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PW_Special Provisions\"/>
    </mc:Choice>
  </mc:AlternateContent>
  <bookViews>
    <workbookView xWindow="105" yWindow="150" windowWidth="13230" windowHeight="7890" firstSheet="3" activeTab="3"/>
  </bookViews>
  <sheets>
    <sheet name="CCE Averages" sheetId="27" r:id="rId1"/>
    <sheet name="CONSTRUCTION COST ESTIMATE" sheetId="21" r:id="rId2"/>
    <sheet name="BID SCHEDULE" sheetId="22" r:id="rId3"/>
    <sheet name="Local Funding" sheetId="24" r:id="rId4"/>
    <sheet name="Federal Funding" sheetId="32" r:id="rId5"/>
    <sheet name="BID ABSTRACT" sheetId="23" r:id="rId6"/>
    <sheet name="Masterworks" sheetId="33" r:id="rId7"/>
    <sheet name="MW CCE Containers" sheetId="31" r:id="rId8"/>
    <sheet name="MW CCE no Containers" sheetId="28" r:id="rId9"/>
    <sheet name="MW Const Contract" sheetId="30" r:id="rId10"/>
  </sheets>
  <definedNames>
    <definedName name="_xlnm.Print_Area" localSheetId="5">'BID ABSTRACT'!$B$1:$AA$1481</definedName>
    <definedName name="_xlnm.Print_Area" localSheetId="2">'BID SCHEDULE'!$B$1:$G$1458</definedName>
    <definedName name="_xlnm.Print_Area" localSheetId="1">'CONSTRUCTION COST ESTIMATE'!$B$857:$BD$964</definedName>
    <definedName name="_xlnm.Print_Area" localSheetId="4">'Federal Funding'!$B$4:$R$1460</definedName>
    <definedName name="_xlnm.Print_Area" localSheetId="3">'Local Funding'!$B$4:$T$1462</definedName>
    <definedName name="_xlnm.Print_Titles" localSheetId="5">'BID ABSTRACT'!$3:$5</definedName>
    <definedName name="_xlnm.Print_Titles" localSheetId="2">'BID SCHEDULE'!$5:$5</definedName>
    <definedName name="_xlnm.Print_Titles" localSheetId="1">'CONSTRUCTION COST ESTIMATE'!$5:$5</definedName>
    <definedName name="_xlnm.Print_Titles" localSheetId="4">'Federal Funding'!$3:$4</definedName>
    <definedName name="_xlnm.Print_Titles" localSheetId="3">'Local Funding'!$3:$4</definedName>
    <definedName name="Z_10F74F48_9D34_4B72_9B55_BA4A26C81288_.wvu.PrintArea" localSheetId="4" hidden="1">'Federal Funding'!$B$4:$R$1460</definedName>
    <definedName name="Z_10F74F48_9D34_4B72_9B55_BA4A26C81288_.wvu.PrintTitles" localSheetId="4" hidden="1">'Federal Funding'!$3:$4</definedName>
    <definedName name="Z_1748E7D4_EAD3_4D96_B539_0FE3EFD3856F_.wvu.PrintArea" localSheetId="4" hidden="1">'Federal Funding'!$B$4:$R$1460</definedName>
    <definedName name="Z_1748E7D4_EAD3_4D96_B539_0FE3EFD3856F_.wvu.PrintTitles" localSheetId="4" hidden="1">'Federal Funding'!$3:$4</definedName>
    <definedName name="Z_1CF76A0A_16AD_4C35_9F05_B1226981ACC1_.wvu.Cols" localSheetId="0" hidden="1">'CCE Averages'!$U:$U</definedName>
    <definedName name="Z_1CF76A0A_16AD_4C35_9F05_B1226981ACC1_.wvu.Cols" localSheetId="1" hidden="1">'CONSTRUCTION COST ESTIMATE'!$D:$AZ</definedName>
    <definedName name="Z_1CF76A0A_16AD_4C35_9F05_B1226981ACC1_.wvu.Cols" localSheetId="9" hidden="1">'MW Const Contract'!$J:$J</definedName>
    <definedName name="Z_1CF76A0A_16AD_4C35_9F05_B1226981ACC1_.wvu.PrintArea" localSheetId="5" hidden="1">'BID ABSTRACT'!$B$1:$AA$1481</definedName>
    <definedName name="Z_1CF76A0A_16AD_4C35_9F05_B1226981ACC1_.wvu.PrintArea" localSheetId="2" hidden="1">'BID SCHEDULE'!$B$1:$G$1458</definedName>
    <definedName name="Z_1CF76A0A_16AD_4C35_9F05_B1226981ACC1_.wvu.PrintArea" localSheetId="1" hidden="1">'CONSTRUCTION COST ESTIMATE'!$B$857:$BD$964</definedName>
    <definedName name="Z_1CF76A0A_16AD_4C35_9F05_B1226981ACC1_.wvu.PrintArea" localSheetId="4" hidden="1">'Federal Funding'!$B$4:$R$1460</definedName>
    <definedName name="Z_1CF76A0A_16AD_4C35_9F05_B1226981ACC1_.wvu.PrintArea" localSheetId="3" hidden="1">'Local Funding'!$B$4:$T$1462</definedName>
    <definedName name="Z_1CF76A0A_16AD_4C35_9F05_B1226981ACC1_.wvu.PrintTitles" localSheetId="5" hidden="1">'BID ABSTRACT'!$3:$5</definedName>
    <definedName name="Z_1CF76A0A_16AD_4C35_9F05_B1226981ACC1_.wvu.PrintTitles" localSheetId="2" hidden="1">'BID SCHEDULE'!$5:$5</definedName>
    <definedName name="Z_1CF76A0A_16AD_4C35_9F05_B1226981ACC1_.wvu.PrintTitles" localSheetId="1" hidden="1">'CONSTRUCTION COST ESTIMATE'!$5:$5</definedName>
    <definedName name="Z_1CF76A0A_16AD_4C35_9F05_B1226981ACC1_.wvu.PrintTitles" localSheetId="4" hidden="1">'Federal Funding'!$3:$4</definedName>
    <definedName name="Z_1CF76A0A_16AD_4C35_9F05_B1226981ACC1_.wvu.PrintTitles" localSheetId="3" hidden="1">'Local Funding'!$3:$4</definedName>
    <definedName name="Z_1CF76A0A_16AD_4C35_9F05_B1226981ACC1_.wvu.Rows" localSheetId="5" hidden="1">'BID ABSTRACT'!$6:$6,'BID ABSTRACT'!$16:$16,'BID ABSTRACT'!$159:$159,'BID ABSTRACT'!$182:$182,'BID ABSTRACT'!$221:$221,'BID ABSTRACT'!$238:$238,'BID ABSTRACT'!$252:$252,'BID ABSTRACT'!$261:$261,'BID ABSTRACT'!$300:$300,'BID ABSTRACT'!#REF!,'BID ABSTRACT'!$432:$432,'BID ABSTRACT'!$574:$574,'BID ABSTRACT'!$655:$655,'BID ABSTRACT'!$714:$714,'BID ABSTRACT'!$716:$716,'BID ABSTRACT'!$753:$753,'BID ABSTRACT'!$757:$757,'BID ABSTRACT'!$839:$839,'BID ABSTRACT'!$843:$843,'BID ABSTRACT'!$856:$856,'BID ABSTRACT'!$965:$965,'BID ABSTRACT'!$1113:$1113,'BID ABSTRACT'!$1238:$1238,'BID ABSTRACT'!$1247:$1247,'BID ABSTRACT'!$1249:$1249,'BID ABSTRACT'!$1254:$1254,'BID ABSTRACT'!$1262:$1262,'BID ABSTRACT'!$1282:$1282,'BID ABSTRACT'!$1298:$1298,'BID ABSTRACT'!$1301:$1301,'BID ABSTRACT'!$1323:$1323,'BID ABSTRACT'!$1433:$1433</definedName>
    <definedName name="Z_1CF76A0A_16AD_4C35_9F05_B1226981ACC1_.wvu.Rows" localSheetId="2" hidden="1">'BID SCHEDULE'!$6:$6,'BID SCHEDULE'!$16:$16,'BID SCHEDULE'!$159:$159,'BID SCHEDULE'!$182:$182,'BID SCHEDULE'!$221:$221,'BID SCHEDULE'!$238:$238,'BID SCHEDULE'!$252:$252,'BID SCHEDULE'!$261:$261,'BID SCHEDULE'!$300:$300,'BID SCHEDULE'!#REF!,'BID SCHEDULE'!$432:$432,'BID SCHEDULE'!$574:$574,'BID SCHEDULE'!$655:$655,'BID SCHEDULE'!$714:$714,'BID SCHEDULE'!$716:$716,'BID SCHEDULE'!$753:$753,'BID SCHEDULE'!$757:$757,'BID SCHEDULE'!$839:$839,'BID SCHEDULE'!$843:$843,'BID SCHEDULE'!$856:$856,'BID SCHEDULE'!$965:$965,'BID SCHEDULE'!$1113:$1113,'BID SCHEDULE'!$1226:$1226,'BID SCHEDULE'!$1238:$1238,'BID SCHEDULE'!$1247:$1247,'BID SCHEDULE'!$1249:$1249,'BID SCHEDULE'!$1254:$1254,'BID SCHEDULE'!$1262:$1262,'BID SCHEDULE'!$1282:$1282,'BID SCHEDULE'!$1298:$1298,'BID SCHEDULE'!$1301:$1301,'BID SCHEDULE'!$1323:$1323,'BID SCHEDULE'!$1433:$1433</definedName>
    <definedName name="Z_1CF76A0A_16AD_4C35_9F05_B1226981ACC1_.wvu.Rows" localSheetId="0" hidden="1">'CCE Averages'!$4:$16,'CCE Averages'!$18:$115,'CCE Averages'!$117:$170,'CCE Averages'!$172:$212</definedName>
    <definedName name="Z_1CF76A0A_16AD_4C35_9F05_B1226981ACC1_.wvu.Rows" localSheetId="1" hidden="1">'CONSTRUCTION COST ESTIMATE'!$6:$6,'CONSTRUCTION COST ESTIMATE'!$16:$16,'CONSTRUCTION COST ESTIMATE'!$159:$159,'CONSTRUCTION COST ESTIMATE'!$182:$182,'CONSTRUCTION COST ESTIMATE'!$221:$221,'CONSTRUCTION COST ESTIMATE'!$238:$238,'CONSTRUCTION COST ESTIMATE'!$252:$252,'CONSTRUCTION COST ESTIMATE'!$261:$261,'CONSTRUCTION COST ESTIMATE'!$300:$300,'CONSTRUCTION COST ESTIMATE'!#REF!,'CONSTRUCTION COST ESTIMATE'!$432:$432,'CONSTRUCTION COST ESTIMATE'!$574:$574,'CONSTRUCTION COST ESTIMATE'!$655:$655,'CONSTRUCTION COST ESTIMATE'!$714:$714,'CONSTRUCTION COST ESTIMATE'!$716:$716,'CONSTRUCTION COST ESTIMATE'!$753:$753,'CONSTRUCTION COST ESTIMATE'!$757:$757,'CONSTRUCTION COST ESTIMATE'!$839:$839,'CONSTRUCTION COST ESTIMATE'!$843:$843,'CONSTRUCTION COST ESTIMATE'!$856:$856,'CONSTRUCTION COST ESTIMATE'!$965:$965,'CONSTRUCTION COST ESTIMATE'!$1113:$1113,'CONSTRUCTION COST ESTIMATE'!$1226:$1226,'CONSTRUCTION COST ESTIMATE'!$1238:$1238,'CONSTRUCTION COST ESTIMATE'!$1247:$1247,'CONSTRUCTION COST ESTIMATE'!$1249:$1249,'CONSTRUCTION COST ESTIMATE'!$1254:$1254,'CONSTRUCTION COST ESTIMATE'!$1262:$1262,'CONSTRUCTION COST ESTIMATE'!$1282:$1282,'CONSTRUCTION COST ESTIMATE'!$1298:$1298,'CONSTRUCTION COST ESTIMATE'!$1301:$1301,'CONSTRUCTION COST ESTIMATE'!$1323:$1323,'CONSTRUCTION COST ESTIMATE'!$1433:$1433</definedName>
    <definedName name="Z_1CF76A0A_16AD_4C35_9F05_B1226981ACC1_.wvu.Rows" localSheetId="4" hidden="1">'Federal Funding'!$6:$6,'Federal Funding'!$16:$16,'Federal Funding'!$159:$159,'Federal Funding'!$182:$182,'Federal Funding'!$221:$221,'Federal Funding'!$238:$238,'Federal Funding'!$252:$252,'Federal Funding'!$261:$261,'Federal Funding'!$300:$300,'Federal Funding'!#REF!,'Federal Funding'!$432:$432,'Federal Funding'!$574:$574,'Federal Funding'!$655:$655,'Federal Funding'!$714:$714,'Federal Funding'!$716:$716,'Federal Funding'!$753:$753,'Federal Funding'!$757:$757,'Federal Funding'!$839:$839,'Federal Funding'!$843:$843,'Federal Funding'!$856:$856,'Federal Funding'!$965:$965,'Federal Funding'!$1113:$1113,'Federal Funding'!$1226:$1226,'Federal Funding'!$1238:$1238,'Federal Funding'!$1247:$1247,'Federal Funding'!$1249:$1249,'Federal Funding'!$1254:$1254,'Federal Funding'!$1262:$1262,'Federal Funding'!$1282:$1282,'Federal Funding'!$1298:$1298,'Federal Funding'!$1301:$1301,'Federal Funding'!$1323:$1323,'Federal Funding'!$1433:$1433</definedName>
    <definedName name="Z_1CF76A0A_16AD_4C35_9F05_B1226981ACC1_.wvu.Rows" localSheetId="3" hidden="1">'Local Funding'!$6:$6,'Local Funding'!$16:$16,'Local Funding'!$159:$159,'Local Funding'!$182:$182,'Local Funding'!$221:$221,'Local Funding'!$238:$238,'Local Funding'!$252:$252,'Local Funding'!$261:$261,'Local Funding'!$300:$300,'Local Funding'!#REF!,'Local Funding'!$432:$432,'Local Funding'!$574:$574,'Local Funding'!$655:$655,'Local Funding'!$714:$714,'Local Funding'!$716:$716,'Local Funding'!$753:$753,'Local Funding'!$757:$757,'Local Funding'!$839:$839,'Local Funding'!$843:$843,'Local Funding'!$856:$856,'Local Funding'!$965:$965,'Local Funding'!$1113:$1113,'Local Funding'!$1226:$1226,'Local Funding'!$1238:$1238,'Local Funding'!$1247:$1247,'Local Funding'!$1249:$1249,'Local Funding'!$1254:$1254,'Local Funding'!$1262:$1262,'Local Funding'!$1282:$1282,'Local Funding'!$1298:$1298,'Local Funding'!$1301:$1301,'Local Funding'!$1323:$1323,'Local Funding'!$1433:$1433</definedName>
    <definedName name="Z_278BC841_009A_457C_80BE_E56C415EF71A_.wvu.Cols" localSheetId="0" hidden="1">'CCE Averages'!$U:$U</definedName>
    <definedName name="Z_278BC841_009A_457C_80BE_E56C415EF71A_.wvu.Cols" localSheetId="1" hidden="1">'CONSTRUCTION COST ESTIMATE'!$D:$AZ</definedName>
    <definedName name="Z_278BC841_009A_457C_80BE_E56C415EF71A_.wvu.Cols" localSheetId="9" hidden="1">'MW Const Contract'!$J:$J</definedName>
    <definedName name="Z_278BC841_009A_457C_80BE_E56C415EF71A_.wvu.PrintArea" localSheetId="5" hidden="1">'BID ABSTRACT'!$B$1:$AA$1481</definedName>
    <definedName name="Z_278BC841_009A_457C_80BE_E56C415EF71A_.wvu.PrintArea" localSheetId="2" hidden="1">'BID SCHEDULE'!$B$1:$G$1458</definedName>
    <definedName name="Z_278BC841_009A_457C_80BE_E56C415EF71A_.wvu.PrintArea" localSheetId="1" hidden="1">'CONSTRUCTION COST ESTIMATE'!$B$857:$BD$964</definedName>
    <definedName name="Z_278BC841_009A_457C_80BE_E56C415EF71A_.wvu.PrintArea" localSheetId="4" hidden="1">'Federal Funding'!$B$4:$R$1460</definedName>
    <definedName name="Z_278BC841_009A_457C_80BE_E56C415EF71A_.wvu.PrintArea" localSheetId="3" hidden="1">'Local Funding'!$B$4:$T$1462</definedName>
    <definedName name="Z_278BC841_009A_457C_80BE_E56C415EF71A_.wvu.PrintTitles" localSheetId="5" hidden="1">'BID ABSTRACT'!$3:$5</definedName>
    <definedName name="Z_278BC841_009A_457C_80BE_E56C415EF71A_.wvu.PrintTitles" localSheetId="2" hidden="1">'BID SCHEDULE'!$5:$5</definedName>
    <definedName name="Z_278BC841_009A_457C_80BE_E56C415EF71A_.wvu.PrintTitles" localSheetId="1" hidden="1">'CONSTRUCTION COST ESTIMATE'!$5:$5</definedName>
    <definedName name="Z_278BC841_009A_457C_80BE_E56C415EF71A_.wvu.PrintTitles" localSheetId="4" hidden="1">'Federal Funding'!$3:$4</definedName>
    <definedName name="Z_278BC841_009A_457C_80BE_E56C415EF71A_.wvu.PrintTitles" localSheetId="3" hidden="1">'Local Funding'!$3:$4</definedName>
    <definedName name="Z_278BC841_009A_457C_80BE_E56C415EF71A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278BC841_009A_457C_80BE_E56C415EF71A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278BC841_009A_457C_80BE_E56C415EF71A_.wvu.Rows" localSheetId="0" hidden="1">'CCE Averages'!$4:$16,'CCE Averages'!$18:$115,'CCE Averages'!$117:$170,'CCE Averages'!$172:$212</definedName>
    <definedName name="Z_278BC841_009A_457C_80BE_E56C415EF71A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278BC841_009A_457C_80BE_E56C415EF71A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278BC841_009A_457C_80BE_E56C415EF71A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278BC841_009A_457C_80BE_E56C415EF71A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27D65E28_1937_405D_9E45_620A72086D16_.wvu.Cols" localSheetId="0" hidden="1">'CCE Averages'!$U:$U</definedName>
    <definedName name="Z_27D65E28_1937_405D_9E45_620A72086D16_.wvu.Cols" localSheetId="1" hidden="1">'CONSTRUCTION COST ESTIMATE'!$D:$AZ</definedName>
    <definedName name="Z_27D65E28_1937_405D_9E45_620A72086D16_.wvu.Cols" localSheetId="9" hidden="1">'MW Const Contract'!$J:$J</definedName>
    <definedName name="Z_27D65E28_1937_405D_9E45_620A72086D16_.wvu.PrintArea" localSheetId="5" hidden="1">'BID ABSTRACT'!$B$1:$AA$1481</definedName>
    <definedName name="Z_27D65E28_1937_405D_9E45_620A72086D16_.wvu.PrintArea" localSheetId="2" hidden="1">'BID SCHEDULE'!$B$1:$G$1458</definedName>
    <definedName name="Z_27D65E28_1937_405D_9E45_620A72086D16_.wvu.PrintArea" localSheetId="1" hidden="1">'CONSTRUCTION COST ESTIMATE'!$B$857:$BD$964</definedName>
    <definedName name="Z_27D65E28_1937_405D_9E45_620A72086D16_.wvu.PrintArea" localSheetId="4" hidden="1">'Federal Funding'!$B$4:$R$1460</definedName>
    <definedName name="Z_27D65E28_1937_405D_9E45_620A72086D16_.wvu.PrintArea" localSheetId="3" hidden="1">'Local Funding'!$B$4:$T$1462</definedName>
    <definedName name="Z_27D65E28_1937_405D_9E45_620A72086D16_.wvu.PrintTitles" localSheetId="5" hidden="1">'BID ABSTRACT'!$3:$5</definedName>
    <definedName name="Z_27D65E28_1937_405D_9E45_620A72086D16_.wvu.PrintTitles" localSheetId="2" hidden="1">'BID SCHEDULE'!$5:$5</definedName>
    <definedName name="Z_27D65E28_1937_405D_9E45_620A72086D16_.wvu.PrintTitles" localSheetId="1" hidden="1">'CONSTRUCTION COST ESTIMATE'!$5:$5</definedName>
    <definedName name="Z_27D65E28_1937_405D_9E45_620A72086D16_.wvu.PrintTitles" localSheetId="4" hidden="1">'Federal Funding'!$3:$4</definedName>
    <definedName name="Z_27D65E28_1937_405D_9E45_620A72086D16_.wvu.PrintTitles" localSheetId="3" hidden="1">'Local Funding'!$3:$4</definedName>
    <definedName name="Z_27D65E28_1937_405D_9E45_620A72086D16_.wvu.Rows" localSheetId="5" hidden="1">'BID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27D65E28_1937_405D_9E45_620A72086D16_.wvu.Rows" localSheetId="2" hidden="1">'BID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27D65E28_1937_405D_9E45_620A72086D16_.wvu.Rows" localSheetId="0" hidden="1">'CCE Averages'!$4:$16,'CCE Averages'!$18:$115,'CCE Averages'!$117:$170,'CCE Averages'!$172:$212</definedName>
    <definedName name="Z_27D65E28_1937_405D_9E45_620A72086D16_.wvu.Rows" localSheetId="1" hidden="1">'CONSTRUCTION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27D65E28_1937_405D_9E45_620A72086D16_.wvu.Rows" localSheetId="4" hidden="1">'Federal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27D65E28_1937_405D_9E45_620A72086D16_.wvu.Rows" localSheetId="3" hidden="1">'Local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27D65E28_1937_405D_9E45_620A72086D16_.wvu.Rows" localSheetId="7" hidden="1">'MW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289F922A_498D_43B0_A9B1_467A7E0E6EB5_.wvu.PrintArea" localSheetId="4" hidden="1">'Federal Funding'!$B$4:$R$1460</definedName>
    <definedName name="Z_289F922A_498D_43B0_A9B1_467A7E0E6EB5_.wvu.PrintTitles" localSheetId="4" hidden="1">'Federal Funding'!$3:$4</definedName>
    <definedName name="Z_3625C264_40DB_470F_8A4A_4B5966370BB1_.wvu.Cols" localSheetId="0" hidden="1">'CCE Averages'!$U:$U</definedName>
    <definedName name="Z_3625C264_40DB_470F_8A4A_4B5966370BB1_.wvu.Cols" localSheetId="1" hidden="1">'CONSTRUCTION COST ESTIMATE'!$D:$AZ</definedName>
    <definedName name="Z_3625C264_40DB_470F_8A4A_4B5966370BB1_.wvu.Cols" localSheetId="9" hidden="1">'MW Const Contract'!$J:$J</definedName>
    <definedName name="Z_3625C264_40DB_470F_8A4A_4B5966370BB1_.wvu.PrintArea" localSheetId="5" hidden="1">'BID ABSTRACT'!$B$1:$AA$1481</definedName>
    <definedName name="Z_3625C264_40DB_470F_8A4A_4B5966370BB1_.wvu.PrintArea" localSheetId="2" hidden="1">'BID SCHEDULE'!$B$1:$G$1458</definedName>
    <definedName name="Z_3625C264_40DB_470F_8A4A_4B5966370BB1_.wvu.PrintArea" localSheetId="1" hidden="1">'CONSTRUCTION COST ESTIMATE'!$B$857:$BD$964</definedName>
    <definedName name="Z_3625C264_40DB_470F_8A4A_4B5966370BB1_.wvu.PrintArea" localSheetId="4" hidden="1">'Federal Funding'!$B$4:$R$1460</definedName>
    <definedName name="Z_3625C264_40DB_470F_8A4A_4B5966370BB1_.wvu.PrintArea" localSheetId="3" hidden="1">'Local Funding'!$B$4:$T$1462</definedName>
    <definedName name="Z_3625C264_40DB_470F_8A4A_4B5966370BB1_.wvu.PrintTitles" localSheetId="5" hidden="1">'BID ABSTRACT'!$3:$5</definedName>
    <definedName name="Z_3625C264_40DB_470F_8A4A_4B5966370BB1_.wvu.PrintTitles" localSheetId="2" hidden="1">'BID SCHEDULE'!$5:$5</definedName>
    <definedName name="Z_3625C264_40DB_470F_8A4A_4B5966370BB1_.wvu.PrintTitles" localSheetId="1" hidden="1">'CONSTRUCTION COST ESTIMATE'!$5:$5</definedName>
    <definedName name="Z_3625C264_40DB_470F_8A4A_4B5966370BB1_.wvu.PrintTitles" localSheetId="4" hidden="1">'Federal Funding'!$3:$4</definedName>
    <definedName name="Z_3625C264_40DB_470F_8A4A_4B5966370BB1_.wvu.PrintTitles" localSheetId="3" hidden="1">'Local Funding'!$3:$4</definedName>
    <definedName name="Z_3625C264_40DB_470F_8A4A_4B5966370BB1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3625C264_40DB_470F_8A4A_4B5966370BB1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3625C264_40DB_470F_8A4A_4B5966370BB1_.wvu.Rows" localSheetId="0" hidden="1">'CCE Averages'!$4:$16,'CCE Averages'!$18:$115,'CCE Averages'!$117:$170,'CCE Averages'!$172:$212</definedName>
    <definedName name="Z_3625C264_40DB_470F_8A4A_4B5966370BB1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3625C264_40DB_470F_8A4A_4B5966370BB1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3625C264_40DB_470F_8A4A_4B5966370BB1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3625C264_40DB_470F_8A4A_4B5966370BB1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36E1B4FA_A191_4858_84DE_0F86D0338677_.wvu.PrintArea" localSheetId="4" hidden="1">'Federal Funding'!$B$4:$R$1460</definedName>
    <definedName name="Z_36E1B4FA_A191_4858_84DE_0F86D0338677_.wvu.PrintTitles" localSheetId="4" hidden="1">'Federal Funding'!$3:$4</definedName>
    <definedName name="Z_39AE9B85_1BA1_4D9C_A7D9_9969965259F1_.wvu.Cols" localSheetId="0" hidden="1">'CCE Averages'!$U:$U</definedName>
    <definedName name="Z_39AE9B85_1BA1_4D9C_A7D9_9969965259F1_.wvu.Cols" localSheetId="1" hidden="1">'CONSTRUCTION COST ESTIMATE'!$D:$AZ</definedName>
    <definedName name="Z_39AE9B85_1BA1_4D9C_A7D9_9969965259F1_.wvu.Cols" localSheetId="9" hidden="1">'MW Const Contract'!$J:$J</definedName>
    <definedName name="Z_39AE9B85_1BA1_4D9C_A7D9_9969965259F1_.wvu.PrintArea" localSheetId="5" hidden="1">'BID ABSTRACT'!$B$1:$AA$1481</definedName>
    <definedName name="Z_39AE9B85_1BA1_4D9C_A7D9_9969965259F1_.wvu.PrintArea" localSheetId="2" hidden="1">'BID SCHEDULE'!$B$1:$G$1458</definedName>
    <definedName name="Z_39AE9B85_1BA1_4D9C_A7D9_9969965259F1_.wvu.PrintArea" localSheetId="1" hidden="1">'CONSTRUCTION COST ESTIMATE'!$B$857:$BD$964</definedName>
    <definedName name="Z_39AE9B85_1BA1_4D9C_A7D9_9969965259F1_.wvu.PrintArea" localSheetId="4" hidden="1">'Federal Funding'!$B$4:$R$1460</definedName>
    <definedName name="Z_39AE9B85_1BA1_4D9C_A7D9_9969965259F1_.wvu.PrintArea" localSheetId="3" hidden="1">'Local Funding'!$B$4:$T$1462</definedName>
    <definedName name="Z_39AE9B85_1BA1_4D9C_A7D9_9969965259F1_.wvu.PrintTitles" localSheetId="5" hidden="1">'BID ABSTRACT'!$3:$5</definedName>
    <definedName name="Z_39AE9B85_1BA1_4D9C_A7D9_9969965259F1_.wvu.PrintTitles" localSheetId="2" hidden="1">'BID SCHEDULE'!$5:$5</definedName>
    <definedName name="Z_39AE9B85_1BA1_4D9C_A7D9_9969965259F1_.wvu.PrintTitles" localSheetId="1" hidden="1">'CONSTRUCTION COST ESTIMATE'!$5:$5</definedName>
    <definedName name="Z_39AE9B85_1BA1_4D9C_A7D9_9969965259F1_.wvu.PrintTitles" localSheetId="4" hidden="1">'Federal Funding'!$3:$4</definedName>
    <definedName name="Z_39AE9B85_1BA1_4D9C_A7D9_9969965259F1_.wvu.PrintTitles" localSheetId="3" hidden="1">'Local Funding'!$3:$4</definedName>
    <definedName name="Z_39AE9B85_1BA1_4D9C_A7D9_9969965259F1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ABSTRACT'!$1255:$1261,'BID ABSTRACT'!$1263:$1281,'BID ABSTRACT'!$1283:$1297,'BID ABSTRACT'!$1299:$1300,'BID ABSTRACT'!$1324:$1432,'BID ABSTRACT'!$1434:$1457</definedName>
    <definedName name="Z_39AE9B85_1BA1_4D9C_A7D9_9969965259F1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SCHEDULE'!$1324:$1432,'BID SCHEDULE'!$1434:$1457</definedName>
    <definedName name="Z_39AE9B85_1BA1_4D9C_A7D9_9969965259F1_.wvu.Rows" localSheetId="0" hidden="1">'CCE Averages'!$4:$16,'CCE Averages'!$18:$115,'CCE Averages'!$117:$170,'CCE Averages'!$172:$212</definedName>
    <definedName name="Z_39AE9B85_1BA1_4D9C_A7D9_9969965259F1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ESTIMATE'!$1324:$1432,'CONSTRUCTION COST ESTIMATE'!$1434:$1457</definedName>
    <definedName name="Z_39AE9B85_1BA1_4D9C_A7D9_9969965259F1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Funding'!$1324:$1432,'Federal Funding'!$1434:$1457</definedName>
    <definedName name="Z_39AE9B85_1BA1_4D9C_A7D9_9969965259F1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Funding'!$1324:$1432,'Local Funding'!$1434:$1457</definedName>
    <definedName name="Z_39AE9B85_1BA1_4D9C_A7D9_9969965259F1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Containers'!$1324:$1432,'MW CCE Containers'!$1434:$1457</definedName>
    <definedName name="Z_40430123_991F_4D73_8BAB_7707D5D414A6_.wvu.PrintArea" localSheetId="4" hidden="1">'Federal Funding'!$B$4:$R$1460</definedName>
    <definedName name="Z_40430123_991F_4D73_8BAB_7707D5D414A6_.wvu.PrintTitles" localSheetId="4" hidden="1">'Federal Funding'!$3:$4</definedName>
    <definedName name="Z_42D4FBF7_0BF5_44C1_915B_0EF72A67D14D_.wvu.Cols" localSheetId="0" hidden="1">'CCE Averages'!$U:$U</definedName>
    <definedName name="Z_42D4FBF7_0BF5_44C1_915B_0EF72A67D14D_.wvu.Cols" localSheetId="1" hidden="1">'CONSTRUCTION COST ESTIMATE'!$D:$AZ</definedName>
    <definedName name="Z_42D4FBF7_0BF5_44C1_915B_0EF72A67D14D_.wvu.Cols" localSheetId="9" hidden="1">'MW Const Contract'!$J:$J</definedName>
    <definedName name="Z_42D4FBF7_0BF5_44C1_915B_0EF72A67D14D_.wvu.PrintArea" localSheetId="5" hidden="1">'BID ABSTRACT'!$B$1:$AA$1481</definedName>
    <definedName name="Z_42D4FBF7_0BF5_44C1_915B_0EF72A67D14D_.wvu.PrintArea" localSheetId="2" hidden="1">'BID SCHEDULE'!$B$1:$G$1458</definedName>
    <definedName name="Z_42D4FBF7_0BF5_44C1_915B_0EF72A67D14D_.wvu.PrintArea" localSheetId="1" hidden="1">'CONSTRUCTION COST ESTIMATE'!$B$857:$BD$964</definedName>
    <definedName name="Z_42D4FBF7_0BF5_44C1_915B_0EF72A67D14D_.wvu.PrintArea" localSheetId="4" hidden="1">'Federal Funding'!$B$4:$R$1460</definedName>
    <definedName name="Z_42D4FBF7_0BF5_44C1_915B_0EF72A67D14D_.wvu.PrintArea" localSheetId="3" hidden="1">'Local Funding'!$B$4:$T$1462</definedName>
    <definedName name="Z_42D4FBF7_0BF5_44C1_915B_0EF72A67D14D_.wvu.PrintTitles" localSheetId="5" hidden="1">'BID ABSTRACT'!$3:$5</definedName>
    <definedName name="Z_42D4FBF7_0BF5_44C1_915B_0EF72A67D14D_.wvu.PrintTitles" localSheetId="2" hidden="1">'BID SCHEDULE'!$5:$5</definedName>
    <definedName name="Z_42D4FBF7_0BF5_44C1_915B_0EF72A67D14D_.wvu.PrintTitles" localSheetId="1" hidden="1">'CONSTRUCTION COST ESTIMATE'!$5:$5</definedName>
    <definedName name="Z_42D4FBF7_0BF5_44C1_915B_0EF72A67D14D_.wvu.PrintTitles" localSheetId="4" hidden="1">'Federal Funding'!$3:$4</definedName>
    <definedName name="Z_42D4FBF7_0BF5_44C1_915B_0EF72A67D14D_.wvu.PrintTitles" localSheetId="3" hidden="1">'Local Funding'!$3:$4</definedName>
    <definedName name="Z_42D4FBF7_0BF5_44C1_915B_0EF72A67D14D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42D4FBF7_0BF5_44C1_915B_0EF72A67D14D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42D4FBF7_0BF5_44C1_915B_0EF72A67D14D_.wvu.Rows" localSheetId="0" hidden="1">'CCE Averages'!$4:$16,'CCE Averages'!$18:$115,'CCE Averages'!$117:$170,'CCE Averages'!$172:$212</definedName>
    <definedName name="Z_42D4FBF7_0BF5_44C1_915B_0EF72A67D14D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42D4FBF7_0BF5_44C1_915B_0EF72A67D14D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42D4FBF7_0BF5_44C1_915B_0EF72A67D14D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42D4FBF7_0BF5_44C1_915B_0EF72A67D14D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4AA98830_A5C7_4A48_8677_59F0199D3EEF_.wvu.PrintArea" localSheetId="4" hidden="1">'Federal Funding'!$B$4:$R$1460</definedName>
    <definedName name="Z_4AA98830_A5C7_4A48_8677_59F0199D3EEF_.wvu.PrintTitles" localSheetId="4" hidden="1">'Federal Funding'!$3:$4</definedName>
    <definedName name="Z_4BFFFF41_62EC_4FB2_8E64_96068B54973B_.wvu.PrintArea" localSheetId="4" hidden="1">'Federal Funding'!$B$4:$R$1460</definedName>
    <definedName name="Z_4BFFFF41_62EC_4FB2_8E64_96068B54973B_.wvu.PrintTitles" localSheetId="4" hidden="1">'Federal Funding'!$3:$4</definedName>
    <definedName name="Z_4E108D24_1039_4069_B4AE_E15D47612FA3_.wvu.PrintArea" localSheetId="4" hidden="1">'Federal Funding'!$B$4:$R$1460</definedName>
    <definedName name="Z_4E108D24_1039_4069_B4AE_E15D47612FA3_.wvu.PrintTitles" localSheetId="4" hidden="1">'Federal Funding'!$3:$4</definedName>
    <definedName name="Z_52F8D64A_8781_4F09_88D7_D0471BF6CDD7_.wvu.PrintArea" localSheetId="4" hidden="1">'Federal Funding'!$B$4:$R$1460</definedName>
    <definedName name="Z_52F8D64A_8781_4F09_88D7_D0471BF6CDD7_.wvu.PrintTitles" localSheetId="4" hidden="1">'Federal Funding'!$3:$4</definedName>
    <definedName name="Z_543E4C33_6846_4B21_B31C_8DA3E5202380_.wvu.Cols" localSheetId="0" hidden="1">'CCE Averages'!$U:$U</definedName>
    <definedName name="Z_543E4C33_6846_4B21_B31C_8DA3E5202380_.wvu.Cols" localSheetId="1" hidden="1">'CONSTRUCTION COST ESTIMATE'!$D:$AZ</definedName>
    <definedName name="Z_543E4C33_6846_4B21_B31C_8DA3E5202380_.wvu.Cols" localSheetId="9" hidden="1">'MW Const Contract'!$J:$J</definedName>
    <definedName name="Z_543E4C33_6846_4B21_B31C_8DA3E5202380_.wvu.PrintArea" localSheetId="5" hidden="1">'BID ABSTRACT'!$B$1:$AA$1481</definedName>
    <definedName name="Z_543E4C33_6846_4B21_B31C_8DA3E5202380_.wvu.PrintArea" localSheetId="2" hidden="1">'BID SCHEDULE'!$B$1:$G$1458</definedName>
    <definedName name="Z_543E4C33_6846_4B21_B31C_8DA3E5202380_.wvu.PrintArea" localSheetId="1" hidden="1">'CONSTRUCTION COST ESTIMATE'!$B$857:$BD$964</definedName>
    <definedName name="Z_543E4C33_6846_4B21_B31C_8DA3E5202380_.wvu.PrintArea" localSheetId="4" hidden="1">'Federal Funding'!$B$4:$R$1460</definedName>
    <definedName name="Z_543E4C33_6846_4B21_B31C_8DA3E5202380_.wvu.PrintArea" localSheetId="3" hidden="1">'Local Funding'!$B$4:$T$1462</definedName>
    <definedName name="Z_543E4C33_6846_4B21_B31C_8DA3E5202380_.wvu.PrintTitles" localSheetId="5" hidden="1">'BID ABSTRACT'!$3:$5</definedName>
    <definedName name="Z_543E4C33_6846_4B21_B31C_8DA3E5202380_.wvu.PrintTitles" localSheetId="2" hidden="1">'BID SCHEDULE'!$5:$5</definedName>
    <definedName name="Z_543E4C33_6846_4B21_B31C_8DA3E5202380_.wvu.PrintTitles" localSheetId="1" hidden="1">'CONSTRUCTION COST ESTIMATE'!$5:$5</definedName>
    <definedName name="Z_543E4C33_6846_4B21_B31C_8DA3E5202380_.wvu.PrintTitles" localSheetId="4" hidden="1">'Federal Funding'!$3:$4</definedName>
    <definedName name="Z_543E4C33_6846_4B21_B31C_8DA3E5202380_.wvu.PrintTitles" localSheetId="3" hidden="1">'Local Funding'!$3:$4</definedName>
    <definedName name="Z_543E4C33_6846_4B21_B31C_8DA3E5202380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ABSTRACT'!$1227:$1237,'BID ABSTRACT'!$1239:$1246,'BID ABSTRACT'!$1248:$1248,'BID ABSTRACT'!$1250:$1253,'BID ABSTRACT'!$1255:$1261,'BID ABSTRACT'!$1263:$1281,'BID ABSTRACT'!$1283:$1297,'BID ABSTRACT'!$1299:$1300,'BID ABSTRACT'!$1302:$1322,'BID ABSTRACT'!$1324:$1432,'BID ABSTRACT'!$1434:$1457</definedName>
    <definedName name="Z_543E4C33_6846_4B21_B31C_8DA3E5202380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SCHEDULE'!$1227:$1237,'BID SCHEDULE'!$1239:$1246,'BID SCHEDULE'!$1248:$1248,'BID SCHEDULE'!$1250:$1253,'BID SCHEDULE'!$1255:$1261,'BID SCHEDULE'!$1263:$1281,'BID SCHEDULE'!$1283:$1297,'BID SCHEDULE'!$1299:$1300,'BID SCHEDULE'!$1302:$1322,'BID SCHEDULE'!$1324:$1432,'BID SCHEDULE'!$1434:$1457</definedName>
    <definedName name="Z_543E4C33_6846_4B21_B31C_8DA3E5202380_.wvu.Rows" localSheetId="0" hidden="1">'CCE Averages'!$4:$16,'CCE Averages'!$18:$115,'CCE Averages'!$117:$170,'CCE Averages'!$172:$212</definedName>
    <definedName name="Z_543E4C33_6846_4B21_B31C_8DA3E5202380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543E4C33_6846_4B21_B31C_8DA3E5202380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543E4C33_6846_4B21_B31C_8DA3E5202380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Funding'!$1227:$1237,'Local Funding'!$1239:$1246,'Local Funding'!$1248:$1248,'Local Funding'!$1250:$1253,'Local Funding'!$1255:$1261,'Local Funding'!$1263:$1281,'Local Funding'!$1283:$1297,'Local Funding'!$1299:$1300,'Local Funding'!$1302:$1322,'Local Funding'!$1324:$1432,'Local Funding'!$1434:$1457</definedName>
    <definedName name="Z_543E4C33_6846_4B21_B31C_8DA3E5202380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574B015C_D633_4FE2_A8F3_867FA988EB08_.wvu.PrintArea" localSheetId="4" hidden="1">'Federal Funding'!$B$4:$R$1460</definedName>
    <definedName name="Z_574B015C_D633_4FE2_A8F3_867FA988EB08_.wvu.PrintTitles" localSheetId="4" hidden="1">'Federal Funding'!$3:$4</definedName>
    <definedName name="Z_5BA5ECE7_D8DE_4B42_A737_BC45BC65BD31_.wvu.Cols" localSheetId="0" hidden="1">'CCE Averages'!$U:$U</definedName>
    <definedName name="Z_5BA5ECE7_D8DE_4B42_A737_BC45BC65BD31_.wvu.Cols" localSheetId="1" hidden="1">'CONSTRUCTION COST ESTIMATE'!$D:$AZ</definedName>
    <definedName name="Z_5BA5ECE7_D8DE_4B42_A737_BC45BC65BD31_.wvu.Cols" localSheetId="9" hidden="1">'MW Const Contract'!$J:$J</definedName>
    <definedName name="Z_5BA5ECE7_D8DE_4B42_A737_BC45BC65BD31_.wvu.PrintArea" localSheetId="5" hidden="1">'BID ABSTRACT'!$B$1:$AA$1481</definedName>
    <definedName name="Z_5BA5ECE7_D8DE_4B42_A737_BC45BC65BD31_.wvu.PrintArea" localSheetId="2" hidden="1">'BID SCHEDULE'!$B$1:$G$1458</definedName>
    <definedName name="Z_5BA5ECE7_D8DE_4B42_A737_BC45BC65BD31_.wvu.PrintArea" localSheetId="1" hidden="1">'CONSTRUCTION COST ESTIMATE'!$B$857:$BD$964</definedName>
    <definedName name="Z_5BA5ECE7_D8DE_4B42_A737_BC45BC65BD31_.wvu.PrintArea" localSheetId="4" hidden="1">'Federal Funding'!$B$4:$R$1460</definedName>
    <definedName name="Z_5BA5ECE7_D8DE_4B42_A737_BC45BC65BD31_.wvu.PrintArea" localSheetId="3" hidden="1">'Local Funding'!$B$4:$T$1462</definedName>
    <definedName name="Z_5BA5ECE7_D8DE_4B42_A737_BC45BC65BD31_.wvu.PrintTitles" localSheetId="5" hidden="1">'BID ABSTRACT'!$3:$5</definedName>
    <definedName name="Z_5BA5ECE7_D8DE_4B42_A737_BC45BC65BD31_.wvu.PrintTitles" localSheetId="2" hidden="1">'BID SCHEDULE'!$5:$5</definedName>
    <definedName name="Z_5BA5ECE7_D8DE_4B42_A737_BC45BC65BD31_.wvu.PrintTitles" localSheetId="1" hidden="1">'CONSTRUCTION COST ESTIMATE'!$5:$5</definedName>
    <definedName name="Z_5BA5ECE7_D8DE_4B42_A737_BC45BC65BD31_.wvu.PrintTitles" localSheetId="4" hidden="1">'Federal Funding'!$3:$4</definedName>
    <definedName name="Z_5BA5ECE7_D8DE_4B42_A737_BC45BC65BD31_.wvu.PrintTitles" localSheetId="3" hidden="1">'Local Funding'!$3:$4</definedName>
    <definedName name="Z_5BA5ECE7_D8DE_4B42_A737_BC45BC65BD31_.wvu.Rows" localSheetId="5" hidden="1">'BID ABSTRACT'!$7:$15,'BID ABSTRACT'!$17:$158,'BID ABSTRACT'!$160:$181,'BID ABSTRACT'!$183:$220,'BID ABSTRACT'!$222:$237,'BID ABSTRACT'!$239:$251,'BID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5BA5ECE7_D8DE_4B42_A737_BC45BC65BD31_.wvu.Rows" localSheetId="2" hidden="1">'BID SCHEDULE'!$7:$15,'BID SCHEDULE'!$17:$158,'BID SCHEDULE'!$160:$181,'BID SCHEDULE'!$183:$220,'BID SCHEDULE'!$222:$237,'BID SCHEDULE'!$239:$251,'BID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5BA5ECE7_D8DE_4B42_A737_BC45BC65BD31_.wvu.Rows" localSheetId="0" hidden="1">'CCE Averages'!$4:$16,'CCE Averages'!$18:$115,'CCE Averages'!$117:$170,'CCE Averages'!$172:$212</definedName>
    <definedName name="Z_5BA5ECE7_D8DE_4B42_A737_BC45BC65BD31_.wvu.Rows" localSheetId="1" hidden="1">'CONSTRUCTION COST ESTIMATE'!$7:$15,'CONSTRUCTION COST ESTIMATE'!$17:$158,'CONSTRUCTION COST ESTIMATE'!$160:$181,'CONSTRUCTION COST ESTIMATE'!$183:$220,'CONSTRUCTION COST ESTIMATE'!$222:$237,'CONSTRUCTION COST ESTIMATE'!$239:$251,'CONSTRUCTION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5BA5ECE7_D8DE_4B42_A737_BC45BC65BD31_.wvu.Rows" localSheetId="4" hidden="1">'Federal Funding'!$7:$15,'Federal Funding'!$17:$158,'Federal Funding'!$160:$181,'Federal Funding'!$183:$220,'Federal Funding'!$222:$237,'Federal Funding'!$239:$251,'Federal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5BA5ECE7_D8DE_4B42_A737_BC45BC65BD31_.wvu.Rows" localSheetId="3" hidden="1">'Local Funding'!$7:$15,'Local Funding'!$17:$158,'Local Funding'!$160:$181,'Local Funding'!$183:$220,'Local Funding'!$222:$237,'Local Funding'!$239:$251,'Local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5BA5ECE7_D8DE_4B42_A737_BC45BC65BD31_.wvu.Rows" localSheetId="7" hidden="1">'MW CCE Containers'!$7:$15,'MW CCE Containers'!$17:$158,'MW CCE Containers'!$160:$181,'MW CCE Containers'!$183:$220,'MW CCE Containers'!$222:$237,'MW CCE Containers'!$239:$251,'MW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5E458D96_3465_44DD_BEEB_23D5B1BB0A4C_.wvu.Cols" localSheetId="0" hidden="1">'CCE Averages'!$U:$U</definedName>
    <definedName name="Z_5E458D96_3465_44DD_BEEB_23D5B1BB0A4C_.wvu.Cols" localSheetId="1" hidden="1">'CONSTRUCTION COST ESTIMATE'!$D:$AZ</definedName>
    <definedName name="Z_5E458D96_3465_44DD_BEEB_23D5B1BB0A4C_.wvu.Cols" localSheetId="9" hidden="1">'MW Const Contract'!$J:$J</definedName>
    <definedName name="Z_5E458D96_3465_44DD_BEEB_23D5B1BB0A4C_.wvu.PrintArea" localSheetId="5" hidden="1">'BID ABSTRACT'!$B$1:$AA$1481</definedName>
    <definedName name="Z_5E458D96_3465_44DD_BEEB_23D5B1BB0A4C_.wvu.PrintArea" localSheetId="2" hidden="1">'BID SCHEDULE'!$B$1:$G$1458</definedName>
    <definedName name="Z_5E458D96_3465_44DD_BEEB_23D5B1BB0A4C_.wvu.PrintArea" localSheetId="1" hidden="1">'CONSTRUCTION COST ESTIMATE'!$B$857:$BD$964</definedName>
    <definedName name="Z_5E458D96_3465_44DD_BEEB_23D5B1BB0A4C_.wvu.PrintArea" localSheetId="4" hidden="1">'Federal Funding'!$B$4:$R$1460</definedName>
    <definedName name="Z_5E458D96_3465_44DD_BEEB_23D5B1BB0A4C_.wvu.PrintArea" localSheetId="3" hidden="1">'Local Funding'!$B$4:$T$1462</definedName>
    <definedName name="Z_5E458D96_3465_44DD_BEEB_23D5B1BB0A4C_.wvu.PrintTitles" localSheetId="5" hidden="1">'BID ABSTRACT'!$3:$5</definedName>
    <definedName name="Z_5E458D96_3465_44DD_BEEB_23D5B1BB0A4C_.wvu.PrintTitles" localSheetId="2" hidden="1">'BID SCHEDULE'!$5:$5</definedName>
    <definedName name="Z_5E458D96_3465_44DD_BEEB_23D5B1BB0A4C_.wvu.PrintTitles" localSheetId="1" hidden="1">'CONSTRUCTION COST ESTIMATE'!$5:$5</definedName>
    <definedName name="Z_5E458D96_3465_44DD_BEEB_23D5B1BB0A4C_.wvu.PrintTitles" localSheetId="4" hidden="1">'Federal Funding'!$3:$4</definedName>
    <definedName name="Z_5E458D96_3465_44DD_BEEB_23D5B1BB0A4C_.wvu.PrintTitles" localSheetId="3" hidden="1">'Local Funding'!$3:$4</definedName>
    <definedName name="Z_5E458D96_3465_44DD_BEEB_23D5B1BB0A4C_.wvu.Rows" localSheetId="5" hidden="1">'BID ABSTRACT'!$7:$15,'BID ABSTRACT'!$17:$158,'BID ABSTRACT'!$160:$181,'BID ABSTRACT'!$183:$220,'BID ABSTRACT'!$222:$237,'BID ABSTRACT'!$239:$251,'BID ABSTRACT'!$253:$260,'BID ABSTRACT'!$262:$299,'BID ABSTRACT'!$301:$332,'BID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5E458D96_3465_44DD_BEEB_23D5B1BB0A4C_.wvu.Rows" localSheetId="2" hidden="1">'BID SCHEDULE'!$7:$15,'BID SCHEDULE'!$17:$158,'BID SCHEDULE'!$160:$181,'BID SCHEDULE'!$183:$220,'BID SCHEDULE'!$222:$237,'BID SCHEDULE'!$239:$251,'BID SCHEDULE'!$253:$260,'BID SCHEDULE'!$262:$299,'BID SCHEDULE'!$301:$332,'BID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5E458D96_3465_44DD_BEEB_23D5B1BB0A4C_.wvu.Rows" localSheetId="0" hidden="1">'CCE Averages'!$4:$16,'CCE Averages'!$18:$115,'CCE Averages'!$117:$170,'CCE Averages'!$172:$212</definedName>
    <definedName name="Z_5E458D96_3465_44DD_BEEB_23D5B1BB0A4C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5E458D96_3465_44DD_BEEB_23D5B1BB0A4C_.wvu.Rows" localSheetId="4" hidden="1">'Federal Funding'!$7:$15,'Federal Funding'!$17:$158,'Federal Funding'!$160:$181,'Federal Funding'!$183:$220,'Federal Funding'!$222:$237,'Federal Funding'!$239:$251,'Federal Funding'!$253:$260,'Federal Funding'!$262:$299,'Federal Funding'!$301:$332,'Federal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5E458D96_3465_44DD_BEEB_23D5B1BB0A4C_.wvu.Rows" localSheetId="3" hidden="1">'Local Funding'!$7:$15,'Local Funding'!$17:$158,'Local Funding'!$160:$181,'Local Funding'!$183:$220,'Local Funding'!$222:$237,'Local Funding'!$239:$251,'Local Funding'!$253:$260,'Local Funding'!$262:$299,'Local Funding'!$301:$332,'Local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5E458D96_3465_44DD_BEEB_23D5B1BB0A4C_.wvu.Rows" localSheetId="7" hidden="1">'MW CCE Containers'!$7:$15,'MW CCE Containers'!$17:$158,'MW CCE Containers'!$160:$181,'MW CCE Containers'!$183:$220,'MW CCE Containers'!$222:$237,'MW CCE Containers'!$239:$251,'MW CCE Containers'!$253:$260,'MW CCE Containers'!$262:$299,'MW CCE Containers'!$301:$332,'MW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61B6830F_A041_4B66_8C0B_F5CBD6E485C1_.wvu.Cols" localSheetId="0" hidden="1">'CCE Averages'!$U:$U</definedName>
    <definedName name="Z_61B6830F_A041_4B66_8C0B_F5CBD6E485C1_.wvu.Cols" localSheetId="1" hidden="1">'CONSTRUCTION COST ESTIMATE'!$D:$AZ</definedName>
    <definedName name="Z_61B6830F_A041_4B66_8C0B_F5CBD6E485C1_.wvu.Cols" localSheetId="9" hidden="1">'MW Const Contract'!$J:$J</definedName>
    <definedName name="Z_61B6830F_A041_4B66_8C0B_F5CBD6E485C1_.wvu.PrintArea" localSheetId="5" hidden="1">'BID ABSTRACT'!$B$1:$AA$1481</definedName>
    <definedName name="Z_61B6830F_A041_4B66_8C0B_F5CBD6E485C1_.wvu.PrintArea" localSheetId="2" hidden="1">'BID SCHEDULE'!$B$1:$G$1458</definedName>
    <definedName name="Z_61B6830F_A041_4B66_8C0B_F5CBD6E485C1_.wvu.PrintArea" localSheetId="1" hidden="1">'CONSTRUCTION COST ESTIMATE'!$B$857:$BD$964</definedName>
    <definedName name="Z_61B6830F_A041_4B66_8C0B_F5CBD6E485C1_.wvu.PrintArea" localSheetId="4" hidden="1">'Federal Funding'!$B$4:$R$1460</definedName>
    <definedName name="Z_61B6830F_A041_4B66_8C0B_F5CBD6E485C1_.wvu.PrintArea" localSheetId="3" hidden="1">'Local Funding'!$B$4:$T$1462</definedName>
    <definedName name="Z_61B6830F_A041_4B66_8C0B_F5CBD6E485C1_.wvu.PrintTitles" localSheetId="5" hidden="1">'BID ABSTRACT'!$3:$5</definedName>
    <definedName name="Z_61B6830F_A041_4B66_8C0B_F5CBD6E485C1_.wvu.PrintTitles" localSheetId="2" hidden="1">'BID SCHEDULE'!$5:$5</definedName>
    <definedName name="Z_61B6830F_A041_4B66_8C0B_F5CBD6E485C1_.wvu.PrintTitles" localSheetId="1" hidden="1">'CONSTRUCTION COST ESTIMATE'!$5:$5</definedName>
    <definedName name="Z_61B6830F_A041_4B66_8C0B_F5CBD6E485C1_.wvu.PrintTitles" localSheetId="4" hidden="1">'Federal Funding'!$3:$4</definedName>
    <definedName name="Z_61B6830F_A041_4B66_8C0B_F5CBD6E485C1_.wvu.PrintTitles" localSheetId="3" hidden="1">'Local Funding'!$3:$4</definedName>
    <definedName name="Z_61B6830F_A041_4B66_8C0B_F5CBD6E485C1_.wvu.Rows" localSheetId="5" hidden="1">'BID ABSTRACT'!$7:$15,'BID ABSTRACT'!$17:$158,'BID ABSTRACT'!$160:$181,'BID ABSTRACT'!$183:$220,'BID ABSTRACT'!$222:$237,'BID ABSTRACT'!$239:$251,'BID ABSTRACT'!$253:$260,'BID ABSTRACT'!$262:$299,'BID ABSTRACT'!$301:$332,'BID ABSTRACT'!$333:$431,'BID ABSTRACT'!$433:$573,'BID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61B6830F_A041_4B66_8C0B_F5CBD6E485C1_.wvu.Rows" localSheetId="2" hidden="1">'BID SCHEDULE'!$7:$15,'BID SCHEDULE'!$17:$158,'BID SCHEDULE'!$160:$181,'BID SCHEDULE'!$183:$220,'BID SCHEDULE'!$222:$237,'BID SCHEDULE'!$239:$251,'BID SCHEDULE'!$253:$260,'BID SCHEDULE'!$262:$299,'BID SCHEDULE'!$301:$332,'BID SCHEDULE'!$333:$431,'BID SCHEDULE'!$433:$573,'BID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61B6830F_A041_4B66_8C0B_F5CBD6E485C1_.wvu.Rows" localSheetId="0" hidden="1">'CCE Averages'!$4:$16,'CCE Averages'!$18:$115,'CCE Averages'!$117:$170,'CCE Averages'!$172:$212</definedName>
    <definedName name="Z_61B6830F_A041_4B66_8C0B_F5CBD6E485C1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61B6830F_A041_4B66_8C0B_F5CBD6E485C1_.wvu.Rows" localSheetId="4" hidden="1">'Federal Funding'!$7:$15,'Federal Funding'!$17:$158,'Federal Funding'!$160:$181,'Federal Funding'!$183:$220,'Federal Funding'!$222:$237,'Federal Funding'!$239:$251,'Federal Funding'!$253:$260,'Federal Funding'!$262:$299,'Federal Funding'!$301:$332,'Federal Funding'!$333:$431,'Federal Funding'!$433:$573,'Federal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61B6830F_A041_4B66_8C0B_F5CBD6E485C1_.wvu.Rows" localSheetId="3" hidden="1">'Local Funding'!$7:$15,'Local Funding'!$17:$158,'Local Funding'!$160:$181,'Local Funding'!$183:$220,'Local Funding'!$222:$237,'Local Funding'!$239:$251,'Local Funding'!$253:$260,'Local Funding'!$262:$299,'Local Funding'!$301:$332,'Local Funding'!$333:$431,'Local Funding'!$433:$573,'Local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61B6830F_A041_4B66_8C0B_F5CBD6E485C1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6B8162DC_4BF6_4258_BE91_712674C5E408_.wvu.Cols" localSheetId="0" hidden="1">'CCE Averages'!$U:$U</definedName>
    <definedName name="Z_6B8162DC_4BF6_4258_BE91_712674C5E408_.wvu.Cols" localSheetId="1" hidden="1">'CONSTRUCTION COST ESTIMATE'!$D:$AZ</definedName>
    <definedName name="Z_6B8162DC_4BF6_4258_BE91_712674C5E408_.wvu.Cols" localSheetId="9" hidden="1">'MW Const Contract'!$J:$J</definedName>
    <definedName name="Z_6B8162DC_4BF6_4258_BE91_712674C5E408_.wvu.PrintArea" localSheetId="5" hidden="1">'BID ABSTRACT'!$B$1:$AA$1481</definedName>
    <definedName name="Z_6B8162DC_4BF6_4258_BE91_712674C5E408_.wvu.PrintArea" localSheetId="2" hidden="1">'BID SCHEDULE'!$B$1:$G$1458</definedName>
    <definedName name="Z_6B8162DC_4BF6_4258_BE91_712674C5E408_.wvu.PrintArea" localSheetId="1" hidden="1">'CONSTRUCTION COST ESTIMATE'!$B$857:$BD$964</definedName>
    <definedName name="Z_6B8162DC_4BF6_4258_BE91_712674C5E408_.wvu.PrintArea" localSheetId="4" hidden="1">'Federal Funding'!$B$4:$R$1460</definedName>
    <definedName name="Z_6B8162DC_4BF6_4258_BE91_712674C5E408_.wvu.PrintArea" localSheetId="3" hidden="1">'Local Funding'!$B$4:$T$1462</definedName>
    <definedName name="Z_6B8162DC_4BF6_4258_BE91_712674C5E408_.wvu.PrintTitles" localSheetId="5" hidden="1">'BID ABSTRACT'!$3:$5</definedName>
    <definedName name="Z_6B8162DC_4BF6_4258_BE91_712674C5E408_.wvu.PrintTitles" localSheetId="2" hidden="1">'BID SCHEDULE'!$5:$5</definedName>
    <definedName name="Z_6B8162DC_4BF6_4258_BE91_712674C5E408_.wvu.PrintTitles" localSheetId="1" hidden="1">'CONSTRUCTION COST ESTIMATE'!$5:$5</definedName>
    <definedName name="Z_6B8162DC_4BF6_4258_BE91_712674C5E408_.wvu.PrintTitles" localSheetId="4" hidden="1">'Federal Funding'!$3:$4</definedName>
    <definedName name="Z_6B8162DC_4BF6_4258_BE91_712674C5E408_.wvu.PrintTitles" localSheetId="3" hidden="1">'Local Funding'!$3:$4</definedName>
    <definedName name="Z_6B8162DC_4BF6_4258_BE91_712674C5E408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ABSTRACT'!$1248:$1248,'BID ABSTRACT'!$1250:$1253,'BID ABSTRACT'!$1255:$1261,'BID ABSTRACT'!$1263:$1281,'BID ABSTRACT'!$1283:$1297,'BID ABSTRACT'!$1299:$1300,'BID ABSTRACT'!$1302:$1322,'BID ABSTRACT'!$1324:$1432,'BID ABSTRACT'!$1434:$1457</definedName>
    <definedName name="Z_6B8162DC_4BF6_4258_BE91_712674C5E408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SCHEDULE'!$1248:$1248,'BID SCHEDULE'!$1250:$1253,'BID SCHEDULE'!$1255:$1261,'BID SCHEDULE'!$1263:$1281,'BID SCHEDULE'!$1283:$1297,'BID SCHEDULE'!$1299:$1300,'BID SCHEDULE'!$1302:$1322,'BID SCHEDULE'!$1324:$1432,'BID SCHEDULE'!$1434:$1457</definedName>
    <definedName name="Z_6B8162DC_4BF6_4258_BE91_712674C5E408_.wvu.Rows" localSheetId="0" hidden="1">'CCE Averages'!$4:$16,'CCE Averages'!$18:$115,'CCE Averages'!$117:$170,'CCE Averages'!$172:$212</definedName>
    <definedName name="Z_6B8162DC_4BF6_4258_BE91_712674C5E408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6B8162DC_4BF6_4258_BE91_712674C5E408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Funding'!$1248:$1248,'Federal Funding'!$1250:$1253,'Federal Funding'!$1255:$1261,'Federal Funding'!$1263:$1281,'Federal Funding'!$1283:$1297,'Federal Funding'!$1299:$1300,'Federal Funding'!$1302:$1322,'Federal Funding'!$1324:$1432,'Federal Funding'!$1434:$1457</definedName>
    <definedName name="Z_6B8162DC_4BF6_4258_BE91_712674C5E408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Funding'!$1248:$1248,'Local Funding'!$1250:$1253,'Local Funding'!$1255:$1261,'Local Funding'!$1263:$1281,'Local Funding'!$1283:$1297,'Local Funding'!$1299:$1300,'Local Funding'!$1302:$1322,'Local Funding'!$1324:$1432,'Local Funding'!$1434:$1457</definedName>
    <definedName name="Z_6B8162DC_4BF6_4258_BE91_712674C5E408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Containers'!$1248:$1248,'MW CCE Containers'!$1250:$1253,'MW CCE Containers'!$1255:$1261,'MW CCE Containers'!$1263:$1281,'MW CCE Containers'!$1283:$1297,'MW CCE Containers'!$1299:$1300,'MW CCE Containers'!$1302:$1322,'MW CCE Containers'!$1324:$1432,'MW CCE Containers'!$1434:$1457</definedName>
    <definedName name="Z_6EDE3D95_E7C5_4901_87F3_40E741F7E81A_.wvu.PrintArea" localSheetId="4" hidden="1">'Federal Funding'!$B$4:$R$1460</definedName>
    <definedName name="Z_6EDE3D95_E7C5_4901_87F3_40E741F7E81A_.wvu.PrintTitles" localSheetId="4" hidden="1">'Federal Funding'!$3:$4</definedName>
    <definedName name="Z_702D690B_DC4D_4484_B629_DDDCF53422C3_.wvu.Cols" localSheetId="0" hidden="1">'CCE Averages'!$U:$U</definedName>
    <definedName name="Z_702D690B_DC4D_4484_B629_DDDCF53422C3_.wvu.Cols" localSheetId="1" hidden="1">'CONSTRUCTION COST ESTIMATE'!$D:$AZ</definedName>
    <definedName name="Z_702D690B_DC4D_4484_B629_DDDCF53422C3_.wvu.Cols" localSheetId="9" hidden="1">'MW Const Contract'!$J:$J</definedName>
    <definedName name="Z_702D690B_DC4D_4484_B629_DDDCF53422C3_.wvu.PrintArea" localSheetId="5" hidden="1">'BID ABSTRACT'!$B$1:$AA$1481</definedName>
    <definedName name="Z_702D690B_DC4D_4484_B629_DDDCF53422C3_.wvu.PrintArea" localSheetId="2" hidden="1">'BID SCHEDULE'!$B$1:$G$1458</definedName>
    <definedName name="Z_702D690B_DC4D_4484_B629_DDDCF53422C3_.wvu.PrintArea" localSheetId="1" hidden="1">'CONSTRUCTION COST ESTIMATE'!$B$857:$BD$964</definedName>
    <definedName name="Z_702D690B_DC4D_4484_B629_DDDCF53422C3_.wvu.PrintArea" localSheetId="4" hidden="1">'Federal Funding'!$B$4:$R$1460</definedName>
    <definedName name="Z_702D690B_DC4D_4484_B629_DDDCF53422C3_.wvu.PrintArea" localSheetId="3" hidden="1">'Local Funding'!$B$4:$T$1462</definedName>
    <definedName name="Z_702D690B_DC4D_4484_B629_DDDCF53422C3_.wvu.PrintTitles" localSheetId="5" hidden="1">'BID ABSTRACT'!$3:$5</definedName>
    <definedName name="Z_702D690B_DC4D_4484_B629_DDDCF53422C3_.wvu.PrintTitles" localSheetId="2" hidden="1">'BID SCHEDULE'!$5:$5</definedName>
    <definedName name="Z_702D690B_DC4D_4484_B629_DDDCF53422C3_.wvu.PrintTitles" localSheetId="1" hidden="1">'CONSTRUCTION COST ESTIMATE'!$5:$5</definedName>
    <definedName name="Z_702D690B_DC4D_4484_B629_DDDCF53422C3_.wvu.PrintTitles" localSheetId="4" hidden="1">'Federal Funding'!$3:$4</definedName>
    <definedName name="Z_702D690B_DC4D_4484_B629_DDDCF53422C3_.wvu.PrintTitles" localSheetId="3" hidden="1">'Local Funding'!$3:$4</definedName>
    <definedName name="Z_702D690B_DC4D_4484_B629_DDDCF53422C3_.wvu.Rows" localSheetId="5" hidden="1">'BID ABSTRACT'!$7:$15,'BID ABSTRACT'!$17:$158,'BID ABSTRACT'!$160:$181,'BID ABSTRACT'!$183:$220,'BID ABSTRACT'!$222:$237,'BID ABSTRACT'!$239:$251,'BID ABSTRACT'!$253:$260,'BID ABSTRACT'!$262:$299,'BID ABSTRACT'!$301:$332,'BID ABSTRACT'!$333:$431,'BID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702D690B_DC4D_4484_B629_DDDCF53422C3_.wvu.Rows" localSheetId="2" hidden="1">'BID SCHEDULE'!$7:$15,'BID SCHEDULE'!$17:$158,'BID SCHEDULE'!$160:$181,'BID SCHEDULE'!$183:$220,'BID SCHEDULE'!$222:$237,'BID SCHEDULE'!$239:$251,'BID SCHEDULE'!$253:$260,'BID SCHEDULE'!$262:$299,'BID SCHEDULE'!$301:$332,'BID SCHEDULE'!$333:$431,'BID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702D690B_DC4D_4484_B629_DDDCF53422C3_.wvu.Rows" localSheetId="0" hidden="1">'CCE Averages'!$4:$16,'CCE Averages'!$18:$115,'CCE Averages'!$117:$170,'CCE Averages'!$172:$212</definedName>
    <definedName name="Z_702D690B_DC4D_4484_B629_DDDCF53422C3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702D690B_DC4D_4484_B629_DDDCF53422C3_.wvu.Rows" localSheetId="4" hidden="1">'Federal Funding'!$7:$15,'Federal Funding'!$17:$158,'Federal Funding'!$160:$181,'Federal Funding'!$183:$220,'Federal Funding'!$222:$237,'Federal Funding'!$239:$251,'Federal Funding'!$253:$260,'Federal Funding'!$262:$299,'Federal Funding'!$301:$332,'Federal Funding'!$333:$431,'Federal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702D690B_DC4D_4484_B629_DDDCF53422C3_.wvu.Rows" localSheetId="3" hidden="1">'Local Funding'!$7:$15,'Local Funding'!$17:$158,'Local Funding'!$160:$181,'Local Funding'!$183:$220,'Local Funding'!$222:$237,'Local Funding'!$239:$251,'Local Funding'!$253:$260,'Local Funding'!$262:$299,'Local Funding'!$301:$332,'Local Funding'!$333:$431,'Local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702D690B_DC4D_4484_B629_DDDCF53422C3_.wvu.Rows" localSheetId="7" hidden="1">'MW CCE Containers'!$7:$15,'MW CCE Containers'!$17:$158,'MW CCE Containers'!$160:$181,'MW CCE Containers'!$183:$220,'MW CCE Containers'!$222:$237,'MW CCE Containers'!$239:$251,'MW CCE Containers'!$253:$260,'MW CCE Containers'!$262:$299,'MW CCE Containers'!$301:$332,'MW CCE Containers'!$333:$431,'MW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7224BF2D_7769_4A6A_A8C7_349F04FCABA3_.wvu.PrintArea" localSheetId="4" hidden="1">'Federal Funding'!$B$4:$R$1460</definedName>
    <definedName name="Z_7224BF2D_7769_4A6A_A8C7_349F04FCABA3_.wvu.PrintTitles" localSheetId="4" hidden="1">'Federal Funding'!$3:$4</definedName>
    <definedName name="Z_78AD5413_AB20_4131_8970_1DCA30BF316F_.wvu.PrintArea" localSheetId="4" hidden="1">'Federal Funding'!$B$4:$R$1460</definedName>
    <definedName name="Z_78AD5413_AB20_4131_8970_1DCA30BF316F_.wvu.PrintTitles" localSheetId="4" hidden="1">'Federal Funding'!$3:$4</definedName>
    <definedName name="Z_7BC85BCC_F4B2_4BA9_83CC_D3C00836D4E1_.wvu.Cols" localSheetId="0" hidden="1">'CCE Averages'!$U:$U</definedName>
    <definedName name="Z_7BC85BCC_F4B2_4BA9_83CC_D3C00836D4E1_.wvu.Cols" localSheetId="1" hidden="1">'CONSTRUCTION COST ESTIMATE'!$D:$AZ</definedName>
    <definedName name="Z_7BC85BCC_F4B2_4BA9_83CC_D3C00836D4E1_.wvu.Cols" localSheetId="9" hidden="1">'MW Const Contract'!$J:$J</definedName>
    <definedName name="Z_7BC85BCC_F4B2_4BA9_83CC_D3C00836D4E1_.wvu.PrintArea" localSheetId="5" hidden="1">'BID ABSTRACT'!$B$1:$AA$1481</definedName>
    <definedName name="Z_7BC85BCC_F4B2_4BA9_83CC_D3C00836D4E1_.wvu.PrintArea" localSheetId="2" hidden="1">'BID SCHEDULE'!$B$1:$G$1458</definedName>
    <definedName name="Z_7BC85BCC_F4B2_4BA9_83CC_D3C00836D4E1_.wvu.PrintArea" localSheetId="1" hidden="1">'CONSTRUCTION COST ESTIMATE'!$B$857:$BD$964</definedName>
    <definedName name="Z_7BC85BCC_F4B2_4BA9_83CC_D3C00836D4E1_.wvu.PrintArea" localSheetId="4" hidden="1">'Federal Funding'!$B$4:$R$1460</definedName>
    <definedName name="Z_7BC85BCC_F4B2_4BA9_83CC_D3C00836D4E1_.wvu.PrintArea" localSheetId="3" hidden="1">'Local Funding'!$B$4:$T$1462</definedName>
    <definedName name="Z_7BC85BCC_F4B2_4BA9_83CC_D3C00836D4E1_.wvu.PrintTitles" localSheetId="5" hidden="1">'BID ABSTRACT'!$3:$5</definedName>
    <definedName name="Z_7BC85BCC_F4B2_4BA9_83CC_D3C00836D4E1_.wvu.PrintTitles" localSheetId="2" hidden="1">'BID SCHEDULE'!$5:$5</definedName>
    <definedName name="Z_7BC85BCC_F4B2_4BA9_83CC_D3C00836D4E1_.wvu.PrintTitles" localSheetId="1" hidden="1">'CONSTRUCTION COST ESTIMATE'!$5:$5</definedName>
    <definedName name="Z_7BC85BCC_F4B2_4BA9_83CC_D3C00836D4E1_.wvu.PrintTitles" localSheetId="4" hidden="1">'Federal Funding'!$3:$4</definedName>
    <definedName name="Z_7BC85BCC_F4B2_4BA9_83CC_D3C00836D4E1_.wvu.PrintTitles" localSheetId="3" hidden="1">'Local Funding'!$3:$4</definedName>
    <definedName name="Z_7BC85BCC_F4B2_4BA9_83CC_D3C00836D4E1_.wvu.Rows" localSheetId="5" hidden="1">'BID ABSTRACT'!$7:$15,'BID ABSTRACT'!$17:$158,'BID ABSTRACT'!$160:$181,'BID ABSTRACT'!$183:$220,'BID ABSTRACT'!$222:$237,'BID ABSTRACT'!$239:$251,'BID ABSTRACT'!$253:$260,'BID ABSTRACT'!$262:$299,'BID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7BC85BCC_F4B2_4BA9_83CC_D3C00836D4E1_.wvu.Rows" localSheetId="2" hidden="1">'BID SCHEDULE'!$7:$15,'BID SCHEDULE'!$17:$158,'BID SCHEDULE'!$160:$181,'BID SCHEDULE'!$183:$220,'BID SCHEDULE'!$222:$237,'BID SCHEDULE'!$239:$251,'BID SCHEDULE'!$253:$260,'BID SCHEDULE'!$262:$299,'BID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7BC85BCC_F4B2_4BA9_83CC_D3C00836D4E1_.wvu.Rows" localSheetId="0" hidden="1">'CCE Averages'!$4:$16,'CCE Averages'!$18:$115,'CCE Averages'!$117:$170,'CCE Averages'!$172:$212</definedName>
    <definedName name="Z_7BC85BCC_F4B2_4BA9_83CC_D3C00836D4E1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7BC85BCC_F4B2_4BA9_83CC_D3C00836D4E1_.wvu.Rows" localSheetId="4" hidden="1">'Federal Funding'!$7:$15,'Federal Funding'!$17:$158,'Federal Funding'!$160:$181,'Federal Funding'!$183:$220,'Federal Funding'!$222:$237,'Federal Funding'!$239:$251,'Federal Funding'!$253:$260,'Federal Funding'!$262:$299,'Federal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7BC85BCC_F4B2_4BA9_83CC_D3C00836D4E1_.wvu.Rows" localSheetId="3" hidden="1">'Local Funding'!$7:$15,'Local Funding'!$17:$158,'Local Funding'!$160:$181,'Local Funding'!$183:$220,'Local Funding'!$222:$237,'Local Funding'!$239:$251,'Local Funding'!$253:$260,'Local Funding'!$262:$299,'Local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7BC85BCC_F4B2_4BA9_83CC_D3C00836D4E1_.wvu.Rows" localSheetId="7" hidden="1">'MW CCE Containers'!$7:$15,'MW CCE Containers'!$17:$158,'MW CCE Containers'!$160:$181,'MW CCE Containers'!$183:$220,'MW CCE Containers'!$222:$237,'MW CCE Containers'!$239:$251,'MW CCE Containers'!$253:$260,'MW CCE Containers'!$262:$299,'MW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81681EE7_8477_440B_BA31_5993BE29B2C8_.wvu.PrintArea" localSheetId="4" hidden="1">'Federal Funding'!$B$4:$R$1460</definedName>
    <definedName name="Z_81681EE7_8477_440B_BA31_5993BE29B2C8_.wvu.PrintTitles" localSheetId="4" hidden="1">'Federal Funding'!$3:$4</definedName>
    <definedName name="Z_858C65F6_83B9_4CDB_922C_47E4FF0B76D6_.wvu.Cols" localSheetId="0" hidden="1">'CCE Averages'!$U:$U</definedName>
    <definedName name="Z_858C65F6_83B9_4CDB_922C_47E4FF0B76D6_.wvu.Cols" localSheetId="1" hidden="1">'CONSTRUCTION COST ESTIMATE'!$D:$AZ</definedName>
    <definedName name="Z_858C65F6_83B9_4CDB_922C_47E4FF0B76D6_.wvu.Cols" localSheetId="9" hidden="1">'MW Const Contract'!$J:$J</definedName>
    <definedName name="Z_858C65F6_83B9_4CDB_922C_47E4FF0B76D6_.wvu.PrintArea" localSheetId="5" hidden="1">'BID ABSTRACT'!$B$1:$AA$1481</definedName>
    <definedName name="Z_858C65F6_83B9_4CDB_922C_47E4FF0B76D6_.wvu.PrintArea" localSheetId="2" hidden="1">'BID SCHEDULE'!$B$1:$G$1458</definedName>
    <definedName name="Z_858C65F6_83B9_4CDB_922C_47E4FF0B76D6_.wvu.PrintArea" localSheetId="1" hidden="1">'CONSTRUCTION COST ESTIMATE'!$B$857:$BD$964</definedName>
    <definedName name="Z_858C65F6_83B9_4CDB_922C_47E4FF0B76D6_.wvu.PrintArea" localSheetId="4" hidden="1">'Federal Funding'!$B$4:$R$1460</definedName>
    <definedName name="Z_858C65F6_83B9_4CDB_922C_47E4FF0B76D6_.wvu.PrintArea" localSheetId="3" hidden="1">'Local Funding'!$B$4:$T$1462</definedName>
    <definedName name="Z_858C65F6_83B9_4CDB_922C_47E4FF0B76D6_.wvu.PrintTitles" localSheetId="5" hidden="1">'BID ABSTRACT'!$3:$5</definedName>
    <definedName name="Z_858C65F6_83B9_4CDB_922C_47E4FF0B76D6_.wvu.PrintTitles" localSheetId="2" hidden="1">'BID SCHEDULE'!$5:$5</definedName>
    <definedName name="Z_858C65F6_83B9_4CDB_922C_47E4FF0B76D6_.wvu.PrintTitles" localSheetId="1" hidden="1">'CONSTRUCTION COST ESTIMATE'!$5:$5</definedName>
    <definedName name="Z_858C65F6_83B9_4CDB_922C_47E4FF0B76D6_.wvu.PrintTitles" localSheetId="4" hidden="1">'Federal Funding'!$3:$4</definedName>
    <definedName name="Z_858C65F6_83B9_4CDB_922C_47E4FF0B76D6_.wvu.PrintTitles" localSheetId="3" hidden="1">'Local Funding'!$3:$4</definedName>
    <definedName name="Z_858C65F6_83B9_4CDB_922C_47E4FF0B76D6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ABSTRACT'!$1255:$1261,'BID ABSTRACT'!$1263:$1281,'BID ABSTRACT'!$1283:$1297,'BID ABSTRACT'!$1299:$1300,'BID ABSTRACT'!$1302:$1322,'BID ABSTRACT'!$1434:$1457</definedName>
    <definedName name="Z_858C65F6_83B9_4CDB_922C_47E4FF0B76D6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SCHEDULE'!$1434:$1457</definedName>
    <definedName name="Z_858C65F6_83B9_4CDB_922C_47E4FF0B76D6_.wvu.Rows" localSheetId="0" hidden="1">'CCE Averages'!$4:$16,'CCE Averages'!$18:$115,'CCE Averages'!$117:$170,'CCE Averages'!$172:$212</definedName>
    <definedName name="Z_858C65F6_83B9_4CDB_922C_47E4FF0B76D6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ESTIMATE'!$1434:$1457</definedName>
    <definedName name="Z_858C65F6_83B9_4CDB_922C_47E4FF0B76D6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Funding'!$1434:$1457</definedName>
    <definedName name="Z_858C65F6_83B9_4CDB_922C_47E4FF0B76D6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Funding'!$1434:$1457</definedName>
    <definedName name="Z_858C65F6_83B9_4CDB_922C_47E4FF0B76D6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Containers'!$1434:$1457</definedName>
    <definedName name="Z_96C5B46D_4E35_46BF_B51A_9EE48521A007_.wvu.PrintArea" localSheetId="4" hidden="1">'Federal Funding'!$B$4:$R$1460</definedName>
    <definedName name="Z_96C5B46D_4E35_46BF_B51A_9EE48521A007_.wvu.PrintTitles" localSheetId="4" hidden="1">'Federal Funding'!$3:$4</definedName>
    <definedName name="Z_96CC5B48_C5E1_4CA4_9446_DF05D9B82608_.wvu.PrintArea" localSheetId="4" hidden="1">'Federal Funding'!$B$4:$R$1460</definedName>
    <definedName name="Z_96CC5B48_C5E1_4CA4_9446_DF05D9B82608_.wvu.PrintTitles" localSheetId="4" hidden="1">'Federal Funding'!$3:$4</definedName>
    <definedName name="Z_98646AEC_BFC2_40D4_B1F2_9C97172258A9_.wvu.Cols" localSheetId="0" hidden="1">'CCE Averages'!$U:$U</definedName>
    <definedName name="Z_98646AEC_BFC2_40D4_B1F2_9C97172258A9_.wvu.Cols" localSheetId="1" hidden="1">'CONSTRUCTION COST ESTIMATE'!$D:$AZ</definedName>
    <definedName name="Z_98646AEC_BFC2_40D4_B1F2_9C97172258A9_.wvu.Cols" localSheetId="9" hidden="1">'MW Const Contract'!$J:$J</definedName>
    <definedName name="Z_98646AEC_BFC2_40D4_B1F2_9C97172258A9_.wvu.PrintArea" localSheetId="5" hidden="1">'BID ABSTRACT'!$B$1:$AA$1481</definedName>
    <definedName name="Z_98646AEC_BFC2_40D4_B1F2_9C97172258A9_.wvu.PrintArea" localSheetId="2" hidden="1">'BID SCHEDULE'!$B$1:$G$1458</definedName>
    <definedName name="Z_98646AEC_BFC2_40D4_B1F2_9C97172258A9_.wvu.PrintArea" localSheetId="1" hidden="1">'CONSTRUCTION COST ESTIMATE'!$B$857:$BD$964</definedName>
    <definedName name="Z_98646AEC_BFC2_40D4_B1F2_9C97172258A9_.wvu.PrintArea" localSheetId="4" hidden="1">'Federal Funding'!$B$4:$R$1460</definedName>
    <definedName name="Z_98646AEC_BFC2_40D4_B1F2_9C97172258A9_.wvu.PrintArea" localSheetId="3" hidden="1">'Local Funding'!$B$4:$T$1462</definedName>
    <definedName name="Z_98646AEC_BFC2_40D4_B1F2_9C97172258A9_.wvu.PrintTitles" localSheetId="5" hidden="1">'BID ABSTRACT'!$3:$5</definedName>
    <definedName name="Z_98646AEC_BFC2_40D4_B1F2_9C97172258A9_.wvu.PrintTitles" localSheetId="2" hidden="1">'BID SCHEDULE'!$5:$5</definedName>
    <definedName name="Z_98646AEC_BFC2_40D4_B1F2_9C97172258A9_.wvu.PrintTitles" localSheetId="1" hidden="1">'CONSTRUCTION COST ESTIMATE'!$5:$5</definedName>
    <definedName name="Z_98646AEC_BFC2_40D4_B1F2_9C97172258A9_.wvu.PrintTitles" localSheetId="4" hidden="1">'Federal Funding'!$3:$4</definedName>
    <definedName name="Z_98646AEC_BFC2_40D4_B1F2_9C97172258A9_.wvu.PrintTitles" localSheetId="3" hidden="1">'Local Funding'!$3:$4</definedName>
    <definedName name="Z_98646AEC_BFC2_40D4_B1F2_9C97172258A9_.wvu.Rows" localSheetId="5" hidden="1">'BID ABSTRACT'!$7:$15,'BID ABSTRACT'!$17:$158,'BID ABSTRACT'!$160:$181,'BID ABSTRACT'!$183:$220,'BID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98646AEC_BFC2_40D4_B1F2_9C97172258A9_.wvu.Rows" localSheetId="2" hidden="1">'BID SCHEDULE'!$7:$15,'BID SCHEDULE'!$17:$158,'BID SCHEDULE'!$160:$181,'BID SCHEDULE'!$183:$220,'BID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98646AEC_BFC2_40D4_B1F2_9C97172258A9_.wvu.Rows" localSheetId="0" hidden="1">'CCE Averages'!$4:$16,'CCE Averages'!$18:$115,'CCE Averages'!$117:$170,'CCE Averages'!$172:$212</definedName>
    <definedName name="Z_98646AEC_BFC2_40D4_B1F2_9C97172258A9_.wvu.Rows" localSheetId="1" hidden="1">'CONSTRUCTION COST ESTIMATE'!$7:$15,'CONSTRUCTION COST ESTIMATE'!$17:$158,'CONSTRUCTION COST ESTIMATE'!$160:$181,'CONSTRUCTION COST ESTIMATE'!$183:$220,'CONSTRUCTION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98646AEC_BFC2_40D4_B1F2_9C97172258A9_.wvu.Rows" localSheetId="4" hidden="1">'Federal Funding'!$7:$15,'Federal Funding'!$17:$158,'Federal Funding'!$160:$181,'Federal Funding'!$183:$220,'Federal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98646AEC_BFC2_40D4_B1F2_9C97172258A9_.wvu.Rows" localSheetId="3" hidden="1">'Local Funding'!$7:$15,'Local Funding'!$17:$158,'Local Funding'!$160:$181,'Local Funding'!$183:$220,'Local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98646AEC_BFC2_40D4_B1F2_9C97172258A9_.wvu.Rows" localSheetId="7" hidden="1">'MW CCE Containers'!$7:$15,'MW CCE Containers'!$17:$158,'MW CCE Containers'!$160:$181,'MW CCE Containers'!$183:$220,'MW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9D7FB7D0_2FE3_4D80_9704_7D12107D2B58_.wvu.Cols" localSheetId="0" hidden="1">'CCE Averages'!$U:$U</definedName>
    <definedName name="Z_9D7FB7D0_2FE3_4D80_9704_7D12107D2B58_.wvu.Cols" localSheetId="1" hidden="1">'CONSTRUCTION COST ESTIMATE'!$D:$AZ</definedName>
    <definedName name="Z_9D7FB7D0_2FE3_4D80_9704_7D12107D2B58_.wvu.Cols" localSheetId="9" hidden="1">'MW Const Contract'!$J:$J</definedName>
    <definedName name="Z_9D7FB7D0_2FE3_4D80_9704_7D12107D2B58_.wvu.PrintArea" localSheetId="5" hidden="1">'BID ABSTRACT'!$B$1:$AA$1481</definedName>
    <definedName name="Z_9D7FB7D0_2FE3_4D80_9704_7D12107D2B58_.wvu.PrintArea" localSheetId="2" hidden="1">'BID SCHEDULE'!$B$1:$G$1458</definedName>
    <definedName name="Z_9D7FB7D0_2FE3_4D80_9704_7D12107D2B58_.wvu.PrintArea" localSheetId="1" hidden="1">'CONSTRUCTION COST ESTIMATE'!$B$857:$BD$964</definedName>
    <definedName name="Z_9D7FB7D0_2FE3_4D80_9704_7D12107D2B58_.wvu.PrintArea" localSheetId="4" hidden="1">'Federal Funding'!$B$4:$R$1460</definedName>
    <definedName name="Z_9D7FB7D0_2FE3_4D80_9704_7D12107D2B58_.wvu.PrintArea" localSheetId="3" hidden="1">'Local Funding'!$B$4:$T$1462</definedName>
    <definedName name="Z_9D7FB7D0_2FE3_4D80_9704_7D12107D2B58_.wvu.PrintTitles" localSheetId="5" hidden="1">'BID ABSTRACT'!$3:$5</definedName>
    <definedName name="Z_9D7FB7D0_2FE3_4D80_9704_7D12107D2B58_.wvu.PrintTitles" localSheetId="2" hidden="1">'BID SCHEDULE'!$5:$5</definedName>
    <definedName name="Z_9D7FB7D0_2FE3_4D80_9704_7D12107D2B58_.wvu.PrintTitles" localSheetId="1" hidden="1">'CONSTRUCTION COST ESTIMATE'!$5:$5</definedName>
    <definedName name="Z_9D7FB7D0_2FE3_4D80_9704_7D12107D2B58_.wvu.PrintTitles" localSheetId="4" hidden="1">'Federal Funding'!$3:$4</definedName>
    <definedName name="Z_9D7FB7D0_2FE3_4D80_9704_7D12107D2B58_.wvu.PrintTitles" localSheetId="3" hidden="1">'Local Funding'!$3:$4</definedName>
    <definedName name="Z_9D7FB7D0_2FE3_4D80_9704_7D12107D2B58_.wvu.Rows" localSheetId="5" hidden="1">'BID ABSTRACT'!$7:$15,'BID ABSTRACT'!$160:$181,'BID ABSTRACT'!$183:$220,'BID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9D7FB7D0_2FE3_4D80_9704_7D12107D2B58_.wvu.Rows" localSheetId="2" hidden="1">'BID SCHEDULE'!$7:$15,'BID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9D7FB7D0_2FE3_4D80_9704_7D12107D2B58_.wvu.Rows" localSheetId="0" hidden="1">'CCE Averages'!$4:$16,'CCE Averages'!$18:$115,'CCE Averages'!$117:$170,'CCE Averages'!$172:$212</definedName>
    <definedName name="Z_9D7FB7D0_2FE3_4D80_9704_7D12107D2B58_.wvu.Rows" localSheetId="1" hidden="1">'CONSTRUCTION COST ESTIMATE'!$7:$15,'CONSTRUCTION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9D7FB7D0_2FE3_4D80_9704_7D12107D2B58_.wvu.Rows" localSheetId="4" hidden="1">'Federal Funding'!$7:$15,'Federal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9D7FB7D0_2FE3_4D80_9704_7D12107D2B58_.wvu.Rows" localSheetId="3" hidden="1">'Local Funding'!$7:$15,'Local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9D7FB7D0_2FE3_4D80_9704_7D12107D2B58_.wvu.Rows" localSheetId="7" hidden="1">'MW CCE Containers'!$7:$15,'MW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9EEF012E_A69E_4DF0_A27D_8A5D1CFF7B14_.wvu.PrintArea" localSheetId="4" hidden="1">'Federal Funding'!$B$4:$R$1460</definedName>
    <definedName name="Z_9EEF012E_A69E_4DF0_A27D_8A5D1CFF7B14_.wvu.PrintTitles" localSheetId="4" hidden="1">'Federal Funding'!$3:$4</definedName>
    <definedName name="Z_9FA8EA0E_F888_4480_A8B4_EFF35D7F00A5_.wvu.PrintArea" localSheetId="4" hidden="1">'Federal Funding'!$B$4:$R$1460</definedName>
    <definedName name="Z_9FA8EA0E_F888_4480_A8B4_EFF35D7F00A5_.wvu.PrintTitles" localSheetId="4" hidden="1">'Federal Funding'!$3:$4</definedName>
    <definedName name="Z_A2DFD507_8EEF_4612_BCDC_36668E8C535A_.wvu.PrintArea" localSheetId="4" hidden="1">'Federal Funding'!$B$4:$R$1460</definedName>
    <definedName name="Z_A2DFD507_8EEF_4612_BCDC_36668E8C535A_.wvu.PrintTitles" localSheetId="4" hidden="1">'Federal Funding'!$3:$4</definedName>
    <definedName name="Z_A747D0B4_F12D_4FB2_9E3E_BD134EB5BFB0_.wvu.Cols" localSheetId="0" hidden="1">'CCE Averages'!$U:$U</definedName>
    <definedName name="Z_A747D0B4_F12D_4FB2_9E3E_BD134EB5BFB0_.wvu.Cols" localSheetId="1" hidden="1">'CONSTRUCTION COST ESTIMATE'!$D:$AZ</definedName>
    <definedName name="Z_A747D0B4_F12D_4FB2_9E3E_BD134EB5BFB0_.wvu.Cols" localSheetId="9" hidden="1">'MW Const Contract'!$J:$J</definedName>
    <definedName name="Z_A747D0B4_F12D_4FB2_9E3E_BD134EB5BFB0_.wvu.PrintArea" localSheetId="5" hidden="1">'BID ABSTRACT'!$B$1:$AA$1481</definedName>
    <definedName name="Z_A747D0B4_F12D_4FB2_9E3E_BD134EB5BFB0_.wvu.PrintArea" localSheetId="2" hidden="1">'BID SCHEDULE'!$B$1:$G$1458</definedName>
    <definedName name="Z_A747D0B4_F12D_4FB2_9E3E_BD134EB5BFB0_.wvu.PrintArea" localSheetId="1" hidden="1">'CONSTRUCTION COST ESTIMATE'!$B$857:$BD$964</definedName>
    <definedName name="Z_A747D0B4_F12D_4FB2_9E3E_BD134EB5BFB0_.wvu.PrintArea" localSheetId="4" hidden="1">'Federal Funding'!$B$4:$R$1460</definedName>
    <definedName name="Z_A747D0B4_F12D_4FB2_9E3E_BD134EB5BFB0_.wvu.PrintArea" localSheetId="3" hidden="1">'Local Funding'!$B$4:$T$1462</definedName>
    <definedName name="Z_A747D0B4_F12D_4FB2_9E3E_BD134EB5BFB0_.wvu.PrintTitles" localSheetId="5" hidden="1">'BID ABSTRACT'!$3:$5</definedName>
    <definedName name="Z_A747D0B4_F12D_4FB2_9E3E_BD134EB5BFB0_.wvu.PrintTitles" localSheetId="2" hidden="1">'BID SCHEDULE'!$5:$5</definedName>
    <definedName name="Z_A747D0B4_F12D_4FB2_9E3E_BD134EB5BFB0_.wvu.PrintTitles" localSheetId="1" hidden="1">'CONSTRUCTION COST ESTIMATE'!$5:$5</definedName>
    <definedName name="Z_A747D0B4_F12D_4FB2_9E3E_BD134EB5BFB0_.wvu.PrintTitles" localSheetId="4" hidden="1">'Federal Funding'!$3:$4</definedName>
    <definedName name="Z_A747D0B4_F12D_4FB2_9E3E_BD134EB5BFB0_.wvu.PrintTitles" localSheetId="3" hidden="1">'Local Funding'!$3:$4</definedName>
    <definedName name="Z_A747D0B4_F12D_4FB2_9E3E_BD134EB5BFB0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ABSTRACT'!$1114:$1219,'BID ABSTRACT'!$1227:$1237,'BID ABSTRACT'!$1239:$1246,'BID ABSTRACT'!$1248:$1248,'BID ABSTRACT'!$1250:$1253,'BID ABSTRACT'!$1255:$1261,'BID ABSTRACT'!$1263:$1281,'BID ABSTRACT'!$1283:$1297,'BID ABSTRACT'!$1299:$1300,'BID ABSTRACT'!$1302:$1322,'BID ABSTRACT'!$1324:$1432,'BID ABSTRACT'!$1434:$1457</definedName>
    <definedName name="Z_A747D0B4_F12D_4FB2_9E3E_BD134EB5BFB0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SCHEDULE'!$1114:$1219,'BID SCHEDULE'!$1227:$1237,'BID SCHEDULE'!$1239:$1246,'BID SCHEDULE'!$1248:$1248,'BID SCHEDULE'!$1250:$1253,'BID SCHEDULE'!$1255:$1261,'BID SCHEDULE'!$1263:$1281,'BID SCHEDULE'!$1283:$1297,'BID SCHEDULE'!$1299:$1300,'BID SCHEDULE'!$1302:$1322,'BID SCHEDULE'!$1324:$1432,'BID SCHEDULE'!$1434:$1457</definedName>
    <definedName name="Z_A747D0B4_F12D_4FB2_9E3E_BD134EB5BFB0_.wvu.Rows" localSheetId="0" hidden="1">'CCE Averages'!$4:$16,'CCE Averages'!$18:$115,'CCE Averages'!$117:$170,'CCE Averages'!$172:$212</definedName>
    <definedName name="Z_A747D0B4_F12D_4FB2_9E3E_BD134EB5BFB0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A747D0B4_F12D_4FB2_9E3E_BD134EB5BFB0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A747D0B4_F12D_4FB2_9E3E_BD134EB5BFB0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A747D0B4_F12D_4FB2_9E3E_BD134EB5BFB0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A7C7C674_4508_456F_ABB3_A07A764EABFA_.wvu.PrintArea" localSheetId="4" hidden="1">'Federal Funding'!$B$4:$R$1460</definedName>
    <definedName name="Z_A7C7C674_4508_456F_ABB3_A07A764EABFA_.wvu.PrintTitles" localSheetId="4" hidden="1">'Federal Funding'!$3:$4</definedName>
    <definedName name="Z_AAE9B859_FA1A_465F_A466_DE9F58B67B7B_.wvu.Cols" localSheetId="0" hidden="1">'CCE Averages'!$U:$U</definedName>
    <definedName name="Z_AAE9B859_FA1A_465F_A466_DE9F58B67B7B_.wvu.Cols" localSheetId="1" hidden="1">'CONSTRUCTION COST ESTIMATE'!$D:$AZ</definedName>
    <definedName name="Z_AAE9B859_FA1A_465F_A466_DE9F58B67B7B_.wvu.Cols" localSheetId="9" hidden="1">'MW Const Contract'!$J:$J</definedName>
    <definedName name="Z_AAE9B859_FA1A_465F_A466_DE9F58B67B7B_.wvu.PrintArea" localSheetId="5" hidden="1">'BID ABSTRACT'!$B$1:$AA$1481</definedName>
    <definedName name="Z_AAE9B859_FA1A_465F_A466_DE9F58B67B7B_.wvu.PrintArea" localSheetId="2" hidden="1">'BID SCHEDULE'!$B$1:$G$1458</definedName>
    <definedName name="Z_AAE9B859_FA1A_465F_A466_DE9F58B67B7B_.wvu.PrintArea" localSheetId="1" hidden="1">'CONSTRUCTION COST ESTIMATE'!$B$857:$BD$964</definedName>
    <definedName name="Z_AAE9B859_FA1A_465F_A466_DE9F58B67B7B_.wvu.PrintArea" localSheetId="4" hidden="1">'Federal Funding'!$B$4:$R$1460</definedName>
    <definedName name="Z_AAE9B859_FA1A_465F_A466_DE9F58B67B7B_.wvu.PrintArea" localSheetId="3" hidden="1">'Local Funding'!$B$4:$T$1462</definedName>
    <definedName name="Z_AAE9B859_FA1A_465F_A466_DE9F58B67B7B_.wvu.PrintTitles" localSheetId="5" hidden="1">'BID ABSTRACT'!$3:$5</definedName>
    <definedName name="Z_AAE9B859_FA1A_465F_A466_DE9F58B67B7B_.wvu.PrintTitles" localSheetId="2" hidden="1">'BID SCHEDULE'!$5:$5</definedName>
    <definedName name="Z_AAE9B859_FA1A_465F_A466_DE9F58B67B7B_.wvu.PrintTitles" localSheetId="1" hidden="1">'CONSTRUCTION COST ESTIMATE'!$5:$5</definedName>
    <definedName name="Z_AAE9B859_FA1A_465F_A466_DE9F58B67B7B_.wvu.PrintTitles" localSheetId="4" hidden="1">'Federal Funding'!$3:$4</definedName>
    <definedName name="Z_AAE9B859_FA1A_465F_A466_DE9F58B67B7B_.wvu.PrintTitles" localSheetId="3" hidden="1">'Local Funding'!$3:$4</definedName>
    <definedName name="Z_AAE9B859_FA1A_465F_A466_DE9F58B67B7B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ABSTRACT'!$1255:$1261,'BID ABSTRACT'!$1283:$1297,'BID ABSTRACT'!$1299:$1300,'BID ABSTRACT'!$1302:$1322,'BID ABSTRACT'!$1324:$1432,'BID ABSTRACT'!$1434:$1457</definedName>
    <definedName name="Z_AAE9B859_FA1A_465F_A466_DE9F58B67B7B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SCHEDULE'!$1283:$1297,'BID SCHEDULE'!$1299:$1300,'BID SCHEDULE'!$1302:$1322,'BID SCHEDULE'!$1324:$1432,'BID SCHEDULE'!$1434:$1457</definedName>
    <definedName name="Z_AAE9B859_FA1A_465F_A466_DE9F58B67B7B_.wvu.Rows" localSheetId="0" hidden="1">'CCE Averages'!$4:$16,'CCE Averages'!$18:$115,'CCE Averages'!$117:$170,'CCE Averages'!$172:$212</definedName>
    <definedName name="Z_AAE9B859_FA1A_465F_A466_DE9F58B67B7B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ESTIMATE'!$1283:$1297,'CONSTRUCTION COST ESTIMATE'!$1299:$1300,'CONSTRUCTION COST ESTIMATE'!$1302:$1322,'CONSTRUCTION COST ESTIMATE'!$1324:$1432,'CONSTRUCTION COST ESTIMATE'!$1434:$1457</definedName>
    <definedName name="Z_AAE9B859_FA1A_465F_A466_DE9F58B67B7B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Funding'!$1283:$1297,'Federal Funding'!$1299:$1300,'Federal Funding'!$1302:$1322,'Federal Funding'!$1324:$1432,'Federal Funding'!$1434:$1457</definedName>
    <definedName name="Z_AAE9B859_FA1A_465F_A466_DE9F58B67B7B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Funding'!$1283:$1297,'Local Funding'!$1299:$1300,'Local Funding'!$1302:$1322,'Local Funding'!$1324:$1432,'Local Funding'!$1434:$1457</definedName>
    <definedName name="Z_AAE9B859_FA1A_465F_A466_DE9F58B67B7B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Containers'!$1255:$1261,'MW CCE Containers'!$1283:$1297,'MW CCE Containers'!$1299:$1300,'MW CCE Containers'!$1302:$1322,'MW CCE Containers'!$1324:$1432,'MW CCE Containers'!$1434:$1457</definedName>
    <definedName name="Z_AD5D9D0F_64DC_4C1D_834C_86A46E7BCA83_.wvu.PrintArea" localSheetId="4" hidden="1">'Federal Funding'!$B$4:$R$1460</definedName>
    <definedName name="Z_AD5D9D0F_64DC_4C1D_834C_86A46E7BCA83_.wvu.PrintTitles" localSheetId="4" hidden="1">'Federal Funding'!$3:$4</definedName>
    <definedName name="Z_AFCDB6B2_BAA8_4AEA_B004_7CCCE9FCBD59_.wvu.Cols" localSheetId="0" hidden="1">'CCE Averages'!$U:$U</definedName>
    <definedName name="Z_AFCDB6B2_BAA8_4AEA_B004_7CCCE9FCBD59_.wvu.Cols" localSheetId="1" hidden="1">'CONSTRUCTION COST ESTIMATE'!$D:$AZ</definedName>
    <definedName name="Z_AFCDB6B2_BAA8_4AEA_B004_7CCCE9FCBD59_.wvu.Cols" localSheetId="9" hidden="1">'MW Const Contract'!$J:$J</definedName>
    <definedName name="Z_AFCDB6B2_BAA8_4AEA_B004_7CCCE9FCBD59_.wvu.PrintArea" localSheetId="5" hidden="1">'BID ABSTRACT'!$B$1:$AA$1481</definedName>
    <definedName name="Z_AFCDB6B2_BAA8_4AEA_B004_7CCCE9FCBD59_.wvu.PrintArea" localSheetId="2" hidden="1">'BID SCHEDULE'!$B$1:$G$1458</definedName>
    <definedName name="Z_AFCDB6B2_BAA8_4AEA_B004_7CCCE9FCBD59_.wvu.PrintArea" localSheetId="1" hidden="1">'CONSTRUCTION COST ESTIMATE'!$B$857:$BD$964</definedName>
    <definedName name="Z_AFCDB6B2_BAA8_4AEA_B004_7CCCE9FCBD59_.wvu.PrintArea" localSheetId="4" hidden="1">'Federal Funding'!$B$4:$R$1460</definedName>
    <definedName name="Z_AFCDB6B2_BAA8_4AEA_B004_7CCCE9FCBD59_.wvu.PrintArea" localSheetId="3" hidden="1">'Local Funding'!$B$4:$T$1462</definedName>
    <definedName name="Z_AFCDB6B2_BAA8_4AEA_B004_7CCCE9FCBD59_.wvu.PrintTitles" localSheetId="5" hidden="1">'BID ABSTRACT'!$3:$5</definedName>
    <definedName name="Z_AFCDB6B2_BAA8_4AEA_B004_7CCCE9FCBD59_.wvu.PrintTitles" localSheetId="2" hidden="1">'BID SCHEDULE'!$5:$5</definedName>
    <definedName name="Z_AFCDB6B2_BAA8_4AEA_B004_7CCCE9FCBD59_.wvu.PrintTitles" localSheetId="1" hidden="1">'CONSTRUCTION COST ESTIMATE'!$5:$5</definedName>
    <definedName name="Z_AFCDB6B2_BAA8_4AEA_B004_7CCCE9FCBD59_.wvu.PrintTitles" localSheetId="4" hidden="1">'Federal Funding'!$3:$4</definedName>
    <definedName name="Z_AFCDB6B2_BAA8_4AEA_B004_7CCCE9FCBD59_.wvu.PrintTitles" localSheetId="3" hidden="1">'Local Funding'!$3:$4</definedName>
    <definedName name="Z_AFCDB6B2_BAA8_4AEA_B004_7CCCE9FCBD59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AFCDB6B2_BAA8_4AEA_B004_7CCCE9FCBD59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AFCDB6B2_BAA8_4AEA_B004_7CCCE9FCBD59_.wvu.Rows" localSheetId="0" hidden="1">'CCE Averages'!$4:$16,'CCE Averages'!$18:$115,'CCE Averages'!$117:$170,'CCE Averages'!$172:$212</definedName>
    <definedName name="Z_AFCDB6B2_BAA8_4AEA_B004_7CCCE9FCBD59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AFCDB6B2_BAA8_4AEA_B004_7CCCE9FCBD59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AFCDB6B2_BAA8_4AEA_B004_7CCCE9FCBD59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AFCDB6B2_BAA8_4AEA_B004_7CCCE9FCBD59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B075DAF1_71A0_4A80_8FD2_5A05E50D2E59_.wvu.PrintArea" localSheetId="4" hidden="1">'Federal Funding'!$B$4:$R$1460</definedName>
    <definedName name="Z_B075DAF1_71A0_4A80_8FD2_5A05E50D2E59_.wvu.PrintTitles" localSheetId="4" hidden="1">'Federal Funding'!$3:$4</definedName>
    <definedName name="Z_B26042E3_9255_4F2C_B190_BB7774E65A20_.wvu.Cols" localSheetId="0" hidden="1">'CCE Averages'!$U:$U</definedName>
    <definedName name="Z_B26042E3_9255_4F2C_B190_BB7774E65A20_.wvu.Cols" localSheetId="1" hidden="1">'CONSTRUCTION COST ESTIMATE'!$D:$AZ</definedName>
    <definedName name="Z_B26042E3_9255_4F2C_B190_BB7774E65A20_.wvu.Cols" localSheetId="9" hidden="1">'MW Const Contract'!$J:$J</definedName>
    <definedName name="Z_B26042E3_9255_4F2C_B190_BB7774E65A20_.wvu.PrintArea" localSheetId="5" hidden="1">'BID ABSTRACT'!$B$1:$AA$1481</definedName>
    <definedName name="Z_B26042E3_9255_4F2C_B190_BB7774E65A20_.wvu.PrintArea" localSheetId="2" hidden="1">'BID SCHEDULE'!$B$1:$G$1458</definedName>
    <definedName name="Z_B26042E3_9255_4F2C_B190_BB7774E65A20_.wvu.PrintArea" localSheetId="1" hidden="1">'CONSTRUCTION COST ESTIMATE'!$B$857:$BD$964</definedName>
    <definedName name="Z_B26042E3_9255_4F2C_B190_BB7774E65A20_.wvu.PrintArea" localSheetId="4" hidden="1">'Federal Funding'!$B$4:$R$1460</definedName>
    <definedName name="Z_B26042E3_9255_4F2C_B190_BB7774E65A20_.wvu.PrintArea" localSheetId="3" hidden="1">'Local Funding'!$B$4:$T$1462</definedName>
    <definedName name="Z_B26042E3_9255_4F2C_B190_BB7774E65A20_.wvu.PrintTitles" localSheetId="5" hidden="1">'BID ABSTRACT'!$3:$5</definedName>
    <definedName name="Z_B26042E3_9255_4F2C_B190_BB7774E65A20_.wvu.PrintTitles" localSheetId="2" hidden="1">'BID SCHEDULE'!$5:$5</definedName>
    <definedName name="Z_B26042E3_9255_4F2C_B190_BB7774E65A20_.wvu.PrintTitles" localSheetId="1" hidden="1">'CONSTRUCTION COST ESTIMATE'!$5:$5</definedName>
    <definedName name="Z_B26042E3_9255_4F2C_B190_BB7774E65A20_.wvu.PrintTitles" localSheetId="4" hidden="1">'Federal Funding'!$3:$4</definedName>
    <definedName name="Z_B26042E3_9255_4F2C_B190_BB7774E65A20_.wvu.PrintTitles" localSheetId="3" hidden="1">'Local Funding'!$3:$4</definedName>
    <definedName name="Z_B26042E3_9255_4F2C_B190_BB7774E65A20_.wvu.Rows" localSheetId="5" hidden="1">'BID ABSTRACT'!$7:$15,'BID ABSTRACT'!$17:$158,'BID ABSTRACT'!$160:$181,'BID ABSTRACT'!$183:$220,'BID ABSTRACT'!$222:$237,'BID ABSTRACT'!$239:$251,'BID ABSTRACT'!$253:$260,'BID ABSTRACT'!$262:$299,'BID ABSTRACT'!$301:$332,'BID ABSTRACT'!$333:$431,'BID ABSTRACT'!$433:$573,'BID ABSTRACT'!$575:$654,'BID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B26042E3_9255_4F2C_B190_BB7774E65A20_.wvu.Rows" localSheetId="2" hidden="1">'BID SCHEDULE'!$7:$15,'BID SCHEDULE'!$17:$158,'BID SCHEDULE'!$160:$181,'BID SCHEDULE'!$183:$220,'BID SCHEDULE'!$222:$237,'BID SCHEDULE'!$239:$251,'BID SCHEDULE'!$253:$260,'BID SCHEDULE'!$262:$299,'BID SCHEDULE'!$301:$332,'BID SCHEDULE'!$333:$431,'BID SCHEDULE'!$433:$573,'BID SCHEDULE'!$575:$654,'BID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B26042E3_9255_4F2C_B190_BB7774E65A20_.wvu.Rows" localSheetId="0" hidden="1">'CCE Averages'!$4:$16,'CCE Averages'!$18:$115,'CCE Averages'!$117:$170,'CCE Averages'!$172:$212</definedName>
    <definedName name="Z_B26042E3_9255_4F2C_B190_BB7774E65A20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B26042E3_9255_4F2C_B190_BB7774E65A20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B26042E3_9255_4F2C_B190_BB7774E65A20_.wvu.Rows" localSheetId="3" hidden="1">'Local Funding'!$7:$15,'Local Funding'!$17:$158,'Local Funding'!$160:$181,'Local Funding'!$183:$220,'Local Funding'!$222:$237,'Local Funding'!$239:$251,'Local Funding'!$253:$260,'Local Funding'!$262:$299,'Local Funding'!$301:$332,'Local Funding'!$333:$431,'Local Funding'!$433:$573,'Local Funding'!$575:$654,'Local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B26042E3_9255_4F2C_B190_BB7774E65A20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B3DD5EE1_4C3E_4B34_8831_343795BF8503_.wvu.Cols" localSheetId="0" hidden="1">'CCE Averages'!$U:$U</definedName>
    <definedName name="Z_B3DD5EE1_4C3E_4B34_8831_343795BF8503_.wvu.Cols" localSheetId="1" hidden="1">'CONSTRUCTION COST ESTIMATE'!$D:$AZ</definedName>
    <definedName name="Z_B3DD5EE1_4C3E_4B34_8831_343795BF8503_.wvu.Cols" localSheetId="9" hidden="1">'MW Const Contract'!$J:$J</definedName>
    <definedName name="Z_B3DD5EE1_4C3E_4B34_8831_343795BF8503_.wvu.PrintArea" localSheetId="5" hidden="1">'BID ABSTRACT'!$B$1:$AA$1481</definedName>
    <definedName name="Z_B3DD5EE1_4C3E_4B34_8831_343795BF8503_.wvu.PrintArea" localSheetId="2" hidden="1">'BID SCHEDULE'!$B$1:$G$1458</definedName>
    <definedName name="Z_B3DD5EE1_4C3E_4B34_8831_343795BF8503_.wvu.PrintArea" localSheetId="1" hidden="1">'CONSTRUCTION COST ESTIMATE'!$B$857:$BD$964</definedName>
    <definedName name="Z_B3DD5EE1_4C3E_4B34_8831_343795BF8503_.wvu.PrintArea" localSheetId="4" hidden="1">'Federal Funding'!$B$4:$R$1460</definedName>
    <definedName name="Z_B3DD5EE1_4C3E_4B34_8831_343795BF8503_.wvu.PrintArea" localSheetId="3" hidden="1">'Local Funding'!$B$4:$T$1462</definedName>
    <definedName name="Z_B3DD5EE1_4C3E_4B34_8831_343795BF8503_.wvu.PrintTitles" localSheetId="5" hidden="1">'BID ABSTRACT'!$3:$5</definedName>
    <definedName name="Z_B3DD5EE1_4C3E_4B34_8831_343795BF8503_.wvu.PrintTitles" localSheetId="2" hidden="1">'BID SCHEDULE'!$5:$5</definedName>
    <definedName name="Z_B3DD5EE1_4C3E_4B34_8831_343795BF8503_.wvu.PrintTitles" localSheetId="1" hidden="1">'CONSTRUCTION COST ESTIMATE'!$5:$5</definedName>
    <definedName name="Z_B3DD5EE1_4C3E_4B34_8831_343795BF8503_.wvu.PrintTitles" localSheetId="4" hidden="1">'Federal Funding'!$3:$4</definedName>
    <definedName name="Z_B3DD5EE1_4C3E_4B34_8831_343795BF8503_.wvu.PrintTitles" localSheetId="3" hidden="1">'Local Funding'!$3:$4</definedName>
    <definedName name="Z_B3DD5EE1_4C3E_4B34_8831_343795BF8503_.wvu.Rows" localSheetId="5" hidden="1">'BID ABSTRACT'!$7:$15,'BID ABSTRACT'!$17:$158,'BID ABSTRACT'!$160:$181,'BID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B3DD5EE1_4C3E_4B34_8831_343795BF8503_.wvu.Rows" localSheetId="2" hidden="1">'BID SCHEDULE'!$7:$15,'BID SCHEDULE'!$17:$158,'BID SCHEDULE'!$160:$181,'BID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B3DD5EE1_4C3E_4B34_8831_343795BF8503_.wvu.Rows" localSheetId="0" hidden="1">'CCE Averages'!$4:$16,'CCE Averages'!$18:$115,'CCE Averages'!$117:$170,'CCE Averages'!$172:$212</definedName>
    <definedName name="Z_B3DD5EE1_4C3E_4B34_8831_343795BF8503_.wvu.Rows" localSheetId="1" hidden="1">'CONSTRUCTION COST ESTIMATE'!$7:$15,'CONSTRUCTION COST ESTIMATE'!$17:$158,'CONSTRUCTION COST ESTIMATE'!$160:$181,'CONSTRUCTION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B3DD5EE1_4C3E_4B34_8831_343795BF8503_.wvu.Rows" localSheetId="4" hidden="1">'Federal Funding'!$7:$15,'Federal Funding'!$17:$158,'Federal Funding'!$160:$181,'Federal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B3DD5EE1_4C3E_4B34_8831_343795BF8503_.wvu.Rows" localSheetId="3" hidden="1">'Local Funding'!$7:$15,'Local Funding'!$17:$158,'Local Funding'!$160:$181,'Local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B3DD5EE1_4C3E_4B34_8831_343795BF8503_.wvu.Rows" localSheetId="7" hidden="1">'MW CCE Containers'!$7:$15,'MW CCE Containers'!$17:$158,'MW CCE Containers'!$160:$181,'MW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B7C3B2E8_7FEE_4A10_B692_08D64A86AE04_.wvu.Cols" localSheetId="0" hidden="1">'CCE Averages'!$U:$U</definedName>
    <definedName name="Z_B7C3B2E8_7FEE_4A10_B692_08D64A86AE04_.wvu.Cols" localSheetId="1" hidden="1">'CONSTRUCTION COST ESTIMATE'!$D:$AZ</definedName>
    <definedName name="Z_B7C3B2E8_7FEE_4A10_B692_08D64A86AE04_.wvu.Cols" localSheetId="9" hidden="1">'MW Const Contract'!$J:$J</definedName>
    <definedName name="Z_B7C3B2E8_7FEE_4A10_B692_08D64A86AE04_.wvu.PrintArea" localSheetId="5" hidden="1">'BID ABSTRACT'!$B$1:$AA$1481</definedName>
    <definedName name="Z_B7C3B2E8_7FEE_4A10_B692_08D64A86AE04_.wvu.PrintArea" localSheetId="2" hidden="1">'BID SCHEDULE'!$B$1:$G$1458</definedName>
    <definedName name="Z_B7C3B2E8_7FEE_4A10_B692_08D64A86AE04_.wvu.PrintArea" localSheetId="1" hidden="1">'CONSTRUCTION COST ESTIMATE'!$B$857:$BD$964</definedName>
    <definedName name="Z_B7C3B2E8_7FEE_4A10_B692_08D64A86AE04_.wvu.PrintArea" localSheetId="4" hidden="1">'Federal Funding'!$B$4:$R$1460</definedName>
    <definedName name="Z_B7C3B2E8_7FEE_4A10_B692_08D64A86AE04_.wvu.PrintArea" localSheetId="3" hidden="1">'Local Funding'!$B$4:$T$1462</definedName>
    <definedName name="Z_B7C3B2E8_7FEE_4A10_B692_08D64A86AE04_.wvu.PrintTitles" localSheetId="5" hidden="1">'BID ABSTRACT'!$3:$5</definedName>
    <definedName name="Z_B7C3B2E8_7FEE_4A10_B692_08D64A86AE04_.wvu.PrintTitles" localSheetId="2" hidden="1">'BID SCHEDULE'!$5:$5</definedName>
    <definedName name="Z_B7C3B2E8_7FEE_4A10_B692_08D64A86AE04_.wvu.PrintTitles" localSheetId="1" hidden="1">'CONSTRUCTION COST ESTIMATE'!$5:$5</definedName>
    <definedName name="Z_B7C3B2E8_7FEE_4A10_B692_08D64A86AE04_.wvu.PrintTitles" localSheetId="4" hidden="1">'Federal Funding'!$3:$4</definedName>
    <definedName name="Z_B7C3B2E8_7FEE_4A10_B692_08D64A86AE04_.wvu.PrintTitles" localSheetId="3" hidden="1">'Local Funding'!$3:$4</definedName>
    <definedName name="Z_B7C3B2E8_7FEE_4A10_B692_08D64A86AE04_.wvu.Rows" localSheetId="5" hidden="1">'BID ABSTRACT'!$7:$15,'BID ABSTRACT'!$17:$158,'BID ABSTRACT'!$160:$181,'BID ABSTRACT'!$183:$220,'BID ABSTRACT'!$222:$237,'BID ABSTRACT'!$239:$251,'BID ABSTRACT'!$253:$260,'BID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B7C3B2E8_7FEE_4A10_B692_08D64A86AE04_.wvu.Rows" localSheetId="2" hidden="1">'BID SCHEDULE'!$7:$15,'BID SCHEDULE'!$17:$158,'BID SCHEDULE'!$160:$181,'BID SCHEDULE'!$183:$220,'BID SCHEDULE'!$222:$237,'BID SCHEDULE'!$239:$251,'BID SCHEDULE'!$253:$260,'BID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B7C3B2E8_7FEE_4A10_B692_08D64A86AE04_.wvu.Rows" localSheetId="0" hidden="1">'CCE Averages'!$4:$16,'CCE Averages'!$18:$115,'CCE Averages'!$117:$170,'CCE Averages'!$172:$212</definedName>
    <definedName name="Z_B7C3B2E8_7FEE_4A10_B692_08D64A86AE04_.wvu.Rows" localSheetId="1" hidden="1">'CONSTRUCTION COST ESTIMATE'!$7:$15,'CONSTRUCTION COST ESTIMATE'!$17:$158,'CONSTRUCTION COST ESTIMATE'!$160:$181,'CONSTRUCTION COST ESTIMATE'!$183:$220,'CONSTRUCTION COST ESTIMATE'!$222:$237,'CONSTRUCTION COST ESTIMATE'!$239:$251,'CONSTRUCTION COST ESTIMATE'!$253:$260,'CONSTRUCTION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B7C3B2E8_7FEE_4A10_B692_08D64A86AE04_.wvu.Rows" localSheetId="4" hidden="1">'Federal Funding'!$7:$15,'Federal Funding'!$17:$158,'Federal Funding'!$160:$181,'Federal Funding'!$183:$220,'Federal Funding'!$222:$237,'Federal Funding'!$239:$251,'Federal Funding'!$253:$260,'Federal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B7C3B2E8_7FEE_4A10_B692_08D64A86AE04_.wvu.Rows" localSheetId="3" hidden="1">'Local Funding'!$7:$15,'Local Funding'!$17:$158,'Local Funding'!$160:$181,'Local Funding'!$183:$220,'Local Funding'!$222:$237,'Local Funding'!$239:$251,'Local Funding'!$253:$260,'Local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B7C3B2E8_7FEE_4A10_B692_08D64A86AE04_.wvu.Rows" localSheetId="7" hidden="1">'MW CCE Containers'!$7:$15,'MW CCE Containers'!$17:$158,'MW CCE Containers'!$160:$181,'MW CCE Containers'!$183:$220,'MW CCE Containers'!$222:$237,'MW CCE Containers'!$239:$251,'MW CCE Containers'!$253:$260,'MW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BB391942_1FB3_41F5_9CBE_EC787F77B6B8_.wvu.Cols" localSheetId="0" hidden="1">'CCE Averages'!$U:$U</definedName>
    <definedName name="Z_BB391942_1FB3_41F5_9CBE_EC787F77B6B8_.wvu.Cols" localSheetId="1" hidden="1">'CONSTRUCTION COST ESTIMATE'!$D:$AZ</definedName>
    <definedName name="Z_BB391942_1FB3_41F5_9CBE_EC787F77B6B8_.wvu.Cols" localSheetId="9" hidden="1">'MW Const Contract'!$J:$J</definedName>
    <definedName name="Z_BB391942_1FB3_41F5_9CBE_EC787F77B6B8_.wvu.PrintArea" localSheetId="5" hidden="1">'BID ABSTRACT'!$B$1:$AA$1481</definedName>
    <definedName name="Z_BB391942_1FB3_41F5_9CBE_EC787F77B6B8_.wvu.PrintArea" localSheetId="2" hidden="1">'BID SCHEDULE'!$B$1:$G$1458</definedName>
    <definedName name="Z_BB391942_1FB3_41F5_9CBE_EC787F77B6B8_.wvu.PrintArea" localSheetId="1" hidden="1">'CONSTRUCTION COST ESTIMATE'!$B$857:$BD$964</definedName>
    <definedName name="Z_BB391942_1FB3_41F5_9CBE_EC787F77B6B8_.wvu.PrintArea" localSheetId="4" hidden="1">'Federal Funding'!$B$4:$R$1460</definedName>
    <definedName name="Z_BB391942_1FB3_41F5_9CBE_EC787F77B6B8_.wvu.PrintArea" localSheetId="3" hidden="1">'Local Funding'!$B$4:$T$1462</definedName>
    <definedName name="Z_BB391942_1FB3_41F5_9CBE_EC787F77B6B8_.wvu.PrintTitles" localSheetId="5" hidden="1">'BID ABSTRACT'!$3:$5</definedName>
    <definedName name="Z_BB391942_1FB3_41F5_9CBE_EC787F77B6B8_.wvu.PrintTitles" localSheetId="2" hidden="1">'BID SCHEDULE'!$5:$5</definedName>
    <definedName name="Z_BB391942_1FB3_41F5_9CBE_EC787F77B6B8_.wvu.PrintTitles" localSheetId="1" hidden="1">'CONSTRUCTION COST ESTIMATE'!$5:$5</definedName>
    <definedName name="Z_BB391942_1FB3_41F5_9CBE_EC787F77B6B8_.wvu.PrintTitles" localSheetId="4" hidden="1">'Federal Funding'!$3:$4</definedName>
    <definedName name="Z_BB391942_1FB3_41F5_9CBE_EC787F77B6B8_.wvu.PrintTitles" localSheetId="3" hidden="1">'Local Funding'!$3:$4</definedName>
    <definedName name="Z_BB391942_1FB3_41F5_9CBE_EC787F77B6B8_.wvu.Rows" localSheetId="5" hidden="1">'BID ABSTRACT'!$7:$15,'BID ABSTRACT'!$17:$158,'BID ABSTRACT'!$160:$181,'BID ABSTRACT'!$183:$220,'BID ABSTRACT'!$222:$237,'BID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BB391942_1FB3_41F5_9CBE_EC787F77B6B8_.wvu.Rows" localSheetId="2" hidden="1">'BID SCHEDULE'!$7:$15,'BID SCHEDULE'!$17:$158,'BID SCHEDULE'!$160:$181,'BID SCHEDULE'!$183:$220,'BID SCHEDULE'!$222:$237,'BID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BB391942_1FB3_41F5_9CBE_EC787F77B6B8_.wvu.Rows" localSheetId="0" hidden="1">'CCE Averages'!$4:$16,'CCE Averages'!$18:$115,'CCE Averages'!$117:$170,'CCE Averages'!$172:$212</definedName>
    <definedName name="Z_BB391942_1FB3_41F5_9CBE_EC787F77B6B8_.wvu.Rows" localSheetId="1" hidden="1">'CONSTRUCTION COST ESTIMATE'!$7:$15,'CONSTRUCTION COST ESTIMATE'!$17:$158,'CONSTRUCTION COST ESTIMATE'!$160:$181,'CONSTRUCTION COST ESTIMATE'!$183:$220,'CONSTRUCTION COST ESTIMATE'!$222:$237,'CONSTRUCTION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BB391942_1FB3_41F5_9CBE_EC787F77B6B8_.wvu.Rows" localSheetId="4" hidden="1">'Federal Funding'!$7:$15,'Federal Funding'!$17:$158,'Federal Funding'!$160:$181,'Federal Funding'!$183:$220,'Federal Funding'!$222:$237,'Federal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BB391942_1FB3_41F5_9CBE_EC787F77B6B8_.wvu.Rows" localSheetId="3" hidden="1">'Local Funding'!$7:$15,'Local Funding'!$17:$158,'Local Funding'!$160:$181,'Local Funding'!$183:$220,'Local Funding'!$222:$237,'Local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BB391942_1FB3_41F5_9CBE_EC787F77B6B8_.wvu.Rows" localSheetId="7" hidden="1">'MW CCE Containers'!$7:$15,'MW CCE Containers'!$17:$158,'MW CCE Containers'!$160:$181,'MW CCE Containers'!$183:$220,'MW CCE Containers'!$222:$237,'MW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C0E7F5FB_109B_4C78_BD66_92514662CEF5_.wvu.PrintArea" localSheetId="4" hidden="1">'Federal Funding'!$B$4:$R$1460</definedName>
    <definedName name="Z_C0E7F5FB_109B_4C78_BD66_92514662CEF5_.wvu.PrintTitles" localSheetId="4" hidden="1">'Federal Funding'!$3:$4</definedName>
    <definedName name="Z_CA3427C8_0164_4176_A9F3_967F6ED387E6_.wvu.PrintArea" localSheetId="4" hidden="1">'Federal Funding'!$B$4:$R$1460</definedName>
    <definedName name="Z_CA3427C8_0164_4176_A9F3_967F6ED387E6_.wvu.PrintTitles" localSheetId="4" hidden="1">'Federal Funding'!$3:$4</definedName>
    <definedName name="Z_CD8D910D_EB04_4AE9_8DAC_BCDD22411C1B_.wvu.PrintArea" localSheetId="4" hidden="1">'Federal Funding'!$B$4:$R$1460</definedName>
    <definedName name="Z_CD8D910D_EB04_4AE9_8DAC_BCDD22411C1B_.wvu.PrintTitles" localSheetId="4" hidden="1">'Federal Funding'!$3:$4</definedName>
    <definedName name="Z_D5781ADF_513A_4BFD_A06E_479BE89ECF0E_.wvu.Cols" localSheetId="0" hidden="1">'CCE Averages'!$U:$U</definedName>
    <definedName name="Z_D5781ADF_513A_4BFD_A06E_479BE89ECF0E_.wvu.Cols" localSheetId="1" hidden="1">'CONSTRUCTION COST ESTIMATE'!$D:$AZ</definedName>
    <definedName name="Z_D5781ADF_513A_4BFD_A06E_479BE89ECF0E_.wvu.Cols" localSheetId="9" hidden="1">'MW Const Contract'!$J:$J</definedName>
    <definedName name="Z_D5781ADF_513A_4BFD_A06E_479BE89ECF0E_.wvu.PrintArea" localSheetId="5" hidden="1">'BID ABSTRACT'!$B$1:$AA$1481</definedName>
    <definedName name="Z_D5781ADF_513A_4BFD_A06E_479BE89ECF0E_.wvu.PrintArea" localSheetId="2" hidden="1">'BID SCHEDULE'!$B$1:$G$1458</definedName>
    <definedName name="Z_D5781ADF_513A_4BFD_A06E_479BE89ECF0E_.wvu.PrintArea" localSheetId="1" hidden="1">'CONSTRUCTION COST ESTIMATE'!$B$857:$BD$964</definedName>
    <definedName name="Z_D5781ADF_513A_4BFD_A06E_479BE89ECF0E_.wvu.PrintArea" localSheetId="4" hidden="1">'Federal Funding'!$B$4:$R$1460</definedName>
    <definedName name="Z_D5781ADF_513A_4BFD_A06E_479BE89ECF0E_.wvu.PrintArea" localSheetId="3" hidden="1">'Local Funding'!$B$4:$T$1462</definedName>
    <definedName name="Z_D5781ADF_513A_4BFD_A06E_479BE89ECF0E_.wvu.PrintTitles" localSheetId="5" hidden="1">'BID ABSTRACT'!$3:$5</definedName>
    <definedName name="Z_D5781ADF_513A_4BFD_A06E_479BE89ECF0E_.wvu.PrintTitles" localSheetId="2" hidden="1">'BID SCHEDULE'!$5:$5</definedName>
    <definedName name="Z_D5781ADF_513A_4BFD_A06E_479BE89ECF0E_.wvu.PrintTitles" localSheetId="1" hidden="1">'CONSTRUCTION COST ESTIMATE'!$5:$5</definedName>
    <definedName name="Z_D5781ADF_513A_4BFD_A06E_479BE89ECF0E_.wvu.PrintTitles" localSheetId="4" hidden="1">'Federal Funding'!$3:$4</definedName>
    <definedName name="Z_D5781ADF_513A_4BFD_A06E_479BE89ECF0E_.wvu.PrintTitles" localSheetId="3" hidden="1">'Local Funding'!$3:$4</definedName>
    <definedName name="Z_D5781ADF_513A_4BFD_A06E_479BE89ECF0E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ABSTRACT'!$1255:$1261,'BID ABSTRACT'!$1263:$1281,'BID ABSTRACT'!$1299:$1300,'BID ABSTRACT'!$1302:$1322,'BID ABSTRACT'!$1324:$1432,'BID ABSTRACT'!$1434:$1457</definedName>
    <definedName name="Z_D5781ADF_513A_4BFD_A06E_479BE89ECF0E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SCHEDULE'!$1299:$1300,'BID SCHEDULE'!$1302:$1322,'BID SCHEDULE'!$1324:$1432,'BID SCHEDULE'!$1434:$1457</definedName>
    <definedName name="Z_D5781ADF_513A_4BFD_A06E_479BE89ECF0E_.wvu.Rows" localSheetId="0" hidden="1">'CCE Averages'!$4:$16,'CCE Averages'!$18:$115,'CCE Averages'!$117:$170,'CCE Averages'!$172:$212</definedName>
    <definedName name="Z_D5781ADF_513A_4BFD_A06E_479BE89ECF0E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ESTIMATE'!$1299:$1300,'CONSTRUCTION COST ESTIMATE'!$1302:$1322,'CONSTRUCTION COST ESTIMATE'!$1324:$1432,'CONSTRUCTION COST ESTIMATE'!$1434:$1457</definedName>
    <definedName name="Z_D5781ADF_513A_4BFD_A06E_479BE89ECF0E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Funding'!$1299:$1300,'Federal Funding'!$1302:$1322,'Federal Funding'!$1324:$1432,'Federal Funding'!$1434:$1457</definedName>
    <definedName name="Z_D5781ADF_513A_4BFD_A06E_479BE89ECF0E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Funding'!$1299:$1300,'Local Funding'!$1302:$1322,'Local Funding'!$1324:$1432,'Local Funding'!$1434:$1457</definedName>
    <definedName name="Z_D5781ADF_513A_4BFD_A06E_479BE89ECF0E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Containers'!$1255:$1261,'MW CCE Containers'!$1263:$1281,'MW CCE Containers'!$1299:$1300,'MW CCE Containers'!$1302:$1322,'MW CCE Containers'!$1324:$1432,'MW CCE Containers'!$1434:$1457</definedName>
    <definedName name="Z_DA653223_1A7F_4042_9BAF_5BF8A5FB8102_.wvu.PrintArea" localSheetId="4" hidden="1">'Federal Funding'!$B$4:$R$1460</definedName>
    <definedName name="Z_DA653223_1A7F_4042_9BAF_5BF8A5FB8102_.wvu.PrintTitles" localSheetId="4" hidden="1">'Federal Funding'!$3:$4</definedName>
    <definedName name="Z_E364F2A7_4778_4CA3_9E60_2CD161185DE5_.wvu.PrintArea" localSheetId="4" hidden="1">'Federal Funding'!$B$4:$R$1460</definedName>
    <definedName name="Z_E364F2A7_4778_4CA3_9E60_2CD161185DE5_.wvu.PrintTitles" localSheetId="4" hidden="1">'Federal Funding'!$3:$4</definedName>
    <definedName name="Z_E49ABD47_7530_472D_8348_E4D114EBED2E_.wvu.Cols" localSheetId="0" hidden="1">'CCE Averages'!$U:$U</definedName>
    <definedName name="Z_E49ABD47_7530_472D_8348_E4D114EBED2E_.wvu.Cols" localSheetId="1" hidden="1">'CONSTRUCTION COST ESTIMATE'!$D:$AZ</definedName>
    <definedName name="Z_E49ABD47_7530_472D_8348_E4D114EBED2E_.wvu.Cols" localSheetId="9" hidden="1">'MW Const Contract'!$J:$J</definedName>
    <definedName name="Z_E49ABD47_7530_472D_8348_E4D114EBED2E_.wvu.PrintArea" localSheetId="5" hidden="1">'BID ABSTRACT'!$B$1:$AA$1481</definedName>
    <definedName name="Z_E49ABD47_7530_472D_8348_E4D114EBED2E_.wvu.PrintArea" localSheetId="2" hidden="1">'BID SCHEDULE'!$B$1:$G$1458</definedName>
    <definedName name="Z_E49ABD47_7530_472D_8348_E4D114EBED2E_.wvu.PrintArea" localSheetId="1" hidden="1">'CONSTRUCTION COST ESTIMATE'!$B$857:$BD$964</definedName>
    <definedName name="Z_E49ABD47_7530_472D_8348_E4D114EBED2E_.wvu.PrintArea" localSheetId="4" hidden="1">'Federal Funding'!$B$4:$R$1460</definedName>
    <definedName name="Z_E49ABD47_7530_472D_8348_E4D114EBED2E_.wvu.PrintArea" localSheetId="3" hidden="1">'Local Funding'!$B$4:$T$1462</definedName>
    <definedName name="Z_E49ABD47_7530_472D_8348_E4D114EBED2E_.wvu.PrintTitles" localSheetId="5" hidden="1">'BID ABSTRACT'!$3:$5</definedName>
    <definedName name="Z_E49ABD47_7530_472D_8348_E4D114EBED2E_.wvu.PrintTitles" localSheetId="2" hidden="1">'BID SCHEDULE'!$5:$5</definedName>
    <definedName name="Z_E49ABD47_7530_472D_8348_E4D114EBED2E_.wvu.PrintTitles" localSheetId="1" hidden="1">'CONSTRUCTION COST ESTIMATE'!$5:$5</definedName>
    <definedName name="Z_E49ABD47_7530_472D_8348_E4D114EBED2E_.wvu.PrintTitles" localSheetId="4" hidden="1">'Federal Funding'!$3:$4</definedName>
    <definedName name="Z_E49ABD47_7530_472D_8348_E4D114EBED2E_.wvu.PrintTitles" localSheetId="3" hidden="1">'Local Funding'!$3:$4</definedName>
    <definedName name="Z_E49ABD47_7530_472D_8348_E4D114EBED2E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ABSTRACT'!$1255:$1261,'BID ABSTRACT'!$1263:$1281,'BID ABSTRACT'!$1283:$1297,'BID ABSTRACT'!$1299:$1300,'BID ABSTRACT'!$1302:$1322,'BID ABSTRACT'!$1324:$1432</definedName>
    <definedName name="Z_E49ABD47_7530_472D_8348_E4D114EBED2E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definedName>
    <definedName name="Z_E49ABD47_7530_472D_8348_E4D114EBED2E_.wvu.Rows" localSheetId="0" hidden="1">'CCE Averages'!$4:$16,'CCE Averages'!$18:$115,'CCE Averages'!$117:$170,'CCE Averages'!$172:$212</definedName>
    <definedName name="Z_E49ABD47_7530_472D_8348_E4D114EBED2E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definedName>
    <definedName name="Z_E49ABD47_7530_472D_8348_E4D114EBED2E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definedName>
    <definedName name="Z_E49ABD47_7530_472D_8348_E4D114EBED2E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definedName>
    <definedName name="Z_E49ABD47_7530_472D_8348_E4D114EBED2E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definedName>
    <definedName name="Z_EFEA961D_FD49_4687_A97D_B23FAD2004C7_.wvu.PrintArea" localSheetId="4" hidden="1">'Federal Funding'!$B$4:$R$1460</definedName>
    <definedName name="Z_EFEA961D_FD49_4687_A97D_B23FAD2004C7_.wvu.PrintTitles" localSheetId="4" hidden="1">'Federal Funding'!$3:$4</definedName>
    <definedName name="Z_F04B5AD9_0BBC_4AFF_94A0_FEC8B0BA5185_.wvu.Cols" localSheetId="0" hidden="1">'CCE Averages'!$U:$U</definedName>
    <definedName name="Z_F04B5AD9_0BBC_4AFF_94A0_FEC8B0BA5185_.wvu.Cols" localSheetId="1" hidden="1">'CONSTRUCTION COST ESTIMATE'!$D:$AZ</definedName>
    <definedName name="Z_F04B5AD9_0BBC_4AFF_94A0_FEC8B0BA5185_.wvu.Cols" localSheetId="9" hidden="1">'MW Const Contract'!$J:$J</definedName>
    <definedName name="Z_F04B5AD9_0BBC_4AFF_94A0_FEC8B0BA5185_.wvu.PrintArea" localSheetId="5" hidden="1">'BID ABSTRACT'!$B$1:$AA$1481</definedName>
    <definedName name="Z_F04B5AD9_0BBC_4AFF_94A0_FEC8B0BA5185_.wvu.PrintArea" localSheetId="2" hidden="1">'BID SCHEDULE'!$B$1:$G$1458</definedName>
    <definedName name="Z_F04B5AD9_0BBC_4AFF_94A0_FEC8B0BA5185_.wvu.PrintArea" localSheetId="1" hidden="1">'CONSTRUCTION COST ESTIMATE'!$B$857:$BD$964</definedName>
    <definedName name="Z_F04B5AD9_0BBC_4AFF_94A0_FEC8B0BA5185_.wvu.PrintArea" localSheetId="4" hidden="1">'Federal Funding'!$B$4:$R$1460</definedName>
    <definedName name="Z_F04B5AD9_0BBC_4AFF_94A0_FEC8B0BA5185_.wvu.PrintArea" localSheetId="3" hidden="1">'Local Funding'!$B$4:$T$1462</definedName>
    <definedName name="Z_F04B5AD9_0BBC_4AFF_94A0_FEC8B0BA5185_.wvu.PrintTitles" localSheetId="5" hidden="1">'BID ABSTRACT'!$3:$5</definedName>
    <definedName name="Z_F04B5AD9_0BBC_4AFF_94A0_FEC8B0BA5185_.wvu.PrintTitles" localSheetId="2" hidden="1">'BID SCHEDULE'!$5:$5</definedName>
    <definedName name="Z_F04B5AD9_0BBC_4AFF_94A0_FEC8B0BA5185_.wvu.PrintTitles" localSheetId="1" hidden="1">'CONSTRUCTION COST ESTIMATE'!$5:$5</definedName>
    <definedName name="Z_F04B5AD9_0BBC_4AFF_94A0_FEC8B0BA5185_.wvu.PrintTitles" localSheetId="4" hidden="1">'Federal Funding'!$3:$4</definedName>
    <definedName name="Z_F04B5AD9_0BBC_4AFF_94A0_FEC8B0BA5185_.wvu.PrintTitles" localSheetId="3" hidden="1">'Local Funding'!$3:$4</definedName>
    <definedName name="Z_F04B5AD9_0BBC_4AFF_94A0_FEC8B0BA5185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ABSTRACT'!$1227:$1237,'BID ABSTRACT'!$1239:$1246,'BID ABSTRACT'!$1248:$1248,'BID ABSTRACT'!$1250:$1253,'BID ABSTRACT'!$1263:$1281,'BID ABSTRACT'!$1283:$1297,'BID ABSTRACT'!$1299:$1300,'BID ABSTRACT'!$1302:$1322,'BID ABSTRACT'!$1324:$1432,'BID ABSTRACT'!$1434:$1457</definedName>
    <definedName name="Z_F04B5AD9_0BBC_4AFF_94A0_FEC8B0BA5185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SCHEDULE'!$1263:$1281,'BID SCHEDULE'!$1283:$1297,'BID SCHEDULE'!$1299:$1300,'BID SCHEDULE'!$1302:$1322,'BID SCHEDULE'!$1324:$1432,'BID SCHEDULE'!$1434:$1457</definedName>
    <definedName name="Z_F04B5AD9_0BBC_4AFF_94A0_FEC8B0BA5185_.wvu.Rows" localSheetId="0" hidden="1">'CCE Averages'!$4:$16,'CCE Averages'!$18:$115,'CCE Averages'!$117:$170,'CCE Averages'!$172:$212</definedName>
    <definedName name="Z_F04B5AD9_0BBC_4AFF_94A0_FEC8B0BA5185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ESTIMATE'!$1263:$1281,'CONSTRUCTION COST ESTIMATE'!$1283:$1297,'CONSTRUCTION COST ESTIMATE'!$1299:$1300,'CONSTRUCTION COST ESTIMATE'!$1302:$1322,'CONSTRUCTION COST ESTIMATE'!$1324:$1432,'CONSTRUCTION COST ESTIMATE'!$1434:$1457</definedName>
    <definedName name="Z_F04B5AD9_0BBC_4AFF_94A0_FEC8B0BA5185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Funding'!$1263:$1281,'Federal Funding'!$1283:$1297,'Federal Funding'!$1299:$1300,'Federal Funding'!$1302:$1322,'Federal Funding'!$1324:$1432,'Federal Funding'!$1434:$1457</definedName>
    <definedName name="Z_F04B5AD9_0BBC_4AFF_94A0_FEC8B0BA5185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Funding'!$1263:$1281,'Local Funding'!$1283:$1297,'Local Funding'!$1299:$1300,'Local Funding'!$1302:$1322,'Local Funding'!$1324:$1432,'Local Funding'!$1434:$1457</definedName>
    <definedName name="Z_F04B5AD9_0BBC_4AFF_94A0_FEC8B0BA5185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Containers'!$1227:$1237,'MW CCE Containers'!$1239:$1246,'MW CCE Containers'!$1248:$1248,'MW CCE Containers'!$1250:$1253,'MW CCE Containers'!$1263:$1281,'MW CCE Containers'!$1283:$1297,'MW CCE Containers'!$1299:$1300,'MW CCE Containers'!$1302:$1322,'MW CCE Containers'!$1324:$1432,'MW CCE Containers'!$1434:$1457</definedName>
    <definedName name="Z_F0BE8373_3F58_42B3_A085_B9BB3C3DC889_.wvu.Cols" localSheetId="0" hidden="1">'CCE Averages'!$U:$U</definedName>
    <definedName name="Z_F0BE8373_3F58_42B3_A085_B9BB3C3DC889_.wvu.Cols" localSheetId="1" hidden="1">'CONSTRUCTION COST ESTIMATE'!$D:$AZ</definedName>
    <definedName name="Z_F0BE8373_3F58_42B3_A085_B9BB3C3DC889_.wvu.Cols" localSheetId="9" hidden="1">'MW Const Contract'!$J:$J</definedName>
    <definedName name="Z_F0BE8373_3F58_42B3_A085_B9BB3C3DC889_.wvu.PrintArea" localSheetId="5" hidden="1">'BID ABSTRACT'!$B$1:$AA$1481</definedName>
    <definedName name="Z_F0BE8373_3F58_42B3_A085_B9BB3C3DC889_.wvu.PrintArea" localSheetId="2" hidden="1">'BID SCHEDULE'!$B$1:$G$1458</definedName>
    <definedName name="Z_F0BE8373_3F58_42B3_A085_B9BB3C3DC889_.wvu.PrintArea" localSheetId="1" hidden="1">'CONSTRUCTION COST ESTIMATE'!$B$857:$BD$964</definedName>
    <definedName name="Z_F0BE8373_3F58_42B3_A085_B9BB3C3DC889_.wvu.PrintArea" localSheetId="4" hidden="1">'Federal Funding'!$B$4:$R$1460</definedName>
    <definedName name="Z_F0BE8373_3F58_42B3_A085_B9BB3C3DC889_.wvu.PrintArea" localSheetId="3" hidden="1">'Local Funding'!$B$4:$T$1462</definedName>
    <definedName name="Z_F0BE8373_3F58_42B3_A085_B9BB3C3DC889_.wvu.PrintTitles" localSheetId="5" hidden="1">'BID ABSTRACT'!$3:$5</definedName>
    <definedName name="Z_F0BE8373_3F58_42B3_A085_B9BB3C3DC889_.wvu.PrintTitles" localSheetId="2" hidden="1">'BID SCHEDULE'!$5:$5</definedName>
    <definedName name="Z_F0BE8373_3F58_42B3_A085_B9BB3C3DC889_.wvu.PrintTitles" localSheetId="1" hidden="1">'CONSTRUCTION COST ESTIMATE'!$5:$5</definedName>
    <definedName name="Z_F0BE8373_3F58_42B3_A085_B9BB3C3DC889_.wvu.PrintTitles" localSheetId="4" hidden="1">'Federal Funding'!$3:$4</definedName>
    <definedName name="Z_F0BE8373_3F58_42B3_A085_B9BB3C3DC889_.wvu.PrintTitles" localSheetId="3" hidden="1">'Local Funding'!$3:$4</definedName>
    <definedName name="Z_F0BE8373_3F58_42B3_A085_B9BB3C3DC889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F0BE8373_3F58_42B3_A085_B9BB3C3DC889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F0BE8373_3F58_42B3_A085_B9BB3C3DC889_.wvu.Rows" localSheetId="0" hidden="1">'CCE Averages'!$4:$16,'CCE Averages'!$18:$115,'CCE Averages'!$117:$170,'CCE Averages'!$172:$212</definedName>
    <definedName name="Z_F0BE8373_3F58_42B3_A085_B9BB3C3DC889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F0BE8373_3F58_42B3_A085_B9BB3C3DC889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F0BE8373_3F58_42B3_A085_B9BB3C3DC889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F0BE8373_3F58_42B3_A085_B9BB3C3DC889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F26FCCA8_AA21_4100_B361_552320CC1605_.wvu.Cols" localSheetId="0" hidden="1">'CCE Averages'!$U:$U</definedName>
    <definedName name="Z_F26FCCA8_AA21_4100_B361_552320CC1605_.wvu.Cols" localSheetId="1" hidden="1">'CONSTRUCTION COST ESTIMATE'!$D:$AZ</definedName>
    <definedName name="Z_F26FCCA8_AA21_4100_B361_552320CC1605_.wvu.Cols" localSheetId="9" hidden="1">'MW Const Contract'!$J:$J</definedName>
    <definedName name="Z_F26FCCA8_AA21_4100_B361_552320CC1605_.wvu.PrintArea" localSheetId="5" hidden="1">'BID ABSTRACT'!$B$1:$AA$1481</definedName>
    <definedName name="Z_F26FCCA8_AA21_4100_B361_552320CC1605_.wvu.PrintArea" localSheetId="2" hidden="1">'BID SCHEDULE'!$B$1:$G$1458</definedName>
    <definedName name="Z_F26FCCA8_AA21_4100_B361_552320CC1605_.wvu.PrintArea" localSheetId="1" hidden="1">'CONSTRUCTION COST ESTIMATE'!$B$857:$BD$964</definedName>
    <definedName name="Z_F26FCCA8_AA21_4100_B361_552320CC1605_.wvu.PrintArea" localSheetId="4" hidden="1">'Federal Funding'!$B$4:$R$1460</definedName>
    <definedName name="Z_F26FCCA8_AA21_4100_B361_552320CC1605_.wvu.PrintArea" localSheetId="3" hidden="1">'Local Funding'!$B$4:$T$1462</definedName>
    <definedName name="Z_F26FCCA8_AA21_4100_B361_552320CC1605_.wvu.PrintTitles" localSheetId="5" hidden="1">'BID ABSTRACT'!$3:$5</definedName>
    <definedName name="Z_F26FCCA8_AA21_4100_B361_552320CC1605_.wvu.PrintTitles" localSheetId="2" hidden="1">'BID SCHEDULE'!$5:$5</definedName>
    <definedName name="Z_F26FCCA8_AA21_4100_B361_552320CC1605_.wvu.PrintTitles" localSheetId="1" hidden="1">'CONSTRUCTION COST ESTIMATE'!$5:$5</definedName>
    <definedName name="Z_F26FCCA8_AA21_4100_B361_552320CC1605_.wvu.PrintTitles" localSheetId="4" hidden="1">'Federal Funding'!$3:$4</definedName>
    <definedName name="Z_F26FCCA8_AA21_4100_B361_552320CC1605_.wvu.PrintTitles" localSheetId="3" hidden="1">'Local Funding'!$3:$4</definedName>
    <definedName name="Z_F26FCCA8_AA21_4100_B361_552320CC1605_.wvu.Rows" localSheetId="5" hidden="1">'BID ABSTRACT'!$7:$15,'BID ABSTRACT'!$17:$158,'BID ABSTRACT'!$160:$181,'BID ABSTRACT'!$183:$220,'BID ABSTRACT'!$222:$237,'BID ABSTRACT'!$239:$251,'BID ABSTRACT'!$253:$260,'BID ABSTRACT'!$262:$299,'BID ABSTRACT'!$301:$332,'BID ABSTRACT'!$333:$431,'BID ABSTRACT'!$433:$573,'BID ABSTRACT'!$575:$654,'BID ABSTRACT'!$656:$713,'BID ABSTRACT'!$715:$715,'BID ABSTRACT'!$717:$752,'BID ABSTRACT'!$754:$754,'BID ABSTRACT'!$758:$842,'BID ABSTRACT'!$844:$855,'BID ABSTRACT'!$857:$964,'BID ABSTRACT'!$966:$1106,'BID ABSTRACT'!$1114:$1219,'BID ABSTRACT'!$1239:$1246,'BID ABSTRACT'!$1248:$1248,'BID ABSTRACT'!$1250:$1253,'BID ABSTRACT'!$1255:$1261,'BID ABSTRACT'!$1263:$1281,'BID ABSTRACT'!$1283:$1297,'BID ABSTRACT'!$1299:$1300,'BID ABSTRACT'!$1302:$1322,'BID ABSTRACT'!$1324:$1432,'BID ABSTRACT'!$1434:$1457</definedName>
    <definedName name="Z_F26FCCA8_AA21_4100_B361_552320CC1605_.wvu.Rows" localSheetId="2" hidden="1">'BID SCHEDULE'!$7:$15,'BID SCHEDULE'!$17:$158,'BID SCHEDULE'!$160:$181,'BID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SCHEDULE'!$1239:$1246,'BID SCHEDULE'!$1248:$1248,'BID SCHEDULE'!$1250:$1253,'BID SCHEDULE'!$1255:$1261,'BID SCHEDULE'!$1263:$1281,'BID SCHEDULE'!$1283:$1297,'BID SCHEDULE'!$1299:$1300,'BID SCHEDULE'!$1302:$1322,'BID SCHEDULE'!$1324:$1432,'BID SCHEDULE'!$1434:$1457</definedName>
    <definedName name="Z_F26FCCA8_AA21_4100_B361_552320CC1605_.wvu.Rows" localSheetId="0" hidden="1">'CCE Averages'!$4:$16,'CCE Averages'!$18:$115,'CCE Averages'!$117:$170,'CCE Averages'!$172:$212</definedName>
    <definedName name="Z_F26FCCA8_AA21_4100_B361_552320CC1605_.wvu.Rows" localSheetId="1" hidden="1">'CONSTRUCTION COST ESTIMATE'!$7:$15,'CONSTRUCTION COST ESTIMATE'!$17:$158,'CONSTRUCTION COST ESTIMATE'!$160:$181,'CONSTRUCTION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F26FCCA8_AA21_4100_B361_552320CC1605_.wvu.Rows" localSheetId="4" hidden="1">'Federal Funding'!$7:$15,'Federal Funding'!$17:$158,'Federal Funding'!$160:$181,'Federal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Funding'!$1239:$1246,'Federal Funding'!$1248:$1248,'Federal Funding'!$1250:$1253,'Federal Funding'!$1255:$1261,'Federal Funding'!$1263:$1281,'Federal Funding'!$1283:$1297,'Federal Funding'!$1299:$1300,'Federal Funding'!$1302:$1322,'Federal Funding'!$1324:$1432,'Federal Funding'!$1434:$1457</definedName>
    <definedName name="Z_F26FCCA8_AA21_4100_B361_552320CC1605_.wvu.Rows" localSheetId="3" hidden="1">'Local Funding'!$7:$15,'Local Funding'!$17:$158,'Local Funding'!$160:$181,'Local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Funding'!$1239:$1246,'Local Funding'!$1248:$1248,'Local Funding'!$1250:$1253,'Local Funding'!$1255:$1261,'Local Funding'!$1263:$1281,'Local Funding'!$1283:$1297,'Local Funding'!$1299:$1300,'Local Funding'!$1302:$1322,'Local Funding'!$1324:$1432,'Local Funding'!$1434:$1457</definedName>
    <definedName name="Z_F26FCCA8_AA21_4100_B361_552320CC1605_.wvu.Rows" localSheetId="7" hidden="1">'MW CCE Containers'!$7:$15,'MW CCE Containers'!$17:$158,'MW CCE Containers'!$160:$181,'MW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Containers'!$758:$842,'MW CCE Containers'!$844:$855,'MW CCE Containers'!$857:$964,'MW CCE Containers'!$966:$1106,'MW CCE Containers'!$1114:$1219,'MW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F67DCBEC_74ED_4958_AE1F_2F13B4531374_.wvu.Cols" localSheetId="0" hidden="1">'CCE Averages'!$U:$U</definedName>
    <definedName name="Z_F67DCBEC_74ED_4958_AE1F_2F13B4531374_.wvu.Cols" localSheetId="1" hidden="1">'CONSTRUCTION COST ESTIMATE'!$D:$AZ</definedName>
    <definedName name="Z_F67DCBEC_74ED_4958_AE1F_2F13B4531374_.wvu.Cols" localSheetId="9" hidden="1">'MW Const Contract'!$J:$J</definedName>
    <definedName name="Z_F67DCBEC_74ED_4958_AE1F_2F13B4531374_.wvu.PrintArea" localSheetId="5" hidden="1">'BID ABSTRACT'!$B$1:$AA$1481</definedName>
    <definedName name="Z_F67DCBEC_74ED_4958_AE1F_2F13B4531374_.wvu.PrintArea" localSheetId="2" hidden="1">'BID SCHEDULE'!$B$1:$G$1458</definedName>
    <definedName name="Z_F67DCBEC_74ED_4958_AE1F_2F13B4531374_.wvu.PrintArea" localSheetId="1" hidden="1">'CONSTRUCTION COST ESTIMATE'!$B$857:$BD$964</definedName>
    <definedName name="Z_F67DCBEC_74ED_4958_AE1F_2F13B4531374_.wvu.PrintArea" localSheetId="4" hidden="1">'Federal Funding'!$B$4:$R$1460</definedName>
    <definedName name="Z_F67DCBEC_74ED_4958_AE1F_2F13B4531374_.wvu.PrintArea" localSheetId="3" hidden="1">'Local Funding'!$B$4:$T$1462</definedName>
    <definedName name="Z_F67DCBEC_74ED_4958_AE1F_2F13B4531374_.wvu.PrintTitles" localSheetId="5" hidden="1">'BID ABSTRACT'!$3:$5</definedName>
    <definedName name="Z_F67DCBEC_74ED_4958_AE1F_2F13B4531374_.wvu.PrintTitles" localSheetId="2" hidden="1">'BID SCHEDULE'!$5:$5</definedName>
    <definedName name="Z_F67DCBEC_74ED_4958_AE1F_2F13B4531374_.wvu.PrintTitles" localSheetId="1" hidden="1">'CONSTRUCTION COST ESTIMATE'!$5:$5</definedName>
    <definedName name="Z_F67DCBEC_74ED_4958_AE1F_2F13B4531374_.wvu.PrintTitles" localSheetId="4" hidden="1">'Federal Funding'!$3:$4</definedName>
    <definedName name="Z_F67DCBEC_74ED_4958_AE1F_2F13B4531374_.wvu.PrintTitles" localSheetId="3" hidden="1">'Local Funding'!$3:$4</definedName>
    <definedName name="Z_F67DCBEC_74ED_4958_AE1F_2F13B4531374_.wvu.Rows" localSheetId="5" hidden="1">'BID ABSTRACT'!$7:$15,'BID ABSTRACT'!$17:$158,'BID ABSTRACT'!$183:$220,'BID ABSTRACT'!$222:$237,'BID ABSTRACT'!$239:$251,'BID ABSTRACT'!$253:$260,'BID ABSTRACT'!$262:$299,'BID ABSTRACT'!$301:$332,'BID ABSTRACT'!$333:$431,'BID ABSTRACT'!$433:$573,'BID ABSTRACT'!$575:$654,'BID ABSTRACT'!$656:$713,'BID ABSTRACT'!$715:$715,'BID ABSTRACT'!$717:$752,'BID ABSTRACT'!$754:$754,'BID ABSTRACT'!$758:$838,'BID ABSTRACT'!$840:$842,'BID ABSTRACT'!$844:$855,'BID ABSTRACT'!$857:$964,'BID ABSTRACT'!$966:$1106,'BID ABSTRACT'!$1114:$1219,'BID ABSTRACT'!$1227:$1237,'BID ABSTRACT'!$1239:$1246,'BID ABSTRACT'!$1248:$1248,'BID ABSTRACT'!$1250:$1253,'BID ABSTRACT'!$1255:$1261,'BID ABSTRACT'!$1263:$1281,'BID ABSTRACT'!$1283:$1297,'BID ABSTRACT'!$1299:$1300,'BID ABSTRACT'!$1302:$1322,'BID ABSTRACT'!$1324:$1432,'BID ABSTRACT'!$1434:$1457</definedName>
    <definedName name="Z_F67DCBEC_74ED_4958_AE1F_2F13B4531374_.wvu.Rows" localSheetId="2" hidden="1">'BID SCHEDULE'!$7:$15,'BID SCHEDULE'!$17:$158,'BID SCHEDULE'!$183:$220,'BID SCHEDULE'!$222:$237,'BID SCHEDULE'!$239:$251,'BID SCHEDULE'!$253:$260,'BID SCHEDULE'!$262:$299,'BID SCHEDULE'!$301:$332,'BID SCHEDULE'!$333:$431,'BID SCHEDULE'!$433:$573,'BID SCHEDULE'!$575:$654,'BID SCHEDULE'!$656:$713,'BID SCHEDULE'!$715:$715,'BID SCHEDULE'!$717:$752,'BID SCHEDULE'!$754:$754,'BID SCHEDULE'!$758:$838,'BID SCHEDULE'!$840:$842,'BID SCHEDULE'!$844:$855,'BID SCHEDULE'!$857:$964,'BID SCHEDULE'!$966:$1106,'BID SCHEDULE'!$1114:$1219,'BID SCHEDULE'!$1227:$1237,'BID SCHEDULE'!$1239:$1246,'BID SCHEDULE'!$1248:$1248,'BID SCHEDULE'!$1250:$1253,'BID SCHEDULE'!$1255:$1261,'BID SCHEDULE'!$1263:$1281,'BID SCHEDULE'!$1283:$1297,'BID SCHEDULE'!$1299:$1300,'BID SCHEDULE'!$1302:$1322,'BID SCHEDULE'!$1324:$1432,'BID SCHEDULE'!$1434:$1457</definedName>
    <definedName name="Z_F67DCBEC_74ED_4958_AE1F_2F13B4531374_.wvu.Rows" localSheetId="0" hidden="1">'CCE Averages'!$4:$16,'CCE Averages'!$18:$115,'CCE Averages'!$117:$170,'CCE Averages'!$172:$212</definedName>
    <definedName name="Z_F67DCBEC_74ED_4958_AE1F_2F13B4531374_.wvu.Rows" localSheetId="1" hidden="1">'CONSTRUCTION COST ESTIMATE'!$7:$15,'CONSTRUCTION COST ESTIMATE'!$17:$158,'CONSTRUCTION COST ESTIMATE'!$183:$220,'CONSTRUCTION COST ESTIMATE'!$222:$237,'CONSTRUCTION COST ESTIMATE'!$239:$251,'CONSTRUCTION COST ESTIMATE'!$253:$260,'CONSTRUCTION COST ESTIMATE'!$262:$299,'CONSTRUCTION COST ESTIMATE'!$301:$332,'CONSTRUCTION COST ESTIMATE'!$333:$431,'CONSTRUCTION COST ESTIMATE'!$433:$573,'CONSTRUCTION COST ESTIMATE'!$575:$654,'CONSTRUCTION COST ESTIMATE'!$656:$713,'CONSTRUCTION COST ESTIMATE'!$715:$715,'CONSTRUCTION COST ESTIMATE'!$717:$752,'CONSTRUCTION COST ESTIMATE'!$754:$754,'CONSTRUCTION COST ESTIMATE'!$758:$838,'CONSTRUCTION COST ESTIMATE'!$840:$842,'CONSTRUCTION COST ESTIMATE'!$844:$855,'CONSTRUCTION COST ESTIMATE'!$857:$964,'CONSTRUCTION COST ESTIMATE'!$966:$1106,'CONSTRUCTION COST ESTIMATE'!$1114:$1219,'CONSTRUCTION COST ESTIMATE'!$1227:$1237,'CONSTRUCTION COST ESTIMATE'!$1239:$1246,'CONSTRUCTION COST ESTIMATE'!$1248:$1248,'CONSTRUCTION COST ESTIMATE'!$1250:$1253,'CONSTRUCTION COST ESTIMATE'!$1255:$1261,'CONSTRUCTION COST ESTIMATE'!$1263:$1281,'CONSTRUCTION COST ESTIMATE'!$1283:$1297,'CONSTRUCTION COST ESTIMATE'!$1299:$1300,'CONSTRUCTION COST ESTIMATE'!$1302:$1322,'CONSTRUCTION COST ESTIMATE'!$1324:$1432,'CONSTRUCTION COST ESTIMATE'!$1434:$1457</definedName>
    <definedName name="Z_F67DCBEC_74ED_4958_AE1F_2F13B4531374_.wvu.Rows" localSheetId="4" hidden="1">'Federal Funding'!$7:$15,'Federal Funding'!$17:$158,'Federal Funding'!$183:$220,'Federal Funding'!$222:$237,'Federal Funding'!$239:$251,'Federal Funding'!$253:$260,'Federal Funding'!$262:$299,'Federal Funding'!$301:$332,'Federal Funding'!$333:$431,'Federal Funding'!$433:$573,'Federal Funding'!$575:$654,'Federal Funding'!$656:$713,'Federal Funding'!$715:$715,'Federal Funding'!$717:$752,'Federal Funding'!$754:$754,'Federal Funding'!$758:$838,'Federal Funding'!$840:$842,'Federal Funding'!$844:$855,'Federal Funding'!$857:$964,'Federal Funding'!$966:$1106,'Federal Funding'!$1114:$1219,'Federal Funding'!$1227:$1237,'Federal Funding'!$1239:$1246,'Federal Funding'!$1248:$1248,'Federal Funding'!$1250:$1253,'Federal Funding'!$1255:$1261,'Federal Funding'!$1263:$1281,'Federal Funding'!$1283:$1297,'Federal Funding'!$1299:$1300,'Federal Funding'!$1302:$1322,'Federal Funding'!$1324:$1432,'Federal Funding'!$1434:$1457</definedName>
    <definedName name="Z_F67DCBEC_74ED_4958_AE1F_2F13B4531374_.wvu.Rows" localSheetId="3" hidden="1">'Local Funding'!$7:$15,'Local Funding'!$17:$158,'Local Funding'!$183:$220,'Local Funding'!$222:$237,'Local Funding'!$239:$251,'Local Funding'!$253:$260,'Local Funding'!$262:$299,'Local Funding'!$301:$332,'Local Funding'!$333:$431,'Local Funding'!$433:$573,'Local Funding'!$575:$654,'Local Funding'!$656:$713,'Local Funding'!$715:$715,'Local Funding'!$717:$752,'Local Funding'!$754:$754,'Local Funding'!$758:$838,'Local Funding'!$840:$842,'Local Funding'!$844:$855,'Local Funding'!$857:$964,'Local Funding'!$966:$1106,'Local Funding'!$1114:$1219,'Local Funding'!$1227:$1237,'Local Funding'!$1239:$1246,'Local Funding'!$1248:$1248,'Local Funding'!$1250:$1253,'Local Funding'!$1255:$1261,'Local Funding'!$1263:$1281,'Local Funding'!$1283:$1297,'Local Funding'!$1299:$1300,'Local Funding'!$1302:$1322,'Local Funding'!$1324:$1432,'Local Funding'!$1434:$1457</definedName>
    <definedName name="Z_F67DCBEC_74ED_4958_AE1F_2F13B4531374_.wvu.Rows" localSheetId="7" hidden="1">'MW CCE Containers'!$7:$15,'MW CCE Containers'!$17:$158,'MW CCE Containers'!$183:$220,'MW CCE Containers'!$222:$237,'MW CCE Containers'!$239:$251,'MW CCE Containers'!$253:$260,'MW CCE Containers'!$262:$299,'MW CCE Containers'!$301:$332,'MW CCE Containers'!$333:$431,'MW CCE Containers'!$433:$573,'MW CCE Containers'!$575:$654,'MW CCE Containers'!$656:$713,'MW CCE Containers'!$715:$715,'MW CCE Containers'!$717:$752,'MW CCE Containers'!$754:$754,'MW CCE Containers'!$758:$838,'MW CCE Containers'!$840:$842,'MW CCE Containers'!$844:$855,'MW CCE Containers'!$857:$964,'MW CCE Containers'!$966:$1106,'MW CCE Containers'!$1114:$1219,'MW CCE Containers'!$1227:$1237,'MW CCE Containers'!$1239:$1246,'MW CCE Containers'!$1248:$1248,'MW CCE Containers'!$1250:$1253,'MW CCE Containers'!$1255:$1261,'MW CCE Containers'!$1263:$1281,'MW CCE Containers'!$1283:$1297,'MW CCE Containers'!$1299:$1300,'MW CCE Containers'!$1302:$1322,'MW CCE Containers'!$1324:$1432,'MW CCE Containers'!$1434:$1457</definedName>
    <definedName name="Z_FA6BC908_D83A_4C41_AA0B_0B7906ECF1F9_.wvu.PrintArea" localSheetId="4" hidden="1">'Federal Funding'!$B$4:$R$1460</definedName>
    <definedName name="Z_FA6BC908_D83A_4C41_AA0B_0B7906ECF1F9_.wvu.PrintTitles" localSheetId="4" hidden="1">'Federal Funding'!$3:$4</definedName>
  </definedNames>
  <calcPr calcId="162913"/>
  <customWorkbookViews>
    <customWorkbookView name="Print" guid="{1CF76A0A-16AD-4C35-9F05-B1226981ACC1}" maximized="1" xWindow="-8" yWindow="-8" windowWidth="1936" windowHeight="1176" activeSheetId="21"/>
    <customWorkbookView name="CCE Title" guid="{278BC841-009A-457C-80BE-E56C415EF71A}" maximized="1" xWindow="1912" yWindow="-8" windowWidth="1936" windowHeight="1216" activeSheetId="21"/>
    <customWorkbookView name="SP 100-201" guid="{27D65E28-1937-405D-9E45-620A72086D16}" maximized="1" xWindow="1912" yWindow="-8" windowWidth="1936" windowHeight="1216" activeSheetId="21"/>
    <customWorkbookView name="SP 202" guid="{9D7FB7D0-2FE3-4D80-9704-7D12107D2B58}" maximized="1" xWindow="1912" yWindow="-8" windowWidth="1936" windowHeight="1216" activeSheetId="21"/>
    <customWorkbookView name="SP 203-208" guid="{F67DCBEC-74ED-4958-AE1F-2F13B4531374}" maximized="1" xWindow="1912" yWindow="-8" windowWidth="1936" windowHeight="1216" activeSheetId="21"/>
    <customWorkbookView name="SP 212" guid="{B3DD5EE1-4C3E-4B34-8831-343795BF8503}" maximized="1" xWindow="1912" yWindow="-8" windowWidth="1936" windowHeight="1216" activeSheetId="21"/>
    <customWorkbookView name="SP 213" guid="{98646AEC-BFC2-40D4-B1F2-9C97172258A9}" maximized="1" xWindow="1912" yWindow="-8" windowWidth="1936" windowHeight="1216" activeSheetId="21"/>
    <customWorkbookView name="SP 214-272" guid="{BB391942-1FB3-41F5-9CBE-EC787F77B6B8}" maximized="1" xWindow="1912" yWindow="-8" windowWidth="1936" windowHeight="1216" activeSheetId="21"/>
    <customWorkbookView name="SP 302-308" guid="{5BA5ECE7-D8DE-4B42-A737-BC45BC65BD31}" maximized="1" xWindow="1912" yWindow="-8" windowWidth="1936" windowHeight="1216" activeSheetId="21"/>
    <customWorkbookView name="SP 402-413" guid="{B7C3B2E8-7FEE-4A10-B692-08D64A86AE04}" maximized="1" xWindow="1912" yWindow="-8" windowWidth="1936" windowHeight="1216" activeSheetId="21"/>
    <customWorkbookView name="SP 502" guid="{7BC85BCC-F4B2-4BA9-83CC-D3C00836D4E1}" maximized="1" xWindow="1912" yWindow="-8" windowWidth="1936" windowHeight="1216" activeSheetId="21"/>
    <customWorkbookView name="SP 505-580" guid="{5E458D96-3465-44DD-BEEB-23D5B1BB0A4C}" maximized="1" xWindow="1912" yWindow="-8" windowWidth="1936" windowHeight="1216" activeSheetId="21"/>
    <customWorkbookView name="SP 603-605" guid="{702D690B-DC4D-4484-B629-DDDCF53422C3}" maximized="1" xWindow="1912" yWindow="-8" windowWidth="1936" windowHeight="1216" activeSheetId="21"/>
    <customWorkbookView name="SP 609-611" guid="{61B6830F-A041-4B66-8C0B-F5CBD6E485C1}" maximized="1" xWindow="1912" yWindow="-8" windowWidth="1936" windowHeight="1216" activeSheetId="21"/>
    <customWorkbookView name="SP 613" guid="{B26042E3-9255-4F2C-B190-BB7774E65A20}" maximized="1" xWindow="1912" yWindow="-8" windowWidth="1936" windowHeight="1216" activeSheetId="21"/>
    <customWorkbookView name="SP 616-619" guid="{3625C264-40DB-470F-8A4A-4B5966370BB1}" maximized="1" xWindow="1912" yWindow="-8" windowWidth="1936" windowHeight="1216" activeSheetId="21"/>
    <customWorkbookView name="SP 623" guid="{F0BE8373-3F58-42B3-A085-B9BB3C3DC889}" maximized="1" xWindow="1912" yWindow="-8" windowWidth="1936" windowHeight="1216" activeSheetId="21"/>
    <customWorkbookView name="SP 628" guid="{42D4FBF7-0BF5-44C1-915B-0EF72A67D14D}" maximized="1" xWindow="1912" yWindow="-8" windowWidth="1936" windowHeight="1216" activeSheetId="31"/>
    <customWorkbookView name="SP 627" guid="{AFCDB6B2-BAA8-4AEA-B004-7CCCE9FCBD59}" maximized="1" xWindow="1912" yWindow="-8" windowWidth="1936" windowHeight="1216" activeSheetId="21"/>
    <customWorkbookView name="SP 629" guid="{A747D0B4-F12D-4FB2-9E3E-BD134EB5BFB0}" maximized="1" xWindow="1912" yWindow="-8" windowWidth="1936" windowHeight="1216" activeSheetId="21"/>
    <customWorkbookView name="SP 630" guid="{543E4C33-6846-4B21-B31C-8DA3E5202380}" maximized="1" xWindow="1912" yWindow="-8" windowWidth="1936" windowHeight="1216" activeSheetId="21"/>
    <customWorkbookView name="SP 631-633" guid="{F26FCCA8-AA21-4100-B361-552320CC1605}" maximized="1" xWindow="1912" yWindow="-8" windowWidth="1936" windowHeight="1216" activeSheetId="21"/>
    <customWorkbookView name="SP 635" guid="{6B8162DC-4BF6-4258-BE91-712674C5E408}" maximized="1" xWindow="1912" yWindow="-8" windowWidth="1936" windowHeight="1216" activeSheetId="21"/>
    <customWorkbookView name="SP 650" guid="{F04B5AD9-0BBC-4AFF-94A0-FEC8B0BA5185}" maximized="1" xWindow="1912" yWindow="-8" windowWidth="1936" windowHeight="1216" activeSheetId="21"/>
    <customWorkbookView name="SP 670-671" guid="{AAE9B859-FA1A-465F-A466-DE9F58B67B7B}" maximized="1" xWindow="1912" yWindow="-8" windowWidth="1936" windowHeight="1216" activeSheetId="21"/>
    <customWorkbookView name="SP 672" guid="{D5781ADF-513A-4BFD-A06E-479BE89ECF0E}" maximized="1" xWindow="1912" yWindow="-8" windowWidth="1936" windowHeight="1216" activeSheetId="21"/>
    <customWorkbookView name="SP 680-688" guid="{39AE9B85-1BA1-4D9C-A7D9-9969965259F1}" maximized="1" xWindow="1912" yWindow="-8" windowWidth="1936" windowHeight="1216" activeSheetId="21"/>
    <customWorkbookView name="SP 690-695" guid="{858C65F6-83B9-4CDB-922C-47E4FF0B76D6}" maximized="1" xWindow="1912" yWindow="-8" windowWidth="1936" windowHeight="1216" activeSheetId="21"/>
    <customWorkbookView name="SP 699" guid="{E49ABD47-7530-472D-8348-E4D114EBED2E}" maximized="1" xWindow="1912" yWindow="-8" windowWidth="1936" windowHeight="1216" activeSheetId="21"/>
  </customWorkbookViews>
</workbook>
</file>

<file path=xl/calcChain.xml><?xml version="1.0" encoding="utf-8"?>
<calcChain xmlns="http://schemas.openxmlformats.org/spreadsheetml/2006/main">
  <c r="A258" i="30" l="1"/>
  <c r="H258" i="30" s="1"/>
  <c r="F258" i="30"/>
  <c r="J258" i="30"/>
  <c r="M258" i="30"/>
  <c r="K258" i="30" s="1"/>
  <c r="N258" i="30"/>
  <c r="A258" i="28"/>
  <c r="H258" i="28" s="1"/>
  <c r="F258" i="28"/>
  <c r="J258" i="28"/>
  <c r="L258" i="28"/>
  <c r="N258" i="28"/>
  <c r="A258" i="31"/>
  <c r="E258" i="31" s="1"/>
  <c r="A258" i="23"/>
  <c r="B258" i="23"/>
  <c r="C258" i="23"/>
  <c r="D258" i="23"/>
  <c r="E258" i="23"/>
  <c r="K258" i="23" s="1"/>
  <c r="F258" i="23"/>
  <c r="AK258" i="23" s="1"/>
  <c r="G258" i="23"/>
  <c r="I258" i="23"/>
  <c r="S258" i="23"/>
  <c r="U258" i="23"/>
  <c r="W258" i="23"/>
  <c r="Y258" i="23"/>
  <c r="AD258" i="23"/>
  <c r="AE258" i="23" s="1"/>
  <c r="AI258" i="23"/>
  <c r="AJ258" i="23" s="1"/>
  <c r="B258" i="32"/>
  <c r="C258" i="32"/>
  <c r="D258" i="32"/>
  <c r="N258" i="32" s="1"/>
  <c r="O258" i="32" s="1"/>
  <c r="E258" i="32"/>
  <c r="F258" i="32"/>
  <c r="H258" i="32"/>
  <c r="I258" i="32" s="1"/>
  <c r="L258" i="32"/>
  <c r="M258" i="32" s="1"/>
  <c r="B258" i="24"/>
  <c r="C258" i="24"/>
  <c r="D258" i="24"/>
  <c r="E258" i="24"/>
  <c r="N258" i="24" s="1"/>
  <c r="F258" i="24"/>
  <c r="H258" i="24"/>
  <c r="J258" i="24"/>
  <c r="L258" i="24"/>
  <c r="P258" i="24"/>
  <c r="R258" i="24"/>
  <c r="S258" i="24"/>
  <c r="T258" i="24"/>
  <c r="A258" i="22"/>
  <c r="B258" i="22"/>
  <c r="C258" i="22"/>
  <c r="D258" i="22"/>
  <c r="E258" i="22"/>
  <c r="BD258" i="21"/>
  <c r="BI258" i="21"/>
  <c r="V258" i="30" l="1"/>
  <c r="O258" i="30"/>
  <c r="N258" i="31"/>
  <c r="O258" i="31" s="1"/>
  <c r="M258" i="31"/>
  <c r="F258" i="31"/>
  <c r="C258" i="31"/>
  <c r="D258" i="31" s="1"/>
  <c r="L258" i="31"/>
  <c r="J258" i="31"/>
  <c r="K258" i="31" s="1"/>
  <c r="H258" i="31"/>
  <c r="AG258" i="23"/>
  <c r="AF258" i="23"/>
  <c r="Q258" i="23"/>
  <c r="AL258" i="23"/>
  <c r="M258" i="23"/>
  <c r="O258" i="23"/>
  <c r="AA258" i="23"/>
  <c r="Q258" i="32"/>
  <c r="R258" i="32" s="1"/>
  <c r="K258" i="32"/>
  <c r="A1115" i="32"/>
  <c r="B1115" i="32"/>
  <c r="C1115" i="32"/>
  <c r="D1115" i="32"/>
  <c r="N1115" i="32" s="1"/>
  <c r="E1115" i="32"/>
  <c r="F1115" i="32"/>
  <c r="H1115" i="32"/>
  <c r="Q1115" i="32" s="1"/>
  <c r="K1115" i="32"/>
  <c r="L1115" i="32"/>
  <c r="A1116" i="32"/>
  <c r="B1116" i="32"/>
  <c r="C1116" i="32"/>
  <c r="D1116" i="32"/>
  <c r="K1116" i="32" s="1"/>
  <c r="E1116" i="32"/>
  <c r="M1116" i="32" s="1"/>
  <c r="F1116" i="32"/>
  <c r="H1116" i="32"/>
  <c r="L1116" i="32"/>
  <c r="A1117" i="32"/>
  <c r="B1117" i="32"/>
  <c r="C1117" i="32"/>
  <c r="D1117" i="32"/>
  <c r="K1117" i="32" s="1"/>
  <c r="E1117" i="32"/>
  <c r="F1117" i="32"/>
  <c r="H1117" i="32"/>
  <c r="L1117" i="32"/>
  <c r="A1118" i="32"/>
  <c r="B1118" i="32"/>
  <c r="C1118" i="32"/>
  <c r="D1118" i="32"/>
  <c r="N1118" i="32" s="1"/>
  <c r="E1118" i="32"/>
  <c r="F1118" i="32"/>
  <c r="H1118" i="32"/>
  <c r="L1118" i="32"/>
  <c r="A1119" i="32"/>
  <c r="B1119" i="32"/>
  <c r="C1119" i="32"/>
  <c r="D1119" i="32"/>
  <c r="N1119" i="32" s="1"/>
  <c r="E1119" i="32"/>
  <c r="F1119" i="32"/>
  <c r="H1119" i="32"/>
  <c r="L1119" i="32"/>
  <c r="A1120" i="32"/>
  <c r="B1120" i="32"/>
  <c r="C1120" i="32"/>
  <c r="D1120" i="32"/>
  <c r="E1120" i="32"/>
  <c r="F1120" i="32"/>
  <c r="H1120" i="32"/>
  <c r="L1120" i="32"/>
  <c r="A1121" i="32"/>
  <c r="B1121" i="32"/>
  <c r="C1121" i="32"/>
  <c r="D1121" i="32"/>
  <c r="K1121" i="32" s="1"/>
  <c r="E1121" i="32"/>
  <c r="F1121" i="32"/>
  <c r="H1121" i="32"/>
  <c r="L1121" i="32"/>
  <c r="A1122" i="32"/>
  <c r="B1122" i="32"/>
  <c r="C1122" i="32"/>
  <c r="D1122" i="32"/>
  <c r="K1122" i="32" s="1"/>
  <c r="E1122" i="32"/>
  <c r="F1122" i="32"/>
  <c r="H1122" i="32"/>
  <c r="L1122" i="32"/>
  <c r="A1123" i="32"/>
  <c r="B1123" i="32"/>
  <c r="C1123" i="32"/>
  <c r="D1123" i="32"/>
  <c r="K1123" i="32" s="1"/>
  <c r="E1123" i="32"/>
  <c r="F1123" i="32"/>
  <c r="H1123" i="32"/>
  <c r="L1123" i="32"/>
  <c r="A1124" i="32"/>
  <c r="B1124" i="32"/>
  <c r="C1124" i="32"/>
  <c r="D1124" i="32"/>
  <c r="E1124" i="32"/>
  <c r="F1124" i="32"/>
  <c r="H1124" i="32"/>
  <c r="L1124" i="32"/>
  <c r="A1125" i="32"/>
  <c r="B1125" i="32"/>
  <c r="C1125" i="32"/>
  <c r="D1125" i="32"/>
  <c r="K1125" i="32" s="1"/>
  <c r="E1125" i="32"/>
  <c r="F1125" i="32"/>
  <c r="H1125" i="32"/>
  <c r="L1125" i="32"/>
  <c r="A1126" i="32"/>
  <c r="B1126" i="32"/>
  <c r="C1126" i="32"/>
  <c r="D1126" i="32"/>
  <c r="N1126" i="32" s="1"/>
  <c r="E1126" i="32"/>
  <c r="F1126" i="32"/>
  <c r="H1126" i="32"/>
  <c r="L1126" i="32"/>
  <c r="A1127" i="32"/>
  <c r="B1127" i="32"/>
  <c r="C1127" i="32"/>
  <c r="D1127" i="32"/>
  <c r="E1127" i="32"/>
  <c r="F1127" i="32"/>
  <c r="H1127" i="32"/>
  <c r="L1127" i="32"/>
  <c r="A1128" i="32"/>
  <c r="B1128" i="32"/>
  <c r="C1128" i="32"/>
  <c r="D1128" i="32"/>
  <c r="E1128" i="32"/>
  <c r="F1128" i="32"/>
  <c r="H1128" i="32"/>
  <c r="L1128" i="32"/>
  <c r="A1129" i="32"/>
  <c r="B1129" i="32"/>
  <c r="C1129" i="32"/>
  <c r="D1129" i="32"/>
  <c r="E1129" i="32"/>
  <c r="F1129" i="32"/>
  <c r="H1129" i="32"/>
  <c r="L1129" i="32"/>
  <c r="A1130" i="32"/>
  <c r="B1130" i="32"/>
  <c r="C1130" i="32"/>
  <c r="D1130" i="32"/>
  <c r="K1130" i="32" s="1"/>
  <c r="E1130" i="32"/>
  <c r="F1130" i="32"/>
  <c r="H1130" i="32"/>
  <c r="L1130" i="32"/>
  <c r="A1131" i="32"/>
  <c r="B1131" i="32"/>
  <c r="C1131" i="32"/>
  <c r="D1131" i="32"/>
  <c r="K1131" i="32" s="1"/>
  <c r="E1131" i="32"/>
  <c r="F1131" i="32"/>
  <c r="H1131" i="32"/>
  <c r="L1131" i="32"/>
  <c r="A1132" i="32"/>
  <c r="B1132" i="32"/>
  <c r="C1132" i="32"/>
  <c r="D1132" i="32"/>
  <c r="N1132" i="32" s="1"/>
  <c r="E1132" i="32"/>
  <c r="F1132" i="32"/>
  <c r="H1132" i="32"/>
  <c r="L1132" i="32"/>
  <c r="A1133" i="32"/>
  <c r="B1133" i="32"/>
  <c r="C1133" i="32"/>
  <c r="D1133" i="32"/>
  <c r="E1133" i="32"/>
  <c r="F1133" i="32"/>
  <c r="H1133" i="32"/>
  <c r="L1133" i="32"/>
  <c r="A1134" i="32"/>
  <c r="B1134" i="32"/>
  <c r="C1134" i="32"/>
  <c r="D1134" i="32"/>
  <c r="K1134" i="32" s="1"/>
  <c r="E1134" i="32"/>
  <c r="F1134" i="32"/>
  <c r="H1134" i="32"/>
  <c r="L1134" i="32"/>
  <c r="M1134" i="32"/>
  <c r="A1135" i="32"/>
  <c r="B1135" i="32"/>
  <c r="C1135" i="32"/>
  <c r="D1135" i="32"/>
  <c r="K1135" i="32" s="1"/>
  <c r="E1135" i="32"/>
  <c r="F1135" i="32"/>
  <c r="H1135" i="32"/>
  <c r="L1135" i="32"/>
  <c r="A1136" i="32"/>
  <c r="B1136" i="32"/>
  <c r="C1136" i="32"/>
  <c r="D1136" i="32"/>
  <c r="E1136" i="32"/>
  <c r="F1136" i="32"/>
  <c r="H1136" i="32"/>
  <c r="L1136" i="32"/>
  <c r="A1137" i="32"/>
  <c r="B1137" i="32"/>
  <c r="C1137" i="32"/>
  <c r="D1137" i="32"/>
  <c r="E1137" i="32"/>
  <c r="F1137" i="32"/>
  <c r="H1137" i="32"/>
  <c r="L1137" i="32"/>
  <c r="A1138" i="32"/>
  <c r="B1138" i="32"/>
  <c r="C1138" i="32"/>
  <c r="D1138" i="32"/>
  <c r="K1138" i="32" s="1"/>
  <c r="E1138" i="32"/>
  <c r="F1138" i="32"/>
  <c r="H1138" i="32"/>
  <c r="L1138" i="32"/>
  <c r="A1139" i="32"/>
  <c r="B1139" i="32"/>
  <c r="C1139" i="32"/>
  <c r="D1139" i="32"/>
  <c r="K1139" i="32" s="1"/>
  <c r="E1139" i="32"/>
  <c r="F1139" i="32"/>
  <c r="H1139" i="32"/>
  <c r="L1139" i="32"/>
  <c r="N1139" i="32"/>
  <c r="A1140" i="32"/>
  <c r="B1140" i="32"/>
  <c r="C1140" i="32"/>
  <c r="D1140" i="32"/>
  <c r="N1140" i="32" s="1"/>
  <c r="E1140" i="32"/>
  <c r="F1140" i="32"/>
  <c r="H1140" i="32"/>
  <c r="K1140" i="32"/>
  <c r="L1140" i="32"/>
  <c r="A1141" i="32"/>
  <c r="B1141" i="32"/>
  <c r="C1141" i="32"/>
  <c r="D1141" i="32"/>
  <c r="E1141" i="32"/>
  <c r="F1141" i="32"/>
  <c r="H1141" i="32"/>
  <c r="L1141" i="32"/>
  <c r="A1142" i="32"/>
  <c r="B1142" i="32"/>
  <c r="C1142" i="32"/>
  <c r="D1142" i="32"/>
  <c r="K1142" i="32" s="1"/>
  <c r="E1142" i="32"/>
  <c r="F1142" i="32"/>
  <c r="H1142" i="32"/>
  <c r="L1142" i="32"/>
  <c r="A1143" i="32"/>
  <c r="B1143" i="32"/>
  <c r="C1143" i="32"/>
  <c r="D1143" i="32"/>
  <c r="K1143" i="32" s="1"/>
  <c r="E1143" i="32"/>
  <c r="F1143" i="32"/>
  <c r="H1143" i="32"/>
  <c r="L1143" i="32"/>
  <c r="A1144" i="32"/>
  <c r="B1144" i="32"/>
  <c r="C1144" i="32"/>
  <c r="D1144" i="32"/>
  <c r="N1144" i="32" s="1"/>
  <c r="E1144" i="32"/>
  <c r="F1144" i="32"/>
  <c r="H1144" i="32"/>
  <c r="L1144" i="32"/>
  <c r="A1145" i="32"/>
  <c r="B1145" i="32"/>
  <c r="C1145" i="32"/>
  <c r="D1145" i="32"/>
  <c r="E1145" i="32"/>
  <c r="F1145" i="32"/>
  <c r="H1145" i="32"/>
  <c r="L1145" i="32"/>
  <c r="A1146" i="32"/>
  <c r="B1146" i="32"/>
  <c r="C1146" i="32"/>
  <c r="D1146" i="32"/>
  <c r="K1146" i="32" s="1"/>
  <c r="E1146" i="32"/>
  <c r="F1146" i="32"/>
  <c r="H1146" i="32"/>
  <c r="L1146" i="32"/>
  <c r="A1147" i="32"/>
  <c r="B1147" i="32"/>
  <c r="C1147" i="32"/>
  <c r="D1147" i="32"/>
  <c r="K1147" i="32" s="1"/>
  <c r="E1147" i="32"/>
  <c r="F1147" i="32"/>
  <c r="H1147" i="32"/>
  <c r="L1147" i="32"/>
  <c r="A1148" i="32"/>
  <c r="B1148" i="32"/>
  <c r="C1148" i="32"/>
  <c r="D1148" i="32"/>
  <c r="N1148" i="32" s="1"/>
  <c r="E1148" i="32"/>
  <c r="F1148" i="32"/>
  <c r="H1148" i="32"/>
  <c r="L1148" i="32"/>
  <c r="A1149" i="32"/>
  <c r="B1149" i="32"/>
  <c r="C1149" i="32"/>
  <c r="D1149" i="32"/>
  <c r="E1149" i="32"/>
  <c r="F1149" i="32"/>
  <c r="H1149" i="32"/>
  <c r="L1149" i="32"/>
  <c r="A1150" i="32"/>
  <c r="B1150" i="32"/>
  <c r="C1150" i="32"/>
  <c r="D1150" i="32"/>
  <c r="K1150" i="32" s="1"/>
  <c r="E1150" i="32"/>
  <c r="F1150" i="32"/>
  <c r="H1150" i="32"/>
  <c r="L1150" i="32"/>
  <c r="A1151" i="32"/>
  <c r="B1151" i="32"/>
  <c r="C1151" i="32"/>
  <c r="D1151" i="32"/>
  <c r="K1151" i="32" s="1"/>
  <c r="E1151" i="32"/>
  <c r="F1151" i="32"/>
  <c r="H1151" i="32"/>
  <c r="L1151" i="32"/>
  <c r="A1152" i="32"/>
  <c r="B1152" i="32"/>
  <c r="C1152" i="32"/>
  <c r="D1152" i="32"/>
  <c r="E1152" i="32"/>
  <c r="F1152" i="32"/>
  <c r="H1152" i="32"/>
  <c r="L1152" i="32"/>
  <c r="A1153" i="32"/>
  <c r="B1153" i="32"/>
  <c r="C1153" i="32"/>
  <c r="D1153" i="32"/>
  <c r="K1153" i="32" s="1"/>
  <c r="E1153" i="32"/>
  <c r="F1153" i="32"/>
  <c r="H1153" i="32"/>
  <c r="L1153" i="32"/>
  <c r="A1154" i="32"/>
  <c r="B1154" i="32"/>
  <c r="C1154" i="32"/>
  <c r="D1154" i="32"/>
  <c r="N1154" i="32" s="1"/>
  <c r="O1154" i="32" s="1"/>
  <c r="E1154" i="32"/>
  <c r="F1154" i="32"/>
  <c r="H1154" i="32"/>
  <c r="L1154" i="32"/>
  <c r="A1155" i="32"/>
  <c r="B1155" i="32"/>
  <c r="C1155" i="32"/>
  <c r="D1155" i="32"/>
  <c r="K1155" i="32" s="1"/>
  <c r="E1155" i="32"/>
  <c r="F1155" i="32"/>
  <c r="H1155" i="32"/>
  <c r="L1155" i="32"/>
  <c r="A1156" i="32"/>
  <c r="B1156" i="32"/>
  <c r="C1156" i="32"/>
  <c r="D1156" i="32"/>
  <c r="E1156" i="32"/>
  <c r="F1156" i="32"/>
  <c r="H1156" i="32"/>
  <c r="L1156" i="32"/>
  <c r="A1157" i="32"/>
  <c r="B1157" i="32"/>
  <c r="C1157" i="32"/>
  <c r="D1157" i="32"/>
  <c r="K1157" i="32" s="1"/>
  <c r="E1157" i="32"/>
  <c r="F1157" i="32"/>
  <c r="H1157" i="32"/>
  <c r="L1157" i="32"/>
  <c r="A1158" i="32"/>
  <c r="B1158" i="32"/>
  <c r="C1158" i="32"/>
  <c r="D1158" i="32"/>
  <c r="K1158" i="32" s="1"/>
  <c r="E1158" i="32"/>
  <c r="F1158" i="32"/>
  <c r="H1158" i="32"/>
  <c r="L1158" i="32"/>
  <c r="M1158" i="32" s="1"/>
  <c r="N1158" i="32"/>
  <c r="A1159" i="32"/>
  <c r="B1159" i="32"/>
  <c r="C1159" i="32"/>
  <c r="D1159" i="32"/>
  <c r="K1159" i="32" s="1"/>
  <c r="E1159" i="32"/>
  <c r="F1159" i="32"/>
  <c r="H1159" i="32"/>
  <c r="L1159" i="32"/>
  <c r="A1160" i="32"/>
  <c r="B1160" i="32"/>
  <c r="C1160" i="32"/>
  <c r="D1160" i="32"/>
  <c r="E1160" i="32"/>
  <c r="F1160" i="32"/>
  <c r="H1160" i="32"/>
  <c r="L1160" i="32"/>
  <c r="A1161" i="32"/>
  <c r="B1161" i="32"/>
  <c r="C1161" i="32"/>
  <c r="D1161" i="32"/>
  <c r="E1161" i="32"/>
  <c r="F1161" i="32"/>
  <c r="H1161" i="32"/>
  <c r="L1161" i="32"/>
  <c r="A1162" i="32"/>
  <c r="B1162" i="32"/>
  <c r="C1162" i="32"/>
  <c r="D1162" i="32"/>
  <c r="E1162" i="32"/>
  <c r="F1162" i="32"/>
  <c r="H1162" i="32"/>
  <c r="L1162" i="32"/>
  <c r="A1163" i="32"/>
  <c r="B1163" i="32"/>
  <c r="C1163" i="32"/>
  <c r="D1163" i="32"/>
  <c r="K1163" i="32" s="1"/>
  <c r="E1163" i="32"/>
  <c r="F1163" i="32"/>
  <c r="H1163" i="32"/>
  <c r="L1163" i="32"/>
  <c r="A1164" i="32"/>
  <c r="B1164" i="32"/>
  <c r="C1164" i="32"/>
  <c r="D1164" i="32"/>
  <c r="K1164" i="32" s="1"/>
  <c r="E1164" i="32"/>
  <c r="F1164" i="32"/>
  <c r="H1164" i="32"/>
  <c r="L1164" i="32"/>
  <c r="A1165" i="32"/>
  <c r="B1165" i="32"/>
  <c r="C1165" i="32"/>
  <c r="D1165" i="32"/>
  <c r="E1165" i="32"/>
  <c r="F1165" i="32"/>
  <c r="H1165" i="32"/>
  <c r="L1165" i="32"/>
  <c r="A1166" i="32"/>
  <c r="B1166" i="32"/>
  <c r="C1166" i="32"/>
  <c r="D1166" i="32"/>
  <c r="E1166" i="32"/>
  <c r="F1166" i="32"/>
  <c r="H1166" i="32"/>
  <c r="L1166" i="32"/>
  <c r="A1167" i="32"/>
  <c r="B1167" i="32"/>
  <c r="C1167" i="32"/>
  <c r="D1167" i="32"/>
  <c r="K1167" i="32" s="1"/>
  <c r="E1167" i="32"/>
  <c r="I1167" i="32" s="1"/>
  <c r="F1167" i="32"/>
  <c r="H1167" i="32"/>
  <c r="L1167" i="32"/>
  <c r="A1168" i="32"/>
  <c r="B1168" i="32"/>
  <c r="C1168" i="32"/>
  <c r="D1168" i="32"/>
  <c r="K1168" i="32" s="1"/>
  <c r="E1168" i="32"/>
  <c r="F1168" i="32"/>
  <c r="H1168" i="32"/>
  <c r="L1168" i="32"/>
  <c r="A1169" i="32"/>
  <c r="B1169" i="32"/>
  <c r="C1169" i="32"/>
  <c r="D1169" i="32"/>
  <c r="K1169" i="32" s="1"/>
  <c r="E1169" i="32"/>
  <c r="F1169" i="32"/>
  <c r="H1169" i="32"/>
  <c r="L1169" i="32"/>
  <c r="N1169" i="32"/>
  <c r="O1169" i="32" s="1"/>
  <c r="A1170" i="32"/>
  <c r="B1170" i="32"/>
  <c r="C1170" i="32"/>
  <c r="D1170" i="32"/>
  <c r="K1170" i="32" s="1"/>
  <c r="E1170" i="32"/>
  <c r="F1170" i="32"/>
  <c r="H1170" i="32"/>
  <c r="L1170" i="32"/>
  <c r="A1171" i="32"/>
  <c r="B1171" i="32"/>
  <c r="C1171" i="32"/>
  <c r="D1171" i="32"/>
  <c r="E1171" i="32"/>
  <c r="F1171" i="32"/>
  <c r="H1171" i="32"/>
  <c r="L1171" i="32"/>
  <c r="A1172" i="32"/>
  <c r="B1172" i="32"/>
  <c r="C1172" i="32"/>
  <c r="D1172" i="32"/>
  <c r="N1172" i="32" s="1"/>
  <c r="E1172" i="32"/>
  <c r="F1172" i="32"/>
  <c r="H1172" i="32"/>
  <c r="K1172" i="32"/>
  <c r="L1172" i="32"/>
  <c r="A1173" i="32"/>
  <c r="B1173" i="32"/>
  <c r="C1173" i="32"/>
  <c r="D1173" i="32"/>
  <c r="K1173" i="32" s="1"/>
  <c r="E1173" i="32"/>
  <c r="F1173" i="32"/>
  <c r="H1173" i="32"/>
  <c r="L1173" i="32"/>
  <c r="A1174" i="32"/>
  <c r="B1174" i="32"/>
  <c r="C1174" i="32"/>
  <c r="D1174" i="32"/>
  <c r="N1174" i="32" s="1"/>
  <c r="E1174" i="32"/>
  <c r="F1174" i="32"/>
  <c r="H1174" i="32"/>
  <c r="K1174" i="32"/>
  <c r="L1174" i="32"/>
  <c r="A1175" i="32"/>
  <c r="B1175" i="32"/>
  <c r="C1175" i="32"/>
  <c r="D1175" i="32"/>
  <c r="E1175" i="32"/>
  <c r="F1175" i="32"/>
  <c r="H1175" i="32"/>
  <c r="L1175" i="32"/>
  <c r="A1176" i="32"/>
  <c r="B1176" i="32"/>
  <c r="C1176" i="32"/>
  <c r="D1176" i="32"/>
  <c r="E1176" i="32"/>
  <c r="F1176" i="32"/>
  <c r="H1176" i="32"/>
  <c r="L1176" i="32"/>
  <c r="A1177" i="32"/>
  <c r="B1177" i="32"/>
  <c r="C1177" i="32"/>
  <c r="D1177" i="32"/>
  <c r="K1177" i="32" s="1"/>
  <c r="E1177" i="32"/>
  <c r="F1177" i="32"/>
  <c r="H1177" i="32"/>
  <c r="L1177" i="32"/>
  <c r="A1178" i="32"/>
  <c r="B1178" i="32"/>
  <c r="C1178" i="32"/>
  <c r="D1178" i="32"/>
  <c r="K1178" i="32" s="1"/>
  <c r="E1178" i="32"/>
  <c r="F1178" i="32"/>
  <c r="H1178" i="32"/>
  <c r="L1178" i="32"/>
  <c r="A1179" i="32"/>
  <c r="B1179" i="32"/>
  <c r="C1179" i="32"/>
  <c r="D1179" i="32"/>
  <c r="K1179" i="32" s="1"/>
  <c r="E1179" i="32"/>
  <c r="F1179" i="32"/>
  <c r="H1179" i="32"/>
  <c r="L1179" i="32"/>
  <c r="A1180" i="32"/>
  <c r="B1180" i="32"/>
  <c r="C1180" i="32"/>
  <c r="D1180" i="32"/>
  <c r="N1180" i="32" s="1"/>
  <c r="E1180" i="32"/>
  <c r="F1180" i="32"/>
  <c r="H1180" i="32"/>
  <c r="L1180" i="32"/>
  <c r="A1181" i="32"/>
  <c r="B1181" i="32"/>
  <c r="C1181" i="32"/>
  <c r="D1181" i="32"/>
  <c r="E1181" i="32"/>
  <c r="F1181" i="32"/>
  <c r="H1181" i="32"/>
  <c r="L1181" i="32"/>
  <c r="A1182" i="32"/>
  <c r="B1182" i="32"/>
  <c r="C1182" i="32"/>
  <c r="D1182" i="32"/>
  <c r="K1182" i="32" s="1"/>
  <c r="E1182" i="32"/>
  <c r="F1182" i="32"/>
  <c r="H1182" i="32"/>
  <c r="L1182" i="32"/>
  <c r="A1183" i="32"/>
  <c r="B1183" i="32"/>
  <c r="C1183" i="32"/>
  <c r="D1183" i="32"/>
  <c r="N1183" i="32" s="1"/>
  <c r="E1183" i="32"/>
  <c r="F1183" i="32"/>
  <c r="H1183" i="32"/>
  <c r="L1183" i="32"/>
  <c r="A1184" i="32"/>
  <c r="B1184" i="32"/>
  <c r="C1184" i="32"/>
  <c r="D1184" i="32"/>
  <c r="N1184" i="32" s="1"/>
  <c r="E1184" i="32"/>
  <c r="F1184" i="32"/>
  <c r="H1184" i="32"/>
  <c r="L1184" i="32"/>
  <c r="A1185" i="32"/>
  <c r="B1185" i="32"/>
  <c r="C1185" i="32"/>
  <c r="D1185" i="32"/>
  <c r="E1185" i="32"/>
  <c r="F1185" i="32"/>
  <c r="H1185" i="32"/>
  <c r="L1185" i="32"/>
  <c r="A1186" i="32"/>
  <c r="B1186" i="32"/>
  <c r="C1186" i="32"/>
  <c r="D1186" i="32"/>
  <c r="K1186" i="32" s="1"/>
  <c r="E1186" i="32"/>
  <c r="F1186" i="32"/>
  <c r="H1186" i="32"/>
  <c r="L1186" i="32"/>
  <c r="A1187" i="32"/>
  <c r="B1187" i="32"/>
  <c r="C1187" i="32"/>
  <c r="D1187" i="32"/>
  <c r="K1187" i="32" s="1"/>
  <c r="E1187" i="32"/>
  <c r="F1187" i="32"/>
  <c r="H1187" i="32"/>
  <c r="L1187" i="32"/>
  <c r="A1188" i="32"/>
  <c r="B1188" i="32"/>
  <c r="C1188" i="32"/>
  <c r="D1188" i="32"/>
  <c r="N1188" i="32" s="1"/>
  <c r="E1188" i="32"/>
  <c r="F1188" i="32"/>
  <c r="H1188" i="32"/>
  <c r="L1188" i="32"/>
  <c r="A1189" i="32"/>
  <c r="B1189" i="32"/>
  <c r="C1189" i="32"/>
  <c r="D1189" i="32"/>
  <c r="E1189" i="32"/>
  <c r="F1189" i="32"/>
  <c r="H1189" i="32"/>
  <c r="L1189" i="32"/>
  <c r="A1190" i="32"/>
  <c r="B1190" i="32"/>
  <c r="C1190" i="32"/>
  <c r="D1190" i="32"/>
  <c r="K1190" i="32" s="1"/>
  <c r="E1190" i="32"/>
  <c r="F1190" i="32"/>
  <c r="H1190" i="32"/>
  <c r="L1190" i="32"/>
  <c r="A1191" i="32"/>
  <c r="B1191" i="32"/>
  <c r="C1191" i="32"/>
  <c r="D1191" i="32"/>
  <c r="K1191" i="32" s="1"/>
  <c r="E1191" i="32"/>
  <c r="F1191" i="32"/>
  <c r="H1191" i="32"/>
  <c r="L1191" i="32"/>
  <c r="A1192" i="32"/>
  <c r="B1192" i="32"/>
  <c r="C1192" i="32"/>
  <c r="D1192" i="32"/>
  <c r="K1192" i="32" s="1"/>
  <c r="E1192" i="32"/>
  <c r="F1192" i="32"/>
  <c r="H1192" i="32"/>
  <c r="L1192" i="32"/>
  <c r="A1193" i="32"/>
  <c r="B1193" i="32"/>
  <c r="C1193" i="32"/>
  <c r="D1193" i="32"/>
  <c r="K1193" i="32" s="1"/>
  <c r="E1193" i="32"/>
  <c r="I1193" i="32" s="1"/>
  <c r="F1193" i="32"/>
  <c r="H1193" i="32"/>
  <c r="L1193" i="32"/>
  <c r="A1194" i="32"/>
  <c r="B1194" i="32"/>
  <c r="C1194" i="32"/>
  <c r="D1194" i="32"/>
  <c r="E1194" i="32"/>
  <c r="I1194" i="32" s="1"/>
  <c r="F1194" i="32"/>
  <c r="H1194" i="32"/>
  <c r="L1194" i="32"/>
  <c r="A1195" i="32"/>
  <c r="B1195" i="32"/>
  <c r="C1195" i="32"/>
  <c r="D1195" i="32"/>
  <c r="K1195" i="32" s="1"/>
  <c r="E1195" i="32"/>
  <c r="F1195" i="32"/>
  <c r="H1195" i="32"/>
  <c r="L1195" i="32"/>
  <c r="A1196" i="32"/>
  <c r="B1196" i="32"/>
  <c r="C1196" i="32"/>
  <c r="D1196" i="32"/>
  <c r="K1196" i="32" s="1"/>
  <c r="E1196" i="32"/>
  <c r="F1196" i="32"/>
  <c r="H1196" i="32"/>
  <c r="L1196" i="32"/>
  <c r="A1197" i="32"/>
  <c r="B1197" i="32"/>
  <c r="C1197" i="32"/>
  <c r="D1197" i="32"/>
  <c r="N1197" i="32" s="1"/>
  <c r="E1197" i="32"/>
  <c r="F1197" i="32"/>
  <c r="H1197" i="32"/>
  <c r="L1197" i="32"/>
  <c r="A1198" i="32"/>
  <c r="B1198" i="32"/>
  <c r="C1198" i="32"/>
  <c r="D1198" i="32"/>
  <c r="E1198" i="32"/>
  <c r="F1198" i="32"/>
  <c r="H1198" i="32"/>
  <c r="L1198" i="32"/>
  <c r="A1199" i="32"/>
  <c r="B1199" i="32"/>
  <c r="C1199" i="32"/>
  <c r="D1199" i="32"/>
  <c r="K1199" i="32" s="1"/>
  <c r="E1199" i="32"/>
  <c r="F1199" i="32"/>
  <c r="H1199" i="32"/>
  <c r="L1199" i="32"/>
  <c r="A1200" i="32"/>
  <c r="B1200" i="32"/>
  <c r="C1200" i="32"/>
  <c r="D1200" i="32"/>
  <c r="K1200" i="32" s="1"/>
  <c r="E1200" i="32"/>
  <c r="F1200" i="32"/>
  <c r="H1200" i="32"/>
  <c r="L1200" i="32"/>
  <c r="A1201" i="32"/>
  <c r="B1201" i="32"/>
  <c r="C1201" i="32"/>
  <c r="D1201" i="32"/>
  <c r="K1201" i="32" s="1"/>
  <c r="E1201" i="32"/>
  <c r="F1201" i="32"/>
  <c r="H1201" i="32"/>
  <c r="L1201" i="32"/>
  <c r="M1201" i="32" s="1"/>
  <c r="A1202" i="32"/>
  <c r="B1202" i="32"/>
  <c r="C1202" i="32"/>
  <c r="D1202" i="32"/>
  <c r="K1202" i="32" s="1"/>
  <c r="E1202" i="32"/>
  <c r="F1202" i="32"/>
  <c r="H1202" i="32"/>
  <c r="L1202" i="32"/>
  <c r="N1202" i="32"/>
  <c r="A1203" i="32"/>
  <c r="B1203" i="32"/>
  <c r="C1203" i="32"/>
  <c r="D1203" i="32"/>
  <c r="N1203" i="32" s="1"/>
  <c r="E1203" i="32"/>
  <c r="F1203" i="32"/>
  <c r="H1203" i="32"/>
  <c r="L1203" i="32"/>
  <c r="A1204" i="32"/>
  <c r="B1204" i="32"/>
  <c r="C1204" i="32"/>
  <c r="D1204" i="32"/>
  <c r="K1204" i="32" s="1"/>
  <c r="E1204" i="32"/>
  <c r="F1204" i="32"/>
  <c r="H1204" i="32"/>
  <c r="L1204" i="32"/>
  <c r="M1204" i="32"/>
  <c r="A1205" i="32"/>
  <c r="B1205" i="32"/>
  <c r="C1205" i="32"/>
  <c r="D1205" i="32"/>
  <c r="K1205" i="32" s="1"/>
  <c r="E1205" i="32"/>
  <c r="F1205" i="32"/>
  <c r="H1205" i="32"/>
  <c r="L1205" i="32"/>
  <c r="N1205" i="32"/>
  <c r="A1206" i="32"/>
  <c r="B1206" i="32"/>
  <c r="C1206" i="32"/>
  <c r="D1206" i="32"/>
  <c r="K1206" i="32" s="1"/>
  <c r="E1206" i="32"/>
  <c r="M1206" i="32" s="1"/>
  <c r="F1206" i="32"/>
  <c r="H1206" i="32"/>
  <c r="L1206" i="32"/>
  <c r="A1207" i="32"/>
  <c r="B1207" i="32"/>
  <c r="C1207" i="32"/>
  <c r="D1207" i="32"/>
  <c r="E1207" i="32"/>
  <c r="F1207" i="32"/>
  <c r="H1207" i="32"/>
  <c r="L1207" i="32"/>
  <c r="A1208" i="32"/>
  <c r="B1208" i="32"/>
  <c r="C1208" i="32"/>
  <c r="D1208" i="32"/>
  <c r="E1208" i="32"/>
  <c r="F1208" i="32"/>
  <c r="H1208" i="32"/>
  <c r="L1208" i="32"/>
  <c r="A1209" i="32"/>
  <c r="B1209" i="32"/>
  <c r="C1209" i="32"/>
  <c r="D1209" i="32"/>
  <c r="K1209" i="32" s="1"/>
  <c r="E1209" i="32"/>
  <c r="F1209" i="32"/>
  <c r="H1209" i="32"/>
  <c r="L1209" i="32"/>
  <c r="A1210" i="32"/>
  <c r="B1210" i="32"/>
  <c r="C1210" i="32"/>
  <c r="D1210" i="32"/>
  <c r="K1210" i="32" s="1"/>
  <c r="E1210" i="32"/>
  <c r="F1210" i="32"/>
  <c r="H1210" i="32"/>
  <c r="I1210" i="32" s="1"/>
  <c r="L1210" i="32"/>
  <c r="A1211" i="32"/>
  <c r="B1211" i="32"/>
  <c r="C1211" i="32"/>
  <c r="D1211" i="32"/>
  <c r="K1211" i="32" s="1"/>
  <c r="E1211" i="32"/>
  <c r="I1211" i="32" s="1"/>
  <c r="F1211" i="32"/>
  <c r="H1211" i="32"/>
  <c r="L1211" i="32"/>
  <c r="A1212" i="32"/>
  <c r="B1212" i="32"/>
  <c r="C1212" i="32"/>
  <c r="D1212" i="32"/>
  <c r="E1212" i="32"/>
  <c r="F1212" i="32"/>
  <c r="H1212" i="32"/>
  <c r="L1212" i="32"/>
  <c r="A1213" i="32"/>
  <c r="B1213" i="32"/>
  <c r="C1213" i="32"/>
  <c r="D1213" i="32"/>
  <c r="K1213" i="32" s="1"/>
  <c r="E1213" i="32"/>
  <c r="F1213" i="32"/>
  <c r="H1213" i="32"/>
  <c r="L1213" i="32"/>
  <c r="A1214" i="32"/>
  <c r="B1214" i="32"/>
  <c r="C1214" i="32"/>
  <c r="D1214" i="32"/>
  <c r="K1214" i="32" s="1"/>
  <c r="E1214" i="32"/>
  <c r="I1214" i="32" s="1"/>
  <c r="F1214" i="32"/>
  <c r="H1214" i="32"/>
  <c r="L1214" i="32"/>
  <c r="A1215" i="32"/>
  <c r="B1215" i="32"/>
  <c r="C1215" i="32"/>
  <c r="D1215" i="32"/>
  <c r="K1215" i="32" s="1"/>
  <c r="E1215" i="32"/>
  <c r="F1215" i="32"/>
  <c r="H1215" i="32"/>
  <c r="L1215" i="32"/>
  <c r="A1216" i="32"/>
  <c r="B1216" i="32"/>
  <c r="C1216" i="32"/>
  <c r="D1216" i="32"/>
  <c r="N1216" i="32" s="1"/>
  <c r="E1216" i="32"/>
  <c r="F1216" i="32"/>
  <c r="H1216" i="32"/>
  <c r="L1216" i="32"/>
  <c r="A1217" i="32"/>
  <c r="B1217" i="32"/>
  <c r="C1217" i="32"/>
  <c r="D1217" i="32"/>
  <c r="K1217" i="32" s="1"/>
  <c r="E1217" i="32"/>
  <c r="F1217" i="32"/>
  <c r="H1217" i="32"/>
  <c r="L1217" i="32"/>
  <c r="A1218" i="32"/>
  <c r="B1218" i="32"/>
  <c r="C1218" i="32"/>
  <c r="D1218" i="32"/>
  <c r="K1218" i="32" s="1"/>
  <c r="E1218" i="32"/>
  <c r="F1218" i="32"/>
  <c r="H1218" i="32"/>
  <c r="I1218" i="32" s="1"/>
  <c r="L1218" i="32"/>
  <c r="A1219" i="32"/>
  <c r="B1219" i="32"/>
  <c r="C1219" i="32"/>
  <c r="D1219" i="32"/>
  <c r="K1219" i="32" s="1"/>
  <c r="E1219" i="32"/>
  <c r="F1219" i="32"/>
  <c r="H1219" i="32"/>
  <c r="I1219" i="32" s="1"/>
  <c r="L1219" i="32"/>
  <c r="A1220" i="32"/>
  <c r="B1220" i="32"/>
  <c r="C1220" i="32"/>
  <c r="D1220" i="32"/>
  <c r="N1220" i="32" s="1"/>
  <c r="E1220" i="32"/>
  <c r="F1220" i="32"/>
  <c r="H1220" i="32"/>
  <c r="L1220" i="32"/>
  <c r="A1221" i="32"/>
  <c r="B1221" i="32"/>
  <c r="C1221" i="32"/>
  <c r="D1221" i="32"/>
  <c r="E1221" i="32"/>
  <c r="F1221" i="32"/>
  <c r="H1221" i="32"/>
  <c r="L1221" i="32"/>
  <c r="A1222" i="32"/>
  <c r="B1222" i="32"/>
  <c r="C1222" i="32"/>
  <c r="D1222" i="32"/>
  <c r="K1222" i="32" s="1"/>
  <c r="E1222" i="32"/>
  <c r="F1222" i="32"/>
  <c r="H1222" i="32"/>
  <c r="L1222" i="32"/>
  <c r="A1223" i="32"/>
  <c r="B1223" i="32"/>
  <c r="C1223" i="32"/>
  <c r="D1223" i="32"/>
  <c r="N1223" i="32" s="1"/>
  <c r="E1223" i="32"/>
  <c r="F1223" i="32"/>
  <c r="H1223" i="32"/>
  <c r="L1223" i="32"/>
  <c r="A1224" i="32"/>
  <c r="B1224" i="32"/>
  <c r="C1224" i="32"/>
  <c r="D1224" i="32"/>
  <c r="K1224" i="32" s="1"/>
  <c r="E1224" i="32"/>
  <c r="F1224" i="32"/>
  <c r="H1224" i="32"/>
  <c r="L1224" i="32"/>
  <c r="A1225" i="32"/>
  <c r="B1225" i="32"/>
  <c r="C1225" i="32"/>
  <c r="D1225" i="32"/>
  <c r="N1225" i="32" s="1"/>
  <c r="E1225" i="32"/>
  <c r="F1225" i="32"/>
  <c r="H1225" i="32"/>
  <c r="L1225" i="32"/>
  <c r="A1115" i="24"/>
  <c r="B1115" i="24"/>
  <c r="C1115" i="24"/>
  <c r="D1115" i="24"/>
  <c r="E1115" i="24"/>
  <c r="F1115" i="24"/>
  <c r="S1115" i="24"/>
  <c r="A1116" i="24"/>
  <c r="B1116" i="24"/>
  <c r="C1116" i="24"/>
  <c r="D1116" i="24"/>
  <c r="E1116" i="24"/>
  <c r="F1116" i="24"/>
  <c r="S1116" i="24"/>
  <c r="A1117" i="24"/>
  <c r="B1117" i="24"/>
  <c r="C1117" i="24"/>
  <c r="D1117" i="24"/>
  <c r="E1117" i="24"/>
  <c r="N1117" i="24" s="1"/>
  <c r="F1117" i="24"/>
  <c r="S1117" i="24"/>
  <c r="A1118" i="24"/>
  <c r="B1118" i="24"/>
  <c r="C1118" i="24"/>
  <c r="D1118" i="24"/>
  <c r="E1118" i="24"/>
  <c r="F1118" i="24"/>
  <c r="S1118" i="24"/>
  <c r="A1119" i="24"/>
  <c r="B1119" i="24"/>
  <c r="C1119" i="24"/>
  <c r="D1119" i="24"/>
  <c r="E1119" i="24"/>
  <c r="L1119" i="24" s="1"/>
  <c r="F1119" i="24"/>
  <c r="S1119" i="24"/>
  <c r="A1120" i="24"/>
  <c r="B1120" i="24"/>
  <c r="C1120" i="24"/>
  <c r="D1120" i="24"/>
  <c r="E1120" i="24"/>
  <c r="P1120" i="24" s="1"/>
  <c r="F1120" i="24"/>
  <c r="S1120" i="24"/>
  <c r="A1121" i="24"/>
  <c r="B1121" i="24"/>
  <c r="C1121" i="24"/>
  <c r="D1121" i="24"/>
  <c r="E1121" i="24"/>
  <c r="L1121" i="24" s="1"/>
  <c r="F1121" i="24"/>
  <c r="S1121" i="24"/>
  <c r="A1122" i="24"/>
  <c r="B1122" i="24"/>
  <c r="C1122" i="24"/>
  <c r="D1122" i="24"/>
  <c r="E1122" i="24"/>
  <c r="T1122" i="24" s="1"/>
  <c r="F1122" i="24"/>
  <c r="S1122" i="24"/>
  <c r="A1123" i="24"/>
  <c r="B1123" i="24"/>
  <c r="C1123" i="24"/>
  <c r="D1123" i="24"/>
  <c r="E1123" i="24"/>
  <c r="L1123" i="24" s="1"/>
  <c r="F1123" i="24"/>
  <c r="S1123" i="24"/>
  <c r="A1124" i="24"/>
  <c r="B1124" i="24"/>
  <c r="C1124" i="24"/>
  <c r="D1124" i="24"/>
  <c r="E1124" i="24"/>
  <c r="L1124" i="24" s="1"/>
  <c r="F1124" i="24"/>
  <c r="S1124" i="24"/>
  <c r="A1125" i="24"/>
  <c r="B1125" i="24"/>
  <c r="C1125" i="24"/>
  <c r="D1125" i="24"/>
  <c r="E1125" i="24"/>
  <c r="R1125" i="24" s="1"/>
  <c r="F1125" i="24"/>
  <c r="J1125" i="24"/>
  <c r="S1125" i="24"/>
  <c r="T1125" i="24" s="1"/>
  <c r="A1126" i="24"/>
  <c r="B1126" i="24"/>
  <c r="C1126" i="24"/>
  <c r="D1126" i="24"/>
  <c r="E1126" i="24"/>
  <c r="F1126" i="24"/>
  <c r="S1126" i="24"/>
  <c r="A1127" i="24"/>
  <c r="B1127" i="24"/>
  <c r="C1127" i="24"/>
  <c r="D1127" i="24"/>
  <c r="E1127" i="24"/>
  <c r="L1127" i="24" s="1"/>
  <c r="F1127" i="24"/>
  <c r="S1127" i="24"/>
  <c r="A1128" i="24"/>
  <c r="B1128" i="24"/>
  <c r="C1128" i="24"/>
  <c r="D1128" i="24"/>
  <c r="E1128" i="24"/>
  <c r="P1128" i="24" s="1"/>
  <c r="F1128" i="24"/>
  <c r="S1128" i="24"/>
  <c r="A1129" i="24"/>
  <c r="B1129" i="24"/>
  <c r="C1129" i="24"/>
  <c r="D1129" i="24"/>
  <c r="E1129" i="24"/>
  <c r="J1129" i="24" s="1"/>
  <c r="F1129" i="24"/>
  <c r="S1129" i="24"/>
  <c r="A1130" i="24"/>
  <c r="B1130" i="24"/>
  <c r="C1130" i="24"/>
  <c r="D1130" i="24"/>
  <c r="E1130" i="24"/>
  <c r="T1130" i="24" s="1"/>
  <c r="F1130" i="24"/>
  <c r="S1130" i="24"/>
  <c r="A1131" i="24"/>
  <c r="B1131" i="24"/>
  <c r="C1131" i="24"/>
  <c r="D1131" i="24"/>
  <c r="E1131" i="24"/>
  <c r="L1131" i="24" s="1"/>
  <c r="F1131" i="24"/>
  <c r="S1131" i="24"/>
  <c r="A1132" i="24"/>
  <c r="B1132" i="24"/>
  <c r="C1132" i="24"/>
  <c r="D1132" i="24"/>
  <c r="E1132" i="24"/>
  <c r="F1132" i="24"/>
  <c r="L1132" i="24"/>
  <c r="S1132" i="24"/>
  <c r="A1133" i="24"/>
  <c r="B1133" i="24"/>
  <c r="C1133" i="24"/>
  <c r="D1133" i="24"/>
  <c r="E1133" i="24"/>
  <c r="N1133" i="24" s="1"/>
  <c r="F1133" i="24"/>
  <c r="J1133" i="24"/>
  <c r="P1133" i="24"/>
  <c r="S1133" i="24"/>
  <c r="A1134" i="24"/>
  <c r="B1134" i="24"/>
  <c r="C1134" i="24"/>
  <c r="D1134" i="24"/>
  <c r="E1134" i="24"/>
  <c r="F1134" i="24"/>
  <c r="S1134" i="24"/>
  <c r="A1135" i="24"/>
  <c r="B1135" i="24"/>
  <c r="C1135" i="24"/>
  <c r="D1135" i="24"/>
  <c r="E1135" i="24"/>
  <c r="L1135" i="24" s="1"/>
  <c r="F1135" i="24"/>
  <c r="S1135" i="24"/>
  <c r="A1136" i="24"/>
  <c r="B1136" i="24"/>
  <c r="C1136" i="24"/>
  <c r="D1136" i="24"/>
  <c r="E1136" i="24"/>
  <c r="P1136" i="24" s="1"/>
  <c r="F1136" i="24"/>
  <c r="S1136" i="24"/>
  <c r="A1137" i="24"/>
  <c r="B1137" i="24"/>
  <c r="C1137" i="24"/>
  <c r="D1137" i="24"/>
  <c r="E1137" i="24"/>
  <c r="R1137" i="24" s="1"/>
  <c r="F1137" i="24"/>
  <c r="L1137" i="24"/>
  <c r="S1137" i="24"/>
  <c r="T1137" i="24"/>
  <c r="A1138" i="24"/>
  <c r="B1138" i="24"/>
  <c r="C1138" i="24"/>
  <c r="D1138" i="24"/>
  <c r="E1138" i="24"/>
  <c r="T1138" i="24" s="1"/>
  <c r="F1138" i="24"/>
  <c r="S1138" i="24"/>
  <c r="A1139" i="24"/>
  <c r="B1139" i="24"/>
  <c r="C1139" i="24"/>
  <c r="D1139" i="24"/>
  <c r="E1139" i="24"/>
  <c r="F1139" i="24"/>
  <c r="S1139" i="24"/>
  <c r="A1140" i="24"/>
  <c r="B1140" i="24"/>
  <c r="C1140" i="24"/>
  <c r="D1140" i="24"/>
  <c r="E1140" i="24"/>
  <c r="L1140" i="24" s="1"/>
  <c r="F1140" i="24"/>
  <c r="S1140" i="24"/>
  <c r="A1141" i="24"/>
  <c r="B1141" i="24"/>
  <c r="C1141" i="24"/>
  <c r="D1141" i="24"/>
  <c r="E1141" i="24"/>
  <c r="N1141" i="24" s="1"/>
  <c r="F1141" i="24"/>
  <c r="S1141" i="24"/>
  <c r="A1142" i="24"/>
  <c r="B1142" i="24"/>
  <c r="C1142" i="24"/>
  <c r="D1142" i="24"/>
  <c r="E1142" i="24"/>
  <c r="F1142" i="24"/>
  <c r="S1142" i="24"/>
  <c r="A1143" i="24"/>
  <c r="B1143" i="24"/>
  <c r="C1143" i="24"/>
  <c r="D1143" i="24"/>
  <c r="E1143" i="24"/>
  <c r="L1143" i="24" s="1"/>
  <c r="F1143" i="24"/>
  <c r="S1143" i="24"/>
  <c r="A1144" i="24"/>
  <c r="B1144" i="24"/>
  <c r="C1144" i="24"/>
  <c r="D1144" i="24"/>
  <c r="E1144" i="24"/>
  <c r="P1144" i="24" s="1"/>
  <c r="F1144" i="24"/>
  <c r="S1144" i="24"/>
  <c r="A1145" i="24"/>
  <c r="B1145" i="24"/>
  <c r="C1145" i="24"/>
  <c r="D1145" i="24"/>
  <c r="E1145" i="24"/>
  <c r="N1145" i="24" s="1"/>
  <c r="F1145" i="24"/>
  <c r="S1145" i="24"/>
  <c r="A1146" i="24"/>
  <c r="B1146" i="24"/>
  <c r="C1146" i="24"/>
  <c r="D1146" i="24"/>
  <c r="E1146" i="24"/>
  <c r="T1146" i="24" s="1"/>
  <c r="F1146" i="24"/>
  <c r="S1146" i="24"/>
  <c r="A1147" i="24"/>
  <c r="B1147" i="24"/>
  <c r="C1147" i="24"/>
  <c r="D1147" i="24"/>
  <c r="E1147" i="24"/>
  <c r="L1147" i="24" s="1"/>
  <c r="F1147" i="24"/>
  <c r="S1147" i="24"/>
  <c r="A1148" i="24"/>
  <c r="B1148" i="24"/>
  <c r="C1148" i="24"/>
  <c r="D1148" i="24"/>
  <c r="E1148" i="24"/>
  <c r="P1148" i="24" s="1"/>
  <c r="F1148" i="24"/>
  <c r="S1148" i="24"/>
  <c r="A1149" i="24"/>
  <c r="B1149" i="24"/>
  <c r="C1149" i="24"/>
  <c r="D1149" i="24"/>
  <c r="E1149" i="24"/>
  <c r="H1149" i="24" s="1"/>
  <c r="F1149" i="24"/>
  <c r="S1149" i="24"/>
  <c r="A1150" i="24"/>
  <c r="B1150" i="24"/>
  <c r="C1150" i="24"/>
  <c r="D1150" i="24"/>
  <c r="E1150" i="24"/>
  <c r="F1150" i="24"/>
  <c r="S1150" i="24"/>
  <c r="A1151" i="24"/>
  <c r="B1151" i="24"/>
  <c r="C1151" i="24"/>
  <c r="D1151" i="24"/>
  <c r="E1151" i="24"/>
  <c r="L1151" i="24" s="1"/>
  <c r="F1151" i="24"/>
  <c r="S1151" i="24"/>
  <c r="A1152" i="24"/>
  <c r="B1152" i="24"/>
  <c r="C1152" i="24"/>
  <c r="D1152" i="24"/>
  <c r="E1152" i="24"/>
  <c r="N1152" i="24" s="1"/>
  <c r="F1152" i="24"/>
  <c r="S1152" i="24"/>
  <c r="A1153" i="24"/>
  <c r="B1153" i="24"/>
  <c r="C1153" i="24"/>
  <c r="D1153" i="24"/>
  <c r="E1153" i="24"/>
  <c r="F1153" i="24"/>
  <c r="H1153" i="24"/>
  <c r="S1153" i="24"/>
  <c r="T1153" i="24"/>
  <c r="A1154" i="24"/>
  <c r="B1154" i="24"/>
  <c r="C1154" i="24"/>
  <c r="D1154" i="24"/>
  <c r="E1154" i="24"/>
  <c r="T1154" i="24" s="1"/>
  <c r="F1154" i="24"/>
  <c r="S1154" i="24"/>
  <c r="A1155" i="24"/>
  <c r="B1155" i="24"/>
  <c r="C1155" i="24"/>
  <c r="D1155" i="24"/>
  <c r="E1155" i="24"/>
  <c r="L1155" i="24" s="1"/>
  <c r="F1155" i="24"/>
  <c r="S1155" i="24"/>
  <c r="A1156" i="24"/>
  <c r="B1156" i="24"/>
  <c r="C1156" i="24"/>
  <c r="D1156" i="24"/>
  <c r="E1156" i="24"/>
  <c r="P1156" i="24" s="1"/>
  <c r="F1156" i="24"/>
  <c r="L1156" i="24"/>
  <c r="N1156" i="24"/>
  <c r="S1156" i="24"/>
  <c r="A1157" i="24"/>
  <c r="B1157" i="24"/>
  <c r="C1157" i="24"/>
  <c r="D1157" i="24"/>
  <c r="E1157" i="24"/>
  <c r="N1157" i="24" s="1"/>
  <c r="F1157" i="24"/>
  <c r="S1157" i="24"/>
  <c r="A1158" i="24"/>
  <c r="B1158" i="24"/>
  <c r="C1158" i="24"/>
  <c r="D1158" i="24"/>
  <c r="E1158" i="24"/>
  <c r="T1158" i="24" s="1"/>
  <c r="F1158" i="24"/>
  <c r="S1158" i="24"/>
  <c r="A1159" i="24"/>
  <c r="B1159" i="24"/>
  <c r="C1159" i="24"/>
  <c r="D1159" i="24"/>
  <c r="E1159" i="24"/>
  <c r="F1159" i="24"/>
  <c r="S1159" i="24"/>
  <c r="A1160" i="24"/>
  <c r="B1160" i="24"/>
  <c r="C1160" i="24"/>
  <c r="D1160" i="24"/>
  <c r="E1160" i="24"/>
  <c r="F1160" i="24"/>
  <c r="S1160" i="24"/>
  <c r="A1161" i="24"/>
  <c r="B1161" i="24"/>
  <c r="C1161" i="24"/>
  <c r="D1161" i="24"/>
  <c r="E1161" i="24"/>
  <c r="N1161" i="24" s="1"/>
  <c r="F1161" i="24"/>
  <c r="S1161" i="24"/>
  <c r="A1162" i="24"/>
  <c r="B1162" i="24"/>
  <c r="C1162" i="24"/>
  <c r="D1162" i="24"/>
  <c r="E1162" i="24"/>
  <c r="F1162" i="24"/>
  <c r="S1162" i="24"/>
  <c r="T1162" i="24" s="1"/>
  <c r="A1163" i="24"/>
  <c r="B1163" i="24"/>
  <c r="C1163" i="24"/>
  <c r="D1163" i="24"/>
  <c r="E1163" i="24"/>
  <c r="L1163" i="24" s="1"/>
  <c r="F1163" i="24"/>
  <c r="S1163" i="24"/>
  <c r="A1164" i="24"/>
  <c r="B1164" i="24"/>
  <c r="C1164" i="24"/>
  <c r="D1164" i="24"/>
  <c r="E1164" i="24"/>
  <c r="P1164" i="24" s="1"/>
  <c r="F1164" i="24"/>
  <c r="S1164" i="24"/>
  <c r="A1165" i="24"/>
  <c r="B1165" i="24"/>
  <c r="C1165" i="24"/>
  <c r="D1165" i="24"/>
  <c r="E1165" i="24"/>
  <c r="N1165" i="24" s="1"/>
  <c r="F1165" i="24"/>
  <c r="S1165" i="24"/>
  <c r="A1166" i="24"/>
  <c r="B1166" i="24"/>
  <c r="C1166" i="24"/>
  <c r="D1166" i="24"/>
  <c r="E1166" i="24"/>
  <c r="F1166" i="24"/>
  <c r="S1166" i="24"/>
  <c r="A1167" i="24"/>
  <c r="B1167" i="24"/>
  <c r="C1167" i="24"/>
  <c r="D1167" i="24"/>
  <c r="E1167" i="24"/>
  <c r="L1167" i="24" s="1"/>
  <c r="F1167" i="24"/>
  <c r="S1167" i="24"/>
  <c r="A1168" i="24"/>
  <c r="B1168" i="24"/>
  <c r="C1168" i="24"/>
  <c r="D1168" i="24"/>
  <c r="E1168" i="24"/>
  <c r="H1168" i="24" s="1"/>
  <c r="F1168" i="24"/>
  <c r="N1168" i="24"/>
  <c r="S1168" i="24"/>
  <c r="A1169" i="24"/>
  <c r="B1169" i="24"/>
  <c r="C1169" i="24"/>
  <c r="D1169" i="24"/>
  <c r="E1169" i="24"/>
  <c r="F1169" i="24"/>
  <c r="H1169" i="24"/>
  <c r="S1169" i="24"/>
  <c r="A1170" i="24"/>
  <c r="B1170" i="24"/>
  <c r="C1170" i="24"/>
  <c r="D1170" i="24"/>
  <c r="E1170" i="24"/>
  <c r="F1170" i="24"/>
  <c r="S1170" i="24"/>
  <c r="T1170" i="24" s="1"/>
  <c r="A1171" i="24"/>
  <c r="B1171" i="24"/>
  <c r="C1171" i="24"/>
  <c r="D1171" i="24"/>
  <c r="E1171" i="24"/>
  <c r="H1171" i="24" s="1"/>
  <c r="F1171" i="24"/>
  <c r="S1171" i="24"/>
  <c r="A1172" i="24"/>
  <c r="B1172" i="24"/>
  <c r="C1172" i="24"/>
  <c r="D1172" i="24"/>
  <c r="E1172" i="24"/>
  <c r="P1172" i="24" s="1"/>
  <c r="F1172" i="24"/>
  <c r="S1172" i="24"/>
  <c r="A1173" i="24"/>
  <c r="B1173" i="24"/>
  <c r="C1173" i="24"/>
  <c r="D1173" i="24"/>
  <c r="E1173" i="24"/>
  <c r="N1173" i="24" s="1"/>
  <c r="F1173" i="24"/>
  <c r="S1173" i="24"/>
  <c r="A1174" i="24"/>
  <c r="B1174" i="24"/>
  <c r="C1174" i="24"/>
  <c r="D1174" i="24"/>
  <c r="E1174" i="24"/>
  <c r="T1174" i="24" s="1"/>
  <c r="F1174" i="24"/>
  <c r="S1174" i="24"/>
  <c r="A1175" i="24"/>
  <c r="B1175" i="24"/>
  <c r="C1175" i="24"/>
  <c r="D1175" i="24"/>
  <c r="E1175" i="24"/>
  <c r="L1175" i="24" s="1"/>
  <c r="F1175" i="24"/>
  <c r="S1175" i="24"/>
  <c r="A1176" i="24"/>
  <c r="B1176" i="24"/>
  <c r="C1176" i="24"/>
  <c r="D1176" i="24"/>
  <c r="E1176" i="24"/>
  <c r="N1176" i="24" s="1"/>
  <c r="F1176" i="24"/>
  <c r="S1176" i="24"/>
  <c r="A1177" i="24"/>
  <c r="B1177" i="24"/>
  <c r="C1177" i="24"/>
  <c r="D1177" i="24"/>
  <c r="E1177" i="24"/>
  <c r="H1177" i="24" s="1"/>
  <c r="F1177" i="24"/>
  <c r="S1177" i="24"/>
  <c r="A1178" i="24"/>
  <c r="B1178" i="24"/>
  <c r="C1178" i="24"/>
  <c r="D1178" i="24"/>
  <c r="E1178" i="24"/>
  <c r="F1178" i="24"/>
  <c r="S1178" i="24"/>
  <c r="A1179" i="24"/>
  <c r="B1179" i="24"/>
  <c r="C1179" i="24"/>
  <c r="D1179" i="24"/>
  <c r="E1179" i="24"/>
  <c r="L1179" i="24" s="1"/>
  <c r="F1179" i="24"/>
  <c r="S1179" i="24"/>
  <c r="A1180" i="24"/>
  <c r="B1180" i="24"/>
  <c r="C1180" i="24"/>
  <c r="D1180" i="24"/>
  <c r="E1180" i="24"/>
  <c r="P1180" i="24" s="1"/>
  <c r="F1180" i="24"/>
  <c r="L1180" i="24"/>
  <c r="N1180" i="24"/>
  <c r="S1180" i="24"/>
  <c r="A1181" i="24"/>
  <c r="B1181" i="24"/>
  <c r="C1181" i="24"/>
  <c r="D1181" i="24"/>
  <c r="E1181" i="24"/>
  <c r="N1181" i="24" s="1"/>
  <c r="F1181" i="24"/>
  <c r="S1181" i="24"/>
  <c r="A1182" i="24"/>
  <c r="B1182" i="24"/>
  <c r="C1182" i="24"/>
  <c r="D1182" i="24"/>
  <c r="E1182" i="24"/>
  <c r="L1182" i="24" s="1"/>
  <c r="F1182" i="24"/>
  <c r="S1182" i="24"/>
  <c r="A1183" i="24"/>
  <c r="B1183" i="24"/>
  <c r="C1183" i="24"/>
  <c r="D1183" i="24"/>
  <c r="E1183" i="24"/>
  <c r="H1183" i="24" s="1"/>
  <c r="F1183" i="24"/>
  <c r="S1183" i="24"/>
  <c r="A1184" i="24"/>
  <c r="B1184" i="24"/>
  <c r="C1184" i="24"/>
  <c r="D1184" i="24"/>
  <c r="E1184" i="24"/>
  <c r="H1184" i="24" s="1"/>
  <c r="F1184" i="24"/>
  <c r="S1184" i="24"/>
  <c r="A1185" i="24"/>
  <c r="B1185" i="24"/>
  <c r="C1185" i="24"/>
  <c r="D1185" i="24"/>
  <c r="E1185" i="24"/>
  <c r="P1185" i="24" s="1"/>
  <c r="F1185" i="24"/>
  <c r="L1185" i="24"/>
  <c r="S1185" i="24"/>
  <c r="A1186" i="24"/>
  <c r="B1186" i="24"/>
  <c r="C1186" i="24"/>
  <c r="D1186" i="24"/>
  <c r="E1186" i="24"/>
  <c r="F1186" i="24"/>
  <c r="S1186" i="24"/>
  <c r="T1186" i="24" s="1"/>
  <c r="A1187" i="24"/>
  <c r="B1187" i="24"/>
  <c r="C1187" i="24"/>
  <c r="D1187" i="24"/>
  <c r="E1187" i="24"/>
  <c r="J1187" i="24" s="1"/>
  <c r="F1187" i="24"/>
  <c r="S1187" i="24"/>
  <c r="A1188" i="24"/>
  <c r="B1188" i="24"/>
  <c r="C1188" i="24"/>
  <c r="D1188" i="24"/>
  <c r="E1188" i="24"/>
  <c r="L1188" i="24" s="1"/>
  <c r="F1188" i="24"/>
  <c r="S1188" i="24"/>
  <c r="A1189" i="24"/>
  <c r="B1189" i="24"/>
  <c r="C1189" i="24"/>
  <c r="D1189" i="24"/>
  <c r="E1189" i="24"/>
  <c r="N1189" i="24" s="1"/>
  <c r="F1189" i="24"/>
  <c r="S1189" i="24"/>
  <c r="A1190" i="24"/>
  <c r="B1190" i="24"/>
  <c r="C1190" i="24"/>
  <c r="D1190" i="24"/>
  <c r="E1190" i="24"/>
  <c r="F1190" i="24"/>
  <c r="L1190" i="24"/>
  <c r="S1190" i="24"/>
  <c r="A1191" i="24"/>
  <c r="B1191" i="24"/>
  <c r="C1191" i="24"/>
  <c r="D1191" i="24"/>
  <c r="E1191" i="24"/>
  <c r="F1191" i="24"/>
  <c r="S1191" i="24"/>
  <c r="A1192" i="24"/>
  <c r="B1192" i="24"/>
  <c r="C1192" i="24"/>
  <c r="D1192" i="24"/>
  <c r="E1192" i="24"/>
  <c r="H1192" i="24" s="1"/>
  <c r="F1192" i="24"/>
  <c r="S1192" i="24"/>
  <c r="A1193" i="24"/>
  <c r="B1193" i="24"/>
  <c r="C1193" i="24"/>
  <c r="D1193" i="24"/>
  <c r="E1193" i="24"/>
  <c r="J1193" i="24" s="1"/>
  <c r="F1193" i="24"/>
  <c r="S1193" i="24"/>
  <c r="A1194" i="24"/>
  <c r="B1194" i="24"/>
  <c r="C1194" i="24"/>
  <c r="D1194" i="24"/>
  <c r="E1194" i="24"/>
  <c r="P1194" i="24" s="1"/>
  <c r="F1194" i="24"/>
  <c r="S1194" i="24"/>
  <c r="A1195" i="24"/>
  <c r="B1195" i="24"/>
  <c r="C1195" i="24"/>
  <c r="D1195" i="24"/>
  <c r="E1195" i="24"/>
  <c r="N1195" i="24" s="1"/>
  <c r="F1195" i="24"/>
  <c r="S1195" i="24"/>
  <c r="A1196" i="24"/>
  <c r="B1196" i="24"/>
  <c r="C1196" i="24"/>
  <c r="D1196" i="24"/>
  <c r="E1196" i="24"/>
  <c r="J1196" i="24" s="1"/>
  <c r="F1196" i="24"/>
  <c r="S1196" i="24"/>
  <c r="A1197" i="24"/>
  <c r="B1197" i="24"/>
  <c r="C1197" i="24"/>
  <c r="D1197" i="24"/>
  <c r="E1197" i="24"/>
  <c r="N1197" i="24" s="1"/>
  <c r="F1197" i="24"/>
  <c r="S1197" i="24"/>
  <c r="A1198" i="24"/>
  <c r="B1198" i="24"/>
  <c r="C1198" i="24"/>
  <c r="D1198" i="24"/>
  <c r="E1198" i="24"/>
  <c r="L1198" i="24" s="1"/>
  <c r="F1198" i="24"/>
  <c r="S1198" i="24"/>
  <c r="A1199" i="24"/>
  <c r="B1199" i="24"/>
  <c r="C1199" i="24"/>
  <c r="D1199" i="24"/>
  <c r="E1199" i="24"/>
  <c r="H1199" i="24" s="1"/>
  <c r="F1199" i="24"/>
  <c r="S1199" i="24"/>
  <c r="T1199" i="24" s="1"/>
  <c r="A1200" i="24"/>
  <c r="B1200" i="24"/>
  <c r="C1200" i="24"/>
  <c r="D1200" i="24"/>
  <c r="E1200" i="24"/>
  <c r="F1200" i="24"/>
  <c r="S1200" i="24"/>
  <c r="A1201" i="24"/>
  <c r="B1201" i="24"/>
  <c r="C1201" i="24"/>
  <c r="D1201" i="24"/>
  <c r="E1201" i="24"/>
  <c r="F1201" i="24"/>
  <c r="S1201" i="24"/>
  <c r="A1202" i="24"/>
  <c r="B1202" i="24"/>
  <c r="C1202" i="24"/>
  <c r="D1202" i="24"/>
  <c r="E1202" i="24"/>
  <c r="R1202" i="24" s="1"/>
  <c r="F1202" i="24"/>
  <c r="S1202" i="24"/>
  <c r="A1203" i="24"/>
  <c r="B1203" i="24"/>
  <c r="C1203" i="24"/>
  <c r="D1203" i="24"/>
  <c r="E1203" i="24"/>
  <c r="L1203" i="24" s="1"/>
  <c r="F1203" i="24"/>
  <c r="S1203" i="24"/>
  <c r="A1204" i="24"/>
  <c r="B1204" i="24"/>
  <c r="C1204" i="24"/>
  <c r="D1204" i="24"/>
  <c r="E1204" i="24"/>
  <c r="J1204" i="24" s="1"/>
  <c r="F1204" i="24"/>
  <c r="S1204" i="24"/>
  <c r="A1205" i="24"/>
  <c r="B1205" i="24"/>
  <c r="C1205" i="24"/>
  <c r="D1205" i="24"/>
  <c r="E1205" i="24"/>
  <c r="L1205" i="24" s="1"/>
  <c r="F1205" i="24"/>
  <c r="S1205" i="24"/>
  <c r="A1206" i="24"/>
  <c r="B1206" i="24"/>
  <c r="C1206" i="24"/>
  <c r="D1206" i="24"/>
  <c r="E1206" i="24"/>
  <c r="J1206" i="24" s="1"/>
  <c r="F1206" i="24"/>
  <c r="S1206" i="24"/>
  <c r="A1207" i="24"/>
  <c r="B1207" i="24"/>
  <c r="C1207" i="24"/>
  <c r="D1207" i="24"/>
  <c r="E1207" i="24"/>
  <c r="H1207" i="24" s="1"/>
  <c r="F1207" i="24"/>
  <c r="S1207" i="24"/>
  <c r="A1208" i="24"/>
  <c r="B1208" i="24"/>
  <c r="C1208" i="24"/>
  <c r="D1208" i="24"/>
  <c r="E1208" i="24"/>
  <c r="L1208" i="24" s="1"/>
  <c r="F1208" i="24"/>
  <c r="S1208" i="24"/>
  <c r="A1209" i="24"/>
  <c r="B1209" i="24"/>
  <c r="C1209" i="24"/>
  <c r="D1209" i="24"/>
  <c r="E1209" i="24"/>
  <c r="L1209" i="24" s="1"/>
  <c r="F1209" i="24"/>
  <c r="S1209" i="24"/>
  <c r="A1210" i="24"/>
  <c r="B1210" i="24"/>
  <c r="C1210" i="24"/>
  <c r="D1210" i="24"/>
  <c r="E1210" i="24"/>
  <c r="P1210" i="24" s="1"/>
  <c r="F1210" i="24"/>
  <c r="S1210" i="24"/>
  <c r="A1211" i="24"/>
  <c r="B1211" i="24"/>
  <c r="C1211" i="24"/>
  <c r="D1211" i="24"/>
  <c r="E1211" i="24"/>
  <c r="L1211" i="24" s="1"/>
  <c r="F1211" i="24"/>
  <c r="P1211" i="24"/>
  <c r="S1211" i="24"/>
  <c r="A1212" i="24"/>
  <c r="B1212" i="24"/>
  <c r="C1212" i="24"/>
  <c r="D1212" i="24"/>
  <c r="E1212" i="24"/>
  <c r="H1212" i="24" s="1"/>
  <c r="F1212" i="24"/>
  <c r="S1212" i="24"/>
  <c r="A1213" i="24"/>
  <c r="B1213" i="24"/>
  <c r="C1213" i="24"/>
  <c r="D1213" i="24"/>
  <c r="E1213" i="24"/>
  <c r="L1213" i="24" s="1"/>
  <c r="F1213" i="24"/>
  <c r="S1213" i="24"/>
  <c r="A1214" i="24"/>
  <c r="B1214" i="24"/>
  <c r="C1214" i="24"/>
  <c r="D1214" i="24"/>
  <c r="E1214" i="24"/>
  <c r="P1214" i="24" s="1"/>
  <c r="F1214" i="24"/>
  <c r="S1214" i="24"/>
  <c r="A1215" i="24"/>
  <c r="B1215" i="24"/>
  <c r="C1215" i="24"/>
  <c r="D1215" i="24"/>
  <c r="E1215" i="24"/>
  <c r="R1215" i="24" s="1"/>
  <c r="F1215" i="24"/>
  <c r="J1215" i="24"/>
  <c r="P1215" i="24"/>
  <c r="S1215" i="24"/>
  <c r="A1216" i="24"/>
  <c r="B1216" i="24"/>
  <c r="C1216" i="24"/>
  <c r="D1216" i="24"/>
  <c r="E1216" i="24"/>
  <c r="H1216" i="24" s="1"/>
  <c r="F1216" i="24"/>
  <c r="S1216" i="24"/>
  <c r="A1217" i="24"/>
  <c r="B1217" i="24"/>
  <c r="C1217" i="24"/>
  <c r="D1217" i="24"/>
  <c r="E1217" i="24"/>
  <c r="L1217" i="24" s="1"/>
  <c r="F1217" i="24"/>
  <c r="S1217" i="24"/>
  <c r="A1218" i="24"/>
  <c r="B1218" i="24"/>
  <c r="C1218" i="24"/>
  <c r="D1218" i="24"/>
  <c r="E1218" i="24"/>
  <c r="P1218" i="24" s="1"/>
  <c r="F1218" i="24"/>
  <c r="S1218" i="24"/>
  <c r="A1219" i="24"/>
  <c r="B1219" i="24"/>
  <c r="C1219" i="24"/>
  <c r="D1219" i="24"/>
  <c r="E1219" i="24"/>
  <c r="R1219" i="24" s="1"/>
  <c r="F1219" i="24"/>
  <c r="S1219" i="24"/>
  <c r="A1220" i="24"/>
  <c r="B1220" i="24"/>
  <c r="C1220" i="24"/>
  <c r="D1220" i="24"/>
  <c r="E1220" i="24"/>
  <c r="H1220" i="24" s="1"/>
  <c r="F1220" i="24"/>
  <c r="S1220" i="24"/>
  <c r="T1220" i="24" s="1"/>
  <c r="A1221" i="24"/>
  <c r="B1221" i="24"/>
  <c r="C1221" i="24"/>
  <c r="D1221" i="24"/>
  <c r="E1221" i="24"/>
  <c r="L1221" i="24" s="1"/>
  <c r="F1221" i="24"/>
  <c r="S1221" i="24"/>
  <c r="T1221" i="24" s="1"/>
  <c r="A1222" i="24"/>
  <c r="B1222" i="24"/>
  <c r="C1222" i="24"/>
  <c r="D1222" i="24"/>
  <c r="E1222" i="24"/>
  <c r="P1222" i="24" s="1"/>
  <c r="F1222" i="24"/>
  <c r="S1222" i="24"/>
  <c r="A1223" i="24"/>
  <c r="B1223" i="24"/>
  <c r="C1223" i="24"/>
  <c r="D1223" i="24"/>
  <c r="E1223" i="24"/>
  <c r="H1223" i="24" s="1"/>
  <c r="F1223" i="24"/>
  <c r="S1223" i="24"/>
  <c r="A1224" i="24"/>
  <c r="B1224" i="24"/>
  <c r="C1224" i="24"/>
  <c r="D1224" i="24"/>
  <c r="E1224" i="24"/>
  <c r="P1224" i="24" s="1"/>
  <c r="F1224" i="24"/>
  <c r="S1224" i="24"/>
  <c r="A1225" i="24"/>
  <c r="B1225" i="24"/>
  <c r="C1225" i="24"/>
  <c r="D1225" i="24"/>
  <c r="E1225" i="24"/>
  <c r="L1225" i="24" s="1"/>
  <c r="F1225" i="24"/>
  <c r="S1225" i="24"/>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59" i="30"/>
  <c r="N260" i="30"/>
  <c r="N261" i="30"/>
  <c r="N262" i="30"/>
  <c r="N263"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N307" i="30"/>
  <c r="N308" i="30"/>
  <c r="N309" i="30"/>
  <c r="N310" i="30"/>
  <c r="N311" i="30"/>
  <c r="N312" i="30"/>
  <c r="N313" i="30"/>
  <c r="N314" i="30"/>
  <c r="N315" i="30"/>
  <c r="N316" i="30"/>
  <c r="N317" i="30"/>
  <c r="N318" i="30"/>
  <c r="N319" i="30"/>
  <c r="N320" i="30"/>
  <c r="N321" i="30"/>
  <c r="N322" i="30"/>
  <c r="N323" i="30"/>
  <c r="N324" i="30"/>
  <c r="N325" i="30"/>
  <c r="N326" i="30"/>
  <c r="N327" i="30"/>
  <c r="N328" i="30"/>
  <c r="N329" i="30"/>
  <c r="N330" i="30"/>
  <c r="N331" i="30"/>
  <c r="N332" i="30"/>
  <c r="N333" i="30"/>
  <c r="N334" i="30"/>
  <c r="N335" i="30"/>
  <c r="N336" i="30"/>
  <c r="N337" i="30"/>
  <c r="N338" i="30"/>
  <c r="N339" i="30"/>
  <c r="N340" i="30"/>
  <c r="N341" i="30"/>
  <c r="N342" i="30"/>
  <c r="N343" i="30"/>
  <c r="N344" i="30"/>
  <c r="N345" i="30"/>
  <c r="N346" i="30"/>
  <c r="N347" i="30"/>
  <c r="N348" i="30"/>
  <c r="N349" i="30"/>
  <c r="N350" i="30"/>
  <c r="N351" i="30"/>
  <c r="N352" i="30"/>
  <c r="N353" i="30"/>
  <c r="N354" i="30"/>
  <c r="N355" i="30"/>
  <c r="N356" i="30"/>
  <c r="N357" i="30"/>
  <c r="N358" i="30"/>
  <c r="N359" i="30"/>
  <c r="N360" i="30"/>
  <c r="N361" i="30"/>
  <c r="N362" i="30"/>
  <c r="N363" i="30"/>
  <c r="N364" i="30"/>
  <c r="N365" i="30"/>
  <c r="N366" i="30"/>
  <c r="N367" i="30"/>
  <c r="N368" i="30"/>
  <c r="N369" i="30"/>
  <c r="N370" i="30"/>
  <c r="N371" i="30"/>
  <c r="N372" i="30"/>
  <c r="N373" i="30"/>
  <c r="N374" i="30"/>
  <c r="N375" i="30"/>
  <c r="N376" i="30"/>
  <c r="N377" i="30"/>
  <c r="N378" i="30"/>
  <c r="N379" i="30"/>
  <c r="N380" i="30"/>
  <c r="N381" i="30"/>
  <c r="N382" i="30"/>
  <c r="N383" i="30"/>
  <c r="N384" i="30"/>
  <c r="N385" i="30"/>
  <c r="N386" i="30"/>
  <c r="N387" i="30"/>
  <c r="N388" i="30"/>
  <c r="N389" i="30"/>
  <c r="N390" i="30"/>
  <c r="N391" i="30"/>
  <c r="N392" i="30"/>
  <c r="N393" i="30"/>
  <c r="N394" i="30"/>
  <c r="N395" i="30"/>
  <c r="N396" i="30"/>
  <c r="N397" i="30"/>
  <c r="N398" i="30"/>
  <c r="N399" i="30"/>
  <c r="N400" i="30"/>
  <c r="N401" i="30"/>
  <c r="N402" i="30"/>
  <c r="N403" i="30"/>
  <c r="N404" i="30"/>
  <c r="N405" i="30"/>
  <c r="N406" i="30"/>
  <c r="N407" i="30"/>
  <c r="N408" i="30"/>
  <c r="N409" i="30"/>
  <c r="N410" i="30"/>
  <c r="N411" i="30"/>
  <c r="N412" i="30"/>
  <c r="N413" i="30"/>
  <c r="N414" i="30"/>
  <c r="N415" i="30"/>
  <c r="N416" i="30"/>
  <c r="N417" i="30"/>
  <c r="N418" i="30"/>
  <c r="N419" i="30"/>
  <c r="N420" i="30"/>
  <c r="N421" i="30"/>
  <c r="N422" i="30"/>
  <c r="N423" i="30"/>
  <c r="N424" i="30"/>
  <c r="N425" i="30"/>
  <c r="N426" i="30"/>
  <c r="N427" i="30"/>
  <c r="N428" i="30"/>
  <c r="N429" i="30"/>
  <c r="N430" i="30"/>
  <c r="N431" i="30"/>
  <c r="N432" i="30"/>
  <c r="N433" i="30"/>
  <c r="N434" i="30"/>
  <c r="N435" i="30"/>
  <c r="N436" i="30"/>
  <c r="N437" i="30"/>
  <c r="N438" i="30"/>
  <c r="N439" i="30"/>
  <c r="N440" i="30"/>
  <c r="N441" i="30"/>
  <c r="N442" i="30"/>
  <c r="N443" i="30"/>
  <c r="N444" i="30"/>
  <c r="N445" i="30"/>
  <c r="N446" i="30"/>
  <c r="N447" i="30"/>
  <c r="N448" i="30"/>
  <c r="N449" i="30"/>
  <c r="N450" i="30"/>
  <c r="N451" i="30"/>
  <c r="N452" i="30"/>
  <c r="N453" i="30"/>
  <c r="N454" i="30"/>
  <c r="N455" i="30"/>
  <c r="N456" i="30"/>
  <c r="N457" i="30"/>
  <c r="N458" i="30"/>
  <c r="N459" i="30"/>
  <c r="N460" i="30"/>
  <c r="N461" i="30"/>
  <c r="N462" i="30"/>
  <c r="N463" i="30"/>
  <c r="N464" i="30"/>
  <c r="N465" i="30"/>
  <c r="N466" i="30"/>
  <c r="N467" i="30"/>
  <c r="N468" i="30"/>
  <c r="N469" i="30"/>
  <c r="N470" i="30"/>
  <c r="N471" i="30"/>
  <c r="N472" i="30"/>
  <c r="N473" i="30"/>
  <c r="N474" i="30"/>
  <c r="N475" i="30"/>
  <c r="N476" i="30"/>
  <c r="N477" i="30"/>
  <c r="N478" i="30"/>
  <c r="N479" i="30"/>
  <c r="N480" i="30"/>
  <c r="N481" i="30"/>
  <c r="N482" i="30"/>
  <c r="N483" i="30"/>
  <c r="N484" i="30"/>
  <c r="N485" i="30"/>
  <c r="N486" i="30"/>
  <c r="N487" i="30"/>
  <c r="N488" i="30"/>
  <c r="N489" i="30"/>
  <c r="N490" i="30"/>
  <c r="N491" i="30"/>
  <c r="N492" i="30"/>
  <c r="N493" i="30"/>
  <c r="N494" i="30"/>
  <c r="N495" i="30"/>
  <c r="N496" i="30"/>
  <c r="N497" i="30"/>
  <c r="N498" i="30"/>
  <c r="N499" i="30"/>
  <c r="N500" i="30"/>
  <c r="N501" i="30"/>
  <c r="N502" i="30"/>
  <c r="N503" i="30"/>
  <c r="N504" i="30"/>
  <c r="N505" i="30"/>
  <c r="N506" i="30"/>
  <c r="N507" i="30"/>
  <c r="N508" i="30"/>
  <c r="N509" i="30"/>
  <c r="N510" i="30"/>
  <c r="N511" i="30"/>
  <c r="N512" i="30"/>
  <c r="N513" i="30"/>
  <c r="N514" i="30"/>
  <c r="N515" i="30"/>
  <c r="N516" i="30"/>
  <c r="N517" i="30"/>
  <c r="N518" i="30"/>
  <c r="N519" i="30"/>
  <c r="N520" i="30"/>
  <c r="N521" i="30"/>
  <c r="N522" i="30"/>
  <c r="N523" i="30"/>
  <c r="N524" i="30"/>
  <c r="N525" i="30"/>
  <c r="N526" i="30"/>
  <c r="N527" i="30"/>
  <c r="N528" i="30"/>
  <c r="N529" i="30"/>
  <c r="N530" i="30"/>
  <c r="N531" i="30"/>
  <c r="N532" i="30"/>
  <c r="N533" i="30"/>
  <c r="N534" i="30"/>
  <c r="N535" i="30"/>
  <c r="N536" i="30"/>
  <c r="N537" i="30"/>
  <c r="N538" i="30"/>
  <c r="N539" i="30"/>
  <c r="N540" i="30"/>
  <c r="N541" i="30"/>
  <c r="N542" i="30"/>
  <c r="N543" i="30"/>
  <c r="N544" i="30"/>
  <c r="N545" i="30"/>
  <c r="N546" i="30"/>
  <c r="N547" i="30"/>
  <c r="N548" i="30"/>
  <c r="N549" i="30"/>
  <c r="N550" i="30"/>
  <c r="N551" i="30"/>
  <c r="N552" i="30"/>
  <c r="N553" i="30"/>
  <c r="N554" i="30"/>
  <c r="N555" i="30"/>
  <c r="N556" i="30"/>
  <c r="N557" i="30"/>
  <c r="N558" i="30"/>
  <c r="N559" i="30"/>
  <c r="N560" i="30"/>
  <c r="N561" i="30"/>
  <c r="N562" i="30"/>
  <c r="N563" i="30"/>
  <c r="N564" i="30"/>
  <c r="N565" i="30"/>
  <c r="N566" i="30"/>
  <c r="N567" i="30"/>
  <c r="N568" i="30"/>
  <c r="N569" i="30"/>
  <c r="N570" i="30"/>
  <c r="N571" i="30"/>
  <c r="N572" i="30"/>
  <c r="N573" i="30"/>
  <c r="N574" i="30"/>
  <c r="N575" i="30"/>
  <c r="N576" i="30"/>
  <c r="N577" i="30"/>
  <c r="N578" i="30"/>
  <c r="N579" i="30"/>
  <c r="N580" i="30"/>
  <c r="N581" i="30"/>
  <c r="N582" i="30"/>
  <c r="N583" i="30"/>
  <c r="N584" i="30"/>
  <c r="N585" i="30"/>
  <c r="N586" i="30"/>
  <c r="N587" i="30"/>
  <c r="N588" i="30"/>
  <c r="N589" i="30"/>
  <c r="N590" i="30"/>
  <c r="N591" i="30"/>
  <c r="N592" i="30"/>
  <c r="N593" i="30"/>
  <c r="N594" i="30"/>
  <c r="N595" i="30"/>
  <c r="N596" i="30"/>
  <c r="N597" i="30"/>
  <c r="N598" i="30"/>
  <c r="N599" i="30"/>
  <c r="N600" i="30"/>
  <c r="N601" i="30"/>
  <c r="N602" i="30"/>
  <c r="N603" i="30"/>
  <c r="N604" i="30"/>
  <c r="N605" i="30"/>
  <c r="N606" i="30"/>
  <c r="N607" i="30"/>
  <c r="N608" i="30"/>
  <c r="N609" i="30"/>
  <c r="N610" i="30"/>
  <c r="N611" i="30"/>
  <c r="N612" i="30"/>
  <c r="N613" i="30"/>
  <c r="N614" i="30"/>
  <c r="N615" i="30"/>
  <c r="N616" i="30"/>
  <c r="N617" i="30"/>
  <c r="N618" i="30"/>
  <c r="N619" i="30"/>
  <c r="N620" i="30"/>
  <c r="N621" i="30"/>
  <c r="N622" i="30"/>
  <c r="N623" i="30"/>
  <c r="N624" i="30"/>
  <c r="N625" i="30"/>
  <c r="N626" i="30"/>
  <c r="N627" i="30"/>
  <c r="N628" i="30"/>
  <c r="N629" i="30"/>
  <c r="N630" i="30"/>
  <c r="N631" i="30"/>
  <c r="N632" i="30"/>
  <c r="N633" i="30"/>
  <c r="N634" i="30"/>
  <c r="N635" i="30"/>
  <c r="N636" i="30"/>
  <c r="N637" i="30"/>
  <c r="N638" i="30"/>
  <c r="N639" i="30"/>
  <c r="N640" i="30"/>
  <c r="N641" i="30"/>
  <c r="N642" i="30"/>
  <c r="N643" i="30"/>
  <c r="N644" i="30"/>
  <c r="N645" i="30"/>
  <c r="N646" i="30"/>
  <c r="N647" i="30"/>
  <c r="N648" i="30"/>
  <c r="N649" i="30"/>
  <c r="N650" i="30"/>
  <c r="N651" i="30"/>
  <c r="N652" i="30"/>
  <c r="N653" i="30"/>
  <c r="N654" i="30"/>
  <c r="N655" i="30"/>
  <c r="N656" i="30"/>
  <c r="N657" i="30"/>
  <c r="N658" i="30"/>
  <c r="N659" i="30"/>
  <c r="N660" i="30"/>
  <c r="N661" i="30"/>
  <c r="N662" i="30"/>
  <c r="N663" i="30"/>
  <c r="N664" i="30"/>
  <c r="N665" i="30"/>
  <c r="N666" i="30"/>
  <c r="N667" i="30"/>
  <c r="N668" i="30"/>
  <c r="N669" i="30"/>
  <c r="N670" i="30"/>
  <c r="N671" i="30"/>
  <c r="N672" i="30"/>
  <c r="N673" i="30"/>
  <c r="N674" i="30"/>
  <c r="N675" i="30"/>
  <c r="N676" i="30"/>
  <c r="N677" i="30"/>
  <c r="N678" i="30"/>
  <c r="N679" i="30"/>
  <c r="N680" i="30"/>
  <c r="N681" i="30"/>
  <c r="N682" i="30"/>
  <c r="N683" i="30"/>
  <c r="N684" i="30"/>
  <c r="N685" i="30"/>
  <c r="N686" i="30"/>
  <c r="N687" i="30"/>
  <c r="N688" i="30"/>
  <c r="N689" i="30"/>
  <c r="N690" i="30"/>
  <c r="N691" i="30"/>
  <c r="N692" i="30"/>
  <c r="N693" i="30"/>
  <c r="N694" i="30"/>
  <c r="N695" i="30"/>
  <c r="N696" i="30"/>
  <c r="N697" i="30"/>
  <c r="N698" i="30"/>
  <c r="N699" i="30"/>
  <c r="N700" i="30"/>
  <c r="N701" i="30"/>
  <c r="N702" i="30"/>
  <c r="N703" i="30"/>
  <c r="N704" i="30"/>
  <c r="N705" i="30"/>
  <c r="N706" i="30"/>
  <c r="N707" i="30"/>
  <c r="N708" i="30"/>
  <c r="N709" i="30"/>
  <c r="N710" i="30"/>
  <c r="N711" i="30"/>
  <c r="N712" i="30"/>
  <c r="N713" i="30"/>
  <c r="N714" i="30"/>
  <c r="N715" i="30"/>
  <c r="N716" i="30"/>
  <c r="N717" i="30"/>
  <c r="N718" i="30"/>
  <c r="N719" i="30"/>
  <c r="N720" i="30"/>
  <c r="N721" i="30"/>
  <c r="N722" i="30"/>
  <c r="N723" i="30"/>
  <c r="N724" i="30"/>
  <c r="N725" i="30"/>
  <c r="N726" i="30"/>
  <c r="N727" i="30"/>
  <c r="N728" i="30"/>
  <c r="N729" i="30"/>
  <c r="N730" i="30"/>
  <c r="N731" i="30"/>
  <c r="N732" i="30"/>
  <c r="N733" i="30"/>
  <c r="N734" i="30"/>
  <c r="N735" i="30"/>
  <c r="N736" i="30"/>
  <c r="N737" i="30"/>
  <c r="N738" i="30"/>
  <c r="N739" i="30"/>
  <c r="N740" i="30"/>
  <c r="N741" i="30"/>
  <c r="N742" i="30"/>
  <c r="N743" i="30"/>
  <c r="N744" i="30"/>
  <c r="N745" i="30"/>
  <c r="N746" i="30"/>
  <c r="N747" i="30"/>
  <c r="N748" i="30"/>
  <c r="N749" i="30"/>
  <c r="N750" i="30"/>
  <c r="N751" i="30"/>
  <c r="N752" i="30"/>
  <c r="N753" i="30"/>
  <c r="N754" i="30"/>
  <c r="N755" i="30"/>
  <c r="N756" i="30"/>
  <c r="N757" i="30"/>
  <c r="N758" i="30"/>
  <c r="N759" i="30"/>
  <c r="N760" i="30"/>
  <c r="N761" i="30"/>
  <c r="N762" i="30"/>
  <c r="N763" i="30"/>
  <c r="N764" i="30"/>
  <c r="N765" i="30"/>
  <c r="N766" i="30"/>
  <c r="N767" i="30"/>
  <c r="N768" i="30"/>
  <c r="N769" i="30"/>
  <c r="N770" i="30"/>
  <c r="N771" i="30"/>
  <c r="N772" i="30"/>
  <c r="N773" i="30"/>
  <c r="N774" i="30"/>
  <c r="N775" i="30"/>
  <c r="N776" i="30"/>
  <c r="N777" i="30"/>
  <c r="N778" i="30"/>
  <c r="N779" i="30"/>
  <c r="N780" i="30"/>
  <c r="N781" i="30"/>
  <c r="N782" i="30"/>
  <c r="N783" i="30"/>
  <c r="N784" i="30"/>
  <c r="N785" i="30"/>
  <c r="N786" i="30"/>
  <c r="N787" i="30"/>
  <c r="N788" i="30"/>
  <c r="N789" i="30"/>
  <c r="N790" i="30"/>
  <c r="N791" i="30"/>
  <c r="N792" i="30"/>
  <c r="N793" i="30"/>
  <c r="N794" i="30"/>
  <c r="N795" i="30"/>
  <c r="N796" i="30"/>
  <c r="N797" i="30"/>
  <c r="N798" i="30"/>
  <c r="N799" i="30"/>
  <c r="N800" i="30"/>
  <c r="N801" i="30"/>
  <c r="N802" i="30"/>
  <c r="N803" i="30"/>
  <c r="N804" i="30"/>
  <c r="N805" i="30"/>
  <c r="N806" i="30"/>
  <c r="N807" i="30"/>
  <c r="N808" i="30"/>
  <c r="N809" i="30"/>
  <c r="N810" i="30"/>
  <c r="N811" i="30"/>
  <c r="N812" i="30"/>
  <c r="N813" i="30"/>
  <c r="N814" i="30"/>
  <c r="N815" i="30"/>
  <c r="N816" i="30"/>
  <c r="N817" i="30"/>
  <c r="N818" i="30"/>
  <c r="N819" i="30"/>
  <c r="N820" i="30"/>
  <c r="N821" i="30"/>
  <c r="N822" i="30"/>
  <c r="N823" i="30"/>
  <c r="N824" i="30"/>
  <c r="N825" i="30"/>
  <c r="N826" i="30"/>
  <c r="N827" i="30"/>
  <c r="N828" i="30"/>
  <c r="N829" i="30"/>
  <c r="N830" i="30"/>
  <c r="N831" i="30"/>
  <c r="N832" i="30"/>
  <c r="N833" i="30"/>
  <c r="N834" i="30"/>
  <c r="N835" i="30"/>
  <c r="N836" i="30"/>
  <c r="N837" i="30"/>
  <c r="N838" i="30"/>
  <c r="N839" i="30"/>
  <c r="N840" i="30"/>
  <c r="N841" i="30"/>
  <c r="N842" i="30"/>
  <c r="N843" i="30"/>
  <c r="N844" i="30"/>
  <c r="N845" i="30"/>
  <c r="N846" i="30"/>
  <c r="N847" i="30"/>
  <c r="N848" i="30"/>
  <c r="N849" i="30"/>
  <c r="N850" i="30"/>
  <c r="N851" i="30"/>
  <c r="N852" i="30"/>
  <c r="N853" i="30"/>
  <c r="N854" i="30"/>
  <c r="N855" i="30"/>
  <c r="N856" i="30"/>
  <c r="N857" i="30"/>
  <c r="N858" i="30"/>
  <c r="N859" i="30"/>
  <c r="N860" i="30"/>
  <c r="N861" i="30"/>
  <c r="N862" i="30"/>
  <c r="N863" i="30"/>
  <c r="N864" i="30"/>
  <c r="N865" i="30"/>
  <c r="N866" i="30"/>
  <c r="N867" i="30"/>
  <c r="N868" i="30"/>
  <c r="N869" i="30"/>
  <c r="N870" i="30"/>
  <c r="N871" i="30"/>
  <c r="N872" i="30"/>
  <c r="N873" i="30"/>
  <c r="N874" i="30"/>
  <c r="N875" i="30"/>
  <c r="N876" i="30"/>
  <c r="N877" i="30"/>
  <c r="N878" i="30"/>
  <c r="N879" i="30"/>
  <c r="N880" i="30"/>
  <c r="N881" i="30"/>
  <c r="N882" i="30"/>
  <c r="N883" i="30"/>
  <c r="N884" i="30"/>
  <c r="N885" i="30"/>
  <c r="N886" i="30"/>
  <c r="N887" i="30"/>
  <c r="N888" i="30"/>
  <c r="N889" i="30"/>
  <c r="N890" i="30"/>
  <c r="N891" i="30"/>
  <c r="N892" i="30"/>
  <c r="N893" i="30"/>
  <c r="N894" i="30"/>
  <c r="N895" i="30"/>
  <c r="N896" i="30"/>
  <c r="N897" i="30"/>
  <c r="N898" i="30"/>
  <c r="N899" i="30"/>
  <c r="N900" i="30"/>
  <c r="N901" i="30"/>
  <c r="N902" i="30"/>
  <c r="N903" i="30"/>
  <c r="N904" i="30"/>
  <c r="N905" i="30"/>
  <c r="N906" i="30"/>
  <c r="N907" i="30"/>
  <c r="N908" i="30"/>
  <c r="N909" i="30"/>
  <c r="N910" i="30"/>
  <c r="N911" i="30"/>
  <c r="N912" i="30"/>
  <c r="N913" i="30"/>
  <c r="N914" i="30"/>
  <c r="N915" i="30"/>
  <c r="N916" i="30"/>
  <c r="N917" i="30"/>
  <c r="N918" i="30"/>
  <c r="N919" i="30"/>
  <c r="N920" i="30"/>
  <c r="N921" i="30"/>
  <c r="N922" i="30"/>
  <c r="N923" i="30"/>
  <c r="N924" i="30"/>
  <c r="N925" i="30"/>
  <c r="N926" i="30"/>
  <c r="N927" i="30"/>
  <c r="N928" i="30"/>
  <c r="N929" i="30"/>
  <c r="N930" i="30"/>
  <c r="N931" i="30"/>
  <c r="N932" i="30"/>
  <c r="N933" i="30"/>
  <c r="N934" i="30"/>
  <c r="N935" i="30"/>
  <c r="N936" i="30"/>
  <c r="N937" i="30"/>
  <c r="N938" i="30"/>
  <c r="N939" i="30"/>
  <c r="N940" i="30"/>
  <c r="N941" i="30"/>
  <c r="N942" i="30"/>
  <c r="N943" i="30"/>
  <c r="N944" i="30"/>
  <c r="N945" i="30"/>
  <c r="N946" i="30"/>
  <c r="N947" i="30"/>
  <c r="N948" i="30"/>
  <c r="N949" i="30"/>
  <c r="N950" i="30"/>
  <c r="N951" i="30"/>
  <c r="N952" i="30"/>
  <c r="N953" i="30"/>
  <c r="N954" i="30"/>
  <c r="N955" i="30"/>
  <c r="N956" i="30"/>
  <c r="N957" i="30"/>
  <c r="N958" i="30"/>
  <c r="N959" i="30"/>
  <c r="N960" i="30"/>
  <c r="N961" i="30"/>
  <c r="N962" i="30"/>
  <c r="N963" i="30"/>
  <c r="N964" i="30"/>
  <c r="N965" i="30"/>
  <c r="N966" i="30"/>
  <c r="N967" i="30"/>
  <c r="N968" i="30"/>
  <c r="N969" i="30"/>
  <c r="N970" i="30"/>
  <c r="N971" i="30"/>
  <c r="N972" i="30"/>
  <c r="N973" i="30"/>
  <c r="N974" i="30"/>
  <c r="N975" i="30"/>
  <c r="N976" i="30"/>
  <c r="N977" i="30"/>
  <c r="N978" i="30"/>
  <c r="N979" i="30"/>
  <c r="N980" i="30"/>
  <c r="N981" i="30"/>
  <c r="N982" i="30"/>
  <c r="N983" i="30"/>
  <c r="N984" i="30"/>
  <c r="N985" i="30"/>
  <c r="N986" i="30"/>
  <c r="N987" i="30"/>
  <c r="N988" i="30"/>
  <c r="N989" i="30"/>
  <c r="N990" i="30"/>
  <c r="N991" i="30"/>
  <c r="N992" i="30"/>
  <c r="N993" i="30"/>
  <c r="N994" i="30"/>
  <c r="N995" i="30"/>
  <c r="N996" i="30"/>
  <c r="N997" i="30"/>
  <c r="N998" i="30"/>
  <c r="N999" i="30"/>
  <c r="N1000" i="30"/>
  <c r="N1001" i="30"/>
  <c r="N1002" i="30"/>
  <c r="N1003" i="30"/>
  <c r="N1004" i="30"/>
  <c r="N1005" i="30"/>
  <c r="N1006" i="30"/>
  <c r="N1007" i="30"/>
  <c r="N1008" i="30"/>
  <c r="N1009" i="30"/>
  <c r="N1010" i="30"/>
  <c r="N1011" i="30"/>
  <c r="N1012" i="30"/>
  <c r="N1013" i="30"/>
  <c r="N1014" i="30"/>
  <c r="N1015" i="30"/>
  <c r="N1016" i="30"/>
  <c r="N1017" i="30"/>
  <c r="N1018" i="30"/>
  <c r="N1019" i="30"/>
  <c r="N1020" i="30"/>
  <c r="N1021" i="30"/>
  <c r="N1022" i="30"/>
  <c r="N1023" i="30"/>
  <c r="N1024" i="30"/>
  <c r="N1025" i="30"/>
  <c r="N1026" i="30"/>
  <c r="N1027" i="30"/>
  <c r="N1028" i="30"/>
  <c r="N1029" i="30"/>
  <c r="N1030" i="30"/>
  <c r="N1031" i="30"/>
  <c r="N1032" i="30"/>
  <c r="N1033" i="30"/>
  <c r="N1034" i="30"/>
  <c r="N1035" i="30"/>
  <c r="N1036" i="30"/>
  <c r="N1037" i="30"/>
  <c r="N1038" i="30"/>
  <c r="N1039" i="30"/>
  <c r="N1040" i="30"/>
  <c r="N1041" i="30"/>
  <c r="N1042" i="30"/>
  <c r="N1043" i="30"/>
  <c r="N1044" i="30"/>
  <c r="N1045" i="30"/>
  <c r="N1046" i="30"/>
  <c r="N1047" i="30"/>
  <c r="N1048" i="30"/>
  <c r="N1049" i="30"/>
  <c r="N1050" i="30"/>
  <c r="N1051" i="30"/>
  <c r="N1052" i="30"/>
  <c r="N1053" i="30"/>
  <c r="N1054" i="30"/>
  <c r="N1055" i="30"/>
  <c r="N1056" i="30"/>
  <c r="N1057" i="30"/>
  <c r="N1058" i="30"/>
  <c r="N1059" i="30"/>
  <c r="N1060" i="30"/>
  <c r="N1061" i="30"/>
  <c r="N1062" i="30"/>
  <c r="N1063" i="30"/>
  <c r="N1064" i="30"/>
  <c r="N1065" i="30"/>
  <c r="N1066" i="30"/>
  <c r="N1067" i="30"/>
  <c r="N1068" i="30"/>
  <c r="N1069" i="30"/>
  <c r="N1070" i="30"/>
  <c r="N1071" i="30"/>
  <c r="N1072" i="30"/>
  <c r="N1073" i="30"/>
  <c r="N1074" i="30"/>
  <c r="N1075" i="30"/>
  <c r="N1076" i="30"/>
  <c r="N1077" i="30"/>
  <c r="N1078" i="30"/>
  <c r="N1079" i="30"/>
  <c r="N1080" i="30"/>
  <c r="N1081" i="30"/>
  <c r="N1082" i="30"/>
  <c r="N1083" i="30"/>
  <c r="N1084" i="30"/>
  <c r="N1085" i="30"/>
  <c r="N1086" i="30"/>
  <c r="N1087" i="30"/>
  <c r="N1088" i="30"/>
  <c r="N1089" i="30"/>
  <c r="N1090" i="30"/>
  <c r="N1091" i="30"/>
  <c r="N1092" i="30"/>
  <c r="N1093" i="30"/>
  <c r="N1094" i="30"/>
  <c r="N1095" i="30"/>
  <c r="N1096" i="30"/>
  <c r="N1097" i="30"/>
  <c r="N1098" i="30"/>
  <c r="N1099" i="30"/>
  <c r="N1100" i="30"/>
  <c r="N1101" i="30"/>
  <c r="N1102" i="30"/>
  <c r="N1103" i="30"/>
  <c r="N1104" i="30"/>
  <c r="N1105" i="30"/>
  <c r="N1106" i="30"/>
  <c r="N1107" i="30"/>
  <c r="N1108" i="30"/>
  <c r="N1109" i="30"/>
  <c r="N1110" i="30"/>
  <c r="N1111" i="30"/>
  <c r="N1112" i="30"/>
  <c r="N1113" i="30"/>
  <c r="N1114" i="30"/>
  <c r="N1115" i="30"/>
  <c r="N1116" i="30"/>
  <c r="N1117" i="30"/>
  <c r="N1118" i="30"/>
  <c r="N1119" i="30"/>
  <c r="N1120" i="30"/>
  <c r="N1121" i="30"/>
  <c r="N1122" i="30"/>
  <c r="N1123" i="30"/>
  <c r="N1124" i="30"/>
  <c r="N1125" i="30"/>
  <c r="N1126" i="30"/>
  <c r="N1127" i="30"/>
  <c r="N1128" i="30"/>
  <c r="N1129" i="30"/>
  <c r="N1130" i="30"/>
  <c r="N1131" i="30"/>
  <c r="N1132" i="30"/>
  <c r="N1133" i="30"/>
  <c r="N1134" i="30"/>
  <c r="N1135" i="30"/>
  <c r="N1136" i="30"/>
  <c r="N1137" i="30"/>
  <c r="N1138" i="30"/>
  <c r="N1139" i="30"/>
  <c r="N1140" i="30"/>
  <c r="N1141" i="30"/>
  <c r="N1142" i="30"/>
  <c r="N1143" i="30"/>
  <c r="N1144" i="30"/>
  <c r="N1145" i="30"/>
  <c r="N1146" i="30"/>
  <c r="N1147" i="30"/>
  <c r="N1148" i="30"/>
  <c r="N1149" i="30"/>
  <c r="N1150" i="30"/>
  <c r="N1151" i="30"/>
  <c r="N1152" i="30"/>
  <c r="N1153" i="30"/>
  <c r="N1154" i="30"/>
  <c r="N1155" i="30"/>
  <c r="N1156" i="30"/>
  <c r="N1157" i="30"/>
  <c r="N1158" i="30"/>
  <c r="N1159" i="30"/>
  <c r="N1160" i="30"/>
  <c r="N1161" i="30"/>
  <c r="N1162" i="30"/>
  <c r="N1163" i="30"/>
  <c r="N1164" i="30"/>
  <c r="N1165" i="30"/>
  <c r="N1166" i="30"/>
  <c r="N1167" i="30"/>
  <c r="N1168" i="30"/>
  <c r="N1169" i="30"/>
  <c r="N1170" i="30"/>
  <c r="N1171" i="30"/>
  <c r="N1172" i="30"/>
  <c r="N1173" i="30"/>
  <c r="N1174" i="30"/>
  <c r="N1175" i="30"/>
  <c r="N1176" i="30"/>
  <c r="N1177" i="30"/>
  <c r="N1178" i="30"/>
  <c r="N1179" i="30"/>
  <c r="N1180" i="30"/>
  <c r="N1181" i="30"/>
  <c r="N1182" i="30"/>
  <c r="N1183" i="30"/>
  <c r="N1184" i="30"/>
  <c r="N1185" i="30"/>
  <c r="N1186" i="30"/>
  <c r="N1187" i="30"/>
  <c r="N1188" i="30"/>
  <c r="N1189" i="30"/>
  <c r="N1190" i="30"/>
  <c r="N1191" i="30"/>
  <c r="N1192" i="30"/>
  <c r="N1193" i="30"/>
  <c r="N1194" i="30"/>
  <c r="N1195" i="30"/>
  <c r="N1196" i="30"/>
  <c r="N1197" i="30"/>
  <c r="N1198" i="30"/>
  <c r="N1199" i="30"/>
  <c r="N1200" i="30"/>
  <c r="N1201" i="30"/>
  <c r="N1202" i="30"/>
  <c r="N1203" i="30"/>
  <c r="N1204" i="30"/>
  <c r="N1205" i="30"/>
  <c r="N1206" i="30"/>
  <c r="N1207" i="30"/>
  <c r="N1208" i="30"/>
  <c r="N1209" i="30"/>
  <c r="N1210" i="30"/>
  <c r="N1211" i="30"/>
  <c r="N1212" i="30"/>
  <c r="N1213" i="30"/>
  <c r="N1214" i="30"/>
  <c r="N1215" i="30"/>
  <c r="N1216" i="30"/>
  <c r="N1217" i="30"/>
  <c r="N1218" i="30"/>
  <c r="N1219" i="30"/>
  <c r="N1220" i="30"/>
  <c r="N1221" i="30"/>
  <c r="N1222" i="30"/>
  <c r="N1223" i="30"/>
  <c r="N1224" i="30"/>
  <c r="N1225" i="30"/>
  <c r="N1226" i="30"/>
  <c r="N1227" i="30"/>
  <c r="N1228" i="30"/>
  <c r="N1229" i="30"/>
  <c r="N1230" i="30"/>
  <c r="N1231" i="30"/>
  <c r="N1232" i="30"/>
  <c r="N1233" i="30"/>
  <c r="N1234" i="30"/>
  <c r="N1235" i="30"/>
  <c r="N1236" i="30"/>
  <c r="N1237" i="30"/>
  <c r="N1238" i="30"/>
  <c r="N1239" i="30"/>
  <c r="N1240" i="30"/>
  <c r="N1241" i="30"/>
  <c r="N1242" i="30"/>
  <c r="N1243" i="30"/>
  <c r="N1244" i="30"/>
  <c r="N1245" i="30"/>
  <c r="N1246" i="30"/>
  <c r="N1247" i="30"/>
  <c r="N1248" i="30"/>
  <c r="N1249" i="30"/>
  <c r="N1250" i="30"/>
  <c r="N1251" i="30"/>
  <c r="N1252" i="30"/>
  <c r="N1253" i="30"/>
  <c r="N1254" i="30"/>
  <c r="N1255" i="30"/>
  <c r="N1256" i="30"/>
  <c r="N1257" i="30"/>
  <c r="N1258" i="30"/>
  <c r="N1259" i="30"/>
  <c r="N1260" i="30"/>
  <c r="N1261" i="30"/>
  <c r="N1262" i="30"/>
  <c r="N1263" i="30"/>
  <c r="N1264" i="30"/>
  <c r="N1265" i="30"/>
  <c r="N1266" i="30"/>
  <c r="N1267" i="30"/>
  <c r="N1268" i="30"/>
  <c r="N1269" i="30"/>
  <c r="N1270" i="30"/>
  <c r="N1271" i="30"/>
  <c r="N1272" i="30"/>
  <c r="N1273" i="30"/>
  <c r="N1274" i="30"/>
  <c r="N1275" i="30"/>
  <c r="N1276" i="30"/>
  <c r="N1277" i="30"/>
  <c r="N1278" i="30"/>
  <c r="N1279" i="30"/>
  <c r="N1280" i="30"/>
  <c r="N1281" i="30"/>
  <c r="N1282" i="30"/>
  <c r="N1283" i="30"/>
  <c r="N1284" i="30"/>
  <c r="N1285" i="30"/>
  <c r="N1286" i="30"/>
  <c r="N1287" i="30"/>
  <c r="N1288" i="30"/>
  <c r="N1289" i="30"/>
  <c r="N1290" i="30"/>
  <c r="N1291" i="30"/>
  <c r="N1292" i="30"/>
  <c r="N1293" i="30"/>
  <c r="N1294" i="30"/>
  <c r="N1295" i="30"/>
  <c r="N1296" i="30"/>
  <c r="N1297" i="30"/>
  <c r="N1298" i="30"/>
  <c r="N1299" i="30"/>
  <c r="N1300" i="30"/>
  <c r="N1301" i="30"/>
  <c r="N1302" i="30"/>
  <c r="N1303" i="30"/>
  <c r="N1304" i="30"/>
  <c r="N1305" i="30"/>
  <c r="N1306" i="30"/>
  <c r="N1307" i="30"/>
  <c r="N1308" i="30"/>
  <c r="N1309" i="30"/>
  <c r="N1310" i="30"/>
  <c r="N1311" i="30"/>
  <c r="N1312" i="30"/>
  <c r="N1313" i="30"/>
  <c r="N1314" i="30"/>
  <c r="N1315" i="30"/>
  <c r="N1316" i="30"/>
  <c r="N1317" i="30"/>
  <c r="N1318" i="30"/>
  <c r="N1319" i="30"/>
  <c r="N1320" i="30"/>
  <c r="N1321" i="30"/>
  <c r="N1322" i="30"/>
  <c r="N1323" i="30"/>
  <c r="N1324" i="30"/>
  <c r="N1325" i="30"/>
  <c r="N1326" i="30"/>
  <c r="N1327" i="30"/>
  <c r="N1328" i="30"/>
  <c r="N1329" i="30"/>
  <c r="N1330" i="30"/>
  <c r="N1331" i="30"/>
  <c r="N1332" i="30"/>
  <c r="N1333" i="30"/>
  <c r="N1334" i="30"/>
  <c r="N1335" i="30"/>
  <c r="N1336" i="30"/>
  <c r="N1337" i="30"/>
  <c r="N1338" i="30"/>
  <c r="N1339" i="30"/>
  <c r="N1340" i="30"/>
  <c r="N1341" i="30"/>
  <c r="N1342" i="30"/>
  <c r="N1343" i="30"/>
  <c r="N1344" i="30"/>
  <c r="N1345" i="30"/>
  <c r="N1346" i="30"/>
  <c r="N1347" i="30"/>
  <c r="N1348" i="30"/>
  <c r="N1349" i="30"/>
  <c r="N1350" i="30"/>
  <c r="N1351" i="30"/>
  <c r="N1352" i="30"/>
  <c r="N1353" i="30"/>
  <c r="N1354" i="30"/>
  <c r="N1355" i="30"/>
  <c r="N1356" i="30"/>
  <c r="N1357" i="30"/>
  <c r="N1358" i="30"/>
  <c r="N1359" i="30"/>
  <c r="N1360" i="30"/>
  <c r="N1361" i="30"/>
  <c r="N1362" i="30"/>
  <c r="N1363" i="30"/>
  <c r="N1364" i="30"/>
  <c r="N1365" i="30"/>
  <c r="N1366" i="30"/>
  <c r="N1367" i="30"/>
  <c r="N1368" i="30"/>
  <c r="N1369" i="30"/>
  <c r="N1370" i="30"/>
  <c r="N1371" i="30"/>
  <c r="N1372" i="30"/>
  <c r="N1373" i="30"/>
  <c r="N1374" i="30"/>
  <c r="N1375" i="30"/>
  <c r="N1376" i="30"/>
  <c r="N1377" i="30"/>
  <c r="N1378" i="30"/>
  <c r="N1379" i="30"/>
  <c r="N1380" i="30"/>
  <c r="N1381" i="30"/>
  <c r="N1382" i="30"/>
  <c r="N1383" i="30"/>
  <c r="N1384" i="30"/>
  <c r="N1385" i="30"/>
  <c r="N1386" i="30"/>
  <c r="N1387" i="30"/>
  <c r="N1388" i="30"/>
  <c r="N1389" i="30"/>
  <c r="N1390" i="30"/>
  <c r="N1391" i="30"/>
  <c r="N1392" i="30"/>
  <c r="N1393" i="30"/>
  <c r="N1394" i="30"/>
  <c r="N1395" i="30"/>
  <c r="N1396" i="30"/>
  <c r="N1397" i="30"/>
  <c r="N1398" i="30"/>
  <c r="N1399" i="30"/>
  <c r="N1400" i="30"/>
  <c r="N1401" i="30"/>
  <c r="N1402" i="30"/>
  <c r="N1403" i="30"/>
  <c r="N1404" i="30"/>
  <c r="N1405" i="30"/>
  <c r="N1406" i="30"/>
  <c r="N1407" i="30"/>
  <c r="N1408" i="30"/>
  <c r="N1409" i="30"/>
  <c r="N1410" i="30"/>
  <c r="N1411" i="30"/>
  <c r="N1412" i="30"/>
  <c r="N1413" i="30"/>
  <c r="N1414" i="30"/>
  <c r="N1415" i="30"/>
  <c r="N1416" i="30"/>
  <c r="N1417" i="30"/>
  <c r="N1418" i="30"/>
  <c r="N1419" i="30"/>
  <c r="N1420" i="30"/>
  <c r="N1421" i="30"/>
  <c r="N1422" i="30"/>
  <c r="N1423" i="30"/>
  <c r="N1424" i="30"/>
  <c r="N1425" i="30"/>
  <c r="N1426" i="30"/>
  <c r="N1427" i="30"/>
  <c r="N1428" i="30"/>
  <c r="N1429" i="30"/>
  <c r="N1430" i="30"/>
  <c r="N1431" i="30"/>
  <c r="N1432" i="30"/>
  <c r="N1433" i="30"/>
  <c r="N1434" i="30"/>
  <c r="N1435" i="30"/>
  <c r="N1436" i="30"/>
  <c r="N1437" i="30"/>
  <c r="N1438" i="30"/>
  <c r="N1439" i="30"/>
  <c r="N1440" i="30"/>
  <c r="N1441" i="30"/>
  <c r="N1442" i="30"/>
  <c r="N1443" i="30"/>
  <c r="N1444" i="30"/>
  <c r="N1445" i="30"/>
  <c r="N1446" i="30"/>
  <c r="N1447" i="30"/>
  <c r="N1448" i="30"/>
  <c r="N1449" i="30"/>
  <c r="N1450" i="30"/>
  <c r="N1451" i="30"/>
  <c r="N1452" i="30"/>
  <c r="N1453" i="30"/>
  <c r="N1454" i="30"/>
  <c r="N1455" i="30"/>
  <c r="N1456" i="30"/>
  <c r="N1457" i="30"/>
  <c r="N7" i="30"/>
  <c r="A346" i="30"/>
  <c r="H346" i="30" s="1"/>
  <c r="F346" i="30"/>
  <c r="J346" i="30"/>
  <c r="M346" i="30"/>
  <c r="A347" i="30"/>
  <c r="V347" i="30" s="1"/>
  <c r="F347" i="30"/>
  <c r="J347" i="30"/>
  <c r="M347" i="30"/>
  <c r="A348" i="30"/>
  <c r="H348" i="30" s="1"/>
  <c r="F348" i="30"/>
  <c r="J348" i="30"/>
  <c r="M348" i="30"/>
  <c r="A349" i="30"/>
  <c r="V349" i="30" s="1"/>
  <c r="F349" i="30"/>
  <c r="J349" i="30"/>
  <c r="M349" i="30"/>
  <c r="A350" i="30"/>
  <c r="H350" i="30" s="1"/>
  <c r="F350" i="30"/>
  <c r="J350" i="30"/>
  <c r="M350" i="30"/>
  <c r="A351" i="30"/>
  <c r="H351" i="30" s="1"/>
  <c r="F351" i="30"/>
  <c r="J351" i="30"/>
  <c r="M351" i="30"/>
  <c r="A352" i="30"/>
  <c r="H352" i="30" s="1"/>
  <c r="F352" i="30"/>
  <c r="J352" i="30"/>
  <c r="M352" i="30"/>
  <c r="A353" i="30"/>
  <c r="H353" i="30" s="1"/>
  <c r="F353" i="30"/>
  <c r="J353" i="30"/>
  <c r="M353" i="30"/>
  <c r="A354" i="30"/>
  <c r="H354" i="30" s="1"/>
  <c r="F354" i="30"/>
  <c r="J354" i="30"/>
  <c r="M354" i="30"/>
  <c r="A355" i="30"/>
  <c r="V355" i="30" s="1"/>
  <c r="F355" i="30"/>
  <c r="J355" i="30"/>
  <c r="M355" i="30"/>
  <c r="A356" i="30"/>
  <c r="H356" i="30" s="1"/>
  <c r="F356" i="30"/>
  <c r="J356" i="30"/>
  <c r="M356" i="30"/>
  <c r="A357" i="30"/>
  <c r="V357" i="30" s="1"/>
  <c r="F357" i="30"/>
  <c r="J357" i="30"/>
  <c r="M357" i="30"/>
  <c r="A358" i="30"/>
  <c r="V358" i="30" s="1"/>
  <c r="F358" i="30"/>
  <c r="J358" i="30"/>
  <c r="M358" i="30"/>
  <c r="A359" i="30"/>
  <c r="V359" i="30" s="1"/>
  <c r="F359" i="30"/>
  <c r="H359" i="30"/>
  <c r="J359" i="30"/>
  <c r="M359" i="30"/>
  <c r="A360" i="30"/>
  <c r="H360" i="30" s="1"/>
  <c r="F360" i="30"/>
  <c r="J360" i="30"/>
  <c r="M360" i="30"/>
  <c r="A361" i="30"/>
  <c r="F361" i="30"/>
  <c r="J361" i="30"/>
  <c r="M361" i="30"/>
  <c r="A362" i="30"/>
  <c r="F362" i="30"/>
  <c r="J362" i="30"/>
  <c r="M362" i="30"/>
  <c r="A363" i="30"/>
  <c r="V363" i="30" s="1"/>
  <c r="F363" i="30"/>
  <c r="J363" i="30"/>
  <c r="M363" i="30"/>
  <c r="A364" i="30"/>
  <c r="H364" i="30" s="1"/>
  <c r="F364" i="30"/>
  <c r="J364" i="30"/>
  <c r="M364" i="30"/>
  <c r="A365" i="30"/>
  <c r="V365" i="30" s="1"/>
  <c r="F365" i="30"/>
  <c r="J365" i="30"/>
  <c r="M365" i="30"/>
  <c r="A366" i="30"/>
  <c r="H366" i="30" s="1"/>
  <c r="F366" i="30"/>
  <c r="J366" i="30"/>
  <c r="M366" i="30"/>
  <c r="A367" i="30"/>
  <c r="V367" i="30" s="1"/>
  <c r="F367" i="30"/>
  <c r="J367" i="30"/>
  <c r="M367" i="30"/>
  <c r="A368" i="30"/>
  <c r="H368" i="30" s="1"/>
  <c r="F368" i="30"/>
  <c r="J368" i="30"/>
  <c r="M368" i="30"/>
  <c r="A369" i="30"/>
  <c r="F369" i="30"/>
  <c r="J369" i="30"/>
  <c r="M369" i="30"/>
  <c r="A370" i="30"/>
  <c r="F370" i="30"/>
  <c r="J370" i="30"/>
  <c r="M370" i="30"/>
  <c r="A371" i="30"/>
  <c r="H371" i="30" s="1"/>
  <c r="F371" i="30"/>
  <c r="J371" i="30"/>
  <c r="M371" i="30"/>
  <c r="A372" i="30"/>
  <c r="H372" i="30" s="1"/>
  <c r="F372" i="30"/>
  <c r="J372" i="30"/>
  <c r="M372" i="30"/>
  <c r="A373" i="30"/>
  <c r="V373" i="30" s="1"/>
  <c r="F373" i="30"/>
  <c r="J373" i="30"/>
  <c r="M373" i="30"/>
  <c r="A374" i="30"/>
  <c r="V374" i="30" s="1"/>
  <c r="F374" i="30"/>
  <c r="J374" i="30"/>
  <c r="M374" i="30"/>
  <c r="A375" i="30"/>
  <c r="V375" i="30" s="1"/>
  <c r="F375" i="30"/>
  <c r="J375" i="30"/>
  <c r="M375" i="30"/>
  <c r="A376" i="30"/>
  <c r="H376" i="30" s="1"/>
  <c r="F376" i="30"/>
  <c r="J376" i="30"/>
  <c r="M376" i="30"/>
  <c r="A377" i="30"/>
  <c r="F377" i="30"/>
  <c r="J377" i="30"/>
  <c r="M377" i="30"/>
  <c r="A378" i="30"/>
  <c r="H378" i="30" s="1"/>
  <c r="F378" i="30"/>
  <c r="J378" i="30"/>
  <c r="M378" i="30"/>
  <c r="V378" i="30"/>
  <c r="A379" i="30"/>
  <c r="V379" i="30" s="1"/>
  <c r="F379" i="30"/>
  <c r="J379" i="30"/>
  <c r="M379" i="30"/>
  <c r="A380" i="30"/>
  <c r="H380" i="30" s="1"/>
  <c r="F380" i="30"/>
  <c r="J380" i="30"/>
  <c r="M380" i="30"/>
  <c r="A381" i="30"/>
  <c r="H381" i="30" s="1"/>
  <c r="F381" i="30"/>
  <c r="J381" i="30"/>
  <c r="M381" i="30"/>
  <c r="A382" i="30"/>
  <c r="V382" i="30" s="1"/>
  <c r="F382" i="30"/>
  <c r="J382" i="30"/>
  <c r="M382" i="30"/>
  <c r="A383" i="30"/>
  <c r="H383" i="30" s="1"/>
  <c r="F383" i="30"/>
  <c r="J383" i="30"/>
  <c r="M383" i="30"/>
  <c r="A384" i="30"/>
  <c r="F384" i="30"/>
  <c r="J384" i="30"/>
  <c r="M384" i="30"/>
  <c r="A385" i="30"/>
  <c r="H385" i="30" s="1"/>
  <c r="F385" i="30"/>
  <c r="J385" i="30"/>
  <c r="M385" i="30"/>
  <c r="A386" i="30"/>
  <c r="H386" i="30" s="1"/>
  <c r="F386" i="30"/>
  <c r="J386" i="30"/>
  <c r="M386" i="30"/>
  <c r="A387" i="30"/>
  <c r="H387" i="30" s="1"/>
  <c r="F387" i="30"/>
  <c r="J387" i="30"/>
  <c r="M387" i="30"/>
  <c r="A388" i="30"/>
  <c r="H388" i="30" s="1"/>
  <c r="F388" i="30"/>
  <c r="J388" i="30"/>
  <c r="M388" i="30"/>
  <c r="V388" i="30"/>
  <c r="A389" i="30"/>
  <c r="H389" i="30" s="1"/>
  <c r="F389" i="30"/>
  <c r="J389" i="30"/>
  <c r="M389" i="30"/>
  <c r="A390" i="30"/>
  <c r="H390" i="30" s="1"/>
  <c r="F390" i="30"/>
  <c r="J390" i="30"/>
  <c r="M390" i="30"/>
  <c r="A391" i="30"/>
  <c r="V391" i="30" s="1"/>
  <c r="F391" i="30"/>
  <c r="J391" i="30"/>
  <c r="M391" i="30"/>
  <c r="A392" i="30"/>
  <c r="H392" i="30" s="1"/>
  <c r="F392" i="30"/>
  <c r="J392" i="30"/>
  <c r="M392" i="30"/>
  <c r="A393" i="30"/>
  <c r="H393" i="30" s="1"/>
  <c r="F393" i="30"/>
  <c r="J393" i="30"/>
  <c r="M393" i="30"/>
  <c r="V393" i="30"/>
  <c r="A394" i="30"/>
  <c r="H394" i="30" s="1"/>
  <c r="F394" i="30"/>
  <c r="J394" i="30"/>
  <c r="M394" i="30"/>
  <c r="A395" i="30"/>
  <c r="V395" i="30" s="1"/>
  <c r="F395" i="30"/>
  <c r="J395" i="30"/>
  <c r="M395" i="30"/>
  <c r="A396" i="30"/>
  <c r="H396" i="30" s="1"/>
  <c r="F396" i="30"/>
  <c r="J396" i="30"/>
  <c r="M396" i="30"/>
  <c r="V396" i="30"/>
  <c r="A397" i="30"/>
  <c r="H397" i="30" s="1"/>
  <c r="F397" i="30"/>
  <c r="J397" i="30"/>
  <c r="K397" i="30" s="1"/>
  <c r="M397" i="30"/>
  <c r="A398" i="30"/>
  <c r="V398" i="30" s="1"/>
  <c r="F398" i="30"/>
  <c r="J398" i="30"/>
  <c r="M398" i="30"/>
  <c r="A399" i="30"/>
  <c r="V399" i="30" s="1"/>
  <c r="F399" i="30"/>
  <c r="J399" i="30"/>
  <c r="M399" i="30"/>
  <c r="A400" i="30"/>
  <c r="H400" i="30" s="1"/>
  <c r="F400" i="30"/>
  <c r="J400" i="30"/>
  <c r="M400" i="30"/>
  <c r="A401" i="30"/>
  <c r="H401" i="30" s="1"/>
  <c r="F401" i="30"/>
  <c r="J401" i="30"/>
  <c r="M401" i="30"/>
  <c r="A402" i="30"/>
  <c r="H402" i="30" s="1"/>
  <c r="F402" i="30"/>
  <c r="J402" i="30"/>
  <c r="M402" i="30"/>
  <c r="A403" i="30"/>
  <c r="V403" i="30" s="1"/>
  <c r="F403" i="30"/>
  <c r="J403" i="30"/>
  <c r="M403" i="30"/>
  <c r="A404" i="30"/>
  <c r="H404" i="30" s="1"/>
  <c r="F404" i="30"/>
  <c r="J404" i="30"/>
  <c r="M404" i="30"/>
  <c r="A405" i="30"/>
  <c r="H405" i="30" s="1"/>
  <c r="F405" i="30"/>
  <c r="J405" i="30"/>
  <c r="M405" i="30"/>
  <c r="A406" i="30"/>
  <c r="F406" i="30"/>
  <c r="J406" i="30"/>
  <c r="M406" i="30"/>
  <c r="A407" i="30"/>
  <c r="F407" i="30"/>
  <c r="J407" i="30"/>
  <c r="M407" i="30"/>
  <c r="A408" i="30"/>
  <c r="H408" i="30" s="1"/>
  <c r="F408" i="30"/>
  <c r="J408" i="30"/>
  <c r="M408" i="30"/>
  <c r="A409" i="30"/>
  <c r="H409" i="30" s="1"/>
  <c r="F409" i="30"/>
  <c r="J409" i="30"/>
  <c r="M409" i="30"/>
  <c r="V409" i="30"/>
  <c r="A410" i="30"/>
  <c r="H410" i="30" s="1"/>
  <c r="F410" i="30"/>
  <c r="J410" i="30"/>
  <c r="M410" i="30"/>
  <c r="A411" i="30"/>
  <c r="V411" i="30" s="1"/>
  <c r="F411" i="30"/>
  <c r="J411" i="30"/>
  <c r="M411" i="30"/>
  <c r="A412" i="30"/>
  <c r="V412" i="30" s="1"/>
  <c r="F412" i="30"/>
  <c r="J412" i="30"/>
  <c r="M412" i="30"/>
  <c r="A413" i="30"/>
  <c r="V413" i="30" s="1"/>
  <c r="F413" i="30"/>
  <c r="J413" i="30"/>
  <c r="M413" i="30"/>
  <c r="A414" i="30"/>
  <c r="H414" i="30" s="1"/>
  <c r="F414" i="30"/>
  <c r="J414" i="30"/>
  <c r="M414" i="30"/>
  <c r="V414" i="30"/>
  <c r="A415" i="30"/>
  <c r="H415" i="30" s="1"/>
  <c r="F415" i="30"/>
  <c r="J415" i="30"/>
  <c r="M415" i="30"/>
  <c r="A416" i="30"/>
  <c r="H416" i="30" s="1"/>
  <c r="F416" i="30"/>
  <c r="J416" i="30"/>
  <c r="M416" i="30"/>
  <c r="A417" i="30"/>
  <c r="F417" i="30"/>
  <c r="J417" i="30"/>
  <c r="M417" i="30"/>
  <c r="A418" i="30"/>
  <c r="H418" i="30" s="1"/>
  <c r="F418" i="30"/>
  <c r="J418" i="30"/>
  <c r="M418" i="30"/>
  <c r="A419" i="30"/>
  <c r="H419" i="30" s="1"/>
  <c r="F419" i="30"/>
  <c r="J419" i="30"/>
  <c r="M419" i="30"/>
  <c r="V419" i="30"/>
  <c r="A420" i="30"/>
  <c r="V420" i="30" s="1"/>
  <c r="F420" i="30"/>
  <c r="J420" i="30"/>
  <c r="M420" i="30"/>
  <c r="A346" i="28"/>
  <c r="H346" i="28" s="1"/>
  <c r="F346" i="28"/>
  <c r="J346" i="28"/>
  <c r="L346" i="28"/>
  <c r="N346" i="28"/>
  <c r="A347" i="28"/>
  <c r="H347" i="28" s="1"/>
  <c r="F347" i="28"/>
  <c r="J347" i="28"/>
  <c r="L347" i="28"/>
  <c r="N347" i="28"/>
  <c r="A348" i="28"/>
  <c r="H348" i="28" s="1"/>
  <c r="F348" i="28"/>
  <c r="J348" i="28"/>
  <c r="L348" i="28"/>
  <c r="N348" i="28"/>
  <c r="A349" i="28"/>
  <c r="H349" i="28" s="1"/>
  <c r="F349" i="28"/>
  <c r="J349" i="28"/>
  <c r="L349" i="28"/>
  <c r="N349" i="28"/>
  <c r="A350" i="28"/>
  <c r="H350" i="28" s="1"/>
  <c r="F350" i="28"/>
  <c r="J350" i="28"/>
  <c r="L350" i="28"/>
  <c r="N350" i="28"/>
  <c r="A351" i="28"/>
  <c r="H351" i="28" s="1"/>
  <c r="F351" i="28"/>
  <c r="J351" i="28"/>
  <c r="L351" i="28"/>
  <c r="N351" i="28"/>
  <c r="A352" i="28"/>
  <c r="H352" i="28" s="1"/>
  <c r="F352" i="28"/>
  <c r="J352" i="28"/>
  <c r="L352" i="28"/>
  <c r="N352" i="28"/>
  <c r="A353" i="28"/>
  <c r="H353" i="28" s="1"/>
  <c r="F353" i="28"/>
  <c r="J353" i="28"/>
  <c r="L353" i="28"/>
  <c r="N353" i="28"/>
  <c r="A354" i="28"/>
  <c r="H354" i="28" s="1"/>
  <c r="F354" i="28"/>
  <c r="J354" i="28"/>
  <c r="L354" i="28"/>
  <c r="N354" i="28"/>
  <c r="A355" i="28"/>
  <c r="H355" i="28" s="1"/>
  <c r="F355" i="28"/>
  <c r="J355" i="28"/>
  <c r="L355" i="28"/>
  <c r="N355" i="28"/>
  <c r="A356" i="28"/>
  <c r="H356" i="28" s="1"/>
  <c r="F356" i="28"/>
  <c r="J356" i="28"/>
  <c r="L356" i="28"/>
  <c r="N356" i="28"/>
  <c r="A357" i="28"/>
  <c r="H357" i="28" s="1"/>
  <c r="F357" i="28"/>
  <c r="J357" i="28"/>
  <c r="L357" i="28"/>
  <c r="N357" i="28"/>
  <c r="A358" i="28"/>
  <c r="H358" i="28" s="1"/>
  <c r="F358" i="28"/>
  <c r="J358" i="28"/>
  <c r="L358" i="28"/>
  <c r="N358" i="28"/>
  <c r="A359" i="28"/>
  <c r="H359" i="28" s="1"/>
  <c r="F359" i="28"/>
  <c r="J359" i="28"/>
  <c r="L359" i="28"/>
  <c r="N359" i="28"/>
  <c r="A360" i="28"/>
  <c r="H360" i="28" s="1"/>
  <c r="F360" i="28"/>
  <c r="J360" i="28"/>
  <c r="L360" i="28"/>
  <c r="N360" i="28"/>
  <c r="A361" i="28"/>
  <c r="H361" i="28" s="1"/>
  <c r="F361" i="28"/>
  <c r="J361" i="28"/>
  <c r="L361" i="28"/>
  <c r="N361" i="28"/>
  <c r="A362" i="28"/>
  <c r="H362" i="28" s="1"/>
  <c r="F362" i="28"/>
  <c r="J362" i="28"/>
  <c r="L362" i="28"/>
  <c r="N362" i="28"/>
  <c r="A363" i="28"/>
  <c r="H363" i="28" s="1"/>
  <c r="F363" i="28"/>
  <c r="J363" i="28"/>
  <c r="L363" i="28"/>
  <c r="N363" i="28"/>
  <c r="A364" i="28"/>
  <c r="H364" i="28" s="1"/>
  <c r="F364" i="28"/>
  <c r="J364" i="28"/>
  <c r="L364" i="28"/>
  <c r="N364" i="28"/>
  <c r="A365" i="28"/>
  <c r="H365" i="28" s="1"/>
  <c r="F365" i="28"/>
  <c r="J365" i="28"/>
  <c r="L365" i="28"/>
  <c r="N365" i="28"/>
  <c r="A366" i="28"/>
  <c r="H366" i="28" s="1"/>
  <c r="F366" i="28"/>
  <c r="J366" i="28"/>
  <c r="L366" i="28"/>
  <c r="N366" i="28"/>
  <c r="A367" i="28"/>
  <c r="H367" i="28" s="1"/>
  <c r="F367" i="28"/>
  <c r="J367" i="28"/>
  <c r="L367" i="28"/>
  <c r="N367" i="28"/>
  <c r="A368" i="28"/>
  <c r="H368" i="28" s="1"/>
  <c r="F368" i="28"/>
  <c r="J368" i="28"/>
  <c r="L368" i="28"/>
  <c r="N368" i="28"/>
  <c r="A369" i="28"/>
  <c r="H369" i="28" s="1"/>
  <c r="F369" i="28"/>
  <c r="J369" i="28"/>
  <c r="L369" i="28"/>
  <c r="N369" i="28"/>
  <c r="A370" i="28"/>
  <c r="H370" i="28" s="1"/>
  <c r="F370" i="28"/>
  <c r="J370" i="28"/>
  <c r="L370" i="28"/>
  <c r="N370" i="28"/>
  <c r="A371" i="28"/>
  <c r="H371" i="28" s="1"/>
  <c r="F371" i="28"/>
  <c r="J371" i="28"/>
  <c r="L371" i="28"/>
  <c r="N371" i="28"/>
  <c r="A372" i="28"/>
  <c r="H372" i="28" s="1"/>
  <c r="F372" i="28"/>
  <c r="J372" i="28"/>
  <c r="L372" i="28"/>
  <c r="N372" i="28"/>
  <c r="A373" i="28"/>
  <c r="H373" i="28" s="1"/>
  <c r="F373" i="28"/>
  <c r="J373" i="28"/>
  <c r="L373" i="28"/>
  <c r="N373" i="28"/>
  <c r="A374" i="28"/>
  <c r="H374" i="28" s="1"/>
  <c r="F374" i="28"/>
  <c r="J374" i="28"/>
  <c r="L374" i="28"/>
  <c r="N374" i="28"/>
  <c r="A375" i="28"/>
  <c r="H375" i="28" s="1"/>
  <c r="F375" i="28"/>
  <c r="J375" i="28"/>
  <c r="L375" i="28"/>
  <c r="N375" i="28"/>
  <c r="A376" i="28"/>
  <c r="H376" i="28" s="1"/>
  <c r="F376" i="28"/>
  <c r="J376" i="28"/>
  <c r="L376" i="28"/>
  <c r="N376" i="28"/>
  <c r="A377" i="28"/>
  <c r="H377" i="28" s="1"/>
  <c r="F377" i="28"/>
  <c r="J377" i="28"/>
  <c r="L377" i="28"/>
  <c r="N377" i="28"/>
  <c r="A378" i="28"/>
  <c r="H378" i="28" s="1"/>
  <c r="F378" i="28"/>
  <c r="J378" i="28"/>
  <c r="L378" i="28"/>
  <c r="N378" i="28"/>
  <c r="A379" i="28"/>
  <c r="H379" i="28" s="1"/>
  <c r="F379" i="28"/>
  <c r="J379" i="28"/>
  <c r="L379" i="28"/>
  <c r="N379" i="28"/>
  <c r="A380" i="28"/>
  <c r="H380" i="28" s="1"/>
  <c r="F380" i="28"/>
  <c r="J380" i="28"/>
  <c r="L380" i="28"/>
  <c r="N380" i="28"/>
  <c r="A381" i="28"/>
  <c r="H381" i="28" s="1"/>
  <c r="F381" i="28"/>
  <c r="J381" i="28"/>
  <c r="L381" i="28"/>
  <c r="N381" i="28"/>
  <c r="A382" i="28"/>
  <c r="H382" i="28" s="1"/>
  <c r="F382" i="28"/>
  <c r="J382" i="28"/>
  <c r="L382" i="28"/>
  <c r="N382" i="28"/>
  <c r="A383" i="28"/>
  <c r="H383" i="28" s="1"/>
  <c r="F383" i="28"/>
  <c r="J383" i="28"/>
  <c r="L383" i="28"/>
  <c r="N383" i="28"/>
  <c r="A384" i="28"/>
  <c r="H384" i="28" s="1"/>
  <c r="F384" i="28"/>
  <c r="J384" i="28"/>
  <c r="L384" i="28"/>
  <c r="N384" i="28"/>
  <c r="A385" i="28"/>
  <c r="H385" i="28" s="1"/>
  <c r="F385" i="28"/>
  <c r="J385" i="28"/>
  <c r="L385" i="28"/>
  <c r="N385" i="28"/>
  <c r="A386" i="28"/>
  <c r="H386" i="28" s="1"/>
  <c r="F386" i="28"/>
  <c r="J386" i="28"/>
  <c r="L386" i="28"/>
  <c r="N386" i="28"/>
  <c r="A387" i="28"/>
  <c r="H387" i="28" s="1"/>
  <c r="F387" i="28"/>
  <c r="J387" i="28"/>
  <c r="L387" i="28"/>
  <c r="N387" i="28"/>
  <c r="A388" i="28"/>
  <c r="H388" i="28" s="1"/>
  <c r="F388" i="28"/>
  <c r="J388" i="28"/>
  <c r="L388" i="28"/>
  <c r="N388" i="28"/>
  <c r="A389" i="28"/>
  <c r="H389" i="28" s="1"/>
  <c r="F389" i="28"/>
  <c r="J389" i="28"/>
  <c r="L389" i="28"/>
  <c r="N389" i="28"/>
  <c r="A390" i="28"/>
  <c r="H390" i="28" s="1"/>
  <c r="F390" i="28"/>
  <c r="J390" i="28"/>
  <c r="L390" i="28"/>
  <c r="N390" i="28"/>
  <c r="A391" i="28"/>
  <c r="H391" i="28" s="1"/>
  <c r="F391" i="28"/>
  <c r="J391" i="28"/>
  <c r="L391" i="28"/>
  <c r="N391" i="28"/>
  <c r="A392" i="28"/>
  <c r="H392" i="28" s="1"/>
  <c r="F392" i="28"/>
  <c r="J392" i="28"/>
  <c r="L392" i="28"/>
  <c r="N392" i="28"/>
  <c r="A393" i="28"/>
  <c r="H393" i="28" s="1"/>
  <c r="F393" i="28"/>
  <c r="J393" i="28"/>
  <c r="L393" i="28"/>
  <c r="N393" i="28"/>
  <c r="A394" i="28"/>
  <c r="H394" i="28" s="1"/>
  <c r="F394" i="28"/>
  <c r="J394" i="28"/>
  <c r="L394" i="28"/>
  <c r="N394" i="28"/>
  <c r="A395" i="28"/>
  <c r="H395" i="28" s="1"/>
  <c r="F395" i="28"/>
  <c r="J395" i="28"/>
  <c r="L395" i="28"/>
  <c r="N395" i="28"/>
  <c r="A396" i="28"/>
  <c r="H396" i="28" s="1"/>
  <c r="F396" i="28"/>
  <c r="J396" i="28"/>
  <c r="L396" i="28"/>
  <c r="N396" i="28"/>
  <c r="A397" i="28"/>
  <c r="H397" i="28" s="1"/>
  <c r="F397" i="28"/>
  <c r="J397" i="28"/>
  <c r="L397" i="28"/>
  <c r="N397" i="28"/>
  <c r="A398" i="28"/>
  <c r="H398" i="28" s="1"/>
  <c r="F398" i="28"/>
  <c r="J398" i="28"/>
  <c r="L398" i="28"/>
  <c r="N398" i="28"/>
  <c r="A399" i="28"/>
  <c r="H399" i="28" s="1"/>
  <c r="F399" i="28"/>
  <c r="J399" i="28"/>
  <c r="L399" i="28"/>
  <c r="N399" i="28"/>
  <c r="A400" i="28"/>
  <c r="H400" i="28" s="1"/>
  <c r="F400" i="28"/>
  <c r="J400" i="28"/>
  <c r="L400" i="28"/>
  <c r="N400" i="28"/>
  <c r="A401" i="28"/>
  <c r="H401" i="28" s="1"/>
  <c r="F401" i="28"/>
  <c r="J401" i="28"/>
  <c r="L401" i="28"/>
  <c r="N401" i="28"/>
  <c r="A402" i="28"/>
  <c r="H402" i="28" s="1"/>
  <c r="F402" i="28"/>
  <c r="J402" i="28"/>
  <c r="L402" i="28"/>
  <c r="N402" i="28"/>
  <c r="A403" i="28"/>
  <c r="H403" i="28" s="1"/>
  <c r="F403" i="28"/>
  <c r="J403" i="28"/>
  <c r="L403" i="28"/>
  <c r="N403" i="28"/>
  <c r="A404" i="28"/>
  <c r="H404" i="28" s="1"/>
  <c r="F404" i="28"/>
  <c r="J404" i="28"/>
  <c r="L404" i="28"/>
  <c r="N404" i="28"/>
  <c r="A405" i="28"/>
  <c r="H405" i="28" s="1"/>
  <c r="F405" i="28"/>
  <c r="J405" i="28"/>
  <c r="L405" i="28"/>
  <c r="N405" i="28"/>
  <c r="A406" i="28"/>
  <c r="H406" i="28" s="1"/>
  <c r="F406" i="28"/>
  <c r="J406" i="28"/>
  <c r="L406" i="28"/>
  <c r="N406" i="28"/>
  <c r="A407" i="28"/>
  <c r="H407" i="28" s="1"/>
  <c r="F407" i="28"/>
  <c r="J407" i="28"/>
  <c r="L407" i="28"/>
  <c r="N407" i="28"/>
  <c r="A408" i="28"/>
  <c r="H408" i="28" s="1"/>
  <c r="F408" i="28"/>
  <c r="J408" i="28"/>
  <c r="L408" i="28"/>
  <c r="N408" i="28"/>
  <c r="A409" i="28"/>
  <c r="H409" i="28" s="1"/>
  <c r="F409" i="28"/>
  <c r="J409" i="28"/>
  <c r="L409" i="28"/>
  <c r="N409" i="28"/>
  <c r="A410" i="28"/>
  <c r="H410" i="28" s="1"/>
  <c r="F410" i="28"/>
  <c r="J410" i="28"/>
  <c r="L410" i="28"/>
  <c r="N410" i="28"/>
  <c r="A411" i="28"/>
  <c r="H411" i="28" s="1"/>
  <c r="F411" i="28"/>
  <c r="J411" i="28"/>
  <c r="L411" i="28"/>
  <c r="N411" i="28"/>
  <c r="A412" i="28"/>
  <c r="H412" i="28" s="1"/>
  <c r="F412" i="28"/>
  <c r="J412" i="28"/>
  <c r="L412" i="28"/>
  <c r="N412" i="28"/>
  <c r="A413" i="28"/>
  <c r="H413" i="28" s="1"/>
  <c r="F413" i="28"/>
  <c r="J413" i="28"/>
  <c r="L413" i="28"/>
  <c r="N413" i="28"/>
  <c r="A414" i="28"/>
  <c r="H414" i="28" s="1"/>
  <c r="F414" i="28"/>
  <c r="J414" i="28"/>
  <c r="L414" i="28"/>
  <c r="N414" i="28"/>
  <c r="A415" i="28"/>
  <c r="H415" i="28" s="1"/>
  <c r="F415" i="28"/>
  <c r="J415" i="28"/>
  <c r="L415" i="28"/>
  <c r="N415" i="28"/>
  <c r="A416" i="28"/>
  <c r="H416" i="28" s="1"/>
  <c r="F416" i="28"/>
  <c r="J416" i="28"/>
  <c r="L416" i="28"/>
  <c r="N416" i="28"/>
  <c r="A417" i="28"/>
  <c r="H417" i="28" s="1"/>
  <c r="F417" i="28"/>
  <c r="J417" i="28"/>
  <c r="L417" i="28"/>
  <c r="N417" i="28"/>
  <c r="A418" i="28"/>
  <c r="H418" i="28" s="1"/>
  <c r="F418" i="28"/>
  <c r="J418" i="28"/>
  <c r="L418" i="28"/>
  <c r="N418" i="28"/>
  <c r="A419" i="28"/>
  <c r="H419" i="28" s="1"/>
  <c r="F419" i="28"/>
  <c r="J419" i="28"/>
  <c r="L419" i="28"/>
  <c r="N419" i="28"/>
  <c r="A420" i="28"/>
  <c r="H420" i="28" s="1"/>
  <c r="F420" i="28"/>
  <c r="J420" i="28"/>
  <c r="L420" i="28"/>
  <c r="N420" i="28"/>
  <c r="A346" i="31"/>
  <c r="A347" i="31"/>
  <c r="F347" i="31" s="1"/>
  <c r="A348" i="31"/>
  <c r="C348" i="31" s="1"/>
  <c r="D348" i="31" s="1"/>
  <c r="A349" i="31"/>
  <c r="H349" i="31" s="1"/>
  <c r="A350" i="31"/>
  <c r="H350" i="31" s="1"/>
  <c r="A351" i="31"/>
  <c r="H351" i="31" s="1"/>
  <c r="A352" i="31"/>
  <c r="L352" i="31" s="1"/>
  <c r="A353" i="31"/>
  <c r="F353" i="31" s="1"/>
  <c r="A354" i="31"/>
  <c r="A355" i="31"/>
  <c r="N355" i="31" s="1"/>
  <c r="O355" i="31" s="1"/>
  <c r="A356" i="31"/>
  <c r="F356" i="31" s="1"/>
  <c r="A357" i="31"/>
  <c r="C357" i="31" s="1"/>
  <c r="D357" i="31" s="1"/>
  <c r="A358" i="31"/>
  <c r="A359" i="31"/>
  <c r="L359" i="31" s="1"/>
  <c r="A360" i="31"/>
  <c r="F360" i="31" s="1"/>
  <c r="A361" i="31"/>
  <c r="A362" i="31"/>
  <c r="L362" i="31" s="1"/>
  <c r="A363" i="31"/>
  <c r="E363" i="31" s="1"/>
  <c r="A364" i="31"/>
  <c r="F364" i="31" s="1"/>
  <c r="A365" i="31"/>
  <c r="C365" i="31" s="1"/>
  <c r="D365" i="31" s="1"/>
  <c r="A366" i="31"/>
  <c r="J366" i="31" s="1"/>
  <c r="K366" i="31" s="1"/>
  <c r="A367" i="31"/>
  <c r="L367" i="31" s="1"/>
  <c r="A368" i="31"/>
  <c r="F368" i="31" s="1"/>
  <c r="A369" i="31"/>
  <c r="A370" i="31"/>
  <c r="A371" i="31"/>
  <c r="N371" i="31" s="1"/>
  <c r="O371" i="31" s="1"/>
  <c r="A372" i="31"/>
  <c r="L372" i="31" s="1"/>
  <c r="A373" i="31"/>
  <c r="C373" i="31" s="1"/>
  <c r="D373" i="31" s="1"/>
  <c r="A374" i="31"/>
  <c r="A375" i="31"/>
  <c r="F375" i="31" s="1"/>
  <c r="A376" i="31"/>
  <c r="F376" i="31" s="1"/>
  <c r="A377" i="31"/>
  <c r="C377" i="31" s="1"/>
  <c r="D377" i="31" s="1"/>
  <c r="A378" i="31"/>
  <c r="H378" i="31" s="1"/>
  <c r="A379" i="31"/>
  <c r="H379" i="31" s="1"/>
  <c r="A380" i="31"/>
  <c r="F380" i="31" s="1"/>
  <c r="A381" i="31"/>
  <c r="H381" i="31" s="1"/>
  <c r="A382" i="31"/>
  <c r="L382" i="31" s="1"/>
  <c r="A383" i="31"/>
  <c r="H383" i="31" s="1"/>
  <c r="A384" i="31"/>
  <c r="F384" i="31" s="1"/>
  <c r="A385" i="31"/>
  <c r="H385" i="31" s="1"/>
  <c r="A386" i="31"/>
  <c r="H386" i="31" s="1"/>
  <c r="A387" i="31"/>
  <c r="H387" i="31" s="1"/>
  <c r="A388" i="31"/>
  <c r="H388" i="31" s="1"/>
  <c r="A389" i="31"/>
  <c r="H389" i="31" s="1"/>
  <c r="A390" i="31"/>
  <c r="A391" i="31"/>
  <c r="H391" i="31" s="1"/>
  <c r="A392" i="31"/>
  <c r="L392" i="31" s="1"/>
  <c r="A393" i="31"/>
  <c r="H393" i="31" s="1"/>
  <c r="A394" i="31"/>
  <c r="E394" i="31" s="1"/>
  <c r="A395" i="31"/>
  <c r="H395" i="31" s="1"/>
  <c r="A396" i="31"/>
  <c r="E396" i="31" s="1"/>
  <c r="A397" i="31"/>
  <c r="H397" i="31" s="1"/>
  <c r="A398" i="31"/>
  <c r="J398" i="31" s="1"/>
  <c r="K398" i="31" s="1"/>
  <c r="A399" i="31"/>
  <c r="H399" i="31" s="1"/>
  <c r="A400" i="31"/>
  <c r="A401" i="31"/>
  <c r="H401" i="31" s="1"/>
  <c r="A402" i="31"/>
  <c r="C402" i="31" s="1"/>
  <c r="D402" i="31" s="1"/>
  <c r="A403" i="31"/>
  <c r="A404" i="31"/>
  <c r="J404" i="31" s="1"/>
  <c r="K404" i="31" s="1"/>
  <c r="A405" i="31"/>
  <c r="F405" i="31" s="1"/>
  <c r="A406" i="31"/>
  <c r="C406" i="31" s="1"/>
  <c r="D406" i="31" s="1"/>
  <c r="A407" i="31"/>
  <c r="A408" i="31"/>
  <c r="J408" i="31" s="1"/>
  <c r="K408" i="31" s="1"/>
  <c r="A409" i="31"/>
  <c r="F409" i="31" s="1"/>
  <c r="A410" i="31"/>
  <c r="C410" i="31" s="1"/>
  <c r="D410" i="31" s="1"/>
  <c r="A411" i="31"/>
  <c r="A412" i="31"/>
  <c r="E412" i="31" s="1"/>
  <c r="A413" i="31"/>
  <c r="F413" i="31" s="1"/>
  <c r="A414" i="31"/>
  <c r="E414" i="31" s="1"/>
  <c r="A415" i="31"/>
  <c r="F415" i="31" s="1"/>
  <c r="A416" i="31"/>
  <c r="E416" i="31" s="1"/>
  <c r="A417" i="31"/>
  <c r="F417" i="31" s="1"/>
  <c r="A418" i="31"/>
  <c r="C418" i="31" s="1"/>
  <c r="D418" i="31" s="1"/>
  <c r="A419" i="31"/>
  <c r="A420" i="31"/>
  <c r="C420" i="31" s="1"/>
  <c r="D420" i="31" s="1"/>
  <c r="A346" i="23"/>
  <c r="B346" i="23"/>
  <c r="C346" i="23"/>
  <c r="D346" i="23"/>
  <c r="E346" i="23"/>
  <c r="Q346" i="23" s="1"/>
  <c r="F346" i="23"/>
  <c r="AD346" i="23"/>
  <c r="AG346" i="23" s="1"/>
  <c r="AI346" i="23"/>
  <c r="AL346" i="23" s="1"/>
  <c r="A347" i="23"/>
  <c r="B347" i="23"/>
  <c r="C347" i="23"/>
  <c r="D347" i="23"/>
  <c r="E347" i="23"/>
  <c r="F347" i="23"/>
  <c r="AD347" i="23"/>
  <c r="AI347" i="23"/>
  <c r="AL347" i="23" s="1"/>
  <c r="A348" i="23"/>
  <c r="B348" i="23"/>
  <c r="C348" i="23"/>
  <c r="D348" i="23"/>
  <c r="E348" i="23"/>
  <c r="U348" i="23" s="1"/>
  <c r="F348" i="23"/>
  <c r="AD348" i="23"/>
  <c r="AF348" i="23" s="1"/>
  <c r="AI348" i="23"/>
  <c r="AL348" i="23" s="1"/>
  <c r="A349" i="23"/>
  <c r="B349" i="23"/>
  <c r="C349" i="23"/>
  <c r="D349" i="23"/>
  <c r="E349" i="23"/>
  <c r="F349" i="23"/>
  <c r="AD349" i="23"/>
  <c r="AE349" i="23" s="1"/>
  <c r="AF349" i="23"/>
  <c r="AI349" i="23"/>
  <c r="A350" i="23"/>
  <c r="B350" i="23"/>
  <c r="C350" i="23"/>
  <c r="D350" i="23"/>
  <c r="E350" i="23"/>
  <c r="F350" i="23"/>
  <c r="AD350" i="23"/>
  <c r="AG350" i="23" s="1"/>
  <c r="AF350" i="23"/>
  <c r="AI350" i="23"/>
  <c r="AL350" i="23" s="1"/>
  <c r="A351" i="23"/>
  <c r="B351" i="23"/>
  <c r="C351" i="23"/>
  <c r="D351" i="23"/>
  <c r="E351" i="23"/>
  <c r="W351" i="23" s="1"/>
  <c r="F351" i="23"/>
  <c r="AD351" i="23"/>
  <c r="AI351" i="23"/>
  <c r="AJ351" i="23" s="1"/>
  <c r="A352" i="23"/>
  <c r="B352" i="23"/>
  <c r="C352" i="23"/>
  <c r="D352" i="23"/>
  <c r="E352" i="23"/>
  <c r="U352" i="23" s="1"/>
  <c r="F352" i="23"/>
  <c r="AD352" i="23"/>
  <c r="AF352" i="23" s="1"/>
  <c r="AI352" i="23"/>
  <c r="A353" i="23"/>
  <c r="B353" i="23"/>
  <c r="C353" i="23"/>
  <c r="D353" i="23"/>
  <c r="E353" i="23"/>
  <c r="F353" i="23"/>
  <c r="AD353" i="23"/>
  <c r="AE353" i="23" s="1"/>
  <c r="AF353" i="23"/>
  <c r="AG353" i="23"/>
  <c r="AI353" i="23"/>
  <c r="A354" i="23"/>
  <c r="B354" i="23"/>
  <c r="C354" i="23"/>
  <c r="D354" i="23"/>
  <c r="E354" i="23"/>
  <c r="O354" i="23" s="1"/>
  <c r="F354" i="23"/>
  <c r="AD354" i="23"/>
  <c r="AG354" i="23" s="1"/>
  <c r="AI354" i="23"/>
  <c r="AL354" i="23" s="1"/>
  <c r="A355" i="23"/>
  <c r="B355" i="23"/>
  <c r="C355" i="23"/>
  <c r="D355" i="23"/>
  <c r="E355" i="23"/>
  <c r="F355" i="23"/>
  <c r="AK355" i="23" s="1"/>
  <c r="AD355" i="23"/>
  <c r="AI355" i="23"/>
  <c r="AL355" i="23"/>
  <c r="A356" i="23"/>
  <c r="B356" i="23"/>
  <c r="C356" i="23"/>
  <c r="D356" i="23"/>
  <c r="E356" i="23"/>
  <c r="M356" i="23" s="1"/>
  <c r="F356" i="23"/>
  <c r="AD356" i="23"/>
  <c r="AF356" i="23" s="1"/>
  <c r="AI356" i="23"/>
  <c r="A357" i="23"/>
  <c r="B357" i="23"/>
  <c r="C357" i="23"/>
  <c r="D357" i="23"/>
  <c r="E357" i="23"/>
  <c r="F357" i="23"/>
  <c r="AK357" i="23" s="1"/>
  <c r="AD357" i="23"/>
  <c r="AE357" i="23" s="1"/>
  <c r="AI357" i="23"/>
  <c r="A358" i="23"/>
  <c r="B358" i="23"/>
  <c r="C358" i="23"/>
  <c r="D358" i="23"/>
  <c r="E358" i="23"/>
  <c r="F358" i="23"/>
  <c r="AK358" i="23" s="1"/>
  <c r="AD358" i="23"/>
  <c r="AI358" i="23"/>
  <c r="A359" i="23"/>
  <c r="B359" i="23"/>
  <c r="C359" i="23"/>
  <c r="D359" i="23"/>
  <c r="E359" i="23"/>
  <c r="F359" i="23"/>
  <c r="AK359" i="23" s="1"/>
  <c r="AD359" i="23"/>
  <c r="AI359" i="23"/>
  <c r="AL359" i="23" s="1"/>
  <c r="A360" i="23"/>
  <c r="B360" i="23"/>
  <c r="C360" i="23"/>
  <c r="D360" i="23"/>
  <c r="E360" i="23"/>
  <c r="U360" i="23" s="1"/>
  <c r="F360" i="23"/>
  <c r="AD360" i="23"/>
  <c r="AI360" i="23"/>
  <c r="AL360" i="23" s="1"/>
  <c r="A361" i="23"/>
  <c r="B361" i="23"/>
  <c r="C361" i="23"/>
  <c r="D361" i="23"/>
  <c r="E361" i="23"/>
  <c r="F361" i="23"/>
  <c r="AD361" i="23"/>
  <c r="AE361" i="23" s="1"/>
  <c r="AI361" i="23"/>
  <c r="AK361" i="23"/>
  <c r="A362" i="23"/>
  <c r="B362" i="23"/>
  <c r="C362" i="23"/>
  <c r="D362" i="23"/>
  <c r="E362" i="23"/>
  <c r="O362" i="23" s="1"/>
  <c r="F362" i="23"/>
  <c r="AD362" i="23"/>
  <c r="AG362" i="23" s="1"/>
  <c r="AE362" i="23"/>
  <c r="AF362" i="23"/>
  <c r="AI362" i="23"/>
  <c r="A363" i="23"/>
  <c r="B363" i="23"/>
  <c r="C363" i="23"/>
  <c r="D363" i="23"/>
  <c r="E363" i="23"/>
  <c r="AA363" i="23" s="1"/>
  <c r="F363" i="23"/>
  <c r="AD363" i="23"/>
  <c r="AI363" i="23"/>
  <c r="AL363" i="23" s="1"/>
  <c r="A364" i="23"/>
  <c r="B364" i="23"/>
  <c r="C364" i="23"/>
  <c r="D364" i="23"/>
  <c r="E364" i="23"/>
  <c r="W364" i="23" s="1"/>
  <c r="F364" i="23"/>
  <c r="AD364" i="23"/>
  <c r="AF364" i="23" s="1"/>
  <c r="AI364" i="23"/>
  <c r="A365" i="23"/>
  <c r="B365" i="23"/>
  <c r="C365" i="23"/>
  <c r="D365" i="23"/>
  <c r="E365" i="23"/>
  <c r="W365" i="23" s="1"/>
  <c r="F365" i="23"/>
  <c r="AK365" i="23" s="1"/>
  <c r="AD365" i="23"/>
  <c r="AE365" i="23" s="1"/>
  <c r="AF365" i="23"/>
  <c r="AG365" i="23"/>
  <c r="AI365" i="23"/>
  <c r="AL365" i="23" s="1"/>
  <c r="A366" i="23"/>
  <c r="B366" i="23"/>
  <c r="C366" i="23"/>
  <c r="D366" i="23"/>
  <c r="E366" i="23"/>
  <c r="AA366" i="23" s="1"/>
  <c r="F366" i="23"/>
  <c r="AK366" i="23" s="1"/>
  <c r="AD366" i="23"/>
  <c r="AE366" i="23" s="1"/>
  <c r="AI366" i="23"/>
  <c r="A367" i="23"/>
  <c r="B367" i="23"/>
  <c r="C367" i="23"/>
  <c r="D367" i="23"/>
  <c r="E367" i="23"/>
  <c r="AA367" i="23" s="1"/>
  <c r="F367" i="23"/>
  <c r="AK367" i="23" s="1"/>
  <c r="AD367" i="23"/>
  <c r="AG367" i="23" s="1"/>
  <c r="AI367" i="23"/>
  <c r="A368" i="23"/>
  <c r="B368" i="23"/>
  <c r="C368" i="23"/>
  <c r="D368" i="23"/>
  <c r="E368" i="23"/>
  <c r="W368" i="23" s="1"/>
  <c r="F368" i="23"/>
  <c r="AD368" i="23"/>
  <c r="AF368" i="23"/>
  <c r="AI368" i="23"/>
  <c r="AL368" i="23"/>
  <c r="A369" i="23"/>
  <c r="B369" i="23"/>
  <c r="C369" i="23"/>
  <c r="D369" i="23"/>
  <c r="E369" i="23"/>
  <c r="F369" i="23"/>
  <c r="AD369" i="23"/>
  <c r="AF369" i="23" s="1"/>
  <c r="AI369" i="23"/>
  <c r="AL369" i="23" s="1"/>
  <c r="A370" i="23"/>
  <c r="B370" i="23"/>
  <c r="C370" i="23"/>
  <c r="D370" i="23"/>
  <c r="E370" i="23"/>
  <c r="K370" i="23" s="1"/>
  <c r="F370" i="23"/>
  <c r="AK370" i="23" s="1"/>
  <c r="AD370" i="23"/>
  <c r="AE370" i="23" s="1"/>
  <c r="AG370" i="23"/>
  <c r="AI370" i="23"/>
  <c r="A371" i="23"/>
  <c r="B371" i="23"/>
  <c r="C371" i="23"/>
  <c r="D371" i="23"/>
  <c r="E371" i="23"/>
  <c r="AA371" i="23" s="1"/>
  <c r="F371" i="23"/>
  <c r="AD371" i="23"/>
  <c r="AI371" i="23"/>
  <c r="A372" i="23"/>
  <c r="B372" i="23"/>
  <c r="C372" i="23"/>
  <c r="D372" i="23"/>
  <c r="E372" i="23"/>
  <c r="F372" i="23"/>
  <c r="AD372" i="23"/>
  <c r="AE372" i="23" s="1"/>
  <c r="AI372" i="23"/>
  <c r="AL372" i="23" s="1"/>
  <c r="A373" i="23"/>
  <c r="B373" i="23"/>
  <c r="C373" i="23"/>
  <c r="D373" i="23"/>
  <c r="E373" i="23"/>
  <c r="I373" i="23" s="1"/>
  <c r="F373" i="23"/>
  <c r="AJ373" i="23" s="1"/>
  <c r="AD373" i="23"/>
  <c r="AF373" i="23" s="1"/>
  <c r="AI373" i="23"/>
  <c r="AL373" i="23"/>
  <c r="A374" i="23"/>
  <c r="B374" i="23"/>
  <c r="C374" i="23"/>
  <c r="D374" i="23"/>
  <c r="E374" i="23"/>
  <c r="K374" i="23" s="1"/>
  <c r="F374" i="23"/>
  <c r="AK374" i="23" s="1"/>
  <c r="AD374" i="23"/>
  <c r="AG374" i="23" s="1"/>
  <c r="AE374" i="23"/>
  <c r="AF374" i="23"/>
  <c r="AI374" i="23"/>
  <c r="AL374" i="23" s="1"/>
  <c r="A375" i="23"/>
  <c r="B375" i="23"/>
  <c r="C375" i="23"/>
  <c r="D375" i="23"/>
  <c r="E375" i="23"/>
  <c r="U375" i="23" s="1"/>
  <c r="F375" i="23"/>
  <c r="AK375" i="23" s="1"/>
  <c r="AD375" i="23"/>
  <c r="AE375" i="23" s="1"/>
  <c r="AI375" i="23"/>
  <c r="AL375" i="23" s="1"/>
  <c r="A376" i="23"/>
  <c r="B376" i="23"/>
  <c r="C376" i="23"/>
  <c r="D376" i="23"/>
  <c r="E376" i="23"/>
  <c r="Q376" i="23" s="1"/>
  <c r="F376" i="23"/>
  <c r="AD376" i="23"/>
  <c r="AG376" i="23" s="1"/>
  <c r="AI376" i="23"/>
  <c r="A377" i="23"/>
  <c r="B377" i="23"/>
  <c r="C377" i="23"/>
  <c r="D377" i="23"/>
  <c r="E377" i="23"/>
  <c r="F377" i="23"/>
  <c r="AD377" i="23"/>
  <c r="AE377" i="23" s="1"/>
  <c r="AG377" i="23"/>
  <c r="AI377" i="23"/>
  <c r="A378" i="23"/>
  <c r="B378" i="23"/>
  <c r="C378" i="23"/>
  <c r="D378" i="23"/>
  <c r="E378" i="23"/>
  <c r="S378" i="23" s="1"/>
  <c r="F378" i="23"/>
  <c r="AD378" i="23"/>
  <c r="AE378" i="23" s="1"/>
  <c r="AF378" i="23"/>
  <c r="AI378" i="23"/>
  <c r="A379" i="23"/>
  <c r="B379" i="23"/>
  <c r="C379" i="23"/>
  <c r="D379" i="23"/>
  <c r="E379" i="23"/>
  <c r="F379" i="23"/>
  <c r="AD379" i="23"/>
  <c r="AE379" i="23" s="1"/>
  <c r="AG379" i="23"/>
  <c r="AI379" i="23"/>
  <c r="AL379" i="23" s="1"/>
  <c r="A380" i="23"/>
  <c r="B380" i="23"/>
  <c r="C380" i="23"/>
  <c r="D380" i="23"/>
  <c r="E380" i="23"/>
  <c r="S380" i="23" s="1"/>
  <c r="F380" i="23"/>
  <c r="AD380" i="23"/>
  <c r="AE380" i="23" s="1"/>
  <c r="AF380" i="23"/>
  <c r="AI380" i="23"/>
  <c r="AL380" i="23" s="1"/>
  <c r="A381" i="23"/>
  <c r="B381" i="23"/>
  <c r="C381" i="23"/>
  <c r="D381" i="23"/>
  <c r="E381" i="23"/>
  <c r="O381" i="23" s="1"/>
  <c r="F381" i="23"/>
  <c r="AJ381" i="23" s="1"/>
  <c r="AD381" i="23"/>
  <c r="AE381" i="23" s="1"/>
  <c r="AI381" i="23"/>
  <c r="AL381" i="23"/>
  <c r="A382" i="23"/>
  <c r="B382" i="23"/>
  <c r="C382" i="23"/>
  <c r="D382" i="23"/>
  <c r="E382" i="23"/>
  <c r="O382" i="23" s="1"/>
  <c r="F382" i="23"/>
  <c r="AD382" i="23"/>
  <c r="AE382" i="23" s="1"/>
  <c r="AG382" i="23"/>
  <c r="AI382" i="23"/>
  <c r="AL382" i="23"/>
  <c r="A383" i="23"/>
  <c r="B383" i="23"/>
  <c r="C383" i="23"/>
  <c r="D383" i="23"/>
  <c r="E383" i="23"/>
  <c r="K383" i="23" s="1"/>
  <c r="F383" i="23"/>
  <c r="AD383" i="23"/>
  <c r="AE383" i="23" s="1"/>
  <c r="AG383" i="23"/>
  <c r="AI383" i="23"/>
  <c r="AL383" i="23" s="1"/>
  <c r="A384" i="23"/>
  <c r="B384" i="23"/>
  <c r="C384" i="23"/>
  <c r="D384" i="23"/>
  <c r="E384" i="23"/>
  <c r="S384" i="23" s="1"/>
  <c r="F384" i="23"/>
  <c r="AD384" i="23"/>
  <c r="AE384" i="23" s="1"/>
  <c r="AF384" i="23"/>
  <c r="AI384" i="23"/>
  <c r="AL384" i="23" s="1"/>
  <c r="A385" i="23"/>
  <c r="B385" i="23"/>
  <c r="C385" i="23"/>
  <c r="D385" i="23"/>
  <c r="E385" i="23"/>
  <c r="Q385" i="23" s="1"/>
  <c r="F385" i="23"/>
  <c r="AD385" i="23"/>
  <c r="AE385" i="23" s="1"/>
  <c r="AI385" i="23"/>
  <c r="AL385" i="23"/>
  <c r="A386" i="23"/>
  <c r="B386" i="23"/>
  <c r="C386" i="23"/>
  <c r="D386" i="23"/>
  <c r="E386" i="23"/>
  <c r="Q386" i="23" s="1"/>
  <c r="F386" i="23"/>
  <c r="AD386" i="23"/>
  <c r="AE386" i="23" s="1"/>
  <c r="AI386" i="23"/>
  <c r="AL386" i="23"/>
  <c r="A387" i="23"/>
  <c r="B387" i="23"/>
  <c r="C387" i="23"/>
  <c r="D387" i="23"/>
  <c r="E387" i="23"/>
  <c r="W387" i="23" s="1"/>
  <c r="F387" i="23"/>
  <c r="AK387" i="23" s="1"/>
  <c r="AD387" i="23"/>
  <c r="AE387" i="23" s="1"/>
  <c r="AI387" i="23"/>
  <c r="AL387" i="23" s="1"/>
  <c r="A388" i="23"/>
  <c r="B388" i="23"/>
  <c r="C388" i="23"/>
  <c r="D388" i="23"/>
  <c r="E388" i="23"/>
  <c r="U388" i="23" s="1"/>
  <c r="F388" i="23"/>
  <c r="AK388" i="23" s="1"/>
  <c r="AD388" i="23"/>
  <c r="AG388" i="23" s="1"/>
  <c r="AI388" i="23"/>
  <c r="A389" i="23"/>
  <c r="B389" i="23"/>
  <c r="C389" i="23"/>
  <c r="D389" i="23"/>
  <c r="E389" i="23"/>
  <c r="U389" i="23" s="1"/>
  <c r="F389" i="23"/>
  <c r="AD389" i="23"/>
  <c r="AE389" i="23" s="1"/>
  <c r="AI389" i="23"/>
  <c r="AL389" i="23"/>
  <c r="A390" i="23"/>
  <c r="B390" i="23"/>
  <c r="C390" i="23"/>
  <c r="D390" i="23"/>
  <c r="E390" i="23"/>
  <c r="Q390" i="23" s="1"/>
  <c r="F390" i="23"/>
  <c r="AD390" i="23"/>
  <c r="AE390" i="23" s="1"/>
  <c r="AI390" i="23"/>
  <c r="A391" i="23"/>
  <c r="B391" i="23"/>
  <c r="C391" i="23"/>
  <c r="D391" i="23"/>
  <c r="E391" i="23"/>
  <c r="S391" i="23" s="1"/>
  <c r="F391" i="23"/>
  <c r="AD391" i="23"/>
  <c r="AE391" i="23" s="1"/>
  <c r="AI391" i="23"/>
  <c r="AL391" i="23" s="1"/>
  <c r="A392" i="23"/>
  <c r="B392" i="23"/>
  <c r="C392" i="23"/>
  <c r="D392" i="23"/>
  <c r="E392" i="23"/>
  <c r="O392" i="23" s="1"/>
  <c r="F392" i="23"/>
  <c r="AD392" i="23"/>
  <c r="AE392" i="23" s="1"/>
  <c r="AI392" i="23"/>
  <c r="A393" i="23"/>
  <c r="B393" i="23"/>
  <c r="C393" i="23"/>
  <c r="D393" i="23"/>
  <c r="E393" i="23"/>
  <c r="U393" i="23" s="1"/>
  <c r="F393" i="23"/>
  <c r="AD393" i="23"/>
  <c r="AE393" i="23"/>
  <c r="AI393" i="23"/>
  <c r="AL393" i="23"/>
  <c r="A394" i="23"/>
  <c r="B394" i="23"/>
  <c r="C394" i="23"/>
  <c r="D394" i="23"/>
  <c r="E394" i="23"/>
  <c r="O394" i="23" s="1"/>
  <c r="F394" i="23"/>
  <c r="O394" i="30" s="1"/>
  <c r="AD394" i="23"/>
  <c r="AE394" i="23" s="1"/>
  <c r="AI394" i="23"/>
  <c r="AL394" i="23" s="1"/>
  <c r="A395" i="23"/>
  <c r="B395" i="23"/>
  <c r="C395" i="23"/>
  <c r="D395" i="23"/>
  <c r="E395" i="23"/>
  <c r="I395" i="23" s="1"/>
  <c r="F395" i="23"/>
  <c r="AJ395" i="23" s="1"/>
  <c r="AD395" i="23"/>
  <c r="AE395" i="23" s="1"/>
  <c r="AG395" i="23"/>
  <c r="AI395" i="23"/>
  <c r="AL395" i="23" s="1"/>
  <c r="A396" i="23"/>
  <c r="B396" i="23"/>
  <c r="C396" i="23"/>
  <c r="D396" i="23"/>
  <c r="E396" i="23"/>
  <c r="Q396" i="23" s="1"/>
  <c r="F396" i="23"/>
  <c r="AD396" i="23"/>
  <c r="AE396" i="23" s="1"/>
  <c r="AG396" i="23"/>
  <c r="AI396" i="23"/>
  <c r="A397" i="23"/>
  <c r="B397" i="23"/>
  <c r="C397" i="23"/>
  <c r="D397" i="23"/>
  <c r="E397" i="23"/>
  <c r="U397" i="23" s="1"/>
  <c r="F397" i="23"/>
  <c r="AK397" i="23" s="1"/>
  <c r="AD397" i="23"/>
  <c r="AE397" i="23"/>
  <c r="AI397" i="23"/>
  <c r="A398" i="23"/>
  <c r="B398" i="23"/>
  <c r="C398" i="23"/>
  <c r="D398" i="23"/>
  <c r="E398" i="23"/>
  <c r="Q398" i="23" s="1"/>
  <c r="F398" i="23"/>
  <c r="AD398" i="23"/>
  <c r="AE398" i="23" s="1"/>
  <c r="AI398" i="23"/>
  <c r="AL398" i="23" s="1"/>
  <c r="A399" i="23"/>
  <c r="B399" i="23"/>
  <c r="C399" i="23"/>
  <c r="D399" i="23"/>
  <c r="E399" i="23"/>
  <c r="I399" i="23" s="1"/>
  <c r="F399" i="23"/>
  <c r="AD399" i="23"/>
  <c r="AE399" i="23" s="1"/>
  <c r="AF399" i="23"/>
  <c r="AG399" i="23"/>
  <c r="AI399" i="23"/>
  <c r="AL399" i="23" s="1"/>
  <c r="A400" i="23"/>
  <c r="B400" i="23"/>
  <c r="C400" i="23"/>
  <c r="D400" i="23"/>
  <c r="E400" i="23"/>
  <c r="O400" i="23" s="1"/>
  <c r="F400" i="23"/>
  <c r="AD400" i="23"/>
  <c r="AE400" i="23" s="1"/>
  <c r="AI400" i="23"/>
  <c r="A401" i="23"/>
  <c r="B401" i="23"/>
  <c r="C401" i="23"/>
  <c r="D401" i="23"/>
  <c r="E401" i="23"/>
  <c r="U401" i="23" s="1"/>
  <c r="F401" i="23"/>
  <c r="AD401" i="23"/>
  <c r="AE401" i="23" s="1"/>
  <c r="AI401" i="23"/>
  <c r="AJ401" i="23" s="1"/>
  <c r="A402" i="23"/>
  <c r="B402" i="23"/>
  <c r="C402" i="23"/>
  <c r="D402" i="23"/>
  <c r="E402" i="23"/>
  <c r="Q402" i="23" s="1"/>
  <c r="F402" i="23"/>
  <c r="O402" i="30" s="1"/>
  <c r="AD402" i="23"/>
  <c r="AE402" i="23" s="1"/>
  <c r="AI402" i="23"/>
  <c r="AL402" i="23" s="1"/>
  <c r="A403" i="23"/>
  <c r="B403" i="23"/>
  <c r="C403" i="23"/>
  <c r="D403" i="23"/>
  <c r="E403" i="23"/>
  <c r="Y403" i="23" s="1"/>
  <c r="F403" i="23"/>
  <c r="AD403" i="23"/>
  <c r="AE403" i="23" s="1"/>
  <c r="AI403" i="23"/>
  <c r="AL403" i="23" s="1"/>
  <c r="A404" i="23"/>
  <c r="B404" i="23"/>
  <c r="C404" i="23"/>
  <c r="D404" i="23"/>
  <c r="E404" i="23"/>
  <c r="W404" i="23" s="1"/>
  <c r="F404" i="23"/>
  <c r="AD404" i="23"/>
  <c r="AE404" i="23" s="1"/>
  <c r="AI404" i="23"/>
  <c r="A405" i="23"/>
  <c r="B405" i="23"/>
  <c r="C405" i="23"/>
  <c r="D405" i="23"/>
  <c r="E405" i="23"/>
  <c r="W405" i="23" s="1"/>
  <c r="F405" i="23"/>
  <c r="AD405" i="23"/>
  <c r="AG405" i="23" s="1"/>
  <c r="AI405" i="23"/>
  <c r="A406" i="23"/>
  <c r="B406" i="23"/>
  <c r="C406" i="23"/>
  <c r="D406" i="23"/>
  <c r="E406" i="23"/>
  <c r="M406" i="23" s="1"/>
  <c r="F406" i="23"/>
  <c r="AD406" i="23"/>
  <c r="AF406" i="23" s="1"/>
  <c r="AI406" i="23"/>
  <c r="AL406" i="23" s="1"/>
  <c r="A407" i="23"/>
  <c r="B407" i="23"/>
  <c r="C407" i="23"/>
  <c r="D407" i="23"/>
  <c r="E407" i="23"/>
  <c r="Y407" i="23" s="1"/>
  <c r="F407" i="23"/>
  <c r="AJ407" i="23" s="1"/>
  <c r="AD407" i="23"/>
  <c r="AE407" i="23" s="1"/>
  <c r="AI407" i="23"/>
  <c r="AL407" i="23" s="1"/>
  <c r="A408" i="23"/>
  <c r="B408" i="23"/>
  <c r="C408" i="23"/>
  <c r="D408" i="23"/>
  <c r="E408" i="23"/>
  <c r="K408" i="23" s="1"/>
  <c r="F408" i="23"/>
  <c r="AD408" i="23"/>
  <c r="AE408" i="23" s="1"/>
  <c r="AI408" i="23"/>
  <c r="A409" i="23"/>
  <c r="B409" i="23"/>
  <c r="C409" i="23"/>
  <c r="D409" i="23"/>
  <c r="E409" i="23"/>
  <c r="O409" i="23" s="1"/>
  <c r="F409" i="23"/>
  <c r="AD409" i="23"/>
  <c r="AG409" i="23" s="1"/>
  <c r="AE409" i="23"/>
  <c r="AI409" i="23"/>
  <c r="A410" i="23"/>
  <c r="B410" i="23"/>
  <c r="C410" i="23"/>
  <c r="D410" i="23"/>
  <c r="E410" i="23"/>
  <c r="O410" i="23" s="1"/>
  <c r="F410" i="23"/>
  <c r="AK410" i="23" s="1"/>
  <c r="AD410" i="23"/>
  <c r="AI410" i="23"/>
  <c r="AL410" i="23" s="1"/>
  <c r="A411" i="23"/>
  <c r="B411" i="23"/>
  <c r="C411" i="23"/>
  <c r="D411" i="23"/>
  <c r="E411" i="23"/>
  <c r="M411" i="23" s="1"/>
  <c r="F411" i="23"/>
  <c r="AD411" i="23"/>
  <c r="AG411" i="23" s="1"/>
  <c r="AI411" i="23"/>
  <c r="AL411" i="23" s="1"/>
  <c r="A412" i="23"/>
  <c r="B412" i="23"/>
  <c r="C412" i="23"/>
  <c r="D412" i="23"/>
  <c r="E412" i="23"/>
  <c r="W412" i="23" s="1"/>
  <c r="F412" i="23"/>
  <c r="AD412" i="23"/>
  <c r="AE412" i="23" s="1"/>
  <c r="AI412" i="23"/>
  <c r="A413" i="23"/>
  <c r="B413" i="23"/>
  <c r="C413" i="23"/>
  <c r="D413" i="23"/>
  <c r="E413" i="23"/>
  <c r="U413" i="23" s="1"/>
  <c r="F413" i="23"/>
  <c r="AD413" i="23"/>
  <c r="AG413" i="23" s="1"/>
  <c r="AI413" i="23"/>
  <c r="A414" i="23"/>
  <c r="B414" i="23"/>
  <c r="C414" i="23"/>
  <c r="D414" i="23"/>
  <c r="E414" i="23"/>
  <c r="Q414" i="23" s="1"/>
  <c r="F414" i="23"/>
  <c r="AK414" i="23" s="1"/>
  <c r="AD414" i="23"/>
  <c r="AE414" i="23" s="1"/>
  <c r="AI414" i="23"/>
  <c r="A415" i="23"/>
  <c r="B415" i="23"/>
  <c r="C415" i="23"/>
  <c r="D415" i="23"/>
  <c r="E415" i="23"/>
  <c r="M415" i="23" s="1"/>
  <c r="F415" i="23"/>
  <c r="AK415" i="23" s="1"/>
  <c r="AD415" i="23"/>
  <c r="AF415" i="23" s="1"/>
  <c r="AI415" i="23"/>
  <c r="AL415" i="23" s="1"/>
  <c r="A416" i="23"/>
  <c r="B416" i="23"/>
  <c r="C416" i="23"/>
  <c r="D416" i="23"/>
  <c r="E416" i="23"/>
  <c r="M416" i="23" s="1"/>
  <c r="F416" i="23"/>
  <c r="AD416" i="23"/>
  <c r="AE416" i="23"/>
  <c r="AF416" i="23"/>
  <c r="AG416" i="23"/>
  <c r="AI416" i="23"/>
  <c r="AL416" i="23"/>
  <c r="A417" i="23"/>
  <c r="B417" i="23"/>
  <c r="C417" i="23"/>
  <c r="D417" i="23"/>
  <c r="E417" i="23"/>
  <c r="U417" i="23" s="1"/>
  <c r="F417" i="23"/>
  <c r="AD417" i="23"/>
  <c r="AG417" i="23" s="1"/>
  <c r="AI417" i="23"/>
  <c r="AL417" i="23" s="1"/>
  <c r="A418" i="23"/>
  <c r="B418" i="23"/>
  <c r="C418" i="23"/>
  <c r="D418" i="23"/>
  <c r="E418" i="23"/>
  <c r="I418" i="23" s="1"/>
  <c r="F418" i="23"/>
  <c r="AD418" i="23"/>
  <c r="AF418" i="23" s="1"/>
  <c r="AI418" i="23"/>
  <c r="A419" i="23"/>
  <c r="B419" i="23"/>
  <c r="C419" i="23"/>
  <c r="D419" i="23"/>
  <c r="E419" i="23"/>
  <c r="U419" i="23" s="1"/>
  <c r="F419" i="23"/>
  <c r="AK419" i="23" s="1"/>
  <c r="AD419" i="23"/>
  <c r="AG419" i="23" s="1"/>
  <c r="AF419" i="23"/>
  <c r="AI419" i="23"/>
  <c r="AL419" i="23"/>
  <c r="A420" i="23"/>
  <c r="B420" i="23"/>
  <c r="C420" i="23"/>
  <c r="D420" i="23"/>
  <c r="E420" i="23"/>
  <c r="W420" i="23" s="1"/>
  <c r="F420" i="23"/>
  <c r="AD420" i="23"/>
  <c r="AE420" i="23" s="1"/>
  <c r="AI420" i="23"/>
  <c r="AL420" i="23" s="1"/>
  <c r="A346" i="32"/>
  <c r="B346" i="32"/>
  <c r="C346" i="32"/>
  <c r="D346" i="32"/>
  <c r="K346" i="32" s="1"/>
  <c r="E346" i="32"/>
  <c r="F346" i="32"/>
  <c r="H346" i="32"/>
  <c r="L346" i="32"/>
  <c r="A347" i="32"/>
  <c r="B347" i="32"/>
  <c r="C347" i="32"/>
  <c r="D347" i="32"/>
  <c r="K347" i="32" s="1"/>
  <c r="E347" i="32"/>
  <c r="F347" i="32"/>
  <c r="H347" i="32"/>
  <c r="L347" i="32"/>
  <c r="A348" i="32"/>
  <c r="B348" i="32"/>
  <c r="C348" i="32"/>
  <c r="D348" i="32"/>
  <c r="K348" i="32" s="1"/>
  <c r="E348" i="32"/>
  <c r="F348" i="32"/>
  <c r="H348" i="32"/>
  <c r="L348" i="32"/>
  <c r="A349" i="32"/>
  <c r="B349" i="32"/>
  <c r="C349" i="32"/>
  <c r="D349" i="32"/>
  <c r="K349" i="32" s="1"/>
  <c r="E349" i="32"/>
  <c r="F349" i="32"/>
  <c r="H349" i="32"/>
  <c r="L349" i="32"/>
  <c r="A350" i="32"/>
  <c r="B350" i="32"/>
  <c r="C350" i="32"/>
  <c r="D350" i="32"/>
  <c r="K350" i="32" s="1"/>
  <c r="E350" i="32"/>
  <c r="F350" i="32"/>
  <c r="H350" i="32"/>
  <c r="L350" i="32"/>
  <c r="A351" i="32"/>
  <c r="B351" i="32"/>
  <c r="C351" i="32"/>
  <c r="D351" i="32"/>
  <c r="K351" i="32" s="1"/>
  <c r="E351" i="32"/>
  <c r="F351" i="32"/>
  <c r="H351" i="32"/>
  <c r="L351" i="32"/>
  <c r="A352" i="32"/>
  <c r="B352" i="32"/>
  <c r="C352" i="32"/>
  <c r="D352" i="32"/>
  <c r="K352" i="32" s="1"/>
  <c r="E352" i="32"/>
  <c r="F352" i="32"/>
  <c r="H352" i="32"/>
  <c r="L352" i="32"/>
  <c r="A353" i="32"/>
  <c r="B353" i="32"/>
  <c r="C353" i="32"/>
  <c r="D353" i="32"/>
  <c r="K353" i="32" s="1"/>
  <c r="E353" i="32"/>
  <c r="F353" i="32"/>
  <c r="H353" i="32"/>
  <c r="L353" i="32"/>
  <c r="A354" i="32"/>
  <c r="B354" i="32"/>
  <c r="C354" i="32"/>
  <c r="D354" i="32"/>
  <c r="K354" i="32" s="1"/>
  <c r="E354" i="32"/>
  <c r="F354" i="32"/>
  <c r="H354" i="32"/>
  <c r="L354" i="32"/>
  <c r="A355" i="32"/>
  <c r="B355" i="32"/>
  <c r="C355" i="32"/>
  <c r="D355" i="32"/>
  <c r="K355" i="32" s="1"/>
  <c r="E355" i="32"/>
  <c r="F355" i="32"/>
  <c r="H355" i="32"/>
  <c r="L355" i="32"/>
  <c r="A356" i="32"/>
  <c r="B356" i="32"/>
  <c r="C356" i="32"/>
  <c r="D356" i="32"/>
  <c r="K356" i="32" s="1"/>
  <c r="E356" i="32"/>
  <c r="F356" i="32"/>
  <c r="H356" i="32"/>
  <c r="L356" i="32"/>
  <c r="A357" i="32"/>
  <c r="B357" i="32"/>
  <c r="C357" i="32"/>
  <c r="D357" i="32"/>
  <c r="N357" i="32" s="1"/>
  <c r="E357" i="32"/>
  <c r="F357" i="32"/>
  <c r="H357" i="32"/>
  <c r="L357" i="32"/>
  <c r="A358" i="32"/>
  <c r="B358" i="32"/>
  <c r="C358" i="32"/>
  <c r="D358" i="32"/>
  <c r="K358" i="32" s="1"/>
  <c r="E358" i="32"/>
  <c r="F358" i="32"/>
  <c r="H358" i="32"/>
  <c r="L358" i="32"/>
  <c r="A359" i="32"/>
  <c r="B359" i="32"/>
  <c r="C359" i="32"/>
  <c r="D359" i="32"/>
  <c r="K359" i="32" s="1"/>
  <c r="E359" i="32"/>
  <c r="F359" i="32"/>
  <c r="H359" i="32"/>
  <c r="L359" i="32"/>
  <c r="A360" i="32"/>
  <c r="B360" i="32"/>
  <c r="C360" i="32"/>
  <c r="D360" i="32"/>
  <c r="K360" i="32" s="1"/>
  <c r="E360" i="32"/>
  <c r="F360" i="32"/>
  <c r="H360" i="32"/>
  <c r="L360" i="32"/>
  <c r="A361" i="32"/>
  <c r="B361" i="32"/>
  <c r="C361" i="32"/>
  <c r="D361" i="32"/>
  <c r="K361" i="32" s="1"/>
  <c r="E361" i="32"/>
  <c r="F361" i="32"/>
  <c r="H361" i="32"/>
  <c r="L361" i="32"/>
  <c r="A362" i="32"/>
  <c r="B362" i="32"/>
  <c r="C362" i="32"/>
  <c r="D362" i="32"/>
  <c r="K362" i="32" s="1"/>
  <c r="E362" i="32"/>
  <c r="F362" i="32"/>
  <c r="H362" i="32"/>
  <c r="L362" i="32"/>
  <c r="A363" i="32"/>
  <c r="B363" i="32"/>
  <c r="C363" i="32"/>
  <c r="D363" i="32"/>
  <c r="K363" i="32" s="1"/>
  <c r="E363" i="32"/>
  <c r="F363" i="32"/>
  <c r="H363" i="32"/>
  <c r="L363" i="32"/>
  <c r="A364" i="32"/>
  <c r="B364" i="32"/>
  <c r="C364" i="32"/>
  <c r="D364" i="32"/>
  <c r="K364" i="32" s="1"/>
  <c r="E364" i="32"/>
  <c r="F364" i="32"/>
  <c r="H364" i="32"/>
  <c r="L364" i="32"/>
  <c r="A365" i="32"/>
  <c r="B365" i="32"/>
  <c r="C365" i="32"/>
  <c r="D365" i="32"/>
  <c r="N365" i="32" s="1"/>
  <c r="E365" i="32"/>
  <c r="F365" i="32"/>
  <c r="H365" i="32"/>
  <c r="L365" i="32"/>
  <c r="A366" i="32"/>
  <c r="B366" i="32"/>
  <c r="C366" i="32"/>
  <c r="D366" i="32"/>
  <c r="K366" i="32" s="1"/>
  <c r="E366" i="32"/>
  <c r="F366" i="32"/>
  <c r="H366" i="32"/>
  <c r="L366" i="32"/>
  <c r="A367" i="32"/>
  <c r="B367" i="32"/>
  <c r="C367" i="32"/>
  <c r="D367" i="32"/>
  <c r="K367" i="32" s="1"/>
  <c r="E367" i="32"/>
  <c r="F367" i="32"/>
  <c r="H367" i="32"/>
  <c r="L367" i="32"/>
  <c r="A368" i="32"/>
  <c r="B368" i="32"/>
  <c r="C368" i="32"/>
  <c r="D368" i="32"/>
  <c r="K368" i="32" s="1"/>
  <c r="E368" i="32"/>
  <c r="F368" i="32"/>
  <c r="H368" i="32"/>
  <c r="L368" i="32"/>
  <c r="A369" i="32"/>
  <c r="B369" i="32"/>
  <c r="C369" i="32"/>
  <c r="D369" i="32"/>
  <c r="K369" i="32" s="1"/>
  <c r="E369" i="32"/>
  <c r="F369" i="32"/>
  <c r="H369" i="32"/>
  <c r="L369" i="32"/>
  <c r="A370" i="32"/>
  <c r="B370" i="32"/>
  <c r="C370" i="32"/>
  <c r="D370" i="32"/>
  <c r="K370" i="32" s="1"/>
  <c r="E370" i="32"/>
  <c r="F370" i="32"/>
  <c r="H370" i="32"/>
  <c r="L370" i="32"/>
  <c r="A371" i="32"/>
  <c r="B371" i="32"/>
  <c r="C371" i="32"/>
  <c r="D371" i="32"/>
  <c r="N371" i="32" s="1"/>
  <c r="E371" i="32"/>
  <c r="F371" i="32"/>
  <c r="H371" i="32"/>
  <c r="L371" i="32"/>
  <c r="A372" i="32"/>
  <c r="B372" i="32"/>
  <c r="C372" i="32"/>
  <c r="D372" i="32"/>
  <c r="K372" i="32" s="1"/>
  <c r="E372" i="32"/>
  <c r="F372" i="32"/>
  <c r="H372" i="32"/>
  <c r="L372" i="32"/>
  <c r="A373" i="32"/>
  <c r="B373" i="32"/>
  <c r="C373" i="32"/>
  <c r="D373" i="32"/>
  <c r="K373" i="32" s="1"/>
  <c r="E373" i="32"/>
  <c r="F373" i="32"/>
  <c r="H373" i="32"/>
  <c r="L373" i="32"/>
  <c r="A374" i="32"/>
  <c r="B374" i="32"/>
  <c r="C374" i="32"/>
  <c r="D374" i="32"/>
  <c r="K374" i="32" s="1"/>
  <c r="E374" i="32"/>
  <c r="F374" i="32"/>
  <c r="H374" i="32"/>
  <c r="L374" i="32"/>
  <c r="A375" i="32"/>
  <c r="B375" i="32"/>
  <c r="C375" i="32"/>
  <c r="D375" i="32"/>
  <c r="N375" i="32" s="1"/>
  <c r="E375" i="32"/>
  <c r="F375" i="32"/>
  <c r="H375" i="32"/>
  <c r="L375" i="32"/>
  <c r="A376" i="32"/>
  <c r="B376" i="32"/>
  <c r="C376" i="32"/>
  <c r="D376" i="32"/>
  <c r="K376" i="32" s="1"/>
  <c r="E376" i="32"/>
  <c r="F376" i="32"/>
  <c r="H376" i="32"/>
  <c r="L376" i="32"/>
  <c r="A377" i="32"/>
  <c r="B377" i="32"/>
  <c r="C377" i="32"/>
  <c r="D377" i="32"/>
  <c r="K377" i="32" s="1"/>
  <c r="E377" i="32"/>
  <c r="F377" i="32"/>
  <c r="H377" i="32"/>
  <c r="L377" i="32"/>
  <c r="A378" i="32"/>
  <c r="B378" i="32"/>
  <c r="C378" i="32"/>
  <c r="D378" i="32"/>
  <c r="K378" i="32" s="1"/>
  <c r="E378" i="32"/>
  <c r="F378" i="32"/>
  <c r="H378" i="32"/>
  <c r="L378" i="32"/>
  <c r="A379" i="32"/>
  <c r="B379" i="32"/>
  <c r="C379" i="32"/>
  <c r="D379" i="32"/>
  <c r="K379" i="32" s="1"/>
  <c r="E379" i="32"/>
  <c r="F379" i="32"/>
  <c r="H379" i="32"/>
  <c r="L379" i="32"/>
  <c r="A380" i="32"/>
  <c r="B380" i="32"/>
  <c r="C380" i="32"/>
  <c r="D380" i="32"/>
  <c r="K380" i="32" s="1"/>
  <c r="E380" i="32"/>
  <c r="F380" i="32"/>
  <c r="H380" i="32"/>
  <c r="L380" i="32"/>
  <c r="A381" i="32"/>
  <c r="B381" i="32"/>
  <c r="C381" i="32"/>
  <c r="D381" i="32"/>
  <c r="N381" i="32" s="1"/>
  <c r="E381" i="32"/>
  <c r="F381" i="32"/>
  <c r="H381" i="32"/>
  <c r="L381" i="32"/>
  <c r="A382" i="32"/>
  <c r="B382" i="32"/>
  <c r="C382" i="32"/>
  <c r="D382" i="32"/>
  <c r="K382" i="32" s="1"/>
  <c r="E382" i="32"/>
  <c r="F382" i="32"/>
  <c r="H382" i="32"/>
  <c r="L382" i="32"/>
  <c r="A383" i="32"/>
  <c r="B383" i="32"/>
  <c r="C383" i="32"/>
  <c r="D383" i="32"/>
  <c r="K383" i="32" s="1"/>
  <c r="E383" i="32"/>
  <c r="F383" i="32"/>
  <c r="H383" i="32"/>
  <c r="L383" i="32"/>
  <c r="A384" i="32"/>
  <c r="B384" i="32"/>
  <c r="C384" i="32"/>
  <c r="D384" i="32"/>
  <c r="K384" i="32" s="1"/>
  <c r="E384" i="32"/>
  <c r="F384" i="32"/>
  <c r="H384" i="32"/>
  <c r="L384" i="32"/>
  <c r="A385" i="32"/>
  <c r="B385" i="32"/>
  <c r="C385" i="32"/>
  <c r="D385" i="32"/>
  <c r="K385" i="32" s="1"/>
  <c r="E385" i="32"/>
  <c r="F385" i="32"/>
  <c r="H385" i="32"/>
  <c r="L385" i="32"/>
  <c r="A386" i="32"/>
  <c r="B386" i="32"/>
  <c r="C386" i="32"/>
  <c r="D386" i="32"/>
  <c r="K386" i="32" s="1"/>
  <c r="E386" i="32"/>
  <c r="F386" i="32"/>
  <c r="H386" i="32"/>
  <c r="L386" i="32"/>
  <c r="A387" i="32"/>
  <c r="B387" i="32"/>
  <c r="C387" i="32"/>
  <c r="D387" i="32"/>
  <c r="K387" i="32" s="1"/>
  <c r="E387" i="32"/>
  <c r="F387" i="32"/>
  <c r="H387" i="32"/>
  <c r="L387" i="32"/>
  <c r="A388" i="32"/>
  <c r="B388" i="32"/>
  <c r="C388" i="32"/>
  <c r="D388" i="32"/>
  <c r="N388" i="32" s="1"/>
  <c r="E388" i="32"/>
  <c r="F388" i="32"/>
  <c r="H388" i="32"/>
  <c r="L388" i="32"/>
  <c r="A389" i="32"/>
  <c r="B389" i="32"/>
  <c r="C389" i="32"/>
  <c r="D389" i="32"/>
  <c r="N389" i="32" s="1"/>
  <c r="E389" i="32"/>
  <c r="F389" i="32"/>
  <c r="H389" i="32"/>
  <c r="L389" i="32"/>
  <c r="A390" i="32"/>
  <c r="B390" i="32"/>
  <c r="C390" i="32"/>
  <c r="D390" i="32"/>
  <c r="K390" i="32" s="1"/>
  <c r="E390" i="32"/>
  <c r="F390" i="32"/>
  <c r="H390" i="32"/>
  <c r="L390" i="32"/>
  <c r="A391" i="32"/>
  <c r="B391" i="32"/>
  <c r="C391" i="32"/>
  <c r="D391" i="32"/>
  <c r="K391" i="32" s="1"/>
  <c r="E391" i="32"/>
  <c r="F391" i="32"/>
  <c r="H391" i="32"/>
  <c r="L391" i="32"/>
  <c r="A392" i="32"/>
  <c r="B392" i="32"/>
  <c r="C392" i="32"/>
  <c r="D392" i="32"/>
  <c r="N392" i="32" s="1"/>
  <c r="E392" i="32"/>
  <c r="F392" i="32"/>
  <c r="H392" i="32"/>
  <c r="L392" i="32"/>
  <c r="A393" i="32"/>
  <c r="B393" i="32"/>
  <c r="C393" i="32"/>
  <c r="D393" i="32"/>
  <c r="K393" i="32" s="1"/>
  <c r="E393" i="32"/>
  <c r="F393" i="32"/>
  <c r="H393" i="32"/>
  <c r="L393" i="32"/>
  <c r="A394" i="32"/>
  <c r="B394" i="32"/>
  <c r="C394" i="32"/>
  <c r="D394" i="32"/>
  <c r="K394" i="32" s="1"/>
  <c r="E394" i="32"/>
  <c r="F394" i="32"/>
  <c r="H394" i="32"/>
  <c r="L394" i="32"/>
  <c r="A395" i="32"/>
  <c r="B395" i="32"/>
  <c r="C395" i="32"/>
  <c r="D395" i="32"/>
  <c r="K395" i="32" s="1"/>
  <c r="E395" i="32"/>
  <c r="F395" i="32"/>
  <c r="H395" i="32"/>
  <c r="L395" i="32"/>
  <c r="A396" i="32"/>
  <c r="B396" i="32"/>
  <c r="C396" i="32"/>
  <c r="D396" i="32"/>
  <c r="K396" i="32" s="1"/>
  <c r="E396" i="32"/>
  <c r="F396" i="32"/>
  <c r="H396" i="32"/>
  <c r="L396" i="32"/>
  <c r="A397" i="32"/>
  <c r="B397" i="32"/>
  <c r="C397" i="32"/>
  <c r="D397" i="32"/>
  <c r="K397" i="32" s="1"/>
  <c r="E397" i="32"/>
  <c r="F397" i="32"/>
  <c r="H397" i="32"/>
  <c r="L397" i="32"/>
  <c r="A398" i="32"/>
  <c r="B398" i="32"/>
  <c r="C398" i="32"/>
  <c r="D398" i="32"/>
  <c r="K398" i="32" s="1"/>
  <c r="E398" i="32"/>
  <c r="F398" i="32"/>
  <c r="H398" i="32"/>
  <c r="L398" i="32"/>
  <c r="A399" i="32"/>
  <c r="B399" i="32"/>
  <c r="C399" i="32"/>
  <c r="D399" i="32"/>
  <c r="N399" i="32" s="1"/>
  <c r="E399" i="32"/>
  <c r="F399" i="32"/>
  <c r="H399" i="32"/>
  <c r="L399" i="32"/>
  <c r="A400" i="32"/>
  <c r="B400" i="32"/>
  <c r="C400" i="32"/>
  <c r="D400" i="32"/>
  <c r="N400" i="32" s="1"/>
  <c r="E400" i="32"/>
  <c r="F400" i="32"/>
  <c r="H400" i="32"/>
  <c r="L400" i="32"/>
  <c r="A401" i="32"/>
  <c r="B401" i="32"/>
  <c r="C401" i="32"/>
  <c r="D401" i="32"/>
  <c r="K401" i="32" s="1"/>
  <c r="E401" i="32"/>
  <c r="F401" i="32"/>
  <c r="H401" i="32"/>
  <c r="L401" i="32"/>
  <c r="A402" i="32"/>
  <c r="B402" i="32"/>
  <c r="C402" i="32"/>
  <c r="D402" i="32"/>
  <c r="K402" i="32" s="1"/>
  <c r="E402" i="32"/>
  <c r="F402" i="32"/>
  <c r="H402" i="32"/>
  <c r="L402" i="32"/>
  <c r="A403" i="32"/>
  <c r="B403" i="32"/>
  <c r="C403" i="32"/>
  <c r="D403" i="32"/>
  <c r="K403" i="32" s="1"/>
  <c r="E403" i="32"/>
  <c r="F403" i="32"/>
  <c r="H403" i="32"/>
  <c r="L403" i="32"/>
  <c r="A404" i="32"/>
  <c r="B404" i="32"/>
  <c r="C404" i="32"/>
  <c r="D404" i="32"/>
  <c r="N404" i="32" s="1"/>
  <c r="E404" i="32"/>
  <c r="F404" i="32"/>
  <c r="H404" i="32"/>
  <c r="L404" i="32"/>
  <c r="A405" i="32"/>
  <c r="B405" i="32"/>
  <c r="C405" i="32"/>
  <c r="D405" i="32"/>
  <c r="K405" i="32" s="1"/>
  <c r="E405" i="32"/>
  <c r="F405" i="32"/>
  <c r="H405" i="32"/>
  <c r="L405" i="32"/>
  <c r="A406" i="32"/>
  <c r="B406" i="32"/>
  <c r="C406" i="32"/>
  <c r="D406" i="32"/>
  <c r="K406" i="32" s="1"/>
  <c r="E406" i="32"/>
  <c r="F406" i="32"/>
  <c r="H406" i="32"/>
  <c r="L406" i="32"/>
  <c r="A407" i="32"/>
  <c r="B407" i="32"/>
  <c r="C407" i="32"/>
  <c r="D407" i="32"/>
  <c r="N407" i="32" s="1"/>
  <c r="E407" i="32"/>
  <c r="F407" i="32"/>
  <c r="H407" i="32"/>
  <c r="L407" i="32"/>
  <c r="A408" i="32"/>
  <c r="B408" i="32"/>
  <c r="C408" i="32"/>
  <c r="D408" i="32"/>
  <c r="K408" i="32" s="1"/>
  <c r="E408" i="32"/>
  <c r="F408" i="32"/>
  <c r="H408" i="32"/>
  <c r="L408" i="32"/>
  <c r="A409" i="32"/>
  <c r="B409" i="32"/>
  <c r="C409" i="32"/>
  <c r="D409" i="32"/>
  <c r="K409" i="32" s="1"/>
  <c r="E409" i="32"/>
  <c r="F409" i="32"/>
  <c r="H409" i="32"/>
  <c r="L409" i="32"/>
  <c r="A410" i="32"/>
  <c r="B410" i="32"/>
  <c r="C410" i="32"/>
  <c r="D410" i="32"/>
  <c r="K410" i="32" s="1"/>
  <c r="E410" i="32"/>
  <c r="F410" i="32"/>
  <c r="H410" i="32"/>
  <c r="L410" i="32"/>
  <c r="A411" i="32"/>
  <c r="B411" i="32"/>
  <c r="C411" i="32"/>
  <c r="D411" i="32"/>
  <c r="K411" i="32" s="1"/>
  <c r="E411" i="32"/>
  <c r="F411" i="32"/>
  <c r="H411" i="32"/>
  <c r="L411" i="32"/>
  <c r="A412" i="32"/>
  <c r="B412" i="32"/>
  <c r="C412" i="32"/>
  <c r="D412" i="32"/>
  <c r="K412" i="32" s="1"/>
  <c r="E412" i="32"/>
  <c r="F412" i="32"/>
  <c r="H412" i="32"/>
  <c r="L412" i="32"/>
  <c r="A413" i="32"/>
  <c r="B413" i="32"/>
  <c r="C413" i="32"/>
  <c r="D413" i="32"/>
  <c r="K413" i="32" s="1"/>
  <c r="E413" i="32"/>
  <c r="F413" i="32"/>
  <c r="H413" i="32"/>
  <c r="L413" i="32"/>
  <c r="A414" i="32"/>
  <c r="B414" i="32"/>
  <c r="C414" i="32"/>
  <c r="D414" i="32"/>
  <c r="K414" i="32" s="1"/>
  <c r="E414" i="32"/>
  <c r="F414" i="32"/>
  <c r="H414" i="32"/>
  <c r="L414" i="32"/>
  <c r="A415" i="32"/>
  <c r="B415" i="32"/>
  <c r="C415" i="32"/>
  <c r="D415" i="32"/>
  <c r="K415" i="32" s="1"/>
  <c r="E415" i="32"/>
  <c r="F415" i="32"/>
  <c r="H415" i="32"/>
  <c r="L415" i="32"/>
  <c r="A416" i="32"/>
  <c r="B416" i="32"/>
  <c r="C416" i="32"/>
  <c r="D416" i="32"/>
  <c r="K416" i="32" s="1"/>
  <c r="E416" i="32"/>
  <c r="F416" i="32"/>
  <c r="H416" i="32"/>
  <c r="L416" i="32"/>
  <c r="A417" i="32"/>
  <c r="B417" i="32"/>
  <c r="C417" i="32"/>
  <c r="D417" i="32"/>
  <c r="K417" i="32" s="1"/>
  <c r="E417" i="32"/>
  <c r="F417" i="32"/>
  <c r="H417" i="32"/>
  <c r="L417" i="32"/>
  <c r="A418" i="32"/>
  <c r="B418" i="32"/>
  <c r="C418" i="32"/>
  <c r="D418" i="32"/>
  <c r="K418" i="32" s="1"/>
  <c r="E418" i="32"/>
  <c r="F418" i="32"/>
  <c r="H418" i="32"/>
  <c r="L418" i="32"/>
  <c r="A419" i="32"/>
  <c r="B419" i="32"/>
  <c r="C419" i="32"/>
  <c r="D419" i="32"/>
  <c r="K419" i="32" s="1"/>
  <c r="E419" i="32"/>
  <c r="F419" i="32"/>
  <c r="H419" i="32"/>
  <c r="L419" i="32"/>
  <c r="A420" i="32"/>
  <c r="B420" i="32"/>
  <c r="C420" i="32"/>
  <c r="D420" i="32"/>
  <c r="K420" i="32" s="1"/>
  <c r="E420" i="32"/>
  <c r="F420" i="32"/>
  <c r="H420" i="32"/>
  <c r="L420" i="32"/>
  <c r="A346" i="24"/>
  <c r="B346" i="24"/>
  <c r="C346" i="24"/>
  <c r="D346" i="24"/>
  <c r="E346" i="24"/>
  <c r="L346" i="24" s="1"/>
  <c r="F346" i="24"/>
  <c r="S346" i="24"/>
  <c r="A347" i="24"/>
  <c r="B347" i="24"/>
  <c r="C347" i="24"/>
  <c r="D347" i="24"/>
  <c r="E347" i="24"/>
  <c r="R347" i="24" s="1"/>
  <c r="F347" i="24"/>
  <c r="S347" i="24"/>
  <c r="A348" i="24"/>
  <c r="B348" i="24"/>
  <c r="C348" i="24"/>
  <c r="D348" i="24"/>
  <c r="E348" i="24"/>
  <c r="H348" i="24" s="1"/>
  <c r="F348" i="24"/>
  <c r="S348" i="24"/>
  <c r="A349" i="24"/>
  <c r="B349" i="24"/>
  <c r="C349" i="24"/>
  <c r="D349" i="24"/>
  <c r="E349" i="24"/>
  <c r="H349" i="24" s="1"/>
  <c r="F349" i="24"/>
  <c r="S349" i="24"/>
  <c r="A350" i="24"/>
  <c r="B350" i="24"/>
  <c r="C350" i="24"/>
  <c r="D350" i="24"/>
  <c r="E350" i="24"/>
  <c r="L350" i="24" s="1"/>
  <c r="F350" i="24"/>
  <c r="S350" i="24"/>
  <c r="A351" i="24"/>
  <c r="B351" i="24"/>
  <c r="C351" i="24"/>
  <c r="D351" i="24"/>
  <c r="E351" i="24"/>
  <c r="P351" i="24" s="1"/>
  <c r="F351" i="24"/>
  <c r="S351" i="24"/>
  <c r="A352" i="24"/>
  <c r="B352" i="24"/>
  <c r="C352" i="24"/>
  <c r="D352" i="24"/>
  <c r="E352" i="24"/>
  <c r="H352" i="24" s="1"/>
  <c r="F352" i="24"/>
  <c r="S352" i="24"/>
  <c r="A353" i="24"/>
  <c r="B353" i="24"/>
  <c r="C353" i="24"/>
  <c r="D353" i="24"/>
  <c r="E353" i="24"/>
  <c r="H353" i="24" s="1"/>
  <c r="F353" i="24"/>
  <c r="S353" i="24"/>
  <c r="A354" i="24"/>
  <c r="B354" i="24"/>
  <c r="C354" i="24"/>
  <c r="D354" i="24"/>
  <c r="E354" i="24"/>
  <c r="L354" i="24" s="1"/>
  <c r="F354" i="24"/>
  <c r="S354" i="24"/>
  <c r="A355" i="24"/>
  <c r="B355" i="24"/>
  <c r="C355" i="24"/>
  <c r="D355" i="24"/>
  <c r="E355" i="24"/>
  <c r="T355" i="24" s="1"/>
  <c r="F355" i="24"/>
  <c r="S355" i="24"/>
  <c r="A356" i="24"/>
  <c r="B356" i="24"/>
  <c r="C356" i="24"/>
  <c r="D356" i="24"/>
  <c r="E356" i="24"/>
  <c r="H356" i="24" s="1"/>
  <c r="F356" i="24"/>
  <c r="S356" i="24"/>
  <c r="A357" i="24"/>
  <c r="B357" i="24"/>
  <c r="C357" i="24"/>
  <c r="D357" i="24"/>
  <c r="E357" i="24"/>
  <c r="H357" i="24" s="1"/>
  <c r="F357" i="24"/>
  <c r="S357" i="24"/>
  <c r="A358" i="24"/>
  <c r="B358" i="24"/>
  <c r="C358" i="24"/>
  <c r="D358" i="24"/>
  <c r="E358" i="24"/>
  <c r="L358" i="24" s="1"/>
  <c r="F358" i="24"/>
  <c r="S358" i="24"/>
  <c r="A359" i="24"/>
  <c r="B359" i="24"/>
  <c r="C359" i="24"/>
  <c r="D359" i="24"/>
  <c r="E359" i="24"/>
  <c r="R359" i="24" s="1"/>
  <c r="F359" i="24"/>
  <c r="S359" i="24"/>
  <c r="A360" i="24"/>
  <c r="B360" i="24"/>
  <c r="C360" i="24"/>
  <c r="D360" i="24"/>
  <c r="E360" i="24"/>
  <c r="H360" i="24" s="1"/>
  <c r="F360" i="24"/>
  <c r="S360" i="24"/>
  <c r="A361" i="24"/>
  <c r="B361" i="24"/>
  <c r="C361" i="24"/>
  <c r="D361" i="24"/>
  <c r="E361" i="24"/>
  <c r="H361" i="24" s="1"/>
  <c r="F361" i="24"/>
  <c r="S361" i="24"/>
  <c r="A362" i="24"/>
  <c r="B362" i="24"/>
  <c r="C362" i="24"/>
  <c r="D362" i="24"/>
  <c r="E362" i="24"/>
  <c r="L362" i="24" s="1"/>
  <c r="F362" i="24"/>
  <c r="S362" i="24"/>
  <c r="A363" i="24"/>
  <c r="B363" i="24"/>
  <c r="C363" i="24"/>
  <c r="D363" i="24"/>
  <c r="E363" i="24"/>
  <c r="R363" i="24" s="1"/>
  <c r="F363" i="24"/>
  <c r="S363" i="24"/>
  <c r="A364" i="24"/>
  <c r="B364" i="24"/>
  <c r="C364" i="24"/>
  <c r="D364" i="24"/>
  <c r="E364" i="24"/>
  <c r="H364" i="24" s="1"/>
  <c r="F364" i="24"/>
  <c r="S364" i="24"/>
  <c r="A365" i="24"/>
  <c r="B365" i="24"/>
  <c r="C365" i="24"/>
  <c r="D365" i="24"/>
  <c r="E365" i="24"/>
  <c r="H365" i="24" s="1"/>
  <c r="F365" i="24"/>
  <c r="S365" i="24"/>
  <c r="A366" i="24"/>
  <c r="B366" i="24"/>
  <c r="C366" i="24"/>
  <c r="D366" i="24"/>
  <c r="E366" i="24"/>
  <c r="N366" i="24" s="1"/>
  <c r="F366" i="24"/>
  <c r="S366" i="24"/>
  <c r="A367" i="24"/>
  <c r="B367" i="24"/>
  <c r="C367" i="24"/>
  <c r="D367" i="24"/>
  <c r="E367" i="24"/>
  <c r="T367" i="24" s="1"/>
  <c r="F367" i="24"/>
  <c r="S367" i="24"/>
  <c r="A368" i="24"/>
  <c r="B368" i="24"/>
  <c r="C368" i="24"/>
  <c r="D368" i="24"/>
  <c r="E368" i="24"/>
  <c r="H368" i="24" s="1"/>
  <c r="F368" i="24"/>
  <c r="S368" i="24"/>
  <c r="A369" i="24"/>
  <c r="B369" i="24"/>
  <c r="C369" i="24"/>
  <c r="D369" i="24"/>
  <c r="E369" i="24"/>
  <c r="H369" i="24" s="1"/>
  <c r="F369" i="24"/>
  <c r="S369" i="24"/>
  <c r="A370" i="24"/>
  <c r="B370" i="24"/>
  <c r="C370" i="24"/>
  <c r="D370" i="24"/>
  <c r="E370" i="24"/>
  <c r="N370" i="24" s="1"/>
  <c r="F370" i="24"/>
  <c r="S370" i="24"/>
  <c r="A371" i="24"/>
  <c r="B371" i="24"/>
  <c r="C371" i="24"/>
  <c r="D371" i="24"/>
  <c r="E371" i="24"/>
  <c r="H371" i="24" s="1"/>
  <c r="F371" i="24"/>
  <c r="S371" i="24"/>
  <c r="A372" i="24"/>
  <c r="B372" i="24"/>
  <c r="C372" i="24"/>
  <c r="D372" i="24"/>
  <c r="E372" i="24"/>
  <c r="H372" i="24" s="1"/>
  <c r="F372" i="24"/>
  <c r="S372" i="24"/>
  <c r="A373" i="24"/>
  <c r="B373" i="24"/>
  <c r="C373" i="24"/>
  <c r="D373" i="24"/>
  <c r="E373" i="24"/>
  <c r="H373" i="24" s="1"/>
  <c r="F373" i="24"/>
  <c r="S373" i="24"/>
  <c r="A374" i="24"/>
  <c r="B374" i="24"/>
  <c r="C374" i="24"/>
  <c r="D374" i="24"/>
  <c r="E374" i="24"/>
  <c r="N374" i="24" s="1"/>
  <c r="F374" i="24"/>
  <c r="S374" i="24"/>
  <c r="A375" i="24"/>
  <c r="B375" i="24"/>
  <c r="C375" i="24"/>
  <c r="D375" i="24"/>
  <c r="E375" i="24"/>
  <c r="R375" i="24" s="1"/>
  <c r="F375" i="24"/>
  <c r="S375" i="24"/>
  <c r="A376" i="24"/>
  <c r="B376" i="24"/>
  <c r="C376" i="24"/>
  <c r="D376" i="24"/>
  <c r="E376" i="24"/>
  <c r="H376" i="24" s="1"/>
  <c r="F376" i="24"/>
  <c r="S376" i="24"/>
  <c r="A377" i="24"/>
  <c r="B377" i="24"/>
  <c r="C377" i="24"/>
  <c r="D377" i="24"/>
  <c r="E377" i="24"/>
  <c r="H377" i="24" s="1"/>
  <c r="F377" i="24"/>
  <c r="S377" i="24"/>
  <c r="A378" i="24"/>
  <c r="B378" i="24"/>
  <c r="C378" i="24"/>
  <c r="D378" i="24"/>
  <c r="E378" i="24"/>
  <c r="N378" i="24" s="1"/>
  <c r="F378" i="24"/>
  <c r="S378" i="24"/>
  <c r="A379" i="24"/>
  <c r="B379" i="24"/>
  <c r="C379" i="24"/>
  <c r="D379" i="24"/>
  <c r="E379" i="24"/>
  <c r="R379" i="24" s="1"/>
  <c r="F379" i="24"/>
  <c r="S379" i="24"/>
  <c r="A380" i="24"/>
  <c r="B380" i="24"/>
  <c r="C380" i="24"/>
  <c r="D380" i="24"/>
  <c r="E380" i="24"/>
  <c r="H380" i="24" s="1"/>
  <c r="F380" i="24"/>
  <c r="S380" i="24"/>
  <c r="A381" i="24"/>
  <c r="B381" i="24"/>
  <c r="C381" i="24"/>
  <c r="D381" i="24"/>
  <c r="E381" i="24"/>
  <c r="H381" i="24" s="1"/>
  <c r="F381" i="24"/>
  <c r="S381" i="24"/>
  <c r="A382" i="24"/>
  <c r="B382" i="24"/>
  <c r="C382" i="24"/>
  <c r="D382" i="24"/>
  <c r="E382" i="24"/>
  <c r="L382" i="24" s="1"/>
  <c r="F382" i="24"/>
  <c r="S382" i="24"/>
  <c r="A383" i="24"/>
  <c r="B383" i="24"/>
  <c r="C383" i="24"/>
  <c r="D383" i="24"/>
  <c r="E383" i="24"/>
  <c r="R383" i="24" s="1"/>
  <c r="F383" i="24"/>
  <c r="S383" i="24"/>
  <c r="A384" i="24"/>
  <c r="B384" i="24"/>
  <c r="C384" i="24"/>
  <c r="D384" i="24"/>
  <c r="E384" i="24"/>
  <c r="H384" i="24" s="1"/>
  <c r="F384" i="24"/>
  <c r="S384" i="24"/>
  <c r="A385" i="24"/>
  <c r="B385" i="24"/>
  <c r="C385" i="24"/>
  <c r="D385" i="24"/>
  <c r="E385" i="24"/>
  <c r="H385" i="24" s="1"/>
  <c r="F385" i="24"/>
  <c r="S385" i="24"/>
  <c r="A386" i="24"/>
  <c r="B386" i="24"/>
  <c r="C386" i="24"/>
  <c r="D386" i="24"/>
  <c r="E386" i="24"/>
  <c r="L386" i="24" s="1"/>
  <c r="F386" i="24"/>
  <c r="S386" i="24"/>
  <c r="A387" i="24"/>
  <c r="B387" i="24"/>
  <c r="C387" i="24"/>
  <c r="D387" i="24"/>
  <c r="E387" i="24"/>
  <c r="P387" i="24" s="1"/>
  <c r="F387" i="24"/>
  <c r="S387" i="24"/>
  <c r="A388" i="24"/>
  <c r="B388" i="24"/>
  <c r="C388" i="24"/>
  <c r="D388" i="24"/>
  <c r="E388" i="24"/>
  <c r="J388" i="24" s="1"/>
  <c r="F388" i="24"/>
  <c r="S388" i="24"/>
  <c r="A389" i="24"/>
  <c r="B389" i="24"/>
  <c r="C389" i="24"/>
  <c r="D389" i="24"/>
  <c r="E389" i="24"/>
  <c r="H389" i="24" s="1"/>
  <c r="F389" i="24"/>
  <c r="S389" i="24"/>
  <c r="A390" i="24"/>
  <c r="B390" i="24"/>
  <c r="C390" i="24"/>
  <c r="D390" i="24"/>
  <c r="E390" i="24"/>
  <c r="L390" i="24" s="1"/>
  <c r="F390" i="24"/>
  <c r="S390" i="24"/>
  <c r="A391" i="24"/>
  <c r="B391" i="24"/>
  <c r="C391" i="24"/>
  <c r="D391" i="24"/>
  <c r="E391" i="24"/>
  <c r="P391" i="24" s="1"/>
  <c r="F391" i="24"/>
  <c r="S391" i="24"/>
  <c r="A392" i="24"/>
  <c r="B392" i="24"/>
  <c r="C392" i="24"/>
  <c r="D392" i="24"/>
  <c r="E392" i="24"/>
  <c r="J392" i="24" s="1"/>
  <c r="F392" i="24"/>
  <c r="S392" i="24"/>
  <c r="A393" i="24"/>
  <c r="B393" i="24"/>
  <c r="C393" i="24"/>
  <c r="D393" i="24"/>
  <c r="E393" i="24"/>
  <c r="H393" i="24" s="1"/>
  <c r="F393" i="24"/>
  <c r="S393" i="24"/>
  <c r="A394" i="24"/>
  <c r="B394" i="24"/>
  <c r="C394" i="24"/>
  <c r="D394" i="24"/>
  <c r="E394" i="24"/>
  <c r="L394" i="24" s="1"/>
  <c r="F394" i="24"/>
  <c r="S394" i="24"/>
  <c r="A395" i="24"/>
  <c r="B395" i="24"/>
  <c r="C395" i="24"/>
  <c r="D395" i="24"/>
  <c r="E395" i="24"/>
  <c r="P395" i="24" s="1"/>
  <c r="F395" i="24"/>
  <c r="S395" i="24"/>
  <c r="A396" i="24"/>
  <c r="B396" i="24"/>
  <c r="C396" i="24"/>
  <c r="D396" i="24"/>
  <c r="E396" i="24"/>
  <c r="J396" i="24" s="1"/>
  <c r="F396" i="24"/>
  <c r="S396" i="24"/>
  <c r="A397" i="24"/>
  <c r="B397" i="24"/>
  <c r="C397" i="24"/>
  <c r="D397" i="24"/>
  <c r="E397" i="24"/>
  <c r="H397" i="24" s="1"/>
  <c r="F397" i="24"/>
  <c r="S397" i="24"/>
  <c r="A398" i="24"/>
  <c r="B398" i="24"/>
  <c r="C398" i="24"/>
  <c r="D398" i="24"/>
  <c r="E398" i="24"/>
  <c r="L398" i="24" s="1"/>
  <c r="F398" i="24"/>
  <c r="S398" i="24"/>
  <c r="A399" i="24"/>
  <c r="B399" i="24"/>
  <c r="C399" i="24"/>
  <c r="D399" i="24"/>
  <c r="E399" i="24"/>
  <c r="R399" i="24" s="1"/>
  <c r="F399" i="24"/>
  <c r="S399" i="24"/>
  <c r="A400" i="24"/>
  <c r="B400" i="24"/>
  <c r="C400" i="24"/>
  <c r="D400" i="24"/>
  <c r="E400" i="24"/>
  <c r="H400" i="24" s="1"/>
  <c r="F400" i="24"/>
  <c r="S400" i="24"/>
  <c r="A401" i="24"/>
  <c r="B401" i="24"/>
  <c r="C401" i="24"/>
  <c r="D401" i="24"/>
  <c r="E401" i="24"/>
  <c r="H401" i="24" s="1"/>
  <c r="F401" i="24"/>
  <c r="S401" i="24"/>
  <c r="A402" i="24"/>
  <c r="B402" i="24"/>
  <c r="C402" i="24"/>
  <c r="D402" i="24"/>
  <c r="E402" i="24"/>
  <c r="L402" i="24" s="1"/>
  <c r="F402" i="24"/>
  <c r="S402" i="24"/>
  <c r="A403" i="24"/>
  <c r="B403" i="24"/>
  <c r="C403" i="24"/>
  <c r="D403" i="24"/>
  <c r="E403" i="24"/>
  <c r="P403" i="24" s="1"/>
  <c r="F403" i="24"/>
  <c r="S403" i="24"/>
  <c r="A404" i="24"/>
  <c r="B404" i="24"/>
  <c r="C404" i="24"/>
  <c r="D404" i="24"/>
  <c r="E404" i="24"/>
  <c r="J404" i="24" s="1"/>
  <c r="F404" i="24"/>
  <c r="S404" i="24"/>
  <c r="A405" i="24"/>
  <c r="B405" i="24"/>
  <c r="C405" i="24"/>
  <c r="D405" i="24"/>
  <c r="E405" i="24"/>
  <c r="H405" i="24" s="1"/>
  <c r="F405" i="24"/>
  <c r="S405" i="24"/>
  <c r="A406" i="24"/>
  <c r="B406" i="24"/>
  <c r="C406" i="24"/>
  <c r="D406" i="24"/>
  <c r="E406" i="24"/>
  <c r="L406" i="24" s="1"/>
  <c r="F406" i="24"/>
  <c r="S406" i="24"/>
  <c r="A407" i="24"/>
  <c r="B407" i="24"/>
  <c r="C407" i="24"/>
  <c r="D407" i="24"/>
  <c r="E407" i="24"/>
  <c r="P407" i="24" s="1"/>
  <c r="F407" i="24"/>
  <c r="S407" i="24"/>
  <c r="A408" i="24"/>
  <c r="B408" i="24"/>
  <c r="C408" i="24"/>
  <c r="D408" i="24"/>
  <c r="E408" i="24"/>
  <c r="J408" i="24" s="1"/>
  <c r="F408" i="24"/>
  <c r="S408" i="24"/>
  <c r="A409" i="24"/>
  <c r="B409" i="24"/>
  <c r="C409" i="24"/>
  <c r="D409" i="24"/>
  <c r="E409" i="24"/>
  <c r="H409" i="24" s="1"/>
  <c r="F409" i="24"/>
  <c r="S409" i="24"/>
  <c r="A410" i="24"/>
  <c r="B410" i="24"/>
  <c r="C410" i="24"/>
  <c r="D410" i="24"/>
  <c r="E410" i="24"/>
  <c r="L410" i="24" s="1"/>
  <c r="F410" i="24"/>
  <c r="S410" i="24"/>
  <c r="A411" i="24"/>
  <c r="B411" i="24"/>
  <c r="C411" i="24"/>
  <c r="D411" i="24"/>
  <c r="E411" i="24"/>
  <c r="P411" i="24" s="1"/>
  <c r="F411" i="24"/>
  <c r="S411" i="24"/>
  <c r="A412" i="24"/>
  <c r="B412" i="24"/>
  <c r="C412" i="24"/>
  <c r="D412" i="24"/>
  <c r="E412" i="24"/>
  <c r="J412" i="24" s="1"/>
  <c r="F412" i="24"/>
  <c r="S412" i="24"/>
  <c r="A413" i="24"/>
  <c r="B413" i="24"/>
  <c r="C413" i="24"/>
  <c r="D413" i="24"/>
  <c r="E413" i="24"/>
  <c r="H413" i="24" s="1"/>
  <c r="F413" i="24"/>
  <c r="S413" i="24"/>
  <c r="A414" i="24"/>
  <c r="B414" i="24"/>
  <c r="C414" i="24"/>
  <c r="D414" i="24"/>
  <c r="E414" i="24"/>
  <c r="L414" i="24" s="1"/>
  <c r="F414" i="24"/>
  <c r="S414" i="24"/>
  <c r="A415" i="24"/>
  <c r="B415" i="24"/>
  <c r="C415" i="24"/>
  <c r="D415" i="24"/>
  <c r="E415" i="24"/>
  <c r="P415" i="24" s="1"/>
  <c r="F415" i="24"/>
  <c r="S415" i="24"/>
  <c r="A416" i="24"/>
  <c r="B416" i="24"/>
  <c r="C416" i="24"/>
  <c r="D416" i="24"/>
  <c r="E416" i="24"/>
  <c r="J416" i="24" s="1"/>
  <c r="F416" i="24"/>
  <c r="S416" i="24"/>
  <c r="A417" i="24"/>
  <c r="B417" i="24"/>
  <c r="C417" i="24"/>
  <c r="D417" i="24"/>
  <c r="E417" i="24"/>
  <c r="H417" i="24" s="1"/>
  <c r="F417" i="24"/>
  <c r="S417" i="24"/>
  <c r="A418" i="24"/>
  <c r="B418" i="24"/>
  <c r="C418" i="24"/>
  <c r="D418" i="24"/>
  <c r="E418" i="24"/>
  <c r="L418" i="24" s="1"/>
  <c r="F418" i="24"/>
  <c r="S418" i="24"/>
  <c r="A419" i="24"/>
  <c r="B419" i="24"/>
  <c r="C419" i="24"/>
  <c r="D419" i="24"/>
  <c r="E419" i="24"/>
  <c r="P419" i="24" s="1"/>
  <c r="F419" i="24"/>
  <c r="S419" i="24"/>
  <c r="A420" i="24"/>
  <c r="B420" i="24"/>
  <c r="C420" i="24"/>
  <c r="D420" i="24"/>
  <c r="E420" i="24"/>
  <c r="J420" i="24" s="1"/>
  <c r="F420" i="24"/>
  <c r="S420" i="24"/>
  <c r="A346" i="22"/>
  <c r="B346" i="22"/>
  <c r="C346" i="22"/>
  <c r="D346" i="22"/>
  <c r="E346" i="22"/>
  <c r="A347" i="22"/>
  <c r="B347" i="22"/>
  <c r="C347" i="22"/>
  <c r="D347" i="22"/>
  <c r="E347" i="22"/>
  <c r="A348" i="22"/>
  <c r="B348" i="22"/>
  <c r="C348" i="22"/>
  <c r="D348" i="22"/>
  <c r="E348" i="22"/>
  <c r="A349" i="22"/>
  <c r="B349" i="22"/>
  <c r="C349" i="22"/>
  <c r="D349" i="22"/>
  <c r="E349" i="22"/>
  <c r="A350" i="22"/>
  <c r="B350" i="22"/>
  <c r="C350" i="22"/>
  <c r="D350" i="22"/>
  <c r="E350" i="22"/>
  <c r="A351" i="22"/>
  <c r="B351" i="22"/>
  <c r="C351" i="22"/>
  <c r="D351" i="22"/>
  <c r="E351" i="22"/>
  <c r="A352" i="22"/>
  <c r="B352" i="22"/>
  <c r="C352" i="22"/>
  <c r="D352" i="22"/>
  <c r="E352" i="22"/>
  <c r="A353" i="22"/>
  <c r="B353" i="22"/>
  <c r="C353" i="22"/>
  <c r="D353" i="22"/>
  <c r="E353" i="22"/>
  <c r="A354" i="22"/>
  <c r="B354" i="22"/>
  <c r="C354" i="22"/>
  <c r="D354" i="22"/>
  <c r="E354" i="22"/>
  <c r="A355" i="22"/>
  <c r="B355" i="22"/>
  <c r="C355" i="22"/>
  <c r="D355" i="22"/>
  <c r="E355" i="22"/>
  <c r="A356" i="22"/>
  <c r="B356" i="22"/>
  <c r="C356" i="22"/>
  <c r="D356" i="22"/>
  <c r="E356" i="22"/>
  <c r="A357" i="22"/>
  <c r="B357" i="22"/>
  <c r="C357" i="22"/>
  <c r="D357" i="22"/>
  <c r="E357" i="22"/>
  <c r="A358" i="22"/>
  <c r="B358" i="22"/>
  <c r="C358" i="22"/>
  <c r="D358" i="22"/>
  <c r="E358" i="22"/>
  <c r="A359" i="22"/>
  <c r="B359" i="22"/>
  <c r="C359" i="22"/>
  <c r="D359" i="22"/>
  <c r="E359" i="22"/>
  <c r="A360" i="22"/>
  <c r="B360" i="22"/>
  <c r="C360" i="22"/>
  <c r="D360" i="22"/>
  <c r="E360" i="22"/>
  <c r="A361" i="22"/>
  <c r="B361" i="22"/>
  <c r="C361" i="22"/>
  <c r="D361" i="22"/>
  <c r="E361" i="22"/>
  <c r="A362" i="22"/>
  <c r="B362" i="22"/>
  <c r="C362" i="22"/>
  <c r="D362" i="22"/>
  <c r="E362" i="22"/>
  <c r="A363" i="22"/>
  <c r="B363" i="22"/>
  <c r="C363" i="22"/>
  <c r="D363" i="22"/>
  <c r="E363" i="22"/>
  <c r="A364" i="22"/>
  <c r="B364" i="22"/>
  <c r="C364" i="22"/>
  <c r="D364" i="22"/>
  <c r="E364" i="22"/>
  <c r="A365" i="22"/>
  <c r="B365" i="22"/>
  <c r="C365" i="22"/>
  <c r="D365" i="22"/>
  <c r="E365" i="22"/>
  <c r="A366" i="22"/>
  <c r="B366" i="22"/>
  <c r="C366" i="22"/>
  <c r="D366" i="22"/>
  <c r="E366" i="22"/>
  <c r="A367" i="22"/>
  <c r="B367" i="22"/>
  <c r="C367" i="22"/>
  <c r="D367" i="22"/>
  <c r="E367" i="22"/>
  <c r="A368" i="22"/>
  <c r="B368" i="22"/>
  <c r="C368" i="22"/>
  <c r="D368" i="22"/>
  <c r="E368" i="22"/>
  <c r="A369" i="22"/>
  <c r="B369" i="22"/>
  <c r="C369" i="22"/>
  <c r="D369" i="22"/>
  <c r="E369" i="22"/>
  <c r="A370" i="22"/>
  <c r="B370" i="22"/>
  <c r="C370" i="22"/>
  <c r="D370" i="22"/>
  <c r="E370" i="22"/>
  <c r="A371" i="22"/>
  <c r="B371" i="22"/>
  <c r="C371" i="22"/>
  <c r="D371" i="22"/>
  <c r="E371" i="22"/>
  <c r="A372" i="22"/>
  <c r="B372" i="22"/>
  <c r="C372" i="22"/>
  <c r="D372" i="22"/>
  <c r="E372" i="22"/>
  <c r="A373" i="22"/>
  <c r="B373" i="22"/>
  <c r="C373" i="22"/>
  <c r="D373" i="22"/>
  <c r="E373" i="22"/>
  <c r="A374" i="22"/>
  <c r="B374" i="22"/>
  <c r="C374" i="22"/>
  <c r="D374" i="22"/>
  <c r="E374" i="22"/>
  <c r="A375" i="22"/>
  <c r="B375" i="22"/>
  <c r="C375" i="22"/>
  <c r="D375" i="22"/>
  <c r="E375" i="22"/>
  <c r="A376" i="22"/>
  <c r="B376" i="22"/>
  <c r="C376" i="22"/>
  <c r="D376" i="22"/>
  <c r="E376" i="22"/>
  <c r="A377" i="22"/>
  <c r="B377" i="22"/>
  <c r="C377" i="22"/>
  <c r="D377" i="22"/>
  <c r="E377" i="22"/>
  <c r="A378" i="22"/>
  <c r="B378" i="22"/>
  <c r="C378" i="22"/>
  <c r="D378" i="22"/>
  <c r="E378" i="22"/>
  <c r="A379" i="22"/>
  <c r="B379" i="22"/>
  <c r="C379" i="22"/>
  <c r="D379" i="22"/>
  <c r="E379" i="22"/>
  <c r="A380" i="22"/>
  <c r="B380" i="22"/>
  <c r="C380" i="22"/>
  <c r="D380" i="22"/>
  <c r="E380" i="22"/>
  <c r="A381" i="22"/>
  <c r="B381" i="22"/>
  <c r="C381" i="22"/>
  <c r="D381" i="22"/>
  <c r="E381" i="22"/>
  <c r="A382" i="22"/>
  <c r="B382" i="22"/>
  <c r="C382" i="22"/>
  <c r="D382" i="22"/>
  <c r="E382" i="22"/>
  <c r="A383" i="22"/>
  <c r="B383" i="22"/>
  <c r="C383" i="22"/>
  <c r="D383" i="22"/>
  <c r="E383" i="22"/>
  <c r="A384" i="22"/>
  <c r="B384" i="22"/>
  <c r="C384" i="22"/>
  <c r="D384" i="22"/>
  <c r="E384" i="22"/>
  <c r="A385" i="22"/>
  <c r="B385" i="22"/>
  <c r="C385" i="22"/>
  <c r="D385" i="22"/>
  <c r="E385" i="22"/>
  <c r="A386" i="22"/>
  <c r="B386" i="22"/>
  <c r="C386" i="22"/>
  <c r="D386" i="22"/>
  <c r="E386" i="22"/>
  <c r="A387" i="22"/>
  <c r="B387" i="22"/>
  <c r="C387" i="22"/>
  <c r="D387" i="22"/>
  <c r="E387" i="22"/>
  <c r="A388" i="22"/>
  <c r="B388" i="22"/>
  <c r="C388" i="22"/>
  <c r="D388" i="22"/>
  <c r="E388" i="22"/>
  <c r="A389" i="22"/>
  <c r="B389" i="22"/>
  <c r="C389" i="22"/>
  <c r="D389" i="22"/>
  <c r="E389" i="22"/>
  <c r="A390" i="22"/>
  <c r="B390" i="22"/>
  <c r="C390" i="22"/>
  <c r="D390" i="22"/>
  <c r="E390" i="22"/>
  <c r="A391" i="22"/>
  <c r="B391" i="22"/>
  <c r="C391" i="22"/>
  <c r="D391" i="22"/>
  <c r="E391" i="22"/>
  <c r="A392" i="22"/>
  <c r="B392" i="22"/>
  <c r="C392" i="22"/>
  <c r="D392" i="22"/>
  <c r="E392" i="22"/>
  <c r="A393" i="22"/>
  <c r="B393" i="22"/>
  <c r="C393" i="22"/>
  <c r="D393" i="22"/>
  <c r="E393" i="22"/>
  <c r="A394" i="22"/>
  <c r="B394" i="22"/>
  <c r="C394" i="22"/>
  <c r="D394" i="22"/>
  <c r="E394" i="22"/>
  <c r="A395" i="22"/>
  <c r="B395" i="22"/>
  <c r="C395" i="22"/>
  <c r="D395" i="22"/>
  <c r="E395" i="22"/>
  <c r="A396" i="22"/>
  <c r="B396" i="22"/>
  <c r="C396" i="22"/>
  <c r="D396" i="22"/>
  <c r="E396" i="22"/>
  <c r="A397" i="22"/>
  <c r="B397" i="22"/>
  <c r="C397" i="22"/>
  <c r="D397" i="22"/>
  <c r="E397" i="22"/>
  <c r="A398" i="22"/>
  <c r="B398" i="22"/>
  <c r="C398" i="22"/>
  <c r="D398" i="22"/>
  <c r="E398" i="22"/>
  <c r="A399" i="22"/>
  <c r="B399" i="22"/>
  <c r="C399" i="22"/>
  <c r="D399" i="22"/>
  <c r="E399" i="22"/>
  <c r="A400" i="22"/>
  <c r="B400" i="22"/>
  <c r="C400" i="22"/>
  <c r="D400" i="22"/>
  <c r="E400" i="22"/>
  <c r="A401" i="22"/>
  <c r="B401" i="22"/>
  <c r="C401" i="22"/>
  <c r="D401" i="22"/>
  <c r="E401" i="22"/>
  <c r="A402" i="22"/>
  <c r="B402" i="22"/>
  <c r="C402" i="22"/>
  <c r="D402" i="22"/>
  <c r="E402" i="22"/>
  <c r="A403" i="22"/>
  <c r="B403" i="22"/>
  <c r="C403" i="22"/>
  <c r="D403" i="22"/>
  <c r="E403" i="22"/>
  <c r="A404" i="22"/>
  <c r="B404" i="22"/>
  <c r="C404" i="22"/>
  <c r="D404" i="22"/>
  <c r="E404" i="22"/>
  <c r="A405" i="22"/>
  <c r="B405" i="22"/>
  <c r="C405" i="22"/>
  <c r="D405" i="22"/>
  <c r="E405" i="22"/>
  <c r="A406" i="22"/>
  <c r="B406" i="22"/>
  <c r="C406" i="22"/>
  <c r="D406" i="22"/>
  <c r="E406" i="22"/>
  <c r="A407" i="22"/>
  <c r="B407" i="22"/>
  <c r="C407" i="22"/>
  <c r="D407" i="22"/>
  <c r="E407" i="22"/>
  <c r="A408" i="22"/>
  <c r="B408" i="22"/>
  <c r="C408" i="22"/>
  <c r="D408" i="22"/>
  <c r="E408" i="22"/>
  <c r="A409" i="22"/>
  <c r="B409" i="22"/>
  <c r="C409" i="22"/>
  <c r="D409" i="22"/>
  <c r="E409" i="22"/>
  <c r="A410" i="22"/>
  <c r="B410" i="22"/>
  <c r="C410" i="22"/>
  <c r="D410" i="22"/>
  <c r="E410" i="22"/>
  <c r="A411" i="22"/>
  <c r="B411" i="22"/>
  <c r="C411" i="22"/>
  <c r="D411" i="22"/>
  <c r="E411" i="22"/>
  <c r="A412" i="22"/>
  <c r="B412" i="22"/>
  <c r="C412" i="22"/>
  <c r="D412" i="22"/>
  <c r="E412" i="22"/>
  <c r="A413" i="22"/>
  <c r="B413" i="22"/>
  <c r="C413" i="22"/>
  <c r="D413" i="22"/>
  <c r="E413" i="22"/>
  <c r="A414" i="22"/>
  <c r="B414" i="22"/>
  <c r="C414" i="22"/>
  <c r="D414" i="22"/>
  <c r="E414" i="22"/>
  <c r="A415" i="22"/>
  <c r="B415" i="22"/>
  <c r="C415" i="22"/>
  <c r="D415" i="22"/>
  <c r="E415" i="22"/>
  <c r="A416" i="22"/>
  <c r="B416" i="22"/>
  <c r="C416" i="22"/>
  <c r="D416" i="22"/>
  <c r="E416" i="22"/>
  <c r="A417" i="22"/>
  <c r="B417" i="22"/>
  <c r="C417" i="22"/>
  <c r="D417" i="22"/>
  <c r="E417" i="22"/>
  <c r="A418" i="22"/>
  <c r="B418" i="22"/>
  <c r="C418" i="22"/>
  <c r="D418" i="22"/>
  <c r="E418" i="22"/>
  <c r="A419" i="22"/>
  <c r="B419" i="22"/>
  <c r="C419" i="22"/>
  <c r="D419" i="22"/>
  <c r="E419" i="22"/>
  <c r="A420" i="22"/>
  <c r="B420" i="22"/>
  <c r="C420" i="22"/>
  <c r="D420" i="22"/>
  <c r="E420" i="22"/>
  <c r="BD411" i="21"/>
  <c r="G411" i="23" s="1"/>
  <c r="BD377" i="21"/>
  <c r="G377" i="23" s="1"/>
  <c r="BD378" i="21"/>
  <c r="G378" i="23" s="1"/>
  <c r="BD379" i="21"/>
  <c r="G379" i="23" s="1"/>
  <c r="BD380" i="21"/>
  <c r="G380" i="23" s="1"/>
  <c r="BD381" i="21"/>
  <c r="G381" i="23" s="1"/>
  <c r="BD382" i="21"/>
  <c r="G382" i="23" s="1"/>
  <c r="BD383" i="21"/>
  <c r="G383" i="23" s="1"/>
  <c r="BD384" i="21"/>
  <c r="G384" i="23" s="1"/>
  <c r="BD385" i="21"/>
  <c r="G385" i="23" s="1"/>
  <c r="BD386" i="21"/>
  <c r="G386" i="23" s="1"/>
  <c r="BD387" i="21"/>
  <c r="G387" i="23" s="1"/>
  <c r="BD388" i="21"/>
  <c r="G388" i="23" s="1"/>
  <c r="BD389" i="21"/>
  <c r="G389" i="23" s="1"/>
  <c r="BD390" i="21"/>
  <c r="G390" i="23" s="1"/>
  <c r="BD391" i="21"/>
  <c r="G391" i="23" s="1"/>
  <c r="BD392" i="21"/>
  <c r="G392" i="23" s="1"/>
  <c r="BD393" i="21"/>
  <c r="G393" i="23" s="1"/>
  <c r="BD394" i="21"/>
  <c r="G394" i="23" s="1"/>
  <c r="BD395" i="21"/>
  <c r="G395" i="23" s="1"/>
  <c r="BD396" i="21"/>
  <c r="G396" i="23" s="1"/>
  <c r="BD397" i="21"/>
  <c r="G397" i="23" s="1"/>
  <c r="BD398" i="21"/>
  <c r="G398" i="23" s="1"/>
  <c r="BD399" i="21"/>
  <c r="G399" i="23" s="1"/>
  <c r="BD400" i="21"/>
  <c r="G400" i="23" s="1"/>
  <c r="BD401" i="21"/>
  <c r="G401" i="23" s="1"/>
  <c r="BD402" i="21"/>
  <c r="G402" i="23" s="1"/>
  <c r="BD403" i="21"/>
  <c r="G403" i="23" s="1"/>
  <c r="BD404" i="21"/>
  <c r="G404" i="23" s="1"/>
  <c r="BD405" i="21"/>
  <c r="G405" i="23" s="1"/>
  <c r="BD406" i="21"/>
  <c r="G406" i="23" s="1"/>
  <c r="BD407" i="21"/>
  <c r="G407" i="23" s="1"/>
  <c r="BD408" i="21"/>
  <c r="G408" i="23" s="1"/>
  <c r="BD409" i="21"/>
  <c r="G409" i="23" s="1"/>
  <c r="BD410" i="21"/>
  <c r="G410" i="23" s="1"/>
  <c r="BD412" i="21"/>
  <c r="G412" i="23" s="1"/>
  <c r="BD413" i="21"/>
  <c r="G413" i="23" s="1"/>
  <c r="BD414" i="21"/>
  <c r="G414" i="23" s="1"/>
  <c r="BD415" i="21"/>
  <c r="G415" i="23" s="1"/>
  <c r="BD416" i="21"/>
  <c r="G416" i="23" s="1"/>
  <c r="BD417" i="21"/>
  <c r="G417" i="23" s="1"/>
  <c r="BD418" i="21"/>
  <c r="G418" i="23" s="1"/>
  <c r="BD419" i="21"/>
  <c r="G419" i="23" s="1"/>
  <c r="BD420" i="21"/>
  <c r="G420" i="23" s="1"/>
  <c r="BD347" i="21"/>
  <c r="G347" i="23" s="1"/>
  <c r="BD348" i="21"/>
  <c r="G348" i="23" s="1"/>
  <c r="BD349" i="21"/>
  <c r="G349" i="23" s="1"/>
  <c r="BD350" i="21"/>
  <c r="G350" i="23" s="1"/>
  <c r="BD351" i="21"/>
  <c r="G351" i="23" s="1"/>
  <c r="BD352" i="21"/>
  <c r="G352" i="23" s="1"/>
  <c r="BD353" i="21"/>
  <c r="G353" i="23" s="1"/>
  <c r="BD354" i="21"/>
  <c r="G354" i="23" s="1"/>
  <c r="BD355" i="21"/>
  <c r="G355" i="23" s="1"/>
  <c r="BD356" i="21"/>
  <c r="G356" i="23" s="1"/>
  <c r="BD357" i="21"/>
  <c r="G357" i="23" s="1"/>
  <c r="BD358" i="21"/>
  <c r="G358" i="23" s="1"/>
  <c r="BD359" i="21"/>
  <c r="G359" i="23" s="1"/>
  <c r="BD360" i="21"/>
  <c r="G360" i="23" s="1"/>
  <c r="BD361" i="21"/>
  <c r="G361" i="23" s="1"/>
  <c r="BD362" i="21"/>
  <c r="G362" i="23" s="1"/>
  <c r="BD363" i="21"/>
  <c r="G363" i="23" s="1"/>
  <c r="BD364" i="21"/>
  <c r="G364" i="23" s="1"/>
  <c r="BD365" i="21"/>
  <c r="G365" i="23" s="1"/>
  <c r="BD366" i="21"/>
  <c r="G366" i="23" s="1"/>
  <c r="BD367" i="21"/>
  <c r="G367" i="23" s="1"/>
  <c r="BD368" i="21"/>
  <c r="G368" i="23" s="1"/>
  <c r="BD369" i="21"/>
  <c r="G369" i="23" s="1"/>
  <c r="BD370" i="21"/>
  <c r="G370" i="23" s="1"/>
  <c r="BD371" i="21"/>
  <c r="G371" i="23" s="1"/>
  <c r="BD372" i="21"/>
  <c r="G372" i="23" s="1"/>
  <c r="BD373" i="21"/>
  <c r="G373" i="23" s="1"/>
  <c r="BD374" i="21"/>
  <c r="G374" i="23" s="1"/>
  <c r="BD375" i="21"/>
  <c r="G375" i="23" s="1"/>
  <c r="BD376" i="21"/>
  <c r="G376" i="23" s="1"/>
  <c r="O417" i="30" l="1"/>
  <c r="K405" i="30"/>
  <c r="O361" i="30"/>
  <c r="H398" i="30"/>
  <c r="J386" i="31"/>
  <c r="K386" i="31" s="1"/>
  <c r="E392" i="31"/>
  <c r="H362" i="31"/>
  <c r="Q382" i="23"/>
  <c r="Y385" i="23"/>
  <c r="AA381" i="23"/>
  <c r="O385" i="23"/>
  <c r="Q381" i="23"/>
  <c r="Y360" i="23"/>
  <c r="N1199" i="32"/>
  <c r="O1199" i="32" s="1"/>
  <c r="N1157" i="32"/>
  <c r="N1217" i="32"/>
  <c r="O1217" i="32" s="1"/>
  <c r="K1126" i="32"/>
  <c r="N1123" i="32"/>
  <c r="O1123" i="32" s="1"/>
  <c r="I1119" i="32"/>
  <c r="N1215" i="32"/>
  <c r="K1197" i="32"/>
  <c r="N1191" i="32"/>
  <c r="M1169" i="32"/>
  <c r="M1165" i="32"/>
  <c r="M1163" i="32"/>
  <c r="K1148" i="32"/>
  <c r="N1147" i="32"/>
  <c r="O1147" i="32" s="1"/>
  <c r="I1182" i="32"/>
  <c r="I1121" i="32"/>
  <c r="N1210" i="32"/>
  <c r="O1210" i="32" s="1"/>
  <c r="M1186" i="32"/>
  <c r="N1182" i="32"/>
  <c r="N1142" i="32"/>
  <c r="N1122" i="32"/>
  <c r="O1122" i="32" s="1"/>
  <c r="I1176" i="32"/>
  <c r="I1187" i="32"/>
  <c r="I1156" i="32"/>
  <c r="I1155" i="32"/>
  <c r="M1150" i="32"/>
  <c r="I1123" i="32"/>
  <c r="P1137" i="24"/>
  <c r="T1172" i="24"/>
  <c r="J1173" i="24"/>
  <c r="J1137" i="24"/>
  <c r="N1125" i="24"/>
  <c r="T1164" i="24"/>
  <c r="J1225" i="24"/>
  <c r="T1213" i="24"/>
  <c r="N1164" i="24"/>
  <c r="L1215" i="24"/>
  <c r="L1164" i="24"/>
  <c r="L1117" i="24"/>
  <c r="M1190" i="32"/>
  <c r="M1142" i="32"/>
  <c r="O384" i="30"/>
  <c r="K381" i="23"/>
  <c r="H398" i="31"/>
  <c r="N387" i="31"/>
  <c r="O387" i="31" s="1"/>
  <c r="K382" i="30"/>
  <c r="V376" i="30"/>
  <c r="H357" i="30"/>
  <c r="H1181" i="24"/>
  <c r="T1179" i="24"/>
  <c r="H1157" i="24"/>
  <c r="T1155" i="24"/>
  <c r="I1225" i="32"/>
  <c r="I1223" i="32"/>
  <c r="K1220" i="32"/>
  <c r="N1219" i="32"/>
  <c r="O1219" i="32" s="1"/>
  <c r="M1195" i="32"/>
  <c r="K1188" i="32"/>
  <c r="O1182" i="32"/>
  <c r="O1180" i="32"/>
  <c r="N1164" i="32"/>
  <c r="O1164" i="32" s="1"/>
  <c r="R1115" i="32"/>
  <c r="L1181" i="24"/>
  <c r="S401" i="23"/>
  <c r="I381" i="23"/>
  <c r="E404" i="31"/>
  <c r="F398" i="31"/>
  <c r="F392" i="31"/>
  <c r="K414" i="30"/>
  <c r="V387" i="30"/>
  <c r="R1211" i="24"/>
  <c r="M1218" i="32"/>
  <c r="K1203" i="32"/>
  <c r="O1202" i="32"/>
  <c r="M1182" i="32"/>
  <c r="M1164" i="32"/>
  <c r="O1158" i="32"/>
  <c r="N1134" i="32"/>
  <c r="O1134" i="32" s="1"/>
  <c r="I1131" i="32"/>
  <c r="I1128" i="32"/>
  <c r="O386" i="30"/>
  <c r="U382" i="23"/>
  <c r="N416" i="31"/>
  <c r="O416" i="31" s="1"/>
  <c r="F386" i="31"/>
  <c r="T1214" i="24"/>
  <c r="T1173" i="24"/>
  <c r="T1169" i="24"/>
  <c r="M1214" i="32"/>
  <c r="O1172" i="32"/>
  <c r="M1154" i="32"/>
  <c r="M1126" i="32"/>
  <c r="N1121" i="32"/>
  <c r="O1121" i="32" s="1"/>
  <c r="J1167" i="24"/>
  <c r="J1165" i="24"/>
  <c r="I1203" i="32"/>
  <c r="I1139" i="32"/>
  <c r="I1138" i="32"/>
  <c r="M1135" i="32"/>
  <c r="K1132" i="32"/>
  <c r="N1131" i="32"/>
  <c r="O1131" i="32" s="1"/>
  <c r="N1117" i="32"/>
  <c r="O1117" i="32" s="1"/>
  <c r="S385" i="23"/>
  <c r="L395" i="31"/>
  <c r="T1171" i="24"/>
  <c r="H1167" i="24"/>
  <c r="H1165" i="24"/>
  <c r="T1136" i="24"/>
  <c r="N1192" i="32"/>
  <c r="Q1192" i="32" s="1"/>
  <c r="R1192" i="32" s="1"/>
  <c r="I1180" i="32"/>
  <c r="I1179" i="32"/>
  <c r="N1173" i="32"/>
  <c r="O1173" i="32" s="1"/>
  <c r="N1146" i="32"/>
  <c r="O1146" i="32" s="1"/>
  <c r="I1132" i="32"/>
  <c r="H420" i="31"/>
  <c r="F414" i="31"/>
  <c r="T1181" i="24"/>
  <c r="T1177" i="24"/>
  <c r="H1173" i="24"/>
  <c r="N1172" i="24"/>
  <c r="O1205" i="32"/>
  <c r="O1191" i="32"/>
  <c r="M1172" i="32"/>
  <c r="I1147" i="32"/>
  <c r="O1142" i="32"/>
  <c r="W406" i="23"/>
  <c r="W394" i="23"/>
  <c r="W363" i="23"/>
  <c r="L417" i="31"/>
  <c r="J362" i="31"/>
  <c r="K362" i="31" s="1"/>
  <c r="H367" i="30"/>
  <c r="H1222" i="24"/>
  <c r="J1221" i="24"/>
  <c r="P1220" i="24"/>
  <c r="N1215" i="24"/>
  <c r="J1185" i="24"/>
  <c r="J1181" i="24"/>
  <c r="T1180" i="24"/>
  <c r="J1157" i="24"/>
  <c r="T1156" i="24"/>
  <c r="L1144" i="24"/>
  <c r="J1143" i="24"/>
  <c r="H1141" i="24"/>
  <c r="N1137" i="24"/>
  <c r="T1133" i="24"/>
  <c r="L1128" i="24"/>
  <c r="L1125" i="24"/>
  <c r="M1222" i="32"/>
  <c r="N1218" i="32"/>
  <c r="O1218" i="32" s="1"/>
  <c r="M1212" i="32"/>
  <c r="M1210" i="32"/>
  <c r="M1209" i="32"/>
  <c r="N1206" i="32"/>
  <c r="O1206" i="32" s="1"/>
  <c r="M1202" i="32"/>
  <c r="N1201" i="32"/>
  <c r="O1201" i="32" s="1"/>
  <c r="M1191" i="32"/>
  <c r="N1190" i="32"/>
  <c r="O1190" i="32" s="1"/>
  <c r="M1185" i="32"/>
  <c r="Q1182" i="32"/>
  <c r="R1182" i="32" s="1"/>
  <c r="I1174" i="32"/>
  <c r="M1173" i="32"/>
  <c r="K1154" i="32"/>
  <c r="I1126" i="32"/>
  <c r="Y390" i="23"/>
  <c r="V385" i="30"/>
  <c r="K362" i="30"/>
  <c r="K360" i="30"/>
  <c r="K349" i="30"/>
  <c r="H1215" i="24"/>
  <c r="N1214" i="24"/>
  <c r="H1180" i="24"/>
  <c r="J1179" i="24"/>
  <c r="L1172" i="24"/>
  <c r="T1166" i="24"/>
  <c r="H1156" i="24"/>
  <c r="J1155" i="24"/>
  <c r="H1137" i="24"/>
  <c r="N1136" i="24"/>
  <c r="N1224" i="32"/>
  <c r="O1224" i="32" s="1"/>
  <c r="K1216" i="32"/>
  <c r="O1215" i="32"/>
  <c r="I1208" i="32"/>
  <c r="I1207" i="32"/>
  <c r="N1204" i="32"/>
  <c r="O1204" i="32" s="1"/>
  <c r="M1197" i="32"/>
  <c r="N1187" i="32"/>
  <c r="O1187" i="32" s="1"/>
  <c r="K1180" i="32"/>
  <c r="N1179" i="32"/>
  <c r="O1179" i="32" s="1"/>
  <c r="O1174" i="32"/>
  <c r="O1157" i="32"/>
  <c r="M1147" i="32"/>
  <c r="I1142" i="32"/>
  <c r="I1140" i="32"/>
  <c r="M1121" i="32"/>
  <c r="W390" i="23"/>
  <c r="H349" i="30"/>
  <c r="N1196" i="32"/>
  <c r="O1196" i="32" s="1"/>
  <c r="N1168" i="32"/>
  <c r="O1168" i="32" s="1"/>
  <c r="I1159" i="32"/>
  <c r="Q1158" i="32"/>
  <c r="R1158" i="32" s="1"/>
  <c r="N1155" i="32"/>
  <c r="M1146" i="32"/>
  <c r="M1138" i="32"/>
  <c r="N1135" i="32"/>
  <c r="Q1135" i="32" s="1"/>
  <c r="R1135" i="32" s="1"/>
  <c r="M1130" i="32"/>
  <c r="O1126" i="32"/>
  <c r="S390" i="23"/>
  <c r="W381" i="23"/>
  <c r="O360" i="23"/>
  <c r="N414" i="31"/>
  <c r="O414" i="31" s="1"/>
  <c r="M379" i="31"/>
  <c r="K401" i="30"/>
  <c r="V350" i="30"/>
  <c r="T1223" i="24"/>
  <c r="T1145" i="24"/>
  <c r="I1217" i="32"/>
  <c r="N1211" i="32"/>
  <c r="I1199" i="32"/>
  <c r="I1181" i="32"/>
  <c r="N1178" i="32"/>
  <c r="O1178" i="32" s="1"/>
  <c r="N1167" i="32"/>
  <c r="O1167" i="32" s="1"/>
  <c r="M1155" i="32"/>
  <c r="I1146" i="32"/>
  <c r="K1144" i="32"/>
  <c r="N1143" i="32"/>
  <c r="O1143" i="32" s="1"/>
  <c r="O1132" i="32"/>
  <c r="K1118" i="32"/>
  <c r="S420" i="23"/>
  <c r="AK386" i="23"/>
  <c r="S381" i="23"/>
  <c r="K375" i="23"/>
  <c r="K360" i="23"/>
  <c r="L418" i="31"/>
  <c r="H414" i="31"/>
  <c r="N395" i="31"/>
  <c r="O395" i="31" s="1"/>
  <c r="F379" i="31"/>
  <c r="N351" i="31"/>
  <c r="O351" i="31" s="1"/>
  <c r="J1223" i="24"/>
  <c r="T1222" i="24"/>
  <c r="T1205" i="24"/>
  <c r="T1183" i="24"/>
  <c r="T1182" i="24"/>
  <c r="H1164" i="24"/>
  <c r="J1145" i="24"/>
  <c r="T1144" i="24"/>
  <c r="T1141" i="24"/>
  <c r="T1128" i="24"/>
  <c r="P1125" i="24"/>
  <c r="K1184" i="32"/>
  <c r="M1178" i="32"/>
  <c r="M1177" i="32"/>
  <c r="M1167" i="32"/>
  <c r="M1143" i="32"/>
  <c r="M1117" i="32"/>
  <c r="O420" i="23"/>
  <c r="Y394" i="23"/>
  <c r="Y356" i="23"/>
  <c r="N1222" i="24"/>
  <c r="H1218" i="24"/>
  <c r="J1217" i="24"/>
  <c r="P1182" i="24"/>
  <c r="H1145" i="24"/>
  <c r="N1144" i="24"/>
  <c r="T1143" i="24"/>
  <c r="T1142" i="24"/>
  <c r="J1141" i="24"/>
  <c r="T1140" i="24"/>
  <c r="T1139" i="24"/>
  <c r="N1128" i="24"/>
  <c r="H1121" i="24"/>
  <c r="N1120" i="24"/>
  <c r="I1196" i="32"/>
  <c r="I1183" i="32"/>
  <c r="I1143" i="32"/>
  <c r="M1125" i="32"/>
  <c r="R354" i="24"/>
  <c r="O401" i="23"/>
  <c r="AA394" i="23"/>
  <c r="U385" i="23"/>
  <c r="J418" i="31"/>
  <c r="K418" i="31" s="1"/>
  <c r="N406" i="31"/>
  <c r="O406" i="31" s="1"/>
  <c r="H402" i="31"/>
  <c r="J395" i="31"/>
  <c r="K395" i="31" s="1"/>
  <c r="M387" i="31"/>
  <c r="E386" i="31"/>
  <c r="L379" i="31"/>
  <c r="H376" i="31"/>
  <c r="M351" i="31"/>
  <c r="H413" i="30"/>
  <c r="K407" i="30"/>
  <c r="K398" i="30"/>
  <c r="H382" i="30"/>
  <c r="H375" i="30"/>
  <c r="K356" i="30"/>
  <c r="E418" i="31"/>
  <c r="F410" i="31"/>
  <c r="M397" i="31"/>
  <c r="L387" i="31"/>
  <c r="M381" i="31"/>
  <c r="J379" i="31"/>
  <c r="K379" i="31" s="1"/>
  <c r="E351" i="31"/>
  <c r="K396" i="30"/>
  <c r="K376" i="30"/>
  <c r="M352" i="32"/>
  <c r="AJ419" i="23"/>
  <c r="AA409" i="23"/>
  <c r="Y399" i="23"/>
  <c r="M394" i="23"/>
  <c r="AJ386" i="23"/>
  <c r="M385" i="23"/>
  <c r="M373" i="23"/>
  <c r="W360" i="23"/>
  <c r="N409" i="31"/>
  <c r="O409" i="31" s="1"/>
  <c r="L404" i="31"/>
  <c r="N396" i="31"/>
  <c r="O396" i="31" s="1"/>
  <c r="M393" i="31"/>
  <c r="M389" i="31"/>
  <c r="N386" i="31"/>
  <c r="O386" i="31" s="1"/>
  <c r="N380" i="31"/>
  <c r="O380" i="31" s="1"/>
  <c r="E379" i="31"/>
  <c r="H366" i="31"/>
  <c r="H403" i="30"/>
  <c r="K390" i="30"/>
  <c r="K385" i="30"/>
  <c r="K357" i="30"/>
  <c r="H347" i="30"/>
  <c r="M354" i="32"/>
  <c r="S409" i="23"/>
  <c r="U399" i="23"/>
  <c r="K394" i="23"/>
  <c r="I385" i="23"/>
  <c r="K373" i="23"/>
  <c r="O364" i="23"/>
  <c r="S360" i="23"/>
  <c r="L409" i="31"/>
  <c r="F399" i="31"/>
  <c r="F393" i="31"/>
  <c r="E389" i="31"/>
  <c r="L386" i="31"/>
  <c r="N383" i="31"/>
  <c r="O383" i="31" s="1"/>
  <c r="H380" i="31"/>
  <c r="C379" i="31"/>
  <c r="D379" i="31" s="1"/>
  <c r="F366" i="31"/>
  <c r="N349" i="31"/>
  <c r="O349" i="31" s="1"/>
  <c r="V404" i="30"/>
  <c r="K374" i="30"/>
  <c r="V353" i="30"/>
  <c r="S386" i="23"/>
  <c r="O385" i="30"/>
  <c r="W371" i="23"/>
  <c r="I364" i="23"/>
  <c r="J412" i="31"/>
  <c r="K412" i="31" s="1"/>
  <c r="M383" i="31"/>
  <c r="F349" i="31"/>
  <c r="H374" i="30"/>
  <c r="K372" i="30"/>
  <c r="H355" i="30"/>
  <c r="K353" i="30"/>
  <c r="V351" i="30"/>
  <c r="N416" i="24"/>
  <c r="O398" i="30"/>
  <c r="Q375" i="23"/>
  <c r="N418" i="31"/>
  <c r="O418" i="31" s="1"/>
  <c r="H412" i="31"/>
  <c r="M395" i="31"/>
  <c r="C383" i="31"/>
  <c r="D383" i="31" s="1"/>
  <c r="N379" i="31"/>
  <c r="O379" i="31" s="1"/>
  <c r="E349" i="31"/>
  <c r="K404" i="30"/>
  <c r="K402" i="30"/>
  <c r="K375" i="30"/>
  <c r="K366" i="30"/>
  <c r="K364" i="30"/>
  <c r="K351" i="30"/>
  <c r="U411" i="23"/>
  <c r="W407" i="23"/>
  <c r="K403" i="23"/>
  <c r="Q392" i="23"/>
  <c r="S388" i="23"/>
  <c r="N417" i="31"/>
  <c r="O417" i="31" s="1"/>
  <c r="L415" i="31"/>
  <c r="H410" i="31"/>
  <c r="E408" i="31"/>
  <c r="L405" i="31"/>
  <c r="J402" i="31"/>
  <c r="K402" i="31" s="1"/>
  <c r="N398" i="31"/>
  <c r="O398" i="31" s="1"/>
  <c r="J394" i="31"/>
  <c r="K394" i="31" s="1"/>
  <c r="H392" i="31"/>
  <c r="E384" i="31"/>
  <c r="M373" i="31"/>
  <c r="H368" i="31"/>
  <c r="F365" i="31"/>
  <c r="C363" i="31"/>
  <c r="D363" i="31" s="1"/>
  <c r="H352" i="31"/>
  <c r="K413" i="30"/>
  <c r="K417" i="30"/>
  <c r="K393" i="30"/>
  <c r="K388" i="30"/>
  <c r="K380" i="30"/>
  <c r="K370" i="30"/>
  <c r="K368" i="30"/>
  <c r="K350" i="30"/>
  <c r="V415" i="30"/>
  <c r="V389" i="30"/>
  <c r="AK417" i="23"/>
  <c r="U415" i="23"/>
  <c r="AK407" i="23"/>
  <c r="Q405" i="23"/>
  <c r="S400" i="23"/>
  <c r="M390" i="23"/>
  <c r="M386" i="23"/>
  <c r="AA374" i="23"/>
  <c r="K371" i="23"/>
  <c r="W356" i="23"/>
  <c r="L420" i="31"/>
  <c r="H418" i="31"/>
  <c r="L416" i="31"/>
  <c r="H406" i="31"/>
  <c r="F395" i="31"/>
  <c r="M391" i="31"/>
  <c r="J389" i="31"/>
  <c r="K389" i="31" s="1"/>
  <c r="E387" i="31"/>
  <c r="L383" i="31"/>
  <c r="E375" i="31"/>
  <c r="M363" i="31"/>
  <c r="K409" i="30"/>
  <c r="V405" i="30"/>
  <c r="V397" i="30"/>
  <c r="V381" i="30"/>
  <c r="V371" i="30"/>
  <c r="V366" i="30"/>
  <c r="H365" i="30"/>
  <c r="V348" i="30"/>
  <c r="AA405" i="23"/>
  <c r="AK394" i="23"/>
  <c r="N363" i="31"/>
  <c r="O363" i="31" s="1"/>
  <c r="M392" i="32"/>
  <c r="O415" i="23"/>
  <c r="AJ413" i="23"/>
  <c r="AJ412" i="23"/>
  <c r="AA408" i="23"/>
  <c r="O405" i="23"/>
  <c r="Q400" i="23"/>
  <c r="S393" i="23"/>
  <c r="K390" i="23"/>
  <c r="Y381" i="23"/>
  <c r="Y374" i="23"/>
  <c r="AK373" i="23"/>
  <c r="AA364" i="23"/>
  <c r="S356" i="23"/>
  <c r="S348" i="23"/>
  <c r="J420" i="31"/>
  <c r="K420" i="31" s="1"/>
  <c r="F418" i="31"/>
  <c r="J416" i="31"/>
  <c r="K416" i="31" s="1"/>
  <c r="N410" i="31"/>
  <c r="O410" i="31" s="1"/>
  <c r="F406" i="31"/>
  <c r="N399" i="31"/>
  <c r="O399" i="31" s="1"/>
  <c r="E395" i="31"/>
  <c r="N392" i="31"/>
  <c r="O392" i="31" s="1"/>
  <c r="L391" i="31"/>
  <c r="F389" i="31"/>
  <c r="C387" i="31"/>
  <c r="D387" i="31" s="1"/>
  <c r="E383" i="31"/>
  <c r="C375" i="31"/>
  <c r="D375" i="31" s="1"/>
  <c r="L363" i="31"/>
  <c r="L348" i="31"/>
  <c r="V418" i="30"/>
  <c r="K412" i="30"/>
  <c r="V410" i="30"/>
  <c r="V400" i="30"/>
  <c r="V392" i="30"/>
  <c r="K389" i="30"/>
  <c r="K386" i="30"/>
  <c r="K361" i="30"/>
  <c r="H358" i="30"/>
  <c r="Y417" i="23"/>
  <c r="U414" i="23"/>
  <c r="K405" i="23"/>
  <c r="Q393" i="23"/>
  <c r="W383" i="23"/>
  <c r="U378" i="23"/>
  <c r="W370" i="23"/>
  <c r="Y364" i="23"/>
  <c r="N413" i="31"/>
  <c r="O413" i="31" s="1"/>
  <c r="L410" i="31"/>
  <c r="L408" i="31"/>
  <c r="J391" i="31"/>
  <c r="K391" i="31" s="1"/>
  <c r="J378" i="31"/>
  <c r="K378" i="31" s="1"/>
  <c r="L368" i="31"/>
  <c r="M365" i="31"/>
  <c r="F363" i="31"/>
  <c r="L350" i="31"/>
  <c r="V416" i="30"/>
  <c r="V390" i="30"/>
  <c r="K384" i="30"/>
  <c r="K369" i="30"/>
  <c r="H363" i="30"/>
  <c r="K354" i="30"/>
  <c r="K348" i="30"/>
  <c r="V346" i="30"/>
  <c r="U420" i="23"/>
  <c r="S417" i="23"/>
  <c r="W411" i="23"/>
  <c r="S403" i="23"/>
  <c r="AK402" i="23"/>
  <c r="U392" i="23"/>
  <c r="AJ390" i="23"/>
  <c r="AJ355" i="23"/>
  <c r="N415" i="31"/>
  <c r="O415" i="31" s="1"/>
  <c r="L413" i="31"/>
  <c r="J410" i="31"/>
  <c r="K410" i="31" s="1"/>
  <c r="N405" i="31"/>
  <c r="O405" i="31" s="1"/>
  <c r="N402" i="31"/>
  <c r="O402" i="31" s="1"/>
  <c r="N394" i="31"/>
  <c r="O394" i="31" s="1"/>
  <c r="J392" i="31"/>
  <c r="K392" i="31" s="1"/>
  <c r="C391" i="31"/>
  <c r="D391" i="31" s="1"/>
  <c r="N384" i="31"/>
  <c r="O384" i="31" s="1"/>
  <c r="F378" i="31"/>
  <c r="J368" i="31"/>
  <c r="K368" i="31" s="1"/>
  <c r="L365" i="31"/>
  <c r="J352" i="31"/>
  <c r="K352" i="31" s="1"/>
  <c r="J350" i="31"/>
  <c r="K350" i="31" s="1"/>
  <c r="V408" i="30"/>
  <c r="K377" i="30"/>
  <c r="K367" i="30"/>
  <c r="K352" i="30"/>
  <c r="K346" i="30"/>
  <c r="J1200" i="24"/>
  <c r="H1200" i="24"/>
  <c r="Q1205" i="32"/>
  <c r="R1205" i="32" s="1"/>
  <c r="R1206" i="24"/>
  <c r="H1206" i="24"/>
  <c r="L1206" i="24"/>
  <c r="N1205" i="24"/>
  <c r="R1205" i="24"/>
  <c r="P1187" i="24"/>
  <c r="H1187" i="24"/>
  <c r="N1169" i="24"/>
  <c r="J1169" i="24"/>
  <c r="P1140" i="24"/>
  <c r="H1140" i="24"/>
  <c r="N1140" i="24"/>
  <c r="P1129" i="24"/>
  <c r="T1117" i="24"/>
  <c r="H1117" i="24"/>
  <c r="J1117" i="24"/>
  <c r="O1225" i="32"/>
  <c r="N1222" i="32"/>
  <c r="N1214" i="32"/>
  <c r="O1214" i="32" s="1"/>
  <c r="K1212" i="32"/>
  <c r="N1212" i="32"/>
  <c r="O1212" i="32" s="1"/>
  <c r="O1184" i="32"/>
  <c r="K1137" i="32"/>
  <c r="N1137" i="32"/>
  <c r="O1137" i="32" s="1"/>
  <c r="K1136" i="32"/>
  <c r="N1136" i="32"/>
  <c r="Q1136" i="32" s="1"/>
  <c r="R1136" i="32" s="1"/>
  <c r="I1127" i="32"/>
  <c r="N1125" i="32"/>
  <c r="O1125" i="32" s="1"/>
  <c r="M1115" i="32"/>
  <c r="O1115" i="32"/>
  <c r="N1201" i="24"/>
  <c r="P1201" i="24"/>
  <c r="K1124" i="32"/>
  <c r="N1124" i="32"/>
  <c r="O1124" i="32" s="1"/>
  <c r="P1160" i="24"/>
  <c r="L1160" i="24"/>
  <c r="Q1217" i="32"/>
  <c r="R1217" i="32" s="1"/>
  <c r="K1207" i="32"/>
  <c r="N1207" i="32"/>
  <c r="O1207" i="32" s="1"/>
  <c r="Q1224" i="32"/>
  <c r="R1224" i="32" s="1"/>
  <c r="N1209" i="32"/>
  <c r="O1209" i="32" s="1"/>
  <c r="I1184" i="32"/>
  <c r="K1162" i="32"/>
  <c r="N1162" i="32"/>
  <c r="O1162" i="32" s="1"/>
  <c r="K1161" i="32"/>
  <c r="N1161" i="32"/>
  <c r="O1161" i="32" s="1"/>
  <c r="K1145" i="32"/>
  <c r="N1145" i="32"/>
  <c r="O1145" i="32" s="1"/>
  <c r="I1136" i="32"/>
  <c r="H1224" i="24"/>
  <c r="L1224" i="24"/>
  <c r="N1223" i="24"/>
  <c r="L1223" i="24"/>
  <c r="H1208" i="24"/>
  <c r="P1208" i="24"/>
  <c r="N1185" i="24"/>
  <c r="R1185" i="24"/>
  <c r="T1185" i="24"/>
  <c r="T1178" i="24"/>
  <c r="L1171" i="24"/>
  <c r="J1171" i="24"/>
  <c r="P1168" i="24"/>
  <c r="L1168" i="24"/>
  <c r="T1163" i="24"/>
  <c r="T1161" i="24"/>
  <c r="H1155" i="24"/>
  <c r="T1149" i="24"/>
  <c r="T1135" i="24"/>
  <c r="T1132" i="24"/>
  <c r="L1129" i="24"/>
  <c r="I1215" i="32"/>
  <c r="M1211" i="32"/>
  <c r="I1198" i="32"/>
  <c r="K1176" i="32"/>
  <c r="N1176" i="32"/>
  <c r="Q1176" i="32" s="1"/>
  <c r="R1176" i="32" s="1"/>
  <c r="K1175" i="32"/>
  <c r="N1175" i="32"/>
  <c r="O1175" i="32" s="1"/>
  <c r="N1163" i="32"/>
  <c r="Q1155" i="32"/>
  <c r="R1155" i="32" s="1"/>
  <c r="K1129" i="32"/>
  <c r="N1129" i="32"/>
  <c r="O1129" i="32" s="1"/>
  <c r="K1128" i="32"/>
  <c r="N1128" i="32"/>
  <c r="O1128" i="32" s="1"/>
  <c r="K1127" i="32"/>
  <c r="N1127" i="32"/>
  <c r="O1127" i="32" s="1"/>
  <c r="I1118" i="32"/>
  <c r="Q1118" i="32"/>
  <c r="R1118" i="32" s="1"/>
  <c r="K1221" i="32"/>
  <c r="N1221" i="32"/>
  <c r="O1221" i="32" s="1"/>
  <c r="J1219" i="24"/>
  <c r="N1219" i="24"/>
  <c r="K1208" i="32"/>
  <c r="N1208" i="32"/>
  <c r="Q1208" i="32" s="1"/>
  <c r="R1208" i="32" s="1"/>
  <c r="T1219" i="24"/>
  <c r="P1219" i="24"/>
  <c r="L1194" i="24"/>
  <c r="J1191" i="24"/>
  <c r="H1191" i="24"/>
  <c r="T1190" i="24"/>
  <c r="P1190" i="24"/>
  <c r="J1163" i="24"/>
  <c r="J1161" i="24"/>
  <c r="T1160" i="24"/>
  <c r="N1148" i="24"/>
  <c r="T1121" i="24"/>
  <c r="I1216" i="32"/>
  <c r="K1198" i="32"/>
  <c r="N1198" i="32"/>
  <c r="O1198" i="32" s="1"/>
  <c r="N1195" i="32"/>
  <c r="O1195" i="32" s="1"/>
  <c r="K1189" i="32"/>
  <c r="N1189" i="32"/>
  <c r="O1189" i="32" s="1"/>
  <c r="I1188" i="32"/>
  <c r="N1186" i="32"/>
  <c r="O1186" i="32" s="1"/>
  <c r="K1166" i="32"/>
  <c r="N1166" i="32"/>
  <c r="O1166" i="32" s="1"/>
  <c r="K1165" i="32"/>
  <c r="N1165" i="32"/>
  <c r="O1165" i="32" s="1"/>
  <c r="K1156" i="32"/>
  <c r="N1156" i="32"/>
  <c r="O1156" i="32" s="1"/>
  <c r="N1153" i="32"/>
  <c r="O1153" i="32" s="1"/>
  <c r="K1149" i="32"/>
  <c r="N1149" i="32"/>
  <c r="O1149" i="32" s="1"/>
  <c r="I1148" i="32"/>
  <c r="N1116" i="32"/>
  <c r="O1116" i="32" s="1"/>
  <c r="R1198" i="24"/>
  <c r="J1198" i="24"/>
  <c r="P1176" i="24"/>
  <c r="L1176" i="24"/>
  <c r="P1152" i="24"/>
  <c r="L1152" i="24"/>
  <c r="R1129" i="24"/>
  <c r="N1129" i="24"/>
  <c r="L1159" i="24"/>
  <c r="H1159" i="24"/>
  <c r="L1115" i="24"/>
  <c r="H1115" i="24"/>
  <c r="J1115" i="24"/>
  <c r="L1219" i="24"/>
  <c r="T1211" i="24"/>
  <c r="J1211" i="24"/>
  <c r="N1211" i="24"/>
  <c r="H1201" i="24"/>
  <c r="P1200" i="24"/>
  <c r="H1198" i="24"/>
  <c r="R1197" i="24"/>
  <c r="J1194" i="24"/>
  <c r="H1176" i="24"/>
  <c r="J1175" i="24"/>
  <c r="H1163" i="24"/>
  <c r="H1161" i="24"/>
  <c r="N1160" i="24"/>
  <c r="T1157" i="24"/>
  <c r="H1152" i="24"/>
  <c r="J1151" i="24"/>
  <c r="L1148" i="24"/>
  <c r="T1147" i="24"/>
  <c r="H1129" i="24"/>
  <c r="T1127" i="24"/>
  <c r="R1117" i="24"/>
  <c r="N1213" i="32"/>
  <c r="O1213" i="32" s="1"/>
  <c r="M1193" i="32"/>
  <c r="O1188" i="32"/>
  <c r="I1171" i="32"/>
  <c r="M1159" i="32"/>
  <c r="M1151" i="32"/>
  <c r="O1148" i="32"/>
  <c r="K1141" i="32"/>
  <c r="N1141" i="32"/>
  <c r="O1141" i="32" s="1"/>
  <c r="N1138" i="32"/>
  <c r="O1138" i="32" s="1"/>
  <c r="K1120" i="32"/>
  <c r="N1120" i="32"/>
  <c r="O1120" i="32" s="1"/>
  <c r="O1119" i="32"/>
  <c r="K1171" i="32"/>
  <c r="N1171" i="32"/>
  <c r="Q1171" i="32" s="1"/>
  <c r="R1171" i="32" s="1"/>
  <c r="L1139" i="24"/>
  <c r="J1139" i="24"/>
  <c r="P1124" i="24"/>
  <c r="H1124" i="24"/>
  <c r="N1124" i="24"/>
  <c r="N1121" i="24"/>
  <c r="P1121" i="24"/>
  <c r="R1121" i="24"/>
  <c r="P1116" i="24"/>
  <c r="N1116" i="24"/>
  <c r="K1194" i="32"/>
  <c r="N1194" i="32"/>
  <c r="O1194" i="32" s="1"/>
  <c r="K1185" i="32"/>
  <c r="N1185" i="32"/>
  <c r="O1185" i="32" s="1"/>
  <c r="K1160" i="32"/>
  <c r="N1160" i="32"/>
  <c r="Q1160" i="32" s="1"/>
  <c r="R1160" i="32" s="1"/>
  <c r="K1152" i="32"/>
  <c r="N1152" i="32"/>
  <c r="Q1152" i="32" s="1"/>
  <c r="R1152" i="32" s="1"/>
  <c r="H1219" i="24"/>
  <c r="N1218" i="24"/>
  <c r="T1217" i="24"/>
  <c r="L1197" i="24"/>
  <c r="N1177" i="24"/>
  <c r="J1177" i="24"/>
  <c r="H1175" i="24"/>
  <c r="H1160" i="24"/>
  <c r="J1159" i="24"/>
  <c r="N1153" i="24"/>
  <c r="J1153" i="24"/>
  <c r="N1149" i="24"/>
  <c r="J1149" i="24"/>
  <c r="H1148" i="24"/>
  <c r="J1147" i="24"/>
  <c r="R1133" i="24"/>
  <c r="H1133" i="24"/>
  <c r="L1133" i="24"/>
  <c r="P1132" i="24"/>
  <c r="N1132" i="24"/>
  <c r="T1124" i="24"/>
  <c r="T1123" i="24"/>
  <c r="J1121" i="24"/>
  <c r="T1120" i="24"/>
  <c r="P1117" i="24"/>
  <c r="K1225" i="32"/>
  <c r="Q1220" i="32"/>
  <c r="R1220" i="32" s="1"/>
  <c r="Q1202" i="32"/>
  <c r="R1202" i="32" s="1"/>
  <c r="N1200" i="32"/>
  <c r="Q1200" i="32" s="1"/>
  <c r="R1200" i="32" s="1"/>
  <c r="M1183" i="32"/>
  <c r="K1181" i="32"/>
  <c r="N1181" i="32"/>
  <c r="O1181" i="32" s="1"/>
  <c r="N1177" i="32"/>
  <c r="O1177" i="32" s="1"/>
  <c r="I1151" i="32"/>
  <c r="N1150" i="32"/>
  <c r="O1150" i="32" s="1"/>
  <c r="M1140" i="32"/>
  <c r="K1133" i="32"/>
  <c r="N1133" i="32"/>
  <c r="O1133" i="32" s="1"/>
  <c r="N1130" i="32"/>
  <c r="O1130" i="32" s="1"/>
  <c r="O1118" i="32"/>
  <c r="I1192" i="32"/>
  <c r="Q1178" i="32"/>
  <c r="R1178" i="32" s="1"/>
  <c r="Q1172" i="32"/>
  <c r="R1172" i="32" s="1"/>
  <c r="I1164" i="32"/>
  <c r="Q1154" i="32"/>
  <c r="R1154" i="32" s="1"/>
  <c r="M1153" i="32"/>
  <c r="T1225" i="24"/>
  <c r="T1224" i="24"/>
  <c r="T1207" i="24"/>
  <c r="T1200" i="24"/>
  <c r="T1176" i="24"/>
  <c r="H1172" i="24"/>
  <c r="T1168" i="24"/>
  <c r="T1159" i="24"/>
  <c r="T1152" i="24"/>
  <c r="H1144" i="24"/>
  <c r="L1136" i="24"/>
  <c r="T1129" i="24"/>
  <c r="H1125" i="24"/>
  <c r="T1116" i="24"/>
  <c r="M1219" i="32"/>
  <c r="Q1199" i="32"/>
  <c r="R1199" i="32" s="1"/>
  <c r="M1189" i="32"/>
  <c r="M1181" i="32"/>
  <c r="M1179" i="32"/>
  <c r="I1169" i="32"/>
  <c r="M1166" i="32"/>
  <c r="I1163" i="32"/>
  <c r="M1162" i="32"/>
  <c r="M1156" i="32"/>
  <c r="I1150" i="32"/>
  <c r="M1145" i="32"/>
  <c r="M1137" i="32"/>
  <c r="Q1134" i="32"/>
  <c r="R1134" i="32" s="1"/>
  <c r="M1133" i="32"/>
  <c r="I1130" i="32"/>
  <c r="M1129" i="32"/>
  <c r="M1124" i="32"/>
  <c r="M1119" i="32"/>
  <c r="O1203" i="32"/>
  <c r="M1198" i="32"/>
  <c r="I1195" i="32"/>
  <c r="M1194" i="32"/>
  <c r="M1187" i="32"/>
  <c r="M1175" i="32"/>
  <c r="M1171" i="32"/>
  <c r="I1168" i="32"/>
  <c r="Q1162" i="32"/>
  <c r="R1162" i="32" s="1"/>
  <c r="M1161" i="32"/>
  <c r="I1153" i="32"/>
  <c r="M1141" i="32"/>
  <c r="O1140" i="32"/>
  <c r="M1131" i="32"/>
  <c r="I1116" i="32"/>
  <c r="T1218" i="24"/>
  <c r="T1197" i="24"/>
  <c r="T1189" i="24"/>
  <c r="T1175" i="24"/>
  <c r="T1167" i="24"/>
  <c r="T1165" i="24"/>
  <c r="T1151" i="24"/>
  <c r="T1150" i="24"/>
  <c r="T1148" i="24"/>
  <c r="T1131" i="24"/>
  <c r="M1225" i="32"/>
  <c r="I1222" i="32"/>
  <c r="O1220" i="32"/>
  <c r="O1211" i="32"/>
  <c r="Q1203" i="32"/>
  <c r="R1203" i="32" s="1"/>
  <c r="O1197" i="32"/>
  <c r="N1193" i="32"/>
  <c r="O1193" i="32" s="1"/>
  <c r="I1189" i="32"/>
  <c r="M1188" i="32"/>
  <c r="I1185" i="32"/>
  <c r="Q1184" i="32"/>
  <c r="R1184" i="32" s="1"/>
  <c r="M1180" i="32"/>
  <c r="M1174" i="32"/>
  <c r="N1170" i="32"/>
  <c r="O1170" i="32" s="1"/>
  <c r="Q1166" i="32"/>
  <c r="R1166" i="32" s="1"/>
  <c r="Q1161" i="32"/>
  <c r="R1161" i="32" s="1"/>
  <c r="N1159" i="32"/>
  <c r="O1159" i="32" s="1"/>
  <c r="M1157" i="32"/>
  <c r="O1155" i="32"/>
  <c r="N1151" i="32"/>
  <c r="O1151" i="32" s="1"/>
  <c r="M1148" i="32"/>
  <c r="Q1145" i="32"/>
  <c r="R1145" i="32" s="1"/>
  <c r="Q1144" i="32"/>
  <c r="R1144" i="32" s="1"/>
  <c r="M1132" i="32"/>
  <c r="M1127" i="32"/>
  <c r="I1124" i="32"/>
  <c r="Q1123" i="32"/>
  <c r="R1123" i="32" s="1"/>
  <c r="M1118" i="32"/>
  <c r="Q1225" i="32"/>
  <c r="R1225" i="32" s="1"/>
  <c r="M1217" i="32"/>
  <c r="M1196" i="32"/>
  <c r="Q1153" i="32"/>
  <c r="R1153" i="32" s="1"/>
  <c r="Q1139" i="32"/>
  <c r="R1139" i="32" s="1"/>
  <c r="I1134" i="32"/>
  <c r="I1115" i="32"/>
  <c r="M1221" i="32"/>
  <c r="M1215" i="32"/>
  <c r="Q1211" i="32"/>
  <c r="R1211" i="32" s="1"/>
  <c r="I1209" i="32"/>
  <c r="I1204" i="32"/>
  <c r="I1201" i="32"/>
  <c r="I1191" i="32"/>
  <c r="Q1187" i="32"/>
  <c r="R1187" i="32" s="1"/>
  <c r="I1186" i="32"/>
  <c r="I1175" i="32"/>
  <c r="I1170" i="32"/>
  <c r="I1162" i="32"/>
  <c r="I1152" i="32"/>
  <c r="Q1140" i="32"/>
  <c r="R1140" i="32" s="1"/>
  <c r="Q1132" i="32"/>
  <c r="R1132" i="32" s="1"/>
  <c r="Q1128" i="32"/>
  <c r="R1128" i="32" s="1"/>
  <c r="Q1119" i="32"/>
  <c r="R1119" i="32" s="1"/>
  <c r="I1224" i="32"/>
  <c r="M1223" i="32"/>
  <c r="I1200" i="32"/>
  <c r="Q1179" i="32"/>
  <c r="R1179" i="32" s="1"/>
  <c r="I1178" i="32"/>
  <c r="I1172" i="32"/>
  <c r="I1166" i="32"/>
  <c r="I1158" i="32"/>
  <c r="I1154" i="32"/>
  <c r="I1145" i="32"/>
  <c r="Q1142" i="32"/>
  <c r="R1142" i="32" s="1"/>
  <c r="I1137" i="32"/>
  <c r="Q1133" i="32"/>
  <c r="R1133" i="32" s="1"/>
  <c r="I1129" i="32"/>
  <c r="Q1125" i="32"/>
  <c r="R1125" i="32" s="1"/>
  <c r="I1120" i="32"/>
  <c r="Q1188" i="32"/>
  <c r="R1188" i="32" s="1"/>
  <c r="M1220" i="32"/>
  <c r="Q1213" i="32"/>
  <c r="R1213" i="32" s="1"/>
  <c r="I1206" i="32"/>
  <c r="I1190" i="32"/>
  <c r="Q1173" i="32"/>
  <c r="R1173" i="32" s="1"/>
  <c r="Q1157" i="32"/>
  <c r="R1157" i="32" s="1"/>
  <c r="M1149" i="32"/>
  <c r="O1144" i="32"/>
  <c r="I1141" i="32"/>
  <c r="M1139" i="32"/>
  <c r="M1123" i="32"/>
  <c r="Q1216" i="32"/>
  <c r="R1216" i="32" s="1"/>
  <c r="Q1206" i="32"/>
  <c r="R1206" i="32" s="1"/>
  <c r="M1205" i="32"/>
  <c r="M1203" i="32"/>
  <c r="Q1180" i="32"/>
  <c r="R1180" i="32" s="1"/>
  <c r="I1177" i="32"/>
  <c r="I1161" i="32"/>
  <c r="Q1147" i="32"/>
  <c r="R1147" i="32" s="1"/>
  <c r="I1135" i="32"/>
  <c r="I1122" i="32"/>
  <c r="M1213" i="32"/>
  <c r="I1202" i="32"/>
  <c r="Q1197" i="32"/>
  <c r="R1197" i="32" s="1"/>
  <c r="Q1169" i="32"/>
  <c r="R1169" i="32" s="1"/>
  <c r="O1139" i="32"/>
  <c r="O1183" i="32"/>
  <c r="Q1183" i="32"/>
  <c r="R1183" i="32" s="1"/>
  <c r="O1223" i="32"/>
  <c r="Q1223" i="32"/>
  <c r="R1223" i="32" s="1"/>
  <c r="O1216" i="32"/>
  <c r="I1220" i="32"/>
  <c r="I1212" i="32"/>
  <c r="Q1210" i="32"/>
  <c r="R1210" i="32" s="1"/>
  <c r="M1207" i="32"/>
  <c r="M1199" i="32"/>
  <c r="Q1146" i="32"/>
  <c r="R1146" i="32" s="1"/>
  <c r="Q1130" i="32"/>
  <c r="R1130" i="32" s="1"/>
  <c r="M1224" i="32"/>
  <c r="I1221" i="32"/>
  <c r="M1216" i="32"/>
  <c r="I1213" i="32"/>
  <c r="M1208" i="32"/>
  <c r="I1205" i="32"/>
  <c r="M1200" i="32"/>
  <c r="I1197" i="32"/>
  <c r="M1192" i="32"/>
  <c r="M1184" i="32"/>
  <c r="M1176" i="32"/>
  <c r="I1173" i="32"/>
  <c r="M1168" i="32"/>
  <c r="I1165" i="32"/>
  <c r="M1160" i="32"/>
  <c r="I1157" i="32"/>
  <c r="M1152" i="32"/>
  <c r="I1149" i="32"/>
  <c r="M1144" i="32"/>
  <c r="M1136" i="32"/>
  <c r="I1133" i="32"/>
  <c r="M1128" i="32"/>
  <c r="I1125" i="32"/>
  <c r="M1120" i="32"/>
  <c r="I1117" i="32"/>
  <c r="K1223" i="32"/>
  <c r="K1183" i="32"/>
  <c r="Q1148" i="32"/>
  <c r="R1148" i="32" s="1"/>
  <c r="K1119" i="32"/>
  <c r="M1170" i="32"/>
  <c r="M1122" i="32"/>
  <c r="Q1174" i="32"/>
  <c r="R1174" i="32" s="1"/>
  <c r="I1160" i="32"/>
  <c r="I1144" i="32"/>
  <c r="Q1126" i="32"/>
  <c r="R1126" i="32" s="1"/>
  <c r="Q1215" i="32"/>
  <c r="R1215" i="32" s="1"/>
  <c r="Q1207" i="32"/>
  <c r="R1207" i="32" s="1"/>
  <c r="Q1191" i="32"/>
  <c r="R1191" i="32" s="1"/>
  <c r="Q1151" i="32"/>
  <c r="R1151" i="32" s="1"/>
  <c r="Q1143" i="32"/>
  <c r="R1143" i="32" s="1"/>
  <c r="N395" i="32"/>
  <c r="K388" i="32"/>
  <c r="N386" i="32"/>
  <c r="O386" i="32" s="1"/>
  <c r="M402" i="32"/>
  <c r="N366" i="32"/>
  <c r="O366" i="32" s="1"/>
  <c r="T1215" i="24"/>
  <c r="T1126" i="24"/>
  <c r="T1118" i="24"/>
  <c r="T1194" i="24"/>
  <c r="R1207" i="24"/>
  <c r="T1204" i="24"/>
  <c r="R1199" i="24"/>
  <c r="T1196" i="24"/>
  <c r="T1216" i="24"/>
  <c r="P1207" i="24"/>
  <c r="P1199" i="24"/>
  <c r="R1193" i="24"/>
  <c r="R1189" i="24"/>
  <c r="T1193" i="24"/>
  <c r="T1212" i="24"/>
  <c r="T1210" i="24"/>
  <c r="N1207" i="24"/>
  <c r="R1204" i="24"/>
  <c r="N1199" i="24"/>
  <c r="R1196" i="24"/>
  <c r="P1193" i="24"/>
  <c r="P1189" i="24"/>
  <c r="H1151" i="24"/>
  <c r="H1147" i="24"/>
  <c r="H1143" i="24"/>
  <c r="H1139" i="24"/>
  <c r="H1136" i="24"/>
  <c r="J1135" i="24"/>
  <c r="T1134" i="24"/>
  <c r="H1132" i="24"/>
  <c r="J1131" i="24"/>
  <c r="H1128" i="24"/>
  <c r="J1127" i="24"/>
  <c r="J1123" i="24"/>
  <c r="L1120" i="24"/>
  <c r="T1119" i="24"/>
  <c r="T1115" i="24"/>
  <c r="R1223" i="24"/>
  <c r="L1220" i="24"/>
  <c r="P1216" i="24"/>
  <c r="H1214" i="24"/>
  <c r="J1213" i="24"/>
  <c r="H1211" i="24"/>
  <c r="N1210" i="24"/>
  <c r="T1209" i="24"/>
  <c r="T1208" i="24"/>
  <c r="L1207" i="24"/>
  <c r="P1204" i="24"/>
  <c r="L1199" i="24"/>
  <c r="P1196" i="24"/>
  <c r="L1193" i="24"/>
  <c r="T1192" i="24"/>
  <c r="L1189" i="24"/>
  <c r="H1185" i="24"/>
  <c r="H1179" i="24"/>
  <c r="R1177" i="24"/>
  <c r="R1173" i="24"/>
  <c r="R1169" i="24"/>
  <c r="R1165" i="24"/>
  <c r="R1161" i="24"/>
  <c r="R1157" i="24"/>
  <c r="R1153" i="24"/>
  <c r="R1149" i="24"/>
  <c r="R1145" i="24"/>
  <c r="R1141" i="24"/>
  <c r="H1135" i="24"/>
  <c r="H1131" i="24"/>
  <c r="H1127" i="24"/>
  <c r="H1123" i="24"/>
  <c r="H1120" i="24"/>
  <c r="P1119" i="24"/>
  <c r="L1116" i="24"/>
  <c r="P1223" i="24"/>
  <c r="L1216" i="24"/>
  <c r="P1212" i="24"/>
  <c r="H1210" i="24"/>
  <c r="J1209" i="24"/>
  <c r="J1207" i="24"/>
  <c r="T1206" i="24"/>
  <c r="N1204" i="24"/>
  <c r="T1203" i="24"/>
  <c r="T1202" i="24"/>
  <c r="T1201" i="24"/>
  <c r="J1199" i="24"/>
  <c r="T1198" i="24"/>
  <c r="N1196" i="24"/>
  <c r="T1195" i="24"/>
  <c r="H1193" i="24"/>
  <c r="P1191" i="24"/>
  <c r="J1189" i="24"/>
  <c r="T1188" i="24"/>
  <c r="T1187" i="24"/>
  <c r="R1181" i="24"/>
  <c r="P1177" i="24"/>
  <c r="P1173" i="24"/>
  <c r="P1169" i="24"/>
  <c r="P1165" i="24"/>
  <c r="P1161" i="24"/>
  <c r="P1157" i="24"/>
  <c r="P1153" i="24"/>
  <c r="P1149" i="24"/>
  <c r="P1145" i="24"/>
  <c r="P1141" i="24"/>
  <c r="J1119" i="24"/>
  <c r="R1115" i="24"/>
  <c r="L1212" i="24"/>
  <c r="R1208" i="24"/>
  <c r="P1206" i="24"/>
  <c r="L1204" i="24"/>
  <c r="J1203" i="24"/>
  <c r="P1198" i="24"/>
  <c r="L1196" i="24"/>
  <c r="H1189" i="24"/>
  <c r="H1188" i="24"/>
  <c r="P1181" i="24"/>
  <c r="L1177" i="24"/>
  <c r="L1173" i="24"/>
  <c r="L1169" i="24"/>
  <c r="L1165" i="24"/>
  <c r="L1161" i="24"/>
  <c r="L1157" i="24"/>
  <c r="L1153" i="24"/>
  <c r="L1149" i="24"/>
  <c r="L1145" i="24"/>
  <c r="L1141" i="24"/>
  <c r="H1119" i="24"/>
  <c r="P1115" i="24"/>
  <c r="H1225" i="24"/>
  <c r="L1222" i="24"/>
  <c r="H1221" i="24"/>
  <c r="L1218" i="24"/>
  <c r="H1217" i="24"/>
  <c r="L1214" i="24"/>
  <c r="H1213" i="24"/>
  <c r="L1210" i="24"/>
  <c r="H1209" i="24"/>
  <c r="H1203" i="24"/>
  <c r="L1201" i="24"/>
  <c r="L1195" i="24"/>
  <c r="R1195" i="24"/>
  <c r="N1188" i="24"/>
  <c r="H1186" i="24"/>
  <c r="J1186" i="24"/>
  <c r="N1186" i="24"/>
  <c r="R1186" i="24"/>
  <c r="R1224" i="24"/>
  <c r="J1222" i="24"/>
  <c r="R1220" i="24"/>
  <c r="J1218" i="24"/>
  <c r="R1216" i="24"/>
  <c r="J1214" i="24"/>
  <c r="R1212" i="24"/>
  <c r="J1210" i="24"/>
  <c r="P1202" i="24"/>
  <c r="J1201" i="24"/>
  <c r="P1192" i="24"/>
  <c r="R1192" i="24"/>
  <c r="J1192" i="24"/>
  <c r="L1183" i="24"/>
  <c r="N1183" i="24"/>
  <c r="R1183" i="24"/>
  <c r="N1202" i="24"/>
  <c r="T1184" i="24"/>
  <c r="R1225" i="24"/>
  <c r="N1224" i="24"/>
  <c r="R1221" i="24"/>
  <c r="N1220" i="24"/>
  <c r="R1217" i="24"/>
  <c r="N1216" i="24"/>
  <c r="R1213" i="24"/>
  <c r="N1212" i="24"/>
  <c r="R1209" i="24"/>
  <c r="N1208" i="24"/>
  <c r="P1205" i="24"/>
  <c r="H1204" i="24"/>
  <c r="R1203" i="24"/>
  <c r="L1202" i="24"/>
  <c r="R1200" i="24"/>
  <c r="P1197" i="24"/>
  <c r="H1196" i="24"/>
  <c r="P1195" i="24"/>
  <c r="H1194" i="24"/>
  <c r="N1194" i="24"/>
  <c r="R1194" i="24"/>
  <c r="L1191" i="24"/>
  <c r="N1191" i="24"/>
  <c r="R1191" i="24"/>
  <c r="N1184" i="24"/>
  <c r="H1182" i="24"/>
  <c r="J1182" i="24"/>
  <c r="N1182" i="24"/>
  <c r="R1182" i="24"/>
  <c r="H1178" i="24"/>
  <c r="J1178" i="24"/>
  <c r="L1178" i="24"/>
  <c r="N1178" i="24"/>
  <c r="P1178" i="24"/>
  <c r="R1178" i="24"/>
  <c r="H1174" i="24"/>
  <c r="J1174" i="24"/>
  <c r="L1174" i="24"/>
  <c r="N1174" i="24"/>
  <c r="P1174" i="24"/>
  <c r="R1174" i="24"/>
  <c r="H1170" i="24"/>
  <c r="J1170" i="24"/>
  <c r="L1170" i="24"/>
  <c r="N1170" i="24"/>
  <c r="P1170" i="24"/>
  <c r="R1170" i="24"/>
  <c r="H1166" i="24"/>
  <c r="J1166" i="24"/>
  <c r="L1166" i="24"/>
  <c r="N1166" i="24"/>
  <c r="P1166" i="24"/>
  <c r="R1166" i="24"/>
  <c r="H1162" i="24"/>
  <c r="J1162" i="24"/>
  <c r="L1162" i="24"/>
  <c r="N1162" i="24"/>
  <c r="P1162" i="24"/>
  <c r="R1162" i="24"/>
  <c r="H1158" i="24"/>
  <c r="J1158" i="24"/>
  <c r="L1158" i="24"/>
  <c r="N1158" i="24"/>
  <c r="P1158" i="24"/>
  <c r="R1158" i="24"/>
  <c r="H1154" i="24"/>
  <c r="J1154" i="24"/>
  <c r="L1154" i="24"/>
  <c r="N1154" i="24"/>
  <c r="P1154" i="24"/>
  <c r="R1154" i="24"/>
  <c r="H1150" i="24"/>
  <c r="J1150" i="24"/>
  <c r="L1150" i="24"/>
  <c r="N1150" i="24"/>
  <c r="P1150" i="24"/>
  <c r="R1150" i="24"/>
  <c r="H1146" i="24"/>
  <c r="J1146" i="24"/>
  <c r="L1146" i="24"/>
  <c r="N1146" i="24"/>
  <c r="P1146" i="24"/>
  <c r="R1146" i="24"/>
  <c r="H1142" i="24"/>
  <c r="J1142" i="24"/>
  <c r="L1142" i="24"/>
  <c r="N1142" i="24"/>
  <c r="P1142" i="24"/>
  <c r="R1142" i="24"/>
  <c r="H1138" i="24"/>
  <c r="J1138" i="24"/>
  <c r="L1138" i="24"/>
  <c r="N1138" i="24"/>
  <c r="P1138" i="24"/>
  <c r="R1138" i="24"/>
  <c r="P1225" i="24"/>
  <c r="P1221" i="24"/>
  <c r="P1217" i="24"/>
  <c r="P1213" i="24"/>
  <c r="P1209" i="24"/>
  <c r="P1203" i="24"/>
  <c r="J1202" i="24"/>
  <c r="P1188" i="24"/>
  <c r="R1188" i="24"/>
  <c r="J1188" i="24"/>
  <c r="L1184" i="24"/>
  <c r="H1134" i="24"/>
  <c r="J1134" i="24"/>
  <c r="L1134" i="24"/>
  <c r="N1134" i="24"/>
  <c r="P1134" i="24"/>
  <c r="R1134" i="24"/>
  <c r="N1225" i="24"/>
  <c r="J1224" i="24"/>
  <c r="R1222" i="24"/>
  <c r="N1221" i="24"/>
  <c r="J1220" i="24"/>
  <c r="R1218" i="24"/>
  <c r="N1217" i="24"/>
  <c r="J1216" i="24"/>
  <c r="R1214" i="24"/>
  <c r="N1213" i="24"/>
  <c r="J1212" i="24"/>
  <c r="R1210" i="24"/>
  <c r="N1209" i="24"/>
  <c r="J1208" i="24"/>
  <c r="J1205" i="24"/>
  <c r="N1203" i="24"/>
  <c r="H1202" i="24"/>
  <c r="N1200" i="24"/>
  <c r="J1197" i="24"/>
  <c r="J1195" i="24"/>
  <c r="N1192" i="24"/>
  <c r="H1190" i="24"/>
  <c r="J1190" i="24"/>
  <c r="N1190" i="24"/>
  <c r="R1190" i="24"/>
  <c r="P1186" i="24"/>
  <c r="P1183" i="24"/>
  <c r="H1130" i="24"/>
  <c r="J1130" i="24"/>
  <c r="L1130" i="24"/>
  <c r="N1130" i="24"/>
  <c r="P1130" i="24"/>
  <c r="R1130" i="24"/>
  <c r="H1126" i="24"/>
  <c r="J1126" i="24"/>
  <c r="L1126" i="24"/>
  <c r="N1126" i="24"/>
  <c r="P1126" i="24"/>
  <c r="R1126" i="24"/>
  <c r="H1122" i="24"/>
  <c r="J1122" i="24"/>
  <c r="L1122" i="24"/>
  <c r="N1122" i="24"/>
  <c r="P1122" i="24"/>
  <c r="R1122" i="24"/>
  <c r="P1184" i="24"/>
  <c r="R1184" i="24"/>
  <c r="J1184" i="24"/>
  <c r="H1118" i="24"/>
  <c r="J1118" i="24"/>
  <c r="L1118" i="24"/>
  <c r="N1118" i="24"/>
  <c r="P1118" i="24"/>
  <c r="R1118" i="24"/>
  <c r="N1206" i="24"/>
  <c r="H1205" i="24"/>
  <c r="R1201" i="24"/>
  <c r="L1200" i="24"/>
  <c r="N1198" i="24"/>
  <c r="H1197" i="24"/>
  <c r="H1195" i="24"/>
  <c r="L1192" i="24"/>
  <c r="T1191" i="24"/>
  <c r="L1187" i="24"/>
  <c r="N1187" i="24"/>
  <c r="R1187" i="24"/>
  <c r="L1186" i="24"/>
  <c r="J1183" i="24"/>
  <c r="N1193" i="24"/>
  <c r="J1180" i="24"/>
  <c r="J1176" i="24"/>
  <c r="J1172" i="24"/>
  <c r="J1168" i="24"/>
  <c r="J1164" i="24"/>
  <c r="J1160" i="24"/>
  <c r="J1156" i="24"/>
  <c r="J1152" i="24"/>
  <c r="J1148" i="24"/>
  <c r="J1144" i="24"/>
  <c r="J1140" i="24"/>
  <c r="J1136" i="24"/>
  <c r="J1132" i="24"/>
  <c r="J1128" i="24"/>
  <c r="J1124" i="24"/>
  <c r="J1120" i="24"/>
  <c r="J1116" i="24"/>
  <c r="H1116" i="24"/>
  <c r="R1179" i="24"/>
  <c r="R1175" i="24"/>
  <c r="R1171" i="24"/>
  <c r="R1167" i="24"/>
  <c r="R1163" i="24"/>
  <c r="R1159" i="24"/>
  <c r="R1155" i="24"/>
  <c r="R1151" i="24"/>
  <c r="R1147" i="24"/>
  <c r="R1143" i="24"/>
  <c r="R1139" i="24"/>
  <c r="R1135" i="24"/>
  <c r="R1131" i="24"/>
  <c r="R1127" i="24"/>
  <c r="R1123" i="24"/>
  <c r="R1119" i="24"/>
  <c r="P1179" i="24"/>
  <c r="P1175" i="24"/>
  <c r="P1171" i="24"/>
  <c r="P1167" i="24"/>
  <c r="P1163" i="24"/>
  <c r="P1159" i="24"/>
  <c r="P1155" i="24"/>
  <c r="P1151" i="24"/>
  <c r="P1147" i="24"/>
  <c r="P1143" i="24"/>
  <c r="P1139" i="24"/>
  <c r="P1135" i="24"/>
  <c r="P1131" i="24"/>
  <c r="P1127" i="24"/>
  <c r="P1123" i="24"/>
  <c r="R1180" i="24"/>
  <c r="N1179" i="24"/>
  <c r="R1176" i="24"/>
  <c r="N1175" i="24"/>
  <c r="R1172" i="24"/>
  <c r="N1171" i="24"/>
  <c r="R1168" i="24"/>
  <c r="N1167" i="24"/>
  <c r="R1164" i="24"/>
  <c r="N1163" i="24"/>
  <c r="R1160" i="24"/>
  <c r="N1159" i="24"/>
  <c r="R1156" i="24"/>
  <c r="N1155" i="24"/>
  <c r="R1152" i="24"/>
  <c r="N1151" i="24"/>
  <c r="R1148" i="24"/>
  <c r="N1147" i="24"/>
  <c r="R1144" i="24"/>
  <c r="N1143" i="24"/>
  <c r="R1140" i="24"/>
  <c r="N1139" i="24"/>
  <c r="R1136" i="24"/>
  <c r="N1135" i="24"/>
  <c r="R1132" i="24"/>
  <c r="N1131" i="24"/>
  <c r="R1128" i="24"/>
  <c r="N1127" i="24"/>
  <c r="R1124" i="24"/>
  <c r="N1123" i="24"/>
  <c r="R1120" i="24"/>
  <c r="N1119" i="24"/>
  <c r="R1116" i="24"/>
  <c r="N1115" i="24"/>
  <c r="P364" i="24"/>
  <c r="O407" i="30"/>
  <c r="AK396" i="23"/>
  <c r="U379" i="23"/>
  <c r="W379" i="23"/>
  <c r="N372" i="24"/>
  <c r="N371" i="24"/>
  <c r="L351" i="24"/>
  <c r="N348" i="32"/>
  <c r="Q348" i="32" s="1"/>
  <c r="R348" i="32" s="1"/>
  <c r="AJ418" i="23"/>
  <c r="O417" i="23"/>
  <c r="AK412" i="23"/>
  <c r="S411" i="23"/>
  <c r="S408" i="23"/>
  <c r="AK403" i="23"/>
  <c r="O403" i="30"/>
  <c r="M401" i="23"/>
  <c r="Y398" i="23"/>
  <c r="AA397" i="23"/>
  <c r="AJ396" i="23"/>
  <c r="Y395" i="23"/>
  <c r="M393" i="23"/>
  <c r="U390" i="23"/>
  <c r="U383" i="23"/>
  <c r="M382" i="23"/>
  <c r="AK377" i="23"/>
  <c r="O377" i="30"/>
  <c r="AK376" i="23"/>
  <c r="O376" i="30"/>
  <c r="W375" i="23"/>
  <c r="O374" i="23"/>
  <c r="K364" i="23"/>
  <c r="M364" i="23"/>
  <c r="K363" i="23"/>
  <c r="AK356" i="23"/>
  <c r="U356" i="23"/>
  <c r="AA356" i="23"/>
  <c r="O349" i="23"/>
  <c r="S349" i="23"/>
  <c r="U349" i="23"/>
  <c r="M348" i="23"/>
  <c r="F420" i="31"/>
  <c r="F412" i="31"/>
  <c r="C408" i="31"/>
  <c r="D408" i="31" s="1"/>
  <c r="F408" i="31"/>
  <c r="H408" i="31"/>
  <c r="N408" i="31"/>
  <c r="O408" i="31" s="1"/>
  <c r="H374" i="31"/>
  <c r="F374" i="31"/>
  <c r="L374" i="31"/>
  <c r="C361" i="31"/>
  <c r="D361" i="31" s="1"/>
  <c r="F361" i="31"/>
  <c r="C355" i="31"/>
  <c r="D355" i="31" s="1"/>
  <c r="E355" i="31"/>
  <c r="L355" i="31"/>
  <c r="C346" i="31"/>
  <c r="D346" i="31" s="1"/>
  <c r="H346" i="31"/>
  <c r="J346" i="31"/>
  <c r="K346" i="31" s="1"/>
  <c r="L346" i="31"/>
  <c r="H407" i="30"/>
  <c r="V407" i="30"/>
  <c r="H377" i="30"/>
  <c r="V377" i="30"/>
  <c r="AK404" i="23"/>
  <c r="AK391" i="23"/>
  <c r="O391" i="30"/>
  <c r="U372" i="23"/>
  <c r="M372" i="23"/>
  <c r="S372" i="23"/>
  <c r="AK350" i="23"/>
  <c r="O350" i="30"/>
  <c r="W347" i="23"/>
  <c r="M347" i="23"/>
  <c r="O347" i="23"/>
  <c r="AK371" i="23"/>
  <c r="N346" i="32"/>
  <c r="O346" i="32" s="1"/>
  <c r="M413" i="23"/>
  <c r="O411" i="23"/>
  <c r="AK408" i="23"/>
  <c r="O408" i="30"/>
  <c r="Y402" i="23"/>
  <c r="AK401" i="23"/>
  <c r="O401" i="30"/>
  <c r="W398" i="23"/>
  <c r="O397" i="23"/>
  <c r="W395" i="23"/>
  <c r="K393" i="23"/>
  <c r="I383" i="23"/>
  <c r="AJ382" i="23"/>
  <c r="I382" i="23"/>
  <c r="AA372" i="23"/>
  <c r="AK363" i="23"/>
  <c r="O363" i="30"/>
  <c r="AK360" i="23"/>
  <c r="O360" i="30"/>
  <c r="AK348" i="23"/>
  <c r="AA347" i="23"/>
  <c r="C416" i="31"/>
  <c r="D416" i="31" s="1"/>
  <c r="F416" i="31"/>
  <c r="H416" i="31"/>
  <c r="C414" i="31"/>
  <c r="D414" i="31" s="1"/>
  <c r="J414" i="31"/>
  <c r="K414" i="31" s="1"/>
  <c r="L414" i="31"/>
  <c r="F407" i="31"/>
  <c r="L407" i="31"/>
  <c r="N407" i="31"/>
  <c r="O407" i="31" s="1"/>
  <c r="E390" i="31"/>
  <c r="F390" i="31"/>
  <c r="L390" i="31"/>
  <c r="N390" i="31"/>
  <c r="O390" i="31" s="1"/>
  <c r="F382" i="31"/>
  <c r="H382" i="31"/>
  <c r="J382" i="31"/>
  <c r="K382" i="31" s="1"/>
  <c r="N382" i="31"/>
  <c r="O382" i="31" s="1"/>
  <c r="F354" i="31"/>
  <c r="J354" i="31"/>
  <c r="K354" i="31" s="1"/>
  <c r="L354" i="31"/>
  <c r="O406" i="30"/>
  <c r="H369" i="30"/>
  <c r="V369" i="30"/>
  <c r="H361" i="30"/>
  <c r="V361" i="30"/>
  <c r="AK420" i="23"/>
  <c r="O420" i="30"/>
  <c r="N412" i="32"/>
  <c r="O412" i="32" s="1"/>
  <c r="W418" i="23"/>
  <c r="AK413" i="23"/>
  <c r="AK411" i="23"/>
  <c r="AK406" i="23"/>
  <c r="W402" i="23"/>
  <c r="O398" i="23"/>
  <c r="U395" i="23"/>
  <c r="AK393" i="23"/>
  <c r="O393" i="30"/>
  <c r="AK383" i="23"/>
  <c r="O383" i="30"/>
  <c r="AK382" i="23"/>
  <c r="O382" i="30"/>
  <c r="Q373" i="23"/>
  <c r="O373" i="23"/>
  <c r="W373" i="23"/>
  <c r="Y372" i="23"/>
  <c r="I369" i="23"/>
  <c r="K369" i="23"/>
  <c r="Y369" i="23"/>
  <c r="W355" i="23"/>
  <c r="O355" i="23"/>
  <c r="AA355" i="23"/>
  <c r="AK354" i="23"/>
  <c r="O354" i="30"/>
  <c r="S347" i="23"/>
  <c r="F419" i="31"/>
  <c r="L419" i="31"/>
  <c r="N419" i="31"/>
  <c r="O419" i="31" s="1"/>
  <c r="C412" i="31"/>
  <c r="D412" i="31" s="1"/>
  <c r="N412" i="31"/>
  <c r="O412" i="31" s="1"/>
  <c r="AK409" i="23"/>
  <c r="O409" i="30"/>
  <c r="S418" i="23"/>
  <c r="O412" i="23"/>
  <c r="AJ410" i="23"/>
  <c r="O410" i="30"/>
  <c r="AK405" i="23"/>
  <c r="U404" i="23"/>
  <c r="O402" i="23"/>
  <c r="AK400" i="23"/>
  <c r="O400" i="30"/>
  <c r="M398" i="23"/>
  <c r="U396" i="23"/>
  <c r="S395" i="23"/>
  <c r="AK389" i="23"/>
  <c r="M374" i="23"/>
  <c r="U374" i="23"/>
  <c r="W374" i="23"/>
  <c r="W372" i="23"/>
  <c r="AJ371" i="23"/>
  <c r="AK368" i="23"/>
  <c r="AK362" i="23"/>
  <c r="O362" i="30"/>
  <c r="Q347" i="23"/>
  <c r="F411" i="31"/>
  <c r="L411" i="31"/>
  <c r="N411" i="31"/>
  <c r="O411" i="31" s="1"/>
  <c r="F400" i="31"/>
  <c r="E400" i="31"/>
  <c r="N400" i="31"/>
  <c r="O400" i="31" s="1"/>
  <c r="N359" i="31"/>
  <c r="O359" i="31" s="1"/>
  <c r="C359" i="31"/>
  <c r="D359" i="31" s="1"/>
  <c r="E359" i="31"/>
  <c r="F359" i="31"/>
  <c r="H353" i="31"/>
  <c r="L353" i="31"/>
  <c r="M353" i="31"/>
  <c r="N353" i="31"/>
  <c r="O353" i="31" s="1"/>
  <c r="C353" i="31"/>
  <c r="D353" i="31" s="1"/>
  <c r="E353" i="31"/>
  <c r="O415" i="30"/>
  <c r="O414" i="30"/>
  <c r="O365" i="30"/>
  <c r="AK346" i="23"/>
  <c r="F370" i="31"/>
  <c r="J370" i="31"/>
  <c r="K370" i="31" s="1"/>
  <c r="L370" i="31"/>
  <c r="H384" i="30"/>
  <c r="V384" i="30"/>
  <c r="AK399" i="23"/>
  <c r="O399" i="30"/>
  <c r="H347" i="31"/>
  <c r="L347" i="31"/>
  <c r="M347" i="31"/>
  <c r="N347" i="31"/>
  <c r="O347" i="31" s="1"/>
  <c r="C347" i="31"/>
  <c r="D347" i="31" s="1"/>
  <c r="E347" i="31"/>
  <c r="H366" i="24"/>
  <c r="O357" i="32"/>
  <c r="O418" i="23"/>
  <c r="M412" i="23"/>
  <c r="S404" i="23"/>
  <c r="K402" i="23"/>
  <c r="K398" i="23"/>
  <c r="S396" i="23"/>
  <c r="AK392" i="23"/>
  <c r="O392" i="30"/>
  <c r="U391" i="23"/>
  <c r="AK390" i="23"/>
  <c r="O390" i="30"/>
  <c r="AJ389" i="23"/>
  <c r="U384" i="23"/>
  <c r="AA382" i="23"/>
  <c r="M381" i="23"/>
  <c r="U381" i="23"/>
  <c r="K372" i="23"/>
  <c r="W366" i="23"/>
  <c r="AJ365" i="23"/>
  <c r="AK353" i="23"/>
  <c r="O353" i="30"/>
  <c r="W352" i="23"/>
  <c r="K347" i="23"/>
  <c r="N420" i="31"/>
  <c r="O420" i="31" s="1"/>
  <c r="C404" i="31"/>
  <c r="D404" i="31" s="1"/>
  <c r="N404" i="31"/>
  <c r="O404" i="31" s="1"/>
  <c r="F404" i="31"/>
  <c r="H404" i="31"/>
  <c r="H358" i="31"/>
  <c r="F358" i="31"/>
  <c r="J358" i="31"/>
  <c r="K358" i="31" s="1"/>
  <c r="L358" i="31"/>
  <c r="H417" i="30"/>
  <c r="V417" i="30"/>
  <c r="H406" i="30"/>
  <c r="V406" i="30"/>
  <c r="AK378" i="23"/>
  <c r="O378" i="30"/>
  <c r="AK364" i="23"/>
  <c r="AK349" i="23"/>
  <c r="O349" i="30"/>
  <c r="AK418" i="23"/>
  <c r="O418" i="30"/>
  <c r="AK416" i="23"/>
  <c r="O416" i="30"/>
  <c r="Y411" i="23"/>
  <c r="AJ405" i="23"/>
  <c r="AA401" i="23"/>
  <c r="AK398" i="23"/>
  <c r="I398" i="23"/>
  <c r="AJ397" i="23"/>
  <c r="O396" i="23"/>
  <c r="AK395" i="23"/>
  <c r="O395" i="30"/>
  <c r="AA393" i="23"/>
  <c r="W382" i="23"/>
  <c r="AK379" i="23"/>
  <c r="S375" i="23"/>
  <c r="M375" i="23"/>
  <c r="O375" i="23"/>
  <c r="Y373" i="23"/>
  <c r="K361" i="23"/>
  <c r="S361" i="23"/>
  <c r="AK352" i="23"/>
  <c r="O352" i="30"/>
  <c r="AK351" i="23"/>
  <c r="AK347" i="23"/>
  <c r="O347" i="30"/>
  <c r="L412" i="31"/>
  <c r="F403" i="31"/>
  <c r="L403" i="31"/>
  <c r="N403" i="31"/>
  <c r="O403" i="31" s="1"/>
  <c r="C371" i="31"/>
  <c r="D371" i="31" s="1"/>
  <c r="L371" i="31"/>
  <c r="M371" i="31"/>
  <c r="M367" i="31"/>
  <c r="N367" i="31"/>
  <c r="O367" i="31" s="1"/>
  <c r="C367" i="31"/>
  <c r="D367" i="31" s="1"/>
  <c r="E367" i="31"/>
  <c r="F367" i="31"/>
  <c r="O374" i="30"/>
  <c r="H370" i="30"/>
  <c r="V370" i="30"/>
  <c r="O366" i="30"/>
  <c r="H362" i="30"/>
  <c r="V362" i="30"/>
  <c r="E406" i="31"/>
  <c r="M402" i="31"/>
  <c r="E399" i="31"/>
  <c r="L394" i="31"/>
  <c r="F362" i="31"/>
  <c r="M357" i="31"/>
  <c r="C351" i="31"/>
  <c r="D351" i="31" s="1"/>
  <c r="M349" i="31"/>
  <c r="J348" i="31"/>
  <c r="K348" i="31" s="1"/>
  <c r="H420" i="30"/>
  <c r="K415" i="30"/>
  <c r="H411" i="30"/>
  <c r="O397" i="30"/>
  <c r="V383" i="30"/>
  <c r="O381" i="30"/>
  <c r="H379" i="30"/>
  <c r="K373" i="30"/>
  <c r="V368" i="30"/>
  <c r="K365" i="30"/>
  <c r="K359" i="30"/>
  <c r="K358" i="30"/>
  <c r="L402" i="31"/>
  <c r="C399" i="31"/>
  <c r="D399" i="31" s="1"/>
  <c r="F377" i="31"/>
  <c r="L349" i="31"/>
  <c r="H348" i="31"/>
  <c r="H412" i="30"/>
  <c r="O404" i="30"/>
  <c r="H395" i="30"/>
  <c r="K381" i="30"/>
  <c r="H373" i="30"/>
  <c r="O369" i="30"/>
  <c r="O368" i="30"/>
  <c r="V354" i="30"/>
  <c r="K416" i="30"/>
  <c r="K399" i="30"/>
  <c r="K391" i="30"/>
  <c r="K383" i="30"/>
  <c r="O370" i="30"/>
  <c r="V356" i="30"/>
  <c r="E410" i="31"/>
  <c r="L406" i="31"/>
  <c r="F402" i="31"/>
  <c r="M399" i="31"/>
  <c r="L398" i="31"/>
  <c r="H396" i="31"/>
  <c r="C395" i="31"/>
  <c r="D395" i="31" s="1"/>
  <c r="J383" i="31"/>
  <c r="K383" i="31" s="1"/>
  <c r="L366" i="31"/>
  <c r="H360" i="31"/>
  <c r="L351" i="31"/>
  <c r="K406" i="30"/>
  <c r="V401" i="30"/>
  <c r="H399" i="30"/>
  <c r="V394" i="30"/>
  <c r="H391" i="30"/>
  <c r="V372" i="30"/>
  <c r="V364" i="30"/>
  <c r="O355" i="30"/>
  <c r="AJ368" i="23"/>
  <c r="J406" i="31"/>
  <c r="K406" i="31" s="1"/>
  <c r="E402" i="31"/>
  <c r="L399" i="31"/>
  <c r="N391" i="31"/>
  <c r="O391" i="31" s="1"/>
  <c r="F383" i="31"/>
  <c r="N375" i="31"/>
  <c r="O375" i="31" s="1"/>
  <c r="F351" i="31"/>
  <c r="C349" i="31"/>
  <c r="D349" i="31" s="1"/>
  <c r="O419" i="30"/>
  <c r="K418" i="30"/>
  <c r="K408" i="30"/>
  <c r="K400" i="30"/>
  <c r="K392" i="30"/>
  <c r="V386" i="30"/>
  <c r="V380" i="30"/>
  <c r="K378" i="30"/>
  <c r="J399" i="31"/>
  <c r="K399" i="31" s="1"/>
  <c r="K420" i="30"/>
  <c r="O411" i="30"/>
  <c r="K410" i="30"/>
  <c r="V402" i="30"/>
  <c r="K394" i="30"/>
  <c r="O372" i="30"/>
  <c r="O358" i="30"/>
  <c r="AF417" i="23"/>
  <c r="AF383" i="23"/>
  <c r="AF382" i="23"/>
  <c r="AF379" i="23"/>
  <c r="AF376" i="23"/>
  <c r="AF370" i="23"/>
  <c r="AF354" i="23"/>
  <c r="AE350" i="23"/>
  <c r="AF346" i="23"/>
  <c r="O405" i="30"/>
  <c r="O396" i="30"/>
  <c r="AE417" i="23"/>
  <c r="AE415" i="23"/>
  <c r="AJ411" i="23"/>
  <c r="AF405" i="23"/>
  <c r="AG400" i="23"/>
  <c r="AL397" i="23"/>
  <c r="AF388" i="23"/>
  <c r="AF367" i="23"/>
  <c r="AG361" i="23"/>
  <c r="AE354" i="23"/>
  <c r="AG349" i="23"/>
  <c r="AE346" i="23"/>
  <c r="O388" i="30"/>
  <c r="O387" i="30"/>
  <c r="AG403" i="23"/>
  <c r="AF400" i="23"/>
  <c r="AG375" i="23"/>
  <c r="AL371" i="23"/>
  <c r="AE367" i="23"/>
  <c r="AF361" i="23"/>
  <c r="O389" i="30"/>
  <c r="O379" i="30"/>
  <c r="AE418" i="23"/>
  <c r="AF411" i="23"/>
  <c r="AF409" i="23"/>
  <c r="AF403" i="23"/>
  <c r="AL401" i="23"/>
  <c r="AJ398" i="23"/>
  <c r="AJ391" i="23"/>
  <c r="AJ385" i="23"/>
  <c r="AG384" i="23"/>
  <c r="AG380" i="23"/>
  <c r="AG378" i="23"/>
  <c r="AF375" i="23"/>
  <c r="O380" i="30"/>
  <c r="O371" i="30"/>
  <c r="AG387" i="23"/>
  <c r="AJ372" i="23"/>
  <c r="AG357" i="23"/>
  <c r="AJ402" i="23"/>
  <c r="AF395" i="23"/>
  <c r="AF394" i="23"/>
  <c r="AG391" i="23"/>
  <c r="AF387" i="23"/>
  <c r="AJ379" i="23"/>
  <c r="AF357" i="23"/>
  <c r="AL351" i="23"/>
  <c r="AJ348" i="23"/>
  <c r="O413" i="30"/>
  <c r="O373" i="30"/>
  <c r="O364" i="30"/>
  <c r="O356" i="30"/>
  <c r="O348" i="30"/>
  <c r="AG404" i="23"/>
  <c r="AF391" i="23"/>
  <c r="AJ369" i="23"/>
  <c r="O357" i="30"/>
  <c r="O346" i="30"/>
  <c r="K403" i="30"/>
  <c r="K395" i="30"/>
  <c r="K387" i="30"/>
  <c r="K379" i="30"/>
  <c r="K371" i="30"/>
  <c r="K363" i="30"/>
  <c r="K355" i="30"/>
  <c r="K347" i="30"/>
  <c r="O375" i="30"/>
  <c r="O367" i="30"/>
  <c r="O359" i="30"/>
  <c r="O351" i="30"/>
  <c r="K411" i="30"/>
  <c r="V352" i="30"/>
  <c r="K419" i="30"/>
  <c r="O412" i="30"/>
  <c r="V360" i="30"/>
  <c r="M401" i="31"/>
  <c r="M385" i="31"/>
  <c r="H369" i="31"/>
  <c r="J369" i="31"/>
  <c r="K369" i="31" s="1"/>
  <c r="E419" i="31"/>
  <c r="E417" i="31"/>
  <c r="E415" i="31"/>
  <c r="E413" i="31"/>
  <c r="E411" i="31"/>
  <c r="E409" i="31"/>
  <c r="E407" i="31"/>
  <c r="E405" i="31"/>
  <c r="E403" i="31"/>
  <c r="N401" i="31"/>
  <c r="O401" i="31" s="1"/>
  <c r="C401" i="31"/>
  <c r="D401" i="31" s="1"/>
  <c r="C398" i="31"/>
  <c r="D398" i="31" s="1"/>
  <c r="M398" i="31"/>
  <c r="E397" i="31"/>
  <c r="J396" i="31"/>
  <c r="K396" i="31" s="1"/>
  <c r="J393" i="31"/>
  <c r="K393" i="31" s="1"/>
  <c r="H390" i="31"/>
  <c r="L389" i="31"/>
  <c r="F387" i="31"/>
  <c r="N385" i="31"/>
  <c r="O385" i="31" s="1"/>
  <c r="C385" i="31"/>
  <c r="D385" i="31" s="1"/>
  <c r="C382" i="31"/>
  <c r="D382" i="31" s="1"/>
  <c r="M382" i="31"/>
  <c r="E381" i="31"/>
  <c r="J380" i="31"/>
  <c r="K380" i="31" s="1"/>
  <c r="L377" i="31"/>
  <c r="J376" i="31"/>
  <c r="K376" i="31" s="1"/>
  <c r="E373" i="31"/>
  <c r="F372" i="31"/>
  <c r="C370" i="31"/>
  <c r="D370" i="31" s="1"/>
  <c r="M370" i="31"/>
  <c r="N370" i="31"/>
  <c r="O370" i="31" s="1"/>
  <c r="E370" i="31"/>
  <c r="C369" i="31"/>
  <c r="D369" i="31" s="1"/>
  <c r="H367" i="31"/>
  <c r="J367" i="31"/>
  <c r="K367" i="31" s="1"/>
  <c r="N365" i="31"/>
  <c r="O365" i="31" s="1"/>
  <c r="L364" i="31"/>
  <c r="L361" i="31"/>
  <c r="J360" i="31"/>
  <c r="K360" i="31" s="1"/>
  <c r="E357" i="31"/>
  <c r="C354" i="31"/>
  <c r="D354" i="31" s="1"/>
  <c r="M354" i="31"/>
  <c r="N354" i="31"/>
  <c r="O354" i="31" s="1"/>
  <c r="E354" i="31"/>
  <c r="C356" i="31"/>
  <c r="D356" i="31" s="1"/>
  <c r="M356" i="31"/>
  <c r="N356" i="31"/>
  <c r="O356" i="31" s="1"/>
  <c r="E356" i="31"/>
  <c r="M419" i="31"/>
  <c r="C419" i="31"/>
  <c r="D419" i="31" s="1"/>
  <c r="M417" i="31"/>
  <c r="C417" i="31"/>
  <c r="D417" i="31" s="1"/>
  <c r="M415" i="31"/>
  <c r="C415" i="31"/>
  <c r="D415" i="31" s="1"/>
  <c r="M413" i="31"/>
  <c r="C413" i="31"/>
  <c r="D413" i="31" s="1"/>
  <c r="M411" i="31"/>
  <c r="C411" i="31"/>
  <c r="D411" i="31" s="1"/>
  <c r="M409" i="31"/>
  <c r="C409" i="31"/>
  <c r="D409" i="31" s="1"/>
  <c r="M407" i="31"/>
  <c r="C407" i="31"/>
  <c r="D407" i="31" s="1"/>
  <c r="M405" i="31"/>
  <c r="C405" i="31"/>
  <c r="D405" i="31" s="1"/>
  <c r="M403" i="31"/>
  <c r="C403" i="31"/>
  <c r="D403" i="31" s="1"/>
  <c r="L401" i="31"/>
  <c r="N397" i="31"/>
  <c r="O397" i="31" s="1"/>
  <c r="C397" i="31"/>
  <c r="D397" i="31" s="1"/>
  <c r="F396" i="31"/>
  <c r="C394" i="31"/>
  <c r="D394" i="31" s="1"/>
  <c r="M394" i="31"/>
  <c r="E393" i="31"/>
  <c r="L388" i="31"/>
  <c r="L385" i="31"/>
  <c r="N381" i="31"/>
  <c r="O381" i="31" s="1"/>
  <c r="C381" i="31"/>
  <c r="D381" i="31" s="1"/>
  <c r="E377" i="31"/>
  <c r="C374" i="31"/>
  <c r="D374" i="31" s="1"/>
  <c r="M374" i="31"/>
  <c r="N374" i="31"/>
  <c r="O374" i="31" s="1"/>
  <c r="E374" i="31"/>
  <c r="H371" i="31"/>
  <c r="J371" i="31"/>
  <c r="K371" i="31" s="1"/>
  <c r="N369" i="31"/>
  <c r="O369" i="31" s="1"/>
  <c r="J364" i="31"/>
  <c r="K364" i="31" s="1"/>
  <c r="E361" i="31"/>
  <c r="C358" i="31"/>
  <c r="D358" i="31" s="1"/>
  <c r="M358" i="31"/>
  <c r="N358" i="31"/>
  <c r="O358" i="31" s="1"/>
  <c r="E358" i="31"/>
  <c r="H355" i="31"/>
  <c r="J355" i="31"/>
  <c r="K355" i="31" s="1"/>
  <c r="C400" i="31"/>
  <c r="D400" i="31" s="1"/>
  <c r="M400" i="31"/>
  <c r="C384" i="31"/>
  <c r="D384" i="31" s="1"/>
  <c r="M384" i="31"/>
  <c r="C376" i="31"/>
  <c r="D376" i="31" s="1"/>
  <c r="M376" i="31"/>
  <c r="N376" i="31"/>
  <c r="O376" i="31" s="1"/>
  <c r="E376" i="31"/>
  <c r="H373" i="31"/>
  <c r="J373" i="31"/>
  <c r="K373" i="31" s="1"/>
  <c r="M369" i="31"/>
  <c r="H364" i="31"/>
  <c r="C360" i="31"/>
  <c r="D360" i="31" s="1"/>
  <c r="M360" i="31"/>
  <c r="N360" i="31"/>
  <c r="O360" i="31" s="1"/>
  <c r="E360" i="31"/>
  <c r="H357" i="31"/>
  <c r="J357" i="31"/>
  <c r="K357" i="31" s="1"/>
  <c r="E420" i="31"/>
  <c r="J401" i="31"/>
  <c r="K401" i="31" s="1"/>
  <c r="L400" i="31"/>
  <c r="L397" i="31"/>
  <c r="N393" i="31"/>
  <c r="O393" i="31" s="1"/>
  <c r="C393" i="31"/>
  <c r="D393" i="31" s="1"/>
  <c r="C390" i="31"/>
  <c r="D390" i="31" s="1"/>
  <c r="M390" i="31"/>
  <c r="J388" i="31"/>
  <c r="K388" i="31" s="1"/>
  <c r="J385" i="31"/>
  <c r="K385" i="31" s="1"/>
  <c r="L384" i="31"/>
  <c r="L381" i="31"/>
  <c r="C380" i="31"/>
  <c r="D380" i="31" s="1"/>
  <c r="M380" i="31"/>
  <c r="E380" i="31"/>
  <c r="C378" i="31"/>
  <c r="D378" i="31" s="1"/>
  <c r="M378" i="31"/>
  <c r="N378" i="31"/>
  <c r="O378" i="31" s="1"/>
  <c r="E378" i="31"/>
  <c r="H375" i="31"/>
  <c r="J375" i="31"/>
  <c r="K375" i="31" s="1"/>
  <c r="N373" i="31"/>
  <c r="O373" i="31" s="1"/>
  <c r="L369" i="31"/>
  <c r="E365" i="31"/>
  <c r="C362" i="31"/>
  <c r="D362" i="31" s="1"/>
  <c r="M362" i="31"/>
  <c r="N362" i="31"/>
  <c r="O362" i="31" s="1"/>
  <c r="E362" i="31"/>
  <c r="H359" i="31"/>
  <c r="J359" i="31"/>
  <c r="K359" i="31" s="1"/>
  <c r="N357" i="31"/>
  <c r="O357" i="31" s="1"/>
  <c r="L356" i="31"/>
  <c r="M355" i="31"/>
  <c r="C350" i="31"/>
  <c r="D350" i="31" s="1"/>
  <c r="M350" i="31"/>
  <c r="N350" i="31"/>
  <c r="O350" i="31" s="1"/>
  <c r="E350" i="31"/>
  <c r="F350" i="31"/>
  <c r="J419" i="31"/>
  <c r="K419" i="31" s="1"/>
  <c r="J417" i="31"/>
  <c r="K417" i="31" s="1"/>
  <c r="J415" i="31"/>
  <c r="K415" i="31" s="1"/>
  <c r="J413" i="31"/>
  <c r="K413" i="31" s="1"/>
  <c r="J411" i="31"/>
  <c r="K411" i="31" s="1"/>
  <c r="J409" i="31"/>
  <c r="K409" i="31" s="1"/>
  <c r="J407" i="31"/>
  <c r="K407" i="31" s="1"/>
  <c r="J405" i="31"/>
  <c r="K405" i="31" s="1"/>
  <c r="J403" i="31"/>
  <c r="K403" i="31" s="1"/>
  <c r="F401" i="31"/>
  <c r="C396" i="31"/>
  <c r="D396" i="31" s="1"/>
  <c r="M396" i="31"/>
  <c r="F385" i="31"/>
  <c r="H377" i="31"/>
  <c r="J377" i="31"/>
  <c r="K377" i="31" s="1"/>
  <c r="F369" i="31"/>
  <c r="C364" i="31"/>
  <c r="D364" i="31" s="1"/>
  <c r="M364" i="31"/>
  <c r="N364" i="31"/>
  <c r="O364" i="31" s="1"/>
  <c r="E364" i="31"/>
  <c r="H361" i="31"/>
  <c r="J361" i="31"/>
  <c r="K361" i="31" s="1"/>
  <c r="C388" i="31"/>
  <c r="D388" i="31" s="1"/>
  <c r="M388" i="31"/>
  <c r="C372" i="31"/>
  <c r="D372" i="31" s="1"/>
  <c r="M372" i="31"/>
  <c r="N372" i="31"/>
  <c r="O372" i="31" s="1"/>
  <c r="E372" i="31"/>
  <c r="M420" i="31"/>
  <c r="H419" i="31"/>
  <c r="M418" i="31"/>
  <c r="H417" i="31"/>
  <c r="M416" i="31"/>
  <c r="H415" i="31"/>
  <c r="M414" i="31"/>
  <c r="H413" i="31"/>
  <c r="M412" i="31"/>
  <c r="H411" i="31"/>
  <c r="M410" i="31"/>
  <c r="H409" i="31"/>
  <c r="M408" i="31"/>
  <c r="H407" i="31"/>
  <c r="M406" i="31"/>
  <c r="H405" i="31"/>
  <c r="M404" i="31"/>
  <c r="H403" i="31"/>
  <c r="E401" i="31"/>
  <c r="J400" i="31"/>
  <c r="K400" i="31" s="1"/>
  <c r="E398" i="31"/>
  <c r="J397" i="31"/>
  <c r="K397" i="31" s="1"/>
  <c r="L396" i="31"/>
  <c r="H394" i="31"/>
  <c r="L393" i="31"/>
  <c r="F391" i="31"/>
  <c r="N389" i="31"/>
  <c r="O389" i="31" s="1"/>
  <c r="C389" i="31"/>
  <c r="D389" i="31" s="1"/>
  <c r="F388" i="31"/>
  <c r="C386" i="31"/>
  <c r="D386" i="31" s="1"/>
  <c r="M386" i="31"/>
  <c r="E385" i="31"/>
  <c r="J384" i="31"/>
  <c r="K384" i="31" s="1"/>
  <c r="E382" i="31"/>
  <c r="J381" i="31"/>
  <c r="K381" i="31" s="1"/>
  <c r="L380" i="31"/>
  <c r="N377" i="31"/>
  <c r="O377" i="31" s="1"/>
  <c r="L376" i="31"/>
  <c r="M375" i="31"/>
  <c r="L373" i="31"/>
  <c r="J372" i="31"/>
  <c r="K372" i="31" s="1"/>
  <c r="F371" i="31"/>
  <c r="H370" i="31"/>
  <c r="E369" i="31"/>
  <c r="C366" i="31"/>
  <c r="D366" i="31" s="1"/>
  <c r="M366" i="31"/>
  <c r="N366" i="31"/>
  <c r="O366" i="31" s="1"/>
  <c r="E366" i="31"/>
  <c r="H363" i="31"/>
  <c r="J363" i="31"/>
  <c r="K363" i="31" s="1"/>
  <c r="N361" i="31"/>
  <c r="O361" i="31" s="1"/>
  <c r="L360" i="31"/>
  <c r="M359" i="31"/>
  <c r="L357" i="31"/>
  <c r="J356" i="31"/>
  <c r="K356" i="31" s="1"/>
  <c r="F355" i="31"/>
  <c r="H354" i="31"/>
  <c r="C352" i="31"/>
  <c r="D352" i="31" s="1"/>
  <c r="M352" i="31"/>
  <c r="N352" i="31"/>
  <c r="O352" i="31" s="1"/>
  <c r="E352" i="31"/>
  <c r="F352" i="31"/>
  <c r="N388" i="31"/>
  <c r="O388" i="31" s="1"/>
  <c r="H400" i="31"/>
  <c r="F397" i="31"/>
  <c r="F394" i="31"/>
  <c r="C392" i="31"/>
  <c r="D392" i="31" s="1"/>
  <c r="M392" i="31"/>
  <c r="E391" i="31"/>
  <c r="J390" i="31"/>
  <c r="K390" i="31" s="1"/>
  <c r="E388" i="31"/>
  <c r="J387" i="31"/>
  <c r="K387" i="31" s="1"/>
  <c r="H384" i="31"/>
  <c r="F381" i="31"/>
  <c r="L378" i="31"/>
  <c r="M377" i="31"/>
  <c r="L375" i="31"/>
  <c r="J374" i="31"/>
  <c r="K374" i="31" s="1"/>
  <c r="F373" i="31"/>
  <c r="H372" i="31"/>
  <c r="E371" i="31"/>
  <c r="C368" i="31"/>
  <c r="D368" i="31" s="1"/>
  <c r="M368" i="31"/>
  <c r="N368" i="31"/>
  <c r="O368" i="31" s="1"/>
  <c r="E368" i="31"/>
  <c r="H365" i="31"/>
  <c r="J365" i="31"/>
  <c r="K365" i="31" s="1"/>
  <c r="M361" i="31"/>
  <c r="F357" i="31"/>
  <c r="H356" i="31"/>
  <c r="F348" i="31"/>
  <c r="F346" i="31"/>
  <c r="E348" i="31"/>
  <c r="E346" i="31"/>
  <c r="J353" i="31"/>
  <c r="K353" i="31" s="1"/>
  <c r="J351" i="31"/>
  <c r="K351" i="31" s="1"/>
  <c r="J349" i="31"/>
  <c r="K349" i="31" s="1"/>
  <c r="N348" i="31"/>
  <c r="O348" i="31" s="1"/>
  <c r="J347" i="31"/>
  <c r="K347" i="31" s="1"/>
  <c r="N346" i="31"/>
  <c r="O346" i="31" s="1"/>
  <c r="M348" i="31"/>
  <c r="M346" i="31"/>
  <c r="J360" i="24"/>
  <c r="N348" i="24"/>
  <c r="P347" i="24"/>
  <c r="R346" i="24"/>
  <c r="I414" i="32"/>
  <c r="M412" i="32"/>
  <c r="N411" i="32"/>
  <c r="O411" i="32" s="1"/>
  <c r="M384" i="32"/>
  <c r="I349" i="32"/>
  <c r="AJ420" i="23"/>
  <c r="Q420" i="23"/>
  <c r="Q418" i="23"/>
  <c r="Q417" i="23"/>
  <c r="AA416" i="23"/>
  <c r="S413" i="23"/>
  <c r="K412" i="23"/>
  <c r="W408" i="23"/>
  <c r="AA407" i="23"/>
  <c r="M405" i="23"/>
  <c r="Q404" i="23"/>
  <c r="I403" i="23"/>
  <c r="S402" i="23"/>
  <c r="Q397" i="23"/>
  <c r="O386" i="23"/>
  <c r="AA385" i="23"/>
  <c r="K385" i="23"/>
  <c r="S383" i="23"/>
  <c r="K382" i="23"/>
  <c r="AA370" i="23"/>
  <c r="AA369" i="23"/>
  <c r="Y352" i="23"/>
  <c r="O348" i="23"/>
  <c r="W416" i="23"/>
  <c r="AA389" i="23"/>
  <c r="W367" i="23"/>
  <c r="T370" i="24"/>
  <c r="R367" i="24"/>
  <c r="J366" i="24"/>
  <c r="R364" i="24"/>
  <c r="J351" i="24"/>
  <c r="K365" i="32"/>
  <c r="N364" i="32"/>
  <c r="O364" i="32" s="1"/>
  <c r="M420" i="23"/>
  <c r="S419" i="23"/>
  <c r="U416" i="23"/>
  <c r="AJ414" i="23"/>
  <c r="Q411" i="23"/>
  <c r="Y410" i="23"/>
  <c r="W409" i="23"/>
  <c r="Q408" i="23"/>
  <c r="U407" i="23"/>
  <c r="M402" i="23"/>
  <c r="Q401" i="23"/>
  <c r="U400" i="23"/>
  <c r="W399" i="23"/>
  <c r="AA398" i="23"/>
  <c r="M397" i="23"/>
  <c r="S394" i="23"/>
  <c r="S392" i="23"/>
  <c r="O390" i="23"/>
  <c r="S389" i="23"/>
  <c r="AA386" i="23"/>
  <c r="K386" i="23"/>
  <c r="W385" i="23"/>
  <c r="Y382" i="23"/>
  <c r="AK381" i="23"/>
  <c r="AA375" i="23"/>
  <c r="Q374" i="23"/>
  <c r="AA373" i="23"/>
  <c r="AK372" i="23"/>
  <c r="O372" i="23"/>
  <c r="U370" i="23"/>
  <c r="W369" i="23"/>
  <c r="AA368" i="23"/>
  <c r="S367" i="23"/>
  <c r="K366" i="23"/>
  <c r="M360" i="23"/>
  <c r="O356" i="23"/>
  <c r="S355" i="23"/>
  <c r="S352" i="23"/>
  <c r="AA351" i="23"/>
  <c r="K348" i="23"/>
  <c r="L370" i="24"/>
  <c r="M364" i="32"/>
  <c r="N359" i="32"/>
  <c r="O359" i="32" s="1"/>
  <c r="AA420" i="23"/>
  <c r="K420" i="23"/>
  <c r="M419" i="23"/>
  <c r="S416" i="23"/>
  <c r="W410" i="23"/>
  <c r="O408" i="23"/>
  <c r="S407" i="23"/>
  <c r="K397" i="23"/>
  <c r="Q389" i="23"/>
  <c r="Y386" i="23"/>
  <c r="I386" i="23"/>
  <c r="S376" i="23"/>
  <c r="S370" i="23"/>
  <c r="Y368" i="23"/>
  <c r="Q367" i="23"/>
  <c r="O352" i="23"/>
  <c r="S351" i="23"/>
  <c r="AA348" i="23"/>
  <c r="I348" i="23"/>
  <c r="J370" i="24"/>
  <c r="N394" i="32"/>
  <c r="O394" i="32" s="1"/>
  <c r="Y420" i="23"/>
  <c r="I420" i="23"/>
  <c r="Q416" i="23"/>
  <c r="U412" i="23"/>
  <c r="K411" i="23"/>
  <c r="K410" i="23"/>
  <c r="Q409" i="23"/>
  <c r="AA404" i="23"/>
  <c r="AA403" i="23"/>
  <c r="I402" i="23"/>
  <c r="S399" i="23"/>
  <c r="AJ394" i="23"/>
  <c r="O389" i="23"/>
  <c r="W386" i="23"/>
  <c r="AK385" i="23"/>
  <c r="Q370" i="23"/>
  <c r="O367" i="23"/>
  <c r="AJ363" i="23"/>
  <c r="I360" i="23"/>
  <c r="K356" i="23"/>
  <c r="M355" i="23"/>
  <c r="M352" i="23"/>
  <c r="O351" i="23"/>
  <c r="Y348" i="23"/>
  <c r="T415" i="24"/>
  <c r="T391" i="24"/>
  <c r="I406" i="32"/>
  <c r="O416" i="23"/>
  <c r="M414" i="23"/>
  <c r="S412" i="23"/>
  <c r="AA411" i="23"/>
  <c r="I411" i="23"/>
  <c r="AJ409" i="23"/>
  <c r="AA402" i="23"/>
  <c r="K401" i="23"/>
  <c r="S398" i="23"/>
  <c r="I394" i="23"/>
  <c r="O393" i="23"/>
  <c r="AA390" i="23"/>
  <c r="I390" i="23"/>
  <c r="M389" i="23"/>
  <c r="U386" i="23"/>
  <c r="Y383" i="23"/>
  <c r="S382" i="23"/>
  <c r="U380" i="23"/>
  <c r="I374" i="23"/>
  <c r="U373" i="23"/>
  <c r="I372" i="23"/>
  <c r="O370" i="23"/>
  <c r="M367" i="23"/>
  <c r="AA360" i="23"/>
  <c r="I356" i="23"/>
  <c r="K355" i="23"/>
  <c r="K352" i="23"/>
  <c r="M351" i="23"/>
  <c r="W349" i="23"/>
  <c r="W348" i="23"/>
  <c r="AJ347" i="23"/>
  <c r="K389" i="23"/>
  <c r="K367" i="23"/>
  <c r="AJ359" i="23"/>
  <c r="I352" i="23"/>
  <c r="K351" i="23"/>
  <c r="S397" i="23"/>
  <c r="AJ393" i="23"/>
  <c r="AJ392" i="23"/>
  <c r="AJ383" i="23"/>
  <c r="AA352" i="23"/>
  <c r="Q348" i="23"/>
  <c r="AG412" i="23"/>
  <c r="AE410" i="23"/>
  <c r="AG410" i="23"/>
  <c r="AG408" i="23"/>
  <c r="Q406" i="23"/>
  <c r="U406" i="23"/>
  <c r="K391" i="23"/>
  <c r="AA391" i="23"/>
  <c r="M391" i="23"/>
  <c r="O391" i="23"/>
  <c r="Q391" i="23"/>
  <c r="I387" i="23"/>
  <c r="AJ376" i="23"/>
  <c r="AL376" i="23"/>
  <c r="Q365" i="23"/>
  <c r="M365" i="23"/>
  <c r="Y365" i="23"/>
  <c r="AA365" i="23"/>
  <c r="I365" i="23"/>
  <c r="K365" i="23"/>
  <c r="O365" i="23"/>
  <c r="S365" i="23"/>
  <c r="AG358" i="23"/>
  <c r="AF358" i="23"/>
  <c r="AE419" i="23"/>
  <c r="Q419" i="23"/>
  <c r="AG418" i="23"/>
  <c r="U418" i="23"/>
  <c r="AJ417" i="23"/>
  <c r="W417" i="23"/>
  <c r="AJ416" i="23"/>
  <c r="I416" i="23"/>
  <c r="Y416" i="23"/>
  <c r="AG415" i="23"/>
  <c r="S415" i="23"/>
  <c r="AG414" i="23"/>
  <c r="S414" i="23"/>
  <c r="AF413" i="23"/>
  <c r="Q413" i="23"/>
  <c r="AF412" i="23"/>
  <c r="Q412" i="23"/>
  <c r="AE411" i="23"/>
  <c r="I410" i="23"/>
  <c r="AL409" i="23"/>
  <c r="U409" i="23"/>
  <c r="I409" i="23"/>
  <c r="Y409" i="23"/>
  <c r="AF408" i="23"/>
  <c r="AJ406" i="23"/>
  <c r="S406" i="23"/>
  <c r="AE405" i="23"/>
  <c r="I404" i="23"/>
  <c r="Y404" i="23"/>
  <c r="M404" i="23"/>
  <c r="Y391" i="23"/>
  <c r="AE388" i="23"/>
  <c r="W388" i="23"/>
  <c r="I388" i="23"/>
  <c r="Y388" i="23"/>
  <c r="K388" i="23"/>
  <c r="AA388" i="23"/>
  <c r="M388" i="23"/>
  <c r="AJ367" i="23"/>
  <c r="AL367" i="23"/>
  <c r="W359" i="23"/>
  <c r="I359" i="23"/>
  <c r="Y359" i="23"/>
  <c r="Q359" i="23"/>
  <c r="U359" i="23"/>
  <c r="K359" i="23"/>
  <c r="M359" i="23"/>
  <c r="O359" i="23"/>
  <c r="S359" i="23"/>
  <c r="AA359" i="23"/>
  <c r="AJ353" i="23"/>
  <c r="AL353" i="23"/>
  <c r="O419" i="23"/>
  <c r="Q415" i="23"/>
  <c r="AF414" i="23"/>
  <c r="O414" i="23"/>
  <c r="AE413" i="23"/>
  <c r="O413" i="23"/>
  <c r="AA410" i="23"/>
  <c r="M407" i="23"/>
  <c r="Q407" i="23"/>
  <c r="O406" i="23"/>
  <c r="AJ400" i="23"/>
  <c r="AJ399" i="23"/>
  <c r="W391" i="23"/>
  <c r="Q377" i="23"/>
  <c r="W377" i="23"/>
  <c r="Y377" i="23"/>
  <c r="I377" i="23"/>
  <c r="AA377" i="23"/>
  <c r="K377" i="23"/>
  <c r="M377" i="23"/>
  <c r="O377" i="23"/>
  <c r="AE373" i="23"/>
  <c r="AG373" i="23"/>
  <c r="AG371" i="23"/>
  <c r="AE371" i="23"/>
  <c r="AF371" i="23"/>
  <c r="AG363" i="23"/>
  <c r="AE363" i="23"/>
  <c r="AF363" i="23"/>
  <c r="K415" i="23"/>
  <c r="K414" i="23"/>
  <c r="K413" i="23"/>
  <c r="AG420" i="23"/>
  <c r="Y419" i="23"/>
  <c r="I419" i="23"/>
  <c r="AL418" i="23"/>
  <c r="M418" i="23"/>
  <c r="M417" i="23"/>
  <c r="AA415" i="23"/>
  <c r="I415" i="23"/>
  <c r="AL414" i="23"/>
  <c r="AA414" i="23"/>
  <c r="I414" i="23"/>
  <c r="AL413" i="23"/>
  <c r="AA413" i="23"/>
  <c r="I413" i="23"/>
  <c r="AL412" i="23"/>
  <c r="AA412" i="23"/>
  <c r="S410" i="23"/>
  <c r="M409" i="23"/>
  <c r="I408" i="23"/>
  <c r="Y408" i="23"/>
  <c r="M408" i="23"/>
  <c r="AG407" i="23"/>
  <c r="O407" i="23"/>
  <c r="I406" i="23"/>
  <c r="AL405" i="23"/>
  <c r="U405" i="23"/>
  <c r="I405" i="23"/>
  <c r="Y405" i="23"/>
  <c r="AF404" i="23"/>
  <c r="O404" i="23"/>
  <c r="M403" i="23"/>
  <c r="O403" i="23"/>
  <c r="Q403" i="23"/>
  <c r="W400" i="23"/>
  <c r="I400" i="23"/>
  <c r="Y400" i="23"/>
  <c r="K400" i="23"/>
  <c r="AA400" i="23"/>
  <c r="M400" i="23"/>
  <c r="AF396" i="23"/>
  <c r="AF393" i="23"/>
  <c r="AG393" i="23"/>
  <c r="AG392" i="23"/>
  <c r="I391" i="23"/>
  <c r="AL390" i="23"/>
  <c r="Q388" i="23"/>
  <c r="AJ384" i="23"/>
  <c r="AK384" i="23"/>
  <c r="M378" i="23"/>
  <c r="W378" i="23"/>
  <c r="Y378" i="23"/>
  <c r="I378" i="23"/>
  <c r="AA378" i="23"/>
  <c r="K378" i="23"/>
  <c r="O378" i="23"/>
  <c r="Q378" i="23"/>
  <c r="U365" i="23"/>
  <c r="AE359" i="23"/>
  <c r="AG359" i="23"/>
  <c r="AF359" i="23"/>
  <c r="AL352" i="23"/>
  <c r="AJ352" i="23"/>
  <c r="AJ404" i="23"/>
  <c r="AL404" i="23"/>
  <c r="K387" i="23"/>
  <c r="AA387" i="23"/>
  <c r="M387" i="23"/>
  <c r="O387" i="23"/>
  <c r="Q387" i="23"/>
  <c r="AF385" i="23"/>
  <c r="AG385" i="23"/>
  <c r="AF381" i="23"/>
  <c r="AG381" i="23"/>
  <c r="AJ377" i="23"/>
  <c r="AL377" i="23"/>
  <c r="AE369" i="23"/>
  <c r="AG369" i="23"/>
  <c r="AJ361" i="23"/>
  <c r="AL361" i="23"/>
  <c r="K358" i="23"/>
  <c r="AA358" i="23"/>
  <c r="M358" i="23"/>
  <c r="U358" i="23"/>
  <c r="I358" i="23"/>
  <c r="Y358" i="23"/>
  <c r="O358" i="23"/>
  <c r="Q358" i="23"/>
  <c r="S358" i="23"/>
  <c r="W358" i="23"/>
  <c r="AA419" i="23"/>
  <c r="AF397" i="23"/>
  <c r="AG397" i="23"/>
  <c r="AL378" i="23"/>
  <c r="AJ378" i="23"/>
  <c r="AF366" i="23"/>
  <c r="AG366" i="23"/>
  <c r="AL356" i="23"/>
  <c r="AJ356" i="23"/>
  <c r="AF420" i="23"/>
  <c r="W419" i="23"/>
  <c r="AA418" i="23"/>
  <c r="K418" i="23"/>
  <c r="K417" i="23"/>
  <c r="K416" i="23"/>
  <c r="Y415" i="23"/>
  <c r="Y414" i="23"/>
  <c r="Y413" i="23"/>
  <c r="K409" i="23"/>
  <c r="U408" i="23"/>
  <c r="AF407" i="23"/>
  <c r="K407" i="23"/>
  <c r="AA406" i="23"/>
  <c r="S405" i="23"/>
  <c r="K404" i="23"/>
  <c r="W403" i="23"/>
  <c r="K399" i="23"/>
  <c r="AA399" i="23"/>
  <c r="M399" i="23"/>
  <c r="O399" i="23"/>
  <c r="Q399" i="23"/>
  <c r="W396" i="23"/>
  <c r="I396" i="23"/>
  <c r="Y396" i="23"/>
  <c r="K396" i="23"/>
  <c r="AA396" i="23"/>
  <c r="M396" i="23"/>
  <c r="AF392" i="23"/>
  <c r="AJ388" i="23"/>
  <c r="O388" i="23"/>
  <c r="AJ387" i="23"/>
  <c r="U387" i="23"/>
  <c r="W384" i="23"/>
  <c r="I384" i="23"/>
  <c r="Y384" i="23"/>
  <c r="K384" i="23"/>
  <c r="AA384" i="23"/>
  <c r="M384" i="23"/>
  <c r="O384" i="23"/>
  <c r="Q384" i="23"/>
  <c r="AJ380" i="23"/>
  <c r="AK380" i="23"/>
  <c r="I379" i="23"/>
  <c r="Y379" i="23"/>
  <c r="AA379" i="23"/>
  <c r="K379" i="23"/>
  <c r="M379" i="23"/>
  <c r="O379" i="23"/>
  <c r="Q379" i="23"/>
  <c r="S379" i="23"/>
  <c r="U377" i="23"/>
  <c r="AL370" i="23"/>
  <c r="AJ370" i="23"/>
  <c r="AJ364" i="23"/>
  <c r="AL364" i="23"/>
  <c r="AL362" i="23"/>
  <c r="AJ362" i="23"/>
  <c r="O357" i="23"/>
  <c r="Q357" i="23"/>
  <c r="I357" i="23"/>
  <c r="Y357" i="23"/>
  <c r="M357" i="23"/>
  <c r="K357" i="23"/>
  <c r="S357" i="23"/>
  <c r="U357" i="23"/>
  <c r="W357" i="23"/>
  <c r="AA357" i="23"/>
  <c r="AF401" i="23"/>
  <c r="AG401" i="23"/>
  <c r="K419" i="23"/>
  <c r="Q410" i="23"/>
  <c r="U410" i="23"/>
  <c r="AE406" i="23"/>
  <c r="AG406" i="23"/>
  <c r="K406" i="23"/>
  <c r="Y387" i="23"/>
  <c r="Y418" i="23"/>
  <c r="AA417" i="23"/>
  <c r="I417" i="23"/>
  <c r="AJ415" i="23"/>
  <c r="W415" i="23"/>
  <c r="W414" i="23"/>
  <c r="W413" i="23"/>
  <c r="I412" i="23"/>
  <c r="Y412" i="23"/>
  <c r="AF410" i="23"/>
  <c r="M410" i="23"/>
  <c r="AJ408" i="23"/>
  <c r="AL408" i="23"/>
  <c r="I407" i="23"/>
  <c r="Y406" i="23"/>
  <c r="AJ403" i="23"/>
  <c r="U403" i="23"/>
  <c r="K395" i="23"/>
  <c r="AA395" i="23"/>
  <c r="M395" i="23"/>
  <c r="O395" i="23"/>
  <c r="Q395" i="23"/>
  <c r="W392" i="23"/>
  <c r="I392" i="23"/>
  <c r="Y392" i="23"/>
  <c r="K392" i="23"/>
  <c r="AA392" i="23"/>
  <c r="M392" i="23"/>
  <c r="AF389" i="23"/>
  <c r="AG389" i="23"/>
  <c r="S387" i="23"/>
  <c r="W380" i="23"/>
  <c r="I380" i="23"/>
  <c r="Y380" i="23"/>
  <c r="K380" i="23"/>
  <c r="AA380" i="23"/>
  <c r="M380" i="23"/>
  <c r="O380" i="23"/>
  <c r="Q380" i="23"/>
  <c r="S377" i="23"/>
  <c r="U376" i="23"/>
  <c r="W376" i="23"/>
  <c r="Y376" i="23"/>
  <c r="I376" i="23"/>
  <c r="AA376" i="23"/>
  <c r="K376" i="23"/>
  <c r="M376" i="23"/>
  <c r="O376" i="23"/>
  <c r="AG372" i="23"/>
  <c r="AF372" i="23"/>
  <c r="AE358" i="23"/>
  <c r="O353" i="23"/>
  <c r="Q353" i="23"/>
  <c r="I353" i="23"/>
  <c r="Y353" i="23"/>
  <c r="K353" i="23"/>
  <c r="AA353" i="23"/>
  <c r="M353" i="23"/>
  <c r="S353" i="23"/>
  <c r="U353" i="23"/>
  <c r="W353" i="23"/>
  <c r="AF377" i="23"/>
  <c r="AE376" i="23"/>
  <c r="U368" i="23"/>
  <c r="Q368" i="23"/>
  <c r="AG364" i="23"/>
  <c r="AE364" i="23"/>
  <c r="AJ360" i="23"/>
  <c r="K350" i="23"/>
  <c r="AA350" i="23"/>
  <c r="M350" i="23"/>
  <c r="O350" i="23"/>
  <c r="U350" i="23"/>
  <c r="W350" i="23"/>
  <c r="I350" i="23"/>
  <c r="Y350" i="23"/>
  <c r="I371" i="23"/>
  <c r="Y371" i="23"/>
  <c r="U371" i="23"/>
  <c r="S368" i="23"/>
  <c r="M366" i="23"/>
  <c r="I366" i="23"/>
  <c r="Y366" i="23"/>
  <c r="I363" i="23"/>
  <c r="Y363" i="23"/>
  <c r="U363" i="23"/>
  <c r="K362" i="23"/>
  <c r="AA362" i="23"/>
  <c r="M362" i="23"/>
  <c r="U362" i="23"/>
  <c r="I362" i="23"/>
  <c r="Y362" i="23"/>
  <c r="K354" i="23"/>
  <c r="AA354" i="23"/>
  <c r="M354" i="23"/>
  <c r="U354" i="23"/>
  <c r="W354" i="23"/>
  <c r="I354" i="23"/>
  <c r="Y354" i="23"/>
  <c r="K346" i="23"/>
  <c r="AA346" i="23"/>
  <c r="M346" i="23"/>
  <c r="O346" i="23"/>
  <c r="U346" i="23"/>
  <c r="W346" i="23"/>
  <c r="I346" i="23"/>
  <c r="Y346" i="23"/>
  <c r="AG402" i="23"/>
  <c r="U402" i="23"/>
  <c r="Y401" i="23"/>
  <c r="I401" i="23"/>
  <c r="AL400" i="23"/>
  <c r="AG398" i="23"/>
  <c r="U398" i="23"/>
  <c r="Y397" i="23"/>
  <c r="I397" i="23"/>
  <c r="AL396" i="23"/>
  <c r="AG394" i="23"/>
  <c r="U394" i="23"/>
  <c r="Y393" i="23"/>
  <c r="I393" i="23"/>
  <c r="AL392" i="23"/>
  <c r="AG390" i="23"/>
  <c r="Y389" i="23"/>
  <c r="I389" i="23"/>
  <c r="AL388" i="23"/>
  <c r="AG386" i="23"/>
  <c r="Q383" i="23"/>
  <c r="S371" i="23"/>
  <c r="AK369" i="23"/>
  <c r="Q369" i="23"/>
  <c r="M369" i="23"/>
  <c r="O368" i="23"/>
  <c r="U366" i="23"/>
  <c r="S363" i="23"/>
  <c r="O361" i="23"/>
  <c r="Q361" i="23"/>
  <c r="I361" i="23"/>
  <c r="Y361" i="23"/>
  <c r="M361" i="23"/>
  <c r="AF360" i="23"/>
  <c r="AG360" i="23"/>
  <c r="AE360" i="23"/>
  <c r="AE355" i="23"/>
  <c r="AF355" i="23"/>
  <c r="AG355" i="23"/>
  <c r="AE351" i="23"/>
  <c r="AF351" i="23"/>
  <c r="AG351" i="23"/>
  <c r="AE347" i="23"/>
  <c r="AF347" i="23"/>
  <c r="AG347" i="23"/>
  <c r="AF402" i="23"/>
  <c r="W401" i="23"/>
  <c r="AF398" i="23"/>
  <c r="W397" i="23"/>
  <c r="W393" i="23"/>
  <c r="AF390" i="23"/>
  <c r="W389" i="23"/>
  <c r="AF386" i="23"/>
  <c r="O383" i="23"/>
  <c r="AJ374" i="23"/>
  <c r="Q371" i="23"/>
  <c r="U369" i="23"/>
  <c r="M368" i="23"/>
  <c r="AL366" i="23"/>
  <c r="AJ366" i="23"/>
  <c r="S366" i="23"/>
  <c r="Q363" i="23"/>
  <c r="W362" i="23"/>
  <c r="AA361" i="23"/>
  <c r="Q394" i="23"/>
  <c r="M383" i="23"/>
  <c r="O371" i="23"/>
  <c r="S369" i="23"/>
  <c r="AG368" i="23"/>
  <c r="AE368" i="23"/>
  <c r="K368" i="23"/>
  <c r="Q366" i="23"/>
  <c r="U364" i="23"/>
  <c r="Q364" i="23"/>
  <c r="O363" i="23"/>
  <c r="S362" i="23"/>
  <c r="W361" i="23"/>
  <c r="AL358" i="23"/>
  <c r="AJ358" i="23"/>
  <c r="AJ357" i="23"/>
  <c r="AL357" i="23"/>
  <c r="S354" i="23"/>
  <c r="S350" i="23"/>
  <c r="AA383" i="23"/>
  <c r="AJ375" i="23"/>
  <c r="I375" i="23"/>
  <c r="Y375" i="23"/>
  <c r="S374" i="23"/>
  <c r="S373" i="23"/>
  <c r="Q372" i="23"/>
  <c r="M371" i="23"/>
  <c r="M370" i="23"/>
  <c r="I370" i="23"/>
  <c r="Y370" i="23"/>
  <c r="O369" i="23"/>
  <c r="I368" i="23"/>
  <c r="I367" i="23"/>
  <c r="Y367" i="23"/>
  <c r="U367" i="23"/>
  <c r="O366" i="23"/>
  <c r="S364" i="23"/>
  <c r="M363" i="23"/>
  <c r="Q362" i="23"/>
  <c r="U361" i="23"/>
  <c r="Q354" i="23"/>
  <c r="Q350" i="23"/>
  <c r="AJ349" i="23"/>
  <c r="AL349" i="23"/>
  <c r="S346" i="23"/>
  <c r="Q360" i="23"/>
  <c r="AE356" i="23"/>
  <c r="Q356" i="23"/>
  <c r="U355" i="23"/>
  <c r="AJ354" i="23"/>
  <c r="AE352" i="23"/>
  <c r="Q352" i="23"/>
  <c r="U351" i="23"/>
  <c r="AJ350" i="23"/>
  <c r="M349" i="23"/>
  <c r="AE348" i="23"/>
  <c r="U347" i="23"/>
  <c r="AJ346" i="23"/>
  <c r="AA349" i="23"/>
  <c r="K349" i="23"/>
  <c r="Q355" i="23"/>
  <c r="Q351" i="23"/>
  <c r="Y349" i="23"/>
  <c r="I349" i="23"/>
  <c r="AG356" i="23"/>
  <c r="Y355" i="23"/>
  <c r="I355" i="23"/>
  <c r="AG352" i="23"/>
  <c r="Y351" i="23"/>
  <c r="I351" i="23"/>
  <c r="Q349" i="23"/>
  <c r="AG348" i="23"/>
  <c r="Y347" i="23"/>
  <c r="I347" i="23"/>
  <c r="M347" i="32"/>
  <c r="M381" i="32"/>
  <c r="M376" i="32"/>
  <c r="M370" i="32"/>
  <c r="T375" i="24"/>
  <c r="O381" i="32"/>
  <c r="N406" i="32"/>
  <c r="O406" i="32" s="1"/>
  <c r="N382" i="32"/>
  <c r="O382" i="32" s="1"/>
  <c r="I364" i="32"/>
  <c r="I362" i="32"/>
  <c r="K357" i="32"/>
  <c r="N356" i="32"/>
  <c r="O356" i="32" s="1"/>
  <c r="N405" i="32"/>
  <c r="Q405" i="32" s="1"/>
  <c r="R405" i="32" s="1"/>
  <c r="N354" i="32"/>
  <c r="Q354" i="32" s="1"/>
  <c r="R354" i="32" s="1"/>
  <c r="N404" i="24"/>
  <c r="N379" i="24"/>
  <c r="T381" i="24"/>
  <c r="T366" i="24"/>
  <c r="L360" i="24"/>
  <c r="T359" i="24"/>
  <c r="T348" i="24"/>
  <c r="T346" i="24"/>
  <c r="N417" i="32"/>
  <c r="Q417" i="32" s="1"/>
  <c r="R417" i="32" s="1"/>
  <c r="I404" i="32"/>
  <c r="M365" i="32"/>
  <c r="I350" i="32"/>
  <c r="T383" i="24"/>
  <c r="P383" i="24"/>
  <c r="P359" i="24"/>
  <c r="R352" i="24"/>
  <c r="O389" i="32"/>
  <c r="T352" i="24"/>
  <c r="T408" i="24"/>
  <c r="T388" i="24"/>
  <c r="J383" i="24"/>
  <c r="L364" i="24"/>
  <c r="L359" i="24"/>
  <c r="L356" i="24"/>
  <c r="J354" i="24"/>
  <c r="L352" i="24"/>
  <c r="T351" i="24"/>
  <c r="I388" i="32"/>
  <c r="I348" i="32"/>
  <c r="T409" i="24"/>
  <c r="N408" i="24"/>
  <c r="N388" i="24"/>
  <c r="T386" i="24"/>
  <c r="H383" i="24"/>
  <c r="J382" i="24"/>
  <c r="J359" i="24"/>
  <c r="J352" i="24"/>
  <c r="O404" i="32"/>
  <c r="I398" i="32"/>
  <c r="N391" i="32"/>
  <c r="O391" i="32" s="1"/>
  <c r="I383" i="32"/>
  <c r="K381" i="32"/>
  <c r="O371" i="32"/>
  <c r="N351" i="32"/>
  <c r="O351" i="32" s="1"/>
  <c r="T410" i="24"/>
  <c r="H388" i="24"/>
  <c r="L387" i="24"/>
  <c r="H359" i="24"/>
  <c r="N351" i="24"/>
  <c r="T347" i="24"/>
  <c r="K407" i="32"/>
  <c r="K375" i="32"/>
  <c r="N372" i="32"/>
  <c r="O372" i="32" s="1"/>
  <c r="N363" i="32"/>
  <c r="O363" i="32" s="1"/>
  <c r="N349" i="32"/>
  <c r="O349" i="32" s="1"/>
  <c r="M372" i="32"/>
  <c r="N360" i="32"/>
  <c r="Q360" i="32" s="1"/>
  <c r="R360" i="32" s="1"/>
  <c r="M355" i="32"/>
  <c r="M349" i="32"/>
  <c r="I390" i="32"/>
  <c r="T401" i="24"/>
  <c r="N392" i="24"/>
  <c r="L367" i="24"/>
  <c r="L347" i="24"/>
  <c r="T403" i="24"/>
  <c r="P402" i="24"/>
  <c r="P376" i="24"/>
  <c r="H370" i="24"/>
  <c r="L366" i="24"/>
  <c r="R360" i="24"/>
  <c r="H351" i="24"/>
  <c r="P346" i="24"/>
  <c r="I420" i="32"/>
  <c r="N413" i="32"/>
  <c r="Q413" i="32" s="1"/>
  <c r="R413" i="32" s="1"/>
  <c r="I407" i="32"/>
  <c r="M404" i="32"/>
  <c r="N398" i="32"/>
  <c r="O398" i="32" s="1"/>
  <c r="I375" i="32"/>
  <c r="I372" i="32"/>
  <c r="K371" i="32"/>
  <c r="O399" i="32"/>
  <c r="I366" i="32"/>
  <c r="N376" i="24"/>
  <c r="L374" i="24"/>
  <c r="L371" i="24"/>
  <c r="T363" i="24"/>
  <c r="J356" i="24"/>
  <c r="T353" i="24"/>
  <c r="R350" i="24"/>
  <c r="I413" i="32"/>
  <c r="P388" i="24"/>
  <c r="H382" i="24"/>
  <c r="R381" i="24"/>
  <c r="L379" i="24"/>
  <c r="T369" i="24"/>
  <c r="P367" i="24"/>
  <c r="J364" i="24"/>
  <c r="P363" i="24"/>
  <c r="T358" i="24"/>
  <c r="H354" i="24"/>
  <c r="P352" i="24"/>
  <c r="J347" i="24"/>
  <c r="N419" i="32"/>
  <c r="O419" i="32" s="1"/>
  <c r="I415" i="32"/>
  <c r="K404" i="32"/>
  <c r="N403" i="32"/>
  <c r="O403" i="32" s="1"/>
  <c r="I394" i="32"/>
  <c r="M387" i="32"/>
  <c r="I361" i="32"/>
  <c r="M386" i="32"/>
  <c r="R384" i="24"/>
  <c r="J367" i="24"/>
  <c r="L363" i="24"/>
  <c r="J358" i="24"/>
  <c r="N418" i="32"/>
  <c r="O418" i="32" s="1"/>
  <c r="N408" i="32"/>
  <c r="Q408" i="32" s="1"/>
  <c r="R408" i="32" s="1"/>
  <c r="M400" i="32"/>
  <c r="K389" i="32"/>
  <c r="O388" i="32"/>
  <c r="M380" i="32"/>
  <c r="N377" i="32"/>
  <c r="O377" i="32" s="1"/>
  <c r="O375" i="32"/>
  <c r="N370" i="32"/>
  <c r="Q370" i="32" s="1"/>
  <c r="R370" i="32" s="1"/>
  <c r="M356" i="32"/>
  <c r="I351" i="32"/>
  <c r="N363" i="24"/>
  <c r="N409" i="32"/>
  <c r="Q409" i="32" s="1"/>
  <c r="R409" i="32" s="1"/>
  <c r="T420" i="24"/>
  <c r="T407" i="24"/>
  <c r="T399" i="24"/>
  <c r="T396" i="24"/>
  <c r="N420" i="24"/>
  <c r="L416" i="24"/>
  <c r="J415" i="24"/>
  <c r="P414" i="24"/>
  <c r="T413" i="24"/>
  <c r="H411" i="24"/>
  <c r="P410" i="24"/>
  <c r="H408" i="24"/>
  <c r="L407" i="24"/>
  <c r="L404" i="24"/>
  <c r="H402" i="24"/>
  <c r="R401" i="24"/>
  <c r="P400" i="24"/>
  <c r="J399" i="24"/>
  <c r="T398" i="24"/>
  <c r="T397" i="24"/>
  <c r="N396" i="24"/>
  <c r="L392" i="24"/>
  <c r="J387" i="24"/>
  <c r="R386" i="24"/>
  <c r="P384" i="24"/>
  <c r="H367" i="24"/>
  <c r="J363" i="24"/>
  <c r="T360" i="24"/>
  <c r="H358" i="24"/>
  <c r="R357" i="24"/>
  <c r="T356" i="24"/>
  <c r="K399" i="32"/>
  <c r="I378" i="32"/>
  <c r="N376" i="32"/>
  <c r="O376" i="32" s="1"/>
  <c r="M368" i="32"/>
  <c r="N367" i="32"/>
  <c r="O367" i="32" s="1"/>
  <c r="O365" i="32"/>
  <c r="I358" i="32"/>
  <c r="N347" i="32"/>
  <c r="Q347" i="32" s="1"/>
  <c r="R347" i="32" s="1"/>
  <c r="N380" i="32"/>
  <c r="O380" i="32" s="1"/>
  <c r="M373" i="32"/>
  <c r="L420" i="24"/>
  <c r="H414" i="24"/>
  <c r="R413" i="24"/>
  <c r="J407" i="24"/>
  <c r="H399" i="24"/>
  <c r="L396" i="24"/>
  <c r="N384" i="24"/>
  <c r="T364" i="24"/>
  <c r="H363" i="24"/>
  <c r="R362" i="24"/>
  <c r="T361" i="24"/>
  <c r="N357" i="24"/>
  <c r="R356" i="24"/>
  <c r="M416" i="32"/>
  <c r="N415" i="32"/>
  <c r="O415" i="32" s="1"/>
  <c r="M396" i="32"/>
  <c r="O395" i="32"/>
  <c r="N387" i="32"/>
  <c r="O387" i="32" s="1"/>
  <c r="N361" i="32"/>
  <c r="Q361" i="32" s="1"/>
  <c r="R361" i="32" s="1"/>
  <c r="I356" i="32"/>
  <c r="N352" i="32"/>
  <c r="O352" i="32" s="1"/>
  <c r="H420" i="24"/>
  <c r="H396" i="24"/>
  <c r="T382" i="24"/>
  <c r="T371" i="24"/>
  <c r="T365" i="24"/>
  <c r="J362" i="24"/>
  <c r="N356" i="24"/>
  <c r="T350" i="24"/>
  <c r="I396" i="32"/>
  <c r="T378" i="24"/>
  <c r="P420" i="24"/>
  <c r="H416" i="24"/>
  <c r="L415" i="24"/>
  <c r="T414" i="24"/>
  <c r="H410" i="24"/>
  <c r="R409" i="24"/>
  <c r="P408" i="24"/>
  <c r="H404" i="24"/>
  <c r="L403" i="24"/>
  <c r="T402" i="24"/>
  <c r="H398" i="24"/>
  <c r="R397" i="24"/>
  <c r="P396" i="24"/>
  <c r="H392" i="24"/>
  <c r="L391" i="24"/>
  <c r="T390" i="24"/>
  <c r="P386" i="24"/>
  <c r="T385" i="24"/>
  <c r="T384" i="24"/>
  <c r="R382" i="24"/>
  <c r="J379" i="24"/>
  <c r="J376" i="24"/>
  <c r="J374" i="24"/>
  <c r="T373" i="24"/>
  <c r="T372" i="24"/>
  <c r="J371" i="24"/>
  <c r="R370" i="24"/>
  <c r="N367" i="24"/>
  <c r="N364" i="24"/>
  <c r="H362" i="24"/>
  <c r="P360" i="24"/>
  <c r="R358" i="24"/>
  <c r="R355" i="24"/>
  <c r="N352" i="24"/>
  <c r="J350" i="24"/>
  <c r="T349" i="24"/>
  <c r="R348" i="24"/>
  <c r="J346" i="24"/>
  <c r="N420" i="32"/>
  <c r="O420" i="32" s="1"/>
  <c r="M419" i="32"/>
  <c r="N416" i="32"/>
  <c r="M413" i="32"/>
  <c r="N410" i="32"/>
  <c r="O410" i="32" s="1"/>
  <c r="Q407" i="32"/>
  <c r="R407" i="32" s="1"/>
  <c r="Q395" i="32"/>
  <c r="R395" i="32" s="1"/>
  <c r="N393" i="32"/>
  <c r="O393" i="32" s="1"/>
  <c r="Q389" i="32"/>
  <c r="R389" i="32" s="1"/>
  <c r="M388" i="32"/>
  <c r="N384" i="32"/>
  <c r="I381" i="32"/>
  <c r="M378" i="32"/>
  <c r="I369" i="32"/>
  <c r="N362" i="32"/>
  <c r="O362" i="32" s="1"/>
  <c r="N358" i="32"/>
  <c r="O358" i="32" s="1"/>
  <c r="I357" i="32"/>
  <c r="T412" i="24"/>
  <c r="J403" i="24"/>
  <c r="T400" i="24"/>
  <c r="J391" i="24"/>
  <c r="H386" i="24"/>
  <c r="R385" i="24"/>
  <c r="T380" i="24"/>
  <c r="R378" i="24"/>
  <c r="P375" i="24"/>
  <c r="H374" i="24"/>
  <c r="R373" i="24"/>
  <c r="R372" i="24"/>
  <c r="T368" i="24"/>
  <c r="N360" i="24"/>
  <c r="T357" i="24"/>
  <c r="P355" i="24"/>
  <c r="H350" i="24"/>
  <c r="P348" i="24"/>
  <c r="H346" i="24"/>
  <c r="M420" i="32"/>
  <c r="N402" i="32"/>
  <c r="Q402" i="32" s="1"/>
  <c r="R402" i="32" s="1"/>
  <c r="N397" i="32"/>
  <c r="O397" i="32" s="1"/>
  <c r="N383" i="32"/>
  <c r="O383" i="32" s="1"/>
  <c r="N379" i="32"/>
  <c r="O379" i="32" s="1"/>
  <c r="I360" i="32"/>
  <c r="N355" i="32"/>
  <c r="O355" i="32" s="1"/>
  <c r="N350" i="32"/>
  <c r="O350" i="32" s="1"/>
  <c r="T419" i="24"/>
  <c r="P412" i="24"/>
  <c r="T406" i="24"/>
  <c r="T395" i="24"/>
  <c r="R390" i="24"/>
  <c r="R380" i="24"/>
  <c r="P378" i="24"/>
  <c r="N375" i="24"/>
  <c r="P372" i="24"/>
  <c r="R368" i="24"/>
  <c r="N355" i="24"/>
  <c r="N401" i="32"/>
  <c r="Q401" i="32" s="1"/>
  <c r="R401" i="32" s="1"/>
  <c r="M397" i="32"/>
  <c r="N374" i="32"/>
  <c r="O374" i="32" s="1"/>
  <c r="M346" i="32"/>
  <c r="L419" i="24"/>
  <c r="T418" i="24"/>
  <c r="N412" i="24"/>
  <c r="N400" i="24"/>
  <c r="L395" i="24"/>
  <c r="P390" i="24"/>
  <c r="T389" i="24"/>
  <c r="P380" i="24"/>
  <c r="L378" i="24"/>
  <c r="L375" i="24"/>
  <c r="P368" i="24"/>
  <c r="L355" i="24"/>
  <c r="J348" i="24"/>
  <c r="M405" i="32"/>
  <c r="I402" i="32"/>
  <c r="N396" i="32"/>
  <c r="O396" i="32" s="1"/>
  <c r="N373" i="32"/>
  <c r="O373" i="32" s="1"/>
  <c r="Q365" i="32"/>
  <c r="R365" i="32" s="1"/>
  <c r="M363" i="32"/>
  <c r="I352" i="32"/>
  <c r="J419" i="24"/>
  <c r="P418" i="24"/>
  <c r="T417" i="24"/>
  <c r="T416" i="24"/>
  <c r="L412" i="24"/>
  <c r="T411" i="24"/>
  <c r="P406" i="24"/>
  <c r="T405" i="24"/>
  <c r="T404" i="24"/>
  <c r="L400" i="24"/>
  <c r="P399" i="24"/>
  <c r="J395" i="24"/>
  <c r="T394" i="24"/>
  <c r="T393" i="24"/>
  <c r="T392" i="24"/>
  <c r="H390" i="24"/>
  <c r="R389" i="24"/>
  <c r="N383" i="24"/>
  <c r="N380" i="24"/>
  <c r="T379" i="24"/>
  <c r="J378" i="24"/>
  <c r="T377" i="24"/>
  <c r="T376" i="24"/>
  <c r="J375" i="24"/>
  <c r="T374" i="24"/>
  <c r="J372" i="24"/>
  <c r="R371" i="24"/>
  <c r="N368" i="24"/>
  <c r="R366" i="24"/>
  <c r="N359" i="24"/>
  <c r="P356" i="24"/>
  <c r="J355" i="24"/>
  <c r="T354" i="24"/>
  <c r="N347" i="24"/>
  <c r="N414" i="32"/>
  <c r="O414" i="32" s="1"/>
  <c r="M410" i="32"/>
  <c r="M408" i="32"/>
  <c r="O407" i="32"/>
  <c r="I393" i="32"/>
  <c r="I392" i="32"/>
  <c r="N390" i="32"/>
  <c r="O390" i="32" s="1"/>
  <c r="N378" i="32"/>
  <c r="O378" i="32" s="1"/>
  <c r="I374" i="32"/>
  <c r="N369" i="32"/>
  <c r="O369" i="32" s="1"/>
  <c r="M357" i="32"/>
  <c r="N353" i="32"/>
  <c r="O353" i="32" s="1"/>
  <c r="H418" i="24"/>
  <c r="R417" i="24"/>
  <c r="P416" i="24"/>
  <c r="H412" i="24"/>
  <c r="L411" i="24"/>
  <c r="H406" i="24"/>
  <c r="R405" i="24"/>
  <c r="P404" i="24"/>
  <c r="L399" i="24"/>
  <c r="H395" i="24"/>
  <c r="H394" i="24"/>
  <c r="R393" i="24"/>
  <c r="P392" i="24"/>
  <c r="T387" i="24"/>
  <c r="L383" i="24"/>
  <c r="J380" i="24"/>
  <c r="P379" i="24"/>
  <c r="H378" i="24"/>
  <c r="R377" i="24"/>
  <c r="R376" i="24"/>
  <c r="H375" i="24"/>
  <c r="R374" i="24"/>
  <c r="P371" i="24"/>
  <c r="J368" i="24"/>
  <c r="T362" i="24"/>
  <c r="H355" i="24"/>
  <c r="I412" i="32"/>
  <c r="I382" i="32"/>
  <c r="I370" i="32"/>
  <c r="M348" i="32"/>
  <c r="J411" i="24"/>
  <c r="P374" i="24"/>
  <c r="M389" i="32"/>
  <c r="N385" i="32"/>
  <c r="Q385" i="32" s="1"/>
  <c r="R385" i="32" s="1"/>
  <c r="Q357" i="32"/>
  <c r="R357" i="32" s="1"/>
  <c r="I418" i="32"/>
  <c r="I410" i="32"/>
  <c r="I386" i="32"/>
  <c r="I380" i="32"/>
  <c r="I354" i="32"/>
  <c r="I346" i="32"/>
  <c r="M418" i="32"/>
  <c r="I401" i="32"/>
  <c r="M395" i="32"/>
  <c r="I377" i="32"/>
  <c r="Q371" i="32"/>
  <c r="R371" i="32" s="1"/>
  <c r="I368" i="32"/>
  <c r="I417" i="32"/>
  <c r="I409" i="32"/>
  <c r="I400" i="32"/>
  <c r="I391" i="32"/>
  <c r="I385" i="32"/>
  <c r="I359" i="32"/>
  <c r="Q399" i="32"/>
  <c r="R399" i="32" s="1"/>
  <c r="M371" i="32"/>
  <c r="M362" i="32"/>
  <c r="I353" i="32"/>
  <c r="M403" i="32"/>
  <c r="M394" i="32"/>
  <c r="I384" i="32"/>
  <c r="Q381" i="32"/>
  <c r="R381" i="32" s="1"/>
  <c r="M379" i="32"/>
  <c r="I376" i="32"/>
  <c r="I367" i="32"/>
  <c r="I416" i="32"/>
  <c r="M411" i="32"/>
  <c r="I408" i="32"/>
  <c r="M399" i="32"/>
  <c r="Q375" i="32"/>
  <c r="R375" i="32" s="1"/>
  <c r="O392" i="32"/>
  <c r="Q392" i="32"/>
  <c r="R392" i="32" s="1"/>
  <c r="O400" i="32"/>
  <c r="Q400" i="32"/>
  <c r="R400" i="32" s="1"/>
  <c r="I419" i="32"/>
  <c r="M414" i="32"/>
  <c r="I411" i="32"/>
  <c r="M406" i="32"/>
  <c r="I403" i="32"/>
  <c r="M398" i="32"/>
  <c r="I395" i="32"/>
  <c r="M390" i="32"/>
  <c r="I387" i="32"/>
  <c r="M382" i="32"/>
  <c r="I379" i="32"/>
  <c r="M374" i="32"/>
  <c r="I371" i="32"/>
  <c r="M366" i="32"/>
  <c r="I363" i="32"/>
  <c r="M358" i="32"/>
  <c r="I355" i="32"/>
  <c r="M350" i="32"/>
  <c r="I347" i="32"/>
  <c r="M415" i="32"/>
  <c r="M391" i="32"/>
  <c r="M375" i="32"/>
  <c r="N368" i="32"/>
  <c r="M351" i="32"/>
  <c r="I405" i="32"/>
  <c r="I397" i="32"/>
  <c r="I389" i="32"/>
  <c r="I373" i="32"/>
  <c r="I365" i="32"/>
  <c r="M360" i="32"/>
  <c r="M407" i="32"/>
  <c r="M383" i="32"/>
  <c r="M359" i="32"/>
  <c r="M417" i="32"/>
  <c r="M409" i="32"/>
  <c r="Q404" i="32"/>
  <c r="R404" i="32" s="1"/>
  <c r="M401" i="32"/>
  <c r="M393" i="32"/>
  <c r="Q388" i="32"/>
  <c r="R388" i="32" s="1"/>
  <c r="M385" i="32"/>
  <c r="M377" i="32"/>
  <c r="M369" i="32"/>
  <c r="M361" i="32"/>
  <c r="M353" i="32"/>
  <c r="M367" i="32"/>
  <c r="K400" i="32"/>
  <c r="I399" i="32"/>
  <c r="K392" i="32"/>
  <c r="R420" i="24"/>
  <c r="N419" i="24"/>
  <c r="J418" i="24"/>
  <c r="R416" i="24"/>
  <c r="N415" i="24"/>
  <c r="J414" i="24"/>
  <c r="R412" i="24"/>
  <c r="N411" i="24"/>
  <c r="J410" i="24"/>
  <c r="R408" i="24"/>
  <c r="N407" i="24"/>
  <c r="J406" i="24"/>
  <c r="R404" i="24"/>
  <c r="N403" i="24"/>
  <c r="J402" i="24"/>
  <c r="R400" i="24"/>
  <c r="N399" i="24"/>
  <c r="J398" i="24"/>
  <c r="R396" i="24"/>
  <c r="N395" i="24"/>
  <c r="J394" i="24"/>
  <c r="R392" i="24"/>
  <c r="N391" i="24"/>
  <c r="J390" i="24"/>
  <c r="R388" i="24"/>
  <c r="N387" i="24"/>
  <c r="J386" i="24"/>
  <c r="R369" i="24"/>
  <c r="R365" i="24"/>
  <c r="R361" i="24"/>
  <c r="R353" i="24"/>
  <c r="R349" i="24"/>
  <c r="H419" i="24"/>
  <c r="P417" i="24"/>
  <c r="H415" i="24"/>
  <c r="P413" i="24"/>
  <c r="P409" i="24"/>
  <c r="L408" i="24"/>
  <c r="H407" i="24"/>
  <c r="P405" i="24"/>
  <c r="H403" i="24"/>
  <c r="P401" i="24"/>
  <c r="P397" i="24"/>
  <c r="P393" i="24"/>
  <c r="H391" i="24"/>
  <c r="P389" i="24"/>
  <c r="L388" i="24"/>
  <c r="H387" i="24"/>
  <c r="P385" i="24"/>
  <c r="L384" i="24"/>
  <c r="P381" i="24"/>
  <c r="L380" i="24"/>
  <c r="H379" i="24"/>
  <c r="P377" i="24"/>
  <c r="L376" i="24"/>
  <c r="P373" i="24"/>
  <c r="L372" i="24"/>
  <c r="P369" i="24"/>
  <c r="L368" i="24"/>
  <c r="P365" i="24"/>
  <c r="P361" i="24"/>
  <c r="P357" i="24"/>
  <c r="P353" i="24"/>
  <c r="P349" i="24"/>
  <c r="L348" i="24"/>
  <c r="H347" i="24"/>
  <c r="R418" i="24"/>
  <c r="N417" i="24"/>
  <c r="R414" i="24"/>
  <c r="N413" i="24"/>
  <c r="R410" i="24"/>
  <c r="N409" i="24"/>
  <c r="R406" i="24"/>
  <c r="N405" i="24"/>
  <c r="R402" i="24"/>
  <c r="N401" i="24"/>
  <c r="J400" i="24"/>
  <c r="R398" i="24"/>
  <c r="N397" i="24"/>
  <c r="R394" i="24"/>
  <c r="N393" i="24"/>
  <c r="N389" i="24"/>
  <c r="N385" i="24"/>
  <c r="J384" i="24"/>
  <c r="N381" i="24"/>
  <c r="N377" i="24"/>
  <c r="N373" i="24"/>
  <c r="N369" i="24"/>
  <c r="N365" i="24"/>
  <c r="N361" i="24"/>
  <c r="N353" i="24"/>
  <c r="N349" i="24"/>
  <c r="L417" i="24"/>
  <c r="L413" i="24"/>
  <c r="L409" i="24"/>
  <c r="L405" i="24"/>
  <c r="L401" i="24"/>
  <c r="P398" i="24"/>
  <c r="L397" i="24"/>
  <c r="P394" i="24"/>
  <c r="L393" i="24"/>
  <c r="L389" i="24"/>
  <c r="L385" i="24"/>
  <c r="P382" i="24"/>
  <c r="L381" i="24"/>
  <c r="L377" i="24"/>
  <c r="L373" i="24"/>
  <c r="P370" i="24"/>
  <c r="L369" i="24"/>
  <c r="P366" i="24"/>
  <c r="L365" i="24"/>
  <c r="P362" i="24"/>
  <c r="L361" i="24"/>
  <c r="P358" i="24"/>
  <c r="L357" i="24"/>
  <c r="P354" i="24"/>
  <c r="L353" i="24"/>
  <c r="P350" i="24"/>
  <c r="L349" i="24"/>
  <c r="R419" i="24"/>
  <c r="N418" i="24"/>
  <c r="J417" i="24"/>
  <c r="R415" i="24"/>
  <c r="N414" i="24"/>
  <c r="J413" i="24"/>
  <c r="R411" i="24"/>
  <c r="N410" i="24"/>
  <c r="J409" i="24"/>
  <c r="R407" i="24"/>
  <c r="N406" i="24"/>
  <c r="J405" i="24"/>
  <c r="R403" i="24"/>
  <c r="N402" i="24"/>
  <c r="J401" i="24"/>
  <c r="N398" i="24"/>
  <c r="J397" i="24"/>
  <c r="R395" i="24"/>
  <c r="N394" i="24"/>
  <c r="J393" i="24"/>
  <c r="R391" i="24"/>
  <c r="N390" i="24"/>
  <c r="J389" i="24"/>
  <c r="R387" i="24"/>
  <c r="N386" i="24"/>
  <c r="J385" i="24"/>
  <c r="N382" i="24"/>
  <c r="J381" i="24"/>
  <c r="J377" i="24"/>
  <c r="J373" i="24"/>
  <c r="J369" i="24"/>
  <c r="J365" i="24"/>
  <c r="N362" i="24"/>
  <c r="J361" i="24"/>
  <c r="N358" i="24"/>
  <c r="J357" i="24"/>
  <c r="N354" i="24"/>
  <c r="J353" i="24"/>
  <c r="R351" i="24"/>
  <c r="N350" i="24"/>
  <c r="J349" i="24"/>
  <c r="N346" i="24"/>
  <c r="BD346" i="21"/>
  <c r="G346" i="23" s="1"/>
  <c r="Q1219" i="32" l="1"/>
  <c r="R1219" i="32" s="1"/>
  <c r="Q1131" i="32"/>
  <c r="R1131" i="32" s="1"/>
  <c r="Q1196" i="32"/>
  <c r="R1196" i="32" s="1"/>
  <c r="Q1117" i="32"/>
  <c r="R1117" i="32" s="1"/>
  <c r="O1152" i="32"/>
  <c r="O348" i="32"/>
  <c r="O1176" i="32"/>
  <c r="Q1181" i="32"/>
  <c r="R1181" i="32" s="1"/>
  <c r="Q1164" i="32"/>
  <c r="R1164" i="32" s="1"/>
  <c r="Q1122" i="32"/>
  <c r="R1122" i="32" s="1"/>
  <c r="Q1167" i="32"/>
  <c r="R1167" i="32" s="1"/>
  <c r="Q1189" i="32"/>
  <c r="R1189" i="32" s="1"/>
  <c r="O1135" i="32"/>
  <c r="O1192" i="32"/>
  <c r="Q1168" i="32"/>
  <c r="R1168" i="32" s="1"/>
  <c r="Q1120" i="32"/>
  <c r="R1120" i="32" s="1"/>
  <c r="Q386" i="32"/>
  <c r="R386" i="32" s="1"/>
  <c r="Q1156" i="32"/>
  <c r="R1156" i="32" s="1"/>
  <c r="Q1190" i="32"/>
  <c r="R1190" i="32" s="1"/>
  <c r="Q1204" i="32"/>
  <c r="R1204" i="32" s="1"/>
  <c r="Q1121" i="32"/>
  <c r="R1121" i="32" s="1"/>
  <c r="Q1218" i="32"/>
  <c r="R1218" i="32" s="1"/>
  <c r="Q1214" i="32"/>
  <c r="R1214" i="32" s="1"/>
  <c r="Q1165" i="32"/>
  <c r="R1165" i="32" s="1"/>
  <c r="Q1129" i="32"/>
  <c r="R1129" i="32" s="1"/>
  <c r="Q1186" i="32"/>
  <c r="R1186" i="32" s="1"/>
  <c r="Q1201" i="32"/>
  <c r="R1201" i="32" s="1"/>
  <c r="Q1159" i="32"/>
  <c r="R1159" i="32" s="1"/>
  <c r="Q1141" i="32"/>
  <c r="R1141" i="32" s="1"/>
  <c r="Q1194" i="32"/>
  <c r="R1194" i="32" s="1"/>
  <c r="Q1212" i="32"/>
  <c r="R1212" i="32" s="1"/>
  <c r="Q1195" i="32"/>
  <c r="R1195" i="32" s="1"/>
  <c r="Q1185" i="32"/>
  <c r="R1185" i="32" s="1"/>
  <c r="Q411" i="32"/>
  <c r="R411" i="32" s="1"/>
  <c r="Q396" i="32"/>
  <c r="R396" i="32" s="1"/>
  <c r="Q346" i="32"/>
  <c r="R346" i="32" s="1"/>
  <c r="Q363" i="32"/>
  <c r="R363" i="32" s="1"/>
  <c r="Q398" i="32"/>
  <c r="R398" i="32" s="1"/>
  <c r="Q364" i="32"/>
  <c r="R364" i="32" s="1"/>
  <c r="Q376" i="32"/>
  <c r="R376" i="32" s="1"/>
  <c r="Q1193" i="32"/>
  <c r="R1193" i="32" s="1"/>
  <c r="O1160" i="32"/>
  <c r="Q1198" i="32"/>
  <c r="R1198" i="32" s="1"/>
  <c r="Q1124" i="32"/>
  <c r="R1124" i="32" s="1"/>
  <c r="O1200" i="32"/>
  <c r="Q1177" i="32"/>
  <c r="R1177" i="32" s="1"/>
  <c r="O1171" i="32"/>
  <c r="Q1221" i="32"/>
  <c r="R1221" i="32" s="1"/>
  <c r="O1163" i="32"/>
  <c r="Q1163" i="32"/>
  <c r="R1163" i="32" s="1"/>
  <c r="O1208" i="32"/>
  <c r="O1136" i="32"/>
  <c r="Q1138" i="32"/>
  <c r="R1138" i="32" s="1"/>
  <c r="Q1149" i="32"/>
  <c r="R1149" i="32" s="1"/>
  <c r="Q1116" i="32"/>
  <c r="R1116" i="32" s="1"/>
  <c r="Q1222" i="32"/>
  <c r="R1222" i="32" s="1"/>
  <c r="O1222" i="32"/>
  <c r="Q1127" i="32"/>
  <c r="R1127" i="32" s="1"/>
  <c r="Q1137" i="32"/>
  <c r="R1137" i="32" s="1"/>
  <c r="Q1175" i="32"/>
  <c r="R1175" i="32" s="1"/>
  <c r="Q1209" i="32"/>
  <c r="R1209" i="32" s="1"/>
  <c r="Q1170" i="32"/>
  <c r="R1170" i="32" s="1"/>
  <c r="Q1150" i="32"/>
  <c r="R1150" i="32" s="1"/>
  <c r="Q410" i="32"/>
  <c r="R410" i="32" s="1"/>
  <c r="O405" i="32"/>
  <c r="Q367" i="32"/>
  <c r="R367" i="32" s="1"/>
  <c r="Q366" i="32"/>
  <c r="R366" i="32" s="1"/>
  <c r="Q394" i="32"/>
  <c r="R394" i="32" s="1"/>
  <c r="Q351" i="32"/>
  <c r="R351" i="32" s="1"/>
  <c r="Q359" i="32"/>
  <c r="R359" i="32" s="1"/>
  <c r="O354" i="32"/>
  <c r="Q412" i="32"/>
  <c r="R412" i="32" s="1"/>
  <c r="Q390" i="32"/>
  <c r="R390" i="32" s="1"/>
  <c r="Q356" i="32"/>
  <c r="R356" i="32" s="1"/>
  <c r="O417" i="32"/>
  <c r="Q382" i="32"/>
  <c r="R382" i="32" s="1"/>
  <c r="Q406" i="32"/>
  <c r="R406" i="32" s="1"/>
  <c r="O413" i="32"/>
  <c r="O409" i="32"/>
  <c r="Q387" i="32"/>
  <c r="R387" i="32" s="1"/>
  <c r="O347" i="32"/>
  <c r="Q362" i="32"/>
  <c r="R362" i="32" s="1"/>
  <c r="Q377" i="32"/>
  <c r="R377" i="32" s="1"/>
  <c r="Q350" i="32"/>
  <c r="R350" i="32" s="1"/>
  <c r="O402" i="32"/>
  <c r="Q393" i="32"/>
  <c r="R393" i="32" s="1"/>
  <c r="Q403" i="32"/>
  <c r="R403" i="32" s="1"/>
  <c r="Q372" i="32"/>
  <c r="R372" i="32" s="1"/>
  <c r="Q355" i="32"/>
  <c r="R355" i="32" s="1"/>
  <c r="Q383" i="32"/>
  <c r="R383" i="32" s="1"/>
  <c r="Q373" i="32"/>
  <c r="R373" i="32" s="1"/>
  <c r="O361" i="32"/>
  <c r="Q419" i="32"/>
  <c r="R419" i="32" s="1"/>
  <c r="O360" i="32"/>
  <c r="Q391" i="32"/>
  <c r="R391" i="32" s="1"/>
  <c r="Q352" i="32"/>
  <c r="R352" i="32" s="1"/>
  <c r="Q420" i="32"/>
  <c r="R420" i="32" s="1"/>
  <c r="Q349" i="32"/>
  <c r="R349" i="32" s="1"/>
  <c r="Q358" i="32"/>
  <c r="R358" i="32" s="1"/>
  <c r="Q374" i="32"/>
  <c r="R374" i="32" s="1"/>
  <c r="O408" i="32"/>
  <c r="Q418" i="32"/>
  <c r="R418" i="32" s="1"/>
  <c r="O370" i="32"/>
  <c r="Q378" i="32"/>
  <c r="R378" i="32" s="1"/>
  <c r="Q414" i="32"/>
  <c r="R414" i="32" s="1"/>
  <c r="Q415" i="32"/>
  <c r="R415" i="32" s="1"/>
  <c r="Q353" i="32"/>
  <c r="R353" i="32" s="1"/>
  <c r="Q380" i="32"/>
  <c r="R380" i="32" s="1"/>
  <c r="Q397" i="32"/>
  <c r="R397" i="32" s="1"/>
  <c r="O384" i="32"/>
  <c r="Q384" i="32"/>
  <c r="R384" i="32" s="1"/>
  <c r="O385" i="32"/>
  <c r="O416" i="32"/>
  <c r="Q416" i="32"/>
  <c r="R416" i="32" s="1"/>
  <c r="O401" i="32"/>
  <c r="Q369" i="32"/>
  <c r="R369" i="32" s="1"/>
  <c r="Q379" i="32"/>
  <c r="R379" i="32" s="1"/>
  <c r="O368" i="32"/>
  <c r="Q368" i="32"/>
  <c r="R368" i="32" s="1"/>
  <c r="A421" i="24"/>
  <c r="B421" i="24"/>
  <c r="C421" i="24"/>
  <c r="D421" i="24"/>
  <c r="E421" i="24"/>
  <c r="L421" i="24" s="1"/>
  <c r="F421" i="24"/>
  <c r="S421" i="24"/>
  <c r="J421" i="24" l="1"/>
  <c r="H421" i="24"/>
  <c r="P421" i="24"/>
  <c r="T421" i="24"/>
  <c r="N421" i="24"/>
  <c r="R421" i="24"/>
  <c r="N6" i="30"/>
  <c r="N6" i="28"/>
  <c r="L6" i="28"/>
  <c r="J6" i="28"/>
  <c r="F6" i="28"/>
  <c r="H6" i="28"/>
  <c r="M6" i="30"/>
  <c r="J6" i="30"/>
  <c r="F6" i="30"/>
  <c r="O6" i="30" l="1"/>
  <c r="H6" i="30"/>
  <c r="V6" i="30"/>
  <c r="K6" i="30"/>
  <c r="BD11" i="21" l="1"/>
  <c r="BI11" i="21"/>
  <c r="BD12" i="21"/>
  <c r="BI12" i="21"/>
  <c r="BD9" i="21"/>
  <c r="BI9" i="21"/>
  <c r="A1225" i="23" l="1"/>
  <c r="B1225" i="23"/>
  <c r="C1225" i="23"/>
  <c r="D1225" i="23"/>
  <c r="E1225" i="23"/>
  <c r="K1225" i="23" s="1"/>
  <c r="F1225" i="23"/>
  <c r="AD1225" i="23"/>
  <c r="AE1225" i="23" s="1"/>
  <c r="AI1225" i="23"/>
  <c r="AL1225" i="23" s="1"/>
  <c r="AK1225" i="23" l="1"/>
  <c r="W1225" i="23"/>
  <c r="Y1225" i="23"/>
  <c r="U1225" i="23"/>
  <c r="S1225" i="23"/>
  <c r="I1225" i="23"/>
  <c r="AJ1225" i="23"/>
  <c r="AG1225" i="23"/>
  <c r="AF1225" i="23"/>
  <c r="Q1225" i="23"/>
  <c r="O1225" i="23"/>
  <c r="M1225" i="23"/>
  <c r="AA1225" i="23"/>
  <c r="A755" i="30"/>
  <c r="F755" i="30"/>
  <c r="J755" i="30"/>
  <c r="M755" i="30"/>
  <c r="A756" i="30"/>
  <c r="F756" i="30"/>
  <c r="J756" i="30"/>
  <c r="M756" i="30"/>
  <c r="A755" i="28"/>
  <c r="H755" i="28" s="1"/>
  <c r="F755" i="28"/>
  <c r="J755" i="28"/>
  <c r="L755" i="28"/>
  <c r="N755" i="28"/>
  <c r="A756" i="28"/>
  <c r="H756" i="28" s="1"/>
  <c r="F756" i="28"/>
  <c r="J756" i="28"/>
  <c r="L756" i="28"/>
  <c r="N756" i="28"/>
  <c r="A755" i="31"/>
  <c r="C755" i="31" s="1"/>
  <c r="D755" i="31" s="1"/>
  <c r="A756" i="31"/>
  <c r="F756" i="31" s="1"/>
  <c r="A755" i="23"/>
  <c r="B755" i="23"/>
  <c r="C755" i="23"/>
  <c r="D755" i="23"/>
  <c r="E755" i="23"/>
  <c r="K755" i="23" s="1"/>
  <c r="F755" i="23"/>
  <c r="AD755" i="23"/>
  <c r="AE755" i="23" s="1"/>
  <c r="AI755" i="23"/>
  <c r="AL755" i="23" s="1"/>
  <c r="A756" i="23"/>
  <c r="B756" i="23"/>
  <c r="C756" i="23"/>
  <c r="D756" i="23"/>
  <c r="E756" i="23"/>
  <c r="W756" i="23" s="1"/>
  <c r="F756" i="23"/>
  <c r="AD756" i="23"/>
  <c r="AE756" i="23" s="1"/>
  <c r="AI756" i="23"/>
  <c r="A755" i="32"/>
  <c r="B755" i="32"/>
  <c r="C755" i="32"/>
  <c r="D755" i="32"/>
  <c r="K755" i="32" s="1"/>
  <c r="E755" i="32"/>
  <c r="F755" i="32"/>
  <c r="H755" i="32"/>
  <c r="L755" i="32"/>
  <c r="A756" i="32"/>
  <c r="B756" i="32"/>
  <c r="C756" i="32"/>
  <c r="D756" i="32"/>
  <c r="K756" i="32" s="1"/>
  <c r="E756" i="32"/>
  <c r="F756" i="32"/>
  <c r="H756" i="32"/>
  <c r="L756" i="32"/>
  <c r="A755" i="24"/>
  <c r="B755" i="24"/>
  <c r="C755" i="24"/>
  <c r="D755" i="24"/>
  <c r="E755" i="24"/>
  <c r="L755" i="24" s="1"/>
  <c r="F755" i="24"/>
  <c r="S755" i="24"/>
  <c r="A756" i="24"/>
  <c r="B756" i="24"/>
  <c r="C756" i="24"/>
  <c r="D756" i="24"/>
  <c r="E756" i="24"/>
  <c r="R756" i="24" s="1"/>
  <c r="F756" i="24"/>
  <c r="S756" i="24"/>
  <c r="A755" i="22"/>
  <c r="B755" i="22"/>
  <c r="C755" i="22"/>
  <c r="D755" i="22"/>
  <c r="E755" i="22"/>
  <c r="A756" i="22"/>
  <c r="B756" i="22"/>
  <c r="C756" i="22"/>
  <c r="D756" i="22"/>
  <c r="E756" i="22"/>
  <c r="A757" i="22"/>
  <c r="BD755" i="21"/>
  <c r="G755" i="23" s="1"/>
  <c r="BD756" i="21"/>
  <c r="G756" i="23" s="1"/>
  <c r="BI756" i="21"/>
  <c r="BI755" i="21"/>
  <c r="AK755" i="23" l="1"/>
  <c r="O755" i="30"/>
  <c r="AK756" i="23"/>
  <c r="O756" i="30"/>
  <c r="H755" i="30"/>
  <c r="V755" i="30"/>
  <c r="H756" i="30"/>
  <c r="V756" i="30"/>
  <c r="P755" i="24"/>
  <c r="H755" i="24"/>
  <c r="T755" i="24"/>
  <c r="R755" i="24"/>
  <c r="M756" i="32"/>
  <c r="U755" i="23"/>
  <c r="N756" i="24"/>
  <c r="L756" i="24"/>
  <c r="N756" i="32"/>
  <c r="O756" i="32" s="1"/>
  <c r="N755" i="32"/>
  <c r="O755" i="32" s="1"/>
  <c r="AJ756" i="23"/>
  <c r="P756" i="24"/>
  <c r="S755" i="23"/>
  <c r="I755" i="23"/>
  <c r="J756" i="24"/>
  <c r="I756" i="32"/>
  <c r="Y755" i="23"/>
  <c r="T756" i="24"/>
  <c r="J755" i="24"/>
  <c r="W755" i="23"/>
  <c r="K756" i="30"/>
  <c r="K755" i="30"/>
  <c r="N756" i="31"/>
  <c r="O756" i="31" s="1"/>
  <c r="E756" i="31"/>
  <c r="F755" i="31"/>
  <c r="M756" i="31"/>
  <c r="J755" i="31"/>
  <c r="K755" i="31" s="1"/>
  <c r="H755" i="31"/>
  <c r="H756" i="31"/>
  <c r="N755" i="31"/>
  <c r="O755" i="31" s="1"/>
  <c r="E755" i="31"/>
  <c r="J756" i="31"/>
  <c r="K756" i="31" s="1"/>
  <c r="M755" i="31"/>
  <c r="L756" i="31"/>
  <c r="C756" i="31"/>
  <c r="D756" i="31" s="1"/>
  <c r="L755" i="31"/>
  <c r="AJ755" i="23"/>
  <c r="AG755" i="23"/>
  <c r="AG756" i="23"/>
  <c r="AF756" i="23"/>
  <c r="S756" i="23"/>
  <c r="Q756" i="23"/>
  <c r="AF755" i="23"/>
  <c r="U756" i="23"/>
  <c r="O756" i="23"/>
  <c r="AL756" i="23"/>
  <c r="M756" i="23"/>
  <c r="Q755" i="23"/>
  <c r="O755" i="23"/>
  <c r="AA756" i="23"/>
  <c r="K756" i="23"/>
  <c r="Y756" i="23"/>
  <c r="I756" i="23"/>
  <c r="M755" i="23"/>
  <c r="AA755" i="23"/>
  <c r="M755" i="32"/>
  <c r="Q756" i="32"/>
  <c r="R756" i="32" s="1"/>
  <c r="I755" i="32"/>
  <c r="H756" i="24"/>
  <c r="N755" i="24"/>
  <c r="A1305" i="30"/>
  <c r="F1305" i="30"/>
  <c r="J1305" i="30"/>
  <c r="M1305" i="30"/>
  <c r="A1303" i="30"/>
  <c r="F1303" i="30"/>
  <c r="J1303" i="30"/>
  <c r="M1303" i="30"/>
  <c r="A1304" i="30"/>
  <c r="F1304" i="30"/>
  <c r="J1304" i="30"/>
  <c r="M1304" i="30"/>
  <c r="A822" i="30"/>
  <c r="F822" i="30"/>
  <c r="J822" i="30"/>
  <c r="M822" i="30"/>
  <c r="A1303" i="28"/>
  <c r="H1303" i="28" s="1"/>
  <c r="F1303" i="28"/>
  <c r="J1303" i="28"/>
  <c r="L1303" i="28"/>
  <c r="N1303" i="28"/>
  <c r="A1304" i="28"/>
  <c r="H1304" i="28" s="1"/>
  <c r="F1304" i="28"/>
  <c r="J1304" i="28"/>
  <c r="L1304" i="28"/>
  <c r="N1304" i="28"/>
  <c r="A1305" i="28"/>
  <c r="H1305" i="28" s="1"/>
  <c r="F1305" i="28"/>
  <c r="J1305" i="28"/>
  <c r="L1305" i="28"/>
  <c r="N1305" i="28"/>
  <c r="A822" i="28"/>
  <c r="H822" i="28" s="1"/>
  <c r="F822" i="28"/>
  <c r="J822" i="28"/>
  <c r="L822" i="28"/>
  <c r="N822" i="28"/>
  <c r="A1303" i="31"/>
  <c r="C1303" i="31" s="1"/>
  <c r="D1303" i="31" s="1"/>
  <c r="A1304" i="31"/>
  <c r="E1304" i="31" s="1"/>
  <c r="A1305" i="31"/>
  <c r="J1305" i="31" s="1"/>
  <c r="K1305" i="31" s="1"/>
  <c r="A822" i="31"/>
  <c r="C822" i="31" s="1"/>
  <c r="D822" i="31" s="1"/>
  <c r="A1303" i="23"/>
  <c r="B1303" i="23"/>
  <c r="C1303" i="23"/>
  <c r="D1303" i="23"/>
  <c r="E1303" i="23"/>
  <c r="K1303" i="23" s="1"/>
  <c r="F1303" i="23"/>
  <c r="AD1303" i="23"/>
  <c r="AG1303" i="23" s="1"/>
  <c r="AI1303" i="23"/>
  <c r="AL1303" i="23" s="1"/>
  <c r="A1304" i="23"/>
  <c r="B1304" i="23"/>
  <c r="C1304" i="23"/>
  <c r="D1304" i="23"/>
  <c r="E1304" i="23"/>
  <c r="W1304" i="23" s="1"/>
  <c r="F1304" i="23"/>
  <c r="AD1304" i="23"/>
  <c r="AE1304" i="23" s="1"/>
  <c r="AI1304" i="23"/>
  <c r="AL1304" i="23"/>
  <c r="A1305" i="23"/>
  <c r="B1305" i="23"/>
  <c r="C1305" i="23"/>
  <c r="D1305" i="23"/>
  <c r="E1305" i="23"/>
  <c r="U1305" i="23" s="1"/>
  <c r="F1305" i="23"/>
  <c r="AD1305" i="23"/>
  <c r="AF1305" i="23" s="1"/>
  <c r="AI1305" i="23"/>
  <c r="AL1305" i="23" s="1"/>
  <c r="A822" i="23"/>
  <c r="B822" i="23"/>
  <c r="C822" i="23"/>
  <c r="D822" i="23"/>
  <c r="E822" i="23"/>
  <c r="K822" i="23" s="1"/>
  <c r="F822" i="23"/>
  <c r="AD822" i="23"/>
  <c r="AE822" i="23" s="1"/>
  <c r="AI822" i="23"/>
  <c r="AL822" i="23" s="1"/>
  <c r="A1303" i="32"/>
  <c r="B1303" i="32"/>
  <c r="C1303" i="32"/>
  <c r="D1303" i="32"/>
  <c r="K1303" i="32" s="1"/>
  <c r="E1303" i="32"/>
  <c r="F1303" i="32"/>
  <c r="H1303" i="32"/>
  <c r="L1303" i="32"/>
  <c r="A1304" i="32"/>
  <c r="B1304" i="32"/>
  <c r="C1304" i="32"/>
  <c r="D1304" i="32"/>
  <c r="K1304" i="32" s="1"/>
  <c r="E1304" i="32"/>
  <c r="F1304" i="32"/>
  <c r="H1304" i="32"/>
  <c r="L1304" i="32"/>
  <c r="A1305" i="32"/>
  <c r="B1305" i="32"/>
  <c r="C1305" i="32"/>
  <c r="D1305" i="32"/>
  <c r="N1305" i="32" s="1"/>
  <c r="E1305" i="32"/>
  <c r="F1305" i="32"/>
  <c r="H1305" i="32"/>
  <c r="L1305" i="32"/>
  <c r="A1303" i="24"/>
  <c r="B1303" i="24"/>
  <c r="C1303" i="24"/>
  <c r="D1303" i="24"/>
  <c r="E1303" i="24"/>
  <c r="L1303" i="24" s="1"/>
  <c r="F1303" i="24"/>
  <c r="S1303" i="24"/>
  <c r="A1304" i="24"/>
  <c r="B1304" i="24"/>
  <c r="C1304" i="24"/>
  <c r="D1304" i="24"/>
  <c r="E1304" i="24"/>
  <c r="P1304" i="24" s="1"/>
  <c r="F1304" i="24"/>
  <c r="S1304" i="24"/>
  <c r="A1305" i="24"/>
  <c r="B1305" i="24"/>
  <c r="C1305" i="24"/>
  <c r="D1305" i="24"/>
  <c r="E1305" i="24"/>
  <c r="J1305" i="24" s="1"/>
  <c r="F1305" i="24"/>
  <c r="S1305" i="24"/>
  <c r="A822" i="32"/>
  <c r="B822" i="32"/>
  <c r="C822" i="32"/>
  <c r="D822" i="32"/>
  <c r="K822" i="32" s="1"/>
  <c r="E822" i="32"/>
  <c r="F822" i="32"/>
  <c r="H822" i="32"/>
  <c r="L822" i="32"/>
  <c r="A822" i="24"/>
  <c r="B822" i="24"/>
  <c r="C822" i="24"/>
  <c r="D822" i="24"/>
  <c r="E822" i="24"/>
  <c r="L822" i="24" s="1"/>
  <c r="F822" i="24"/>
  <c r="S822" i="24"/>
  <c r="A1303" i="22"/>
  <c r="B1303" i="22"/>
  <c r="C1303" i="22"/>
  <c r="D1303" i="22"/>
  <c r="E1303" i="22"/>
  <c r="A1304" i="22"/>
  <c r="B1304" i="22"/>
  <c r="C1304" i="22"/>
  <c r="D1304" i="22"/>
  <c r="E1304" i="22"/>
  <c r="A1305" i="22"/>
  <c r="B1305" i="22"/>
  <c r="C1305" i="22"/>
  <c r="D1305" i="22"/>
  <c r="E1305" i="22"/>
  <c r="A822" i="22"/>
  <c r="B822" i="22"/>
  <c r="C822" i="22"/>
  <c r="D822" i="22"/>
  <c r="E822" i="22"/>
  <c r="BD1303" i="21"/>
  <c r="G1303" i="23" s="1"/>
  <c r="BD1304" i="21"/>
  <c r="G1304" i="23" s="1"/>
  <c r="BD1305" i="21"/>
  <c r="G1305" i="23" s="1"/>
  <c r="BD822" i="21"/>
  <c r="G822" i="23" s="1"/>
  <c r="BI822" i="21"/>
  <c r="K1304" i="30" l="1"/>
  <c r="K1305" i="30"/>
  <c r="AK822" i="23"/>
  <c r="O822" i="30"/>
  <c r="H822" i="30"/>
  <c r="V822" i="30"/>
  <c r="H1304" i="30"/>
  <c r="V1304" i="30"/>
  <c r="H1305" i="30"/>
  <c r="V1305" i="30"/>
  <c r="H1303" i="30"/>
  <c r="V1303" i="30"/>
  <c r="AK1305" i="23"/>
  <c r="O1305" i="30"/>
  <c r="AK1304" i="23"/>
  <c r="O1304" i="30"/>
  <c r="AK1303" i="23"/>
  <c r="O1303" i="30"/>
  <c r="J822" i="24"/>
  <c r="Q755" i="32"/>
  <c r="R755" i="32" s="1"/>
  <c r="AA1305" i="23"/>
  <c r="F1305" i="31"/>
  <c r="E1305" i="31"/>
  <c r="K1305" i="23"/>
  <c r="W1305" i="23"/>
  <c r="Y1305" i="23"/>
  <c r="Q1305" i="23"/>
  <c r="O1305" i="23"/>
  <c r="K1305" i="32"/>
  <c r="T1305" i="24"/>
  <c r="H822" i="24"/>
  <c r="T1304" i="24"/>
  <c r="N1304" i="24"/>
  <c r="L1304" i="24"/>
  <c r="J1304" i="24"/>
  <c r="H1304" i="24"/>
  <c r="I822" i="23"/>
  <c r="I1305" i="23"/>
  <c r="M1303" i="32"/>
  <c r="S1305" i="23"/>
  <c r="K1303" i="30"/>
  <c r="Y1303" i="23"/>
  <c r="P1305" i="24"/>
  <c r="J1303" i="24"/>
  <c r="H1305" i="24"/>
  <c r="H1303" i="24"/>
  <c r="M1304" i="32"/>
  <c r="M1304" i="23"/>
  <c r="H1305" i="31"/>
  <c r="H1303" i="31"/>
  <c r="T1303" i="24"/>
  <c r="AJ1304" i="23"/>
  <c r="W1303" i="23"/>
  <c r="N1304" i="32"/>
  <c r="S1303" i="23"/>
  <c r="N1305" i="24"/>
  <c r="R1303" i="24"/>
  <c r="I1304" i="32"/>
  <c r="U1304" i="23"/>
  <c r="Q1303" i="23"/>
  <c r="L1304" i="31"/>
  <c r="R1305" i="24"/>
  <c r="L1305" i="24"/>
  <c r="P1303" i="24"/>
  <c r="N1303" i="32"/>
  <c r="O1303" i="32" s="1"/>
  <c r="S1304" i="23"/>
  <c r="I1303" i="23"/>
  <c r="C1304" i="31"/>
  <c r="D1304" i="31" s="1"/>
  <c r="O1305" i="32"/>
  <c r="O1304" i="23"/>
  <c r="N1305" i="31"/>
  <c r="O1305" i="31" s="1"/>
  <c r="K822" i="30"/>
  <c r="M1304" i="31"/>
  <c r="J1303" i="31"/>
  <c r="K1303" i="31" s="1"/>
  <c r="M1305" i="31"/>
  <c r="J1304" i="31"/>
  <c r="K1304" i="31" s="1"/>
  <c r="F1303" i="31"/>
  <c r="L1305" i="31"/>
  <c r="C1305" i="31"/>
  <c r="D1305" i="31" s="1"/>
  <c r="H1304" i="31"/>
  <c r="N1303" i="31"/>
  <c r="O1303" i="31" s="1"/>
  <c r="E1303" i="31"/>
  <c r="M1303" i="31"/>
  <c r="F1304" i="31"/>
  <c r="L1303" i="31"/>
  <c r="N1304" i="31"/>
  <c r="O1304" i="31" s="1"/>
  <c r="J822" i="31"/>
  <c r="K822" i="31" s="1"/>
  <c r="H822" i="31"/>
  <c r="F822" i="31"/>
  <c r="N822" i="31"/>
  <c r="O822" i="31" s="1"/>
  <c r="E822" i="31"/>
  <c r="M822" i="31"/>
  <c r="L822" i="31"/>
  <c r="AE1303" i="23"/>
  <c r="AF1303" i="23"/>
  <c r="AJ1305" i="23"/>
  <c r="AG1304" i="23"/>
  <c r="AE1305" i="23"/>
  <c r="AJ1303" i="23"/>
  <c r="AF1304" i="23"/>
  <c r="M1305" i="23"/>
  <c r="Q1304" i="23"/>
  <c r="U1303" i="23"/>
  <c r="AA1304" i="23"/>
  <c r="K1304" i="23"/>
  <c r="O1303" i="23"/>
  <c r="AG1305" i="23"/>
  <c r="Y1304" i="23"/>
  <c r="I1304" i="23"/>
  <c r="M1303" i="23"/>
  <c r="AA1303" i="23"/>
  <c r="Y822" i="23"/>
  <c r="U822" i="23"/>
  <c r="W822" i="23"/>
  <c r="S822" i="23"/>
  <c r="Q822" i="23"/>
  <c r="O822" i="23"/>
  <c r="AF822" i="23"/>
  <c r="AJ822" i="23"/>
  <c r="AG822" i="23"/>
  <c r="M822" i="23"/>
  <c r="AA822" i="23"/>
  <c r="I1303" i="32"/>
  <c r="M1305" i="32"/>
  <c r="Q1305" i="32"/>
  <c r="R1305" i="32" s="1"/>
  <c r="I1305" i="32"/>
  <c r="R1304" i="24"/>
  <c r="N1303" i="24"/>
  <c r="M822" i="32"/>
  <c r="N822" i="32"/>
  <c r="Q822" i="32" s="1"/>
  <c r="R822" i="32" s="1"/>
  <c r="I822" i="32"/>
  <c r="T822" i="24"/>
  <c r="R822" i="24"/>
  <c r="P822" i="24"/>
  <c r="N822" i="24"/>
  <c r="A241" i="30"/>
  <c r="F241" i="30"/>
  <c r="J241" i="30"/>
  <c r="M241" i="30"/>
  <c r="A242" i="30"/>
  <c r="F242" i="30"/>
  <c r="J242" i="30"/>
  <c r="M242" i="30"/>
  <c r="A243" i="30"/>
  <c r="F243" i="30"/>
  <c r="J243" i="30"/>
  <c r="M243" i="30"/>
  <c r="A244" i="30"/>
  <c r="F244" i="30"/>
  <c r="J244" i="30"/>
  <c r="M244" i="30"/>
  <c r="A245" i="30"/>
  <c r="F245" i="30"/>
  <c r="J245" i="30"/>
  <c r="M245" i="30"/>
  <c r="A246" i="30"/>
  <c r="F246" i="30"/>
  <c r="J246" i="30"/>
  <c r="M246" i="30"/>
  <c r="A241" i="28"/>
  <c r="H241" i="28" s="1"/>
  <c r="F241" i="28"/>
  <c r="J241" i="28"/>
  <c r="L241" i="28"/>
  <c r="N241" i="28"/>
  <c r="A242" i="28"/>
  <c r="H242" i="28" s="1"/>
  <c r="F242" i="28"/>
  <c r="J242" i="28"/>
  <c r="L242" i="28"/>
  <c r="N242" i="28"/>
  <c r="A243" i="28"/>
  <c r="H243" i="28" s="1"/>
  <c r="F243" i="28"/>
  <c r="J243" i="28"/>
  <c r="L243" i="28"/>
  <c r="N243" i="28"/>
  <c r="A244" i="28"/>
  <c r="H244" i="28" s="1"/>
  <c r="F244" i="28"/>
  <c r="J244" i="28"/>
  <c r="L244" i="28"/>
  <c r="N244" i="28"/>
  <c r="A245" i="28"/>
  <c r="H245" i="28" s="1"/>
  <c r="F245" i="28"/>
  <c r="J245" i="28"/>
  <c r="L245" i="28"/>
  <c r="N245" i="28"/>
  <c r="A246" i="28"/>
  <c r="H246" i="28" s="1"/>
  <c r="F246" i="28"/>
  <c r="J246" i="28"/>
  <c r="L246" i="28"/>
  <c r="N246" i="28"/>
  <c r="A241" i="31"/>
  <c r="C241" i="31" s="1"/>
  <c r="D241" i="31" s="1"/>
  <c r="A242" i="31"/>
  <c r="E242" i="31" s="1"/>
  <c r="A243" i="31"/>
  <c r="J243" i="31" s="1"/>
  <c r="K243" i="31" s="1"/>
  <c r="A244" i="31"/>
  <c r="M244" i="31" s="1"/>
  <c r="A245" i="31"/>
  <c r="A246" i="31"/>
  <c r="C246" i="31" s="1"/>
  <c r="D246" i="31" s="1"/>
  <c r="A241" i="23"/>
  <c r="B241" i="23"/>
  <c r="C241" i="23"/>
  <c r="D241" i="23"/>
  <c r="E241" i="23"/>
  <c r="K241" i="23" s="1"/>
  <c r="F241" i="23"/>
  <c r="AD241" i="23"/>
  <c r="AE241" i="23" s="1"/>
  <c r="AI241" i="23"/>
  <c r="AL241" i="23" s="1"/>
  <c r="A242" i="23"/>
  <c r="B242" i="23"/>
  <c r="C242" i="23"/>
  <c r="D242" i="23"/>
  <c r="E242" i="23"/>
  <c r="W242" i="23" s="1"/>
  <c r="F242" i="23"/>
  <c r="AD242" i="23"/>
  <c r="AG242" i="23" s="1"/>
  <c r="AI242" i="23"/>
  <c r="A243" i="23"/>
  <c r="B243" i="23"/>
  <c r="C243" i="23"/>
  <c r="D243" i="23"/>
  <c r="E243" i="23"/>
  <c r="U243" i="23" s="1"/>
  <c r="F243" i="23"/>
  <c r="AD243" i="23"/>
  <c r="AF243" i="23" s="1"/>
  <c r="AI243" i="23"/>
  <c r="A244" i="23"/>
  <c r="B244" i="23"/>
  <c r="C244" i="23"/>
  <c r="D244" i="23"/>
  <c r="E244" i="23"/>
  <c r="O244" i="23" s="1"/>
  <c r="F244" i="23"/>
  <c r="AD244" i="23"/>
  <c r="AE244" i="23" s="1"/>
  <c r="AI244" i="23"/>
  <c r="AL244" i="23" s="1"/>
  <c r="A245" i="23"/>
  <c r="B245" i="23"/>
  <c r="C245" i="23"/>
  <c r="D245" i="23"/>
  <c r="E245" i="23"/>
  <c r="K245" i="23" s="1"/>
  <c r="F245" i="23"/>
  <c r="AD245" i="23"/>
  <c r="AE245" i="23" s="1"/>
  <c r="AI245" i="23"/>
  <c r="AL245" i="23" s="1"/>
  <c r="A246" i="23"/>
  <c r="B246" i="23"/>
  <c r="C246" i="23"/>
  <c r="D246" i="23"/>
  <c r="E246" i="23"/>
  <c r="W246" i="23" s="1"/>
  <c r="F246" i="23"/>
  <c r="AD246" i="23"/>
  <c r="AF246" i="23" s="1"/>
  <c r="AI246" i="23"/>
  <c r="A241" i="32"/>
  <c r="B241" i="32"/>
  <c r="C241" i="32"/>
  <c r="D241" i="32"/>
  <c r="K241" i="32" s="1"/>
  <c r="E241" i="32"/>
  <c r="F241" i="32"/>
  <c r="H241" i="32"/>
  <c r="L241" i="32"/>
  <c r="A242" i="32"/>
  <c r="B242" i="32"/>
  <c r="C242" i="32"/>
  <c r="D242" i="32"/>
  <c r="K242" i="32" s="1"/>
  <c r="E242" i="32"/>
  <c r="F242" i="32"/>
  <c r="H242" i="32"/>
  <c r="L242" i="32"/>
  <c r="A243" i="32"/>
  <c r="B243" i="32"/>
  <c r="C243" i="32"/>
  <c r="D243" i="32"/>
  <c r="N243" i="32" s="1"/>
  <c r="E243" i="32"/>
  <c r="F243" i="32"/>
  <c r="H243" i="32"/>
  <c r="L243" i="32"/>
  <c r="A244" i="32"/>
  <c r="B244" i="32"/>
  <c r="C244" i="32"/>
  <c r="D244" i="32"/>
  <c r="K244" i="32" s="1"/>
  <c r="E244" i="32"/>
  <c r="F244" i="32"/>
  <c r="H244" i="32"/>
  <c r="L244" i="32"/>
  <c r="A245" i="32"/>
  <c r="B245" i="32"/>
  <c r="C245" i="32"/>
  <c r="D245" i="32"/>
  <c r="K245" i="32" s="1"/>
  <c r="E245" i="32"/>
  <c r="F245" i="32"/>
  <c r="H245" i="32"/>
  <c r="L245" i="32"/>
  <c r="A246" i="32"/>
  <c r="B246" i="32"/>
  <c r="C246" i="32"/>
  <c r="D246" i="32"/>
  <c r="N246" i="32" s="1"/>
  <c r="E246" i="32"/>
  <c r="F246" i="32"/>
  <c r="H246" i="32"/>
  <c r="L246" i="32"/>
  <c r="A241" i="24"/>
  <c r="B241" i="24"/>
  <c r="C241" i="24"/>
  <c r="D241" i="24"/>
  <c r="E241" i="24"/>
  <c r="L241" i="24" s="1"/>
  <c r="F241" i="24"/>
  <c r="S241" i="24"/>
  <c r="A242" i="24"/>
  <c r="B242" i="24"/>
  <c r="C242" i="24"/>
  <c r="D242" i="24"/>
  <c r="E242" i="24"/>
  <c r="R242" i="24" s="1"/>
  <c r="F242" i="24"/>
  <c r="S242" i="24"/>
  <c r="A243" i="24"/>
  <c r="B243" i="24"/>
  <c r="C243" i="24"/>
  <c r="D243" i="24"/>
  <c r="E243" i="24"/>
  <c r="L243" i="24" s="1"/>
  <c r="F243" i="24"/>
  <c r="S243" i="24"/>
  <c r="A244" i="24"/>
  <c r="B244" i="24"/>
  <c r="C244" i="24"/>
  <c r="D244" i="24"/>
  <c r="E244" i="24"/>
  <c r="H244" i="24" s="1"/>
  <c r="F244" i="24"/>
  <c r="S244" i="24"/>
  <c r="A245" i="24"/>
  <c r="B245" i="24"/>
  <c r="C245" i="24"/>
  <c r="D245" i="24"/>
  <c r="E245" i="24"/>
  <c r="J245" i="24" s="1"/>
  <c r="F245" i="24"/>
  <c r="S245" i="24"/>
  <c r="A246" i="24"/>
  <c r="B246" i="24"/>
  <c r="C246" i="24"/>
  <c r="D246" i="24"/>
  <c r="E246" i="24"/>
  <c r="R246" i="24" s="1"/>
  <c r="F246" i="24"/>
  <c r="S246" i="24"/>
  <c r="A241" i="22"/>
  <c r="B241" i="22"/>
  <c r="C241" i="22"/>
  <c r="D241" i="22"/>
  <c r="E241" i="22"/>
  <c r="A242" i="22"/>
  <c r="B242" i="22"/>
  <c r="C242" i="22"/>
  <c r="D242" i="22"/>
  <c r="E242" i="22"/>
  <c r="A243" i="22"/>
  <c r="B243" i="22"/>
  <c r="C243" i="22"/>
  <c r="D243" i="22"/>
  <c r="E243" i="22"/>
  <c r="A244" i="22"/>
  <c r="B244" i="22"/>
  <c r="C244" i="22"/>
  <c r="D244" i="22"/>
  <c r="E244" i="22"/>
  <c r="A245" i="22"/>
  <c r="B245" i="22"/>
  <c r="C245" i="22"/>
  <c r="D245" i="22"/>
  <c r="E245" i="22"/>
  <c r="A246" i="22"/>
  <c r="B246" i="22"/>
  <c r="C246" i="22"/>
  <c r="D246" i="22"/>
  <c r="E246" i="22"/>
  <c r="BD241" i="21"/>
  <c r="G241" i="23" s="1"/>
  <c r="BD242" i="21"/>
  <c r="G242" i="23" s="1"/>
  <c r="BD243" i="21"/>
  <c r="G243" i="23" s="1"/>
  <c r="BD244" i="21"/>
  <c r="G244" i="23" s="1"/>
  <c r="BD245" i="21"/>
  <c r="G245" i="23" s="1"/>
  <c r="BD246" i="21"/>
  <c r="G246" i="23" s="1"/>
  <c r="BI246" i="21"/>
  <c r="BI245" i="21"/>
  <c r="BI244" i="21"/>
  <c r="BI243" i="21"/>
  <c r="BI242" i="21"/>
  <c r="BI241" i="21"/>
  <c r="H246" i="30" l="1"/>
  <c r="V246" i="30"/>
  <c r="H244" i="30"/>
  <c r="V244" i="30"/>
  <c r="H242" i="30"/>
  <c r="V242" i="30"/>
  <c r="AK246" i="23"/>
  <c r="AK245" i="23"/>
  <c r="AK243" i="23"/>
  <c r="O243" i="30"/>
  <c r="AK242" i="23"/>
  <c r="O242" i="30"/>
  <c r="AK241" i="23"/>
  <c r="O241" i="30"/>
  <c r="H245" i="30"/>
  <c r="V245" i="30"/>
  <c r="H243" i="30"/>
  <c r="V243" i="30"/>
  <c r="H241" i="30"/>
  <c r="V241" i="30"/>
  <c r="AF242" i="23"/>
  <c r="Q1303" i="32"/>
  <c r="R1303" i="32" s="1"/>
  <c r="O1304" i="32"/>
  <c r="Q1304" i="32"/>
  <c r="R1304" i="32" s="1"/>
  <c r="K244" i="30"/>
  <c r="K246" i="30"/>
  <c r="K241" i="30"/>
  <c r="AE246" i="23"/>
  <c r="AJ244" i="23"/>
  <c r="AG241" i="23"/>
  <c r="S246" i="23"/>
  <c r="AG245" i="23"/>
  <c r="AE242" i="23"/>
  <c r="O822" i="32"/>
  <c r="H241" i="31"/>
  <c r="J246" i="24"/>
  <c r="L245" i="31"/>
  <c r="M245" i="32"/>
  <c r="AA242" i="23"/>
  <c r="U242" i="23"/>
  <c r="AJ243" i="23"/>
  <c r="L244" i="31"/>
  <c r="J244" i="31"/>
  <c r="K244" i="31" s="1"/>
  <c r="F243" i="31"/>
  <c r="I245" i="32"/>
  <c r="S242" i="23"/>
  <c r="Q242" i="23"/>
  <c r="T242" i="24"/>
  <c r="K243" i="32"/>
  <c r="Q241" i="23"/>
  <c r="J243" i="24"/>
  <c r="J242" i="24"/>
  <c r="I243" i="32"/>
  <c r="I242" i="32"/>
  <c r="O241" i="23"/>
  <c r="E243" i="31"/>
  <c r="O243" i="32"/>
  <c r="I241" i="23"/>
  <c r="N245" i="31"/>
  <c r="O245" i="31" s="1"/>
  <c r="I245" i="23"/>
  <c r="I244" i="23"/>
  <c r="U241" i="23"/>
  <c r="K245" i="30"/>
  <c r="W243" i="23"/>
  <c r="T246" i="24"/>
  <c r="S243" i="23"/>
  <c r="L246" i="24"/>
  <c r="H243" i="24"/>
  <c r="P242" i="24"/>
  <c r="AA244" i="23"/>
  <c r="O243" i="23"/>
  <c r="M245" i="31"/>
  <c r="L242" i="24"/>
  <c r="Y244" i="23"/>
  <c r="M243" i="23"/>
  <c r="AK244" i="23"/>
  <c r="J241" i="24"/>
  <c r="M246" i="32"/>
  <c r="N245" i="32"/>
  <c r="O245" i="32" s="1"/>
  <c r="M244" i="23"/>
  <c r="K243" i="23"/>
  <c r="E245" i="31"/>
  <c r="H241" i="24"/>
  <c r="K244" i="23"/>
  <c r="W241" i="23"/>
  <c r="C245" i="31"/>
  <c r="D245" i="31" s="1"/>
  <c r="M242" i="31"/>
  <c r="T241" i="24"/>
  <c r="N242" i="32"/>
  <c r="O242" i="32" s="1"/>
  <c r="AJ242" i="23"/>
  <c r="N246" i="31"/>
  <c r="O246" i="31" s="1"/>
  <c r="C244" i="31"/>
  <c r="D244" i="31" s="1"/>
  <c r="K243" i="30"/>
  <c r="R245" i="24"/>
  <c r="Y245" i="23"/>
  <c r="P245" i="24"/>
  <c r="R241" i="24"/>
  <c r="O246" i="32"/>
  <c r="N241" i="32"/>
  <c r="O241" i="32" s="1"/>
  <c r="W245" i="23"/>
  <c r="AA243" i="23"/>
  <c r="Y241" i="23"/>
  <c r="H246" i="31"/>
  <c r="F245" i="31"/>
  <c r="L242" i="31"/>
  <c r="N245" i="24"/>
  <c r="T243" i="24"/>
  <c r="P241" i="24"/>
  <c r="N244" i="32"/>
  <c r="O244" i="32" s="1"/>
  <c r="AJ246" i="23"/>
  <c r="U245" i="23"/>
  <c r="N243" i="31"/>
  <c r="O243" i="31" s="1"/>
  <c r="C242" i="31"/>
  <c r="D242" i="31" s="1"/>
  <c r="J246" i="31"/>
  <c r="K246" i="31" s="1"/>
  <c r="L245" i="24"/>
  <c r="T244" i="24"/>
  <c r="P243" i="24"/>
  <c r="N241" i="24"/>
  <c r="M244" i="32"/>
  <c r="S245" i="23"/>
  <c r="F246" i="31"/>
  <c r="H243" i="31"/>
  <c r="T245" i="24"/>
  <c r="H245" i="24"/>
  <c r="N243" i="24"/>
  <c r="Q243" i="32"/>
  <c r="R243" i="32" s="1"/>
  <c r="M242" i="32"/>
  <c r="O245" i="23"/>
  <c r="Q243" i="23"/>
  <c r="S241" i="23"/>
  <c r="E246" i="31"/>
  <c r="J241" i="31"/>
  <c r="K241" i="31" s="1"/>
  <c r="K242" i="30"/>
  <c r="O246" i="30"/>
  <c r="O245" i="30"/>
  <c r="O244" i="30"/>
  <c r="H244" i="31"/>
  <c r="M243" i="31"/>
  <c r="J242" i="31"/>
  <c r="K242" i="31" s="1"/>
  <c r="F241" i="31"/>
  <c r="M246" i="31"/>
  <c r="J245" i="31"/>
  <c r="K245" i="31" s="1"/>
  <c r="F244" i="31"/>
  <c r="L243" i="31"/>
  <c r="C243" i="31"/>
  <c r="D243" i="31" s="1"/>
  <c r="H242" i="31"/>
  <c r="N241" i="31"/>
  <c r="O241" i="31" s="1"/>
  <c r="E241" i="31"/>
  <c r="L246" i="31"/>
  <c r="H245" i="31"/>
  <c r="N244" i="31"/>
  <c r="O244" i="31" s="1"/>
  <c r="E244" i="31"/>
  <c r="M241" i="31"/>
  <c r="F242" i="31"/>
  <c r="L241" i="31"/>
  <c r="N242" i="31"/>
  <c r="O242" i="31" s="1"/>
  <c r="AL243" i="23"/>
  <c r="AG246" i="23"/>
  <c r="AF244" i="23"/>
  <c r="AJ241" i="23"/>
  <c r="U246" i="23"/>
  <c r="AJ245" i="23"/>
  <c r="AE243" i="23"/>
  <c r="Q246" i="23"/>
  <c r="AF245" i="23"/>
  <c r="W244" i="23"/>
  <c r="O242" i="23"/>
  <c r="AF241" i="23"/>
  <c r="O246" i="23"/>
  <c r="AL246" i="23"/>
  <c r="M246" i="23"/>
  <c r="Q245" i="23"/>
  <c r="AG244" i="23"/>
  <c r="U244" i="23"/>
  <c r="Y243" i="23"/>
  <c r="I243" i="23"/>
  <c r="AL242" i="23"/>
  <c r="M242" i="23"/>
  <c r="AA246" i="23"/>
  <c r="K246" i="23"/>
  <c r="S244" i="23"/>
  <c r="K242" i="23"/>
  <c r="Y246" i="23"/>
  <c r="I246" i="23"/>
  <c r="M245" i="23"/>
  <c r="Q244" i="23"/>
  <c r="AG243" i="23"/>
  <c r="Y242" i="23"/>
  <c r="I242" i="23"/>
  <c r="M241" i="23"/>
  <c r="AA245" i="23"/>
  <c r="AA241" i="23"/>
  <c r="M241" i="32"/>
  <c r="I246" i="32"/>
  <c r="Q246" i="32"/>
  <c r="R246" i="32" s="1"/>
  <c r="M243" i="32"/>
  <c r="I241" i="32"/>
  <c r="I244" i="32"/>
  <c r="K246" i="32"/>
  <c r="N244" i="24"/>
  <c r="P246" i="24"/>
  <c r="N246" i="24"/>
  <c r="R243" i="24"/>
  <c r="N242" i="24"/>
  <c r="R244" i="24"/>
  <c r="H246" i="24"/>
  <c r="P244" i="24"/>
  <c r="H242" i="24"/>
  <c r="L244" i="24"/>
  <c r="J244" i="24"/>
  <c r="Q242" i="32" l="1"/>
  <c r="R242" i="32" s="1"/>
  <c r="Q241" i="32"/>
  <c r="R241" i="32" s="1"/>
  <c r="Q245" i="32"/>
  <c r="R245" i="32" s="1"/>
  <c r="Q244" i="32"/>
  <c r="R244" i="32" s="1"/>
  <c r="A1426" i="30"/>
  <c r="F1426" i="30"/>
  <c r="J1426" i="30"/>
  <c r="M1426" i="30"/>
  <c r="A1427" i="30"/>
  <c r="F1427" i="30"/>
  <c r="J1427" i="30"/>
  <c r="M1427" i="30"/>
  <c r="A1428" i="30"/>
  <c r="F1428" i="30"/>
  <c r="J1428" i="30"/>
  <c r="M1428" i="30"/>
  <c r="A1429" i="30"/>
  <c r="F1429" i="30"/>
  <c r="J1429" i="30"/>
  <c r="M1429" i="30"/>
  <c r="A1430" i="30"/>
  <c r="F1430" i="30"/>
  <c r="J1430" i="30"/>
  <c r="M1430" i="30"/>
  <c r="A1431" i="30"/>
  <c r="F1431" i="30"/>
  <c r="J1431" i="30"/>
  <c r="M1431" i="30"/>
  <c r="A1432" i="30"/>
  <c r="F1432" i="30"/>
  <c r="J1432" i="30"/>
  <c r="M1432" i="30"/>
  <c r="F1433" i="30"/>
  <c r="J1433" i="30"/>
  <c r="M1433" i="30"/>
  <c r="A1434" i="30"/>
  <c r="F1434" i="30"/>
  <c r="J1434" i="30"/>
  <c r="M1434" i="30"/>
  <c r="A1435" i="30"/>
  <c r="F1435" i="30"/>
  <c r="J1435" i="30"/>
  <c r="M1435" i="30"/>
  <c r="A1436" i="30"/>
  <c r="F1436" i="30"/>
  <c r="J1436" i="30"/>
  <c r="M1436" i="30"/>
  <c r="A1437" i="30"/>
  <c r="F1437" i="30"/>
  <c r="J1437" i="30"/>
  <c r="M1437" i="30"/>
  <c r="A1438" i="30"/>
  <c r="F1438" i="30"/>
  <c r="J1438" i="30"/>
  <c r="M1438" i="30"/>
  <c r="A1439" i="30"/>
  <c r="F1439" i="30"/>
  <c r="J1439" i="30"/>
  <c r="M1439" i="30"/>
  <c r="A1440" i="30"/>
  <c r="F1440" i="30"/>
  <c r="J1440" i="30"/>
  <c r="M1440" i="30"/>
  <c r="A1441" i="30"/>
  <c r="F1441" i="30"/>
  <c r="J1441" i="30"/>
  <c r="M1441" i="30"/>
  <c r="A1442" i="30"/>
  <c r="F1442" i="30"/>
  <c r="J1442" i="30"/>
  <c r="M1442" i="30"/>
  <c r="A1443" i="30"/>
  <c r="F1443" i="30"/>
  <c r="J1443" i="30"/>
  <c r="M1443" i="30"/>
  <c r="A1444" i="30"/>
  <c r="F1444" i="30"/>
  <c r="J1444" i="30"/>
  <c r="M1444" i="30"/>
  <c r="A1445" i="30"/>
  <c r="F1445" i="30"/>
  <c r="J1445" i="30"/>
  <c r="M1445" i="30"/>
  <c r="A1446" i="30"/>
  <c r="F1446" i="30"/>
  <c r="J1446" i="30"/>
  <c r="M1446" i="30"/>
  <c r="A1447" i="30"/>
  <c r="F1447" i="30"/>
  <c r="J1447" i="30"/>
  <c r="M1447" i="30"/>
  <c r="A1448" i="30"/>
  <c r="F1448" i="30"/>
  <c r="J1448" i="30"/>
  <c r="M1448" i="30"/>
  <c r="A1449" i="30"/>
  <c r="F1449" i="30"/>
  <c r="J1449" i="30"/>
  <c r="M1449" i="30"/>
  <c r="A1450" i="30"/>
  <c r="F1450" i="30"/>
  <c r="J1450" i="30"/>
  <c r="M1450" i="30"/>
  <c r="A1451" i="30"/>
  <c r="F1451" i="30"/>
  <c r="J1451" i="30"/>
  <c r="M1451" i="30"/>
  <c r="A1452" i="30"/>
  <c r="F1452" i="30"/>
  <c r="J1452" i="30"/>
  <c r="M1452" i="30"/>
  <c r="A1453" i="30"/>
  <c r="F1453" i="30"/>
  <c r="J1453" i="30"/>
  <c r="M1453" i="30"/>
  <c r="A1454" i="30"/>
  <c r="F1454" i="30"/>
  <c r="J1454" i="30"/>
  <c r="M1454" i="30"/>
  <c r="A1455" i="30"/>
  <c r="F1455" i="30"/>
  <c r="J1455" i="30"/>
  <c r="M1455" i="30"/>
  <c r="A1456" i="30"/>
  <c r="F1456" i="30"/>
  <c r="J1456" i="30"/>
  <c r="M1456" i="30"/>
  <c r="A1457" i="30"/>
  <c r="F1457" i="30"/>
  <c r="J1457" i="30"/>
  <c r="M1457" i="30"/>
  <c r="A8" i="30"/>
  <c r="F8" i="30"/>
  <c r="J8" i="30"/>
  <c r="M8" i="30"/>
  <c r="O8" i="30" s="1"/>
  <c r="A9" i="30"/>
  <c r="F9" i="30"/>
  <c r="J9" i="30"/>
  <c r="M9" i="30"/>
  <c r="A10" i="30"/>
  <c r="F10" i="30"/>
  <c r="J10" i="30"/>
  <c r="M10" i="30"/>
  <c r="O10" i="30" s="1"/>
  <c r="A11" i="30"/>
  <c r="F11" i="30"/>
  <c r="J11" i="30"/>
  <c r="M11" i="30"/>
  <c r="A12" i="30"/>
  <c r="F12" i="30"/>
  <c r="J12" i="30"/>
  <c r="M12" i="30"/>
  <c r="A13" i="30"/>
  <c r="F13" i="30"/>
  <c r="J13" i="30"/>
  <c r="M13" i="30"/>
  <c r="A14" i="30"/>
  <c r="F14" i="30"/>
  <c r="J14" i="30"/>
  <c r="M14" i="30"/>
  <c r="O14" i="30" s="1"/>
  <c r="A15" i="30"/>
  <c r="F15" i="30"/>
  <c r="J15" i="30"/>
  <c r="M15" i="30"/>
  <c r="F16" i="30"/>
  <c r="J16" i="30"/>
  <c r="M16" i="30"/>
  <c r="O16" i="30" s="1"/>
  <c r="A17" i="30"/>
  <c r="F17" i="30"/>
  <c r="J17" i="30"/>
  <c r="M17" i="30"/>
  <c r="A18" i="30"/>
  <c r="F18" i="30"/>
  <c r="J18" i="30"/>
  <c r="M18" i="30"/>
  <c r="A19" i="30"/>
  <c r="F19" i="30"/>
  <c r="J19" i="30"/>
  <c r="M19" i="30"/>
  <c r="A20" i="30"/>
  <c r="F20" i="30"/>
  <c r="J20" i="30"/>
  <c r="M20" i="30"/>
  <c r="A21" i="30"/>
  <c r="F21" i="30"/>
  <c r="J21" i="30"/>
  <c r="M21" i="30"/>
  <c r="A22" i="30"/>
  <c r="F22" i="30"/>
  <c r="J22" i="30"/>
  <c r="M22" i="30"/>
  <c r="A23" i="30"/>
  <c r="F23" i="30"/>
  <c r="J23" i="30"/>
  <c r="M23" i="30"/>
  <c r="A24" i="30"/>
  <c r="F24" i="30"/>
  <c r="J24" i="30"/>
  <c r="M24" i="30"/>
  <c r="A25" i="30"/>
  <c r="F25" i="30"/>
  <c r="J25" i="30"/>
  <c r="M25" i="30"/>
  <c r="A26" i="30"/>
  <c r="F26" i="30"/>
  <c r="J26" i="30"/>
  <c r="M26" i="30"/>
  <c r="A27" i="30"/>
  <c r="F27" i="30"/>
  <c r="J27" i="30"/>
  <c r="M27" i="30"/>
  <c r="A28" i="30"/>
  <c r="F28" i="30"/>
  <c r="J28" i="30"/>
  <c r="M28" i="30"/>
  <c r="A29" i="30"/>
  <c r="F29" i="30"/>
  <c r="J29" i="30"/>
  <c r="M29" i="30"/>
  <c r="A30" i="30"/>
  <c r="F30" i="30"/>
  <c r="J30" i="30"/>
  <c r="M30" i="30"/>
  <c r="A31" i="30"/>
  <c r="F31" i="30"/>
  <c r="J31" i="30"/>
  <c r="M31" i="30"/>
  <c r="A32" i="30"/>
  <c r="F32" i="30"/>
  <c r="J32" i="30"/>
  <c r="M32" i="30"/>
  <c r="A33" i="30"/>
  <c r="F33" i="30"/>
  <c r="J33" i="30"/>
  <c r="M33" i="30"/>
  <c r="A34" i="30"/>
  <c r="F34" i="30"/>
  <c r="J34" i="30"/>
  <c r="M34" i="30"/>
  <c r="A35" i="30"/>
  <c r="F35" i="30"/>
  <c r="J35" i="30"/>
  <c r="M35" i="30"/>
  <c r="A36" i="30"/>
  <c r="F36" i="30"/>
  <c r="J36" i="30"/>
  <c r="M36" i="30"/>
  <c r="A37" i="30"/>
  <c r="F37" i="30"/>
  <c r="J37" i="30"/>
  <c r="M37" i="30"/>
  <c r="A38" i="30"/>
  <c r="F38" i="30"/>
  <c r="J38" i="30"/>
  <c r="M38" i="30"/>
  <c r="A39" i="30"/>
  <c r="F39" i="30"/>
  <c r="J39" i="30"/>
  <c r="M39" i="30"/>
  <c r="A40" i="30"/>
  <c r="F40" i="30"/>
  <c r="J40" i="30"/>
  <c r="M40" i="30"/>
  <c r="A41" i="30"/>
  <c r="F41" i="30"/>
  <c r="J41" i="30"/>
  <c r="M41" i="30"/>
  <c r="A42" i="30"/>
  <c r="F42" i="30"/>
  <c r="J42" i="30"/>
  <c r="M42" i="30"/>
  <c r="A43" i="30"/>
  <c r="F43" i="30"/>
  <c r="J43" i="30"/>
  <c r="M43" i="30"/>
  <c r="A44" i="30"/>
  <c r="F44" i="30"/>
  <c r="J44" i="30"/>
  <c r="M44" i="30"/>
  <c r="A45" i="30"/>
  <c r="F45" i="30"/>
  <c r="J45" i="30"/>
  <c r="M45" i="30"/>
  <c r="A46" i="30"/>
  <c r="F46" i="30"/>
  <c r="J46" i="30"/>
  <c r="M46" i="30"/>
  <c r="A47" i="30"/>
  <c r="F47" i="30"/>
  <c r="J47" i="30"/>
  <c r="M47" i="30"/>
  <c r="A48" i="30"/>
  <c r="F48" i="30"/>
  <c r="J48" i="30"/>
  <c r="M48" i="30"/>
  <c r="A49" i="30"/>
  <c r="F49" i="30"/>
  <c r="J49" i="30"/>
  <c r="M49" i="30"/>
  <c r="A50" i="30"/>
  <c r="F50" i="30"/>
  <c r="J50" i="30"/>
  <c r="M50" i="30"/>
  <c r="A51" i="30"/>
  <c r="F51" i="30"/>
  <c r="J51" i="30"/>
  <c r="M51" i="30"/>
  <c r="A52" i="30"/>
  <c r="F52" i="30"/>
  <c r="J52" i="30"/>
  <c r="M52" i="30"/>
  <c r="A53" i="30"/>
  <c r="F53" i="30"/>
  <c r="J53" i="30"/>
  <c r="M53" i="30"/>
  <c r="A54" i="30"/>
  <c r="F54" i="30"/>
  <c r="J54" i="30"/>
  <c r="M54" i="30"/>
  <c r="A55" i="30"/>
  <c r="F55" i="30"/>
  <c r="J55" i="30"/>
  <c r="M55" i="30"/>
  <c r="A56" i="30"/>
  <c r="F56" i="30"/>
  <c r="J56" i="30"/>
  <c r="M56" i="30"/>
  <c r="A57" i="30"/>
  <c r="F57" i="30"/>
  <c r="J57" i="30"/>
  <c r="M57" i="30"/>
  <c r="A58" i="30"/>
  <c r="F58" i="30"/>
  <c r="J58" i="30"/>
  <c r="M58" i="30"/>
  <c r="A59" i="30"/>
  <c r="F59" i="30"/>
  <c r="J59" i="30"/>
  <c r="M59" i="30"/>
  <c r="A60" i="30"/>
  <c r="F60" i="30"/>
  <c r="J60" i="30"/>
  <c r="M60" i="30"/>
  <c r="A61" i="30"/>
  <c r="F61" i="30"/>
  <c r="J61" i="30"/>
  <c r="M61" i="30"/>
  <c r="A62" i="30"/>
  <c r="F62" i="30"/>
  <c r="J62" i="30"/>
  <c r="M62" i="30"/>
  <c r="A63" i="30"/>
  <c r="F63" i="30"/>
  <c r="J63" i="30"/>
  <c r="M63" i="30"/>
  <c r="A64" i="30"/>
  <c r="F64" i="30"/>
  <c r="J64" i="30"/>
  <c r="M64" i="30"/>
  <c r="A65" i="30"/>
  <c r="F65" i="30"/>
  <c r="J65" i="30"/>
  <c r="M65" i="30"/>
  <c r="A66" i="30"/>
  <c r="F66" i="30"/>
  <c r="J66" i="30"/>
  <c r="M66" i="30"/>
  <c r="A67" i="30"/>
  <c r="F67" i="30"/>
  <c r="J67" i="30"/>
  <c r="M67" i="30"/>
  <c r="A68" i="30"/>
  <c r="F68" i="30"/>
  <c r="J68" i="30"/>
  <c r="M68" i="30"/>
  <c r="A69" i="30"/>
  <c r="F69" i="30"/>
  <c r="J69" i="30"/>
  <c r="M69" i="30"/>
  <c r="A70" i="30"/>
  <c r="F70" i="30"/>
  <c r="J70" i="30"/>
  <c r="M70" i="30"/>
  <c r="A71" i="30"/>
  <c r="F71" i="30"/>
  <c r="J71" i="30"/>
  <c r="M71" i="30"/>
  <c r="A72" i="30"/>
  <c r="F72" i="30"/>
  <c r="J72" i="30"/>
  <c r="M72" i="30"/>
  <c r="A73" i="30"/>
  <c r="F73" i="30"/>
  <c r="J73" i="30"/>
  <c r="M73" i="30"/>
  <c r="A74" i="30"/>
  <c r="F74" i="30"/>
  <c r="J74" i="30"/>
  <c r="M74" i="30"/>
  <c r="A75" i="30"/>
  <c r="F75" i="30"/>
  <c r="J75" i="30"/>
  <c r="M75" i="30"/>
  <c r="A76" i="30"/>
  <c r="F76" i="30"/>
  <c r="J76" i="30"/>
  <c r="M76" i="30"/>
  <c r="A77" i="30"/>
  <c r="F77" i="30"/>
  <c r="J77" i="30"/>
  <c r="M77" i="30"/>
  <c r="A78" i="30"/>
  <c r="F78" i="30"/>
  <c r="J78" i="30"/>
  <c r="M78" i="30"/>
  <c r="A79" i="30"/>
  <c r="F79" i="30"/>
  <c r="J79" i="30"/>
  <c r="M79" i="30"/>
  <c r="A80" i="30"/>
  <c r="F80" i="30"/>
  <c r="J80" i="30"/>
  <c r="M80" i="30"/>
  <c r="A81" i="30"/>
  <c r="F81" i="30"/>
  <c r="J81" i="30"/>
  <c r="M81" i="30"/>
  <c r="A82" i="30"/>
  <c r="F82" i="30"/>
  <c r="J82" i="30"/>
  <c r="M82" i="30"/>
  <c r="A83" i="30"/>
  <c r="F83" i="30"/>
  <c r="J83" i="30"/>
  <c r="M83" i="30"/>
  <c r="A84" i="30"/>
  <c r="F84" i="30"/>
  <c r="J84" i="30"/>
  <c r="M84" i="30"/>
  <c r="A85" i="30"/>
  <c r="F85" i="30"/>
  <c r="J85" i="30"/>
  <c r="M85" i="30"/>
  <c r="A86" i="30"/>
  <c r="F86" i="30"/>
  <c r="J86" i="30"/>
  <c r="M86" i="30"/>
  <c r="A87" i="30"/>
  <c r="F87" i="30"/>
  <c r="J87" i="30"/>
  <c r="M87" i="30"/>
  <c r="A88" i="30"/>
  <c r="F88" i="30"/>
  <c r="J88" i="30"/>
  <c r="M88" i="30"/>
  <c r="A89" i="30"/>
  <c r="F89" i="30"/>
  <c r="J89" i="30"/>
  <c r="M89" i="30"/>
  <c r="A90" i="30"/>
  <c r="F90" i="30"/>
  <c r="J90" i="30"/>
  <c r="M90" i="30"/>
  <c r="A91" i="30"/>
  <c r="F91" i="30"/>
  <c r="J91" i="30"/>
  <c r="M91" i="30"/>
  <c r="A92" i="30"/>
  <c r="F92" i="30"/>
  <c r="J92" i="30"/>
  <c r="M92" i="30"/>
  <c r="A93" i="30"/>
  <c r="F93" i="30"/>
  <c r="J93" i="30"/>
  <c r="M93" i="30"/>
  <c r="A94" i="30"/>
  <c r="F94" i="30"/>
  <c r="J94" i="30"/>
  <c r="M94" i="30"/>
  <c r="O94" i="30" s="1"/>
  <c r="A95" i="30"/>
  <c r="F95" i="30"/>
  <c r="J95" i="30"/>
  <c r="M95" i="30"/>
  <c r="A96" i="30"/>
  <c r="F96" i="30"/>
  <c r="J96" i="30"/>
  <c r="M96" i="30"/>
  <c r="A97" i="30"/>
  <c r="F97" i="30"/>
  <c r="J97" i="30"/>
  <c r="M97" i="30"/>
  <c r="O97" i="30" s="1"/>
  <c r="A98" i="30"/>
  <c r="F98" i="30"/>
  <c r="J98" i="30"/>
  <c r="M98" i="30"/>
  <c r="A99" i="30"/>
  <c r="F99" i="30"/>
  <c r="J99" i="30"/>
  <c r="M99" i="30"/>
  <c r="O99" i="30" s="1"/>
  <c r="A100" i="30"/>
  <c r="F100" i="30"/>
  <c r="J100" i="30"/>
  <c r="M100" i="30"/>
  <c r="A101" i="30"/>
  <c r="F101" i="30"/>
  <c r="J101" i="30"/>
  <c r="M101" i="30"/>
  <c r="A102" i="30"/>
  <c r="F102" i="30"/>
  <c r="J102" i="30"/>
  <c r="M102" i="30"/>
  <c r="A103" i="30"/>
  <c r="F103" i="30"/>
  <c r="J103" i="30"/>
  <c r="M103" i="30"/>
  <c r="A104" i="30"/>
  <c r="F104" i="30"/>
  <c r="J104" i="30"/>
  <c r="M104" i="30"/>
  <c r="A105" i="30"/>
  <c r="F105" i="30"/>
  <c r="J105" i="30"/>
  <c r="M105" i="30"/>
  <c r="A106" i="30"/>
  <c r="F106" i="30"/>
  <c r="J106" i="30"/>
  <c r="M106" i="30"/>
  <c r="A107" i="30"/>
  <c r="F107" i="30"/>
  <c r="J107" i="30"/>
  <c r="M107" i="30"/>
  <c r="A108" i="30"/>
  <c r="F108" i="30"/>
  <c r="J108" i="30"/>
  <c r="M108" i="30"/>
  <c r="A109" i="30"/>
  <c r="F109" i="30"/>
  <c r="J109" i="30"/>
  <c r="M109" i="30"/>
  <c r="A110" i="30"/>
  <c r="F110" i="30"/>
  <c r="J110" i="30"/>
  <c r="M110" i="30"/>
  <c r="A111" i="30"/>
  <c r="F111" i="30"/>
  <c r="J111" i="30"/>
  <c r="M111" i="30"/>
  <c r="A112" i="30"/>
  <c r="F112" i="30"/>
  <c r="J112" i="30"/>
  <c r="M112" i="30"/>
  <c r="A113" i="30"/>
  <c r="F113" i="30"/>
  <c r="J113" i="30"/>
  <c r="M113" i="30"/>
  <c r="A114" i="30"/>
  <c r="F114" i="30"/>
  <c r="J114" i="30"/>
  <c r="M114" i="30"/>
  <c r="A115" i="30"/>
  <c r="F115" i="30"/>
  <c r="J115" i="30"/>
  <c r="M115" i="30"/>
  <c r="A116" i="30"/>
  <c r="F116" i="30"/>
  <c r="J116" i="30"/>
  <c r="M116" i="30"/>
  <c r="A117" i="30"/>
  <c r="F117" i="30"/>
  <c r="J117" i="30"/>
  <c r="M117" i="30"/>
  <c r="A118" i="30"/>
  <c r="F118" i="30"/>
  <c r="J118" i="30"/>
  <c r="M118" i="30"/>
  <c r="A119" i="30"/>
  <c r="F119" i="30"/>
  <c r="J119" i="30"/>
  <c r="M119" i="30"/>
  <c r="A120" i="30"/>
  <c r="F120" i="30"/>
  <c r="J120" i="30"/>
  <c r="M120" i="30"/>
  <c r="A121" i="30"/>
  <c r="F121" i="30"/>
  <c r="J121" i="30"/>
  <c r="M121" i="30"/>
  <c r="A122" i="30"/>
  <c r="F122" i="30"/>
  <c r="J122" i="30"/>
  <c r="M122" i="30"/>
  <c r="A123" i="30"/>
  <c r="F123" i="30"/>
  <c r="J123" i="30"/>
  <c r="M123" i="30"/>
  <c r="O123" i="30" s="1"/>
  <c r="A124" i="30"/>
  <c r="F124" i="30"/>
  <c r="J124" i="30"/>
  <c r="M124" i="30"/>
  <c r="A125" i="30"/>
  <c r="F125" i="30"/>
  <c r="J125" i="30"/>
  <c r="M125" i="30"/>
  <c r="A126" i="30"/>
  <c r="F126" i="30"/>
  <c r="J126" i="30"/>
  <c r="M126" i="30"/>
  <c r="O126" i="30" s="1"/>
  <c r="A127" i="30"/>
  <c r="F127" i="30"/>
  <c r="J127" i="30"/>
  <c r="M127" i="30"/>
  <c r="A128" i="30"/>
  <c r="F128" i="30"/>
  <c r="J128" i="30"/>
  <c r="M128" i="30"/>
  <c r="A129" i="30"/>
  <c r="F129" i="30"/>
  <c r="J129" i="30"/>
  <c r="M129" i="30"/>
  <c r="A130" i="30"/>
  <c r="F130" i="30"/>
  <c r="J130" i="30"/>
  <c r="M130" i="30"/>
  <c r="A131" i="30"/>
  <c r="F131" i="30"/>
  <c r="J131" i="30"/>
  <c r="M131" i="30"/>
  <c r="A132" i="30"/>
  <c r="F132" i="30"/>
  <c r="J132" i="30"/>
  <c r="M132" i="30"/>
  <c r="A133" i="30"/>
  <c r="F133" i="30"/>
  <c r="J133" i="30"/>
  <c r="M133" i="30"/>
  <c r="A134" i="30"/>
  <c r="F134" i="30"/>
  <c r="J134" i="30"/>
  <c r="M134" i="30"/>
  <c r="A135" i="30"/>
  <c r="F135" i="30"/>
  <c r="J135" i="30"/>
  <c r="M135" i="30"/>
  <c r="A136" i="30"/>
  <c r="F136" i="30"/>
  <c r="J136" i="30"/>
  <c r="M136" i="30"/>
  <c r="A137" i="30"/>
  <c r="F137" i="30"/>
  <c r="J137" i="30"/>
  <c r="M137" i="30"/>
  <c r="A138" i="30"/>
  <c r="F138" i="30"/>
  <c r="J138" i="30"/>
  <c r="M138" i="30"/>
  <c r="A139" i="30"/>
  <c r="F139" i="30"/>
  <c r="J139" i="30"/>
  <c r="M139" i="30"/>
  <c r="A140" i="30"/>
  <c r="F140" i="30"/>
  <c r="J140" i="30"/>
  <c r="M140" i="30"/>
  <c r="A141" i="30"/>
  <c r="F141" i="30"/>
  <c r="J141" i="30"/>
  <c r="M141" i="30"/>
  <c r="A142" i="30"/>
  <c r="F142" i="30"/>
  <c r="J142" i="30"/>
  <c r="M142" i="30"/>
  <c r="A143" i="30"/>
  <c r="F143" i="30"/>
  <c r="J143" i="30"/>
  <c r="M143" i="30"/>
  <c r="A144" i="30"/>
  <c r="F144" i="30"/>
  <c r="J144" i="30"/>
  <c r="M144" i="30"/>
  <c r="A145" i="30"/>
  <c r="F145" i="30"/>
  <c r="J145" i="30"/>
  <c r="M145" i="30"/>
  <c r="A146" i="30"/>
  <c r="F146" i="30"/>
  <c r="J146" i="30"/>
  <c r="M146" i="30"/>
  <c r="A147" i="30"/>
  <c r="F147" i="30"/>
  <c r="J147" i="30"/>
  <c r="M147" i="30"/>
  <c r="A148" i="30"/>
  <c r="F148" i="30"/>
  <c r="J148" i="30"/>
  <c r="M148" i="30"/>
  <c r="A149" i="30"/>
  <c r="F149" i="30"/>
  <c r="J149" i="30"/>
  <c r="M149" i="30"/>
  <c r="A150" i="30"/>
  <c r="F150" i="30"/>
  <c r="J150" i="30"/>
  <c r="M150" i="30"/>
  <c r="A151" i="30"/>
  <c r="F151" i="30"/>
  <c r="J151" i="30"/>
  <c r="M151" i="30"/>
  <c r="A152" i="30"/>
  <c r="F152" i="30"/>
  <c r="J152" i="30"/>
  <c r="M152" i="30"/>
  <c r="A153" i="30"/>
  <c r="F153" i="30"/>
  <c r="J153" i="30"/>
  <c r="M153" i="30"/>
  <c r="A154" i="30"/>
  <c r="F154" i="30"/>
  <c r="J154" i="30"/>
  <c r="M154" i="30"/>
  <c r="A155" i="30"/>
  <c r="F155" i="30"/>
  <c r="J155" i="30"/>
  <c r="M155" i="30"/>
  <c r="A156" i="30"/>
  <c r="F156" i="30"/>
  <c r="J156" i="30"/>
  <c r="M156" i="30"/>
  <c r="A157" i="30"/>
  <c r="F157" i="30"/>
  <c r="J157" i="30"/>
  <c r="M157" i="30"/>
  <c r="A158" i="30"/>
  <c r="F158" i="30"/>
  <c r="J158" i="30"/>
  <c r="M158" i="30"/>
  <c r="F159" i="30"/>
  <c r="J159" i="30"/>
  <c r="M159" i="30"/>
  <c r="O159" i="30" s="1"/>
  <c r="A160" i="30"/>
  <c r="F160" i="30"/>
  <c r="J160" i="30"/>
  <c r="M160" i="30"/>
  <c r="A161" i="30"/>
  <c r="F161" i="30"/>
  <c r="J161" i="30"/>
  <c r="M161" i="30"/>
  <c r="A162" i="30"/>
  <c r="F162" i="30"/>
  <c r="J162" i="30"/>
  <c r="M162" i="30"/>
  <c r="A163" i="30"/>
  <c r="F163" i="30"/>
  <c r="J163" i="30"/>
  <c r="M163" i="30"/>
  <c r="A164" i="30"/>
  <c r="F164" i="30"/>
  <c r="J164" i="30"/>
  <c r="M164" i="30"/>
  <c r="A165" i="30"/>
  <c r="F165" i="30"/>
  <c r="J165" i="30"/>
  <c r="M165" i="30"/>
  <c r="A166" i="30"/>
  <c r="F166" i="30"/>
  <c r="J166" i="30"/>
  <c r="M166" i="30"/>
  <c r="A167" i="30"/>
  <c r="F167" i="30"/>
  <c r="J167" i="30"/>
  <c r="M167" i="30"/>
  <c r="A168" i="30"/>
  <c r="F168" i="30"/>
  <c r="J168" i="30"/>
  <c r="M168" i="30"/>
  <c r="A169" i="30"/>
  <c r="F169" i="30"/>
  <c r="J169" i="30"/>
  <c r="M169" i="30"/>
  <c r="A170" i="30"/>
  <c r="F170" i="30"/>
  <c r="J170" i="30"/>
  <c r="M170" i="30"/>
  <c r="A171" i="30"/>
  <c r="F171" i="30"/>
  <c r="J171" i="30"/>
  <c r="M171" i="30"/>
  <c r="A172" i="30"/>
  <c r="F172" i="30"/>
  <c r="J172" i="30"/>
  <c r="M172" i="30"/>
  <c r="A173" i="30"/>
  <c r="F173" i="30"/>
  <c r="J173" i="30"/>
  <c r="M173" i="30"/>
  <c r="A174" i="30"/>
  <c r="F174" i="30"/>
  <c r="J174" i="30"/>
  <c r="M174" i="30"/>
  <c r="A175" i="30"/>
  <c r="F175" i="30"/>
  <c r="J175" i="30"/>
  <c r="M175" i="30"/>
  <c r="A176" i="30"/>
  <c r="F176" i="30"/>
  <c r="J176" i="30"/>
  <c r="M176" i="30"/>
  <c r="A177" i="30"/>
  <c r="F177" i="30"/>
  <c r="J177" i="30"/>
  <c r="M177" i="30"/>
  <c r="A178" i="30"/>
  <c r="F178" i="30"/>
  <c r="J178" i="30"/>
  <c r="M178" i="30"/>
  <c r="A179" i="30"/>
  <c r="F179" i="30"/>
  <c r="J179" i="30"/>
  <c r="M179" i="30"/>
  <c r="A180" i="30"/>
  <c r="F180" i="30"/>
  <c r="J180" i="30"/>
  <c r="M180" i="30"/>
  <c r="A181" i="30"/>
  <c r="F181" i="30"/>
  <c r="J181" i="30"/>
  <c r="M181" i="30"/>
  <c r="F182" i="30"/>
  <c r="J182" i="30"/>
  <c r="M182" i="30"/>
  <c r="A183" i="30"/>
  <c r="F183" i="30"/>
  <c r="J183" i="30"/>
  <c r="M183" i="30"/>
  <c r="A184" i="30"/>
  <c r="F184" i="30"/>
  <c r="J184" i="30"/>
  <c r="M184" i="30"/>
  <c r="A185" i="30"/>
  <c r="F185" i="30"/>
  <c r="J185" i="30"/>
  <c r="M185" i="30"/>
  <c r="A186" i="30"/>
  <c r="F186" i="30"/>
  <c r="J186" i="30"/>
  <c r="M186" i="30"/>
  <c r="A187" i="30"/>
  <c r="F187" i="30"/>
  <c r="J187" i="30"/>
  <c r="M187" i="30"/>
  <c r="A188" i="30"/>
  <c r="F188" i="30"/>
  <c r="J188" i="30"/>
  <c r="M188" i="30"/>
  <c r="A189" i="30"/>
  <c r="F189" i="30"/>
  <c r="J189" i="30"/>
  <c r="M189" i="30"/>
  <c r="A190" i="30"/>
  <c r="F190" i="30"/>
  <c r="J190" i="30"/>
  <c r="M190" i="30"/>
  <c r="A191" i="30"/>
  <c r="F191" i="30"/>
  <c r="J191" i="30"/>
  <c r="M191" i="30"/>
  <c r="A192" i="30"/>
  <c r="F192" i="30"/>
  <c r="J192" i="30"/>
  <c r="M192" i="30"/>
  <c r="A193" i="30"/>
  <c r="F193" i="30"/>
  <c r="J193" i="30"/>
  <c r="M193" i="30"/>
  <c r="A194" i="30"/>
  <c r="F194" i="30"/>
  <c r="J194" i="30"/>
  <c r="M194" i="30"/>
  <c r="A195" i="30"/>
  <c r="F195" i="30"/>
  <c r="J195" i="30"/>
  <c r="M195" i="30"/>
  <c r="A196" i="30"/>
  <c r="F196" i="30"/>
  <c r="J196" i="30"/>
  <c r="M196" i="30"/>
  <c r="A197" i="30"/>
  <c r="F197" i="30"/>
  <c r="J197" i="30"/>
  <c r="M197" i="30"/>
  <c r="A198" i="30"/>
  <c r="F198" i="30"/>
  <c r="J198" i="30"/>
  <c r="M198" i="30"/>
  <c r="A199" i="30"/>
  <c r="F199" i="30"/>
  <c r="J199" i="30"/>
  <c r="M199" i="30"/>
  <c r="A200" i="30"/>
  <c r="F200" i="30"/>
  <c r="J200" i="30"/>
  <c r="M200" i="30"/>
  <c r="A201" i="30"/>
  <c r="F201" i="30"/>
  <c r="J201" i="30"/>
  <c r="M201" i="30"/>
  <c r="A202" i="30"/>
  <c r="F202" i="30"/>
  <c r="J202" i="30"/>
  <c r="M202" i="30"/>
  <c r="A203" i="30"/>
  <c r="F203" i="30"/>
  <c r="J203" i="30"/>
  <c r="M203" i="30"/>
  <c r="A204" i="30"/>
  <c r="F204" i="30"/>
  <c r="J204" i="30"/>
  <c r="M204" i="30"/>
  <c r="A205" i="30"/>
  <c r="F205" i="30"/>
  <c r="J205" i="30"/>
  <c r="M205" i="30"/>
  <c r="A206" i="30"/>
  <c r="F206" i="30"/>
  <c r="J206" i="30"/>
  <c r="M206" i="30"/>
  <c r="A207" i="30"/>
  <c r="F207" i="30"/>
  <c r="J207" i="30"/>
  <c r="M207" i="30"/>
  <c r="A208" i="30"/>
  <c r="F208" i="30"/>
  <c r="J208" i="30"/>
  <c r="M208" i="30"/>
  <c r="A209" i="30"/>
  <c r="F209" i="30"/>
  <c r="J209" i="30"/>
  <c r="M209" i="30"/>
  <c r="A210" i="30"/>
  <c r="F210" i="30"/>
  <c r="J210" i="30"/>
  <c r="M210" i="30"/>
  <c r="O210" i="30" s="1"/>
  <c r="A211" i="30"/>
  <c r="F211" i="30"/>
  <c r="J211" i="30"/>
  <c r="M211" i="30"/>
  <c r="A212" i="30"/>
  <c r="F212" i="30"/>
  <c r="J212" i="30"/>
  <c r="M212" i="30"/>
  <c r="A213" i="30"/>
  <c r="F213" i="30"/>
  <c r="J213" i="30"/>
  <c r="M213" i="30"/>
  <c r="A214" i="30"/>
  <c r="F214" i="30"/>
  <c r="J214" i="30"/>
  <c r="M214" i="30"/>
  <c r="A215" i="30"/>
  <c r="F215" i="30"/>
  <c r="J215" i="30"/>
  <c r="M215" i="30"/>
  <c r="A216" i="30"/>
  <c r="F216" i="30"/>
  <c r="J216" i="30"/>
  <c r="M216" i="30"/>
  <c r="A217" i="30"/>
  <c r="F217" i="30"/>
  <c r="J217" i="30"/>
  <c r="M217" i="30"/>
  <c r="A218" i="30"/>
  <c r="F218" i="30"/>
  <c r="J218" i="30"/>
  <c r="M218" i="30"/>
  <c r="A219" i="30"/>
  <c r="F219" i="30"/>
  <c r="J219" i="30"/>
  <c r="M219" i="30"/>
  <c r="A220" i="30"/>
  <c r="F220" i="30"/>
  <c r="J220" i="30"/>
  <c r="M220" i="30"/>
  <c r="F221" i="30"/>
  <c r="J221" i="30"/>
  <c r="M221" i="30"/>
  <c r="O221" i="30" s="1"/>
  <c r="A222" i="30"/>
  <c r="F222" i="30"/>
  <c r="J222" i="30"/>
  <c r="M222" i="30"/>
  <c r="A223" i="30"/>
  <c r="F223" i="30"/>
  <c r="J223" i="30"/>
  <c r="M223" i="30"/>
  <c r="A224" i="30"/>
  <c r="F224" i="30"/>
  <c r="J224" i="30"/>
  <c r="M224" i="30"/>
  <c r="A225" i="30"/>
  <c r="F225" i="30"/>
  <c r="J225" i="30"/>
  <c r="M225" i="30"/>
  <c r="A226" i="30"/>
  <c r="F226" i="30"/>
  <c r="J226" i="30"/>
  <c r="M226" i="30"/>
  <c r="A227" i="30"/>
  <c r="F227" i="30"/>
  <c r="J227" i="30"/>
  <c r="M227" i="30"/>
  <c r="A228" i="30"/>
  <c r="F228" i="30"/>
  <c r="J228" i="30"/>
  <c r="M228" i="30"/>
  <c r="A229" i="30"/>
  <c r="F229" i="30"/>
  <c r="J229" i="30"/>
  <c r="M229" i="30"/>
  <c r="A230" i="30"/>
  <c r="F230" i="30"/>
  <c r="J230" i="30"/>
  <c r="M230" i="30"/>
  <c r="A231" i="30"/>
  <c r="F231" i="30"/>
  <c r="J231" i="30"/>
  <c r="M231" i="30"/>
  <c r="A232" i="30"/>
  <c r="F232" i="30"/>
  <c r="J232" i="30"/>
  <c r="M232" i="30"/>
  <c r="A233" i="30"/>
  <c r="F233" i="30"/>
  <c r="J233" i="30"/>
  <c r="M233" i="30"/>
  <c r="A234" i="30"/>
  <c r="F234" i="30"/>
  <c r="J234" i="30"/>
  <c r="M234" i="30"/>
  <c r="A235" i="30"/>
  <c r="F235" i="30"/>
  <c r="J235" i="30"/>
  <c r="M235" i="30"/>
  <c r="A236" i="30"/>
  <c r="F236" i="30"/>
  <c r="J236" i="30"/>
  <c r="M236" i="30"/>
  <c r="A237" i="30"/>
  <c r="F237" i="30"/>
  <c r="J237" i="30"/>
  <c r="M237" i="30"/>
  <c r="F238" i="30"/>
  <c r="J238" i="30"/>
  <c r="M238" i="30"/>
  <c r="O238" i="30" s="1"/>
  <c r="A239" i="30"/>
  <c r="F239" i="30"/>
  <c r="J239" i="30"/>
  <c r="M239" i="30"/>
  <c r="A240" i="30"/>
  <c r="F240" i="30"/>
  <c r="J240" i="30"/>
  <c r="M240" i="30"/>
  <c r="A247" i="30"/>
  <c r="F247" i="30"/>
  <c r="J247" i="30"/>
  <c r="M247" i="30"/>
  <c r="A248" i="30"/>
  <c r="F248" i="30"/>
  <c r="J248" i="30"/>
  <c r="M248" i="30"/>
  <c r="A249" i="30"/>
  <c r="F249" i="30"/>
  <c r="J249" i="30"/>
  <c r="M249" i="30"/>
  <c r="A250" i="30"/>
  <c r="F250" i="30"/>
  <c r="J250" i="30"/>
  <c r="M250" i="30"/>
  <c r="A251" i="30"/>
  <c r="F251" i="30"/>
  <c r="J251" i="30"/>
  <c r="M251" i="30"/>
  <c r="F252" i="30"/>
  <c r="J252" i="30"/>
  <c r="M252" i="30"/>
  <c r="O252" i="30" s="1"/>
  <c r="A253" i="30"/>
  <c r="F253" i="30"/>
  <c r="J253" i="30"/>
  <c r="M253" i="30"/>
  <c r="A254" i="30"/>
  <c r="F254" i="30"/>
  <c r="J254" i="30"/>
  <c r="M254" i="30"/>
  <c r="A255" i="30"/>
  <c r="F255" i="30"/>
  <c r="J255" i="30"/>
  <c r="M255" i="30"/>
  <c r="A256" i="30"/>
  <c r="F256" i="30"/>
  <c r="J256" i="30"/>
  <c r="M256" i="30"/>
  <c r="A257" i="30"/>
  <c r="F257" i="30"/>
  <c r="J257" i="30"/>
  <c r="M257" i="30"/>
  <c r="A259" i="30"/>
  <c r="F259" i="30"/>
  <c r="J259" i="30"/>
  <c r="M259" i="30"/>
  <c r="A260" i="30"/>
  <c r="F260" i="30"/>
  <c r="J260" i="30"/>
  <c r="M260" i="30"/>
  <c r="F261" i="30"/>
  <c r="J261" i="30"/>
  <c r="M261" i="30"/>
  <c r="A262" i="30"/>
  <c r="F262" i="30"/>
  <c r="J262" i="30"/>
  <c r="M262" i="30"/>
  <c r="A263" i="30"/>
  <c r="F263" i="30"/>
  <c r="J263" i="30"/>
  <c r="M263" i="30"/>
  <c r="A264" i="30"/>
  <c r="F264" i="30"/>
  <c r="J264" i="30"/>
  <c r="M264" i="30"/>
  <c r="A265" i="30"/>
  <c r="F265" i="30"/>
  <c r="J265" i="30"/>
  <c r="M265" i="30"/>
  <c r="A266" i="30"/>
  <c r="F266" i="30"/>
  <c r="J266" i="30"/>
  <c r="M266" i="30"/>
  <c r="A267" i="30"/>
  <c r="F267" i="30"/>
  <c r="J267" i="30"/>
  <c r="M267" i="30"/>
  <c r="A268" i="30"/>
  <c r="F268" i="30"/>
  <c r="J268" i="30"/>
  <c r="M268" i="30"/>
  <c r="A269" i="30"/>
  <c r="F269" i="30"/>
  <c r="J269" i="30"/>
  <c r="M269" i="30"/>
  <c r="A270" i="30"/>
  <c r="F270" i="30"/>
  <c r="J270" i="30"/>
  <c r="M270" i="30"/>
  <c r="A271" i="30"/>
  <c r="F271" i="30"/>
  <c r="J271" i="30"/>
  <c r="M271" i="30"/>
  <c r="A272" i="30"/>
  <c r="F272" i="30"/>
  <c r="J272" i="30"/>
  <c r="M272" i="30"/>
  <c r="A273" i="30"/>
  <c r="F273" i="30"/>
  <c r="J273" i="30"/>
  <c r="M273" i="30"/>
  <c r="A274" i="30"/>
  <c r="F274" i="30"/>
  <c r="J274" i="30"/>
  <c r="M274" i="30"/>
  <c r="A275" i="30"/>
  <c r="F275" i="30"/>
  <c r="J275" i="30"/>
  <c r="M275" i="30"/>
  <c r="A276" i="30"/>
  <c r="F276" i="30"/>
  <c r="J276" i="30"/>
  <c r="M276" i="30"/>
  <c r="A277" i="30"/>
  <c r="F277" i="30"/>
  <c r="J277" i="30"/>
  <c r="M277" i="30"/>
  <c r="A278" i="30"/>
  <c r="F278" i="30"/>
  <c r="J278" i="30"/>
  <c r="M278" i="30"/>
  <c r="A279" i="30"/>
  <c r="F279" i="30"/>
  <c r="J279" i="30"/>
  <c r="M279" i="30"/>
  <c r="A280" i="30"/>
  <c r="F280" i="30"/>
  <c r="J280" i="30"/>
  <c r="M280" i="30"/>
  <c r="A281" i="30"/>
  <c r="F281" i="30"/>
  <c r="J281" i="30"/>
  <c r="M281" i="30"/>
  <c r="A282" i="30"/>
  <c r="F282" i="30"/>
  <c r="J282" i="30"/>
  <c r="M282" i="30"/>
  <c r="A283" i="30"/>
  <c r="F283" i="30"/>
  <c r="J283" i="30"/>
  <c r="M283" i="30"/>
  <c r="A284" i="30"/>
  <c r="F284" i="30"/>
  <c r="J284" i="30"/>
  <c r="M284" i="30"/>
  <c r="A285" i="30"/>
  <c r="F285" i="30"/>
  <c r="J285" i="30"/>
  <c r="M285" i="30"/>
  <c r="A286" i="30"/>
  <c r="F286" i="30"/>
  <c r="J286" i="30"/>
  <c r="M286" i="30"/>
  <c r="A287" i="30"/>
  <c r="F287" i="30"/>
  <c r="J287" i="30"/>
  <c r="M287" i="30"/>
  <c r="A288" i="30"/>
  <c r="F288" i="30"/>
  <c r="J288" i="30"/>
  <c r="M288" i="30"/>
  <c r="A289" i="30"/>
  <c r="F289" i="30"/>
  <c r="J289" i="30"/>
  <c r="M289" i="30"/>
  <c r="A290" i="30"/>
  <c r="F290" i="30"/>
  <c r="J290" i="30"/>
  <c r="M290" i="30"/>
  <c r="A291" i="30"/>
  <c r="F291" i="30"/>
  <c r="J291" i="30"/>
  <c r="M291" i="30"/>
  <c r="A292" i="30"/>
  <c r="F292" i="30"/>
  <c r="J292" i="30"/>
  <c r="M292" i="30"/>
  <c r="A293" i="30"/>
  <c r="F293" i="30"/>
  <c r="J293" i="30"/>
  <c r="M293" i="30"/>
  <c r="A294" i="30"/>
  <c r="F294" i="30"/>
  <c r="J294" i="30"/>
  <c r="M294" i="30"/>
  <c r="A295" i="30"/>
  <c r="F295" i="30"/>
  <c r="J295" i="30"/>
  <c r="M295" i="30"/>
  <c r="A296" i="30"/>
  <c r="F296" i="30"/>
  <c r="J296" i="30"/>
  <c r="M296" i="30"/>
  <c r="A297" i="30"/>
  <c r="F297" i="30"/>
  <c r="J297" i="30"/>
  <c r="M297" i="30"/>
  <c r="A298" i="30"/>
  <c r="F298" i="30"/>
  <c r="J298" i="30"/>
  <c r="M298" i="30"/>
  <c r="A299" i="30"/>
  <c r="F299" i="30"/>
  <c r="J299" i="30"/>
  <c r="M299" i="30"/>
  <c r="F300" i="30"/>
  <c r="J300" i="30"/>
  <c r="M300" i="30"/>
  <c r="A301" i="30"/>
  <c r="F301" i="30"/>
  <c r="J301" i="30"/>
  <c r="M301" i="30"/>
  <c r="A302" i="30"/>
  <c r="F302" i="30"/>
  <c r="J302" i="30"/>
  <c r="M302" i="30"/>
  <c r="A303" i="30"/>
  <c r="F303" i="30"/>
  <c r="J303" i="30"/>
  <c r="M303" i="30"/>
  <c r="A304" i="30"/>
  <c r="F304" i="30"/>
  <c r="J304" i="30"/>
  <c r="M304" i="30"/>
  <c r="A305" i="30"/>
  <c r="F305" i="30"/>
  <c r="J305" i="30"/>
  <c r="M305" i="30"/>
  <c r="A306" i="30"/>
  <c r="F306" i="30"/>
  <c r="J306" i="30"/>
  <c r="M306" i="30"/>
  <c r="A307" i="30"/>
  <c r="F307" i="30"/>
  <c r="J307" i="30"/>
  <c r="M307" i="30"/>
  <c r="A308" i="30"/>
  <c r="F308" i="30"/>
  <c r="J308" i="30"/>
  <c r="M308" i="30"/>
  <c r="A309" i="30"/>
  <c r="F309" i="30"/>
  <c r="J309" i="30"/>
  <c r="M309" i="30"/>
  <c r="A310" i="30"/>
  <c r="F310" i="30"/>
  <c r="J310" i="30"/>
  <c r="M310" i="30"/>
  <c r="A311" i="30"/>
  <c r="F311" i="30"/>
  <c r="J311" i="30"/>
  <c r="M311" i="30"/>
  <c r="A312" i="30"/>
  <c r="F312" i="30"/>
  <c r="J312" i="30"/>
  <c r="M312" i="30"/>
  <c r="A313" i="30"/>
  <c r="F313" i="30"/>
  <c r="J313" i="30"/>
  <c r="M313" i="30"/>
  <c r="A314" i="30"/>
  <c r="F314" i="30"/>
  <c r="J314" i="30"/>
  <c r="M314" i="30"/>
  <c r="A315" i="30"/>
  <c r="F315" i="30"/>
  <c r="J315" i="30"/>
  <c r="M315" i="30"/>
  <c r="O315" i="30" s="1"/>
  <c r="A316" i="30"/>
  <c r="F316" i="30"/>
  <c r="J316" i="30"/>
  <c r="M316" i="30"/>
  <c r="A317" i="30"/>
  <c r="F317" i="30"/>
  <c r="J317" i="30"/>
  <c r="M317" i="30"/>
  <c r="A318" i="30"/>
  <c r="F318" i="30"/>
  <c r="J318" i="30"/>
  <c r="M318" i="30"/>
  <c r="A319" i="30"/>
  <c r="F319" i="30"/>
  <c r="J319" i="30"/>
  <c r="M319" i="30"/>
  <c r="A320" i="30"/>
  <c r="F320" i="30"/>
  <c r="J320" i="30"/>
  <c r="M320" i="30"/>
  <c r="A321" i="30"/>
  <c r="F321" i="30"/>
  <c r="J321" i="30"/>
  <c r="M321" i="30"/>
  <c r="A322" i="30"/>
  <c r="F322" i="30"/>
  <c r="J322" i="30"/>
  <c r="M322" i="30"/>
  <c r="A323" i="30"/>
  <c r="F323" i="30"/>
  <c r="J323" i="30"/>
  <c r="M323" i="30"/>
  <c r="A324" i="30"/>
  <c r="F324" i="30"/>
  <c r="J324" i="30"/>
  <c r="M324" i="30"/>
  <c r="A325" i="30"/>
  <c r="F325" i="30"/>
  <c r="J325" i="30"/>
  <c r="M325" i="30"/>
  <c r="A326" i="30"/>
  <c r="F326" i="30"/>
  <c r="J326" i="30"/>
  <c r="M326" i="30"/>
  <c r="A327" i="30"/>
  <c r="F327" i="30"/>
  <c r="J327" i="30"/>
  <c r="M327" i="30"/>
  <c r="A328" i="30"/>
  <c r="F328" i="30"/>
  <c r="J328" i="30"/>
  <c r="M328" i="30"/>
  <c r="A329" i="30"/>
  <c r="F329" i="30"/>
  <c r="J329" i="30"/>
  <c r="M329" i="30"/>
  <c r="A330" i="30"/>
  <c r="F330" i="30"/>
  <c r="J330" i="30"/>
  <c r="M330" i="30"/>
  <c r="A331" i="30"/>
  <c r="F331" i="30"/>
  <c r="J331" i="30"/>
  <c r="M331" i="30"/>
  <c r="A332" i="30"/>
  <c r="F332" i="30"/>
  <c r="J332" i="30"/>
  <c r="M332" i="30"/>
  <c r="A333" i="30"/>
  <c r="F333" i="30"/>
  <c r="J333" i="30"/>
  <c r="M333" i="30"/>
  <c r="A334" i="30"/>
  <c r="F334" i="30"/>
  <c r="J334" i="30"/>
  <c r="M334" i="30"/>
  <c r="A335" i="30"/>
  <c r="F335" i="30"/>
  <c r="J335" i="30"/>
  <c r="M335" i="30"/>
  <c r="A336" i="30"/>
  <c r="F336" i="30"/>
  <c r="J336" i="30"/>
  <c r="M336" i="30"/>
  <c r="A337" i="30"/>
  <c r="F337" i="30"/>
  <c r="J337" i="30"/>
  <c r="M337" i="30"/>
  <c r="A338" i="30"/>
  <c r="F338" i="30"/>
  <c r="J338" i="30"/>
  <c r="M338" i="30"/>
  <c r="A339" i="30"/>
  <c r="F339" i="30"/>
  <c r="J339" i="30"/>
  <c r="M339" i="30"/>
  <c r="A340" i="30"/>
  <c r="F340" i="30"/>
  <c r="J340" i="30"/>
  <c r="M340" i="30"/>
  <c r="A341" i="30"/>
  <c r="F341" i="30"/>
  <c r="J341" i="30"/>
  <c r="M341" i="30"/>
  <c r="A342" i="30"/>
  <c r="F342" i="30"/>
  <c r="J342" i="30"/>
  <c r="M342" i="30"/>
  <c r="A343" i="30"/>
  <c r="F343" i="30"/>
  <c r="J343" i="30"/>
  <c r="M343" i="30"/>
  <c r="A344" i="30"/>
  <c r="F344" i="30"/>
  <c r="J344" i="30"/>
  <c r="M344" i="30"/>
  <c r="A345" i="30"/>
  <c r="F345" i="30"/>
  <c r="J345" i="30"/>
  <c r="M345" i="30"/>
  <c r="A421" i="30"/>
  <c r="F421" i="30"/>
  <c r="J421" i="30"/>
  <c r="M421" i="30"/>
  <c r="A422" i="30"/>
  <c r="F422" i="30"/>
  <c r="J422" i="30"/>
  <c r="M422" i="30"/>
  <c r="A423" i="30"/>
  <c r="F423" i="30"/>
  <c r="J423" i="30"/>
  <c r="M423" i="30"/>
  <c r="A424" i="30"/>
  <c r="F424" i="30"/>
  <c r="J424" i="30"/>
  <c r="M424" i="30"/>
  <c r="A425" i="30"/>
  <c r="F425" i="30"/>
  <c r="J425" i="30"/>
  <c r="M425" i="30"/>
  <c r="A426" i="30"/>
  <c r="F426" i="30"/>
  <c r="J426" i="30"/>
  <c r="M426" i="30"/>
  <c r="A427" i="30"/>
  <c r="F427" i="30"/>
  <c r="J427" i="30"/>
  <c r="M427" i="30"/>
  <c r="A428" i="30"/>
  <c r="F428" i="30"/>
  <c r="J428" i="30"/>
  <c r="M428" i="30"/>
  <c r="A429" i="30"/>
  <c r="F429" i="30"/>
  <c r="J429" i="30"/>
  <c r="M429" i="30"/>
  <c r="A430" i="30"/>
  <c r="F430" i="30"/>
  <c r="J430" i="30"/>
  <c r="M430" i="30"/>
  <c r="A431" i="30"/>
  <c r="F431" i="30"/>
  <c r="J431" i="30"/>
  <c r="M431" i="30"/>
  <c r="F432" i="30"/>
  <c r="J432" i="30"/>
  <c r="M432" i="30"/>
  <c r="A433" i="30"/>
  <c r="F433" i="30"/>
  <c r="J433" i="30"/>
  <c r="M433" i="30"/>
  <c r="A434" i="30"/>
  <c r="F434" i="30"/>
  <c r="J434" i="30"/>
  <c r="M434" i="30"/>
  <c r="A435" i="30"/>
  <c r="F435" i="30"/>
  <c r="J435" i="30"/>
  <c r="M435" i="30"/>
  <c r="A436" i="30"/>
  <c r="F436" i="30"/>
  <c r="J436" i="30"/>
  <c r="M436" i="30"/>
  <c r="A437" i="30"/>
  <c r="F437" i="30"/>
  <c r="J437" i="30"/>
  <c r="M437" i="30"/>
  <c r="A438" i="30"/>
  <c r="F438" i="30"/>
  <c r="J438" i="30"/>
  <c r="M438" i="30"/>
  <c r="A439" i="30"/>
  <c r="F439" i="30"/>
  <c r="J439" i="30"/>
  <c r="M439" i="30"/>
  <c r="A440" i="30"/>
  <c r="F440" i="30"/>
  <c r="J440" i="30"/>
  <c r="M440" i="30"/>
  <c r="A441" i="30"/>
  <c r="F441" i="30"/>
  <c r="J441" i="30"/>
  <c r="M441" i="30"/>
  <c r="A442" i="30"/>
  <c r="F442" i="30"/>
  <c r="J442" i="30"/>
  <c r="M442" i="30"/>
  <c r="A443" i="30"/>
  <c r="F443" i="30"/>
  <c r="J443" i="30"/>
  <c r="M443" i="30"/>
  <c r="A444" i="30"/>
  <c r="F444" i="30"/>
  <c r="J444" i="30"/>
  <c r="M444" i="30"/>
  <c r="A445" i="30"/>
  <c r="F445" i="30"/>
  <c r="J445" i="30"/>
  <c r="M445" i="30"/>
  <c r="A446" i="30"/>
  <c r="F446" i="30"/>
  <c r="J446" i="30"/>
  <c r="M446" i="30"/>
  <c r="A447" i="30"/>
  <c r="F447" i="30"/>
  <c r="J447" i="30"/>
  <c r="M447" i="30"/>
  <c r="A448" i="30"/>
  <c r="F448" i="30"/>
  <c r="J448" i="30"/>
  <c r="M448" i="30"/>
  <c r="A449" i="30"/>
  <c r="F449" i="30"/>
  <c r="J449" i="30"/>
  <c r="M449" i="30"/>
  <c r="A450" i="30"/>
  <c r="F450" i="30"/>
  <c r="J450" i="30"/>
  <c r="M450" i="30"/>
  <c r="A451" i="30"/>
  <c r="F451" i="30"/>
  <c r="J451" i="30"/>
  <c r="M451" i="30"/>
  <c r="A452" i="30"/>
  <c r="F452" i="30"/>
  <c r="J452" i="30"/>
  <c r="M452" i="30"/>
  <c r="A453" i="30"/>
  <c r="F453" i="30"/>
  <c r="J453" i="30"/>
  <c r="M453" i="30"/>
  <c r="A454" i="30"/>
  <c r="F454" i="30"/>
  <c r="J454" i="30"/>
  <c r="M454" i="30"/>
  <c r="A455" i="30"/>
  <c r="F455" i="30"/>
  <c r="J455" i="30"/>
  <c r="M455" i="30"/>
  <c r="A456" i="30"/>
  <c r="F456" i="30"/>
  <c r="J456" i="30"/>
  <c r="M456" i="30"/>
  <c r="A457" i="30"/>
  <c r="F457" i="30"/>
  <c r="J457" i="30"/>
  <c r="M457" i="30"/>
  <c r="A458" i="30"/>
  <c r="F458" i="30"/>
  <c r="J458" i="30"/>
  <c r="M458" i="30"/>
  <c r="A459" i="30"/>
  <c r="F459" i="30"/>
  <c r="J459" i="30"/>
  <c r="M459" i="30"/>
  <c r="A460" i="30"/>
  <c r="F460" i="30"/>
  <c r="J460" i="30"/>
  <c r="M460" i="30"/>
  <c r="A461" i="30"/>
  <c r="F461" i="30"/>
  <c r="J461" i="30"/>
  <c r="M461" i="30"/>
  <c r="A462" i="30"/>
  <c r="F462" i="30"/>
  <c r="J462" i="30"/>
  <c r="M462" i="30"/>
  <c r="A463" i="30"/>
  <c r="F463" i="30"/>
  <c r="J463" i="30"/>
  <c r="M463" i="30"/>
  <c r="A464" i="30"/>
  <c r="F464" i="30"/>
  <c r="J464" i="30"/>
  <c r="M464" i="30"/>
  <c r="A465" i="30"/>
  <c r="F465" i="30"/>
  <c r="J465" i="30"/>
  <c r="M465" i="30"/>
  <c r="A466" i="30"/>
  <c r="F466" i="30"/>
  <c r="J466" i="30"/>
  <c r="M466" i="30"/>
  <c r="A467" i="30"/>
  <c r="F467" i="30"/>
  <c r="J467" i="30"/>
  <c r="M467" i="30"/>
  <c r="A468" i="30"/>
  <c r="F468" i="30"/>
  <c r="J468" i="30"/>
  <c r="M468" i="30"/>
  <c r="A469" i="30"/>
  <c r="F469" i="30"/>
  <c r="J469" i="30"/>
  <c r="M469" i="30"/>
  <c r="A470" i="30"/>
  <c r="F470" i="30"/>
  <c r="J470" i="30"/>
  <c r="M470" i="30"/>
  <c r="A471" i="30"/>
  <c r="F471" i="30"/>
  <c r="J471" i="30"/>
  <c r="M471" i="30"/>
  <c r="A472" i="30"/>
  <c r="F472" i="30"/>
  <c r="J472" i="30"/>
  <c r="M472" i="30"/>
  <c r="A473" i="30"/>
  <c r="F473" i="30"/>
  <c r="J473" i="30"/>
  <c r="M473" i="30"/>
  <c r="A474" i="30"/>
  <c r="F474" i="30"/>
  <c r="J474" i="30"/>
  <c r="M474" i="30"/>
  <c r="A475" i="30"/>
  <c r="F475" i="30"/>
  <c r="J475" i="30"/>
  <c r="M475" i="30"/>
  <c r="A476" i="30"/>
  <c r="F476" i="30"/>
  <c r="J476" i="30"/>
  <c r="M476" i="30"/>
  <c r="A477" i="30"/>
  <c r="F477" i="30"/>
  <c r="J477" i="30"/>
  <c r="M477" i="30"/>
  <c r="A478" i="30"/>
  <c r="F478" i="30"/>
  <c r="J478" i="30"/>
  <c r="M478" i="30"/>
  <c r="A479" i="30"/>
  <c r="F479" i="30"/>
  <c r="J479" i="30"/>
  <c r="M479" i="30"/>
  <c r="A480" i="30"/>
  <c r="F480" i="30"/>
  <c r="J480" i="30"/>
  <c r="M480" i="30"/>
  <c r="A481" i="30"/>
  <c r="F481" i="30"/>
  <c r="J481" i="30"/>
  <c r="M481" i="30"/>
  <c r="A482" i="30"/>
  <c r="F482" i="30"/>
  <c r="J482" i="30"/>
  <c r="M482" i="30"/>
  <c r="A483" i="30"/>
  <c r="F483" i="30"/>
  <c r="J483" i="30"/>
  <c r="M483" i="30"/>
  <c r="A484" i="30"/>
  <c r="F484" i="30"/>
  <c r="J484" i="30"/>
  <c r="M484" i="30"/>
  <c r="A485" i="30"/>
  <c r="F485" i="30"/>
  <c r="J485" i="30"/>
  <c r="M485" i="30"/>
  <c r="A486" i="30"/>
  <c r="F486" i="30"/>
  <c r="J486" i="30"/>
  <c r="M486" i="30"/>
  <c r="A487" i="30"/>
  <c r="F487" i="30"/>
  <c r="J487" i="30"/>
  <c r="M487" i="30"/>
  <c r="A488" i="30"/>
  <c r="F488" i="30"/>
  <c r="J488" i="30"/>
  <c r="M488" i="30"/>
  <c r="A489" i="30"/>
  <c r="F489" i="30"/>
  <c r="J489" i="30"/>
  <c r="M489" i="30"/>
  <c r="A490" i="30"/>
  <c r="F490" i="30"/>
  <c r="J490" i="30"/>
  <c r="M490" i="30"/>
  <c r="A491" i="30"/>
  <c r="F491" i="30"/>
  <c r="J491" i="30"/>
  <c r="M491" i="30"/>
  <c r="A492" i="30"/>
  <c r="F492" i="30"/>
  <c r="J492" i="30"/>
  <c r="M492" i="30"/>
  <c r="A493" i="30"/>
  <c r="F493" i="30"/>
  <c r="J493" i="30"/>
  <c r="M493" i="30"/>
  <c r="A494" i="30"/>
  <c r="F494" i="30"/>
  <c r="J494" i="30"/>
  <c r="M494" i="30"/>
  <c r="A495" i="30"/>
  <c r="F495" i="30"/>
  <c r="J495" i="30"/>
  <c r="M495" i="30"/>
  <c r="A496" i="30"/>
  <c r="F496" i="30"/>
  <c r="J496" i="30"/>
  <c r="M496" i="30"/>
  <c r="A497" i="30"/>
  <c r="F497" i="30"/>
  <c r="J497" i="30"/>
  <c r="M497" i="30"/>
  <c r="A498" i="30"/>
  <c r="F498" i="30"/>
  <c r="J498" i="30"/>
  <c r="M498" i="30"/>
  <c r="A499" i="30"/>
  <c r="F499" i="30"/>
  <c r="J499" i="30"/>
  <c r="M499" i="30"/>
  <c r="A500" i="30"/>
  <c r="F500" i="30"/>
  <c r="J500" i="30"/>
  <c r="M500" i="30"/>
  <c r="A501" i="30"/>
  <c r="F501" i="30"/>
  <c r="J501" i="30"/>
  <c r="M501" i="30"/>
  <c r="A502" i="30"/>
  <c r="F502" i="30"/>
  <c r="J502" i="30"/>
  <c r="M502" i="30"/>
  <c r="A503" i="30"/>
  <c r="F503" i="30"/>
  <c r="J503" i="30"/>
  <c r="M503" i="30"/>
  <c r="A504" i="30"/>
  <c r="F504" i="30"/>
  <c r="J504" i="30"/>
  <c r="M504" i="30"/>
  <c r="A505" i="30"/>
  <c r="F505" i="30"/>
  <c r="J505" i="30"/>
  <c r="M505" i="30"/>
  <c r="A506" i="30"/>
  <c r="F506" i="30"/>
  <c r="J506" i="30"/>
  <c r="M506" i="30"/>
  <c r="A507" i="30"/>
  <c r="F507" i="30"/>
  <c r="J507" i="30"/>
  <c r="M507" i="30"/>
  <c r="A508" i="30"/>
  <c r="F508" i="30"/>
  <c r="J508" i="30"/>
  <c r="M508" i="30"/>
  <c r="A509" i="30"/>
  <c r="F509" i="30"/>
  <c r="J509" i="30"/>
  <c r="M509" i="30"/>
  <c r="A510" i="30"/>
  <c r="F510" i="30"/>
  <c r="J510" i="30"/>
  <c r="M510" i="30"/>
  <c r="A511" i="30"/>
  <c r="F511" i="30"/>
  <c r="J511" i="30"/>
  <c r="M511" i="30"/>
  <c r="A512" i="30"/>
  <c r="F512" i="30"/>
  <c r="J512" i="30"/>
  <c r="M512" i="30"/>
  <c r="A513" i="30"/>
  <c r="F513" i="30"/>
  <c r="J513" i="30"/>
  <c r="M513" i="30"/>
  <c r="A514" i="30"/>
  <c r="F514" i="30"/>
  <c r="J514" i="30"/>
  <c r="M514" i="30"/>
  <c r="A515" i="30"/>
  <c r="F515" i="30"/>
  <c r="J515" i="30"/>
  <c r="M515" i="30"/>
  <c r="A516" i="30"/>
  <c r="F516" i="30"/>
  <c r="J516" i="30"/>
  <c r="M516" i="30"/>
  <c r="A517" i="30"/>
  <c r="F517" i="30"/>
  <c r="J517" i="30"/>
  <c r="M517" i="30"/>
  <c r="A518" i="30"/>
  <c r="F518" i="30"/>
  <c r="J518" i="30"/>
  <c r="M518" i="30"/>
  <c r="A519" i="30"/>
  <c r="F519" i="30"/>
  <c r="J519" i="30"/>
  <c r="M519" i="30"/>
  <c r="A520" i="30"/>
  <c r="F520" i="30"/>
  <c r="J520" i="30"/>
  <c r="M520" i="30"/>
  <c r="A521" i="30"/>
  <c r="F521" i="30"/>
  <c r="J521" i="30"/>
  <c r="M521" i="30"/>
  <c r="A522" i="30"/>
  <c r="F522" i="30"/>
  <c r="J522" i="30"/>
  <c r="M522" i="30"/>
  <c r="A523" i="30"/>
  <c r="F523" i="30"/>
  <c r="J523" i="30"/>
  <c r="M523" i="30"/>
  <c r="A524" i="30"/>
  <c r="F524" i="30"/>
  <c r="J524" i="30"/>
  <c r="M524" i="30"/>
  <c r="A525" i="30"/>
  <c r="F525" i="30"/>
  <c r="J525" i="30"/>
  <c r="M525" i="30"/>
  <c r="A526" i="30"/>
  <c r="F526" i="30"/>
  <c r="J526" i="30"/>
  <c r="M526" i="30"/>
  <c r="A527" i="30"/>
  <c r="F527" i="30"/>
  <c r="J527" i="30"/>
  <c r="M527" i="30"/>
  <c r="A528" i="30"/>
  <c r="F528" i="30"/>
  <c r="J528" i="30"/>
  <c r="M528" i="30"/>
  <c r="A529" i="30"/>
  <c r="F529" i="30"/>
  <c r="J529" i="30"/>
  <c r="M529" i="30"/>
  <c r="A530" i="30"/>
  <c r="F530" i="30"/>
  <c r="J530" i="30"/>
  <c r="M530" i="30"/>
  <c r="A531" i="30"/>
  <c r="F531" i="30"/>
  <c r="J531" i="30"/>
  <c r="M531" i="30"/>
  <c r="A532" i="30"/>
  <c r="F532" i="30"/>
  <c r="J532" i="30"/>
  <c r="M532" i="30"/>
  <c r="A533" i="30"/>
  <c r="F533" i="30"/>
  <c r="J533" i="30"/>
  <c r="M533" i="30"/>
  <c r="A534" i="30"/>
  <c r="F534" i="30"/>
  <c r="J534" i="30"/>
  <c r="M534" i="30"/>
  <c r="A535" i="30"/>
  <c r="F535" i="30"/>
  <c r="J535" i="30"/>
  <c r="M535" i="30"/>
  <c r="A536" i="30"/>
  <c r="F536" i="30"/>
  <c r="J536" i="30"/>
  <c r="M536" i="30"/>
  <c r="A537" i="30"/>
  <c r="F537" i="30"/>
  <c r="J537" i="30"/>
  <c r="M537" i="30"/>
  <c r="A538" i="30"/>
  <c r="F538" i="30"/>
  <c r="J538" i="30"/>
  <c r="M538" i="30"/>
  <c r="A539" i="30"/>
  <c r="F539" i="30"/>
  <c r="J539" i="30"/>
  <c r="M539" i="30"/>
  <c r="A540" i="30"/>
  <c r="F540" i="30"/>
  <c r="J540" i="30"/>
  <c r="M540" i="30"/>
  <c r="A541" i="30"/>
  <c r="F541" i="30"/>
  <c r="J541" i="30"/>
  <c r="M541" i="30"/>
  <c r="A542" i="30"/>
  <c r="F542" i="30"/>
  <c r="J542" i="30"/>
  <c r="M542" i="30"/>
  <c r="A543" i="30"/>
  <c r="F543" i="30"/>
  <c r="J543" i="30"/>
  <c r="M543" i="30"/>
  <c r="A544" i="30"/>
  <c r="F544" i="30"/>
  <c r="J544" i="30"/>
  <c r="M544" i="30"/>
  <c r="A545" i="30"/>
  <c r="F545" i="30"/>
  <c r="J545" i="30"/>
  <c r="M545" i="30"/>
  <c r="A546" i="30"/>
  <c r="F546" i="30"/>
  <c r="J546" i="30"/>
  <c r="M546" i="30"/>
  <c r="A547" i="30"/>
  <c r="F547" i="30"/>
  <c r="J547" i="30"/>
  <c r="M547" i="30"/>
  <c r="A548" i="30"/>
  <c r="F548" i="30"/>
  <c r="J548" i="30"/>
  <c r="M548" i="30"/>
  <c r="A549" i="30"/>
  <c r="F549" i="30"/>
  <c r="J549" i="30"/>
  <c r="M549" i="30"/>
  <c r="A550" i="30"/>
  <c r="F550" i="30"/>
  <c r="J550" i="30"/>
  <c r="M550" i="30"/>
  <c r="A551" i="30"/>
  <c r="F551" i="30"/>
  <c r="J551" i="30"/>
  <c r="M551" i="30"/>
  <c r="A552" i="30"/>
  <c r="F552" i="30"/>
  <c r="J552" i="30"/>
  <c r="M552" i="30"/>
  <c r="A553" i="30"/>
  <c r="F553" i="30"/>
  <c r="J553" i="30"/>
  <c r="M553" i="30"/>
  <c r="A554" i="30"/>
  <c r="F554" i="30"/>
  <c r="J554" i="30"/>
  <c r="M554" i="30"/>
  <c r="A555" i="30"/>
  <c r="F555" i="30"/>
  <c r="J555" i="30"/>
  <c r="M555" i="30"/>
  <c r="A556" i="30"/>
  <c r="F556" i="30"/>
  <c r="J556" i="30"/>
  <c r="M556" i="30"/>
  <c r="A557" i="30"/>
  <c r="F557" i="30"/>
  <c r="J557" i="30"/>
  <c r="M557" i="30"/>
  <c r="A558" i="30"/>
  <c r="F558" i="30"/>
  <c r="J558" i="30"/>
  <c r="M558" i="30"/>
  <c r="A559" i="30"/>
  <c r="F559" i="30"/>
  <c r="J559" i="30"/>
  <c r="M559" i="30"/>
  <c r="A560" i="30"/>
  <c r="F560" i="30"/>
  <c r="J560" i="30"/>
  <c r="M560" i="30"/>
  <c r="A561" i="30"/>
  <c r="F561" i="30"/>
  <c r="J561" i="30"/>
  <c r="M561" i="30"/>
  <c r="A562" i="30"/>
  <c r="F562" i="30"/>
  <c r="J562" i="30"/>
  <c r="M562" i="30"/>
  <c r="A563" i="30"/>
  <c r="F563" i="30"/>
  <c r="J563" i="30"/>
  <c r="M563" i="30"/>
  <c r="A564" i="30"/>
  <c r="F564" i="30"/>
  <c r="J564" i="30"/>
  <c r="M564" i="30"/>
  <c r="A565" i="30"/>
  <c r="F565" i="30"/>
  <c r="J565" i="30"/>
  <c r="M565" i="30"/>
  <c r="A566" i="30"/>
  <c r="F566" i="30"/>
  <c r="J566" i="30"/>
  <c r="M566" i="30"/>
  <c r="A567" i="30"/>
  <c r="F567" i="30"/>
  <c r="J567" i="30"/>
  <c r="M567" i="30"/>
  <c r="A568" i="30"/>
  <c r="F568" i="30"/>
  <c r="J568" i="30"/>
  <c r="M568" i="30"/>
  <c r="A569" i="30"/>
  <c r="F569" i="30"/>
  <c r="J569" i="30"/>
  <c r="M569" i="30"/>
  <c r="A570" i="30"/>
  <c r="F570" i="30"/>
  <c r="J570" i="30"/>
  <c r="M570" i="30"/>
  <c r="A571" i="30"/>
  <c r="F571" i="30"/>
  <c r="J571" i="30"/>
  <c r="M571" i="30"/>
  <c r="A572" i="30"/>
  <c r="F572" i="30"/>
  <c r="J572" i="30"/>
  <c r="M572" i="30"/>
  <c r="A573" i="30"/>
  <c r="F573" i="30"/>
  <c r="J573" i="30"/>
  <c r="M573" i="30"/>
  <c r="F574" i="30"/>
  <c r="J574" i="30"/>
  <c r="M574" i="30"/>
  <c r="O574" i="30" s="1"/>
  <c r="A575" i="30"/>
  <c r="F575" i="30"/>
  <c r="J575" i="30"/>
  <c r="M575" i="30"/>
  <c r="A576" i="30"/>
  <c r="F576" i="30"/>
  <c r="J576" i="30"/>
  <c r="M576" i="30"/>
  <c r="A577" i="30"/>
  <c r="F577" i="30"/>
  <c r="J577" i="30"/>
  <c r="M577" i="30"/>
  <c r="A578" i="30"/>
  <c r="F578" i="30"/>
  <c r="J578" i="30"/>
  <c r="M578" i="30"/>
  <c r="A579" i="30"/>
  <c r="F579" i="30"/>
  <c r="J579" i="30"/>
  <c r="M579" i="30"/>
  <c r="A580" i="30"/>
  <c r="F580" i="30"/>
  <c r="J580" i="30"/>
  <c r="M580" i="30"/>
  <c r="A581" i="30"/>
  <c r="F581" i="30"/>
  <c r="J581" i="30"/>
  <c r="M581" i="30"/>
  <c r="A582" i="30"/>
  <c r="F582" i="30"/>
  <c r="J582" i="30"/>
  <c r="M582" i="30"/>
  <c r="A583" i="30"/>
  <c r="F583" i="30"/>
  <c r="J583" i="30"/>
  <c r="M583" i="30"/>
  <c r="A584" i="30"/>
  <c r="F584" i="30"/>
  <c r="J584" i="30"/>
  <c r="M584" i="30"/>
  <c r="A585" i="30"/>
  <c r="F585" i="30"/>
  <c r="J585" i="30"/>
  <c r="M585" i="30"/>
  <c r="A586" i="30"/>
  <c r="F586" i="30"/>
  <c r="J586" i="30"/>
  <c r="M586" i="30"/>
  <c r="A587" i="30"/>
  <c r="F587" i="30"/>
  <c r="J587" i="30"/>
  <c r="M587" i="30"/>
  <c r="A588" i="30"/>
  <c r="F588" i="30"/>
  <c r="J588" i="30"/>
  <c r="M588" i="30"/>
  <c r="A589" i="30"/>
  <c r="F589" i="30"/>
  <c r="J589" i="30"/>
  <c r="M589" i="30"/>
  <c r="A590" i="30"/>
  <c r="F590" i="30"/>
  <c r="J590" i="30"/>
  <c r="M590" i="30"/>
  <c r="A591" i="30"/>
  <c r="F591" i="30"/>
  <c r="J591" i="30"/>
  <c r="M591" i="30"/>
  <c r="A592" i="30"/>
  <c r="F592" i="30"/>
  <c r="J592" i="30"/>
  <c r="M592" i="30"/>
  <c r="A593" i="30"/>
  <c r="F593" i="30"/>
  <c r="J593" i="30"/>
  <c r="M593" i="30"/>
  <c r="A594" i="30"/>
  <c r="F594" i="30"/>
  <c r="J594" i="30"/>
  <c r="M594" i="30"/>
  <c r="A595" i="30"/>
  <c r="F595" i="30"/>
  <c r="J595" i="30"/>
  <c r="M595" i="30"/>
  <c r="A596" i="30"/>
  <c r="F596" i="30"/>
  <c r="J596" i="30"/>
  <c r="M596" i="30"/>
  <c r="A597" i="30"/>
  <c r="F597" i="30"/>
  <c r="J597" i="30"/>
  <c r="M597" i="30"/>
  <c r="A598" i="30"/>
  <c r="F598" i="30"/>
  <c r="J598" i="30"/>
  <c r="M598" i="30"/>
  <c r="A599" i="30"/>
  <c r="F599" i="30"/>
  <c r="J599" i="30"/>
  <c r="M599" i="30"/>
  <c r="A600" i="30"/>
  <c r="F600" i="30"/>
  <c r="J600" i="30"/>
  <c r="M600" i="30"/>
  <c r="A601" i="30"/>
  <c r="F601" i="30"/>
  <c r="J601" i="30"/>
  <c r="M601" i="30"/>
  <c r="A602" i="30"/>
  <c r="F602" i="30"/>
  <c r="J602" i="30"/>
  <c r="M602" i="30"/>
  <c r="A603" i="30"/>
  <c r="F603" i="30"/>
  <c r="J603" i="30"/>
  <c r="M603" i="30"/>
  <c r="A604" i="30"/>
  <c r="F604" i="30"/>
  <c r="J604" i="30"/>
  <c r="M604" i="30"/>
  <c r="A605" i="30"/>
  <c r="F605" i="30"/>
  <c r="J605" i="30"/>
  <c r="M605" i="30"/>
  <c r="A606" i="30"/>
  <c r="F606" i="30"/>
  <c r="J606" i="30"/>
  <c r="M606" i="30"/>
  <c r="A607" i="30"/>
  <c r="F607" i="30"/>
  <c r="J607" i="30"/>
  <c r="M607" i="30"/>
  <c r="A608" i="30"/>
  <c r="F608" i="30"/>
  <c r="J608" i="30"/>
  <c r="M608" i="30"/>
  <c r="A609" i="30"/>
  <c r="F609" i="30"/>
  <c r="J609" i="30"/>
  <c r="M609" i="30"/>
  <c r="A610" i="30"/>
  <c r="F610" i="30"/>
  <c r="J610" i="30"/>
  <c r="M610" i="30"/>
  <c r="A611" i="30"/>
  <c r="F611" i="30"/>
  <c r="J611" i="30"/>
  <c r="M611" i="30"/>
  <c r="A612" i="30"/>
  <c r="F612" i="30"/>
  <c r="J612" i="30"/>
  <c r="M612" i="30"/>
  <c r="A613" i="30"/>
  <c r="F613" i="30"/>
  <c r="J613" i="30"/>
  <c r="M613" i="30"/>
  <c r="A614" i="30"/>
  <c r="F614" i="30"/>
  <c r="J614" i="30"/>
  <c r="M614" i="30"/>
  <c r="A615" i="30"/>
  <c r="F615" i="30"/>
  <c r="J615" i="30"/>
  <c r="M615" i="30"/>
  <c r="A616" i="30"/>
  <c r="F616" i="30"/>
  <c r="J616" i="30"/>
  <c r="M616" i="30"/>
  <c r="A617" i="30"/>
  <c r="F617" i="30"/>
  <c r="J617" i="30"/>
  <c r="M617" i="30"/>
  <c r="A618" i="30"/>
  <c r="F618" i="30"/>
  <c r="J618" i="30"/>
  <c r="M618" i="30"/>
  <c r="A619" i="30"/>
  <c r="F619" i="30"/>
  <c r="J619" i="30"/>
  <c r="M619" i="30"/>
  <c r="A620" i="30"/>
  <c r="F620" i="30"/>
  <c r="J620" i="30"/>
  <c r="M620" i="30"/>
  <c r="A621" i="30"/>
  <c r="F621" i="30"/>
  <c r="J621" i="30"/>
  <c r="M621" i="30"/>
  <c r="A622" i="30"/>
  <c r="F622" i="30"/>
  <c r="J622" i="30"/>
  <c r="M622" i="30"/>
  <c r="A623" i="30"/>
  <c r="F623" i="30"/>
  <c r="J623" i="30"/>
  <c r="M623" i="30"/>
  <c r="A624" i="30"/>
  <c r="F624" i="30"/>
  <c r="J624" i="30"/>
  <c r="M624" i="30"/>
  <c r="A625" i="30"/>
  <c r="F625" i="30"/>
  <c r="J625" i="30"/>
  <c r="M625" i="30"/>
  <c r="A626" i="30"/>
  <c r="F626" i="30"/>
  <c r="J626" i="30"/>
  <c r="M626" i="30"/>
  <c r="A627" i="30"/>
  <c r="F627" i="30"/>
  <c r="J627" i="30"/>
  <c r="M627" i="30"/>
  <c r="A628" i="30"/>
  <c r="F628" i="30"/>
  <c r="J628" i="30"/>
  <c r="M628" i="30"/>
  <c r="A629" i="30"/>
  <c r="F629" i="30"/>
  <c r="J629" i="30"/>
  <c r="M629" i="30"/>
  <c r="A630" i="30"/>
  <c r="F630" i="30"/>
  <c r="J630" i="30"/>
  <c r="M630" i="30"/>
  <c r="A631" i="30"/>
  <c r="F631" i="30"/>
  <c r="J631" i="30"/>
  <c r="M631" i="30"/>
  <c r="A632" i="30"/>
  <c r="F632" i="30"/>
  <c r="J632" i="30"/>
  <c r="M632" i="30"/>
  <c r="A633" i="30"/>
  <c r="F633" i="30"/>
  <c r="J633" i="30"/>
  <c r="M633" i="30"/>
  <c r="A634" i="30"/>
  <c r="F634" i="30"/>
  <c r="J634" i="30"/>
  <c r="M634" i="30"/>
  <c r="A635" i="30"/>
  <c r="F635" i="30"/>
  <c r="J635" i="30"/>
  <c r="M635" i="30"/>
  <c r="A636" i="30"/>
  <c r="F636" i="30"/>
  <c r="J636" i="30"/>
  <c r="M636" i="30"/>
  <c r="A637" i="30"/>
  <c r="F637" i="30"/>
  <c r="J637" i="30"/>
  <c r="M637" i="30"/>
  <c r="A638" i="30"/>
  <c r="F638" i="30"/>
  <c r="J638" i="30"/>
  <c r="M638" i="30"/>
  <c r="A639" i="30"/>
  <c r="F639" i="30"/>
  <c r="J639" i="30"/>
  <c r="M639" i="30"/>
  <c r="A640" i="30"/>
  <c r="F640" i="30"/>
  <c r="J640" i="30"/>
  <c r="M640" i="30"/>
  <c r="A641" i="30"/>
  <c r="F641" i="30"/>
  <c r="J641" i="30"/>
  <c r="M641" i="30"/>
  <c r="A642" i="30"/>
  <c r="F642" i="30"/>
  <c r="J642" i="30"/>
  <c r="M642" i="30"/>
  <c r="A643" i="30"/>
  <c r="F643" i="30"/>
  <c r="J643" i="30"/>
  <c r="M643" i="30"/>
  <c r="A644" i="30"/>
  <c r="F644" i="30"/>
  <c r="J644" i="30"/>
  <c r="M644" i="30"/>
  <c r="A645" i="30"/>
  <c r="F645" i="30"/>
  <c r="J645" i="30"/>
  <c r="M645" i="30"/>
  <c r="A646" i="30"/>
  <c r="F646" i="30"/>
  <c r="J646" i="30"/>
  <c r="M646" i="30"/>
  <c r="A647" i="30"/>
  <c r="F647" i="30"/>
  <c r="J647" i="30"/>
  <c r="M647" i="30"/>
  <c r="A648" i="30"/>
  <c r="F648" i="30"/>
  <c r="J648" i="30"/>
  <c r="M648" i="30"/>
  <c r="A649" i="30"/>
  <c r="F649" i="30"/>
  <c r="J649" i="30"/>
  <c r="M649" i="30"/>
  <c r="A650" i="30"/>
  <c r="F650" i="30"/>
  <c r="J650" i="30"/>
  <c r="M650" i="30"/>
  <c r="A651" i="30"/>
  <c r="F651" i="30"/>
  <c r="J651" i="30"/>
  <c r="M651" i="30"/>
  <c r="A652" i="30"/>
  <c r="F652" i="30"/>
  <c r="J652" i="30"/>
  <c r="M652" i="30"/>
  <c r="A653" i="30"/>
  <c r="F653" i="30"/>
  <c r="J653" i="30"/>
  <c r="M653" i="30"/>
  <c r="A654" i="30"/>
  <c r="F654" i="30"/>
  <c r="J654" i="30"/>
  <c r="M654" i="30"/>
  <c r="F655" i="30"/>
  <c r="J655" i="30"/>
  <c r="M655" i="30"/>
  <c r="O655" i="30" s="1"/>
  <c r="A656" i="30"/>
  <c r="F656" i="30"/>
  <c r="J656" i="30"/>
  <c r="M656" i="30"/>
  <c r="A657" i="30"/>
  <c r="F657" i="30"/>
  <c r="J657" i="30"/>
  <c r="M657" i="30"/>
  <c r="A658" i="30"/>
  <c r="F658" i="30"/>
  <c r="J658" i="30"/>
  <c r="M658" i="30"/>
  <c r="A659" i="30"/>
  <c r="F659" i="30"/>
  <c r="J659" i="30"/>
  <c r="M659" i="30"/>
  <c r="A660" i="30"/>
  <c r="F660" i="30"/>
  <c r="J660" i="30"/>
  <c r="M660" i="30"/>
  <c r="A661" i="30"/>
  <c r="F661" i="30"/>
  <c r="J661" i="30"/>
  <c r="M661" i="30"/>
  <c r="A662" i="30"/>
  <c r="F662" i="30"/>
  <c r="J662" i="30"/>
  <c r="M662" i="30"/>
  <c r="A663" i="30"/>
  <c r="F663" i="30"/>
  <c r="J663" i="30"/>
  <c r="M663" i="30"/>
  <c r="A664" i="30"/>
  <c r="F664" i="30"/>
  <c r="J664" i="30"/>
  <c r="M664" i="30"/>
  <c r="A665" i="30"/>
  <c r="F665" i="30"/>
  <c r="J665" i="30"/>
  <c r="M665" i="30"/>
  <c r="A666" i="30"/>
  <c r="F666" i="30"/>
  <c r="J666" i="30"/>
  <c r="M666" i="30"/>
  <c r="A667" i="30"/>
  <c r="F667" i="30"/>
  <c r="J667" i="30"/>
  <c r="M667" i="30"/>
  <c r="A668" i="30"/>
  <c r="F668" i="30"/>
  <c r="J668" i="30"/>
  <c r="M668" i="30"/>
  <c r="A669" i="30"/>
  <c r="F669" i="30"/>
  <c r="J669" i="30"/>
  <c r="M669" i="30"/>
  <c r="A670" i="30"/>
  <c r="F670" i="30"/>
  <c r="J670" i="30"/>
  <c r="M670" i="30"/>
  <c r="A671" i="30"/>
  <c r="F671" i="30"/>
  <c r="J671" i="30"/>
  <c r="M671" i="30"/>
  <c r="A672" i="30"/>
  <c r="F672" i="30"/>
  <c r="J672" i="30"/>
  <c r="M672" i="30"/>
  <c r="A673" i="30"/>
  <c r="F673" i="30"/>
  <c r="J673" i="30"/>
  <c r="M673" i="30"/>
  <c r="A674" i="30"/>
  <c r="F674" i="30"/>
  <c r="J674" i="30"/>
  <c r="M674" i="30"/>
  <c r="A675" i="30"/>
  <c r="F675" i="30"/>
  <c r="J675" i="30"/>
  <c r="M675" i="30"/>
  <c r="A676" i="30"/>
  <c r="F676" i="30"/>
  <c r="J676" i="30"/>
  <c r="M676" i="30"/>
  <c r="A677" i="30"/>
  <c r="F677" i="30"/>
  <c r="J677" i="30"/>
  <c r="M677" i="30"/>
  <c r="A678" i="30"/>
  <c r="F678" i="30"/>
  <c r="J678" i="30"/>
  <c r="M678" i="30"/>
  <c r="A679" i="30"/>
  <c r="F679" i="30"/>
  <c r="J679" i="30"/>
  <c r="M679" i="30"/>
  <c r="A680" i="30"/>
  <c r="F680" i="30"/>
  <c r="J680" i="30"/>
  <c r="M680" i="30"/>
  <c r="A681" i="30"/>
  <c r="F681" i="30"/>
  <c r="J681" i="30"/>
  <c r="M681" i="30"/>
  <c r="A682" i="30"/>
  <c r="F682" i="30"/>
  <c r="J682" i="30"/>
  <c r="M682" i="30"/>
  <c r="A683" i="30"/>
  <c r="F683" i="30"/>
  <c r="J683" i="30"/>
  <c r="M683" i="30"/>
  <c r="A684" i="30"/>
  <c r="F684" i="30"/>
  <c r="J684" i="30"/>
  <c r="M684" i="30"/>
  <c r="A685" i="30"/>
  <c r="F685" i="30"/>
  <c r="J685" i="30"/>
  <c r="M685" i="30"/>
  <c r="A686" i="30"/>
  <c r="F686" i="30"/>
  <c r="J686" i="30"/>
  <c r="M686" i="30"/>
  <c r="A687" i="30"/>
  <c r="F687" i="30"/>
  <c r="J687" i="30"/>
  <c r="M687" i="30"/>
  <c r="A688" i="30"/>
  <c r="F688" i="30"/>
  <c r="J688" i="30"/>
  <c r="M688" i="30"/>
  <c r="A689" i="30"/>
  <c r="F689" i="30"/>
  <c r="J689" i="30"/>
  <c r="M689" i="30"/>
  <c r="A690" i="30"/>
  <c r="F690" i="30"/>
  <c r="J690" i="30"/>
  <c r="M690" i="30"/>
  <c r="A691" i="30"/>
  <c r="F691" i="30"/>
  <c r="J691" i="30"/>
  <c r="M691" i="30"/>
  <c r="A692" i="30"/>
  <c r="F692" i="30"/>
  <c r="J692" i="30"/>
  <c r="M692" i="30"/>
  <c r="A693" i="30"/>
  <c r="F693" i="30"/>
  <c r="J693" i="30"/>
  <c r="M693" i="30"/>
  <c r="A694" i="30"/>
  <c r="F694" i="30"/>
  <c r="J694" i="30"/>
  <c r="M694" i="30"/>
  <c r="A695" i="30"/>
  <c r="F695" i="30"/>
  <c r="J695" i="30"/>
  <c r="M695" i="30"/>
  <c r="A696" i="30"/>
  <c r="F696" i="30"/>
  <c r="J696" i="30"/>
  <c r="M696" i="30"/>
  <c r="A697" i="30"/>
  <c r="F697" i="30"/>
  <c r="J697" i="30"/>
  <c r="M697" i="30"/>
  <c r="A698" i="30"/>
  <c r="F698" i="30"/>
  <c r="J698" i="30"/>
  <c r="M698" i="30"/>
  <c r="A699" i="30"/>
  <c r="F699" i="30"/>
  <c r="J699" i="30"/>
  <c r="M699" i="30"/>
  <c r="A700" i="30"/>
  <c r="F700" i="30"/>
  <c r="J700" i="30"/>
  <c r="M700" i="30"/>
  <c r="A701" i="30"/>
  <c r="F701" i="30"/>
  <c r="J701" i="30"/>
  <c r="M701" i="30"/>
  <c r="A702" i="30"/>
  <c r="F702" i="30"/>
  <c r="J702" i="30"/>
  <c r="M702" i="30"/>
  <c r="A703" i="30"/>
  <c r="F703" i="30"/>
  <c r="J703" i="30"/>
  <c r="M703" i="30"/>
  <c r="A704" i="30"/>
  <c r="F704" i="30"/>
  <c r="J704" i="30"/>
  <c r="M704" i="30"/>
  <c r="A705" i="30"/>
  <c r="F705" i="30"/>
  <c r="J705" i="30"/>
  <c r="M705" i="30"/>
  <c r="A706" i="30"/>
  <c r="F706" i="30"/>
  <c r="J706" i="30"/>
  <c r="M706" i="30"/>
  <c r="A707" i="30"/>
  <c r="F707" i="30"/>
  <c r="J707" i="30"/>
  <c r="M707" i="30"/>
  <c r="A708" i="30"/>
  <c r="F708" i="30"/>
  <c r="J708" i="30"/>
  <c r="M708" i="30"/>
  <c r="A709" i="30"/>
  <c r="F709" i="30"/>
  <c r="J709" i="30"/>
  <c r="M709" i="30"/>
  <c r="A710" i="30"/>
  <c r="F710" i="30"/>
  <c r="J710" i="30"/>
  <c r="M710" i="30"/>
  <c r="A711" i="30"/>
  <c r="F711" i="30"/>
  <c r="J711" i="30"/>
  <c r="M711" i="30"/>
  <c r="A712" i="30"/>
  <c r="F712" i="30"/>
  <c r="J712" i="30"/>
  <c r="M712" i="30"/>
  <c r="A713" i="30"/>
  <c r="F713" i="30"/>
  <c r="J713" i="30"/>
  <c r="M713" i="30"/>
  <c r="F714" i="30"/>
  <c r="J714" i="30"/>
  <c r="M714" i="30"/>
  <c r="O714" i="30" s="1"/>
  <c r="A715" i="30"/>
  <c r="F715" i="30"/>
  <c r="J715" i="30"/>
  <c r="M715" i="30"/>
  <c r="F716" i="30"/>
  <c r="J716" i="30"/>
  <c r="M716" i="30"/>
  <c r="A717" i="30"/>
  <c r="F717" i="30"/>
  <c r="J717" i="30"/>
  <c r="M717" i="30"/>
  <c r="A718" i="30"/>
  <c r="F718" i="30"/>
  <c r="J718" i="30"/>
  <c r="M718" i="30"/>
  <c r="A719" i="30"/>
  <c r="F719" i="30"/>
  <c r="J719" i="30"/>
  <c r="M719" i="30"/>
  <c r="A720" i="30"/>
  <c r="F720" i="30"/>
  <c r="J720" i="30"/>
  <c r="M720" i="30"/>
  <c r="O720" i="30" s="1"/>
  <c r="A721" i="30"/>
  <c r="F721" i="30"/>
  <c r="J721" i="30"/>
  <c r="M721" i="30"/>
  <c r="A722" i="30"/>
  <c r="F722" i="30"/>
  <c r="J722" i="30"/>
  <c r="M722" i="30"/>
  <c r="A723" i="30"/>
  <c r="F723" i="30"/>
  <c r="J723" i="30"/>
  <c r="M723" i="30"/>
  <c r="A724" i="30"/>
  <c r="F724" i="30"/>
  <c r="J724" i="30"/>
  <c r="M724" i="30"/>
  <c r="A725" i="30"/>
  <c r="F725" i="30"/>
  <c r="J725" i="30"/>
  <c r="M725" i="30"/>
  <c r="A726" i="30"/>
  <c r="F726" i="30"/>
  <c r="J726" i="30"/>
  <c r="M726" i="30"/>
  <c r="A727" i="30"/>
  <c r="F727" i="30"/>
  <c r="J727" i="30"/>
  <c r="M727" i="30"/>
  <c r="A728" i="30"/>
  <c r="F728" i="30"/>
  <c r="J728" i="30"/>
  <c r="M728" i="30"/>
  <c r="A729" i="30"/>
  <c r="F729" i="30"/>
  <c r="J729" i="30"/>
  <c r="M729" i="30"/>
  <c r="A730" i="30"/>
  <c r="F730" i="30"/>
  <c r="J730" i="30"/>
  <c r="M730" i="30"/>
  <c r="A731" i="30"/>
  <c r="F731" i="30"/>
  <c r="J731" i="30"/>
  <c r="M731" i="30"/>
  <c r="A732" i="30"/>
  <c r="F732" i="30"/>
  <c r="J732" i="30"/>
  <c r="M732" i="30"/>
  <c r="A733" i="30"/>
  <c r="F733" i="30"/>
  <c r="J733" i="30"/>
  <c r="M733" i="30"/>
  <c r="A734" i="30"/>
  <c r="F734" i="30"/>
  <c r="J734" i="30"/>
  <c r="M734" i="30"/>
  <c r="A735" i="30"/>
  <c r="F735" i="30"/>
  <c r="J735" i="30"/>
  <c r="M735" i="30"/>
  <c r="A736" i="30"/>
  <c r="F736" i="30"/>
  <c r="J736" i="30"/>
  <c r="M736" i="30"/>
  <c r="A737" i="30"/>
  <c r="F737" i="30"/>
  <c r="J737" i="30"/>
  <c r="M737" i="30"/>
  <c r="A738" i="30"/>
  <c r="F738" i="30"/>
  <c r="J738" i="30"/>
  <c r="M738" i="30"/>
  <c r="A739" i="30"/>
  <c r="F739" i="30"/>
  <c r="J739" i="30"/>
  <c r="M739" i="30"/>
  <c r="A740" i="30"/>
  <c r="F740" i="30"/>
  <c r="J740" i="30"/>
  <c r="M740" i="30"/>
  <c r="A741" i="30"/>
  <c r="F741" i="30"/>
  <c r="J741" i="30"/>
  <c r="M741" i="30"/>
  <c r="A742" i="30"/>
  <c r="F742" i="30"/>
  <c r="J742" i="30"/>
  <c r="M742" i="30"/>
  <c r="A743" i="30"/>
  <c r="F743" i="30"/>
  <c r="J743" i="30"/>
  <c r="M743" i="30"/>
  <c r="A744" i="30"/>
  <c r="F744" i="30"/>
  <c r="J744" i="30"/>
  <c r="M744" i="30"/>
  <c r="A745" i="30"/>
  <c r="F745" i="30"/>
  <c r="J745" i="30"/>
  <c r="M745" i="30"/>
  <c r="A746" i="30"/>
  <c r="F746" i="30"/>
  <c r="J746" i="30"/>
  <c r="M746" i="30"/>
  <c r="A747" i="30"/>
  <c r="F747" i="30"/>
  <c r="J747" i="30"/>
  <c r="M747" i="30"/>
  <c r="A748" i="30"/>
  <c r="F748" i="30"/>
  <c r="J748" i="30"/>
  <c r="M748" i="30"/>
  <c r="A749" i="30"/>
  <c r="F749" i="30"/>
  <c r="J749" i="30"/>
  <c r="M749" i="30"/>
  <c r="A750" i="30"/>
  <c r="F750" i="30"/>
  <c r="J750" i="30"/>
  <c r="M750" i="30"/>
  <c r="A751" i="30"/>
  <c r="F751" i="30"/>
  <c r="J751" i="30"/>
  <c r="M751" i="30"/>
  <c r="A752" i="30"/>
  <c r="F752" i="30"/>
  <c r="J752" i="30"/>
  <c r="M752" i="30"/>
  <c r="F753" i="30"/>
  <c r="J753" i="30"/>
  <c r="M753" i="30"/>
  <c r="A754" i="30"/>
  <c r="F754" i="30"/>
  <c r="J754" i="30"/>
  <c r="M754" i="30"/>
  <c r="F757" i="30"/>
  <c r="J757" i="30"/>
  <c r="M757" i="30"/>
  <c r="O757" i="30" s="1"/>
  <c r="A758" i="30"/>
  <c r="F758" i="30"/>
  <c r="J758" i="30"/>
  <c r="M758" i="30"/>
  <c r="A759" i="30"/>
  <c r="F759" i="30"/>
  <c r="J759" i="30"/>
  <c r="M759" i="30"/>
  <c r="A760" i="30"/>
  <c r="F760" i="30"/>
  <c r="J760" i="30"/>
  <c r="M760" i="30"/>
  <c r="A761" i="30"/>
  <c r="F761" i="30"/>
  <c r="J761" i="30"/>
  <c r="M761" i="30"/>
  <c r="A762" i="30"/>
  <c r="F762" i="30"/>
  <c r="J762" i="30"/>
  <c r="M762" i="30"/>
  <c r="A763" i="30"/>
  <c r="F763" i="30"/>
  <c r="J763" i="30"/>
  <c r="M763" i="30"/>
  <c r="A764" i="30"/>
  <c r="F764" i="30"/>
  <c r="J764" i="30"/>
  <c r="M764" i="30"/>
  <c r="A765" i="30"/>
  <c r="F765" i="30"/>
  <c r="J765" i="30"/>
  <c r="M765" i="30"/>
  <c r="A766" i="30"/>
  <c r="F766" i="30"/>
  <c r="J766" i="30"/>
  <c r="M766" i="30"/>
  <c r="A767" i="30"/>
  <c r="F767" i="30"/>
  <c r="J767" i="30"/>
  <c r="M767" i="30"/>
  <c r="A768" i="30"/>
  <c r="F768" i="30"/>
  <c r="J768" i="30"/>
  <c r="M768" i="30"/>
  <c r="A769" i="30"/>
  <c r="F769" i="30"/>
  <c r="J769" i="30"/>
  <c r="M769" i="30"/>
  <c r="A770" i="30"/>
  <c r="F770" i="30"/>
  <c r="J770" i="30"/>
  <c r="M770" i="30"/>
  <c r="A771" i="30"/>
  <c r="F771" i="30"/>
  <c r="J771" i="30"/>
  <c r="M771" i="30"/>
  <c r="A772" i="30"/>
  <c r="F772" i="30"/>
  <c r="J772" i="30"/>
  <c r="M772" i="30"/>
  <c r="A773" i="30"/>
  <c r="F773" i="30"/>
  <c r="J773" i="30"/>
  <c r="M773" i="30"/>
  <c r="A774" i="30"/>
  <c r="F774" i="30"/>
  <c r="J774" i="30"/>
  <c r="M774" i="30"/>
  <c r="A775" i="30"/>
  <c r="F775" i="30"/>
  <c r="J775" i="30"/>
  <c r="M775" i="30"/>
  <c r="A776" i="30"/>
  <c r="F776" i="30"/>
  <c r="J776" i="30"/>
  <c r="M776" i="30"/>
  <c r="A777" i="30"/>
  <c r="F777" i="30"/>
  <c r="J777" i="30"/>
  <c r="M777" i="30"/>
  <c r="A778" i="30"/>
  <c r="F778" i="30"/>
  <c r="J778" i="30"/>
  <c r="M778" i="30"/>
  <c r="A779" i="30"/>
  <c r="F779" i="30"/>
  <c r="J779" i="30"/>
  <c r="M779" i="30"/>
  <c r="A780" i="30"/>
  <c r="F780" i="30"/>
  <c r="J780" i="30"/>
  <c r="M780" i="30"/>
  <c r="A781" i="30"/>
  <c r="F781" i="30"/>
  <c r="J781" i="30"/>
  <c r="M781" i="30"/>
  <c r="A782" i="30"/>
  <c r="F782" i="30"/>
  <c r="J782" i="30"/>
  <c r="M782" i="30"/>
  <c r="A783" i="30"/>
  <c r="F783" i="30"/>
  <c r="J783" i="30"/>
  <c r="M783" i="30"/>
  <c r="A784" i="30"/>
  <c r="F784" i="30"/>
  <c r="J784" i="30"/>
  <c r="M784" i="30"/>
  <c r="A785" i="30"/>
  <c r="F785" i="30"/>
  <c r="J785" i="30"/>
  <c r="M785" i="30"/>
  <c r="A786" i="30"/>
  <c r="F786" i="30"/>
  <c r="J786" i="30"/>
  <c r="M786" i="30"/>
  <c r="A787" i="30"/>
  <c r="F787" i="30"/>
  <c r="J787" i="30"/>
  <c r="M787" i="30"/>
  <c r="A788" i="30"/>
  <c r="F788" i="30"/>
  <c r="J788" i="30"/>
  <c r="M788" i="30"/>
  <c r="A789" i="30"/>
  <c r="F789" i="30"/>
  <c r="J789" i="30"/>
  <c r="M789" i="30"/>
  <c r="A790" i="30"/>
  <c r="F790" i="30"/>
  <c r="J790" i="30"/>
  <c r="M790" i="30"/>
  <c r="A791" i="30"/>
  <c r="F791" i="30"/>
  <c r="J791" i="30"/>
  <c r="M791" i="30"/>
  <c r="A792" i="30"/>
  <c r="F792" i="30"/>
  <c r="J792" i="30"/>
  <c r="M792" i="30"/>
  <c r="A793" i="30"/>
  <c r="F793" i="30"/>
  <c r="J793" i="30"/>
  <c r="M793" i="30"/>
  <c r="A794" i="30"/>
  <c r="F794" i="30"/>
  <c r="J794" i="30"/>
  <c r="M794" i="30"/>
  <c r="A795" i="30"/>
  <c r="F795" i="30"/>
  <c r="J795" i="30"/>
  <c r="M795" i="30"/>
  <c r="A796" i="30"/>
  <c r="F796" i="30"/>
  <c r="J796" i="30"/>
  <c r="M796" i="30"/>
  <c r="A797" i="30"/>
  <c r="F797" i="30"/>
  <c r="J797" i="30"/>
  <c r="M797" i="30"/>
  <c r="A798" i="30"/>
  <c r="F798" i="30"/>
  <c r="J798" i="30"/>
  <c r="M798" i="30"/>
  <c r="A799" i="30"/>
  <c r="F799" i="30"/>
  <c r="J799" i="30"/>
  <c r="M799" i="30"/>
  <c r="A800" i="30"/>
  <c r="F800" i="30"/>
  <c r="J800" i="30"/>
  <c r="M800" i="30"/>
  <c r="A801" i="30"/>
  <c r="F801" i="30"/>
  <c r="J801" i="30"/>
  <c r="M801" i="30"/>
  <c r="A802" i="30"/>
  <c r="F802" i="30"/>
  <c r="J802" i="30"/>
  <c r="M802" i="30"/>
  <c r="A803" i="30"/>
  <c r="F803" i="30"/>
  <c r="J803" i="30"/>
  <c r="M803" i="30"/>
  <c r="A804" i="30"/>
  <c r="F804" i="30"/>
  <c r="J804" i="30"/>
  <c r="M804" i="30"/>
  <c r="A805" i="30"/>
  <c r="F805" i="30"/>
  <c r="J805" i="30"/>
  <c r="M805" i="30"/>
  <c r="A806" i="30"/>
  <c r="F806" i="30"/>
  <c r="J806" i="30"/>
  <c r="M806" i="30"/>
  <c r="A807" i="30"/>
  <c r="F807" i="30"/>
  <c r="J807" i="30"/>
  <c r="M807" i="30"/>
  <c r="A808" i="30"/>
  <c r="F808" i="30"/>
  <c r="J808" i="30"/>
  <c r="M808" i="30"/>
  <c r="A809" i="30"/>
  <c r="F809" i="30"/>
  <c r="J809" i="30"/>
  <c r="M809" i="30"/>
  <c r="A810" i="30"/>
  <c r="F810" i="30"/>
  <c r="J810" i="30"/>
  <c r="M810" i="30"/>
  <c r="A811" i="30"/>
  <c r="F811" i="30"/>
  <c r="J811" i="30"/>
  <c r="M811" i="30"/>
  <c r="A812" i="30"/>
  <c r="F812" i="30"/>
  <c r="J812" i="30"/>
  <c r="M812" i="30"/>
  <c r="A813" i="30"/>
  <c r="F813" i="30"/>
  <c r="J813" i="30"/>
  <c r="M813" i="30"/>
  <c r="A814" i="30"/>
  <c r="F814" i="30"/>
  <c r="J814" i="30"/>
  <c r="M814" i="30"/>
  <c r="A815" i="30"/>
  <c r="F815" i="30"/>
  <c r="J815" i="30"/>
  <c r="M815" i="30"/>
  <c r="A816" i="30"/>
  <c r="F816" i="30"/>
  <c r="J816" i="30"/>
  <c r="M816" i="30"/>
  <c r="A817" i="30"/>
  <c r="F817" i="30"/>
  <c r="J817" i="30"/>
  <c r="M817" i="30"/>
  <c r="A818" i="30"/>
  <c r="F818" i="30"/>
  <c r="J818" i="30"/>
  <c r="M818" i="30"/>
  <c r="A819" i="30"/>
  <c r="F819" i="30"/>
  <c r="J819" i="30"/>
  <c r="M819" i="30"/>
  <c r="A820" i="30"/>
  <c r="F820" i="30"/>
  <c r="J820" i="30"/>
  <c r="M820" i="30"/>
  <c r="A821" i="30"/>
  <c r="F821" i="30"/>
  <c r="J821" i="30"/>
  <c r="M821" i="30"/>
  <c r="A823" i="30"/>
  <c r="F823" i="30"/>
  <c r="J823" i="30"/>
  <c r="M823" i="30"/>
  <c r="A824" i="30"/>
  <c r="F824" i="30"/>
  <c r="J824" i="30"/>
  <c r="M824" i="30"/>
  <c r="A825" i="30"/>
  <c r="F825" i="30"/>
  <c r="J825" i="30"/>
  <c r="M825" i="30"/>
  <c r="A826" i="30"/>
  <c r="F826" i="30"/>
  <c r="J826" i="30"/>
  <c r="M826" i="30"/>
  <c r="A827" i="30"/>
  <c r="F827" i="30"/>
  <c r="J827" i="30"/>
  <c r="M827" i="30"/>
  <c r="O827" i="30" s="1"/>
  <c r="A828" i="30"/>
  <c r="F828" i="30"/>
  <c r="J828" i="30"/>
  <c r="M828" i="30"/>
  <c r="A829" i="30"/>
  <c r="F829" i="30"/>
  <c r="J829" i="30"/>
  <c r="M829" i="30"/>
  <c r="O829" i="30" s="1"/>
  <c r="A830" i="30"/>
  <c r="F830" i="30"/>
  <c r="J830" i="30"/>
  <c r="M830" i="30"/>
  <c r="A831" i="30"/>
  <c r="F831" i="30"/>
  <c r="J831" i="30"/>
  <c r="M831" i="30"/>
  <c r="O831" i="30" s="1"/>
  <c r="A832" i="30"/>
  <c r="F832" i="30"/>
  <c r="J832" i="30"/>
  <c r="M832" i="30"/>
  <c r="A833" i="30"/>
  <c r="F833" i="30"/>
  <c r="J833" i="30"/>
  <c r="M833" i="30"/>
  <c r="O833" i="30" s="1"/>
  <c r="A834" i="30"/>
  <c r="F834" i="30"/>
  <c r="J834" i="30"/>
  <c r="M834" i="30"/>
  <c r="A835" i="30"/>
  <c r="F835" i="30"/>
  <c r="J835" i="30"/>
  <c r="M835" i="30"/>
  <c r="O835" i="30" s="1"/>
  <c r="A836" i="30"/>
  <c r="F836" i="30"/>
  <c r="J836" i="30"/>
  <c r="M836" i="30"/>
  <c r="O836" i="30" s="1"/>
  <c r="A837" i="30"/>
  <c r="F837" i="30"/>
  <c r="J837" i="30"/>
  <c r="M837" i="30"/>
  <c r="O837" i="30" s="1"/>
  <c r="A838" i="30"/>
  <c r="F838" i="30"/>
  <c r="J838" i="30"/>
  <c r="M838" i="30"/>
  <c r="F839" i="30"/>
  <c r="J839" i="30"/>
  <c r="M839" i="30"/>
  <c r="O839" i="30" s="1"/>
  <c r="A840" i="30"/>
  <c r="F840" i="30"/>
  <c r="J840" i="30"/>
  <c r="M840" i="30"/>
  <c r="A841" i="30"/>
  <c r="F841" i="30"/>
  <c r="J841" i="30"/>
  <c r="M841" i="30"/>
  <c r="O841" i="30" s="1"/>
  <c r="A842" i="30"/>
  <c r="F842" i="30"/>
  <c r="J842" i="30"/>
  <c r="M842" i="30"/>
  <c r="F843" i="30"/>
  <c r="J843" i="30"/>
  <c r="M843" i="30"/>
  <c r="O843" i="30" s="1"/>
  <c r="A844" i="30"/>
  <c r="F844" i="30"/>
  <c r="J844" i="30"/>
  <c r="M844" i="30"/>
  <c r="A845" i="30"/>
  <c r="F845" i="30"/>
  <c r="J845" i="30"/>
  <c r="M845" i="30"/>
  <c r="A846" i="30"/>
  <c r="F846" i="30"/>
  <c r="J846" i="30"/>
  <c r="M846" i="30"/>
  <c r="A847" i="30"/>
  <c r="F847" i="30"/>
  <c r="J847" i="30"/>
  <c r="M847" i="30"/>
  <c r="A848" i="30"/>
  <c r="F848" i="30"/>
  <c r="J848" i="30"/>
  <c r="M848" i="30"/>
  <c r="A849" i="30"/>
  <c r="F849" i="30"/>
  <c r="J849" i="30"/>
  <c r="M849" i="30"/>
  <c r="A850" i="30"/>
  <c r="F850" i="30"/>
  <c r="J850" i="30"/>
  <c r="M850" i="30"/>
  <c r="A851" i="30"/>
  <c r="F851" i="30"/>
  <c r="J851" i="30"/>
  <c r="M851" i="30"/>
  <c r="A852" i="30"/>
  <c r="F852" i="30"/>
  <c r="J852" i="30"/>
  <c r="M852" i="30"/>
  <c r="A853" i="30"/>
  <c r="F853" i="30"/>
  <c r="J853" i="30"/>
  <c r="M853" i="30"/>
  <c r="A854" i="30"/>
  <c r="F854" i="30"/>
  <c r="J854" i="30"/>
  <c r="M854" i="30"/>
  <c r="A855" i="30"/>
  <c r="F855" i="30"/>
  <c r="J855" i="30"/>
  <c r="M855" i="30"/>
  <c r="F856" i="30"/>
  <c r="J856" i="30"/>
  <c r="M856" i="30"/>
  <c r="A857" i="30"/>
  <c r="F857" i="30"/>
  <c r="J857" i="30"/>
  <c r="M857" i="30"/>
  <c r="A858" i="30"/>
  <c r="F858" i="30"/>
  <c r="J858" i="30"/>
  <c r="M858" i="30"/>
  <c r="A859" i="30"/>
  <c r="F859" i="30"/>
  <c r="J859" i="30"/>
  <c r="M859" i="30"/>
  <c r="A860" i="30"/>
  <c r="F860" i="30"/>
  <c r="J860" i="30"/>
  <c r="M860" i="30"/>
  <c r="A861" i="30"/>
  <c r="F861" i="30"/>
  <c r="J861" i="30"/>
  <c r="M861" i="30"/>
  <c r="A862" i="30"/>
  <c r="F862" i="30"/>
  <c r="J862" i="30"/>
  <c r="M862" i="30"/>
  <c r="A863" i="30"/>
  <c r="F863" i="30"/>
  <c r="J863" i="30"/>
  <c r="M863" i="30"/>
  <c r="A864" i="30"/>
  <c r="F864" i="30"/>
  <c r="J864" i="30"/>
  <c r="M864" i="30"/>
  <c r="A865" i="30"/>
  <c r="F865" i="30"/>
  <c r="J865" i="30"/>
  <c r="M865" i="30"/>
  <c r="A866" i="30"/>
  <c r="F866" i="30"/>
  <c r="J866" i="30"/>
  <c r="M866" i="30"/>
  <c r="A867" i="30"/>
  <c r="F867" i="30"/>
  <c r="J867" i="30"/>
  <c r="M867" i="30"/>
  <c r="A868" i="30"/>
  <c r="F868" i="30"/>
  <c r="J868" i="30"/>
  <c r="M868" i="30"/>
  <c r="A869" i="30"/>
  <c r="F869" i="30"/>
  <c r="J869" i="30"/>
  <c r="M869" i="30"/>
  <c r="A870" i="30"/>
  <c r="F870" i="30"/>
  <c r="J870" i="30"/>
  <c r="M870" i="30"/>
  <c r="A871" i="30"/>
  <c r="F871" i="30"/>
  <c r="J871" i="30"/>
  <c r="M871" i="30"/>
  <c r="A872" i="30"/>
  <c r="F872" i="30"/>
  <c r="J872" i="30"/>
  <c r="M872" i="30"/>
  <c r="A873" i="30"/>
  <c r="F873" i="30"/>
  <c r="J873" i="30"/>
  <c r="M873" i="30"/>
  <c r="A874" i="30"/>
  <c r="F874" i="30"/>
  <c r="J874" i="30"/>
  <c r="M874" i="30"/>
  <c r="A875" i="30"/>
  <c r="F875" i="30"/>
  <c r="J875" i="30"/>
  <c r="M875" i="30"/>
  <c r="A876" i="30"/>
  <c r="F876" i="30"/>
  <c r="J876" i="30"/>
  <c r="M876" i="30"/>
  <c r="A877" i="30"/>
  <c r="F877" i="30"/>
  <c r="J877" i="30"/>
  <c r="M877" i="30"/>
  <c r="A878" i="30"/>
  <c r="F878" i="30"/>
  <c r="J878" i="30"/>
  <c r="M878" i="30"/>
  <c r="A879" i="30"/>
  <c r="F879" i="30"/>
  <c r="J879" i="30"/>
  <c r="M879" i="30"/>
  <c r="A880" i="30"/>
  <c r="F880" i="30"/>
  <c r="J880" i="30"/>
  <c r="M880" i="30"/>
  <c r="A881" i="30"/>
  <c r="F881" i="30"/>
  <c r="J881" i="30"/>
  <c r="M881" i="30"/>
  <c r="A882" i="30"/>
  <c r="F882" i="30"/>
  <c r="J882" i="30"/>
  <c r="M882" i="30"/>
  <c r="A883" i="30"/>
  <c r="F883" i="30"/>
  <c r="J883" i="30"/>
  <c r="M883" i="30"/>
  <c r="A884" i="30"/>
  <c r="F884" i="30"/>
  <c r="J884" i="30"/>
  <c r="M884" i="30"/>
  <c r="A885" i="30"/>
  <c r="F885" i="30"/>
  <c r="J885" i="30"/>
  <c r="M885" i="30"/>
  <c r="A886" i="30"/>
  <c r="F886" i="30"/>
  <c r="J886" i="30"/>
  <c r="M886" i="30"/>
  <c r="A887" i="30"/>
  <c r="F887" i="30"/>
  <c r="J887" i="30"/>
  <c r="M887" i="30"/>
  <c r="A888" i="30"/>
  <c r="F888" i="30"/>
  <c r="J888" i="30"/>
  <c r="M888" i="30"/>
  <c r="A889" i="30"/>
  <c r="F889" i="30"/>
  <c r="J889" i="30"/>
  <c r="M889" i="30"/>
  <c r="A890" i="30"/>
  <c r="F890" i="30"/>
  <c r="J890" i="30"/>
  <c r="M890" i="30"/>
  <c r="A891" i="30"/>
  <c r="F891" i="30"/>
  <c r="J891" i="30"/>
  <c r="M891" i="30"/>
  <c r="A892" i="30"/>
  <c r="F892" i="30"/>
  <c r="J892" i="30"/>
  <c r="M892" i="30"/>
  <c r="A893" i="30"/>
  <c r="F893" i="30"/>
  <c r="J893" i="30"/>
  <c r="M893" i="30"/>
  <c r="A894" i="30"/>
  <c r="F894" i="30"/>
  <c r="J894" i="30"/>
  <c r="M894" i="30"/>
  <c r="A895" i="30"/>
  <c r="F895" i="30"/>
  <c r="J895" i="30"/>
  <c r="M895" i="30"/>
  <c r="A896" i="30"/>
  <c r="F896" i="30"/>
  <c r="J896" i="30"/>
  <c r="M896" i="30"/>
  <c r="A897" i="30"/>
  <c r="F897" i="30"/>
  <c r="J897" i="30"/>
  <c r="M897" i="30"/>
  <c r="A898" i="30"/>
  <c r="F898" i="30"/>
  <c r="J898" i="30"/>
  <c r="M898" i="30"/>
  <c r="A899" i="30"/>
  <c r="F899" i="30"/>
  <c r="J899" i="30"/>
  <c r="M899" i="30"/>
  <c r="A900" i="30"/>
  <c r="F900" i="30"/>
  <c r="J900" i="30"/>
  <c r="M900" i="30"/>
  <c r="A901" i="30"/>
  <c r="F901" i="30"/>
  <c r="J901" i="30"/>
  <c r="M901" i="30"/>
  <c r="A902" i="30"/>
  <c r="F902" i="30"/>
  <c r="J902" i="30"/>
  <c r="M902" i="30"/>
  <c r="A903" i="30"/>
  <c r="F903" i="30"/>
  <c r="J903" i="30"/>
  <c r="M903" i="30"/>
  <c r="A904" i="30"/>
  <c r="F904" i="30"/>
  <c r="J904" i="30"/>
  <c r="M904" i="30"/>
  <c r="A905" i="30"/>
  <c r="F905" i="30"/>
  <c r="J905" i="30"/>
  <c r="M905" i="30"/>
  <c r="A906" i="30"/>
  <c r="F906" i="30"/>
  <c r="J906" i="30"/>
  <c r="M906" i="30"/>
  <c r="A907" i="30"/>
  <c r="F907" i="30"/>
  <c r="J907" i="30"/>
  <c r="M907" i="30"/>
  <c r="A908" i="30"/>
  <c r="F908" i="30"/>
  <c r="J908" i="30"/>
  <c r="M908" i="30"/>
  <c r="A909" i="30"/>
  <c r="F909" i="30"/>
  <c r="J909" i="30"/>
  <c r="M909" i="30"/>
  <c r="A910" i="30"/>
  <c r="F910" i="30"/>
  <c r="J910" i="30"/>
  <c r="M910" i="30"/>
  <c r="A911" i="30"/>
  <c r="F911" i="30"/>
  <c r="J911" i="30"/>
  <c r="M911" i="30"/>
  <c r="A912" i="30"/>
  <c r="F912" i="30"/>
  <c r="J912" i="30"/>
  <c r="M912" i="30"/>
  <c r="A913" i="30"/>
  <c r="F913" i="30"/>
  <c r="J913" i="30"/>
  <c r="M913" i="30"/>
  <c r="A914" i="30"/>
  <c r="F914" i="30"/>
  <c r="J914" i="30"/>
  <c r="M914" i="30"/>
  <c r="A915" i="30"/>
  <c r="F915" i="30"/>
  <c r="J915" i="30"/>
  <c r="M915" i="30"/>
  <c r="A916" i="30"/>
  <c r="F916" i="30"/>
  <c r="J916" i="30"/>
  <c r="M916" i="30"/>
  <c r="A917" i="30"/>
  <c r="F917" i="30"/>
  <c r="J917" i="30"/>
  <c r="M917" i="30"/>
  <c r="A918" i="30"/>
  <c r="F918" i="30"/>
  <c r="J918" i="30"/>
  <c r="M918" i="30"/>
  <c r="A919" i="30"/>
  <c r="F919" i="30"/>
  <c r="J919" i="30"/>
  <c r="M919" i="30"/>
  <c r="A920" i="30"/>
  <c r="F920" i="30"/>
  <c r="J920" i="30"/>
  <c r="M920" i="30"/>
  <c r="A921" i="30"/>
  <c r="F921" i="30"/>
  <c r="J921" i="30"/>
  <c r="M921" i="30"/>
  <c r="A922" i="30"/>
  <c r="F922" i="30"/>
  <c r="J922" i="30"/>
  <c r="M922" i="30"/>
  <c r="A923" i="30"/>
  <c r="F923" i="30"/>
  <c r="J923" i="30"/>
  <c r="M923" i="30"/>
  <c r="A924" i="30"/>
  <c r="F924" i="30"/>
  <c r="J924" i="30"/>
  <c r="M924" i="30"/>
  <c r="A925" i="30"/>
  <c r="F925" i="30"/>
  <c r="J925" i="30"/>
  <c r="M925" i="30"/>
  <c r="A926" i="30"/>
  <c r="F926" i="30"/>
  <c r="J926" i="30"/>
  <c r="M926" i="30"/>
  <c r="A927" i="30"/>
  <c r="F927" i="30"/>
  <c r="J927" i="30"/>
  <c r="M927" i="30"/>
  <c r="A928" i="30"/>
  <c r="F928" i="30"/>
  <c r="J928" i="30"/>
  <c r="M928" i="30"/>
  <c r="A929" i="30"/>
  <c r="F929" i="30"/>
  <c r="J929" i="30"/>
  <c r="M929" i="30"/>
  <c r="A930" i="30"/>
  <c r="F930" i="30"/>
  <c r="J930" i="30"/>
  <c r="M930" i="30"/>
  <c r="A931" i="30"/>
  <c r="F931" i="30"/>
  <c r="J931" i="30"/>
  <c r="M931" i="30"/>
  <c r="A932" i="30"/>
  <c r="F932" i="30"/>
  <c r="J932" i="30"/>
  <c r="M932" i="30"/>
  <c r="A933" i="30"/>
  <c r="F933" i="30"/>
  <c r="J933" i="30"/>
  <c r="M933" i="30"/>
  <c r="A934" i="30"/>
  <c r="F934" i="30"/>
  <c r="J934" i="30"/>
  <c r="M934" i="30"/>
  <c r="A935" i="30"/>
  <c r="F935" i="30"/>
  <c r="J935" i="30"/>
  <c r="M935" i="30"/>
  <c r="A936" i="30"/>
  <c r="F936" i="30"/>
  <c r="J936" i="30"/>
  <c r="M936" i="30"/>
  <c r="A937" i="30"/>
  <c r="F937" i="30"/>
  <c r="J937" i="30"/>
  <c r="M937" i="30"/>
  <c r="A938" i="30"/>
  <c r="F938" i="30"/>
  <c r="J938" i="30"/>
  <c r="M938" i="30"/>
  <c r="A939" i="30"/>
  <c r="F939" i="30"/>
  <c r="J939" i="30"/>
  <c r="M939" i="30"/>
  <c r="A940" i="30"/>
  <c r="F940" i="30"/>
  <c r="J940" i="30"/>
  <c r="M940" i="30"/>
  <c r="A941" i="30"/>
  <c r="F941" i="30"/>
  <c r="J941" i="30"/>
  <c r="M941" i="30"/>
  <c r="A942" i="30"/>
  <c r="F942" i="30"/>
  <c r="J942" i="30"/>
  <c r="M942" i="30"/>
  <c r="A943" i="30"/>
  <c r="F943" i="30"/>
  <c r="J943" i="30"/>
  <c r="M943" i="30"/>
  <c r="A944" i="30"/>
  <c r="F944" i="30"/>
  <c r="J944" i="30"/>
  <c r="M944" i="30"/>
  <c r="A945" i="30"/>
  <c r="F945" i="30"/>
  <c r="J945" i="30"/>
  <c r="M945" i="30"/>
  <c r="A946" i="30"/>
  <c r="F946" i="30"/>
  <c r="J946" i="30"/>
  <c r="M946" i="30"/>
  <c r="A947" i="30"/>
  <c r="F947" i="30"/>
  <c r="J947" i="30"/>
  <c r="M947" i="30"/>
  <c r="A948" i="30"/>
  <c r="F948" i="30"/>
  <c r="J948" i="30"/>
  <c r="M948" i="30"/>
  <c r="A949" i="30"/>
  <c r="F949" i="30"/>
  <c r="J949" i="30"/>
  <c r="M949" i="30"/>
  <c r="A950" i="30"/>
  <c r="F950" i="30"/>
  <c r="J950" i="30"/>
  <c r="M950" i="30"/>
  <c r="A951" i="30"/>
  <c r="F951" i="30"/>
  <c r="J951" i="30"/>
  <c r="M951" i="30"/>
  <c r="A952" i="30"/>
  <c r="F952" i="30"/>
  <c r="J952" i="30"/>
  <c r="M952" i="30"/>
  <c r="A953" i="30"/>
  <c r="F953" i="30"/>
  <c r="J953" i="30"/>
  <c r="M953" i="30"/>
  <c r="A954" i="30"/>
  <c r="F954" i="30"/>
  <c r="J954" i="30"/>
  <c r="M954" i="30"/>
  <c r="A955" i="30"/>
  <c r="F955" i="30"/>
  <c r="J955" i="30"/>
  <c r="M955" i="30"/>
  <c r="A956" i="30"/>
  <c r="F956" i="30"/>
  <c r="J956" i="30"/>
  <c r="M956" i="30"/>
  <c r="A957" i="30"/>
  <c r="F957" i="30"/>
  <c r="J957" i="30"/>
  <c r="M957" i="30"/>
  <c r="A958" i="30"/>
  <c r="F958" i="30"/>
  <c r="J958" i="30"/>
  <c r="M958" i="30"/>
  <c r="A959" i="30"/>
  <c r="F959" i="30"/>
  <c r="J959" i="30"/>
  <c r="M959" i="30"/>
  <c r="A960" i="30"/>
  <c r="F960" i="30"/>
  <c r="J960" i="30"/>
  <c r="M960" i="30"/>
  <c r="A961" i="30"/>
  <c r="F961" i="30"/>
  <c r="J961" i="30"/>
  <c r="M961" i="30"/>
  <c r="A962" i="30"/>
  <c r="F962" i="30"/>
  <c r="J962" i="30"/>
  <c r="M962" i="30"/>
  <c r="A963" i="30"/>
  <c r="F963" i="30"/>
  <c r="J963" i="30"/>
  <c r="M963" i="30"/>
  <c r="A964" i="30"/>
  <c r="F964" i="30"/>
  <c r="J964" i="30"/>
  <c r="M964" i="30"/>
  <c r="F965" i="30"/>
  <c r="J965" i="30"/>
  <c r="M965" i="30"/>
  <c r="A966" i="30"/>
  <c r="F966" i="30"/>
  <c r="J966" i="30"/>
  <c r="M966" i="30"/>
  <c r="A967" i="30"/>
  <c r="F967" i="30"/>
  <c r="J967" i="30"/>
  <c r="M967" i="30"/>
  <c r="A968" i="30"/>
  <c r="F968" i="30"/>
  <c r="J968" i="30"/>
  <c r="M968" i="30"/>
  <c r="A969" i="30"/>
  <c r="F969" i="30"/>
  <c r="J969" i="30"/>
  <c r="M969" i="30"/>
  <c r="A970" i="30"/>
  <c r="F970" i="30"/>
  <c r="J970" i="30"/>
  <c r="M970" i="30"/>
  <c r="A971" i="30"/>
  <c r="F971" i="30"/>
  <c r="J971" i="30"/>
  <c r="M971" i="30"/>
  <c r="A972" i="30"/>
  <c r="F972" i="30"/>
  <c r="J972" i="30"/>
  <c r="M972" i="30"/>
  <c r="A973" i="30"/>
  <c r="F973" i="30"/>
  <c r="J973" i="30"/>
  <c r="M973" i="30"/>
  <c r="A974" i="30"/>
  <c r="F974" i="30"/>
  <c r="J974" i="30"/>
  <c r="M974" i="30"/>
  <c r="A975" i="30"/>
  <c r="F975" i="30"/>
  <c r="J975" i="30"/>
  <c r="M975" i="30"/>
  <c r="A976" i="30"/>
  <c r="F976" i="30"/>
  <c r="J976" i="30"/>
  <c r="M976" i="30"/>
  <c r="A977" i="30"/>
  <c r="F977" i="30"/>
  <c r="J977" i="30"/>
  <c r="M977" i="30"/>
  <c r="A978" i="30"/>
  <c r="F978" i="30"/>
  <c r="J978" i="30"/>
  <c r="M978" i="30"/>
  <c r="A979" i="30"/>
  <c r="F979" i="30"/>
  <c r="J979" i="30"/>
  <c r="M979" i="30"/>
  <c r="A980" i="30"/>
  <c r="F980" i="30"/>
  <c r="J980" i="30"/>
  <c r="M980" i="30"/>
  <c r="A981" i="30"/>
  <c r="F981" i="30"/>
  <c r="J981" i="30"/>
  <c r="M981" i="30"/>
  <c r="A982" i="30"/>
  <c r="F982" i="30"/>
  <c r="J982" i="30"/>
  <c r="M982" i="30"/>
  <c r="A983" i="30"/>
  <c r="F983" i="30"/>
  <c r="J983" i="30"/>
  <c r="M983" i="30"/>
  <c r="A984" i="30"/>
  <c r="F984" i="30"/>
  <c r="J984" i="30"/>
  <c r="M984" i="30"/>
  <c r="A985" i="30"/>
  <c r="F985" i="30"/>
  <c r="J985" i="30"/>
  <c r="M985" i="30"/>
  <c r="A986" i="30"/>
  <c r="F986" i="30"/>
  <c r="J986" i="30"/>
  <c r="M986" i="30"/>
  <c r="A987" i="30"/>
  <c r="F987" i="30"/>
  <c r="J987" i="30"/>
  <c r="M987" i="30"/>
  <c r="A988" i="30"/>
  <c r="F988" i="30"/>
  <c r="J988" i="30"/>
  <c r="M988" i="30"/>
  <c r="A989" i="30"/>
  <c r="F989" i="30"/>
  <c r="J989" i="30"/>
  <c r="M989" i="30"/>
  <c r="A990" i="30"/>
  <c r="F990" i="30"/>
  <c r="J990" i="30"/>
  <c r="M990" i="30"/>
  <c r="A991" i="30"/>
  <c r="F991" i="30"/>
  <c r="J991" i="30"/>
  <c r="M991" i="30"/>
  <c r="A992" i="30"/>
  <c r="F992" i="30"/>
  <c r="J992" i="30"/>
  <c r="M992" i="30"/>
  <c r="A993" i="30"/>
  <c r="F993" i="30"/>
  <c r="J993" i="30"/>
  <c r="M993" i="30"/>
  <c r="A994" i="30"/>
  <c r="F994" i="30"/>
  <c r="J994" i="30"/>
  <c r="M994" i="30"/>
  <c r="A995" i="30"/>
  <c r="F995" i="30"/>
  <c r="J995" i="30"/>
  <c r="M995" i="30"/>
  <c r="A996" i="30"/>
  <c r="F996" i="30"/>
  <c r="J996" i="30"/>
  <c r="M996" i="30"/>
  <c r="A997" i="30"/>
  <c r="F997" i="30"/>
  <c r="J997" i="30"/>
  <c r="M997" i="30"/>
  <c r="A998" i="30"/>
  <c r="F998" i="30"/>
  <c r="J998" i="30"/>
  <c r="M998" i="30"/>
  <c r="A999" i="30"/>
  <c r="F999" i="30"/>
  <c r="J999" i="30"/>
  <c r="M999" i="30"/>
  <c r="A1000" i="30"/>
  <c r="F1000" i="30"/>
  <c r="J1000" i="30"/>
  <c r="M1000" i="30"/>
  <c r="A1001" i="30"/>
  <c r="F1001" i="30"/>
  <c r="J1001" i="30"/>
  <c r="M1001" i="30"/>
  <c r="A1002" i="30"/>
  <c r="F1002" i="30"/>
  <c r="J1002" i="30"/>
  <c r="M1002" i="30"/>
  <c r="A1003" i="30"/>
  <c r="F1003" i="30"/>
  <c r="J1003" i="30"/>
  <c r="M1003" i="30"/>
  <c r="A1004" i="30"/>
  <c r="F1004" i="30"/>
  <c r="J1004" i="30"/>
  <c r="M1004" i="30"/>
  <c r="A1005" i="30"/>
  <c r="F1005" i="30"/>
  <c r="J1005" i="30"/>
  <c r="M1005" i="30"/>
  <c r="A1006" i="30"/>
  <c r="F1006" i="30"/>
  <c r="J1006" i="30"/>
  <c r="M1006" i="30"/>
  <c r="A1007" i="30"/>
  <c r="F1007" i="30"/>
  <c r="J1007" i="30"/>
  <c r="M1007" i="30"/>
  <c r="A1008" i="30"/>
  <c r="F1008" i="30"/>
  <c r="J1008" i="30"/>
  <c r="M1008" i="30"/>
  <c r="A1009" i="30"/>
  <c r="F1009" i="30"/>
  <c r="J1009" i="30"/>
  <c r="M1009" i="30"/>
  <c r="A1010" i="30"/>
  <c r="F1010" i="30"/>
  <c r="J1010" i="30"/>
  <c r="M1010" i="30"/>
  <c r="A1011" i="30"/>
  <c r="F1011" i="30"/>
  <c r="J1011" i="30"/>
  <c r="M1011" i="30"/>
  <c r="A1012" i="30"/>
  <c r="F1012" i="30"/>
  <c r="J1012" i="30"/>
  <c r="M1012" i="30"/>
  <c r="A1013" i="30"/>
  <c r="F1013" i="30"/>
  <c r="J1013" i="30"/>
  <c r="M1013" i="30"/>
  <c r="A1014" i="30"/>
  <c r="F1014" i="30"/>
  <c r="J1014" i="30"/>
  <c r="M1014" i="30"/>
  <c r="A1015" i="30"/>
  <c r="F1015" i="30"/>
  <c r="J1015" i="30"/>
  <c r="M1015" i="30"/>
  <c r="A1016" i="30"/>
  <c r="F1016" i="30"/>
  <c r="J1016" i="30"/>
  <c r="M1016" i="30"/>
  <c r="A1017" i="30"/>
  <c r="F1017" i="30"/>
  <c r="J1017" i="30"/>
  <c r="M1017" i="30"/>
  <c r="A1018" i="30"/>
  <c r="F1018" i="30"/>
  <c r="J1018" i="30"/>
  <c r="M1018" i="30"/>
  <c r="A1019" i="30"/>
  <c r="F1019" i="30"/>
  <c r="J1019" i="30"/>
  <c r="M1019" i="30"/>
  <c r="A1020" i="30"/>
  <c r="F1020" i="30"/>
  <c r="J1020" i="30"/>
  <c r="M1020" i="30"/>
  <c r="A1021" i="30"/>
  <c r="F1021" i="30"/>
  <c r="J1021" i="30"/>
  <c r="M1021" i="30"/>
  <c r="A1022" i="30"/>
  <c r="F1022" i="30"/>
  <c r="J1022" i="30"/>
  <c r="M1022" i="30"/>
  <c r="A1023" i="30"/>
  <c r="F1023" i="30"/>
  <c r="J1023" i="30"/>
  <c r="M1023" i="30"/>
  <c r="A1024" i="30"/>
  <c r="F1024" i="30"/>
  <c r="J1024" i="30"/>
  <c r="M1024" i="30"/>
  <c r="A1025" i="30"/>
  <c r="F1025" i="30"/>
  <c r="J1025" i="30"/>
  <c r="M1025" i="30"/>
  <c r="A1026" i="30"/>
  <c r="F1026" i="30"/>
  <c r="J1026" i="30"/>
  <c r="M1026" i="30"/>
  <c r="A1027" i="30"/>
  <c r="F1027" i="30"/>
  <c r="J1027" i="30"/>
  <c r="M1027" i="30"/>
  <c r="A1028" i="30"/>
  <c r="F1028" i="30"/>
  <c r="J1028" i="30"/>
  <c r="M1028" i="30"/>
  <c r="A1029" i="30"/>
  <c r="F1029" i="30"/>
  <c r="J1029" i="30"/>
  <c r="M1029" i="30"/>
  <c r="A1030" i="30"/>
  <c r="F1030" i="30"/>
  <c r="J1030" i="30"/>
  <c r="M1030" i="30"/>
  <c r="A1031" i="30"/>
  <c r="F1031" i="30"/>
  <c r="J1031" i="30"/>
  <c r="M1031" i="30"/>
  <c r="A1032" i="30"/>
  <c r="F1032" i="30"/>
  <c r="J1032" i="30"/>
  <c r="M1032" i="30"/>
  <c r="A1033" i="30"/>
  <c r="F1033" i="30"/>
  <c r="J1033" i="30"/>
  <c r="M1033" i="30"/>
  <c r="A1034" i="30"/>
  <c r="F1034" i="30"/>
  <c r="J1034" i="30"/>
  <c r="M1034" i="30"/>
  <c r="A1035" i="30"/>
  <c r="F1035" i="30"/>
  <c r="J1035" i="30"/>
  <c r="M1035" i="30"/>
  <c r="A1036" i="30"/>
  <c r="F1036" i="30"/>
  <c r="J1036" i="30"/>
  <c r="M1036" i="30"/>
  <c r="A1037" i="30"/>
  <c r="F1037" i="30"/>
  <c r="J1037" i="30"/>
  <c r="M1037" i="30"/>
  <c r="A1038" i="30"/>
  <c r="F1038" i="30"/>
  <c r="J1038" i="30"/>
  <c r="M1038" i="30"/>
  <c r="A1039" i="30"/>
  <c r="F1039" i="30"/>
  <c r="J1039" i="30"/>
  <c r="M1039" i="30"/>
  <c r="A1040" i="30"/>
  <c r="F1040" i="30"/>
  <c r="J1040" i="30"/>
  <c r="M1040" i="30"/>
  <c r="A1041" i="30"/>
  <c r="F1041" i="30"/>
  <c r="J1041" i="30"/>
  <c r="M1041" i="30"/>
  <c r="A1042" i="30"/>
  <c r="F1042" i="30"/>
  <c r="J1042" i="30"/>
  <c r="M1042" i="30"/>
  <c r="A1043" i="30"/>
  <c r="F1043" i="30"/>
  <c r="J1043" i="30"/>
  <c r="M1043" i="30"/>
  <c r="A1044" i="30"/>
  <c r="F1044" i="30"/>
  <c r="J1044" i="30"/>
  <c r="M1044" i="30"/>
  <c r="A1045" i="30"/>
  <c r="F1045" i="30"/>
  <c r="J1045" i="30"/>
  <c r="M1045" i="30"/>
  <c r="A1046" i="30"/>
  <c r="F1046" i="30"/>
  <c r="J1046" i="30"/>
  <c r="M1046" i="30"/>
  <c r="A1047" i="30"/>
  <c r="F1047" i="30"/>
  <c r="J1047" i="30"/>
  <c r="M1047" i="30"/>
  <c r="A1048" i="30"/>
  <c r="F1048" i="30"/>
  <c r="J1048" i="30"/>
  <c r="M1048" i="30"/>
  <c r="A1049" i="30"/>
  <c r="F1049" i="30"/>
  <c r="J1049" i="30"/>
  <c r="M1049" i="30"/>
  <c r="A1050" i="30"/>
  <c r="F1050" i="30"/>
  <c r="J1050" i="30"/>
  <c r="M1050" i="30"/>
  <c r="A1051" i="30"/>
  <c r="F1051" i="30"/>
  <c r="J1051" i="30"/>
  <c r="M1051" i="30"/>
  <c r="A1052" i="30"/>
  <c r="F1052" i="30"/>
  <c r="J1052" i="30"/>
  <c r="M1052" i="30"/>
  <c r="A1053" i="30"/>
  <c r="F1053" i="30"/>
  <c r="J1053" i="30"/>
  <c r="M1053" i="30"/>
  <c r="A1054" i="30"/>
  <c r="F1054" i="30"/>
  <c r="J1054" i="30"/>
  <c r="M1054" i="30"/>
  <c r="A1055" i="30"/>
  <c r="F1055" i="30"/>
  <c r="J1055" i="30"/>
  <c r="M1055" i="30"/>
  <c r="A1056" i="30"/>
  <c r="F1056" i="30"/>
  <c r="J1056" i="30"/>
  <c r="M1056" i="30"/>
  <c r="A1057" i="30"/>
  <c r="F1057" i="30"/>
  <c r="J1057" i="30"/>
  <c r="M1057" i="30"/>
  <c r="A1058" i="30"/>
  <c r="F1058" i="30"/>
  <c r="J1058" i="30"/>
  <c r="M1058" i="30"/>
  <c r="A1059" i="30"/>
  <c r="F1059" i="30"/>
  <c r="J1059" i="30"/>
  <c r="M1059" i="30"/>
  <c r="A1060" i="30"/>
  <c r="F1060" i="30"/>
  <c r="J1060" i="30"/>
  <c r="M1060" i="30"/>
  <c r="A1061" i="30"/>
  <c r="F1061" i="30"/>
  <c r="J1061" i="30"/>
  <c r="M1061" i="30"/>
  <c r="A1062" i="30"/>
  <c r="F1062" i="30"/>
  <c r="J1062" i="30"/>
  <c r="M1062" i="30"/>
  <c r="A1063" i="30"/>
  <c r="F1063" i="30"/>
  <c r="J1063" i="30"/>
  <c r="M1063" i="30"/>
  <c r="A1064" i="30"/>
  <c r="F1064" i="30"/>
  <c r="J1064" i="30"/>
  <c r="M1064" i="30"/>
  <c r="A1065" i="30"/>
  <c r="F1065" i="30"/>
  <c r="J1065" i="30"/>
  <c r="M1065" i="30"/>
  <c r="A1066" i="30"/>
  <c r="F1066" i="30"/>
  <c r="J1066" i="30"/>
  <c r="M1066" i="30"/>
  <c r="A1067" i="30"/>
  <c r="F1067" i="30"/>
  <c r="J1067" i="30"/>
  <c r="M1067" i="30"/>
  <c r="A1068" i="30"/>
  <c r="F1068" i="30"/>
  <c r="J1068" i="30"/>
  <c r="M1068" i="30"/>
  <c r="A1069" i="30"/>
  <c r="F1069" i="30"/>
  <c r="J1069" i="30"/>
  <c r="M1069" i="30"/>
  <c r="A1070" i="30"/>
  <c r="F1070" i="30"/>
  <c r="J1070" i="30"/>
  <c r="M1070" i="30"/>
  <c r="A1071" i="30"/>
  <c r="F1071" i="30"/>
  <c r="J1071" i="30"/>
  <c r="M1071" i="30"/>
  <c r="A1072" i="30"/>
  <c r="F1072" i="30"/>
  <c r="J1072" i="30"/>
  <c r="M1072" i="30"/>
  <c r="A1073" i="30"/>
  <c r="F1073" i="30"/>
  <c r="J1073" i="30"/>
  <c r="M1073" i="30"/>
  <c r="A1074" i="30"/>
  <c r="F1074" i="30"/>
  <c r="J1074" i="30"/>
  <c r="M1074" i="30"/>
  <c r="A1075" i="30"/>
  <c r="F1075" i="30"/>
  <c r="J1075" i="30"/>
  <c r="M1075" i="30"/>
  <c r="A1076" i="30"/>
  <c r="F1076" i="30"/>
  <c r="J1076" i="30"/>
  <c r="M1076" i="30"/>
  <c r="A1077" i="30"/>
  <c r="F1077" i="30"/>
  <c r="J1077" i="30"/>
  <c r="M1077" i="30"/>
  <c r="A1078" i="30"/>
  <c r="F1078" i="30"/>
  <c r="J1078" i="30"/>
  <c r="M1078" i="30"/>
  <c r="A1079" i="30"/>
  <c r="F1079" i="30"/>
  <c r="J1079" i="30"/>
  <c r="M1079" i="30"/>
  <c r="A1080" i="30"/>
  <c r="F1080" i="30"/>
  <c r="J1080" i="30"/>
  <c r="M1080" i="30"/>
  <c r="A1081" i="30"/>
  <c r="F1081" i="30"/>
  <c r="J1081" i="30"/>
  <c r="M1081" i="30"/>
  <c r="A1082" i="30"/>
  <c r="F1082" i="30"/>
  <c r="J1082" i="30"/>
  <c r="M1082" i="30"/>
  <c r="A1083" i="30"/>
  <c r="F1083" i="30"/>
  <c r="J1083" i="30"/>
  <c r="M1083" i="30"/>
  <c r="A1084" i="30"/>
  <c r="F1084" i="30"/>
  <c r="J1084" i="30"/>
  <c r="M1084" i="30"/>
  <c r="A1085" i="30"/>
  <c r="F1085" i="30"/>
  <c r="J1085" i="30"/>
  <c r="M1085" i="30"/>
  <c r="A1086" i="30"/>
  <c r="F1086" i="30"/>
  <c r="J1086" i="30"/>
  <c r="M1086" i="30"/>
  <c r="A1087" i="30"/>
  <c r="F1087" i="30"/>
  <c r="J1087" i="30"/>
  <c r="M1087" i="30"/>
  <c r="A1088" i="30"/>
  <c r="F1088" i="30"/>
  <c r="J1088" i="30"/>
  <c r="M1088" i="30"/>
  <c r="A1089" i="30"/>
  <c r="F1089" i="30"/>
  <c r="J1089" i="30"/>
  <c r="M1089" i="30"/>
  <c r="A1090" i="30"/>
  <c r="F1090" i="30"/>
  <c r="J1090" i="30"/>
  <c r="M1090" i="30"/>
  <c r="A1091" i="30"/>
  <c r="F1091" i="30"/>
  <c r="J1091" i="30"/>
  <c r="M1091" i="30"/>
  <c r="A1092" i="30"/>
  <c r="F1092" i="30"/>
  <c r="J1092" i="30"/>
  <c r="M1092" i="30"/>
  <c r="A1093" i="30"/>
  <c r="F1093" i="30"/>
  <c r="J1093" i="30"/>
  <c r="M1093" i="30"/>
  <c r="A1094" i="30"/>
  <c r="F1094" i="30"/>
  <c r="J1094" i="30"/>
  <c r="M1094" i="30"/>
  <c r="A1095" i="30"/>
  <c r="F1095" i="30"/>
  <c r="J1095" i="30"/>
  <c r="M1095" i="30"/>
  <c r="A1096" i="30"/>
  <c r="F1096" i="30"/>
  <c r="J1096" i="30"/>
  <c r="M1096" i="30"/>
  <c r="A1097" i="30"/>
  <c r="F1097" i="30"/>
  <c r="J1097" i="30"/>
  <c r="M1097" i="30"/>
  <c r="A1098" i="30"/>
  <c r="F1098" i="30"/>
  <c r="J1098" i="30"/>
  <c r="M1098" i="30"/>
  <c r="A1099" i="30"/>
  <c r="F1099" i="30"/>
  <c r="J1099" i="30"/>
  <c r="M1099" i="30"/>
  <c r="A1100" i="30"/>
  <c r="F1100" i="30"/>
  <c r="J1100" i="30"/>
  <c r="M1100" i="30"/>
  <c r="A1101" i="30"/>
  <c r="F1101" i="30"/>
  <c r="J1101" i="30"/>
  <c r="M1101" i="30"/>
  <c r="A1102" i="30"/>
  <c r="F1102" i="30"/>
  <c r="J1102" i="30"/>
  <c r="M1102" i="30"/>
  <c r="A1103" i="30"/>
  <c r="F1103" i="30"/>
  <c r="J1103" i="30"/>
  <c r="M1103" i="30"/>
  <c r="A1104" i="30"/>
  <c r="F1104" i="30"/>
  <c r="J1104" i="30"/>
  <c r="M1104" i="30"/>
  <c r="A1105" i="30"/>
  <c r="F1105" i="30"/>
  <c r="J1105" i="30"/>
  <c r="M1105" i="30"/>
  <c r="A1106" i="30"/>
  <c r="F1106" i="30"/>
  <c r="J1106" i="30"/>
  <c r="M1106" i="30"/>
  <c r="A1107" i="30"/>
  <c r="F1107" i="30"/>
  <c r="J1107" i="30"/>
  <c r="M1107" i="30"/>
  <c r="A1108" i="30"/>
  <c r="F1108" i="30"/>
  <c r="J1108" i="30"/>
  <c r="M1108" i="30"/>
  <c r="A1109" i="30"/>
  <c r="F1109" i="30"/>
  <c r="J1109" i="30"/>
  <c r="M1109" i="30"/>
  <c r="A1110" i="30"/>
  <c r="F1110" i="30"/>
  <c r="J1110" i="30"/>
  <c r="M1110" i="30"/>
  <c r="A1111" i="30"/>
  <c r="F1111" i="30"/>
  <c r="J1111" i="30"/>
  <c r="M1111" i="30"/>
  <c r="A1112" i="30"/>
  <c r="F1112" i="30"/>
  <c r="J1112" i="30"/>
  <c r="M1112" i="30"/>
  <c r="F1113" i="30"/>
  <c r="J1113" i="30"/>
  <c r="M1113" i="30"/>
  <c r="A1114" i="30"/>
  <c r="F1114" i="30"/>
  <c r="J1114" i="30"/>
  <c r="M1114" i="30"/>
  <c r="A1115" i="30"/>
  <c r="F1115" i="30"/>
  <c r="J1115" i="30"/>
  <c r="M1115" i="30"/>
  <c r="A1116" i="30"/>
  <c r="F1116" i="30"/>
  <c r="J1116" i="30"/>
  <c r="M1116" i="30"/>
  <c r="A1117" i="30"/>
  <c r="F1117" i="30"/>
  <c r="J1117" i="30"/>
  <c r="M1117" i="30"/>
  <c r="A1118" i="30"/>
  <c r="F1118" i="30"/>
  <c r="J1118" i="30"/>
  <c r="M1118" i="30"/>
  <c r="A1119" i="30"/>
  <c r="F1119" i="30"/>
  <c r="J1119" i="30"/>
  <c r="M1119" i="30"/>
  <c r="A1120" i="30"/>
  <c r="F1120" i="30"/>
  <c r="J1120" i="30"/>
  <c r="M1120" i="30"/>
  <c r="A1121" i="30"/>
  <c r="F1121" i="30"/>
  <c r="J1121" i="30"/>
  <c r="M1121" i="30"/>
  <c r="A1122" i="30"/>
  <c r="F1122" i="30"/>
  <c r="J1122" i="30"/>
  <c r="M1122" i="30"/>
  <c r="A1123" i="30"/>
  <c r="F1123" i="30"/>
  <c r="J1123" i="30"/>
  <c r="M1123" i="30"/>
  <c r="A1124" i="30"/>
  <c r="F1124" i="30"/>
  <c r="J1124" i="30"/>
  <c r="M1124" i="30"/>
  <c r="A1125" i="30"/>
  <c r="F1125" i="30"/>
  <c r="J1125" i="30"/>
  <c r="M1125" i="30"/>
  <c r="A1126" i="30"/>
  <c r="F1126" i="30"/>
  <c r="J1126" i="30"/>
  <c r="M1126" i="30"/>
  <c r="A1127" i="30"/>
  <c r="F1127" i="30"/>
  <c r="J1127" i="30"/>
  <c r="M1127" i="30"/>
  <c r="A1128" i="30"/>
  <c r="F1128" i="30"/>
  <c r="J1128" i="30"/>
  <c r="M1128" i="30"/>
  <c r="A1129" i="30"/>
  <c r="F1129" i="30"/>
  <c r="J1129" i="30"/>
  <c r="M1129" i="30"/>
  <c r="A1130" i="30"/>
  <c r="F1130" i="30"/>
  <c r="J1130" i="30"/>
  <c r="M1130" i="30"/>
  <c r="A1131" i="30"/>
  <c r="F1131" i="30"/>
  <c r="J1131" i="30"/>
  <c r="M1131" i="30"/>
  <c r="A1132" i="30"/>
  <c r="F1132" i="30"/>
  <c r="J1132" i="30"/>
  <c r="M1132" i="30"/>
  <c r="A1133" i="30"/>
  <c r="F1133" i="30"/>
  <c r="J1133" i="30"/>
  <c r="M1133" i="30"/>
  <c r="A1134" i="30"/>
  <c r="F1134" i="30"/>
  <c r="J1134" i="30"/>
  <c r="M1134" i="30"/>
  <c r="A1135" i="30"/>
  <c r="F1135" i="30"/>
  <c r="J1135" i="30"/>
  <c r="M1135" i="30"/>
  <c r="A1136" i="30"/>
  <c r="F1136" i="30"/>
  <c r="J1136" i="30"/>
  <c r="M1136" i="30"/>
  <c r="A1137" i="30"/>
  <c r="F1137" i="30"/>
  <c r="J1137" i="30"/>
  <c r="M1137" i="30"/>
  <c r="A1138" i="30"/>
  <c r="F1138" i="30"/>
  <c r="J1138" i="30"/>
  <c r="M1138" i="30"/>
  <c r="A1139" i="30"/>
  <c r="F1139" i="30"/>
  <c r="J1139" i="30"/>
  <c r="M1139" i="30"/>
  <c r="A1140" i="30"/>
  <c r="F1140" i="30"/>
  <c r="J1140" i="30"/>
  <c r="M1140" i="30"/>
  <c r="A1141" i="30"/>
  <c r="F1141" i="30"/>
  <c r="J1141" i="30"/>
  <c r="M1141" i="30"/>
  <c r="A1142" i="30"/>
  <c r="F1142" i="30"/>
  <c r="J1142" i="30"/>
  <c r="M1142" i="30"/>
  <c r="A1143" i="30"/>
  <c r="F1143" i="30"/>
  <c r="J1143" i="30"/>
  <c r="M1143" i="30"/>
  <c r="A1144" i="30"/>
  <c r="F1144" i="30"/>
  <c r="J1144" i="30"/>
  <c r="M1144" i="30"/>
  <c r="A1145" i="30"/>
  <c r="F1145" i="30"/>
  <c r="J1145" i="30"/>
  <c r="M1145" i="30"/>
  <c r="A1146" i="30"/>
  <c r="F1146" i="30"/>
  <c r="J1146" i="30"/>
  <c r="M1146" i="30"/>
  <c r="A1147" i="30"/>
  <c r="F1147" i="30"/>
  <c r="J1147" i="30"/>
  <c r="M1147" i="30"/>
  <c r="A1148" i="30"/>
  <c r="F1148" i="30"/>
  <c r="J1148" i="30"/>
  <c r="M1148" i="30"/>
  <c r="A1149" i="30"/>
  <c r="F1149" i="30"/>
  <c r="J1149" i="30"/>
  <c r="M1149" i="30"/>
  <c r="A1150" i="30"/>
  <c r="F1150" i="30"/>
  <c r="J1150" i="30"/>
  <c r="M1150" i="30"/>
  <c r="A1151" i="30"/>
  <c r="F1151" i="30"/>
  <c r="J1151" i="30"/>
  <c r="M1151" i="30"/>
  <c r="A1152" i="30"/>
  <c r="F1152" i="30"/>
  <c r="J1152" i="30"/>
  <c r="M1152" i="30"/>
  <c r="A1153" i="30"/>
  <c r="F1153" i="30"/>
  <c r="J1153" i="30"/>
  <c r="M1153" i="30"/>
  <c r="A1154" i="30"/>
  <c r="F1154" i="30"/>
  <c r="J1154" i="30"/>
  <c r="M1154" i="30"/>
  <c r="A1155" i="30"/>
  <c r="F1155" i="30"/>
  <c r="J1155" i="30"/>
  <c r="M1155" i="30"/>
  <c r="A1156" i="30"/>
  <c r="F1156" i="30"/>
  <c r="J1156" i="30"/>
  <c r="M1156" i="30"/>
  <c r="A1157" i="30"/>
  <c r="F1157" i="30"/>
  <c r="J1157" i="30"/>
  <c r="M1157" i="30"/>
  <c r="A1158" i="30"/>
  <c r="F1158" i="30"/>
  <c r="J1158" i="30"/>
  <c r="M1158" i="30"/>
  <c r="A1159" i="30"/>
  <c r="F1159" i="30"/>
  <c r="J1159" i="30"/>
  <c r="M1159" i="30"/>
  <c r="A1160" i="30"/>
  <c r="F1160" i="30"/>
  <c r="J1160" i="30"/>
  <c r="M1160" i="30"/>
  <c r="A1161" i="30"/>
  <c r="F1161" i="30"/>
  <c r="J1161" i="30"/>
  <c r="M1161" i="30"/>
  <c r="A1162" i="30"/>
  <c r="F1162" i="30"/>
  <c r="J1162" i="30"/>
  <c r="M1162" i="30"/>
  <c r="A1163" i="30"/>
  <c r="F1163" i="30"/>
  <c r="J1163" i="30"/>
  <c r="M1163" i="30"/>
  <c r="A1164" i="30"/>
  <c r="F1164" i="30"/>
  <c r="J1164" i="30"/>
  <c r="M1164" i="30"/>
  <c r="A1165" i="30"/>
  <c r="F1165" i="30"/>
  <c r="J1165" i="30"/>
  <c r="M1165" i="30"/>
  <c r="A1166" i="30"/>
  <c r="F1166" i="30"/>
  <c r="J1166" i="30"/>
  <c r="M1166" i="30"/>
  <c r="A1167" i="30"/>
  <c r="F1167" i="30"/>
  <c r="J1167" i="30"/>
  <c r="M1167" i="30"/>
  <c r="A1168" i="30"/>
  <c r="F1168" i="30"/>
  <c r="J1168" i="30"/>
  <c r="M1168" i="30"/>
  <c r="A1169" i="30"/>
  <c r="F1169" i="30"/>
  <c r="J1169" i="30"/>
  <c r="M1169" i="30"/>
  <c r="A1170" i="30"/>
  <c r="F1170" i="30"/>
  <c r="J1170" i="30"/>
  <c r="M1170" i="30"/>
  <c r="A1171" i="30"/>
  <c r="F1171" i="30"/>
  <c r="J1171" i="30"/>
  <c r="M1171" i="30"/>
  <c r="A1172" i="30"/>
  <c r="F1172" i="30"/>
  <c r="J1172" i="30"/>
  <c r="M1172" i="30"/>
  <c r="A1173" i="30"/>
  <c r="F1173" i="30"/>
  <c r="J1173" i="30"/>
  <c r="M1173" i="30"/>
  <c r="A1174" i="30"/>
  <c r="F1174" i="30"/>
  <c r="J1174" i="30"/>
  <c r="M1174" i="30"/>
  <c r="A1175" i="30"/>
  <c r="F1175" i="30"/>
  <c r="J1175" i="30"/>
  <c r="M1175" i="30"/>
  <c r="A1176" i="30"/>
  <c r="F1176" i="30"/>
  <c r="J1176" i="30"/>
  <c r="M1176" i="30"/>
  <c r="A1177" i="30"/>
  <c r="F1177" i="30"/>
  <c r="J1177" i="30"/>
  <c r="M1177" i="30"/>
  <c r="A1178" i="30"/>
  <c r="F1178" i="30"/>
  <c r="J1178" i="30"/>
  <c r="M1178" i="30"/>
  <c r="A1179" i="30"/>
  <c r="F1179" i="30"/>
  <c r="J1179" i="30"/>
  <c r="M1179" i="30"/>
  <c r="A1180" i="30"/>
  <c r="F1180" i="30"/>
  <c r="J1180" i="30"/>
  <c r="M1180" i="30"/>
  <c r="A1181" i="30"/>
  <c r="F1181" i="30"/>
  <c r="J1181" i="30"/>
  <c r="M1181" i="30"/>
  <c r="A1182" i="30"/>
  <c r="F1182" i="30"/>
  <c r="J1182" i="30"/>
  <c r="M1182" i="30"/>
  <c r="A1183" i="30"/>
  <c r="F1183" i="30"/>
  <c r="J1183" i="30"/>
  <c r="M1183" i="30"/>
  <c r="A1184" i="30"/>
  <c r="F1184" i="30"/>
  <c r="J1184" i="30"/>
  <c r="M1184" i="30"/>
  <c r="A1185" i="30"/>
  <c r="F1185" i="30"/>
  <c r="J1185" i="30"/>
  <c r="M1185" i="30"/>
  <c r="A1186" i="30"/>
  <c r="F1186" i="30"/>
  <c r="J1186" i="30"/>
  <c r="M1186" i="30"/>
  <c r="A1187" i="30"/>
  <c r="F1187" i="30"/>
  <c r="J1187" i="30"/>
  <c r="M1187" i="30"/>
  <c r="A1188" i="30"/>
  <c r="F1188" i="30"/>
  <c r="J1188" i="30"/>
  <c r="M1188" i="30"/>
  <c r="A1189" i="30"/>
  <c r="F1189" i="30"/>
  <c r="J1189" i="30"/>
  <c r="M1189" i="30"/>
  <c r="A1190" i="30"/>
  <c r="F1190" i="30"/>
  <c r="J1190" i="30"/>
  <c r="M1190" i="30"/>
  <c r="A1191" i="30"/>
  <c r="F1191" i="30"/>
  <c r="J1191" i="30"/>
  <c r="M1191" i="30"/>
  <c r="A1192" i="30"/>
  <c r="F1192" i="30"/>
  <c r="J1192" i="30"/>
  <c r="M1192" i="30"/>
  <c r="A1193" i="30"/>
  <c r="F1193" i="30"/>
  <c r="J1193" i="30"/>
  <c r="M1193" i="30"/>
  <c r="A1194" i="30"/>
  <c r="F1194" i="30"/>
  <c r="J1194" i="30"/>
  <c r="M1194" i="30"/>
  <c r="A1195" i="30"/>
  <c r="F1195" i="30"/>
  <c r="J1195" i="30"/>
  <c r="M1195" i="30"/>
  <c r="A1196" i="30"/>
  <c r="F1196" i="30"/>
  <c r="J1196" i="30"/>
  <c r="M1196" i="30"/>
  <c r="A1197" i="30"/>
  <c r="F1197" i="30"/>
  <c r="J1197" i="30"/>
  <c r="M1197" i="30"/>
  <c r="A1198" i="30"/>
  <c r="F1198" i="30"/>
  <c r="J1198" i="30"/>
  <c r="M1198" i="30"/>
  <c r="A1199" i="30"/>
  <c r="F1199" i="30"/>
  <c r="J1199" i="30"/>
  <c r="M1199" i="30"/>
  <c r="A1200" i="30"/>
  <c r="F1200" i="30"/>
  <c r="J1200" i="30"/>
  <c r="M1200" i="30"/>
  <c r="A1201" i="30"/>
  <c r="F1201" i="30"/>
  <c r="J1201" i="30"/>
  <c r="M1201" i="30"/>
  <c r="A1202" i="30"/>
  <c r="F1202" i="30"/>
  <c r="J1202" i="30"/>
  <c r="M1202" i="30"/>
  <c r="A1203" i="30"/>
  <c r="F1203" i="30"/>
  <c r="J1203" i="30"/>
  <c r="M1203" i="30"/>
  <c r="A1204" i="30"/>
  <c r="F1204" i="30"/>
  <c r="J1204" i="30"/>
  <c r="M1204" i="30"/>
  <c r="A1205" i="30"/>
  <c r="F1205" i="30"/>
  <c r="J1205" i="30"/>
  <c r="M1205" i="30"/>
  <c r="A1206" i="30"/>
  <c r="F1206" i="30"/>
  <c r="J1206" i="30"/>
  <c r="M1206" i="30"/>
  <c r="A1207" i="30"/>
  <c r="F1207" i="30"/>
  <c r="J1207" i="30"/>
  <c r="M1207" i="30"/>
  <c r="A1208" i="30"/>
  <c r="F1208" i="30"/>
  <c r="J1208" i="30"/>
  <c r="M1208" i="30"/>
  <c r="A1209" i="30"/>
  <c r="F1209" i="30"/>
  <c r="J1209" i="30"/>
  <c r="M1209" i="30"/>
  <c r="A1210" i="30"/>
  <c r="F1210" i="30"/>
  <c r="J1210" i="30"/>
  <c r="M1210" i="30"/>
  <c r="A1211" i="30"/>
  <c r="F1211" i="30"/>
  <c r="J1211" i="30"/>
  <c r="M1211" i="30"/>
  <c r="A1212" i="30"/>
  <c r="F1212" i="30"/>
  <c r="J1212" i="30"/>
  <c r="M1212" i="30"/>
  <c r="A1213" i="30"/>
  <c r="F1213" i="30"/>
  <c r="J1213" i="30"/>
  <c r="M1213" i="30"/>
  <c r="A1214" i="30"/>
  <c r="F1214" i="30"/>
  <c r="J1214" i="30"/>
  <c r="M1214" i="30"/>
  <c r="A1215" i="30"/>
  <c r="F1215" i="30"/>
  <c r="J1215" i="30"/>
  <c r="M1215" i="30"/>
  <c r="A1216" i="30"/>
  <c r="F1216" i="30"/>
  <c r="J1216" i="30"/>
  <c r="M1216" i="30"/>
  <c r="A1217" i="30"/>
  <c r="F1217" i="30"/>
  <c r="J1217" i="30"/>
  <c r="M1217" i="30"/>
  <c r="A1218" i="30"/>
  <c r="F1218" i="30"/>
  <c r="J1218" i="30"/>
  <c r="M1218" i="30"/>
  <c r="A1219" i="30"/>
  <c r="F1219" i="30"/>
  <c r="J1219" i="30"/>
  <c r="M1219" i="30"/>
  <c r="A1220" i="30"/>
  <c r="F1220" i="30"/>
  <c r="J1220" i="30"/>
  <c r="M1220" i="30"/>
  <c r="A1221" i="30"/>
  <c r="F1221" i="30"/>
  <c r="J1221" i="30"/>
  <c r="M1221" i="30"/>
  <c r="A1222" i="30"/>
  <c r="F1222" i="30"/>
  <c r="J1222" i="30"/>
  <c r="M1222" i="30"/>
  <c r="A1223" i="30"/>
  <c r="F1223" i="30"/>
  <c r="J1223" i="30"/>
  <c r="M1223" i="30"/>
  <c r="A1224" i="30"/>
  <c r="F1224" i="30"/>
  <c r="J1224" i="30"/>
  <c r="M1224" i="30"/>
  <c r="A1225" i="30"/>
  <c r="F1225" i="30"/>
  <c r="J1225" i="30"/>
  <c r="M1225" i="30"/>
  <c r="O1225" i="30" s="1"/>
  <c r="F1226" i="30"/>
  <c r="J1226" i="30"/>
  <c r="M1226" i="30"/>
  <c r="O1226" i="30" s="1"/>
  <c r="A1227" i="30"/>
  <c r="F1227" i="30"/>
  <c r="J1227" i="30"/>
  <c r="M1227" i="30"/>
  <c r="A1228" i="30"/>
  <c r="F1228" i="30"/>
  <c r="J1228" i="30"/>
  <c r="M1228" i="30"/>
  <c r="A1229" i="30"/>
  <c r="F1229" i="30"/>
  <c r="J1229" i="30"/>
  <c r="M1229" i="30"/>
  <c r="A1230" i="30"/>
  <c r="F1230" i="30"/>
  <c r="J1230" i="30"/>
  <c r="M1230" i="30"/>
  <c r="A1231" i="30"/>
  <c r="F1231" i="30"/>
  <c r="J1231" i="30"/>
  <c r="M1231" i="30"/>
  <c r="A1232" i="30"/>
  <c r="F1232" i="30"/>
  <c r="J1232" i="30"/>
  <c r="M1232" i="30"/>
  <c r="A1233" i="30"/>
  <c r="F1233" i="30"/>
  <c r="J1233" i="30"/>
  <c r="M1233" i="30"/>
  <c r="A1234" i="30"/>
  <c r="F1234" i="30"/>
  <c r="J1234" i="30"/>
  <c r="M1234" i="30"/>
  <c r="A1235" i="30"/>
  <c r="F1235" i="30"/>
  <c r="J1235" i="30"/>
  <c r="M1235" i="30"/>
  <c r="A1236" i="30"/>
  <c r="F1236" i="30"/>
  <c r="J1236" i="30"/>
  <c r="M1236" i="30"/>
  <c r="A1237" i="30"/>
  <c r="F1237" i="30"/>
  <c r="J1237" i="30"/>
  <c r="M1237" i="30"/>
  <c r="F1238" i="30"/>
  <c r="J1238" i="30"/>
  <c r="M1238" i="30"/>
  <c r="O1238" i="30" s="1"/>
  <c r="A1239" i="30"/>
  <c r="F1239" i="30"/>
  <c r="J1239" i="30"/>
  <c r="M1239" i="30"/>
  <c r="A1240" i="30"/>
  <c r="F1240" i="30"/>
  <c r="J1240" i="30"/>
  <c r="M1240" i="30"/>
  <c r="A1241" i="30"/>
  <c r="F1241" i="30"/>
  <c r="J1241" i="30"/>
  <c r="M1241" i="30"/>
  <c r="A1242" i="30"/>
  <c r="F1242" i="30"/>
  <c r="J1242" i="30"/>
  <c r="M1242" i="30"/>
  <c r="A1243" i="30"/>
  <c r="F1243" i="30"/>
  <c r="J1243" i="30"/>
  <c r="M1243" i="30"/>
  <c r="A1244" i="30"/>
  <c r="F1244" i="30"/>
  <c r="J1244" i="30"/>
  <c r="M1244" i="30"/>
  <c r="A1245" i="30"/>
  <c r="F1245" i="30"/>
  <c r="J1245" i="30"/>
  <c r="M1245" i="30"/>
  <c r="A1246" i="30"/>
  <c r="F1246" i="30"/>
  <c r="J1246" i="30"/>
  <c r="M1246" i="30"/>
  <c r="F1247" i="30"/>
  <c r="J1247" i="30"/>
  <c r="M1247" i="30"/>
  <c r="O1247" i="30" s="1"/>
  <c r="A1248" i="30"/>
  <c r="F1248" i="30"/>
  <c r="J1248" i="30"/>
  <c r="M1248" i="30"/>
  <c r="F1249" i="30"/>
  <c r="J1249" i="30"/>
  <c r="M1249" i="30"/>
  <c r="A1250" i="30"/>
  <c r="F1250" i="30"/>
  <c r="J1250" i="30"/>
  <c r="M1250" i="30"/>
  <c r="A1251" i="30"/>
  <c r="F1251" i="30"/>
  <c r="J1251" i="30"/>
  <c r="M1251" i="30"/>
  <c r="O1251" i="30" s="1"/>
  <c r="A1252" i="30"/>
  <c r="F1252" i="30"/>
  <c r="J1252" i="30"/>
  <c r="M1252" i="30"/>
  <c r="A1253" i="30"/>
  <c r="F1253" i="30"/>
  <c r="J1253" i="30"/>
  <c r="M1253" i="30"/>
  <c r="O1253" i="30" s="1"/>
  <c r="F1254" i="30"/>
  <c r="J1254" i="30"/>
  <c r="M1254" i="30"/>
  <c r="O1254" i="30" s="1"/>
  <c r="A1255" i="30"/>
  <c r="F1255" i="30"/>
  <c r="J1255" i="30"/>
  <c r="M1255" i="30"/>
  <c r="O1255" i="30" s="1"/>
  <c r="A1256" i="30"/>
  <c r="F1256" i="30"/>
  <c r="J1256" i="30"/>
  <c r="M1256" i="30"/>
  <c r="A1257" i="30"/>
  <c r="F1257" i="30"/>
  <c r="J1257" i="30"/>
  <c r="M1257" i="30"/>
  <c r="A1258" i="30"/>
  <c r="F1258" i="30"/>
  <c r="J1258" i="30"/>
  <c r="M1258" i="30"/>
  <c r="A1259" i="30"/>
  <c r="F1259" i="30"/>
  <c r="J1259" i="30"/>
  <c r="M1259" i="30"/>
  <c r="A1260" i="30"/>
  <c r="F1260" i="30"/>
  <c r="J1260" i="30"/>
  <c r="M1260" i="30"/>
  <c r="O1260" i="30" s="1"/>
  <c r="A1261" i="30"/>
  <c r="F1261" i="30"/>
  <c r="J1261" i="30"/>
  <c r="M1261" i="30"/>
  <c r="F1262" i="30"/>
  <c r="J1262" i="30"/>
  <c r="M1262" i="30"/>
  <c r="O1262" i="30" s="1"/>
  <c r="A1263" i="30"/>
  <c r="F1263" i="30"/>
  <c r="J1263" i="30"/>
  <c r="M1263" i="30"/>
  <c r="A1264" i="30"/>
  <c r="F1264" i="30"/>
  <c r="J1264" i="30"/>
  <c r="M1264" i="30"/>
  <c r="A1265" i="30"/>
  <c r="F1265" i="30"/>
  <c r="J1265" i="30"/>
  <c r="M1265" i="30"/>
  <c r="A1266" i="30"/>
  <c r="F1266" i="30"/>
  <c r="J1266" i="30"/>
  <c r="M1266" i="30"/>
  <c r="A1267" i="30"/>
  <c r="F1267" i="30"/>
  <c r="J1267" i="30"/>
  <c r="M1267" i="30"/>
  <c r="A1268" i="30"/>
  <c r="F1268" i="30"/>
  <c r="J1268" i="30"/>
  <c r="M1268" i="30"/>
  <c r="A1269" i="30"/>
  <c r="F1269" i="30"/>
  <c r="J1269" i="30"/>
  <c r="M1269" i="30"/>
  <c r="A1270" i="30"/>
  <c r="F1270" i="30"/>
  <c r="J1270" i="30"/>
  <c r="M1270" i="30"/>
  <c r="A1271" i="30"/>
  <c r="F1271" i="30"/>
  <c r="J1271" i="30"/>
  <c r="M1271" i="30"/>
  <c r="A1272" i="30"/>
  <c r="F1272" i="30"/>
  <c r="J1272" i="30"/>
  <c r="M1272" i="30"/>
  <c r="A1273" i="30"/>
  <c r="F1273" i="30"/>
  <c r="J1273" i="30"/>
  <c r="M1273" i="30"/>
  <c r="A1274" i="30"/>
  <c r="F1274" i="30"/>
  <c r="J1274" i="30"/>
  <c r="M1274" i="30"/>
  <c r="A1275" i="30"/>
  <c r="F1275" i="30"/>
  <c r="J1275" i="30"/>
  <c r="M1275" i="30"/>
  <c r="A1276" i="30"/>
  <c r="F1276" i="30"/>
  <c r="J1276" i="30"/>
  <c r="M1276" i="30"/>
  <c r="A1277" i="30"/>
  <c r="F1277" i="30"/>
  <c r="J1277" i="30"/>
  <c r="M1277" i="30"/>
  <c r="A1278" i="30"/>
  <c r="F1278" i="30"/>
  <c r="J1278" i="30"/>
  <c r="M1278" i="30"/>
  <c r="A1279" i="30"/>
  <c r="F1279" i="30"/>
  <c r="J1279" i="30"/>
  <c r="M1279" i="30"/>
  <c r="A1280" i="30"/>
  <c r="F1280" i="30"/>
  <c r="J1280" i="30"/>
  <c r="M1280" i="30"/>
  <c r="A1281" i="30"/>
  <c r="F1281" i="30"/>
  <c r="J1281" i="30"/>
  <c r="M1281" i="30"/>
  <c r="F1282" i="30"/>
  <c r="J1282" i="30"/>
  <c r="M1282" i="30"/>
  <c r="A1283" i="30"/>
  <c r="F1283" i="30"/>
  <c r="J1283" i="30"/>
  <c r="M1283" i="30"/>
  <c r="A1284" i="30"/>
  <c r="F1284" i="30"/>
  <c r="J1284" i="30"/>
  <c r="M1284" i="30"/>
  <c r="A1285" i="30"/>
  <c r="F1285" i="30"/>
  <c r="J1285" i="30"/>
  <c r="M1285" i="30"/>
  <c r="A1286" i="30"/>
  <c r="F1286" i="30"/>
  <c r="J1286" i="30"/>
  <c r="M1286" i="30"/>
  <c r="A1287" i="30"/>
  <c r="F1287" i="30"/>
  <c r="J1287" i="30"/>
  <c r="M1287" i="30"/>
  <c r="A1288" i="30"/>
  <c r="F1288" i="30"/>
  <c r="J1288" i="30"/>
  <c r="M1288" i="30"/>
  <c r="A1289" i="30"/>
  <c r="F1289" i="30"/>
  <c r="J1289" i="30"/>
  <c r="M1289" i="30"/>
  <c r="A1290" i="30"/>
  <c r="F1290" i="30"/>
  <c r="J1290" i="30"/>
  <c r="M1290" i="30"/>
  <c r="A1291" i="30"/>
  <c r="F1291" i="30"/>
  <c r="J1291" i="30"/>
  <c r="M1291" i="30"/>
  <c r="A1292" i="30"/>
  <c r="F1292" i="30"/>
  <c r="J1292" i="30"/>
  <c r="M1292" i="30"/>
  <c r="A1293" i="30"/>
  <c r="F1293" i="30"/>
  <c r="J1293" i="30"/>
  <c r="M1293" i="30"/>
  <c r="A1294" i="30"/>
  <c r="F1294" i="30"/>
  <c r="J1294" i="30"/>
  <c r="M1294" i="30"/>
  <c r="A1295" i="30"/>
  <c r="F1295" i="30"/>
  <c r="J1295" i="30"/>
  <c r="M1295" i="30"/>
  <c r="A1296" i="30"/>
  <c r="F1296" i="30"/>
  <c r="J1296" i="30"/>
  <c r="M1296" i="30"/>
  <c r="A1297" i="30"/>
  <c r="F1297" i="30"/>
  <c r="J1297" i="30"/>
  <c r="M1297" i="30"/>
  <c r="F1298" i="30"/>
  <c r="J1298" i="30"/>
  <c r="M1298" i="30"/>
  <c r="O1298" i="30" s="1"/>
  <c r="A1299" i="30"/>
  <c r="F1299" i="30"/>
  <c r="J1299" i="30"/>
  <c r="M1299" i="30"/>
  <c r="A1300" i="30"/>
  <c r="F1300" i="30"/>
  <c r="J1300" i="30"/>
  <c r="M1300" i="30"/>
  <c r="F1301" i="30"/>
  <c r="J1301" i="30"/>
  <c r="M1301" i="30"/>
  <c r="O1301" i="30" s="1"/>
  <c r="A1302" i="30"/>
  <c r="F1302" i="30"/>
  <c r="J1302" i="30"/>
  <c r="M1302" i="30"/>
  <c r="A1306" i="30"/>
  <c r="F1306" i="30"/>
  <c r="J1306" i="30"/>
  <c r="M1306" i="30"/>
  <c r="A1307" i="30"/>
  <c r="F1307" i="30"/>
  <c r="J1307" i="30"/>
  <c r="M1307" i="30"/>
  <c r="A1308" i="30"/>
  <c r="F1308" i="30"/>
  <c r="J1308" i="30"/>
  <c r="M1308" i="30"/>
  <c r="A1309" i="30"/>
  <c r="F1309" i="30"/>
  <c r="J1309" i="30"/>
  <c r="M1309" i="30"/>
  <c r="A1310" i="30"/>
  <c r="F1310" i="30"/>
  <c r="J1310" i="30"/>
  <c r="M1310" i="30"/>
  <c r="A1311" i="30"/>
  <c r="F1311" i="30"/>
  <c r="J1311" i="30"/>
  <c r="M1311" i="30"/>
  <c r="A1312" i="30"/>
  <c r="F1312" i="30"/>
  <c r="J1312" i="30"/>
  <c r="M1312" i="30"/>
  <c r="A1313" i="30"/>
  <c r="F1313" i="30"/>
  <c r="J1313" i="30"/>
  <c r="M1313" i="30"/>
  <c r="A1314" i="30"/>
  <c r="F1314" i="30"/>
  <c r="J1314" i="30"/>
  <c r="M1314" i="30"/>
  <c r="A1315" i="30"/>
  <c r="F1315" i="30"/>
  <c r="J1315" i="30"/>
  <c r="M1315" i="30"/>
  <c r="A1316" i="30"/>
  <c r="F1316" i="30"/>
  <c r="J1316" i="30"/>
  <c r="M1316" i="30"/>
  <c r="A1317" i="30"/>
  <c r="F1317" i="30"/>
  <c r="J1317" i="30"/>
  <c r="M1317" i="30"/>
  <c r="A1318" i="30"/>
  <c r="F1318" i="30"/>
  <c r="J1318" i="30"/>
  <c r="M1318" i="30"/>
  <c r="O1318" i="30" s="1"/>
  <c r="A1319" i="30"/>
  <c r="F1319" i="30"/>
  <c r="J1319" i="30"/>
  <c r="M1319" i="30"/>
  <c r="A1320" i="30"/>
  <c r="F1320" i="30"/>
  <c r="J1320" i="30"/>
  <c r="M1320" i="30"/>
  <c r="A1321" i="30"/>
  <c r="F1321" i="30"/>
  <c r="J1321" i="30"/>
  <c r="M1321" i="30"/>
  <c r="A1322" i="30"/>
  <c r="F1322" i="30"/>
  <c r="J1322" i="30"/>
  <c r="M1322" i="30"/>
  <c r="F1323" i="30"/>
  <c r="J1323" i="30"/>
  <c r="M1323" i="30"/>
  <c r="O1323" i="30" s="1"/>
  <c r="A1324" i="30"/>
  <c r="F1324" i="30"/>
  <c r="J1324" i="30"/>
  <c r="M1324" i="30"/>
  <c r="A1325" i="30"/>
  <c r="F1325" i="30"/>
  <c r="J1325" i="30"/>
  <c r="M1325" i="30"/>
  <c r="A1326" i="30"/>
  <c r="F1326" i="30"/>
  <c r="J1326" i="30"/>
  <c r="M1326" i="30"/>
  <c r="A1327" i="30"/>
  <c r="F1327" i="30"/>
  <c r="J1327" i="30"/>
  <c r="M1327" i="30"/>
  <c r="A1328" i="30"/>
  <c r="F1328" i="30"/>
  <c r="J1328" i="30"/>
  <c r="M1328" i="30"/>
  <c r="A1329" i="30"/>
  <c r="F1329" i="30"/>
  <c r="J1329" i="30"/>
  <c r="M1329" i="30"/>
  <c r="A1330" i="30"/>
  <c r="F1330" i="30"/>
  <c r="J1330" i="30"/>
  <c r="M1330" i="30"/>
  <c r="A1331" i="30"/>
  <c r="F1331" i="30"/>
  <c r="J1331" i="30"/>
  <c r="M1331" i="30"/>
  <c r="A1332" i="30"/>
  <c r="F1332" i="30"/>
  <c r="J1332" i="30"/>
  <c r="M1332" i="30"/>
  <c r="A1333" i="30"/>
  <c r="F1333" i="30"/>
  <c r="J1333" i="30"/>
  <c r="M1333" i="30"/>
  <c r="A1334" i="30"/>
  <c r="F1334" i="30"/>
  <c r="J1334" i="30"/>
  <c r="M1334" i="30"/>
  <c r="A1335" i="30"/>
  <c r="F1335" i="30"/>
  <c r="J1335" i="30"/>
  <c r="M1335" i="30"/>
  <c r="A1336" i="30"/>
  <c r="F1336" i="30"/>
  <c r="J1336" i="30"/>
  <c r="M1336" i="30"/>
  <c r="A1337" i="30"/>
  <c r="F1337" i="30"/>
  <c r="J1337" i="30"/>
  <c r="M1337" i="30"/>
  <c r="A1338" i="30"/>
  <c r="F1338" i="30"/>
  <c r="J1338" i="30"/>
  <c r="M1338" i="30"/>
  <c r="A1339" i="30"/>
  <c r="F1339" i="30"/>
  <c r="J1339" i="30"/>
  <c r="M1339" i="30"/>
  <c r="A1340" i="30"/>
  <c r="F1340" i="30"/>
  <c r="J1340" i="30"/>
  <c r="M1340" i="30"/>
  <c r="A1341" i="30"/>
  <c r="F1341" i="30"/>
  <c r="J1341" i="30"/>
  <c r="M1341" i="30"/>
  <c r="A1342" i="30"/>
  <c r="F1342" i="30"/>
  <c r="J1342" i="30"/>
  <c r="M1342" i="30"/>
  <c r="A1343" i="30"/>
  <c r="F1343" i="30"/>
  <c r="J1343" i="30"/>
  <c r="M1343" i="30"/>
  <c r="A1344" i="30"/>
  <c r="F1344" i="30"/>
  <c r="J1344" i="30"/>
  <c r="M1344" i="30"/>
  <c r="A1345" i="30"/>
  <c r="F1345" i="30"/>
  <c r="J1345" i="30"/>
  <c r="M1345" i="30"/>
  <c r="A1346" i="30"/>
  <c r="F1346" i="30"/>
  <c r="J1346" i="30"/>
  <c r="M1346" i="30"/>
  <c r="A1347" i="30"/>
  <c r="F1347" i="30"/>
  <c r="J1347" i="30"/>
  <c r="M1347" i="30"/>
  <c r="A1348" i="30"/>
  <c r="F1348" i="30"/>
  <c r="J1348" i="30"/>
  <c r="M1348" i="30"/>
  <c r="A1349" i="30"/>
  <c r="F1349" i="30"/>
  <c r="J1349" i="30"/>
  <c r="M1349" i="30"/>
  <c r="A1350" i="30"/>
  <c r="F1350" i="30"/>
  <c r="J1350" i="30"/>
  <c r="M1350" i="30"/>
  <c r="A1351" i="30"/>
  <c r="F1351" i="30"/>
  <c r="J1351" i="30"/>
  <c r="M1351" i="30"/>
  <c r="A1352" i="30"/>
  <c r="F1352" i="30"/>
  <c r="J1352" i="30"/>
  <c r="M1352" i="30"/>
  <c r="A1353" i="30"/>
  <c r="F1353" i="30"/>
  <c r="J1353" i="30"/>
  <c r="M1353" i="30"/>
  <c r="A1354" i="30"/>
  <c r="F1354" i="30"/>
  <c r="J1354" i="30"/>
  <c r="M1354" i="30"/>
  <c r="A1355" i="30"/>
  <c r="F1355" i="30"/>
  <c r="J1355" i="30"/>
  <c r="M1355" i="30"/>
  <c r="A1356" i="30"/>
  <c r="F1356" i="30"/>
  <c r="J1356" i="30"/>
  <c r="M1356" i="30"/>
  <c r="A1357" i="30"/>
  <c r="F1357" i="30"/>
  <c r="J1357" i="30"/>
  <c r="M1357" i="30"/>
  <c r="A1358" i="30"/>
  <c r="F1358" i="30"/>
  <c r="J1358" i="30"/>
  <c r="M1358" i="30"/>
  <c r="A1359" i="30"/>
  <c r="F1359" i="30"/>
  <c r="J1359" i="30"/>
  <c r="M1359" i="30"/>
  <c r="A1360" i="30"/>
  <c r="F1360" i="30"/>
  <c r="J1360" i="30"/>
  <c r="M1360" i="30"/>
  <c r="A1361" i="30"/>
  <c r="F1361" i="30"/>
  <c r="J1361" i="30"/>
  <c r="M1361" i="30"/>
  <c r="A1362" i="30"/>
  <c r="F1362" i="30"/>
  <c r="J1362" i="30"/>
  <c r="M1362" i="30"/>
  <c r="A1363" i="30"/>
  <c r="F1363" i="30"/>
  <c r="J1363" i="30"/>
  <c r="M1363" i="30"/>
  <c r="A1364" i="30"/>
  <c r="F1364" i="30"/>
  <c r="J1364" i="30"/>
  <c r="M1364" i="30"/>
  <c r="A1365" i="30"/>
  <c r="F1365" i="30"/>
  <c r="J1365" i="30"/>
  <c r="M1365" i="30"/>
  <c r="A1366" i="30"/>
  <c r="F1366" i="30"/>
  <c r="J1366" i="30"/>
  <c r="M1366" i="30"/>
  <c r="A1367" i="30"/>
  <c r="F1367" i="30"/>
  <c r="J1367" i="30"/>
  <c r="M1367" i="30"/>
  <c r="A1368" i="30"/>
  <c r="F1368" i="30"/>
  <c r="J1368" i="30"/>
  <c r="M1368" i="30"/>
  <c r="A1369" i="30"/>
  <c r="F1369" i="30"/>
  <c r="J1369" i="30"/>
  <c r="M1369" i="30"/>
  <c r="A1370" i="30"/>
  <c r="F1370" i="30"/>
  <c r="J1370" i="30"/>
  <c r="M1370" i="30"/>
  <c r="A1371" i="30"/>
  <c r="F1371" i="30"/>
  <c r="J1371" i="30"/>
  <c r="M1371" i="30"/>
  <c r="A1372" i="30"/>
  <c r="F1372" i="30"/>
  <c r="J1372" i="30"/>
  <c r="M1372" i="30"/>
  <c r="A1373" i="30"/>
  <c r="F1373" i="30"/>
  <c r="J1373" i="30"/>
  <c r="M1373" i="30"/>
  <c r="A1374" i="30"/>
  <c r="F1374" i="30"/>
  <c r="J1374" i="30"/>
  <c r="M1374" i="30"/>
  <c r="A1375" i="30"/>
  <c r="F1375" i="30"/>
  <c r="J1375" i="30"/>
  <c r="M1375" i="30"/>
  <c r="A1376" i="30"/>
  <c r="F1376" i="30"/>
  <c r="J1376" i="30"/>
  <c r="M1376" i="30"/>
  <c r="A1377" i="30"/>
  <c r="F1377" i="30"/>
  <c r="J1377" i="30"/>
  <c r="M1377" i="30"/>
  <c r="A1378" i="30"/>
  <c r="F1378" i="30"/>
  <c r="J1378" i="30"/>
  <c r="M1378" i="30"/>
  <c r="A1379" i="30"/>
  <c r="F1379" i="30"/>
  <c r="J1379" i="30"/>
  <c r="M1379" i="30"/>
  <c r="A1380" i="30"/>
  <c r="F1380" i="30"/>
  <c r="J1380" i="30"/>
  <c r="M1380" i="30"/>
  <c r="A1381" i="30"/>
  <c r="F1381" i="30"/>
  <c r="J1381" i="30"/>
  <c r="M1381" i="30"/>
  <c r="A1382" i="30"/>
  <c r="F1382" i="30"/>
  <c r="J1382" i="30"/>
  <c r="M1382" i="30"/>
  <c r="A1383" i="30"/>
  <c r="F1383" i="30"/>
  <c r="J1383" i="30"/>
  <c r="M1383" i="30"/>
  <c r="A1384" i="30"/>
  <c r="F1384" i="30"/>
  <c r="J1384" i="30"/>
  <c r="M1384" i="30"/>
  <c r="A1385" i="30"/>
  <c r="F1385" i="30"/>
  <c r="J1385" i="30"/>
  <c r="M1385" i="30"/>
  <c r="A1386" i="30"/>
  <c r="F1386" i="30"/>
  <c r="J1386" i="30"/>
  <c r="M1386" i="30"/>
  <c r="A1387" i="30"/>
  <c r="F1387" i="30"/>
  <c r="J1387" i="30"/>
  <c r="M1387" i="30"/>
  <c r="A1388" i="30"/>
  <c r="F1388" i="30"/>
  <c r="J1388" i="30"/>
  <c r="M1388" i="30"/>
  <c r="A1389" i="30"/>
  <c r="F1389" i="30"/>
  <c r="J1389" i="30"/>
  <c r="M1389" i="30"/>
  <c r="A1390" i="30"/>
  <c r="F1390" i="30"/>
  <c r="J1390" i="30"/>
  <c r="M1390" i="30"/>
  <c r="A1391" i="30"/>
  <c r="F1391" i="30"/>
  <c r="J1391" i="30"/>
  <c r="M1391" i="30"/>
  <c r="A1392" i="30"/>
  <c r="F1392" i="30"/>
  <c r="J1392" i="30"/>
  <c r="M1392" i="30"/>
  <c r="A1393" i="30"/>
  <c r="F1393" i="30"/>
  <c r="J1393" i="30"/>
  <c r="M1393" i="30"/>
  <c r="A1394" i="30"/>
  <c r="F1394" i="30"/>
  <c r="J1394" i="30"/>
  <c r="M1394" i="30"/>
  <c r="A1395" i="30"/>
  <c r="F1395" i="30"/>
  <c r="J1395" i="30"/>
  <c r="M1395" i="30"/>
  <c r="A1396" i="30"/>
  <c r="F1396" i="30"/>
  <c r="J1396" i="30"/>
  <c r="M1396" i="30"/>
  <c r="A1397" i="30"/>
  <c r="F1397" i="30"/>
  <c r="J1397" i="30"/>
  <c r="M1397" i="30"/>
  <c r="A1398" i="30"/>
  <c r="F1398" i="30"/>
  <c r="J1398" i="30"/>
  <c r="M1398" i="30"/>
  <c r="A1399" i="30"/>
  <c r="F1399" i="30"/>
  <c r="J1399" i="30"/>
  <c r="M1399" i="30"/>
  <c r="A1400" i="30"/>
  <c r="F1400" i="30"/>
  <c r="J1400" i="30"/>
  <c r="M1400" i="30"/>
  <c r="A1401" i="30"/>
  <c r="F1401" i="30"/>
  <c r="J1401" i="30"/>
  <c r="M1401" i="30"/>
  <c r="A1402" i="30"/>
  <c r="F1402" i="30"/>
  <c r="J1402" i="30"/>
  <c r="M1402" i="30"/>
  <c r="A1403" i="30"/>
  <c r="F1403" i="30"/>
  <c r="J1403" i="30"/>
  <c r="M1403" i="30"/>
  <c r="A1404" i="30"/>
  <c r="F1404" i="30"/>
  <c r="J1404" i="30"/>
  <c r="M1404" i="30"/>
  <c r="A1405" i="30"/>
  <c r="F1405" i="30"/>
  <c r="J1405" i="30"/>
  <c r="M1405" i="30"/>
  <c r="A1406" i="30"/>
  <c r="F1406" i="30"/>
  <c r="J1406" i="30"/>
  <c r="M1406" i="30"/>
  <c r="A1407" i="30"/>
  <c r="F1407" i="30"/>
  <c r="J1407" i="30"/>
  <c r="M1407" i="30"/>
  <c r="A1408" i="30"/>
  <c r="F1408" i="30"/>
  <c r="J1408" i="30"/>
  <c r="M1408" i="30"/>
  <c r="A1409" i="30"/>
  <c r="F1409" i="30"/>
  <c r="J1409" i="30"/>
  <c r="M1409" i="30"/>
  <c r="A1410" i="30"/>
  <c r="F1410" i="30"/>
  <c r="J1410" i="30"/>
  <c r="M1410" i="30"/>
  <c r="A1411" i="30"/>
  <c r="F1411" i="30"/>
  <c r="J1411" i="30"/>
  <c r="M1411" i="30"/>
  <c r="A1412" i="30"/>
  <c r="F1412" i="30"/>
  <c r="J1412" i="30"/>
  <c r="M1412" i="30"/>
  <c r="A1413" i="30"/>
  <c r="F1413" i="30"/>
  <c r="J1413" i="30"/>
  <c r="M1413" i="30"/>
  <c r="A1414" i="30"/>
  <c r="F1414" i="30"/>
  <c r="J1414" i="30"/>
  <c r="M1414" i="30"/>
  <c r="A1415" i="30"/>
  <c r="F1415" i="30"/>
  <c r="J1415" i="30"/>
  <c r="M1415" i="30"/>
  <c r="A1416" i="30"/>
  <c r="F1416" i="30"/>
  <c r="J1416" i="30"/>
  <c r="M1416" i="30"/>
  <c r="A1417" i="30"/>
  <c r="F1417" i="30"/>
  <c r="J1417" i="30"/>
  <c r="M1417" i="30"/>
  <c r="A1418" i="30"/>
  <c r="F1418" i="30"/>
  <c r="J1418" i="30"/>
  <c r="M1418" i="30"/>
  <c r="A1419" i="30"/>
  <c r="F1419" i="30"/>
  <c r="J1419" i="30"/>
  <c r="M1419" i="30"/>
  <c r="A1420" i="30"/>
  <c r="F1420" i="30"/>
  <c r="J1420" i="30"/>
  <c r="M1420" i="30"/>
  <c r="A1421" i="30"/>
  <c r="F1421" i="30"/>
  <c r="J1421" i="30"/>
  <c r="M1421" i="30"/>
  <c r="A1422" i="30"/>
  <c r="F1422" i="30"/>
  <c r="J1422" i="30"/>
  <c r="M1422" i="30"/>
  <c r="A1423" i="30"/>
  <c r="F1423" i="30"/>
  <c r="J1423" i="30"/>
  <c r="M1423" i="30"/>
  <c r="A1424" i="30"/>
  <c r="F1424" i="30"/>
  <c r="J1424" i="30"/>
  <c r="M1424" i="30"/>
  <c r="A1425" i="30"/>
  <c r="F1425" i="30"/>
  <c r="J1425" i="30"/>
  <c r="M1425" i="30"/>
  <c r="H1425" i="30" l="1"/>
  <c r="V1425" i="30"/>
  <c r="H1423" i="30"/>
  <c r="V1423" i="30"/>
  <c r="H1421" i="30"/>
  <c r="V1421" i="30"/>
  <c r="H1419" i="30"/>
  <c r="V1419" i="30"/>
  <c r="H1417" i="30"/>
  <c r="V1417" i="30"/>
  <c r="H1415" i="30"/>
  <c r="V1415" i="30"/>
  <c r="H1413" i="30"/>
  <c r="V1413" i="30"/>
  <c r="H1411" i="30"/>
  <c r="V1411" i="30"/>
  <c r="H1409" i="30"/>
  <c r="V1409" i="30"/>
  <c r="H1407" i="30"/>
  <c r="V1407" i="30"/>
  <c r="H1405" i="30"/>
  <c r="V1405" i="30"/>
  <c r="H1403" i="30"/>
  <c r="V1403" i="30"/>
  <c r="H1401" i="30"/>
  <c r="V1401" i="30"/>
  <c r="H1399" i="30"/>
  <c r="V1399" i="30"/>
  <c r="H1397" i="30"/>
  <c r="V1397" i="30"/>
  <c r="H1395" i="30"/>
  <c r="V1395" i="30"/>
  <c r="H1393" i="30"/>
  <c r="V1393" i="30"/>
  <c r="H1391" i="30"/>
  <c r="V1391" i="30"/>
  <c r="H1389" i="30"/>
  <c r="V1389" i="30"/>
  <c r="H1387" i="30"/>
  <c r="V1387" i="30"/>
  <c r="H1385" i="30"/>
  <c r="V1385" i="30"/>
  <c r="H1383" i="30"/>
  <c r="V1383" i="30"/>
  <c r="H1381" i="30"/>
  <c r="V1381" i="30"/>
  <c r="H1379" i="30"/>
  <c r="V1379" i="30"/>
  <c r="H1377" i="30"/>
  <c r="V1377" i="30"/>
  <c r="H1375" i="30"/>
  <c r="V1375" i="30"/>
  <c r="H1373" i="30"/>
  <c r="V1373" i="30"/>
  <c r="H1371" i="30"/>
  <c r="V1371" i="30"/>
  <c r="H1369" i="30"/>
  <c r="V1369" i="30"/>
  <c r="H1367" i="30"/>
  <c r="V1367" i="30"/>
  <c r="H1365" i="30"/>
  <c r="V1365" i="30"/>
  <c r="H1363" i="30"/>
  <c r="V1363" i="30"/>
  <c r="H1361" i="30"/>
  <c r="V1361" i="30"/>
  <c r="H1359" i="30"/>
  <c r="V1359" i="30"/>
  <c r="H1357" i="30"/>
  <c r="V1357" i="30"/>
  <c r="H1355" i="30"/>
  <c r="V1355" i="30"/>
  <c r="H1353" i="30"/>
  <c r="V1353" i="30"/>
  <c r="H1351" i="30"/>
  <c r="V1351" i="30"/>
  <c r="H1349" i="30"/>
  <c r="V1349" i="30"/>
  <c r="H1347" i="30"/>
  <c r="V1347" i="30"/>
  <c r="H1345" i="30"/>
  <c r="V1345" i="30"/>
  <c r="H1343" i="30"/>
  <c r="V1343" i="30"/>
  <c r="H1341" i="30"/>
  <c r="V1341" i="30"/>
  <c r="H1339" i="30"/>
  <c r="V1339" i="30"/>
  <c r="H1337" i="30"/>
  <c r="V1337" i="30"/>
  <c r="H1335" i="30"/>
  <c r="V1335" i="30"/>
  <c r="H1333" i="30"/>
  <c r="V1333" i="30"/>
  <c r="H1331" i="30"/>
  <c r="V1331" i="30"/>
  <c r="H1329" i="30"/>
  <c r="V1329" i="30"/>
  <c r="H1327" i="30"/>
  <c r="V1327" i="30"/>
  <c r="H1325" i="30"/>
  <c r="V1325" i="30"/>
  <c r="H1323" i="30"/>
  <c r="V1323" i="30"/>
  <c r="H1300" i="30"/>
  <c r="V1300" i="30"/>
  <c r="H1298" i="30"/>
  <c r="V1298" i="30"/>
  <c r="H1296" i="30"/>
  <c r="V1296" i="30"/>
  <c r="H1294" i="30"/>
  <c r="V1294" i="30"/>
  <c r="H1292" i="30"/>
  <c r="V1292" i="30"/>
  <c r="H1290" i="30"/>
  <c r="V1290" i="30"/>
  <c r="H1288" i="30"/>
  <c r="V1288" i="30"/>
  <c r="H1286" i="30"/>
  <c r="V1286" i="30"/>
  <c r="H1284" i="30"/>
  <c r="V1284" i="30"/>
  <c r="H1282" i="30"/>
  <c r="V1282" i="30"/>
  <c r="H1280" i="30"/>
  <c r="V1280" i="30"/>
  <c r="H1278" i="30"/>
  <c r="V1278" i="30"/>
  <c r="H1276" i="30"/>
  <c r="V1276" i="30"/>
  <c r="H1274" i="30"/>
  <c r="V1274" i="30"/>
  <c r="H1272" i="30"/>
  <c r="V1272" i="30"/>
  <c r="H1270" i="30"/>
  <c r="V1270" i="30"/>
  <c r="H1268" i="30"/>
  <c r="V1268" i="30"/>
  <c r="H1266" i="30"/>
  <c r="V1266" i="30"/>
  <c r="H1264" i="30"/>
  <c r="V1264" i="30"/>
  <c r="H1262" i="30"/>
  <c r="V1262" i="30"/>
  <c r="H1260" i="30"/>
  <c r="V1260" i="30"/>
  <c r="H1258" i="30"/>
  <c r="V1258" i="30"/>
  <c r="H1256" i="30"/>
  <c r="V1256" i="30"/>
  <c r="H1254" i="30"/>
  <c r="V1254" i="30"/>
  <c r="H1252" i="30"/>
  <c r="V1252" i="30"/>
  <c r="H1250" i="30"/>
  <c r="V1250" i="30"/>
  <c r="H1248" i="30"/>
  <c r="V1248" i="30"/>
  <c r="H1246" i="30"/>
  <c r="V1246" i="30"/>
  <c r="H1244" i="30"/>
  <c r="V1244" i="30"/>
  <c r="H1242" i="30"/>
  <c r="V1242" i="30"/>
  <c r="H1240" i="30"/>
  <c r="V1240" i="30"/>
  <c r="H1238" i="30"/>
  <c r="V1238" i="30"/>
  <c r="H1236" i="30"/>
  <c r="V1236" i="30"/>
  <c r="H1234" i="30"/>
  <c r="V1234" i="30"/>
  <c r="H1232" i="30"/>
  <c r="V1232" i="30"/>
  <c r="H1230" i="30"/>
  <c r="V1230" i="30"/>
  <c r="H1228" i="30"/>
  <c r="V1228" i="30"/>
  <c r="H1226" i="30"/>
  <c r="V1226" i="30"/>
  <c r="H1224" i="30"/>
  <c r="V1224" i="30"/>
  <c r="H1222" i="30"/>
  <c r="V1222" i="30"/>
  <c r="H1220" i="30"/>
  <c r="V1220" i="30"/>
  <c r="H1218" i="30"/>
  <c r="V1218" i="30"/>
  <c r="H1216" i="30"/>
  <c r="V1216" i="30"/>
  <c r="H1214" i="30"/>
  <c r="V1214" i="30"/>
  <c r="H1212" i="30"/>
  <c r="V1212" i="30"/>
  <c r="H1210" i="30"/>
  <c r="V1210" i="30"/>
  <c r="H1208" i="30"/>
  <c r="V1208" i="30"/>
  <c r="H1206" i="30"/>
  <c r="V1206" i="30"/>
  <c r="H1204" i="30"/>
  <c r="V1204" i="30"/>
  <c r="H1202" i="30"/>
  <c r="V1202" i="30"/>
  <c r="H1200" i="30"/>
  <c r="V1200" i="30"/>
  <c r="H1198" i="30"/>
  <c r="V1198" i="30"/>
  <c r="H1196" i="30"/>
  <c r="V1196" i="30"/>
  <c r="H1194" i="30"/>
  <c r="V1194" i="30"/>
  <c r="H1192" i="30"/>
  <c r="V1192" i="30"/>
  <c r="H1190" i="30"/>
  <c r="V1190" i="30"/>
  <c r="H1188" i="30"/>
  <c r="V1188" i="30"/>
  <c r="H1186" i="30"/>
  <c r="V1186" i="30"/>
  <c r="H1184" i="30"/>
  <c r="V1184" i="30"/>
  <c r="H1182" i="30"/>
  <c r="V1182" i="30"/>
  <c r="H1180" i="30"/>
  <c r="V1180" i="30"/>
  <c r="H1178" i="30"/>
  <c r="V1178" i="30"/>
  <c r="H1176" i="30"/>
  <c r="V1176" i="30"/>
  <c r="H1174" i="30"/>
  <c r="V1174" i="30"/>
  <c r="H1172" i="30"/>
  <c r="V1172" i="30"/>
  <c r="H1170" i="30"/>
  <c r="V1170" i="30"/>
  <c r="H1168" i="30"/>
  <c r="V1168" i="30"/>
  <c r="H1166" i="30"/>
  <c r="V1166" i="30"/>
  <c r="H1164" i="30"/>
  <c r="V1164" i="30"/>
  <c r="H1162" i="30"/>
  <c r="V1162" i="30"/>
  <c r="H1160" i="30"/>
  <c r="V1160" i="30"/>
  <c r="H1158" i="30"/>
  <c r="V1158" i="30"/>
  <c r="H1156" i="30"/>
  <c r="V1156" i="30"/>
  <c r="H1154" i="30"/>
  <c r="V1154" i="30"/>
  <c r="H1152" i="30"/>
  <c r="V1152" i="30"/>
  <c r="H1150" i="30"/>
  <c r="V1150" i="30"/>
  <c r="H1148" i="30"/>
  <c r="V1148" i="30"/>
  <c r="H1146" i="30"/>
  <c r="V1146" i="30"/>
  <c r="H1144" i="30"/>
  <c r="V1144" i="30"/>
  <c r="H1142" i="30"/>
  <c r="V1142" i="30"/>
  <c r="H1140" i="30"/>
  <c r="V1140" i="30"/>
  <c r="H1138" i="30"/>
  <c r="V1138" i="30"/>
  <c r="H1136" i="30"/>
  <c r="V1136" i="30"/>
  <c r="H1134" i="30"/>
  <c r="V1134" i="30"/>
  <c r="H1132" i="30"/>
  <c r="V1132" i="30"/>
  <c r="H1130" i="30"/>
  <c r="V1130" i="30"/>
  <c r="H1128" i="30"/>
  <c r="V1128" i="30"/>
  <c r="H1126" i="30"/>
  <c r="V1126" i="30"/>
  <c r="H1124" i="30"/>
  <c r="V1124" i="30"/>
  <c r="H1122" i="30"/>
  <c r="V1122" i="30"/>
  <c r="H1120" i="30"/>
  <c r="V1120" i="30"/>
  <c r="H1118" i="30"/>
  <c r="V1118" i="30"/>
  <c r="H1116" i="30"/>
  <c r="V1116" i="30"/>
  <c r="H1114" i="30"/>
  <c r="V1114" i="30"/>
  <c r="H1112" i="30"/>
  <c r="V1112" i="30"/>
  <c r="H1110" i="30"/>
  <c r="V1110" i="30"/>
  <c r="H1108" i="30"/>
  <c r="V1108" i="30"/>
  <c r="H1106" i="30"/>
  <c r="V1106" i="30"/>
  <c r="H1104" i="30"/>
  <c r="V1104" i="30"/>
  <c r="H1102" i="30"/>
  <c r="V1102" i="30"/>
  <c r="H1100" i="30"/>
  <c r="V1100" i="30"/>
  <c r="H1098" i="30"/>
  <c r="V1098" i="30"/>
  <c r="H1096" i="30"/>
  <c r="V1096" i="30"/>
  <c r="H1094" i="30"/>
  <c r="V1094" i="30"/>
  <c r="H1092" i="30"/>
  <c r="V1092" i="30"/>
  <c r="H1090" i="30"/>
  <c r="V1090" i="30"/>
  <c r="H1088" i="30"/>
  <c r="V1088" i="30"/>
  <c r="H1086" i="30"/>
  <c r="V1086" i="30"/>
  <c r="H1084" i="30"/>
  <c r="V1084" i="30"/>
  <c r="H1082" i="30"/>
  <c r="V1082" i="30"/>
  <c r="H1080" i="30"/>
  <c r="V1080" i="30"/>
  <c r="H1078" i="30"/>
  <c r="V1078" i="30"/>
  <c r="H1076" i="30"/>
  <c r="V1076" i="30"/>
  <c r="H1074" i="30"/>
  <c r="V1074" i="30"/>
  <c r="H1072" i="30"/>
  <c r="V1072" i="30"/>
  <c r="H1070" i="30"/>
  <c r="V1070" i="30"/>
  <c r="H1068" i="30"/>
  <c r="V1068" i="30"/>
  <c r="H1066" i="30"/>
  <c r="V1066" i="30"/>
  <c r="H1064" i="30"/>
  <c r="V1064" i="30"/>
  <c r="H1062" i="30"/>
  <c r="V1062" i="30"/>
  <c r="H1060" i="30"/>
  <c r="V1060" i="30"/>
  <c r="H1058" i="30"/>
  <c r="V1058" i="30"/>
  <c r="H1056" i="30"/>
  <c r="V1056" i="30"/>
  <c r="H1054" i="30"/>
  <c r="V1054" i="30"/>
  <c r="H1052" i="30"/>
  <c r="V1052" i="30"/>
  <c r="H1050" i="30"/>
  <c r="V1050" i="30"/>
  <c r="H1048" i="30"/>
  <c r="V1048" i="30"/>
  <c r="H1046" i="30"/>
  <c r="V1046" i="30"/>
  <c r="H1044" i="30"/>
  <c r="V1044" i="30"/>
  <c r="H1042" i="30"/>
  <c r="V1042" i="30"/>
  <c r="H1040" i="30"/>
  <c r="V1040" i="30"/>
  <c r="H1038" i="30"/>
  <c r="V1038" i="30"/>
  <c r="H1036" i="30"/>
  <c r="V1036" i="30"/>
  <c r="H1034" i="30"/>
  <c r="V1034" i="30"/>
  <c r="H1032" i="30"/>
  <c r="V1032" i="30"/>
  <c r="H1030" i="30"/>
  <c r="V1030" i="30"/>
  <c r="H1028" i="30"/>
  <c r="V1028" i="30"/>
  <c r="H1026" i="30"/>
  <c r="V1026" i="30"/>
  <c r="H1424" i="30"/>
  <c r="V1424" i="30"/>
  <c r="H1422" i="30"/>
  <c r="V1422" i="30"/>
  <c r="H1420" i="30"/>
  <c r="V1420" i="30"/>
  <c r="H1418" i="30"/>
  <c r="V1418" i="30"/>
  <c r="H1416" i="30"/>
  <c r="V1416" i="30"/>
  <c r="H1414" i="30"/>
  <c r="V1414" i="30"/>
  <c r="H1412" i="30"/>
  <c r="V1412" i="30"/>
  <c r="H1410" i="30"/>
  <c r="V1410" i="30"/>
  <c r="H1408" i="30"/>
  <c r="V1408" i="30"/>
  <c r="H1406" i="30"/>
  <c r="V1406" i="30"/>
  <c r="H1404" i="30"/>
  <c r="V1404" i="30"/>
  <c r="H1402" i="30"/>
  <c r="V1402" i="30"/>
  <c r="H1400" i="30"/>
  <c r="V1400" i="30"/>
  <c r="H1398" i="30"/>
  <c r="V1398" i="30"/>
  <c r="H1396" i="30"/>
  <c r="V1396" i="30"/>
  <c r="H1394" i="30"/>
  <c r="V1394" i="30"/>
  <c r="H1392" i="30"/>
  <c r="V1392" i="30"/>
  <c r="H1390" i="30"/>
  <c r="V1390" i="30"/>
  <c r="H1388" i="30"/>
  <c r="V1388" i="30"/>
  <c r="H1386" i="30"/>
  <c r="V1386" i="30"/>
  <c r="H1384" i="30"/>
  <c r="V1384" i="30"/>
  <c r="H1382" i="30"/>
  <c r="V1382" i="30"/>
  <c r="H1380" i="30"/>
  <c r="V1380" i="30"/>
  <c r="H1378" i="30"/>
  <c r="V1378" i="30"/>
  <c r="H1376" i="30"/>
  <c r="V1376" i="30"/>
  <c r="H1374" i="30"/>
  <c r="V1374" i="30"/>
  <c r="H1372" i="30"/>
  <c r="V1372" i="30"/>
  <c r="H1370" i="30"/>
  <c r="V1370" i="30"/>
  <c r="H1368" i="30"/>
  <c r="V1368" i="30"/>
  <c r="H1366" i="30"/>
  <c r="V1366" i="30"/>
  <c r="H1364" i="30"/>
  <c r="V1364" i="30"/>
  <c r="H1362" i="30"/>
  <c r="V1362" i="30"/>
  <c r="H1360" i="30"/>
  <c r="V1360" i="30"/>
  <c r="H1358" i="30"/>
  <c r="V1358" i="30"/>
  <c r="H1356" i="30"/>
  <c r="V1356" i="30"/>
  <c r="H1354" i="30"/>
  <c r="V1354" i="30"/>
  <c r="H1352" i="30"/>
  <c r="V1352" i="30"/>
  <c r="H1350" i="30"/>
  <c r="V1350" i="30"/>
  <c r="H1348" i="30"/>
  <c r="V1348" i="30"/>
  <c r="H1346" i="30"/>
  <c r="V1346" i="30"/>
  <c r="H1344" i="30"/>
  <c r="V1344" i="30"/>
  <c r="H1342" i="30"/>
  <c r="V1342" i="30"/>
  <c r="H1340" i="30"/>
  <c r="V1340" i="30"/>
  <c r="H1338" i="30"/>
  <c r="V1338" i="30"/>
  <c r="H1336" i="30"/>
  <c r="V1336" i="30"/>
  <c r="H1334" i="30"/>
  <c r="V1334" i="30"/>
  <c r="H1332" i="30"/>
  <c r="V1332" i="30"/>
  <c r="H1330" i="30"/>
  <c r="V1330" i="30"/>
  <c r="H1328" i="30"/>
  <c r="V1328" i="30"/>
  <c r="H1326" i="30"/>
  <c r="V1326" i="30"/>
  <c r="H1324" i="30"/>
  <c r="V1324" i="30"/>
  <c r="H1301" i="30"/>
  <c r="V1301" i="30"/>
  <c r="H1299" i="30"/>
  <c r="V1299" i="30"/>
  <c r="H1297" i="30"/>
  <c r="V1297" i="30"/>
  <c r="H1295" i="30"/>
  <c r="V1295" i="30"/>
  <c r="H1293" i="30"/>
  <c r="V1293" i="30"/>
  <c r="H1291" i="30"/>
  <c r="V1291" i="30"/>
  <c r="H1289" i="30"/>
  <c r="V1289" i="30"/>
  <c r="H1287" i="30"/>
  <c r="V1287" i="30"/>
  <c r="H1285" i="30"/>
  <c r="V1285" i="30"/>
  <c r="H1283" i="30"/>
  <c r="V1283" i="30"/>
  <c r="H1281" i="30"/>
  <c r="V1281" i="30"/>
  <c r="H1279" i="30"/>
  <c r="V1279" i="30"/>
  <c r="H1277" i="30"/>
  <c r="V1277" i="30"/>
  <c r="H1275" i="30"/>
  <c r="V1275" i="30"/>
  <c r="H1273" i="30"/>
  <c r="V1273" i="30"/>
  <c r="H1271" i="30"/>
  <c r="V1271" i="30"/>
  <c r="H1269" i="30"/>
  <c r="V1269" i="30"/>
  <c r="H1267" i="30"/>
  <c r="V1267" i="30"/>
  <c r="H1265" i="30"/>
  <c r="V1265" i="30"/>
  <c r="H1263" i="30"/>
  <c r="V1263" i="30"/>
  <c r="H1261" i="30"/>
  <c r="V1261" i="30"/>
  <c r="H1259" i="30"/>
  <c r="V1259" i="30"/>
  <c r="H1257" i="30"/>
  <c r="V1257" i="30"/>
  <c r="H1255" i="30"/>
  <c r="V1255" i="30"/>
  <c r="H1253" i="30"/>
  <c r="V1253" i="30"/>
  <c r="H1251" i="30"/>
  <c r="V1251" i="30"/>
  <c r="H1249" i="30"/>
  <c r="V1249" i="30"/>
  <c r="H1247" i="30"/>
  <c r="V1247" i="30"/>
  <c r="H1245" i="30"/>
  <c r="V1245" i="30"/>
  <c r="H1243" i="30"/>
  <c r="V1243" i="30"/>
  <c r="H1241" i="30"/>
  <c r="V1241" i="30"/>
  <c r="H1239" i="30"/>
  <c r="V1239" i="30"/>
  <c r="H1237" i="30"/>
  <c r="V1237" i="30"/>
  <c r="H1235" i="30"/>
  <c r="V1235" i="30"/>
  <c r="H1233" i="30"/>
  <c r="V1233" i="30"/>
  <c r="H1231" i="30"/>
  <c r="V1231" i="30"/>
  <c r="H1229" i="30"/>
  <c r="V1229" i="30"/>
  <c r="H1227" i="30"/>
  <c r="V1227" i="30"/>
  <c r="H1225" i="30"/>
  <c r="V1225" i="30"/>
  <c r="H1223" i="30"/>
  <c r="V1223" i="30"/>
  <c r="H1221" i="30"/>
  <c r="V1221" i="30"/>
  <c r="H1219" i="30"/>
  <c r="V1219" i="30"/>
  <c r="H1217" i="30"/>
  <c r="V1217" i="30"/>
  <c r="H1215" i="30"/>
  <c r="V1215" i="30"/>
  <c r="H1213" i="30"/>
  <c r="V1213" i="30"/>
  <c r="H1211" i="30"/>
  <c r="V1211" i="30"/>
  <c r="H1209" i="30"/>
  <c r="V1209" i="30"/>
  <c r="H1207" i="30"/>
  <c r="V1207" i="30"/>
  <c r="H1205" i="30"/>
  <c r="V1205" i="30"/>
  <c r="H1203" i="30"/>
  <c r="V1203" i="30"/>
  <c r="H1201" i="30"/>
  <c r="V1201" i="30"/>
  <c r="H1199" i="30"/>
  <c r="V1199" i="30"/>
  <c r="H1197" i="30"/>
  <c r="V1197" i="30"/>
  <c r="H1195" i="30"/>
  <c r="V1195" i="30"/>
  <c r="H1193" i="30"/>
  <c r="V1193" i="30"/>
  <c r="H1191" i="30"/>
  <c r="V1191" i="30"/>
  <c r="H1189" i="30"/>
  <c r="V1189" i="30"/>
  <c r="H1187" i="30"/>
  <c r="V1187" i="30"/>
  <c r="H1185" i="30"/>
  <c r="V1185" i="30"/>
  <c r="H1183" i="30"/>
  <c r="V1183" i="30"/>
  <c r="H1181" i="30"/>
  <c r="V1181" i="30"/>
  <c r="H1179" i="30"/>
  <c r="V1179" i="30"/>
  <c r="H1177" i="30"/>
  <c r="V1177" i="30"/>
  <c r="H1175" i="30"/>
  <c r="V1175" i="30"/>
  <c r="H1173" i="30"/>
  <c r="V1173" i="30"/>
  <c r="H1171" i="30"/>
  <c r="V1171" i="30"/>
  <c r="H1169" i="30"/>
  <c r="V1169" i="30"/>
  <c r="H1167" i="30"/>
  <c r="V1167" i="30"/>
  <c r="H1165" i="30"/>
  <c r="V1165" i="30"/>
  <c r="H1163" i="30"/>
  <c r="V1163" i="30"/>
  <c r="H1161" i="30"/>
  <c r="V1161" i="30"/>
  <c r="H1159" i="30"/>
  <c r="V1159" i="30"/>
  <c r="H1157" i="30"/>
  <c r="V1157" i="30"/>
  <c r="H1155" i="30"/>
  <c r="V1155" i="30"/>
  <c r="H1153" i="30"/>
  <c r="V1153" i="30"/>
  <c r="H1151" i="30"/>
  <c r="V1151" i="30"/>
  <c r="H1149" i="30"/>
  <c r="V1149" i="30"/>
  <c r="H1147" i="30"/>
  <c r="V1147" i="30"/>
  <c r="H1145" i="30"/>
  <c r="V1145" i="30"/>
  <c r="H1143" i="30"/>
  <c r="V1143" i="30"/>
  <c r="H1141" i="30"/>
  <c r="V1141" i="30"/>
  <c r="H1024" i="30"/>
  <c r="V1024" i="30"/>
  <c r="H1022" i="30"/>
  <c r="V1022" i="30"/>
  <c r="H1020" i="30"/>
  <c r="V1020" i="30"/>
  <c r="H1018" i="30"/>
  <c r="V1018" i="30"/>
  <c r="H1016" i="30"/>
  <c r="V1016" i="30"/>
  <c r="H1014" i="30"/>
  <c r="V1014" i="30"/>
  <c r="H1012" i="30"/>
  <c r="V1012" i="30"/>
  <c r="H1010" i="30"/>
  <c r="V1010" i="30"/>
  <c r="H1008" i="30"/>
  <c r="V1008" i="30"/>
  <c r="H1006" i="30"/>
  <c r="V1006" i="30"/>
  <c r="H1004" i="30"/>
  <c r="V1004" i="30"/>
  <c r="H1002" i="30"/>
  <c r="V1002" i="30"/>
  <c r="H1000" i="30"/>
  <c r="V1000" i="30"/>
  <c r="H998" i="30"/>
  <c r="V998" i="30"/>
  <c r="H996" i="30"/>
  <c r="V996" i="30"/>
  <c r="H994" i="30"/>
  <c r="V994" i="30"/>
  <c r="H992" i="30"/>
  <c r="V992" i="30"/>
  <c r="H990" i="30"/>
  <c r="V990" i="30"/>
  <c r="H988" i="30"/>
  <c r="V988" i="30"/>
  <c r="H986" i="30"/>
  <c r="V986" i="30"/>
  <c r="H984" i="30"/>
  <c r="V984" i="30"/>
  <c r="H982" i="30"/>
  <c r="V982" i="30"/>
  <c r="H980" i="30"/>
  <c r="V980" i="30"/>
  <c r="H978" i="30"/>
  <c r="V978" i="30"/>
  <c r="H976" i="30"/>
  <c r="V976" i="30"/>
  <c r="H974" i="30"/>
  <c r="V974" i="30"/>
  <c r="H972" i="30"/>
  <c r="V972" i="30"/>
  <c r="H970" i="30"/>
  <c r="V970" i="30"/>
  <c r="H968" i="30"/>
  <c r="V968" i="30"/>
  <c r="H966" i="30"/>
  <c r="V966" i="30"/>
  <c r="H964" i="30"/>
  <c r="V964" i="30"/>
  <c r="H962" i="30"/>
  <c r="V962" i="30"/>
  <c r="H960" i="30"/>
  <c r="V960" i="30"/>
  <c r="H958" i="30"/>
  <c r="V958" i="30"/>
  <c r="H956" i="30"/>
  <c r="V956" i="30"/>
  <c r="H954" i="30"/>
  <c r="V954" i="30"/>
  <c r="H952" i="30"/>
  <c r="V952" i="30"/>
  <c r="H950" i="30"/>
  <c r="V950" i="30"/>
  <c r="H948" i="30"/>
  <c r="V948" i="30"/>
  <c r="H946" i="30"/>
  <c r="V946" i="30"/>
  <c r="H944" i="30"/>
  <c r="V944" i="30"/>
  <c r="H942" i="30"/>
  <c r="V942" i="30"/>
  <c r="H940" i="30"/>
  <c r="V940" i="30"/>
  <c r="H938" i="30"/>
  <c r="V938" i="30"/>
  <c r="H936" i="30"/>
  <c r="V936" i="30"/>
  <c r="H934" i="30"/>
  <c r="V934" i="30"/>
  <c r="H932" i="30"/>
  <c r="V932" i="30"/>
  <c r="H930" i="30"/>
  <c r="V930" i="30"/>
  <c r="H928" i="30"/>
  <c r="V928" i="30"/>
  <c r="H926" i="30"/>
  <c r="V926" i="30"/>
  <c r="H924" i="30"/>
  <c r="V924" i="30"/>
  <c r="H922" i="30"/>
  <c r="V922" i="30"/>
  <c r="H920" i="30"/>
  <c r="V920" i="30"/>
  <c r="H918" i="30"/>
  <c r="V918" i="30"/>
  <c r="H916" i="30"/>
  <c r="V916" i="30"/>
  <c r="H914" i="30"/>
  <c r="V914" i="30"/>
  <c r="H912" i="30"/>
  <c r="V912" i="30"/>
  <c r="H910" i="30"/>
  <c r="V910" i="30"/>
  <c r="H908" i="30"/>
  <c r="V908" i="30"/>
  <c r="H906" i="30"/>
  <c r="V906" i="30"/>
  <c r="H904" i="30"/>
  <c r="V904" i="30"/>
  <c r="H902" i="30"/>
  <c r="V902" i="30"/>
  <c r="H900" i="30"/>
  <c r="V900" i="30"/>
  <c r="H898" i="30"/>
  <c r="V898" i="30"/>
  <c r="H896" i="30"/>
  <c r="V896" i="30"/>
  <c r="H894" i="30"/>
  <c r="V894" i="30"/>
  <c r="H892" i="30"/>
  <c r="V892" i="30"/>
  <c r="H890" i="30"/>
  <c r="V890" i="30"/>
  <c r="H888" i="30"/>
  <c r="V888" i="30"/>
  <c r="H886" i="30"/>
  <c r="V886" i="30"/>
  <c r="H884" i="30"/>
  <c r="V884" i="30"/>
  <c r="H882" i="30"/>
  <c r="V882" i="30"/>
  <c r="H880" i="30"/>
  <c r="V880" i="30"/>
  <c r="H878" i="30"/>
  <c r="V878" i="30"/>
  <c r="H876" i="30"/>
  <c r="V876" i="30"/>
  <c r="H874" i="30"/>
  <c r="V874" i="30"/>
  <c r="H872" i="30"/>
  <c r="V872" i="30"/>
  <c r="H870" i="30"/>
  <c r="V870" i="30"/>
  <c r="H868" i="30"/>
  <c r="V868" i="30"/>
  <c r="H866" i="30"/>
  <c r="V866" i="30"/>
  <c r="H864" i="30"/>
  <c r="V864" i="30"/>
  <c r="H862" i="30"/>
  <c r="V862" i="30"/>
  <c r="H860" i="30"/>
  <c r="V860" i="30"/>
  <c r="H858" i="30"/>
  <c r="V858" i="30"/>
  <c r="H856" i="30"/>
  <c r="V856" i="30"/>
  <c r="H854" i="30"/>
  <c r="V854" i="30"/>
  <c r="H852" i="30"/>
  <c r="V852" i="30"/>
  <c r="H850" i="30"/>
  <c r="V850" i="30"/>
  <c r="H848" i="30"/>
  <c r="V848" i="30"/>
  <c r="H846" i="30"/>
  <c r="V846" i="30"/>
  <c r="H844" i="30"/>
  <c r="V844" i="30"/>
  <c r="H842" i="30"/>
  <c r="V842" i="30"/>
  <c r="H840" i="30"/>
  <c r="V840" i="30"/>
  <c r="H838" i="30"/>
  <c r="V838" i="30"/>
  <c r="H836" i="30"/>
  <c r="V836" i="30"/>
  <c r="H834" i="30"/>
  <c r="V834" i="30"/>
  <c r="H832" i="30"/>
  <c r="V832" i="30"/>
  <c r="H830" i="30"/>
  <c r="V830" i="30"/>
  <c r="H828" i="30"/>
  <c r="V828" i="30"/>
  <c r="H826" i="30"/>
  <c r="V826" i="30"/>
  <c r="H824" i="30"/>
  <c r="V824" i="30"/>
  <c r="H821" i="30"/>
  <c r="V821" i="30"/>
  <c r="H819" i="30"/>
  <c r="V819" i="30"/>
  <c r="H817" i="30"/>
  <c r="V817" i="30"/>
  <c r="H815" i="30"/>
  <c r="V815" i="30"/>
  <c r="H813" i="30"/>
  <c r="V813" i="30"/>
  <c r="H811" i="30"/>
  <c r="V811" i="30"/>
  <c r="H809" i="30"/>
  <c r="V809" i="30"/>
  <c r="H807" i="30"/>
  <c r="V807" i="30"/>
  <c r="H805" i="30"/>
  <c r="V805" i="30"/>
  <c r="H803" i="30"/>
  <c r="V803" i="30"/>
  <c r="H801" i="30"/>
  <c r="V801" i="30"/>
  <c r="H799" i="30"/>
  <c r="V799" i="30"/>
  <c r="H797" i="30"/>
  <c r="V797" i="30"/>
  <c r="H795" i="30"/>
  <c r="V795" i="30"/>
  <c r="H793" i="30"/>
  <c r="V793" i="30"/>
  <c r="H791" i="30"/>
  <c r="V791" i="30"/>
  <c r="H789" i="30"/>
  <c r="V789" i="30"/>
  <c r="H787" i="30"/>
  <c r="V787" i="30"/>
  <c r="H785" i="30"/>
  <c r="V785" i="30"/>
  <c r="H783" i="30"/>
  <c r="V783" i="30"/>
  <c r="H781" i="30"/>
  <c r="V781" i="30"/>
  <c r="H779" i="30"/>
  <c r="V779" i="30"/>
  <c r="H777" i="30"/>
  <c r="V777" i="30"/>
  <c r="H775" i="30"/>
  <c r="V775" i="30"/>
  <c r="H773" i="30"/>
  <c r="V773" i="30"/>
  <c r="H771" i="30"/>
  <c r="V771" i="30"/>
  <c r="H769" i="30"/>
  <c r="V769" i="30"/>
  <c r="H767" i="30"/>
  <c r="V767" i="30"/>
  <c r="H765" i="30"/>
  <c r="V765" i="30"/>
  <c r="H763" i="30"/>
  <c r="V763" i="30"/>
  <c r="H761" i="30"/>
  <c r="V761" i="30"/>
  <c r="H759" i="30"/>
  <c r="V759" i="30"/>
  <c r="H757" i="30"/>
  <c r="V757" i="30"/>
  <c r="H753" i="30"/>
  <c r="V753" i="30"/>
  <c r="H751" i="30"/>
  <c r="V751" i="30"/>
  <c r="H749" i="30"/>
  <c r="V749" i="30"/>
  <c r="H747" i="30"/>
  <c r="V747" i="30"/>
  <c r="H745" i="30"/>
  <c r="V745" i="30"/>
  <c r="H743" i="30"/>
  <c r="V743" i="30"/>
  <c r="H741" i="30"/>
  <c r="V741" i="30"/>
  <c r="H739" i="30"/>
  <c r="V739" i="30"/>
  <c r="H737" i="30"/>
  <c r="V737" i="30"/>
  <c r="H735" i="30"/>
  <c r="V735" i="30"/>
  <c r="H733" i="30"/>
  <c r="V733" i="30"/>
  <c r="H731" i="30"/>
  <c r="V731" i="30"/>
  <c r="H729" i="30"/>
  <c r="V729" i="30"/>
  <c r="H727" i="30"/>
  <c r="V727" i="30"/>
  <c r="H725" i="30"/>
  <c r="V725" i="30"/>
  <c r="H723" i="30"/>
  <c r="V723" i="30"/>
  <c r="H721" i="30"/>
  <c r="V721" i="30"/>
  <c r="H719" i="30"/>
  <c r="V719" i="30"/>
  <c r="H717" i="30"/>
  <c r="V717" i="30"/>
  <c r="H715" i="30"/>
  <c r="V715" i="30"/>
  <c r="H713" i="30"/>
  <c r="V713" i="30"/>
  <c r="H711" i="30"/>
  <c r="V711" i="30"/>
  <c r="H709" i="30"/>
  <c r="V709" i="30"/>
  <c r="H707" i="30"/>
  <c r="V707" i="30"/>
  <c r="H705" i="30"/>
  <c r="V705" i="30"/>
  <c r="H703" i="30"/>
  <c r="V703" i="30"/>
  <c r="H701" i="30"/>
  <c r="V701" i="30"/>
  <c r="H699" i="30"/>
  <c r="V699" i="30"/>
  <c r="H697" i="30"/>
  <c r="V697" i="30"/>
  <c r="H695" i="30"/>
  <c r="V695" i="30"/>
  <c r="H693" i="30"/>
  <c r="V693" i="30"/>
  <c r="H691" i="30"/>
  <c r="V691" i="30"/>
  <c r="H689" i="30"/>
  <c r="V689" i="30"/>
  <c r="H687" i="30"/>
  <c r="V687" i="30"/>
  <c r="H685" i="30"/>
  <c r="V685" i="30"/>
  <c r="H683" i="30"/>
  <c r="V683" i="30"/>
  <c r="H681" i="30"/>
  <c r="V681" i="30"/>
  <c r="H679" i="30"/>
  <c r="V679" i="30"/>
  <c r="H677" i="30"/>
  <c r="V677" i="30"/>
  <c r="H675" i="30"/>
  <c r="V675" i="30"/>
  <c r="H673" i="30"/>
  <c r="V673" i="30"/>
  <c r="H671" i="30"/>
  <c r="V671" i="30"/>
  <c r="H669" i="30"/>
  <c r="V669" i="30"/>
  <c r="H667" i="30"/>
  <c r="V667" i="30"/>
  <c r="H665" i="30"/>
  <c r="V665" i="30"/>
  <c r="H663" i="30"/>
  <c r="V663" i="30"/>
  <c r="H661" i="30"/>
  <c r="V661" i="30"/>
  <c r="H659" i="30"/>
  <c r="V659" i="30"/>
  <c r="H657" i="30"/>
  <c r="V657" i="30"/>
  <c r="H655" i="30"/>
  <c r="V655" i="30"/>
  <c r="H653" i="30"/>
  <c r="V653" i="30"/>
  <c r="H651" i="30"/>
  <c r="V651" i="30"/>
  <c r="H649" i="30"/>
  <c r="V649" i="30"/>
  <c r="H647" i="30"/>
  <c r="V647" i="30"/>
  <c r="H645" i="30"/>
  <c r="V645" i="30"/>
  <c r="H643" i="30"/>
  <c r="V643" i="30"/>
  <c r="H641" i="30"/>
  <c r="V641" i="30"/>
  <c r="H639" i="30"/>
  <c r="V639" i="30"/>
  <c r="H637" i="30"/>
  <c r="V637" i="30"/>
  <c r="H635" i="30"/>
  <c r="V635" i="30"/>
  <c r="H633" i="30"/>
  <c r="V633" i="30"/>
  <c r="H631" i="30"/>
  <c r="V631" i="30"/>
  <c r="H629" i="30"/>
  <c r="V629" i="30"/>
  <c r="H627" i="30"/>
  <c r="V627" i="30"/>
  <c r="H625" i="30"/>
  <c r="V625" i="30"/>
  <c r="H623" i="30"/>
  <c r="V623" i="30"/>
  <c r="H621" i="30"/>
  <c r="V621" i="30"/>
  <c r="H619" i="30"/>
  <c r="V619" i="30"/>
  <c r="H617" i="30"/>
  <c r="V617" i="30"/>
  <c r="H615" i="30"/>
  <c r="V615" i="30"/>
  <c r="H613" i="30"/>
  <c r="V613" i="30"/>
  <c r="H611" i="30"/>
  <c r="V611" i="30"/>
  <c r="H609" i="30"/>
  <c r="V609" i="30"/>
  <c r="H607" i="30"/>
  <c r="V607" i="30"/>
  <c r="H605" i="30"/>
  <c r="V605" i="30"/>
  <c r="H603" i="30"/>
  <c r="V603" i="30"/>
  <c r="H601" i="30"/>
  <c r="V601" i="30"/>
  <c r="H599" i="30"/>
  <c r="V599" i="30"/>
  <c r="H597" i="30"/>
  <c r="V597" i="30"/>
  <c r="H595" i="30"/>
  <c r="V595" i="30"/>
  <c r="H593" i="30"/>
  <c r="V593" i="30"/>
  <c r="H591" i="30"/>
  <c r="V591" i="30"/>
  <c r="H589" i="30"/>
  <c r="V589" i="30"/>
  <c r="H587" i="30"/>
  <c r="V587" i="30"/>
  <c r="H585" i="30"/>
  <c r="V585" i="30"/>
  <c r="H583" i="30"/>
  <c r="V583" i="30"/>
  <c r="H581" i="30"/>
  <c r="V581" i="30"/>
  <c r="H579" i="30"/>
  <c r="V579" i="30"/>
  <c r="H577" i="30"/>
  <c r="V577" i="30"/>
  <c r="H575" i="30"/>
  <c r="V575" i="30"/>
  <c r="H573" i="30"/>
  <c r="V573" i="30"/>
  <c r="H571" i="30"/>
  <c r="V571" i="30"/>
  <c r="H569" i="30"/>
  <c r="V569" i="30"/>
  <c r="H567" i="30"/>
  <c r="V567" i="30"/>
  <c r="H565" i="30"/>
  <c r="V565" i="30"/>
  <c r="H563" i="30"/>
  <c r="V563" i="30"/>
  <c r="H561" i="30"/>
  <c r="V561" i="30"/>
  <c r="H559" i="30"/>
  <c r="V559" i="30"/>
  <c r="H557" i="30"/>
  <c r="V557" i="30"/>
  <c r="H555" i="30"/>
  <c r="V555" i="30"/>
  <c r="H553" i="30"/>
  <c r="V553" i="30"/>
  <c r="H551" i="30"/>
  <c r="V551" i="30"/>
  <c r="H549" i="30"/>
  <c r="V549" i="30"/>
  <c r="H547" i="30"/>
  <c r="V547" i="30"/>
  <c r="H545" i="30"/>
  <c r="V545" i="30"/>
  <c r="H543" i="30"/>
  <c r="V543" i="30"/>
  <c r="H541" i="30"/>
  <c r="V541" i="30"/>
  <c r="H539" i="30"/>
  <c r="V539" i="30"/>
  <c r="H537" i="30"/>
  <c r="V537" i="30"/>
  <c r="H535" i="30"/>
  <c r="V535" i="30"/>
  <c r="H533" i="30"/>
  <c r="V533" i="30"/>
  <c r="H531" i="30"/>
  <c r="V531" i="30"/>
  <c r="H529" i="30"/>
  <c r="V529" i="30"/>
  <c r="H527" i="30"/>
  <c r="V527" i="30"/>
  <c r="H525" i="30"/>
  <c r="V525" i="30"/>
  <c r="H523" i="30"/>
  <c r="V523" i="30"/>
  <c r="H521" i="30"/>
  <c r="V521" i="30"/>
  <c r="H519" i="30"/>
  <c r="V519" i="30"/>
  <c r="H517" i="30"/>
  <c r="V517" i="30"/>
  <c r="H515" i="30"/>
  <c r="V515" i="30"/>
  <c r="H513" i="30"/>
  <c r="V513" i="30"/>
  <c r="H511" i="30"/>
  <c r="V511" i="30"/>
  <c r="H509" i="30"/>
  <c r="V509" i="30"/>
  <c r="H507" i="30"/>
  <c r="V507" i="30"/>
  <c r="H505" i="30"/>
  <c r="V505" i="30"/>
  <c r="H503" i="30"/>
  <c r="V503" i="30"/>
  <c r="H501" i="30"/>
  <c r="V501" i="30"/>
  <c r="H499" i="30"/>
  <c r="V499" i="30"/>
  <c r="H497" i="30"/>
  <c r="V497" i="30"/>
  <c r="H495" i="30"/>
  <c r="V495" i="30"/>
  <c r="H493" i="30"/>
  <c r="V493" i="30"/>
  <c r="H491" i="30"/>
  <c r="V491" i="30"/>
  <c r="H489" i="30"/>
  <c r="V489" i="30"/>
  <c r="H487" i="30"/>
  <c r="V487" i="30"/>
  <c r="H485" i="30"/>
  <c r="V485" i="30"/>
  <c r="H483" i="30"/>
  <c r="V483" i="30"/>
  <c r="H481" i="30"/>
  <c r="V481" i="30"/>
  <c r="H479" i="30"/>
  <c r="V479" i="30"/>
  <c r="H477" i="30"/>
  <c r="V477" i="30"/>
  <c r="H475" i="30"/>
  <c r="V475" i="30"/>
  <c r="H473" i="30"/>
  <c r="V473" i="30"/>
  <c r="H471" i="30"/>
  <c r="V471" i="30"/>
  <c r="H469" i="30"/>
  <c r="V469" i="30"/>
  <c r="H467" i="30"/>
  <c r="V467" i="30"/>
  <c r="H465" i="30"/>
  <c r="V465" i="30"/>
  <c r="H463" i="30"/>
  <c r="V463" i="30"/>
  <c r="H461" i="30"/>
  <c r="V461" i="30"/>
  <c r="H459" i="30"/>
  <c r="V459" i="30"/>
  <c r="H457" i="30"/>
  <c r="V457" i="30"/>
  <c r="H455" i="30"/>
  <c r="V455" i="30"/>
  <c r="H453" i="30"/>
  <c r="V453" i="30"/>
  <c r="H451" i="30"/>
  <c r="V451" i="30"/>
  <c r="H449" i="30"/>
  <c r="V449" i="30"/>
  <c r="H447" i="30"/>
  <c r="V447" i="30"/>
  <c r="H445" i="30"/>
  <c r="V445" i="30"/>
  <c r="H443" i="30"/>
  <c r="V443" i="30"/>
  <c r="H441" i="30"/>
  <c r="V441" i="30"/>
  <c r="H439" i="30"/>
  <c r="V439" i="30"/>
  <c r="H437" i="30"/>
  <c r="V437" i="30"/>
  <c r="H435" i="30"/>
  <c r="V435" i="30"/>
  <c r="H433" i="30"/>
  <c r="V433" i="30"/>
  <c r="H299" i="30"/>
  <c r="V299" i="30"/>
  <c r="H297" i="30"/>
  <c r="V297" i="30"/>
  <c r="H295" i="30"/>
  <c r="V295" i="30"/>
  <c r="H293" i="30"/>
  <c r="V293" i="30"/>
  <c r="H291" i="30"/>
  <c r="V291" i="30"/>
  <c r="H289" i="30"/>
  <c r="V289" i="30"/>
  <c r="H287" i="30"/>
  <c r="V287" i="30"/>
  <c r="H285" i="30"/>
  <c r="V285" i="30"/>
  <c r="H283" i="30"/>
  <c r="V283" i="30"/>
  <c r="H281" i="30"/>
  <c r="V281" i="30"/>
  <c r="H279" i="30"/>
  <c r="V279" i="30"/>
  <c r="H277" i="30"/>
  <c r="V277" i="30"/>
  <c r="H275" i="30"/>
  <c r="V275" i="30"/>
  <c r="H273" i="30"/>
  <c r="V273" i="30"/>
  <c r="H271" i="30"/>
  <c r="V271" i="30"/>
  <c r="H269" i="30"/>
  <c r="V269" i="30"/>
  <c r="H267" i="30"/>
  <c r="V267" i="30"/>
  <c r="H265" i="30"/>
  <c r="V265" i="30"/>
  <c r="H263" i="30"/>
  <c r="V263" i="30"/>
  <c r="H261" i="30"/>
  <c r="V261" i="30"/>
  <c r="H259" i="30"/>
  <c r="V259" i="30"/>
  <c r="H256" i="30"/>
  <c r="V256" i="30"/>
  <c r="H254" i="30"/>
  <c r="V254" i="30"/>
  <c r="H252" i="30"/>
  <c r="V252" i="30"/>
  <c r="H250" i="30"/>
  <c r="V250" i="30"/>
  <c r="H248" i="30"/>
  <c r="V248" i="30"/>
  <c r="H240" i="30"/>
  <c r="V240" i="30"/>
  <c r="H238" i="30"/>
  <c r="V238" i="30"/>
  <c r="H236" i="30"/>
  <c r="V236" i="30"/>
  <c r="H234" i="30"/>
  <c r="V234" i="30"/>
  <c r="H232" i="30"/>
  <c r="V232" i="30"/>
  <c r="H230" i="30"/>
  <c r="V230" i="30"/>
  <c r="H228" i="30"/>
  <c r="V228" i="30"/>
  <c r="H226" i="30"/>
  <c r="V226" i="30"/>
  <c r="H224" i="30"/>
  <c r="V224" i="30"/>
  <c r="H222" i="30"/>
  <c r="V222" i="30"/>
  <c r="H220" i="30"/>
  <c r="V220" i="30"/>
  <c r="H218" i="30"/>
  <c r="V218" i="30"/>
  <c r="H216" i="30"/>
  <c r="V216" i="30"/>
  <c r="H214" i="30"/>
  <c r="V214" i="30"/>
  <c r="H212" i="30"/>
  <c r="V212" i="30"/>
  <c r="H210" i="30"/>
  <c r="V210" i="30"/>
  <c r="H208" i="30"/>
  <c r="V208" i="30"/>
  <c r="H206" i="30"/>
  <c r="V206" i="30"/>
  <c r="H204" i="30"/>
  <c r="V204" i="30"/>
  <c r="H202" i="30"/>
  <c r="V202" i="30"/>
  <c r="H200" i="30"/>
  <c r="V200" i="30"/>
  <c r="H198" i="30"/>
  <c r="V198" i="30"/>
  <c r="H196" i="30"/>
  <c r="V196" i="30"/>
  <c r="H194" i="30"/>
  <c r="V194" i="30"/>
  <c r="H192" i="30"/>
  <c r="V192" i="30"/>
  <c r="H190" i="30"/>
  <c r="V190" i="30"/>
  <c r="H188" i="30"/>
  <c r="V188" i="30"/>
  <c r="H186" i="30"/>
  <c r="V186" i="30"/>
  <c r="H184" i="30"/>
  <c r="V184" i="30"/>
  <c r="H182" i="30"/>
  <c r="V182" i="30"/>
  <c r="H180" i="30"/>
  <c r="V180" i="30"/>
  <c r="H178" i="30"/>
  <c r="V178" i="30"/>
  <c r="H176" i="30"/>
  <c r="V176" i="30"/>
  <c r="H174" i="30"/>
  <c r="V174" i="30"/>
  <c r="H172" i="30"/>
  <c r="V172" i="30"/>
  <c r="H170" i="30"/>
  <c r="V170" i="30"/>
  <c r="H168" i="30"/>
  <c r="V168" i="30"/>
  <c r="H166" i="30"/>
  <c r="V166" i="30"/>
  <c r="H164" i="30"/>
  <c r="V164" i="30"/>
  <c r="H162" i="30"/>
  <c r="V162" i="30"/>
  <c r="H160" i="30"/>
  <c r="V160" i="30"/>
  <c r="H158" i="30"/>
  <c r="V158" i="30"/>
  <c r="H156" i="30"/>
  <c r="V156" i="30"/>
  <c r="H154" i="30"/>
  <c r="V154" i="30"/>
  <c r="H152" i="30"/>
  <c r="V152" i="30"/>
  <c r="H150" i="30"/>
  <c r="V150" i="30"/>
  <c r="H148" i="30"/>
  <c r="V148" i="30"/>
  <c r="H146" i="30"/>
  <c r="V146" i="30"/>
  <c r="H144" i="30"/>
  <c r="V144" i="30"/>
  <c r="H142" i="30"/>
  <c r="V142" i="30"/>
  <c r="H140" i="30"/>
  <c r="V140" i="30"/>
  <c r="H138" i="30"/>
  <c r="V138" i="30"/>
  <c r="H136" i="30"/>
  <c r="V136" i="30"/>
  <c r="H134" i="30"/>
  <c r="V134" i="30"/>
  <c r="H132" i="30"/>
  <c r="V132" i="30"/>
  <c r="H130" i="30"/>
  <c r="V130" i="30"/>
  <c r="H128" i="30"/>
  <c r="V128" i="30"/>
  <c r="H126" i="30"/>
  <c r="V126" i="30"/>
  <c r="H124" i="30"/>
  <c r="V124" i="30"/>
  <c r="H122" i="30"/>
  <c r="V122" i="30"/>
  <c r="H120" i="30"/>
  <c r="V120" i="30"/>
  <c r="H118" i="30"/>
  <c r="V118" i="30"/>
  <c r="H116" i="30"/>
  <c r="V116" i="30"/>
  <c r="H114" i="30"/>
  <c r="V114" i="30"/>
  <c r="H112" i="30"/>
  <c r="V112" i="30"/>
  <c r="H110" i="30"/>
  <c r="V110" i="30"/>
  <c r="H108" i="30"/>
  <c r="V108" i="30"/>
  <c r="H106" i="30"/>
  <c r="V106" i="30"/>
  <c r="H104" i="30"/>
  <c r="V104" i="30"/>
  <c r="H102" i="30"/>
  <c r="V102" i="30"/>
  <c r="H100" i="30"/>
  <c r="V100" i="30"/>
  <c r="H98" i="30"/>
  <c r="V98" i="30"/>
  <c r="H96" i="30"/>
  <c r="V96" i="30"/>
  <c r="H94" i="30"/>
  <c r="V94" i="30"/>
  <c r="H92" i="30"/>
  <c r="V92" i="30"/>
  <c r="H90" i="30"/>
  <c r="V90" i="30"/>
  <c r="H88" i="30"/>
  <c r="V88" i="30"/>
  <c r="H86" i="30"/>
  <c r="V86" i="30"/>
  <c r="H84" i="30"/>
  <c r="V84" i="30"/>
  <c r="H82" i="30"/>
  <c r="V82" i="30"/>
  <c r="H80" i="30"/>
  <c r="V80" i="30"/>
  <c r="H78" i="30"/>
  <c r="V78" i="30"/>
  <c r="H76" i="30"/>
  <c r="V76" i="30"/>
  <c r="H74" i="30"/>
  <c r="V74" i="30"/>
  <c r="H72" i="30"/>
  <c r="V72" i="30"/>
  <c r="H70" i="30"/>
  <c r="V70" i="30"/>
  <c r="H68" i="30"/>
  <c r="V68" i="30"/>
  <c r="H66" i="30"/>
  <c r="V66" i="30"/>
  <c r="H64" i="30"/>
  <c r="V64" i="30"/>
  <c r="H62" i="30"/>
  <c r="V62" i="30"/>
  <c r="H60" i="30"/>
  <c r="V60" i="30"/>
  <c r="H58" i="30"/>
  <c r="V58" i="30"/>
  <c r="H56" i="30"/>
  <c r="V56" i="30"/>
  <c r="H54" i="30"/>
  <c r="V54" i="30"/>
  <c r="H52" i="30"/>
  <c r="V52" i="30"/>
  <c r="H50" i="30"/>
  <c r="V50" i="30"/>
  <c r="H48" i="30"/>
  <c r="V48" i="30"/>
  <c r="H46" i="30"/>
  <c r="V46" i="30"/>
  <c r="H44" i="30"/>
  <c r="V44" i="30"/>
  <c r="H42" i="30"/>
  <c r="V42" i="30"/>
  <c r="H40" i="30"/>
  <c r="V40" i="30"/>
  <c r="H38" i="30"/>
  <c r="V38" i="30"/>
  <c r="H36" i="30"/>
  <c r="V36" i="30"/>
  <c r="H34" i="30"/>
  <c r="V34" i="30"/>
  <c r="H32" i="30"/>
  <c r="V32" i="30"/>
  <c r="H30" i="30"/>
  <c r="V30" i="30"/>
  <c r="H28" i="30"/>
  <c r="V28" i="30"/>
  <c r="H26" i="30"/>
  <c r="V26" i="30"/>
  <c r="H24" i="30"/>
  <c r="V24" i="30"/>
  <c r="H22" i="30"/>
  <c r="V22" i="30"/>
  <c r="H20" i="30"/>
  <c r="V20" i="30"/>
  <c r="H18" i="30"/>
  <c r="V18" i="30"/>
  <c r="H16" i="30"/>
  <c r="V16" i="30"/>
  <c r="H14" i="30"/>
  <c r="V14" i="30"/>
  <c r="H12" i="30"/>
  <c r="V12" i="30"/>
  <c r="H10" i="30"/>
  <c r="V10" i="30"/>
  <c r="H8" i="30"/>
  <c r="V8" i="30"/>
  <c r="H1456" i="30"/>
  <c r="V1456" i="30"/>
  <c r="H1454" i="30"/>
  <c r="V1454" i="30"/>
  <c r="H1452" i="30"/>
  <c r="V1452" i="30"/>
  <c r="H1450" i="30"/>
  <c r="V1450" i="30"/>
  <c r="H1448" i="30"/>
  <c r="V1448" i="30"/>
  <c r="H1446" i="30"/>
  <c r="V1446" i="30"/>
  <c r="H1444" i="30"/>
  <c r="V1444" i="30"/>
  <c r="H1442" i="30"/>
  <c r="V1442" i="30"/>
  <c r="H1440" i="30"/>
  <c r="V1440" i="30"/>
  <c r="H1438" i="30"/>
  <c r="V1438" i="30"/>
  <c r="H1436" i="30"/>
  <c r="V1436" i="30"/>
  <c r="H1434" i="30"/>
  <c r="V1434" i="30"/>
  <c r="H1432" i="30"/>
  <c r="V1432" i="30"/>
  <c r="H1430" i="30"/>
  <c r="V1430" i="30"/>
  <c r="H1428" i="30"/>
  <c r="V1428" i="30"/>
  <c r="H1426" i="30"/>
  <c r="V1426" i="30"/>
  <c r="H1139" i="30"/>
  <c r="V1139" i="30"/>
  <c r="H1137" i="30"/>
  <c r="V1137" i="30"/>
  <c r="H1135" i="30"/>
  <c r="V1135" i="30"/>
  <c r="H1133" i="30"/>
  <c r="V1133" i="30"/>
  <c r="H1131" i="30"/>
  <c r="V1131" i="30"/>
  <c r="H1129" i="30"/>
  <c r="V1129" i="30"/>
  <c r="H1127" i="30"/>
  <c r="V1127" i="30"/>
  <c r="H1125" i="30"/>
  <c r="V1125" i="30"/>
  <c r="H1123" i="30"/>
  <c r="V1123" i="30"/>
  <c r="H1121" i="30"/>
  <c r="V1121" i="30"/>
  <c r="H1119" i="30"/>
  <c r="V1119" i="30"/>
  <c r="H1117" i="30"/>
  <c r="V1117" i="30"/>
  <c r="H1115" i="30"/>
  <c r="V1115" i="30"/>
  <c r="H1113" i="30"/>
  <c r="V1113" i="30"/>
  <c r="H1111" i="30"/>
  <c r="V1111" i="30"/>
  <c r="H1109" i="30"/>
  <c r="V1109" i="30"/>
  <c r="H1107" i="30"/>
  <c r="V1107" i="30"/>
  <c r="H1105" i="30"/>
  <c r="V1105" i="30"/>
  <c r="H1103" i="30"/>
  <c r="V1103" i="30"/>
  <c r="H1101" i="30"/>
  <c r="V1101" i="30"/>
  <c r="H1099" i="30"/>
  <c r="V1099" i="30"/>
  <c r="H1097" i="30"/>
  <c r="V1097" i="30"/>
  <c r="H1095" i="30"/>
  <c r="V1095" i="30"/>
  <c r="H1093" i="30"/>
  <c r="V1093" i="30"/>
  <c r="H1091" i="30"/>
  <c r="V1091" i="30"/>
  <c r="H1089" i="30"/>
  <c r="V1089" i="30"/>
  <c r="H1087" i="30"/>
  <c r="V1087" i="30"/>
  <c r="H1085" i="30"/>
  <c r="V1085" i="30"/>
  <c r="H1083" i="30"/>
  <c r="V1083" i="30"/>
  <c r="H1081" i="30"/>
  <c r="V1081" i="30"/>
  <c r="H1079" i="30"/>
  <c r="V1079" i="30"/>
  <c r="H1077" i="30"/>
  <c r="V1077" i="30"/>
  <c r="H1075" i="30"/>
  <c r="V1075" i="30"/>
  <c r="H1073" i="30"/>
  <c r="V1073" i="30"/>
  <c r="H1071" i="30"/>
  <c r="V1071" i="30"/>
  <c r="H1069" i="30"/>
  <c r="V1069" i="30"/>
  <c r="H1067" i="30"/>
  <c r="V1067" i="30"/>
  <c r="H1065" i="30"/>
  <c r="V1065" i="30"/>
  <c r="H1063" i="30"/>
  <c r="V1063" i="30"/>
  <c r="H1061" i="30"/>
  <c r="V1061" i="30"/>
  <c r="H1059" i="30"/>
  <c r="V1059" i="30"/>
  <c r="H1057" i="30"/>
  <c r="V1057" i="30"/>
  <c r="H1055" i="30"/>
  <c r="V1055" i="30"/>
  <c r="H1053" i="30"/>
  <c r="V1053" i="30"/>
  <c r="H1051" i="30"/>
  <c r="V1051" i="30"/>
  <c r="H1049" i="30"/>
  <c r="V1049" i="30"/>
  <c r="H1047" i="30"/>
  <c r="V1047" i="30"/>
  <c r="H1045" i="30"/>
  <c r="V1045" i="30"/>
  <c r="H1043" i="30"/>
  <c r="V1043" i="30"/>
  <c r="H1041" i="30"/>
  <c r="V1041" i="30"/>
  <c r="H1039" i="30"/>
  <c r="V1039" i="30"/>
  <c r="H1037" i="30"/>
  <c r="V1037" i="30"/>
  <c r="H1035" i="30"/>
  <c r="V1035" i="30"/>
  <c r="H1033" i="30"/>
  <c r="V1033" i="30"/>
  <c r="H1031" i="30"/>
  <c r="V1031" i="30"/>
  <c r="H1029" i="30"/>
  <c r="V1029" i="30"/>
  <c r="H1027" i="30"/>
  <c r="V1027" i="30"/>
  <c r="H1025" i="30"/>
  <c r="V1025" i="30"/>
  <c r="H1023" i="30"/>
  <c r="V1023" i="30"/>
  <c r="H1021" i="30"/>
  <c r="V1021" i="30"/>
  <c r="H1019" i="30"/>
  <c r="V1019" i="30"/>
  <c r="H1017" i="30"/>
  <c r="V1017" i="30"/>
  <c r="H1015" i="30"/>
  <c r="V1015" i="30"/>
  <c r="H1013" i="30"/>
  <c r="V1013" i="30"/>
  <c r="H1011" i="30"/>
  <c r="V1011" i="30"/>
  <c r="H1009" i="30"/>
  <c r="V1009" i="30"/>
  <c r="H1007" i="30"/>
  <c r="V1007" i="30"/>
  <c r="H1005" i="30"/>
  <c r="V1005" i="30"/>
  <c r="H1003" i="30"/>
  <c r="V1003" i="30"/>
  <c r="H1001" i="30"/>
  <c r="V1001" i="30"/>
  <c r="H999" i="30"/>
  <c r="V999" i="30"/>
  <c r="H997" i="30"/>
  <c r="V997" i="30"/>
  <c r="H995" i="30"/>
  <c r="V995" i="30"/>
  <c r="H993" i="30"/>
  <c r="V993" i="30"/>
  <c r="H991" i="30"/>
  <c r="V991" i="30"/>
  <c r="H989" i="30"/>
  <c r="V989" i="30"/>
  <c r="H987" i="30"/>
  <c r="V987" i="30"/>
  <c r="H985" i="30"/>
  <c r="V985" i="30"/>
  <c r="H983" i="30"/>
  <c r="V983" i="30"/>
  <c r="H981" i="30"/>
  <c r="V981" i="30"/>
  <c r="H979" i="30"/>
  <c r="V979" i="30"/>
  <c r="H977" i="30"/>
  <c r="V977" i="30"/>
  <c r="H975" i="30"/>
  <c r="V975" i="30"/>
  <c r="H973" i="30"/>
  <c r="V973" i="30"/>
  <c r="H971" i="30"/>
  <c r="V971" i="30"/>
  <c r="H969" i="30"/>
  <c r="V969" i="30"/>
  <c r="H967" i="30"/>
  <c r="V967" i="30"/>
  <c r="H965" i="30"/>
  <c r="V965" i="30"/>
  <c r="H963" i="30"/>
  <c r="V963" i="30"/>
  <c r="H961" i="30"/>
  <c r="V961" i="30"/>
  <c r="H959" i="30"/>
  <c r="V959" i="30"/>
  <c r="H957" i="30"/>
  <c r="V957" i="30"/>
  <c r="H955" i="30"/>
  <c r="V955" i="30"/>
  <c r="H953" i="30"/>
  <c r="V953" i="30"/>
  <c r="H951" i="30"/>
  <c r="V951" i="30"/>
  <c r="H949" i="30"/>
  <c r="V949" i="30"/>
  <c r="H947" i="30"/>
  <c r="V947" i="30"/>
  <c r="H945" i="30"/>
  <c r="V945" i="30"/>
  <c r="H943" i="30"/>
  <c r="V943" i="30"/>
  <c r="H941" i="30"/>
  <c r="V941" i="30"/>
  <c r="H939" i="30"/>
  <c r="V939" i="30"/>
  <c r="H937" i="30"/>
  <c r="V937" i="30"/>
  <c r="H935" i="30"/>
  <c r="V935" i="30"/>
  <c r="H933" i="30"/>
  <c r="V933" i="30"/>
  <c r="H931" i="30"/>
  <c r="V931" i="30"/>
  <c r="H929" i="30"/>
  <c r="V929" i="30"/>
  <c r="H927" i="30"/>
  <c r="V927" i="30"/>
  <c r="H925" i="30"/>
  <c r="V925" i="30"/>
  <c r="H923" i="30"/>
  <c r="V923" i="30"/>
  <c r="H921" i="30"/>
  <c r="V921" i="30"/>
  <c r="H919" i="30"/>
  <c r="V919" i="30"/>
  <c r="H917" i="30"/>
  <c r="V917" i="30"/>
  <c r="H915" i="30"/>
  <c r="V915" i="30"/>
  <c r="H913" i="30"/>
  <c r="V913" i="30"/>
  <c r="H911" i="30"/>
  <c r="V911" i="30"/>
  <c r="H909" i="30"/>
  <c r="V909" i="30"/>
  <c r="H907" i="30"/>
  <c r="V907" i="30"/>
  <c r="H905" i="30"/>
  <c r="V905" i="30"/>
  <c r="H903" i="30"/>
  <c r="V903" i="30"/>
  <c r="H901" i="30"/>
  <c r="V901" i="30"/>
  <c r="H899" i="30"/>
  <c r="V899" i="30"/>
  <c r="H897" i="30"/>
  <c r="V897" i="30"/>
  <c r="H895" i="30"/>
  <c r="V895" i="30"/>
  <c r="H893" i="30"/>
  <c r="V893" i="30"/>
  <c r="H891" i="30"/>
  <c r="V891" i="30"/>
  <c r="H889" i="30"/>
  <c r="V889" i="30"/>
  <c r="H887" i="30"/>
  <c r="V887" i="30"/>
  <c r="H885" i="30"/>
  <c r="V885" i="30"/>
  <c r="H883" i="30"/>
  <c r="V883" i="30"/>
  <c r="H881" i="30"/>
  <c r="V881" i="30"/>
  <c r="H879" i="30"/>
  <c r="V879" i="30"/>
  <c r="H877" i="30"/>
  <c r="V877" i="30"/>
  <c r="H875" i="30"/>
  <c r="V875" i="30"/>
  <c r="H873" i="30"/>
  <c r="V873" i="30"/>
  <c r="H871" i="30"/>
  <c r="V871" i="30"/>
  <c r="H869" i="30"/>
  <c r="V869" i="30"/>
  <c r="H867" i="30"/>
  <c r="V867" i="30"/>
  <c r="H865" i="30"/>
  <c r="V865" i="30"/>
  <c r="H863" i="30"/>
  <c r="V863" i="30"/>
  <c r="H861" i="30"/>
  <c r="V861" i="30"/>
  <c r="H859" i="30"/>
  <c r="V859" i="30"/>
  <c r="H857" i="30"/>
  <c r="V857" i="30"/>
  <c r="H855" i="30"/>
  <c r="V855" i="30"/>
  <c r="H853" i="30"/>
  <c r="V853" i="30"/>
  <c r="H851" i="30"/>
  <c r="V851" i="30"/>
  <c r="H849" i="30"/>
  <c r="V849" i="30"/>
  <c r="H847" i="30"/>
  <c r="V847" i="30"/>
  <c r="H845" i="30"/>
  <c r="V845" i="30"/>
  <c r="H843" i="30"/>
  <c r="V843" i="30"/>
  <c r="H841" i="30"/>
  <c r="V841" i="30"/>
  <c r="H839" i="30"/>
  <c r="V839" i="30"/>
  <c r="H837" i="30"/>
  <c r="V837" i="30"/>
  <c r="H835" i="30"/>
  <c r="V835" i="30"/>
  <c r="H833" i="30"/>
  <c r="V833" i="30"/>
  <c r="H831" i="30"/>
  <c r="V831" i="30"/>
  <c r="H829" i="30"/>
  <c r="V829" i="30"/>
  <c r="H827" i="30"/>
  <c r="V827" i="30"/>
  <c r="H825" i="30"/>
  <c r="V825" i="30"/>
  <c r="H823" i="30"/>
  <c r="V823" i="30"/>
  <c r="H820" i="30"/>
  <c r="V820" i="30"/>
  <c r="H818" i="30"/>
  <c r="V818" i="30"/>
  <c r="H816" i="30"/>
  <c r="V816" i="30"/>
  <c r="H814" i="30"/>
  <c r="V814" i="30"/>
  <c r="H812" i="30"/>
  <c r="V812" i="30"/>
  <c r="H810" i="30"/>
  <c r="V810" i="30"/>
  <c r="H808" i="30"/>
  <c r="V808" i="30"/>
  <c r="H806" i="30"/>
  <c r="V806" i="30"/>
  <c r="H804" i="30"/>
  <c r="V804" i="30"/>
  <c r="H802" i="30"/>
  <c r="V802" i="30"/>
  <c r="H800" i="30"/>
  <c r="V800" i="30"/>
  <c r="H798" i="30"/>
  <c r="V798" i="30"/>
  <c r="H796" i="30"/>
  <c r="V796" i="30"/>
  <c r="H794" i="30"/>
  <c r="V794" i="30"/>
  <c r="H792" i="30"/>
  <c r="V792" i="30"/>
  <c r="H790" i="30"/>
  <c r="V790" i="30"/>
  <c r="H788" i="30"/>
  <c r="V788" i="30"/>
  <c r="H786" i="30"/>
  <c r="V786" i="30"/>
  <c r="H784" i="30"/>
  <c r="V784" i="30"/>
  <c r="H782" i="30"/>
  <c r="V782" i="30"/>
  <c r="H780" i="30"/>
  <c r="V780" i="30"/>
  <c r="H778" i="30"/>
  <c r="V778" i="30"/>
  <c r="H776" i="30"/>
  <c r="V776" i="30"/>
  <c r="H774" i="30"/>
  <c r="V774" i="30"/>
  <c r="H772" i="30"/>
  <c r="V772" i="30"/>
  <c r="H770" i="30"/>
  <c r="V770" i="30"/>
  <c r="H768" i="30"/>
  <c r="V768" i="30"/>
  <c r="H766" i="30"/>
  <c r="V766" i="30"/>
  <c r="H764" i="30"/>
  <c r="V764" i="30"/>
  <c r="H762" i="30"/>
  <c r="V762" i="30"/>
  <c r="H760" i="30"/>
  <c r="V760" i="30"/>
  <c r="H758" i="30"/>
  <c r="V758" i="30"/>
  <c r="H754" i="30"/>
  <c r="V754" i="30"/>
  <c r="H752" i="30"/>
  <c r="V752" i="30"/>
  <c r="H750" i="30"/>
  <c r="V750" i="30"/>
  <c r="H748" i="30"/>
  <c r="V748" i="30"/>
  <c r="H746" i="30"/>
  <c r="V746" i="30"/>
  <c r="H744" i="30"/>
  <c r="V744" i="30"/>
  <c r="H742" i="30"/>
  <c r="V742" i="30"/>
  <c r="H740" i="30"/>
  <c r="V740" i="30"/>
  <c r="H738" i="30"/>
  <c r="V738" i="30"/>
  <c r="H736" i="30"/>
  <c r="V736" i="30"/>
  <c r="H734" i="30"/>
  <c r="V734" i="30"/>
  <c r="H732" i="30"/>
  <c r="V732" i="30"/>
  <c r="H730" i="30"/>
  <c r="V730" i="30"/>
  <c r="H728" i="30"/>
  <c r="V728" i="30"/>
  <c r="H726" i="30"/>
  <c r="V726" i="30"/>
  <c r="H724" i="30"/>
  <c r="V724" i="30"/>
  <c r="H722" i="30"/>
  <c r="V722" i="30"/>
  <c r="H720" i="30"/>
  <c r="V720" i="30"/>
  <c r="H718" i="30"/>
  <c r="V718" i="30"/>
  <c r="H716" i="30"/>
  <c r="V716" i="30"/>
  <c r="H714" i="30"/>
  <c r="V714" i="30"/>
  <c r="H712" i="30"/>
  <c r="V712" i="30"/>
  <c r="H710" i="30"/>
  <c r="V710" i="30"/>
  <c r="H708" i="30"/>
  <c r="V708" i="30"/>
  <c r="H706" i="30"/>
  <c r="V706" i="30"/>
  <c r="H704" i="30"/>
  <c r="V704" i="30"/>
  <c r="H702" i="30"/>
  <c r="V702" i="30"/>
  <c r="H700" i="30"/>
  <c r="V700" i="30"/>
  <c r="H698" i="30"/>
  <c r="V698" i="30"/>
  <c r="H696" i="30"/>
  <c r="V696" i="30"/>
  <c r="H694" i="30"/>
  <c r="V694" i="30"/>
  <c r="H692" i="30"/>
  <c r="V692" i="30"/>
  <c r="H690" i="30"/>
  <c r="V690" i="30"/>
  <c r="H688" i="30"/>
  <c r="V688" i="30"/>
  <c r="H686" i="30"/>
  <c r="V686" i="30"/>
  <c r="H684" i="30"/>
  <c r="V684" i="30"/>
  <c r="H682" i="30"/>
  <c r="V682" i="30"/>
  <c r="H680" i="30"/>
  <c r="V680" i="30"/>
  <c r="H678" i="30"/>
  <c r="V678" i="30"/>
  <c r="H676" i="30"/>
  <c r="V676" i="30"/>
  <c r="H674" i="30"/>
  <c r="V674" i="30"/>
  <c r="H672" i="30"/>
  <c r="V672" i="30"/>
  <c r="H670" i="30"/>
  <c r="V670" i="30"/>
  <c r="H668" i="30"/>
  <c r="V668" i="30"/>
  <c r="H666" i="30"/>
  <c r="V666" i="30"/>
  <c r="H664" i="30"/>
  <c r="V664" i="30"/>
  <c r="H662" i="30"/>
  <c r="V662" i="30"/>
  <c r="H660" i="30"/>
  <c r="V660" i="30"/>
  <c r="H658" i="30"/>
  <c r="V658" i="30"/>
  <c r="H656" i="30"/>
  <c r="V656" i="30"/>
  <c r="H654" i="30"/>
  <c r="V654" i="30"/>
  <c r="H652" i="30"/>
  <c r="V652" i="30"/>
  <c r="H650" i="30"/>
  <c r="V650" i="30"/>
  <c r="H648" i="30"/>
  <c r="V648" i="30"/>
  <c r="H646" i="30"/>
  <c r="V646" i="30"/>
  <c r="H644" i="30"/>
  <c r="V644" i="30"/>
  <c r="H642" i="30"/>
  <c r="V642" i="30"/>
  <c r="H640" i="30"/>
  <c r="V640" i="30"/>
  <c r="H638" i="30"/>
  <c r="V638" i="30"/>
  <c r="H636" i="30"/>
  <c r="V636" i="30"/>
  <c r="H634" i="30"/>
  <c r="V634" i="30"/>
  <c r="H632" i="30"/>
  <c r="V632" i="30"/>
  <c r="H630" i="30"/>
  <c r="V630" i="30"/>
  <c r="H628" i="30"/>
  <c r="V628" i="30"/>
  <c r="H626" i="30"/>
  <c r="V626" i="30"/>
  <c r="H624" i="30"/>
  <c r="V624" i="30"/>
  <c r="H622" i="30"/>
  <c r="V622" i="30"/>
  <c r="H620" i="30"/>
  <c r="V620" i="30"/>
  <c r="H618" i="30"/>
  <c r="V618" i="30"/>
  <c r="H616" i="30"/>
  <c r="V616" i="30"/>
  <c r="H614" i="30"/>
  <c r="V614" i="30"/>
  <c r="H612" i="30"/>
  <c r="V612" i="30"/>
  <c r="H610" i="30"/>
  <c r="V610" i="30"/>
  <c r="H608" i="30"/>
  <c r="V608" i="30"/>
  <c r="H606" i="30"/>
  <c r="V606" i="30"/>
  <c r="H604" i="30"/>
  <c r="V604" i="30"/>
  <c r="H602" i="30"/>
  <c r="V602" i="30"/>
  <c r="H600" i="30"/>
  <c r="V600" i="30"/>
  <c r="H598" i="30"/>
  <c r="V598" i="30"/>
  <c r="H596" i="30"/>
  <c r="V596" i="30"/>
  <c r="H594" i="30"/>
  <c r="V594" i="30"/>
  <c r="H592" i="30"/>
  <c r="V592" i="30"/>
  <c r="H590" i="30"/>
  <c r="V590" i="30"/>
  <c r="H588" i="30"/>
  <c r="V588" i="30"/>
  <c r="H586" i="30"/>
  <c r="V586" i="30"/>
  <c r="H584" i="30"/>
  <c r="V584" i="30"/>
  <c r="H582" i="30"/>
  <c r="V582" i="30"/>
  <c r="H580" i="30"/>
  <c r="V580" i="30"/>
  <c r="H578" i="30"/>
  <c r="V578" i="30"/>
  <c r="H576" i="30"/>
  <c r="V576" i="30"/>
  <c r="H574" i="30"/>
  <c r="V574" i="30"/>
  <c r="H572" i="30"/>
  <c r="V572" i="30"/>
  <c r="H570" i="30"/>
  <c r="V570" i="30"/>
  <c r="H568" i="30"/>
  <c r="V568" i="30"/>
  <c r="H566" i="30"/>
  <c r="V566" i="30"/>
  <c r="H564" i="30"/>
  <c r="V564" i="30"/>
  <c r="H562" i="30"/>
  <c r="V562" i="30"/>
  <c r="H560" i="30"/>
  <c r="V560" i="30"/>
  <c r="H558" i="30"/>
  <c r="V558" i="30"/>
  <c r="H556" i="30"/>
  <c r="V556" i="30"/>
  <c r="H554" i="30"/>
  <c r="V554" i="30"/>
  <c r="H552" i="30"/>
  <c r="V552" i="30"/>
  <c r="H550" i="30"/>
  <c r="V550" i="30"/>
  <c r="H548" i="30"/>
  <c r="V548" i="30"/>
  <c r="H546" i="30"/>
  <c r="V546" i="30"/>
  <c r="H544" i="30"/>
  <c r="V544" i="30"/>
  <c r="H542" i="30"/>
  <c r="V542" i="30"/>
  <c r="H540" i="30"/>
  <c r="V540" i="30"/>
  <c r="H538" i="30"/>
  <c r="V538" i="30"/>
  <c r="H536" i="30"/>
  <c r="V536" i="30"/>
  <c r="H534" i="30"/>
  <c r="V534" i="30"/>
  <c r="H532" i="30"/>
  <c r="V532" i="30"/>
  <c r="H530" i="30"/>
  <c r="V530" i="30"/>
  <c r="H528" i="30"/>
  <c r="V528" i="30"/>
  <c r="H526" i="30"/>
  <c r="V526" i="30"/>
  <c r="H524" i="30"/>
  <c r="V524" i="30"/>
  <c r="H522" i="30"/>
  <c r="V522" i="30"/>
  <c r="H520" i="30"/>
  <c r="V520" i="30"/>
  <c r="H518" i="30"/>
  <c r="V518" i="30"/>
  <c r="H516" i="30"/>
  <c r="V516" i="30"/>
  <c r="H514" i="30"/>
  <c r="V514" i="30"/>
  <c r="H512" i="30"/>
  <c r="V512" i="30"/>
  <c r="H510" i="30"/>
  <c r="V510" i="30"/>
  <c r="H508" i="30"/>
  <c r="V508" i="30"/>
  <c r="H506" i="30"/>
  <c r="V506" i="30"/>
  <c r="H504" i="30"/>
  <c r="V504" i="30"/>
  <c r="H502" i="30"/>
  <c r="V502" i="30"/>
  <c r="H500" i="30"/>
  <c r="V500" i="30"/>
  <c r="H498" i="30"/>
  <c r="V498" i="30"/>
  <c r="H496" i="30"/>
  <c r="V496" i="30"/>
  <c r="H494" i="30"/>
  <c r="V494" i="30"/>
  <c r="H492" i="30"/>
  <c r="V492" i="30"/>
  <c r="H490" i="30"/>
  <c r="V490" i="30"/>
  <c r="H488" i="30"/>
  <c r="V488" i="30"/>
  <c r="H486" i="30"/>
  <c r="V486" i="30"/>
  <c r="H484" i="30"/>
  <c r="V484" i="30"/>
  <c r="H482" i="30"/>
  <c r="V482" i="30"/>
  <c r="H480" i="30"/>
  <c r="V480" i="30"/>
  <c r="H478" i="30"/>
  <c r="V478" i="30"/>
  <c r="H476" i="30"/>
  <c r="V476" i="30"/>
  <c r="H474" i="30"/>
  <c r="V474" i="30"/>
  <c r="H472" i="30"/>
  <c r="V472" i="30"/>
  <c r="H470" i="30"/>
  <c r="V470" i="30"/>
  <c r="H468" i="30"/>
  <c r="V468" i="30"/>
  <c r="H466" i="30"/>
  <c r="V466" i="30"/>
  <c r="H464" i="30"/>
  <c r="V464" i="30"/>
  <c r="H462" i="30"/>
  <c r="V462" i="30"/>
  <c r="H460" i="30"/>
  <c r="V460" i="30"/>
  <c r="H458" i="30"/>
  <c r="V458" i="30"/>
  <c r="H456" i="30"/>
  <c r="V456" i="30"/>
  <c r="H454" i="30"/>
  <c r="V454" i="30"/>
  <c r="H452" i="30"/>
  <c r="V452" i="30"/>
  <c r="H450" i="30"/>
  <c r="V450" i="30"/>
  <c r="H448" i="30"/>
  <c r="V448" i="30"/>
  <c r="H446" i="30"/>
  <c r="V446" i="30"/>
  <c r="H444" i="30"/>
  <c r="V444" i="30"/>
  <c r="H442" i="30"/>
  <c r="V442" i="30"/>
  <c r="H440" i="30"/>
  <c r="V440" i="30"/>
  <c r="H438" i="30"/>
  <c r="V438" i="30"/>
  <c r="H436" i="30"/>
  <c r="V436" i="30"/>
  <c r="H434" i="30"/>
  <c r="V434" i="30"/>
  <c r="H298" i="30"/>
  <c r="V298" i="30"/>
  <c r="H296" i="30"/>
  <c r="V296" i="30"/>
  <c r="H294" i="30"/>
  <c r="V294" i="30"/>
  <c r="H292" i="30"/>
  <c r="V292" i="30"/>
  <c r="H290" i="30"/>
  <c r="V290" i="30"/>
  <c r="H288" i="30"/>
  <c r="V288" i="30"/>
  <c r="H286" i="30"/>
  <c r="V286" i="30"/>
  <c r="H284" i="30"/>
  <c r="V284" i="30"/>
  <c r="H282" i="30"/>
  <c r="V282" i="30"/>
  <c r="H280" i="30"/>
  <c r="V280" i="30"/>
  <c r="H278" i="30"/>
  <c r="V278" i="30"/>
  <c r="H276" i="30"/>
  <c r="V276" i="30"/>
  <c r="H274" i="30"/>
  <c r="V274" i="30"/>
  <c r="H272" i="30"/>
  <c r="V272" i="30"/>
  <c r="H270" i="30"/>
  <c r="V270" i="30"/>
  <c r="H268" i="30"/>
  <c r="V268" i="30"/>
  <c r="H266" i="30"/>
  <c r="V266" i="30"/>
  <c r="H264" i="30"/>
  <c r="V264" i="30"/>
  <c r="H262" i="30"/>
  <c r="V262" i="30"/>
  <c r="H260" i="30"/>
  <c r="V260" i="30"/>
  <c r="H257" i="30"/>
  <c r="V257" i="30"/>
  <c r="H255" i="30"/>
  <c r="V255" i="30"/>
  <c r="H253" i="30"/>
  <c r="V253" i="30"/>
  <c r="H251" i="30"/>
  <c r="V251" i="30"/>
  <c r="H249" i="30"/>
  <c r="V249" i="30"/>
  <c r="H247" i="30"/>
  <c r="V247" i="30"/>
  <c r="H239" i="30"/>
  <c r="V239" i="30"/>
  <c r="H237" i="30"/>
  <c r="V237" i="30"/>
  <c r="H235" i="30"/>
  <c r="V235" i="30"/>
  <c r="H233" i="30"/>
  <c r="V233" i="30"/>
  <c r="H231" i="30"/>
  <c r="V231" i="30"/>
  <c r="H229" i="30"/>
  <c r="V229" i="30"/>
  <c r="H227" i="30"/>
  <c r="V227" i="30"/>
  <c r="H225" i="30"/>
  <c r="V225" i="30"/>
  <c r="H223" i="30"/>
  <c r="V223" i="30"/>
  <c r="H221" i="30"/>
  <c r="V221" i="30"/>
  <c r="H219" i="30"/>
  <c r="V219" i="30"/>
  <c r="H217" i="30"/>
  <c r="V217" i="30"/>
  <c r="H215" i="30"/>
  <c r="V215" i="30"/>
  <c r="H213" i="30"/>
  <c r="V213" i="30"/>
  <c r="H211" i="30"/>
  <c r="V211" i="30"/>
  <c r="H209" i="30"/>
  <c r="V209" i="30"/>
  <c r="H207" i="30"/>
  <c r="V207" i="30"/>
  <c r="H205" i="30"/>
  <c r="V205" i="30"/>
  <c r="H203" i="30"/>
  <c r="V203" i="30"/>
  <c r="H201" i="30"/>
  <c r="V201" i="30"/>
  <c r="H199" i="30"/>
  <c r="V199" i="30"/>
  <c r="H197" i="30"/>
  <c r="V197" i="30"/>
  <c r="H195" i="30"/>
  <c r="V195" i="30"/>
  <c r="H193" i="30"/>
  <c r="V193" i="30"/>
  <c r="H191" i="30"/>
  <c r="V191" i="30"/>
  <c r="H189" i="30"/>
  <c r="V189" i="30"/>
  <c r="H187" i="30"/>
  <c r="V187" i="30"/>
  <c r="H185" i="30"/>
  <c r="V185" i="30"/>
  <c r="H183" i="30"/>
  <c r="V183" i="30"/>
  <c r="H181" i="30"/>
  <c r="V181" i="30"/>
  <c r="H179" i="30"/>
  <c r="V179" i="30"/>
  <c r="H177" i="30"/>
  <c r="V177" i="30"/>
  <c r="H175" i="30"/>
  <c r="V175" i="30"/>
  <c r="H173" i="30"/>
  <c r="V173" i="30"/>
  <c r="H171" i="30"/>
  <c r="V171" i="30"/>
  <c r="H169" i="30"/>
  <c r="V169" i="30"/>
  <c r="H167" i="30"/>
  <c r="V167" i="30"/>
  <c r="H165" i="30"/>
  <c r="V165" i="30"/>
  <c r="H163" i="30"/>
  <c r="V163" i="30"/>
  <c r="H161" i="30"/>
  <c r="V161" i="30"/>
  <c r="H159" i="30"/>
  <c r="V159" i="30"/>
  <c r="H157" i="30"/>
  <c r="V157" i="30"/>
  <c r="H155" i="30"/>
  <c r="V155" i="30"/>
  <c r="H153" i="30"/>
  <c r="V153" i="30"/>
  <c r="H151" i="30"/>
  <c r="V151" i="30"/>
  <c r="H149" i="30"/>
  <c r="V149" i="30"/>
  <c r="H147" i="30"/>
  <c r="V147" i="30"/>
  <c r="H145" i="30"/>
  <c r="V145" i="30"/>
  <c r="H143" i="30"/>
  <c r="V143" i="30"/>
  <c r="H141" i="30"/>
  <c r="V141" i="30"/>
  <c r="H139" i="30"/>
  <c r="V139" i="30"/>
  <c r="H137" i="30"/>
  <c r="V137" i="30"/>
  <c r="H135" i="30"/>
  <c r="V135" i="30"/>
  <c r="H133" i="30"/>
  <c r="V133" i="30"/>
  <c r="H131" i="30"/>
  <c r="V131" i="30"/>
  <c r="H129" i="30"/>
  <c r="V129" i="30"/>
  <c r="H127" i="30"/>
  <c r="V127" i="30"/>
  <c r="H125" i="30"/>
  <c r="V125" i="30"/>
  <c r="H123" i="30"/>
  <c r="V123" i="30"/>
  <c r="H121" i="30"/>
  <c r="V121" i="30"/>
  <c r="H119" i="30"/>
  <c r="V119" i="30"/>
  <c r="H117" i="30"/>
  <c r="V117" i="30"/>
  <c r="H115" i="30"/>
  <c r="V115" i="30"/>
  <c r="H113" i="30"/>
  <c r="V113" i="30"/>
  <c r="H111" i="30"/>
  <c r="V111" i="30"/>
  <c r="H109" i="30"/>
  <c r="V109" i="30"/>
  <c r="H107" i="30"/>
  <c r="V107" i="30"/>
  <c r="H105" i="30"/>
  <c r="V105" i="30"/>
  <c r="H103" i="30"/>
  <c r="V103" i="30"/>
  <c r="H101" i="30"/>
  <c r="V101" i="30"/>
  <c r="H99" i="30"/>
  <c r="V99" i="30"/>
  <c r="H97" i="30"/>
  <c r="V97" i="30"/>
  <c r="H95" i="30"/>
  <c r="V95" i="30"/>
  <c r="H93" i="30"/>
  <c r="V93" i="30"/>
  <c r="H91" i="30"/>
  <c r="V91" i="30"/>
  <c r="H89" i="30"/>
  <c r="V89" i="30"/>
  <c r="H87" i="30"/>
  <c r="V87" i="30"/>
  <c r="H85" i="30"/>
  <c r="V85" i="30"/>
  <c r="H83" i="30"/>
  <c r="V83" i="30"/>
  <c r="H81" i="30"/>
  <c r="V81" i="30"/>
  <c r="H79" i="30"/>
  <c r="V79" i="30"/>
  <c r="H77" i="30"/>
  <c r="V77" i="30"/>
  <c r="H75" i="30"/>
  <c r="V75" i="30"/>
  <c r="H73" i="30"/>
  <c r="V73" i="30"/>
  <c r="H71" i="30"/>
  <c r="V71" i="30"/>
  <c r="H69" i="30"/>
  <c r="V69" i="30"/>
  <c r="H67" i="30"/>
  <c r="V67" i="30"/>
  <c r="H65" i="30"/>
  <c r="V65" i="30"/>
  <c r="H63" i="30"/>
  <c r="V63" i="30"/>
  <c r="H61" i="30"/>
  <c r="V61" i="30"/>
  <c r="H59" i="30"/>
  <c r="V59" i="30"/>
  <c r="H57" i="30"/>
  <c r="V57" i="30"/>
  <c r="H55" i="30"/>
  <c r="V55" i="30"/>
  <c r="H53" i="30"/>
  <c r="V53" i="30"/>
  <c r="H51" i="30"/>
  <c r="V51" i="30"/>
  <c r="H49" i="30"/>
  <c r="V49" i="30"/>
  <c r="H47" i="30"/>
  <c r="V47" i="30"/>
  <c r="H45" i="30"/>
  <c r="V45" i="30"/>
  <c r="H43" i="30"/>
  <c r="V43" i="30"/>
  <c r="H41" i="30"/>
  <c r="V41" i="30"/>
  <c r="H39" i="30"/>
  <c r="V39" i="30"/>
  <c r="H37" i="30"/>
  <c r="V37" i="30"/>
  <c r="H35" i="30"/>
  <c r="V35" i="30"/>
  <c r="H33" i="30"/>
  <c r="V33" i="30"/>
  <c r="H31" i="30"/>
  <c r="V31" i="30"/>
  <c r="H29" i="30"/>
  <c r="V29" i="30"/>
  <c r="H27" i="30"/>
  <c r="V27" i="30"/>
  <c r="H25" i="30"/>
  <c r="V25" i="30"/>
  <c r="H23" i="30"/>
  <c r="V23" i="30"/>
  <c r="H21" i="30"/>
  <c r="V21" i="30"/>
  <c r="H19" i="30"/>
  <c r="V19" i="30"/>
  <c r="H17" i="30"/>
  <c r="V17" i="30"/>
  <c r="H15" i="30"/>
  <c r="V15" i="30"/>
  <c r="H13" i="30"/>
  <c r="V13" i="30"/>
  <c r="H11" i="30"/>
  <c r="V11" i="30"/>
  <c r="H9" i="30"/>
  <c r="V9" i="30"/>
  <c r="H1457" i="30"/>
  <c r="V1457" i="30"/>
  <c r="H1455" i="30"/>
  <c r="V1455" i="30"/>
  <c r="H1453" i="30"/>
  <c r="V1453" i="30"/>
  <c r="H1451" i="30"/>
  <c r="V1451" i="30"/>
  <c r="H1449" i="30"/>
  <c r="V1449" i="30"/>
  <c r="H1447" i="30"/>
  <c r="V1447" i="30"/>
  <c r="H1445" i="30"/>
  <c r="V1445" i="30"/>
  <c r="H1443" i="30"/>
  <c r="V1443" i="30"/>
  <c r="H1441" i="30"/>
  <c r="V1441" i="30"/>
  <c r="H1439" i="30"/>
  <c r="V1439" i="30"/>
  <c r="H1437" i="30"/>
  <c r="V1437" i="30"/>
  <c r="H1435" i="30"/>
  <c r="V1435" i="30"/>
  <c r="H1433" i="30"/>
  <c r="V1433" i="30"/>
  <c r="H1431" i="30"/>
  <c r="V1431" i="30"/>
  <c r="H1429" i="30"/>
  <c r="V1429" i="30"/>
  <c r="H1427" i="30"/>
  <c r="V1427" i="30"/>
  <c r="H304" i="30"/>
  <c r="V304" i="30"/>
  <c r="H332" i="30"/>
  <c r="V332" i="30"/>
  <c r="H316" i="30"/>
  <c r="V316" i="30"/>
  <c r="H308" i="30"/>
  <c r="V308" i="30"/>
  <c r="H300" i="30"/>
  <c r="V300" i="30"/>
  <c r="H331" i="30"/>
  <c r="V331" i="30"/>
  <c r="H329" i="30"/>
  <c r="V329" i="30"/>
  <c r="H327" i="30"/>
  <c r="V327" i="30"/>
  <c r="H325" i="30"/>
  <c r="V325" i="30"/>
  <c r="H323" i="30"/>
  <c r="V323" i="30"/>
  <c r="H321" i="30"/>
  <c r="V321" i="30"/>
  <c r="H319" i="30"/>
  <c r="V319" i="30"/>
  <c r="H317" i="30"/>
  <c r="V317" i="30"/>
  <c r="H315" i="30"/>
  <c r="V315" i="30"/>
  <c r="H313" i="30"/>
  <c r="V313" i="30"/>
  <c r="H311" i="30"/>
  <c r="V311" i="30"/>
  <c r="H309" i="30"/>
  <c r="V309" i="30"/>
  <c r="H307" i="30"/>
  <c r="V307" i="30"/>
  <c r="H305" i="30"/>
  <c r="V305" i="30"/>
  <c r="H303" i="30"/>
  <c r="V303" i="30"/>
  <c r="H301" i="30"/>
  <c r="V301" i="30"/>
  <c r="H330" i="30"/>
  <c r="V330" i="30"/>
  <c r="H328" i="30"/>
  <c r="V328" i="30"/>
  <c r="H326" i="30"/>
  <c r="V326" i="30"/>
  <c r="H324" i="30"/>
  <c r="V324" i="30"/>
  <c r="H322" i="30"/>
  <c r="V322" i="30"/>
  <c r="H320" i="30"/>
  <c r="V320" i="30"/>
  <c r="H318" i="30"/>
  <c r="V318" i="30"/>
  <c r="H314" i="30"/>
  <c r="V314" i="30"/>
  <c r="H312" i="30"/>
  <c r="V312" i="30"/>
  <c r="H310" i="30"/>
  <c r="V310" i="30"/>
  <c r="H306" i="30"/>
  <c r="V306" i="30"/>
  <c r="H302" i="30"/>
  <c r="V302" i="30"/>
  <c r="H426" i="30"/>
  <c r="V426" i="30"/>
  <c r="H341" i="30"/>
  <c r="V341" i="30"/>
  <c r="H422" i="30"/>
  <c r="V422" i="30"/>
  <c r="H333" i="30"/>
  <c r="V333" i="30"/>
  <c r="H430" i="30"/>
  <c r="V430" i="30"/>
  <c r="H343" i="30"/>
  <c r="V343" i="30"/>
  <c r="H431" i="30"/>
  <c r="V431" i="30"/>
  <c r="H429" i="30"/>
  <c r="V429" i="30"/>
  <c r="H427" i="30"/>
  <c r="V427" i="30"/>
  <c r="H425" i="30"/>
  <c r="V425" i="30"/>
  <c r="H423" i="30"/>
  <c r="V423" i="30"/>
  <c r="H421" i="30"/>
  <c r="V421" i="30"/>
  <c r="H344" i="30"/>
  <c r="V344" i="30"/>
  <c r="H342" i="30"/>
  <c r="V342" i="30"/>
  <c r="H340" i="30"/>
  <c r="V340" i="30"/>
  <c r="H338" i="30"/>
  <c r="V338" i="30"/>
  <c r="H336" i="30"/>
  <c r="V336" i="30"/>
  <c r="H334" i="30"/>
  <c r="V334" i="30"/>
  <c r="H432" i="30"/>
  <c r="V432" i="30"/>
  <c r="H337" i="30"/>
  <c r="V337" i="30"/>
  <c r="H424" i="30"/>
  <c r="V424" i="30"/>
  <c r="H339" i="30"/>
  <c r="V339" i="30"/>
  <c r="H428" i="30"/>
  <c r="V428" i="30"/>
  <c r="H345" i="30"/>
  <c r="V345" i="30"/>
  <c r="H335" i="30"/>
  <c r="V335" i="30"/>
  <c r="H1322" i="30"/>
  <c r="V1322" i="30"/>
  <c r="H1320" i="30"/>
  <c r="V1320" i="30"/>
  <c r="H1318" i="30"/>
  <c r="V1318" i="30"/>
  <c r="H1316" i="30"/>
  <c r="V1316" i="30"/>
  <c r="H1314" i="30"/>
  <c r="V1314" i="30"/>
  <c r="H1312" i="30"/>
  <c r="V1312" i="30"/>
  <c r="H1310" i="30"/>
  <c r="V1310" i="30"/>
  <c r="H1308" i="30"/>
  <c r="V1308" i="30"/>
  <c r="H1306" i="30"/>
  <c r="V1306" i="30"/>
  <c r="H1321" i="30"/>
  <c r="V1321" i="30"/>
  <c r="H1319" i="30"/>
  <c r="V1319" i="30"/>
  <c r="H1317" i="30"/>
  <c r="V1317" i="30"/>
  <c r="H1315" i="30"/>
  <c r="V1315" i="30"/>
  <c r="H1313" i="30"/>
  <c r="V1313" i="30"/>
  <c r="H1311" i="30"/>
  <c r="V1311" i="30"/>
  <c r="H1309" i="30"/>
  <c r="V1309" i="30"/>
  <c r="H1307" i="30"/>
  <c r="V1307" i="30"/>
  <c r="H1302" i="30"/>
  <c r="V1302" i="30"/>
  <c r="K692" i="30"/>
  <c r="K650" i="30"/>
  <c r="K648" i="30"/>
  <c r="K1339" i="30"/>
  <c r="K1425" i="30"/>
  <c r="O1320" i="30"/>
  <c r="K959" i="30"/>
  <c r="K1392" i="30"/>
  <c r="K552" i="30"/>
  <c r="K528" i="30"/>
  <c r="K1385" i="30"/>
  <c r="K1377" i="30"/>
  <c r="K1373" i="30"/>
  <c r="K1139" i="30"/>
  <c r="K1127" i="30"/>
  <c r="K1125" i="30"/>
  <c r="K874" i="30"/>
  <c r="K647" i="30"/>
  <c r="K9" i="30"/>
  <c r="K1452" i="30"/>
  <c r="K1444" i="30"/>
  <c r="K1436" i="30"/>
  <c r="K1428" i="30"/>
  <c r="K1426" i="30"/>
  <c r="K1365" i="30"/>
  <c r="K1363" i="30"/>
  <c r="K1279" i="30"/>
  <c r="K1420" i="30"/>
  <c r="K1357" i="30"/>
  <c r="K1349" i="30"/>
  <c r="K1347" i="30"/>
  <c r="K1367" i="30"/>
  <c r="K290" i="30"/>
  <c r="K284" i="30"/>
  <c r="K1457" i="30"/>
  <c r="K1455" i="30"/>
  <c r="K1451" i="30"/>
  <c r="K1449" i="30"/>
  <c r="K1447" i="30"/>
  <c r="K1445" i="30"/>
  <c r="K1443" i="30"/>
  <c r="K1441" i="30"/>
  <c r="K1439" i="30"/>
  <c r="K1437" i="30"/>
  <c r="K1435" i="30"/>
  <c r="K1433" i="30"/>
  <c r="K1429" i="30"/>
  <c r="K1427" i="30"/>
  <c r="K553" i="30"/>
  <c r="K221" i="30"/>
  <c r="K1090" i="30"/>
  <c r="K1338" i="30"/>
  <c r="K1370" i="30"/>
  <c r="K1364" i="30"/>
  <c r="K1241" i="30"/>
  <c r="K1093" i="30"/>
  <c r="K1405" i="30"/>
  <c r="K1403" i="30"/>
  <c r="K1196" i="30"/>
  <c r="K1184" i="30"/>
  <c r="K926" i="30"/>
  <c r="K514" i="30"/>
  <c r="K273" i="30"/>
  <c r="K1169" i="30"/>
  <c r="K1101" i="30"/>
  <c r="K741" i="30"/>
  <c r="K723" i="30"/>
  <c r="K156" i="30"/>
  <c r="K1354" i="30"/>
  <c r="K1284" i="30"/>
  <c r="K535" i="30"/>
  <c r="K529" i="30"/>
  <c r="K257" i="30"/>
  <c r="K207" i="30"/>
  <c r="K521" i="30"/>
  <c r="K1310" i="30"/>
  <c r="K1397" i="30"/>
  <c r="K1323" i="30"/>
  <c r="K1301" i="30"/>
  <c r="K1299" i="30"/>
  <c r="K1242" i="30"/>
  <c r="K1232" i="30"/>
  <c r="K1215" i="30"/>
  <c r="K1148" i="30"/>
  <c r="K989" i="30"/>
  <c r="K564" i="30"/>
  <c r="K509" i="30"/>
  <c r="K289" i="30"/>
  <c r="K1412" i="30"/>
  <c r="K1345" i="30"/>
  <c r="K1341" i="30"/>
  <c r="K1249" i="30"/>
  <c r="K1129" i="30"/>
  <c r="K1117" i="30"/>
  <c r="K550" i="30"/>
  <c r="K542" i="30"/>
  <c r="K316" i="30"/>
  <c r="K198" i="30"/>
  <c r="K137" i="30"/>
  <c r="K1227" i="30"/>
  <c r="K1424" i="30"/>
  <c r="K1417" i="30"/>
  <c r="K1399" i="30"/>
  <c r="K1381" i="30"/>
  <c r="K1379" i="30"/>
  <c r="K1332" i="30"/>
  <c r="K1325" i="30"/>
  <c r="K1268" i="30"/>
  <c r="O1266" i="30"/>
  <c r="K1257" i="30"/>
  <c r="K1152" i="30"/>
  <c r="K1113" i="30"/>
  <c r="K1109" i="30"/>
  <c r="K891" i="30"/>
  <c r="K780" i="30"/>
  <c r="K655" i="30"/>
  <c r="K643" i="30"/>
  <c r="K631" i="30"/>
  <c r="K603" i="30"/>
  <c r="K234" i="30"/>
  <c r="K57" i="30"/>
  <c r="K55" i="30"/>
  <c r="K53" i="30"/>
  <c r="K1413" i="30"/>
  <c r="K1411" i="30"/>
  <c r="K1393" i="30"/>
  <c r="K1348" i="30"/>
  <c r="K1302" i="30"/>
  <c r="K1197" i="30"/>
  <c r="K1186" i="30"/>
  <c r="O977" i="30"/>
  <c r="K883" i="30"/>
  <c r="K579" i="30"/>
  <c r="K296" i="30"/>
  <c r="K237" i="30"/>
  <c r="K218" i="30"/>
  <c r="K167" i="30"/>
  <c r="K165" i="30"/>
  <c r="K92" i="30"/>
  <c r="K1252" i="30"/>
  <c r="K1138" i="30"/>
  <c r="K1418" i="30"/>
  <c r="K1402" i="30"/>
  <c r="K1380" i="30"/>
  <c r="K1355" i="30"/>
  <c r="K1335" i="30"/>
  <c r="K1333" i="30"/>
  <c r="K1331" i="30"/>
  <c r="K1314" i="30"/>
  <c r="K1155" i="30"/>
  <c r="K1116" i="30"/>
  <c r="K1112" i="30"/>
  <c r="K994" i="30"/>
  <c r="K819" i="30"/>
  <c r="K811" i="30"/>
  <c r="K787" i="30"/>
  <c r="K785" i="30"/>
  <c r="K604" i="30"/>
  <c r="K573" i="30"/>
  <c r="K569" i="30"/>
  <c r="K530" i="30"/>
  <c r="K522" i="30"/>
  <c r="K485" i="30"/>
  <c r="K483" i="30"/>
  <c r="K477" i="30"/>
  <c r="K475" i="30"/>
  <c r="K313" i="30"/>
  <c r="K161" i="30"/>
  <c r="K159" i="30"/>
  <c r="K1274" i="30"/>
  <c r="K1387" i="30"/>
  <c r="K1371" i="30"/>
  <c r="K1351" i="30"/>
  <c r="K1276" i="30"/>
  <c r="K1265" i="30"/>
  <c r="K1240" i="30"/>
  <c r="K1072" i="30"/>
  <c r="K1068" i="30"/>
  <c r="K1064" i="30"/>
  <c r="K697" i="30"/>
  <c r="K693" i="30"/>
  <c r="K602" i="30"/>
  <c r="K600" i="30"/>
  <c r="K196" i="30"/>
  <c r="K192" i="30"/>
  <c r="K689" i="30"/>
  <c r="K551" i="30"/>
  <c r="K275" i="30"/>
  <c r="K254" i="30"/>
  <c r="K164" i="30"/>
  <c r="K1185" i="30"/>
  <c r="K1157" i="30"/>
  <c r="K1130" i="30"/>
  <c r="K1076" i="30"/>
  <c r="K566" i="30"/>
  <c r="K232" i="30"/>
  <c r="K1254" i="30"/>
  <c r="K1237" i="30"/>
  <c r="K1225" i="30"/>
  <c r="K1168" i="30"/>
  <c r="O978" i="30"/>
  <c r="K517" i="30"/>
  <c r="K304" i="30"/>
  <c r="K1386" i="30"/>
  <c r="K1423" i="30"/>
  <c r="K1421" i="30"/>
  <c r="K1415" i="30"/>
  <c r="K1408" i="30"/>
  <c r="K1395" i="30"/>
  <c r="K1369" i="30"/>
  <c r="K1360" i="30"/>
  <c r="K1337" i="30"/>
  <c r="K1328" i="30"/>
  <c r="K1317" i="30"/>
  <c r="K1277" i="30"/>
  <c r="K1230" i="30"/>
  <c r="K1221" i="30"/>
  <c r="K1181" i="30"/>
  <c r="K1179" i="30"/>
  <c r="K1153" i="30"/>
  <c r="K1149" i="30"/>
  <c r="K966" i="30"/>
  <c r="K964" i="30"/>
  <c r="K777" i="30"/>
  <c r="K676" i="30"/>
  <c r="K674" i="30"/>
  <c r="K1313" i="30"/>
  <c r="K1306" i="30"/>
  <c r="O1264" i="30"/>
  <c r="O1249" i="30"/>
  <c r="K1219" i="30"/>
  <c r="K1036" i="30"/>
  <c r="K1032" i="30"/>
  <c r="O733" i="30"/>
  <c r="K546" i="30"/>
  <c r="K942" i="30"/>
  <c r="K729" i="30"/>
  <c r="K1419" i="30"/>
  <c r="K1409" i="30"/>
  <c r="K1361" i="30"/>
  <c r="K1329" i="30"/>
  <c r="K1285" i="30"/>
  <c r="K1283" i="30"/>
  <c r="K1278" i="30"/>
  <c r="K1271" i="30"/>
  <c r="K1269" i="30"/>
  <c r="K1267" i="30"/>
  <c r="K1262" i="30"/>
  <c r="K1247" i="30"/>
  <c r="K1245" i="30"/>
  <c r="K1238" i="30"/>
  <c r="K1229" i="30"/>
  <c r="K1143" i="30"/>
  <c r="K806" i="30"/>
  <c r="K606" i="30"/>
  <c r="K1401" i="30"/>
  <c r="K1396" i="30"/>
  <c r="K1389" i="30"/>
  <c r="K1383" i="30"/>
  <c r="K1376" i="30"/>
  <c r="K1353" i="30"/>
  <c r="K1344" i="30"/>
  <c r="K1321" i="30"/>
  <c r="K1187" i="30"/>
  <c r="K1180" i="30"/>
  <c r="O1099" i="30"/>
  <c r="O1097" i="30"/>
  <c r="K912" i="30"/>
  <c r="K1106" i="30"/>
  <c r="K277" i="30"/>
  <c r="K541" i="30"/>
  <c r="K281" i="30"/>
  <c r="K104" i="30"/>
  <c r="K1319" i="30"/>
  <c r="K1311" i="30"/>
  <c r="K1288" i="30"/>
  <c r="K1261" i="30"/>
  <c r="K1209" i="30"/>
  <c r="K1195" i="30"/>
  <c r="K1183" i="30"/>
  <c r="K1165" i="30"/>
  <c r="K1114" i="30"/>
  <c r="O1084" i="30"/>
  <c r="K939" i="30"/>
  <c r="K725" i="30"/>
  <c r="K662" i="30"/>
  <c r="K615" i="30"/>
  <c r="K598" i="30"/>
  <c r="K596" i="30"/>
  <c r="K562" i="30"/>
  <c r="K560" i="30"/>
  <c r="K537" i="30"/>
  <c r="K520" i="30"/>
  <c r="K504" i="30"/>
  <c r="K309" i="30"/>
  <c r="K292" i="30"/>
  <c r="K267" i="30"/>
  <c r="K230" i="30"/>
  <c r="O211" i="30"/>
  <c r="K181" i="30"/>
  <c r="K132" i="30"/>
  <c r="K44" i="30"/>
  <c r="K1140" i="30"/>
  <c r="K1133" i="30"/>
  <c r="K1128" i="30"/>
  <c r="K1052" i="30"/>
  <c r="K973" i="30"/>
  <c r="K950" i="30"/>
  <c r="K937" i="30"/>
  <c r="K906" i="30"/>
  <c r="K866" i="30"/>
  <c r="K771" i="30"/>
  <c r="K767" i="30"/>
  <c r="K652" i="30"/>
  <c r="K611" i="30"/>
  <c r="K584" i="30"/>
  <c r="K567" i="30"/>
  <c r="K554" i="30"/>
  <c r="K531" i="30"/>
  <c r="K513" i="30"/>
  <c r="K256" i="30"/>
  <c r="K169" i="30"/>
  <c r="K21" i="30"/>
  <c r="K1115" i="30"/>
  <c r="K980" i="30"/>
  <c r="K965" i="30"/>
  <c r="K944" i="30"/>
  <c r="K904" i="30"/>
  <c r="K265" i="30"/>
  <c r="K742" i="30"/>
  <c r="K713" i="30"/>
  <c r="K665" i="30"/>
  <c r="K657" i="30"/>
  <c r="K628" i="30"/>
  <c r="K599" i="30"/>
  <c r="K574" i="30"/>
  <c r="K563" i="30"/>
  <c r="K518" i="30"/>
  <c r="K516" i="30"/>
  <c r="K276" i="30"/>
  <c r="K238" i="30"/>
  <c r="K194" i="30"/>
  <c r="K186" i="30"/>
  <c r="K1282" i="30"/>
  <c r="K1235" i="30"/>
  <c r="K1220" i="30"/>
  <c r="K1205" i="30"/>
  <c r="K1201" i="30"/>
  <c r="K1171" i="30"/>
  <c r="K1164" i="30"/>
  <c r="K1141" i="30"/>
  <c r="K1136" i="30"/>
  <c r="K957" i="30"/>
  <c r="K825" i="30"/>
  <c r="K820" i="30"/>
  <c r="K803" i="30"/>
  <c r="K776" i="30"/>
  <c r="K757" i="30"/>
  <c r="O722" i="30"/>
  <c r="K707" i="30"/>
  <c r="K618" i="30"/>
  <c r="K616" i="30"/>
  <c r="K561" i="30"/>
  <c r="K548" i="30"/>
  <c r="K534" i="30"/>
  <c r="K532" i="30"/>
  <c r="K501" i="30"/>
  <c r="K499" i="30"/>
  <c r="K493" i="30"/>
  <c r="K297" i="30"/>
  <c r="K291" i="30"/>
  <c r="K268" i="30"/>
  <c r="K227" i="30"/>
  <c r="K214" i="30"/>
  <c r="K144" i="30"/>
  <c r="K140" i="30"/>
  <c r="K66" i="30"/>
  <c r="K45" i="30"/>
  <c r="K39" i="30"/>
  <c r="K1000" i="30"/>
  <c r="K955" i="30"/>
  <c r="K949" i="30"/>
  <c r="K923" i="30"/>
  <c r="K914" i="30"/>
  <c r="K766" i="30"/>
  <c r="K678" i="30"/>
  <c r="K608" i="30"/>
  <c r="K591" i="30"/>
  <c r="K587" i="30"/>
  <c r="K583" i="30"/>
  <c r="K519" i="30"/>
  <c r="K308" i="30"/>
  <c r="K283" i="30"/>
  <c r="K197" i="30"/>
  <c r="K79" i="30"/>
  <c r="K73" i="30"/>
  <c r="K1410" i="30"/>
  <c r="K1407" i="30"/>
  <c r="K1404" i="30"/>
  <c r="K1394" i="30"/>
  <c r="K1391" i="30"/>
  <c r="K1388" i="30"/>
  <c r="K1378" i="30"/>
  <c r="K1375" i="30"/>
  <c r="K1372" i="30"/>
  <c r="K1362" i="30"/>
  <c r="K1359" i="30"/>
  <c r="K1356" i="30"/>
  <c r="K1346" i="30"/>
  <c r="K1343" i="30"/>
  <c r="K1340" i="30"/>
  <c r="K1330" i="30"/>
  <c r="K1327" i="30"/>
  <c r="K1324" i="30"/>
  <c r="K1298" i="30"/>
  <c r="K1295" i="30"/>
  <c r="K1292" i="30"/>
  <c r="K1289" i="30"/>
  <c r="K1286" i="30"/>
  <c r="K1280" i="30"/>
  <c r="K1258" i="30"/>
  <c r="K1246" i="30"/>
  <c r="K1243" i="30"/>
  <c r="K1233" i="30"/>
  <c r="K1226" i="30"/>
  <c r="O1217" i="30"/>
  <c r="K1211" i="30"/>
  <c r="K1208" i="30"/>
  <c r="K1202" i="30"/>
  <c r="K1192" i="30"/>
  <c r="K1189" i="30"/>
  <c r="K1145" i="30"/>
  <c r="K1132" i="30"/>
  <c r="K1122" i="30"/>
  <c r="K1083" i="30"/>
  <c r="K660" i="30"/>
  <c r="K206" i="30"/>
  <c r="K202" i="30"/>
  <c r="K1223" i="30"/>
  <c r="K1200" i="30"/>
  <c r="K1161" i="30"/>
  <c r="K1151" i="30"/>
  <c r="K1135" i="30"/>
  <c r="O1113" i="30"/>
  <c r="K1040" i="30"/>
  <c r="K995" i="30"/>
  <c r="K970" i="30"/>
  <c r="K968" i="30"/>
  <c r="K750" i="30"/>
  <c r="K558" i="30"/>
  <c r="K533" i="30"/>
  <c r="K496" i="30"/>
  <c r="K294" i="30"/>
  <c r="K1146" i="30"/>
  <c r="K700" i="30"/>
  <c r="K677" i="30"/>
  <c r="K586" i="30"/>
  <c r="K1088" i="30"/>
  <c r="K526" i="30"/>
  <c r="K1315" i="30"/>
  <c r="K1312" i="30"/>
  <c r="K1309" i="30"/>
  <c r="K1296" i="30"/>
  <c r="K1293" i="30"/>
  <c r="K1290" i="30"/>
  <c r="O1282" i="30"/>
  <c r="K1281" i="30"/>
  <c r="K1275" i="30"/>
  <c r="K1272" i="30"/>
  <c r="K1263" i="30"/>
  <c r="K1234" i="30"/>
  <c r="K1231" i="30"/>
  <c r="K1224" i="30"/>
  <c r="K1212" i="30"/>
  <c r="K1203" i="30"/>
  <c r="K1177" i="30"/>
  <c r="K1167" i="30"/>
  <c r="K1154" i="30"/>
  <c r="K1108" i="30"/>
  <c r="K1105" i="30"/>
  <c r="K1092" i="30"/>
  <c r="K1089" i="30"/>
  <c r="K1079" i="30"/>
  <c r="K1004" i="30"/>
  <c r="K975" i="30"/>
  <c r="K565" i="30"/>
  <c r="K538" i="30"/>
  <c r="K1160" i="30"/>
  <c r="K1111" i="30"/>
  <c r="K1095" i="30"/>
  <c r="K934" i="30"/>
  <c r="K709" i="30"/>
  <c r="K630" i="30"/>
  <c r="K545" i="30"/>
  <c r="K691" i="30"/>
  <c r="K1307" i="30"/>
  <c r="K1291" i="30"/>
  <c r="O1250" i="30"/>
  <c r="K1193" i="30"/>
  <c r="K1170" i="30"/>
  <c r="O1096" i="30"/>
  <c r="K867" i="30"/>
  <c r="O753" i="30"/>
  <c r="K753" i="30"/>
  <c r="K724" i="30"/>
  <c r="K1287" i="30"/>
  <c r="K1259" i="30"/>
  <c r="K1416" i="30"/>
  <c r="K1400" i="30"/>
  <c r="K1384" i="30"/>
  <c r="K1368" i="30"/>
  <c r="K1352" i="30"/>
  <c r="K1336" i="30"/>
  <c r="K1322" i="30"/>
  <c r="K1297" i="30"/>
  <c r="K1294" i="30"/>
  <c r="K1273" i="30"/>
  <c r="K1239" i="30"/>
  <c r="K1216" i="30"/>
  <c r="K1210" i="30"/>
  <c r="K1207" i="30"/>
  <c r="K1199" i="30"/>
  <c r="K1176" i="30"/>
  <c r="K1173" i="30"/>
  <c r="K1163" i="30"/>
  <c r="K1124" i="30"/>
  <c r="K1121" i="30"/>
  <c r="K1082" i="30"/>
  <c r="K1080" i="30"/>
  <c r="O965" i="30"/>
  <c r="K954" i="30"/>
  <c r="K952" i="30"/>
  <c r="K928" i="30"/>
  <c r="K921" i="30"/>
  <c r="K699" i="30"/>
  <c r="K682" i="30"/>
  <c r="O754" i="30"/>
  <c r="K745" i="30"/>
  <c r="K734" i="30"/>
  <c r="K710" i="30"/>
  <c r="K708" i="30"/>
  <c r="K681" i="30"/>
  <c r="K664" i="30"/>
  <c r="K651" i="30"/>
  <c r="K634" i="30"/>
  <c r="K632" i="30"/>
  <c r="K590" i="30"/>
  <c r="K588" i="30"/>
  <c r="K570" i="30"/>
  <c r="K300" i="30"/>
  <c r="O300" i="30"/>
  <c r="K253" i="30"/>
  <c r="O247" i="30"/>
  <c r="K191" i="30"/>
  <c r="K187" i="30"/>
  <c r="K763" i="30"/>
  <c r="O730" i="30"/>
  <c r="O715" i="30"/>
  <c r="K673" i="30"/>
  <c r="K658" i="30"/>
  <c r="K656" i="30"/>
  <c r="K622" i="30"/>
  <c r="K620" i="30"/>
  <c r="K578" i="30"/>
  <c r="K576" i="30"/>
  <c r="K568" i="30"/>
  <c r="K269" i="30"/>
  <c r="K226" i="30"/>
  <c r="O222" i="30"/>
  <c r="O213" i="30"/>
  <c r="K897" i="30"/>
  <c r="K790" i="30"/>
  <c r="K774" i="30"/>
  <c r="K772" i="30"/>
  <c r="K739" i="30"/>
  <c r="K669" i="30"/>
  <c r="K635" i="30"/>
  <c r="K571" i="30"/>
  <c r="K556" i="30"/>
  <c r="K536" i="30"/>
  <c r="K286" i="30"/>
  <c r="O261" i="30"/>
  <c r="K261" i="30"/>
  <c r="K171" i="30"/>
  <c r="K124" i="30"/>
  <c r="K654" i="30"/>
  <c r="K610" i="30"/>
  <c r="K539" i="30"/>
  <c r="K299" i="30"/>
  <c r="K278" i="30"/>
  <c r="K209" i="30"/>
  <c r="K1131" i="30"/>
  <c r="K1119" i="30"/>
  <c r="K1103" i="30"/>
  <c r="K1100" i="30"/>
  <c r="K1012" i="30"/>
  <c r="K805" i="30"/>
  <c r="K782" i="30"/>
  <c r="K559" i="30"/>
  <c r="K549" i="30"/>
  <c r="K1194" i="30"/>
  <c r="K1191" i="30"/>
  <c r="K1178" i="30"/>
  <c r="K1175" i="30"/>
  <c r="K1162" i="30"/>
  <c r="K1159" i="30"/>
  <c r="K1137" i="30"/>
  <c r="K1107" i="30"/>
  <c r="K1087" i="30"/>
  <c r="K1081" i="30"/>
  <c r="K1044" i="30"/>
  <c r="K999" i="30"/>
  <c r="K990" i="30"/>
  <c r="K985" i="30"/>
  <c r="O983" i="30"/>
  <c r="K971" i="30"/>
  <c r="K962" i="30"/>
  <c r="K960" i="30"/>
  <c r="K947" i="30"/>
  <c r="K931" i="30"/>
  <c r="K890" i="30"/>
  <c r="K775" i="30"/>
  <c r="K760" i="30"/>
  <c r="K758" i="30"/>
  <c r="K731" i="30"/>
  <c r="O718" i="30"/>
  <c r="K716" i="30"/>
  <c r="O716" i="30"/>
  <c r="K672" i="30"/>
  <c r="K670" i="30"/>
  <c r="K642" i="30"/>
  <c r="K640" i="30"/>
  <c r="K623" i="30"/>
  <c r="K619" i="30"/>
  <c r="K510" i="30"/>
  <c r="K293" i="30"/>
  <c r="K182" i="30"/>
  <c r="O182" i="30"/>
  <c r="K1204" i="30"/>
  <c r="K1188" i="30"/>
  <c r="K1172" i="30"/>
  <c r="K1156" i="30"/>
  <c r="K1147" i="30"/>
  <c r="K1144" i="30"/>
  <c r="K1123" i="30"/>
  <c r="K1120" i="30"/>
  <c r="K1104" i="30"/>
  <c r="K1091" i="30"/>
  <c r="K1020" i="30"/>
  <c r="K1008" i="30"/>
  <c r="K997" i="30"/>
  <c r="K976" i="30"/>
  <c r="K967" i="30"/>
  <c r="K945" i="30"/>
  <c r="K936" i="30"/>
  <c r="K929" i="30"/>
  <c r="K920" i="30"/>
  <c r="K915" i="30"/>
  <c r="K880" i="30"/>
  <c r="K864" i="30"/>
  <c r="K808" i="30"/>
  <c r="K795" i="30"/>
  <c r="K793" i="30"/>
  <c r="K773" i="30"/>
  <c r="K747" i="30"/>
  <c r="K740" i="30"/>
  <c r="K738" i="30"/>
  <c r="K701" i="30"/>
  <c r="K638" i="30"/>
  <c r="K636" i="30"/>
  <c r="K557" i="30"/>
  <c r="K555" i="30"/>
  <c r="K525" i="30"/>
  <c r="K523" i="30"/>
  <c r="K317" i="30"/>
  <c r="K285" i="30"/>
  <c r="K262" i="30"/>
  <c r="K219" i="30"/>
  <c r="K779" i="30"/>
  <c r="K765" i="30"/>
  <c r="K721" i="30"/>
  <c r="K714" i="30"/>
  <c r="K686" i="30"/>
  <c r="K684" i="30"/>
  <c r="K668" i="30"/>
  <c r="K666" i="30"/>
  <c r="K646" i="30"/>
  <c r="K644" i="30"/>
  <c r="K627" i="30"/>
  <c r="K614" i="30"/>
  <c r="K612" i="30"/>
  <c r="K595" i="30"/>
  <c r="K582" i="30"/>
  <c r="K580" i="30"/>
  <c r="K547" i="30"/>
  <c r="K544" i="30"/>
  <c r="K515" i="30"/>
  <c r="K512" i="30"/>
  <c r="K480" i="30"/>
  <c r="O312" i="30"/>
  <c r="K282" i="30"/>
  <c r="K266" i="30"/>
  <c r="K236" i="30"/>
  <c r="K231" i="30"/>
  <c r="O224" i="30"/>
  <c r="K216" i="30"/>
  <c r="K201" i="30"/>
  <c r="K184" i="30"/>
  <c r="K179" i="30"/>
  <c r="K177" i="30"/>
  <c r="K160" i="30"/>
  <c r="K527" i="30"/>
  <c r="K524" i="30"/>
  <c r="K507" i="30"/>
  <c r="K310" i="30"/>
  <c r="K287" i="30"/>
  <c r="K280" i="30"/>
  <c r="K271" i="30"/>
  <c r="K264" i="30"/>
  <c r="K259" i="30"/>
  <c r="K229" i="30"/>
  <c r="K204" i="30"/>
  <c r="K199" i="30"/>
  <c r="K189" i="30"/>
  <c r="K175" i="30"/>
  <c r="K173" i="30"/>
  <c r="K155" i="30"/>
  <c r="K148" i="30"/>
  <c r="K121" i="30"/>
  <c r="K100" i="30"/>
  <c r="K50" i="30"/>
  <c r="K31" i="30"/>
  <c r="K29" i="30"/>
  <c r="K24" i="30"/>
  <c r="K19" i="30"/>
  <c r="K158" i="30"/>
  <c r="K153" i="30"/>
  <c r="K112" i="30"/>
  <c r="K479" i="30"/>
  <c r="K274" i="30"/>
  <c r="K260" i="30"/>
  <c r="O235" i="30"/>
  <c r="K217" i="30"/>
  <c r="K200" i="30"/>
  <c r="K195" i="30"/>
  <c r="K190" i="30"/>
  <c r="K185" i="30"/>
  <c r="K176" i="30"/>
  <c r="K163" i="30"/>
  <c r="K136" i="30"/>
  <c r="K129" i="30"/>
  <c r="K36" i="30"/>
  <c r="K816" i="30"/>
  <c r="K748" i="30"/>
  <c r="K706" i="30"/>
  <c r="K702" i="30"/>
  <c r="K683" i="30"/>
  <c r="K661" i="30"/>
  <c r="K639" i="30"/>
  <c r="K626" i="30"/>
  <c r="K624" i="30"/>
  <c r="K607" i="30"/>
  <c r="K594" i="30"/>
  <c r="K592" i="30"/>
  <c r="K575" i="30"/>
  <c r="K572" i="30"/>
  <c r="K543" i="30"/>
  <c r="K540" i="30"/>
  <c r="K511" i="30"/>
  <c r="K495" i="30"/>
  <c r="K491" i="30"/>
  <c r="K302" i="30"/>
  <c r="K288" i="30"/>
  <c r="K279" i="30"/>
  <c r="K272" i="30"/>
  <c r="K263" i="30"/>
  <c r="K252" i="30"/>
  <c r="O223" i="30"/>
  <c r="K220" i="30"/>
  <c r="K215" i="30"/>
  <c r="K205" i="30"/>
  <c r="K188" i="30"/>
  <c r="K183" i="30"/>
  <c r="K172" i="30"/>
  <c r="K270" i="30"/>
  <c r="K255" i="30"/>
  <c r="K233" i="30"/>
  <c r="K228" i="30"/>
  <c r="K203" i="30"/>
  <c r="K193" i="30"/>
  <c r="K18" i="30"/>
  <c r="K239" i="30"/>
  <c r="K250" i="30"/>
  <c r="K240" i="30"/>
  <c r="K251" i="30"/>
  <c r="K1422" i="30"/>
  <c r="K1414" i="30"/>
  <c r="K1406" i="30"/>
  <c r="K1398" i="30"/>
  <c r="K1358" i="30"/>
  <c r="K1350" i="30"/>
  <c r="K1342" i="30"/>
  <c r="K1326" i="30"/>
  <c r="K1390" i="30"/>
  <c r="K1382" i="30"/>
  <c r="K1374" i="30"/>
  <c r="K1366" i="30"/>
  <c r="K1334" i="30"/>
  <c r="K1316" i="30"/>
  <c r="K1308" i="30"/>
  <c r="K1300" i="30"/>
  <c r="K1270" i="30"/>
  <c r="O1256" i="30"/>
  <c r="K1248" i="30"/>
  <c r="K1244" i="30"/>
  <c r="K1228" i="30"/>
  <c r="K1236" i="30"/>
  <c r="K1166" i="30"/>
  <c r="K1150" i="30"/>
  <c r="K1142" i="30"/>
  <c r="K1126" i="30"/>
  <c r="K1222" i="30"/>
  <c r="K1118" i="30"/>
  <c r="O1218" i="30"/>
  <c r="K1190" i="30"/>
  <c r="K1182" i="30"/>
  <c r="K1174" i="30"/>
  <c r="K1214" i="30"/>
  <c r="K1198" i="30"/>
  <c r="O1213" i="30"/>
  <c r="K1206" i="30"/>
  <c r="K1158" i="30"/>
  <c r="K1134" i="30"/>
  <c r="K1110" i="30"/>
  <c r="O1098" i="30"/>
  <c r="K998" i="30"/>
  <c r="K993" i="30"/>
  <c r="K1086" i="30"/>
  <c r="K1060" i="30"/>
  <c r="K1028" i="30"/>
  <c r="K996" i="30"/>
  <c r="K991" i="30"/>
  <c r="K986" i="30"/>
  <c r="K981" i="30"/>
  <c r="O979" i="30"/>
  <c r="K1102" i="30"/>
  <c r="K1094" i="30"/>
  <c r="K1048" i="30"/>
  <c r="K1016" i="30"/>
  <c r="K984" i="30"/>
  <c r="K974" i="30"/>
  <c r="K969" i="30"/>
  <c r="O1085" i="30"/>
  <c r="K1056" i="30"/>
  <c r="K1024" i="30"/>
  <c r="K992" i="30"/>
  <c r="K987" i="30"/>
  <c r="K982" i="30"/>
  <c r="K961" i="30"/>
  <c r="K941" i="30"/>
  <c r="K933" i="30"/>
  <c r="K925" i="30"/>
  <c r="K899" i="30"/>
  <c r="K896" i="30"/>
  <c r="K948" i="30"/>
  <c r="K940" i="30"/>
  <c r="K932" i="30"/>
  <c r="K924" i="30"/>
  <c r="K888" i="30"/>
  <c r="K963" i="30"/>
  <c r="K958" i="30"/>
  <c r="K953" i="30"/>
  <c r="K943" i="30"/>
  <c r="K935" i="30"/>
  <c r="K927" i="30"/>
  <c r="K907" i="30"/>
  <c r="K898" i="30"/>
  <c r="K875" i="30"/>
  <c r="K956" i="30"/>
  <c r="K951" i="30"/>
  <c r="K946" i="30"/>
  <c r="K938" i="30"/>
  <c r="K930" i="30"/>
  <c r="K922" i="30"/>
  <c r="K882" i="30"/>
  <c r="K872" i="30"/>
  <c r="K797" i="30"/>
  <c r="K769" i="30"/>
  <c r="K781" i="30"/>
  <c r="K768" i="30"/>
  <c r="K823" i="30"/>
  <c r="K789" i="30"/>
  <c r="K759" i="30"/>
  <c r="K813" i="30"/>
  <c r="K800" i="30"/>
  <c r="K788" i="30"/>
  <c r="K821" i="30"/>
  <c r="K804" i="30"/>
  <c r="K801" i="30"/>
  <c r="K794" i="30"/>
  <c r="K786" i="30"/>
  <c r="K764" i="30"/>
  <c r="K749" i="30"/>
  <c r="K746" i="30"/>
  <c r="K737" i="30"/>
  <c r="K726" i="30"/>
  <c r="K717" i="30"/>
  <c r="K732" i="30"/>
  <c r="K705" i="30"/>
  <c r="K694" i="30"/>
  <c r="K685" i="30"/>
  <c r="K679" i="30"/>
  <c r="K675" i="30"/>
  <c r="K671" i="30"/>
  <c r="K667" i="30"/>
  <c r="K663" i="30"/>
  <c r="K659" i="30"/>
  <c r="K698" i="30"/>
  <c r="K690" i="30"/>
  <c r="K653" i="30"/>
  <c r="K649" i="30"/>
  <c r="K629" i="30"/>
  <c r="K625" i="30"/>
  <c r="K621" i="30"/>
  <c r="K609" i="30"/>
  <c r="K601" i="30"/>
  <c r="K589" i="30"/>
  <c r="K637" i="30"/>
  <c r="K585" i="30"/>
  <c r="K645" i="30"/>
  <c r="K641" i="30"/>
  <c r="K633" i="30"/>
  <c r="K617" i="30"/>
  <c r="K613" i="30"/>
  <c r="K605" i="30"/>
  <c r="K597" i="30"/>
  <c r="K593" i="30"/>
  <c r="K581" i="30"/>
  <c r="K577" i="30"/>
  <c r="K488" i="30"/>
  <c r="K505" i="30"/>
  <c r="K503" i="30"/>
  <c r="K481" i="30"/>
  <c r="K487" i="30"/>
  <c r="K301" i="30"/>
  <c r="O321" i="30"/>
  <c r="K320" i="30"/>
  <c r="O318" i="30"/>
  <c r="K307" i="30"/>
  <c r="O305" i="30"/>
  <c r="K319" i="30"/>
  <c r="K311" i="30"/>
  <c r="K303" i="30"/>
  <c r="K295" i="30"/>
  <c r="O248" i="30"/>
  <c r="O249" i="30"/>
  <c r="O225" i="30"/>
  <c r="O212" i="30"/>
  <c r="O208" i="30"/>
  <c r="K174" i="30"/>
  <c r="K170" i="30"/>
  <c r="K166" i="30"/>
  <c r="K162" i="30"/>
  <c r="O180" i="30"/>
  <c r="O168" i="30"/>
  <c r="K178" i="30"/>
  <c r="K105" i="30"/>
  <c r="K157" i="30"/>
  <c r="K154" i="30"/>
  <c r="K145" i="30"/>
  <c r="K139" i="30"/>
  <c r="K96" i="30"/>
  <c r="K26" i="30"/>
  <c r="K120" i="30"/>
  <c r="K108" i="30"/>
  <c r="K77" i="30"/>
  <c r="K34" i="30"/>
  <c r="K89" i="30"/>
  <c r="K82" i="30"/>
  <c r="K68" i="30"/>
  <c r="K152" i="30"/>
  <c r="K128" i="30"/>
  <c r="K116" i="30"/>
  <c r="K113" i="30"/>
  <c r="K147" i="30"/>
  <c r="K76" i="30"/>
  <c r="K47" i="30"/>
  <c r="K13" i="30"/>
  <c r="K862" i="30"/>
  <c r="K761" i="30"/>
  <c r="K751" i="30"/>
  <c r="K743" i="30"/>
  <c r="O735" i="30"/>
  <c r="K727" i="30"/>
  <c r="K719" i="30"/>
  <c r="K711" i="30"/>
  <c r="K703" i="30"/>
  <c r="K695" i="30"/>
  <c r="K687" i="30"/>
  <c r="K886" i="30"/>
  <c r="K1078" i="30"/>
  <c r="K1073" i="30"/>
  <c r="K1069" i="30"/>
  <c r="K1065" i="30"/>
  <c r="K1061" i="30"/>
  <c r="K1057" i="30"/>
  <c r="K1053" i="30"/>
  <c r="K1049" i="30"/>
  <c r="K1045" i="30"/>
  <c r="K1041" i="30"/>
  <c r="K1037" i="30"/>
  <c r="K1033" i="30"/>
  <c r="K1029" i="30"/>
  <c r="K1025" i="30"/>
  <c r="K1021" i="30"/>
  <c r="K1017" i="30"/>
  <c r="K1013" i="30"/>
  <c r="K1009" i="30"/>
  <c r="K1005" i="30"/>
  <c r="K1001" i="30"/>
  <c r="K817" i="30"/>
  <c r="K1077" i="30"/>
  <c r="K878" i="30"/>
  <c r="K1074" i="30"/>
  <c r="K1070" i="30"/>
  <c r="K1066" i="30"/>
  <c r="K1062" i="30"/>
  <c r="K1058" i="30"/>
  <c r="K1054" i="30"/>
  <c r="K1050" i="30"/>
  <c r="K1046" i="30"/>
  <c r="K1042" i="30"/>
  <c r="K1038" i="30"/>
  <c r="K1034" i="30"/>
  <c r="K1030" i="30"/>
  <c r="K1026" i="30"/>
  <c r="K1022" i="30"/>
  <c r="K1018" i="30"/>
  <c r="K1014" i="30"/>
  <c r="K1010" i="30"/>
  <c r="K1006" i="30"/>
  <c r="K1002" i="30"/>
  <c r="K918" i="30"/>
  <c r="K910" i="30"/>
  <c r="K902" i="30"/>
  <c r="K894" i="30"/>
  <c r="K852" i="30"/>
  <c r="K1075" i="30"/>
  <c r="K1071" i="30"/>
  <c r="K1067" i="30"/>
  <c r="K1063" i="30"/>
  <c r="K1059" i="30"/>
  <c r="K1055" i="30"/>
  <c r="K1051" i="30"/>
  <c r="K1047" i="30"/>
  <c r="K1043" i="30"/>
  <c r="K1039" i="30"/>
  <c r="K1035" i="30"/>
  <c r="K1031" i="30"/>
  <c r="K1027" i="30"/>
  <c r="K1023" i="30"/>
  <c r="K1019" i="30"/>
  <c r="K1015" i="30"/>
  <c r="K1011" i="30"/>
  <c r="K1007" i="30"/>
  <c r="K1003" i="30"/>
  <c r="O988" i="30"/>
  <c r="O972" i="30"/>
  <c r="K870" i="30"/>
  <c r="K917" i="30"/>
  <c r="K909" i="30"/>
  <c r="K901" i="30"/>
  <c r="K893" i="30"/>
  <c r="K885" i="30"/>
  <c r="K877" i="30"/>
  <c r="K869" i="30"/>
  <c r="K861" i="30"/>
  <c r="K858" i="30"/>
  <c r="K842" i="30"/>
  <c r="O828" i="30"/>
  <c r="K919" i="30"/>
  <c r="K911" i="30"/>
  <c r="K903" i="30"/>
  <c r="K895" i="30"/>
  <c r="K887" i="30"/>
  <c r="K879" i="30"/>
  <c r="K871" i="30"/>
  <c r="K863" i="30"/>
  <c r="K846" i="30"/>
  <c r="O832" i="30"/>
  <c r="K856" i="30"/>
  <c r="O856" i="30"/>
  <c r="O840" i="30"/>
  <c r="K826" i="30"/>
  <c r="K814" i="30"/>
  <c r="K807" i="30"/>
  <c r="K913" i="30"/>
  <c r="K905" i="30"/>
  <c r="K889" i="30"/>
  <c r="K881" i="30"/>
  <c r="K873" i="30"/>
  <c r="K865" i="30"/>
  <c r="K850" i="30"/>
  <c r="K784" i="30"/>
  <c r="K860" i="30"/>
  <c r="K844" i="30"/>
  <c r="O830" i="30"/>
  <c r="K812" i="30"/>
  <c r="K798" i="30"/>
  <c r="K854" i="30"/>
  <c r="O838" i="30"/>
  <c r="K792" i="30"/>
  <c r="K916" i="30"/>
  <c r="K908" i="30"/>
  <c r="K900" i="30"/>
  <c r="K892" i="30"/>
  <c r="K884" i="30"/>
  <c r="K876" i="30"/>
  <c r="K868" i="30"/>
  <c r="K848" i="30"/>
  <c r="O834" i="30"/>
  <c r="K824" i="30"/>
  <c r="K809" i="30"/>
  <c r="K796" i="30"/>
  <c r="K474" i="30"/>
  <c r="K458" i="30"/>
  <c r="K859" i="30"/>
  <c r="K855" i="30"/>
  <c r="K851" i="30"/>
  <c r="K847" i="30"/>
  <c r="K843" i="30"/>
  <c r="K839" i="30"/>
  <c r="K818" i="30"/>
  <c r="K802" i="30"/>
  <c r="K778" i="30"/>
  <c r="K770" i="30"/>
  <c r="K857" i="30"/>
  <c r="K853" i="30"/>
  <c r="K849" i="30"/>
  <c r="K845" i="30"/>
  <c r="K815" i="30"/>
  <c r="K810" i="30"/>
  <c r="K799" i="30"/>
  <c r="K791" i="30"/>
  <c r="K783" i="30"/>
  <c r="K506" i="30"/>
  <c r="K442" i="30"/>
  <c r="K438" i="30"/>
  <c r="K434" i="30"/>
  <c r="K430" i="30"/>
  <c r="K426" i="30"/>
  <c r="K422" i="30"/>
  <c r="O343" i="30"/>
  <c r="K339" i="30"/>
  <c r="K335" i="30"/>
  <c r="O332" i="30"/>
  <c r="K328" i="30"/>
  <c r="K762" i="30"/>
  <c r="K752" i="30"/>
  <c r="K744" i="30"/>
  <c r="K736" i="30"/>
  <c r="K728" i="30"/>
  <c r="K712" i="30"/>
  <c r="K704" i="30"/>
  <c r="K696" i="30"/>
  <c r="K688" i="30"/>
  <c r="K680" i="30"/>
  <c r="K497" i="30"/>
  <c r="K462" i="30"/>
  <c r="K446" i="30"/>
  <c r="K498" i="30"/>
  <c r="K489" i="30"/>
  <c r="K466" i="30"/>
  <c r="K450" i="30"/>
  <c r="K490" i="30"/>
  <c r="K470" i="30"/>
  <c r="K454" i="30"/>
  <c r="K482" i="30"/>
  <c r="O324" i="30"/>
  <c r="K117" i="30"/>
  <c r="K471" i="30"/>
  <c r="K467" i="30"/>
  <c r="K463" i="30"/>
  <c r="K459" i="30"/>
  <c r="K455" i="30"/>
  <c r="K451" i="30"/>
  <c r="K447" i="30"/>
  <c r="K443" i="30"/>
  <c r="K439" i="30"/>
  <c r="K435" i="30"/>
  <c r="O431" i="30"/>
  <c r="K427" i="30"/>
  <c r="K423" i="30"/>
  <c r="O344" i="30"/>
  <c r="O340" i="30"/>
  <c r="K336" i="30"/>
  <c r="O329" i="30"/>
  <c r="O325" i="30"/>
  <c r="K314" i="30"/>
  <c r="K306" i="30"/>
  <c r="K508" i="30"/>
  <c r="K500" i="30"/>
  <c r="K492" i="30"/>
  <c r="K484" i="30"/>
  <c r="K476" i="30"/>
  <c r="K298" i="30"/>
  <c r="K472" i="30"/>
  <c r="K468" i="30"/>
  <c r="K464" i="30"/>
  <c r="K460" i="30"/>
  <c r="K456" i="30"/>
  <c r="K452" i="30"/>
  <c r="K448" i="30"/>
  <c r="K444" i="30"/>
  <c r="K440" i="30"/>
  <c r="K436" i="30"/>
  <c r="O432" i="30"/>
  <c r="K432" i="30"/>
  <c r="K428" i="30"/>
  <c r="K424" i="30"/>
  <c r="O345" i="30"/>
  <c r="K341" i="30"/>
  <c r="K337" i="30"/>
  <c r="K333" i="30"/>
  <c r="K330" i="30"/>
  <c r="K326" i="30"/>
  <c r="K322" i="30"/>
  <c r="K502" i="30"/>
  <c r="K494" i="30"/>
  <c r="K486" i="30"/>
  <c r="K478" i="30"/>
  <c r="K473" i="30"/>
  <c r="K469" i="30"/>
  <c r="K465" i="30"/>
  <c r="K461" i="30"/>
  <c r="K457" i="30"/>
  <c r="K453" i="30"/>
  <c r="K449" i="30"/>
  <c r="K445" i="30"/>
  <c r="K441" i="30"/>
  <c r="K437" i="30"/>
  <c r="K433" i="30"/>
  <c r="K429" i="30"/>
  <c r="K425" i="30"/>
  <c r="K421" i="30"/>
  <c r="O342" i="30"/>
  <c r="K338" i="30"/>
  <c r="K334" i="30"/>
  <c r="O331" i="30"/>
  <c r="O327" i="30"/>
  <c r="K323" i="30"/>
  <c r="K141" i="30"/>
  <c r="K93" i="30"/>
  <c r="K133" i="30"/>
  <c r="K109" i="30"/>
  <c r="K149" i="30"/>
  <c r="O125" i="30"/>
  <c r="O101" i="30"/>
  <c r="K131" i="30"/>
  <c r="K115" i="30"/>
  <c r="K107" i="30"/>
  <c r="K150" i="30"/>
  <c r="K142" i="30"/>
  <c r="K134" i="30"/>
  <c r="K118" i="30"/>
  <c r="K110" i="30"/>
  <c r="K102" i="30"/>
  <c r="K33" i="30"/>
  <c r="K151" i="30"/>
  <c r="K143" i="30"/>
  <c r="K135" i="30"/>
  <c r="K127" i="30"/>
  <c r="K119" i="30"/>
  <c r="K111" i="30"/>
  <c r="K103" i="30"/>
  <c r="K95" i="30"/>
  <c r="K146" i="30"/>
  <c r="K138" i="30"/>
  <c r="K130" i="30"/>
  <c r="K122" i="30"/>
  <c r="K114" i="30"/>
  <c r="K106" i="30"/>
  <c r="K98" i="30"/>
  <c r="K84" i="30"/>
  <c r="K61" i="30"/>
  <c r="K52" i="30"/>
  <c r="K28" i="30"/>
  <c r="K23" i="30"/>
  <c r="K17" i="30"/>
  <c r="K12" i="30"/>
  <c r="K1454" i="30"/>
  <c r="K1446" i="30"/>
  <c r="K1438" i="30"/>
  <c r="K81" i="30"/>
  <c r="K63" i="30"/>
  <c r="K58" i="30"/>
  <c r="K49" i="30"/>
  <c r="O15" i="30"/>
  <c r="K30" i="30"/>
  <c r="K25" i="30"/>
  <c r="K20" i="30"/>
  <c r="K1450" i="30"/>
  <c r="K1442" i="30"/>
  <c r="K1434" i="30"/>
  <c r="K90" i="30"/>
  <c r="K87" i="30"/>
  <c r="K69" i="30"/>
  <c r="K60" i="30"/>
  <c r="K41" i="30"/>
  <c r="K16" i="30"/>
  <c r="K1456" i="30"/>
  <c r="K1448" i="30"/>
  <c r="K1440" i="30"/>
  <c r="K74" i="30"/>
  <c r="K65" i="30"/>
  <c r="K42" i="30"/>
  <c r="K37" i="30"/>
  <c r="K27" i="30"/>
  <c r="K22" i="30"/>
  <c r="K11" i="30"/>
  <c r="O1453" i="30"/>
  <c r="O1433" i="30"/>
  <c r="O1432" i="30"/>
  <c r="O1431" i="30"/>
  <c r="O1430" i="30"/>
  <c r="O71" i="30"/>
  <c r="K86" i="30"/>
  <c r="K78" i="30"/>
  <c r="K70" i="30"/>
  <c r="K62" i="30"/>
  <c r="K54" i="30"/>
  <c r="K46" i="30"/>
  <c r="K38" i="30"/>
  <c r="K88" i="30"/>
  <c r="K80" i="30"/>
  <c r="K72" i="30"/>
  <c r="K64" i="30"/>
  <c r="K56" i="30"/>
  <c r="K48" i="30"/>
  <c r="K40" i="30"/>
  <c r="K32" i="30"/>
  <c r="K91" i="30"/>
  <c r="O85" i="30"/>
  <c r="K83" i="30"/>
  <c r="K75" i="30"/>
  <c r="K67" i="30"/>
  <c r="K59" i="30"/>
  <c r="K51" i="30"/>
  <c r="K43" i="30"/>
  <c r="K35" i="30"/>
  <c r="A1107" i="28"/>
  <c r="H1107" i="28" s="1"/>
  <c r="F1107" i="28"/>
  <c r="J1107" i="28"/>
  <c r="L1107" i="28"/>
  <c r="N1107" i="28"/>
  <c r="A1108" i="28"/>
  <c r="H1108" i="28" s="1"/>
  <c r="F1108" i="28"/>
  <c r="J1108" i="28"/>
  <c r="L1108" i="28"/>
  <c r="N1108" i="28"/>
  <c r="A1109" i="28"/>
  <c r="H1109" i="28" s="1"/>
  <c r="F1109" i="28"/>
  <c r="J1109" i="28"/>
  <c r="L1109" i="28"/>
  <c r="N1109" i="28"/>
  <c r="A1110" i="28"/>
  <c r="H1110" i="28" s="1"/>
  <c r="F1110" i="28"/>
  <c r="J1110" i="28"/>
  <c r="L1110" i="28"/>
  <c r="N1110" i="28"/>
  <c r="A1111" i="28"/>
  <c r="H1111" i="28" s="1"/>
  <c r="F1111" i="28"/>
  <c r="J1111" i="28"/>
  <c r="L1111" i="28"/>
  <c r="N1111" i="28"/>
  <c r="A1112" i="28"/>
  <c r="H1112" i="28" s="1"/>
  <c r="F1112" i="28"/>
  <c r="J1112" i="28"/>
  <c r="L1112" i="28"/>
  <c r="N1112" i="28"/>
  <c r="A1107" i="31"/>
  <c r="C1107" i="31" s="1"/>
  <c r="D1107" i="31" s="1"/>
  <c r="A1108" i="31"/>
  <c r="E1108" i="31" s="1"/>
  <c r="A1109" i="31"/>
  <c r="H1109" i="31" s="1"/>
  <c r="A1110" i="31"/>
  <c r="C1110" i="31" s="1"/>
  <c r="D1110" i="31" s="1"/>
  <c r="A1111" i="31"/>
  <c r="F1111" i="31" s="1"/>
  <c r="A1112" i="31"/>
  <c r="J1112" i="31" s="1"/>
  <c r="K1112" i="31" s="1"/>
  <c r="A1107" i="23"/>
  <c r="B1107" i="23"/>
  <c r="C1107" i="23"/>
  <c r="D1107" i="23"/>
  <c r="E1107" i="23"/>
  <c r="K1107" i="23" s="1"/>
  <c r="F1107" i="23"/>
  <c r="AD1107" i="23"/>
  <c r="AE1107" i="23" s="1"/>
  <c r="AI1107" i="23"/>
  <c r="AL1107" i="23" s="1"/>
  <c r="A1108" i="23"/>
  <c r="B1108" i="23"/>
  <c r="C1108" i="23"/>
  <c r="D1108" i="23"/>
  <c r="E1108" i="23"/>
  <c r="W1108" i="23" s="1"/>
  <c r="F1108" i="23"/>
  <c r="AD1108" i="23"/>
  <c r="AE1108" i="23" s="1"/>
  <c r="AI1108" i="23"/>
  <c r="A1109" i="23"/>
  <c r="B1109" i="23"/>
  <c r="C1109" i="23"/>
  <c r="D1109" i="23"/>
  <c r="E1109" i="23"/>
  <c r="U1109" i="23" s="1"/>
  <c r="F1109" i="23"/>
  <c r="AD1109" i="23"/>
  <c r="AF1109" i="23" s="1"/>
  <c r="AI1109" i="23"/>
  <c r="A1110" i="23"/>
  <c r="B1110" i="23"/>
  <c r="C1110" i="23"/>
  <c r="D1110" i="23"/>
  <c r="E1110" i="23"/>
  <c r="O1110" i="23" s="1"/>
  <c r="F1110" i="23"/>
  <c r="AD1110" i="23"/>
  <c r="AE1110" i="23" s="1"/>
  <c r="AI1110" i="23"/>
  <c r="A1111" i="23"/>
  <c r="B1111" i="23"/>
  <c r="C1111" i="23"/>
  <c r="D1111" i="23"/>
  <c r="E1111" i="23"/>
  <c r="K1111" i="23" s="1"/>
  <c r="F1111" i="23"/>
  <c r="AD1111" i="23"/>
  <c r="AE1111" i="23" s="1"/>
  <c r="AI1111" i="23"/>
  <c r="AL1111" i="23" s="1"/>
  <c r="A1112" i="23"/>
  <c r="B1112" i="23"/>
  <c r="C1112" i="23"/>
  <c r="D1112" i="23"/>
  <c r="E1112" i="23"/>
  <c r="W1112" i="23" s="1"/>
  <c r="F1112" i="23"/>
  <c r="AD1112" i="23"/>
  <c r="AE1112" i="23" s="1"/>
  <c r="AI1112" i="23"/>
  <c r="A1107" i="32"/>
  <c r="B1107" i="32"/>
  <c r="C1107" i="32"/>
  <c r="D1107" i="32"/>
  <c r="N1107" i="32" s="1"/>
  <c r="E1107" i="32"/>
  <c r="F1107" i="32"/>
  <c r="H1107" i="32"/>
  <c r="L1107" i="32"/>
  <c r="A1108" i="32"/>
  <c r="B1108" i="32"/>
  <c r="C1108" i="32"/>
  <c r="D1108" i="32"/>
  <c r="K1108" i="32" s="1"/>
  <c r="E1108" i="32"/>
  <c r="F1108" i="32"/>
  <c r="H1108" i="32"/>
  <c r="L1108" i="32"/>
  <c r="A1109" i="32"/>
  <c r="B1109" i="32"/>
  <c r="C1109" i="32"/>
  <c r="D1109" i="32"/>
  <c r="N1109" i="32" s="1"/>
  <c r="E1109" i="32"/>
  <c r="F1109" i="32"/>
  <c r="H1109" i="32"/>
  <c r="L1109" i="32"/>
  <c r="A1110" i="32"/>
  <c r="B1110" i="32"/>
  <c r="C1110" i="32"/>
  <c r="D1110" i="32"/>
  <c r="K1110" i="32" s="1"/>
  <c r="E1110" i="32"/>
  <c r="F1110" i="32"/>
  <c r="H1110" i="32"/>
  <c r="L1110" i="32"/>
  <c r="A1111" i="32"/>
  <c r="B1111" i="32"/>
  <c r="C1111" i="32"/>
  <c r="D1111" i="32"/>
  <c r="K1111" i="32" s="1"/>
  <c r="E1111" i="32"/>
  <c r="F1111" i="32"/>
  <c r="H1111" i="32"/>
  <c r="L1111" i="32"/>
  <c r="A1112" i="32"/>
  <c r="B1112" i="32"/>
  <c r="C1112" i="32"/>
  <c r="D1112" i="32"/>
  <c r="K1112" i="32" s="1"/>
  <c r="E1112" i="32"/>
  <c r="F1112" i="32"/>
  <c r="H1112" i="32"/>
  <c r="L1112" i="32"/>
  <c r="A1107" i="24"/>
  <c r="B1107" i="24"/>
  <c r="C1107" i="24"/>
  <c r="D1107" i="24"/>
  <c r="E1107" i="24"/>
  <c r="L1107" i="24" s="1"/>
  <c r="F1107" i="24"/>
  <c r="S1107" i="24"/>
  <c r="A1108" i="24"/>
  <c r="B1108" i="24"/>
  <c r="C1108" i="24"/>
  <c r="D1108" i="24"/>
  <c r="E1108" i="24"/>
  <c r="P1108" i="24" s="1"/>
  <c r="F1108" i="24"/>
  <c r="S1108" i="24"/>
  <c r="A1109" i="24"/>
  <c r="B1109" i="24"/>
  <c r="C1109" i="24"/>
  <c r="D1109" i="24"/>
  <c r="E1109" i="24"/>
  <c r="J1109" i="24" s="1"/>
  <c r="F1109" i="24"/>
  <c r="S1109" i="24"/>
  <c r="A1110" i="24"/>
  <c r="B1110" i="24"/>
  <c r="C1110" i="24"/>
  <c r="D1110" i="24"/>
  <c r="E1110" i="24"/>
  <c r="H1110" i="24" s="1"/>
  <c r="F1110" i="24"/>
  <c r="S1110" i="24"/>
  <c r="A1111" i="24"/>
  <c r="B1111" i="24"/>
  <c r="C1111" i="24"/>
  <c r="D1111" i="24"/>
  <c r="E1111" i="24"/>
  <c r="L1111" i="24" s="1"/>
  <c r="F1111" i="24"/>
  <c r="S1111" i="24"/>
  <c r="A1112" i="24"/>
  <c r="B1112" i="24"/>
  <c r="C1112" i="24"/>
  <c r="D1112" i="24"/>
  <c r="E1112" i="24"/>
  <c r="P1112" i="24" s="1"/>
  <c r="F1112" i="24"/>
  <c r="S1112" i="24"/>
  <c r="A1107" i="22"/>
  <c r="B1107" i="22"/>
  <c r="C1107" i="22"/>
  <c r="D1107" i="22"/>
  <c r="E1107" i="22"/>
  <c r="A1108" i="22"/>
  <c r="B1108" i="22"/>
  <c r="C1108" i="22"/>
  <c r="D1108" i="22"/>
  <c r="E1108" i="22"/>
  <c r="A1109" i="22"/>
  <c r="B1109" i="22"/>
  <c r="C1109" i="22"/>
  <c r="D1109" i="22"/>
  <c r="E1109" i="22"/>
  <c r="A1110" i="22"/>
  <c r="B1110" i="22"/>
  <c r="C1110" i="22"/>
  <c r="D1110" i="22"/>
  <c r="E1110" i="22"/>
  <c r="A1111" i="22"/>
  <c r="B1111" i="22"/>
  <c r="C1111" i="22"/>
  <c r="D1111" i="22"/>
  <c r="E1111" i="22"/>
  <c r="A1112" i="22"/>
  <c r="B1112" i="22"/>
  <c r="C1112" i="22"/>
  <c r="D1112" i="22"/>
  <c r="E1112" i="22"/>
  <c r="BD1107" i="21"/>
  <c r="G1107" i="23" s="1"/>
  <c r="BD1108" i="21"/>
  <c r="G1108" i="23" s="1"/>
  <c r="BD1109" i="21"/>
  <c r="G1109" i="23" s="1"/>
  <c r="BD1110" i="21"/>
  <c r="G1110" i="23" s="1"/>
  <c r="BD1111" i="21"/>
  <c r="G1111" i="23" s="1"/>
  <c r="BD1112" i="21"/>
  <c r="G1112" i="23" s="1"/>
  <c r="BI1108" i="21"/>
  <c r="BI1107" i="21"/>
  <c r="A1225" i="28"/>
  <c r="H1225" i="28" s="1"/>
  <c r="F1225" i="28"/>
  <c r="J1225" i="28"/>
  <c r="L1225" i="28"/>
  <c r="N1225" i="28"/>
  <c r="A1220" i="28"/>
  <c r="H1220" i="28" s="1"/>
  <c r="F1220" i="28"/>
  <c r="J1220" i="28"/>
  <c r="L1220" i="28"/>
  <c r="N1220" i="28"/>
  <c r="A1221" i="28"/>
  <c r="H1221" i="28" s="1"/>
  <c r="F1221" i="28"/>
  <c r="J1221" i="28"/>
  <c r="L1221" i="28"/>
  <c r="N1221" i="28"/>
  <c r="A1222" i="28"/>
  <c r="H1222" i="28" s="1"/>
  <c r="F1222" i="28"/>
  <c r="J1222" i="28"/>
  <c r="L1222" i="28"/>
  <c r="N1222" i="28"/>
  <c r="A1223" i="28"/>
  <c r="H1223" i="28" s="1"/>
  <c r="F1223" i="28"/>
  <c r="J1223" i="28"/>
  <c r="L1223" i="28"/>
  <c r="N1223" i="28"/>
  <c r="A1224" i="28"/>
  <c r="H1224" i="28" s="1"/>
  <c r="F1224" i="28"/>
  <c r="J1224" i="28"/>
  <c r="L1224" i="28"/>
  <c r="N1224" i="28"/>
  <c r="A1225" i="31"/>
  <c r="C1225" i="31" s="1"/>
  <c r="D1225" i="31" s="1"/>
  <c r="A1220" i="31"/>
  <c r="C1220" i="31" s="1"/>
  <c r="D1220" i="31" s="1"/>
  <c r="A1221" i="31"/>
  <c r="F1221" i="31" s="1"/>
  <c r="A1222" i="31"/>
  <c r="J1222" i="31" s="1"/>
  <c r="K1222" i="31" s="1"/>
  <c r="A1223" i="31"/>
  <c r="M1223" i="31" s="1"/>
  <c r="A1224" i="31"/>
  <c r="A1114" i="23"/>
  <c r="A1220" i="23"/>
  <c r="B1220" i="23"/>
  <c r="C1220" i="23"/>
  <c r="D1220" i="23"/>
  <c r="E1220" i="23"/>
  <c r="K1220" i="23" s="1"/>
  <c r="F1220" i="23"/>
  <c r="AD1220" i="23"/>
  <c r="AE1220" i="23" s="1"/>
  <c r="AI1220" i="23"/>
  <c r="AL1220" i="23" s="1"/>
  <c r="A1221" i="23"/>
  <c r="B1221" i="23"/>
  <c r="C1221" i="23"/>
  <c r="D1221" i="23"/>
  <c r="E1221" i="23"/>
  <c r="W1221" i="23" s="1"/>
  <c r="F1221" i="23"/>
  <c r="AD1221" i="23"/>
  <c r="AE1221" i="23" s="1"/>
  <c r="AI1221" i="23"/>
  <c r="AL1221" i="23" s="1"/>
  <c r="A1222" i="23"/>
  <c r="B1222" i="23"/>
  <c r="C1222" i="23"/>
  <c r="D1222" i="23"/>
  <c r="E1222" i="23"/>
  <c r="U1222" i="23" s="1"/>
  <c r="F1222" i="23"/>
  <c r="AD1222" i="23"/>
  <c r="AF1222" i="23" s="1"/>
  <c r="AI1222" i="23"/>
  <c r="A1223" i="23"/>
  <c r="B1223" i="23"/>
  <c r="C1223" i="23"/>
  <c r="D1223" i="23"/>
  <c r="E1223" i="23"/>
  <c r="O1223" i="23" s="1"/>
  <c r="F1223" i="23"/>
  <c r="AD1223" i="23"/>
  <c r="AE1223" i="23" s="1"/>
  <c r="AI1223" i="23"/>
  <c r="A1224" i="23"/>
  <c r="B1224" i="23"/>
  <c r="C1224" i="23"/>
  <c r="D1224" i="23"/>
  <c r="E1224" i="23"/>
  <c r="K1224" i="23" s="1"/>
  <c r="F1224" i="23"/>
  <c r="AD1224" i="23"/>
  <c r="AE1224" i="23" s="1"/>
  <c r="AI1224" i="23"/>
  <c r="AL1224" i="23" s="1"/>
  <c r="A1220" i="22"/>
  <c r="B1220" i="22"/>
  <c r="C1220" i="22"/>
  <c r="D1220" i="22"/>
  <c r="E1220" i="22"/>
  <c r="A1221" i="22"/>
  <c r="B1221" i="22"/>
  <c r="C1221" i="22"/>
  <c r="D1221" i="22"/>
  <c r="E1221" i="22"/>
  <c r="A1222" i="22"/>
  <c r="B1222" i="22"/>
  <c r="C1222" i="22"/>
  <c r="D1222" i="22"/>
  <c r="E1222" i="22"/>
  <c r="A1223" i="22"/>
  <c r="B1223" i="22"/>
  <c r="C1223" i="22"/>
  <c r="D1223" i="22"/>
  <c r="E1223" i="22"/>
  <c r="A1224" i="22"/>
  <c r="B1224" i="22"/>
  <c r="C1224" i="22"/>
  <c r="D1224" i="22"/>
  <c r="E1224" i="22"/>
  <c r="A1225" i="22"/>
  <c r="B1225" i="22"/>
  <c r="C1225" i="22"/>
  <c r="D1225" i="22"/>
  <c r="E1225" i="22"/>
  <c r="AF1110" i="23" l="1"/>
  <c r="AK1108" i="23"/>
  <c r="O1108" i="30"/>
  <c r="AK1110" i="23"/>
  <c r="O1110" i="30"/>
  <c r="AK1224" i="23"/>
  <c r="O1224" i="30"/>
  <c r="AK1223" i="23"/>
  <c r="O1223" i="30"/>
  <c r="AK1222" i="23"/>
  <c r="O1222" i="30"/>
  <c r="AK1221" i="23"/>
  <c r="O1221" i="30"/>
  <c r="AK1220" i="23"/>
  <c r="O1220" i="30"/>
  <c r="AK1109" i="23"/>
  <c r="O1109" i="30"/>
  <c r="AK1107" i="23"/>
  <c r="O1107" i="30"/>
  <c r="AK1112" i="23"/>
  <c r="O1112" i="30"/>
  <c r="AK1111" i="23"/>
  <c r="O1111" i="30"/>
  <c r="AF1223" i="23"/>
  <c r="AE1109" i="23"/>
  <c r="AF1111" i="23"/>
  <c r="T1112" i="24"/>
  <c r="I1112" i="32"/>
  <c r="M1110" i="32"/>
  <c r="S1111" i="23"/>
  <c r="AJ1109" i="23"/>
  <c r="T1111" i="24"/>
  <c r="K1109" i="32"/>
  <c r="L1108" i="31"/>
  <c r="N1110" i="32"/>
  <c r="O1110" i="32" s="1"/>
  <c r="S1107" i="23"/>
  <c r="AJ1112" i="23"/>
  <c r="W1109" i="23"/>
  <c r="N1109" i="31"/>
  <c r="O1109" i="31" s="1"/>
  <c r="AA1109" i="23"/>
  <c r="O1107" i="32"/>
  <c r="I1111" i="23"/>
  <c r="O1109" i="23"/>
  <c r="S1109" i="23"/>
  <c r="K1109" i="23"/>
  <c r="L1108" i="24"/>
  <c r="O1109" i="32"/>
  <c r="K1110" i="23"/>
  <c r="C1112" i="31"/>
  <c r="D1112" i="31" s="1"/>
  <c r="P1107" i="24"/>
  <c r="H1107" i="24"/>
  <c r="M1108" i="32"/>
  <c r="U1112" i="23"/>
  <c r="M1110" i="23"/>
  <c r="Q1109" i="23"/>
  <c r="C1111" i="31"/>
  <c r="D1111" i="31" s="1"/>
  <c r="C1108" i="31"/>
  <c r="D1108" i="31" s="1"/>
  <c r="M1107" i="32"/>
  <c r="AJ1108" i="23"/>
  <c r="I1110" i="32"/>
  <c r="T1107" i="24"/>
  <c r="Y1107" i="23"/>
  <c r="AJ1110" i="23"/>
  <c r="W1107" i="23"/>
  <c r="M1108" i="31"/>
  <c r="K1107" i="32"/>
  <c r="N1112" i="24"/>
  <c r="H1111" i="24"/>
  <c r="J1107" i="24"/>
  <c r="N1112" i="32"/>
  <c r="Q1112" i="32" s="1"/>
  <c r="R1112" i="32" s="1"/>
  <c r="I1107" i="23"/>
  <c r="N1112" i="31"/>
  <c r="O1112" i="31" s="1"/>
  <c r="N1111" i="31"/>
  <c r="O1111" i="31" s="1"/>
  <c r="L1112" i="24"/>
  <c r="P1111" i="24"/>
  <c r="T1109" i="24"/>
  <c r="N1111" i="32"/>
  <c r="O1111" i="32" s="1"/>
  <c r="Q1109" i="32"/>
  <c r="R1109" i="32" s="1"/>
  <c r="U1108" i="23"/>
  <c r="L1112" i="31"/>
  <c r="M1111" i="31"/>
  <c r="N1108" i="32"/>
  <c r="O1108" i="32" s="1"/>
  <c r="J1111" i="24"/>
  <c r="T1110" i="24"/>
  <c r="R1109" i="24"/>
  <c r="M1111" i="32"/>
  <c r="AA1110" i="23"/>
  <c r="S1108" i="23"/>
  <c r="H1112" i="31"/>
  <c r="L1111" i="31"/>
  <c r="M1109" i="32"/>
  <c r="Y1111" i="23"/>
  <c r="W1110" i="23"/>
  <c r="H1111" i="31"/>
  <c r="F1109" i="31"/>
  <c r="J1107" i="31"/>
  <c r="K1107" i="31" s="1"/>
  <c r="P1109" i="24"/>
  <c r="N1109" i="24"/>
  <c r="T1108" i="24"/>
  <c r="W1111" i="23"/>
  <c r="S1110" i="23"/>
  <c r="F1112" i="31"/>
  <c r="E1111" i="31"/>
  <c r="E1109" i="31"/>
  <c r="H1107" i="31"/>
  <c r="Q1107" i="32"/>
  <c r="R1107" i="32" s="1"/>
  <c r="H1109" i="24"/>
  <c r="N1108" i="24"/>
  <c r="E1112" i="31"/>
  <c r="H1110" i="31"/>
  <c r="M1109" i="31"/>
  <c r="J1108" i="31"/>
  <c r="K1108" i="31" s="1"/>
  <c r="F1107" i="31"/>
  <c r="J1110" i="31"/>
  <c r="K1110" i="31" s="1"/>
  <c r="M1112" i="31"/>
  <c r="J1111" i="31"/>
  <c r="K1111" i="31" s="1"/>
  <c r="F1110" i="31"/>
  <c r="L1109" i="31"/>
  <c r="C1109" i="31"/>
  <c r="D1109" i="31" s="1"/>
  <c r="H1108" i="31"/>
  <c r="N1107" i="31"/>
  <c r="O1107" i="31" s="1"/>
  <c r="E1107" i="31"/>
  <c r="N1110" i="31"/>
  <c r="O1110" i="31" s="1"/>
  <c r="E1110" i="31"/>
  <c r="M1107" i="31"/>
  <c r="M1110" i="31"/>
  <c r="J1109" i="31"/>
  <c r="K1109" i="31" s="1"/>
  <c r="F1108" i="31"/>
  <c r="L1107" i="31"/>
  <c r="L1110" i="31"/>
  <c r="N1108" i="31"/>
  <c r="O1108" i="31" s="1"/>
  <c r="F1224" i="31"/>
  <c r="AF1112" i="23"/>
  <c r="AL1110" i="23"/>
  <c r="AJ1107" i="23"/>
  <c r="AJ1111" i="23"/>
  <c r="AG1108" i="23"/>
  <c r="AF1108" i="23"/>
  <c r="AG1112" i="23"/>
  <c r="Q1112" i="23"/>
  <c r="AG1111" i="23"/>
  <c r="U1111" i="23"/>
  <c r="Y1110" i="23"/>
  <c r="I1110" i="23"/>
  <c r="AL1109" i="23"/>
  <c r="M1109" i="23"/>
  <c r="Q1108" i="23"/>
  <c r="AG1107" i="23"/>
  <c r="U1107" i="23"/>
  <c r="O1112" i="23"/>
  <c r="O1108" i="23"/>
  <c r="AF1107" i="23"/>
  <c r="S1112" i="23"/>
  <c r="AL1112" i="23"/>
  <c r="M1112" i="23"/>
  <c r="Q1111" i="23"/>
  <c r="AG1110" i="23"/>
  <c r="U1110" i="23"/>
  <c r="Y1109" i="23"/>
  <c r="I1109" i="23"/>
  <c r="AL1108" i="23"/>
  <c r="M1108" i="23"/>
  <c r="Q1107" i="23"/>
  <c r="AA1112" i="23"/>
  <c r="O1111" i="23"/>
  <c r="AA1108" i="23"/>
  <c r="K1108" i="23"/>
  <c r="O1107" i="23"/>
  <c r="Y1112" i="23"/>
  <c r="I1112" i="23"/>
  <c r="M1111" i="23"/>
  <c r="Q1110" i="23"/>
  <c r="AG1109" i="23"/>
  <c r="Y1108" i="23"/>
  <c r="I1108" i="23"/>
  <c r="M1107" i="23"/>
  <c r="K1112" i="23"/>
  <c r="AA1111" i="23"/>
  <c r="AA1107" i="23"/>
  <c r="I1107" i="32"/>
  <c r="I1111" i="32"/>
  <c r="I1108" i="32"/>
  <c r="M1112" i="32"/>
  <c r="I1109" i="32"/>
  <c r="J1112" i="24"/>
  <c r="R1110" i="24"/>
  <c r="J1108" i="24"/>
  <c r="H1112" i="24"/>
  <c r="P1110" i="24"/>
  <c r="L1109" i="24"/>
  <c r="H1108" i="24"/>
  <c r="R1111" i="24"/>
  <c r="N1110" i="24"/>
  <c r="R1107" i="24"/>
  <c r="L1110" i="24"/>
  <c r="R1112" i="24"/>
  <c r="N1111" i="24"/>
  <c r="J1110" i="24"/>
  <c r="R1108" i="24"/>
  <c r="N1107" i="24"/>
  <c r="Y1220" i="23"/>
  <c r="S1220" i="23"/>
  <c r="I1220" i="23"/>
  <c r="W1220" i="23"/>
  <c r="Q1220" i="23"/>
  <c r="U1220" i="23"/>
  <c r="W1222" i="23"/>
  <c r="S1222" i="23"/>
  <c r="S1221" i="23"/>
  <c r="Y1224" i="23"/>
  <c r="I1224" i="23"/>
  <c r="AJ1223" i="23"/>
  <c r="I1222" i="23"/>
  <c r="AJ1221" i="23"/>
  <c r="O1220" i="23"/>
  <c r="E1221" i="31"/>
  <c r="AA1223" i="23"/>
  <c r="AA1222" i="23"/>
  <c r="H1222" i="31"/>
  <c r="F1222" i="31"/>
  <c r="W1224" i="23"/>
  <c r="M1222" i="23"/>
  <c r="J1221" i="31"/>
  <c r="K1221" i="31" s="1"/>
  <c r="Y1222" i="23"/>
  <c r="H1225" i="31"/>
  <c r="S1223" i="23"/>
  <c r="S1224" i="23"/>
  <c r="M1223" i="23"/>
  <c r="Q1222" i="23"/>
  <c r="O1224" i="23"/>
  <c r="K1223" i="23"/>
  <c r="O1222" i="23"/>
  <c r="M1224" i="31"/>
  <c r="AJ1222" i="23"/>
  <c r="K1222" i="23"/>
  <c r="E1224" i="31"/>
  <c r="J1225" i="31"/>
  <c r="K1225" i="31" s="1"/>
  <c r="F1225" i="31"/>
  <c r="N1225" i="31"/>
  <c r="O1225" i="31" s="1"/>
  <c r="E1225" i="31"/>
  <c r="M1225" i="31"/>
  <c r="L1225" i="31"/>
  <c r="E1222" i="31"/>
  <c r="C1221" i="31"/>
  <c r="D1221" i="31" s="1"/>
  <c r="N1221" i="31"/>
  <c r="O1221" i="31" s="1"/>
  <c r="J1220" i="31"/>
  <c r="K1220" i="31" s="1"/>
  <c r="N1222" i="31"/>
  <c r="O1222" i="31" s="1"/>
  <c r="M1221" i="31"/>
  <c r="H1220" i="31"/>
  <c r="N1224" i="31"/>
  <c r="O1224" i="31" s="1"/>
  <c r="M1222" i="31"/>
  <c r="L1221" i="31"/>
  <c r="F1220" i="31"/>
  <c r="L1224" i="31"/>
  <c r="C1224" i="31"/>
  <c r="D1224" i="31" s="1"/>
  <c r="H1223" i="31"/>
  <c r="C1223" i="31"/>
  <c r="D1223" i="31" s="1"/>
  <c r="J1223" i="31"/>
  <c r="K1223" i="31" s="1"/>
  <c r="L1223" i="31"/>
  <c r="J1224" i="31"/>
  <c r="K1224" i="31" s="1"/>
  <c r="F1223" i="31"/>
  <c r="L1222" i="31"/>
  <c r="C1222" i="31"/>
  <c r="D1222" i="31" s="1"/>
  <c r="H1221" i="31"/>
  <c r="N1220" i="31"/>
  <c r="O1220" i="31" s="1"/>
  <c r="E1220" i="31"/>
  <c r="H1224" i="31"/>
  <c r="N1223" i="31"/>
  <c r="O1223" i="31" s="1"/>
  <c r="E1223" i="31"/>
  <c r="M1220" i="31"/>
  <c r="L1220" i="31"/>
  <c r="AG1221" i="23"/>
  <c r="AF1221" i="23"/>
  <c r="AL1223" i="23"/>
  <c r="AJ1224" i="23"/>
  <c r="AE1222" i="23"/>
  <c r="U1221" i="23"/>
  <c r="AJ1220" i="23"/>
  <c r="AG1224" i="23"/>
  <c r="U1224" i="23"/>
  <c r="Y1223" i="23"/>
  <c r="I1223" i="23"/>
  <c r="AL1222" i="23"/>
  <c r="Q1221" i="23"/>
  <c r="AG1220" i="23"/>
  <c r="W1223" i="23"/>
  <c r="O1221" i="23"/>
  <c r="AF1220" i="23"/>
  <c r="AF1224" i="23"/>
  <c r="Q1224" i="23"/>
  <c r="AG1223" i="23"/>
  <c r="U1223" i="23"/>
  <c r="M1221" i="23"/>
  <c r="AA1221" i="23"/>
  <c r="K1221" i="23"/>
  <c r="M1224" i="23"/>
  <c r="Q1223" i="23"/>
  <c r="AG1222" i="23"/>
  <c r="Y1221" i="23"/>
  <c r="I1221" i="23"/>
  <c r="M1220" i="23"/>
  <c r="AA1224" i="23"/>
  <c r="AA1220" i="23"/>
  <c r="BD1222" i="21"/>
  <c r="G1222" i="23" s="1"/>
  <c r="BD1223" i="21"/>
  <c r="G1223" i="23" s="1"/>
  <c r="BD1224" i="21"/>
  <c r="G1224" i="23" s="1"/>
  <c r="BD1225" i="21"/>
  <c r="G1225" i="23" s="1"/>
  <c r="BD1220" i="21"/>
  <c r="G1220" i="23" s="1"/>
  <c r="BD1221" i="21"/>
  <c r="G1221" i="23" s="1"/>
  <c r="BI1221" i="21"/>
  <c r="Q1110" i="32" l="1"/>
  <c r="R1110" i="32" s="1"/>
  <c r="O1112" i="32"/>
  <c r="Q1111" i="32"/>
  <c r="R1111" i="32" s="1"/>
  <c r="Q1108" i="32"/>
  <c r="R1108" i="32" s="1"/>
  <c r="A1447" i="28"/>
  <c r="H1447" i="28" s="1"/>
  <c r="F1447" i="28"/>
  <c r="J1447" i="28"/>
  <c r="L1447" i="28"/>
  <c r="N1447" i="28"/>
  <c r="A1448" i="28"/>
  <c r="H1448" i="28" s="1"/>
  <c r="F1448" i="28"/>
  <c r="J1448" i="28"/>
  <c r="L1448" i="28"/>
  <c r="N1448" i="28"/>
  <c r="A1449" i="28"/>
  <c r="H1449" i="28" s="1"/>
  <c r="F1449" i="28"/>
  <c r="J1449" i="28"/>
  <c r="L1449" i="28"/>
  <c r="N1449" i="28"/>
  <c r="A1450" i="28"/>
  <c r="H1450" i="28" s="1"/>
  <c r="F1450" i="28"/>
  <c r="J1450" i="28"/>
  <c r="L1450" i="28"/>
  <c r="N1450" i="28"/>
  <c r="A1451" i="28"/>
  <c r="H1451" i="28" s="1"/>
  <c r="F1451" i="28"/>
  <c r="J1451" i="28"/>
  <c r="L1451" i="28"/>
  <c r="N1451" i="28"/>
  <c r="A1452" i="28"/>
  <c r="H1452" i="28" s="1"/>
  <c r="F1452" i="28"/>
  <c r="J1452" i="28"/>
  <c r="L1452" i="28"/>
  <c r="N1452" i="28"/>
  <c r="A1453" i="28"/>
  <c r="H1453" i="28" s="1"/>
  <c r="F1453" i="28"/>
  <c r="J1453" i="28"/>
  <c r="L1453" i="28"/>
  <c r="N1453" i="28"/>
  <c r="A1454" i="28"/>
  <c r="H1454" i="28" s="1"/>
  <c r="F1454" i="28"/>
  <c r="J1454" i="28"/>
  <c r="L1454" i="28"/>
  <c r="N1454" i="28"/>
  <c r="A1455" i="28"/>
  <c r="H1455" i="28" s="1"/>
  <c r="F1455" i="28"/>
  <c r="J1455" i="28"/>
  <c r="L1455" i="28"/>
  <c r="N1455" i="28"/>
  <c r="A1456" i="28"/>
  <c r="H1456" i="28" s="1"/>
  <c r="F1456" i="28"/>
  <c r="J1456" i="28"/>
  <c r="L1456" i="28"/>
  <c r="N1456" i="28"/>
  <c r="A1457" i="28"/>
  <c r="H1457" i="28" s="1"/>
  <c r="F1457" i="28"/>
  <c r="J1457" i="28"/>
  <c r="L1457" i="28"/>
  <c r="N1457" i="28"/>
  <c r="A1426" i="28"/>
  <c r="H1426" i="28" s="1"/>
  <c r="F1426" i="28"/>
  <c r="J1426" i="28"/>
  <c r="L1426" i="28"/>
  <c r="N1426" i="28"/>
  <c r="A1427" i="28"/>
  <c r="H1427" i="28" s="1"/>
  <c r="F1427" i="28"/>
  <c r="J1427" i="28"/>
  <c r="L1427" i="28"/>
  <c r="N1427" i="28"/>
  <c r="A1428" i="28"/>
  <c r="H1428" i="28" s="1"/>
  <c r="F1428" i="28"/>
  <c r="J1428" i="28"/>
  <c r="L1428" i="28"/>
  <c r="N1428" i="28"/>
  <c r="A1429" i="28"/>
  <c r="H1429" i="28" s="1"/>
  <c r="F1429" i="28"/>
  <c r="J1429" i="28"/>
  <c r="L1429" i="28"/>
  <c r="N1429" i="28"/>
  <c r="A1430" i="28"/>
  <c r="H1430" i="28" s="1"/>
  <c r="F1430" i="28"/>
  <c r="J1430" i="28"/>
  <c r="L1430" i="28"/>
  <c r="N1430" i="28"/>
  <c r="A1431" i="28"/>
  <c r="H1431" i="28" s="1"/>
  <c r="F1431" i="28"/>
  <c r="J1431" i="28"/>
  <c r="L1431" i="28"/>
  <c r="N1431" i="28"/>
  <c r="A1432" i="28"/>
  <c r="H1432" i="28" s="1"/>
  <c r="F1432" i="28"/>
  <c r="J1432" i="28"/>
  <c r="L1432" i="28"/>
  <c r="N1432" i="28"/>
  <c r="H1433" i="28"/>
  <c r="F1433" i="28"/>
  <c r="J1433" i="28"/>
  <c r="L1433" i="28"/>
  <c r="N1433" i="28"/>
  <c r="A1434" i="28"/>
  <c r="H1434" i="28" s="1"/>
  <c r="F1434" i="28"/>
  <c r="J1434" i="28"/>
  <c r="L1434" i="28"/>
  <c r="N1434" i="28"/>
  <c r="A1435" i="28"/>
  <c r="H1435" i="28" s="1"/>
  <c r="F1435" i="28"/>
  <c r="J1435" i="28"/>
  <c r="L1435" i="28"/>
  <c r="N1435" i="28"/>
  <c r="A1436" i="28"/>
  <c r="H1436" i="28" s="1"/>
  <c r="F1436" i="28"/>
  <c r="J1436" i="28"/>
  <c r="L1436" i="28"/>
  <c r="N1436" i="28"/>
  <c r="A1437" i="28"/>
  <c r="H1437" i="28" s="1"/>
  <c r="F1437" i="28"/>
  <c r="J1437" i="28"/>
  <c r="L1437" i="28"/>
  <c r="N1437" i="28"/>
  <c r="A1438" i="28"/>
  <c r="H1438" i="28" s="1"/>
  <c r="F1438" i="28"/>
  <c r="J1438" i="28"/>
  <c r="L1438" i="28"/>
  <c r="N1438" i="28"/>
  <c r="A1439" i="28"/>
  <c r="H1439" i="28" s="1"/>
  <c r="F1439" i="28"/>
  <c r="J1439" i="28"/>
  <c r="L1439" i="28"/>
  <c r="N1439" i="28"/>
  <c r="A1440" i="28"/>
  <c r="H1440" i="28" s="1"/>
  <c r="F1440" i="28"/>
  <c r="J1440" i="28"/>
  <c r="L1440" i="28"/>
  <c r="N1440" i="28"/>
  <c r="A1441" i="28"/>
  <c r="H1441" i="28" s="1"/>
  <c r="F1441" i="28"/>
  <c r="J1441" i="28"/>
  <c r="L1441" i="28"/>
  <c r="N1441" i="28"/>
  <c r="A1442" i="28"/>
  <c r="H1442" i="28" s="1"/>
  <c r="F1442" i="28"/>
  <c r="J1442" i="28"/>
  <c r="L1442" i="28"/>
  <c r="N1442" i="28"/>
  <c r="A1443" i="28"/>
  <c r="H1443" i="28" s="1"/>
  <c r="F1443" i="28"/>
  <c r="J1443" i="28"/>
  <c r="L1443" i="28"/>
  <c r="N1443" i="28"/>
  <c r="A1444" i="28"/>
  <c r="H1444" i="28" s="1"/>
  <c r="F1444" i="28"/>
  <c r="J1444" i="28"/>
  <c r="L1444" i="28"/>
  <c r="N1444" i="28"/>
  <c r="A1445" i="28"/>
  <c r="H1445" i="28" s="1"/>
  <c r="F1445" i="28"/>
  <c r="J1445" i="28"/>
  <c r="L1445" i="28"/>
  <c r="N1445" i="28"/>
  <c r="A1446" i="28"/>
  <c r="H1446" i="28" s="1"/>
  <c r="F1446" i="28"/>
  <c r="J1446" i="28"/>
  <c r="L1446" i="28"/>
  <c r="N1446" i="28"/>
  <c r="A8" i="28"/>
  <c r="H8" i="28" s="1"/>
  <c r="F8" i="28"/>
  <c r="J8" i="28"/>
  <c r="L8" i="28"/>
  <c r="N8" i="28"/>
  <c r="A9" i="28"/>
  <c r="H9" i="28" s="1"/>
  <c r="F9" i="28"/>
  <c r="J9" i="28"/>
  <c r="L9" i="28"/>
  <c r="N9" i="28"/>
  <c r="A10" i="28"/>
  <c r="H10" i="28" s="1"/>
  <c r="F10" i="28"/>
  <c r="J10" i="28"/>
  <c r="L10" i="28"/>
  <c r="N10" i="28"/>
  <c r="A11" i="28"/>
  <c r="H11" i="28" s="1"/>
  <c r="F11" i="28"/>
  <c r="J11" i="28"/>
  <c r="L11" i="28"/>
  <c r="N11" i="28"/>
  <c r="A12" i="28"/>
  <c r="H12" i="28" s="1"/>
  <c r="F12" i="28"/>
  <c r="J12" i="28"/>
  <c r="L12" i="28"/>
  <c r="N12" i="28"/>
  <c r="A13" i="28"/>
  <c r="H13" i="28" s="1"/>
  <c r="F13" i="28"/>
  <c r="J13" i="28"/>
  <c r="L13" i="28"/>
  <c r="N13" i="28"/>
  <c r="A14" i="28"/>
  <c r="H14" i="28" s="1"/>
  <c r="F14" i="28"/>
  <c r="J14" i="28"/>
  <c r="L14" i="28"/>
  <c r="N14" i="28"/>
  <c r="A15" i="28"/>
  <c r="H15" i="28" s="1"/>
  <c r="F15" i="28"/>
  <c r="J15" i="28"/>
  <c r="L15" i="28"/>
  <c r="N15" i="28"/>
  <c r="H16" i="28"/>
  <c r="F16" i="28"/>
  <c r="J16" i="28"/>
  <c r="L16" i="28"/>
  <c r="N16" i="28"/>
  <c r="A17" i="28"/>
  <c r="H17" i="28" s="1"/>
  <c r="F17" i="28"/>
  <c r="J17" i="28"/>
  <c r="L17" i="28"/>
  <c r="N17" i="28"/>
  <c r="A18" i="28"/>
  <c r="H18" i="28" s="1"/>
  <c r="F18" i="28"/>
  <c r="J18" i="28"/>
  <c r="L18" i="28"/>
  <c r="N18" i="28"/>
  <c r="A19" i="28"/>
  <c r="H19" i="28" s="1"/>
  <c r="F19" i="28"/>
  <c r="J19" i="28"/>
  <c r="L19" i="28"/>
  <c r="N19" i="28"/>
  <c r="A20" i="28"/>
  <c r="H20" i="28" s="1"/>
  <c r="F20" i="28"/>
  <c r="J20" i="28"/>
  <c r="L20" i="28"/>
  <c r="N20" i="28"/>
  <c r="A21" i="28"/>
  <c r="H21" i="28" s="1"/>
  <c r="F21" i="28"/>
  <c r="J21" i="28"/>
  <c r="L21" i="28"/>
  <c r="N21" i="28"/>
  <c r="A22" i="28"/>
  <c r="H22" i="28" s="1"/>
  <c r="F22" i="28"/>
  <c r="J22" i="28"/>
  <c r="L22" i="28"/>
  <c r="N22" i="28"/>
  <c r="A23" i="28"/>
  <c r="H23" i="28" s="1"/>
  <c r="F23" i="28"/>
  <c r="J23" i="28"/>
  <c r="L23" i="28"/>
  <c r="N23" i="28"/>
  <c r="A24" i="28"/>
  <c r="H24" i="28" s="1"/>
  <c r="F24" i="28"/>
  <c r="J24" i="28"/>
  <c r="L24" i="28"/>
  <c r="N24" i="28"/>
  <c r="A25" i="28"/>
  <c r="H25" i="28" s="1"/>
  <c r="F25" i="28"/>
  <c r="J25" i="28"/>
  <c r="L25" i="28"/>
  <c r="N25" i="28"/>
  <c r="A26" i="28"/>
  <c r="H26" i="28" s="1"/>
  <c r="F26" i="28"/>
  <c r="J26" i="28"/>
  <c r="L26" i="28"/>
  <c r="N26" i="28"/>
  <c r="A27" i="28"/>
  <c r="H27" i="28" s="1"/>
  <c r="F27" i="28"/>
  <c r="J27" i="28"/>
  <c r="L27" i="28"/>
  <c r="N27" i="28"/>
  <c r="A28" i="28"/>
  <c r="H28" i="28" s="1"/>
  <c r="F28" i="28"/>
  <c r="J28" i="28"/>
  <c r="L28" i="28"/>
  <c r="N28" i="28"/>
  <c r="A29" i="28"/>
  <c r="H29" i="28" s="1"/>
  <c r="F29" i="28"/>
  <c r="J29" i="28"/>
  <c r="L29" i="28"/>
  <c r="N29" i="28"/>
  <c r="A30" i="28"/>
  <c r="H30" i="28" s="1"/>
  <c r="F30" i="28"/>
  <c r="J30" i="28"/>
  <c r="L30" i="28"/>
  <c r="N30" i="28"/>
  <c r="A31" i="28"/>
  <c r="H31" i="28" s="1"/>
  <c r="F31" i="28"/>
  <c r="J31" i="28"/>
  <c r="L31" i="28"/>
  <c r="N31" i="28"/>
  <c r="A32" i="28"/>
  <c r="H32" i="28" s="1"/>
  <c r="F32" i="28"/>
  <c r="J32" i="28"/>
  <c r="L32" i="28"/>
  <c r="N32" i="28"/>
  <c r="A33" i="28"/>
  <c r="H33" i="28" s="1"/>
  <c r="F33" i="28"/>
  <c r="J33" i="28"/>
  <c r="L33" i="28"/>
  <c r="N33" i="28"/>
  <c r="A34" i="28"/>
  <c r="H34" i="28" s="1"/>
  <c r="F34" i="28"/>
  <c r="J34" i="28"/>
  <c r="L34" i="28"/>
  <c r="N34" i="28"/>
  <c r="A35" i="28"/>
  <c r="H35" i="28" s="1"/>
  <c r="F35" i="28"/>
  <c r="J35" i="28"/>
  <c r="L35" i="28"/>
  <c r="N35" i="28"/>
  <c r="A36" i="28"/>
  <c r="H36" i="28" s="1"/>
  <c r="F36" i="28"/>
  <c r="J36" i="28"/>
  <c r="L36" i="28"/>
  <c r="N36" i="28"/>
  <c r="A37" i="28"/>
  <c r="H37" i="28" s="1"/>
  <c r="F37" i="28"/>
  <c r="J37" i="28"/>
  <c r="L37" i="28"/>
  <c r="N37" i="28"/>
  <c r="A38" i="28"/>
  <c r="H38" i="28" s="1"/>
  <c r="F38" i="28"/>
  <c r="J38" i="28"/>
  <c r="L38" i="28"/>
  <c r="N38" i="28"/>
  <c r="A39" i="28"/>
  <c r="H39" i="28" s="1"/>
  <c r="F39" i="28"/>
  <c r="J39" i="28"/>
  <c r="L39" i="28"/>
  <c r="N39" i="28"/>
  <c r="A40" i="28"/>
  <c r="H40" i="28" s="1"/>
  <c r="F40" i="28"/>
  <c r="J40" i="28"/>
  <c r="L40" i="28"/>
  <c r="N40" i="28"/>
  <c r="A41" i="28"/>
  <c r="H41" i="28" s="1"/>
  <c r="F41" i="28"/>
  <c r="J41" i="28"/>
  <c r="L41" i="28"/>
  <c r="N41" i="28"/>
  <c r="A42" i="28"/>
  <c r="H42" i="28" s="1"/>
  <c r="F42" i="28"/>
  <c r="J42" i="28"/>
  <c r="L42" i="28"/>
  <c r="N42" i="28"/>
  <c r="A43" i="28"/>
  <c r="H43" i="28" s="1"/>
  <c r="F43" i="28"/>
  <c r="J43" i="28"/>
  <c r="L43" i="28"/>
  <c r="N43" i="28"/>
  <c r="A44" i="28"/>
  <c r="H44" i="28" s="1"/>
  <c r="F44" i="28"/>
  <c r="J44" i="28"/>
  <c r="L44" i="28"/>
  <c r="N44" i="28"/>
  <c r="A45" i="28"/>
  <c r="H45" i="28" s="1"/>
  <c r="F45" i="28"/>
  <c r="J45" i="28"/>
  <c r="L45" i="28"/>
  <c r="N45" i="28"/>
  <c r="A46" i="28"/>
  <c r="H46" i="28" s="1"/>
  <c r="F46" i="28"/>
  <c r="J46" i="28"/>
  <c r="L46" i="28"/>
  <c r="N46" i="28"/>
  <c r="A47" i="28"/>
  <c r="H47" i="28" s="1"/>
  <c r="F47" i="28"/>
  <c r="J47" i="28"/>
  <c r="L47" i="28"/>
  <c r="N47" i="28"/>
  <c r="A48" i="28"/>
  <c r="H48" i="28" s="1"/>
  <c r="F48" i="28"/>
  <c r="J48" i="28"/>
  <c r="L48" i="28"/>
  <c r="N48" i="28"/>
  <c r="A49" i="28"/>
  <c r="H49" i="28" s="1"/>
  <c r="F49" i="28"/>
  <c r="J49" i="28"/>
  <c r="L49" i="28"/>
  <c r="N49" i="28"/>
  <c r="A50" i="28"/>
  <c r="H50" i="28" s="1"/>
  <c r="F50" i="28"/>
  <c r="J50" i="28"/>
  <c r="L50" i="28"/>
  <c r="N50" i="28"/>
  <c r="A51" i="28"/>
  <c r="H51" i="28" s="1"/>
  <c r="F51" i="28"/>
  <c r="J51" i="28"/>
  <c r="L51" i="28"/>
  <c r="N51" i="28"/>
  <c r="A52" i="28"/>
  <c r="H52" i="28" s="1"/>
  <c r="F52" i="28"/>
  <c r="J52" i="28"/>
  <c r="L52" i="28"/>
  <c r="N52" i="28"/>
  <c r="A53" i="28"/>
  <c r="H53" i="28" s="1"/>
  <c r="F53" i="28"/>
  <c r="J53" i="28"/>
  <c r="L53" i="28"/>
  <c r="N53" i="28"/>
  <c r="A54" i="28"/>
  <c r="H54" i="28" s="1"/>
  <c r="F54" i="28"/>
  <c r="J54" i="28"/>
  <c r="L54" i="28"/>
  <c r="N54" i="28"/>
  <c r="A55" i="28"/>
  <c r="H55" i="28" s="1"/>
  <c r="F55" i="28"/>
  <c r="J55" i="28"/>
  <c r="L55" i="28"/>
  <c r="N55" i="28"/>
  <c r="A56" i="28"/>
  <c r="H56" i="28" s="1"/>
  <c r="F56" i="28"/>
  <c r="J56" i="28"/>
  <c r="L56" i="28"/>
  <c r="N56" i="28"/>
  <c r="A57" i="28"/>
  <c r="H57" i="28" s="1"/>
  <c r="F57" i="28"/>
  <c r="J57" i="28"/>
  <c r="L57" i="28"/>
  <c r="N57" i="28"/>
  <c r="A58" i="28"/>
  <c r="H58" i="28" s="1"/>
  <c r="F58" i="28"/>
  <c r="J58" i="28"/>
  <c r="L58" i="28"/>
  <c r="N58" i="28"/>
  <c r="A59" i="28"/>
  <c r="H59" i="28" s="1"/>
  <c r="F59" i="28"/>
  <c r="J59" i="28"/>
  <c r="L59" i="28"/>
  <c r="N59" i="28"/>
  <c r="A60" i="28"/>
  <c r="H60" i="28" s="1"/>
  <c r="F60" i="28"/>
  <c r="J60" i="28"/>
  <c r="L60" i="28"/>
  <c r="N60" i="28"/>
  <c r="A61" i="28"/>
  <c r="H61" i="28" s="1"/>
  <c r="F61" i="28"/>
  <c r="J61" i="28"/>
  <c r="L61" i="28"/>
  <c r="N61" i="28"/>
  <c r="A62" i="28"/>
  <c r="H62" i="28" s="1"/>
  <c r="F62" i="28"/>
  <c r="J62" i="28"/>
  <c r="L62" i="28"/>
  <c r="N62" i="28"/>
  <c r="A63" i="28"/>
  <c r="H63" i="28" s="1"/>
  <c r="F63" i="28"/>
  <c r="J63" i="28"/>
  <c r="L63" i="28"/>
  <c r="N63" i="28"/>
  <c r="A64" i="28"/>
  <c r="H64" i="28" s="1"/>
  <c r="F64" i="28"/>
  <c r="J64" i="28"/>
  <c r="L64" i="28"/>
  <c r="N64" i="28"/>
  <c r="A65" i="28"/>
  <c r="H65" i="28" s="1"/>
  <c r="F65" i="28"/>
  <c r="J65" i="28"/>
  <c r="L65" i="28"/>
  <c r="N65" i="28"/>
  <c r="A66" i="28"/>
  <c r="H66" i="28" s="1"/>
  <c r="F66" i="28"/>
  <c r="J66" i="28"/>
  <c r="L66" i="28"/>
  <c r="N66" i="28"/>
  <c r="A67" i="28"/>
  <c r="H67" i="28" s="1"/>
  <c r="F67" i="28"/>
  <c r="J67" i="28"/>
  <c r="L67" i="28"/>
  <c r="N67" i="28"/>
  <c r="A68" i="28"/>
  <c r="H68" i="28" s="1"/>
  <c r="F68" i="28"/>
  <c r="J68" i="28"/>
  <c r="L68" i="28"/>
  <c r="N68" i="28"/>
  <c r="A69" i="28"/>
  <c r="H69" i="28" s="1"/>
  <c r="F69" i="28"/>
  <c r="J69" i="28"/>
  <c r="L69" i="28"/>
  <c r="N69" i="28"/>
  <c r="A70" i="28"/>
  <c r="H70" i="28" s="1"/>
  <c r="F70" i="28"/>
  <c r="J70" i="28"/>
  <c r="L70" i="28"/>
  <c r="N70" i="28"/>
  <c r="A71" i="28"/>
  <c r="H71" i="28" s="1"/>
  <c r="F71" i="28"/>
  <c r="J71" i="28"/>
  <c r="L71" i="28"/>
  <c r="N71" i="28"/>
  <c r="A72" i="28"/>
  <c r="H72" i="28" s="1"/>
  <c r="F72" i="28"/>
  <c r="J72" i="28"/>
  <c r="L72" i="28"/>
  <c r="N72" i="28"/>
  <c r="A73" i="28"/>
  <c r="H73" i="28" s="1"/>
  <c r="F73" i="28"/>
  <c r="J73" i="28"/>
  <c r="L73" i="28"/>
  <c r="N73" i="28"/>
  <c r="A74" i="28"/>
  <c r="H74" i="28" s="1"/>
  <c r="F74" i="28"/>
  <c r="J74" i="28"/>
  <c r="L74" i="28"/>
  <c r="N74" i="28"/>
  <c r="A75" i="28"/>
  <c r="H75" i="28" s="1"/>
  <c r="F75" i="28"/>
  <c r="J75" i="28"/>
  <c r="L75" i="28"/>
  <c r="N75" i="28"/>
  <c r="A76" i="28"/>
  <c r="H76" i="28" s="1"/>
  <c r="F76" i="28"/>
  <c r="J76" i="28"/>
  <c r="L76" i="28"/>
  <c r="N76" i="28"/>
  <c r="A77" i="28"/>
  <c r="H77" i="28" s="1"/>
  <c r="F77" i="28"/>
  <c r="J77" i="28"/>
  <c r="L77" i="28"/>
  <c r="N77" i="28"/>
  <c r="A78" i="28"/>
  <c r="H78" i="28" s="1"/>
  <c r="F78" i="28"/>
  <c r="J78" i="28"/>
  <c r="L78" i="28"/>
  <c r="N78" i="28"/>
  <c r="A79" i="28"/>
  <c r="H79" i="28" s="1"/>
  <c r="F79" i="28"/>
  <c r="J79" i="28"/>
  <c r="L79" i="28"/>
  <c r="N79" i="28"/>
  <c r="A80" i="28"/>
  <c r="H80" i="28" s="1"/>
  <c r="F80" i="28"/>
  <c r="J80" i="28"/>
  <c r="L80" i="28"/>
  <c r="N80" i="28"/>
  <c r="A81" i="28"/>
  <c r="H81" i="28" s="1"/>
  <c r="F81" i="28"/>
  <c r="J81" i="28"/>
  <c r="L81" i="28"/>
  <c r="N81" i="28"/>
  <c r="A82" i="28"/>
  <c r="H82" i="28" s="1"/>
  <c r="F82" i="28"/>
  <c r="J82" i="28"/>
  <c r="L82" i="28"/>
  <c r="N82" i="28"/>
  <c r="A83" i="28"/>
  <c r="H83" i="28" s="1"/>
  <c r="F83" i="28"/>
  <c r="J83" i="28"/>
  <c r="L83" i="28"/>
  <c r="N83" i="28"/>
  <c r="A84" i="28"/>
  <c r="H84" i="28" s="1"/>
  <c r="F84" i="28"/>
  <c r="J84" i="28"/>
  <c r="L84" i="28"/>
  <c r="N84" i="28"/>
  <c r="A85" i="28"/>
  <c r="H85" i="28" s="1"/>
  <c r="F85" i="28"/>
  <c r="J85" i="28"/>
  <c r="L85" i="28"/>
  <c r="N85" i="28"/>
  <c r="A86" i="28"/>
  <c r="H86" i="28" s="1"/>
  <c r="F86" i="28"/>
  <c r="J86" i="28"/>
  <c r="L86" i="28"/>
  <c r="N86" i="28"/>
  <c r="A87" i="28"/>
  <c r="H87" i="28" s="1"/>
  <c r="F87" i="28"/>
  <c r="J87" i="28"/>
  <c r="L87" i="28"/>
  <c r="N87" i="28"/>
  <c r="A88" i="28"/>
  <c r="H88" i="28" s="1"/>
  <c r="F88" i="28"/>
  <c r="J88" i="28"/>
  <c r="L88" i="28"/>
  <c r="N88" i="28"/>
  <c r="A89" i="28"/>
  <c r="H89" i="28" s="1"/>
  <c r="F89" i="28"/>
  <c r="J89" i="28"/>
  <c r="L89" i="28"/>
  <c r="N89" i="28"/>
  <c r="A90" i="28"/>
  <c r="H90" i="28" s="1"/>
  <c r="F90" i="28"/>
  <c r="J90" i="28"/>
  <c r="L90" i="28"/>
  <c r="N90" i="28"/>
  <c r="A91" i="28"/>
  <c r="H91" i="28" s="1"/>
  <c r="F91" i="28"/>
  <c r="J91" i="28"/>
  <c r="L91" i="28"/>
  <c r="N91" i="28"/>
  <c r="A92" i="28"/>
  <c r="H92" i="28" s="1"/>
  <c r="F92" i="28"/>
  <c r="J92" i="28"/>
  <c r="L92" i="28"/>
  <c r="N92" i="28"/>
  <c r="A93" i="28"/>
  <c r="H93" i="28" s="1"/>
  <c r="F93" i="28"/>
  <c r="J93" i="28"/>
  <c r="L93" i="28"/>
  <c r="N93" i="28"/>
  <c r="A94" i="28"/>
  <c r="H94" i="28" s="1"/>
  <c r="F94" i="28"/>
  <c r="J94" i="28"/>
  <c r="L94" i="28"/>
  <c r="N94" i="28"/>
  <c r="A95" i="28"/>
  <c r="H95" i="28" s="1"/>
  <c r="F95" i="28"/>
  <c r="J95" i="28"/>
  <c r="L95" i="28"/>
  <c r="N95" i="28"/>
  <c r="A96" i="28"/>
  <c r="H96" i="28" s="1"/>
  <c r="F96" i="28"/>
  <c r="J96" i="28"/>
  <c r="L96" i="28"/>
  <c r="N96" i="28"/>
  <c r="A97" i="28"/>
  <c r="H97" i="28" s="1"/>
  <c r="F97" i="28"/>
  <c r="J97" i="28"/>
  <c r="L97" i="28"/>
  <c r="N97" i="28"/>
  <c r="A98" i="28"/>
  <c r="H98" i="28" s="1"/>
  <c r="F98" i="28"/>
  <c r="J98" i="28"/>
  <c r="L98" i="28"/>
  <c r="N98" i="28"/>
  <c r="A99" i="28"/>
  <c r="H99" i="28" s="1"/>
  <c r="F99" i="28"/>
  <c r="J99" i="28"/>
  <c r="L99" i="28"/>
  <c r="N99" i="28"/>
  <c r="A100" i="28"/>
  <c r="H100" i="28" s="1"/>
  <c r="F100" i="28"/>
  <c r="J100" i="28"/>
  <c r="L100" i="28"/>
  <c r="N100" i="28"/>
  <c r="A101" i="28"/>
  <c r="H101" i="28" s="1"/>
  <c r="F101" i="28"/>
  <c r="J101" i="28"/>
  <c r="L101" i="28"/>
  <c r="N101" i="28"/>
  <c r="A102" i="28"/>
  <c r="H102" i="28" s="1"/>
  <c r="F102" i="28"/>
  <c r="J102" i="28"/>
  <c r="L102" i="28"/>
  <c r="N102" i="28"/>
  <c r="A103" i="28"/>
  <c r="H103" i="28" s="1"/>
  <c r="F103" i="28"/>
  <c r="J103" i="28"/>
  <c r="L103" i="28"/>
  <c r="N103" i="28"/>
  <c r="A104" i="28"/>
  <c r="H104" i="28" s="1"/>
  <c r="F104" i="28"/>
  <c r="J104" i="28"/>
  <c r="L104" i="28"/>
  <c r="N104" i="28"/>
  <c r="A105" i="28"/>
  <c r="H105" i="28" s="1"/>
  <c r="F105" i="28"/>
  <c r="J105" i="28"/>
  <c r="L105" i="28"/>
  <c r="N105" i="28"/>
  <c r="A106" i="28"/>
  <c r="H106" i="28" s="1"/>
  <c r="F106" i="28"/>
  <c r="J106" i="28"/>
  <c r="L106" i="28"/>
  <c r="N106" i="28"/>
  <c r="A107" i="28"/>
  <c r="H107" i="28" s="1"/>
  <c r="F107" i="28"/>
  <c r="J107" i="28"/>
  <c r="L107" i="28"/>
  <c r="N107" i="28"/>
  <c r="A108" i="28"/>
  <c r="H108" i="28" s="1"/>
  <c r="F108" i="28"/>
  <c r="J108" i="28"/>
  <c r="L108" i="28"/>
  <c r="N108" i="28"/>
  <c r="A109" i="28"/>
  <c r="H109" i="28" s="1"/>
  <c r="F109" i="28"/>
  <c r="J109" i="28"/>
  <c r="L109" i="28"/>
  <c r="N109" i="28"/>
  <c r="A110" i="28"/>
  <c r="H110" i="28" s="1"/>
  <c r="F110" i="28"/>
  <c r="J110" i="28"/>
  <c r="L110" i="28"/>
  <c r="N110" i="28"/>
  <c r="A111" i="28"/>
  <c r="H111" i="28" s="1"/>
  <c r="F111" i="28"/>
  <c r="J111" i="28"/>
  <c r="L111" i="28"/>
  <c r="N111" i="28"/>
  <c r="A112" i="28"/>
  <c r="H112" i="28" s="1"/>
  <c r="F112" i="28"/>
  <c r="J112" i="28"/>
  <c r="L112" i="28"/>
  <c r="N112" i="28"/>
  <c r="A113" i="28"/>
  <c r="H113" i="28" s="1"/>
  <c r="F113" i="28"/>
  <c r="J113" i="28"/>
  <c r="L113" i="28"/>
  <c r="N113" i="28"/>
  <c r="A114" i="28"/>
  <c r="H114" i="28" s="1"/>
  <c r="F114" i="28"/>
  <c r="J114" i="28"/>
  <c r="L114" i="28"/>
  <c r="N114" i="28"/>
  <c r="A115" i="28"/>
  <c r="H115" i="28" s="1"/>
  <c r="F115" i="28"/>
  <c r="J115" i="28"/>
  <c r="L115" i="28"/>
  <c r="N115" i="28"/>
  <c r="A116" i="28"/>
  <c r="H116" i="28" s="1"/>
  <c r="F116" i="28"/>
  <c r="J116" i="28"/>
  <c r="L116" i="28"/>
  <c r="N116" i="28"/>
  <c r="A117" i="28"/>
  <c r="H117" i="28" s="1"/>
  <c r="F117" i="28"/>
  <c r="J117" i="28"/>
  <c r="L117" i="28"/>
  <c r="N117" i="28"/>
  <c r="A118" i="28"/>
  <c r="H118" i="28" s="1"/>
  <c r="F118" i="28"/>
  <c r="J118" i="28"/>
  <c r="L118" i="28"/>
  <c r="N118" i="28"/>
  <c r="A119" i="28"/>
  <c r="H119" i="28" s="1"/>
  <c r="F119" i="28"/>
  <c r="J119" i="28"/>
  <c r="L119" i="28"/>
  <c r="N119" i="28"/>
  <c r="A120" i="28"/>
  <c r="H120" i="28" s="1"/>
  <c r="F120" i="28"/>
  <c r="J120" i="28"/>
  <c r="L120" i="28"/>
  <c r="N120" i="28"/>
  <c r="A121" i="28"/>
  <c r="H121" i="28" s="1"/>
  <c r="F121" i="28"/>
  <c r="J121" i="28"/>
  <c r="L121" i="28"/>
  <c r="N121" i="28"/>
  <c r="A122" i="28"/>
  <c r="H122" i="28" s="1"/>
  <c r="F122" i="28"/>
  <c r="J122" i="28"/>
  <c r="L122" i="28"/>
  <c r="N122" i="28"/>
  <c r="A123" i="28"/>
  <c r="H123" i="28" s="1"/>
  <c r="F123" i="28"/>
  <c r="J123" i="28"/>
  <c r="L123" i="28"/>
  <c r="N123" i="28"/>
  <c r="A124" i="28"/>
  <c r="H124" i="28" s="1"/>
  <c r="F124" i="28"/>
  <c r="J124" i="28"/>
  <c r="L124" i="28"/>
  <c r="N124" i="28"/>
  <c r="A125" i="28"/>
  <c r="H125" i="28" s="1"/>
  <c r="F125" i="28"/>
  <c r="J125" i="28"/>
  <c r="L125" i="28"/>
  <c r="N125" i="28"/>
  <c r="A126" i="28"/>
  <c r="H126" i="28" s="1"/>
  <c r="F126" i="28"/>
  <c r="J126" i="28"/>
  <c r="L126" i="28"/>
  <c r="N126" i="28"/>
  <c r="A127" i="28"/>
  <c r="H127" i="28" s="1"/>
  <c r="F127" i="28"/>
  <c r="J127" i="28"/>
  <c r="L127" i="28"/>
  <c r="N127" i="28"/>
  <c r="A128" i="28"/>
  <c r="H128" i="28" s="1"/>
  <c r="F128" i="28"/>
  <c r="J128" i="28"/>
  <c r="L128" i="28"/>
  <c r="N128" i="28"/>
  <c r="A129" i="28"/>
  <c r="H129" i="28" s="1"/>
  <c r="F129" i="28"/>
  <c r="J129" i="28"/>
  <c r="L129" i="28"/>
  <c r="N129" i="28"/>
  <c r="A130" i="28"/>
  <c r="H130" i="28" s="1"/>
  <c r="F130" i="28"/>
  <c r="J130" i="28"/>
  <c r="L130" i="28"/>
  <c r="N130" i="28"/>
  <c r="A131" i="28"/>
  <c r="H131" i="28" s="1"/>
  <c r="F131" i="28"/>
  <c r="J131" i="28"/>
  <c r="L131" i="28"/>
  <c r="N131" i="28"/>
  <c r="A132" i="28"/>
  <c r="H132" i="28" s="1"/>
  <c r="F132" i="28"/>
  <c r="J132" i="28"/>
  <c r="L132" i="28"/>
  <c r="N132" i="28"/>
  <c r="A133" i="28"/>
  <c r="H133" i="28" s="1"/>
  <c r="F133" i="28"/>
  <c r="J133" i="28"/>
  <c r="L133" i="28"/>
  <c r="N133" i="28"/>
  <c r="A134" i="28"/>
  <c r="H134" i="28" s="1"/>
  <c r="F134" i="28"/>
  <c r="J134" i="28"/>
  <c r="L134" i="28"/>
  <c r="N134" i="28"/>
  <c r="A135" i="28"/>
  <c r="H135" i="28" s="1"/>
  <c r="F135" i="28"/>
  <c r="J135" i="28"/>
  <c r="L135" i="28"/>
  <c r="N135" i="28"/>
  <c r="A136" i="28"/>
  <c r="H136" i="28" s="1"/>
  <c r="F136" i="28"/>
  <c r="J136" i="28"/>
  <c r="L136" i="28"/>
  <c r="N136" i="28"/>
  <c r="A137" i="28"/>
  <c r="H137" i="28" s="1"/>
  <c r="F137" i="28"/>
  <c r="J137" i="28"/>
  <c r="L137" i="28"/>
  <c r="N137" i="28"/>
  <c r="A138" i="28"/>
  <c r="H138" i="28" s="1"/>
  <c r="F138" i="28"/>
  <c r="J138" i="28"/>
  <c r="L138" i="28"/>
  <c r="N138" i="28"/>
  <c r="A139" i="28"/>
  <c r="H139" i="28" s="1"/>
  <c r="F139" i="28"/>
  <c r="J139" i="28"/>
  <c r="L139" i="28"/>
  <c r="N139" i="28"/>
  <c r="A140" i="28"/>
  <c r="H140" i="28" s="1"/>
  <c r="F140" i="28"/>
  <c r="J140" i="28"/>
  <c r="L140" i="28"/>
  <c r="N140" i="28"/>
  <c r="A141" i="28"/>
  <c r="H141" i="28" s="1"/>
  <c r="F141" i="28"/>
  <c r="J141" i="28"/>
  <c r="L141" i="28"/>
  <c r="N141" i="28"/>
  <c r="A142" i="28"/>
  <c r="H142" i="28" s="1"/>
  <c r="F142" i="28"/>
  <c r="J142" i="28"/>
  <c r="L142" i="28"/>
  <c r="N142" i="28"/>
  <c r="A143" i="28"/>
  <c r="H143" i="28" s="1"/>
  <c r="F143" i="28"/>
  <c r="J143" i="28"/>
  <c r="L143" i="28"/>
  <c r="N143" i="28"/>
  <c r="A144" i="28"/>
  <c r="H144" i="28" s="1"/>
  <c r="F144" i="28"/>
  <c r="J144" i="28"/>
  <c r="L144" i="28"/>
  <c r="N144" i="28"/>
  <c r="A145" i="28"/>
  <c r="H145" i="28" s="1"/>
  <c r="F145" i="28"/>
  <c r="J145" i="28"/>
  <c r="L145" i="28"/>
  <c r="N145" i="28"/>
  <c r="A146" i="28"/>
  <c r="H146" i="28" s="1"/>
  <c r="F146" i="28"/>
  <c r="J146" i="28"/>
  <c r="L146" i="28"/>
  <c r="N146" i="28"/>
  <c r="A147" i="28"/>
  <c r="H147" i="28" s="1"/>
  <c r="F147" i="28"/>
  <c r="J147" i="28"/>
  <c r="L147" i="28"/>
  <c r="N147" i="28"/>
  <c r="A148" i="28"/>
  <c r="H148" i="28" s="1"/>
  <c r="F148" i="28"/>
  <c r="J148" i="28"/>
  <c r="L148" i="28"/>
  <c r="N148" i="28"/>
  <c r="A149" i="28"/>
  <c r="H149" i="28" s="1"/>
  <c r="F149" i="28"/>
  <c r="J149" i="28"/>
  <c r="L149" i="28"/>
  <c r="N149" i="28"/>
  <c r="A150" i="28"/>
  <c r="H150" i="28" s="1"/>
  <c r="F150" i="28"/>
  <c r="J150" i="28"/>
  <c r="L150" i="28"/>
  <c r="N150" i="28"/>
  <c r="A151" i="28"/>
  <c r="H151" i="28" s="1"/>
  <c r="F151" i="28"/>
  <c r="J151" i="28"/>
  <c r="L151" i="28"/>
  <c r="N151" i="28"/>
  <c r="A152" i="28"/>
  <c r="H152" i="28" s="1"/>
  <c r="F152" i="28"/>
  <c r="J152" i="28"/>
  <c r="L152" i="28"/>
  <c r="N152" i="28"/>
  <c r="A153" i="28"/>
  <c r="H153" i="28" s="1"/>
  <c r="F153" i="28"/>
  <c r="J153" i="28"/>
  <c r="L153" i="28"/>
  <c r="N153" i="28"/>
  <c r="A154" i="28"/>
  <c r="H154" i="28" s="1"/>
  <c r="F154" i="28"/>
  <c r="J154" i="28"/>
  <c r="L154" i="28"/>
  <c r="N154" i="28"/>
  <c r="A155" i="28"/>
  <c r="H155" i="28" s="1"/>
  <c r="F155" i="28"/>
  <c r="J155" i="28"/>
  <c r="L155" i="28"/>
  <c r="N155" i="28"/>
  <c r="A156" i="28"/>
  <c r="H156" i="28" s="1"/>
  <c r="F156" i="28"/>
  <c r="J156" i="28"/>
  <c r="L156" i="28"/>
  <c r="N156" i="28"/>
  <c r="A157" i="28"/>
  <c r="H157" i="28" s="1"/>
  <c r="F157" i="28"/>
  <c r="J157" i="28"/>
  <c r="L157" i="28"/>
  <c r="N157" i="28"/>
  <c r="A158" i="28"/>
  <c r="H158" i="28" s="1"/>
  <c r="F158" i="28"/>
  <c r="J158" i="28"/>
  <c r="L158" i="28"/>
  <c r="N158" i="28"/>
  <c r="H159" i="28"/>
  <c r="F159" i="28"/>
  <c r="J159" i="28"/>
  <c r="L159" i="28"/>
  <c r="N159" i="28"/>
  <c r="A160" i="28"/>
  <c r="H160" i="28" s="1"/>
  <c r="F160" i="28"/>
  <c r="J160" i="28"/>
  <c r="L160" i="28"/>
  <c r="N160" i="28"/>
  <c r="A161" i="28"/>
  <c r="H161" i="28" s="1"/>
  <c r="F161" i="28"/>
  <c r="J161" i="28"/>
  <c r="L161" i="28"/>
  <c r="N161" i="28"/>
  <c r="A162" i="28"/>
  <c r="H162" i="28" s="1"/>
  <c r="F162" i="28"/>
  <c r="J162" i="28"/>
  <c r="L162" i="28"/>
  <c r="N162" i="28"/>
  <c r="A163" i="28"/>
  <c r="H163" i="28" s="1"/>
  <c r="F163" i="28"/>
  <c r="J163" i="28"/>
  <c r="L163" i="28"/>
  <c r="N163" i="28"/>
  <c r="A164" i="28"/>
  <c r="H164" i="28" s="1"/>
  <c r="F164" i="28"/>
  <c r="J164" i="28"/>
  <c r="L164" i="28"/>
  <c r="N164" i="28"/>
  <c r="A165" i="28"/>
  <c r="H165" i="28" s="1"/>
  <c r="F165" i="28"/>
  <c r="J165" i="28"/>
  <c r="L165" i="28"/>
  <c r="N165" i="28"/>
  <c r="A166" i="28"/>
  <c r="H166" i="28" s="1"/>
  <c r="F166" i="28"/>
  <c r="J166" i="28"/>
  <c r="L166" i="28"/>
  <c r="N166" i="28"/>
  <c r="A167" i="28"/>
  <c r="H167" i="28" s="1"/>
  <c r="F167" i="28"/>
  <c r="J167" i="28"/>
  <c r="L167" i="28"/>
  <c r="N167" i="28"/>
  <c r="A168" i="28"/>
  <c r="H168" i="28" s="1"/>
  <c r="F168" i="28"/>
  <c r="J168" i="28"/>
  <c r="L168" i="28"/>
  <c r="N168" i="28"/>
  <c r="A169" i="28"/>
  <c r="H169" i="28" s="1"/>
  <c r="F169" i="28"/>
  <c r="J169" i="28"/>
  <c r="L169" i="28"/>
  <c r="N169" i="28"/>
  <c r="A170" i="28"/>
  <c r="H170" i="28" s="1"/>
  <c r="F170" i="28"/>
  <c r="J170" i="28"/>
  <c r="L170" i="28"/>
  <c r="N170" i="28"/>
  <c r="A171" i="28"/>
  <c r="H171" i="28" s="1"/>
  <c r="F171" i="28"/>
  <c r="J171" i="28"/>
  <c r="L171" i="28"/>
  <c r="N171" i="28"/>
  <c r="A172" i="28"/>
  <c r="H172" i="28" s="1"/>
  <c r="F172" i="28"/>
  <c r="J172" i="28"/>
  <c r="L172" i="28"/>
  <c r="N172" i="28"/>
  <c r="A173" i="28"/>
  <c r="H173" i="28" s="1"/>
  <c r="F173" i="28"/>
  <c r="J173" i="28"/>
  <c r="L173" i="28"/>
  <c r="N173" i="28"/>
  <c r="A174" i="28"/>
  <c r="H174" i="28" s="1"/>
  <c r="F174" i="28"/>
  <c r="J174" i="28"/>
  <c r="L174" i="28"/>
  <c r="N174" i="28"/>
  <c r="A175" i="28"/>
  <c r="H175" i="28" s="1"/>
  <c r="F175" i="28"/>
  <c r="J175" i="28"/>
  <c r="L175" i="28"/>
  <c r="N175" i="28"/>
  <c r="A176" i="28"/>
  <c r="H176" i="28" s="1"/>
  <c r="F176" i="28"/>
  <c r="J176" i="28"/>
  <c r="L176" i="28"/>
  <c r="N176" i="28"/>
  <c r="A177" i="28"/>
  <c r="H177" i="28" s="1"/>
  <c r="F177" i="28"/>
  <c r="J177" i="28"/>
  <c r="L177" i="28"/>
  <c r="N177" i="28"/>
  <c r="A178" i="28"/>
  <c r="H178" i="28" s="1"/>
  <c r="F178" i="28"/>
  <c r="J178" i="28"/>
  <c r="L178" i="28"/>
  <c r="N178" i="28"/>
  <c r="A179" i="28"/>
  <c r="H179" i="28" s="1"/>
  <c r="F179" i="28"/>
  <c r="J179" i="28"/>
  <c r="L179" i="28"/>
  <c r="N179" i="28"/>
  <c r="A180" i="28"/>
  <c r="H180" i="28" s="1"/>
  <c r="F180" i="28"/>
  <c r="J180" i="28"/>
  <c r="L180" i="28"/>
  <c r="N180" i="28"/>
  <c r="A181" i="28"/>
  <c r="H181" i="28" s="1"/>
  <c r="F181" i="28"/>
  <c r="J181" i="28"/>
  <c r="L181" i="28"/>
  <c r="N181" i="28"/>
  <c r="H182" i="28"/>
  <c r="F182" i="28"/>
  <c r="J182" i="28"/>
  <c r="L182" i="28"/>
  <c r="N182" i="28"/>
  <c r="A183" i="28"/>
  <c r="H183" i="28" s="1"/>
  <c r="F183" i="28"/>
  <c r="J183" i="28"/>
  <c r="L183" i="28"/>
  <c r="N183" i="28"/>
  <c r="A184" i="28"/>
  <c r="H184" i="28" s="1"/>
  <c r="F184" i="28"/>
  <c r="J184" i="28"/>
  <c r="L184" i="28"/>
  <c r="N184" i="28"/>
  <c r="A185" i="28"/>
  <c r="H185" i="28" s="1"/>
  <c r="F185" i="28"/>
  <c r="J185" i="28"/>
  <c r="L185" i="28"/>
  <c r="N185" i="28"/>
  <c r="A186" i="28"/>
  <c r="H186" i="28" s="1"/>
  <c r="F186" i="28"/>
  <c r="J186" i="28"/>
  <c r="L186" i="28"/>
  <c r="N186" i="28"/>
  <c r="A187" i="28"/>
  <c r="H187" i="28" s="1"/>
  <c r="F187" i="28"/>
  <c r="J187" i="28"/>
  <c r="L187" i="28"/>
  <c r="N187" i="28"/>
  <c r="A188" i="28"/>
  <c r="H188" i="28" s="1"/>
  <c r="F188" i="28"/>
  <c r="J188" i="28"/>
  <c r="L188" i="28"/>
  <c r="N188" i="28"/>
  <c r="A189" i="28"/>
  <c r="H189" i="28" s="1"/>
  <c r="F189" i="28"/>
  <c r="J189" i="28"/>
  <c r="L189" i="28"/>
  <c r="N189" i="28"/>
  <c r="A190" i="28"/>
  <c r="H190" i="28" s="1"/>
  <c r="F190" i="28"/>
  <c r="J190" i="28"/>
  <c r="L190" i="28"/>
  <c r="N190" i="28"/>
  <c r="A191" i="28"/>
  <c r="H191" i="28" s="1"/>
  <c r="F191" i="28"/>
  <c r="J191" i="28"/>
  <c r="L191" i="28"/>
  <c r="N191" i="28"/>
  <c r="A192" i="28"/>
  <c r="H192" i="28" s="1"/>
  <c r="F192" i="28"/>
  <c r="J192" i="28"/>
  <c r="L192" i="28"/>
  <c r="N192" i="28"/>
  <c r="A193" i="28"/>
  <c r="H193" i="28" s="1"/>
  <c r="F193" i="28"/>
  <c r="J193" i="28"/>
  <c r="L193" i="28"/>
  <c r="N193" i="28"/>
  <c r="A194" i="28"/>
  <c r="H194" i="28" s="1"/>
  <c r="F194" i="28"/>
  <c r="J194" i="28"/>
  <c r="L194" i="28"/>
  <c r="N194" i="28"/>
  <c r="A195" i="28"/>
  <c r="H195" i="28" s="1"/>
  <c r="F195" i="28"/>
  <c r="J195" i="28"/>
  <c r="L195" i="28"/>
  <c r="N195" i="28"/>
  <c r="A196" i="28"/>
  <c r="H196" i="28" s="1"/>
  <c r="F196" i="28"/>
  <c r="J196" i="28"/>
  <c r="L196" i="28"/>
  <c r="N196" i="28"/>
  <c r="A197" i="28"/>
  <c r="H197" i="28" s="1"/>
  <c r="F197" i="28"/>
  <c r="J197" i="28"/>
  <c r="L197" i="28"/>
  <c r="N197" i="28"/>
  <c r="A198" i="28"/>
  <c r="H198" i="28" s="1"/>
  <c r="F198" i="28"/>
  <c r="J198" i="28"/>
  <c r="L198" i="28"/>
  <c r="N198" i="28"/>
  <c r="A199" i="28"/>
  <c r="H199" i="28" s="1"/>
  <c r="F199" i="28"/>
  <c r="J199" i="28"/>
  <c r="L199" i="28"/>
  <c r="N199" i="28"/>
  <c r="A200" i="28"/>
  <c r="H200" i="28" s="1"/>
  <c r="F200" i="28"/>
  <c r="J200" i="28"/>
  <c r="L200" i="28"/>
  <c r="N200" i="28"/>
  <c r="A201" i="28"/>
  <c r="H201" i="28" s="1"/>
  <c r="F201" i="28"/>
  <c r="J201" i="28"/>
  <c r="L201" i="28"/>
  <c r="N201" i="28"/>
  <c r="A202" i="28"/>
  <c r="H202" i="28" s="1"/>
  <c r="F202" i="28"/>
  <c r="J202" i="28"/>
  <c r="L202" i="28"/>
  <c r="N202" i="28"/>
  <c r="A203" i="28"/>
  <c r="H203" i="28" s="1"/>
  <c r="F203" i="28"/>
  <c r="J203" i="28"/>
  <c r="L203" i="28"/>
  <c r="N203" i="28"/>
  <c r="A204" i="28"/>
  <c r="H204" i="28" s="1"/>
  <c r="F204" i="28"/>
  <c r="J204" i="28"/>
  <c r="L204" i="28"/>
  <c r="N204" i="28"/>
  <c r="A205" i="28"/>
  <c r="H205" i="28" s="1"/>
  <c r="F205" i="28"/>
  <c r="J205" i="28"/>
  <c r="L205" i="28"/>
  <c r="N205" i="28"/>
  <c r="A206" i="28"/>
  <c r="H206" i="28" s="1"/>
  <c r="F206" i="28"/>
  <c r="J206" i="28"/>
  <c r="L206" i="28"/>
  <c r="N206" i="28"/>
  <c r="A207" i="28"/>
  <c r="H207" i="28" s="1"/>
  <c r="F207" i="28"/>
  <c r="J207" i="28"/>
  <c r="L207" i="28"/>
  <c r="N207" i="28"/>
  <c r="A208" i="28"/>
  <c r="H208" i="28" s="1"/>
  <c r="F208" i="28"/>
  <c r="J208" i="28"/>
  <c r="L208" i="28"/>
  <c r="N208" i="28"/>
  <c r="A209" i="28"/>
  <c r="H209" i="28" s="1"/>
  <c r="F209" i="28"/>
  <c r="J209" i="28"/>
  <c r="L209" i="28"/>
  <c r="N209" i="28"/>
  <c r="A210" i="28"/>
  <c r="H210" i="28" s="1"/>
  <c r="F210" i="28"/>
  <c r="J210" i="28"/>
  <c r="L210" i="28"/>
  <c r="N210" i="28"/>
  <c r="A211" i="28"/>
  <c r="H211" i="28" s="1"/>
  <c r="F211" i="28"/>
  <c r="J211" i="28"/>
  <c r="L211" i="28"/>
  <c r="N211" i="28"/>
  <c r="A212" i="28"/>
  <c r="H212" i="28" s="1"/>
  <c r="F212" i="28"/>
  <c r="J212" i="28"/>
  <c r="L212" i="28"/>
  <c r="N212" i="28"/>
  <c r="A213" i="28"/>
  <c r="H213" i="28" s="1"/>
  <c r="F213" i="28"/>
  <c r="J213" i="28"/>
  <c r="L213" i="28"/>
  <c r="N213" i="28"/>
  <c r="A214" i="28"/>
  <c r="H214" i="28" s="1"/>
  <c r="F214" i="28"/>
  <c r="J214" i="28"/>
  <c r="L214" i="28"/>
  <c r="N214" i="28"/>
  <c r="A215" i="28"/>
  <c r="H215" i="28" s="1"/>
  <c r="F215" i="28"/>
  <c r="J215" i="28"/>
  <c r="L215" i="28"/>
  <c r="N215" i="28"/>
  <c r="A216" i="28"/>
  <c r="H216" i="28" s="1"/>
  <c r="F216" i="28"/>
  <c r="J216" i="28"/>
  <c r="L216" i="28"/>
  <c r="N216" i="28"/>
  <c r="A217" i="28"/>
  <c r="H217" i="28" s="1"/>
  <c r="F217" i="28"/>
  <c r="J217" i="28"/>
  <c r="L217" i="28"/>
  <c r="N217" i="28"/>
  <c r="A218" i="28"/>
  <c r="H218" i="28" s="1"/>
  <c r="F218" i="28"/>
  <c r="J218" i="28"/>
  <c r="L218" i="28"/>
  <c r="N218" i="28"/>
  <c r="A219" i="28"/>
  <c r="H219" i="28" s="1"/>
  <c r="F219" i="28"/>
  <c r="J219" i="28"/>
  <c r="L219" i="28"/>
  <c r="N219" i="28"/>
  <c r="A220" i="28"/>
  <c r="H220" i="28" s="1"/>
  <c r="F220" i="28"/>
  <c r="J220" i="28"/>
  <c r="L220" i="28"/>
  <c r="N220" i="28"/>
  <c r="H221" i="28"/>
  <c r="F221" i="28"/>
  <c r="J221" i="28"/>
  <c r="L221" i="28"/>
  <c r="N221" i="28"/>
  <c r="A222" i="28"/>
  <c r="H222" i="28" s="1"/>
  <c r="F222" i="28"/>
  <c r="J222" i="28"/>
  <c r="L222" i="28"/>
  <c r="N222" i="28"/>
  <c r="A223" i="28"/>
  <c r="H223" i="28" s="1"/>
  <c r="F223" i="28"/>
  <c r="J223" i="28"/>
  <c r="L223" i="28"/>
  <c r="N223" i="28"/>
  <c r="A224" i="28"/>
  <c r="H224" i="28" s="1"/>
  <c r="F224" i="28"/>
  <c r="J224" i="28"/>
  <c r="L224" i="28"/>
  <c r="N224" i="28"/>
  <c r="A225" i="28"/>
  <c r="H225" i="28" s="1"/>
  <c r="F225" i="28"/>
  <c r="J225" i="28"/>
  <c r="L225" i="28"/>
  <c r="N225" i="28"/>
  <c r="A226" i="28"/>
  <c r="H226" i="28" s="1"/>
  <c r="F226" i="28"/>
  <c r="J226" i="28"/>
  <c r="L226" i="28"/>
  <c r="N226" i="28"/>
  <c r="A227" i="28"/>
  <c r="H227" i="28" s="1"/>
  <c r="F227" i="28"/>
  <c r="J227" i="28"/>
  <c r="L227" i="28"/>
  <c r="N227" i="28"/>
  <c r="A228" i="28"/>
  <c r="H228" i="28" s="1"/>
  <c r="F228" i="28"/>
  <c r="J228" i="28"/>
  <c r="L228" i="28"/>
  <c r="N228" i="28"/>
  <c r="A229" i="28"/>
  <c r="H229" i="28" s="1"/>
  <c r="F229" i="28"/>
  <c r="J229" i="28"/>
  <c r="L229" i="28"/>
  <c r="N229" i="28"/>
  <c r="A230" i="28"/>
  <c r="H230" i="28" s="1"/>
  <c r="F230" i="28"/>
  <c r="J230" i="28"/>
  <c r="L230" i="28"/>
  <c r="N230" i="28"/>
  <c r="A231" i="28"/>
  <c r="H231" i="28" s="1"/>
  <c r="F231" i="28"/>
  <c r="J231" i="28"/>
  <c r="L231" i="28"/>
  <c r="N231" i="28"/>
  <c r="A232" i="28"/>
  <c r="H232" i="28" s="1"/>
  <c r="F232" i="28"/>
  <c r="J232" i="28"/>
  <c r="L232" i="28"/>
  <c r="N232" i="28"/>
  <c r="A233" i="28"/>
  <c r="H233" i="28" s="1"/>
  <c r="F233" i="28"/>
  <c r="J233" i="28"/>
  <c r="L233" i="28"/>
  <c r="N233" i="28"/>
  <c r="A234" i="28"/>
  <c r="H234" i="28" s="1"/>
  <c r="F234" i="28"/>
  <c r="J234" i="28"/>
  <c r="L234" i="28"/>
  <c r="N234" i="28"/>
  <c r="A235" i="28"/>
  <c r="H235" i="28" s="1"/>
  <c r="F235" i="28"/>
  <c r="J235" i="28"/>
  <c r="L235" i="28"/>
  <c r="N235" i="28"/>
  <c r="A236" i="28"/>
  <c r="H236" i="28" s="1"/>
  <c r="F236" i="28"/>
  <c r="J236" i="28"/>
  <c r="L236" i="28"/>
  <c r="N236" i="28"/>
  <c r="A237" i="28"/>
  <c r="H237" i="28" s="1"/>
  <c r="F237" i="28"/>
  <c r="J237" i="28"/>
  <c r="L237" i="28"/>
  <c r="N237" i="28"/>
  <c r="H238" i="28"/>
  <c r="F238" i="28"/>
  <c r="J238" i="28"/>
  <c r="L238" i="28"/>
  <c r="N238" i="28"/>
  <c r="A239" i="28"/>
  <c r="H239" i="28" s="1"/>
  <c r="F239" i="28"/>
  <c r="J239" i="28"/>
  <c r="L239" i="28"/>
  <c r="N239" i="28"/>
  <c r="A240" i="28"/>
  <c r="H240" i="28" s="1"/>
  <c r="F240" i="28"/>
  <c r="J240" i="28"/>
  <c r="L240" i="28"/>
  <c r="N240" i="28"/>
  <c r="A247" i="28"/>
  <c r="H247" i="28" s="1"/>
  <c r="F247" i="28"/>
  <c r="J247" i="28"/>
  <c r="L247" i="28"/>
  <c r="N247" i="28"/>
  <c r="A248" i="28"/>
  <c r="H248" i="28" s="1"/>
  <c r="F248" i="28"/>
  <c r="J248" i="28"/>
  <c r="L248" i="28"/>
  <c r="N248" i="28"/>
  <c r="A249" i="28"/>
  <c r="H249" i="28" s="1"/>
  <c r="F249" i="28"/>
  <c r="J249" i="28"/>
  <c r="L249" i="28"/>
  <c r="N249" i="28"/>
  <c r="A250" i="28"/>
  <c r="H250" i="28" s="1"/>
  <c r="F250" i="28"/>
  <c r="J250" i="28"/>
  <c r="L250" i="28"/>
  <c r="N250" i="28"/>
  <c r="A251" i="28"/>
  <c r="H251" i="28" s="1"/>
  <c r="F251" i="28"/>
  <c r="J251" i="28"/>
  <c r="L251" i="28"/>
  <c r="N251" i="28"/>
  <c r="H252" i="28"/>
  <c r="F252" i="28"/>
  <c r="J252" i="28"/>
  <c r="L252" i="28"/>
  <c r="N252" i="28"/>
  <c r="A253" i="28"/>
  <c r="H253" i="28" s="1"/>
  <c r="F253" i="28"/>
  <c r="J253" i="28"/>
  <c r="L253" i="28"/>
  <c r="N253" i="28"/>
  <c r="A254" i="28"/>
  <c r="H254" i="28" s="1"/>
  <c r="F254" i="28"/>
  <c r="J254" i="28"/>
  <c r="L254" i="28"/>
  <c r="N254" i="28"/>
  <c r="A255" i="28"/>
  <c r="H255" i="28" s="1"/>
  <c r="F255" i="28"/>
  <c r="J255" i="28"/>
  <c r="L255" i="28"/>
  <c r="N255" i="28"/>
  <c r="A256" i="28"/>
  <c r="H256" i="28" s="1"/>
  <c r="F256" i="28"/>
  <c r="J256" i="28"/>
  <c r="L256" i="28"/>
  <c r="N256" i="28"/>
  <c r="A257" i="28"/>
  <c r="H257" i="28" s="1"/>
  <c r="F257" i="28"/>
  <c r="J257" i="28"/>
  <c r="L257" i="28"/>
  <c r="N257" i="28"/>
  <c r="A259" i="28"/>
  <c r="H259" i="28" s="1"/>
  <c r="F259" i="28"/>
  <c r="J259" i="28"/>
  <c r="L259" i="28"/>
  <c r="N259" i="28"/>
  <c r="A260" i="28"/>
  <c r="H260" i="28" s="1"/>
  <c r="F260" i="28"/>
  <c r="J260" i="28"/>
  <c r="L260" i="28"/>
  <c r="N260" i="28"/>
  <c r="H261" i="28"/>
  <c r="F261" i="28"/>
  <c r="J261" i="28"/>
  <c r="L261" i="28"/>
  <c r="N261" i="28"/>
  <c r="A262" i="28"/>
  <c r="H262" i="28" s="1"/>
  <c r="F262" i="28"/>
  <c r="J262" i="28"/>
  <c r="L262" i="28"/>
  <c r="N262" i="28"/>
  <c r="A263" i="28"/>
  <c r="H263" i="28" s="1"/>
  <c r="F263" i="28"/>
  <c r="J263" i="28"/>
  <c r="L263" i="28"/>
  <c r="N263" i="28"/>
  <c r="A264" i="28"/>
  <c r="H264" i="28" s="1"/>
  <c r="F264" i="28"/>
  <c r="J264" i="28"/>
  <c r="L264" i="28"/>
  <c r="N264" i="28"/>
  <c r="A265" i="28"/>
  <c r="H265" i="28" s="1"/>
  <c r="F265" i="28"/>
  <c r="J265" i="28"/>
  <c r="L265" i="28"/>
  <c r="N265" i="28"/>
  <c r="A266" i="28"/>
  <c r="H266" i="28" s="1"/>
  <c r="F266" i="28"/>
  <c r="J266" i="28"/>
  <c r="L266" i="28"/>
  <c r="N266" i="28"/>
  <c r="A267" i="28"/>
  <c r="H267" i="28" s="1"/>
  <c r="F267" i="28"/>
  <c r="J267" i="28"/>
  <c r="L267" i="28"/>
  <c r="N267" i="28"/>
  <c r="A268" i="28"/>
  <c r="H268" i="28" s="1"/>
  <c r="F268" i="28"/>
  <c r="J268" i="28"/>
  <c r="L268" i="28"/>
  <c r="N268" i="28"/>
  <c r="A269" i="28"/>
  <c r="H269" i="28" s="1"/>
  <c r="F269" i="28"/>
  <c r="J269" i="28"/>
  <c r="L269" i="28"/>
  <c r="N269" i="28"/>
  <c r="A270" i="28"/>
  <c r="H270" i="28" s="1"/>
  <c r="F270" i="28"/>
  <c r="J270" i="28"/>
  <c r="L270" i="28"/>
  <c r="N270" i="28"/>
  <c r="A271" i="28"/>
  <c r="H271" i="28" s="1"/>
  <c r="F271" i="28"/>
  <c r="J271" i="28"/>
  <c r="L271" i="28"/>
  <c r="N271" i="28"/>
  <c r="A272" i="28"/>
  <c r="H272" i="28" s="1"/>
  <c r="F272" i="28"/>
  <c r="J272" i="28"/>
  <c r="L272" i="28"/>
  <c r="N272" i="28"/>
  <c r="A273" i="28"/>
  <c r="H273" i="28" s="1"/>
  <c r="F273" i="28"/>
  <c r="J273" i="28"/>
  <c r="L273" i="28"/>
  <c r="N273" i="28"/>
  <c r="A274" i="28"/>
  <c r="H274" i="28" s="1"/>
  <c r="F274" i="28"/>
  <c r="J274" i="28"/>
  <c r="L274" i="28"/>
  <c r="N274" i="28"/>
  <c r="A275" i="28"/>
  <c r="H275" i="28" s="1"/>
  <c r="F275" i="28"/>
  <c r="J275" i="28"/>
  <c r="L275" i="28"/>
  <c r="N275" i="28"/>
  <c r="A276" i="28"/>
  <c r="H276" i="28" s="1"/>
  <c r="F276" i="28"/>
  <c r="J276" i="28"/>
  <c r="L276" i="28"/>
  <c r="N276" i="28"/>
  <c r="A277" i="28"/>
  <c r="H277" i="28" s="1"/>
  <c r="F277" i="28"/>
  <c r="J277" i="28"/>
  <c r="L277" i="28"/>
  <c r="N277" i="28"/>
  <c r="A278" i="28"/>
  <c r="H278" i="28" s="1"/>
  <c r="F278" i="28"/>
  <c r="J278" i="28"/>
  <c r="L278" i="28"/>
  <c r="N278" i="28"/>
  <c r="A279" i="28"/>
  <c r="H279" i="28" s="1"/>
  <c r="F279" i="28"/>
  <c r="J279" i="28"/>
  <c r="L279" i="28"/>
  <c r="N279" i="28"/>
  <c r="A280" i="28"/>
  <c r="H280" i="28" s="1"/>
  <c r="F280" i="28"/>
  <c r="J280" i="28"/>
  <c r="L280" i="28"/>
  <c r="N280" i="28"/>
  <c r="A281" i="28"/>
  <c r="H281" i="28" s="1"/>
  <c r="F281" i="28"/>
  <c r="J281" i="28"/>
  <c r="L281" i="28"/>
  <c r="N281" i="28"/>
  <c r="A282" i="28"/>
  <c r="H282" i="28" s="1"/>
  <c r="F282" i="28"/>
  <c r="J282" i="28"/>
  <c r="L282" i="28"/>
  <c r="N282" i="28"/>
  <c r="A283" i="28"/>
  <c r="H283" i="28" s="1"/>
  <c r="F283" i="28"/>
  <c r="J283" i="28"/>
  <c r="L283" i="28"/>
  <c r="N283" i="28"/>
  <c r="A284" i="28"/>
  <c r="H284" i="28" s="1"/>
  <c r="F284" i="28"/>
  <c r="J284" i="28"/>
  <c r="L284" i="28"/>
  <c r="N284" i="28"/>
  <c r="A285" i="28"/>
  <c r="H285" i="28" s="1"/>
  <c r="F285" i="28"/>
  <c r="J285" i="28"/>
  <c r="L285" i="28"/>
  <c r="N285" i="28"/>
  <c r="A286" i="28"/>
  <c r="H286" i="28" s="1"/>
  <c r="F286" i="28"/>
  <c r="J286" i="28"/>
  <c r="L286" i="28"/>
  <c r="N286" i="28"/>
  <c r="A287" i="28"/>
  <c r="H287" i="28" s="1"/>
  <c r="F287" i="28"/>
  <c r="J287" i="28"/>
  <c r="L287" i="28"/>
  <c r="N287" i="28"/>
  <c r="A288" i="28"/>
  <c r="H288" i="28" s="1"/>
  <c r="F288" i="28"/>
  <c r="J288" i="28"/>
  <c r="L288" i="28"/>
  <c r="N288" i="28"/>
  <c r="A289" i="28"/>
  <c r="H289" i="28" s="1"/>
  <c r="F289" i="28"/>
  <c r="J289" i="28"/>
  <c r="L289" i="28"/>
  <c r="N289" i="28"/>
  <c r="A290" i="28"/>
  <c r="H290" i="28" s="1"/>
  <c r="F290" i="28"/>
  <c r="J290" i="28"/>
  <c r="L290" i="28"/>
  <c r="N290" i="28"/>
  <c r="A291" i="28"/>
  <c r="H291" i="28" s="1"/>
  <c r="F291" i="28"/>
  <c r="J291" i="28"/>
  <c r="L291" i="28"/>
  <c r="N291" i="28"/>
  <c r="A292" i="28"/>
  <c r="H292" i="28" s="1"/>
  <c r="F292" i="28"/>
  <c r="J292" i="28"/>
  <c r="L292" i="28"/>
  <c r="N292" i="28"/>
  <c r="A293" i="28"/>
  <c r="H293" i="28" s="1"/>
  <c r="F293" i="28"/>
  <c r="J293" i="28"/>
  <c r="L293" i="28"/>
  <c r="N293" i="28"/>
  <c r="A294" i="28"/>
  <c r="H294" i="28" s="1"/>
  <c r="F294" i="28"/>
  <c r="J294" i="28"/>
  <c r="L294" i="28"/>
  <c r="N294" i="28"/>
  <c r="A295" i="28"/>
  <c r="H295" i="28" s="1"/>
  <c r="F295" i="28"/>
  <c r="J295" i="28"/>
  <c r="L295" i="28"/>
  <c r="N295" i="28"/>
  <c r="A296" i="28"/>
  <c r="H296" i="28" s="1"/>
  <c r="F296" i="28"/>
  <c r="J296" i="28"/>
  <c r="L296" i="28"/>
  <c r="N296" i="28"/>
  <c r="A297" i="28"/>
  <c r="H297" i="28" s="1"/>
  <c r="F297" i="28"/>
  <c r="J297" i="28"/>
  <c r="L297" i="28"/>
  <c r="N297" i="28"/>
  <c r="A298" i="28"/>
  <c r="H298" i="28" s="1"/>
  <c r="F298" i="28"/>
  <c r="J298" i="28"/>
  <c r="L298" i="28"/>
  <c r="N298" i="28"/>
  <c r="A299" i="28"/>
  <c r="H299" i="28" s="1"/>
  <c r="F299" i="28"/>
  <c r="J299" i="28"/>
  <c r="L299" i="28"/>
  <c r="N299" i="28"/>
  <c r="H300" i="28"/>
  <c r="F300" i="28"/>
  <c r="J300" i="28"/>
  <c r="L300" i="28"/>
  <c r="N300" i="28"/>
  <c r="A301" i="28"/>
  <c r="H301" i="28" s="1"/>
  <c r="F301" i="28"/>
  <c r="J301" i="28"/>
  <c r="L301" i="28"/>
  <c r="N301" i="28"/>
  <c r="A302" i="28"/>
  <c r="H302" i="28" s="1"/>
  <c r="F302" i="28"/>
  <c r="J302" i="28"/>
  <c r="L302" i="28"/>
  <c r="N302" i="28"/>
  <c r="A303" i="28"/>
  <c r="H303" i="28" s="1"/>
  <c r="F303" i="28"/>
  <c r="J303" i="28"/>
  <c r="L303" i="28"/>
  <c r="N303" i="28"/>
  <c r="A304" i="28"/>
  <c r="H304" i="28" s="1"/>
  <c r="F304" i="28"/>
  <c r="J304" i="28"/>
  <c r="L304" i="28"/>
  <c r="N304" i="28"/>
  <c r="A305" i="28"/>
  <c r="H305" i="28" s="1"/>
  <c r="F305" i="28"/>
  <c r="J305" i="28"/>
  <c r="L305" i="28"/>
  <c r="N305" i="28"/>
  <c r="A306" i="28"/>
  <c r="H306" i="28" s="1"/>
  <c r="F306" i="28"/>
  <c r="J306" i="28"/>
  <c r="L306" i="28"/>
  <c r="N306" i="28"/>
  <c r="A307" i="28"/>
  <c r="H307" i="28" s="1"/>
  <c r="F307" i="28"/>
  <c r="J307" i="28"/>
  <c r="L307" i="28"/>
  <c r="N307" i="28"/>
  <c r="A308" i="28"/>
  <c r="H308" i="28" s="1"/>
  <c r="F308" i="28"/>
  <c r="J308" i="28"/>
  <c r="L308" i="28"/>
  <c r="N308" i="28"/>
  <c r="A309" i="28"/>
  <c r="H309" i="28" s="1"/>
  <c r="F309" i="28"/>
  <c r="J309" i="28"/>
  <c r="L309" i="28"/>
  <c r="N309" i="28"/>
  <c r="A310" i="28"/>
  <c r="H310" i="28" s="1"/>
  <c r="F310" i="28"/>
  <c r="J310" i="28"/>
  <c r="L310" i="28"/>
  <c r="N310" i="28"/>
  <c r="A311" i="28"/>
  <c r="H311" i="28" s="1"/>
  <c r="F311" i="28"/>
  <c r="J311" i="28"/>
  <c r="L311" i="28"/>
  <c r="N311" i="28"/>
  <c r="A312" i="28"/>
  <c r="H312" i="28" s="1"/>
  <c r="F312" i="28"/>
  <c r="J312" i="28"/>
  <c r="L312" i="28"/>
  <c r="N312" i="28"/>
  <c r="A313" i="28"/>
  <c r="H313" i="28" s="1"/>
  <c r="F313" i="28"/>
  <c r="J313" i="28"/>
  <c r="L313" i="28"/>
  <c r="N313" i="28"/>
  <c r="A314" i="28"/>
  <c r="H314" i="28" s="1"/>
  <c r="F314" i="28"/>
  <c r="J314" i="28"/>
  <c r="L314" i="28"/>
  <c r="N314" i="28"/>
  <c r="A315" i="28"/>
  <c r="H315" i="28" s="1"/>
  <c r="F315" i="28"/>
  <c r="J315" i="28"/>
  <c r="L315" i="28"/>
  <c r="N315" i="28"/>
  <c r="A316" i="28"/>
  <c r="H316" i="28" s="1"/>
  <c r="F316" i="28"/>
  <c r="J316" i="28"/>
  <c r="L316" i="28"/>
  <c r="N316" i="28"/>
  <c r="A317" i="28"/>
  <c r="H317" i="28" s="1"/>
  <c r="F317" i="28"/>
  <c r="J317" i="28"/>
  <c r="L317" i="28"/>
  <c r="N317" i="28"/>
  <c r="A318" i="28"/>
  <c r="H318" i="28" s="1"/>
  <c r="F318" i="28"/>
  <c r="J318" i="28"/>
  <c r="L318" i="28"/>
  <c r="N318" i="28"/>
  <c r="A319" i="28"/>
  <c r="H319" i="28" s="1"/>
  <c r="F319" i="28"/>
  <c r="J319" i="28"/>
  <c r="L319" i="28"/>
  <c r="N319" i="28"/>
  <c r="A320" i="28"/>
  <c r="H320" i="28" s="1"/>
  <c r="F320" i="28"/>
  <c r="J320" i="28"/>
  <c r="L320" i="28"/>
  <c r="N320" i="28"/>
  <c r="A321" i="28"/>
  <c r="H321" i="28" s="1"/>
  <c r="F321" i="28"/>
  <c r="J321" i="28"/>
  <c r="L321" i="28"/>
  <c r="N321" i="28"/>
  <c r="A322" i="28"/>
  <c r="H322" i="28" s="1"/>
  <c r="F322" i="28"/>
  <c r="J322" i="28"/>
  <c r="L322" i="28"/>
  <c r="N322" i="28"/>
  <c r="A323" i="28"/>
  <c r="H323" i="28" s="1"/>
  <c r="F323" i="28"/>
  <c r="J323" i="28"/>
  <c r="L323" i="28"/>
  <c r="N323" i="28"/>
  <c r="A324" i="28"/>
  <c r="H324" i="28" s="1"/>
  <c r="F324" i="28"/>
  <c r="J324" i="28"/>
  <c r="L324" i="28"/>
  <c r="N324" i="28"/>
  <c r="A325" i="28"/>
  <c r="H325" i="28" s="1"/>
  <c r="F325" i="28"/>
  <c r="J325" i="28"/>
  <c r="L325" i="28"/>
  <c r="N325" i="28"/>
  <c r="A326" i="28"/>
  <c r="H326" i="28" s="1"/>
  <c r="F326" i="28"/>
  <c r="J326" i="28"/>
  <c r="L326" i="28"/>
  <c r="N326" i="28"/>
  <c r="A327" i="28"/>
  <c r="H327" i="28" s="1"/>
  <c r="F327" i="28"/>
  <c r="J327" i="28"/>
  <c r="L327" i="28"/>
  <c r="N327" i="28"/>
  <c r="A328" i="28"/>
  <c r="H328" i="28" s="1"/>
  <c r="F328" i="28"/>
  <c r="J328" i="28"/>
  <c r="L328" i="28"/>
  <c r="N328" i="28"/>
  <c r="A329" i="28"/>
  <c r="H329" i="28" s="1"/>
  <c r="F329" i="28"/>
  <c r="J329" i="28"/>
  <c r="L329" i="28"/>
  <c r="N329" i="28"/>
  <c r="A330" i="28"/>
  <c r="H330" i="28" s="1"/>
  <c r="F330" i="28"/>
  <c r="J330" i="28"/>
  <c r="L330" i="28"/>
  <c r="N330" i="28"/>
  <c r="A331" i="28"/>
  <c r="H331" i="28" s="1"/>
  <c r="F331" i="28"/>
  <c r="J331" i="28"/>
  <c r="L331" i="28"/>
  <c r="N331" i="28"/>
  <c r="A332" i="28"/>
  <c r="H332" i="28" s="1"/>
  <c r="F332" i="28"/>
  <c r="J332" i="28"/>
  <c r="L332" i="28"/>
  <c r="N332" i="28"/>
  <c r="A333" i="28"/>
  <c r="H333" i="28" s="1"/>
  <c r="F333" i="28"/>
  <c r="J333" i="28"/>
  <c r="L333" i="28"/>
  <c r="N333" i="28"/>
  <c r="A334" i="28"/>
  <c r="H334" i="28" s="1"/>
  <c r="F334" i="28"/>
  <c r="J334" i="28"/>
  <c r="L334" i="28"/>
  <c r="N334" i="28"/>
  <c r="A335" i="28"/>
  <c r="H335" i="28" s="1"/>
  <c r="F335" i="28"/>
  <c r="J335" i="28"/>
  <c r="L335" i="28"/>
  <c r="N335" i="28"/>
  <c r="A336" i="28"/>
  <c r="H336" i="28" s="1"/>
  <c r="F336" i="28"/>
  <c r="J336" i="28"/>
  <c r="L336" i="28"/>
  <c r="N336" i="28"/>
  <c r="A337" i="28"/>
  <c r="H337" i="28" s="1"/>
  <c r="F337" i="28"/>
  <c r="J337" i="28"/>
  <c r="L337" i="28"/>
  <c r="N337" i="28"/>
  <c r="A338" i="28"/>
  <c r="H338" i="28" s="1"/>
  <c r="F338" i="28"/>
  <c r="J338" i="28"/>
  <c r="L338" i="28"/>
  <c r="N338" i="28"/>
  <c r="A339" i="28"/>
  <c r="H339" i="28" s="1"/>
  <c r="F339" i="28"/>
  <c r="J339" i="28"/>
  <c r="L339" i="28"/>
  <c r="N339" i="28"/>
  <c r="A340" i="28"/>
  <c r="H340" i="28" s="1"/>
  <c r="F340" i="28"/>
  <c r="J340" i="28"/>
  <c r="L340" i="28"/>
  <c r="N340" i="28"/>
  <c r="A341" i="28"/>
  <c r="H341" i="28" s="1"/>
  <c r="F341" i="28"/>
  <c r="J341" i="28"/>
  <c r="L341" i="28"/>
  <c r="N341" i="28"/>
  <c r="A342" i="28"/>
  <c r="H342" i="28" s="1"/>
  <c r="F342" i="28"/>
  <c r="J342" i="28"/>
  <c r="L342" i="28"/>
  <c r="N342" i="28"/>
  <c r="A343" i="28"/>
  <c r="H343" i="28" s="1"/>
  <c r="F343" i="28"/>
  <c r="J343" i="28"/>
  <c r="L343" i="28"/>
  <c r="N343" i="28"/>
  <c r="A344" i="28"/>
  <c r="H344" i="28" s="1"/>
  <c r="F344" i="28"/>
  <c r="J344" i="28"/>
  <c r="L344" i="28"/>
  <c r="N344" i="28"/>
  <c r="A345" i="28"/>
  <c r="H345" i="28" s="1"/>
  <c r="F345" i="28"/>
  <c r="J345" i="28"/>
  <c r="L345" i="28"/>
  <c r="N345" i="28"/>
  <c r="A421" i="28"/>
  <c r="H421" i="28" s="1"/>
  <c r="F421" i="28"/>
  <c r="J421" i="28"/>
  <c r="L421" i="28"/>
  <c r="N421" i="28"/>
  <c r="A422" i="28"/>
  <c r="H422" i="28" s="1"/>
  <c r="F422" i="28"/>
  <c r="J422" i="28"/>
  <c r="L422" i="28"/>
  <c r="N422" i="28"/>
  <c r="A423" i="28"/>
  <c r="H423" i="28" s="1"/>
  <c r="F423" i="28"/>
  <c r="J423" i="28"/>
  <c r="L423" i="28"/>
  <c r="N423" i="28"/>
  <c r="A424" i="28"/>
  <c r="H424" i="28" s="1"/>
  <c r="F424" i="28"/>
  <c r="J424" i="28"/>
  <c r="L424" i="28"/>
  <c r="N424" i="28"/>
  <c r="A425" i="28"/>
  <c r="H425" i="28" s="1"/>
  <c r="F425" i="28"/>
  <c r="J425" i="28"/>
  <c r="L425" i="28"/>
  <c r="N425" i="28"/>
  <c r="A426" i="28"/>
  <c r="H426" i="28" s="1"/>
  <c r="F426" i="28"/>
  <c r="J426" i="28"/>
  <c r="L426" i="28"/>
  <c r="N426" i="28"/>
  <c r="A427" i="28"/>
  <c r="H427" i="28" s="1"/>
  <c r="F427" i="28"/>
  <c r="J427" i="28"/>
  <c r="L427" i="28"/>
  <c r="N427" i="28"/>
  <c r="A428" i="28"/>
  <c r="H428" i="28" s="1"/>
  <c r="F428" i="28"/>
  <c r="J428" i="28"/>
  <c r="L428" i="28"/>
  <c r="N428" i="28"/>
  <c r="A429" i="28"/>
  <c r="H429" i="28" s="1"/>
  <c r="F429" i="28"/>
  <c r="J429" i="28"/>
  <c r="L429" i="28"/>
  <c r="N429" i="28"/>
  <c r="A430" i="28"/>
  <c r="H430" i="28" s="1"/>
  <c r="F430" i="28"/>
  <c r="J430" i="28"/>
  <c r="L430" i="28"/>
  <c r="N430" i="28"/>
  <c r="A431" i="28"/>
  <c r="H431" i="28" s="1"/>
  <c r="F431" i="28"/>
  <c r="J431" i="28"/>
  <c r="L431" i="28"/>
  <c r="N431" i="28"/>
  <c r="H432" i="28"/>
  <c r="F432" i="28"/>
  <c r="J432" i="28"/>
  <c r="L432" i="28"/>
  <c r="N432" i="28"/>
  <c r="A433" i="28"/>
  <c r="F433" i="28"/>
  <c r="J433" i="28"/>
  <c r="L433" i="28"/>
  <c r="N433" i="28"/>
  <c r="A434" i="28"/>
  <c r="H434" i="28" s="1"/>
  <c r="F434" i="28"/>
  <c r="J434" i="28"/>
  <c r="L434" i="28"/>
  <c r="N434" i="28"/>
  <c r="A435" i="28"/>
  <c r="H435" i="28" s="1"/>
  <c r="F435" i="28"/>
  <c r="J435" i="28"/>
  <c r="L435" i="28"/>
  <c r="N435" i="28"/>
  <c r="A436" i="28"/>
  <c r="H436" i="28" s="1"/>
  <c r="F436" i="28"/>
  <c r="J436" i="28"/>
  <c r="L436" i="28"/>
  <c r="N436" i="28"/>
  <c r="A437" i="28"/>
  <c r="H437" i="28" s="1"/>
  <c r="F437" i="28"/>
  <c r="J437" i="28"/>
  <c r="L437" i="28"/>
  <c r="N437" i="28"/>
  <c r="A438" i="28"/>
  <c r="H438" i="28" s="1"/>
  <c r="F438" i="28"/>
  <c r="J438" i="28"/>
  <c r="L438" i="28"/>
  <c r="N438" i="28"/>
  <c r="A439" i="28"/>
  <c r="H439" i="28" s="1"/>
  <c r="F439" i="28"/>
  <c r="J439" i="28"/>
  <c r="L439" i="28"/>
  <c r="N439" i="28"/>
  <c r="A440" i="28"/>
  <c r="H440" i="28" s="1"/>
  <c r="F440" i="28"/>
  <c r="J440" i="28"/>
  <c r="L440" i="28"/>
  <c r="N440" i="28"/>
  <c r="A441" i="28"/>
  <c r="H441" i="28" s="1"/>
  <c r="F441" i="28"/>
  <c r="J441" i="28"/>
  <c r="L441" i="28"/>
  <c r="N441" i="28"/>
  <c r="A442" i="28"/>
  <c r="H442" i="28" s="1"/>
  <c r="F442" i="28"/>
  <c r="J442" i="28"/>
  <c r="L442" i="28"/>
  <c r="N442" i="28"/>
  <c r="A443" i="28"/>
  <c r="H443" i="28" s="1"/>
  <c r="F443" i="28"/>
  <c r="J443" i="28"/>
  <c r="L443" i="28"/>
  <c r="N443" i="28"/>
  <c r="A444" i="28"/>
  <c r="H444" i="28" s="1"/>
  <c r="F444" i="28"/>
  <c r="J444" i="28"/>
  <c r="L444" i="28"/>
  <c r="N444" i="28"/>
  <c r="A445" i="28"/>
  <c r="H445" i="28" s="1"/>
  <c r="F445" i="28"/>
  <c r="J445" i="28"/>
  <c r="L445" i="28"/>
  <c r="N445" i="28"/>
  <c r="A446" i="28"/>
  <c r="H446" i="28" s="1"/>
  <c r="F446" i="28"/>
  <c r="J446" i="28"/>
  <c r="L446" i="28"/>
  <c r="N446" i="28"/>
  <c r="A447" i="28"/>
  <c r="H447" i="28" s="1"/>
  <c r="F447" i="28"/>
  <c r="J447" i="28"/>
  <c r="L447" i="28"/>
  <c r="N447" i="28"/>
  <c r="A448" i="28"/>
  <c r="H448" i="28" s="1"/>
  <c r="F448" i="28"/>
  <c r="J448" i="28"/>
  <c r="L448" i="28"/>
  <c r="N448" i="28"/>
  <c r="A449" i="28"/>
  <c r="H449" i="28" s="1"/>
  <c r="F449" i="28"/>
  <c r="J449" i="28"/>
  <c r="L449" i="28"/>
  <c r="N449" i="28"/>
  <c r="A450" i="28"/>
  <c r="H450" i="28" s="1"/>
  <c r="F450" i="28"/>
  <c r="J450" i="28"/>
  <c r="L450" i="28"/>
  <c r="N450" i="28"/>
  <c r="A451" i="28"/>
  <c r="H451" i="28" s="1"/>
  <c r="F451" i="28"/>
  <c r="J451" i="28"/>
  <c r="L451" i="28"/>
  <c r="N451" i="28"/>
  <c r="A452" i="28"/>
  <c r="H452" i="28" s="1"/>
  <c r="F452" i="28"/>
  <c r="J452" i="28"/>
  <c r="L452" i="28"/>
  <c r="N452" i="28"/>
  <c r="A453" i="28"/>
  <c r="H453" i="28" s="1"/>
  <c r="F453" i="28"/>
  <c r="J453" i="28"/>
  <c r="L453" i="28"/>
  <c r="N453" i="28"/>
  <c r="A454" i="28"/>
  <c r="H454" i="28" s="1"/>
  <c r="F454" i="28"/>
  <c r="J454" i="28"/>
  <c r="L454" i="28"/>
  <c r="N454" i="28"/>
  <c r="A455" i="28"/>
  <c r="H455" i="28" s="1"/>
  <c r="F455" i="28"/>
  <c r="J455" i="28"/>
  <c r="L455" i="28"/>
  <c r="N455" i="28"/>
  <c r="A456" i="28"/>
  <c r="H456" i="28" s="1"/>
  <c r="F456" i="28"/>
  <c r="J456" i="28"/>
  <c r="L456" i="28"/>
  <c r="N456" i="28"/>
  <c r="A457" i="28"/>
  <c r="H457" i="28" s="1"/>
  <c r="F457" i="28"/>
  <c r="J457" i="28"/>
  <c r="L457" i="28"/>
  <c r="N457" i="28"/>
  <c r="A458" i="28"/>
  <c r="H458" i="28" s="1"/>
  <c r="F458" i="28"/>
  <c r="J458" i="28"/>
  <c r="L458" i="28"/>
  <c r="N458" i="28"/>
  <c r="A459" i="28"/>
  <c r="H459" i="28" s="1"/>
  <c r="F459" i="28"/>
  <c r="J459" i="28"/>
  <c r="L459" i="28"/>
  <c r="N459" i="28"/>
  <c r="A460" i="28"/>
  <c r="H460" i="28" s="1"/>
  <c r="F460" i="28"/>
  <c r="J460" i="28"/>
  <c r="L460" i="28"/>
  <c r="N460" i="28"/>
  <c r="A461" i="28"/>
  <c r="H461" i="28" s="1"/>
  <c r="F461" i="28"/>
  <c r="J461" i="28"/>
  <c r="L461" i="28"/>
  <c r="N461" i="28"/>
  <c r="A462" i="28"/>
  <c r="H462" i="28" s="1"/>
  <c r="F462" i="28"/>
  <c r="J462" i="28"/>
  <c r="L462" i="28"/>
  <c r="N462" i="28"/>
  <c r="A463" i="28"/>
  <c r="H463" i="28" s="1"/>
  <c r="F463" i="28"/>
  <c r="J463" i="28"/>
  <c r="L463" i="28"/>
  <c r="N463" i="28"/>
  <c r="A464" i="28"/>
  <c r="H464" i="28" s="1"/>
  <c r="F464" i="28"/>
  <c r="J464" i="28"/>
  <c r="L464" i="28"/>
  <c r="N464" i="28"/>
  <c r="A465" i="28"/>
  <c r="H465" i="28" s="1"/>
  <c r="F465" i="28"/>
  <c r="J465" i="28"/>
  <c r="L465" i="28"/>
  <c r="N465" i="28"/>
  <c r="A466" i="28"/>
  <c r="H466" i="28" s="1"/>
  <c r="F466" i="28"/>
  <c r="J466" i="28"/>
  <c r="L466" i="28"/>
  <c r="N466" i="28"/>
  <c r="A467" i="28"/>
  <c r="H467" i="28" s="1"/>
  <c r="F467" i="28"/>
  <c r="J467" i="28"/>
  <c r="L467" i="28"/>
  <c r="N467" i="28"/>
  <c r="A468" i="28"/>
  <c r="H468" i="28" s="1"/>
  <c r="F468" i="28"/>
  <c r="J468" i="28"/>
  <c r="L468" i="28"/>
  <c r="N468" i="28"/>
  <c r="A469" i="28"/>
  <c r="H469" i="28" s="1"/>
  <c r="F469" i="28"/>
  <c r="J469" i="28"/>
  <c r="L469" i="28"/>
  <c r="N469" i="28"/>
  <c r="A470" i="28"/>
  <c r="H470" i="28" s="1"/>
  <c r="F470" i="28"/>
  <c r="J470" i="28"/>
  <c r="L470" i="28"/>
  <c r="N470" i="28"/>
  <c r="A471" i="28"/>
  <c r="H471" i="28" s="1"/>
  <c r="F471" i="28"/>
  <c r="J471" i="28"/>
  <c r="L471" i="28"/>
  <c r="N471" i="28"/>
  <c r="A472" i="28"/>
  <c r="H472" i="28" s="1"/>
  <c r="F472" i="28"/>
  <c r="J472" i="28"/>
  <c r="L472" i="28"/>
  <c r="N472" i="28"/>
  <c r="A473" i="28"/>
  <c r="H473" i="28" s="1"/>
  <c r="F473" i="28"/>
  <c r="J473" i="28"/>
  <c r="L473" i="28"/>
  <c r="N473" i="28"/>
  <c r="A474" i="28"/>
  <c r="H474" i="28" s="1"/>
  <c r="F474" i="28"/>
  <c r="J474" i="28"/>
  <c r="L474" i="28"/>
  <c r="N474" i="28"/>
  <c r="A475" i="28"/>
  <c r="H475" i="28" s="1"/>
  <c r="F475" i="28"/>
  <c r="J475" i="28"/>
  <c r="L475" i="28"/>
  <c r="N475" i="28"/>
  <c r="A476" i="28"/>
  <c r="H476" i="28" s="1"/>
  <c r="F476" i="28"/>
  <c r="J476" i="28"/>
  <c r="L476" i="28"/>
  <c r="N476" i="28"/>
  <c r="A477" i="28"/>
  <c r="H477" i="28" s="1"/>
  <c r="F477" i="28"/>
  <c r="J477" i="28"/>
  <c r="L477" i="28"/>
  <c r="N477" i="28"/>
  <c r="A478" i="28"/>
  <c r="H478" i="28" s="1"/>
  <c r="F478" i="28"/>
  <c r="J478" i="28"/>
  <c r="L478" i="28"/>
  <c r="N478" i="28"/>
  <c r="A479" i="28"/>
  <c r="H479" i="28" s="1"/>
  <c r="F479" i="28"/>
  <c r="J479" i="28"/>
  <c r="L479" i="28"/>
  <c r="N479" i="28"/>
  <c r="A480" i="28"/>
  <c r="H480" i="28" s="1"/>
  <c r="F480" i="28"/>
  <c r="J480" i="28"/>
  <c r="L480" i="28"/>
  <c r="N480" i="28"/>
  <c r="A481" i="28"/>
  <c r="H481" i="28" s="1"/>
  <c r="F481" i="28"/>
  <c r="J481" i="28"/>
  <c r="L481" i="28"/>
  <c r="N481" i="28"/>
  <c r="A482" i="28"/>
  <c r="H482" i="28" s="1"/>
  <c r="F482" i="28"/>
  <c r="J482" i="28"/>
  <c r="L482" i="28"/>
  <c r="N482" i="28"/>
  <c r="A483" i="28"/>
  <c r="H483" i="28" s="1"/>
  <c r="F483" i="28"/>
  <c r="J483" i="28"/>
  <c r="L483" i="28"/>
  <c r="N483" i="28"/>
  <c r="A484" i="28"/>
  <c r="H484" i="28" s="1"/>
  <c r="F484" i="28"/>
  <c r="J484" i="28"/>
  <c r="L484" i="28"/>
  <c r="N484" i="28"/>
  <c r="A485" i="28"/>
  <c r="H485" i="28" s="1"/>
  <c r="F485" i="28"/>
  <c r="J485" i="28"/>
  <c r="L485" i="28"/>
  <c r="N485" i="28"/>
  <c r="A486" i="28"/>
  <c r="H486" i="28" s="1"/>
  <c r="F486" i="28"/>
  <c r="J486" i="28"/>
  <c r="L486" i="28"/>
  <c r="N486" i="28"/>
  <c r="A487" i="28"/>
  <c r="H487" i="28" s="1"/>
  <c r="F487" i="28"/>
  <c r="J487" i="28"/>
  <c r="L487" i="28"/>
  <c r="N487" i="28"/>
  <c r="A488" i="28"/>
  <c r="H488" i="28" s="1"/>
  <c r="F488" i="28"/>
  <c r="J488" i="28"/>
  <c r="L488" i="28"/>
  <c r="N488" i="28"/>
  <c r="A489" i="28"/>
  <c r="H489" i="28" s="1"/>
  <c r="F489" i="28"/>
  <c r="J489" i="28"/>
  <c r="L489" i="28"/>
  <c r="N489" i="28"/>
  <c r="A490" i="28"/>
  <c r="H490" i="28" s="1"/>
  <c r="F490" i="28"/>
  <c r="J490" i="28"/>
  <c r="L490" i="28"/>
  <c r="N490" i="28"/>
  <c r="A491" i="28"/>
  <c r="H491" i="28" s="1"/>
  <c r="F491" i="28"/>
  <c r="J491" i="28"/>
  <c r="L491" i="28"/>
  <c r="N491" i="28"/>
  <c r="A492" i="28"/>
  <c r="H492" i="28" s="1"/>
  <c r="F492" i="28"/>
  <c r="J492" i="28"/>
  <c r="L492" i="28"/>
  <c r="N492" i="28"/>
  <c r="A493" i="28"/>
  <c r="H493" i="28" s="1"/>
  <c r="F493" i="28"/>
  <c r="J493" i="28"/>
  <c r="L493" i="28"/>
  <c r="N493" i="28"/>
  <c r="A494" i="28"/>
  <c r="H494" i="28" s="1"/>
  <c r="F494" i="28"/>
  <c r="J494" i="28"/>
  <c r="L494" i="28"/>
  <c r="N494" i="28"/>
  <c r="A495" i="28"/>
  <c r="H495" i="28" s="1"/>
  <c r="F495" i="28"/>
  <c r="J495" i="28"/>
  <c r="L495" i="28"/>
  <c r="N495" i="28"/>
  <c r="A496" i="28"/>
  <c r="H496" i="28" s="1"/>
  <c r="F496" i="28"/>
  <c r="J496" i="28"/>
  <c r="L496" i="28"/>
  <c r="N496" i="28"/>
  <c r="A497" i="28"/>
  <c r="H497" i="28" s="1"/>
  <c r="F497" i="28"/>
  <c r="J497" i="28"/>
  <c r="L497" i="28"/>
  <c r="N497" i="28"/>
  <c r="A498" i="28"/>
  <c r="H498" i="28" s="1"/>
  <c r="F498" i="28"/>
  <c r="J498" i="28"/>
  <c r="L498" i="28"/>
  <c r="N498" i="28"/>
  <c r="A499" i="28"/>
  <c r="H499" i="28" s="1"/>
  <c r="F499" i="28"/>
  <c r="J499" i="28"/>
  <c r="L499" i="28"/>
  <c r="N499" i="28"/>
  <c r="A500" i="28"/>
  <c r="H500" i="28" s="1"/>
  <c r="F500" i="28"/>
  <c r="J500" i="28"/>
  <c r="L500" i="28"/>
  <c r="N500" i="28"/>
  <c r="A501" i="28"/>
  <c r="H501" i="28" s="1"/>
  <c r="F501" i="28"/>
  <c r="J501" i="28"/>
  <c r="L501" i="28"/>
  <c r="N501" i="28"/>
  <c r="A502" i="28"/>
  <c r="H502" i="28" s="1"/>
  <c r="F502" i="28"/>
  <c r="J502" i="28"/>
  <c r="L502" i="28"/>
  <c r="N502" i="28"/>
  <c r="A503" i="28"/>
  <c r="H503" i="28" s="1"/>
  <c r="F503" i="28"/>
  <c r="J503" i="28"/>
  <c r="L503" i="28"/>
  <c r="N503" i="28"/>
  <c r="A504" i="28"/>
  <c r="H504" i="28" s="1"/>
  <c r="F504" i="28"/>
  <c r="J504" i="28"/>
  <c r="L504" i="28"/>
  <c r="N504" i="28"/>
  <c r="A505" i="28"/>
  <c r="H505" i="28" s="1"/>
  <c r="F505" i="28"/>
  <c r="J505" i="28"/>
  <c r="L505" i="28"/>
  <c r="N505" i="28"/>
  <c r="A506" i="28"/>
  <c r="H506" i="28" s="1"/>
  <c r="F506" i="28"/>
  <c r="J506" i="28"/>
  <c r="L506" i="28"/>
  <c r="N506" i="28"/>
  <c r="A507" i="28"/>
  <c r="H507" i="28" s="1"/>
  <c r="F507" i="28"/>
  <c r="J507" i="28"/>
  <c r="L507" i="28"/>
  <c r="N507" i="28"/>
  <c r="A508" i="28"/>
  <c r="H508" i="28" s="1"/>
  <c r="F508" i="28"/>
  <c r="J508" i="28"/>
  <c r="L508" i="28"/>
  <c r="N508" i="28"/>
  <c r="A509" i="28"/>
  <c r="H509" i="28" s="1"/>
  <c r="F509" i="28"/>
  <c r="J509" i="28"/>
  <c r="L509" i="28"/>
  <c r="N509" i="28"/>
  <c r="A510" i="28"/>
  <c r="H510" i="28" s="1"/>
  <c r="F510" i="28"/>
  <c r="J510" i="28"/>
  <c r="L510" i="28"/>
  <c r="N510" i="28"/>
  <c r="A511" i="28"/>
  <c r="H511" i="28" s="1"/>
  <c r="F511" i="28"/>
  <c r="J511" i="28"/>
  <c r="L511" i="28"/>
  <c r="N511" i="28"/>
  <c r="A512" i="28"/>
  <c r="H512" i="28" s="1"/>
  <c r="F512" i="28"/>
  <c r="J512" i="28"/>
  <c r="L512" i="28"/>
  <c r="N512" i="28"/>
  <c r="A513" i="28"/>
  <c r="H513" i="28" s="1"/>
  <c r="F513" i="28"/>
  <c r="J513" i="28"/>
  <c r="L513" i="28"/>
  <c r="N513" i="28"/>
  <c r="A514" i="28"/>
  <c r="H514" i="28" s="1"/>
  <c r="F514" i="28"/>
  <c r="J514" i="28"/>
  <c r="L514" i="28"/>
  <c r="N514" i="28"/>
  <c r="A515" i="28"/>
  <c r="H515" i="28" s="1"/>
  <c r="F515" i="28"/>
  <c r="J515" i="28"/>
  <c r="L515" i="28"/>
  <c r="N515" i="28"/>
  <c r="A516" i="28"/>
  <c r="H516" i="28" s="1"/>
  <c r="F516" i="28"/>
  <c r="J516" i="28"/>
  <c r="L516" i="28"/>
  <c r="N516" i="28"/>
  <c r="A517" i="28"/>
  <c r="H517" i="28" s="1"/>
  <c r="F517" i="28"/>
  <c r="J517" i="28"/>
  <c r="L517" i="28"/>
  <c r="N517" i="28"/>
  <c r="A518" i="28"/>
  <c r="H518" i="28" s="1"/>
  <c r="F518" i="28"/>
  <c r="J518" i="28"/>
  <c r="L518" i="28"/>
  <c r="N518" i="28"/>
  <c r="A519" i="28"/>
  <c r="H519" i="28" s="1"/>
  <c r="F519" i="28"/>
  <c r="J519" i="28"/>
  <c r="L519" i="28"/>
  <c r="N519" i="28"/>
  <c r="A520" i="28"/>
  <c r="H520" i="28" s="1"/>
  <c r="F520" i="28"/>
  <c r="J520" i="28"/>
  <c r="L520" i="28"/>
  <c r="N520" i="28"/>
  <c r="A521" i="28"/>
  <c r="H521" i="28" s="1"/>
  <c r="F521" i="28"/>
  <c r="J521" i="28"/>
  <c r="L521" i="28"/>
  <c r="N521" i="28"/>
  <c r="A522" i="28"/>
  <c r="H522" i="28" s="1"/>
  <c r="F522" i="28"/>
  <c r="J522" i="28"/>
  <c r="L522" i="28"/>
  <c r="N522" i="28"/>
  <c r="A523" i="28"/>
  <c r="H523" i="28" s="1"/>
  <c r="F523" i="28"/>
  <c r="J523" i="28"/>
  <c r="L523" i="28"/>
  <c r="N523" i="28"/>
  <c r="A524" i="28"/>
  <c r="H524" i="28" s="1"/>
  <c r="F524" i="28"/>
  <c r="J524" i="28"/>
  <c r="L524" i="28"/>
  <c r="N524" i="28"/>
  <c r="A525" i="28"/>
  <c r="H525" i="28" s="1"/>
  <c r="F525" i="28"/>
  <c r="J525" i="28"/>
  <c r="L525" i="28"/>
  <c r="N525" i="28"/>
  <c r="A526" i="28"/>
  <c r="H526" i="28" s="1"/>
  <c r="F526" i="28"/>
  <c r="J526" i="28"/>
  <c r="L526" i="28"/>
  <c r="N526" i="28"/>
  <c r="A527" i="28"/>
  <c r="H527" i="28" s="1"/>
  <c r="F527" i="28"/>
  <c r="J527" i="28"/>
  <c r="L527" i="28"/>
  <c r="N527" i="28"/>
  <c r="A528" i="28"/>
  <c r="H528" i="28" s="1"/>
  <c r="F528" i="28"/>
  <c r="J528" i="28"/>
  <c r="L528" i="28"/>
  <c r="N528" i="28"/>
  <c r="A529" i="28"/>
  <c r="H529" i="28" s="1"/>
  <c r="F529" i="28"/>
  <c r="J529" i="28"/>
  <c r="L529" i="28"/>
  <c r="N529" i="28"/>
  <c r="A530" i="28"/>
  <c r="H530" i="28" s="1"/>
  <c r="F530" i="28"/>
  <c r="J530" i="28"/>
  <c r="L530" i="28"/>
  <c r="N530" i="28"/>
  <c r="A531" i="28"/>
  <c r="H531" i="28" s="1"/>
  <c r="F531" i="28"/>
  <c r="J531" i="28"/>
  <c r="L531" i="28"/>
  <c r="N531" i="28"/>
  <c r="A532" i="28"/>
  <c r="H532" i="28" s="1"/>
  <c r="F532" i="28"/>
  <c r="J532" i="28"/>
  <c r="L532" i="28"/>
  <c r="N532" i="28"/>
  <c r="A533" i="28"/>
  <c r="H533" i="28" s="1"/>
  <c r="F533" i="28"/>
  <c r="J533" i="28"/>
  <c r="L533" i="28"/>
  <c r="N533" i="28"/>
  <c r="A534" i="28"/>
  <c r="H534" i="28" s="1"/>
  <c r="F534" i="28"/>
  <c r="J534" i="28"/>
  <c r="L534" i="28"/>
  <c r="N534" i="28"/>
  <c r="A535" i="28"/>
  <c r="H535" i="28" s="1"/>
  <c r="F535" i="28"/>
  <c r="J535" i="28"/>
  <c r="L535" i="28"/>
  <c r="N535" i="28"/>
  <c r="A536" i="28"/>
  <c r="H536" i="28" s="1"/>
  <c r="F536" i="28"/>
  <c r="J536" i="28"/>
  <c r="L536" i="28"/>
  <c r="N536" i="28"/>
  <c r="A537" i="28"/>
  <c r="H537" i="28" s="1"/>
  <c r="F537" i="28"/>
  <c r="J537" i="28"/>
  <c r="L537" i="28"/>
  <c r="N537" i="28"/>
  <c r="A538" i="28"/>
  <c r="H538" i="28" s="1"/>
  <c r="F538" i="28"/>
  <c r="J538" i="28"/>
  <c r="L538" i="28"/>
  <c r="N538" i="28"/>
  <c r="A539" i="28"/>
  <c r="H539" i="28" s="1"/>
  <c r="F539" i="28"/>
  <c r="J539" i="28"/>
  <c r="L539" i="28"/>
  <c r="N539" i="28"/>
  <c r="A540" i="28"/>
  <c r="H540" i="28" s="1"/>
  <c r="F540" i="28"/>
  <c r="J540" i="28"/>
  <c r="L540" i="28"/>
  <c r="N540" i="28"/>
  <c r="A541" i="28"/>
  <c r="H541" i="28" s="1"/>
  <c r="F541" i="28"/>
  <c r="J541" i="28"/>
  <c r="L541" i="28"/>
  <c r="N541" i="28"/>
  <c r="A542" i="28"/>
  <c r="H542" i="28" s="1"/>
  <c r="F542" i="28"/>
  <c r="J542" i="28"/>
  <c r="L542" i="28"/>
  <c r="N542" i="28"/>
  <c r="A543" i="28"/>
  <c r="H543" i="28" s="1"/>
  <c r="F543" i="28"/>
  <c r="J543" i="28"/>
  <c r="L543" i="28"/>
  <c r="N543" i="28"/>
  <c r="A544" i="28"/>
  <c r="H544" i="28" s="1"/>
  <c r="F544" i="28"/>
  <c r="J544" i="28"/>
  <c r="L544" i="28"/>
  <c r="N544" i="28"/>
  <c r="A545" i="28"/>
  <c r="H545" i="28" s="1"/>
  <c r="F545" i="28"/>
  <c r="J545" i="28"/>
  <c r="L545" i="28"/>
  <c r="N545" i="28"/>
  <c r="A546" i="28"/>
  <c r="H546" i="28" s="1"/>
  <c r="F546" i="28"/>
  <c r="J546" i="28"/>
  <c r="L546" i="28"/>
  <c r="N546" i="28"/>
  <c r="A547" i="28"/>
  <c r="H547" i="28" s="1"/>
  <c r="F547" i="28"/>
  <c r="J547" i="28"/>
  <c r="L547" i="28"/>
  <c r="N547" i="28"/>
  <c r="A548" i="28"/>
  <c r="H548" i="28" s="1"/>
  <c r="F548" i="28"/>
  <c r="J548" i="28"/>
  <c r="L548" i="28"/>
  <c r="N548" i="28"/>
  <c r="A549" i="28"/>
  <c r="H549" i="28" s="1"/>
  <c r="F549" i="28"/>
  <c r="J549" i="28"/>
  <c r="L549" i="28"/>
  <c r="N549" i="28"/>
  <c r="A550" i="28"/>
  <c r="H550" i="28" s="1"/>
  <c r="F550" i="28"/>
  <c r="J550" i="28"/>
  <c r="L550" i="28"/>
  <c r="N550" i="28"/>
  <c r="A551" i="28"/>
  <c r="H551" i="28" s="1"/>
  <c r="F551" i="28"/>
  <c r="J551" i="28"/>
  <c r="L551" i="28"/>
  <c r="N551" i="28"/>
  <c r="A552" i="28"/>
  <c r="H552" i="28" s="1"/>
  <c r="F552" i="28"/>
  <c r="J552" i="28"/>
  <c r="L552" i="28"/>
  <c r="N552" i="28"/>
  <c r="A553" i="28"/>
  <c r="H553" i="28" s="1"/>
  <c r="F553" i="28"/>
  <c r="J553" i="28"/>
  <c r="L553" i="28"/>
  <c r="N553" i="28"/>
  <c r="A554" i="28"/>
  <c r="H554" i="28" s="1"/>
  <c r="F554" i="28"/>
  <c r="J554" i="28"/>
  <c r="L554" i="28"/>
  <c r="N554" i="28"/>
  <c r="A555" i="28"/>
  <c r="H555" i="28" s="1"/>
  <c r="F555" i="28"/>
  <c r="J555" i="28"/>
  <c r="L555" i="28"/>
  <c r="N555" i="28"/>
  <c r="A556" i="28"/>
  <c r="H556" i="28" s="1"/>
  <c r="F556" i="28"/>
  <c r="J556" i="28"/>
  <c r="L556" i="28"/>
  <c r="N556" i="28"/>
  <c r="A557" i="28"/>
  <c r="H557" i="28" s="1"/>
  <c r="F557" i="28"/>
  <c r="J557" i="28"/>
  <c r="L557" i="28"/>
  <c r="N557" i="28"/>
  <c r="A558" i="28"/>
  <c r="H558" i="28" s="1"/>
  <c r="F558" i="28"/>
  <c r="J558" i="28"/>
  <c r="L558" i="28"/>
  <c r="N558" i="28"/>
  <c r="A559" i="28"/>
  <c r="H559" i="28" s="1"/>
  <c r="F559" i="28"/>
  <c r="J559" i="28"/>
  <c r="L559" i="28"/>
  <c r="N559" i="28"/>
  <c r="A560" i="28"/>
  <c r="H560" i="28" s="1"/>
  <c r="F560" i="28"/>
  <c r="J560" i="28"/>
  <c r="L560" i="28"/>
  <c r="N560" i="28"/>
  <c r="A561" i="28"/>
  <c r="H561" i="28" s="1"/>
  <c r="F561" i="28"/>
  <c r="J561" i="28"/>
  <c r="L561" i="28"/>
  <c r="N561" i="28"/>
  <c r="A562" i="28"/>
  <c r="H562" i="28" s="1"/>
  <c r="F562" i="28"/>
  <c r="J562" i="28"/>
  <c r="L562" i="28"/>
  <c r="N562" i="28"/>
  <c r="A563" i="28"/>
  <c r="H563" i="28" s="1"/>
  <c r="F563" i="28"/>
  <c r="J563" i="28"/>
  <c r="L563" i="28"/>
  <c r="N563" i="28"/>
  <c r="A564" i="28"/>
  <c r="H564" i="28" s="1"/>
  <c r="F564" i="28"/>
  <c r="J564" i="28"/>
  <c r="L564" i="28"/>
  <c r="N564" i="28"/>
  <c r="A565" i="28"/>
  <c r="H565" i="28" s="1"/>
  <c r="F565" i="28"/>
  <c r="J565" i="28"/>
  <c r="L565" i="28"/>
  <c r="N565" i="28"/>
  <c r="A566" i="28"/>
  <c r="H566" i="28" s="1"/>
  <c r="F566" i="28"/>
  <c r="J566" i="28"/>
  <c r="L566" i="28"/>
  <c r="N566" i="28"/>
  <c r="A567" i="28"/>
  <c r="H567" i="28" s="1"/>
  <c r="F567" i="28"/>
  <c r="J567" i="28"/>
  <c r="L567" i="28"/>
  <c r="N567" i="28"/>
  <c r="A568" i="28"/>
  <c r="H568" i="28" s="1"/>
  <c r="F568" i="28"/>
  <c r="J568" i="28"/>
  <c r="L568" i="28"/>
  <c r="N568" i="28"/>
  <c r="A569" i="28"/>
  <c r="H569" i="28" s="1"/>
  <c r="F569" i="28"/>
  <c r="J569" i="28"/>
  <c r="L569" i="28"/>
  <c r="N569" i="28"/>
  <c r="A570" i="28"/>
  <c r="H570" i="28" s="1"/>
  <c r="F570" i="28"/>
  <c r="J570" i="28"/>
  <c r="L570" i="28"/>
  <c r="N570" i="28"/>
  <c r="A571" i="28"/>
  <c r="H571" i="28" s="1"/>
  <c r="F571" i="28"/>
  <c r="J571" i="28"/>
  <c r="L571" i="28"/>
  <c r="N571" i="28"/>
  <c r="A572" i="28"/>
  <c r="H572" i="28" s="1"/>
  <c r="F572" i="28"/>
  <c r="J572" i="28"/>
  <c r="L572" i="28"/>
  <c r="N572" i="28"/>
  <c r="A573" i="28"/>
  <c r="H573" i="28" s="1"/>
  <c r="F573" i="28"/>
  <c r="J573" i="28"/>
  <c r="L573" i="28"/>
  <c r="N573" i="28"/>
  <c r="H574" i="28"/>
  <c r="F574" i="28"/>
  <c r="J574" i="28"/>
  <c r="L574" i="28"/>
  <c r="N574" i="28"/>
  <c r="A575" i="28"/>
  <c r="H575" i="28" s="1"/>
  <c r="F575" i="28"/>
  <c r="J575" i="28"/>
  <c r="L575" i="28"/>
  <c r="N575" i="28"/>
  <c r="A576" i="28"/>
  <c r="H576" i="28" s="1"/>
  <c r="F576" i="28"/>
  <c r="J576" i="28"/>
  <c r="L576" i="28"/>
  <c r="N576" i="28"/>
  <c r="A577" i="28"/>
  <c r="H577" i="28" s="1"/>
  <c r="F577" i="28"/>
  <c r="J577" i="28"/>
  <c r="L577" i="28"/>
  <c r="N577" i="28"/>
  <c r="A578" i="28"/>
  <c r="H578" i="28" s="1"/>
  <c r="F578" i="28"/>
  <c r="J578" i="28"/>
  <c r="L578" i="28"/>
  <c r="N578" i="28"/>
  <c r="A579" i="28"/>
  <c r="H579" i="28" s="1"/>
  <c r="F579" i="28"/>
  <c r="J579" i="28"/>
  <c r="L579" i="28"/>
  <c r="N579" i="28"/>
  <c r="A580" i="28"/>
  <c r="H580" i="28" s="1"/>
  <c r="F580" i="28"/>
  <c r="J580" i="28"/>
  <c r="L580" i="28"/>
  <c r="N580" i="28"/>
  <c r="A581" i="28"/>
  <c r="H581" i="28" s="1"/>
  <c r="F581" i="28"/>
  <c r="J581" i="28"/>
  <c r="L581" i="28"/>
  <c r="N581" i="28"/>
  <c r="A582" i="28"/>
  <c r="H582" i="28" s="1"/>
  <c r="F582" i="28"/>
  <c r="J582" i="28"/>
  <c r="L582" i="28"/>
  <c r="N582" i="28"/>
  <c r="A583" i="28"/>
  <c r="H583" i="28" s="1"/>
  <c r="F583" i="28"/>
  <c r="J583" i="28"/>
  <c r="L583" i="28"/>
  <c r="N583" i="28"/>
  <c r="A584" i="28"/>
  <c r="H584" i="28" s="1"/>
  <c r="F584" i="28"/>
  <c r="J584" i="28"/>
  <c r="L584" i="28"/>
  <c r="N584" i="28"/>
  <c r="A585" i="28"/>
  <c r="H585" i="28" s="1"/>
  <c r="F585" i="28"/>
  <c r="J585" i="28"/>
  <c r="L585" i="28"/>
  <c r="N585" i="28"/>
  <c r="A586" i="28"/>
  <c r="H586" i="28" s="1"/>
  <c r="F586" i="28"/>
  <c r="J586" i="28"/>
  <c r="L586" i="28"/>
  <c r="N586" i="28"/>
  <c r="A587" i="28"/>
  <c r="H587" i="28" s="1"/>
  <c r="F587" i="28"/>
  <c r="J587" i="28"/>
  <c r="L587" i="28"/>
  <c r="N587" i="28"/>
  <c r="A588" i="28"/>
  <c r="H588" i="28" s="1"/>
  <c r="F588" i="28"/>
  <c r="J588" i="28"/>
  <c r="L588" i="28"/>
  <c r="N588" i="28"/>
  <c r="A589" i="28"/>
  <c r="H589" i="28" s="1"/>
  <c r="F589" i="28"/>
  <c r="J589" i="28"/>
  <c r="L589" i="28"/>
  <c r="N589" i="28"/>
  <c r="A590" i="28"/>
  <c r="H590" i="28" s="1"/>
  <c r="F590" i="28"/>
  <c r="J590" i="28"/>
  <c r="L590" i="28"/>
  <c r="N590" i="28"/>
  <c r="A591" i="28"/>
  <c r="H591" i="28" s="1"/>
  <c r="F591" i="28"/>
  <c r="J591" i="28"/>
  <c r="L591" i="28"/>
  <c r="N591" i="28"/>
  <c r="A592" i="28"/>
  <c r="H592" i="28" s="1"/>
  <c r="F592" i="28"/>
  <c r="J592" i="28"/>
  <c r="L592" i="28"/>
  <c r="N592" i="28"/>
  <c r="A593" i="28"/>
  <c r="H593" i="28" s="1"/>
  <c r="F593" i="28"/>
  <c r="J593" i="28"/>
  <c r="L593" i="28"/>
  <c r="N593" i="28"/>
  <c r="A594" i="28"/>
  <c r="H594" i="28" s="1"/>
  <c r="F594" i="28"/>
  <c r="J594" i="28"/>
  <c r="L594" i="28"/>
  <c r="N594" i="28"/>
  <c r="A595" i="28"/>
  <c r="H595" i="28" s="1"/>
  <c r="F595" i="28"/>
  <c r="J595" i="28"/>
  <c r="L595" i="28"/>
  <c r="N595" i="28"/>
  <c r="A596" i="28"/>
  <c r="H596" i="28" s="1"/>
  <c r="F596" i="28"/>
  <c r="J596" i="28"/>
  <c r="L596" i="28"/>
  <c r="N596" i="28"/>
  <c r="A597" i="28"/>
  <c r="H597" i="28" s="1"/>
  <c r="F597" i="28"/>
  <c r="J597" i="28"/>
  <c r="L597" i="28"/>
  <c r="N597" i="28"/>
  <c r="A598" i="28"/>
  <c r="H598" i="28" s="1"/>
  <c r="F598" i="28"/>
  <c r="J598" i="28"/>
  <c r="L598" i="28"/>
  <c r="N598" i="28"/>
  <c r="A599" i="28"/>
  <c r="H599" i="28" s="1"/>
  <c r="F599" i="28"/>
  <c r="J599" i="28"/>
  <c r="L599" i="28"/>
  <c r="N599" i="28"/>
  <c r="A600" i="28"/>
  <c r="H600" i="28" s="1"/>
  <c r="F600" i="28"/>
  <c r="J600" i="28"/>
  <c r="L600" i="28"/>
  <c r="N600" i="28"/>
  <c r="A601" i="28"/>
  <c r="H601" i="28" s="1"/>
  <c r="F601" i="28"/>
  <c r="J601" i="28"/>
  <c r="L601" i="28"/>
  <c r="N601" i="28"/>
  <c r="A602" i="28"/>
  <c r="H602" i="28" s="1"/>
  <c r="F602" i="28"/>
  <c r="J602" i="28"/>
  <c r="L602" i="28"/>
  <c r="N602" i="28"/>
  <c r="A603" i="28"/>
  <c r="H603" i="28" s="1"/>
  <c r="F603" i="28"/>
  <c r="J603" i="28"/>
  <c r="L603" i="28"/>
  <c r="N603" i="28"/>
  <c r="A604" i="28"/>
  <c r="H604" i="28" s="1"/>
  <c r="F604" i="28"/>
  <c r="J604" i="28"/>
  <c r="L604" i="28"/>
  <c r="N604" i="28"/>
  <c r="A605" i="28"/>
  <c r="H605" i="28" s="1"/>
  <c r="F605" i="28"/>
  <c r="J605" i="28"/>
  <c r="L605" i="28"/>
  <c r="N605" i="28"/>
  <c r="A606" i="28"/>
  <c r="H606" i="28" s="1"/>
  <c r="F606" i="28"/>
  <c r="J606" i="28"/>
  <c r="L606" i="28"/>
  <c r="N606" i="28"/>
  <c r="A607" i="28"/>
  <c r="H607" i="28" s="1"/>
  <c r="F607" i="28"/>
  <c r="J607" i="28"/>
  <c r="L607" i="28"/>
  <c r="N607" i="28"/>
  <c r="A608" i="28"/>
  <c r="H608" i="28" s="1"/>
  <c r="F608" i="28"/>
  <c r="J608" i="28"/>
  <c r="L608" i="28"/>
  <c r="N608" i="28"/>
  <c r="A609" i="28"/>
  <c r="H609" i="28" s="1"/>
  <c r="F609" i="28"/>
  <c r="J609" i="28"/>
  <c r="L609" i="28"/>
  <c r="N609" i="28"/>
  <c r="A610" i="28"/>
  <c r="H610" i="28" s="1"/>
  <c r="F610" i="28"/>
  <c r="J610" i="28"/>
  <c r="L610" i="28"/>
  <c r="N610" i="28"/>
  <c r="A611" i="28"/>
  <c r="H611" i="28" s="1"/>
  <c r="F611" i="28"/>
  <c r="J611" i="28"/>
  <c r="L611" i="28"/>
  <c r="N611" i="28"/>
  <c r="A612" i="28"/>
  <c r="H612" i="28" s="1"/>
  <c r="F612" i="28"/>
  <c r="J612" i="28"/>
  <c r="L612" i="28"/>
  <c r="N612" i="28"/>
  <c r="A613" i="28"/>
  <c r="H613" i="28" s="1"/>
  <c r="F613" i="28"/>
  <c r="J613" i="28"/>
  <c r="L613" i="28"/>
  <c r="N613" i="28"/>
  <c r="A614" i="28"/>
  <c r="H614" i="28" s="1"/>
  <c r="F614" i="28"/>
  <c r="J614" i="28"/>
  <c r="L614" i="28"/>
  <c r="N614" i="28"/>
  <c r="A615" i="28"/>
  <c r="H615" i="28" s="1"/>
  <c r="F615" i="28"/>
  <c r="J615" i="28"/>
  <c r="L615" i="28"/>
  <c r="N615" i="28"/>
  <c r="A616" i="28"/>
  <c r="H616" i="28" s="1"/>
  <c r="F616" i="28"/>
  <c r="J616" i="28"/>
  <c r="L616" i="28"/>
  <c r="N616" i="28"/>
  <c r="A617" i="28"/>
  <c r="H617" i="28" s="1"/>
  <c r="F617" i="28"/>
  <c r="J617" i="28"/>
  <c r="L617" i="28"/>
  <c r="N617" i="28"/>
  <c r="A618" i="28"/>
  <c r="H618" i="28" s="1"/>
  <c r="F618" i="28"/>
  <c r="J618" i="28"/>
  <c r="L618" i="28"/>
  <c r="N618" i="28"/>
  <c r="A619" i="28"/>
  <c r="H619" i="28" s="1"/>
  <c r="F619" i="28"/>
  <c r="J619" i="28"/>
  <c r="L619" i="28"/>
  <c r="N619" i="28"/>
  <c r="A620" i="28"/>
  <c r="H620" i="28" s="1"/>
  <c r="F620" i="28"/>
  <c r="J620" i="28"/>
  <c r="L620" i="28"/>
  <c r="N620" i="28"/>
  <c r="A621" i="28"/>
  <c r="H621" i="28" s="1"/>
  <c r="F621" i="28"/>
  <c r="J621" i="28"/>
  <c r="L621" i="28"/>
  <c r="N621" i="28"/>
  <c r="A622" i="28"/>
  <c r="H622" i="28" s="1"/>
  <c r="F622" i="28"/>
  <c r="J622" i="28"/>
  <c r="L622" i="28"/>
  <c r="N622" i="28"/>
  <c r="A623" i="28"/>
  <c r="H623" i="28" s="1"/>
  <c r="F623" i="28"/>
  <c r="J623" i="28"/>
  <c r="L623" i="28"/>
  <c r="N623" i="28"/>
  <c r="A624" i="28"/>
  <c r="H624" i="28" s="1"/>
  <c r="F624" i="28"/>
  <c r="J624" i="28"/>
  <c r="L624" i="28"/>
  <c r="N624" i="28"/>
  <c r="A625" i="28"/>
  <c r="H625" i="28" s="1"/>
  <c r="F625" i="28"/>
  <c r="J625" i="28"/>
  <c r="L625" i="28"/>
  <c r="N625" i="28"/>
  <c r="A626" i="28"/>
  <c r="H626" i="28" s="1"/>
  <c r="F626" i="28"/>
  <c r="J626" i="28"/>
  <c r="L626" i="28"/>
  <c r="N626" i="28"/>
  <c r="A627" i="28"/>
  <c r="H627" i="28" s="1"/>
  <c r="F627" i="28"/>
  <c r="J627" i="28"/>
  <c r="L627" i="28"/>
  <c r="N627" i="28"/>
  <c r="A628" i="28"/>
  <c r="H628" i="28" s="1"/>
  <c r="F628" i="28"/>
  <c r="J628" i="28"/>
  <c r="L628" i="28"/>
  <c r="N628" i="28"/>
  <c r="A629" i="28"/>
  <c r="H629" i="28" s="1"/>
  <c r="F629" i="28"/>
  <c r="J629" i="28"/>
  <c r="L629" i="28"/>
  <c r="N629" i="28"/>
  <c r="A630" i="28"/>
  <c r="H630" i="28" s="1"/>
  <c r="F630" i="28"/>
  <c r="J630" i="28"/>
  <c r="L630" i="28"/>
  <c r="N630" i="28"/>
  <c r="A631" i="28"/>
  <c r="H631" i="28" s="1"/>
  <c r="F631" i="28"/>
  <c r="J631" i="28"/>
  <c r="L631" i="28"/>
  <c r="N631" i="28"/>
  <c r="A632" i="28"/>
  <c r="H632" i="28" s="1"/>
  <c r="F632" i="28"/>
  <c r="J632" i="28"/>
  <c r="L632" i="28"/>
  <c r="N632" i="28"/>
  <c r="A633" i="28"/>
  <c r="H633" i="28" s="1"/>
  <c r="F633" i="28"/>
  <c r="J633" i="28"/>
  <c r="L633" i="28"/>
  <c r="N633" i="28"/>
  <c r="A634" i="28"/>
  <c r="H634" i="28" s="1"/>
  <c r="F634" i="28"/>
  <c r="J634" i="28"/>
  <c r="L634" i="28"/>
  <c r="N634" i="28"/>
  <c r="A635" i="28"/>
  <c r="H635" i="28" s="1"/>
  <c r="F635" i="28"/>
  <c r="J635" i="28"/>
  <c r="L635" i="28"/>
  <c r="N635" i="28"/>
  <c r="A636" i="28"/>
  <c r="H636" i="28" s="1"/>
  <c r="F636" i="28"/>
  <c r="J636" i="28"/>
  <c r="L636" i="28"/>
  <c r="N636" i="28"/>
  <c r="A637" i="28"/>
  <c r="H637" i="28" s="1"/>
  <c r="F637" i="28"/>
  <c r="J637" i="28"/>
  <c r="L637" i="28"/>
  <c r="N637" i="28"/>
  <c r="A638" i="28"/>
  <c r="H638" i="28" s="1"/>
  <c r="F638" i="28"/>
  <c r="J638" i="28"/>
  <c r="L638" i="28"/>
  <c r="N638" i="28"/>
  <c r="A639" i="28"/>
  <c r="H639" i="28" s="1"/>
  <c r="F639" i="28"/>
  <c r="J639" i="28"/>
  <c r="L639" i="28"/>
  <c r="N639" i="28"/>
  <c r="A640" i="28"/>
  <c r="H640" i="28" s="1"/>
  <c r="F640" i="28"/>
  <c r="J640" i="28"/>
  <c r="L640" i="28"/>
  <c r="N640" i="28"/>
  <c r="A641" i="28"/>
  <c r="H641" i="28" s="1"/>
  <c r="F641" i="28"/>
  <c r="J641" i="28"/>
  <c r="L641" i="28"/>
  <c r="N641" i="28"/>
  <c r="A642" i="28"/>
  <c r="H642" i="28" s="1"/>
  <c r="F642" i="28"/>
  <c r="J642" i="28"/>
  <c r="L642" i="28"/>
  <c r="N642" i="28"/>
  <c r="A643" i="28"/>
  <c r="H643" i="28" s="1"/>
  <c r="F643" i="28"/>
  <c r="J643" i="28"/>
  <c r="L643" i="28"/>
  <c r="N643" i="28"/>
  <c r="A644" i="28"/>
  <c r="H644" i="28" s="1"/>
  <c r="F644" i="28"/>
  <c r="J644" i="28"/>
  <c r="L644" i="28"/>
  <c r="N644" i="28"/>
  <c r="A645" i="28"/>
  <c r="H645" i="28" s="1"/>
  <c r="F645" i="28"/>
  <c r="J645" i="28"/>
  <c r="L645" i="28"/>
  <c r="N645" i="28"/>
  <c r="A646" i="28"/>
  <c r="H646" i="28" s="1"/>
  <c r="F646" i="28"/>
  <c r="J646" i="28"/>
  <c r="L646" i="28"/>
  <c r="N646" i="28"/>
  <c r="A647" i="28"/>
  <c r="H647" i="28" s="1"/>
  <c r="F647" i="28"/>
  <c r="J647" i="28"/>
  <c r="L647" i="28"/>
  <c r="N647" i="28"/>
  <c r="A648" i="28"/>
  <c r="H648" i="28" s="1"/>
  <c r="F648" i="28"/>
  <c r="J648" i="28"/>
  <c r="L648" i="28"/>
  <c r="N648" i="28"/>
  <c r="A649" i="28"/>
  <c r="H649" i="28" s="1"/>
  <c r="F649" i="28"/>
  <c r="J649" i="28"/>
  <c r="L649" i="28"/>
  <c r="N649" i="28"/>
  <c r="A650" i="28"/>
  <c r="H650" i="28" s="1"/>
  <c r="F650" i="28"/>
  <c r="J650" i="28"/>
  <c r="L650" i="28"/>
  <c r="N650" i="28"/>
  <c r="A651" i="28"/>
  <c r="H651" i="28" s="1"/>
  <c r="F651" i="28"/>
  <c r="J651" i="28"/>
  <c r="L651" i="28"/>
  <c r="N651" i="28"/>
  <c r="A652" i="28"/>
  <c r="H652" i="28" s="1"/>
  <c r="F652" i="28"/>
  <c r="J652" i="28"/>
  <c r="L652" i="28"/>
  <c r="N652" i="28"/>
  <c r="A653" i="28"/>
  <c r="H653" i="28" s="1"/>
  <c r="F653" i="28"/>
  <c r="J653" i="28"/>
  <c r="L653" i="28"/>
  <c r="N653" i="28"/>
  <c r="A654" i="28"/>
  <c r="H654" i="28" s="1"/>
  <c r="F654" i="28"/>
  <c r="J654" i="28"/>
  <c r="L654" i="28"/>
  <c r="N654" i="28"/>
  <c r="H655" i="28"/>
  <c r="F655" i="28"/>
  <c r="J655" i="28"/>
  <c r="L655" i="28"/>
  <c r="N655" i="28"/>
  <c r="A656" i="28"/>
  <c r="H656" i="28" s="1"/>
  <c r="F656" i="28"/>
  <c r="J656" i="28"/>
  <c r="L656" i="28"/>
  <c r="N656" i="28"/>
  <c r="A657" i="28"/>
  <c r="H657" i="28" s="1"/>
  <c r="F657" i="28"/>
  <c r="J657" i="28"/>
  <c r="L657" i="28"/>
  <c r="N657" i="28"/>
  <c r="A658" i="28"/>
  <c r="H658" i="28" s="1"/>
  <c r="F658" i="28"/>
  <c r="J658" i="28"/>
  <c r="L658" i="28"/>
  <c r="N658" i="28"/>
  <c r="A659" i="28"/>
  <c r="H659" i="28" s="1"/>
  <c r="F659" i="28"/>
  <c r="J659" i="28"/>
  <c r="L659" i="28"/>
  <c r="N659" i="28"/>
  <c r="A660" i="28"/>
  <c r="H660" i="28" s="1"/>
  <c r="F660" i="28"/>
  <c r="J660" i="28"/>
  <c r="L660" i="28"/>
  <c r="N660" i="28"/>
  <c r="A661" i="28"/>
  <c r="H661" i="28" s="1"/>
  <c r="F661" i="28"/>
  <c r="J661" i="28"/>
  <c r="L661" i="28"/>
  <c r="N661" i="28"/>
  <c r="A662" i="28"/>
  <c r="H662" i="28" s="1"/>
  <c r="F662" i="28"/>
  <c r="J662" i="28"/>
  <c r="L662" i="28"/>
  <c r="N662" i="28"/>
  <c r="A663" i="28"/>
  <c r="H663" i="28" s="1"/>
  <c r="F663" i="28"/>
  <c r="J663" i="28"/>
  <c r="L663" i="28"/>
  <c r="N663" i="28"/>
  <c r="A664" i="28"/>
  <c r="H664" i="28" s="1"/>
  <c r="F664" i="28"/>
  <c r="J664" i="28"/>
  <c r="L664" i="28"/>
  <c r="N664" i="28"/>
  <c r="A665" i="28"/>
  <c r="H665" i="28" s="1"/>
  <c r="F665" i="28"/>
  <c r="J665" i="28"/>
  <c r="L665" i="28"/>
  <c r="N665" i="28"/>
  <c r="A666" i="28"/>
  <c r="H666" i="28" s="1"/>
  <c r="F666" i="28"/>
  <c r="J666" i="28"/>
  <c r="L666" i="28"/>
  <c r="N666" i="28"/>
  <c r="A667" i="28"/>
  <c r="H667" i="28" s="1"/>
  <c r="F667" i="28"/>
  <c r="J667" i="28"/>
  <c r="L667" i="28"/>
  <c r="N667" i="28"/>
  <c r="A668" i="28"/>
  <c r="H668" i="28" s="1"/>
  <c r="F668" i="28"/>
  <c r="J668" i="28"/>
  <c r="L668" i="28"/>
  <c r="N668" i="28"/>
  <c r="A669" i="28"/>
  <c r="H669" i="28" s="1"/>
  <c r="F669" i="28"/>
  <c r="J669" i="28"/>
  <c r="L669" i="28"/>
  <c r="N669" i="28"/>
  <c r="A670" i="28"/>
  <c r="H670" i="28" s="1"/>
  <c r="F670" i="28"/>
  <c r="J670" i="28"/>
  <c r="L670" i="28"/>
  <c r="N670" i="28"/>
  <c r="A671" i="28"/>
  <c r="H671" i="28" s="1"/>
  <c r="F671" i="28"/>
  <c r="J671" i="28"/>
  <c r="L671" i="28"/>
  <c r="N671" i="28"/>
  <c r="A672" i="28"/>
  <c r="H672" i="28" s="1"/>
  <c r="F672" i="28"/>
  <c r="J672" i="28"/>
  <c r="L672" i="28"/>
  <c r="N672" i="28"/>
  <c r="A673" i="28"/>
  <c r="H673" i="28" s="1"/>
  <c r="F673" i="28"/>
  <c r="J673" i="28"/>
  <c r="L673" i="28"/>
  <c r="N673" i="28"/>
  <c r="A674" i="28"/>
  <c r="H674" i="28" s="1"/>
  <c r="F674" i="28"/>
  <c r="J674" i="28"/>
  <c r="L674" i="28"/>
  <c r="N674" i="28"/>
  <c r="A675" i="28"/>
  <c r="H675" i="28" s="1"/>
  <c r="F675" i="28"/>
  <c r="J675" i="28"/>
  <c r="L675" i="28"/>
  <c r="N675" i="28"/>
  <c r="A676" i="28"/>
  <c r="H676" i="28" s="1"/>
  <c r="F676" i="28"/>
  <c r="J676" i="28"/>
  <c r="L676" i="28"/>
  <c r="N676" i="28"/>
  <c r="A677" i="28"/>
  <c r="H677" i="28" s="1"/>
  <c r="F677" i="28"/>
  <c r="J677" i="28"/>
  <c r="L677" i="28"/>
  <c r="N677" i="28"/>
  <c r="A678" i="28"/>
  <c r="H678" i="28" s="1"/>
  <c r="F678" i="28"/>
  <c r="J678" i="28"/>
  <c r="L678" i="28"/>
  <c r="N678" i="28"/>
  <c r="A679" i="28"/>
  <c r="H679" i="28" s="1"/>
  <c r="F679" i="28"/>
  <c r="J679" i="28"/>
  <c r="L679" i="28"/>
  <c r="N679" i="28"/>
  <c r="A680" i="28"/>
  <c r="H680" i="28" s="1"/>
  <c r="F680" i="28"/>
  <c r="J680" i="28"/>
  <c r="L680" i="28"/>
  <c r="N680" i="28"/>
  <c r="A681" i="28"/>
  <c r="H681" i="28" s="1"/>
  <c r="F681" i="28"/>
  <c r="J681" i="28"/>
  <c r="L681" i="28"/>
  <c r="N681" i="28"/>
  <c r="A682" i="28"/>
  <c r="H682" i="28" s="1"/>
  <c r="F682" i="28"/>
  <c r="J682" i="28"/>
  <c r="L682" i="28"/>
  <c r="N682" i="28"/>
  <c r="A683" i="28"/>
  <c r="H683" i="28" s="1"/>
  <c r="F683" i="28"/>
  <c r="J683" i="28"/>
  <c r="L683" i="28"/>
  <c r="N683" i="28"/>
  <c r="A684" i="28"/>
  <c r="H684" i="28" s="1"/>
  <c r="F684" i="28"/>
  <c r="J684" i="28"/>
  <c r="L684" i="28"/>
  <c r="N684" i="28"/>
  <c r="A685" i="28"/>
  <c r="H685" i="28" s="1"/>
  <c r="F685" i="28"/>
  <c r="J685" i="28"/>
  <c r="L685" i="28"/>
  <c r="N685" i="28"/>
  <c r="A686" i="28"/>
  <c r="H686" i="28" s="1"/>
  <c r="F686" i="28"/>
  <c r="J686" i="28"/>
  <c r="L686" i="28"/>
  <c r="N686" i="28"/>
  <c r="A687" i="28"/>
  <c r="H687" i="28" s="1"/>
  <c r="F687" i="28"/>
  <c r="J687" i="28"/>
  <c r="L687" i="28"/>
  <c r="N687" i="28"/>
  <c r="A688" i="28"/>
  <c r="H688" i="28" s="1"/>
  <c r="F688" i="28"/>
  <c r="J688" i="28"/>
  <c r="L688" i="28"/>
  <c r="N688" i="28"/>
  <c r="A689" i="28"/>
  <c r="H689" i="28" s="1"/>
  <c r="F689" i="28"/>
  <c r="J689" i="28"/>
  <c r="L689" i="28"/>
  <c r="N689" i="28"/>
  <c r="A690" i="28"/>
  <c r="H690" i="28" s="1"/>
  <c r="F690" i="28"/>
  <c r="J690" i="28"/>
  <c r="L690" i="28"/>
  <c r="N690" i="28"/>
  <c r="A691" i="28"/>
  <c r="H691" i="28" s="1"/>
  <c r="F691" i="28"/>
  <c r="J691" i="28"/>
  <c r="L691" i="28"/>
  <c r="N691" i="28"/>
  <c r="A692" i="28"/>
  <c r="H692" i="28" s="1"/>
  <c r="F692" i="28"/>
  <c r="J692" i="28"/>
  <c r="L692" i="28"/>
  <c r="N692" i="28"/>
  <c r="A693" i="28"/>
  <c r="H693" i="28" s="1"/>
  <c r="F693" i="28"/>
  <c r="J693" i="28"/>
  <c r="L693" i="28"/>
  <c r="N693" i="28"/>
  <c r="A694" i="28"/>
  <c r="H694" i="28" s="1"/>
  <c r="F694" i="28"/>
  <c r="J694" i="28"/>
  <c r="L694" i="28"/>
  <c r="N694" i="28"/>
  <c r="A695" i="28"/>
  <c r="H695" i="28" s="1"/>
  <c r="F695" i="28"/>
  <c r="J695" i="28"/>
  <c r="L695" i="28"/>
  <c r="N695" i="28"/>
  <c r="A696" i="28"/>
  <c r="H696" i="28" s="1"/>
  <c r="F696" i="28"/>
  <c r="J696" i="28"/>
  <c r="L696" i="28"/>
  <c r="N696" i="28"/>
  <c r="A697" i="28"/>
  <c r="H697" i="28" s="1"/>
  <c r="F697" i="28"/>
  <c r="J697" i="28"/>
  <c r="L697" i="28"/>
  <c r="N697" i="28"/>
  <c r="A698" i="28"/>
  <c r="H698" i="28" s="1"/>
  <c r="F698" i="28"/>
  <c r="J698" i="28"/>
  <c r="L698" i="28"/>
  <c r="N698" i="28"/>
  <c r="A699" i="28"/>
  <c r="H699" i="28" s="1"/>
  <c r="F699" i="28"/>
  <c r="J699" i="28"/>
  <c r="L699" i="28"/>
  <c r="N699" i="28"/>
  <c r="A700" i="28"/>
  <c r="H700" i="28" s="1"/>
  <c r="F700" i="28"/>
  <c r="J700" i="28"/>
  <c r="L700" i="28"/>
  <c r="N700" i="28"/>
  <c r="A701" i="28"/>
  <c r="H701" i="28" s="1"/>
  <c r="F701" i="28"/>
  <c r="J701" i="28"/>
  <c r="L701" i="28"/>
  <c r="N701" i="28"/>
  <c r="A702" i="28"/>
  <c r="H702" i="28" s="1"/>
  <c r="F702" i="28"/>
  <c r="J702" i="28"/>
  <c r="L702" i="28"/>
  <c r="N702" i="28"/>
  <c r="A703" i="28"/>
  <c r="H703" i="28" s="1"/>
  <c r="F703" i="28"/>
  <c r="J703" i="28"/>
  <c r="L703" i="28"/>
  <c r="N703" i="28"/>
  <c r="A704" i="28"/>
  <c r="H704" i="28" s="1"/>
  <c r="F704" i="28"/>
  <c r="J704" i="28"/>
  <c r="L704" i="28"/>
  <c r="N704" i="28"/>
  <c r="A705" i="28"/>
  <c r="H705" i="28" s="1"/>
  <c r="F705" i="28"/>
  <c r="J705" i="28"/>
  <c r="L705" i="28"/>
  <c r="N705" i="28"/>
  <c r="A706" i="28"/>
  <c r="H706" i="28" s="1"/>
  <c r="F706" i="28"/>
  <c r="J706" i="28"/>
  <c r="L706" i="28"/>
  <c r="N706" i="28"/>
  <c r="A707" i="28"/>
  <c r="H707" i="28" s="1"/>
  <c r="F707" i="28"/>
  <c r="J707" i="28"/>
  <c r="L707" i="28"/>
  <c r="N707" i="28"/>
  <c r="A708" i="28"/>
  <c r="H708" i="28" s="1"/>
  <c r="F708" i="28"/>
  <c r="J708" i="28"/>
  <c r="L708" i="28"/>
  <c r="N708" i="28"/>
  <c r="A709" i="28"/>
  <c r="H709" i="28" s="1"/>
  <c r="F709" i="28"/>
  <c r="J709" i="28"/>
  <c r="L709" i="28"/>
  <c r="N709" i="28"/>
  <c r="A710" i="28"/>
  <c r="H710" i="28" s="1"/>
  <c r="F710" i="28"/>
  <c r="J710" i="28"/>
  <c r="L710" i="28"/>
  <c r="N710" i="28"/>
  <c r="A711" i="28"/>
  <c r="H711" i="28" s="1"/>
  <c r="F711" i="28"/>
  <c r="J711" i="28"/>
  <c r="L711" i="28"/>
  <c r="N711" i="28"/>
  <c r="A712" i="28"/>
  <c r="H712" i="28" s="1"/>
  <c r="F712" i="28"/>
  <c r="J712" i="28"/>
  <c r="L712" i="28"/>
  <c r="N712" i="28"/>
  <c r="A713" i="28"/>
  <c r="H713" i="28" s="1"/>
  <c r="F713" i="28"/>
  <c r="J713" i="28"/>
  <c r="L713" i="28"/>
  <c r="N713" i="28"/>
  <c r="H714" i="28"/>
  <c r="F714" i="28"/>
  <c r="J714" i="28"/>
  <c r="L714" i="28"/>
  <c r="N714" i="28"/>
  <c r="A715" i="28"/>
  <c r="H715" i="28" s="1"/>
  <c r="F715" i="28"/>
  <c r="J715" i="28"/>
  <c r="L715" i="28"/>
  <c r="N715" i="28"/>
  <c r="H716" i="28"/>
  <c r="F716" i="28"/>
  <c r="J716" i="28"/>
  <c r="L716" i="28"/>
  <c r="N716" i="28"/>
  <c r="A717" i="28"/>
  <c r="H717" i="28" s="1"/>
  <c r="F717" i="28"/>
  <c r="J717" i="28"/>
  <c r="L717" i="28"/>
  <c r="N717" i="28"/>
  <c r="A718" i="28"/>
  <c r="H718" i="28" s="1"/>
  <c r="F718" i="28"/>
  <c r="J718" i="28"/>
  <c r="L718" i="28"/>
  <c r="N718" i="28"/>
  <c r="A719" i="28"/>
  <c r="H719" i="28" s="1"/>
  <c r="F719" i="28"/>
  <c r="J719" i="28"/>
  <c r="L719" i="28"/>
  <c r="N719" i="28"/>
  <c r="A720" i="28"/>
  <c r="H720" i="28" s="1"/>
  <c r="F720" i="28"/>
  <c r="J720" i="28"/>
  <c r="L720" i="28"/>
  <c r="N720" i="28"/>
  <c r="A721" i="28"/>
  <c r="H721" i="28" s="1"/>
  <c r="F721" i="28"/>
  <c r="J721" i="28"/>
  <c r="L721" i="28"/>
  <c r="N721" i="28"/>
  <c r="A722" i="28"/>
  <c r="H722" i="28" s="1"/>
  <c r="F722" i="28"/>
  <c r="J722" i="28"/>
  <c r="L722" i="28"/>
  <c r="N722" i="28"/>
  <c r="A723" i="28"/>
  <c r="H723" i="28" s="1"/>
  <c r="F723" i="28"/>
  <c r="J723" i="28"/>
  <c r="L723" i="28"/>
  <c r="N723" i="28"/>
  <c r="A724" i="28"/>
  <c r="H724" i="28" s="1"/>
  <c r="F724" i="28"/>
  <c r="J724" i="28"/>
  <c r="L724" i="28"/>
  <c r="N724" i="28"/>
  <c r="A725" i="28"/>
  <c r="H725" i="28" s="1"/>
  <c r="F725" i="28"/>
  <c r="J725" i="28"/>
  <c r="L725" i="28"/>
  <c r="N725" i="28"/>
  <c r="A726" i="28"/>
  <c r="H726" i="28" s="1"/>
  <c r="F726" i="28"/>
  <c r="J726" i="28"/>
  <c r="L726" i="28"/>
  <c r="N726" i="28"/>
  <c r="A727" i="28"/>
  <c r="H727" i="28" s="1"/>
  <c r="F727" i="28"/>
  <c r="J727" i="28"/>
  <c r="L727" i="28"/>
  <c r="N727" i="28"/>
  <c r="A728" i="28"/>
  <c r="H728" i="28" s="1"/>
  <c r="F728" i="28"/>
  <c r="J728" i="28"/>
  <c r="L728" i="28"/>
  <c r="N728" i="28"/>
  <c r="A729" i="28"/>
  <c r="H729" i="28" s="1"/>
  <c r="F729" i="28"/>
  <c r="J729" i="28"/>
  <c r="L729" i="28"/>
  <c r="N729" i="28"/>
  <c r="A730" i="28"/>
  <c r="H730" i="28" s="1"/>
  <c r="F730" i="28"/>
  <c r="J730" i="28"/>
  <c r="L730" i="28"/>
  <c r="N730" i="28"/>
  <c r="A731" i="28"/>
  <c r="H731" i="28" s="1"/>
  <c r="F731" i="28"/>
  <c r="J731" i="28"/>
  <c r="L731" i="28"/>
  <c r="N731" i="28"/>
  <c r="A732" i="28"/>
  <c r="H732" i="28" s="1"/>
  <c r="F732" i="28"/>
  <c r="J732" i="28"/>
  <c r="L732" i="28"/>
  <c r="N732" i="28"/>
  <c r="A733" i="28"/>
  <c r="H733" i="28" s="1"/>
  <c r="F733" i="28"/>
  <c r="J733" i="28"/>
  <c r="L733" i="28"/>
  <c r="N733" i="28"/>
  <c r="A734" i="28"/>
  <c r="H734" i="28" s="1"/>
  <c r="F734" i="28"/>
  <c r="J734" i="28"/>
  <c r="L734" i="28"/>
  <c r="N734" i="28"/>
  <c r="A735" i="28"/>
  <c r="H735" i="28" s="1"/>
  <c r="F735" i="28"/>
  <c r="J735" i="28"/>
  <c r="L735" i="28"/>
  <c r="N735" i="28"/>
  <c r="A736" i="28"/>
  <c r="H736" i="28" s="1"/>
  <c r="F736" i="28"/>
  <c r="J736" i="28"/>
  <c r="L736" i="28"/>
  <c r="N736" i="28"/>
  <c r="A737" i="28"/>
  <c r="H737" i="28" s="1"/>
  <c r="F737" i="28"/>
  <c r="J737" i="28"/>
  <c r="L737" i="28"/>
  <c r="N737" i="28"/>
  <c r="A738" i="28"/>
  <c r="H738" i="28" s="1"/>
  <c r="F738" i="28"/>
  <c r="J738" i="28"/>
  <c r="L738" i="28"/>
  <c r="N738" i="28"/>
  <c r="A739" i="28"/>
  <c r="H739" i="28" s="1"/>
  <c r="F739" i="28"/>
  <c r="J739" i="28"/>
  <c r="L739" i="28"/>
  <c r="N739" i="28"/>
  <c r="A740" i="28"/>
  <c r="H740" i="28" s="1"/>
  <c r="F740" i="28"/>
  <c r="J740" i="28"/>
  <c r="L740" i="28"/>
  <c r="N740" i="28"/>
  <c r="A741" i="28"/>
  <c r="H741" i="28" s="1"/>
  <c r="F741" i="28"/>
  <c r="J741" i="28"/>
  <c r="L741" i="28"/>
  <c r="N741" i="28"/>
  <c r="A742" i="28"/>
  <c r="H742" i="28" s="1"/>
  <c r="F742" i="28"/>
  <c r="J742" i="28"/>
  <c r="L742" i="28"/>
  <c r="N742" i="28"/>
  <c r="A743" i="28"/>
  <c r="H743" i="28" s="1"/>
  <c r="F743" i="28"/>
  <c r="J743" i="28"/>
  <c r="L743" i="28"/>
  <c r="N743" i="28"/>
  <c r="A744" i="28"/>
  <c r="H744" i="28" s="1"/>
  <c r="F744" i="28"/>
  <c r="J744" i="28"/>
  <c r="L744" i="28"/>
  <c r="N744" i="28"/>
  <c r="A745" i="28"/>
  <c r="H745" i="28" s="1"/>
  <c r="F745" i="28"/>
  <c r="J745" i="28"/>
  <c r="L745" i="28"/>
  <c r="N745" i="28"/>
  <c r="A746" i="28"/>
  <c r="H746" i="28" s="1"/>
  <c r="F746" i="28"/>
  <c r="J746" i="28"/>
  <c r="L746" i="28"/>
  <c r="N746" i="28"/>
  <c r="A747" i="28"/>
  <c r="H747" i="28" s="1"/>
  <c r="F747" i="28"/>
  <c r="J747" i="28"/>
  <c r="L747" i="28"/>
  <c r="N747" i="28"/>
  <c r="A748" i="28"/>
  <c r="H748" i="28" s="1"/>
  <c r="F748" i="28"/>
  <c r="J748" i="28"/>
  <c r="L748" i="28"/>
  <c r="N748" i="28"/>
  <c r="A749" i="28"/>
  <c r="H749" i="28" s="1"/>
  <c r="F749" i="28"/>
  <c r="J749" i="28"/>
  <c r="L749" i="28"/>
  <c r="N749" i="28"/>
  <c r="A750" i="28"/>
  <c r="H750" i="28" s="1"/>
  <c r="F750" i="28"/>
  <c r="J750" i="28"/>
  <c r="L750" i="28"/>
  <c r="N750" i="28"/>
  <c r="A751" i="28"/>
  <c r="H751" i="28" s="1"/>
  <c r="F751" i="28"/>
  <c r="J751" i="28"/>
  <c r="L751" i="28"/>
  <c r="N751" i="28"/>
  <c r="A752" i="28"/>
  <c r="H752" i="28" s="1"/>
  <c r="F752" i="28"/>
  <c r="J752" i="28"/>
  <c r="L752" i="28"/>
  <c r="N752" i="28"/>
  <c r="H753" i="28"/>
  <c r="F753" i="28"/>
  <c r="J753" i="28"/>
  <c r="L753" i="28"/>
  <c r="N753" i="28"/>
  <c r="A754" i="28"/>
  <c r="H754" i="28" s="1"/>
  <c r="F754" i="28"/>
  <c r="J754" i="28"/>
  <c r="L754" i="28"/>
  <c r="N754" i="28"/>
  <c r="H757" i="28"/>
  <c r="F757" i="28"/>
  <c r="J757" i="28"/>
  <c r="L757" i="28"/>
  <c r="N757" i="28"/>
  <c r="A758" i="28"/>
  <c r="H758" i="28" s="1"/>
  <c r="F758" i="28"/>
  <c r="J758" i="28"/>
  <c r="L758" i="28"/>
  <c r="N758" i="28"/>
  <c r="A759" i="28"/>
  <c r="H759" i="28" s="1"/>
  <c r="F759" i="28"/>
  <c r="J759" i="28"/>
  <c r="L759" i="28"/>
  <c r="N759" i="28"/>
  <c r="A760" i="28"/>
  <c r="H760" i="28" s="1"/>
  <c r="F760" i="28"/>
  <c r="J760" i="28"/>
  <c r="L760" i="28"/>
  <c r="N760" i="28"/>
  <c r="A761" i="28"/>
  <c r="H761" i="28" s="1"/>
  <c r="F761" i="28"/>
  <c r="J761" i="28"/>
  <c r="L761" i="28"/>
  <c r="N761" i="28"/>
  <c r="A762" i="28"/>
  <c r="H762" i="28" s="1"/>
  <c r="F762" i="28"/>
  <c r="J762" i="28"/>
  <c r="L762" i="28"/>
  <c r="N762" i="28"/>
  <c r="A763" i="28"/>
  <c r="H763" i="28" s="1"/>
  <c r="F763" i="28"/>
  <c r="J763" i="28"/>
  <c r="L763" i="28"/>
  <c r="N763" i="28"/>
  <c r="A764" i="28"/>
  <c r="H764" i="28" s="1"/>
  <c r="F764" i="28"/>
  <c r="J764" i="28"/>
  <c r="L764" i="28"/>
  <c r="N764" i="28"/>
  <c r="A765" i="28"/>
  <c r="H765" i="28" s="1"/>
  <c r="F765" i="28"/>
  <c r="J765" i="28"/>
  <c r="L765" i="28"/>
  <c r="N765" i="28"/>
  <c r="A766" i="28"/>
  <c r="H766" i="28" s="1"/>
  <c r="F766" i="28"/>
  <c r="J766" i="28"/>
  <c r="L766" i="28"/>
  <c r="N766" i="28"/>
  <c r="A767" i="28"/>
  <c r="H767" i="28" s="1"/>
  <c r="F767" i="28"/>
  <c r="J767" i="28"/>
  <c r="L767" i="28"/>
  <c r="N767" i="28"/>
  <c r="A768" i="28"/>
  <c r="H768" i="28" s="1"/>
  <c r="F768" i="28"/>
  <c r="J768" i="28"/>
  <c r="L768" i="28"/>
  <c r="N768" i="28"/>
  <c r="A769" i="28"/>
  <c r="H769" i="28" s="1"/>
  <c r="F769" i="28"/>
  <c r="J769" i="28"/>
  <c r="L769" i="28"/>
  <c r="N769" i="28"/>
  <c r="A770" i="28"/>
  <c r="H770" i="28" s="1"/>
  <c r="F770" i="28"/>
  <c r="J770" i="28"/>
  <c r="L770" i="28"/>
  <c r="N770" i="28"/>
  <c r="A771" i="28"/>
  <c r="H771" i="28" s="1"/>
  <c r="F771" i="28"/>
  <c r="J771" i="28"/>
  <c r="L771" i="28"/>
  <c r="N771" i="28"/>
  <c r="A772" i="28"/>
  <c r="H772" i="28" s="1"/>
  <c r="F772" i="28"/>
  <c r="J772" i="28"/>
  <c r="L772" i="28"/>
  <c r="N772" i="28"/>
  <c r="A773" i="28"/>
  <c r="H773" i="28" s="1"/>
  <c r="F773" i="28"/>
  <c r="J773" i="28"/>
  <c r="L773" i="28"/>
  <c r="N773" i="28"/>
  <c r="A774" i="28"/>
  <c r="H774" i="28" s="1"/>
  <c r="F774" i="28"/>
  <c r="J774" i="28"/>
  <c r="L774" i="28"/>
  <c r="N774" i="28"/>
  <c r="A775" i="28"/>
  <c r="H775" i="28" s="1"/>
  <c r="F775" i="28"/>
  <c r="J775" i="28"/>
  <c r="L775" i="28"/>
  <c r="N775" i="28"/>
  <c r="A776" i="28"/>
  <c r="H776" i="28" s="1"/>
  <c r="F776" i="28"/>
  <c r="J776" i="28"/>
  <c r="L776" i="28"/>
  <c r="N776" i="28"/>
  <c r="A777" i="28"/>
  <c r="H777" i="28" s="1"/>
  <c r="F777" i="28"/>
  <c r="J777" i="28"/>
  <c r="L777" i="28"/>
  <c r="N777" i="28"/>
  <c r="A778" i="28"/>
  <c r="H778" i="28" s="1"/>
  <c r="F778" i="28"/>
  <c r="J778" i="28"/>
  <c r="L778" i="28"/>
  <c r="N778" i="28"/>
  <c r="A779" i="28"/>
  <c r="H779" i="28" s="1"/>
  <c r="F779" i="28"/>
  <c r="J779" i="28"/>
  <c r="L779" i="28"/>
  <c r="N779" i="28"/>
  <c r="A780" i="28"/>
  <c r="H780" i="28" s="1"/>
  <c r="F780" i="28"/>
  <c r="J780" i="28"/>
  <c r="L780" i="28"/>
  <c r="N780" i="28"/>
  <c r="A781" i="28"/>
  <c r="H781" i="28" s="1"/>
  <c r="F781" i="28"/>
  <c r="J781" i="28"/>
  <c r="L781" i="28"/>
  <c r="N781" i="28"/>
  <c r="A782" i="28"/>
  <c r="H782" i="28" s="1"/>
  <c r="F782" i="28"/>
  <c r="J782" i="28"/>
  <c r="L782" i="28"/>
  <c r="N782" i="28"/>
  <c r="A783" i="28"/>
  <c r="H783" i="28" s="1"/>
  <c r="F783" i="28"/>
  <c r="J783" i="28"/>
  <c r="L783" i="28"/>
  <c r="N783" i="28"/>
  <c r="A784" i="28"/>
  <c r="H784" i="28" s="1"/>
  <c r="F784" i="28"/>
  <c r="J784" i="28"/>
  <c r="L784" i="28"/>
  <c r="N784" i="28"/>
  <c r="A785" i="28"/>
  <c r="H785" i="28" s="1"/>
  <c r="F785" i="28"/>
  <c r="J785" i="28"/>
  <c r="L785" i="28"/>
  <c r="N785" i="28"/>
  <c r="A786" i="28"/>
  <c r="H786" i="28" s="1"/>
  <c r="F786" i="28"/>
  <c r="J786" i="28"/>
  <c r="L786" i="28"/>
  <c r="N786" i="28"/>
  <c r="A787" i="28"/>
  <c r="H787" i="28" s="1"/>
  <c r="F787" i="28"/>
  <c r="J787" i="28"/>
  <c r="L787" i="28"/>
  <c r="N787" i="28"/>
  <c r="A788" i="28"/>
  <c r="H788" i="28" s="1"/>
  <c r="F788" i="28"/>
  <c r="J788" i="28"/>
  <c r="L788" i="28"/>
  <c r="N788" i="28"/>
  <c r="A789" i="28"/>
  <c r="H789" i="28" s="1"/>
  <c r="F789" i="28"/>
  <c r="J789" i="28"/>
  <c r="L789" i="28"/>
  <c r="N789" i="28"/>
  <c r="A790" i="28"/>
  <c r="H790" i="28" s="1"/>
  <c r="F790" i="28"/>
  <c r="J790" i="28"/>
  <c r="L790" i="28"/>
  <c r="N790" i="28"/>
  <c r="A791" i="28"/>
  <c r="H791" i="28" s="1"/>
  <c r="F791" i="28"/>
  <c r="J791" i="28"/>
  <c r="L791" i="28"/>
  <c r="N791" i="28"/>
  <c r="A792" i="28"/>
  <c r="H792" i="28" s="1"/>
  <c r="F792" i="28"/>
  <c r="J792" i="28"/>
  <c r="L792" i="28"/>
  <c r="N792" i="28"/>
  <c r="A793" i="28"/>
  <c r="H793" i="28" s="1"/>
  <c r="F793" i="28"/>
  <c r="J793" i="28"/>
  <c r="L793" i="28"/>
  <c r="N793" i="28"/>
  <c r="A794" i="28"/>
  <c r="H794" i="28" s="1"/>
  <c r="F794" i="28"/>
  <c r="J794" i="28"/>
  <c r="L794" i="28"/>
  <c r="N794" i="28"/>
  <c r="A795" i="28"/>
  <c r="H795" i="28" s="1"/>
  <c r="F795" i="28"/>
  <c r="J795" i="28"/>
  <c r="L795" i="28"/>
  <c r="N795" i="28"/>
  <c r="A796" i="28"/>
  <c r="H796" i="28" s="1"/>
  <c r="F796" i="28"/>
  <c r="J796" i="28"/>
  <c r="L796" i="28"/>
  <c r="N796" i="28"/>
  <c r="A797" i="28"/>
  <c r="H797" i="28" s="1"/>
  <c r="F797" i="28"/>
  <c r="J797" i="28"/>
  <c r="L797" i="28"/>
  <c r="N797" i="28"/>
  <c r="A798" i="28"/>
  <c r="H798" i="28" s="1"/>
  <c r="F798" i="28"/>
  <c r="J798" i="28"/>
  <c r="L798" i="28"/>
  <c r="N798" i="28"/>
  <c r="A799" i="28"/>
  <c r="H799" i="28" s="1"/>
  <c r="F799" i="28"/>
  <c r="J799" i="28"/>
  <c r="L799" i="28"/>
  <c r="N799" i="28"/>
  <c r="A800" i="28"/>
  <c r="H800" i="28" s="1"/>
  <c r="F800" i="28"/>
  <c r="J800" i="28"/>
  <c r="L800" i="28"/>
  <c r="N800" i="28"/>
  <c r="A801" i="28"/>
  <c r="H801" i="28" s="1"/>
  <c r="F801" i="28"/>
  <c r="J801" i="28"/>
  <c r="L801" i="28"/>
  <c r="N801" i="28"/>
  <c r="A802" i="28"/>
  <c r="H802" i="28" s="1"/>
  <c r="F802" i="28"/>
  <c r="J802" i="28"/>
  <c r="L802" i="28"/>
  <c r="N802" i="28"/>
  <c r="A803" i="28"/>
  <c r="H803" i="28" s="1"/>
  <c r="F803" i="28"/>
  <c r="J803" i="28"/>
  <c r="L803" i="28"/>
  <c r="N803" i="28"/>
  <c r="A804" i="28"/>
  <c r="H804" i="28" s="1"/>
  <c r="F804" i="28"/>
  <c r="J804" i="28"/>
  <c r="L804" i="28"/>
  <c r="N804" i="28"/>
  <c r="A805" i="28"/>
  <c r="H805" i="28" s="1"/>
  <c r="F805" i="28"/>
  <c r="J805" i="28"/>
  <c r="L805" i="28"/>
  <c r="N805" i="28"/>
  <c r="A806" i="28"/>
  <c r="H806" i="28" s="1"/>
  <c r="F806" i="28"/>
  <c r="J806" i="28"/>
  <c r="L806" i="28"/>
  <c r="N806" i="28"/>
  <c r="A807" i="28"/>
  <c r="H807" i="28" s="1"/>
  <c r="F807" i="28"/>
  <c r="J807" i="28"/>
  <c r="L807" i="28"/>
  <c r="N807" i="28"/>
  <c r="A808" i="28"/>
  <c r="H808" i="28" s="1"/>
  <c r="F808" i="28"/>
  <c r="J808" i="28"/>
  <c r="L808" i="28"/>
  <c r="N808" i="28"/>
  <c r="A809" i="28"/>
  <c r="H809" i="28" s="1"/>
  <c r="F809" i="28"/>
  <c r="J809" i="28"/>
  <c r="L809" i="28"/>
  <c r="N809" i="28"/>
  <c r="A810" i="28"/>
  <c r="H810" i="28" s="1"/>
  <c r="F810" i="28"/>
  <c r="J810" i="28"/>
  <c r="L810" i="28"/>
  <c r="N810" i="28"/>
  <c r="A811" i="28"/>
  <c r="H811" i="28" s="1"/>
  <c r="F811" i="28"/>
  <c r="J811" i="28"/>
  <c r="L811" i="28"/>
  <c r="N811" i="28"/>
  <c r="A812" i="28"/>
  <c r="H812" i="28" s="1"/>
  <c r="F812" i="28"/>
  <c r="J812" i="28"/>
  <c r="L812" i="28"/>
  <c r="N812" i="28"/>
  <c r="A813" i="28"/>
  <c r="H813" i="28" s="1"/>
  <c r="F813" i="28"/>
  <c r="J813" i="28"/>
  <c r="L813" i="28"/>
  <c r="N813" i="28"/>
  <c r="A814" i="28"/>
  <c r="H814" i="28" s="1"/>
  <c r="F814" i="28"/>
  <c r="J814" i="28"/>
  <c r="L814" i="28"/>
  <c r="N814" i="28"/>
  <c r="A815" i="28"/>
  <c r="H815" i="28" s="1"/>
  <c r="F815" i="28"/>
  <c r="J815" i="28"/>
  <c r="L815" i="28"/>
  <c r="N815" i="28"/>
  <c r="A816" i="28"/>
  <c r="H816" i="28" s="1"/>
  <c r="F816" i="28"/>
  <c r="J816" i="28"/>
  <c r="L816" i="28"/>
  <c r="N816" i="28"/>
  <c r="A817" i="28"/>
  <c r="H817" i="28" s="1"/>
  <c r="F817" i="28"/>
  <c r="J817" i="28"/>
  <c r="L817" i="28"/>
  <c r="N817" i="28"/>
  <c r="A818" i="28"/>
  <c r="H818" i="28" s="1"/>
  <c r="F818" i="28"/>
  <c r="J818" i="28"/>
  <c r="L818" i="28"/>
  <c r="N818" i="28"/>
  <c r="A819" i="28"/>
  <c r="H819" i="28" s="1"/>
  <c r="F819" i="28"/>
  <c r="J819" i="28"/>
  <c r="L819" i="28"/>
  <c r="N819" i="28"/>
  <c r="A820" i="28"/>
  <c r="H820" i="28" s="1"/>
  <c r="F820" i="28"/>
  <c r="J820" i="28"/>
  <c r="L820" i="28"/>
  <c r="N820" i="28"/>
  <c r="A821" i="28"/>
  <c r="H821" i="28" s="1"/>
  <c r="F821" i="28"/>
  <c r="J821" i="28"/>
  <c r="L821" i="28"/>
  <c r="N821" i="28"/>
  <c r="A823" i="28"/>
  <c r="H823" i="28" s="1"/>
  <c r="F823" i="28"/>
  <c r="J823" i="28"/>
  <c r="L823" i="28"/>
  <c r="N823" i="28"/>
  <c r="A824" i="28"/>
  <c r="H824" i="28" s="1"/>
  <c r="F824" i="28"/>
  <c r="J824" i="28"/>
  <c r="L824" i="28"/>
  <c r="N824" i="28"/>
  <c r="A825" i="28"/>
  <c r="H825" i="28" s="1"/>
  <c r="F825" i="28"/>
  <c r="J825" i="28"/>
  <c r="L825" i="28"/>
  <c r="N825" i="28"/>
  <c r="A826" i="28"/>
  <c r="H826" i="28" s="1"/>
  <c r="F826" i="28"/>
  <c r="J826" i="28"/>
  <c r="L826" i="28"/>
  <c r="N826" i="28"/>
  <c r="A827" i="28"/>
  <c r="H827" i="28" s="1"/>
  <c r="F827" i="28"/>
  <c r="J827" i="28"/>
  <c r="L827" i="28"/>
  <c r="N827" i="28"/>
  <c r="A828" i="28"/>
  <c r="H828" i="28" s="1"/>
  <c r="F828" i="28"/>
  <c r="J828" i="28"/>
  <c r="L828" i="28"/>
  <c r="N828" i="28"/>
  <c r="A829" i="28"/>
  <c r="H829" i="28" s="1"/>
  <c r="F829" i="28"/>
  <c r="J829" i="28"/>
  <c r="L829" i="28"/>
  <c r="N829" i="28"/>
  <c r="A830" i="28"/>
  <c r="H830" i="28" s="1"/>
  <c r="F830" i="28"/>
  <c r="J830" i="28"/>
  <c r="L830" i="28"/>
  <c r="N830" i="28"/>
  <c r="A831" i="28"/>
  <c r="H831" i="28" s="1"/>
  <c r="F831" i="28"/>
  <c r="J831" i="28"/>
  <c r="L831" i="28"/>
  <c r="N831" i="28"/>
  <c r="A832" i="28"/>
  <c r="H832" i="28" s="1"/>
  <c r="F832" i="28"/>
  <c r="J832" i="28"/>
  <c r="L832" i="28"/>
  <c r="N832" i="28"/>
  <c r="A833" i="28"/>
  <c r="H833" i="28" s="1"/>
  <c r="F833" i="28"/>
  <c r="J833" i="28"/>
  <c r="L833" i="28"/>
  <c r="N833" i="28"/>
  <c r="A834" i="28"/>
  <c r="H834" i="28" s="1"/>
  <c r="F834" i="28"/>
  <c r="J834" i="28"/>
  <c r="L834" i="28"/>
  <c r="N834" i="28"/>
  <c r="A835" i="28"/>
  <c r="H835" i="28" s="1"/>
  <c r="F835" i="28"/>
  <c r="J835" i="28"/>
  <c r="L835" i="28"/>
  <c r="N835" i="28"/>
  <c r="A836" i="28"/>
  <c r="H836" i="28" s="1"/>
  <c r="F836" i="28"/>
  <c r="J836" i="28"/>
  <c r="L836" i="28"/>
  <c r="N836" i="28"/>
  <c r="A837" i="28"/>
  <c r="H837" i="28" s="1"/>
  <c r="F837" i="28"/>
  <c r="J837" i="28"/>
  <c r="L837" i="28"/>
  <c r="N837" i="28"/>
  <c r="A838" i="28"/>
  <c r="H838" i="28" s="1"/>
  <c r="F838" i="28"/>
  <c r="J838" i="28"/>
  <c r="L838" i="28"/>
  <c r="N838" i="28"/>
  <c r="H839" i="28"/>
  <c r="F839" i="28"/>
  <c r="J839" i="28"/>
  <c r="L839" i="28"/>
  <c r="N839" i="28"/>
  <c r="A840" i="28"/>
  <c r="H840" i="28" s="1"/>
  <c r="F840" i="28"/>
  <c r="J840" i="28"/>
  <c r="L840" i="28"/>
  <c r="N840" i="28"/>
  <c r="A841" i="28"/>
  <c r="H841" i="28" s="1"/>
  <c r="F841" i="28"/>
  <c r="J841" i="28"/>
  <c r="L841" i="28"/>
  <c r="N841" i="28"/>
  <c r="A842" i="28"/>
  <c r="H842" i="28" s="1"/>
  <c r="F842" i="28"/>
  <c r="J842" i="28"/>
  <c r="L842" i="28"/>
  <c r="N842" i="28"/>
  <c r="H843" i="28"/>
  <c r="F843" i="28"/>
  <c r="J843" i="28"/>
  <c r="L843" i="28"/>
  <c r="N843" i="28"/>
  <c r="A844" i="28"/>
  <c r="H844" i="28" s="1"/>
  <c r="F844" i="28"/>
  <c r="J844" i="28"/>
  <c r="L844" i="28"/>
  <c r="N844" i="28"/>
  <c r="A845" i="28"/>
  <c r="H845" i="28" s="1"/>
  <c r="F845" i="28"/>
  <c r="J845" i="28"/>
  <c r="L845" i="28"/>
  <c r="N845" i="28"/>
  <c r="A846" i="28"/>
  <c r="H846" i="28" s="1"/>
  <c r="F846" i="28"/>
  <c r="J846" i="28"/>
  <c r="L846" i="28"/>
  <c r="N846" i="28"/>
  <c r="A847" i="28"/>
  <c r="H847" i="28" s="1"/>
  <c r="F847" i="28"/>
  <c r="J847" i="28"/>
  <c r="L847" i="28"/>
  <c r="N847" i="28"/>
  <c r="A848" i="28"/>
  <c r="H848" i="28" s="1"/>
  <c r="F848" i="28"/>
  <c r="J848" i="28"/>
  <c r="L848" i="28"/>
  <c r="N848" i="28"/>
  <c r="A849" i="28"/>
  <c r="H849" i="28" s="1"/>
  <c r="F849" i="28"/>
  <c r="J849" i="28"/>
  <c r="L849" i="28"/>
  <c r="N849" i="28"/>
  <c r="A850" i="28"/>
  <c r="H850" i="28" s="1"/>
  <c r="F850" i="28"/>
  <c r="J850" i="28"/>
  <c r="L850" i="28"/>
  <c r="N850" i="28"/>
  <c r="A851" i="28"/>
  <c r="H851" i="28" s="1"/>
  <c r="F851" i="28"/>
  <c r="J851" i="28"/>
  <c r="L851" i="28"/>
  <c r="N851" i="28"/>
  <c r="A852" i="28"/>
  <c r="H852" i="28" s="1"/>
  <c r="F852" i="28"/>
  <c r="J852" i="28"/>
  <c r="L852" i="28"/>
  <c r="N852" i="28"/>
  <c r="A853" i="28"/>
  <c r="H853" i="28" s="1"/>
  <c r="F853" i="28"/>
  <c r="J853" i="28"/>
  <c r="L853" i="28"/>
  <c r="N853" i="28"/>
  <c r="A854" i="28"/>
  <c r="H854" i="28" s="1"/>
  <c r="F854" i="28"/>
  <c r="J854" i="28"/>
  <c r="L854" i="28"/>
  <c r="N854" i="28"/>
  <c r="A855" i="28"/>
  <c r="H855" i="28" s="1"/>
  <c r="F855" i="28"/>
  <c r="J855" i="28"/>
  <c r="L855" i="28"/>
  <c r="N855" i="28"/>
  <c r="H856" i="28"/>
  <c r="F856" i="28"/>
  <c r="J856" i="28"/>
  <c r="L856" i="28"/>
  <c r="N856" i="28"/>
  <c r="A857" i="28"/>
  <c r="H857" i="28" s="1"/>
  <c r="F857" i="28"/>
  <c r="J857" i="28"/>
  <c r="L857" i="28"/>
  <c r="N857" i="28"/>
  <c r="A858" i="28"/>
  <c r="H858" i="28" s="1"/>
  <c r="F858" i="28"/>
  <c r="J858" i="28"/>
  <c r="L858" i="28"/>
  <c r="N858" i="28"/>
  <c r="A859" i="28"/>
  <c r="H859" i="28" s="1"/>
  <c r="F859" i="28"/>
  <c r="J859" i="28"/>
  <c r="L859" i="28"/>
  <c r="N859" i="28"/>
  <c r="A860" i="28"/>
  <c r="H860" i="28" s="1"/>
  <c r="F860" i="28"/>
  <c r="J860" i="28"/>
  <c r="L860" i="28"/>
  <c r="N860" i="28"/>
  <c r="A861" i="28"/>
  <c r="H861" i="28" s="1"/>
  <c r="F861" i="28"/>
  <c r="J861" i="28"/>
  <c r="L861" i="28"/>
  <c r="N861" i="28"/>
  <c r="A862" i="28"/>
  <c r="H862" i="28" s="1"/>
  <c r="F862" i="28"/>
  <c r="J862" i="28"/>
  <c r="L862" i="28"/>
  <c r="N862" i="28"/>
  <c r="A863" i="28"/>
  <c r="H863" i="28" s="1"/>
  <c r="F863" i="28"/>
  <c r="J863" i="28"/>
  <c r="L863" i="28"/>
  <c r="N863" i="28"/>
  <c r="A864" i="28"/>
  <c r="H864" i="28" s="1"/>
  <c r="F864" i="28"/>
  <c r="J864" i="28"/>
  <c r="L864" i="28"/>
  <c r="N864" i="28"/>
  <c r="A865" i="28"/>
  <c r="H865" i="28" s="1"/>
  <c r="F865" i="28"/>
  <c r="J865" i="28"/>
  <c r="L865" i="28"/>
  <c r="N865" i="28"/>
  <c r="A866" i="28"/>
  <c r="H866" i="28" s="1"/>
  <c r="F866" i="28"/>
  <c r="J866" i="28"/>
  <c r="L866" i="28"/>
  <c r="N866" i="28"/>
  <c r="A867" i="28"/>
  <c r="H867" i="28" s="1"/>
  <c r="F867" i="28"/>
  <c r="J867" i="28"/>
  <c r="L867" i="28"/>
  <c r="N867" i="28"/>
  <c r="A868" i="28"/>
  <c r="H868" i="28" s="1"/>
  <c r="F868" i="28"/>
  <c r="J868" i="28"/>
  <c r="L868" i="28"/>
  <c r="N868" i="28"/>
  <c r="A869" i="28"/>
  <c r="H869" i="28" s="1"/>
  <c r="F869" i="28"/>
  <c r="J869" i="28"/>
  <c r="L869" i="28"/>
  <c r="N869" i="28"/>
  <c r="A870" i="28"/>
  <c r="H870" i="28" s="1"/>
  <c r="F870" i="28"/>
  <c r="J870" i="28"/>
  <c r="L870" i="28"/>
  <c r="N870" i="28"/>
  <c r="A871" i="28"/>
  <c r="H871" i="28" s="1"/>
  <c r="F871" i="28"/>
  <c r="J871" i="28"/>
  <c r="L871" i="28"/>
  <c r="N871" i="28"/>
  <c r="A872" i="28"/>
  <c r="H872" i="28" s="1"/>
  <c r="F872" i="28"/>
  <c r="J872" i="28"/>
  <c r="L872" i="28"/>
  <c r="N872" i="28"/>
  <c r="A873" i="28"/>
  <c r="H873" i="28" s="1"/>
  <c r="F873" i="28"/>
  <c r="J873" i="28"/>
  <c r="L873" i="28"/>
  <c r="N873" i="28"/>
  <c r="A874" i="28"/>
  <c r="H874" i="28" s="1"/>
  <c r="F874" i="28"/>
  <c r="J874" i="28"/>
  <c r="L874" i="28"/>
  <c r="N874" i="28"/>
  <c r="A875" i="28"/>
  <c r="H875" i="28" s="1"/>
  <c r="F875" i="28"/>
  <c r="J875" i="28"/>
  <c r="L875" i="28"/>
  <c r="N875" i="28"/>
  <c r="A876" i="28"/>
  <c r="H876" i="28" s="1"/>
  <c r="F876" i="28"/>
  <c r="J876" i="28"/>
  <c r="L876" i="28"/>
  <c r="N876" i="28"/>
  <c r="A877" i="28"/>
  <c r="H877" i="28" s="1"/>
  <c r="F877" i="28"/>
  <c r="J877" i="28"/>
  <c r="L877" i="28"/>
  <c r="N877" i="28"/>
  <c r="A878" i="28"/>
  <c r="H878" i="28" s="1"/>
  <c r="F878" i="28"/>
  <c r="J878" i="28"/>
  <c r="L878" i="28"/>
  <c r="N878" i="28"/>
  <c r="A879" i="28"/>
  <c r="H879" i="28" s="1"/>
  <c r="F879" i="28"/>
  <c r="J879" i="28"/>
  <c r="L879" i="28"/>
  <c r="N879" i="28"/>
  <c r="A880" i="28"/>
  <c r="H880" i="28" s="1"/>
  <c r="F880" i="28"/>
  <c r="J880" i="28"/>
  <c r="L880" i="28"/>
  <c r="N880" i="28"/>
  <c r="A881" i="28"/>
  <c r="H881" i="28" s="1"/>
  <c r="F881" i="28"/>
  <c r="J881" i="28"/>
  <c r="L881" i="28"/>
  <c r="N881" i="28"/>
  <c r="A882" i="28"/>
  <c r="H882" i="28" s="1"/>
  <c r="F882" i="28"/>
  <c r="J882" i="28"/>
  <c r="L882" i="28"/>
  <c r="N882" i="28"/>
  <c r="A883" i="28"/>
  <c r="H883" i="28" s="1"/>
  <c r="F883" i="28"/>
  <c r="J883" i="28"/>
  <c r="L883" i="28"/>
  <c r="N883" i="28"/>
  <c r="A884" i="28"/>
  <c r="H884" i="28" s="1"/>
  <c r="F884" i="28"/>
  <c r="J884" i="28"/>
  <c r="L884" i="28"/>
  <c r="N884" i="28"/>
  <c r="A885" i="28"/>
  <c r="H885" i="28" s="1"/>
  <c r="F885" i="28"/>
  <c r="J885" i="28"/>
  <c r="L885" i="28"/>
  <c r="N885" i="28"/>
  <c r="A886" i="28"/>
  <c r="H886" i="28" s="1"/>
  <c r="F886" i="28"/>
  <c r="J886" i="28"/>
  <c r="L886" i="28"/>
  <c r="N886" i="28"/>
  <c r="A887" i="28"/>
  <c r="H887" i="28" s="1"/>
  <c r="F887" i="28"/>
  <c r="J887" i="28"/>
  <c r="L887" i="28"/>
  <c r="N887" i="28"/>
  <c r="A888" i="28"/>
  <c r="H888" i="28" s="1"/>
  <c r="F888" i="28"/>
  <c r="J888" i="28"/>
  <c r="L888" i="28"/>
  <c r="N888" i="28"/>
  <c r="A889" i="28"/>
  <c r="H889" i="28" s="1"/>
  <c r="F889" i="28"/>
  <c r="J889" i="28"/>
  <c r="L889" i="28"/>
  <c r="N889" i="28"/>
  <c r="A890" i="28"/>
  <c r="H890" i="28" s="1"/>
  <c r="F890" i="28"/>
  <c r="J890" i="28"/>
  <c r="L890" i="28"/>
  <c r="N890" i="28"/>
  <c r="A891" i="28"/>
  <c r="H891" i="28" s="1"/>
  <c r="F891" i="28"/>
  <c r="J891" i="28"/>
  <c r="L891" i="28"/>
  <c r="N891" i="28"/>
  <c r="A892" i="28"/>
  <c r="H892" i="28" s="1"/>
  <c r="F892" i="28"/>
  <c r="J892" i="28"/>
  <c r="L892" i="28"/>
  <c r="N892" i="28"/>
  <c r="A893" i="28"/>
  <c r="H893" i="28" s="1"/>
  <c r="F893" i="28"/>
  <c r="J893" i="28"/>
  <c r="L893" i="28"/>
  <c r="N893" i="28"/>
  <c r="A894" i="28"/>
  <c r="H894" i="28" s="1"/>
  <c r="F894" i="28"/>
  <c r="J894" i="28"/>
  <c r="L894" i="28"/>
  <c r="N894" i="28"/>
  <c r="A895" i="28"/>
  <c r="H895" i="28" s="1"/>
  <c r="F895" i="28"/>
  <c r="J895" i="28"/>
  <c r="L895" i="28"/>
  <c r="N895" i="28"/>
  <c r="A896" i="28"/>
  <c r="H896" i="28" s="1"/>
  <c r="F896" i="28"/>
  <c r="J896" i="28"/>
  <c r="L896" i="28"/>
  <c r="N896" i="28"/>
  <c r="A897" i="28"/>
  <c r="H897" i="28" s="1"/>
  <c r="F897" i="28"/>
  <c r="J897" i="28"/>
  <c r="L897" i="28"/>
  <c r="N897" i="28"/>
  <c r="A898" i="28"/>
  <c r="H898" i="28" s="1"/>
  <c r="F898" i="28"/>
  <c r="J898" i="28"/>
  <c r="L898" i="28"/>
  <c r="N898" i="28"/>
  <c r="A899" i="28"/>
  <c r="H899" i="28" s="1"/>
  <c r="F899" i="28"/>
  <c r="J899" i="28"/>
  <c r="L899" i="28"/>
  <c r="N899" i="28"/>
  <c r="A900" i="28"/>
  <c r="H900" i="28" s="1"/>
  <c r="F900" i="28"/>
  <c r="J900" i="28"/>
  <c r="L900" i="28"/>
  <c r="N900" i="28"/>
  <c r="A901" i="28"/>
  <c r="H901" i="28" s="1"/>
  <c r="F901" i="28"/>
  <c r="J901" i="28"/>
  <c r="L901" i="28"/>
  <c r="N901" i="28"/>
  <c r="A902" i="28"/>
  <c r="H902" i="28" s="1"/>
  <c r="F902" i="28"/>
  <c r="J902" i="28"/>
  <c r="L902" i="28"/>
  <c r="N902" i="28"/>
  <c r="A903" i="28"/>
  <c r="H903" i="28" s="1"/>
  <c r="F903" i="28"/>
  <c r="J903" i="28"/>
  <c r="L903" i="28"/>
  <c r="N903" i="28"/>
  <c r="A904" i="28"/>
  <c r="H904" i="28" s="1"/>
  <c r="F904" i="28"/>
  <c r="J904" i="28"/>
  <c r="L904" i="28"/>
  <c r="N904" i="28"/>
  <c r="A905" i="28"/>
  <c r="H905" i="28" s="1"/>
  <c r="F905" i="28"/>
  <c r="J905" i="28"/>
  <c r="L905" i="28"/>
  <c r="N905" i="28"/>
  <c r="A906" i="28"/>
  <c r="H906" i="28" s="1"/>
  <c r="F906" i="28"/>
  <c r="J906" i="28"/>
  <c r="L906" i="28"/>
  <c r="N906" i="28"/>
  <c r="A907" i="28"/>
  <c r="H907" i="28" s="1"/>
  <c r="F907" i="28"/>
  <c r="J907" i="28"/>
  <c r="L907" i="28"/>
  <c r="N907" i="28"/>
  <c r="A908" i="28"/>
  <c r="H908" i="28" s="1"/>
  <c r="F908" i="28"/>
  <c r="J908" i="28"/>
  <c r="L908" i="28"/>
  <c r="N908" i="28"/>
  <c r="A909" i="28"/>
  <c r="H909" i="28" s="1"/>
  <c r="F909" i="28"/>
  <c r="J909" i="28"/>
  <c r="L909" i="28"/>
  <c r="N909" i="28"/>
  <c r="A910" i="28"/>
  <c r="H910" i="28" s="1"/>
  <c r="F910" i="28"/>
  <c r="J910" i="28"/>
  <c r="L910" i="28"/>
  <c r="N910" i="28"/>
  <c r="A911" i="28"/>
  <c r="H911" i="28" s="1"/>
  <c r="F911" i="28"/>
  <c r="J911" i="28"/>
  <c r="L911" i="28"/>
  <c r="N911" i="28"/>
  <c r="A912" i="28"/>
  <c r="H912" i="28" s="1"/>
  <c r="F912" i="28"/>
  <c r="J912" i="28"/>
  <c r="L912" i="28"/>
  <c r="N912" i="28"/>
  <c r="A913" i="28"/>
  <c r="H913" i="28" s="1"/>
  <c r="F913" i="28"/>
  <c r="J913" i="28"/>
  <c r="L913" i="28"/>
  <c r="N913" i="28"/>
  <c r="A914" i="28"/>
  <c r="H914" i="28" s="1"/>
  <c r="F914" i="28"/>
  <c r="J914" i="28"/>
  <c r="L914" i="28"/>
  <c r="N914" i="28"/>
  <c r="A915" i="28"/>
  <c r="H915" i="28" s="1"/>
  <c r="F915" i="28"/>
  <c r="J915" i="28"/>
  <c r="L915" i="28"/>
  <c r="N915" i="28"/>
  <c r="A916" i="28"/>
  <c r="H916" i="28" s="1"/>
  <c r="F916" i="28"/>
  <c r="J916" i="28"/>
  <c r="L916" i="28"/>
  <c r="N916" i="28"/>
  <c r="A917" i="28"/>
  <c r="H917" i="28" s="1"/>
  <c r="F917" i="28"/>
  <c r="J917" i="28"/>
  <c r="L917" i="28"/>
  <c r="N917" i="28"/>
  <c r="A918" i="28"/>
  <c r="H918" i="28" s="1"/>
  <c r="F918" i="28"/>
  <c r="J918" i="28"/>
  <c r="L918" i="28"/>
  <c r="N918" i="28"/>
  <c r="A919" i="28"/>
  <c r="H919" i="28" s="1"/>
  <c r="F919" i="28"/>
  <c r="J919" i="28"/>
  <c r="L919" i="28"/>
  <c r="N919" i="28"/>
  <c r="A920" i="28"/>
  <c r="H920" i="28" s="1"/>
  <c r="F920" i="28"/>
  <c r="J920" i="28"/>
  <c r="L920" i="28"/>
  <c r="N920" i="28"/>
  <c r="A921" i="28"/>
  <c r="H921" i="28" s="1"/>
  <c r="F921" i="28"/>
  <c r="J921" i="28"/>
  <c r="L921" i="28"/>
  <c r="N921" i="28"/>
  <c r="A922" i="28"/>
  <c r="H922" i="28" s="1"/>
  <c r="F922" i="28"/>
  <c r="J922" i="28"/>
  <c r="L922" i="28"/>
  <c r="N922" i="28"/>
  <c r="A923" i="28"/>
  <c r="H923" i="28" s="1"/>
  <c r="F923" i="28"/>
  <c r="J923" i="28"/>
  <c r="L923" i="28"/>
  <c r="N923" i="28"/>
  <c r="A924" i="28"/>
  <c r="H924" i="28" s="1"/>
  <c r="F924" i="28"/>
  <c r="J924" i="28"/>
  <c r="L924" i="28"/>
  <c r="N924" i="28"/>
  <c r="A925" i="28"/>
  <c r="H925" i="28" s="1"/>
  <c r="F925" i="28"/>
  <c r="J925" i="28"/>
  <c r="L925" i="28"/>
  <c r="N925" i="28"/>
  <c r="A926" i="28"/>
  <c r="H926" i="28" s="1"/>
  <c r="F926" i="28"/>
  <c r="J926" i="28"/>
  <c r="L926" i="28"/>
  <c r="N926" i="28"/>
  <c r="A927" i="28"/>
  <c r="H927" i="28" s="1"/>
  <c r="F927" i="28"/>
  <c r="J927" i="28"/>
  <c r="L927" i="28"/>
  <c r="N927" i="28"/>
  <c r="A928" i="28"/>
  <c r="H928" i="28" s="1"/>
  <c r="F928" i="28"/>
  <c r="J928" i="28"/>
  <c r="L928" i="28"/>
  <c r="N928" i="28"/>
  <c r="A929" i="28"/>
  <c r="H929" i="28" s="1"/>
  <c r="F929" i="28"/>
  <c r="J929" i="28"/>
  <c r="L929" i="28"/>
  <c r="N929" i="28"/>
  <c r="A930" i="28"/>
  <c r="H930" i="28" s="1"/>
  <c r="F930" i="28"/>
  <c r="J930" i="28"/>
  <c r="L930" i="28"/>
  <c r="N930" i="28"/>
  <c r="A931" i="28"/>
  <c r="H931" i="28" s="1"/>
  <c r="F931" i="28"/>
  <c r="J931" i="28"/>
  <c r="L931" i="28"/>
  <c r="N931" i="28"/>
  <c r="A932" i="28"/>
  <c r="H932" i="28" s="1"/>
  <c r="F932" i="28"/>
  <c r="J932" i="28"/>
  <c r="L932" i="28"/>
  <c r="N932" i="28"/>
  <c r="A933" i="28"/>
  <c r="H933" i="28" s="1"/>
  <c r="F933" i="28"/>
  <c r="J933" i="28"/>
  <c r="L933" i="28"/>
  <c r="N933" i="28"/>
  <c r="A934" i="28"/>
  <c r="H934" i="28" s="1"/>
  <c r="F934" i="28"/>
  <c r="J934" i="28"/>
  <c r="L934" i="28"/>
  <c r="N934" i="28"/>
  <c r="A935" i="28"/>
  <c r="H935" i="28" s="1"/>
  <c r="F935" i="28"/>
  <c r="J935" i="28"/>
  <c r="L935" i="28"/>
  <c r="N935" i="28"/>
  <c r="A936" i="28"/>
  <c r="H936" i="28" s="1"/>
  <c r="F936" i="28"/>
  <c r="J936" i="28"/>
  <c r="L936" i="28"/>
  <c r="N936" i="28"/>
  <c r="A937" i="28"/>
  <c r="H937" i="28" s="1"/>
  <c r="F937" i="28"/>
  <c r="J937" i="28"/>
  <c r="L937" i="28"/>
  <c r="N937" i="28"/>
  <c r="A938" i="28"/>
  <c r="H938" i="28" s="1"/>
  <c r="F938" i="28"/>
  <c r="J938" i="28"/>
  <c r="L938" i="28"/>
  <c r="N938" i="28"/>
  <c r="A939" i="28"/>
  <c r="H939" i="28" s="1"/>
  <c r="F939" i="28"/>
  <c r="J939" i="28"/>
  <c r="L939" i="28"/>
  <c r="N939" i="28"/>
  <c r="A940" i="28"/>
  <c r="H940" i="28" s="1"/>
  <c r="F940" i="28"/>
  <c r="J940" i="28"/>
  <c r="L940" i="28"/>
  <c r="N940" i="28"/>
  <c r="A941" i="28"/>
  <c r="H941" i="28" s="1"/>
  <c r="F941" i="28"/>
  <c r="J941" i="28"/>
  <c r="L941" i="28"/>
  <c r="N941" i="28"/>
  <c r="A942" i="28"/>
  <c r="H942" i="28" s="1"/>
  <c r="F942" i="28"/>
  <c r="J942" i="28"/>
  <c r="L942" i="28"/>
  <c r="N942" i="28"/>
  <c r="A943" i="28"/>
  <c r="H943" i="28" s="1"/>
  <c r="F943" i="28"/>
  <c r="J943" i="28"/>
  <c r="L943" i="28"/>
  <c r="N943" i="28"/>
  <c r="A944" i="28"/>
  <c r="H944" i="28" s="1"/>
  <c r="F944" i="28"/>
  <c r="J944" i="28"/>
  <c r="L944" i="28"/>
  <c r="N944" i="28"/>
  <c r="A945" i="28"/>
  <c r="H945" i="28" s="1"/>
  <c r="F945" i="28"/>
  <c r="J945" i="28"/>
  <c r="L945" i="28"/>
  <c r="N945" i="28"/>
  <c r="A946" i="28"/>
  <c r="H946" i="28" s="1"/>
  <c r="F946" i="28"/>
  <c r="J946" i="28"/>
  <c r="L946" i="28"/>
  <c r="N946" i="28"/>
  <c r="A947" i="28"/>
  <c r="H947" i="28" s="1"/>
  <c r="F947" i="28"/>
  <c r="J947" i="28"/>
  <c r="L947" i="28"/>
  <c r="N947" i="28"/>
  <c r="A948" i="28"/>
  <c r="H948" i="28" s="1"/>
  <c r="F948" i="28"/>
  <c r="J948" i="28"/>
  <c r="L948" i="28"/>
  <c r="N948" i="28"/>
  <c r="A949" i="28"/>
  <c r="H949" i="28" s="1"/>
  <c r="F949" i="28"/>
  <c r="J949" i="28"/>
  <c r="L949" i="28"/>
  <c r="N949" i="28"/>
  <c r="A950" i="28"/>
  <c r="H950" i="28" s="1"/>
  <c r="F950" i="28"/>
  <c r="J950" i="28"/>
  <c r="L950" i="28"/>
  <c r="N950" i="28"/>
  <c r="A951" i="28"/>
  <c r="H951" i="28" s="1"/>
  <c r="F951" i="28"/>
  <c r="J951" i="28"/>
  <c r="L951" i="28"/>
  <c r="N951" i="28"/>
  <c r="A952" i="28"/>
  <c r="H952" i="28" s="1"/>
  <c r="F952" i="28"/>
  <c r="J952" i="28"/>
  <c r="L952" i="28"/>
  <c r="N952" i="28"/>
  <c r="A953" i="28"/>
  <c r="H953" i="28" s="1"/>
  <c r="F953" i="28"/>
  <c r="J953" i="28"/>
  <c r="L953" i="28"/>
  <c r="N953" i="28"/>
  <c r="A954" i="28"/>
  <c r="H954" i="28" s="1"/>
  <c r="F954" i="28"/>
  <c r="J954" i="28"/>
  <c r="L954" i="28"/>
  <c r="N954" i="28"/>
  <c r="A955" i="28"/>
  <c r="H955" i="28" s="1"/>
  <c r="F955" i="28"/>
  <c r="J955" i="28"/>
  <c r="L955" i="28"/>
  <c r="N955" i="28"/>
  <c r="A956" i="28"/>
  <c r="H956" i="28" s="1"/>
  <c r="F956" i="28"/>
  <c r="J956" i="28"/>
  <c r="L956" i="28"/>
  <c r="N956" i="28"/>
  <c r="A957" i="28"/>
  <c r="H957" i="28" s="1"/>
  <c r="F957" i="28"/>
  <c r="J957" i="28"/>
  <c r="L957" i="28"/>
  <c r="N957" i="28"/>
  <c r="A958" i="28"/>
  <c r="H958" i="28" s="1"/>
  <c r="F958" i="28"/>
  <c r="J958" i="28"/>
  <c r="L958" i="28"/>
  <c r="N958" i="28"/>
  <c r="A959" i="28"/>
  <c r="H959" i="28" s="1"/>
  <c r="F959" i="28"/>
  <c r="J959" i="28"/>
  <c r="L959" i="28"/>
  <c r="N959" i="28"/>
  <c r="A960" i="28"/>
  <c r="H960" i="28" s="1"/>
  <c r="F960" i="28"/>
  <c r="J960" i="28"/>
  <c r="L960" i="28"/>
  <c r="N960" i="28"/>
  <c r="A961" i="28"/>
  <c r="H961" i="28" s="1"/>
  <c r="F961" i="28"/>
  <c r="J961" i="28"/>
  <c r="L961" i="28"/>
  <c r="N961" i="28"/>
  <c r="A962" i="28"/>
  <c r="H962" i="28" s="1"/>
  <c r="F962" i="28"/>
  <c r="J962" i="28"/>
  <c r="L962" i="28"/>
  <c r="N962" i="28"/>
  <c r="A963" i="28"/>
  <c r="H963" i="28" s="1"/>
  <c r="F963" i="28"/>
  <c r="J963" i="28"/>
  <c r="L963" i="28"/>
  <c r="N963" i="28"/>
  <c r="A964" i="28"/>
  <c r="H964" i="28" s="1"/>
  <c r="F964" i="28"/>
  <c r="J964" i="28"/>
  <c r="L964" i="28"/>
  <c r="N964" i="28"/>
  <c r="H965" i="28"/>
  <c r="F965" i="28"/>
  <c r="J965" i="28"/>
  <c r="L965" i="28"/>
  <c r="N965" i="28"/>
  <c r="A966" i="28"/>
  <c r="H966" i="28" s="1"/>
  <c r="F966" i="28"/>
  <c r="J966" i="28"/>
  <c r="L966" i="28"/>
  <c r="N966" i="28"/>
  <c r="A967" i="28"/>
  <c r="H967" i="28" s="1"/>
  <c r="F967" i="28"/>
  <c r="J967" i="28"/>
  <c r="L967" i="28"/>
  <c r="N967" i="28"/>
  <c r="A968" i="28"/>
  <c r="H968" i="28" s="1"/>
  <c r="F968" i="28"/>
  <c r="J968" i="28"/>
  <c r="L968" i="28"/>
  <c r="N968" i="28"/>
  <c r="A969" i="28"/>
  <c r="H969" i="28" s="1"/>
  <c r="F969" i="28"/>
  <c r="J969" i="28"/>
  <c r="L969" i="28"/>
  <c r="N969" i="28"/>
  <c r="A970" i="28"/>
  <c r="H970" i="28" s="1"/>
  <c r="F970" i="28"/>
  <c r="J970" i="28"/>
  <c r="L970" i="28"/>
  <c r="N970" i="28"/>
  <c r="A971" i="28"/>
  <c r="H971" i="28" s="1"/>
  <c r="F971" i="28"/>
  <c r="J971" i="28"/>
  <c r="L971" i="28"/>
  <c r="N971" i="28"/>
  <c r="A972" i="28"/>
  <c r="H972" i="28" s="1"/>
  <c r="F972" i="28"/>
  <c r="J972" i="28"/>
  <c r="L972" i="28"/>
  <c r="N972" i="28"/>
  <c r="A973" i="28"/>
  <c r="H973" i="28" s="1"/>
  <c r="F973" i="28"/>
  <c r="J973" i="28"/>
  <c r="L973" i="28"/>
  <c r="N973" i="28"/>
  <c r="A974" i="28"/>
  <c r="H974" i="28" s="1"/>
  <c r="F974" i="28"/>
  <c r="J974" i="28"/>
  <c r="L974" i="28"/>
  <c r="N974" i="28"/>
  <c r="A975" i="28"/>
  <c r="H975" i="28" s="1"/>
  <c r="F975" i="28"/>
  <c r="J975" i="28"/>
  <c r="L975" i="28"/>
  <c r="N975" i="28"/>
  <c r="A976" i="28"/>
  <c r="H976" i="28" s="1"/>
  <c r="F976" i="28"/>
  <c r="J976" i="28"/>
  <c r="L976" i="28"/>
  <c r="N976" i="28"/>
  <c r="A977" i="28"/>
  <c r="H977" i="28" s="1"/>
  <c r="F977" i="28"/>
  <c r="J977" i="28"/>
  <c r="L977" i="28"/>
  <c r="N977" i="28"/>
  <c r="A978" i="28"/>
  <c r="H978" i="28" s="1"/>
  <c r="F978" i="28"/>
  <c r="J978" i="28"/>
  <c r="L978" i="28"/>
  <c r="N978" i="28"/>
  <c r="A979" i="28"/>
  <c r="H979" i="28" s="1"/>
  <c r="F979" i="28"/>
  <c r="J979" i="28"/>
  <c r="L979" i="28"/>
  <c r="N979" i="28"/>
  <c r="A980" i="28"/>
  <c r="H980" i="28" s="1"/>
  <c r="F980" i="28"/>
  <c r="J980" i="28"/>
  <c r="L980" i="28"/>
  <c r="N980" i="28"/>
  <c r="A981" i="28"/>
  <c r="H981" i="28" s="1"/>
  <c r="F981" i="28"/>
  <c r="J981" i="28"/>
  <c r="L981" i="28"/>
  <c r="N981" i="28"/>
  <c r="A982" i="28"/>
  <c r="H982" i="28" s="1"/>
  <c r="F982" i="28"/>
  <c r="J982" i="28"/>
  <c r="L982" i="28"/>
  <c r="N982" i="28"/>
  <c r="A983" i="28"/>
  <c r="H983" i="28" s="1"/>
  <c r="F983" i="28"/>
  <c r="J983" i="28"/>
  <c r="L983" i="28"/>
  <c r="N983" i="28"/>
  <c r="A984" i="28"/>
  <c r="H984" i="28" s="1"/>
  <c r="F984" i="28"/>
  <c r="J984" i="28"/>
  <c r="L984" i="28"/>
  <c r="N984" i="28"/>
  <c r="A985" i="28"/>
  <c r="H985" i="28" s="1"/>
  <c r="F985" i="28"/>
  <c r="J985" i="28"/>
  <c r="L985" i="28"/>
  <c r="N985" i="28"/>
  <c r="A986" i="28"/>
  <c r="H986" i="28" s="1"/>
  <c r="F986" i="28"/>
  <c r="J986" i="28"/>
  <c r="L986" i="28"/>
  <c r="N986" i="28"/>
  <c r="A987" i="28"/>
  <c r="H987" i="28" s="1"/>
  <c r="F987" i="28"/>
  <c r="J987" i="28"/>
  <c r="L987" i="28"/>
  <c r="N987" i="28"/>
  <c r="A988" i="28"/>
  <c r="H988" i="28" s="1"/>
  <c r="F988" i="28"/>
  <c r="J988" i="28"/>
  <c r="L988" i="28"/>
  <c r="N988" i="28"/>
  <c r="A989" i="28"/>
  <c r="H989" i="28" s="1"/>
  <c r="F989" i="28"/>
  <c r="J989" i="28"/>
  <c r="L989" i="28"/>
  <c r="N989" i="28"/>
  <c r="A990" i="28"/>
  <c r="H990" i="28" s="1"/>
  <c r="F990" i="28"/>
  <c r="J990" i="28"/>
  <c r="L990" i="28"/>
  <c r="N990" i="28"/>
  <c r="A991" i="28"/>
  <c r="H991" i="28" s="1"/>
  <c r="F991" i="28"/>
  <c r="J991" i="28"/>
  <c r="L991" i="28"/>
  <c r="N991" i="28"/>
  <c r="A992" i="28"/>
  <c r="H992" i="28" s="1"/>
  <c r="F992" i="28"/>
  <c r="J992" i="28"/>
  <c r="L992" i="28"/>
  <c r="N992" i="28"/>
  <c r="A993" i="28"/>
  <c r="H993" i="28" s="1"/>
  <c r="F993" i="28"/>
  <c r="J993" i="28"/>
  <c r="L993" i="28"/>
  <c r="N993" i="28"/>
  <c r="A994" i="28"/>
  <c r="H994" i="28" s="1"/>
  <c r="F994" i="28"/>
  <c r="J994" i="28"/>
  <c r="L994" i="28"/>
  <c r="N994" i="28"/>
  <c r="A995" i="28"/>
  <c r="H995" i="28" s="1"/>
  <c r="F995" i="28"/>
  <c r="J995" i="28"/>
  <c r="L995" i="28"/>
  <c r="N995" i="28"/>
  <c r="A996" i="28"/>
  <c r="H996" i="28" s="1"/>
  <c r="F996" i="28"/>
  <c r="J996" i="28"/>
  <c r="L996" i="28"/>
  <c r="N996" i="28"/>
  <c r="A997" i="28"/>
  <c r="H997" i="28" s="1"/>
  <c r="F997" i="28"/>
  <c r="J997" i="28"/>
  <c r="L997" i="28"/>
  <c r="N997" i="28"/>
  <c r="A998" i="28"/>
  <c r="H998" i="28" s="1"/>
  <c r="F998" i="28"/>
  <c r="J998" i="28"/>
  <c r="L998" i="28"/>
  <c r="N998" i="28"/>
  <c r="A999" i="28"/>
  <c r="H999" i="28" s="1"/>
  <c r="F999" i="28"/>
  <c r="J999" i="28"/>
  <c r="L999" i="28"/>
  <c r="N999" i="28"/>
  <c r="A1000" i="28"/>
  <c r="H1000" i="28" s="1"/>
  <c r="F1000" i="28"/>
  <c r="J1000" i="28"/>
  <c r="L1000" i="28"/>
  <c r="N1000" i="28"/>
  <c r="A1001" i="28"/>
  <c r="H1001" i="28" s="1"/>
  <c r="F1001" i="28"/>
  <c r="J1001" i="28"/>
  <c r="L1001" i="28"/>
  <c r="N1001" i="28"/>
  <c r="A1002" i="28"/>
  <c r="H1002" i="28" s="1"/>
  <c r="F1002" i="28"/>
  <c r="J1002" i="28"/>
  <c r="L1002" i="28"/>
  <c r="N1002" i="28"/>
  <c r="A1003" i="28"/>
  <c r="H1003" i="28" s="1"/>
  <c r="F1003" i="28"/>
  <c r="J1003" i="28"/>
  <c r="L1003" i="28"/>
  <c r="N1003" i="28"/>
  <c r="A1004" i="28"/>
  <c r="H1004" i="28" s="1"/>
  <c r="F1004" i="28"/>
  <c r="J1004" i="28"/>
  <c r="L1004" i="28"/>
  <c r="N1004" i="28"/>
  <c r="A1005" i="28"/>
  <c r="H1005" i="28" s="1"/>
  <c r="F1005" i="28"/>
  <c r="J1005" i="28"/>
  <c r="L1005" i="28"/>
  <c r="N1005" i="28"/>
  <c r="A1006" i="28"/>
  <c r="H1006" i="28" s="1"/>
  <c r="F1006" i="28"/>
  <c r="J1006" i="28"/>
  <c r="L1006" i="28"/>
  <c r="N1006" i="28"/>
  <c r="A1007" i="28"/>
  <c r="H1007" i="28" s="1"/>
  <c r="F1007" i="28"/>
  <c r="J1007" i="28"/>
  <c r="L1007" i="28"/>
  <c r="N1007" i="28"/>
  <c r="A1008" i="28"/>
  <c r="H1008" i="28" s="1"/>
  <c r="F1008" i="28"/>
  <c r="J1008" i="28"/>
  <c r="L1008" i="28"/>
  <c r="N1008" i="28"/>
  <c r="A1009" i="28"/>
  <c r="H1009" i="28" s="1"/>
  <c r="F1009" i="28"/>
  <c r="J1009" i="28"/>
  <c r="L1009" i="28"/>
  <c r="N1009" i="28"/>
  <c r="A1010" i="28"/>
  <c r="H1010" i="28" s="1"/>
  <c r="F1010" i="28"/>
  <c r="J1010" i="28"/>
  <c r="L1010" i="28"/>
  <c r="N1010" i="28"/>
  <c r="A1011" i="28"/>
  <c r="H1011" i="28" s="1"/>
  <c r="F1011" i="28"/>
  <c r="J1011" i="28"/>
  <c r="L1011" i="28"/>
  <c r="N1011" i="28"/>
  <c r="A1012" i="28"/>
  <c r="H1012" i="28" s="1"/>
  <c r="F1012" i="28"/>
  <c r="J1012" i="28"/>
  <c r="L1012" i="28"/>
  <c r="N1012" i="28"/>
  <c r="A1013" i="28"/>
  <c r="H1013" i="28" s="1"/>
  <c r="F1013" i="28"/>
  <c r="J1013" i="28"/>
  <c r="L1013" i="28"/>
  <c r="N1013" i="28"/>
  <c r="A1014" i="28"/>
  <c r="H1014" i="28" s="1"/>
  <c r="F1014" i="28"/>
  <c r="J1014" i="28"/>
  <c r="L1014" i="28"/>
  <c r="N1014" i="28"/>
  <c r="A1015" i="28"/>
  <c r="H1015" i="28" s="1"/>
  <c r="F1015" i="28"/>
  <c r="J1015" i="28"/>
  <c r="L1015" i="28"/>
  <c r="N1015" i="28"/>
  <c r="A1016" i="28"/>
  <c r="H1016" i="28" s="1"/>
  <c r="F1016" i="28"/>
  <c r="J1016" i="28"/>
  <c r="L1016" i="28"/>
  <c r="N1016" i="28"/>
  <c r="A1017" i="28"/>
  <c r="H1017" i="28" s="1"/>
  <c r="F1017" i="28"/>
  <c r="J1017" i="28"/>
  <c r="L1017" i="28"/>
  <c r="N1017" i="28"/>
  <c r="A1018" i="28"/>
  <c r="H1018" i="28" s="1"/>
  <c r="F1018" i="28"/>
  <c r="J1018" i="28"/>
  <c r="L1018" i="28"/>
  <c r="N1018" i="28"/>
  <c r="A1019" i="28"/>
  <c r="H1019" i="28" s="1"/>
  <c r="F1019" i="28"/>
  <c r="J1019" i="28"/>
  <c r="L1019" i="28"/>
  <c r="N1019" i="28"/>
  <c r="A1020" i="28"/>
  <c r="H1020" i="28" s="1"/>
  <c r="F1020" i="28"/>
  <c r="J1020" i="28"/>
  <c r="L1020" i="28"/>
  <c r="N1020" i="28"/>
  <c r="A1021" i="28"/>
  <c r="H1021" i="28" s="1"/>
  <c r="F1021" i="28"/>
  <c r="J1021" i="28"/>
  <c r="L1021" i="28"/>
  <c r="N1021" i="28"/>
  <c r="A1022" i="28"/>
  <c r="H1022" i="28" s="1"/>
  <c r="F1022" i="28"/>
  <c r="J1022" i="28"/>
  <c r="L1022" i="28"/>
  <c r="N1022" i="28"/>
  <c r="A1023" i="28"/>
  <c r="H1023" i="28" s="1"/>
  <c r="F1023" i="28"/>
  <c r="J1023" i="28"/>
  <c r="L1023" i="28"/>
  <c r="N1023" i="28"/>
  <c r="A1024" i="28"/>
  <c r="H1024" i="28" s="1"/>
  <c r="F1024" i="28"/>
  <c r="J1024" i="28"/>
  <c r="L1024" i="28"/>
  <c r="N1024" i="28"/>
  <c r="A1025" i="28"/>
  <c r="H1025" i="28" s="1"/>
  <c r="F1025" i="28"/>
  <c r="J1025" i="28"/>
  <c r="L1025" i="28"/>
  <c r="N1025" i="28"/>
  <c r="A1026" i="28"/>
  <c r="H1026" i="28" s="1"/>
  <c r="F1026" i="28"/>
  <c r="J1026" i="28"/>
  <c r="L1026" i="28"/>
  <c r="N1026" i="28"/>
  <c r="A1027" i="28"/>
  <c r="H1027" i="28" s="1"/>
  <c r="F1027" i="28"/>
  <c r="J1027" i="28"/>
  <c r="L1027" i="28"/>
  <c r="N1027" i="28"/>
  <c r="A1028" i="28"/>
  <c r="H1028" i="28" s="1"/>
  <c r="F1028" i="28"/>
  <c r="J1028" i="28"/>
  <c r="L1028" i="28"/>
  <c r="N1028" i="28"/>
  <c r="A1029" i="28"/>
  <c r="H1029" i="28" s="1"/>
  <c r="F1029" i="28"/>
  <c r="J1029" i="28"/>
  <c r="L1029" i="28"/>
  <c r="N1029" i="28"/>
  <c r="A1030" i="28"/>
  <c r="H1030" i="28" s="1"/>
  <c r="F1030" i="28"/>
  <c r="J1030" i="28"/>
  <c r="L1030" i="28"/>
  <c r="N1030" i="28"/>
  <c r="A1031" i="28"/>
  <c r="H1031" i="28" s="1"/>
  <c r="F1031" i="28"/>
  <c r="J1031" i="28"/>
  <c r="L1031" i="28"/>
  <c r="N1031" i="28"/>
  <c r="A1032" i="28"/>
  <c r="H1032" i="28" s="1"/>
  <c r="F1032" i="28"/>
  <c r="J1032" i="28"/>
  <c r="L1032" i="28"/>
  <c r="N1032" i="28"/>
  <c r="A1033" i="28"/>
  <c r="H1033" i="28" s="1"/>
  <c r="F1033" i="28"/>
  <c r="J1033" i="28"/>
  <c r="L1033" i="28"/>
  <c r="N1033" i="28"/>
  <c r="A1034" i="28"/>
  <c r="H1034" i="28" s="1"/>
  <c r="F1034" i="28"/>
  <c r="J1034" i="28"/>
  <c r="L1034" i="28"/>
  <c r="N1034" i="28"/>
  <c r="A1035" i="28"/>
  <c r="H1035" i="28" s="1"/>
  <c r="F1035" i="28"/>
  <c r="J1035" i="28"/>
  <c r="L1035" i="28"/>
  <c r="N1035" i="28"/>
  <c r="A1036" i="28"/>
  <c r="H1036" i="28" s="1"/>
  <c r="F1036" i="28"/>
  <c r="J1036" i="28"/>
  <c r="L1036" i="28"/>
  <c r="N1036" i="28"/>
  <c r="A1037" i="28"/>
  <c r="H1037" i="28" s="1"/>
  <c r="F1037" i="28"/>
  <c r="J1037" i="28"/>
  <c r="L1037" i="28"/>
  <c r="N1037" i="28"/>
  <c r="A1038" i="28"/>
  <c r="H1038" i="28" s="1"/>
  <c r="F1038" i="28"/>
  <c r="J1038" i="28"/>
  <c r="L1038" i="28"/>
  <c r="N1038" i="28"/>
  <c r="A1039" i="28"/>
  <c r="H1039" i="28" s="1"/>
  <c r="F1039" i="28"/>
  <c r="J1039" i="28"/>
  <c r="L1039" i="28"/>
  <c r="N1039" i="28"/>
  <c r="A1040" i="28"/>
  <c r="H1040" i="28" s="1"/>
  <c r="F1040" i="28"/>
  <c r="J1040" i="28"/>
  <c r="L1040" i="28"/>
  <c r="N1040" i="28"/>
  <c r="A1041" i="28"/>
  <c r="H1041" i="28" s="1"/>
  <c r="F1041" i="28"/>
  <c r="J1041" i="28"/>
  <c r="L1041" i="28"/>
  <c r="N1041" i="28"/>
  <c r="A1042" i="28"/>
  <c r="H1042" i="28" s="1"/>
  <c r="F1042" i="28"/>
  <c r="J1042" i="28"/>
  <c r="L1042" i="28"/>
  <c r="N1042" i="28"/>
  <c r="A1043" i="28"/>
  <c r="H1043" i="28" s="1"/>
  <c r="F1043" i="28"/>
  <c r="J1043" i="28"/>
  <c r="L1043" i="28"/>
  <c r="N1043" i="28"/>
  <c r="A1044" i="28"/>
  <c r="H1044" i="28" s="1"/>
  <c r="F1044" i="28"/>
  <c r="J1044" i="28"/>
  <c r="L1044" i="28"/>
  <c r="N1044" i="28"/>
  <c r="A1045" i="28"/>
  <c r="H1045" i="28" s="1"/>
  <c r="F1045" i="28"/>
  <c r="J1045" i="28"/>
  <c r="L1045" i="28"/>
  <c r="N1045" i="28"/>
  <c r="A1046" i="28"/>
  <c r="H1046" i="28" s="1"/>
  <c r="F1046" i="28"/>
  <c r="J1046" i="28"/>
  <c r="L1046" i="28"/>
  <c r="N1046" i="28"/>
  <c r="A1047" i="28"/>
  <c r="H1047" i="28" s="1"/>
  <c r="F1047" i="28"/>
  <c r="J1047" i="28"/>
  <c r="L1047" i="28"/>
  <c r="N1047" i="28"/>
  <c r="A1048" i="28"/>
  <c r="H1048" i="28" s="1"/>
  <c r="F1048" i="28"/>
  <c r="J1048" i="28"/>
  <c r="L1048" i="28"/>
  <c r="N1048" i="28"/>
  <c r="A1049" i="28"/>
  <c r="H1049" i="28" s="1"/>
  <c r="F1049" i="28"/>
  <c r="J1049" i="28"/>
  <c r="L1049" i="28"/>
  <c r="N1049" i="28"/>
  <c r="A1050" i="28"/>
  <c r="H1050" i="28" s="1"/>
  <c r="F1050" i="28"/>
  <c r="J1050" i="28"/>
  <c r="L1050" i="28"/>
  <c r="N1050" i="28"/>
  <c r="A1051" i="28"/>
  <c r="H1051" i="28" s="1"/>
  <c r="F1051" i="28"/>
  <c r="J1051" i="28"/>
  <c r="L1051" i="28"/>
  <c r="N1051" i="28"/>
  <c r="A1052" i="28"/>
  <c r="H1052" i="28" s="1"/>
  <c r="F1052" i="28"/>
  <c r="J1052" i="28"/>
  <c r="L1052" i="28"/>
  <c r="N1052" i="28"/>
  <c r="A1053" i="28"/>
  <c r="H1053" i="28" s="1"/>
  <c r="F1053" i="28"/>
  <c r="J1053" i="28"/>
  <c r="L1053" i="28"/>
  <c r="N1053" i="28"/>
  <c r="A1054" i="28"/>
  <c r="H1054" i="28" s="1"/>
  <c r="F1054" i="28"/>
  <c r="J1054" i="28"/>
  <c r="L1054" i="28"/>
  <c r="N1054" i="28"/>
  <c r="A1055" i="28"/>
  <c r="H1055" i="28" s="1"/>
  <c r="F1055" i="28"/>
  <c r="J1055" i="28"/>
  <c r="L1055" i="28"/>
  <c r="N1055" i="28"/>
  <c r="A1056" i="28"/>
  <c r="H1056" i="28" s="1"/>
  <c r="F1056" i="28"/>
  <c r="J1056" i="28"/>
  <c r="L1056" i="28"/>
  <c r="N1056" i="28"/>
  <c r="A1057" i="28"/>
  <c r="H1057" i="28" s="1"/>
  <c r="F1057" i="28"/>
  <c r="J1057" i="28"/>
  <c r="L1057" i="28"/>
  <c r="N1057" i="28"/>
  <c r="A1058" i="28"/>
  <c r="H1058" i="28" s="1"/>
  <c r="F1058" i="28"/>
  <c r="J1058" i="28"/>
  <c r="L1058" i="28"/>
  <c r="N1058" i="28"/>
  <c r="A1059" i="28"/>
  <c r="H1059" i="28" s="1"/>
  <c r="F1059" i="28"/>
  <c r="J1059" i="28"/>
  <c r="L1059" i="28"/>
  <c r="N1059" i="28"/>
  <c r="A1060" i="28"/>
  <c r="H1060" i="28" s="1"/>
  <c r="F1060" i="28"/>
  <c r="J1060" i="28"/>
  <c r="L1060" i="28"/>
  <c r="N1060" i="28"/>
  <c r="A1061" i="28"/>
  <c r="H1061" i="28" s="1"/>
  <c r="F1061" i="28"/>
  <c r="J1061" i="28"/>
  <c r="L1061" i="28"/>
  <c r="N1061" i="28"/>
  <c r="A1062" i="28"/>
  <c r="H1062" i="28" s="1"/>
  <c r="F1062" i="28"/>
  <c r="J1062" i="28"/>
  <c r="L1062" i="28"/>
  <c r="N1062" i="28"/>
  <c r="A1063" i="28"/>
  <c r="H1063" i="28" s="1"/>
  <c r="F1063" i="28"/>
  <c r="J1063" i="28"/>
  <c r="L1063" i="28"/>
  <c r="N1063" i="28"/>
  <c r="A1064" i="28"/>
  <c r="H1064" i="28" s="1"/>
  <c r="F1064" i="28"/>
  <c r="J1064" i="28"/>
  <c r="L1064" i="28"/>
  <c r="N1064" i="28"/>
  <c r="A1065" i="28"/>
  <c r="H1065" i="28" s="1"/>
  <c r="F1065" i="28"/>
  <c r="J1065" i="28"/>
  <c r="L1065" i="28"/>
  <c r="N1065" i="28"/>
  <c r="A1066" i="28"/>
  <c r="H1066" i="28" s="1"/>
  <c r="F1066" i="28"/>
  <c r="J1066" i="28"/>
  <c r="L1066" i="28"/>
  <c r="N1066" i="28"/>
  <c r="A1067" i="28"/>
  <c r="H1067" i="28" s="1"/>
  <c r="F1067" i="28"/>
  <c r="J1067" i="28"/>
  <c r="L1067" i="28"/>
  <c r="N1067" i="28"/>
  <c r="A1068" i="28"/>
  <c r="H1068" i="28" s="1"/>
  <c r="F1068" i="28"/>
  <c r="J1068" i="28"/>
  <c r="L1068" i="28"/>
  <c r="N1068" i="28"/>
  <c r="A1069" i="28"/>
  <c r="H1069" i="28" s="1"/>
  <c r="F1069" i="28"/>
  <c r="J1069" i="28"/>
  <c r="L1069" i="28"/>
  <c r="N1069" i="28"/>
  <c r="A1070" i="28"/>
  <c r="H1070" i="28" s="1"/>
  <c r="F1070" i="28"/>
  <c r="J1070" i="28"/>
  <c r="L1070" i="28"/>
  <c r="N1070" i="28"/>
  <c r="A1071" i="28"/>
  <c r="H1071" i="28" s="1"/>
  <c r="F1071" i="28"/>
  <c r="J1071" i="28"/>
  <c r="L1071" i="28"/>
  <c r="N1071" i="28"/>
  <c r="A1072" i="28"/>
  <c r="H1072" i="28" s="1"/>
  <c r="F1072" i="28"/>
  <c r="J1072" i="28"/>
  <c r="L1072" i="28"/>
  <c r="N1072" i="28"/>
  <c r="A1073" i="28"/>
  <c r="H1073" i="28" s="1"/>
  <c r="F1073" i="28"/>
  <c r="J1073" i="28"/>
  <c r="L1073" i="28"/>
  <c r="N1073" i="28"/>
  <c r="A1074" i="28"/>
  <c r="H1074" i="28" s="1"/>
  <c r="F1074" i="28"/>
  <c r="J1074" i="28"/>
  <c r="L1074" i="28"/>
  <c r="N1074" i="28"/>
  <c r="A1075" i="28"/>
  <c r="H1075" i="28" s="1"/>
  <c r="F1075" i="28"/>
  <c r="J1075" i="28"/>
  <c r="L1075" i="28"/>
  <c r="N1075" i="28"/>
  <c r="A1076" i="28"/>
  <c r="H1076" i="28" s="1"/>
  <c r="F1076" i="28"/>
  <c r="J1076" i="28"/>
  <c r="L1076" i="28"/>
  <c r="N1076" i="28"/>
  <c r="A1077" i="28"/>
  <c r="H1077" i="28" s="1"/>
  <c r="F1077" i="28"/>
  <c r="J1077" i="28"/>
  <c r="L1077" i="28"/>
  <c r="N1077" i="28"/>
  <c r="A1078" i="28"/>
  <c r="H1078" i="28" s="1"/>
  <c r="F1078" i="28"/>
  <c r="J1078" i="28"/>
  <c r="L1078" i="28"/>
  <c r="N1078" i="28"/>
  <c r="A1079" i="28"/>
  <c r="H1079" i="28" s="1"/>
  <c r="F1079" i="28"/>
  <c r="J1079" i="28"/>
  <c r="L1079" i="28"/>
  <c r="N1079" i="28"/>
  <c r="A1080" i="28"/>
  <c r="H1080" i="28" s="1"/>
  <c r="F1080" i="28"/>
  <c r="J1080" i="28"/>
  <c r="L1080" i="28"/>
  <c r="N1080" i="28"/>
  <c r="A1081" i="28"/>
  <c r="H1081" i="28" s="1"/>
  <c r="F1081" i="28"/>
  <c r="J1081" i="28"/>
  <c r="L1081" i="28"/>
  <c r="N1081" i="28"/>
  <c r="A1082" i="28"/>
  <c r="H1082" i="28" s="1"/>
  <c r="F1082" i="28"/>
  <c r="J1082" i="28"/>
  <c r="L1082" i="28"/>
  <c r="N1082" i="28"/>
  <c r="A1083" i="28"/>
  <c r="H1083" i="28" s="1"/>
  <c r="F1083" i="28"/>
  <c r="J1083" i="28"/>
  <c r="L1083" i="28"/>
  <c r="N1083" i="28"/>
  <c r="A1084" i="28"/>
  <c r="H1084" i="28" s="1"/>
  <c r="F1084" i="28"/>
  <c r="J1084" i="28"/>
  <c r="L1084" i="28"/>
  <c r="N1084" i="28"/>
  <c r="A1085" i="28"/>
  <c r="H1085" i="28" s="1"/>
  <c r="F1085" i="28"/>
  <c r="J1085" i="28"/>
  <c r="L1085" i="28"/>
  <c r="N1085" i="28"/>
  <c r="A1086" i="28"/>
  <c r="H1086" i="28" s="1"/>
  <c r="F1086" i="28"/>
  <c r="J1086" i="28"/>
  <c r="L1086" i="28"/>
  <c r="N1086" i="28"/>
  <c r="A1087" i="28"/>
  <c r="H1087" i="28" s="1"/>
  <c r="F1087" i="28"/>
  <c r="J1087" i="28"/>
  <c r="L1087" i="28"/>
  <c r="N1087" i="28"/>
  <c r="A1088" i="28"/>
  <c r="H1088" i="28" s="1"/>
  <c r="F1088" i="28"/>
  <c r="J1088" i="28"/>
  <c r="L1088" i="28"/>
  <c r="N1088" i="28"/>
  <c r="A1089" i="28"/>
  <c r="H1089" i="28" s="1"/>
  <c r="F1089" i="28"/>
  <c r="J1089" i="28"/>
  <c r="L1089" i="28"/>
  <c r="N1089" i="28"/>
  <c r="A1090" i="28"/>
  <c r="H1090" i="28" s="1"/>
  <c r="F1090" i="28"/>
  <c r="J1090" i="28"/>
  <c r="L1090" i="28"/>
  <c r="N1090" i="28"/>
  <c r="A1091" i="28"/>
  <c r="H1091" i="28" s="1"/>
  <c r="F1091" i="28"/>
  <c r="J1091" i="28"/>
  <c r="L1091" i="28"/>
  <c r="N1091" i="28"/>
  <c r="A1092" i="28"/>
  <c r="H1092" i="28" s="1"/>
  <c r="F1092" i="28"/>
  <c r="J1092" i="28"/>
  <c r="L1092" i="28"/>
  <c r="N1092" i="28"/>
  <c r="A1093" i="28"/>
  <c r="H1093" i="28" s="1"/>
  <c r="F1093" i="28"/>
  <c r="J1093" i="28"/>
  <c r="L1093" i="28"/>
  <c r="N1093" i="28"/>
  <c r="A1094" i="28"/>
  <c r="H1094" i="28" s="1"/>
  <c r="F1094" i="28"/>
  <c r="J1094" i="28"/>
  <c r="L1094" i="28"/>
  <c r="N1094" i="28"/>
  <c r="A1095" i="28"/>
  <c r="H1095" i="28" s="1"/>
  <c r="F1095" i="28"/>
  <c r="J1095" i="28"/>
  <c r="L1095" i="28"/>
  <c r="N1095" i="28"/>
  <c r="A1096" i="28"/>
  <c r="H1096" i="28" s="1"/>
  <c r="F1096" i="28"/>
  <c r="J1096" i="28"/>
  <c r="L1096" i="28"/>
  <c r="N1096" i="28"/>
  <c r="A1097" i="28"/>
  <c r="H1097" i="28" s="1"/>
  <c r="F1097" i="28"/>
  <c r="J1097" i="28"/>
  <c r="L1097" i="28"/>
  <c r="N1097" i="28"/>
  <c r="A1098" i="28"/>
  <c r="H1098" i="28" s="1"/>
  <c r="F1098" i="28"/>
  <c r="J1098" i="28"/>
  <c r="L1098" i="28"/>
  <c r="N1098" i="28"/>
  <c r="A1099" i="28"/>
  <c r="H1099" i="28" s="1"/>
  <c r="F1099" i="28"/>
  <c r="J1099" i="28"/>
  <c r="L1099" i="28"/>
  <c r="N1099" i="28"/>
  <c r="A1100" i="28"/>
  <c r="H1100" i="28" s="1"/>
  <c r="F1100" i="28"/>
  <c r="J1100" i="28"/>
  <c r="L1100" i="28"/>
  <c r="N1100" i="28"/>
  <c r="A1101" i="28"/>
  <c r="H1101" i="28" s="1"/>
  <c r="F1101" i="28"/>
  <c r="J1101" i="28"/>
  <c r="L1101" i="28"/>
  <c r="N1101" i="28"/>
  <c r="A1102" i="28"/>
  <c r="H1102" i="28" s="1"/>
  <c r="F1102" i="28"/>
  <c r="J1102" i="28"/>
  <c r="L1102" i="28"/>
  <c r="N1102" i="28"/>
  <c r="A1103" i="28"/>
  <c r="H1103" i="28" s="1"/>
  <c r="F1103" i="28"/>
  <c r="J1103" i="28"/>
  <c r="L1103" i="28"/>
  <c r="N1103" i="28"/>
  <c r="A1104" i="28"/>
  <c r="H1104" i="28" s="1"/>
  <c r="F1104" i="28"/>
  <c r="J1104" i="28"/>
  <c r="L1104" i="28"/>
  <c r="N1104" i="28"/>
  <c r="A1105" i="28"/>
  <c r="H1105" i="28" s="1"/>
  <c r="F1105" i="28"/>
  <c r="J1105" i="28"/>
  <c r="L1105" i="28"/>
  <c r="N1105" i="28"/>
  <c r="A1106" i="28"/>
  <c r="H1106" i="28" s="1"/>
  <c r="F1106" i="28"/>
  <c r="J1106" i="28"/>
  <c r="L1106" i="28"/>
  <c r="N1106" i="28"/>
  <c r="H1113" i="28"/>
  <c r="F1113" i="28"/>
  <c r="J1113" i="28"/>
  <c r="L1113" i="28"/>
  <c r="N1113" i="28"/>
  <c r="A1114" i="28"/>
  <c r="H1114" i="28" s="1"/>
  <c r="F1114" i="28"/>
  <c r="J1114" i="28"/>
  <c r="L1114" i="28"/>
  <c r="N1114" i="28"/>
  <c r="A1115" i="28"/>
  <c r="H1115" i="28" s="1"/>
  <c r="F1115" i="28"/>
  <c r="J1115" i="28"/>
  <c r="L1115" i="28"/>
  <c r="N1115" i="28"/>
  <c r="A1116" i="28"/>
  <c r="H1116" i="28" s="1"/>
  <c r="F1116" i="28"/>
  <c r="J1116" i="28"/>
  <c r="L1116" i="28"/>
  <c r="N1116" i="28"/>
  <c r="A1117" i="28"/>
  <c r="H1117" i="28" s="1"/>
  <c r="F1117" i="28"/>
  <c r="J1117" i="28"/>
  <c r="L1117" i="28"/>
  <c r="N1117" i="28"/>
  <c r="A1118" i="28"/>
  <c r="H1118" i="28" s="1"/>
  <c r="F1118" i="28"/>
  <c r="J1118" i="28"/>
  <c r="L1118" i="28"/>
  <c r="N1118" i="28"/>
  <c r="A1119" i="28"/>
  <c r="H1119" i="28" s="1"/>
  <c r="F1119" i="28"/>
  <c r="J1119" i="28"/>
  <c r="L1119" i="28"/>
  <c r="N1119" i="28"/>
  <c r="A1120" i="28"/>
  <c r="H1120" i="28" s="1"/>
  <c r="F1120" i="28"/>
  <c r="J1120" i="28"/>
  <c r="L1120" i="28"/>
  <c r="N1120" i="28"/>
  <c r="A1121" i="28"/>
  <c r="H1121" i="28" s="1"/>
  <c r="F1121" i="28"/>
  <c r="J1121" i="28"/>
  <c r="L1121" i="28"/>
  <c r="N1121" i="28"/>
  <c r="A1122" i="28"/>
  <c r="H1122" i="28" s="1"/>
  <c r="F1122" i="28"/>
  <c r="J1122" i="28"/>
  <c r="L1122" i="28"/>
  <c r="N1122" i="28"/>
  <c r="A1123" i="28"/>
  <c r="H1123" i="28" s="1"/>
  <c r="F1123" i="28"/>
  <c r="J1123" i="28"/>
  <c r="L1123" i="28"/>
  <c r="N1123" i="28"/>
  <c r="A1124" i="28"/>
  <c r="H1124" i="28" s="1"/>
  <c r="F1124" i="28"/>
  <c r="J1124" i="28"/>
  <c r="L1124" i="28"/>
  <c r="N1124" i="28"/>
  <c r="A1125" i="28"/>
  <c r="H1125" i="28" s="1"/>
  <c r="F1125" i="28"/>
  <c r="J1125" i="28"/>
  <c r="L1125" i="28"/>
  <c r="N1125" i="28"/>
  <c r="A1126" i="28"/>
  <c r="H1126" i="28" s="1"/>
  <c r="F1126" i="28"/>
  <c r="J1126" i="28"/>
  <c r="L1126" i="28"/>
  <c r="N1126" i="28"/>
  <c r="A1127" i="28"/>
  <c r="H1127" i="28" s="1"/>
  <c r="F1127" i="28"/>
  <c r="J1127" i="28"/>
  <c r="L1127" i="28"/>
  <c r="N1127" i="28"/>
  <c r="A1128" i="28"/>
  <c r="H1128" i="28" s="1"/>
  <c r="F1128" i="28"/>
  <c r="J1128" i="28"/>
  <c r="L1128" i="28"/>
  <c r="N1128" i="28"/>
  <c r="A1129" i="28"/>
  <c r="H1129" i="28" s="1"/>
  <c r="F1129" i="28"/>
  <c r="J1129" i="28"/>
  <c r="L1129" i="28"/>
  <c r="N1129" i="28"/>
  <c r="A1130" i="28"/>
  <c r="H1130" i="28" s="1"/>
  <c r="F1130" i="28"/>
  <c r="J1130" i="28"/>
  <c r="L1130" i="28"/>
  <c r="N1130" i="28"/>
  <c r="A1131" i="28"/>
  <c r="H1131" i="28" s="1"/>
  <c r="F1131" i="28"/>
  <c r="J1131" i="28"/>
  <c r="L1131" i="28"/>
  <c r="N1131" i="28"/>
  <c r="A1132" i="28"/>
  <c r="H1132" i="28" s="1"/>
  <c r="F1132" i="28"/>
  <c r="J1132" i="28"/>
  <c r="L1132" i="28"/>
  <c r="N1132" i="28"/>
  <c r="A1133" i="28"/>
  <c r="H1133" i="28" s="1"/>
  <c r="F1133" i="28"/>
  <c r="J1133" i="28"/>
  <c r="L1133" i="28"/>
  <c r="N1133" i="28"/>
  <c r="A1134" i="28"/>
  <c r="H1134" i="28" s="1"/>
  <c r="F1134" i="28"/>
  <c r="J1134" i="28"/>
  <c r="L1134" i="28"/>
  <c r="N1134" i="28"/>
  <c r="A1135" i="28"/>
  <c r="H1135" i="28" s="1"/>
  <c r="F1135" i="28"/>
  <c r="J1135" i="28"/>
  <c r="L1135" i="28"/>
  <c r="N1135" i="28"/>
  <c r="A1136" i="28"/>
  <c r="H1136" i="28" s="1"/>
  <c r="F1136" i="28"/>
  <c r="J1136" i="28"/>
  <c r="L1136" i="28"/>
  <c r="N1136" i="28"/>
  <c r="A1137" i="28"/>
  <c r="H1137" i="28" s="1"/>
  <c r="F1137" i="28"/>
  <c r="J1137" i="28"/>
  <c r="L1137" i="28"/>
  <c r="N1137" i="28"/>
  <c r="A1138" i="28"/>
  <c r="H1138" i="28" s="1"/>
  <c r="F1138" i="28"/>
  <c r="J1138" i="28"/>
  <c r="L1138" i="28"/>
  <c r="N1138" i="28"/>
  <c r="A1139" i="28"/>
  <c r="H1139" i="28" s="1"/>
  <c r="F1139" i="28"/>
  <c r="J1139" i="28"/>
  <c r="L1139" i="28"/>
  <c r="N1139" i="28"/>
  <c r="A1140" i="28"/>
  <c r="H1140" i="28" s="1"/>
  <c r="F1140" i="28"/>
  <c r="J1140" i="28"/>
  <c r="L1140" i="28"/>
  <c r="N1140" i="28"/>
  <c r="A1141" i="28"/>
  <c r="H1141" i="28" s="1"/>
  <c r="F1141" i="28"/>
  <c r="J1141" i="28"/>
  <c r="L1141" i="28"/>
  <c r="N1141" i="28"/>
  <c r="A1142" i="28"/>
  <c r="H1142" i="28" s="1"/>
  <c r="F1142" i="28"/>
  <c r="J1142" i="28"/>
  <c r="L1142" i="28"/>
  <c r="N1142" i="28"/>
  <c r="A1143" i="28"/>
  <c r="H1143" i="28" s="1"/>
  <c r="F1143" i="28"/>
  <c r="J1143" i="28"/>
  <c r="L1143" i="28"/>
  <c r="N1143" i="28"/>
  <c r="A1144" i="28"/>
  <c r="H1144" i="28" s="1"/>
  <c r="F1144" i="28"/>
  <c r="J1144" i="28"/>
  <c r="L1144" i="28"/>
  <c r="N1144" i="28"/>
  <c r="A1145" i="28"/>
  <c r="H1145" i="28" s="1"/>
  <c r="F1145" i="28"/>
  <c r="J1145" i="28"/>
  <c r="L1145" i="28"/>
  <c r="N1145" i="28"/>
  <c r="A1146" i="28"/>
  <c r="H1146" i="28" s="1"/>
  <c r="F1146" i="28"/>
  <c r="J1146" i="28"/>
  <c r="L1146" i="28"/>
  <c r="N1146" i="28"/>
  <c r="A1147" i="28"/>
  <c r="H1147" i="28" s="1"/>
  <c r="F1147" i="28"/>
  <c r="J1147" i="28"/>
  <c r="L1147" i="28"/>
  <c r="N1147" i="28"/>
  <c r="A1148" i="28"/>
  <c r="H1148" i="28" s="1"/>
  <c r="F1148" i="28"/>
  <c r="J1148" i="28"/>
  <c r="L1148" i="28"/>
  <c r="N1148" i="28"/>
  <c r="A1149" i="28"/>
  <c r="H1149" i="28" s="1"/>
  <c r="F1149" i="28"/>
  <c r="J1149" i="28"/>
  <c r="L1149" i="28"/>
  <c r="N1149" i="28"/>
  <c r="A1150" i="28"/>
  <c r="H1150" i="28" s="1"/>
  <c r="F1150" i="28"/>
  <c r="J1150" i="28"/>
  <c r="L1150" i="28"/>
  <c r="N1150" i="28"/>
  <c r="A1151" i="28"/>
  <c r="H1151" i="28" s="1"/>
  <c r="F1151" i="28"/>
  <c r="J1151" i="28"/>
  <c r="L1151" i="28"/>
  <c r="N1151" i="28"/>
  <c r="A1152" i="28"/>
  <c r="H1152" i="28" s="1"/>
  <c r="F1152" i="28"/>
  <c r="J1152" i="28"/>
  <c r="L1152" i="28"/>
  <c r="N1152" i="28"/>
  <c r="A1153" i="28"/>
  <c r="H1153" i="28" s="1"/>
  <c r="F1153" i="28"/>
  <c r="J1153" i="28"/>
  <c r="L1153" i="28"/>
  <c r="N1153" i="28"/>
  <c r="A1154" i="28"/>
  <c r="H1154" i="28" s="1"/>
  <c r="F1154" i="28"/>
  <c r="J1154" i="28"/>
  <c r="L1154" i="28"/>
  <c r="N1154" i="28"/>
  <c r="A1155" i="28"/>
  <c r="H1155" i="28" s="1"/>
  <c r="F1155" i="28"/>
  <c r="J1155" i="28"/>
  <c r="L1155" i="28"/>
  <c r="N1155" i="28"/>
  <c r="A1156" i="28"/>
  <c r="H1156" i="28" s="1"/>
  <c r="F1156" i="28"/>
  <c r="J1156" i="28"/>
  <c r="L1156" i="28"/>
  <c r="N1156" i="28"/>
  <c r="A1157" i="28"/>
  <c r="H1157" i="28" s="1"/>
  <c r="F1157" i="28"/>
  <c r="J1157" i="28"/>
  <c r="L1157" i="28"/>
  <c r="N1157" i="28"/>
  <c r="A1158" i="28"/>
  <c r="H1158" i="28" s="1"/>
  <c r="F1158" i="28"/>
  <c r="J1158" i="28"/>
  <c r="L1158" i="28"/>
  <c r="N1158" i="28"/>
  <c r="A1159" i="28"/>
  <c r="H1159" i="28" s="1"/>
  <c r="F1159" i="28"/>
  <c r="J1159" i="28"/>
  <c r="L1159" i="28"/>
  <c r="N1159" i="28"/>
  <c r="A1160" i="28"/>
  <c r="H1160" i="28" s="1"/>
  <c r="F1160" i="28"/>
  <c r="J1160" i="28"/>
  <c r="L1160" i="28"/>
  <c r="N1160" i="28"/>
  <c r="A1161" i="28"/>
  <c r="H1161" i="28" s="1"/>
  <c r="F1161" i="28"/>
  <c r="J1161" i="28"/>
  <c r="L1161" i="28"/>
  <c r="N1161" i="28"/>
  <c r="A1162" i="28"/>
  <c r="H1162" i="28" s="1"/>
  <c r="F1162" i="28"/>
  <c r="J1162" i="28"/>
  <c r="L1162" i="28"/>
  <c r="N1162" i="28"/>
  <c r="A1163" i="28"/>
  <c r="H1163" i="28" s="1"/>
  <c r="F1163" i="28"/>
  <c r="J1163" i="28"/>
  <c r="L1163" i="28"/>
  <c r="N1163" i="28"/>
  <c r="A1164" i="28"/>
  <c r="H1164" i="28" s="1"/>
  <c r="F1164" i="28"/>
  <c r="J1164" i="28"/>
  <c r="L1164" i="28"/>
  <c r="N1164" i="28"/>
  <c r="A1165" i="28"/>
  <c r="H1165" i="28" s="1"/>
  <c r="F1165" i="28"/>
  <c r="J1165" i="28"/>
  <c r="L1165" i="28"/>
  <c r="N1165" i="28"/>
  <c r="A1166" i="28"/>
  <c r="H1166" i="28" s="1"/>
  <c r="F1166" i="28"/>
  <c r="J1166" i="28"/>
  <c r="L1166" i="28"/>
  <c r="N1166" i="28"/>
  <c r="A1167" i="28"/>
  <c r="H1167" i="28" s="1"/>
  <c r="F1167" i="28"/>
  <c r="J1167" i="28"/>
  <c r="L1167" i="28"/>
  <c r="N1167" i="28"/>
  <c r="A1168" i="28"/>
  <c r="H1168" i="28" s="1"/>
  <c r="F1168" i="28"/>
  <c r="J1168" i="28"/>
  <c r="L1168" i="28"/>
  <c r="N1168" i="28"/>
  <c r="A1169" i="28"/>
  <c r="H1169" i="28" s="1"/>
  <c r="F1169" i="28"/>
  <c r="J1169" i="28"/>
  <c r="L1169" i="28"/>
  <c r="N1169" i="28"/>
  <c r="A1170" i="28"/>
  <c r="H1170" i="28" s="1"/>
  <c r="F1170" i="28"/>
  <c r="J1170" i="28"/>
  <c r="L1170" i="28"/>
  <c r="N1170" i="28"/>
  <c r="A1171" i="28"/>
  <c r="H1171" i="28" s="1"/>
  <c r="F1171" i="28"/>
  <c r="J1171" i="28"/>
  <c r="L1171" i="28"/>
  <c r="N1171" i="28"/>
  <c r="A1172" i="28"/>
  <c r="H1172" i="28" s="1"/>
  <c r="F1172" i="28"/>
  <c r="J1172" i="28"/>
  <c r="L1172" i="28"/>
  <c r="N1172" i="28"/>
  <c r="A1173" i="28"/>
  <c r="H1173" i="28" s="1"/>
  <c r="F1173" i="28"/>
  <c r="J1173" i="28"/>
  <c r="L1173" i="28"/>
  <c r="N1173" i="28"/>
  <c r="A1174" i="28"/>
  <c r="H1174" i="28" s="1"/>
  <c r="F1174" i="28"/>
  <c r="J1174" i="28"/>
  <c r="L1174" i="28"/>
  <c r="N1174" i="28"/>
  <c r="A1175" i="28"/>
  <c r="H1175" i="28" s="1"/>
  <c r="F1175" i="28"/>
  <c r="J1175" i="28"/>
  <c r="L1175" i="28"/>
  <c r="N1175" i="28"/>
  <c r="A1176" i="28"/>
  <c r="H1176" i="28" s="1"/>
  <c r="F1176" i="28"/>
  <c r="J1176" i="28"/>
  <c r="L1176" i="28"/>
  <c r="N1176" i="28"/>
  <c r="A1177" i="28"/>
  <c r="H1177" i="28" s="1"/>
  <c r="F1177" i="28"/>
  <c r="J1177" i="28"/>
  <c r="L1177" i="28"/>
  <c r="N1177" i="28"/>
  <c r="A1178" i="28"/>
  <c r="H1178" i="28" s="1"/>
  <c r="F1178" i="28"/>
  <c r="J1178" i="28"/>
  <c r="L1178" i="28"/>
  <c r="N1178" i="28"/>
  <c r="A1179" i="28"/>
  <c r="H1179" i="28" s="1"/>
  <c r="F1179" i="28"/>
  <c r="J1179" i="28"/>
  <c r="L1179" i="28"/>
  <c r="N1179" i="28"/>
  <c r="A1180" i="28"/>
  <c r="H1180" i="28" s="1"/>
  <c r="F1180" i="28"/>
  <c r="J1180" i="28"/>
  <c r="L1180" i="28"/>
  <c r="N1180" i="28"/>
  <c r="A1181" i="28"/>
  <c r="H1181" i="28" s="1"/>
  <c r="F1181" i="28"/>
  <c r="J1181" i="28"/>
  <c r="L1181" i="28"/>
  <c r="N1181" i="28"/>
  <c r="A1182" i="28"/>
  <c r="H1182" i="28" s="1"/>
  <c r="F1182" i="28"/>
  <c r="J1182" i="28"/>
  <c r="L1182" i="28"/>
  <c r="N1182" i="28"/>
  <c r="A1183" i="28"/>
  <c r="H1183" i="28" s="1"/>
  <c r="F1183" i="28"/>
  <c r="J1183" i="28"/>
  <c r="L1183" i="28"/>
  <c r="N1183" i="28"/>
  <c r="A1184" i="28"/>
  <c r="H1184" i="28" s="1"/>
  <c r="F1184" i="28"/>
  <c r="J1184" i="28"/>
  <c r="L1184" i="28"/>
  <c r="N1184" i="28"/>
  <c r="A1185" i="28"/>
  <c r="H1185" i="28" s="1"/>
  <c r="F1185" i="28"/>
  <c r="J1185" i="28"/>
  <c r="L1185" i="28"/>
  <c r="N1185" i="28"/>
  <c r="A1186" i="28"/>
  <c r="H1186" i="28" s="1"/>
  <c r="F1186" i="28"/>
  <c r="J1186" i="28"/>
  <c r="L1186" i="28"/>
  <c r="N1186" i="28"/>
  <c r="A1187" i="28"/>
  <c r="H1187" i="28" s="1"/>
  <c r="F1187" i="28"/>
  <c r="J1187" i="28"/>
  <c r="L1187" i="28"/>
  <c r="N1187" i="28"/>
  <c r="A1188" i="28"/>
  <c r="H1188" i="28" s="1"/>
  <c r="F1188" i="28"/>
  <c r="J1188" i="28"/>
  <c r="L1188" i="28"/>
  <c r="N1188" i="28"/>
  <c r="A1189" i="28"/>
  <c r="H1189" i="28" s="1"/>
  <c r="F1189" i="28"/>
  <c r="J1189" i="28"/>
  <c r="L1189" i="28"/>
  <c r="N1189" i="28"/>
  <c r="A1190" i="28"/>
  <c r="H1190" i="28" s="1"/>
  <c r="F1190" i="28"/>
  <c r="J1190" i="28"/>
  <c r="L1190" i="28"/>
  <c r="N1190" i="28"/>
  <c r="A1191" i="28"/>
  <c r="H1191" i="28" s="1"/>
  <c r="F1191" i="28"/>
  <c r="J1191" i="28"/>
  <c r="L1191" i="28"/>
  <c r="N1191" i="28"/>
  <c r="A1192" i="28"/>
  <c r="H1192" i="28" s="1"/>
  <c r="F1192" i="28"/>
  <c r="J1192" i="28"/>
  <c r="L1192" i="28"/>
  <c r="N1192" i="28"/>
  <c r="A1193" i="28"/>
  <c r="H1193" i="28" s="1"/>
  <c r="F1193" i="28"/>
  <c r="J1193" i="28"/>
  <c r="L1193" i="28"/>
  <c r="N1193" i="28"/>
  <c r="A1194" i="28"/>
  <c r="H1194" i="28" s="1"/>
  <c r="F1194" i="28"/>
  <c r="J1194" i="28"/>
  <c r="L1194" i="28"/>
  <c r="N1194" i="28"/>
  <c r="A1195" i="28"/>
  <c r="H1195" i="28" s="1"/>
  <c r="F1195" i="28"/>
  <c r="J1195" i="28"/>
  <c r="L1195" i="28"/>
  <c r="N1195" i="28"/>
  <c r="A1196" i="28"/>
  <c r="H1196" i="28" s="1"/>
  <c r="F1196" i="28"/>
  <c r="J1196" i="28"/>
  <c r="L1196" i="28"/>
  <c r="N1196" i="28"/>
  <c r="A1197" i="28"/>
  <c r="H1197" i="28" s="1"/>
  <c r="F1197" i="28"/>
  <c r="J1197" i="28"/>
  <c r="L1197" i="28"/>
  <c r="N1197" i="28"/>
  <c r="A1198" i="28"/>
  <c r="H1198" i="28" s="1"/>
  <c r="F1198" i="28"/>
  <c r="J1198" i="28"/>
  <c r="L1198" i="28"/>
  <c r="N1198" i="28"/>
  <c r="A1199" i="28"/>
  <c r="H1199" i="28" s="1"/>
  <c r="F1199" i="28"/>
  <c r="J1199" i="28"/>
  <c r="L1199" i="28"/>
  <c r="N1199" i="28"/>
  <c r="A1200" i="28"/>
  <c r="H1200" i="28" s="1"/>
  <c r="F1200" i="28"/>
  <c r="J1200" i="28"/>
  <c r="L1200" i="28"/>
  <c r="N1200" i="28"/>
  <c r="A1201" i="28"/>
  <c r="H1201" i="28" s="1"/>
  <c r="F1201" i="28"/>
  <c r="J1201" i="28"/>
  <c r="L1201" i="28"/>
  <c r="N1201" i="28"/>
  <c r="A1202" i="28"/>
  <c r="H1202" i="28" s="1"/>
  <c r="F1202" i="28"/>
  <c r="J1202" i="28"/>
  <c r="L1202" i="28"/>
  <c r="N1202" i="28"/>
  <c r="A1203" i="28"/>
  <c r="H1203" i="28" s="1"/>
  <c r="F1203" i="28"/>
  <c r="J1203" i="28"/>
  <c r="L1203" i="28"/>
  <c r="N1203" i="28"/>
  <c r="A1204" i="28"/>
  <c r="H1204" i="28" s="1"/>
  <c r="F1204" i="28"/>
  <c r="J1204" i="28"/>
  <c r="L1204" i="28"/>
  <c r="N1204" i="28"/>
  <c r="A1205" i="28"/>
  <c r="H1205" i="28" s="1"/>
  <c r="F1205" i="28"/>
  <c r="J1205" i="28"/>
  <c r="L1205" i="28"/>
  <c r="N1205" i="28"/>
  <c r="A1206" i="28"/>
  <c r="H1206" i="28" s="1"/>
  <c r="F1206" i="28"/>
  <c r="J1206" i="28"/>
  <c r="L1206" i="28"/>
  <c r="N1206" i="28"/>
  <c r="A1207" i="28"/>
  <c r="H1207" i="28" s="1"/>
  <c r="F1207" i="28"/>
  <c r="J1207" i="28"/>
  <c r="L1207" i="28"/>
  <c r="N1207" i="28"/>
  <c r="A1208" i="28"/>
  <c r="H1208" i="28" s="1"/>
  <c r="F1208" i="28"/>
  <c r="J1208" i="28"/>
  <c r="L1208" i="28"/>
  <c r="N1208" i="28"/>
  <c r="A1209" i="28"/>
  <c r="H1209" i="28" s="1"/>
  <c r="F1209" i="28"/>
  <c r="J1209" i="28"/>
  <c r="L1209" i="28"/>
  <c r="N1209" i="28"/>
  <c r="A1210" i="28"/>
  <c r="H1210" i="28" s="1"/>
  <c r="F1210" i="28"/>
  <c r="J1210" i="28"/>
  <c r="L1210" i="28"/>
  <c r="N1210" i="28"/>
  <c r="A1211" i="28"/>
  <c r="H1211" i="28" s="1"/>
  <c r="F1211" i="28"/>
  <c r="J1211" i="28"/>
  <c r="L1211" i="28"/>
  <c r="N1211" i="28"/>
  <c r="A1212" i="28"/>
  <c r="H1212" i="28" s="1"/>
  <c r="F1212" i="28"/>
  <c r="J1212" i="28"/>
  <c r="L1212" i="28"/>
  <c r="N1212" i="28"/>
  <c r="A1213" i="28"/>
  <c r="H1213" i="28" s="1"/>
  <c r="F1213" i="28"/>
  <c r="J1213" i="28"/>
  <c r="L1213" i="28"/>
  <c r="N1213" i="28"/>
  <c r="A1214" i="28"/>
  <c r="H1214" i="28" s="1"/>
  <c r="F1214" i="28"/>
  <c r="J1214" i="28"/>
  <c r="L1214" i="28"/>
  <c r="N1214" i="28"/>
  <c r="A1215" i="28"/>
  <c r="H1215" i="28" s="1"/>
  <c r="F1215" i="28"/>
  <c r="J1215" i="28"/>
  <c r="L1215" i="28"/>
  <c r="N1215" i="28"/>
  <c r="A1216" i="28"/>
  <c r="H1216" i="28" s="1"/>
  <c r="F1216" i="28"/>
  <c r="J1216" i="28"/>
  <c r="L1216" i="28"/>
  <c r="N1216" i="28"/>
  <c r="A1217" i="28"/>
  <c r="H1217" i="28" s="1"/>
  <c r="F1217" i="28"/>
  <c r="J1217" i="28"/>
  <c r="L1217" i="28"/>
  <c r="N1217" i="28"/>
  <c r="A1218" i="28"/>
  <c r="H1218" i="28" s="1"/>
  <c r="F1218" i="28"/>
  <c r="J1218" i="28"/>
  <c r="L1218" i="28"/>
  <c r="N1218" i="28"/>
  <c r="A1219" i="28"/>
  <c r="H1219" i="28" s="1"/>
  <c r="F1219" i="28"/>
  <c r="J1219" i="28"/>
  <c r="L1219" i="28"/>
  <c r="N1219" i="28"/>
  <c r="H1226" i="28"/>
  <c r="F1226" i="28"/>
  <c r="J1226" i="28"/>
  <c r="L1226" i="28"/>
  <c r="N1226" i="28"/>
  <c r="A1227" i="28"/>
  <c r="H1227" i="28" s="1"/>
  <c r="F1227" i="28"/>
  <c r="J1227" i="28"/>
  <c r="L1227" i="28"/>
  <c r="N1227" i="28"/>
  <c r="A1228" i="28"/>
  <c r="H1228" i="28" s="1"/>
  <c r="F1228" i="28"/>
  <c r="J1228" i="28"/>
  <c r="L1228" i="28"/>
  <c r="N1228" i="28"/>
  <c r="A1229" i="28"/>
  <c r="H1229" i="28" s="1"/>
  <c r="F1229" i="28"/>
  <c r="J1229" i="28"/>
  <c r="L1229" i="28"/>
  <c r="N1229" i="28"/>
  <c r="A1230" i="28"/>
  <c r="H1230" i="28" s="1"/>
  <c r="F1230" i="28"/>
  <c r="J1230" i="28"/>
  <c r="L1230" i="28"/>
  <c r="N1230" i="28"/>
  <c r="A1231" i="28"/>
  <c r="H1231" i="28" s="1"/>
  <c r="F1231" i="28"/>
  <c r="J1231" i="28"/>
  <c r="L1231" i="28"/>
  <c r="N1231" i="28"/>
  <c r="A1232" i="28"/>
  <c r="H1232" i="28" s="1"/>
  <c r="F1232" i="28"/>
  <c r="J1232" i="28"/>
  <c r="L1232" i="28"/>
  <c r="N1232" i="28"/>
  <c r="A1233" i="28"/>
  <c r="H1233" i="28" s="1"/>
  <c r="F1233" i="28"/>
  <c r="J1233" i="28"/>
  <c r="L1233" i="28"/>
  <c r="N1233" i="28"/>
  <c r="A1234" i="28"/>
  <c r="H1234" i="28" s="1"/>
  <c r="F1234" i="28"/>
  <c r="J1234" i="28"/>
  <c r="L1234" i="28"/>
  <c r="N1234" i="28"/>
  <c r="A1235" i="28"/>
  <c r="H1235" i="28" s="1"/>
  <c r="F1235" i="28"/>
  <c r="J1235" i="28"/>
  <c r="L1235" i="28"/>
  <c r="N1235" i="28"/>
  <c r="A1236" i="28"/>
  <c r="H1236" i="28" s="1"/>
  <c r="F1236" i="28"/>
  <c r="J1236" i="28"/>
  <c r="L1236" i="28"/>
  <c r="N1236" i="28"/>
  <c r="A1237" i="28"/>
  <c r="H1237" i="28" s="1"/>
  <c r="F1237" i="28"/>
  <c r="J1237" i="28"/>
  <c r="L1237" i="28"/>
  <c r="N1237" i="28"/>
  <c r="H1238" i="28"/>
  <c r="F1238" i="28"/>
  <c r="J1238" i="28"/>
  <c r="L1238" i="28"/>
  <c r="N1238" i="28"/>
  <c r="A1239" i="28"/>
  <c r="H1239" i="28" s="1"/>
  <c r="F1239" i="28"/>
  <c r="J1239" i="28"/>
  <c r="L1239" i="28"/>
  <c r="N1239" i="28"/>
  <c r="A1240" i="28"/>
  <c r="H1240" i="28" s="1"/>
  <c r="F1240" i="28"/>
  <c r="J1240" i="28"/>
  <c r="L1240" i="28"/>
  <c r="N1240" i="28"/>
  <c r="A1241" i="28"/>
  <c r="H1241" i="28" s="1"/>
  <c r="F1241" i="28"/>
  <c r="J1241" i="28"/>
  <c r="L1241" i="28"/>
  <c r="N1241" i="28"/>
  <c r="A1242" i="28"/>
  <c r="H1242" i="28" s="1"/>
  <c r="F1242" i="28"/>
  <c r="J1242" i="28"/>
  <c r="L1242" i="28"/>
  <c r="N1242" i="28"/>
  <c r="A1243" i="28"/>
  <c r="H1243" i="28" s="1"/>
  <c r="F1243" i="28"/>
  <c r="J1243" i="28"/>
  <c r="L1243" i="28"/>
  <c r="N1243" i="28"/>
  <c r="A1244" i="28"/>
  <c r="H1244" i="28" s="1"/>
  <c r="F1244" i="28"/>
  <c r="J1244" i="28"/>
  <c r="L1244" i="28"/>
  <c r="N1244" i="28"/>
  <c r="A1245" i="28"/>
  <c r="H1245" i="28" s="1"/>
  <c r="F1245" i="28"/>
  <c r="J1245" i="28"/>
  <c r="L1245" i="28"/>
  <c r="N1245" i="28"/>
  <c r="A1246" i="28"/>
  <c r="H1246" i="28" s="1"/>
  <c r="F1246" i="28"/>
  <c r="J1246" i="28"/>
  <c r="L1246" i="28"/>
  <c r="N1246" i="28"/>
  <c r="H1247" i="28"/>
  <c r="F1247" i="28"/>
  <c r="J1247" i="28"/>
  <c r="L1247" i="28"/>
  <c r="N1247" i="28"/>
  <c r="A1248" i="28"/>
  <c r="H1248" i="28" s="1"/>
  <c r="F1248" i="28"/>
  <c r="J1248" i="28"/>
  <c r="L1248" i="28"/>
  <c r="N1248" i="28"/>
  <c r="H1249" i="28"/>
  <c r="F1249" i="28"/>
  <c r="J1249" i="28"/>
  <c r="L1249" i="28"/>
  <c r="N1249" i="28"/>
  <c r="A1250" i="28"/>
  <c r="H1250" i="28" s="1"/>
  <c r="F1250" i="28"/>
  <c r="J1250" i="28"/>
  <c r="L1250" i="28"/>
  <c r="N1250" i="28"/>
  <c r="A1251" i="28"/>
  <c r="H1251" i="28" s="1"/>
  <c r="F1251" i="28"/>
  <c r="J1251" i="28"/>
  <c r="L1251" i="28"/>
  <c r="N1251" i="28"/>
  <c r="A1252" i="28"/>
  <c r="H1252" i="28" s="1"/>
  <c r="F1252" i="28"/>
  <c r="J1252" i="28"/>
  <c r="L1252" i="28"/>
  <c r="N1252" i="28"/>
  <c r="A1253" i="28"/>
  <c r="H1253" i="28" s="1"/>
  <c r="F1253" i="28"/>
  <c r="J1253" i="28"/>
  <c r="L1253" i="28"/>
  <c r="N1253" i="28"/>
  <c r="H1254" i="28"/>
  <c r="F1254" i="28"/>
  <c r="J1254" i="28"/>
  <c r="L1254" i="28"/>
  <c r="N1254" i="28"/>
  <c r="A1255" i="28"/>
  <c r="H1255" i="28" s="1"/>
  <c r="F1255" i="28"/>
  <c r="J1255" i="28"/>
  <c r="L1255" i="28"/>
  <c r="N1255" i="28"/>
  <c r="A1256" i="28"/>
  <c r="H1256" i="28" s="1"/>
  <c r="F1256" i="28"/>
  <c r="J1256" i="28"/>
  <c r="L1256" i="28"/>
  <c r="N1256" i="28"/>
  <c r="A1257" i="28"/>
  <c r="H1257" i="28" s="1"/>
  <c r="F1257" i="28"/>
  <c r="J1257" i="28"/>
  <c r="L1257" i="28"/>
  <c r="N1257" i="28"/>
  <c r="A1258" i="28"/>
  <c r="H1258" i="28" s="1"/>
  <c r="F1258" i="28"/>
  <c r="J1258" i="28"/>
  <c r="L1258" i="28"/>
  <c r="N1258" i="28"/>
  <c r="A1259" i="28"/>
  <c r="H1259" i="28" s="1"/>
  <c r="F1259" i="28"/>
  <c r="J1259" i="28"/>
  <c r="L1259" i="28"/>
  <c r="N1259" i="28"/>
  <c r="A1260" i="28"/>
  <c r="H1260" i="28" s="1"/>
  <c r="F1260" i="28"/>
  <c r="J1260" i="28"/>
  <c r="L1260" i="28"/>
  <c r="N1260" i="28"/>
  <c r="A1261" i="28"/>
  <c r="H1261" i="28" s="1"/>
  <c r="F1261" i="28"/>
  <c r="J1261" i="28"/>
  <c r="L1261" i="28"/>
  <c r="N1261" i="28"/>
  <c r="H1262" i="28"/>
  <c r="F1262" i="28"/>
  <c r="J1262" i="28"/>
  <c r="L1262" i="28"/>
  <c r="N1262" i="28"/>
  <c r="A1263" i="28"/>
  <c r="H1263" i="28" s="1"/>
  <c r="F1263" i="28"/>
  <c r="J1263" i="28"/>
  <c r="L1263" i="28"/>
  <c r="N1263" i="28"/>
  <c r="A1264" i="28"/>
  <c r="H1264" i="28" s="1"/>
  <c r="F1264" i="28"/>
  <c r="J1264" i="28"/>
  <c r="L1264" i="28"/>
  <c r="N1264" i="28"/>
  <c r="A1265" i="28"/>
  <c r="H1265" i="28" s="1"/>
  <c r="F1265" i="28"/>
  <c r="J1265" i="28"/>
  <c r="L1265" i="28"/>
  <c r="N1265" i="28"/>
  <c r="A1266" i="28"/>
  <c r="H1266" i="28" s="1"/>
  <c r="F1266" i="28"/>
  <c r="J1266" i="28"/>
  <c r="L1266" i="28"/>
  <c r="N1266" i="28"/>
  <c r="A1267" i="28"/>
  <c r="H1267" i="28" s="1"/>
  <c r="F1267" i="28"/>
  <c r="J1267" i="28"/>
  <c r="L1267" i="28"/>
  <c r="N1267" i="28"/>
  <c r="A1268" i="28"/>
  <c r="H1268" i="28" s="1"/>
  <c r="F1268" i="28"/>
  <c r="J1268" i="28"/>
  <c r="L1268" i="28"/>
  <c r="N1268" i="28"/>
  <c r="A1269" i="28"/>
  <c r="H1269" i="28" s="1"/>
  <c r="F1269" i="28"/>
  <c r="J1269" i="28"/>
  <c r="L1269" i="28"/>
  <c r="N1269" i="28"/>
  <c r="A1270" i="28"/>
  <c r="H1270" i="28" s="1"/>
  <c r="F1270" i="28"/>
  <c r="J1270" i="28"/>
  <c r="L1270" i="28"/>
  <c r="N1270" i="28"/>
  <c r="A1271" i="28"/>
  <c r="H1271" i="28" s="1"/>
  <c r="F1271" i="28"/>
  <c r="J1271" i="28"/>
  <c r="L1271" i="28"/>
  <c r="N1271" i="28"/>
  <c r="A1272" i="28"/>
  <c r="H1272" i="28" s="1"/>
  <c r="F1272" i="28"/>
  <c r="J1272" i="28"/>
  <c r="L1272" i="28"/>
  <c r="N1272" i="28"/>
  <c r="A1273" i="28"/>
  <c r="H1273" i="28" s="1"/>
  <c r="F1273" i="28"/>
  <c r="J1273" i="28"/>
  <c r="L1273" i="28"/>
  <c r="N1273" i="28"/>
  <c r="A1274" i="28"/>
  <c r="H1274" i="28" s="1"/>
  <c r="F1274" i="28"/>
  <c r="J1274" i="28"/>
  <c r="L1274" i="28"/>
  <c r="N1274" i="28"/>
  <c r="A1275" i="28"/>
  <c r="H1275" i="28" s="1"/>
  <c r="F1275" i="28"/>
  <c r="J1275" i="28"/>
  <c r="L1275" i="28"/>
  <c r="N1275" i="28"/>
  <c r="A1276" i="28"/>
  <c r="H1276" i="28" s="1"/>
  <c r="F1276" i="28"/>
  <c r="J1276" i="28"/>
  <c r="L1276" i="28"/>
  <c r="N1276" i="28"/>
  <c r="A1277" i="28"/>
  <c r="H1277" i="28" s="1"/>
  <c r="F1277" i="28"/>
  <c r="J1277" i="28"/>
  <c r="L1277" i="28"/>
  <c r="N1277" i="28"/>
  <c r="A1278" i="28"/>
  <c r="H1278" i="28" s="1"/>
  <c r="F1278" i="28"/>
  <c r="J1278" i="28"/>
  <c r="L1278" i="28"/>
  <c r="N1278" i="28"/>
  <c r="A1279" i="28"/>
  <c r="H1279" i="28" s="1"/>
  <c r="F1279" i="28"/>
  <c r="J1279" i="28"/>
  <c r="L1279" i="28"/>
  <c r="N1279" i="28"/>
  <c r="A1280" i="28"/>
  <c r="H1280" i="28" s="1"/>
  <c r="F1280" i="28"/>
  <c r="J1280" i="28"/>
  <c r="L1280" i="28"/>
  <c r="N1280" i="28"/>
  <c r="A1281" i="28"/>
  <c r="H1281" i="28" s="1"/>
  <c r="F1281" i="28"/>
  <c r="J1281" i="28"/>
  <c r="L1281" i="28"/>
  <c r="N1281" i="28"/>
  <c r="H1282" i="28"/>
  <c r="F1282" i="28"/>
  <c r="J1282" i="28"/>
  <c r="L1282" i="28"/>
  <c r="N1282" i="28"/>
  <c r="A1283" i="28"/>
  <c r="H1283" i="28" s="1"/>
  <c r="F1283" i="28"/>
  <c r="J1283" i="28"/>
  <c r="L1283" i="28"/>
  <c r="N1283" i="28"/>
  <c r="A1284" i="28"/>
  <c r="H1284" i="28" s="1"/>
  <c r="F1284" i="28"/>
  <c r="J1284" i="28"/>
  <c r="L1284" i="28"/>
  <c r="N1284" i="28"/>
  <c r="A1285" i="28"/>
  <c r="H1285" i="28" s="1"/>
  <c r="F1285" i="28"/>
  <c r="J1285" i="28"/>
  <c r="L1285" i="28"/>
  <c r="N1285" i="28"/>
  <c r="A1286" i="28"/>
  <c r="H1286" i="28" s="1"/>
  <c r="F1286" i="28"/>
  <c r="J1286" i="28"/>
  <c r="L1286" i="28"/>
  <c r="N1286" i="28"/>
  <c r="A1287" i="28"/>
  <c r="H1287" i="28" s="1"/>
  <c r="F1287" i="28"/>
  <c r="J1287" i="28"/>
  <c r="L1287" i="28"/>
  <c r="N1287" i="28"/>
  <c r="A1288" i="28"/>
  <c r="H1288" i="28" s="1"/>
  <c r="F1288" i="28"/>
  <c r="J1288" i="28"/>
  <c r="L1288" i="28"/>
  <c r="N1288" i="28"/>
  <c r="A1289" i="28"/>
  <c r="H1289" i="28" s="1"/>
  <c r="F1289" i="28"/>
  <c r="J1289" i="28"/>
  <c r="L1289" i="28"/>
  <c r="N1289" i="28"/>
  <c r="A1290" i="28"/>
  <c r="H1290" i="28" s="1"/>
  <c r="F1290" i="28"/>
  <c r="J1290" i="28"/>
  <c r="L1290" i="28"/>
  <c r="N1290" i="28"/>
  <c r="A1291" i="28"/>
  <c r="H1291" i="28" s="1"/>
  <c r="F1291" i="28"/>
  <c r="J1291" i="28"/>
  <c r="L1291" i="28"/>
  <c r="N1291" i="28"/>
  <c r="A1292" i="28"/>
  <c r="H1292" i="28" s="1"/>
  <c r="F1292" i="28"/>
  <c r="J1292" i="28"/>
  <c r="L1292" i="28"/>
  <c r="N1292" i="28"/>
  <c r="A1293" i="28"/>
  <c r="H1293" i="28" s="1"/>
  <c r="F1293" i="28"/>
  <c r="J1293" i="28"/>
  <c r="L1293" i="28"/>
  <c r="N1293" i="28"/>
  <c r="A1294" i="28"/>
  <c r="H1294" i="28" s="1"/>
  <c r="F1294" i="28"/>
  <c r="J1294" i="28"/>
  <c r="L1294" i="28"/>
  <c r="N1294" i="28"/>
  <c r="A1295" i="28"/>
  <c r="H1295" i="28" s="1"/>
  <c r="F1295" i="28"/>
  <c r="J1295" i="28"/>
  <c r="L1295" i="28"/>
  <c r="N1295" i="28"/>
  <c r="A1296" i="28"/>
  <c r="H1296" i="28" s="1"/>
  <c r="F1296" i="28"/>
  <c r="J1296" i="28"/>
  <c r="L1296" i="28"/>
  <c r="N1296" i="28"/>
  <c r="A1297" i="28"/>
  <c r="H1297" i="28" s="1"/>
  <c r="F1297" i="28"/>
  <c r="J1297" i="28"/>
  <c r="L1297" i="28"/>
  <c r="N1297" i="28"/>
  <c r="H1298" i="28"/>
  <c r="F1298" i="28"/>
  <c r="J1298" i="28"/>
  <c r="L1298" i="28"/>
  <c r="N1298" i="28"/>
  <c r="A1299" i="28"/>
  <c r="H1299" i="28" s="1"/>
  <c r="F1299" i="28"/>
  <c r="J1299" i="28"/>
  <c r="L1299" i="28"/>
  <c r="N1299" i="28"/>
  <c r="A1300" i="28"/>
  <c r="H1300" i="28" s="1"/>
  <c r="F1300" i="28"/>
  <c r="J1300" i="28"/>
  <c r="L1300" i="28"/>
  <c r="N1300" i="28"/>
  <c r="H1301" i="28"/>
  <c r="F1301" i="28"/>
  <c r="J1301" i="28"/>
  <c r="L1301" i="28"/>
  <c r="N1301" i="28"/>
  <c r="A1302" i="28"/>
  <c r="H1302" i="28" s="1"/>
  <c r="F1302" i="28"/>
  <c r="J1302" i="28"/>
  <c r="L1302" i="28"/>
  <c r="N1302" i="28"/>
  <c r="A1306" i="28"/>
  <c r="H1306" i="28" s="1"/>
  <c r="F1306" i="28"/>
  <c r="J1306" i="28"/>
  <c r="L1306" i="28"/>
  <c r="N1306" i="28"/>
  <c r="A1307" i="28"/>
  <c r="H1307" i="28" s="1"/>
  <c r="F1307" i="28"/>
  <c r="J1307" i="28"/>
  <c r="L1307" i="28"/>
  <c r="N1307" i="28"/>
  <c r="A1308" i="28"/>
  <c r="H1308" i="28" s="1"/>
  <c r="F1308" i="28"/>
  <c r="J1308" i="28"/>
  <c r="L1308" i="28"/>
  <c r="N1308" i="28"/>
  <c r="A1309" i="28"/>
  <c r="H1309" i="28" s="1"/>
  <c r="F1309" i="28"/>
  <c r="J1309" i="28"/>
  <c r="L1309" i="28"/>
  <c r="N1309" i="28"/>
  <c r="A1310" i="28"/>
  <c r="H1310" i="28" s="1"/>
  <c r="F1310" i="28"/>
  <c r="J1310" i="28"/>
  <c r="L1310" i="28"/>
  <c r="N1310" i="28"/>
  <c r="A1311" i="28"/>
  <c r="H1311" i="28" s="1"/>
  <c r="F1311" i="28"/>
  <c r="J1311" i="28"/>
  <c r="L1311" i="28"/>
  <c r="N1311" i="28"/>
  <c r="A1312" i="28"/>
  <c r="H1312" i="28" s="1"/>
  <c r="F1312" i="28"/>
  <c r="J1312" i="28"/>
  <c r="L1312" i="28"/>
  <c r="N1312" i="28"/>
  <c r="A1313" i="28"/>
  <c r="H1313" i="28" s="1"/>
  <c r="F1313" i="28"/>
  <c r="J1313" i="28"/>
  <c r="L1313" i="28"/>
  <c r="N1313" i="28"/>
  <c r="A1314" i="28"/>
  <c r="H1314" i="28" s="1"/>
  <c r="F1314" i="28"/>
  <c r="J1314" i="28"/>
  <c r="L1314" i="28"/>
  <c r="N1314" i="28"/>
  <c r="A1315" i="28"/>
  <c r="H1315" i="28" s="1"/>
  <c r="F1315" i="28"/>
  <c r="J1315" i="28"/>
  <c r="L1315" i="28"/>
  <c r="N1315" i="28"/>
  <c r="A1316" i="28"/>
  <c r="H1316" i="28" s="1"/>
  <c r="F1316" i="28"/>
  <c r="J1316" i="28"/>
  <c r="L1316" i="28"/>
  <c r="N1316" i="28"/>
  <c r="A1317" i="28"/>
  <c r="H1317" i="28" s="1"/>
  <c r="F1317" i="28"/>
  <c r="J1317" i="28"/>
  <c r="L1317" i="28"/>
  <c r="N1317" i="28"/>
  <c r="A1318" i="28"/>
  <c r="H1318" i="28" s="1"/>
  <c r="F1318" i="28"/>
  <c r="J1318" i="28"/>
  <c r="L1318" i="28"/>
  <c r="N1318" i="28"/>
  <c r="A1319" i="28"/>
  <c r="H1319" i="28" s="1"/>
  <c r="F1319" i="28"/>
  <c r="J1319" i="28"/>
  <c r="L1319" i="28"/>
  <c r="N1319" i="28"/>
  <c r="A1320" i="28"/>
  <c r="H1320" i="28" s="1"/>
  <c r="F1320" i="28"/>
  <c r="J1320" i="28"/>
  <c r="L1320" i="28"/>
  <c r="N1320" i="28"/>
  <c r="A1321" i="28"/>
  <c r="H1321" i="28" s="1"/>
  <c r="F1321" i="28"/>
  <c r="J1321" i="28"/>
  <c r="L1321" i="28"/>
  <c r="N1321" i="28"/>
  <c r="A1322" i="28"/>
  <c r="H1322" i="28" s="1"/>
  <c r="F1322" i="28"/>
  <c r="J1322" i="28"/>
  <c r="L1322" i="28"/>
  <c r="N1322" i="28"/>
  <c r="H1323" i="28"/>
  <c r="F1323" i="28"/>
  <c r="J1323" i="28"/>
  <c r="L1323" i="28"/>
  <c r="N1323" i="28"/>
  <c r="A1324" i="28"/>
  <c r="H1324" i="28" s="1"/>
  <c r="F1324" i="28"/>
  <c r="J1324" i="28"/>
  <c r="L1324" i="28"/>
  <c r="N1324" i="28"/>
  <c r="A1325" i="28"/>
  <c r="H1325" i="28" s="1"/>
  <c r="F1325" i="28"/>
  <c r="J1325" i="28"/>
  <c r="L1325" i="28"/>
  <c r="N1325" i="28"/>
  <c r="A1326" i="28"/>
  <c r="H1326" i="28" s="1"/>
  <c r="F1326" i="28"/>
  <c r="J1326" i="28"/>
  <c r="L1326" i="28"/>
  <c r="N1326" i="28"/>
  <c r="A1327" i="28"/>
  <c r="H1327" i="28" s="1"/>
  <c r="F1327" i="28"/>
  <c r="J1327" i="28"/>
  <c r="L1327" i="28"/>
  <c r="N1327" i="28"/>
  <c r="A1328" i="28"/>
  <c r="H1328" i="28" s="1"/>
  <c r="F1328" i="28"/>
  <c r="J1328" i="28"/>
  <c r="L1328" i="28"/>
  <c r="N1328" i="28"/>
  <c r="A1329" i="28"/>
  <c r="H1329" i="28" s="1"/>
  <c r="F1329" i="28"/>
  <c r="J1329" i="28"/>
  <c r="L1329" i="28"/>
  <c r="N1329" i="28"/>
  <c r="A1330" i="28"/>
  <c r="H1330" i="28" s="1"/>
  <c r="F1330" i="28"/>
  <c r="J1330" i="28"/>
  <c r="L1330" i="28"/>
  <c r="N1330" i="28"/>
  <c r="A1331" i="28"/>
  <c r="H1331" i="28" s="1"/>
  <c r="F1331" i="28"/>
  <c r="J1331" i="28"/>
  <c r="L1331" i="28"/>
  <c r="N1331" i="28"/>
  <c r="A1332" i="28"/>
  <c r="H1332" i="28" s="1"/>
  <c r="F1332" i="28"/>
  <c r="J1332" i="28"/>
  <c r="L1332" i="28"/>
  <c r="N1332" i="28"/>
  <c r="A1333" i="28"/>
  <c r="H1333" i="28" s="1"/>
  <c r="F1333" i="28"/>
  <c r="J1333" i="28"/>
  <c r="L1333" i="28"/>
  <c r="N1333" i="28"/>
  <c r="A1334" i="28"/>
  <c r="H1334" i="28" s="1"/>
  <c r="F1334" i="28"/>
  <c r="J1334" i="28"/>
  <c r="L1334" i="28"/>
  <c r="N1334" i="28"/>
  <c r="A1335" i="28"/>
  <c r="H1335" i="28" s="1"/>
  <c r="F1335" i="28"/>
  <c r="J1335" i="28"/>
  <c r="L1335" i="28"/>
  <c r="N1335" i="28"/>
  <c r="A1336" i="28"/>
  <c r="H1336" i="28" s="1"/>
  <c r="F1336" i="28"/>
  <c r="J1336" i="28"/>
  <c r="L1336" i="28"/>
  <c r="N1336" i="28"/>
  <c r="A1337" i="28"/>
  <c r="H1337" i="28" s="1"/>
  <c r="F1337" i="28"/>
  <c r="J1337" i="28"/>
  <c r="L1337" i="28"/>
  <c r="N1337" i="28"/>
  <c r="A1338" i="28"/>
  <c r="H1338" i="28" s="1"/>
  <c r="F1338" i="28"/>
  <c r="J1338" i="28"/>
  <c r="L1338" i="28"/>
  <c r="N1338" i="28"/>
  <c r="A1339" i="28"/>
  <c r="H1339" i="28" s="1"/>
  <c r="F1339" i="28"/>
  <c r="J1339" i="28"/>
  <c r="L1339" i="28"/>
  <c r="N1339" i="28"/>
  <c r="A1340" i="28"/>
  <c r="H1340" i="28" s="1"/>
  <c r="F1340" i="28"/>
  <c r="J1340" i="28"/>
  <c r="L1340" i="28"/>
  <c r="N1340" i="28"/>
  <c r="A1341" i="28"/>
  <c r="H1341" i="28" s="1"/>
  <c r="F1341" i="28"/>
  <c r="J1341" i="28"/>
  <c r="L1341" i="28"/>
  <c r="N1341" i="28"/>
  <c r="A1342" i="28"/>
  <c r="H1342" i="28" s="1"/>
  <c r="F1342" i="28"/>
  <c r="J1342" i="28"/>
  <c r="L1342" i="28"/>
  <c r="N1342" i="28"/>
  <c r="A1343" i="28"/>
  <c r="H1343" i="28" s="1"/>
  <c r="F1343" i="28"/>
  <c r="J1343" i="28"/>
  <c r="L1343" i="28"/>
  <c r="N1343" i="28"/>
  <c r="A1344" i="28"/>
  <c r="H1344" i="28" s="1"/>
  <c r="F1344" i="28"/>
  <c r="J1344" i="28"/>
  <c r="L1344" i="28"/>
  <c r="N1344" i="28"/>
  <c r="A1345" i="28"/>
  <c r="H1345" i="28" s="1"/>
  <c r="F1345" i="28"/>
  <c r="J1345" i="28"/>
  <c r="L1345" i="28"/>
  <c r="N1345" i="28"/>
  <c r="A1346" i="28"/>
  <c r="H1346" i="28" s="1"/>
  <c r="F1346" i="28"/>
  <c r="J1346" i="28"/>
  <c r="L1346" i="28"/>
  <c r="N1346" i="28"/>
  <c r="A1347" i="28"/>
  <c r="H1347" i="28" s="1"/>
  <c r="F1347" i="28"/>
  <c r="J1347" i="28"/>
  <c r="L1347" i="28"/>
  <c r="N1347" i="28"/>
  <c r="A1348" i="28"/>
  <c r="H1348" i="28" s="1"/>
  <c r="F1348" i="28"/>
  <c r="J1348" i="28"/>
  <c r="L1348" i="28"/>
  <c r="N1348" i="28"/>
  <c r="A1349" i="28"/>
  <c r="H1349" i="28" s="1"/>
  <c r="F1349" i="28"/>
  <c r="J1349" i="28"/>
  <c r="L1349" i="28"/>
  <c r="N1349" i="28"/>
  <c r="A1350" i="28"/>
  <c r="H1350" i="28" s="1"/>
  <c r="F1350" i="28"/>
  <c r="J1350" i="28"/>
  <c r="L1350" i="28"/>
  <c r="N1350" i="28"/>
  <c r="A1351" i="28"/>
  <c r="H1351" i="28" s="1"/>
  <c r="F1351" i="28"/>
  <c r="J1351" i="28"/>
  <c r="L1351" i="28"/>
  <c r="N1351" i="28"/>
  <c r="A1352" i="28"/>
  <c r="H1352" i="28" s="1"/>
  <c r="F1352" i="28"/>
  <c r="J1352" i="28"/>
  <c r="L1352" i="28"/>
  <c r="N1352" i="28"/>
  <c r="A1353" i="28"/>
  <c r="H1353" i="28" s="1"/>
  <c r="F1353" i="28"/>
  <c r="J1353" i="28"/>
  <c r="L1353" i="28"/>
  <c r="N1353" i="28"/>
  <c r="A1354" i="28"/>
  <c r="H1354" i="28" s="1"/>
  <c r="F1354" i="28"/>
  <c r="J1354" i="28"/>
  <c r="L1354" i="28"/>
  <c r="N1354" i="28"/>
  <c r="A1355" i="28"/>
  <c r="H1355" i="28" s="1"/>
  <c r="F1355" i="28"/>
  <c r="J1355" i="28"/>
  <c r="L1355" i="28"/>
  <c r="N1355" i="28"/>
  <c r="A1356" i="28"/>
  <c r="H1356" i="28" s="1"/>
  <c r="F1356" i="28"/>
  <c r="J1356" i="28"/>
  <c r="L1356" i="28"/>
  <c r="N1356" i="28"/>
  <c r="A1357" i="28"/>
  <c r="H1357" i="28" s="1"/>
  <c r="F1357" i="28"/>
  <c r="J1357" i="28"/>
  <c r="L1357" i="28"/>
  <c r="N1357" i="28"/>
  <c r="A1358" i="28"/>
  <c r="H1358" i="28" s="1"/>
  <c r="F1358" i="28"/>
  <c r="J1358" i="28"/>
  <c r="L1358" i="28"/>
  <c r="N1358" i="28"/>
  <c r="A1359" i="28"/>
  <c r="H1359" i="28" s="1"/>
  <c r="F1359" i="28"/>
  <c r="J1359" i="28"/>
  <c r="L1359" i="28"/>
  <c r="N1359" i="28"/>
  <c r="A1360" i="28"/>
  <c r="H1360" i="28" s="1"/>
  <c r="F1360" i="28"/>
  <c r="J1360" i="28"/>
  <c r="L1360" i="28"/>
  <c r="N1360" i="28"/>
  <c r="A1361" i="28"/>
  <c r="H1361" i="28" s="1"/>
  <c r="F1361" i="28"/>
  <c r="J1361" i="28"/>
  <c r="L1361" i="28"/>
  <c r="N1361" i="28"/>
  <c r="A1362" i="28"/>
  <c r="H1362" i="28" s="1"/>
  <c r="F1362" i="28"/>
  <c r="J1362" i="28"/>
  <c r="L1362" i="28"/>
  <c r="N1362" i="28"/>
  <c r="A1363" i="28"/>
  <c r="H1363" i="28" s="1"/>
  <c r="F1363" i="28"/>
  <c r="J1363" i="28"/>
  <c r="L1363" i="28"/>
  <c r="N1363" i="28"/>
  <c r="A1364" i="28"/>
  <c r="H1364" i="28" s="1"/>
  <c r="F1364" i="28"/>
  <c r="J1364" i="28"/>
  <c r="L1364" i="28"/>
  <c r="N1364" i="28"/>
  <c r="A1365" i="28"/>
  <c r="H1365" i="28" s="1"/>
  <c r="F1365" i="28"/>
  <c r="J1365" i="28"/>
  <c r="L1365" i="28"/>
  <c r="N1365" i="28"/>
  <c r="A1366" i="28"/>
  <c r="H1366" i="28" s="1"/>
  <c r="F1366" i="28"/>
  <c r="J1366" i="28"/>
  <c r="L1366" i="28"/>
  <c r="N1366" i="28"/>
  <c r="A1367" i="28"/>
  <c r="H1367" i="28" s="1"/>
  <c r="F1367" i="28"/>
  <c r="J1367" i="28"/>
  <c r="L1367" i="28"/>
  <c r="N1367" i="28"/>
  <c r="A1368" i="28"/>
  <c r="H1368" i="28" s="1"/>
  <c r="F1368" i="28"/>
  <c r="J1368" i="28"/>
  <c r="L1368" i="28"/>
  <c r="N1368" i="28"/>
  <c r="A1369" i="28"/>
  <c r="H1369" i="28" s="1"/>
  <c r="F1369" i="28"/>
  <c r="J1369" i="28"/>
  <c r="L1369" i="28"/>
  <c r="N1369" i="28"/>
  <c r="A1370" i="28"/>
  <c r="H1370" i="28" s="1"/>
  <c r="F1370" i="28"/>
  <c r="J1370" i="28"/>
  <c r="L1370" i="28"/>
  <c r="N1370" i="28"/>
  <c r="A1371" i="28"/>
  <c r="H1371" i="28" s="1"/>
  <c r="F1371" i="28"/>
  <c r="J1371" i="28"/>
  <c r="L1371" i="28"/>
  <c r="N1371" i="28"/>
  <c r="A1372" i="28"/>
  <c r="H1372" i="28" s="1"/>
  <c r="F1372" i="28"/>
  <c r="J1372" i="28"/>
  <c r="L1372" i="28"/>
  <c r="N1372" i="28"/>
  <c r="A1373" i="28"/>
  <c r="H1373" i="28" s="1"/>
  <c r="F1373" i="28"/>
  <c r="J1373" i="28"/>
  <c r="L1373" i="28"/>
  <c r="N1373" i="28"/>
  <c r="A1374" i="28"/>
  <c r="H1374" i="28" s="1"/>
  <c r="F1374" i="28"/>
  <c r="J1374" i="28"/>
  <c r="L1374" i="28"/>
  <c r="N1374" i="28"/>
  <c r="A1375" i="28"/>
  <c r="H1375" i="28" s="1"/>
  <c r="F1375" i="28"/>
  <c r="J1375" i="28"/>
  <c r="L1375" i="28"/>
  <c r="N1375" i="28"/>
  <c r="A1376" i="28"/>
  <c r="H1376" i="28" s="1"/>
  <c r="F1376" i="28"/>
  <c r="J1376" i="28"/>
  <c r="L1376" i="28"/>
  <c r="N1376" i="28"/>
  <c r="A1377" i="28"/>
  <c r="H1377" i="28" s="1"/>
  <c r="F1377" i="28"/>
  <c r="J1377" i="28"/>
  <c r="L1377" i="28"/>
  <c r="N1377" i="28"/>
  <c r="A1378" i="28"/>
  <c r="H1378" i="28" s="1"/>
  <c r="F1378" i="28"/>
  <c r="J1378" i="28"/>
  <c r="L1378" i="28"/>
  <c r="N1378" i="28"/>
  <c r="A1379" i="28"/>
  <c r="H1379" i="28" s="1"/>
  <c r="F1379" i="28"/>
  <c r="J1379" i="28"/>
  <c r="L1379" i="28"/>
  <c r="N1379" i="28"/>
  <c r="A1380" i="28"/>
  <c r="H1380" i="28" s="1"/>
  <c r="F1380" i="28"/>
  <c r="J1380" i="28"/>
  <c r="L1380" i="28"/>
  <c r="N1380" i="28"/>
  <c r="A1381" i="28"/>
  <c r="H1381" i="28" s="1"/>
  <c r="F1381" i="28"/>
  <c r="J1381" i="28"/>
  <c r="L1381" i="28"/>
  <c r="N1381" i="28"/>
  <c r="A1382" i="28"/>
  <c r="H1382" i="28" s="1"/>
  <c r="F1382" i="28"/>
  <c r="J1382" i="28"/>
  <c r="L1382" i="28"/>
  <c r="N1382" i="28"/>
  <c r="A1383" i="28"/>
  <c r="H1383" i="28" s="1"/>
  <c r="F1383" i="28"/>
  <c r="J1383" i="28"/>
  <c r="L1383" i="28"/>
  <c r="N1383" i="28"/>
  <c r="A1384" i="28"/>
  <c r="H1384" i="28" s="1"/>
  <c r="F1384" i="28"/>
  <c r="J1384" i="28"/>
  <c r="L1384" i="28"/>
  <c r="N1384" i="28"/>
  <c r="A1385" i="28"/>
  <c r="H1385" i="28" s="1"/>
  <c r="F1385" i="28"/>
  <c r="J1385" i="28"/>
  <c r="L1385" i="28"/>
  <c r="N1385" i="28"/>
  <c r="A1386" i="28"/>
  <c r="H1386" i="28" s="1"/>
  <c r="F1386" i="28"/>
  <c r="J1386" i="28"/>
  <c r="L1386" i="28"/>
  <c r="N1386" i="28"/>
  <c r="A1387" i="28"/>
  <c r="H1387" i="28" s="1"/>
  <c r="F1387" i="28"/>
  <c r="J1387" i="28"/>
  <c r="L1387" i="28"/>
  <c r="N1387" i="28"/>
  <c r="A1388" i="28"/>
  <c r="H1388" i="28" s="1"/>
  <c r="F1388" i="28"/>
  <c r="J1388" i="28"/>
  <c r="L1388" i="28"/>
  <c r="N1388" i="28"/>
  <c r="A1389" i="28"/>
  <c r="H1389" i="28" s="1"/>
  <c r="F1389" i="28"/>
  <c r="J1389" i="28"/>
  <c r="L1389" i="28"/>
  <c r="N1389" i="28"/>
  <c r="A1390" i="28"/>
  <c r="H1390" i="28" s="1"/>
  <c r="F1390" i="28"/>
  <c r="J1390" i="28"/>
  <c r="L1390" i="28"/>
  <c r="N1390" i="28"/>
  <c r="A1391" i="28"/>
  <c r="H1391" i="28" s="1"/>
  <c r="F1391" i="28"/>
  <c r="J1391" i="28"/>
  <c r="L1391" i="28"/>
  <c r="N1391" i="28"/>
  <c r="A1392" i="28"/>
  <c r="H1392" i="28" s="1"/>
  <c r="F1392" i="28"/>
  <c r="J1392" i="28"/>
  <c r="L1392" i="28"/>
  <c r="N1392" i="28"/>
  <c r="A1393" i="28"/>
  <c r="H1393" i="28" s="1"/>
  <c r="F1393" i="28"/>
  <c r="J1393" i="28"/>
  <c r="L1393" i="28"/>
  <c r="N1393" i="28"/>
  <c r="A1394" i="28"/>
  <c r="H1394" i="28" s="1"/>
  <c r="F1394" i="28"/>
  <c r="J1394" i="28"/>
  <c r="L1394" i="28"/>
  <c r="N1394" i="28"/>
  <c r="A1395" i="28"/>
  <c r="H1395" i="28" s="1"/>
  <c r="F1395" i="28"/>
  <c r="J1395" i="28"/>
  <c r="L1395" i="28"/>
  <c r="N1395" i="28"/>
  <c r="A1396" i="28"/>
  <c r="H1396" i="28" s="1"/>
  <c r="F1396" i="28"/>
  <c r="J1396" i="28"/>
  <c r="L1396" i="28"/>
  <c r="N1396" i="28"/>
  <c r="A1397" i="28"/>
  <c r="H1397" i="28" s="1"/>
  <c r="F1397" i="28"/>
  <c r="J1397" i="28"/>
  <c r="L1397" i="28"/>
  <c r="N1397" i="28"/>
  <c r="A1398" i="28"/>
  <c r="H1398" i="28" s="1"/>
  <c r="F1398" i="28"/>
  <c r="J1398" i="28"/>
  <c r="L1398" i="28"/>
  <c r="N1398" i="28"/>
  <c r="A1399" i="28"/>
  <c r="H1399" i="28" s="1"/>
  <c r="F1399" i="28"/>
  <c r="J1399" i="28"/>
  <c r="L1399" i="28"/>
  <c r="N1399" i="28"/>
  <c r="A1400" i="28"/>
  <c r="H1400" i="28" s="1"/>
  <c r="F1400" i="28"/>
  <c r="J1400" i="28"/>
  <c r="L1400" i="28"/>
  <c r="N1400" i="28"/>
  <c r="A1401" i="28"/>
  <c r="H1401" i="28" s="1"/>
  <c r="F1401" i="28"/>
  <c r="J1401" i="28"/>
  <c r="L1401" i="28"/>
  <c r="N1401" i="28"/>
  <c r="A1402" i="28"/>
  <c r="H1402" i="28" s="1"/>
  <c r="F1402" i="28"/>
  <c r="J1402" i="28"/>
  <c r="L1402" i="28"/>
  <c r="N1402" i="28"/>
  <c r="A1403" i="28"/>
  <c r="H1403" i="28" s="1"/>
  <c r="F1403" i="28"/>
  <c r="J1403" i="28"/>
  <c r="L1403" i="28"/>
  <c r="N1403" i="28"/>
  <c r="A1404" i="28"/>
  <c r="H1404" i="28" s="1"/>
  <c r="F1404" i="28"/>
  <c r="J1404" i="28"/>
  <c r="L1404" i="28"/>
  <c r="N1404" i="28"/>
  <c r="A1405" i="28"/>
  <c r="H1405" i="28" s="1"/>
  <c r="F1405" i="28"/>
  <c r="J1405" i="28"/>
  <c r="L1405" i="28"/>
  <c r="N1405" i="28"/>
  <c r="A1406" i="28"/>
  <c r="H1406" i="28" s="1"/>
  <c r="F1406" i="28"/>
  <c r="J1406" i="28"/>
  <c r="L1406" i="28"/>
  <c r="N1406" i="28"/>
  <c r="A1407" i="28"/>
  <c r="H1407" i="28" s="1"/>
  <c r="F1407" i="28"/>
  <c r="J1407" i="28"/>
  <c r="L1407" i="28"/>
  <c r="N1407" i="28"/>
  <c r="A1408" i="28"/>
  <c r="H1408" i="28" s="1"/>
  <c r="F1408" i="28"/>
  <c r="J1408" i="28"/>
  <c r="L1408" i="28"/>
  <c r="N1408" i="28"/>
  <c r="A1409" i="28"/>
  <c r="H1409" i="28" s="1"/>
  <c r="F1409" i="28"/>
  <c r="J1409" i="28"/>
  <c r="L1409" i="28"/>
  <c r="N1409" i="28"/>
  <c r="A1410" i="28"/>
  <c r="H1410" i="28" s="1"/>
  <c r="F1410" i="28"/>
  <c r="J1410" i="28"/>
  <c r="L1410" i="28"/>
  <c r="N1410" i="28"/>
  <c r="A1411" i="28"/>
  <c r="H1411" i="28" s="1"/>
  <c r="F1411" i="28"/>
  <c r="J1411" i="28"/>
  <c r="L1411" i="28"/>
  <c r="N1411" i="28"/>
  <c r="A1412" i="28"/>
  <c r="H1412" i="28" s="1"/>
  <c r="F1412" i="28"/>
  <c r="J1412" i="28"/>
  <c r="L1412" i="28"/>
  <c r="N1412" i="28"/>
  <c r="A1413" i="28"/>
  <c r="H1413" i="28" s="1"/>
  <c r="F1413" i="28"/>
  <c r="J1413" i="28"/>
  <c r="L1413" i="28"/>
  <c r="N1413" i="28"/>
  <c r="A1414" i="28"/>
  <c r="H1414" i="28" s="1"/>
  <c r="F1414" i="28"/>
  <c r="J1414" i="28"/>
  <c r="L1414" i="28"/>
  <c r="N1414" i="28"/>
  <c r="A1415" i="28"/>
  <c r="H1415" i="28" s="1"/>
  <c r="F1415" i="28"/>
  <c r="J1415" i="28"/>
  <c r="L1415" i="28"/>
  <c r="N1415" i="28"/>
  <c r="A1416" i="28"/>
  <c r="H1416" i="28" s="1"/>
  <c r="F1416" i="28"/>
  <c r="J1416" i="28"/>
  <c r="L1416" i="28"/>
  <c r="N1416" i="28"/>
  <c r="A1417" i="28"/>
  <c r="H1417" i="28" s="1"/>
  <c r="F1417" i="28"/>
  <c r="J1417" i="28"/>
  <c r="L1417" i="28"/>
  <c r="N1417" i="28"/>
  <c r="A1418" i="28"/>
  <c r="H1418" i="28" s="1"/>
  <c r="F1418" i="28"/>
  <c r="J1418" i="28"/>
  <c r="L1418" i="28"/>
  <c r="N1418" i="28"/>
  <c r="A1419" i="28"/>
  <c r="H1419" i="28" s="1"/>
  <c r="F1419" i="28"/>
  <c r="J1419" i="28"/>
  <c r="L1419" i="28"/>
  <c r="N1419" i="28"/>
  <c r="A1420" i="28"/>
  <c r="H1420" i="28" s="1"/>
  <c r="F1420" i="28"/>
  <c r="J1420" i="28"/>
  <c r="L1420" i="28"/>
  <c r="N1420" i="28"/>
  <c r="A1421" i="28"/>
  <c r="H1421" i="28" s="1"/>
  <c r="F1421" i="28"/>
  <c r="J1421" i="28"/>
  <c r="L1421" i="28"/>
  <c r="N1421" i="28"/>
  <c r="A1422" i="28"/>
  <c r="H1422" i="28" s="1"/>
  <c r="F1422" i="28"/>
  <c r="J1422" i="28"/>
  <c r="L1422" i="28"/>
  <c r="N1422" i="28"/>
  <c r="A1423" i="28"/>
  <c r="H1423" i="28" s="1"/>
  <c r="F1423" i="28"/>
  <c r="J1423" i="28"/>
  <c r="L1423" i="28"/>
  <c r="N1423" i="28"/>
  <c r="A1424" i="28"/>
  <c r="H1424" i="28" s="1"/>
  <c r="F1424" i="28"/>
  <c r="J1424" i="28"/>
  <c r="L1424" i="28"/>
  <c r="N1424" i="28"/>
  <c r="A1425" i="28"/>
  <c r="H1425" i="28" s="1"/>
  <c r="F1425" i="28"/>
  <c r="J1425" i="28"/>
  <c r="L1425" i="28"/>
  <c r="N1425" i="28"/>
  <c r="H433" i="28" l="1"/>
  <c r="F11" i="22"/>
  <c r="F10" i="22"/>
  <c r="C1113" i="24"/>
  <c r="A1460" i="21"/>
  <c r="A6" i="31" l="1"/>
  <c r="F6" i="31" s="1"/>
  <c r="A7" i="31"/>
  <c r="A8" i="31"/>
  <c r="A9" i="31"/>
  <c r="A10" i="31"/>
  <c r="A11" i="31"/>
  <c r="A12" i="31"/>
  <c r="A13" i="31"/>
  <c r="A14" i="31"/>
  <c r="A15" i="31"/>
  <c r="A16" i="31"/>
  <c r="F16" i="31" s="1"/>
  <c r="A17" i="31" l="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7" i="31"/>
  <c r="A248" i="31"/>
  <c r="A249" i="31"/>
  <c r="A250" i="31"/>
  <c r="A251" i="31"/>
  <c r="A252" i="31"/>
  <c r="F252" i="31" s="1"/>
  <c r="A253" i="31"/>
  <c r="A254" i="31"/>
  <c r="A255" i="31"/>
  <c r="A256" i="31"/>
  <c r="A257" i="31"/>
  <c r="A259" i="31"/>
  <c r="A260" i="31"/>
  <c r="A261" i="31"/>
  <c r="F261" i="31" s="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F300" i="31" s="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F574" i="31" s="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F655" i="31" s="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F714" i="31" s="1"/>
  <c r="A715" i="31"/>
  <c r="A716" i="31"/>
  <c r="F716" i="31" s="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F753" i="31" s="1"/>
  <c r="A754" i="31"/>
  <c r="A757" i="31"/>
  <c r="F757" i="31" s="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3" i="31"/>
  <c r="A824" i="31"/>
  <c r="A825" i="31"/>
  <c r="A826" i="31"/>
  <c r="A827" i="31"/>
  <c r="A828" i="31"/>
  <c r="A829" i="31"/>
  <c r="A830" i="31"/>
  <c r="A831" i="31"/>
  <c r="A832" i="31"/>
  <c r="A833" i="31"/>
  <c r="A834" i="31"/>
  <c r="A835" i="31"/>
  <c r="A836" i="31"/>
  <c r="A837" i="31"/>
  <c r="A838" i="31"/>
  <c r="A839" i="31"/>
  <c r="F839" i="31" s="1"/>
  <c r="A840" i="31"/>
  <c r="A841" i="31"/>
  <c r="A842" i="31"/>
  <c r="A843" i="31"/>
  <c r="F843" i="31" s="1"/>
  <c r="A844" i="31"/>
  <c r="A845" i="31"/>
  <c r="A846" i="31"/>
  <c r="A847" i="31"/>
  <c r="A848" i="31"/>
  <c r="A849" i="31"/>
  <c r="A850" i="31"/>
  <c r="A851" i="31"/>
  <c r="A852" i="31"/>
  <c r="A853" i="31"/>
  <c r="A854" i="31"/>
  <c r="A855" i="31"/>
  <c r="A856" i="31"/>
  <c r="F856" i="31" s="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F965" i="31" s="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13" i="31"/>
  <c r="F1113" i="31" s="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F1247" i="31" s="1"/>
  <c r="A1248" i="31"/>
  <c r="A1249" i="31"/>
  <c r="A1250" i="31"/>
  <c r="A1251" i="31"/>
  <c r="A1252" i="31"/>
  <c r="A1253" i="31"/>
  <c r="A1254" i="31"/>
  <c r="F1254" i="31" s="1"/>
  <c r="A1255" i="31"/>
  <c r="A1256" i="31"/>
  <c r="A1257" i="31"/>
  <c r="A1258" i="31"/>
  <c r="A1259" i="31"/>
  <c r="A1260" i="31"/>
  <c r="A1261" i="31"/>
  <c r="A1262" i="31"/>
  <c r="F1262" i="31" s="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F1298" i="31" s="1"/>
  <c r="A1299" i="31"/>
  <c r="A1300" i="31"/>
  <c r="A1301" i="31"/>
  <c r="A1302"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F1433" i="31" s="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J7" i="31"/>
  <c r="K7" i="31" s="1"/>
  <c r="E8" i="31"/>
  <c r="C9" i="31"/>
  <c r="D9" i="31" s="1"/>
  <c r="E10" i="31"/>
  <c r="M11" i="31"/>
  <c r="C12" i="31"/>
  <c r="D12" i="31" s="1"/>
  <c r="C13" i="31"/>
  <c r="D13" i="31" s="1"/>
  <c r="C14" i="31"/>
  <c r="D14" i="31" s="1"/>
  <c r="E15" i="31"/>
  <c r="C16" i="31"/>
  <c r="D16" i="31" s="1"/>
  <c r="L6" i="31"/>
  <c r="A1425" i="23"/>
  <c r="B1425" i="23"/>
  <c r="C1425" i="23"/>
  <c r="D1425" i="23"/>
  <c r="E1425" i="23"/>
  <c r="K1425" i="23" s="1"/>
  <c r="F1425" i="23"/>
  <c r="AD1425" i="23"/>
  <c r="AE1425" i="23" s="1"/>
  <c r="AI1425" i="23"/>
  <c r="AL1425" i="23" s="1"/>
  <c r="A1426" i="23"/>
  <c r="B1426" i="23"/>
  <c r="C1426" i="23"/>
  <c r="D1426" i="23"/>
  <c r="E1426" i="23"/>
  <c r="W1426" i="23" s="1"/>
  <c r="F1426" i="23"/>
  <c r="AD1426" i="23"/>
  <c r="AE1426" i="23" s="1"/>
  <c r="AI1426" i="23"/>
  <c r="AL1426" i="23" s="1"/>
  <c r="A1427" i="23"/>
  <c r="B1427" i="23"/>
  <c r="C1427" i="23"/>
  <c r="D1427" i="23"/>
  <c r="E1427" i="23"/>
  <c r="U1427" i="23" s="1"/>
  <c r="F1427" i="23"/>
  <c r="AD1427" i="23"/>
  <c r="AF1427" i="23" s="1"/>
  <c r="AI1427" i="23"/>
  <c r="A1428" i="23"/>
  <c r="B1428" i="23"/>
  <c r="C1428" i="23"/>
  <c r="D1428" i="23"/>
  <c r="E1428" i="23"/>
  <c r="F1428" i="23"/>
  <c r="AD1428" i="23"/>
  <c r="AE1428" i="23" s="1"/>
  <c r="AI1428" i="23"/>
  <c r="A1429" i="23"/>
  <c r="B1429" i="23"/>
  <c r="C1429" i="23"/>
  <c r="D1429" i="23"/>
  <c r="E1429" i="23"/>
  <c r="F1429" i="23"/>
  <c r="AD1429" i="23"/>
  <c r="AF1429" i="23" s="1"/>
  <c r="AI1429" i="23"/>
  <c r="A1430" i="23"/>
  <c r="B1430" i="23"/>
  <c r="C1430" i="23"/>
  <c r="D1430" i="23"/>
  <c r="E1430" i="23"/>
  <c r="K1430" i="23" s="1"/>
  <c r="F1430" i="23"/>
  <c r="AD1430" i="23"/>
  <c r="AF1430" i="23" s="1"/>
  <c r="AI1430" i="23"/>
  <c r="A1431" i="23"/>
  <c r="B1431" i="23"/>
  <c r="C1431" i="23"/>
  <c r="D1431" i="23"/>
  <c r="E1431" i="23"/>
  <c r="K1431" i="23" s="1"/>
  <c r="F1431" i="23"/>
  <c r="AD1431" i="23"/>
  <c r="AI1431" i="23"/>
  <c r="AL1431" i="23" s="1"/>
  <c r="A1432" i="23"/>
  <c r="B1432" i="23"/>
  <c r="C1432" i="23"/>
  <c r="D1432" i="23"/>
  <c r="E1432" i="23"/>
  <c r="AA1432" i="23" s="1"/>
  <c r="F1432" i="23"/>
  <c r="AD1432" i="23"/>
  <c r="AF1432" i="23" s="1"/>
  <c r="AI1432" i="23"/>
  <c r="AL1432" i="23" s="1"/>
  <c r="A1433" i="23"/>
  <c r="C1433" i="23"/>
  <c r="A1434" i="23"/>
  <c r="B1434" i="23"/>
  <c r="C1434" i="23"/>
  <c r="D1434" i="23"/>
  <c r="E1434" i="23"/>
  <c r="K1434" i="23" s="1"/>
  <c r="F1434" i="23"/>
  <c r="AD1434" i="23"/>
  <c r="AG1434" i="23" s="1"/>
  <c r="AI1434" i="23"/>
  <c r="A1435" i="23"/>
  <c r="B1435" i="23"/>
  <c r="C1435" i="23"/>
  <c r="D1435" i="23"/>
  <c r="E1435" i="23"/>
  <c r="S1435" i="23" s="1"/>
  <c r="F1435" i="23"/>
  <c r="AD1435" i="23"/>
  <c r="AF1435" i="23" s="1"/>
  <c r="AI1435" i="23"/>
  <c r="A1436" i="23"/>
  <c r="B1436" i="23"/>
  <c r="C1436" i="23"/>
  <c r="D1436" i="23"/>
  <c r="E1436" i="23"/>
  <c r="W1436" i="23" s="1"/>
  <c r="F1436" i="23"/>
  <c r="AD1436" i="23"/>
  <c r="AF1436" i="23" s="1"/>
  <c r="AI1436" i="23"/>
  <c r="AL1436" i="23" s="1"/>
  <c r="A1437" i="23"/>
  <c r="B1437" i="23"/>
  <c r="C1437" i="23"/>
  <c r="D1437" i="23"/>
  <c r="E1437" i="23"/>
  <c r="K1437" i="23" s="1"/>
  <c r="F1437" i="23"/>
  <c r="AD1437" i="23"/>
  <c r="AE1437" i="23" s="1"/>
  <c r="AI1437" i="23"/>
  <c r="A1438" i="23"/>
  <c r="B1438" i="23"/>
  <c r="C1438" i="23"/>
  <c r="D1438" i="23"/>
  <c r="E1438" i="23"/>
  <c r="O1438" i="23" s="1"/>
  <c r="F1438" i="23"/>
  <c r="AD1438" i="23"/>
  <c r="AG1438" i="23" s="1"/>
  <c r="AI1438" i="23"/>
  <c r="A1439" i="23"/>
  <c r="B1439" i="23"/>
  <c r="C1439" i="23"/>
  <c r="D1439" i="23"/>
  <c r="E1439" i="23"/>
  <c r="M1439" i="23" s="1"/>
  <c r="F1439" i="23"/>
  <c r="AD1439" i="23"/>
  <c r="AF1439" i="23" s="1"/>
  <c r="AI1439" i="23"/>
  <c r="AL1439" i="23" s="1"/>
  <c r="A1440" i="23"/>
  <c r="B1440" i="23"/>
  <c r="C1440" i="23"/>
  <c r="D1440" i="23"/>
  <c r="E1440" i="23"/>
  <c r="AA1440" i="23" s="1"/>
  <c r="F1440" i="23"/>
  <c r="AD1440" i="23"/>
  <c r="AF1440" i="23" s="1"/>
  <c r="AI1440" i="23"/>
  <c r="AL1440" i="23" s="1"/>
  <c r="A1441" i="23"/>
  <c r="B1441" i="23"/>
  <c r="C1441" i="23"/>
  <c r="D1441" i="23"/>
  <c r="E1441" i="23"/>
  <c r="K1441" i="23" s="1"/>
  <c r="F1441" i="23"/>
  <c r="AD1441" i="23"/>
  <c r="AE1441" i="23" s="1"/>
  <c r="AI1441" i="23"/>
  <c r="A1442" i="23"/>
  <c r="B1442" i="23"/>
  <c r="C1442" i="23"/>
  <c r="D1442" i="23"/>
  <c r="E1442" i="23"/>
  <c r="O1442" i="23" s="1"/>
  <c r="F1442" i="23"/>
  <c r="AD1442" i="23"/>
  <c r="AG1442" i="23" s="1"/>
  <c r="AI1442" i="23"/>
  <c r="A1443" i="23"/>
  <c r="B1443" i="23"/>
  <c r="C1443" i="23"/>
  <c r="D1443" i="23"/>
  <c r="E1443" i="23"/>
  <c r="K1443" i="23" s="1"/>
  <c r="F1443" i="23"/>
  <c r="AD1443" i="23"/>
  <c r="AF1443" i="23" s="1"/>
  <c r="AI1443" i="23"/>
  <c r="A1444" i="23"/>
  <c r="B1444" i="23"/>
  <c r="C1444" i="23"/>
  <c r="D1444" i="23"/>
  <c r="E1444" i="23"/>
  <c r="Y1444" i="23" s="1"/>
  <c r="F1444" i="23"/>
  <c r="AD1444" i="23"/>
  <c r="AF1444" i="23" s="1"/>
  <c r="AI1444" i="23"/>
  <c r="AL1444" i="23" s="1"/>
  <c r="A1445" i="23"/>
  <c r="B1445" i="23"/>
  <c r="C1445" i="23"/>
  <c r="D1445" i="23"/>
  <c r="E1445" i="23"/>
  <c r="O1445" i="23" s="1"/>
  <c r="F1445" i="23"/>
  <c r="AD1445" i="23"/>
  <c r="AE1445" i="23" s="1"/>
  <c r="AI1445" i="23"/>
  <c r="A1446" i="23"/>
  <c r="B1446" i="23"/>
  <c r="C1446" i="23"/>
  <c r="D1446" i="23"/>
  <c r="E1446" i="23"/>
  <c r="Q1446" i="23" s="1"/>
  <c r="F1446" i="23"/>
  <c r="AD1446" i="23"/>
  <c r="AG1446" i="23" s="1"/>
  <c r="AI1446" i="23"/>
  <c r="A1447" i="23"/>
  <c r="B1447" i="23"/>
  <c r="C1447" i="23"/>
  <c r="D1447" i="23"/>
  <c r="E1447" i="23"/>
  <c r="W1447" i="23" s="1"/>
  <c r="F1447" i="23"/>
  <c r="AD1447" i="23"/>
  <c r="AI1447" i="23"/>
  <c r="AL1447" i="23" s="1"/>
  <c r="A1448" i="23"/>
  <c r="B1448" i="23"/>
  <c r="C1448" i="23"/>
  <c r="D1448" i="23"/>
  <c r="E1448" i="23"/>
  <c r="AA1448" i="23" s="1"/>
  <c r="F1448" i="23"/>
  <c r="AD1448" i="23"/>
  <c r="AF1448" i="23" s="1"/>
  <c r="AI1448" i="23"/>
  <c r="AL1448" i="23" s="1"/>
  <c r="A1449" i="23"/>
  <c r="B1449" i="23"/>
  <c r="C1449" i="23"/>
  <c r="D1449" i="23"/>
  <c r="E1449" i="23"/>
  <c r="O1449" i="23" s="1"/>
  <c r="F1449" i="23"/>
  <c r="AD1449" i="23"/>
  <c r="AE1449" i="23" s="1"/>
  <c r="AI1449" i="23"/>
  <c r="A1450" i="23"/>
  <c r="B1450" i="23"/>
  <c r="C1450" i="23"/>
  <c r="D1450" i="23"/>
  <c r="E1450" i="23"/>
  <c r="K1450" i="23" s="1"/>
  <c r="F1450" i="23"/>
  <c r="AD1450" i="23"/>
  <c r="AG1450" i="23" s="1"/>
  <c r="AI1450" i="23"/>
  <c r="A1451" i="23"/>
  <c r="B1451" i="23"/>
  <c r="C1451" i="23"/>
  <c r="D1451" i="23"/>
  <c r="E1451" i="23"/>
  <c r="K1451" i="23" s="1"/>
  <c r="F1451" i="23"/>
  <c r="AD1451" i="23"/>
  <c r="AF1451" i="23" s="1"/>
  <c r="AI1451" i="23"/>
  <c r="A1452" i="23"/>
  <c r="B1452" i="23"/>
  <c r="C1452" i="23"/>
  <c r="D1452" i="23"/>
  <c r="E1452" i="23"/>
  <c r="AA1452" i="23" s="1"/>
  <c r="F1452" i="23"/>
  <c r="AD1452" i="23"/>
  <c r="AF1452" i="23" s="1"/>
  <c r="AI1452" i="23"/>
  <c r="AL1452" i="23" s="1"/>
  <c r="A1453" i="23"/>
  <c r="B1453" i="23"/>
  <c r="C1453" i="23"/>
  <c r="D1453" i="23"/>
  <c r="E1453" i="23"/>
  <c r="U1453" i="23" s="1"/>
  <c r="F1453" i="23"/>
  <c r="AD1453" i="23"/>
  <c r="AE1453" i="23" s="1"/>
  <c r="AI1453" i="23"/>
  <c r="A1454" i="23"/>
  <c r="B1454" i="23"/>
  <c r="C1454" i="23"/>
  <c r="D1454" i="23"/>
  <c r="E1454" i="23"/>
  <c r="O1454" i="23" s="1"/>
  <c r="F1454" i="23"/>
  <c r="AD1454" i="23"/>
  <c r="AG1454" i="23" s="1"/>
  <c r="AI1454" i="23"/>
  <c r="A1455" i="23"/>
  <c r="B1455" i="23"/>
  <c r="C1455" i="23"/>
  <c r="D1455" i="23"/>
  <c r="E1455" i="23"/>
  <c r="M1455" i="23" s="1"/>
  <c r="F1455" i="23"/>
  <c r="AD1455" i="23"/>
  <c r="AF1455" i="23" s="1"/>
  <c r="AI1455" i="23"/>
  <c r="A1456" i="23"/>
  <c r="B1456" i="23"/>
  <c r="C1456" i="23"/>
  <c r="D1456" i="23"/>
  <c r="E1456" i="23"/>
  <c r="AA1456" i="23" s="1"/>
  <c r="F1456" i="23"/>
  <c r="AD1456" i="23"/>
  <c r="AF1456" i="23" s="1"/>
  <c r="AI1456" i="23"/>
  <c r="AL1456" i="23" s="1"/>
  <c r="A1457" i="23"/>
  <c r="B1457" i="23"/>
  <c r="C1457" i="23"/>
  <c r="D1457" i="23"/>
  <c r="E1457" i="23"/>
  <c r="O1457" i="23" s="1"/>
  <c r="F1457" i="23"/>
  <c r="AD1457" i="23"/>
  <c r="AE1457" i="23" s="1"/>
  <c r="AI1457" i="23"/>
  <c r="A7" i="23"/>
  <c r="B7" i="23"/>
  <c r="C7" i="23"/>
  <c r="D7" i="23"/>
  <c r="E7" i="23"/>
  <c r="F7" i="23"/>
  <c r="A8" i="23"/>
  <c r="B8" i="23"/>
  <c r="C8" i="23"/>
  <c r="D8" i="23"/>
  <c r="E8" i="23"/>
  <c r="F8" i="23"/>
  <c r="K8" i="30" s="1"/>
  <c r="A9" i="23"/>
  <c r="B9" i="23"/>
  <c r="C9" i="23"/>
  <c r="D9" i="23"/>
  <c r="E9" i="23"/>
  <c r="F9" i="23"/>
  <c r="O9" i="30" s="1"/>
  <c r="A10" i="23"/>
  <c r="B10" i="23"/>
  <c r="C10" i="23"/>
  <c r="D10" i="23"/>
  <c r="E10" i="23"/>
  <c r="F10" i="23"/>
  <c r="K10" i="30" s="1"/>
  <c r="A11" i="23"/>
  <c r="B11" i="23"/>
  <c r="C11" i="23"/>
  <c r="D11" i="23"/>
  <c r="E11" i="23"/>
  <c r="F11" i="23"/>
  <c r="O11" i="30" s="1"/>
  <c r="A12" i="23"/>
  <c r="B12" i="23"/>
  <c r="C12" i="23"/>
  <c r="D12" i="23"/>
  <c r="E12" i="23"/>
  <c r="F12" i="23"/>
  <c r="O12" i="30" s="1"/>
  <c r="A13" i="23"/>
  <c r="B13" i="23"/>
  <c r="C13" i="23"/>
  <c r="D13" i="23"/>
  <c r="E13" i="23"/>
  <c r="F13" i="23"/>
  <c r="O13" i="30" s="1"/>
  <c r="A14" i="23"/>
  <c r="B14" i="23"/>
  <c r="C14" i="23"/>
  <c r="D14" i="23"/>
  <c r="E14" i="23"/>
  <c r="F14" i="23"/>
  <c r="K14" i="30" s="1"/>
  <c r="A15" i="23"/>
  <c r="B15" i="23"/>
  <c r="C15" i="23"/>
  <c r="D15" i="23"/>
  <c r="E15" i="23"/>
  <c r="F15" i="23"/>
  <c r="K15" i="30" s="1"/>
  <c r="A16" i="23"/>
  <c r="A17" i="23"/>
  <c r="B17" i="23"/>
  <c r="C17" i="23"/>
  <c r="D17" i="23"/>
  <c r="E17" i="23"/>
  <c r="F17" i="23"/>
  <c r="O17" i="30" s="1"/>
  <c r="A18" i="23"/>
  <c r="B18" i="23"/>
  <c r="C18" i="23"/>
  <c r="D18" i="23"/>
  <c r="E18" i="23"/>
  <c r="F18" i="23"/>
  <c r="O18" i="30" s="1"/>
  <c r="A19" i="23"/>
  <c r="B19" i="23"/>
  <c r="C19" i="23"/>
  <c r="D19" i="23"/>
  <c r="E19" i="23"/>
  <c r="F19" i="23"/>
  <c r="O19" i="30" s="1"/>
  <c r="A20" i="23"/>
  <c r="B20" i="23"/>
  <c r="C20" i="23"/>
  <c r="D20" i="23"/>
  <c r="E20" i="23"/>
  <c r="F20" i="23"/>
  <c r="O20" i="30" s="1"/>
  <c r="A21" i="23"/>
  <c r="B21" i="23"/>
  <c r="C21" i="23"/>
  <c r="D21" i="23"/>
  <c r="E21" i="23"/>
  <c r="F21" i="23"/>
  <c r="O21" i="30" s="1"/>
  <c r="A22" i="23"/>
  <c r="B22" i="23"/>
  <c r="C22" i="23"/>
  <c r="D22" i="23"/>
  <c r="E22" i="23"/>
  <c r="F22" i="23"/>
  <c r="O22" i="30" s="1"/>
  <c r="A23" i="23"/>
  <c r="B23" i="23"/>
  <c r="C23" i="23"/>
  <c r="D23" i="23"/>
  <c r="E23" i="23"/>
  <c r="F23" i="23"/>
  <c r="O23" i="30" s="1"/>
  <c r="A24" i="23"/>
  <c r="B24" i="23"/>
  <c r="C24" i="23"/>
  <c r="D24" i="23"/>
  <c r="E24" i="23"/>
  <c r="F24" i="23"/>
  <c r="O24" i="30" s="1"/>
  <c r="A25" i="23"/>
  <c r="B25" i="23"/>
  <c r="C25" i="23"/>
  <c r="D25" i="23"/>
  <c r="E25" i="23"/>
  <c r="F25" i="23"/>
  <c r="O25" i="30" s="1"/>
  <c r="A26" i="23"/>
  <c r="B26" i="23"/>
  <c r="C26" i="23"/>
  <c r="D26" i="23"/>
  <c r="E26" i="23"/>
  <c r="F26" i="23"/>
  <c r="O26" i="30" s="1"/>
  <c r="A27" i="23"/>
  <c r="B27" i="23"/>
  <c r="C27" i="23"/>
  <c r="D27" i="23"/>
  <c r="E27" i="23"/>
  <c r="F27" i="23"/>
  <c r="O27" i="30" s="1"/>
  <c r="A28" i="23"/>
  <c r="B28" i="23"/>
  <c r="C28" i="23"/>
  <c r="D28" i="23"/>
  <c r="E28" i="23"/>
  <c r="F28" i="23"/>
  <c r="O28" i="30" s="1"/>
  <c r="A29" i="23"/>
  <c r="B29" i="23"/>
  <c r="C29" i="23"/>
  <c r="D29" i="23"/>
  <c r="E29" i="23"/>
  <c r="F29" i="23"/>
  <c r="O29" i="30" s="1"/>
  <c r="A30" i="23"/>
  <c r="B30" i="23"/>
  <c r="C30" i="23"/>
  <c r="D30" i="23"/>
  <c r="E30" i="23"/>
  <c r="F30" i="23"/>
  <c r="O30" i="30" s="1"/>
  <c r="A31" i="23"/>
  <c r="B31" i="23"/>
  <c r="C31" i="23"/>
  <c r="D31" i="23"/>
  <c r="E31" i="23"/>
  <c r="F31" i="23"/>
  <c r="O31" i="30" s="1"/>
  <c r="A32" i="23"/>
  <c r="B32" i="23"/>
  <c r="C32" i="23"/>
  <c r="D32" i="23"/>
  <c r="E32" i="23"/>
  <c r="F32" i="23"/>
  <c r="O32" i="30" s="1"/>
  <c r="A33" i="23"/>
  <c r="B33" i="23"/>
  <c r="C33" i="23"/>
  <c r="D33" i="23"/>
  <c r="E33" i="23"/>
  <c r="F33" i="23"/>
  <c r="O33" i="30" s="1"/>
  <c r="A34" i="23"/>
  <c r="B34" i="23"/>
  <c r="C34" i="23"/>
  <c r="D34" i="23"/>
  <c r="E34" i="23"/>
  <c r="F34" i="23"/>
  <c r="O34" i="30" s="1"/>
  <c r="A35" i="23"/>
  <c r="B35" i="23"/>
  <c r="C35" i="23"/>
  <c r="D35" i="23"/>
  <c r="E35" i="23"/>
  <c r="F35" i="23"/>
  <c r="O35" i="30" s="1"/>
  <c r="A36" i="23"/>
  <c r="B36" i="23"/>
  <c r="C36" i="23"/>
  <c r="D36" i="23"/>
  <c r="E36" i="23"/>
  <c r="F36" i="23"/>
  <c r="O36" i="30" s="1"/>
  <c r="A37" i="23"/>
  <c r="B37" i="23"/>
  <c r="C37" i="23"/>
  <c r="D37" i="23"/>
  <c r="E37" i="23"/>
  <c r="F37" i="23"/>
  <c r="O37" i="30" s="1"/>
  <c r="A38" i="23"/>
  <c r="B38" i="23"/>
  <c r="C38" i="23"/>
  <c r="D38" i="23"/>
  <c r="E38" i="23"/>
  <c r="F38" i="23"/>
  <c r="O38" i="30" s="1"/>
  <c r="A39" i="23"/>
  <c r="B39" i="23"/>
  <c r="C39" i="23"/>
  <c r="D39" i="23"/>
  <c r="E39" i="23"/>
  <c r="F39" i="23"/>
  <c r="O39" i="30" s="1"/>
  <c r="A40" i="23"/>
  <c r="B40" i="23"/>
  <c r="C40" i="23"/>
  <c r="D40" i="23"/>
  <c r="E40" i="23"/>
  <c r="F40" i="23"/>
  <c r="O40" i="30" s="1"/>
  <c r="A41" i="23"/>
  <c r="B41" i="23"/>
  <c r="C41" i="23"/>
  <c r="D41" i="23"/>
  <c r="E41" i="23"/>
  <c r="F41" i="23"/>
  <c r="O41" i="30" s="1"/>
  <c r="A42" i="23"/>
  <c r="B42" i="23"/>
  <c r="C42" i="23"/>
  <c r="D42" i="23"/>
  <c r="E42" i="23"/>
  <c r="F42" i="23"/>
  <c r="O42" i="30" s="1"/>
  <c r="A43" i="23"/>
  <c r="B43" i="23"/>
  <c r="C43" i="23"/>
  <c r="D43" i="23"/>
  <c r="E43" i="23"/>
  <c r="F43" i="23"/>
  <c r="O43" i="30" s="1"/>
  <c r="A44" i="23"/>
  <c r="B44" i="23"/>
  <c r="C44" i="23"/>
  <c r="D44" i="23"/>
  <c r="E44" i="23"/>
  <c r="F44" i="23"/>
  <c r="O44" i="30" s="1"/>
  <c r="A45" i="23"/>
  <c r="B45" i="23"/>
  <c r="C45" i="23"/>
  <c r="D45" i="23"/>
  <c r="E45" i="23"/>
  <c r="F45" i="23"/>
  <c r="O45" i="30" s="1"/>
  <c r="A46" i="23"/>
  <c r="B46" i="23"/>
  <c r="C46" i="23"/>
  <c r="D46" i="23"/>
  <c r="E46" i="23"/>
  <c r="F46" i="23"/>
  <c r="O46" i="30" s="1"/>
  <c r="A47" i="23"/>
  <c r="B47" i="23"/>
  <c r="C47" i="23"/>
  <c r="D47" i="23"/>
  <c r="E47" i="23"/>
  <c r="F47" i="23"/>
  <c r="O47" i="30" s="1"/>
  <c r="A48" i="23"/>
  <c r="B48" i="23"/>
  <c r="C48" i="23"/>
  <c r="D48" i="23"/>
  <c r="E48" i="23"/>
  <c r="F48" i="23"/>
  <c r="O48" i="30" s="1"/>
  <c r="A49" i="23"/>
  <c r="B49" i="23"/>
  <c r="C49" i="23"/>
  <c r="D49" i="23"/>
  <c r="E49" i="23"/>
  <c r="F49" i="23"/>
  <c r="O49" i="30" s="1"/>
  <c r="A50" i="23"/>
  <c r="B50" i="23"/>
  <c r="C50" i="23"/>
  <c r="D50" i="23"/>
  <c r="E50" i="23"/>
  <c r="F50" i="23"/>
  <c r="O50" i="30" s="1"/>
  <c r="A51" i="23"/>
  <c r="B51" i="23"/>
  <c r="C51" i="23"/>
  <c r="D51" i="23"/>
  <c r="E51" i="23"/>
  <c r="F51" i="23"/>
  <c r="O51" i="30" s="1"/>
  <c r="A52" i="23"/>
  <c r="B52" i="23"/>
  <c r="C52" i="23"/>
  <c r="D52" i="23"/>
  <c r="E52" i="23"/>
  <c r="F52" i="23"/>
  <c r="O52" i="30" s="1"/>
  <c r="A53" i="23"/>
  <c r="B53" i="23"/>
  <c r="C53" i="23"/>
  <c r="D53" i="23"/>
  <c r="E53" i="23"/>
  <c r="F53" i="23"/>
  <c r="O53" i="30" s="1"/>
  <c r="A54" i="23"/>
  <c r="B54" i="23"/>
  <c r="C54" i="23"/>
  <c r="D54" i="23"/>
  <c r="E54" i="23"/>
  <c r="F54" i="23"/>
  <c r="O54" i="30" s="1"/>
  <c r="A55" i="23"/>
  <c r="B55" i="23"/>
  <c r="C55" i="23"/>
  <c r="D55" i="23"/>
  <c r="E55" i="23"/>
  <c r="F55" i="23"/>
  <c r="O55" i="30" s="1"/>
  <c r="A56" i="23"/>
  <c r="B56" i="23"/>
  <c r="C56" i="23"/>
  <c r="D56" i="23"/>
  <c r="E56" i="23"/>
  <c r="F56" i="23"/>
  <c r="O56" i="30" s="1"/>
  <c r="A57" i="23"/>
  <c r="B57" i="23"/>
  <c r="C57" i="23"/>
  <c r="D57" i="23"/>
  <c r="E57" i="23"/>
  <c r="F57" i="23"/>
  <c r="O57" i="30" s="1"/>
  <c r="A58" i="23"/>
  <c r="B58" i="23"/>
  <c r="C58" i="23"/>
  <c r="D58" i="23"/>
  <c r="E58" i="23"/>
  <c r="F58" i="23"/>
  <c r="O58" i="30" s="1"/>
  <c r="A59" i="23"/>
  <c r="B59" i="23"/>
  <c r="C59" i="23"/>
  <c r="D59" i="23"/>
  <c r="E59" i="23"/>
  <c r="F59" i="23"/>
  <c r="O59" i="30" s="1"/>
  <c r="A60" i="23"/>
  <c r="B60" i="23"/>
  <c r="C60" i="23"/>
  <c r="D60" i="23"/>
  <c r="E60" i="23"/>
  <c r="F60" i="23"/>
  <c r="O60" i="30" s="1"/>
  <c r="A61" i="23"/>
  <c r="B61" i="23"/>
  <c r="C61" i="23"/>
  <c r="D61" i="23"/>
  <c r="E61" i="23"/>
  <c r="F61" i="23"/>
  <c r="O61" i="30" s="1"/>
  <c r="A62" i="23"/>
  <c r="B62" i="23"/>
  <c r="C62" i="23"/>
  <c r="D62" i="23"/>
  <c r="E62" i="23"/>
  <c r="F62" i="23"/>
  <c r="O62" i="30" s="1"/>
  <c r="A63" i="23"/>
  <c r="B63" i="23"/>
  <c r="C63" i="23"/>
  <c r="D63" i="23"/>
  <c r="E63" i="23"/>
  <c r="F63" i="23"/>
  <c r="O63" i="30" s="1"/>
  <c r="A64" i="23"/>
  <c r="B64" i="23"/>
  <c r="C64" i="23"/>
  <c r="D64" i="23"/>
  <c r="E64" i="23"/>
  <c r="F64" i="23"/>
  <c r="O64" i="30" s="1"/>
  <c r="A65" i="23"/>
  <c r="B65" i="23"/>
  <c r="C65" i="23"/>
  <c r="D65" i="23"/>
  <c r="E65" i="23"/>
  <c r="F65" i="23"/>
  <c r="O65" i="30" s="1"/>
  <c r="A66" i="23"/>
  <c r="B66" i="23"/>
  <c r="C66" i="23"/>
  <c r="D66" i="23"/>
  <c r="E66" i="23"/>
  <c r="F66" i="23"/>
  <c r="O66" i="30" s="1"/>
  <c r="A67" i="23"/>
  <c r="B67" i="23"/>
  <c r="C67" i="23"/>
  <c r="D67" i="23"/>
  <c r="E67" i="23"/>
  <c r="F67" i="23"/>
  <c r="O67" i="30" s="1"/>
  <c r="A68" i="23"/>
  <c r="B68" i="23"/>
  <c r="C68" i="23"/>
  <c r="D68" i="23"/>
  <c r="E68" i="23"/>
  <c r="F68" i="23"/>
  <c r="O68" i="30" s="1"/>
  <c r="A69" i="23"/>
  <c r="B69" i="23"/>
  <c r="C69" i="23"/>
  <c r="D69" i="23"/>
  <c r="E69" i="23"/>
  <c r="F69" i="23"/>
  <c r="O69" i="30" s="1"/>
  <c r="A70" i="23"/>
  <c r="B70" i="23"/>
  <c r="C70" i="23"/>
  <c r="D70" i="23"/>
  <c r="E70" i="23"/>
  <c r="F70" i="23"/>
  <c r="O70" i="30" s="1"/>
  <c r="A71" i="23"/>
  <c r="B71" i="23"/>
  <c r="C71" i="23"/>
  <c r="D71" i="23"/>
  <c r="E71" i="23"/>
  <c r="F71" i="23"/>
  <c r="K71" i="30" s="1"/>
  <c r="A72" i="23"/>
  <c r="B72" i="23"/>
  <c r="C72" i="23"/>
  <c r="D72" i="23"/>
  <c r="E72" i="23"/>
  <c r="F72" i="23"/>
  <c r="O72" i="30" s="1"/>
  <c r="A73" i="23"/>
  <c r="B73" i="23"/>
  <c r="C73" i="23"/>
  <c r="D73" i="23"/>
  <c r="E73" i="23"/>
  <c r="F73" i="23"/>
  <c r="O73" i="30" s="1"/>
  <c r="A74" i="23"/>
  <c r="B74" i="23"/>
  <c r="C74" i="23"/>
  <c r="D74" i="23"/>
  <c r="E74" i="23"/>
  <c r="F74" i="23"/>
  <c r="O74" i="30" s="1"/>
  <c r="A75" i="23"/>
  <c r="B75" i="23"/>
  <c r="C75" i="23"/>
  <c r="D75" i="23"/>
  <c r="E75" i="23"/>
  <c r="F75" i="23"/>
  <c r="O75" i="30" s="1"/>
  <c r="A76" i="23"/>
  <c r="B76" i="23"/>
  <c r="C76" i="23"/>
  <c r="D76" i="23"/>
  <c r="E76" i="23"/>
  <c r="F76" i="23"/>
  <c r="O76" i="30" s="1"/>
  <c r="A77" i="23"/>
  <c r="B77" i="23"/>
  <c r="C77" i="23"/>
  <c r="D77" i="23"/>
  <c r="E77" i="23"/>
  <c r="F77" i="23"/>
  <c r="O77" i="30" s="1"/>
  <c r="A78" i="23"/>
  <c r="B78" i="23"/>
  <c r="C78" i="23"/>
  <c r="D78" i="23"/>
  <c r="E78" i="23"/>
  <c r="F78" i="23"/>
  <c r="O78" i="30" s="1"/>
  <c r="A79" i="23"/>
  <c r="B79" i="23"/>
  <c r="C79" i="23"/>
  <c r="D79" i="23"/>
  <c r="E79" i="23"/>
  <c r="F79" i="23"/>
  <c r="O79" i="30" s="1"/>
  <c r="A80" i="23"/>
  <c r="B80" i="23"/>
  <c r="C80" i="23"/>
  <c r="D80" i="23"/>
  <c r="E80" i="23"/>
  <c r="F80" i="23"/>
  <c r="O80" i="30" s="1"/>
  <c r="A81" i="23"/>
  <c r="B81" i="23"/>
  <c r="C81" i="23"/>
  <c r="D81" i="23"/>
  <c r="E81" i="23"/>
  <c r="F81" i="23"/>
  <c r="O81" i="30" s="1"/>
  <c r="A82" i="23"/>
  <c r="B82" i="23"/>
  <c r="C82" i="23"/>
  <c r="D82" i="23"/>
  <c r="E82" i="23"/>
  <c r="F82" i="23"/>
  <c r="O82" i="30" s="1"/>
  <c r="A83" i="23"/>
  <c r="B83" i="23"/>
  <c r="C83" i="23"/>
  <c r="D83" i="23"/>
  <c r="E83" i="23"/>
  <c r="F83" i="23"/>
  <c r="O83" i="30" s="1"/>
  <c r="A84" i="23"/>
  <c r="B84" i="23"/>
  <c r="C84" i="23"/>
  <c r="D84" i="23"/>
  <c r="E84" i="23"/>
  <c r="F84" i="23"/>
  <c r="O84" i="30" s="1"/>
  <c r="A85" i="23"/>
  <c r="B85" i="23"/>
  <c r="C85" i="23"/>
  <c r="D85" i="23"/>
  <c r="E85" i="23"/>
  <c r="F85" i="23"/>
  <c r="K85" i="30" s="1"/>
  <c r="A86" i="23"/>
  <c r="B86" i="23"/>
  <c r="C86" i="23"/>
  <c r="D86" i="23"/>
  <c r="E86" i="23"/>
  <c r="F86" i="23"/>
  <c r="O86" i="30" s="1"/>
  <c r="A87" i="23"/>
  <c r="B87" i="23"/>
  <c r="C87" i="23"/>
  <c r="D87" i="23"/>
  <c r="E87" i="23"/>
  <c r="F87" i="23"/>
  <c r="O87" i="30" s="1"/>
  <c r="A88" i="23"/>
  <c r="B88" i="23"/>
  <c r="C88" i="23"/>
  <c r="D88" i="23"/>
  <c r="E88" i="23"/>
  <c r="F88" i="23"/>
  <c r="O88" i="30" s="1"/>
  <c r="A89" i="23"/>
  <c r="B89" i="23"/>
  <c r="C89" i="23"/>
  <c r="D89" i="23"/>
  <c r="E89" i="23"/>
  <c r="F89" i="23"/>
  <c r="O89" i="30" s="1"/>
  <c r="A90" i="23"/>
  <c r="B90" i="23"/>
  <c r="C90" i="23"/>
  <c r="D90" i="23"/>
  <c r="E90" i="23"/>
  <c r="F90" i="23"/>
  <c r="O90" i="30" s="1"/>
  <c r="A91" i="23"/>
  <c r="B91" i="23"/>
  <c r="C91" i="23"/>
  <c r="D91" i="23"/>
  <c r="E91" i="23"/>
  <c r="F91" i="23"/>
  <c r="O91" i="30" s="1"/>
  <c r="A92" i="23"/>
  <c r="B92" i="23"/>
  <c r="C92" i="23"/>
  <c r="D92" i="23"/>
  <c r="E92" i="23"/>
  <c r="F92" i="23"/>
  <c r="O92" i="30" s="1"/>
  <c r="A93" i="23"/>
  <c r="B93" i="23"/>
  <c r="C93" i="23"/>
  <c r="D93" i="23"/>
  <c r="E93" i="23"/>
  <c r="F93" i="23"/>
  <c r="O93" i="30" s="1"/>
  <c r="A94" i="23"/>
  <c r="B94" i="23"/>
  <c r="C94" i="23"/>
  <c r="D94" i="23"/>
  <c r="E94" i="23"/>
  <c r="F94" i="23"/>
  <c r="K94" i="30" s="1"/>
  <c r="A95" i="23"/>
  <c r="B95" i="23"/>
  <c r="C95" i="23"/>
  <c r="D95" i="23"/>
  <c r="E95" i="23"/>
  <c r="F95" i="23"/>
  <c r="O95" i="30" s="1"/>
  <c r="A96" i="23"/>
  <c r="B96" i="23"/>
  <c r="C96" i="23"/>
  <c r="D96" i="23"/>
  <c r="E96" i="23"/>
  <c r="F96" i="23"/>
  <c r="O96" i="30" s="1"/>
  <c r="A97" i="23"/>
  <c r="B97" i="23"/>
  <c r="C97" i="23"/>
  <c r="D97" i="23"/>
  <c r="E97" i="23"/>
  <c r="F97" i="23"/>
  <c r="K97" i="30" s="1"/>
  <c r="A98" i="23"/>
  <c r="B98" i="23"/>
  <c r="C98" i="23"/>
  <c r="D98" i="23"/>
  <c r="E98" i="23"/>
  <c r="F98" i="23"/>
  <c r="O98" i="30" s="1"/>
  <c r="A99" i="23"/>
  <c r="B99" i="23"/>
  <c r="C99" i="23"/>
  <c r="D99" i="23"/>
  <c r="E99" i="23"/>
  <c r="F99" i="23"/>
  <c r="K99" i="30" s="1"/>
  <c r="A100" i="23"/>
  <c r="B100" i="23"/>
  <c r="C100" i="23"/>
  <c r="D100" i="23"/>
  <c r="E100" i="23"/>
  <c r="F100" i="23"/>
  <c r="O100" i="30" s="1"/>
  <c r="A101" i="23"/>
  <c r="B101" i="23"/>
  <c r="C101" i="23"/>
  <c r="D101" i="23"/>
  <c r="E101" i="23"/>
  <c r="F101" i="23"/>
  <c r="K101" i="30" s="1"/>
  <c r="A102" i="23"/>
  <c r="B102" i="23"/>
  <c r="C102" i="23"/>
  <c r="D102" i="23"/>
  <c r="E102" i="23"/>
  <c r="F102" i="23"/>
  <c r="O102" i="30" s="1"/>
  <c r="A103" i="23"/>
  <c r="B103" i="23"/>
  <c r="C103" i="23"/>
  <c r="D103" i="23"/>
  <c r="E103" i="23"/>
  <c r="F103" i="23"/>
  <c r="O103" i="30" s="1"/>
  <c r="A104" i="23"/>
  <c r="B104" i="23"/>
  <c r="C104" i="23"/>
  <c r="D104" i="23"/>
  <c r="E104" i="23"/>
  <c r="F104" i="23"/>
  <c r="O104" i="30" s="1"/>
  <c r="A105" i="23"/>
  <c r="B105" i="23"/>
  <c r="C105" i="23"/>
  <c r="D105" i="23"/>
  <c r="E105" i="23"/>
  <c r="F105" i="23"/>
  <c r="O105" i="30" s="1"/>
  <c r="A106" i="23"/>
  <c r="B106" i="23"/>
  <c r="C106" i="23"/>
  <c r="D106" i="23"/>
  <c r="E106" i="23"/>
  <c r="F106" i="23"/>
  <c r="O106" i="30" s="1"/>
  <c r="A107" i="23"/>
  <c r="B107" i="23"/>
  <c r="C107" i="23"/>
  <c r="D107" i="23"/>
  <c r="E107" i="23"/>
  <c r="F107" i="23"/>
  <c r="O107" i="30" s="1"/>
  <c r="A108" i="23"/>
  <c r="B108" i="23"/>
  <c r="C108" i="23"/>
  <c r="D108" i="23"/>
  <c r="E108" i="23"/>
  <c r="F108" i="23"/>
  <c r="O108" i="30" s="1"/>
  <c r="A109" i="23"/>
  <c r="B109" i="23"/>
  <c r="C109" i="23"/>
  <c r="D109" i="23"/>
  <c r="E109" i="23"/>
  <c r="F109" i="23"/>
  <c r="O109" i="30" s="1"/>
  <c r="A110" i="23"/>
  <c r="B110" i="23"/>
  <c r="C110" i="23"/>
  <c r="D110" i="23"/>
  <c r="E110" i="23"/>
  <c r="F110" i="23"/>
  <c r="O110" i="30" s="1"/>
  <c r="A111" i="23"/>
  <c r="B111" i="23"/>
  <c r="C111" i="23"/>
  <c r="D111" i="23"/>
  <c r="E111" i="23"/>
  <c r="F111" i="23"/>
  <c r="O111" i="30" s="1"/>
  <c r="A112" i="23"/>
  <c r="B112" i="23"/>
  <c r="C112" i="23"/>
  <c r="D112" i="23"/>
  <c r="E112" i="23"/>
  <c r="F112" i="23"/>
  <c r="O112" i="30" s="1"/>
  <c r="A113" i="23"/>
  <c r="B113" i="23"/>
  <c r="C113" i="23"/>
  <c r="D113" i="23"/>
  <c r="E113" i="23"/>
  <c r="F113" i="23"/>
  <c r="O113" i="30" s="1"/>
  <c r="A114" i="23"/>
  <c r="B114" i="23"/>
  <c r="C114" i="23"/>
  <c r="D114" i="23"/>
  <c r="E114" i="23"/>
  <c r="F114" i="23"/>
  <c r="O114" i="30" s="1"/>
  <c r="A115" i="23"/>
  <c r="B115" i="23"/>
  <c r="C115" i="23"/>
  <c r="D115" i="23"/>
  <c r="E115" i="23"/>
  <c r="F115" i="23"/>
  <c r="O115" i="30" s="1"/>
  <c r="A116" i="23"/>
  <c r="B116" i="23"/>
  <c r="C116" i="23"/>
  <c r="D116" i="23"/>
  <c r="E116" i="23"/>
  <c r="F116" i="23"/>
  <c r="O116" i="30" s="1"/>
  <c r="A117" i="23"/>
  <c r="B117" i="23"/>
  <c r="C117" i="23"/>
  <c r="D117" i="23"/>
  <c r="E117" i="23"/>
  <c r="F117" i="23"/>
  <c r="O117" i="30" s="1"/>
  <c r="A118" i="23"/>
  <c r="B118" i="23"/>
  <c r="C118" i="23"/>
  <c r="D118" i="23"/>
  <c r="E118" i="23"/>
  <c r="F118" i="23"/>
  <c r="O118" i="30" s="1"/>
  <c r="A119" i="23"/>
  <c r="B119" i="23"/>
  <c r="C119" i="23"/>
  <c r="D119" i="23"/>
  <c r="E119" i="23"/>
  <c r="F119" i="23"/>
  <c r="O119" i="30" s="1"/>
  <c r="A120" i="23"/>
  <c r="B120" i="23"/>
  <c r="C120" i="23"/>
  <c r="D120" i="23"/>
  <c r="E120" i="23"/>
  <c r="F120" i="23"/>
  <c r="O120" i="30" s="1"/>
  <c r="A121" i="23"/>
  <c r="B121" i="23"/>
  <c r="C121" i="23"/>
  <c r="D121" i="23"/>
  <c r="E121" i="23"/>
  <c r="F121" i="23"/>
  <c r="O121" i="30" s="1"/>
  <c r="A122" i="23"/>
  <c r="B122" i="23"/>
  <c r="C122" i="23"/>
  <c r="D122" i="23"/>
  <c r="E122" i="23"/>
  <c r="F122" i="23"/>
  <c r="O122" i="30" s="1"/>
  <c r="A123" i="23"/>
  <c r="B123" i="23"/>
  <c r="C123" i="23"/>
  <c r="D123" i="23"/>
  <c r="E123" i="23"/>
  <c r="F123" i="23"/>
  <c r="K123" i="30" s="1"/>
  <c r="A124" i="23"/>
  <c r="B124" i="23"/>
  <c r="C124" i="23"/>
  <c r="D124" i="23"/>
  <c r="E124" i="23"/>
  <c r="F124" i="23"/>
  <c r="O124" i="30" s="1"/>
  <c r="A125" i="23"/>
  <c r="B125" i="23"/>
  <c r="C125" i="23"/>
  <c r="D125" i="23"/>
  <c r="E125" i="23"/>
  <c r="F125" i="23"/>
  <c r="K125" i="30" s="1"/>
  <c r="A126" i="23"/>
  <c r="B126" i="23"/>
  <c r="C126" i="23"/>
  <c r="D126" i="23"/>
  <c r="E126" i="23"/>
  <c r="F126" i="23"/>
  <c r="K126" i="30" s="1"/>
  <c r="A127" i="23"/>
  <c r="B127" i="23"/>
  <c r="C127" i="23"/>
  <c r="D127" i="23"/>
  <c r="E127" i="23"/>
  <c r="F127" i="23"/>
  <c r="O127" i="30" s="1"/>
  <c r="A128" i="23"/>
  <c r="B128" i="23"/>
  <c r="C128" i="23"/>
  <c r="D128" i="23"/>
  <c r="E128" i="23"/>
  <c r="F128" i="23"/>
  <c r="O128" i="30" s="1"/>
  <c r="A129" i="23"/>
  <c r="B129" i="23"/>
  <c r="C129" i="23"/>
  <c r="D129" i="23"/>
  <c r="E129" i="23"/>
  <c r="F129" i="23"/>
  <c r="O129" i="30" s="1"/>
  <c r="A130" i="23"/>
  <c r="B130" i="23"/>
  <c r="C130" i="23"/>
  <c r="D130" i="23"/>
  <c r="E130" i="23"/>
  <c r="F130" i="23"/>
  <c r="O130" i="30" s="1"/>
  <c r="A131" i="23"/>
  <c r="B131" i="23"/>
  <c r="C131" i="23"/>
  <c r="D131" i="23"/>
  <c r="E131" i="23"/>
  <c r="F131" i="23"/>
  <c r="O131" i="30" s="1"/>
  <c r="A132" i="23"/>
  <c r="B132" i="23"/>
  <c r="C132" i="23"/>
  <c r="D132" i="23"/>
  <c r="E132" i="23"/>
  <c r="F132" i="23"/>
  <c r="O132" i="30" s="1"/>
  <c r="A133" i="23"/>
  <c r="B133" i="23"/>
  <c r="C133" i="23"/>
  <c r="D133" i="23"/>
  <c r="E133" i="23"/>
  <c r="F133" i="23"/>
  <c r="O133" i="30" s="1"/>
  <c r="A134" i="23"/>
  <c r="B134" i="23"/>
  <c r="C134" i="23"/>
  <c r="D134" i="23"/>
  <c r="E134" i="23"/>
  <c r="F134" i="23"/>
  <c r="O134" i="30" s="1"/>
  <c r="A135" i="23"/>
  <c r="B135" i="23"/>
  <c r="C135" i="23"/>
  <c r="D135" i="23"/>
  <c r="E135" i="23"/>
  <c r="F135" i="23"/>
  <c r="O135" i="30" s="1"/>
  <c r="A136" i="23"/>
  <c r="B136" i="23"/>
  <c r="C136" i="23"/>
  <c r="D136" i="23"/>
  <c r="E136" i="23"/>
  <c r="F136" i="23"/>
  <c r="O136" i="30" s="1"/>
  <c r="A137" i="23"/>
  <c r="B137" i="23"/>
  <c r="C137" i="23"/>
  <c r="D137" i="23"/>
  <c r="E137" i="23"/>
  <c r="F137" i="23"/>
  <c r="O137" i="30" s="1"/>
  <c r="A138" i="23"/>
  <c r="B138" i="23"/>
  <c r="C138" i="23"/>
  <c r="D138" i="23"/>
  <c r="E138" i="23"/>
  <c r="F138" i="23"/>
  <c r="O138" i="30" s="1"/>
  <c r="A139" i="23"/>
  <c r="B139" i="23"/>
  <c r="C139" i="23"/>
  <c r="D139" i="23"/>
  <c r="E139" i="23"/>
  <c r="F139" i="23"/>
  <c r="O139" i="30" s="1"/>
  <c r="A140" i="23"/>
  <c r="B140" i="23"/>
  <c r="C140" i="23"/>
  <c r="D140" i="23"/>
  <c r="E140" i="23"/>
  <c r="F140" i="23"/>
  <c r="O140" i="30" s="1"/>
  <c r="A141" i="23"/>
  <c r="B141" i="23"/>
  <c r="C141" i="23"/>
  <c r="D141" i="23"/>
  <c r="E141" i="23"/>
  <c r="F141" i="23"/>
  <c r="O141" i="30" s="1"/>
  <c r="A142" i="23"/>
  <c r="B142" i="23"/>
  <c r="C142" i="23"/>
  <c r="D142" i="23"/>
  <c r="E142" i="23"/>
  <c r="F142" i="23"/>
  <c r="O142" i="30" s="1"/>
  <c r="A143" i="23"/>
  <c r="B143" i="23"/>
  <c r="C143" i="23"/>
  <c r="D143" i="23"/>
  <c r="E143" i="23"/>
  <c r="F143" i="23"/>
  <c r="O143" i="30" s="1"/>
  <c r="A144" i="23"/>
  <c r="B144" i="23"/>
  <c r="C144" i="23"/>
  <c r="D144" i="23"/>
  <c r="E144" i="23"/>
  <c r="F144" i="23"/>
  <c r="O144" i="30" s="1"/>
  <c r="A145" i="23"/>
  <c r="B145" i="23"/>
  <c r="C145" i="23"/>
  <c r="D145" i="23"/>
  <c r="E145" i="23"/>
  <c r="F145" i="23"/>
  <c r="O145" i="30" s="1"/>
  <c r="A146" i="23"/>
  <c r="B146" i="23"/>
  <c r="C146" i="23"/>
  <c r="D146" i="23"/>
  <c r="E146" i="23"/>
  <c r="F146" i="23"/>
  <c r="O146" i="30" s="1"/>
  <c r="A147" i="23"/>
  <c r="B147" i="23"/>
  <c r="C147" i="23"/>
  <c r="D147" i="23"/>
  <c r="E147" i="23"/>
  <c r="F147" i="23"/>
  <c r="O147" i="30" s="1"/>
  <c r="A148" i="23"/>
  <c r="B148" i="23"/>
  <c r="C148" i="23"/>
  <c r="D148" i="23"/>
  <c r="E148" i="23"/>
  <c r="F148" i="23"/>
  <c r="O148" i="30" s="1"/>
  <c r="A149" i="23"/>
  <c r="B149" i="23"/>
  <c r="C149" i="23"/>
  <c r="D149" i="23"/>
  <c r="E149" i="23"/>
  <c r="F149" i="23"/>
  <c r="O149" i="30" s="1"/>
  <c r="A150" i="23"/>
  <c r="B150" i="23"/>
  <c r="C150" i="23"/>
  <c r="D150" i="23"/>
  <c r="E150" i="23"/>
  <c r="F150" i="23"/>
  <c r="O150" i="30" s="1"/>
  <c r="A151" i="23"/>
  <c r="B151" i="23"/>
  <c r="C151" i="23"/>
  <c r="D151" i="23"/>
  <c r="E151" i="23"/>
  <c r="F151" i="23"/>
  <c r="O151" i="30" s="1"/>
  <c r="A152" i="23"/>
  <c r="B152" i="23"/>
  <c r="C152" i="23"/>
  <c r="D152" i="23"/>
  <c r="E152" i="23"/>
  <c r="F152" i="23"/>
  <c r="O152" i="30" s="1"/>
  <c r="A153" i="23"/>
  <c r="B153" i="23"/>
  <c r="C153" i="23"/>
  <c r="D153" i="23"/>
  <c r="E153" i="23"/>
  <c r="F153" i="23"/>
  <c r="O153" i="30" s="1"/>
  <c r="A154" i="23"/>
  <c r="B154" i="23"/>
  <c r="C154" i="23"/>
  <c r="D154" i="23"/>
  <c r="E154" i="23"/>
  <c r="F154" i="23"/>
  <c r="O154" i="30" s="1"/>
  <c r="A155" i="23"/>
  <c r="B155" i="23"/>
  <c r="C155" i="23"/>
  <c r="D155" i="23"/>
  <c r="E155" i="23"/>
  <c r="F155" i="23"/>
  <c r="O155" i="30" s="1"/>
  <c r="A156" i="23"/>
  <c r="B156" i="23"/>
  <c r="C156" i="23"/>
  <c r="D156" i="23"/>
  <c r="E156" i="23"/>
  <c r="F156" i="23"/>
  <c r="O156" i="30" s="1"/>
  <c r="A157" i="23"/>
  <c r="B157" i="23"/>
  <c r="C157" i="23"/>
  <c r="D157" i="23"/>
  <c r="E157" i="23"/>
  <c r="F157" i="23"/>
  <c r="O157" i="30" s="1"/>
  <c r="A158" i="23"/>
  <c r="B158" i="23"/>
  <c r="C158" i="23"/>
  <c r="D158" i="23"/>
  <c r="E158" i="23"/>
  <c r="F158" i="23"/>
  <c r="O158" i="30" s="1"/>
  <c r="A159" i="23"/>
  <c r="C159" i="23"/>
  <c r="A160" i="23"/>
  <c r="B160" i="23"/>
  <c r="C160" i="23"/>
  <c r="D160" i="23"/>
  <c r="E160" i="23"/>
  <c r="F160" i="23"/>
  <c r="O160" i="30" s="1"/>
  <c r="A161" i="23"/>
  <c r="B161" i="23"/>
  <c r="C161" i="23"/>
  <c r="D161" i="23"/>
  <c r="E161" i="23"/>
  <c r="F161" i="23"/>
  <c r="O161" i="30" s="1"/>
  <c r="A162" i="23"/>
  <c r="B162" i="23"/>
  <c r="C162" i="23"/>
  <c r="D162" i="23"/>
  <c r="E162" i="23"/>
  <c r="F162" i="23"/>
  <c r="O162" i="30" s="1"/>
  <c r="A163" i="23"/>
  <c r="B163" i="23"/>
  <c r="C163" i="23"/>
  <c r="D163" i="23"/>
  <c r="E163" i="23"/>
  <c r="F163" i="23"/>
  <c r="O163" i="30" s="1"/>
  <c r="A164" i="23"/>
  <c r="B164" i="23"/>
  <c r="C164" i="23"/>
  <c r="D164" i="23"/>
  <c r="E164" i="23"/>
  <c r="F164" i="23"/>
  <c r="O164" i="30" s="1"/>
  <c r="A165" i="23"/>
  <c r="B165" i="23"/>
  <c r="C165" i="23"/>
  <c r="D165" i="23"/>
  <c r="E165" i="23"/>
  <c r="F165" i="23"/>
  <c r="O165" i="30" s="1"/>
  <c r="A166" i="23"/>
  <c r="B166" i="23"/>
  <c r="C166" i="23"/>
  <c r="D166" i="23"/>
  <c r="E166" i="23"/>
  <c r="F166" i="23"/>
  <c r="O166" i="30" s="1"/>
  <c r="A167" i="23"/>
  <c r="B167" i="23"/>
  <c r="C167" i="23"/>
  <c r="D167" i="23"/>
  <c r="E167" i="23"/>
  <c r="F167" i="23"/>
  <c r="O167" i="30" s="1"/>
  <c r="A168" i="23"/>
  <c r="B168" i="23"/>
  <c r="C168" i="23"/>
  <c r="D168" i="23"/>
  <c r="E168" i="23"/>
  <c r="F168" i="23"/>
  <c r="K168" i="30" s="1"/>
  <c r="A169" i="23"/>
  <c r="B169" i="23"/>
  <c r="C169" i="23"/>
  <c r="D169" i="23"/>
  <c r="E169" i="23"/>
  <c r="F169" i="23"/>
  <c r="O169" i="30" s="1"/>
  <c r="A170" i="23"/>
  <c r="B170" i="23"/>
  <c r="C170" i="23"/>
  <c r="D170" i="23"/>
  <c r="E170" i="23"/>
  <c r="F170" i="23"/>
  <c r="O170" i="30" s="1"/>
  <c r="A171" i="23"/>
  <c r="B171" i="23"/>
  <c r="C171" i="23"/>
  <c r="D171" i="23"/>
  <c r="E171" i="23"/>
  <c r="F171" i="23"/>
  <c r="O171" i="30" s="1"/>
  <c r="A172" i="23"/>
  <c r="B172" i="23"/>
  <c r="C172" i="23"/>
  <c r="D172" i="23"/>
  <c r="E172" i="23"/>
  <c r="F172" i="23"/>
  <c r="O172" i="30" s="1"/>
  <c r="A173" i="23"/>
  <c r="B173" i="23"/>
  <c r="C173" i="23"/>
  <c r="D173" i="23"/>
  <c r="E173" i="23"/>
  <c r="F173" i="23"/>
  <c r="O173" i="30" s="1"/>
  <c r="A174" i="23"/>
  <c r="B174" i="23"/>
  <c r="C174" i="23"/>
  <c r="D174" i="23"/>
  <c r="E174" i="23"/>
  <c r="F174" i="23"/>
  <c r="O174" i="30" s="1"/>
  <c r="A175" i="23"/>
  <c r="B175" i="23"/>
  <c r="C175" i="23"/>
  <c r="D175" i="23"/>
  <c r="E175" i="23"/>
  <c r="F175" i="23"/>
  <c r="O175" i="30" s="1"/>
  <c r="A176" i="23"/>
  <c r="B176" i="23"/>
  <c r="C176" i="23"/>
  <c r="D176" i="23"/>
  <c r="E176" i="23"/>
  <c r="F176" i="23"/>
  <c r="O176" i="30" s="1"/>
  <c r="A177" i="23"/>
  <c r="B177" i="23"/>
  <c r="C177" i="23"/>
  <c r="D177" i="23"/>
  <c r="E177" i="23"/>
  <c r="F177" i="23"/>
  <c r="O177" i="30" s="1"/>
  <c r="A178" i="23"/>
  <c r="B178" i="23"/>
  <c r="C178" i="23"/>
  <c r="D178" i="23"/>
  <c r="E178" i="23"/>
  <c r="F178" i="23"/>
  <c r="O178" i="30" s="1"/>
  <c r="A179" i="23"/>
  <c r="B179" i="23"/>
  <c r="C179" i="23"/>
  <c r="D179" i="23"/>
  <c r="E179" i="23"/>
  <c r="F179" i="23"/>
  <c r="O179" i="30" s="1"/>
  <c r="A180" i="23"/>
  <c r="B180" i="23"/>
  <c r="C180" i="23"/>
  <c r="D180" i="23"/>
  <c r="E180" i="23"/>
  <c r="F180" i="23"/>
  <c r="K180" i="30" s="1"/>
  <c r="A181" i="23"/>
  <c r="B181" i="23"/>
  <c r="C181" i="23"/>
  <c r="D181" i="23"/>
  <c r="E181" i="23"/>
  <c r="F181" i="23"/>
  <c r="O181" i="30" s="1"/>
  <c r="A182" i="23"/>
  <c r="C182" i="23"/>
  <c r="A183" i="23"/>
  <c r="B183" i="23"/>
  <c r="C183" i="23"/>
  <c r="D183" i="23"/>
  <c r="E183" i="23"/>
  <c r="F183" i="23"/>
  <c r="O183" i="30" s="1"/>
  <c r="A184" i="23"/>
  <c r="B184" i="23"/>
  <c r="C184" i="23"/>
  <c r="D184" i="23"/>
  <c r="E184" i="23"/>
  <c r="F184" i="23"/>
  <c r="O184" i="30" s="1"/>
  <c r="A185" i="23"/>
  <c r="B185" i="23"/>
  <c r="C185" i="23"/>
  <c r="D185" i="23"/>
  <c r="E185" i="23"/>
  <c r="F185" i="23"/>
  <c r="O185" i="30" s="1"/>
  <c r="A186" i="23"/>
  <c r="B186" i="23"/>
  <c r="C186" i="23"/>
  <c r="D186" i="23"/>
  <c r="E186" i="23"/>
  <c r="F186" i="23"/>
  <c r="O186" i="30" s="1"/>
  <c r="A187" i="23"/>
  <c r="B187" i="23"/>
  <c r="C187" i="23"/>
  <c r="D187" i="23"/>
  <c r="E187" i="23"/>
  <c r="F187" i="23"/>
  <c r="O187" i="30" s="1"/>
  <c r="A188" i="23"/>
  <c r="B188" i="23"/>
  <c r="C188" i="23"/>
  <c r="D188" i="23"/>
  <c r="E188" i="23"/>
  <c r="F188" i="23"/>
  <c r="O188" i="30" s="1"/>
  <c r="A189" i="23"/>
  <c r="B189" i="23"/>
  <c r="C189" i="23"/>
  <c r="D189" i="23"/>
  <c r="E189" i="23"/>
  <c r="F189" i="23"/>
  <c r="O189" i="30" s="1"/>
  <c r="A190" i="23"/>
  <c r="B190" i="23"/>
  <c r="C190" i="23"/>
  <c r="D190" i="23"/>
  <c r="E190" i="23"/>
  <c r="F190" i="23"/>
  <c r="O190" i="30" s="1"/>
  <c r="A191" i="23"/>
  <c r="B191" i="23"/>
  <c r="C191" i="23"/>
  <c r="D191" i="23"/>
  <c r="E191" i="23"/>
  <c r="F191" i="23"/>
  <c r="O191" i="30" s="1"/>
  <c r="A192" i="23"/>
  <c r="B192" i="23"/>
  <c r="C192" i="23"/>
  <c r="D192" i="23"/>
  <c r="E192" i="23"/>
  <c r="F192" i="23"/>
  <c r="O192" i="30" s="1"/>
  <c r="A193" i="23"/>
  <c r="B193" i="23"/>
  <c r="C193" i="23"/>
  <c r="D193" i="23"/>
  <c r="E193" i="23"/>
  <c r="F193" i="23"/>
  <c r="O193" i="30" s="1"/>
  <c r="A194" i="23"/>
  <c r="B194" i="23"/>
  <c r="C194" i="23"/>
  <c r="D194" i="23"/>
  <c r="E194" i="23"/>
  <c r="F194" i="23"/>
  <c r="O194" i="30" s="1"/>
  <c r="A195" i="23"/>
  <c r="B195" i="23"/>
  <c r="C195" i="23"/>
  <c r="D195" i="23"/>
  <c r="E195" i="23"/>
  <c r="F195" i="23"/>
  <c r="O195" i="30" s="1"/>
  <c r="A196" i="23"/>
  <c r="B196" i="23"/>
  <c r="C196" i="23"/>
  <c r="D196" i="23"/>
  <c r="E196" i="23"/>
  <c r="F196" i="23"/>
  <c r="O196" i="30" s="1"/>
  <c r="A197" i="23"/>
  <c r="B197" i="23"/>
  <c r="C197" i="23"/>
  <c r="D197" i="23"/>
  <c r="E197" i="23"/>
  <c r="F197" i="23"/>
  <c r="O197" i="30" s="1"/>
  <c r="A198" i="23"/>
  <c r="B198" i="23"/>
  <c r="C198" i="23"/>
  <c r="D198" i="23"/>
  <c r="E198" i="23"/>
  <c r="F198" i="23"/>
  <c r="O198" i="30" s="1"/>
  <c r="A199" i="23"/>
  <c r="B199" i="23"/>
  <c r="C199" i="23"/>
  <c r="D199" i="23"/>
  <c r="E199" i="23"/>
  <c r="F199" i="23"/>
  <c r="O199" i="30" s="1"/>
  <c r="A200" i="23"/>
  <c r="B200" i="23"/>
  <c r="C200" i="23"/>
  <c r="D200" i="23"/>
  <c r="E200" i="23"/>
  <c r="F200" i="23"/>
  <c r="O200" i="30" s="1"/>
  <c r="A201" i="23"/>
  <c r="B201" i="23"/>
  <c r="C201" i="23"/>
  <c r="D201" i="23"/>
  <c r="E201" i="23"/>
  <c r="F201" i="23"/>
  <c r="O201" i="30" s="1"/>
  <c r="A202" i="23"/>
  <c r="B202" i="23"/>
  <c r="C202" i="23"/>
  <c r="D202" i="23"/>
  <c r="E202" i="23"/>
  <c r="F202" i="23"/>
  <c r="O202" i="30" s="1"/>
  <c r="A203" i="23"/>
  <c r="B203" i="23"/>
  <c r="C203" i="23"/>
  <c r="D203" i="23"/>
  <c r="E203" i="23"/>
  <c r="F203" i="23"/>
  <c r="O203" i="30" s="1"/>
  <c r="A204" i="23"/>
  <c r="B204" i="23"/>
  <c r="C204" i="23"/>
  <c r="D204" i="23"/>
  <c r="E204" i="23"/>
  <c r="F204" i="23"/>
  <c r="O204" i="30" s="1"/>
  <c r="A205" i="23"/>
  <c r="B205" i="23"/>
  <c r="C205" i="23"/>
  <c r="D205" i="23"/>
  <c r="E205" i="23"/>
  <c r="F205" i="23"/>
  <c r="O205" i="30" s="1"/>
  <c r="A206" i="23"/>
  <c r="B206" i="23"/>
  <c r="C206" i="23"/>
  <c r="D206" i="23"/>
  <c r="E206" i="23"/>
  <c r="F206" i="23"/>
  <c r="O206" i="30" s="1"/>
  <c r="A207" i="23"/>
  <c r="B207" i="23"/>
  <c r="C207" i="23"/>
  <c r="D207" i="23"/>
  <c r="E207" i="23"/>
  <c r="F207" i="23"/>
  <c r="O207" i="30" s="1"/>
  <c r="A208" i="23"/>
  <c r="B208" i="23"/>
  <c r="C208" i="23"/>
  <c r="D208" i="23"/>
  <c r="E208" i="23"/>
  <c r="F208" i="23"/>
  <c r="K208" i="30" s="1"/>
  <c r="A209" i="23"/>
  <c r="B209" i="23"/>
  <c r="C209" i="23"/>
  <c r="D209" i="23"/>
  <c r="E209" i="23"/>
  <c r="F209" i="23"/>
  <c r="O209" i="30" s="1"/>
  <c r="A210" i="23"/>
  <c r="B210" i="23"/>
  <c r="C210" i="23"/>
  <c r="D210" i="23"/>
  <c r="E210" i="23"/>
  <c r="F210" i="23"/>
  <c r="K210" i="30" s="1"/>
  <c r="A211" i="23"/>
  <c r="B211" i="23"/>
  <c r="C211" i="23"/>
  <c r="D211" i="23"/>
  <c r="E211" i="23"/>
  <c r="F211" i="23"/>
  <c r="K211" i="30" s="1"/>
  <c r="A212" i="23"/>
  <c r="B212" i="23"/>
  <c r="C212" i="23"/>
  <c r="D212" i="23"/>
  <c r="E212" i="23"/>
  <c r="F212" i="23"/>
  <c r="K212" i="30" s="1"/>
  <c r="A213" i="23"/>
  <c r="B213" i="23"/>
  <c r="C213" i="23"/>
  <c r="D213" i="23"/>
  <c r="E213" i="23"/>
  <c r="F213" i="23"/>
  <c r="K213" i="30" s="1"/>
  <c r="A214" i="23"/>
  <c r="B214" i="23"/>
  <c r="C214" i="23"/>
  <c r="D214" i="23"/>
  <c r="E214" i="23"/>
  <c r="F214" i="23"/>
  <c r="O214" i="30" s="1"/>
  <c r="A215" i="23"/>
  <c r="B215" i="23"/>
  <c r="C215" i="23"/>
  <c r="D215" i="23"/>
  <c r="E215" i="23"/>
  <c r="F215" i="23"/>
  <c r="O215" i="30" s="1"/>
  <c r="A216" i="23"/>
  <c r="B216" i="23"/>
  <c r="C216" i="23"/>
  <c r="D216" i="23"/>
  <c r="E216" i="23"/>
  <c r="F216" i="23"/>
  <c r="O216" i="30" s="1"/>
  <c r="A217" i="23"/>
  <c r="B217" i="23"/>
  <c r="C217" i="23"/>
  <c r="D217" i="23"/>
  <c r="E217" i="23"/>
  <c r="F217" i="23"/>
  <c r="O217" i="30" s="1"/>
  <c r="A218" i="23"/>
  <c r="B218" i="23"/>
  <c r="C218" i="23"/>
  <c r="D218" i="23"/>
  <c r="E218" i="23"/>
  <c r="F218" i="23"/>
  <c r="O218" i="30" s="1"/>
  <c r="A219" i="23"/>
  <c r="B219" i="23"/>
  <c r="C219" i="23"/>
  <c r="D219" i="23"/>
  <c r="E219" i="23"/>
  <c r="F219" i="23"/>
  <c r="O219" i="30" s="1"/>
  <c r="A220" i="23"/>
  <c r="B220" i="23"/>
  <c r="C220" i="23"/>
  <c r="D220" i="23"/>
  <c r="E220" i="23"/>
  <c r="F220" i="23"/>
  <c r="O220" i="30" s="1"/>
  <c r="A221" i="23"/>
  <c r="C221" i="23"/>
  <c r="A222" i="23"/>
  <c r="B222" i="23"/>
  <c r="C222" i="23"/>
  <c r="D222" i="23"/>
  <c r="E222" i="23"/>
  <c r="F222" i="23"/>
  <c r="K222" i="30" s="1"/>
  <c r="A223" i="23"/>
  <c r="B223" i="23"/>
  <c r="C223" i="23"/>
  <c r="D223" i="23"/>
  <c r="E223" i="23"/>
  <c r="F223" i="23"/>
  <c r="K223" i="30" s="1"/>
  <c r="A224" i="23"/>
  <c r="B224" i="23"/>
  <c r="C224" i="23"/>
  <c r="D224" i="23"/>
  <c r="E224" i="23"/>
  <c r="F224" i="23"/>
  <c r="K224" i="30" s="1"/>
  <c r="A225" i="23"/>
  <c r="B225" i="23"/>
  <c r="C225" i="23"/>
  <c r="D225" i="23"/>
  <c r="E225" i="23"/>
  <c r="F225" i="23"/>
  <c r="K225" i="30" s="1"/>
  <c r="A226" i="23"/>
  <c r="B226" i="23"/>
  <c r="C226" i="23"/>
  <c r="D226" i="23"/>
  <c r="E226" i="23"/>
  <c r="F226" i="23"/>
  <c r="O226" i="30" s="1"/>
  <c r="A227" i="23"/>
  <c r="B227" i="23"/>
  <c r="C227" i="23"/>
  <c r="D227" i="23"/>
  <c r="E227" i="23"/>
  <c r="F227" i="23"/>
  <c r="O227" i="30" s="1"/>
  <c r="A228" i="23"/>
  <c r="B228" i="23"/>
  <c r="C228" i="23"/>
  <c r="D228" i="23"/>
  <c r="E228" i="23"/>
  <c r="F228" i="23"/>
  <c r="O228" i="30" s="1"/>
  <c r="A229" i="23"/>
  <c r="B229" i="23"/>
  <c r="C229" i="23"/>
  <c r="D229" i="23"/>
  <c r="E229" i="23"/>
  <c r="F229" i="23"/>
  <c r="O229" i="30" s="1"/>
  <c r="A230" i="23"/>
  <c r="B230" i="23"/>
  <c r="C230" i="23"/>
  <c r="D230" i="23"/>
  <c r="E230" i="23"/>
  <c r="F230" i="23"/>
  <c r="O230" i="30" s="1"/>
  <c r="A231" i="23"/>
  <c r="B231" i="23"/>
  <c r="C231" i="23"/>
  <c r="D231" i="23"/>
  <c r="E231" i="23"/>
  <c r="F231" i="23"/>
  <c r="O231" i="30" s="1"/>
  <c r="A232" i="23"/>
  <c r="B232" i="23"/>
  <c r="C232" i="23"/>
  <c r="D232" i="23"/>
  <c r="E232" i="23"/>
  <c r="F232" i="23"/>
  <c r="O232" i="30" s="1"/>
  <c r="A233" i="23"/>
  <c r="B233" i="23"/>
  <c r="C233" i="23"/>
  <c r="D233" i="23"/>
  <c r="E233" i="23"/>
  <c r="F233" i="23"/>
  <c r="O233" i="30" s="1"/>
  <c r="A234" i="23"/>
  <c r="B234" i="23"/>
  <c r="C234" i="23"/>
  <c r="D234" i="23"/>
  <c r="E234" i="23"/>
  <c r="F234" i="23"/>
  <c r="O234" i="30" s="1"/>
  <c r="A235" i="23"/>
  <c r="B235" i="23"/>
  <c r="C235" i="23"/>
  <c r="D235" i="23"/>
  <c r="E235" i="23"/>
  <c r="F235" i="23"/>
  <c r="K235" i="30" s="1"/>
  <c r="A236" i="23"/>
  <c r="B236" i="23"/>
  <c r="C236" i="23"/>
  <c r="D236" i="23"/>
  <c r="E236" i="23"/>
  <c r="F236" i="23"/>
  <c r="O236" i="30" s="1"/>
  <c r="A237" i="23"/>
  <c r="B237" i="23"/>
  <c r="C237" i="23"/>
  <c r="D237" i="23"/>
  <c r="E237" i="23"/>
  <c r="F237" i="23"/>
  <c r="O237" i="30" s="1"/>
  <c r="A238" i="23"/>
  <c r="C238" i="23"/>
  <c r="A239" i="23"/>
  <c r="B239" i="23"/>
  <c r="C239" i="23"/>
  <c r="D239" i="23"/>
  <c r="E239" i="23"/>
  <c r="F239" i="23"/>
  <c r="O239" i="30" s="1"/>
  <c r="A240" i="23"/>
  <c r="B240" i="23"/>
  <c r="C240" i="23"/>
  <c r="D240" i="23"/>
  <c r="E240" i="23"/>
  <c r="F240" i="23"/>
  <c r="O240" i="30" s="1"/>
  <c r="A247" i="23"/>
  <c r="B247" i="23"/>
  <c r="C247" i="23"/>
  <c r="D247" i="23"/>
  <c r="E247" i="23"/>
  <c r="F247" i="23"/>
  <c r="K247" i="30" s="1"/>
  <c r="A248" i="23"/>
  <c r="B248" i="23"/>
  <c r="C248" i="23"/>
  <c r="D248" i="23"/>
  <c r="E248" i="23"/>
  <c r="F248" i="23"/>
  <c r="K248" i="30" s="1"/>
  <c r="A249" i="23"/>
  <c r="B249" i="23"/>
  <c r="C249" i="23"/>
  <c r="D249" i="23"/>
  <c r="E249" i="23"/>
  <c r="F249" i="23"/>
  <c r="K249" i="30" s="1"/>
  <c r="A250" i="23"/>
  <c r="B250" i="23"/>
  <c r="C250" i="23"/>
  <c r="D250" i="23"/>
  <c r="E250" i="23"/>
  <c r="F250" i="23"/>
  <c r="O250" i="30" s="1"/>
  <c r="A251" i="23"/>
  <c r="B251" i="23"/>
  <c r="C251" i="23"/>
  <c r="D251" i="23"/>
  <c r="E251" i="23"/>
  <c r="F251" i="23"/>
  <c r="O251" i="30" s="1"/>
  <c r="A252" i="23"/>
  <c r="C252" i="23"/>
  <c r="A253" i="23"/>
  <c r="B253" i="23"/>
  <c r="C253" i="23"/>
  <c r="D253" i="23"/>
  <c r="E253" i="23"/>
  <c r="F253" i="23"/>
  <c r="O253" i="30" s="1"/>
  <c r="A254" i="23"/>
  <c r="B254" i="23"/>
  <c r="C254" i="23"/>
  <c r="D254" i="23"/>
  <c r="E254" i="23"/>
  <c r="F254" i="23"/>
  <c r="O254" i="30" s="1"/>
  <c r="A255" i="23"/>
  <c r="B255" i="23"/>
  <c r="C255" i="23"/>
  <c r="D255" i="23"/>
  <c r="E255" i="23"/>
  <c r="F255" i="23"/>
  <c r="O255" i="30" s="1"/>
  <c r="A256" i="23"/>
  <c r="B256" i="23"/>
  <c r="C256" i="23"/>
  <c r="D256" i="23"/>
  <c r="E256" i="23"/>
  <c r="F256" i="23"/>
  <c r="O256" i="30" s="1"/>
  <c r="A257" i="23"/>
  <c r="B257" i="23"/>
  <c r="C257" i="23"/>
  <c r="D257" i="23"/>
  <c r="E257" i="23"/>
  <c r="F257" i="23"/>
  <c r="O257" i="30" s="1"/>
  <c r="A259" i="23"/>
  <c r="B259" i="23"/>
  <c r="C259" i="23"/>
  <c r="D259" i="23"/>
  <c r="E259" i="23"/>
  <c r="F259" i="23"/>
  <c r="O259" i="30" s="1"/>
  <c r="A260" i="23"/>
  <c r="B260" i="23"/>
  <c r="C260" i="23"/>
  <c r="D260" i="23"/>
  <c r="E260" i="23"/>
  <c r="F260" i="23"/>
  <c r="O260" i="30" s="1"/>
  <c r="A261" i="23"/>
  <c r="C261" i="23"/>
  <c r="A262" i="23"/>
  <c r="B262" i="23"/>
  <c r="C262" i="23"/>
  <c r="D262" i="23"/>
  <c r="E262" i="23"/>
  <c r="F262" i="23"/>
  <c r="O262" i="30" s="1"/>
  <c r="A263" i="23"/>
  <c r="B263" i="23"/>
  <c r="C263" i="23"/>
  <c r="D263" i="23"/>
  <c r="E263" i="23"/>
  <c r="F263" i="23"/>
  <c r="O263" i="30" s="1"/>
  <c r="A264" i="23"/>
  <c r="B264" i="23"/>
  <c r="C264" i="23"/>
  <c r="D264" i="23"/>
  <c r="E264" i="23"/>
  <c r="F264" i="23"/>
  <c r="O264" i="30" s="1"/>
  <c r="A265" i="23"/>
  <c r="B265" i="23"/>
  <c r="C265" i="23"/>
  <c r="D265" i="23"/>
  <c r="E265" i="23"/>
  <c r="F265" i="23"/>
  <c r="O265" i="30" s="1"/>
  <c r="A266" i="23"/>
  <c r="B266" i="23"/>
  <c r="C266" i="23"/>
  <c r="D266" i="23"/>
  <c r="E266" i="23"/>
  <c r="F266" i="23"/>
  <c r="O266" i="30" s="1"/>
  <c r="A267" i="23"/>
  <c r="B267" i="23"/>
  <c r="C267" i="23"/>
  <c r="D267" i="23"/>
  <c r="E267" i="23"/>
  <c r="F267" i="23"/>
  <c r="O267" i="30" s="1"/>
  <c r="A268" i="23"/>
  <c r="B268" i="23"/>
  <c r="C268" i="23"/>
  <c r="D268" i="23"/>
  <c r="E268" i="23"/>
  <c r="F268" i="23"/>
  <c r="O268" i="30" s="1"/>
  <c r="A269" i="23"/>
  <c r="B269" i="23"/>
  <c r="C269" i="23"/>
  <c r="D269" i="23"/>
  <c r="E269" i="23"/>
  <c r="F269" i="23"/>
  <c r="O269" i="30" s="1"/>
  <c r="A270" i="23"/>
  <c r="B270" i="23"/>
  <c r="C270" i="23"/>
  <c r="D270" i="23"/>
  <c r="E270" i="23"/>
  <c r="F270" i="23"/>
  <c r="O270" i="30" s="1"/>
  <c r="A271" i="23"/>
  <c r="B271" i="23"/>
  <c r="C271" i="23"/>
  <c r="D271" i="23"/>
  <c r="E271" i="23"/>
  <c r="F271" i="23"/>
  <c r="O271" i="30" s="1"/>
  <c r="A272" i="23"/>
  <c r="B272" i="23"/>
  <c r="C272" i="23"/>
  <c r="D272" i="23"/>
  <c r="E272" i="23"/>
  <c r="F272" i="23"/>
  <c r="O272" i="30" s="1"/>
  <c r="A273" i="23"/>
  <c r="B273" i="23"/>
  <c r="C273" i="23"/>
  <c r="D273" i="23"/>
  <c r="E273" i="23"/>
  <c r="F273" i="23"/>
  <c r="O273" i="30" s="1"/>
  <c r="A274" i="23"/>
  <c r="B274" i="23"/>
  <c r="C274" i="23"/>
  <c r="D274" i="23"/>
  <c r="E274" i="23"/>
  <c r="F274" i="23"/>
  <c r="O274" i="30" s="1"/>
  <c r="A275" i="23"/>
  <c r="B275" i="23"/>
  <c r="C275" i="23"/>
  <c r="D275" i="23"/>
  <c r="E275" i="23"/>
  <c r="F275" i="23"/>
  <c r="O275" i="30" s="1"/>
  <c r="A276" i="23"/>
  <c r="B276" i="23"/>
  <c r="C276" i="23"/>
  <c r="D276" i="23"/>
  <c r="E276" i="23"/>
  <c r="F276" i="23"/>
  <c r="O276" i="30" s="1"/>
  <c r="A277" i="23"/>
  <c r="B277" i="23"/>
  <c r="C277" i="23"/>
  <c r="D277" i="23"/>
  <c r="E277" i="23"/>
  <c r="F277" i="23"/>
  <c r="O277" i="30" s="1"/>
  <c r="A278" i="23"/>
  <c r="B278" i="23"/>
  <c r="C278" i="23"/>
  <c r="D278" i="23"/>
  <c r="E278" i="23"/>
  <c r="F278" i="23"/>
  <c r="O278" i="30" s="1"/>
  <c r="A279" i="23"/>
  <c r="B279" i="23"/>
  <c r="C279" i="23"/>
  <c r="D279" i="23"/>
  <c r="E279" i="23"/>
  <c r="F279" i="23"/>
  <c r="O279" i="30" s="1"/>
  <c r="A280" i="23"/>
  <c r="B280" i="23"/>
  <c r="C280" i="23"/>
  <c r="D280" i="23"/>
  <c r="E280" i="23"/>
  <c r="F280" i="23"/>
  <c r="O280" i="30" s="1"/>
  <c r="A281" i="23"/>
  <c r="B281" i="23"/>
  <c r="C281" i="23"/>
  <c r="D281" i="23"/>
  <c r="E281" i="23"/>
  <c r="F281" i="23"/>
  <c r="O281" i="30" s="1"/>
  <c r="A282" i="23"/>
  <c r="B282" i="23"/>
  <c r="C282" i="23"/>
  <c r="D282" i="23"/>
  <c r="E282" i="23"/>
  <c r="F282" i="23"/>
  <c r="O282" i="30" s="1"/>
  <c r="A283" i="23"/>
  <c r="B283" i="23"/>
  <c r="C283" i="23"/>
  <c r="D283" i="23"/>
  <c r="E283" i="23"/>
  <c r="F283" i="23"/>
  <c r="O283" i="30" s="1"/>
  <c r="A284" i="23"/>
  <c r="B284" i="23"/>
  <c r="C284" i="23"/>
  <c r="D284" i="23"/>
  <c r="E284" i="23"/>
  <c r="F284" i="23"/>
  <c r="O284" i="30" s="1"/>
  <c r="A285" i="23"/>
  <c r="B285" i="23"/>
  <c r="C285" i="23"/>
  <c r="D285" i="23"/>
  <c r="E285" i="23"/>
  <c r="F285" i="23"/>
  <c r="O285" i="30" s="1"/>
  <c r="A286" i="23"/>
  <c r="B286" i="23"/>
  <c r="C286" i="23"/>
  <c r="D286" i="23"/>
  <c r="E286" i="23"/>
  <c r="F286" i="23"/>
  <c r="O286" i="30" s="1"/>
  <c r="A287" i="23"/>
  <c r="B287" i="23"/>
  <c r="C287" i="23"/>
  <c r="D287" i="23"/>
  <c r="E287" i="23"/>
  <c r="F287" i="23"/>
  <c r="O287" i="30" s="1"/>
  <c r="A288" i="23"/>
  <c r="B288" i="23"/>
  <c r="C288" i="23"/>
  <c r="D288" i="23"/>
  <c r="E288" i="23"/>
  <c r="F288" i="23"/>
  <c r="O288" i="30" s="1"/>
  <c r="A289" i="23"/>
  <c r="B289" i="23"/>
  <c r="C289" i="23"/>
  <c r="D289" i="23"/>
  <c r="E289" i="23"/>
  <c r="F289" i="23"/>
  <c r="O289" i="30" s="1"/>
  <c r="A290" i="23"/>
  <c r="B290" i="23"/>
  <c r="C290" i="23"/>
  <c r="D290" i="23"/>
  <c r="E290" i="23"/>
  <c r="F290" i="23"/>
  <c r="O290" i="30" s="1"/>
  <c r="A291" i="23"/>
  <c r="B291" i="23"/>
  <c r="C291" i="23"/>
  <c r="D291" i="23"/>
  <c r="E291" i="23"/>
  <c r="F291" i="23"/>
  <c r="O291" i="30" s="1"/>
  <c r="A292" i="23"/>
  <c r="B292" i="23"/>
  <c r="C292" i="23"/>
  <c r="D292" i="23"/>
  <c r="E292" i="23"/>
  <c r="F292" i="23"/>
  <c r="O292" i="30" s="1"/>
  <c r="A293" i="23"/>
  <c r="B293" i="23"/>
  <c r="C293" i="23"/>
  <c r="D293" i="23"/>
  <c r="E293" i="23"/>
  <c r="F293" i="23"/>
  <c r="O293" i="30" s="1"/>
  <c r="A294" i="23"/>
  <c r="B294" i="23"/>
  <c r="C294" i="23"/>
  <c r="D294" i="23"/>
  <c r="E294" i="23"/>
  <c r="F294" i="23"/>
  <c r="O294" i="30" s="1"/>
  <c r="A295" i="23"/>
  <c r="B295" i="23"/>
  <c r="C295" i="23"/>
  <c r="D295" i="23"/>
  <c r="E295" i="23"/>
  <c r="F295" i="23"/>
  <c r="O295" i="30" s="1"/>
  <c r="A296" i="23"/>
  <c r="B296" i="23"/>
  <c r="C296" i="23"/>
  <c r="D296" i="23"/>
  <c r="E296" i="23"/>
  <c r="F296" i="23"/>
  <c r="O296" i="30" s="1"/>
  <c r="A297" i="23"/>
  <c r="B297" i="23"/>
  <c r="C297" i="23"/>
  <c r="D297" i="23"/>
  <c r="E297" i="23"/>
  <c r="F297" i="23"/>
  <c r="O297" i="30" s="1"/>
  <c r="A298" i="23"/>
  <c r="B298" i="23"/>
  <c r="C298" i="23"/>
  <c r="D298" i="23"/>
  <c r="E298" i="23"/>
  <c r="F298" i="23"/>
  <c r="O298" i="30" s="1"/>
  <c r="A299" i="23"/>
  <c r="B299" i="23"/>
  <c r="C299" i="23"/>
  <c r="D299" i="23"/>
  <c r="E299" i="23"/>
  <c r="F299" i="23"/>
  <c r="O299" i="30" s="1"/>
  <c r="A300" i="23"/>
  <c r="C300" i="23"/>
  <c r="A301" i="23"/>
  <c r="B301" i="23"/>
  <c r="C301" i="23"/>
  <c r="D301" i="23"/>
  <c r="E301" i="23"/>
  <c r="F301" i="23"/>
  <c r="O301" i="30" s="1"/>
  <c r="A302" i="23"/>
  <c r="B302" i="23"/>
  <c r="C302" i="23"/>
  <c r="D302" i="23"/>
  <c r="E302" i="23"/>
  <c r="F302" i="23"/>
  <c r="O302" i="30" s="1"/>
  <c r="A303" i="23"/>
  <c r="B303" i="23"/>
  <c r="C303" i="23"/>
  <c r="D303" i="23"/>
  <c r="E303" i="23"/>
  <c r="F303" i="23"/>
  <c r="O303" i="30" s="1"/>
  <c r="A304" i="23"/>
  <c r="B304" i="23"/>
  <c r="C304" i="23"/>
  <c r="D304" i="23"/>
  <c r="E304" i="23"/>
  <c r="F304" i="23"/>
  <c r="O304" i="30" s="1"/>
  <c r="A305" i="23"/>
  <c r="B305" i="23"/>
  <c r="C305" i="23"/>
  <c r="D305" i="23"/>
  <c r="E305" i="23"/>
  <c r="F305" i="23"/>
  <c r="K305" i="30" s="1"/>
  <c r="A306" i="23"/>
  <c r="B306" i="23"/>
  <c r="C306" i="23"/>
  <c r="D306" i="23"/>
  <c r="E306" i="23"/>
  <c r="F306" i="23"/>
  <c r="O306" i="30" s="1"/>
  <c r="A307" i="23"/>
  <c r="B307" i="23"/>
  <c r="C307" i="23"/>
  <c r="D307" i="23"/>
  <c r="E307" i="23"/>
  <c r="F307" i="23"/>
  <c r="O307" i="30" s="1"/>
  <c r="A308" i="23"/>
  <c r="B308" i="23"/>
  <c r="C308" i="23"/>
  <c r="D308" i="23"/>
  <c r="E308" i="23"/>
  <c r="F308" i="23"/>
  <c r="O308" i="30" s="1"/>
  <c r="A309" i="23"/>
  <c r="B309" i="23"/>
  <c r="C309" i="23"/>
  <c r="D309" i="23"/>
  <c r="E309" i="23"/>
  <c r="F309" i="23"/>
  <c r="O309" i="30" s="1"/>
  <c r="A310" i="23"/>
  <c r="B310" i="23"/>
  <c r="C310" i="23"/>
  <c r="D310" i="23"/>
  <c r="E310" i="23"/>
  <c r="F310" i="23"/>
  <c r="O310" i="30" s="1"/>
  <c r="A311" i="23"/>
  <c r="B311" i="23"/>
  <c r="C311" i="23"/>
  <c r="D311" i="23"/>
  <c r="E311" i="23"/>
  <c r="F311" i="23"/>
  <c r="O311" i="30" s="1"/>
  <c r="A312" i="23"/>
  <c r="B312" i="23"/>
  <c r="C312" i="23"/>
  <c r="D312" i="23"/>
  <c r="E312" i="23"/>
  <c r="F312" i="23"/>
  <c r="K312" i="30" s="1"/>
  <c r="A313" i="23"/>
  <c r="B313" i="23"/>
  <c r="C313" i="23"/>
  <c r="D313" i="23"/>
  <c r="E313" i="23"/>
  <c r="F313" i="23"/>
  <c r="O313" i="30" s="1"/>
  <c r="A314" i="23"/>
  <c r="B314" i="23"/>
  <c r="C314" i="23"/>
  <c r="D314" i="23"/>
  <c r="E314" i="23"/>
  <c r="F314" i="23"/>
  <c r="O314" i="30" s="1"/>
  <c r="A315" i="23"/>
  <c r="B315" i="23"/>
  <c r="C315" i="23"/>
  <c r="D315" i="23"/>
  <c r="E315" i="23"/>
  <c r="F315" i="23"/>
  <c r="K315" i="30" s="1"/>
  <c r="A316" i="23"/>
  <c r="B316" i="23"/>
  <c r="C316" i="23"/>
  <c r="D316" i="23"/>
  <c r="E316" i="23"/>
  <c r="F316" i="23"/>
  <c r="O316" i="30" s="1"/>
  <c r="A317" i="23"/>
  <c r="B317" i="23"/>
  <c r="C317" i="23"/>
  <c r="D317" i="23"/>
  <c r="E317" i="23"/>
  <c r="F317" i="23"/>
  <c r="O317" i="30" s="1"/>
  <c r="A318" i="23"/>
  <c r="B318" i="23"/>
  <c r="C318" i="23"/>
  <c r="D318" i="23"/>
  <c r="E318" i="23"/>
  <c r="F318" i="23"/>
  <c r="K318" i="30" s="1"/>
  <c r="A319" i="23"/>
  <c r="B319" i="23"/>
  <c r="C319" i="23"/>
  <c r="D319" i="23"/>
  <c r="E319" i="23"/>
  <c r="F319" i="23"/>
  <c r="O319" i="30" s="1"/>
  <c r="A320" i="23"/>
  <c r="B320" i="23"/>
  <c r="C320" i="23"/>
  <c r="D320" i="23"/>
  <c r="E320" i="23"/>
  <c r="F320" i="23"/>
  <c r="O320" i="30" s="1"/>
  <c r="A321" i="23"/>
  <c r="B321" i="23"/>
  <c r="C321" i="23"/>
  <c r="D321" i="23"/>
  <c r="E321" i="23"/>
  <c r="F321" i="23"/>
  <c r="K321" i="30" s="1"/>
  <c r="A322" i="23"/>
  <c r="B322" i="23"/>
  <c r="C322" i="23"/>
  <c r="D322" i="23"/>
  <c r="E322" i="23"/>
  <c r="F322" i="23"/>
  <c r="O322" i="30" s="1"/>
  <c r="A323" i="23"/>
  <c r="B323" i="23"/>
  <c r="C323" i="23"/>
  <c r="D323" i="23"/>
  <c r="E323" i="23"/>
  <c r="F323" i="23"/>
  <c r="O323" i="30" s="1"/>
  <c r="A324" i="23"/>
  <c r="B324" i="23"/>
  <c r="C324" i="23"/>
  <c r="D324" i="23"/>
  <c r="E324" i="23"/>
  <c r="F324" i="23"/>
  <c r="K324" i="30" s="1"/>
  <c r="A325" i="23"/>
  <c r="B325" i="23"/>
  <c r="C325" i="23"/>
  <c r="D325" i="23"/>
  <c r="E325" i="23"/>
  <c r="F325" i="23"/>
  <c r="K325" i="30" s="1"/>
  <c r="A326" i="23"/>
  <c r="B326" i="23"/>
  <c r="C326" i="23"/>
  <c r="D326" i="23"/>
  <c r="E326" i="23"/>
  <c r="F326" i="23"/>
  <c r="O326" i="30" s="1"/>
  <c r="A327" i="23"/>
  <c r="B327" i="23"/>
  <c r="C327" i="23"/>
  <c r="D327" i="23"/>
  <c r="E327" i="23"/>
  <c r="F327" i="23"/>
  <c r="K327" i="30" s="1"/>
  <c r="A328" i="23"/>
  <c r="B328" i="23"/>
  <c r="C328" i="23"/>
  <c r="D328" i="23"/>
  <c r="E328" i="23"/>
  <c r="F328" i="23"/>
  <c r="O328" i="30" s="1"/>
  <c r="A329" i="23"/>
  <c r="B329" i="23"/>
  <c r="C329" i="23"/>
  <c r="D329" i="23"/>
  <c r="E329" i="23"/>
  <c r="F329" i="23"/>
  <c r="K329" i="30" s="1"/>
  <c r="A330" i="23"/>
  <c r="B330" i="23"/>
  <c r="C330" i="23"/>
  <c r="D330" i="23"/>
  <c r="E330" i="23"/>
  <c r="F330" i="23"/>
  <c r="O330" i="30" s="1"/>
  <c r="A331" i="23"/>
  <c r="B331" i="23"/>
  <c r="C331" i="23"/>
  <c r="D331" i="23"/>
  <c r="E331" i="23"/>
  <c r="F331" i="23"/>
  <c r="K331" i="30" s="1"/>
  <c r="A332" i="23"/>
  <c r="B332" i="23"/>
  <c r="C332" i="23"/>
  <c r="D332" i="23"/>
  <c r="E332" i="23"/>
  <c r="F332" i="23"/>
  <c r="K332" i="30" s="1"/>
  <c r="A333" i="23"/>
  <c r="B333" i="23"/>
  <c r="C333" i="23"/>
  <c r="D333" i="23"/>
  <c r="E333" i="23"/>
  <c r="F333" i="23"/>
  <c r="O333" i="30" s="1"/>
  <c r="A334" i="23"/>
  <c r="B334" i="23"/>
  <c r="C334" i="23"/>
  <c r="D334" i="23"/>
  <c r="E334" i="23"/>
  <c r="F334" i="23"/>
  <c r="O334" i="30" s="1"/>
  <c r="A335" i="23"/>
  <c r="B335" i="23"/>
  <c r="C335" i="23"/>
  <c r="D335" i="23"/>
  <c r="E335" i="23"/>
  <c r="F335" i="23"/>
  <c r="O335" i="30" s="1"/>
  <c r="A336" i="23"/>
  <c r="B336" i="23"/>
  <c r="C336" i="23"/>
  <c r="D336" i="23"/>
  <c r="E336" i="23"/>
  <c r="F336" i="23"/>
  <c r="O336" i="30" s="1"/>
  <c r="A337" i="23"/>
  <c r="B337" i="23"/>
  <c r="C337" i="23"/>
  <c r="D337" i="23"/>
  <c r="E337" i="23"/>
  <c r="F337" i="23"/>
  <c r="O337" i="30" s="1"/>
  <c r="A338" i="23"/>
  <c r="B338" i="23"/>
  <c r="C338" i="23"/>
  <c r="D338" i="23"/>
  <c r="E338" i="23"/>
  <c r="F338" i="23"/>
  <c r="O338" i="30" s="1"/>
  <c r="A339" i="23"/>
  <c r="B339" i="23"/>
  <c r="C339" i="23"/>
  <c r="D339" i="23"/>
  <c r="E339" i="23"/>
  <c r="F339" i="23"/>
  <c r="O339" i="30" s="1"/>
  <c r="A340" i="23"/>
  <c r="B340" i="23"/>
  <c r="C340" i="23"/>
  <c r="D340" i="23"/>
  <c r="E340" i="23"/>
  <c r="F340" i="23"/>
  <c r="K340" i="30" s="1"/>
  <c r="A341" i="23"/>
  <c r="B341" i="23"/>
  <c r="C341" i="23"/>
  <c r="D341" i="23"/>
  <c r="E341" i="23"/>
  <c r="F341" i="23"/>
  <c r="O341" i="30" s="1"/>
  <c r="A342" i="23"/>
  <c r="B342" i="23"/>
  <c r="C342" i="23"/>
  <c r="D342" i="23"/>
  <c r="E342" i="23"/>
  <c r="F342" i="23"/>
  <c r="K342" i="30" s="1"/>
  <c r="A343" i="23"/>
  <c r="B343" i="23"/>
  <c r="C343" i="23"/>
  <c r="D343" i="23"/>
  <c r="E343" i="23"/>
  <c r="F343" i="23"/>
  <c r="K343" i="30" s="1"/>
  <c r="A344" i="23"/>
  <c r="B344" i="23"/>
  <c r="C344" i="23"/>
  <c r="D344" i="23"/>
  <c r="E344" i="23"/>
  <c r="F344" i="23"/>
  <c r="K344" i="30" s="1"/>
  <c r="A345" i="23"/>
  <c r="B345" i="23"/>
  <c r="C345" i="23"/>
  <c r="D345" i="23"/>
  <c r="E345" i="23"/>
  <c r="F345" i="23"/>
  <c r="K345" i="30" s="1"/>
  <c r="A421" i="23"/>
  <c r="B421" i="23"/>
  <c r="C421" i="23"/>
  <c r="D421" i="23"/>
  <c r="E421" i="23"/>
  <c r="F421" i="23"/>
  <c r="O421" i="30" s="1"/>
  <c r="A422" i="23"/>
  <c r="B422" i="23"/>
  <c r="C422" i="23"/>
  <c r="D422" i="23"/>
  <c r="E422" i="23"/>
  <c r="F422" i="23"/>
  <c r="O422" i="30" s="1"/>
  <c r="A423" i="23"/>
  <c r="B423" i="23"/>
  <c r="C423" i="23"/>
  <c r="D423" i="23"/>
  <c r="E423" i="23"/>
  <c r="F423" i="23"/>
  <c r="O423" i="30" s="1"/>
  <c r="A424" i="23"/>
  <c r="B424" i="23"/>
  <c r="C424" i="23"/>
  <c r="D424" i="23"/>
  <c r="E424" i="23"/>
  <c r="F424" i="23"/>
  <c r="O424" i="30" s="1"/>
  <c r="A425" i="23"/>
  <c r="B425" i="23"/>
  <c r="C425" i="23"/>
  <c r="D425" i="23"/>
  <c r="E425" i="23"/>
  <c r="F425" i="23"/>
  <c r="O425" i="30" s="1"/>
  <c r="A426" i="23"/>
  <c r="B426" i="23"/>
  <c r="C426" i="23"/>
  <c r="D426" i="23"/>
  <c r="E426" i="23"/>
  <c r="F426" i="23"/>
  <c r="O426" i="30" s="1"/>
  <c r="A427" i="23"/>
  <c r="B427" i="23"/>
  <c r="C427" i="23"/>
  <c r="D427" i="23"/>
  <c r="E427" i="23"/>
  <c r="F427" i="23"/>
  <c r="O427" i="30" s="1"/>
  <c r="A428" i="23"/>
  <c r="B428" i="23"/>
  <c r="C428" i="23"/>
  <c r="D428" i="23"/>
  <c r="E428" i="23"/>
  <c r="F428" i="23"/>
  <c r="O428" i="30" s="1"/>
  <c r="A429" i="23"/>
  <c r="B429" i="23"/>
  <c r="C429" i="23"/>
  <c r="D429" i="23"/>
  <c r="E429" i="23"/>
  <c r="F429" i="23"/>
  <c r="O429" i="30" s="1"/>
  <c r="A430" i="23"/>
  <c r="B430" i="23"/>
  <c r="C430" i="23"/>
  <c r="D430" i="23"/>
  <c r="E430" i="23"/>
  <c r="F430" i="23"/>
  <c r="O430" i="30" s="1"/>
  <c r="A431" i="23"/>
  <c r="B431" i="23"/>
  <c r="C431" i="23"/>
  <c r="D431" i="23"/>
  <c r="E431" i="23"/>
  <c r="F431" i="23"/>
  <c r="K431" i="30" s="1"/>
  <c r="A432" i="23"/>
  <c r="C432" i="23"/>
  <c r="A433" i="23"/>
  <c r="B433" i="23"/>
  <c r="C433" i="23"/>
  <c r="D433" i="23"/>
  <c r="E433" i="23"/>
  <c r="F433" i="23"/>
  <c r="O433" i="30" s="1"/>
  <c r="A434" i="23"/>
  <c r="B434" i="23"/>
  <c r="C434" i="23"/>
  <c r="D434" i="23"/>
  <c r="E434" i="23"/>
  <c r="F434" i="23"/>
  <c r="O434" i="30" s="1"/>
  <c r="A435" i="23"/>
  <c r="B435" i="23"/>
  <c r="C435" i="23"/>
  <c r="D435" i="23"/>
  <c r="E435" i="23"/>
  <c r="F435" i="23"/>
  <c r="O435" i="30" s="1"/>
  <c r="A436" i="23"/>
  <c r="B436" i="23"/>
  <c r="C436" i="23"/>
  <c r="D436" i="23"/>
  <c r="E436" i="23"/>
  <c r="F436" i="23"/>
  <c r="O436" i="30" s="1"/>
  <c r="A437" i="23"/>
  <c r="B437" i="23"/>
  <c r="C437" i="23"/>
  <c r="D437" i="23"/>
  <c r="E437" i="23"/>
  <c r="F437" i="23"/>
  <c r="O437" i="30" s="1"/>
  <c r="A438" i="23"/>
  <c r="B438" i="23"/>
  <c r="C438" i="23"/>
  <c r="D438" i="23"/>
  <c r="E438" i="23"/>
  <c r="F438" i="23"/>
  <c r="O438" i="30" s="1"/>
  <c r="A439" i="23"/>
  <c r="B439" i="23"/>
  <c r="C439" i="23"/>
  <c r="D439" i="23"/>
  <c r="E439" i="23"/>
  <c r="F439" i="23"/>
  <c r="O439" i="30" s="1"/>
  <c r="A440" i="23"/>
  <c r="B440" i="23"/>
  <c r="C440" i="23"/>
  <c r="D440" i="23"/>
  <c r="E440" i="23"/>
  <c r="F440" i="23"/>
  <c r="O440" i="30" s="1"/>
  <c r="A441" i="23"/>
  <c r="B441" i="23"/>
  <c r="C441" i="23"/>
  <c r="D441" i="23"/>
  <c r="E441" i="23"/>
  <c r="F441" i="23"/>
  <c r="O441" i="30" s="1"/>
  <c r="A442" i="23"/>
  <c r="B442" i="23"/>
  <c r="C442" i="23"/>
  <c r="D442" i="23"/>
  <c r="E442" i="23"/>
  <c r="F442" i="23"/>
  <c r="O442" i="30" s="1"/>
  <c r="A443" i="23"/>
  <c r="B443" i="23"/>
  <c r="C443" i="23"/>
  <c r="D443" i="23"/>
  <c r="E443" i="23"/>
  <c r="F443" i="23"/>
  <c r="O443" i="30" s="1"/>
  <c r="A444" i="23"/>
  <c r="B444" i="23"/>
  <c r="C444" i="23"/>
  <c r="D444" i="23"/>
  <c r="E444" i="23"/>
  <c r="F444" i="23"/>
  <c r="O444" i="30" s="1"/>
  <c r="A445" i="23"/>
  <c r="B445" i="23"/>
  <c r="C445" i="23"/>
  <c r="D445" i="23"/>
  <c r="E445" i="23"/>
  <c r="F445" i="23"/>
  <c r="O445" i="30" s="1"/>
  <c r="A446" i="23"/>
  <c r="B446" i="23"/>
  <c r="C446" i="23"/>
  <c r="D446" i="23"/>
  <c r="E446" i="23"/>
  <c r="F446" i="23"/>
  <c r="O446" i="30" s="1"/>
  <c r="A447" i="23"/>
  <c r="B447" i="23"/>
  <c r="C447" i="23"/>
  <c r="D447" i="23"/>
  <c r="E447" i="23"/>
  <c r="F447" i="23"/>
  <c r="O447" i="30" s="1"/>
  <c r="A448" i="23"/>
  <c r="B448" i="23"/>
  <c r="C448" i="23"/>
  <c r="D448" i="23"/>
  <c r="E448" i="23"/>
  <c r="F448" i="23"/>
  <c r="O448" i="30" s="1"/>
  <c r="A449" i="23"/>
  <c r="B449" i="23"/>
  <c r="C449" i="23"/>
  <c r="D449" i="23"/>
  <c r="E449" i="23"/>
  <c r="F449" i="23"/>
  <c r="O449" i="30" s="1"/>
  <c r="A450" i="23"/>
  <c r="B450" i="23"/>
  <c r="C450" i="23"/>
  <c r="D450" i="23"/>
  <c r="E450" i="23"/>
  <c r="F450" i="23"/>
  <c r="O450" i="30" s="1"/>
  <c r="A451" i="23"/>
  <c r="B451" i="23"/>
  <c r="C451" i="23"/>
  <c r="D451" i="23"/>
  <c r="E451" i="23"/>
  <c r="F451" i="23"/>
  <c r="O451" i="30" s="1"/>
  <c r="A452" i="23"/>
  <c r="B452" i="23"/>
  <c r="C452" i="23"/>
  <c r="D452" i="23"/>
  <c r="E452" i="23"/>
  <c r="F452" i="23"/>
  <c r="O452" i="30" s="1"/>
  <c r="A453" i="23"/>
  <c r="B453" i="23"/>
  <c r="C453" i="23"/>
  <c r="D453" i="23"/>
  <c r="E453" i="23"/>
  <c r="F453" i="23"/>
  <c r="O453" i="30" s="1"/>
  <c r="A454" i="23"/>
  <c r="B454" i="23"/>
  <c r="C454" i="23"/>
  <c r="D454" i="23"/>
  <c r="E454" i="23"/>
  <c r="F454" i="23"/>
  <c r="O454" i="30" s="1"/>
  <c r="A455" i="23"/>
  <c r="B455" i="23"/>
  <c r="C455" i="23"/>
  <c r="D455" i="23"/>
  <c r="E455" i="23"/>
  <c r="F455" i="23"/>
  <c r="O455" i="30" s="1"/>
  <c r="A456" i="23"/>
  <c r="B456" i="23"/>
  <c r="C456" i="23"/>
  <c r="D456" i="23"/>
  <c r="E456" i="23"/>
  <c r="F456" i="23"/>
  <c r="O456" i="30" s="1"/>
  <c r="A457" i="23"/>
  <c r="B457" i="23"/>
  <c r="C457" i="23"/>
  <c r="D457" i="23"/>
  <c r="E457" i="23"/>
  <c r="F457" i="23"/>
  <c r="O457" i="30" s="1"/>
  <c r="A458" i="23"/>
  <c r="B458" i="23"/>
  <c r="C458" i="23"/>
  <c r="D458" i="23"/>
  <c r="E458" i="23"/>
  <c r="F458" i="23"/>
  <c r="O458" i="30" s="1"/>
  <c r="A459" i="23"/>
  <c r="B459" i="23"/>
  <c r="C459" i="23"/>
  <c r="D459" i="23"/>
  <c r="E459" i="23"/>
  <c r="F459" i="23"/>
  <c r="O459" i="30" s="1"/>
  <c r="A460" i="23"/>
  <c r="B460" i="23"/>
  <c r="C460" i="23"/>
  <c r="D460" i="23"/>
  <c r="E460" i="23"/>
  <c r="F460" i="23"/>
  <c r="O460" i="30" s="1"/>
  <c r="A461" i="23"/>
  <c r="B461" i="23"/>
  <c r="C461" i="23"/>
  <c r="D461" i="23"/>
  <c r="E461" i="23"/>
  <c r="F461" i="23"/>
  <c r="O461" i="30" s="1"/>
  <c r="A462" i="23"/>
  <c r="B462" i="23"/>
  <c r="C462" i="23"/>
  <c r="D462" i="23"/>
  <c r="E462" i="23"/>
  <c r="F462" i="23"/>
  <c r="O462" i="30" s="1"/>
  <c r="A463" i="23"/>
  <c r="B463" i="23"/>
  <c r="C463" i="23"/>
  <c r="D463" i="23"/>
  <c r="E463" i="23"/>
  <c r="F463" i="23"/>
  <c r="O463" i="30" s="1"/>
  <c r="A464" i="23"/>
  <c r="B464" i="23"/>
  <c r="C464" i="23"/>
  <c r="D464" i="23"/>
  <c r="E464" i="23"/>
  <c r="F464" i="23"/>
  <c r="O464" i="30" s="1"/>
  <c r="A465" i="23"/>
  <c r="B465" i="23"/>
  <c r="C465" i="23"/>
  <c r="D465" i="23"/>
  <c r="E465" i="23"/>
  <c r="F465" i="23"/>
  <c r="O465" i="30" s="1"/>
  <c r="A466" i="23"/>
  <c r="B466" i="23"/>
  <c r="C466" i="23"/>
  <c r="D466" i="23"/>
  <c r="E466" i="23"/>
  <c r="F466" i="23"/>
  <c r="O466" i="30" s="1"/>
  <c r="A467" i="23"/>
  <c r="B467" i="23"/>
  <c r="C467" i="23"/>
  <c r="D467" i="23"/>
  <c r="E467" i="23"/>
  <c r="F467" i="23"/>
  <c r="O467" i="30" s="1"/>
  <c r="A468" i="23"/>
  <c r="B468" i="23"/>
  <c r="C468" i="23"/>
  <c r="D468" i="23"/>
  <c r="E468" i="23"/>
  <c r="F468" i="23"/>
  <c r="O468" i="30" s="1"/>
  <c r="A469" i="23"/>
  <c r="B469" i="23"/>
  <c r="C469" i="23"/>
  <c r="D469" i="23"/>
  <c r="E469" i="23"/>
  <c r="F469" i="23"/>
  <c r="O469" i="30" s="1"/>
  <c r="A470" i="23"/>
  <c r="B470" i="23"/>
  <c r="C470" i="23"/>
  <c r="D470" i="23"/>
  <c r="E470" i="23"/>
  <c r="F470" i="23"/>
  <c r="O470" i="30" s="1"/>
  <c r="A471" i="23"/>
  <c r="B471" i="23"/>
  <c r="C471" i="23"/>
  <c r="D471" i="23"/>
  <c r="E471" i="23"/>
  <c r="F471" i="23"/>
  <c r="O471" i="30" s="1"/>
  <c r="A472" i="23"/>
  <c r="B472" i="23"/>
  <c r="C472" i="23"/>
  <c r="D472" i="23"/>
  <c r="E472" i="23"/>
  <c r="F472" i="23"/>
  <c r="O472" i="30" s="1"/>
  <c r="A473" i="23"/>
  <c r="B473" i="23"/>
  <c r="C473" i="23"/>
  <c r="D473" i="23"/>
  <c r="E473" i="23"/>
  <c r="F473" i="23"/>
  <c r="O473" i="30" s="1"/>
  <c r="A474" i="23"/>
  <c r="B474" i="23"/>
  <c r="C474" i="23"/>
  <c r="D474" i="23"/>
  <c r="E474" i="23"/>
  <c r="F474" i="23"/>
  <c r="O474" i="30" s="1"/>
  <c r="A475" i="23"/>
  <c r="B475" i="23"/>
  <c r="C475" i="23"/>
  <c r="D475" i="23"/>
  <c r="E475" i="23"/>
  <c r="F475" i="23"/>
  <c r="O475" i="30" s="1"/>
  <c r="A476" i="23"/>
  <c r="B476" i="23"/>
  <c r="C476" i="23"/>
  <c r="D476" i="23"/>
  <c r="E476" i="23"/>
  <c r="F476" i="23"/>
  <c r="O476" i="30" s="1"/>
  <c r="A477" i="23"/>
  <c r="B477" i="23"/>
  <c r="C477" i="23"/>
  <c r="D477" i="23"/>
  <c r="E477" i="23"/>
  <c r="F477" i="23"/>
  <c r="O477" i="30" s="1"/>
  <c r="A478" i="23"/>
  <c r="B478" i="23"/>
  <c r="C478" i="23"/>
  <c r="D478" i="23"/>
  <c r="E478" i="23"/>
  <c r="F478" i="23"/>
  <c r="O478" i="30" s="1"/>
  <c r="A479" i="23"/>
  <c r="B479" i="23"/>
  <c r="C479" i="23"/>
  <c r="D479" i="23"/>
  <c r="E479" i="23"/>
  <c r="F479" i="23"/>
  <c r="O479" i="30" s="1"/>
  <c r="A480" i="23"/>
  <c r="B480" i="23"/>
  <c r="C480" i="23"/>
  <c r="D480" i="23"/>
  <c r="E480" i="23"/>
  <c r="F480" i="23"/>
  <c r="O480" i="30" s="1"/>
  <c r="A481" i="23"/>
  <c r="B481" i="23"/>
  <c r="C481" i="23"/>
  <c r="D481" i="23"/>
  <c r="E481" i="23"/>
  <c r="F481" i="23"/>
  <c r="O481" i="30" s="1"/>
  <c r="A482" i="23"/>
  <c r="B482" i="23"/>
  <c r="C482" i="23"/>
  <c r="D482" i="23"/>
  <c r="E482" i="23"/>
  <c r="F482" i="23"/>
  <c r="O482" i="30" s="1"/>
  <c r="A483" i="23"/>
  <c r="B483" i="23"/>
  <c r="C483" i="23"/>
  <c r="D483" i="23"/>
  <c r="E483" i="23"/>
  <c r="F483" i="23"/>
  <c r="O483" i="30" s="1"/>
  <c r="A484" i="23"/>
  <c r="B484" i="23"/>
  <c r="C484" i="23"/>
  <c r="D484" i="23"/>
  <c r="E484" i="23"/>
  <c r="F484" i="23"/>
  <c r="O484" i="30" s="1"/>
  <c r="A485" i="23"/>
  <c r="B485" i="23"/>
  <c r="C485" i="23"/>
  <c r="D485" i="23"/>
  <c r="E485" i="23"/>
  <c r="F485" i="23"/>
  <c r="O485" i="30" s="1"/>
  <c r="A486" i="23"/>
  <c r="B486" i="23"/>
  <c r="C486" i="23"/>
  <c r="D486" i="23"/>
  <c r="E486" i="23"/>
  <c r="F486" i="23"/>
  <c r="O486" i="30" s="1"/>
  <c r="A487" i="23"/>
  <c r="B487" i="23"/>
  <c r="C487" i="23"/>
  <c r="D487" i="23"/>
  <c r="E487" i="23"/>
  <c r="F487" i="23"/>
  <c r="O487" i="30" s="1"/>
  <c r="A488" i="23"/>
  <c r="B488" i="23"/>
  <c r="C488" i="23"/>
  <c r="D488" i="23"/>
  <c r="E488" i="23"/>
  <c r="F488" i="23"/>
  <c r="O488" i="30" s="1"/>
  <c r="A489" i="23"/>
  <c r="B489" i="23"/>
  <c r="C489" i="23"/>
  <c r="D489" i="23"/>
  <c r="E489" i="23"/>
  <c r="F489" i="23"/>
  <c r="O489" i="30" s="1"/>
  <c r="A490" i="23"/>
  <c r="B490" i="23"/>
  <c r="C490" i="23"/>
  <c r="D490" i="23"/>
  <c r="E490" i="23"/>
  <c r="F490" i="23"/>
  <c r="O490" i="30" s="1"/>
  <c r="A491" i="23"/>
  <c r="B491" i="23"/>
  <c r="C491" i="23"/>
  <c r="D491" i="23"/>
  <c r="E491" i="23"/>
  <c r="F491" i="23"/>
  <c r="O491" i="30" s="1"/>
  <c r="A492" i="23"/>
  <c r="B492" i="23"/>
  <c r="C492" i="23"/>
  <c r="D492" i="23"/>
  <c r="E492" i="23"/>
  <c r="F492" i="23"/>
  <c r="O492" i="30" s="1"/>
  <c r="A493" i="23"/>
  <c r="B493" i="23"/>
  <c r="C493" i="23"/>
  <c r="D493" i="23"/>
  <c r="E493" i="23"/>
  <c r="F493" i="23"/>
  <c r="O493" i="30" s="1"/>
  <c r="A494" i="23"/>
  <c r="B494" i="23"/>
  <c r="C494" i="23"/>
  <c r="D494" i="23"/>
  <c r="E494" i="23"/>
  <c r="F494" i="23"/>
  <c r="O494" i="30" s="1"/>
  <c r="A495" i="23"/>
  <c r="B495" i="23"/>
  <c r="C495" i="23"/>
  <c r="D495" i="23"/>
  <c r="E495" i="23"/>
  <c r="F495" i="23"/>
  <c r="O495" i="30" s="1"/>
  <c r="A496" i="23"/>
  <c r="B496" i="23"/>
  <c r="C496" i="23"/>
  <c r="D496" i="23"/>
  <c r="E496" i="23"/>
  <c r="F496" i="23"/>
  <c r="O496" i="30" s="1"/>
  <c r="A497" i="23"/>
  <c r="B497" i="23"/>
  <c r="C497" i="23"/>
  <c r="D497" i="23"/>
  <c r="E497" i="23"/>
  <c r="F497" i="23"/>
  <c r="O497" i="30" s="1"/>
  <c r="A498" i="23"/>
  <c r="B498" i="23"/>
  <c r="C498" i="23"/>
  <c r="D498" i="23"/>
  <c r="E498" i="23"/>
  <c r="F498" i="23"/>
  <c r="O498" i="30" s="1"/>
  <c r="A499" i="23"/>
  <c r="B499" i="23"/>
  <c r="C499" i="23"/>
  <c r="D499" i="23"/>
  <c r="E499" i="23"/>
  <c r="F499" i="23"/>
  <c r="O499" i="30" s="1"/>
  <c r="A500" i="23"/>
  <c r="B500" i="23"/>
  <c r="C500" i="23"/>
  <c r="D500" i="23"/>
  <c r="E500" i="23"/>
  <c r="F500" i="23"/>
  <c r="O500" i="30" s="1"/>
  <c r="A501" i="23"/>
  <c r="B501" i="23"/>
  <c r="C501" i="23"/>
  <c r="D501" i="23"/>
  <c r="E501" i="23"/>
  <c r="F501" i="23"/>
  <c r="O501" i="30" s="1"/>
  <c r="A502" i="23"/>
  <c r="B502" i="23"/>
  <c r="C502" i="23"/>
  <c r="D502" i="23"/>
  <c r="E502" i="23"/>
  <c r="F502" i="23"/>
  <c r="O502" i="30" s="1"/>
  <c r="A503" i="23"/>
  <c r="B503" i="23"/>
  <c r="C503" i="23"/>
  <c r="D503" i="23"/>
  <c r="E503" i="23"/>
  <c r="F503" i="23"/>
  <c r="O503" i="30" s="1"/>
  <c r="A504" i="23"/>
  <c r="B504" i="23"/>
  <c r="C504" i="23"/>
  <c r="D504" i="23"/>
  <c r="E504" i="23"/>
  <c r="F504" i="23"/>
  <c r="O504" i="30" s="1"/>
  <c r="A505" i="23"/>
  <c r="B505" i="23"/>
  <c r="C505" i="23"/>
  <c r="D505" i="23"/>
  <c r="E505" i="23"/>
  <c r="F505" i="23"/>
  <c r="O505" i="30" s="1"/>
  <c r="A506" i="23"/>
  <c r="B506" i="23"/>
  <c r="C506" i="23"/>
  <c r="D506" i="23"/>
  <c r="E506" i="23"/>
  <c r="F506" i="23"/>
  <c r="O506" i="30" s="1"/>
  <c r="A507" i="23"/>
  <c r="B507" i="23"/>
  <c r="C507" i="23"/>
  <c r="D507" i="23"/>
  <c r="E507" i="23"/>
  <c r="F507" i="23"/>
  <c r="O507" i="30" s="1"/>
  <c r="A508" i="23"/>
  <c r="B508" i="23"/>
  <c r="C508" i="23"/>
  <c r="D508" i="23"/>
  <c r="E508" i="23"/>
  <c r="F508" i="23"/>
  <c r="O508" i="30" s="1"/>
  <c r="A509" i="23"/>
  <c r="B509" i="23"/>
  <c r="C509" i="23"/>
  <c r="D509" i="23"/>
  <c r="E509" i="23"/>
  <c r="F509" i="23"/>
  <c r="O509" i="30" s="1"/>
  <c r="A510" i="23"/>
  <c r="B510" i="23"/>
  <c r="C510" i="23"/>
  <c r="D510" i="23"/>
  <c r="E510" i="23"/>
  <c r="F510" i="23"/>
  <c r="O510" i="30" s="1"/>
  <c r="A511" i="23"/>
  <c r="B511" i="23"/>
  <c r="C511" i="23"/>
  <c r="D511" i="23"/>
  <c r="E511" i="23"/>
  <c r="F511" i="23"/>
  <c r="O511" i="30" s="1"/>
  <c r="A512" i="23"/>
  <c r="B512" i="23"/>
  <c r="C512" i="23"/>
  <c r="D512" i="23"/>
  <c r="E512" i="23"/>
  <c r="F512" i="23"/>
  <c r="O512" i="30" s="1"/>
  <c r="A513" i="23"/>
  <c r="B513" i="23"/>
  <c r="C513" i="23"/>
  <c r="D513" i="23"/>
  <c r="E513" i="23"/>
  <c r="F513" i="23"/>
  <c r="O513" i="30" s="1"/>
  <c r="A514" i="23"/>
  <c r="B514" i="23"/>
  <c r="C514" i="23"/>
  <c r="D514" i="23"/>
  <c r="E514" i="23"/>
  <c r="F514" i="23"/>
  <c r="O514" i="30" s="1"/>
  <c r="A515" i="23"/>
  <c r="B515" i="23"/>
  <c r="C515" i="23"/>
  <c r="D515" i="23"/>
  <c r="E515" i="23"/>
  <c r="F515" i="23"/>
  <c r="O515" i="30" s="1"/>
  <c r="A516" i="23"/>
  <c r="B516" i="23"/>
  <c r="C516" i="23"/>
  <c r="D516" i="23"/>
  <c r="E516" i="23"/>
  <c r="F516" i="23"/>
  <c r="O516" i="30" s="1"/>
  <c r="A517" i="23"/>
  <c r="B517" i="23"/>
  <c r="C517" i="23"/>
  <c r="D517" i="23"/>
  <c r="E517" i="23"/>
  <c r="F517" i="23"/>
  <c r="O517" i="30" s="1"/>
  <c r="A518" i="23"/>
  <c r="B518" i="23"/>
  <c r="C518" i="23"/>
  <c r="D518" i="23"/>
  <c r="E518" i="23"/>
  <c r="F518" i="23"/>
  <c r="O518" i="30" s="1"/>
  <c r="A519" i="23"/>
  <c r="B519" i="23"/>
  <c r="C519" i="23"/>
  <c r="D519" i="23"/>
  <c r="E519" i="23"/>
  <c r="F519" i="23"/>
  <c r="O519" i="30" s="1"/>
  <c r="A520" i="23"/>
  <c r="B520" i="23"/>
  <c r="C520" i="23"/>
  <c r="D520" i="23"/>
  <c r="E520" i="23"/>
  <c r="F520" i="23"/>
  <c r="O520" i="30" s="1"/>
  <c r="A521" i="23"/>
  <c r="B521" i="23"/>
  <c r="C521" i="23"/>
  <c r="D521" i="23"/>
  <c r="E521" i="23"/>
  <c r="F521" i="23"/>
  <c r="O521" i="30" s="1"/>
  <c r="A522" i="23"/>
  <c r="B522" i="23"/>
  <c r="C522" i="23"/>
  <c r="D522" i="23"/>
  <c r="E522" i="23"/>
  <c r="F522" i="23"/>
  <c r="O522" i="30" s="1"/>
  <c r="A523" i="23"/>
  <c r="B523" i="23"/>
  <c r="C523" i="23"/>
  <c r="D523" i="23"/>
  <c r="E523" i="23"/>
  <c r="F523" i="23"/>
  <c r="O523" i="30" s="1"/>
  <c r="A524" i="23"/>
  <c r="B524" i="23"/>
  <c r="C524" i="23"/>
  <c r="D524" i="23"/>
  <c r="E524" i="23"/>
  <c r="F524" i="23"/>
  <c r="O524" i="30" s="1"/>
  <c r="A525" i="23"/>
  <c r="B525" i="23"/>
  <c r="C525" i="23"/>
  <c r="D525" i="23"/>
  <c r="E525" i="23"/>
  <c r="F525" i="23"/>
  <c r="O525" i="30" s="1"/>
  <c r="A526" i="23"/>
  <c r="B526" i="23"/>
  <c r="C526" i="23"/>
  <c r="D526" i="23"/>
  <c r="E526" i="23"/>
  <c r="F526" i="23"/>
  <c r="O526" i="30" s="1"/>
  <c r="A527" i="23"/>
  <c r="B527" i="23"/>
  <c r="C527" i="23"/>
  <c r="D527" i="23"/>
  <c r="E527" i="23"/>
  <c r="F527" i="23"/>
  <c r="O527" i="30" s="1"/>
  <c r="A528" i="23"/>
  <c r="B528" i="23"/>
  <c r="C528" i="23"/>
  <c r="D528" i="23"/>
  <c r="E528" i="23"/>
  <c r="F528" i="23"/>
  <c r="O528" i="30" s="1"/>
  <c r="A529" i="23"/>
  <c r="B529" i="23"/>
  <c r="C529" i="23"/>
  <c r="D529" i="23"/>
  <c r="E529" i="23"/>
  <c r="F529" i="23"/>
  <c r="O529" i="30" s="1"/>
  <c r="A530" i="23"/>
  <c r="B530" i="23"/>
  <c r="C530" i="23"/>
  <c r="D530" i="23"/>
  <c r="E530" i="23"/>
  <c r="F530" i="23"/>
  <c r="O530" i="30" s="1"/>
  <c r="A531" i="23"/>
  <c r="B531" i="23"/>
  <c r="C531" i="23"/>
  <c r="D531" i="23"/>
  <c r="E531" i="23"/>
  <c r="F531" i="23"/>
  <c r="O531" i="30" s="1"/>
  <c r="A532" i="23"/>
  <c r="B532" i="23"/>
  <c r="C532" i="23"/>
  <c r="D532" i="23"/>
  <c r="E532" i="23"/>
  <c r="F532" i="23"/>
  <c r="O532" i="30" s="1"/>
  <c r="A533" i="23"/>
  <c r="B533" i="23"/>
  <c r="C533" i="23"/>
  <c r="D533" i="23"/>
  <c r="E533" i="23"/>
  <c r="F533" i="23"/>
  <c r="O533" i="30" s="1"/>
  <c r="A534" i="23"/>
  <c r="B534" i="23"/>
  <c r="C534" i="23"/>
  <c r="D534" i="23"/>
  <c r="E534" i="23"/>
  <c r="F534" i="23"/>
  <c r="O534" i="30" s="1"/>
  <c r="A535" i="23"/>
  <c r="B535" i="23"/>
  <c r="C535" i="23"/>
  <c r="D535" i="23"/>
  <c r="E535" i="23"/>
  <c r="F535" i="23"/>
  <c r="O535" i="30" s="1"/>
  <c r="A536" i="23"/>
  <c r="B536" i="23"/>
  <c r="C536" i="23"/>
  <c r="D536" i="23"/>
  <c r="E536" i="23"/>
  <c r="F536" i="23"/>
  <c r="O536" i="30" s="1"/>
  <c r="A537" i="23"/>
  <c r="B537" i="23"/>
  <c r="C537" i="23"/>
  <c r="D537" i="23"/>
  <c r="E537" i="23"/>
  <c r="F537" i="23"/>
  <c r="O537" i="30" s="1"/>
  <c r="A538" i="23"/>
  <c r="B538" i="23"/>
  <c r="C538" i="23"/>
  <c r="D538" i="23"/>
  <c r="E538" i="23"/>
  <c r="F538" i="23"/>
  <c r="O538" i="30" s="1"/>
  <c r="A539" i="23"/>
  <c r="B539" i="23"/>
  <c r="C539" i="23"/>
  <c r="D539" i="23"/>
  <c r="E539" i="23"/>
  <c r="F539" i="23"/>
  <c r="O539" i="30" s="1"/>
  <c r="A540" i="23"/>
  <c r="B540" i="23"/>
  <c r="C540" i="23"/>
  <c r="D540" i="23"/>
  <c r="E540" i="23"/>
  <c r="F540" i="23"/>
  <c r="O540" i="30" s="1"/>
  <c r="A541" i="23"/>
  <c r="B541" i="23"/>
  <c r="C541" i="23"/>
  <c r="D541" i="23"/>
  <c r="E541" i="23"/>
  <c r="F541" i="23"/>
  <c r="O541" i="30" s="1"/>
  <c r="A542" i="23"/>
  <c r="B542" i="23"/>
  <c r="C542" i="23"/>
  <c r="D542" i="23"/>
  <c r="E542" i="23"/>
  <c r="F542" i="23"/>
  <c r="O542" i="30" s="1"/>
  <c r="A543" i="23"/>
  <c r="B543" i="23"/>
  <c r="C543" i="23"/>
  <c r="D543" i="23"/>
  <c r="E543" i="23"/>
  <c r="F543" i="23"/>
  <c r="O543" i="30" s="1"/>
  <c r="A544" i="23"/>
  <c r="B544" i="23"/>
  <c r="C544" i="23"/>
  <c r="D544" i="23"/>
  <c r="E544" i="23"/>
  <c r="F544" i="23"/>
  <c r="O544" i="30" s="1"/>
  <c r="A545" i="23"/>
  <c r="B545" i="23"/>
  <c r="C545" i="23"/>
  <c r="D545" i="23"/>
  <c r="E545" i="23"/>
  <c r="F545" i="23"/>
  <c r="O545" i="30" s="1"/>
  <c r="A546" i="23"/>
  <c r="B546" i="23"/>
  <c r="C546" i="23"/>
  <c r="D546" i="23"/>
  <c r="E546" i="23"/>
  <c r="F546" i="23"/>
  <c r="O546" i="30" s="1"/>
  <c r="A547" i="23"/>
  <c r="B547" i="23"/>
  <c r="C547" i="23"/>
  <c r="D547" i="23"/>
  <c r="E547" i="23"/>
  <c r="F547" i="23"/>
  <c r="O547" i="30" s="1"/>
  <c r="A548" i="23"/>
  <c r="B548" i="23"/>
  <c r="C548" i="23"/>
  <c r="D548" i="23"/>
  <c r="E548" i="23"/>
  <c r="F548" i="23"/>
  <c r="O548" i="30" s="1"/>
  <c r="A549" i="23"/>
  <c r="B549" i="23"/>
  <c r="C549" i="23"/>
  <c r="D549" i="23"/>
  <c r="E549" i="23"/>
  <c r="F549" i="23"/>
  <c r="O549" i="30" s="1"/>
  <c r="A550" i="23"/>
  <c r="B550" i="23"/>
  <c r="C550" i="23"/>
  <c r="D550" i="23"/>
  <c r="E550" i="23"/>
  <c r="F550" i="23"/>
  <c r="O550" i="30" s="1"/>
  <c r="A551" i="23"/>
  <c r="B551" i="23"/>
  <c r="C551" i="23"/>
  <c r="D551" i="23"/>
  <c r="E551" i="23"/>
  <c r="F551" i="23"/>
  <c r="O551" i="30" s="1"/>
  <c r="A552" i="23"/>
  <c r="B552" i="23"/>
  <c r="C552" i="23"/>
  <c r="D552" i="23"/>
  <c r="E552" i="23"/>
  <c r="F552" i="23"/>
  <c r="O552" i="30" s="1"/>
  <c r="A553" i="23"/>
  <c r="B553" i="23"/>
  <c r="C553" i="23"/>
  <c r="D553" i="23"/>
  <c r="E553" i="23"/>
  <c r="F553" i="23"/>
  <c r="O553" i="30" s="1"/>
  <c r="A554" i="23"/>
  <c r="B554" i="23"/>
  <c r="C554" i="23"/>
  <c r="D554" i="23"/>
  <c r="E554" i="23"/>
  <c r="F554" i="23"/>
  <c r="O554" i="30" s="1"/>
  <c r="A555" i="23"/>
  <c r="B555" i="23"/>
  <c r="C555" i="23"/>
  <c r="D555" i="23"/>
  <c r="E555" i="23"/>
  <c r="F555" i="23"/>
  <c r="O555" i="30" s="1"/>
  <c r="A556" i="23"/>
  <c r="B556" i="23"/>
  <c r="C556" i="23"/>
  <c r="D556" i="23"/>
  <c r="E556" i="23"/>
  <c r="F556" i="23"/>
  <c r="O556" i="30" s="1"/>
  <c r="A557" i="23"/>
  <c r="B557" i="23"/>
  <c r="C557" i="23"/>
  <c r="D557" i="23"/>
  <c r="E557" i="23"/>
  <c r="F557" i="23"/>
  <c r="O557" i="30" s="1"/>
  <c r="A558" i="23"/>
  <c r="B558" i="23"/>
  <c r="C558" i="23"/>
  <c r="D558" i="23"/>
  <c r="E558" i="23"/>
  <c r="F558" i="23"/>
  <c r="O558" i="30" s="1"/>
  <c r="A559" i="23"/>
  <c r="B559" i="23"/>
  <c r="C559" i="23"/>
  <c r="D559" i="23"/>
  <c r="E559" i="23"/>
  <c r="F559" i="23"/>
  <c r="O559" i="30" s="1"/>
  <c r="A560" i="23"/>
  <c r="B560" i="23"/>
  <c r="C560" i="23"/>
  <c r="D560" i="23"/>
  <c r="E560" i="23"/>
  <c r="F560" i="23"/>
  <c r="O560" i="30" s="1"/>
  <c r="A561" i="23"/>
  <c r="B561" i="23"/>
  <c r="C561" i="23"/>
  <c r="D561" i="23"/>
  <c r="E561" i="23"/>
  <c r="F561" i="23"/>
  <c r="O561" i="30" s="1"/>
  <c r="A562" i="23"/>
  <c r="B562" i="23"/>
  <c r="C562" i="23"/>
  <c r="D562" i="23"/>
  <c r="E562" i="23"/>
  <c r="F562" i="23"/>
  <c r="O562" i="30" s="1"/>
  <c r="A563" i="23"/>
  <c r="B563" i="23"/>
  <c r="C563" i="23"/>
  <c r="D563" i="23"/>
  <c r="E563" i="23"/>
  <c r="F563" i="23"/>
  <c r="O563" i="30" s="1"/>
  <c r="A564" i="23"/>
  <c r="B564" i="23"/>
  <c r="C564" i="23"/>
  <c r="D564" i="23"/>
  <c r="E564" i="23"/>
  <c r="F564" i="23"/>
  <c r="O564" i="30" s="1"/>
  <c r="A565" i="23"/>
  <c r="B565" i="23"/>
  <c r="C565" i="23"/>
  <c r="D565" i="23"/>
  <c r="E565" i="23"/>
  <c r="F565" i="23"/>
  <c r="O565" i="30" s="1"/>
  <c r="A566" i="23"/>
  <c r="B566" i="23"/>
  <c r="C566" i="23"/>
  <c r="D566" i="23"/>
  <c r="E566" i="23"/>
  <c r="F566" i="23"/>
  <c r="O566" i="30" s="1"/>
  <c r="A567" i="23"/>
  <c r="B567" i="23"/>
  <c r="C567" i="23"/>
  <c r="D567" i="23"/>
  <c r="E567" i="23"/>
  <c r="F567" i="23"/>
  <c r="O567" i="30" s="1"/>
  <c r="A568" i="23"/>
  <c r="B568" i="23"/>
  <c r="C568" i="23"/>
  <c r="D568" i="23"/>
  <c r="E568" i="23"/>
  <c r="F568" i="23"/>
  <c r="O568" i="30" s="1"/>
  <c r="A569" i="23"/>
  <c r="B569" i="23"/>
  <c r="C569" i="23"/>
  <c r="D569" i="23"/>
  <c r="E569" i="23"/>
  <c r="F569" i="23"/>
  <c r="O569" i="30" s="1"/>
  <c r="A570" i="23"/>
  <c r="B570" i="23"/>
  <c r="C570" i="23"/>
  <c r="D570" i="23"/>
  <c r="E570" i="23"/>
  <c r="F570" i="23"/>
  <c r="O570" i="30" s="1"/>
  <c r="A571" i="23"/>
  <c r="B571" i="23"/>
  <c r="C571" i="23"/>
  <c r="D571" i="23"/>
  <c r="E571" i="23"/>
  <c r="F571" i="23"/>
  <c r="O571" i="30" s="1"/>
  <c r="A572" i="23"/>
  <c r="B572" i="23"/>
  <c r="C572" i="23"/>
  <c r="D572" i="23"/>
  <c r="E572" i="23"/>
  <c r="F572" i="23"/>
  <c r="O572" i="30" s="1"/>
  <c r="A573" i="23"/>
  <c r="B573" i="23"/>
  <c r="C573" i="23"/>
  <c r="D573" i="23"/>
  <c r="E573" i="23"/>
  <c r="F573" i="23"/>
  <c r="O573" i="30" s="1"/>
  <c r="A574" i="23"/>
  <c r="C574" i="23"/>
  <c r="A575" i="23"/>
  <c r="B575" i="23"/>
  <c r="C575" i="23"/>
  <c r="D575" i="23"/>
  <c r="E575" i="23"/>
  <c r="F575" i="23"/>
  <c r="O575" i="30" s="1"/>
  <c r="A576" i="23"/>
  <c r="B576" i="23"/>
  <c r="C576" i="23"/>
  <c r="D576" i="23"/>
  <c r="E576" i="23"/>
  <c r="F576" i="23"/>
  <c r="O576" i="30" s="1"/>
  <c r="A577" i="23"/>
  <c r="B577" i="23"/>
  <c r="C577" i="23"/>
  <c r="D577" i="23"/>
  <c r="E577" i="23"/>
  <c r="F577" i="23"/>
  <c r="O577" i="30" s="1"/>
  <c r="A578" i="23"/>
  <c r="B578" i="23"/>
  <c r="C578" i="23"/>
  <c r="D578" i="23"/>
  <c r="E578" i="23"/>
  <c r="F578" i="23"/>
  <c r="O578" i="30" s="1"/>
  <c r="A579" i="23"/>
  <c r="B579" i="23"/>
  <c r="C579" i="23"/>
  <c r="D579" i="23"/>
  <c r="E579" i="23"/>
  <c r="F579" i="23"/>
  <c r="O579" i="30" s="1"/>
  <c r="A580" i="23"/>
  <c r="B580" i="23"/>
  <c r="C580" i="23"/>
  <c r="D580" i="23"/>
  <c r="E580" i="23"/>
  <c r="F580" i="23"/>
  <c r="O580" i="30" s="1"/>
  <c r="A581" i="23"/>
  <c r="B581" i="23"/>
  <c r="C581" i="23"/>
  <c r="D581" i="23"/>
  <c r="E581" i="23"/>
  <c r="F581" i="23"/>
  <c r="O581" i="30" s="1"/>
  <c r="A582" i="23"/>
  <c r="B582" i="23"/>
  <c r="C582" i="23"/>
  <c r="D582" i="23"/>
  <c r="E582" i="23"/>
  <c r="F582" i="23"/>
  <c r="O582" i="30" s="1"/>
  <c r="A583" i="23"/>
  <c r="B583" i="23"/>
  <c r="C583" i="23"/>
  <c r="D583" i="23"/>
  <c r="E583" i="23"/>
  <c r="F583" i="23"/>
  <c r="O583" i="30" s="1"/>
  <c r="A584" i="23"/>
  <c r="B584" i="23"/>
  <c r="C584" i="23"/>
  <c r="D584" i="23"/>
  <c r="E584" i="23"/>
  <c r="F584" i="23"/>
  <c r="O584" i="30" s="1"/>
  <c r="A585" i="23"/>
  <c r="B585" i="23"/>
  <c r="C585" i="23"/>
  <c r="D585" i="23"/>
  <c r="E585" i="23"/>
  <c r="F585" i="23"/>
  <c r="O585" i="30" s="1"/>
  <c r="A586" i="23"/>
  <c r="B586" i="23"/>
  <c r="C586" i="23"/>
  <c r="D586" i="23"/>
  <c r="E586" i="23"/>
  <c r="F586" i="23"/>
  <c r="O586" i="30" s="1"/>
  <c r="A587" i="23"/>
  <c r="B587" i="23"/>
  <c r="C587" i="23"/>
  <c r="D587" i="23"/>
  <c r="E587" i="23"/>
  <c r="F587" i="23"/>
  <c r="O587" i="30" s="1"/>
  <c r="A588" i="23"/>
  <c r="B588" i="23"/>
  <c r="C588" i="23"/>
  <c r="D588" i="23"/>
  <c r="E588" i="23"/>
  <c r="F588" i="23"/>
  <c r="O588" i="30" s="1"/>
  <c r="A589" i="23"/>
  <c r="B589" i="23"/>
  <c r="C589" i="23"/>
  <c r="D589" i="23"/>
  <c r="E589" i="23"/>
  <c r="F589" i="23"/>
  <c r="O589" i="30" s="1"/>
  <c r="A590" i="23"/>
  <c r="B590" i="23"/>
  <c r="C590" i="23"/>
  <c r="D590" i="23"/>
  <c r="E590" i="23"/>
  <c r="F590" i="23"/>
  <c r="O590" i="30" s="1"/>
  <c r="A591" i="23"/>
  <c r="B591" i="23"/>
  <c r="C591" i="23"/>
  <c r="D591" i="23"/>
  <c r="E591" i="23"/>
  <c r="F591" i="23"/>
  <c r="O591" i="30" s="1"/>
  <c r="A592" i="23"/>
  <c r="B592" i="23"/>
  <c r="C592" i="23"/>
  <c r="D592" i="23"/>
  <c r="E592" i="23"/>
  <c r="F592" i="23"/>
  <c r="O592" i="30" s="1"/>
  <c r="A593" i="23"/>
  <c r="B593" i="23"/>
  <c r="C593" i="23"/>
  <c r="D593" i="23"/>
  <c r="E593" i="23"/>
  <c r="F593" i="23"/>
  <c r="O593" i="30" s="1"/>
  <c r="A594" i="23"/>
  <c r="B594" i="23"/>
  <c r="C594" i="23"/>
  <c r="D594" i="23"/>
  <c r="E594" i="23"/>
  <c r="F594" i="23"/>
  <c r="O594" i="30" s="1"/>
  <c r="A595" i="23"/>
  <c r="B595" i="23"/>
  <c r="C595" i="23"/>
  <c r="D595" i="23"/>
  <c r="E595" i="23"/>
  <c r="F595" i="23"/>
  <c r="O595" i="30" s="1"/>
  <c r="A596" i="23"/>
  <c r="B596" i="23"/>
  <c r="C596" i="23"/>
  <c r="D596" i="23"/>
  <c r="E596" i="23"/>
  <c r="F596" i="23"/>
  <c r="O596" i="30" s="1"/>
  <c r="A597" i="23"/>
  <c r="B597" i="23"/>
  <c r="C597" i="23"/>
  <c r="D597" i="23"/>
  <c r="E597" i="23"/>
  <c r="F597" i="23"/>
  <c r="O597" i="30" s="1"/>
  <c r="A598" i="23"/>
  <c r="B598" i="23"/>
  <c r="C598" i="23"/>
  <c r="D598" i="23"/>
  <c r="E598" i="23"/>
  <c r="F598" i="23"/>
  <c r="O598" i="30" s="1"/>
  <c r="A599" i="23"/>
  <c r="B599" i="23"/>
  <c r="C599" i="23"/>
  <c r="D599" i="23"/>
  <c r="E599" i="23"/>
  <c r="F599" i="23"/>
  <c r="O599" i="30" s="1"/>
  <c r="A600" i="23"/>
  <c r="B600" i="23"/>
  <c r="C600" i="23"/>
  <c r="D600" i="23"/>
  <c r="E600" i="23"/>
  <c r="F600" i="23"/>
  <c r="O600" i="30" s="1"/>
  <c r="A601" i="23"/>
  <c r="B601" i="23"/>
  <c r="C601" i="23"/>
  <c r="D601" i="23"/>
  <c r="E601" i="23"/>
  <c r="F601" i="23"/>
  <c r="O601" i="30" s="1"/>
  <c r="A602" i="23"/>
  <c r="B602" i="23"/>
  <c r="C602" i="23"/>
  <c r="D602" i="23"/>
  <c r="E602" i="23"/>
  <c r="F602" i="23"/>
  <c r="O602" i="30" s="1"/>
  <c r="A603" i="23"/>
  <c r="B603" i="23"/>
  <c r="C603" i="23"/>
  <c r="D603" i="23"/>
  <c r="E603" i="23"/>
  <c r="F603" i="23"/>
  <c r="O603" i="30" s="1"/>
  <c r="A604" i="23"/>
  <c r="B604" i="23"/>
  <c r="C604" i="23"/>
  <c r="D604" i="23"/>
  <c r="E604" i="23"/>
  <c r="F604" i="23"/>
  <c r="O604" i="30" s="1"/>
  <c r="A605" i="23"/>
  <c r="B605" i="23"/>
  <c r="C605" i="23"/>
  <c r="D605" i="23"/>
  <c r="E605" i="23"/>
  <c r="F605" i="23"/>
  <c r="O605" i="30" s="1"/>
  <c r="A606" i="23"/>
  <c r="B606" i="23"/>
  <c r="C606" i="23"/>
  <c r="D606" i="23"/>
  <c r="E606" i="23"/>
  <c r="F606" i="23"/>
  <c r="O606" i="30" s="1"/>
  <c r="A607" i="23"/>
  <c r="B607" i="23"/>
  <c r="C607" i="23"/>
  <c r="D607" i="23"/>
  <c r="E607" i="23"/>
  <c r="F607" i="23"/>
  <c r="O607" i="30" s="1"/>
  <c r="A608" i="23"/>
  <c r="B608" i="23"/>
  <c r="C608" i="23"/>
  <c r="D608" i="23"/>
  <c r="E608" i="23"/>
  <c r="F608" i="23"/>
  <c r="O608" i="30" s="1"/>
  <c r="A609" i="23"/>
  <c r="B609" i="23"/>
  <c r="C609" i="23"/>
  <c r="D609" i="23"/>
  <c r="E609" i="23"/>
  <c r="F609" i="23"/>
  <c r="O609" i="30" s="1"/>
  <c r="A610" i="23"/>
  <c r="B610" i="23"/>
  <c r="C610" i="23"/>
  <c r="D610" i="23"/>
  <c r="E610" i="23"/>
  <c r="F610" i="23"/>
  <c r="O610" i="30" s="1"/>
  <c r="A611" i="23"/>
  <c r="B611" i="23"/>
  <c r="C611" i="23"/>
  <c r="D611" i="23"/>
  <c r="E611" i="23"/>
  <c r="F611" i="23"/>
  <c r="O611" i="30" s="1"/>
  <c r="A612" i="23"/>
  <c r="B612" i="23"/>
  <c r="C612" i="23"/>
  <c r="D612" i="23"/>
  <c r="E612" i="23"/>
  <c r="F612" i="23"/>
  <c r="O612" i="30" s="1"/>
  <c r="A613" i="23"/>
  <c r="B613" i="23"/>
  <c r="C613" i="23"/>
  <c r="D613" i="23"/>
  <c r="E613" i="23"/>
  <c r="F613" i="23"/>
  <c r="O613" i="30" s="1"/>
  <c r="A614" i="23"/>
  <c r="B614" i="23"/>
  <c r="C614" i="23"/>
  <c r="D614" i="23"/>
  <c r="E614" i="23"/>
  <c r="F614" i="23"/>
  <c r="O614" i="30" s="1"/>
  <c r="A615" i="23"/>
  <c r="B615" i="23"/>
  <c r="C615" i="23"/>
  <c r="D615" i="23"/>
  <c r="E615" i="23"/>
  <c r="F615" i="23"/>
  <c r="O615" i="30" s="1"/>
  <c r="A616" i="23"/>
  <c r="B616" i="23"/>
  <c r="C616" i="23"/>
  <c r="D616" i="23"/>
  <c r="E616" i="23"/>
  <c r="F616" i="23"/>
  <c r="O616" i="30" s="1"/>
  <c r="A617" i="23"/>
  <c r="B617" i="23"/>
  <c r="C617" i="23"/>
  <c r="D617" i="23"/>
  <c r="E617" i="23"/>
  <c r="F617" i="23"/>
  <c r="O617" i="30" s="1"/>
  <c r="A618" i="23"/>
  <c r="B618" i="23"/>
  <c r="C618" i="23"/>
  <c r="D618" i="23"/>
  <c r="E618" i="23"/>
  <c r="F618" i="23"/>
  <c r="O618" i="30" s="1"/>
  <c r="A619" i="23"/>
  <c r="B619" i="23"/>
  <c r="C619" i="23"/>
  <c r="D619" i="23"/>
  <c r="E619" i="23"/>
  <c r="F619" i="23"/>
  <c r="O619" i="30" s="1"/>
  <c r="A620" i="23"/>
  <c r="B620" i="23"/>
  <c r="C620" i="23"/>
  <c r="D620" i="23"/>
  <c r="E620" i="23"/>
  <c r="F620" i="23"/>
  <c r="O620" i="30" s="1"/>
  <c r="A621" i="23"/>
  <c r="B621" i="23"/>
  <c r="C621" i="23"/>
  <c r="D621" i="23"/>
  <c r="E621" i="23"/>
  <c r="F621" i="23"/>
  <c r="O621" i="30" s="1"/>
  <c r="A622" i="23"/>
  <c r="B622" i="23"/>
  <c r="C622" i="23"/>
  <c r="D622" i="23"/>
  <c r="E622" i="23"/>
  <c r="F622" i="23"/>
  <c r="O622" i="30" s="1"/>
  <c r="A623" i="23"/>
  <c r="B623" i="23"/>
  <c r="C623" i="23"/>
  <c r="D623" i="23"/>
  <c r="E623" i="23"/>
  <c r="F623" i="23"/>
  <c r="O623" i="30" s="1"/>
  <c r="A624" i="23"/>
  <c r="B624" i="23"/>
  <c r="C624" i="23"/>
  <c r="D624" i="23"/>
  <c r="E624" i="23"/>
  <c r="F624" i="23"/>
  <c r="O624" i="30" s="1"/>
  <c r="A625" i="23"/>
  <c r="B625" i="23"/>
  <c r="C625" i="23"/>
  <c r="D625" i="23"/>
  <c r="E625" i="23"/>
  <c r="F625" i="23"/>
  <c r="O625" i="30" s="1"/>
  <c r="A626" i="23"/>
  <c r="B626" i="23"/>
  <c r="C626" i="23"/>
  <c r="D626" i="23"/>
  <c r="E626" i="23"/>
  <c r="F626" i="23"/>
  <c r="O626" i="30" s="1"/>
  <c r="A627" i="23"/>
  <c r="B627" i="23"/>
  <c r="C627" i="23"/>
  <c r="D627" i="23"/>
  <c r="E627" i="23"/>
  <c r="F627" i="23"/>
  <c r="O627" i="30" s="1"/>
  <c r="A628" i="23"/>
  <c r="B628" i="23"/>
  <c r="C628" i="23"/>
  <c r="D628" i="23"/>
  <c r="E628" i="23"/>
  <c r="F628" i="23"/>
  <c r="O628" i="30" s="1"/>
  <c r="A629" i="23"/>
  <c r="B629" i="23"/>
  <c r="C629" i="23"/>
  <c r="D629" i="23"/>
  <c r="E629" i="23"/>
  <c r="F629" i="23"/>
  <c r="O629" i="30" s="1"/>
  <c r="A630" i="23"/>
  <c r="B630" i="23"/>
  <c r="C630" i="23"/>
  <c r="D630" i="23"/>
  <c r="E630" i="23"/>
  <c r="F630" i="23"/>
  <c r="O630" i="30" s="1"/>
  <c r="A631" i="23"/>
  <c r="B631" i="23"/>
  <c r="C631" i="23"/>
  <c r="D631" i="23"/>
  <c r="E631" i="23"/>
  <c r="F631" i="23"/>
  <c r="O631" i="30" s="1"/>
  <c r="A632" i="23"/>
  <c r="B632" i="23"/>
  <c r="C632" i="23"/>
  <c r="D632" i="23"/>
  <c r="E632" i="23"/>
  <c r="F632" i="23"/>
  <c r="O632" i="30" s="1"/>
  <c r="A633" i="23"/>
  <c r="B633" i="23"/>
  <c r="C633" i="23"/>
  <c r="D633" i="23"/>
  <c r="E633" i="23"/>
  <c r="F633" i="23"/>
  <c r="O633" i="30" s="1"/>
  <c r="A634" i="23"/>
  <c r="B634" i="23"/>
  <c r="C634" i="23"/>
  <c r="D634" i="23"/>
  <c r="E634" i="23"/>
  <c r="F634" i="23"/>
  <c r="O634" i="30" s="1"/>
  <c r="A635" i="23"/>
  <c r="B635" i="23"/>
  <c r="C635" i="23"/>
  <c r="D635" i="23"/>
  <c r="E635" i="23"/>
  <c r="F635" i="23"/>
  <c r="O635" i="30" s="1"/>
  <c r="A636" i="23"/>
  <c r="B636" i="23"/>
  <c r="C636" i="23"/>
  <c r="D636" i="23"/>
  <c r="E636" i="23"/>
  <c r="F636" i="23"/>
  <c r="O636" i="30" s="1"/>
  <c r="A637" i="23"/>
  <c r="B637" i="23"/>
  <c r="C637" i="23"/>
  <c r="D637" i="23"/>
  <c r="E637" i="23"/>
  <c r="F637" i="23"/>
  <c r="O637" i="30" s="1"/>
  <c r="A638" i="23"/>
  <c r="B638" i="23"/>
  <c r="C638" i="23"/>
  <c r="D638" i="23"/>
  <c r="E638" i="23"/>
  <c r="F638" i="23"/>
  <c r="O638" i="30" s="1"/>
  <c r="A639" i="23"/>
  <c r="B639" i="23"/>
  <c r="C639" i="23"/>
  <c r="D639" i="23"/>
  <c r="E639" i="23"/>
  <c r="F639" i="23"/>
  <c r="O639" i="30" s="1"/>
  <c r="A640" i="23"/>
  <c r="B640" i="23"/>
  <c r="C640" i="23"/>
  <c r="D640" i="23"/>
  <c r="E640" i="23"/>
  <c r="F640" i="23"/>
  <c r="O640" i="30" s="1"/>
  <c r="A641" i="23"/>
  <c r="B641" i="23"/>
  <c r="C641" i="23"/>
  <c r="D641" i="23"/>
  <c r="E641" i="23"/>
  <c r="F641" i="23"/>
  <c r="O641" i="30" s="1"/>
  <c r="A642" i="23"/>
  <c r="B642" i="23"/>
  <c r="C642" i="23"/>
  <c r="D642" i="23"/>
  <c r="E642" i="23"/>
  <c r="F642" i="23"/>
  <c r="O642" i="30" s="1"/>
  <c r="A643" i="23"/>
  <c r="B643" i="23"/>
  <c r="C643" i="23"/>
  <c r="D643" i="23"/>
  <c r="E643" i="23"/>
  <c r="F643" i="23"/>
  <c r="O643" i="30" s="1"/>
  <c r="A644" i="23"/>
  <c r="B644" i="23"/>
  <c r="C644" i="23"/>
  <c r="D644" i="23"/>
  <c r="E644" i="23"/>
  <c r="F644" i="23"/>
  <c r="O644" i="30" s="1"/>
  <c r="A645" i="23"/>
  <c r="B645" i="23"/>
  <c r="C645" i="23"/>
  <c r="D645" i="23"/>
  <c r="E645" i="23"/>
  <c r="F645" i="23"/>
  <c r="O645" i="30" s="1"/>
  <c r="A646" i="23"/>
  <c r="B646" i="23"/>
  <c r="C646" i="23"/>
  <c r="D646" i="23"/>
  <c r="E646" i="23"/>
  <c r="F646" i="23"/>
  <c r="O646" i="30" s="1"/>
  <c r="A647" i="23"/>
  <c r="B647" i="23"/>
  <c r="C647" i="23"/>
  <c r="D647" i="23"/>
  <c r="E647" i="23"/>
  <c r="F647" i="23"/>
  <c r="O647" i="30" s="1"/>
  <c r="A648" i="23"/>
  <c r="B648" i="23"/>
  <c r="C648" i="23"/>
  <c r="D648" i="23"/>
  <c r="E648" i="23"/>
  <c r="F648" i="23"/>
  <c r="O648" i="30" s="1"/>
  <c r="A649" i="23"/>
  <c r="B649" i="23"/>
  <c r="C649" i="23"/>
  <c r="D649" i="23"/>
  <c r="E649" i="23"/>
  <c r="F649" i="23"/>
  <c r="O649" i="30" s="1"/>
  <c r="A650" i="23"/>
  <c r="B650" i="23"/>
  <c r="C650" i="23"/>
  <c r="D650" i="23"/>
  <c r="E650" i="23"/>
  <c r="F650" i="23"/>
  <c r="O650" i="30" s="1"/>
  <c r="A651" i="23"/>
  <c r="B651" i="23"/>
  <c r="C651" i="23"/>
  <c r="D651" i="23"/>
  <c r="E651" i="23"/>
  <c r="F651" i="23"/>
  <c r="O651" i="30" s="1"/>
  <c r="A652" i="23"/>
  <c r="B652" i="23"/>
  <c r="C652" i="23"/>
  <c r="D652" i="23"/>
  <c r="E652" i="23"/>
  <c r="F652" i="23"/>
  <c r="O652" i="30" s="1"/>
  <c r="A653" i="23"/>
  <c r="B653" i="23"/>
  <c r="C653" i="23"/>
  <c r="D653" i="23"/>
  <c r="E653" i="23"/>
  <c r="F653" i="23"/>
  <c r="O653" i="30" s="1"/>
  <c r="A654" i="23"/>
  <c r="B654" i="23"/>
  <c r="C654" i="23"/>
  <c r="D654" i="23"/>
  <c r="E654" i="23"/>
  <c r="F654" i="23"/>
  <c r="O654" i="30" s="1"/>
  <c r="A655" i="23"/>
  <c r="C655" i="23"/>
  <c r="A656" i="23"/>
  <c r="B656" i="23"/>
  <c r="C656" i="23"/>
  <c r="D656" i="23"/>
  <c r="E656" i="23"/>
  <c r="F656" i="23"/>
  <c r="O656" i="30" s="1"/>
  <c r="A657" i="23"/>
  <c r="B657" i="23"/>
  <c r="C657" i="23"/>
  <c r="D657" i="23"/>
  <c r="E657" i="23"/>
  <c r="F657" i="23"/>
  <c r="O657" i="30" s="1"/>
  <c r="A658" i="23"/>
  <c r="B658" i="23"/>
  <c r="C658" i="23"/>
  <c r="D658" i="23"/>
  <c r="E658" i="23"/>
  <c r="F658" i="23"/>
  <c r="O658" i="30" s="1"/>
  <c r="A659" i="23"/>
  <c r="B659" i="23"/>
  <c r="C659" i="23"/>
  <c r="D659" i="23"/>
  <c r="E659" i="23"/>
  <c r="F659" i="23"/>
  <c r="O659" i="30" s="1"/>
  <c r="A660" i="23"/>
  <c r="B660" i="23"/>
  <c r="C660" i="23"/>
  <c r="D660" i="23"/>
  <c r="E660" i="23"/>
  <c r="F660" i="23"/>
  <c r="O660" i="30" s="1"/>
  <c r="A661" i="23"/>
  <c r="B661" i="23"/>
  <c r="C661" i="23"/>
  <c r="D661" i="23"/>
  <c r="E661" i="23"/>
  <c r="F661" i="23"/>
  <c r="O661" i="30" s="1"/>
  <c r="A662" i="23"/>
  <c r="B662" i="23"/>
  <c r="C662" i="23"/>
  <c r="D662" i="23"/>
  <c r="E662" i="23"/>
  <c r="F662" i="23"/>
  <c r="O662" i="30" s="1"/>
  <c r="A663" i="23"/>
  <c r="B663" i="23"/>
  <c r="C663" i="23"/>
  <c r="D663" i="23"/>
  <c r="E663" i="23"/>
  <c r="F663" i="23"/>
  <c r="O663" i="30" s="1"/>
  <c r="A664" i="23"/>
  <c r="B664" i="23"/>
  <c r="C664" i="23"/>
  <c r="D664" i="23"/>
  <c r="E664" i="23"/>
  <c r="F664" i="23"/>
  <c r="O664" i="30" s="1"/>
  <c r="A665" i="23"/>
  <c r="B665" i="23"/>
  <c r="C665" i="23"/>
  <c r="D665" i="23"/>
  <c r="E665" i="23"/>
  <c r="F665" i="23"/>
  <c r="O665" i="30" s="1"/>
  <c r="A666" i="23"/>
  <c r="B666" i="23"/>
  <c r="C666" i="23"/>
  <c r="D666" i="23"/>
  <c r="E666" i="23"/>
  <c r="F666" i="23"/>
  <c r="O666" i="30" s="1"/>
  <c r="A667" i="23"/>
  <c r="B667" i="23"/>
  <c r="C667" i="23"/>
  <c r="D667" i="23"/>
  <c r="E667" i="23"/>
  <c r="F667" i="23"/>
  <c r="O667" i="30" s="1"/>
  <c r="A668" i="23"/>
  <c r="B668" i="23"/>
  <c r="C668" i="23"/>
  <c r="D668" i="23"/>
  <c r="E668" i="23"/>
  <c r="F668" i="23"/>
  <c r="O668" i="30" s="1"/>
  <c r="A669" i="23"/>
  <c r="B669" i="23"/>
  <c r="C669" i="23"/>
  <c r="D669" i="23"/>
  <c r="E669" i="23"/>
  <c r="F669" i="23"/>
  <c r="O669" i="30" s="1"/>
  <c r="A670" i="23"/>
  <c r="B670" i="23"/>
  <c r="C670" i="23"/>
  <c r="D670" i="23"/>
  <c r="E670" i="23"/>
  <c r="F670" i="23"/>
  <c r="O670" i="30" s="1"/>
  <c r="A671" i="23"/>
  <c r="B671" i="23"/>
  <c r="C671" i="23"/>
  <c r="D671" i="23"/>
  <c r="E671" i="23"/>
  <c r="F671" i="23"/>
  <c r="O671" i="30" s="1"/>
  <c r="A672" i="23"/>
  <c r="B672" i="23"/>
  <c r="C672" i="23"/>
  <c r="D672" i="23"/>
  <c r="E672" i="23"/>
  <c r="F672" i="23"/>
  <c r="O672" i="30" s="1"/>
  <c r="A673" i="23"/>
  <c r="B673" i="23"/>
  <c r="C673" i="23"/>
  <c r="D673" i="23"/>
  <c r="E673" i="23"/>
  <c r="F673" i="23"/>
  <c r="O673" i="30" s="1"/>
  <c r="A674" i="23"/>
  <c r="B674" i="23"/>
  <c r="C674" i="23"/>
  <c r="D674" i="23"/>
  <c r="E674" i="23"/>
  <c r="F674" i="23"/>
  <c r="O674" i="30" s="1"/>
  <c r="A675" i="23"/>
  <c r="B675" i="23"/>
  <c r="C675" i="23"/>
  <c r="D675" i="23"/>
  <c r="E675" i="23"/>
  <c r="F675" i="23"/>
  <c r="O675" i="30" s="1"/>
  <c r="A676" i="23"/>
  <c r="B676" i="23"/>
  <c r="C676" i="23"/>
  <c r="D676" i="23"/>
  <c r="E676" i="23"/>
  <c r="F676" i="23"/>
  <c r="O676" i="30" s="1"/>
  <c r="A677" i="23"/>
  <c r="B677" i="23"/>
  <c r="C677" i="23"/>
  <c r="D677" i="23"/>
  <c r="E677" i="23"/>
  <c r="F677" i="23"/>
  <c r="O677" i="30" s="1"/>
  <c r="A678" i="23"/>
  <c r="B678" i="23"/>
  <c r="C678" i="23"/>
  <c r="D678" i="23"/>
  <c r="E678" i="23"/>
  <c r="F678" i="23"/>
  <c r="O678" i="30" s="1"/>
  <c r="A679" i="23"/>
  <c r="B679" i="23"/>
  <c r="C679" i="23"/>
  <c r="D679" i="23"/>
  <c r="E679" i="23"/>
  <c r="F679" i="23"/>
  <c r="O679" i="30" s="1"/>
  <c r="A680" i="23"/>
  <c r="B680" i="23"/>
  <c r="C680" i="23"/>
  <c r="D680" i="23"/>
  <c r="E680" i="23"/>
  <c r="F680" i="23"/>
  <c r="O680" i="30" s="1"/>
  <c r="A681" i="23"/>
  <c r="B681" i="23"/>
  <c r="C681" i="23"/>
  <c r="D681" i="23"/>
  <c r="E681" i="23"/>
  <c r="F681" i="23"/>
  <c r="O681" i="30" s="1"/>
  <c r="A682" i="23"/>
  <c r="B682" i="23"/>
  <c r="C682" i="23"/>
  <c r="D682" i="23"/>
  <c r="E682" i="23"/>
  <c r="F682" i="23"/>
  <c r="O682" i="30" s="1"/>
  <c r="A683" i="23"/>
  <c r="B683" i="23"/>
  <c r="C683" i="23"/>
  <c r="D683" i="23"/>
  <c r="E683" i="23"/>
  <c r="F683" i="23"/>
  <c r="O683" i="30" s="1"/>
  <c r="A684" i="23"/>
  <c r="B684" i="23"/>
  <c r="C684" i="23"/>
  <c r="D684" i="23"/>
  <c r="E684" i="23"/>
  <c r="F684" i="23"/>
  <c r="O684" i="30" s="1"/>
  <c r="A685" i="23"/>
  <c r="B685" i="23"/>
  <c r="C685" i="23"/>
  <c r="D685" i="23"/>
  <c r="E685" i="23"/>
  <c r="F685" i="23"/>
  <c r="O685" i="30" s="1"/>
  <c r="A686" i="23"/>
  <c r="B686" i="23"/>
  <c r="C686" i="23"/>
  <c r="D686" i="23"/>
  <c r="E686" i="23"/>
  <c r="F686" i="23"/>
  <c r="O686" i="30" s="1"/>
  <c r="A687" i="23"/>
  <c r="B687" i="23"/>
  <c r="C687" i="23"/>
  <c r="D687" i="23"/>
  <c r="E687" i="23"/>
  <c r="F687" i="23"/>
  <c r="O687" i="30" s="1"/>
  <c r="A688" i="23"/>
  <c r="B688" i="23"/>
  <c r="C688" i="23"/>
  <c r="D688" i="23"/>
  <c r="E688" i="23"/>
  <c r="F688" i="23"/>
  <c r="O688" i="30" s="1"/>
  <c r="A689" i="23"/>
  <c r="B689" i="23"/>
  <c r="C689" i="23"/>
  <c r="D689" i="23"/>
  <c r="E689" i="23"/>
  <c r="F689" i="23"/>
  <c r="O689" i="30" s="1"/>
  <c r="A690" i="23"/>
  <c r="B690" i="23"/>
  <c r="C690" i="23"/>
  <c r="D690" i="23"/>
  <c r="E690" i="23"/>
  <c r="F690" i="23"/>
  <c r="O690" i="30" s="1"/>
  <c r="A691" i="23"/>
  <c r="B691" i="23"/>
  <c r="C691" i="23"/>
  <c r="D691" i="23"/>
  <c r="E691" i="23"/>
  <c r="F691" i="23"/>
  <c r="O691" i="30" s="1"/>
  <c r="A692" i="23"/>
  <c r="B692" i="23"/>
  <c r="C692" i="23"/>
  <c r="D692" i="23"/>
  <c r="E692" i="23"/>
  <c r="F692" i="23"/>
  <c r="O692" i="30" s="1"/>
  <c r="A693" i="23"/>
  <c r="B693" i="23"/>
  <c r="C693" i="23"/>
  <c r="D693" i="23"/>
  <c r="E693" i="23"/>
  <c r="F693" i="23"/>
  <c r="O693" i="30" s="1"/>
  <c r="A694" i="23"/>
  <c r="B694" i="23"/>
  <c r="C694" i="23"/>
  <c r="D694" i="23"/>
  <c r="E694" i="23"/>
  <c r="F694" i="23"/>
  <c r="O694" i="30" s="1"/>
  <c r="A695" i="23"/>
  <c r="B695" i="23"/>
  <c r="C695" i="23"/>
  <c r="D695" i="23"/>
  <c r="E695" i="23"/>
  <c r="F695" i="23"/>
  <c r="O695" i="30" s="1"/>
  <c r="A696" i="23"/>
  <c r="B696" i="23"/>
  <c r="C696" i="23"/>
  <c r="D696" i="23"/>
  <c r="E696" i="23"/>
  <c r="F696" i="23"/>
  <c r="O696" i="30" s="1"/>
  <c r="A697" i="23"/>
  <c r="B697" i="23"/>
  <c r="C697" i="23"/>
  <c r="D697" i="23"/>
  <c r="E697" i="23"/>
  <c r="F697" i="23"/>
  <c r="O697" i="30" s="1"/>
  <c r="A698" i="23"/>
  <c r="B698" i="23"/>
  <c r="C698" i="23"/>
  <c r="D698" i="23"/>
  <c r="E698" i="23"/>
  <c r="F698" i="23"/>
  <c r="O698" i="30" s="1"/>
  <c r="A699" i="23"/>
  <c r="B699" i="23"/>
  <c r="C699" i="23"/>
  <c r="D699" i="23"/>
  <c r="E699" i="23"/>
  <c r="F699" i="23"/>
  <c r="O699" i="30" s="1"/>
  <c r="A700" i="23"/>
  <c r="B700" i="23"/>
  <c r="C700" i="23"/>
  <c r="D700" i="23"/>
  <c r="E700" i="23"/>
  <c r="F700" i="23"/>
  <c r="O700" i="30" s="1"/>
  <c r="A701" i="23"/>
  <c r="B701" i="23"/>
  <c r="C701" i="23"/>
  <c r="D701" i="23"/>
  <c r="E701" i="23"/>
  <c r="F701" i="23"/>
  <c r="O701" i="30" s="1"/>
  <c r="A702" i="23"/>
  <c r="B702" i="23"/>
  <c r="C702" i="23"/>
  <c r="D702" i="23"/>
  <c r="E702" i="23"/>
  <c r="F702" i="23"/>
  <c r="O702" i="30" s="1"/>
  <c r="A703" i="23"/>
  <c r="B703" i="23"/>
  <c r="C703" i="23"/>
  <c r="D703" i="23"/>
  <c r="E703" i="23"/>
  <c r="F703" i="23"/>
  <c r="O703" i="30" s="1"/>
  <c r="A704" i="23"/>
  <c r="B704" i="23"/>
  <c r="C704" i="23"/>
  <c r="D704" i="23"/>
  <c r="E704" i="23"/>
  <c r="F704" i="23"/>
  <c r="O704" i="30" s="1"/>
  <c r="A705" i="23"/>
  <c r="B705" i="23"/>
  <c r="C705" i="23"/>
  <c r="D705" i="23"/>
  <c r="E705" i="23"/>
  <c r="F705" i="23"/>
  <c r="O705" i="30" s="1"/>
  <c r="A706" i="23"/>
  <c r="B706" i="23"/>
  <c r="C706" i="23"/>
  <c r="D706" i="23"/>
  <c r="E706" i="23"/>
  <c r="F706" i="23"/>
  <c r="O706" i="30" s="1"/>
  <c r="A707" i="23"/>
  <c r="B707" i="23"/>
  <c r="C707" i="23"/>
  <c r="D707" i="23"/>
  <c r="E707" i="23"/>
  <c r="F707" i="23"/>
  <c r="O707" i="30" s="1"/>
  <c r="A708" i="23"/>
  <c r="B708" i="23"/>
  <c r="C708" i="23"/>
  <c r="D708" i="23"/>
  <c r="E708" i="23"/>
  <c r="F708" i="23"/>
  <c r="O708" i="30" s="1"/>
  <c r="A709" i="23"/>
  <c r="B709" i="23"/>
  <c r="C709" i="23"/>
  <c r="D709" i="23"/>
  <c r="E709" i="23"/>
  <c r="F709" i="23"/>
  <c r="O709" i="30" s="1"/>
  <c r="A710" i="23"/>
  <c r="B710" i="23"/>
  <c r="C710" i="23"/>
  <c r="D710" i="23"/>
  <c r="E710" i="23"/>
  <c r="F710" i="23"/>
  <c r="O710" i="30" s="1"/>
  <c r="A711" i="23"/>
  <c r="B711" i="23"/>
  <c r="C711" i="23"/>
  <c r="D711" i="23"/>
  <c r="E711" i="23"/>
  <c r="F711" i="23"/>
  <c r="O711" i="30" s="1"/>
  <c r="A712" i="23"/>
  <c r="B712" i="23"/>
  <c r="C712" i="23"/>
  <c r="D712" i="23"/>
  <c r="E712" i="23"/>
  <c r="F712" i="23"/>
  <c r="O712" i="30" s="1"/>
  <c r="A713" i="23"/>
  <c r="B713" i="23"/>
  <c r="C713" i="23"/>
  <c r="D713" i="23"/>
  <c r="E713" i="23"/>
  <c r="F713" i="23"/>
  <c r="O713" i="30" s="1"/>
  <c r="A714" i="23"/>
  <c r="C714" i="23"/>
  <c r="A715" i="23"/>
  <c r="B715" i="23"/>
  <c r="C715" i="23"/>
  <c r="D715" i="23"/>
  <c r="E715" i="23"/>
  <c r="F715" i="23"/>
  <c r="K715" i="30" s="1"/>
  <c r="A716" i="23"/>
  <c r="C716" i="23"/>
  <c r="A717" i="23"/>
  <c r="B717" i="23"/>
  <c r="C717" i="23"/>
  <c r="D717" i="23"/>
  <c r="E717" i="23"/>
  <c r="F717" i="23"/>
  <c r="O717" i="30" s="1"/>
  <c r="A718" i="23"/>
  <c r="B718" i="23"/>
  <c r="C718" i="23"/>
  <c r="D718" i="23"/>
  <c r="E718" i="23"/>
  <c r="F718" i="23"/>
  <c r="K718" i="30" s="1"/>
  <c r="A719" i="23"/>
  <c r="B719" i="23"/>
  <c r="C719" i="23"/>
  <c r="D719" i="23"/>
  <c r="E719" i="23"/>
  <c r="F719" i="23"/>
  <c r="O719" i="30" s="1"/>
  <c r="A720" i="23"/>
  <c r="B720" i="23"/>
  <c r="C720" i="23"/>
  <c r="D720" i="23"/>
  <c r="E720" i="23"/>
  <c r="F720" i="23"/>
  <c r="K720" i="30" s="1"/>
  <c r="A721" i="23"/>
  <c r="B721" i="23"/>
  <c r="C721" i="23"/>
  <c r="D721" i="23"/>
  <c r="E721" i="23"/>
  <c r="F721" i="23"/>
  <c r="O721" i="30" s="1"/>
  <c r="A722" i="23"/>
  <c r="B722" i="23"/>
  <c r="C722" i="23"/>
  <c r="D722" i="23"/>
  <c r="E722" i="23"/>
  <c r="F722" i="23"/>
  <c r="K722" i="30" s="1"/>
  <c r="A723" i="23"/>
  <c r="B723" i="23"/>
  <c r="C723" i="23"/>
  <c r="D723" i="23"/>
  <c r="E723" i="23"/>
  <c r="F723" i="23"/>
  <c r="O723" i="30" s="1"/>
  <c r="A724" i="23"/>
  <c r="B724" i="23"/>
  <c r="C724" i="23"/>
  <c r="D724" i="23"/>
  <c r="E724" i="23"/>
  <c r="F724" i="23"/>
  <c r="O724" i="30" s="1"/>
  <c r="A725" i="23"/>
  <c r="B725" i="23"/>
  <c r="C725" i="23"/>
  <c r="D725" i="23"/>
  <c r="E725" i="23"/>
  <c r="F725" i="23"/>
  <c r="O725" i="30" s="1"/>
  <c r="A726" i="23"/>
  <c r="B726" i="23"/>
  <c r="C726" i="23"/>
  <c r="D726" i="23"/>
  <c r="E726" i="23"/>
  <c r="F726" i="23"/>
  <c r="O726" i="30" s="1"/>
  <c r="A727" i="23"/>
  <c r="B727" i="23"/>
  <c r="C727" i="23"/>
  <c r="D727" i="23"/>
  <c r="E727" i="23"/>
  <c r="F727" i="23"/>
  <c r="O727" i="30" s="1"/>
  <c r="A728" i="23"/>
  <c r="B728" i="23"/>
  <c r="C728" i="23"/>
  <c r="D728" i="23"/>
  <c r="E728" i="23"/>
  <c r="F728" i="23"/>
  <c r="O728" i="30" s="1"/>
  <c r="A729" i="23"/>
  <c r="B729" i="23"/>
  <c r="C729" i="23"/>
  <c r="D729" i="23"/>
  <c r="E729" i="23"/>
  <c r="F729" i="23"/>
  <c r="O729" i="30" s="1"/>
  <c r="A730" i="23"/>
  <c r="B730" i="23"/>
  <c r="C730" i="23"/>
  <c r="D730" i="23"/>
  <c r="E730" i="23"/>
  <c r="F730" i="23"/>
  <c r="K730" i="30" s="1"/>
  <c r="A731" i="23"/>
  <c r="B731" i="23"/>
  <c r="C731" i="23"/>
  <c r="D731" i="23"/>
  <c r="E731" i="23"/>
  <c r="F731" i="23"/>
  <c r="O731" i="30" s="1"/>
  <c r="A732" i="23"/>
  <c r="B732" i="23"/>
  <c r="C732" i="23"/>
  <c r="D732" i="23"/>
  <c r="E732" i="23"/>
  <c r="F732" i="23"/>
  <c r="O732" i="30" s="1"/>
  <c r="A733" i="23"/>
  <c r="B733" i="23"/>
  <c r="C733" i="23"/>
  <c r="D733" i="23"/>
  <c r="E733" i="23"/>
  <c r="F733" i="23"/>
  <c r="K733" i="30" s="1"/>
  <c r="A734" i="23"/>
  <c r="B734" i="23"/>
  <c r="C734" i="23"/>
  <c r="D734" i="23"/>
  <c r="E734" i="23"/>
  <c r="F734" i="23"/>
  <c r="O734" i="30" s="1"/>
  <c r="A735" i="23"/>
  <c r="B735" i="23"/>
  <c r="C735" i="23"/>
  <c r="D735" i="23"/>
  <c r="E735" i="23"/>
  <c r="F735" i="23"/>
  <c r="K735" i="30" s="1"/>
  <c r="A736" i="23"/>
  <c r="B736" i="23"/>
  <c r="C736" i="23"/>
  <c r="D736" i="23"/>
  <c r="E736" i="23"/>
  <c r="F736" i="23"/>
  <c r="O736" i="30" s="1"/>
  <c r="A737" i="23"/>
  <c r="B737" i="23"/>
  <c r="C737" i="23"/>
  <c r="D737" i="23"/>
  <c r="E737" i="23"/>
  <c r="F737" i="23"/>
  <c r="O737" i="30" s="1"/>
  <c r="A738" i="23"/>
  <c r="B738" i="23"/>
  <c r="C738" i="23"/>
  <c r="D738" i="23"/>
  <c r="E738" i="23"/>
  <c r="F738" i="23"/>
  <c r="O738" i="30" s="1"/>
  <c r="A739" i="23"/>
  <c r="B739" i="23"/>
  <c r="C739" i="23"/>
  <c r="D739" i="23"/>
  <c r="E739" i="23"/>
  <c r="F739" i="23"/>
  <c r="O739" i="30" s="1"/>
  <c r="A740" i="23"/>
  <c r="B740" i="23"/>
  <c r="C740" i="23"/>
  <c r="D740" i="23"/>
  <c r="E740" i="23"/>
  <c r="F740" i="23"/>
  <c r="O740" i="30" s="1"/>
  <c r="A741" i="23"/>
  <c r="B741" i="23"/>
  <c r="C741" i="23"/>
  <c r="D741" i="23"/>
  <c r="E741" i="23"/>
  <c r="F741" i="23"/>
  <c r="O741" i="30" s="1"/>
  <c r="A742" i="23"/>
  <c r="B742" i="23"/>
  <c r="C742" i="23"/>
  <c r="D742" i="23"/>
  <c r="E742" i="23"/>
  <c r="F742" i="23"/>
  <c r="O742" i="30" s="1"/>
  <c r="A743" i="23"/>
  <c r="B743" i="23"/>
  <c r="C743" i="23"/>
  <c r="D743" i="23"/>
  <c r="E743" i="23"/>
  <c r="F743" i="23"/>
  <c r="O743" i="30" s="1"/>
  <c r="A744" i="23"/>
  <c r="B744" i="23"/>
  <c r="C744" i="23"/>
  <c r="D744" i="23"/>
  <c r="E744" i="23"/>
  <c r="F744" i="23"/>
  <c r="O744" i="30" s="1"/>
  <c r="A745" i="23"/>
  <c r="B745" i="23"/>
  <c r="C745" i="23"/>
  <c r="D745" i="23"/>
  <c r="E745" i="23"/>
  <c r="F745" i="23"/>
  <c r="O745" i="30" s="1"/>
  <c r="A746" i="23"/>
  <c r="B746" i="23"/>
  <c r="C746" i="23"/>
  <c r="D746" i="23"/>
  <c r="E746" i="23"/>
  <c r="F746" i="23"/>
  <c r="O746" i="30" s="1"/>
  <c r="A747" i="23"/>
  <c r="B747" i="23"/>
  <c r="C747" i="23"/>
  <c r="D747" i="23"/>
  <c r="E747" i="23"/>
  <c r="F747" i="23"/>
  <c r="O747" i="30" s="1"/>
  <c r="A748" i="23"/>
  <c r="B748" i="23"/>
  <c r="C748" i="23"/>
  <c r="D748" i="23"/>
  <c r="E748" i="23"/>
  <c r="F748" i="23"/>
  <c r="O748" i="30" s="1"/>
  <c r="A749" i="23"/>
  <c r="B749" i="23"/>
  <c r="C749" i="23"/>
  <c r="D749" i="23"/>
  <c r="E749" i="23"/>
  <c r="F749" i="23"/>
  <c r="O749" i="30" s="1"/>
  <c r="A750" i="23"/>
  <c r="B750" i="23"/>
  <c r="C750" i="23"/>
  <c r="D750" i="23"/>
  <c r="E750" i="23"/>
  <c r="F750" i="23"/>
  <c r="O750" i="30" s="1"/>
  <c r="A751" i="23"/>
  <c r="B751" i="23"/>
  <c r="C751" i="23"/>
  <c r="D751" i="23"/>
  <c r="E751" i="23"/>
  <c r="F751" i="23"/>
  <c r="O751" i="30" s="1"/>
  <c r="A752" i="23"/>
  <c r="B752" i="23"/>
  <c r="C752" i="23"/>
  <c r="D752" i="23"/>
  <c r="E752" i="23"/>
  <c r="F752" i="23"/>
  <c r="O752" i="30" s="1"/>
  <c r="A753" i="23"/>
  <c r="C753" i="23"/>
  <c r="A754" i="23"/>
  <c r="B754" i="23"/>
  <c r="C754" i="23"/>
  <c r="D754" i="23"/>
  <c r="E754" i="23"/>
  <c r="F754" i="23"/>
  <c r="K754" i="30" s="1"/>
  <c r="A757" i="23"/>
  <c r="C757" i="23"/>
  <c r="A758" i="23"/>
  <c r="B758" i="23"/>
  <c r="C758" i="23"/>
  <c r="D758" i="23"/>
  <c r="E758" i="23"/>
  <c r="F758" i="23"/>
  <c r="O758" i="30" s="1"/>
  <c r="A759" i="23"/>
  <c r="B759" i="23"/>
  <c r="C759" i="23"/>
  <c r="D759" i="23"/>
  <c r="E759" i="23"/>
  <c r="F759" i="23"/>
  <c r="O759" i="30" s="1"/>
  <c r="A760" i="23"/>
  <c r="B760" i="23"/>
  <c r="C760" i="23"/>
  <c r="D760" i="23"/>
  <c r="E760" i="23"/>
  <c r="F760" i="23"/>
  <c r="O760" i="30" s="1"/>
  <c r="A761" i="23"/>
  <c r="B761" i="23"/>
  <c r="C761" i="23"/>
  <c r="D761" i="23"/>
  <c r="E761" i="23"/>
  <c r="F761" i="23"/>
  <c r="O761" i="30" s="1"/>
  <c r="A762" i="23"/>
  <c r="B762" i="23"/>
  <c r="C762" i="23"/>
  <c r="D762" i="23"/>
  <c r="E762" i="23"/>
  <c r="F762" i="23"/>
  <c r="O762" i="30" s="1"/>
  <c r="A763" i="23"/>
  <c r="B763" i="23"/>
  <c r="C763" i="23"/>
  <c r="D763" i="23"/>
  <c r="E763" i="23"/>
  <c r="F763" i="23"/>
  <c r="O763" i="30" s="1"/>
  <c r="A764" i="23"/>
  <c r="B764" i="23"/>
  <c r="C764" i="23"/>
  <c r="D764" i="23"/>
  <c r="E764" i="23"/>
  <c r="F764" i="23"/>
  <c r="O764" i="30" s="1"/>
  <c r="A765" i="23"/>
  <c r="B765" i="23"/>
  <c r="C765" i="23"/>
  <c r="D765" i="23"/>
  <c r="E765" i="23"/>
  <c r="F765" i="23"/>
  <c r="O765" i="30" s="1"/>
  <c r="A766" i="23"/>
  <c r="B766" i="23"/>
  <c r="C766" i="23"/>
  <c r="D766" i="23"/>
  <c r="E766" i="23"/>
  <c r="F766" i="23"/>
  <c r="O766" i="30" s="1"/>
  <c r="A767" i="23"/>
  <c r="B767" i="23"/>
  <c r="C767" i="23"/>
  <c r="D767" i="23"/>
  <c r="E767" i="23"/>
  <c r="F767" i="23"/>
  <c r="O767" i="30" s="1"/>
  <c r="A768" i="23"/>
  <c r="B768" i="23"/>
  <c r="C768" i="23"/>
  <c r="D768" i="23"/>
  <c r="E768" i="23"/>
  <c r="F768" i="23"/>
  <c r="O768" i="30" s="1"/>
  <c r="A769" i="23"/>
  <c r="B769" i="23"/>
  <c r="C769" i="23"/>
  <c r="D769" i="23"/>
  <c r="E769" i="23"/>
  <c r="F769" i="23"/>
  <c r="O769" i="30" s="1"/>
  <c r="A770" i="23"/>
  <c r="B770" i="23"/>
  <c r="C770" i="23"/>
  <c r="D770" i="23"/>
  <c r="E770" i="23"/>
  <c r="F770" i="23"/>
  <c r="O770" i="30" s="1"/>
  <c r="A771" i="23"/>
  <c r="B771" i="23"/>
  <c r="C771" i="23"/>
  <c r="D771" i="23"/>
  <c r="E771" i="23"/>
  <c r="F771" i="23"/>
  <c r="O771" i="30" s="1"/>
  <c r="A772" i="23"/>
  <c r="B772" i="23"/>
  <c r="C772" i="23"/>
  <c r="D772" i="23"/>
  <c r="E772" i="23"/>
  <c r="F772" i="23"/>
  <c r="O772" i="30" s="1"/>
  <c r="A773" i="23"/>
  <c r="B773" i="23"/>
  <c r="C773" i="23"/>
  <c r="D773" i="23"/>
  <c r="E773" i="23"/>
  <c r="F773" i="23"/>
  <c r="O773" i="30" s="1"/>
  <c r="A774" i="23"/>
  <c r="B774" i="23"/>
  <c r="C774" i="23"/>
  <c r="D774" i="23"/>
  <c r="E774" i="23"/>
  <c r="F774" i="23"/>
  <c r="O774" i="30" s="1"/>
  <c r="A775" i="23"/>
  <c r="B775" i="23"/>
  <c r="C775" i="23"/>
  <c r="D775" i="23"/>
  <c r="E775" i="23"/>
  <c r="F775" i="23"/>
  <c r="O775" i="30" s="1"/>
  <c r="A776" i="23"/>
  <c r="B776" i="23"/>
  <c r="C776" i="23"/>
  <c r="D776" i="23"/>
  <c r="E776" i="23"/>
  <c r="F776" i="23"/>
  <c r="O776" i="30" s="1"/>
  <c r="A777" i="23"/>
  <c r="B777" i="23"/>
  <c r="C777" i="23"/>
  <c r="D777" i="23"/>
  <c r="E777" i="23"/>
  <c r="F777" i="23"/>
  <c r="O777" i="30" s="1"/>
  <c r="A778" i="23"/>
  <c r="B778" i="23"/>
  <c r="C778" i="23"/>
  <c r="D778" i="23"/>
  <c r="E778" i="23"/>
  <c r="F778" i="23"/>
  <c r="O778" i="30" s="1"/>
  <c r="A779" i="23"/>
  <c r="B779" i="23"/>
  <c r="C779" i="23"/>
  <c r="D779" i="23"/>
  <c r="E779" i="23"/>
  <c r="F779" i="23"/>
  <c r="O779" i="30" s="1"/>
  <c r="A780" i="23"/>
  <c r="B780" i="23"/>
  <c r="C780" i="23"/>
  <c r="D780" i="23"/>
  <c r="E780" i="23"/>
  <c r="F780" i="23"/>
  <c r="O780" i="30" s="1"/>
  <c r="A781" i="23"/>
  <c r="B781" i="23"/>
  <c r="C781" i="23"/>
  <c r="D781" i="23"/>
  <c r="E781" i="23"/>
  <c r="F781" i="23"/>
  <c r="O781" i="30" s="1"/>
  <c r="A782" i="23"/>
  <c r="B782" i="23"/>
  <c r="C782" i="23"/>
  <c r="D782" i="23"/>
  <c r="E782" i="23"/>
  <c r="F782" i="23"/>
  <c r="O782" i="30" s="1"/>
  <c r="A783" i="23"/>
  <c r="B783" i="23"/>
  <c r="C783" i="23"/>
  <c r="D783" i="23"/>
  <c r="E783" i="23"/>
  <c r="F783" i="23"/>
  <c r="O783" i="30" s="1"/>
  <c r="A784" i="23"/>
  <c r="B784" i="23"/>
  <c r="C784" i="23"/>
  <c r="D784" i="23"/>
  <c r="E784" i="23"/>
  <c r="F784" i="23"/>
  <c r="O784" i="30" s="1"/>
  <c r="A785" i="23"/>
  <c r="B785" i="23"/>
  <c r="C785" i="23"/>
  <c r="D785" i="23"/>
  <c r="E785" i="23"/>
  <c r="F785" i="23"/>
  <c r="O785" i="30" s="1"/>
  <c r="A786" i="23"/>
  <c r="B786" i="23"/>
  <c r="C786" i="23"/>
  <c r="D786" i="23"/>
  <c r="E786" i="23"/>
  <c r="F786" i="23"/>
  <c r="O786" i="30" s="1"/>
  <c r="A787" i="23"/>
  <c r="B787" i="23"/>
  <c r="C787" i="23"/>
  <c r="D787" i="23"/>
  <c r="E787" i="23"/>
  <c r="F787" i="23"/>
  <c r="O787" i="30" s="1"/>
  <c r="A788" i="23"/>
  <c r="B788" i="23"/>
  <c r="C788" i="23"/>
  <c r="D788" i="23"/>
  <c r="E788" i="23"/>
  <c r="F788" i="23"/>
  <c r="O788" i="30" s="1"/>
  <c r="A789" i="23"/>
  <c r="B789" i="23"/>
  <c r="C789" i="23"/>
  <c r="D789" i="23"/>
  <c r="E789" i="23"/>
  <c r="F789" i="23"/>
  <c r="O789" i="30" s="1"/>
  <c r="A790" i="23"/>
  <c r="B790" i="23"/>
  <c r="C790" i="23"/>
  <c r="D790" i="23"/>
  <c r="E790" i="23"/>
  <c r="F790" i="23"/>
  <c r="O790" i="30" s="1"/>
  <c r="A791" i="23"/>
  <c r="B791" i="23"/>
  <c r="C791" i="23"/>
  <c r="D791" i="23"/>
  <c r="E791" i="23"/>
  <c r="F791" i="23"/>
  <c r="O791" i="30" s="1"/>
  <c r="A792" i="23"/>
  <c r="B792" i="23"/>
  <c r="C792" i="23"/>
  <c r="D792" i="23"/>
  <c r="E792" i="23"/>
  <c r="F792" i="23"/>
  <c r="O792" i="30" s="1"/>
  <c r="A793" i="23"/>
  <c r="B793" i="23"/>
  <c r="C793" i="23"/>
  <c r="D793" i="23"/>
  <c r="E793" i="23"/>
  <c r="F793" i="23"/>
  <c r="O793" i="30" s="1"/>
  <c r="A794" i="23"/>
  <c r="B794" i="23"/>
  <c r="C794" i="23"/>
  <c r="D794" i="23"/>
  <c r="E794" i="23"/>
  <c r="F794" i="23"/>
  <c r="O794" i="30" s="1"/>
  <c r="A795" i="23"/>
  <c r="B795" i="23"/>
  <c r="C795" i="23"/>
  <c r="D795" i="23"/>
  <c r="E795" i="23"/>
  <c r="F795" i="23"/>
  <c r="O795" i="30" s="1"/>
  <c r="A796" i="23"/>
  <c r="B796" i="23"/>
  <c r="C796" i="23"/>
  <c r="D796" i="23"/>
  <c r="E796" i="23"/>
  <c r="F796" i="23"/>
  <c r="O796" i="30" s="1"/>
  <c r="A797" i="23"/>
  <c r="B797" i="23"/>
  <c r="C797" i="23"/>
  <c r="D797" i="23"/>
  <c r="E797" i="23"/>
  <c r="F797" i="23"/>
  <c r="O797" i="30" s="1"/>
  <c r="A798" i="23"/>
  <c r="B798" i="23"/>
  <c r="C798" i="23"/>
  <c r="D798" i="23"/>
  <c r="E798" i="23"/>
  <c r="F798" i="23"/>
  <c r="O798" i="30" s="1"/>
  <c r="A799" i="23"/>
  <c r="B799" i="23"/>
  <c r="C799" i="23"/>
  <c r="D799" i="23"/>
  <c r="E799" i="23"/>
  <c r="F799" i="23"/>
  <c r="O799" i="30" s="1"/>
  <c r="A800" i="23"/>
  <c r="B800" i="23"/>
  <c r="C800" i="23"/>
  <c r="D800" i="23"/>
  <c r="E800" i="23"/>
  <c r="F800" i="23"/>
  <c r="O800" i="30" s="1"/>
  <c r="A801" i="23"/>
  <c r="B801" i="23"/>
  <c r="C801" i="23"/>
  <c r="D801" i="23"/>
  <c r="E801" i="23"/>
  <c r="F801" i="23"/>
  <c r="O801" i="30" s="1"/>
  <c r="A802" i="23"/>
  <c r="B802" i="23"/>
  <c r="C802" i="23"/>
  <c r="D802" i="23"/>
  <c r="E802" i="23"/>
  <c r="F802" i="23"/>
  <c r="O802" i="30" s="1"/>
  <c r="A803" i="23"/>
  <c r="B803" i="23"/>
  <c r="C803" i="23"/>
  <c r="D803" i="23"/>
  <c r="E803" i="23"/>
  <c r="F803" i="23"/>
  <c r="O803" i="30" s="1"/>
  <c r="A804" i="23"/>
  <c r="B804" i="23"/>
  <c r="C804" i="23"/>
  <c r="D804" i="23"/>
  <c r="E804" i="23"/>
  <c r="F804" i="23"/>
  <c r="O804" i="30" s="1"/>
  <c r="A805" i="23"/>
  <c r="B805" i="23"/>
  <c r="C805" i="23"/>
  <c r="D805" i="23"/>
  <c r="E805" i="23"/>
  <c r="F805" i="23"/>
  <c r="O805" i="30" s="1"/>
  <c r="A806" i="23"/>
  <c r="B806" i="23"/>
  <c r="C806" i="23"/>
  <c r="D806" i="23"/>
  <c r="E806" i="23"/>
  <c r="F806" i="23"/>
  <c r="O806" i="30" s="1"/>
  <c r="A807" i="23"/>
  <c r="B807" i="23"/>
  <c r="C807" i="23"/>
  <c r="D807" i="23"/>
  <c r="E807" i="23"/>
  <c r="F807" i="23"/>
  <c r="O807" i="30" s="1"/>
  <c r="A808" i="23"/>
  <c r="B808" i="23"/>
  <c r="C808" i="23"/>
  <c r="D808" i="23"/>
  <c r="E808" i="23"/>
  <c r="F808" i="23"/>
  <c r="O808" i="30" s="1"/>
  <c r="A809" i="23"/>
  <c r="B809" i="23"/>
  <c r="C809" i="23"/>
  <c r="D809" i="23"/>
  <c r="E809" i="23"/>
  <c r="F809" i="23"/>
  <c r="O809" i="30" s="1"/>
  <c r="A810" i="23"/>
  <c r="B810" i="23"/>
  <c r="C810" i="23"/>
  <c r="D810" i="23"/>
  <c r="E810" i="23"/>
  <c r="F810" i="23"/>
  <c r="O810" i="30" s="1"/>
  <c r="A811" i="23"/>
  <c r="B811" i="23"/>
  <c r="C811" i="23"/>
  <c r="D811" i="23"/>
  <c r="E811" i="23"/>
  <c r="F811" i="23"/>
  <c r="O811" i="30" s="1"/>
  <c r="A812" i="23"/>
  <c r="B812" i="23"/>
  <c r="C812" i="23"/>
  <c r="D812" i="23"/>
  <c r="E812" i="23"/>
  <c r="F812" i="23"/>
  <c r="O812" i="30" s="1"/>
  <c r="A813" i="23"/>
  <c r="B813" i="23"/>
  <c r="C813" i="23"/>
  <c r="D813" i="23"/>
  <c r="E813" i="23"/>
  <c r="F813" i="23"/>
  <c r="O813" i="30" s="1"/>
  <c r="A814" i="23"/>
  <c r="B814" i="23"/>
  <c r="C814" i="23"/>
  <c r="D814" i="23"/>
  <c r="E814" i="23"/>
  <c r="F814" i="23"/>
  <c r="O814" i="30" s="1"/>
  <c r="A815" i="23"/>
  <c r="B815" i="23"/>
  <c r="C815" i="23"/>
  <c r="D815" i="23"/>
  <c r="E815" i="23"/>
  <c r="F815" i="23"/>
  <c r="O815" i="30" s="1"/>
  <c r="A816" i="23"/>
  <c r="B816" i="23"/>
  <c r="C816" i="23"/>
  <c r="D816" i="23"/>
  <c r="E816" i="23"/>
  <c r="F816" i="23"/>
  <c r="O816" i="30" s="1"/>
  <c r="A817" i="23"/>
  <c r="B817" i="23"/>
  <c r="C817" i="23"/>
  <c r="D817" i="23"/>
  <c r="E817" i="23"/>
  <c r="F817" i="23"/>
  <c r="O817" i="30" s="1"/>
  <c r="A818" i="23"/>
  <c r="B818" i="23"/>
  <c r="C818" i="23"/>
  <c r="D818" i="23"/>
  <c r="E818" i="23"/>
  <c r="F818" i="23"/>
  <c r="O818" i="30" s="1"/>
  <c r="A819" i="23"/>
  <c r="B819" i="23"/>
  <c r="C819" i="23"/>
  <c r="D819" i="23"/>
  <c r="E819" i="23"/>
  <c r="F819" i="23"/>
  <c r="O819" i="30" s="1"/>
  <c r="A820" i="23"/>
  <c r="B820" i="23"/>
  <c r="C820" i="23"/>
  <c r="D820" i="23"/>
  <c r="E820" i="23"/>
  <c r="F820" i="23"/>
  <c r="O820" i="30" s="1"/>
  <c r="A821" i="23"/>
  <c r="B821" i="23"/>
  <c r="C821" i="23"/>
  <c r="D821" i="23"/>
  <c r="E821" i="23"/>
  <c r="F821" i="23"/>
  <c r="O821" i="30" s="1"/>
  <c r="A823" i="23"/>
  <c r="B823" i="23"/>
  <c r="C823" i="23"/>
  <c r="D823" i="23"/>
  <c r="E823" i="23"/>
  <c r="F823" i="23"/>
  <c r="O823" i="30" s="1"/>
  <c r="A824" i="23"/>
  <c r="B824" i="23"/>
  <c r="C824" i="23"/>
  <c r="D824" i="23"/>
  <c r="E824" i="23"/>
  <c r="F824" i="23"/>
  <c r="O824" i="30" s="1"/>
  <c r="A825" i="23"/>
  <c r="B825" i="23"/>
  <c r="C825" i="23"/>
  <c r="D825" i="23"/>
  <c r="E825" i="23"/>
  <c r="F825" i="23"/>
  <c r="O825" i="30" s="1"/>
  <c r="A826" i="23"/>
  <c r="B826" i="23"/>
  <c r="C826" i="23"/>
  <c r="D826" i="23"/>
  <c r="E826" i="23"/>
  <c r="F826" i="23"/>
  <c r="O826" i="30" s="1"/>
  <c r="A827" i="23"/>
  <c r="B827" i="23"/>
  <c r="C827" i="23"/>
  <c r="D827" i="23"/>
  <c r="E827" i="23"/>
  <c r="F827" i="23"/>
  <c r="K827" i="30" s="1"/>
  <c r="A828" i="23"/>
  <c r="B828" i="23"/>
  <c r="C828" i="23"/>
  <c r="D828" i="23"/>
  <c r="E828" i="23"/>
  <c r="F828" i="23"/>
  <c r="K828" i="30" s="1"/>
  <c r="A829" i="23"/>
  <c r="B829" i="23"/>
  <c r="C829" i="23"/>
  <c r="D829" i="23"/>
  <c r="E829" i="23"/>
  <c r="F829" i="23"/>
  <c r="K829" i="30" s="1"/>
  <c r="A830" i="23"/>
  <c r="B830" i="23"/>
  <c r="C830" i="23"/>
  <c r="D830" i="23"/>
  <c r="E830" i="23"/>
  <c r="F830" i="23"/>
  <c r="K830" i="30" s="1"/>
  <c r="A831" i="23"/>
  <c r="B831" i="23"/>
  <c r="C831" i="23"/>
  <c r="D831" i="23"/>
  <c r="E831" i="23"/>
  <c r="F831" i="23"/>
  <c r="K831" i="30" s="1"/>
  <c r="A832" i="23"/>
  <c r="B832" i="23"/>
  <c r="C832" i="23"/>
  <c r="D832" i="23"/>
  <c r="E832" i="23"/>
  <c r="F832" i="23"/>
  <c r="K832" i="30" s="1"/>
  <c r="A833" i="23"/>
  <c r="B833" i="23"/>
  <c r="C833" i="23"/>
  <c r="D833" i="23"/>
  <c r="E833" i="23"/>
  <c r="F833" i="23"/>
  <c r="K833" i="30" s="1"/>
  <c r="A834" i="23"/>
  <c r="B834" i="23"/>
  <c r="C834" i="23"/>
  <c r="D834" i="23"/>
  <c r="E834" i="23"/>
  <c r="F834" i="23"/>
  <c r="K834" i="30" s="1"/>
  <c r="A835" i="23"/>
  <c r="B835" i="23"/>
  <c r="C835" i="23"/>
  <c r="D835" i="23"/>
  <c r="E835" i="23"/>
  <c r="F835" i="23"/>
  <c r="K835" i="30" s="1"/>
  <c r="A836" i="23"/>
  <c r="B836" i="23"/>
  <c r="C836" i="23"/>
  <c r="D836" i="23"/>
  <c r="E836" i="23"/>
  <c r="F836" i="23"/>
  <c r="K836" i="30" s="1"/>
  <c r="A837" i="23"/>
  <c r="B837" i="23"/>
  <c r="C837" i="23"/>
  <c r="D837" i="23"/>
  <c r="E837" i="23"/>
  <c r="F837" i="23"/>
  <c r="K837" i="30" s="1"/>
  <c r="A838" i="23"/>
  <c r="B838" i="23"/>
  <c r="C838" i="23"/>
  <c r="D838" i="23"/>
  <c r="E838" i="23"/>
  <c r="F838" i="23"/>
  <c r="K838" i="30" s="1"/>
  <c r="A839" i="23"/>
  <c r="C839" i="23"/>
  <c r="A840" i="23"/>
  <c r="B840" i="23"/>
  <c r="C840" i="23"/>
  <c r="D840" i="23"/>
  <c r="E840" i="23"/>
  <c r="F840" i="23"/>
  <c r="K840" i="30" s="1"/>
  <c r="A841" i="23"/>
  <c r="B841" i="23"/>
  <c r="C841" i="23"/>
  <c r="D841" i="23"/>
  <c r="E841" i="23"/>
  <c r="F841" i="23"/>
  <c r="K841" i="30" s="1"/>
  <c r="A842" i="23"/>
  <c r="B842" i="23"/>
  <c r="C842" i="23"/>
  <c r="D842" i="23"/>
  <c r="E842" i="23"/>
  <c r="F842" i="23"/>
  <c r="O842" i="30" s="1"/>
  <c r="A843" i="23"/>
  <c r="C843" i="23"/>
  <c r="A844" i="23"/>
  <c r="B844" i="23"/>
  <c r="C844" i="23"/>
  <c r="D844" i="23"/>
  <c r="E844" i="23"/>
  <c r="F844" i="23"/>
  <c r="O844" i="30" s="1"/>
  <c r="A845" i="23"/>
  <c r="B845" i="23"/>
  <c r="C845" i="23"/>
  <c r="D845" i="23"/>
  <c r="E845" i="23"/>
  <c r="F845" i="23"/>
  <c r="O845" i="30" s="1"/>
  <c r="A846" i="23"/>
  <c r="B846" i="23"/>
  <c r="C846" i="23"/>
  <c r="D846" i="23"/>
  <c r="E846" i="23"/>
  <c r="F846" i="23"/>
  <c r="O846" i="30" s="1"/>
  <c r="A847" i="23"/>
  <c r="B847" i="23"/>
  <c r="C847" i="23"/>
  <c r="D847" i="23"/>
  <c r="E847" i="23"/>
  <c r="F847" i="23"/>
  <c r="O847" i="30" s="1"/>
  <c r="A848" i="23"/>
  <c r="B848" i="23"/>
  <c r="C848" i="23"/>
  <c r="D848" i="23"/>
  <c r="E848" i="23"/>
  <c r="F848" i="23"/>
  <c r="O848" i="30" s="1"/>
  <c r="A849" i="23"/>
  <c r="B849" i="23"/>
  <c r="C849" i="23"/>
  <c r="D849" i="23"/>
  <c r="E849" i="23"/>
  <c r="F849" i="23"/>
  <c r="O849" i="30" s="1"/>
  <c r="A850" i="23"/>
  <c r="B850" i="23"/>
  <c r="C850" i="23"/>
  <c r="D850" i="23"/>
  <c r="E850" i="23"/>
  <c r="F850" i="23"/>
  <c r="O850" i="30" s="1"/>
  <c r="A851" i="23"/>
  <c r="B851" i="23"/>
  <c r="C851" i="23"/>
  <c r="D851" i="23"/>
  <c r="E851" i="23"/>
  <c r="F851" i="23"/>
  <c r="O851" i="30" s="1"/>
  <c r="A852" i="23"/>
  <c r="B852" i="23"/>
  <c r="C852" i="23"/>
  <c r="D852" i="23"/>
  <c r="E852" i="23"/>
  <c r="F852" i="23"/>
  <c r="O852" i="30" s="1"/>
  <c r="A853" i="23"/>
  <c r="B853" i="23"/>
  <c r="C853" i="23"/>
  <c r="D853" i="23"/>
  <c r="E853" i="23"/>
  <c r="F853" i="23"/>
  <c r="O853" i="30" s="1"/>
  <c r="A854" i="23"/>
  <c r="B854" i="23"/>
  <c r="C854" i="23"/>
  <c r="D854" i="23"/>
  <c r="E854" i="23"/>
  <c r="F854" i="23"/>
  <c r="O854" i="30" s="1"/>
  <c r="A855" i="23"/>
  <c r="B855" i="23"/>
  <c r="C855" i="23"/>
  <c r="D855" i="23"/>
  <c r="E855" i="23"/>
  <c r="F855" i="23"/>
  <c r="O855" i="30" s="1"/>
  <c r="A856" i="23"/>
  <c r="C856" i="23"/>
  <c r="A857" i="23"/>
  <c r="B857" i="23"/>
  <c r="C857" i="23"/>
  <c r="D857" i="23"/>
  <c r="E857" i="23"/>
  <c r="F857" i="23"/>
  <c r="O857" i="30" s="1"/>
  <c r="A858" i="23"/>
  <c r="B858" i="23"/>
  <c r="C858" i="23"/>
  <c r="D858" i="23"/>
  <c r="E858" i="23"/>
  <c r="F858" i="23"/>
  <c r="O858" i="30" s="1"/>
  <c r="A859" i="23"/>
  <c r="B859" i="23"/>
  <c r="C859" i="23"/>
  <c r="D859" i="23"/>
  <c r="E859" i="23"/>
  <c r="F859" i="23"/>
  <c r="O859" i="30" s="1"/>
  <c r="A860" i="23"/>
  <c r="B860" i="23"/>
  <c r="C860" i="23"/>
  <c r="D860" i="23"/>
  <c r="E860" i="23"/>
  <c r="F860" i="23"/>
  <c r="O860" i="30" s="1"/>
  <c r="A861" i="23"/>
  <c r="B861" i="23"/>
  <c r="C861" i="23"/>
  <c r="D861" i="23"/>
  <c r="E861" i="23"/>
  <c r="F861" i="23"/>
  <c r="O861" i="30" s="1"/>
  <c r="A862" i="23"/>
  <c r="B862" i="23"/>
  <c r="C862" i="23"/>
  <c r="D862" i="23"/>
  <c r="E862" i="23"/>
  <c r="F862" i="23"/>
  <c r="O862" i="30" s="1"/>
  <c r="A863" i="23"/>
  <c r="B863" i="23"/>
  <c r="C863" i="23"/>
  <c r="D863" i="23"/>
  <c r="E863" i="23"/>
  <c r="F863" i="23"/>
  <c r="O863" i="30" s="1"/>
  <c r="A864" i="23"/>
  <c r="B864" i="23"/>
  <c r="C864" i="23"/>
  <c r="D864" i="23"/>
  <c r="E864" i="23"/>
  <c r="F864" i="23"/>
  <c r="O864" i="30" s="1"/>
  <c r="A865" i="23"/>
  <c r="B865" i="23"/>
  <c r="C865" i="23"/>
  <c r="D865" i="23"/>
  <c r="E865" i="23"/>
  <c r="F865" i="23"/>
  <c r="O865" i="30" s="1"/>
  <c r="A866" i="23"/>
  <c r="B866" i="23"/>
  <c r="C866" i="23"/>
  <c r="D866" i="23"/>
  <c r="E866" i="23"/>
  <c r="F866" i="23"/>
  <c r="O866" i="30" s="1"/>
  <c r="A867" i="23"/>
  <c r="B867" i="23"/>
  <c r="C867" i="23"/>
  <c r="D867" i="23"/>
  <c r="E867" i="23"/>
  <c r="F867" i="23"/>
  <c r="O867" i="30" s="1"/>
  <c r="A868" i="23"/>
  <c r="B868" i="23"/>
  <c r="C868" i="23"/>
  <c r="D868" i="23"/>
  <c r="E868" i="23"/>
  <c r="F868" i="23"/>
  <c r="O868" i="30" s="1"/>
  <c r="A869" i="23"/>
  <c r="B869" i="23"/>
  <c r="C869" i="23"/>
  <c r="D869" i="23"/>
  <c r="E869" i="23"/>
  <c r="F869" i="23"/>
  <c r="O869" i="30" s="1"/>
  <c r="A870" i="23"/>
  <c r="B870" i="23"/>
  <c r="C870" i="23"/>
  <c r="D870" i="23"/>
  <c r="E870" i="23"/>
  <c r="F870" i="23"/>
  <c r="O870" i="30" s="1"/>
  <c r="A871" i="23"/>
  <c r="B871" i="23"/>
  <c r="C871" i="23"/>
  <c r="D871" i="23"/>
  <c r="E871" i="23"/>
  <c r="F871" i="23"/>
  <c r="O871" i="30" s="1"/>
  <c r="A872" i="23"/>
  <c r="B872" i="23"/>
  <c r="C872" i="23"/>
  <c r="D872" i="23"/>
  <c r="E872" i="23"/>
  <c r="F872" i="23"/>
  <c r="O872" i="30" s="1"/>
  <c r="A873" i="23"/>
  <c r="B873" i="23"/>
  <c r="C873" i="23"/>
  <c r="D873" i="23"/>
  <c r="E873" i="23"/>
  <c r="F873" i="23"/>
  <c r="O873" i="30" s="1"/>
  <c r="A874" i="23"/>
  <c r="B874" i="23"/>
  <c r="C874" i="23"/>
  <c r="D874" i="23"/>
  <c r="E874" i="23"/>
  <c r="F874" i="23"/>
  <c r="O874" i="30" s="1"/>
  <c r="A875" i="23"/>
  <c r="B875" i="23"/>
  <c r="C875" i="23"/>
  <c r="D875" i="23"/>
  <c r="E875" i="23"/>
  <c r="F875" i="23"/>
  <c r="O875" i="30" s="1"/>
  <c r="A876" i="23"/>
  <c r="B876" i="23"/>
  <c r="C876" i="23"/>
  <c r="D876" i="23"/>
  <c r="E876" i="23"/>
  <c r="F876" i="23"/>
  <c r="O876" i="30" s="1"/>
  <c r="A877" i="23"/>
  <c r="B877" i="23"/>
  <c r="C877" i="23"/>
  <c r="D877" i="23"/>
  <c r="E877" i="23"/>
  <c r="F877" i="23"/>
  <c r="O877" i="30" s="1"/>
  <c r="A878" i="23"/>
  <c r="B878" i="23"/>
  <c r="C878" i="23"/>
  <c r="D878" i="23"/>
  <c r="E878" i="23"/>
  <c r="F878" i="23"/>
  <c r="O878" i="30" s="1"/>
  <c r="A879" i="23"/>
  <c r="B879" i="23"/>
  <c r="C879" i="23"/>
  <c r="D879" i="23"/>
  <c r="E879" i="23"/>
  <c r="F879" i="23"/>
  <c r="O879" i="30" s="1"/>
  <c r="A880" i="23"/>
  <c r="B880" i="23"/>
  <c r="C880" i="23"/>
  <c r="D880" i="23"/>
  <c r="E880" i="23"/>
  <c r="F880" i="23"/>
  <c r="O880" i="30" s="1"/>
  <c r="A881" i="23"/>
  <c r="B881" i="23"/>
  <c r="C881" i="23"/>
  <c r="D881" i="23"/>
  <c r="E881" i="23"/>
  <c r="F881" i="23"/>
  <c r="O881" i="30" s="1"/>
  <c r="A882" i="23"/>
  <c r="B882" i="23"/>
  <c r="C882" i="23"/>
  <c r="D882" i="23"/>
  <c r="E882" i="23"/>
  <c r="F882" i="23"/>
  <c r="O882" i="30" s="1"/>
  <c r="A883" i="23"/>
  <c r="B883" i="23"/>
  <c r="C883" i="23"/>
  <c r="D883" i="23"/>
  <c r="E883" i="23"/>
  <c r="F883" i="23"/>
  <c r="O883" i="30" s="1"/>
  <c r="A884" i="23"/>
  <c r="B884" i="23"/>
  <c r="C884" i="23"/>
  <c r="D884" i="23"/>
  <c r="E884" i="23"/>
  <c r="F884" i="23"/>
  <c r="O884" i="30" s="1"/>
  <c r="A885" i="23"/>
  <c r="B885" i="23"/>
  <c r="C885" i="23"/>
  <c r="D885" i="23"/>
  <c r="E885" i="23"/>
  <c r="F885" i="23"/>
  <c r="O885" i="30" s="1"/>
  <c r="A886" i="23"/>
  <c r="B886" i="23"/>
  <c r="C886" i="23"/>
  <c r="D886" i="23"/>
  <c r="E886" i="23"/>
  <c r="F886" i="23"/>
  <c r="O886" i="30" s="1"/>
  <c r="A887" i="23"/>
  <c r="B887" i="23"/>
  <c r="C887" i="23"/>
  <c r="D887" i="23"/>
  <c r="E887" i="23"/>
  <c r="F887" i="23"/>
  <c r="O887" i="30" s="1"/>
  <c r="A888" i="23"/>
  <c r="B888" i="23"/>
  <c r="C888" i="23"/>
  <c r="D888" i="23"/>
  <c r="E888" i="23"/>
  <c r="F888" i="23"/>
  <c r="O888" i="30" s="1"/>
  <c r="A889" i="23"/>
  <c r="B889" i="23"/>
  <c r="C889" i="23"/>
  <c r="D889" i="23"/>
  <c r="E889" i="23"/>
  <c r="F889" i="23"/>
  <c r="O889" i="30" s="1"/>
  <c r="A890" i="23"/>
  <c r="B890" i="23"/>
  <c r="C890" i="23"/>
  <c r="D890" i="23"/>
  <c r="E890" i="23"/>
  <c r="F890" i="23"/>
  <c r="O890" i="30" s="1"/>
  <c r="A891" i="23"/>
  <c r="B891" i="23"/>
  <c r="C891" i="23"/>
  <c r="D891" i="23"/>
  <c r="E891" i="23"/>
  <c r="F891" i="23"/>
  <c r="O891" i="30" s="1"/>
  <c r="A892" i="23"/>
  <c r="B892" i="23"/>
  <c r="C892" i="23"/>
  <c r="D892" i="23"/>
  <c r="E892" i="23"/>
  <c r="F892" i="23"/>
  <c r="O892" i="30" s="1"/>
  <c r="A893" i="23"/>
  <c r="B893" i="23"/>
  <c r="C893" i="23"/>
  <c r="D893" i="23"/>
  <c r="E893" i="23"/>
  <c r="F893" i="23"/>
  <c r="O893" i="30" s="1"/>
  <c r="A894" i="23"/>
  <c r="B894" i="23"/>
  <c r="C894" i="23"/>
  <c r="D894" i="23"/>
  <c r="E894" i="23"/>
  <c r="F894" i="23"/>
  <c r="O894" i="30" s="1"/>
  <c r="A895" i="23"/>
  <c r="B895" i="23"/>
  <c r="C895" i="23"/>
  <c r="D895" i="23"/>
  <c r="E895" i="23"/>
  <c r="F895" i="23"/>
  <c r="O895" i="30" s="1"/>
  <c r="A896" i="23"/>
  <c r="B896" i="23"/>
  <c r="C896" i="23"/>
  <c r="D896" i="23"/>
  <c r="E896" i="23"/>
  <c r="F896" i="23"/>
  <c r="O896" i="30" s="1"/>
  <c r="A897" i="23"/>
  <c r="B897" i="23"/>
  <c r="C897" i="23"/>
  <c r="D897" i="23"/>
  <c r="E897" i="23"/>
  <c r="F897" i="23"/>
  <c r="O897" i="30" s="1"/>
  <c r="A898" i="23"/>
  <c r="B898" i="23"/>
  <c r="C898" i="23"/>
  <c r="D898" i="23"/>
  <c r="E898" i="23"/>
  <c r="F898" i="23"/>
  <c r="O898" i="30" s="1"/>
  <c r="A899" i="23"/>
  <c r="B899" i="23"/>
  <c r="C899" i="23"/>
  <c r="D899" i="23"/>
  <c r="E899" i="23"/>
  <c r="F899" i="23"/>
  <c r="O899" i="30" s="1"/>
  <c r="A900" i="23"/>
  <c r="B900" i="23"/>
  <c r="C900" i="23"/>
  <c r="D900" i="23"/>
  <c r="E900" i="23"/>
  <c r="F900" i="23"/>
  <c r="O900" i="30" s="1"/>
  <c r="A901" i="23"/>
  <c r="B901" i="23"/>
  <c r="C901" i="23"/>
  <c r="D901" i="23"/>
  <c r="E901" i="23"/>
  <c r="F901" i="23"/>
  <c r="O901" i="30" s="1"/>
  <c r="A902" i="23"/>
  <c r="B902" i="23"/>
  <c r="C902" i="23"/>
  <c r="D902" i="23"/>
  <c r="E902" i="23"/>
  <c r="F902" i="23"/>
  <c r="O902" i="30" s="1"/>
  <c r="A903" i="23"/>
  <c r="B903" i="23"/>
  <c r="C903" i="23"/>
  <c r="D903" i="23"/>
  <c r="E903" i="23"/>
  <c r="F903" i="23"/>
  <c r="O903" i="30" s="1"/>
  <c r="A904" i="23"/>
  <c r="B904" i="23"/>
  <c r="C904" i="23"/>
  <c r="D904" i="23"/>
  <c r="E904" i="23"/>
  <c r="F904" i="23"/>
  <c r="O904" i="30" s="1"/>
  <c r="A905" i="23"/>
  <c r="B905" i="23"/>
  <c r="C905" i="23"/>
  <c r="D905" i="23"/>
  <c r="E905" i="23"/>
  <c r="F905" i="23"/>
  <c r="O905" i="30" s="1"/>
  <c r="A906" i="23"/>
  <c r="B906" i="23"/>
  <c r="C906" i="23"/>
  <c r="D906" i="23"/>
  <c r="E906" i="23"/>
  <c r="F906" i="23"/>
  <c r="O906" i="30" s="1"/>
  <c r="A907" i="23"/>
  <c r="B907" i="23"/>
  <c r="C907" i="23"/>
  <c r="D907" i="23"/>
  <c r="E907" i="23"/>
  <c r="F907" i="23"/>
  <c r="O907" i="30" s="1"/>
  <c r="A908" i="23"/>
  <c r="B908" i="23"/>
  <c r="C908" i="23"/>
  <c r="D908" i="23"/>
  <c r="E908" i="23"/>
  <c r="F908" i="23"/>
  <c r="O908" i="30" s="1"/>
  <c r="A909" i="23"/>
  <c r="B909" i="23"/>
  <c r="C909" i="23"/>
  <c r="D909" i="23"/>
  <c r="E909" i="23"/>
  <c r="F909" i="23"/>
  <c r="O909" i="30" s="1"/>
  <c r="A910" i="23"/>
  <c r="B910" i="23"/>
  <c r="C910" i="23"/>
  <c r="D910" i="23"/>
  <c r="E910" i="23"/>
  <c r="F910" i="23"/>
  <c r="O910" i="30" s="1"/>
  <c r="A911" i="23"/>
  <c r="B911" i="23"/>
  <c r="C911" i="23"/>
  <c r="D911" i="23"/>
  <c r="E911" i="23"/>
  <c r="F911" i="23"/>
  <c r="O911" i="30" s="1"/>
  <c r="A912" i="23"/>
  <c r="B912" i="23"/>
  <c r="C912" i="23"/>
  <c r="D912" i="23"/>
  <c r="E912" i="23"/>
  <c r="F912" i="23"/>
  <c r="O912" i="30" s="1"/>
  <c r="A913" i="23"/>
  <c r="B913" i="23"/>
  <c r="C913" i="23"/>
  <c r="D913" i="23"/>
  <c r="E913" i="23"/>
  <c r="F913" i="23"/>
  <c r="O913" i="30" s="1"/>
  <c r="A914" i="23"/>
  <c r="B914" i="23"/>
  <c r="C914" i="23"/>
  <c r="D914" i="23"/>
  <c r="E914" i="23"/>
  <c r="F914" i="23"/>
  <c r="O914" i="30" s="1"/>
  <c r="A915" i="23"/>
  <c r="B915" i="23"/>
  <c r="C915" i="23"/>
  <c r="D915" i="23"/>
  <c r="E915" i="23"/>
  <c r="F915" i="23"/>
  <c r="O915" i="30" s="1"/>
  <c r="A916" i="23"/>
  <c r="B916" i="23"/>
  <c r="C916" i="23"/>
  <c r="D916" i="23"/>
  <c r="E916" i="23"/>
  <c r="F916" i="23"/>
  <c r="O916" i="30" s="1"/>
  <c r="A917" i="23"/>
  <c r="B917" i="23"/>
  <c r="C917" i="23"/>
  <c r="D917" i="23"/>
  <c r="E917" i="23"/>
  <c r="F917" i="23"/>
  <c r="O917" i="30" s="1"/>
  <c r="A918" i="23"/>
  <c r="B918" i="23"/>
  <c r="C918" i="23"/>
  <c r="D918" i="23"/>
  <c r="E918" i="23"/>
  <c r="F918" i="23"/>
  <c r="O918" i="30" s="1"/>
  <c r="A919" i="23"/>
  <c r="B919" i="23"/>
  <c r="C919" i="23"/>
  <c r="D919" i="23"/>
  <c r="E919" i="23"/>
  <c r="F919" i="23"/>
  <c r="O919" i="30" s="1"/>
  <c r="A920" i="23"/>
  <c r="B920" i="23"/>
  <c r="C920" i="23"/>
  <c r="D920" i="23"/>
  <c r="E920" i="23"/>
  <c r="F920" i="23"/>
  <c r="O920" i="30" s="1"/>
  <c r="A921" i="23"/>
  <c r="B921" i="23"/>
  <c r="C921" i="23"/>
  <c r="D921" i="23"/>
  <c r="E921" i="23"/>
  <c r="F921" i="23"/>
  <c r="O921" i="30" s="1"/>
  <c r="A922" i="23"/>
  <c r="B922" i="23"/>
  <c r="C922" i="23"/>
  <c r="D922" i="23"/>
  <c r="E922" i="23"/>
  <c r="F922" i="23"/>
  <c r="O922" i="30" s="1"/>
  <c r="A923" i="23"/>
  <c r="B923" i="23"/>
  <c r="C923" i="23"/>
  <c r="D923" i="23"/>
  <c r="E923" i="23"/>
  <c r="F923" i="23"/>
  <c r="O923" i="30" s="1"/>
  <c r="A924" i="23"/>
  <c r="B924" i="23"/>
  <c r="C924" i="23"/>
  <c r="D924" i="23"/>
  <c r="E924" i="23"/>
  <c r="F924" i="23"/>
  <c r="O924" i="30" s="1"/>
  <c r="A925" i="23"/>
  <c r="B925" i="23"/>
  <c r="C925" i="23"/>
  <c r="D925" i="23"/>
  <c r="E925" i="23"/>
  <c r="F925" i="23"/>
  <c r="O925" i="30" s="1"/>
  <c r="A926" i="23"/>
  <c r="B926" i="23"/>
  <c r="C926" i="23"/>
  <c r="D926" i="23"/>
  <c r="E926" i="23"/>
  <c r="F926" i="23"/>
  <c r="O926" i="30" s="1"/>
  <c r="A927" i="23"/>
  <c r="B927" i="23"/>
  <c r="C927" i="23"/>
  <c r="D927" i="23"/>
  <c r="E927" i="23"/>
  <c r="F927" i="23"/>
  <c r="O927" i="30" s="1"/>
  <c r="A928" i="23"/>
  <c r="B928" i="23"/>
  <c r="C928" i="23"/>
  <c r="D928" i="23"/>
  <c r="E928" i="23"/>
  <c r="F928" i="23"/>
  <c r="O928" i="30" s="1"/>
  <c r="A929" i="23"/>
  <c r="B929" i="23"/>
  <c r="C929" i="23"/>
  <c r="D929" i="23"/>
  <c r="E929" i="23"/>
  <c r="F929" i="23"/>
  <c r="O929" i="30" s="1"/>
  <c r="A930" i="23"/>
  <c r="B930" i="23"/>
  <c r="C930" i="23"/>
  <c r="D930" i="23"/>
  <c r="E930" i="23"/>
  <c r="F930" i="23"/>
  <c r="O930" i="30" s="1"/>
  <c r="A931" i="23"/>
  <c r="B931" i="23"/>
  <c r="C931" i="23"/>
  <c r="D931" i="23"/>
  <c r="E931" i="23"/>
  <c r="F931" i="23"/>
  <c r="O931" i="30" s="1"/>
  <c r="A932" i="23"/>
  <c r="B932" i="23"/>
  <c r="C932" i="23"/>
  <c r="D932" i="23"/>
  <c r="E932" i="23"/>
  <c r="F932" i="23"/>
  <c r="O932" i="30" s="1"/>
  <c r="A933" i="23"/>
  <c r="B933" i="23"/>
  <c r="C933" i="23"/>
  <c r="D933" i="23"/>
  <c r="E933" i="23"/>
  <c r="F933" i="23"/>
  <c r="O933" i="30" s="1"/>
  <c r="A934" i="23"/>
  <c r="B934" i="23"/>
  <c r="C934" i="23"/>
  <c r="D934" i="23"/>
  <c r="E934" i="23"/>
  <c r="F934" i="23"/>
  <c r="O934" i="30" s="1"/>
  <c r="A935" i="23"/>
  <c r="B935" i="23"/>
  <c r="C935" i="23"/>
  <c r="D935" i="23"/>
  <c r="E935" i="23"/>
  <c r="F935" i="23"/>
  <c r="O935" i="30" s="1"/>
  <c r="A936" i="23"/>
  <c r="B936" i="23"/>
  <c r="C936" i="23"/>
  <c r="D936" i="23"/>
  <c r="E936" i="23"/>
  <c r="F936" i="23"/>
  <c r="O936" i="30" s="1"/>
  <c r="A937" i="23"/>
  <c r="B937" i="23"/>
  <c r="C937" i="23"/>
  <c r="D937" i="23"/>
  <c r="E937" i="23"/>
  <c r="F937" i="23"/>
  <c r="O937" i="30" s="1"/>
  <c r="A938" i="23"/>
  <c r="B938" i="23"/>
  <c r="C938" i="23"/>
  <c r="D938" i="23"/>
  <c r="E938" i="23"/>
  <c r="F938" i="23"/>
  <c r="O938" i="30" s="1"/>
  <c r="A939" i="23"/>
  <c r="B939" i="23"/>
  <c r="C939" i="23"/>
  <c r="D939" i="23"/>
  <c r="E939" i="23"/>
  <c r="F939" i="23"/>
  <c r="O939" i="30" s="1"/>
  <c r="A940" i="23"/>
  <c r="B940" i="23"/>
  <c r="C940" i="23"/>
  <c r="D940" i="23"/>
  <c r="E940" i="23"/>
  <c r="F940" i="23"/>
  <c r="O940" i="30" s="1"/>
  <c r="A941" i="23"/>
  <c r="B941" i="23"/>
  <c r="C941" i="23"/>
  <c r="D941" i="23"/>
  <c r="E941" i="23"/>
  <c r="F941" i="23"/>
  <c r="O941" i="30" s="1"/>
  <c r="A942" i="23"/>
  <c r="B942" i="23"/>
  <c r="C942" i="23"/>
  <c r="D942" i="23"/>
  <c r="E942" i="23"/>
  <c r="F942" i="23"/>
  <c r="O942" i="30" s="1"/>
  <c r="A943" i="23"/>
  <c r="B943" i="23"/>
  <c r="C943" i="23"/>
  <c r="D943" i="23"/>
  <c r="E943" i="23"/>
  <c r="F943" i="23"/>
  <c r="O943" i="30" s="1"/>
  <c r="A944" i="23"/>
  <c r="B944" i="23"/>
  <c r="C944" i="23"/>
  <c r="D944" i="23"/>
  <c r="E944" i="23"/>
  <c r="F944" i="23"/>
  <c r="O944" i="30" s="1"/>
  <c r="A945" i="23"/>
  <c r="B945" i="23"/>
  <c r="C945" i="23"/>
  <c r="D945" i="23"/>
  <c r="E945" i="23"/>
  <c r="F945" i="23"/>
  <c r="O945" i="30" s="1"/>
  <c r="A946" i="23"/>
  <c r="B946" i="23"/>
  <c r="C946" i="23"/>
  <c r="D946" i="23"/>
  <c r="E946" i="23"/>
  <c r="F946" i="23"/>
  <c r="O946" i="30" s="1"/>
  <c r="A947" i="23"/>
  <c r="B947" i="23"/>
  <c r="C947" i="23"/>
  <c r="D947" i="23"/>
  <c r="E947" i="23"/>
  <c r="F947" i="23"/>
  <c r="O947" i="30" s="1"/>
  <c r="A948" i="23"/>
  <c r="B948" i="23"/>
  <c r="C948" i="23"/>
  <c r="D948" i="23"/>
  <c r="E948" i="23"/>
  <c r="F948" i="23"/>
  <c r="O948" i="30" s="1"/>
  <c r="A949" i="23"/>
  <c r="B949" i="23"/>
  <c r="C949" i="23"/>
  <c r="D949" i="23"/>
  <c r="E949" i="23"/>
  <c r="F949" i="23"/>
  <c r="O949" i="30" s="1"/>
  <c r="A950" i="23"/>
  <c r="B950" i="23"/>
  <c r="C950" i="23"/>
  <c r="D950" i="23"/>
  <c r="E950" i="23"/>
  <c r="F950" i="23"/>
  <c r="O950" i="30" s="1"/>
  <c r="A951" i="23"/>
  <c r="B951" i="23"/>
  <c r="C951" i="23"/>
  <c r="D951" i="23"/>
  <c r="E951" i="23"/>
  <c r="F951" i="23"/>
  <c r="O951" i="30" s="1"/>
  <c r="A952" i="23"/>
  <c r="B952" i="23"/>
  <c r="C952" i="23"/>
  <c r="D952" i="23"/>
  <c r="E952" i="23"/>
  <c r="F952" i="23"/>
  <c r="O952" i="30" s="1"/>
  <c r="A953" i="23"/>
  <c r="B953" i="23"/>
  <c r="C953" i="23"/>
  <c r="D953" i="23"/>
  <c r="E953" i="23"/>
  <c r="F953" i="23"/>
  <c r="O953" i="30" s="1"/>
  <c r="A954" i="23"/>
  <c r="B954" i="23"/>
  <c r="C954" i="23"/>
  <c r="D954" i="23"/>
  <c r="E954" i="23"/>
  <c r="F954" i="23"/>
  <c r="O954" i="30" s="1"/>
  <c r="A955" i="23"/>
  <c r="B955" i="23"/>
  <c r="C955" i="23"/>
  <c r="D955" i="23"/>
  <c r="E955" i="23"/>
  <c r="F955" i="23"/>
  <c r="O955" i="30" s="1"/>
  <c r="A956" i="23"/>
  <c r="B956" i="23"/>
  <c r="C956" i="23"/>
  <c r="D956" i="23"/>
  <c r="E956" i="23"/>
  <c r="F956" i="23"/>
  <c r="O956" i="30" s="1"/>
  <c r="A957" i="23"/>
  <c r="B957" i="23"/>
  <c r="C957" i="23"/>
  <c r="D957" i="23"/>
  <c r="E957" i="23"/>
  <c r="F957" i="23"/>
  <c r="O957" i="30" s="1"/>
  <c r="A958" i="23"/>
  <c r="B958" i="23"/>
  <c r="C958" i="23"/>
  <c r="D958" i="23"/>
  <c r="E958" i="23"/>
  <c r="F958" i="23"/>
  <c r="O958" i="30" s="1"/>
  <c r="A959" i="23"/>
  <c r="B959" i="23"/>
  <c r="C959" i="23"/>
  <c r="D959" i="23"/>
  <c r="E959" i="23"/>
  <c r="F959" i="23"/>
  <c r="O959" i="30" s="1"/>
  <c r="A960" i="23"/>
  <c r="B960" i="23"/>
  <c r="C960" i="23"/>
  <c r="D960" i="23"/>
  <c r="E960" i="23"/>
  <c r="F960" i="23"/>
  <c r="O960" i="30" s="1"/>
  <c r="A961" i="23"/>
  <c r="B961" i="23"/>
  <c r="C961" i="23"/>
  <c r="D961" i="23"/>
  <c r="E961" i="23"/>
  <c r="F961" i="23"/>
  <c r="O961" i="30" s="1"/>
  <c r="A962" i="23"/>
  <c r="B962" i="23"/>
  <c r="C962" i="23"/>
  <c r="D962" i="23"/>
  <c r="E962" i="23"/>
  <c r="F962" i="23"/>
  <c r="O962" i="30" s="1"/>
  <c r="A963" i="23"/>
  <c r="B963" i="23"/>
  <c r="C963" i="23"/>
  <c r="D963" i="23"/>
  <c r="E963" i="23"/>
  <c r="F963" i="23"/>
  <c r="O963" i="30" s="1"/>
  <c r="A964" i="23"/>
  <c r="B964" i="23"/>
  <c r="C964" i="23"/>
  <c r="D964" i="23"/>
  <c r="E964" i="23"/>
  <c r="F964" i="23"/>
  <c r="O964" i="30" s="1"/>
  <c r="A965" i="23"/>
  <c r="C965" i="23"/>
  <c r="A966" i="23"/>
  <c r="B966" i="23"/>
  <c r="C966" i="23"/>
  <c r="D966" i="23"/>
  <c r="E966" i="23"/>
  <c r="F966" i="23"/>
  <c r="O966" i="30" s="1"/>
  <c r="A967" i="23"/>
  <c r="B967" i="23"/>
  <c r="C967" i="23"/>
  <c r="D967" i="23"/>
  <c r="E967" i="23"/>
  <c r="F967" i="23"/>
  <c r="O967" i="30" s="1"/>
  <c r="A968" i="23"/>
  <c r="B968" i="23"/>
  <c r="C968" i="23"/>
  <c r="D968" i="23"/>
  <c r="E968" i="23"/>
  <c r="F968" i="23"/>
  <c r="O968" i="30" s="1"/>
  <c r="A969" i="23"/>
  <c r="B969" i="23"/>
  <c r="C969" i="23"/>
  <c r="D969" i="23"/>
  <c r="E969" i="23"/>
  <c r="F969" i="23"/>
  <c r="O969" i="30" s="1"/>
  <c r="A970" i="23"/>
  <c r="B970" i="23"/>
  <c r="C970" i="23"/>
  <c r="D970" i="23"/>
  <c r="E970" i="23"/>
  <c r="F970" i="23"/>
  <c r="O970" i="30" s="1"/>
  <c r="A971" i="23"/>
  <c r="B971" i="23"/>
  <c r="C971" i="23"/>
  <c r="D971" i="23"/>
  <c r="E971" i="23"/>
  <c r="F971" i="23"/>
  <c r="O971" i="30" s="1"/>
  <c r="A972" i="23"/>
  <c r="B972" i="23"/>
  <c r="C972" i="23"/>
  <c r="D972" i="23"/>
  <c r="E972" i="23"/>
  <c r="F972" i="23"/>
  <c r="K972" i="30" s="1"/>
  <c r="A973" i="23"/>
  <c r="B973" i="23"/>
  <c r="C973" i="23"/>
  <c r="D973" i="23"/>
  <c r="E973" i="23"/>
  <c r="F973" i="23"/>
  <c r="O973" i="30" s="1"/>
  <c r="A974" i="23"/>
  <c r="B974" i="23"/>
  <c r="C974" i="23"/>
  <c r="D974" i="23"/>
  <c r="E974" i="23"/>
  <c r="F974" i="23"/>
  <c r="O974" i="30" s="1"/>
  <c r="A975" i="23"/>
  <c r="B975" i="23"/>
  <c r="C975" i="23"/>
  <c r="D975" i="23"/>
  <c r="E975" i="23"/>
  <c r="F975" i="23"/>
  <c r="O975" i="30" s="1"/>
  <c r="A976" i="23"/>
  <c r="B976" i="23"/>
  <c r="C976" i="23"/>
  <c r="D976" i="23"/>
  <c r="E976" i="23"/>
  <c r="F976" i="23"/>
  <c r="O976" i="30" s="1"/>
  <c r="A977" i="23"/>
  <c r="B977" i="23"/>
  <c r="C977" i="23"/>
  <c r="D977" i="23"/>
  <c r="E977" i="23"/>
  <c r="F977" i="23"/>
  <c r="K977" i="30" s="1"/>
  <c r="A978" i="23"/>
  <c r="B978" i="23"/>
  <c r="C978" i="23"/>
  <c r="D978" i="23"/>
  <c r="E978" i="23"/>
  <c r="F978" i="23"/>
  <c r="K978" i="30" s="1"/>
  <c r="A979" i="23"/>
  <c r="B979" i="23"/>
  <c r="C979" i="23"/>
  <c r="D979" i="23"/>
  <c r="E979" i="23"/>
  <c r="F979" i="23"/>
  <c r="K979" i="30" s="1"/>
  <c r="A980" i="23"/>
  <c r="B980" i="23"/>
  <c r="C980" i="23"/>
  <c r="D980" i="23"/>
  <c r="E980" i="23"/>
  <c r="F980" i="23"/>
  <c r="O980" i="30" s="1"/>
  <c r="A981" i="23"/>
  <c r="B981" i="23"/>
  <c r="C981" i="23"/>
  <c r="D981" i="23"/>
  <c r="E981" i="23"/>
  <c r="F981" i="23"/>
  <c r="O981" i="30" s="1"/>
  <c r="A982" i="23"/>
  <c r="B982" i="23"/>
  <c r="C982" i="23"/>
  <c r="D982" i="23"/>
  <c r="E982" i="23"/>
  <c r="F982" i="23"/>
  <c r="O982" i="30" s="1"/>
  <c r="A983" i="23"/>
  <c r="B983" i="23"/>
  <c r="C983" i="23"/>
  <c r="D983" i="23"/>
  <c r="E983" i="23"/>
  <c r="F983" i="23"/>
  <c r="K983" i="30" s="1"/>
  <c r="A984" i="23"/>
  <c r="B984" i="23"/>
  <c r="C984" i="23"/>
  <c r="D984" i="23"/>
  <c r="E984" i="23"/>
  <c r="F984" i="23"/>
  <c r="O984" i="30" s="1"/>
  <c r="A985" i="23"/>
  <c r="B985" i="23"/>
  <c r="C985" i="23"/>
  <c r="D985" i="23"/>
  <c r="E985" i="23"/>
  <c r="F985" i="23"/>
  <c r="O985" i="30" s="1"/>
  <c r="A986" i="23"/>
  <c r="B986" i="23"/>
  <c r="C986" i="23"/>
  <c r="D986" i="23"/>
  <c r="E986" i="23"/>
  <c r="F986" i="23"/>
  <c r="O986" i="30" s="1"/>
  <c r="A987" i="23"/>
  <c r="B987" i="23"/>
  <c r="C987" i="23"/>
  <c r="D987" i="23"/>
  <c r="E987" i="23"/>
  <c r="F987" i="23"/>
  <c r="O987" i="30" s="1"/>
  <c r="A988" i="23"/>
  <c r="B988" i="23"/>
  <c r="C988" i="23"/>
  <c r="D988" i="23"/>
  <c r="E988" i="23"/>
  <c r="F988" i="23"/>
  <c r="K988" i="30" s="1"/>
  <c r="A989" i="23"/>
  <c r="B989" i="23"/>
  <c r="C989" i="23"/>
  <c r="D989" i="23"/>
  <c r="E989" i="23"/>
  <c r="F989" i="23"/>
  <c r="O989" i="30" s="1"/>
  <c r="A990" i="23"/>
  <c r="B990" i="23"/>
  <c r="C990" i="23"/>
  <c r="D990" i="23"/>
  <c r="E990" i="23"/>
  <c r="F990" i="23"/>
  <c r="O990" i="30" s="1"/>
  <c r="A991" i="23"/>
  <c r="B991" i="23"/>
  <c r="C991" i="23"/>
  <c r="D991" i="23"/>
  <c r="E991" i="23"/>
  <c r="F991" i="23"/>
  <c r="O991" i="30" s="1"/>
  <c r="A992" i="23"/>
  <c r="B992" i="23"/>
  <c r="C992" i="23"/>
  <c r="D992" i="23"/>
  <c r="E992" i="23"/>
  <c r="F992" i="23"/>
  <c r="O992" i="30" s="1"/>
  <c r="A993" i="23"/>
  <c r="B993" i="23"/>
  <c r="C993" i="23"/>
  <c r="D993" i="23"/>
  <c r="E993" i="23"/>
  <c r="F993" i="23"/>
  <c r="O993" i="30" s="1"/>
  <c r="A994" i="23"/>
  <c r="B994" i="23"/>
  <c r="C994" i="23"/>
  <c r="D994" i="23"/>
  <c r="E994" i="23"/>
  <c r="F994" i="23"/>
  <c r="O994" i="30" s="1"/>
  <c r="A995" i="23"/>
  <c r="B995" i="23"/>
  <c r="C995" i="23"/>
  <c r="D995" i="23"/>
  <c r="E995" i="23"/>
  <c r="F995" i="23"/>
  <c r="O995" i="30" s="1"/>
  <c r="A996" i="23"/>
  <c r="B996" i="23"/>
  <c r="C996" i="23"/>
  <c r="D996" i="23"/>
  <c r="E996" i="23"/>
  <c r="F996" i="23"/>
  <c r="O996" i="30" s="1"/>
  <c r="A997" i="23"/>
  <c r="B997" i="23"/>
  <c r="C997" i="23"/>
  <c r="D997" i="23"/>
  <c r="E997" i="23"/>
  <c r="F997" i="23"/>
  <c r="O997" i="30" s="1"/>
  <c r="A998" i="23"/>
  <c r="B998" i="23"/>
  <c r="C998" i="23"/>
  <c r="D998" i="23"/>
  <c r="E998" i="23"/>
  <c r="F998" i="23"/>
  <c r="O998" i="30" s="1"/>
  <c r="A999" i="23"/>
  <c r="B999" i="23"/>
  <c r="C999" i="23"/>
  <c r="D999" i="23"/>
  <c r="E999" i="23"/>
  <c r="F999" i="23"/>
  <c r="O999" i="30" s="1"/>
  <c r="A1000" i="23"/>
  <c r="B1000" i="23"/>
  <c r="C1000" i="23"/>
  <c r="D1000" i="23"/>
  <c r="E1000" i="23"/>
  <c r="F1000" i="23"/>
  <c r="O1000" i="30" s="1"/>
  <c r="A1001" i="23"/>
  <c r="B1001" i="23"/>
  <c r="C1001" i="23"/>
  <c r="D1001" i="23"/>
  <c r="E1001" i="23"/>
  <c r="F1001" i="23"/>
  <c r="O1001" i="30" s="1"/>
  <c r="A1002" i="23"/>
  <c r="B1002" i="23"/>
  <c r="C1002" i="23"/>
  <c r="D1002" i="23"/>
  <c r="E1002" i="23"/>
  <c r="F1002" i="23"/>
  <c r="O1002" i="30" s="1"/>
  <c r="A1003" i="23"/>
  <c r="B1003" i="23"/>
  <c r="C1003" i="23"/>
  <c r="D1003" i="23"/>
  <c r="E1003" i="23"/>
  <c r="F1003" i="23"/>
  <c r="O1003" i="30" s="1"/>
  <c r="A1004" i="23"/>
  <c r="B1004" i="23"/>
  <c r="C1004" i="23"/>
  <c r="D1004" i="23"/>
  <c r="E1004" i="23"/>
  <c r="F1004" i="23"/>
  <c r="O1004" i="30" s="1"/>
  <c r="A1005" i="23"/>
  <c r="B1005" i="23"/>
  <c r="C1005" i="23"/>
  <c r="D1005" i="23"/>
  <c r="E1005" i="23"/>
  <c r="F1005" i="23"/>
  <c r="O1005" i="30" s="1"/>
  <c r="A1006" i="23"/>
  <c r="B1006" i="23"/>
  <c r="C1006" i="23"/>
  <c r="D1006" i="23"/>
  <c r="E1006" i="23"/>
  <c r="F1006" i="23"/>
  <c r="O1006" i="30" s="1"/>
  <c r="A1007" i="23"/>
  <c r="B1007" i="23"/>
  <c r="C1007" i="23"/>
  <c r="D1007" i="23"/>
  <c r="E1007" i="23"/>
  <c r="F1007" i="23"/>
  <c r="O1007" i="30" s="1"/>
  <c r="A1008" i="23"/>
  <c r="B1008" i="23"/>
  <c r="C1008" i="23"/>
  <c r="D1008" i="23"/>
  <c r="E1008" i="23"/>
  <c r="F1008" i="23"/>
  <c r="O1008" i="30" s="1"/>
  <c r="A1009" i="23"/>
  <c r="B1009" i="23"/>
  <c r="C1009" i="23"/>
  <c r="D1009" i="23"/>
  <c r="E1009" i="23"/>
  <c r="F1009" i="23"/>
  <c r="O1009" i="30" s="1"/>
  <c r="A1010" i="23"/>
  <c r="B1010" i="23"/>
  <c r="C1010" i="23"/>
  <c r="D1010" i="23"/>
  <c r="E1010" i="23"/>
  <c r="F1010" i="23"/>
  <c r="O1010" i="30" s="1"/>
  <c r="A1011" i="23"/>
  <c r="B1011" i="23"/>
  <c r="C1011" i="23"/>
  <c r="D1011" i="23"/>
  <c r="E1011" i="23"/>
  <c r="F1011" i="23"/>
  <c r="O1011" i="30" s="1"/>
  <c r="A1012" i="23"/>
  <c r="B1012" i="23"/>
  <c r="C1012" i="23"/>
  <c r="D1012" i="23"/>
  <c r="E1012" i="23"/>
  <c r="F1012" i="23"/>
  <c r="O1012" i="30" s="1"/>
  <c r="A1013" i="23"/>
  <c r="B1013" i="23"/>
  <c r="C1013" i="23"/>
  <c r="D1013" i="23"/>
  <c r="E1013" i="23"/>
  <c r="F1013" i="23"/>
  <c r="O1013" i="30" s="1"/>
  <c r="A1014" i="23"/>
  <c r="B1014" i="23"/>
  <c r="C1014" i="23"/>
  <c r="D1014" i="23"/>
  <c r="E1014" i="23"/>
  <c r="F1014" i="23"/>
  <c r="O1014" i="30" s="1"/>
  <c r="A1015" i="23"/>
  <c r="B1015" i="23"/>
  <c r="C1015" i="23"/>
  <c r="D1015" i="23"/>
  <c r="E1015" i="23"/>
  <c r="F1015" i="23"/>
  <c r="O1015" i="30" s="1"/>
  <c r="A1016" i="23"/>
  <c r="B1016" i="23"/>
  <c r="C1016" i="23"/>
  <c r="D1016" i="23"/>
  <c r="E1016" i="23"/>
  <c r="F1016" i="23"/>
  <c r="O1016" i="30" s="1"/>
  <c r="A1017" i="23"/>
  <c r="B1017" i="23"/>
  <c r="C1017" i="23"/>
  <c r="D1017" i="23"/>
  <c r="E1017" i="23"/>
  <c r="F1017" i="23"/>
  <c r="O1017" i="30" s="1"/>
  <c r="A1018" i="23"/>
  <c r="B1018" i="23"/>
  <c r="C1018" i="23"/>
  <c r="D1018" i="23"/>
  <c r="E1018" i="23"/>
  <c r="F1018" i="23"/>
  <c r="O1018" i="30" s="1"/>
  <c r="A1019" i="23"/>
  <c r="B1019" i="23"/>
  <c r="C1019" i="23"/>
  <c r="D1019" i="23"/>
  <c r="E1019" i="23"/>
  <c r="F1019" i="23"/>
  <c r="O1019" i="30" s="1"/>
  <c r="A1020" i="23"/>
  <c r="B1020" i="23"/>
  <c r="C1020" i="23"/>
  <c r="D1020" i="23"/>
  <c r="E1020" i="23"/>
  <c r="F1020" i="23"/>
  <c r="O1020" i="30" s="1"/>
  <c r="A1021" i="23"/>
  <c r="B1021" i="23"/>
  <c r="C1021" i="23"/>
  <c r="D1021" i="23"/>
  <c r="E1021" i="23"/>
  <c r="F1021" i="23"/>
  <c r="O1021" i="30" s="1"/>
  <c r="A1022" i="23"/>
  <c r="B1022" i="23"/>
  <c r="C1022" i="23"/>
  <c r="D1022" i="23"/>
  <c r="E1022" i="23"/>
  <c r="F1022" i="23"/>
  <c r="O1022" i="30" s="1"/>
  <c r="A1023" i="23"/>
  <c r="B1023" i="23"/>
  <c r="C1023" i="23"/>
  <c r="D1023" i="23"/>
  <c r="E1023" i="23"/>
  <c r="F1023" i="23"/>
  <c r="O1023" i="30" s="1"/>
  <c r="A1024" i="23"/>
  <c r="B1024" i="23"/>
  <c r="C1024" i="23"/>
  <c r="D1024" i="23"/>
  <c r="E1024" i="23"/>
  <c r="F1024" i="23"/>
  <c r="O1024" i="30" s="1"/>
  <c r="A1025" i="23"/>
  <c r="B1025" i="23"/>
  <c r="C1025" i="23"/>
  <c r="D1025" i="23"/>
  <c r="E1025" i="23"/>
  <c r="F1025" i="23"/>
  <c r="O1025" i="30" s="1"/>
  <c r="A1026" i="23"/>
  <c r="B1026" i="23"/>
  <c r="C1026" i="23"/>
  <c r="D1026" i="23"/>
  <c r="E1026" i="23"/>
  <c r="F1026" i="23"/>
  <c r="O1026" i="30" s="1"/>
  <c r="A1027" i="23"/>
  <c r="B1027" i="23"/>
  <c r="C1027" i="23"/>
  <c r="D1027" i="23"/>
  <c r="E1027" i="23"/>
  <c r="F1027" i="23"/>
  <c r="O1027" i="30" s="1"/>
  <c r="A1028" i="23"/>
  <c r="B1028" i="23"/>
  <c r="C1028" i="23"/>
  <c r="D1028" i="23"/>
  <c r="E1028" i="23"/>
  <c r="F1028" i="23"/>
  <c r="O1028" i="30" s="1"/>
  <c r="A1029" i="23"/>
  <c r="B1029" i="23"/>
  <c r="C1029" i="23"/>
  <c r="D1029" i="23"/>
  <c r="E1029" i="23"/>
  <c r="F1029" i="23"/>
  <c r="O1029" i="30" s="1"/>
  <c r="A1030" i="23"/>
  <c r="B1030" i="23"/>
  <c r="C1030" i="23"/>
  <c r="D1030" i="23"/>
  <c r="E1030" i="23"/>
  <c r="F1030" i="23"/>
  <c r="O1030" i="30" s="1"/>
  <c r="A1031" i="23"/>
  <c r="B1031" i="23"/>
  <c r="C1031" i="23"/>
  <c r="D1031" i="23"/>
  <c r="E1031" i="23"/>
  <c r="F1031" i="23"/>
  <c r="O1031" i="30" s="1"/>
  <c r="A1032" i="23"/>
  <c r="B1032" i="23"/>
  <c r="C1032" i="23"/>
  <c r="D1032" i="23"/>
  <c r="E1032" i="23"/>
  <c r="F1032" i="23"/>
  <c r="O1032" i="30" s="1"/>
  <c r="A1033" i="23"/>
  <c r="B1033" i="23"/>
  <c r="C1033" i="23"/>
  <c r="D1033" i="23"/>
  <c r="E1033" i="23"/>
  <c r="F1033" i="23"/>
  <c r="O1033" i="30" s="1"/>
  <c r="A1034" i="23"/>
  <c r="B1034" i="23"/>
  <c r="C1034" i="23"/>
  <c r="D1034" i="23"/>
  <c r="E1034" i="23"/>
  <c r="F1034" i="23"/>
  <c r="O1034" i="30" s="1"/>
  <c r="A1035" i="23"/>
  <c r="B1035" i="23"/>
  <c r="C1035" i="23"/>
  <c r="D1035" i="23"/>
  <c r="E1035" i="23"/>
  <c r="F1035" i="23"/>
  <c r="O1035" i="30" s="1"/>
  <c r="A1036" i="23"/>
  <c r="B1036" i="23"/>
  <c r="C1036" i="23"/>
  <c r="D1036" i="23"/>
  <c r="E1036" i="23"/>
  <c r="F1036" i="23"/>
  <c r="O1036" i="30" s="1"/>
  <c r="A1037" i="23"/>
  <c r="B1037" i="23"/>
  <c r="C1037" i="23"/>
  <c r="D1037" i="23"/>
  <c r="E1037" i="23"/>
  <c r="F1037" i="23"/>
  <c r="O1037" i="30" s="1"/>
  <c r="A1038" i="23"/>
  <c r="B1038" i="23"/>
  <c r="C1038" i="23"/>
  <c r="D1038" i="23"/>
  <c r="E1038" i="23"/>
  <c r="F1038" i="23"/>
  <c r="O1038" i="30" s="1"/>
  <c r="A1039" i="23"/>
  <c r="B1039" i="23"/>
  <c r="C1039" i="23"/>
  <c r="D1039" i="23"/>
  <c r="E1039" i="23"/>
  <c r="F1039" i="23"/>
  <c r="O1039" i="30" s="1"/>
  <c r="A1040" i="23"/>
  <c r="B1040" i="23"/>
  <c r="C1040" i="23"/>
  <c r="D1040" i="23"/>
  <c r="E1040" i="23"/>
  <c r="F1040" i="23"/>
  <c r="O1040" i="30" s="1"/>
  <c r="A1041" i="23"/>
  <c r="B1041" i="23"/>
  <c r="C1041" i="23"/>
  <c r="D1041" i="23"/>
  <c r="E1041" i="23"/>
  <c r="F1041" i="23"/>
  <c r="O1041" i="30" s="1"/>
  <c r="A1042" i="23"/>
  <c r="B1042" i="23"/>
  <c r="C1042" i="23"/>
  <c r="D1042" i="23"/>
  <c r="E1042" i="23"/>
  <c r="F1042" i="23"/>
  <c r="O1042" i="30" s="1"/>
  <c r="A1043" i="23"/>
  <c r="B1043" i="23"/>
  <c r="C1043" i="23"/>
  <c r="D1043" i="23"/>
  <c r="E1043" i="23"/>
  <c r="F1043" i="23"/>
  <c r="O1043" i="30" s="1"/>
  <c r="A1044" i="23"/>
  <c r="B1044" i="23"/>
  <c r="C1044" i="23"/>
  <c r="D1044" i="23"/>
  <c r="E1044" i="23"/>
  <c r="F1044" i="23"/>
  <c r="O1044" i="30" s="1"/>
  <c r="A1045" i="23"/>
  <c r="B1045" i="23"/>
  <c r="C1045" i="23"/>
  <c r="D1045" i="23"/>
  <c r="E1045" i="23"/>
  <c r="F1045" i="23"/>
  <c r="O1045" i="30" s="1"/>
  <c r="A1046" i="23"/>
  <c r="B1046" i="23"/>
  <c r="C1046" i="23"/>
  <c r="D1046" i="23"/>
  <c r="E1046" i="23"/>
  <c r="F1046" i="23"/>
  <c r="O1046" i="30" s="1"/>
  <c r="A1047" i="23"/>
  <c r="B1047" i="23"/>
  <c r="C1047" i="23"/>
  <c r="D1047" i="23"/>
  <c r="E1047" i="23"/>
  <c r="F1047" i="23"/>
  <c r="O1047" i="30" s="1"/>
  <c r="A1048" i="23"/>
  <c r="B1048" i="23"/>
  <c r="C1048" i="23"/>
  <c r="D1048" i="23"/>
  <c r="E1048" i="23"/>
  <c r="F1048" i="23"/>
  <c r="O1048" i="30" s="1"/>
  <c r="A1049" i="23"/>
  <c r="B1049" i="23"/>
  <c r="C1049" i="23"/>
  <c r="D1049" i="23"/>
  <c r="E1049" i="23"/>
  <c r="F1049" i="23"/>
  <c r="O1049" i="30" s="1"/>
  <c r="A1050" i="23"/>
  <c r="B1050" i="23"/>
  <c r="C1050" i="23"/>
  <c r="D1050" i="23"/>
  <c r="E1050" i="23"/>
  <c r="F1050" i="23"/>
  <c r="O1050" i="30" s="1"/>
  <c r="A1051" i="23"/>
  <c r="B1051" i="23"/>
  <c r="C1051" i="23"/>
  <c r="D1051" i="23"/>
  <c r="E1051" i="23"/>
  <c r="F1051" i="23"/>
  <c r="O1051" i="30" s="1"/>
  <c r="A1052" i="23"/>
  <c r="B1052" i="23"/>
  <c r="C1052" i="23"/>
  <c r="D1052" i="23"/>
  <c r="E1052" i="23"/>
  <c r="F1052" i="23"/>
  <c r="O1052" i="30" s="1"/>
  <c r="A1053" i="23"/>
  <c r="B1053" i="23"/>
  <c r="C1053" i="23"/>
  <c r="D1053" i="23"/>
  <c r="E1053" i="23"/>
  <c r="F1053" i="23"/>
  <c r="O1053" i="30" s="1"/>
  <c r="A1054" i="23"/>
  <c r="B1054" i="23"/>
  <c r="C1054" i="23"/>
  <c r="D1054" i="23"/>
  <c r="E1054" i="23"/>
  <c r="F1054" i="23"/>
  <c r="O1054" i="30" s="1"/>
  <c r="A1055" i="23"/>
  <c r="B1055" i="23"/>
  <c r="C1055" i="23"/>
  <c r="D1055" i="23"/>
  <c r="E1055" i="23"/>
  <c r="F1055" i="23"/>
  <c r="O1055" i="30" s="1"/>
  <c r="A1056" i="23"/>
  <c r="B1056" i="23"/>
  <c r="C1056" i="23"/>
  <c r="D1056" i="23"/>
  <c r="E1056" i="23"/>
  <c r="F1056" i="23"/>
  <c r="O1056" i="30" s="1"/>
  <c r="A1057" i="23"/>
  <c r="B1057" i="23"/>
  <c r="C1057" i="23"/>
  <c r="D1057" i="23"/>
  <c r="E1057" i="23"/>
  <c r="F1057" i="23"/>
  <c r="O1057" i="30" s="1"/>
  <c r="A1058" i="23"/>
  <c r="B1058" i="23"/>
  <c r="C1058" i="23"/>
  <c r="D1058" i="23"/>
  <c r="E1058" i="23"/>
  <c r="F1058" i="23"/>
  <c r="O1058" i="30" s="1"/>
  <c r="A1059" i="23"/>
  <c r="B1059" i="23"/>
  <c r="C1059" i="23"/>
  <c r="D1059" i="23"/>
  <c r="E1059" i="23"/>
  <c r="F1059" i="23"/>
  <c r="O1059" i="30" s="1"/>
  <c r="A1060" i="23"/>
  <c r="B1060" i="23"/>
  <c r="C1060" i="23"/>
  <c r="D1060" i="23"/>
  <c r="E1060" i="23"/>
  <c r="F1060" i="23"/>
  <c r="O1060" i="30" s="1"/>
  <c r="A1061" i="23"/>
  <c r="B1061" i="23"/>
  <c r="C1061" i="23"/>
  <c r="D1061" i="23"/>
  <c r="E1061" i="23"/>
  <c r="F1061" i="23"/>
  <c r="O1061" i="30" s="1"/>
  <c r="A1062" i="23"/>
  <c r="B1062" i="23"/>
  <c r="C1062" i="23"/>
  <c r="D1062" i="23"/>
  <c r="E1062" i="23"/>
  <c r="F1062" i="23"/>
  <c r="O1062" i="30" s="1"/>
  <c r="A1063" i="23"/>
  <c r="B1063" i="23"/>
  <c r="C1063" i="23"/>
  <c r="D1063" i="23"/>
  <c r="E1063" i="23"/>
  <c r="F1063" i="23"/>
  <c r="O1063" i="30" s="1"/>
  <c r="A1064" i="23"/>
  <c r="B1064" i="23"/>
  <c r="C1064" i="23"/>
  <c r="D1064" i="23"/>
  <c r="E1064" i="23"/>
  <c r="F1064" i="23"/>
  <c r="O1064" i="30" s="1"/>
  <c r="A1065" i="23"/>
  <c r="B1065" i="23"/>
  <c r="C1065" i="23"/>
  <c r="D1065" i="23"/>
  <c r="E1065" i="23"/>
  <c r="F1065" i="23"/>
  <c r="O1065" i="30" s="1"/>
  <c r="A1066" i="23"/>
  <c r="B1066" i="23"/>
  <c r="C1066" i="23"/>
  <c r="D1066" i="23"/>
  <c r="E1066" i="23"/>
  <c r="F1066" i="23"/>
  <c r="O1066" i="30" s="1"/>
  <c r="A1067" i="23"/>
  <c r="B1067" i="23"/>
  <c r="C1067" i="23"/>
  <c r="D1067" i="23"/>
  <c r="E1067" i="23"/>
  <c r="F1067" i="23"/>
  <c r="O1067" i="30" s="1"/>
  <c r="A1068" i="23"/>
  <c r="B1068" i="23"/>
  <c r="C1068" i="23"/>
  <c r="D1068" i="23"/>
  <c r="E1068" i="23"/>
  <c r="F1068" i="23"/>
  <c r="O1068" i="30" s="1"/>
  <c r="A1069" i="23"/>
  <c r="B1069" i="23"/>
  <c r="C1069" i="23"/>
  <c r="D1069" i="23"/>
  <c r="E1069" i="23"/>
  <c r="F1069" i="23"/>
  <c r="O1069" i="30" s="1"/>
  <c r="A1070" i="23"/>
  <c r="B1070" i="23"/>
  <c r="C1070" i="23"/>
  <c r="D1070" i="23"/>
  <c r="E1070" i="23"/>
  <c r="F1070" i="23"/>
  <c r="O1070" i="30" s="1"/>
  <c r="A1071" i="23"/>
  <c r="B1071" i="23"/>
  <c r="C1071" i="23"/>
  <c r="D1071" i="23"/>
  <c r="E1071" i="23"/>
  <c r="F1071" i="23"/>
  <c r="O1071" i="30" s="1"/>
  <c r="A1072" i="23"/>
  <c r="B1072" i="23"/>
  <c r="C1072" i="23"/>
  <c r="D1072" i="23"/>
  <c r="E1072" i="23"/>
  <c r="F1072" i="23"/>
  <c r="O1072" i="30" s="1"/>
  <c r="A1073" i="23"/>
  <c r="B1073" i="23"/>
  <c r="C1073" i="23"/>
  <c r="D1073" i="23"/>
  <c r="E1073" i="23"/>
  <c r="F1073" i="23"/>
  <c r="O1073" i="30" s="1"/>
  <c r="A1074" i="23"/>
  <c r="B1074" i="23"/>
  <c r="C1074" i="23"/>
  <c r="D1074" i="23"/>
  <c r="E1074" i="23"/>
  <c r="F1074" i="23"/>
  <c r="O1074" i="30" s="1"/>
  <c r="A1075" i="23"/>
  <c r="B1075" i="23"/>
  <c r="C1075" i="23"/>
  <c r="D1075" i="23"/>
  <c r="E1075" i="23"/>
  <c r="F1075" i="23"/>
  <c r="O1075" i="30" s="1"/>
  <c r="A1076" i="23"/>
  <c r="B1076" i="23"/>
  <c r="C1076" i="23"/>
  <c r="D1076" i="23"/>
  <c r="E1076" i="23"/>
  <c r="F1076" i="23"/>
  <c r="O1076" i="30" s="1"/>
  <c r="A1077" i="23"/>
  <c r="B1077" i="23"/>
  <c r="C1077" i="23"/>
  <c r="D1077" i="23"/>
  <c r="E1077" i="23"/>
  <c r="F1077" i="23"/>
  <c r="O1077" i="30" s="1"/>
  <c r="A1078" i="23"/>
  <c r="B1078" i="23"/>
  <c r="C1078" i="23"/>
  <c r="D1078" i="23"/>
  <c r="E1078" i="23"/>
  <c r="F1078" i="23"/>
  <c r="O1078" i="30" s="1"/>
  <c r="A1079" i="23"/>
  <c r="B1079" i="23"/>
  <c r="C1079" i="23"/>
  <c r="D1079" i="23"/>
  <c r="E1079" i="23"/>
  <c r="F1079" i="23"/>
  <c r="O1079" i="30" s="1"/>
  <c r="A1080" i="23"/>
  <c r="B1080" i="23"/>
  <c r="C1080" i="23"/>
  <c r="D1080" i="23"/>
  <c r="E1080" i="23"/>
  <c r="F1080" i="23"/>
  <c r="O1080" i="30" s="1"/>
  <c r="A1081" i="23"/>
  <c r="B1081" i="23"/>
  <c r="C1081" i="23"/>
  <c r="D1081" i="23"/>
  <c r="E1081" i="23"/>
  <c r="F1081" i="23"/>
  <c r="O1081" i="30" s="1"/>
  <c r="A1082" i="23"/>
  <c r="B1082" i="23"/>
  <c r="C1082" i="23"/>
  <c r="D1082" i="23"/>
  <c r="E1082" i="23"/>
  <c r="F1082" i="23"/>
  <c r="O1082" i="30" s="1"/>
  <c r="A1083" i="23"/>
  <c r="B1083" i="23"/>
  <c r="C1083" i="23"/>
  <c r="D1083" i="23"/>
  <c r="E1083" i="23"/>
  <c r="F1083" i="23"/>
  <c r="O1083" i="30" s="1"/>
  <c r="A1084" i="23"/>
  <c r="B1084" i="23"/>
  <c r="C1084" i="23"/>
  <c r="D1084" i="23"/>
  <c r="E1084" i="23"/>
  <c r="F1084" i="23"/>
  <c r="K1084" i="30" s="1"/>
  <c r="A1085" i="23"/>
  <c r="B1085" i="23"/>
  <c r="C1085" i="23"/>
  <c r="D1085" i="23"/>
  <c r="E1085" i="23"/>
  <c r="F1085" i="23"/>
  <c r="K1085" i="30" s="1"/>
  <c r="A1086" i="23"/>
  <c r="B1086" i="23"/>
  <c r="C1086" i="23"/>
  <c r="D1086" i="23"/>
  <c r="E1086" i="23"/>
  <c r="F1086" i="23"/>
  <c r="O1086" i="30" s="1"/>
  <c r="A1087" i="23"/>
  <c r="B1087" i="23"/>
  <c r="C1087" i="23"/>
  <c r="D1087" i="23"/>
  <c r="E1087" i="23"/>
  <c r="F1087" i="23"/>
  <c r="O1087" i="30" s="1"/>
  <c r="A1088" i="23"/>
  <c r="B1088" i="23"/>
  <c r="C1088" i="23"/>
  <c r="D1088" i="23"/>
  <c r="E1088" i="23"/>
  <c r="F1088" i="23"/>
  <c r="O1088" i="30" s="1"/>
  <c r="A1089" i="23"/>
  <c r="B1089" i="23"/>
  <c r="C1089" i="23"/>
  <c r="D1089" i="23"/>
  <c r="E1089" i="23"/>
  <c r="F1089" i="23"/>
  <c r="O1089" i="30" s="1"/>
  <c r="A1090" i="23"/>
  <c r="B1090" i="23"/>
  <c r="C1090" i="23"/>
  <c r="D1090" i="23"/>
  <c r="E1090" i="23"/>
  <c r="F1090" i="23"/>
  <c r="O1090" i="30" s="1"/>
  <c r="A1091" i="23"/>
  <c r="B1091" i="23"/>
  <c r="C1091" i="23"/>
  <c r="D1091" i="23"/>
  <c r="E1091" i="23"/>
  <c r="F1091" i="23"/>
  <c r="O1091" i="30" s="1"/>
  <c r="A1092" i="23"/>
  <c r="B1092" i="23"/>
  <c r="C1092" i="23"/>
  <c r="D1092" i="23"/>
  <c r="E1092" i="23"/>
  <c r="F1092" i="23"/>
  <c r="O1092" i="30" s="1"/>
  <c r="A1093" i="23"/>
  <c r="B1093" i="23"/>
  <c r="C1093" i="23"/>
  <c r="D1093" i="23"/>
  <c r="E1093" i="23"/>
  <c r="F1093" i="23"/>
  <c r="O1093" i="30" s="1"/>
  <c r="A1094" i="23"/>
  <c r="B1094" i="23"/>
  <c r="C1094" i="23"/>
  <c r="D1094" i="23"/>
  <c r="E1094" i="23"/>
  <c r="F1094" i="23"/>
  <c r="O1094" i="30" s="1"/>
  <c r="A1095" i="23"/>
  <c r="B1095" i="23"/>
  <c r="C1095" i="23"/>
  <c r="D1095" i="23"/>
  <c r="E1095" i="23"/>
  <c r="F1095" i="23"/>
  <c r="O1095" i="30" s="1"/>
  <c r="A1096" i="23"/>
  <c r="B1096" i="23"/>
  <c r="C1096" i="23"/>
  <c r="D1096" i="23"/>
  <c r="E1096" i="23"/>
  <c r="F1096" i="23"/>
  <c r="K1096" i="30" s="1"/>
  <c r="A1097" i="23"/>
  <c r="B1097" i="23"/>
  <c r="C1097" i="23"/>
  <c r="D1097" i="23"/>
  <c r="E1097" i="23"/>
  <c r="F1097" i="23"/>
  <c r="K1097" i="30" s="1"/>
  <c r="A1098" i="23"/>
  <c r="B1098" i="23"/>
  <c r="C1098" i="23"/>
  <c r="D1098" i="23"/>
  <c r="E1098" i="23"/>
  <c r="F1098" i="23"/>
  <c r="K1098" i="30" s="1"/>
  <c r="A1099" i="23"/>
  <c r="B1099" i="23"/>
  <c r="C1099" i="23"/>
  <c r="D1099" i="23"/>
  <c r="E1099" i="23"/>
  <c r="F1099" i="23"/>
  <c r="K1099" i="30" s="1"/>
  <c r="A1100" i="23"/>
  <c r="B1100" i="23"/>
  <c r="C1100" i="23"/>
  <c r="D1100" i="23"/>
  <c r="E1100" i="23"/>
  <c r="F1100" i="23"/>
  <c r="O1100" i="30" s="1"/>
  <c r="A1101" i="23"/>
  <c r="B1101" i="23"/>
  <c r="C1101" i="23"/>
  <c r="D1101" i="23"/>
  <c r="E1101" i="23"/>
  <c r="F1101" i="23"/>
  <c r="O1101" i="30" s="1"/>
  <c r="A1102" i="23"/>
  <c r="B1102" i="23"/>
  <c r="C1102" i="23"/>
  <c r="D1102" i="23"/>
  <c r="E1102" i="23"/>
  <c r="F1102" i="23"/>
  <c r="O1102" i="30" s="1"/>
  <c r="A1103" i="23"/>
  <c r="B1103" i="23"/>
  <c r="C1103" i="23"/>
  <c r="D1103" i="23"/>
  <c r="E1103" i="23"/>
  <c r="F1103" i="23"/>
  <c r="O1103" i="30" s="1"/>
  <c r="A1104" i="23"/>
  <c r="B1104" i="23"/>
  <c r="C1104" i="23"/>
  <c r="D1104" i="23"/>
  <c r="E1104" i="23"/>
  <c r="F1104" i="23"/>
  <c r="O1104" i="30" s="1"/>
  <c r="A1105" i="23"/>
  <c r="B1105" i="23"/>
  <c r="C1105" i="23"/>
  <c r="D1105" i="23"/>
  <c r="E1105" i="23"/>
  <c r="F1105" i="23"/>
  <c r="O1105" i="30" s="1"/>
  <c r="A1106" i="23"/>
  <c r="B1106" i="23"/>
  <c r="C1106" i="23"/>
  <c r="D1106" i="23"/>
  <c r="E1106" i="23"/>
  <c r="F1106" i="23"/>
  <c r="O1106" i="30" s="1"/>
  <c r="A1113" i="23"/>
  <c r="C1113" i="23"/>
  <c r="B1114" i="23"/>
  <c r="C1114" i="23"/>
  <c r="D1114" i="23"/>
  <c r="E1114" i="23"/>
  <c r="F1114" i="23"/>
  <c r="O1114" i="30" s="1"/>
  <c r="A1115" i="23"/>
  <c r="B1115" i="23"/>
  <c r="C1115" i="23"/>
  <c r="D1115" i="23"/>
  <c r="E1115" i="23"/>
  <c r="F1115" i="23"/>
  <c r="O1115" i="30" s="1"/>
  <c r="A1116" i="23"/>
  <c r="B1116" i="23"/>
  <c r="C1116" i="23"/>
  <c r="D1116" i="23"/>
  <c r="E1116" i="23"/>
  <c r="F1116" i="23"/>
  <c r="O1116" i="30" s="1"/>
  <c r="A1117" i="23"/>
  <c r="B1117" i="23"/>
  <c r="C1117" i="23"/>
  <c r="D1117" i="23"/>
  <c r="E1117" i="23"/>
  <c r="F1117" i="23"/>
  <c r="O1117" i="30" s="1"/>
  <c r="A1118" i="23"/>
  <c r="B1118" i="23"/>
  <c r="C1118" i="23"/>
  <c r="D1118" i="23"/>
  <c r="E1118" i="23"/>
  <c r="F1118" i="23"/>
  <c r="O1118" i="30" s="1"/>
  <c r="A1119" i="23"/>
  <c r="B1119" i="23"/>
  <c r="C1119" i="23"/>
  <c r="D1119" i="23"/>
  <c r="E1119" i="23"/>
  <c r="F1119" i="23"/>
  <c r="O1119" i="30" s="1"/>
  <c r="A1120" i="23"/>
  <c r="B1120" i="23"/>
  <c r="C1120" i="23"/>
  <c r="D1120" i="23"/>
  <c r="E1120" i="23"/>
  <c r="F1120" i="23"/>
  <c r="O1120" i="30" s="1"/>
  <c r="A1121" i="23"/>
  <c r="B1121" i="23"/>
  <c r="C1121" i="23"/>
  <c r="D1121" i="23"/>
  <c r="E1121" i="23"/>
  <c r="F1121" i="23"/>
  <c r="O1121" i="30" s="1"/>
  <c r="A1122" i="23"/>
  <c r="B1122" i="23"/>
  <c r="C1122" i="23"/>
  <c r="D1122" i="23"/>
  <c r="E1122" i="23"/>
  <c r="F1122" i="23"/>
  <c r="O1122" i="30" s="1"/>
  <c r="A1123" i="23"/>
  <c r="B1123" i="23"/>
  <c r="C1123" i="23"/>
  <c r="D1123" i="23"/>
  <c r="E1123" i="23"/>
  <c r="F1123" i="23"/>
  <c r="O1123" i="30" s="1"/>
  <c r="A1124" i="23"/>
  <c r="B1124" i="23"/>
  <c r="C1124" i="23"/>
  <c r="D1124" i="23"/>
  <c r="E1124" i="23"/>
  <c r="F1124" i="23"/>
  <c r="O1124" i="30" s="1"/>
  <c r="A1125" i="23"/>
  <c r="B1125" i="23"/>
  <c r="C1125" i="23"/>
  <c r="D1125" i="23"/>
  <c r="E1125" i="23"/>
  <c r="F1125" i="23"/>
  <c r="O1125" i="30" s="1"/>
  <c r="A1126" i="23"/>
  <c r="B1126" i="23"/>
  <c r="C1126" i="23"/>
  <c r="D1126" i="23"/>
  <c r="E1126" i="23"/>
  <c r="F1126" i="23"/>
  <c r="O1126" i="30" s="1"/>
  <c r="A1127" i="23"/>
  <c r="B1127" i="23"/>
  <c r="C1127" i="23"/>
  <c r="D1127" i="23"/>
  <c r="E1127" i="23"/>
  <c r="F1127" i="23"/>
  <c r="O1127" i="30" s="1"/>
  <c r="A1128" i="23"/>
  <c r="B1128" i="23"/>
  <c r="C1128" i="23"/>
  <c r="D1128" i="23"/>
  <c r="E1128" i="23"/>
  <c r="F1128" i="23"/>
  <c r="O1128" i="30" s="1"/>
  <c r="A1129" i="23"/>
  <c r="B1129" i="23"/>
  <c r="C1129" i="23"/>
  <c r="D1129" i="23"/>
  <c r="E1129" i="23"/>
  <c r="F1129" i="23"/>
  <c r="O1129" i="30" s="1"/>
  <c r="A1130" i="23"/>
  <c r="B1130" i="23"/>
  <c r="C1130" i="23"/>
  <c r="D1130" i="23"/>
  <c r="E1130" i="23"/>
  <c r="F1130" i="23"/>
  <c r="O1130" i="30" s="1"/>
  <c r="A1131" i="23"/>
  <c r="B1131" i="23"/>
  <c r="C1131" i="23"/>
  <c r="D1131" i="23"/>
  <c r="E1131" i="23"/>
  <c r="F1131" i="23"/>
  <c r="O1131" i="30" s="1"/>
  <c r="A1132" i="23"/>
  <c r="B1132" i="23"/>
  <c r="C1132" i="23"/>
  <c r="D1132" i="23"/>
  <c r="E1132" i="23"/>
  <c r="F1132" i="23"/>
  <c r="O1132" i="30" s="1"/>
  <c r="A1133" i="23"/>
  <c r="B1133" i="23"/>
  <c r="C1133" i="23"/>
  <c r="D1133" i="23"/>
  <c r="E1133" i="23"/>
  <c r="F1133" i="23"/>
  <c r="O1133" i="30" s="1"/>
  <c r="A1134" i="23"/>
  <c r="B1134" i="23"/>
  <c r="C1134" i="23"/>
  <c r="D1134" i="23"/>
  <c r="E1134" i="23"/>
  <c r="F1134" i="23"/>
  <c r="O1134" i="30" s="1"/>
  <c r="A1135" i="23"/>
  <c r="B1135" i="23"/>
  <c r="C1135" i="23"/>
  <c r="D1135" i="23"/>
  <c r="E1135" i="23"/>
  <c r="F1135" i="23"/>
  <c r="O1135" i="30" s="1"/>
  <c r="A1136" i="23"/>
  <c r="B1136" i="23"/>
  <c r="C1136" i="23"/>
  <c r="D1136" i="23"/>
  <c r="E1136" i="23"/>
  <c r="F1136" i="23"/>
  <c r="O1136" i="30" s="1"/>
  <c r="A1137" i="23"/>
  <c r="B1137" i="23"/>
  <c r="C1137" i="23"/>
  <c r="D1137" i="23"/>
  <c r="E1137" i="23"/>
  <c r="F1137" i="23"/>
  <c r="O1137" i="30" s="1"/>
  <c r="A1138" i="23"/>
  <c r="B1138" i="23"/>
  <c r="C1138" i="23"/>
  <c r="D1138" i="23"/>
  <c r="E1138" i="23"/>
  <c r="F1138" i="23"/>
  <c r="O1138" i="30" s="1"/>
  <c r="A1139" i="23"/>
  <c r="B1139" i="23"/>
  <c r="C1139" i="23"/>
  <c r="D1139" i="23"/>
  <c r="E1139" i="23"/>
  <c r="F1139" i="23"/>
  <c r="O1139" i="30" s="1"/>
  <c r="A1140" i="23"/>
  <c r="B1140" i="23"/>
  <c r="C1140" i="23"/>
  <c r="D1140" i="23"/>
  <c r="E1140" i="23"/>
  <c r="F1140" i="23"/>
  <c r="O1140" i="30" s="1"/>
  <c r="A1141" i="23"/>
  <c r="B1141" i="23"/>
  <c r="C1141" i="23"/>
  <c r="D1141" i="23"/>
  <c r="E1141" i="23"/>
  <c r="F1141" i="23"/>
  <c r="O1141" i="30" s="1"/>
  <c r="A1142" i="23"/>
  <c r="B1142" i="23"/>
  <c r="C1142" i="23"/>
  <c r="D1142" i="23"/>
  <c r="E1142" i="23"/>
  <c r="F1142" i="23"/>
  <c r="O1142" i="30" s="1"/>
  <c r="A1143" i="23"/>
  <c r="B1143" i="23"/>
  <c r="C1143" i="23"/>
  <c r="D1143" i="23"/>
  <c r="E1143" i="23"/>
  <c r="F1143" i="23"/>
  <c r="O1143" i="30" s="1"/>
  <c r="A1144" i="23"/>
  <c r="B1144" i="23"/>
  <c r="C1144" i="23"/>
  <c r="D1144" i="23"/>
  <c r="E1144" i="23"/>
  <c r="F1144" i="23"/>
  <c r="O1144" i="30" s="1"/>
  <c r="A1145" i="23"/>
  <c r="B1145" i="23"/>
  <c r="C1145" i="23"/>
  <c r="D1145" i="23"/>
  <c r="E1145" i="23"/>
  <c r="F1145" i="23"/>
  <c r="O1145" i="30" s="1"/>
  <c r="A1146" i="23"/>
  <c r="B1146" i="23"/>
  <c r="C1146" i="23"/>
  <c r="D1146" i="23"/>
  <c r="E1146" i="23"/>
  <c r="F1146" i="23"/>
  <c r="O1146" i="30" s="1"/>
  <c r="A1147" i="23"/>
  <c r="B1147" i="23"/>
  <c r="C1147" i="23"/>
  <c r="D1147" i="23"/>
  <c r="E1147" i="23"/>
  <c r="F1147" i="23"/>
  <c r="O1147" i="30" s="1"/>
  <c r="A1148" i="23"/>
  <c r="B1148" i="23"/>
  <c r="C1148" i="23"/>
  <c r="D1148" i="23"/>
  <c r="E1148" i="23"/>
  <c r="F1148" i="23"/>
  <c r="O1148" i="30" s="1"/>
  <c r="A1149" i="23"/>
  <c r="B1149" i="23"/>
  <c r="C1149" i="23"/>
  <c r="D1149" i="23"/>
  <c r="E1149" i="23"/>
  <c r="F1149" i="23"/>
  <c r="O1149" i="30" s="1"/>
  <c r="A1150" i="23"/>
  <c r="B1150" i="23"/>
  <c r="C1150" i="23"/>
  <c r="D1150" i="23"/>
  <c r="E1150" i="23"/>
  <c r="F1150" i="23"/>
  <c r="O1150" i="30" s="1"/>
  <c r="A1151" i="23"/>
  <c r="B1151" i="23"/>
  <c r="C1151" i="23"/>
  <c r="D1151" i="23"/>
  <c r="E1151" i="23"/>
  <c r="F1151" i="23"/>
  <c r="O1151" i="30" s="1"/>
  <c r="A1152" i="23"/>
  <c r="B1152" i="23"/>
  <c r="C1152" i="23"/>
  <c r="D1152" i="23"/>
  <c r="E1152" i="23"/>
  <c r="F1152" i="23"/>
  <c r="O1152" i="30" s="1"/>
  <c r="A1153" i="23"/>
  <c r="B1153" i="23"/>
  <c r="C1153" i="23"/>
  <c r="D1153" i="23"/>
  <c r="E1153" i="23"/>
  <c r="F1153" i="23"/>
  <c r="O1153" i="30" s="1"/>
  <c r="A1154" i="23"/>
  <c r="B1154" i="23"/>
  <c r="C1154" i="23"/>
  <c r="D1154" i="23"/>
  <c r="E1154" i="23"/>
  <c r="F1154" i="23"/>
  <c r="O1154" i="30" s="1"/>
  <c r="A1155" i="23"/>
  <c r="B1155" i="23"/>
  <c r="C1155" i="23"/>
  <c r="D1155" i="23"/>
  <c r="E1155" i="23"/>
  <c r="F1155" i="23"/>
  <c r="O1155" i="30" s="1"/>
  <c r="A1156" i="23"/>
  <c r="B1156" i="23"/>
  <c r="C1156" i="23"/>
  <c r="D1156" i="23"/>
  <c r="E1156" i="23"/>
  <c r="F1156" i="23"/>
  <c r="O1156" i="30" s="1"/>
  <c r="A1157" i="23"/>
  <c r="B1157" i="23"/>
  <c r="C1157" i="23"/>
  <c r="D1157" i="23"/>
  <c r="E1157" i="23"/>
  <c r="F1157" i="23"/>
  <c r="O1157" i="30" s="1"/>
  <c r="A1158" i="23"/>
  <c r="B1158" i="23"/>
  <c r="C1158" i="23"/>
  <c r="D1158" i="23"/>
  <c r="E1158" i="23"/>
  <c r="F1158" i="23"/>
  <c r="O1158" i="30" s="1"/>
  <c r="A1159" i="23"/>
  <c r="B1159" i="23"/>
  <c r="C1159" i="23"/>
  <c r="D1159" i="23"/>
  <c r="E1159" i="23"/>
  <c r="F1159" i="23"/>
  <c r="O1159" i="30" s="1"/>
  <c r="A1160" i="23"/>
  <c r="B1160" i="23"/>
  <c r="C1160" i="23"/>
  <c r="D1160" i="23"/>
  <c r="E1160" i="23"/>
  <c r="F1160" i="23"/>
  <c r="O1160" i="30" s="1"/>
  <c r="A1161" i="23"/>
  <c r="B1161" i="23"/>
  <c r="C1161" i="23"/>
  <c r="D1161" i="23"/>
  <c r="E1161" i="23"/>
  <c r="F1161" i="23"/>
  <c r="O1161" i="30" s="1"/>
  <c r="A1162" i="23"/>
  <c r="B1162" i="23"/>
  <c r="C1162" i="23"/>
  <c r="D1162" i="23"/>
  <c r="E1162" i="23"/>
  <c r="F1162" i="23"/>
  <c r="O1162" i="30" s="1"/>
  <c r="A1163" i="23"/>
  <c r="B1163" i="23"/>
  <c r="C1163" i="23"/>
  <c r="D1163" i="23"/>
  <c r="E1163" i="23"/>
  <c r="F1163" i="23"/>
  <c r="O1163" i="30" s="1"/>
  <c r="A1164" i="23"/>
  <c r="B1164" i="23"/>
  <c r="C1164" i="23"/>
  <c r="D1164" i="23"/>
  <c r="E1164" i="23"/>
  <c r="F1164" i="23"/>
  <c r="O1164" i="30" s="1"/>
  <c r="A1165" i="23"/>
  <c r="B1165" i="23"/>
  <c r="C1165" i="23"/>
  <c r="D1165" i="23"/>
  <c r="E1165" i="23"/>
  <c r="F1165" i="23"/>
  <c r="O1165" i="30" s="1"/>
  <c r="A1166" i="23"/>
  <c r="B1166" i="23"/>
  <c r="C1166" i="23"/>
  <c r="D1166" i="23"/>
  <c r="E1166" i="23"/>
  <c r="F1166" i="23"/>
  <c r="O1166" i="30" s="1"/>
  <c r="A1167" i="23"/>
  <c r="B1167" i="23"/>
  <c r="C1167" i="23"/>
  <c r="D1167" i="23"/>
  <c r="E1167" i="23"/>
  <c r="F1167" i="23"/>
  <c r="O1167" i="30" s="1"/>
  <c r="A1168" i="23"/>
  <c r="B1168" i="23"/>
  <c r="C1168" i="23"/>
  <c r="D1168" i="23"/>
  <c r="E1168" i="23"/>
  <c r="F1168" i="23"/>
  <c r="O1168" i="30" s="1"/>
  <c r="A1169" i="23"/>
  <c r="B1169" i="23"/>
  <c r="C1169" i="23"/>
  <c r="D1169" i="23"/>
  <c r="E1169" i="23"/>
  <c r="F1169" i="23"/>
  <c r="O1169" i="30" s="1"/>
  <c r="A1170" i="23"/>
  <c r="B1170" i="23"/>
  <c r="C1170" i="23"/>
  <c r="D1170" i="23"/>
  <c r="E1170" i="23"/>
  <c r="F1170" i="23"/>
  <c r="O1170" i="30" s="1"/>
  <c r="A1171" i="23"/>
  <c r="B1171" i="23"/>
  <c r="C1171" i="23"/>
  <c r="D1171" i="23"/>
  <c r="E1171" i="23"/>
  <c r="F1171" i="23"/>
  <c r="O1171" i="30" s="1"/>
  <c r="A1172" i="23"/>
  <c r="B1172" i="23"/>
  <c r="C1172" i="23"/>
  <c r="D1172" i="23"/>
  <c r="E1172" i="23"/>
  <c r="F1172" i="23"/>
  <c r="O1172" i="30" s="1"/>
  <c r="A1173" i="23"/>
  <c r="B1173" i="23"/>
  <c r="C1173" i="23"/>
  <c r="D1173" i="23"/>
  <c r="E1173" i="23"/>
  <c r="F1173" i="23"/>
  <c r="O1173" i="30" s="1"/>
  <c r="A1174" i="23"/>
  <c r="B1174" i="23"/>
  <c r="C1174" i="23"/>
  <c r="D1174" i="23"/>
  <c r="E1174" i="23"/>
  <c r="F1174" i="23"/>
  <c r="O1174" i="30" s="1"/>
  <c r="A1175" i="23"/>
  <c r="B1175" i="23"/>
  <c r="C1175" i="23"/>
  <c r="D1175" i="23"/>
  <c r="E1175" i="23"/>
  <c r="F1175" i="23"/>
  <c r="O1175" i="30" s="1"/>
  <c r="A1176" i="23"/>
  <c r="B1176" i="23"/>
  <c r="C1176" i="23"/>
  <c r="D1176" i="23"/>
  <c r="E1176" i="23"/>
  <c r="F1176" i="23"/>
  <c r="O1176" i="30" s="1"/>
  <c r="A1177" i="23"/>
  <c r="B1177" i="23"/>
  <c r="C1177" i="23"/>
  <c r="D1177" i="23"/>
  <c r="E1177" i="23"/>
  <c r="F1177" i="23"/>
  <c r="O1177" i="30" s="1"/>
  <c r="A1178" i="23"/>
  <c r="B1178" i="23"/>
  <c r="C1178" i="23"/>
  <c r="D1178" i="23"/>
  <c r="E1178" i="23"/>
  <c r="F1178" i="23"/>
  <c r="O1178" i="30" s="1"/>
  <c r="A1179" i="23"/>
  <c r="B1179" i="23"/>
  <c r="C1179" i="23"/>
  <c r="D1179" i="23"/>
  <c r="E1179" i="23"/>
  <c r="F1179" i="23"/>
  <c r="O1179" i="30" s="1"/>
  <c r="A1180" i="23"/>
  <c r="B1180" i="23"/>
  <c r="C1180" i="23"/>
  <c r="D1180" i="23"/>
  <c r="E1180" i="23"/>
  <c r="F1180" i="23"/>
  <c r="O1180" i="30" s="1"/>
  <c r="A1181" i="23"/>
  <c r="B1181" i="23"/>
  <c r="C1181" i="23"/>
  <c r="D1181" i="23"/>
  <c r="E1181" i="23"/>
  <c r="F1181" i="23"/>
  <c r="O1181" i="30" s="1"/>
  <c r="A1182" i="23"/>
  <c r="B1182" i="23"/>
  <c r="C1182" i="23"/>
  <c r="D1182" i="23"/>
  <c r="E1182" i="23"/>
  <c r="F1182" i="23"/>
  <c r="O1182" i="30" s="1"/>
  <c r="A1183" i="23"/>
  <c r="B1183" i="23"/>
  <c r="C1183" i="23"/>
  <c r="D1183" i="23"/>
  <c r="E1183" i="23"/>
  <c r="F1183" i="23"/>
  <c r="O1183" i="30" s="1"/>
  <c r="A1184" i="23"/>
  <c r="B1184" i="23"/>
  <c r="C1184" i="23"/>
  <c r="D1184" i="23"/>
  <c r="E1184" i="23"/>
  <c r="F1184" i="23"/>
  <c r="O1184" i="30" s="1"/>
  <c r="A1185" i="23"/>
  <c r="B1185" i="23"/>
  <c r="C1185" i="23"/>
  <c r="D1185" i="23"/>
  <c r="E1185" i="23"/>
  <c r="F1185" i="23"/>
  <c r="O1185" i="30" s="1"/>
  <c r="A1186" i="23"/>
  <c r="B1186" i="23"/>
  <c r="C1186" i="23"/>
  <c r="D1186" i="23"/>
  <c r="E1186" i="23"/>
  <c r="F1186" i="23"/>
  <c r="O1186" i="30" s="1"/>
  <c r="A1187" i="23"/>
  <c r="B1187" i="23"/>
  <c r="C1187" i="23"/>
  <c r="D1187" i="23"/>
  <c r="E1187" i="23"/>
  <c r="F1187" i="23"/>
  <c r="O1187" i="30" s="1"/>
  <c r="A1188" i="23"/>
  <c r="B1188" i="23"/>
  <c r="C1188" i="23"/>
  <c r="D1188" i="23"/>
  <c r="E1188" i="23"/>
  <c r="F1188" i="23"/>
  <c r="O1188" i="30" s="1"/>
  <c r="A1189" i="23"/>
  <c r="B1189" i="23"/>
  <c r="C1189" i="23"/>
  <c r="D1189" i="23"/>
  <c r="E1189" i="23"/>
  <c r="F1189" i="23"/>
  <c r="O1189" i="30" s="1"/>
  <c r="A1190" i="23"/>
  <c r="B1190" i="23"/>
  <c r="C1190" i="23"/>
  <c r="D1190" i="23"/>
  <c r="E1190" i="23"/>
  <c r="F1190" i="23"/>
  <c r="O1190" i="30" s="1"/>
  <c r="A1191" i="23"/>
  <c r="B1191" i="23"/>
  <c r="C1191" i="23"/>
  <c r="D1191" i="23"/>
  <c r="E1191" i="23"/>
  <c r="F1191" i="23"/>
  <c r="O1191" i="30" s="1"/>
  <c r="A1192" i="23"/>
  <c r="B1192" i="23"/>
  <c r="C1192" i="23"/>
  <c r="D1192" i="23"/>
  <c r="E1192" i="23"/>
  <c r="F1192" i="23"/>
  <c r="O1192" i="30" s="1"/>
  <c r="A1193" i="23"/>
  <c r="B1193" i="23"/>
  <c r="C1193" i="23"/>
  <c r="D1193" i="23"/>
  <c r="E1193" i="23"/>
  <c r="F1193" i="23"/>
  <c r="O1193" i="30" s="1"/>
  <c r="A1194" i="23"/>
  <c r="B1194" i="23"/>
  <c r="C1194" i="23"/>
  <c r="D1194" i="23"/>
  <c r="E1194" i="23"/>
  <c r="F1194" i="23"/>
  <c r="O1194" i="30" s="1"/>
  <c r="A1195" i="23"/>
  <c r="B1195" i="23"/>
  <c r="C1195" i="23"/>
  <c r="D1195" i="23"/>
  <c r="E1195" i="23"/>
  <c r="F1195" i="23"/>
  <c r="O1195" i="30" s="1"/>
  <c r="A1196" i="23"/>
  <c r="B1196" i="23"/>
  <c r="C1196" i="23"/>
  <c r="D1196" i="23"/>
  <c r="E1196" i="23"/>
  <c r="F1196" i="23"/>
  <c r="O1196" i="30" s="1"/>
  <c r="A1197" i="23"/>
  <c r="B1197" i="23"/>
  <c r="C1197" i="23"/>
  <c r="D1197" i="23"/>
  <c r="E1197" i="23"/>
  <c r="F1197" i="23"/>
  <c r="O1197" i="30" s="1"/>
  <c r="A1198" i="23"/>
  <c r="B1198" i="23"/>
  <c r="C1198" i="23"/>
  <c r="D1198" i="23"/>
  <c r="E1198" i="23"/>
  <c r="F1198" i="23"/>
  <c r="O1198" i="30" s="1"/>
  <c r="A1199" i="23"/>
  <c r="B1199" i="23"/>
  <c r="C1199" i="23"/>
  <c r="D1199" i="23"/>
  <c r="E1199" i="23"/>
  <c r="F1199" i="23"/>
  <c r="O1199" i="30" s="1"/>
  <c r="A1200" i="23"/>
  <c r="B1200" i="23"/>
  <c r="C1200" i="23"/>
  <c r="D1200" i="23"/>
  <c r="E1200" i="23"/>
  <c r="F1200" i="23"/>
  <c r="O1200" i="30" s="1"/>
  <c r="A1201" i="23"/>
  <c r="B1201" i="23"/>
  <c r="C1201" i="23"/>
  <c r="D1201" i="23"/>
  <c r="E1201" i="23"/>
  <c r="F1201" i="23"/>
  <c r="O1201" i="30" s="1"/>
  <c r="A1202" i="23"/>
  <c r="B1202" i="23"/>
  <c r="C1202" i="23"/>
  <c r="D1202" i="23"/>
  <c r="E1202" i="23"/>
  <c r="F1202" i="23"/>
  <c r="O1202" i="30" s="1"/>
  <c r="A1203" i="23"/>
  <c r="B1203" i="23"/>
  <c r="C1203" i="23"/>
  <c r="D1203" i="23"/>
  <c r="E1203" i="23"/>
  <c r="F1203" i="23"/>
  <c r="O1203" i="30" s="1"/>
  <c r="A1204" i="23"/>
  <c r="B1204" i="23"/>
  <c r="C1204" i="23"/>
  <c r="D1204" i="23"/>
  <c r="E1204" i="23"/>
  <c r="F1204" i="23"/>
  <c r="O1204" i="30" s="1"/>
  <c r="A1205" i="23"/>
  <c r="B1205" i="23"/>
  <c r="C1205" i="23"/>
  <c r="D1205" i="23"/>
  <c r="E1205" i="23"/>
  <c r="F1205" i="23"/>
  <c r="O1205" i="30" s="1"/>
  <c r="A1206" i="23"/>
  <c r="B1206" i="23"/>
  <c r="C1206" i="23"/>
  <c r="D1206" i="23"/>
  <c r="E1206" i="23"/>
  <c r="F1206" i="23"/>
  <c r="O1206" i="30" s="1"/>
  <c r="A1207" i="23"/>
  <c r="B1207" i="23"/>
  <c r="C1207" i="23"/>
  <c r="D1207" i="23"/>
  <c r="E1207" i="23"/>
  <c r="F1207" i="23"/>
  <c r="O1207" i="30" s="1"/>
  <c r="A1208" i="23"/>
  <c r="B1208" i="23"/>
  <c r="C1208" i="23"/>
  <c r="D1208" i="23"/>
  <c r="E1208" i="23"/>
  <c r="F1208" i="23"/>
  <c r="O1208" i="30" s="1"/>
  <c r="A1209" i="23"/>
  <c r="B1209" i="23"/>
  <c r="C1209" i="23"/>
  <c r="D1209" i="23"/>
  <c r="E1209" i="23"/>
  <c r="F1209" i="23"/>
  <c r="O1209" i="30" s="1"/>
  <c r="A1210" i="23"/>
  <c r="B1210" i="23"/>
  <c r="C1210" i="23"/>
  <c r="D1210" i="23"/>
  <c r="E1210" i="23"/>
  <c r="F1210" i="23"/>
  <c r="O1210" i="30" s="1"/>
  <c r="A1211" i="23"/>
  <c r="B1211" i="23"/>
  <c r="C1211" i="23"/>
  <c r="D1211" i="23"/>
  <c r="E1211" i="23"/>
  <c r="F1211" i="23"/>
  <c r="O1211" i="30" s="1"/>
  <c r="A1212" i="23"/>
  <c r="B1212" i="23"/>
  <c r="C1212" i="23"/>
  <c r="D1212" i="23"/>
  <c r="E1212" i="23"/>
  <c r="F1212" i="23"/>
  <c r="O1212" i="30" s="1"/>
  <c r="A1213" i="23"/>
  <c r="B1213" i="23"/>
  <c r="C1213" i="23"/>
  <c r="D1213" i="23"/>
  <c r="E1213" i="23"/>
  <c r="F1213" i="23"/>
  <c r="K1213" i="30" s="1"/>
  <c r="A1214" i="23"/>
  <c r="B1214" i="23"/>
  <c r="C1214" i="23"/>
  <c r="D1214" i="23"/>
  <c r="E1214" i="23"/>
  <c r="F1214" i="23"/>
  <c r="O1214" i="30" s="1"/>
  <c r="A1215" i="23"/>
  <c r="B1215" i="23"/>
  <c r="C1215" i="23"/>
  <c r="D1215" i="23"/>
  <c r="E1215" i="23"/>
  <c r="F1215" i="23"/>
  <c r="O1215" i="30" s="1"/>
  <c r="A1216" i="23"/>
  <c r="B1216" i="23"/>
  <c r="C1216" i="23"/>
  <c r="D1216" i="23"/>
  <c r="E1216" i="23"/>
  <c r="F1216" i="23"/>
  <c r="O1216" i="30" s="1"/>
  <c r="A1217" i="23"/>
  <c r="B1217" i="23"/>
  <c r="C1217" i="23"/>
  <c r="D1217" i="23"/>
  <c r="E1217" i="23"/>
  <c r="F1217" i="23"/>
  <c r="K1217" i="30" s="1"/>
  <c r="A1218" i="23"/>
  <c r="B1218" i="23"/>
  <c r="C1218" i="23"/>
  <c r="D1218" i="23"/>
  <c r="E1218" i="23"/>
  <c r="F1218" i="23"/>
  <c r="K1218" i="30" s="1"/>
  <c r="A1219" i="23"/>
  <c r="B1219" i="23"/>
  <c r="C1219" i="23"/>
  <c r="D1219" i="23"/>
  <c r="E1219" i="23"/>
  <c r="F1219" i="23"/>
  <c r="O1219" i="30" s="1"/>
  <c r="A1226" i="23"/>
  <c r="C1226" i="23"/>
  <c r="A1227" i="23"/>
  <c r="B1227" i="23"/>
  <c r="C1227" i="23"/>
  <c r="D1227" i="23"/>
  <c r="E1227" i="23"/>
  <c r="F1227" i="23"/>
  <c r="O1227" i="30" s="1"/>
  <c r="A1228" i="23"/>
  <c r="B1228" i="23"/>
  <c r="C1228" i="23"/>
  <c r="D1228" i="23"/>
  <c r="E1228" i="23"/>
  <c r="F1228" i="23"/>
  <c r="O1228" i="30" s="1"/>
  <c r="A1229" i="23"/>
  <c r="B1229" i="23"/>
  <c r="C1229" i="23"/>
  <c r="D1229" i="23"/>
  <c r="E1229" i="23"/>
  <c r="F1229" i="23"/>
  <c r="O1229" i="30" s="1"/>
  <c r="A1230" i="23"/>
  <c r="B1230" i="23"/>
  <c r="C1230" i="23"/>
  <c r="D1230" i="23"/>
  <c r="E1230" i="23"/>
  <c r="F1230" i="23"/>
  <c r="O1230" i="30" s="1"/>
  <c r="A1231" i="23"/>
  <c r="B1231" i="23"/>
  <c r="C1231" i="23"/>
  <c r="D1231" i="23"/>
  <c r="E1231" i="23"/>
  <c r="F1231" i="23"/>
  <c r="O1231" i="30" s="1"/>
  <c r="A1232" i="23"/>
  <c r="B1232" i="23"/>
  <c r="C1232" i="23"/>
  <c r="D1232" i="23"/>
  <c r="E1232" i="23"/>
  <c r="F1232" i="23"/>
  <c r="O1232" i="30" s="1"/>
  <c r="A1233" i="23"/>
  <c r="B1233" i="23"/>
  <c r="C1233" i="23"/>
  <c r="D1233" i="23"/>
  <c r="E1233" i="23"/>
  <c r="F1233" i="23"/>
  <c r="O1233" i="30" s="1"/>
  <c r="A1234" i="23"/>
  <c r="B1234" i="23"/>
  <c r="C1234" i="23"/>
  <c r="D1234" i="23"/>
  <c r="E1234" i="23"/>
  <c r="F1234" i="23"/>
  <c r="O1234" i="30" s="1"/>
  <c r="A1235" i="23"/>
  <c r="B1235" i="23"/>
  <c r="C1235" i="23"/>
  <c r="D1235" i="23"/>
  <c r="E1235" i="23"/>
  <c r="F1235" i="23"/>
  <c r="O1235" i="30" s="1"/>
  <c r="A1236" i="23"/>
  <c r="B1236" i="23"/>
  <c r="C1236" i="23"/>
  <c r="D1236" i="23"/>
  <c r="E1236" i="23"/>
  <c r="F1236" i="23"/>
  <c r="O1236" i="30" s="1"/>
  <c r="A1237" i="23"/>
  <c r="B1237" i="23"/>
  <c r="C1237" i="23"/>
  <c r="D1237" i="23"/>
  <c r="E1237" i="23"/>
  <c r="F1237" i="23"/>
  <c r="O1237" i="30" s="1"/>
  <c r="A1238" i="23"/>
  <c r="C1238" i="23"/>
  <c r="A1239" i="23"/>
  <c r="B1239" i="23"/>
  <c r="C1239" i="23"/>
  <c r="D1239" i="23"/>
  <c r="E1239" i="23"/>
  <c r="F1239" i="23"/>
  <c r="O1239" i="30" s="1"/>
  <c r="A1240" i="23"/>
  <c r="B1240" i="23"/>
  <c r="C1240" i="23"/>
  <c r="D1240" i="23"/>
  <c r="E1240" i="23"/>
  <c r="F1240" i="23"/>
  <c r="O1240" i="30" s="1"/>
  <c r="A1241" i="23"/>
  <c r="B1241" i="23"/>
  <c r="C1241" i="23"/>
  <c r="D1241" i="23"/>
  <c r="E1241" i="23"/>
  <c r="F1241" i="23"/>
  <c r="O1241" i="30" s="1"/>
  <c r="A1242" i="23"/>
  <c r="B1242" i="23"/>
  <c r="C1242" i="23"/>
  <c r="D1242" i="23"/>
  <c r="E1242" i="23"/>
  <c r="F1242" i="23"/>
  <c r="O1242" i="30" s="1"/>
  <c r="A1243" i="23"/>
  <c r="B1243" i="23"/>
  <c r="C1243" i="23"/>
  <c r="D1243" i="23"/>
  <c r="E1243" i="23"/>
  <c r="F1243" i="23"/>
  <c r="O1243" i="30" s="1"/>
  <c r="A1244" i="23"/>
  <c r="B1244" i="23"/>
  <c r="C1244" i="23"/>
  <c r="D1244" i="23"/>
  <c r="E1244" i="23"/>
  <c r="F1244" i="23"/>
  <c r="O1244" i="30" s="1"/>
  <c r="A1245" i="23"/>
  <c r="B1245" i="23"/>
  <c r="C1245" i="23"/>
  <c r="D1245" i="23"/>
  <c r="E1245" i="23"/>
  <c r="F1245" i="23"/>
  <c r="O1245" i="30" s="1"/>
  <c r="A1246" i="23"/>
  <c r="B1246" i="23"/>
  <c r="C1246" i="23"/>
  <c r="D1246" i="23"/>
  <c r="E1246" i="23"/>
  <c r="F1246" i="23"/>
  <c r="O1246" i="30" s="1"/>
  <c r="A1247" i="23"/>
  <c r="C1247" i="23"/>
  <c r="A1248" i="23"/>
  <c r="B1248" i="23"/>
  <c r="C1248" i="23"/>
  <c r="D1248" i="23"/>
  <c r="E1248" i="23"/>
  <c r="F1248" i="23"/>
  <c r="O1248" i="30" s="1"/>
  <c r="A1249" i="23"/>
  <c r="C1249" i="23"/>
  <c r="A1250" i="23"/>
  <c r="B1250" i="23"/>
  <c r="C1250" i="23"/>
  <c r="D1250" i="23"/>
  <c r="E1250" i="23"/>
  <c r="F1250" i="23"/>
  <c r="K1250" i="30" s="1"/>
  <c r="A1251" i="23"/>
  <c r="B1251" i="23"/>
  <c r="C1251" i="23"/>
  <c r="D1251" i="23"/>
  <c r="E1251" i="23"/>
  <c r="F1251" i="23"/>
  <c r="K1251" i="30" s="1"/>
  <c r="A1252" i="23"/>
  <c r="B1252" i="23"/>
  <c r="C1252" i="23"/>
  <c r="D1252" i="23"/>
  <c r="E1252" i="23"/>
  <c r="F1252" i="23"/>
  <c r="O1252" i="30" s="1"/>
  <c r="A1253" i="23"/>
  <c r="B1253" i="23"/>
  <c r="C1253" i="23"/>
  <c r="D1253" i="23"/>
  <c r="E1253" i="23"/>
  <c r="F1253" i="23"/>
  <c r="K1253" i="30" s="1"/>
  <c r="A1254" i="23"/>
  <c r="C1254" i="23"/>
  <c r="A1255" i="23"/>
  <c r="B1255" i="23"/>
  <c r="C1255" i="23"/>
  <c r="D1255" i="23"/>
  <c r="E1255" i="23"/>
  <c r="F1255" i="23"/>
  <c r="K1255" i="30" s="1"/>
  <c r="A1256" i="23"/>
  <c r="B1256" i="23"/>
  <c r="C1256" i="23"/>
  <c r="D1256" i="23"/>
  <c r="E1256" i="23"/>
  <c r="F1256" i="23"/>
  <c r="K1256" i="30" s="1"/>
  <c r="A1257" i="23"/>
  <c r="B1257" i="23"/>
  <c r="C1257" i="23"/>
  <c r="D1257" i="23"/>
  <c r="E1257" i="23"/>
  <c r="F1257" i="23"/>
  <c r="O1257" i="30" s="1"/>
  <c r="A1258" i="23"/>
  <c r="B1258" i="23"/>
  <c r="C1258" i="23"/>
  <c r="D1258" i="23"/>
  <c r="E1258" i="23"/>
  <c r="F1258" i="23"/>
  <c r="O1258" i="30" s="1"/>
  <c r="A1259" i="23"/>
  <c r="B1259" i="23"/>
  <c r="C1259" i="23"/>
  <c r="D1259" i="23"/>
  <c r="E1259" i="23"/>
  <c r="F1259" i="23"/>
  <c r="O1259" i="30" s="1"/>
  <c r="A1260" i="23"/>
  <c r="B1260" i="23"/>
  <c r="C1260" i="23"/>
  <c r="D1260" i="23"/>
  <c r="E1260" i="23"/>
  <c r="F1260" i="23"/>
  <c r="K1260" i="30" s="1"/>
  <c r="A1261" i="23"/>
  <c r="B1261" i="23"/>
  <c r="C1261" i="23"/>
  <c r="D1261" i="23"/>
  <c r="E1261" i="23"/>
  <c r="F1261" i="23"/>
  <c r="O1261" i="30" s="1"/>
  <c r="A1262" i="23"/>
  <c r="C1262" i="23"/>
  <c r="A1263" i="23"/>
  <c r="B1263" i="23"/>
  <c r="C1263" i="23"/>
  <c r="D1263" i="23"/>
  <c r="E1263" i="23"/>
  <c r="F1263" i="23"/>
  <c r="O1263" i="30" s="1"/>
  <c r="A1264" i="23"/>
  <c r="B1264" i="23"/>
  <c r="C1264" i="23"/>
  <c r="D1264" i="23"/>
  <c r="E1264" i="23"/>
  <c r="F1264" i="23"/>
  <c r="K1264" i="30" s="1"/>
  <c r="A1265" i="23"/>
  <c r="B1265" i="23"/>
  <c r="C1265" i="23"/>
  <c r="D1265" i="23"/>
  <c r="E1265" i="23"/>
  <c r="F1265" i="23"/>
  <c r="O1265" i="30" s="1"/>
  <c r="A1266" i="23"/>
  <c r="B1266" i="23"/>
  <c r="C1266" i="23"/>
  <c r="D1266" i="23"/>
  <c r="E1266" i="23"/>
  <c r="F1266" i="23"/>
  <c r="K1266" i="30" s="1"/>
  <c r="A1267" i="23"/>
  <c r="B1267" i="23"/>
  <c r="C1267" i="23"/>
  <c r="D1267" i="23"/>
  <c r="E1267" i="23"/>
  <c r="F1267" i="23"/>
  <c r="O1267" i="30" s="1"/>
  <c r="A1268" i="23"/>
  <c r="B1268" i="23"/>
  <c r="C1268" i="23"/>
  <c r="D1268" i="23"/>
  <c r="E1268" i="23"/>
  <c r="F1268" i="23"/>
  <c r="O1268" i="30" s="1"/>
  <c r="A1269" i="23"/>
  <c r="B1269" i="23"/>
  <c r="C1269" i="23"/>
  <c r="D1269" i="23"/>
  <c r="E1269" i="23"/>
  <c r="F1269" i="23"/>
  <c r="O1269" i="30" s="1"/>
  <c r="A1270" i="23"/>
  <c r="B1270" i="23"/>
  <c r="C1270" i="23"/>
  <c r="D1270" i="23"/>
  <c r="E1270" i="23"/>
  <c r="F1270" i="23"/>
  <c r="O1270" i="30" s="1"/>
  <c r="A1271" i="23"/>
  <c r="B1271" i="23"/>
  <c r="C1271" i="23"/>
  <c r="D1271" i="23"/>
  <c r="E1271" i="23"/>
  <c r="F1271" i="23"/>
  <c r="O1271" i="30" s="1"/>
  <c r="A1272" i="23"/>
  <c r="B1272" i="23"/>
  <c r="C1272" i="23"/>
  <c r="D1272" i="23"/>
  <c r="E1272" i="23"/>
  <c r="F1272" i="23"/>
  <c r="O1272" i="30" s="1"/>
  <c r="A1273" i="23"/>
  <c r="B1273" i="23"/>
  <c r="C1273" i="23"/>
  <c r="D1273" i="23"/>
  <c r="E1273" i="23"/>
  <c r="F1273" i="23"/>
  <c r="O1273" i="30" s="1"/>
  <c r="A1274" i="23"/>
  <c r="B1274" i="23"/>
  <c r="C1274" i="23"/>
  <c r="D1274" i="23"/>
  <c r="E1274" i="23"/>
  <c r="F1274" i="23"/>
  <c r="O1274" i="30" s="1"/>
  <c r="A1275" i="23"/>
  <c r="B1275" i="23"/>
  <c r="C1275" i="23"/>
  <c r="D1275" i="23"/>
  <c r="E1275" i="23"/>
  <c r="F1275" i="23"/>
  <c r="O1275" i="30" s="1"/>
  <c r="A1276" i="23"/>
  <c r="B1276" i="23"/>
  <c r="C1276" i="23"/>
  <c r="D1276" i="23"/>
  <c r="E1276" i="23"/>
  <c r="F1276" i="23"/>
  <c r="O1276" i="30" s="1"/>
  <c r="A1277" i="23"/>
  <c r="B1277" i="23"/>
  <c r="C1277" i="23"/>
  <c r="D1277" i="23"/>
  <c r="E1277" i="23"/>
  <c r="F1277" i="23"/>
  <c r="O1277" i="30" s="1"/>
  <c r="A1278" i="23"/>
  <c r="B1278" i="23"/>
  <c r="C1278" i="23"/>
  <c r="D1278" i="23"/>
  <c r="E1278" i="23"/>
  <c r="F1278" i="23"/>
  <c r="O1278" i="30" s="1"/>
  <c r="A1279" i="23"/>
  <c r="B1279" i="23"/>
  <c r="C1279" i="23"/>
  <c r="D1279" i="23"/>
  <c r="E1279" i="23"/>
  <c r="F1279" i="23"/>
  <c r="O1279" i="30" s="1"/>
  <c r="A1280" i="23"/>
  <c r="B1280" i="23"/>
  <c r="C1280" i="23"/>
  <c r="D1280" i="23"/>
  <c r="E1280" i="23"/>
  <c r="F1280" i="23"/>
  <c r="O1280" i="30" s="1"/>
  <c r="A1281" i="23"/>
  <c r="B1281" i="23"/>
  <c r="C1281" i="23"/>
  <c r="D1281" i="23"/>
  <c r="E1281" i="23"/>
  <c r="F1281" i="23"/>
  <c r="O1281" i="30" s="1"/>
  <c r="A1282" i="23"/>
  <c r="C1282" i="23"/>
  <c r="A1283" i="23"/>
  <c r="B1283" i="23"/>
  <c r="C1283" i="23"/>
  <c r="D1283" i="23"/>
  <c r="E1283" i="23"/>
  <c r="F1283" i="23"/>
  <c r="O1283" i="30" s="1"/>
  <c r="A1284" i="23"/>
  <c r="B1284" i="23"/>
  <c r="C1284" i="23"/>
  <c r="D1284" i="23"/>
  <c r="E1284" i="23"/>
  <c r="F1284" i="23"/>
  <c r="O1284" i="30" s="1"/>
  <c r="A1285" i="23"/>
  <c r="B1285" i="23"/>
  <c r="C1285" i="23"/>
  <c r="D1285" i="23"/>
  <c r="E1285" i="23"/>
  <c r="F1285" i="23"/>
  <c r="O1285" i="30" s="1"/>
  <c r="A1286" i="23"/>
  <c r="B1286" i="23"/>
  <c r="C1286" i="23"/>
  <c r="D1286" i="23"/>
  <c r="E1286" i="23"/>
  <c r="F1286" i="23"/>
  <c r="O1286" i="30" s="1"/>
  <c r="A1287" i="23"/>
  <c r="B1287" i="23"/>
  <c r="C1287" i="23"/>
  <c r="D1287" i="23"/>
  <c r="E1287" i="23"/>
  <c r="F1287" i="23"/>
  <c r="O1287" i="30" s="1"/>
  <c r="A1288" i="23"/>
  <c r="B1288" i="23"/>
  <c r="C1288" i="23"/>
  <c r="D1288" i="23"/>
  <c r="E1288" i="23"/>
  <c r="F1288" i="23"/>
  <c r="O1288" i="30" s="1"/>
  <c r="A1289" i="23"/>
  <c r="B1289" i="23"/>
  <c r="C1289" i="23"/>
  <c r="D1289" i="23"/>
  <c r="E1289" i="23"/>
  <c r="F1289" i="23"/>
  <c r="O1289" i="30" s="1"/>
  <c r="A1290" i="23"/>
  <c r="B1290" i="23"/>
  <c r="C1290" i="23"/>
  <c r="D1290" i="23"/>
  <c r="E1290" i="23"/>
  <c r="F1290" i="23"/>
  <c r="O1290" i="30" s="1"/>
  <c r="A1291" i="23"/>
  <c r="B1291" i="23"/>
  <c r="C1291" i="23"/>
  <c r="D1291" i="23"/>
  <c r="E1291" i="23"/>
  <c r="F1291" i="23"/>
  <c r="O1291" i="30" s="1"/>
  <c r="A1292" i="23"/>
  <c r="B1292" i="23"/>
  <c r="C1292" i="23"/>
  <c r="D1292" i="23"/>
  <c r="E1292" i="23"/>
  <c r="F1292" i="23"/>
  <c r="O1292" i="30" s="1"/>
  <c r="A1293" i="23"/>
  <c r="B1293" i="23"/>
  <c r="C1293" i="23"/>
  <c r="D1293" i="23"/>
  <c r="E1293" i="23"/>
  <c r="F1293" i="23"/>
  <c r="O1293" i="30" s="1"/>
  <c r="A1294" i="23"/>
  <c r="B1294" i="23"/>
  <c r="C1294" i="23"/>
  <c r="D1294" i="23"/>
  <c r="E1294" i="23"/>
  <c r="F1294" i="23"/>
  <c r="O1294" i="30" s="1"/>
  <c r="A1295" i="23"/>
  <c r="B1295" i="23"/>
  <c r="C1295" i="23"/>
  <c r="D1295" i="23"/>
  <c r="E1295" i="23"/>
  <c r="F1295" i="23"/>
  <c r="O1295" i="30" s="1"/>
  <c r="A1296" i="23"/>
  <c r="B1296" i="23"/>
  <c r="C1296" i="23"/>
  <c r="D1296" i="23"/>
  <c r="E1296" i="23"/>
  <c r="F1296" i="23"/>
  <c r="O1296" i="30" s="1"/>
  <c r="A1297" i="23"/>
  <c r="B1297" i="23"/>
  <c r="C1297" i="23"/>
  <c r="D1297" i="23"/>
  <c r="E1297" i="23"/>
  <c r="F1297" i="23"/>
  <c r="O1297" i="30" s="1"/>
  <c r="A1298" i="23"/>
  <c r="C1298" i="23"/>
  <c r="A1299" i="23"/>
  <c r="B1299" i="23"/>
  <c r="C1299" i="23"/>
  <c r="D1299" i="23"/>
  <c r="E1299" i="23"/>
  <c r="F1299" i="23"/>
  <c r="O1299" i="30" s="1"/>
  <c r="A1300" i="23"/>
  <c r="B1300" i="23"/>
  <c r="C1300" i="23"/>
  <c r="D1300" i="23"/>
  <c r="E1300" i="23"/>
  <c r="F1300" i="23"/>
  <c r="O1300" i="30" s="1"/>
  <c r="A1301" i="23"/>
  <c r="C1301" i="23"/>
  <c r="A1302" i="23"/>
  <c r="B1302" i="23"/>
  <c r="C1302" i="23"/>
  <c r="D1302" i="23"/>
  <c r="E1302" i="23"/>
  <c r="F1302" i="23"/>
  <c r="O1302" i="30" s="1"/>
  <c r="A1306" i="23"/>
  <c r="B1306" i="23"/>
  <c r="C1306" i="23"/>
  <c r="D1306" i="23"/>
  <c r="E1306" i="23"/>
  <c r="F1306" i="23"/>
  <c r="O1306" i="30" s="1"/>
  <c r="A1307" i="23"/>
  <c r="B1307" i="23"/>
  <c r="C1307" i="23"/>
  <c r="D1307" i="23"/>
  <c r="E1307" i="23"/>
  <c r="F1307" i="23"/>
  <c r="O1307" i="30" s="1"/>
  <c r="A1308" i="23"/>
  <c r="B1308" i="23"/>
  <c r="C1308" i="23"/>
  <c r="D1308" i="23"/>
  <c r="E1308" i="23"/>
  <c r="F1308" i="23"/>
  <c r="O1308" i="30" s="1"/>
  <c r="A1309" i="23"/>
  <c r="B1309" i="23"/>
  <c r="C1309" i="23"/>
  <c r="D1309" i="23"/>
  <c r="E1309" i="23"/>
  <c r="F1309" i="23"/>
  <c r="O1309" i="30" s="1"/>
  <c r="A1310" i="23"/>
  <c r="B1310" i="23"/>
  <c r="C1310" i="23"/>
  <c r="D1310" i="23"/>
  <c r="E1310" i="23"/>
  <c r="F1310" i="23"/>
  <c r="O1310" i="30" s="1"/>
  <c r="A1311" i="23"/>
  <c r="B1311" i="23"/>
  <c r="C1311" i="23"/>
  <c r="D1311" i="23"/>
  <c r="E1311" i="23"/>
  <c r="F1311" i="23"/>
  <c r="O1311" i="30" s="1"/>
  <c r="A1312" i="23"/>
  <c r="B1312" i="23"/>
  <c r="C1312" i="23"/>
  <c r="D1312" i="23"/>
  <c r="E1312" i="23"/>
  <c r="F1312" i="23"/>
  <c r="O1312" i="30" s="1"/>
  <c r="A1313" i="23"/>
  <c r="B1313" i="23"/>
  <c r="C1313" i="23"/>
  <c r="D1313" i="23"/>
  <c r="E1313" i="23"/>
  <c r="F1313" i="23"/>
  <c r="O1313" i="30" s="1"/>
  <c r="A1314" i="23"/>
  <c r="B1314" i="23"/>
  <c r="C1314" i="23"/>
  <c r="D1314" i="23"/>
  <c r="E1314" i="23"/>
  <c r="F1314" i="23"/>
  <c r="O1314" i="30" s="1"/>
  <c r="A1315" i="23"/>
  <c r="B1315" i="23"/>
  <c r="C1315" i="23"/>
  <c r="D1315" i="23"/>
  <c r="E1315" i="23"/>
  <c r="F1315" i="23"/>
  <c r="O1315" i="30" s="1"/>
  <c r="A1316" i="23"/>
  <c r="B1316" i="23"/>
  <c r="C1316" i="23"/>
  <c r="D1316" i="23"/>
  <c r="E1316" i="23"/>
  <c r="F1316" i="23"/>
  <c r="O1316" i="30" s="1"/>
  <c r="A1317" i="23"/>
  <c r="B1317" i="23"/>
  <c r="C1317" i="23"/>
  <c r="D1317" i="23"/>
  <c r="E1317" i="23"/>
  <c r="F1317" i="23"/>
  <c r="O1317" i="30" s="1"/>
  <c r="A1318" i="23"/>
  <c r="B1318" i="23"/>
  <c r="C1318" i="23"/>
  <c r="D1318" i="23"/>
  <c r="E1318" i="23"/>
  <c r="F1318" i="23"/>
  <c r="K1318" i="30" s="1"/>
  <c r="A1319" i="23"/>
  <c r="B1319" i="23"/>
  <c r="C1319" i="23"/>
  <c r="D1319" i="23"/>
  <c r="E1319" i="23"/>
  <c r="F1319" i="23"/>
  <c r="O1319" i="30" s="1"/>
  <c r="A1320" i="23"/>
  <c r="B1320" i="23"/>
  <c r="C1320" i="23"/>
  <c r="D1320" i="23"/>
  <c r="E1320" i="23"/>
  <c r="F1320" i="23"/>
  <c r="K1320" i="30" s="1"/>
  <c r="A1321" i="23"/>
  <c r="B1321" i="23"/>
  <c r="C1321" i="23"/>
  <c r="D1321" i="23"/>
  <c r="E1321" i="23"/>
  <c r="F1321" i="23"/>
  <c r="O1321" i="30" s="1"/>
  <c r="A1322" i="23"/>
  <c r="B1322" i="23"/>
  <c r="C1322" i="23"/>
  <c r="D1322" i="23"/>
  <c r="E1322" i="23"/>
  <c r="F1322" i="23"/>
  <c r="O1322" i="30" s="1"/>
  <c r="A1323" i="23"/>
  <c r="C1323" i="23"/>
  <c r="A1324" i="23"/>
  <c r="B1324" i="23"/>
  <c r="C1324" i="23"/>
  <c r="D1324" i="23"/>
  <c r="E1324" i="23"/>
  <c r="F1324" i="23"/>
  <c r="O1324" i="30" s="1"/>
  <c r="A1325" i="23"/>
  <c r="B1325" i="23"/>
  <c r="C1325" i="23"/>
  <c r="D1325" i="23"/>
  <c r="E1325" i="23"/>
  <c r="F1325" i="23"/>
  <c r="O1325" i="30" s="1"/>
  <c r="A1326" i="23"/>
  <c r="B1326" i="23"/>
  <c r="C1326" i="23"/>
  <c r="D1326" i="23"/>
  <c r="E1326" i="23"/>
  <c r="F1326" i="23"/>
  <c r="O1326" i="30" s="1"/>
  <c r="A1327" i="23"/>
  <c r="B1327" i="23"/>
  <c r="C1327" i="23"/>
  <c r="D1327" i="23"/>
  <c r="E1327" i="23"/>
  <c r="F1327" i="23"/>
  <c r="O1327" i="30" s="1"/>
  <c r="A1328" i="23"/>
  <c r="B1328" i="23"/>
  <c r="C1328" i="23"/>
  <c r="D1328" i="23"/>
  <c r="E1328" i="23"/>
  <c r="F1328" i="23"/>
  <c r="O1328" i="30" s="1"/>
  <c r="A1329" i="23"/>
  <c r="B1329" i="23"/>
  <c r="C1329" i="23"/>
  <c r="D1329" i="23"/>
  <c r="E1329" i="23"/>
  <c r="F1329" i="23"/>
  <c r="O1329" i="30" s="1"/>
  <c r="A1330" i="23"/>
  <c r="B1330" i="23"/>
  <c r="C1330" i="23"/>
  <c r="D1330" i="23"/>
  <c r="E1330" i="23"/>
  <c r="F1330" i="23"/>
  <c r="O1330" i="30" s="1"/>
  <c r="A1331" i="23"/>
  <c r="B1331" i="23"/>
  <c r="C1331" i="23"/>
  <c r="D1331" i="23"/>
  <c r="E1331" i="23"/>
  <c r="F1331" i="23"/>
  <c r="O1331" i="30" s="1"/>
  <c r="A1332" i="23"/>
  <c r="B1332" i="23"/>
  <c r="C1332" i="23"/>
  <c r="D1332" i="23"/>
  <c r="E1332" i="23"/>
  <c r="F1332" i="23"/>
  <c r="O1332" i="30" s="1"/>
  <c r="A1333" i="23"/>
  <c r="B1333" i="23"/>
  <c r="C1333" i="23"/>
  <c r="D1333" i="23"/>
  <c r="E1333" i="23"/>
  <c r="F1333" i="23"/>
  <c r="O1333" i="30" s="1"/>
  <c r="A1334" i="23"/>
  <c r="B1334" i="23"/>
  <c r="C1334" i="23"/>
  <c r="D1334" i="23"/>
  <c r="E1334" i="23"/>
  <c r="F1334" i="23"/>
  <c r="O1334" i="30" s="1"/>
  <c r="A1335" i="23"/>
  <c r="B1335" i="23"/>
  <c r="C1335" i="23"/>
  <c r="D1335" i="23"/>
  <c r="E1335" i="23"/>
  <c r="F1335" i="23"/>
  <c r="O1335" i="30" s="1"/>
  <c r="A1336" i="23"/>
  <c r="B1336" i="23"/>
  <c r="C1336" i="23"/>
  <c r="D1336" i="23"/>
  <c r="E1336" i="23"/>
  <c r="F1336" i="23"/>
  <c r="O1336" i="30" s="1"/>
  <c r="A1337" i="23"/>
  <c r="B1337" i="23"/>
  <c r="C1337" i="23"/>
  <c r="D1337" i="23"/>
  <c r="E1337" i="23"/>
  <c r="F1337" i="23"/>
  <c r="O1337" i="30" s="1"/>
  <c r="A1338" i="23"/>
  <c r="B1338" i="23"/>
  <c r="C1338" i="23"/>
  <c r="D1338" i="23"/>
  <c r="E1338" i="23"/>
  <c r="F1338" i="23"/>
  <c r="O1338" i="30" s="1"/>
  <c r="A1339" i="23"/>
  <c r="B1339" i="23"/>
  <c r="C1339" i="23"/>
  <c r="D1339" i="23"/>
  <c r="E1339" i="23"/>
  <c r="F1339" i="23"/>
  <c r="O1339" i="30" s="1"/>
  <c r="A1340" i="23"/>
  <c r="B1340" i="23"/>
  <c r="C1340" i="23"/>
  <c r="D1340" i="23"/>
  <c r="E1340" i="23"/>
  <c r="F1340" i="23"/>
  <c r="O1340" i="30" s="1"/>
  <c r="A1341" i="23"/>
  <c r="B1341" i="23"/>
  <c r="C1341" i="23"/>
  <c r="D1341" i="23"/>
  <c r="E1341" i="23"/>
  <c r="F1341" i="23"/>
  <c r="O1341" i="30" s="1"/>
  <c r="A1342" i="23"/>
  <c r="B1342" i="23"/>
  <c r="C1342" i="23"/>
  <c r="D1342" i="23"/>
  <c r="E1342" i="23"/>
  <c r="F1342" i="23"/>
  <c r="O1342" i="30" s="1"/>
  <c r="A1343" i="23"/>
  <c r="B1343" i="23"/>
  <c r="C1343" i="23"/>
  <c r="D1343" i="23"/>
  <c r="E1343" i="23"/>
  <c r="F1343" i="23"/>
  <c r="O1343" i="30" s="1"/>
  <c r="A1344" i="23"/>
  <c r="B1344" i="23"/>
  <c r="C1344" i="23"/>
  <c r="D1344" i="23"/>
  <c r="E1344" i="23"/>
  <c r="F1344" i="23"/>
  <c r="O1344" i="30" s="1"/>
  <c r="A1345" i="23"/>
  <c r="B1345" i="23"/>
  <c r="C1345" i="23"/>
  <c r="D1345" i="23"/>
  <c r="E1345" i="23"/>
  <c r="F1345" i="23"/>
  <c r="O1345" i="30" s="1"/>
  <c r="A1346" i="23"/>
  <c r="B1346" i="23"/>
  <c r="C1346" i="23"/>
  <c r="D1346" i="23"/>
  <c r="E1346" i="23"/>
  <c r="F1346" i="23"/>
  <c r="O1346" i="30" s="1"/>
  <c r="A1347" i="23"/>
  <c r="B1347" i="23"/>
  <c r="C1347" i="23"/>
  <c r="D1347" i="23"/>
  <c r="E1347" i="23"/>
  <c r="F1347" i="23"/>
  <c r="O1347" i="30" s="1"/>
  <c r="A1348" i="23"/>
  <c r="B1348" i="23"/>
  <c r="C1348" i="23"/>
  <c r="D1348" i="23"/>
  <c r="E1348" i="23"/>
  <c r="F1348" i="23"/>
  <c r="O1348" i="30" s="1"/>
  <c r="A1349" i="23"/>
  <c r="B1349" i="23"/>
  <c r="C1349" i="23"/>
  <c r="D1349" i="23"/>
  <c r="E1349" i="23"/>
  <c r="F1349" i="23"/>
  <c r="O1349" i="30" s="1"/>
  <c r="A1350" i="23"/>
  <c r="B1350" i="23"/>
  <c r="C1350" i="23"/>
  <c r="D1350" i="23"/>
  <c r="E1350" i="23"/>
  <c r="F1350" i="23"/>
  <c r="O1350" i="30" s="1"/>
  <c r="A1351" i="23"/>
  <c r="B1351" i="23"/>
  <c r="C1351" i="23"/>
  <c r="D1351" i="23"/>
  <c r="E1351" i="23"/>
  <c r="F1351" i="23"/>
  <c r="O1351" i="30" s="1"/>
  <c r="A1352" i="23"/>
  <c r="B1352" i="23"/>
  <c r="C1352" i="23"/>
  <c r="D1352" i="23"/>
  <c r="E1352" i="23"/>
  <c r="F1352" i="23"/>
  <c r="O1352" i="30" s="1"/>
  <c r="A1353" i="23"/>
  <c r="B1353" i="23"/>
  <c r="C1353" i="23"/>
  <c r="D1353" i="23"/>
  <c r="E1353" i="23"/>
  <c r="F1353" i="23"/>
  <c r="O1353" i="30" s="1"/>
  <c r="A1354" i="23"/>
  <c r="B1354" i="23"/>
  <c r="C1354" i="23"/>
  <c r="D1354" i="23"/>
  <c r="E1354" i="23"/>
  <c r="F1354" i="23"/>
  <c r="O1354" i="30" s="1"/>
  <c r="A1355" i="23"/>
  <c r="B1355" i="23"/>
  <c r="C1355" i="23"/>
  <c r="D1355" i="23"/>
  <c r="E1355" i="23"/>
  <c r="F1355" i="23"/>
  <c r="O1355" i="30" s="1"/>
  <c r="A1356" i="23"/>
  <c r="B1356" i="23"/>
  <c r="C1356" i="23"/>
  <c r="D1356" i="23"/>
  <c r="E1356" i="23"/>
  <c r="F1356" i="23"/>
  <c r="O1356" i="30" s="1"/>
  <c r="A1357" i="23"/>
  <c r="B1357" i="23"/>
  <c r="C1357" i="23"/>
  <c r="D1357" i="23"/>
  <c r="E1357" i="23"/>
  <c r="F1357" i="23"/>
  <c r="O1357" i="30" s="1"/>
  <c r="A1358" i="23"/>
  <c r="B1358" i="23"/>
  <c r="C1358" i="23"/>
  <c r="D1358" i="23"/>
  <c r="E1358" i="23"/>
  <c r="F1358" i="23"/>
  <c r="O1358" i="30" s="1"/>
  <c r="A1359" i="23"/>
  <c r="B1359" i="23"/>
  <c r="C1359" i="23"/>
  <c r="D1359" i="23"/>
  <c r="E1359" i="23"/>
  <c r="F1359" i="23"/>
  <c r="O1359" i="30" s="1"/>
  <c r="A1360" i="23"/>
  <c r="B1360" i="23"/>
  <c r="C1360" i="23"/>
  <c r="D1360" i="23"/>
  <c r="E1360" i="23"/>
  <c r="F1360" i="23"/>
  <c r="O1360" i="30" s="1"/>
  <c r="A1361" i="23"/>
  <c r="B1361" i="23"/>
  <c r="C1361" i="23"/>
  <c r="D1361" i="23"/>
  <c r="E1361" i="23"/>
  <c r="F1361" i="23"/>
  <c r="O1361" i="30" s="1"/>
  <c r="A1362" i="23"/>
  <c r="B1362" i="23"/>
  <c r="C1362" i="23"/>
  <c r="D1362" i="23"/>
  <c r="E1362" i="23"/>
  <c r="F1362" i="23"/>
  <c r="O1362" i="30" s="1"/>
  <c r="A1363" i="23"/>
  <c r="B1363" i="23"/>
  <c r="C1363" i="23"/>
  <c r="D1363" i="23"/>
  <c r="E1363" i="23"/>
  <c r="F1363" i="23"/>
  <c r="O1363" i="30" s="1"/>
  <c r="A1364" i="23"/>
  <c r="B1364" i="23"/>
  <c r="C1364" i="23"/>
  <c r="D1364" i="23"/>
  <c r="E1364" i="23"/>
  <c r="F1364" i="23"/>
  <c r="O1364" i="30" s="1"/>
  <c r="A1365" i="23"/>
  <c r="B1365" i="23"/>
  <c r="C1365" i="23"/>
  <c r="D1365" i="23"/>
  <c r="E1365" i="23"/>
  <c r="F1365" i="23"/>
  <c r="O1365" i="30" s="1"/>
  <c r="A1366" i="23"/>
  <c r="B1366" i="23"/>
  <c r="C1366" i="23"/>
  <c r="D1366" i="23"/>
  <c r="E1366" i="23"/>
  <c r="F1366" i="23"/>
  <c r="O1366" i="30" s="1"/>
  <c r="A1367" i="23"/>
  <c r="B1367" i="23"/>
  <c r="C1367" i="23"/>
  <c r="D1367" i="23"/>
  <c r="E1367" i="23"/>
  <c r="F1367" i="23"/>
  <c r="O1367" i="30" s="1"/>
  <c r="A1368" i="23"/>
  <c r="B1368" i="23"/>
  <c r="C1368" i="23"/>
  <c r="D1368" i="23"/>
  <c r="E1368" i="23"/>
  <c r="F1368" i="23"/>
  <c r="O1368" i="30" s="1"/>
  <c r="A1369" i="23"/>
  <c r="B1369" i="23"/>
  <c r="C1369" i="23"/>
  <c r="D1369" i="23"/>
  <c r="E1369" i="23"/>
  <c r="F1369" i="23"/>
  <c r="O1369" i="30" s="1"/>
  <c r="A1370" i="23"/>
  <c r="B1370" i="23"/>
  <c r="C1370" i="23"/>
  <c r="D1370" i="23"/>
  <c r="E1370" i="23"/>
  <c r="F1370" i="23"/>
  <c r="O1370" i="30" s="1"/>
  <c r="A1371" i="23"/>
  <c r="B1371" i="23"/>
  <c r="C1371" i="23"/>
  <c r="D1371" i="23"/>
  <c r="E1371" i="23"/>
  <c r="F1371" i="23"/>
  <c r="O1371" i="30" s="1"/>
  <c r="A1372" i="23"/>
  <c r="B1372" i="23"/>
  <c r="C1372" i="23"/>
  <c r="D1372" i="23"/>
  <c r="E1372" i="23"/>
  <c r="F1372" i="23"/>
  <c r="O1372" i="30" s="1"/>
  <c r="A1373" i="23"/>
  <c r="B1373" i="23"/>
  <c r="C1373" i="23"/>
  <c r="D1373" i="23"/>
  <c r="E1373" i="23"/>
  <c r="F1373" i="23"/>
  <c r="O1373" i="30" s="1"/>
  <c r="A1374" i="23"/>
  <c r="B1374" i="23"/>
  <c r="C1374" i="23"/>
  <c r="D1374" i="23"/>
  <c r="E1374" i="23"/>
  <c r="F1374" i="23"/>
  <c r="O1374" i="30" s="1"/>
  <c r="A1375" i="23"/>
  <c r="B1375" i="23"/>
  <c r="C1375" i="23"/>
  <c r="D1375" i="23"/>
  <c r="E1375" i="23"/>
  <c r="F1375" i="23"/>
  <c r="O1375" i="30" s="1"/>
  <c r="A1376" i="23"/>
  <c r="B1376" i="23"/>
  <c r="C1376" i="23"/>
  <c r="D1376" i="23"/>
  <c r="E1376" i="23"/>
  <c r="F1376" i="23"/>
  <c r="O1376" i="30" s="1"/>
  <c r="A1377" i="23"/>
  <c r="B1377" i="23"/>
  <c r="C1377" i="23"/>
  <c r="D1377" i="23"/>
  <c r="E1377" i="23"/>
  <c r="F1377" i="23"/>
  <c r="O1377" i="30" s="1"/>
  <c r="A1378" i="23"/>
  <c r="B1378" i="23"/>
  <c r="C1378" i="23"/>
  <c r="D1378" i="23"/>
  <c r="E1378" i="23"/>
  <c r="F1378" i="23"/>
  <c r="O1378" i="30" s="1"/>
  <c r="A1379" i="23"/>
  <c r="B1379" i="23"/>
  <c r="C1379" i="23"/>
  <c r="D1379" i="23"/>
  <c r="E1379" i="23"/>
  <c r="F1379" i="23"/>
  <c r="O1379" i="30" s="1"/>
  <c r="A1380" i="23"/>
  <c r="B1380" i="23"/>
  <c r="C1380" i="23"/>
  <c r="D1380" i="23"/>
  <c r="E1380" i="23"/>
  <c r="F1380" i="23"/>
  <c r="O1380" i="30" s="1"/>
  <c r="A1381" i="23"/>
  <c r="B1381" i="23"/>
  <c r="C1381" i="23"/>
  <c r="D1381" i="23"/>
  <c r="E1381" i="23"/>
  <c r="F1381" i="23"/>
  <c r="O1381" i="30" s="1"/>
  <c r="A1382" i="23"/>
  <c r="B1382" i="23"/>
  <c r="C1382" i="23"/>
  <c r="D1382" i="23"/>
  <c r="E1382" i="23"/>
  <c r="F1382" i="23"/>
  <c r="O1382" i="30" s="1"/>
  <c r="A1383" i="23"/>
  <c r="B1383" i="23"/>
  <c r="C1383" i="23"/>
  <c r="D1383" i="23"/>
  <c r="E1383" i="23"/>
  <c r="F1383" i="23"/>
  <c r="O1383" i="30" s="1"/>
  <c r="A1384" i="23"/>
  <c r="B1384" i="23"/>
  <c r="C1384" i="23"/>
  <c r="D1384" i="23"/>
  <c r="E1384" i="23"/>
  <c r="F1384" i="23"/>
  <c r="O1384" i="30" s="1"/>
  <c r="A1385" i="23"/>
  <c r="B1385" i="23"/>
  <c r="C1385" i="23"/>
  <c r="D1385" i="23"/>
  <c r="E1385" i="23"/>
  <c r="F1385" i="23"/>
  <c r="O1385" i="30" s="1"/>
  <c r="A1386" i="23"/>
  <c r="B1386" i="23"/>
  <c r="C1386" i="23"/>
  <c r="D1386" i="23"/>
  <c r="E1386" i="23"/>
  <c r="F1386" i="23"/>
  <c r="O1386" i="30" s="1"/>
  <c r="A1387" i="23"/>
  <c r="B1387" i="23"/>
  <c r="C1387" i="23"/>
  <c r="D1387" i="23"/>
  <c r="E1387" i="23"/>
  <c r="F1387" i="23"/>
  <c r="O1387" i="30" s="1"/>
  <c r="A1388" i="23"/>
  <c r="B1388" i="23"/>
  <c r="C1388" i="23"/>
  <c r="D1388" i="23"/>
  <c r="E1388" i="23"/>
  <c r="F1388" i="23"/>
  <c r="O1388" i="30" s="1"/>
  <c r="A1389" i="23"/>
  <c r="B1389" i="23"/>
  <c r="C1389" i="23"/>
  <c r="D1389" i="23"/>
  <c r="E1389" i="23"/>
  <c r="F1389" i="23"/>
  <c r="O1389" i="30" s="1"/>
  <c r="A1390" i="23"/>
  <c r="B1390" i="23"/>
  <c r="C1390" i="23"/>
  <c r="D1390" i="23"/>
  <c r="E1390" i="23"/>
  <c r="F1390" i="23"/>
  <c r="O1390" i="30" s="1"/>
  <c r="A1391" i="23"/>
  <c r="B1391" i="23"/>
  <c r="C1391" i="23"/>
  <c r="D1391" i="23"/>
  <c r="E1391" i="23"/>
  <c r="F1391" i="23"/>
  <c r="O1391" i="30" s="1"/>
  <c r="A1392" i="23"/>
  <c r="B1392" i="23"/>
  <c r="C1392" i="23"/>
  <c r="D1392" i="23"/>
  <c r="E1392" i="23"/>
  <c r="F1392" i="23"/>
  <c r="O1392" i="30" s="1"/>
  <c r="A1393" i="23"/>
  <c r="B1393" i="23"/>
  <c r="C1393" i="23"/>
  <c r="D1393" i="23"/>
  <c r="E1393" i="23"/>
  <c r="F1393" i="23"/>
  <c r="O1393" i="30" s="1"/>
  <c r="A1394" i="23"/>
  <c r="B1394" i="23"/>
  <c r="C1394" i="23"/>
  <c r="D1394" i="23"/>
  <c r="E1394" i="23"/>
  <c r="F1394" i="23"/>
  <c r="O1394" i="30" s="1"/>
  <c r="A1395" i="23"/>
  <c r="B1395" i="23"/>
  <c r="C1395" i="23"/>
  <c r="D1395" i="23"/>
  <c r="E1395" i="23"/>
  <c r="F1395" i="23"/>
  <c r="O1395" i="30" s="1"/>
  <c r="A1396" i="23"/>
  <c r="B1396" i="23"/>
  <c r="C1396" i="23"/>
  <c r="D1396" i="23"/>
  <c r="E1396" i="23"/>
  <c r="F1396" i="23"/>
  <c r="O1396" i="30" s="1"/>
  <c r="A1397" i="23"/>
  <c r="B1397" i="23"/>
  <c r="C1397" i="23"/>
  <c r="D1397" i="23"/>
  <c r="E1397" i="23"/>
  <c r="F1397" i="23"/>
  <c r="O1397" i="30" s="1"/>
  <c r="A1398" i="23"/>
  <c r="B1398" i="23"/>
  <c r="C1398" i="23"/>
  <c r="D1398" i="23"/>
  <c r="E1398" i="23"/>
  <c r="F1398" i="23"/>
  <c r="O1398" i="30" s="1"/>
  <c r="A1399" i="23"/>
  <c r="B1399" i="23"/>
  <c r="C1399" i="23"/>
  <c r="D1399" i="23"/>
  <c r="E1399" i="23"/>
  <c r="F1399" i="23"/>
  <c r="O1399" i="30" s="1"/>
  <c r="A1400" i="23"/>
  <c r="B1400" i="23"/>
  <c r="C1400" i="23"/>
  <c r="D1400" i="23"/>
  <c r="E1400" i="23"/>
  <c r="F1400" i="23"/>
  <c r="O1400" i="30" s="1"/>
  <c r="A1401" i="23"/>
  <c r="B1401" i="23"/>
  <c r="C1401" i="23"/>
  <c r="D1401" i="23"/>
  <c r="E1401" i="23"/>
  <c r="F1401" i="23"/>
  <c r="O1401" i="30" s="1"/>
  <c r="A1402" i="23"/>
  <c r="B1402" i="23"/>
  <c r="C1402" i="23"/>
  <c r="D1402" i="23"/>
  <c r="E1402" i="23"/>
  <c r="F1402" i="23"/>
  <c r="O1402" i="30" s="1"/>
  <c r="A1403" i="23"/>
  <c r="B1403" i="23"/>
  <c r="C1403" i="23"/>
  <c r="D1403" i="23"/>
  <c r="E1403" i="23"/>
  <c r="F1403" i="23"/>
  <c r="O1403" i="30" s="1"/>
  <c r="A1404" i="23"/>
  <c r="B1404" i="23"/>
  <c r="C1404" i="23"/>
  <c r="D1404" i="23"/>
  <c r="E1404" i="23"/>
  <c r="F1404" i="23"/>
  <c r="O1404" i="30" s="1"/>
  <c r="A1405" i="23"/>
  <c r="B1405" i="23"/>
  <c r="C1405" i="23"/>
  <c r="D1405" i="23"/>
  <c r="E1405" i="23"/>
  <c r="F1405" i="23"/>
  <c r="O1405" i="30" s="1"/>
  <c r="A1406" i="23"/>
  <c r="B1406" i="23"/>
  <c r="C1406" i="23"/>
  <c r="D1406" i="23"/>
  <c r="E1406" i="23"/>
  <c r="F1406" i="23"/>
  <c r="O1406" i="30" s="1"/>
  <c r="A1407" i="23"/>
  <c r="B1407" i="23"/>
  <c r="C1407" i="23"/>
  <c r="D1407" i="23"/>
  <c r="E1407" i="23"/>
  <c r="F1407" i="23"/>
  <c r="O1407" i="30" s="1"/>
  <c r="A1408" i="23"/>
  <c r="B1408" i="23"/>
  <c r="C1408" i="23"/>
  <c r="D1408" i="23"/>
  <c r="E1408" i="23"/>
  <c r="F1408" i="23"/>
  <c r="O1408" i="30" s="1"/>
  <c r="A1409" i="23"/>
  <c r="B1409" i="23"/>
  <c r="C1409" i="23"/>
  <c r="D1409" i="23"/>
  <c r="E1409" i="23"/>
  <c r="F1409" i="23"/>
  <c r="O1409" i="30" s="1"/>
  <c r="A1410" i="23"/>
  <c r="B1410" i="23"/>
  <c r="C1410" i="23"/>
  <c r="D1410" i="23"/>
  <c r="E1410" i="23"/>
  <c r="F1410" i="23"/>
  <c r="O1410" i="30" s="1"/>
  <c r="A1411" i="23"/>
  <c r="B1411" i="23"/>
  <c r="C1411" i="23"/>
  <c r="D1411" i="23"/>
  <c r="E1411" i="23"/>
  <c r="F1411" i="23"/>
  <c r="O1411" i="30" s="1"/>
  <c r="A1412" i="23"/>
  <c r="B1412" i="23"/>
  <c r="C1412" i="23"/>
  <c r="D1412" i="23"/>
  <c r="E1412" i="23"/>
  <c r="F1412" i="23"/>
  <c r="O1412" i="30" s="1"/>
  <c r="A1413" i="23"/>
  <c r="B1413" i="23"/>
  <c r="C1413" i="23"/>
  <c r="D1413" i="23"/>
  <c r="E1413" i="23"/>
  <c r="F1413" i="23"/>
  <c r="O1413" i="30" s="1"/>
  <c r="A1414" i="23"/>
  <c r="B1414" i="23"/>
  <c r="C1414" i="23"/>
  <c r="D1414" i="23"/>
  <c r="E1414" i="23"/>
  <c r="F1414" i="23"/>
  <c r="O1414" i="30" s="1"/>
  <c r="A1415" i="23"/>
  <c r="B1415" i="23"/>
  <c r="C1415" i="23"/>
  <c r="D1415" i="23"/>
  <c r="E1415" i="23"/>
  <c r="F1415" i="23"/>
  <c r="O1415" i="30" s="1"/>
  <c r="A1416" i="23"/>
  <c r="B1416" i="23"/>
  <c r="C1416" i="23"/>
  <c r="D1416" i="23"/>
  <c r="E1416" i="23"/>
  <c r="F1416" i="23"/>
  <c r="O1416" i="30" s="1"/>
  <c r="A1417" i="23"/>
  <c r="B1417" i="23"/>
  <c r="C1417" i="23"/>
  <c r="D1417" i="23"/>
  <c r="E1417" i="23"/>
  <c r="F1417" i="23"/>
  <c r="O1417" i="30" s="1"/>
  <c r="A1418" i="23"/>
  <c r="B1418" i="23"/>
  <c r="C1418" i="23"/>
  <c r="D1418" i="23"/>
  <c r="E1418" i="23"/>
  <c r="F1418" i="23"/>
  <c r="O1418" i="30" s="1"/>
  <c r="A1419" i="23"/>
  <c r="B1419" i="23"/>
  <c r="C1419" i="23"/>
  <c r="D1419" i="23"/>
  <c r="E1419" i="23"/>
  <c r="F1419" i="23"/>
  <c r="O1419" i="30" s="1"/>
  <c r="A1420" i="23"/>
  <c r="B1420" i="23"/>
  <c r="C1420" i="23"/>
  <c r="D1420" i="23"/>
  <c r="E1420" i="23"/>
  <c r="F1420" i="23"/>
  <c r="O1420" i="30" s="1"/>
  <c r="A1421" i="23"/>
  <c r="B1421" i="23"/>
  <c r="C1421" i="23"/>
  <c r="D1421" i="23"/>
  <c r="E1421" i="23"/>
  <c r="F1421" i="23"/>
  <c r="O1421" i="30" s="1"/>
  <c r="A1422" i="23"/>
  <c r="B1422" i="23"/>
  <c r="C1422" i="23"/>
  <c r="D1422" i="23"/>
  <c r="E1422" i="23"/>
  <c r="F1422" i="23"/>
  <c r="O1422" i="30" s="1"/>
  <c r="A1423" i="23"/>
  <c r="B1423" i="23"/>
  <c r="C1423" i="23"/>
  <c r="D1423" i="23"/>
  <c r="E1423" i="23"/>
  <c r="F1423" i="23"/>
  <c r="O1423" i="30" s="1"/>
  <c r="A1424" i="23"/>
  <c r="B1424" i="23"/>
  <c r="C1424" i="23"/>
  <c r="D1424" i="23"/>
  <c r="E1424" i="23"/>
  <c r="F1424" i="23"/>
  <c r="O1424" i="30" s="1"/>
  <c r="A6" i="23"/>
  <c r="A1460" i="31" l="1"/>
  <c r="AK1432" i="23"/>
  <c r="K1432" i="30"/>
  <c r="AK1431" i="23"/>
  <c r="K1431" i="30"/>
  <c r="AK1430" i="23"/>
  <c r="K1430" i="30"/>
  <c r="AK1429" i="23"/>
  <c r="O1429" i="30"/>
  <c r="AK1428" i="23"/>
  <c r="O1428" i="30"/>
  <c r="AK1427" i="23"/>
  <c r="O1427" i="30"/>
  <c r="AK1426" i="23"/>
  <c r="O1426" i="30"/>
  <c r="AK1425" i="23"/>
  <c r="O1425" i="30"/>
  <c r="AK1457" i="23"/>
  <c r="O1457" i="30"/>
  <c r="AK1456" i="23"/>
  <c r="O1456" i="30"/>
  <c r="AK1455" i="23"/>
  <c r="O1455" i="30"/>
  <c r="AK1454" i="23"/>
  <c r="O1454" i="30"/>
  <c r="AK1453" i="23"/>
  <c r="K1453" i="30"/>
  <c r="AK1452" i="23"/>
  <c r="O1452" i="30"/>
  <c r="AK1451" i="23"/>
  <c r="O1451" i="30"/>
  <c r="AK1450" i="23"/>
  <c r="O1450" i="30"/>
  <c r="AK1449" i="23"/>
  <c r="O1449" i="30"/>
  <c r="AK1448" i="23"/>
  <c r="O1448" i="30"/>
  <c r="AK1447" i="23"/>
  <c r="O1447" i="30"/>
  <c r="AK1446" i="23"/>
  <c r="O1446" i="30"/>
  <c r="AK1445" i="23"/>
  <c r="O1445" i="30"/>
  <c r="AK1444" i="23"/>
  <c r="O1444" i="30"/>
  <c r="AK1443" i="23"/>
  <c r="O1443" i="30"/>
  <c r="AK1442" i="23"/>
  <c r="O1442" i="30"/>
  <c r="AK1441" i="23"/>
  <c r="O1441" i="30"/>
  <c r="AK1440" i="23"/>
  <c r="O1440" i="30"/>
  <c r="AK1439" i="23"/>
  <c r="O1439" i="30"/>
  <c r="AK1438" i="23"/>
  <c r="O1438" i="30"/>
  <c r="AK1437" i="23"/>
  <c r="O1437" i="30"/>
  <c r="AK1436" i="23"/>
  <c r="O1436" i="30"/>
  <c r="AK1435" i="23"/>
  <c r="O1435" i="30"/>
  <c r="AK1434" i="23"/>
  <c r="O1434" i="30"/>
  <c r="N1323" i="31"/>
  <c r="F1323" i="31"/>
  <c r="N432" i="31"/>
  <c r="F432" i="31"/>
  <c r="C159" i="31"/>
  <c r="D159" i="31" s="1"/>
  <c r="F159" i="31"/>
  <c r="J1238" i="31"/>
  <c r="K1238" i="31" s="1"/>
  <c r="F1238" i="31"/>
  <c r="E238" i="31"/>
  <c r="F238" i="31"/>
  <c r="C182" i="31"/>
  <c r="D182" i="31" s="1"/>
  <c r="F182" i="31"/>
  <c r="C1301" i="31"/>
  <c r="D1301" i="31" s="1"/>
  <c r="F1301" i="31"/>
  <c r="C221" i="31"/>
  <c r="D221" i="31" s="1"/>
  <c r="F221" i="31"/>
  <c r="M1282" i="31"/>
  <c r="F1282" i="31"/>
  <c r="N1226" i="31"/>
  <c r="F1226" i="31"/>
  <c r="M1249" i="31"/>
  <c r="F1249" i="31"/>
  <c r="A1460" i="23"/>
  <c r="F1455" i="31"/>
  <c r="F1439" i="31"/>
  <c r="L1431" i="31"/>
  <c r="C1415" i="31"/>
  <c r="D1415" i="31" s="1"/>
  <c r="H1407" i="31"/>
  <c r="J1399" i="31"/>
  <c r="K1399" i="31" s="1"/>
  <c r="H1391" i="31"/>
  <c r="C1383" i="31"/>
  <c r="D1383" i="31" s="1"/>
  <c r="L1375" i="31"/>
  <c r="M1359" i="31"/>
  <c r="C1351" i="31"/>
  <c r="D1351" i="31" s="1"/>
  <c r="J1343" i="31"/>
  <c r="K1343" i="31" s="1"/>
  <c r="J1335" i="31"/>
  <c r="K1335" i="31" s="1"/>
  <c r="F1327" i="31"/>
  <c r="F1319" i="31"/>
  <c r="F1311" i="31"/>
  <c r="F1292" i="31"/>
  <c r="J1284" i="31"/>
  <c r="K1284" i="31" s="1"/>
  <c r="J1276" i="31"/>
  <c r="K1276" i="31" s="1"/>
  <c r="F1260" i="31"/>
  <c r="C1252" i="31"/>
  <c r="D1252" i="31" s="1"/>
  <c r="C856" i="31"/>
  <c r="D856" i="31" s="1"/>
  <c r="F840" i="31"/>
  <c r="F1446" i="31"/>
  <c r="H1430" i="31"/>
  <c r="C1414" i="31"/>
  <c r="D1414" i="31" s="1"/>
  <c r="C1390" i="31"/>
  <c r="D1390" i="31" s="1"/>
  <c r="J1382" i="31"/>
  <c r="K1382" i="31" s="1"/>
  <c r="C1366" i="31"/>
  <c r="D1366" i="31" s="1"/>
  <c r="C1358" i="31"/>
  <c r="D1358" i="31" s="1"/>
  <c r="F1350" i="31"/>
  <c r="J1334" i="31"/>
  <c r="K1334" i="31" s="1"/>
  <c r="C1326" i="31"/>
  <c r="D1326" i="31" s="1"/>
  <c r="C1310" i="31"/>
  <c r="D1310" i="31" s="1"/>
  <c r="F1299" i="31"/>
  <c r="C1291" i="31"/>
  <c r="D1291" i="31" s="1"/>
  <c r="L1283" i="31"/>
  <c r="F1259" i="31"/>
  <c r="L1453" i="31"/>
  <c r="E1445" i="31"/>
  <c r="E1437" i="31"/>
  <c r="C1429" i="31"/>
  <c r="D1429" i="31" s="1"/>
  <c r="N1421" i="31"/>
  <c r="O1421" i="31" s="1"/>
  <c r="C1413" i="31"/>
  <c r="D1413" i="31" s="1"/>
  <c r="E1405" i="31"/>
  <c r="C1397" i="31"/>
  <c r="D1397" i="31" s="1"/>
  <c r="F1389" i="31"/>
  <c r="C1381" i="31"/>
  <c r="D1381" i="31" s="1"/>
  <c r="E1365" i="31"/>
  <c r="F1357" i="31"/>
  <c r="F1349" i="31"/>
  <c r="C1309" i="31"/>
  <c r="D1309" i="31" s="1"/>
  <c r="F1290" i="31"/>
  <c r="C1274" i="31"/>
  <c r="D1274" i="31" s="1"/>
  <c r="C1258" i="31"/>
  <c r="D1258" i="31" s="1"/>
  <c r="F1250" i="31"/>
  <c r="M1452" i="31"/>
  <c r="M1444" i="31"/>
  <c r="M1436" i="31"/>
  <c r="M1428" i="31"/>
  <c r="M1420" i="31"/>
  <c r="M1412" i="31"/>
  <c r="M1404" i="31"/>
  <c r="C1396" i="31"/>
  <c r="D1396" i="31" s="1"/>
  <c r="H1388" i="31"/>
  <c r="E1380" i="31"/>
  <c r="L1364" i="31"/>
  <c r="H1348" i="31"/>
  <c r="F1340" i="31"/>
  <c r="L1332" i="31"/>
  <c r="E1324" i="31"/>
  <c r="F1316" i="31"/>
  <c r="H1308" i="31"/>
  <c r="H1297" i="31"/>
  <c r="J1289" i="31"/>
  <c r="K1289" i="31" s="1"/>
  <c r="C1281" i="31"/>
  <c r="D1281" i="31" s="1"/>
  <c r="J1273" i="31"/>
  <c r="K1273" i="31" s="1"/>
  <c r="C1265" i="31"/>
  <c r="D1265" i="31" s="1"/>
  <c r="M965" i="31"/>
  <c r="N1451" i="31"/>
  <c r="O1451" i="31" s="1"/>
  <c r="N1443" i="31"/>
  <c r="O1443" i="31" s="1"/>
  <c r="M1427" i="31"/>
  <c r="E1419" i="31"/>
  <c r="M1411" i="31"/>
  <c r="E1403" i="31"/>
  <c r="E1387" i="31"/>
  <c r="E1371" i="31"/>
  <c r="H1363" i="31"/>
  <c r="E1347" i="31"/>
  <c r="E1339" i="31"/>
  <c r="H1331" i="31"/>
  <c r="E1315" i="31"/>
  <c r="F1307" i="31"/>
  <c r="E1296" i="31"/>
  <c r="F1272" i="31"/>
  <c r="J1256" i="31"/>
  <c r="K1256" i="31" s="1"/>
  <c r="M1248" i="31"/>
  <c r="F1442" i="31"/>
  <c r="F1426" i="31"/>
  <c r="C1386" i="31"/>
  <c r="D1386" i="31" s="1"/>
  <c r="C1378" i="31"/>
  <c r="D1378" i="31" s="1"/>
  <c r="M1370" i="31"/>
  <c r="L1354" i="31"/>
  <c r="F1346" i="31"/>
  <c r="L1338" i="31"/>
  <c r="E1330" i="31"/>
  <c r="F1322" i="31"/>
  <c r="E1306" i="31"/>
  <c r="L1287" i="31"/>
  <c r="L1279" i="31"/>
  <c r="M1255" i="31"/>
  <c r="N843" i="31"/>
  <c r="E716" i="31"/>
  <c r="C1457" i="31"/>
  <c r="D1457" i="31" s="1"/>
  <c r="H1449" i="31"/>
  <c r="C1441" i="31"/>
  <c r="D1441" i="31" s="1"/>
  <c r="C1425" i="31"/>
  <c r="D1425" i="31" s="1"/>
  <c r="E1417" i="31"/>
  <c r="C1409" i="31"/>
  <c r="D1409" i="31" s="1"/>
  <c r="E1401" i="31"/>
  <c r="C1385" i="31"/>
  <c r="D1385" i="31" s="1"/>
  <c r="H1377" i="31"/>
  <c r="C1369" i="31"/>
  <c r="D1369" i="31" s="1"/>
  <c r="L1361" i="31"/>
  <c r="M1345" i="31"/>
  <c r="M1337" i="31"/>
  <c r="H1329" i="31"/>
  <c r="H1448" i="31"/>
  <c r="E1440" i="31"/>
  <c r="H1432" i="31"/>
  <c r="E1424" i="31"/>
  <c r="H1416" i="31"/>
  <c r="M1408" i="31"/>
  <c r="H1400" i="31"/>
  <c r="J1392" i="31"/>
  <c r="K1392" i="31" s="1"/>
  <c r="E1384" i="31"/>
  <c r="C1376" i="31"/>
  <c r="D1376" i="31" s="1"/>
  <c r="C1368" i="31"/>
  <c r="D1368" i="31" s="1"/>
  <c r="F1352" i="31"/>
  <c r="C1344" i="31"/>
  <c r="D1344" i="31" s="1"/>
  <c r="E1336" i="31"/>
  <c r="J1328" i="31"/>
  <c r="K1328" i="31" s="1"/>
  <c r="C1320" i="31"/>
  <c r="D1320" i="31" s="1"/>
  <c r="C1285" i="31"/>
  <c r="D1285" i="31" s="1"/>
  <c r="H1277" i="31"/>
  <c r="E1261" i="31"/>
  <c r="F841" i="31"/>
  <c r="H714" i="31"/>
  <c r="F1244" i="31"/>
  <c r="L1242" i="31"/>
  <c r="E1241" i="31"/>
  <c r="N1239" i="31"/>
  <c r="O1239" i="31" s="1"/>
  <c r="E1227" i="31"/>
  <c r="L1233" i="31"/>
  <c r="F1228" i="31"/>
  <c r="F1235" i="31"/>
  <c r="E1234" i="31"/>
  <c r="H1232" i="31"/>
  <c r="L1237" i="31"/>
  <c r="C1229" i="31"/>
  <c r="D1229" i="31" s="1"/>
  <c r="J1149" i="31"/>
  <c r="K1149" i="31" s="1"/>
  <c r="M1125" i="31"/>
  <c r="M1204" i="31"/>
  <c r="F1148" i="31"/>
  <c r="C1214" i="31"/>
  <c r="D1214" i="31" s="1"/>
  <c r="E1198" i="31"/>
  <c r="C1190" i="31"/>
  <c r="D1190" i="31" s="1"/>
  <c r="H1174" i="31"/>
  <c r="C1166" i="31"/>
  <c r="D1166" i="31" s="1"/>
  <c r="H1158" i="31"/>
  <c r="L1150" i="31"/>
  <c r="M1134" i="31"/>
  <c r="N1126" i="31"/>
  <c r="O1126" i="31" s="1"/>
  <c r="E1133" i="31"/>
  <c r="E1132" i="31"/>
  <c r="E1219" i="31"/>
  <c r="L1211" i="31"/>
  <c r="J1203" i="31"/>
  <c r="K1203" i="31" s="1"/>
  <c r="C1187" i="31"/>
  <c r="D1187" i="31" s="1"/>
  <c r="J1163" i="31"/>
  <c r="K1163" i="31" s="1"/>
  <c r="E1147" i="31"/>
  <c r="H1139" i="31"/>
  <c r="F1131" i="31"/>
  <c r="F1123" i="31"/>
  <c r="C1115" i="31"/>
  <c r="D1115" i="31" s="1"/>
  <c r="F1205" i="31"/>
  <c r="J1141" i="31"/>
  <c r="K1141" i="31" s="1"/>
  <c r="L1218" i="31"/>
  <c r="N1186" i="31"/>
  <c r="O1186" i="31" s="1"/>
  <c r="C1178" i="31"/>
  <c r="D1178" i="31" s="1"/>
  <c r="C1170" i="31"/>
  <c r="D1170" i="31" s="1"/>
  <c r="N1162" i="31"/>
  <c r="O1162" i="31" s="1"/>
  <c r="C1154" i="31"/>
  <c r="D1154" i="31" s="1"/>
  <c r="N1146" i="31"/>
  <c r="O1146" i="31" s="1"/>
  <c r="M1138" i="31"/>
  <c r="N1130" i="31"/>
  <c r="O1130" i="31" s="1"/>
  <c r="H1122" i="31"/>
  <c r="C1114" i="31"/>
  <c r="D1114" i="31" s="1"/>
  <c r="H1172" i="31"/>
  <c r="E1209" i="31"/>
  <c r="M1201" i="31"/>
  <c r="N1161" i="31"/>
  <c r="O1161" i="31" s="1"/>
  <c r="H1145" i="31"/>
  <c r="C1137" i="31"/>
  <c r="D1137" i="31" s="1"/>
  <c r="H1129" i="31"/>
  <c r="N1116" i="31"/>
  <c r="O1116" i="31" s="1"/>
  <c r="C1216" i="31"/>
  <c r="D1216" i="31" s="1"/>
  <c r="N1192" i="31"/>
  <c r="O1192" i="31" s="1"/>
  <c r="E1184" i="31"/>
  <c r="F1176" i="31"/>
  <c r="F1144" i="31"/>
  <c r="C1128" i="31"/>
  <c r="D1128" i="31" s="1"/>
  <c r="L1120" i="31"/>
  <c r="H1189" i="31"/>
  <c r="H1173" i="31"/>
  <c r="F1157" i="31"/>
  <c r="E1212" i="31"/>
  <c r="F1196" i="31"/>
  <c r="F1164" i="31"/>
  <c r="C1140" i="31"/>
  <c r="D1140" i="31" s="1"/>
  <c r="F1207" i="31"/>
  <c r="M1199" i="31"/>
  <c r="M1191" i="31"/>
  <c r="C1167" i="31"/>
  <c r="D1167" i="31" s="1"/>
  <c r="J1159" i="31"/>
  <c r="K1159" i="31" s="1"/>
  <c r="C1135" i="31"/>
  <c r="D1135" i="31" s="1"/>
  <c r="E1008" i="31"/>
  <c r="J1088" i="31"/>
  <c r="K1088" i="31" s="1"/>
  <c r="E1072" i="31"/>
  <c r="C1056" i="31"/>
  <c r="D1056" i="31" s="1"/>
  <c r="F1024" i="31"/>
  <c r="C1000" i="31"/>
  <c r="D1000" i="31" s="1"/>
  <c r="F992" i="31"/>
  <c r="J976" i="31"/>
  <c r="K976" i="31" s="1"/>
  <c r="F1103" i="31"/>
  <c r="E1087" i="31"/>
  <c r="F1071" i="31"/>
  <c r="F1055" i="31"/>
  <c r="N1039" i="31"/>
  <c r="O1039" i="31" s="1"/>
  <c r="H1007" i="31"/>
  <c r="F991" i="31"/>
  <c r="N1078" i="31"/>
  <c r="O1078" i="31" s="1"/>
  <c r="E1062" i="31"/>
  <c r="N1054" i="31"/>
  <c r="O1054" i="31" s="1"/>
  <c r="N1038" i="31"/>
  <c r="O1038" i="31" s="1"/>
  <c r="F1014" i="31"/>
  <c r="H982" i="31"/>
  <c r="N974" i="31"/>
  <c r="O974" i="31" s="1"/>
  <c r="F1101" i="31"/>
  <c r="H1077" i="31"/>
  <c r="F1061" i="31"/>
  <c r="M1053" i="31"/>
  <c r="C1045" i="31"/>
  <c r="D1045" i="31" s="1"/>
  <c r="L1037" i="31"/>
  <c r="F1029" i="31"/>
  <c r="M1013" i="31"/>
  <c r="C1005" i="31"/>
  <c r="D1005" i="31" s="1"/>
  <c r="C997" i="31"/>
  <c r="D997" i="31" s="1"/>
  <c r="E989" i="31"/>
  <c r="L981" i="31"/>
  <c r="E1080" i="31"/>
  <c r="C1064" i="31"/>
  <c r="D1064" i="31" s="1"/>
  <c r="E1048" i="31"/>
  <c r="N1040" i="31"/>
  <c r="O1040" i="31" s="1"/>
  <c r="L1016" i="31"/>
  <c r="E1095" i="31"/>
  <c r="J1063" i="31"/>
  <c r="K1063" i="31" s="1"/>
  <c r="H1047" i="31"/>
  <c r="M999" i="31"/>
  <c r="F983" i="31"/>
  <c r="F975" i="31"/>
  <c r="C1102" i="31"/>
  <c r="D1102" i="31" s="1"/>
  <c r="C1086" i="31"/>
  <c r="D1086" i="31" s="1"/>
  <c r="E1070" i="31"/>
  <c r="L1046" i="31"/>
  <c r="E1030" i="31"/>
  <c r="C1022" i="31"/>
  <c r="D1022" i="31" s="1"/>
  <c r="N1006" i="31"/>
  <c r="O1006" i="31" s="1"/>
  <c r="C990" i="31"/>
  <c r="D990" i="31" s="1"/>
  <c r="C966" i="31"/>
  <c r="D966" i="31" s="1"/>
  <c r="F1100" i="31"/>
  <c r="J1076" i="31"/>
  <c r="K1076" i="31" s="1"/>
  <c r="F1060" i="31"/>
  <c r="L1052" i="31"/>
  <c r="F1036" i="31"/>
  <c r="F1028" i="31"/>
  <c r="E1020" i="31"/>
  <c r="C1012" i="31"/>
  <c r="D1012" i="31" s="1"/>
  <c r="H1004" i="31"/>
  <c r="J996" i="31"/>
  <c r="K996" i="31" s="1"/>
  <c r="J988" i="31"/>
  <c r="K988" i="31" s="1"/>
  <c r="C980" i="31"/>
  <c r="D980" i="31" s="1"/>
  <c r="N972" i="31"/>
  <c r="O972" i="31" s="1"/>
  <c r="M1091" i="31"/>
  <c r="F1075" i="31"/>
  <c r="F1051" i="31"/>
  <c r="F995" i="31"/>
  <c r="F971" i="31"/>
  <c r="C1098" i="31"/>
  <c r="D1098" i="31" s="1"/>
  <c r="E1090" i="31"/>
  <c r="J1074" i="31"/>
  <c r="K1074" i="31" s="1"/>
  <c r="C1066" i="31"/>
  <c r="D1066" i="31" s="1"/>
  <c r="C1058" i="31"/>
  <c r="D1058" i="31" s="1"/>
  <c r="N1042" i="31"/>
  <c r="O1042" i="31" s="1"/>
  <c r="N1034" i="31"/>
  <c r="O1034" i="31" s="1"/>
  <c r="C1026" i="31"/>
  <c r="D1026" i="31" s="1"/>
  <c r="L1018" i="31"/>
  <c r="C1010" i="31"/>
  <c r="D1010" i="31" s="1"/>
  <c r="H986" i="31"/>
  <c r="H978" i="31"/>
  <c r="L970" i="31"/>
  <c r="H1083" i="31"/>
  <c r="M1027" i="31"/>
  <c r="F1019" i="31"/>
  <c r="F1003" i="31"/>
  <c r="J987" i="31"/>
  <c r="K987" i="31" s="1"/>
  <c r="F979" i="31"/>
  <c r="F1089" i="31"/>
  <c r="C1081" i="31"/>
  <c r="D1081" i="31" s="1"/>
  <c r="F1065" i="31"/>
  <c r="M1057" i="31"/>
  <c r="M1049" i="31"/>
  <c r="C1033" i="31"/>
  <c r="D1033" i="31" s="1"/>
  <c r="H1009" i="31"/>
  <c r="F1001" i="31"/>
  <c r="C985" i="31"/>
  <c r="D985" i="31" s="1"/>
  <c r="F951" i="31"/>
  <c r="M935" i="31"/>
  <c r="L927" i="31"/>
  <c r="M919" i="31"/>
  <c r="C911" i="31"/>
  <c r="D911" i="31" s="1"/>
  <c r="M903" i="31"/>
  <c r="F895" i="31"/>
  <c r="M887" i="31"/>
  <c r="M879" i="31"/>
  <c r="E871" i="31"/>
  <c r="L863" i="31"/>
  <c r="C958" i="31"/>
  <c r="D958" i="31" s="1"/>
  <c r="E934" i="31"/>
  <c r="N926" i="31"/>
  <c r="O926" i="31" s="1"/>
  <c r="E918" i="31"/>
  <c r="N910" i="31"/>
  <c r="O910" i="31" s="1"/>
  <c r="N902" i="31"/>
  <c r="O902" i="31" s="1"/>
  <c r="H878" i="31"/>
  <c r="L870" i="31"/>
  <c r="N964" i="31"/>
  <c r="O964" i="31" s="1"/>
  <c r="J948" i="31"/>
  <c r="K948" i="31" s="1"/>
  <c r="L940" i="31"/>
  <c r="C916" i="31"/>
  <c r="D916" i="31" s="1"/>
  <c r="M900" i="31"/>
  <c r="E892" i="31"/>
  <c r="L884" i="31"/>
  <c r="L868" i="31"/>
  <c r="L860" i="31"/>
  <c r="J963" i="31"/>
  <c r="K963" i="31" s="1"/>
  <c r="J955" i="31"/>
  <c r="K955" i="31" s="1"/>
  <c r="E947" i="31"/>
  <c r="F939" i="31"/>
  <c r="M915" i="31"/>
  <c r="E907" i="31"/>
  <c r="E899" i="31"/>
  <c r="F891" i="31"/>
  <c r="F883" i="31"/>
  <c r="N875" i="31"/>
  <c r="O875" i="31" s="1"/>
  <c r="H867" i="31"/>
  <c r="M859" i="31"/>
  <c r="F952" i="31"/>
  <c r="H936" i="31"/>
  <c r="L920" i="31"/>
  <c r="E888" i="31"/>
  <c r="E864" i="31"/>
  <c r="M957" i="31"/>
  <c r="E941" i="31"/>
  <c r="L925" i="31"/>
  <c r="M909" i="31"/>
  <c r="N893" i="31"/>
  <c r="O893" i="31" s="1"/>
  <c r="M877" i="31"/>
  <c r="C869" i="31"/>
  <c r="D869" i="31" s="1"/>
  <c r="E962" i="31"/>
  <c r="E954" i="31"/>
  <c r="F946" i="31"/>
  <c r="C930" i="31"/>
  <c r="D930" i="31" s="1"/>
  <c r="J922" i="31"/>
  <c r="K922" i="31" s="1"/>
  <c r="M914" i="31"/>
  <c r="C906" i="31"/>
  <c r="D906" i="31" s="1"/>
  <c r="H890" i="31"/>
  <c r="J874" i="31"/>
  <c r="K874" i="31" s="1"/>
  <c r="E866" i="31"/>
  <c r="L858" i="31"/>
  <c r="C960" i="31"/>
  <c r="D960" i="31" s="1"/>
  <c r="J944" i="31"/>
  <c r="K944" i="31" s="1"/>
  <c r="M928" i="31"/>
  <c r="E912" i="31"/>
  <c r="F880" i="31"/>
  <c r="C872" i="31"/>
  <c r="D872" i="31" s="1"/>
  <c r="L949" i="31"/>
  <c r="C917" i="31"/>
  <c r="D917" i="31" s="1"/>
  <c r="C885" i="31"/>
  <c r="D885" i="31" s="1"/>
  <c r="M921" i="31"/>
  <c r="C905" i="31"/>
  <c r="D905" i="31" s="1"/>
  <c r="M897" i="31"/>
  <c r="C889" i="31"/>
  <c r="D889" i="31" s="1"/>
  <c r="J873" i="31"/>
  <c r="K873" i="31" s="1"/>
  <c r="F865" i="31"/>
  <c r="C857" i="31"/>
  <c r="D857" i="31" s="1"/>
  <c r="J855" i="31"/>
  <c r="K855" i="31" s="1"/>
  <c r="F847" i="31"/>
  <c r="C846" i="31"/>
  <c r="D846" i="31" s="1"/>
  <c r="C848" i="31"/>
  <c r="D848" i="31" s="1"/>
  <c r="L853" i="31"/>
  <c r="E852" i="31"/>
  <c r="M844" i="31"/>
  <c r="J851" i="31"/>
  <c r="K851" i="31" s="1"/>
  <c r="C850" i="31"/>
  <c r="D850" i="31" s="1"/>
  <c r="F849" i="31"/>
  <c r="M826" i="31"/>
  <c r="M817" i="31"/>
  <c r="J801" i="31"/>
  <c r="K801" i="31" s="1"/>
  <c r="N793" i="31"/>
  <c r="O793" i="31" s="1"/>
  <c r="J785" i="31"/>
  <c r="K785" i="31" s="1"/>
  <c r="H771" i="31"/>
  <c r="F763" i="31"/>
  <c r="N833" i="31"/>
  <c r="O833" i="31" s="1"/>
  <c r="H816" i="31"/>
  <c r="M800" i="31"/>
  <c r="H792" i="31"/>
  <c r="E784" i="31"/>
  <c r="C762" i="31"/>
  <c r="D762" i="31" s="1"/>
  <c r="F807" i="31"/>
  <c r="F791" i="31"/>
  <c r="H761" i="31"/>
  <c r="N837" i="31"/>
  <c r="O837" i="31" s="1"/>
  <c r="C831" i="31"/>
  <c r="D831" i="31" s="1"/>
  <c r="C823" i="31"/>
  <c r="D823" i="31" s="1"/>
  <c r="C814" i="31"/>
  <c r="D814" i="31" s="1"/>
  <c r="C806" i="31"/>
  <c r="D806" i="31" s="1"/>
  <c r="F798" i="31"/>
  <c r="F790" i="31"/>
  <c r="M776" i="31"/>
  <c r="C760" i="31"/>
  <c r="D760" i="31" s="1"/>
  <c r="F770" i="31"/>
  <c r="E832" i="31"/>
  <c r="L815" i="31"/>
  <c r="L799" i="31"/>
  <c r="H821" i="31"/>
  <c r="H805" i="31"/>
  <c r="J797" i="31"/>
  <c r="K797" i="31" s="1"/>
  <c r="C781" i="31"/>
  <c r="D781" i="31" s="1"/>
  <c r="E775" i="31"/>
  <c r="L767" i="31"/>
  <c r="L838" i="31"/>
  <c r="J836" i="31"/>
  <c r="K836" i="31" s="1"/>
  <c r="J820" i="31"/>
  <c r="K820" i="31" s="1"/>
  <c r="N812" i="31"/>
  <c r="O812" i="31" s="1"/>
  <c r="H804" i="31"/>
  <c r="H796" i="31"/>
  <c r="E788" i="31"/>
  <c r="H780" i="31"/>
  <c r="E758" i="31"/>
  <c r="F783" i="31"/>
  <c r="E828" i="31"/>
  <c r="L819" i="31"/>
  <c r="L787" i="31"/>
  <c r="J765" i="31"/>
  <c r="K765" i="31" s="1"/>
  <c r="J777" i="31"/>
  <c r="K777" i="31" s="1"/>
  <c r="C835" i="31"/>
  <c r="D835" i="31" s="1"/>
  <c r="H827" i="31"/>
  <c r="M818" i="31"/>
  <c r="H802" i="31"/>
  <c r="F794" i="31"/>
  <c r="H786" i="31"/>
  <c r="F729" i="31"/>
  <c r="H752" i="31"/>
  <c r="F744" i="31"/>
  <c r="J728" i="31"/>
  <c r="K728" i="31" s="1"/>
  <c r="C720" i="31"/>
  <c r="D720" i="31" s="1"/>
  <c r="J743" i="31"/>
  <c r="K743" i="31" s="1"/>
  <c r="C735" i="31"/>
  <c r="D735" i="31" s="1"/>
  <c r="J727" i="31"/>
  <c r="K727" i="31" s="1"/>
  <c r="N741" i="31"/>
  <c r="O741" i="31" s="1"/>
  <c r="E733" i="31"/>
  <c r="C726" i="31"/>
  <c r="D726" i="31" s="1"/>
  <c r="E748" i="31"/>
  <c r="N724" i="31"/>
  <c r="O724" i="31" s="1"/>
  <c r="N745" i="31"/>
  <c r="O745" i="31" s="1"/>
  <c r="H742" i="31"/>
  <c r="N739" i="31"/>
  <c r="O739" i="31" s="1"/>
  <c r="J731" i="31"/>
  <c r="K731" i="31" s="1"/>
  <c r="E723" i="31"/>
  <c r="J737" i="31"/>
  <c r="K737" i="31" s="1"/>
  <c r="E734" i="31"/>
  <c r="H746" i="31"/>
  <c r="F738" i="31"/>
  <c r="J689" i="31"/>
  <c r="K689" i="31" s="1"/>
  <c r="L673" i="31"/>
  <c r="E657" i="31"/>
  <c r="H704" i="31"/>
  <c r="H688" i="31"/>
  <c r="C672" i="31"/>
  <c r="D672" i="31" s="1"/>
  <c r="M656" i="31"/>
  <c r="N687" i="31"/>
  <c r="O687" i="31" s="1"/>
  <c r="F663" i="31"/>
  <c r="H709" i="31"/>
  <c r="C685" i="31"/>
  <c r="D685" i="31" s="1"/>
  <c r="J669" i="31"/>
  <c r="K669" i="31" s="1"/>
  <c r="E661" i="31"/>
  <c r="E670" i="31"/>
  <c r="E684" i="31"/>
  <c r="H676" i="31"/>
  <c r="F668" i="31"/>
  <c r="F660" i="31"/>
  <c r="C702" i="31"/>
  <c r="D702" i="31" s="1"/>
  <c r="J707" i="31"/>
  <c r="K707" i="31" s="1"/>
  <c r="J691" i="31"/>
  <c r="K691" i="31" s="1"/>
  <c r="E697" i="31"/>
  <c r="M712" i="31"/>
  <c r="M696" i="31"/>
  <c r="J680" i="31"/>
  <c r="K680" i="31" s="1"/>
  <c r="F664" i="31"/>
  <c r="J711" i="31"/>
  <c r="K711" i="31" s="1"/>
  <c r="C695" i="31"/>
  <c r="D695" i="31" s="1"/>
  <c r="E679" i="31"/>
  <c r="M671" i="31"/>
  <c r="E710" i="31"/>
  <c r="C694" i="31"/>
  <c r="D694" i="31" s="1"/>
  <c r="M686" i="31"/>
  <c r="H662" i="31"/>
  <c r="F682" i="31"/>
  <c r="H674" i="31"/>
  <c r="C649" i="31"/>
  <c r="D649" i="31" s="1"/>
  <c r="J641" i="31"/>
  <c r="K641" i="31" s="1"/>
  <c r="C633" i="31"/>
  <c r="D633" i="31" s="1"/>
  <c r="N625" i="31"/>
  <c r="O625" i="31" s="1"/>
  <c r="E585" i="31"/>
  <c r="H632" i="31"/>
  <c r="H616" i="31"/>
  <c r="E647" i="31"/>
  <c r="J639" i="31"/>
  <c r="K639" i="31" s="1"/>
  <c r="N615" i="31"/>
  <c r="O615" i="31" s="1"/>
  <c r="M599" i="31"/>
  <c r="E591" i="31"/>
  <c r="F648" i="31"/>
  <c r="M600" i="31"/>
  <c r="M646" i="31"/>
  <c r="C638" i="31"/>
  <c r="D638" i="31" s="1"/>
  <c r="H606" i="31"/>
  <c r="F590" i="31"/>
  <c r="F592" i="31"/>
  <c r="H653" i="31"/>
  <c r="N645" i="31"/>
  <c r="O645" i="31" s="1"/>
  <c r="L629" i="31"/>
  <c r="H621" i="31"/>
  <c r="C605" i="31"/>
  <c r="D605" i="31" s="1"/>
  <c r="C597" i="31"/>
  <c r="D597" i="31" s="1"/>
  <c r="F644" i="31"/>
  <c r="E628" i="31"/>
  <c r="L620" i="31"/>
  <c r="F612" i="31"/>
  <c r="L604" i="31"/>
  <c r="F596" i="31"/>
  <c r="C588" i="31"/>
  <c r="D588" i="31" s="1"/>
  <c r="C580" i="31"/>
  <c r="D580" i="31" s="1"/>
  <c r="C640" i="31"/>
  <c r="D640" i="31" s="1"/>
  <c r="N576" i="31"/>
  <c r="O576" i="31" s="1"/>
  <c r="N651" i="31"/>
  <c r="O651" i="31" s="1"/>
  <c r="N643" i="31"/>
  <c r="O643" i="31" s="1"/>
  <c r="E635" i="31"/>
  <c r="C627" i="31"/>
  <c r="D627" i="31" s="1"/>
  <c r="E619" i="31"/>
  <c r="E611" i="31"/>
  <c r="C603" i="31"/>
  <c r="D603" i="31" s="1"/>
  <c r="H595" i="31"/>
  <c r="N587" i="31"/>
  <c r="O587" i="31" s="1"/>
  <c r="L579" i="31"/>
  <c r="J634" i="31"/>
  <c r="K634" i="31" s="1"/>
  <c r="E626" i="31"/>
  <c r="F610" i="31"/>
  <c r="L594" i="31"/>
  <c r="M586" i="31"/>
  <c r="N578" i="31"/>
  <c r="O578" i="31" s="1"/>
  <c r="N560" i="31"/>
  <c r="O560" i="31" s="1"/>
  <c r="N528" i="31"/>
  <c r="O528" i="31" s="1"/>
  <c r="N504" i="31"/>
  <c r="O504" i="31" s="1"/>
  <c r="M488" i="31"/>
  <c r="J456" i="31"/>
  <c r="K456" i="31" s="1"/>
  <c r="C569" i="31"/>
  <c r="D569" i="31" s="1"/>
  <c r="H537" i="31"/>
  <c r="N529" i="31"/>
  <c r="O529" i="31" s="1"/>
  <c r="N521" i="31"/>
  <c r="O521" i="31" s="1"/>
  <c r="E497" i="31"/>
  <c r="N489" i="31"/>
  <c r="O489" i="31" s="1"/>
  <c r="E465" i="31"/>
  <c r="J449" i="31"/>
  <c r="K449" i="31" s="1"/>
  <c r="N441" i="31"/>
  <c r="O441" i="31" s="1"/>
  <c r="H512" i="31"/>
  <c r="E472" i="31"/>
  <c r="N448" i="31"/>
  <c r="O448" i="31" s="1"/>
  <c r="L567" i="31"/>
  <c r="E519" i="31"/>
  <c r="N479" i="31"/>
  <c r="O479" i="31" s="1"/>
  <c r="L463" i="31"/>
  <c r="L439" i="31"/>
  <c r="F558" i="31"/>
  <c r="F550" i="31"/>
  <c r="M518" i="31"/>
  <c r="M510" i="31"/>
  <c r="M494" i="31"/>
  <c r="H486" i="31"/>
  <c r="F478" i="31"/>
  <c r="J470" i="31"/>
  <c r="K470" i="31" s="1"/>
  <c r="C462" i="31"/>
  <c r="D462" i="31" s="1"/>
  <c r="H454" i="31"/>
  <c r="H446" i="31"/>
  <c r="M536" i="31"/>
  <c r="E440" i="31"/>
  <c r="E559" i="31"/>
  <c r="E535" i="31"/>
  <c r="L527" i="31"/>
  <c r="F455" i="31"/>
  <c r="F447" i="31"/>
  <c r="F573" i="31"/>
  <c r="L565" i="31"/>
  <c r="L557" i="31"/>
  <c r="H549" i="31"/>
  <c r="C541" i="31"/>
  <c r="D541" i="31" s="1"/>
  <c r="E533" i="31"/>
  <c r="J525" i="31"/>
  <c r="K525" i="31" s="1"/>
  <c r="F517" i="31"/>
  <c r="L509" i="31"/>
  <c r="C493" i="31"/>
  <c r="D493" i="31" s="1"/>
  <c r="C477" i="31"/>
  <c r="D477" i="31" s="1"/>
  <c r="F469" i="31"/>
  <c r="E461" i="31"/>
  <c r="C453" i="31"/>
  <c r="D453" i="31" s="1"/>
  <c r="M445" i="31"/>
  <c r="C437" i="31"/>
  <c r="D437" i="31" s="1"/>
  <c r="L556" i="31"/>
  <c r="L540" i="31"/>
  <c r="J532" i="31"/>
  <c r="K532" i="31" s="1"/>
  <c r="C516" i="31"/>
  <c r="D516" i="31" s="1"/>
  <c r="F508" i="31"/>
  <c r="F500" i="31"/>
  <c r="C492" i="31"/>
  <c r="D492" i="31" s="1"/>
  <c r="M476" i="31"/>
  <c r="H468" i="31"/>
  <c r="J460" i="31"/>
  <c r="K460" i="31" s="1"/>
  <c r="N444" i="31"/>
  <c r="O444" i="31" s="1"/>
  <c r="M487" i="31"/>
  <c r="M571" i="31"/>
  <c r="E563" i="31"/>
  <c r="E555" i="31"/>
  <c r="F547" i="31"/>
  <c r="C539" i="31"/>
  <c r="D539" i="31" s="1"/>
  <c r="C531" i="31"/>
  <c r="D531" i="31" s="1"/>
  <c r="J523" i="31"/>
  <c r="K523" i="31" s="1"/>
  <c r="E515" i="31"/>
  <c r="H491" i="31"/>
  <c r="J483" i="31"/>
  <c r="K483" i="31" s="1"/>
  <c r="J475" i="31"/>
  <c r="K475" i="31" s="1"/>
  <c r="F451" i="31"/>
  <c r="F443" i="31"/>
  <c r="C435" i="31"/>
  <c r="D435" i="31" s="1"/>
  <c r="F544" i="31"/>
  <c r="E496" i="31"/>
  <c r="F464" i="31"/>
  <c r="H570" i="31"/>
  <c r="M562" i="31"/>
  <c r="F554" i="31"/>
  <c r="M546" i="31"/>
  <c r="F538" i="31"/>
  <c r="M522" i="31"/>
  <c r="N514" i="31"/>
  <c r="O514" i="31" s="1"/>
  <c r="M506" i="31"/>
  <c r="N498" i="31"/>
  <c r="O498" i="31" s="1"/>
  <c r="N490" i="31"/>
  <c r="O490" i="31" s="1"/>
  <c r="H482" i="31"/>
  <c r="C458" i="31"/>
  <c r="D458" i="31" s="1"/>
  <c r="F450" i="31"/>
  <c r="C442" i="31"/>
  <c r="D442" i="31" s="1"/>
  <c r="E425" i="31"/>
  <c r="H342" i="31"/>
  <c r="H334" i="31"/>
  <c r="M422" i="31"/>
  <c r="H429" i="31"/>
  <c r="N421" i="31"/>
  <c r="O421" i="31" s="1"/>
  <c r="L338" i="31"/>
  <c r="N428" i="31"/>
  <c r="O428" i="31" s="1"/>
  <c r="J345" i="31"/>
  <c r="K345" i="31" s="1"/>
  <c r="E427" i="31"/>
  <c r="N336" i="31"/>
  <c r="O336" i="31" s="1"/>
  <c r="L426" i="31"/>
  <c r="C343" i="31"/>
  <c r="D343" i="31" s="1"/>
  <c r="C335" i="31"/>
  <c r="D335" i="31" s="1"/>
  <c r="M319" i="31"/>
  <c r="E303" i="31"/>
  <c r="L302" i="31"/>
  <c r="M301" i="31"/>
  <c r="L332" i="31"/>
  <c r="E327" i="31"/>
  <c r="N311" i="31"/>
  <c r="O311" i="31" s="1"/>
  <c r="C310" i="31"/>
  <c r="D310" i="31" s="1"/>
  <c r="L309" i="31"/>
  <c r="H331" i="31"/>
  <c r="E315" i="31"/>
  <c r="C317" i="31"/>
  <c r="D317" i="31" s="1"/>
  <c r="L322" i="31"/>
  <c r="F314" i="31"/>
  <c r="F306" i="31"/>
  <c r="E329" i="31"/>
  <c r="H321" i="31"/>
  <c r="C305" i="31"/>
  <c r="D305" i="31" s="1"/>
  <c r="F320" i="31"/>
  <c r="L312" i="31"/>
  <c r="M279" i="31"/>
  <c r="E286" i="31"/>
  <c r="C285" i="31"/>
  <c r="D285" i="31" s="1"/>
  <c r="J277" i="31"/>
  <c r="K277" i="31" s="1"/>
  <c r="J269" i="31"/>
  <c r="K269" i="31" s="1"/>
  <c r="E271" i="31"/>
  <c r="M268" i="31"/>
  <c r="M299" i="31"/>
  <c r="N291" i="31"/>
  <c r="O291" i="31" s="1"/>
  <c r="E275" i="31"/>
  <c r="H262" i="31"/>
  <c r="F282" i="31"/>
  <c r="F297" i="31"/>
  <c r="E289" i="31"/>
  <c r="F281" i="31"/>
  <c r="F273" i="31"/>
  <c r="J295" i="31"/>
  <c r="K295" i="31" s="1"/>
  <c r="C263" i="31"/>
  <c r="D263" i="31" s="1"/>
  <c r="J294" i="31"/>
  <c r="K294" i="31" s="1"/>
  <c r="J296" i="31"/>
  <c r="K296" i="31" s="1"/>
  <c r="F280" i="31"/>
  <c r="F264" i="31"/>
  <c r="F254" i="31"/>
  <c r="N260" i="31"/>
  <c r="O260" i="31" s="1"/>
  <c r="M259" i="31"/>
  <c r="F255" i="31"/>
  <c r="H239" i="31"/>
  <c r="N251" i="31"/>
  <c r="O251" i="31" s="1"/>
  <c r="J240" i="31"/>
  <c r="K240" i="31" s="1"/>
  <c r="L250" i="31"/>
  <c r="J249" i="31"/>
  <c r="K249" i="31" s="1"/>
  <c r="J248" i="31"/>
  <c r="K248" i="31" s="1"/>
  <c r="F231" i="31"/>
  <c r="E222" i="31"/>
  <c r="C237" i="31"/>
  <c r="D237" i="31" s="1"/>
  <c r="E236" i="31"/>
  <c r="L228" i="31"/>
  <c r="J227" i="31"/>
  <c r="K227" i="31" s="1"/>
  <c r="L232" i="31"/>
  <c r="E223" i="31"/>
  <c r="C230" i="31"/>
  <c r="D230" i="31" s="1"/>
  <c r="E234" i="31"/>
  <c r="F225" i="31"/>
  <c r="F216" i="31"/>
  <c r="E200" i="31"/>
  <c r="C192" i="31"/>
  <c r="D192" i="31" s="1"/>
  <c r="F215" i="31"/>
  <c r="C183" i="31"/>
  <c r="D183" i="31" s="1"/>
  <c r="N214" i="31"/>
  <c r="O214" i="31" s="1"/>
  <c r="N198" i="31"/>
  <c r="O198" i="31" s="1"/>
  <c r="L190" i="31"/>
  <c r="E208" i="31"/>
  <c r="H184" i="31"/>
  <c r="M189" i="31"/>
  <c r="C220" i="31"/>
  <c r="D220" i="31" s="1"/>
  <c r="N212" i="31"/>
  <c r="O212" i="31" s="1"/>
  <c r="J219" i="31"/>
  <c r="K219" i="31" s="1"/>
  <c r="M187" i="31"/>
  <c r="H218" i="31"/>
  <c r="E210" i="31"/>
  <c r="H202" i="31"/>
  <c r="H194" i="31"/>
  <c r="H186" i="31"/>
  <c r="E217" i="31"/>
  <c r="E209" i="31"/>
  <c r="H201" i="31"/>
  <c r="E193" i="31"/>
  <c r="E185" i="31"/>
  <c r="F160" i="31"/>
  <c r="C174" i="31"/>
  <c r="D174" i="31" s="1"/>
  <c r="J165" i="31"/>
  <c r="K165" i="31" s="1"/>
  <c r="C172" i="31"/>
  <c r="D172" i="31" s="1"/>
  <c r="H164" i="31"/>
  <c r="E171" i="31"/>
  <c r="H163" i="31"/>
  <c r="E176" i="31"/>
  <c r="E170" i="31"/>
  <c r="H168" i="31"/>
  <c r="L175" i="31"/>
  <c r="F166" i="31"/>
  <c r="H173" i="31"/>
  <c r="C177" i="31"/>
  <c r="D177" i="31" s="1"/>
  <c r="J169" i="31"/>
  <c r="K169" i="31" s="1"/>
  <c r="E161" i="31"/>
  <c r="H152" i="31"/>
  <c r="H120" i="31"/>
  <c r="C104" i="31"/>
  <c r="D104" i="31" s="1"/>
  <c r="M88" i="31"/>
  <c r="E143" i="31"/>
  <c r="N127" i="31"/>
  <c r="O127" i="31" s="1"/>
  <c r="H111" i="31"/>
  <c r="F63" i="31"/>
  <c r="C23" i="31"/>
  <c r="D23" i="31" s="1"/>
  <c r="M110" i="31"/>
  <c r="M78" i="31"/>
  <c r="J70" i="31"/>
  <c r="K70" i="31" s="1"/>
  <c r="E157" i="31"/>
  <c r="E149" i="31"/>
  <c r="M133" i="31"/>
  <c r="E125" i="31"/>
  <c r="H117" i="31"/>
  <c r="L109" i="31"/>
  <c r="C101" i="31"/>
  <c r="D101" i="31" s="1"/>
  <c r="C93" i="31"/>
  <c r="D93" i="31" s="1"/>
  <c r="E85" i="31"/>
  <c r="M61" i="31"/>
  <c r="C37" i="31"/>
  <c r="D37" i="31" s="1"/>
  <c r="C29" i="31"/>
  <c r="D29" i="31" s="1"/>
  <c r="F21" i="31"/>
  <c r="H144" i="31"/>
  <c r="C112" i="31"/>
  <c r="D112" i="31" s="1"/>
  <c r="H96" i="31"/>
  <c r="H80" i="31"/>
  <c r="F72" i="31"/>
  <c r="M24" i="31"/>
  <c r="C151" i="31"/>
  <c r="D151" i="31" s="1"/>
  <c r="H135" i="31"/>
  <c r="C119" i="31"/>
  <c r="D119" i="31" s="1"/>
  <c r="H103" i="31"/>
  <c r="F71" i="31"/>
  <c r="C31" i="31"/>
  <c r="D31" i="31" s="1"/>
  <c r="E102" i="31"/>
  <c r="E86" i="31"/>
  <c r="J62" i="31"/>
  <c r="K62" i="31" s="1"/>
  <c r="C30" i="31"/>
  <c r="D30" i="31" s="1"/>
  <c r="E116" i="31"/>
  <c r="C100" i="31"/>
  <c r="D100" i="31" s="1"/>
  <c r="L92" i="31"/>
  <c r="E76" i="31"/>
  <c r="H60" i="31"/>
  <c r="E36" i="31"/>
  <c r="E28" i="31"/>
  <c r="J20" i="31"/>
  <c r="K20" i="31" s="1"/>
  <c r="C47" i="31"/>
  <c r="D47" i="31" s="1"/>
  <c r="M46" i="31"/>
  <c r="F155" i="31"/>
  <c r="C131" i="31"/>
  <c r="D131" i="31" s="1"/>
  <c r="C115" i="31"/>
  <c r="D115" i="31" s="1"/>
  <c r="N99" i="31"/>
  <c r="O99" i="31" s="1"/>
  <c r="H83" i="31"/>
  <c r="E75" i="31"/>
  <c r="C67" i="31"/>
  <c r="D67" i="31" s="1"/>
  <c r="C59" i="31"/>
  <c r="D59" i="31" s="1"/>
  <c r="E27" i="31"/>
  <c r="H19" i="31"/>
  <c r="J55" i="31"/>
  <c r="K55" i="31" s="1"/>
  <c r="H146" i="31"/>
  <c r="E114" i="31"/>
  <c r="E106" i="31"/>
  <c r="M98" i="31"/>
  <c r="L90" i="31"/>
  <c r="L74" i="31"/>
  <c r="J58" i="31"/>
  <c r="K58" i="31" s="1"/>
  <c r="C50" i="31"/>
  <c r="D50" i="31" s="1"/>
  <c r="C34" i="31"/>
  <c r="D34" i="31" s="1"/>
  <c r="C26" i="31"/>
  <c r="D26" i="31" s="1"/>
  <c r="E142" i="31"/>
  <c r="J54" i="31"/>
  <c r="K54" i="31" s="1"/>
  <c r="C153" i="31"/>
  <c r="D153" i="31" s="1"/>
  <c r="J145" i="31"/>
  <c r="K145" i="31" s="1"/>
  <c r="L121" i="31"/>
  <c r="F113" i="31"/>
  <c r="J105" i="31"/>
  <c r="K105" i="31" s="1"/>
  <c r="F81" i="31"/>
  <c r="H73" i="31"/>
  <c r="M57" i="31"/>
  <c r="F49" i="31"/>
  <c r="C41" i="31"/>
  <c r="D41" i="31" s="1"/>
  <c r="C25" i="31"/>
  <c r="D25" i="31" s="1"/>
  <c r="C17" i="31"/>
  <c r="D17" i="31" s="1"/>
  <c r="F253" i="31"/>
  <c r="L433" i="31"/>
  <c r="J1226" i="31"/>
  <c r="K1226" i="31" s="1"/>
  <c r="E80" i="31"/>
  <c r="F275" i="31"/>
  <c r="F595" i="31"/>
  <c r="N33" i="31"/>
  <c r="O33" i="31" s="1"/>
  <c r="N954" i="31"/>
  <c r="O954" i="31" s="1"/>
  <c r="M275" i="31"/>
  <c r="L80" i="31"/>
  <c r="L59" i="31"/>
  <c r="H22" i="31"/>
  <c r="C1349" i="31"/>
  <c r="D1349" i="31" s="1"/>
  <c r="F102" i="31"/>
  <c r="E70" i="31"/>
  <c r="F40" i="31"/>
  <c r="H1293" i="31"/>
  <c r="N1298" i="31"/>
  <c r="C479" i="31"/>
  <c r="D479" i="31" s="1"/>
  <c r="H86" i="31"/>
  <c r="N159" i="31"/>
  <c r="C114" i="31"/>
  <c r="D114" i="31" s="1"/>
  <c r="E159" i="31"/>
  <c r="J655" i="31"/>
  <c r="K655" i="31" s="1"/>
  <c r="N497" i="31"/>
  <c r="O497" i="31" s="1"/>
  <c r="N1416" i="31"/>
  <c r="O1416" i="31" s="1"/>
  <c r="E1271" i="31"/>
  <c r="L1203" i="31"/>
  <c r="M849" i="31"/>
  <c r="E796" i="31"/>
  <c r="N595" i="31"/>
  <c r="O595" i="31" s="1"/>
  <c r="L595" i="31"/>
  <c r="J1457" i="31"/>
  <c r="K1457" i="31" s="1"/>
  <c r="E1169" i="31"/>
  <c r="F886" i="31"/>
  <c r="J863" i="31"/>
  <c r="K863" i="31" s="1"/>
  <c r="N856" i="31"/>
  <c r="L217" i="31"/>
  <c r="M1432" i="31"/>
  <c r="H1320" i="31"/>
  <c r="M1298" i="31"/>
  <c r="E855" i="31"/>
  <c r="L849" i="31"/>
  <c r="C475" i="31"/>
  <c r="D475" i="31" s="1"/>
  <c r="J469" i="31"/>
  <c r="K469" i="31" s="1"/>
  <c r="J217" i="31"/>
  <c r="K217" i="31" s="1"/>
  <c r="L1340" i="31"/>
  <c r="E1320" i="31"/>
  <c r="C1314" i="31"/>
  <c r="D1314" i="31" s="1"/>
  <c r="H1298" i="31"/>
  <c r="F1052" i="31"/>
  <c r="N790" i="31"/>
  <c r="O790" i="31" s="1"/>
  <c r="C587" i="31"/>
  <c r="D587" i="31" s="1"/>
  <c r="F580" i="31"/>
  <c r="C217" i="31"/>
  <c r="D217" i="31" s="1"/>
  <c r="N1044" i="31"/>
  <c r="O1044" i="31" s="1"/>
  <c r="N952" i="31"/>
  <c r="O952" i="31" s="1"/>
  <c r="M1400" i="31"/>
  <c r="N1331" i="31"/>
  <c r="O1331" i="31" s="1"/>
  <c r="L1282" i="31"/>
  <c r="L1089" i="31"/>
  <c r="F1044" i="31"/>
  <c r="M952" i="31"/>
  <c r="M775" i="31"/>
  <c r="F673" i="31"/>
  <c r="N493" i="31"/>
  <c r="O493" i="31" s="1"/>
  <c r="F1331" i="31"/>
  <c r="L1132" i="31"/>
  <c r="J980" i="31"/>
  <c r="K980" i="31" s="1"/>
  <c r="E801" i="31"/>
  <c r="M493" i="31"/>
  <c r="M192" i="31"/>
  <c r="J102" i="31"/>
  <c r="K102" i="31" s="1"/>
  <c r="L1448" i="31"/>
  <c r="C1448" i="31"/>
  <c r="D1448" i="31" s="1"/>
  <c r="M1441" i="31"/>
  <c r="N1400" i="31"/>
  <c r="O1400" i="31" s="1"/>
  <c r="J1400" i="31"/>
  <c r="K1400" i="31" s="1"/>
  <c r="C1340" i="31"/>
  <c r="D1340" i="31" s="1"/>
  <c r="M1333" i="31"/>
  <c r="F1416" i="31"/>
  <c r="J1409" i="31"/>
  <c r="K1409" i="31" s="1"/>
  <c r="M1293" i="31"/>
  <c r="H1137" i="31"/>
  <c r="C1211" i="31"/>
  <c r="D1211" i="31" s="1"/>
  <c r="N1189" i="31"/>
  <c r="O1189" i="31" s="1"/>
  <c r="M1137" i="31"/>
  <c r="M1037" i="31"/>
  <c r="N1014" i="31"/>
  <c r="O1014" i="31" s="1"/>
  <c r="E978" i="31"/>
  <c r="M1080" i="31"/>
  <c r="L1053" i="31"/>
  <c r="L1073" i="31"/>
  <c r="F1073" i="31"/>
  <c r="M1003" i="31"/>
  <c r="L996" i="31"/>
  <c r="L958" i="31"/>
  <c r="H911" i="31"/>
  <c r="M885" i="31"/>
  <c r="M925" i="31"/>
  <c r="L904" i="31"/>
  <c r="M890" i="31"/>
  <c r="E930" i="31"/>
  <c r="L893" i="31"/>
  <c r="M905" i="31"/>
  <c r="C797" i="31"/>
  <c r="D797" i="31" s="1"/>
  <c r="J807" i="31"/>
  <c r="K807" i="31" s="1"/>
  <c r="C752" i="31"/>
  <c r="D752" i="31" s="1"/>
  <c r="H686" i="31"/>
  <c r="N683" i="31"/>
  <c r="O683" i="31" s="1"/>
  <c r="H677" i="31"/>
  <c r="M594" i="31"/>
  <c r="E560" i="31"/>
  <c r="H554" i="31"/>
  <c r="J476" i="31"/>
  <c r="K476" i="31" s="1"/>
  <c r="N552" i="31"/>
  <c r="O552" i="31" s="1"/>
  <c r="E552" i="31"/>
  <c r="N554" i="31"/>
  <c r="O554" i="31" s="1"/>
  <c r="H449" i="31"/>
  <c r="M332" i="31"/>
  <c r="L314" i="31"/>
  <c r="L216" i="31"/>
  <c r="L183" i="31"/>
  <c r="C218" i="31"/>
  <c r="D218" i="31" s="1"/>
  <c r="C216" i="31"/>
  <c r="D216" i="31" s="1"/>
  <c r="F209" i="31"/>
  <c r="N218" i="31"/>
  <c r="O218" i="31" s="1"/>
  <c r="J218" i="31"/>
  <c r="K218" i="31" s="1"/>
  <c r="M216" i="31"/>
  <c r="E178" i="31"/>
  <c r="M124" i="31"/>
  <c r="L114" i="31"/>
  <c r="F109" i="31"/>
  <c r="N102" i="31"/>
  <c r="O102" i="31" s="1"/>
  <c r="M13" i="31"/>
  <c r="F11" i="31"/>
  <c r="J16" i="31"/>
  <c r="K16" i="31" s="1"/>
  <c r="H1441" i="31"/>
  <c r="N1429" i="31"/>
  <c r="O1429" i="31" s="1"/>
  <c r="N1320" i="31"/>
  <c r="O1320" i="31" s="1"/>
  <c r="J1317" i="31"/>
  <c r="K1317" i="31" s="1"/>
  <c r="F1312" i="31"/>
  <c r="C1298" i="31"/>
  <c r="D1298" i="31" s="1"/>
  <c r="F1276" i="31"/>
  <c r="C1271" i="31"/>
  <c r="D1271" i="31" s="1"/>
  <c r="N1209" i="31"/>
  <c r="O1209" i="31" s="1"/>
  <c r="C1073" i="31"/>
  <c r="D1073" i="31" s="1"/>
  <c r="N1052" i="31"/>
  <c r="O1052" i="31" s="1"/>
  <c r="C1037" i="31"/>
  <c r="D1037" i="31" s="1"/>
  <c r="F890" i="31"/>
  <c r="H879" i="31"/>
  <c r="M801" i="31"/>
  <c r="M793" i="31"/>
  <c r="H745" i="31"/>
  <c r="N699" i="31"/>
  <c r="O699" i="31" s="1"/>
  <c r="M688" i="31"/>
  <c r="C677" i="31"/>
  <c r="D677" i="31" s="1"/>
  <c r="J611" i="31"/>
  <c r="K611" i="31" s="1"/>
  <c r="J571" i="31"/>
  <c r="K571" i="31" s="1"/>
  <c r="H565" i="31"/>
  <c r="N541" i="31"/>
  <c r="O541" i="31" s="1"/>
  <c r="N515" i="31"/>
  <c r="O515" i="31" s="1"/>
  <c r="F332" i="31"/>
  <c r="L319" i="31"/>
  <c r="J314" i="31"/>
  <c r="K314" i="31" s="1"/>
  <c r="N294" i="31"/>
  <c r="O294" i="31" s="1"/>
  <c r="L271" i="31"/>
  <c r="H192" i="31"/>
  <c r="E16" i="31"/>
  <c r="H1433" i="31"/>
  <c r="E1429" i="31"/>
  <c r="J1357" i="31"/>
  <c r="K1357" i="31" s="1"/>
  <c r="F1326" i="31"/>
  <c r="M1320" i="31"/>
  <c r="C1317" i="31"/>
  <c r="D1317" i="31" s="1"/>
  <c r="N1285" i="31"/>
  <c r="O1285" i="31" s="1"/>
  <c r="C1282" i="31"/>
  <c r="D1282" i="31" s="1"/>
  <c r="C1134" i="31"/>
  <c r="D1134" i="31" s="1"/>
  <c r="N1124" i="31"/>
  <c r="O1124" i="31" s="1"/>
  <c r="M1055" i="31"/>
  <c r="M1052" i="31"/>
  <c r="F1041" i="31"/>
  <c r="E914" i="31"/>
  <c r="M809" i="31"/>
  <c r="H801" i="31"/>
  <c r="E793" i="31"/>
  <c r="M787" i="31"/>
  <c r="C691" i="31"/>
  <c r="D691" i="31" s="1"/>
  <c r="F571" i="31"/>
  <c r="J541" i="31"/>
  <c r="K541" i="31" s="1"/>
  <c r="H515" i="31"/>
  <c r="L479" i="31"/>
  <c r="L475" i="31"/>
  <c r="J429" i="31"/>
  <c r="K429" i="31" s="1"/>
  <c r="N423" i="31"/>
  <c r="O423" i="31" s="1"/>
  <c r="F325" i="31"/>
  <c r="F319" i="31"/>
  <c r="N275" i="31"/>
  <c r="O275" i="31" s="1"/>
  <c r="H271" i="31"/>
  <c r="F265" i="31"/>
  <c r="E168" i="31"/>
  <c r="M109" i="31"/>
  <c r="M94" i="31"/>
  <c r="M58" i="31"/>
  <c r="J1368" i="31"/>
  <c r="K1368" i="31" s="1"/>
  <c r="E1357" i="31"/>
  <c r="M1285" i="31"/>
  <c r="M1146" i="31"/>
  <c r="F1094" i="31"/>
  <c r="N1075" i="31"/>
  <c r="O1075" i="31" s="1"/>
  <c r="J1052" i="31"/>
  <c r="K1052" i="31" s="1"/>
  <c r="M1036" i="31"/>
  <c r="N1016" i="31"/>
  <c r="O1016" i="31" s="1"/>
  <c r="N995" i="31"/>
  <c r="O995" i="31" s="1"/>
  <c r="N925" i="31"/>
  <c r="O925" i="31" s="1"/>
  <c r="H833" i="31"/>
  <c r="J809" i="31"/>
  <c r="K809" i="31" s="1"/>
  <c r="N803" i="31"/>
  <c r="O803" i="31" s="1"/>
  <c r="F801" i="31"/>
  <c r="M796" i="31"/>
  <c r="N676" i="31"/>
  <c r="O676" i="31" s="1"/>
  <c r="F611" i="31"/>
  <c r="H576" i="31"/>
  <c r="M449" i="31"/>
  <c r="F423" i="31"/>
  <c r="J331" i="31"/>
  <c r="K331" i="31" s="1"/>
  <c r="M286" i="31"/>
  <c r="H209" i="31"/>
  <c r="H150" i="31"/>
  <c r="H109" i="31"/>
  <c r="E94" i="31"/>
  <c r="J32" i="31"/>
  <c r="K32" i="31" s="1"/>
  <c r="J25" i="31"/>
  <c r="K25" i="31" s="1"/>
  <c r="N15" i="31"/>
  <c r="O15" i="31" s="1"/>
  <c r="H1016" i="31"/>
  <c r="F1013" i="31"/>
  <c r="H995" i="31"/>
  <c r="M869" i="31"/>
  <c r="H826" i="31"/>
  <c r="J803" i="31"/>
  <c r="K803" i="31" s="1"/>
  <c r="F15" i="31"/>
  <c r="E1449" i="31"/>
  <c r="N1019" i="31"/>
  <c r="O1019" i="31" s="1"/>
  <c r="C1016" i="31"/>
  <c r="D1016" i="31" s="1"/>
  <c r="C1013" i="31"/>
  <c r="D1013" i="31" s="1"/>
  <c r="L965" i="31"/>
  <c r="L869" i="31"/>
  <c r="L813" i="31"/>
  <c r="F803" i="31"/>
  <c r="J786" i="31"/>
  <c r="K786" i="31" s="1"/>
  <c r="F737" i="31"/>
  <c r="F730" i="31"/>
  <c r="N689" i="31"/>
  <c r="O689" i="31" s="1"/>
  <c r="L651" i="31"/>
  <c r="J613" i="31"/>
  <c r="K613" i="31" s="1"/>
  <c r="J587" i="31"/>
  <c r="K587" i="31" s="1"/>
  <c r="J518" i="31"/>
  <c r="K518" i="31" s="1"/>
  <c r="E449" i="31"/>
  <c r="L291" i="31"/>
  <c r="L178" i="31"/>
  <c r="H160" i="31"/>
  <c r="C149" i="31"/>
  <c r="D149" i="31" s="1"/>
  <c r="M142" i="31"/>
  <c r="N110" i="31"/>
  <c r="O110" i="31" s="1"/>
  <c r="C109" i="31"/>
  <c r="D109" i="31" s="1"/>
  <c r="F88" i="31"/>
  <c r="N41" i="31"/>
  <c r="O41" i="31" s="1"/>
  <c r="N24" i="31"/>
  <c r="O24" i="31" s="1"/>
  <c r="L1359" i="31"/>
  <c r="N1157" i="31"/>
  <c r="O1157" i="31" s="1"/>
  <c r="J1126" i="31"/>
  <c r="K1126" i="31" s="1"/>
  <c r="N1056" i="31"/>
  <c r="O1056" i="31" s="1"/>
  <c r="H1019" i="31"/>
  <c r="J970" i="31"/>
  <c r="K970" i="31" s="1"/>
  <c r="J842" i="31"/>
  <c r="K842" i="31" s="1"/>
  <c r="J661" i="31"/>
  <c r="K661" i="31" s="1"/>
  <c r="N338" i="31"/>
  <c r="O338" i="31" s="1"/>
  <c r="J110" i="31"/>
  <c r="K110" i="31" s="1"/>
  <c r="J41" i="31"/>
  <c r="K41" i="31" s="1"/>
  <c r="O6" i="31"/>
  <c r="C1454" i="31"/>
  <c r="D1454" i="31" s="1"/>
  <c r="M1430" i="31"/>
  <c r="M1365" i="31"/>
  <c r="F1359" i="31"/>
  <c r="H1126" i="31"/>
  <c r="H1056" i="31"/>
  <c r="F976" i="31"/>
  <c r="C970" i="31"/>
  <c r="D970" i="31" s="1"/>
  <c r="J940" i="31"/>
  <c r="K940" i="31" s="1"/>
  <c r="E842" i="31"/>
  <c r="J817" i="31"/>
  <c r="K817" i="31" s="1"/>
  <c r="C794" i="31"/>
  <c r="D794" i="31" s="1"/>
  <c r="H762" i="31"/>
  <c r="C689" i="31"/>
  <c r="D689" i="31" s="1"/>
  <c r="C661" i="31"/>
  <c r="D661" i="31" s="1"/>
  <c r="J338" i="31"/>
  <c r="K338" i="31" s="1"/>
  <c r="C302" i="31"/>
  <c r="D302" i="31" s="1"/>
  <c r="L295" i="31"/>
  <c r="N284" i="31"/>
  <c r="O284" i="31" s="1"/>
  <c r="N277" i="31"/>
  <c r="O277" i="31" s="1"/>
  <c r="C231" i="31"/>
  <c r="D231" i="31" s="1"/>
  <c r="F110" i="31"/>
  <c r="E92" i="31"/>
  <c r="N1438" i="31"/>
  <c r="O1438" i="31" s="1"/>
  <c r="N1448" i="31"/>
  <c r="O1448" i="31" s="1"/>
  <c r="N1441" i="31"/>
  <c r="O1441" i="31" s="1"/>
  <c r="H1438" i="31"/>
  <c r="E1451" i="31"/>
  <c r="M1448" i="31"/>
  <c r="L1454" i="31"/>
  <c r="J1454" i="31"/>
  <c r="K1454" i="31" s="1"/>
  <c r="E1448" i="31"/>
  <c r="E1454" i="31"/>
  <c r="N1449" i="31"/>
  <c r="O1449" i="31" s="1"/>
  <c r="J1423" i="31"/>
  <c r="K1423" i="31" s="1"/>
  <c r="F1415" i="31"/>
  <c r="E1409" i="31"/>
  <c r="E1393" i="31"/>
  <c r="C1350" i="31"/>
  <c r="D1350" i="31" s="1"/>
  <c r="N1340" i="31"/>
  <c r="O1340" i="31" s="1"/>
  <c r="C1432" i="31"/>
  <c r="D1432" i="31" s="1"/>
  <c r="M1422" i="31"/>
  <c r="N1392" i="31"/>
  <c r="O1392" i="31" s="1"/>
  <c r="M1349" i="31"/>
  <c r="F1343" i="31"/>
  <c r="H1340" i="31"/>
  <c r="J1422" i="31"/>
  <c r="K1422" i="31" s="1"/>
  <c r="E1392" i="31"/>
  <c r="M1409" i="31"/>
  <c r="M1351" i="31"/>
  <c r="N1411" i="31"/>
  <c r="O1411" i="31" s="1"/>
  <c r="H1409" i="31"/>
  <c r="J1350" i="31"/>
  <c r="K1350" i="31" s="1"/>
  <c r="J1341" i="31"/>
  <c r="K1341" i="31" s="1"/>
  <c r="E1338" i="31"/>
  <c r="E1333" i="31"/>
  <c r="N1328" i="31"/>
  <c r="O1328" i="31" s="1"/>
  <c r="M1393" i="31"/>
  <c r="H1350" i="31"/>
  <c r="F1320" i="31"/>
  <c r="C1289" i="31"/>
  <c r="D1289" i="31" s="1"/>
  <c r="N1281" i="31"/>
  <c r="O1281" i="31" s="1"/>
  <c r="F1274" i="31"/>
  <c r="C1273" i="31"/>
  <c r="D1273" i="31" s="1"/>
  <c r="N1274" i="31"/>
  <c r="O1274" i="31" s="1"/>
  <c r="M1274" i="31"/>
  <c r="E1277" i="31"/>
  <c r="L1274" i="31"/>
  <c r="N1271" i="31"/>
  <c r="O1271" i="31" s="1"/>
  <c r="H1274" i="31"/>
  <c r="N1244" i="31"/>
  <c r="O1244" i="31" s="1"/>
  <c r="C1242" i="31"/>
  <c r="D1242" i="31" s="1"/>
  <c r="C1232" i="31"/>
  <c r="D1232" i="31" s="1"/>
  <c r="F1229" i="31"/>
  <c r="H1214" i="31"/>
  <c r="N1204" i="31"/>
  <c r="O1204" i="31" s="1"/>
  <c r="E1197" i="31"/>
  <c r="E1189" i="31"/>
  <c r="C1183" i="31"/>
  <c r="D1183" i="31" s="1"/>
  <c r="H1150" i="31"/>
  <c r="F1125" i="31"/>
  <c r="L1122" i="31"/>
  <c r="L1116" i="31"/>
  <c r="L1204" i="31"/>
  <c r="N1190" i="31"/>
  <c r="O1190" i="31" s="1"/>
  <c r="M1170" i="31"/>
  <c r="F1150" i="31"/>
  <c r="F1122" i="31"/>
  <c r="J1204" i="31"/>
  <c r="K1204" i="31" s="1"/>
  <c r="H1190" i="31"/>
  <c r="F1204" i="31"/>
  <c r="N1149" i="31"/>
  <c r="O1149" i="31" s="1"/>
  <c r="H1146" i="31"/>
  <c r="M1114" i="31"/>
  <c r="H1211" i="31"/>
  <c r="C1204" i="31"/>
  <c r="D1204" i="31" s="1"/>
  <c r="C1198" i="31"/>
  <c r="D1198" i="31" s="1"/>
  <c r="E1190" i="31"/>
  <c r="C1186" i="31"/>
  <c r="D1186" i="31" s="1"/>
  <c r="H1163" i="31"/>
  <c r="E1146" i="31"/>
  <c r="N1197" i="31"/>
  <c r="O1197" i="31" s="1"/>
  <c r="M1167" i="31"/>
  <c r="J1148" i="31"/>
  <c r="K1148" i="31" s="1"/>
  <c r="J1145" i="31"/>
  <c r="K1145" i="31" s="1"/>
  <c r="N1122" i="31"/>
  <c r="O1122" i="31" s="1"/>
  <c r="J1214" i="31"/>
  <c r="K1214" i="31" s="1"/>
  <c r="F1197" i="31"/>
  <c r="F1189" i="31"/>
  <c r="L1167" i="31"/>
  <c r="M1122" i="31"/>
  <c r="H979" i="31"/>
  <c r="L976" i="31"/>
  <c r="E1052" i="31"/>
  <c r="M1103" i="31"/>
  <c r="N1098" i="31"/>
  <c r="O1098" i="31" s="1"/>
  <c r="M1093" i="31"/>
  <c r="N1090" i="31"/>
  <c r="O1090" i="31" s="1"/>
  <c r="N1058" i="31"/>
  <c r="O1058" i="31" s="1"/>
  <c r="E1056" i="31"/>
  <c r="C1052" i="31"/>
  <c r="D1052" i="31" s="1"/>
  <c r="L1005" i="31"/>
  <c r="H1001" i="31"/>
  <c r="M992" i="31"/>
  <c r="L978" i="31"/>
  <c r="C976" i="31"/>
  <c r="D976" i="31" s="1"/>
  <c r="F970" i="31"/>
  <c r="H966" i="31"/>
  <c r="H1093" i="31"/>
  <c r="N1018" i="31"/>
  <c r="O1018" i="31" s="1"/>
  <c r="F1090" i="31"/>
  <c r="M1044" i="31"/>
  <c r="M1039" i="31"/>
  <c r="M1092" i="31"/>
  <c r="H1092" i="31"/>
  <c r="N968" i="31"/>
  <c r="O968" i="31" s="1"/>
  <c r="M1105" i="31"/>
  <c r="J1067" i="31"/>
  <c r="K1067" i="31" s="1"/>
  <c r="N1060" i="31"/>
  <c r="O1060" i="31" s="1"/>
  <c r="M1056" i="31"/>
  <c r="H1052" i="31"/>
  <c r="L1026" i="31"/>
  <c r="M989" i="31"/>
  <c r="H952" i="31"/>
  <c r="E944" i="31"/>
  <c r="E928" i="31"/>
  <c r="M904" i="31"/>
  <c r="E901" i="31"/>
  <c r="N890" i="31"/>
  <c r="O890" i="31" s="1"/>
  <c r="J879" i="31"/>
  <c r="K879" i="31" s="1"/>
  <c r="F863" i="31"/>
  <c r="J859" i="31"/>
  <c r="K859" i="31" s="1"/>
  <c r="J954" i="31"/>
  <c r="K954" i="31" s="1"/>
  <c r="E952" i="31"/>
  <c r="H904" i="31"/>
  <c r="E893" i="31"/>
  <c r="N886" i="31"/>
  <c r="O886" i="31" s="1"/>
  <c r="E879" i="31"/>
  <c r="F859" i="31"/>
  <c r="J912" i="31"/>
  <c r="K912" i="31" s="1"/>
  <c r="F904" i="31"/>
  <c r="N951" i="31"/>
  <c r="O951" i="31" s="1"/>
  <c r="L946" i="31"/>
  <c r="M916" i="31"/>
  <c r="C912" i="31"/>
  <c r="D912" i="31" s="1"/>
  <c r="C904" i="31"/>
  <c r="D904" i="31" s="1"/>
  <c r="C890" i="31"/>
  <c r="D890" i="31" s="1"/>
  <c r="C886" i="31"/>
  <c r="D886" i="31" s="1"/>
  <c r="N878" i="31"/>
  <c r="O878" i="31" s="1"/>
  <c r="J872" i="31"/>
  <c r="K872" i="31" s="1"/>
  <c r="N863" i="31"/>
  <c r="O863" i="31" s="1"/>
  <c r="L951" i="31"/>
  <c r="M891" i="31"/>
  <c r="M863" i="31"/>
  <c r="L952" i="31"/>
  <c r="N879" i="31"/>
  <c r="O879" i="31" s="1"/>
  <c r="H863" i="31"/>
  <c r="N859" i="31"/>
  <c r="O859" i="31" s="1"/>
  <c r="F851" i="31"/>
  <c r="L842" i="31"/>
  <c r="E836" i="31"/>
  <c r="M819" i="31"/>
  <c r="H817" i="31"/>
  <c r="L801" i="31"/>
  <c r="J793" i="31"/>
  <c r="K793" i="31" s="1"/>
  <c r="H788" i="31"/>
  <c r="E771" i="31"/>
  <c r="N758" i="31"/>
  <c r="O758" i="31" s="1"/>
  <c r="L835" i="31"/>
  <c r="E819" i="31"/>
  <c r="C817" i="31"/>
  <c r="D817" i="31" s="1"/>
  <c r="M798" i="31"/>
  <c r="C819" i="31"/>
  <c r="D819" i="31" s="1"/>
  <c r="J833" i="31"/>
  <c r="K833" i="31" s="1"/>
  <c r="M797" i="31"/>
  <c r="L794" i="31"/>
  <c r="E777" i="31"/>
  <c r="C773" i="31"/>
  <c r="D773" i="31" s="1"/>
  <c r="L729" i="31"/>
  <c r="C709" i="31"/>
  <c r="D709" i="31" s="1"/>
  <c r="H692" i="31"/>
  <c r="M689" i="31"/>
  <c r="N691" i="31"/>
  <c r="O691" i="31" s="1"/>
  <c r="F689" i="31"/>
  <c r="M668" i="31"/>
  <c r="M657" i="31"/>
  <c r="M694" i="31"/>
  <c r="J699" i="31"/>
  <c r="K699" i="31" s="1"/>
  <c r="E677" i="31"/>
  <c r="N670" i="31"/>
  <c r="O670" i="31" s="1"/>
  <c r="N665" i="31"/>
  <c r="O665" i="31" s="1"/>
  <c r="N692" i="31"/>
  <c r="O692" i="31" s="1"/>
  <c r="H665" i="31"/>
  <c r="C645" i="31"/>
  <c r="D645" i="31" s="1"/>
  <c r="C621" i="31"/>
  <c r="D621" i="31" s="1"/>
  <c r="E616" i="31"/>
  <c r="L605" i="31"/>
  <c r="J649" i="31"/>
  <c r="K649" i="31" s="1"/>
  <c r="M615" i="31"/>
  <c r="N611" i="31"/>
  <c r="O611" i="31" s="1"/>
  <c r="M596" i="31"/>
  <c r="E595" i="31"/>
  <c r="E576" i="31"/>
  <c r="J619" i="31"/>
  <c r="K619" i="31" s="1"/>
  <c r="E579" i="31"/>
  <c r="L621" i="31"/>
  <c r="J621" i="31"/>
  <c r="K621" i="31" s="1"/>
  <c r="H613" i="31"/>
  <c r="J595" i="31"/>
  <c r="K595" i="31" s="1"/>
  <c r="L578" i="31"/>
  <c r="J645" i="31"/>
  <c r="K645" i="31" s="1"/>
  <c r="N605" i="31"/>
  <c r="O605" i="31" s="1"/>
  <c r="E571" i="31"/>
  <c r="E491" i="31"/>
  <c r="E435" i="31"/>
  <c r="E464" i="31"/>
  <c r="L554" i="31"/>
  <c r="H506" i="31"/>
  <c r="E490" i="31"/>
  <c r="J440" i="31"/>
  <c r="K440" i="31" s="1"/>
  <c r="N571" i="31"/>
  <c r="O571" i="31" s="1"/>
  <c r="C554" i="31"/>
  <c r="D554" i="31" s="1"/>
  <c r="M500" i="31"/>
  <c r="H489" i="31"/>
  <c r="L462" i="31"/>
  <c r="L571" i="31"/>
  <c r="J500" i="31"/>
  <c r="K500" i="31" s="1"/>
  <c r="J336" i="31"/>
  <c r="K336" i="31" s="1"/>
  <c r="L331" i="31"/>
  <c r="F321" i="31"/>
  <c r="N319" i="31"/>
  <c r="O319" i="31" s="1"/>
  <c r="L321" i="31"/>
  <c r="E319" i="31"/>
  <c r="E296" i="31"/>
  <c r="C294" i="31"/>
  <c r="D294" i="31" s="1"/>
  <c r="N289" i="31"/>
  <c r="O289" i="31" s="1"/>
  <c r="C281" i="31"/>
  <c r="D281" i="31" s="1"/>
  <c r="N287" i="31"/>
  <c r="O287" i="31" s="1"/>
  <c r="L287" i="31"/>
  <c r="M294" i="31"/>
  <c r="N296" i="31"/>
  <c r="O296" i="31" s="1"/>
  <c r="E294" i="31"/>
  <c r="J281" i="31"/>
  <c r="K281" i="31" s="1"/>
  <c r="N271" i="31"/>
  <c r="O271" i="31" s="1"/>
  <c r="N239" i="31"/>
  <c r="O239" i="31" s="1"/>
  <c r="M250" i="31"/>
  <c r="E218" i="31"/>
  <c r="F217" i="31"/>
  <c r="F185" i="31"/>
  <c r="M218" i="31"/>
  <c r="M184" i="31"/>
  <c r="L218" i="31"/>
  <c r="M217" i="31"/>
  <c r="N216" i="31"/>
  <c r="O216" i="31" s="1"/>
  <c r="C215" i="31"/>
  <c r="D215" i="31" s="1"/>
  <c r="H197" i="31"/>
  <c r="F218" i="31"/>
  <c r="H217" i="31"/>
  <c r="H216" i="31"/>
  <c r="H185" i="31"/>
  <c r="F178" i="31"/>
  <c r="C173" i="31"/>
  <c r="D173" i="31" s="1"/>
  <c r="N173" i="31"/>
  <c r="O173" i="31" s="1"/>
  <c r="N160" i="31"/>
  <c r="O160" i="31" s="1"/>
  <c r="J177" i="31"/>
  <c r="K177" i="31" s="1"/>
  <c r="L173" i="31"/>
  <c r="N178" i="31"/>
  <c r="O178" i="31" s="1"/>
  <c r="J173" i="31"/>
  <c r="K173" i="31" s="1"/>
  <c r="E173" i="31"/>
  <c r="N151" i="31"/>
  <c r="O151" i="31" s="1"/>
  <c r="N112" i="31"/>
  <c r="O112" i="31" s="1"/>
  <c r="M70" i="31"/>
  <c r="C157" i="31"/>
  <c r="D157" i="31" s="1"/>
  <c r="E151" i="31"/>
  <c r="M122" i="31"/>
  <c r="H114" i="31"/>
  <c r="M112" i="31"/>
  <c r="M107" i="31"/>
  <c r="F70" i="31"/>
  <c r="C61" i="31"/>
  <c r="D61" i="31" s="1"/>
  <c r="M56" i="31"/>
  <c r="M50" i="31"/>
  <c r="N21" i="31"/>
  <c r="O21" i="31" s="1"/>
  <c r="J116" i="31"/>
  <c r="K116" i="31" s="1"/>
  <c r="F114" i="31"/>
  <c r="N106" i="31"/>
  <c r="O106" i="31" s="1"/>
  <c r="L94" i="31"/>
  <c r="C70" i="31"/>
  <c r="D70" i="31" s="1"/>
  <c r="M106" i="31"/>
  <c r="J71" i="31"/>
  <c r="K71" i="31" s="1"/>
  <c r="J63" i="31"/>
  <c r="K63" i="31" s="1"/>
  <c r="F138" i="31"/>
  <c r="E121" i="31"/>
  <c r="C106" i="31"/>
  <c r="D106" i="31" s="1"/>
  <c r="N96" i="31"/>
  <c r="O96" i="31" s="1"/>
  <c r="M90" i="31"/>
  <c r="J86" i="31"/>
  <c r="K86" i="31" s="1"/>
  <c r="C71" i="31"/>
  <c r="D71" i="31" s="1"/>
  <c r="H63" i="31"/>
  <c r="L41" i="31"/>
  <c r="M22" i="31"/>
  <c r="H158" i="31"/>
  <c r="N142" i="31"/>
  <c r="O142" i="31" s="1"/>
  <c r="C137" i="31"/>
  <c r="D137" i="31" s="1"/>
  <c r="M114" i="31"/>
  <c r="H110" i="31"/>
  <c r="F96" i="31"/>
  <c r="M93" i="31"/>
  <c r="M80" i="31"/>
  <c r="N70" i="31"/>
  <c r="O70" i="31" s="1"/>
  <c r="E41" i="31"/>
  <c r="N36" i="31"/>
  <c r="O36" i="31" s="1"/>
  <c r="M32" i="31"/>
  <c r="F22" i="31"/>
  <c r="M10" i="31"/>
  <c r="N6" i="31"/>
  <c r="M1454" i="31"/>
  <c r="E1432" i="31"/>
  <c r="N1422" i="31"/>
  <c r="O1422" i="31" s="1"/>
  <c r="J1416" i="31"/>
  <c r="K1416" i="31" s="1"/>
  <c r="C1408" i="31"/>
  <c r="D1408" i="31" s="1"/>
  <c r="F1406" i="31"/>
  <c r="N1396" i="31"/>
  <c r="O1396" i="31" s="1"/>
  <c r="M1391" i="31"/>
  <c r="H1381" i="31"/>
  <c r="J1376" i="31"/>
  <c r="K1376" i="31" s="1"/>
  <c r="J1373" i="31"/>
  <c r="K1373" i="31" s="1"/>
  <c r="M1368" i="31"/>
  <c r="N1365" i="31"/>
  <c r="O1365" i="31" s="1"/>
  <c r="M1344" i="31"/>
  <c r="L1341" i="31"/>
  <c r="H1333" i="31"/>
  <c r="F1325" i="31"/>
  <c r="E1317" i="31"/>
  <c r="C1316" i="31"/>
  <c r="D1316" i="31" s="1"/>
  <c r="N1312" i="31"/>
  <c r="O1312" i="31" s="1"/>
  <c r="J1301" i="31"/>
  <c r="K1301" i="31" s="1"/>
  <c r="E1298" i="31"/>
  <c r="F1288" i="31"/>
  <c r="M1284" i="31"/>
  <c r="C1275" i="31"/>
  <c r="D1275" i="31" s="1"/>
  <c r="F1275" i="31"/>
  <c r="H1238" i="31"/>
  <c r="L1238" i="31"/>
  <c r="N1196" i="31"/>
  <c r="O1196" i="31" s="1"/>
  <c r="C1165" i="31"/>
  <c r="D1165" i="31" s="1"/>
  <c r="J1161" i="31"/>
  <c r="K1161" i="31" s="1"/>
  <c r="E1142" i="31"/>
  <c r="F1130" i="31"/>
  <c r="L1085" i="31"/>
  <c r="F1085" i="31"/>
  <c r="N1079" i="31"/>
  <c r="O1079" i="31" s="1"/>
  <c r="H1079" i="31"/>
  <c r="E1076" i="31"/>
  <c r="L1076" i="31"/>
  <c r="F1068" i="31"/>
  <c r="M1068" i="31"/>
  <c r="H1059" i="31"/>
  <c r="J1054" i="31"/>
  <c r="K1054" i="31" s="1"/>
  <c r="C1038" i="31"/>
  <c r="D1038" i="31" s="1"/>
  <c r="N1024" i="31"/>
  <c r="O1024" i="31" s="1"/>
  <c r="J1018" i="31"/>
  <c r="K1018" i="31" s="1"/>
  <c r="N1012" i="31"/>
  <c r="O1012" i="31" s="1"/>
  <c r="C1004" i="31"/>
  <c r="D1004" i="31" s="1"/>
  <c r="E1004" i="31"/>
  <c r="J1004" i="31"/>
  <c r="K1004" i="31" s="1"/>
  <c r="J1000" i="31"/>
  <c r="K1000" i="31" s="1"/>
  <c r="F984" i="31"/>
  <c r="M984" i="31"/>
  <c r="F779" i="31"/>
  <c r="M779" i="31"/>
  <c r="L757" i="31"/>
  <c r="E757" i="31"/>
  <c r="J757" i="31"/>
  <c r="K757" i="31" s="1"/>
  <c r="M757" i="31"/>
  <c r="J1396" i="31"/>
  <c r="K1396" i="31" s="1"/>
  <c r="L1391" i="31"/>
  <c r="H1301" i="31"/>
  <c r="J1291" i="31"/>
  <c r="K1291" i="31" s="1"/>
  <c r="C1206" i="31"/>
  <c r="D1206" i="31" s="1"/>
  <c r="M1206" i="31"/>
  <c r="J1173" i="31"/>
  <c r="K1173" i="31" s="1"/>
  <c r="F1173" i="31"/>
  <c r="E1100" i="31"/>
  <c r="H1100" i="31"/>
  <c r="E1096" i="31"/>
  <c r="H1033" i="31"/>
  <c r="H1028" i="31"/>
  <c r="C1028" i="31"/>
  <c r="D1028" i="31" s="1"/>
  <c r="N939" i="31"/>
  <c r="O939" i="31" s="1"/>
  <c r="L909" i="31"/>
  <c r="N909" i="31"/>
  <c r="O909" i="31" s="1"/>
  <c r="J866" i="31"/>
  <c r="K866" i="31" s="1"/>
  <c r="N866" i="31"/>
  <c r="O866" i="31" s="1"/>
  <c r="J864" i="31"/>
  <c r="K864" i="31" s="1"/>
  <c r="H864" i="31"/>
  <c r="L816" i="31"/>
  <c r="H812" i="31"/>
  <c r="F812" i="31"/>
  <c r="C769" i="31"/>
  <c r="D769" i="31" s="1"/>
  <c r="M1424" i="31"/>
  <c r="H1396" i="31"/>
  <c r="J1391" i="31"/>
  <c r="K1391" i="31" s="1"/>
  <c r="H1368" i="31"/>
  <c r="H1341" i="31"/>
  <c r="H1290" i="31"/>
  <c r="C1277" i="31"/>
  <c r="D1277" i="31" s="1"/>
  <c r="N1269" i="31"/>
  <c r="O1269" i="31" s="1"/>
  <c r="M1198" i="31"/>
  <c r="C1195" i="31"/>
  <c r="D1195" i="31" s="1"/>
  <c r="E1145" i="31"/>
  <c r="N1145" i="31"/>
  <c r="O1145" i="31" s="1"/>
  <c r="H1132" i="31"/>
  <c r="J1132" i="31"/>
  <c r="K1132" i="31" s="1"/>
  <c r="L1118" i="31"/>
  <c r="H1061" i="31"/>
  <c r="C1032" i="31"/>
  <c r="D1032" i="31" s="1"/>
  <c r="H1011" i="31"/>
  <c r="E1011" i="31"/>
  <c r="F987" i="31"/>
  <c r="C948" i="31"/>
  <c r="D948" i="31" s="1"/>
  <c r="L944" i="31"/>
  <c r="H944" i="31"/>
  <c r="M939" i="31"/>
  <c r="L865" i="31"/>
  <c r="E856" i="31"/>
  <c r="L856" i="31"/>
  <c r="H856" i="31"/>
  <c r="J848" i="31"/>
  <c r="K848" i="31" s="1"/>
  <c r="J843" i="31"/>
  <c r="K843" i="31" s="1"/>
  <c r="L841" i="31"/>
  <c r="H841" i="31"/>
  <c r="H787" i="31"/>
  <c r="N787" i="31"/>
  <c r="O787" i="31" s="1"/>
  <c r="F787" i="31"/>
  <c r="C787" i="31"/>
  <c r="D787" i="31" s="1"/>
  <c r="J787" i="31"/>
  <c r="K787" i="31" s="1"/>
  <c r="L768" i="31"/>
  <c r="M768" i="31"/>
  <c r="N768" i="31"/>
  <c r="O768" i="31" s="1"/>
  <c r="C768" i="31"/>
  <c r="D768" i="31" s="1"/>
  <c r="C6" i="31"/>
  <c r="N16" i="31"/>
  <c r="H1454" i="31"/>
  <c r="J1448" i="31"/>
  <c r="K1448" i="31" s="1"/>
  <c r="J1441" i="31"/>
  <c r="K1441" i="31" s="1"/>
  <c r="J1424" i="31"/>
  <c r="K1424" i="31" s="1"/>
  <c r="E1422" i="31"/>
  <c r="C1416" i="31"/>
  <c r="D1416" i="31" s="1"/>
  <c r="J1407" i="31"/>
  <c r="K1407" i="31" s="1"/>
  <c r="E1396" i="31"/>
  <c r="C1393" i="31"/>
  <c r="D1393" i="31" s="1"/>
  <c r="N1375" i="31"/>
  <c r="O1375" i="31" s="1"/>
  <c r="E1341" i="31"/>
  <c r="N1317" i="31"/>
  <c r="O1317" i="31" s="1"/>
  <c r="N1316" i="31"/>
  <c r="O1316" i="31" s="1"/>
  <c r="F1315" i="31"/>
  <c r="E1301" i="31"/>
  <c r="L1298" i="31"/>
  <c r="C1279" i="31"/>
  <c r="D1279" i="31" s="1"/>
  <c r="E1244" i="31"/>
  <c r="H1244" i="31"/>
  <c r="M1238" i="31"/>
  <c r="H1188" i="31"/>
  <c r="C1188" i="31"/>
  <c r="D1188" i="31" s="1"/>
  <c r="M1175" i="31"/>
  <c r="N1150" i="31"/>
  <c r="O1150" i="31" s="1"/>
  <c r="E1150" i="31"/>
  <c r="M1139" i="31"/>
  <c r="J1118" i="31"/>
  <c r="K1118" i="31" s="1"/>
  <c r="E1099" i="31"/>
  <c r="J1099" i="31"/>
  <c r="K1099" i="31" s="1"/>
  <c r="C1092" i="31"/>
  <c r="D1092" i="31" s="1"/>
  <c r="N1092" i="31"/>
  <c r="O1092" i="31" s="1"/>
  <c r="F1092" i="31"/>
  <c r="N1076" i="31"/>
  <c r="O1076" i="31" s="1"/>
  <c r="J1022" i="31"/>
  <c r="K1022" i="31" s="1"/>
  <c r="M1019" i="31"/>
  <c r="E1019" i="31"/>
  <c r="J1014" i="31"/>
  <c r="K1014" i="31" s="1"/>
  <c r="C1014" i="31"/>
  <c r="D1014" i="31" s="1"/>
  <c r="M1004" i="31"/>
  <c r="C1002" i="31"/>
  <c r="D1002" i="31" s="1"/>
  <c r="L1002" i="31"/>
  <c r="E995" i="31"/>
  <c r="C968" i="31"/>
  <c r="D968" i="31" s="1"/>
  <c r="F968" i="31"/>
  <c r="M958" i="31"/>
  <c r="F958" i="31"/>
  <c r="H939" i="31"/>
  <c r="L871" i="31"/>
  <c r="N868" i="31"/>
  <c r="O868" i="31" s="1"/>
  <c r="J865" i="31"/>
  <c r="K865" i="31" s="1"/>
  <c r="E860" i="31"/>
  <c r="J860" i="31"/>
  <c r="K860" i="31" s="1"/>
  <c r="J858" i="31"/>
  <c r="K858" i="31" s="1"/>
  <c r="N858" i="31"/>
  <c r="O858" i="31" s="1"/>
  <c r="E843" i="31"/>
  <c r="H810" i="31"/>
  <c r="E6" i="31"/>
  <c r="M16" i="31"/>
  <c r="N1432" i="31"/>
  <c r="O1432" i="31" s="1"/>
  <c r="C1431" i="31"/>
  <c r="D1431" i="31" s="1"/>
  <c r="C1424" i="31"/>
  <c r="D1424" i="31" s="1"/>
  <c r="F1407" i="31"/>
  <c r="E1391" i="31"/>
  <c r="J1375" i="31"/>
  <c r="K1375" i="31" s="1"/>
  <c r="F1368" i="31"/>
  <c r="N1349" i="31"/>
  <c r="O1349" i="31" s="1"/>
  <c r="C1341" i="31"/>
  <c r="D1341" i="31" s="1"/>
  <c r="N1333" i="31"/>
  <c r="O1333" i="31" s="1"/>
  <c r="M1317" i="31"/>
  <c r="L1316" i="31"/>
  <c r="J1310" i="31"/>
  <c r="K1310" i="31" s="1"/>
  <c r="J1298" i="31"/>
  <c r="K1298" i="31" s="1"/>
  <c r="F1297" i="31"/>
  <c r="J1297" i="31"/>
  <c r="K1297" i="31" s="1"/>
  <c r="N1293" i="31"/>
  <c r="O1293" i="31" s="1"/>
  <c r="F1293" i="31"/>
  <c r="E1249" i="31"/>
  <c r="H1249" i="31"/>
  <c r="F1209" i="31"/>
  <c r="M1209" i="31"/>
  <c r="C1175" i="31"/>
  <c r="D1175" i="31" s="1"/>
  <c r="C1143" i="31"/>
  <c r="D1143" i="31" s="1"/>
  <c r="F1091" i="31"/>
  <c r="M1076" i="31"/>
  <c r="E1074" i="31"/>
  <c r="L1066" i="31"/>
  <c r="E1034" i="31"/>
  <c r="F1027" i="31"/>
  <c r="H1027" i="31"/>
  <c r="L1004" i="31"/>
  <c r="M981" i="31"/>
  <c r="N962" i="31"/>
  <c r="O962" i="31" s="1"/>
  <c r="L953" i="31"/>
  <c r="H877" i="31"/>
  <c r="C877" i="31"/>
  <c r="D877" i="31" s="1"/>
  <c r="H868" i="31"/>
  <c r="F848" i="31"/>
  <c r="H848" i="31"/>
  <c r="N848" i="31"/>
  <c r="O848" i="31" s="1"/>
  <c r="J1316" i="31"/>
  <c r="K1316" i="31" s="1"/>
  <c r="L1290" i="31"/>
  <c r="M1290" i="31"/>
  <c r="C1290" i="31"/>
  <c r="D1290" i="31" s="1"/>
  <c r="C1269" i="31"/>
  <c r="D1269" i="31" s="1"/>
  <c r="H1269" i="31"/>
  <c r="J1243" i="31"/>
  <c r="K1243" i="31" s="1"/>
  <c r="F1243" i="31"/>
  <c r="L1215" i="31"/>
  <c r="E1152" i="31"/>
  <c r="M1118" i="31"/>
  <c r="E1118" i="31"/>
  <c r="M1061" i="31"/>
  <c r="C1061" i="31"/>
  <c r="D1061" i="31" s="1"/>
  <c r="F957" i="31"/>
  <c r="L957" i="31"/>
  <c r="J939" i="31"/>
  <c r="K939" i="31" s="1"/>
  <c r="F915" i="31"/>
  <c r="H865" i="31"/>
  <c r="C865" i="31"/>
  <c r="D865" i="31" s="1"/>
  <c r="M865" i="31"/>
  <c r="L855" i="31"/>
  <c r="M855" i="31"/>
  <c r="H825" i="31"/>
  <c r="E825" i="31"/>
  <c r="N766" i="31"/>
  <c r="O766" i="31" s="1"/>
  <c r="E751" i="31"/>
  <c r="N751" i="31"/>
  <c r="O751" i="31" s="1"/>
  <c r="F751" i="31"/>
  <c r="J751" i="31"/>
  <c r="K751" i="31" s="1"/>
  <c r="J6" i="31"/>
  <c r="K6" i="31" s="1"/>
  <c r="H16" i="31"/>
  <c r="L1432" i="31"/>
  <c r="M1416" i="31"/>
  <c r="N1406" i="31"/>
  <c r="O1406" i="31" s="1"/>
  <c r="L1349" i="31"/>
  <c r="N1341" i="31"/>
  <c r="O1341" i="31" s="1"/>
  <c r="L1333" i="31"/>
  <c r="H1317" i="31"/>
  <c r="H1316" i="31"/>
  <c r="N1309" i="31"/>
  <c r="O1309" i="31" s="1"/>
  <c r="N1301" i="31"/>
  <c r="E1295" i="31"/>
  <c r="L1295" i="31"/>
  <c r="L1291" i="31"/>
  <c r="L1275" i="31"/>
  <c r="J1268" i="31"/>
  <c r="K1268" i="31" s="1"/>
  <c r="F1268" i="31"/>
  <c r="C1254" i="31"/>
  <c r="D1254" i="31" s="1"/>
  <c r="J1254" i="31"/>
  <c r="K1254" i="31" s="1"/>
  <c r="L1228" i="31"/>
  <c r="H1219" i="31"/>
  <c r="L1207" i="31"/>
  <c r="M1189" i="31"/>
  <c r="H1161" i="31"/>
  <c r="C1149" i="31"/>
  <c r="D1149" i="31" s="1"/>
  <c r="F1149" i="31"/>
  <c r="E1138" i="31"/>
  <c r="J1138" i="31"/>
  <c r="K1138" i="31" s="1"/>
  <c r="M1130" i="31"/>
  <c r="E1124" i="31"/>
  <c r="F1124" i="31"/>
  <c r="N1100" i="31"/>
  <c r="O1100" i="31" s="1"/>
  <c r="M1087" i="31"/>
  <c r="F1087" i="31"/>
  <c r="H1076" i="31"/>
  <c r="J1070" i="31"/>
  <c r="K1070" i="31" s="1"/>
  <c r="F1037" i="31"/>
  <c r="M1033" i="31"/>
  <c r="N1028" i="31"/>
  <c r="O1028" i="31" s="1"/>
  <c r="E1018" i="31"/>
  <c r="J1016" i="31"/>
  <c r="K1016" i="31" s="1"/>
  <c r="E1016" i="31"/>
  <c r="F993" i="31"/>
  <c r="L988" i="31"/>
  <c r="E976" i="31"/>
  <c r="M976" i="31"/>
  <c r="E904" i="31"/>
  <c r="J904" i="31"/>
  <c r="K904" i="31" s="1"/>
  <c r="M893" i="31"/>
  <c r="C893" i="31"/>
  <c r="D893" i="31" s="1"/>
  <c r="N864" i="31"/>
  <c r="O864" i="31" s="1"/>
  <c r="M856" i="31"/>
  <c r="J829" i="31"/>
  <c r="K829" i="31" s="1"/>
  <c r="H829" i="31"/>
  <c r="J813" i="31"/>
  <c r="K813" i="31" s="1"/>
  <c r="C813" i="31"/>
  <c r="D813" i="31" s="1"/>
  <c r="E813" i="31"/>
  <c r="E11" i="31"/>
  <c r="N1454" i="31"/>
  <c r="O1454" i="31" s="1"/>
  <c r="J1432" i="31"/>
  <c r="K1432" i="31" s="1"/>
  <c r="M1425" i="31"/>
  <c r="L1416" i="31"/>
  <c r="F1414" i="31"/>
  <c r="J1406" i="31"/>
  <c r="K1406" i="31" s="1"/>
  <c r="N1376" i="31"/>
  <c r="O1376" i="31" s="1"/>
  <c r="N1368" i="31"/>
  <c r="O1368" i="31" s="1"/>
  <c r="L1350" i="31"/>
  <c r="H1349" i="31"/>
  <c r="M1341" i="31"/>
  <c r="M1340" i="31"/>
  <c r="J1333" i="31"/>
  <c r="K1333" i="31" s="1"/>
  <c r="N1325" i="31"/>
  <c r="O1325" i="31" s="1"/>
  <c r="M1319" i="31"/>
  <c r="F1317" i="31"/>
  <c r="E1316" i="31"/>
  <c r="M1309" i="31"/>
  <c r="M1301" i="31"/>
  <c r="H1294" i="31"/>
  <c r="F1291" i="31"/>
  <c r="H1282" i="31"/>
  <c r="N1282" i="31"/>
  <c r="N1277" i="31"/>
  <c r="O1277" i="31" s="1"/>
  <c r="J1275" i="31"/>
  <c r="K1275" i="31" s="1"/>
  <c r="C1246" i="31"/>
  <c r="D1246" i="31" s="1"/>
  <c r="C1238" i="31"/>
  <c r="D1238" i="31" s="1"/>
  <c r="E1210" i="31"/>
  <c r="C1210" i="31"/>
  <c r="D1210" i="31" s="1"/>
  <c r="L1189" i="31"/>
  <c r="F1174" i="31"/>
  <c r="N1174" i="31"/>
  <c r="O1174" i="31" s="1"/>
  <c r="L1165" i="31"/>
  <c r="E1161" i="31"/>
  <c r="J1157" i="31"/>
  <c r="K1157" i="31" s="1"/>
  <c r="L1157" i="31"/>
  <c r="F1146" i="31"/>
  <c r="L1146" i="31"/>
  <c r="C1142" i="31"/>
  <c r="D1142" i="31" s="1"/>
  <c r="L1130" i="31"/>
  <c r="C1126" i="31"/>
  <c r="D1126" i="31" s="1"/>
  <c r="L1123" i="31"/>
  <c r="N1120" i="31"/>
  <c r="O1120" i="31" s="1"/>
  <c r="L1100" i="31"/>
  <c r="F1098" i="31"/>
  <c r="E1098" i="31"/>
  <c r="F1079" i="31"/>
  <c r="F1076" i="31"/>
  <c r="E1038" i="31"/>
  <c r="F1033" i="31"/>
  <c r="H1025" i="31"/>
  <c r="M1025" i="31"/>
  <c r="C1018" i="31"/>
  <c r="D1018" i="31" s="1"/>
  <c r="F1004" i="31"/>
  <c r="M1000" i="31"/>
  <c r="E996" i="31"/>
  <c r="M996" i="31"/>
  <c r="C950" i="31"/>
  <c r="D950" i="31" s="1"/>
  <c r="H950" i="31"/>
  <c r="C938" i="31"/>
  <c r="D938" i="31" s="1"/>
  <c r="N938" i="31"/>
  <c r="O938" i="31" s="1"/>
  <c r="F931" i="31"/>
  <c r="F928" i="31"/>
  <c r="N904" i="31"/>
  <c r="O904" i="31" s="1"/>
  <c r="H896" i="31"/>
  <c r="C879" i="31"/>
  <c r="D879" i="31" s="1"/>
  <c r="L879" i="31"/>
  <c r="F866" i="31"/>
  <c r="M864" i="31"/>
  <c r="J856" i="31"/>
  <c r="K856" i="31" s="1"/>
  <c r="M837" i="31"/>
  <c r="F837" i="31"/>
  <c r="E834" i="31"/>
  <c r="L834" i="31"/>
  <c r="N816" i="31"/>
  <c r="O816" i="31" s="1"/>
  <c r="E809" i="31"/>
  <c r="C809" i="31"/>
  <c r="D809" i="31" s="1"/>
  <c r="L809" i="31"/>
  <c r="N809" i="31"/>
  <c r="O809" i="31" s="1"/>
  <c r="F809" i="31"/>
  <c r="J713" i="31"/>
  <c r="K713" i="31" s="1"/>
  <c r="F708" i="31"/>
  <c r="N695" i="31"/>
  <c r="O695" i="31" s="1"/>
  <c r="N657" i="31"/>
  <c r="O657" i="31" s="1"/>
  <c r="L655" i="31"/>
  <c r="H652" i="31"/>
  <c r="F652" i="31"/>
  <c r="J647" i="31"/>
  <c r="K647" i="31" s="1"/>
  <c r="J632" i="31"/>
  <c r="K632" i="31" s="1"/>
  <c r="C618" i="31"/>
  <c r="D618" i="31" s="1"/>
  <c r="L618" i="31"/>
  <c r="H602" i="31"/>
  <c r="N602" i="31"/>
  <c r="O602" i="31" s="1"/>
  <c r="J695" i="31"/>
  <c r="K695" i="31" s="1"/>
  <c r="L679" i="31"/>
  <c r="N638" i="31"/>
  <c r="O638" i="31" s="1"/>
  <c r="F605" i="31"/>
  <c r="E605" i="31"/>
  <c r="M605" i="31"/>
  <c r="L591" i="31"/>
  <c r="N777" i="31"/>
  <c r="O777" i="31" s="1"/>
  <c r="F771" i="31"/>
  <c r="C771" i="31"/>
  <c r="D771" i="31" s="1"/>
  <c r="M771" i="31"/>
  <c r="M737" i="31"/>
  <c r="M697" i="31"/>
  <c r="H695" i="31"/>
  <c r="F688" i="31"/>
  <c r="J688" i="31"/>
  <c r="K688" i="31" s="1"/>
  <c r="L683" i="31"/>
  <c r="J679" i="31"/>
  <c r="K679" i="31" s="1"/>
  <c r="L657" i="31"/>
  <c r="L641" i="31"/>
  <c r="L637" i="31"/>
  <c r="N616" i="31"/>
  <c r="O616" i="31" s="1"/>
  <c r="F606" i="31"/>
  <c r="N600" i="31"/>
  <c r="O600" i="31" s="1"/>
  <c r="J591" i="31"/>
  <c r="K591" i="31" s="1"/>
  <c r="J581" i="31"/>
  <c r="K581" i="31" s="1"/>
  <c r="E577" i="31"/>
  <c r="N551" i="31"/>
  <c r="O551" i="31" s="1"/>
  <c r="C551" i="31"/>
  <c r="D551" i="31" s="1"/>
  <c r="L545" i="31"/>
  <c r="J545" i="31"/>
  <c r="K545" i="31" s="1"/>
  <c r="J531" i="31"/>
  <c r="K531" i="31" s="1"/>
  <c r="L531" i="31"/>
  <c r="C524" i="31"/>
  <c r="D524" i="31" s="1"/>
  <c r="J890" i="31"/>
  <c r="K890" i="31" s="1"/>
  <c r="F869" i="31"/>
  <c r="N869" i="31"/>
  <c r="O869" i="31" s="1"/>
  <c r="C790" i="31"/>
  <c r="D790" i="31" s="1"/>
  <c r="J767" i="31"/>
  <c r="K767" i="31" s="1"/>
  <c r="E767" i="31"/>
  <c r="M746" i="31"/>
  <c r="E707" i="31"/>
  <c r="M707" i="31"/>
  <c r="J697" i="31"/>
  <c r="K697" i="31" s="1"/>
  <c r="F695" i="31"/>
  <c r="E655" i="31"/>
  <c r="J651" i="31"/>
  <c r="K651" i="31" s="1"/>
  <c r="C651" i="31"/>
  <c r="D651" i="31" s="1"/>
  <c r="F621" i="31"/>
  <c r="N621" i="31"/>
  <c r="O621" i="31" s="1"/>
  <c r="M611" i="31"/>
  <c r="C611" i="31"/>
  <c r="D611" i="31" s="1"/>
  <c r="H611" i="31"/>
  <c r="C604" i="31"/>
  <c r="D604" i="31" s="1"/>
  <c r="H782" i="31"/>
  <c r="N782" i="31"/>
  <c r="O782" i="31" s="1"/>
  <c r="H776" i="31"/>
  <c r="F762" i="31"/>
  <c r="H729" i="31"/>
  <c r="E729" i="31"/>
  <c r="N729" i="31"/>
  <c r="O729" i="31" s="1"/>
  <c r="F700" i="31"/>
  <c r="N700" i="31"/>
  <c r="O700" i="31" s="1"/>
  <c r="C687" i="31"/>
  <c r="D687" i="31" s="1"/>
  <c r="E683" i="31"/>
  <c r="J683" i="31"/>
  <c r="K683" i="31" s="1"/>
  <c r="H657" i="31"/>
  <c r="F657" i="31"/>
  <c r="C641" i="31"/>
  <c r="D641" i="31" s="1"/>
  <c r="E623" i="31"/>
  <c r="J623" i="31"/>
  <c r="K623" i="31" s="1"/>
  <c r="N591" i="31"/>
  <c r="O591" i="31" s="1"/>
  <c r="C591" i="31"/>
  <c r="D591" i="31" s="1"/>
  <c r="M591" i="31"/>
  <c r="L564" i="31"/>
  <c r="J706" i="31"/>
  <c r="K706" i="31" s="1"/>
  <c r="F706" i="31"/>
  <c r="H697" i="31"/>
  <c r="L697" i="31"/>
  <c r="M695" i="31"/>
  <c r="E695" i="31"/>
  <c r="L695" i="31"/>
  <c r="H679" i="31"/>
  <c r="F679" i="31"/>
  <c r="M679" i="31"/>
  <c r="F654" i="31"/>
  <c r="E654" i="31"/>
  <c r="J549" i="31"/>
  <c r="K549" i="31" s="1"/>
  <c r="E549" i="31"/>
  <c r="M540" i="31"/>
  <c r="L778" i="31"/>
  <c r="N771" i="31"/>
  <c r="O771" i="31" s="1"/>
  <c r="E737" i="31"/>
  <c r="L737" i="31"/>
  <c r="C681" i="31"/>
  <c r="D681" i="31" s="1"/>
  <c r="J673" i="31"/>
  <c r="K673" i="31" s="1"/>
  <c r="M673" i="31"/>
  <c r="C673" i="31"/>
  <c r="D673" i="31" s="1"/>
  <c r="E645" i="31"/>
  <c r="J605" i="31"/>
  <c r="K605" i="31" s="1"/>
  <c r="E602" i="31"/>
  <c r="M576" i="31"/>
  <c r="F576" i="31"/>
  <c r="C567" i="31"/>
  <c r="D567" i="31" s="1"/>
  <c r="M567" i="31"/>
  <c r="L499" i="31"/>
  <c r="H499" i="31"/>
  <c r="N499" i="31"/>
  <c r="O499" i="31" s="1"/>
  <c r="C499" i="31"/>
  <c r="D499" i="31" s="1"/>
  <c r="M499" i="31"/>
  <c r="M1190" i="31"/>
  <c r="M1073" i="31"/>
  <c r="J854" i="31"/>
  <c r="K854" i="31" s="1"/>
  <c r="F854" i="31"/>
  <c r="H819" i="31"/>
  <c r="F819" i="31"/>
  <c r="N819" i="31"/>
  <c r="O819" i="31" s="1"/>
  <c r="N817" i="31"/>
  <c r="O817" i="31" s="1"/>
  <c r="E817" i="31"/>
  <c r="E798" i="31"/>
  <c r="C798" i="31"/>
  <c r="D798" i="31" s="1"/>
  <c r="F793" i="31"/>
  <c r="L771" i="31"/>
  <c r="J753" i="31"/>
  <c r="K753" i="31" s="1"/>
  <c r="C745" i="31"/>
  <c r="D745" i="31" s="1"/>
  <c r="M745" i="31"/>
  <c r="F713" i="31"/>
  <c r="M708" i="31"/>
  <c r="H689" i="31"/>
  <c r="L689" i="31"/>
  <c r="E689" i="31"/>
  <c r="N655" i="31"/>
  <c r="M652" i="31"/>
  <c r="E638" i="31"/>
  <c r="H619" i="31"/>
  <c r="L619" i="31"/>
  <c r="H605" i="31"/>
  <c r="C602" i="31"/>
  <c r="D602" i="31" s="1"/>
  <c r="M589" i="31"/>
  <c r="F589" i="31"/>
  <c r="L575" i="31"/>
  <c r="J575" i="31"/>
  <c r="K575" i="31" s="1"/>
  <c r="H561" i="31"/>
  <c r="E561" i="31"/>
  <c r="M515" i="31"/>
  <c r="J515" i="31"/>
  <c r="K515" i="31" s="1"/>
  <c r="L492" i="31"/>
  <c r="M486" i="31"/>
  <c r="F449" i="31"/>
  <c r="C449" i="31"/>
  <c r="D449" i="31" s="1"/>
  <c r="N449" i="31"/>
  <c r="O449" i="31" s="1"/>
  <c r="E341" i="31"/>
  <c r="E338" i="31"/>
  <c r="H338" i="31"/>
  <c r="F333" i="31"/>
  <c r="N333" i="31"/>
  <c r="O333" i="31" s="1"/>
  <c r="M331" i="31"/>
  <c r="C327" i="31"/>
  <c r="D327" i="31" s="1"/>
  <c r="E325" i="31"/>
  <c r="L325" i="31"/>
  <c r="L318" i="31"/>
  <c r="C299" i="31"/>
  <c r="D299" i="31" s="1"/>
  <c r="H291" i="31"/>
  <c r="J291" i="31"/>
  <c r="K291" i="31" s="1"/>
  <c r="L264" i="31"/>
  <c r="E224" i="31"/>
  <c r="J224" i="31"/>
  <c r="K224" i="31" s="1"/>
  <c r="F210" i="31"/>
  <c r="L182" i="31"/>
  <c r="E165" i="31"/>
  <c r="M165" i="31"/>
  <c r="F165" i="31"/>
  <c r="J123" i="31"/>
  <c r="K123" i="31" s="1"/>
  <c r="F123" i="31"/>
  <c r="N480" i="31"/>
  <c r="O480" i="31" s="1"/>
  <c r="H477" i="31"/>
  <c r="L477" i="31"/>
  <c r="C468" i="31"/>
  <c r="D468" i="31" s="1"/>
  <c r="M468" i="31"/>
  <c r="M462" i="31"/>
  <c r="F461" i="31"/>
  <c r="M461" i="31"/>
  <c r="H448" i="31"/>
  <c r="M442" i="31"/>
  <c r="C438" i="31"/>
  <c r="D438" i="31" s="1"/>
  <c r="E337" i="31"/>
  <c r="N337" i="31"/>
  <c r="O337" i="31" s="1"/>
  <c r="E320" i="31"/>
  <c r="L320" i="31"/>
  <c r="J290" i="31"/>
  <c r="K290" i="31" s="1"/>
  <c r="F249" i="31"/>
  <c r="E249" i="31"/>
  <c r="L169" i="31"/>
  <c r="J164" i="31"/>
  <c r="K164" i="31" s="1"/>
  <c r="F35" i="31"/>
  <c r="F467" i="31"/>
  <c r="N455" i="31"/>
  <c r="O455" i="31" s="1"/>
  <c r="E433" i="31"/>
  <c r="H433" i="31"/>
  <c r="M264" i="31"/>
  <c r="H264" i="31"/>
  <c r="J220" i="31"/>
  <c r="K220" i="31" s="1"/>
  <c r="L220" i="31"/>
  <c r="H210" i="31"/>
  <c r="J210" i="31"/>
  <c r="K210" i="31" s="1"/>
  <c r="M195" i="31"/>
  <c r="C175" i="31"/>
  <c r="D175" i="31" s="1"/>
  <c r="M175" i="31"/>
  <c r="H580" i="31"/>
  <c r="F520" i="31"/>
  <c r="M501" i="31"/>
  <c r="J501" i="31"/>
  <c r="K501" i="31" s="1"/>
  <c r="N488" i="31"/>
  <c r="O488" i="31" s="1"/>
  <c r="M485" i="31"/>
  <c r="F485" i="31"/>
  <c r="M472" i="31"/>
  <c r="N472" i="31"/>
  <c r="O472" i="31" s="1"/>
  <c r="J462" i="31"/>
  <c r="K462" i="31" s="1"/>
  <c r="E459" i="31"/>
  <c r="L449" i="31"/>
  <c r="C421" i="31"/>
  <c r="D421" i="31" s="1"/>
  <c r="E421" i="31"/>
  <c r="N297" i="31"/>
  <c r="O297" i="31" s="1"/>
  <c r="M289" i="31"/>
  <c r="E235" i="31"/>
  <c r="H223" i="31"/>
  <c r="E199" i="31"/>
  <c r="L199" i="31"/>
  <c r="J184" i="31"/>
  <c r="K184" i="31" s="1"/>
  <c r="H178" i="31"/>
  <c r="C178" i="31"/>
  <c r="D178" i="31" s="1"/>
  <c r="M178" i="31"/>
  <c r="E140" i="31"/>
  <c r="E511" i="31"/>
  <c r="N511" i="31"/>
  <c r="O511" i="31" s="1"/>
  <c r="F484" i="31"/>
  <c r="L471" i="31"/>
  <c r="C441" i="31"/>
  <c r="D441" i="31" s="1"/>
  <c r="L441" i="31"/>
  <c r="M437" i="31"/>
  <c r="E431" i="31"/>
  <c r="J431" i="31"/>
  <c r="K431" i="31" s="1"/>
  <c r="M335" i="31"/>
  <c r="N325" i="31"/>
  <c r="O325" i="31" s="1"/>
  <c r="J297" i="31"/>
  <c r="K297" i="31" s="1"/>
  <c r="C295" i="31"/>
  <c r="D295" i="31" s="1"/>
  <c r="E295" i="31"/>
  <c r="J289" i="31"/>
  <c r="K289" i="31" s="1"/>
  <c r="C287" i="31"/>
  <c r="D287" i="31" s="1"/>
  <c r="E287" i="31"/>
  <c r="F284" i="31"/>
  <c r="H284" i="31"/>
  <c r="J263" i="31"/>
  <c r="K263" i="31" s="1"/>
  <c r="L192" i="31"/>
  <c r="E192" i="31"/>
  <c r="F186" i="31"/>
  <c r="F79" i="31"/>
  <c r="M79" i="31"/>
  <c r="L79" i="31"/>
  <c r="E488" i="31"/>
  <c r="F488" i="31"/>
  <c r="F457" i="31"/>
  <c r="N457" i="31"/>
  <c r="O457" i="31" s="1"/>
  <c r="C315" i="31"/>
  <c r="D315" i="31" s="1"/>
  <c r="H300" i="31"/>
  <c r="C240" i="31"/>
  <c r="D240" i="31" s="1"/>
  <c r="F240" i="31"/>
  <c r="C233" i="31"/>
  <c r="D233" i="31" s="1"/>
  <c r="F233" i="31"/>
  <c r="C184" i="31"/>
  <c r="D184" i="31" s="1"/>
  <c r="E184" i="31"/>
  <c r="C162" i="31"/>
  <c r="D162" i="31" s="1"/>
  <c r="F162" i="31"/>
  <c r="J38" i="31"/>
  <c r="K38" i="31" s="1"/>
  <c r="N38" i="31"/>
  <c r="O38" i="31" s="1"/>
  <c r="F38" i="31"/>
  <c r="E462" i="31"/>
  <c r="F462" i="31"/>
  <c r="N462" i="31"/>
  <c r="O462" i="31" s="1"/>
  <c r="E305" i="31"/>
  <c r="L297" i="31"/>
  <c r="H289" i="31"/>
  <c r="F289" i="31"/>
  <c r="E265" i="31"/>
  <c r="N210" i="31"/>
  <c r="O210" i="31" s="1"/>
  <c r="F541" i="31"/>
  <c r="L541" i="31"/>
  <c r="N536" i="31"/>
  <c r="O536" i="31" s="1"/>
  <c r="H530" i="31"/>
  <c r="L523" i="31"/>
  <c r="H518" i="31"/>
  <c r="C515" i="31"/>
  <c r="D515" i="31" s="1"/>
  <c r="L497" i="31"/>
  <c r="J497" i="31"/>
  <c r="K497" i="31" s="1"/>
  <c r="C497" i="31"/>
  <c r="D497" i="31" s="1"/>
  <c r="H493" i="31"/>
  <c r="M475" i="31"/>
  <c r="E475" i="31"/>
  <c r="L461" i="31"/>
  <c r="J333" i="31"/>
  <c r="K333" i="31" s="1"/>
  <c r="C325" i="31"/>
  <c r="D325" i="31" s="1"/>
  <c r="C321" i="31"/>
  <c r="D321" i="31" s="1"/>
  <c r="N321" i="31"/>
  <c r="O321" i="31" s="1"/>
  <c r="C311" i="31"/>
  <c r="D311" i="31" s="1"/>
  <c r="E311" i="31"/>
  <c r="E304" i="31"/>
  <c r="F304" i="31"/>
  <c r="E299" i="31"/>
  <c r="E291" i="31"/>
  <c r="L269" i="31"/>
  <c r="C254" i="31"/>
  <c r="D254" i="31" s="1"/>
  <c r="E254" i="31"/>
  <c r="M249" i="31"/>
  <c r="M210" i="31"/>
  <c r="F201" i="31"/>
  <c r="N192" i="31"/>
  <c r="O192" i="31" s="1"/>
  <c r="E177" i="31"/>
  <c r="M177" i="31"/>
  <c r="H161" i="31"/>
  <c r="L161" i="31"/>
  <c r="J121" i="31"/>
  <c r="K121" i="31" s="1"/>
  <c r="M40" i="31"/>
  <c r="J159" i="31"/>
  <c r="K159" i="31" s="1"/>
  <c r="J151" i="31"/>
  <c r="K151" i="31" s="1"/>
  <c r="F143" i="31"/>
  <c r="N122" i="31"/>
  <c r="O122" i="31" s="1"/>
  <c r="F121" i="31"/>
  <c r="J114" i="31"/>
  <c r="K114" i="31" s="1"/>
  <c r="L110" i="31"/>
  <c r="N109" i="31"/>
  <c r="O109" i="31" s="1"/>
  <c r="H107" i="31"/>
  <c r="F105" i="31"/>
  <c r="M96" i="31"/>
  <c r="F94" i="31"/>
  <c r="J80" i="31"/>
  <c r="K80" i="31" s="1"/>
  <c r="J72" i="31"/>
  <c r="K72" i="31" s="1"/>
  <c r="L70" i="31"/>
  <c r="F67" i="31"/>
  <c r="M54" i="31"/>
  <c r="L50" i="31"/>
  <c r="F41" i="31"/>
  <c r="E40" i="31"/>
  <c r="E32" i="31"/>
  <c r="N25" i="31"/>
  <c r="O25" i="31" s="1"/>
  <c r="E22" i="31"/>
  <c r="N19" i="31"/>
  <c r="O19" i="31" s="1"/>
  <c r="N56" i="31"/>
  <c r="O56" i="31" s="1"/>
  <c r="L54" i="31"/>
  <c r="C40" i="31"/>
  <c r="D40" i="31" s="1"/>
  <c r="M25" i="31"/>
  <c r="C121" i="31"/>
  <c r="D121" i="31" s="1"/>
  <c r="C80" i="31"/>
  <c r="D80" i="31" s="1"/>
  <c r="N62" i="31"/>
  <c r="O62" i="31" s="1"/>
  <c r="F56" i="31"/>
  <c r="J36" i="31"/>
  <c r="K36" i="31" s="1"/>
  <c r="N22" i="31"/>
  <c r="O22" i="31" s="1"/>
  <c r="M21" i="31"/>
  <c r="M121" i="31"/>
  <c r="E110" i="31"/>
  <c r="H62" i="31"/>
  <c r="E56" i="31"/>
  <c r="F25" i="31"/>
  <c r="E21" i="31"/>
  <c r="H571" i="31"/>
  <c r="H294" i="31"/>
  <c r="L209" i="31"/>
  <c r="M185" i="31"/>
  <c r="E160" i="31"/>
  <c r="F158" i="31"/>
  <c r="E152" i="31"/>
  <c r="F150" i="31"/>
  <c r="N129" i="31"/>
  <c r="O129" i="31" s="1"/>
  <c r="C110" i="31"/>
  <c r="D110" i="31" s="1"/>
  <c r="N94" i="31"/>
  <c r="O94" i="31" s="1"/>
  <c r="N80" i="31"/>
  <c r="O80" i="31" s="1"/>
  <c r="F62" i="31"/>
  <c r="C56" i="31"/>
  <c r="D56" i="31" s="1"/>
  <c r="M41" i="31"/>
  <c r="N40" i="31"/>
  <c r="O40" i="31" s="1"/>
  <c r="N32" i="31"/>
  <c r="O32" i="31" s="1"/>
  <c r="E25" i="31"/>
  <c r="L22" i="31"/>
  <c r="C21" i="31"/>
  <c r="D21" i="31" s="1"/>
  <c r="AF1445" i="23"/>
  <c r="H1457" i="31"/>
  <c r="J1449" i="31"/>
  <c r="K1449" i="31" s="1"/>
  <c r="J1439" i="31"/>
  <c r="K1439" i="31" s="1"/>
  <c r="F1438" i="31"/>
  <c r="E1438" i="31"/>
  <c r="F1457" i="31"/>
  <c r="C1438" i="31"/>
  <c r="D1438" i="31" s="1"/>
  <c r="E1457" i="31"/>
  <c r="M1442" i="31"/>
  <c r="F1441" i="31"/>
  <c r="M1438" i="31"/>
  <c r="N1437" i="31"/>
  <c r="O1437" i="31" s="1"/>
  <c r="N1457" i="31"/>
  <c r="O1457" i="31" s="1"/>
  <c r="F1454" i="31"/>
  <c r="E1441" i="31"/>
  <c r="L1438" i="31"/>
  <c r="L1437" i="31"/>
  <c r="M1457" i="31"/>
  <c r="J1438" i="31"/>
  <c r="K1438" i="31" s="1"/>
  <c r="C1422" i="31"/>
  <c r="D1422" i="31" s="1"/>
  <c r="N1417" i="31"/>
  <c r="O1417" i="31" s="1"/>
  <c r="M1406" i="31"/>
  <c r="N1405" i="31"/>
  <c r="O1405" i="31" s="1"/>
  <c r="F1395" i="31"/>
  <c r="H1392" i="31"/>
  <c r="M1390" i="31"/>
  <c r="F1382" i="31"/>
  <c r="J1380" i="31"/>
  <c r="K1380" i="31" s="1"/>
  <c r="E1360" i="31"/>
  <c r="M1354" i="31"/>
  <c r="E1344" i="31"/>
  <c r="N1338" i="31"/>
  <c r="O1338" i="31" s="1"/>
  <c r="H1336" i="31"/>
  <c r="E1325" i="31"/>
  <c r="N1430" i="31"/>
  <c r="O1430" i="31" s="1"/>
  <c r="N1425" i="31"/>
  <c r="O1425" i="31" s="1"/>
  <c r="J1417" i="31"/>
  <c r="K1417" i="31" s="1"/>
  <c r="H1414" i="31"/>
  <c r="L1406" i="31"/>
  <c r="E1395" i="31"/>
  <c r="C1382" i="31"/>
  <c r="D1382" i="31" s="1"/>
  <c r="C1380" i="31"/>
  <c r="D1380" i="31" s="1"/>
  <c r="C1370" i="31"/>
  <c r="D1370" i="31" s="1"/>
  <c r="F1338" i="31"/>
  <c r="N1327" i="31"/>
  <c r="O1327" i="31" s="1"/>
  <c r="C1325" i="31"/>
  <c r="D1325" i="31" s="1"/>
  <c r="L1430" i="31"/>
  <c r="J1425" i="31"/>
  <c r="K1425" i="31" s="1"/>
  <c r="L1422" i="31"/>
  <c r="E1416" i="31"/>
  <c r="F1409" i="31"/>
  <c r="H1406" i="31"/>
  <c r="L1400" i="31"/>
  <c r="C1395" i="31"/>
  <c r="D1395" i="31" s="1"/>
  <c r="C1392" i="31"/>
  <c r="D1392" i="31" s="1"/>
  <c r="F1391" i="31"/>
  <c r="F1383" i="31"/>
  <c r="M1376" i="31"/>
  <c r="M1375" i="31"/>
  <c r="E1368" i="31"/>
  <c r="J1359" i="31"/>
  <c r="K1359" i="31" s="1"/>
  <c r="N1344" i="31"/>
  <c r="O1344" i="31" s="1"/>
  <c r="F1341" i="31"/>
  <c r="E1340" i="31"/>
  <c r="C1338" i="31"/>
  <c r="D1338" i="31" s="1"/>
  <c r="F1333" i="31"/>
  <c r="E1331" i="31"/>
  <c r="M1328" i="31"/>
  <c r="M1325" i="31"/>
  <c r="N1324" i="31"/>
  <c r="O1324" i="31" s="1"/>
  <c r="N1360" i="31"/>
  <c r="O1360" i="31" s="1"/>
  <c r="L1326" i="31"/>
  <c r="L1325" i="31"/>
  <c r="L1324" i="31"/>
  <c r="J1431" i="31"/>
  <c r="K1431" i="31" s="1"/>
  <c r="F1430" i="31"/>
  <c r="N1427" i="31"/>
  <c r="O1427" i="31" s="1"/>
  <c r="F1425" i="31"/>
  <c r="H1423" i="31"/>
  <c r="H1422" i="31"/>
  <c r="E1406" i="31"/>
  <c r="E1400" i="31"/>
  <c r="N1395" i="31"/>
  <c r="O1395" i="31" s="1"/>
  <c r="L1394" i="31"/>
  <c r="M1392" i="31"/>
  <c r="M1377" i="31"/>
  <c r="E1375" i="31"/>
  <c r="J1360" i="31"/>
  <c r="K1360" i="31" s="1"/>
  <c r="E1359" i="31"/>
  <c r="H1355" i="31"/>
  <c r="N1351" i="31"/>
  <c r="O1351" i="31" s="1"/>
  <c r="J1344" i="31"/>
  <c r="K1344" i="31" s="1"/>
  <c r="C1333" i="31"/>
  <c r="D1333" i="31" s="1"/>
  <c r="N1330" i="31"/>
  <c r="O1330" i="31" s="1"/>
  <c r="F1328" i="31"/>
  <c r="J1326" i="31"/>
  <c r="K1326" i="31" s="1"/>
  <c r="J1325" i="31"/>
  <c r="K1325" i="31" s="1"/>
  <c r="H1324" i="31"/>
  <c r="F1431" i="31"/>
  <c r="C1430" i="31"/>
  <c r="D1430" i="31" s="1"/>
  <c r="E1425" i="31"/>
  <c r="F1423" i="31"/>
  <c r="F1422" i="31"/>
  <c r="N1409" i="31"/>
  <c r="O1409" i="31" s="1"/>
  <c r="C1406" i="31"/>
  <c r="D1406" i="31" s="1"/>
  <c r="J1401" i="31"/>
  <c r="K1401" i="31" s="1"/>
  <c r="C1400" i="31"/>
  <c r="D1400" i="31" s="1"/>
  <c r="M1395" i="31"/>
  <c r="F1394" i="31"/>
  <c r="L1392" i="31"/>
  <c r="N1391" i="31"/>
  <c r="O1391" i="31" s="1"/>
  <c r="C1391" i="31"/>
  <c r="D1391" i="31" s="1"/>
  <c r="L1382" i="31"/>
  <c r="J1377" i="31"/>
  <c r="K1377" i="31" s="1"/>
  <c r="F1376" i="31"/>
  <c r="C1375" i="31"/>
  <c r="D1375" i="31" s="1"/>
  <c r="N1370" i="31"/>
  <c r="O1370" i="31" s="1"/>
  <c r="H1360" i="31"/>
  <c r="M1336" i="31"/>
  <c r="L1330" i="31"/>
  <c r="E1328" i="31"/>
  <c r="H1325" i="31"/>
  <c r="L1395" i="31"/>
  <c r="M1380" i="31"/>
  <c r="E1376" i="31"/>
  <c r="H1358" i="31"/>
  <c r="F1344" i="31"/>
  <c r="J1336" i="31"/>
  <c r="K1336" i="31" s="1"/>
  <c r="E1332" i="31"/>
  <c r="H1312" i="31"/>
  <c r="F1310" i="31"/>
  <c r="L1308" i="31"/>
  <c r="C1306" i="31"/>
  <c r="D1306" i="31" s="1"/>
  <c r="F1318" i="31"/>
  <c r="N1314" i="31"/>
  <c r="O1314" i="31" s="1"/>
  <c r="C1308" i="31"/>
  <c r="D1308" i="31" s="1"/>
  <c r="H1313" i="31"/>
  <c r="M1311" i="31"/>
  <c r="H1309" i="31"/>
  <c r="N1306" i="31"/>
  <c r="O1306" i="31" s="1"/>
  <c r="L1306" i="31"/>
  <c r="J1320" i="31"/>
  <c r="K1320" i="31" s="1"/>
  <c r="L1317" i="31"/>
  <c r="M1316" i="31"/>
  <c r="H1315" i="31"/>
  <c r="L1310" i="31"/>
  <c r="F1309" i="31"/>
  <c r="J1318" i="31"/>
  <c r="K1318" i="31" s="1"/>
  <c r="J1299" i="31"/>
  <c r="K1299" i="31" s="1"/>
  <c r="C1297" i="31"/>
  <c r="D1297" i="31" s="1"/>
  <c r="E1287" i="31"/>
  <c r="J1285" i="31"/>
  <c r="K1285" i="31" s="1"/>
  <c r="N1297" i="31"/>
  <c r="O1297" i="31" s="1"/>
  <c r="M1292" i="31"/>
  <c r="N1290" i="31"/>
  <c r="O1290" i="31" s="1"/>
  <c r="C1287" i="31"/>
  <c r="D1287" i="31" s="1"/>
  <c r="H1285" i="31"/>
  <c r="F1284" i="31"/>
  <c r="M1297" i="31"/>
  <c r="H1296" i="31"/>
  <c r="L1297" i="31"/>
  <c r="F1296" i="31"/>
  <c r="H1286" i="31"/>
  <c r="F1285" i="31"/>
  <c r="E1285" i="31"/>
  <c r="J1283" i="31"/>
  <c r="K1283" i="31" s="1"/>
  <c r="F1283" i="31"/>
  <c r="E1297" i="31"/>
  <c r="C1295" i="31"/>
  <c r="D1295" i="31" s="1"/>
  <c r="N1287" i="31"/>
  <c r="O1287" i="31" s="1"/>
  <c r="C1283" i="31"/>
  <c r="D1283" i="31" s="1"/>
  <c r="L1281" i="31"/>
  <c r="J1281" i="31"/>
  <c r="K1281" i="31" s="1"/>
  <c r="H1278" i="31"/>
  <c r="F1277" i="31"/>
  <c r="F1269" i="31"/>
  <c r="E1269" i="31"/>
  <c r="N1279" i="31"/>
  <c r="O1279" i="31" s="1"/>
  <c r="M1277" i="31"/>
  <c r="M1276" i="31"/>
  <c r="L1271" i="31"/>
  <c r="M1269" i="31"/>
  <c r="M1268" i="31"/>
  <c r="N1263" i="31"/>
  <c r="O1263" i="31" s="1"/>
  <c r="E1279" i="31"/>
  <c r="J1277" i="31"/>
  <c r="K1277" i="31" s="1"/>
  <c r="J1269" i="31"/>
  <c r="K1269" i="31" s="1"/>
  <c r="L1263" i="31"/>
  <c r="J1258" i="31"/>
  <c r="K1258" i="31" s="1"/>
  <c r="N1261" i="31"/>
  <c r="O1261" i="31" s="1"/>
  <c r="M1252" i="31"/>
  <c r="J1248" i="31"/>
  <c r="K1248" i="31" s="1"/>
  <c r="H1248" i="31"/>
  <c r="C1248" i="31"/>
  <c r="D1248" i="31" s="1"/>
  <c r="N1248" i="31"/>
  <c r="O1248" i="31" s="1"/>
  <c r="E1243" i="31"/>
  <c r="M1239" i="31"/>
  <c r="H1239" i="31"/>
  <c r="J1244" i="31"/>
  <c r="K1244" i="31" s="1"/>
  <c r="J1242" i="31"/>
  <c r="K1242" i="31" s="1"/>
  <c r="F1239" i="31"/>
  <c r="E1246" i="31"/>
  <c r="N1232" i="31"/>
  <c r="O1232" i="31" s="1"/>
  <c r="N1231" i="31"/>
  <c r="O1231" i="31" s="1"/>
  <c r="E1228" i="31"/>
  <c r="H1234" i="31"/>
  <c r="M1232" i="31"/>
  <c r="M1231" i="31"/>
  <c r="N1228" i="31"/>
  <c r="O1228" i="31" s="1"/>
  <c r="L1232" i="31"/>
  <c r="M1228" i="31"/>
  <c r="C1228" i="31"/>
  <c r="D1228" i="31" s="1"/>
  <c r="J1232" i="31"/>
  <c r="K1232" i="31" s="1"/>
  <c r="M1233" i="31"/>
  <c r="J1229" i="31"/>
  <c r="K1229" i="31" s="1"/>
  <c r="J1228" i="31"/>
  <c r="K1228" i="31" s="1"/>
  <c r="E1233" i="31"/>
  <c r="E1232" i="31"/>
  <c r="H1228" i="31"/>
  <c r="L1227" i="31"/>
  <c r="C1233" i="31"/>
  <c r="D1233" i="31" s="1"/>
  <c r="F1206" i="31"/>
  <c r="E1203" i="31"/>
  <c r="C1174" i="31"/>
  <c r="D1174" i="31" s="1"/>
  <c r="E1170" i="31"/>
  <c r="M1165" i="31"/>
  <c r="C1164" i="31"/>
  <c r="D1164" i="31" s="1"/>
  <c r="C1163" i="31"/>
  <c r="D1163" i="31" s="1"/>
  <c r="N1158" i="31"/>
  <c r="O1158" i="31" s="1"/>
  <c r="H1130" i="31"/>
  <c r="F1128" i="31"/>
  <c r="L1158" i="31"/>
  <c r="L1212" i="31"/>
  <c r="L1205" i="31"/>
  <c r="L1198" i="31"/>
  <c r="M1197" i="31"/>
  <c r="L1175" i="31"/>
  <c r="M1174" i="31"/>
  <c r="N1169" i="31"/>
  <c r="O1169" i="31" s="1"/>
  <c r="J1165" i="31"/>
  <c r="K1165" i="31" s="1"/>
  <c r="M1162" i="31"/>
  <c r="J1158" i="31"/>
  <c r="K1158" i="31" s="1"/>
  <c r="C1157" i="31"/>
  <c r="D1157" i="31" s="1"/>
  <c r="C1146" i="31"/>
  <c r="D1146" i="31" s="1"/>
  <c r="F1140" i="31"/>
  <c r="N1134" i="31"/>
  <c r="O1134" i="31" s="1"/>
  <c r="N1132" i="31"/>
  <c r="O1132" i="31" s="1"/>
  <c r="E1130" i="31"/>
  <c r="F1116" i="31"/>
  <c r="J1212" i="31"/>
  <c r="K1212" i="31" s="1"/>
  <c r="J1210" i="31"/>
  <c r="K1210" i="31" s="1"/>
  <c r="J1209" i="31"/>
  <c r="K1209" i="31" s="1"/>
  <c r="N1201" i="31"/>
  <c r="O1201" i="31" s="1"/>
  <c r="J1198" i="31"/>
  <c r="K1198" i="31" s="1"/>
  <c r="L1197" i="31"/>
  <c r="J1175" i="31"/>
  <c r="K1175" i="31" s="1"/>
  <c r="L1174" i="31"/>
  <c r="N1173" i="31"/>
  <c r="O1173" i="31" s="1"/>
  <c r="J1169" i="31"/>
  <c r="K1169" i="31" s="1"/>
  <c r="N1166" i="31"/>
  <c r="O1166" i="31" s="1"/>
  <c r="F1165" i="31"/>
  <c r="N1163" i="31"/>
  <c r="O1163" i="31" s="1"/>
  <c r="L1162" i="31"/>
  <c r="N1160" i="31"/>
  <c r="O1160" i="31" s="1"/>
  <c r="F1158" i="31"/>
  <c r="N1147" i="31"/>
  <c r="O1147" i="31" s="1"/>
  <c r="F1138" i="31"/>
  <c r="M1132" i="31"/>
  <c r="C1130" i="31"/>
  <c r="D1130" i="31" s="1"/>
  <c r="C1122" i="31"/>
  <c r="D1122" i="31" s="1"/>
  <c r="N1214" i="31"/>
  <c r="O1214" i="31" s="1"/>
  <c r="H1212" i="31"/>
  <c r="H1209" i="31"/>
  <c r="N1206" i="31"/>
  <c r="O1206" i="31" s="1"/>
  <c r="N1203" i="31"/>
  <c r="O1203" i="31" s="1"/>
  <c r="F1198" i="31"/>
  <c r="J1197" i="31"/>
  <c r="K1197" i="31" s="1"/>
  <c r="L1188" i="31"/>
  <c r="J1174" i="31"/>
  <c r="K1174" i="31" s="1"/>
  <c r="M1173" i="31"/>
  <c r="N1170" i="31"/>
  <c r="O1170" i="31" s="1"/>
  <c r="H1169" i="31"/>
  <c r="L1166" i="31"/>
  <c r="E1165" i="31"/>
  <c r="L1163" i="31"/>
  <c r="E1162" i="31"/>
  <c r="F1160" i="31"/>
  <c r="E1158" i="31"/>
  <c r="E1134" i="31"/>
  <c r="H1206" i="31"/>
  <c r="L1170" i="31"/>
  <c r="F1163" i="31"/>
  <c r="F1203" i="31"/>
  <c r="C1197" i="31"/>
  <c r="D1197" i="31" s="1"/>
  <c r="L1194" i="31"/>
  <c r="M1176" i="31"/>
  <c r="E1174" i="31"/>
  <c r="C1173" i="31"/>
  <c r="D1173" i="31" s="1"/>
  <c r="H1170" i="31"/>
  <c r="N1165" i="31"/>
  <c r="O1165" i="31" s="1"/>
  <c r="H1164" i="31"/>
  <c r="E1163" i="31"/>
  <c r="C1132" i="31"/>
  <c r="D1132" i="31" s="1"/>
  <c r="J1130" i="31"/>
  <c r="K1130" i="31" s="1"/>
  <c r="J1128" i="31"/>
  <c r="K1128" i="31" s="1"/>
  <c r="C1124" i="31"/>
  <c r="D1124" i="31" s="1"/>
  <c r="F1120" i="31"/>
  <c r="J1106" i="31"/>
  <c r="K1106" i="31" s="1"/>
  <c r="J1095" i="31"/>
  <c r="K1095" i="31" s="1"/>
  <c r="C1068" i="31"/>
  <c r="D1068" i="31" s="1"/>
  <c r="J1060" i="31"/>
  <c r="K1060" i="31" s="1"/>
  <c r="C1049" i="31"/>
  <c r="D1049" i="31" s="1"/>
  <c r="M1040" i="31"/>
  <c r="H1036" i="31"/>
  <c r="J1024" i="31"/>
  <c r="K1024" i="31" s="1"/>
  <c r="L1006" i="31"/>
  <c r="N998" i="31"/>
  <c r="O998" i="31" s="1"/>
  <c r="N992" i="31"/>
  <c r="O992" i="31" s="1"/>
  <c r="C992" i="31"/>
  <c r="D992" i="31" s="1"/>
  <c r="L986" i="31"/>
  <c r="F973" i="31"/>
  <c r="E971" i="31"/>
  <c r="N966" i="31"/>
  <c r="O966" i="31" s="1"/>
  <c r="H1060" i="31"/>
  <c r="J1040" i="31"/>
  <c r="K1040" i="31" s="1"/>
  <c r="N1030" i="31"/>
  <c r="O1030" i="31" s="1"/>
  <c r="H1024" i="31"/>
  <c r="J1006" i="31"/>
  <c r="K1006" i="31" s="1"/>
  <c r="J998" i="31"/>
  <c r="K998" i="31" s="1"/>
  <c r="J986" i="31"/>
  <c r="K986" i="31" s="1"/>
  <c r="M1101" i="31"/>
  <c r="L1098" i="31"/>
  <c r="M1096" i="31"/>
  <c r="L1044" i="31"/>
  <c r="H1040" i="31"/>
  <c r="E1036" i="31"/>
  <c r="F1034" i="31"/>
  <c r="L1030" i="31"/>
  <c r="M1028" i="31"/>
  <c r="N1004" i="31"/>
  <c r="O1004" i="31" s="1"/>
  <c r="J1002" i="31"/>
  <c r="K1002" i="31" s="1"/>
  <c r="H1000" i="31"/>
  <c r="F996" i="31"/>
  <c r="L992" i="31"/>
  <c r="L991" i="31"/>
  <c r="L989" i="31"/>
  <c r="H987" i="31"/>
  <c r="F986" i="31"/>
  <c r="L984" i="31"/>
  <c r="N979" i="31"/>
  <c r="O979" i="31" s="1"/>
  <c r="N978" i="31"/>
  <c r="O978" i="31" s="1"/>
  <c r="M970" i="31"/>
  <c r="M968" i="31"/>
  <c r="F966" i="31"/>
  <c r="J1096" i="31"/>
  <c r="K1096" i="31" s="1"/>
  <c r="N1094" i="31"/>
  <c r="O1094" i="31" s="1"/>
  <c r="F1093" i="31"/>
  <c r="C1090" i="31"/>
  <c r="D1090" i="31" s="1"/>
  <c r="N1087" i="31"/>
  <c r="O1087" i="31" s="1"/>
  <c r="C1076" i="31"/>
  <c r="D1076" i="31" s="1"/>
  <c r="C1074" i="31"/>
  <c r="D1074" i="31" s="1"/>
  <c r="M1072" i="31"/>
  <c r="E1060" i="31"/>
  <c r="F1054" i="31"/>
  <c r="N1051" i="31"/>
  <c r="O1051" i="31" s="1"/>
  <c r="J1044" i="31"/>
  <c r="K1044" i="31" s="1"/>
  <c r="M1041" i="31"/>
  <c r="H1032" i="31"/>
  <c r="F1030" i="31"/>
  <c r="L1028" i="31"/>
  <c r="F1025" i="31"/>
  <c r="E1024" i="31"/>
  <c r="M1017" i="31"/>
  <c r="N1011" i="31"/>
  <c r="O1011" i="31" s="1"/>
  <c r="F1006" i="31"/>
  <c r="F998" i="31"/>
  <c r="J992" i="31"/>
  <c r="K992" i="31" s="1"/>
  <c r="J991" i="31"/>
  <c r="K991" i="31" s="1"/>
  <c r="E986" i="31"/>
  <c r="N980" i="31"/>
  <c r="O980" i="31" s="1"/>
  <c r="M979" i="31"/>
  <c r="M978" i="31"/>
  <c r="L968" i="31"/>
  <c r="L1094" i="31"/>
  <c r="H1087" i="31"/>
  <c r="L1072" i="31"/>
  <c r="N1068" i="31"/>
  <c r="O1068" i="31" s="1"/>
  <c r="C1060" i="31"/>
  <c r="D1060" i="31" s="1"/>
  <c r="L1057" i="31"/>
  <c r="H1051" i="31"/>
  <c r="H1044" i="31"/>
  <c r="C1040" i="31"/>
  <c r="D1040" i="31" s="1"/>
  <c r="N1036" i="31"/>
  <c r="O1036" i="31" s="1"/>
  <c r="C1036" i="31"/>
  <c r="D1036" i="31" s="1"/>
  <c r="N1026" i="31"/>
  <c r="O1026" i="31" s="1"/>
  <c r="C1024" i="31"/>
  <c r="D1024" i="31" s="1"/>
  <c r="H1017" i="31"/>
  <c r="L1013" i="31"/>
  <c r="J1007" i="31"/>
  <c r="K1007" i="31" s="1"/>
  <c r="C1006" i="31"/>
  <c r="D1006" i="31" s="1"/>
  <c r="C998" i="31"/>
  <c r="D998" i="31" s="1"/>
  <c r="H992" i="31"/>
  <c r="H991" i="31"/>
  <c r="C986" i="31"/>
  <c r="D986" i="31" s="1"/>
  <c r="L980" i="31"/>
  <c r="J979" i="31"/>
  <c r="K979" i="31" s="1"/>
  <c r="N971" i="31"/>
  <c r="O971" i="31" s="1"/>
  <c r="E1094" i="31"/>
  <c r="M1075" i="31"/>
  <c r="M1060" i="31"/>
  <c r="E1044" i="31"/>
  <c r="L1036" i="31"/>
  <c r="L1029" i="31"/>
  <c r="M1024" i="31"/>
  <c r="H1003" i="31"/>
  <c r="E992" i="31"/>
  <c r="N990" i="31"/>
  <c r="O990" i="31" s="1"/>
  <c r="N986" i="31"/>
  <c r="O986" i="31" s="1"/>
  <c r="J971" i="31"/>
  <c r="K971" i="31" s="1"/>
  <c r="C1094" i="31"/>
  <c r="D1094" i="31" s="1"/>
  <c r="L1060" i="31"/>
  <c r="C1044" i="31"/>
  <c r="D1044" i="31" s="1"/>
  <c r="J1036" i="31"/>
  <c r="K1036" i="31" s="1"/>
  <c r="N1031" i="31"/>
  <c r="O1031" i="31" s="1"/>
  <c r="C1029" i="31"/>
  <c r="D1029" i="31" s="1"/>
  <c r="E1026" i="31"/>
  <c r="L1024" i="31"/>
  <c r="F1005" i="31"/>
  <c r="L990" i="31"/>
  <c r="M986" i="31"/>
  <c r="E980" i="31"/>
  <c r="E979" i="31"/>
  <c r="C978" i="31"/>
  <c r="D978" i="31" s="1"/>
  <c r="E936" i="31"/>
  <c r="H931" i="31"/>
  <c r="J920" i="31"/>
  <c r="K920" i="31" s="1"/>
  <c r="N918" i="31"/>
  <c r="O918" i="31" s="1"/>
  <c r="J899" i="31"/>
  <c r="K899" i="31" s="1"/>
  <c r="E895" i="31"/>
  <c r="N892" i="31"/>
  <c r="O892" i="31" s="1"/>
  <c r="J888" i="31"/>
  <c r="K888" i="31" s="1"/>
  <c r="J884" i="31"/>
  <c r="K884" i="31" s="1"/>
  <c r="E883" i="31"/>
  <c r="E877" i="31"/>
  <c r="H873" i="31"/>
  <c r="F920" i="31"/>
  <c r="J962" i="31"/>
  <c r="K962" i="31" s="1"/>
  <c r="C952" i="31"/>
  <c r="D952" i="31" s="1"/>
  <c r="E946" i="31"/>
  <c r="E939" i="31"/>
  <c r="M930" i="31"/>
  <c r="L928" i="31"/>
  <c r="E920" i="31"/>
  <c r="F917" i="31"/>
  <c r="E909" i="31"/>
  <c r="M901" i="31"/>
  <c r="E890" i="31"/>
  <c r="E885" i="31"/>
  <c r="N883" i="31"/>
  <c r="O883" i="31" s="1"/>
  <c r="M881" i="31"/>
  <c r="C864" i="31"/>
  <c r="D864" i="31" s="1"/>
  <c r="C863" i="31"/>
  <c r="D863" i="31" s="1"/>
  <c r="C860" i="31"/>
  <c r="D860" i="31" s="1"/>
  <c r="E859" i="31"/>
  <c r="N948" i="31"/>
  <c r="O948" i="31" s="1"/>
  <c r="N936" i="31"/>
  <c r="O936" i="31" s="1"/>
  <c r="E933" i="31"/>
  <c r="J928" i="31"/>
  <c r="K928" i="31" s="1"/>
  <c r="C920" i="31"/>
  <c r="D920" i="31" s="1"/>
  <c r="E917" i="31"/>
  <c r="L911" i="31"/>
  <c r="C909" i="31"/>
  <c r="D909" i="31" s="1"/>
  <c r="N877" i="31"/>
  <c r="O877" i="31" s="1"/>
  <c r="L936" i="31"/>
  <c r="J883" i="31"/>
  <c r="K883" i="31" s="1"/>
  <c r="J936" i="31"/>
  <c r="K936" i="31" s="1"/>
  <c r="M920" i="31"/>
  <c r="M884" i="31"/>
  <c r="H883" i="31"/>
  <c r="L877" i="31"/>
  <c r="M866" i="31"/>
  <c r="E957" i="31"/>
  <c r="J952" i="31"/>
  <c r="K952" i="31" s="1"/>
  <c r="E948" i="31"/>
  <c r="J938" i="31"/>
  <c r="K938" i="31" s="1"/>
  <c r="F936" i="31"/>
  <c r="C928" i="31"/>
  <c r="D928" i="31" s="1"/>
  <c r="L890" i="31"/>
  <c r="M873" i="31"/>
  <c r="H870" i="31"/>
  <c r="M860" i="31"/>
  <c r="E858" i="31"/>
  <c r="E848" i="31"/>
  <c r="C855" i="31"/>
  <c r="D855" i="31" s="1"/>
  <c r="J849" i="31"/>
  <c r="K849" i="31" s="1"/>
  <c r="M848" i="31"/>
  <c r="L850" i="31"/>
  <c r="H849" i="31"/>
  <c r="L848" i="31"/>
  <c r="N846" i="31"/>
  <c r="O846" i="31" s="1"/>
  <c r="N855" i="31"/>
  <c r="O855" i="31" s="1"/>
  <c r="C849" i="31"/>
  <c r="D849" i="31" s="1"/>
  <c r="N840" i="31"/>
  <c r="O840" i="31" s="1"/>
  <c r="M840" i="31"/>
  <c r="L840" i="31"/>
  <c r="C838" i="31"/>
  <c r="D838" i="31" s="1"/>
  <c r="F836" i="31"/>
  <c r="N829" i="31"/>
  <c r="O829" i="31" s="1"/>
  <c r="J828" i="31"/>
  <c r="K828" i="31" s="1"/>
  <c r="L826" i="31"/>
  <c r="L817" i="31"/>
  <c r="M816" i="31"/>
  <c r="H815" i="31"/>
  <c r="M810" i="31"/>
  <c r="H809" i="31"/>
  <c r="L807" i="31"/>
  <c r="F796" i="31"/>
  <c r="H794" i="31"/>
  <c r="H793" i="31"/>
  <c r="E785" i="31"/>
  <c r="N779" i="31"/>
  <c r="O779" i="31" s="1"/>
  <c r="C779" i="31"/>
  <c r="D779" i="31" s="1"/>
  <c r="H777" i="31"/>
  <c r="F772" i="31"/>
  <c r="L779" i="31"/>
  <c r="M772" i="31"/>
  <c r="H758" i="31"/>
  <c r="L837" i="31"/>
  <c r="L827" i="31"/>
  <c r="F826" i="31"/>
  <c r="J819" i="31"/>
  <c r="K819" i="31" s="1"/>
  <c r="F817" i="31"/>
  <c r="F816" i="31"/>
  <c r="M813" i="31"/>
  <c r="N801" i="31"/>
  <c r="O801" i="31" s="1"/>
  <c r="C801" i="31"/>
  <c r="D801" i="31" s="1"/>
  <c r="C793" i="31"/>
  <c r="D793" i="31" s="1"/>
  <c r="N784" i="31"/>
  <c r="O784" i="31" s="1"/>
  <c r="F782" i="31"/>
  <c r="J779" i="31"/>
  <c r="K779" i="31" s="1"/>
  <c r="C777" i="31"/>
  <c r="D777" i="31" s="1"/>
  <c r="L772" i="31"/>
  <c r="L761" i="31"/>
  <c r="E829" i="31"/>
  <c r="C826" i="31"/>
  <c r="D826" i="31" s="1"/>
  <c r="C816" i="31"/>
  <c r="D816" i="31" s="1"/>
  <c r="N796" i="31"/>
  <c r="O796" i="31" s="1"/>
  <c r="M785" i="31"/>
  <c r="J784" i="31"/>
  <c r="K784" i="31" s="1"/>
  <c r="H779" i="31"/>
  <c r="M802" i="31"/>
  <c r="L785" i="31"/>
  <c r="F784" i="31"/>
  <c r="J772" i="31"/>
  <c r="K772" i="31" s="1"/>
  <c r="C837" i="31"/>
  <c r="D837" i="31" s="1"/>
  <c r="M836" i="31"/>
  <c r="N826" i="31"/>
  <c r="O826" i="31" s="1"/>
  <c r="L825" i="31"/>
  <c r="J802" i="31"/>
  <c r="K802" i="31" s="1"/>
  <c r="J796" i="31"/>
  <c r="K796" i="31" s="1"/>
  <c r="L793" i="31"/>
  <c r="E787" i="31"/>
  <c r="E779" i="31"/>
  <c r="F773" i="31"/>
  <c r="H772" i="31"/>
  <c r="J771" i="31"/>
  <c r="K771" i="31" s="1"/>
  <c r="M765" i="31"/>
  <c r="M762" i="31"/>
  <c r="H836" i="31"/>
  <c r="F785" i="31"/>
  <c r="J746" i="31"/>
  <c r="K746" i="31" s="1"/>
  <c r="E745" i="31"/>
  <c r="M729" i="31"/>
  <c r="C729" i="31"/>
  <c r="D729" i="31" s="1"/>
  <c r="N747" i="31"/>
  <c r="O747" i="31" s="1"/>
  <c r="M730" i="31"/>
  <c r="M747" i="31"/>
  <c r="J744" i="31"/>
  <c r="K744" i="31" s="1"/>
  <c r="H730" i="31"/>
  <c r="J729" i="31"/>
  <c r="K729" i="31" s="1"/>
  <c r="J719" i="31"/>
  <c r="K719" i="31" s="1"/>
  <c r="N750" i="31"/>
  <c r="O750" i="31" s="1"/>
  <c r="L747" i="31"/>
  <c r="L728" i="31"/>
  <c r="F750" i="31"/>
  <c r="E747" i="31"/>
  <c r="E750" i="31"/>
  <c r="C747" i="31"/>
  <c r="D747" i="31" s="1"/>
  <c r="N743" i="31"/>
  <c r="O743" i="31" s="1"/>
  <c r="E727" i="31"/>
  <c r="E743" i="31"/>
  <c r="L717" i="31"/>
  <c r="N709" i="31"/>
  <c r="O709" i="31" s="1"/>
  <c r="F703" i="31"/>
  <c r="F687" i="31"/>
  <c r="H673" i="31"/>
  <c r="C671" i="31"/>
  <c r="D671" i="31" s="1"/>
  <c r="N668" i="31"/>
  <c r="O668" i="31" s="1"/>
  <c r="C667" i="31"/>
  <c r="D667" i="31" s="1"/>
  <c r="J665" i="31"/>
  <c r="K665" i="31" s="1"/>
  <c r="M684" i="31"/>
  <c r="N671" i="31"/>
  <c r="O671" i="31" s="1"/>
  <c r="H668" i="31"/>
  <c r="F665" i="31"/>
  <c r="M702" i="31"/>
  <c r="H684" i="31"/>
  <c r="C683" i="31"/>
  <c r="D683" i="31" s="1"/>
  <c r="N679" i="31"/>
  <c r="O679" i="31" s="1"/>
  <c r="C679" i="31"/>
  <c r="D679" i="31" s="1"/>
  <c r="E673" i="31"/>
  <c r="L671" i="31"/>
  <c r="E665" i="31"/>
  <c r="J657" i="31"/>
  <c r="K657" i="31" s="1"/>
  <c r="N708" i="31"/>
  <c r="O708" i="31" s="1"/>
  <c r="F697" i="31"/>
  <c r="N694" i="31"/>
  <c r="O694" i="31" s="1"/>
  <c r="J690" i="31"/>
  <c r="K690" i="31" s="1"/>
  <c r="F684" i="31"/>
  <c r="N673" i="31"/>
  <c r="O673" i="31" s="1"/>
  <c r="J671" i="31"/>
  <c r="K671" i="31" s="1"/>
  <c r="E668" i="31"/>
  <c r="C665" i="31"/>
  <c r="D665" i="31" s="1"/>
  <c r="N661" i="31"/>
  <c r="O661" i="31" s="1"/>
  <c r="N703" i="31"/>
  <c r="O703" i="31" s="1"/>
  <c r="H671" i="31"/>
  <c r="M713" i="31"/>
  <c r="M706" i="31"/>
  <c r="J703" i="31"/>
  <c r="K703" i="31" s="1"/>
  <c r="M691" i="31"/>
  <c r="L687" i="31"/>
  <c r="F671" i="31"/>
  <c r="N667" i="31"/>
  <c r="O667" i="31" s="1"/>
  <c r="M665" i="31"/>
  <c r="E708" i="31"/>
  <c r="H706" i="31"/>
  <c r="H700" i="31"/>
  <c r="N697" i="31"/>
  <c r="O697" i="31" s="1"/>
  <c r="C697" i="31"/>
  <c r="D697" i="31" s="1"/>
  <c r="E693" i="31"/>
  <c r="N685" i="31"/>
  <c r="O685" i="31" s="1"/>
  <c r="M683" i="31"/>
  <c r="F681" i="31"/>
  <c r="N677" i="31"/>
  <c r="O677" i="31" s="1"/>
  <c r="J672" i="31"/>
  <c r="K672" i="31" s="1"/>
  <c r="E671" i="31"/>
  <c r="L667" i="31"/>
  <c r="L665" i="31"/>
  <c r="J663" i="31"/>
  <c r="K663" i="31" s="1"/>
  <c r="H661" i="31"/>
  <c r="C657" i="31"/>
  <c r="D657" i="31" s="1"/>
  <c r="H654" i="31"/>
  <c r="H645" i="31"/>
  <c r="C643" i="31"/>
  <c r="D643" i="31" s="1"/>
  <c r="E641" i="31"/>
  <c r="E639" i="31"/>
  <c r="N637" i="31"/>
  <c r="O637" i="31" s="1"/>
  <c r="F628" i="31"/>
  <c r="M623" i="31"/>
  <c r="C622" i="31"/>
  <c r="D622" i="31" s="1"/>
  <c r="E621" i="31"/>
  <c r="F619" i="31"/>
  <c r="C612" i="31"/>
  <c r="D612" i="31" s="1"/>
  <c r="F598" i="31"/>
  <c r="L587" i="31"/>
  <c r="E586" i="31"/>
  <c r="M582" i="31"/>
  <c r="C581" i="31"/>
  <c r="D581" i="31" s="1"/>
  <c r="C578" i="31"/>
  <c r="D578" i="31" s="1"/>
  <c r="H637" i="31"/>
  <c r="L633" i="31"/>
  <c r="L585" i="31"/>
  <c r="N581" i="31"/>
  <c r="O581" i="31" s="1"/>
  <c r="J653" i="31"/>
  <c r="K653" i="31" s="1"/>
  <c r="M638" i="31"/>
  <c r="E637" i="31"/>
  <c r="N618" i="31"/>
  <c r="O618" i="31" s="1"/>
  <c r="L602" i="31"/>
  <c r="F588" i="31"/>
  <c r="F587" i="31"/>
  <c r="H585" i="31"/>
  <c r="M581" i="31"/>
  <c r="M580" i="31"/>
  <c r="M641" i="31"/>
  <c r="N639" i="31"/>
  <c r="O639" i="31" s="1"/>
  <c r="F638" i="31"/>
  <c r="C637" i="31"/>
  <c r="D637" i="31" s="1"/>
  <c r="M622" i="31"/>
  <c r="M621" i="31"/>
  <c r="M618" i="31"/>
  <c r="L611" i="31"/>
  <c r="E587" i="31"/>
  <c r="L581" i="31"/>
  <c r="L580" i="31"/>
  <c r="M578" i="31"/>
  <c r="M643" i="31"/>
  <c r="L639" i="31"/>
  <c r="L622" i="31"/>
  <c r="M612" i="31"/>
  <c r="L643" i="31"/>
  <c r="J628" i="31"/>
  <c r="K628" i="31" s="1"/>
  <c r="J622" i="31"/>
  <c r="K622" i="31" s="1"/>
  <c r="L612" i="31"/>
  <c r="J598" i="31"/>
  <c r="K598" i="31" s="1"/>
  <c r="H581" i="31"/>
  <c r="F578" i="31"/>
  <c r="J643" i="31"/>
  <c r="K643" i="31" s="1"/>
  <c r="F641" i="31"/>
  <c r="F639" i="31"/>
  <c r="H628" i="31"/>
  <c r="J612" i="31"/>
  <c r="K612" i="31" s="1"/>
  <c r="H598" i="31"/>
  <c r="F581" i="31"/>
  <c r="C563" i="31"/>
  <c r="D563" i="31" s="1"/>
  <c r="H560" i="31"/>
  <c r="C557" i="31"/>
  <c r="D557" i="31" s="1"/>
  <c r="C555" i="31"/>
  <c r="D555" i="31" s="1"/>
  <c r="E554" i="31"/>
  <c r="H552" i="31"/>
  <c r="F542" i="31"/>
  <c r="E541" i="31"/>
  <c r="H531" i="31"/>
  <c r="C527" i="31"/>
  <c r="D527" i="31" s="1"/>
  <c r="F515" i="31"/>
  <c r="C511" i="31"/>
  <c r="D511" i="31" s="1"/>
  <c r="E509" i="31"/>
  <c r="C507" i="31"/>
  <c r="D507" i="31" s="1"/>
  <c r="J499" i="31"/>
  <c r="K499" i="31" s="1"/>
  <c r="E498" i="31"/>
  <c r="J493" i="31"/>
  <c r="K493" i="31" s="1"/>
  <c r="M492" i="31"/>
  <c r="L491" i="31"/>
  <c r="J489" i="31"/>
  <c r="K489" i="31" s="1"/>
  <c r="L485" i="31"/>
  <c r="C483" i="31"/>
  <c r="D483" i="31" s="1"/>
  <c r="M479" i="31"/>
  <c r="M477" i="31"/>
  <c r="L476" i="31"/>
  <c r="F475" i="31"/>
  <c r="F470" i="31"/>
  <c r="C469" i="31"/>
  <c r="D469" i="31" s="1"/>
  <c r="H467" i="31"/>
  <c r="C465" i="31"/>
  <c r="D465" i="31" s="1"/>
  <c r="C457" i="31"/>
  <c r="D457" i="31" s="1"/>
  <c r="F452" i="31"/>
  <c r="E445" i="31"/>
  <c r="N437" i="31"/>
  <c r="O437" i="31" s="1"/>
  <c r="N435" i="31"/>
  <c r="O435" i="31" s="1"/>
  <c r="J564" i="31"/>
  <c r="K564" i="31" s="1"/>
  <c r="F562" i="31"/>
  <c r="H523" i="31"/>
  <c r="M511" i="31"/>
  <c r="F493" i="31"/>
  <c r="J492" i="31"/>
  <c r="K492" i="31" s="1"/>
  <c r="J477" i="31"/>
  <c r="K477" i="31" s="1"/>
  <c r="M457" i="31"/>
  <c r="M438" i="31"/>
  <c r="L437" i="31"/>
  <c r="N573" i="31"/>
  <c r="O573" i="31" s="1"/>
  <c r="H564" i="31"/>
  <c r="E562" i="31"/>
  <c r="M530" i="31"/>
  <c r="N527" i="31"/>
  <c r="O527" i="31" s="1"/>
  <c r="M525" i="31"/>
  <c r="F523" i="31"/>
  <c r="L511" i="31"/>
  <c r="J510" i="31"/>
  <c r="K510" i="31" s="1"/>
  <c r="F499" i="31"/>
  <c r="E493" i="31"/>
  <c r="H492" i="31"/>
  <c r="M471" i="31"/>
  <c r="N469" i="31"/>
  <c r="O469" i="31" s="1"/>
  <c r="L468" i="31"/>
  <c r="M464" i="31"/>
  <c r="L457" i="31"/>
  <c r="N447" i="31"/>
  <c r="O447" i="31" s="1"/>
  <c r="L438" i="31"/>
  <c r="J437" i="31"/>
  <c r="K437" i="31" s="1"/>
  <c r="M434" i="31"/>
  <c r="L573" i="31"/>
  <c r="N565" i="31"/>
  <c r="O565" i="31" s="1"/>
  <c r="C564" i="31"/>
  <c r="D564" i="31" s="1"/>
  <c r="C562" i="31"/>
  <c r="D562" i="31" s="1"/>
  <c r="L555" i="31"/>
  <c r="M554" i="31"/>
  <c r="M541" i="31"/>
  <c r="L530" i="31"/>
  <c r="M527" i="31"/>
  <c r="E523" i="31"/>
  <c r="L515" i="31"/>
  <c r="F510" i="31"/>
  <c r="N505" i="31"/>
  <c r="O505" i="31" s="1"/>
  <c r="N501" i="31"/>
  <c r="O501" i="31" s="1"/>
  <c r="E499" i="31"/>
  <c r="F492" i="31"/>
  <c r="E477" i="31"/>
  <c r="N475" i="31"/>
  <c r="O475" i="31" s="1"/>
  <c r="M469" i="31"/>
  <c r="J468" i="31"/>
  <c r="K468" i="31" s="1"/>
  <c r="L465" i="31"/>
  <c r="N461" i="31"/>
  <c r="O461" i="31" s="1"/>
  <c r="J459" i="31"/>
  <c r="K459" i="31" s="1"/>
  <c r="J457" i="31"/>
  <c r="K457" i="31" s="1"/>
  <c r="N453" i="31"/>
  <c r="O453" i="31" s="1"/>
  <c r="N443" i="31"/>
  <c r="O443" i="31" s="1"/>
  <c r="N440" i="31"/>
  <c r="O440" i="31" s="1"/>
  <c r="H438" i="31"/>
  <c r="N557" i="31"/>
  <c r="O557" i="31" s="1"/>
  <c r="H555" i="31"/>
  <c r="J527" i="31"/>
  <c r="K527" i="31" s="1"/>
  <c r="J511" i="31"/>
  <c r="K511" i="31" s="1"/>
  <c r="L507" i="31"/>
  <c r="J465" i="31"/>
  <c r="K465" i="31" s="1"/>
  <c r="H457" i="31"/>
  <c r="J509" i="31"/>
  <c r="K509" i="31" s="1"/>
  <c r="H507" i="31"/>
  <c r="H465" i="31"/>
  <c r="N452" i="31"/>
  <c r="O452" i="31" s="1"/>
  <c r="C571" i="31"/>
  <c r="D571" i="31" s="1"/>
  <c r="J567" i="31"/>
  <c r="K567" i="31" s="1"/>
  <c r="C565" i="31"/>
  <c r="D565" i="31" s="1"/>
  <c r="J563" i="31"/>
  <c r="K563" i="31" s="1"/>
  <c r="F557" i="31"/>
  <c r="M552" i="31"/>
  <c r="H541" i="31"/>
  <c r="E527" i="31"/>
  <c r="F512" i="31"/>
  <c r="H509" i="31"/>
  <c r="E507" i="31"/>
  <c r="F501" i="31"/>
  <c r="L493" i="31"/>
  <c r="N491" i="31"/>
  <c r="O491" i="31" s="1"/>
  <c r="H488" i="31"/>
  <c r="N477" i="31"/>
  <c r="O477" i="31" s="1"/>
  <c r="H475" i="31"/>
  <c r="N467" i="31"/>
  <c r="O467" i="31" s="1"/>
  <c r="H462" i="31"/>
  <c r="H461" i="31"/>
  <c r="L458" i="31"/>
  <c r="E457" i="31"/>
  <c r="C455" i="31"/>
  <c r="D455" i="31" s="1"/>
  <c r="J452" i="31"/>
  <c r="K452" i="31" s="1"/>
  <c r="L445" i="31"/>
  <c r="H442" i="31"/>
  <c r="C433" i="31"/>
  <c r="D433" i="31" s="1"/>
  <c r="J341" i="31"/>
  <c r="K341" i="31" s="1"/>
  <c r="F337" i="31"/>
  <c r="M421" i="31"/>
  <c r="M343" i="31"/>
  <c r="L430" i="31"/>
  <c r="J421" i="31"/>
  <c r="K421" i="31" s="1"/>
  <c r="H343" i="31"/>
  <c r="L340" i="31"/>
  <c r="C336" i="31"/>
  <c r="D336" i="31" s="1"/>
  <c r="M337" i="31"/>
  <c r="N341" i="31"/>
  <c r="O341" i="31" s="1"/>
  <c r="J337" i="31"/>
  <c r="K337" i="31" s="1"/>
  <c r="C329" i="31"/>
  <c r="D329" i="31" s="1"/>
  <c r="N310" i="31"/>
  <c r="O310" i="31" s="1"/>
  <c r="H305" i="31"/>
  <c r="L310" i="31"/>
  <c r="L311" i="31"/>
  <c r="H310" i="31"/>
  <c r="M302" i="31"/>
  <c r="C332" i="31"/>
  <c r="D332" i="31" s="1"/>
  <c r="M327" i="31"/>
  <c r="J325" i="31"/>
  <c r="K325" i="31" s="1"/>
  <c r="E321" i="31"/>
  <c r="H319" i="31"/>
  <c r="J311" i="31"/>
  <c r="K311" i="31" s="1"/>
  <c r="L306" i="31"/>
  <c r="L327" i="31"/>
  <c r="E310" i="31"/>
  <c r="J304" i="31"/>
  <c r="K304" i="31" s="1"/>
  <c r="N329" i="31"/>
  <c r="O329" i="31" s="1"/>
  <c r="H332" i="31"/>
  <c r="M321" i="31"/>
  <c r="C319" i="31"/>
  <c r="D319" i="31" s="1"/>
  <c r="J305" i="31"/>
  <c r="K305" i="31" s="1"/>
  <c r="H297" i="31"/>
  <c r="F296" i="31"/>
  <c r="M291" i="31"/>
  <c r="L290" i="31"/>
  <c r="C286" i="31"/>
  <c r="D286" i="31" s="1"/>
  <c r="J284" i="31"/>
  <c r="K284" i="31" s="1"/>
  <c r="E281" i="31"/>
  <c r="M278" i="31"/>
  <c r="J279" i="31"/>
  <c r="K279" i="31" s="1"/>
  <c r="M273" i="31"/>
  <c r="N262" i="31"/>
  <c r="O262" i="31" s="1"/>
  <c r="H279" i="31"/>
  <c r="L273" i="31"/>
  <c r="M262" i="31"/>
  <c r="C289" i="31"/>
  <c r="D289" i="31" s="1"/>
  <c r="E284" i="31"/>
  <c r="M281" i="31"/>
  <c r="F279" i="31"/>
  <c r="L277" i="31"/>
  <c r="J273" i="31"/>
  <c r="K273" i="31" s="1"/>
  <c r="L265" i="31"/>
  <c r="C264" i="31"/>
  <c r="D264" i="31" s="1"/>
  <c r="L262" i="31"/>
  <c r="N295" i="31"/>
  <c r="O295" i="31" s="1"/>
  <c r="F291" i="31"/>
  <c r="L281" i="31"/>
  <c r="C279" i="31"/>
  <c r="D279" i="31" s="1"/>
  <c r="J275" i="31"/>
  <c r="K275" i="31" s="1"/>
  <c r="C273" i="31"/>
  <c r="D273" i="31" s="1"/>
  <c r="C262" i="31"/>
  <c r="D262" i="31" s="1"/>
  <c r="L296" i="31"/>
  <c r="L294" i="31"/>
  <c r="C291" i="31"/>
  <c r="D291" i="31" s="1"/>
  <c r="L289" i="31"/>
  <c r="M284" i="31"/>
  <c r="L282" i="31"/>
  <c r="H281" i="31"/>
  <c r="N279" i="31"/>
  <c r="O279" i="31" s="1"/>
  <c r="C275" i="31"/>
  <c r="D275" i="31" s="1"/>
  <c r="J282" i="31"/>
  <c r="K282" i="31" s="1"/>
  <c r="L279" i="31"/>
  <c r="N278" i="31"/>
  <c r="O278" i="31" s="1"/>
  <c r="M254" i="31"/>
  <c r="J254" i="31"/>
  <c r="K254" i="31" s="1"/>
  <c r="M255" i="31"/>
  <c r="J255" i="31"/>
  <c r="K255" i="31" s="1"/>
  <c r="F248" i="31"/>
  <c r="N240" i="31"/>
  <c r="O240" i="31" s="1"/>
  <c r="M240" i="31"/>
  <c r="J231" i="31"/>
  <c r="K231" i="31" s="1"/>
  <c r="F227" i="31"/>
  <c r="M224" i="31"/>
  <c r="M223" i="31"/>
  <c r="H224" i="31"/>
  <c r="F224" i="31"/>
  <c r="C223" i="31"/>
  <c r="D223" i="31" s="1"/>
  <c r="M225" i="31"/>
  <c r="C224" i="31"/>
  <c r="D224" i="31" s="1"/>
  <c r="N224" i="31"/>
  <c r="O224" i="31" s="1"/>
  <c r="N223" i="31"/>
  <c r="O223" i="31" s="1"/>
  <c r="E220" i="31"/>
  <c r="J209" i="31"/>
  <c r="K209" i="31" s="1"/>
  <c r="H208" i="31"/>
  <c r="M202" i="31"/>
  <c r="C199" i="31"/>
  <c r="D199" i="31" s="1"/>
  <c r="L194" i="31"/>
  <c r="L193" i="31"/>
  <c r="L186" i="31"/>
  <c r="J185" i="31"/>
  <c r="K185" i="31" s="1"/>
  <c r="L184" i="31"/>
  <c r="L202" i="31"/>
  <c r="J194" i="31"/>
  <c r="K194" i="31" s="1"/>
  <c r="J193" i="31"/>
  <c r="K193" i="31" s="1"/>
  <c r="H193" i="31"/>
  <c r="N220" i="31"/>
  <c r="O220" i="31" s="1"/>
  <c r="E219" i="31"/>
  <c r="J216" i="31"/>
  <c r="K216" i="31" s="1"/>
  <c r="C210" i="31"/>
  <c r="D210" i="31" s="1"/>
  <c r="C209" i="31"/>
  <c r="D209" i="31" s="1"/>
  <c r="F202" i="31"/>
  <c r="F194" i="31"/>
  <c r="F193" i="31"/>
  <c r="E186" i="31"/>
  <c r="C185" i="31"/>
  <c r="D185" i="31" s="1"/>
  <c r="M220" i="31"/>
  <c r="C202" i="31"/>
  <c r="D202" i="31" s="1"/>
  <c r="N199" i="31"/>
  <c r="O199" i="31" s="1"/>
  <c r="N197" i="31"/>
  <c r="O197" i="31" s="1"/>
  <c r="C194" i="31"/>
  <c r="D194" i="31" s="1"/>
  <c r="C193" i="31"/>
  <c r="D193" i="31" s="1"/>
  <c r="C186" i="31"/>
  <c r="D186" i="31" s="1"/>
  <c r="F184" i="31"/>
  <c r="H220" i="31"/>
  <c r="E216" i="31"/>
  <c r="L210" i="31"/>
  <c r="M209" i="31"/>
  <c r="M208" i="31"/>
  <c r="H199" i="31"/>
  <c r="N194" i="31"/>
  <c r="O194" i="31" s="1"/>
  <c r="N186" i="31"/>
  <c r="O186" i="31" s="1"/>
  <c r="N184" i="31"/>
  <c r="O184" i="31" s="1"/>
  <c r="L208" i="31"/>
  <c r="F199" i="31"/>
  <c r="M194" i="31"/>
  <c r="M193" i="31"/>
  <c r="M186" i="31"/>
  <c r="H177" i="31"/>
  <c r="J175" i="31"/>
  <c r="K175" i="31" s="1"/>
  <c r="M173" i="31"/>
  <c r="F172" i="31"/>
  <c r="L170" i="31"/>
  <c r="E169" i="31"/>
  <c r="N165" i="31"/>
  <c r="O165" i="31" s="1"/>
  <c r="C165" i="31"/>
  <c r="D165" i="31" s="1"/>
  <c r="L163" i="31"/>
  <c r="F177" i="31"/>
  <c r="H170" i="31"/>
  <c r="J163" i="31"/>
  <c r="K163" i="31" s="1"/>
  <c r="L171" i="31"/>
  <c r="C170" i="31"/>
  <c r="D170" i="31" s="1"/>
  <c r="L165" i="31"/>
  <c r="H174" i="31"/>
  <c r="H171" i="31"/>
  <c r="F163" i="31"/>
  <c r="J176" i="31"/>
  <c r="K176" i="31" s="1"/>
  <c r="F173" i="31"/>
  <c r="N169" i="31"/>
  <c r="O169" i="31" s="1"/>
  <c r="H165" i="31"/>
  <c r="F164" i="31"/>
  <c r="E163" i="31"/>
  <c r="C163" i="31"/>
  <c r="D163" i="31" s="1"/>
  <c r="M170" i="31"/>
  <c r="N163" i="31"/>
  <c r="O163" i="31" s="1"/>
  <c r="M153" i="31"/>
  <c r="L144" i="31"/>
  <c r="L143" i="31"/>
  <c r="C142" i="31"/>
  <c r="D142" i="31" s="1"/>
  <c r="N138" i="31"/>
  <c r="O138" i="31" s="1"/>
  <c r="N137" i="31"/>
  <c r="O137" i="31" s="1"/>
  <c r="J129" i="31"/>
  <c r="K129" i="31" s="1"/>
  <c r="L127" i="31"/>
  <c r="M123" i="31"/>
  <c r="H122" i="31"/>
  <c r="M117" i="31"/>
  <c r="N104" i="31"/>
  <c r="O104" i="31" s="1"/>
  <c r="J103" i="31"/>
  <c r="K103" i="31" s="1"/>
  <c r="C96" i="31"/>
  <c r="D96" i="31" s="1"/>
  <c r="H94" i="31"/>
  <c r="H89" i="31"/>
  <c r="C88" i="31"/>
  <c r="D88" i="31" s="1"/>
  <c r="M81" i="31"/>
  <c r="C79" i="31"/>
  <c r="D79" i="31" s="1"/>
  <c r="C62" i="31"/>
  <c r="D62" i="31" s="1"/>
  <c r="F59" i="31"/>
  <c r="L55" i="31"/>
  <c r="N49" i="31"/>
  <c r="O49" i="31" s="1"/>
  <c r="E48" i="31"/>
  <c r="F46" i="31"/>
  <c r="C38" i="31"/>
  <c r="D38" i="31" s="1"/>
  <c r="M157" i="31"/>
  <c r="N155" i="31"/>
  <c r="O155" i="31" s="1"/>
  <c r="H153" i="31"/>
  <c r="M149" i="31"/>
  <c r="J144" i="31"/>
  <c r="K144" i="31" s="1"/>
  <c r="M138" i="31"/>
  <c r="L137" i="31"/>
  <c r="H129" i="31"/>
  <c r="C122" i="31"/>
  <c r="D122" i="31" s="1"/>
  <c r="M104" i="31"/>
  <c r="J81" i="31"/>
  <c r="K81" i="31" s="1"/>
  <c r="L71" i="31"/>
  <c r="M49" i="31"/>
  <c r="C48" i="31"/>
  <c r="D48" i="31" s="1"/>
  <c r="J157" i="31"/>
  <c r="K157" i="31" s="1"/>
  <c r="L155" i="31"/>
  <c r="J149" i="31"/>
  <c r="K149" i="31" s="1"/>
  <c r="F144" i="31"/>
  <c r="L138" i="31"/>
  <c r="J137" i="31"/>
  <c r="K137" i="31" s="1"/>
  <c r="E129" i="31"/>
  <c r="H157" i="31"/>
  <c r="H149" i="31"/>
  <c r="E144" i="31"/>
  <c r="C143" i="31"/>
  <c r="D143" i="31" s="1"/>
  <c r="N140" i="31"/>
  <c r="O140" i="31" s="1"/>
  <c r="H138" i="31"/>
  <c r="H137" i="31"/>
  <c r="N133" i="31"/>
  <c r="O133" i="31" s="1"/>
  <c r="H125" i="31"/>
  <c r="C123" i="31"/>
  <c r="D123" i="31" s="1"/>
  <c r="N116" i="31"/>
  <c r="O116" i="31" s="1"/>
  <c r="E107" i="31"/>
  <c r="M105" i="31"/>
  <c r="F104" i="31"/>
  <c r="L102" i="31"/>
  <c r="L96" i="31"/>
  <c r="C94" i="31"/>
  <c r="D94" i="31" s="1"/>
  <c r="N88" i="31"/>
  <c r="O88" i="31" s="1"/>
  <c r="J73" i="31"/>
  <c r="K73" i="31" s="1"/>
  <c r="H71" i="31"/>
  <c r="H70" i="31"/>
  <c r="L67" i="31"/>
  <c r="L63" i="31"/>
  <c r="M62" i="31"/>
  <c r="L58" i="31"/>
  <c r="L56" i="31"/>
  <c r="N54" i="31"/>
  <c r="O54" i="31" s="1"/>
  <c r="J47" i="31"/>
  <c r="K47" i="31" s="1"/>
  <c r="H41" i="31"/>
  <c r="J40" i="31"/>
  <c r="K40" i="31" s="1"/>
  <c r="M38" i="31"/>
  <c r="L32" i="31"/>
  <c r="M26" i="31"/>
  <c r="H25" i="31"/>
  <c r="J22" i="31"/>
  <c r="K22" i="31" s="1"/>
  <c r="L21" i="31"/>
  <c r="F19" i="31"/>
  <c r="E155" i="31"/>
  <c r="N145" i="31"/>
  <c r="O145" i="31" s="1"/>
  <c r="C144" i="31"/>
  <c r="D144" i="31" s="1"/>
  <c r="E137" i="31"/>
  <c r="C129" i="31"/>
  <c r="D129" i="31" s="1"/>
  <c r="N120" i="31"/>
  <c r="O120" i="31" s="1"/>
  <c r="E104" i="31"/>
  <c r="J96" i="31"/>
  <c r="K96" i="31" s="1"/>
  <c r="M83" i="31"/>
  <c r="L62" i="31"/>
  <c r="E60" i="31"/>
  <c r="N48" i="31"/>
  <c r="O48" i="31" s="1"/>
  <c r="F47" i="31"/>
  <c r="L38" i="31"/>
  <c r="N30" i="31"/>
  <c r="O30" i="31" s="1"/>
  <c r="M48" i="31"/>
  <c r="H38" i="31"/>
  <c r="F23" i="31"/>
  <c r="M129" i="31"/>
  <c r="L48" i="31"/>
  <c r="N153" i="31"/>
  <c r="O153" i="31" s="1"/>
  <c r="N144" i="31"/>
  <c r="O144" i="31" s="1"/>
  <c r="N143" i="31"/>
  <c r="O143" i="31" s="1"/>
  <c r="L142" i="31"/>
  <c r="L129" i="31"/>
  <c r="J122" i="31"/>
  <c r="K122" i="31" s="1"/>
  <c r="L106" i="31"/>
  <c r="M103" i="31"/>
  <c r="E96" i="31"/>
  <c r="J94" i="31"/>
  <c r="K94" i="31" s="1"/>
  <c r="H93" i="31"/>
  <c r="M89" i="31"/>
  <c r="C86" i="31"/>
  <c r="D86" i="31" s="1"/>
  <c r="H79" i="31"/>
  <c r="C63" i="31"/>
  <c r="D63" i="31" s="1"/>
  <c r="E62" i="31"/>
  <c r="E54" i="31"/>
  <c r="J48" i="31"/>
  <c r="K48" i="31" s="1"/>
  <c r="N46" i="31"/>
  <c r="O46" i="31" s="1"/>
  <c r="E38" i="31"/>
  <c r="H36" i="31"/>
  <c r="C32" i="31"/>
  <c r="D32" i="31" s="1"/>
  <c r="C22" i="31"/>
  <c r="D22" i="31" s="1"/>
  <c r="M15" i="31"/>
  <c r="N13" i="31"/>
  <c r="O13" i="31" s="1"/>
  <c r="C11" i="31"/>
  <c r="D11" i="31" s="1"/>
  <c r="J13" i="31"/>
  <c r="K13" i="31" s="1"/>
  <c r="N11" i="31"/>
  <c r="O11" i="31" s="1"/>
  <c r="N10" i="31"/>
  <c r="O10" i="31" s="1"/>
  <c r="L11" i="31"/>
  <c r="J14" i="31"/>
  <c r="K14" i="31" s="1"/>
  <c r="E13" i="31"/>
  <c r="J11" i="31"/>
  <c r="K11" i="31" s="1"/>
  <c r="F10" i="31"/>
  <c r="M8" i="31"/>
  <c r="H14" i="31"/>
  <c r="H11" i="31"/>
  <c r="L8" i="31"/>
  <c r="C8" i="31"/>
  <c r="D8" i="31" s="1"/>
  <c r="H1456" i="31"/>
  <c r="L1456" i="31"/>
  <c r="N1456" i="31"/>
  <c r="O1456" i="31" s="1"/>
  <c r="E1456" i="31"/>
  <c r="E1447" i="31"/>
  <c r="H1447" i="31"/>
  <c r="C1447" i="31"/>
  <c r="D1447" i="31" s="1"/>
  <c r="J1389" i="31"/>
  <c r="K1389" i="31" s="1"/>
  <c r="E1389" i="31"/>
  <c r="M1389" i="31"/>
  <c r="N1389" i="31"/>
  <c r="O1389" i="31" s="1"/>
  <c r="J1384" i="31"/>
  <c r="K1384" i="31" s="1"/>
  <c r="M1364" i="31"/>
  <c r="E1362" i="31"/>
  <c r="M1362" i="31"/>
  <c r="F1362" i="31"/>
  <c r="L1362" i="31"/>
  <c r="N1362" i="31"/>
  <c r="O1362" i="31" s="1"/>
  <c r="E1323" i="31"/>
  <c r="J1323" i="31"/>
  <c r="K1323" i="31" s="1"/>
  <c r="H1323" i="31"/>
  <c r="E1280" i="31"/>
  <c r="H1280" i="31"/>
  <c r="F1280" i="31"/>
  <c r="C7" i="31"/>
  <c r="D7" i="31" s="1"/>
  <c r="H7" i="31"/>
  <c r="C1453" i="31"/>
  <c r="D1453" i="31" s="1"/>
  <c r="E1453" i="31"/>
  <c r="N1446" i="31"/>
  <c r="O1446" i="31" s="1"/>
  <c r="L1445" i="31"/>
  <c r="C1445" i="31"/>
  <c r="D1445" i="31" s="1"/>
  <c r="J1419" i="31"/>
  <c r="K1419" i="31" s="1"/>
  <c r="M1419" i="31"/>
  <c r="N1419" i="31"/>
  <c r="O1419" i="31" s="1"/>
  <c r="H1408" i="31"/>
  <c r="L1408" i="31"/>
  <c r="E1408" i="31"/>
  <c r="F1408" i="31"/>
  <c r="N1401" i="31"/>
  <c r="O1401" i="31" s="1"/>
  <c r="E1399" i="31"/>
  <c r="H1399" i="31"/>
  <c r="C1399" i="31"/>
  <c r="D1399" i="31" s="1"/>
  <c r="F1399" i="31"/>
  <c r="L1397" i="31"/>
  <c r="E1397" i="31"/>
  <c r="F1381" i="31"/>
  <c r="L1381" i="31"/>
  <c r="E1381" i="31"/>
  <c r="J1381" i="31"/>
  <c r="K1381" i="31" s="1"/>
  <c r="M1381" i="31"/>
  <c r="C1373" i="31"/>
  <c r="D1373" i="31" s="1"/>
  <c r="M1373" i="31"/>
  <c r="N1373" i="31"/>
  <c r="O1373" i="31" s="1"/>
  <c r="E1373" i="31"/>
  <c r="F1373" i="31"/>
  <c r="E1367" i="31"/>
  <c r="M1367" i="31"/>
  <c r="C1352" i="31"/>
  <c r="D1352" i="31" s="1"/>
  <c r="H1352" i="31"/>
  <c r="E1352" i="31"/>
  <c r="J1352" i="31"/>
  <c r="K1352" i="31" s="1"/>
  <c r="M1352" i="31"/>
  <c r="E1264" i="31"/>
  <c r="H1264" i="31"/>
  <c r="H1455" i="31"/>
  <c r="M1446" i="31"/>
  <c r="N1440" i="31"/>
  <c r="O1440" i="31" s="1"/>
  <c r="E1439" i="31"/>
  <c r="C1439" i="31"/>
  <c r="D1439" i="31" s="1"/>
  <c r="L1439" i="31"/>
  <c r="H1439" i="31"/>
  <c r="N1435" i="31"/>
  <c r="O1435" i="31" s="1"/>
  <c r="C1433" i="31"/>
  <c r="D1433" i="31" s="1"/>
  <c r="M1433" i="31"/>
  <c r="E1433" i="31"/>
  <c r="N1433" i="31"/>
  <c r="N1398" i="31"/>
  <c r="O1398" i="31" s="1"/>
  <c r="C1384" i="31"/>
  <c r="D1384" i="31" s="1"/>
  <c r="H1384" i="31"/>
  <c r="F1384" i="31"/>
  <c r="C1372" i="31"/>
  <c r="D1372" i="31" s="1"/>
  <c r="H1372" i="31"/>
  <c r="E1364" i="31"/>
  <c r="N1364" i="31"/>
  <c r="O1364" i="31" s="1"/>
  <c r="C1364" i="31"/>
  <c r="D1364" i="31" s="1"/>
  <c r="J1364" i="31"/>
  <c r="K1364" i="31" s="1"/>
  <c r="L13" i="31"/>
  <c r="F13" i="31"/>
  <c r="C1449" i="31"/>
  <c r="D1449" i="31" s="1"/>
  <c r="M1449" i="31"/>
  <c r="F1449" i="31"/>
  <c r="H1446" i="31"/>
  <c r="J1440" i="31"/>
  <c r="K1440" i="31" s="1"/>
  <c r="L1415" i="31"/>
  <c r="E1414" i="31"/>
  <c r="J1414" i="31"/>
  <c r="K1414" i="31" s="1"/>
  <c r="M1414" i="31"/>
  <c r="N1414" i="31"/>
  <c r="O1414" i="31" s="1"/>
  <c r="F1410" i="31"/>
  <c r="M1410" i="31"/>
  <c r="C1405" i="31"/>
  <c r="D1405" i="31" s="1"/>
  <c r="L1405" i="31"/>
  <c r="L1398" i="31"/>
  <c r="H1390" i="31"/>
  <c r="L1390" i="31"/>
  <c r="N1386" i="31"/>
  <c r="O1386" i="31" s="1"/>
  <c r="F1374" i="31"/>
  <c r="N1371" i="31"/>
  <c r="O1371" i="31" s="1"/>
  <c r="J1342" i="31"/>
  <c r="K1342" i="31" s="1"/>
  <c r="C1321" i="31"/>
  <c r="D1321" i="31" s="1"/>
  <c r="H1321" i="31"/>
  <c r="M1456" i="31"/>
  <c r="E1455" i="31"/>
  <c r="L1455" i="31"/>
  <c r="C1455" i="31"/>
  <c r="D1455" i="31" s="1"/>
  <c r="J1455" i="31"/>
  <c r="K1455" i="31" s="1"/>
  <c r="F1440" i="31"/>
  <c r="J1435" i="31"/>
  <c r="K1435" i="31" s="1"/>
  <c r="M1435" i="31"/>
  <c r="E1435" i="31"/>
  <c r="C1401" i="31"/>
  <c r="D1401" i="31" s="1"/>
  <c r="F1401" i="31"/>
  <c r="M1401" i="31"/>
  <c r="H1401" i="31"/>
  <c r="H1398" i="31"/>
  <c r="L1389" i="31"/>
  <c r="H1369" i="31"/>
  <c r="M1353" i="31"/>
  <c r="F1332" i="31"/>
  <c r="J1332" i="31"/>
  <c r="K1332" i="31" s="1"/>
  <c r="C1332" i="31"/>
  <c r="D1332" i="31" s="1"/>
  <c r="H1332" i="31"/>
  <c r="M1332" i="31"/>
  <c r="N1332" i="31"/>
  <c r="O1332" i="31" s="1"/>
  <c r="M12" i="31"/>
  <c r="L12" i="31"/>
  <c r="L10" i="31"/>
  <c r="C10" i="31"/>
  <c r="D10" i="31" s="1"/>
  <c r="J1456" i="31"/>
  <c r="K1456" i="31" s="1"/>
  <c r="J1451" i="31"/>
  <c r="K1451" i="31" s="1"/>
  <c r="M1451" i="31"/>
  <c r="L1447" i="31"/>
  <c r="J1443" i="31"/>
  <c r="K1443" i="31" s="1"/>
  <c r="E1443" i="31"/>
  <c r="M1443" i="31"/>
  <c r="F1434" i="31"/>
  <c r="M1434" i="31"/>
  <c r="H1424" i="31"/>
  <c r="L1424" i="31"/>
  <c r="F1424" i="31"/>
  <c r="N1424" i="31"/>
  <c r="O1424" i="31" s="1"/>
  <c r="C1421" i="31"/>
  <c r="D1421" i="31" s="1"/>
  <c r="E1421" i="31"/>
  <c r="L1421" i="31"/>
  <c r="L1413" i="31"/>
  <c r="E1413" i="31"/>
  <c r="N1413" i="31"/>
  <c r="O1413" i="31" s="1"/>
  <c r="N1408" i="31"/>
  <c r="O1408" i="31" s="1"/>
  <c r="M1394" i="31"/>
  <c r="E1394" i="31"/>
  <c r="J1394" i="31"/>
  <c r="K1394" i="31" s="1"/>
  <c r="H1394" i="31"/>
  <c r="H1389" i="31"/>
  <c r="N1381" i="31"/>
  <c r="O1381" i="31" s="1"/>
  <c r="L1373" i="31"/>
  <c r="E1363" i="31"/>
  <c r="F1363" i="31"/>
  <c r="N1363" i="31"/>
  <c r="O1363" i="31" s="1"/>
  <c r="C1357" i="31"/>
  <c r="D1357" i="31" s="1"/>
  <c r="N1357" i="31"/>
  <c r="O1357" i="31" s="1"/>
  <c r="H1357" i="31"/>
  <c r="L1357" i="31"/>
  <c r="M1357" i="31"/>
  <c r="E1314" i="31"/>
  <c r="L1314" i="31"/>
  <c r="F1308" i="31"/>
  <c r="E1308" i="31"/>
  <c r="M1308" i="31"/>
  <c r="J1308" i="31"/>
  <c r="K1308" i="31" s="1"/>
  <c r="N1308" i="31"/>
  <c r="O1308" i="31" s="1"/>
  <c r="F1456" i="31"/>
  <c r="F1450" i="31"/>
  <c r="M1450" i="31"/>
  <c r="J1447" i="31"/>
  <c r="K1447" i="31" s="1"/>
  <c r="E1446" i="31"/>
  <c r="J1446" i="31"/>
  <c r="K1446" i="31" s="1"/>
  <c r="L1446" i="31"/>
  <c r="C1446" i="31"/>
  <c r="D1446" i="31" s="1"/>
  <c r="H1440" i="31"/>
  <c r="L1440" i="31"/>
  <c r="C1440" i="31"/>
  <c r="D1440" i="31" s="1"/>
  <c r="M1440" i="31"/>
  <c r="J1427" i="31"/>
  <c r="K1427" i="31" s="1"/>
  <c r="E1427" i="31"/>
  <c r="E1415" i="31"/>
  <c r="H1415" i="31"/>
  <c r="J1415" i="31"/>
  <c r="K1415" i="31" s="1"/>
  <c r="J1403" i="31"/>
  <c r="K1403" i="31" s="1"/>
  <c r="M1403" i="31"/>
  <c r="N1403" i="31"/>
  <c r="O1403" i="31" s="1"/>
  <c r="J1398" i="31"/>
  <c r="K1398" i="31" s="1"/>
  <c r="E1398" i="31"/>
  <c r="M1398" i="31"/>
  <c r="C1398" i="31"/>
  <c r="D1398" i="31" s="1"/>
  <c r="F1398" i="31"/>
  <c r="N1384" i="31"/>
  <c r="O1384" i="31" s="1"/>
  <c r="F1371" i="31"/>
  <c r="J1371" i="31"/>
  <c r="K1371" i="31" s="1"/>
  <c r="L1369" i="31"/>
  <c r="J1369" i="31"/>
  <c r="K1369" i="31" s="1"/>
  <c r="M1369" i="31"/>
  <c r="C1356" i="31"/>
  <c r="D1356" i="31" s="1"/>
  <c r="H1356" i="31"/>
  <c r="E1356" i="31"/>
  <c r="L1356" i="31"/>
  <c r="M1356" i="31"/>
  <c r="L1353" i="31"/>
  <c r="H1353" i="31"/>
  <c r="F1347" i="31"/>
  <c r="H1347" i="31"/>
  <c r="J1347" i="31"/>
  <c r="K1347" i="31" s="1"/>
  <c r="C1337" i="31"/>
  <c r="D1337" i="31" s="1"/>
  <c r="L1337" i="31"/>
  <c r="F1334" i="31"/>
  <c r="C1334" i="31"/>
  <c r="D1334" i="31" s="1"/>
  <c r="C1329" i="31"/>
  <c r="D1329" i="31" s="1"/>
  <c r="L1329" i="31"/>
  <c r="M1329" i="31"/>
  <c r="M1267" i="31"/>
  <c r="C1267" i="31"/>
  <c r="D1267" i="31" s="1"/>
  <c r="F1267" i="31"/>
  <c r="J1267" i="31"/>
  <c r="K1267" i="31" s="1"/>
  <c r="L1267" i="31"/>
  <c r="I1427" i="23"/>
  <c r="M6" i="31"/>
  <c r="H6" i="31"/>
  <c r="C15" i="31"/>
  <c r="D15" i="31" s="1"/>
  <c r="L15" i="31"/>
  <c r="H13" i="31"/>
  <c r="C1456" i="31"/>
  <c r="D1456" i="31" s="1"/>
  <c r="N1453" i="31"/>
  <c r="O1453" i="31" s="1"/>
  <c r="F1447" i="31"/>
  <c r="N1445" i="31"/>
  <c r="O1445" i="31" s="1"/>
  <c r="J1433" i="31"/>
  <c r="K1433" i="31" s="1"/>
  <c r="M1426" i="31"/>
  <c r="C1417" i="31"/>
  <c r="D1417" i="31" s="1"/>
  <c r="M1417" i="31"/>
  <c r="F1417" i="31"/>
  <c r="H1417" i="31"/>
  <c r="L1414" i="31"/>
  <c r="J1408" i="31"/>
  <c r="K1408" i="31" s="1"/>
  <c r="L1399" i="31"/>
  <c r="N1397" i="31"/>
  <c r="O1397" i="31" s="1"/>
  <c r="F1396" i="31"/>
  <c r="L1396" i="31"/>
  <c r="M1396" i="31"/>
  <c r="C1389" i="31"/>
  <c r="D1389" i="31" s="1"/>
  <c r="M1384" i="31"/>
  <c r="H1373" i="31"/>
  <c r="F1365" i="31"/>
  <c r="L1365" i="31"/>
  <c r="C1365" i="31"/>
  <c r="D1365" i="31" s="1"/>
  <c r="H1365" i="31"/>
  <c r="J1365" i="31"/>
  <c r="K1365" i="31" s="1"/>
  <c r="C1362" i="31"/>
  <c r="D1362" i="31" s="1"/>
  <c r="N1352" i="31"/>
  <c r="O1352" i="31" s="1"/>
  <c r="F1300" i="31"/>
  <c r="M1300" i="31"/>
  <c r="E1266" i="31"/>
  <c r="J1266" i="31"/>
  <c r="K1266" i="31" s="1"/>
  <c r="C1266" i="31"/>
  <c r="D1266" i="31" s="1"/>
  <c r="F1266" i="31"/>
  <c r="H1266" i="31"/>
  <c r="L1266" i="31"/>
  <c r="M1266" i="31"/>
  <c r="N1266" i="31"/>
  <c r="O1266" i="31" s="1"/>
  <c r="J1257" i="31"/>
  <c r="K1257" i="31" s="1"/>
  <c r="N1257" i="31"/>
  <c r="O1257" i="31" s="1"/>
  <c r="E1257" i="31"/>
  <c r="F1257" i="31"/>
  <c r="H1257" i="31"/>
  <c r="L1257" i="31"/>
  <c r="E1247" i="31"/>
  <c r="M1247" i="31"/>
  <c r="L1236" i="31"/>
  <c r="F1236" i="31"/>
  <c r="C1230" i="31"/>
  <c r="D1230" i="31" s="1"/>
  <c r="M1230" i="31"/>
  <c r="H1208" i="31"/>
  <c r="E1208" i="31"/>
  <c r="E1193" i="31"/>
  <c r="N1182" i="31"/>
  <c r="O1182" i="31" s="1"/>
  <c r="H1182" i="31"/>
  <c r="H1181" i="31"/>
  <c r="C1181" i="31"/>
  <c r="D1181" i="31" s="1"/>
  <c r="N1181" i="31"/>
  <c r="O1181" i="31" s="1"/>
  <c r="J1179" i="31"/>
  <c r="K1179" i="31" s="1"/>
  <c r="N1179" i="31"/>
  <c r="O1179" i="31" s="1"/>
  <c r="F1179" i="31"/>
  <c r="H1177" i="31"/>
  <c r="J1171" i="31"/>
  <c r="K1171" i="31" s="1"/>
  <c r="E1171" i="31"/>
  <c r="L1171" i="31"/>
  <c r="N1168" i="31"/>
  <c r="O1168" i="31" s="1"/>
  <c r="E1168" i="31"/>
  <c r="J1155" i="31"/>
  <c r="K1155" i="31" s="1"/>
  <c r="L1155" i="31"/>
  <c r="E1155" i="31"/>
  <c r="E1121" i="31"/>
  <c r="H1121" i="31"/>
  <c r="E1117" i="31"/>
  <c r="J1117" i="31"/>
  <c r="K1117" i="31" s="1"/>
  <c r="M1113" i="31"/>
  <c r="F1104" i="31"/>
  <c r="L1104" i="31"/>
  <c r="E1104" i="31"/>
  <c r="N1084" i="31"/>
  <c r="O1084" i="31" s="1"/>
  <c r="H1084" i="31"/>
  <c r="F1069" i="31"/>
  <c r="M1064" i="31"/>
  <c r="F1048" i="31"/>
  <c r="J1048" i="31"/>
  <c r="K1048" i="31" s="1"/>
  <c r="M1020" i="31"/>
  <c r="J1012" i="31"/>
  <c r="K1012" i="31" s="1"/>
  <c r="N1008" i="31"/>
  <c r="O1008" i="31" s="1"/>
  <c r="J956" i="31"/>
  <c r="K956" i="31" s="1"/>
  <c r="L956" i="31"/>
  <c r="N956" i="31"/>
  <c r="O956" i="31" s="1"/>
  <c r="L945" i="31"/>
  <c r="J945" i="31"/>
  <c r="K945" i="31" s="1"/>
  <c r="F943" i="31"/>
  <c r="J943" i="31"/>
  <c r="K943" i="31" s="1"/>
  <c r="L943" i="31"/>
  <c r="F1289" i="31"/>
  <c r="M1289" i="31"/>
  <c r="E1289" i="31"/>
  <c r="F1273" i="31"/>
  <c r="M1273" i="31"/>
  <c r="E1273" i="31"/>
  <c r="N1265" i="31"/>
  <c r="O1265" i="31" s="1"/>
  <c r="J1261" i="31"/>
  <c r="K1261" i="31" s="1"/>
  <c r="J1260" i="31"/>
  <c r="K1260" i="31" s="1"/>
  <c r="M1258" i="31"/>
  <c r="N1258" i="31"/>
  <c r="O1258" i="31" s="1"/>
  <c r="E1258" i="31"/>
  <c r="J1252" i="31"/>
  <c r="K1252" i="31" s="1"/>
  <c r="L1250" i="31"/>
  <c r="L1241" i="31"/>
  <c r="N1236" i="31"/>
  <c r="O1236" i="31" s="1"/>
  <c r="M1234" i="31"/>
  <c r="L1234" i="31"/>
  <c r="J1219" i="31"/>
  <c r="K1219" i="31" s="1"/>
  <c r="L1219" i="31"/>
  <c r="F1219" i="31"/>
  <c r="E1205" i="31"/>
  <c r="E1195" i="31"/>
  <c r="N1195" i="31"/>
  <c r="O1195" i="31" s="1"/>
  <c r="L1187" i="31"/>
  <c r="M1182" i="31"/>
  <c r="M1178" i="31"/>
  <c r="F1172" i="31"/>
  <c r="C1172" i="31"/>
  <c r="D1172" i="31" s="1"/>
  <c r="H1166" i="31"/>
  <c r="E1160" i="31"/>
  <c r="N1154" i="31"/>
  <c r="O1154" i="31" s="1"/>
  <c r="M1147" i="31"/>
  <c r="C1141" i="31"/>
  <c r="D1141" i="31" s="1"/>
  <c r="F1141" i="31"/>
  <c r="N1141" i="31"/>
  <c r="O1141" i="31" s="1"/>
  <c r="H1140" i="31"/>
  <c r="J1140" i="31"/>
  <c r="K1140" i="31" s="1"/>
  <c r="M1133" i="31"/>
  <c r="M1131" i="31"/>
  <c r="E1125" i="31"/>
  <c r="N1125" i="31"/>
  <c r="O1125" i="31" s="1"/>
  <c r="L1114" i="31"/>
  <c r="L1105" i="31"/>
  <c r="C1105" i="31"/>
  <c r="D1105" i="31" s="1"/>
  <c r="M1097" i="31"/>
  <c r="E1091" i="31"/>
  <c r="N1091" i="31"/>
  <c r="O1091" i="31" s="1"/>
  <c r="F1088" i="31"/>
  <c r="H1088" i="31"/>
  <c r="C1088" i="31"/>
  <c r="D1088" i="31" s="1"/>
  <c r="N1088" i="31"/>
  <c r="O1088" i="31" s="1"/>
  <c r="N1086" i="31"/>
  <c r="O1086" i="31" s="1"/>
  <c r="M1084" i="31"/>
  <c r="L1080" i="31"/>
  <c r="C1070" i="31"/>
  <c r="D1070" i="31" s="1"/>
  <c r="J1068" i="31"/>
  <c r="K1068" i="31" s="1"/>
  <c r="E1068" i="31"/>
  <c r="E1066" i="31"/>
  <c r="N1066" i="31"/>
  <c r="O1066" i="31" s="1"/>
  <c r="J1064" i="31"/>
  <c r="K1064" i="31" s="1"/>
  <c r="N1062" i="31"/>
  <c r="O1062" i="31" s="1"/>
  <c r="N1059" i="31"/>
  <c r="O1059" i="31" s="1"/>
  <c r="E1055" i="31"/>
  <c r="N1055" i="31"/>
  <c r="O1055" i="31" s="1"/>
  <c r="N1048" i="31"/>
  <c r="O1048" i="31" s="1"/>
  <c r="F1032" i="31"/>
  <c r="J1032" i="31"/>
  <c r="K1032" i="31" s="1"/>
  <c r="H1022" i="31"/>
  <c r="F1022" i="31"/>
  <c r="N1022" i="31"/>
  <c r="O1022" i="31" s="1"/>
  <c r="L1020" i="31"/>
  <c r="H1012" i="31"/>
  <c r="M1008" i="31"/>
  <c r="F1000" i="31"/>
  <c r="L1000" i="31"/>
  <c r="E1000" i="31"/>
  <c r="M942" i="31"/>
  <c r="F942" i="31"/>
  <c r="L942" i="31"/>
  <c r="N942" i="31"/>
  <c r="O942" i="31" s="1"/>
  <c r="C942" i="31"/>
  <c r="D942" i="31" s="1"/>
  <c r="L1265" i="31"/>
  <c r="H1261" i="31"/>
  <c r="H1256" i="31"/>
  <c r="L1256" i="31"/>
  <c r="H1252" i="31"/>
  <c r="M1236" i="31"/>
  <c r="L1235" i="31"/>
  <c r="N1235" i="31"/>
  <c r="O1235" i="31" s="1"/>
  <c r="M1226" i="31"/>
  <c r="L1226" i="31"/>
  <c r="C1226" i="31"/>
  <c r="D1226" i="31" s="1"/>
  <c r="H1216" i="31"/>
  <c r="F1216" i="31"/>
  <c r="L1216" i="31"/>
  <c r="M1210" i="31"/>
  <c r="E1201" i="31"/>
  <c r="F1201" i="31"/>
  <c r="H1187" i="31"/>
  <c r="L1182" i="31"/>
  <c r="M1181" i="31"/>
  <c r="L1178" i="31"/>
  <c r="N1155" i="31"/>
  <c r="O1155" i="31" s="1"/>
  <c r="L1154" i="31"/>
  <c r="L1147" i="31"/>
  <c r="N1142" i="31"/>
  <c r="O1142" i="31" s="1"/>
  <c r="H1142" i="31"/>
  <c r="N1140" i="31"/>
  <c r="O1140" i="31" s="1"/>
  <c r="J1133" i="31"/>
  <c r="K1133" i="31" s="1"/>
  <c r="L1131" i="31"/>
  <c r="N1129" i="31"/>
  <c r="O1129" i="31" s="1"/>
  <c r="H1114" i="31"/>
  <c r="N1104" i="31"/>
  <c r="O1104" i="31" s="1"/>
  <c r="H1097" i="31"/>
  <c r="J1086" i="31"/>
  <c r="K1086" i="31" s="1"/>
  <c r="L1084" i="31"/>
  <c r="J1080" i="31"/>
  <c r="K1080" i="31" s="1"/>
  <c r="C1077" i="31"/>
  <c r="D1077" i="31" s="1"/>
  <c r="F1072" i="31"/>
  <c r="C1072" i="31"/>
  <c r="D1072" i="31" s="1"/>
  <c r="J1072" i="31"/>
  <c r="K1072" i="31" s="1"/>
  <c r="H1064" i="31"/>
  <c r="M1059" i="31"/>
  <c r="E1058" i="31"/>
  <c r="F1058" i="31"/>
  <c r="M1048" i="31"/>
  <c r="N1032" i="31"/>
  <c r="O1032" i="31" s="1"/>
  <c r="H1030" i="31"/>
  <c r="C1030" i="31"/>
  <c r="D1030" i="31" s="1"/>
  <c r="J1030" i="31"/>
  <c r="K1030" i="31" s="1"/>
  <c r="M1021" i="31"/>
  <c r="J1020" i="31"/>
  <c r="K1020" i="31" s="1"/>
  <c r="F1011" i="31"/>
  <c r="H1008" i="31"/>
  <c r="J981" i="31"/>
  <c r="K981" i="31" s="1"/>
  <c r="E981" i="31"/>
  <c r="C981" i="31"/>
  <c r="D981" i="31" s="1"/>
  <c r="C964" i="31"/>
  <c r="D964" i="31" s="1"/>
  <c r="L964" i="31"/>
  <c r="E964" i="31"/>
  <c r="J964" i="31"/>
  <c r="K964" i="31" s="1"/>
  <c r="M949" i="31"/>
  <c r="M947" i="31"/>
  <c r="N908" i="31"/>
  <c r="O908" i="31" s="1"/>
  <c r="E908" i="31"/>
  <c r="C1437" i="31"/>
  <c r="D1437" i="31" s="1"/>
  <c r="L1429" i="31"/>
  <c r="F1418" i="31"/>
  <c r="M1418" i="31"/>
  <c r="J1411" i="31"/>
  <c r="K1411" i="31" s="1"/>
  <c r="E1411" i="31"/>
  <c r="E1407" i="31"/>
  <c r="C1407" i="31"/>
  <c r="D1407" i="31" s="1"/>
  <c r="L1407" i="31"/>
  <c r="F1370" i="31"/>
  <c r="M1361" i="31"/>
  <c r="C1360" i="31"/>
  <c r="D1360" i="31" s="1"/>
  <c r="M1360" i="31"/>
  <c r="F1360" i="31"/>
  <c r="F1351" i="31"/>
  <c r="J1349" i="31"/>
  <c r="K1349" i="31" s="1"/>
  <c r="E1349" i="31"/>
  <c r="J1345" i="31"/>
  <c r="K1345" i="31" s="1"/>
  <c r="F1336" i="31"/>
  <c r="J1327" i="31"/>
  <c r="K1327" i="31" s="1"/>
  <c r="C1293" i="31"/>
  <c r="D1293" i="31" s="1"/>
  <c r="E1293" i="31"/>
  <c r="J1293" i="31"/>
  <c r="K1293" i="31" s="1"/>
  <c r="M1291" i="31"/>
  <c r="J1290" i="31"/>
  <c r="K1290" i="31" s="1"/>
  <c r="E1290" i="31"/>
  <c r="H1281" i="31"/>
  <c r="M1275" i="31"/>
  <c r="J1274" i="31"/>
  <c r="K1274" i="31" s="1"/>
  <c r="E1274" i="31"/>
  <c r="H1270" i="31"/>
  <c r="J1265" i="31"/>
  <c r="K1265" i="31" s="1"/>
  <c r="E1263" i="31"/>
  <c r="E1259" i="31"/>
  <c r="J1259" i="31"/>
  <c r="K1259" i="31" s="1"/>
  <c r="N1255" i="31"/>
  <c r="O1255" i="31" s="1"/>
  <c r="H1250" i="31"/>
  <c r="L1248" i="31"/>
  <c r="E1248" i="31"/>
  <c r="H1241" i="31"/>
  <c r="J1236" i="31"/>
  <c r="K1236" i="31" s="1"/>
  <c r="H1231" i="31"/>
  <c r="J1227" i="31"/>
  <c r="K1227" i="31" s="1"/>
  <c r="H1218" i="31"/>
  <c r="J1218" i="31"/>
  <c r="K1218" i="31" s="1"/>
  <c r="E1214" i="31"/>
  <c r="J1211" i="31"/>
  <c r="K1211" i="31" s="1"/>
  <c r="E1211" i="31"/>
  <c r="M1211" i="31"/>
  <c r="M1200" i="31"/>
  <c r="L1196" i="31"/>
  <c r="H1194" i="31"/>
  <c r="J1189" i="31"/>
  <c r="K1189" i="31" s="1"/>
  <c r="C1189" i="31"/>
  <c r="D1189" i="31" s="1"/>
  <c r="J1182" i="31"/>
  <c r="K1182" i="31" s="1"/>
  <c r="L1181" i="31"/>
  <c r="L1179" i="31"/>
  <c r="H1178" i="31"/>
  <c r="N1171" i="31"/>
  <c r="O1171" i="31" s="1"/>
  <c r="J1167" i="31"/>
  <c r="K1167" i="31" s="1"/>
  <c r="F1166" i="31"/>
  <c r="L1159" i="31"/>
  <c r="M1155" i="31"/>
  <c r="H1154" i="31"/>
  <c r="C1151" i="31"/>
  <c r="D1151" i="31" s="1"/>
  <c r="M1151" i="31"/>
  <c r="N1144" i="31"/>
  <c r="O1144" i="31" s="1"/>
  <c r="M1142" i="31"/>
  <c r="M1140" i="31"/>
  <c r="C1139" i="31"/>
  <c r="D1139" i="31" s="1"/>
  <c r="L1134" i="31"/>
  <c r="H1133" i="31"/>
  <c r="H1131" i="31"/>
  <c r="M1129" i="31"/>
  <c r="J1122" i="31"/>
  <c r="K1122" i="31" s="1"/>
  <c r="E1122" i="31"/>
  <c r="F1118" i="31"/>
  <c r="H1118" i="31"/>
  <c r="C1118" i="31"/>
  <c r="D1118" i="31" s="1"/>
  <c r="N1118" i="31"/>
  <c r="O1118" i="31" s="1"/>
  <c r="C1106" i="31"/>
  <c r="D1106" i="31" s="1"/>
  <c r="E1106" i="31"/>
  <c r="M1104" i="31"/>
  <c r="J1102" i="31"/>
  <c r="K1102" i="31" s="1"/>
  <c r="L1101" i="31"/>
  <c r="C1101" i="31"/>
  <c r="D1101" i="31" s="1"/>
  <c r="F1097" i="31"/>
  <c r="C1093" i="31"/>
  <c r="D1093" i="31" s="1"/>
  <c r="M1088" i="31"/>
  <c r="F1086" i="31"/>
  <c r="J1084" i="31"/>
  <c r="K1084" i="31" s="1"/>
  <c r="J1083" i="31"/>
  <c r="K1083" i="31" s="1"/>
  <c r="E1079" i="31"/>
  <c r="J1079" i="31"/>
  <c r="K1079" i="31" s="1"/>
  <c r="N1071" i="31"/>
  <c r="O1071" i="31" s="1"/>
  <c r="M1069" i="31"/>
  <c r="L1068" i="31"/>
  <c r="H1065" i="31"/>
  <c r="F1062" i="31"/>
  <c r="F1059" i="31"/>
  <c r="L1048" i="31"/>
  <c r="J1047" i="31"/>
  <c r="K1047" i="31" s="1"/>
  <c r="F1040" i="31"/>
  <c r="E1040" i="31"/>
  <c r="L1040" i="31"/>
  <c r="L1034" i="31"/>
  <c r="C1034" i="31"/>
  <c r="D1034" i="31" s="1"/>
  <c r="M1032" i="31"/>
  <c r="L1021" i="31"/>
  <c r="E1012" i="31"/>
  <c r="N1010" i="31"/>
  <c r="O1010" i="31" s="1"/>
  <c r="N1003" i="31"/>
  <c r="O1003" i="31" s="1"/>
  <c r="E1003" i="31"/>
  <c r="N1000" i="31"/>
  <c r="O1000" i="31" s="1"/>
  <c r="H999" i="31"/>
  <c r="J999" i="31"/>
  <c r="K999" i="31" s="1"/>
  <c r="M997" i="31"/>
  <c r="H996" i="31"/>
  <c r="C996" i="31"/>
  <c r="D996" i="31" s="1"/>
  <c r="N996" i="31"/>
  <c r="O996" i="31" s="1"/>
  <c r="J989" i="31"/>
  <c r="K989" i="31" s="1"/>
  <c r="C989" i="31"/>
  <c r="D989" i="31" s="1"/>
  <c r="F989" i="31"/>
  <c r="N984" i="31"/>
  <c r="O984" i="31" s="1"/>
  <c r="H984" i="31"/>
  <c r="J984" i="31"/>
  <c r="K984" i="31" s="1"/>
  <c r="C984" i="31"/>
  <c r="D984" i="31" s="1"/>
  <c r="E984" i="31"/>
  <c r="J960" i="31"/>
  <c r="K960" i="31" s="1"/>
  <c r="M955" i="31"/>
  <c r="N955" i="31"/>
  <c r="O955" i="31" s="1"/>
  <c r="E955" i="31"/>
  <c r="F955" i="31"/>
  <c r="H955" i="31"/>
  <c r="C913" i="31"/>
  <c r="D913" i="31" s="1"/>
  <c r="J913" i="31"/>
  <c r="K913" i="31" s="1"/>
  <c r="M913" i="31"/>
  <c r="M1348" i="31"/>
  <c r="C1345" i="31"/>
  <c r="D1345" i="31" s="1"/>
  <c r="C1330" i="31"/>
  <c r="D1330" i="31" s="1"/>
  <c r="F1330" i="31"/>
  <c r="F1324" i="31"/>
  <c r="J1324" i="31"/>
  <c r="K1324" i="31" s="1"/>
  <c r="C1324" i="31"/>
  <c r="D1324" i="31" s="1"/>
  <c r="C1322" i="31"/>
  <c r="D1322" i="31" s="1"/>
  <c r="C1312" i="31"/>
  <c r="D1312" i="31" s="1"/>
  <c r="J1312" i="31"/>
  <c r="K1312" i="31" s="1"/>
  <c r="E1312" i="31"/>
  <c r="M1310" i="31"/>
  <c r="E1309" i="31"/>
  <c r="J1309" i="31"/>
  <c r="K1309" i="31" s="1"/>
  <c r="H1302" i="31"/>
  <c r="N1289" i="31"/>
  <c r="O1289" i="31" s="1"/>
  <c r="E1288" i="31"/>
  <c r="H1288" i="31"/>
  <c r="N1273" i="31"/>
  <c r="O1273" i="31" s="1"/>
  <c r="E1272" i="31"/>
  <c r="H1272" i="31"/>
  <c r="H1265" i="31"/>
  <c r="C1263" i="31"/>
  <c r="D1263" i="31" s="1"/>
  <c r="H1255" i="31"/>
  <c r="H1254" i="31"/>
  <c r="M1254" i="31"/>
  <c r="E1252" i="31"/>
  <c r="J1249" i="31"/>
  <c r="K1249" i="31" s="1"/>
  <c r="L1249" i="31"/>
  <c r="C1249" i="31"/>
  <c r="D1249" i="31" s="1"/>
  <c r="N1247" i="31"/>
  <c r="F1241" i="31"/>
  <c r="H1236" i="31"/>
  <c r="N1219" i="31"/>
  <c r="O1219" i="31" s="1"/>
  <c r="N1210" i="31"/>
  <c r="O1210" i="31" s="1"/>
  <c r="C1207" i="31"/>
  <c r="D1207" i="31" s="1"/>
  <c r="J1207" i="31"/>
  <c r="K1207" i="31" s="1"/>
  <c r="C1196" i="31"/>
  <c r="D1196" i="31" s="1"/>
  <c r="F1190" i="31"/>
  <c r="L1190" i="31"/>
  <c r="E1187" i="31"/>
  <c r="F1184" i="31"/>
  <c r="J1181" i="31"/>
  <c r="K1181" i="31" s="1"/>
  <c r="H1179" i="31"/>
  <c r="H1171" i="31"/>
  <c r="H1155" i="31"/>
  <c r="E1154" i="31"/>
  <c r="C1150" i="31"/>
  <c r="D1150" i="31" s="1"/>
  <c r="M1150" i="31"/>
  <c r="E1149" i="31"/>
  <c r="M1149" i="31"/>
  <c r="F1147" i="31"/>
  <c r="L1142" i="31"/>
  <c r="M1141" i="31"/>
  <c r="L1140" i="31"/>
  <c r="H1138" i="31"/>
  <c r="C1138" i="31"/>
  <c r="D1138" i="31" s="1"/>
  <c r="N1138" i="31"/>
  <c r="O1138" i="31" s="1"/>
  <c r="F1133" i="31"/>
  <c r="F1129" i="31"/>
  <c r="E1128" i="31"/>
  <c r="F1126" i="31"/>
  <c r="E1126" i="31"/>
  <c r="L1126" i="31"/>
  <c r="N1121" i="31"/>
  <c r="O1121" i="31" s="1"/>
  <c r="M1115" i="31"/>
  <c r="F1114" i="31"/>
  <c r="J1104" i="31"/>
  <c r="K1104" i="31" s="1"/>
  <c r="E1102" i="31"/>
  <c r="C1100" i="31"/>
  <c r="D1100" i="31" s="1"/>
  <c r="M1100" i="31"/>
  <c r="C1097" i="31"/>
  <c r="D1097" i="31" s="1"/>
  <c r="F1096" i="31"/>
  <c r="H1096" i="31"/>
  <c r="C1096" i="31"/>
  <c r="D1096" i="31" s="1"/>
  <c r="N1096" i="31"/>
  <c r="O1096" i="31" s="1"/>
  <c r="E1092" i="31"/>
  <c r="J1092" i="31"/>
  <c r="K1092" i="31" s="1"/>
  <c r="L1088" i="31"/>
  <c r="L1078" i="31"/>
  <c r="N1072" i="31"/>
  <c r="O1072" i="31" s="1"/>
  <c r="M1071" i="31"/>
  <c r="L1069" i="31"/>
  <c r="H1068" i="31"/>
  <c r="E1059" i="31"/>
  <c r="F1056" i="31"/>
  <c r="J1056" i="31"/>
  <c r="K1056" i="31" s="1"/>
  <c r="E1051" i="31"/>
  <c r="J1051" i="31"/>
  <c r="K1051" i="31" s="1"/>
  <c r="H1048" i="31"/>
  <c r="C1041" i="31"/>
  <c r="D1041" i="31" s="1"/>
  <c r="L1041" i="31"/>
  <c r="L1032" i="31"/>
  <c r="E1027" i="31"/>
  <c r="N1027" i="31"/>
  <c r="O1027" i="31" s="1"/>
  <c r="L1022" i="31"/>
  <c r="F1021" i="31"/>
  <c r="F1020" i="31"/>
  <c r="J949" i="31"/>
  <c r="K949" i="31" s="1"/>
  <c r="E949" i="31"/>
  <c r="C949" i="31"/>
  <c r="D949" i="31" s="1"/>
  <c r="F947" i="31"/>
  <c r="H947" i="31"/>
  <c r="J947" i="31"/>
  <c r="K947" i="31" s="1"/>
  <c r="N947" i="31"/>
  <c r="O947" i="31" s="1"/>
  <c r="E924" i="31"/>
  <c r="N924" i="31"/>
  <c r="O924" i="31" s="1"/>
  <c r="C1354" i="31"/>
  <c r="D1354" i="31" s="1"/>
  <c r="E1354" i="31"/>
  <c r="J1351" i="31"/>
  <c r="K1351" i="31" s="1"/>
  <c r="C1336" i="31"/>
  <c r="D1336" i="31" s="1"/>
  <c r="N1336" i="31"/>
  <c r="O1336" i="31" s="1"/>
  <c r="E1327" i="31"/>
  <c r="M1327" i="31"/>
  <c r="E1307" i="31"/>
  <c r="H1307" i="31"/>
  <c r="M1299" i="31"/>
  <c r="C1299" i="31"/>
  <c r="D1299" i="31" s="1"/>
  <c r="L1299" i="31"/>
  <c r="N1295" i="31"/>
  <c r="O1295" i="31" s="1"/>
  <c r="L1289" i="31"/>
  <c r="F1281" i="31"/>
  <c r="E1281" i="31"/>
  <c r="M1281" i="31"/>
  <c r="L1273" i="31"/>
  <c r="L1258" i="31"/>
  <c r="F1255" i="31"/>
  <c r="C1244" i="31"/>
  <c r="D1244" i="31" s="1"/>
  <c r="M1244" i="31"/>
  <c r="J1234" i="31"/>
  <c r="K1234" i="31" s="1"/>
  <c r="E1231" i="31"/>
  <c r="J1231" i="31"/>
  <c r="K1231" i="31" s="1"/>
  <c r="F1227" i="31"/>
  <c r="M1216" i="31"/>
  <c r="L1214" i="31"/>
  <c r="F1214" i="31"/>
  <c r="M1212" i="31"/>
  <c r="F1212" i="31"/>
  <c r="L1210" i="31"/>
  <c r="M1208" i="31"/>
  <c r="E1206" i="31"/>
  <c r="J1206" i="31"/>
  <c r="K1206" i="31" s="1"/>
  <c r="N1200" i="31"/>
  <c r="O1200" i="31" s="1"/>
  <c r="F1200" i="31"/>
  <c r="C1194" i="31"/>
  <c r="D1194" i="31" s="1"/>
  <c r="E1194" i="31"/>
  <c r="M1194" i="31"/>
  <c r="F1182" i="31"/>
  <c r="F1181" i="31"/>
  <c r="E1176" i="31"/>
  <c r="N1176" i="31"/>
  <c r="O1176" i="31" s="1"/>
  <c r="M1168" i="31"/>
  <c r="E1144" i="31"/>
  <c r="J1142" i="31"/>
  <c r="K1142" i="31" s="1"/>
  <c r="L1141" i="31"/>
  <c r="E1129" i="31"/>
  <c r="F1127" i="31"/>
  <c r="L1127" i="31"/>
  <c r="N1117" i="31"/>
  <c r="O1117" i="31" s="1"/>
  <c r="H1104" i="31"/>
  <c r="E1086" i="31"/>
  <c r="F1084" i="31"/>
  <c r="E1083" i="31"/>
  <c r="F1083" i="31"/>
  <c r="N1083" i="31"/>
  <c r="O1083" i="31" s="1"/>
  <c r="F1078" i="31"/>
  <c r="L1062" i="31"/>
  <c r="C1062" i="31"/>
  <c r="D1062" i="31" s="1"/>
  <c r="N1050" i="31"/>
  <c r="O1050" i="31" s="1"/>
  <c r="L1050" i="31"/>
  <c r="E1047" i="31"/>
  <c r="N1047" i="31"/>
  <c r="O1047" i="31" s="1"/>
  <c r="F1047" i="31"/>
  <c r="C1021" i="31"/>
  <c r="D1021" i="31" s="1"/>
  <c r="L1012" i="31"/>
  <c r="F1012" i="31"/>
  <c r="E1010" i="31"/>
  <c r="L1010" i="31"/>
  <c r="F1008" i="31"/>
  <c r="J1008" i="31"/>
  <c r="K1008" i="31" s="1"/>
  <c r="L1008" i="31"/>
  <c r="C1008" i="31"/>
  <c r="D1008" i="31" s="1"/>
  <c r="F997" i="31"/>
  <c r="L997" i="31"/>
  <c r="M963" i="31"/>
  <c r="N963" i="31"/>
  <c r="O963" i="31" s="1"/>
  <c r="E963" i="31"/>
  <c r="F963" i="31"/>
  <c r="H963" i="31"/>
  <c r="H960" i="31"/>
  <c r="N960" i="31"/>
  <c r="O960" i="31" s="1"/>
  <c r="M960" i="31"/>
  <c r="E960" i="31"/>
  <c r="F960" i="31"/>
  <c r="L960" i="31"/>
  <c r="F923" i="31"/>
  <c r="H923" i="31"/>
  <c r="N923" i="31"/>
  <c r="O923" i="31" s="1"/>
  <c r="E923" i="31"/>
  <c r="F1265" i="31"/>
  <c r="E1265" i="31"/>
  <c r="M1265" i="31"/>
  <c r="H1262" i="31"/>
  <c r="C1261" i="31"/>
  <c r="D1261" i="31" s="1"/>
  <c r="M1261" i="31"/>
  <c r="F1261" i="31"/>
  <c r="F1252" i="31"/>
  <c r="L1252" i="31"/>
  <c r="M1250" i="31"/>
  <c r="J1250" i="31"/>
  <c r="K1250" i="31" s="1"/>
  <c r="E1250" i="31"/>
  <c r="J1247" i="31"/>
  <c r="K1247" i="31" s="1"/>
  <c r="J1241" i="31"/>
  <c r="K1241" i="31" s="1"/>
  <c r="N1241" i="31"/>
  <c r="O1241" i="31" s="1"/>
  <c r="E1236" i="31"/>
  <c r="L1230" i="31"/>
  <c r="L1213" i="31"/>
  <c r="N1213" i="31"/>
  <c r="O1213" i="31" s="1"/>
  <c r="L1208" i="31"/>
  <c r="N1193" i="31"/>
  <c r="O1193" i="31" s="1"/>
  <c r="J1187" i="31"/>
  <c r="K1187" i="31" s="1"/>
  <c r="F1187" i="31"/>
  <c r="N1187" i="31"/>
  <c r="O1187" i="31" s="1"/>
  <c r="E1182" i="31"/>
  <c r="E1181" i="31"/>
  <c r="E1179" i="31"/>
  <c r="N1178" i="31"/>
  <c r="O1178" i="31" s="1"/>
  <c r="E1178" i="31"/>
  <c r="F1171" i="31"/>
  <c r="J1166" i="31"/>
  <c r="K1166" i="31" s="1"/>
  <c r="E1166" i="31"/>
  <c r="C1159" i="31"/>
  <c r="D1159" i="31" s="1"/>
  <c r="M1159" i="31"/>
  <c r="F1155" i="31"/>
  <c r="F1154" i="31"/>
  <c r="M1154" i="31"/>
  <c r="J1147" i="31"/>
  <c r="K1147" i="31" s="1"/>
  <c r="C1147" i="31"/>
  <c r="D1147" i="31" s="1"/>
  <c r="H1147" i="31"/>
  <c r="N1133" i="31"/>
  <c r="O1133" i="31" s="1"/>
  <c r="J1131" i="31"/>
  <c r="K1131" i="31" s="1"/>
  <c r="C1131" i="31"/>
  <c r="D1131" i="31" s="1"/>
  <c r="J1121" i="31"/>
  <c r="K1121" i="31" s="1"/>
  <c r="H1117" i="31"/>
  <c r="H1115" i="31"/>
  <c r="J1114" i="31"/>
  <c r="K1114" i="31" s="1"/>
  <c r="E1114" i="31"/>
  <c r="E1084" i="31"/>
  <c r="F1080" i="31"/>
  <c r="H1080" i="31"/>
  <c r="C1080" i="31"/>
  <c r="D1080" i="31" s="1"/>
  <c r="N1080" i="31"/>
  <c r="O1080" i="31" s="1"/>
  <c r="C1065" i="31"/>
  <c r="D1065" i="31" s="1"/>
  <c r="M1065" i="31"/>
  <c r="F1064" i="31"/>
  <c r="E1064" i="31"/>
  <c r="L1064" i="31"/>
  <c r="E1042" i="31"/>
  <c r="C1042" i="31"/>
  <c r="D1042" i="31" s="1"/>
  <c r="H1020" i="31"/>
  <c r="C1020" i="31"/>
  <c r="D1020" i="31" s="1"/>
  <c r="N1020" i="31"/>
  <c r="O1020" i="31" s="1"/>
  <c r="M974" i="31"/>
  <c r="C974" i="31"/>
  <c r="D974" i="31" s="1"/>
  <c r="L974" i="31"/>
  <c r="F974" i="31"/>
  <c r="E927" i="31"/>
  <c r="M927" i="31"/>
  <c r="C927" i="31"/>
  <c r="D927" i="31" s="1"/>
  <c r="F927" i="31"/>
  <c r="H927" i="31"/>
  <c r="N927" i="31"/>
  <c r="O927" i="31" s="1"/>
  <c r="E1431" i="31"/>
  <c r="H1431" i="31"/>
  <c r="J1430" i="31"/>
  <c r="K1430" i="31" s="1"/>
  <c r="E1430" i="31"/>
  <c r="E1423" i="31"/>
  <c r="L1423" i="31"/>
  <c r="C1423" i="31"/>
  <c r="D1423" i="31" s="1"/>
  <c r="F1402" i="31"/>
  <c r="M1402" i="31"/>
  <c r="J1393" i="31"/>
  <c r="K1393" i="31" s="1"/>
  <c r="L1393" i="31"/>
  <c r="E1335" i="31"/>
  <c r="C1328" i="31"/>
  <c r="D1328" i="31" s="1"/>
  <c r="H1328" i="31"/>
  <c r="M1324" i="31"/>
  <c r="M1318" i="31"/>
  <c r="L1318" i="31"/>
  <c r="C1318" i="31"/>
  <c r="D1318" i="31" s="1"/>
  <c r="M1312" i="31"/>
  <c r="L1309" i="31"/>
  <c r="H1289" i="31"/>
  <c r="M1283" i="31"/>
  <c r="E1282" i="31"/>
  <c r="J1282" i="31"/>
  <c r="K1282" i="31" s="1"/>
  <c r="H1273" i="31"/>
  <c r="M1260" i="31"/>
  <c r="F1258" i="31"/>
  <c r="L1254" i="31"/>
  <c r="N1252" i="31"/>
  <c r="O1252" i="31" s="1"/>
  <c r="H1247" i="31"/>
  <c r="L1244" i="31"/>
  <c r="L1243" i="31"/>
  <c r="M1242" i="31"/>
  <c r="F1242" i="31"/>
  <c r="N1242" i="31"/>
  <c r="O1242" i="31" s="1"/>
  <c r="C1236" i="31"/>
  <c r="D1236" i="31" s="1"/>
  <c r="F1234" i="31"/>
  <c r="J1233" i="31"/>
  <c r="K1233" i="31" s="1"/>
  <c r="H1233" i="31"/>
  <c r="E1230" i="31"/>
  <c r="J1216" i="31"/>
  <c r="K1216" i="31" s="1"/>
  <c r="M1214" i="31"/>
  <c r="H1210" i="31"/>
  <c r="C1208" i="31"/>
  <c r="D1208" i="31" s="1"/>
  <c r="L1206" i="31"/>
  <c r="J1205" i="31"/>
  <c r="K1205" i="31" s="1"/>
  <c r="H1198" i="31"/>
  <c r="N1198" i="31"/>
  <c r="O1198" i="31" s="1"/>
  <c r="F1195" i="31"/>
  <c r="H1193" i="31"/>
  <c r="J1190" i="31"/>
  <c r="K1190" i="31" s="1"/>
  <c r="E1186" i="31"/>
  <c r="C1182" i="31"/>
  <c r="D1182" i="31" s="1"/>
  <c r="C1179" i="31"/>
  <c r="D1179" i="31" s="1"/>
  <c r="E1177" i="31"/>
  <c r="L1173" i="31"/>
  <c r="E1173" i="31"/>
  <c r="C1171" i="31"/>
  <c r="D1171" i="31" s="1"/>
  <c r="F1168" i="31"/>
  <c r="M1166" i="31"/>
  <c r="C1162" i="31"/>
  <c r="D1162" i="31" s="1"/>
  <c r="H1162" i="31"/>
  <c r="M1160" i="31"/>
  <c r="C1158" i="31"/>
  <c r="D1158" i="31" s="1"/>
  <c r="M1158" i="31"/>
  <c r="E1157" i="31"/>
  <c r="M1157" i="31"/>
  <c r="C1155" i="31"/>
  <c r="D1155" i="31" s="1"/>
  <c r="J1150" i="31"/>
  <c r="K1150" i="31" s="1"/>
  <c r="L1149" i="31"/>
  <c r="C1148" i="31"/>
  <c r="D1148" i="31" s="1"/>
  <c r="L1148" i="31"/>
  <c r="L1143" i="31"/>
  <c r="F1142" i="31"/>
  <c r="E1141" i="31"/>
  <c r="E1140" i="31"/>
  <c r="L1138" i="31"/>
  <c r="N1128" i="31"/>
  <c r="O1128" i="31" s="1"/>
  <c r="M1126" i="31"/>
  <c r="H1125" i="31"/>
  <c r="F1121" i="31"/>
  <c r="F1117" i="31"/>
  <c r="N1114" i="31"/>
  <c r="O1114" i="31" s="1"/>
  <c r="N1113" i="31"/>
  <c r="F1105" i="31"/>
  <c r="C1104" i="31"/>
  <c r="D1104" i="31" s="1"/>
  <c r="J1100" i="31"/>
  <c r="K1100" i="31" s="1"/>
  <c r="L1096" i="31"/>
  <c r="L1092" i="31"/>
  <c r="H1091" i="31"/>
  <c r="E1088" i="31"/>
  <c r="C1084" i="31"/>
  <c r="D1084" i="31" s="1"/>
  <c r="M1077" i="31"/>
  <c r="H1072" i="31"/>
  <c r="N1070" i="31"/>
  <c r="O1070" i="31" s="1"/>
  <c r="C1069" i="31"/>
  <c r="D1069" i="31" s="1"/>
  <c r="F1066" i="31"/>
  <c r="N1064" i="31"/>
  <c r="O1064" i="31" s="1"/>
  <c r="J1058" i="31"/>
  <c r="K1058" i="31" s="1"/>
  <c r="L1056" i="31"/>
  <c r="H1055" i="31"/>
  <c r="E1054" i="31"/>
  <c r="C1054" i="31"/>
  <c r="D1054" i="31" s="1"/>
  <c r="C1048" i="31"/>
  <c r="D1048" i="31" s="1"/>
  <c r="M1045" i="31"/>
  <c r="E1032" i="31"/>
  <c r="E1028" i="31"/>
  <c r="J1028" i="31"/>
  <c r="K1028" i="31" s="1"/>
  <c r="J1026" i="31"/>
  <c r="K1026" i="31" s="1"/>
  <c r="E1022" i="31"/>
  <c r="F1017" i="31"/>
  <c r="F1016" i="31"/>
  <c r="M1016" i="31"/>
  <c r="H1014" i="31"/>
  <c r="L1014" i="31"/>
  <c r="E1014" i="31"/>
  <c r="M1012" i="31"/>
  <c r="M1011" i="31"/>
  <c r="F1009" i="31"/>
  <c r="N1002" i="31"/>
  <c r="O1002" i="31" s="1"/>
  <c r="E1002" i="31"/>
  <c r="M982" i="31"/>
  <c r="N982" i="31"/>
  <c r="O982" i="31" s="1"/>
  <c r="C982" i="31"/>
  <c r="D982" i="31" s="1"/>
  <c r="F982" i="31"/>
  <c r="L982" i="31"/>
  <c r="H922" i="31"/>
  <c r="C922" i="31"/>
  <c r="D922" i="31" s="1"/>
  <c r="N922" i="31"/>
  <c r="O922" i="31" s="1"/>
  <c r="E922" i="31"/>
  <c r="F922" i="31"/>
  <c r="L922" i="31"/>
  <c r="M922" i="31"/>
  <c r="J973" i="31"/>
  <c r="K973" i="31" s="1"/>
  <c r="E973" i="31"/>
  <c r="L973" i="31"/>
  <c r="J965" i="31"/>
  <c r="K965" i="31" s="1"/>
  <c r="E965" i="31"/>
  <c r="L962" i="31"/>
  <c r="L954" i="31"/>
  <c r="L950" i="31"/>
  <c r="M946" i="31"/>
  <c r="J941" i="31"/>
  <c r="K941" i="31" s="1"/>
  <c r="F941" i="31"/>
  <c r="M941" i="31"/>
  <c r="M931" i="31"/>
  <c r="N915" i="31"/>
  <c r="O915" i="31" s="1"/>
  <c r="L912" i="31"/>
  <c r="C897" i="31"/>
  <c r="D897" i="31" s="1"/>
  <c r="C894" i="31"/>
  <c r="D894" i="31" s="1"/>
  <c r="N894" i="31"/>
  <c r="O894" i="31" s="1"/>
  <c r="M889" i="31"/>
  <c r="N880" i="31"/>
  <c r="O880" i="31" s="1"/>
  <c r="J857" i="31"/>
  <c r="K857" i="31" s="1"/>
  <c r="N847" i="31"/>
  <c r="O847" i="31" s="1"/>
  <c r="L832" i="31"/>
  <c r="F824" i="31"/>
  <c r="H824" i="31"/>
  <c r="N805" i="31"/>
  <c r="O805" i="31" s="1"/>
  <c r="E805" i="31"/>
  <c r="L805" i="31"/>
  <c r="H774" i="31"/>
  <c r="M763" i="31"/>
  <c r="M761" i="31"/>
  <c r="J761" i="31"/>
  <c r="K761" i="31" s="1"/>
  <c r="E761" i="31"/>
  <c r="N753" i="31"/>
  <c r="H753" i="31"/>
  <c r="M753" i="31"/>
  <c r="L736" i="31"/>
  <c r="C736" i="31"/>
  <c r="D736" i="31" s="1"/>
  <c r="M736" i="31"/>
  <c r="E715" i="31"/>
  <c r="J715" i="31"/>
  <c r="K715" i="31" s="1"/>
  <c r="M715" i="31"/>
  <c r="M711" i="31"/>
  <c r="L711" i="31"/>
  <c r="F711" i="31"/>
  <c r="E711" i="31"/>
  <c r="N711" i="31"/>
  <c r="O711" i="31" s="1"/>
  <c r="L705" i="31"/>
  <c r="F705" i="31"/>
  <c r="N705" i="31"/>
  <c r="O705" i="31" s="1"/>
  <c r="E705" i="31"/>
  <c r="H705" i="31"/>
  <c r="J705" i="31"/>
  <c r="K705" i="31" s="1"/>
  <c r="M705" i="31"/>
  <c r="H907" i="31"/>
  <c r="H906" i="31"/>
  <c r="J906" i="31"/>
  <c r="K906" i="31" s="1"/>
  <c r="C900" i="31"/>
  <c r="D900" i="31" s="1"/>
  <c r="M899" i="31"/>
  <c r="C896" i="31"/>
  <c r="D896" i="31" s="1"/>
  <c r="M896" i="31"/>
  <c r="H888" i="31"/>
  <c r="C888" i="31"/>
  <c r="D888" i="31" s="1"/>
  <c r="N888" i="31"/>
  <c r="O888" i="31" s="1"/>
  <c r="J880" i="31"/>
  <c r="K880" i="31" s="1"/>
  <c r="N872" i="31"/>
  <c r="O872" i="31" s="1"/>
  <c r="H872" i="31"/>
  <c r="M872" i="31"/>
  <c r="F872" i="31"/>
  <c r="E862" i="31"/>
  <c r="H862" i="31"/>
  <c r="H850" i="31"/>
  <c r="J850" i="31"/>
  <c r="K850" i="31" s="1"/>
  <c r="F850" i="31"/>
  <c r="N850" i="31"/>
  <c r="O850" i="31" s="1"/>
  <c r="M847" i="31"/>
  <c r="E846" i="31"/>
  <c r="N823" i="31"/>
  <c r="O823" i="31" s="1"/>
  <c r="F820" i="31"/>
  <c r="E820" i="31"/>
  <c r="H820" i="31"/>
  <c r="L814" i="31"/>
  <c r="N806" i="31"/>
  <c r="O806" i="31" s="1"/>
  <c r="M804" i="31"/>
  <c r="J800" i="31"/>
  <c r="K800" i="31" s="1"/>
  <c r="C800" i="31"/>
  <c r="D800" i="31" s="1"/>
  <c r="N800" i="31"/>
  <c r="O800" i="31" s="1"/>
  <c r="F800" i="31"/>
  <c r="J763" i="31"/>
  <c r="K763" i="31" s="1"/>
  <c r="H754" i="31"/>
  <c r="J754" i="31"/>
  <c r="K754" i="31" s="1"/>
  <c r="L752" i="31"/>
  <c r="M748" i="31"/>
  <c r="H740" i="31"/>
  <c r="M740" i="31"/>
  <c r="F740" i="31"/>
  <c r="N740" i="31"/>
  <c r="O740" i="31" s="1"/>
  <c r="J735" i="31"/>
  <c r="K735" i="31" s="1"/>
  <c r="J733" i="31"/>
  <c r="K733" i="31" s="1"/>
  <c r="C733" i="31"/>
  <c r="D733" i="31" s="1"/>
  <c r="H733" i="31"/>
  <c r="N733" i="31"/>
  <c r="O733" i="31" s="1"/>
  <c r="E726" i="31"/>
  <c r="M726" i="31"/>
  <c r="F726" i="31"/>
  <c r="N726" i="31"/>
  <c r="O726" i="31" s="1"/>
  <c r="N987" i="31"/>
  <c r="O987" i="31" s="1"/>
  <c r="J972" i="31"/>
  <c r="K972" i="31" s="1"/>
  <c r="L972" i="31"/>
  <c r="M971" i="31"/>
  <c r="H970" i="31"/>
  <c r="E970" i="31"/>
  <c r="J957" i="31"/>
  <c r="K957" i="31" s="1"/>
  <c r="C957" i="31"/>
  <c r="D957" i="31" s="1"/>
  <c r="F950" i="31"/>
  <c r="C944" i="31"/>
  <c r="D944" i="31" s="1"/>
  <c r="M944" i="31"/>
  <c r="N931" i="31"/>
  <c r="O931" i="31" s="1"/>
  <c r="E925" i="31"/>
  <c r="C914" i="31"/>
  <c r="D914" i="31" s="1"/>
  <c r="F911" i="31"/>
  <c r="N906" i="31"/>
  <c r="O906" i="31" s="1"/>
  <c r="M898" i="31"/>
  <c r="N896" i="31"/>
  <c r="O896" i="31" s="1"/>
  <c r="M895" i="31"/>
  <c r="H891" i="31"/>
  <c r="H880" i="31"/>
  <c r="L861" i="31"/>
  <c r="H847" i="31"/>
  <c r="M843" i="31"/>
  <c r="J835" i="31"/>
  <c r="K835" i="31" s="1"/>
  <c r="C834" i="31"/>
  <c r="D834" i="31" s="1"/>
  <c r="N834" i="31"/>
  <c r="O834" i="31" s="1"/>
  <c r="H834" i="31"/>
  <c r="F834" i="31"/>
  <c r="M834" i="31"/>
  <c r="H831" i="31"/>
  <c r="M823" i="31"/>
  <c r="F818" i="31"/>
  <c r="J818" i="31"/>
  <c r="K818" i="31" s="1"/>
  <c r="C818" i="31"/>
  <c r="D818" i="31" s="1"/>
  <c r="H818" i="31"/>
  <c r="F814" i="31"/>
  <c r="N811" i="31"/>
  <c r="O811" i="31" s="1"/>
  <c r="M806" i="31"/>
  <c r="J804" i="31"/>
  <c r="K804" i="31" s="1"/>
  <c r="N792" i="31"/>
  <c r="O792" i="31" s="1"/>
  <c r="M782" i="31"/>
  <c r="L773" i="31"/>
  <c r="L770" i="31"/>
  <c r="M769" i="31"/>
  <c r="F769" i="31"/>
  <c r="L769" i="31"/>
  <c r="N769" i="31"/>
  <c r="O769" i="31" s="1"/>
  <c r="E769" i="31"/>
  <c r="E760" i="31"/>
  <c r="N760" i="31"/>
  <c r="O760" i="31" s="1"/>
  <c r="J752" i="31"/>
  <c r="K752" i="31" s="1"/>
  <c r="H748" i="31"/>
  <c r="L743" i="31"/>
  <c r="H735" i="31"/>
  <c r="L727" i="31"/>
  <c r="J721" i="31"/>
  <c r="K721" i="31" s="1"/>
  <c r="M719" i="31"/>
  <c r="H719" i="31"/>
  <c r="C719" i="31"/>
  <c r="D719" i="31" s="1"/>
  <c r="N719" i="31"/>
  <c r="O719" i="31" s="1"/>
  <c r="E719" i="31"/>
  <c r="F719" i="31"/>
  <c r="L719" i="31"/>
  <c r="F710" i="31"/>
  <c r="N710" i="31"/>
  <c r="O710" i="31" s="1"/>
  <c r="C710" i="31"/>
  <c r="D710" i="31" s="1"/>
  <c r="M710" i="31"/>
  <c r="L710" i="31"/>
  <c r="F698" i="31"/>
  <c r="M698" i="31"/>
  <c r="J698" i="31"/>
  <c r="K698" i="31" s="1"/>
  <c r="F1448" i="31"/>
  <c r="N1380" i="31"/>
  <c r="O1380" i="31" s="1"/>
  <c r="H1376" i="31"/>
  <c r="H1197" i="31"/>
  <c r="J1124" i="31"/>
  <c r="K1124" i="31" s="1"/>
  <c r="J1090" i="31"/>
  <c r="K1090" i="31" s="1"/>
  <c r="M987" i="31"/>
  <c r="N976" i="31"/>
  <c r="O976" i="31" s="1"/>
  <c r="H976" i="31"/>
  <c r="M973" i="31"/>
  <c r="N970" i="31"/>
  <c r="O970" i="31" s="1"/>
  <c r="M966" i="31"/>
  <c r="N944" i="31"/>
  <c r="O944" i="31" s="1"/>
  <c r="L941" i="31"/>
  <c r="M933" i="31"/>
  <c r="C925" i="31"/>
  <c r="D925" i="31" s="1"/>
  <c r="N920" i="31"/>
  <c r="O920" i="31" s="1"/>
  <c r="H920" i="31"/>
  <c r="H915" i="31"/>
  <c r="F912" i="31"/>
  <c r="M906" i="31"/>
  <c r="C902" i="31"/>
  <c r="D902" i="31" s="1"/>
  <c r="E902" i="31"/>
  <c r="N899" i="31"/>
  <c r="O899" i="31" s="1"/>
  <c r="L898" i="31"/>
  <c r="L896" i="31"/>
  <c r="L895" i="31"/>
  <c r="M888" i="31"/>
  <c r="C876" i="31"/>
  <c r="D876" i="31" s="1"/>
  <c r="M876" i="31"/>
  <c r="M867" i="31"/>
  <c r="H866" i="31"/>
  <c r="L866" i="31"/>
  <c r="C866" i="31"/>
  <c r="D866" i="31" s="1"/>
  <c r="H861" i="31"/>
  <c r="L854" i="31"/>
  <c r="M851" i="31"/>
  <c r="E845" i="31"/>
  <c r="M845" i="31"/>
  <c r="L845" i="31"/>
  <c r="J840" i="31"/>
  <c r="K840" i="31" s="1"/>
  <c r="E840" i="31"/>
  <c r="H840" i="31"/>
  <c r="C840" i="31"/>
  <c r="D840" i="31" s="1"/>
  <c r="F806" i="31"/>
  <c r="H803" i="31"/>
  <c r="C803" i="31"/>
  <c r="D803" i="31" s="1"/>
  <c r="M803" i="31"/>
  <c r="L803" i="31"/>
  <c r="E803" i="31"/>
  <c r="H799" i="31"/>
  <c r="N776" i="31"/>
  <c r="O776" i="31" s="1"/>
  <c r="E776" i="31"/>
  <c r="C776" i="31"/>
  <c r="D776" i="31" s="1"/>
  <c r="L765" i="31"/>
  <c r="C765" i="31"/>
  <c r="D765" i="31" s="1"/>
  <c r="E765" i="31"/>
  <c r="N765" i="31"/>
  <c r="O765" i="31" s="1"/>
  <c r="N761" i="31"/>
  <c r="O761" i="31" s="1"/>
  <c r="L753" i="31"/>
  <c r="J968" i="31"/>
  <c r="K968" i="31" s="1"/>
  <c r="E968" i="31"/>
  <c r="H962" i="31"/>
  <c r="C962" i="31"/>
  <c r="D962" i="31" s="1"/>
  <c r="H954" i="31"/>
  <c r="C954" i="31"/>
  <c r="D954" i="31" s="1"/>
  <c r="M950" i="31"/>
  <c r="H938" i="31"/>
  <c r="E938" i="31"/>
  <c r="L938" i="31"/>
  <c r="J931" i="31"/>
  <c r="K931" i="31" s="1"/>
  <c r="M911" i="31"/>
  <c r="E911" i="31"/>
  <c r="L906" i="31"/>
  <c r="J896" i="31"/>
  <c r="K896" i="31" s="1"/>
  <c r="N891" i="31"/>
  <c r="O891" i="31" s="1"/>
  <c r="E891" i="31"/>
  <c r="L888" i="31"/>
  <c r="L872" i="31"/>
  <c r="M850" i="31"/>
  <c r="C839" i="31"/>
  <c r="D839" i="31" s="1"/>
  <c r="F835" i="31"/>
  <c r="M835" i="31"/>
  <c r="H835" i="31"/>
  <c r="M831" i="31"/>
  <c r="F831" i="31"/>
  <c r="L823" i="31"/>
  <c r="F823" i="31"/>
  <c r="M814" i="31"/>
  <c r="E814" i="31"/>
  <c r="H814" i="31"/>
  <c r="E804" i="31"/>
  <c r="F804" i="31"/>
  <c r="C770" i="31"/>
  <c r="D770" i="31" s="1"/>
  <c r="J770" i="31"/>
  <c r="K770" i="31" s="1"/>
  <c r="H763" i="31"/>
  <c r="C763" i="31"/>
  <c r="D763" i="31" s="1"/>
  <c r="N763" i="31"/>
  <c r="O763" i="31" s="1"/>
  <c r="L763" i="31"/>
  <c r="E763" i="31"/>
  <c r="N748" i="31"/>
  <c r="O748" i="31" s="1"/>
  <c r="F748" i="31"/>
  <c r="M735" i="31"/>
  <c r="F735" i="31"/>
  <c r="L735" i="31"/>
  <c r="E735" i="31"/>
  <c r="N735" i="31"/>
  <c r="O735" i="31" s="1"/>
  <c r="C731" i="31"/>
  <c r="D731" i="31" s="1"/>
  <c r="M731" i="31"/>
  <c r="H724" i="31"/>
  <c r="H721" i="31"/>
  <c r="C721" i="31"/>
  <c r="D721" i="31" s="1"/>
  <c r="N721" i="31"/>
  <c r="O721" i="31" s="1"/>
  <c r="F721" i="31"/>
  <c r="L721" i="31"/>
  <c r="M721" i="31"/>
  <c r="E721" i="31"/>
  <c r="L712" i="31"/>
  <c r="C712" i="31"/>
  <c r="D712" i="31" s="1"/>
  <c r="F712" i="31"/>
  <c r="H712" i="31"/>
  <c r="C898" i="31"/>
  <c r="D898" i="31" s="1"/>
  <c r="E898" i="31"/>
  <c r="C880" i="31"/>
  <c r="D880" i="31" s="1"/>
  <c r="M880" i="31"/>
  <c r="L880" i="31"/>
  <c r="E880" i="31"/>
  <c r="E875" i="31"/>
  <c r="F867" i="31"/>
  <c r="J867" i="31"/>
  <c r="K867" i="31" s="1"/>
  <c r="E867" i="31"/>
  <c r="E861" i="31"/>
  <c r="F861" i="31"/>
  <c r="M861" i="31"/>
  <c r="C861" i="31"/>
  <c r="D861" i="31" s="1"/>
  <c r="L847" i="31"/>
  <c r="E847" i="31"/>
  <c r="C847" i="31"/>
  <c r="D847" i="31" s="1"/>
  <c r="J847" i="31"/>
  <c r="K847" i="31" s="1"/>
  <c r="E844" i="31"/>
  <c r="J844" i="31"/>
  <c r="K844" i="31" s="1"/>
  <c r="C830" i="31"/>
  <c r="D830" i="31" s="1"/>
  <c r="M830" i="31"/>
  <c r="L811" i="31"/>
  <c r="E811" i="31"/>
  <c r="J811" i="31"/>
  <c r="K811" i="31" s="1"/>
  <c r="L806" i="31"/>
  <c r="F752" i="31"/>
  <c r="M752" i="31"/>
  <c r="M743" i="31"/>
  <c r="C743" i="31"/>
  <c r="D743" i="31" s="1"/>
  <c r="H743" i="31"/>
  <c r="F743" i="31"/>
  <c r="M727" i="31"/>
  <c r="C727" i="31"/>
  <c r="D727" i="31" s="1"/>
  <c r="H727" i="31"/>
  <c r="F727" i="31"/>
  <c r="N727" i="31"/>
  <c r="O727" i="31" s="1"/>
  <c r="H946" i="31"/>
  <c r="C946" i="31"/>
  <c r="D946" i="31" s="1"/>
  <c r="N946" i="31"/>
  <c r="O946" i="31" s="1"/>
  <c r="J946" i="31"/>
  <c r="K946" i="31" s="1"/>
  <c r="L937" i="31"/>
  <c r="C933" i="31"/>
  <c r="D933" i="31" s="1"/>
  <c r="F933" i="31"/>
  <c r="E915" i="31"/>
  <c r="J915" i="31"/>
  <c r="K915" i="31" s="1"/>
  <c r="H912" i="31"/>
  <c r="N912" i="31"/>
  <c r="O912" i="31" s="1"/>
  <c r="C910" i="31"/>
  <c r="D910" i="31" s="1"/>
  <c r="H910" i="31"/>
  <c r="N907" i="31"/>
  <c r="O907" i="31" s="1"/>
  <c r="F906" i="31"/>
  <c r="H899" i="31"/>
  <c r="F896" i="31"/>
  <c r="H895" i="31"/>
  <c r="C881" i="31"/>
  <c r="D881" i="31" s="1"/>
  <c r="F881" i="31"/>
  <c r="F870" i="31"/>
  <c r="N854" i="31"/>
  <c r="O854" i="31" s="1"/>
  <c r="C854" i="31"/>
  <c r="D854" i="31" s="1"/>
  <c r="E821" i="31"/>
  <c r="N821" i="31"/>
  <c r="O821" i="31" s="1"/>
  <c r="L800" i="31"/>
  <c r="J782" i="31"/>
  <c r="K782" i="31" s="1"/>
  <c r="E782" i="31"/>
  <c r="C782" i="31"/>
  <c r="D782" i="31" s="1"/>
  <c r="L782" i="31"/>
  <c r="M773" i="31"/>
  <c r="E773" i="31"/>
  <c r="N773" i="31"/>
  <c r="O773" i="31" s="1"/>
  <c r="J769" i="31"/>
  <c r="K769" i="31" s="1"/>
  <c r="J764" i="31"/>
  <c r="K764" i="31" s="1"/>
  <c r="F764" i="31"/>
  <c r="F761" i="31"/>
  <c r="E753" i="31"/>
  <c r="L733" i="31"/>
  <c r="L726" i="31"/>
  <c r="H711" i="31"/>
  <c r="F1432" i="31"/>
  <c r="H1425" i="31"/>
  <c r="F1400" i="31"/>
  <c r="H1344" i="31"/>
  <c r="J1340" i="31"/>
  <c r="K1340" i="31" s="1"/>
  <c r="L1229" i="31"/>
  <c r="H1006" i="31"/>
  <c r="E1006" i="31"/>
  <c r="H998" i="31"/>
  <c r="L998" i="31"/>
  <c r="E998" i="31"/>
  <c r="E987" i="31"/>
  <c r="C973" i="31"/>
  <c r="D973" i="31" s="1"/>
  <c r="H971" i="31"/>
  <c r="H968" i="31"/>
  <c r="L966" i="31"/>
  <c r="C965" i="31"/>
  <c r="D965" i="31" s="1"/>
  <c r="M962" i="31"/>
  <c r="M954" i="31"/>
  <c r="N950" i="31"/>
  <c r="O950" i="31" s="1"/>
  <c r="F944" i="31"/>
  <c r="C941" i="31"/>
  <c r="D941" i="31" s="1"/>
  <c r="M938" i="31"/>
  <c r="C936" i="31"/>
  <c r="D936" i="31" s="1"/>
  <c r="M936" i="31"/>
  <c r="M932" i="31"/>
  <c r="E931" i="31"/>
  <c r="N928" i="31"/>
  <c r="O928" i="31" s="1"/>
  <c r="H928" i="31"/>
  <c r="C926" i="31"/>
  <c r="D926" i="31" s="1"/>
  <c r="H926" i="31"/>
  <c r="M912" i="31"/>
  <c r="N911" i="31"/>
  <c r="O911" i="31" s="1"/>
  <c r="F907" i="31"/>
  <c r="E906" i="31"/>
  <c r="C901" i="31"/>
  <c r="D901" i="31" s="1"/>
  <c r="F901" i="31"/>
  <c r="F899" i="31"/>
  <c r="J897" i="31"/>
  <c r="K897" i="31" s="1"/>
  <c r="E896" i="31"/>
  <c r="H894" i="31"/>
  <c r="F888" i="31"/>
  <c r="E874" i="31"/>
  <c r="E872" i="31"/>
  <c r="L862" i="31"/>
  <c r="E850" i="31"/>
  <c r="L846" i="31"/>
  <c r="F838" i="31"/>
  <c r="H838" i="31"/>
  <c r="J834" i="31"/>
  <c r="K834" i="31" s="1"/>
  <c r="F833" i="31"/>
  <c r="L833" i="31"/>
  <c r="C833" i="31"/>
  <c r="D833" i="31" s="1"/>
  <c r="M833" i="31"/>
  <c r="L818" i="31"/>
  <c r="E815" i="31"/>
  <c r="C815" i="31"/>
  <c r="D815" i="31" s="1"/>
  <c r="H800" i="31"/>
  <c r="N783" i="31"/>
  <c r="O783" i="31" s="1"/>
  <c r="M774" i="31"/>
  <c r="H769" i="31"/>
  <c r="E766" i="31"/>
  <c r="F766" i="31"/>
  <c r="C761" i="31"/>
  <c r="D761" i="31" s="1"/>
  <c r="M754" i="31"/>
  <c r="C753" i="31"/>
  <c r="D753" i="31" s="1"/>
  <c r="M750" i="31"/>
  <c r="C750" i="31"/>
  <c r="D750" i="31" s="1"/>
  <c r="L750" i="31"/>
  <c r="L742" i="31"/>
  <c r="E742" i="31"/>
  <c r="H736" i="31"/>
  <c r="H726" i="31"/>
  <c r="J720" i="31"/>
  <c r="K720" i="31" s="1"/>
  <c r="F720" i="31"/>
  <c r="M720" i="31"/>
  <c r="C711" i="31"/>
  <c r="D711" i="31" s="1"/>
  <c r="C705" i="31"/>
  <c r="D705" i="31" s="1"/>
  <c r="M739" i="31"/>
  <c r="L739" i="31"/>
  <c r="J725" i="31"/>
  <c r="K725" i="31" s="1"/>
  <c r="N725" i="31"/>
  <c r="O725" i="31" s="1"/>
  <c r="C723" i="31"/>
  <c r="D723" i="31" s="1"/>
  <c r="L723" i="31"/>
  <c r="H713" i="31"/>
  <c r="C713" i="31"/>
  <c r="D713" i="31" s="1"/>
  <c r="N713" i="31"/>
  <c r="O713" i="31" s="1"/>
  <c r="M703" i="31"/>
  <c r="H703" i="31"/>
  <c r="C703" i="31"/>
  <c r="D703" i="31" s="1"/>
  <c r="E699" i="31"/>
  <c r="L699" i="31"/>
  <c r="E692" i="31"/>
  <c r="M692" i="31"/>
  <c r="C686" i="31"/>
  <c r="D686" i="31" s="1"/>
  <c r="N686" i="31"/>
  <c r="O686" i="31" s="1"/>
  <c r="L670" i="31"/>
  <c r="C670" i="31"/>
  <c r="D670" i="31" s="1"/>
  <c r="F670" i="31"/>
  <c r="F666" i="31"/>
  <c r="J666" i="31"/>
  <c r="K666" i="31" s="1"/>
  <c r="F704" i="31"/>
  <c r="M704" i="31"/>
  <c r="E700" i="31"/>
  <c r="M700" i="31"/>
  <c r="L694" i="31"/>
  <c r="H694" i="31"/>
  <c r="H681" i="31"/>
  <c r="J681" i="31"/>
  <c r="K681" i="31" s="1"/>
  <c r="H672" i="31"/>
  <c r="M663" i="31"/>
  <c r="C663" i="31"/>
  <c r="D663" i="31" s="1"/>
  <c r="H663" i="31"/>
  <c r="E663" i="31"/>
  <c r="L663" i="31"/>
  <c r="H649" i="31"/>
  <c r="E649" i="31"/>
  <c r="L649" i="31"/>
  <c r="M647" i="31"/>
  <c r="C647" i="31"/>
  <c r="D647" i="31" s="1"/>
  <c r="H647" i="31"/>
  <c r="F647" i="31"/>
  <c r="N647" i="31"/>
  <c r="O647" i="31" s="1"/>
  <c r="J626" i="31"/>
  <c r="K626" i="31" s="1"/>
  <c r="C626" i="31"/>
  <c r="D626" i="31" s="1"/>
  <c r="N626" i="31"/>
  <c r="O626" i="31" s="1"/>
  <c r="H626" i="31"/>
  <c r="L626" i="31"/>
  <c r="M626" i="31"/>
  <c r="N681" i="31"/>
  <c r="O681" i="31" s="1"/>
  <c r="M680" i="31"/>
  <c r="E669" i="31"/>
  <c r="N669" i="31"/>
  <c r="O669" i="31" s="1"/>
  <c r="E653" i="31"/>
  <c r="C653" i="31"/>
  <c r="D653" i="31" s="1"/>
  <c r="J648" i="31"/>
  <c r="K648" i="31" s="1"/>
  <c r="J885" i="31"/>
  <c r="K885" i="31" s="1"/>
  <c r="L885" i="31"/>
  <c r="F885" i="31"/>
  <c r="J878" i="31"/>
  <c r="K878" i="31" s="1"/>
  <c r="E878" i="31"/>
  <c r="J812" i="31"/>
  <c r="K812" i="31" s="1"/>
  <c r="E812" i="31"/>
  <c r="F802" i="31"/>
  <c r="C802" i="31"/>
  <c r="D802" i="31" s="1"/>
  <c r="L802" i="31"/>
  <c r="E797" i="31"/>
  <c r="E778" i="31"/>
  <c r="J778" i="31"/>
  <c r="K778" i="31" s="1"/>
  <c r="M777" i="31"/>
  <c r="L777" i="31"/>
  <c r="F777" i="31"/>
  <c r="H775" i="31"/>
  <c r="L775" i="31"/>
  <c r="F768" i="31"/>
  <c r="H768" i="31"/>
  <c r="F758" i="31"/>
  <c r="J738" i="31"/>
  <c r="K738" i="31" s="1"/>
  <c r="H737" i="31"/>
  <c r="C737" i="31"/>
  <c r="D737" i="31" s="1"/>
  <c r="N737" i="31"/>
  <c r="O737" i="31" s="1"/>
  <c r="N723" i="31"/>
  <c r="O723" i="31" s="1"/>
  <c r="L713" i="31"/>
  <c r="L703" i="31"/>
  <c r="M699" i="31"/>
  <c r="M687" i="31"/>
  <c r="E687" i="31"/>
  <c r="J687" i="31"/>
  <c r="K687" i="31" s="1"/>
  <c r="M681" i="31"/>
  <c r="H680" i="31"/>
  <c r="C678" i="31"/>
  <c r="D678" i="31" s="1"/>
  <c r="E678" i="31"/>
  <c r="J664" i="31"/>
  <c r="K664" i="31" s="1"/>
  <c r="J656" i="31"/>
  <c r="K656" i="31" s="1"/>
  <c r="F656" i="31"/>
  <c r="F646" i="31"/>
  <c r="H646" i="31"/>
  <c r="M644" i="31"/>
  <c r="H620" i="31"/>
  <c r="M751" i="31"/>
  <c r="H751" i="31"/>
  <c r="C751" i="31"/>
  <c r="D751" i="31" s="1"/>
  <c r="F745" i="31"/>
  <c r="L745" i="31"/>
  <c r="M723" i="31"/>
  <c r="F690" i="31"/>
  <c r="M690" i="31"/>
  <c r="L681" i="31"/>
  <c r="F680" i="31"/>
  <c r="M672" i="31"/>
  <c r="N649" i="31"/>
  <c r="O649" i="31" s="1"/>
  <c r="L648" i="31"/>
  <c r="M648" i="31"/>
  <c r="H644" i="31"/>
  <c r="F642" i="31"/>
  <c r="M629" i="31"/>
  <c r="J627" i="31"/>
  <c r="K627" i="31" s="1"/>
  <c r="L672" i="31"/>
  <c r="M670" i="31"/>
  <c r="N663" i="31"/>
  <c r="O663" i="31" s="1"/>
  <c r="M649" i="31"/>
  <c r="L647" i="31"/>
  <c r="M634" i="31"/>
  <c r="F634" i="31"/>
  <c r="H634" i="31"/>
  <c r="N629" i="31"/>
  <c r="O629" i="31" s="1"/>
  <c r="H629" i="31"/>
  <c r="J629" i="31"/>
  <c r="K629" i="31" s="1"/>
  <c r="C629" i="31"/>
  <c r="D629" i="31" s="1"/>
  <c r="E629" i="31"/>
  <c r="F629" i="31"/>
  <c r="F627" i="31"/>
  <c r="H627" i="31"/>
  <c r="L627" i="31"/>
  <c r="M995" i="31"/>
  <c r="J978" i="31"/>
  <c r="K978" i="31" s="1"/>
  <c r="N958" i="31"/>
  <c r="O958" i="31" s="1"/>
  <c r="L948" i="31"/>
  <c r="M917" i="31"/>
  <c r="H885" i="31"/>
  <c r="C884" i="31"/>
  <c r="D884" i="31" s="1"/>
  <c r="N884" i="31"/>
  <c r="O884" i="31" s="1"/>
  <c r="M883" i="31"/>
  <c r="E868" i="31"/>
  <c r="F864" i="31"/>
  <c r="L864" i="31"/>
  <c r="E863" i="31"/>
  <c r="N842" i="31"/>
  <c r="O842" i="31" s="1"/>
  <c r="M829" i="31"/>
  <c r="F829" i="31"/>
  <c r="E826" i="31"/>
  <c r="J826" i="31"/>
  <c r="K826" i="31" s="1"/>
  <c r="M812" i="31"/>
  <c r="C785" i="31"/>
  <c r="D785" i="31" s="1"/>
  <c r="N785" i="31"/>
  <c r="O785" i="31" s="1"/>
  <c r="H785" i="31"/>
  <c r="C767" i="31"/>
  <c r="D767" i="31" s="1"/>
  <c r="N767" i="31"/>
  <c r="O767" i="31" s="1"/>
  <c r="L751" i="31"/>
  <c r="J745" i="31"/>
  <c r="K745" i="31" s="1"/>
  <c r="M744" i="31"/>
  <c r="L744" i="31"/>
  <c r="E725" i="31"/>
  <c r="E713" i="31"/>
  <c r="N707" i="31"/>
  <c r="O707" i="31" s="1"/>
  <c r="C707" i="31"/>
  <c r="D707" i="31" s="1"/>
  <c r="L704" i="31"/>
  <c r="E703" i="31"/>
  <c r="C699" i="31"/>
  <c r="D699" i="31" s="1"/>
  <c r="F694" i="31"/>
  <c r="F692" i="31"/>
  <c r="E691" i="31"/>
  <c r="L691" i="31"/>
  <c r="H687" i="31"/>
  <c r="F686" i="31"/>
  <c r="M682" i="31"/>
  <c r="E681" i="31"/>
  <c r="F672" i="31"/>
  <c r="M666" i="31"/>
  <c r="N653" i="31"/>
  <c r="O653" i="31" s="1"/>
  <c r="M651" i="31"/>
  <c r="F649" i="31"/>
  <c r="E632" i="31"/>
  <c r="M632" i="31"/>
  <c r="F632" i="31"/>
  <c r="N632" i="31"/>
  <c r="O632" i="31" s="1"/>
  <c r="F626" i="31"/>
  <c r="C613" i="31"/>
  <c r="D613" i="31" s="1"/>
  <c r="N613" i="31"/>
  <c r="O613" i="31" s="1"/>
  <c r="M613" i="31"/>
  <c r="L613" i="31"/>
  <c r="E613" i="31"/>
  <c r="L603" i="31"/>
  <c r="M597" i="31"/>
  <c r="H589" i="31"/>
  <c r="L589" i="31"/>
  <c r="E589" i="31"/>
  <c r="C589" i="31"/>
  <c r="D589" i="31" s="1"/>
  <c r="J589" i="31"/>
  <c r="K589" i="31" s="1"/>
  <c r="J534" i="31"/>
  <c r="K534" i="31" s="1"/>
  <c r="H534" i="31"/>
  <c r="M534" i="31"/>
  <c r="E525" i="31"/>
  <c r="L525" i="31"/>
  <c r="F525" i="31"/>
  <c r="N525" i="31"/>
  <c r="O525" i="31" s="1"/>
  <c r="N517" i="31"/>
  <c r="O517" i="31" s="1"/>
  <c r="L514" i="31"/>
  <c r="F514" i="31"/>
  <c r="H623" i="31"/>
  <c r="C623" i="31"/>
  <c r="D623" i="31" s="1"/>
  <c r="N623" i="31"/>
  <c r="O623" i="31" s="1"/>
  <c r="L623" i="31"/>
  <c r="F623" i="31"/>
  <c r="E618" i="31"/>
  <c r="H618" i="31"/>
  <c r="L609" i="31"/>
  <c r="J603" i="31"/>
  <c r="K603" i="31" s="1"/>
  <c r="E599" i="31"/>
  <c r="C599" i="31"/>
  <c r="D599" i="31" s="1"/>
  <c r="J597" i="31"/>
  <c r="K597" i="31" s="1"/>
  <c r="F582" i="31"/>
  <c r="H582" i="31"/>
  <c r="H573" i="31"/>
  <c r="J573" i="31"/>
  <c r="K573" i="31" s="1"/>
  <c r="C573" i="31"/>
  <c r="D573" i="31" s="1"/>
  <c r="E573" i="31"/>
  <c r="M573" i="31"/>
  <c r="E569" i="31"/>
  <c r="H569" i="31"/>
  <c r="M558" i="31"/>
  <c r="H558" i="31"/>
  <c r="C556" i="31"/>
  <c r="D556" i="31" s="1"/>
  <c r="M556" i="31"/>
  <c r="J556" i="31"/>
  <c r="K556" i="31" s="1"/>
  <c r="L547" i="31"/>
  <c r="N539" i="31"/>
  <c r="O539" i="31" s="1"/>
  <c r="L538" i="31"/>
  <c r="E538" i="31"/>
  <c r="N538" i="31"/>
  <c r="O538" i="31" s="1"/>
  <c r="C538" i="31"/>
  <c r="D538" i="31" s="1"/>
  <c r="M533" i="31"/>
  <c r="E522" i="31"/>
  <c r="J519" i="31"/>
  <c r="K519" i="31" s="1"/>
  <c r="M519" i="31"/>
  <c r="M517" i="31"/>
  <c r="C503" i="31"/>
  <c r="D503" i="31" s="1"/>
  <c r="J503" i="31"/>
  <c r="K503" i="31" s="1"/>
  <c r="M503" i="31"/>
  <c r="E633" i="31"/>
  <c r="N633" i="31"/>
  <c r="O633" i="31" s="1"/>
  <c r="C631" i="31"/>
  <c r="D631" i="31" s="1"/>
  <c r="N631" i="31"/>
  <c r="O631" i="31" s="1"/>
  <c r="C615" i="31"/>
  <c r="D615" i="31" s="1"/>
  <c r="N579" i="31"/>
  <c r="O579" i="31" s="1"/>
  <c r="M563" i="31"/>
  <c r="L563" i="31"/>
  <c r="F563" i="31"/>
  <c r="N563" i="31"/>
  <c r="O563" i="31" s="1"/>
  <c r="J561" i="31"/>
  <c r="K561" i="31" s="1"/>
  <c r="C561" i="31"/>
  <c r="D561" i="31" s="1"/>
  <c r="N561" i="31"/>
  <c r="O561" i="31" s="1"/>
  <c r="N549" i="31"/>
  <c r="O549" i="31" s="1"/>
  <c r="J539" i="31"/>
  <c r="K539" i="31" s="1"/>
  <c r="N537" i="31"/>
  <c r="O537" i="31" s="1"/>
  <c r="N535" i="31"/>
  <c r="O535" i="31" s="1"/>
  <c r="J533" i="31"/>
  <c r="K533" i="31" s="1"/>
  <c r="H517" i="31"/>
  <c r="L516" i="31"/>
  <c r="F516" i="31"/>
  <c r="H516" i="31"/>
  <c r="M512" i="31"/>
  <c r="C498" i="31"/>
  <c r="D498" i="31" s="1"/>
  <c r="M498" i="31"/>
  <c r="M496" i="31"/>
  <c r="C490" i="31"/>
  <c r="D490" i="31" s="1"/>
  <c r="M490" i="31"/>
  <c r="L474" i="31"/>
  <c r="C474" i="31"/>
  <c r="D474" i="31" s="1"/>
  <c r="M474" i="31"/>
  <c r="N474" i="31"/>
  <c r="O474" i="31" s="1"/>
  <c r="E474" i="31"/>
  <c r="F474" i="31"/>
  <c r="H474" i="31"/>
  <c r="J816" i="31"/>
  <c r="K816" i="31" s="1"/>
  <c r="H798" i="31"/>
  <c r="L677" i="31"/>
  <c r="E676" i="31"/>
  <c r="F676" i="31"/>
  <c r="E662" i="31"/>
  <c r="F662" i="31"/>
  <c r="M655" i="31"/>
  <c r="C655" i="31"/>
  <c r="D655" i="31" s="1"/>
  <c r="H655" i="31"/>
  <c r="M619" i="31"/>
  <c r="C619" i="31"/>
  <c r="D619" i="31" s="1"/>
  <c r="N619" i="31"/>
  <c r="O619" i="31" s="1"/>
  <c r="N589" i="31"/>
  <c r="O589" i="31" s="1"/>
  <c r="C575" i="31"/>
  <c r="D575" i="31" s="1"/>
  <c r="M575" i="31"/>
  <c r="E575" i="31"/>
  <c r="N575" i="31"/>
  <c r="O575" i="31" s="1"/>
  <c r="F539" i="31"/>
  <c r="M531" i="31"/>
  <c r="F531" i="31"/>
  <c r="N531" i="31"/>
  <c r="O531" i="31" s="1"/>
  <c r="E531" i="31"/>
  <c r="M524" i="31"/>
  <c r="F524" i="31"/>
  <c r="J484" i="31"/>
  <c r="K484" i="31" s="1"/>
  <c r="C484" i="31"/>
  <c r="D484" i="31" s="1"/>
  <c r="L484" i="31"/>
  <c r="M484" i="31"/>
  <c r="H484" i="31"/>
  <c r="E609" i="31"/>
  <c r="C609" i="31"/>
  <c r="D609" i="31" s="1"/>
  <c r="N609" i="31"/>
  <c r="O609" i="31" s="1"/>
  <c r="H609" i="31"/>
  <c r="J609" i="31"/>
  <c r="K609" i="31" s="1"/>
  <c r="M603" i="31"/>
  <c r="H603" i="31"/>
  <c r="N603" i="31"/>
  <c r="O603" i="31" s="1"/>
  <c r="F603" i="31"/>
  <c r="E603" i="31"/>
  <c r="H597" i="31"/>
  <c r="E597" i="31"/>
  <c r="L597" i="31"/>
  <c r="F597" i="31"/>
  <c r="N597" i="31"/>
  <c r="O597" i="31" s="1"/>
  <c r="M547" i="31"/>
  <c r="J547" i="31"/>
  <c r="K547" i="31" s="1"/>
  <c r="C547" i="31"/>
  <c r="D547" i="31" s="1"/>
  <c r="H547" i="31"/>
  <c r="N547" i="31"/>
  <c r="O547" i="31" s="1"/>
  <c r="E547" i="31"/>
  <c r="C537" i="31"/>
  <c r="D537" i="31" s="1"/>
  <c r="J537" i="31"/>
  <c r="K537" i="31" s="1"/>
  <c r="L537" i="31"/>
  <c r="E537" i="31"/>
  <c r="C535" i="31"/>
  <c r="D535" i="31" s="1"/>
  <c r="M535" i="31"/>
  <c r="C521" i="31"/>
  <c r="D521" i="31" s="1"/>
  <c r="L521" i="31"/>
  <c r="H521" i="31"/>
  <c r="E505" i="31"/>
  <c r="C505" i="31"/>
  <c r="D505" i="31" s="1"/>
  <c r="N496" i="31"/>
  <c r="O496" i="31" s="1"/>
  <c r="H496" i="31"/>
  <c r="F496" i="31"/>
  <c r="J593" i="31"/>
  <c r="K593" i="31" s="1"/>
  <c r="C593" i="31"/>
  <c r="D593" i="31" s="1"/>
  <c r="J543" i="31"/>
  <c r="K543" i="31" s="1"/>
  <c r="M543" i="31"/>
  <c r="M539" i="31"/>
  <c r="E539" i="31"/>
  <c r="L539" i="31"/>
  <c r="H539" i="31"/>
  <c r="L533" i="31"/>
  <c r="C533" i="31"/>
  <c r="D533" i="31" s="1"/>
  <c r="H533" i="31"/>
  <c r="N533" i="31"/>
  <c r="O533" i="31" s="1"/>
  <c r="F533" i="31"/>
  <c r="E517" i="31"/>
  <c r="L517" i="31"/>
  <c r="C517" i="31"/>
  <c r="D517" i="31" s="1"/>
  <c r="J517" i="31"/>
  <c r="K517" i="31" s="1"/>
  <c r="N512" i="31"/>
  <c r="O512" i="31" s="1"/>
  <c r="E512" i="31"/>
  <c r="E495" i="31"/>
  <c r="M495" i="31"/>
  <c r="E600" i="31"/>
  <c r="M579" i="31"/>
  <c r="J579" i="31"/>
  <c r="K579" i="31" s="1"/>
  <c r="C579" i="31"/>
  <c r="D579" i="31" s="1"/>
  <c r="H579" i="31"/>
  <c r="F579" i="31"/>
  <c r="M560" i="31"/>
  <c r="F560" i="31"/>
  <c r="L551" i="31"/>
  <c r="M551" i="31"/>
  <c r="F549" i="31"/>
  <c r="M549" i="31"/>
  <c r="L549" i="31"/>
  <c r="C549" i="31"/>
  <c r="D549" i="31" s="1"/>
  <c r="H546" i="31"/>
  <c r="E546" i="31"/>
  <c r="M538" i="31"/>
  <c r="H525" i="31"/>
  <c r="M516" i="31"/>
  <c r="M514" i="31"/>
  <c r="L483" i="31"/>
  <c r="F483" i="31"/>
  <c r="M483" i="31"/>
  <c r="H483" i="31"/>
  <c r="N483" i="31"/>
  <c r="O483" i="31" s="1"/>
  <c r="E483" i="31"/>
  <c r="F879" i="31"/>
  <c r="N828" i="31"/>
  <c r="O828" i="31" s="1"/>
  <c r="J762" i="31"/>
  <c r="K762" i="31" s="1"/>
  <c r="F658" i="31"/>
  <c r="H641" i="31"/>
  <c r="N641" i="31"/>
  <c r="O641" i="31" s="1"/>
  <c r="M639" i="31"/>
  <c r="C639" i="31"/>
  <c r="D639" i="31" s="1"/>
  <c r="H639" i="31"/>
  <c r="J633" i="31"/>
  <c r="K633" i="31" s="1"/>
  <c r="F618" i="31"/>
  <c r="F613" i="31"/>
  <c r="H604" i="31"/>
  <c r="M604" i="31"/>
  <c r="N599" i="31"/>
  <c r="O599" i="31" s="1"/>
  <c r="E592" i="31"/>
  <c r="N592" i="31"/>
  <c r="O592" i="31" s="1"/>
  <c r="J582" i="31"/>
  <c r="K582" i="31" s="1"/>
  <c r="N569" i="31"/>
  <c r="O569" i="31" s="1"/>
  <c r="F565" i="31"/>
  <c r="J565" i="31"/>
  <c r="K565" i="31" s="1"/>
  <c r="E565" i="31"/>
  <c r="M565" i="31"/>
  <c r="H563" i="31"/>
  <c r="L561" i="31"/>
  <c r="J557" i="31"/>
  <c r="K557" i="31" s="1"/>
  <c r="H557" i="31"/>
  <c r="E557" i="31"/>
  <c r="M557" i="31"/>
  <c r="H538" i="31"/>
  <c r="F534" i="31"/>
  <c r="C525" i="31"/>
  <c r="D525" i="31" s="1"/>
  <c r="N520" i="31"/>
  <c r="O520" i="31" s="1"/>
  <c r="E520" i="31"/>
  <c r="J516" i="31"/>
  <c r="K516" i="31" s="1"/>
  <c r="C514" i="31"/>
  <c r="D514" i="31" s="1"/>
  <c r="C509" i="31"/>
  <c r="D509" i="31" s="1"/>
  <c r="N509" i="31"/>
  <c r="O509" i="31" s="1"/>
  <c r="M509" i="31"/>
  <c r="F509" i="31"/>
  <c r="L503" i="31"/>
  <c r="H494" i="31"/>
  <c r="E487" i="31"/>
  <c r="H638" i="31"/>
  <c r="J637" i="31"/>
  <c r="K637" i="31" s="1"/>
  <c r="L628" i="31"/>
  <c r="E607" i="31"/>
  <c r="L607" i="31"/>
  <c r="M602" i="31"/>
  <c r="F602" i="31"/>
  <c r="H588" i="31"/>
  <c r="N585" i="31"/>
  <c r="O585" i="31" s="1"/>
  <c r="C585" i="31"/>
  <c r="D585" i="31" s="1"/>
  <c r="M555" i="31"/>
  <c r="J555" i="31"/>
  <c r="K555" i="31" s="1"/>
  <c r="F555" i="31"/>
  <c r="N555" i="31"/>
  <c r="O555" i="31" s="1"/>
  <c r="E545" i="31"/>
  <c r="C545" i="31"/>
  <c r="D545" i="31" s="1"/>
  <c r="H545" i="31"/>
  <c r="N545" i="31"/>
  <c r="O545" i="31" s="1"/>
  <c r="J508" i="31"/>
  <c r="K508" i="31" s="1"/>
  <c r="M508" i="31"/>
  <c r="C489" i="31"/>
  <c r="D489" i="31" s="1"/>
  <c r="E489" i="31"/>
  <c r="L489" i="31"/>
  <c r="E453" i="31"/>
  <c r="L451" i="31"/>
  <c r="F308" i="31"/>
  <c r="M308" i="31"/>
  <c r="C482" i="31"/>
  <c r="D482" i="31" s="1"/>
  <c r="F482" i="31"/>
  <c r="N482" i="31"/>
  <c r="O482" i="31" s="1"/>
  <c r="F460" i="31"/>
  <c r="M460" i="31"/>
  <c r="M458" i="31"/>
  <c r="F458" i="31"/>
  <c r="F441" i="31"/>
  <c r="E441" i="31"/>
  <c r="M441" i="31"/>
  <c r="H441" i="31"/>
  <c r="E323" i="31"/>
  <c r="C323" i="31"/>
  <c r="D323" i="31" s="1"/>
  <c r="F323" i="31"/>
  <c r="L323" i="31"/>
  <c r="M323" i="31"/>
  <c r="F453" i="31"/>
  <c r="L453" i="31"/>
  <c r="M453" i="31"/>
  <c r="H453" i="31"/>
  <c r="J451" i="31"/>
  <c r="K451" i="31" s="1"/>
  <c r="C451" i="31"/>
  <c r="D451" i="31" s="1"/>
  <c r="E451" i="31"/>
  <c r="C427" i="31"/>
  <c r="D427" i="31" s="1"/>
  <c r="J427" i="31"/>
  <c r="K427" i="31" s="1"/>
  <c r="N427" i="31"/>
  <c r="O427" i="31" s="1"/>
  <c r="F342" i="31"/>
  <c r="C342" i="31"/>
  <c r="D342" i="31" s="1"/>
  <c r="N342" i="31"/>
  <c r="O342" i="31" s="1"/>
  <c r="E342" i="31"/>
  <c r="L342" i="31"/>
  <c r="M342" i="31"/>
  <c r="J342" i="31"/>
  <c r="K342" i="31" s="1"/>
  <c r="C339" i="31"/>
  <c r="D339" i="31" s="1"/>
  <c r="M339" i="31"/>
  <c r="E345" i="31"/>
  <c r="M345" i="31"/>
  <c r="F345" i="31"/>
  <c r="H345" i="31"/>
  <c r="N345" i="31"/>
  <c r="O345" i="31" s="1"/>
  <c r="F594" i="31"/>
  <c r="H594" i="31"/>
  <c r="F564" i="31"/>
  <c r="M564" i="31"/>
  <c r="H540" i="31"/>
  <c r="C540" i="31"/>
  <c r="D540" i="31" s="1"/>
  <c r="M523" i="31"/>
  <c r="C523" i="31"/>
  <c r="D523" i="31" s="1"/>
  <c r="N523" i="31"/>
  <c r="O523" i="31" s="1"/>
  <c r="H501" i="31"/>
  <c r="E501" i="31"/>
  <c r="C501" i="31"/>
  <c r="D501" i="31" s="1"/>
  <c r="L501" i="31"/>
  <c r="M482" i="31"/>
  <c r="M480" i="31"/>
  <c r="J473" i="31"/>
  <c r="K473" i="31" s="1"/>
  <c r="C463" i="31"/>
  <c r="D463" i="31" s="1"/>
  <c r="E463" i="31"/>
  <c r="F456" i="31"/>
  <c r="N456" i="31"/>
  <c r="O456" i="31" s="1"/>
  <c r="M450" i="31"/>
  <c r="H425" i="31"/>
  <c r="E344" i="31"/>
  <c r="F344" i="31"/>
  <c r="N344" i="31"/>
  <c r="O344" i="31" s="1"/>
  <c r="C344" i="31"/>
  <c r="D344" i="31" s="1"/>
  <c r="L344" i="31"/>
  <c r="H485" i="31"/>
  <c r="E485" i="31"/>
  <c r="C485" i="31"/>
  <c r="D485" i="31" s="1"/>
  <c r="J485" i="31"/>
  <c r="K485" i="31" s="1"/>
  <c r="L482" i="31"/>
  <c r="M467" i="31"/>
  <c r="E467" i="31"/>
  <c r="J467" i="31"/>
  <c r="K467" i="31" s="1"/>
  <c r="L467" i="31"/>
  <c r="C467" i="31"/>
  <c r="D467" i="31" s="1"/>
  <c r="L459" i="31"/>
  <c r="N459" i="31"/>
  <c r="O459" i="31" s="1"/>
  <c r="F459" i="31"/>
  <c r="C459" i="31"/>
  <c r="D459" i="31" s="1"/>
  <c r="L454" i="31"/>
  <c r="M454" i="31"/>
  <c r="F454" i="31"/>
  <c r="C454" i="31"/>
  <c r="D454" i="31" s="1"/>
  <c r="F445" i="31"/>
  <c r="H445" i="31"/>
  <c r="C445" i="31"/>
  <c r="D445" i="31" s="1"/>
  <c r="N445" i="31"/>
  <c r="O445" i="31" s="1"/>
  <c r="J445" i="31"/>
  <c r="K445" i="31" s="1"/>
  <c r="F440" i="31"/>
  <c r="H440" i="31"/>
  <c r="M440" i="31"/>
  <c r="F313" i="31"/>
  <c r="H313" i="31"/>
  <c r="J313" i="31"/>
  <c r="K313" i="31" s="1"/>
  <c r="L313" i="31"/>
  <c r="M313" i="31"/>
  <c r="C313" i="31"/>
  <c r="D313" i="31" s="1"/>
  <c r="N313" i="31"/>
  <c r="O313" i="31" s="1"/>
  <c r="E313" i="31"/>
  <c r="E480" i="31"/>
  <c r="H480" i="31"/>
  <c r="H450" i="31"/>
  <c r="L450" i="31"/>
  <c r="C450" i="31"/>
  <c r="D450" i="31" s="1"/>
  <c r="F436" i="31"/>
  <c r="H436" i="31"/>
  <c r="F425" i="31"/>
  <c r="J425" i="31"/>
  <c r="K425" i="31" s="1"/>
  <c r="L425" i="31"/>
  <c r="M425" i="31"/>
  <c r="N425" i="31"/>
  <c r="O425" i="31" s="1"/>
  <c r="C425" i="31"/>
  <c r="D425" i="31" s="1"/>
  <c r="F334" i="31"/>
  <c r="J334" i="31"/>
  <c r="K334" i="31" s="1"/>
  <c r="M334" i="31"/>
  <c r="C334" i="31"/>
  <c r="D334" i="31" s="1"/>
  <c r="E334" i="31"/>
  <c r="L334" i="31"/>
  <c r="N334" i="31"/>
  <c r="O334" i="31" s="1"/>
  <c r="H510" i="31"/>
  <c r="M507" i="31"/>
  <c r="J507" i="31"/>
  <c r="K507" i="31" s="1"/>
  <c r="N507" i="31"/>
  <c r="O507" i="31" s="1"/>
  <c r="F507" i="31"/>
  <c r="F504" i="31"/>
  <c r="H504" i="31"/>
  <c r="M491" i="31"/>
  <c r="F491" i="31"/>
  <c r="J491" i="31"/>
  <c r="K491" i="31" s="1"/>
  <c r="C491" i="31"/>
  <c r="D491" i="31" s="1"/>
  <c r="N485" i="31"/>
  <c r="O485" i="31" s="1"/>
  <c r="E482" i="31"/>
  <c r="N460" i="31"/>
  <c r="O460" i="31" s="1"/>
  <c r="H458" i="31"/>
  <c r="J453" i="31"/>
  <c r="K453" i="31" s="1"/>
  <c r="N451" i="31"/>
  <c r="O451" i="31" s="1"/>
  <c r="E444" i="31"/>
  <c r="H444" i="31"/>
  <c r="J441" i="31"/>
  <c r="K441" i="31" s="1"/>
  <c r="E439" i="31"/>
  <c r="C439" i="31"/>
  <c r="D439" i="31" s="1"/>
  <c r="F439" i="31"/>
  <c r="J439" i="31"/>
  <c r="K439" i="31" s="1"/>
  <c r="N439" i="31"/>
  <c r="O439" i="31" s="1"/>
  <c r="F429" i="31"/>
  <c r="M429" i="31"/>
  <c r="C429" i="31"/>
  <c r="D429" i="31" s="1"/>
  <c r="L429" i="31"/>
  <c r="N429" i="31"/>
  <c r="O429" i="31" s="1"/>
  <c r="E429" i="31"/>
  <c r="E424" i="31"/>
  <c r="J424" i="31"/>
  <c r="K424" i="31" s="1"/>
  <c r="N424" i="31"/>
  <c r="O424" i="31" s="1"/>
  <c r="H424" i="31"/>
  <c r="M424" i="31"/>
  <c r="F424" i="31"/>
  <c r="C272" i="31"/>
  <c r="D272" i="31" s="1"/>
  <c r="L272" i="31"/>
  <c r="F272" i="31"/>
  <c r="M272" i="31"/>
  <c r="C236" i="31"/>
  <c r="D236" i="31" s="1"/>
  <c r="N236" i="31"/>
  <c r="O236" i="31" s="1"/>
  <c r="J236" i="31"/>
  <c r="K236" i="31" s="1"/>
  <c r="H236" i="31"/>
  <c r="L236" i="31"/>
  <c r="M236" i="31"/>
  <c r="E68" i="31"/>
  <c r="F68" i="31"/>
  <c r="H68" i="31"/>
  <c r="N68" i="31"/>
  <c r="O68" i="31" s="1"/>
  <c r="J68" i="31"/>
  <c r="K68" i="31" s="1"/>
  <c r="C64" i="31"/>
  <c r="D64" i="31" s="1"/>
  <c r="M64" i="31"/>
  <c r="E64" i="31"/>
  <c r="F64" i="31"/>
  <c r="J64" i="31"/>
  <c r="K64" i="31" s="1"/>
  <c r="F267" i="31"/>
  <c r="E267" i="31"/>
  <c r="L267" i="31"/>
  <c r="J267" i="31"/>
  <c r="K267" i="31" s="1"/>
  <c r="N267" i="31"/>
  <c r="O267" i="31" s="1"/>
  <c r="C267" i="31"/>
  <c r="D267" i="31" s="1"/>
  <c r="M267" i="31"/>
  <c r="J232" i="31"/>
  <c r="K232" i="31" s="1"/>
  <c r="C232" i="31"/>
  <c r="D232" i="31" s="1"/>
  <c r="N232" i="31"/>
  <c r="O232" i="31" s="1"/>
  <c r="H232" i="31"/>
  <c r="M232" i="31"/>
  <c r="E232" i="31"/>
  <c r="F232" i="31"/>
  <c r="E228" i="31"/>
  <c r="C228" i="31"/>
  <c r="D228" i="31" s="1"/>
  <c r="H228" i="31"/>
  <c r="M228" i="31"/>
  <c r="F179" i="31"/>
  <c r="M179" i="31"/>
  <c r="M598" i="31"/>
  <c r="M595" i="31"/>
  <c r="C595" i="31"/>
  <c r="D595" i="31" s="1"/>
  <c r="M587" i="31"/>
  <c r="H587" i="31"/>
  <c r="J580" i="31"/>
  <c r="K580" i="31" s="1"/>
  <c r="N471" i="31"/>
  <c r="O471" i="31" s="1"/>
  <c r="C471" i="31"/>
  <c r="D471" i="31" s="1"/>
  <c r="M465" i="31"/>
  <c r="N465" i="31"/>
  <c r="O465" i="31" s="1"/>
  <c r="L335" i="31"/>
  <c r="F335" i="31"/>
  <c r="H335" i="31"/>
  <c r="C309" i="31"/>
  <c r="D309" i="31" s="1"/>
  <c r="J309" i="31"/>
  <c r="K309" i="31" s="1"/>
  <c r="N309" i="31"/>
  <c r="O309" i="31" s="1"/>
  <c r="E259" i="31"/>
  <c r="J259" i="31"/>
  <c r="K259" i="31" s="1"/>
  <c r="C259" i="31"/>
  <c r="D259" i="31" s="1"/>
  <c r="H259" i="31"/>
  <c r="L259" i="31"/>
  <c r="N259" i="31"/>
  <c r="O259" i="31" s="1"/>
  <c r="H253" i="31"/>
  <c r="L253" i="31"/>
  <c r="J253" i="31"/>
  <c r="K253" i="31" s="1"/>
  <c r="M253" i="31"/>
  <c r="C253" i="31"/>
  <c r="D253" i="31" s="1"/>
  <c r="E253" i="31"/>
  <c r="F247" i="31"/>
  <c r="L247" i="31"/>
  <c r="C247" i="31"/>
  <c r="D247" i="31" s="1"/>
  <c r="H247" i="31"/>
  <c r="M247" i="31"/>
  <c r="J326" i="31"/>
  <c r="K326" i="31" s="1"/>
  <c r="N326" i="31"/>
  <c r="O326" i="31" s="1"/>
  <c r="E307" i="31"/>
  <c r="F307" i="31"/>
  <c r="M307" i="31"/>
  <c r="C307" i="31"/>
  <c r="D307" i="31" s="1"/>
  <c r="L307" i="31"/>
  <c r="M303" i="31"/>
  <c r="C303" i="31"/>
  <c r="D303" i="31" s="1"/>
  <c r="N303" i="31"/>
  <c r="O303" i="31" s="1"/>
  <c r="F303" i="31"/>
  <c r="H303" i="31"/>
  <c r="J303" i="31"/>
  <c r="K303" i="31" s="1"/>
  <c r="L303" i="31"/>
  <c r="J293" i="31"/>
  <c r="K293" i="31" s="1"/>
  <c r="N293" i="31"/>
  <c r="O293" i="31" s="1"/>
  <c r="F207" i="31"/>
  <c r="C207" i="31"/>
  <c r="D207" i="31" s="1"/>
  <c r="C200" i="31"/>
  <c r="D200" i="31" s="1"/>
  <c r="N200" i="31"/>
  <c r="O200" i="31" s="1"/>
  <c r="L200" i="31"/>
  <c r="F200" i="31"/>
  <c r="H200" i="31"/>
  <c r="J200" i="31"/>
  <c r="K200" i="31" s="1"/>
  <c r="M200" i="31"/>
  <c r="J288" i="31"/>
  <c r="K288" i="31" s="1"/>
  <c r="L288" i="31"/>
  <c r="F288" i="31"/>
  <c r="N288" i="31"/>
  <c r="O288" i="31" s="1"/>
  <c r="H270" i="31"/>
  <c r="M270" i="31"/>
  <c r="E581" i="31"/>
  <c r="F568" i="31"/>
  <c r="H568" i="31"/>
  <c r="N562" i="31"/>
  <c r="O562" i="31" s="1"/>
  <c r="C530" i="31"/>
  <c r="D530" i="31" s="1"/>
  <c r="F530" i="31"/>
  <c r="F518" i="31"/>
  <c r="H497" i="31"/>
  <c r="C476" i="31"/>
  <c r="D476" i="31" s="1"/>
  <c r="H476" i="31"/>
  <c r="H472" i="31"/>
  <c r="H469" i="31"/>
  <c r="E469" i="31"/>
  <c r="L469" i="31"/>
  <c r="J455" i="31"/>
  <c r="K455" i="31" s="1"/>
  <c r="L455" i="31"/>
  <c r="E455" i="31"/>
  <c r="E448" i="31"/>
  <c r="H272" i="31"/>
  <c r="J461" i="31"/>
  <c r="K461" i="31" s="1"/>
  <c r="H327" i="31"/>
  <c r="H318" i="31"/>
  <c r="J302" i="31"/>
  <c r="K302" i="31" s="1"/>
  <c r="E300" i="31"/>
  <c r="C283" i="31"/>
  <c r="D283" i="31" s="1"/>
  <c r="E280" i="31"/>
  <c r="L280" i="31"/>
  <c r="N280" i="31"/>
  <c r="O280" i="31" s="1"/>
  <c r="C250" i="31"/>
  <c r="D250" i="31" s="1"/>
  <c r="E250" i="31"/>
  <c r="E239" i="31"/>
  <c r="M239" i="31"/>
  <c r="C239" i="31"/>
  <c r="D239" i="31" s="1"/>
  <c r="L239" i="31"/>
  <c r="L233" i="31"/>
  <c r="J233" i="31"/>
  <c r="K233" i="31" s="1"/>
  <c r="L225" i="31"/>
  <c r="E198" i="31"/>
  <c r="C198" i="31"/>
  <c r="D198" i="31" s="1"/>
  <c r="H198" i="31"/>
  <c r="L198" i="31"/>
  <c r="F174" i="31"/>
  <c r="M174" i="31"/>
  <c r="L174" i="31"/>
  <c r="J168" i="31"/>
  <c r="K168" i="31" s="1"/>
  <c r="M168" i="31"/>
  <c r="N168" i="31"/>
  <c r="O168" i="31" s="1"/>
  <c r="C431" i="31"/>
  <c r="D431" i="31" s="1"/>
  <c r="N431" i="31"/>
  <c r="O431" i="31" s="1"/>
  <c r="M426" i="31"/>
  <c r="J320" i="31"/>
  <c r="K320" i="31" s="1"/>
  <c r="N302" i="31"/>
  <c r="O302" i="31" s="1"/>
  <c r="M263" i="31"/>
  <c r="L263" i="31"/>
  <c r="E263" i="31"/>
  <c r="F263" i="31"/>
  <c r="H263" i="31"/>
  <c r="E201" i="31"/>
  <c r="L201" i="31"/>
  <c r="C201" i="31"/>
  <c r="D201" i="31" s="1"/>
  <c r="M201" i="31"/>
  <c r="C130" i="31"/>
  <c r="D130" i="31" s="1"/>
  <c r="N130" i="31"/>
  <c r="O130" i="31" s="1"/>
  <c r="H130" i="31"/>
  <c r="J130" i="31"/>
  <c r="K130" i="31" s="1"/>
  <c r="L130" i="31"/>
  <c r="E130" i="31"/>
  <c r="F130" i="31"/>
  <c r="M130" i="31"/>
  <c r="C225" i="31"/>
  <c r="D225" i="31" s="1"/>
  <c r="H225" i="31"/>
  <c r="F91" i="31"/>
  <c r="N91" i="31"/>
  <c r="O91" i="31" s="1"/>
  <c r="F433" i="31"/>
  <c r="J433" i="31"/>
  <c r="K433" i="31" s="1"/>
  <c r="E423" i="31"/>
  <c r="C423" i="31"/>
  <c r="D423" i="31" s="1"/>
  <c r="L423" i="31"/>
  <c r="E333" i="31"/>
  <c r="M333" i="31"/>
  <c r="F327" i="31"/>
  <c r="J327" i="31"/>
  <c r="K327" i="31" s="1"/>
  <c r="F322" i="31"/>
  <c r="J322" i="31"/>
  <c r="K322" i="31" s="1"/>
  <c r="J318" i="31"/>
  <c r="K318" i="31" s="1"/>
  <c r="C318" i="31"/>
  <c r="D318" i="31" s="1"/>
  <c r="N318" i="31"/>
  <c r="O318" i="31" s="1"/>
  <c r="E318" i="31"/>
  <c r="F315" i="31"/>
  <c r="L315" i="31"/>
  <c r="N305" i="31"/>
  <c r="O305" i="31" s="1"/>
  <c r="F305" i="31"/>
  <c r="C301" i="31"/>
  <c r="D301" i="31" s="1"/>
  <c r="J301" i="31"/>
  <c r="K301" i="31" s="1"/>
  <c r="H276" i="31"/>
  <c r="N276" i="31"/>
  <c r="O276" i="31" s="1"/>
  <c r="N273" i="31"/>
  <c r="O273" i="31" s="1"/>
  <c r="E273" i="31"/>
  <c r="H273" i="31"/>
  <c r="M231" i="31"/>
  <c r="E231" i="31"/>
  <c r="H231" i="31"/>
  <c r="L231" i="31"/>
  <c r="E227" i="31"/>
  <c r="M227" i="31"/>
  <c r="M219" i="31"/>
  <c r="E181" i="31"/>
  <c r="M181" i="31"/>
  <c r="F477" i="31"/>
  <c r="C461" i="31"/>
  <c r="D461" i="31" s="1"/>
  <c r="F437" i="31"/>
  <c r="E437" i="31"/>
  <c r="H437" i="31"/>
  <c r="N433" i="31"/>
  <c r="O433" i="31" s="1"/>
  <c r="F331" i="31"/>
  <c r="C331" i="31"/>
  <c r="D331" i="31" s="1"/>
  <c r="N331" i="31"/>
  <c r="O331" i="31" s="1"/>
  <c r="E331" i="31"/>
  <c r="J317" i="31"/>
  <c r="K317" i="31" s="1"/>
  <c r="M305" i="31"/>
  <c r="H302" i="31"/>
  <c r="N300" i="31"/>
  <c r="J286" i="31"/>
  <c r="K286" i="31" s="1"/>
  <c r="H286" i="31"/>
  <c r="L286" i="31"/>
  <c r="J274" i="31"/>
  <c r="K274" i="31" s="1"/>
  <c r="N254" i="31"/>
  <c r="O254" i="31" s="1"/>
  <c r="H254" i="31"/>
  <c r="L254" i="31"/>
  <c r="E240" i="31"/>
  <c r="H240" i="31"/>
  <c r="L240" i="31"/>
  <c r="M233" i="31"/>
  <c r="E197" i="31"/>
  <c r="M197" i="31"/>
  <c r="E180" i="31"/>
  <c r="M180" i="31"/>
  <c r="C154" i="31"/>
  <c r="D154" i="31" s="1"/>
  <c r="F154" i="31"/>
  <c r="M433" i="31"/>
  <c r="H432" i="31"/>
  <c r="F421" i="31"/>
  <c r="H421" i="31"/>
  <c r="L421" i="31"/>
  <c r="F338" i="31"/>
  <c r="M338" i="31"/>
  <c r="C338" i="31"/>
  <c r="D338" i="31" s="1"/>
  <c r="N327" i="31"/>
  <c r="O327" i="31" s="1"/>
  <c r="J321" i="31"/>
  <c r="K321" i="31" s="1"/>
  <c r="M318" i="31"/>
  <c r="E312" i="31"/>
  <c r="F312" i="31"/>
  <c r="N312" i="31"/>
  <c r="O312" i="31" s="1"/>
  <c r="M311" i="31"/>
  <c r="F311" i="31"/>
  <c r="H311" i="31"/>
  <c r="J310" i="31"/>
  <c r="K310" i="31" s="1"/>
  <c r="M310" i="31"/>
  <c r="L305" i="31"/>
  <c r="E302" i="31"/>
  <c r="M300" i="31"/>
  <c r="C297" i="31"/>
  <c r="D297" i="31" s="1"/>
  <c r="M297" i="31"/>
  <c r="E297" i="31"/>
  <c r="M295" i="31"/>
  <c r="F295" i="31"/>
  <c r="H295" i="31"/>
  <c r="M287" i="31"/>
  <c r="F287" i="31"/>
  <c r="H287" i="31"/>
  <c r="J278" i="31"/>
  <c r="K278" i="31" s="1"/>
  <c r="C278" i="31"/>
  <c r="D278" i="31" s="1"/>
  <c r="E278" i="31"/>
  <c r="L278" i="31"/>
  <c r="M271" i="31"/>
  <c r="F271" i="31"/>
  <c r="J271" i="31"/>
  <c r="K271" i="31" s="1"/>
  <c r="C271" i="31"/>
  <c r="D271" i="31" s="1"/>
  <c r="J265" i="31"/>
  <c r="K265" i="31" s="1"/>
  <c r="C265" i="31"/>
  <c r="D265" i="31" s="1"/>
  <c r="N265" i="31"/>
  <c r="O265" i="31" s="1"/>
  <c r="H265" i="31"/>
  <c r="M265" i="31"/>
  <c r="N263" i="31"/>
  <c r="O263" i="31" s="1"/>
  <c r="C255" i="31"/>
  <c r="D255" i="31" s="1"/>
  <c r="H255" i="31"/>
  <c r="L255" i="31"/>
  <c r="H233" i="31"/>
  <c r="F226" i="31"/>
  <c r="L226" i="31"/>
  <c r="J226" i="31"/>
  <c r="K226" i="31" s="1"/>
  <c r="N226" i="31"/>
  <c r="O226" i="31" s="1"/>
  <c r="C214" i="31"/>
  <c r="D214" i="31" s="1"/>
  <c r="F208" i="31"/>
  <c r="J208" i="31"/>
  <c r="K208" i="31" s="1"/>
  <c r="N208" i="31"/>
  <c r="O208" i="31" s="1"/>
  <c r="C208" i="31"/>
  <c r="D208" i="31" s="1"/>
  <c r="J201" i="31"/>
  <c r="K201" i="31" s="1"/>
  <c r="E196" i="31"/>
  <c r="M196" i="31"/>
  <c r="J196" i="31"/>
  <c r="K196" i="31" s="1"/>
  <c r="N196" i="31"/>
  <c r="O196" i="31" s="1"/>
  <c r="L172" i="31"/>
  <c r="H172" i="31"/>
  <c r="M172" i="31"/>
  <c r="N172" i="31"/>
  <c r="O172" i="31" s="1"/>
  <c r="H162" i="31"/>
  <c r="L162" i="31"/>
  <c r="M162" i="31"/>
  <c r="C146" i="31"/>
  <c r="D146" i="31" s="1"/>
  <c r="M146" i="31"/>
  <c r="E146" i="31"/>
  <c r="F146" i="31"/>
  <c r="J146" i="31"/>
  <c r="K146" i="31" s="1"/>
  <c r="E135" i="31"/>
  <c r="N132" i="31"/>
  <c r="O132" i="31" s="1"/>
  <c r="F132" i="31"/>
  <c r="E132" i="31"/>
  <c r="J115" i="31"/>
  <c r="K115" i="31" s="1"/>
  <c r="L115" i="31"/>
  <c r="E98" i="31"/>
  <c r="C98" i="31"/>
  <c r="D98" i="31" s="1"/>
  <c r="L98" i="31"/>
  <c r="J98" i="31"/>
  <c r="K98" i="31" s="1"/>
  <c r="N98" i="31"/>
  <c r="O98" i="31" s="1"/>
  <c r="E141" i="31"/>
  <c r="N141" i="31"/>
  <c r="O141" i="31" s="1"/>
  <c r="H141" i="31"/>
  <c r="M141" i="31"/>
  <c r="N125" i="31"/>
  <c r="O125" i="31" s="1"/>
  <c r="J125" i="31"/>
  <c r="K125" i="31" s="1"/>
  <c r="M125" i="31"/>
  <c r="C108" i="31"/>
  <c r="D108" i="31" s="1"/>
  <c r="E108" i="31"/>
  <c r="J108" i="31"/>
  <c r="K108" i="31" s="1"/>
  <c r="N108" i="31"/>
  <c r="O108" i="31" s="1"/>
  <c r="C169" i="31"/>
  <c r="D169" i="31" s="1"/>
  <c r="H169" i="31"/>
  <c r="E128" i="31"/>
  <c r="H128" i="31"/>
  <c r="J128" i="31"/>
  <c r="K128" i="31" s="1"/>
  <c r="N128" i="31"/>
  <c r="O128" i="31" s="1"/>
  <c r="C73" i="31"/>
  <c r="D73" i="31" s="1"/>
  <c r="M73" i="31"/>
  <c r="N73" i="31"/>
  <c r="O73" i="31" s="1"/>
  <c r="E73" i="31"/>
  <c r="F73" i="31"/>
  <c r="F438" i="31"/>
  <c r="J435" i="31"/>
  <c r="K435" i="31" s="1"/>
  <c r="N281" i="31"/>
  <c r="O281" i="31" s="1"/>
  <c r="C277" i="31"/>
  <c r="D277" i="31" s="1"/>
  <c r="H277" i="31"/>
  <c r="F195" i="31"/>
  <c r="J195" i="31"/>
  <c r="K195" i="31" s="1"/>
  <c r="F176" i="31"/>
  <c r="M131" i="31"/>
  <c r="F131" i="31"/>
  <c r="J131" i="31"/>
  <c r="K131" i="31" s="1"/>
  <c r="L131" i="31"/>
  <c r="E119" i="31"/>
  <c r="H175" i="31"/>
  <c r="F175" i="31"/>
  <c r="F145" i="31"/>
  <c r="M145" i="31"/>
  <c r="C145" i="31"/>
  <c r="D145" i="31" s="1"/>
  <c r="E145" i="31"/>
  <c r="H145" i="31"/>
  <c r="L145" i="31"/>
  <c r="J111" i="31"/>
  <c r="K111" i="31" s="1"/>
  <c r="F85" i="31"/>
  <c r="J319" i="31"/>
  <c r="K319" i="31" s="1"/>
  <c r="H275" i="31"/>
  <c r="L275" i="31"/>
  <c r="E262" i="31"/>
  <c r="F251" i="31"/>
  <c r="L251" i="31"/>
  <c r="L224" i="31"/>
  <c r="F192" i="31"/>
  <c r="J192" i="31"/>
  <c r="K192" i="31" s="1"/>
  <c r="N175" i="31"/>
  <c r="O175" i="31" s="1"/>
  <c r="M171" i="31"/>
  <c r="M169" i="31"/>
  <c r="M161" i="31"/>
  <c r="N161" i="31"/>
  <c r="O161" i="31" s="1"/>
  <c r="C161" i="31"/>
  <c r="D161" i="31" s="1"/>
  <c r="J161" i="31"/>
  <c r="K161" i="31" s="1"/>
  <c r="N146" i="31"/>
  <c r="O146" i="31" s="1"/>
  <c r="M132" i="31"/>
  <c r="E127" i="31"/>
  <c r="F111" i="31"/>
  <c r="J92" i="31"/>
  <c r="K92" i="31" s="1"/>
  <c r="C92" i="31"/>
  <c r="D92" i="31" s="1"/>
  <c r="H92" i="31"/>
  <c r="N92" i="31"/>
  <c r="O92" i="31" s="1"/>
  <c r="M66" i="31"/>
  <c r="J66" i="31"/>
  <c r="K66" i="31" s="1"/>
  <c r="L66" i="31"/>
  <c r="L146" i="31"/>
  <c r="E136" i="31"/>
  <c r="N136" i="31"/>
  <c r="O136" i="31" s="1"/>
  <c r="F136" i="31"/>
  <c r="J132" i="31"/>
  <c r="K132" i="31" s="1"/>
  <c r="C85" i="31"/>
  <c r="D85" i="31" s="1"/>
  <c r="H85" i="31"/>
  <c r="M85" i="31"/>
  <c r="N85" i="31"/>
  <c r="O85" i="31" s="1"/>
  <c r="L85" i="31"/>
  <c r="C65" i="31"/>
  <c r="D65" i="31" s="1"/>
  <c r="J65" i="31"/>
  <c r="K65" i="31" s="1"/>
  <c r="M65" i="31"/>
  <c r="F65" i="31"/>
  <c r="H65" i="31"/>
  <c r="N65" i="31"/>
  <c r="O65" i="31" s="1"/>
  <c r="E65" i="31"/>
  <c r="H84" i="31"/>
  <c r="C82" i="31"/>
  <c r="D82" i="31" s="1"/>
  <c r="E82" i="31"/>
  <c r="E78" i="31"/>
  <c r="F78" i="31"/>
  <c r="H78" i="31"/>
  <c r="L78" i="31"/>
  <c r="C69" i="31"/>
  <c r="D69" i="31" s="1"/>
  <c r="E69" i="31"/>
  <c r="C57" i="31"/>
  <c r="D57" i="31" s="1"/>
  <c r="J57" i="31"/>
  <c r="K57" i="31" s="1"/>
  <c r="L57" i="31"/>
  <c r="N57" i="31"/>
  <c r="O57" i="31" s="1"/>
  <c r="F57" i="31"/>
  <c r="F45" i="31"/>
  <c r="C45" i="31"/>
  <c r="D45" i="31" s="1"/>
  <c r="H45" i="31"/>
  <c r="L45" i="31"/>
  <c r="M45" i="31"/>
  <c r="F60" i="31"/>
  <c r="J60" i="31"/>
  <c r="K60" i="31" s="1"/>
  <c r="E44" i="31"/>
  <c r="H44" i="31"/>
  <c r="J44" i="31"/>
  <c r="K44" i="31" s="1"/>
  <c r="F37" i="31"/>
  <c r="E37" i="31"/>
  <c r="H37" i="31"/>
  <c r="L37" i="31"/>
  <c r="M37" i="31"/>
  <c r="N37" i="31"/>
  <c r="O37" i="31" s="1"/>
  <c r="J153" i="31"/>
  <c r="K153" i="31" s="1"/>
  <c r="F152" i="31"/>
  <c r="N152" i="31"/>
  <c r="O152" i="31" s="1"/>
  <c r="J112" i="31"/>
  <c r="K112" i="31" s="1"/>
  <c r="F107" i="31"/>
  <c r="H104" i="31"/>
  <c r="J104" i="31"/>
  <c r="K104" i="31" s="1"/>
  <c r="H88" i="31"/>
  <c r="E88" i="31"/>
  <c r="L88" i="31"/>
  <c r="N78" i="31"/>
  <c r="O78" i="31" s="1"/>
  <c r="C55" i="31"/>
  <c r="D55" i="31" s="1"/>
  <c r="F55" i="31"/>
  <c r="H55" i="31"/>
  <c r="C24" i="31"/>
  <c r="D24" i="31" s="1"/>
  <c r="E24" i="31"/>
  <c r="F24" i="31"/>
  <c r="J24" i="31"/>
  <c r="K24" i="31" s="1"/>
  <c r="L24" i="31"/>
  <c r="C49" i="31"/>
  <c r="D49" i="31" s="1"/>
  <c r="E49" i="31"/>
  <c r="H49" i="31"/>
  <c r="J49" i="31"/>
  <c r="K49" i="31" s="1"/>
  <c r="F157" i="31"/>
  <c r="L157" i="31"/>
  <c r="H155" i="31"/>
  <c r="J155" i="31"/>
  <c r="K155" i="31" s="1"/>
  <c r="C155" i="31"/>
  <c r="D155" i="31" s="1"/>
  <c r="F149" i="31"/>
  <c r="L149" i="31"/>
  <c r="H142" i="31"/>
  <c r="M139" i="31"/>
  <c r="J124" i="31"/>
  <c r="K124" i="31" s="1"/>
  <c r="E122" i="31"/>
  <c r="L122" i="31"/>
  <c r="F122" i="31"/>
  <c r="J117" i="31"/>
  <c r="K117" i="31" s="1"/>
  <c r="F112" i="31"/>
  <c r="L86" i="31"/>
  <c r="F86" i="31"/>
  <c r="L84" i="31"/>
  <c r="F83" i="31"/>
  <c r="N83" i="31"/>
  <c r="O83" i="31" s="1"/>
  <c r="E83" i="31"/>
  <c r="J78" i="31"/>
  <c r="K78" i="31" s="1"/>
  <c r="F75" i="31"/>
  <c r="H57" i="31"/>
  <c r="J46" i="31"/>
  <c r="K46" i="31" s="1"/>
  <c r="C46" i="31"/>
  <c r="D46" i="31" s="1"/>
  <c r="E46" i="31"/>
  <c r="H46" i="31"/>
  <c r="L46" i="31"/>
  <c r="J30" i="31"/>
  <c r="K30" i="31" s="1"/>
  <c r="E30" i="31"/>
  <c r="F30" i="31"/>
  <c r="H30" i="31"/>
  <c r="L30" i="31"/>
  <c r="M30" i="31"/>
  <c r="E18" i="31"/>
  <c r="C18" i="31"/>
  <c r="D18" i="31" s="1"/>
  <c r="L18" i="31"/>
  <c r="M18" i="31"/>
  <c r="L223" i="31"/>
  <c r="J202" i="31"/>
  <c r="K202" i="31" s="1"/>
  <c r="J186" i="31"/>
  <c r="K186" i="31" s="1"/>
  <c r="L185" i="31"/>
  <c r="J178" i="31"/>
  <c r="K178" i="31" s="1"/>
  <c r="L177" i="31"/>
  <c r="N157" i="31"/>
  <c r="O157" i="31" s="1"/>
  <c r="N149" i="31"/>
  <c r="O149" i="31" s="1"/>
  <c r="F139" i="31"/>
  <c r="E138" i="31"/>
  <c r="C138" i="31"/>
  <c r="D138" i="31" s="1"/>
  <c r="J138" i="31"/>
  <c r="K138" i="31" s="1"/>
  <c r="F137" i="31"/>
  <c r="M137" i="31"/>
  <c r="N121" i="31"/>
  <c r="O121" i="31" s="1"/>
  <c r="H121" i="31"/>
  <c r="M116" i="31"/>
  <c r="F116" i="31"/>
  <c r="L104" i="31"/>
  <c r="M102" i="31"/>
  <c r="H102" i="31"/>
  <c r="C102" i="31"/>
  <c r="D102" i="31" s="1"/>
  <c r="J88" i="31"/>
  <c r="K88" i="31" s="1"/>
  <c r="N86" i="31"/>
  <c r="O86" i="31" s="1"/>
  <c r="J84" i="31"/>
  <c r="K84" i="31" s="1"/>
  <c r="M82" i="31"/>
  <c r="N45" i="31"/>
  <c r="O45" i="31" s="1"/>
  <c r="C33" i="31"/>
  <c r="D33" i="31" s="1"/>
  <c r="E33" i="31"/>
  <c r="F33" i="31"/>
  <c r="H33" i="31"/>
  <c r="J33" i="31"/>
  <c r="K33" i="31" s="1"/>
  <c r="M33" i="31"/>
  <c r="F153" i="31"/>
  <c r="E153" i="31"/>
  <c r="L153" i="31"/>
  <c r="E124" i="31"/>
  <c r="N124" i="31"/>
  <c r="O124" i="31" s="1"/>
  <c r="F124" i="31"/>
  <c r="E117" i="31"/>
  <c r="N117" i="31"/>
  <c r="O117" i="31" s="1"/>
  <c r="H112" i="31"/>
  <c r="E112" i="31"/>
  <c r="L112" i="31"/>
  <c r="F103" i="31"/>
  <c r="L103" i="31"/>
  <c r="J90" i="31"/>
  <c r="K90" i="31" s="1"/>
  <c r="E90" i="31"/>
  <c r="M86" i="31"/>
  <c r="E84" i="31"/>
  <c r="L82" i="31"/>
  <c r="C78" i="31"/>
  <c r="D78" i="31" s="1"/>
  <c r="C72" i="31"/>
  <c r="D72" i="31" s="1"/>
  <c r="M72" i="31"/>
  <c r="E72" i="31"/>
  <c r="N60" i="31"/>
  <c r="O60" i="31" s="1"/>
  <c r="E57" i="31"/>
  <c r="E45" i="31"/>
  <c r="C39" i="31"/>
  <c r="D39" i="31" s="1"/>
  <c r="F39" i="31"/>
  <c r="J39" i="31"/>
  <c r="K39" i="31" s="1"/>
  <c r="L39" i="31"/>
  <c r="F29" i="31"/>
  <c r="E29" i="31"/>
  <c r="H29" i="31"/>
  <c r="L29" i="31"/>
  <c r="M29" i="31"/>
  <c r="N29" i="31"/>
  <c r="O29" i="31" s="1"/>
  <c r="F80" i="31"/>
  <c r="J79" i="31"/>
  <c r="K79" i="31" s="1"/>
  <c r="M67" i="31"/>
  <c r="M59" i="31"/>
  <c r="J56" i="31"/>
  <c r="K56" i="31" s="1"/>
  <c r="H54" i="31"/>
  <c r="E35" i="31"/>
  <c r="N28" i="31"/>
  <c r="O28" i="31" s="1"/>
  <c r="L23" i="31"/>
  <c r="E19" i="31"/>
  <c r="M17" i="31"/>
  <c r="J17" i="31"/>
  <c r="K17" i="31" s="1"/>
  <c r="F54" i="31"/>
  <c r="L31" i="31"/>
  <c r="N27" i="31"/>
  <c r="O27" i="31" s="1"/>
  <c r="J23" i="31"/>
  <c r="K23" i="31" s="1"/>
  <c r="H17" i="31"/>
  <c r="H143" i="31"/>
  <c r="F129" i="31"/>
  <c r="L123" i="31"/>
  <c r="J106" i="31"/>
  <c r="K106" i="31" s="1"/>
  <c r="C54" i="31"/>
  <c r="D54" i="31" s="1"/>
  <c r="F48" i="31"/>
  <c r="L40" i="31"/>
  <c r="F32" i="31"/>
  <c r="J31" i="31"/>
  <c r="K31" i="31" s="1"/>
  <c r="F27" i="31"/>
  <c r="H21" i="31"/>
  <c r="F17" i="31"/>
  <c r="M1455" i="31"/>
  <c r="F1453" i="31"/>
  <c r="L1452" i="31"/>
  <c r="C1452" i="31"/>
  <c r="D1452" i="31" s="1"/>
  <c r="H1451" i="31"/>
  <c r="N1450" i="31"/>
  <c r="O1450" i="31" s="1"/>
  <c r="E1450" i="31"/>
  <c r="M1447" i="31"/>
  <c r="F1445" i="31"/>
  <c r="L1444" i="31"/>
  <c r="C1444" i="31"/>
  <c r="D1444" i="31" s="1"/>
  <c r="H1443" i="31"/>
  <c r="N1442" i="31"/>
  <c r="O1442" i="31" s="1"/>
  <c r="E1442" i="31"/>
  <c r="M1439" i="31"/>
  <c r="F1437" i="31"/>
  <c r="L1436" i="31"/>
  <c r="C1436" i="31"/>
  <c r="D1436" i="31" s="1"/>
  <c r="H1435" i="31"/>
  <c r="N1434" i="31"/>
  <c r="O1434" i="31" s="1"/>
  <c r="E1434" i="31"/>
  <c r="M1431" i="31"/>
  <c r="F1429" i="31"/>
  <c r="L1428" i="31"/>
  <c r="C1428" i="31"/>
  <c r="D1428" i="31" s="1"/>
  <c r="H1427" i="31"/>
  <c r="N1426" i="31"/>
  <c r="O1426" i="31" s="1"/>
  <c r="E1426" i="31"/>
  <c r="M1423" i="31"/>
  <c r="F1421" i="31"/>
  <c r="L1420" i="31"/>
  <c r="C1420" i="31"/>
  <c r="D1420" i="31" s="1"/>
  <c r="H1419" i="31"/>
  <c r="N1418" i="31"/>
  <c r="O1418" i="31" s="1"/>
  <c r="E1418" i="31"/>
  <c r="M1415" i="31"/>
  <c r="F1413" i="31"/>
  <c r="L1412" i="31"/>
  <c r="C1412" i="31"/>
  <c r="D1412" i="31" s="1"/>
  <c r="H1411" i="31"/>
  <c r="N1410" i="31"/>
  <c r="O1410" i="31" s="1"/>
  <c r="E1410" i="31"/>
  <c r="M1407" i="31"/>
  <c r="F1405" i="31"/>
  <c r="L1404" i="31"/>
  <c r="C1404" i="31"/>
  <c r="D1404" i="31" s="1"/>
  <c r="H1403" i="31"/>
  <c r="N1402" i="31"/>
  <c r="O1402" i="31" s="1"/>
  <c r="E1402" i="31"/>
  <c r="M1399" i="31"/>
  <c r="F1397" i="31"/>
  <c r="H1395" i="31"/>
  <c r="F1393" i="31"/>
  <c r="J1390" i="31"/>
  <c r="K1390" i="31" s="1"/>
  <c r="E1386" i="31"/>
  <c r="M1383" i="31"/>
  <c r="E1379" i="31"/>
  <c r="E1377" i="31"/>
  <c r="N1377" i="31"/>
  <c r="O1377" i="31" s="1"/>
  <c r="F1377" i="31"/>
  <c r="L1377" i="31"/>
  <c r="M1372" i="31"/>
  <c r="J1358" i="31"/>
  <c r="K1358" i="31" s="1"/>
  <c r="N1355" i="31"/>
  <c r="O1355" i="31" s="1"/>
  <c r="F1348" i="31"/>
  <c r="J1348" i="31"/>
  <c r="K1348" i="31" s="1"/>
  <c r="L1348" i="31"/>
  <c r="C1348" i="31"/>
  <c r="D1348" i="31" s="1"/>
  <c r="N1348" i="31"/>
  <c r="O1348" i="31" s="1"/>
  <c r="E1253" i="31"/>
  <c r="N1253" i="31"/>
  <c r="O1253" i="31" s="1"/>
  <c r="F1253" i="31"/>
  <c r="H1253" i="31"/>
  <c r="J1253" i="31"/>
  <c r="K1253" i="31" s="1"/>
  <c r="C1253" i="31"/>
  <c r="D1253" i="31" s="1"/>
  <c r="M1253" i="31"/>
  <c r="L1253" i="31"/>
  <c r="C1387" i="31"/>
  <c r="D1387" i="31" s="1"/>
  <c r="L1387" i="31"/>
  <c r="M1387" i="31"/>
  <c r="F1387" i="31"/>
  <c r="H1378" i="31"/>
  <c r="J1378" i="31"/>
  <c r="K1378" i="31" s="1"/>
  <c r="M1366" i="31"/>
  <c r="E1366" i="31"/>
  <c r="N1366" i="31"/>
  <c r="O1366" i="31" s="1"/>
  <c r="F1366" i="31"/>
  <c r="M1453" i="31"/>
  <c r="J1452" i="31"/>
  <c r="K1452" i="31" s="1"/>
  <c r="F1451" i="31"/>
  <c r="L1450" i="31"/>
  <c r="C1450" i="31"/>
  <c r="D1450" i="31" s="1"/>
  <c r="M1445" i="31"/>
  <c r="J1444" i="31"/>
  <c r="K1444" i="31" s="1"/>
  <c r="F1443" i="31"/>
  <c r="L1442" i="31"/>
  <c r="C1442" i="31"/>
  <c r="D1442" i="31" s="1"/>
  <c r="M1437" i="31"/>
  <c r="J1436" i="31"/>
  <c r="K1436" i="31" s="1"/>
  <c r="F1435" i="31"/>
  <c r="L1434" i="31"/>
  <c r="C1434" i="31"/>
  <c r="D1434" i="31" s="1"/>
  <c r="M1429" i="31"/>
  <c r="J1428" i="31"/>
  <c r="K1428" i="31" s="1"/>
  <c r="F1427" i="31"/>
  <c r="L1426" i="31"/>
  <c r="C1426" i="31"/>
  <c r="D1426" i="31" s="1"/>
  <c r="M1421" i="31"/>
  <c r="J1420" i="31"/>
  <c r="K1420" i="31" s="1"/>
  <c r="F1419" i="31"/>
  <c r="L1418" i="31"/>
  <c r="C1418" i="31"/>
  <c r="D1418" i="31" s="1"/>
  <c r="M1413" i="31"/>
  <c r="J1412" i="31"/>
  <c r="K1412" i="31" s="1"/>
  <c r="F1411" i="31"/>
  <c r="L1410" i="31"/>
  <c r="C1410" i="31"/>
  <c r="D1410" i="31" s="1"/>
  <c r="M1405" i="31"/>
  <c r="J1404" i="31"/>
  <c r="K1404" i="31" s="1"/>
  <c r="F1403" i="31"/>
  <c r="L1402" i="31"/>
  <c r="C1402" i="31"/>
  <c r="D1402" i="31" s="1"/>
  <c r="M1397" i="31"/>
  <c r="N1393" i="31"/>
  <c r="O1393" i="31" s="1"/>
  <c r="M1388" i="31"/>
  <c r="J1383" i="31"/>
  <c r="K1383" i="31" s="1"/>
  <c r="F1380" i="31"/>
  <c r="N1378" i="31"/>
  <c r="O1378" i="31" s="1"/>
  <c r="M1374" i="31"/>
  <c r="E1374" i="31"/>
  <c r="N1374" i="31"/>
  <c r="O1374" i="31" s="1"/>
  <c r="J1374" i="31"/>
  <c r="K1374" i="31" s="1"/>
  <c r="C1374" i="31"/>
  <c r="D1374" i="31" s="1"/>
  <c r="J1372" i="31"/>
  <c r="K1372" i="31" s="1"/>
  <c r="H1367" i="31"/>
  <c r="J1367" i="31"/>
  <c r="K1367" i="31" s="1"/>
  <c r="C1367" i="31"/>
  <c r="D1367" i="31" s="1"/>
  <c r="N1367" i="31"/>
  <c r="O1367" i="31" s="1"/>
  <c r="H1343" i="31"/>
  <c r="C1343" i="31"/>
  <c r="D1343" i="31" s="1"/>
  <c r="L1343" i="31"/>
  <c r="M1343" i="31"/>
  <c r="N1343" i="31"/>
  <c r="O1343" i="31" s="1"/>
  <c r="E1343" i="31"/>
  <c r="E1245" i="31"/>
  <c r="N1245" i="31"/>
  <c r="O1245" i="31" s="1"/>
  <c r="C1245" i="31"/>
  <c r="D1245" i="31" s="1"/>
  <c r="M1245" i="31"/>
  <c r="H1245" i="31"/>
  <c r="F1245" i="31"/>
  <c r="J1245" i="31"/>
  <c r="K1245" i="31" s="1"/>
  <c r="L1245" i="31"/>
  <c r="H1452" i="31"/>
  <c r="H1444" i="31"/>
  <c r="H1436" i="31"/>
  <c r="H1428" i="31"/>
  <c r="H1420" i="31"/>
  <c r="H1412" i="31"/>
  <c r="H1404" i="31"/>
  <c r="L1388" i="31"/>
  <c r="N1387" i="31"/>
  <c r="O1387" i="31" s="1"/>
  <c r="H1386" i="31"/>
  <c r="J1386" i="31"/>
  <c r="K1386" i="31" s="1"/>
  <c r="E1385" i="31"/>
  <c r="N1385" i="31"/>
  <c r="O1385" i="31" s="1"/>
  <c r="F1385" i="31"/>
  <c r="M1378" i="31"/>
  <c r="M1358" i="31"/>
  <c r="E1358" i="31"/>
  <c r="N1358" i="31"/>
  <c r="O1358" i="31" s="1"/>
  <c r="L1358" i="31"/>
  <c r="F1358" i="31"/>
  <c r="C1355" i="31"/>
  <c r="D1355" i="31" s="1"/>
  <c r="L1355" i="31"/>
  <c r="M1355" i="31"/>
  <c r="J1355" i="31"/>
  <c r="K1355" i="31" s="1"/>
  <c r="E1355" i="31"/>
  <c r="F1355" i="31"/>
  <c r="C1339" i="31"/>
  <c r="D1339" i="31" s="1"/>
  <c r="L1339" i="31"/>
  <c r="M1339" i="31"/>
  <c r="F1339" i="31"/>
  <c r="H1339" i="31"/>
  <c r="J1339" i="31"/>
  <c r="K1339" i="31" s="1"/>
  <c r="N1339" i="31"/>
  <c r="O1339" i="31" s="1"/>
  <c r="H1346" i="31"/>
  <c r="J1346" i="31"/>
  <c r="K1346" i="31" s="1"/>
  <c r="C1346" i="31"/>
  <c r="D1346" i="31" s="1"/>
  <c r="N1346" i="31"/>
  <c r="O1346" i="31" s="1"/>
  <c r="E1346" i="31"/>
  <c r="J1450" i="31"/>
  <c r="K1450" i="31" s="1"/>
  <c r="J1442" i="31"/>
  <c r="K1442" i="31" s="1"/>
  <c r="J1434" i="31"/>
  <c r="K1434" i="31" s="1"/>
  <c r="J1426" i="31"/>
  <c r="K1426" i="31" s="1"/>
  <c r="J1418" i="31"/>
  <c r="K1418" i="31" s="1"/>
  <c r="J1410" i="31"/>
  <c r="K1410" i="31" s="1"/>
  <c r="J1402" i="31"/>
  <c r="K1402" i="31" s="1"/>
  <c r="M1386" i="31"/>
  <c r="M1385" i="31"/>
  <c r="L1378" i="31"/>
  <c r="L1366" i="31"/>
  <c r="F1202" i="31"/>
  <c r="C1202" i="31"/>
  <c r="D1202" i="31" s="1"/>
  <c r="M1202" i="31"/>
  <c r="N1202" i="31"/>
  <c r="O1202" i="31" s="1"/>
  <c r="E1202" i="31"/>
  <c r="H1202" i="31"/>
  <c r="J1202" i="31"/>
  <c r="K1202" i="31" s="1"/>
  <c r="L1202" i="31"/>
  <c r="M1136" i="31"/>
  <c r="J1136" i="31"/>
  <c r="K1136" i="31" s="1"/>
  <c r="C1136" i="31"/>
  <c r="D1136" i="31" s="1"/>
  <c r="N1136" i="31"/>
  <c r="O1136" i="31" s="1"/>
  <c r="E1136" i="31"/>
  <c r="H1136" i="31"/>
  <c r="L1136" i="31"/>
  <c r="F1136" i="31"/>
  <c r="C1379" i="31"/>
  <c r="D1379" i="31" s="1"/>
  <c r="L1379" i="31"/>
  <c r="M1379" i="31"/>
  <c r="N1379" i="31"/>
  <c r="O1379" i="31" s="1"/>
  <c r="J1453" i="31"/>
  <c r="K1453" i="31" s="1"/>
  <c r="F1452" i="31"/>
  <c r="L1451" i="31"/>
  <c r="C1451" i="31"/>
  <c r="D1451" i="31" s="1"/>
  <c r="H1450" i="31"/>
  <c r="J1445" i="31"/>
  <c r="K1445" i="31" s="1"/>
  <c r="F1444" i="31"/>
  <c r="L1443" i="31"/>
  <c r="C1443" i="31"/>
  <c r="D1443" i="31" s="1"/>
  <c r="H1442" i="31"/>
  <c r="J1437" i="31"/>
  <c r="K1437" i="31" s="1"/>
  <c r="F1436" i="31"/>
  <c r="L1435" i="31"/>
  <c r="C1435" i="31"/>
  <c r="D1435" i="31" s="1"/>
  <c r="H1434" i="31"/>
  <c r="J1429" i="31"/>
  <c r="K1429" i="31" s="1"/>
  <c r="F1428" i="31"/>
  <c r="L1427" i="31"/>
  <c r="C1427" i="31"/>
  <c r="D1427" i="31" s="1"/>
  <c r="H1426" i="31"/>
  <c r="J1421" i="31"/>
  <c r="K1421" i="31" s="1"/>
  <c r="F1420" i="31"/>
  <c r="L1419" i="31"/>
  <c r="C1419" i="31"/>
  <c r="D1419" i="31" s="1"/>
  <c r="H1418" i="31"/>
  <c r="J1413" i="31"/>
  <c r="K1413" i="31" s="1"/>
  <c r="F1412" i="31"/>
  <c r="L1411" i="31"/>
  <c r="C1411" i="31"/>
  <c r="D1411" i="31" s="1"/>
  <c r="H1410" i="31"/>
  <c r="J1405" i="31"/>
  <c r="K1405" i="31" s="1"/>
  <c r="F1404" i="31"/>
  <c r="L1403" i="31"/>
  <c r="C1403" i="31"/>
  <c r="D1403" i="31" s="1"/>
  <c r="H1402" i="31"/>
  <c r="J1397" i="31"/>
  <c r="K1397" i="31" s="1"/>
  <c r="E1390" i="31"/>
  <c r="N1390" i="31"/>
  <c r="O1390" i="31" s="1"/>
  <c r="F1390" i="31"/>
  <c r="J1388" i="31"/>
  <c r="K1388" i="31" s="1"/>
  <c r="J1387" i="31"/>
  <c r="K1387" i="31" s="1"/>
  <c r="L1386" i="31"/>
  <c r="L1385" i="31"/>
  <c r="L1380" i="31"/>
  <c r="J1379" i="31"/>
  <c r="K1379" i="31" s="1"/>
  <c r="L1374" i="31"/>
  <c r="L1367" i="31"/>
  <c r="J1366" i="31"/>
  <c r="K1366" i="31" s="1"/>
  <c r="E1361" i="31"/>
  <c r="N1361" i="31"/>
  <c r="O1361" i="31" s="1"/>
  <c r="F1361" i="31"/>
  <c r="C1361" i="31"/>
  <c r="D1361" i="31" s="1"/>
  <c r="H1361" i="31"/>
  <c r="J1361" i="31"/>
  <c r="K1361" i="31" s="1"/>
  <c r="H1359" i="31"/>
  <c r="C1359" i="31"/>
  <c r="D1359" i="31" s="1"/>
  <c r="N1359" i="31"/>
  <c r="O1359" i="31" s="1"/>
  <c r="E1345" i="31"/>
  <c r="N1345" i="31"/>
  <c r="O1345" i="31" s="1"/>
  <c r="F1345" i="31"/>
  <c r="H1345" i="31"/>
  <c r="L1345" i="31"/>
  <c r="M1342" i="31"/>
  <c r="E1342" i="31"/>
  <c r="N1342" i="31"/>
  <c r="O1342" i="31" s="1"/>
  <c r="H1342" i="31"/>
  <c r="L1342" i="31"/>
  <c r="C1342" i="31"/>
  <c r="D1342" i="31" s="1"/>
  <c r="F1342" i="31"/>
  <c r="E1251" i="31"/>
  <c r="H1251" i="31"/>
  <c r="J1251" i="31"/>
  <c r="K1251" i="31" s="1"/>
  <c r="C1251" i="31"/>
  <c r="D1251" i="31" s="1"/>
  <c r="M1251" i="31"/>
  <c r="F1251" i="31"/>
  <c r="L1251" i="31"/>
  <c r="N1251" i="31"/>
  <c r="O1251" i="31" s="1"/>
  <c r="C1217" i="31"/>
  <c r="D1217" i="31" s="1"/>
  <c r="L1217" i="31"/>
  <c r="H1217" i="31"/>
  <c r="J1217" i="31"/>
  <c r="K1217" i="31" s="1"/>
  <c r="E1217" i="31"/>
  <c r="F1217" i="31"/>
  <c r="M1217" i="31"/>
  <c r="N1217" i="31"/>
  <c r="O1217" i="31" s="1"/>
  <c r="C1035" i="31"/>
  <c r="D1035" i="31" s="1"/>
  <c r="L1035" i="31"/>
  <c r="F1035" i="31"/>
  <c r="H1035" i="31"/>
  <c r="J1035" i="31"/>
  <c r="K1035" i="31" s="1"/>
  <c r="M1035" i="31"/>
  <c r="E1035" i="31"/>
  <c r="N1035" i="31"/>
  <c r="O1035" i="31" s="1"/>
  <c r="H1453" i="31"/>
  <c r="N1452" i="31"/>
  <c r="O1452" i="31" s="1"/>
  <c r="E1452" i="31"/>
  <c r="H1445" i="31"/>
  <c r="N1444" i="31"/>
  <c r="O1444" i="31" s="1"/>
  <c r="E1444" i="31"/>
  <c r="H1437" i="31"/>
  <c r="N1436" i="31"/>
  <c r="O1436" i="31" s="1"/>
  <c r="E1436" i="31"/>
  <c r="H1429" i="31"/>
  <c r="N1428" i="31"/>
  <c r="O1428" i="31" s="1"/>
  <c r="E1428" i="31"/>
  <c r="H1421" i="31"/>
  <c r="N1420" i="31"/>
  <c r="O1420" i="31" s="1"/>
  <c r="E1420" i="31"/>
  <c r="H1413" i="31"/>
  <c r="N1412" i="31"/>
  <c r="O1412" i="31" s="1"/>
  <c r="E1412" i="31"/>
  <c r="H1405" i="31"/>
  <c r="N1404" i="31"/>
  <c r="O1404" i="31" s="1"/>
  <c r="E1404" i="31"/>
  <c r="H1397" i="31"/>
  <c r="H1393" i="31"/>
  <c r="H1387" i="31"/>
  <c r="J1385" i="31"/>
  <c r="K1385" i="31" s="1"/>
  <c r="H1383" i="31"/>
  <c r="E1383" i="31"/>
  <c r="L1383" i="31"/>
  <c r="H1379" i="31"/>
  <c r="F1378" i="31"/>
  <c r="F1372" i="31"/>
  <c r="E1372" i="31"/>
  <c r="L1372" i="31"/>
  <c r="H1366" i="31"/>
  <c r="M1346" i="31"/>
  <c r="F1240" i="31"/>
  <c r="C1240" i="31"/>
  <c r="D1240" i="31" s="1"/>
  <c r="M1240" i="31"/>
  <c r="E1240" i="31"/>
  <c r="H1240" i="31"/>
  <c r="J1240" i="31"/>
  <c r="K1240" i="31" s="1"/>
  <c r="L1240" i="31"/>
  <c r="N1240" i="31"/>
  <c r="O1240" i="31" s="1"/>
  <c r="F1388" i="31"/>
  <c r="C1388" i="31"/>
  <c r="D1388" i="31" s="1"/>
  <c r="N1388" i="31"/>
  <c r="O1388" i="31" s="1"/>
  <c r="C1043" i="31"/>
  <c r="D1043" i="31" s="1"/>
  <c r="L1043" i="31"/>
  <c r="E1043" i="31"/>
  <c r="F1043" i="31"/>
  <c r="H1043" i="31"/>
  <c r="J1043" i="31"/>
  <c r="K1043" i="31" s="1"/>
  <c r="M1043" i="31"/>
  <c r="N1043" i="31"/>
  <c r="O1043" i="31" s="1"/>
  <c r="L1457" i="31"/>
  <c r="N1455" i="31"/>
  <c r="O1455" i="31" s="1"/>
  <c r="L1449" i="31"/>
  <c r="N1447" i="31"/>
  <c r="O1447" i="31" s="1"/>
  <c r="L1441" i="31"/>
  <c r="N1439" i="31"/>
  <c r="O1439" i="31" s="1"/>
  <c r="L1433" i="31"/>
  <c r="N1431" i="31"/>
  <c r="O1431" i="31" s="1"/>
  <c r="L1425" i="31"/>
  <c r="N1423" i="31"/>
  <c r="O1423" i="31" s="1"/>
  <c r="L1417" i="31"/>
  <c r="N1415" i="31"/>
  <c r="O1415" i="31" s="1"/>
  <c r="L1409" i="31"/>
  <c r="N1407" i="31"/>
  <c r="O1407" i="31" s="1"/>
  <c r="L1401" i="31"/>
  <c r="N1399" i="31"/>
  <c r="O1399" i="31" s="1"/>
  <c r="J1395" i="31"/>
  <c r="K1395" i="31" s="1"/>
  <c r="N1394" i="31"/>
  <c r="O1394" i="31" s="1"/>
  <c r="C1394" i="31"/>
  <c r="D1394" i="31" s="1"/>
  <c r="F1392" i="31"/>
  <c r="E1388" i="31"/>
  <c r="F1386" i="31"/>
  <c r="H1385" i="31"/>
  <c r="N1383" i="31"/>
  <c r="O1383" i="31" s="1"/>
  <c r="H1380" i="31"/>
  <c r="F1379" i="31"/>
  <c r="E1378" i="31"/>
  <c r="C1377" i="31"/>
  <c r="D1377" i="31" s="1"/>
  <c r="H1374" i="31"/>
  <c r="N1372" i="31"/>
  <c r="O1372" i="31" s="1"/>
  <c r="H1370" i="31"/>
  <c r="J1370" i="31"/>
  <c r="K1370" i="31" s="1"/>
  <c r="L1370" i="31"/>
  <c r="E1370" i="31"/>
  <c r="F1367" i="31"/>
  <c r="E1353" i="31"/>
  <c r="N1353" i="31"/>
  <c r="O1353" i="31" s="1"/>
  <c r="F1353" i="31"/>
  <c r="C1353" i="31"/>
  <c r="D1353" i="31" s="1"/>
  <c r="J1353" i="31"/>
  <c r="K1353" i="31" s="1"/>
  <c r="E1348" i="31"/>
  <c r="L1346" i="31"/>
  <c r="M1382" i="31"/>
  <c r="E1382" i="31"/>
  <c r="N1382" i="31"/>
  <c r="O1382" i="31" s="1"/>
  <c r="H1375" i="31"/>
  <c r="C1371" i="31"/>
  <c r="D1371" i="31" s="1"/>
  <c r="L1371" i="31"/>
  <c r="M1371" i="31"/>
  <c r="F1364" i="31"/>
  <c r="N1356" i="31"/>
  <c r="O1356" i="31" s="1"/>
  <c r="E1351" i="31"/>
  <c r="H1338" i="31"/>
  <c r="J1338" i="31"/>
  <c r="K1338" i="31" s="1"/>
  <c r="M1338" i="31"/>
  <c r="E1337" i="31"/>
  <c r="N1337" i="31"/>
  <c r="O1337" i="31" s="1"/>
  <c r="F1337" i="31"/>
  <c r="J1337" i="31"/>
  <c r="K1337" i="31" s="1"/>
  <c r="F1335" i="31"/>
  <c r="C1331" i="31"/>
  <c r="D1331" i="31" s="1"/>
  <c r="L1331" i="31"/>
  <c r="M1331" i="31"/>
  <c r="E1322" i="31"/>
  <c r="J1319" i="31"/>
  <c r="K1319" i="31" s="1"/>
  <c r="N1315" i="31"/>
  <c r="O1315" i="31" s="1"/>
  <c r="J1311" i="31"/>
  <c r="K1311" i="31" s="1"/>
  <c r="N1307" i="31"/>
  <c r="O1307" i="31" s="1"/>
  <c r="J1300" i="31"/>
  <c r="K1300" i="31" s="1"/>
  <c r="N1296" i="31"/>
  <c r="O1296" i="31" s="1"/>
  <c r="J1292" i="31"/>
  <c r="K1292" i="31" s="1"/>
  <c r="N1288" i="31"/>
  <c r="O1288" i="31" s="1"/>
  <c r="N1280" i="31"/>
  <c r="O1280" i="31" s="1"/>
  <c r="N1272" i="31"/>
  <c r="O1272" i="31" s="1"/>
  <c r="N1264" i="31"/>
  <c r="O1264" i="31" s="1"/>
  <c r="C1255" i="31"/>
  <c r="D1255" i="31" s="1"/>
  <c r="L1255" i="31"/>
  <c r="J1255" i="31"/>
  <c r="K1255" i="31" s="1"/>
  <c r="E1255" i="31"/>
  <c r="C1243" i="31"/>
  <c r="D1243" i="31" s="1"/>
  <c r="M1243" i="31"/>
  <c r="N1243" i="31"/>
  <c r="O1243" i="31" s="1"/>
  <c r="H1243" i="31"/>
  <c r="M994" i="31"/>
  <c r="F994" i="31"/>
  <c r="H994" i="31"/>
  <c r="C994" i="31"/>
  <c r="D994" i="31" s="1"/>
  <c r="E994" i="31"/>
  <c r="J994" i="31"/>
  <c r="K994" i="31" s="1"/>
  <c r="L994" i="31"/>
  <c r="N994" i="31"/>
  <c r="O994" i="31" s="1"/>
  <c r="C1363" i="31"/>
  <c r="D1363" i="31" s="1"/>
  <c r="L1363" i="31"/>
  <c r="M1363" i="31"/>
  <c r="F1356" i="31"/>
  <c r="F1354" i="31"/>
  <c r="H1330" i="31"/>
  <c r="J1330" i="31"/>
  <c r="K1330" i="31" s="1"/>
  <c r="M1330" i="31"/>
  <c r="E1329" i="31"/>
  <c r="N1329" i="31"/>
  <c r="O1329" i="31" s="1"/>
  <c r="F1329" i="31"/>
  <c r="J1329" i="31"/>
  <c r="K1329" i="31" s="1"/>
  <c r="C1323" i="31"/>
  <c r="D1323" i="31" s="1"/>
  <c r="L1323" i="31"/>
  <c r="M1323" i="31"/>
  <c r="C1259" i="31"/>
  <c r="D1259" i="31" s="1"/>
  <c r="M1259" i="31"/>
  <c r="N1259" i="31"/>
  <c r="O1259" i="31" s="1"/>
  <c r="H1259" i="31"/>
  <c r="H1246" i="31"/>
  <c r="F1246" i="31"/>
  <c r="J1246" i="31"/>
  <c r="K1246" i="31" s="1"/>
  <c r="N1246" i="31"/>
  <c r="O1246" i="31" s="1"/>
  <c r="F1218" i="31"/>
  <c r="C1218" i="31"/>
  <c r="D1218" i="31" s="1"/>
  <c r="M1218" i="31"/>
  <c r="N1218" i="31"/>
  <c r="O1218" i="31" s="1"/>
  <c r="E1218" i="31"/>
  <c r="H1322" i="31"/>
  <c r="J1322" i="31"/>
  <c r="K1322" i="31" s="1"/>
  <c r="M1322" i="31"/>
  <c r="E1321" i="31"/>
  <c r="N1321" i="31"/>
  <c r="O1321" i="31" s="1"/>
  <c r="F1321" i="31"/>
  <c r="J1321" i="31"/>
  <c r="K1321" i="31" s="1"/>
  <c r="C1313" i="31"/>
  <c r="D1313" i="31" s="1"/>
  <c r="L1313" i="31"/>
  <c r="E1313" i="31"/>
  <c r="N1313" i="31"/>
  <c r="O1313" i="31" s="1"/>
  <c r="F1313" i="31"/>
  <c r="J1313" i="31"/>
  <c r="K1313" i="31" s="1"/>
  <c r="C1302" i="31"/>
  <c r="D1302" i="31" s="1"/>
  <c r="L1302" i="31"/>
  <c r="E1302" i="31"/>
  <c r="N1302" i="31"/>
  <c r="O1302" i="31" s="1"/>
  <c r="F1302" i="31"/>
  <c r="J1302" i="31"/>
  <c r="K1302" i="31" s="1"/>
  <c r="C1294" i="31"/>
  <c r="D1294" i="31" s="1"/>
  <c r="L1294" i="31"/>
  <c r="E1294" i="31"/>
  <c r="N1294" i="31"/>
  <c r="O1294" i="31" s="1"/>
  <c r="F1294" i="31"/>
  <c r="J1294" i="31"/>
  <c r="K1294" i="31" s="1"/>
  <c r="C1286" i="31"/>
  <c r="D1286" i="31" s="1"/>
  <c r="L1286" i="31"/>
  <c r="E1286" i="31"/>
  <c r="N1286" i="31"/>
  <c r="O1286" i="31" s="1"/>
  <c r="F1286" i="31"/>
  <c r="J1286" i="31"/>
  <c r="K1286" i="31" s="1"/>
  <c r="C1278" i="31"/>
  <c r="D1278" i="31" s="1"/>
  <c r="L1278" i="31"/>
  <c r="E1278" i="31"/>
  <c r="N1278" i="31"/>
  <c r="O1278" i="31" s="1"/>
  <c r="F1278" i="31"/>
  <c r="J1278" i="31"/>
  <c r="K1278" i="31" s="1"/>
  <c r="C1270" i="31"/>
  <c r="D1270" i="31" s="1"/>
  <c r="L1270" i="31"/>
  <c r="E1270" i="31"/>
  <c r="N1270" i="31"/>
  <c r="O1270" i="31" s="1"/>
  <c r="F1270" i="31"/>
  <c r="J1270" i="31"/>
  <c r="K1270" i="31" s="1"/>
  <c r="C1262" i="31"/>
  <c r="D1262" i="31" s="1"/>
  <c r="L1262" i="31"/>
  <c r="E1262" i="31"/>
  <c r="N1262" i="31"/>
  <c r="J1262" i="31"/>
  <c r="K1262" i="31" s="1"/>
  <c r="F1256" i="31"/>
  <c r="C1256" i="31"/>
  <c r="D1256" i="31" s="1"/>
  <c r="M1256" i="31"/>
  <c r="E1256" i="31"/>
  <c r="H1192" i="31"/>
  <c r="C1192" i="31"/>
  <c r="D1192" i="31" s="1"/>
  <c r="L1192" i="31"/>
  <c r="E1192" i="31"/>
  <c r="F1192" i="31"/>
  <c r="J1192" i="31"/>
  <c r="K1192" i="31" s="1"/>
  <c r="M1192" i="31"/>
  <c r="M1156" i="31"/>
  <c r="E1156" i="31"/>
  <c r="N1156" i="31"/>
  <c r="O1156" i="31" s="1"/>
  <c r="H1156" i="31"/>
  <c r="F1156" i="31"/>
  <c r="J1156" i="31"/>
  <c r="K1156" i="31" s="1"/>
  <c r="L1156" i="31"/>
  <c r="C1156" i="31"/>
  <c r="D1156" i="31" s="1"/>
  <c r="J1119" i="31"/>
  <c r="K1119" i="31" s="1"/>
  <c r="E1119" i="31"/>
  <c r="N1119" i="31"/>
  <c r="O1119" i="31" s="1"/>
  <c r="F1119" i="31"/>
  <c r="L1119" i="31"/>
  <c r="H1119" i="31"/>
  <c r="M1119" i="31"/>
  <c r="C1119" i="31"/>
  <c r="D1119" i="31" s="1"/>
  <c r="H1351" i="31"/>
  <c r="C1347" i="31"/>
  <c r="D1347" i="31" s="1"/>
  <c r="L1347" i="31"/>
  <c r="M1347" i="31"/>
  <c r="H1335" i="31"/>
  <c r="C1335" i="31"/>
  <c r="D1335" i="31" s="1"/>
  <c r="L1335" i="31"/>
  <c r="M1334" i="31"/>
  <c r="E1334" i="31"/>
  <c r="N1334" i="31"/>
  <c r="O1334" i="31" s="1"/>
  <c r="H1334" i="31"/>
  <c r="N1322" i="31"/>
  <c r="O1322" i="31" s="1"/>
  <c r="M1321" i="31"/>
  <c r="E1319" i="31"/>
  <c r="N1319" i="31"/>
  <c r="O1319" i="31" s="1"/>
  <c r="H1319" i="31"/>
  <c r="C1319" i="31"/>
  <c r="D1319" i="31" s="1"/>
  <c r="L1319" i="31"/>
  <c r="E1311" i="31"/>
  <c r="N1311" i="31"/>
  <c r="O1311" i="31" s="1"/>
  <c r="H1311" i="31"/>
  <c r="C1311" i="31"/>
  <c r="D1311" i="31" s="1"/>
  <c r="L1311" i="31"/>
  <c r="E1300" i="31"/>
  <c r="N1300" i="31"/>
  <c r="O1300" i="31" s="1"/>
  <c r="H1300" i="31"/>
  <c r="C1300" i="31"/>
  <c r="D1300" i="31" s="1"/>
  <c r="L1300" i="31"/>
  <c r="E1292" i="31"/>
  <c r="N1292" i="31"/>
  <c r="O1292" i="31" s="1"/>
  <c r="H1292" i="31"/>
  <c r="C1292" i="31"/>
  <c r="D1292" i="31" s="1"/>
  <c r="L1292" i="31"/>
  <c r="E1284" i="31"/>
  <c r="N1284" i="31"/>
  <c r="O1284" i="31" s="1"/>
  <c r="H1284" i="31"/>
  <c r="C1284" i="31"/>
  <c r="D1284" i="31" s="1"/>
  <c r="L1284" i="31"/>
  <c r="E1276" i="31"/>
  <c r="N1276" i="31"/>
  <c r="O1276" i="31" s="1"/>
  <c r="H1276" i="31"/>
  <c r="C1276" i="31"/>
  <c r="D1276" i="31" s="1"/>
  <c r="L1276" i="31"/>
  <c r="E1268" i="31"/>
  <c r="N1268" i="31"/>
  <c r="O1268" i="31" s="1"/>
  <c r="H1268" i="31"/>
  <c r="C1268" i="31"/>
  <c r="D1268" i="31" s="1"/>
  <c r="L1268" i="31"/>
  <c r="F1264" i="31"/>
  <c r="E1260" i="31"/>
  <c r="N1260" i="31"/>
  <c r="O1260" i="31" s="1"/>
  <c r="H1260" i="31"/>
  <c r="C1260" i="31"/>
  <c r="D1260" i="31" s="1"/>
  <c r="L1260" i="31"/>
  <c r="E1237" i="31"/>
  <c r="N1237" i="31"/>
  <c r="O1237" i="31" s="1"/>
  <c r="F1237" i="31"/>
  <c r="H1237" i="31"/>
  <c r="J1237" i="31"/>
  <c r="K1237" i="31" s="1"/>
  <c r="C1237" i="31"/>
  <c r="D1237" i="31" s="1"/>
  <c r="M1237" i="31"/>
  <c r="E1215" i="31"/>
  <c r="N1215" i="31"/>
  <c r="O1215" i="31" s="1"/>
  <c r="F1215" i="31"/>
  <c r="H1215" i="31"/>
  <c r="J1215" i="31"/>
  <c r="K1215" i="31" s="1"/>
  <c r="C1215" i="31"/>
  <c r="D1215" i="31" s="1"/>
  <c r="M1215" i="31"/>
  <c r="E1213" i="31"/>
  <c r="F1213" i="31"/>
  <c r="H1213" i="31"/>
  <c r="J1213" i="31"/>
  <c r="K1213" i="31" s="1"/>
  <c r="C1213" i="31"/>
  <c r="D1213" i="31" s="1"/>
  <c r="M1213" i="31"/>
  <c r="E1199" i="31"/>
  <c r="N1199" i="31"/>
  <c r="O1199" i="31" s="1"/>
  <c r="H1199" i="31"/>
  <c r="C1199" i="31"/>
  <c r="D1199" i="31" s="1"/>
  <c r="F1199" i="31"/>
  <c r="J1199" i="31"/>
  <c r="K1199" i="31" s="1"/>
  <c r="L1199" i="31"/>
  <c r="M1082" i="31"/>
  <c r="H1082" i="31"/>
  <c r="C1082" i="31"/>
  <c r="D1082" i="31" s="1"/>
  <c r="E1082" i="31"/>
  <c r="J1082" i="31"/>
  <c r="K1082" i="31" s="1"/>
  <c r="L1082" i="31"/>
  <c r="N1082" i="31"/>
  <c r="O1082" i="31" s="1"/>
  <c r="F1082" i="31"/>
  <c r="H1382" i="31"/>
  <c r="F1375" i="31"/>
  <c r="H1371" i="31"/>
  <c r="E1369" i="31"/>
  <c r="N1369" i="31"/>
  <c r="O1369" i="31" s="1"/>
  <c r="F1369" i="31"/>
  <c r="H1364" i="31"/>
  <c r="J1363" i="31"/>
  <c r="K1363" i="31" s="1"/>
  <c r="H1362" i="31"/>
  <c r="J1362" i="31"/>
  <c r="K1362" i="31" s="1"/>
  <c r="J1356" i="31"/>
  <c r="K1356" i="31" s="1"/>
  <c r="N1354" i="31"/>
  <c r="O1354" i="31" s="1"/>
  <c r="L1351" i="31"/>
  <c r="M1350" i="31"/>
  <c r="E1350" i="31"/>
  <c r="N1350" i="31"/>
  <c r="O1350" i="31" s="1"/>
  <c r="N1347" i="31"/>
  <c r="O1347" i="31" s="1"/>
  <c r="H1337" i="31"/>
  <c r="N1335" i="31"/>
  <c r="O1335" i="31" s="1"/>
  <c r="J1331" i="31"/>
  <c r="K1331" i="31" s="1"/>
  <c r="H1327" i="31"/>
  <c r="C1327" i="31"/>
  <c r="D1327" i="31" s="1"/>
  <c r="L1327" i="31"/>
  <c r="M1326" i="31"/>
  <c r="E1326" i="31"/>
  <c r="N1326" i="31"/>
  <c r="O1326" i="31" s="1"/>
  <c r="H1326" i="31"/>
  <c r="L1322" i="31"/>
  <c r="L1321" i="31"/>
  <c r="F1314" i="31"/>
  <c r="H1314" i="31"/>
  <c r="J1314" i="31"/>
  <c r="K1314" i="31" s="1"/>
  <c r="M1314" i="31"/>
  <c r="F1306" i="31"/>
  <c r="H1306" i="31"/>
  <c r="J1306" i="31"/>
  <c r="K1306" i="31" s="1"/>
  <c r="M1306" i="31"/>
  <c r="F1295" i="31"/>
  <c r="H1295" i="31"/>
  <c r="J1295" i="31"/>
  <c r="K1295" i="31" s="1"/>
  <c r="M1295" i="31"/>
  <c r="F1287" i="31"/>
  <c r="H1287" i="31"/>
  <c r="J1287" i="31"/>
  <c r="K1287" i="31" s="1"/>
  <c r="M1287" i="31"/>
  <c r="F1279" i="31"/>
  <c r="H1279" i="31"/>
  <c r="J1279" i="31"/>
  <c r="K1279" i="31" s="1"/>
  <c r="M1279" i="31"/>
  <c r="F1271" i="31"/>
  <c r="H1271" i="31"/>
  <c r="J1271" i="31"/>
  <c r="K1271" i="31" s="1"/>
  <c r="M1271" i="31"/>
  <c r="F1263" i="31"/>
  <c r="H1263" i="31"/>
  <c r="J1263" i="31"/>
  <c r="K1263" i="31" s="1"/>
  <c r="M1263" i="31"/>
  <c r="M1246" i="31"/>
  <c r="E1235" i="31"/>
  <c r="H1235" i="31"/>
  <c r="J1235" i="31"/>
  <c r="K1235" i="31" s="1"/>
  <c r="C1235" i="31"/>
  <c r="D1235" i="31" s="1"/>
  <c r="M1235" i="31"/>
  <c r="M1180" i="31"/>
  <c r="E1180" i="31"/>
  <c r="N1180" i="31"/>
  <c r="O1180" i="31" s="1"/>
  <c r="F1180" i="31"/>
  <c r="H1180" i="31"/>
  <c r="J1180" i="31"/>
  <c r="K1180" i="31" s="1"/>
  <c r="L1180" i="31"/>
  <c r="C1180" i="31"/>
  <c r="D1180" i="31" s="1"/>
  <c r="H1354" i="31"/>
  <c r="J1354" i="31"/>
  <c r="K1354" i="31" s="1"/>
  <c r="M1335" i="31"/>
  <c r="L1334" i="31"/>
  <c r="J1315" i="31"/>
  <c r="K1315" i="31" s="1"/>
  <c r="C1315" i="31"/>
  <c r="D1315" i="31" s="1"/>
  <c r="L1315" i="31"/>
  <c r="M1315" i="31"/>
  <c r="M1313" i="31"/>
  <c r="J1307" i="31"/>
  <c r="K1307" i="31" s="1"/>
  <c r="C1307" i="31"/>
  <c r="D1307" i="31" s="1"/>
  <c r="L1307" i="31"/>
  <c r="M1307" i="31"/>
  <c r="M1302" i="31"/>
  <c r="J1296" i="31"/>
  <c r="K1296" i="31" s="1"/>
  <c r="C1296" i="31"/>
  <c r="D1296" i="31" s="1"/>
  <c r="L1296" i="31"/>
  <c r="M1296" i="31"/>
  <c r="M1294" i="31"/>
  <c r="J1288" i="31"/>
  <c r="K1288" i="31" s="1"/>
  <c r="C1288" i="31"/>
  <c r="D1288" i="31" s="1"/>
  <c r="L1288" i="31"/>
  <c r="M1288" i="31"/>
  <c r="M1286" i="31"/>
  <c r="J1280" i="31"/>
  <c r="K1280" i="31" s="1"/>
  <c r="C1280" i="31"/>
  <c r="D1280" i="31" s="1"/>
  <c r="L1280" i="31"/>
  <c r="M1280" i="31"/>
  <c r="M1278" i="31"/>
  <c r="J1272" i="31"/>
  <c r="K1272" i="31" s="1"/>
  <c r="C1272" i="31"/>
  <c r="D1272" i="31" s="1"/>
  <c r="L1272" i="31"/>
  <c r="M1272" i="31"/>
  <c r="M1270" i="31"/>
  <c r="J1264" i="31"/>
  <c r="K1264" i="31" s="1"/>
  <c r="C1264" i="31"/>
  <c r="D1264" i="31" s="1"/>
  <c r="L1264" i="31"/>
  <c r="M1264" i="31"/>
  <c r="M1262" i="31"/>
  <c r="L1259" i="31"/>
  <c r="N1256" i="31"/>
  <c r="O1256" i="31" s="1"/>
  <c r="L1246" i="31"/>
  <c r="C1239" i="31"/>
  <c r="D1239" i="31" s="1"/>
  <c r="L1239" i="31"/>
  <c r="J1239" i="31"/>
  <c r="K1239" i="31" s="1"/>
  <c r="E1239" i="31"/>
  <c r="H1230" i="31"/>
  <c r="F1230" i="31"/>
  <c r="J1230" i="31"/>
  <c r="K1230" i="31" s="1"/>
  <c r="N1230" i="31"/>
  <c r="O1230" i="31" s="1"/>
  <c r="E1191" i="31"/>
  <c r="N1191" i="31"/>
  <c r="O1191" i="31" s="1"/>
  <c r="H1191" i="31"/>
  <c r="F1191" i="31"/>
  <c r="J1191" i="31"/>
  <c r="K1191" i="31" s="1"/>
  <c r="L1191" i="31"/>
  <c r="C1191" i="31"/>
  <c r="D1191" i="31" s="1"/>
  <c r="C1185" i="31"/>
  <c r="D1185" i="31" s="1"/>
  <c r="L1185" i="31"/>
  <c r="M1185" i="31"/>
  <c r="F1185" i="31"/>
  <c r="H1185" i="31"/>
  <c r="J1185" i="31"/>
  <c r="K1185" i="31" s="1"/>
  <c r="N1185" i="31"/>
  <c r="O1185" i="31" s="1"/>
  <c r="E1185" i="31"/>
  <c r="C1153" i="31"/>
  <c r="D1153" i="31" s="1"/>
  <c r="L1153" i="31"/>
  <c r="M1153" i="31"/>
  <c r="F1153" i="31"/>
  <c r="H1153" i="31"/>
  <c r="J1153" i="31"/>
  <c r="K1153" i="31" s="1"/>
  <c r="N1153" i="31"/>
  <c r="O1153" i="31" s="1"/>
  <c r="E1153" i="31"/>
  <c r="H1318" i="31"/>
  <c r="H1310" i="31"/>
  <c r="H1299" i="31"/>
  <c r="H1291" i="31"/>
  <c r="H1283" i="31"/>
  <c r="H1275" i="31"/>
  <c r="H1267" i="31"/>
  <c r="H1229" i="31"/>
  <c r="H1227" i="31"/>
  <c r="N1208" i="31"/>
  <c r="O1208" i="31" s="1"/>
  <c r="H1207" i="31"/>
  <c r="H1205" i="31"/>
  <c r="J1200" i="31"/>
  <c r="K1200" i="31" s="1"/>
  <c r="M1196" i="31"/>
  <c r="J1193" i="31"/>
  <c r="K1193" i="31" s="1"/>
  <c r="M1188" i="31"/>
  <c r="E1188" i="31"/>
  <c r="N1188" i="31"/>
  <c r="O1188" i="31" s="1"/>
  <c r="H1152" i="31"/>
  <c r="J1152" i="31"/>
  <c r="K1152" i="31" s="1"/>
  <c r="C1152" i="31"/>
  <c r="D1152" i="31" s="1"/>
  <c r="L1152" i="31"/>
  <c r="M1152" i="31"/>
  <c r="L1137" i="31"/>
  <c r="M1127" i="31"/>
  <c r="H1116" i="31"/>
  <c r="M1116" i="31"/>
  <c r="C1116" i="31"/>
  <c r="D1116" i="31" s="1"/>
  <c r="E1116" i="31"/>
  <c r="J1116" i="31"/>
  <c r="K1116" i="31" s="1"/>
  <c r="N1106" i="31"/>
  <c r="O1106" i="31" s="1"/>
  <c r="H1102" i="31"/>
  <c r="M1102" i="31"/>
  <c r="F1102" i="31"/>
  <c r="L1102" i="31"/>
  <c r="E1085" i="31"/>
  <c r="N1085" i="31"/>
  <c r="O1085" i="31" s="1"/>
  <c r="J1085" i="31"/>
  <c r="K1085" i="31" s="1"/>
  <c r="C1085" i="31"/>
  <c r="D1085" i="31" s="1"/>
  <c r="H1085" i="31"/>
  <c r="C1071" i="31"/>
  <c r="D1071" i="31" s="1"/>
  <c r="L1071" i="31"/>
  <c r="E1071" i="31"/>
  <c r="H1071" i="31"/>
  <c r="J1071" i="31"/>
  <c r="K1071" i="31" s="1"/>
  <c r="C1067" i="31"/>
  <c r="D1067" i="31" s="1"/>
  <c r="L1067" i="31"/>
  <c r="F1067" i="31"/>
  <c r="H1067" i="31"/>
  <c r="M1067" i="31"/>
  <c r="C1063" i="31"/>
  <c r="D1063" i="31" s="1"/>
  <c r="L1063" i="31"/>
  <c r="F1063" i="31"/>
  <c r="H1063" i="31"/>
  <c r="M1063" i="31"/>
  <c r="J1049" i="31"/>
  <c r="K1049" i="31" s="1"/>
  <c r="E1049" i="31"/>
  <c r="N1049" i="31"/>
  <c r="O1049" i="31" s="1"/>
  <c r="F1049" i="31"/>
  <c r="H1049" i="31"/>
  <c r="L1049" i="31"/>
  <c r="H1038" i="31"/>
  <c r="M1038" i="31"/>
  <c r="F1038" i="31"/>
  <c r="J1038" i="31"/>
  <c r="K1038" i="31" s="1"/>
  <c r="L1038" i="31"/>
  <c r="C1201" i="31"/>
  <c r="D1201" i="31" s="1"/>
  <c r="L1201" i="31"/>
  <c r="J1195" i="31"/>
  <c r="K1195" i="31" s="1"/>
  <c r="M1195" i="31"/>
  <c r="F1186" i="31"/>
  <c r="J1186" i="31"/>
  <c r="K1186" i="31" s="1"/>
  <c r="H1184" i="31"/>
  <c r="J1184" i="31"/>
  <c r="K1184" i="31" s="1"/>
  <c r="C1184" i="31"/>
  <c r="D1184" i="31" s="1"/>
  <c r="L1184" i="31"/>
  <c r="E1183" i="31"/>
  <c r="N1183" i="31"/>
  <c r="O1183" i="31" s="1"/>
  <c r="F1183" i="31"/>
  <c r="H1183" i="31"/>
  <c r="C1177" i="31"/>
  <c r="D1177" i="31" s="1"/>
  <c r="L1177" i="31"/>
  <c r="M1177" i="31"/>
  <c r="F1177" i="31"/>
  <c r="M1172" i="31"/>
  <c r="E1172" i="31"/>
  <c r="N1172" i="31"/>
  <c r="O1172" i="31" s="1"/>
  <c r="M1164" i="31"/>
  <c r="E1164" i="31"/>
  <c r="N1164" i="31"/>
  <c r="O1164" i="31" s="1"/>
  <c r="L1151" i="31"/>
  <c r="E1143" i="31"/>
  <c r="N1143" i="31"/>
  <c r="O1143" i="31" s="1"/>
  <c r="F1143" i="31"/>
  <c r="H1143" i="31"/>
  <c r="J1143" i="31"/>
  <c r="K1143" i="31" s="1"/>
  <c r="E1139" i="31"/>
  <c r="N1139" i="31"/>
  <c r="O1139" i="31" s="1"/>
  <c r="F1139" i="31"/>
  <c r="J1139" i="31"/>
  <c r="K1139" i="31" s="1"/>
  <c r="M1135" i="31"/>
  <c r="E1123" i="31"/>
  <c r="N1123" i="31"/>
  <c r="O1123" i="31" s="1"/>
  <c r="J1123" i="31"/>
  <c r="K1123" i="31" s="1"/>
  <c r="C1123" i="31"/>
  <c r="D1123" i="31" s="1"/>
  <c r="H1123" i="31"/>
  <c r="C1103" i="31"/>
  <c r="D1103" i="31" s="1"/>
  <c r="L1103" i="31"/>
  <c r="E1103" i="31"/>
  <c r="H1103" i="31"/>
  <c r="J1103" i="31"/>
  <c r="K1103" i="31" s="1"/>
  <c r="C1099" i="31"/>
  <c r="D1099" i="31" s="1"/>
  <c r="L1099" i="31"/>
  <c r="F1099" i="31"/>
  <c r="H1099" i="31"/>
  <c r="M1099" i="31"/>
  <c r="C1095" i="31"/>
  <c r="D1095" i="31" s="1"/>
  <c r="L1095" i="31"/>
  <c r="F1095" i="31"/>
  <c r="H1095" i="31"/>
  <c r="M1095" i="31"/>
  <c r="J1089" i="31"/>
  <c r="K1089" i="31" s="1"/>
  <c r="E1089" i="31"/>
  <c r="N1089" i="31"/>
  <c r="O1089" i="31" s="1"/>
  <c r="C1089" i="31"/>
  <c r="D1089" i="31" s="1"/>
  <c r="H1089" i="31"/>
  <c r="M1074" i="31"/>
  <c r="H1074" i="31"/>
  <c r="F1074" i="31"/>
  <c r="L1074" i="31"/>
  <c r="N1046" i="31"/>
  <c r="O1046" i="31" s="1"/>
  <c r="E1045" i="31"/>
  <c r="N1045" i="31"/>
  <c r="O1045" i="31" s="1"/>
  <c r="J1045" i="31"/>
  <c r="K1045" i="31" s="1"/>
  <c r="F1045" i="31"/>
  <c r="H1045" i="31"/>
  <c r="L1045" i="31"/>
  <c r="L1384" i="31"/>
  <c r="L1376" i="31"/>
  <c r="L1368" i="31"/>
  <c r="L1360" i="31"/>
  <c r="L1352" i="31"/>
  <c r="L1344" i="31"/>
  <c r="L1336" i="31"/>
  <c r="L1328" i="31"/>
  <c r="L1320" i="31"/>
  <c r="N1318" i="31"/>
  <c r="O1318" i="31" s="1"/>
  <c r="E1318" i="31"/>
  <c r="L1312" i="31"/>
  <c r="N1310" i="31"/>
  <c r="O1310" i="31" s="1"/>
  <c r="E1310" i="31"/>
  <c r="L1301" i="31"/>
  <c r="N1299" i="31"/>
  <c r="O1299" i="31" s="1"/>
  <c r="E1299" i="31"/>
  <c r="L1293" i="31"/>
  <c r="N1291" i="31"/>
  <c r="O1291" i="31" s="1"/>
  <c r="E1291" i="31"/>
  <c r="L1285" i="31"/>
  <c r="N1283" i="31"/>
  <c r="O1283" i="31" s="1"/>
  <c r="E1283" i="31"/>
  <c r="L1277" i="31"/>
  <c r="N1275" i="31"/>
  <c r="O1275" i="31" s="1"/>
  <c r="E1275" i="31"/>
  <c r="L1269" i="31"/>
  <c r="N1267" i="31"/>
  <c r="O1267" i="31" s="1"/>
  <c r="E1267" i="31"/>
  <c r="L1261" i="31"/>
  <c r="H1258" i="31"/>
  <c r="M1257" i="31"/>
  <c r="C1257" i="31"/>
  <c r="D1257" i="31" s="1"/>
  <c r="E1254" i="31"/>
  <c r="N1250" i="31"/>
  <c r="O1250" i="31" s="1"/>
  <c r="C1250" i="31"/>
  <c r="D1250" i="31" s="1"/>
  <c r="F1248" i="31"/>
  <c r="H1242" i="31"/>
  <c r="M1241" i="31"/>
  <c r="C1241" i="31"/>
  <c r="D1241" i="31" s="1"/>
  <c r="E1238" i="31"/>
  <c r="N1234" i="31"/>
  <c r="O1234" i="31" s="1"/>
  <c r="C1234" i="31"/>
  <c r="D1234" i="31" s="1"/>
  <c r="F1232" i="31"/>
  <c r="F1231" i="31"/>
  <c r="N1227" i="31"/>
  <c r="O1227" i="31" s="1"/>
  <c r="H1226" i="31"/>
  <c r="M1219" i="31"/>
  <c r="C1219" i="31"/>
  <c r="D1219" i="31" s="1"/>
  <c r="E1216" i="31"/>
  <c r="N1212" i="31"/>
  <c r="O1212" i="31" s="1"/>
  <c r="C1212" i="31"/>
  <c r="D1212" i="31" s="1"/>
  <c r="F1210" i="31"/>
  <c r="N1205" i="31"/>
  <c r="O1205" i="31" s="1"/>
  <c r="H1204" i="31"/>
  <c r="M1203" i="31"/>
  <c r="C1203" i="31"/>
  <c r="D1203" i="31" s="1"/>
  <c r="E1200" i="31"/>
  <c r="J1196" i="31"/>
  <c r="K1196" i="31" s="1"/>
  <c r="L1195" i="31"/>
  <c r="N1194" i="31"/>
  <c r="O1194" i="31" s="1"/>
  <c r="M1186" i="31"/>
  <c r="N1184" i="31"/>
  <c r="O1184" i="31" s="1"/>
  <c r="M1183" i="31"/>
  <c r="F1178" i="31"/>
  <c r="J1178" i="31"/>
  <c r="K1178" i="31" s="1"/>
  <c r="H1176" i="31"/>
  <c r="J1176" i="31"/>
  <c r="K1176" i="31" s="1"/>
  <c r="C1176" i="31"/>
  <c r="D1176" i="31" s="1"/>
  <c r="L1176" i="31"/>
  <c r="E1175" i="31"/>
  <c r="N1175" i="31"/>
  <c r="O1175" i="31" s="1"/>
  <c r="F1175" i="31"/>
  <c r="H1175" i="31"/>
  <c r="C1169" i="31"/>
  <c r="D1169" i="31" s="1"/>
  <c r="L1169" i="31"/>
  <c r="M1169" i="31"/>
  <c r="F1169" i="31"/>
  <c r="C1161" i="31"/>
  <c r="D1161" i="31" s="1"/>
  <c r="L1161" i="31"/>
  <c r="M1161" i="31"/>
  <c r="F1161" i="31"/>
  <c r="N1152" i="31"/>
  <c r="O1152" i="31" s="1"/>
  <c r="H1144" i="31"/>
  <c r="J1144" i="31"/>
  <c r="K1144" i="31" s="1"/>
  <c r="C1144" i="31"/>
  <c r="D1144" i="31" s="1"/>
  <c r="L1144" i="31"/>
  <c r="M1144" i="31"/>
  <c r="L1135" i="31"/>
  <c r="M1120" i="31"/>
  <c r="H1120" i="31"/>
  <c r="C1120" i="31"/>
  <c r="D1120" i="31" s="1"/>
  <c r="E1120" i="31"/>
  <c r="J1120" i="31"/>
  <c r="K1120" i="31" s="1"/>
  <c r="M1081" i="31"/>
  <c r="M1050" i="31"/>
  <c r="H1050" i="31"/>
  <c r="C1050" i="31"/>
  <c r="D1050" i="31" s="1"/>
  <c r="E1050" i="31"/>
  <c r="F1050" i="31"/>
  <c r="J1050" i="31"/>
  <c r="K1050" i="31" s="1"/>
  <c r="C1039" i="31"/>
  <c r="D1039" i="31" s="1"/>
  <c r="L1039" i="31"/>
  <c r="E1039" i="31"/>
  <c r="F1039" i="31"/>
  <c r="H1039" i="31"/>
  <c r="J1039" i="31"/>
  <c r="K1039" i="31" s="1"/>
  <c r="N1254" i="31"/>
  <c r="N1238" i="31"/>
  <c r="F1233" i="31"/>
  <c r="M1229" i="31"/>
  <c r="M1227" i="31"/>
  <c r="C1227" i="31"/>
  <c r="D1227" i="31" s="1"/>
  <c r="N1216" i="31"/>
  <c r="O1216" i="31" s="1"/>
  <c r="F1211" i="31"/>
  <c r="J1208" i="31"/>
  <c r="K1208" i="31" s="1"/>
  <c r="M1207" i="31"/>
  <c r="M1205" i="31"/>
  <c r="C1205" i="31"/>
  <c r="D1205" i="31" s="1"/>
  <c r="J1201" i="31"/>
  <c r="K1201" i="31" s="1"/>
  <c r="H1196" i="31"/>
  <c r="F1194" i="31"/>
  <c r="J1194" i="31"/>
  <c r="K1194" i="31" s="1"/>
  <c r="J1188" i="31"/>
  <c r="K1188" i="31" s="1"/>
  <c r="L1186" i="31"/>
  <c r="M1184" i="31"/>
  <c r="L1183" i="31"/>
  <c r="N1177" i="31"/>
  <c r="O1177" i="31" s="1"/>
  <c r="L1172" i="31"/>
  <c r="F1170" i="31"/>
  <c r="J1170" i="31"/>
  <c r="K1170" i="31" s="1"/>
  <c r="H1168" i="31"/>
  <c r="J1168" i="31"/>
  <c r="K1168" i="31" s="1"/>
  <c r="C1168" i="31"/>
  <c r="D1168" i="31" s="1"/>
  <c r="L1168" i="31"/>
  <c r="E1167" i="31"/>
  <c r="N1167" i="31"/>
  <c r="O1167" i="31" s="1"/>
  <c r="F1167" i="31"/>
  <c r="H1167" i="31"/>
  <c r="L1164" i="31"/>
  <c r="F1162" i="31"/>
  <c r="J1162" i="31"/>
  <c r="K1162" i="31" s="1"/>
  <c r="H1160" i="31"/>
  <c r="J1160" i="31"/>
  <c r="K1160" i="31" s="1"/>
  <c r="C1160" i="31"/>
  <c r="D1160" i="31" s="1"/>
  <c r="L1160" i="31"/>
  <c r="E1159" i="31"/>
  <c r="N1159" i="31"/>
  <c r="O1159" i="31" s="1"/>
  <c r="F1159" i="31"/>
  <c r="H1159" i="31"/>
  <c r="M1148" i="31"/>
  <c r="E1148" i="31"/>
  <c r="N1148" i="31"/>
  <c r="O1148" i="31" s="1"/>
  <c r="H1148" i="31"/>
  <c r="C1145" i="31"/>
  <c r="D1145" i="31" s="1"/>
  <c r="L1145" i="31"/>
  <c r="M1145" i="31"/>
  <c r="F1145" i="31"/>
  <c r="M1143" i="31"/>
  <c r="E1137" i="31"/>
  <c r="F1137" i="31"/>
  <c r="J1137" i="31"/>
  <c r="K1137" i="31" s="1"/>
  <c r="J1127" i="31"/>
  <c r="K1127" i="31" s="1"/>
  <c r="E1127" i="31"/>
  <c r="N1127" i="31"/>
  <c r="O1127" i="31" s="1"/>
  <c r="C1127" i="31"/>
  <c r="D1127" i="31" s="1"/>
  <c r="H1127" i="31"/>
  <c r="M1106" i="31"/>
  <c r="H1106" i="31"/>
  <c r="F1106" i="31"/>
  <c r="L1106" i="31"/>
  <c r="N1102" i="31"/>
  <c r="O1102" i="31" s="1"/>
  <c r="M1085" i="31"/>
  <c r="H1081" i="31"/>
  <c r="E1077" i="31"/>
  <c r="N1077" i="31"/>
  <c r="O1077" i="31" s="1"/>
  <c r="J1077" i="31"/>
  <c r="K1077" i="31" s="1"/>
  <c r="F1077" i="31"/>
  <c r="L1077" i="31"/>
  <c r="C1075" i="31"/>
  <c r="D1075" i="31" s="1"/>
  <c r="L1075" i="31"/>
  <c r="E1075" i="31"/>
  <c r="H1075" i="31"/>
  <c r="J1075" i="31"/>
  <c r="K1075" i="31" s="1"/>
  <c r="N1067" i="31"/>
  <c r="O1067" i="31" s="1"/>
  <c r="N1063" i="31"/>
  <c r="O1063" i="31" s="1"/>
  <c r="E1053" i="31"/>
  <c r="N1053" i="31"/>
  <c r="O1053" i="31" s="1"/>
  <c r="J1053" i="31"/>
  <c r="K1053" i="31" s="1"/>
  <c r="C1053" i="31"/>
  <c r="D1053" i="31" s="1"/>
  <c r="F1053" i="31"/>
  <c r="H1053" i="31"/>
  <c r="C959" i="31"/>
  <c r="D959" i="31" s="1"/>
  <c r="M959" i="31"/>
  <c r="N959" i="31"/>
  <c r="O959" i="31" s="1"/>
  <c r="E959" i="31"/>
  <c r="H959" i="31"/>
  <c r="F959" i="31"/>
  <c r="J959" i="31"/>
  <c r="K959" i="31" s="1"/>
  <c r="L959" i="31"/>
  <c r="E1229" i="31"/>
  <c r="N1229" i="31"/>
  <c r="O1229" i="31" s="1"/>
  <c r="E1207" i="31"/>
  <c r="N1207" i="31"/>
  <c r="O1207" i="31" s="1"/>
  <c r="H1201" i="31"/>
  <c r="H1200" i="31"/>
  <c r="C1200" i="31"/>
  <c r="D1200" i="31" s="1"/>
  <c r="H1195" i="31"/>
  <c r="C1193" i="31"/>
  <c r="D1193" i="31" s="1"/>
  <c r="L1193" i="31"/>
  <c r="F1193" i="31"/>
  <c r="F1135" i="31"/>
  <c r="H1046" i="31"/>
  <c r="M1046" i="31"/>
  <c r="C1046" i="31"/>
  <c r="D1046" i="31" s="1"/>
  <c r="E1046" i="31"/>
  <c r="F1046" i="31"/>
  <c r="J1046" i="31"/>
  <c r="K1046" i="31" s="1"/>
  <c r="H882" i="31"/>
  <c r="N882" i="31"/>
  <c r="O882" i="31" s="1"/>
  <c r="F882" i="31"/>
  <c r="C882" i="31"/>
  <c r="D882" i="31" s="1"/>
  <c r="E882" i="31"/>
  <c r="J882" i="31"/>
  <c r="K882" i="31" s="1"/>
  <c r="L882" i="31"/>
  <c r="M882" i="31"/>
  <c r="N1249" i="31"/>
  <c r="C1247" i="31"/>
  <c r="D1247" i="31" s="1"/>
  <c r="L1247" i="31"/>
  <c r="E1242" i="31"/>
  <c r="N1233" i="31"/>
  <c r="O1233" i="31" s="1"/>
  <c r="C1231" i="31"/>
  <c r="D1231" i="31" s="1"/>
  <c r="L1231" i="31"/>
  <c r="E1226" i="31"/>
  <c r="N1211" i="31"/>
  <c r="O1211" i="31" s="1"/>
  <c r="C1209" i="31"/>
  <c r="D1209" i="31" s="1"/>
  <c r="L1209" i="31"/>
  <c r="F1208" i="31"/>
  <c r="E1204" i="31"/>
  <c r="H1203" i="31"/>
  <c r="L1200" i="31"/>
  <c r="E1196" i="31"/>
  <c r="M1193" i="31"/>
  <c r="F1188" i="31"/>
  <c r="H1186" i="31"/>
  <c r="J1183" i="31"/>
  <c r="K1183" i="31" s="1"/>
  <c r="J1177" i="31"/>
  <c r="K1177" i="31" s="1"/>
  <c r="J1172" i="31"/>
  <c r="K1172" i="31" s="1"/>
  <c r="J1164" i="31"/>
  <c r="K1164" i="31" s="1"/>
  <c r="F1152" i="31"/>
  <c r="L1139" i="31"/>
  <c r="N1137" i="31"/>
  <c r="O1137" i="31" s="1"/>
  <c r="M1123" i="31"/>
  <c r="E1115" i="31"/>
  <c r="N1115" i="31"/>
  <c r="O1115" i="31" s="1"/>
  <c r="J1115" i="31"/>
  <c r="K1115" i="31" s="1"/>
  <c r="F1115" i="31"/>
  <c r="L1115" i="31"/>
  <c r="C1113" i="31"/>
  <c r="D1113" i="31" s="1"/>
  <c r="L1113" i="31"/>
  <c r="E1113" i="31"/>
  <c r="H1113" i="31"/>
  <c r="J1113" i="31"/>
  <c r="K1113" i="31" s="1"/>
  <c r="N1103" i="31"/>
  <c r="O1103" i="31" s="1"/>
  <c r="N1099" i="31"/>
  <c r="O1099" i="31" s="1"/>
  <c r="N1095" i="31"/>
  <c r="O1095" i="31" s="1"/>
  <c r="M1089" i="31"/>
  <c r="H1078" i="31"/>
  <c r="M1078" i="31"/>
  <c r="C1078" i="31"/>
  <c r="D1078" i="31" s="1"/>
  <c r="E1078" i="31"/>
  <c r="J1078" i="31"/>
  <c r="K1078" i="31" s="1"/>
  <c r="N1074" i="31"/>
  <c r="O1074" i="31" s="1"/>
  <c r="H1070" i="31"/>
  <c r="M1070" i="31"/>
  <c r="F1070" i="31"/>
  <c r="L1070" i="31"/>
  <c r="E1067" i="31"/>
  <c r="E1063" i="31"/>
  <c r="M1042" i="31"/>
  <c r="H1042" i="31"/>
  <c r="F1042" i="31"/>
  <c r="J1042" i="31"/>
  <c r="K1042" i="31" s="1"/>
  <c r="L1042" i="31"/>
  <c r="E1151" i="31"/>
  <c r="N1151" i="31"/>
  <c r="O1151" i="31" s="1"/>
  <c r="F1151" i="31"/>
  <c r="H1151" i="31"/>
  <c r="J1151" i="31"/>
  <c r="K1151" i="31" s="1"/>
  <c r="J1135" i="31"/>
  <c r="K1135" i="31" s="1"/>
  <c r="N1135" i="31"/>
  <c r="O1135" i="31" s="1"/>
  <c r="E1135" i="31"/>
  <c r="H1135" i="31"/>
  <c r="J1081" i="31"/>
  <c r="K1081" i="31" s="1"/>
  <c r="E1081" i="31"/>
  <c r="N1081" i="31"/>
  <c r="O1081" i="31" s="1"/>
  <c r="F1081" i="31"/>
  <c r="L1081" i="31"/>
  <c r="J1057" i="31"/>
  <c r="K1057" i="31" s="1"/>
  <c r="E1057" i="31"/>
  <c r="N1057" i="31"/>
  <c r="O1057" i="31" s="1"/>
  <c r="C1057" i="31"/>
  <c r="D1057" i="31" s="1"/>
  <c r="F1057" i="31"/>
  <c r="H1057" i="31"/>
  <c r="C1031" i="31"/>
  <c r="D1031" i="31" s="1"/>
  <c r="L1031" i="31"/>
  <c r="E1031" i="31"/>
  <c r="F1031" i="31"/>
  <c r="H1031" i="31"/>
  <c r="J1031" i="31"/>
  <c r="K1031" i="31" s="1"/>
  <c r="M1031" i="31"/>
  <c r="E969" i="31"/>
  <c r="N969" i="31"/>
  <c r="O969" i="31" s="1"/>
  <c r="F969" i="31"/>
  <c r="H969" i="31"/>
  <c r="J969" i="31"/>
  <c r="K969" i="31" s="1"/>
  <c r="C969" i="31"/>
  <c r="D969" i="31" s="1"/>
  <c r="M969" i="31"/>
  <c r="L969" i="31"/>
  <c r="E961" i="31"/>
  <c r="N961" i="31"/>
  <c r="O961" i="31" s="1"/>
  <c r="C961" i="31"/>
  <c r="D961" i="31" s="1"/>
  <c r="M961" i="31"/>
  <c r="F961" i="31"/>
  <c r="H961" i="31"/>
  <c r="J961" i="31"/>
  <c r="K961" i="31" s="1"/>
  <c r="L961" i="31"/>
  <c r="C1023" i="31"/>
  <c r="D1023" i="31" s="1"/>
  <c r="L1023" i="31"/>
  <c r="E1023" i="31"/>
  <c r="N1023" i="31"/>
  <c r="O1023" i="31" s="1"/>
  <c r="C1015" i="31"/>
  <c r="D1015" i="31" s="1"/>
  <c r="L1015" i="31"/>
  <c r="E1015" i="31"/>
  <c r="N1015" i="31"/>
  <c r="O1015" i="31" s="1"/>
  <c r="E985" i="31"/>
  <c r="N985" i="31"/>
  <c r="O985" i="31" s="1"/>
  <c r="F985" i="31"/>
  <c r="H985" i="31"/>
  <c r="J985" i="31"/>
  <c r="K985" i="31" s="1"/>
  <c r="E977" i="31"/>
  <c r="N977" i="31"/>
  <c r="O977" i="31" s="1"/>
  <c r="C977" i="31"/>
  <c r="D977" i="31" s="1"/>
  <c r="M977" i="31"/>
  <c r="F977" i="31"/>
  <c r="H977" i="31"/>
  <c r="C975" i="31"/>
  <c r="D975" i="31" s="1"/>
  <c r="M975" i="31"/>
  <c r="N975" i="31"/>
  <c r="O975" i="31" s="1"/>
  <c r="E975" i="31"/>
  <c r="H975" i="31"/>
  <c r="E967" i="31"/>
  <c r="H967" i="31"/>
  <c r="J967" i="31"/>
  <c r="K967" i="31" s="1"/>
  <c r="C967" i="31"/>
  <c r="D967" i="31" s="1"/>
  <c r="M967" i="31"/>
  <c r="M934" i="31"/>
  <c r="J934" i="31"/>
  <c r="K934" i="31" s="1"/>
  <c r="F934" i="31"/>
  <c r="H934" i="31"/>
  <c r="L934" i="31"/>
  <c r="C934" i="31"/>
  <c r="D934" i="31" s="1"/>
  <c r="E929" i="31"/>
  <c r="N929" i="31"/>
  <c r="O929" i="31" s="1"/>
  <c r="L929" i="31"/>
  <c r="C929" i="31"/>
  <c r="D929" i="31" s="1"/>
  <c r="F929" i="31"/>
  <c r="H929" i="31"/>
  <c r="E983" i="31"/>
  <c r="H983" i="31"/>
  <c r="J983" i="31"/>
  <c r="K983" i="31" s="1"/>
  <c r="C983" i="31"/>
  <c r="D983" i="31" s="1"/>
  <c r="M983" i="31"/>
  <c r="F924" i="31"/>
  <c r="C924" i="31"/>
  <c r="D924" i="31" s="1"/>
  <c r="M924" i="31"/>
  <c r="H924" i="31"/>
  <c r="J924" i="31"/>
  <c r="K924" i="31" s="1"/>
  <c r="L924" i="31"/>
  <c r="E1029" i="31"/>
  <c r="N1029" i="31"/>
  <c r="O1029" i="31" s="1"/>
  <c r="J1029" i="31"/>
  <c r="K1029" i="31" s="1"/>
  <c r="M1023" i="31"/>
  <c r="E1021" i="31"/>
  <c r="N1021" i="31"/>
  <c r="O1021" i="31" s="1"/>
  <c r="J1021" i="31"/>
  <c r="K1021" i="31" s="1"/>
  <c r="M1015" i="31"/>
  <c r="E1013" i="31"/>
  <c r="N1013" i="31"/>
  <c r="O1013" i="31" s="1"/>
  <c r="J1013" i="31"/>
  <c r="K1013" i="31" s="1"/>
  <c r="J1010" i="31"/>
  <c r="K1010" i="31" s="1"/>
  <c r="H993" i="31"/>
  <c r="F990" i="31"/>
  <c r="F940" i="31"/>
  <c r="C940" i="31"/>
  <c r="D940" i="31" s="1"/>
  <c r="M940" i="31"/>
  <c r="E940" i="31"/>
  <c r="H940" i="31"/>
  <c r="F932" i="31"/>
  <c r="H932" i="31"/>
  <c r="L932" i="31"/>
  <c r="C932" i="31"/>
  <c r="D932" i="31" s="1"/>
  <c r="N932" i="31"/>
  <c r="O932" i="31" s="1"/>
  <c r="E932" i="31"/>
  <c r="J932" i="31"/>
  <c r="K932" i="31" s="1"/>
  <c r="M749" i="31"/>
  <c r="F749" i="31"/>
  <c r="C749" i="31"/>
  <c r="D749" i="31" s="1"/>
  <c r="N749" i="31"/>
  <c r="O749" i="31" s="1"/>
  <c r="E749" i="31"/>
  <c r="H749" i="31"/>
  <c r="J749" i="31"/>
  <c r="K749" i="31" s="1"/>
  <c r="L749" i="31"/>
  <c r="M1187" i="31"/>
  <c r="M1179" i="31"/>
  <c r="M1171" i="31"/>
  <c r="M1163" i="31"/>
  <c r="J1154" i="31"/>
  <c r="K1154" i="31" s="1"/>
  <c r="J1146" i="31"/>
  <c r="K1146" i="31" s="1"/>
  <c r="F1134" i="31"/>
  <c r="C1129" i="31"/>
  <c r="D1129" i="31" s="1"/>
  <c r="L1129" i="31"/>
  <c r="C1125" i="31"/>
  <c r="D1125" i="31" s="1"/>
  <c r="L1125" i="31"/>
  <c r="J1105" i="31"/>
  <c r="K1105" i="31" s="1"/>
  <c r="E1105" i="31"/>
  <c r="N1105" i="31"/>
  <c r="O1105" i="31" s="1"/>
  <c r="E1101" i="31"/>
  <c r="N1101" i="31"/>
  <c r="O1101" i="31" s="1"/>
  <c r="J1101" i="31"/>
  <c r="K1101" i="31" s="1"/>
  <c r="M1098" i="31"/>
  <c r="H1098" i="31"/>
  <c r="H1094" i="31"/>
  <c r="M1094" i="31"/>
  <c r="C1091" i="31"/>
  <c r="D1091" i="31" s="1"/>
  <c r="L1091" i="31"/>
  <c r="C1087" i="31"/>
  <c r="D1087" i="31" s="1"/>
  <c r="L1087" i="31"/>
  <c r="J1073" i="31"/>
  <c r="K1073" i="31" s="1"/>
  <c r="E1073" i="31"/>
  <c r="N1073" i="31"/>
  <c r="O1073" i="31" s="1"/>
  <c r="E1069" i="31"/>
  <c r="N1069" i="31"/>
  <c r="O1069" i="31" s="1"/>
  <c r="J1069" i="31"/>
  <c r="K1069" i="31" s="1"/>
  <c r="M1066" i="31"/>
  <c r="H1066" i="31"/>
  <c r="H1062" i="31"/>
  <c r="M1062" i="31"/>
  <c r="C1059" i="31"/>
  <c r="D1059" i="31" s="1"/>
  <c r="L1059" i="31"/>
  <c r="C1055" i="31"/>
  <c r="D1055" i="31" s="1"/>
  <c r="L1055" i="31"/>
  <c r="J1041" i="31"/>
  <c r="K1041" i="31" s="1"/>
  <c r="E1041" i="31"/>
  <c r="N1041" i="31"/>
  <c r="O1041" i="31" s="1"/>
  <c r="E1037" i="31"/>
  <c r="N1037" i="31"/>
  <c r="O1037" i="31" s="1"/>
  <c r="J1037" i="31"/>
  <c r="K1037" i="31" s="1"/>
  <c r="M1034" i="31"/>
  <c r="H1034" i="31"/>
  <c r="M1029" i="31"/>
  <c r="J1009" i="31"/>
  <c r="K1009" i="31" s="1"/>
  <c r="C1009" i="31"/>
  <c r="D1009" i="31" s="1"/>
  <c r="L1009" i="31"/>
  <c r="M1009" i="31"/>
  <c r="E1009" i="31"/>
  <c r="N1009" i="31"/>
  <c r="O1009" i="31" s="1"/>
  <c r="C1007" i="31"/>
  <c r="D1007" i="31" s="1"/>
  <c r="L1007" i="31"/>
  <c r="E1007" i="31"/>
  <c r="N1007" i="31"/>
  <c r="O1007" i="31" s="1"/>
  <c r="F1007" i="31"/>
  <c r="F988" i="31"/>
  <c r="C988" i="31"/>
  <c r="D988" i="31" s="1"/>
  <c r="M988" i="31"/>
  <c r="E988" i="31"/>
  <c r="H988" i="31"/>
  <c r="M985" i="31"/>
  <c r="F956" i="31"/>
  <c r="C956" i="31"/>
  <c r="D956" i="31" s="1"/>
  <c r="M956" i="31"/>
  <c r="E956" i="31"/>
  <c r="H956" i="31"/>
  <c r="E919" i="31"/>
  <c r="C919" i="31"/>
  <c r="D919" i="31" s="1"/>
  <c r="N919" i="31"/>
  <c r="O919" i="31" s="1"/>
  <c r="F919" i="31"/>
  <c r="H919" i="31"/>
  <c r="J919" i="31"/>
  <c r="K919" i="31" s="1"/>
  <c r="L919" i="31"/>
  <c r="J1023" i="31"/>
  <c r="K1023" i="31" s="1"/>
  <c r="J1015" i="31"/>
  <c r="K1015" i="31" s="1"/>
  <c r="E1005" i="31"/>
  <c r="N1005" i="31"/>
  <c r="O1005" i="31" s="1"/>
  <c r="H1005" i="31"/>
  <c r="J1005" i="31"/>
  <c r="K1005" i="31" s="1"/>
  <c r="J1001" i="31"/>
  <c r="K1001" i="31" s="1"/>
  <c r="C1001" i="31"/>
  <c r="D1001" i="31" s="1"/>
  <c r="L1001" i="31"/>
  <c r="M1001" i="31"/>
  <c r="E1001" i="31"/>
  <c r="N1001" i="31"/>
  <c r="O1001" i="31" s="1"/>
  <c r="C999" i="31"/>
  <c r="D999" i="31" s="1"/>
  <c r="L999" i="31"/>
  <c r="E999" i="31"/>
  <c r="N999" i="31"/>
  <c r="O999" i="31" s="1"/>
  <c r="F999" i="31"/>
  <c r="M990" i="31"/>
  <c r="E990" i="31"/>
  <c r="H990" i="31"/>
  <c r="J990" i="31"/>
  <c r="K990" i="31" s="1"/>
  <c r="L985" i="31"/>
  <c r="F972" i="31"/>
  <c r="C972" i="31"/>
  <c r="D972" i="31" s="1"/>
  <c r="M972" i="31"/>
  <c r="E972" i="31"/>
  <c r="H972" i="31"/>
  <c r="N967" i="31"/>
  <c r="O967" i="31" s="1"/>
  <c r="E937" i="31"/>
  <c r="N937" i="31"/>
  <c r="O937" i="31" s="1"/>
  <c r="F937" i="31"/>
  <c r="H937" i="31"/>
  <c r="J937" i="31"/>
  <c r="K937" i="31" s="1"/>
  <c r="C937" i="31"/>
  <c r="D937" i="31" s="1"/>
  <c r="M937" i="31"/>
  <c r="E935" i="31"/>
  <c r="C935" i="31"/>
  <c r="D935" i="31" s="1"/>
  <c r="N935" i="31"/>
  <c r="O935" i="31" s="1"/>
  <c r="F935" i="31"/>
  <c r="H935" i="31"/>
  <c r="J935" i="31"/>
  <c r="K935" i="31" s="1"/>
  <c r="L935" i="31"/>
  <c r="E921" i="31"/>
  <c r="N921" i="31"/>
  <c r="O921" i="31" s="1"/>
  <c r="F921" i="31"/>
  <c r="H921" i="31"/>
  <c r="J921" i="31"/>
  <c r="K921" i="31" s="1"/>
  <c r="L921" i="31"/>
  <c r="C921" i="31"/>
  <c r="D921" i="31" s="1"/>
  <c r="H1165" i="31"/>
  <c r="H1157" i="31"/>
  <c r="H1149" i="31"/>
  <c r="H1141" i="31"/>
  <c r="J1134" i="31"/>
  <c r="K1134" i="31" s="1"/>
  <c r="E1131" i="31"/>
  <c r="N1131" i="31"/>
  <c r="O1131" i="31" s="1"/>
  <c r="M1128" i="31"/>
  <c r="H1128" i="31"/>
  <c r="H1124" i="31"/>
  <c r="M1124" i="31"/>
  <c r="C1121" i="31"/>
  <c r="D1121" i="31" s="1"/>
  <c r="L1121" i="31"/>
  <c r="C1117" i="31"/>
  <c r="D1117" i="31" s="1"/>
  <c r="L1117" i="31"/>
  <c r="J1097" i="31"/>
  <c r="K1097" i="31" s="1"/>
  <c r="E1097" i="31"/>
  <c r="N1097" i="31"/>
  <c r="O1097" i="31" s="1"/>
  <c r="E1093" i="31"/>
  <c r="N1093" i="31"/>
  <c r="O1093" i="31" s="1"/>
  <c r="J1093" i="31"/>
  <c r="K1093" i="31" s="1"/>
  <c r="M1090" i="31"/>
  <c r="H1090" i="31"/>
  <c r="H1086" i="31"/>
  <c r="M1086" i="31"/>
  <c r="C1083" i="31"/>
  <c r="D1083" i="31" s="1"/>
  <c r="L1083" i="31"/>
  <c r="C1079" i="31"/>
  <c r="D1079" i="31" s="1"/>
  <c r="L1079" i="31"/>
  <c r="J1065" i="31"/>
  <c r="K1065" i="31" s="1"/>
  <c r="E1065" i="31"/>
  <c r="N1065" i="31"/>
  <c r="O1065" i="31" s="1"/>
  <c r="E1061" i="31"/>
  <c r="N1061" i="31"/>
  <c r="O1061" i="31" s="1"/>
  <c r="J1061" i="31"/>
  <c r="K1061" i="31" s="1"/>
  <c r="M1058" i="31"/>
  <c r="H1058" i="31"/>
  <c r="H1054" i="31"/>
  <c r="M1054" i="31"/>
  <c r="C1051" i="31"/>
  <c r="D1051" i="31" s="1"/>
  <c r="L1051" i="31"/>
  <c r="C1047" i="31"/>
  <c r="D1047" i="31" s="1"/>
  <c r="L1047" i="31"/>
  <c r="J1033" i="31"/>
  <c r="K1033" i="31" s="1"/>
  <c r="E1033" i="31"/>
  <c r="N1033" i="31"/>
  <c r="O1033" i="31" s="1"/>
  <c r="H1023" i="31"/>
  <c r="H1015" i="31"/>
  <c r="M1010" i="31"/>
  <c r="F1010" i="31"/>
  <c r="H1010" i="31"/>
  <c r="E997" i="31"/>
  <c r="N997" i="31"/>
  <c r="O997" i="31" s="1"/>
  <c r="H997" i="31"/>
  <c r="J997" i="31"/>
  <c r="K997" i="31" s="1"/>
  <c r="J993" i="31"/>
  <c r="K993" i="31" s="1"/>
  <c r="C993" i="31"/>
  <c r="D993" i="31" s="1"/>
  <c r="L993" i="31"/>
  <c r="M993" i="31"/>
  <c r="E993" i="31"/>
  <c r="N993" i="31"/>
  <c r="O993" i="31" s="1"/>
  <c r="N983" i="31"/>
  <c r="O983" i="31" s="1"/>
  <c r="L977" i="31"/>
  <c r="L975" i="31"/>
  <c r="L967" i="31"/>
  <c r="E953" i="31"/>
  <c r="N953" i="31"/>
  <c r="O953" i="31" s="1"/>
  <c r="F953" i="31"/>
  <c r="H953" i="31"/>
  <c r="J953" i="31"/>
  <c r="K953" i="31" s="1"/>
  <c r="C953" i="31"/>
  <c r="D953" i="31" s="1"/>
  <c r="M953" i="31"/>
  <c r="N934" i="31"/>
  <c r="O934" i="31" s="1"/>
  <c r="M929" i="31"/>
  <c r="E903" i="31"/>
  <c r="C903" i="31"/>
  <c r="D903" i="31" s="1"/>
  <c r="N903" i="31"/>
  <c r="O903" i="31" s="1"/>
  <c r="F903" i="31"/>
  <c r="H903" i="31"/>
  <c r="J903" i="31"/>
  <c r="K903" i="31" s="1"/>
  <c r="L903" i="31"/>
  <c r="F808" i="31"/>
  <c r="C808" i="31"/>
  <c r="D808" i="31" s="1"/>
  <c r="E808" i="31"/>
  <c r="H808" i="31"/>
  <c r="M808" i="31"/>
  <c r="J808" i="31"/>
  <c r="K808" i="31" s="1"/>
  <c r="L808" i="31"/>
  <c r="N808" i="31"/>
  <c r="O808" i="31" s="1"/>
  <c r="H1134" i="31"/>
  <c r="C1133" i="31"/>
  <c r="D1133" i="31" s="1"/>
  <c r="L1133" i="31"/>
  <c r="F1132" i="31"/>
  <c r="J1129" i="31"/>
  <c r="K1129" i="31" s="1"/>
  <c r="L1128" i="31"/>
  <c r="J1125" i="31"/>
  <c r="K1125" i="31" s="1"/>
  <c r="L1124" i="31"/>
  <c r="M1121" i="31"/>
  <c r="M1117" i="31"/>
  <c r="H1105" i="31"/>
  <c r="H1101" i="31"/>
  <c r="J1098" i="31"/>
  <c r="K1098" i="31" s="1"/>
  <c r="L1097" i="31"/>
  <c r="J1094" i="31"/>
  <c r="K1094" i="31" s="1"/>
  <c r="L1093" i="31"/>
  <c r="J1091" i="31"/>
  <c r="K1091" i="31" s="1"/>
  <c r="L1090" i="31"/>
  <c r="J1087" i="31"/>
  <c r="K1087" i="31" s="1"/>
  <c r="L1086" i="31"/>
  <c r="M1083" i="31"/>
  <c r="M1079" i="31"/>
  <c r="H1073" i="31"/>
  <c r="H1069" i="31"/>
  <c r="J1066" i="31"/>
  <c r="K1066" i="31" s="1"/>
  <c r="L1065" i="31"/>
  <c r="J1062" i="31"/>
  <c r="K1062" i="31" s="1"/>
  <c r="L1061" i="31"/>
  <c r="J1059" i="31"/>
  <c r="K1059" i="31" s="1"/>
  <c r="L1058" i="31"/>
  <c r="J1055" i="31"/>
  <c r="K1055" i="31" s="1"/>
  <c r="L1054" i="31"/>
  <c r="M1051" i="31"/>
  <c r="M1047" i="31"/>
  <c r="H1041" i="31"/>
  <c r="H1037" i="31"/>
  <c r="J1034" i="31"/>
  <c r="K1034" i="31" s="1"/>
  <c r="L1033" i="31"/>
  <c r="H1029" i="31"/>
  <c r="J1027" i="31"/>
  <c r="K1027" i="31" s="1"/>
  <c r="C1027" i="31"/>
  <c r="D1027" i="31" s="1"/>
  <c r="L1027" i="31"/>
  <c r="M1026" i="31"/>
  <c r="F1026" i="31"/>
  <c r="H1026" i="31"/>
  <c r="J1025" i="31"/>
  <c r="K1025" i="31" s="1"/>
  <c r="C1025" i="31"/>
  <c r="D1025" i="31" s="1"/>
  <c r="L1025" i="31"/>
  <c r="E1025" i="31"/>
  <c r="N1025" i="31"/>
  <c r="O1025" i="31" s="1"/>
  <c r="F1023" i="31"/>
  <c r="H1021" i="31"/>
  <c r="J1019" i="31"/>
  <c r="K1019" i="31" s="1"/>
  <c r="C1019" i="31"/>
  <c r="D1019" i="31" s="1"/>
  <c r="L1019" i="31"/>
  <c r="M1018" i="31"/>
  <c r="F1018" i="31"/>
  <c r="H1018" i="31"/>
  <c r="J1017" i="31"/>
  <c r="K1017" i="31" s="1"/>
  <c r="C1017" i="31"/>
  <c r="D1017" i="31" s="1"/>
  <c r="L1017" i="31"/>
  <c r="E1017" i="31"/>
  <c r="N1017" i="31"/>
  <c r="O1017" i="31" s="1"/>
  <c r="F1015" i="31"/>
  <c r="H1013" i="31"/>
  <c r="J1011" i="31"/>
  <c r="K1011" i="31" s="1"/>
  <c r="C1011" i="31"/>
  <c r="D1011" i="31" s="1"/>
  <c r="L1011" i="31"/>
  <c r="M1007" i="31"/>
  <c r="M1005" i="31"/>
  <c r="M1002" i="31"/>
  <c r="F1002" i="31"/>
  <c r="H1002" i="31"/>
  <c r="C991" i="31"/>
  <c r="D991" i="31" s="1"/>
  <c r="M991" i="31"/>
  <c r="N991" i="31"/>
  <c r="O991" i="31" s="1"/>
  <c r="E991" i="31"/>
  <c r="N988" i="31"/>
  <c r="O988" i="31" s="1"/>
  <c r="L983" i="31"/>
  <c r="J977" i="31"/>
  <c r="K977" i="31" s="1"/>
  <c r="J975" i="31"/>
  <c r="K975" i="31" s="1"/>
  <c r="F967" i="31"/>
  <c r="E951" i="31"/>
  <c r="H951" i="31"/>
  <c r="J951" i="31"/>
  <c r="K951" i="31" s="1"/>
  <c r="C951" i="31"/>
  <c r="D951" i="31" s="1"/>
  <c r="M951" i="31"/>
  <c r="E945" i="31"/>
  <c r="N945" i="31"/>
  <c r="O945" i="31" s="1"/>
  <c r="C945" i="31"/>
  <c r="D945" i="31" s="1"/>
  <c r="M945" i="31"/>
  <c r="F945" i="31"/>
  <c r="H945" i="31"/>
  <c r="C943" i="31"/>
  <c r="D943" i="31" s="1"/>
  <c r="M943" i="31"/>
  <c r="N943" i="31"/>
  <c r="O943" i="31" s="1"/>
  <c r="E943" i="31"/>
  <c r="H943" i="31"/>
  <c r="N940" i="31"/>
  <c r="O940" i="31" s="1"/>
  <c r="J929" i="31"/>
  <c r="K929" i="31" s="1"/>
  <c r="M918" i="31"/>
  <c r="J918" i="31"/>
  <c r="K918" i="31" s="1"/>
  <c r="F918" i="31"/>
  <c r="H918" i="31"/>
  <c r="L918" i="31"/>
  <c r="C918" i="31"/>
  <c r="D918" i="31" s="1"/>
  <c r="E887" i="31"/>
  <c r="C887" i="31"/>
  <c r="D887" i="31" s="1"/>
  <c r="N887" i="31"/>
  <c r="O887" i="31" s="1"/>
  <c r="F887" i="31"/>
  <c r="H887" i="31"/>
  <c r="J887" i="31"/>
  <c r="K887" i="31" s="1"/>
  <c r="L887" i="31"/>
  <c r="J926" i="31"/>
  <c r="K926" i="31" s="1"/>
  <c r="J925" i="31"/>
  <c r="K925" i="31" s="1"/>
  <c r="H925" i="31"/>
  <c r="J916" i="31"/>
  <c r="K916" i="31" s="1"/>
  <c r="H913" i="31"/>
  <c r="J910" i="31"/>
  <c r="K910" i="31" s="1"/>
  <c r="J909" i="31"/>
  <c r="K909" i="31" s="1"/>
  <c r="H909" i="31"/>
  <c r="J900" i="31"/>
  <c r="K900" i="31" s="1"/>
  <c r="H897" i="31"/>
  <c r="J894" i="31"/>
  <c r="K894" i="31" s="1"/>
  <c r="J893" i="31"/>
  <c r="K893" i="31" s="1"/>
  <c r="H893" i="31"/>
  <c r="M886" i="31"/>
  <c r="J886" i="31"/>
  <c r="K886" i="31" s="1"/>
  <c r="E881" i="31"/>
  <c r="N881" i="31"/>
  <c r="O881" i="31" s="1"/>
  <c r="H881" i="31"/>
  <c r="L876" i="31"/>
  <c r="N871" i="31"/>
  <c r="O871" i="31" s="1"/>
  <c r="E857" i="31"/>
  <c r="N857" i="31"/>
  <c r="O857" i="31" s="1"/>
  <c r="H857" i="31"/>
  <c r="L857" i="31"/>
  <c r="J853" i="31"/>
  <c r="K853" i="31" s="1"/>
  <c r="E853" i="31"/>
  <c r="H853" i="31"/>
  <c r="F853" i="31"/>
  <c r="C853" i="31"/>
  <c r="D853" i="31" s="1"/>
  <c r="N839" i="31"/>
  <c r="M832" i="31"/>
  <c r="F832" i="31"/>
  <c r="J832" i="31"/>
  <c r="K832" i="31" s="1"/>
  <c r="C832" i="31"/>
  <c r="D832" i="31" s="1"/>
  <c r="M824" i="31"/>
  <c r="E824" i="31"/>
  <c r="N824" i="31"/>
  <c r="O824" i="31" s="1"/>
  <c r="C824" i="31"/>
  <c r="D824" i="31" s="1"/>
  <c r="J824" i="31"/>
  <c r="K824" i="31" s="1"/>
  <c r="M783" i="31"/>
  <c r="C783" i="31"/>
  <c r="D783" i="31" s="1"/>
  <c r="E783" i="31"/>
  <c r="H783" i="31"/>
  <c r="J783" i="31"/>
  <c r="K783" i="31" s="1"/>
  <c r="C780" i="31"/>
  <c r="D780" i="31" s="1"/>
  <c r="L780" i="31"/>
  <c r="J780" i="31"/>
  <c r="K780" i="31" s="1"/>
  <c r="F780" i="31"/>
  <c r="M780" i="31"/>
  <c r="N780" i="31"/>
  <c r="O780" i="31" s="1"/>
  <c r="E780" i="31"/>
  <c r="C722" i="31"/>
  <c r="D722" i="31" s="1"/>
  <c r="L722" i="31"/>
  <c r="E722" i="31"/>
  <c r="N722" i="31"/>
  <c r="O722" i="31" s="1"/>
  <c r="M722" i="31"/>
  <c r="H722" i="31"/>
  <c r="J722" i="31"/>
  <c r="K722" i="31" s="1"/>
  <c r="F722" i="31"/>
  <c r="J716" i="31"/>
  <c r="K716" i="31" s="1"/>
  <c r="C716" i="31"/>
  <c r="D716" i="31" s="1"/>
  <c r="L716" i="31"/>
  <c r="M716" i="31"/>
  <c r="N716" i="31"/>
  <c r="H716" i="31"/>
  <c r="F908" i="31"/>
  <c r="C908" i="31"/>
  <c r="D908" i="31" s="1"/>
  <c r="M908" i="31"/>
  <c r="E905" i="31"/>
  <c r="N905" i="31"/>
  <c r="O905" i="31" s="1"/>
  <c r="F905" i="31"/>
  <c r="M902" i="31"/>
  <c r="J902" i="31"/>
  <c r="K902" i="31" s="1"/>
  <c r="F892" i="31"/>
  <c r="C892" i="31"/>
  <c r="D892" i="31" s="1"/>
  <c r="M892" i="31"/>
  <c r="E889" i="31"/>
  <c r="N889" i="31"/>
  <c r="O889" i="31" s="1"/>
  <c r="F889" i="31"/>
  <c r="N852" i="31"/>
  <c r="O852" i="31" s="1"/>
  <c r="F844" i="31"/>
  <c r="N844" i="31"/>
  <c r="O844" i="31" s="1"/>
  <c r="H844" i="31"/>
  <c r="C844" i="31"/>
  <c r="D844" i="31" s="1"/>
  <c r="L839" i="31"/>
  <c r="E827" i="31"/>
  <c r="N827" i="31"/>
  <c r="O827" i="31" s="1"/>
  <c r="C827" i="31"/>
  <c r="D827" i="31" s="1"/>
  <c r="F827" i="31"/>
  <c r="M827" i="31"/>
  <c r="F792" i="31"/>
  <c r="E792" i="31"/>
  <c r="J792" i="31"/>
  <c r="K792" i="31" s="1"/>
  <c r="L792" i="31"/>
  <c r="C792" i="31"/>
  <c r="D792" i="31" s="1"/>
  <c r="E786" i="31"/>
  <c r="N786" i="31"/>
  <c r="O786" i="31" s="1"/>
  <c r="C786" i="31"/>
  <c r="D786" i="31" s="1"/>
  <c r="M786" i="31"/>
  <c r="F786" i="31"/>
  <c r="L786" i="31"/>
  <c r="M759" i="31"/>
  <c r="F759" i="31"/>
  <c r="J759" i="31"/>
  <c r="K759" i="31" s="1"/>
  <c r="H759" i="31"/>
  <c r="N759" i="31"/>
  <c r="O759" i="31" s="1"/>
  <c r="E759" i="31"/>
  <c r="L759" i="31"/>
  <c r="C759" i="31"/>
  <c r="D759" i="31" s="1"/>
  <c r="M741" i="31"/>
  <c r="F741" i="31"/>
  <c r="L741" i="31"/>
  <c r="E741" i="31"/>
  <c r="H741" i="31"/>
  <c r="J741" i="31"/>
  <c r="K741" i="31" s="1"/>
  <c r="C741" i="31"/>
  <c r="D741" i="31" s="1"/>
  <c r="J734" i="31"/>
  <c r="K734" i="31" s="1"/>
  <c r="L734" i="31"/>
  <c r="H734" i="31"/>
  <c r="M734" i="31"/>
  <c r="C734" i="31"/>
  <c r="D734" i="31" s="1"/>
  <c r="N734" i="31"/>
  <c r="O734" i="31" s="1"/>
  <c r="F734" i="31"/>
  <c r="J636" i="31"/>
  <c r="K636" i="31" s="1"/>
  <c r="C636" i="31"/>
  <c r="D636" i="31" s="1"/>
  <c r="L636" i="31"/>
  <c r="E636" i="31"/>
  <c r="F636" i="31"/>
  <c r="H636" i="31"/>
  <c r="M636" i="31"/>
  <c r="N636" i="31"/>
  <c r="O636" i="31" s="1"/>
  <c r="M1030" i="31"/>
  <c r="M1022" i="31"/>
  <c r="M1014" i="31"/>
  <c r="M1006" i="31"/>
  <c r="L1003" i="31"/>
  <c r="C1003" i="31"/>
  <c r="D1003" i="31" s="1"/>
  <c r="M998" i="31"/>
  <c r="L995" i="31"/>
  <c r="C995" i="31"/>
  <c r="D995" i="31" s="1"/>
  <c r="N989" i="31"/>
  <c r="O989" i="31" s="1"/>
  <c r="C987" i="31"/>
  <c r="D987" i="31" s="1"/>
  <c r="L987" i="31"/>
  <c r="E982" i="31"/>
  <c r="H981" i="31"/>
  <c r="M980" i="31"/>
  <c r="J974" i="31"/>
  <c r="K974" i="31" s="1"/>
  <c r="N973" i="31"/>
  <c r="O973" i="31" s="1"/>
  <c r="C971" i="31"/>
  <c r="D971" i="31" s="1"/>
  <c r="L971" i="31"/>
  <c r="E966" i="31"/>
  <c r="H965" i="31"/>
  <c r="M964" i="31"/>
  <c r="J958" i="31"/>
  <c r="K958" i="31" s="1"/>
  <c r="N957" i="31"/>
  <c r="O957" i="31" s="1"/>
  <c r="C955" i="31"/>
  <c r="D955" i="31" s="1"/>
  <c r="L955" i="31"/>
  <c r="F954" i="31"/>
  <c r="E950" i="31"/>
  <c r="H949" i="31"/>
  <c r="M948" i="31"/>
  <c r="J942" i="31"/>
  <c r="K942" i="31" s="1"/>
  <c r="N941" i="31"/>
  <c r="O941" i="31" s="1"/>
  <c r="C939" i="31"/>
  <c r="D939" i="31" s="1"/>
  <c r="L939" i="31"/>
  <c r="F938" i="31"/>
  <c r="N930" i="31"/>
  <c r="O930" i="31" s="1"/>
  <c r="E916" i="31"/>
  <c r="N914" i="31"/>
  <c r="O914" i="31" s="1"/>
  <c r="F913" i="31"/>
  <c r="L908" i="31"/>
  <c r="L905" i="31"/>
  <c r="L902" i="31"/>
  <c r="E900" i="31"/>
  <c r="N898" i="31"/>
  <c r="O898" i="31" s="1"/>
  <c r="F897" i="31"/>
  <c r="L892" i="31"/>
  <c r="L889" i="31"/>
  <c r="L886" i="31"/>
  <c r="L881" i="31"/>
  <c r="H876" i="31"/>
  <c r="F875" i="31"/>
  <c r="F874" i="31"/>
  <c r="H871" i="31"/>
  <c r="M870" i="31"/>
  <c r="E870" i="31"/>
  <c r="N870" i="31"/>
  <c r="O870" i="31" s="1"/>
  <c r="C870" i="31"/>
  <c r="D870" i="31" s="1"/>
  <c r="J870" i="31"/>
  <c r="K870" i="31" s="1"/>
  <c r="H858" i="31"/>
  <c r="C858" i="31"/>
  <c r="D858" i="31" s="1"/>
  <c r="M858" i="31"/>
  <c r="F858" i="31"/>
  <c r="L852" i="31"/>
  <c r="C851" i="31"/>
  <c r="D851" i="31" s="1"/>
  <c r="L851" i="31"/>
  <c r="N851" i="31"/>
  <c r="O851" i="31" s="1"/>
  <c r="H851" i="31"/>
  <c r="E851" i="31"/>
  <c r="E841" i="31"/>
  <c r="N841" i="31"/>
  <c r="O841" i="31" s="1"/>
  <c r="M841" i="31"/>
  <c r="C841" i="31"/>
  <c r="D841" i="31" s="1"/>
  <c r="J841" i="31"/>
  <c r="K841" i="31" s="1"/>
  <c r="H839" i="31"/>
  <c r="M838" i="31"/>
  <c r="E838" i="31"/>
  <c r="J838" i="31"/>
  <c r="K838" i="31" s="1"/>
  <c r="N838" i="31"/>
  <c r="O838" i="31" s="1"/>
  <c r="H795" i="31"/>
  <c r="C795" i="31"/>
  <c r="D795" i="31" s="1"/>
  <c r="M795" i="31"/>
  <c r="F795" i="31"/>
  <c r="J795" i="31"/>
  <c r="K795" i="31" s="1"/>
  <c r="L795" i="31"/>
  <c r="N795" i="31"/>
  <c r="O795" i="31" s="1"/>
  <c r="E795" i="31"/>
  <c r="N791" i="31"/>
  <c r="O791" i="31" s="1"/>
  <c r="J790" i="31"/>
  <c r="K790" i="31" s="1"/>
  <c r="E790" i="31"/>
  <c r="H790" i="31"/>
  <c r="L790" i="31"/>
  <c r="M790" i="31"/>
  <c r="C788" i="31"/>
  <c r="D788" i="31" s="1"/>
  <c r="L788" i="31"/>
  <c r="N788" i="31"/>
  <c r="O788" i="31" s="1"/>
  <c r="J788" i="31"/>
  <c r="K788" i="31" s="1"/>
  <c r="M788" i="31"/>
  <c r="F788" i="31"/>
  <c r="M701" i="31"/>
  <c r="F701" i="31"/>
  <c r="H701" i="31"/>
  <c r="L701" i="31"/>
  <c r="E701" i="31"/>
  <c r="J701" i="31"/>
  <c r="K701" i="31" s="1"/>
  <c r="N701" i="31"/>
  <c r="O701" i="31" s="1"/>
  <c r="C701" i="31"/>
  <c r="D701" i="31" s="1"/>
  <c r="F980" i="31"/>
  <c r="H974" i="31"/>
  <c r="F964" i="31"/>
  <c r="H958" i="31"/>
  <c r="F948" i="31"/>
  <c r="H942" i="31"/>
  <c r="J933" i="31"/>
  <c r="K933" i="31" s="1"/>
  <c r="N933" i="31"/>
  <c r="O933" i="31" s="1"/>
  <c r="H930" i="31"/>
  <c r="F930" i="31"/>
  <c r="F926" i="31"/>
  <c r="C923" i="31"/>
  <c r="D923" i="31" s="1"/>
  <c r="L923" i="31"/>
  <c r="J917" i="31"/>
  <c r="K917" i="31" s="1"/>
  <c r="N917" i="31"/>
  <c r="O917" i="31" s="1"/>
  <c r="H914" i="31"/>
  <c r="F914" i="31"/>
  <c r="F910" i="31"/>
  <c r="C907" i="31"/>
  <c r="D907" i="31" s="1"/>
  <c r="L907" i="31"/>
  <c r="J901" i="31"/>
  <c r="K901" i="31" s="1"/>
  <c r="N901" i="31"/>
  <c r="O901" i="31" s="1"/>
  <c r="H898" i="31"/>
  <c r="F898" i="31"/>
  <c r="N895" i="31"/>
  <c r="O895" i="31" s="1"/>
  <c r="C895" i="31"/>
  <c r="D895" i="31" s="1"/>
  <c r="F894" i="31"/>
  <c r="C891" i="31"/>
  <c r="D891" i="31" s="1"/>
  <c r="L891" i="31"/>
  <c r="F884" i="31"/>
  <c r="E884" i="31"/>
  <c r="H884" i="31"/>
  <c r="J881" i="31"/>
  <c r="K881" i="31" s="1"/>
  <c r="E876" i="31"/>
  <c r="E873" i="31"/>
  <c r="N873" i="31"/>
  <c r="O873" i="31" s="1"/>
  <c r="C873" i="31"/>
  <c r="D873" i="31" s="1"/>
  <c r="F873" i="31"/>
  <c r="M862" i="31"/>
  <c r="F862" i="31"/>
  <c r="J862" i="31"/>
  <c r="K862" i="31" s="1"/>
  <c r="N862" i="31"/>
  <c r="O862" i="31" s="1"/>
  <c r="C862" i="31"/>
  <c r="D862" i="31" s="1"/>
  <c r="N853" i="31"/>
  <c r="O853" i="31" s="1"/>
  <c r="H852" i="31"/>
  <c r="F830" i="31"/>
  <c r="N830" i="31"/>
  <c r="O830" i="31" s="1"/>
  <c r="H830" i="31"/>
  <c r="J830" i="31"/>
  <c r="K830" i="31" s="1"/>
  <c r="L830" i="31"/>
  <c r="E830" i="31"/>
  <c r="F825" i="31"/>
  <c r="M825" i="31"/>
  <c r="C825" i="31"/>
  <c r="D825" i="31" s="1"/>
  <c r="J825" i="31"/>
  <c r="K825" i="31" s="1"/>
  <c r="M807" i="31"/>
  <c r="E807" i="31"/>
  <c r="C807" i="31"/>
  <c r="D807" i="31" s="1"/>
  <c r="H807" i="31"/>
  <c r="N807" i="31"/>
  <c r="O807" i="31" s="1"/>
  <c r="H791" i="31"/>
  <c r="J1003" i="31"/>
  <c r="K1003" i="31" s="1"/>
  <c r="J995" i="31"/>
  <c r="K995" i="31" s="1"/>
  <c r="F981" i="31"/>
  <c r="F949" i="31"/>
  <c r="L933" i="31"/>
  <c r="L930" i="31"/>
  <c r="F925" i="31"/>
  <c r="M923" i="31"/>
  <c r="L917" i="31"/>
  <c r="N916" i="31"/>
  <c r="O916" i="31" s="1"/>
  <c r="L914" i="31"/>
  <c r="F909" i="31"/>
  <c r="J908" i="31"/>
  <c r="K908" i="31" s="1"/>
  <c r="M907" i="31"/>
  <c r="J905" i="31"/>
  <c r="K905" i="31" s="1"/>
  <c r="H902" i="31"/>
  <c r="L901" i="31"/>
  <c r="N900" i="31"/>
  <c r="O900" i="31" s="1"/>
  <c r="F893" i="31"/>
  <c r="J892" i="31"/>
  <c r="K892" i="31" s="1"/>
  <c r="J889" i="31"/>
  <c r="K889" i="31" s="1"/>
  <c r="H886" i="31"/>
  <c r="H874" i="31"/>
  <c r="C874" i="31"/>
  <c r="D874" i="31" s="1"/>
  <c r="M874" i="31"/>
  <c r="L874" i="31"/>
  <c r="M857" i="31"/>
  <c r="M853" i="31"/>
  <c r="J845" i="31"/>
  <c r="K845" i="31" s="1"/>
  <c r="N845" i="31"/>
  <c r="O845" i="31" s="1"/>
  <c r="F845" i="31"/>
  <c r="H845" i="31"/>
  <c r="C845" i="31"/>
  <c r="D845" i="31" s="1"/>
  <c r="N832" i="31"/>
  <c r="O832" i="31" s="1"/>
  <c r="L824" i="31"/>
  <c r="J718" i="31"/>
  <c r="K718" i="31" s="1"/>
  <c r="C718" i="31"/>
  <c r="D718" i="31" s="1"/>
  <c r="N718" i="31"/>
  <c r="O718" i="31" s="1"/>
  <c r="F718" i="31"/>
  <c r="E718" i="31"/>
  <c r="H718" i="31"/>
  <c r="L718" i="31"/>
  <c r="M718" i="31"/>
  <c r="M926" i="31"/>
  <c r="E926" i="31"/>
  <c r="F916" i="31"/>
  <c r="H916" i="31"/>
  <c r="E913" i="31"/>
  <c r="N913" i="31"/>
  <c r="O913" i="31" s="1"/>
  <c r="M910" i="31"/>
  <c r="E910" i="31"/>
  <c r="H908" i="31"/>
  <c r="H905" i="31"/>
  <c r="F900" i="31"/>
  <c r="H900" i="31"/>
  <c r="E897" i="31"/>
  <c r="N897" i="31"/>
  <c r="O897" i="31" s="1"/>
  <c r="M894" i="31"/>
  <c r="E894" i="31"/>
  <c r="H892" i="31"/>
  <c r="H889" i="31"/>
  <c r="F876" i="31"/>
  <c r="N876" i="31"/>
  <c r="O876" i="31" s="1"/>
  <c r="J876" i="31"/>
  <c r="K876" i="31" s="1"/>
  <c r="C875" i="31"/>
  <c r="D875" i="31" s="1"/>
  <c r="L875" i="31"/>
  <c r="H875" i="31"/>
  <c r="J875" i="31"/>
  <c r="K875" i="31" s="1"/>
  <c r="M875" i="31"/>
  <c r="F871" i="31"/>
  <c r="M871" i="31"/>
  <c r="C871" i="31"/>
  <c r="D871" i="31" s="1"/>
  <c r="J871" i="31"/>
  <c r="K871" i="31" s="1"/>
  <c r="F852" i="31"/>
  <c r="J852" i="31"/>
  <c r="K852" i="31" s="1"/>
  <c r="C852" i="31"/>
  <c r="D852" i="31" s="1"/>
  <c r="M852" i="31"/>
  <c r="J839" i="31"/>
  <c r="K839" i="31" s="1"/>
  <c r="M839" i="31"/>
  <c r="E839" i="31"/>
  <c r="M791" i="31"/>
  <c r="E791" i="31"/>
  <c r="J791" i="31"/>
  <c r="K791" i="31" s="1"/>
  <c r="L791" i="31"/>
  <c r="C791" i="31"/>
  <c r="D791" i="31" s="1"/>
  <c r="H989" i="31"/>
  <c r="J982" i="31"/>
  <c r="K982" i="31" s="1"/>
  <c r="N981" i="31"/>
  <c r="O981" i="31" s="1"/>
  <c r="H980" i="31"/>
  <c r="C979" i="31"/>
  <c r="D979" i="31" s="1"/>
  <c r="L979" i="31"/>
  <c r="F978" i="31"/>
  <c r="E974" i="31"/>
  <c r="H973" i="31"/>
  <c r="J966" i="31"/>
  <c r="K966" i="31" s="1"/>
  <c r="N965" i="31"/>
  <c r="H964" i="31"/>
  <c r="C963" i="31"/>
  <c r="D963" i="31" s="1"/>
  <c r="L963" i="31"/>
  <c r="F962" i="31"/>
  <c r="E958" i="31"/>
  <c r="H957" i="31"/>
  <c r="J950" i="31"/>
  <c r="K950" i="31" s="1"/>
  <c r="N949" i="31"/>
  <c r="O949" i="31" s="1"/>
  <c r="H948" i="31"/>
  <c r="C947" i="31"/>
  <c r="D947" i="31" s="1"/>
  <c r="L947" i="31"/>
  <c r="E942" i="31"/>
  <c r="H941" i="31"/>
  <c r="H933" i="31"/>
  <c r="J930" i="31"/>
  <c r="K930" i="31" s="1"/>
  <c r="J927" i="31"/>
  <c r="K927" i="31" s="1"/>
  <c r="L926" i="31"/>
  <c r="J923" i="31"/>
  <c r="K923" i="31" s="1"/>
  <c r="H917" i="31"/>
  <c r="L916" i="31"/>
  <c r="J914" i="31"/>
  <c r="K914" i="31" s="1"/>
  <c r="L913" i="31"/>
  <c r="J911" i="31"/>
  <c r="K911" i="31" s="1"/>
  <c r="L910" i="31"/>
  <c r="J907" i="31"/>
  <c r="K907" i="31" s="1"/>
  <c r="F902" i="31"/>
  <c r="H901" i="31"/>
  <c r="L900" i="31"/>
  <c r="J898" i="31"/>
  <c r="K898" i="31" s="1"/>
  <c r="L897" i="31"/>
  <c r="J895" i="31"/>
  <c r="K895" i="31" s="1"/>
  <c r="L894" i="31"/>
  <c r="J891" i="31"/>
  <c r="K891" i="31" s="1"/>
  <c r="E886" i="31"/>
  <c r="M878" i="31"/>
  <c r="F878" i="31"/>
  <c r="L878" i="31"/>
  <c r="C878" i="31"/>
  <c r="D878" i="31" s="1"/>
  <c r="J877" i="31"/>
  <c r="K877" i="31" s="1"/>
  <c r="F877" i="31"/>
  <c r="N874" i="31"/>
  <c r="O874" i="31" s="1"/>
  <c r="L873" i="31"/>
  <c r="F857" i="31"/>
  <c r="L844" i="31"/>
  <c r="H832" i="31"/>
  <c r="J831" i="31"/>
  <c r="K831" i="31" s="1"/>
  <c r="N831" i="31"/>
  <c r="O831" i="31" s="1"/>
  <c r="L831" i="31"/>
  <c r="E831" i="31"/>
  <c r="J827" i="31"/>
  <c r="K827" i="31" s="1"/>
  <c r="N825" i="31"/>
  <c r="O825" i="31" s="1"/>
  <c r="E810" i="31"/>
  <c r="N810" i="31"/>
  <c r="O810" i="31" s="1"/>
  <c r="F810" i="31"/>
  <c r="J810" i="31"/>
  <c r="K810" i="31" s="1"/>
  <c r="L810" i="31"/>
  <c r="C810" i="31"/>
  <c r="D810" i="31" s="1"/>
  <c r="M799" i="31"/>
  <c r="F799" i="31"/>
  <c r="J799" i="31"/>
  <c r="K799" i="31" s="1"/>
  <c r="N799" i="31"/>
  <c r="O799" i="31" s="1"/>
  <c r="C799" i="31"/>
  <c r="D799" i="31" s="1"/>
  <c r="E799" i="31"/>
  <c r="M792" i="31"/>
  <c r="F789" i="31"/>
  <c r="J789" i="31"/>
  <c r="K789" i="31" s="1"/>
  <c r="C789" i="31"/>
  <c r="D789" i="31" s="1"/>
  <c r="M789" i="31"/>
  <c r="H789" i="31"/>
  <c r="L789" i="31"/>
  <c r="N789" i="31"/>
  <c r="O789" i="31" s="1"/>
  <c r="E789" i="31"/>
  <c r="L783" i="31"/>
  <c r="F781" i="31"/>
  <c r="E781" i="31"/>
  <c r="H781" i="31"/>
  <c r="L781" i="31"/>
  <c r="J781" i="31"/>
  <c r="K781" i="31" s="1"/>
  <c r="M781" i="31"/>
  <c r="N781" i="31"/>
  <c r="O781" i="31" s="1"/>
  <c r="C614" i="31"/>
  <c r="D614" i="31" s="1"/>
  <c r="L614" i="31"/>
  <c r="E614" i="31"/>
  <c r="N614" i="31"/>
  <c r="O614" i="31" s="1"/>
  <c r="H614" i="31"/>
  <c r="J614" i="31"/>
  <c r="K614" i="31" s="1"/>
  <c r="M614" i="31"/>
  <c r="F614" i="31"/>
  <c r="F855" i="31"/>
  <c r="M854" i="31"/>
  <c r="E854" i="31"/>
  <c r="M846" i="31"/>
  <c r="F846" i="31"/>
  <c r="J846" i="31"/>
  <c r="K846" i="31" s="1"/>
  <c r="L828" i="31"/>
  <c r="L821" i="31"/>
  <c r="M820" i="31"/>
  <c r="H811" i="31"/>
  <c r="C811" i="31"/>
  <c r="D811" i="31" s="1"/>
  <c r="M811" i="31"/>
  <c r="F811" i="31"/>
  <c r="J806" i="31"/>
  <c r="K806" i="31" s="1"/>
  <c r="E806" i="31"/>
  <c r="H806" i="31"/>
  <c r="F805" i="31"/>
  <c r="J805" i="31"/>
  <c r="K805" i="31" s="1"/>
  <c r="C805" i="31"/>
  <c r="D805" i="31" s="1"/>
  <c r="M805" i="31"/>
  <c r="C804" i="31"/>
  <c r="D804" i="31" s="1"/>
  <c r="L804" i="31"/>
  <c r="N804" i="31"/>
  <c r="O804" i="31" s="1"/>
  <c r="L798" i="31"/>
  <c r="L797" i="31"/>
  <c r="C784" i="31"/>
  <c r="D784" i="31" s="1"/>
  <c r="M784" i="31"/>
  <c r="H784" i="31"/>
  <c r="L784" i="31"/>
  <c r="M778" i="31"/>
  <c r="J776" i="31"/>
  <c r="K776" i="31" s="1"/>
  <c r="F776" i="31"/>
  <c r="L776" i="31"/>
  <c r="N774" i="31"/>
  <c r="O774" i="31" s="1"/>
  <c r="J732" i="31"/>
  <c r="K732" i="31" s="1"/>
  <c r="C732" i="31"/>
  <c r="D732" i="31" s="1"/>
  <c r="L732" i="31"/>
  <c r="E732" i="31"/>
  <c r="H732" i="31"/>
  <c r="M732" i="31"/>
  <c r="F732" i="31"/>
  <c r="J702" i="31"/>
  <c r="K702" i="31" s="1"/>
  <c r="E702" i="31"/>
  <c r="F702" i="31"/>
  <c r="H702" i="31"/>
  <c r="L702" i="31"/>
  <c r="N702" i="31"/>
  <c r="O702" i="31" s="1"/>
  <c r="E630" i="31"/>
  <c r="N630" i="31"/>
  <c r="O630" i="31" s="1"/>
  <c r="C630" i="31"/>
  <c r="D630" i="31" s="1"/>
  <c r="M630" i="31"/>
  <c r="F630" i="31"/>
  <c r="J630" i="31"/>
  <c r="K630" i="31" s="1"/>
  <c r="L630" i="31"/>
  <c r="H630" i="31"/>
  <c r="C624" i="31"/>
  <c r="D624" i="31" s="1"/>
  <c r="L624" i="31"/>
  <c r="J624" i="31"/>
  <c r="K624" i="31" s="1"/>
  <c r="H624" i="31"/>
  <c r="N624" i="31"/>
  <c r="O624" i="31" s="1"/>
  <c r="F624" i="31"/>
  <c r="M624" i="31"/>
  <c r="E624" i="31"/>
  <c r="C574" i="31"/>
  <c r="D574" i="31" s="1"/>
  <c r="L574" i="31"/>
  <c r="E574" i="31"/>
  <c r="N574" i="31"/>
  <c r="H574" i="31"/>
  <c r="J574" i="31"/>
  <c r="K574" i="31" s="1"/>
  <c r="M574" i="31"/>
  <c r="J570" i="31"/>
  <c r="K570" i="31" s="1"/>
  <c r="F570" i="31"/>
  <c r="L570" i="31"/>
  <c r="C570" i="31"/>
  <c r="D570" i="31" s="1"/>
  <c r="N570" i="31"/>
  <c r="O570" i="31" s="1"/>
  <c r="M570" i="31"/>
  <c r="E570" i="31"/>
  <c r="M815" i="31"/>
  <c r="F815" i="31"/>
  <c r="J815" i="31"/>
  <c r="K815" i="31" s="1"/>
  <c r="E794" i="31"/>
  <c r="N794" i="31"/>
  <c r="O794" i="31" s="1"/>
  <c r="J775" i="31"/>
  <c r="K775" i="31" s="1"/>
  <c r="M766" i="31"/>
  <c r="J760" i="31"/>
  <c r="K760" i="31" s="1"/>
  <c r="F760" i="31"/>
  <c r="H760" i="31"/>
  <c r="M760" i="31"/>
  <c r="E736" i="31"/>
  <c r="N736" i="31"/>
  <c r="O736" i="31" s="1"/>
  <c r="J736" i="31"/>
  <c r="K736" i="31" s="1"/>
  <c r="F736" i="31"/>
  <c r="E731" i="31"/>
  <c r="J724" i="31"/>
  <c r="K724" i="31" s="1"/>
  <c r="C724" i="31"/>
  <c r="D724" i="31" s="1"/>
  <c r="L724" i="31"/>
  <c r="F724" i="31"/>
  <c r="M724" i="31"/>
  <c r="E724" i="31"/>
  <c r="M693" i="31"/>
  <c r="F693" i="31"/>
  <c r="H693" i="31"/>
  <c r="L693" i="31"/>
  <c r="N693" i="31"/>
  <c r="O693" i="31" s="1"/>
  <c r="C693" i="31"/>
  <c r="D693" i="31" s="1"/>
  <c r="J693" i="31"/>
  <c r="K693" i="31" s="1"/>
  <c r="M601" i="31"/>
  <c r="F601" i="31"/>
  <c r="C601" i="31"/>
  <c r="D601" i="31" s="1"/>
  <c r="E601" i="31"/>
  <c r="J601" i="31"/>
  <c r="K601" i="31" s="1"/>
  <c r="L601" i="31"/>
  <c r="N601" i="31"/>
  <c r="O601" i="31" s="1"/>
  <c r="H601" i="31"/>
  <c r="C931" i="31"/>
  <c r="D931" i="31" s="1"/>
  <c r="L931" i="31"/>
  <c r="C915" i="31"/>
  <c r="D915" i="31" s="1"/>
  <c r="L915" i="31"/>
  <c r="C899" i="31"/>
  <c r="D899" i="31" s="1"/>
  <c r="L899" i="31"/>
  <c r="N885" i="31"/>
  <c r="O885" i="31" s="1"/>
  <c r="C883" i="31"/>
  <c r="D883" i="31" s="1"/>
  <c r="L883" i="31"/>
  <c r="H855" i="31"/>
  <c r="H854" i="31"/>
  <c r="H846" i="31"/>
  <c r="H842" i="31"/>
  <c r="C842" i="31"/>
  <c r="D842" i="31" s="1"/>
  <c r="M842" i="31"/>
  <c r="F842" i="31"/>
  <c r="J837" i="31"/>
  <c r="K837" i="31" s="1"/>
  <c r="E837" i="31"/>
  <c r="H837" i="31"/>
  <c r="C836" i="31"/>
  <c r="D836" i="31" s="1"/>
  <c r="L836" i="31"/>
  <c r="N836" i="31"/>
  <c r="O836" i="31" s="1"/>
  <c r="N815" i="31"/>
  <c r="O815" i="31" s="1"/>
  <c r="J814" i="31"/>
  <c r="K814" i="31" s="1"/>
  <c r="N814" i="31"/>
  <c r="O814" i="31" s="1"/>
  <c r="F813" i="31"/>
  <c r="N813" i="31"/>
  <c r="O813" i="31" s="1"/>
  <c r="H813" i="31"/>
  <c r="M794" i="31"/>
  <c r="H766" i="31"/>
  <c r="C746" i="31"/>
  <c r="D746" i="31" s="1"/>
  <c r="L746" i="31"/>
  <c r="E746" i="31"/>
  <c r="N746" i="31"/>
  <c r="O746" i="31" s="1"/>
  <c r="F746" i="31"/>
  <c r="E744" i="31"/>
  <c r="N744" i="31"/>
  <c r="O744" i="31" s="1"/>
  <c r="C744" i="31"/>
  <c r="D744" i="31" s="1"/>
  <c r="H744" i="31"/>
  <c r="J742" i="31"/>
  <c r="K742" i="31" s="1"/>
  <c r="C742" i="31"/>
  <c r="D742" i="31" s="1"/>
  <c r="N742" i="31"/>
  <c r="O742" i="31" s="1"/>
  <c r="F742" i="31"/>
  <c r="M742" i="31"/>
  <c r="F739" i="31"/>
  <c r="H739" i="31"/>
  <c r="E739" i="31"/>
  <c r="C739" i="31"/>
  <c r="D739" i="31" s="1"/>
  <c r="J739" i="31"/>
  <c r="K739" i="31" s="1"/>
  <c r="N732" i="31"/>
  <c r="O732" i="31" s="1"/>
  <c r="C714" i="31"/>
  <c r="D714" i="31" s="1"/>
  <c r="L714" i="31"/>
  <c r="E714" i="31"/>
  <c r="N714" i="31"/>
  <c r="M714" i="31"/>
  <c r="J714" i="31"/>
  <c r="K714" i="31" s="1"/>
  <c r="J660" i="31"/>
  <c r="K660" i="31" s="1"/>
  <c r="C660" i="31"/>
  <c r="D660" i="31" s="1"/>
  <c r="L660" i="31"/>
  <c r="E660" i="31"/>
  <c r="M660" i="31"/>
  <c r="N660" i="31"/>
  <c r="O660" i="31" s="1"/>
  <c r="H660" i="31"/>
  <c r="F731" i="31"/>
  <c r="H731" i="31"/>
  <c r="L731" i="31"/>
  <c r="N731" i="31"/>
  <c r="O731" i="31" s="1"/>
  <c r="E728" i="31"/>
  <c r="N728" i="31"/>
  <c r="O728" i="31" s="1"/>
  <c r="F728" i="31"/>
  <c r="C728" i="31"/>
  <c r="D728" i="31" s="1"/>
  <c r="H728" i="31"/>
  <c r="M728" i="31"/>
  <c r="M717" i="31"/>
  <c r="F717" i="31"/>
  <c r="E717" i="31"/>
  <c r="J717" i="31"/>
  <c r="K717" i="31" s="1"/>
  <c r="C717" i="31"/>
  <c r="D717" i="31" s="1"/>
  <c r="H717" i="31"/>
  <c r="N717" i="31"/>
  <c r="O717" i="31" s="1"/>
  <c r="F675" i="31"/>
  <c r="H675" i="31"/>
  <c r="C675" i="31"/>
  <c r="D675" i="31" s="1"/>
  <c r="N675" i="31"/>
  <c r="O675" i="31" s="1"/>
  <c r="J675" i="31"/>
  <c r="K675" i="31" s="1"/>
  <c r="L675" i="31"/>
  <c r="M675" i="31"/>
  <c r="E675" i="31"/>
  <c r="F659" i="31"/>
  <c r="H659" i="31"/>
  <c r="E659" i="31"/>
  <c r="J659" i="31"/>
  <c r="K659" i="31" s="1"/>
  <c r="L659" i="31"/>
  <c r="M659" i="31"/>
  <c r="N659" i="31"/>
  <c r="O659" i="31" s="1"/>
  <c r="C659" i="31"/>
  <c r="D659" i="31" s="1"/>
  <c r="J584" i="31"/>
  <c r="K584" i="31" s="1"/>
  <c r="C584" i="31"/>
  <c r="D584" i="31" s="1"/>
  <c r="L584" i="31"/>
  <c r="H584" i="31"/>
  <c r="M584" i="31"/>
  <c r="E584" i="31"/>
  <c r="N584" i="31"/>
  <c r="O584" i="31" s="1"/>
  <c r="F584" i="31"/>
  <c r="J869" i="31"/>
  <c r="K869" i="31" s="1"/>
  <c r="E869" i="31"/>
  <c r="H869" i="31"/>
  <c r="F868" i="31"/>
  <c r="J868" i="31"/>
  <c r="K868" i="31" s="1"/>
  <c r="C868" i="31"/>
  <c r="D868" i="31" s="1"/>
  <c r="M868" i="31"/>
  <c r="C867" i="31"/>
  <c r="D867" i="31" s="1"/>
  <c r="L867" i="31"/>
  <c r="N867" i="31"/>
  <c r="O867" i="31" s="1"/>
  <c r="J861" i="31"/>
  <c r="K861" i="31" s="1"/>
  <c r="N861" i="31"/>
  <c r="O861" i="31" s="1"/>
  <c r="F860" i="31"/>
  <c r="N860" i="31"/>
  <c r="O860" i="31" s="1"/>
  <c r="H860" i="31"/>
  <c r="H828" i="31"/>
  <c r="C828" i="31"/>
  <c r="D828" i="31" s="1"/>
  <c r="M828" i="31"/>
  <c r="F828" i="31"/>
  <c r="J823" i="31"/>
  <c r="K823" i="31" s="1"/>
  <c r="E823" i="31"/>
  <c r="H823" i="31"/>
  <c r="F821" i="31"/>
  <c r="J821" i="31"/>
  <c r="K821" i="31" s="1"/>
  <c r="C821" i="31"/>
  <c r="D821" i="31" s="1"/>
  <c r="M821" i="31"/>
  <c r="C820" i="31"/>
  <c r="D820" i="31" s="1"/>
  <c r="L820" i="31"/>
  <c r="N820" i="31"/>
  <c r="O820" i="31" s="1"/>
  <c r="J798" i="31"/>
  <c r="K798" i="31" s="1"/>
  <c r="N798" i="31"/>
  <c r="O798" i="31" s="1"/>
  <c r="F797" i="31"/>
  <c r="N797" i="31"/>
  <c r="O797" i="31" s="1"/>
  <c r="H797" i="31"/>
  <c r="J794" i="31"/>
  <c r="K794" i="31" s="1"/>
  <c r="H778" i="31"/>
  <c r="C778" i="31"/>
  <c r="D778" i="31" s="1"/>
  <c r="N778" i="31"/>
  <c r="O778" i="31" s="1"/>
  <c r="F778" i="31"/>
  <c r="C774" i="31"/>
  <c r="D774" i="31" s="1"/>
  <c r="L774" i="31"/>
  <c r="E774" i="31"/>
  <c r="F774" i="31"/>
  <c r="J774" i="31"/>
  <c r="K774" i="31" s="1"/>
  <c r="E770" i="31"/>
  <c r="N770" i="31"/>
  <c r="O770" i="31" s="1"/>
  <c r="H770" i="31"/>
  <c r="M770" i="31"/>
  <c r="C764" i="31"/>
  <c r="D764" i="31" s="1"/>
  <c r="L764" i="31"/>
  <c r="E764" i="31"/>
  <c r="N764" i="31"/>
  <c r="O764" i="31" s="1"/>
  <c r="H764" i="31"/>
  <c r="M764" i="31"/>
  <c r="L760" i="31"/>
  <c r="J740" i="31"/>
  <c r="K740" i="31" s="1"/>
  <c r="C740" i="31"/>
  <c r="D740" i="31" s="1"/>
  <c r="L740" i="31"/>
  <c r="E740" i="31"/>
  <c r="M725" i="31"/>
  <c r="F725" i="31"/>
  <c r="C725" i="31"/>
  <c r="D725" i="31" s="1"/>
  <c r="H725" i="31"/>
  <c r="L725" i="31"/>
  <c r="M709" i="31"/>
  <c r="F709" i="31"/>
  <c r="J709" i="31"/>
  <c r="K709" i="31" s="1"/>
  <c r="L709" i="31"/>
  <c r="E709" i="31"/>
  <c r="J608" i="31"/>
  <c r="K608" i="31" s="1"/>
  <c r="C608" i="31"/>
  <c r="D608" i="31" s="1"/>
  <c r="L608" i="31"/>
  <c r="E608" i="31"/>
  <c r="F608" i="31"/>
  <c r="N608" i="31"/>
  <c r="O608" i="31" s="1"/>
  <c r="M608" i="31"/>
  <c r="H608" i="31"/>
  <c r="F775" i="31"/>
  <c r="C775" i="31"/>
  <c r="D775" i="31" s="1"/>
  <c r="N775" i="31"/>
  <c r="O775" i="31" s="1"/>
  <c r="J766" i="31"/>
  <c r="K766" i="31" s="1"/>
  <c r="C766" i="31"/>
  <c r="D766" i="31" s="1"/>
  <c r="L766" i="31"/>
  <c r="E696" i="31"/>
  <c r="N696" i="31"/>
  <c r="O696" i="31" s="1"/>
  <c r="C696" i="31"/>
  <c r="D696" i="31" s="1"/>
  <c r="H696" i="31"/>
  <c r="J696" i="31"/>
  <c r="K696" i="31" s="1"/>
  <c r="L696" i="31"/>
  <c r="F696" i="31"/>
  <c r="C650" i="31"/>
  <c r="D650" i="31" s="1"/>
  <c r="L650" i="31"/>
  <c r="E650" i="31"/>
  <c r="N650" i="31"/>
  <c r="O650" i="31" s="1"/>
  <c r="H650" i="31"/>
  <c r="J650" i="31"/>
  <c r="K650" i="31" s="1"/>
  <c r="M650" i="31"/>
  <c r="F650" i="31"/>
  <c r="E640" i="31"/>
  <c r="N640" i="31"/>
  <c r="O640" i="31" s="1"/>
  <c r="F640" i="31"/>
  <c r="J640" i="31"/>
  <c r="K640" i="31" s="1"/>
  <c r="L640" i="31"/>
  <c r="M640" i="31"/>
  <c r="H640" i="31"/>
  <c r="M617" i="31"/>
  <c r="F617" i="31"/>
  <c r="L617" i="31"/>
  <c r="C617" i="31"/>
  <c r="D617" i="31" s="1"/>
  <c r="N617" i="31"/>
  <c r="O617" i="31" s="1"/>
  <c r="E617" i="31"/>
  <c r="H617" i="31"/>
  <c r="J617" i="31"/>
  <c r="K617" i="31" s="1"/>
  <c r="C859" i="31"/>
  <c r="D859" i="31" s="1"/>
  <c r="L859" i="31"/>
  <c r="C843" i="31"/>
  <c r="D843" i="31" s="1"/>
  <c r="L843" i="31"/>
  <c r="E833" i="31"/>
  <c r="C829" i="31"/>
  <c r="D829" i="31" s="1"/>
  <c r="L829" i="31"/>
  <c r="E816" i="31"/>
  <c r="C812" i="31"/>
  <c r="D812" i="31" s="1"/>
  <c r="L812" i="31"/>
  <c r="E800" i="31"/>
  <c r="C796" i="31"/>
  <c r="D796" i="31" s="1"/>
  <c r="L796" i="31"/>
  <c r="H773" i="31"/>
  <c r="J773" i="31"/>
  <c r="K773" i="31" s="1"/>
  <c r="J758" i="31"/>
  <c r="K758" i="31" s="1"/>
  <c r="C758" i="31"/>
  <c r="D758" i="31" s="1"/>
  <c r="L758" i="31"/>
  <c r="M758" i="31"/>
  <c r="H757" i="31"/>
  <c r="C757" i="31"/>
  <c r="D757" i="31" s="1"/>
  <c r="N757" i="31"/>
  <c r="C754" i="31"/>
  <c r="D754" i="31" s="1"/>
  <c r="L754" i="31"/>
  <c r="E754" i="31"/>
  <c r="N754" i="31"/>
  <c r="O754" i="31" s="1"/>
  <c r="F754" i="31"/>
  <c r="L715" i="31"/>
  <c r="J700" i="31"/>
  <c r="K700" i="31" s="1"/>
  <c r="C700" i="31"/>
  <c r="D700" i="31" s="1"/>
  <c r="L700" i="31"/>
  <c r="C698" i="31"/>
  <c r="D698" i="31" s="1"/>
  <c r="L698" i="31"/>
  <c r="E698" i="31"/>
  <c r="N698" i="31"/>
  <c r="O698" i="31" s="1"/>
  <c r="H698" i="31"/>
  <c r="L688" i="31"/>
  <c r="J686" i="31"/>
  <c r="K686" i="31" s="1"/>
  <c r="E686" i="31"/>
  <c r="N684" i="31"/>
  <c r="O684" i="31" s="1"/>
  <c r="E680" i="31"/>
  <c r="N680" i="31"/>
  <c r="O680" i="31" s="1"/>
  <c r="C680" i="31"/>
  <c r="D680" i="31" s="1"/>
  <c r="H678" i="31"/>
  <c r="M667" i="31"/>
  <c r="L664" i="31"/>
  <c r="M662" i="31"/>
  <c r="J654" i="31"/>
  <c r="K654" i="31" s="1"/>
  <c r="L654" i="31"/>
  <c r="C654" i="31"/>
  <c r="D654" i="31" s="1"/>
  <c r="N654" i="31"/>
  <c r="O654" i="31" s="1"/>
  <c r="N652" i="31"/>
  <c r="O652" i="31" s="1"/>
  <c r="E648" i="31"/>
  <c r="N648" i="31"/>
  <c r="O648" i="31" s="1"/>
  <c r="C648" i="31"/>
  <c r="D648" i="31" s="1"/>
  <c r="H648" i="31"/>
  <c r="J646" i="31"/>
  <c r="K646" i="31" s="1"/>
  <c r="L646" i="31"/>
  <c r="C646" i="31"/>
  <c r="D646" i="31" s="1"/>
  <c r="N646" i="31"/>
  <c r="O646" i="31" s="1"/>
  <c r="E646" i="31"/>
  <c r="N644" i="31"/>
  <c r="O644" i="31" s="1"/>
  <c r="C642" i="31"/>
  <c r="D642" i="31" s="1"/>
  <c r="L642" i="31"/>
  <c r="E642" i="31"/>
  <c r="N642" i="31"/>
  <c r="O642" i="31" s="1"/>
  <c r="H642" i="31"/>
  <c r="J642" i="31"/>
  <c r="K642" i="31" s="1"/>
  <c r="M642" i="31"/>
  <c r="J586" i="31"/>
  <c r="K586" i="31" s="1"/>
  <c r="F586" i="31"/>
  <c r="L586" i="31"/>
  <c r="N586" i="31"/>
  <c r="O586" i="31" s="1"/>
  <c r="C586" i="31"/>
  <c r="D586" i="31" s="1"/>
  <c r="H586" i="31"/>
  <c r="E865" i="31"/>
  <c r="N865" i="31"/>
  <c r="O865" i="31" s="1"/>
  <c r="H859" i="31"/>
  <c r="E849" i="31"/>
  <c r="N849" i="31"/>
  <c r="O849" i="31" s="1"/>
  <c r="H843" i="31"/>
  <c r="E835" i="31"/>
  <c r="N835" i="31"/>
  <c r="O835" i="31" s="1"/>
  <c r="E818" i="31"/>
  <c r="N818" i="31"/>
  <c r="O818" i="31" s="1"/>
  <c r="E802" i="31"/>
  <c r="N802" i="31"/>
  <c r="O802" i="31" s="1"/>
  <c r="J768" i="31"/>
  <c r="K768" i="31" s="1"/>
  <c r="E768" i="31"/>
  <c r="M767" i="31"/>
  <c r="F767" i="31"/>
  <c r="H767" i="31"/>
  <c r="E762" i="31"/>
  <c r="N762" i="31"/>
  <c r="O762" i="31" s="1"/>
  <c r="L762" i="31"/>
  <c r="F747" i="31"/>
  <c r="H747" i="31"/>
  <c r="J747" i="31"/>
  <c r="K747" i="31" s="1"/>
  <c r="C738" i="31"/>
  <c r="D738" i="31" s="1"/>
  <c r="L738" i="31"/>
  <c r="E738" i="31"/>
  <c r="N738" i="31"/>
  <c r="O738" i="31" s="1"/>
  <c r="H738" i="31"/>
  <c r="M738" i="31"/>
  <c r="J710" i="31"/>
  <c r="K710" i="31" s="1"/>
  <c r="H710" i="31"/>
  <c r="F707" i="31"/>
  <c r="H707" i="31"/>
  <c r="L707" i="31"/>
  <c r="J704" i="31"/>
  <c r="K704" i="31" s="1"/>
  <c r="J692" i="31"/>
  <c r="K692" i="31" s="1"/>
  <c r="C692" i="31"/>
  <c r="D692" i="31" s="1"/>
  <c r="L692" i="31"/>
  <c r="C690" i="31"/>
  <c r="D690" i="31" s="1"/>
  <c r="L690" i="31"/>
  <c r="E690" i="31"/>
  <c r="N690" i="31"/>
  <c r="O690" i="31" s="1"/>
  <c r="H690" i="31"/>
  <c r="L686" i="31"/>
  <c r="J685" i="31"/>
  <c r="K685" i="31" s="1"/>
  <c r="J682" i="31"/>
  <c r="K682" i="31" s="1"/>
  <c r="L680" i="31"/>
  <c r="M674" i="31"/>
  <c r="H669" i="31"/>
  <c r="C666" i="31"/>
  <c r="D666" i="31" s="1"/>
  <c r="L666" i="31"/>
  <c r="E666" i="31"/>
  <c r="N666" i="31"/>
  <c r="O666" i="31" s="1"/>
  <c r="H666" i="31"/>
  <c r="L656" i="31"/>
  <c r="M654" i="31"/>
  <c r="M635" i="31"/>
  <c r="L631" i="31"/>
  <c r="J528" i="31"/>
  <c r="K528" i="31" s="1"/>
  <c r="C528" i="31"/>
  <c r="D528" i="31" s="1"/>
  <c r="L528" i="31"/>
  <c r="F528" i="31"/>
  <c r="M528" i="31"/>
  <c r="E528" i="31"/>
  <c r="H528" i="31"/>
  <c r="J678" i="31"/>
  <c r="K678" i="31" s="1"/>
  <c r="F678" i="31"/>
  <c r="L678" i="31"/>
  <c r="E664" i="31"/>
  <c r="N664" i="31"/>
  <c r="O664" i="31" s="1"/>
  <c r="C664" i="31"/>
  <c r="D664" i="31" s="1"/>
  <c r="H664" i="31"/>
  <c r="J644" i="31"/>
  <c r="K644" i="31" s="1"/>
  <c r="C644" i="31"/>
  <c r="D644" i="31" s="1"/>
  <c r="L644" i="31"/>
  <c r="E644" i="31"/>
  <c r="F607" i="31"/>
  <c r="H607" i="31"/>
  <c r="C607" i="31"/>
  <c r="D607" i="31" s="1"/>
  <c r="J607" i="31"/>
  <c r="K607" i="31" s="1"/>
  <c r="M607" i="31"/>
  <c r="N607" i="31"/>
  <c r="O607" i="31" s="1"/>
  <c r="E596" i="31"/>
  <c r="N596" i="31"/>
  <c r="O596" i="31" s="1"/>
  <c r="H596" i="31"/>
  <c r="C596" i="31"/>
  <c r="D596" i="31" s="1"/>
  <c r="J596" i="31"/>
  <c r="K596" i="31" s="1"/>
  <c r="L596" i="31"/>
  <c r="J328" i="31"/>
  <c r="K328" i="31" s="1"/>
  <c r="E328" i="31"/>
  <c r="N328" i="31"/>
  <c r="O328" i="31" s="1"/>
  <c r="H328" i="31"/>
  <c r="L328" i="31"/>
  <c r="C328" i="31"/>
  <c r="D328" i="31" s="1"/>
  <c r="F328" i="31"/>
  <c r="M328" i="31"/>
  <c r="E720" i="31"/>
  <c r="N720" i="31"/>
  <c r="O720" i="31" s="1"/>
  <c r="H720" i="31"/>
  <c r="L720" i="31"/>
  <c r="F715" i="31"/>
  <c r="H715" i="31"/>
  <c r="C715" i="31"/>
  <c r="D715" i="31" s="1"/>
  <c r="N715" i="31"/>
  <c r="O715" i="31" s="1"/>
  <c r="J694" i="31"/>
  <c r="K694" i="31" s="1"/>
  <c r="E694" i="31"/>
  <c r="E688" i="31"/>
  <c r="N688" i="31"/>
  <c r="O688" i="31" s="1"/>
  <c r="C688" i="31"/>
  <c r="D688" i="31" s="1"/>
  <c r="E685" i="31"/>
  <c r="N678" i="31"/>
  <c r="O678" i="31" s="1"/>
  <c r="F667" i="31"/>
  <c r="H667" i="31"/>
  <c r="E667" i="31"/>
  <c r="J667" i="31"/>
  <c r="K667" i="31" s="1"/>
  <c r="J662" i="31"/>
  <c r="K662" i="31" s="1"/>
  <c r="L662" i="31"/>
  <c r="C662" i="31"/>
  <c r="D662" i="31" s="1"/>
  <c r="N662" i="31"/>
  <c r="O662" i="31" s="1"/>
  <c r="J652" i="31"/>
  <c r="K652" i="31" s="1"/>
  <c r="C652" i="31"/>
  <c r="D652" i="31" s="1"/>
  <c r="L652" i="31"/>
  <c r="E652" i="31"/>
  <c r="C526" i="31"/>
  <c r="D526" i="31" s="1"/>
  <c r="L526" i="31"/>
  <c r="E526" i="31"/>
  <c r="N526" i="31"/>
  <c r="O526" i="31" s="1"/>
  <c r="M526" i="31"/>
  <c r="F526" i="31"/>
  <c r="H526" i="31"/>
  <c r="J526" i="31"/>
  <c r="K526" i="31" s="1"/>
  <c r="M513" i="31"/>
  <c r="F513" i="31"/>
  <c r="H513" i="31"/>
  <c r="L513" i="31"/>
  <c r="C513" i="31"/>
  <c r="D513" i="31" s="1"/>
  <c r="E513" i="31"/>
  <c r="J513" i="31"/>
  <c r="K513" i="31" s="1"/>
  <c r="N513" i="31"/>
  <c r="O513" i="31" s="1"/>
  <c r="J684" i="31"/>
  <c r="K684" i="31" s="1"/>
  <c r="C684" i="31"/>
  <c r="D684" i="31" s="1"/>
  <c r="L684" i="31"/>
  <c r="C682" i="31"/>
  <c r="D682" i="31" s="1"/>
  <c r="L682" i="31"/>
  <c r="E682" i="31"/>
  <c r="N682" i="31"/>
  <c r="O682" i="31" s="1"/>
  <c r="H682" i="31"/>
  <c r="M678" i="31"/>
  <c r="M669" i="31"/>
  <c r="F669" i="31"/>
  <c r="L669" i="31"/>
  <c r="C669" i="31"/>
  <c r="D669" i="31" s="1"/>
  <c r="H631" i="31"/>
  <c r="F631" i="31"/>
  <c r="J631" i="31"/>
  <c r="K631" i="31" s="1"/>
  <c r="E631" i="31"/>
  <c r="M631" i="31"/>
  <c r="J610" i="31"/>
  <c r="K610" i="31" s="1"/>
  <c r="L610" i="31"/>
  <c r="C610" i="31"/>
  <c r="D610" i="31" s="1"/>
  <c r="N610" i="31"/>
  <c r="O610" i="31" s="1"/>
  <c r="E610" i="31"/>
  <c r="H610" i="31"/>
  <c r="M610" i="31"/>
  <c r="E572" i="31"/>
  <c r="N572" i="31"/>
  <c r="O572" i="31" s="1"/>
  <c r="L572" i="31"/>
  <c r="C572" i="31"/>
  <c r="D572" i="31" s="1"/>
  <c r="H572" i="31"/>
  <c r="M572" i="31"/>
  <c r="F572" i="31"/>
  <c r="J572" i="31"/>
  <c r="K572" i="31" s="1"/>
  <c r="E704" i="31"/>
  <c r="N704" i="31"/>
  <c r="O704" i="31" s="1"/>
  <c r="C704" i="31"/>
  <c r="D704" i="31" s="1"/>
  <c r="M685" i="31"/>
  <c r="F685" i="31"/>
  <c r="H685" i="31"/>
  <c r="L685" i="31"/>
  <c r="C674" i="31"/>
  <c r="D674" i="31" s="1"/>
  <c r="L674" i="31"/>
  <c r="E674" i="31"/>
  <c r="N674" i="31"/>
  <c r="O674" i="31" s="1"/>
  <c r="F674" i="31"/>
  <c r="J674" i="31"/>
  <c r="K674" i="31" s="1"/>
  <c r="M664" i="31"/>
  <c r="C658" i="31"/>
  <c r="D658" i="31" s="1"/>
  <c r="L658" i="31"/>
  <c r="E658" i="31"/>
  <c r="N658" i="31"/>
  <c r="O658" i="31" s="1"/>
  <c r="H658" i="31"/>
  <c r="J658" i="31"/>
  <c r="K658" i="31" s="1"/>
  <c r="M658" i="31"/>
  <c r="E656" i="31"/>
  <c r="N656" i="31"/>
  <c r="O656" i="31" s="1"/>
  <c r="C656" i="31"/>
  <c r="D656" i="31" s="1"/>
  <c r="H656" i="31"/>
  <c r="F635" i="31"/>
  <c r="H635" i="31"/>
  <c r="J635" i="31"/>
  <c r="K635" i="31" s="1"/>
  <c r="L635" i="31"/>
  <c r="C635" i="31"/>
  <c r="D635" i="31" s="1"/>
  <c r="N635" i="31"/>
  <c r="O635" i="31" s="1"/>
  <c r="E548" i="31"/>
  <c r="N548" i="31"/>
  <c r="O548" i="31" s="1"/>
  <c r="C548" i="31"/>
  <c r="D548" i="31" s="1"/>
  <c r="H548" i="31"/>
  <c r="J548" i="31"/>
  <c r="K548" i="31" s="1"/>
  <c r="L548" i="31"/>
  <c r="F548" i="31"/>
  <c r="M548" i="31"/>
  <c r="C590" i="31"/>
  <c r="D590" i="31" s="1"/>
  <c r="L590" i="31"/>
  <c r="E590" i="31"/>
  <c r="N590" i="31"/>
  <c r="O590" i="31" s="1"/>
  <c r="M590" i="31"/>
  <c r="H590" i="31"/>
  <c r="F583" i="31"/>
  <c r="H583" i="31"/>
  <c r="L583" i="31"/>
  <c r="C583" i="31"/>
  <c r="D583" i="31" s="1"/>
  <c r="N583" i="31"/>
  <c r="O583" i="31" s="1"/>
  <c r="N577" i="31"/>
  <c r="O577" i="31" s="1"/>
  <c r="M553" i="31"/>
  <c r="F553" i="31"/>
  <c r="L553" i="31"/>
  <c r="C553" i="31"/>
  <c r="D553" i="31" s="1"/>
  <c r="E553" i="31"/>
  <c r="H553" i="31"/>
  <c r="C550" i="31"/>
  <c r="D550" i="31" s="1"/>
  <c r="L550" i="31"/>
  <c r="E550" i="31"/>
  <c r="N550" i="31"/>
  <c r="O550" i="31" s="1"/>
  <c r="H550" i="31"/>
  <c r="M550" i="31"/>
  <c r="C502" i="31"/>
  <c r="D502" i="31" s="1"/>
  <c r="L502" i="31"/>
  <c r="E502" i="31"/>
  <c r="N502" i="31"/>
  <c r="O502" i="31" s="1"/>
  <c r="F502" i="31"/>
  <c r="H502" i="31"/>
  <c r="J502" i="31"/>
  <c r="K502" i="31" s="1"/>
  <c r="M502" i="31"/>
  <c r="M481" i="31"/>
  <c r="F481" i="31"/>
  <c r="L481" i="31"/>
  <c r="C481" i="31"/>
  <c r="D481" i="31" s="1"/>
  <c r="E481" i="31"/>
  <c r="H481" i="31"/>
  <c r="C478" i="31"/>
  <c r="D478" i="31" s="1"/>
  <c r="L478" i="31"/>
  <c r="E478" i="31"/>
  <c r="N478" i="31"/>
  <c r="O478" i="31" s="1"/>
  <c r="H478" i="31"/>
  <c r="M478" i="31"/>
  <c r="E466" i="31"/>
  <c r="N466" i="31"/>
  <c r="O466" i="31" s="1"/>
  <c r="J466" i="31"/>
  <c r="K466" i="31" s="1"/>
  <c r="F466" i="31"/>
  <c r="H466" i="31"/>
  <c r="L466" i="31"/>
  <c r="M466" i="31"/>
  <c r="C466" i="31"/>
  <c r="D466" i="31" s="1"/>
  <c r="F651" i="31"/>
  <c r="H651" i="31"/>
  <c r="F643" i="31"/>
  <c r="H643" i="31"/>
  <c r="F625" i="31"/>
  <c r="C625" i="31"/>
  <c r="D625" i="31" s="1"/>
  <c r="M625" i="31"/>
  <c r="E625" i="31"/>
  <c r="E620" i="31"/>
  <c r="N620" i="31"/>
  <c r="O620" i="31" s="1"/>
  <c r="C620" i="31"/>
  <c r="D620" i="31" s="1"/>
  <c r="F620" i="31"/>
  <c r="J592" i="31"/>
  <c r="K592" i="31" s="1"/>
  <c r="C592" i="31"/>
  <c r="D592" i="31" s="1"/>
  <c r="L592" i="31"/>
  <c r="J577" i="31"/>
  <c r="K577" i="31" s="1"/>
  <c r="N568" i="31"/>
  <c r="O568" i="31" s="1"/>
  <c r="F559" i="31"/>
  <c r="H559" i="31"/>
  <c r="C559" i="31"/>
  <c r="D559" i="31" s="1"/>
  <c r="N559" i="31"/>
  <c r="O559" i="31" s="1"/>
  <c r="J559" i="31"/>
  <c r="K559" i="31" s="1"/>
  <c r="L559" i="31"/>
  <c r="J544" i="31"/>
  <c r="K544" i="31" s="1"/>
  <c r="C544" i="31"/>
  <c r="D544" i="31" s="1"/>
  <c r="L544" i="31"/>
  <c r="E544" i="31"/>
  <c r="H544" i="31"/>
  <c r="M544" i="31"/>
  <c r="E532" i="31"/>
  <c r="N532" i="31"/>
  <c r="O532" i="31" s="1"/>
  <c r="F532" i="31"/>
  <c r="H532" i="31"/>
  <c r="L532" i="31"/>
  <c r="C532" i="31"/>
  <c r="D532" i="31" s="1"/>
  <c r="M473" i="31"/>
  <c r="F473" i="31"/>
  <c r="L473" i="31"/>
  <c r="C473" i="31"/>
  <c r="D473" i="31" s="1"/>
  <c r="E473" i="31"/>
  <c r="H473" i="31"/>
  <c r="C470" i="31"/>
  <c r="D470" i="31" s="1"/>
  <c r="L470" i="31"/>
  <c r="E470" i="31"/>
  <c r="N470" i="31"/>
  <c r="O470" i="31" s="1"/>
  <c r="H470" i="31"/>
  <c r="M470" i="31"/>
  <c r="E422" i="31"/>
  <c r="N422" i="31"/>
  <c r="O422" i="31" s="1"/>
  <c r="J422" i="31"/>
  <c r="K422" i="31" s="1"/>
  <c r="F422" i="31"/>
  <c r="L422" i="31"/>
  <c r="C422" i="31"/>
  <c r="D422" i="31" s="1"/>
  <c r="H422" i="31"/>
  <c r="C330" i="31"/>
  <c r="D330" i="31" s="1"/>
  <c r="L330" i="31"/>
  <c r="E330" i="31"/>
  <c r="F330" i="31"/>
  <c r="J330" i="31"/>
  <c r="K330" i="31" s="1"/>
  <c r="M330" i="31"/>
  <c r="N330" i="31"/>
  <c r="O330" i="31" s="1"/>
  <c r="H330" i="31"/>
  <c r="J750" i="31"/>
  <c r="K750" i="31" s="1"/>
  <c r="C730" i="31"/>
  <c r="D730" i="31" s="1"/>
  <c r="L730" i="31"/>
  <c r="E730" i="31"/>
  <c r="N730" i="31"/>
  <c r="O730" i="31" s="1"/>
  <c r="F723" i="31"/>
  <c r="H723" i="31"/>
  <c r="E712" i="31"/>
  <c r="N712" i="31"/>
  <c r="O712" i="31" s="1"/>
  <c r="J708" i="31"/>
  <c r="K708" i="31" s="1"/>
  <c r="C708" i="31"/>
  <c r="D708" i="31" s="1"/>
  <c r="L708" i="31"/>
  <c r="M677" i="31"/>
  <c r="F677" i="31"/>
  <c r="J670" i="31"/>
  <c r="K670" i="31" s="1"/>
  <c r="C634" i="31"/>
  <c r="D634" i="31" s="1"/>
  <c r="L634" i="31"/>
  <c r="E634" i="31"/>
  <c r="N634" i="31"/>
  <c r="O634" i="31" s="1"/>
  <c r="L625" i="31"/>
  <c r="M620" i="31"/>
  <c r="J616" i="31"/>
  <c r="K616" i="31" s="1"/>
  <c r="C616" i="31"/>
  <c r="D616" i="31" s="1"/>
  <c r="L616" i="31"/>
  <c r="F616" i="31"/>
  <c r="F615" i="31"/>
  <c r="H615" i="31"/>
  <c r="E615" i="31"/>
  <c r="J615" i="31"/>
  <c r="K615" i="31" s="1"/>
  <c r="F599" i="31"/>
  <c r="H599" i="31"/>
  <c r="J599" i="31"/>
  <c r="K599" i="31" s="1"/>
  <c r="L599" i="31"/>
  <c r="M593" i="31"/>
  <c r="F593" i="31"/>
  <c r="E593" i="31"/>
  <c r="H593" i="31"/>
  <c r="L593" i="31"/>
  <c r="E588" i="31"/>
  <c r="N588" i="31"/>
  <c r="O588" i="31" s="1"/>
  <c r="J588" i="31"/>
  <c r="K588" i="31" s="1"/>
  <c r="L588" i="31"/>
  <c r="M583" i="31"/>
  <c r="M577" i="31"/>
  <c r="F577" i="31"/>
  <c r="H577" i="31"/>
  <c r="L577" i="31"/>
  <c r="C577" i="31"/>
  <c r="D577" i="31" s="1"/>
  <c r="J568" i="31"/>
  <c r="K568" i="31" s="1"/>
  <c r="C568" i="31"/>
  <c r="D568" i="31" s="1"/>
  <c r="L568" i="31"/>
  <c r="M568" i="31"/>
  <c r="E568" i="31"/>
  <c r="J506" i="31"/>
  <c r="K506" i="31" s="1"/>
  <c r="E506" i="31"/>
  <c r="F506" i="31"/>
  <c r="L506" i="31"/>
  <c r="C506" i="31"/>
  <c r="D506" i="31" s="1"/>
  <c r="N506" i="31"/>
  <c r="O506" i="31" s="1"/>
  <c r="J676" i="31"/>
  <c r="K676" i="31" s="1"/>
  <c r="C676" i="31"/>
  <c r="D676" i="31" s="1"/>
  <c r="L676" i="31"/>
  <c r="M661" i="31"/>
  <c r="F661" i="31"/>
  <c r="M653" i="31"/>
  <c r="F653" i="31"/>
  <c r="M645" i="31"/>
  <c r="F645" i="31"/>
  <c r="J638" i="31"/>
  <c r="K638" i="31" s="1"/>
  <c r="F633" i="31"/>
  <c r="H633" i="31"/>
  <c r="C628" i="31"/>
  <c r="D628" i="31" s="1"/>
  <c r="M628" i="31"/>
  <c r="M627" i="31"/>
  <c r="E627" i="31"/>
  <c r="J625" i="31"/>
  <c r="K625" i="31" s="1"/>
  <c r="E612" i="31"/>
  <c r="N612" i="31"/>
  <c r="O612" i="31" s="1"/>
  <c r="H612" i="31"/>
  <c r="J594" i="31"/>
  <c r="K594" i="31" s="1"/>
  <c r="C594" i="31"/>
  <c r="D594" i="31" s="1"/>
  <c r="N594" i="31"/>
  <c r="O594" i="31" s="1"/>
  <c r="E594" i="31"/>
  <c r="M592" i="31"/>
  <c r="J590" i="31"/>
  <c r="K590" i="31" s="1"/>
  <c r="J583" i="31"/>
  <c r="K583" i="31" s="1"/>
  <c r="C566" i="31"/>
  <c r="D566" i="31" s="1"/>
  <c r="L566" i="31"/>
  <c r="E566" i="31"/>
  <c r="N566" i="31"/>
  <c r="O566" i="31" s="1"/>
  <c r="F566" i="31"/>
  <c r="H566" i="31"/>
  <c r="J566" i="31"/>
  <c r="K566" i="31" s="1"/>
  <c r="M566" i="31"/>
  <c r="N553" i="31"/>
  <c r="O553" i="31" s="1"/>
  <c r="J546" i="31"/>
  <c r="K546" i="31" s="1"/>
  <c r="L546" i="31"/>
  <c r="C546" i="31"/>
  <c r="D546" i="31" s="1"/>
  <c r="N546" i="31"/>
  <c r="O546" i="31" s="1"/>
  <c r="F546" i="31"/>
  <c r="F543" i="31"/>
  <c r="H543" i="31"/>
  <c r="E543" i="31"/>
  <c r="L543" i="31"/>
  <c r="C543" i="31"/>
  <c r="D543" i="31" s="1"/>
  <c r="N543" i="31"/>
  <c r="O543" i="31" s="1"/>
  <c r="E508" i="31"/>
  <c r="N508" i="31"/>
  <c r="O508" i="31" s="1"/>
  <c r="L508" i="31"/>
  <c r="C508" i="31"/>
  <c r="D508" i="31" s="1"/>
  <c r="H508" i="31"/>
  <c r="N481" i="31"/>
  <c r="O481" i="31" s="1"/>
  <c r="C772" i="31"/>
  <c r="D772" i="31" s="1"/>
  <c r="E772" i="31"/>
  <c r="N772" i="31"/>
  <c r="O772" i="31" s="1"/>
  <c r="F765" i="31"/>
  <c r="H765" i="31"/>
  <c r="E752" i="31"/>
  <c r="N752" i="31"/>
  <c r="O752" i="31" s="1"/>
  <c r="H750" i="31"/>
  <c r="J748" i="31"/>
  <c r="K748" i="31" s="1"/>
  <c r="C748" i="31"/>
  <c r="D748" i="31" s="1"/>
  <c r="L748" i="31"/>
  <c r="M733" i="31"/>
  <c r="F733" i="31"/>
  <c r="J730" i="31"/>
  <c r="K730" i="31" s="1"/>
  <c r="J726" i="31"/>
  <c r="K726" i="31" s="1"/>
  <c r="J723" i="31"/>
  <c r="K723" i="31" s="1"/>
  <c r="J712" i="31"/>
  <c r="K712" i="31" s="1"/>
  <c r="H708" i="31"/>
  <c r="C706" i="31"/>
  <c r="D706" i="31" s="1"/>
  <c r="L706" i="31"/>
  <c r="E706" i="31"/>
  <c r="N706" i="31"/>
  <c r="O706" i="31" s="1"/>
  <c r="F699" i="31"/>
  <c r="H699" i="31"/>
  <c r="F691" i="31"/>
  <c r="H691" i="31"/>
  <c r="F683" i="31"/>
  <c r="H683" i="31"/>
  <c r="J677" i="31"/>
  <c r="K677" i="31" s="1"/>
  <c r="M676" i="31"/>
  <c r="E672" i="31"/>
  <c r="N672" i="31"/>
  <c r="O672" i="31" s="1"/>
  <c r="H670" i="31"/>
  <c r="J668" i="31"/>
  <c r="K668" i="31" s="1"/>
  <c r="C668" i="31"/>
  <c r="D668" i="31" s="1"/>
  <c r="L668" i="31"/>
  <c r="L661" i="31"/>
  <c r="L653" i="31"/>
  <c r="E651" i="31"/>
  <c r="L645" i="31"/>
  <c r="E643" i="31"/>
  <c r="L638" i="31"/>
  <c r="M637" i="31"/>
  <c r="F637" i="31"/>
  <c r="M633" i="31"/>
  <c r="N628" i="31"/>
  <c r="O628" i="31" s="1"/>
  <c r="N627" i="31"/>
  <c r="O627" i="31" s="1"/>
  <c r="H625" i="31"/>
  <c r="E622" i="31"/>
  <c r="N622" i="31"/>
  <c r="O622" i="31" s="1"/>
  <c r="F622" i="31"/>
  <c r="H622" i="31"/>
  <c r="J620" i="31"/>
  <c r="K620" i="31" s="1"/>
  <c r="M616" i="31"/>
  <c r="L615" i="31"/>
  <c r="C606" i="31"/>
  <c r="D606" i="31" s="1"/>
  <c r="L606" i="31"/>
  <c r="E606" i="31"/>
  <c r="N606" i="31"/>
  <c r="O606" i="31" s="1"/>
  <c r="J606" i="31"/>
  <c r="K606" i="31" s="1"/>
  <c r="M606" i="31"/>
  <c r="N593" i="31"/>
  <c r="O593" i="31" s="1"/>
  <c r="H592" i="31"/>
  <c r="M588" i="31"/>
  <c r="E583" i="31"/>
  <c r="M559" i="31"/>
  <c r="J553" i="31"/>
  <c r="K553" i="31" s="1"/>
  <c r="J550" i="31"/>
  <c r="K550" i="31" s="1"/>
  <c r="N544" i="31"/>
  <c r="O544" i="31" s="1"/>
  <c r="M532" i="31"/>
  <c r="M529" i="31"/>
  <c r="F529" i="31"/>
  <c r="C529" i="31"/>
  <c r="D529" i="31" s="1"/>
  <c r="E529" i="31"/>
  <c r="H529" i="31"/>
  <c r="J529" i="31"/>
  <c r="K529" i="31" s="1"/>
  <c r="L529" i="31"/>
  <c r="J522" i="31"/>
  <c r="K522" i="31" s="1"/>
  <c r="C522" i="31"/>
  <c r="D522" i="31" s="1"/>
  <c r="N522" i="31"/>
  <c r="O522" i="31" s="1"/>
  <c r="F522" i="31"/>
  <c r="H522" i="31"/>
  <c r="L522" i="31"/>
  <c r="F519" i="31"/>
  <c r="H519" i="31"/>
  <c r="L519" i="31"/>
  <c r="C519" i="31"/>
  <c r="D519" i="31" s="1"/>
  <c r="N519" i="31"/>
  <c r="O519" i="31" s="1"/>
  <c r="J504" i="31"/>
  <c r="K504" i="31" s="1"/>
  <c r="C504" i="31"/>
  <c r="D504" i="31" s="1"/>
  <c r="L504" i="31"/>
  <c r="M504" i="31"/>
  <c r="E504" i="31"/>
  <c r="E500" i="31"/>
  <c r="N500" i="31"/>
  <c r="O500" i="31" s="1"/>
  <c r="L500" i="31"/>
  <c r="C500" i="31"/>
  <c r="D500" i="31" s="1"/>
  <c r="H500" i="31"/>
  <c r="F495" i="31"/>
  <c r="H495" i="31"/>
  <c r="C495" i="31"/>
  <c r="D495" i="31" s="1"/>
  <c r="N495" i="31"/>
  <c r="O495" i="31" s="1"/>
  <c r="J495" i="31"/>
  <c r="K495" i="31" s="1"/>
  <c r="L495" i="31"/>
  <c r="F487" i="31"/>
  <c r="H487" i="31"/>
  <c r="C487" i="31"/>
  <c r="D487" i="31" s="1"/>
  <c r="N487" i="31"/>
  <c r="O487" i="31" s="1"/>
  <c r="J487" i="31"/>
  <c r="K487" i="31" s="1"/>
  <c r="L487" i="31"/>
  <c r="J481" i="31"/>
  <c r="K481" i="31" s="1"/>
  <c r="J478" i="31"/>
  <c r="K478" i="31" s="1"/>
  <c r="N473" i="31"/>
  <c r="O473" i="31" s="1"/>
  <c r="C428" i="31"/>
  <c r="D428" i="31" s="1"/>
  <c r="L428" i="31"/>
  <c r="J428" i="31"/>
  <c r="K428" i="31" s="1"/>
  <c r="M428" i="31"/>
  <c r="E428" i="31"/>
  <c r="F428" i="31"/>
  <c r="H428" i="31"/>
  <c r="C316" i="31"/>
  <c r="D316" i="31" s="1"/>
  <c r="L316" i="31"/>
  <c r="J316" i="31"/>
  <c r="K316" i="31" s="1"/>
  <c r="E316" i="31"/>
  <c r="F316" i="31"/>
  <c r="H316" i="31"/>
  <c r="M316" i="31"/>
  <c r="N316" i="31"/>
  <c r="O316" i="31" s="1"/>
  <c r="E604" i="31"/>
  <c r="N604" i="31"/>
  <c r="O604" i="31" s="1"/>
  <c r="J600" i="31"/>
  <c r="K600" i="31" s="1"/>
  <c r="C600" i="31"/>
  <c r="D600" i="31" s="1"/>
  <c r="L600" i="31"/>
  <c r="M585" i="31"/>
  <c r="F585" i="31"/>
  <c r="J578" i="31"/>
  <c r="K578" i="31" s="1"/>
  <c r="C558" i="31"/>
  <c r="D558" i="31" s="1"/>
  <c r="L558" i="31"/>
  <c r="E558" i="31"/>
  <c r="N558" i="31"/>
  <c r="O558" i="31" s="1"/>
  <c r="F551" i="31"/>
  <c r="H551" i="31"/>
  <c r="E540" i="31"/>
  <c r="N540" i="31"/>
  <c r="O540" i="31" s="1"/>
  <c r="J536" i="31"/>
  <c r="K536" i="31" s="1"/>
  <c r="C536" i="31"/>
  <c r="D536" i="31" s="1"/>
  <c r="L536" i="31"/>
  <c r="M521" i="31"/>
  <c r="F521" i="31"/>
  <c r="J514" i="31"/>
  <c r="K514" i="31" s="1"/>
  <c r="C494" i="31"/>
  <c r="D494" i="31" s="1"/>
  <c r="L494" i="31"/>
  <c r="E494" i="31"/>
  <c r="N494" i="31"/>
  <c r="O494" i="31" s="1"/>
  <c r="C486" i="31"/>
  <c r="D486" i="31" s="1"/>
  <c r="L486" i="31"/>
  <c r="E486" i="31"/>
  <c r="N486" i="31"/>
  <c r="O486" i="31" s="1"/>
  <c r="F479" i="31"/>
  <c r="H479" i="31"/>
  <c r="F471" i="31"/>
  <c r="H471" i="31"/>
  <c r="M443" i="31"/>
  <c r="H443" i="31"/>
  <c r="J443" i="31"/>
  <c r="K443" i="31" s="1"/>
  <c r="L443" i="31"/>
  <c r="C443" i="31"/>
  <c r="D443" i="31" s="1"/>
  <c r="E443" i="31"/>
  <c r="C324" i="31"/>
  <c r="D324" i="31" s="1"/>
  <c r="E324" i="31"/>
  <c r="N324" i="31"/>
  <c r="O324" i="31" s="1"/>
  <c r="J324" i="31"/>
  <c r="K324" i="31" s="1"/>
  <c r="L324" i="31"/>
  <c r="M324" i="31"/>
  <c r="F324" i="31"/>
  <c r="E298" i="31"/>
  <c r="N298" i="31"/>
  <c r="O298" i="31" s="1"/>
  <c r="H298" i="31"/>
  <c r="C298" i="31"/>
  <c r="D298" i="31" s="1"/>
  <c r="M298" i="31"/>
  <c r="F298" i="31"/>
  <c r="J298" i="31"/>
  <c r="K298" i="31" s="1"/>
  <c r="L298" i="31"/>
  <c r="C292" i="31"/>
  <c r="D292" i="31" s="1"/>
  <c r="L292" i="31"/>
  <c r="E292" i="31"/>
  <c r="J292" i="31"/>
  <c r="K292" i="31" s="1"/>
  <c r="F292" i="31"/>
  <c r="H292" i="31"/>
  <c r="M292" i="31"/>
  <c r="N292" i="31"/>
  <c r="O292" i="31" s="1"/>
  <c r="M569" i="31"/>
  <c r="F569" i="31"/>
  <c r="J562" i="31"/>
  <c r="K562" i="31" s="1"/>
  <c r="H556" i="31"/>
  <c r="C542" i="31"/>
  <c r="D542" i="31" s="1"/>
  <c r="L542" i="31"/>
  <c r="E542" i="31"/>
  <c r="N542" i="31"/>
  <c r="O542" i="31" s="1"/>
  <c r="F535" i="31"/>
  <c r="H535" i="31"/>
  <c r="E524" i="31"/>
  <c r="N524" i="31"/>
  <c r="O524" i="31" s="1"/>
  <c r="J520" i="31"/>
  <c r="K520" i="31" s="1"/>
  <c r="C520" i="31"/>
  <c r="D520" i="31" s="1"/>
  <c r="L520" i="31"/>
  <c r="M505" i="31"/>
  <c r="F505" i="31"/>
  <c r="J498" i="31"/>
  <c r="K498" i="31" s="1"/>
  <c r="J490" i="31"/>
  <c r="K490" i="31" s="1"/>
  <c r="J464" i="31"/>
  <c r="K464" i="31" s="1"/>
  <c r="C464" i="31"/>
  <c r="D464" i="31" s="1"/>
  <c r="L464" i="31"/>
  <c r="M463" i="31"/>
  <c r="F463" i="31"/>
  <c r="H463" i="31"/>
  <c r="E446" i="31"/>
  <c r="N446" i="31"/>
  <c r="O446" i="31" s="1"/>
  <c r="J446" i="31"/>
  <c r="K446" i="31" s="1"/>
  <c r="L446" i="31"/>
  <c r="C446" i="31"/>
  <c r="D446" i="31" s="1"/>
  <c r="F446" i="31"/>
  <c r="J343" i="31"/>
  <c r="K343" i="31" s="1"/>
  <c r="E343" i="31"/>
  <c r="N343" i="31"/>
  <c r="O343" i="31" s="1"/>
  <c r="F343" i="31"/>
  <c r="L343" i="31"/>
  <c r="J618" i="31"/>
  <c r="K618" i="31" s="1"/>
  <c r="J604" i="31"/>
  <c r="K604" i="31" s="1"/>
  <c r="H600" i="31"/>
  <c r="C598" i="31"/>
  <c r="D598" i="31" s="1"/>
  <c r="L598" i="31"/>
  <c r="E598" i="31"/>
  <c r="N598" i="31"/>
  <c r="O598" i="31" s="1"/>
  <c r="F591" i="31"/>
  <c r="H591" i="31"/>
  <c r="J585" i="31"/>
  <c r="K585" i="31" s="1"/>
  <c r="E580" i="31"/>
  <c r="N580" i="31"/>
  <c r="O580" i="31" s="1"/>
  <c r="H578" i="31"/>
  <c r="J576" i="31"/>
  <c r="K576" i="31" s="1"/>
  <c r="C576" i="31"/>
  <c r="D576" i="31" s="1"/>
  <c r="L576" i="31"/>
  <c r="L569" i="31"/>
  <c r="E567" i="31"/>
  <c r="L562" i="31"/>
  <c r="M561" i="31"/>
  <c r="F561" i="31"/>
  <c r="J558" i="31"/>
  <c r="K558" i="31" s="1"/>
  <c r="F556" i="31"/>
  <c r="J554" i="31"/>
  <c r="K554" i="31" s="1"/>
  <c r="F552" i="31"/>
  <c r="J551" i="31"/>
  <c r="K551" i="31" s="1"/>
  <c r="M542" i="31"/>
  <c r="J540" i="31"/>
  <c r="K540" i="31" s="1"/>
  <c r="H536" i="31"/>
  <c r="L535" i="31"/>
  <c r="C534" i="31"/>
  <c r="D534" i="31" s="1"/>
  <c r="L534" i="31"/>
  <c r="E534" i="31"/>
  <c r="N534" i="31"/>
  <c r="O534" i="31" s="1"/>
  <c r="E530" i="31"/>
  <c r="F527" i="31"/>
  <c r="H527" i="31"/>
  <c r="L524" i="31"/>
  <c r="J521" i="31"/>
  <c r="K521" i="31" s="1"/>
  <c r="M520" i="31"/>
  <c r="E516" i="31"/>
  <c r="N516" i="31"/>
  <c r="O516" i="31" s="1"/>
  <c r="H514" i="31"/>
  <c r="J512" i="31"/>
  <c r="K512" i="31" s="1"/>
  <c r="C512" i="31"/>
  <c r="D512" i="31" s="1"/>
  <c r="L512" i="31"/>
  <c r="L505" i="31"/>
  <c r="E503" i="31"/>
  <c r="L498" i="31"/>
  <c r="M497" i="31"/>
  <c r="F497" i="31"/>
  <c r="J494" i="31"/>
  <c r="K494" i="31" s="1"/>
  <c r="L490" i="31"/>
  <c r="M489" i="31"/>
  <c r="F489" i="31"/>
  <c r="J486" i="31"/>
  <c r="K486" i="31" s="1"/>
  <c r="J482" i="31"/>
  <c r="K482" i="31" s="1"/>
  <c r="F480" i="31"/>
  <c r="J479" i="31"/>
  <c r="K479" i="31" s="1"/>
  <c r="F476" i="31"/>
  <c r="J474" i="31"/>
  <c r="K474" i="31" s="1"/>
  <c r="F472" i="31"/>
  <c r="J471" i="31"/>
  <c r="K471" i="31" s="1"/>
  <c r="F468" i="31"/>
  <c r="N464" i="31"/>
  <c r="O464" i="31" s="1"/>
  <c r="N463" i="31"/>
  <c r="O463" i="31" s="1"/>
  <c r="N436" i="31"/>
  <c r="O436" i="31" s="1"/>
  <c r="M430" i="31"/>
  <c r="N340" i="31"/>
  <c r="O340" i="31" s="1"/>
  <c r="M336" i="31"/>
  <c r="H336" i="31"/>
  <c r="E336" i="31"/>
  <c r="F336" i="31"/>
  <c r="L336" i="31"/>
  <c r="C326" i="31"/>
  <c r="D326" i="31" s="1"/>
  <c r="L326" i="31"/>
  <c r="E326" i="31"/>
  <c r="F326" i="31"/>
  <c r="H326" i="31"/>
  <c r="M326" i="31"/>
  <c r="N317" i="31"/>
  <c r="O317" i="31" s="1"/>
  <c r="F285" i="31"/>
  <c r="E285" i="31"/>
  <c r="H285" i="31"/>
  <c r="J285" i="31"/>
  <c r="K285" i="31" s="1"/>
  <c r="L285" i="31"/>
  <c r="M285" i="31"/>
  <c r="N285" i="31"/>
  <c r="O285" i="31" s="1"/>
  <c r="J268" i="31"/>
  <c r="K268" i="31" s="1"/>
  <c r="C268" i="31"/>
  <c r="D268" i="31" s="1"/>
  <c r="L268" i="31"/>
  <c r="E268" i="31"/>
  <c r="N268" i="31"/>
  <c r="O268" i="31" s="1"/>
  <c r="F268" i="31"/>
  <c r="H268" i="31"/>
  <c r="C632" i="31"/>
  <c r="D632" i="31" s="1"/>
  <c r="L632" i="31"/>
  <c r="M609" i="31"/>
  <c r="F609" i="31"/>
  <c r="F604" i="31"/>
  <c r="J602" i="31"/>
  <c r="K602" i="31" s="1"/>
  <c r="F600" i="31"/>
  <c r="C582" i="31"/>
  <c r="D582" i="31" s="1"/>
  <c r="L582" i="31"/>
  <c r="E582" i="31"/>
  <c r="N582" i="31"/>
  <c r="O582" i="31" s="1"/>
  <c r="E578" i="31"/>
  <c r="F575" i="31"/>
  <c r="H575" i="31"/>
  <c r="J569" i="31"/>
  <c r="K569" i="31" s="1"/>
  <c r="N567" i="31"/>
  <c r="O567" i="31" s="1"/>
  <c r="E564" i="31"/>
  <c r="N564" i="31"/>
  <c r="O564" i="31" s="1"/>
  <c r="H562" i="31"/>
  <c r="J560" i="31"/>
  <c r="K560" i="31" s="1"/>
  <c r="C560" i="31"/>
  <c r="D560" i="31" s="1"/>
  <c r="L560" i="31"/>
  <c r="E551" i="31"/>
  <c r="M545" i="31"/>
  <c r="F545" i="31"/>
  <c r="J542" i="31"/>
  <c r="K542" i="31" s="1"/>
  <c r="F540" i="31"/>
  <c r="J538" i="31"/>
  <c r="K538" i="31" s="1"/>
  <c r="F536" i="31"/>
  <c r="J535" i="31"/>
  <c r="K535" i="31" s="1"/>
  <c r="N530" i="31"/>
  <c r="O530" i="31" s="1"/>
  <c r="J524" i="31"/>
  <c r="K524" i="31" s="1"/>
  <c r="H520" i="31"/>
  <c r="C518" i="31"/>
  <c r="D518" i="31" s="1"/>
  <c r="L518" i="31"/>
  <c r="E518" i="31"/>
  <c r="N518" i="31"/>
  <c r="O518" i="31" s="1"/>
  <c r="E514" i="31"/>
  <c r="F511" i="31"/>
  <c r="H511" i="31"/>
  <c r="J505" i="31"/>
  <c r="K505" i="31" s="1"/>
  <c r="N503" i="31"/>
  <c r="O503" i="31" s="1"/>
  <c r="H498" i="31"/>
  <c r="J496" i="31"/>
  <c r="K496" i="31" s="1"/>
  <c r="C496" i="31"/>
  <c r="D496" i="31" s="1"/>
  <c r="L496" i="31"/>
  <c r="E492" i="31"/>
  <c r="N492" i="31"/>
  <c r="O492" i="31" s="1"/>
  <c r="H490" i="31"/>
  <c r="J488" i="31"/>
  <c r="K488" i="31" s="1"/>
  <c r="C488" i="31"/>
  <c r="D488" i="31" s="1"/>
  <c r="L488" i="31"/>
  <c r="E484" i="31"/>
  <c r="N484" i="31"/>
  <c r="O484" i="31" s="1"/>
  <c r="E479" i="31"/>
  <c r="E471" i="31"/>
  <c r="C460" i="31"/>
  <c r="D460" i="31" s="1"/>
  <c r="L460" i="31"/>
  <c r="E460" i="31"/>
  <c r="H460" i="31"/>
  <c r="C456" i="31"/>
  <c r="D456" i="31" s="1"/>
  <c r="L456" i="31"/>
  <c r="E456" i="31"/>
  <c r="H456" i="31"/>
  <c r="M456" i="31"/>
  <c r="C452" i="31"/>
  <c r="D452" i="31" s="1"/>
  <c r="L452" i="31"/>
  <c r="E452" i="31"/>
  <c r="H452" i="31"/>
  <c r="M452" i="31"/>
  <c r="H447" i="31"/>
  <c r="M447" i="31"/>
  <c r="J447" i="31"/>
  <c r="K447" i="31" s="1"/>
  <c r="L447" i="31"/>
  <c r="C447" i="31"/>
  <c r="D447" i="31" s="1"/>
  <c r="E447" i="31"/>
  <c r="L434" i="31"/>
  <c r="C432" i="31"/>
  <c r="D432" i="31" s="1"/>
  <c r="L432" i="31"/>
  <c r="J432" i="31"/>
  <c r="K432" i="31" s="1"/>
  <c r="M432" i="31"/>
  <c r="E432" i="31"/>
  <c r="J426" i="31"/>
  <c r="K426" i="31" s="1"/>
  <c r="E426" i="31"/>
  <c r="N426" i="31"/>
  <c r="O426" i="31" s="1"/>
  <c r="C426" i="31"/>
  <c r="D426" i="31" s="1"/>
  <c r="F426" i="31"/>
  <c r="H426" i="31"/>
  <c r="C257" i="31"/>
  <c r="D257" i="31" s="1"/>
  <c r="L257" i="31"/>
  <c r="N257" i="31"/>
  <c r="O257" i="31" s="1"/>
  <c r="F257" i="31"/>
  <c r="H257" i="31"/>
  <c r="J257" i="31"/>
  <c r="K257" i="31" s="1"/>
  <c r="M257" i="31"/>
  <c r="E257" i="31"/>
  <c r="F567" i="31"/>
  <c r="H567" i="31"/>
  <c r="E556" i="31"/>
  <c r="N556" i="31"/>
  <c r="O556" i="31" s="1"/>
  <c r="J552" i="31"/>
  <c r="K552" i="31" s="1"/>
  <c r="C552" i="31"/>
  <c r="D552" i="31" s="1"/>
  <c r="L552" i="31"/>
  <c r="H542" i="31"/>
  <c r="M537" i="31"/>
  <c r="F537" i="31"/>
  <c r="E536" i="31"/>
  <c r="J530" i="31"/>
  <c r="K530" i="31" s="1"/>
  <c r="H524" i="31"/>
  <c r="E521" i="31"/>
  <c r="C510" i="31"/>
  <c r="D510" i="31" s="1"/>
  <c r="L510" i="31"/>
  <c r="E510" i="31"/>
  <c r="N510" i="31"/>
  <c r="O510" i="31" s="1"/>
  <c r="H505" i="31"/>
  <c r="F503" i="31"/>
  <c r="H503" i="31"/>
  <c r="F498" i="31"/>
  <c r="F494" i="31"/>
  <c r="F490" i="31"/>
  <c r="F486" i="31"/>
  <c r="J480" i="31"/>
  <c r="K480" i="31" s="1"/>
  <c r="C480" i="31"/>
  <c r="D480" i="31" s="1"/>
  <c r="L480" i="31"/>
  <c r="E476" i="31"/>
  <c r="N476" i="31"/>
  <c r="O476" i="31" s="1"/>
  <c r="J472" i="31"/>
  <c r="K472" i="31" s="1"/>
  <c r="C472" i="31"/>
  <c r="D472" i="31" s="1"/>
  <c r="L472" i="31"/>
  <c r="E468" i="31"/>
  <c r="N468" i="31"/>
  <c r="O468" i="31" s="1"/>
  <c r="H464" i="31"/>
  <c r="J463" i="31"/>
  <c r="K463" i="31" s="1"/>
  <c r="M446" i="31"/>
  <c r="C436" i="31"/>
  <c r="D436" i="31" s="1"/>
  <c r="L436" i="31"/>
  <c r="J436" i="31"/>
  <c r="K436" i="31" s="1"/>
  <c r="M436" i="31"/>
  <c r="E436" i="31"/>
  <c r="E430" i="31"/>
  <c r="N430" i="31"/>
  <c r="O430" i="31" s="1"/>
  <c r="J430" i="31"/>
  <c r="K430" i="31" s="1"/>
  <c r="C430" i="31"/>
  <c r="D430" i="31" s="1"/>
  <c r="F430" i="31"/>
  <c r="H430" i="31"/>
  <c r="H340" i="31"/>
  <c r="M340" i="31"/>
  <c r="C340" i="31"/>
  <c r="D340" i="31" s="1"/>
  <c r="E340" i="31"/>
  <c r="F340" i="31"/>
  <c r="J340" i="31"/>
  <c r="K340" i="31" s="1"/>
  <c r="H324" i="31"/>
  <c r="F317" i="31"/>
  <c r="E317" i="31"/>
  <c r="H317" i="31"/>
  <c r="L317" i="31"/>
  <c r="M317" i="31"/>
  <c r="J434" i="31"/>
  <c r="K434" i="31" s="1"/>
  <c r="E434" i="31"/>
  <c r="N434" i="31"/>
  <c r="O434" i="31" s="1"/>
  <c r="C434" i="31"/>
  <c r="D434" i="31" s="1"/>
  <c r="F434" i="31"/>
  <c r="H434" i="31"/>
  <c r="C448" i="31"/>
  <c r="D448" i="31" s="1"/>
  <c r="L448" i="31"/>
  <c r="C444" i="31"/>
  <c r="D444" i="31" s="1"/>
  <c r="L444" i="31"/>
  <c r="J423" i="31"/>
  <c r="K423" i="31" s="1"/>
  <c r="J344" i="31"/>
  <c r="K344" i="31" s="1"/>
  <c r="H341" i="31"/>
  <c r="E339" i="31"/>
  <c r="N339" i="31"/>
  <c r="O339" i="31" s="1"/>
  <c r="J339" i="31"/>
  <c r="K339" i="31" s="1"/>
  <c r="M329" i="31"/>
  <c r="H329" i="31"/>
  <c r="C320" i="31"/>
  <c r="D320" i="31" s="1"/>
  <c r="M320" i="31"/>
  <c r="H320" i="31"/>
  <c r="H315" i="31"/>
  <c r="N315" i="31"/>
  <c r="O315" i="31" s="1"/>
  <c r="J315" i="31"/>
  <c r="K315" i="31" s="1"/>
  <c r="E314" i="31"/>
  <c r="N314" i="31"/>
  <c r="O314" i="31" s="1"/>
  <c r="H314" i="31"/>
  <c r="C314" i="31"/>
  <c r="D314" i="31" s="1"/>
  <c r="M314" i="31"/>
  <c r="H309" i="31"/>
  <c r="H308" i="31"/>
  <c r="F301" i="31"/>
  <c r="E301" i="31"/>
  <c r="H301" i="31"/>
  <c r="H299" i="31"/>
  <c r="N299" i="31"/>
  <c r="O299" i="31" s="1"/>
  <c r="F299" i="31"/>
  <c r="J299" i="31"/>
  <c r="K299" i="31" s="1"/>
  <c r="F293" i="31"/>
  <c r="C293" i="31"/>
  <c r="D293" i="31" s="1"/>
  <c r="M293" i="31"/>
  <c r="E293" i="31"/>
  <c r="E283" i="31"/>
  <c r="J270" i="31"/>
  <c r="K270" i="31" s="1"/>
  <c r="C270" i="31"/>
  <c r="D270" i="31" s="1"/>
  <c r="L270" i="31"/>
  <c r="E270" i="31"/>
  <c r="F270" i="31"/>
  <c r="M261" i="31"/>
  <c r="C261" i="31"/>
  <c r="D261" i="31" s="1"/>
  <c r="N261" i="31"/>
  <c r="E261" i="31"/>
  <c r="H261" i="31"/>
  <c r="J261" i="31"/>
  <c r="K261" i="31" s="1"/>
  <c r="L261" i="31"/>
  <c r="H256" i="31"/>
  <c r="C256" i="31"/>
  <c r="D256" i="31" s="1"/>
  <c r="M256" i="31"/>
  <c r="E256" i="31"/>
  <c r="F256" i="31"/>
  <c r="J256" i="31"/>
  <c r="K256" i="31" s="1"/>
  <c r="L256" i="31"/>
  <c r="N256" i="31"/>
  <c r="O256" i="31" s="1"/>
  <c r="F465" i="31"/>
  <c r="M459" i="31"/>
  <c r="H459" i="31"/>
  <c r="H455" i="31"/>
  <c r="M455" i="31"/>
  <c r="M451" i="31"/>
  <c r="H451" i="31"/>
  <c r="M448" i="31"/>
  <c r="M444" i="31"/>
  <c r="F442" i="31"/>
  <c r="C440" i="31"/>
  <c r="D440" i="31" s="1"/>
  <c r="L440" i="31"/>
  <c r="F435" i="31"/>
  <c r="F431" i="31"/>
  <c r="F427" i="31"/>
  <c r="F341" i="31"/>
  <c r="L339" i="31"/>
  <c r="H337" i="31"/>
  <c r="J335" i="31"/>
  <c r="K335" i="31" s="1"/>
  <c r="E335" i="31"/>
  <c r="N335" i="31"/>
  <c r="O335" i="31" s="1"/>
  <c r="H333" i="31"/>
  <c r="E332" i="31"/>
  <c r="N332" i="31"/>
  <c r="O332" i="31" s="1"/>
  <c r="J332" i="31"/>
  <c r="K332" i="31" s="1"/>
  <c r="L329" i="31"/>
  <c r="H325" i="31"/>
  <c r="M325" i="31"/>
  <c r="N320" i="31"/>
  <c r="O320" i="31" s="1"/>
  <c r="M315" i="31"/>
  <c r="J312" i="31"/>
  <c r="K312" i="31" s="1"/>
  <c r="J306" i="31"/>
  <c r="K306" i="31" s="1"/>
  <c r="N301" i="31"/>
  <c r="O301" i="31" s="1"/>
  <c r="E290" i="31"/>
  <c r="N290" i="31"/>
  <c r="O290" i="31" s="1"/>
  <c r="C290" i="31"/>
  <c r="D290" i="31" s="1"/>
  <c r="M290" i="31"/>
  <c r="F290" i="31"/>
  <c r="H290" i="31"/>
  <c r="E282" i="31"/>
  <c r="N282" i="31"/>
  <c r="O282" i="31" s="1"/>
  <c r="H282" i="31"/>
  <c r="C282" i="31"/>
  <c r="D282" i="31" s="1"/>
  <c r="M282" i="31"/>
  <c r="J280" i="31"/>
  <c r="K280" i="31" s="1"/>
  <c r="M276" i="31"/>
  <c r="L274" i="31"/>
  <c r="N269" i="31"/>
  <c r="O269" i="31" s="1"/>
  <c r="M252" i="31"/>
  <c r="H252" i="31"/>
  <c r="C252" i="31"/>
  <c r="D252" i="31" s="1"/>
  <c r="E252" i="31"/>
  <c r="J252" i="31"/>
  <c r="K252" i="31" s="1"/>
  <c r="L252" i="31"/>
  <c r="N252" i="31"/>
  <c r="E147" i="31"/>
  <c r="N147" i="31"/>
  <c r="O147" i="31" s="1"/>
  <c r="H147" i="31"/>
  <c r="F147" i="31"/>
  <c r="J147" i="31"/>
  <c r="K147" i="31" s="1"/>
  <c r="L147" i="31"/>
  <c r="M147" i="31"/>
  <c r="C147" i="31"/>
  <c r="D147" i="31" s="1"/>
  <c r="C304" i="31"/>
  <c r="D304" i="31" s="1"/>
  <c r="M304" i="31"/>
  <c r="H304" i="31"/>
  <c r="H283" i="31"/>
  <c r="N283" i="31"/>
  <c r="O283" i="31" s="1"/>
  <c r="F283" i="31"/>
  <c r="J283" i="31"/>
  <c r="K283" i="31" s="1"/>
  <c r="C266" i="31"/>
  <c r="D266" i="31" s="1"/>
  <c r="L266" i="31"/>
  <c r="E266" i="31"/>
  <c r="N266" i="31"/>
  <c r="O266" i="31" s="1"/>
  <c r="F266" i="31"/>
  <c r="H266" i="31"/>
  <c r="J266" i="31"/>
  <c r="K266" i="31" s="1"/>
  <c r="M266" i="31"/>
  <c r="J260" i="31"/>
  <c r="K260" i="31" s="1"/>
  <c r="E260" i="31"/>
  <c r="C260" i="31"/>
  <c r="D260" i="31" s="1"/>
  <c r="F260" i="31"/>
  <c r="H260" i="31"/>
  <c r="L260" i="31"/>
  <c r="M260" i="31"/>
  <c r="M238" i="31"/>
  <c r="C238" i="31"/>
  <c r="D238" i="31" s="1"/>
  <c r="N238" i="31"/>
  <c r="H238" i="31"/>
  <c r="J238" i="31"/>
  <c r="K238" i="31" s="1"/>
  <c r="L238" i="31"/>
  <c r="M230" i="31"/>
  <c r="F230" i="31"/>
  <c r="H230" i="31"/>
  <c r="E230" i="31"/>
  <c r="J230" i="31"/>
  <c r="K230" i="31" s="1"/>
  <c r="L230" i="31"/>
  <c r="N230" i="31"/>
  <c r="O230" i="31" s="1"/>
  <c r="F188" i="31"/>
  <c r="H188" i="31"/>
  <c r="C188" i="31"/>
  <c r="D188" i="31" s="1"/>
  <c r="L188" i="31"/>
  <c r="N188" i="31"/>
  <c r="O188" i="31" s="1"/>
  <c r="E188" i="31"/>
  <c r="J188" i="31"/>
  <c r="K188" i="31" s="1"/>
  <c r="M188" i="31"/>
  <c r="J458" i="31"/>
  <c r="K458" i="31" s="1"/>
  <c r="E458" i="31"/>
  <c r="N458" i="31"/>
  <c r="O458" i="31" s="1"/>
  <c r="E454" i="31"/>
  <c r="N454" i="31"/>
  <c r="O454" i="31" s="1"/>
  <c r="J454" i="31"/>
  <c r="K454" i="31" s="1"/>
  <c r="J450" i="31"/>
  <c r="K450" i="31" s="1"/>
  <c r="E450" i="31"/>
  <c r="N450" i="31"/>
  <c r="O450" i="31" s="1"/>
  <c r="J448" i="31"/>
  <c r="K448" i="31" s="1"/>
  <c r="J444" i="31"/>
  <c r="K444" i="31" s="1"/>
  <c r="H439" i="31"/>
  <c r="M439" i="31"/>
  <c r="C424" i="31"/>
  <c r="D424" i="31" s="1"/>
  <c r="L424" i="31"/>
  <c r="C345" i="31"/>
  <c r="D345" i="31" s="1"/>
  <c r="L345" i="31"/>
  <c r="H339" i="31"/>
  <c r="J329" i="31"/>
  <c r="K329" i="31" s="1"/>
  <c r="H323" i="31"/>
  <c r="J323" i="31"/>
  <c r="K323" i="31" s="1"/>
  <c r="N323" i="31"/>
  <c r="O323" i="31" s="1"/>
  <c r="E322" i="31"/>
  <c r="N322" i="31"/>
  <c r="O322" i="31" s="1"/>
  <c r="C322" i="31"/>
  <c r="D322" i="31" s="1"/>
  <c r="M322" i="31"/>
  <c r="H322" i="31"/>
  <c r="N304" i="31"/>
  <c r="O304" i="31" s="1"/>
  <c r="L301" i="31"/>
  <c r="L299" i="31"/>
  <c r="H296" i="31"/>
  <c r="C296" i="31"/>
  <c r="D296" i="31" s="1"/>
  <c r="M296" i="31"/>
  <c r="L293" i="31"/>
  <c r="J229" i="31"/>
  <c r="K229" i="31" s="1"/>
  <c r="C229" i="31"/>
  <c r="D229" i="31" s="1"/>
  <c r="M229" i="31"/>
  <c r="E229" i="31"/>
  <c r="F229" i="31"/>
  <c r="H229" i="31"/>
  <c r="L229" i="31"/>
  <c r="N229" i="31"/>
  <c r="O229" i="31" s="1"/>
  <c r="C203" i="31"/>
  <c r="D203" i="31" s="1"/>
  <c r="L203" i="31"/>
  <c r="E203" i="31"/>
  <c r="N203" i="31"/>
  <c r="O203" i="31" s="1"/>
  <c r="H203" i="31"/>
  <c r="F203" i="31"/>
  <c r="J203" i="31"/>
  <c r="K203" i="31" s="1"/>
  <c r="M203" i="31"/>
  <c r="J442" i="31"/>
  <c r="K442" i="31" s="1"/>
  <c r="E442" i="31"/>
  <c r="N442" i="31"/>
  <c r="O442" i="31" s="1"/>
  <c r="M435" i="31"/>
  <c r="H435" i="31"/>
  <c r="H431" i="31"/>
  <c r="M431" i="31"/>
  <c r="M427" i="31"/>
  <c r="H427" i="31"/>
  <c r="C341" i="31"/>
  <c r="D341" i="31" s="1"/>
  <c r="L341" i="31"/>
  <c r="F309" i="31"/>
  <c r="E309" i="31"/>
  <c r="C308" i="31"/>
  <c r="D308" i="31" s="1"/>
  <c r="L308" i="31"/>
  <c r="E308" i="31"/>
  <c r="J308" i="31"/>
  <c r="K308" i="31" s="1"/>
  <c r="L304" i="31"/>
  <c r="C288" i="31"/>
  <c r="D288" i="31" s="1"/>
  <c r="M288" i="31"/>
  <c r="E288" i="31"/>
  <c r="H288" i="31"/>
  <c r="M283" i="31"/>
  <c r="M269" i="31"/>
  <c r="F269" i="31"/>
  <c r="H269" i="31"/>
  <c r="C269" i="31"/>
  <c r="D269" i="31" s="1"/>
  <c r="E269" i="31"/>
  <c r="J237" i="31"/>
  <c r="K237" i="31" s="1"/>
  <c r="E237" i="31"/>
  <c r="F237" i="31"/>
  <c r="H237" i="31"/>
  <c r="L237" i="31"/>
  <c r="M237" i="31"/>
  <c r="N237" i="31"/>
  <c r="O237" i="31" s="1"/>
  <c r="J213" i="31"/>
  <c r="K213" i="31" s="1"/>
  <c r="C213" i="31"/>
  <c r="D213" i="31" s="1"/>
  <c r="L213" i="31"/>
  <c r="F213" i="31"/>
  <c r="E213" i="31"/>
  <c r="H213" i="31"/>
  <c r="M213" i="31"/>
  <c r="N213" i="31"/>
  <c r="O213" i="31" s="1"/>
  <c r="J191" i="31"/>
  <c r="K191" i="31" s="1"/>
  <c r="M191" i="31"/>
  <c r="N191" i="31"/>
  <c r="O191" i="31" s="1"/>
  <c r="C191" i="31"/>
  <c r="D191" i="31" s="1"/>
  <c r="E191" i="31"/>
  <c r="F191" i="31"/>
  <c r="H191" i="31"/>
  <c r="L191" i="31"/>
  <c r="F448" i="31"/>
  <c r="F444" i="31"/>
  <c r="L442" i="31"/>
  <c r="E438" i="31"/>
  <c r="N438" i="31"/>
  <c r="O438" i="31" s="1"/>
  <c r="J438" i="31"/>
  <c r="K438" i="31" s="1"/>
  <c r="L435" i="31"/>
  <c r="L431" i="31"/>
  <c r="L427" i="31"/>
  <c r="H423" i="31"/>
  <c r="M423" i="31"/>
  <c r="M344" i="31"/>
  <c r="H344" i="31"/>
  <c r="M341" i="31"/>
  <c r="F339" i="31"/>
  <c r="C337" i="31"/>
  <c r="D337" i="31" s="1"/>
  <c r="L337" i="31"/>
  <c r="C333" i="31"/>
  <c r="D333" i="31" s="1"/>
  <c r="L333" i="31"/>
  <c r="F329" i="31"/>
  <c r="H312" i="31"/>
  <c r="C312" i="31"/>
  <c r="D312" i="31" s="1"/>
  <c r="M312" i="31"/>
  <c r="M309" i="31"/>
  <c r="N308" i="31"/>
  <c r="O308" i="31" s="1"/>
  <c r="H307" i="31"/>
  <c r="J307" i="31"/>
  <c r="K307" i="31" s="1"/>
  <c r="N307" i="31"/>
  <c r="O307" i="31" s="1"/>
  <c r="E306" i="31"/>
  <c r="N306" i="31"/>
  <c r="O306" i="31" s="1"/>
  <c r="C306" i="31"/>
  <c r="D306" i="31" s="1"/>
  <c r="M306" i="31"/>
  <c r="H306" i="31"/>
  <c r="H293" i="31"/>
  <c r="L283" i="31"/>
  <c r="H280" i="31"/>
  <c r="C280" i="31"/>
  <c r="D280" i="31" s="1"/>
  <c r="M280" i="31"/>
  <c r="C276" i="31"/>
  <c r="D276" i="31" s="1"/>
  <c r="L276" i="31"/>
  <c r="E276" i="31"/>
  <c r="F276" i="31"/>
  <c r="J276" i="31"/>
  <c r="K276" i="31" s="1"/>
  <c r="E274" i="31"/>
  <c r="N274" i="31"/>
  <c r="O274" i="31" s="1"/>
  <c r="C274" i="31"/>
  <c r="D274" i="31" s="1"/>
  <c r="M274" i="31"/>
  <c r="F274" i="31"/>
  <c r="H274" i="31"/>
  <c r="N270" i="31"/>
  <c r="O270" i="31" s="1"/>
  <c r="M206" i="31"/>
  <c r="F206" i="31"/>
  <c r="J206" i="31"/>
  <c r="K206" i="31" s="1"/>
  <c r="E206" i="31"/>
  <c r="H206" i="31"/>
  <c r="L206" i="31"/>
  <c r="N206" i="31"/>
  <c r="O206" i="31" s="1"/>
  <c r="C206" i="31"/>
  <c r="D206" i="31" s="1"/>
  <c r="C235" i="31"/>
  <c r="D235" i="31" s="1"/>
  <c r="L235" i="31"/>
  <c r="N235" i="31"/>
  <c r="O235" i="31" s="1"/>
  <c r="F235" i="31"/>
  <c r="H235" i="31"/>
  <c r="H234" i="31"/>
  <c r="C234" i="31"/>
  <c r="D234" i="31" s="1"/>
  <c r="M234" i="31"/>
  <c r="M222" i="31"/>
  <c r="C222" i="31"/>
  <c r="D222" i="31" s="1"/>
  <c r="N222" i="31"/>
  <c r="O222" i="31" s="1"/>
  <c r="F222" i="31"/>
  <c r="J221" i="31"/>
  <c r="K221" i="31" s="1"/>
  <c r="E221" i="31"/>
  <c r="F318" i="31"/>
  <c r="F302" i="31"/>
  <c r="F286" i="31"/>
  <c r="E277" i="31"/>
  <c r="H251" i="31"/>
  <c r="H250" i="31"/>
  <c r="N221" i="31"/>
  <c r="C219" i="31"/>
  <c r="D219" i="31" s="1"/>
  <c r="L219" i="31"/>
  <c r="N219" i="31"/>
  <c r="O219" i="31" s="1"/>
  <c r="F219" i="31"/>
  <c r="H219" i="31"/>
  <c r="N215" i="31"/>
  <c r="O215" i="31" s="1"/>
  <c r="C211" i="31"/>
  <c r="D211" i="31" s="1"/>
  <c r="L211" i="31"/>
  <c r="E211" i="31"/>
  <c r="N211" i="31"/>
  <c r="O211" i="31" s="1"/>
  <c r="H211" i="31"/>
  <c r="F211" i="31"/>
  <c r="J211" i="31"/>
  <c r="K211" i="31" s="1"/>
  <c r="M211" i="31"/>
  <c r="J205" i="31"/>
  <c r="K205" i="31" s="1"/>
  <c r="C205" i="31"/>
  <c r="D205" i="31" s="1"/>
  <c r="L205" i="31"/>
  <c r="F205" i="31"/>
  <c r="E205" i="31"/>
  <c r="H205" i="31"/>
  <c r="M205" i="31"/>
  <c r="N205" i="31"/>
  <c r="O205" i="31" s="1"/>
  <c r="M190" i="31"/>
  <c r="F190" i="31"/>
  <c r="J190" i="31"/>
  <c r="K190" i="31" s="1"/>
  <c r="N190" i="31"/>
  <c r="O190" i="31" s="1"/>
  <c r="C190" i="31"/>
  <c r="D190" i="31" s="1"/>
  <c r="E190" i="31"/>
  <c r="H190" i="31"/>
  <c r="H248" i="31"/>
  <c r="C248" i="31"/>
  <c r="D248" i="31" s="1"/>
  <c r="M248" i="31"/>
  <c r="E248" i="31"/>
  <c r="N234" i="31"/>
  <c r="O234" i="31" s="1"/>
  <c r="M221" i="31"/>
  <c r="M214" i="31"/>
  <c r="F214" i="31"/>
  <c r="J214" i="31"/>
  <c r="K214" i="31" s="1"/>
  <c r="E214" i="31"/>
  <c r="H214" i="31"/>
  <c r="L214" i="31"/>
  <c r="C187" i="31"/>
  <c r="D187" i="31" s="1"/>
  <c r="L187" i="31"/>
  <c r="E187" i="31"/>
  <c r="N187" i="31"/>
  <c r="O187" i="31" s="1"/>
  <c r="H187" i="31"/>
  <c r="F187" i="31"/>
  <c r="J187" i="31"/>
  <c r="K187" i="31" s="1"/>
  <c r="F126" i="31"/>
  <c r="J126" i="31"/>
  <c r="K126" i="31" s="1"/>
  <c r="E126" i="31"/>
  <c r="H126" i="31"/>
  <c r="L126" i="31"/>
  <c r="M126" i="31"/>
  <c r="N126" i="31"/>
  <c r="O126" i="31" s="1"/>
  <c r="C126" i="31"/>
  <c r="D126" i="31" s="1"/>
  <c r="C300" i="31"/>
  <c r="D300" i="31" s="1"/>
  <c r="L300" i="31"/>
  <c r="J287" i="31"/>
  <c r="K287" i="31" s="1"/>
  <c r="N286" i="31"/>
  <c r="O286" i="31" s="1"/>
  <c r="C284" i="31"/>
  <c r="D284" i="31" s="1"/>
  <c r="L284" i="31"/>
  <c r="E279" i="31"/>
  <c r="H278" i="31"/>
  <c r="M277" i="31"/>
  <c r="E272" i="31"/>
  <c r="N272" i="31"/>
  <c r="O272" i="31" s="1"/>
  <c r="J272" i="31"/>
  <c r="K272" i="31" s="1"/>
  <c r="E264" i="31"/>
  <c r="N264" i="31"/>
  <c r="O264" i="31" s="1"/>
  <c r="J264" i="31"/>
  <c r="K264" i="31" s="1"/>
  <c r="C249" i="31"/>
  <c r="D249" i="31" s="1"/>
  <c r="L249" i="31"/>
  <c r="H249" i="31"/>
  <c r="N249" i="31"/>
  <c r="O249" i="31" s="1"/>
  <c r="M235" i="31"/>
  <c r="L234" i="31"/>
  <c r="H226" i="31"/>
  <c r="C226" i="31"/>
  <c r="D226" i="31" s="1"/>
  <c r="M226" i="31"/>
  <c r="E226" i="31"/>
  <c r="L222" i="31"/>
  <c r="L221" i="31"/>
  <c r="J207" i="31"/>
  <c r="K207" i="31" s="1"/>
  <c r="M207" i="31"/>
  <c r="E207" i="31"/>
  <c r="H207" i="31"/>
  <c r="L207" i="31"/>
  <c r="N207" i="31"/>
  <c r="O207" i="31" s="1"/>
  <c r="F277" i="31"/>
  <c r="F250" i="31"/>
  <c r="N250" i="31"/>
  <c r="O250" i="31" s="1"/>
  <c r="J250" i="31"/>
  <c r="K250" i="31" s="1"/>
  <c r="N248" i="31"/>
  <c r="O248" i="31" s="1"/>
  <c r="J234" i="31"/>
  <c r="K234" i="31" s="1"/>
  <c r="C227" i="31"/>
  <c r="D227" i="31" s="1"/>
  <c r="L227" i="31"/>
  <c r="H227" i="31"/>
  <c r="N227" i="31"/>
  <c r="O227" i="31" s="1"/>
  <c r="J222" i="31"/>
  <c r="K222" i="31" s="1"/>
  <c r="H221" i="31"/>
  <c r="F212" i="31"/>
  <c r="H212" i="31"/>
  <c r="C212" i="31"/>
  <c r="D212" i="31" s="1"/>
  <c r="L212" i="31"/>
  <c r="E212" i="31"/>
  <c r="J212" i="31"/>
  <c r="K212" i="31" s="1"/>
  <c r="M212" i="31"/>
  <c r="F204" i="31"/>
  <c r="H204" i="31"/>
  <c r="C204" i="31"/>
  <c r="D204" i="31" s="1"/>
  <c r="L204" i="31"/>
  <c r="E204" i="31"/>
  <c r="J204" i="31"/>
  <c r="K204" i="31" s="1"/>
  <c r="M204" i="31"/>
  <c r="N204" i="31"/>
  <c r="O204" i="31" s="1"/>
  <c r="J189" i="31"/>
  <c r="K189" i="31" s="1"/>
  <c r="C189" i="31"/>
  <c r="D189" i="31" s="1"/>
  <c r="L189" i="31"/>
  <c r="F189" i="31"/>
  <c r="N189" i="31"/>
  <c r="O189" i="31" s="1"/>
  <c r="E189" i="31"/>
  <c r="H189" i="31"/>
  <c r="H167" i="31"/>
  <c r="J167" i="31"/>
  <c r="K167" i="31" s="1"/>
  <c r="C167" i="31"/>
  <c r="D167" i="31" s="1"/>
  <c r="M167" i="31"/>
  <c r="F167" i="31"/>
  <c r="E167" i="31"/>
  <c r="L167" i="31"/>
  <c r="N167" i="31"/>
  <c r="O167" i="31" s="1"/>
  <c r="F310" i="31"/>
  <c r="J300" i="31"/>
  <c r="K300" i="31" s="1"/>
  <c r="F294" i="31"/>
  <c r="F278" i="31"/>
  <c r="J251" i="31"/>
  <c r="K251" i="31" s="1"/>
  <c r="C251" i="31"/>
  <c r="D251" i="31" s="1"/>
  <c r="M251" i="31"/>
  <c r="E251" i="31"/>
  <c r="L248" i="31"/>
  <c r="J235" i="31"/>
  <c r="K235" i="31" s="1"/>
  <c r="F234" i="31"/>
  <c r="F228" i="31"/>
  <c r="N228" i="31"/>
  <c r="O228" i="31" s="1"/>
  <c r="J228" i="31"/>
  <c r="K228" i="31" s="1"/>
  <c r="H222" i="31"/>
  <c r="J215" i="31"/>
  <c r="K215" i="31" s="1"/>
  <c r="M215" i="31"/>
  <c r="E215" i="31"/>
  <c r="H215" i="31"/>
  <c r="L215" i="31"/>
  <c r="F134" i="31"/>
  <c r="J134" i="31"/>
  <c r="K134" i="31" s="1"/>
  <c r="C134" i="31"/>
  <c r="D134" i="31" s="1"/>
  <c r="N134" i="31"/>
  <c r="O134" i="31" s="1"/>
  <c r="E134" i="31"/>
  <c r="H134" i="31"/>
  <c r="L134" i="31"/>
  <c r="M134" i="31"/>
  <c r="H183" i="31"/>
  <c r="H182" i="31"/>
  <c r="H181" i="31"/>
  <c r="J180" i="31"/>
  <c r="K180" i="31" s="1"/>
  <c r="J179" i="31"/>
  <c r="K179" i="31" s="1"/>
  <c r="C176" i="31"/>
  <c r="D176" i="31" s="1"/>
  <c r="M176" i="31"/>
  <c r="L166" i="31"/>
  <c r="F77" i="31"/>
  <c r="J77" i="31"/>
  <c r="K77" i="31" s="1"/>
  <c r="H77" i="31"/>
  <c r="M77" i="31"/>
  <c r="E77" i="31"/>
  <c r="L77" i="31"/>
  <c r="N77" i="31"/>
  <c r="O77" i="31" s="1"/>
  <c r="C77" i="31"/>
  <c r="D77" i="31" s="1"/>
  <c r="H51" i="31"/>
  <c r="J51" i="31"/>
  <c r="K51" i="31" s="1"/>
  <c r="C51" i="31"/>
  <c r="D51" i="31" s="1"/>
  <c r="L51" i="31"/>
  <c r="E51" i="31"/>
  <c r="F51" i="31"/>
  <c r="M51" i="31"/>
  <c r="N51" i="31"/>
  <c r="O51" i="31" s="1"/>
  <c r="E247" i="31"/>
  <c r="N247" i="31"/>
  <c r="O247" i="31" s="1"/>
  <c r="E225" i="31"/>
  <c r="N225" i="31"/>
  <c r="O225" i="31" s="1"/>
  <c r="F183" i="31"/>
  <c r="J166" i="31"/>
  <c r="K166" i="31" s="1"/>
  <c r="F118" i="31"/>
  <c r="J118" i="31"/>
  <c r="K118" i="31" s="1"/>
  <c r="H118" i="31"/>
  <c r="L118" i="31"/>
  <c r="C118" i="31"/>
  <c r="D118" i="31" s="1"/>
  <c r="N118" i="31"/>
  <c r="O118" i="31" s="1"/>
  <c r="E118" i="31"/>
  <c r="M118" i="31"/>
  <c r="E95" i="31"/>
  <c r="N95" i="31"/>
  <c r="O95" i="31" s="1"/>
  <c r="C95" i="31"/>
  <c r="D95" i="31" s="1"/>
  <c r="H95" i="31"/>
  <c r="J95" i="31"/>
  <c r="K95" i="31" s="1"/>
  <c r="L95" i="31"/>
  <c r="M95" i="31"/>
  <c r="F95" i="31"/>
  <c r="E183" i="31"/>
  <c r="E182" i="31"/>
  <c r="N176" i="31"/>
  <c r="O176" i="31" s="1"/>
  <c r="H166" i="31"/>
  <c r="C156" i="31"/>
  <c r="D156" i="31" s="1"/>
  <c r="L156" i="31"/>
  <c r="E156" i="31"/>
  <c r="N156" i="31"/>
  <c r="O156" i="31" s="1"/>
  <c r="H156" i="31"/>
  <c r="J156" i="31"/>
  <c r="K156" i="31" s="1"/>
  <c r="M156" i="31"/>
  <c r="F156" i="31"/>
  <c r="H267" i="31"/>
  <c r="J262" i="31"/>
  <c r="K262" i="31" s="1"/>
  <c r="F259" i="31"/>
  <c r="N253" i="31"/>
  <c r="O253" i="31" s="1"/>
  <c r="J247" i="31"/>
  <c r="K247" i="31" s="1"/>
  <c r="J239" i="31"/>
  <c r="K239" i="31" s="1"/>
  <c r="F236" i="31"/>
  <c r="N231" i="31"/>
  <c r="O231" i="31" s="1"/>
  <c r="J225" i="31"/>
  <c r="K225" i="31" s="1"/>
  <c r="J223" i="31"/>
  <c r="K223" i="31" s="1"/>
  <c r="F220" i="31"/>
  <c r="L176" i="31"/>
  <c r="J183" i="31"/>
  <c r="K183" i="31" s="1"/>
  <c r="M183" i="31"/>
  <c r="M182" i="31"/>
  <c r="J182" i="31"/>
  <c r="K182" i="31" s="1"/>
  <c r="J181" i="31"/>
  <c r="K181" i="31" s="1"/>
  <c r="C181" i="31"/>
  <c r="D181" i="31" s="1"/>
  <c r="L181" i="31"/>
  <c r="F181" i="31"/>
  <c r="F180" i="31"/>
  <c r="H180" i="31"/>
  <c r="C180" i="31"/>
  <c r="D180" i="31" s="1"/>
  <c r="L180" i="31"/>
  <c r="C179" i="31"/>
  <c r="D179" i="31" s="1"/>
  <c r="L179" i="31"/>
  <c r="E179" i="31"/>
  <c r="N179" i="31"/>
  <c r="O179" i="31" s="1"/>
  <c r="H179" i="31"/>
  <c r="E166" i="31"/>
  <c r="N166" i="31"/>
  <c r="O166" i="31" s="1"/>
  <c r="C166" i="31"/>
  <c r="D166" i="31" s="1"/>
  <c r="M166" i="31"/>
  <c r="J99" i="31"/>
  <c r="K99" i="31" s="1"/>
  <c r="C99" i="31"/>
  <c r="D99" i="31" s="1"/>
  <c r="L99" i="31"/>
  <c r="E99" i="31"/>
  <c r="F99" i="31"/>
  <c r="H99" i="31"/>
  <c r="M99" i="31"/>
  <c r="F262" i="31"/>
  <c r="E255" i="31"/>
  <c r="N255" i="31"/>
  <c r="O255" i="31" s="1"/>
  <c r="F239" i="31"/>
  <c r="E233" i="31"/>
  <c r="N233" i="31"/>
  <c r="O233" i="31" s="1"/>
  <c r="F223" i="31"/>
  <c r="J199" i="31"/>
  <c r="K199" i="31" s="1"/>
  <c r="M199" i="31"/>
  <c r="M198" i="31"/>
  <c r="F198" i="31"/>
  <c r="J198" i="31"/>
  <c r="K198" i="31" s="1"/>
  <c r="J197" i="31"/>
  <c r="K197" i="31" s="1"/>
  <c r="C197" i="31"/>
  <c r="D197" i="31" s="1"/>
  <c r="L197" i="31"/>
  <c r="F197" i="31"/>
  <c r="F196" i="31"/>
  <c r="H196" i="31"/>
  <c r="C196" i="31"/>
  <c r="D196" i="31" s="1"/>
  <c r="L196" i="31"/>
  <c r="C195" i="31"/>
  <c r="D195" i="31" s="1"/>
  <c r="L195" i="31"/>
  <c r="E195" i="31"/>
  <c r="N195" i="31"/>
  <c r="O195" i="31" s="1"/>
  <c r="H195" i="31"/>
  <c r="N183" i="31"/>
  <c r="O183" i="31" s="1"/>
  <c r="N182" i="31"/>
  <c r="N181" i="31"/>
  <c r="O181" i="31" s="1"/>
  <c r="N180" i="31"/>
  <c r="O180" i="31" s="1"/>
  <c r="H176" i="31"/>
  <c r="J170" i="31"/>
  <c r="K170" i="31" s="1"/>
  <c r="F170" i="31"/>
  <c r="N170" i="31"/>
  <c r="O170" i="31" s="1"/>
  <c r="C148" i="31"/>
  <c r="D148" i="31" s="1"/>
  <c r="L148" i="31"/>
  <c r="E148" i="31"/>
  <c r="N148" i="31"/>
  <c r="O148" i="31" s="1"/>
  <c r="H148" i="31"/>
  <c r="J148" i="31"/>
  <c r="K148" i="31" s="1"/>
  <c r="M148" i="31"/>
  <c r="F148" i="31"/>
  <c r="N202" i="31"/>
  <c r="O202" i="31" s="1"/>
  <c r="E202" i="31"/>
  <c r="E194" i="31"/>
  <c r="E172" i="31"/>
  <c r="J171" i="31"/>
  <c r="K171" i="31" s="1"/>
  <c r="C168" i="31"/>
  <c r="D168" i="31" s="1"/>
  <c r="L168" i="31"/>
  <c r="M160" i="31"/>
  <c r="L159" i="31"/>
  <c r="M158" i="31"/>
  <c r="H154" i="31"/>
  <c r="M152" i="31"/>
  <c r="L151" i="31"/>
  <c r="M150" i="31"/>
  <c r="C133" i="31"/>
  <c r="D133" i="31" s="1"/>
  <c r="L133" i="31"/>
  <c r="F133" i="31"/>
  <c r="E133" i="31"/>
  <c r="H133" i="31"/>
  <c r="N119" i="31"/>
  <c r="O119" i="31" s="1"/>
  <c r="M100" i="31"/>
  <c r="F100" i="31"/>
  <c r="H100" i="31"/>
  <c r="L100" i="31"/>
  <c r="E100" i="31"/>
  <c r="J100" i="31"/>
  <c r="K100" i="31" s="1"/>
  <c r="N100" i="31"/>
  <c r="O100" i="31" s="1"/>
  <c r="E174" i="31"/>
  <c r="N174" i="31"/>
  <c r="O174" i="31" s="1"/>
  <c r="F171" i="31"/>
  <c r="C164" i="31"/>
  <c r="D164" i="31" s="1"/>
  <c r="L164" i="31"/>
  <c r="E164" i="31"/>
  <c r="N164" i="31"/>
  <c r="O164" i="31" s="1"/>
  <c r="E139" i="31"/>
  <c r="N139" i="31"/>
  <c r="O139" i="31" s="1"/>
  <c r="H139" i="31"/>
  <c r="J139" i="31"/>
  <c r="K139" i="31" s="1"/>
  <c r="L139" i="31"/>
  <c r="C139" i="31"/>
  <c r="D139" i="31" s="1"/>
  <c r="H136" i="31"/>
  <c r="J127" i="31"/>
  <c r="K127" i="31" s="1"/>
  <c r="M127" i="31"/>
  <c r="C127" i="31"/>
  <c r="D127" i="31" s="1"/>
  <c r="F127" i="31"/>
  <c r="H127" i="31"/>
  <c r="L120" i="31"/>
  <c r="M115" i="31"/>
  <c r="E111" i="31"/>
  <c r="N111" i="31"/>
  <c r="O111" i="31" s="1"/>
  <c r="C111" i="31"/>
  <c r="D111" i="31" s="1"/>
  <c r="L111" i="31"/>
  <c r="M111" i="31"/>
  <c r="E154" i="31"/>
  <c r="N154" i="31"/>
  <c r="O154" i="31" s="1"/>
  <c r="J154" i="31"/>
  <c r="K154" i="31" s="1"/>
  <c r="J135" i="31"/>
  <c r="K135" i="31" s="1"/>
  <c r="M135" i="31"/>
  <c r="L135" i="31"/>
  <c r="C135" i="31"/>
  <c r="D135" i="31" s="1"/>
  <c r="F135" i="31"/>
  <c r="J119" i="31"/>
  <c r="K119" i="31" s="1"/>
  <c r="M119" i="31"/>
  <c r="F119" i="31"/>
  <c r="H119" i="31"/>
  <c r="L119" i="31"/>
  <c r="C97" i="31"/>
  <c r="D97" i="31" s="1"/>
  <c r="L97" i="31"/>
  <c r="E97" i="31"/>
  <c r="N97" i="31"/>
  <c r="O97" i="31" s="1"/>
  <c r="H97" i="31"/>
  <c r="F97" i="31"/>
  <c r="J97" i="31"/>
  <c r="K97" i="31" s="1"/>
  <c r="M97" i="31"/>
  <c r="N217" i="31"/>
  <c r="O217" i="31" s="1"/>
  <c r="N209" i="31"/>
  <c r="O209" i="31" s="1"/>
  <c r="N201" i="31"/>
  <c r="O201" i="31" s="1"/>
  <c r="N193" i="31"/>
  <c r="O193" i="31" s="1"/>
  <c r="N185" i="31"/>
  <c r="O185" i="31" s="1"/>
  <c r="N177" i="31"/>
  <c r="O177" i="31" s="1"/>
  <c r="E175" i="31"/>
  <c r="J174" i="31"/>
  <c r="K174" i="31" s="1"/>
  <c r="J172" i="31"/>
  <c r="K172" i="31" s="1"/>
  <c r="N171" i="31"/>
  <c r="O171" i="31" s="1"/>
  <c r="C171" i="31"/>
  <c r="D171" i="31" s="1"/>
  <c r="F169" i="31"/>
  <c r="F168" i="31"/>
  <c r="M164" i="31"/>
  <c r="E162" i="31"/>
  <c r="N162" i="31"/>
  <c r="O162" i="31" s="1"/>
  <c r="J162" i="31"/>
  <c r="K162" i="31" s="1"/>
  <c r="M154" i="31"/>
  <c r="H140" i="31"/>
  <c r="C140" i="31"/>
  <c r="D140" i="31" s="1"/>
  <c r="L140" i="31"/>
  <c r="F140" i="31"/>
  <c r="J140" i="31"/>
  <c r="K140" i="31" s="1"/>
  <c r="M140" i="31"/>
  <c r="J133" i="31"/>
  <c r="K133" i="31" s="1"/>
  <c r="M128" i="31"/>
  <c r="L128" i="31"/>
  <c r="C128" i="31"/>
  <c r="D128" i="31" s="1"/>
  <c r="F128" i="31"/>
  <c r="C113" i="31"/>
  <c r="D113" i="31" s="1"/>
  <c r="L113" i="31"/>
  <c r="E113" i="31"/>
  <c r="N113" i="31"/>
  <c r="O113" i="31" s="1"/>
  <c r="H113" i="31"/>
  <c r="J113" i="31"/>
  <c r="K113" i="31" s="1"/>
  <c r="M113" i="31"/>
  <c r="J160" i="31"/>
  <c r="K160" i="31" s="1"/>
  <c r="C160" i="31"/>
  <c r="D160" i="31" s="1"/>
  <c r="L160" i="31"/>
  <c r="M159" i="31"/>
  <c r="H159" i="31"/>
  <c r="J158" i="31"/>
  <c r="K158" i="31" s="1"/>
  <c r="C158" i="31"/>
  <c r="D158" i="31" s="1"/>
  <c r="L158" i="31"/>
  <c r="E158" i="31"/>
  <c r="N158" i="31"/>
  <c r="O158" i="31" s="1"/>
  <c r="L154" i="31"/>
  <c r="J152" i="31"/>
  <c r="K152" i="31" s="1"/>
  <c r="C152" i="31"/>
  <c r="D152" i="31" s="1"/>
  <c r="L152" i="31"/>
  <c r="M151" i="31"/>
  <c r="F151" i="31"/>
  <c r="H151" i="31"/>
  <c r="J150" i="31"/>
  <c r="K150" i="31" s="1"/>
  <c r="C150" i="31"/>
  <c r="D150" i="31" s="1"/>
  <c r="L150" i="31"/>
  <c r="E150" i="31"/>
  <c r="N150" i="31"/>
  <c r="O150" i="31" s="1"/>
  <c r="C141" i="31"/>
  <c r="D141" i="31" s="1"/>
  <c r="L141" i="31"/>
  <c r="F141" i="31"/>
  <c r="J141" i="31"/>
  <c r="K141" i="31" s="1"/>
  <c r="M136" i="31"/>
  <c r="J136" i="31"/>
  <c r="K136" i="31" s="1"/>
  <c r="L136" i="31"/>
  <c r="C136" i="31"/>
  <c r="D136" i="31" s="1"/>
  <c r="M120" i="31"/>
  <c r="C120" i="31"/>
  <c r="D120" i="31" s="1"/>
  <c r="E120" i="31"/>
  <c r="F120" i="31"/>
  <c r="J120" i="31"/>
  <c r="K120" i="31" s="1"/>
  <c r="J101" i="31"/>
  <c r="K101" i="31" s="1"/>
  <c r="E101" i="31"/>
  <c r="F101" i="31"/>
  <c r="H101" i="31"/>
  <c r="L101" i="31"/>
  <c r="M101" i="31"/>
  <c r="N101" i="31"/>
  <c r="O101" i="31" s="1"/>
  <c r="E87" i="31"/>
  <c r="N87" i="31"/>
  <c r="O87" i="31" s="1"/>
  <c r="L87" i="31"/>
  <c r="C87" i="31"/>
  <c r="D87" i="31" s="1"/>
  <c r="F87" i="31"/>
  <c r="H87" i="31"/>
  <c r="J87" i="31"/>
  <c r="K87" i="31" s="1"/>
  <c r="M87" i="31"/>
  <c r="N135" i="31"/>
  <c r="O135" i="31" s="1"/>
  <c r="E115" i="31"/>
  <c r="N115" i="31"/>
  <c r="O115" i="31" s="1"/>
  <c r="H115" i="31"/>
  <c r="F115" i="31"/>
  <c r="M163" i="31"/>
  <c r="F161" i="31"/>
  <c r="M155" i="31"/>
  <c r="M144" i="31"/>
  <c r="H132" i="31"/>
  <c r="C132" i="31"/>
  <c r="D132" i="31" s="1"/>
  <c r="L132" i="31"/>
  <c r="C125" i="31"/>
  <c r="D125" i="31" s="1"/>
  <c r="L125" i="31"/>
  <c r="F125" i="31"/>
  <c r="E93" i="31"/>
  <c r="H91" i="31"/>
  <c r="H75" i="31"/>
  <c r="J75" i="31"/>
  <c r="K75" i="31" s="1"/>
  <c r="C75" i="31"/>
  <c r="D75" i="31" s="1"/>
  <c r="L75" i="31"/>
  <c r="N75" i="31"/>
  <c r="O75" i="31" s="1"/>
  <c r="C81" i="31"/>
  <c r="D81" i="31" s="1"/>
  <c r="L81" i="31"/>
  <c r="E81" i="31"/>
  <c r="N81" i="31"/>
  <c r="O81" i="31" s="1"/>
  <c r="H81" i="31"/>
  <c r="F69" i="31"/>
  <c r="H69" i="31"/>
  <c r="J69" i="31"/>
  <c r="K69" i="31" s="1"/>
  <c r="L69" i="31"/>
  <c r="M69" i="31"/>
  <c r="N69" i="31"/>
  <c r="O69" i="31" s="1"/>
  <c r="H43" i="31"/>
  <c r="J43" i="31"/>
  <c r="K43" i="31" s="1"/>
  <c r="C43" i="31"/>
  <c r="D43" i="31" s="1"/>
  <c r="L43" i="31"/>
  <c r="M43" i="31"/>
  <c r="N43" i="31"/>
  <c r="O43" i="31" s="1"/>
  <c r="E43" i="31"/>
  <c r="F43" i="31"/>
  <c r="J143" i="31"/>
  <c r="K143" i="31" s="1"/>
  <c r="M143" i="31"/>
  <c r="E131" i="31"/>
  <c r="N131" i="31"/>
  <c r="O131" i="31" s="1"/>
  <c r="H131" i="31"/>
  <c r="H124" i="31"/>
  <c r="C124" i="31"/>
  <c r="D124" i="31" s="1"/>
  <c r="L124" i="31"/>
  <c r="C117" i="31"/>
  <c r="D117" i="31" s="1"/>
  <c r="L117" i="31"/>
  <c r="F117" i="31"/>
  <c r="J107" i="31"/>
  <c r="K107" i="31" s="1"/>
  <c r="C107" i="31"/>
  <c r="D107" i="31" s="1"/>
  <c r="L107" i="31"/>
  <c r="C105" i="31"/>
  <c r="D105" i="31" s="1"/>
  <c r="L105" i="31"/>
  <c r="E105" i="31"/>
  <c r="N105" i="31"/>
  <c r="O105" i="31" s="1"/>
  <c r="H105" i="31"/>
  <c r="C89" i="31"/>
  <c r="D89" i="31" s="1"/>
  <c r="L89" i="31"/>
  <c r="E89" i="31"/>
  <c r="N89" i="31"/>
  <c r="O89" i="31" s="1"/>
  <c r="F89" i="31"/>
  <c r="J89" i="31"/>
  <c r="K89" i="31" s="1"/>
  <c r="M84" i="31"/>
  <c r="F84" i="31"/>
  <c r="C84" i="31"/>
  <c r="D84" i="31" s="1"/>
  <c r="C76" i="31"/>
  <c r="D76" i="31" s="1"/>
  <c r="L76" i="31"/>
  <c r="M76" i="31"/>
  <c r="F76" i="31"/>
  <c r="H76" i="31"/>
  <c r="J76" i="31"/>
  <c r="K76" i="31" s="1"/>
  <c r="N76" i="31"/>
  <c r="O76" i="31" s="1"/>
  <c r="F53" i="31"/>
  <c r="J53" i="31"/>
  <c r="K53" i="31" s="1"/>
  <c r="E53" i="31"/>
  <c r="H53" i="31"/>
  <c r="C53" i="31"/>
  <c r="D53" i="31" s="1"/>
  <c r="L53" i="31"/>
  <c r="M53" i="31"/>
  <c r="N53" i="31"/>
  <c r="O53" i="31" s="1"/>
  <c r="E42" i="31"/>
  <c r="N42" i="31"/>
  <c r="O42" i="31" s="1"/>
  <c r="F42" i="31"/>
  <c r="H42" i="31"/>
  <c r="J42" i="31"/>
  <c r="K42" i="31" s="1"/>
  <c r="L42" i="31"/>
  <c r="M42" i="31"/>
  <c r="C42" i="31"/>
  <c r="D42" i="31" s="1"/>
  <c r="M108" i="31"/>
  <c r="F108" i="31"/>
  <c r="H108" i="31"/>
  <c r="L108" i="31"/>
  <c r="J93" i="31"/>
  <c r="K93" i="31" s="1"/>
  <c r="F93" i="31"/>
  <c r="L93" i="31"/>
  <c r="F90" i="31"/>
  <c r="H90" i="31"/>
  <c r="C90" i="31"/>
  <c r="D90" i="31" s="1"/>
  <c r="N90" i="31"/>
  <c r="O90" i="31" s="1"/>
  <c r="F82" i="31"/>
  <c r="H82" i="31"/>
  <c r="J82" i="31"/>
  <c r="K82" i="31" s="1"/>
  <c r="F142" i="31"/>
  <c r="J142" i="31"/>
  <c r="K142" i="31" s="1"/>
  <c r="E123" i="31"/>
  <c r="N123" i="31"/>
  <c r="O123" i="31" s="1"/>
  <c r="H123" i="31"/>
  <c r="H116" i="31"/>
  <c r="C116" i="31"/>
  <c r="D116" i="31" s="1"/>
  <c r="L116" i="31"/>
  <c r="J109" i="31"/>
  <c r="K109" i="31" s="1"/>
  <c r="E109" i="31"/>
  <c r="N107" i="31"/>
  <c r="O107" i="31" s="1"/>
  <c r="E103" i="31"/>
  <c r="N103" i="31"/>
  <c r="O103" i="31" s="1"/>
  <c r="C103" i="31"/>
  <c r="D103" i="31" s="1"/>
  <c r="N93" i="31"/>
  <c r="O93" i="31" s="1"/>
  <c r="J91" i="31"/>
  <c r="K91" i="31" s="1"/>
  <c r="C91" i="31"/>
  <c r="D91" i="31" s="1"/>
  <c r="L91" i="31"/>
  <c r="M91" i="31"/>
  <c r="E91" i="31"/>
  <c r="N84" i="31"/>
  <c r="O84" i="31" s="1"/>
  <c r="N82" i="31"/>
  <c r="O82" i="31" s="1"/>
  <c r="M75" i="31"/>
  <c r="C52" i="31"/>
  <c r="D52" i="31" s="1"/>
  <c r="L52" i="31"/>
  <c r="M52" i="31"/>
  <c r="F52" i="31"/>
  <c r="E52" i="31"/>
  <c r="H52" i="31"/>
  <c r="J52" i="31"/>
  <c r="K52" i="31" s="1"/>
  <c r="N52" i="31"/>
  <c r="O52" i="31" s="1"/>
  <c r="E74" i="31"/>
  <c r="F74" i="31"/>
  <c r="C74" i="31"/>
  <c r="D74" i="31" s="1"/>
  <c r="N74" i="31"/>
  <c r="O74" i="31" s="1"/>
  <c r="H74" i="31"/>
  <c r="F61" i="31"/>
  <c r="H61" i="31"/>
  <c r="J61" i="31"/>
  <c r="K61" i="31" s="1"/>
  <c r="L61" i="31"/>
  <c r="N114" i="31"/>
  <c r="O114" i="31" s="1"/>
  <c r="M92" i="31"/>
  <c r="F92" i="31"/>
  <c r="J85" i="31"/>
  <c r="K85" i="31" s="1"/>
  <c r="M74" i="31"/>
  <c r="N61" i="31"/>
  <c r="O61" i="31" s="1"/>
  <c r="E58" i="31"/>
  <c r="N58" i="31"/>
  <c r="O58" i="31" s="1"/>
  <c r="F58" i="31"/>
  <c r="C58" i="31"/>
  <c r="D58" i="31" s="1"/>
  <c r="H58" i="31"/>
  <c r="E50" i="31"/>
  <c r="N50" i="31"/>
  <c r="O50" i="31" s="1"/>
  <c r="F50" i="31"/>
  <c r="H50" i="31"/>
  <c r="J50" i="31"/>
  <c r="K50" i="31" s="1"/>
  <c r="E61" i="31"/>
  <c r="F106" i="31"/>
  <c r="H106" i="31"/>
  <c r="F98" i="31"/>
  <c r="H98" i="31"/>
  <c r="J83" i="31"/>
  <c r="K83" i="31" s="1"/>
  <c r="C83" i="31"/>
  <c r="D83" i="31" s="1"/>
  <c r="L83" i="31"/>
  <c r="E79" i="31"/>
  <c r="N79" i="31"/>
  <c r="O79" i="31" s="1"/>
  <c r="J74" i="31"/>
  <c r="K74" i="31" s="1"/>
  <c r="E66" i="31"/>
  <c r="N66" i="31"/>
  <c r="O66" i="31" s="1"/>
  <c r="F66" i="31"/>
  <c r="C66" i="31"/>
  <c r="D66" i="31" s="1"/>
  <c r="H66" i="31"/>
  <c r="N72" i="31"/>
  <c r="O72" i="31" s="1"/>
  <c r="C68" i="31"/>
  <c r="D68" i="31" s="1"/>
  <c r="L68" i="31"/>
  <c r="M68" i="31"/>
  <c r="E67" i="31"/>
  <c r="N64" i="31"/>
  <c r="O64" i="31" s="1"/>
  <c r="C60" i="31"/>
  <c r="D60" i="31" s="1"/>
  <c r="L60" i="31"/>
  <c r="M60" i="31"/>
  <c r="E59" i="31"/>
  <c r="M47" i="31"/>
  <c r="E47" i="31"/>
  <c r="N47" i="31"/>
  <c r="O47" i="31" s="1"/>
  <c r="H47" i="31"/>
  <c r="C44" i="31"/>
  <c r="D44" i="31" s="1"/>
  <c r="L44" i="31"/>
  <c r="M44" i="31"/>
  <c r="F44" i="31"/>
  <c r="E34" i="31"/>
  <c r="N34" i="31"/>
  <c r="O34" i="31" s="1"/>
  <c r="F34" i="31"/>
  <c r="H34" i="31"/>
  <c r="J34" i="31"/>
  <c r="K34" i="31" s="1"/>
  <c r="J28" i="31"/>
  <c r="K28" i="31" s="1"/>
  <c r="H72" i="31"/>
  <c r="H64" i="31"/>
  <c r="H35" i="31"/>
  <c r="J35" i="31"/>
  <c r="K35" i="31" s="1"/>
  <c r="C35" i="31"/>
  <c r="D35" i="31" s="1"/>
  <c r="L35" i="31"/>
  <c r="M35" i="31"/>
  <c r="F31" i="31"/>
  <c r="H28" i="31"/>
  <c r="E26" i="31"/>
  <c r="N26" i="31"/>
  <c r="O26" i="31" s="1"/>
  <c r="F26" i="31"/>
  <c r="H26" i="31"/>
  <c r="J26" i="31"/>
  <c r="K26" i="31" s="1"/>
  <c r="L72" i="31"/>
  <c r="M71" i="31"/>
  <c r="E71" i="31"/>
  <c r="N71" i="31"/>
  <c r="O71" i="31" s="1"/>
  <c r="N67" i="31"/>
  <c r="O67" i="31" s="1"/>
  <c r="L64" i="31"/>
  <c r="M63" i="31"/>
  <c r="E63" i="31"/>
  <c r="N63" i="31"/>
  <c r="O63" i="31" s="1"/>
  <c r="N59" i="31"/>
  <c r="O59" i="31" s="1"/>
  <c r="M55" i="31"/>
  <c r="E55" i="31"/>
  <c r="N55" i="31"/>
  <c r="O55" i="31" s="1"/>
  <c r="M39" i="31"/>
  <c r="E39" i="31"/>
  <c r="N39" i="31"/>
  <c r="O39" i="31" s="1"/>
  <c r="H39" i="31"/>
  <c r="C36" i="31"/>
  <c r="D36" i="31" s="1"/>
  <c r="L36" i="31"/>
  <c r="M36" i="31"/>
  <c r="F36" i="31"/>
  <c r="M34" i="31"/>
  <c r="H27" i="31"/>
  <c r="J27" i="31"/>
  <c r="K27" i="31" s="1"/>
  <c r="C27" i="31"/>
  <c r="D27" i="31" s="1"/>
  <c r="L27" i="31"/>
  <c r="M27" i="31"/>
  <c r="C20" i="31"/>
  <c r="D20" i="31" s="1"/>
  <c r="L20" i="31"/>
  <c r="M20" i="31"/>
  <c r="E20" i="31"/>
  <c r="N20" i="31"/>
  <c r="O20" i="31" s="1"/>
  <c r="F20" i="31"/>
  <c r="H20" i="31"/>
  <c r="H67" i="31"/>
  <c r="J67" i="31"/>
  <c r="K67" i="31" s="1"/>
  <c r="H59" i="31"/>
  <c r="J59" i="31"/>
  <c r="K59" i="31" s="1"/>
  <c r="L47" i="31"/>
  <c r="N44" i="31"/>
  <c r="O44" i="31" s="1"/>
  <c r="L34" i="31"/>
  <c r="M31" i="31"/>
  <c r="E31" i="31"/>
  <c r="N31" i="31"/>
  <c r="O31" i="31" s="1"/>
  <c r="H31" i="31"/>
  <c r="C28" i="31"/>
  <c r="D28" i="31" s="1"/>
  <c r="L28" i="31"/>
  <c r="M28" i="31"/>
  <c r="F28" i="31"/>
  <c r="N35" i="31"/>
  <c r="O35" i="31" s="1"/>
  <c r="L26" i="31"/>
  <c r="M23" i="31"/>
  <c r="E23" i="31"/>
  <c r="N23" i="31"/>
  <c r="O23" i="31" s="1"/>
  <c r="H23" i="31"/>
  <c r="M19" i="31"/>
  <c r="J18" i="31"/>
  <c r="K18" i="31" s="1"/>
  <c r="J45" i="31"/>
  <c r="K45" i="31" s="1"/>
  <c r="J37" i="31"/>
  <c r="K37" i="31" s="1"/>
  <c r="J29" i="31"/>
  <c r="K29" i="31" s="1"/>
  <c r="J21" i="31"/>
  <c r="K21" i="31" s="1"/>
  <c r="L19" i="31"/>
  <c r="C19" i="31"/>
  <c r="D19" i="31" s="1"/>
  <c r="H18" i="31"/>
  <c r="N17" i="31"/>
  <c r="O17" i="31" s="1"/>
  <c r="E17" i="31"/>
  <c r="L73" i="31"/>
  <c r="L65" i="31"/>
  <c r="H56" i="31"/>
  <c r="L49" i="31"/>
  <c r="H48" i="31"/>
  <c r="H40" i="31"/>
  <c r="L33" i="31"/>
  <c r="H32" i="31"/>
  <c r="L25" i="31"/>
  <c r="H24" i="31"/>
  <c r="J19" i="31"/>
  <c r="K19" i="31" s="1"/>
  <c r="F18" i="31"/>
  <c r="L17" i="31"/>
  <c r="N18" i="31"/>
  <c r="O18" i="31" s="1"/>
  <c r="J12" i="31"/>
  <c r="K12" i="31" s="1"/>
  <c r="H9" i="31"/>
  <c r="J15" i="31"/>
  <c r="K15" i="31" s="1"/>
  <c r="F14" i="31"/>
  <c r="H12" i="31"/>
  <c r="J8" i="31"/>
  <c r="K8" i="31" s="1"/>
  <c r="F7" i="31"/>
  <c r="L16" i="31"/>
  <c r="H15" i="31"/>
  <c r="N14" i="31"/>
  <c r="O14" i="31" s="1"/>
  <c r="E14" i="31"/>
  <c r="J10" i="31"/>
  <c r="K10" i="31" s="1"/>
  <c r="F9" i="31"/>
  <c r="H8" i="31"/>
  <c r="N7" i="31"/>
  <c r="O7" i="31" s="1"/>
  <c r="E7" i="31"/>
  <c r="M14" i="31"/>
  <c r="F12" i="31"/>
  <c r="H10" i="31"/>
  <c r="N9" i="31"/>
  <c r="O9" i="31" s="1"/>
  <c r="E9" i="31"/>
  <c r="M7" i="31"/>
  <c r="L14" i="31"/>
  <c r="N12" i="31"/>
  <c r="O12" i="31" s="1"/>
  <c r="E12" i="31"/>
  <c r="M9" i="31"/>
  <c r="F8" i="31"/>
  <c r="L7" i="31"/>
  <c r="J9" i="31"/>
  <c r="K9" i="31" s="1"/>
  <c r="L9" i="31"/>
  <c r="N8" i="31"/>
  <c r="O8" i="31" s="1"/>
  <c r="AA1434" i="23"/>
  <c r="AA1427" i="23"/>
  <c r="K1449" i="23"/>
  <c r="W1434" i="23"/>
  <c r="K1427" i="23"/>
  <c r="S1447" i="23"/>
  <c r="S1434" i="23"/>
  <c r="M1447" i="23"/>
  <c r="K1447" i="23"/>
  <c r="I1425" i="23"/>
  <c r="AA1429" i="23"/>
  <c r="K1429" i="23"/>
  <c r="W1429" i="23"/>
  <c r="I1452" i="23"/>
  <c r="AJ1451" i="23"/>
  <c r="S1436" i="23"/>
  <c r="Y1452" i="23"/>
  <c r="O1436" i="23"/>
  <c r="AA1455" i="23"/>
  <c r="K1436" i="23"/>
  <c r="O1455" i="23"/>
  <c r="I1436" i="23"/>
  <c r="AA1436" i="23"/>
  <c r="K1455" i="23"/>
  <c r="Y1436" i="23"/>
  <c r="AA1450" i="23"/>
  <c r="AJ1443" i="23"/>
  <c r="AF1437" i="23"/>
  <c r="AJ1452" i="23"/>
  <c r="K1446" i="23"/>
  <c r="K1445" i="23"/>
  <c r="AG1445" i="23"/>
  <c r="Y1448" i="23"/>
  <c r="W1452" i="23"/>
  <c r="W1448" i="23"/>
  <c r="AJ1444" i="23"/>
  <c r="AJ1455" i="23"/>
  <c r="S1452" i="23"/>
  <c r="AA1449" i="23"/>
  <c r="S1448" i="23"/>
  <c r="AF1446" i="23"/>
  <c r="W1445" i="23"/>
  <c r="AJ1435" i="23"/>
  <c r="Y1427" i="23"/>
  <c r="AA1425" i="23"/>
  <c r="O1453" i="23"/>
  <c r="O1452" i="23"/>
  <c r="S1449" i="23"/>
  <c r="U1445" i="23"/>
  <c r="AA1441" i="23"/>
  <c r="S1432" i="23"/>
  <c r="W1427" i="23"/>
  <c r="Y1425" i="23"/>
  <c r="K1453" i="23"/>
  <c r="K1452" i="23"/>
  <c r="AJ1447" i="23"/>
  <c r="O1446" i="23"/>
  <c r="S1445" i="23"/>
  <c r="S1427" i="23"/>
  <c r="W1425" i="23"/>
  <c r="AE1442" i="23"/>
  <c r="AJ1436" i="23"/>
  <c r="W1450" i="23"/>
  <c r="AA1443" i="23"/>
  <c r="AA1442" i="23"/>
  <c r="AA1439" i="23"/>
  <c r="AJ1431" i="23"/>
  <c r="AF1453" i="23"/>
  <c r="S1450" i="23"/>
  <c r="O1443" i="23"/>
  <c r="W1442" i="23"/>
  <c r="W1439" i="23"/>
  <c r="AA1437" i="23"/>
  <c r="AA1430" i="23"/>
  <c r="AJ1426" i="23"/>
  <c r="O1450" i="23"/>
  <c r="M1443" i="23"/>
  <c r="S1442" i="23"/>
  <c r="Y1440" i="23"/>
  <c r="S1439" i="23"/>
  <c r="W1437" i="23"/>
  <c r="AA1435" i="23"/>
  <c r="AA1431" i="23"/>
  <c r="W1430" i="23"/>
  <c r="U1425" i="23"/>
  <c r="W1455" i="23"/>
  <c r="AA1453" i="23"/>
  <c r="AA1447" i="23"/>
  <c r="AA1446" i="23"/>
  <c r="AA1445" i="23"/>
  <c r="AA1444" i="23"/>
  <c r="Q1442" i="23"/>
  <c r="I1440" i="23"/>
  <c r="O1439" i="23"/>
  <c r="U1437" i="23"/>
  <c r="W1431" i="23"/>
  <c r="AF1428" i="23"/>
  <c r="Q1427" i="23"/>
  <c r="AA1426" i="23"/>
  <c r="S1425" i="23"/>
  <c r="Y1456" i="23"/>
  <c r="S1455" i="23"/>
  <c r="W1453" i="23"/>
  <c r="AG1449" i="23"/>
  <c r="K1442" i="23"/>
  <c r="K1439" i="23"/>
  <c r="O1437" i="23"/>
  <c r="AE1434" i="23"/>
  <c r="Y1432" i="23"/>
  <c r="S1431" i="23"/>
  <c r="O1427" i="23"/>
  <c r="S1426" i="23"/>
  <c r="Q1425" i="23"/>
  <c r="I1456" i="23"/>
  <c r="AL1455" i="23"/>
  <c r="AE1450" i="23"/>
  <c r="AF1442" i="23"/>
  <c r="AJ1439" i="23"/>
  <c r="W1432" i="23"/>
  <c r="M1427" i="23"/>
  <c r="K1426" i="23"/>
  <c r="O1425" i="23"/>
  <c r="AL1449" i="23"/>
  <c r="AJ1449" i="23"/>
  <c r="AG1431" i="23"/>
  <c r="AE1431" i="23"/>
  <c r="W1457" i="23"/>
  <c r="W1451" i="23"/>
  <c r="Q1444" i="23"/>
  <c r="U1444" i="23"/>
  <c r="M1444" i="23"/>
  <c r="W1441" i="23"/>
  <c r="AE1440" i="23"/>
  <c r="AG1440" i="23"/>
  <c r="W1438" i="23"/>
  <c r="W1435" i="23"/>
  <c r="O1428" i="23"/>
  <c r="Q1428" i="23"/>
  <c r="U1428" i="23"/>
  <c r="I1428" i="23"/>
  <c r="Y1428" i="23"/>
  <c r="M1428" i="23"/>
  <c r="AJ1446" i="23"/>
  <c r="AL1446" i="23"/>
  <c r="U1457" i="23"/>
  <c r="S1454" i="23"/>
  <c r="M1453" i="23"/>
  <c r="Q1453" i="23"/>
  <c r="I1453" i="23"/>
  <c r="Y1453" i="23"/>
  <c r="AL1451" i="23"/>
  <c r="S1451" i="23"/>
  <c r="I1450" i="23"/>
  <c r="Y1450" i="23"/>
  <c r="M1450" i="23"/>
  <c r="U1450" i="23"/>
  <c r="AF1449" i="23"/>
  <c r="AJ1448" i="23"/>
  <c r="O1448" i="23"/>
  <c r="U1447" i="23"/>
  <c r="I1447" i="23"/>
  <c r="Y1447" i="23"/>
  <c r="Q1447" i="23"/>
  <c r="AE1446" i="23"/>
  <c r="AL1445" i="23"/>
  <c r="AJ1445" i="23"/>
  <c r="W1444" i="23"/>
  <c r="AG1443" i="23"/>
  <c r="AE1443" i="23"/>
  <c r="AJ1442" i="23"/>
  <c r="AL1442" i="23"/>
  <c r="U1441" i="23"/>
  <c r="S1438" i="23"/>
  <c r="M1437" i="23"/>
  <c r="Q1437" i="23"/>
  <c r="I1437" i="23"/>
  <c r="Y1437" i="23"/>
  <c r="AL1435" i="23"/>
  <c r="I1434" i="23"/>
  <c r="Y1434" i="23"/>
  <c r="M1434" i="23"/>
  <c r="U1434" i="23"/>
  <c r="AJ1432" i="23"/>
  <c r="O1432" i="23"/>
  <c r="U1431" i="23"/>
  <c r="I1431" i="23"/>
  <c r="Y1431" i="23"/>
  <c r="Q1431" i="23"/>
  <c r="AE1430" i="23"/>
  <c r="AG1430" i="23"/>
  <c r="I1430" i="23"/>
  <c r="Y1430" i="23"/>
  <c r="M1430" i="23"/>
  <c r="Q1430" i="23"/>
  <c r="U1430" i="23"/>
  <c r="AE1429" i="23"/>
  <c r="AG1429" i="23"/>
  <c r="M1429" i="23"/>
  <c r="Q1429" i="23"/>
  <c r="U1429" i="23"/>
  <c r="I1429" i="23"/>
  <c r="Y1429" i="23"/>
  <c r="AA1457" i="23"/>
  <c r="U1435" i="23"/>
  <c r="I1435" i="23"/>
  <c r="Y1435" i="23"/>
  <c r="Q1435" i="23"/>
  <c r="S1457" i="23"/>
  <c r="Q1456" i="23"/>
  <c r="U1456" i="23"/>
  <c r="M1456" i="23"/>
  <c r="Q1454" i="23"/>
  <c r="AE1452" i="23"/>
  <c r="AG1452" i="23"/>
  <c r="O1451" i="23"/>
  <c r="K1448" i="23"/>
  <c r="S1444" i="23"/>
  <c r="S1441" i="23"/>
  <c r="Q1440" i="23"/>
  <c r="U1440" i="23"/>
  <c r="M1440" i="23"/>
  <c r="Q1438" i="23"/>
  <c r="AE1436" i="23"/>
  <c r="AG1436" i="23"/>
  <c r="O1435" i="23"/>
  <c r="K1432" i="23"/>
  <c r="AA1428" i="23"/>
  <c r="AG1447" i="23"/>
  <c r="AE1447" i="23"/>
  <c r="AE1456" i="23"/>
  <c r="AG1456" i="23"/>
  <c r="W1454" i="23"/>
  <c r="AL1457" i="23"/>
  <c r="AJ1457" i="23"/>
  <c r="W1456" i="23"/>
  <c r="AG1455" i="23"/>
  <c r="AE1455" i="23"/>
  <c r="AJ1454" i="23"/>
  <c r="AL1454" i="23"/>
  <c r="M1451" i="23"/>
  <c r="M1449" i="23"/>
  <c r="Q1449" i="23"/>
  <c r="I1449" i="23"/>
  <c r="Y1449" i="23"/>
  <c r="I1448" i="23"/>
  <c r="I1446" i="23"/>
  <c r="Y1446" i="23"/>
  <c r="M1446" i="23"/>
  <c r="U1446" i="23"/>
  <c r="O1444" i="23"/>
  <c r="U1443" i="23"/>
  <c r="I1443" i="23"/>
  <c r="Y1443" i="23"/>
  <c r="Q1443" i="23"/>
  <c r="AL1441" i="23"/>
  <c r="AJ1441" i="23"/>
  <c r="O1441" i="23"/>
  <c r="W1440" i="23"/>
  <c r="AG1439" i="23"/>
  <c r="AE1439" i="23"/>
  <c r="AJ1438" i="23"/>
  <c r="AL1438" i="23"/>
  <c r="M1435" i="23"/>
  <c r="I1432" i="23"/>
  <c r="W1428" i="23"/>
  <c r="M1457" i="23"/>
  <c r="Q1457" i="23"/>
  <c r="I1457" i="23"/>
  <c r="Y1457" i="23"/>
  <c r="I1454" i="23"/>
  <c r="Y1454" i="23"/>
  <c r="M1454" i="23"/>
  <c r="U1454" i="23"/>
  <c r="I1438" i="23"/>
  <c r="Y1438" i="23"/>
  <c r="M1438" i="23"/>
  <c r="U1438" i="23"/>
  <c r="AL1429" i="23"/>
  <c r="AJ1429" i="23"/>
  <c r="AG1457" i="23"/>
  <c r="K1457" i="23"/>
  <c r="S1456" i="23"/>
  <c r="AF1454" i="23"/>
  <c r="K1454" i="23"/>
  <c r="S1453" i="23"/>
  <c r="Q1452" i="23"/>
  <c r="U1452" i="23"/>
  <c r="M1452" i="23"/>
  <c r="Q1450" i="23"/>
  <c r="W1449" i="23"/>
  <c r="AE1448" i="23"/>
  <c r="AG1448" i="23"/>
  <c r="O1447" i="23"/>
  <c r="W1446" i="23"/>
  <c r="K1444" i="23"/>
  <c r="W1443" i="23"/>
  <c r="AG1441" i="23"/>
  <c r="S1440" i="23"/>
  <c r="AF1438" i="23"/>
  <c r="K1438" i="23"/>
  <c r="S1437" i="23"/>
  <c r="Q1436" i="23"/>
  <c r="U1436" i="23"/>
  <c r="M1436" i="23"/>
  <c r="K1435" i="23"/>
  <c r="Q1434" i="23"/>
  <c r="AE1432" i="23"/>
  <c r="AG1432" i="23"/>
  <c r="O1431" i="23"/>
  <c r="S1430" i="23"/>
  <c r="S1429" i="23"/>
  <c r="S1428" i="23"/>
  <c r="AA1454" i="23"/>
  <c r="U1451" i="23"/>
  <c r="I1451" i="23"/>
  <c r="Y1451" i="23"/>
  <c r="Q1451" i="23"/>
  <c r="AA1438" i="23"/>
  <c r="AF1457" i="23"/>
  <c r="AJ1456" i="23"/>
  <c r="O1456" i="23"/>
  <c r="U1455" i="23"/>
  <c r="I1455" i="23"/>
  <c r="Y1455" i="23"/>
  <c r="Q1455" i="23"/>
  <c r="AE1454" i="23"/>
  <c r="AL1453" i="23"/>
  <c r="AJ1453" i="23"/>
  <c r="AG1451" i="23"/>
  <c r="AE1451" i="23"/>
  <c r="AJ1450" i="23"/>
  <c r="AL1450" i="23"/>
  <c r="U1449" i="23"/>
  <c r="S1446" i="23"/>
  <c r="M1445" i="23"/>
  <c r="Q1445" i="23"/>
  <c r="I1445" i="23"/>
  <c r="Y1445" i="23"/>
  <c r="I1444" i="23"/>
  <c r="AL1443" i="23"/>
  <c r="S1443" i="23"/>
  <c r="I1442" i="23"/>
  <c r="Y1442" i="23"/>
  <c r="M1442" i="23"/>
  <c r="U1442" i="23"/>
  <c r="AF1441" i="23"/>
  <c r="AJ1440" i="23"/>
  <c r="O1440" i="23"/>
  <c r="U1439" i="23"/>
  <c r="I1439" i="23"/>
  <c r="Y1439" i="23"/>
  <c r="Q1439" i="23"/>
  <c r="AE1438" i="23"/>
  <c r="AL1437" i="23"/>
  <c r="AJ1437" i="23"/>
  <c r="AG1435" i="23"/>
  <c r="AE1435" i="23"/>
  <c r="AJ1434" i="23"/>
  <c r="AL1434" i="23"/>
  <c r="O1434" i="23"/>
  <c r="M1431" i="23"/>
  <c r="O1430" i="23"/>
  <c r="O1429" i="23"/>
  <c r="K1428" i="23"/>
  <c r="AA1451" i="23"/>
  <c r="M1441" i="23"/>
  <c r="Q1441" i="23"/>
  <c r="I1441" i="23"/>
  <c r="Y1441" i="23"/>
  <c r="AJ1430" i="23"/>
  <c r="AL1430" i="23"/>
  <c r="AJ1428" i="23"/>
  <c r="AL1428" i="23"/>
  <c r="K1456" i="23"/>
  <c r="AG1453" i="23"/>
  <c r="AF1450" i="23"/>
  <c r="Q1448" i="23"/>
  <c r="U1448" i="23"/>
  <c r="M1448" i="23"/>
  <c r="AF1447" i="23"/>
  <c r="AE1444" i="23"/>
  <c r="AG1444" i="23"/>
  <c r="K1440" i="23"/>
  <c r="AG1437" i="23"/>
  <c r="AF1434" i="23"/>
  <c r="Q1432" i="23"/>
  <c r="U1432" i="23"/>
  <c r="M1432" i="23"/>
  <c r="AF1431" i="23"/>
  <c r="AJ1427" i="23"/>
  <c r="AL1427" i="23"/>
  <c r="AE1427" i="23"/>
  <c r="AG1426" i="23"/>
  <c r="U1426" i="23"/>
  <c r="AJ1425" i="23"/>
  <c r="AF1426" i="23"/>
  <c r="Q1426" i="23"/>
  <c r="AG1425" i="23"/>
  <c r="O1426" i="23"/>
  <c r="AF1425" i="23"/>
  <c r="AG1428" i="23"/>
  <c r="M1426" i="23"/>
  <c r="AG1427" i="23"/>
  <c r="Y1426" i="23"/>
  <c r="I1426" i="23"/>
  <c r="M1425" i="23"/>
  <c r="A1452" i="32"/>
  <c r="B1452" i="32"/>
  <c r="C1452" i="32"/>
  <c r="D1452" i="32"/>
  <c r="E1452" i="32"/>
  <c r="F1452" i="32"/>
  <c r="H1452" i="32"/>
  <c r="L1452" i="32"/>
  <c r="A1453" i="32"/>
  <c r="B1453" i="32"/>
  <c r="C1453" i="32"/>
  <c r="D1453" i="32"/>
  <c r="E1453" i="32"/>
  <c r="F1453" i="32"/>
  <c r="H1453" i="32"/>
  <c r="L1453" i="32"/>
  <c r="A1454" i="32"/>
  <c r="B1454" i="32"/>
  <c r="C1454" i="32"/>
  <c r="D1454" i="32"/>
  <c r="E1454" i="32"/>
  <c r="F1454" i="32"/>
  <c r="H1454" i="32"/>
  <c r="L1454" i="32"/>
  <c r="A1455" i="32"/>
  <c r="B1455" i="32"/>
  <c r="C1455" i="32"/>
  <c r="D1455" i="32"/>
  <c r="E1455" i="32"/>
  <c r="F1455" i="32"/>
  <c r="H1455" i="32"/>
  <c r="L1455" i="32"/>
  <c r="A1456" i="32"/>
  <c r="B1456" i="32"/>
  <c r="C1456" i="32"/>
  <c r="D1456" i="32"/>
  <c r="E1456" i="32"/>
  <c r="F1456" i="32"/>
  <c r="H1456" i="32"/>
  <c r="L1456" i="32"/>
  <c r="A1457" i="32"/>
  <c r="B1457" i="32"/>
  <c r="C1457" i="32"/>
  <c r="D1457" i="32"/>
  <c r="E1457" i="32"/>
  <c r="F1457" i="32"/>
  <c r="H1457" i="32"/>
  <c r="L1457" i="32" s="1"/>
  <c r="A1425" i="32"/>
  <c r="B1425" i="32"/>
  <c r="C1425" i="32"/>
  <c r="D1425" i="32"/>
  <c r="E1425" i="32"/>
  <c r="F1425" i="32"/>
  <c r="H1425" i="32"/>
  <c r="L1425" i="32"/>
  <c r="A1426" i="32"/>
  <c r="B1426" i="32"/>
  <c r="C1426" i="32"/>
  <c r="D1426" i="32"/>
  <c r="E1426" i="32"/>
  <c r="F1426" i="32"/>
  <c r="H1426" i="32"/>
  <c r="L1426" i="32"/>
  <c r="A1427" i="32"/>
  <c r="B1427" i="32"/>
  <c r="C1427" i="32"/>
  <c r="D1427" i="32"/>
  <c r="E1427" i="32"/>
  <c r="F1427" i="32"/>
  <c r="H1427" i="32"/>
  <c r="L1427" i="32"/>
  <c r="A1428" i="32"/>
  <c r="B1428" i="32"/>
  <c r="C1428" i="32"/>
  <c r="D1428" i="32"/>
  <c r="E1428" i="32"/>
  <c r="F1428" i="32"/>
  <c r="H1428" i="32"/>
  <c r="L1428" i="32"/>
  <c r="A1429" i="32"/>
  <c r="B1429" i="32"/>
  <c r="C1429" i="32"/>
  <c r="D1429" i="32"/>
  <c r="E1429" i="32"/>
  <c r="F1429" i="32"/>
  <c r="H1429" i="32"/>
  <c r="L1429" i="32"/>
  <c r="A1430" i="32"/>
  <c r="B1430" i="32"/>
  <c r="C1430" i="32"/>
  <c r="D1430" i="32"/>
  <c r="E1430" i="32"/>
  <c r="F1430" i="32"/>
  <c r="H1430" i="32"/>
  <c r="L1430" i="32"/>
  <c r="A1431" i="32"/>
  <c r="B1431" i="32"/>
  <c r="C1431" i="32"/>
  <c r="D1431" i="32"/>
  <c r="E1431" i="32"/>
  <c r="F1431" i="32"/>
  <c r="H1431" i="32"/>
  <c r="L1431" i="32"/>
  <c r="A1432" i="32"/>
  <c r="B1432" i="32"/>
  <c r="C1432" i="32"/>
  <c r="D1432" i="32"/>
  <c r="E1432" i="32"/>
  <c r="F1432" i="32"/>
  <c r="H1432" i="32"/>
  <c r="L1432" i="32"/>
  <c r="A1433" i="32"/>
  <c r="C1433" i="32"/>
  <c r="A1434" i="32"/>
  <c r="B1434" i="32"/>
  <c r="C1434" i="32"/>
  <c r="D1434" i="32"/>
  <c r="E1434" i="32"/>
  <c r="F1434" i="32"/>
  <c r="H1434" i="32"/>
  <c r="L1434" i="32"/>
  <c r="A1435" i="32"/>
  <c r="B1435" i="32"/>
  <c r="C1435" i="32"/>
  <c r="D1435" i="32"/>
  <c r="E1435" i="32"/>
  <c r="F1435" i="32"/>
  <c r="H1435" i="32"/>
  <c r="L1435" i="32"/>
  <c r="A1436" i="32"/>
  <c r="B1436" i="32"/>
  <c r="C1436" i="32"/>
  <c r="D1436" i="32"/>
  <c r="E1436" i="32"/>
  <c r="F1436" i="32"/>
  <c r="H1436" i="32"/>
  <c r="L1436" i="32"/>
  <c r="A1437" i="32"/>
  <c r="B1437" i="32"/>
  <c r="C1437" i="32"/>
  <c r="D1437" i="32"/>
  <c r="E1437" i="32"/>
  <c r="F1437" i="32"/>
  <c r="H1437" i="32"/>
  <c r="L1437" i="32"/>
  <c r="A1438" i="32"/>
  <c r="B1438" i="32"/>
  <c r="C1438" i="32"/>
  <c r="D1438" i="32"/>
  <c r="E1438" i="32"/>
  <c r="F1438" i="32"/>
  <c r="H1438" i="32"/>
  <c r="L1438" i="32"/>
  <c r="A1439" i="32"/>
  <c r="B1439" i="32"/>
  <c r="C1439" i="32"/>
  <c r="D1439" i="32"/>
  <c r="E1439" i="32"/>
  <c r="F1439" i="32"/>
  <c r="H1439" i="32"/>
  <c r="L1439" i="32"/>
  <c r="A1440" i="32"/>
  <c r="B1440" i="32"/>
  <c r="C1440" i="32"/>
  <c r="D1440" i="32"/>
  <c r="E1440" i="32"/>
  <c r="F1440" i="32"/>
  <c r="H1440" i="32"/>
  <c r="L1440" i="32"/>
  <c r="A1441" i="32"/>
  <c r="B1441" i="32"/>
  <c r="C1441" i="32"/>
  <c r="D1441" i="32"/>
  <c r="E1441" i="32"/>
  <c r="F1441" i="32"/>
  <c r="H1441" i="32"/>
  <c r="L1441" i="32"/>
  <c r="A1442" i="32"/>
  <c r="B1442" i="32"/>
  <c r="C1442" i="32"/>
  <c r="D1442" i="32"/>
  <c r="E1442" i="32"/>
  <c r="F1442" i="32"/>
  <c r="H1442" i="32"/>
  <c r="L1442" i="32"/>
  <c r="A1443" i="32"/>
  <c r="B1443" i="32"/>
  <c r="C1443" i="32"/>
  <c r="D1443" i="32"/>
  <c r="E1443" i="32"/>
  <c r="F1443" i="32"/>
  <c r="H1443" i="32"/>
  <c r="L1443" i="32"/>
  <c r="A1444" i="32"/>
  <c r="B1444" i="32"/>
  <c r="C1444" i="32"/>
  <c r="D1444" i="32"/>
  <c r="E1444" i="32"/>
  <c r="F1444" i="32"/>
  <c r="H1444" i="32"/>
  <c r="L1444" i="32"/>
  <c r="A1445" i="32"/>
  <c r="B1445" i="32"/>
  <c r="C1445" i="32"/>
  <c r="D1445" i="32"/>
  <c r="E1445" i="32"/>
  <c r="F1445" i="32"/>
  <c r="H1445" i="32"/>
  <c r="L1445" i="32"/>
  <c r="A1446" i="32"/>
  <c r="B1446" i="32"/>
  <c r="C1446" i="32"/>
  <c r="D1446" i="32"/>
  <c r="E1446" i="32"/>
  <c r="F1446" i="32"/>
  <c r="H1446" i="32"/>
  <c r="L1446" i="32"/>
  <c r="A1447" i="32"/>
  <c r="B1447" i="32"/>
  <c r="C1447" i="32"/>
  <c r="D1447" i="32"/>
  <c r="E1447" i="32"/>
  <c r="F1447" i="32"/>
  <c r="H1447" i="32"/>
  <c r="L1447" i="32"/>
  <c r="A1448" i="32"/>
  <c r="B1448" i="32"/>
  <c r="C1448" i="32"/>
  <c r="D1448" i="32"/>
  <c r="E1448" i="32"/>
  <c r="F1448" i="32"/>
  <c r="H1448" i="32"/>
  <c r="L1448" i="32"/>
  <c r="A1449" i="32"/>
  <c r="B1449" i="32"/>
  <c r="C1449" i="32"/>
  <c r="D1449" i="32"/>
  <c r="E1449" i="32"/>
  <c r="F1449" i="32"/>
  <c r="H1449" i="32"/>
  <c r="L1449" i="32"/>
  <c r="A1450" i="32"/>
  <c r="B1450" i="32"/>
  <c r="C1450" i="32"/>
  <c r="D1450" i="32"/>
  <c r="E1450" i="32"/>
  <c r="F1450" i="32"/>
  <c r="H1450" i="32"/>
  <c r="L1450" i="32"/>
  <c r="A1451" i="32"/>
  <c r="B1451" i="32"/>
  <c r="C1451" i="32"/>
  <c r="D1451" i="32"/>
  <c r="E1451" i="32"/>
  <c r="F1451" i="32"/>
  <c r="H1451" i="32"/>
  <c r="L1451" i="32"/>
  <c r="A19" i="32"/>
  <c r="B19" i="32"/>
  <c r="C19" i="32"/>
  <c r="D19" i="32"/>
  <c r="K19" i="32" s="1"/>
  <c r="E19" i="32"/>
  <c r="F19" i="32"/>
  <c r="A20" i="32"/>
  <c r="B20" i="32"/>
  <c r="C20" i="32"/>
  <c r="D20" i="32"/>
  <c r="E20" i="32"/>
  <c r="F20" i="32"/>
  <c r="A21" i="32"/>
  <c r="B21" i="32"/>
  <c r="C21" i="32"/>
  <c r="D21" i="32"/>
  <c r="E21" i="32"/>
  <c r="F21" i="32"/>
  <c r="A22" i="32"/>
  <c r="B22" i="32"/>
  <c r="C22" i="32"/>
  <c r="D22" i="32"/>
  <c r="K22" i="32" s="1"/>
  <c r="E22" i="32"/>
  <c r="F22" i="32"/>
  <c r="A23" i="32"/>
  <c r="B23" i="32"/>
  <c r="C23" i="32"/>
  <c r="D23" i="32"/>
  <c r="K23" i="32" s="1"/>
  <c r="E23" i="32"/>
  <c r="F23" i="32"/>
  <c r="A24" i="32"/>
  <c r="B24" i="32"/>
  <c r="C24" i="32"/>
  <c r="D24" i="32"/>
  <c r="E24" i="32"/>
  <c r="F24" i="32"/>
  <c r="A25" i="32"/>
  <c r="B25" i="32"/>
  <c r="C25" i="32"/>
  <c r="D25" i="32"/>
  <c r="E25" i="32"/>
  <c r="F25" i="32"/>
  <c r="A26" i="32"/>
  <c r="B26" i="32"/>
  <c r="C26" i="32"/>
  <c r="D26" i="32"/>
  <c r="K26" i="32" s="1"/>
  <c r="E26" i="32"/>
  <c r="F26" i="32"/>
  <c r="A27" i="32"/>
  <c r="B27" i="32"/>
  <c r="C27" i="32"/>
  <c r="D27" i="32"/>
  <c r="E27" i="32"/>
  <c r="F27" i="32"/>
  <c r="A28" i="32"/>
  <c r="B28" i="32"/>
  <c r="C28" i="32"/>
  <c r="D28" i="32"/>
  <c r="E28" i="32"/>
  <c r="F28" i="32"/>
  <c r="A29" i="32"/>
  <c r="B29" i="32"/>
  <c r="C29" i="32"/>
  <c r="D29" i="32"/>
  <c r="E29" i="32"/>
  <c r="F29" i="32"/>
  <c r="A30" i="32"/>
  <c r="B30" i="32"/>
  <c r="C30" i="32"/>
  <c r="D30" i="32"/>
  <c r="K30" i="32" s="1"/>
  <c r="E30" i="32"/>
  <c r="F30" i="32"/>
  <c r="A31" i="32"/>
  <c r="B31" i="32"/>
  <c r="C31" i="32"/>
  <c r="D31" i="32"/>
  <c r="E31" i="32"/>
  <c r="F31" i="32"/>
  <c r="A32" i="32"/>
  <c r="B32" i="32"/>
  <c r="C32" i="32"/>
  <c r="D32" i="32"/>
  <c r="E32" i="32"/>
  <c r="F32" i="32"/>
  <c r="A33" i="32"/>
  <c r="B33" i="32"/>
  <c r="C33" i="32"/>
  <c r="D33" i="32"/>
  <c r="K33" i="32" s="1"/>
  <c r="E33" i="32"/>
  <c r="F33" i="32"/>
  <c r="A34" i="32"/>
  <c r="B34" i="32"/>
  <c r="C34" i="32"/>
  <c r="D34" i="32"/>
  <c r="E34" i="32"/>
  <c r="F34" i="32"/>
  <c r="A35" i="32"/>
  <c r="B35" i="32"/>
  <c r="C35" i="32"/>
  <c r="D35" i="32"/>
  <c r="K35" i="32" s="1"/>
  <c r="E35" i="32"/>
  <c r="F35" i="32"/>
  <c r="A36" i="32"/>
  <c r="B36" i="32"/>
  <c r="C36" i="32"/>
  <c r="D36" i="32"/>
  <c r="E36" i="32"/>
  <c r="F36" i="32"/>
  <c r="A37" i="32"/>
  <c r="B37" i="32"/>
  <c r="C37" i="32"/>
  <c r="D37" i="32"/>
  <c r="E37" i="32"/>
  <c r="F37" i="32"/>
  <c r="A38" i="32"/>
  <c r="B38" i="32"/>
  <c r="C38" i="32"/>
  <c r="D38" i="32"/>
  <c r="K38" i="32" s="1"/>
  <c r="E38" i="32"/>
  <c r="F38" i="32"/>
  <c r="A39" i="32"/>
  <c r="B39" i="32"/>
  <c r="C39" i="32"/>
  <c r="D39" i="32"/>
  <c r="K39" i="32" s="1"/>
  <c r="E39" i="32"/>
  <c r="F39" i="32"/>
  <c r="A40" i="32"/>
  <c r="B40" i="32"/>
  <c r="C40" i="32"/>
  <c r="D40" i="32"/>
  <c r="E40" i="32"/>
  <c r="F40" i="32"/>
  <c r="A41" i="32"/>
  <c r="B41" i="32"/>
  <c r="C41" i="32"/>
  <c r="D41" i="32"/>
  <c r="K41" i="32" s="1"/>
  <c r="E41" i="32"/>
  <c r="F41" i="32"/>
  <c r="A42" i="32"/>
  <c r="B42" i="32"/>
  <c r="C42" i="32"/>
  <c r="D42" i="32"/>
  <c r="K42" i="32" s="1"/>
  <c r="E42" i="32"/>
  <c r="F42" i="32"/>
  <c r="A43" i="32"/>
  <c r="B43" i="32"/>
  <c r="C43" i="32"/>
  <c r="D43" i="32"/>
  <c r="K43" i="32" s="1"/>
  <c r="E43" i="32"/>
  <c r="F43" i="32"/>
  <c r="A44" i="32"/>
  <c r="B44" i="32"/>
  <c r="C44" i="32"/>
  <c r="D44" i="32"/>
  <c r="K44" i="32" s="1"/>
  <c r="E44" i="32"/>
  <c r="F44" i="32"/>
  <c r="A45" i="32"/>
  <c r="B45" i="32"/>
  <c r="C45" i="32"/>
  <c r="D45" i="32"/>
  <c r="E45" i="32"/>
  <c r="F45" i="32"/>
  <c r="A46" i="32"/>
  <c r="B46" i="32"/>
  <c r="C46" i="32"/>
  <c r="D46" i="32"/>
  <c r="K46" i="32" s="1"/>
  <c r="E46" i="32"/>
  <c r="F46" i="32"/>
  <c r="A47" i="32"/>
  <c r="B47" i="32"/>
  <c r="C47" i="32"/>
  <c r="D47" i="32"/>
  <c r="K47" i="32" s="1"/>
  <c r="E47" i="32"/>
  <c r="F47" i="32"/>
  <c r="A48" i="32"/>
  <c r="B48" i="32"/>
  <c r="C48" i="32"/>
  <c r="D48" i="32"/>
  <c r="E48" i="32"/>
  <c r="F48" i="32"/>
  <c r="A49" i="32"/>
  <c r="B49" i="32"/>
  <c r="C49" i="32"/>
  <c r="D49" i="32"/>
  <c r="E49" i="32"/>
  <c r="F49" i="32"/>
  <c r="A50" i="32"/>
  <c r="B50" i="32"/>
  <c r="C50" i="32"/>
  <c r="D50" i="32"/>
  <c r="E50" i="32"/>
  <c r="F50" i="32"/>
  <c r="A51" i="32"/>
  <c r="B51" i="32"/>
  <c r="C51" i="32"/>
  <c r="D51" i="32"/>
  <c r="K51" i="32" s="1"/>
  <c r="E51" i="32"/>
  <c r="F51" i="32"/>
  <c r="A52" i="32"/>
  <c r="B52" i="32"/>
  <c r="C52" i="32"/>
  <c r="D52" i="32"/>
  <c r="E52" i="32"/>
  <c r="F52" i="32"/>
  <c r="A53" i="32"/>
  <c r="B53" i="32"/>
  <c r="C53" i="32"/>
  <c r="D53" i="32"/>
  <c r="E53" i="32"/>
  <c r="F53" i="32"/>
  <c r="A54" i="32"/>
  <c r="B54" i="32"/>
  <c r="C54" i="32"/>
  <c r="D54" i="32"/>
  <c r="K54" i="32" s="1"/>
  <c r="E54" i="32"/>
  <c r="F54" i="32"/>
  <c r="A55" i="32"/>
  <c r="B55" i="32"/>
  <c r="C55" i="32"/>
  <c r="D55" i="32"/>
  <c r="E55" i="32"/>
  <c r="F55" i="32"/>
  <c r="A56" i="32"/>
  <c r="B56" i="32"/>
  <c r="C56" i="32"/>
  <c r="D56" i="32"/>
  <c r="E56" i="32"/>
  <c r="F56" i="32"/>
  <c r="A57" i="32"/>
  <c r="B57" i="32"/>
  <c r="C57" i="32"/>
  <c r="D57" i="32"/>
  <c r="E57" i="32"/>
  <c r="F57" i="32"/>
  <c r="A58" i="32"/>
  <c r="B58" i="32"/>
  <c r="C58" i="32"/>
  <c r="D58" i="32"/>
  <c r="K58" i="32" s="1"/>
  <c r="E58" i="32"/>
  <c r="F58" i="32"/>
  <c r="A59" i="32"/>
  <c r="B59" i="32"/>
  <c r="C59" i="32"/>
  <c r="D59" i="32"/>
  <c r="K59" i="32" s="1"/>
  <c r="E59" i="32"/>
  <c r="F59" i="32"/>
  <c r="A60" i="32"/>
  <c r="B60" i="32"/>
  <c r="C60" i="32"/>
  <c r="D60" i="32"/>
  <c r="E60" i="32"/>
  <c r="F60" i="32"/>
  <c r="A61" i="32"/>
  <c r="B61" i="32"/>
  <c r="C61" i="32"/>
  <c r="D61" i="32"/>
  <c r="E61" i="32"/>
  <c r="F61" i="32"/>
  <c r="A62" i="32"/>
  <c r="B62" i="32"/>
  <c r="C62" i="32"/>
  <c r="D62" i="32"/>
  <c r="K62" i="32" s="1"/>
  <c r="E62" i="32"/>
  <c r="F62" i="32"/>
  <c r="A63" i="32"/>
  <c r="B63" i="32"/>
  <c r="C63" i="32"/>
  <c r="D63" i="32"/>
  <c r="E63" i="32"/>
  <c r="F63" i="32"/>
  <c r="A64" i="32"/>
  <c r="B64" i="32"/>
  <c r="C64" i="32"/>
  <c r="D64" i="32"/>
  <c r="E64" i="32"/>
  <c r="F64" i="32"/>
  <c r="A65" i="32"/>
  <c r="B65" i="32"/>
  <c r="C65" i="32"/>
  <c r="D65" i="32"/>
  <c r="K65" i="32" s="1"/>
  <c r="E65" i="32"/>
  <c r="F65" i="32"/>
  <c r="A66" i="32"/>
  <c r="B66" i="32"/>
  <c r="C66" i="32"/>
  <c r="D66" i="32"/>
  <c r="K66" i="32" s="1"/>
  <c r="E66" i="32"/>
  <c r="F66" i="32"/>
  <c r="A67" i="32"/>
  <c r="B67" i="32"/>
  <c r="C67" i="32"/>
  <c r="D67" i="32"/>
  <c r="E67" i="32"/>
  <c r="F67" i="32"/>
  <c r="A68" i="32"/>
  <c r="B68" i="32"/>
  <c r="C68" i="32"/>
  <c r="D68" i="32"/>
  <c r="E68" i="32"/>
  <c r="F68" i="32"/>
  <c r="A69" i="32"/>
  <c r="B69" i="32"/>
  <c r="C69" i="32"/>
  <c r="D69" i="32"/>
  <c r="E69" i="32"/>
  <c r="F69" i="32"/>
  <c r="A70" i="32"/>
  <c r="B70" i="32"/>
  <c r="C70" i="32"/>
  <c r="D70" i="32"/>
  <c r="E70" i="32"/>
  <c r="F70" i="32"/>
  <c r="A71" i="32"/>
  <c r="B71" i="32"/>
  <c r="C71" i="32"/>
  <c r="D71" i="32"/>
  <c r="K71" i="32" s="1"/>
  <c r="E71" i="32"/>
  <c r="F71" i="32"/>
  <c r="A72" i="32"/>
  <c r="B72" i="32"/>
  <c r="C72" i="32"/>
  <c r="D72" i="32"/>
  <c r="E72" i="32"/>
  <c r="F72" i="32"/>
  <c r="A73" i="32"/>
  <c r="B73" i="32"/>
  <c r="C73" i="32"/>
  <c r="D73" i="32"/>
  <c r="E73" i="32"/>
  <c r="F73" i="32"/>
  <c r="A74" i="32"/>
  <c r="B74" i="32"/>
  <c r="C74" i="32"/>
  <c r="D74" i="32"/>
  <c r="K74" i="32" s="1"/>
  <c r="E74" i="32"/>
  <c r="F74" i="32"/>
  <c r="A75" i="32"/>
  <c r="B75" i="32"/>
  <c r="C75" i="32"/>
  <c r="D75" i="32"/>
  <c r="K75" i="32" s="1"/>
  <c r="E75" i="32"/>
  <c r="F75" i="32"/>
  <c r="A76" i="32"/>
  <c r="B76" i="32"/>
  <c r="C76" i="32"/>
  <c r="D76" i="32"/>
  <c r="E76" i="32"/>
  <c r="F76" i="32"/>
  <c r="A77" i="32"/>
  <c r="B77" i="32"/>
  <c r="C77" i="32"/>
  <c r="D77" i="32"/>
  <c r="E77" i="32"/>
  <c r="F77" i="32"/>
  <c r="A78" i="32"/>
  <c r="B78" i="32"/>
  <c r="C78" i="32"/>
  <c r="D78" i="32"/>
  <c r="E78" i="32"/>
  <c r="F78" i="32"/>
  <c r="A79" i="32"/>
  <c r="B79" i="32"/>
  <c r="C79" i="32"/>
  <c r="D79" i="32"/>
  <c r="E79" i="32"/>
  <c r="F79" i="32"/>
  <c r="A80" i="32"/>
  <c r="B80" i="32"/>
  <c r="C80" i="32"/>
  <c r="D80" i="32"/>
  <c r="K80" i="32" s="1"/>
  <c r="E80" i="32"/>
  <c r="F80" i="32"/>
  <c r="A81" i="32"/>
  <c r="B81" i="32"/>
  <c r="C81" i="32"/>
  <c r="D81" i="32"/>
  <c r="E81" i="32"/>
  <c r="F81" i="32"/>
  <c r="A82" i="32"/>
  <c r="B82" i="32"/>
  <c r="C82" i="32"/>
  <c r="D82" i="32"/>
  <c r="K82" i="32" s="1"/>
  <c r="E82" i="32"/>
  <c r="F82" i="32"/>
  <c r="A83" i="32"/>
  <c r="B83" i="32"/>
  <c r="C83" i="32"/>
  <c r="D83" i="32"/>
  <c r="K83" i="32" s="1"/>
  <c r="E83" i="32"/>
  <c r="F83" i="32"/>
  <c r="A84" i="32"/>
  <c r="B84" i="32"/>
  <c r="C84" i="32"/>
  <c r="D84" i="32"/>
  <c r="E84" i="32"/>
  <c r="F84" i="32"/>
  <c r="A85" i="32"/>
  <c r="B85" i="32"/>
  <c r="C85" i="32"/>
  <c r="D85" i="32"/>
  <c r="E85" i="32"/>
  <c r="F85" i="32"/>
  <c r="A86" i="32"/>
  <c r="B86" i="32"/>
  <c r="C86" i="32"/>
  <c r="D86" i="32"/>
  <c r="K86" i="32" s="1"/>
  <c r="E86" i="32"/>
  <c r="F86" i="32"/>
  <c r="A87" i="32"/>
  <c r="B87" i="32"/>
  <c r="C87" i="32"/>
  <c r="D87" i="32"/>
  <c r="K87" i="32" s="1"/>
  <c r="E87" i="32"/>
  <c r="F87" i="32"/>
  <c r="A88" i="32"/>
  <c r="B88" i="32"/>
  <c r="C88" i="32"/>
  <c r="D88" i="32"/>
  <c r="E88" i="32"/>
  <c r="F88" i="32"/>
  <c r="A89" i="32"/>
  <c r="B89" i="32"/>
  <c r="C89" i="32"/>
  <c r="D89" i="32"/>
  <c r="E89" i="32"/>
  <c r="F89" i="32"/>
  <c r="A90" i="32"/>
  <c r="B90" i="32"/>
  <c r="C90" i="32"/>
  <c r="D90" i="32"/>
  <c r="K90" i="32" s="1"/>
  <c r="E90" i="32"/>
  <c r="F90" i="32"/>
  <c r="A91" i="32"/>
  <c r="B91" i="32"/>
  <c r="C91" i="32"/>
  <c r="D91" i="32"/>
  <c r="E91" i="32"/>
  <c r="F91" i="32"/>
  <c r="A92" i="32"/>
  <c r="B92" i="32"/>
  <c r="C92" i="32"/>
  <c r="D92" i="32"/>
  <c r="K92" i="32" s="1"/>
  <c r="E92" i="32"/>
  <c r="F92" i="32"/>
  <c r="A93" i="32"/>
  <c r="B93" i="32"/>
  <c r="C93" i="32"/>
  <c r="D93" i="32"/>
  <c r="E93" i="32"/>
  <c r="F93" i="32"/>
  <c r="A94" i="32"/>
  <c r="B94" i="32"/>
  <c r="C94" i="32"/>
  <c r="D94" i="32"/>
  <c r="K94" i="32" s="1"/>
  <c r="E94" i="32"/>
  <c r="F94" i="32"/>
  <c r="A95" i="32"/>
  <c r="B95" i="32"/>
  <c r="C95" i="32"/>
  <c r="D95" i="32"/>
  <c r="K95" i="32" s="1"/>
  <c r="E95" i="32"/>
  <c r="F95" i="32"/>
  <c r="A96" i="32"/>
  <c r="B96" i="32"/>
  <c r="C96" i="32"/>
  <c r="D96" i="32"/>
  <c r="E96" i="32"/>
  <c r="F96" i="32"/>
  <c r="A97" i="32"/>
  <c r="B97" i="32"/>
  <c r="C97" i="32"/>
  <c r="D97" i="32"/>
  <c r="E97" i="32"/>
  <c r="F97" i="32"/>
  <c r="A98" i="32"/>
  <c r="B98" i="32"/>
  <c r="C98" i="32"/>
  <c r="D98" i="32"/>
  <c r="K98" i="32" s="1"/>
  <c r="E98" i="32"/>
  <c r="F98" i="32"/>
  <c r="A99" i="32"/>
  <c r="B99" i="32"/>
  <c r="C99" i="32"/>
  <c r="D99" i="32"/>
  <c r="K99" i="32" s="1"/>
  <c r="E99" i="32"/>
  <c r="F99" i="32"/>
  <c r="A100" i="32"/>
  <c r="B100" i="32"/>
  <c r="C100" i="32"/>
  <c r="D100" i="32"/>
  <c r="K100" i="32" s="1"/>
  <c r="E100" i="32"/>
  <c r="F100" i="32"/>
  <c r="A101" i="32"/>
  <c r="B101" i="32"/>
  <c r="C101" i="32"/>
  <c r="D101" i="32"/>
  <c r="E101" i="32"/>
  <c r="F101" i="32"/>
  <c r="A102" i="32"/>
  <c r="B102" i="32"/>
  <c r="C102" i="32"/>
  <c r="D102" i="32"/>
  <c r="K102" i="32" s="1"/>
  <c r="E102" i="32"/>
  <c r="F102" i="32"/>
  <c r="A103" i="32"/>
  <c r="B103" i="32"/>
  <c r="C103" i="32"/>
  <c r="D103" i="32"/>
  <c r="K103" i="32" s="1"/>
  <c r="E103" i="32"/>
  <c r="F103" i="32"/>
  <c r="A104" i="32"/>
  <c r="B104" i="32"/>
  <c r="C104" i="32"/>
  <c r="D104" i="32"/>
  <c r="E104" i="32"/>
  <c r="F104" i="32"/>
  <c r="A105" i="32"/>
  <c r="B105" i="32"/>
  <c r="C105" i="32"/>
  <c r="D105" i="32"/>
  <c r="E105" i="32"/>
  <c r="F105" i="32"/>
  <c r="A106" i="32"/>
  <c r="B106" i="32"/>
  <c r="C106" i="32"/>
  <c r="D106" i="32"/>
  <c r="K106" i="32" s="1"/>
  <c r="E106" i="32"/>
  <c r="F106" i="32"/>
  <c r="A107" i="32"/>
  <c r="B107" i="32"/>
  <c r="C107" i="32"/>
  <c r="D107" i="32"/>
  <c r="E107" i="32"/>
  <c r="F107" i="32"/>
  <c r="A108" i="32"/>
  <c r="B108" i="32"/>
  <c r="C108" i="32"/>
  <c r="D108" i="32"/>
  <c r="E108" i="32"/>
  <c r="F108" i="32"/>
  <c r="A109" i="32"/>
  <c r="B109" i="32"/>
  <c r="C109" i="32"/>
  <c r="D109" i="32"/>
  <c r="E109" i="32"/>
  <c r="F109" i="32"/>
  <c r="A110" i="32"/>
  <c r="B110" i="32"/>
  <c r="C110" i="32"/>
  <c r="D110" i="32"/>
  <c r="K110" i="32" s="1"/>
  <c r="E110" i="32"/>
  <c r="F110" i="32"/>
  <c r="A111" i="32"/>
  <c r="B111" i="32"/>
  <c r="C111" i="32"/>
  <c r="D111" i="32"/>
  <c r="K111" i="32" s="1"/>
  <c r="E111" i="32"/>
  <c r="F111" i="32"/>
  <c r="A112" i="32"/>
  <c r="B112" i="32"/>
  <c r="C112" i="32"/>
  <c r="D112" i="32"/>
  <c r="E112" i="32"/>
  <c r="F112" i="32"/>
  <c r="A113" i="32"/>
  <c r="B113" i="32"/>
  <c r="C113" i="32"/>
  <c r="D113" i="32"/>
  <c r="E113" i="32"/>
  <c r="F113" i="32"/>
  <c r="A114" i="32"/>
  <c r="B114" i="32"/>
  <c r="C114" i="32"/>
  <c r="D114" i="32"/>
  <c r="K114" i="32" s="1"/>
  <c r="E114" i="32"/>
  <c r="F114" i="32"/>
  <c r="A115" i="32"/>
  <c r="B115" i="32"/>
  <c r="C115" i="32"/>
  <c r="D115" i="32"/>
  <c r="K115" i="32" s="1"/>
  <c r="E115" i="32"/>
  <c r="F115" i="32"/>
  <c r="A116" i="32"/>
  <c r="B116" i="32"/>
  <c r="C116" i="32"/>
  <c r="D116" i="32"/>
  <c r="E116" i="32"/>
  <c r="F116" i="32"/>
  <c r="A117" i="32"/>
  <c r="B117" i="32"/>
  <c r="C117" i="32"/>
  <c r="D117" i="32"/>
  <c r="E117" i="32"/>
  <c r="F117" i="32"/>
  <c r="A118" i="32"/>
  <c r="B118" i="32"/>
  <c r="C118" i="32"/>
  <c r="D118" i="32"/>
  <c r="K118" i="32" s="1"/>
  <c r="E118" i="32"/>
  <c r="F118" i="32"/>
  <c r="A119" i="32"/>
  <c r="B119" i="32"/>
  <c r="C119" i="32"/>
  <c r="D119" i="32"/>
  <c r="E119" i="32"/>
  <c r="F119" i="32"/>
  <c r="A120" i="32"/>
  <c r="B120" i="32"/>
  <c r="C120" i="32"/>
  <c r="D120" i="32"/>
  <c r="E120" i="32"/>
  <c r="F120" i="32"/>
  <c r="A121" i="32"/>
  <c r="B121" i="32"/>
  <c r="C121" i="32"/>
  <c r="D121" i="32"/>
  <c r="E121" i="32"/>
  <c r="F121" i="32"/>
  <c r="A122" i="32"/>
  <c r="B122" i="32"/>
  <c r="C122" i="32"/>
  <c r="D122" i="32"/>
  <c r="K122" i="32" s="1"/>
  <c r="E122" i="32"/>
  <c r="F122" i="32"/>
  <c r="A123" i="32"/>
  <c r="B123" i="32"/>
  <c r="C123" i="32"/>
  <c r="D123" i="32"/>
  <c r="K123" i="32" s="1"/>
  <c r="E123" i="32"/>
  <c r="F123" i="32"/>
  <c r="A124" i="32"/>
  <c r="B124" i="32"/>
  <c r="C124" i="32"/>
  <c r="D124" i="32"/>
  <c r="E124" i="32"/>
  <c r="F124" i="32"/>
  <c r="A125" i="32"/>
  <c r="B125" i="32"/>
  <c r="C125" i="32"/>
  <c r="D125" i="32"/>
  <c r="E125" i="32"/>
  <c r="F125" i="32"/>
  <c r="A126" i="32"/>
  <c r="B126" i="32"/>
  <c r="C126" i="32"/>
  <c r="D126" i="32"/>
  <c r="E126" i="32"/>
  <c r="F126" i="32"/>
  <c r="A127" i="32"/>
  <c r="B127" i="32"/>
  <c r="C127" i="32"/>
  <c r="D127" i="32"/>
  <c r="K127" i="32" s="1"/>
  <c r="E127" i="32"/>
  <c r="F127" i="32"/>
  <c r="A128" i="32"/>
  <c r="B128" i="32"/>
  <c r="C128" i="32"/>
  <c r="D128" i="32"/>
  <c r="K128" i="32" s="1"/>
  <c r="E128" i="32"/>
  <c r="F128" i="32"/>
  <c r="A129" i="32"/>
  <c r="B129" i="32"/>
  <c r="C129" i="32"/>
  <c r="D129" i="32"/>
  <c r="E129" i="32"/>
  <c r="F129" i="32"/>
  <c r="A130" i="32"/>
  <c r="B130" i="32"/>
  <c r="C130" i="32"/>
  <c r="D130" i="32"/>
  <c r="K130" i="32" s="1"/>
  <c r="E130" i="32"/>
  <c r="F130" i="32"/>
  <c r="A131" i="32"/>
  <c r="B131" i="32"/>
  <c r="C131" i="32"/>
  <c r="D131" i="32"/>
  <c r="K131" i="32" s="1"/>
  <c r="E131" i="32"/>
  <c r="F131" i="32"/>
  <c r="A132" i="32"/>
  <c r="B132" i="32"/>
  <c r="C132" i="32"/>
  <c r="D132" i="32"/>
  <c r="E132" i="32"/>
  <c r="F132" i="32"/>
  <c r="A133" i="32"/>
  <c r="B133" i="32"/>
  <c r="C133" i="32"/>
  <c r="D133" i="32"/>
  <c r="E133" i="32"/>
  <c r="F133" i="32"/>
  <c r="A134" i="32"/>
  <c r="B134" i="32"/>
  <c r="C134" i="32"/>
  <c r="D134" i="32"/>
  <c r="K134" i="32" s="1"/>
  <c r="E134" i="32"/>
  <c r="F134" i="32"/>
  <c r="A135" i="32"/>
  <c r="B135" i="32"/>
  <c r="C135" i="32"/>
  <c r="D135" i="32"/>
  <c r="K135" i="32" s="1"/>
  <c r="E135" i="32"/>
  <c r="F135" i="32"/>
  <c r="A136" i="32"/>
  <c r="B136" i="32"/>
  <c r="C136" i="32"/>
  <c r="D136" i="32"/>
  <c r="K136" i="32" s="1"/>
  <c r="E136" i="32"/>
  <c r="F136" i="32"/>
  <c r="A137" i="32"/>
  <c r="B137" i="32"/>
  <c r="C137" i="32"/>
  <c r="D137" i="32"/>
  <c r="E137" i="32"/>
  <c r="F137" i="32"/>
  <c r="A138" i="32"/>
  <c r="B138" i="32"/>
  <c r="C138" i="32"/>
  <c r="D138" i="32"/>
  <c r="E138" i="32"/>
  <c r="F138" i="32"/>
  <c r="A139" i="32"/>
  <c r="B139" i="32"/>
  <c r="C139" i="32"/>
  <c r="D139" i="32"/>
  <c r="K139" i="32" s="1"/>
  <c r="E139" i="32"/>
  <c r="F139" i="32"/>
  <c r="A140" i="32"/>
  <c r="B140" i="32"/>
  <c r="C140" i="32"/>
  <c r="D140" i="32"/>
  <c r="E140" i="32"/>
  <c r="F140" i="32"/>
  <c r="A141" i="32"/>
  <c r="B141" i="32"/>
  <c r="C141" i="32"/>
  <c r="D141" i="32"/>
  <c r="K141" i="32" s="1"/>
  <c r="E141" i="32"/>
  <c r="F141" i="32"/>
  <c r="A142" i="32"/>
  <c r="B142" i="32"/>
  <c r="C142" i="32"/>
  <c r="D142" i="32"/>
  <c r="K142" i="32" s="1"/>
  <c r="E142" i="32"/>
  <c r="F142" i="32"/>
  <c r="A143" i="32"/>
  <c r="B143" i="32"/>
  <c r="C143" i="32"/>
  <c r="D143" i="32"/>
  <c r="K143" i="32" s="1"/>
  <c r="E143" i="32"/>
  <c r="F143" i="32"/>
  <c r="A144" i="32"/>
  <c r="B144" i="32"/>
  <c r="C144" i="32"/>
  <c r="D144" i="32"/>
  <c r="K144" i="32" s="1"/>
  <c r="E144" i="32"/>
  <c r="F144" i="32"/>
  <c r="A145" i="32"/>
  <c r="B145" i="32"/>
  <c r="C145" i="32"/>
  <c r="D145" i="32"/>
  <c r="E145" i="32"/>
  <c r="F145" i="32"/>
  <c r="A146" i="32"/>
  <c r="B146" i="32"/>
  <c r="C146" i="32"/>
  <c r="D146" i="32"/>
  <c r="K146" i="32" s="1"/>
  <c r="E146" i="32"/>
  <c r="F146" i="32"/>
  <c r="A147" i="32"/>
  <c r="B147" i="32"/>
  <c r="C147" i="32"/>
  <c r="D147" i="32"/>
  <c r="K147" i="32" s="1"/>
  <c r="E147" i="32"/>
  <c r="F147" i="32"/>
  <c r="A148" i="32"/>
  <c r="B148" i="32"/>
  <c r="C148" i="32"/>
  <c r="D148" i="32"/>
  <c r="E148" i="32"/>
  <c r="F148" i="32"/>
  <c r="A149" i="32"/>
  <c r="B149" i="32"/>
  <c r="C149" i="32"/>
  <c r="D149" i="32"/>
  <c r="E149" i="32"/>
  <c r="F149" i="32"/>
  <c r="A150" i="32"/>
  <c r="B150" i="32"/>
  <c r="C150" i="32"/>
  <c r="D150" i="32"/>
  <c r="K150" i="32" s="1"/>
  <c r="E150" i="32"/>
  <c r="F150" i="32"/>
  <c r="A151" i="32"/>
  <c r="B151" i="32"/>
  <c r="C151" i="32"/>
  <c r="D151" i="32"/>
  <c r="E151" i="32"/>
  <c r="F151" i="32"/>
  <c r="A152" i="32"/>
  <c r="B152" i="32"/>
  <c r="C152" i="32"/>
  <c r="D152" i="32"/>
  <c r="E152" i="32"/>
  <c r="F152" i="32"/>
  <c r="A153" i="32"/>
  <c r="B153" i="32"/>
  <c r="C153" i="32"/>
  <c r="D153" i="32"/>
  <c r="E153" i="32"/>
  <c r="F153" i="32"/>
  <c r="A154" i="32"/>
  <c r="B154" i="32"/>
  <c r="C154" i="32"/>
  <c r="D154" i="32"/>
  <c r="K154" i="32" s="1"/>
  <c r="E154" i="32"/>
  <c r="F154" i="32"/>
  <c r="A155" i="32"/>
  <c r="B155" i="32"/>
  <c r="C155" i="32"/>
  <c r="D155" i="32"/>
  <c r="E155" i="32"/>
  <c r="F155" i="32"/>
  <c r="A156" i="32"/>
  <c r="B156" i="32"/>
  <c r="C156" i="32"/>
  <c r="D156" i="32"/>
  <c r="E156" i="32"/>
  <c r="F156" i="32"/>
  <c r="A157" i="32"/>
  <c r="B157" i="32"/>
  <c r="C157" i="32"/>
  <c r="D157" i="32"/>
  <c r="E157" i="32"/>
  <c r="F157" i="32"/>
  <c r="A158" i="32"/>
  <c r="B158" i="32"/>
  <c r="C158" i="32"/>
  <c r="D158" i="32"/>
  <c r="K158" i="32" s="1"/>
  <c r="E158" i="32"/>
  <c r="F158" i="32"/>
  <c r="A159" i="32"/>
  <c r="C159" i="32"/>
  <c r="A160" i="32"/>
  <c r="B160" i="32"/>
  <c r="C160" i="32"/>
  <c r="D160" i="32"/>
  <c r="E160" i="32"/>
  <c r="F160" i="32"/>
  <c r="A161" i="32"/>
  <c r="B161" i="32"/>
  <c r="C161" i="32"/>
  <c r="D161" i="32"/>
  <c r="E161" i="32"/>
  <c r="F161" i="32"/>
  <c r="A162" i="32"/>
  <c r="B162" i="32"/>
  <c r="C162" i="32"/>
  <c r="D162" i="32"/>
  <c r="K162" i="32" s="1"/>
  <c r="E162" i="32"/>
  <c r="F162" i="32"/>
  <c r="A163" i="32"/>
  <c r="B163" i="32"/>
  <c r="C163" i="32"/>
  <c r="D163" i="32"/>
  <c r="K163" i="32" s="1"/>
  <c r="E163" i="32"/>
  <c r="F163" i="32"/>
  <c r="A164" i="32"/>
  <c r="B164" i="32"/>
  <c r="C164" i="32"/>
  <c r="D164" i="32"/>
  <c r="E164" i="32"/>
  <c r="F164" i="32"/>
  <c r="A165" i="32"/>
  <c r="B165" i="32"/>
  <c r="C165" i="32"/>
  <c r="D165" i="32"/>
  <c r="E165" i="32"/>
  <c r="F165" i="32"/>
  <c r="A166" i="32"/>
  <c r="B166" i="32"/>
  <c r="C166" i="32"/>
  <c r="D166" i="32"/>
  <c r="K166" i="32" s="1"/>
  <c r="E166" i="32"/>
  <c r="F166" i="32"/>
  <c r="A167" i="32"/>
  <c r="B167" i="32"/>
  <c r="C167" i="32"/>
  <c r="D167" i="32"/>
  <c r="K167" i="32" s="1"/>
  <c r="E167" i="32"/>
  <c r="F167" i="32"/>
  <c r="A168" i="32"/>
  <c r="B168" i="32"/>
  <c r="C168" i="32"/>
  <c r="D168" i="32"/>
  <c r="E168" i="32"/>
  <c r="F168" i="32"/>
  <c r="A169" i="32"/>
  <c r="B169" i="32"/>
  <c r="C169" i="32"/>
  <c r="D169" i="32"/>
  <c r="E169" i="32"/>
  <c r="F169" i="32"/>
  <c r="A170" i="32"/>
  <c r="B170" i="32"/>
  <c r="C170" i="32"/>
  <c r="D170" i="32"/>
  <c r="K170" i="32" s="1"/>
  <c r="E170" i="32"/>
  <c r="F170" i="32"/>
  <c r="A171" i="32"/>
  <c r="B171" i="32"/>
  <c r="C171" i="32"/>
  <c r="D171" i="32"/>
  <c r="E171" i="32"/>
  <c r="F171" i="32"/>
  <c r="A172" i="32"/>
  <c r="B172" i="32"/>
  <c r="C172" i="32"/>
  <c r="D172" i="32"/>
  <c r="E172" i="32"/>
  <c r="F172" i="32"/>
  <c r="A173" i="32"/>
  <c r="B173" i="32"/>
  <c r="C173" i="32"/>
  <c r="D173" i="32"/>
  <c r="E173" i="32"/>
  <c r="F173" i="32"/>
  <c r="A174" i="32"/>
  <c r="B174" i="32"/>
  <c r="C174" i="32"/>
  <c r="D174" i="32"/>
  <c r="K174" i="32" s="1"/>
  <c r="E174" i="32"/>
  <c r="F174" i="32"/>
  <c r="A175" i="32"/>
  <c r="B175" i="32"/>
  <c r="C175" i="32"/>
  <c r="D175" i="32"/>
  <c r="E175" i="32"/>
  <c r="F175" i="32"/>
  <c r="A176" i="32"/>
  <c r="B176" i="32"/>
  <c r="C176" i="32"/>
  <c r="D176" i="32"/>
  <c r="E176" i="32"/>
  <c r="F176" i="32"/>
  <c r="A177" i="32"/>
  <c r="B177" i="32"/>
  <c r="C177" i="32"/>
  <c r="D177" i="32"/>
  <c r="K177" i="32" s="1"/>
  <c r="E177" i="32"/>
  <c r="F177" i="32"/>
  <c r="A178" i="32"/>
  <c r="B178" i="32"/>
  <c r="C178" i="32"/>
  <c r="D178" i="32"/>
  <c r="K178" i="32" s="1"/>
  <c r="E178" i="32"/>
  <c r="F178" i="32"/>
  <c r="A179" i="32"/>
  <c r="B179" i="32"/>
  <c r="C179" i="32"/>
  <c r="D179" i="32"/>
  <c r="K179" i="32" s="1"/>
  <c r="E179" i="32"/>
  <c r="F179" i="32"/>
  <c r="A180" i="32"/>
  <c r="B180" i="32"/>
  <c r="C180" i="32"/>
  <c r="D180" i="32"/>
  <c r="K180" i="32" s="1"/>
  <c r="E180" i="32"/>
  <c r="F180" i="32"/>
  <c r="A181" i="32"/>
  <c r="B181" i="32"/>
  <c r="C181" i="32"/>
  <c r="D181" i="32"/>
  <c r="E181" i="32"/>
  <c r="F181" i="32"/>
  <c r="A182" i="32"/>
  <c r="C182" i="32"/>
  <c r="A183" i="32"/>
  <c r="B183" i="32"/>
  <c r="C183" i="32"/>
  <c r="D183" i="32"/>
  <c r="K183" i="32" s="1"/>
  <c r="E183" i="32"/>
  <c r="F183" i="32"/>
  <c r="A184" i="32"/>
  <c r="B184" i="32"/>
  <c r="C184" i="32"/>
  <c r="D184" i="32"/>
  <c r="E184" i="32"/>
  <c r="F184" i="32"/>
  <c r="A185" i="32"/>
  <c r="B185" i="32"/>
  <c r="C185" i="32"/>
  <c r="D185" i="32"/>
  <c r="K185" i="32" s="1"/>
  <c r="E185" i="32"/>
  <c r="F185" i="32"/>
  <c r="A186" i="32"/>
  <c r="B186" i="32"/>
  <c r="C186" i="32"/>
  <c r="D186" i="32"/>
  <c r="K186" i="32" s="1"/>
  <c r="E186" i="32"/>
  <c r="F186" i="32"/>
  <c r="A187" i="32"/>
  <c r="B187" i="32"/>
  <c r="C187" i="32"/>
  <c r="D187" i="32"/>
  <c r="K187" i="32" s="1"/>
  <c r="E187" i="32"/>
  <c r="F187" i="32"/>
  <c r="A188" i="32"/>
  <c r="B188" i="32"/>
  <c r="C188" i="32"/>
  <c r="D188" i="32"/>
  <c r="E188" i="32"/>
  <c r="F188" i="32"/>
  <c r="A189" i="32"/>
  <c r="B189" i="32"/>
  <c r="C189" i="32"/>
  <c r="D189" i="32"/>
  <c r="E189" i="32"/>
  <c r="F189" i="32"/>
  <c r="A190" i="32"/>
  <c r="B190" i="32"/>
  <c r="C190" i="32"/>
  <c r="D190" i="32"/>
  <c r="K190" i="32" s="1"/>
  <c r="E190" i="32"/>
  <c r="F190" i="32"/>
  <c r="A191" i="32"/>
  <c r="B191" i="32"/>
  <c r="C191" i="32"/>
  <c r="D191" i="32"/>
  <c r="E191" i="32"/>
  <c r="F191" i="32"/>
  <c r="A192" i="32"/>
  <c r="B192" i="32"/>
  <c r="C192" i="32"/>
  <c r="D192" i="32"/>
  <c r="E192" i="32"/>
  <c r="F192" i="32"/>
  <c r="A193" i="32"/>
  <c r="B193" i="32"/>
  <c r="C193" i="32"/>
  <c r="D193" i="32"/>
  <c r="E193" i="32"/>
  <c r="F193" i="32"/>
  <c r="A194" i="32"/>
  <c r="B194" i="32"/>
  <c r="C194" i="32"/>
  <c r="D194" i="32"/>
  <c r="K194" i="32" s="1"/>
  <c r="E194" i="32"/>
  <c r="F194" i="32"/>
  <c r="A195" i="32"/>
  <c r="B195" i="32"/>
  <c r="C195" i="32"/>
  <c r="D195" i="32"/>
  <c r="K195" i="32" s="1"/>
  <c r="E195" i="32"/>
  <c r="F195" i="32"/>
  <c r="A196" i="32"/>
  <c r="B196" i="32"/>
  <c r="C196" i="32"/>
  <c r="D196" i="32"/>
  <c r="E196" i="32"/>
  <c r="F196" i="32"/>
  <c r="A197" i="32"/>
  <c r="B197" i="32"/>
  <c r="C197" i="32"/>
  <c r="D197" i="32"/>
  <c r="E197" i="32"/>
  <c r="F197" i="32"/>
  <c r="A198" i="32"/>
  <c r="B198" i="32"/>
  <c r="C198" i="32"/>
  <c r="D198" i="32"/>
  <c r="K198" i="32" s="1"/>
  <c r="E198" i="32"/>
  <c r="F198" i="32"/>
  <c r="A199" i="32"/>
  <c r="B199" i="32"/>
  <c r="C199" i="32"/>
  <c r="D199" i="32"/>
  <c r="K199" i="32" s="1"/>
  <c r="E199" i="32"/>
  <c r="F199" i="32"/>
  <c r="A200" i="32"/>
  <c r="B200" i="32"/>
  <c r="C200" i="32"/>
  <c r="D200" i="32"/>
  <c r="E200" i="32"/>
  <c r="F200" i="32"/>
  <c r="A201" i="32"/>
  <c r="B201" i="32"/>
  <c r="C201" i="32"/>
  <c r="D201" i="32"/>
  <c r="E201" i="32"/>
  <c r="F201" i="32"/>
  <c r="A202" i="32"/>
  <c r="B202" i="32"/>
  <c r="C202" i="32"/>
  <c r="D202" i="32"/>
  <c r="K202" i="32" s="1"/>
  <c r="E202" i="32"/>
  <c r="F202" i="32"/>
  <c r="A203" i="32"/>
  <c r="B203" i="32"/>
  <c r="C203" i="32"/>
  <c r="D203" i="32"/>
  <c r="K203" i="32" s="1"/>
  <c r="E203" i="32"/>
  <c r="F203" i="32"/>
  <c r="A204" i="32"/>
  <c r="B204" i="32"/>
  <c r="C204" i="32"/>
  <c r="D204" i="32"/>
  <c r="E204" i="32"/>
  <c r="F204" i="32"/>
  <c r="A205" i="32"/>
  <c r="B205" i="32"/>
  <c r="C205" i="32"/>
  <c r="D205" i="32"/>
  <c r="K205" i="32" s="1"/>
  <c r="E205" i="32"/>
  <c r="F205" i="32"/>
  <c r="A206" i="32"/>
  <c r="B206" i="32"/>
  <c r="C206" i="32"/>
  <c r="D206" i="32"/>
  <c r="K206" i="32" s="1"/>
  <c r="E206" i="32"/>
  <c r="F206" i="32"/>
  <c r="A207" i="32"/>
  <c r="B207" i="32"/>
  <c r="C207" i="32"/>
  <c r="D207" i="32"/>
  <c r="E207" i="32"/>
  <c r="F207" i="32"/>
  <c r="A208" i="32"/>
  <c r="B208" i="32"/>
  <c r="C208" i="32"/>
  <c r="D208" i="32"/>
  <c r="E208" i="32"/>
  <c r="F208" i="32"/>
  <c r="A209" i="32"/>
  <c r="B209" i="32"/>
  <c r="C209" i="32"/>
  <c r="D209" i="32"/>
  <c r="E209" i="32"/>
  <c r="F209" i="32"/>
  <c r="A210" i="32"/>
  <c r="B210" i="32"/>
  <c r="C210" i="32"/>
  <c r="D210" i="32"/>
  <c r="K210" i="32" s="1"/>
  <c r="E210" i="32"/>
  <c r="F210" i="32"/>
  <c r="A211" i="32"/>
  <c r="B211" i="32"/>
  <c r="C211" i="32"/>
  <c r="D211" i="32"/>
  <c r="E211" i="32"/>
  <c r="F211" i="32"/>
  <c r="A212" i="32"/>
  <c r="B212" i="32"/>
  <c r="C212" i="32"/>
  <c r="D212" i="32"/>
  <c r="E212" i="32"/>
  <c r="F212" i="32"/>
  <c r="A213" i="32"/>
  <c r="B213" i="32"/>
  <c r="C213" i="32"/>
  <c r="D213" i="32"/>
  <c r="E213" i="32"/>
  <c r="F213" i="32"/>
  <c r="A214" i="32"/>
  <c r="B214" i="32"/>
  <c r="C214" i="32"/>
  <c r="D214" i="32"/>
  <c r="E214" i="32"/>
  <c r="F214" i="32"/>
  <c r="A215" i="32"/>
  <c r="B215" i="32"/>
  <c r="C215" i="32"/>
  <c r="D215" i="32"/>
  <c r="K215" i="32" s="1"/>
  <c r="E215" i="32"/>
  <c r="F215" i="32"/>
  <c r="A216" i="32"/>
  <c r="B216" i="32"/>
  <c r="C216" i="32"/>
  <c r="D216" i="32"/>
  <c r="K216" i="32" s="1"/>
  <c r="E216" i="32"/>
  <c r="F216" i="32"/>
  <c r="A217" i="32"/>
  <c r="B217" i="32"/>
  <c r="C217" i="32"/>
  <c r="D217" i="32"/>
  <c r="E217" i="32"/>
  <c r="F217" i="32"/>
  <c r="A218" i="32"/>
  <c r="B218" i="32"/>
  <c r="C218" i="32"/>
  <c r="D218" i="32"/>
  <c r="K218" i="32" s="1"/>
  <c r="E218" i="32"/>
  <c r="F218" i="32"/>
  <c r="A219" i="32"/>
  <c r="B219" i="32"/>
  <c r="C219" i="32"/>
  <c r="D219" i="32"/>
  <c r="E219" i="32"/>
  <c r="F219" i="32"/>
  <c r="A220" i="32"/>
  <c r="B220" i="32"/>
  <c r="C220" i="32"/>
  <c r="D220" i="32"/>
  <c r="E220" i="32"/>
  <c r="F220" i="32"/>
  <c r="A221" i="32"/>
  <c r="C221" i="32"/>
  <c r="A222" i="32"/>
  <c r="B222" i="32"/>
  <c r="C222" i="32"/>
  <c r="D222" i="32"/>
  <c r="K222" i="32" s="1"/>
  <c r="E222" i="32"/>
  <c r="F222" i="32"/>
  <c r="A223" i="32"/>
  <c r="B223" i="32"/>
  <c r="C223" i="32"/>
  <c r="D223" i="32"/>
  <c r="E223" i="32"/>
  <c r="F223" i="32"/>
  <c r="A224" i="32"/>
  <c r="B224" i="32"/>
  <c r="C224" i="32"/>
  <c r="D224" i="32"/>
  <c r="E224" i="32"/>
  <c r="F224" i="32"/>
  <c r="A225" i="32"/>
  <c r="B225" i="32"/>
  <c r="C225" i="32"/>
  <c r="D225" i="32"/>
  <c r="K225" i="32" s="1"/>
  <c r="E225" i="32"/>
  <c r="F225" i="32"/>
  <c r="A226" i="32"/>
  <c r="B226" i="32"/>
  <c r="C226" i="32"/>
  <c r="D226" i="32"/>
  <c r="E226" i="32"/>
  <c r="F226" i="32"/>
  <c r="A227" i="32"/>
  <c r="B227" i="32"/>
  <c r="C227" i="32"/>
  <c r="D227" i="32"/>
  <c r="K227" i="32" s="1"/>
  <c r="E227" i="32"/>
  <c r="F227" i="32"/>
  <c r="A228" i="32"/>
  <c r="B228" i="32"/>
  <c r="C228" i="32"/>
  <c r="D228" i="32"/>
  <c r="E228" i="32"/>
  <c r="F228" i="32"/>
  <c r="A229" i="32"/>
  <c r="B229" i="32"/>
  <c r="C229" i="32"/>
  <c r="D229" i="32"/>
  <c r="E229" i="32"/>
  <c r="F229" i="32"/>
  <c r="A230" i="32"/>
  <c r="B230" i="32"/>
  <c r="C230" i="32"/>
  <c r="D230" i="32"/>
  <c r="K230" i="32" s="1"/>
  <c r="E230" i="32"/>
  <c r="F230" i="32"/>
  <c r="A231" i="32"/>
  <c r="B231" i="32"/>
  <c r="C231" i="32"/>
  <c r="D231" i="32"/>
  <c r="K231" i="32" s="1"/>
  <c r="E231" i="32"/>
  <c r="F231" i="32"/>
  <c r="A232" i="32"/>
  <c r="B232" i="32"/>
  <c r="C232" i="32"/>
  <c r="D232" i="32"/>
  <c r="E232" i="32"/>
  <c r="F232" i="32"/>
  <c r="A233" i="32"/>
  <c r="B233" i="32"/>
  <c r="C233" i="32"/>
  <c r="D233" i="32"/>
  <c r="E233" i="32"/>
  <c r="F233" i="32"/>
  <c r="A234" i="32"/>
  <c r="B234" i="32"/>
  <c r="C234" i="32"/>
  <c r="D234" i="32"/>
  <c r="K234" i="32" s="1"/>
  <c r="E234" i="32"/>
  <c r="F234" i="32"/>
  <c r="A235" i="32"/>
  <c r="B235" i="32"/>
  <c r="C235" i="32"/>
  <c r="D235" i="32"/>
  <c r="E235" i="32"/>
  <c r="F235" i="32"/>
  <c r="A236" i="32"/>
  <c r="B236" i="32"/>
  <c r="C236" i="32"/>
  <c r="D236" i="32"/>
  <c r="E236" i="32"/>
  <c r="F236" i="32"/>
  <c r="A237" i="32"/>
  <c r="B237" i="32"/>
  <c r="C237" i="32"/>
  <c r="D237" i="32"/>
  <c r="K237" i="32" s="1"/>
  <c r="E237" i="32"/>
  <c r="F237" i="32"/>
  <c r="A238" i="32"/>
  <c r="C238" i="32"/>
  <c r="A239" i="32"/>
  <c r="B239" i="32"/>
  <c r="C239" i="32"/>
  <c r="D239" i="32"/>
  <c r="K239" i="32" s="1"/>
  <c r="E239" i="32"/>
  <c r="F239" i="32"/>
  <c r="A240" i="32"/>
  <c r="B240" i="32"/>
  <c r="C240" i="32"/>
  <c r="D240" i="32"/>
  <c r="E240" i="32"/>
  <c r="F240" i="32"/>
  <c r="A247" i="32"/>
  <c r="B247" i="32"/>
  <c r="C247" i="32"/>
  <c r="D247" i="32"/>
  <c r="E247" i="32"/>
  <c r="F247" i="32"/>
  <c r="A248" i="32"/>
  <c r="B248" i="32"/>
  <c r="C248" i="32"/>
  <c r="D248" i="32"/>
  <c r="K248" i="32" s="1"/>
  <c r="E248" i="32"/>
  <c r="F248" i="32"/>
  <c r="A249" i="32"/>
  <c r="B249" i="32"/>
  <c r="C249" i="32"/>
  <c r="D249" i="32"/>
  <c r="K249" i="32" s="1"/>
  <c r="E249" i="32"/>
  <c r="F249" i="32"/>
  <c r="A250" i="32"/>
  <c r="B250" i="32"/>
  <c r="C250" i="32"/>
  <c r="D250" i="32"/>
  <c r="K250" i="32" s="1"/>
  <c r="E250" i="32"/>
  <c r="F250" i="32"/>
  <c r="A251" i="32"/>
  <c r="B251" i="32"/>
  <c r="C251" i="32"/>
  <c r="D251" i="32"/>
  <c r="E251" i="32"/>
  <c r="F251" i="32"/>
  <c r="A252" i="32"/>
  <c r="C252" i="32"/>
  <c r="A253" i="32"/>
  <c r="B253" i="32"/>
  <c r="C253" i="32"/>
  <c r="D253" i="32"/>
  <c r="K253" i="32" s="1"/>
  <c r="E253" i="32"/>
  <c r="F253" i="32"/>
  <c r="A254" i="32"/>
  <c r="B254" i="32"/>
  <c r="C254" i="32"/>
  <c r="D254" i="32"/>
  <c r="E254" i="32"/>
  <c r="F254" i="32"/>
  <c r="A255" i="32"/>
  <c r="B255" i="32"/>
  <c r="C255" i="32"/>
  <c r="D255" i="32"/>
  <c r="E255" i="32"/>
  <c r="F255" i="32"/>
  <c r="A256" i="32"/>
  <c r="B256" i="32"/>
  <c r="C256" i="32"/>
  <c r="D256" i="32"/>
  <c r="E256" i="32"/>
  <c r="F256" i="32"/>
  <c r="A257" i="32"/>
  <c r="B257" i="32"/>
  <c r="C257" i="32"/>
  <c r="D257" i="32"/>
  <c r="E257" i="32"/>
  <c r="F257" i="32"/>
  <c r="A259" i="32"/>
  <c r="B259" i="32"/>
  <c r="C259" i="32"/>
  <c r="D259" i="32"/>
  <c r="K259" i="32" s="1"/>
  <c r="E259" i="32"/>
  <c r="F259" i="32"/>
  <c r="A260" i="32"/>
  <c r="B260" i="32"/>
  <c r="C260" i="32"/>
  <c r="D260" i="32"/>
  <c r="E260" i="32"/>
  <c r="F260" i="32"/>
  <c r="A261" i="32"/>
  <c r="C261" i="32"/>
  <c r="A262" i="32"/>
  <c r="B262" i="32"/>
  <c r="C262" i="32"/>
  <c r="D262" i="32"/>
  <c r="E262" i="32"/>
  <c r="F262" i="32"/>
  <c r="A263" i="32"/>
  <c r="B263" i="32"/>
  <c r="C263" i="32"/>
  <c r="D263" i="32"/>
  <c r="E263" i="32"/>
  <c r="F263" i="32"/>
  <c r="A264" i="32"/>
  <c r="B264" i="32"/>
  <c r="C264" i="32"/>
  <c r="D264" i="32"/>
  <c r="E264" i="32"/>
  <c r="F264" i="32"/>
  <c r="A265" i="32"/>
  <c r="B265" i="32"/>
  <c r="C265" i="32"/>
  <c r="D265" i="32"/>
  <c r="K265" i="32" s="1"/>
  <c r="E265" i="32"/>
  <c r="F265" i="32"/>
  <c r="A266" i="32"/>
  <c r="B266" i="32"/>
  <c r="C266" i="32"/>
  <c r="D266" i="32"/>
  <c r="K266" i="32" s="1"/>
  <c r="E266" i="32"/>
  <c r="F266" i="32"/>
  <c r="A267" i="32"/>
  <c r="B267" i="32"/>
  <c r="C267" i="32"/>
  <c r="D267" i="32"/>
  <c r="E267" i="32"/>
  <c r="F267" i="32"/>
  <c r="A268" i="32"/>
  <c r="B268" i="32"/>
  <c r="C268" i="32"/>
  <c r="D268" i="32"/>
  <c r="E268" i="32"/>
  <c r="F268" i="32"/>
  <c r="A269" i="32"/>
  <c r="B269" i="32"/>
  <c r="C269" i="32"/>
  <c r="D269" i="32"/>
  <c r="K269" i="32" s="1"/>
  <c r="E269" i="32"/>
  <c r="F269" i="32"/>
  <c r="A270" i="32"/>
  <c r="B270" i="32"/>
  <c r="C270" i="32"/>
  <c r="D270" i="32"/>
  <c r="K270" i="32" s="1"/>
  <c r="E270" i="32"/>
  <c r="F270" i="32"/>
  <c r="A271" i="32"/>
  <c r="B271" i="32"/>
  <c r="C271" i="32"/>
  <c r="D271" i="32"/>
  <c r="E271" i="32"/>
  <c r="F271" i="32"/>
  <c r="A272" i="32"/>
  <c r="B272" i="32"/>
  <c r="C272" i="32"/>
  <c r="D272" i="32"/>
  <c r="K272" i="32" s="1"/>
  <c r="E272" i="32"/>
  <c r="F272" i="32"/>
  <c r="A273" i="32"/>
  <c r="B273" i="32"/>
  <c r="C273" i="32"/>
  <c r="D273" i="32"/>
  <c r="K273" i="32" s="1"/>
  <c r="E273" i="32"/>
  <c r="F273" i="32"/>
  <c r="A274" i="32"/>
  <c r="B274" i="32"/>
  <c r="C274" i="32"/>
  <c r="D274" i="32"/>
  <c r="K274" i="32" s="1"/>
  <c r="E274" i="32"/>
  <c r="F274" i="32"/>
  <c r="A275" i="32"/>
  <c r="B275" i="32"/>
  <c r="C275" i="32"/>
  <c r="D275" i="32"/>
  <c r="E275" i="32"/>
  <c r="F275" i="32"/>
  <c r="A276" i="32"/>
  <c r="B276" i="32"/>
  <c r="C276" i="32"/>
  <c r="D276" i="32"/>
  <c r="E276" i="32"/>
  <c r="F276" i="32"/>
  <c r="A277" i="32"/>
  <c r="B277" i="32"/>
  <c r="C277" i="32"/>
  <c r="D277" i="32"/>
  <c r="K277" i="32" s="1"/>
  <c r="E277" i="32"/>
  <c r="F277" i="32"/>
  <c r="A278" i="32"/>
  <c r="B278" i="32"/>
  <c r="C278" i="32"/>
  <c r="D278" i="32"/>
  <c r="K278" i="32" s="1"/>
  <c r="E278" i="32"/>
  <c r="F278" i="32"/>
  <c r="A279" i="32"/>
  <c r="B279" i="32"/>
  <c r="C279" i="32"/>
  <c r="D279" i="32"/>
  <c r="K279" i="32" s="1"/>
  <c r="E279" i="32"/>
  <c r="F279" i="32"/>
  <c r="A280" i="32"/>
  <c r="B280" i="32"/>
  <c r="C280" i="32"/>
  <c r="D280" i="32"/>
  <c r="E280" i="32"/>
  <c r="F280" i="32"/>
  <c r="A281" i="32"/>
  <c r="B281" i="32"/>
  <c r="C281" i="32"/>
  <c r="D281" i="32"/>
  <c r="E281" i="32"/>
  <c r="F281" i="32"/>
  <c r="A282" i="32"/>
  <c r="B282" i="32"/>
  <c r="C282" i="32"/>
  <c r="D282" i="32"/>
  <c r="K282" i="32" s="1"/>
  <c r="E282" i="32"/>
  <c r="F282" i="32"/>
  <c r="A283" i="32"/>
  <c r="B283" i="32"/>
  <c r="C283" i="32"/>
  <c r="D283" i="32"/>
  <c r="E283" i="32"/>
  <c r="F283" i="32"/>
  <c r="A284" i="32"/>
  <c r="B284" i="32"/>
  <c r="C284" i="32"/>
  <c r="D284" i="32"/>
  <c r="E284" i="32"/>
  <c r="F284" i="32"/>
  <c r="A285" i="32"/>
  <c r="B285" i="32"/>
  <c r="C285" i="32"/>
  <c r="D285" i="32"/>
  <c r="K285" i="32" s="1"/>
  <c r="E285" i="32"/>
  <c r="F285" i="32"/>
  <c r="A286" i="32"/>
  <c r="B286" i="32"/>
  <c r="C286" i="32"/>
  <c r="D286" i="32"/>
  <c r="K286" i="32" s="1"/>
  <c r="E286" i="32"/>
  <c r="F286" i="32"/>
  <c r="A287" i="32"/>
  <c r="B287" i="32"/>
  <c r="C287" i="32"/>
  <c r="D287" i="32"/>
  <c r="K287" i="32" s="1"/>
  <c r="E287" i="32"/>
  <c r="F287" i="32"/>
  <c r="A288" i="32"/>
  <c r="B288" i="32"/>
  <c r="C288" i="32"/>
  <c r="D288" i="32"/>
  <c r="E288" i="32"/>
  <c r="F288" i="32"/>
  <c r="A289" i="32"/>
  <c r="B289" i="32"/>
  <c r="C289" i="32"/>
  <c r="D289" i="32"/>
  <c r="E289" i="32"/>
  <c r="F289" i="32"/>
  <c r="A290" i="32"/>
  <c r="B290" i="32"/>
  <c r="C290" i="32"/>
  <c r="D290" i="32"/>
  <c r="K290" i="32" s="1"/>
  <c r="E290" i="32"/>
  <c r="F290" i="32"/>
  <c r="A291" i="32"/>
  <c r="B291" i="32"/>
  <c r="C291" i="32"/>
  <c r="D291" i="32"/>
  <c r="E291" i="32"/>
  <c r="F291" i="32"/>
  <c r="A292" i="32"/>
  <c r="B292" i="32"/>
  <c r="C292" i="32"/>
  <c r="D292" i="32"/>
  <c r="E292" i="32"/>
  <c r="F292" i="32"/>
  <c r="A293" i="32"/>
  <c r="B293" i="32"/>
  <c r="C293" i="32"/>
  <c r="D293" i="32"/>
  <c r="K293" i="32" s="1"/>
  <c r="E293" i="32"/>
  <c r="F293" i="32"/>
  <c r="A294" i="32"/>
  <c r="B294" i="32"/>
  <c r="C294" i="32"/>
  <c r="D294" i="32"/>
  <c r="E294" i="32"/>
  <c r="F294" i="32"/>
  <c r="A295" i="32"/>
  <c r="B295" i="32"/>
  <c r="C295" i="32"/>
  <c r="D295" i="32"/>
  <c r="E295" i="32"/>
  <c r="F295" i="32"/>
  <c r="A296" i="32"/>
  <c r="B296" i="32"/>
  <c r="C296" i="32"/>
  <c r="D296" i="32"/>
  <c r="E296" i="32"/>
  <c r="F296" i="32"/>
  <c r="A297" i="32"/>
  <c r="B297" i="32"/>
  <c r="C297" i="32"/>
  <c r="D297" i="32"/>
  <c r="K297" i="32" s="1"/>
  <c r="E297" i="32"/>
  <c r="F297" i="32"/>
  <c r="A298" i="32"/>
  <c r="B298" i="32"/>
  <c r="C298" i="32"/>
  <c r="D298" i="32"/>
  <c r="K298" i="32" s="1"/>
  <c r="E298" i="32"/>
  <c r="F298" i="32"/>
  <c r="A299" i="32"/>
  <c r="B299" i="32"/>
  <c r="C299" i="32"/>
  <c r="D299" i="32"/>
  <c r="E299" i="32"/>
  <c r="F299" i="32"/>
  <c r="A300" i="32"/>
  <c r="C300" i="32"/>
  <c r="A301" i="32"/>
  <c r="B301" i="32"/>
  <c r="C301" i="32"/>
  <c r="D301" i="32"/>
  <c r="K301" i="32" s="1"/>
  <c r="E301" i="32"/>
  <c r="F301" i="32"/>
  <c r="A302" i="32"/>
  <c r="B302" i="32"/>
  <c r="C302" i="32"/>
  <c r="D302" i="32"/>
  <c r="E302" i="32"/>
  <c r="F302" i="32"/>
  <c r="A303" i="32"/>
  <c r="B303" i="32"/>
  <c r="C303" i="32"/>
  <c r="D303" i="32"/>
  <c r="E303" i="32"/>
  <c r="F303" i="32"/>
  <c r="A304" i="32"/>
  <c r="B304" i="32"/>
  <c r="C304" i="32"/>
  <c r="D304" i="32"/>
  <c r="E304" i="32"/>
  <c r="F304" i="32"/>
  <c r="A305" i="32"/>
  <c r="B305" i="32"/>
  <c r="C305" i="32"/>
  <c r="D305" i="32"/>
  <c r="E305" i="32"/>
  <c r="F305" i="32"/>
  <c r="A306" i="32"/>
  <c r="B306" i="32"/>
  <c r="C306" i="32"/>
  <c r="D306" i="32"/>
  <c r="K306" i="32" s="1"/>
  <c r="E306" i="32"/>
  <c r="F306" i="32"/>
  <c r="A307" i="32"/>
  <c r="B307" i="32"/>
  <c r="C307" i="32"/>
  <c r="D307" i="32"/>
  <c r="E307" i="32"/>
  <c r="F307" i="32"/>
  <c r="A308" i="32"/>
  <c r="B308" i="32"/>
  <c r="C308" i="32"/>
  <c r="D308" i="32"/>
  <c r="K308" i="32" s="1"/>
  <c r="E308" i="32"/>
  <c r="F308" i="32"/>
  <c r="A309" i="32"/>
  <c r="B309" i="32"/>
  <c r="C309" i="32"/>
  <c r="D309" i="32"/>
  <c r="K309" i="32" s="1"/>
  <c r="E309" i="32"/>
  <c r="F309" i="32"/>
  <c r="A310" i="32"/>
  <c r="B310" i="32"/>
  <c r="C310" i="32"/>
  <c r="D310" i="32"/>
  <c r="K310" i="32" s="1"/>
  <c r="E310" i="32"/>
  <c r="F310" i="32"/>
  <c r="A311" i="32"/>
  <c r="B311" i="32"/>
  <c r="C311" i="32"/>
  <c r="D311" i="32"/>
  <c r="E311" i="32"/>
  <c r="F311" i="32"/>
  <c r="A312" i="32"/>
  <c r="B312" i="32"/>
  <c r="C312" i="32"/>
  <c r="D312" i="32"/>
  <c r="E312" i="32"/>
  <c r="F312" i="32"/>
  <c r="A313" i="32"/>
  <c r="B313" i="32"/>
  <c r="C313" i="32"/>
  <c r="D313" i="32"/>
  <c r="E313" i="32"/>
  <c r="F313" i="32"/>
  <c r="A314" i="32"/>
  <c r="B314" i="32"/>
  <c r="C314" i="32"/>
  <c r="D314" i="32"/>
  <c r="E314" i="32"/>
  <c r="F314" i="32"/>
  <c r="A315" i="32"/>
  <c r="B315" i="32"/>
  <c r="C315" i="32"/>
  <c r="D315" i="32"/>
  <c r="E315" i="32"/>
  <c r="F315" i="32"/>
  <c r="A316" i="32"/>
  <c r="B316" i="32"/>
  <c r="C316" i="32"/>
  <c r="D316" i="32"/>
  <c r="K316" i="32" s="1"/>
  <c r="E316" i="32"/>
  <c r="F316" i="32"/>
  <c r="A317" i="32"/>
  <c r="B317" i="32"/>
  <c r="C317" i="32"/>
  <c r="D317" i="32"/>
  <c r="K317" i="32" s="1"/>
  <c r="E317" i="32"/>
  <c r="F317" i="32"/>
  <c r="A318" i="32"/>
  <c r="B318" i="32"/>
  <c r="C318" i="32"/>
  <c r="D318" i="32"/>
  <c r="K318" i="32" s="1"/>
  <c r="E318" i="32"/>
  <c r="F318" i="32"/>
  <c r="A319" i="32"/>
  <c r="B319" i="32"/>
  <c r="C319" i="32"/>
  <c r="D319" i="32"/>
  <c r="E319" i="32"/>
  <c r="F319" i="32"/>
  <c r="A320" i="32"/>
  <c r="B320" i="32"/>
  <c r="C320" i="32"/>
  <c r="D320" i="32"/>
  <c r="E320" i="32"/>
  <c r="F320" i="32"/>
  <c r="A321" i="32"/>
  <c r="B321" i="32"/>
  <c r="C321" i="32"/>
  <c r="D321" i="32"/>
  <c r="K321" i="32" s="1"/>
  <c r="E321" i="32"/>
  <c r="F321" i="32"/>
  <c r="A322" i="32"/>
  <c r="B322" i="32"/>
  <c r="C322" i="32"/>
  <c r="D322" i="32"/>
  <c r="E322" i="32"/>
  <c r="F322" i="32"/>
  <c r="A323" i="32"/>
  <c r="B323" i="32"/>
  <c r="C323" i="32"/>
  <c r="D323" i="32"/>
  <c r="E323" i="32"/>
  <c r="F323" i="32"/>
  <c r="A324" i="32"/>
  <c r="B324" i="32"/>
  <c r="C324" i="32"/>
  <c r="D324" i="32"/>
  <c r="K324" i="32" s="1"/>
  <c r="E324" i="32"/>
  <c r="F324" i="32"/>
  <c r="A325" i="32"/>
  <c r="B325" i="32"/>
  <c r="C325" i="32"/>
  <c r="D325" i="32"/>
  <c r="E325" i="32"/>
  <c r="F325" i="32"/>
  <c r="A326" i="32"/>
  <c r="B326" i="32"/>
  <c r="C326" i="32"/>
  <c r="D326" i="32"/>
  <c r="K326" i="32" s="1"/>
  <c r="E326" i="32"/>
  <c r="F326" i="32"/>
  <c r="A327" i="32"/>
  <c r="B327" i="32"/>
  <c r="C327" i="32"/>
  <c r="D327" i="32"/>
  <c r="E327" i="32"/>
  <c r="F327" i="32"/>
  <c r="A328" i="32"/>
  <c r="B328" i="32"/>
  <c r="C328" i="32"/>
  <c r="D328" i="32"/>
  <c r="K328" i="32" s="1"/>
  <c r="E328" i="32"/>
  <c r="F328" i="32"/>
  <c r="A329" i="32"/>
  <c r="B329" i="32"/>
  <c r="C329" i="32"/>
  <c r="D329" i="32"/>
  <c r="K329" i="32" s="1"/>
  <c r="E329" i="32"/>
  <c r="F329" i="32"/>
  <c r="A330" i="32"/>
  <c r="B330" i="32"/>
  <c r="C330" i="32"/>
  <c r="D330" i="32"/>
  <c r="K330" i="32" s="1"/>
  <c r="E330" i="32"/>
  <c r="F330" i="32"/>
  <c r="A331" i="32"/>
  <c r="B331" i="32"/>
  <c r="C331" i="32"/>
  <c r="D331" i="32"/>
  <c r="E331" i="32"/>
  <c r="F331" i="32"/>
  <c r="A332" i="32"/>
  <c r="B332" i="32"/>
  <c r="C332" i="32"/>
  <c r="D332" i="32"/>
  <c r="E332" i="32"/>
  <c r="F332" i="32"/>
  <c r="A333" i="32"/>
  <c r="B333" i="32"/>
  <c r="C333" i="32"/>
  <c r="D333" i="32"/>
  <c r="K333" i="32" s="1"/>
  <c r="E333" i="32"/>
  <c r="F333" i="32"/>
  <c r="A334" i="32"/>
  <c r="B334" i="32"/>
  <c r="C334" i="32"/>
  <c r="D334" i="32"/>
  <c r="K334" i="32" s="1"/>
  <c r="E334" i="32"/>
  <c r="F334" i="32"/>
  <c r="A335" i="32"/>
  <c r="B335" i="32"/>
  <c r="C335" i="32"/>
  <c r="D335" i="32"/>
  <c r="E335" i="32"/>
  <c r="F335" i="32"/>
  <c r="A336" i="32"/>
  <c r="B336" i="32"/>
  <c r="C336" i="32"/>
  <c r="D336" i="32"/>
  <c r="K336" i="32" s="1"/>
  <c r="E336" i="32"/>
  <c r="F336" i="32"/>
  <c r="A337" i="32"/>
  <c r="B337" i="32"/>
  <c r="C337" i="32"/>
  <c r="D337" i="32"/>
  <c r="K337" i="32" s="1"/>
  <c r="E337" i="32"/>
  <c r="F337" i="32"/>
  <c r="A338" i="32"/>
  <c r="B338" i="32"/>
  <c r="C338" i="32"/>
  <c r="D338" i="32"/>
  <c r="E338" i="32"/>
  <c r="F338" i="32"/>
  <c r="A339" i="32"/>
  <c r="B339" i="32"/>
  <c r="C339" i="32"/>
  <c r="D339" i="32"/>
  <c r="E339" i="32"/>
  <c r="F339" i="32"/>
  <c r="A340" i="32"/>
  <c r="B340" i="32"/>
  <c r="C340" i="32"/>
  <c r="D340" i="32"/>
  <c r="K340" i="32" s="1"/>
  <c r="E340" i="32"/>
  <c r="F340" i="32"/>
  <c r="A341" i="32"/>
  <c r="B341" i="32"/>
  <c r="C341" i="32"/>
  <c r="D341" i="32"/>
  <c r="K341" i="32" s="1"/>
  <c r="E341" i="32"/>
  <c r="F341" i="32"/>
  <c r="A342" i="32"/>
  <c r="B342" i="32"/>
  <c r="C342" i="32"/>
  <c r="D342" i="32"/>
  <c r="E342" i="32"/>
  <c r="F342" i="32"/>
  <c r="A343" i="32"/>
  <c r="B343" i="32"/>
  <c r="C343" i="32"/>
  <c r="D343" i="32"/>
  <c r="K343" i="32" s="1"/>
  <c r="E343" i="32"/>
  <c r="F343" i="32"/>
  <c r="A344" i="32"/>
  <c r="B344" i="32"/>
  <c r="C344" i="32"/>
  <c r="D344" i="32"/>
  <c r="K344" i="32" s="1"/>
  <c r="E344" i="32"/>
  <c r="F344" i="32"/>
  <c r="A345" i="32"/>
  <c r="B345" i="32"/>
  <c r="C345" i="32"/>
  <c r="D345" i="32"/>
  <c r="K345" i="32" s="1"/>
  <c r="E345" i="32"/>
  <c r="F345" i="32"/>
  <c r="A421" i="32"/>
  <c r="B421" i="32"/>
  <c r="C421" i="32"/>
  <c r="D421" i="32"/>
  <c r="E421" i="32"/>
  <c r="F421" i="32"/>
  <c r="A422" i="32"/>
  <c r="B422" i="32"/>
  <c r="C422" i="32"/>
  <c r="D422" i="32"/>
  <c r="E422" i="32"/>
  <c r="F422" i="32"/>
  <c r="A423" i="32"/>
  <c r="B423" i="32"/>
  <c r="C423" i="32"/>
  <c r="D423" i="32"/>
  <c r="K423" i="32" s="1"/>
  <c r="E423" i="32"/>
  <c r="F423" i="32"/>
  <c r="A424" i="32"/>
  <c r="B424" i="32"/>
  <c r="C424" i="32"/>
  <c r="D424" i="32"/>
  <c r="K424" i="32" s="1"/>
  <c r="E424" i="32"/>
  <c r="F424" i="32"/>
  <c r="A425" i="32"/>
  <c r="B425" i="32"/>
  <c r="C425" i="32"/>
  <c r="D425" i="32"/>
  <c r="E425" i="32"/>
  <c r="F425" i="32"/>
  <c r="A426" i="32"/>
  <c r="B426" i="32"/>
  <c r="C426" i="32"/>
  <c r="D426" i="32"/>
  <c r="E426" i="32"/>
  <c r="F426" i="32"/>
  <c r="A427" i="32"/>
  <c r="B427" i="32"/>
  <c r="C427" i="32"/>
  <c r="D427" i="32"/>
  <c r="E427" i="32"/>
  <c r="F427" i="32"/>
  <c r="A428" i="32"/>
  <c r="B428" i="32"/>
  <c r="C428" i="32"/>
  <c r="D428" i="32"/>
  <c r="K428" i="32" s="1"/>
  <c r="E428" i="32"/>
  <c r="F428" i="32"/>
  <c r="A429" i="32"/>
  <c r="B429" i="32"/>
  <c r="C429" i="32"/>
  <c r="D429" i="32"/>
  <c r="E429" i="32"/>
  <c r="F429" i="32"/>
  <c r="A430" i="32"/>
  <c r="B430" i="32"/>
  <c r="C430" i="32"/>
  <c r="D430" i="32"/>
  <c r="E430" i="32"/>
  <c r="F430" i="32"/>
  <c r="A431" i="32"/>
  <c r="B431" i="32"/>
  <c r="C431" i="32"/>
  <c r="D431" i="32"/>
  <c r="K431" i="32" s="1"/>
  <c r="E431" i="32"/>
  <c r="F431" i="32"/>
  <c r="A432" i="32"/>
  <c r="C432" i="32"/>
  <c r="A433" i="32"/>
  <c r="B433" i="32"/>
  <c r="C433" i="32"/>
  <c r="D433" i="32"/>
  <c r="E433" i="32"/>
  <c r="F433" i="32"/>
  <c r="A434" i="32"/>
  <c r="B434" i="32"/>
  <c r="C434" i="32"/>
  <c r="D434" i="32"/>
  <c r="K434" i="32" s="1"/>
  <c r="E434" i="32"/>
  <c r="F434" i="32"/>
  <c r="A435" i="32"/>
  <c r="B435" i="32"/>
  <c r="C435" i="32"/>
  <c r="D435" i="32"/>
  <c r="K435" i="32" s="1"/>
  <c r="E435" i="32"/>
  <c r="F435" i="32"/>
  <c r="A436" i="32"/>
  <c r="B436" i="32"/>
  <c r="C436" i="32"/>
  <c r="D436" i="32"/>
  <c r="K436" i="32" s="1"/>
  <c r="E436" i="32"/>
  <c r="F436" i="32"/>
  <c r="A437" i="32"/>
  <c r="B437" i="32"/>
  <c r="C437" i="32"/>
  <c r="D437" i="32"/>
  <c r="E437" i="32"/>
  <c r="F437" i="32"/>
  <c r="A438" i="32"/>
  <c r="B438" i="32"/>
  <c r="C438" i="32"/>
  <c r="D438" i="32"/>
  <c r="E438" i="32"/>
  <c r="F438" i="32"/>
  <c r="A439" i="32"/>
  <c r="B439" i="32"/>
  <c r="C439" i="32"/>
  <c r="D439" i="32"/>
  <c r="K439" i="32" s="1"/>
  <c r="E439" i="32"/>
  <c r="F439" i="32"/>
  <c r="A440" i="32"/>
  <c r="B440" i="32"/>
  <c r="C440" i="32"/>
  <c r="D440" i="32"/>
  <c r="K440" i="32" s="1"/>
  <c r="E440" i="32"/>
  <c r="F440" i="32"/>
  <c r="A441" i="32"/>
  <c r="B441" i="32"/>
  <c r="C441" i="32"/>
  <c r="D441" i="32"/>
  <c r="E441" i="32"/>
  <c r="F441" i="32"/>
  <c r="A442" i="32"/>
  <c r="B442" i="32"/>
  <c r="C442" i="32"/>
  <c r="D442" i="32"/>
  <c r="K442" i="32" s="1"/>
  <c r="E442" i="32"/>
  <c r="F442" i="32"/>
  <c r="A443" i="32"/>
  <c r="B443" i="32"/>
  <c r="C443" i="32"/>
  <c r="D443" i="32"/>
  <c r="K443" i="32" s="1"/>
  <c r="E443" i="32"/>
  <c r="F443" i="32"/>
  <c r="A444" i="32"/>
  <c r="B444" i="32"/>
  <c r="C444" i="32"/>
  <c r="D444" i="32"/>
  <c r="K444" i="32" s="1"/>
  <c r="E444" i="32"/>
  <c r="F444" i="32"/>
  <c r="A445" i="32"/>
  <c r="B445" i="32"/>
  <c r="C445" i="32"/>
  <c r="D445" i="32"/>
  <c r="E445" i="32"/>
  <c r="F445" i="32"/>
  <c r="A446" i="32"/>
  <c r="B446" i="32"/>
  <c r="C446" i="32"/>
  <c r="D446" i="32"/>
  <c r="E446" i="32"/>
  <c r="F446" i="32"/>
  <c r="A447" i="32"/>
  <c r="B447" i="32"/>
  <c r="C447" i="32"/>
  <c r="D447" i="32"/>
  <c r="K447" i="32" s="1"/>
  <c r="E447" i="32"/>
  <c r="F447" i="32"/>
  <c r="A448" i="32"/>
  <c r="B448" i="32"/>
  <c r="C448" i="32"/>
  <c r="D448" i="32"/>
  <c r="E448" i="32"/>
  <c r="F448" i="32"/>
  <c r="A449" i="32"/>
  <c r="B449" i="32"/>
  <c r="C449" i="32"/>
  <c r="D449" i="32"/>
  <c r="K449" i="32" s="1"/>
  <c r="E449" i="32"/>
  <c r="F449" i="32"/>
  <c r="A450" i="32"/>
  <c r="B450" i="32"/>
  <c r="C450" i="32"/>
  <c r="D450" i="32"/>
  <c r="K450" i="32" s="1"/>
  <c r="E450" i="32"/>
  <c r="F450" i="32"/>
  <c r="A451" i="32"/>
  <c r="B451" i="32"/>
  <c r="C451" i="32"/>
  <c r="D451" i="32"/>
  <c r="E451" i="32"/>
  <c r="F451" i="32"/>
  <c r="A452" i="32"/>
  <c r="B452" i="32"/>
  <c r="C452" i="32"/>
  <c r="D452" i="32"/>
  <c r="E452" i="32"/>
  <c r="F452" i="32"/>
  <c r="A453" i="32"/>
  <c r="B453" i="32"/>
  <c r="C453" i="32"/>
  <c r="D453" i="32"/>
  <c r="E453" i="32"/>
  <c r="F453" i="32"/>
  <c r="A454" i="32"/>
  <c r="B454" i="32"/>
  <c r="C454" i="32"/>
  <c r="D454" i="32"/>
  <c r="E454" i="32"/>
  <c r="F454" i="32"/>
  <c r="A455" i="32"/>
  <c r="B455" i="32"/>
  <c r="C455" i="32"/>
  <c r="D455" i="32"/>
  <c r="K455" i="32" s="1"/>
  <c r="E455" i="32"/>
  <c r="F455" i="32"/>
  <c r="A456" i="32"/>
  <c r="B456" i="32"/>
  <c r="C456" i="32"/>
  <c r="D456" i="32"/>
  <c r="K456" i="32" s="1"/>
  <c r="E456" i="32"/>
  <c r="F456" i="32"/>
  <c r="A457" i="32"/>
  <c r="B457" i="32"/>
  <c r="C457" i="32"/>
  <c r="D457" i="32"/>
  <c r="K457" i="32" s="1"/>
  <c r="E457" i="32"/>
  <c r="F457" i="32"/>
  <c r="A458" i="32"/>
  <c r="B458" i="32"/>
  <c r="C458" i="32"/>
  <c r="D458" i="32"/>
  <c r="K458" i="32" s="1"/>
  <c r="E458" i="32"/>
  <c r="F458" i="32"/>
  <c r="A459" i="32"/>
  <c r="B459" i="32"/>
  <c r="C459" i="32"/>
  <c r="D459" i="32"/>
  <c r="K459" i="32" s="1"/>
  <c r="E459" i="32"/>
  <c r="F459" i="32"/>
  <c r="A460" i="32"/>
  <c r="B460" i="32"/>
  <c r="C460" i="32"/>
  <c r="D460" i="32"/>
  <c r="K460" i="32" s="1"/>
  <c r="E460" i="32"/>
  <c r="F460" i="32"/>
  <c r="A461" i="32"/>
  <c r="B461" i="32"/>
  <c r="C461" i="32"/>
  <c r="D461" i="32"/>
  <c r="E461" i="32"/>
  <c r="F461" i="32"/>
  <c r="A462" i="32"/>
  <c r="B462" i="32"/>
  <c r="C462" i="32"/>
  <c r="D462" i="32"/>
  <c r="E462" i="32"/>
  <c r="F462" i="32"/>
  <c r="A463" i="32"/>
  <c r="B463" i="32"/>
  <c r="C463" i="32"/>
  <c r="D463" i="32"/>
  <c r="K463" i="32" s="1"/>
  <c r="E463" i="32"/>
  <c r="F463" i="32"/>
  <c r="A464" i="32"/>
  <c r="B464" i="32"/>
  <c r="C464" i="32"/>
  <c r="D464" i="32"/>
  <c r="E464" i="32"/>
  <c r="F464" i="32"/>
  <c r="A465" i="32"/>
  <c r="B465" i="32"/>
  <c r="C465" i="32"/>
  <c r="D465" i="32"/>
  <c r="E465" i="32"/>
  <c r="F465" i="32"/>
  <c r="A466" i="32"/>
  <c r="B466" i="32"/>
  <c r="C466" i="32"/>
  <c r="D466" i="32"/>
  <c r="E466" i="32"/>
  <c r="F466" i="32"/>
  <c r="A467" i="32"/>
  <c r="B467" i="32"/>
  <c r="C467" i="32"/>
  <c r="D467" i="32"/>
  <c r="K467" i="32" s="1"/>
  <c r="E467" i="32"/>
  <c r="F467" i="32"/>
  <c r="A468" i="32"/>
  <c r="B468" i="32"/>
  <c r="C468" i="32"/>
  <c r="D468" i="32"/>
  <c r="E468" i="32"/>
  <c r="F468" i="32"/>
  <c r="A469" i="32"/>
  <c r="B469" i="32"/>
  <c r="C469" i="32"/>
  <c r="D469" i="32"/>
  <c r="E469" i="32"/>
  <c r="F469" i="32"/>
  <c r="A470" i="32"/>
  <c r="B470" i="32"/>
  <c r="C470" i="32"/>
  <c r="D470" i="32"/>
  <c r="E470" i="32"/>
  <c r="F470" i="32"/>
  <c r="A471" i="32"/>
  <c r="B471" i="32"/>
  <c r="C471" i="32"/>
  <c r="D471" i="32"/>
  <c r="E471" i="32"/>
  <c r="F471" i="32"/>
  <c r="A472" i="32"/>
  <c r="B472" i="32"/>
  <c r="C472" i="32"/>
  <c r="D472" i="32"/>
  <c r="E472" i="32"/>
  <c r="F472" i="32"/>
  <c r="A473" i="32"/>
  <c r="B473" i="32"/>
  <c r="C473" i="32"/>
  <c r="D473" i="32"/>
  <c r="E473" i="32"/>
  <c r="F473" i="32"/>
  <c r="A474" i="32"/>
  <c r="B474" i="32"/>
  <c r="C474" i="32"/>
  <c r="D474" i="32"/>
  <c r="E474" i="32"/>
  <c r="F474" i="32"/>
  <c r="A475" i="32"/>
  <c r="B475" i="32"/>
  <c r="C475" i="32"/>
  <c r="D475" i="32"/>
  <c r="E475" i="32"/>
  <c r="F475" i="32"/>
  <c r="A476" i="32"/>
  <c r="B476" i="32"/>
  <c r="C476" i="32"/>
  <c r="D476" i="32"/>
  <c r="K476" i="32" s="1"/>
  <c r="E476" i="32"/>
  <c r="F476" i="32"/>
  <c r="A477" i="32"/>
  <c r="B477" i="32"/>
  <c r="C477" i="32"/>
  <c r="D477" i="32"/>
  <c r="K477" i="32" s="1"/>
  <c r="E477" i="32"/>
  <c r="F477" i="32"/>
  <c r="A478" i="32"/>
  <c r="B478" i="32"/>
  <c r="C478" i="32"/>
  <c r="D478" i="32"/>
  <c r="E478" i="32"/>
  <c r="F478" i="32"/>
  <c r="A479" i="32"/>
  <c r="B479" i="32"/>
  <c r="C479" i="32"/>
  <c r="D479" i="32"/>
  <c r="K479" i="32" s="1"/>
  <c r="E479" i="32"/>
  <c r="F479" i="32"/>
  <c r="A480" i="32"/>
  <c r="B480" i="32"/>
  <c r="C480" i="32"/>
  <c r="D480" i="32"/>
  <c r="K480" i="32" s="1"/>
  <c r="E480" i="32"/>
  <c r="F480" i="32"/>
  <c r="A481" i="32"/>
  <c r="B481" i="32"/>
  <c r="C481" i="32"/>
  <c r="D481" i="32"/>
  <c r="E481" i="32"/>
  <c r="F481" i="32"/>
  <c r="A482" i="32"/>
  <c r="B482" i="32"/>
  <c r="C482" i="32"/>
  <c r="D482" i="32"/>
  <c r="E482" i="32"/>
  <c r="F482" i="32"/>
  <c r="A483" i="32"/>
  <c r="B483" i="32"/>
  <c r="C483" i="32"/>
  <c r="D483" i="32"/>
  <c r="K483" i="32" s="1"/>
  <c r="E483" i="32"/>
  <c r="F483" i="32"/>
  <c r="A484" i="32"/>
  <c r="B484" i="32"/>
  <c r="C484" i="32"/>
  <c r="D484" i="32"/>
  <c r="K484" i="32" s="1"/>
  <c r="E484" i="32"/>
  <c r="F484" i="32"/>
  <c r="A485" i="32"/>
  <c r="B485" i="32"/>
  <c r="C485" i="32"/>
  <c r="D485" i="32"/>
  <c r="E485" i="32"/>
  <c r="F485" i="32"/>
  <c r="A486" i="32"/>
  <c r="B486" i="32"/>
  <c r="C486" i="32"/>
  <c r="D486" i="32"/>
  <c r="E486" i="32"/>
  <c r="F486" i="32"/>
  <c r="A487" i="32"/>
  <c r="B487" i="32"/>
  <c r="C487" i="32"/>
  <c r="D487" i="32"/>
  <c r="K487" i="32" s="1"/>
  <c r="E487" i="32"/>
  <c r="F487" i="32"/>
  <c r="A488" i="32"/>
  <c r="B488" i="32"/>
  <c r="C488" i="32"/>
  <c r="D488" i="32"/>
  <c r="K488" i="32" s="1"/>
  <c r="E488" i="32"/>
  <c r="F488" i="32"/>
  <c r="A489" i="32"/>
  <c r="B489" i="32"/>
  <c r="C489" i="32"/>
  <c r="D489" i="32"/>
  <c r="E489" i="32"/>
  <c r="F489" i="32"/>
  <c r="A490" i="32"/>
  <c r="B490" i="32"/>
  <c r="C490" i="32"/>
  <c r="D490" i="32"/>
  <c r="E490" i="32"/>
  <c r="F490" i="32"/>
  <c r="A491" i="32"/>
  <c r="B491" i="32"/>
  <c r="C491" i="32"/>
  <c r="D491" i="32"/>
  <c r="K491" i="32" s="1"/>
  <c r="E491" i="32"/>
  <c r="F491" i="32"/>
  <c r="A492" i="32"/>
  <c r="B492" i="32"/>
  <c r="C492" i="32"/>
  <c r="D492" i="32"/>
  <c r="K492" i="32" s="1"/>
  <c r="E492" i="32"/>
  <c r="F492" i="32"/>
  <c r="A493" i="32"/>
  <c r="B493" i="32"/>
  <c r="C493" i="32"/>
  <c r="D493" i="32"/>
  <c r="E493" i="32"/>
  <c r="F493" i="32"/>
  <c r="A494" i="32"/>
  <c r="B494" i="32"/>
  <c r="C494" i="32"/>
  <c r="D494" i="32"/>
  <c r="E494" i="32"/>
  <c r="F494" i="32"/>
  <c r="A495" i="32"/>
  <c r="B495" i="32"/>
  <c r="C495" i="32"/>
  <c r="D495" i="32"/>
  <c r="E495" i="32"/>
  <c r="F495" i="32"/>
  <c r="A496" i="32"/>
  <c r="B496" i="32"/>
  <c r="C496" i="32"/>
  <c r="D496" i="32"/>
  <c r="K496" i="32" s="1"/>
  <c r="E496" i="32"/>
  <c r="F496" i="32"/>
  <c r="A497" i="32"/>
  <c r="B497" i="32"/>
  <c r="C497" i="32"/>
  <c r="D497" i="32"/>
  <c r="E497" i="32"/>
  <c r="F497" i="32"/>
  <c r="A498" i="32"/>
  <c r="B498" i="32"/>
  <c r="C498" i="32"/>
  <c r="D498" i="32"/>
  <c r="E498" i="32"/>
  <c r="F498" i="32"/>
  <c r="A499" i="32"/>
  <c r="B499" i="32"/>
  <c r="C499" i="32"/>
  <c r="D499" i="32"/>
  <c r="E499" i="32"/>
  <c r="F499" i="32"/>
  <c r="A500" i="32"/>
  <c r="B500" i="32"/>
  <c r="C500" i="32"/>
  <c r="D500" i="32"/>
  <c r="K500" i="32" s="1"/>
  <c r="E500" i="32"/>
  <c r="F500" i="32"/>
  <c r="A501" i="32"/>
  <c r="B501" i="32"/>
  <c r="C501" i="32"/>
  <c r="D501" i="32"/>
  <c r="E501" i="32"/>
  <c r="F501" i="32"/>
  <c r="A502" i="32"/>
  <c r="B502" i="32"/>
  <c r="C502" i="32"/>
  <c r="D502" i="32"/>
  <c r="E502" i="32"/>
  <c r="F502" i="32"/>
  <c r="A503" i="32"/>
  <c r="B503" i="32"/>
  <c r="C503" i="32"/>
  <c r="D503" i="32"/>
  <c r="K503" i="32" s="1"/>
  <c r="E503" i="32"/>
  <c r="F503" i="32"/>
  <c r="A504" i="32"/>
  <c r="B504" i="32"/>
  <c r="C504" i="32"/>
  <c r="D504" i="32"/>
  <c r="K504" i="32" s="1"/>
  <c r="E504" i="32"/>
  <c r="F504" i="32"/>
  <c r="A505" i="32"/>
  <c r="B505" i="32"/>
  <c r="C505" i="32"/>
  <c r="D505" i="32"/>
  <c r="E505" i="32"/>
  <c r="F505" i="32"/>
  <c r="A506" i="32"/>
  <c r="B506" i="32"/>
  <c r="C506" i="32"/>
  <c r="D506" i="32"/>
  <c r="E506" i="32"/>
  <c r="F506" i="32"/>
  <c r="A507" i="32"/>
  <c r="B507" i="32"/>
  <c r="C507" i="32"/>
  <c r="D507" i="32"/>
  <c r="K507" i="32" s="1"/>
  <c r="E507" i="32"/>
  <c r="F507" i="32"/>
  <c r="A508" i="32"/>
  <c r="B508" i="32"/>
  <c r="C508" i="32"/>
  <c r="D508" i="32"/>
  <c r="K508" i="32" s="1"/>
  <c r="E508" i="32"/>
  <c r="F508" i="32"/>
  <c r="A509" i="32"/>
  <c r="B509" i="32"/>
  <c r="C509" i="32"/>
  <c r="D509" i="32"/>
  <c r="E509" i="32"/>
  <c r="F509" i="32"/>
  <c r="A510" i="32"/>
  <c r="B510" i="32"/>
  <c r="C510" i="32"/>
  <c r="D510" i="32"/>
  <c r="E510" i="32"/>
  <c r="F510" i="32"/>
  <c r="A511" i="32"/>
  <c r="B511" i="32"/>
  <c r="C511" i="32"/>
  <c r="D511" i="32"/>
  <c r="K511" i="32" s="1"/>
  <c r="E511" i="32"/>
  <c r="F511" i="32"/>
  <c r="A512" i="32"/>
  <c r="B512" i="32"/>
  <c r="C512" i="32"/>
  <c r="D512" i="32"/>
  <c r="K512" i="32" s="1"/>
  <c r="E512" i="32"/>
  <c r="F512" i="32"/>
  <c r="A513" i="32"/>
  <c r="B513" i="32"/>
  <c r="C513" i="32"/>
  <c r="D513" i="32"/>
  <c r="E513" i="32"/>
  <c r="F513" i="32"/>
  <c r="A514" i="32"/>
  <c r="B514" i="32"/>
  <c r="C514" i="32"/>
  <c r="D514" i="32"/>
  <c r="E514" i="32"/>
  <c r="F514" i="32"/>
  <c r="A515" i="32"/>
  <c r="B515" i="32"/>
  <c r="C515" i="32"/>
  <c r="D515" i="32"/>
  <c r="K515" i="32" s="1"/>
  <c r="E515" i="32"/>
  <c r="F515" i="32"/>
  <c r="A516" i="32"/>
  <c r="B516" i="32"/>
  <c r="C516" i="32"/>
  <c r="D516" i="32"/>
  <c r="E516" i="32"/>
  <c r="F516" i="32"/>
  <c r="A517" i="32"/>
  <c r="B517" i="32"/>
  <c r="C517" i="32"/>
  <c r="D517" i="32"/>
  <c r="E517" i="32"/>
  <c r="F517" i="32"/>
  <c r="A518" i="32"/>
  <c r="B518" i="32"/>
  <c r="C518" i="32"/>
  <c r="D518" i="32"/>
  <c r="E518" i="32"/>
  <c r="F518" i="32"/>
  <c r="A519" i="32"/>
  <c r="B519" i="32"/>
  <c r="C519" i="32"/>
  <c r="D519" i="32"/>
  <c r="E519" i="32"/>
  <c r="F519" i="32"/>
  <c r="A520" i="32"/>
  <c r="B520" i="32"/>
  <c r="C520" i="32"/>
  <c r="D520" i="32"/>
  <c r="K520" i="32" s="1"/>
  <c r="E520" i="32"/>
  <c r="F520" i="32"/>
  <c r="A521" i="32"/>
  <c r="B521" i="32"/>
  <c r="C521" i="32"/>
  <c r="D521" i="32"/>
  <c r="E521" i="32"/>
  <c r="F521" i="32"/>
  <c r="A522" i="32"/>
  <c r="B522" i="32"/>
  <c r="C522" i="32"/>
  <c r="D522" i="32"/>
  <c r="K522" i="32" s="1"/>
  <c r="E522" i="32"/>
  <c r="F522" i="32"/>
  <c r="A523" i="32"/>
  <c r="B523" i="32"/>
  <c r="C523" i="32"/>
  <c r="D523" i="32"/>
  <c r="K523" i="32" s="1"/>
  <c r="E523" i="32"/>
  <c r="F523" i="32"/>
  <c r="A524" i="32"/>
  <c r="B524" i="32"/>
  <c r="C524" i="32"/>
  <c r="D524" i="32"/>
  <c r="K524" i="32" s="1"/>
  <c r="E524" i="32"/>
  <c r="F524" i="32"/>
  <c r="A525" i="32"/>
  <c r="B525" i="32"/>
  <c r="C525" i="32"/>
  <c r="D525" i="32"/>
  <c r="E525" i="32"/>
  <c r="F525" i="32"/>
  <c r="A526" i="32"/>
  <c r="B526" i="32"/>
  <c r="C526" i="32"/>
  <c r="D526" i="32"/>
  <c r="E526" i="32"/>
  <c r="F526" i="32"/>
  <c r="A527" i="32"/>
  <c r="B527" i="32"/>
  <c r="C527" i="32"/>
  <c r="D527" i="32"/>
  <c r="K527" i="32" s="1"/>
  <c r="E527" i="32"/>
  <c r="F527" i="32"/>
  <c r="A528" i="32"/>
  <c r="B528" i="32"/>
  <c r="C528" i="32"/>
  <c r="D528" i="32"/>
  <c r="K528" i="32" s="1"/>
  <c r="E528" i="32"/>
  <c r="F528" i="32"/>
  <c r="A529" i="32"/>
  <c r="B529" i="32"/>
  <c r="C529" i="32"/>
  <c r="D529" i="32"/>
  <c r="E529" i="32"/>
  <c r="F529" i="32"/>
  <c r="A530" i="32"/>
  <c r="B530" i="32"/>
  <c r="C530" i="32"/>
  <c r="D530" i="32"/>
  <c r="E530" i="32"/>
  <c r="F530" i="32"/>
  <c r="A531" i="32"/>
  <c r="B531" i="32"/>
  <c r="C531" i="32"/>
  <c r="D531" i="32"/>
  <c r="K531" i="32" s="1"/>
  <c r="E531" i="32"/>
  <c r="F531" i="32"/>
  <c r="A532" i="32"/>
  <c r="B532" i="32"/>
  <c r="C532" i="32"/>
  <c r="D532" i="32"/>
  <c r="K532" i="32" s="1"/>
  <c r="E532" i="32"/>
  <c r="F532" i="32"/>
  <c r="A533" i="32"/>
  <c r="B533" i="32"/>
  <c r="C533" i="32"/>
  <c r="D533" i="32"/>
  <c r="E533" i="32"/>
  <c r="F533" i="32"/>
  <c r="A534" i="32"/>
  <c r="B534" i="32"/>
  <c r="C534" i="32"/>
  <c r="D534" i="32"/>
  <c r="K534" i="32" s="1"/>
  <c r="E534" i="32"/>
  <c r="F534" i="32"/>
  <c r="A535" i="32"/>
  <c r="B535" i="32"/>
  <c r="C535" i="32"/>
  <c r="D535" i="32"/>
  <c r="E535" i="32"/>
  <c r="F535" i="32"/>
  <c r="A536" i="32"/>
  <c r="B536" i="32"/>
  <c r="C536" i="32"/>
  <c r="D536" i="32"/>
  <c r="K536" i="32" s="1"/>
  <c r="E536" i="32"/>
  <c r="F536" i="32"/>
  <c r="A537" i="32"/>
  <c r="B537" i="32"/>
  <c r="C537" i="32"/>
  <c r="D537" i="32"/>
  <c r="E537" i="32"/>
  <c r="F537" i="32"/>
  <c r="A538" i="32"/>
  <c r="B538" i="32"/>
  <c r="C538" i="32"/>
  <c r="D538" i="32"/>
  <c r="E538" i="32"/>
  <c r="F538" i="32"/>
  <c r="A539" i="32"/>
  <c r="B539" i="32"/>
  <c r="C539" i="32"/>
  <c r="D539" i="32"/>
  <c r="K539" i="32" s="1"/>
  <c r="E539" i="32"/>
  <c r="F539" i="32"/>
  <c r="A540" i="32"/>
  <c r="B540" i="32"/>
  <c r="C540" i="32"/>
  <c r="D540" i="32"/>
  <c r="K540" i="32" s="1"/>
  <c r="E540" i="32"/>
  <c r="F540" i="32"/>
  <c r="A541" i="32"/>
  <c r="B541" i="32"/>
  <c r="C541" i="32"/>
  <c r="D541" i="32"/>
  <c r="E541" i="32"/>
  <c r="F541" i="32"/>
  <c r="A542" i="32"/>
  <c r="B542" i="32"/>
  <c r="C542" i="32"/>
  <c r="D542" i="32"/>
  <c r="K542" i="32" s="1"/>
  <c r="E542" i="32"/>
  <c r="F542" i="32"/>
  <c r="A543" i="32"/>
  <c r="B543" i="32"/>
  <c r="C543" i="32"/>
  <c r="D543" i="32"/>
  <c r="K543" i="32" s="1"/>
  <c r="E543" i="32"/>
  <c r="F543" i="32"/>
  <c r="A544" i="32"/>
  <c r="B544" i="32"/>
  <c r="C544" i="32"/>
  <c r="D544" i="32"/>
  <c r="E544" i="32"/>
  <c r="F544" i="32"/>
  <c r="A545" i="32"/>
  <c r="B545" i="32"/>
  <c r="C545" i="32"/>
  <c r="D545" i="32"/>
  <c r="K545" i="32" s="1"/>
  <c r="E545" i="32"/>
  <c r="F545" i="32"/>
  <c r="A546" i="32"/>
  <c r="B546" i="32"/>
  <c r="C546" i="32"/>
  <c r="D546" i="32"/>
  <c r="E546" i="32"/>
  <c r="F546" i="32"/>
  <c r="A547" i="32"/>
  <c r="B547" i="32"/>
  <c r="C547" i="32"/>
  <c r="D547" i="32"/>
  <c r="E547" i="32"/>
  <c r="F547" i="32"/>
  <c r="A548" i="32"/>
  <c r="B548" i="32"/>
  <c r="C548" i="32"/>
  <c r="D548" i="32"/>
  <c r="K548" i="32" s="1"/>
  <c r="E548" i="32"/>
  <c r="F548" i="32"/>
  <c r="A549" i="32"/>
  <c r="B549" i="32"/>
  <c r="C549" i="32"/>
  <c r="D549" i="32"/>
  <c r="E549" i="32"/>
  <c r="F549" i="32"/>
  <c r="A550" i="32"/>
  <c r="B550" i="32"/>
  <c r="C550" i="32"/>
  <c r="D550" i="32"/>
  <c r="K550" i="32" s="1"/>
  <c r="E550" i="32"/>
  <c r="F550" i="32"/>
  <c r="A551" i="32"/>
  <c r="B551" i="32"/>
  <c r="C551" i="32"/>
  <c r="D551" i="32"/>
  <c r="K551" i="32" s="1"/>
  <c r="E551" i="32"/>
  <c r="F551" i="32"/>
  <c r="A552" i="32"/>
  <c r="B552" i="32"/>
  <c r="C552" i="32"/>
  <c r="D552" i="32"/>
  <c r="E552" i="32"/>
  <c r="F552" i="32"/>
  <c r="A553" i="32"/>
  <c r="B553" i="32"/>
  <c r="C553" i="32"/>
  <c r="D553" i="32"/>
  <c r="E553" i="32"/>
  <c r="F553" i="32"/>
  <c r="A554" i="32"/>
  <c r="B554" i="32"/>
  <c r="C554" i="32"/>
  <c r="D554" i="32"/>
  <c r="E554" i="32"/>
  <c r="F554" i="32"/>
  <c r="A555" i="32"/>
  <c r="B555" i="32"/>
  <c r="C555" i="32"/>
  <c r="D555" i="32"/>
  <c r="K555" i="32" s="1"/>
  <c r="E555" i="32"/>
  <c r="F555" i="32"/>
  <c r="A556" i="32"/>
  <c r="B556" i="32"/>
  <c r="C556" i="32"/>
  <c r="D556" i="32"/>
  <c r="K556" i="32" s="1"/>
  <c r="E556" i="32"/>
  <c r="F556" i="32"/>
  <c r="A557" i="32"/>
  <c r="B557" i="32"/>
  <c r="C557" i="32"/>
  <c r="D557" i="32"/>
  <c r="K557" i="32" s="1"/>
  <c r="E557" i="32"/>
  <c r="F557" i="32"/>
  <c r="A558" i="32"/>
  <c r="B558" i="32"/>
  <c r="C558" i="32"/>
  <c r="D558" i="32"/>
  <c r="K558" i="32" s="1"/>
  <c r="E558" i="32"/>
  <c r="F558" i="32"/>
  <c r="A559" i="32"/>
  <c r="B559" i="32"/>
  <c r="C559" i="32"/>
  <c r="D559" i="32"/>
  <c r="E559" i="32"/>
  <c r="F559" i="32"/>
  <c r="A560" i="32"/>
  <c r="B560" i="32"/>
  <c r="C560" i="32"/>
  <c r="D560" i="32"/>
  <c r="K560" i="32" s="1"/>
  <c r="E560" i="32"/>
  <c r="F560" i="32"/>
  <c r="A561" i="32"/>
  <c r="B561" i="32"/>
  <c r="C561" i="32"/>
  <c r="D561" i="32"/>
  <c r="E561" i="32"/>
  <c r="F561" i="32"/>
  <c r="A562" i="32"/>
  <c r="B562" i="32"/>
  <c r="C562" i="32"/>
  <c r="D562" i="32"/>
  <c r="E562" i="32"/>
  <c r="F562" i="32"/>
  <c r="A563" i="32"/>
  <c r="B563" i="32"/>
  <c r="C563" i="32"/>
  <c r="D563" i="32"/>
  <c r="K563" i="32" s="1"/>
  <c r="E563" i="32"/>
  <c r="F563" i="32"/>
  <c r="A564" i="32"/>
  <c r="B564" i="32"/>
  <c r="C564" i="32"/>
  <c r="D564" i="32"/>
  <c r="E564" i="32"/>
  <c r="F564" i="32"/>
  <c r="A565" i="32"/>
  <c r="B565" i="32"/>
  <c r="C565" i="32"/>
  <c r="D565" i="32"/>
  <c r="E565" i="32"/>
  <c r="F565" i="32"/>
  <c r="A566" i="32"/>
  <c r="B566" i="32"/>
  <c r="C566" i="32"/>
  <c r="D566" i="32"/>
  <c r="E566" i="32"/>
  <c r="F566" i="32"/>
  <c r="A567" i="32"/>
  <c r="B567" i="32"/>
  <c r="C567" i="32"/>
  <c r="D567" i="32"/>
  <c r="E567" i="32"/>
  <c r="F567" i="32"/>
  <c r="A568" i="32"/>
  <c r="B568" i="32"/>
  <c r="C568" i="32"/>
  <c r="D568" i="32"/>
  <c r="K568" i="32" s="1"/>
  <c r="E568" i="32"/>
  <c r="F568" i="32"/>
  <c r="A569" i="32"/>
  <c r="B569" i="32"/>
  <c r="C569" i="32"/>
  <c r="D569" i="32"/>
  <c r="E569" i="32"/>
  <c r="F569" i="32"/>
  <c r="A570" i="32"/>
  <c r="B570" i="32"/>
  <c r="C570" i="32"/>
  <c r="D570" i="32"/>
  <c r="K570" i="32" s="1"/>
  <c r="E570" i="32"/>
  <c r="F570" i="32"/>
  <c r="A571" i="32"/>
  <c r="B571" i="32"/>
  <c r="C571" i="32"/>
  <c r="D571" i="32"/>
  <c r="K571" i="32" s="1"/>
  <c r="E571" i="32"/>
  <c r="F571" i="32"/>
  <c r="A572" i="32"/>
  <c r="B572" i="32"/>
  <c r="C572" i="32"/>
  <c r="D572" i="32"/>
  <c r="K572" i="32" s="1"/>
  <c r="E572" i="32"/>
  <c r="F572" i="32"/>
  <c r="A573" i="32"/>
  <c r="B573" i="32"/>
  <c r="C573" i="32"/>
  <c r="D573" i="32"/>
  <c r="E573" i="32"/>
  <c r="F573" i="32"/>
  <c r="A574" i="32"/>
  <c r="C574" i="32"/>
  <c r="A575" i="32"/>
  <c r="B575" i="32"/>
  <c r="C575" i="32"/>
  <c r="D575" i="32"/>
  <c r="K575" i="32" s="1"/>
  <c r="E575" i="32"/>
  <c r="F575" i="32"/>
  <c r="A576" i="32"/>
  <c r="B576" i="32"/>
  <c r="C576" i="32"/>
  <c r="D576" i="32"/>
  <c r="K576" i="32" s="1"/>
  <c r="E576" i="32"/>
  <c r="F576" i="32"/>
  <c r="A577" i="32"/>
  <c r="B577" i="32"/>
  <c r="C577" i="32"/>
  <c r="D577" i="32"/>
  <c r="E577" i="32"/>
  <c r="F577" i="32"/>
  <c r="A578" i="32"/>
  <c r="B578" i="32"/>
  <c r="C578" i="32"/>
  <c r="D578" i="32"/>
  <c r="K578" i="32" s="1"/>
  <c r="E578" i="32"/>
  <c r="F578" i="32"/>
  <c r="A579" i="32"/>
  <c r="B579" i="32"/>
  <c r="C579" i="32"/>
  <c r="D579" i="32"/>
  <c r="K579" i="32" s="1"/>
  <c r="E579" i="32"/>
  <c r="F579" i="32"/>
  <c r="A580" i="32"/>
  <c r="B580" i="32"/>
  <c r="C580" i="32"/>
  <c r="D580" i="32"/>
  <c r="K580" i="32" s="1"/>
  <c r="E580" i="32"/>
  <c r="F580" i="32"/>
  <c r="A581" i="32"/>
  <c r="B581" i="32"/>
  <c r="C581" i="32"/>
  <c r="D581" i="32"/>
  <c r="E581" i="32"/>
  <c r="F581" i="32"/>
  <c r="A582" i="32"/>
  <c r="B582" i="32"/>
  <c r="C582" i="32"/>
  <c r="D582" i="32"/>
  <c r="E582" i="32"/>
  <c r="F582" i="32"/>
  <c r="A583" i="32"/>
  <c r="B583" i="32"/>
  <c r="C583" i="32"/>
  <c r="D583" i="32"/>
  <c r="K583" i="32" s="1"/>
  <c r="E583" i="32"/>
  <c r="F583" i="32"/>
  <c r="A584" i="32"/>
  <c r="B584" i="32"/>
  <c r="C584" i="32"/>
  <c r="D584" i="32"/>
  <c r="K584" i="32" s="1"/>
  <c r="E584" i="32"/>
  <c r="F584" i="32"/>
  <c r="A585" i="32"/>
  <c r="B585" i="32"/>
  <c r="C585" i="32"/>
  <c r="D585" i="32"/>
  <c r="E585" i="32"/>
  <c r="F585" i="32"/>
  <c r="A586" i="32"/>
  <c r="B586" i="32"/>
  <c r="C586" i="32"/>
  <c r="D586" i="32"/>
  <c r="E586" i="32"/>
  <c r="F586" i="32"/>
  <c r="A587" i="32"/>
  <c r="B587" i="32"/>
  <c r="C587" i="32"/>
  <c r="D587" i="32"/>
  <c r="K587" i="32" s="1"/>
  <c r="E587" i="32"/>
  <c r="F587" i="32"/>
  <c r="A588" i="32"/>
  <c r="B588" i="32"/>
  <c r="C588" i="32"/>
  <c r="D588" i="32"/>
  <c r="E588" i="32"/>
  <c r="F588" i="32"/>
  <c r="A589" i="32"/>
  <c r="B589" i="32"/>
  <c r="C589" i="32"/>
  <c r="D589" i="32"/>
  <c r="E589" i="32"/>
  <c r="F589" i="32"/>
  <c r="A590" i="32"/>
  <c r="B590" i="32"/>
  <c r="C590" i="32"/>
  <c r="D590" i="32"/>
  <c r="E590" i="32"/>
  <c r="F590" i="32"/>
  <c r="A591" i="32"/>
  <c r="B591" i="32"/>
  <c r="C591" i="32"/>
  <c r="D591" i="32"/>
  <c r="E591" i="32"/>
  <c r="F591" i="32"/>
  <c r="A592" i="32"/>
  <c r="B592" i="32"/>
  <c r="C592" i="32"/>
  <c r="D592" i="32"/>
  <c r="K592" i="32" s="1"/>
  <c r="E592" i="32"/>
  <c r="F592" i="32"/>
  <c r="A593" i="32"/>
  <c r="B593" i="32"/>
  <c r="C593" i="32"/>
  <c r="D593" i="32"/>
  <c r="E593" i="32"/>
  <c r="F593" i="32"/>
  <c r="A594" i="32"/>
  <c r="B594" i="32"/>
  <c r="C594" i="32"/>
  <c r="D594" i="32"/>
  <c r="E594" i="32"/>
  <c r="F594" i="32"/>
  <c r="A595" i="32"/>
  <c r="B595" i="32"/>
  <c r="C595" i="32"/>
  <c r="D595" i="32"/>
  <c r="K595" i="32" s="1"/>
  <c r="E595" i="32"/>
  <c r="F595" i="32"/>
  <c r="A596" i="32"/>
  <c r="B596" i="32"/>
  <c r="C596" i="32"/>
  <c r="D596" i="32"/>
  <c r="K596" i="32" s="1"/>
  <c r="E596" i="32"/>
  <c r="F596" i="32"/>
  <c r="A597" i="32"/>
  <c r="B597" i="32"/>
  <c r="C597" i="32"/>
  <c r="D597" i="32"/>
  <c r="E597" i="32"/>
  <c r="F597" i="32"/>
  <c r="A598" i="32"/>
  <c r="B598" i="32"/>
  <c r="C598" i="32"/>
  <c r="D598" i="32"/>
  <c r="E598" i="32"/>
  <c r="F598" i="32"/>
  <c r="A599" i="32"/>
  <c r="B599" i="32"/>
  <c r="C599" i="32"/>
  <c r="D599" i="32"/>
  <c r="K599" i="32" s="1"/>
  <c r="E599" i="32"/>
  <c r="F599" i="32"/>
  <c r="A600" i="32"/>
  <c r="B600" i="32"/>
  <c r="C600" i="32"/>
  <c r="D600" i="32"/>
  <c r="E600" i="32"/>
  <c r="F600" i="32"/>
  <c r="A601" i="32"/>
  <c r="B601" i="32"/>
  <c r="C601" i="32"/>
  <c r="D601" i="32"/>
  <c r="E601" i="32"/>
  <c r="F601" i="32"/>
  <c r="A602" i="32"/>
  <c r="B602" i="32"/>
  <c r="C602" i="32"/>
  <c r="D602" i="32"/>
  <c r="E602" i="32"/>
  <c r="F602" i="32"/>
  <c r="A603" i="32"/>
  <c r="B603" i="32"/>
  <c r="C603" i="32"/>
  <c r="D603" i="32"/>
  <c r="K603" i="32" s="1"/>
  <c r="E603" i="32"/>
  <c r="F603" i="32"/>
  <c r="A604" i="32"/>
  <c r="B604" i="32"/>
  <c r="C604" i="32"/>
  <c r="D604" i="32"/>
  <c r="E604" i="32"/>
  <c r="F604" i="32"/>
  <c r="A605" i="32"/>
  <c r="B605" i="32"/>
  <c r="C605" i="32"/>
  <c r="D605" i="32"/>
  <c r="K605" i="32" s="1"/>
  <c r="E605" i="32"/>
  <c r="F605" i="32"/>
  <c r="A606" i="32"/>
  <c r="B606" i="32"/>
  <c r="C606" i="32"/>
  <c r="D606" i="32"/>
  <c r="E606" i="32"/>
  <c r="F606" i="32"/>
  <c r="A607" i="32"/>
  <c r="B607" i="32"/>
  <c r="C607" i="32"/>
  <c r="D607" i="32"/>
  <c r="K607" i="32" s="1"/>
  <c r="E607" i="32"/>
  <c r="F607" i="32"/>
  <c r="A608" i="32"/>
  <c r="B608" i="32"/>
  <c r="C608" i="32"/>
  <c r="D608" i="32"/>
  <c r="K608" i="32" s="1"/>
  <c r="E608" i="32"/>
  <c r="F608" i="32"/>
  <c r="A609" i="32"/>
  <c r="B609" i="32"/>
  <c r="C609" i="32"/>
  <c r="D609" i="32"/>
  <c r="E609" i="32"/>
  <c r="F609" i="32"/>
  <c r="A610" i="32"/>
  <c r="B610" i="32"/>
  <c r="C610" i="32"/>
  <c r="D610" i="32"/>
  <c r="E610" i="32"/>
  <c r="F610" i="32"/>
  <c r="A611" i="32"/>
  <c r="B611" i="32"/>
  <c r="C611" i="32"/>
  <c r="D611" i="32"/>
  <c r="E611" i="32"/>
  <c r="F611" i="32"/>
  <c r="A612" i="32"/>
  <c r="B612" i="32"/>
  <c r="C612" i="32"/>
  <c r="D612" i="32"/>
  <c r="K612" i="32" s="1"/>
  <c r="E612" i="32"/>
  <c r="F612" i="32"/>
  <c r="A613" i="32"/>
  <c r="B613" i="32"/>
  <c r="C613" i="32"/>
  <c r="D613" i="32"/>
  <c r="E613" i="32"/>
  <c r="F613" i="32"/>
  <c r="A614" i="32"/>
  <c r="B614" i="32"/>
  <c r="C614" i="32"/>
  <c r="D614" i="32"/>
  <c r="E614" i="32"/>
  <c r="F614" i="32"/>
  <c r="A615" i="32"/>
  <c r="B615" i="32"/>
  <c r="C615" i="32"/>
  <c r="D615" i="32"/>
  <c r="K615" i="32" s="1"/>
  <c r="E615" i="32"/>
  <c r="F615" i="32"/>
  <c r="A616" i="32"/>
  <c r="B616" i="32"/>
  <c r="C616" i="32"/>
  <c r="D616" i="32"/>
  <c r="E616" i="32"/>
  <c r="F616" i="32"/>
  <c r="A617" i="32"/>
  <c r="B617" i="32"/>
  <c r="C617" i="32"/>
  <c r="D617" i="32"/>
  <c r="E617" i="32"/>
  <c r="F617" i="32"/>
  <c r="A618" i="32"/>
  <c r="B618" i="32"/>
  <c r="C618" i="32"/>
  <c r="D618" i="32"/>
  <c r="E618" i="32"/>
  <c r="F618" i="32"/>
  <c r="A619" i="32"/>
  <c r="B619" i="32"/>
  <c r="C619" i="32"/>
  <c r="D619" i="32"/>
  <c r="K619" i="32" s="1"/>
  <c r="E619" i="32"/>
  <c r="F619" i="32"/>
  <c r="A620" i="32"/>
  <c r="B620" i="32"/>
  <c r="C620" i="32"/>
  <c r="D620" i="32"/>
  <c r="E620" i="32"/>
  <c r="F620" i="32"/>
  <c r="A621" i="32"/>
  <c r="B621" i="32"/>
  <c r="C621" i="32"/>
  <c r="D621" i="32"/>
  <c r="E621" i="32"/>
  <c r="F621" i="32"/>
  <c r="A622" i="32"/>
  <c r="B622" i="32"/>
  <c r="C622" i="32"/>
  <c r="D622" i="32"/>
  <c r="K622" i="32" s="1"/>
  <c r="E622" i="32"/>
  <c r="F622" i="32"/>
  <c r="A623" i="32"/>
  <c r="B623" i="32"/>
  <c r="C623" i="32"/>
  <c r="D623" i="32"/>
  <c r="K623" i="32" s="1"/>
  <c r="E623" i="32"/>
  <c r="F623" i="32"/>
  <c r="A624" i="32"/>
  <c r="B624" i="32"/>
  <c r="C624" i="32"/>
  <c r="D624" i="32"/>
  <c r="K624" i="32" s="1"/>
  <c r="E624" i="32"/>
  <c r="F624" i="32"/>
  <c r="A625" i="32"/>
  <c r="B625" i="32"/>
  <c r="C625" i="32"/>
  <c r="D625" i="32"/>
  <c r="K625" i="32" s="1"/>
  <c r="E625" i="32"/>
  <c r="F625" i="32"/>
  <c r="A626" i="32"/>
  <c r="B626" i="32"/>
  <c r="C626" i="32"/>
  <c r="D626" i="32"/>
  <c r="E626" i="32"/>
  <c r="F626" i="32"/>
  <c r="A627" i="32"/>
  <c r="B627" i="32"/>
  <c r="C627" i="32"/>
  <c r="D627" i="32"/>
  <c r="K627" i="32" s="1"/>
  <c r="E627" i="32"/>
  <c r="F627" i="32"/>
  <c r="A628" i="32"/>
  <c r="B628" i="32"/>
  <c r="C628" i="32"/>
  <c r="D628" i="32"/>
  <c r="K628" i="32" s="1"/>
  <c r="E628" i="32"/>
  <c r="F628" i="32"/>
  <c r="A629" i="32"/>
  <c r="B629" i="32"/>
  <c r="C629" i="32"/>
  <c r="D629" i="32"/>
  <c r="E629" i="32"/>
  <c r="F629" i="32"/>
  <c r="A630" i="32"/>
  <c r="B630" i="32"/>
  <c r="C630" i="32"/>
  <c r="D630" i="32"/>
  <c r="K630" i="32" s="1"/>
  <c r="E630" i="32"/>
  <c r="F630" i="32"/>
  <c r="A631" i="32"/>
  <c r="B631" i="32"/>
  <c r="C631" i="32"/>
  <c r="D631" i="32"/>
  <c r="K631" i="32" s="1"/>
  <c r="E631" i="32"/>
  <c r="F631" i="32"/>
  <c r="A632" i="32"/>
  <c r="B632" i="32"/>
  <c r="C632" i="32"/>
  <c r="D632" i="32"/>
  <c r="E632" i="32"/>
  <c r="F632" i="32"/>
  <c r="A633" i="32"/>
  <c r="B633" i="32"/>
  <c r="C633" i="32"/>
  <c r="D633" i="32"/>
  <c r="E633" i="32"/>
  <c r="F633" i="32"/>
  <c r="A634" i="32"/>
  <c r="B634" i="32"/>
  <c r="C634" i="32"/>
  <c r="D634" i="32"/>
  <c r="E634" i="32"/>
  <c r="F634" i="32"/>
  <c r="A635" i="32"/>
  <c r="B635" i="32"/>
  <c r="C635" i="32"/>
  <c r="D635" i="32"/>
  <c r="E635" i="32"/>
  <c r="F635" i="32"/>
  <c r="A636" i="32"/>
  <c r="B636" i="32"/>
  <c r="C636" i="32"/>
  <c r="D636" i="32"/>
  <c r="K636" i="32" s="1"/>
  <c r="E636" i="32"/>
  <c r="F636" i="32"/>
  <c r="A637" i="32"/>
  <c r="B637" i="32"/>
  <c r="C637" i="32"/>
  <c r="D637" i="32"/>
  <c r="E637" i="32"/>
  <c r="F637" i="32"/>
  <c r="A638" i="32"/>
  <c r="B638" i="32"/>
  <c r="C638" i="32"/>
  <c r="D638" i="32"/>
  <c r="K638" i="32" s="1"/>
  <c r="E638" i="32"/>
  <c r="F638" i="32"/>
  <c r="A639" i="32"/>
  <c r="B639" i="32"/>
  <c r="C639" i="32"/>
  <c r="D639" i="32"/>
  <c r="K639" i="32" s="1"/>
  <c r="E639" i="32"/>
  <c r="F639" i="32"/>
  <c r="A640" i="32"/>
  <c r="B640" i="32"/>
  <c r="C640" i="32"/>
  <c r="D640" i="32"/>
  <c r="K640" i="32" s="1"/>
  <c r="E640" i="32"/>
  <c r="F640" i="32"/>
  <c r="A641" i="32"/>
  <c r="B641" i="32"/>
  <c r="C641" i="32"/>
  <c r="D641" i="32"/>
  <c r="E641" i="32"/>
  <c r="F641" i="32"/>
  <c r="A642" i="32"/>
  <c r="B642" i="32"/>
  <c r="C642" i="32"/>
  <c r="D642" i="32"/>
  <c r="E642" i="32"/>
  <c r="F642" i="32"/>
  <c r="A643" i="32"/>
  <c r="B643" i="32"/>
  <c r="C643" i="32"/>
  <c r="D643" i="32"/>
  <c r="K643" i="32" s="1"/>
  <c r="E643" i="32"/>
  <c r="F643" i="32"/>
  <c r="A644" i="32"/>
  <c r="B644" i="32"/>
  <c r="C644" i="32"/>
  <c r="D644" i="32"/>
  <c r="K644" i="32" s="1"/>
  <c r="E644" i="32"/>
  <c r="F644" i="32"/>
  <c r="A645" i="32"/>
  <c r="B645" i="32"/>
  <c r="C645" i="32"/>
  <c r="D645" i="32"/>
  <c r="E645" i="32"/>
  <c r="F645" i="32"/>
  <c r="A646" i="32"/>
  <c r="B646" i="32"/>
  <c r="C646" i="32"/>
  <c r="D646" i="32"/>
  <c r="K646" i="32" s="1"/>
  <c r="E646" i="32"/>
  <c r="F646" i="32"/>
  <c r="A647" i="32"/>
  <c r="B647" i="32"/>
  <c r="C647" i="32"/>
  <c r="D647" i="32"/>
  <c r="E647" i="32"/>
  <c r="F647" i="32"/>
  <c r="A648" i="32"/>
  <c r="B648" i="32"/>
  <c r="C648" i="32"/>
  <c r="D648" i="32"/>
  <c r="K648" i="32" s="1"/>
  <c r="E648" i="32"/>
  <c r="F648" i="32"/>
  <c r="A649" i="32"/>
  <c r="B649" i="32"/>
  <c r="C649" i="32"/>
  <c r="D649" i="32"/>
  <c r="E649" i="32"/>
  <c r="F649" i="32"/>
  <c r="A650" i="32"/>
  <c r="B650" i="32"/>
  <c r="C650" i="32"/>
  <c r="D650" i="32"/>
  <c r="E650" i="32"/>
  <c r="F650" i="32"/>
  <c r="A651" i="32"/>
  <c r="B651" i="32"/>
  <c r="C651" i="32"/>
  <c r="D651" i="32"/>
  <c r="K651" i="32" s="1"/>
  <c r="E651" i="32"/>
  <c r="F651" i="32"/>
  <c r="A652" i="32"/>
  <c r="B652" i="32"/>
  <c r="C652" i="32"/>
  <c r="D652" i="32"/>
  <c r="K652" i="32" s="1"/>
  <c r="E652" i="32"/>
  <c r="F652" i="32"/>
  <c r="A653" i="32"/>
  <c r="B653" i="32"/>
  <c r="C653" i="32"/>
  <c r="D653" i="32"/>
  <c r="K653" i="32" s="1"/>
  <c r="E653" i="32"/>
  <c r="F653" i="32"/>
  <c r="A654" i="32"/>
  <c r="B654" i="32"/>
  <c r="C654" i="32"/>
  <c r="D654" i="32"/>
  <c r="E654" i="32"/>
  <c r="F654" i="32"/>
  <c r="A655" i="32"/>
  <c r="C655" i="32"/>
  <c r="A656" i="32"/>
  <c r="B656" i="32"/>
  <c r="C656" i="32"/>
  <c r="D656" i="32"/>
  <c r="K656" i="32" s="1"/>
  <c r="E656" i="32"/>
  <c r="F656" i="32"/>
  <c r="A657" i="32"/>
  <c r="B657" i="32"/>
  <c r="C657" i="32"/>
  <c r="D657" i="32"/>
  <c r="E657" i="32"/>
  <c r="F657" i="32"/>
  <c r="A658" i="32"/>
  <c r="B658" i="32"/>
  <c r="C658" i="32"/>
  <c r="D658" i="32"/>
  <c r="E658" i="32"/>
  <c r="F658" i="32"/>
  <c r="A659" i="32"/>
  <c r="B659" i="32"/>
  <c r="C659" i="32"/>
  <c r="D659" i="32"/>
  <c r="K659" i="32" s="1"/>
  <c r="E659" i="32"/>
  <c r="F659" i="32"/>
  <c r="A660" i="32"/>
  <c r="B660" i="32"/>
  <c r="C660" i="32"/>
  <c r="D660" i="32"/>
  <c r="K660" i="32" s="1"/>
  <c r="E660" i="32"/>
  <c r="F660" i="32"/>
  <c r="A661" i="32"/>
  <c r="B661" i="32"/>
  <c r="C661" i="32"/>
  <c r="D661" i="32"/>
  <c r="E661" i="32"/>
  <c r="F661" i="32"/>
  <c r="A662" i="32"/>
  <c r="B662" i="32"/>
  <c r="C662" i="32"/>
  <c r="D662" i="32"/>
  <c r="E662" i="32"/>
  <c r="F662" i="32"/>
  <c r="A663" i="32"/>
  <c r="B663" i="32"/>
  <c r="C663" i="32"/>
  <c r="D663" i="32"/>
  <c r="K663" i="32" s="1"/>
  <c r="E663" i="32"/>
  <c r="F663" i="32"/>
  <c r="A664" i="32"/>
  <c r="B664" i="32"/>
  <c r="C664" i="32"/>
  <c r="D664" i="32"/>
  <c r="K664" i="32" s="1"/>
  <c r="E664" i="32"/>
  <c r="F664" i="32"/>
  <c r="A665" i="32"/>
  <c r="B665" i="32"/>
  <c r="C665" i="32"/>
  <c r="D665" i="32"/>
  <c r="E665" i="32"/>
  <c r="F665" i="32"/>
  <c r="A666" i="32"/>
  <c r="B666" i="32"/>
  <c r="C666" i="32"/>
  <c r="D666" i="32"/>
  <c r="E666" i="32"/>
  <c r="F666" i="32"/>
  <c r="A667" i="32"/>
  <c r="B667" i="32"/>
  <c r="C667" i="32"/>
  <c r="D667" i="32"/>
  <c r="K667" i="32" s="1"/>
  <c r="E667" i="32"/>
  <c r="F667" i="32"/>
  <c r="A668" i="32"/>
  <c r="B668" i="32"/>
  <c r="C668" i="32"/>
  <c r="D668" i="32"/>
  <c r="K668" i="32" s="1"/>
  <c r="E668" i="32"/>
  <c r="F668" i="32"/>
  <c r="A669" i="32"/>
  <c r="B669" i="32"/>
  <c r="C669" i="32"/>
  <c r="D669" i="32"/>
  <c r="E669" i="32"/>
  <c r="F669" i="32"/>
  <c r="A670" i="32"/>
  <c r="B670" i="32"/>
  <c r="C670" i="32"/>
  <c r="D670" i="32"/>
  <c r="E670" i="32"/>
  <c r="F670" i="32"/>
  <c r="A671" i="32"/>
  <c r="B671" i="32"/>
  <c r="C671" i="32"/>
  <c r="D671" i="32"/>
  <c r="K671" i="32" s="1"/>
  <c r="E671" i="32"/>
  <c r="F671" i="32"/>
  <c r="A672" i="32"/>
  <c r="B672" i="32"/>
  <c r="C672" i="32"/>
  <c r="D672" i="32"/>
  <c r="K672" i="32" s="1"/>
  <c r="E672" i="32"/>
  <c r="F672" i="32"/>
  <c r="A673" i="32"/>
  <c r="B673" i="32"/>
  <c r="C673" i="32"/>
  <c r="D673" i="32"/>
  <c r="E673" i="32"/>
  <c r="F673" i="32"/>
  <c r="A674" i="32"/>
  <c r="B674" i="32"/>
  <c r="C674" i="32"/>
  <c r="D674" i="32"/>
  <c r="K674" i="32" s="1"/>
  <c r="E674" i="32"/>
  <c r="F674" i="32"/>
  <c r="A675" i="32"/>
  <c r="B675" i="32"/>
  <c r="C675" i="32"/>
  <c r="D675" i="32"/>
  <c r="K675" i="32" s="1"/>
  <c r="E675" i="32"/>
  <c r="F675" i="32"/>
  <c r="A676" i="32"/>
  <c r="B676" i="32"/>
  <c r="C676" i="32"/>
  <c r="D676" i="32"/>
  <c r="K676" i="32" s="1"/>
  <c r="E676" i="32"/>
  <c r="F676" i="32"/>
  <c r="A677" i="32"/>
  <c r="B677" i="32"/>
  <c r="C677" i="32"/>
  <c r="D677" i="32"/>
  <c r="E677" i="32"/>
  <c r="F677" i="32"/>
  <c r="A678" i="32"/>
  <c r="B678" i="32"/>
  <c r="C678" i="32"/>
  <c r="D678" i="32"/>
  <c r="E678" i="32"/>
  <c r="F678" i="32"/>
  <c r="A679" i="32"/>
  <c r="B679" i="32"/>
  <c r="C679" i="32"/>
  <c r="D679" i="32"/>
  <c r="E679" i="32"/>
  <c r="F679" i="32"/>
  <c r="A680" i="32"/>
  <c r="B680" i="32"/>
  <c r="C680" i="32"/>
  <c r="D680" i="32"/>
  <c r="E680" i="32"/>
  <c r="F680" i="32"/>
  <c r="A681" i="32"/>
  <c r="B681" i="32"/>
  <c r="C681" i="32"/>
  <c r="D681" i="32"/>
  <c r="E681" i="32"/>
  <c r="F681" i="32"/>
  <c r="A682" i="32"/>
  <c r="B682" i="32"/>
  <c r="C682" i="32"/>
  <c r="D682" i="32"/>
  <c r="K682" i="32" s="1"/>
  <c r="E682" i="32"/>
  <c r="F682" i="32"/>
  <c r="A683" i="32"/>
  <c r="B683" i="32"/>
  <c r="C683" i="32"/>
  <c r="D683" i="32"/>
  <c r="K683" i="32" s="1"/>
  <c r="E683" i="32"/>
  <c r="F683" i="32"/>
  <c r="A684" i="32"/>
  <c r="B684" i="32"/>
  <c r="C684" i="32"/>
  <c r="D684" i="32"/>
  <c r="K684" i="32" s="1"/>
  <c r="E684" i="32"/>
  <c r="F684" i="32"/>
  <c r="A685" i="32"/>
  <c r="B685" i="32"/>
  <c r="C685" i="32"/>
  <c r="D685" i="32"/>
  <c r="E685" i="32"/>
  <c r="F685" i="32"/>
  <c r="A686" i="32"/>
  <c r="B686" i="32"/>
  <c r="C686" i="32"/>
  <c r="D686" i="32"/>
  <c r="E686" i="32"/>
  <c r="F686" i="32"/>
  <c r="A687" i="32"/>
  <c r="B687" i="32"/>
  <c r="C687" i="32"/>
  <c r="D687" i="32"/>
  <c r="E687" i="32"/>
  <c r="F687" i="32"/>
  <c r="A688" i="32"/>
  <c r="B688" i="32"/>
  <c r="C688" i="32"/>
  <c r="D688" i="32"/>
  <c r="K688" i="32" s="1"/>
  <c r="E688" i="32"/>
  <c r="F688" i="32"/>
  <c r="A689" i="32"/>
  <c r="B689" i="32"/>
  <c r="C689" i="32"/>
  <c r="D689" i="32"/>
  <c r="E689" i="32"/>
  <c r="F689" i="32"/>
  <c r="A690" i="32"/>
  <c r="B690" i="32"/>
  <c r="C690" i="32"/>
  <c r="D690" i="32"/>
  <c r="E690" i="32"/>
  <c r="F690" i="32"/>
  <c r="A691" i="32"/>
  <c r="B691" i="32"/>
  <c r="C691" i="32"/>
  <c r="D691" i="32"/>
  <c r="K691" i="32" s="1"/>
  <c r="E691" i="32"/>
  <c r="F691" i="32"/>
  <c r="A692" i="32"/>
  <c r="B692" i="32"/>
  <c r="C692" i="32"/>
  <c r="D692" i="32"/>
  <c r="E692" i="32"/>
  <c r="F692" i="32"/>
  <c r="A693" i="32"/>
  <c r="B693" i="32"/>
  <c r="C693" i="32"/>
  <c r="D693" i="32"/>
  <c r="E693" i="32"/>
  <c r="F693" i="32"/>
  <c r="A694" i="32"/>
  <c r="B694" i="32"/>
  <c r="C694" i="32"/>
  <c r="D694" i="32"/>
  <c r="E694" i="32"/>
  <c r="F694" i="32"/>
  <c r="A695" i="32"/>
  <c r="B695" i="32"/>
  <c r="C695" i="32"/>
  <c r="D695" i="32"/>
  <c r="K695" i="32" s="1"/>
  <c r="E695" i="32"/>
  <c r="F695" i="32"/>
  <c r="A696" i="32"/>
  <c r="B696" i="32"/>
  <c r="C696" i="32"/>
  <c r="D696" i="32"/>
  <c r="K696" i="32" s="1"/>
  <c r="E696" i="32"/>
  <c r="F696" i="32"/>
  <c r="A697" i="32"/>
  <c r="B697" i="32"/>
  <c r="C697" i="32"/>
  <c r="D697" i="32"/>
  <c r="E697" i="32"/>
  <c r="F697" i="32"/>
  <c r="A698" i="32"/>
  <c r="B698" i="32"/>
  <c r="C698" i="32"/>
  <c r="D698" i="32"/>
  <c r="E698" i="32"/>
  <c r="F698" i="32"/>
  <c r="A699" i="32"/>
  <c r="B699" i="32"/>
  <c r="C699" i="32"/>
  <c r="D699" i="32"/>
  <c r="K699" i="32" s="1"/>
  <c r="E699" i="32"/>
  <c r="F699" i="32"/>
  <c r="A700" i="32"/>
  <c r="B700" i="32"/>
  <c r="C700" i="32"/>
  <c r="D700" i="32"/>
  <c r="E700" i="32"/>
  <c r="F700" i="32"/>
  <c r="A701" i="32"/>
  <c r="B701" i="32"/>
  <c r="C701" i="32"/>
  <c r="D701" i="32"/>
  <c r="E701" i="32"/>
  <c r="F701" i="32"/>
  <c r="A702" i="32"/>
  <c r="B702" i="32"/>
  <c r="C702" i="32"/>
  <c r="D702" i="32"/>
  <c r="E702" i="32"/>
  <c r="F702" i="32"/>
  <c r="A703" i="32"/>
  <c r="B703" i="32"/>
  <c r="C703" i="32"/>
  <c r="D703" i="32"/>
  <c r="K703" i="32" s="1"/>
  <c r="E703" i="32"/>
  <c r="F703" i="32"/>
  <c r="A704" i="32"/>
  <c r="B704" i="32"/>
  <c r="C704" i="32"/>
  <c r="D704" i="32"/>
  <c r="E704" i="32"/>
  <c r="F704" i="32"/>
  <c r="A705" i="32"/>
  <c r="B705" i="32"/>
  <c r="C705" i="32"/>
  <c r="D705" i="32"/>
  <c r="E705" i="32"/>
  <c r="F705" i="32"/>
  <c r="A706" i="32"/>
  <c r="B706" i="32"/>
  <c r="C706" i="32"/>
  <c r="D706" i="32"/>
  <c r="E706" i="32"/>
  <c r="F706" i="32"/>
  <c r="A707" i="32"/>
  <c r="B707" i="32"/>
  <c r="C707" i="32"/>
  <c r="D707" i="32"/>
  <c r="E707" i="32"/>
  <c r="F707" i="32"/>
  <c r="A708" i="32"/>
  <c r="B708" i="32"/>
  <c r="C708" i="32"/>
  <c r="D708" i="32"/>
  <c r="E708" i="32"/>
  <c r="F708" i="32"/>
  <c r="A709" i="32"/>
  <c r="B709" i="32"/>
  <c r="C709" i="32"/>
  <c r="D709" i="32"/>
  <c r="E709" i="32"/>
  <c r="F709" i="32"/>
  <c r="A710" i="32"/>
  <c r="B710" i="32"/>
  <c r="C710" i="32"/>
  <c r="D710" i="32"/>
  <c r="E710" i="32"/>
  <c r="F710" i="32"/>
  <c r="A711" i="32"/>
  <c r="B711" i="32"/>
  <c r="C711" i="32"/>
  <c r="D711" i="32"/>
  <c r="K711" i="32" s="1"/>
  <c r="E711" i="32"/>
  <c r="F711" i="32"/>
  <c r="A712" i="32"/>
  <c r="B712" i="32"/>
  <c r="C712" i="32"/>
  <c r="D712" i="32"/>
  <c r="K712" i="32" s="1"/>
  <c r="E712" i="32"/>
  <c r="F712" i="32"/>
  <c r="A713" i="32"/>
  <c r="B713" i="32"/>
  <c r="C713" i="32"/>
  <c r="D713" i="32"/>
  <c r="K713" i="32" s="1"/>
  <c r="E713" i="32"/>
  <c r="F713" i="32"/>
  <c r="A714" i="32"/>
  <c r="C714" i="32"/>
  <c r="A715" i="32"/>
  <c r="B715" i="32"/>
  <c r="C715" i="32"/>
  <c r="D715" i="32"/>
  <c r="K715" i="32" s="1"/>
  <c r="E715" i="32"/>
  <c r="F715" i="32"/>
  <c r="A716" i="32"/>
  <c r="C716" i="32"/>
  <c r="A717" i="32"/>
  <c r="B717" i="32"/>
  <c r="C717" i="32"/>
  <c r="D717" i="32"/>
  <c r="E717" i="32"/>
  <c r="F717" i="32"/>
  <c r="A718" i="32"/>
  <c r="B718" i="32"/>
  <c r="C718" i="32"/>
  <c r="D718" i="32"/>
  <c r="E718" i="32"/>
  <c r="F718" i="32"/>
  <c r="A719" i="32"/>
  <c r="B719" i="32"/>
  <c r="C719" i="32"/>
  <c r="D719" i="32"/>
  <c r="K719" i="32" s="1"/>
  <c r="E719" i="32"/>
  <c r="F719" i="32"/>
  <c r="A720" i="32"/>
  <c r="B720" i="32"/>
  <c r="C720" i="32"/>
  <c r="D720" i="32"/>
  <c r="K720" i="32" s="1"/>
  <c r="E720" i="32"/>
  <c r="F720" i="32"/>
  <c r="A721" i="32"/>
  <c r="B721" i="32"/>
  <c r="C721" i="32"/>
  <c r="D721" i="32"/>
  <c r="E721" i="32"/>
  <c r="F721" i="32"/>
  <c r="A722" i="32"/>
  <c r="B722" i="32"/>
  <c r="C722" i="32"/>
  <c r="D722" i="32"/>
  <c r="E722" i="32"/>
  <c r="F722" i="32"/>
  <c r="A723" i="32"/>
  <c r="B723" i="32"/>
  <c r="C723" i="32"/>
  <c r="D723" i="32"/>
  <c r="K723" i="32" s="1"/>
  <c r="E723" i="32"/>
  <c r="F723" i="32"/>
  <c r="A724" i="32"/>
  <c r="B724" i="32"/>
  <c r="C724" i="32"/>
  <c r="D724" i="32"/>
  <c r="K724" i="32" s="1"/>
  <c r="E724" i="32"/>
  <c r="F724" i="32"/>
  <c r="A725" i="32"/>
  <c r="B725" i="32"/>
  <c r="C725" i="32"/>
  <c r="D725" i="32"/>
  <c r="E725" i="32"/>
  <c r="F725" i="32"/>
  <c r="A726" i="32"/>
  <c r="B726" i="32"/>
  <c r="C726" i="32"/>
  <c r="D726" i="32"/>
  <c r="E726" i="32"/>
  <c r="F726" i="32"/>
  <c r="A727" i="32"/>
  <c r="B727" i="32"/>
  <c r="C727" i="32"/>
  <c r="D727" i="32"/>
  <c r="K727" i="32" s="1"/>
  <c r="E727" i="32"/>
  <c r="F727" i="32"/>
  <c r="A728" i="32"/>
  <c r="B728" i="32"/>
  <c r="C728" i="32"/>
  <c r="D728" i="32"/>
  <c r="E728" i="32"/>
  <c r="F728" i="32"/>
  <c r="A729" i="32"/>
  <c r="B729" i="32"/>
  <c r="C729" i="32"/>
  <c r="D729" i="32"/>
  <c r="E729" i="32"/>
  <c r="F729" i="32"/>
  <c r="A730" i="32"/>
  <c r="B730" i="32"/>
  <c r="C730" i="32"/>
  <c r="D730" i="32"/>
  <c r="E730" i="32"/>
  <c r="F730" i="32"/>
  <c r="A731" i="32"/>
  <c r="B731" i="32"/>
  <c r="C731" i="32"/>
  <c r="D731" i="32"/>
  <c r="E731" i="32"/>
  <c r="F731" i="32"/>
  <c r="A732" i="32"/>
  <c r="B732" i="32"/>
  <c r="C732" i="32"/>
  <c r="D732" i="32"/>
  <c r="K732" i="32" s="1"/>
  <c r="E732" i="32"/>
  <c r="F732" i="32"/>
  <c r="A733" i="32"/>
  <c r="B733" i="32"/>
  <c r="C733" i="32"/>
  <c r="D733" i="32"/>
  <c r="K733" i="32" s="1"/>
  <c r="E733" i="32"/>
  <c r="F733" i="32"/>
  <c r="A734" i="32"/>
  <c r="B734" i="32"/>
  <c r="C734" i="32"/>
  <c r="D734" i="32"/>
  <c r="E734" i="32"/>
  <c r="F734" i="32"/>
  <c r="A735" i="32"/>
  <c r="B735" i="32"/>
  <c r="C735" i="32"/>
  <c r="D735" i="32"/>
  <c r="K735" i="32" s="1"/>
  <c r="E735" i="32"/>
  <c r="F735" i="32"/>
  <c r="A736" i="32"/>
  <c r="B736" i="32"/>
  <c r="C736" i="32"/>
  <c r="D736" i="32"/>
  <c r="E736" i="32"/>
  <c r="F736" i="32"/>
  <c r="A737" i="32"/>
  <c r="B737" i="32"/>
  <c r="C737" i="32"/>
  <c r="D737" i="32"/>
  <c r="E737" i="32"/>
  <c r="F737" i="32"/>
  <c r="A738" i="32"/>
  <c r="B738" i="32"/>
  <c r="C738" i="32"/>
  <c r="D738" i="32"/>
  <c r="K738" i="32" s="1"/>
  <c r="E738" i="32"/>
  <c r="F738" i="32"/>
  <c r="A739" i="32"/>
  <c r="B739" i="32"/>
  <c r="C739" i="32"/>
  <c r="D739" i="32"/>
  <c r="E739" i="32"/>
  <c r="F739" i="32"/>
  <c r="A740" i="32"/>
  <c r="B740" i="32"/>
  <c r="C740" i="32"/>
  <c r="D740" i="32"/>
  <c r="E740" i="32"/>
  <c r="F740" i="32"/>
  <c r="A741" i="32"/>
  <c r="B741" i="32"/>
  <c r="C741" i="32"/>
  <c r="D741" i="32"/>
  <c r="E741" i="32"/>
  <c r="F741" i="32"/>
  <c r="A742" i="32"/>
  <c r="B742" i="32"/>
  <c r="C742" i="32"/>
  <c r="D742" i="32"/>
  <c r="E742" i="32"/>
  <c r="F742" i="32"/>
  <c r="A743" i="32"/>
  <c r="B743" i="32"/>
  <c r="C743" i="32"/>
  <c r="D743" i="32"/>
  <c r="E743" i="32"/>
  <c r="F743" i="32"/>
  <c r="A744" i="32"/>
  <c r="B744" i="32"/>
  <c r="C744" i="32"/>
  <c r="D744" i="32"/>
  <c r="K744" i="32" s="1"/>
  <c r="E744" i="32"/>
  <c r="F744" i="32"/>
  <c r="A745" i="32"/>
  <c r="B745" i="32"/>
  <c r="C745" i="32"/>
  <c r="D745" i="32"/>
  <c r="E745" i="32"/>
  <c r="F745" i="32"/>
  <c r="A746" i="32"/>
  <c r="B746" i="32"/>
  <c r="C746" i="32"/>
  <c r="D746" i="32"/>
  <c r="E746" i="32"/>
  <c r="F746" i="32"/>
  <c r="A747" i="32"/>
  <c r="B747" i="32"/>
  <c r="C747" i="32"/>
  <c r="D747" i="32"/>
  <c r="K747" i="32" s="1"/>
  <c r="E747" i="32"/>
  <c r="F747" i="32"/>
  <c r="A748" i="32"/>
  <c r="B748" i="32"/>
  <c r="C748" i="32"/>
  <c r="D748" i="32"/>
  <c r="K748" i="32" s="1"/>
  <c r="E748" i="32"/>
  <c r="F748" i="32"/>
  <c r="A749" i="32"/>
  <c r="B749" i="32"/>
  <c r="C749" i="32"/>
  <c r="D749" i="32"/>
  <c r="E749" i="32"/>
  <c r="F749" i="32"/>
  <c r="A750" i="32"/>
  <c r="B750" i="32"/>
  <c r="C750" i="32"/>
  <c r="D750" i="32"/>
  <c r="E750" i="32"/>
  <c r="F750" i="32"/>
  <c r="A751" i="32"/>
  <c r="B751" i="32"/>
  <c r="C751" i="32"/>
  <c r="D751" i="32"/>
  <c r="K751" i="32" s="1"/>
  <c r="E751" i="32"/>
  <c r="F751" i="32"/>
  <c r="A752" i="32"/>
  <c r="B752" i="32"/>
  <c r="C752" i="32"/>
  <c r="D752" i="32"/>
  <c r="E752" i="32"/>
  <c r="F752" i="32"/>
  <c r="A753" i="32"/>
  <c r="C753" i="32"/>
  <c r="A754" i="32"/>
  <c r="B754" i="32"/>
  <c r="C754" i="32"/>
  <c r="D754" i="32"/>
  <c r="E754" i="32"/>
  <c r="F754" i="32"/>
  <c r="A757" i="32"/>
  <c r="C757" i="32"/>
  <c r="A758" i="32"/>
  <c r="B758" i="32"/>
  <c r="C758" i="32"/>
  <c r="D758" i="32"/>
  <c r="K758" i="32" s="1"/>
  <c r="E758" i="32"/>
  <c r="F758" i="32"/>
  <c r="A759" i="32"/>
  <c r="B759" i="32"/>
  <c r="C759" i="32"/>
  <c r="D759" i="32"/>
  <c r="E759" i="32"/>
  <c r="F759" i="32"/>
  <c r="A760" i="32"/>
  <c r="B760" i="32"/>
  <c r="C760" i="32"/>
  <c r="D760" i="32"/>
  <c r="E760" i="32"/>
  <c r="F760" i="32"/>
  <c r="A761" i="32"/>
  <c r="B761" i="32"/>
  <c r="C761" i="32"/>
  <c r="D761" i="32"/>
  <c r="E761" i="32"/>
  <c r="F761" i="32"/>
  <c r="A762" i="32"/>
  <c r="B762" i="32"/>
  <c r="C762" i="32"/>
  <c r="D762" i="32"/>
  <c r="K762" i="32" s="1"/>
  <c r="E762" i="32"/>
  <c r="F762" i="32"/>
  <c r="A763" i="32"/>
  <c r="B763" i="32"/>
  <c r="C763" i="32"/>
  <c r="D763" i="32"/>
  <c r="E763" i="32"/>
  <c r="F763" i="32"/>
  <c r="A764" i="32"/>
  <c r="B764" i="32"/>
  <c r="C764" i="32"/>
  <c r="D764" i="32"/>
  <c r="E764" i="32"/>
  <c r="F764" i="32"/>
  <c r="A765" i="32"/>
  <c r="B765" i="32"/>
  <c r="C765" i="32"/>
  <c r="D765" i="32"/>
  <c r="K765" i="32" s="1"/>
  <c r="E765" i="32"/>
  <c r="F765" i="32"/>
  <c r="A766" i="32"/>
  <c r="B766" i="32"/>
  <c r="C766" i="32"/>
  <c r="D766" i="32"/>
  <c r="E766" i="32"/>
  <c r="F766" i="32"/>
  <c r="A767" i="32"/>
  <c r="B767" i="32"/>
  <c r="C767" i="32"/>
  <c r="D767" i="32"/>
  <c r="E767" i="32"/>
  <c r="F767" i="32"/>
  <c r="A768" i="32"/>
  <c r="B768" i="32"/>
  <c r="C768" i="32"/>
  <c r="D768" i="32"/>
  <c r="E768" i="32"/>
  <c r="F768" i="32"/>
  <c r="A769" i="32"/>
  <c r="B769" i="32"/>
  <c r="C769" i="32"/>
  <c r="D769" i="32"/>
  <c r="E769" i="32"/>
  <c r="F769" i="32"/>
  <c r="A770" i="32"/>
  <c r="B770" i="32"/>
  <c r="C770" i="32"/>
  <c r="D770" i="32"/>
  <c r="K770" i="32" s="1"/>
  <c r="E770" i="32"/>
  <c r="F770" i="32"/>
  <c r="A771" i="32"/>
  <c r="B771" i="32"/>
  <c r="C771" i="32"/>
  <c r="D771" i="32"/>
  <c r="K771" i="32" s="1"/>
  <c r="E771" i="32"/>
  <c r="F771" i="32"/>
  <c r="A772" i="32"/>
  <c r="B772" i="32"/>
  <c r="C772" i="32"/>
  <c r="D772" i="32"/>
  <c r="E772" i="32"/>
  <c r="F772" i="32"/>
  <c r="A773" i="32"/>
  <c r="B773" i="32"/>
  <c r="C773" i="32"/>
  <c r="D773" i="32"/>
  <c r="K773" i="32" s="1"/>
  <c r="E773" i="32"/>
  <c r="F773" i="32"/>
  <c r="A774" i="32"/>
  <c r="B774" i="32"/>
  <c r="C774" i="32"/>
  <c r="D774" i="32"/>
  <c r="E774" i="32"/>
  <c r="F774" i="32"/>
  <c r="A775" i="32"/>
  <c r="B775" i="32"/>
  <c r="C775" i="32"/>
  <c r="D775" i="32"/>
  <c r="E775" i="32"/>
  <c r="F775" i="32"/>
  <c r="A776" i="32"/>
  <c r="B776" i="32"/>
  <c r="C776" i="32"/>
  <c r="D776" i="32"/>
  <c r="E776" i="32"/>
  <c r="F776" i="32"/>
  <c r="A777" i="32"/>
  <c r="B777" i="32"/>
  <c r="C777" i="32"/>
  <c r="D777" i="32"/>
  <c r="K777" i="32" s="1"/>
  <c r="E777" i="32"/>
  <c r="F777" i="32"/>
  <c r="A778" i="32"/>
  <c r="B778" i="32"/>
  <c r="C778" i="32"/>
  <c r="D778" i="32"/>
  <c r="E778" i="32"/>
  <c r="F778" i="32"/>
  <c r="A779" i="32"/>
  <c r="B779" i="32"/>
  <c r="C779" i="32"/>
  <c r="D779" i="32"/>
  <c r="E779" i="32"/>
  <c r="F779" i="32"/>
  <c r="A780" i="32"/>
  <c r="B780" i="32"/>
  <c r="C780" i="32"/>
  <c r="D780" i="32"/>
  <c r="E780" i="32"/>
  <c r="F780" i="32"/>
  <c r="A781" i="32"/>
  <c r="B781" i="32"/>
  <c r="C781" i="32"/>
  <c r="D781" i="32"/>
  <c r="E781" i="32"/>
  <c r="F781" i="32"/>
  <c r="A782" i="32"/>
  <c r="B782" i="32"/>
  <c r="C782" i="32"/>
  <c r="D782" i="32"/>
  <c r="E782" i="32"/>
  <c r="F782" i="32"/>
  <c r="A783" i="32"/>
  <c r="B783" i="32"/>
  <c r="C783" i="32"/>
  <c r="D783" i="32"/>
  <c r="K783" i="32" s="1"/>
  <c r="E783" i="32"/>
  <c r="F783" i="32"/>
  <c r="A784" i="32"/>
  <c r="B784" i="32"/>
  <c r="C784" i="32"/>
  <c r="D784" i="32"/>
  <c r="E784" i="32"/>
  <c r="F784" i="32"/>
  <c r="A785" i="32"/>
  <c r="B785" i="32"/>
  <c r="C785" i="32"/>
  <c r="D785" i="32"/>
  <c r="E785" i="32"/>
  <c r="F785" i="32"/>
  <c r="A786" i="32"/>
  <c r="B786" i="32"/>
  <c r="C786" i="32"/>
  <c r="D786" i="32"/>
  <c r="E786" i="32"/>
  <c r="F786" i="32"/>
  <c r="A787" i="32"/>
  <c r="B787" i="32"/>
  <c r="C787" i="32"/>
  <c r="D787" i="32"/>
  <c r="K787" i="32" s="1"/>
  <c r="E787" i="32"/>
  <c r="F787" i="32"/>
  <c r="A788" i="32"/>
  <c r="B788" i="32"/>
  <c r="C788" i="32"/>
  <c r="D788" i="32"/>
  <c r="K788" i="32" s="1"/>
  <c r="E788" i="32"/>
  <c r="F788" i="32"/>
  <c r="A789" i="32"/>
  <c r="B789" i="32"/>
  <c r="C789" i="32"/>
  <c r="D789" i="32"/>
  <c r="E789" i="32"/>
  <c r="F789" i="32"/>
  <c r="A790" i="32"/>
  <c r="B790" i="32"/>
  <c r="C790" i="32"/>
  <c r="D790" i="32"/>
  <c r="E790" i="32"/>
  <c r="F790" i="32"/>
  <c r="A791" i="32"/>
  <c r="B791" i="32"/>
  <c r="C791" i="32"/>
  <c r="D791" i="32"/>
  <c r="K791" i="32" s="1"/>
  <c r="E791" i="32"/>
  <c r="F791" i="32"/>
  <c r="A792" i="32"/>
  <c r="B792" i="32"/>
  <c r="C792" i="32"/>
  <c r="D792" i="32"/>
  <c r="K792" i="32" s="1"/>
  <c r="E792" i="32"/>
  <c r="F792" i="32"/>
  <c r="A793" i="32"/>
  <c r="B793" i="32"/>
  <c r="C793" i="32"/>
  <c r="D793" i="32"/>
  <c r="E793" i="32"/>
  <c r="F793" i="32"/>
  <c r="A794" i="32"/>
  <c r="B794" i="32"/>
  <c r="C794" i="32"/>
  <c r="D794" i="32"/>
  <c r="E794" i="32"/>
  <c r="F794" i="32"/>
  <c r="A795" i="32"/>
  <c r="B795" i="32"/>
  <c r="C795" i="32"/>
  <c r="D795" i="32"/>
  <c r="K795" i="32" s="1"/>
  <c r="E795" i="32"/>
  <c r="F795" i="32"/>
  <c r="A796" i="32"/>
  <c r="B796" i="32"/>
  <c r="C796" i="32"/>
  <c r="D796" i="32"/>
  <c r="K796" i="32" s="1"/>
  <c r="E796" i="32"/>
  <c r="F796" i="32"/>
  <c r="A797" i="32"/>
  <c r="B797" i="32"/>
  <c r="C797" i="32"/>
  <c r="D797" i="32"/>
  <c r="E797" i="32"/>
  <c r="F797" i="32"/>
  <c r="A798" i="32"/>
  <c r="B798" i="32"/>
  <c r="C798" i="32"/>
  <c r="D798" i="32"/>
  <c r="E798" i="32"/>
  <c r="F798" i="32"/>
  <c r="A799" i="32"/>
  <c r="B799" i="32"/>
  <c r="C799" i="32"/>
  <c r="D799" i="32"/>
  <c r="E799" i="32"/>
  <c r="F799" i="32"/>
  <c r="A800" i="32"/>
  <c r="B800" i="32"/>
  <c r="C800" i="32"/>
  <c r="D800" i="32"/>
  <c r="E800" i="32"/>
  <c r="F800" i="32"/>
  <c r="A801" i="32"/>
  <c r="B801" i="32"/>
  <c r="C801" i="32"/>
  <c r="D801" i="32"/>
  <c r="E801" i="32"/>
  <c r="F801" i="32"/>
  <c r="A802" i="32"/>
  <c r="B802" i="32"/>
  <c r="C802" i="32"/>
  <c r="D802" i="32"/>
  <c r="E802" i="32"/>
  <c r="F802" i="32"/>
  <c r="A803" i="32"/>
  <c r="B803" i="32"/>
  <c r="C803" i="32"/>
  <c r="D803" i="32"/>
  <c r="K803" i="32" s="1"/>
  <c r="E803" i="32"/>
  <c r="F803" i="32"/>
  <c r="A804" i="32"/>
  <c r="B804" i="32"/>
  <c r="C804" i="32"/>
  <c r="D804" i="32"/>
  <c r="E804" i="32"/>
  <c r="F804" i="32"/>
  <c r="A805" i="32"/>
  <c r="B805" i="32"/>
  <c r="C805" i="32"/>
  <c r="D805" i="32"/>
  <c r="K805" i="32" s="1"/>
  <c r="E805" i="32"/>
  <c r="F805" i="32"/>
  <c r="A806" i="32"/>
  <c r="B806" i="32"/>
  <c r="C806" i="32"/>
  <c r="D806" i="32"/>
  <c r="E806" i="32"/>
  <c r="F806" i="32"/>
  <c r="A807" i="32"/>
  <c r="B807" i="32"/>
  <c r="C807" i="32"/>
  <c r="D807" i="32"/>
  <c r="K807" i="32" s="1"/>
  <c r="E807" i="32"/>
  <c r="F807" i="32"/>
  <c r="A808" i="32"/>
  <c r="B808" i="32"/>
  <c r="C808" i="32"/>
  <c r="D808" i="32"/>
  <c r="K808" i="32" s="1"/>
  <c r="E808" i="32"/>
  <c r="F808" i="32"/>
  <c r="A809" i="32"/>
  <c r="B809" i="32"/>
  <c r="C809" i="32"/>
  <c r="D809" i="32"/>
  <c r="E809" i="32"/>
  <c r="F809" i="32"/>
  <c r="A810" i="32"/>
  <c r="B810" i="32"/>
  <c r="C810" i="32"/>
  <c r="D810" i="32"/>
  <c r="E810" i="32"/>
  <c r="F810" i="32"/>
  <c r="A811" i="32"/>
  <c r="B811" i="32"/>
  <c r="C811" i="32"/>
  <c r="D811" i="32"/>
  <c r="K811" i="32" s="1"/>
  <c r="E811" i="32"/>
  <c r="F811" i="32"/>
  <c r="A812" i="32"/>
  <c r="B812" i="32"/>
  <c r="C812" i="32"/>
  <c r="D812" i="32"/>
  <c r="E812" i="32"/>
  <c r="F812" i="32"/>
  <c r="A813" i="32"/>
  <c r="B813" i="32"/>
  <c r="C813" i="32"/>
  <c r="D813" i="32"/>
  <c r="E813" i="32"/>
  <c r="F813" i="32"/>
  <c r="A814" i="32"/>
  <c r="B814" i="32"/>
  <c r="C814" i="32"/>
  <c r="D814" i="32"/>
  <c r="E814" i="32"/>
  <c r="F814" i="32"/>
  <c r="A815" i="32"/>
  <c r="B815" i="32"/>
  <c r="C815" i="32"/>
  <c r="D815" i="32"/>
  <c r="K815" i="32" s="1"/>
  <c r="E815" i="32"/>
  <c r="F815" i="32"/>
  <c r="A816" i="32"/>
  <c r="B816" i="32"/>
  <c r="C816" i="32"/>
  <c r="D816" i="32"/>
  <c r="E816" i="32"/>
  <c r="F816" i="32"/>
  <c r="A817" i="32"/>
  <c r="B817" i="32"/>
  <c r="C817" i="32"/>
  <c r="D817" i="32"/>
  <c r="E817" i="32"/>
  <c r="F817" i="32"/>
  <c r="A818" i="32"/>
  <c r="B818" i="32"/>
  <c r="C818" i="32"/>
  <c r="D818" i="32"/>
  <c r="E818" i="32"/>
  <c r="F818" i="32"/>
  <c r="A819" i="32"/>
  <c r="B819" i="32"/>
  <c r="C819" i="32"/>
  <c r="D819" i="32"/>
  <c r="K819" i="32" s="1"/>
  <c r="E819" i="32"/>
  <c r="F819" i="32"/>
  <c r="A820" i="32"/>
  <c r="B820" i="32"/>
  <c r="C820" i="32"/>
  <c r="D820" i="32"/>
  <c r="E820" i="32"/>
  <c r="F820" i="32"/>
  <c r="A821" i="32"/>
  <c r="B821" i="32"/>
  <c r="C821" i="32"/>
  <c r="D821" i="32"/>
  <c r="E821" i="32"/>
  <c r="F821" i="32"/>
  <c r="A823" i="32"/>
  <c r="B823" i="32"/>
  <c r="C823" i="32"/>
  <c r="D823" i="32"/>
  <c r="E823" i="32"/>
  <c r="F823" i="32"/>
  <c r="A824" i="32"/>
  <c r="B824" i="32"/>
  <c r="C824" i="32"/>
  <c r="D824" i="32"/>
  <c r="E824" i="32"/>
  <c r="F824" i="32"/>
  <c r="A825" i="32"/>
  <c r="B825" i="32"/>
  <c r="C825" i="32"/>
  <c r="D825" i="32"/>
  <c r="E825" i="32"/>
  <c r="F825" i="32"/>
  <c r="A826" i="32"/>
  <c r="B826" i="32"/>
  <c r="C826" i="32"/>
  <c r="D826" i="32"/>
  <c r="E826" i="32"/>
  <c r="F826" i="32"/>
  <c r="A827" i="32"/>
  <c r="B827" i="32"/>
  <c r="C827" i="32"/>
  <c r="D827" i="32"/>
  <c r="E827" i="32"/>
  <c r="F827" i="32"/>
  <c r="A828" i="32"/>
  <c r="B828" i="32"/>
  <c r="C828" i="32"/>
  <c r="D828" i="32"/>
  <c r="K828" i="32" s="1"/>
  <c r="E828" i="32"/>
  <c r="F828" i="32"/>
  <c r="A829" i="32"/>
  <c r="B829" i="32"/>
  <c r="C829" i="32"/>
  <c r="D829" i="32"/>
  <c r="E829" i="32"/>
  <c r="F829" i="32"/>
  <c r="A830" i="32"/>
  <c r="B830" i="32"/>
  <c r="C830" i="32"/>
  <c r="D830" i="32"/>
  <c r="E830" i="32"/>
  <c r="F830" i="32"/>
  <c r="A831" i="32"/>
  <c r="B831" i="32"/>
  <c r="C831" i="32"/>
  <c r="D831" i="32"/>
  <c r="E831" i="32"/>
  <c r="F831" i="32"/>
  <c r="A832" i="32"/>
  <c r="B832" i="32"/>
  <c r="C832" i="32"/>
  <c r="D832" i="32"/>
  <c r="K832" i="32" s="1"/>
  <c r="E832" i="32"/>
  <c r="F832" i="32"/>
  <c r="A833" i="32"/>
  <c r="B833" i="32"/>
  <c r="C833" i="32"/>
  <c r="D833" i="32"/>
  <c r="E833" i="32"/>
  <c r="F833" i="32"/>
  <c r="A834" i="32"/>
  <c r="B834" i="32"/>
  <c r="C834" i="32"/>
  <c r="D834" i="32"/>
  <c r="E834" i="32"/>
  <c r="F834" i="32"/>
  <c r="A835" i="32"/>
  <c r="B835" i="32"/>
  <c r="C835" i="32"/>
  <c r="D835" i="32"/>
  <c r="K835" i="32" s="1"/>
  <c r="E835" i="32"/>
  <c r="F835" i="32"/>
  <c r="A836" i="32"/>
  <c r="B836" i="32"/>
  <c r="C836" i="32"/>
  <c r="D836" i="32"/>
  <c r="K836" i="32" s="1"/>
  <c r="E836" i="32"/>
  <c r="F836" i="32"/>
  <c r="A837" i="32"/>
  <c r="B837" i="32"/>
  <c r="C837" i="32"/>
  <c r="D837" i="32"/>
  <c r="E837" i="32"/>
  <c r="F837" i="32"/>
  <c r="A838" i="32"/>
  <c r="B838" i="32"/>
  <c r="C838" i="32"/>
  <c r="D838" i="32"/>
  <c r="K838" i="32" s="1"/>
  <c r="E838" i="32"/>
  <c r="F838" i="32"/>
  <c r="A839" i="32"/>
  <c r="C839" i="32"/>
  <c r="A840" i="32"/>
  <c r="B840" i="32"/>
  <c r="C840" i="32"/>
  <c r="D840" i="32"/>
  <c r="E840" i="32"/>
  <c r="F840" i="32"/>
  <c r="A841" i="32"/>
  <c r="B841" i="32"/>
  <c r="C841" i="32"/>
  <c r="D841" i="32"/>
  <c r="E841" i="32"/>
  <c r="F841" i="32"/>
  <c r="A842" i="32"/>
  <c r="B842" i="32"/>
  <c r="C842" i="32"/>
  <c r="D842" i="32"/>
  <c r="K842" i="32" s="1"/>
  <c r="E842" i="32"/>
  <c r="F842" i="32"/>
  <c r="A843" i="32"/>
  <c r="C843" i="32"/>
  <c r="A844" i="32"/>
  <c r="B844" i="32"/>
  <c r="C844" i="32"/>
  <c r="D844" i="32"/>
  <c r="E844" i="32"/>
  <c r="F844" i="32"/>
  <c r="A845" i="32"/>
  <c r="B845" i="32"/>
  <c r="C845" i="32"/>
  <c r="D845" i="32"/>
  <c r="E845" i="32"/>
  <c r="F845" i="32"/>
  <c r="A846" i="32"/>
  <c r="B846" i="32"/>
  <c r="C846" i="32"/>
  <c r="D846" i="32"/>
  <c r="K846" i="32" s="1"/>
  <c r="E846" i="32"/>
  <c r="F846" i="32"/>
  <c r="A847" i="32"/>
  <c r="B847" i="32"/>
  <c r="C847" i="32"/>
  <c r="D847" i="32"/>
  <c r="K847" i="32" s="1"/>
  <c r="E847" i="32"/>
  <c r="F847" i="32"/>
  <c r="A848" i="32"/>
  <c r="B848" i="32"/>
  <c r="C848" i="32"/>
  <c r="D848" i="32"/>
  <c r="E848" i="32"/>
  <c r="F848" i="32"/>
  <c r="A849" i="32"/>
  <c r="B849" i="32"/>
  <c r="C849" i="32"/>
  <c r="D849" i="32"/>
  <c r="E849" i="32"/>
  <c r="F849" i="32"/>
  <c r="A850" i="32"/>
  <c r="B850" i="32"/>
  <c r="C850" i="32"/>
  <c r="D850" i="32"/>
  <c r="K850" i="32" s="1"/>
  <c r="E850" i="32"/>
  <c r="F850" i="32"/>
  <c r="A851" i="32"/>
  <c r="B851" i="32"/>
  <c r="C851" i="32"/>
  <c r="D851" i="32"/>
  <c r="K851" i="32" s="1"/>
  <c r="E851" i="32"/>
  <c r="F851" i="32"/>
  <c r="A852" i="32"/>
  <c r="B852" i="32"/>
  <c r="C852" i="32"/>
  <c r="D852" i="32"/>
  <c r="E852" i="32"/>
  <c r="F852" i="32"/>
  <c r="A853" i="32"/>
  <c r="B853" i="32"/>
  <c r="C853" i="32"/>
  <c r="D853" i="32"/>
  <c r="E853" i="32"/>
  <c r="F853" i="32"/>
  <c r="A854" i="32"/>
  <c r="B854" i="32"/>
  <c r="C854" i="32"/>
  <c r="D854" i="32"/>
  <c r="K854" i="32" s="1"/>
  <c r="E854" i="32"/>
  <c r="F854" i="32"/>
  <c r="A855" i="32"/>
  <c r="B855" i="32"/>
  <c r="C855" i="32"/>
  <c r="D855" i="32"/>
  <c r="E855" i="32"/>
  <c r="F855" i="32"/>
  <c r="A856" i="32"/>
  <c r="C856" i="32"/>
  <c r="A857" i="32"/>
  <c r="B857" i="32"/>
  <c r="C857" i="32"/>
  <c r="D857" i="32"/>
  <c r="E857" i="32"/>
  <c r="F857" i="32"/>
  <c r="A858" i="32"/>
  <c r="B858" i="32"/>
  <c r="C858" i="32"/>
  <c r="D858" i="32"/>
  <c r="K858" i="32" s="1"/>
  <c r="E858" i="32"/>
  <c r="F858" i="32"/>
  <c r="A859" i="32"/>
  <c r="B859" i="32"/>
  <c r="C859" i="32"/>
  <c r="D859" i="32"/>
  <c r="K859" i="32" s="1"/>
  <c r="E859" i="32"/>
  <c r="F859" i="32"/>
  <c r="A860" i="32"/>
  <c r="B860" i="32"/>
  <c r="C860" i="32"/>
  <c r="D860" i="32"/>
  <c r="E860" i="32"/>
  <c r="F860" i="32"/>
  <c r="A861" i="32"/>
  <c r="B861" i="32"/>
  <c r="C861" i="32"/>
  <c r="D861" i="32"/>
  <c r="K861" i="32" s="1"/>
  <c r="E861" i="32"/>
  <c r="F861" i="32"/>
  <c r="A862" i="32"/>
  <c r="B862" i="32"/>
  <c r="C862" i="32"/>
  <c r="D862" i="32"/>
  <c r="K862" i="32" s="1"/>
  <c r="E862" i="32"/>
  <c r="F862" i="32"/>
  <c r="A863" i="32"/>
  <c r="B863" i="32"/>
  <c r="C863" i="32"/>
  <c r="D863" i="32"/>
  <c r="E863" i="32"/>
  <c r="F863" i="32"/>
  <c r="A864" i="32"/>
  <c r="B864" i="32"/>
  <c r="C864" i="32"/>
  <c r="D864" i="32"/>
  <c r="E864" i="32"/>
  <c r="F864" i="32"/>
  <c r="A865" i="32"/>
  <c r="B865" i="32"/>
  <c r="C865" i="32"/>
  <c r="D865" i="32"/>
  <c r="E865" i="32"/>
  <c r="F865" i="32"/>
  <c r="A866" i="32"/>
  <c r="B866" i="32"/>
  <c r="C866" i="32"/>
  <c r="D866" i="32"/>
  <c r="E866" i="32"/>
  <c r="F866" i="32"/>
  <c r="A867" i="32"/>
  <c r="B867" i="32"/>
  <c r="C867" i="32"/>
  <c r="D867" i="32"/>
  <c r="K867" i="32" s="1"/>
  <c r="E867" i="32"/>
  <c r="F867" i="32"/>
  <c r="A868" i="32"/>
  <c r="B868" i="32"/>
  <c r="C868" i="32"/>
  <c r="D868" i="32"/>
  <c r="E868" i="32"/>
  <c r="F868" i="32"/>
  <c r="A869" i="32"/>
  <c r="B869" i="32"/>
  <c r="C869" i="32"/>
  <c r="D869" i="32"/>
  <c r="E869" i="32"/>
  <c r="F869" i="32"/>
  <c r="A870" i="32"/>
  <c r="B870" i="32"/>
  <c r="C870" i="32"/>
  <c r="D870" i="32"/>
  <c r="K870" i="32" s="1"/>
  <c r="E870" i="32"/>
  <c r="F870" i="32"/>
  <c r="A871" i="32"/>
  <c r="B871" i="32"/>
  <c r="C871" i="32"/>
  <c r="D871" i="32"/>
  <c r="E871" i="32"/>
  <c r="F871" i="32"/>
  <c r="A872" i="32"/>
  <c r="B872" i="32"/>
  <c r="C872" i="32"/>
  <c r="D872" i="32"/>
  <c r="E872" i="32"/>
  <c r="F872" i="32"/>
  <c r="A873" i="32"/>
  <c r="B873" i="32"/>
  <c r="C873" i="32"/>
  <c r="D873" i="32"/>
  <c r="E873" i="32"/>
  <c r="F873" i="32"/>
  <c r="A874" i="32"/>
  <c r="B874" i="32"/>
  <c r="C874" i="32"/>
  <c r="D874" i="32"/>
  <c r="K874" i="32" s="1"/>
  <c r="E874" i="32"/>
  <c r="F874" i="32"/>
  <c r="A875" i="32"/>
  <c r="B875" i="32"/>
  <c r="C875" i="32"/>
  <c r="D875" i="32"/>
  <c r="E875" i="32"/>
  <c r="F875" i="32"/>
  <c r="A876" i="32"/>
  <c r="B876" i="32"/>
  <c r="C876" i="32"/>
  <c r="D876" i="32"/>
  <c r="E876" i="32"/>
  <c r="F876" i="32"/>
  <c r="A877" i="32"/>
  <c r="B877" i="32"/>
  <c r="C877" i="32"/>
  <c r="D877" i="32"/>
  <c r="E877" i="32"/>
  <c r="F877" i="32"/>
  <c r="A878" i="32"/>
  <c r="B878" i="32"/>
  <c r="C878" i="32"/>
  <c r="D878" i="32"/>
  <c r="K878" i="32" s="1"/>
  <c r="E878" i="32"/>
  <c r="F878" i="32"/>
  <c r="A879" i="32"/>
  <c r="B879" i="32"/>
  <c r="C879" i="32"/>
  <c r="D879" i="32"/>
  <c r="E879" i="32"/>
  <c r="F879" i="32"/>
  <c r="A880" i="32"/>
  <c r="B880" i="32"/>
  <c r="C880" i="32"/>
  <c r="D880" i="32"/>
  <c r="E880" i="32"/>
  <c r="F880" i="32"/>
  <c r="A881" i="32"/>
  <c r="B881" i="32"/>
  <c r="C881" i="32"/>
  <c r="D881" i="32"/>
  <c r="E881" i="32"/>
  <c r="F881" i="32"/>
  <c r="A882" i="32"/>
  <c r="B882" i="32"/>
  <c r="C882" i="32"/>
  <c r="D882" i="32"/>
  <c r="E882" i="32"/>
  <c r="F882" i="32"/>
  <c r="A883" i="32"/>
  <c r="B883" i="32"/>
  <c r="C883" i="32"/>
  <c r="D883" i="32"/>
  <c r="K883" i="32" s="1"/>
  <c r="E883" i="32"/>
  <c r="F883" i="32"/>
  <c r="A884" i="32"/>
  <c r="B884" i="32"/>
  <c r="C884" i="32"/>
  <c r="D884" i="32"/>
  <c r="E884" i="32"/>
  <c r="F884" i="32"/>
  <c r="A885" i="32"/>
  <c r="B885" i="32"/>
  <c r="C885" i="32"/>
  <c r="D885" i="32"/>
  <c r="E885" i="32"/>
  <c r="F885" i="32"/>
  <c r="A886" i="32"/>
  <c r="B886" i="32"/>
  <c r="C886" i="32"/>
  <c r="D886" i="32"/>
  <c r="K886" i="32" s="1"/>
  <c r="E886" i="32"/>
  <c r="F886" i="32"/>
  <c r="A887" i="32"/>
  <c r="B887" i="32"/>
  <c r="C887" i="32"/>
  <c r="D887" i="32"/>
  <c r="E887" i="32"/>
  <c r="F887" i="32"/>
  <c r="A888" i="32"/>
  <c r="B888" i="32"/>
  <c r="C888" i="32"/>
  <c r="D888" i="32"/>
  <c r="E888" i="32"/>
  <c r="F888" i="32"/>
  <c r="A889" i="32"/>
  <c r="B889" i="32"/>
  <c r="C889" i="32"/>
  <c r="D889" i="32"/>
  <c r="E889" i="32"/>
  <c r="F889" i="32"/>
  <c r="A890" i="32"/>
  <c r="B890" i="32"/>
  <c r="C890" i="32"/>
  <c r="D890" i="32"/>
  <c r="E890" i="32"/>
  <c r="F890" i="32"/>
  <c r="A891" i="32"/>
  <c r="B891" i="32"/>
  <c r="C891" i="32"/>
  <c r="D891" i="32"/>
  <c r="E891" i="32"/>
  <c r="F891" i="32"/>
  <c r="A892" i="32"/>
  <c r="B892" i="32"/>
  <c r="C892" i="32"/>
  <c r="D892" i="32"/>
  <c r="E892" i="32"/>
  <c r="F892" i="32"/>
  <c r="A893" i="32"/>
  <c r="B893" i="32"/>
  <c r="C893" i="32"/>
  <c r="D893" i="32"/>
  <c r="K893" i="32" s="1"/>
  <c r="E893" i="32"/>
  <c r="F893" i="32"/>
  <c r="A894" i="32"/>
  <c r="B894" i="32"/>
  <c r="C894" i="32"/>
  <c r="D894" i="32"/>
  <c r="K894" i="32" s="1"/>
  <c r="E894" i="32"/>
  <c r="F894" i="32"/>
  <c r="A895" i="32"/>
  <c r="B895" i="32"/>
  <c r="C895" i="32"/>
  <c r="D895" i="32"/>
  <c r="K895" i="32" s="1"/>
  <c r="E895" i="32"/>
  <c r="F895" i="32"/>
  <c r="A896" i="32"/>
  <c r="B896" i="32"/>
  <c r="C896" i="32"/>
  <c r="D896" i="32"/>
  <c r="E896" i="32"/>
  <c r="F896" i="32"/>
  <c r="A897" i="32"/>
  <c r="B897" i="32"/>
  <c r="C897" i="32"/>
  <c r="D897" i="32"/>
  <c r="E897" i="32"/>
  <c r="F897" i="32"/>
  <c r="A898" i="32"/>
  <c r="B898" i="32"/>
  <c r="C898" i="32"/>
  <c r="D898" i="32"/>
  <c r="K898" i="32" s="1"/>
  <c r="E898" i="32"/>
  <c r="F898" i="32"/>
  <c r="A899" i="32"/>
  <c r="B899" i="32"/>
  <c r="C899" i="32"/>
  <c r="D899" i="32"/>
  <c r="K899" i="32" s="1"/>
  <c r="E899" i="32"/>
  <c r="F899" i="32"/>
  <c r="A900" i="32"/>
  <c r="B900" i="32"/>
  <c r="C900" i="32"/>
  <c r="D900" i="32"/>
  <c r="E900" i="32"/>
  <c r="F900" i="32"/>
  <c r="A901" i="32"/>
  <c r="B901" i="32"/>
  <c r="C901" i="32"/>
  <c r="D901" i="32"/>
  <c r="E901" i="32"/>
  <c r="F901" i="32"/>
  <c r="A902" i="32"/>
  <c r="B902" i="32"/>
  <c r="C902" i="32"/>
  <c r="D902" i="32"/>
  <c r="K902" i="32" s="1"/>
  <c r="E902" i="32"/>
  <c r="F902" i="32"/>
  <c r="A903" i="32"/>
  <c r="B903" i="32"/>
  <c r="C903" i="32"/>
  <c r="D903" i="32"/>
  <c r="K903" i="32" s="1"/>
  <c r="E903" i="32"/>
  <c r="F903" i="32"/>
  <c r="A904" i="32"/>
  <c r="B904" i="32"/>
  <c r="C904" i="32"/>
  <c r="D904" i="32"/>
  <c r="E904" i="32"/>
  <c r="F904" i="32"/>
  <c r="A905" i="32"/>
  <c r="B905" i="32"/>
  <c r="C905" i="32"/>
  <c r="D905" i="32"/>
  <c r="E905" i="32"/>
  <c r="F905" i="32"/>
  <c r="A906" i="32"/>
  <c r="B906" i="32"/>
  <c r="C906" i="32"/>
  <c r="D906" i="32"/>
  <c r="K906" i="32" s="1"/>
  <c r="E906" i="32"/>
  <c r="F906" i="32"/>
  <c r="A907" i="32"/>
  <c r="B907" i="32"/>
  <c r="C907" i="32"/>
  <c r="D907" i="32"/>
  <c r="K907" i="32" s="1"/>
  <c r="E907" i="32"/>
  <c r="F907" i="32"/>
  <c r="A908" i="32"/>
  <c r="B908" i="32"/>
  <c r="C908" i="32"/>
  <c r="D908" i="32"/>
  <c r="E908" i="32"/>
  <c r="F908" i="32"/>
  <c r="A909" i="32"/>
  <c r="B909" i="32"/>
  <c r="C909" i="32"/>
  <c r="D909" i="32"/>
  <c r="E909" i="32"/>
  <c r="F909" i="32"/>
  <c r="A910" i="32"/>
  <c r="B910" i="32"/>
  <c r="C910" i="32"/>
  <c r="D910" i="32"/>
  <c r="K910" i="32" s="1"/>
  <c r="E910" i="32"/>
  <c r="F910" i="32"/>
  <c r="A911" i="32"/>
  <c r="B911" i="32"/>
  <c r="C911" i="32"/>
  <c r="D911" i="32"/>
  <c r="E911" i="32"/>
  <c r="F911" i="32"/>
  <c r="A912" i="32"/>
  <c r="B912" i="32"/>
  <c r="C912" i="32"/>
  <c r="D912" i="32"/>
  <c r="E912" i="32"/>
  <c r="F912" i="32"/>
  <c r="A913" i="32"/>
  <c r="B913" i="32"/>
  <c r="C913" i="32"/>
  <c r="D913" i="32"/>
  <c r="E913" i="32"/>
  <c r="F913" i="32"/>
  <c r="A914" i="32"/>
  <c r="B914" i="32"/>
  <c r="C914" i="32"/>
  <c r="D914" i="32"/>
  <c r="K914" i="32" s="1"/>
  <c r="E914" i="32"/>
  <c r="F914" i="32"/>
  <c r="A915" i="32"/>
  <c r="B915" i="32"/>
  <c r="C915" i="32"/>
  <c r="D915" i="32"/>
  <c r="E915" i="32"/>
  <c r="F915" i="32"/>
  <c r="A916" i="32"/>
  <c r="B916" i="32"/>
  <c r="C916" i="32"/>
  <c r="D916" i="32"/>
  <c r="E916" i="32"/>
  <c r="F916" i="32"/>
  <c r="A917" i="32"/>
  <c r="B917" i="32"/>
  <c r="C917" i="32"/>
  <c r="D917" i="32"/>
  <c r="E917" i="32"/>
  <c r="F917" i="32"/>
  <c r="A918" i="32"/>
  <c r="B918" i="32"/>
  <c r="C918" i="32"/>
  <c r="D918" i="32"/>
  <c r="K918" i="32" s="1"/>
  <c r="E918" i="32"/>
  <c r="F918" i="32"/>
  <c r="A919" i="32"/>
  <c r="B919" i="32"/>
  <c r="C919" i="32"/>
  <c r="D919" i="32"/>
  <c r="E919" i="32"/>
  <c r="F919" i="32"/>
  <c r="A920" i="32"/>
  <c r="B920" i="32"/>
  <c r="C920" i="32"/>
  <c r="D920" i="32"/>
  <c r="E920" i="32"/>
  <c r="F920" i="32"/>
  <c r="A921" i="32"/>
  <c r="B921" i="32"/>
  <c r="C921" i="32"/>
  <c r="D921" i="32"/>
  <c r="E921" i="32"/>
  <c r="F921" i="32"/>
  <c r="A922" i="32"/>
  <c r="B922" i="32"/>
  <c r="C922" i="32"/>
  <c r="D922" i="32"/>
  <c r="E922" i="32"/>
  <c r="F922" i="32"/>
  <c r="A923" i="32"/>
  <c r="B923" i="32"/>
  <c r="C923" i="32"/>
  <c r="D923" i="32"/>
  <c r="K923" i="32" s="1"/>
  <c r="E923" i="32"/>
  <c r="F923" i="32"/>
  <c r="A924" i="32"/>
  <c r="B924" i="32"/>
  <c r="C924" i="32"/>
  <c r="D924" i="32"/>
  <c r="E924" i="32"/>
  <c r="F924" i="32"/>
  <c r="A925" i="32"/>
  <c r="B925" i="32"/>
  <c r="C925" i="32"/>
  <c r="D925" i="32"/>
  <c r="E925" i="32"/>
  <c r="F925" i="32"/>
  <c r="A926" i="32"/>
  <c r="B926" i="32"/>
  <c r="C926" i="32"/>
  <c r="D926" i="32"/>
  <c r="K926" i="32" s="1"/>
  <c r="E926" i="32"/>
  <c r="F926" i="32"/>
  <c r="A927" i="32"/>
  <c r="B927" i="32"/>
  <c r="C927" i="32"/>
  <c r="D927" i="32"/>
  <c r="K927" i="32" s="1"/>
  <c r="E927" i="32"/>
  <c r="F927" i="32"/>
  <c r="A928" i="32"/>
  <c r="B928" i="32"/>
  <c r="C928" i="32"/>
  <c r="D928" i="32"/>
  <c r="E928" i="32"/>
  <c r="F928" i="32"/>
  <c r="A929" i="32"/>
  <c r="B929" i="32"/>
  <c r="C929" i="32"/>
  <c r="D929" i="32"/>
  <c r="E929" i="32"/>
  <c r="F929" i="32"/>
  <c r="A930" i="32"/>
  <c r="B930" i="32"/>
  <c r="C930" i="32"/>
  <c r="D930" i="32"/>
  <c r="K930" i="32" s="1"/>
  <c r="E930" i="32"/>
  <c r="F930" i="32"/>
  <c r="A931" i="32"/>
  <c r="B931" i="32"/>
  <c r="C931" i="32"/>
  <c r="D931" i="32"/>
  <c r="E931" i="32"/>
  <c r="F931" i="32"/>
  <c r="A932" i="32"/>
  <c r="B932" i="32"/>
  <c r="C932" i="32"/>
  <c r="D932" i="32"/>
  <c r="K932" i="32" s="1"/>
  <c r="E932" i="32"/>
  <c r="F932" i="32"/>
  <c r="A933" i="32"/>
  <c r="B933" i="32"/>
  <c r="C933" i="32"/>
  <c r="D933" i="32"/>
  <c r="E933" i="32"/>
  <c r="F933" i="32"/>
  <c r="A934" i="32"/>
  <c r="B934" i="32"/>
  <c r="C934" i="32"/>
  <c r="D934" i="32"/>
  <c r="K934" i="32" s="1"/>
  <c r="E934" i="32"/>
  <c r="F934" i="32"/>
  <c r="A935" i="32"/>
  <c r="B935" i="32"/>
  <c r="C935" i="32"/>
  <c r="D935" i="32"/>
  <c r="E935" i="32"/>
  <c r="F935" i="32"/>
  <c r="A936" i="32"/>
  <c r="B936" i="32"/>
  <c r="C936" i="32"/>
  <c r="D936" i="32"/>
  <c r="E936" i="32"/>
  <c r="F936" i="32"/>
  <c r="A937" i="32"/>
  <c r="B937" i="32"/>
  <c r="C937" i="32"/>
  <c r="D937" i="32"/>
  <c r="E937" i="32"/>
  <c r="F937" i="32"/>
  <c r="A938" i="32"/>
  <c r="B938" i="32"/>
  <c r="C938" i="32"/>
  <c r="D938" i="32"/>
  <c r="E938" i="32"/>
  <c r="F938" i="32"/>
  <c r="A939" i="32"/>
  <c r="B939" i="32"/>
  <c r="C939" i="32"/>
  <c r="D939" i="32"/>
  <c r="K939" i="32" s="1"/>
  <c r="E939" i="32"/>
  <c r="F939" i="32"/>
  <c r="A940" i="32"/>
  <c r="B940" i="32"/>
  <c r="C940" i="32"/>
  <c r="D940" i="32"/>
  <c r="E940" i="32"/>
  <c r="F940" i="32"/>
  <c r="A941" i="32"/>
  <c r="B941" i="32"/>
  <c r="C941" i="32"/>
  <c r="D941" i="32"/>
  <c r="E941" i="32"/>
  <c r="F941" i="32"/>
  <c r="A942" i="32"/>
  <c r="B942" i="32"/>
  <c r="C942" i="32"/>
  <c r="D942" i="32"/>
  <c r="K942" i="32" s="1"/>
  <c r="E942" i="32"/>
  <c r="F942" i="32"/>
  <c r="A943" i="32"/>
  <c r="B943" i="32"/>
  <c r="C943" i="32"/>
  <c r="D943" i="32"/>
  <c r="E943" i="32"/>
  <c r="F943" i="32"/>
  <c r="A944" i="32"/>
  <c r="B944" i="32"/>
  <c r="C944" i="32"/>
  <c r="D944" i="32"/>
  <c r="E944" i="32"/>
  <c r="F944" i="32"/>
  <c r="A945" i="32"/>
  <c r="B945" i="32"/>
  <c r="C945" i="32"/>
  <c r="D945" i="32"/>
  <c r="E945" i="32"/>
  <c r="F945" i="32"/>
  <c r="A946" i="32"/>
  <c r="B946" i="32"/>
  <c r="C946" i="32"/>
  <c r="D946" i="32"/>
  <c r="E946" i="32"/>
  <c r="F946" i="32"/>
  <c r="A947" i="32"/>
  <c r="B947" i="32"/>
  <c r="C947" i="32"/>
  <c r="D947" i="32"/>
  <c r="E947" i="32"/>
  <c r="F947" i="32"/>
  <c r="A948" i="32"/>
  <c r="B948" i="32"/>
  <c r="C948" i="32"/>
  <c r="D948" i="32"/>
  <c r="E948" i="32"/>
  <c r="F948" i="32"/>
  <c r="A949" i="32"/>
  <c r="B949" i="32"/>
  <c r="C949" i="32"/>
  <c r="D949" i="32"/>
  <c r="E949" i="32"/>
  <c r="F949" i="32"/>
  <c r="A950" i="32"/>
  <c r="B950" i="32"/>
  <c r="C950" i="32"/>
  <c r="D950" i="32"/>
  <c r="K950" i="32" s="1"/>
  <c r="E950" i="32"/>
  <c r="F950" i="32"/>
  <c r="A951" i="32"/>
  <c r="B951" i="32"/>
  <c r="C951" i="32"/>
  <c r="D951" i="32"/>
  <c r="E951" i="32"/>
  <c r="F951" i="32"/>
  <c r="A952" i="32"/>
  <c r="B952" i="32"/>
  <c r="C952" i="32"/>
  <c r="D952" i="32"/>
  <c r="E952" i="32"/>
  <c r="F952" i="32"/>
  <c r="A953" i="32"/>
  <c r="B953" i="32"/>
  <c r="C953" i="32"/>
  <c r="D953" i="32"/>
  <c r="E953" i="32"/>
  <c r="F953" i="32"/>
  <c r="A954" i="32"/>
  <c r="B954" i="32"/>
  <c r="C954" i="32"/>
  <c r="D954" i="32"/>
  <c r="K954" i="32" s="1"/>
  <c r="E954" i="32"/>
  <c r="F954" i="32"/>
  <c r="A955" i="32"/>
  <c r="B955" i="32"/>
  <c r="C955" i="32"/>
  <c r="D955" i="32"/>
  <c r="E955" i="32"/>
  <c r="F955" i="32"/>
  <c r="A956" i="32"/>
  <c r="B956" i="32"/>
  <c r="C956" i="32"/>
  <c r="D956" i="32"/>
  <c r="E956" i="32"/>
  <c r="F956" i="32"/>
  <c r="A957" i="32"/>
  <c r="B957" i="32"/>
  <c r="C957" i="32"/>
  <c r="D957" i="32"/>
  <c r="E957" i="32"/>
  <c r="F957" i="32"/>
  <c r="A958" i="32"/>
  <c r="B958" i="32"/>
  <c r="C958" i="32"/>
  <c r="D958" i="32"/>
  <c r="K958" i="32" s="1"/>
  <c r="E958" i="32"/>
  <c r="F958" i="32"/>
  <c r="A959" i="32"/>
  <c r="B959" i="32"/>
  <c r="C959" i="32"/>
  <c r="D959" i="32"/>
  <c r="E959" i="32"/>
  <c r="F959" i="32"/>
  <c r="A960" i="32"/>
  <c r="B960" i="32"/>
  <c r="C960" i="32"/>
  <c r="D960" i="32"/>
  <c r="E960" i="32"/>
  <c r="F960" i="32"/>
  <c r="A961" i="32"/>
  <c r="B961" i="32"/>
  <c r="C961" i="32"/>
  <c r="D961" i="32"/>
  <c r="E961" i="32"/>
  <c r="F961" i="32"/>
  <c r="A962" i="32"/>
  <c r="B962" i="32"/>
  <c r="C962" i="32"/>
  <c r="D962" i="32"/>
  <c r="E962" i="32"/>
  <c r="F962" i="32"/>
  <c r="A963" i="32"/>
  <c r="B963" i="32"/>
  <c r="C963" i="32"/>
  <c r="D963" i="32"/>
  <c r="E963" i="32"/>
  <c r="F963" i="32"/>
  <c r="A964" i="32"/>
  <c r="B964" i="32"/>
  <c r="C964" i="32"/>
  <c r="D964" i="32"/>
  <c r="E964" i="32"/>
  <c r="F964" i="32"/>
  <c r="A965" i="32"/>
  <c r="C965" i="32"/>
  <c r="A966" i="32"/>
  <c r="B966" i="32"/>
  <c r="C966" i="32"/>
  <c r="D966" i="32"/>
  <c r="K966" i="32" s="1"/>
  <c r="E966" i="32"/>
  <c r="F966" i="32"/>
  <c r="A967" i="32"/>
  <c r="B967" i="32"/>
  <c r="C967" i="32"/>
  <c r="D967" i="32"/>
  <c r="E967" i="32"/>
  <c r="F967" i="32"/>
  <c r="A968" i="32"/>
  <c r="B968" i="32"/>
  <c r="C968" i="32"/>
  <c r="D968" i="32"/>
  <c r="E968" i="32"/>
  <c r="F968" i="32"/>
  <c r="A969" i="32"/>
  <c r="B969" i="32"/>
  <c r="C969" i="32"/>
  <c r="D969" i="32"/>
  <c r="E969" i="32"/>
  <c r="F969" i="32"/>
  <c r="A970" i="32"/>
  <c r="B970" i="32"/>
  <c r="C970" i="32"/>
  <c r="D970" i="32"/>
  <c r="E970" i="32"/>
  <c r="F970" i="32"/>
  <c r="A971" i="32"/>
  <c r="B971" i="32"/>
  <c r="C971" i="32"/>
  <c r="D971" i="32"/>
  <c r="E971" i="32"/>
  <c r="F971" i="32"/>
  <c r="A972" i="32"/>
  <c r="B972" i="32"/>
  <c r="C972" i="32"/>
  <c r="D972" i="32"/>
  <c r="K972" i="32" s="1"/>
  <c r="E972" i="32"/>
  <c r="F972" i="32"/>
  <c r="A973" i="32"/>
  <c r="B973" i="32"/>
  <c r="C973" i="32"/>
  <c r="D973" i="32"/>
  <c r="E973" i="32"/>
  <c r="F973" i="32"/>
  <c r="A974" i="32"/>
  <c r="B974" i="32"/>
  <c r="C974" i="32"/>
  <c r="D974" i="32"/>
  <c r="K974" i="32" s="1"/>
  <c r="E974" i="32"/>
  <c r="F974" i="32"/>
  <c r="A975" i="32"/>
  <c r="B975" i="32"/>
  <c r="C975" i="32"/>
  <c r="D975" i="32"/>
  <c r="K975" i="32" s="1"/>
  <c r="E975" i="32"/>
  <c r="F975" i="32"/>
  <c r="A976" i="32"/>
  <c r="B976" i="32"/>
  <c r="C976" i="32"/>
  <c r="D976" i="32"/>
  <c r="E976" i="32"/>
  <c r="F976" i="32"/>
  <c r="A977" i="32"/>
  <c r="B977" i="32"/>
  <c r="C977" i="32"/>
  <c r="D977" i="32"/>
  <c r="E977" i="32"/>
  <c r="F977" i="32"/>
  <c r="A978" i="32"/>
  <c r="B978" i="32"/>
  <c r="C978" i="32"/>
  <c r="D978" i="32"/>
  <c r="K978" i="32" s="1"/>
  <c r="E978" i="32"/>
  <c r="F978" i="32"/>
  <c r="A979" i="32"/>
  <c r="B979" i="32"/>
  <c r="C979" i="32"/>
  <c r="D979" i="32"/>
  <c r="K979" i="32" s="1"/>
  <c r="E979" i="32"/>
  <c r="F979" i="32"/>
  <c r="A980" i="32"/>
  <c r="B980" i="32"/>
  <c r="C980" i="32"/>
  <c r="D980" i="32"/>
  <c r="E980" i="32"/>
  <c r="F980" i="32"/>
  <c r="A981" i="32"/>
  <c r="B981" i="32"/>
  <c r="C981" i="32"/>
  <c r="D981" i="32"/>
  <c r="E981" i="32"/>
  <c r="F981" i="32"/>
  <c r="A982" i="32"/>
  <c r="B982" i="32"/>
  <c r="C982" i="32"/>
  <c r="D982" i="32"/>
  <c r="K982" i="32" s="1"/>
  <c r="E982" i="32"/>
  <c r="F982" i="32"/>
  <c r="A983" i="32"/>
  <c r="B983" i="32"/>
  <c r="C983" i="32"/>
  <c r="D983" i="32"/>
  <c r="E983" i="32"/>
  <c r="F983" i="32"/>
  <c r="A984" i="32"/>
  <c r="B984" i="32"/>
  <c r="C984" i="32"/>
  <c r="D984" i="32"/>
  <c r="E984" i="32"/>
  <c r="F984" i="32"/>
  <c r="A985" i="32"/>
  <c r="B985" i="32"/>
  <c r="C985" i="32"/>
  <c r="D985" i="32"/>
  <c r="E985" i="32"/>
  <c r="F985" i="32"/>
  <c r="A986" i="32"/>
  <c r="B986" i="32"/>
  <c r="C986" i="32"/>
  <c r="D986" i="32"/>
  <c r="K986" i="32" s="1"/>
  <c r="E986" i="32"/>
  <c r="F986" i="32"/>
  <c r="A987" i="32"/>
  <c r="B987" i="32"/>
  <c r="C987" i="32"/>
  <c r="D987" i="32"/>
  <c r="K987" i="32" s="1"/>
  <c r="E987" i="32"/>
  <c r="F987" i="32"/>
  <c r="A988" i="32"/>
  <c r="B988" i="32"/>
  <c r="C988" i="32"/>
  <c r="D988" i="32"/>
  <c r="E988" i="32"/>
  <c r="F988" i="32"/>
  <c r="A989" i="32"/>
  <c r="B989" i="32"/>
  <c r="C989" i="32"/>
  <c r="D989" i="32"/>
  <c r="E989" i="32"/>
  <c r="F989" i="32"/>
  <c r="A990" i="32"/>
  <c r="B990" i="32"/>
  <c r="C990" i="32"/>
  <c r="D990" i="32"/>
  <c r="K990" i="32" s="1"/>
  <c r="E990" i="32"/>
  <c r="F990" i="32"/>
  <c r="A991" i="32"/>
  <c r="B991" i="32"/>
  <c r="C991" i="32"/>
  <c r="D991" i="32"/>
  <c r="K991" i="32" s="1"/>
  <c r="E991" i="32"/>
  <c r="F991" i="32"/>
  <c r="A992" i="32"/>
  <c r="B992" i="32"/>
  <c r="C992" i="32"/>
  <c r="D992" i="32"/>
  <c r="E992" i="32"/>
  <c r="F992" i="32"/>
  <c r="A993" i="32"/>
  <c r="B993" i="32"/>
  <c r="C993" i="32"/>
  <c r="D993" i="32"/>
  <c r="E993" i="32"/>
  <c r="F993" i="32"/>
  <c r="A994" i="32"/>
  <c r="B994" i="32"/>
  <c r="C994" i="32"/>
  <c r="D994" i="32"/>
  <c r="E994" i="32"/>
  <c r="F994" i="32"/>
  <c r="A995" i="32"/>
  <c r="B995" i="32"/>
  <c r="C995" i="32"/>
  <c r="D995" i="32"/>
  <c r="K995" i="32" s="1"/>
  <c r="E995" i="32"/>
  <c r="F995" i="32"/>
  <c r="A996" i="32"/>
  <c r="B996" i="32"/>
  <c r="C996" i="32"/>
  <c r="D996" i="32"/>
  <c r="E996" i="32"/>
  <c r="F996" i="32"/>
  <c r="A997" i="32"/>
  <c r="B997" i="32"/>
  <c r="C997" i="32"/>
  <c r="D997" i="32"/>
  <c r="E997" i="32"/>
  <c r="F997" i="32"/>
  <c r="A998" i="32"/>
  <c r="B998" i="32"/>
  <c r="C998" i="32"/>
  <c r="D998" i="32"/>
  <c r="K998" i="32" s="1"/>
  <c r="E998" i="32"/>
  <c r="F998" i="32"/>
  <c r="A999" i="32"/>
  <c r="B999" i="32"/>
  <c r="C999" i="32"/>
  <c r="D999" i="32"/>
  <c r="K999" i="32" s="1"/>
  <c r="E999" i="32"/>
  <c r="F999" i="32"/>
  <c r="A1000" i="32"/>
  <c r="B1000" i="32"/>
  <c r="C1000" i="32"/>
  <c r="D1000" i="32"/>
  <c r="E1000" i="32"/>
  <c r="F1000" i="32"/>
  <c r="A1001" i="32"/>
  <c r="B1001" i="32"/>
  <c r="C1001" i="32"/>
  <c r="D1001" i="32"/>
  <c r="E1001" i="32"/>
  <c r="F1001" i="32"/>
  <c r="A1002" i="32"/>
  <c r="B1002" i="32"/>
  <c r="C1002" i="32"/>
  <c r="D1002" i="32"/>
  <c r="E1002" i="32"/>
  <c r="F1002" i="32"/>
  <c r="A1003" i="32"/>
  <c r="B1003" i="32"/>
  <c r="C1003" i="32"/>
  <c r="D1003" i="32"/>
  <c r="E1003" i="32"/>
  <c r="F1003" i="32"/>
  <c r="A1004" i="32"/>
  <c r="B1004" i="32"/>
  <c r="C1004" i="32"/>
  <c r="D1004" i="32"/>
  <c r="E1004" i="32"/>
  <c r="F1004" i="32"/>
  <c r="A1005" i="32"/>
  <c r="B1005" i="32"/>
  <c r="C1005" i="32"/>
  <c r="D1005" i="32"/>
  <c r="E1005" i="32"/>
  <c r="F1005" i="32"/>
  <c r="A1006" i="32"/>
  <c r="B1006" i="32"/>
  <c r="C1006" i="32"/>
  <c r="D1006" i="32"/>
  <c r="K1006" i="32" s="1"/>
  <c r="E1006" i="32"/>
  <c r="F1006" i="32"/>
  <c r="A1007" i="32"/>
  <c r="B1007" i="32"/>
  <c r="C1007" i="32"/>
  <c r="D1007" i="32"/>
  <c r="E1007" i="32"/>
  <c r="F1007" i="32"/>
  <c r="A1008" i="32"/>
  <c r="B1008" i="32"/>
  <c r="C1008" i="32"/>
  <c r="D1008" i="32"/>
  <c r="E1008" i="32"/>
  <c r="F1008" i="32"/>
  <c r="A1009" i="32"/>
  <c r="B1009" i="32"/>
  <c r="C1009" i="32"/>
  <c r="D1009" i="32"/>
  <c r="E1009" i="32"/>
  <c r="F1009" i="32"/>
  <c r="A1010" i="32"/>
  <c r="B1010" i="32"/>
  <c r="C1010" i="32"/>
  <c r="D1010" i="32"/>
  <c r="K1010" i="32" s="1"/>
  <c r="E1010" i="32"/>
  <c r="F1010" i="32"/>
  <c r="A1011" i="32"/>
  <c r="B1011" i="32"/>
  <c r="C1011" i="32"/>
  <c r="D1011" i="32"/>
  <c r="K1011" i="32" s="1"/>
  <c r="E1011" i="32"/>
  <c r="F1011" i="32"/>
  <c r="A1012" i="32"/>
  <c r="B1012" i="32"/>
  <c r="C1012" i="32"/>
  <c r="D1012" i="32"/>
  <c r="K1012" i="32" s="1"/>
  <c r="E1012" i="32"/>
  <c r="F1012" i="32"/>
  <c r="A1013" i="32"/>
  <c r="B1013" i="32"/>
  <c r="C1013" i="32"/>
  <c r="D1013" i="32"/>
  <c r="E1013" i="32"/>
  <c r="F1013" i="32"/>
  <c r="A1014" i="32"/>
  <c r="B1014" i="32"/>
  <c r="C1014" i="32"/>
  <c r="D1014" i="32"/>
  <c r="K1014" i="32" s="1"/>
  <c r="E1014" i="32"/>
  <c r="F1014" i="32"/>
  <c r="A1015" i="32"/>
  <c r="B1015" i="32"/>
  <c r="C1015" i="32"/>
  <c r="D1015" i="32"/>
  <c r="E1015" i="32"/>
  <c r="F1015" i="32"/>
  <c r="A1016" i="32"/>
  <c r="B1016" i="32"/>
  <c r="C1016" i="32"/>
  <c r="D1016" i="32"/>
  <c r="E1016" i="32"/>
  <c r="F1016" i="32"/>
  <c r="A1017" i="32"/>
  <c r="B1017" i="32"/>
  <c r="C1017" i="32"/>
  <c r="D1017" i="32"/>
  <c r="E1017" i="32"/>
  <c r="F1017" i="32"/>
  <c r="A1018" i="32"/>
  <c r="B1018" i="32"/>
  <c r="C1018" i="32"/>
  <c r="D1018" i="32"/>
  <c r="K1018" i="32" s="1"/>
  <c r="E1018" i="32"/>
  <c r="F1018" i="32"/>
  <c r="A1019" i="32"/>
  <c r="B1019" i="32"/>
  <c r="C1019" i="32"/>
  <c r="D1019" i="32"/>
  <c r="K1019" i="32" s="1"/>
  <c r="E1019" i="32"/>
  <c r="F1019" i="32"/>
  <c r="A1020" i="32"/>
  <c r="B1020" i="32"/>
  <c r="C1020" i="32"/>
  <c r="D1020" i="32"/>
  <c r="E1020" i="32"/>
  <c r="F1020" i="32"/>
  <c r="A1021" i="32"/>
  <c r="B1021" i="32"/>
  <c r="C1021" i="32"/>
  <c r="D1021" i="32"/>
  <c r="E1021" i="32"/>
  <c r="F1021" i="32"/>
  <c r="A1022" i="32"/>
  <c r="B1022" i="32"/>
  <c r="C1022" i="32"/>
  <c r="D1022" i="32"/>
  <c r="E1022" i="32"/>
  <c r="F1022" i="32"/>
  <c r="A1023" i="32"/>
  <c r="B1023" i="32"/>
  <c r="C1023" i="32"/>
  <c r="D1023" i="32"/>
  <c r="E1023" i="32"/>
  <c r="F1023" i="32"/>
  <c r="A1024" i="32"/>
  <c r="B1024" i="32"/>
  <c r="C1024" i="32"/>
  <c r="D1024" i="32"/>
  <c r="E1024" i="32"/>
  <c r="F1024" i="32"/>
  <c r="A1025" i="32"/>
  <c r="B1025" i="32"/>
  <c r="C1025" i="32"/>
  <c r="D1025" i="32"/>
  <c r="E1025" i="32"/>
  <c r="F1025" i="32"/>
  <c r="A1026" i="32"/>
  <c r="B1026" i="32"/>
  <c r="C1026" i="32"/>
  <c r="D1026" i="32"/>
  <c r="K1026" i="32" s="1"/>
  <c r="E1026" i="32"/>
  <c r="F1026" i="32"/>
  <c r="A1027" i="32"/>
  <c r="B1027" i="32"/>
  <c r="C1027" i="32"/>
  <c r="D1027" i="32"/>
  <c r="E1027" i="32"/>
  <c r="F1027" i="32"/>
  <c r="A1028" i="32"/>
  <c r="B1028" i="32"/>
  <c r="C1028" i="32"/>
  <c r="D1028" i="32"/>
  <c r="E1028" i="32"/>
  <c r="F1028" i="32"/>
  <c r="A1029" i="32"/>
  <c r="B1029" i="32"/>
  <c r="C1029" i="32"/>
  <c r="D1029" i="32"/>
  <c r="E1029" i="32"/>
  <c r="F1029" i="32"/>
  <c r="A1030" i="32"/>
  <c r="B1030" i="32"/>
  <c r="C1030" i="32"/>
  <c r="D1030" i="32"/>
  <c r="K1030" i="32" s="1"/>
  <c r="E1030" i="32"/>
  <c r="F1030" i="32"/>
  <c r="A1031" i="32"/>
  <c r="B1031" i="32"/>
  <c r="C1031" i="32"/>
  <c r="D1031" i="32"/>
  <c r="E1031" i="32"/>
  <c r="F1031" i="32"/>
  <c r="A1032" i="32"/>
  <c r="B1032" i="32"/>
  <c r="C1032" i="32"/>
  <c r="D1032" i="32"/>
  <c r="E1032" i="32"/>
  <c r="F1032" i="32"/>
  <c r="A1033" i="32"/>
  <c r="B1033" i="32"/>
  <c r="C1033" i="32"/>
  <c r="D1033" i="32"/>
  <c r="E1033" i="32"/>
  <c r="F1033" i="32"/>
  <c r="A1034" i="32"/>
  <c r="B1034" i="32"/>
  <c r="C1034" i="32"/>
  <c r="D1034" i="32"/>
  <c r="E1034" i="32"/>
  <c r="F1034" i="32"/>
  <c r="A1035" i="32"/>
  <c r="B1035" i="32"/>
  <c r="C1035" i="32"/>
  <c r="D1035" i="32"/>
  <c r="K1035" i="32" s="1"/>
  <c r="E1035" i="32"/>
  <c r="F1035" i="32"/>
  <c r="A1036" i="32"/>
  <c r="B1036" i="32"/>
  <c r="C1036" i="32"/>
  <c r="D1036" i="32"/>
  <c r="E1036" i="32"/>
  <c r="F1036" i="32"/>
  <c r="A1037" i="32"/>
  <c r="B1037" i="32"/>
  <c r="C1037" i="32"/>
  <c r="D1037" i="32"/>
  <c r="E1037" i="32"/>
  <c r="F1037" i="32"/>
  <c r="A1038" i="32"/>
  <c r="B1038" i="32"/>
  <c r="C1038" i="32"/>
  <c r="D1038" i="32"/>
  <c r="E1038" i="32"/>
  <c r="F1038" i="32"/>
  <c r="A1039" i="32"/>
  <c r="B1039" i="32"/>
  <c r="C1039" i="32"/>
  <c r="D1039" i="32"/>
  <c r="E1039" i="32"/>
  <c r="F1039" i="32"/>
  <c r="A1040" i="32"/>
  <c r="B1040" i="32"/>
  <c r="C1040" i="32"/>
  <c r="D1040" i="32"/>
  <c r="E1040" i="32"/>
  <c r="F1040" i="32"/>
  <c r="A1041" i="32"/>
  <c r="B1041" i="32"/>
  <c r="C1041" i="32"/>
  <c r="D1041" i="32"/>
  <c r="E1041" i="32"/>
  <c r="F1041" i="32"/>
  <c r="A1042" i="32"/>
  <c r="B1042" i="32"/>
  <c r="C1042" i="32"/>
  <c r="D1042" i="32"/>
  <c r="K1042" i="32" s="1"/>
  <c r="E1042" i="32"/>
  <c r="F1042" i="32"/>
  <c r="A1043" i="32"/>
  <c r="B1043" i="32"/>
  <c r="C1043" i="32"/>
  <c r="D1043" i="32"/>
  <c r="E1043" i="32"/>
  <c r="F1043" i="32"/>
  <c r="A1044" i="32"/>
  <c r="B1044" i="32"/>
  <c r="C1044" i="32"/>
  <c r="D1044" i="32"/>
  <c r="E1044" i="32"/>
  <c r="F1044" i="32"/>
  <c r="A1045" i="32"/>
  <c r="B1045" i="32"/>
  <c r="C1045" i="32"/>
  <c r="D1045" i="32"/>
  <c r="E1045" i="32"/>
  <c r="F1045" i="32"/>
  <c r="A1046" i="32"/>
  <c r="B1046" i="32"/>
  <c r="C1046" i="32"/>
  <c r="D1046" i="32"/>
  <c r="K1046" i="32" s="1"/>
  <c r="E1046" i="32"/>
  <c r="F1046" i="32"/>
  <c r="A1047" i="32"/>
  <c r="B1047" i="32"/>
  <c r="C1047" i="32"/>
  <c r="D1047" i="32"/>
  <c r="E1047" i="32"/>
  <c r="F1047" i="32"/>
  <c r="A1048" i="32"/>
  <c r="B1048" i="32"/>
  <c r="C1048" i="32"/>
  <c r="D1048" i="32"/>
  <c r="E1048" i="32"/>
  <c r="F1048" i="32"/>
  <c r="A1049" i="32"/>
  <c r="B1049" i="32"/>
  <c r="C1049" i="32"/>
  <c r="D1049" i="32"/>
  <c r="E1049" i="32"/>
  <c r="F1049" i="32"/>
  <c r="A1050" i="32"/>
  <c r="B1050" i="32"/>
  <c r="C1050" i="32"/>
  <c r="D1050" i="32"/>
  <c r="K1050" i="32" s="1"/>
  <c r="E1050" i="32"/>
  <c r="F1050" i="32"/>
  <c r="A1051" i="32"/>
  <c r="B1051" i="32"/>
  <c r="C1051" i="32"/>
  <c r="D1051" i="32"/>
  <c r="K1051" i="32" s="1"/>
  <c r="E1051" i="32"/>
  <c r="F1051" i="32"/>
  <c r="A1052" i="32"/>
  <c r="B1052" i="32"/>
  <c r="C1052" i="32"/>
  <c r="D1052" i="32"/>
  <c r="E1052" i="32"/>
  <c r="F1052" i="32"/>
  <c r="A1053" i="32"/>
  <c r="B1053" i="32"/>
  <c r="C1053" i="32"/>
  <c r="D1053" i="32"/>
  <c r="E1053" i="32"/>
  <c r="F1053" i="32"/>
  <c r="A1054" i="32"/>
  <c r="B1054" i="32"/>
  <c r="C1054" i="32"/>
  <c r="D1054" i="32"/>
  <c r="K1054" i="32" s="1"/>
  <c r="E1054" i="32"/>
  <c r="F1054" i="32"/>
  <c r="A1055" i="32"/>
  <c r="B1055" i="32"/>
  <c r="C1055" i="32"/>
  <c r="D1055" i="32"/>
  <c r="E1055" i="32"/>
  <c r="F1055" i="32"/>
  <c r="A1056" i="32"/>
  <c r="B1056" i="32"/>
  <c r="C1056" i="32"/>
  <c r="D1056" i="32"/>
  <c r="E1056" i="32"/>
  <c r="F1056" i="32"/>
  <c r="A1057" i="32"/>
  <c r="B1057" i="32"/>
  <c r="C1057" i="32"/>
  <c r="D1057" i="32"/>
  <c r="E1057" i="32"/>
  <c r="F1057" i="32"/>
  <c r="A1058" i="32"/>
  <c r="B1058" i="32"/>
  <c r="C1058" i="32"/>
  <c r="D1058" i="32"/>
  <c r="K1058" i="32" s="1"/>
  <c r="E1058" i="32"/>
  <c r="F1058" i="32"/>
  <c r="A1059" i="32"/>
  <c r="B1059" i="32"/>
  <c r="C1059" i="32"/>
  <c r="D1059" i="32"/>
  <c r="E1059" i="32"/>
  <c r="F1059" i="32"/>
  <c r="A1060" i="32"/>
  <c r="B1060" i="32"/>
  <c r="C1060" i="32"/>
  <c r="D1060" i="32"/>
  <c r="E1060" i="32"/>
  <c r="F1060" i="32"/>
  <c r="A1061" i="32"/>
  <c r="B1061" i="32"/>
  <c r="C1061" i="32"/>
  <c r="D1061" i="32"/>
  <c r="E1061" i="32"/>
  <c r="F1061" i="32"/>
  <c r="A1062" i="32"/>
  <c r="B1062" i="32"/>
  <c r="C1062" i="32"/>
  <c r="D1062" i="32"/>
  <c r="K1062" i="32" s="1"/>
  <c r="E1062" i="32"/>
  <c r="F1062" i="32"/>
  <c r="A1063" i="32"/>
  <c r="B1063" i="32"/>
  <c r="C1063" i="32"/>
  <c r="D1063" i="32"/>
  <c r="E1063" i="32"/>
  <c r="F1063" i="32"/>
  <c r="A1064" i="32"/>
  <c r="B1064" i="32"/>
  <c r="C1064" i="32"/>
  <c r="D1064" i="32"/>
  <c r="E1064" i="32"/>
  <c r="F1064" i="32"/>
  <c r="A1065" i="32"/>
  <c r="B1065" i="32"/>
  <c r="C1065" i="32"/>
  <c r="D1065" i="32"/>
  <c r="E1065" i="32"/>
  <c r="F1065" i="32"/>
  <c r="A1066" i="32"/>
  <c r="B1066" i="32"/>
  <c r="C1066" i="32"/>
  <c r="D1066" i="32"/>
  <c r="E1066" i="32"/>
  <c r="F1066" i="32"/>
  <c r="A1067" i="32"/>
  <c r="B1067" i="32"/>
  <c r="C1067" i="32"/>
  <c r="D1067" i="32"/>
  <c r="K1067" i="32" s="1"/>
  <c r="E1067" i="32"/>
  <c r="F1067" i="32"/>
  <c r="A1068" i="32"/>
  <c r="B1068" i="32"/>
  <c r="C1068" i="32"/>
  <c r="D1068" i="32"/>
  <c r="E1068" i="32"/>
  <c r="F1068" i="32"/>
  <c r="A1069" i="32"/>
  <c r="B1069" i="32"/>
  <c r="C1069" i="32"/>
  <c r="D1069" i="32"/>
  <c r="E1069" i="32"/>
  <c r="F1069" i="32"/>
  <c r="A1070" i="32"/>
  <c r="B1070" i="32"/>
  <c r="C1070" i="32"/>
  <c r="D1070" i="32"/>
  <c r="E1070" i="32"/>
  <c r="F1070" i="32"/>
  <c r="A1071" i="32"/>
  <c r="B1071" i="32"/>
  <c r="C1071" i="32"/>
  <c r="D1071" i="32"/>
  <c r="E1071" i="32"/>
  <c r="F1071" i="32"/>
  <c r="A1072" i="32"/>
  <c r="B1072" i="32"/>
  <c r="C1072" i="32"/>
  <c r="D1072" i="32"/>
  <c r="E1072" i="32"/>
  <c r="F1072" i="32"/>
  <c r="A1073" i="32"/>
  <c r="B1073" i="32"/>
  <c r="C1073" i="32"/>
  <c r="D1073" i="32"/>
  <c r="E1073" i="32"/>
  <c r="F1073" i="32"/>
  <c r="A1074" i="32"/>
  <c r="B1074" i="32"/>
  <c r="C1074" i="32"/>
  <c r="D1074" i="32"/>
  <c r="K1074" i="32" s="1"/>
  <c r="E1074" i="32"/>
  <c r="F1074" i="32"/>
  <c r="A1075" i="32"/>
  <c r="B1075" i="32"/>
  <c r="C1075" i="32"/>
  <c r="D1075" i="32"/>
  <c r="E1075" i="32"/>
  <c r="F1075" i="32"/>
  <c r="A1076" i="32"/>
  <c r="B1076" i="32"/>
  <c r="C1076" i="32"/>
  <c r="D1076" i="32"/>
  <c r="E1076" i="32"/>
  <c r="F1076" i="32"/>
  <c r="A1077" i="32"/>
  <c r="B1077" i="32"/>
  <c r="C1077" i="32"/>
  <c r="D1077" i="32"/>
  <c r="E1077" i="32"/>
  <c r="F1077" i="32"/>
  <c r="A1078" i="32"/>
  <c r="B1078" i="32"/>
  <c r="C1078" i="32"/>
  <c r="D1078" i="32"/>
  <c r="K1078" i="32" s="1"/>
  <c r="E1078" i="32"/>
  <c r="F1078" i="32"/>
  <c r="A1079" i="32"/>
  <c r="B1079" i="32"/>
  <c r="C1079" i="32"/>
  <c r="D1079" i="32"/>
  <c r="E1079" i="32"/>
  <c r="F1079" i="32"/>
  <c r="A1080" i="32"/>
  <c r="B1080" i="32"/>
  <c r="C1080" i="32"/>
  <c r="D1080" i="32"/>
  <c r="E1080" i="32"/>
  <c r="F1080" i="32"/>
  <c r="A1081" i="32"/>
  <c r="B1081" i="32"/>
  <c r="C1081" i="32"/>
  <c r="D1081" i="32"/>
  <c r="E1081" i="32"/>
  <c r="F1081" i="32"/>
  <c r="A1082" i="32"/>
  <c r="B1082" i="32"/>
  <c r="C1082" i="32"/>
  <c r="D1082" i="32"/>
  <c r="K1082" i="32" s="1"/>
  <c r="E1082" i="32"/>
  <c r="F1082" i="32"/>
  <c r="A1083" i="32"/>
  <c r="B1083" i="32"/>
  <c r="C1083" i="32"/>
  <c r="D1083" i="32"/>
  <c r="K1083" i="32" s="1"/>
  <c r="E1083" i="32"/>
  <c r="F1083" i="32"/>
  <c r="A1084" i="32"/>
  <c r="B1084" i="32"/>
  <c r="C1084" i="32"/>
  <c r="D1084" i="32"/>
  <c r="E1084" i="32"/>
  <c r="F1084" i="32"/>
  <c r="A1085" i="32"/>
  <c r="B1085" i="32"/>
  <c r="C1085" i="32"/>
  <c r="D1085" i="32"/>
  <c r="E1085" i="32"/>
  <c r="F1085" i="32"/>
  <c r="A1086" i="32"/>
  <c r="B1086" i="32"/>
  <c r="C1086" i="32"/>
  <c r="D1086" i="32"/>
  <c r="E1086" i="32"/>
  <c r="F1086" i="32"/>
  <c r="A1087" i="32"/>
  <c r="B1087" i="32"/>
  <c r="C1087" i="32"/>
  <c r="D1087" i="32"/>
  <c r="E1087" i="32"/>
  <c r="F1087" i="32"/>
  <c r="A1088" i="32"/>
  <c r="B1088" i="32"/>
  <c r="C1088" i="32"/>
  <c r="D1088" i="32"/>
  <c r="E1088" i="32"/>
  <c r="F1088" i="32"/>
  <c r="A1089" i="32"/>
  <c r="B1089" i="32"/>
  <c r="C1089" i="32"/>
  <c r="D1089" i="32"/>
  <c r="E1089" i="32"/>
  <c r="F1089" i="32"/>
  <c r="A1090" i="32"/>
  <c r="B1090" i="32"/>
  <c r="C1090" i="32"/>
  <c r="D1090" i="32"/>
  <c r="K1090" i="32" s="1"/>
  <c r="E1090" i="32"/>
  <c r="F1090" i="32"/>
  <c r="A1091" i="32"/>
  <c r="B1091" i="32"/>
  <c r="C1091" i="32"/>
  <c r="D1091" i="32"/>
  <c r="E1091" i="32"/>
  <c r="F1091" i="32"/>
  <c r="A1092" i="32"/>
  <c r="B1092" i="32"/>
  <c r="C1092" i="32"/>
  <c r="D1092" i="32"/>
  <c r="E1092" i="32"/>
  <c r="F1092" i="32"/>
  <c r="A1093" i="32"/>
  <c r="B1093" i="32"/>
  <c r="C1093" i="32"/>
  <c r="D1093" i="32"/>
  <c r="E1093" i="32"/>
  <c r="F1093" i="32"/>
  <c r="A1094" i="32"/>
  <c r="B1094" i="32"/>
  <c r="C1094" i="32"/>
  <c r="D1094" i="32"/>
  <c r="K1094" i="32" s="1"/>
  <c r="E1094" i="32"/>
  <c r="F1094" i="32"/>
  <c r="A1095" i="32"/>
  <c r="B1095" i="32"/>
  <c r="C1095" i="32"/>
  <c r="D1095" i="32"/>
  <c r="E1095" i="32"/>
  <c r="F1095" i="32"/>
  <c r="A1096" i="32"/>
  <c r="B1096" i="32"/>
  <c r="C1096" i="32"/>
  <c r="D1096" i="32"/>
  <c r="E1096" i="32"/>
  <c r="F1096" i="32"/>
  <c r="A1097" i="32"/>
  <c r="B1097" i="32"/>
  <c r="C1097" i="32"/>
  <c r="D1097" i="32"/>
  <c r="E1097" i="32"/>
  <c r="F1097" i="32"/>
  <c r="A1098" i="32"/>
  <c r="B1098" i="32"/>
  <c r="C1098" i="32"/>
  <c r="D1098" i="32"/>
  <c r="E1098" i="32"/>
  <c r="F1098" i="32"/>
  <c r="A1099" i="32"/>
  <c r="B1099" i="32"/>
  <c r="C1099" i="32"/>
  <c r="D1099" i="32"/>
  <c r="K1099" i="32" s="1"/>
  <c r="E1099" i="32"/>
  <c r="F1099" i="32"/>
  <c r="A1100" i="32"/>
  <c r="B1100" i="32"/>
  <c r="C1100" i="32"/>
  <c r="D1100" i="32"/>
  <c r="E1100" i="32"/>
  <c r="F1100" i="32"/>
  <c r="A1101" i="32"/>
  <c r="B1101" i="32"/>
  <c r="C1101" i="32"/>
  <c r="D1101" i="32"/>
  <c r="E1101" i="32"/>
  <c r="F1101" i="32"/>
  <c r="A1102" i="32"/>
  <c r="B1102" i="32"/>
  <c r="C1102" i="32"/>
  <c r="D1102" i="32"/>
  <c r="E1102" i="32"/>
  <c r="F1102" i="32"/>
  <c r="A1103" i="32"/>
  <c r="B1103" i="32"/>
  <c r="C1103" i="32"/>
  <c r="D1103" i="32"/>
  <c r="E1103" i="32"/>
  <c r="F1103" i="32"/>
  <c r="A1104" i="32"/>
  <c r="B1104" i="32"/>
  <c r="C1104" i="32"/>
  <c r="D1104" i="32"/>
  <c r="E1104" i="32"/>
  <c r="F1104" i="32"/>
  <c r="A1105" i="32"/>
  <c r="B1105" i="32"/>
  <c r="C1105" i="32"/>
  <c r="D1105" i="32"/>
  <c r="E1105" i="32"/>
  <c r="F1105" i="32"/>
  <c r="A1106" i="32"/>
  <c r="B1106" i="32"/>
  <c r="C1106" i="32"/>
  <c r="D1106" i="32"/>
  <c r="K1106" i="32" s="1"/>
  <c r="E1106" i="32"/>
  <c r="F1106" i="32"/>
  <c r="A1113" i="32"/>
  <c r="C1113" i="32"/>
  <c r="A1114" i="32"/>
  <c r="B1114" i="32"/>
  <c r="C1114" i="32"/>
  <c r="D1114" i="32"/>
  <c r="E1114" i="32"/>
  <c r="F1114" i="32"/>
  <c r="A1226" i="32"/>
  <c r="C1226" i="32"/>
  <c r="A1227" i="32"/>
  <c r="B1227" i="32"/>
  <c r="C1227" i="32"/>
  <c r="D1227" i="32"/>
  <c r="K1227" i="32" s="1"/>
  <c r="E1227" i="32"/>
  <c r="F1227" i="32"/>
  <c r="A1228" i="32"/>
  <c r="B1228" i="32"/>
  <c r="C1228" i="32"/>
  <c r="D1228" i="32"/>
  <c r="E1228" i="32"/>
  <c r="F1228" i="32"/>
  <c r="A1229" i="32"/>
  <c r="B1229" i="32"/>
  <c r="C1229" i="32"/>
  <c r="D1229" i="32"/>
  <c r="E1229" i="32"/>
  <c r="F1229" i="32"/>
  <c r="A1230" i="32"/>
  <c r="B1230" i="32"/>
  <c r="C1230" i="32"/>
  <c r="D1230" i="32"/>
  <c r="E1230" i="32"/>
  <c r="F1230" i="32"/>
  <c r="A1231" i="32"/>
  <c r="B1231" i="32"/>
  <c r="C1231" i="32"/>
  <c r="D1231" i="32"/>
  <c r="K1231" i="32" s="1"/>
  <c r="E1231" i="32"/>
  <c r="F1231" i="32"/>
  <c r="A1232" i="32"/>
  <c r="B1232" i="32"/>
  <c r="C1232" i="32"/>
  <c r="D1232" i="32"/>
  <c r="E1232" i="32"/>
  <c r="F1232" i="32"/>
  <c r="A1233" i="32"/>
  <c r="B1233" i="32"/>
  <c r="C1233" i="32"/>
  <c r="D1233" i="32"/>
  <c r="E1233" i="32"/>
  <c r="F1233" i="32"/>
  <c r="A1234" i="32"/>
  <c r="B1234" i="32"/>
  <c r="C1234" i="32"/>
  <c r="D1234" i="32"/>
  <c r="K1234" i="32" s="1"/>
  <c r="E1234" i="32"/>
  <c r="F1234" i="32"/>
  <c r="A1235" i="32"/>
  <c r="B1235" i="32"/>
  <c r="C1235" i="32"/>
  <c r="D1235" i="32"/>
  <c r="E1235" i="32"/>
  <c r="F1235" i="32"/>
  <c r="A1236" i="32"/>
  <c r="B1236" i="32"/>
  <c r="C1236" i="32"/>
  <c r="D1236" i="32"/>
  <c r="E1236" i="32"/>
  <c r="F1236" i="32"/>
  <c r="A1237" i="32"/>
  <c r="B1237" i="32"/>
  <c r="C1237" i="32"/>
  <c r="D1237" i="32"/>
  <c r="E1237" i="32"/>
  <c r="F1237" i="32"/>
  <c r="A1238" i="32"/>
  <c r="C1238" i="32"/>
  <c r="A1239" i="32"/>
  <c r="B1239" i="32"/>
  <c r="C1239" i="32"/>
  <c r="D1239" i="32"/>
  <c r="E1239" i="32"/>
  <c r="F1239" i="32"/>
  <c r="A1240" i="32"/>
  <c r="B1240" i="32"/>
  <c r="C1240" i="32"/>
  <c r="D1240" i="32"/>
  <c r="E1240" i="32"/>
  <c r="F1240" i="32"/>
  <c r="A1241" i="32"/>
  <c r="B1241" i="32"/>
  <c r="C1241" i="32"/>
  <c r="D1241" i="32"/>
  <c r="E1241" i="32"/>
  <c r="F1241" i="32"/>
  <c r="A1242" i="32"/>
  <c r="B1242" i="32"/>
  <c r="C1242" i="32"/>
  <c r="D1242" i="32"/>
  <c r="K1242" i="32" s="1"/>
  <c r="E1242" i="32"/>
  <c r="F1242" i="32"/>
  <c r="A1243" i="32"/>
  <c r="B1243" i="32"/>
  <c r="C1243" i="32"/>
  <c r="D1243" i="32"/>
  <c r="K1243" i="32" s="1"/>
  <c r="E1243" i="32"/>
  <c r="F1243" i="32"/>
  <c r="A1244" i="32"/>
  <c r="B1244" i="32"/>
  <c r="C1244" i="32"/>
  <c r="D1244" i="32"/>
  <c r="E1244" i="32"/>
  <c r="F1244" i="32"/>
  <c r="A1245" i="32"/>
  <c r="B1245" i="32"/>
  <c r="C1245" i="32"/>
  <c r="D1245" i="32"/>
  <c r="E1245" i="32"/>
  <c r="F1245" i="32"/>
  <c r="A1246" i="32"/>
  <c r="B1246" i="32"/>
  <c r="C1246" i="32"/>
  <c r="D1246" i="32"/>
  <c r="K1246" i="32" s="1"/>
  <c r="E1246" i="32"/>
  <c r="F1246" i="32"/>
  <c r="A1247" i="32"/>
  <c r="C1247" i="32"/>
  <c r="A1248" i="32"/>
  <c r="B1248" i="32"/>
  <c r="C1248" i="32"/>
  <c r="D1248" i="32"/>
  <c r="E1248" i="32"/>
  <c r="F1248" i="32"/>
  <c r="A1249" i="32"/>
  <c r="C1249" i="32"/>
  <c r="A1250" i="32"/>
  <c r="B1250" i="32"/>
  <c r="C1250" i="32"/>
  <c r="D1250" i="32"/>
  <c r="E1250" i="32"/>
  <c r="F1250" i="32"/>
  <c r="A1251" i="32"/>
  <c r="B1251" i="32"/>
  <c r="C1251" i="32"/>
  <c r="D1251" i="32"/>
  <c r="E1251" i="32"/>
  <c r="F1251" i="32"/>
  <c r="A1252" i="32"/>
  <c r="B1252" i="32"/>
  <c r="C1252" i="32"/>
  <c r="D1252" i="32"/>
  <c r="E1252" i="32"/>
  <c r="F1252" i="32"/>
  <c r="A1253" i="32"/>
  <c r="B1253" i="32"/>
  <c r="C1253" i="32"/>
  <c r="D1253" i="32"/>
  <c r="E1253" i="32"/>
  <c r="F1253" i="32"/>
  <c r="A1254" i="32"/>
  <c r="C1254" i="32"/>
  <c r="A1255" i="32"/>
  <c r="B1255" i="32"/>
  <c r="C1255" i="32"/>
  <c r="D1255" i="32"/>
  <c r="E1255" i="32"/>
  <c r="F1255" i="32"/>
  <c r="A1256" i="32"/>
  <c r="B1256" i="32"/>
  <c r="C1256" i="32"/>
  <c r="D1256" i="32"/>
  <c r="E1256" i="32"/>
  <c r="F1256" i="32"/>
  <c r="A1257" i="32"/>
  <c r="B1257" i="32"/>
  <c r="C1257" i="32"/>
  <c r="D1257" i="32"/>
  <c r="E1257" i="32"/>
  <c r="F1257" i="32"/>
  <c r="A1258" i="32"/>
  <c r="B1258" i="32"/>
  <c r="C1258" i="32"/>
  <c r="D1258" i="32"/>
  <c r="E1258" i="32"/>
  <c r="F1258" i="32"/>
  <c r="A1259" i="32"/>
  <c r="B1259" i="32"/>
  <c r="C1259" i="32"/>
  <c r="D1259" i="32"/>
  <c r="K1259" i="32" s="1"/>
  <c r="E1259" i="32"/>
  <c r="F1259" i="32"/>
  <c r="A1260" i="32"/>
  <c r="B1260" i="32"/>
  <c r="C1260" i="32"/>
  <c r="D1260" i="32"/>
  <c r="E1260" i="32"/>
  <c r="F1260" i="32"/>
  <c r="A1261" i="32"/>
  <c r="B1261" i="32"/>
  <c r="C1261" i="32"/>
  <c r="D1261" i="32"/>
  <c r="E1261" i="32"/>
  <c r="F1261" i="32"/>
  <c r="A1262" i="32"/>
  <c r="C1262" i="32"/>
  <c r="A1263" i="32"/>
  <c r="B1263" i="32"/>
  <c r="C1263" i="32"/>
  <c r="D1263" i="32"/>
  <c r="E1263" i="32"/>
  <c r="F1263" i="32"/>
  <c r="A1264" i="32"/>
  <c r="B1264" i="32"/>
  <c r="C1264" i="32"/>
  <c r="D1264" i="32"/>
  <c r="E1264" i="32"/>
  <c r="F1264" i="32"/>
  <c r="A1265" i="32"/>
  <c r="B1265" i="32"/>
  <c r="C1265" i="32"/>
  <c r="D1265" i="32"/>
  <c r="K1265" i="32" s="1"/>
  <c r="E1265" i="32"/>
  <c r="F1265" i="32"/>
  <c r="A1266" i="32"/>
  <c r="B1266" i="32"/>
  <c r="C1266" i="32"/>
  <c r="D1266" i="32"/>
  <c r="K1266" i="32" s="1"/>
  <c r="E1266" i="32"/>
  <c r="F1266" i="32"/>
  <c r="A1267" i="32"/>
  <c r="B1267" i="32"/>
  <c r="C1267" i="32"/>
  <c r="D1267" i="32"/>
  <c r="K1267" i="32" s="1"/>
  <c r="E1267" i="32"/>
  <c r="F1267" i="32"/>
  <c r="A1268" i="32"/>
  <c r="B1268" i="32"/>
  <c r="C1268" i="32"/>
  <c r="D1268" i="32"/>
  <c r="E1268" i="32"/>
  <c r="F1268" i="32"/>
  <c r="A1269" i="32"/>
  <c r="B1269" i="32"/>
  <c r="C1269" i="32"/>
  <c r="D1269" i="32"/>
  <c r="E1269" i="32"/>
  <c r="F1269" i="32"/>
  <c r="A1270" i="32"/>
  <c r="B1270" i="32"/>
  <c r="C1270" i="32"/>
  <c r="D1270" i="32"/>
  <c r="K1270" i="32" s="1"/>
  <c r="E1270" i="32"/>
  <c r="F1270" i="32"/>
  <c r="A1271" i="32"/>
  <c r="B1271" i="32"/>
  <c r="C1271" i="32"/>
  <c r="D1271" i="32"/>
  <c r="E1271" i="32"/>
  <c r="F1271" i="32"/>
  <c r="A1272" i="32"/>
  <c r="B1272" i="32"/>
  <c r="C1272" i="32"/>
  <c r="D1272" i="32"/>
  <c r="E1272" i="32"/>
  <c r="F1272" i="32"/>
  <c r="A1273" i="32"/>
  <c r="B1273" i="32"/>
  <c r="C1273" i="32"/>
  <c r="D1273" i="32"/>
  <c r="E1273" i="32"/>
  <c r="F1273" i="32"/>
  <c r="A1274" i="32"/>
  <c r="B1274" i="32"/>
  <c r="C1274" i="32"/>
  <c r="D1274" i="32"/>
  <c r="K1274" i="32" s="1"/>
  <c r="E1274" i="32"/>
  <c r="F1274" i="32"/>
  <c r="A1275" i="32"/>
  <c r="B1275" i="32"/>
  <c r="C1275" i="32"/>
  <c r="D1275" i="32"/>
  <c r="E1275" i="32"/>
  <c r="F1275" i="32"/>
  <c r="A1276" i="32"/>
  <c r="B1276" i="32"/>
  <c r="C1276" i="32"/>
  <c r="D1276" i="32"/>
  <c r="E1276" i="32"/>
  <c r="F1276" i="32"/>
  <c r="A1277" i="32"/>
  <c r="B1277" i="32"/>
  <c r="C1277" i="32"/>
  <c r="D1277" i="32"/>
  <c r="E1277" i="32"/>
  <c r="F1277" i="32"/>
  <c r="A1278" i="32"/>
  <c r="B1278" i="32"/>
  <c r="C1278" i="32"/>
  <c r="D1278" i="32"/>
  <c r="K1278" i="32" s="1"/>
  <c r="E1278" i="32"/>
  <c r="F1278" i="32"/>
  <c r="A1279" i="32"/>
  <c r="B1279" i="32"/>
  <c r="C1279" i="32"/>
  <c r="D1279" i="32"/>
  <c r="E1279" i="32"/>
  <c r="F1279" i="32"/>
  <c r="A1280" i="32"/>
  <c r="B1280" i="32"/>
  <c r="C1280" i="32"/>
  <c r="D1280" i="32"/>
  <c r="E1280" i="32"/>
  <c r="F1280" i="32"/>
  <c r="A1281" i="32"/>
  <c r="B1281" i="32"/>
  <c r="C1281" i="32"/>
  <c r="D1281" i="32"/>
  <c r="E1281" i="32"/>
  <c r="F1281" i="32"/>
  <c r="A1282" i="32"/>
  <c r="C1282" i="32"/>
  <c r="A1283" i="32"/>
  <c r="B1283" i="32"/>
  <c r="C1283" i="32"/>
  <c r="D1283" i="32"/>
  <c r="E1283" i="32"/>
  <c r="F1283" i="32"/>
  <c r="A1284" i="32"/>
  <c r="B1284" i="32"/>
  <c r="C1284" i="32"/>
  <c r="D1284" i="32"/>
  <c r="E1284" i="32"/>
  <c r="F1284" i="32"/>
  <c r="A1285" i="32"/>
  <c r="B1285" i="32"/>
  <c r="C1285" i="32"/>
  <c r="D1285" i="32"/>
  <c r="E1285" i="32"/>
  <c r="F1285" i="32"/>
  <c r="A1286" i="32"/>
  <c r="B1286" i="32"/>
  <c r="C1286" i="32"/>
  <c r="D1286" i="32"/>
  <c r="E1286" i="32"/>
  <c r="F1286" i="32"/>
  <c r="A1287" i="32"/>
  <c r="B1287" i="32"/>
  <c r="C1287" i="32"/>
  <c r="D1287" i="32"/>
  <c r="E1287" i="32"/>
  <c r="F1287" i="32"/>
  <c r="A1288" i="32"/>
  <c r="B1288" i="32"/>
  <c r="C1288" i="32"/>
  <c r="D1288" i="32"/>
  <c r="E1288" i="32"/>
  <c r="F1288" i="32"/>
  <c r="A1289" i="32"/>
  <c r="B1289" i="32"/>
  <c r="C1289" i="32"/>
  <c r="D1289" i="32"/>
  <c r="E1289" i="32"/>
  <c r="F1289" i="32"/>
  <c r="A1290" i="32"/>
  <c r="B1290" i="32"/>
  <c r="C1290" i="32"/>
  <c r="D1290" i="32"/>
  <c r="E1290" i="32"/>
  <c r="F1290" i="32"/>
  <c r="A1291" i="32"/>
  <c r="B1291" i="32"/>
  <c r="C1291" i="32"/>
  <c r="D1291" i="32"/>
  <c r="K1291" i="32" s="1"/>
  <c r="E1291" i="32"/>
  <c r="F1291" i="32"/>
  <c r="A1292" i="32"/>
  <c r="B1292" i="32"/>
  <c r="C1292" i="32"/>
  <c r="D1292" i="32"/>
  <c r="E1292" i="32"/>
  <c r="F1292" i="32"/>
  <c r="A1293" i="32"/>
  <c r="B1293" i="32"/>
  <c r="C1293" i="32"/>
  <c r="D1293" i="32"/>
  <c r="E1293" i="32"/>
  <c r="F1293" i="32"/>
  <c r="A1294" i="32"/>
  <c r="B1294" i="32"/>
  <c r="C1294" i="32"/>
  <c r="D1294" i="32"/>
  <c r="K1294" i="32" s="1"/>
  <c r="E1294" i="32"/>
  <c r="F1294" i="32"/>
  <c r="A1295" i="32"/>
  <c r="B1295" i="32"/>
  <c r="C1295" i="32"/>
  <c r="D1295" i="32"/>
  <c r="K1295" i="32" s="1"/>
  <c r="E1295" i="32"/>
  <c r="F1295" i="32"/>
  <c r="A1296" i="32"/>
  <c r="B1296" i="32"/>
  <c r="C1296" i="32"/>
  <c r="D1296" i="32"/>
  <c r="K1296" i="32" s="1"/>
  <c r="E1296" i="32"/>
  <c r="F1296" i="32"/>
  <c r="A1297" i="32"/>
  <c r="B1297" i="32"/>
  <c r="C1297" i="32"/>
  <c r="D1297" i="32"/>
  <c r="E1297" i="32"/>
  <c r="F1297" i="32"/>
  <c r="A1298" i="32"/>
  <c r="C1298" i="32"/>
  <c r="A1299" i="32"/>
  <c r="B1299" i="32"/>
  <c r="C1299" i="32"/>
  <c r="D1299" i="32"/>
  <c r="K1299" i="32" s="1"/>
  <c r="E1299" i="32"/>
  <c r="F1299" i="32"/>
  <c r="A1300" i="32"/>
  <c r="B1300" i="32"/>
  <c r="C1300" i="32"/>
  <c r="D1300" i="32"/>
  <c r="E1300" i="32"/>
  <c r="F1300" i="32"/>
  <c r="A1301" i="32"/>
  <c r="C1301" i="32"/>
  <c r="A1302" i="32"/>
  <c r="B1302" i="32"/>
  <c r="C1302" i="32"/>
  <c r="D1302" i="32"/>
  <c r="K1302" i="32" s="1"/>
  <c r="E1302" i="32"/>
  <c r="F1302" i="32"/>
  <c r="A1306" i="32"/>
  <c r="B1306" i="32"/>
  <c r="C1306" i="32"/>
  <c r="D1306" i="32"/>
  <c r="K1306" i="32" s="1"/>
  <c r="E1306" i="32"/>
  <c r="F1306" i="32"/>
  <c r="A1307" i="32"/>
  <c r="B1307" i="32"/>
  <c r="C1307" i="32"/>
  <c r="D1307" i="32"/>
  <c r="E1307" i="32"/>
  <c r="F1307" i="32"/>
  <c r="A1308" i="32"/>
  <c r="B1308" i="32"/>
  <c r="C1308" i="32"/>
  <c r="D1308" i="32"/>
  <c r="E1308" i="32"/>
  <c r="F1308" i="32"/>
  <c r="A1309" i="32"/>
  <c r="B1309" i="32"/>
  <c r="C1309" i="32"/>
  <c r="D1309" i="32"/>
  <c r="K1309" i="32" s="1"/>
  <c r="E1309" i="32"/>
  <c r="F1309" i="32"/>
  <c r="A1310" i="32"/>
  <c r="B1310" i="32"/>
  <c r="C1310" i="32"/>
  <c r="D1310" i="32"/>
  <c r="E1310" i="32"/>
  <c r="F1310" i="32"/>
  <c r="A1311" i="32"/>
  <c r="B1311" i="32"/>
  <c r="C1311" i="32"/>
  <c r="D1311" i="32"/>
  <c r="E1311" i="32"/>
  <c r="F1311" i="32"/>
  <c r="A1312" i="32"/>
  <c r="B1312" i="32"/>
  <c r="C1312" i="32"/>
  <c r="D1312" i="32"/>
  <c r="E1312" i="32"/>
  <c r="F1312" i="32"/>
  <c r="A1313" i="32"/>
  <c r="B1313" i="32"/>
  <c r="C1313" i="32"/>
  <c r="D1313" i="32"/>
  <c r="E1313" i="32"/>
  <c r="F1313" i="32"/>
  <c r="A1314" i="32"/>
  <c r="B1314" i="32"/>
  <c r="C1314" i="32"/>
  <c r="D1314" i="32"/>
  <c r="E1314" i="32"/>
  <c r="F1314" i="32"/>
  <c r="A1315" i="32"/>
  <c r="B1315" i="32"/>
  <c r="C1315" i="32"/>
  <c r="D1315" i="32"/>
  <c r="E1315" i="32"/>
  <c r="F1315" i="32"/>
  <c r="A1316" i="32"/>
  <c r="B1316" i="32"/>
  <c r="C1316" i="32"/>
  <c r="D1316" i="32"/>
  <c r="E1316" i="32"/>
  <c r="F1316" i="32"/>
  <c r="A1317" i="32"/>
  <c r="B1317" i="32"/>
  <c r="C1317" i="32"/>
  <c r="D1317" i="32"/>
  <c r="K1317" i="32" s="1"/>
  <c r="E1317" i="32"/>
  <c r="F1317" i="32"/>
  <c r="A1318" i="32"/>
  <c r="B1318" i="32"/>
  <c r="C1318" i="32"/>
  <c r="D1318" i="32"/>
  <c r="E1318" i="32"/>
  <c r="F1318" i="32"/>
  <c r="A1319" i="32"/>
  <c r="B1319" i="32"/>
  <c r="C1319" i="32"/>
  <c r="D1319" i="32"/>
  <c r="E1319" i="32"/>
  <c r="F1319" i="32"/>
  <c r="A1320" i="32"/>
  <c r="B1320" i="32"/>
  <c r="C1320" i="32"/>
  <c r="D1320" i="32"/>
  <c r="E1320" i="32"/>
  <c r="F1320" i="32"/>
  <c r="A1321" i="32"/>
  <c r="B1321" i="32"/>
  <c r="C1321" i="32"/>
  <c r="D1321" i="32"/>
  <c r="K1321" i="32" s="1"/>
  <c r="E1321" i="32"/>
  <c r="F1321" i="32"/>
  <c r="A1322" i="32"/>
  <c r="B1322" i="32"/>
  <c r="C1322" i="32"/>
  <c r="D1322" i="32"/>
  <c r="K1322" i="32" s="1"/>
  <c r="E1322" i="32"/>
  <c r="F1322" i="32"/>
  <c r="A1323" i="32"/>
  <c r="C1323" i="32"/>
  <c r="A1324" i="32"/>
  <c r="B1324" i="32"/>
  <c r="C1324" i="32"/>
  <c r="D1324" i="32"/>
  <c r="E1324" i="32"/>
  <c r="F1324" i="32"/>
  <c r="A1325" i="32"/>
  <c r="B1325" i="32"/>
  <c r="C1325" i="32"/>
  <c r="D1325" i="32"/>
  <c r="K1325" i="32" s="1"/>
  <c r="E1325" i="32"/>
  <c r="F1325" i="32"/>
  <c r="A1326" i="32"/>
  <c r="B1326" i="32"/>
  <c r="C1326" i="32"/>
  <c r="D1326" i="32"/>
  <c r="K1326" i="32" s="1"/>
  <c r="E1326" i="32"/>
  <c r="F1326" i="32"/>
  <c r="A1327" i="32"/>
  <c r="B1327" i="32"/>
  <c r="C1327" i="32"/>
  <c r="D1327" i="32"/>
  <c r="E1327" i="32"/>
  <c r="F1327" i="32"/>
  <c r="A1328" i="32"/>
  <c r="B1328" i="32"/>
  <c r="C1328" i="32"/>
  <c r="D1328" i="32"/>
  <c r="E1328" i="32"/>
  <c r="F1328" i="32"/>
  <c r="A1329" i="32"/>
  <c r="B1329" i="32"/>
  <c r="C1329" i="32"/>
  <c r="D1329" i="32"/>
  <c r="K1329" i="32" s="1"/>
  <c r="E1329" i="32"/>
  <c r="F1329" i="32"/>
  <c r="A1330" i="32"/>
  <c r="B1330" i="32"/>
  <c r="C1330" i="32"/>
  <c r="D1330" i="32"/>
  <c r="E1330" i="32"/>
  <c r="F1330" i="32"/>
  <c r="A1331" i="32"/>
  <c r="B1331" i="32"/>
  <c r="C1331" i="32"/>
  <c r="D1331" i="32"/>
  <c r="E1331" i="32"/>
  <c r="F1331" i="32"/>
  <c r="A1332" i="32"/>
  <c r="B1332" i="32"/>
  <c r="C1332" i="32"/>
  <c r="D1332" i="32"/>
  <c r="E1332" i="32"/>
  <c r="F1332" i="32"/>
  <c r="A1333" i="32"/>
  <c r="B1333" i="32"/>
  <c r="C1333" i="32"/>
  <c r="D1333" i="32"/>
  <c r="K1333" i="32" s="1"/>
  <c r="E1333" i="32"/>
  <c r="F1333" i="32"/>
  <c r="A1334" i="32"/>
  <c r="B1334" i="32"/>
  <c r="C1334" i="32"/>
  <c r="D1334" i="32"/>
  <c r="E1334" i="32"/>
  <c r="F1334" i="32"/>
  <c r="A1335" i="32"/>
  <c r="B1335" i="32"/>
  <c r="C1335" i="32"/>
  <c r="D1335" i="32"/>
  <c r="E1335" i="32"/>
  <c r="F1335" i="32"/>
  <c r="A1336" i="32"/>
  <c r="B1336" i="32"/>
  <c r="C1336" i="32"/>
  <c r="D1336" i="32"/>
  <c r="E1336" i="32"/>
  <c r="F1336" i="32"/>
  <c r="A1337" i="32"/>
  <c r="B1337" i="32"/>
  <c r="C1337" i="32"/>
  <c r="D1337" i="32"/>
  <c r="K1337" i="32" s="1"/>
  <c r="E1337" i="32"/>
  <c r="F1337" i="32"/>
  <c r="A1338" i="32"/>
  <c r="B1338" i="32"/>
  <c r="C1338" i="32"/>
  <c r="D1338" i="32"/>
  <c r="E1338" i="32"/>
  <c r="F1338" i="32"/>
  <c r="A1339" i="32"/>
  <c r="B1339" i="32"/>
  <c r="C1339" i="32"/>
  <c r="D1339" i="32"/>
  <c r="E1339" i="32"/>
  <c r="F1339" i="32"/>
  <c r="A1340" i="32"/>
  <c r="B1340" i="32"/>
  <c r="C1340" i="32"/>
  <c r="D1340" i="32"/>
  <c r="E1340" i="32"/>
  <c r="F1340" i="32"/>
  <c r="A1341" i="32"/>
  <c r="B1341" i="32"/>
  <c r="C1341" i="32"/>
  <c r="D1341" i="32"/>
  <c r="K1341" i="32" s="1"/>
  <c r="E1341" i="32"/>
  <c r="F1341" i="32"/>
  <c r="A1342" i="32"/>
  <c r="B1342" i="32"/>
  <c r="C1342" i="32"/>
  <c r="D1342" i="32"/>
  <c r="E1342" i="32"/>
  <c r="F1342" i="32"/>
  <c r="A1343" i="32"/>
  <c r="B1343" i="32"/>
  <c r="C1343" i="32"/>
  <c r="D1343" i="32"/>
  <c r="E1343" i="32"/>
  <c r="F1343" i="32"/>
  <c r="A1344" i="32"/>
  <c r="B1344" i="32"/>
  <c r="C1344" i="32"/>
  <c r="D1344" i="32"/>
  <c r="E1344" i="32"/>
  <c r="F1344" i="32"/>
  <c r="A1345" i="32"/>
  <c r="B1345" i="32"/>
  <c r="C1345" i="32"/>
  <c r="D1345" i="32"/>
  <c r="E1345" i="32"/>
  <c r="F1345" i="32"/>
  <c r="A1346" i="32"/>
  <c r="B1346" i="32"/>
  <c r="C1346" i="32"/>
  <c r="D1346" i="32"/>
  <c r="E1346" i="32"/>
  <c r="F1346" i="32"/>
  <c r="A1347" i="32"/>
  <c r="B1347" i="32"/>
  <c r="C1347" i="32"/>
  <c r="D1347" i="32"/>
  <c r="E1347" i="32"/>
  <c r="F1347" i="32"/>
  <c r="A1348" i="32"/>
  <c r="B1348" i="32"/>
  <c r="C1348" i="32"/>
  <c r="D1348" i="32"/>
  <c r="E1348" i="32"/>
  <c r="F1348" i="32"/>
  <c r="A1349" i="32"/>
  <c r="B1349" i="32"/>
  <c r="C1349" i="32"/>
  <c r="D1349" i="32"/>
  <c r="K1349" i="32" s="1"/>
  <c r="E1349" i="32"/>
  <c r="F1349" i="32"/>
  <c r="A1350" i="32"/>
  <c r="B1350" i="32"/>
  <c r="C1350" i="32"/>
  <c r="D1350" i="32"/>
  <c r="E1350" i="32"/>
  <c r="F1350" i="32"/>
  <c r="A1351" i="32"/>
  <c r="B1351" i="32"/>
  <c r="C1351" i="32"/>
  <c r="D1351" i="32"/>
  <c r="E1351" i="32"/>
  <c r="F1351" i="32"/>
  <c r="A1352" i="32"/>
  <c r="B1352" i="32"/>
  <c r="C1352" i="32"/>
  <c r="D1352" i="32"/>
  <c r="E1352" i="32"/>
  <c r="F1352" i="32"/>
  <c r="A1353" i="32"/>
  <c r="B1353" i="32"/>
  <c r="C1353" i="32"/>
  <c r="D1353" i="32"/>
  <c r="E1353" i="32"/>
  <c r="F1353" i="32"/>
  <c r="A1354" i="32"/>
  <c r="B1354" i="32"/>
  <c r="C1354" i="32"/>
  <c r="D1354" i="32"/>
  <c r="E1354" i="32"/>
  <c r="F1354" i="32"/>
  <c r="A1355" i="32"/>
  <c r="B1355" i="32"/>
  <c r="C1355" i="32"/>
  <c r="D1355" i="32"/>
  <c r="E1355" i="32"/>
  <c r="F1355" i="32"/>
  <c r="A1356" i="32"/>
  <c r="B1356" i="32"/>
  <c r="C1356" i="32"/>
  <c r="D1356" i="32"/>
  <c r="E1356" i="32"/>
  <c r="F1356" i="32"/>
  <c r="A1357" i="32"/>
  <c r="B1357" i="32"/>
  <c r="C1357" i="32"/>
  <c r="D1357" i="32"/>
  <c r="E1357" i="32"/>
  <c r="F1357" i="32"/>
  <c r="A1358" i="32"/>
  <c r="B1358" i="32"/>
  <c r="C1358" i="32"/>
  <c r="D1358" i="32"/>
  <c r="K1358" i="32" s="1"/>
  <c r="E1358" i="32"/>
  <c r="F1358" i="32"/>
  <c r="A1359" i="32"/>
  <c r="B1359" i="32"/>
  <c r="C1359" i="32"/>
  <c r="D1359" i="32"/>
  <c r="E1359" i="32"/>
  <c r="F1359" i="32"/>
  <c r="A1360" i="32"/>
  <c r="B1360" i="32"/>
  <c r="C1360" i="32"/>
  <c r="D1360" i="32"/>
  <c r="E1360" i="32"/>
  <c r="F1360" i="32"/>
  <c r="A1361" i="32"/>
  <c r="B1361" i="32"/>
  <c r="C1361" i="32"/>
  <c r="D1361" i="32"/>
  <c r="K1361" i="32" s="1"/>
  <c r="E1361" i="32"/>
  <c r="F1361" i="32"/>
  <c r="A1362" i="32"/>
  <c r="B1362" i="32"/>
  <c r="C1362" i="32"/>
  <c r="D1362" i="32"/>
  <c r="E1362" i="32"/>
  <c r="F1362" i="32"/>
  <c r="A1363" i="32"/>
  <c r="B1363" i="32"/>
  <c r="C1363" i="32"/>
  <c r="D1363" i="32"/>
  <c r="E1363" i="32"/>
  <c r="F1363" i="32"/>
  <c r="A1364" i="32"/>
  <c r="B1364" i="32"/>
  <c r="C1364" i="32"/>
  <c r="D1364" i="32"/>
  <c r="E1364" i="32"/>
  <c r="F1364" i="32"/>
  <c r="A1365" i="32"/>
  <c r="B1365" i="32"/>
  <c r="C1365" i="32"/>
  <c r="D1365" i="32"/>
  <c r="K1365" i="32" s="1"/>
  <c r="E1365" i="32"/>
  <c r="F1365" i="32"/>
  <c r="A1366" i="32"/>
  <c r="B1366" i="32"/>
  <c r="C1366" i="32"/>
  <c r="D1366" i="32"/>
  <c r="E1366" i="32"/>
  <c r="F1366" i="32"/>
  <c r="A1367" i="32"/>
  <c r="B1367" i="32"/>
  <c r="C1367" i="32"/>
  <c r="D1367" i="32"/>
  <c r="E1367" i="32"/>
  <c r="F1367" i="32"/>
  <c r="A1368" i="32"/>
  <c r="B1368" i="32"/>
  <c r="C1368" i="32"/>
  <c r="D1368" i="32"/>
  <c r="E1368" i="32"/>
  <c r="F1368" i="32"/>
  <c r="A1369" i="32"/>
  <c r="B1369" i="32"/>
  <c r="C1369" i="32"/>
  <c r="D1369" i="32"/>
  <c r="E1369" i="32"/>
  <c r="F1369" i="32"/>
  <c r="A1370" i="32"/>
  <c r="B1370" i="32"/>
  <c r="C1370" i="32"/>
  <c r="D1370" i="32"/>
  <c r="K1370" i="32" s="1"/>
  <c r="E1370" i="32"/>
  <c r="F1370" i="32"/>
  <c r="A1371" i="32"/>
  <c r="B1371" i="32"/>
  <c r="C1371" i="32"/>
  <c r="D1371" i="32"/>
  <c r="E1371" i="32"/>
  <c r="F1371" i="32"/>
  <c r="A1372" i="32"/>
  <c r="B1372" i="32"/>
  <c r="C1372" i="32"/>
  <c r="D1372" i="32"/>
  <c r="E1372" i="32"/>
  <c r="F1372" i="32"/>
  <c r="A1373" i="32"/>
  <c r="B1373" i="32"/>
  <c r="C1373" i="32"/>
  <c r="D1373" i="32"/>
  <c r="K1373" i="32" s="1"/>
  <c r="E1373" i="32"/>
  <c r="F1373" i="32"/>
  <c r="A1374" i="32"/>
  <c r="B1374" i="32"/>
  <c r="C1374" i="32"/>
  <c r="D1374" i="32"/>
  <c r="K1374" i="32" s="1"/>
  <c r="E1374" i="32"/>
  <c r="F1374" i="32"/>
  <c r="A1375" i="32"/>
  <c r="B1375" i="32"/>
  <c r="C1375" i="32"/>
  <c r="D1375" i="32"/>
  <c r="E1375" i="32"/>
  <c r="F1375" i="32"/>
  <c r="A1376" i="32"/>
  <c r="B1376" i="32"/>
  <c r="C1376" i="32"/>
  <c r="D1376" i="32"/>
  <c r="E1376" i="32"/>
  <c r="F1376" i="32"/>
  <c r="A1377" i="32"/>
  <c r="B1377" i="32"/>
  <c r="C1377" i="32"/>
  <c r="D1377" i="32"/>
  <c r="K1377" i="32" s="1"/>
  <c r="E1377" i="32"/>
  <c r="F1377" i="32"/>
  <c r="A1378" i="32"/>
  <c r="B1378" i="32"/>
  <c r="C1378" i="32"/>
  <c r="D1378" i="32"/>
  <c r="E1378" i="32"/>
  <c r="F1378" i="32"/>
  <c r="A1379" i="32"/>
  <c r="B1379" i="32"/>
  <c r="C1379" i="32"/>
  <c r="D1379" i="32"/>
  <c r="E1379" i="32"/>
  <c r="F1379" i="32"/>
  <c r="A1380" i="32"/>
  <c r="B1380" i="32"/>
  <c r="C1380" i="32"/>
  <c r="D1380" i="32"/>
  <c r="E1380" i="32"/>
  <c r="F1380" i="32"/>
  <c r="A1381" i="32"/>
  <c r="B1381" i="32"/>
  <c r="C1381" i="32"/>
  <c r="D1381" i="32"/>
  <c r="K1381" i="32" s="1"/>
  <c r="E1381" i="32"/>
  <c r="F1381" i="32"/>
  <c r="A1382" i="32"/>
  <c r="B1382" i="32"/>
  <c r="C1382" i="32"/>
  <c r="D1382" i="32"/>
  <c r="E1382" i="32"/>
  <c r="F1382" i="32"/>
  <c r="A1383" i="32"/>
  <c r="B1383" i="32"/>
  <c r="C1383" i="32"/>
  <c r="D1383" i="32"/>
  <c r="E1383" i="32"/>
  <c r="F1383" i="32"/>
  <c r="A1384" i="32"/>
  <c r="B1384" i="32"/>
  <c r="C1384" i="32"/>
  <c r="D1384" i="32"/>
  <c r="E1384" i="32"/>
  <c r="F1384" i="32"/>
  <c r="A1385" i="32"/>
  <c r="B1385" i="32"/>
  <c r="C1385" i="32"/>
  <c r="D1385" i="32"/>
  <c r="E1385" i="32"/>
  <c r="F1385" i="32"/>
  <c r="A1386" i="32"/>
  <c r="B1386" i="32"/>
  <c r="C1386" i="32"/>
  <c r="D1386" i="32"/>
  <c r="E1386" i="32"/>
  <c r="F1386" i="32"/>
  <c r="A1387" i="32"/>
  <c r="B1387" i="32"/>
  <c r="C1387" i="32"/>
  <c r="D1387" i="32"/>
  <c r="E1387" i="32"/>
  <c r="F1387" i="32"/>
  <c r="A1388" i="32"/>
  <c r="B1388" i="32"/>
  <c r="C1388" i="32"/>
  <c r="D1388" i="32"/>
  <c r="E1388" i="32"/>
  <c r="F1388" i="32"/>
  <c r="A1389" i="32"/>
  <c r="B1389" i="32"/>
  <c r="C1389" i="32"/>
  <c r="D1389" i="32"/>
  <c r="K1389" i="32" s="1"/>
  <c r="E1389" i="32"/>
  <c r="F1389" i="32"/>
  <c r="A1390" i="32"/>
  <c r="B1390" i="32"/>
  <c r="C1390" i="32"/>
  <c r="D1390" i="32"/>
  <c r="E1390" i="32"/>
  <c r="F1390" i="32"/>
  <c r="A1391" i="32"/>
  <c r="B1391" i="32"/>
  <c r="C1391" i="32"/>
  <c r="D1391" i="32"/>
  <c r="E1391" i="32"/>
  <c r="F1391" i="32"/>
  <c r="A1392" i="32"/>
  <c r="B1392" i="32"/>
  <c r="C1392" i="32"/>
  <c r="D1392" i="32"/>
  <c r="E1392" i="32"/>
  <c r="F1392" i="32"/>
  <c r="A1393" i="32"/>
  <c r="B1393" i="32"/>
  <c r="C1393" i="32"/>
  <c r="D1393" i="32"/>
  <c r="E1393" i="32"/>
  <c r="F1393" i="32"/>
  <c r="A1394" i="32"/>
  <c r="B1394" i="32"/>
  <c r="C1394" i="32"/>
  <c r="D1394" i="32"/>
  <c r="E1394" i="32"/>
  <c r="F1394" i="32"/>
  <c r="A1395" i="32"/>
  <c r="B1395" i="32"/>
  <c r="C1395" i="32"/>
  <c r="D1395" i="32"/>
  <c r="E1395" i="32"/>
  <c r="F1395" i="32"/>
  <c r="A1396" i="32"/>
  <c r="B1396" i="32"/>
  <c r="C1396" i="32"/>
  <c r="D1396" i="32"/>
  <c r="E1396" i="32"/>
  <c r="F1396" i="32"/>
  <c r="A1397" i="32"/>
  <c r="B1397" i="32"/>
  <c r="C1397" i="32"/>
  <c r="D1397" i="32"/>
  <c r="K1397" i="32" s="1"/>
  <c r="E1397" i="32"/>
  <c r="F1397" i="32"/>
  <c r="A1398" i="32"/>
  <c r="B1398" i="32"/>
  <c r="C1398" i="32"/>
  <c r="D1398" i="32"/>
  <c r="K1398" i="32" s="1"/>
  <c r="E1398" i="32"/>
  <c r="F1398" i="32"/>
  <c r="A1399" i="32"/>
  <c r="B1399" i="32"/>
  <c r="C1399" i="32"/>
  <c r="D1399" i="32"/>
  <c r="E1399" i="32"/>
  <c r="F1399" i="32"/>
  <c r="A1400" i="32"/>
  <c r="B1400" i="32"/>
  <c r="C1400" i="32"/>
  <c r="D1400" i="32"/>
  <c r="E1400" i="32"/>
  <c r="F1400" i="32"/>
  <c r="A1401" i="32"/>
  <c r="B1401" i="32"/>
  <c r="C1401" i="32"/>
  <c r="D1401" i="32"/>
  <c r="K1401" i="32" s="1"/>
  <c r="E1401" i="32"/>
  <c r="F1401" i="32"/>
  <c r="A1402" i="32"/>
  <c r="B1402" i="32"/>
  <c r="C1402" i="32"/>
  <c r="D1402" i="32"/>
  <c r="K1402" i="32" s="1"/>
  <c r="E1402" i="32"/>
  <c r="F1402" i="32"/>
  <c r="A1403" i="32"/>
  <c r="B1403" i="32"/>
  <c r="C1403" i="32"/>
  <c r="D1403" i="32"/>
  <c r="E1403" i="32"/>
  <c r="F1403" i="32"/>
  <c r="A1404" i="32"/>
  <c r="B1404" i="32"/>
  <c r="C1404" i="32"/>
  <c r="D1404" i="32"/>
  <c r="E1404" i="32"/>
  <c r="F1404" i="32"/>
  <c r="A1405" i="32"/>
  <c r="B1405" i="32"/>
  <c r="C1405" i="32"/>
  <c r="D1405" i="32"/>
  <c r="K1405" i="32" s="1"/>
  <c r="E1405" i="32"/>
  <c r="F1405" i="32"/>
  <c r="A1406" i="32"/>
  <c r="B1406" i="32"/>
  <c r="C1406" i="32"/>
  <c r="D1406" i="32"/>
  <c r="K1406" i="32" s="1"/>
  <c r="E1406" i="32"/>
  <c r="F1406" i="32"/>
  <c r="A1407" i="32"/>
  <c r="B1407" i="32"/>
  <c r="C1407" i="32"/>
  <c r="D1407" i="32"/>
  <c r="E1407" i="32"/>
  <c r="F1407" i="32"/>
  <c r="A1408" i="32"/>
  <c r="B1408" i="32"/>
  <c r="C1408" i="32"/>
  <c r="D1408" i="32"/>
  <c r="E1408" i="32"/>
  <c r="F1408" i="32"/>
  <c r="A1409" i="32"/>
  <c r="B1409" i="32"/>
  <c r="C1409" i="32"/>
  <c r="D1409" i="32"/>
  <c r="K1409" i="32" s="1"/>
  <c r="E1409" i="32"/>
  <c r="F1409" i="32"/>
  <c r="A1410" i="32"/>
  <c r="B1410" i="32"/>
  <c r="C1410" i="32"/>
  <c r="D1410" i="32"/>
  <c r="E1410" i="32"/>
  <c r="F1410" i="32"/>
  <c r="A1411" i="32"/>
  <c r="B1411" i="32"/>
  <c r="C1411" i="32"/>
  <c r="D1411" i="32"/>
  <c r="E1411" i="32"/>
  <c r="F1411" i="32"/>
  <c r="A1412" i="32"/>
  <c r="B1412" i="32"/>
  <c r="C1412" i="32"/>
  <c r="D1412" i="32"/>
  <c r="E1412" i="32"/>
  <c r="F1412" i="32"/>
  <c r="A1413" i="32"/>
  <c r="B1413" i="32"/>
  <c r="C1413" i="32"/>
  <c r="D1413" i="32"/>
  <c r="K1413" i="32" s="1"/>
  <c r="E1413" i="32"/>
  <c r="F1413" i="32"/>
  <c r="A1414" i="32"/>
  <c r="B1414" i="32"/>
  <c r="C1414" i="32"/>
  <c r="D1414" i="32"/>
  <c r="K1414" i="32" s="1"/>
  <c r="E1414" i="32"/>
  <c r="F1414" i="32"/>
  <c r="A1415" i="32"/>
  <c r="B1415" i="32"/>
  <c r="C1415" i="32"/>
  <c r="D1415" i="32"/>
  <c r="E1415" i="32"/>
  <c r="F1415" i="32"/>
  <c r="A1416" i="32"/>
  <c r="B1416" i="32"/>
  <c r="C1416" i="32"/>
  <c r="D1416" i="32"/>
  <c r="E1416" i="32"/>
  <c r="F1416" i="32"/>
  <c r="A1417" i="32"/>
  <c r="B1417" i="32"/>
  <c r="C1417" i="32"/>
  <c r="D1417" i="32"/>
  <c r="K1417" i="32" s="1"/>
  <c r="E1417" i="32"/>
  <c r="F1417" i="32"/>
  <c r="A1418" i="32"/>
  <c r="B1418" i="32"/>
  <c r="C1418" i="32"/>
  <c r="D1418" i="32"/>
  <c r="K1418" i="32" s="1"/>
  <c r="E1418" i="32"/>
  <c r="F1418" i="32"/>
  <c r="A1419" i="32"/>
  <c r="B1419" i="32"/>
  <c r="C1419" i="32"/>
  <c r="D1419" i="32"/>
  <c r="E1419" i="32"/>
  <c r="F1419" i="32"/>
  <c r="A1420" i="32"/>
  <c r="B1420" i="32"/>
  <c r="C1420" i="32"/>
  <c r="D1420" i="32"/>
  <c r="E1420" i="32"/>
  <c r="F1420" i="32"/>
  <c r="A1421" i="32"/>
  <c r="B1421" i="32"/>
  <c r="C1421" i="32"/>
  <c r="D1421" i="32"/>
  <c r="K1421" i="32" s="1"/>
  <c r="E1421" i="32"/>
  <c r="F1421" i="32"/>
  <c r="A1422" i="32"/>
  <c r="B1422" i="32"/>
  <c r="C1422" i="32"/>
  <c r="D1422" i="32"/>
  <c r="K1422" i="32" s="1"/>
  <c r="E1422" i="32"/>
  <c r="F1422" i="32"/>
  <c r="A1423" i="32"/>
  <c r="B1423" i="32"/>
  <c r="C1423" i="32"/>
  <c r="D1423" i="32"/>
  <c r="E1423" i="32"/>
  <c r="F1423" i="32"/>
  <c r="A1424" i="32"/>
  <c r="B1424" i="32"/>
  <c r="C1424" i="32"/>
  <c r="D1424" i="32"/>
  <c r="E1424" i="32"/>
  <c r="F1424" i="32"/>
  <c r="A7" i="32"/>
  <c r="B7" i="32"/>
  <c r="C7" i="32"/>
  <c r="D7" i="32"/>
  <c r="K7" i="32" s="1"/>
  <c r="E7" i="32"/>
  <c r="F7" i="32"/>
  <c r="A8" i="32"/>
  <c r="B8" i="32"/>
  <c r="C8" i="32"/>
  <c r="D8" i="32"/>
  <c r="K8" i="32" s="1"/>
  <c r="E8" i="32"/>
  <c r="F8" i="32"/>
  <c r="A9" i="32"/>
  <c r="B9" i="32"/>
  <c r="C9" i="32"/>
  <c r="D9" i="32"/>
  <c r="E9" i="32"/>
  <c r="F9" i="32"/>
  <c r="A10" i="32"/>
  <c r="B10" i="32"/>
  <c r="C10" i="32"/>
  <c r="D10" i="32"/>
  <c r="K10" i="32" s="1"/>
  <c r="E10" i="32"/>
  <c r="F10" i="32"/>
  <c r="A11" i="32"/>
  <c r="B11" i="32"/>
  <c r="C11" i="32"/>
  <c r="D11" i="32"/>
  <c r="K11" i="32" s="1"/>
  <c r="E11" i="32"/>
  <c r="F11" i="32"/>
  <c r="A12" i="32"/>
  <c r="B12" i="32"/>
  <c r="C12" i="32"/>
  <c r="D12" i="32"/>
  <c r="E12" i="32"/>
  <c r="F12" i="32"/>
  <c r="A13" i="32"/>
  <c r="B13" i="32"/>
  <c r="C13" i="32"/>
  <c r="D13" i="32"/>
  <c r="E13" i="32"/>
  <c r="F13" i="32"/>
  <c r="A14" i="32"/>
  <c r="B14" i="32"/>
  <c r="C14" i="32"/>
  <c r="D14" i="32"/>
  <c r="K14" i="32" s="1"/>
  <c r="E14" i="32"/>
  <c r="F14" i="32"/>
  <c r="A15" i="32"/>
  <c r="B15" i="32"/>
  <c r="C15" i="32"/>
  <c r="D15" i="32"/>
  <c r="E15" i="32"/>
  <c r="F15" i="32"/>
  <c r="A16" i="32"/>
  <c r="A17" i="32"/>
  <c r="B17" i="32"/>
  <c r="C17" i="32"/>
  <c r="D17" i="32"/>
  <c r="E17" i="32"/>
  <c r="F17" i="32"/>
  <c r="A18" i="32"/>
  <c r="B18" i="32"/>
  <c r="C18" i="32"/>
  <c r="D18" i="32"/>
  <c r="K18" i="32" s="1"/>
  <c r="E18" i="32"/>
  <c r="F18" i="32"/>
  <c r="A6" i="32"/>
  <c r="L1424" i="32"/>
  <c r="H1424" i="32"/>
  <c r="L1423" i="32"/>
  <c r="H1423" i="32"/>
  <c r="L1422" i="32"/>
  <c r="H1422" i="32"/>
  <c r="L1421" i="32"/>
  <c r="H1421" i="32"/>
  <c r="L1420" i="32"/>
  <c r="H1420" i="32"/>
  <c r="L1419" i="32"/>
  <c r="H1419" i="32"/>
  <c r="L1418" i="32"/>
  <c r="H1418" i="32"/>
  <c r="L1417" i="32"/>
  <c r="H1417" i="32"/>
  <c r="L1416" i="32"/>
  <c r="H1416" i="32"/>
  <c r="L1415" i="32"/>
  <c r="H1415" i="32"/>
  <c r="L1414" i="32"/>
  <c r="H1414" i="32"/>
  <c r="L1413" i="32"/>
  <c r="H1413" i="32"/>
  <c r="L1412" i="32"/>
  <c r="H1412" i="32"/>
  <c r="L1411" i="32"/>
  <c r="H1411" i="32"/>
  <c r="L1410" i="32"/>
  <c r="H1410" i="32"/>
  <c r="L1409" i="32"/>
  <c r="H1409" i="32"/>
  <c r="L1408" i="32"/>
  <c r="H1408" i="32"/>
  <c r="L1407" i="32"/>
  <c r="H1407" i="32"/>
  <c r="L1406" i="32"/>
  <c r="H1406" i="32"/>
  <c r="L1405" i="32"/>
  <c r="H1405" i="32"/>
  <c r="L1404" i="32"/>
  <c r="H1404" i="32"/>
  <c r="L1403" i="32"/>
  <c r="H1403" i="32"/>
  <c r="L1402" i="32"/>
  <c r="H1402" i="32"/>
  <c r="L1401" i="32"/>
  <c r="H1401" i="32"/>
  <c r="L1400" i="32"/>
  <c r="H1400" i="32"/>
  <c r="L1399" i="32"/>
  <c r="H1399" i="32"/>
  <c r="L1398" i="32"/>
  <c r="H1398" i="32"/>
  <c r="L1397" i="32"/>
  <c r="H1397" i="32"/>
  <c r="L1396" i="32"/>
  <c r="H1396" i="32"/>
  <c r="L1395" i="32"/>
  <c r="H1395" i="32"/>
  <c r="L1394" i="32"/>
  <c r="H1394" i="32"/>
  <c r="L1393" i="32"/>
  <c r="H1393" i="32"/>
  <c r="L1392" i="32"/>
  <c r="H1392" i="32"/>
  <c r="L1391" i="32"/>
  <c r="H1391" i="32"/>
  <c r="L1390" i="32"/>
  <c r="H1390" i="32"/>
  <c r="L1389" i="32"/>
  <c r="H1389" i="32"/>
  <c r="L1388" i="32"/>
  <c r="H1388" i="32"/>
  <c r="L1387" i="32"/>
  <c r="H1387" i="32"/>
  <c r="L1386" i="32"/>
  <c r="H1386" i="32"/>
  <c r="L1385" i="32"/>
  <c r="H1385" i="32"/>
  <c r="L1384" i="32"/>
  <c r="H1384" i="32"/>
  <c r="L1383" i="32"/>
  <c r="H1383" i="32"/>
  <c r="L1382" i="32"/>
  <c r="H1382" i="32"/>
  <c r="L1381" i="32"/>
  <c r="H1381" i="32"/>
  <c r="L1380" i="32"/>
  <c r="H1380" i="32"/>
  <c r="L1379" i="32"/>
  <c r="H1379" i="32"/>
  <c r="L1378" i="32"/>
  <c r="H1378" i="32"/>
  <c r="L1377" i="32"/>
  <c r="H1377" i="32"/>
  <c r="L1376" i="32"/>
  <c r="H1376" i="32"/>
  <c r="L1375" i="32"/>
  <c r="H1375" i="32"/>
  <c r="L1374" i="32"/>
  <c r="H1374" i="32"/>
  <c r="L1373" i="32"/>
  <c r="H1373" i="32"/>
  <c r="L1372" i="32"/>
  <c r="H1372" i="32"/>
  <c r="L1371" i="32"/>
  <c r="H1371" i="32"/>
  <c r="L1370" i="32"/>
  <c r="H1370" i="32"/>
  <c r="L1369" i="32"/>
  <c r="H1369" i="32"/>
  <c r="L1368" i="32"/>
  <c r="H1368" i="32"/>
  <c r="L1367" i="32"/>
  <c r="H1367" i="32"/>
  <c r="L1366" i="32"/>
  <c r="H1366" i="32"/>
  <c r="L1365" i="32"/>
  <c r="H1365" i="32"/>
  <c r="L1364" i="32"/>
  <c r="H1364" i="32"/>
  <c r="L1363" i="32"/>
  <c r="H1363" i="32"/>
  <c r="L1362" i="32"/>
  <c r="H1362" i="32"/>
  <c r="L1361" i="32"/>
  <c r="H1361" i="32"/>
  <c r="L1360" i="32"/>
  <c r="H1360" i="32"/>
  <c r="L1359" i="32"/>
  <c r="H1359" i="32"/>
  <c r="L1358" i="32"/>
  <c r="H1358" i="32"/>
  <c r="L1357" i="32"/>
  <c r="H1357" i="32"/>
  <c r="L1356" i="32"/>
  <c r="H1356" i="32"/>
  <c r="L1355" i="32"/>
  <c r="H1355" i="32"/>
  <c r="L1354" i="32"/>
  <c r="H1354" i="32"/>
  <c r="L1353" i="32"/>
  <c r="H1353" i="32"/>
  <c r="L1352" i="32"/>
  <c r="H1352" i="32"/>
  <c r="L1351" i="32"/>
  <c r="H1351" i="32"/>
  <c r="L1350" i="32"/>
  <c r="H1350" i="32"/>
  <c r="L1349" i="32"/>
  <c r="H1349" i="32"/>
  <c r="L1348" i="32"/>
  <c r="H1348" i="32"/>
  <c r="L1347" i="32"/>
  <c r="H1347" i="32"/>
  <c r="L1346" i="32"/>
  <c r="H1346" i="32"/>
  <c r="L1345" i="32"/>
  <c r="H1345" i="32"/>
  <c r="L1344" i="32"/>
  <c r="H1344" i="32"/>
  <c r="L1343" i="32"/>
  <c r="H1343" i="32"/>
  <c r="L1342" i="32"/>
  <c r="H1342" i="32"/>
  <c r="L1341" i="32"/>
  <c r="H1341" i="32"/>
  <c r="L1340" i="32"/>
  <c r="H1340" i="32"/>
  <c r="L1339" i="32"/>
  <c r="H1339" i="32"/>
  <c r="L1338" i="32"/>
  <c r="H1338" i="32"/>
  <c r="L1337" i="32"/>
  <c r="H1337" i="32"/>
  <c r="L1336" i="32"/>
  <c r="H1336" i="32"/>
  <c r="L1335" i="32"/>
  <c r="H1335" i="32"/>
  <c r="L1334" i="32"/>
  <c r="H1334" i="32"/>
  <c r="L1333" i="32"/>
  <c r="H1333" i="32"/>
  <c r="L1332" i="32"/>
  <c r="H1332" i="32"/>
  <c r="L1331" i="32"/>
  <c r="H1331" i="32"/>
  <c r="L1330" i="32"/>
  <c r="H1330" i="32"/>
  <c r="L1329" i="32"/>
  <c r="H1329" i="32"/>
  <c r="L1328" i="32"/>
  <c r="H1328" i="32"/>
  <c r="L1327" i="32"/>
  <c r="H1327" i="32"/>
  <c r="L1326" i="32"/>
  <c r="H1326" i="32"/>
  <c r="L1325" i="32"/>
  <c r="H1325" i="32"/>
  <c r="L1324" i="32"/>
  <c r="H1324" i="32"/>
  <c r="L1322" i="32"/>
  <c r="H1322" i="32"/>
  <c r="L1321" i="32"/>
  <c r="H1321" i="32"/>
  <c r="L1320" i="32"/>
  <c r="H1320" i="32"/>
  <c r="L1319" i="32"/>
  <c r="H1319" i="32"/>
  <c r="L1318" i="32"/>
  <c r="H1318" i="32"/>
  <c r="L1317" i="32"/>
  <c r="H1317" i="32"/>
  <c r="L1316" i="32"/>
  <c r="H1316" i="32"/>
  <c r="L1315" i="32"/>
  <c r="H1315" i="32"/>
  <c r="L1314" i="32"/>
  <c r="H1314" i="32"/>
  <c r="L1313" i="32"/>
  <c r="H1313" i="32"/>
  <c r="L1312" i="32"/>
  <c r="H1312" i="32"/>
  <c r="L1311" i="32"/>
  <c r="H1311" i="32"/>
  <c r="L1310" i="32"/>
  <c r="H1310" i="32"/>
  <c r="L1309" i="32"/>
  <c r="H1309" i="32"/>
  <c r="L1308" i="32"/>
  <c r="H1308" i="32"/>
  <c r="L1307" i="32"/>
  <c r="H1307" i="32"/>
  <c r="L1306" i="32"/>
  <c r="H1306" i="32"/>
  <c r="L1302" i="32"/>
  <c r="H1302" i="32"/>
  <c r="L1300" i="32"/>
  <c r="H1300" i="32"/>
  <c r="L1299" i="32"/>
  <c r="H1299" i="32"/>
  <c r="L1297" i="32"/>
  <c r="H1297" i="32"/>
  <c r="L1296" i="32"/>
  <c r="H1296" i="32"/>
  <c r="L1295" i="32"/>
  <c r="H1295" i="32"/>
  <c r="L1294" i="32"/>
  <c r="H1294" i="32"/>
  <c r="L1293" i="32"/>
  <c r="H1293" i="32"/>
  <c r="L1292" i="32"/>
  <c r="H1292" i="32"/>
  <c r="L1291" i="32"/>
  <c r="H1291" i="32"/>
  <c r="L1290" i="32"/>
  <c r="H1290" i="32"/>
  <c r="L1289" i="32"/>
  <c r="H1289" i="32"/>
  <c r="L1288" i="32"/>
  <c r="H1288" i="32"/>
  <c r="L1287" i="32"/>
  <c r="H1287" i="32"/>
  <c r="L1286" i="32"/>
  <c r="H1286" i="32"/>
  <c r="L1285" i="32"/>
  <c r="H1285" i="32"/>
  <c r="L1284" i="32"/>
  <c r="H1284" i="32"/>
  <c r="L1283" i="32"/>
  <c r="H1283" i="32"/>
  <c r="L1281" i="32"/>
  <c r="H1281" i="32"/>
  <c r="L1280" i="32"/>
  <c r="H1280" i="32"/>
  <c r="L1279" i="32"/>
  <c r="H1279" i="32"/>
  <c r="L1278" i="32"/>
  <c r="H1278" i="32"/>
  <c r="L1277" i="32"/>
  <c r="H1277" i="32"/>
  <c r="L1276" i="32"/>
  <c r="H1276" i="32"/>
  <c r="L1275" i="32"/>
  <c r="H1275" i="32"/>
  <c r="L1274" i="32"/>
  <c r="H1274" i="32"/>
  <c r="L1273" i="32"/>
  <c r="H1273" i="32"/>
  <c r="L1272" i="32"/>
  <c r="H1272" i="32"/>
  <c r="L1271" i="32"/>
  <c r="H1271" i="32"/>
  <c r="L1270" i="32"/>
  <c r="H1270" i="32"/>
  <c r="L1269" i="32"/>
  <c r="H1269" i="32"/>
  <c r="L1268" i="32"/>
  <c r="H1268" i="32"/>
  <c r="L1267" i="32"/>
  <c r="H1267" i="32"/>
  <c r="L1266" i="32"/>
  <c r="H1266" i="32"/>
  <c r="L1265" i="32"/>
  <c r="H1265" i="32"/>
  <c r="L1264" i="32"/>
  <c r="H1264" i="32"/>
  <c r="L1263" i="32"/>
  <c r="H1263" i="32"/>
  <c r="L1261" i="32"/>
  <c r="H1261" i="32"/>
  <c r="L1260" i="32"/>
  <c r="H1260" i="32"/>
  <c r="L1259" i="32"/>
  <c r="H1259" i="32"/>
  <c r="L1258" i="32"/>
  <c r="H1258" i="32"/>
  <c r="L1257" i="32"/>
  <c r="H1257" i="32"/>
  <c r="L1256" i="32"/>
  <c r="H1256" i="32"/>
  <c r="L1255" i="32"/>
  <c r="H1255" i="32"/>
  <c r="L1253" i="32"/>
  <c r="H1253" i="32"/>
  <c r="L1252" i="32"/>
  <c r="H1252" i="32"/>
  <c r="L1251" i="32"/>
  <c r="H1251" i="32"/>
  <c r="L1250" i="32"/>
  <c r="H1250" i="32"/>
  <c r="L1248" i="32"/>
  <c r="H1248" i="32"/>
  <c r="L1246" i="32"/>
  <c r="H1246" i="32"/>
  <c r="L1245" i="32"/>
  <c r="H1245" i="32"/>
  <c r="L1244" i="32"/>
  <c r="H1244" i="32"/>
  <c r="L1243" i="32"/>
  <c r="H1243" i="32"/>
  <c r="L1242" i="32"/>
  <c r="H1242" i="32"/>
  <c r="L1241" i="32"/>
  <c r="H1241" i="32"/>
  <c r="L1240" i="32"/>
  <c r="H1240" i="32"/>
  <c r="L1239" i="32"/>
  <c r="H1239" i="32"/>
  <c r="L1237" i="32"/>
  <c r="H1237" i="32"/>
  <c r="L1236" i="32"/>
  <c r="H1236" i="32"/>
  <c r="L1235" i="32"/>
  <c r="H1235" i="32"/>
  <c r="L1234" i="32"/>
  <c r="H1234" i="32"/>
  <c r="L1233" i="32"/>
  <c r="H1233" i="32"/>
  <c r="L1232" i="32"/>
  <c r="H1232" i="32"/>
  <c r="L1231" i="32"/>
  <c r="H1231" i="32"/>
  <c r="L1230" i="32"/>
  <c r="H1230" i="32"/>
  <c r="L1229" i="32"/>
  <c r="H1229" i="32"/>
  <c r="L1228" i="32"/>
  <c r="H1228" i="32"/>
  <c r="L1227" i="32"/>
  <c r="H1227" i="32"/>
  <c r="L1114" i="32"/>
  <c r="H1114" i="32"/>
  <c r="L1106" i="32"/>
  <c r="H1106" i="32"/>
  <c r="L1105" i="32"/>
  <c r="H1105" i="32"/>
  <c r="L1104" i="32"/>
  <c r="H1104" i="32"/>
  <c r="L1103" i="32"/>
  <c r="H1103" i="32"/>
  <c r="L1102" i="32"/>
  <c r="H1102" i="32"/>
  <c r="L1101" i="32"/>
  <c r="H1101" i="32"/>
  <c r="L1100" i="32"/>
  <c r="H1100" i="32"/>
  <c r="L1099" i="32"/>
  <c r="H1099" i="32"/>
  <c r="L1098" i="32"/>
  <c r="H1098" i="32"/>
  <c r="L1097" i="32"/>
  <c r="H1097" i="32"/>
  <c r="L1096" i="32"/>
  <c r="H1096" i="32"/>
  <c r="L1095" i="32"/>
  <c r="H1095" i="32"/>
  <c r="L1094" i="32"/>
  <c r="H1094" i="32"/>
  <c r="L1093" i="32"/>
  <c r="H1093" i="32"/>
  <c r="L1092" i="32"/>
  <c r="H1092" i="32"/>
  <c r="L1091" i="32"/>
  <c r="H1091" i="32"/>
  <c r="L1090" i="32"/>
  <c r="H1090" i="32"/>
  <c r="L1089" i="32"/>
  <c r="H1089" i="32"/>
  <c r="L1088" i="32"/>
  <c r="H1088" i="32"/>
  <c r="L1087" i="32"/>
  <c r="H1087" i="32"/>
  <c r="L1086" i="32"/>
  <c r="H1086" i="32"/>
  <c r="L1085" i="32"/>
  <c r="H1085" i="32"/>
  <c r="L1084" i="32"/>
  <c r="H1084" i="32"/>
  <c r="L1083" i="32"/>
  <c r="H1083" i="32"/>
  <c r="L1082" i="32"/>
  <c r="H1082" i="32"/>
  <c r="L1081" i="32"/>
  <c r="H1081" i="32"/>
  <c r="L1080" i="32"/>
  <c r="H1080" i="32"/>
  <c r="L1079" i="32"/>
  <c r="H1079" i="32"/>
  <c r="L1078" i="32"/>
  <c r="H1078" i="32"/>
  <c r="L1077" i="32"/>
  <c r="H1077" i="32"/>
  <c r="L1076" i="32"/>
  <c r="H1076" i="32"/>
  <c r="L1075" i="32"/>
  <c r="H1075" i="32"/>
  <c r="L1074" i="32"/>
  <c r="H1074" i="32"/>
  <c r="L1073" i="32"/>
  <c r="H1073" i="32"/>
  <c r="L1072" i="32"/>
  <c r="H1072" i="32"/>
  <c r="L1071" i="32"/>
  <c r="H1071" i="32"/>
  <c r="L1070" i="32"/>
  <c r="H1070" i="32"/>
  <c r="L1069" i="32"/>
  <c r="H1069" i="32"/>
  <c r="L1068" i="32"/>
  <c r="H1068" i="32"/>
  <c r="L1067" i="32"/>
  <c r="H1067" i="32"/>
  <c r="L1066" i="32"/>
  <c r="H1066" i="32"/>
  <c r="L1065" i="32"/>
  <c r="H1065" i="32"/>
  <c r="L1064" i="32"/>
  <c r="H1064" i="32"/>
  <c r="L1063" i="32"/>
  <c r="H1063" i="32"/>
  <c r="L1062" i="32"/>
  <c r="H1062" i="32"/>
  <c r="L1061" i="32"/>
  <c r="H1061" i="32"/>
  <c r="L1060" i="32"/>
  <c r="H1060" i="32"/>
  <c r="L1059" i="32"/>
  <c r="H1059" i="32"/>
  <c r="L1058" i="32"/>
  <c r="H1058" i="32"/>
  <c r="L1057" i="32"/>
  <c r="H1057" i="32"/>
  <c r="L1056" i="32"/>
  <c r="H1056" i="32"/>
  <c r="L1055" i="32"/>
  <c r="H1055" i="32"/>
  <c r="L1054" i="32"/>
  <c r="H1054" i="32"/>
  <c r="L1053" i="32"/>
  <c r="H1053" i="32"/>
  <c r="L1052" i="32"/>
  <c r="H1052" i="32"/>
  <c r="L1051" i="32"/>
  <c r="H1051" i="32"/>
  <c r="L1050" i="32"/>
  <c r="H1050" i="32"/>
  <c r="L1049" i="32"/>
  <c r="H1049" i="32"/>
  <c r="L1048" i="32"/>
  <c r="H1048" i="32"/>
  <c r="L1047" i="32"/>
  <c r="H1047" i="32"/>
  <c r="L1046" i="32"/>
  <c r="H1046" i="32"/>
  <c r="L1045" i="32"/>
  <c r="H1045" i="32"/>
  <c r="L1044" i="32"/>
  <c r="H1044" i="32"/>
  <c r="L1043" i="32"/>
  <c r="H1043" i="32"/>
  <c r="L1042" i="32"/>
  <c r="H1042" i="32"/>
  <c r="L1041" i="32"/>
  <c r="H1041" i="32"/>
  <c r="L1040" i="32"/>
  <c r="H1040" i="32"/>
  <c r="L1039" i="32"/>
  <c r="H1039" i="32"/>
  <c r="L1038" i="32"/>
  <c r="H1038" i="32"/>
  <c r="L1037" i="32"/>
  <c r="H1037" i="32"/>
  <c r="L1036" i="32"/>
  <c r="H1036" i="32"/>
  <c r="L1035" i="32"/>
  <c r="H1035" i="32"/>
  <c r="L1034" i="32"/>
  <c r="H1034" i="32"/>
  <c r="L1033" i="32"/>
  <c r="H1033" i="32"/>
  <c r="L1032" i="32"/>
  <c r="H1032" i="32"/>
  <c r="L1031" i="32"/>
  <c r="H1031" i="32"/>
  <c r="L1030" i="32"/>
  <c r="H1030" i="32"/>
  <c r="L1029" i="32"/>
  <c r="H1029" i="32"/>
  <c r="L1028" i="32"/>
  <c r="H1028" i="32"/>
  <c r="L1027" i="32"/>
  <c r="H1027" i="32"/>
  <c r="L1026" i="32"/>
  <c r="H1026" i="32"/>
  <c r="L1025" i="32"/>
  <c r="H1025" i="32"/>
  <c r="L1024" i="32"/>
  <c r="H1024" i="32"/>
  <c r="L1023" i="32"/>
  <c r="H1023" i="32"/>
  <c r="L1022" i="32"/>
  <c r="H1022" i="32"/>
  <c r="L1021" i="32"/>
  <c r="H1021" i="32"/>
  <c r="L1020" i="32"/>
  <c r="H1020" i="32"/>
  <c r="L1019" i="32"/>
  <c r="H1019" i="32"/>
  <c r="L1018" i="32"/>
  <c r="H1018" i="32"/>
  <c r="L1017" i="32"/>
  <c r="H1017" i="32"/>
  <c r="L1016" i="32"/>
  <c r="H1016" i="32"/>
  <c r="L1015" i="32"/>
  <c r="H1015" i="32"/>
  <c r="L1014" i="32"/>
  <c r="H1014" i="32"/>
  <c r="L1013" i="32"/>
  <c r="H1013" i="32"/>
  <c r="L1012" i="32"/>
  <c r="H1012" i="32"/>
  <c r="L1011" i="32"/>
  <c r="H1011" i="32"/>
  <c r="L1010" i="32"/>
  <c r="H1010" i="32"/>
  <c r="L1009" i="32"/>
  <c r="H1009" i="32"/>
  <c r="L1008" i="32"/>
  <c r="H1008" i="32"/>
  <c r="L1007" i="32"/>
  <c r="H1007" i="32"/>
  <c r="L1006" i="32"/>
  <c r="H1006" i="32"/>
  <c r="L1005" i="32"/>
  <c r="H1005" i="32"/>
  <c r="L1004" i="32"/>
  <c r="H1004" i="32"/>
  <c r="L1003" i="32"/>
  <c r="H1003" i="32"/>
  <c r="L1002" i="32"/>
  <c r="H1002" i="32"/>
  <c r="L1001" i="32"/>
  <c r="H1001" i="32"/>
  <c r="L1000" i="32"/>
  <c r="H1000" i="32"/>
  <c r="L999" i="32"/>
  <c r="H999" i="32"/>
  <c r="L998" i="32"/>
  <c r="H998" i="32"/>
  <c r="L997" i="32"/>
  <c r="H997" i="32"/>
  <c r="L996" i="32"/>
  <c r="H996" i="32"/>
  <c r="L995" i="32"/>
  <c r="H995" i="32"/>
  <c r="L994" i="32"/>
  <c r="H994" i="32"/>
  <c r="L993" i="32"/>
  <c r="H993" i="32"/>
  <c r="L992" i="32"/>
  <c r="H992" i="32"/>
  <c r="L991" i="32"/>
  <c r="H991" i="32"/>
  <c r="L990" i="32"/>
  <c r="H990" i="32"/>
  <c r="L989" i="32"/>
  <c r="H989" i="32"/>
  <c r="L988" i="32"/>
  <c r="H988" i="32"/>
  <c r="L987" i="32"/>
  <c r="H987" i="32"/>
  <c r="L986" i="32"/>
  <c r="H986" i="32"/>
  <c r="L985" i="32"/>
  <c r="H985" i="32"/>
  <c r="L984" i="32"/>
  <c r="H984" i="32"/>
  <c r="L983" i="32"/>
  <c r="H983" i="32"/>
  <c r="L982" i="32"/>
  <c r="H982" i="32"/>
  <c r="L981" i="32"/>
  <c r="H981" i="32"/>
  <c r="L980" i="32"/>
  <c r="H980" i="32"/>
  <c r="L979" i="32"/>
  <c r="H979" i="32"/>
  <c r="L978" i="32"/>
  <c r="H978" i="32"/>
  <c r="L977" i="32"/>
  <c r="H977" i="32"/>
  <c r="L976" i="32"/>
  <c r="H976" i="32"/>
  <c r="L975" i="32"/>
  <c r="H975" i="32"/>
  <c r="L974" i="32"/>
  <c r="H974" i="32"/>
  <c r="L973" i="32"/>
  <c r="H973" i="32"/>
  <c r="L972" i="32"/>
  <c r="H972" i="32"/>
  <c r="L971" i="32"/>
  <c r="H971" i="32"/>
  <c r="L970" i="32"/>
  <c r="H970" i="32"/>
  <c r="L969" i="32"/>
  <c r="H969" i="32"/>
  <c r="L968" i="32"/>
  <c r="H968" i="32"/>
  <c r="L967" i="32"/>
  <c r="H967" i="32"/>
  <c r="L966" i="32"/>
  <c r="H966" i="32"/>
  <c r="L964" i="32"/>
  <c r="H964" i="32"/>
  <c r="L963" i="32"/>
  <c r="H963" i="32"/>
  <c r="L962" i="32"/>
  <c r="H962" i="32"/>
  <c r="L961" i="32"/>
  <c r="H961" i="32"/>
  <c r="L960" i="32"/>
  <c r="H960" i="32"/>
  <c r="L959" i="32"/>
  <c r="H959" i="32"/>
  <c r="L958" i="32"/>
  <c r="H958" i="32"/>
  <c r="L957" i="32"/>
  <c r="H957" i="32"/>
  <c r="L956" i="32"/>
  <c r="H956" i="32"/>
  <c r="L955" i="32"/>
  <c r="H955" i="32"/>
  <c r="L954" i="32"/>
  <c r="H954" i="32"/>
  <c r="L953" i="32"/>
  <c r="H953" i="32"/>
  <c r="L952" i="32"/>
  <c r="H952" i="32"/>
  <c r="L951" i="32"/>
  <c r="H951" i="32"/>
  <c r="L950" i="32"/>
  <c r="H950" i="32"/>
  <c r="L949" i="32"/>
  <c r="H949" i="32"/>
  <c r="L948" i="32"/>
  <c r="H948" i="32"/>
  <c r="L947" i="32"/>
  <c r="H947" i="32"/>
  <c r="L946" i="32"/>
  <c r="H946" i="32"/>
  <c r="L945" i="32"/>
  <c r="H945" i="32"/>
  <c r="L944" i="32"/>
  <c r="H944" i="32"/>
  <c r="L943" i="32"/>
  <c r="H943" i="32"/>
  <c r="L942" i="32"/>
  <c r="H942" i="32"/>
  <c r="L941" i="32"/>
  <c r="H941" i="32"/>
  <c r="L940" i="32"/>
  <c r="H940" i="32"/>
  <c r="L939" i="32"/>
  <c r="H939" i="32"/>
  <c r="L938" i="32"/>
  <c r="H938" i="32"/>
  <c r="L937" i="32"/>
  <c r="H937" i="32"/>
  <c r="L936" i="32"/>
  <c r="H936" i="32"/>
  <c r="L935" i="32"/>
  <c r="H935" i="32"/>
  <c r="L934" i="32"/>
  <c r="H934" i="32"/>
  <c r="L933" i="32"/>
  <c r="H933" i="32"/>
  <c r="L932" i="32"/>
  <c r="H932" i="32"/>
  <c r="L931" i="32"/>
  <c r="H931" i="32"/>
  <c r="L930" i="32"/>
  <c r="H930" i="32"/>
  <c r="L929" i="32"/>
  <c r="H929" i="32"/>
  <c r="L928" i="32"/>
  <c r="H928" i="32"/>
  <c r="L927" i="32"/>
  <c r="H927" i="32"/>
  <c r="L926" i="32"/>
  <c r="H926" i="32"/>
  <c r="L925" i="32"/>
  <c r="H925" i="32"/>
  <c r="L924" i="32"/>
  <c r="H924" i="32"/>
  <c r="L923" i="32"/>
  <c r="H923" i="32"/>
  <c r="L922" i="32"/>
  <c r="H922" i="32"/>
  <c r="L921" i="32"/>
  <c r="H921" i="32"/>
  <c r="L920" i="32"/>
  <c r="H920" i="32"/>
  <c r="L919" i="32"/>
  <c r="H919" i="32"/>
  <c r="L918" i="32"/>
  <c r="H918" i="32"/>
  <c r="L917" i="32"/>
  <c r="H917" i="32"/>
  <c r="L916" i="32"/>
  <c r="H916" i="32"/>
  <c r="L915" i="32"/>
  <c r="H915" i="32"/>
  <c r="L914" i="32"/>
  <c r="H914" i="32"/>
  <c r="L913" i="32"/>
  <c r="H913" i="32"/>
  <c r="L912" i="32"/>
  <c r="H912" i="32"/>
  <c r="L911" i="32"/>
  <c r="H911" i="32"/>
  <c r="L910" i="32"/>
  <c r="H910" i="32"/>
  <c r="L909" i="32"/>
  <c r="H909" i="32"/>
  <c r="L908" i="32"/>
  <c r="H908" i="32"/>
  <c r="L907" i="32"/>
  <c r="H907" i="32"/>
  <c r="L906" i="32"/>
  <c r="H906" i="32"/>
  <c r="L905" i="32"/>
  <c r="H905" i="32"/>
  <c r="L904" i="32"/>
  <c r="H904" i="32"/>
  <c r="L903" i="32"/>
  <c r="H903" i="32"/>
  <c r="L902" i="32"/>
  <c r="H902" i="32"/>
  <c r="L901" i="32"/>
  <c r="H901" i="32"/>
  <c r="L900" i="32"/>
  <c r="H900" i="32"/>
  <c r="L899" i="32"/>
  <c r="H899" i="32"/>
  <c r="L898" i="32"/>
  <c r="H898" i="32"/>
  <c r="L897" i="32"/>
  <c r="H897" i="32"/>
  <c r="L896" i="32"/>
  <c r="H896" i="32"/>
  <c r="L895" i="32"/>
  <c r="H895" i="32"/>
  <c r="L894" i="32"/>
  <c r="H894" i="32"/>
  <c r="L893" i="32"/>
  <c r="H893" i="32"/>
  <c r="L892" i="32"/>
  <c r="H892" i="32"/>
  <c r="L891" i="32"/>
  <c r="H891" i="32"/>
  <c r="L890" i="32"/>
  <c r="H890" i="32"/>
  <c r="L889" i="32"/>
  <c r="H889" i="32"/>
  <c r="L888" i="32"/>
  <c r="H888" i="32"/>
  <c r="L887" i="32"/>
  <c r="H887" i="32"/>
  <c r="L886" i="32"/>
  <c r="H886" i="32"/>
  <c r="L885" i="32"/>
  <c r="H885" i="32"/>
  <c r="L884" i="32"/>
  <c r="H884" i="32"/>
  <c r="L883" i="32"/>
  <c r="H883" i="32"/>
  <c r="L882" i="32"/>
  <c r="H882" i="32"/>
  <c r="L881" i="32"/>
  <c r="H881" i="32"/>
  <c r="L880" i="32"/>
  <c r="H880" i="32"/>
  <c r="L879" i="32"/>
  <c r="H879" i="32"/>
  <c r="L878" i="32"/>
  <c r="H878" i="32"/>
  <c r="L877" i="32"/>
  <c r="H877" i="32"/>
  <c r="L876" i="32"/>
  <c r="H876" i="32"/>
  <c r="L875" i="32"/>
  <c r="H875" i="32"/>
  <c r="L874" i="32"/>
  <c r="H874" i="32"/>
  <c r="L873" i="32"/>
  <c r="H873" i="32"/>
  <c r="L872" i="32"/>
  <c r="H872" i="32"/>
  <c r="L871" i="32"/>
  <c r="H871" i="32"/>
  <c r="L870" i="32"/>
  <c r="H870" i="32"/>
  <c r="L869" i="32"/>
  <c r="H869" i="32"/>
  <c r="L868" i="32"/>
  <c r="H868" i="32"/>
  <c r="L867" i="32"/>
  <c r="H867" i="32"/>
  <c r="L866" i="32"/>
  <c r="H866" i="32"/>
  <c r="L865" i="32"/>
  <c r="H865" i="32"/>
  <c r="L864" i="32"/>
  <c r="H864" i="32"/>
  <c r="L863" i="32"/>
  <c r="H863" i="32"/>
  <c r="L862" i="32"/>
  <c r="H862" i="32"/>
  <c r="L861" i="32"/>
  <c r="H861" i="32"/>
  <c r="L860" i="32"/>
  <c r="H860" i="32"/>
  <c r="L859" i="32"/>
  <c r="H859" i="32"/>
  <c r="L858" i="32"/>
  <c r="H858" i="32"/>
  <c r="L857" i="32"/>
  <c r="H857" i="32"/>
  <c r="L855" i="32"/>
  <c r="H855" i="32"/>
  <c r="L854" i="32"/>
  <c r="H854" i="32"/>
  <c r="L853" i="32"/>
  <c r="H853" i="32"/>
  <c r="L852" i="32"/>
  <c r="H852" i="32"/>
  <c r="L851" i="32"/>
  <c r="H851" i="32"/>
  <c r="L850" i="32"/>
  <c r="H850" i="32"/>
  <c r="L849" i="32"/>
  <c r="H849" i="32"/>
  <c r="L848" i="32"/>
  <c r="H848" i="32"/>
  <c r="L847" i="32"/>
  <c r="H847" i="32"/>
  <c r="L846" i="32"/>
  <c r="H846" i="32"/>
  <c r="L845" i="32"/>
  <c r="H845" i="32"/>
  <c r="L844" i="32"/>
  <c r="H844" i="32"/>
  <c r="L842" i="32"/>
  <c r="H842" i="32"/>
  <c r="L841" i="32"/>
  <c r="H841" i="32"/>
  <c r="L840" i="32"/>
  <c r="H840" i="32"/>
  <c r="L838" i="32"/>
  <c r="H838" i="32"/>
  <c r="L837" i="32"/>
  <c r="H837" i="32"/>
  <c r="L836" i="32"/>
  <c r="H836" i="32"/>
  <c r="L835" i="32"/>
  <c r="H835" i="32"/>
  <c r="L834" i="32"/>
  <c r="H834" i="32"/>
  <c r="L833" i="32"/>
  <c r="H833" i="32"/>
  <c r="L832" i="32"/>
  <c r="H832" i="32"/>
  <c r="L831" i="32"/>
  <c r="H831" i="32"/>
  <c r="L830" i="32"/>
  <c r="H830" i="32"/>
  <c r="L829" i="32"/>
  <c r="H829" i="32"/>
  <c r="L828" i="32"/>
  <c r="H828" i="32"/>
  <c r="L827" i="32"/>
  <c r="H827" i="32"/>
  <c r="L826" i="32"/>
  <c r="H826" i="32"/>
  <c r="L825" i="32"/>
  <c r="H825" i="32"/>
  <c r="L824" i="32"/>
  <c r="H824" i="32"/>
  <c r="L823" i="32"/>
  <c r="H823" i="32"/>
  <c r="L821" i="32"/>
  <c r="H821" i="32"/>
  <c r="L820" i="32"/>
  <c r="H820" i="32"/>
  <c r="L819" i="32"/>
  <c r="H819" i="32"/>
  <c r="L818" i="32"/>
  <c r="H818" i="32"/>
  <c r="L817" i="32"/>
  <c r="H817" i="32"/>
  <c r="L816" i="32"/>
  <c r="H816" i="32"/>
  <c r="L815" i="32"/>
  <c r="H815" i="32"/>
  <c r="L814" i="32"/>
  <c r="H814" i="32"/>
  <c r="L813" i="32"/>
  <c r="H813" i="32"/>
  <c r="L812" i="32"/>
  <c r="H812" i="32"/>
  <c r="L811" i="32"/>
  <c r="H811" i="32"/>
  <c r="L810" i="32"/>
  <c r="H810" i="32"/>
  <c r="L809" i="32"/>
  <c r="H809" i="32"/>
  <c r="L808" i="32"/>
  <c r="H808" i="32"/>
  <c r="L807" i="32"/>
  <c r="H807" i="32"/>
  <c r="L806" i="32"/>
  <c r="H806" i="32"/>
  <c r="L805" i="32"/>
  <c r="H805" i="32"/>
  <c r="L804" i="32"/>
  <c r="H804" i="32"/>
  <c r="L803" i="32"/>
  <c r="H803" i="32"/>
  <c r="L802" i="32"/>
  <c r="H802" i="32"/>
  <c r="L801" i="32"/>
  <c r="H801" i="32"/>
  <c r="L800" i="32"/>
  <c r="H800" i="32"/>
  <c r="L799" i="32"/>
  <c r="H799" i="32"/>
  <c r="L798" i="32"/>
  <c r="H798" i="32"/>
  <c r="L797" i="32"/>
  <c r="H797" i="32"/>
  <c r="L796" i="32"/>
  <c r="H796" i="32"/>
  <c r="L795" i="32"/>
  <c r="H795" i="32"/>
  <c r="L794" i="32"/>
  <c r="H794" i="32"/>
  <c r="L793" i="32"/>
  <c r="H793" i="32"/>
  <c r="L792" i="32"/>
  <c r="H792" i="32"/>
  <c r="L791" i="32"/>
  <c r="H791" i="32"/>
  <c r="L790" i="32"/>
  <c r="H790" i="32"/>
  <c r="L789" i="32"/>
  <c r="H789" i="32"/>
  <c r="L788" i="32"/>
  <c r="H788" i="32"/>
  <c r="L787" i="32"/>
  <c r="H787" i="32"/>
  <c r="L786" i="32"/>
  <c r="H786" i="32"/>
  <c r="L785" i="32"/>
  <c r="H785" i="32"/>
  <c r="L784" i="32"/>
  <c r="H784" i="32"/>
  <c r="L783" i="32"/>
  <c r="H783" i="32"/>
  <c r="L782" i="32"/>
  <c r="H782" i="32"/>
  <c r="L781" i="32"/>
  <c r="H781" i="32"/>
  <c r="L780" i="32"/>
  <c r="H780" i="32"/>
  <c r="L779" i="32"/>
  <c r="H779" i="32"/>
  <c r="L778" i="32"/>
  <c r="H778" i="32"/>
  <c r="L777" i="32"/>
  <c r="H777" i="32"/>
  <c r="L776" i="32"/>
  <c r="H776" i="32"/>
  <c r="L775" i="32"/>
  <c r="H775" i="32"/>
  <c r="L774" i="32"/>
  <c r="H774" i="32"/>
  <c r="L773" i="32"/>
  <c r="H773" i="32"/>
  <c r="L772" i="32"/>
  <c r="H772" i="32"/>
  <c r="L771" i="32"/>
  <c r="H771" i="32"/>
  <c r="L770" i="32"/>
  <c r="H770" i="32"/>
  <c r="L769" i="32"/>
  <c r="H769" i="32"/>
  <c r="L768" i="32"/>
  <c r="H768" i="32"/>
  <c r="L767" i="32"/>
  <c r="H767" i="32"/>
  <c r="L766" i="32"/>
  <c r="H766" i="32"/>
  <c r="L765" i="32"/>
  <c r="H765" i="32"/>
  <c r="L764" i="32"/>
  <c r="H764" i="32"/>
  <c r="L763" i="32"/>
  <c r="H763" i="32"/>
  <c r="L762" i="32"/>
  <c r="H762" i="32"/>
  <c r="L761" i="32"/>
  <c r="H761" i="32"/>
  <c r="L760" i="32"/>
  <c r="H760" i="32"/>
  <c r="L759" i="32"/>
  <c r="H759" i="32"/>
  <c r="L758" i="32"/>
  <c r="H758" i="32"/>
  <c r="L754" i="32"/>
  <c r="H754" i="32"/>
  <c r="L752" i="32"/>
  <c r="H752" i="32"/>
  <c r="L751" i="32"/>
  <c r="H751" i="32"/>
  <c r="L750" i="32"/>
  <c r="H750" i="32"/>
  <c r="L749" i="32"/>
  <c r="H749" i="32"/>
  <c r="L748" i="32"/>
  <c r="H748" i="32"/>
  <c r="L747" i="32"/>
  <c r="H747" i="32"/>
  <c r="L746" i="32"/>
  <c r="H746" i="32"/>
  <c r="L745" i="32"/>
  <c r="H745" i="32"/>
  <c r="L744" i="32"/>
  <c r="H744" i="32"/>
  <c r="L743" i="32"/>
  <c r="H743" i="32"/>
  <c r="L742" i="32"/>
  <c r="H742" i="32"/>
  <c r="L741" i="32"/>
  <c r="H741" i="32"/>
  <c r="L740" i="32"/>
  <c r="H740" i="32"/>
  <c r="L739" i="32"/>
  <c r="H739" i="32"/>
  <c r="L738" i="32"/>
  <c r="H738" i="32"/>
  <c r="L737" i="32"/>
  <c r="H737" i="32"/>
  <c r="L736" i="32"/>
  <c r="H736" i="32"/>
  <c r="L735" i="32"/>
  <c r="H735" i="32"/>
  <c r="L734" i="32"/>
  <c r="H734" i="32"/>
  <c r="L733" i="32"/>
  <c r="H733" i="32"/>
  <c r="L732" i="32"/>
  <c r="H732" i="32"/>
  <c r="L731" i="32"/>
  <c r="H731" i="32"/>
  <c r="L730" i="32"/>
  <c r="H730" i="32"/>
  <c r="L729" i="32"/>
  <c r="H729" i="32"/>
  <c r="L728" i="32"/>
  <c r="H728" i="32"/>
  <c r="L727" i="32"/>
  <c r="H727" i="32"/>
  <c r="L726" i="32"/>
  <c r="H726" i="32"/>
  <c r="L725" i="32"/>
  <c r="H725" i="32"/>
  <c r="L724" i="32"/>
  <c r="H724" i="32"/>
  <c r="L723" i="32"/>
  <c r="H723" i="32"/>
  <c r="L722" i="32"/>
  <c r="H722" i="32"/>
  <c r="L721" i="32"/>
  <c r="H721" i="32"/>
  <c r="L720" i="32"/>
  <c r="H720" i="32"/>
  <c r="L719" i="32"/>
  <c r="H719" i="32"/>
  <c r="L718" i="32"/>
  <c r="H718" i="32"/>
  <c r="L717" i="32"/>
  <c r="H717" i="32"/>
  <c r="L715" i="32"/>
  <c r="H715" i="32"/>
  <c r="L713" i="32"/>
  <c r="H713" i="32"/>
  <c r="L712" i="32"/>
  <c r="H712" i="32"/>
  <c r="L711" i="32"/>
  <c r="H711" i="32"/>
  <c r="L710" i="32"/>
  <c r="H710" i="32"/>
  <c r="L709" i="32"/>
  <c r="H709" i="32"/>
  <c r="L708" i="32"/>
  <c r="H708" i="32"/>
  <c r="L707" i="32"/>
  <c r="H707" i="32"/>
  <c r="L706" i="32"/>
  <c r="H706" i="32"/>
  <c r="L705" i="32"/>
  <c r="H705" i="32"/>
  <c r="L704" i="32"/>
  <c r="H704" i="32"/>
  <c r="L703" i="32"/>
  <c r="H703" i="32"/>
  <c r="L702" i="32"/>
  <c r="H702" i="32"/>
  <c r="L701" i="32"/>
  <c r="H701" i="32"/>
  <c r="L700" i="32"/>
  <c r="H700" i="32"/>
  <c r="L699" i="32"/>
  <c r="H699" i="32"/>
  <c r="L698" i="32"/>
  <c r="H698" i="32"/>
  <c r="L697" i="32"/>
  <c r="H697" i="32"/>
  <c r="L696" i="32"/>
  <c r="H696" i="32"/>
  <c r="L695" i="32"/>
  <c r="H695" i="32"/>
  <c r="L694" i="32"/>
  <c r="H694" i="32"/>
  <c r="L693" i="32"/>
  <c r="H693" i="32"/>
  <c r="L692" i="32"/>
  <c r="H692" i="32"/>
  <c r="L691" i="32"/>
  <c r="H691" i="32"/>
  <c r="L690" i="32"/>
  <c r="H690" i="32"/>
  <c r="L689" i="32"/>
  <c r="H689" i="32"/>
  <c r="L688" i="32"/>
  <c r="H688" i="32"/>
  <c r="L687" i="32"/>
  <c r="H687" i="32"/>
  <c r="L686" i="32"/>
  <c r="H686" i="32"/>
  <c r="L685" i="32"/>
  <c r="H685" i="32"/>
  <c r="L684" i="32"/>
  <c r="H684" i="32"/>
  <c r="L683" i="32"/>
  <c r="H683" i="32"/>
  <c r="L682" i="32"/>
  <c r="H682" i="32"/>
  <c r="L681" i="32"/>
  <c r="H681" i="32"/>
  <c r="L680" i="32"/>
  <c r="H680" i="32"/>
  <c r="L679" i="32"/>
  <c r="H679" i="32"/>
  <c r="L678" i="32"/>
  <c r="H678" i="32"/>
  <c r="L677" i="32"/>
  <c r="H677" i="32"/>
  <c r="L676" i="32"/>
  <c r="H676" i="32"/>
  <c r="L675" i="32"/>
  <c r="H675" i="32"/>
  <c r="L674" i="32"/>
  <c r="H674" i="32"/>
  <c r="L673" i="32"/>
  <c r="H673" i="32"/>
  <c r="L672" i="32"/>
  <c r="H672" i="32"/>
  <c r="L671" i="32"/>
  <c r="H671" i="32"/>
  <c r="L670" i="32"/>
  <c r="H670" i="32"/>
  <c r="L669" i="32"/>
  <c r="H669" i="32"/>
  <c r="L668" i="32"/>
  <c r="H668" i="32"/>
  <c r="L667" i="32"/>
  <c r="H667" i="32"/>
  <c r="L666" i="32"/>
  <c r="H666" i="32"/>
  <c r="L665" i="32"/>
  <c r="H665" i="32"/>
  <c r="L664" i="32"/>
  <c r="H664" i="32"/>
  <c r="L663" i="32"/>
  <c r="H663" i="32"/>
  <c r="L662" i="32"/>
  <c r="H662" i="32"/>
  <c r="L661" i="32"/>
  <c r="H661" i="32"/>
  <c r="L660" i="32"/>
  <c r="H660" i="32"/>
  <c r="L659" i="32"/>
  <c r="H659" i="32"/>
  <c r="L658" i="32"/>
  <c r="H658" i="32"/>
  <c r="L657" i="32"/>
  <c r="H657" i="32"/>
  <c r="L656" i="32"/>
  <c r="H656" i="32"/>
  <c r="L654" i="32"/>
  <c r="H654" i="32"/>
  <c r="L653" i="32"/>
  <c r="H653" i="32"/>
  <c r="L652" i="32"/>
  <c r="H652" i="32"/>
  <c r="L651" i="32"/>
  <c r="H651" i="32"/>
  <c r="L650" i="32"/>
  <c r="H650" i="32"/>
  <c r="L649" i="32"/>
  <c r="H649" i="32"/>
  <c r="L648" i="32"/>
  <c r="H648" i="32"/>
  <c r="L647" i="32"/>
  <c r="H647" i="32"/>
  <c r="L646" i="32"/>
  <c r="H646" i="32"/>
  <c r="L645" i="32"/>
  <c r="H645" i="32"/>
  <c r="L644" i="32"/>
  <c r="H644" i="32"/>
  <c r="L643" i="32"/>
  <c r="H643" i="32"/>
  <c r="L642" i="32"/>
  <c r="H642" i="32"/>
  <c r="L641" i="32"/>
  <c r="H641" i="32"/>
  <c r="L640" i="32"/>
  <c r="H640" i="32"/>
  <c r="L639" i="32"/>
  <c r="H639" i="32"/>
  <c r="L638" i="32"/>
  <c r="H638" i="32"/>
  <c r="L637" i="32"/>
  <c r="H637" i="32"/>
  <c r="L636" i="32"/>
  <c r="H636" i="32"/>
  <c r="L635" i="32"/>
  <c r="H635" i="32"/>
  <c r="L634" i="32"/>
  <c r="H634" i="32"/>
  <c r="L633" i="32"/>
  <c r="H633" i="32"/>
  <c r="L632" i="32"/>
  <c r="H632" i="32"/>
  <c r="L631" i="32"/>
  <c r="H631" i="32"/>
  <c r="L630" i="32"/>
  <c r="H630" i="32"/>
  <c r="L629" i="32"/>
  <c r="H629" i="32"/>
  <c r="L628" i="32"/>
  <c r="H628" i="32"/>
  <c r="L627" i="32"/>
  <c r="H627" i="32"/>
  <c r="L626" i="32"/>
  <c r="H626" i="32"/>
  <c r="L625" i="32"/>
  <c r="H625" i="32"/>
  <c r="L624" i="32"/>
  <c r="H624" i="32"/>
  <c r="L623" i="32"/>
  <c r="H623" i="32"/>
  <c r="L622" i="32"/>
  <c r="H622" i="32"/>
  <c r="L621" i="32"/>
  <c r="H621" i="32"/>
  <c r="L620" i="32"/>
  <c r="H620" i="32"/>
  <c r="L619" i="32"/>
  <c r="H619" i="32"/>
  <c r="L618" i="32"/>
  <c r="H618" i="32"/>
  <c r="L617" i="32"/>
  <c r="H617" i="32"/>
  <c r="L616" i="32"/>
  <c r="H616" i="32"/>
  <c r="L615" i="32"/>
  <c r="H615" i="32"/>
  <c r="L614" i="32"/>
  <c r="H614" i="32"/>
  <c r="L613" i="32"/>
  <c r="H613" i="32"/>
  <c r="L612" i="32"/>
  <c r="H612" i="32"/>
  <c r="L611" i="32"/>
  <c r="H611" i="32"/>
  <c r="L610" i="32"/>
  <c r="H610" i="32"/>
  <c r="L609" i="32"/>
  <c r="H609" i="32"/>
  <c r="L608" i="32"/>
  <c r="H608" i="32"/>
  <c r="L607" i="32"/>
  <c r="H607" i="32"/>
  <c r="L606" i="32"/>
  <c r="H606" i="32"/>
  <c r="L605" i="32"/>
  <c r="H605" i="32"/>
  <c r="L604" i="32"/>
  <c r="H604" i="32"/>
  <c r="L603" i="32"/>
  <c r="H603" i="32"/>
  <c r="L602" i="32"/>
  <c r="H602" i="32"/>
  <c r="L601" i="32"/>
  <c r="H601" i="32"/>
  <c r="L600" i="32"/>
  <c r="H600" i="32"/>
  <c r="L599" i="32"/>
  <c r="H599" i="32"/>
  <c r="L598" i="32"/>
  <c r="H598" i="32"/>
  <c r="L597" i="32"/>
  <c r="H597" i="32"/>
  <c r="L596" i="32"/>
  <c r="H596" i="32"/>
  <c r="L595" i="32"/>
  <c r="H595" i="32"/>
  <c r="L594" i="32"/>
  <c r="H594" i="32"/>
  <c r="L593" i="32"/>
  <c r="H593" i="32"/>
  <c r="L592" i="32"/>
  <c r="H592" i="32"/>
  <c r="L591" i="32"/>
  <c r="H591" i="32"/>
  <c r="L590" i="32"/>
  <c r="H590" i="32"/>
  <c r="L589" i="32"/>
  <c r="H589" i="32"/>
  <c r="L588" i="32"/>
  <c r="H588" i="32"/>
  <c r="L587" i="32"/>
  <c r="H587" i="32"/>
  <c r="L586" i="32"/>
  <c r="H586" i="32"/>
  <c r="L585" i="32"/>
  <c r="H585" i="32"/>
  <c r="L584" i="32"/>
  <c r="H584" i="32"/>
  <c r="L583" i="32"/>
  <c r="H583" i="32"/>
  <c r="L582" i="32"/>
  <c r="H582" i="32"/>
  <c r="L581" i="32"/>
  <c r="H581" i="32"/>
  <c r="L580" i="32"/>
  <c r="H580" i="32"/>
  <c r="L579" i="32"/>
  <c r="H579" i="32"/>
  <c r="L578" i="32"/>
  <c r="H578" i="32"/>
  <c r="L577" i="32"/>
  <c r="H577" i="32"/>
  <c r="L576" i="32"/>
  <c r="H576" i="32"/>
  <c r="L575" i="32"/>
  <c r="H575" i="32"/>
  <c r="L573" i="32"/>
  <c r="H573" i="32"/>
  <c r="L572" i="32"/>
  <c r="H572" i="32"/>
  <c r="L571" i="32"/>
  <c r="H571" i="32"/>
  <c r="L570" i="32"/>
  <c r="H570" i="32"/>
  <c r="L569" i="32"/>
  <c r="H569" i="32"/>
  <c r="L568" i="32"/>
  <c r="H568" i="32"/>
  <c r="L567" i="32"/>
  <c r="H567" i="32"/>
  <c r="L566" i="32"/>
  <c r="H566" i="32"/>
  <c r="L565" i="32"/>
  <c r="H565" i="32"/>
  <c r="L564" i="32"/>
  <c r="H564" i="32"/>
  <c r="L563" i="32"/>
  <c r="H563" i="32"/>
  <c r="L562" i="32"/>
  <c r="H562" i="32"/>
  <c r="L561" i="32"/>
  <c r="H561" i="32"/>
  <c r="L560" i="32"/>
  <c r="H560" i="32"/>
  <c r="L559" i="32"/>
  <c r="H559" i="32"/>
  <c r="L558" i="32"/>
  <c r="H558" i="32"/>
  <c r="L557" i="32"/>
  <c r="H557" i="32"/>
  <c r="L556" i="32"/>
  <c r="H556" i="32"/>
  <c r="L555" i="32"/>
  <c r="H555" i="32"/>
  <c r="L554" i="32"/>
  <c r="H554" i="32"/>
  <c r="L553" i="32"/>
  <c r="H553" i="32"/>
  <c r="L552" i="32"/>
  <c r="H552" i="32"/>
  <c r="L551" i="32"/>
  <c r="H551" i="32"/>
  <c r="L550" i="32"/>
  <c r="H550" i="32"/>
  <c r="L549" i="32"/>
  <c r="H549" i="32"/>
  <c r="L548" i="32"/>
  <c r="H548" i="32"/>
  <c r="L547" i="32"/>
  <c r="H547" i="32"/>
  <c r="L546" i="32"/>
  <c r="H546" i="32"/>
  <c r="L545" i="32"/>
  <c r="H545" i="32"/>
  <c r="L544" i="32"/>
  <c r="H544" i="32"/>
  <c r="L543" i="32"/>
  <c r="H543" i="32"/>
  <c r="L542" i="32"/>
  <c r="H542" i="32"/>
  <c r="L541" i="32"/>
  <c r="H541" i="32"/>
  <c r="L540" i="32"/>
  <c r="H540" i="32"/>
  <c r="L539" i="32"/>
  <c r="H539" i="32"/>
  <c r="L538" i="32"/>
  <c r="H538" i="32"/>
  <c r="L537" i="32"/>
  <c r="H537" i="32"/>
  <c r="L536" i="32"/>
  <c r="H536" i="32"/>
  <c r="L535" i="32"/>
  <c r="H535" i="32"/>
  <c r="L534" i="32"/>
  <c r="H534" i="32"/>
  <c r="L533" i="32"/>
  <c r="H533" i="32"/>
  <c r="L532" i="32"/>
  <c r="H532" i="32"/>
  <c r="L531" i="32"/>
  <c r="H531" i="32"/>
  <c r="L530" i="32"/>
  <c r="H530" i="32"/>
  <c r="L529" i="32"/>
  <c r="H529" i="32"/>
  <c r="L528" i="32"/>
  <c r="H528" i="32"/>
  <c r="L527" i="32"/>
  <c r="H527" i="32"/>
  <c r="L526" i="32"/>
  <c r="H526" i="32"/>
  <c r="L525" i="32"/>
  <c r="H525" i="32"/>
  <c r="L524" i="32"/>
  <c r="H524" i="32"/>
  <c r="L523" i="32"/>
  <c r="H523" i="32"/>
  <c r="L522" i="32"/>
  <c r="H522" i="32"/>
  <c r="L521" i="32"/>
  <c r="H521" i="32"/>
  <c r="L520" i="32"/>
  <c r="H520" i="32"/>
  <c r="L519" i="32"/>
  <c r="H519" i="32"/>
  <c r="L518" i="32"/>
  <c r="H518" i="32"/>
  <c r="L517" i="32"/>
  <c r="H517" i="32"/>
  <c r="L516" i="32"/>
  <c r="H516" i="32"/>
  <c r="L515" i="32"/>
  <c r="H515" i="32"/>
  <c r="L514" i="32"/>
  <c r="H514" i="32"/>
  <c r="L513" i="32"/>
  <c r="H513" i="32"/>
  <c r="L512" i="32"/>
  <c r="H512" i="32"/>
  <c r="L511" i="32"/>
  <c r="H511" i="32"/>
  <c r="L510" i="32"/>
  <c r="H510" i="32"/>
  <c r="L509" i="32"/>
  <c r="H509" i="32"/>
  <c r="L508" i="32"/>
  <c r="H508" i="32"/>
  <c r="L507" i="32"/>
  <c r="H507" i="32"/>
  <c r="L506" i="32"/>
  <c r="H506" i="32"/>
  <c r="L505" i="32"/>
  <c r="H505" i="32"/>
  <c r="L504" i="32"/>
  <c r="H504" i="32"/>
  <c r="L503" i="32"/>
  <c r="H503" i="32"/>
  <c r="L502" i="32"/>
  <c r="H502" i="32"/>
  <c r="L501" i="32"/>
  <c r="H501" i="32"/>
  <c r="L500" i="32"/>
  <c r="H500" i="32"/>
  <c r="L499" i="32"/>
  <c r="H499" i="32"/>
  <c r="L498" i="32"/>
  <c r="H498" i="32"/>
  <c r="L497" i="32"/>
  <c r="H497" i="32"/>
  <c r="L496" i="32"/>
  <c r="H496" i="32"/>
  <c r="L495" i="32"/>
  <c r="H495" i="32"/>
  <c r="L494" i="32"/>
  <c r="H494" i="32"/>
  <c r="L493" i="32"/>
  <c r="H493" i="32"/>
  <c r="L492" i="32"/>
  <c r="H492" i="32"/>
  <c r="L491" i="32"/>
  <c r="H491" i="32"/>
  <c r="L490" i="32"/>
  <c r="H490" i="32"/>
  <c r="L489" i="32"/>
  <c r="H489" i="32"/>
  <c r="L488" i="32"/>
  <c r="H488" i="32"/>
  <c r="L487" i="32"/>
  <c r="H487" i="32"/>
  <c r="L486" i="32"/>
  <c r="H486" i="32"/>
  <c r="L485" i="32"/>
  <c r="H485" i="32"/>
  <c r="L484" i="32"/>
  <c r="H484" i="32"/>
  <c r="L483" i="32"/>
  <c r="H483" i="32"/>
  <c r="L482" i="32"/>
  <c r="H482" i="32"/>
  <c r="L481" i="32"/>
  <c r="H481" i="32"/>
  <c r="L480" i="32"/>
  <c r="H480" i="32"/>
  <c r="L479" i="32"/>
  <c r="H479" i="32"/>
  <c r="L478" i="32"/>
  <c r="H478" i="32"/>
  <c r="L477" i="32"/>
  <c r="H477" i="32"/>
  <c r="L476" i="32"/>
  <c r="H476" i="32"/>
  <c r="L475" i="32"/>
  <c r="H475" i="32"/>
  <c r="L474" i="32"/>
  <c r="H474" i="32"/>
  <c r="L473" i="32"/>
  <c r="H473" i="32"/>
  <c r="L472" i="32"/>
  <c r="H472" i="32"/>
  <c r="L471" i="32"/>
  <c r="H471" i="32"/>
  <c r="L470" i="32"/>
  <c r="H470" i="32"/>
  <c r="L469" i="32"/>
  <c r="H469" i="32"/>
  <c r="L468" i="32"/>
  <c r="H468" i="32"/>
  <c r="L467" i="32"/>
  <c r="H467" i="32"/>
  <c r="L466" i="32"/>
  <c r="H466" i="32"/>
  <c r="L465" i="32"/>
  <c r="H465" i="32"/>
  <c r="L464" i="32"/>
  <c r="H464" i="32"/>
  <c r="L463" i="32"/>
  <c r="H463" i="32"/>
  <c r="L462" i="32"/>
  <c r="H462" i="32"/>
  <c r="L461" i="32"/>
  <c r="H461" i="32"/>
  <c r="L460" i="32"/>
  <c r="H460" i="32"/>
  <c r="L459" i="32"/>
  <c r="H459" i="32"/>
  <c r="L458" i="32"/>
  <c r="H458" i="32"/>
  <c r="L457" i="32"/>
  <c r="H457" i="32"/>
  <c r="L456" i="32"/>
  <c r="H456" i="32"/>
  <c r="L455" i="32"/>
  <c r="H455" i="32"/>
  <c r="L454" i="32"/>
  <c r="H454" i="32"/>
  <c r="L453" i="32"/>
  <c r="H453" i="32"/>
  <c r="L452" i="32"/>
  <c r="H452" i="32"/>
  <c r="L451" i="32"/>
  <c r="H451" i="32"/>
  <c r="L450" i="32"/>
  <c r="H450" i="32"/>
  <c r="L449" i="32"/>
  <c r="H449" i="32"/>
  <c r="L448" i="32"/>
  <c r="H448" i="32"/>
  <c r="L447" i="32"/>
  <c r="H447" i="32"/>
  <c r="L446" i="32"/>
  <c r="H446" i="32"/>
  <c r="L445" i="32"/>
  <c r="H445" i="32"/>
  <c r="L444" i="32"/>
  <c r="H444" i="32"/>
  <c r="L443" i="32"/>
  <c r="H443" i="32"/>
  <c r="L442" i="32"/>
  <c r="H442" i="32"/>
  <c r="L441" i="32"/>
  <c r="H441" i="32"/>
  <c r="L440" i="32"/>
  <c r="H440" i="32"/>
  <c r="L439" i="32"/>
  <c r="H439" i="32"/>
  <c r="L438" i="32"/>
  <c r="H438" i="32"/>
  <c r="L437" i="32"/>
  <c r="H437" i="32"/>
  <c r="L436" i="32"/>
  <c r="H436" i="32"/>
  <c r="L435" i="32"/>
  <c r="H435" i="32"/>
  <c r="L434" i="32"/>
  <c r="H434" i="32"/>
  <c r="L433" i="32"/>
  <c r="H433" i="32"/>
  <c r="L431" i="32"/>
  <c r="H431" i="32"/>
  <c r="L430" i="32"/>
  <c r="H430" i="32"/>
  <c r="L429" i="32"/>
  <c r="H429" i="32"/>
  <c r="L428" i="32"/>
  <c r="H428" i="32"/>
  <c r="L427" i="32"/>
  <c r="H427" i="32"/>
  <c r="L426" i="32"/>
  <c r="H426" i="32"/>
  <c r="L425" i="32"/>
  <c r="H425" i="32"/>
  <c r="L424" i="32"/>
  <c r="H424" i="32"/>
  <c r="L423" i="32"/>
  <c r="H423" i="32"/>
  <c r="L422" i="32"/>
  <c r="H422" i="32"/>
  <c r="L421" i="32"/>
  <c r="H421" i="32"/>
  <c r="L345" i="32"/>
  <c r="H345" i="32"/>
  <c r="L344" i="32"/>
  <c r="H344" i="32"/>
  <c r="L343" i="32"/>
  <c r="H343" i="32"/>
  <c r="L342" i="32"/>
  <c r="H342" i="32"/>
  <c r="L341" i="32"/>
  <c r="H341" i="32"/>
  <c r="L340" i="32"/>
  <c r="H340" i="32"/>
  <c r="L339" i="32"/>
  <c r="H339" i="32"/>
  <c r="L338" i="32"/>
  <c r="H338" i="32"/>
  <c r="L337" i="32"/>
  <c r="H337" i="32"/>
  <c r="L336" i="32"/>
  <c r="H336" i="32"/>
  <c r="L335" i="32"/>
  <c r="H335" i="32"/>
  <c r="L334" i="32"/>
  <c r="H334" i="32"/>
  <c r="L333" i="32"/>
  <c r="H333" i="32"/>
  <c r="L332" i="32"/>
  <c r="H332" i="32"/>
  <c r="L331" i="32"/>
  <c r="H331" i="32"/>
  <c r="L330" i="32"/>
  <c r="H330" i="32"/>
  <c r="L329" i="32"/>
  <c r="H329" i="32"/>
  <c r="L328" i="32"/>
  <c r="H328" i="32"/>
  <c r="L327" i="32"/>
  <c r="H327" i="32"/>
  <c r="L326" i="32"/>
  <c r="H326" i="32"/>
  <c r="L325" i="32"/>
  <c r="H325" i="32"/>
  <c r="L324" i="32"/>
  <c r="H324" i="32"/>
  <c r="L323" i="32"/>
  <c r="H323" i="32"/>
  <c r="L322" i="32"/>
  <c r="H322" i="32"/>
  <c r="L321" i="32"/>
  <c r="H321" i="32"/>
  <c r="L320" i="32"/>
  <c r="H320" i="32"/>
  <c r="L319" i="32"/>
  <c r="H319" i="32"/>
  <c r="L318" i="32"/>
  <c r="H318" i="32"/>
  <c r="L317" i="32"/>
  <c r="H317" i="32"/>
  <c r="L316" i="32"/>
  <c r="H316" i="32"/>
  <c r="L315" i="32"/>
  <c r="H315" i="32"/>
  <c r="L314" i="32"/>
  <c r="H314" i="32"/>
  <c r="L313" i="32"/>
  <c r="H313" i="32"/>
  <c r="L312" i="32"/>
  <c r="H312" i="32"/>
  <c r="L311" i="32"/>
  <c r="H311" i="32"/>
  <c r="L310" i="32"/>
  <c r="H310" i="32"/>
  <c r="L309" i="32"/>
  <c r="H309" i="32"/>
  <c r="L308" i="32"/>
  <c r="H308" i="32"/>
  <c r="L307" i="32"/>
  <c r="H307" i="32"/>
  <c r="L306" i="32"/>
  <c r="H306" i="32"/>
  <c r="L305" i="32"/>
  <c r="H305" i="32"/>
  <c r="L304" i="32"/>
  <c r="H304" i="32"/>
  <c r="L303" i="32"/>
  <c r="H303" i="32"/>
  <c r="L302" i="32"/>
  <c r="H302" i="32"/>
  <c r="L301" i="32"/>
  <c r="H301" i="32"/>
  <c r="L299" i="32"/>
  <c r="H299" i="32"/>
  <c r="L298" i="32"/>
  <c r="H298" i="32"/>
  <c r="L297" i="32"/>
  <c r="H297" i="32"/>
  <c r="L296" i="32"/>
  <c r="H296" i="32"/>
  <c r="L295" i="32"/>
  <c r="H295" i="32"/>
  <c r="L294" i="32"/>
  <c r="H294" i="32"/>
  <c r="L293" i="32"/>
  <c r="H293" i="32"/>
  <c r="L292" i="32"/>
  <c r="H292" i="32"/>
  <c r="L291" i="32"/>
  <c r="H291" i="32"/>
  <c r="L290" i="32"/>
  <c r="H290" i="32"/>
  <c r="L289" i="32"/>
  <c r="H289" i="32"/>
  <c r="L288" i="32"/>
  <c r="H288" i="32"/>
  <c r="L287" i="32"/>
  <c r="H287" i="32"/>
  <c r="L286" i="32"/>
  <c r="H286" i="32"/>
  <c r="L285" i="32"/>
  <c r="H285" i="32"/>
  <c r="L284" i="32"/>
  <c r="H284" i="32"/>
  <c r="L283" i="32"/>
  <c r="H283" i="32"/>
  <c r="L282" i="32"/>
  <c r="H282" i="32"/>
  <c r="L281" i="32"/>
  <c r="H281" i="32"/>
  <c r="L280" i="32"/>
  <c r="H280" i="32"/>
  <c r="L279" i="32"/>
  <c r="H279" i="32"/>
  <c r="L278" i="32"/>
  <c r="H278" i="32"/>
  <c r="L277" i="32"/>
  <c r="H277" i="32"/>
  <c r="L276" i="32"/>
  <c r="H276" i="32"/>
  <c r="L275" i="32"/>
  <c r="H275" i="32"/>
  <c r="L274" i="32"/>
  <c r="H274" i="32"/>
  <c r="L273" i="32"/>
  <c r="H273" i="32"/>
  <c r="L272" i="32"/>
  <c r="H272" i="32"/>
  <c r="L271" i="32"/>
  <c r="H271" i="32"/>
  <c r="L270" i="32"/>
  <c r="H270" i="32"/>
  <c r="L269" i="32"/>
  <c r="H269" i="32"/>
  <c r="L268" i="32"/>
  <c r="H268" i="32"/>
  <c r="L267" i="32"/>
  <c r="H267" i="32"/>
  <c r="L266" i="32"/>
  <c r="H266" i="32"/>
  <c r="L265" i="32"/>
  <c r="H265" i="32"/>
  <c r="L264" i="32"/>
  <c r="H264" i="32"/>
  <c r="L263" i="32"/>
  <c r="H263" i="32"/>
  <c r="L262" i="32"/>
  <c r="H262" i="32"/>
  <c r="L260" i="32"/>
  <c r="H260" i="32"/>
  <c r="L259" i="32"/>
  <c r="H259" i="32"/>
  <c r="L257" i="32"/>
  <c r="H257" i="32"/>
  <c r="L256" i="32"/>
  <c r="H256" i="32"/>
  <c r="L255" i="32"/>
  <c r="H255" i="32"/>
  <c r="L254" i="32"/>
  <c r="H254" i="32"/>
  <c r="L253" i="32"/>
  <c r="H253" i="32"/>
  <c r="L251" i="32"/>
  <c r="H251" i="32"/>
  <c r="L250" i="32"/>
  <c r="H250" i="32"/>
  <c r="L249" i="32"/>
  <c r="H249" i="32"/>
  <c r="L248" i="32"/>
  <c r="H248" i="32"/>
  <c r="L247" i="32"/>
  <c r="H247" i="32"/>
  <c r="L240" i="32"/>
  <c r="H240" i="32"/>
  <c r="L239" i="32"/>
  <c r="H239" i="32"/>
  <c r="L237" i="32"/>
  <c r="H237" i="32"/>
  <c r="L236" i="32"/>
  <c r="H236" i="32"/>
  <c r="L235" i="32"/>
  <c r="H235" i="32"/>
  <c r="L234" i="32"/>
  <c r="H234" i="32"/>
  <c r="L233" i="32"/>
  <c r="H233" i="32"/>
  <c r="L232" i="32"/>
  <c r="H232" i="32"/>
  <c r="L231" i="32"/>
  <c r="H231" i="32"/>
  <c r="L230" i="32"/>
  <c r="H230" i="32"/>
  <c r="L229" i="32"/>
  <c r="H229" i="32"/>
  <c r="L228" i="32"/>
  <c r="H228" i="32"/>
  <c r="L227" i="32"/>
  <c r="H227" i="32"/>
  <c r="L226" i="32"/>
  <c r="H226" i="32"/>
  <c r="L225" i="32"/>
  <c r="H225" i="32"/>
  <c r="L224" i="32"/>
  <c r="H224" i="32"/>
  <c r="L223" i="32"/>
  <c r="H223" i="32"/>
  <c r="L222" i="32"/>
  <c r="H222" i="32"/>
  <c r="L220" i="32"/>
  <c r="H220" i="32"/>
  <c r="L219" i="32"/>
  <c r="H219" i="32"/>
  <c r="L218" i="32"/>
  <c r="H218" i="32"/>
  <c r="L217" i="32"/>
  <c r="H217" i="32"/>
  <c r="L216" i="32"/>
  <c r="H216" i="32"/>
  <c r="L215" i="32"/>
  <c r="H215" i="32"/>
  <c r="L214" i="32"/>
  <c r="H214" i="32"/>
  <c r="L213" i="32"/>
  <c r="H213" i="32"/>
  <c r="L212" i="32"/>
  <c r="H212" i="32"/>
  <c r="L211" i="32"/>
  <c r="H211" i="32"/>
  <c r="L210" i="32"/>
  <c r="H210" i="32"/>
  <c r="L209" i="32"/>
  <c r="H209" i="32"/>
  <c r="L208" i="32"/>
  <c r="H208" i="32"/>
  <c r="L207" i="32"/>
  <c r="H207" i="32"/>
  <c r="L206" i="32"/>
  <c r="H206" i="32"/>
  <c r="L205" i="32"/>
  <c r="H205" i="32"/>
  <c r="L204" i="32"/>
  <c r="H204" i="32"/>
  <c r="L203" i="32"/>
  <c r="H203" i="32"/>
  <c r="L202" i="32"/>
  <c r="H202" i="32"/>
  <c r="L201" i="32"/>
  <c r="H201" i="32"/>
  <c r="L200" i="32"/>
  <c r="H200" i="32"/>
  <c r="L199" i="32"/>
  <c r="H199" i="32"/>
  <c r="L198" i="32"/>
  <c r="H198" i="32"/>
  <c r="L197" i="32"/>
  <c r="H197" i="32"/>
  <c r="L196" i="32"/>
  <c r="H196" i="32"/>
  <c r="L195" i="32"/>
  <c r="H195" i="32"/>
  <c r="L194" i="32"/>
  <c r="H194" i="32"/>
  <c r="L193" i="32"/>
  <c r="H193" i="32"/>
  <c r="L192" i="32"/>
  <c r="H192" i="32"/>
  <c r="L191" i="32"/>
  <c r="H191" i="32"/>
  <c r="L190" i="32"/>
  <c r="H190" i="32"/>
  <c r="L189" i="32"/>
  <c r="H189" i="32"/>
  <c r="L188" i="32"/>
  <c r="H188" i="32"/>
  <c r="L187" i="32"/>
  <c r="H187" i="32"/>
  <c r="L186" i="32"/>
  <c r="H186" i="32"/>
  <c r="L185" i="32"/>
  <c r="H185" i="32"/>
  <c r="L184" i="32"/>
  <c r="H184" i="32"/>
  <c r="L183" i="32"/>
  <c r="H183" i="32"/>
  <c r="L181" i="32"/>
  <c r="H181" i="32"/>
  <c r="L180" i="32"/>
  <c r="H180" i="32"/>
  <c r="L179" i="32"/>
  <c r="H179" i="32"/>
  <c r="L178" i="32"/>
  <c r="H178" i="32"/>
  <c r="L177" i="32"/>
  <c r="H177" i="32"/>
  <c r="L176" i="32"/>
  <c r="H176" i="32"/>
  <c r="L175" i="32"/>
  <c r="H175" i="32"/>
  <c r="L174" i="32"/>
  <c r="H174" i="32"/>
  <c r="L173" i="32"/>
  <c r="H173" i="32"/>
  <c r="L172" i="32"/>
  <c r="H172" i="32"/>
  <c r="L171" i="32"/>
  <c r="H171" i="32"/>
  <c r="L170" i="32"/>
  <c r="H170" i="32"/>
  <c r="L169" i="32"/>
  <c r="H169" i="32"/>
  <c r="L168" i="32"/>
  <c r="H168" i="32"/>
  <c r="L167" i="32"/>
  <c r="H167" i="32"/>
  <c r="L166" i="32"/>
  <c r="H166" i="32"/>
  <c r="L165" i="32"/>
  <c r="H165" i="32"/>
  <c r="L164" i="32"/>
  <c r="H164" i="32"/>
  <c r="L163" i="32"/>
  <c r="H163" i="32"/>
  <c r="L162" i="32"/>
  <c r="H162" i="32"/>
  <c r="L161" i="32"/>
  <c r="H161" i="32"/>
  <c r="L160" i="32"/>
  <c r="H160" i="32"/>
  <c r="L158" i="32"/>
  <c r="H158" i="32"/>
  <c r="L157" i="32"/>
  <c r="H157" i="32"/>
  <c r="L156" i="32"/>
  <c r="H156" i="32"/>
  <c r="L155" i="32"/>
  <c r="H155" i="32"/>
  <c r="L154" i="32"/>
  <c r="H154" i="32"/>
  <c r="L153" i="32"/>
  <c r="H153" i="32"/>
  <c r="L152" i="32"/>
  <c r="H152" i="32"/>
  <c r="L151" i="32"/>
  <c r="H151" i="32"/>
  <c r="L150" i="32"/>
  <c r="H150" i="32"/>
  <c r="L149" i="32"/>
  <c r="H149" i="32"/>
  <c r="L148" i="32"/>
  <c r="H148" i="32"/>
  <c r="L147" i="32"/>
  <c r="H147" i="32"/>
  <c r="L146" i="32"/>
  <c r="H146" i="32"/>
  <c r="L145" i="32"/>
  <c r="H145" i="32"/>
  <c r="L144" i="32"/>
  <c r="H144" i="32"/>
  <c r="L143" i="32"/>
  <c r="H143" i="32"/>
  <c r="L142" i="32"/>
  <c r="H142" i="32"/>
  <c r="L141" i="32"/>
  <c r="H141" i="32"/>
  <c r="L140" i="32"/>
  <c r="H140" i="32"/>
  <c r="L139" i="32"/>
  <c r="H139" i="32"/>
  <c r="L138" i="32"/>
  <c r="H138" i="32"/>
  <c r="L137" i="32"/>
  <c r="H137" i="32"/>
  <c r="L136" i="32"/>
  <c r="H136" i="32"/>
  <c r="L135" i="32"/>
  <c r="H135" i="32"/>
  <c r="L134" i="32"/>
  <c r="H134" i="32"/>
  <c r="L133" i="32"/>
  <c r="H133" i="32"/>
  <c r="L132" i="32"/>
  <c r="H132" i="32"/>
  <c r="L131" i="32"/>
  <c r="H131" i="32"/>
  <c r="L130" i="32"/>
  <c r="H130" i="32"/>
  <c r="L129" i="32"/>
  <c r="H129" i="32"/>
  <c r="L128" i="32"/>
  <c r="H128" i="32"/>
  <c r="L127" i="32"/>
  <c r="H127" i="32"/>
  <c r="L126" i="32"/>
  <c r="H126" i="32"/>
  <c r="L125" i="32"/>
  <c r="H125" i="32"/>
  <c r="L124" i="32"/>
  <c r="H124" i="32"/>
  <c r="L123" i="32"/>
  <c r="H123" i="32"/>
  <c r="L122" i="32"/>
  <c r="H122" i="32"/>
  <c r="L121" i="32"/>
  <c r="H121" i="32"/>
  <c r="L120" i="32"/>
  <c r="H120" i="32"/>
  <c r="L119" i="32"/>
  <c r="H119" i="32"/>
  <c r="L118" i="32"/>
  <c r="H118" i="32"/>
  <c r="L117" i="32"/>
  <c r="H117" i="32"/>
  <c r="L116" i="32"/>
  <c r="H116" i="32"/>
  <c r="L115" i="32"/>
  <c r="H115" i="32"/>
  <c r="L114" i="32"/>
  <c r="H114" i="32"/>
  <c r="L113" i="32"/>
  <c r="H113" i="32"/>
  <c r="L112" i="32"/>
  <c r="H112" i="32"/>
  <c r="L111" i="32"/>
  <c r="H111" i="32"/>
  <c r="L110" i="32"/>
  <c r="H110" i="32"/>
  <c r="L109" i="32"/>
  <c r="H109" i="32"/>
  <c r="L108" i="32"/>
  <c r="H108" i="32"/>
  <c r="L107" i="32"/>
  <c r="H107" i="32"/>
  <c r="L106" i="32"/>
  <c r="H106" i="32"/>
  <c r="L105" i="32"/>
  <c r="H105" i="32"/>
  <c r="L104" i="32"/>
  <c r="H104" i="32"/>
  <c r="L103" i="32"/>
  <c r="H103" i="32"/>
  <c r="L102" i="32"/>
  <c r="H102" i="32"/>
  <c r="L101" i="32"/>
  <c r="H101" i="32"/>
  <c r="L100" i="32"/>
  <c r="H100" i="32"/>
  <c r="L99" i="32"/>
  <c r="H99" i="32"/>
  <c r="L98" i="32"/>
  <c r="H98" i="32"/>
  <c r="L97" i="32"/>
  <c r="H97" i="32"/>
  <c r="L96" i="32"/>
  <c r="H96" i="32"/>
  <c r="L95" i="32"/>
  <c r="H95" i="32"/>
  <c r="L94" i="32"/>
  <c r="H94" i="32"/>
  <c r="L93" i="32"/>
  <c r="H93" i="32"/>
  <c r="L92" i="32"/>
  <c r="H92" i="32"/>
  <c r="L91" i="32"/>
  <c r="H91" i="32"/>
  <c r="L90" i="32"/>
  <c r="H90" i="32"/>
  <c r="L89" i="32"/>
  <c r="H89" i="32"/>
  <c r="L88" i="32"/>
  <c r="H88" i="32"/>
  <c r="L87" i="32"/>
  <c r="H87" i="32"/>
  <c r="L86" i="32"/>
  <c r="H86" i="32"/>
  <c r="L85" i="32"/>
  <c r="H85" i="32"/>
  <c r="L84" i="32"/>
  <c r="H84" i="32"/>
  <c r="L83" i="32"/>
  <c r="H83" i="32"/>
  <c r="L82" i="32"/>
  <c r="H82" i="32"/>
  <c r="L81" i="32"/>
  <c r="H81" i="32"/>
  <c r="L80" i="32"/>
  <c r="H80" i="32"/>
  <c r="L79" i="32"/>
  <c r="H79" i="32"/>
  <c r="L78" i="32"/>
  <c r="H78" i="32"/>
  <c r="L77" i="32"/>
  <c r="H77" i="32"/>
  <c r="L76" i="32"/>
  <c r="H76" i="32"/>
  <c r="L75" i="32"/>
  <c r="H75" i="32"/>
  <c r="L74" i="32"/>
  <c r="H74" i="32"/>
  <c r="L73" i="32"/>
  <c r="H73" i="32"/>
  <c r="L72" i="32"/>
  <c r="H72" i="32"/>
  <c r="L71" i="32"/>
  <c r="H71" i="32"/>
  <c r="L70" i="32"/>
  <c r="H70" i="32"/>
  <c r="L69" i="32"/>
  <c r="H69" i="32"/>
  <c r="L68" i="32"/>
  <c r="H68" i="32"/>
  <c r="L67" i="32"/>
  <c r="H67" i="32"/>
  <c r="L66" i="32"/>
  <c r="H66" i="32"/>
  <c r="L65" i="32"/>
  <c r="H65" i="32"/>
  <c r="L64" i="32"/>
  <c r="H64" i="32"/>
  <c r="L63" i="32"/>
  <c r="H63" i="32"/>
  <c r="L62" i="32"/>
  <c r="H62" i="32"/>
  <c r="L61" i="32"/>
  <c r="H61" i="32"/>
  <c r="L60" i="32"/>
  <c r="H60" i="32"/>
  <c r="L59" i="32"/>
  <c r="H59" i="32"/>
  <c r="L58" i="32"/>
  <c r="H58" i="32"/>
  <c r="L57" i="32"/>
  <c r="H57" i="32"/>
  <c r="L56" i="32"/>
  <c r="H56" i="32"/>
  <c r="L55" i="32"/>
  <c r="H55" i="32"/>
  <c r="L54" i="32"/>
  <c r="H54" i="32"/>
  <c r="L53" i="32"/>
  <c r="H53" i="32"/>
  <c r="L52" i="32"/>
  <c r="H52" i="32"/>
  <c r="L51" i="32"/>
  <c r="H51" i="32"/>
  <c r="L50" i="32"/>
  <c r="H50" i="32"/>
  <c r="L49" i="32"/>
  <c r="H49" i="32"/>
  <c r="L48" i="32"/>
  <c r="H48" i="32"/>
  <c r="L47" i="32"/>
  <c r="H47" i="32"/>
  <c r="L46" i="32"/>
  <c r="H46" i="32"/>
  <c r="L45" i="32"/>
  <c r="H45" i="32"/>
  <c r="L44" i="32"/>
  <c r="H44" i="32"/>
  <c r="L43" i="32"/>
  <c r="H43" i="32"/>
  <c r="L42" i="32"/>
  <c r="H42" i="32"/>
  <c r="L41" i="32"/>
  <c r="H41" i="32"/>
  <c r="L40" i="32"/>
  <c r="H40" i="32"/>
  <c r="L39" i="32"/>
  <c r="H39" i="32"/>
  <c r="L38" i="32"/>
  <c r="H38" i="32"/>
  <c r="L37" i="32"/>
  <c r="H37" i="32"/>
  <c r="L36" i="32"/>
  <c r="H36" i="32"/>
  <c r="L35" i="32"/>
  <c r="H35" i="32"/>
  <c r="L34" i="32"/>
  <c r="H34" i="32"/>
  <c r="L33" i="32"/>
  <c r="H33" i="32"/>
  <c r="L32" i="32"/>
  <c r="H32" i="32"/>
  <c r="L31" i="32"/>
  <c r="H31" i="32"/>
  <c r="L30" i="32"/>
  <c r="H30" i="32"/>
  <c r="L29" i="32"/>
  <c r="H29" i="32"/>
  <c r="L28" i="32"/>
  <c r="H28" i="32"/>
  <c r="L27" i="32"/>
  <c r="H27" i="32"/>
  <c r="L26" i="32"/>
  <c r="H26" i="32"/>
  <c r="L25" i="32"/>
  <c r="H25" i="32"/>
  <c r="L24" i="32"/>
  <c r="H24" i="32"/>
  <c r="L23" i="32"/>
  <c r="H23" i="32"/>
  <c r="L22" i="32"/>
  <c r="H22" i="32"/>
  <c r="L21" i="32"/>
  <c r="H21" i="32"/>
  <c r="L20" i="32"/>
  <c r="H20" i="32"/>
  <c r="L19" i="32"/>
  <c r="H19" i="32"/>
  <c r="L18" i="32"/>
  <c r="H18" i="32"/>
  <c r="L17" i="32"/>
  <c r="H17" i="32"/>
  <c r="L15" i="32"/>
  <c r="H15" i="32"/>
  <c r="L14" i="32"/>
  <c r="H14" i="32"/>
  <c r="L13" i="32"/>
  <c r="H13" i="32"/>
  <c r="L12" i="32"/>
  <c r="H12" i="32"/>
  <c r="L11" i="32"/>
  <c r="H11" i="32"/>
  <c r="L10" i="32"/>
  <c r="H10" i="32"/>
  <c r="H9" i="32"/>
  <c r="L9" i="32" s="1"/>
  <c r="L8" i="32"/>
  <c r="H8" i="32"/>
  <c r="H7" i="32"/>
  <c r="L7" i="32" s="1"/>
  <c r="A1434" i="24"/>
  <c r="B1434" i="24"/>
  <c r="C1434" i="24"/>
  <c r="D1434" i="24"/>
  <c r="E1434" i="24"/>
  <c r="F1434" i="24"/>
  <c r="A1435" i="24"/>
  <c r="B1435" i="24"/>
  <c r="C1435" i="24"/>
  <c r="D1435" i="24"/>
  <c r="E1435" i="24"/>
  <c r="F1435" i="24"/>
  <c r="A1436" i="24"/>
  <c r="B1436" i="24"/>
  <c r="C1436" i="24"/>
  <c r="D1436" i="24"/>
  <c r="E1436" i="24"/>
  <c r="F1436" i="24"/>
  <c r="A1437" i="24"/>
  <c r="B1437" i="24"/>
  <c r="C1437" i="24"/>
  <c r="D1437" i="24"/>
  <c r="E1437" i="24"/>
  <c r="F1437" i="24"/>
  <c r="A1438" i="24"/>
  <c r="B1438" i="24"/>
  <c r="C1438" i="24"/>
  <c r="D1438" i="24"/>
  <c r="E1438" i="24"/>
  <c r="F1438" i="24"/>
  <c r="A1439" i="24"/>
  <c r="B1439" i="24"/>
  <c r="C1439" i="24"/>
  <c r="D1439" i="24"/>
  <c r="E1439" i="24"/>
  <c r="F1439" i="24"/>
  <c r="A1440" i="24"/>
  <c r="B1440" i="24"/>
  <c r="C1440" i="24"/>
  <c r="D1440" i="24"/>
  <c r="E1440" i="24"/>
  <c r="F1440" i="24"/>
  <c r="A1441" i="24"/>
  <c r="B1441" i="24"/>
  <c r="C1441" i="24"/>
  <c r="D1441" i="24"/>
  <c r="E1441" i="24"/>
  <c r="F1441" i="24"/>
  <c r="A1442" i="24"/>
  <c r="B1442" i="24"/>
  <c r="C1442" i="24"/>
  <c r="D1442" i="24"/>
  <c r="E1442" i="24"/>
  <c r="F1442" i="24"/>
  <c r="A1443" i="24"/>
  <c r="B1443" i="24"/>
  <c r="C1443" i="24"/>
  <c r="D1443" i="24"/>
  <c r="E1443" i="24"/>
  <c r="F1443" i="24"/>
  <c r="A1444" i="24"/>
  <c r="B1444" i="24"/>
  <c r="C1444" i="24"/>
  <c r="D1444" i="24"/>
  <c r="E1444" i="24"/>
  <c r="F1444" i="24"/>
  <c r="A1445" i="24"/>
  <c r="B1445" i="24"/>
  <c r="C1445" i="24"/>
  <c r="D1445" i="24"/>
  <c r="E1445" i="24"/>
  <c r="F1445" i="24"/>
  <c r="A1446" i="24"/>
  <c r="B1446" i="24"/>
  <c r="C1446" i="24"/>
  <c r="D1446" i="24"/>
  <c r="E1446" i="24"/>
  <c r="F1446" i="24"/>
  <c r="A1447" i="24"/>
  <c r="B1447" i="24"/>
  <c r="C1447" i="24"/>
  <c r="D1447" i="24"/>
  <c r="E1447" i="24"/>
  <c r="F1447" i="24"/>
  <c r="A1448" i="24"/>
  <c r="B1448" i="24"/>
  <c r="C1448" i="24"/>
  <c r="D1448" i="24"/>
  <c r="E1448" i="24"/>
  <c r="F1448" i="24"/>
  <c r="A1449" i="24"/>
  <c r="B1449" i="24"/>
  <c r="C1449" i="24"/>
  <c r="D1449" i="24"/>
  <c r="E1449" i="24"/>
  <c r="F1449" i="24"/>
  <c r="A1450" i="24"/>
  <c r="B1450" i="24"/>
  <c r="C1450" i="24"/>
  <c r="D1450" i="24"/>
  <c r="E1450" i="24"/>
  <c r="F1450" i="24"/>
  <c r="A1451" i="24"/>
  <c r="B1451" i="24"/>
  <c r="C1451" i="24"/>
  <c r="D1451" i="24"/>
  <c r="E1451" i="24"/>
  <c r="F1451" i="24"/>
  <c r="A1452" i="24"/>
  <c r="B1452" i="24"/>
  <c r="C1452" i="24"/>
  <c r="D1452" i="24"/>
  <c r="E1452" i="24"/>
  <c r="F1452" i="24"/>
  <c r="A1453" i="24"/>
  <c r="B1453" i="24"/>
  <c r="C1453" i="24"/>
  <c r="D1453" i="24"/>
  <c r="E1453" i="24"/>
  <c r="F1453" i="24"/>
  <c r="A1454" i="24"/>
  <c r="B1454" i="24"/>
  <c r="C1454" i="24"/>
  <c r="D1454" i="24"/>
  <c r="E1454" i="24"/>
  <c r="F1454" i="24"/>
  <c r="A1455" i="24"/>
  <c r="B1455" i="24"/>
  <c r="C1455" i="24"/>
  <c r="D1455" i="24"/>
  <c r="E1455" i="24"/>
  <c r="F1455" i="24"/>
  <c r="A1456" i="24"/>
  <c r="B1456" i="24"/>
  <c r="C1456" i="24"/>
  <c r="D1456" i="24"/>
  <c r="E1456" i="24"/>
  <c r="F1456" i="24"/>
  <c r="A1457" i="24"/>
  <c r="B1457" i="24"/>
  <c r="C1457" i="24"/>
  <c r="D1457" i="24"/>
  <c r="E1457" i="24"/>
  <c r="F1457" i="24"/>
  <c r="A7" i="24"/>
  <c r="B7" i="24"/>
  <c r="C7" i="24"/>
  <c r="D7" i="24"/>
  <c r="E7" i="24"/>
  <c r="F7" i="24"/>
  <c r="A8" i="24"/>
  <c r="B8" i="24"/>
  <c r="C8" i="24"/>
  <c r="D8" i="24"/>
  <c r="E8" i="24"/>
  <c r="F8" i="24"/>
  <c r="A9" i="24"/>
  <c r="B9" i="24"/>
  <c r="C9" i="24"/>
  <c r="D9" i="24"/>
  <c r="E9" i="24"/>
  <c r="F9" i="24"/>
  <c r="A10" i="24"/>
  <c r="B10" i="24"/>
  <c r="C10" i="24"/>
  <c r="D10" i="24"/>
  <c r="E10" i="24"/>
  <c r="F10" i="24"/>
  <c r="A11" i="24"/>
  <c r="B11" i="24"/>
  <c r="C11" i="24"/>
  <c r="D11" i="24"/>
  <c r="E11" i="24"/>
  <c r="F11" i="24"/>
  <c r="A12" i="24"/>
  <c r="B12" i="24"/>
  <c r="C12" i="24"/>
  <c r="D12" i="24"/>
  <c r="E12" i="24"/>
  <c r="F12" i="24"/>
  <c r="A13" i="24"/>
  <c r="B13" i="24"/>
  <c r="C13" i="24"/>
  <c r="D13" i="24"/>
  <c r="E13" i="24"/>
  <c r="F13" i="24"/>
  <c r="A14" i="24"/>
  <c r="B14" i="24"/>
  <c r="C14" i="24"/>
  <c r="D14" i="24"/>
  <c r="E14" i="24"/>
  <c r="F14" i="24"/>
  <c r="A15" i="24"/>
  <c r="B15" i="24"/>
  <c r="C15" i="24"/>
  <c r="D15" i="24"/>
  <c r="E15" i="24"/>
  <c r="F15" i="24"/>
  <c r="A16" i="24"/>
  <c r="D16" i="24"/>
  <c r="E16" i="24"/>
  <c r="F16" i="24"/>
  <c r="A17" i="24"/>
  <c r="B17" i="24"/>
  <c r="C17" i="24"/>
  <c r="D17" i="24"/>
  <c r="E17" i="24"/>
  <c r="F17" i="24"/>
  <c r="A18" i="24"/>
  <c r="B18" i="24"/>
  <c r="C18" i="24"/>
  <c r="D18" i="24"/>
  <c r="E18" i="24"/>
  <c r="F18" i="24"/>
  <c r="A19" i="24"/>
  <c r="B19" i="24"/>
  <c r="C19" i="24"/>
  <c r="D19" i="24"/>
  <c r="E19" i="24"/>
  <c r="F19" i="24"/>
  <c r="A20" i="24"/>
  <c r="B20" i="24"/>
  <c r="C20" i="24"/>
  <c r="D20" i="24"/>
  <c r="E20" i="24"/>
  <c r="F20" i="24"/>
  <c r="A21" i="24"/>
  <c r="B21" i="24"/>
  <c r="C21" i="24"/>
  <c r="D21" i="24"/>
  <c r="E21" i="24"/>
  <c r="F21" i="24"/>
  <c r="A22" i="24"/>
  <c r="B22" i="24"/>
  <c r="C22" i="24"/>
  <c r="D22" i="24"/>
  <c r="E22" i="24"/>
  <c r="F22" i="24"/>
  <c r="A23" i="24"/>
  <c r="B23" i="24"/>
  <c r="C23" i="24"/>
  <c r="D23" i="24"/>
  <c r="E23" i="24"/>
  <c r="F23" i="24"/>
  <c r="A24" i="24"/>
  <c r="B24" i="24"/>
  <c r="C24" i="24"/>
  <c r="D24" i="24"/>
  <c r="E24" i="24"/>
  <c r="F24" i="24"/>
  <c r="A25" i="24"/>
  <c r="B25" i="24"/>
  <c r="C25" i="24"/>
  <c r="D25" i="24"/>
  <c r="E25" i="24"/>
  <c r="F25" i="24"/>
  <c r="A26" i="24"/>
  <c r="B26" i="24"/>
  <c r="C26" i="24"/>
  <c r="D26" i="24"/>
  <c r="E26" i="24"/>
  <c r="F26" i="24"/>
  <c r="A27" i="24"/>
  <c r="B27" i="24"/>
  <c r="C27" i="24"/>
  <c r="D27" i="24"/>
  <c r="E27" i="24"/>
  <c r="F27" i="24"/>
  <c r="A28" i="24"/>
  <c r="B28" i="24"/>
  <c r="C28" i="24"/>
  <c r="D28" i="24"/>
  <c r="E28" i="24"/>
  <c r="F28" i="24"/>
  <c r="A29" i="24"/>
  <c r="B29" i="24"/>
  <c r="C29" i="24"/>
  <c r="D29" i="24"/>
  <c r="E29" i="24"/>
  <c r="F29" i="24"/>
  <c r="A30" i="24"/>
  <c r="B30" i="24"/>
  <c r="C30" i="24"/>
  <c r="D30" i="24"/>
  <c r="E30" i="24"/>
  <c r="F30" i="24"/>
  <c r="A31" i="24"/>
  <c r="B31" i="24"/>
  <c r="C31" i="24"/>
  <c r="D31" i="24"/>
  <c r="E31" i="24"/>
  <c r="F31" i="24"/>
  <c r="A32" i="24"/>
  <c r="B32" i="24"/>
  <c r="C32" i="24"/>
  <c r="D32" i="24"/>
  <c r="E32" i="24"/>
  <c r="F32" i="24"/>
  <c r="A33" i="24"/>
  <c r="B33" i="24"/>
  <c r="C33" i="24"/>
  <c r="D33" i="24"/>
  <c r="E33" i="24"/>
  <c r="F33" i="24"/>
  <c r="A34" i="24"/>
  <c r="B34" i="24"/>
  <c r="C34" i="24"/>
  <c r="D34" i="24"/>
  <c r="E34" i="24"/>
  <c r="F34" i="24"/>
  <c r="A35" i="24"/>
  <c r="B35" i="24"/>
  <c r="C35" i="24"/>
  <c r="D35" i="24"/>
  <c r="E35" i="24"/>
  <c r="F35" i="24"/>
  <c r="A36" i="24"/>
  <c r="B36" i="24"/>
  <c r="C36" i="24"/>
  <c r="D36" i="24"/>
  <c r="E36" i="24"/>
  <c r="F36" i="24"/>
  <c r="A37" i="24"/>
  <c r="B37" i="24"/>
  <c r="C37" i="24"/>
  <c r="D37" i="24"/>
  <c r="E37" i="24"/>
  <c r="F37" i="24"/>
  <c r="A38" i="24"/>
  <c r="B38" i="24"/>
  <c r="C38" i="24"/>
  <c r="D38" i="24"/>
  <c r="E38" i="24"/>
  <c r="F38" i="24"/>
  <c r="A39" i="24"/>
  <c r="B39" i="24"/>
  <c r="C39" i="24"/>
  <c r="D39" i="24"/>
  <c r="E39" i="24"/>
  <c r="F39" i="24"/>
  <c r="A40" i="24"/>
  <c r="B40" i="24"/>
  <c r="C40" i="24"/>
  <c r="D40" i="24"/>
  <c r="E40" i="24"/>
  <c r="F40" i="24"/>
  <c r="A41" i="24"/>
  <c r="B41" i="24"/>
  <c r="C41" i="24"/>
  <c r="D41" i="24"/>
  <c r="E41" i="24"/>
  <c r="F41" i="24"/>
  <c r="A42" i="24"/>
  <c r="B42" i="24"/>
  <c r="C42" i="24"/>
  <c r="D42" i="24"/>
  <c r="E42" i="24"/>
  <c r="F42" i="24"/>
  <c r="A43" i="24"/>
  <c r="B43" i="24"/>
  <c r="C43" i="24"/>
  <c r="D43" i="24"/>
  <c r="E43" i="24"/>
  <c r="F43" i="24"/>
  <c r="A44" i="24"/>
  <c r="B44" i="24"/>
  <c r="C44" i="24"/>
  <c r="D44" i="24"/>
  <c r="E44" i="24"/>
  <c r="F44" i="24"/>
  <c r="A45" i="24"/>
  <c r="B45" i="24"/>
  <c r="C45" i="24"/>
  <c r="D45" i="24"/>
  <c r="E45" i="24"/>
  <c r="F45" i="24"/>
  <c r="A46" i="24"/>
  <c r="B46" i="24"/>
  <c r="C46" i="24"/>
  <c r="D46" i="24"/>
  <c r="E46" i="24"/>
  <c r="F46" i="24"/>
  <c r="A47" i="24"/>
  <c r="B47" i="24"/>
  <c r="C47" i="24"/>
  <c r="D47" i="24"/>
  <c r="E47" i="24"/>
  <c r="F47" i="24"/>
  <c r="A48" i="24"/>
  <c r="B48" i="24"/>
  <c r="C48" i="24"/>
  <c r="D48" i="24"/>
  <c r="E48" i="24"/>
  <c r="F48" i="24"/>
  <c r="A49" i="24"/>
  <c r="B49" i="24"/>
  <c r="C49" i="24"/>
  <c r="D49" i="24"/>
  <c r="E49" i="24"/>
  <c r="F49" i="24"/>
  <c r="A50" i="24"/>
  <c r="B50" i="24"/>
  <c r="C50" i="24"/>
  <c r="D50" i="24"/>
  <c r="E50" i="24"/>
  <c r="F50" i="24"/>
  <c r="A51" i="24"/>
  <c r="B51" i="24"/>
  <c r="C51" i="24"/>
  <c r="D51" i="24"/>
  <c r="E51" i="24"/>
  <c r="F51" i="24"/>
  <c r="A52" i="24"/>
  <c r="B52" i="24"/>
  <c r="C52" i="24"/>
  <c r="D52" i="24"/>
  <c r="E52" i="24"/>
  <c r="F52" i="24"/>
  <c r="A53" i="24"/>
  <c r="B53" i="24"/>
  <c r="C53" i="24"/>
  <c r="D53" i="24"/>
  <c r="E53" i="24"/>
  <c r="F53" i="24"/>
  <c r="A54" i="24"/>
  <c r="B54" i="24"/>
  <c r="C54" i="24"/>
  <c r="D54" i="24"/>
  <c r="E54" i="24"/>
  <c r="F54" i="24"/>
  <c r="A55" i="24"/>
  <c r="B55" i="24"/>
  <c r="C55" i="24"/>
  <c r="D55" i="24"/>
  <c r="E55" i="24"/>
  <c r="F55" i="24"/>
  <c r="A56" i="24"/>
  <c r="B56" i="24"/>
  <c r="C56" i="24"/>
  <c r="D56" i="24"/>
  <c r="E56" i="24"/>
  <c r="F56" i="24"/>
  <c r="A57" i="24"/>
  <c r="B57" i="24"/>
  <c r="C57" i="24"/>
  <c r="D57" i="24"/>
  <c r="E57" i="24"/>
  <c r="F57" i="24"/>
  <c r="A58" i="24"/>
  <c r="B58" i="24"/>
  <c r="C58" i="24"/>
  <c r="D58" i="24"/>
  <c r="E58" i="24"/>
  <c r="F58" i="24"/>
  <c r="A59" i="24"/>
  <c r="B59" i="24"/>
  <c r="C59" i="24"/>
  <c r="D59" i="24"/>
  <c r="E59" i="24"/>
  <c r="F59" i="24"/>
  <c r="A60" i="24"/>
  <c r="B60" i="24"/>
  <c r="C60" i="24"/>
  <c r="D60" i="24"/>
  <c r="E60" i="24"/>
  <c r="F60" i="24"/>
  <c r="A61" i="24"/>
  <c r="B61" i="24"/>
  <c r="C61" i="24"/>
  <c r="D61" i="24"/>
  <c r="E61" i="24"/>
  <c r="F61" i="24"/>
  <c r="A62" i="24"/>
  <c r="B62" i="24"/>
  <c r="C62" i="24"/>
  <c r="D62" i="24"/>
  <c r="E62" i="24"/>
  <c r="F62" i="24"/>
  <c r="A63" i="24"/>
  <c r="B63" i="24"/>
  <c r="C63" i="24"/>
  <c r="D63" i="24"/>
  <c r="E63" i="24"/>
  <c r="F63" i="24"/>
  <c r="A64" i="24"/>
  <c r="B64" i="24"/>
  <c r="C64" i="24"/>
  <c r="D64" i="24"/>
  <c r="E64" i="24"/>
  <c r="F64" i="24"/>
  <c r="A65" i="24"/>
  <c r="B65" i="24"/>
  <c r="C65" i="24"/>
  <c r="D65" i="24"/>
  <c r="E65" i="24"/>
  <c r="F65" i="24"/>
  <c r="A66" i="24"/>
  <c r="B66" i="24"/>
  <c r="C66" i="24"/>
  <c r="D66" i="24"/>
  <c r="E66" i="24"/>
  <c r="F66" i="24"/>
  <c r="A67" i="24"/>
  <c r="B67" i="24"/>
  <c r="C67" i="24"/>
  <c r="D67" i="24"/>
  <c r="E67" i="24"/>
  <c r="F67" i="24"/>
  <c r="A68" i="24"/>
  <c r="B68" i="24"/>
  <c r="C68" i="24"/>
  <c r="D68" i="24"/>
  <c r="E68" i="24"/>
  <c r="F68" i="24"/>
  <c r="A69" i="24"/>
  <c r="B69" i="24"/>
  <c r="C69" i="24"/>
  <c r="D69" i="24"/>
  <c r="E69" i="24"/>
  <c r="F69" i="24"/>
  <c r="A70" i="24"/>
  <c r="B70" i="24"/>
  <c r="C70" i="24"/>
  <c r="D70" i="24"/>
  <c r="E70" i="24"/>
  <c r="F70" i="24"/>
  <c r="A71" i="24"/>
  <c r="B71" i="24"/>
  <c r="C71" i="24"/>
  <c r="D71" i="24"/>
  <c r="E71" i="24"/>
  <c r="F71" i="24"/>
  <c r="A72" i="24"/>
  <c r="B72" i="24"/>
  <c r="C72" i="24"/>
  <c r="D72" i="24"/>
  <c r="E72" i="24"/>
  <c r="F72" i="24"/>
  <c r="A73" i="24"/>
  <c r="B73" i="24"/>
  <c r="C73" i="24"/>
  <c r="D73" i="24"/>
  <c r="E73" i="24"/>
  <c r="F73" i="24"/>
  <c r="A74" i="24"/>
  <c r="B74" i="24"/>
  <c r="C74" i="24"/>
  <c r="D74" i="24"/>
  <c r="E74" i="24"/>
  <c r="F74" i="24"/>
  <c r="A75" i="24"/>
  <c r="B75" i="24"/>
  <c r="C75" i="24"/>
  <c r="D75" i="24"/>
  <c r="E75" i="24"/>
  <c r="F75" i="24"/>
  <c r="A76" i="24"/>
  <c r="B76" i="24"/>
  <c r="C76" i="24"/>
  <c r="D76" i="24"/>
  <c r="E76" i="24"/>
  <c r="F76" i="24"/>
  <c r="A77" i="24"/>
  <c r="B77" i="24"/>
  <c r="C77" i="24"/>
  <c r="D77" i="24"/>
  <c r="E77" i="24"/>
  <c r="F77" i="24"/>
  <c r="A78" i="24"/>
  <c r="B78" i="24"/>
  <c r="C78" i="24"/>
  <c r="D78" i="24"/>
  <c r="E78" i="24"/>
  <c r="F78" i="24"/>
  <c r="A79" i="24"/>
  <c r="B79" i="24"/>
  <c r="C79" i="24"/>
  <c r="D79" i="24"/>
  <c r="E79" i="24"/>
  <c r="F79" i="24"/>
  <c r="A80" i="24"/>
  <c r="B80" i="24"/>
  <c r="C80" i="24"/>
  <c r="D80" i="24"/>
  <c r="E80" i="24"/>
  <c r="F80" i="24"/>
  <c r="A81" i="24"/>
  <c r="B81" i="24"/>
  <c r="C81" i="24"/>
  <c r="D81" i="24"/>
  <c r="E81" i="24"/>
  <c r="F81" i="24"/>
  <c r="A82" i="24"/>
  <c r="B82" i="24"/>
  <c r="C82" i="24"/>
  <c r="D82" i="24"/>
  <c r="E82" i="24"/>
  <c r="F82" i="24"/>
  <c r="A83" i="24"/>
  <c r="B83" i="24"/>
  <c r="C83" i="24"/>
  <c r="D83" i="24"/>
  <c r="E83" i="24"/>
  <c r="F83" i="24"/>
  <c r="A84" i="24"/>
  <c r="B84" i="24"/>
  <c r="C84" i="24"/>
  <c r="D84" i="24"/>
  <c r="E84" i="24"/>
  <c r="F84" i="24"/>
  <c r="A85" i="24"/>
  <c r="B85" i="24"/>
  <c r="C85" i="24"/>
  <c r="D85" i="24"/>
  <c r="E85" i="24"/>
  <c r="F85" i="24"/>
  <c r="A86" i="24"/>
  <c r="B86" i="24"/>
  <c r="C86" i="24"/>
  <c r="D86" i="24"/>
  <c r="E86" i="24"/>
  <c r="F86" i="24"/>
  <c r="A87" i="24"/>
  <c r="B87" i="24"/>
  <c r="C87" i="24"/>
  <c r="D87" i="24"/>
  <c r="E87" i="24"/>
  <c r="F87" i="24"/>
  <c r="A88" i="24"/>
  <c r="B88" i="24"/>
  <c r="C88" i="24"/>
  <c r="D88" i="24"/>
  <c r="E88" i="24"/>
  <c r="F88" i="24"/>
  <c r="A89" i="24"/>
  <c r="B89" i="24"/>
  <c r="C89" i="24"/>
  <c r="D89" i="24"/>
  <c r="E89" i="24"/>
  <c r="F89" i="24"/>
  <c r="A90" i="24"/>
  <c r="B90" i="24"/>
  <c r="C90" i="24"/>
  <c r="D90" i="24"/>
  <c r="E90" i="24"/>
  <c r="F90" i="24"/>
  <c r="A91" i="24"/>
  <c r="B91" i="24"/>
  <c r="C91" i="24"/>
  <c r="D91" i="24"/>
  <c r="E91" i="24"/>
  <c r="F91" i="24"/>
  <c r="A92" i="24"/>
  <c r="B92" i="24"/>
  <c r="C92" i="24"/>
  <c r="D92" i="24"/>
  <c r="E92" i="24"/>
  <c r="F92" i="24"/>
  <c r="A93" i="24"/>
  <c r="B93" i="24"/>
  <c r="C93" i="24"/>
  <c r="D93" i="24"/>
  <c r="E93" i="24"/>
  <c r="F93" i="24"/>
  <c r="A94" i="24"/>
  <c r="B94" i="24"/>
  <c r="C94" i="24"/>
  <c r="D94" i="24"/>
  <c r="E94" i="24"/>
  <c r="F94" i="24"/>
  <c r="A95" i="24"/>
  <c r="B95" i="24"/>
  <c r="C95" i="24"/>
  <c r="D95" i="24"/>
  <c r="E95" i="24"/>
  <c r="F95" i="24"/>
  <c r="A96" i="24"/>
  <c r="B96" i="24"/>
  <c r="C96" i="24"/>
  <c r="D96" i="24"/>
  <c r="E96" i="24"/>
  <c r="F96" i="24"/>
  <c r="A97" i="24"/>
  <c r="B97" i="24"/>
  <c r="C97" i="24"/>
  <c r="D97" i="24"/>
  <c r="E97" i="24"/>
  <c r="F97" i="24"/>
  <c r="A98" i="24"/>
  <c r="B98" i="24"/>
  <c r="C98" i="24"/>
  <c r="D98" i="24"/>
  <c r="E98" i="24"/>
  <c r="F98" i="24"/>
  <c r="A99" i="24"/>
  <c r="B99" i="24"/>
  <c r="C99" i="24"/>
  <c r="D99" i="24"/>
  <c r="E99" i="24"/>
  <c r="F99" i="24"/>
  <c r="A100" i="24"/>
  <c r="B100" i="24"/>
  <c r="C100" i="24"/>
  <c r="D100" i="24"/>
  <c r="E100" i="24"/>
  <c r="F100" i="24"/>
  <c r="A101" i="24"/>
  <c r="B101" i="24"/>
  <c r="C101" i="24"/>
  <c r="D101" i="24"/>
  <c r="E101" i="24"/>
  <c r="F101" i="24"/>
  <c r="A102" i="24"/>
  <c r="B102" i="24"/>
  <c r="C102" i="24"/>
  <c r="D102" i="24"/>
  <c r="E102" i="24"/>
  <c r="F102" i="24"/>
  <c r="A103" i="24"/>
  <c r="B103" i="24"/>
  <c r="C103" i="24"/>
  <c r="D103" i="24"/>
  <c r="E103" i="24"/>
  <c r="F103" i="24"/>
  <c r="A104" i="24"/>
  <c r="B104" i="24"/>
  <c r="C104" i="24"/>
  <c r="D104" i="24"/>
  <c r="E104" i="24"/>
  <c r="F104" i="24"/>
  <c r="A105" i="24"/>
  <c r="B105" i="24"/>
  <c r="C105" i="24"/>
  <c r="D105" i="24"/>
  <c r="E105" i="24"/>
  <c r="F105" i="24"/>
  <c r="A106" i="24"/>
  <c r="B106" i="24"/>
  <c r="C106" i="24"/>
  <c r="D106" i="24"/>
  <c r="E106" i="24"/>
  <c r="F106" i="24"/>
  <c r="A107" i="24"/>
  <c r="B107" i="24"/>
  <c r="C107" i="24"/>
  <c r="D107" i="24"/>
  <c r="E107" i="24"/>
  <c r="F107" i="24"/>
  <c r="A108" i="24"/>
  <c r="B108" i="24"/>
  <c r="C108" i="24"/>
  <c r="D108" i="24"/>
  <c r="E108" i="24"/>
  <c r="F108" i="24"/>
  <c r="A109" i="24"/>
  <c r="B109" i="24"/>
  <c r="C109" i="24"/>
  <c r="D109" i="24"/>
  <c r="E109" i="24"/>
  <c r="F109" i="24"/>
  <c r="A110" i="24"/>
  <c r="B110" i="24"/>
  <c r="C110" i="24"/>
  <c r="D110" i="24"/>
  <c r="E110" i="24"/>
  <c r="F110" i="24"/>
  <c r="A111" i="24"/>
  <c r="B111" i="24"/>
  <c r="C111" i="24"/>
  <c r="D111" i="24"/>
  <c r="E111" i="24"/>
  <c r="F111" i="24"/>
  <c r="A112" i="24"/>
  <c r="B112" i="24"/>
  <c r="C112" i="24"/>
  <c r="D112" i="24"/>
  <c r="E112" i="24"/>
  <c r="F112" i="24"/>
  <c r="A113" i="24"/>
  <c r="B113" i="24"/>
  <c r="C113" i="24"/>
  <c r="D113" i="24"/>
  <c r="E113" i="24"/>
  <c r="F113" i="24"/>
  <c r="A114" i="24"/>
  <c r="B114" i="24"/>
  <c r="C114" i="24"/>
  <c r="D114" i="24"/>
  <c r="E114" i="24"/>
  <c r="F114" i="24"/>
  <c r="A115" i="24"/>
  <c r="B115" i="24"/>
  <c r="C115" i="24"/>
  <c r="D115" i="24"/>
  <c r="E115" i="24"/>
  <c r="F115" i="24"/>
  <c r="A116" i="24"/>
  <c r="B116" i="24"/>
  <c r="C116" i="24"/>
  <c r="D116" i="24"/>
  <c r="E116" i="24"/>
  <c r="F116" i="24"/>
  <c r="A117" i="24"/>
  <c r="B117" i="24"/>
  <c r="C117" i="24"/>
  <c r="D117" i="24"/>
  <c r="E117" i="24"/>
  <c r="F117" i="24"/>
  <c r="A118" i="24"/>
  <c r="B118" i="24"/>
  <c r="C118" i="24"/>
  <c r="D118" i="24"/>
  <c r="E118" i="24"/>
  <c r="F118" i="24"/>
  <c r="A119" i="24"/>
  <c r="B119" i="24"/>
  <c r="C119" i="24"/>
  <c r="D119" i="24"/>
  <c r="E119" i="24"/>
  <c r="F119" i="24"/>
  <c r="A120" i="24"/>
  <c r="B120" i="24"/>
  <c r="C120" i="24"/>
  <c r="D120" i="24"/>
  <c r="E120" i="24"/>
  <c r="F120" i="24"/>
  <c r="A121" i="24"/>
  <c r="B121" i="24"/>
  <c r="C121" i="24"/>
  <c r="D121" i="24"/>
  <c r="E121" i="24"/>
  <c r="F121" i="24"/>
  <c r="A122" i="24"/>
  <c r="B122" i="24"/>
  <c r="C122" i="24"/>
  <c r="D122" i="24"/>
  <c r="E122" i="24"/>
  <c r="F122" i="24"/>
  <c r="A123" i="24"/>
  <c r="B123" i="24"/>
  <c r="C123" i="24"/>
  <c r="D123" i="24"/>
  <c r="E123" i="24"/>
  <c r="F123" i="24"/>
  <c r="A124" i="24"/>
  <c r="B124" i="24"/>
  <c r="C124" i="24"/>
  <c r="D124" i="24"/>
  <c r="E124" i="24"/>
  <c r="F124" i="24"/>
  <c r="A125" i="24"/>
  <c r="B125" i="24"/>
  <c r="C125" i="24"/>
  <c r="D125" i="24"/>
  <c r="E125" i="24"/>
  <c r="F125" i="24"/>
  <c r="A126" i="24"/>
  <c r="B126" i="24"/>
  <c r="C126" i="24"/>
  <c r="D126" i="24"/>
  <c r="E126" i="24"/>
  <c r="F126" i="24"/>
  <c r="A127" i="24"/>
  <c r="B127" i="24"/>
  <c r="C127" i="24"/>
  <c r="D127" i="24"/>
  <c r="E127" i="24"/>
  <c r="F127" i="24"/>
  <c r="A128" i="24"/>
  <c r="B128" i="24"/>
  <c r="C128" i="24"/>
  <c r="D128" i="24"/>
  <c r="E128" i="24"/>
  <c r="F128" i="24"/>
  <c r="A129" i="24"/>
  <c r="B129" i="24"/>
  <c r="C129" i="24"/>
  <c r="D129" i="24"/>
  <c r="E129" i="24"/>
  <c r="F129" i="24"/>
  <c r="A130" i="24"/>
  <c r="B130" i="24"/>
  <c r="C130" i="24"/>
  <c r="D130" i="24"/>
  <c r="E130" i="24"/>
  <c r="F130" i="24"/>
  <c r="A131" i="24"/>
  <c r="B131" i="24"/>
  <c r="C131" i="24"/>
  <c r="D131" i="24"/>
  <c r="E131" i="24"/>
  <c r="F131" i="24"/>
  <c r="A132" i="24"/>
  <c r="B132" i="24"/>
  <c r="C132" i="24"/>
  <c r="D132" i="24"/>
  <c r="E132" i="24"/>
  <c r="F132" i="24"/>
  <c r="A133" i="24"/>
  <c r="B133" i="24"/>
  <c r="C133" i="24"/>
  <c r="D133" i="24"/>
  <c r="E133" i="24"/>
  <c r="F133" i="24"/>
  <c r="A134" i="24"/>
  <c r="B134" i="24"/>
  <c r="C134" i="24"/>
  <c r="D134" i="24"/>
  <c r="E134" i="24"/>
  <c r="F134" i="24"/>
  <c r="A135" i="24"/>
  <c r="B135" i="24"/>
  <c r="C135" i="24"/>
  <c r="D135" i="24"/>
  <c r="E135" i="24"/>
  <c r="F135" i="24"/>
  <c r="A136" i="24"/>
  <c r="B136" i="24"/>
  <c r="C136" i="24"/>
  <c r="D136" i="24"/>
  <c r="E136" i="24"/>
  <c r="F136" i="24"/>
  <c r="A137" i="24"/>
  <c r="B137" i="24"/>
  <c r="C137" i="24"/>
  <c r="D137" i="24"/>
  <c r="E137" i="24"/>
  <c r="F137" i="24"/>
  <c r="A138" i="24"/>
  <c r="B138" i="24"/>
  <c r="C138" i="24"/>
  <c r="D138" i="24"/>
  <c r="E138" i="24"/>
  <c r="F138" i="24"/>
  <c r="A139" i="24"/>
  <c r="B139" i="24"/>
  <c r="C139" i="24"/>
  <c r="D139" i="24"/>
  <c r="E139" i="24"/>
  <c r="F139" i="24"/>
  <c r="A140" i="24"/>
  <c r="B140" i="24"/>
  <c r="C140" i="24"/>
  <c r="D140" i="24"/>
  <c r="E140" i="24"/>
  <c r="F140" i="24"/>
  <c r="A141" i="24"/>
  <c r="B141" i="24"/>
  <c r="C141" i="24"/>
  <c r="D141" i="24"/>
  <c r="E141" i="24"/>
  <c r="F141" i="24"/>
  <c r="A142" i="24"/>
  <c r="B142" i="24"/>
  <c r="C142" i="24"/>
  <c r="D142" i="24"/>
  <c r="E142" i="24"/>
  <c r="F142" i="24"/>
  <c r="A143" i="24"/>
  <c r="B143" i="24"/>
  <c r="C143" i="24"/>
  <c r="D143" i="24"/>
  <c r="E143" i="24"/>
  <c r="F143" i="24"/>
  <c r="A144" i="24"/>
  <c r="B144" i="24"/>
  <c r="C144" i="24"/>
  <c r="D144" i="24"/>
  <c r="E144" i="24"/>
  <c r="F144" i="24"/>
  <c r="A145" i="24"/>
  <c r="B145" i="24"/>
  <c r="C145" i="24"/>
  <c r="D145" i="24"/>
  <c r="E145" i="24"/>
  <c r="F145" i="24"/>
  <c r="A146" i="24"/>
  <c r="B146" i="24"/>
  <c r="C146" i="24"/>
  <c r="D146" i="24"/>
  <c r="E146" i="24"/>
  <c r="F146" i="24"/>
  <c r="A147" i="24"/>
  <c r="B147" i="24"/>
  <c r="C147" i="24"/>
  <c r="D147" i="24"/>
  <c r="E147" i="24"/>
  <c r="F147" i="24"/>
  <c r="A148" i="24"/>
  <c r="B148" i="24"/>
  <c r="C148" i="24"/>
  <c r="D148" i="24"/>
  <c r="E148" i="24"/>
  <c r="F148" i="24"/>
  <c r="A149" i="24"/>
  <c r="B149" i="24"/>
  <c r="C149" i="24"/>
  <c r="D149" i="24"/>
  <c r="E149" i="24"/>
  <c r="F149" i="24"/>
  <c r="A150" i="24"/>
  <c r="B150" i="24"/>
  <c r="C150" i="24"/>
  <c r="D150" i="24"/>
  <c r="E150" i="24"/>
  <c r="F150" i="24"/>
  <c r="A151" i="24"/>
  <c r="B151" i="24"/>
  <c r="C151" i="24"/>
  <c r="D151" i="24"/>
  <c r="E151" i="24"/>
  <c r="F151" i="24"/>
  <c r="A152" i="24"/>
  <c r="B152" i="24"/>
  <c r="C152" i="24"/>
  <c r="D152" i="24"/>
  <c r="E152" i="24"/>
  <c r="F152" i="24"/>
  <c r="A153" i="24"/>
  <c r="B153" i="24"/>
  <c r="C153" i="24"/>
  <c r="D153" i="24"/>
  <c r="E153" i="24"/>
  <c r="F153" i="24"/>
  <c r="A154" i="24"/>
  <c r="B154" i="24"/>
  <c r="C154" i="24"/>
  <c r="D154" i="24"/>
  <c r="E154" i="24"/>
  <c r="F154" i="24"/>
  <c r="A155" i="24"/>
  <c r="B155" i="24"/>
  <c r="C155" i="24"/>
  <c r="D155" i="24"/>
  <c r="E155" i="24"/>
  <c r="F155" i="24"/>
  <c r="A156" i="24"/>
  <c r="B156" i="24"/>
  <c r="C156" i="24"/>
  <c r="D156" i="24"/>
  <c r="E156" i="24"/>
  <c r="F156" i="24"/>
  <c r="A157" i="24"/>
  <c r="B157" i="24"/>
  <c r="C157" i="24"/>
  <c r="D157" i="24"/>
  <c r="E157" i="24"/>
  <c r="F157" i="24"/>
  <c r="A158" i="24"/>
  <c r="B158" i="24"/>
  <c r="C158" i="24"/>
  <c r="D158" i="24"/>
  <c r="E158" i="24"/>
  <c r="F158" i="24"/>
  <c r="A159" i="24"/>
  <c r="D159" i="24"/>
  <c r="E159" i="24"/>
  <c r="F159" i="24"/>
  <c r="A160" i="24"/>
  <c r="B160" i="24"/>
  <c r="C160" i="24"/>
  <c r="D160" i="24"/>
  <c r="E160" i="24"/>
  <c r="F160" i="24"/>
  <c r="A161" i="24"/>
  <c r="B161" i="24"/>
  <c r="C161" i="24"/>
  <c r="D161" i="24"/>
  <c r="E161" i="24"/>
  <c r="F161" i="24"/>
  <c r="A162" i="24"/>
  <c r="B162" i="24"/>
  <c r="C162" i="24"/>
  <c r="D162" i="24"/>
  <c r="E162" i="24"/>
  <c r="F162" i="24"/>
  <c r="A163" i="24"/>
  <c r="B163" i="24"/>
  <c r="C163" i="24"/>
  <c r="D163" i="24"/>
  <c r="E163" i="24"/>
  <c r="F163" i="24"/>
  <c r="A164" i="24"/>
  <c r="B164" i="24"/>
  <c r="C164" i="24"/>
  <c r="D164" i="24"/>
  <c r="E164" i="24"/>
  <c r="F164" i="24"/>
  <c r="A165" i="24"/>
  <c r="B165" i="24"/>
  <c r="C165" i="24"/>
  <c r="D165" i="24"/>
  <c r="E165" i="24"/>
  <c r="F165" i="24"/>
  <c r="A166" i="24"/>
  <c r="B166" i="24"/>
  <c r="C166" i="24"/>
  <c r="D166" i="24"/>
  <c r="E166" i="24"/>
  <c r="F166" i="24"/>
  <c r="A167" i="24"/>
  <c r="B167" i="24"/>
  <c r="C167" i="24"/>
  <c r="D167" i="24"/>
  <c r="E167" i="24"/>
  <c r="F167" i="24"/>
  <c r="A168" i="24"/>
  <c r="B168" i="24"/>
  <c r="C168" i="24"/>
  <c r="D168" i="24"/>
  <c r="E168" i="24"/>
  <c r="F168" i="24"/>
  <c r="A169" i="24"/>
  <c r="B169" i="24"/>
  <c r="C169" i="24"/>
  <c r="D169" i="24"/>
  <c r="E169" i="24"/>
  <c r="F169" i="24"/>
  <c r="A170" i="24"/>
  <c r="B170" i="24"/>
  <c r="C170" i="24"/>
  <c r="D170" i="24"/>
  <c r="E170" i="24"/>
  <c r="F170" i="24"/>
  <c r="A171" i="24"/>
  <c r="B171" i="24"/>
  <c r="C171" i="24"/>
  <c r="D171" i="24"/>
  <c r="E171" i="24"/>
  <c r="F171" i="24"/>
  <c r="A172" i="24"/>
  <c r="B172" i="24"/>
  <c r="C172" i="24"/>
  <c r="D172" i="24"/>
  <c r="E172" i="24"/>
  <c r="F172" i="24"/>
  <c r="A173" i="24"/>
  <c r="B173" i="24"/>
  <c r="C173" i="24"/>
  <c r="D173" i="24"/>
  <c r="E173" i="24"/>
  <c r="F173" i="24"/>
  <c r="A174" i="24"/>
  <c r="B174" i="24"/>
  <c r="C174" i="24"/>
  <c r="D174" i="24"/>
  <c r="E174" i="24"/>
  <c r="F174" i="24"/>
  <c r="A175" i="24"/>
  <c r="B175" i="24"/>
  <c r="C175" i="24"/>
  <c r="D175" i="24"/>
  <c r="E175" i="24"/>
  <c r="F175" i="24"/>
  <c r="A176" i="24"/>
  <c r="B176" i="24"/>
  <c r="C176" i="24"/>
  <c r="D176" i="24"/>
  <c r="E176" i="24"/>
  <c r="F176" i="24"/>
  <c r="A177" i="24"/>
  <c r="B177" i="24"/>
  <c r="C177" i="24"/>
  <c r="D177" i="24"/>
  <c r="E177" i="24"/>
  <c r="F177" i="24"/>
  <c r="A178" i="24"/>
  <c r="B178" i="24"/>
  <c r="C178" i="24"/>
  <c r="D178" i="24"/>
  <c r="E178" i="24"/>
  <c r="F178" i="24"/>
  <c r="A179" i="24"/>
  <c r="B179" i="24"/>
  <c r="C179" i="24"/>
  <c r="D179" i="24"/>
  <c r="E179" i="24"/>
  <c r="F179" i="24"/>
  <c r="A180" i="24"/>
  <c r="B180" i="24"/>
  <c r="C180" i="24"/>
  <c r="D180" i="24"/>
  <c r="E180" i="24"/>
  <c r="F180" i="24"/>
  <c r="A181" i="24"/>
  <c r="B181" i="24"/>
  <c r="C181" i="24"/>
  <c r="D181" i="24"/>
  <c r="E181" i="24"/>
  <c r="F181" i="24"/>
  <c r="A182" i="24"/>
  <c r="D182" i="24"/>
  <c r="E182" i="24"/>
  <c r="F182" i="24"/>
  <c r="A183" i="24"/>
  <c r="B183" i="24"/>
  <c r="C183" i="24"/>
  <c r="D183" i="24"/>
  <c r="E183" i="24"/>
  <c r="F183" i="24"/>
  <c r="A184" i="24"/>
  <c r="B184" i="24"/>
  <c r="C184" i="24"/>
  <c r="D184" i="24"/>
  <c r="E184" i="24"/>
  <c r="F184" i="24"/>
  <c r="A185" i="24"/>
  <c r="B185" i="24"/>
  <c r="C185" i="24"/>
  <c r="D185" i="24"/>
  <c r="E185" i="24"/>
  <c r="F185" i="24"/>
  <c r="A186" i="24"/>
  <c r="B186" i="24"/>
  <c r="C186" i="24"/>
  <c r="D186" i="24"/>
  <c r="E186" i="24"/>
  <c r="F186" i="24"/>
  <c r="A187" i="24"/>
  <c r="B187" i="24"/>
  <c r="C187" i="24"/>
  <c r="D187" i="24"/>
  <c r="E187" i="24"/>
  <c r="F187" i="24"/>
  <c r="A188" i="24"/>
  <c r="B188" i="24"/>
  <c r="C188" i="24"/>
  <c r="D188" i="24"/>
  <c r="E188" i="24"/>
  <c r="F188" i="24"/>
  <c r="A189" i="24"/>
  <c r="B189" i="24"/>
  <c r="C189" i="24"/>
  <c r="D189" i="24"/>
  <c r="E189" i="24"/>
  <c r="F189" i="24"/>
  <c r="A190" i="24"/>
  <c r="B190" i="24"/>
  <c r="C190" i="24"/>
  <c r="D190" i="24"/>
  <c r="E190" i="24"/>
  <c r="F190" i="24"/>
  <c r="A191" i="24"/>
  <c r="B191" i="24"/>
  <c r="C191" i="24"/>
  <c r="D191" i="24"/>
  <c r="E191" i="24"/>
  <c r="F191" i="24"/>
  <c r="A192" i="24"/>
  <c r="B192" i="24"/>
  <c r="C192" i="24"/>
  <c r="D192" i="24"/>
  <c r="E192" i="24"/>
  <c r="F192" i="24"/>
  <c r="A193" i="24"/>
  <c r="B193" i="24"/>
  <c r="C193" i="24"/>
  <c r="D193" i="24"/>
  <c r="E193" i="24"/>
  <c r="F193" i="24"/>
  <c r="A194" i="24"/>
  <c r="B194" i="24"/>
  <c r="C194" i="24"/>
  <c r="D194" i="24"/>
  <c r="E194" i="24"/>
  <c r="F194" i="24"/>
  <c r="A195" i="24"/>
  <c r="B195" i="24"/>
  <c r="C195" i="24"/>
  <c r="D195" i="24"/>
  <c r="E195" i="24"/>
  <c r="F195" i="24"/>
  <c r="A196" i="24"/>
  <c r="B196" i="24"/>
  <c r="C196" i="24"/>
  <c r="D196" i="24"/>
  <c r="E196" i="24"/>
  <c r="F196" i="24"/>
  <c r="A197" i="24"/>
  <c r="B197" i="24"/>
  <c r="C197" i="24"/>
  <c r="D197" i="24"/>
  <c r="E197" i="24"/>
  <c r="F197" i="24"/>
  <c r="A198" i="24"/>
  <c r="B198" i="24"/>
  <c r="C198" i="24"/>
  <c r="D198" i="24"/>
  <c r="E198" i="24"/>
  <c r="F198" i="24"/>
  <c r="A199" i="24"/>
  <c r="B199" i="24"/>
  <c r="C199" i="24"/>
  <c r="D199" i="24"/>
  <c r="E199" i="24"/>
  <c r="F199" i="24"/>
  <c r="A200" i="24"/>
  <c r="B200" i="24"/>
  <c r="C200" i="24"/>
  <c r="D200" i="24"/>
  <c r="E200" i="24"/>
  <c r="F200" i="24"/>
  <c r="A201" i="24"/>
  <c r="B201" i="24"/>
  <c r="C201" i="24"/>
  <c r="D201" i="24"/>
  <c r="E201" i="24"/>
  <c r="F201" i="24"/>
  <c r="A202" i="24"/>
  <c r="B202" i="24"/>
  <c r="C202" i="24"/>
  <c r="D202" i="24"/>
  <c r="E202" i="24"/>
  <c r="F202" i="24"/>
  <c r="A203" i="24"/>
  <c r="B203" i="24"/>
  <c r="C203" i="24"/>
  <c r="D203" i="24"/>
  <c r="E203" i="24"/>
  <c r="F203" i="24"/>
  <c r="A204" i="24"/>
  <c r="B204" i="24"/>
  <c r="C204" i="24"/>
  <c r="D204" i="24"/>
  <c r="E204" i="24"/>
  <c r="F204" i="24"/>
  <c r="A205" i="24"/>
  <c r="B205" i="24"/>
  <c r="C205" i="24"/>
  <c r="D205" i="24"/>
  <c r="E205" i="24"/>
  <c r="F205" i="24"/>
  <c r="A206" i="24"/>
  <c r="B206" i="24"/>
  <c r="C206" i="24"/>
  <c r="D206" i="24"/>
  <c r="E206" i="24"/>
  <c r="F206" i="24"/>
  <c r="A207" i="24"/>
  <c r="B207" i="24"/>
  <c r="C207" i="24"/>
  <c r="D207" i="24"/>
  <c r="E207" i="24"/>
  <c r="F207" i="24"/>
  <c r="A208" i="24"/>
  <c r="B208" i="24"/>
  <c r="C208" i="24"/>
  <c r="D208" i="24"/>
  <c r="E208" i="24"/>
  <c r="F208" i="24"/>
  <c r="A209" i="24"/>
  <c r="B209" i="24"/>
  <c r="C209" i="24"/>
  <c r="D209" i="24"/>
  <c r="E209" i="24"/>
  <c r="F209" i="24"/>
  <c r="A210" i="24"/>
  <c r="B210" i="24"/>
  <c r="C210" i="24"/>
  <c r="D210" i="24"/>
  <c r="E210" i="24"/>
  <c r="F210" i="24"/>
  <c r="A211" i="24"/>
  <c r="B211" i="24"/>
  <c r="C211" i="24"/>
  <c r="D211" i="24"/>
  <c r="E211" i="24"/>
  <c r="F211" i="24"/>
  <c r="A212" i="24"/>
  <c r="B212" i="24"/>
  <c r="C212" i="24"/>
  <c r="D212" i="24"/>
  <c r="E212" i="24"/>
  <c r="F212" i="24"/>
  <c r="A213" i="24"/>
  <c r="B213" i="24"/>
  <c r="C213" i="24"/>
  <c r="D213" i="24"/>
  <c r="E213" i="24"/>
  <c r="F213" i="24"/>
  <c r="A214" i="24"/>
  <c r="B214" i="24"/>
  <c r="C214" i="24"/>
  <c r="D214" i="24"/>
  <c r="E214" i="24"/>
  <c r="F214" i="24"/>
  <c r="A215" i="24"/>
  <c r="B215" i="24"/>
  <c r="C215" i="24"/>
  <c r="D215" i="24"/>
  <c r="E215" i="24"/>
  <c r="F215" i="24"/>
  <c r="A216" i="24"/>
  <c r="B216" i="24"/>
  <c r="C216" i="24"/>
  <c r="D216" i="24"/>
  <c r="E216" i="24"/>
  <c r="F216" i="24"/>
  <c r="A217" i="24"/>
  <c r="B217" i="24"/>
  <c r="C217" i="24"/>
  <c r="D217" i="24"/>
  <c r="E217" i="24"/>
  <c r="F217" i="24"/>
  <c r="A218" i="24"/>
  <c r="B218" i="24"/>
  <c r="C218" i="24"/>
  <c r="D218" i="24"/>
  <c r="E218" i="24"/>
  <c r="F218" i="24"/>
  <c r="A219" i="24"/>
  <c r="B219" i="24"/>
  <c r="C219" i="24"/>
  <c r="D219" i="24"/>
  <c r="E219" i="24"/>
  <c r="F219" i="24"/>
  <c r="A220" i="24"/>
  <c r="B220" i="24"/>
  <c r="C220" i="24"/>
  <c r="D220" i="24"/>
  <c r="E220" i="24"/>
  <c r="F220" i="24"/>
  <c r="A221" i="24"/>
  <c r="D221" i="24"/>
  <c r="E221" i="24"/>
  <c r="F221" i="24"/>
  <c r="A222" i="24"/>
  <c r="B222" i="24"/>
  <c r="C222" i="24"/>
  <c r="D222" i="24"/>
  <c r="E222" i="24"/>
  <c r="F222" i="24"/>
  <c r="A223" i="24"/>
  <c r="B223" i="24"/>
  <c r="C223" i="24"/>
  <c r="D223" i="24"/>
  <c r="E223" i="24"/>
  <c r="F223" i="24"/>
  <c r="A224" i="24"/>
  <c r="B224" i="24"/>
  <c r="C224" i="24"/>
  <c r="D224" i="24"/>
  <c r="E224" i="24"/>
  <c r="F224" i="24"/>
  <c r="A225" i="24"/>
  <c r="B225" i="24"/>
  <c r="C225" i="24"/>
  <c r="D225" i="24"/>
  <c r="E225" i="24"/>
  <c r="F225" i="24"/>
  <c r="A226" i="24"/>
  <c r="B226" i="24"/>
  <c r="C226" i="24"/>
  <c r="D226" i="24"/>
  <c r="E226" i="24"/>
  <c r="F226" i="24"/>
  <c r="A227" i="24"/>
  <c r="B227" i="24"/>
  <c r="C227" i="24"/>
  <c r="D227" i="24"/>
  <c r="E227" i="24"/>
  <c r="F227" i="24"/>
  <c r="A228" i="24"/>
  <c r="B228" i="24"/>
  <c r="C228" i="24"/>
  <c r="D228" i="24"/>
  <c r="E228" i="24"/>
  <c r="F228" i="24"/>
  <c r="A229" i="24"/>
  <c r="B229" i="24"/>
  <c r="C229" i="24"/>
  <c r="D229" i="24"/>
  <c r="E229" i="24"/>
  <c r="F229" i="24"/>
  <c r="A230" i="24"/>
  <c r="B230" i="24"/>
  <c r="C230" i="24"/>
  <c r="D230" i="24"/>
  <c r="E230" i="24"/>
  <c r="F230" i="24"/>
  <c r="A231" i="24"/>
  <c r="B231" i="24"/>
  <c r="C231" i="24"/>
  <c r="D231" i="24"/>
  <c r="E231" i="24"/>
  <c r="F231" i="24"/>
  <c r="A232" i="24"/>
  <c r="B232" i="24"/>
  <c r="C232" i="24"/>
  <c r="D232" i="24"/>
  <c r="E232" i="24"/>
  <c r="F232" i="24"/>
  <c r="A233" i="24"/>
  <c r="B233" i="24"/>
  <c r="C233" i="24"/>
  <c r="D233" i="24"/>
  <c r="E233" i="24"/>
  <c r="F233" i="24"/>
  <c r="A234" i="24"/>
  <c r="B234" i="24"/>
  <c r="C234" i="24"/>
  <c r="D234" i="24"/>
  <c r="E234" i="24"/>
  <c r="F234" i="24"/>
  <c r="A235" i="24"/>
  <c r="B235" i="24"/>
  <c r="C235" i="24"/>
  <c r="D235" i="24"/>
  <c r="E235" i="24"/>
  <c r="F235" i="24"/>
  <c r="A236" i="24"/>
  <c r="B236" i="24"/>
  <c r="C236" i="24"/>
  <c r="D236" i="24"/>
  <c r="E236" i="24"/>
  <c r="F236" i="24"/>
  <c r="A237" i="24"/>
  <c r="B237" i="24"/>
  <c r="C237" i="24"/>
  <c r="D237" i="24"/>
  <c r="E237" i="24"/>
  <c r="F237" i="24"/>
  <c r="A238" i="24"/>
  <c r="D238" i="24"/>
  <c r="E238" i="24"/>
  <c r="F238" i="24"/>
  <c r="A239" i="24"/>
  <c r="B239" i="24"/>
  <c r="C239" i="24"/>
  <c r="D239" i="24"/>
  <c r="E239" i="24"/>
  <c r="F239" i="24"/>
  <c r="A240" i="24"/>
  <c r="B240" i="24"/>
  <c r="C240" i="24"/>
  <c r="D240" i="24"/>
  <c r="E240" i="24"/>
  <c r="F240" i="24"/>
  <c r="A247" i="24"/>
  <c r="B247" i="24"/>
  <c r="C247" i="24"/>
  <c r="D247" i="24"/>
  <c r="E247" i="24"/>
  <c r="F247" i="24"/>
  <c r="A248" i="24"/>
  <c r="B248" i="24"/>
  <c r="C248" i="24"/>
  <c r="D248" i="24"/>
  <c r="E248" i="24"/>
  <c r="F248" i="24"/>
  <c r="A249" i="24"/>
  <c r="B249" i="24"/>
  <c r="C249" i="24"/>
  <c r="D249" i="24"/>
  <c r="E249" i="24"/>
  <c r="F249" i="24"/>
  <c r="A250" i="24"/>
  <c r="B250" i="24"/>
  <c r="C250" i="24"/>
  <c r="D250" i="24"/>
  <c r="E250" i="24"/>
  <c r="F250" i="24"/>
  <c r="A251" i="24"/>
  <c r="B251" i="24"/>
  <c r="C251" i="24"/>
  <c r="D251" i="24"/>
  <c r="E251" i="24"/>
  <c r="F251" i="24"/>
  <c r="A252" i="24"/>
  <c r="D252" i="24"/>
  <c r="E252" i="24"/>
  <c r="F252" i="24"/>
  <c r="A253" i="24"/>
  <c r="B253" i="24"/>
  <c r="C253" i="24"/>
  <c r="D253" i="24"/>
  <c r="E253" i="24"/>
  <c r="F253" i="24"/>
  <c r="A254" i="24"/>
  <c r="B254" i="24"/>
  <c r="C254" i="24"/>
  <c r="D254" i="24"/>
  <c r="E254" i="24"/>
  <c r="F254" i="24"/>
  <c r="A255" i="24"/>
  <c r="B255" i="24"/>
  <c r="C255" i="24"/>
  <c r="D255" i="24"/>
  <c r="E255" i="24"/>
  <c r="F255" i="24"/>
  <c r="A256" i="24"/>
  <c r="B256" i="24"/>
  <c r="C256" i="24"/>
  <c r="D256" i="24"/>
  <c r="E256" i="24"/>
  <c r="F256" i="24"/>
  <c r="A257" i="24"/>
  <c r="B257" i="24"/>
  <c r="C257" i="24"/>
  <c r="D257" i="24"/>
  <c r="E257" i="24"/>
  <c r="F257" i="24"/>
  <c r="A259" i="24"/>
  <c r="B259" i="24"/>
  <c r="C259" i="24"/>
  <c r="D259" i="24"/>
  <c r="E259" i="24"/>
  <c r="F259" i="24"/>
  <c r="A260" i="24"/>
  <c r="B260" i="24"/>
  <c r="C260" i="24"/>
  <c r="D260" i="24"/>
  <c r="E260" i="24"/>
  <c r="F260" i="24"/>
  <c r="A261" i="24"/>
  <c r="D261" i="24"/>
  <c r="E261" i="24"/>
  <c r="F261" i="24"/>
  <c r="A262" i="24"/>
  <c r="B262" i="24"/>
  <c r="C262" i="24"/>
  <c r="D262" i="24"/>
  <c r="E262" i="24"/>
  <c r="F262" i="24"/>
  <c r="A263" i="24"/>
  <c r="B263" i="24"/>
  <c r="C263" i="24"/>
  <c r="D263" i="24"/>
  <c r="E263" i="24"/>
  <c r="F263" i="24"/>
  <c r="A264" i="24"/>
  <c r="B264" i="24"/>
  <c r="C264" i="24"/>
  <c r="D264" i="24"/>
  <c r="E264" i="24"/>
  <c r="F264" i="24"/>
  <c r="A265" i="24"/>
  <c r="B265" i="24"/>
  <c r="C265" i="24"/>
  <c r="D265" i="24"/>
  <c r="E265" i="24"/>
  <c r="F265" i="24"/>
  <c r="A266" i="24"/>
  <c r="B266" i="24"/>
  <c r="C266" i="24"/>
  <c r="D266" i="24"/>
  <c r="E266" i="24"/>
  <c r="F266" i="24"/>
  <c r="A267" i="24"/>
  <c r="B267" i="24"/>
  <c r="C267" i="24"/>
  <c r="D267" i="24"/>
  <c r="E267" i="24"/>
  <c r="F267" i="24"/>
  <c r="A268" i="24"/>
  <c r="B268" i="24"/>
  <c r="C268" i="24"/>
  <c r="D268" i="24"/>
  <c r="E268" i="24"/>
  <c r="F268" i="24"/>
  <c r="A269" i="24"/>
  <c r="B269" i="24"/>
  <c r="C269" i="24"/>
  <c r="D269" i="24"/>
  <c r="E269" i="24"/>
  <c r="F269" i="24"/>
  <c r="A270" i="24"/>
  <c r="B270" i="24"/>
  <c r="C270" i="24"/>
  <c r="D270" i="24"/>
  <c r="E270" i="24"/>
  <c r="F270" i="24"/>
  <c r="A271" i="24"/>
  <c r="B271" i="24"/>
  <c r="C271" i="24"/>
  <c r="D271" i="24"/>
  <c r="E271" i="24"/>
  <c r="F271" i="24"/>
  <c r="A272" i="24"/>
  <c r="B272" i="24"/>
  <c r="C272" i="24"/>
  <c r="D272" i="24"/>
  <c r="E272" i="24"/>
  <c r="F272" i="24"/>
  <c r="A273" i="24"/>
  <c r="B273" i="24"/>
  <c r="C273" i="24"/>
  <c r="D273" i="24"/>
  <c r="E273" i="24"/>
  <c r="F273" i="24"/>
  <c r="A274" i="24"/>
  <c r="B274" i="24"/>
  <c r="C274" i="24"/>
  <c r="D274" i="24"/>
  <c r="E274" i="24"/>
  <c r="F274" i="24"/>
  <c r="A275" i="24"/>
  <c r="B275" i="24"/>
  <c r="C275" i="24"/>
  <c r="D275" i="24"/>
  <c r="E275" i="24"/>
  <c r="F275" i="24"/>
  <c r="A276" i="24"/>
  <c r="B276" i="24"/>
  <c r="C276" i="24"/>
  <c r="D276" i="24"/>
  <c r="E276" i="24"/>
  <c r="F276" i="24"/>
  <c r="A277" i="24"/>
  <c r="B277" i="24"/>
  <c r="C277" i="24"/>
  <c r="D277" i="24"/>
  <c r="E277" i="24"/>
  <c r="F277" i="24"/>
  <c r="A278" i="24"/>
  <c r="B278" i="24"/>
  <c r="C278" i="24"/>
  <c r="D278" i="24"/>
  <c r="E278" i="24"/>
  <c r="F278" i="24"/>
  <c r="A279" i="24"/>
  <c r="B279" i="24"/>
  <c r="C279" i="24"/>
  <c r="D279" i="24"/>
  <c r="E279" i="24"/>
  <c r="F279" i="24"/>
  <c r="A280" i="24"/>
  <c r="B280" i="24"/>
  <c r="C280" i="24"/>
  <c r="D280" i="24"/>
  <c r="E280" i="24"/>
  <c r="F280" i="24"/>
  <c r="A281" i="24"/>
  <c r="B281" i="24"/>
  <c r="C281" i="24"/>
  <c r="D281" i="24"/>
  <c r="E281" i="24"/>
  <c r="F281" i="24"/>
  <c r="A282" i="24"/>
  <c r="B282" i="24"/>
  <c r="C282" i="24"/>
  <c r="D282" i="24"/>
  <c r="E282" i="24"/>
  <c r="F282" i="24"/>
  <c r="A283" i="24"/>
  <c r="B283" i="24"/>
  <c r="C283" i="24"/>
  <c r="D283" i="24"/>
  <c r="E283" i="24"/>
  <c r="F283" i="24"/>
  <c r="A284" i="24"/>
  <c r="B284" i="24"/>
  <c r="C284" i="24"/>
  <c r="D284" i="24"/>
  <c r="E284" i="24"/>
  <c r="F284" i="24"/>
  <c r="A285" i="24"/>
  <c r="B285" i="24"/>
  <c r="C285" i="24"/>
  <c r="D285" i="24"/>
  <c r="E285" i="24"/>
  <c r="F285" i="24"/>
  <c r="A286" i="24"/>
  <c r="B286" i="24"/>
  <c r="C286" i="24"/>
  <c r="D286" i="24"/>
  <c r="E286" i="24"/>
  <c r="F286" i="24"/>
  <c r="A287" i="24"/>
  <c r="B287" i="24"/>
  <c r="C287" i="24"/>
  <c r="D287" i="24"/>
  <c r="E287" i="24"/>
  <c r="F287" i="24"/>
  <c r="A288" i="24"/>
  <c r="B288" i="24"/>
  <c r="C288" i="24"/>
  <c r="D288" i="24"/>
  <c r="E288" i="24"/>
  <c r="F288" i="24"/>
  <c r="A289" i="24"/>
  <c r="B289" i="24"/>
  <c r="C289" i="24"/>
  <c r="D289" i="24"/>
  <c r="E289" i="24"/>
  <c r="F289" i="24"/>
  <c r="A290" i="24"/>
  <c r="B290" i="24"/>
  <c r="C290" i="24"/>
  <c r="D290" i="24"/>
  <c r="E290" i="24"/>
  <c r="F290" i="24"/>
  <c r="A291" i="24"/>
  <c r="B291" i="24"/>
  <c r="C291" i="24"/>
  <c r="D291" i="24"/>
  <c r="E291" i="24"/>
  <c r="F291" i="24"/>
  <c r="A292" i="24"/>
  <c r="B292" i="24"/>
  <c r="C292" i="24"/>
  <c r="D292" i="24"/>
  <c r="E292" i="24"/>
  <c r="F292" i="24"/>
  <c r="A293" i="24"/>
  <c r="B293" i="24"/>
  <c r="C293" i="24"/>
  <c r="D293" i="24"/>
  <c r="E293" i="24"/>
  <c r="F293" i="24"/>
  <c r="A294" i="24"/>
  <c r="B294" i="24"/>
  <c r="C294" i="24"/>
  <c r="D294" i="24"/>
  <c r="E294" i="24"/>
  <c r="F294" i="24"/>
  <c r="A295" i="24"/>
  <c r="B295" i="24"/>
  <c r="C295" i="24"/>
  <c r="D295" i="24"/>
  <c r="E295" i="24"/>
  <c r="F295" i="24"/>
  <c r="A296" i="24"/>
  <c r="B296" i="24"/>
  <c r="C296" i="24"/>
  <c r="D296" i="24"/>
  <c r="E296" i="24"/>
  <c r="F296" i="24"/>
  <c r="A297" i="24"/>
  <c r="B297" i="24"/>
  <c r="C297" i="24"/>
  <c r="D297" i="24"/>
  <c r="E297" i="24"/>
  <c r="F297" i="24"/>
  <c r="A298" i="24"/>
  <c r="B298" i="24"/>
  <c r="C298" i="24"/>
  <c r="D298" i="24"/>
  <c r="E298" i="24"/>
  <c r="F298" i="24"/>
  <c r="A299" i="24"/>
  <c r="B299" i="24"/>
  <c r="C299" i="24"/>
  <c r="D299" i="24"/>
  <c r="E299" i="24"/>
  <c r="F299" i="24"/>
  <c r="A300" i="24"/>
  <c r="D300" i="24"/>
  <c r="E300" i="24"/>
  <c r="F300" i="24"/>
  <c r="A301" i="24"/>
  <c r="B301" i="24"/>
  <c r="C301" i="24"/>
  <c r="D301" i="24"/>
  <c r="E301" i="24"/>
  <c r="F301" i="24"/>
  <c r="A302" i="24"/>
  <c r="B302" i="24"/>
  <c r="C302" i="24"/>
  <c r="D302" i="24"/>
  <c r="E302" i="24"/>
  <c r="F302" i="24"/>
  <c r="A303" i="24"/>
  <c r="B303" i="24"/>
  <c r="C303" i="24"/>
  <c r="D303" i="24"/>
  <c r="E303" i="24"/>
  <c r="F303" i="24"/>
  <c r="A304" i="24"/>
  <c r="B304" i="24"/>
  <c r="C304" i="24"/>
  <c r="D304" i="24"/>
  <c r="E304" i="24"/>
  <c r="F304" i="24"/>
  <c r="A305" i="24"/>
  <c r="B305" i="24"/>
  <c r="C305" i="24"/>
  <c r="D305" i="24"/>
  <c r="E305" i="24"/>
  <c r="F305" i="24"/>
  <c r="A306" i="24"/>
  <c r="B306" i="24"/>
  <c r="C306" i="24"/>
  <c r="D306" i="24"/>
  <c r="E306" i="24"/>
  <c r="F306" i="24"/>
  <c r="A307" i="24"/>
  <c r="B307" i="24"/>
  <c r="C307" i="24"/>
  <c r="D307" i="24"/>
  <c r="E307" i="24"/>
  <c r="F307" i="24"/>
  <c r="A308" i="24"/>
  <c r="B308" i="24"/>
  <c r="C308" i="24"/>
  <c r="D308" i="24"/>
  <c r="E308" i="24"/>
  <c r="F308" i="24"/>
  <c r="A309" i="24"/>
  <c r="B309" i="24"/>
  <c r="C309" i="24"/>
  <c r="D309" i="24"/>
  <c r="E309" i="24"/>
  <c r="F309" i="24"/>
  <c r="A310" i="24"/>
  <c r="B310" i="24"/>
  <c r="C310" i="24"/>
  <c r="D310" i="24"/>
  <c r="E310" i="24"/>
  <c r="F310" i="24"/>
  <c r="A311" i="24"/>
  <c r="B311" i="24"/>
  <c r="C311" i="24"/>
  <c r="D311" i="24"/>
  <c r="E311" i="24"/>
  <c r="F311" i="24"/>
  <c r="A312" i="24"/>
  <c r="B312" i="24"/>
  <c r="C312" i="24"/>
  <c r="D312" i="24"/>
  <c r="E312" i="24"/>
  <c r="F312" i="24"/>
  <c r="A313" i="24"/>
  <c r="B313" i="24"/>
  <c r="C313" i="24"/>
  <c r="D313" i="24"/>
  <c r="E313" i="24"/>
  <c r="F313" i="24"/>
  <c r="A314" i="24"/>
  <c r="B314" i="24"/>
  <c r="C314" i="24"/>
  <c r="D314" i="24"/>
  <c r="E314" i="24"/>
  <c r="F314" i="24"/>
  <c r="A315" i="24"/>
  <c r="B315" i="24"/>
  <c r="C315" i="24"/>
  <c r="D315" i="24"/>
  <c r="E315" i="24"/>
  <c r="F315" i="24"/>
  <c r="A316" i="24"/>
  <c r="B316" i="24"/>
  <c r="C316" i="24"/>
  <c r="D316" i="24"/>
  <c r="E316" i="24"/>
  <c r="F316" i="24"/>
  <c r="A317" i="24"/>
  <c r="B317" i="24"/>
  <c r="C317" i="24"/>
  <c r="D317" i="24"/>
  <c r="E317" i="24"/>
  <c r="F317" i="24"/>
  <c r="A318" i="24"/>
  <c r="B318" i="24"/>
  <c r="C318" i="24"/>
  <c r="D318" i="24"/>
  <c r="E318" i="24"/>
  <c r="F318" i="24"/>
  <c r="A319" i="24"/>
  <c r="B319" i="24"/>
  <c r="C319" i="24"/>
  <c r="D319" i="24"/>
  <c r="E319" i="24"/>
  <c r="F319" i="24"/>
  <c r="A320" i="24"/>
  <c r="B320" i="24"/>
  <c r="C320" i="24"/>
  <c r="D320" i="24"/>
  <c r="E320" i="24"/>
  <c r="F320" i="24"/>
  <c r="A321" i="24"/>
  <c r="B321" i="24"/>
  <c r="C321" i="24"/>
  <c r="D321" i="24"/>
  <c r="E321" i="24"/>
  <c r="F321" i="24"/>
  <c r="A322" i="24"/>
  <c r="B322" i="24"/>
  <c r="C322" i="24"/>
  <c r="D322" i="24"/>
  <c r="E322" i="24"/>
  <c r="F322" i="24"/>
  <c r="A323" i="24"/>
  <c r="B323" i="24"/>
  <c r="C323" i="24"/>
  <c r="D323" i="24"/>
  <c r="E323" i="24"/>
  <c r="F323" i="24"/>
  <c r="A324" i="24"/>
  <c r="B324" i="24"/>
  <c r="C324" i="24"/>
  <c r="D324" i="24"/>
  <c r="E324" i="24"/>
  <c r="F324" i="24"/>
  <c r="A325" i="24"/>
  <c r="B325" i="24"/>
  <c r="C325" i="24"/>
  <c r="D325" i="24"/>
  <c r="E325" i="24"/>
  <c r="F325" i="24"/>
  <c r="A326" i="24"/>
  <c r="B326" i="24"/>
  <c r="C326" i="24"/>
  <c r="D326" i="24"/>
  <c r="E326" i="24"/>
  <c r="F326" i="24"/>
  <c r="A327" i="24"/>
  <c r="B327" i="24"/>
  <c r="C327" i="24"/>
  <c r="D327" i="24"/>
  <c r="E327" i="24"/>
  <c r="F327" i="24"/>
  <c r="A328" i="24"/>
  <c r="B328" i="24"/>
  <c r="C328" i="24"/>
  <c r="D328" i="24"/>
  <c r="E328" i="24"/>
  <c r="F328" i="24"/>
  <c r="A329" i="24"/>
  <c r="B329" i="24"/>
  <c r="C329" i="24"/>
  <c r="D329" i="24"/>
  <c r="E329" i="24"/>
  <c r="F329" i="24"/>
  <c r="A330" i="24"/>
  <c r="B330" i="24"/>
  <c r="C330" i="24"/>
  <c r="D330" i="24"/>
  <c r="E330" i="24"/>
  <c r="F330" i="24"/>
  <c r="A331" i="24"/>
  <c r="B331" i="24"/>
  <c r="C331" i="24"/>
  <c r="D331" i="24"/>
  <c r="E331" i="24"/>
  <c r="F331" i="24"/>
  <c r="A332" i="24"/>
  <c r="B332" i="24"/>
  <c r="C332" i="24"/>
  <c r="D332" i="24"/>
  <c r="E332" i="24"/>
  <c r="F332" i="24"/>
  <c r="A333" i="24"/>
  <c r="B333" i="24"/>
  <c r="C333" i="24"/>
  <c r="D333" i="24"/>
  <c r="E333" i="24"/>
  <c r="F333" i="24"/>
  <c r="A334" i="24"/>
  <c r="B334" i="24"/>
  <c r="C334" i="24"/>
  <c r="D334" i="24"/>
  <c r="E334" i="24"/>
  <c r="F334" i="24"/>
  <c r="A335" i="24"/>
  <c r="B335" i="24"/>
  <c r="C335" i="24"/>
  <c r="D335" i="24"/>
  <c r="E335" i="24"/>
  <c r="F335" i="24"/>
  <c r="A336" i="24"/>
  <c r="B336" i="24"/>
  <c r="C336" i="24"/>
  <c r="D336" i="24"/>
  <c r="E336" i="24"/>
  <c r="F336" i="24"/>
  <c r="A337" i="24"/>
  <c r="B337" i="24"/>
  <c r="C337" i="24"/>
  <c r="D337" i="24"/>
  <c r="E337" i="24"/>
  <c r="F337" i="24"/>
  <c r="A338" i="24"/>
  <c r="B338" i="24"/>
  <c r="C338" i="24"/>
  <c r="D338" i="24"/>
  <c r="E338" i="24"/>
  <c r="F338" i="24"/>
  <c r="A339" i="24"/>
  <c r="B339" i="24"/>
  <c r="C339" i="24"/>
  <c r="D339" i="24"/>
  <c r="E339" i="24"/>
  <c r="F339" i="24"/>
  <c r="A340" i="24"/>
  <c r="B340" i="24"/>
  <c r="C340" i="24"/>
  <c r="D340" i="24"/>
  <c r="E340" i="24"/>
  <c r="F340" i="24"/>
  <c r="A341" i="24"/>
  <c r="B341" i="24"/>
  <c r="C341" i="24"/>
  <c r="D341" i="24"/>
  <c r="E341" i="24"/>
  <c r="F341" i="24"/>
  <c r="A342" i="24"/>
  <c r="B342" i="24"/>
  <c r="C342" i="24"/>
  <c r="D342" i="24"/>
  <c r="E342" i="24"/>
  <c r="F342" i="24"/>
  <c r="A343" i="24"/>
  <c r="B343" i="24"/>
  <c r="C343" i="24"/>
  <c r="D343" i="24"/>
  <c r="E343" i="24"/>
  <c r="F343" i="24"/>
  <c r="A344" i="24"/>
  <c r="B344" i="24"/>
  <c r="C344" i="24"/>
  <c r="D344" i="24"/>
  <c r="E344" i="24"/>
  <c r="F344" i="24"/>
  <c r="A345" i="24"/>
  <c r="B345" i="24"/>
  <c r="C345" i="24"/>
  <c r="D345" i="24"/>
  <c r="E345" i="24"/>
  <c r="F345" i="24"/>
  <c r="A422" i="24"/>
  <c r="B422" i="24"/>
  <c r="C422" i="24"/>
  <c r="D422" i="24"/>
  <c r="E422" i="24"/>
  <c r="F422" i="24"/>
  <c r="A423" i="24"/>
  <c r="B423" i="24"/>
  <c r="C423" i="24"/>
  <c r="D423" i="24"/>
  <c r="E423" i="24"/>
  <c r="F423" i="24"/>
  <c r="A424" i="24"/>
  <c r="B424" i="24"/>
  <c r="C424" i="24"/>
  <c r="D424" i="24"/>
  <c r="E424" i="24"/>
  <c r="F424" i="24"/>
  <c r="A425" i="24"/>
  <c r="B425" i="24"/>
  <c r="C425" i="24"/>
  <c r="D425" i="24"/>
  <c r="E425" i="24"/>
  <c r="F425" i="24"/>
  <c r="A426" i="24"/>
  <c r="B426" i="24"/>
  <c r="C426" i="24"/>
  <c r="D426" i="24"/>
  <c r="E426" i="24"/>
  <c r="F426" i="24"/>
  <c r="A427" i="24"/>
  <c r="B427" i="24"/>
  <c r="C427" i="24"/>
  <c r="D427" i="24"/>
  <c r="E427" i="24"/>
  <c r="F427" i="24"/>
  <c r="A428" i="24"/>
  <c r="B428" i="24"/>
  <c r="C428" i="24"/>
  <c r="D428" i="24"/>
  <c r="E428" i="24"/>
  <c r="F428" i="24"/>
  <c r="A429" i="24"/>
  <c r="B429" i="24"/>
  <c r="C429" i="24"/>
  <c r="D429" i="24"/>
  <c r="E429" i="24"/>
  <c r="F429" i="24"/>
  <c r="A430" i="24"/>
  <c r="B430" i="24"/>
  <c r="C430" i="24"/>
  <c r="D430" i="24"/>
  <c r="E430" i="24"/>
  <c r="F430" i="24"/>
  <c r="A431" i="24"/>
  <c r="B431" i="24"/>
  <c r="C431" i="24"/>
  <c r="D431" i="24"/>
  <c r="E431" i="24"/>
  <c r="F431" i="24"/>
  <c r="A432" i="24"/>
  <c r="D432" i="24"/>
  <c r="E432" i="24"/>
  <c r="F432" i="24"/>
  <c r="A433" i="24"/>
  <c r="B433" i="24"/>
  <c r="C433" i="24"/>
  <c r="D433" i="24"/>
  <c r="E433" i="24"/>
  <c r="F433" i="24"/>
  <c r="A434" i="24"/>
  <c r="B434" i="24"/>
  <c r="C434" i="24"/>
  <c r="D434" i="24"/>
  <c r="E434" i="24"/>
  <c r="F434" i="24"/>
  <c r="A435" i="24"/>
  <c r="B435" i="24"/>
  <c r="C435" i="24"/>
  <c r="D435" i="24"/>
  <c r="E435" i="24"/>
  <c r="F435" i="24"/>
  <c r="A436" i="24"/>
  <c r="B436" i="24"/>
  <c r="C436" i="24"/>
  <c r="D436" i="24"/>
  <c r="E436" i="24"/>
  <c r="F436" i="24"/>
  <c r="A437" i="24"/>
  <c r="B437" i="24"/>
  <c r="C437" i="24"/>
  <c r="D437" i="24"/>
  <c r="E437" i="24"/>
  <c r="F437" i="24"/>
  <c r="A438" i="24"/>
  <c r="B438" i="24"/>
  <c r="C438" i="24"/>
  <c r="D438" i="24"/>
  <c r="E438" i="24"/>
  <c r="F438" i="24"/>
  <c r="A439" i="24"/>
  <c r="B439" i="24"/>
  <c r="C439" i="24"/>
  <c r="D439" i="24"/>
  <c r="E439" i="24"/>
  <c r="F439" i="24"/>
  <c r="A440" i="24"/>
  <c r="B440" i="24"/>
  <c r="C440" i="24"/>
  <c r="D440" i="24"/>
  <c r="E440" i="24"/>
  <c r="F440" i="24"/>
  <c r="A441" i="24"/>
  <c r="B441" i="24"/>
  <c r="C441" i="24"/>
  <c r="D441" i="24"/>
  <c r="E441" i="24"/>
  <c r="F441" i="24"/>
  <c r="A442" i="24"/>
  <c r="B442" i="24"/>
  <c r="C442" i="24"/>
  <c r="D442" i="24"/>
  <c r="E442" i="24"/>
  <c r="F442" i="24"/>
  <c r="A443" i="24"/>
  <c r="B443" i="24"/>
  <c r="C443" i="24"/>
  <c r="D443" i="24"/>
  <c r="E443" i="24"/>
  <c r="F443" i="24"/>
  <c r="A444" i="24"/>
  <c r="B444" i="24"/>
  <c r="C444" i="24"/>
  <c r="D444" i="24"/>
  <c r="E444" i="24"/>
  <c r="F444" i="24"/>
  <c r="A445" i="24"/>
  <c r="B445" i="24"/>
  <c r="C445" i="24"/>
  <c r="D445" i="24"/>
  <c r="E445" i="24"/>
  <c r="F445" i="24"/>
  <c r="A446" i="24"/>
  <c r="B446" i="24"/>
  <c r="C446" i="24"/>
  <c r="D446" i="24"/>
  <c r="E446" i="24"/>
  <c r="F446" i="24"/>
  <c r="A447" i="24"/>
  <c r="B447" i="24"/>
  <c r="C447" i="24"/>
  <c r="D447" i="24"/>
  <c r="E447" i="24"/>
  <c r="F447" i="24"/>
  <c r="A448" i="24"/>
  <c r="B448" i="24"/>
  <c r="C448" i="24"/>
  <c r="D448" i="24"/>
  <c r="E448" i="24"/>
  <c r="F448" i="24"/>
  <c r="A449" i="24"/>
  <c r="B449" i="24"/>
  <c r="C449" i="24"/>
  <c r="D449" i="24"/>
  <c r="E449" i="24"/>
  <c r="F449" i="24"/>
  <c r="A450" i="24"/>
  <c r="B450" i="24"/>
  <c r="C450" i="24"/>
  <c r="D450" i="24"/>
  <c r="E450" i="24"/>
  <c r="F450" i="24"/>
  <c r="A451" i="24"/>
  <c r="B451" i="24"/>
  <c r="C451" i="24"/>
  <c r="D451" i="24"/>
  <c r="E451" i="24"/>
  <c r="F451" i="24"/>
  <c r="A452" i="24"/>
  <c r="B452" i="24"/>
  <c r="C452" i="24"/>
  <c r="D452" i="24"/>
  <c r="E452" i="24"/>
  <c r="F452" i="24"/>
  <c r="A453" i="24"/>
  <c r="B453" i="24"/>
  <c r="C453" i="24"/>
  <c r="D453" i="24"/>
  <c r="E453" i="24"/>
  <c r="F453" i="24"/>
  <c r="A454" i="24"/>
  <c r="B454" i="24"/>
  <c r="C454" i="24"/>
  <c r="D454" i="24"/>
  <c r="E454" i="24"/>
  <c r="F454" i="24"/>
  <c r="A455" i="24"/>
  <c r="B455" i="24"/>
  <c r="C455" i="24"/>
  <c r="D455" i="24"/>
  <c r="E455" i="24"/>
  <c r="F455" i="24"/>
  <c r="A456" i="24"/>
  <c r="B456" i="24"/>
  <c r="C456" i="24"/>
  <c r="D456" i="24"/>
  <c r="E456" i="24"/>
  <c r="F456" i="24"/>
  <c r="A457" i="24"/>
  <c r="B457" i="24"/>
  <c r="C457" i="24"/>
  <c r="D457" i="24"/>
  <c r="E457" i="24"/>
  <c r="F457" i="24"/>
  <c r="A458" i="24"/>
  <c r="B458" i="24"/>
  <c r="C458" i="24"/>
  <c r="D458" i="24"/>
  <c r="E458" i="24"/>
  <c r="F458" i="24"/>
  <c r="A459" i="24"/>
  <c r="B459" i="24"/>
  <c r="C459" i="24"/>
  <c r="D459" i="24"/>
  <c r="E459" i="24"/>
  <c r="F459" i="24"/>
  <c r="A460" i="24"/>
  <c r="B460" i="24"/>
  <c r="C460" i="24"/>
  <c r="D460" i="24"/>
  <c r="E460" i="24"/>
  <c r="F460" i="24"/>
  <c r="A461" i="24"/>
  <c r="B461" i="24"/>
  <c r="C461" i="24"/>
  <c r="D461" i="24"/>
  <c r="E461" i="24"/>
  <c r="F461" i="24"/>
  <c r="A462" i="24"/>
  <c r="B462" i="24"/>
  <c r="C462" i="24"/>
  <c r="D462" i="24"/>
  <c r="E462" i="24"/>
  <c r="F462" i="24"/>
  <c r="A463" i="24"/>
  <c r="B463" i="24"/>
  <c r="C463" i="24"/>
  <c r="D463" i="24"/>
  <c r="E463" i="24"/>
  <c r="F463" i="24"/>
  <c r="A464" i="24"/>
  <c r="B464" i="24"/>
  <c r="C464" i="24"/>
  <c r="D464" i="24"/>
  <c r="E464" i="24"/>
  <c r="F464" i="24"/>
  <c r="A465" i="24"/>
  <c r="B465" i="24"/>
  <c r="C465" i="24"/>
  <c r="D465" i="24"/>
  <c r="E465" i="24"/>
  <c r="F465" i="24"/>
  <c r="A466" i="24"/>
  <c r="B466" i="24"/>
  <c r="C466" i="24"/>
  <c r="D466" i="24"/>
  <c r="E466" i="24"/>
  <c r="F466" i="24"/>
  <c r="A467" i="24"/>
  <c r="B467" i="24"/>
  <c r="C467" i="24"/>
  <c r="D467" i="24"/>
  <c r="E467" i="24"/>
  <c r="F467" i="24"/>
  <c r="A468" i="24"/>
  <c r="B468" i="24"/>
  <c r="C468" i="24"/>
  <c r="D468" i="24"/>
  <c r="E468" i="24"/>
  <c r="F468" i="24"/>
  <c r="A469" i="24"/>
  <c r="B469" i="24"/>
  <c r="C469" i="24"/>
  <c r="D469" i="24"/>
  <c r="E469" i="24"/>
  <c r="F469" i="24"/>
  <c r="A470" i="24"/>
  <c r="B470" i="24"/>
  <c r="C470" i="24"/>
  <c r="D470" i="24"/>
  <c r="E470" i="24"/>
  <c r="F470" i="24"/>
  <c r="A471" i="24"/>
  <c r="B471" i="24"/>
  <c r="C471" i="24"/>
  <c r="D471" i="24"/>
  <c r="E471" i="24"/>
  <c r="F471" i="24"/>
  <c r="A472" i="24"/>
  <c r="B472" i="24"/>
  <c r="C472" i="24"/>
  <c r="D472" i="24"/>
  <c r="E472" i="24"/>
  <c r="F472" i="24"/>
  <c r="A473" i="24"/>
  <c r="B473" i="24"/>
  <c r="C473" i="24"/>
  <c r="D473" i="24"/>
  <c r="E473" i="24"/>
  <c r="F473" i="24"/>
  <c r="A474" i="24"/>
  <c r="B474" i="24"/>
  <c r="C474" i="24"/>
  <c r="D474" i="24"/>
  <c r="E474" i="24"/>
  <c r="F474" i="24"/>
  <c r="A475" i="24"/>
  <c r="B475" i="24"/>
  <c r="C475" i="24"/>
  <c r="D475" i="24"/>
  <c r="E475" i="24"/>
  <c r="F475" i="24"/>
  <c r="A476" i="24"/>
  <c r="B476" i="24"/>
  <c r="C476" i="24"/>
  <c r="D476" i="24"/>
  <c r="E476" i="24"/>
  <c r="F476" i="24"/>
  <c r="A477" i="24"/>
  <c r="B477" i="24"/>
  <c r="C477" i="24"/>
  <c r="D477" i="24"/>
  <c r="E477" i="24"/>
  <c r="F477" i="24"/>
  <c r="A478" i="24"/>
  <c r="B478" i="24"/>
  <c r="C478" i="24"/>
  <c r="D478" i="24"/>
  <c r="E478" i="24"/>
  <c r="F478" i="24"/>
  <c r="A479" i="24"/>
  <c r="B479" i="24"/>
  <c r="C479" i="24"/>
  <c r="D479" i="24"/>
  <c r="E479" i="24"/>
  <c r="F479" i="24"/>
  <c r="A480" i="24"/>
  <c r="B480" i="24"/>
  <c r="C480" i="24"/>
  <c r="D480" i="24"/>
  <c r="E480" i="24"/>
  <c r="F480" i="24"/>
  <c r="A481" i="24"/>
  <c r="B481" i="24"/>
  <c r="C481" i="24"/>
  <c r="D481" i="24"/>
  <c r="E481" i="24"/>
  <c r="F481" i="24"/>
  <c r="A482" i="24"/>
  <c r="B482" i="24"/>
  <c r="C482" i="24"/>
  <c r="D482" i="24"/>
  <c r="E482" i="24"/>
  <c r="F482" i="24"/>
  <c r="A483" i="24"/>
  <c r="B483" i="24"/>
  <c r="C483" i="24"/>
  <c r="D483" i="24"/>
  <c r="E483" i="24"/>
  <c r="F483" i="24"/>
  <c r="A484" i="24"/>
  <c r="B484" i="24"/>
  <c r="C484" i="24"/>
  <c r="D484" i="24"/>
  <c r="E484" i="24"/>
  <c r="F484" i="24"/>
  <c r="A485" i="24"/>
  <c r="B485" i="24"/>
  <c r="C485" i="24"/>
  <c r="D485" i="24"/>
  <c r="E485" i="24"/>
  <c r="F485" i="24"/>
  <c r="A486" i="24"/>
  <c r="B486" i="24"/>
  <c r="C486" i="24"/>
  <c r="D486" i="24"/>
  <c r="E486" i="24"/>
  <c r="F486" i="24"/>
  <c r="A487" i="24"/>
  <c r="B487" i="24"/>
  <c r="C487" i="24"/>
  <c r="D487" i="24"/>
  <c r="E487" i="24"/>
  <c r="F487" i="24"/>
  <c r="A488" i="24"/>
  <c r="B488" i="24"/>
  <c r="C488" i="24"/>
  <c r="D488" i="24"/>
  <c r="E488" i="24"/>
  <c r="F488" i="24"/>
  <c r="A489" i="24"/>
  <c r="B489" i="24"/>
  <c r="C489" i="24"/>
  <c r="D489" i="24"/>
  <c r="E489" i="24"/>
  <c r="F489" i="24"/>
  <c r="A490" i="24"/>
  <c r="B490" i="24"/>
  <c r="C490" i="24"/>
  <c r="D490" i="24"/>
  <c r="E490" i="24"/>
  <c r="F490" i="24"/>
  <c r="A491" i="24"/>
  <c r="B491" i="24"/>
  <c r="C491" i="24"/>
  <c r="D491" i="24"/>
  <c r="E491" i="24"/>
  <c r="F491" i="24"/>
  <c r="A492" i="24"/>
  <c r="B492" i="24"/>
  <c r="C492" i="24"/>
  <c r="D492" i="24"/>
  <c r="E492" i="24"/>
  <c r="F492" i="24"/>
  <c r="A493" i="24"/>
  <c r="B493" i="24"/>
  <c r="C493" i="24"/>
  <c r="D493" i="24"/>
  <c r="E493" i="24"/>
  <c r="F493" i="24"/>
  <c r="A494" i="24"/>
  <c r="B494" i="24"/>
  <c r="C494" i="24"/>
  <c r="D494" i="24"/>
  <c r="E494" i="24"/>
  <c r="F494" i="24"/>
  <c r="A495" i="24"/>
  <c r="B495" i="24"/>
  <c r="C495" i="24"/>
  <c r="D495" i="24"/>
  <c r="E495" i="24"/>
  <c r="F495" i="24"/>
  <c r="A496" i="24"/>
  <c r="B496" i="24"/>
  <c r="C496" i="24"/>
  <c r="D496" i="24"/>
  <c r="E496" i="24"/>
  <c r="F496" i="24"/>
  <c r="A497" i="24"/>
  <c r="B497" i="24"/>
  <c r="C497" i="24"/>
  <c r="D497" i="24"/>
  <c r="E497" i="24"/>
  <c r="F497" i="24"/>
  <c r="A498" i="24"/>
  <c r="B498" i="24"/>
  <c r="C498" i="24"/>
  <c r="D498" i="24"/>
  <c r="E498" i="24"/>
  <c r="F498" i="24"/>
  <c r="A499" i="24"/>
  <c r="B499" i="24"/>
  <c r="C499" i="24"/>
  <c r="D499" i="24"/>
  <c r="E499" i="24"/>
  <c r="F499" i="24"/>
  <c r="A500" i="24"/>
  <c r="B500" i="24"/>
  <c r="C500" i="24"/>
  <c r="D500" i="24"/>
  <c r="E500" i="24"/>
  <c r="F500" i="24"/>
  <c r="A501" i="24"/>
  <c r="B501" i="24"/>
  <c r="C501" i="24"/>
  <c r="D501" i="24"/>
  <c r="E501" i="24"/>
  <c r="F501" i="24"/>
  <c r="A502" i="24"/>
  <c r="B502" i="24"/>
  <c r="C502" i="24"/>
  <c r="D502" i="24"/>
  <c r="E502" i="24"/>
  <c r="F502" i="24"/>
  <c r="A503" i="24"/>
  <c r="B503" i="24"/>
  <c r="C503" i="24"/>
  <c r="D503" i="24"/>
  <c r="E503" i="24"/>
  <c r="F503" i="24"/>
  <c r="A504" i="24"/>
  <c r="B504" i="24"/>
  <c r="C504" i="24"/>
  <c r="D504" i="24"/>
  <c r="E504" i="24"/>
  <c r="F504" i="24"/>
  <c r="A505" i="24"/>
  <c r="B505" i="24"/>
  <c r="C505" i="24"/>
  <c r="D505" i="24"/>
  <c r="E505" i="24"/>
  <c r="F505" i="24"/>
  <c r="A506" i="24"/>
  <c r="B506" i="24"/>
  <c r="C506" i="24"/>
  <c r="D506" i="24"/>
  <c r="E506" i="24"/>
  <c r="F506" i="24"/>
  <c r="A507" i="24"/>
  <c r="B507" i="24"/>
  <c r="C507" i="24"/>
  <c r="D507" i="24"/>
  <c r="E507" i="24"/>
  <c r="F507" i="24"/>
  <c r="A508" i="24"/>
  <c r="B508" i="24"/>
  <c r="C508" i="24"/>
  <c r="D508" i="24"/>
  <c r="E508" i="24"/>
  <c r="F508" i="24"/>
  <c r="A509" i="24"/>
  <c r="B509" i="24"/>
  <c r="C509" i="24"/>
  <c r="D509" i="24"/>
  <c r="E509" i="24"/>
  <c r="F509" i="24"/>
  <c r="A510" i="24"/>
  <c r="B510" i="24"/>
  <c r="C510" i="24"/>
  <c r="D510" i="24"/>
  <c r="E510" i="24"/>
  <c r="F510" i="24"/>
  <c r="A511" i="24"/>
  <c r="B511" i="24"/>
  <c r="C511" i="24"/>
  <c r="D511" i="24"/>
  <c r="E511" i="24"/>
  <c r="F511" i="24"/>
  <c r="A512" i="24"/>
  <c r="B512" i="24"/>
  <c r="C512" i="24"/>
  <c r="D512" i="24"/>
  <c r="E512" i="24"/>
  <c r="F512" i="24"/>
  <c r="A513" i="24"/>
  <c r="B513" i="24"/>
  <c r="C513" i="24"/>
  <c r="D513" i="24"/>
  <c r="E513" i="24"/>
  <c r="F513" i="24"/>
  <c r="A514" i="24"/>
  <c r="B514" i="24"/>
  <c r="C514" i="24"/>
  <c r="D514" i="24"/>
  <c r="E514" i="24"/>
  <c r="F514" i="24"/>
  <c r="A515" i="24"/>
  <c r="B515" i="24"/>
  <c r="C515" i="24"/>
  <c r="D515" i="24"/>
  <c r="E515" i="24"/>
  <c r="F515" i="24"/>
  <c r="A516" i="24"/>
  <c r="B516" i="24"/>
  <c r="C516" i="24"/>
  <c r="D516" i="24"/>
  <c r="E516" i="24"/>
  <c r="F516" i="24"/>
  <c r="A517" i="24"/>
  <c r="B517" i="24"/>
  <c r="C517" i="24"/>
  <c r="D517" i="24"/>
  <c r="E517" i="24"/>
  <c r="F517" i="24"/>
  <c r="A518" i="24"/>
  <c r="B518" i="24"/>
  <c r="C518" i="24"/>
  <c r="D518" i="24"/>
  <c r="E518" i="24"/>
  <c r="F518" i="24"/>
  <c r="A519" i="24"/>
  <c r="B519" i="24"/>
  <c r="C519" i="24"/>
  <c r="D519" i="24"/>
  <c r="E519" i="24"/>
  <c r="F519" i="24"/>
  <c r="A520" i="24"/>
  <c r="B520" i="24"/>
  <c r="C520" i="24"/>
  <c r="D520" i="24"/>
  <c r="E520" i="24"/>
  <c r="F520" i="24"/>
  <c r="A521" i="24"/>
  <c r="B521" i="24"/>
  <c r="C521" i="24"/>
  <c r="D521" i="24"/>
  <c r="E521" i="24"/>
  <c r="F521" i="24"/>
  <c r="A522" i="24"/>
  <c r="B522" i="24"/>
  <c r="C522" i="24"/>
  <c r="D522" i="24"/>
  <c r="E522" i="24"/>
  <c r="F522" i="24"/>
  <c r="A523" i="24"/>
  <c r="B523" i="24"/>
  <c r="C523" i="24"/>
  <c r="D523" i="24"/>
  <c r="E523" i="24"/>
  <c r="F523" i="24"/>
  <c r="A524" i="24"/>
  <c r="B524" i="24"/>
  <c r="C524" i="24"/>
  <c r="D524" i="24"/>
  <c r="E524" i="24"/>
  <c r="F524" i="24"/>
  <c r="A525" i="24"/>
  <c r="B525" i="24"/>
  <c r="C525" i="24"/>
  <c r="D525" i="24"/>
  <c r="E525" i="24"/>
  <c r="F525" i="24"/>
  <c r="A526" i="24"/>
  <c r="B526" i="24"/>
  <c r="C526" i="24"/>
  <c r="D526" i="24"/>
  <c r="E526" i="24"/>
  <c r="F526" i="24"/>
  <c r="A527" i="24"/>
  <c r="B527" i="24"/>
  <c r="C527" i="24"/>
  <c r="D527" i="24"/>
  <c r="E527" i="24"/>
  <c r="F527" i="24"/>
  <c r="A528" i="24"/>
  <c r="B528" i="24"/>
  <c r="C528" i="24"/>
  <c r="D528" i="24"/>
  <c r="E528" i="24"/>
  <c r="F528" i="24"/>
  <c r="A529" i="24"/>
  <c r="B529" i="24"/>
  <c r="C529" i="24"/>
  <c r="D529" i="24"/>
  <c r="E529" i="24"/>
  <c r="F529" i="24"/>
  <c r="A530" i="24"/>
  <c r="B530" i="24"/>
  <c r="C530" i="24"/>
  <c r="D530" i="24"/>
  <c r="E530" i="24"/>
  <c r="F530" i="24"/>
  <c r="A531" i="24"/>
  <c r="B531" i="24"/>
  <c r="C531" i="24"/>
  <c r="D531" i="24"/>
  <c r="E531" i="24"/>
  <c r="F531" i="24"/>
  <c r="A532" i="24"/>
  <c r="B532" i="24"/>
  <c r="C532" i="24"/>
  <c r="D532" i="24"/>
  <c r="E532" i="24"/>
  <c r="F532" i="24"/>
  <c r="A533" i="24"/>
  <c r="B533" i="24"/>
  <c r="C533" i="24"/>
  <c r="D533" i="24"/>
  <c r="E533" i="24"/>
  <c r="F533" i="24"/>
  <c r="A534" i="24"/>
  <c r="B534" i="24"/>
  <c r="C534" i="24"/>
  <c r="D534" i="24"/>
  <c r="E534" i="24"/>
  <c r="F534" i="24"/>
  <c r="A535" i="24"/>
  <c r="B535" i="24"/>
  <c r="C535" i="24"/>
  <c r="D535" i="24"/>
  <c r="E535" i="24"/>
  <c r="F535" i="24"/>
  <c r="A536" i="24"/>
  <c r="B536" i="24"/>
  <c r="C536" i="24"/>
  <c r="D536" i="24"/>
  <c r="E536" i="24"/>
  <c r="F536" i="24"/>
  <c r="A537" i="24"/>
  <c r="B537" i="24"/>
  <c r="C537" i="24"/>
  <c r="D537" i="24"/>
  <c r="E537" i="24"/>
  <c r="F537" i="24"/>
  <c r="A538" i="24"/>
  <c r="B538" i="24"/>
  <c r="C538" i="24"/>
  <c r="D538" i="24"/>
  <c r="E538" i="24"/>
  <c r="F538" i="24"/>
  <c r="A539" i="24"/>
  <c r="B539" i="24"/>
  <c r="C539" i="24"/>
  <c r="D539" i="24"/>
  <c r="E539" i="24"/>
  <c r="F539" i="24"/>
  <c r="A540" i="24"/>
  <c r="B540" i="24"/>
  <c r="C540" i="24"/>
  <c r="D540" i="24"/>
  <c r="E540" i="24"/>
  <c r="F540" i="24"/>
  <c r="A541" i="24"/>
  <c r="B541" i="24"/>
  <c r="C541" i="24"/>
  <c r="D541" i="24"/>
  <c r="E541" i="24"/>
  <c r="F541" i="24"/>
  <c r="A542" i="24"/>
  <c r="B542" i="24"/>
  <c r="C542" i="24"/>
  <c r="D542" i="24"/>
  <c r="E542" i="24"/>
  <c r="F542" i="24"/>
  <c r="A543" i="24"/>
  <c r="B543" i="24"/>
  <c r="C543" i="24"/>
  <c r="D543" i="24"/>
  <c r="E543" i="24"/>
  <c r="F543" i="24"/>
  <c r="A544" i="24"/>
  <c r="B544" i="24"/>
  <c r="C544" i="24"/>
  <c r="D544" i="24"/>
  <c r="E544" i="24"/>
  <c r="F544" i="24"/>
  <c r="A545" i="24"/>
  <c r="B545" i="24"/>
  <c r="C545" i="24"/>
  <c r="D545" i="24"/>
  <c r="E545" i="24"/>
  <c r="F545" i="24"/>
  <c r="A546" i="24"/>
  <c r="B546" i="24"/>
  <c r="C546" i="24"/>
  <c r="D546" i="24"/>
  <c r="E546" i="24"/>
  <c r="F546" i="24"/>
  <c r="A547" i="24"/>
  <c r="B547" i="24"/>
  <c r="C547" i="24"/>
  <c r="D547" i="24"/>
  <c r="E547" i="24"/>
  <c r="F547" i="24"/>
  <c r="A548" i="24"/>
  <c r="B548" i="24"/>
  <c r="C548" i="24"/>
  <c r="D548" i="24"/>
  <c r="E548" i="24"/>
  <c r="F548" i="24"/>
  <c r="A549" i="24"/>
  <c r="B549" i="24"/>
  <c r="C549" i="24"/>
  <c r="D549" i="24"/>
  <c r="E549" i="24"/>
  <c r="F549" i="24"/>
  <c r="A550" i="24"/>
  <c r="B550" i="24"/>
  <c r="C550" i="24"/>
  <c r="D550" i="24"/>
  <c r="E550" i="24"/>
  <c r="F550" i="24"/>
  <c r="A551" i="24"/>
  <c r="B551" i="24"/>
  <c r="C551" i="24"/>
  <c r="D551" i="24"/>
  <c r="E551" i="24"/>
  <c r="F551" i="24"/>
  <c r="A552" i="24"/>
  <c r="B552" i="24"/>
  <c r="C552" i="24"/>
  <c r="D552" i="24"/>
  <c r="E552" i="24"/>
  <c r="F552" i="24"/>
  <c r="A553" i="24"/>
  <c r="B553" i="24"/>
  <c r="C553" i="24"/>
  <c r="D553" i="24"/>
  <c r="E553" i="24"/>
  <c r="F553" i="24"/>
  <c r="A554" i="24"/>
  <c r="B554" i="24"/>
  <c r="C554" i="24"/>
  <c r="D554" i="24"/>
  <c r="E554" i="24"/>
  <c r="F554" i="24"/>
  <c r="A555" i="24"/>
  <c r="B555" i="24"/>
  <c r="C555" i="24"/>
  <c r="D555" i="24"/>
  <c r="E555" i="24"/>
  <c r="F555" i="24"/>
  <c r="A556" i="24"/>
  <c r="B556" i="24"/>
  <c r="C556" i="24"/>
  <c r="D556" i="24"/>
  <c r="E556" i="24"/>
  <c r="F556" i="24"/>
  <c r="A557" i="24"/>
  <c r="B557" i="24"/>
  <c r="C557" i="24"/>
  <c r="D557" i="24"/>
  <c r="E557" i="24"/>
  <c r="F557" i="24"/>
  <c r="A558" i="24"/>
  <c r="B558" i="24"/>
  <c r="C558" i="24"/>
  <c r="D558" i="24"/>
  <c r="E558" i="24"/>
  <c r="F558" i="24"/>
  <c r="A559" i="24"/>
  <c r="B559" i="24"/>
  <c r="C559" i="24"/>
  <c r="D559" i="24"/>
  <c r="E559" i="24"/>
  <c r="F559" i="24"/>
  <c r="A560" i="24"/>
  <c r="B560" i="24"/>
  <c r="C560" i="24"/>
  <c r="D560" i="24"/>
  <c r="E560" i="24"/>
  <c r="F560" i="24"/>
  <c r="A561" i="24"/>
  <c r="B561" i="24"/>
  <c r="C561" i="24"/>
  <c r="D561" i="24"/>
  <c r="E561" i="24"/>
  <c r="F561" i="24"/>
  <c r="A562" i="24"/>
  <c r="B562" i="24"/>
  <c r="C562" i="24"/>
  <c r="D562" i="24"/>
  <c r="E562" i="24"/>
  <c r="F562" i="24"/>
  <c r="A563" i="24"/>
  <c r="B563" i="24"/>
  <c r="C563" i="24"/>
  <c r="D563" i="24"/>
  <c r="E563" i="24"/>
  <c r="F563" i="24"/>
  <c r="A564" i="24"/>
  <c r="B564" i="24"/>
  <c r="C564" i="24"/>
  <c r="D564" i="24"/>
  <c r="E564" i="24"/>
  <c r="F564" i="24"/>
  <c r="A565" i="24"/>
  <c r="B565" i="24"/>
  <c r="C565" i="24"/>
  <c r="D565" i="24"/>
  <c r="E565" i="24"/>
  <c r="F565" i="24"/>
  <c r="A566" i="24"/>
  <c r="B566" i="24"/>
  <c r="C566" i="24"/>
  <c r="D566" i="24"/>
  <c r="E566" i="24"/>
  <c r="F566" i="24"/>
  <c r="A567" i="24"/>
  <c r="B567" i="24"/>
  <c r="C567" i="24"/>
  <c r="D567" i="24"/>
  <c r="E567" i="24"/>
  <c r="F567" i="24"/>
  <c r="A568" i="24"/>
  <c r="B568" i="24"/>
  <c r="C568" i="24"/>
  <c r="D568" i="24"/>
  <c r="E568" i="24"/>
  <c r="F568" i="24"/>
  <c r="A569" i="24"/>
  <c r="B569" i="24"/>
  <c r="C569" i="24"/>
  <c r="D569" i="24"/>
  <c r="E569" i="24"/>
  <c r="F569" i="24"/>
  <c r="A570" i="24"/>
  <c r="B570" i="24"/>
  <c r="C570" i="24"/>
  <c r="D570" i="24"/>
  <c r="E570" i="24"/>
  <c r="F570" i="24"/>
  <c r="A571" i="24"/>
  <c r="B571" i="24"/>
  <c r="C571" i="24"/>
  <c r="D571" i="24"/>
  <c r="E571" i="24"/>
  <c r="F571" i="24"/>
  <c r="A572" i="24"/>
  <c r="B572" i="24"/>
  <c r="C572" i="24"/>
  <c r="D572" i="24"/>
  <c r="E572" i="24"/>
  <c r="F572" i="24"/>
  <c r="A573" i="24"/>
  <c r="B573" i="24"/>
  <c r="C573" i="24"/>
  <c r="D573" i="24"/>
  <c r="E573" i="24"/>
  <c r="F573" i="24"/>
  <c r="A574" i="24"/>
  <c r="D574" i="24"/>
  <c r="E574" i="24"/>
  <c r="F574" i="24"/>
  <c r="A575" i="24"/>
  <c r="B575" i="24"/>
  <c r="C575" i="24"/>
  <c r="D575" i="24"/>
  <c r="E575" i="24"/>
  <c r="F575" i="24"/>
  <c r="A576" i="24"/>
  <c r="B576" i="24"/>
  <c r="C576" i="24"/>
  <c r="D576" i="24"/>
  <c r="E576" i="24"/>
  <c r="F576" i="24"/>
  <c r="A577" i="24"/>
  <c r="B577" i="24"/>
  <c r="C577" i="24"/>
  <c r="D577" i="24"/>
  <c r="E577" i="24"/>
  <c r="F577" i="24"/>
  <c r="A578" i="24"/>
  <c r="B578" i="24"/>
  <c r="C578" i="24"/>
  <c r="D578" i="24"/>
  <c r="E578" i="24"/>
  <c r="F578" i="24"/>
  <c r="A579" i="24"/>
  <c r="B579" i="24"/>
  <c r="C579" i="24"/>
  <c r="D579" i="24"/>
  <c r="E579" i="24"/>
  <c r="F579" i="24"/>
  <c r="A580" i="24"/>
  <c r="B580" i="24"/>
  <c r="C580" i="24"/>
  <c r="D580" i="24"/>
  <c r="E580" i="24"/>
  <c r="F580" i="24"/>
  <c r="A581" i="24"/>
  <c r="B581" i="24"/>
  <c r="C581" i="24"/>
  <c r="D581" i="24"/>
  <c r="E581" i="24"/>
  <c r="F581" i="24"/>
  <c r="A582" i="24"/>
  <c r="B582" i="24"/>
  <c r="C582" i="24"/>
  <c r="D582" i="24"/>
  <c r="E582" i="24"/>
  <c r="F582" i="24"/>
  <c r="A583" i="24"/>
  <c r="B583" i="24"/>
  <c r="C583" i="24"/>
  <c r="D583" i="24"/>
  <c r="E583" i="24"/>
  <c r="F583" i="24"/>
  <c r="A584" i="24"/>
  <c r="B584" i="24"/>
  <c r="C584" i="24"/>
  <c r="D584" i="24"/>
  <c r="E584" i="24"/>
  <c r="F584" i="24"/>
  <c r="A585" i="24"/>
  <c r="B585" i="24"/>
  <c r="C585" i="24"/>
  <c r="D585" i="24"/>
  <c r="E585" i="24"/>
  <c r="F585" i="24"/>
  <c r="A586" i="24"/>
  <c r="B586" i="24"/>
  <c r="C586" i="24"/>
  <c r="D586" i="24"/>
  <c r="E586" i="24"/>
  <c r="F586" i="24"/>
  <c r="A587" i="24"/>
  <c r="B587" i="24"/>
  <c r="C587" i="24"/>
  <c r="D587" i="24"/>
  <c r="E587" i="24"/>
  <c r="F587" i="24"/>
  <c r="A588" i="24"/>
  <c r="B588" i="24"/>
  <c r="C588" i="24"/>
  <c r="D588" i="24"/>
  <c r="E588" i="24"/>
  <c r="F588" i="24"/>
  <c r="A589" i="24"/>
  <c r="B589" i="24"/>
  <c r="C589" i="24"/>
  <c r="D589" i="24"/>
  <c r="E589" i="24"/>
  <c r="F589" i="24"/>
  <c r="A590" i="24"/>
  <c r="B590" i="24"/>
  <c r="C590" i="24"/>
  <c r="D590" i="24"/>
  <c r="E590" i="24"/>
  <c r="F590" i="24"/>
  <c r="A591" i="24"/>
  <c r="B591" i="24"/>
  <c r="C591" i="24"/>
  <c r="D591" i="24"/>
  <c r="E591" i="24"/>
  <c r="F591" i="24"/>
  <c r="A592" i="24"/>
  <c r="B592" i="24"/>
  <c r="C592" i="24"/>
  <c r="D592" i="24"/>
  <c r="E592" i="24"/>
  <c r="F592" i="24"/>
  <c r="A593" i="24"/>
  <c r="B593" i="24"/>
  <c r="C593" i="24"/>
  <c r="D593" i="24"/>
  <c r="E593" i="24"/>
  <c r="F593" i="24"/>
  <c r="A594" i="24"/>
  <c r="B594" i="24"/>
  <c r="C594" i="24"/>
  <c r="D594" i="24"/>
  <c r="E594" i="24"/>
  <c r="F594" i="24"/>
  <c r="A595" i="24"/>
  <c r="B595" i="24"/>
  <c r="C595" i="24"/>
  <c r="D595" i="24"/>
  <c r="E595" i="24"/>
  <c r="F595" i="24"/>
  <c r="A596" i="24"/>
  <c r="B596" i="24"/>
  <c r="C596" i="24"/>
  <c r="D596" i="24"/>
  <c r="E596" i="24"/>
  <c r="F596" i="24"/>
  <c r="A597" i="24"/>
  <c r="B597" i="24"/>
  <c r="C597" i="24"/>
  <c r="D597" i="24"/>
  <c r="E597" i="24"/>
  <c r="F597" i="24"/>
  <c r="A598" i="24"/>
  <c r="B598" i="24"/>
  <c r="C598" i="24"/>
  <c r="D598" i="24"/>
  <c r="E598" i="24"/>
  <c r="F598" i="24"/>
  <c r="A599" i="24"/>
  <c r="B599" i="24"/>
  <c r="C599" i="24"/>
  <c r="D599" i="24"/>
  <c r="E599" i="24"/>
  <c r="F599" i="24"/>
  <c r="A600" i="24"/>
  <c r="B600" i="24"/>
  <c r="C600" i="24"/>
  <c r="D600" i="24"/>
  <c r="E600" i="24"/>
  <c r="F600" i="24"/>
  <c r="A601" i="24"/>
  <c r="B601" i="24"/>
  <c r="C601" i="24"/>
  <c r="D601" i="24"/>
  <c r="E601" i="24"/>
  <c r="F601" i="24"/>
  <c r="A602" i="24"/>
  <c r="B602" i="24"/>
  <c r="C602" i="24"/>
  <c r="D602" i="24"/>
  <c r="E602" i="24"/>
  <c r="F602" i="24"/>
  <c r="A603" i="24"/>
  <c r="B603" i="24"/>
  <c r="C603" i="24"/>
  <c r="D603" i="24"/>
  <c r="E603" i="24"/>
  <c r="F603" i="24"/>
  <c r="A604" i="24"/>
  <c r="B604" i="24"/>
  <c r="C604" i="24"/>
  <c r="D604" i="24"/>
  <c r="E604" i="24"/>
  <c r="F604" i="24"/>
  <c r="A605" i="24"/>
  <c r="B605" i="24"/>
  <c r="C605" i="24"/>
  <c r="D605" i="24"/>
  <c r="E605" i="24"/>
  <c r="F605" i="24"/>
  <c r="A606" i="24"/>
  <c r="B606" i="24"/>
  <c r="C606" i="24"/>
  <c r="D606" i="24"/>
  <c r="E606" i="24"/>
  <c r="F606" i="24"/>
  <c r="A607" i="24"/>
  <c r="B607" i="24"/>
  <c r="C607" i="24"/>
  <c r="D607" i="24"/>
  <c r="E607" i="24"/>
  <c r="F607" i="24"/>
  <c r="A608" i="24"/>
  <c r="B608" i="24"/>
  <c r="C608" i="24"/>
  <c r="D608" i="24"/>
  <c r="E608" i="24"/>
  <c r="F608" i="24"/>
  <c r="A609" i="24"/>
  <c r="B609" i="24"/>
  <c r="C609" i="24"/>
  <c r="D609" i="24"/>
  <c r="E609" i="24"/>
  <c r="F609" i="24"/>
  <c r="A610" i="24"/>
  <c r="B610" i="24"/>
  <c r="C610" i="24"/>
  <c r="D610" i="24"/>
  <c r="E610" i="24"/>
  <c r="F610" i="24"/>
  <c r="A611" i="24"/>
  <c r="B611" i="24"/>
  <c r="C611" i="24"/>
  <c r="D611" i="24"/>
  <c r="E611" i="24"/>
  <c r="F611" i="24"/>
  <c r="A612" i="24"/>
  <c r="B612" i="24"/>
  <c r="C612" i="24"/>
  <c r="D612" i="24"/>
  <c r="E612" i="24"/>
  <c r="F612" i="24"/>
  <c r="A613" i="24"/>
  <c r="B613" i="24"/>
  <c r="C613" i="24"/>
  <c r="D613" i="24"/>
  <c r="E613" i="24"/>
  <c r="F613" i="24"/>
  <c r="A614" i="24"/>
  <c r="B614" i="24"/>
  <c r="C614" i="24"/>
  <c r="D614" i="24"/>
  <c r="E614" i="24"/>
  <c r="F614" i="24"/>
  <c r="A615" i="24"/>
  <c r="B615" i="24"/>
  <c r="C615" i="24"/>
  <c r="D615" i="24"/>
  <c r="E615" i="24"/>
  <c r="F615" i="24"/>
  <c r="A616" i="24"/>
  <c r="B616" i="24"/>
  <c r="C616" i="24"/>
  <c r="D616" i="24"/>
  <c r="E616" i="24"/>
  <c r="F616" i="24"/>
  <c r="A617" i="24"/>
  <c r="B617" i="24"/>
  <c r="C617" i="24"/>
  <c r="D617" i="24"/>
  <c r="E617" i="24"/>
  <c r="F617" i="24"/>
  <c r="A618" i="24"/>
  <c r="B618" i="24"/>
  <c r="C618" i="24"/>
  <c r="D618" i="24"/>
  <c r="E618" i="24"/>
  <c r="F618" i="24"/>
  <c r="A619" i="24"/>
  <c r="B619" i="24"/>
  <c r="C619" i="24"/>
  <c r="D619" i="24"/>
  <c r="E619" i="24"/>
  <c r="F619" i="24"/>
  <c r="A620" i="24"/>
  <c r="B620" i="24"/>
  <c r="C620" i="24"/>
  <c r="D620" i="24"/>
  <c r="E620" i="24"/>
  <c r="F620" i="24"/>
  <c r="A621" i="24"/>
  <c r="B621" i="24"/>
  <c r="C621" i="24"/>
  <c r="D621" i="24"/>
  <c r="E621" i="24"/>
  <c r="F621" i="24"/>
  <c r="A622" i="24"/>
  <c r="B622" i="24"/>
  <c r="C622" i="24"/>
  <c r="D622" i="24"/>
  <c r="E622" i="24"/>
  <c r="F622" i="24"/>
  <c r="A623" i="24"/>
  <c r="B623" i="24"/>
  <c r="C623" i="24"/>
  <c r="D623" i="24"/>
  <c r="E623" i="24"/>
  <c r="F623" i="24"/>
  <c r="A624" i="24"/>
  <c r="B624" i="24"/>
  <c r="C624" i="24"/>
  <c r="D624" i="24"/>
  <c r="E624" i="24"/>
  <c r="F624" i="24"/>
  <c r="A625" i="24"/>
  <c r="B625" i="24"/>
  <c r="C625" i="24"/>
  <c r="D625" i="24"/>
  <c r="E625" i="24"/>
  <c r="F625" i="24"/>
  <c r="A626" i="24"/>
  <c r="B626" i="24"/>
  <c r="C626" i="24"/>
  <c r="D626" i="24"/>
  <c r="E626" i="24"/>
  <c r="F626" i="24"/>
  <c r="A627" i="24"/>
  <c r="B627" i="24"/>
  <c r="C627" i="24"/>
  <c r="D627" i="24"/>
  <c r="E627" i="24"/>
  <c r="F627" i="24"/>
  <c r="A628" i="24"/>
  <c r="B628" i="24"/>
  <c r="C628" i="24"/>
  <c r="D628" i="24"/>
  <c r="E628" i="24"/>
  <c r="F628" i="24"/>
  <c r="A629" i="24"/>
  <c r="B629" i="24"/>
  <c r="C629" i="24"/>
  <c r="D629" i="24"/>
  <c r="E629" i="24"/>
  <c r="F629" i="24"/>
  <c r="A630" i="24"/>
  <c r="B630" i="24"/>
  <c r="C630" i="24"/>
  <c r="D630" i="24"/>
  <c r="E630" i="24"/>
  <c r="F630" i="24"/>
  <c r="A631" i="24"/>
  <c r="B631" i="24"/>
  <c r="C631" i="24"/>
  <c r="D631" i="24"/>
  <c r="E631" i="24"/>
  <c r="F631" i="24"/>
  <c r="A632" i="24"/>
  <c r="B632" i="24"/>
  <c r="C632" i="24"/>
  <c r="D632" i="24"/>
  <c r="E632" i="24"/>
  <c r="F632" i="24"/>
  <c r="A633" i="24"/>
  <c r="B633" i="24"/>
  <c r="C633" i="24"/>
  <c r="D633" i="24"/>
  <c r="E633" i="24"/>
  <c r="F633" i="24"/>
  <c r="A634" i="24"/>
  <c r="B634" i="24"/>
  <c r="C634" i="24"/>
  <c r="D634" i="24"/>
  <c r="E634" i="24"/>
  <c r="F634" i="24"/>
  <c r="A635" i="24"/>
  <c r="B635" i="24"/>
  <c r="C635" i="24"/>
  <c r="D635" i="24"/>
  <c r="E635" i="24"/>
  <c r="F635" i="24"/>
  <c r="A636" i="24"/>
  <c r="B636" i="24"/>
  <c r="C636" i="24"/>
  <c r="D636" i="24"/>
  <c r="E636" i="24"/>
  <c r="F636" i="24"/>
  <c r="A637" i="24"/>
  <c r="B637" i="24"/>
  <c r="C637" i="24"/>
  <c r="D637" i="24"/>
  <c r="E637" i="24"/>
  <c r="F637" i="24"/>
  <c r="A638" i="24"/>
  <c r="B638" i="24"/>
  <c r="C638" i="24"/>
  <c r="D638" i="24"/>
  <c r="E638" i="24"/>
  <c r="F638" i="24"/>
  <c r="A639" i="24"/>
  <c r="B639" i="24"/>
  <c r="C639" i="24"/>
  <c r="D639" i="24"/>
  <c r="E639" i="24"/>
  <c r="F639" i="24"/>
  <c r="A640" i="24"/>
  <c r="B640" i="24"/>
  <c r="C640" i="24"/>
  <c r="D640" i="24"/>
  <c r="E640" i="24"/>
  <c r="F640" i="24"/>
  <c r="A641" i="24"/>
  <c r="B641" i="24"/>
  <c r="C641" i="24"/>
  <c r="D641" i="24"/>
  <c r="E641" i="24"/>
  <c r="F641" i="24"/>
  <c r="A642" i="24"/>
  <c r="B642" i="24"/>
  <c r="C642" i="24"/>
  <c r="D642" i="24"/>
  <c r="E642" i="24"/>
  <c r="F642" i="24"/>
  <c r="A643" i="24"/>
  <c r="B643" i="24"/>
  <c r="C643" i="24"/>
  <c r="D643" i="24"/>
  <c r="E643" i="24"/>
  <c r="F643" i="24"/>
  <c r="A644" i="24"/>
  <c r="B644" i="24"/>
  <c r="C644" i="24"/>
  <c r="D644" i="24"/>
  <c r="E644" i="24"/>
  <c r="F644" i="24"/>
  <c r="A645" i="24"/>
  <c r="B645" i="24"/>
  <c r="C645" i="24"/>
  <c r="D645" i="24"/>
  <c r="E645" i="24"/>
  <c r="F645" i="24"/>
  <c r="A646" i="24"/>
  <c r="B646" i="24"/>
  <c r="C646" i="24"/>
  <c r="D646" i="24"/>
  <c r="E646" i="24"/>
  <c r="F646" i="24"/>
  <c r="A647" i="24"/>
  <c r="B647" i="24"/>
  <c r="C647" i="24"/>
  <c r="D647" i="24"/>
  <c r="E647" i="24"/>
  <c r="F647" i="24"/>
  <c r="A648" i="24"/>
  <c r="B648" i="24"/>
  <c r="C648" i="24"/>
  <c r="D648" i="24"/>
  <c r="E648" i="24"/>
  <c r="F648" i="24"/>
  <c r="A649" i="24"/>
  <c r="B649" i="24"/>
  <c r="C649" i="24"/>
  <c r="D649" i="24"/>
  <c r="E649" i="24"/>
  <c r="F649" i="24"/>
  <c r="A650" i="24"/>
  <c r="B650" i="24"/>
  <c r="C650" i="24"/>
  <c r="D650" i="24"/>
  <c r="E650" i="24"/>
  <c r="F650" i="24"/>
  <c r="A651" i="24"/>
  <c r="B651" i="24"/>
  <c r="C651" i="24"/>
  <c r="D651" i="24"/>
  <c r="E651" i="24"/>
  <c r="F651" i="24"/>
  <c r="A652" i="24"/>
  <c r="B652" i="24"/>
  <c r="C652" i="24"/>
  <c r="D652" i="24"/>
  <c r="E652" i="24"/>
  <c r="F652" i="24"/>
  <c r="A653" i="24"/>
  <c r="B653" i="24"/>
  <c r="C653" i="24"/>
  <c r="D653" i="24"/>
  <c r="E653" i="24"/>
  <c r="F653" i="24"/>
  <c r="A654" i="24"/>
  <c r="B654" i="24"/>
  <c r="C654" i="24"/>
  <c r="D654" i="24"/>
  <c r="E654" i="24"/>
  <c r="F654" i="24"/>
  <c r="A655" i="24"/>
  <c r="D655" i="24"/>
  <c r="E655" i="24"/>
  <c r="F655" i="24"/>
  <c r="A656" i="24"/>
  <c r="B656" i="24"/>
  <c r="C656" i="24"/>
  <c r="D656" i="24"/>
  <c r="E656" i="24"/>
  <c r="F656" i="24"/>
  <c r="A657" i="24"/>
  <c r="B657" i="24"/>
  <c r="C657" i="24"/>
  <c r="D657" i="24"/>
  <c r="E657" i="24"/>
  <c r="F657" i="24"/>
  <c r="A658" i="24"/>
  <c r="B658" i="24"/>
  <c r="C658" i="24"/>
  <c r="D658" i="24"/>
  <c r="E658" i="24"/>
  <c r="F658" i="24"/>
  <c r="A659" i="24"/>
  <c r="B659" i="24"/>
  <c r="C659" i="24"/>
  <c r="D659" i="24"/>
  <c r="E659" i="24"/>
  <c r="F659" i="24"/>
  <c r="A660" i="24"/>
  <c r="B660" i="24"/>
  <c r="C660" i="24"/>
  <c r="D660" i="24"/>
  <c r="E660" i="24"/>
  <c r="F660" i="24"/>
  <c r="A661" i="24"/>
  <c r="B661" i="24"/>
  <c r="C661" i="24"/>
  <c r="D661" i="24"/>
  <c r="E661" i="24"/>
  <c r="F661" i="24"/>
  <c r="A662" i="24"/>
  <c r="B662" i="24"/>
  <c r="C662" i="24"/>
  <c r="D662" i="24"/>
  <c r="E662" i="24"/>
  <c r="F662" i="24"/>
  <c r="A663" i="24"/>
  <c r="B663" i="24"/>
  <c r="C663" i="24"/>
  <c r="D663" i="24"/>
  <c r="E663" i="24"/>
  <c r="F663" i="24"/>
  <c r="A664" i="24"/>
  <c r="B664" i="24"/>
  <c r="C664" i="24"/>
  <c r="D664" i="24"/>
  <c r="E664" i="24"/>
  <c r="F664" i="24"/>
  <c r="A665" i="24"/>
  <c r="B665" i="24"/>
  <c r="C665" i="24"/>
  <c r="D665" i="24"/>
  <c r="E665" i="24"/>
  <c r="F665" i="24"/>
  <c r="A666" i="24"/>
  <c r="B666" i="24"/>
  <c r="C666" i="24"/>
  <c r="D666" i="24"/>
  <c r="E666" i="24"/>
  <c r="F666" i="24"/>
  <c r="A667" i="24"/>
  <c r="B667" i="24"/>
  <c r="C667" i="24"/>
  <c r="D667" i="24"/>
  <c r="E667" i="24"/>
  <c r="F667" i="24"/>
  <c r="A668" i="24"/>
  <c r="B668" i="24"/>
  <c r="C668" i="24"/>
  <c r="D668" i="24"/>
  <c r="E668" i="24"/>
  <c r="F668" i="24"/>
  <c r="A669" i="24"/>
  <c r="B669" i="24"/>
  <c r="C669" i="24"/>
  <c r="D669" i="24"/>
  <c r="E669" i="24"/>
  <c r="F669" i="24"/>
  <c r="A670" i="24"/>
  <c r="B670" i="24"/>
  <c r="C670" i="24"/>
  <c r="D670" i="24"/>
  <c r="E670" i="24"/>
  <c r="F670" i="24"/>
  <c r="A671" i="24"/>
  <c r="B671" i="24"/>
  <c r="C671" i="24"/>
  <c r="D671" i="24"/>
  <c r="E671" i="24"/>
  <c r="F671" i="24"/>
  <c r="A672" i="24"/>
  <c r="B672" i="24"/>
  <c r="C672" i="24"/>
  <c r="D672" i="24"/>
  <c r="E672" i="24"/>
  <c r="F672" i="24"/>
  <c r="A673" i="24"/>
  <c r="B673" i="24"/>
  <c r="C673" i="24"/>
  <c r="D673" i="24"/>
  <c r="E673" i="24"/>
  <c r="F673" i="24"/>
  <c r="A674" i="24"/>
  <c r="B674" i="24"/>
  <c r="C674" i="24"/>
  <c r="D674" i="24"/>
  <c r="E674" i="24"/>
  <c r="F674" i="24"/>
  <c r="A675" i="24"/>
  <c r="B675" i="24"/>
  <c r="C675" i="24"/>
  <c r="D675" i="24"/>
  <c r="E675" i="24"/>
  <c r="F675" i="24"/>
  <c r="A676" i="24"/>
  <c r="B676" i="24"/>
  <c r="C676" i="24"/>
  <c r="D676" i="24"/>
  <c r="E676" i="24"/>
  <c r="F676" i="24"/>
  <c r="A677" i="24"/>
  <c r="B677" i="24"/>
  <c r="C677" i="24"/>
  <c r="D677" i="24"/>
  <c r="E677" i="24"/>
  <c r="F677" i="24"/>
  <c r="A678" i="24"/>
  <c r="B678" i="24"/>
  <c r="C678" i="24"/>
  <c r="D678" i="24"/>
  <c r="E678" i="24"/>
  <c r="F678" i="24"/>
  <c r="A679" i="24"/>
  <c r="B679" i="24"/>
  <c r="C679" i="24"/>
  <c r="D679" i="24"/>
  <c r="E679" i="24"/>
  <c r="F679" i="24"/>
  <c r="A680" i="24"/>
  <c r="B680" i="24"/>
  <c r="C680" i="24"/>
  <c r="D680" i="24"/>
  <c r="E680" i="24"/>
  <c r="F680" i="24"/>
  <c r="A681" i="24"/>
  <c r="B681" i="24"/>
  <c r="C681" i="24"/>
  <c r="D681" i="24"/>
  <c r="E681" i="24"/>
  <c r="F681" i="24"/>
  <c r="A682" i="24"/>
  <c r="B682" i="24"/>
  <c r="C682" i="24"/>
  <c r="D682" i="24"/>
  <c r="E682" i="24"/>
  <c r="F682" i="24"/>
  <c r="A683" i="24"/>
  <c r="B683" i="24"/>
  <c r="C683" i="24"/>
  <c r="D683" i="24"/>
  <c r="E683" i="24"/>
  <c r="F683" i="24"/>
  <c r="A684" i="24"/>
  <c r="B684" i="24"/>
  <c r="C684" i="24"/>
  <c r="D684" i="24"/>
  <c r="E684" i="24"/>
  <c r="F684" i="24"/>
  <c r="A685" i="24"/>
  <c r="B685" i="24"/>
  <c r="C685" i="24"/>
  <c r="D685" i="24"/>
  <c r="E685" i="24"/>
  <c r="F685" i="24"/>
  <c r="A686" i="24"/>
  <c r="B686" i="24"/>
  <c r="C686" i="24"/>
  <c r="D686" i="24"/>
  <c r="E686" i="24"/>
  <c r="F686" i="24"/>
  <c r="A687" i="24"/>
  <c r="B687" i="24"/>
  <c r="C687" i="24"/>
  <c r="D687" i="24"/>
  <c r="E687" i="24"/>
  <c r="F687" i="24"/>
  <c r="A688" i="24"/>
  <c r="B688" i="24"/>
  <c r="C688" i="24"/>
  <c r="D688" i="24"/>
  <c r="E688" i="24"/>
  <c r="F688" i="24"/>
  <c r="A689" i="24"/>
  <c r="B689" i="24"/>
  <c r="C689" i="24"/>
  <c r="D689" i="24"/>
  <c r="E689" i="24"/>
  <c r="F689" i="24"/>
  <c r="A690" i="24"/>
  <c r="B690" i="24"/>
  <c r="C690" i="24"/>
  <c r="D690" i="24"/>
  <c r="E690" i="24"/>
  <c r="F690" i="24"/>
  <c r="A691" i="24"/>
  <c r="B691" i="24"/>
  <c r="C691" i="24"/>
  <c r="D691" i="24"/>
  <c r="E691" i="24"/>
  <c r="F691" i="24"/>
  <c r="A692" i="24"/>
  <c r="B692" i="24"/>
  <c r="C692" i="24"/>
  <c r="D692" i="24"/>
  <c r="E692" i="24"/>
  <c r="F692" i="24"/>
  <c r="A693" i="24"/>
  <c r="B693" i="24"/>
  <c r="C693" i="24"/>
  <c r="D693" i="24"/>
  <c r="E693" i="24"/>
  <c r="F693" i="24"/>
  <c r="A694" i="24"/>
  <c r="B694" i="24"/>
  <c r="C694" i="24"/>
  <c r="D694" i="24"/>
  <c r="E694" i="24"/>
  <c r="F694" i="24"/>
  <c r="A695" i="24"/>
  <c r="B695" i="24"/>
  <c r="C695" i="24"/>
  <c r="D695" i="24"/>
  <c r="E695" i="24"/>
  <c r="F695" i="24"/>
  <c r="A696" i="24"/>
  <c r="B696" i="24"/>
  <c r="C696" i="24"/>
  <c r="D696" i="24"/>
  <c r="E696" i="24"/>
  <c r="F696" i="24"/>
  <c r="A697" i="24"/>
  <c r="B697" i="24"/>
  <c r="C697" i="24"/>
  <c r="D697" i="24"/>
  <c r="E697" i="24"/>
  <c r="F697" i="24"/>
  <c r="A698" i="24"/>
  <c r="B698" i="24"/>
  <c r="C698" i="24"/>
  <c r="D698" i="24"/>
  <c r="E698" i="24"/>
  <c r="F698" i="24"/>
  <c r="A699" i="24"/>
  <c r="B699" i="24"/>
  <c r="C699" i="24"/>
  <c r="D699" i="24"/>
  <c r="E699" i="24"/>
  <c r="F699" i="24"/>
  <c r="A700" i="24"/>
  <c r="B700" i="24"/>
  <c r="C700" i="24"/>
  <c r="D700" i="24"/>
  <c r="E700" i="24"/>
  <c r="F700" i="24"/>
  <c r="A701" i="24"/>
  <c r="B701" i="24"/>
  <c r="C701" i="24"/>
  <c r="D701" i="24"/>
  <c r="E701" i="24"/>
  <c r="F701" i="24"/>
  <c r="A702" i="24"/>
  <c r="B702" i="24"/>
  <c r="C702" i="24"/>
  <c r="D702" i="24"/>
  <c r="E702" i="24"/>
  <c r="F702" i="24"/>
  <c r="A703" i="24"/>
  <c r="B703" i="24"/>
  <c r="C703" i="24"/>
  <c r="D703" i="24"/>
  <c r="E703" i="24"/>
  <c r="F703" i="24"/>
  <c r="A704" i="24"/>
  <c r="B704" i="24"/>
  <c r="C704" i="24"/>
  <c r="D704" i="24"/>
  <c r="E704" i="24"/>
  <c r="F704" i="24"/>
  <c r="A705" i="24"/>
  <c r="B705" i="24"/>
  <c r="C705" i="24"/>
  <c r="D705" i="24"/>
  <c r="E705" i="24"/>
  <c r="F705" i="24"/>
  <c r="A706" i="24"/>
  <c r="B706" i="24"/>
  <c r="C706" i="24"/>
  <c r="D706" i="24"/>
  <c r="E706" i="24"/>
  <c r="F706" i="24"/>
  <c r="A707" i="24"/>
  <c r="B707" i="24"/>
  <c r="C707" i="24"/>
  <c r="D707" i="24"/>
  <c r="E707" i="24"/>
  <c r="F707" i="24"/>
  <c r="A708" i="24"/>
  <c r="B708" i="24"/>
  <c r="C708" i="24"/>
  <c r="D708" i="24"/>
  <c r="E708" i="24"/>
  <c r="F708" i="24"/>
  <c r="A709" i="24"/>
  <c r="B709" i="24"/>
  <c r="C709" i="24"/>
  <c r="D709" i="24"/>
  <c r="E709" i="24"/>
  <c r="F709" i="24"/>
  <c r="A710" i="24"/>
  <c r="B710" i="24"/>
  <c r="C710" i="24"/>
  <c r="D710" i="24"/>
  <c r="E710" i="24"/>
  <c r="F710" i="24"/>
  <c r="A711" i="24"/>
  <c r="B711" i="24"/>
  <c r="C711" i="24"/>
  <c r="D711" i="24"/>
  <c r="E711" i="24"/>
  <c r="F711" i="24"/>
  <c r="A712" i="24"/>
  <c r="B712" i="24"/>
  <c r="C712" i="24"/>
  <c r="D712" i="24"/>
  <c r="E712" i="24"/>
  <c r="F712" i="24"/>
  <c r="A713" i="24"/>
  <c r="B713" i="24"/>
  <c r="C713" i="24"/>
  <c r="D713" i="24"/>
  <c r="E713" i="24"/>
  <c r="F713" i="24"/>
  <c r="A714" i="24"/>
  <c r="D714" i="24"/>
  <c r="E714" i="24"/>
  <c r="F714" i="24"/>
  <c r="A715" i="24"/>
  <c r="B715" i="24"/>
  <c r="C715" i="24"/>
  <c r="D715" i="24"/>
  <c r="E715" i="24"/>
  <c r="F715" i="24"/>
  <c r="A716" i="24"/>
  <c r="D716" i="24"/>
  <c r="E716" i="24"/>
  <c r="F716" i="24"/>
  <c r="A717" i="24"/>
  <c r="B717" i="24"/>
  <c r="C717" i="24"/>
  <c r="D717" i="24"/>
  <c r="E717" i="24"/>
  <c r="F717" i="24"/>
  <c r="A718" i="24"/>
  <c r="B718" i="24"/>
  <c r="C718" i="24"/>
  <c r="D718" i="24"/>
  <c r="E718" i="24"/>
  <c r="F718" i="24"/>
  <c r="A719" i="24"/>
  <c r="B719" i="24"/>
  <c r="C719" i="24"/>
  <c r="D719" i="24"/>
  <c r="E719" i="24"/>
  <c r="F719" i="24"/>
  <c r="A720" i="24"/>
  <c r="B720" i="24"/>
  <c r="C720" i="24"/>
  <c r="D720" i="24"/>
  <c r="E720" i="24"/>
  <c r="F720" i="24"/>
  <c r="A721" i="24"/>
  <c r="B721" i="24"/>
  <c r="C721" i="24"/>
  <c r="D721" i="24"/>
  <c r="E721" i="24"/>
  <c r="F721" i="24"/>
  <c r="A722" i="24"/>
  <c r="B722" i="24"/>
  <c r="C722" i="24"/>
  <c r="D722" i="24"/>
  <c r="E722" i="24"/>
  <c r="F722" i="24"/>
  <c r="A723" i="24"/>
  <c r="B723" i="24"/>
  <c r="C723" i="24"/>
  <c r="D723" i="24"/>
  <c r="E723" i="24"/>
  <c r="F723" i="24"/>
  <c r="A724" i="24"/>
  <c r="B724" i="24"/>
  <c r="C724" i="24"/>
  <c r="D724" i="24"/>
  <c r="E724" i="24"/>
  <c r="F724" i="24"/>
  <c r="A725" i="24"/>
  <c r="B725" i="24"/>
  <c r="C725" i="24"/>
  <c r="D725" i="24"/>
  <c r="E725" i="24"/>
  <c r="F725" i="24"/>
  <c r="A726" i="24"/>
  <c r="B726" i="24"/>
  <c r="C726" i="24"/>
  <c r="D726" i="24"/>
  <c r="E726" i="24"/>
  <c r="F726" i="24"/>
  <c r="A727" i="24"/>
  <c r="B727" i="24"/>
  <c r="C727" i="24"/>
  <c r="D727" i="24"/>
  <c r="E727" i="24"/>
  <c r="F727" i="24"/>
  <c r="A728" i="24"/>
  <c r="B728" i="24"/>
  <c r="C728" i="24"/>
  <c r="D728" i="24"/>
  <c r="E728" i="24"/>
  <c r="F728" i="24"/>
  <c r="A729" i="24"/>
  <c r="B729" i="24"/>
  <c r="C729" i="24"/>
  <c r="D729" i="24"/>
  <c r="E729" i="24"/>
  <c r="F729" i="24"/>
  <c r="A730" i="24"/>
  <c r="B730" i="24"/>
  <c r="C730" i="24"/>
  <c r="D730" i="24"/>
  <c r="E730" i="24"/>
  <c r="F730" i="24"/>
  <c r="A731" i="24"/>
  <c r="B731" i="24"/>
  <c r="C731" i="24"/>
  <c r="D731" i="24"/>
  <c r="E731" i="24"/>
  <c r="F731" i="24"/>
  <c r="A732" i="24"/>
  <c r="B732" i="24"/>
  <c r="C732" i="24"/>
  <c r="D732" i="24"/>
  <c r="E732" i="24"/>
  <c r="F732" i="24"/>
  <c r="A733" i="24"/>
  <c r="B733" i="24"/>
  <c r="C733" i="24"/>
  <c r="D733" i="24"/>
  <c r="E733" i="24"/>
  <c r="F733" i="24"/>
  <c r="A734" i="24"/>
  <c r="B734" i="24"/>
  <c r="C734" i="24"/>
  <c r="D734" i="24"/>
  <c r="E734" i="24"/>
  <c r="F734" i="24"/>
  <c r="A735" i="24"/>
  <c r="B735" i="24"/>
  <c r="C735" i="24"/>
  <c r="D735" i="24"/>
  <c r="E735" i="24"/>
  <c r="F735" i="24"/>
  <c r="A736" i="24"/>
  <c r="B736" i="24"/>
  <c r="C736" i="24"/>
  <c r="D736" i="24"/>
  <c r="E736" i="24"/>
  <c r="F736" i="24"/>
  <c r="A737" i="24"/>
  <c r="B737" i="24"/>
  <c r="C737" i="24"/>
  <c r="D737" i="24"/>
  <c r="E737" i="24"/>
  <c r="F737" i="24"/>
  <c r="A738" i="24"/>
  <c r="B738" i="24"/>
  <c r="C738" i="24"/>
  <c r="D738" i="24"/>
  <c r="E738" i="24"/>
  <c r="F738" i="24"/>
  <c r="A739" i="24"/>
  <c r="B739" i="24"/>
  <c r="C739" i="24"/>
  <c r="D739" i="24"/>
  <c r="E739" i="24"/>
  <c r="F739" i="24"/>
  <c r="A740" i="24"/>
  <c r="B740" i="24"/>
  <c r="C740" i="24"/>
  <c r="D740" i="24"/>
  <c r="E740" i="24"/>
  <c r="F740" i="24"/>
  <c r="A741" i="24"/>
  <c r="B741" i="24"/>
  <c r="C741" i="24"/>
  <c r="D741" i="24"/>
  <c r="E741" i="24"/>
  <c r="F741" i="24"/>
  <c r="A742" i="24"/>
  <c r="B742" i="24"/>
  <c r="C742" i="24"/>
  <c r="D742" i="24"/>
  <c r="E742" i="24"/>
  <c r="F742" i="24"/>
  <c r="A743" i="24"/>
  <c r="B743" i="24"/>
  <c r="C743" i="24"/>
  <c r="D743" i="24"/>
  <c r="E743" i="24"/>
  <c r="F743" i="24"/>
  <c r="A744" i="24"/>
  <c r="B744" i="24"/>
  <c r="C744" i="24"/>
  <c r="D744" i="24"/>
  <c r="E744" i="24"/>
  <c r="F744" i="24"/>
  <c r="A745" i="24"/>
  <c r="B745" i="24"/>
  <c r="C745" i="24"/>
  <c r="D745" i="24"/>
  <c r="E745" i="24"/>
  <c r="F745" i="24"/>
  <c r="A746" i="24"/>
  <c r="B746" i="24"/>
  <c r="C746" i="24"/>
  <c r="D746" i="24"/>
  <c r="E746" i="24"/>
  <c r="F746" i="24"/>
  <c r="A747" i="24"/>
  <c r="B747" i="24"/>
  <c r="C747" i="24"/>
  <c r="D747" i="24"/>
  <c r="E747" i="24"/>
  <c r="F747" i="24"/>
  <c r="A748" i="24"/>
  <c r="B748" i="24"/>
  <c r="C748" i="24"/>
  <c r="D748" i="24"/>
  <c r="E748" i="24"/>
  <c r="F748" i="24"/>
  <c r="A749" i="24"/>
  <c r="B749" i="24"/>
  <c r="C749" i="24"/>
  <c r="D749" i="24"/>
  <c r="E749" i="24"/>
  <c r="F749" i="24"/>
  <c r="A750" i="24"/>
  <c r="B750" i="24"/>
  <c r="C750" i="24"/>
  <c r="D750" i="24"/>
  <c r="E750" i="24"/>
  <c r="F750" i="24"/>
  <c r="A751" i="24"/>
  <c r="B751" i="24"/>
  <c r="C751" i="24"/>
  <c r="D751" i="24"/>
  <c r="E751" i="24"/>
  <c r="F751" i="24"/>
  <c r="A752" i="24"/>
  <c r="B752" i="24"/>
  <c r="C752" i="24"/>
  <c r="D752" i="24"/>
  <c r="E752" i="24"/>
  <c r="F752" i="24"/>
  <c r="A753" i="24"/>
  <c r="D753" i="24"/>
  <c r="E753" i="24"/>
  <c r="F753" i="24"/>
  <c r="A754" i="24"/>
  <c r="B754" i="24"/>
  <c r="C754" i="24"/>
  <c r="D754" i="24"/>
  <c r="E754" i="24"/>
  <c r="F754" i="24"/>
  <c r="A757" i="24"/>
  <c r="D757" i="24"/>
  <c r="E757" i="24"/>
  <c r="F757" i="24"/>
  <c r="A758" i="24"/>
  <c r="B758" i="24"/>
  <c r="C758" i="24"/>
  <c r="D758" i="24"/>
  <c r="E758" i="24"/>
  <c r="F758" i="24"/>
  <c r="A759" i="24"/>
  <c r="B759" i="24"/>
  <c r="C759" i="24"/>
  <c r="D759" i="24"/>
  <c r="E759" i="24"/>
  <c r="F759" i="24"/>
  <c r="A760" i="24"/>
  <c r="B760" i="24"/>
  <c r="C760" i="24"/>
  <c r="D760" i="24"/>
  <c r="E760" i="24"/>
  <c r="F760" i="24"/>
  <c r="A761" i="24"/>
  <c r="B761" i="24"/>
  <c r="C761" i="24"/>
  <c r="D761" i="24"/>
  <c r="E761" i="24"/>
  <c r="F761" i="24"/>
  <c r="A762" i="24"/>
  <c r="B762" i="24"/>
  <c r="C762" i="24"/>
  <c r="D762" i="24"/>
  <c r="E762" i="24"/>
  <c r="F762" i="24"/>
  <c r="A763" i="24"/>
  <c r="B763" i="24"/>
  <c r="C763" i="24"/>
  <c r="D763" i="24"/>
  <c r="E763" i="24"/>
  <c r="F763" i="24"/>
  <c r="A764" i="24"/>
  <c r="B764" i="24"/>
  <c r="C764" i="24"/>
  <c r="D764" i="24"/>
  <c r="E764" i="24"/>
  <c r="F764" i="24"/>
  <c r="A765" i="24"/>
  <c r="B765" i="24"/>
  <c r="C765" i="24"/>
  <c r="D765" i="24"/>
  <c r="E765" i="24"/>
  <c r="F765" i="24"/>
  <c r="A766" i="24"/>
  <c r="B766" i="24"/>
  <c r="C766" i="24"/>
  <c r="D766" i="24"/>
  <c r="E766" i="24"/>
  <c r="F766" i="24"/>
  <c r="A767" i="24"/>
  <c r="B767" i="24"/>
  <c r="C767" i="24"/>
  <c r="D767" i="24"/>
  <c r="E767" i="24"/>
  <c r="F767" i="24"/>
  <c r="A768" i="24"/>
  <c r="B768" i="24"/>
  <c r="C768" i="24"/>
  <c r="D768" i="24"/>
  <c r="E768" i="24"/>
  <c r="F768" i="24"/>
  <c r="A769" i="24"/>
  <c r="B769" i="24"/>
  <c r="C769" i="24"/>
  <c r="D769" i="24"/>
  <c r="E769" i="24"/>
  <c r="F769" i="24"/>
  <c r="A770" i="24"/>
  <c r="B770" i="24"/>
  <c r="C770" i="24"/>
  <c r="D770" i="24"/>
  <c r="E770" i="24"/>
  <c r="F770" i="24"/>
  <c r="A771" i="24"/>
  <c r="B771" i="24"/>
  <c r="C771" i="24"/>
  <c r="D771" i="24"/>
  <c r="E771" i="24"/>
  <c r="F771" i="24"/>
  <c r="A772" i="24"/>
  <c r="B772" i="24"/>
  <c r="C772" i="24"/>
  <c r="D772" i="24"/>
  <c r="E772" i="24"/>
  <c r="F772" i="24"/>
  <c r="A773" i="24"/>
  <c r="B773" i="24"/>
  <c r="C773" i="24"/>
  <c r="D773" i="24"/>
  <c r="E773" i="24"/>
  <c r="F773" i="24"/>
  <c r="A774" i="24"/>
  <c r="B774" i="24"/>
  <c r="C774" i="24"/>
  <c r="D774" i="24"/>
  <c r="E774" i="24"/>
  <c r="F774" i="24"/>
  <c r="A775" i="24"/>
  <c r="B775" i="24"/>
  <c r="C775" i="24"/>
  <c r="D775" i="24"/>
  <c r="E775" i="24"/>
  <c r="F775" i="24"/>
  <c r="A776" i="24"/>
  <c r="B776" i="24"/>
  <c r="C776" i="24"/>
  <c r="D776" i="24"/>
  <c r="E776" i="24"/>
  <c r="F776" i="24"/>
  <c r="A777" i="24"/>
  <c r="B777" i="24"/>
  <c r="C777" i="24"/>
  <c r="D777" i="24"/>
  <c r="E777" i="24"/>
  <c r="F777" i="24"/>
  <c r="A778" i="24"/>
  <c r="B778" i="24"/>
  <c r="C778" i="24"/>
  <c r="D778" i="24"/>
  <c r="E778" i="24"/>
  <c r="F778" i="24"/>
  <c r="A779" i="24"/>
  <c r="B779" i="24"/>
  <c r="C779" i="24"/>
  <c r="D779" i="24"/>
  <c r="E779" i="24"/>
  <c r="F779" i="24"/>
  <c r="A780" i="24"/>
  <c r="B780" i="24"/>
  <c r="C780" i="24"/>
  <c r="D780" i="24"/>
  <c r="E780" i="24"/>
  <c r="F780" i="24"/>
  <c r="A781" i="24"/>
  <c r="B781" i="24"/>
  <c r="C781" i="24"/>
  <c r="D781" i="24"/>
  <c r="E781" i="24"/>
  <c r="F781" i="24"/>
  <c r="A782" i="24"/>
  <c r="B782" i="24"/>
  <c r="C782" i="24"/>
  <c r="D782" i="24"/>
  <c r="E782" i="24"/>
  <c r="F782" i="24"/>
  <c r="A783" i="24"/>
  <c r="B783" i="24"/>
  <c r="C783" i="24"/>
  <c r="D783" i="24"/>
  <c r="E783" i="24"/>
  <c r="F783" i="24"/>
  <c r="A784" i="24"/>
  <c r="B784" i="24"/>
  <c r="C784" i="24"/>
  <c r="D784" i="24"/>
  <c r="E784" i="24"/>
  <c r="F784" i="24"/>
  <c r="A785" i="24"/>
  <c r="B785" i="24"/>
  <c r="C785" i="24"/>
  <c r="D785" i="24"/>
  <c r="E785" i="24"/>
  <c r="F785" i="24"/>
  <c r="A786" i="24"/>
  <c r="B786" i="24"/>
  <c r="C786" i="24"/>
  <c r="D786" i="24"/>
  <c r="E786" i="24"/>
  <c r="F786" i="24"/>
  <c r="A787" i="24"/>
  <c r="B787" i="24"/>
  <c r="C787" i="24"/>
  <c r="D787" i="24"/>
  <c r="E787" i="24"/>
  <c r="F787" i="24"/>
  <c r="A788" i="24"/>
  <c r="B788" i="24"/>
  <c r="C788" i="24"/>
  <c r="D788" i="24"/>
  <c r="E788" i="24"/>
  <c r="F788" i="24"/>
  <c r="A789" i="24"/>
  <c r="B789" i="24"/>
  <c r="C789" i="24"/>
  <c r="D789" i="24"/>
  <c r="E789" i="24"/>
  <c r="F789" i="24"/>
  <c r="A790" i="24"/>
  <c r="B790" i="24"/>
  <c r="C790" i="24"/>
  <c r="D790" i="24"/>
  <c r="E790" i="24"/>
  <c r="F790" i="24"/>
  <c r="A791" i="24"/>
  <c r="B791" i="24"/>
  <c r="C791" i="24"/>
  <c r="D791" i="24"/>
  <c r="E791" i="24"/>
  <c r="F791" i="24"/>
  <c r="A792" i="24"/>
  <c r="B792" i="24"/>
  <c r="C792" i="24"/>
  <c r="D792" i="24"/>
  <c r="E792" i="24"/>
  <c r="F792" i="24"/>
  <c r="A793" i="24"/>
  <c r="B793" i="24"/>
  <c r="C793" i="24"/>
  <c r="D793" i="24"/>
  <c r="E793" i="24"/>
  <c r="F793" i="24"/>
  <c r="A794" i="24"/>
  <c r="B794" i="24"/>
  <c r="C794" i="24"/>
  <c r="D794" i="24"/>
  <c r="E794" i="24"/>
  <c r="F794" i="24"/>
  <c r="A795" i="24"/>
  <c r="B795" i="24"/>
  <c r="C795" i="24"/>
  <c r="D795" i="24"/>
  <c r="E795" i="24"/>
  <c r="F795" i="24"/>
  <c r="A796" i="24"/>
  <c r="B796" i="24"/>
  <c r="C796" i="24"/>
  <c r="D796" i="24"/>
  <c r="E796" i="24"/>
  <c r="F796" i="24"/>
  <c r="A797" i="24"/>
  <c r="B797" i="24"/>
  <c r="C797" i="24"/>
  <c r="D797" i="24"/>
  <c r="E797" i="24"/>
  <c r="F797" i="24"/>
  <c r="A798" i="24"/>
  <c r="B798" i="24"/>
  <c r="C798" i="24"/>
  <c r="D798" i="24"/>
  <c r="E798" i="24"/>
  <c r="F798" i="24"/>
  <c r="A799" i="24"/>
  <c r="B799" i="24"/>
  <c r="C799" i="24"/>
  <c r="D799" i="24"/>
  <c r="E799" i="24"/>
  <c r="F799" i="24"/>
  <c r="A800" i="24"/>
  <c r="B800" i="24"/>
  <c r="C800" i="24"/>
  <c r="D800" i="24"/>
  <c r="E800" i="24"/>
  <c r="F800" i="24"/>
  <c r="A801" i="24"/>
  <c r="B801" i="24"/>
  <c r="C801" i="24"/>
  <c r="D801" i="24"/>
  <c r="E801" i="24"/>
  <c r="F801" i="24"/>
  <c r="A802" i="24"/>
  <c r="B802" i="24"/>
  <c r="C802" i="24"/>
  <c r="D802" i="24"/>
  <c r="E802" i="24"/>
  <c r="F802" i="24"/>
  <c r="A803" i="24"/>
  <c r="B803" i="24"/>
  <c r="C803" i="24"/>
  <c r="D803" i="24"/>
  <c r="E803" i="24"/>
  <c r="F803" i="24"/>
  <c r="A804" i="24"/>
  <c r="B804" i="24"/>
  <c r="C804" i="24"/>
  <c r="D804" i="24"/>
  <c r="E804" i="24"/>
  <c r="F804" i="24"/>
  <c r="A805" i="24"/>
  <c r="B805" i="24"/>
  <c r="C805" i="24"/>
  <c r="D805" i="24"/>
  <c r="E805" i="24"/>
  <c r="F805" i="24"/>
  <c r="A806" i="24"/>
  <c r="B806" i="24"/>
  <c r="C806" i="24"/>
  <c r="D806" i="24"/>
  <c r="E806" i="24"/>
  <c r="F806" i="24"/>
  <c r="A807" i="24"/>
  <c r="B807" i="24"/>
  <c r="C807" i="24"/>
  <c r="D807" i="24"/>
  <c r="E807" i="24"/>
  <c r="F807" i="24"/>
  <c r="A808" i="24"/>
  <c r="B808" i="24"/>
  <c r="C808" i="24"/>
  <c r="D808" i="24"/>
  <c r="E808" i="24"/>
  <c r="F808" i="24"/>
  <c r="A809" i="24"/>
  <c r="B809" i="24"/>
  <c r="C809" i="24"/>
  <c r="D809" i="24"/>
  <c r="E809" i="24"/>
  <c r="F809" i="24"/>
  <c r="A810" i="24"/>
  <c r="B810" i="24"/>
  <c r="C810" i="24"/>
  <c r="D810" i="24"/>
  <c r="E810" i="24"/>
  <c r="F810" i="24"/>
  <c r="A811" i="24"/>
  <c r="B811" i="24"/>
  <c r="C811" i="24"/>
  <c r="D811" i="24"/>
  <c r="E811" i="24"/>
  <c r="F811" i="24"/>
  <c r="A812" i="24"/>
  <c r="B812" i="24"/>
  <c r="C812" i="24"/>
  <c r="D812" i="24"/>
  <c r="E812" i="24"/>
  <c r="F812" i="24"/>
  <c r="A813" i="24"/>
  <c r="B813" i="24"/>
  <c r="C813" i="24"/>
  <c r="D813" i="24"/>
  <c r="E813" i="24"/>
  <c r="F813" i="24"/>
  <c r="A814" i="24"/>
  <c r="B814" i="24"/>
  <c r="C814" i="24"/>
  <c r="D814" i="24"/>
  <c r="E814" i="24"/>
  <c r="F814" i="24"/>
  <c r="A815" i="24"/>
  <c r="B815" i="24"/>
  <c r="C815" i="24"/>
  <c r="D815" i="24"/>
  <c r="E815" i="24"/>
  <c r="F815" i="24"/>
  <c r="A816" i="24"/>
  <c r="B816" i="24"/>
  <c r="C816" i="24"/>
  <c r="D816" i="24"/>
  <c r="E816" i="24"/>
  <c r="F816" i="24"/>
  <c r="A817" i="24"/>
  <c r="B817" i="24"/>
  <c r="C817" i="24"/>
  <c r="D817" i="24"/>
  <c r="E817" i="24"/>
  <c r="F817" i="24"/>
  <c r="A818" i="24"/>
  <c r="B818" i="24"/>
  <c r="C818" i="24"/>
  <c r="D818" i="24"/>
  <c r="E818" i="24"/>
  <c r="F818" i="24"/>
  <c r="A819" i="24"/>
  <c r="B819" i="24"/>
  <c r="C819" i="24"/>
  <c r="D819" i="24"/>
  <c r="E819" i="24"/>
  <c r="F819" i="24"/>
  <c r="A820" i="24"/>
  <c r="B820" i="24"/>
  <c r="C820" i="24"/>
  <c r="D820" i="24"/>
  <c r="E820" i="24"/>
  <c r="F820" i="24"/>
  <c r="A821" i="24"/>
  <c r="B821" i="24"/>
  <c r="C821" i="24"/>
  <c r="D821" i="24"/>
  <c r="E821" i="24"/>
  <c r="F821" i="24"/>
  <c r="A823" i="24"/>
  <c r="B823" i="24"/>
  <c r="C823" i="24"/>
  <c r="D823" i="24"/>
  <c r="E823" i="24"/>
  <c r="F823" i="24"/>
  <c r="A824" i="24"/>
  <c r="B824" i="24"/>
  <c r="C824" i="24"/>
  <c r="D824" i="24"/>
  <c r="E824" i="24"/>
  <c r="F824" i="24"/>
  <c r="A825" i="24"/>
  <c r="B825" i="24"/>
  <c r="C825" i="24"/>
  <c r="D825" i="24"/>
  <c r="E825" i="24"/>
  <c r="F825" i="24"/>
  <c r="A826" i="24"/>
  <c r="B826" i="24"/>
  <c r="C826" i="24"/>
  <c r="D826" i="24"/>
  <c r="E826" i="24"/>
  <c r="F826" i="24"/>
  <c r="A827" i="24"/>
  <c r="B827" i="24"/>
  <c r="C827" i="24"/>
  <c r="D827" i="24"/>
  <c r="E827" i="24"/>
  <c r="F827" i="24"/>
  <c r="A828" i="24"/>
  <c r="B828" i="24"/>
  <c r="C828" i="24"/>
  <c r="D828" i="24"/>
  <c r="E828" i="24"/>
  <c r="F828" i="24"/>
  <c r="A829" i="24"/>
  <c r="B829" i="24"/>
  <c r="C829" i="24"/>
  <c r="D829" i="24"/>
  <c r="E829" i="24"/>
  <c r="F829" i="24"/>
  <c r="A830" i="24"/>
  <c r="B830" i="24"/>
  <c r="C830" i="24"/>
  <c r="D830" i="24"/>
  <c r="E830" i="24"/>
  <c r="F830" i="24"/>
  <c r="A831" i="24"/>
  <c r="B831" i="24"/>
  <c r="C831" i="24"/>
  <c r="D831" i="24"/>
  <c r="E831" i="24"/>
  <c r="F831" i="24"/>
  <c r="A832" i="24"/>
  <c r="B832" i="24"/>
  <c r="C832" i="24"/>
  <c r="D832" i="24"/>
  <c r="E832" i="24"/>
  <c r="F832" i="24"/>
  <c r="A833" i="24"/>
  <c r="B833" i="24"/>
  <c r="C833" i="24"/>
  <c r="D833" i="24"/>
  <c r="E833" i="24"/>
  <c r="F833" i="24"/>
  <c r="A834" i="24"/>
  <c r="B834" i="24"/>
  <c r="C834" i="24"/>
  <c r="D834" i="24"/>
  <c r="E834" i="24"/>
  <c r="F834" i="24"/>
  <c r="A835" i="24"/>
  <c r="B835" i="24"/>
  <c r="C835" i="24"/>
  <c r="D835" i="24"/>
  <c r="E835" i="24"/>
  <c r="F835" i="24"/>
  <c r="A836" i="24"/>
  <c r="B836" i="24"/>
  <c r="C836" i="24"/>
  <c r="D836" i="24"/>
  <c r="E836" i="24"/>
  <c r="F836" i="24"/>
  <c r="A837" i="24"/>
  <c r="B837" i="24"/>
  <c r="C837" i="24"/>
  <c r="D837" i="24"/>
  <c r="E837" i="24"/>
  <c r="F837" i="24"/>
  <c r="A838" i="24"/>
  <c r="B838" i="24"/>
  <c r="C838" i="24"/>
  <c r="D838" i="24"/>
  <c r="E838" i="24"/>
  <c r="F838" i="24"/>
  <c r="A839" i="24"/>
  <c r="D839" i="24"/>
  <c r="E839" i="24"/>
  <c r="F839" i="24"/>
  <c r="A840" i="24"/>
  <c r="B840" i="24"/>
  <c r="C840" i="24"/>
  <c r="D840" i="24"/>
  <c r="E840" i="24"/>
  <c r="F840" i="24"/>
  <c r="A841" i="24"/>
  <c r="B841" i="24"/>
  <c r="C841" i="24"/>
  <c r="D841" i="24"/>
  <c r="E841" i="24"/>
  <c r="F841" i="24"/>
  <c r="A842" i="24"/>
  <c r="B842" i="24"/>
  <c r="C842" i="24"/>
  <c r="D842" i="24"/>
  <c r="E842" i="24"/>
  <c r="F842" i="24"/>
  <c r="A843" i="24"/>
  <c r="D843" i="24"/>
  <c r="E843" i="24"/>
  <c r="F843" i="24"/>
  <c r="A844" i="24"/>
  <c r="B844" i="24"/>
  <c r="C844" i="24"/>
  <c r="D844" i="24"/>
  <c r="E844" i="24"/>
  <c r="F844" i="24"/>
  <c r="A845" i="24"/>
  <c r="B845" i="24"/>
  <c r="C845" i="24"/>
  <c r="D845" i="24"/>
  <c r="E845" i="24"/>
  <c r="F845" i="24"/>
  <c r="A846" i="24"/>
  <c r="B846" i="24"/>
  <c r="C846" i="24"/>
  <c r="D846" i="24"/>
  <c r="E846" i="24"/>
  <c r="F846" i="24"/>
  <c r="A847" i="24"/>
  <c r="B847" i="24"/>
  <c r="C847" i="24"/>
  <c r="D847" i="24"/>
  <c r="E847" i="24"/>
  <c r="F847" i="24"/>
  <c r="A848" i="24"/>
  <c r="B848" i="24"/>
  <c r="C848" i="24"/>
  <c r="D848" i="24"/>
  <c r="E848" i="24"/>
  <c r="F848" i="24"/>
  <c r="A849" i="24"/>
  <c r="B849" i="24"/>
  <c r="C849" i="24"/>
  <c r="D849" i="24"/>
  <c r="E849" i="24"/>
  <c r="F849" i="24"/>
  <c r="A850" i="24"/>
  <c r="B850" i="24"/>
  <c r="C850" i="24"/>
  <c r="D850" i="24"/>
  <c r="E850" i="24"/>
  <c r="F850" i="24"/>
  <c r="A851" i="24"/>
  <c r="B851" i="24"/>
  <c r="C851" i="24"/>
  <c r="D851" i="24"/>
  <c r="E851" i="24"/>
  <c r="F851" i="24"/>
  <c r="A852" i="24"/>
  <c r="B852" i="24"/>
  <c r="C852" i="24"/>
  <c r="D852" i="24"/>
  <c r="E852" i="24"/>
  <c r="F852" i="24"/>
  <c r="A853" i="24"/>
  <c r="B853" i="24"/>
  <c r="C853" i="24"/>
  <c r="D853" i="24"/>
  <c r="E853" i="24"/>
  <c r="F853" i="24"/>
  <c r="A854" i="24"/>
  <c r="B854" i="24"/>
  <c r="C854" i="24"/>
  <c r="D854" i="24"/>
  <c r="E854" i="24"/>
  <c r="F854" i="24"/>
  <c r="A855" i="24"/>
  <c r="B855" i="24"/>
  <c r="C855" i="24"/>
  <c r="D855" i="24"/>
  <c r="E855" i="24"/>
  <c r="F855" i="24"/>
  <c r="A856" i="24"/>
  <c r="D856" i="24"/>
  <c r="E856" i="24"/>
  <c r="F856" i="24"/>
  <c r="A857" i="24"/>
  <c r="B857" i="24"/>
  <c r="C857" i="24"/>
  <c r="D857" i="24"/>
  <c r="E857" i="24"/>
  <c r="F857" i="24"/>
  <c r="A858" i="24"/>
  <c r="B858" i="24"/>
  <c r="C858" i="24"/>
  <c r="D858" i="24"/>
  <c r="E858" i="24"/>
  <c r="F858" i="24"/>
  <c r="A859" i="24"/>
  <c r="B859" i="24"/>
  <c r="C859" i="24"/>
  <c r="D859" i="24"/>
  <c r="E859" i="24"/>
  <c r="F859" i="24"/>
  <c r="A860" i="24"/>
  <c r="B860" i="24"/>
  <c r="C860" i="24"/>
  <c r="D860" i="24"/>
  <c r="E860" i="24"/>
  <c r="F860" i="24"/>
  <c r="A861" i="24"/>
  <c r="B861" i="24"/>
  <c r="C861" i="24"/>
  <c r="D861" i="24"/>
  <c r="E861" i="24"/>
  <c r="F861" i="24"/>
  <c r="A862" i="24"/>
  <c r="B862" i="24"/>
  <c r="C862" i="24"/>
  <c r="D862" i="24"/>
  <c r="E862" i="24"/>
  <c r="F862" i="24"/>
  <c r="A863" i="24"/>
  <c r="B863" i="24"/>
  <c r="C863" i="24"/>
  <c r="D863" i="24"/>
  <c r="E863" i="24"/>
  <c r="F863" i="24"/>
  <c r="A864" i="24"/>
  <c r="B864" i="24"/>
  <c r="C864" i="24"/>
  <c r="D864" i="24"/>
  <c r="E864" i="24"/>
  <c r="F864" i="24"/>
  <c r="A865" i="24"/>
  <c r="B865" i="24"/>
  <c r="C865" i="24"/>
  <c r="D865" i="24"/>
  <c r="E865" i="24"/>
  <c r="F865" i="24"/>
  <c r="A866" i="24"/>
  <c r="B866" i="24"/>
  <c r="C866" i="24"/>
  <c r="D866" i="24"/>
  <c r="E866" i="24"/>
  <c r="F866" i="24"/>
  <c r="A867" i="24"/>
  <c r="B867" i="24"/>
  <c r="C867" i="24"/>
  <c r="D867" i="24"/>
  <c r="E867" i="24"/>
  <c r="F867" i="24"/>
  <c r="A868" i="24"/>
  <c r="B868" i="24"/>
  <c r="C868" i="24"/>
  <c r="D868" i="24"/>
  <c r="E868" i="24"/>
  <c r="F868" i="24"/>
  <c r="A869" i="24"/>
  <c r="B869" i="24"/>
  <c r="C869" i="24"/>
  <c r="D869" i="24"/>
  <c r="E869" i="24"/>
  <c r="F869" i="24"/>
  <c r="A870" i="24"/>
  <c r="B870" i="24"/>
  <c r="C870" i="24"/>
  <c r="D870" i="24"/>
  <c r="E870" i="24"/>
  <c r="F870" i="24"/>
  <c r="A871" i="24"/>
  <c r="B871" i="24"/>
  <c r="C871" i="24"/>
  <c r="D871" i="24"/>
  <c r="E871" i="24"/>
  <c r="F871" i="24"/>
  <c r="A872" i="24"/>
  <c r="B872" i="24"/>
  <c r="C872" i="24"/>
  <c r="D872" i="24"/>
  <c r="E872" i="24"/>
  <c r="F872" i="24"/>
  <c r="A873" i="24"/>
  <c r="B873" i="24"/>
  <c r="C873" i="24"/>
  <c r="D873" i="24"/>
  <c r="E873" i="24"/>
  <c r="F873" i="24"/>
  <c r="A874" i="24"/>
  <c r="B874" i="24"/>
  <c r="C874" i="24"/>
  <c r="D874" i="24"/>
  <c r="E874" i="24"/>
  <c r="F874" i="24"/>
  <c r="A875" i="24"/>
  <c r="B875" i="24"/>
  <c r="C875" i="24"/>
  <c r="D875" i="24"/>
  <c r="E875" i="24"/>
  <c r="F875" i="24"/>
  <c r="A876" i="24"/>
  <c r="B876" i="24"/>
  <c r="C876" i="24"/>
  <c r="D876" i="24"/>
  <c r="E876" i="24"/>
  <c r="F876" i="24"/>
  <c r="A877" i="24"/>
  <c r="B877" i="24"/>
  <c r="C877" i="24"/>
  <c r="D877" i="24"/>
  <c r="E877" i="24"/>
  <c r="F877" i="24"/>
  <c r="A878" i="24"/>
  <c r="B878" i="24"/>
  <c r="C878" i="24"/>
  <c r="D878" i="24"/>
  <c r="E878" i="24"/>
  <c r="F878" i="24"/>
  <c r="A879" i="24"/>
  <c r="B879" i="24"/>
  <c r="C879" i="24"/>
  <c r="D879" i="24"/>
  <c r="E879" i="24"/>
  <c r="F879" i="24"/>
  <c r="A880" i="24"/>
  <c r="B880" i="24"/>
  <c r="C880" i="24"/>
  <c r="D880" i="24"/>
  <c r="E880" i="24"/>
  <c r="F880" i="24"/>
  <c r="A881" i="24"/>
  <c r="B881" i="24"/>
  <c r="C881" i="24"/>
  <c r="D881" i="24"/>
  <c r="E881" i="24"/>
  <c r="F881" i="24"/>
  <c r="A882" i="24"/>
  <c r="B882" i="24"/>
  <c r="C882" i="24"/>
  <c r="D882" i="24"/>
  <c r="E882" i="24"/>
  <c r="F882" i="24"/>
  <c r="A883" i="24"/>
  <c r="B883" i="24"/>
  <c r="C883" i="24"/>
  <c r="D883" i="24"/>
  <c r="E883" i="24"/>
  <c r="F883" i="24"/>
  <c r="A884" i="24"/>
  <c r="B884" i="24"/>
  <c r="C884" i="24"/>
  <c r="D884" i="24"/>
  <c r="E884" i="24"/>
  <c r="F884" i="24"/>
  <c r="A885" i="24"/>
  <c r="B885" i="24"/>
  <c r="C885" i="24"/>
  <c r="D885" i="24"/>
  <c r="E885" i="24"/>
  <c r="F885" i="24"/>
  <c r="A886" i="24"/>
  <c r="B886" i="24"/>
  <c r="C886" i="24"/>
  <c r="D886" i="24"/>
  <c r="E886" i="24"/>
  <c r="F886" i="24"/>
  <c r="A887" i="24"/>
  <c r="B887" i="24"/>
  <c r="C887" i="24"/>
  <c r="D887" i="24"/>
  <c r="E887" i="24"/>
  <c r="F887" i="24"/>
  <c r="A888" i="24"/>
  <c r="B888" i="24"/>
  <c r="C888" i="24"/>
  <c r="D888" i="24"/>
  <c r="E888" i="24"/>
  <c r="F888" i="24"/>
  <c r="A889" i="24"/>
  <c r="B889" i="24"/>
  <c r="C889" i="24"/>
  <c r="D889" i="24"/>
  <c r="E889" i="24"/>
  <c r="F889" i="24"/>
  <c r="A890" i="24"/>
  <c r="B890" i="24"/>
  <c r="C890" i="24"/>
  <c r="D890" i="24"/>
  <c r="E890" i="24"/>
  <c r="F890" i="24"/>
  <c r="A891" i="24"/>
  <c r="B891" i="24"/>
  <c r="C891" i="24"/>
  <c r="D891" i="24"/>
  <c r="E891" i="24"/>
  <c r="F891" i="24"/>
  <c r="A892" i="24"/>
  <c r="B892" i="24"/>
  <c r="C892" i="24"/>
  <c r="D892" i="24"/>
  <c r="E892" i="24"/>
  <c r="F892" i="24"/>
  <c r="A893" i="24"/>
  <c r="B893" i="24"/>
  <c r="C893" i="24"/>
  <c r="D893" i="24"/>
  <c r="E893" i="24"/>
  <c r="F893" i="24"/>
  <c r="A894" i="24"/>
  <c r="B894" i="24"/>
  <c r="C894" i="24"/>
  <c r="D894" i="24"/>
  <c r="E894" i="24"/>
  <c r="F894" i="24"/>
  <c r="A895" i="24"/>
  <c r="B895" i="24"/>
  <c r="C895" i="24"/>
  <c r="D895" i="24"/>
  <c r="E895" i="24"/>
  <c r="F895" i="24"/>
  <c r="A896" i="24"/>
  <c r="B896" i="24"/>
  <c r="C896" i="24"/>
  <c r="D896" i="24"/>
  <c r="E896" i="24"/>
  <c r="F896" i="24"/>
  <c r="A897" i="24"/>
  <c r="B897" i="24"/>
  <c r="C897" i="24"/>
  <c r="D897" i="24"/>
  <c r="E897" i="24"/>
  <c r="F897" i="24"/>
  <c r="A898" i="24"/>
  <c r="B898" i="24"/>
  <c r="C898" i="24"/>
  <c r="D898" i="24"/>
  <c r="E898" i="24"/>
  <c r="F898" i="24"/>
  <c r="A899" i="24"/>
  <c r="B899" i="24"/>
  <c r="C899" i="24"/>
  <c r="D899" i="24"/>
  <c r="E899" i="24"/>
  <c r="F899" i="24"/>
  <c r="A900" i="24"/>
  <c r="B900" i="24"/>
  <c r="C900" i="24"/>
  <c r="D900" i="24"/>
  <c r="E900" i="24"/>
  <c r="F900" i="24"/>
  <c r="A901" i="24"/>
  <c r="B901" i="24"/>
  <c r="C901" i="24"/>
  <c r="D901" i="24"/>
  <c r="E901" i="24"/>
  <c r="F901" i="24"/>
  <c r="A902" i="24"/>
  <c r="B902" i="24"/>
  <c r="C902" i="24"/>
  <c r="D902" i="24"/>
  <c r="E902" i="24"/>
  <c r="F902" i="24"/>
  <c r="A903" i="24"/>
  <c r="B903" i="24"/>
  <c r="C903" i="24"/>
  <c r="D903" i="24"/>
  <c r="E903" i="24"/>
  <c r="F903" i="24"/>
  <c r="A904" i="24"/>
  <c r="B904" i="24"/>
  <c r="C904" i="24"/>
  <c r="D904" i="24"/>
  <c r="E904" i="24"/>
  <c r="F904" i="24"/>
  <c r="A905" i="24"/>
  <c r="B905" i="24"/>
  <c r="C905" i="24"/>
  <c r="D905" i="24"/>
  <c r="E905" i="24"/>
  <c r="F905" i="24"/>
  <c r="A906" i="24"/>
  <c r="B906" i="24"/>
  <c r="C906" i="24"/>
  <c r="D906" i="24"/>
  <c r="E906" i="24"/>
  <c r="F906" i="24"/>
  <c r="A907" i="24"/>
  <c r="B907" i="24"/>
  <c r="C907" i="24"/>
  <c r="D907" i="24"/>
  <c r="E907" i="24"/>
  <c r="F907" i="24"/>
  <c r="A908" i="24"/>
  <c r="B908" i="24"/>
  <c r="C908" i="24"/>
  <c r="D908" i="24"/>
  <c r="E908" i="24"/>
  <c r="F908" i="24"/>
  <c r="A909" i="24"/>
  <c r="B909" i="24"/>
  <c r="C909" i="24"/>
  <c r="D909" i="24"/>
  <c r="E909" i="24"/>
  <c r="F909" i="24"/>
  <c r="A910" i="24"/>
  <c r="B910" i="24"/>
  <c r="C910" i="24"/>
  <c r="D910" i="24"/>
  <c r="E910" i="24"/>
  <c r="F910" i="24"/>
  <c r="A911" i="24"/>
  <c r="B911" i="24"/>
  <c r="C911" i="24"/>
  <c r="D911" i="24"/>
  <c r="E911" i="24"/>
  <c r="F911" i="24"/>
  <c r="A912" i="24"/>
  <c r="B912" i="24"/>
  <c r="C912" i="24"/>
  <c r="D912" i="24"/>
  <c r="E912" i="24"/>
  <c r="F912" i="24"/>
  <c r="A913" i="24"/>
  <c r="B913" i="24"/>
  <c r="C913" i="24"/>
  <c r="D913" i="24"/>
  <c r="E913" i="24"/>
  <c r="F913" i="24"/>
  <c r="A914" i="24"/>
  <c r="B914" i="24"/>
  <c r="C914" i="24"/>
  <c r="D914" i="24"/>
  <c r="E914" i="24"/>
  <c r="F914" i="24"/>
  <c r="A915" i="24"/>
  <c r="B915" i="24"/>
  <c r="C915" i="24"/>
  <c r="D915" i="24"/>
  <c r="E915" i="24"/>
  <c r="F915" i="24"/>
  <c r="A916" i="24"/>
  <c r="B916" i="24"/>
  <c r="C916" i="24"/>
  <c r="D916" i="24"/>
  <c r="E916" i="24"/>
  <c r="F916" i="24"/>
  <c r="A917" i="24"/>
  <c r="B917" i="24"/>
  <c r="C917" i="24"/>
  <c r="D917" i="24"/>
  <c r="E917" i="24"/>
  <c r="F917" i="24"/>
  <c r="A918" i="24"/>
  <c r="B918" i="24"/>
  <c r="C918" i="24"/>
  <c r="D918" i="24"/>
  <c r="E918" i="24"/>
  <c r="F918" i="24"/>
  <c r="A919" i="24"/>
  <c r="B919" i="24"/>
  <c r="C919" i="24"/>
  <c r="D919" i="24"/>
  <c r="E919" i="24"/>
  <c r="F919" i="24"/>
  <c r="A920" i="24"/>
  <c r="B920" i="24"/>
  <c r="C920" i="24"/>
  <c r="D920" i="24"/>
  <c r="E920" i="24"/>
  <c r="F920" i="24"/>
  <c r="A921" i="24"/>
  <c r="B921" i="24"/>
  <c r="C921" i="24"/>
  <c r="D921" i="24"/>
  <c r="E921" i="24"/>
  <c r="F921" i="24"/>
  <c r="A922" i="24"/>
  <c r="B922" i="24"/>
  <c r="C922" i="24"/>
  <c r="D922" i="24"/>
  <c r="E922" i="24"/>
  <c r="F922" i="24"/>
  <c r="A923" i="24"/>
  <c r="B923" i="24"/>
  <c r="C923" i="24"/>
  <c r="D923" i="24"/>
  <c r="E923" i="24"/>
  <c r="F923" i="24"/>
  <c r="A924" i="24"/>
  <c r="B924" i="24"/>
  <c r="C924" i="24"/>
  <c r="D924" i="24"/>
  <c r="E924" i="24"/>
  <c r="F924" i="24"/>
  <c r="A925" i="24"/>
  <c r="B925" i="24"/>
  <c r="C925" i="24"/>
  <c r="D925" i="24"/>
  <c r="E925" i="24"/>
  <c r="F925" i="24"/>
  <c r="A926" i="24"/>
  <c r="B926" i="24"/>
  <c r="C926" i="24"/>
  <c r="D926" i="24"/>
  <c r="E926" i="24"/>
  <c r="F926" i="24"/>
  <c r="A927" i="24"/>
  <c r="B927" i="24"/>
  <c r="C927" i="24"/>
  <c r="D927" i="24"/>
  <c r="E927" i="24"/>
  <c r="F927" i="24"/>
  <c r="A928" i="24"/>
  <c r="B928" i="24"/>
  <c r="C928" i="24"/>
  <c r="D928" i="24"/>
  <c r="E928" i="24"/>
  <c r="F928" i="24"/>
  <c r="A929" i="24"/>
  <c r="B929" i="24"/>
  <c r="C929" i="24"/>
  <c r="D929" i="24"/>
  <c r="E929" i="24"/>
  <c r="F929" i="24"/>
  <c r="A930" i="24"/>
  <c r="B930" i="24"/>
  <c r="C930" i="24"/>
  <c r="D930" i="24"/>
  <c r="E930" i="24"/>
  <c r="F930" i="24"/>
  <c r="A931" i="24"/>
  <c r="B931" i="24"/>
  <c r="C931" i="24"/>
  <c r="D931" i="24"/>
  <c r="E931" i="24"/>
  <c r="F931" i="24"/>
  <c r="A932" i="24"/>
  <c r="B932" i="24"/>
  <c r="C932" i="24"/>
  <c r="D932" i="24"/>
  <c r="E932" i="24"/>
  <c r="F932" i="24"/>
  <c r="A933" i="24"/>
  <c r="B933" i="24"/>
  <c r="C933" i="24"/>
  <c r="D933" i="24"/>
  <c r="E933" i="24"/>
  <c r="F933" i="24"/>
  <c r="A934" i="24"/>
  <c r="B934" i="24"/>
  <c r="C934" i="24"/>
  <c r="D934" i="24"/>
  <c r="E934" i="24"/>
  <c r="F934" i="24"/>
  <c r="A935" i="24"/>
  <c r="B935" i="24"/>
  <c r="C935" i="24"/>
  <c r="D935" i="24"/>
  <c r="E935" i="24"/>
  <c r="F935" i="24"/>
  <c r="A936" i="24"/>
  <c r="B936" i="24"/>
  <c r="C936" i="24"/>
  <c r="D936" i="24"/>
  <c r="E936" i="24"/>
  <c r="F936" i="24"/>
  <c r="A937" i="24"/>
  <c r="B937" i="24"/>
  <c r="C937" i="24"/>
  <c r="D937" i="24"/>
  <c r="E937" i="24"/>
  <c r="F937" i="24"/>
  <c r="A938" i="24"/>
  <c r="B938" i="24"/>
  <c r="C938" i="24"/>
  <c r="D938" i="24"/>
  <c r="E938" i="24"/>
  <c r="F938" i="24"/>
  <c r="A939" i="24"/>
  <c r="B939" i="24"/>
  <c r="C939" i="24"/>
  <c r="D939" i="24"/>
  <c r="E939" i="24"/>
  <c r="F939" i="24"/>
  <c r="A940" i="24"/>
  <c r="B940" i="24"/>
  <c r="C940" i="24"/>
  <c r="D940" i="24"/>
  <c r="E940" i="24"/>
  <c r="F940" i="24"/>
  <c r="A941" i="24"/>
  <c r="B941" i="24"/>
  <c r="C941" i="24"/>
  <c r="D941" i="24"/>
  <c r="E941" i="24"/>
  <c r="F941" i="24"/>
  <c r="A942" i="24"/>
  <c r="B942" i="24"/>
  <c r="C942" i="24"/>
  <c r="D942" i="24"/>
  <c r="E942" i="24"/>
  <c r="F942" i="24"/>
  <c r="A943" i="24"/>
  <c r="B943" i="24"/>
  <c r="C943" i="24"/>
  <c r="D943" i="24"/>
  <c r="E943" i="24"/>
  <c r="F943" i="24"/>
  <c r="A944" i="24"/>
  <c r="B944" i="24"/>
  <c r="C944" i="24"/>
  <c r="D944" i="24"/>
  <c r="E944" i="24"/>
  <c r="F944" i="24"/>
  <c r="A945" i="24"/>
  <c r="B945" i="24"/>
  <c r="C945" i="24"/>
  <c r="D945" i="24"/>
  <c r="E945" i="24"/>
  <c r="F945" i="24"/>
  <c r="A946" i="24"/>
  <c r="B946" i="24"/>
  <c r="C946" i="24"/>
  <c r="D946" i="24"/>
  <c r="E946" i="24"/>
  <c r="F946" i="24"/>
  <c r="A947" i="24"/>
  <c r="B947" i="24"/>
  <c r="C947" i="24"/>
  <c r="D947" i="24"/>
  <c r="E947" i="24"/>
  <c r="F947" i="24"/>
  <c r="A948" i="24"/>
  <c r="B948" i="24"/>
  <c r="C948" i="24"/>
  <c r="D948" i="24"/>
  <c r="E948" i="24"/>
  <c r="F948" i="24"/>
  <c r="A949" i="24"/>
  <c r="B949" i="24"/>
  <c r="C949" i="24"/>
  <c r="D949" i="24"/>
  <c r="E949" i="24"/>
  <c r="F949" i="24"/>
  <c r="A950" i="24"/>
  <c r="B950" i="24"/>
  <c r="C950" i="24"/>
  <c r="D950" i="24"/>
  <c r="E950" i="24"/>
  <c r="F950" i="24"/>
  <c r="A951" i="24"/>
  <c r="B951" i="24"/>
  <c r="C951" i="24"/>
  <c r="D951" i="24"/>
  <c r="E951" i="24"/>
  <c r="F951" i="24"/>
  <c r="A952" i="24"/>
  <c r="B952" i="24"/>
  <c r="C952" i="24"/>
  <c r="D952" i="24"/>
  <c r="E952" i="24"/>
  <c r="F952" i="24"/>
  <c r="A953" i="24"/>
  <c r="B953" i="24"/>
  <c r="C953" i="24"/>
  <c r="D953" i="24"/>
  <c r="E953" i="24"/>
  <c r="F953" i="24"/>
  <c r="A954" i="24"/>
  <c r="B954" i="24"/>
  <c r="C954" i="24"/>
  <c r="D954" i="24"/>
  <c r="E954" i="24"/>
  <c r="F954" i="24"/>
  <c r="A955" i="24"/>
  <c r="B955" i="24"/>
  <c r="C955" i="24"/>
  <c r="D955" i="24"/>
  <c r="E955" i="24"/>
  <c r="F955" i="24"/>
  <c r="A956" i="24"/>
  <c r="B956" i="24"/>
  <c r="C956" i="24"/>
  <c r="D956" i="24"/>
  <c r="E956" i="24"/>
  <c r="F956" i="24"/>
  <c r="A957" i="24"/>
  <c r="B957" i="24"/>
  <c r="C957" i="24"/>
  <c r="D957" i="24"/>
  <c r="E957" i="24"/>
  <c r="F957" i="24"/>
  <c r="A958" i="24"/>
  <c r="B958" i="24"/>
  <c r="C958" i="24"/>
  <c r="D958" i="24"/>
  <c r="E958" i="24"/>
  <c r="F958" i="24"/>
  <c r="A959" i="24"/>
  <c r="B959" i="24"/>
  <c r="C959" i="24"/>
  <c r="D959" i="24"/>
  <c r="E959" i="24"/>
  <c r="F959" i="24"/>
  <c r="A960" i="24"/>
  <c r="B960" i="24"/>
  <c r="C960" i="24"/>
  <c r="D960" i="24"/>
  <c r="E960" i="24"/>
  <c r="F960" i="24"/>
  <c r="A961" i="24"/>
  <c r="B961" i="24"/>
  <c r="C961" i="24"/>
  <c r="D961" i="24"/>
  <c r="E961" i="24"/>
  <c r="F961" i="24"/>
  <c r="A962" i="24"/>
  <c r="B962" i="24"/>
  <c r="C962" i="24"/>
  <c r="D962" i="24"/>
  <c r="E962" i="24"/>
  <c r="F962" i="24"/>
  <c r="A963" i="24"/>
  <c r="B963" i="24"/>
  <c r="C963" i="24"/>
  <c r="D963" i="24"/>
  <c r="E963" i="24"/>
  <c r="F963" i="24"/>
  <c r="A964" i="24"/>
  <c r="B964" i="24"/>
  <c r="C964" i="24"/>
  <c r="D964" i="24"/>
  <c r="E964" i="24"/>
  <c r="F964" i="24"/>
  <c r="A965" i="24"/>
  <c r="D965" i="24"/>
  <c r="E965" i="24"/>
  <c r="F965" i="24"/>
  <c r="A966" i="24"/>
  <c r="B966" i="24"/>
  <c r="C966" i="24"/>
  <c r="D966" i="24"/>
  <c r="E966" i="24"/>
  <c r="F966" i="24"/>
  <c r="A967" i="24"/>
  <c r="B967" i="24"/>
  <c r="C967" i="24"/>
  <c r="D967" i="24"/>
  <c r="E967" i="24"/>
  <c r="F967" i="24"/>
  <c r="A968" i="24"/>
  <c r="B968" i="24"/>
  <c r="C968" i="24"/>
  <c r="D968" i="24"/>
  <c r="E968" i="24"/>
  <c r="F968" i="24"/>
  <c r="A969" i="24"/>
  <c r="B969" i="24"/>
  <c r="C969" i="24"/>
  <c r="D969" i="24"/>
  <c r="E969" i="24"/>
  <c r="F969" i="24"/>
  <c r="A970" i="24"/>
  <c r="B970" i="24"/>
  <c r="C970" i="24"/>
  <c r="D970" i="24"/>
  <c r="E970" i="24"/>
  <c r="F970" i="24"/>
  <c r="A971" i="24"/>
  <c r="B971" i="24"/>
  <c r="C971" i="24"/>
  <c r="D971" i="24"/>
  <c r="E971" i="24"/>
  <c r="F971" i="24"/>
  <c r="A972" i="24"/>
  <c r="B972" i="24"/>
  <c r="C972" i="24"/>
  <c r="D972" i="24"/>
  <c r="E972" i="24"/>
  <c r="F972" i="24"/>
  <c r="A973" i="24"/>
  <c r="B973" i="24"/>
  <c r="C973" i="24"/>
  <c r="D973" i="24"/>
  <c r="E973" i="24"/>
  <c r="F973" i="24"/>
  <c r="A974" i="24"/>
  <c r="B974" i="24"/>
  <c r="C974" i="24"/>
  <c r="D974" i="24"/>
  <c r="E974" i="24"/>
  <c r="F974" i="24"/>
  <c r="A975" i="24"/>
  <c r="B975" i="24"/>
  <c r="C975" i="24"/>
  <c r="D975" i="24"/>
  <c r="E975" i="24"/>
  <c r="F975" i="24"/>
  <c r="A976" i="24"/>
  <c r="B976" i="24"/>
  <c r="C976" i="24"/>
  <c r="D976" i="24"/>
  <c r="E976" i="24"/>
  <c r="F976" i="24"/>
  <c r="A977" i="24"/>
  <c r="B977" i="24"/>
  <c r="C977" i="24"/>
  <c r="D977" i="24"/>
  <c r="E977" i="24"/>
  <c r="F977" i="24"/>
  <c r="A978" i="24"/>
  <c r="B978" i="24"/>
  <c r="C978" i="24"/>
  <c r="D978" i="24"/>
  <c r="E978" i="24"/>
  <c r="F978" i="24"/>
  <c r="A979" i="24"/>
  <c r="B979" i="24"/>
  <c r="C979" i="24"/>
  <c r="D979" i="24"/>
  <c r="E979" i="24"/>
  <c r="F979" i="24"/>
  <c r="A980" i="24"/>
  <c r="B980" i="24"/>
  <c r="C980" i="24"/>
  <c r="D980" i="24"/>
  <c r="E980" i="24"/>
  <c r="F980" i="24"/>
  <c r="A981" i="24"/>
  <c r="B981" i="24"/>
  <c r="C981" i="24"/>
  <c r="D981" i="24"/>
  <c r="E981" i="24"/>
  <c r="F981" i="24"/>
  <c r="A982" i="24"/>
  <c r="B982" i="24"/>
  <c r="C982" i="24"/>
  <c r="D982" i="24"/>
  <c r="E982" i="24"/>
  <c r="F982" i="24"/>
  <c r="A983" i="24"/>
  <c r="B983" i="24"/>
  <c r="C983" i="24"/>
  <c r="D983" i="24"/>
  <c r="E983" i="24"/>
  <c r="F983" i="24"/>
  <c r="A984" i="24"/>
  <c r="B984" i="24"/>
  <c r="C984" i="24"/>
  <c r="D984" i="24"/>
  <c r="E984" i="24"/>
  <c r="F984" i="24"/>
  <c r="A985" i="24"/>
  <c r="B985" i="24"/>
  <c r="C985" i="24"/>
  <c r="D985" i="24"/>
  <c r="E985" i="24"/>
  <c r="F985" i="24"/>
  <c r="A986" i="24"/>
  <c r="B986" i="24"/>
  <c r="C986" i="24"/>
  <c r="D986" i="24"/>
  <c r="E986" i="24"/>
  <c r="F986" i="24"/>
  <c r="A987" i="24"/>
  <c r="B987" i="24"/>
  <c r="C987" i="24"/>
  <c r="D987" i="24"/>
  <c r="E987" i="24"/>
  <c r="F987" i="24"/>
  <c r="A988" i="24"/>
  <c r="B988" i="24"/>
  <c r="C988" i="24"/>
  <c r="D988" i="24"/>
  <c r="E988" i="24"/>
  <c r="F988" i="24"/>
  <c r="A989" i="24"/>
  <c r="B989" i="24"/>
  <c r="C989" i="24"/>
  <c r="D989" i="24"/>
  <c r="E989" i="24"/>
  <c r="F989" i="24"/>
  <c r="A990" i="24"/>
  <c r="B990" i="24"/>
  <c r="C990" i="24"/>
  <c r="D990" i="24"/>
  <c r="E990" i="24"/>
  <c r="F990" i="24"/>
  <c r="A991" i="24"/>
  <c r="B991" i="24"/>
  <c r="C991" i="24"/>
  <c r="D991" i="24"/>
  <c r="E991" i="24"/>
  <c r="F991" i="24"/>
  <c r="A992" i="24"/>
  <c r="B992" i="24"/>
  <c r="C992" i="24"/>
  <c r="D992" i="24"/>
  <c r="E992" i="24"/>
  <c r="F992" i="24"/>
  <c r="A993" i="24"/>
  <c r="B993" i="24"/>
  <c r="C993" i="24"/>
  <c r="D993" i="24"/>
  <c r="E993" i="24"/>
  <c r="F993" i="24"/>
  <c r="A994" i="24"/>
  <c r="B994" i="24"/>
  <c r="C994" i="24"/>
  <c r="D994" i="24"/>
  <c r="E994" i="24"/>
  <c r="F994" i="24"/>
  <c r="A995" i="24"/>
  <c r="B995" i="24"/>
  <c r="C995" i="24"/>
  <c r="D995" i="24"/>
  <c r="E995" i="24"/>
  <c r="F995" i="24"/>
  <c r="A996" i="24"/>
  <c r="B996" i="24"/>
  <c r="C996" i="24"/>
  <c r="D996" i="24"/>
  <c r="E996" i="24"/>
  <c r="F996" i="24"/>
  <c r="A997" i="24"/>
  <c r="B997" i="24"/>
  <c r="C997" i="24"/>
  <c r="D997" i="24"/>
  <c r="E997" i="24"/>
  <c r="F997" i="24"/>
  <c r="A998" i="24"/>
  <c r="B998" i="24"/>
  <c r="C998" i="24"/>
  <c r="D998" i="24"/>
  <c r="E998" i="24"/>
  <c r="F998" i="24"/>
  <c r="A999" i="24"/>
  <c r="B999" i="24"/>
  <c r="C999" i="24"/>
  <c r="D999" i="24"/>
  <c r="E999" i="24"/>
  <c r="F999" i="24"/>
  <c r="A1000" i="24"/>
  <c r="B1000" i="24"/>
  <c r="C1000" i="24"/>
  <c r="D1000" i="24"/>
  <c r="E1000" i="24"/>
  <c r="F1000" i="24"/>
  <c r="A1001" i="24"/>
  <c r="B1001" i="24"/>
  <c r="C1001" i="24"/>
  <c r="D1001" i="24"/>
  <c r="E1001" i="24"/>
  <c r="F1001" i="24"/>
  <c r="A1002" i="24"/>
  <c r="B1002" i="24"/>
  <c r="C1002" i="24"/>
  <c r="D1002" i="24"/>
  <c r="E1002" i="24"/>
  <c r="F1002" i="24"/>
  <c r="A1003" i="24"/>
  <c r="B1003" i="24"/>
  <c r="C1003" i="24"/>
  <c r="D1003" i="24"/>
  <c r="E1003" i="24"/>
  <c r="F1003" i="24"/>
  <c r="A1004" i="24"/>
  <c r="B1004" i="24"/>
  <c r="C1004" i="24"/>
  <c r="D1004" i="24"/>
  <c r="E1004" i="24"/>
  <c r="F1004" i="24"/>
  <c r="A1005" i="24"/>
  <c r="B1005" i="24"/>
  <c r="C1005" i="24"/>
  <c r="D1005" i="24"/>
  <c r="E1005" i="24"/>
  <c r="F1005" i="24"/>
  <c r="A1006" i="24"/>
  <c r="B1006" i="24"/>
  <c r="C1006" i="24"/>
  <c r="D1006" i="24"/>
  <c r="E1006" i="24"/>
  <c r="F1006" i="24"/>
  <c r="A1007" i="24"/>
  <c r="B1007" i="24"/>
  <c r="C1007" i="24"/>
  <c r="D1007" i="24"/>
  <c r="E1007" i="24"/>
  <c r="F1007" i="24"/>
  <c r="A1008" i="24"/>
  <c r="B1008" i="24"/>
  <c r="C1008" i="24"/>
  <c r="D1008" i="24"/>
  <c r="E1008" i="24"/>
  <c r="F1008" i="24"/>
  <c r="A1009" i="24"/>
  <c r="B1009" i="24"/>
  <c r="C1009" i="24"/>
  <c r="D1009" i="24"/>
  <c r="E1009" i="24"/>
  <c r="F1009" i="24"/>
  <c r="A1010" i="24"/>
  <c r="B1010" i="24"/>
  <c r="C1010" i="24"/>
  <c r="D1010" i="24"/>
  <c r="E1010" i="24"/>
  <c r="F1010" i="24"/>
  <c r="A1011" i="24"/>
  <c r="B1011" i="24"/>
  <c r="C1011" i="24"/>
  <c r="D1011" i="24"/>
  <c r="E1011" i="24"/>
  <c r="F1011" i="24"/>
  <c r="A1012" i="24"/>
  <c r="B1012" i="24"/>
  <c r="C1012" i="24"/>
  <c r="D1012" i="24"/>
  <c r="E1012" i="24"/>
  <c r="F1012" i="24"/>
  <c r="A1013" i="24"/>
  <c r="B1013" i="24"/>
  <c r="C1013" i="24"/>
  <c r="D1013" i="24"/>
  <c r="E1013" i="24"/>
  <c r="F1013" i="24"/>
  <c r="A1014" i="24"/>
  <c r="B1014" i="24"/>
  <c r="C1014" i="24"/>
  <c r="D1014" i="24"/>
  <c r="E1014" i="24"/>
  <c r="F1014" i="24"/>
  <c r="A1015" i="24"/>
  <c r="B1015" i="24"/>
  <c r="C1015" i="24"/>
  <c r="D1015" i="24"/>
  <c r="E1015" i="24"/>
  <c r="F1015" i="24"/>
  <c r="A1016" i="24"/>
  <c r="B1016" i="24"/>
  <c r="C1016" i="24"/>
  <c r="D1016" i="24"/>
  <c r="E1016" i="24"/>
  <c r="F1016" i="24"/>
  <c r="A1017" i="24"/>
  <c r="B1017" i="24"/>
  <c r="C1017" i="24"/>
  <c r="D1017" i="24"/>
  <c r="E1017" i="24"/>
  <c r="F1017" i="24"/>
  <c r="A1018" i="24"/>
  <c r="B1018" i="24"/>
  <c r="C1018" i="24"/>
  <c r="D1018" i="24"/>
  <c r="E1018" i="24"/>
  <c r="F1018" i="24"/>
  <c r="A1019" i="24"/>
  <c r="B1019" i="24"/>
  <c r="C1019" i="24"/>
  <c r="D1019" i="24"/>
  <c r="E1019" i="24"/>
  <c r="F1019" i="24"/>
  <c r="A1020" i="24"/>
  <c r="B1020" i="24"/>
  <c r="C1020" i="24"/>
  <c r="D1020" i="24"/>
  <c r="E1020" i="24"/>
  <c r="F1020" i="24"/>
  <c r="A1021" i="24"/>
  <c r="B1021" i="24"/>
  <c r="C1021" i="24"/>
  <c r="D1021" i="24"/>
  <c r="E1021" i="24"/>
  <c r="F1021" i="24"/>
  <c r="A1022" i="24"/>
  <c r="B1022" i="24"/>
  <c r="C1022" i="24"/>
  <c r="D1022" i="24"/>
  <c r="E1022" i="24"/>
  <c r="F1022" i="24"/>
  <c r="A1023" i="24"/>
  <c r="B1023" i="24"/>
  <c r="C1023" i="24"/>
  <c r="D1023" i="24"/>
  <c r="E1023" i="24"/>
  <c r="F1023" i="24"/>
  <c r="A1024" i="24"/>
  <c r="B1024" i="24"/>
  <c r="C1024" i="24"/>
  <c r="D1024" i="24"/>
  <c r="E1024" i="24"/>
  <c r="F1024" i="24"/>
  <c r="A1025" i="24"/>
  <c r="B1025" i="24"/>
  <c r="C1025" i="24"/>
  <c r="D1025" i="24"/>
  <c r="E1025" i="24"/>
  <c r="F1025" i="24"/>
  <c r="A1026" i="24"/>
  <c r="B1026" i="24"/>
  <c r="C1026" i="24"/>
  <c r="D1026" i="24"/>
  <c r="E1026" i="24"/>
  <c r="F1026" i="24"/>
  <c r="A1027" i="24"/>
  <c r="B1027" i="24"/>
  <c r="C1027" i="24"/>
  <c r="D1027" i="24"/>
  <c r="E1027" i="24"/>
  <c r="F1027" i="24"/>
  <c r="A1028" i="24"/>
  <c r="B1028" i="24"/>
  <c r="C1028" i="24"/>
  <c r="D1028" i="24"/>
  <c r="E1028" i="24"/>
  <c r="F1028" i="24"/>
  <c r="A1029" i="24"/>
  <c r="B1029" i="24"/>
  <c r="C1029" i="24"/>
  <c r="D1029" i="24"/>
  <c r="E1029" i="24"/>
  <c r="F1029" i="24"/>
  <c r="A1030" i="24"/>
  <c r="B1030" i="24"/>
  <c r="C1030" i="24"/>
  <c r="D1030" i="24"/>
  <c r="E1030" i="24"/>
  <c r="F1030" i="24"/>
  <c r="A1031" i="24"/>
  <c r="B1031" i="24"/>
  <c r="C1031" i="24"/>
  <c r="D1031" i="24"/>
  <c r="E1031" i="24"/>
  <c r="F1031" i="24"/>
  <c r="A1032" i="24"/>
  <c r="B1032" i="24"/>
  <c r="C1032" i="24"/>
  <c r="D1032" i="24"/>
  <c r="E1032" i="24"/>
  <c r="F1032" i="24"/>
  <c r="A1033" i="24"/>
  <c r="B1033" i="24"/>
  <c r="C1033" i="24"/>
  <c r="D1033" i="24"/>
  <c r="E1033" i="24"/>
  <c r="F1033" i="24"/>
  <c r="A1034" i="24"/>
  <c r="B1034" i="24"/>
  <c r="C1034" i="24"/>
  <c r="D1034" i="24"/>
  <c r="E1034" i="24"/>
  <c r="F1034" i="24"/>
  <c r="A1035" i="24"/>
  <c r="B1035" i="24"/>
  <c r="C1035" i="24"/>
  <c r="D1035" i="24"/>
  <c r="E1035" i="24"/>
  <c r="F1035" i="24"/>
  <c r="A1036" i="24"/>
  <c r="B1036" i="24"/>
  <c r="C1036" i="24"/>
  <c r="D1036" i="24"/>
  <c r="E1036" i="24"/>
  <c r="F1036" i="24"/>
  <c r="A1037" i="24"/>
  <c r="B1037" i="24"/>
  <c r="C1037" i="24"/>
  <c r="D1037" i="24"/>
  <c r="E1037" i="24"/>
  <c r="F1037" i="24"/>
  <c r="A1038" i="24"/>
  <c r="B1038" i="24"/>
  <c r="C1038" i="24"/>
  <c r="D1038" i="24"/>
  <c r="E1038" i="24"/>
  <c r="F1038" i="24"/>
  <c r="A1039" i="24"/>
  <c r="B1039" i="24"/>
  <c r="C1039" i="24"/>
  <c r="D1039" i="24"/>
  <c r="E1039" i="24"/>
  <c r="F1039" i="24"/>
  <c r="A1040" i="24"/>
  <c r="B1040" i="24"/>
  <c r="C1040" i="24"/>
  <c r="D1040" i="24"/>
  <c r="E1040" i="24"/>
  <c r="F1040" i="24"/>
  <c r="A1041" i="24"/>
  <c r="B1041" i="24"/>
  <c r="C1041" i="24"/>
  <c r="D1041" i="24"/>
  <c r="E1041" i="24"/>
  <c r="F1041" i="24"/>
  <c r="A1042" i="24"/>
  <c r="B1042" i="24"/>
  <c r="C1042" i="24"/>
  <c r="D1042" i="24"/>
  <c r="E1042" i="24"/>
  <c r="F1042" i="24"/>
  <c r="A1043" i="24"/>
  <c r="B1043" i="24"/>
  <c r="C1043" i="24"/>
  <c r="D1043" i="24"/>
  <c r="E1043" i="24"/>
  <c r="F1043" i="24"/>
  <c r="A1044" i="24"/>
  <c r="B1044" i="24"/>
  <c r="C1044" i="24"/>
  <c r="D1044" i="24"/>
  <c r="E1044" i="24"/>
  <c r="F1044" i="24"/>
  <c r="A1045" i="24"/>
  <c r="B1045" i="24"/>
  <c r="C1045" i="24"/>
  <c r="D1045" i="24"/>
  <c r="E1045" i="24"/>
  <c r="F1045" i="24"/>
  <c r="A1046" i="24"/>
  <c r="B1046" i="24"/>
  <c r="C1046" i="24"/>
  <c r="D1046" i="24"/>
  <c r="E1046" i="24"/>
  <c r="F1046" i="24"/>
  <c r="A1047" i="24"/>
  <c r="B1047" i="24"/>
  <c r="C1047" i="24"/>
  <c r="D1047" i="24"/>
  <c r="E1047" i="24"/>
  <c r="F1047" i="24"/>
  <c r="A1048" i="24"/>
  <c r="B1048" i="24"/>
  <c r="C1048" i="24"/>
  <c r="D1048" i="24"/>
  <c r="E1048" i="24"/>
  <c r="F1048" i="24"/>
  <c r="A1049" i="24"/>
  <c r="B1049" i="24"/>
  <c r="C1049" i="24"/>
  <c r="D1049" i="24"/>
  <c r="E1049" i="24"/>
  <c r="F1049" i="24"/>
  <c r="A1050" i="24"/>
  <c r="B1050" i="24"/>
  <c r="C1050" i="24"/>
  <c r="D1050" i="24"/>
  <c r="E1050" i="24"/>
  <c r="F1050" i="24"/>
  <c r="A1051" i="24"/>
  <c r="B1051" i="24"/>
  <c r="C1051" i="24"/>
  <c r="D1051" i="24"/>
  <c r="E1051" i="24"/>
  <c r="F1051" i="24"/>
  <c r="A1052" i="24"/>
  <c r="B1052" i="24"/>
  <c r="C1052" i="24"/>
  <c r="D1052" i="24"/>
  <c r="E1052" i="24"/>
  <c r="F1052" i="24"/>
  <c r="A1053" i="24"/>
  <c r="B1053" i="24"/>
  <c r="C1053" i="24"/>
  <c r="D1053" i="24"/>
  <c r="E1053" i="24"/>
  <c r="F1053" i="24"/>
  <c r="A1054" i="24"/>
  <c r="B1054" i="24"/>
  <c r="C1054" i="24"/>
  <c r="D1054" i="24"/>
  <c r="E1054" i="24"/>
  <c r="F1054" i="24"/>
  <c r="A1055" i="24"/>
  <c r="B1055" i="24"/>
  <c r="C1055" i="24"/>
  <c r="D1055" i="24"/>
  <c r="E1055" i="24"/>
  <c r="F1055" i="24"/>
  <c r="A1056" i="24"/>
  <c r="B1056" i="24"/>
  <c r="C1056" i="24"/>
  <c r="D1056" i="24"/>
  <c r="E1056" i="24"/>
  <c r="F1056" i="24"/>
  <c r="A1057" i="24"/>
  <c r="B1057" i="24"/>
  <c r="C1057" i="24"/>
  <c r="D1057" i="24"/>
  <c r="E1057" i="24"/>
  <c r="F1057" i="24"/>
  <c r="A1058" i="24"/>
  <c r="B1058" i="24"/>
  <c r="C1058" i="24"/>
  <c r="D1058" i="24"/>
  <c r="E1058" i="24"/>
  <c r="F1058" i="24"/>
  <c r="A1059" i="24"/>
  <c r="B1059" i="24"/>
  <c r="C1059" i="24"/>
  <c r="D1059" i="24"/>
  <c r="E1059" i="24"/>
  <c r="F1059" i="24"/>
  <c r="A1060" i="24"/>
  <c r="B1060" i="24"/>
  <c r="C1060" i="24"/>
  <c r="D1060" i="24"/>
  <c r="E1060" i="24"/>
  <c r="F1060" i="24"/>
  <c r="A1061" i="24"/>
  <c r="B1061" i="24"/>
  <c r="C1061" i="24"/>
  <c r="D1061" i="24"/>
  <c r="E1061" i="24"/>
  <c r="F1061" i="24"/>
  <c r="A1062" i="24"/>
  <c r="B1062" i="24"/>
  <c r="C1062" i="24"/>
  <c r="D1062" i="24"/>
  <c r="E1062" i="24"/>
  <c r="F1062" i="24"/>
  <c r="A1063" i="24"/>
  <c r="B1063" i="24"/>
  <c r="C1063" i="24"/>
  <c r="D1063" i="24"/>
  <c r="E1063" i="24"/>
  <c r="F1063" i="24"/>
  <c r="A1064" i="24"/>
  <c r="B1064" i="24"/>
  <c r="C1064" i="24"/>
  <c r="D1064" i="24"/>
  <c r="E1064" i="24"/>
  <c r="F1064" i="24"/>
  <c r="A1065" i="24"/>
  <c r="B1065" i="24"/>
  <c r="C1065" i="24"/>
  <c r="D1065" i="24"/>
  <c r="E1065" i="24"/>
  <c r="F1065" i="24"/>
  <c r="A1066" i="24"/>
  <c r="B1066" i="24"/>
  <c r="C1066" i="24"/>
  <c r="D1066" i="24"/>
  <c r="E1066" i="24"/>
  <c r="F1066" i="24"/>
  <c r="A1067" i="24"/>
  <c r="B1067" i="24"/>
  <c r="C1067" i="24"/>
  <c r="D1067" i="24"/>
  <c r="E1067" i="24"/>
  <c r="F1067" i="24"/>
  <c r="A1068" i="24"/>
  <c r="B1068" i="24"/>
  <c r="C1068" i="24"/>
  <c r="D1068" i="24"/>
  <c r="E1068" i="24"/>
  <c r="F1068" i="24"/>
  <c r="A1069" i="24"/>
  <c r="B1069" i="24"/>
  <c r="C1069" i="24"/>
  <c r="D1069" i="24"/>
  <c r="E1069" i="24"/>
  <c r="F1069" i="24"/>
  <c r="A1070" i="24"/>
  <c r="B1070" i="24"/>
  <c r="C1070" i="24"/>
  <c r="D1070" i="24"/>
  <c r="E1070" i="24"/>
  <c r="F1070" i="24"/>
  <c r="A1071" i="24"/>
  <c r="B1071" i="24"/>
  <c r="C1071" i="24"/>
  <c r="D1071" i="24"/>
  <c r="E1071" i="24"/>
  <c r="F1071" i="24"/>
  <c r="A1072" i="24"/>
  <c r="B1072" i="24"/>
  <c r="C1072" i="24"/>
  <c r="D1072" i="24"/>
  <c r="E1072" i="24"/>
  <c r="F1072" i="24"/>
  <c r="A1073" i="24"/>
  <c r="B1073" i="24"/>
  <c r="C1073" i="24"/>
  <c r="D1073" i="24"/>
  <c r="E1073" i="24"/>
  <c r="F1073" i="24"/>
  <c r="A1074" i="24"/>
  <c r="B1074" i="24"/>
  <c r="C1074" i="24"/>
  <c r="D1074" i="24"/>
  <c r="E1074" i="24"/>
  <c r="F1074" i="24"/>
  <c r="A1075" i="24"/>
  <c r="B1075" i="24"/>
  <c r="C1075" i="24"/>
  <c r="D1075" i="24"/>
  <c r="E1075" i="24"/>
  <c r="F1075" i="24"/>
  <c r="A1076" i="24"/>
  <c r="B1076" i="24"/>
  <c r="C1076" i="24"/>
  <c r="D1076" i="24"/>
  <c r="E1076" i="24"/>
  <c r="F1076" i="24"/>
  <c r="A1077" i="24"/>
  <c r="B1077" i="24"/>
  <c r="C1077" i="24"/>
  <c r="D1077" i="24"/>
  <c r="E1077" i="24"/>
  <c r="F1077" i="24"/>
  <c r="A1078" i="24"/>
  <c r="B1078" i="24"/>
  <c r="C1078" i="24"/>
  <c r="D1078" i="24"/>
  <c r="E1078" i="24"/>
  <c r="F1078" i="24"/>
  <c r="A1079" i="24"/>
  <c r="B1079" i="24"/>
  <c r="C1079" i="24"/>
  <c r="D1079" i="24"/>
  <c r="E1079" i="24"/>
  <c r="F1079" i="24"/>
  <c r="A1080" i="24"/>
  <c r="B1080" i="24"/>
  <c r="C1080" i="24"/>
  <c r="D1080" i="24"/>
  <c r="E1080" i="24"/>
  <c r="F1080" i="24"/>
  <c r="A1081" i="24"/>
  <c r="B1081" i="24"/>
  <c r="C1081" i="24"/>
  <c r="D1081" i="24"/>
  <c r="E1081" i="24"/>
  <c r="F1081" i="24"/>
  <c r="A1082" i="24"/>
  <c r="B1082" i="24"/>
  <c r="C1082" i="24"/>
  <c r="D1082" i="24"/>
  <c r="E1082" i="24"/>
  <c r="F1082" i="24"/>
  <c r="A1083" i="24"/>
  <c r="B1083" i="24"/>
  <c r="C1083" i="24"/>
  <c r="D1083" i="24"/>
  <c r="E1083" i="24"/>
  <c r="F1083" i="24"/>
  <c r="A1084" i="24"/>
  <c r="B1084" i="24"/>
  <c r="C1084" i="24"/>
  <c r="D1084" i="24"/>
  <c r="E1084" i="24"/>
  <c r="F1084" i="24"/>
  <c r="A1085" i="24"/>
  <c r="B1085" i="24"/>
  <c r="C1085" i="24"/>
  <c r="D1085" i="24"/>
  <c r="E1085" i="24"/>
  <c r="F1085" i="24"/>
  <c r="A1086" i="24"/>
  <c r="B1086" i="24"/>
  <c r="C1086" i="24"/>
  <c r="D1086" i="24"/>
  <c r="E1086" i="24"/>
  <c r="F1086" i="24"/>
  <c r="A1087" i="24"/>
  <c r="B1087" i="24"/>
  <c r="C1087" i="24"/>
  <c r="D1087" i="24"/>
  <c r="E1087" i="24"/>
  <c r="F1087" i="24"/>
  <c r="A1088" i="24"/>
  <c r="B1088" i="24"/>
  <c r="C1088" i="24"/>
  <c r="D1088" i="24"/>
  <c r="E1088" i="24"/>
  <c r="F1088" i="24"/>
  <c r="A1089" i="24"/>
  <c r="B1089" i="24"/>
  <c r="C1089" i="24"/>
  <c r="D1089" i="24"/>
  <c r="E1089" i="24"/>
  <c r="F1089" i="24"/>
  <c r="A1090" i="24"/>
  <c r="B1090" i="24"/>
  <c r="C1090" i="24"/>
  <c r="D1090" i="24"/>
  <c r="E1090" i="24"/>
  <c r="F1090" i="24"/>
  <c r="A1091" i="24"/>
  <c r="B1091" i="24"/>
  <c r="C1091" i="24"/>
  <c r="D1091" i="24"/>
  <c r="E1091" i="24"/>
  <c r="F1091" i="24"/>
  <c r="A1092" i="24"/>
  <c r="B1092" i="24"/>
  <c r="C1092" i="24"/>
  <c r="D1092" i="24"/>
  <c r="E1092" i="24"/>
  <c r="F1092" i="24"/>
  <c r="A1093" i="24"/>
  <c r="B1093" i="24"/>
  <c r="C1093" i="24"/>
  <c r="D1093" i="24"/>
  <c r="E1093" i="24"/>
  <c r="F1093" i="24"/>
  <c r="A1094" i="24"/>
  <c r="B1094" i="24"/>
  <c r="C1094" i="24"/>
  <c r="D1094" i="24"/>
  <c r="E1094" i="24"/>
  <c r="F1094" i="24"/>
  <c r="A1095" i="24"/>
  <c r="B1095" i="24"/>
  <c r="C1095" i="24"/>
  <c r="D1095" i="24"/>
  <c r="E1095" i="24"/>
  <c r="F1095" i="24"/>
  <c r="A1096" i="24"/>
  <c r="B1096" i="24"/>
  <c r="C1096" i="24"/>
  <c r="D1096" i="24"/>
  <c r="E1096" i="24"/>
  <c r="F1096" i="24"/>
  <c r="A1097" i="24"/>
  <c r="B1097" i="24"/>
  <c r="C1097" i="24"/>
  <c r="D1097" i="24"/>
  <c r="E1097" i="24"/>
  <c r="F1097" i="24"/>
  <c r="A1098" i="24"/>
  <c r="B1098" i="24"/>
  <c r="C1098" i="24"/>
  <c r="D1098" i="24"/>
  <c r="E1098" i="24"/>
  <c r="F1098" i="24"/>
  <c r="A1099" i="24"/>
  <c r="B1099" i="24"/>
  <c r="C1099" i="24"/>
  <c r="D1099" i="24"/>
  <c r="E1099" i="24"/>
  <c r="F1099" i="24"/>
  <c r="A1100" i="24"/>
  <c r="B1100" i="24"/>
  <c r="C1100" i="24"/>
  <c r="D1100" i="24"/>
  <c r="E1100" i="24"/>
  <c r="F1100" i="24"/>
  <c r="A1101" i="24"/>
  <c r="B1101" i="24"/>
  <c r="C1101" i="24"/>
  <c r="D1101" i="24"/>
  <c r="E1101" i="24"/>
  <c r="F1101" i="24"/>
  <c r="A1102" i="24"/>
  <c r="B1102" i="24"/>
  <c r="C1102" i="24"/>
  <c r="D1102" i="24"/>
  <c r="E1102" i="24"/>
  <c r="F1102" i="24"/>
  <c r="A1103" i="24"/>
  <c r="B1103" i="24"/>
  <c r="C1103" i="24"/>
  <c r="D1103" i="24"/>
  <c r="E1103" i="24"/>
  <c r="F1103" i="24"/>
  <c r="A1104" i="24"/>
  <c r="B1104" i="24"/>
  <c r="C1104" i="24"/>
  <c r="D1104" i="24"/>
  <c r="E1104" i="24"/>
  <c r="F1104" i="24"/>
  <c r="A1105" i="24"/>
  <c r="B1105" i="24"/>
  <c r="C1105" i="24"/>
  <c r="D1105" i="24"/>
  <c r="E1105" i="24"/>
  <c r="F1105" i="24"/>
  <c r="A1106" i="24"/>
  <c r="B1106" i="24"/>
  <c r="C1106" i="24"/>
  <c r="D1106" i="24"/>
  <c r="E1106" i="24"/>
  <c r="F1106" i="24"/>
  <c r="A1113" i="24"/>
  <c r="D1113" i="24"/>
  <c r="E1113" i="24"/>
  <c r="F1113" i="24"/>
  <c r="A1114" i="24"/>
  <c r="B1114" i="24"/>
  <c r="C1114" i="24"/>
  <c r="D1114" i="24"/>
  <c r="E1114" i="24"/>
  <c r="F1114" i="24"/>
  <c r="A1226" i="24"/>
  <c r="D1226" i="24"/>
  <c r="E1226" i="24"/>
  <c r="F1226" i="24"/>
  <c r="A1227" i="24"/>
  <c r="B1227" i="24"/>
  <c r="C1227" i="24"/>
  <c r="D1227" i="24"/>
  <c r="E1227" i="24"/>
  <c r="F1227" i="24"/>
  <c r="A1228" i="24"/>
  <c r="B1228" i="24"/>
  <c r="C1228" i="24"/>
  <c r="D1228" i="24"/>
  <c r="E1228" i="24"/>
  <c r="F1228" i="24"/>
  <c r="A1229" i="24"/>
  <c r="B1229" i="24"/>
  <c r="C1229" i="24"/>
  <c r="D1229" i="24"/>
  <c r="E1229" i="24"/>
  <c r="F1229" i="24"/>
  <c r="A1230" i="24"/>
  <c r="B1230" i="24"/>
  <c r="C1230" i="24"/>
  <c r="D1230" i="24"/>
  <c r="E1230" i="24"/>
  <c r="F1230" i="24"/>
  <c r="A1231" i="24"/>
  <c r="B1231" i="24"/>
  <c r="C1231" i="24"/>
  <c r="D1231" i="24"/>
  <c r="E1231" i="24"/>
  <c r="F1231" i="24"/>
  <c r="A1232" i="24"/>
  <c r="B1232" i="24"/>
  <c r="C1232" i="24"/>
  <c r="D1232" i="24"/>
  <c r="E1232" i="24"/>
  <c r="F1232" i="24"/>
  <c r="A1233" i="24"/>
  <c r="B1233" i="24"/>
  <c r="C1233" i="24"/>
  <c r="D1233" i="24"/>
  <c r="E1233" i="24"/>
  <c r="F1233" i="24"/>
  <c r="A1234" i="24"/>
  <c r="B1234" i="24"/>
  <c r="C1234" i="24"/>
  <c r="D1234" i="24"/>
  <c r="E1234" i="24"/>
  <c r="F1234" i="24"/>
  <c r="A1235" i="24"/>
  <c r="B1235" i="24"/>
  <c r="C1235" i="24"/>
  <c r="D1235" i="24"/>
  <c r="E1235" i="24"/>
  <c r="F1235" i="24"/>
  <c r="A1236" i="24"/>
  <c r="B1236" i="24"/>
  <c r="C1236" i="24"/>
  <c r="D1236" i="24"/>
  <c r="E1236" i="24"/>
  <c r="F1236" i="24"/>
  <c r="A1237" i="24"/>
  <c r="B1237" i="24"/>
  <c r="C1237" i="24"/>
  <c r="D1237" i="24"/>
  <c r="E1237" i="24"/>
  <c r="F1237" i="24"/>
  <c r="A1238" i="24"/>
  <c r="D1238" i="24"/>
  <c r="E1238" i="24"/>
  <c r="F1238" i="24"/>
  <c r="A1239" i="24"/>
  <c r="B1239" i="24"/>
  <c r="C1239" i="24"/>
  <c r="D1239" i="24"/>
  <c r="E1239" i="24"/>
  <c r="F1239" i="24"/>
  <c r="A1240" i="24"/>
  <c r="B1240" i="24"/>
  <c r="C1240" i="24"/>
  <c r="D1240" i="24"/>
  <c r="E1240" i="24"/>
  <c r="F1240" i="24"/>
  <c r="A1241" i="24"/>
  <c r="B1241" i="24"/>
  <c r="C1241" i="24"/>
  <c r="D1241" i="24"/>
  <c r="E1241" i="24"/>
  <c r="F1241" i="24"/>
  <c r="A1242" i="24"/>
  <c r="B1242" i="24"/>
  <c r="C1242" i="24"/>
  <c r="D1242" i="24"/>
  <c r="E1242" i="24"/>
  <c r="F1242" i="24"/>
  <c r="A1243" i="24"/>
  <c r="B1243" i="24"/>
  <c r="C1243" i="24"/>
  <c r="D1243" i="24"/>
  <c r="E1243" i="24"/>
  <c r="F1243" i="24"/>
  <c r="A1244" i="24"/>
  <c r="B1244" i="24"/>
  <c r="C1244" i="24"/>
  <c r="D1244" i="24"/>
  <c r="E1244" i="24"/>
  <c r="F1244" i="24"/>
  <c r="A1245" i="24"/>
  <c r="B1245" i="24"/>
  <c r="C1245" i="24"/>
  <c r="D1245" i="24"/>
  <c r="E1245" i="24"/>
  <c r="F1245" i="24"/>
  <c r="A1246" i="24"/>
  <c r="B1246" i="24"/>
  <c r="C1246" i="24"/>
  <c r="D1246" i="24"/>
  <c r="E1246" i="24"/>
  <c r="F1246" i="24"/>
  <c r="A1247" i="24"/>
  <c r="D1247" i="24"/>
  <c r="E1247" i="24"/>
  <c r="F1247" i="24"/>
  <c r="A1248" i="24"/>
  <c r="B1248" i="24"/>
  <c r="C1248" i="24"/>
  <c r="D1248" i="24"/>
  <c r="E1248" i="24"/>
  <c r="F1248" i="24"/>
  <c r="A1249" i="24"/>
  <c r="D1249" i="24"/>
  <c r="E1249" i="24"/>
  <c r="F1249" i="24"/>
  <c r="A1250" i="24"/>
  <c r="B1250" i="24"/>
  <c r="C1250" i="24"/>
  <c r="D1250" i="24"/>
  <c r="E1250" i="24"/>
  <c r="F1250" i="24"/>
  <c r="A1251" i="24"/>
  <c r="B1251" i="24"/>
  <c r="C1251" i="24"/>
  <c r="D1251" i="24"/>
  <c r="E1251" i="24"/>
  <c r="F1251" i="24"/>
  <c r="A1252" i="24"/>
  <c r="B1252" i="24"/>
  <c r="C1252" i="24"/>
  <c r="D1252" i="24"/>
  <c r="E1252" i="24"/>
  <c r="F1252" i="24"/>
  <c r="A1253" i="24"/>
  <c r="B1253" i="24"/>
  <c r="C1253" i="24"/>
  <c r="D1253" i="24"/>
  <c r="E1253" i="24"/>
  <c r="F1253" i="24"/>
  <c r="A1254" i="24"/>
  <c r="D1254" i="24"/>
  <c r="E1254" i="24"/>
  <c r="F1254" i="24"/>
  <c r="A1255" i="24"/>
  <c r="B1255" i="24"/>
  <c r="C1255" i="24"/>
  <c r="D1255" i="24"/>
  <c r="E1255" i="24"/>
  <c r="F1255" i="24"/>
  <c r="A1256" i="24"/>
  <c r="B1256" i="24"/>
  <c r="C1256" i="24"/>
  <c r="D1256" i="24"/>
  <c r="E1256" i="24"/>
  <c r="F1256" i="24"/>
  <c r="A1257" i="24"/>
  <c r="B1257" i="24"/>
  <c r="C1257" i="24"/>
  <c r="D1257" i="24"/>
  <c r="E1257" i="24"/>
  <c r="F1257" i="24"/>
  <c r="A1258" i="24"/>
  <c r="B1258" i="24"/>
  <c r="C1258" i="24"/>
  <c r="D1258" i="24"/>
  <c r="E1258" i="24"/>
  <c r="F1258" i="24"/>
  <c r="A1259" i="24"/>
  <c r="B1259" i="24"/>
  <c r="C1259" i="24"/>
  <c r="D1259" i="24"/>
  <c r="E1259" i="24"/>
  <c r="F1259" i="24"/>
  <c r="A1260" i="24"/>
  <c r="B1260" i="24"/>
  <c r="C1260" i="24"/>
  <c r="D1260" i="24"/>
  <c r="E1260" i="24"/>
  <c r="F1260" i="24"/>
  <c r="A1261" i="24"/>
  <c r="B1261" i="24"/>
  <c r="C1261" i="24"/>
  <c r="D1261" i="24"/>
  <c r="E1261" i="24"/>
  <c r="F1261" i="24"/>
  <c r="A1262" i="24"/>
  <c r="D1262" i="24"/>
  <c r="E1262" i="24"/>
  <c r="F1262" i="24"/>
  <c r="A1263" i="24"/>
  <c r="B1263" i="24"/>
  <c r="C1263" i="24"/>
  <c r="D1263" i="24"/>
  <c r="E1263" i="24"/>
  <c r="F1263" i="24"/>
  <c r="A1264" i="24"/>
  <c r="B1264" i="24"/>
  <c r="C1264" i="24"/>
  <c r="D1264" i="24"/>
  <c r="E1264" i="24"/>
  <c r="F1264" i="24"/>
  <c r="A1265" i="24"/>
  <c r="B1265" i="24"/>
  <c r="C1265" i="24"/>
  <c r="D1265" i="24"/>
  <c r="E1265" i="24"/>
  <c r="F1265" i="24"/>
  <c r="A1266" i="24"/>
  <c r="B1266" i="24"/>
  <c r="C1266" i="24"/>
  <c r="D1266" i="24"/>
  <c r="E1266" i="24"/>
  <c r="F1266" i="24"/>
  <c r="A1267" i="24"/>
  <c r="B1267" i="24"/>
  <c r="C1267" i="24"/>
  <c r="D1267" i="24"/>
  <c r="E1267" i="24"/>
  <c r="F1267" i="24"/>
  <c r="A1268" i="24"/>
  <c r="B1268" i="24"/>
  <c r="C1268" i="24"/>
  <c r="D1268" i="24"/>
  <c r="E1268" i="24"/>
  <c r="F1268" i="24"/>
  <c r="A1269" i="24"/>
  <c r="B1269" i="24"/>
  <c r="C1269" i="24"/>
  <c r="D1269" i="24"/>
  <c r="E1269" i="24"/>
  <c r="F1269" i="24"/>
  <c r="A1270" i="24"/>
  <c r="B1270" i="24"/>
  <c r="C1270" i="24"/>
  <c r="D1270" i="24"/>
  <c r="E1270" i="24"/>
  <c r="F1270" i="24"/>
  <c r="A1271" i="24"/>
  <c r="B1271" i="24"/>
  <c r="C1271" i="24"/>
  <c r="D1271" i="24"/>
  <c r="E1271" i="24"/>
  <c r="F1271" i="24"/>
  <c r="A1272" i="24"/>
  <c r="B1272" i="24"/>
  <c r="C1272" i="24"/>
  <c r="D1272" i="24"/>
  <c r="E1272" i="24"/>
  <c r="F1272" i="24"/>
  <c r="A1273" i="24"/>
  <c r="B1273" i="24"/>
  <c r="C1273" i="24"/>
  <c r="D1273" i="24"/>
  <c r="E1273" i="24"/>
  <c r="F1273" i="24"/>
  <c r="A1274" i="24"/>
  <c r="B1274" i="24"/>
  <c r="C1274" i="24"/>
  <c r="D1274" i="24"/>
  <c r="E1274" i="24"/>
  <c r="F1274" i="24"/>
  <c r="A1275" i="24"/>
  <c r="B1275" i="24"/>
  <c r="C1275" i="24"/>
  <c r="D1275" i="24"/>
  <c r="E1275" i="24"/>
  <c r="F1275" i="24"/>
  <c r="A1276" i="24"/>
  <c r="B1276" i="24"/>
  <c r="C1276" i="24"/>
  <c r="D1276" i="24"/>
  <c r="E1276" i="24"/>
  <c r="F1276" i="24"/>
  <c r="A1277" i="24"/>
  <c r="B1277" i="24"/>
  <c r="C1277" i="24"/>
  <c r="D1277" i="24"/>
  <c r="E1277" i="24"/>
  <c r="F1277" i="24"/>
  <c r="A1278" i="24"/>
  <c r="B1278" i="24"/>
  <c r="C1278" i="24"/>
  <c r="D1278" i="24"/>
  <c r="E1278" i="24"/>
  <c r="F1278" i="24"/>
  <c r="A1279" i="24"/>
  <c r="B1279" i="24"/>
  <c r="C1279" i="24"/>
  <c r="D1279" i="24"/>
  <c r="E1279" i="24"/>
  <c r="F1279" i="24"/>
  <c r="A1280" i="24"/>
  <c r="B1280" i="24"/>
  <c r="C1280" i="24"/>
  <c r="D1280" i="24"/>
  <c r="E1280" i="24"/>
  <c r="F1280" i="24"/>
  <c r="A1281" i="24"/>
  <c r="B1281" i="24"/>
  <c r="C1281" i="24"/>
  <c r="D1281" i="24"/>
  <c r="E1281" i="24"/>
  <c r="F1281" i="24"/>
  <c r="A1282" i="24"/>
  <c r="D1282" i="24"/>
  <c r="E1282" i="24"/>
  <c r="F1282" i="24"/>
  <c r="A1283" i="24"/>
  <c r="B1283" i="24"/>
  <c r="C1283" i="24"/>
  <c r="D1283" i="24"/>
  <c r="E1283" i="24"/>
  <c r="F1283" i="24"/>
  <c r="A1284" i="24"/>
  <c r="B1284" i="24"/>
  <c r="C1284" i="24"/>
  <c r="D1284" i="24"/>
  <c r="E1284" i="24"/>
  <c r="F1284" i="24"/>
  <c r="A1285" i="24"/>
  <c r="B1285" i="24"/>
  <c r="C1285" i="24"/>
  <c r="D1285" i="24"/>
  <c r="E1285" i="24"/>
  <c r="F1285" i="24"/>
  <c r="A1286" i="24"/>
  <c r="B1286" i="24"/>
  <c r="C1286" i="24"/>
  <c r="D1286" i="24"/>
  <c r="E1286" i="24"/>
  <c r="F1286" i="24"/>
  <c r="A1287" i="24"/>
  <c r="B1287" i="24"/>
  <c r="C1287" i="24"/>
  <c r="D1287" i="24"/>
  <c r="E1287" i="24"/>
  <c r="F1287" i="24"/>
  <c r="A1288" i="24"/>
  <c r="B1288" i="24"/>
  <c r="C1288" i="24"/>
  <c r="D1288" i="24"/>
  <c r="E1288" i="24"/>
  <c r="F1288" i="24"/>
  <c r="A1289" i="24"/>
  <c r="B1289" i="24"/>
  <c r="C1289" i="24"/>
  <c r="D1289" i="24"/>
  <c r="E1289" i="24"/>
  <c r="F1289" i="24"/>
  <c r="A1290" i="24"/>
  <c r="B1290" i="24"/>
  <c r="C1290" i="24"/>
  <c r="D1290" i="24"/>
  <c r="E1290" i="24"/>
  <c r="F1290" i="24"/>
  <c r="A1291" i="24"/>
  <c r="B1291" i="24"/>
  <c r="C1291" i="24"/>
  <c r="D1291" i="24"/>
  <c r="E1291" i="24"/>
  <c r="F1291" i="24"/>
  <c r="A1292" i="24"/>
  <c r="B1292" i="24"/>
  <c r="C1292" i="24"/>
  <c r="D1292" i="24"/>
  <c r="E1292" i="24"/>
  <c r="F1292" i="24"/>
  <c r="A1293" i="24"/>
  <c r="B1293" i="24"/>
  <c r="C1293" i="24"/>
  <c r="D1293" i="24"/>
  <c r="E1293" i="24"/>
  <c r="F1293" i="24"/>
  <c r="A1294" i="24"/>
  <c r="B1294" i="24"/>
  <c r="C1294" i="24"/>
  <c r="D1294" i="24"/>
  <c r="E1294" i="24"/>
  <c r="F1294" i="24"/>
  <c r="A1295" i="24"/>
  <c r="B1295" i="24"/>
  <c r="C1295" i="24"/>
  <c r="D1295" i="24"/>
  <c r="E1295" i="24"/>
  <c r="F1295" i="24"/>
  <c r="A1296" i="24"/>
  <c r="B1296" i="24"/>
  <c r="C1296" i="24"/>
  <c r="D1296" i="24"/>
  <c r="E1296" i="24"/>
  <c r="F1296" i="24"/>
  <c r="A1297" i="24"/>
  <c r="B1297" i="24"/>
  <c r="C1297" i="24"/>
  <c r="D1297" i="24"/>
  <c r="E1297" i="24"/>
  <c r="F1297" i="24"/>
  <c r="A1298" i="24"/>
  <c r="D1298" i="24"/>
  <c r="E1298" i="24"/>
  <c r="F1298" i="24"/>
  <c r="A1299" i="24"/>
  <c r="B1299" i="24"/>
  <c r="C1299" i="24"/>
  <c r="D1299" i="24"/>
  <c r="E1299" i="24"/>
  <c r="F1299" i="24"/>
  <c r="A1300" i="24"/>
  <c r="B1300" i="24"/>
  <c r="C1300" i="24"/>
  <c r="D1300" i="24"/>
  <c r="E1300" i="24"/>
  <c r="F1300" i="24"/>
  <c r="A1301" i="24"/>
  <c r="D1301" i="24"/>
  <c r="E1301" i="24"/>
  <c r="F1301" i="24"/>
  <c r="A1302" i="24"/>
  <c r="B1302" i="24"/>
  <c r="C1302" i="24"/>
  <c r="D1302" i="24"/>
  <c r="E1302" i="24"/>
  <c r="F1302" i="24"/>
  <c r="A1306" i="24"/>
  <c r="B1306" i="24"/>
  <c r="C1306" i="24"/>
  <c r="D1306" i="24"/>
  <c r="E1306" i="24"/>
  <c r="F1306" i="24"/>
  <c r="A1307" i="24"/>
  <c r="B1307" i="24"/>
  <c r="C1307" i="24"/>
  <c r="D1307" i="24"/>
  <c r="E1307" i="24"/>
  <c r="F1307" i="24"/>
  <c r="A1308" i="24"/>
  <c r="B1308" i="24"/>
  <c r="C1308" i="24"/>
  <c r="D1308" i="24"/>
  <c r="E1308" i="24"/>
  <c r="F1308" i="24"/>
  <c r="A1309" i="24"/>
  <c r="B1309" i="24"/>
  <c r="C1309" i="24"/>
  <c r="D1309" i="24"/>
  <c r="E1309" i="24"/>
  <c r="F1309" i="24"/>
  <c r="A1310" i="24"/>
  <c r="B1310" i="24"/>
  <c r="C1310" i="24"/>
  <c r="D1310" i="24"/>
  <c r="E1310" i="24"/>
  <c r="F1310" i="24"/>
  <c r="A1311" i="24"/>
  <c r="B1311" i="24"/>
  <c r="C1311" i="24"/>
  <c r="D1311" i="24"/>
  <c r="E1311" i="24"/>
  <c r="F1311" i="24"/>
  <c r="A1312" i="24"/>
  <c r="B1312" i="24"/>
  <c r="C1312" i="24"/>
  <c r="D1312" i="24"/>
  <c r="E1312" i="24"/>
  <c r="F1312" i="24"/>
  <c r="A1313" i="24"/>
  <c r="B1313" i="24"/>
  <c r="C1313" i="24"/>
  <c r="D1313" i="24"/>
  <c r="E1313" i="24"/>
  <c r="F1313" i="24"/>
  <c r="A1314" i="24"/>
  <c r="B1314" i="24"/>
  <c r="C1314" i="24"/>
  <c r="D1314" i="24"/>
  <c r="E1314" i="24"/>
  <c r="F1314" i="24"/>
  <c r="A1315" i="24"/>
  <c r="B1315" i="24"/>
  <c r="C1315" i="24"/>
  <c r="D1315" i="24"/>
  <c r="E1315" i="24"/>
  <c r="F1315" i="24"/>
  <c r="A1316" i="24"/>
  <c r="B1316" i="24"/>
  <c r="C1316" i="24"/>
  <c r="D1316" i="24"/>
  <c r="E1316" i="24"/>
  <c r="F1316" i="24"/>
  <c r="A1317" i="24"/>
  <c r="B1317" i="24"/>
  <c r="C1317" i="24"/>
  <c r="D1317" i="24"/>
  <c r="E1317" i="24"/>
  <c r="F1317" i="24"/>
  <c r="A1318" i="24"/>
  <c r="B1318" i="24"/>
  <c r="C1318" i="24"/>
  <c r="D1318" i="24"/>
  <c r="E1318" i="24"/>
  <c r="F1318" i="24"/>
  <c r="A1319" i="24"/>
  <c r="B1319" i="24"/>
  <c r="C1319" i="24"/>
  <c r="D1319" i="24"/>
  <c r="E1319" i="24"/>
  <c r="F1319" i="24"/>
  <c r="A1320" i="24"/>
  <c r="B1320" i="24"/>
  <c r="C1320" i="24"/>
  <c r="D1320" i="24"/>
  <c r="E1320" i="24"/>
  <c r="F1320" i="24"/>
  <c r="A1321" i="24"/>
  <c r="B1321" i="24"/>
  <c r="C1321" i="24"/>
  <c r="D1321" i="24"/>
  <c r="E1321" i="24"/>
  <c r="F1321" i="24"/>
  <c r="A1322" i="24"/>
  <c r="B1322" i="24"/>
  <c r="C1322" i="24"/>
  <c r="D1322" i="24"/>
  <c r="E1322" i="24"/>
  <c r="F1322" i="24"/>
  <c r="A1323" i="24"/>
  <c r="D1323" i="24"/>
  <c r="E1323" i="24"/>
  <c r="F1323" i="24"/>
  <c r="A1324" i="24"/>
  <c r="B1324" i="24"/>
  <c r="C1324" i="24"/>
  <c r="D1324" i="24"/>
  <c r="E1324" i="24"/>
  <c r="F1324" i="24"/>
  <c r="A1325" i="24"/>
  <c r="B1325" i="24"/>
  <c r="C1325" i="24"/>
  <c r="D1325" i="24"/>
  <c r="E1325" i="24"/>
  <c r="F1325" i="24"/>
  <c r="A1326" i="24"/>
  <c r="B1326" i="24"/>
  <c r="C1326" i="24"/>
  <c r="D1326" i="24"/>
  <c r="E1326" i="24"/>
  <c r="F1326" i="24"/>
  <c r="A1327" i="24"/>
  <c r="B1327" i="24"/>
  <c r="C1327" i="24"/>
  <c r="D1327" i="24"/>
  <c r="E1327" i="24"/>
  <c r="F1327" i="24"/>
  <c r="A1328" i="24"/>
  <c r="B1328" i="24"/>
  <c r="C1328" i="24"/>
  <c r="D1328" i="24"/>
  <c r="E1328" i="24"/>
  <c r="F1328" i="24"/>
  <c r="A1329" i="24"/>
  <c r="B1329" i="24"/>
  <c r="C1329" i="24"/>
  <c r="D1329" i="24"/>
  <c r="E1329" i="24"/>
  <c r="F1329" i="24"/>
  <c r="A1330" i="24"/>
  <c r="B1330" i="24"/>
  <c r="C1330" i="24"/>
  <c r="D1330" i="24"/>
  <c r="E1330" i="24"/>
  <c r="F1330" i="24"/>
  <c r="A1331" i="24"/>
  <c r="B1331" i="24"/>
  <c r="C1331" i="24"/>
  <c r="D1331" i="24"/>
  <c r="E1331" i="24"/>
  <c r="F1331" i="24"/>
  <c r="A1332" i="24"/>
  <c r="B1332" i="24"/>
  <c r="C1332" i="24"/>
  <c r="D1332" i="24"/>
  <c r="E1332" i="24"/>
  <c r="F1332" i="24"/>
  <c r="A1333" i="24"/>
  <c r="B1333" i="24"/>
  <c r="C1333" i="24"/>
  <c r="D1333" i="24"/>
  <c r="E1333" i="24"/>
  <c r="F1333" i="24"/>
  <c r="A1334" i="24"/>
  <c r="B1334" i="24"/>
  <c r="C1334" i="24"/>
  <c r="D1334" i="24"/>
  <c r="E1334" i="24"/>
  <c r="F1334" i="24"/>
  <c r="A1335" i="24"/>
  <c r="B1335" i="24"/>
  <c r="C1335" i="24"/>
  <c r="D1335" i="24"/>
  <c r="E1335" i="24"/>
  <c r="F1335" i="24"/>
  <c r="A1336" i="24"/>
  <c r="B1336" i="24"/>
  <c r="C1336" i="24"/>
  <c r="D1336" i="24"/>
  <c r="E1336" i="24"/>
  <c r="F1336" i="24"/>
  <c r="A1337" i="24"/>
  <c r="B1337" i="24"/>
  <c r="C1337" i="24"/>
  <c r="D1337" i="24"/>
  <c r="E1337" i="24"/>
  <c r="F1337" i="24"/>
  <c r="A1338" i="24"/>
  <c r="B1338" i="24"/>
  <c r="C1338" i="24"/>
  <c r="D1338" i="24"/>
  <c r="E1338" i="24"/>
  <c r="F1338" i="24"/>
  <c r="A1339" i="24"/>
  <c r="B1339" i="24"/>
  <c r="C1339" i="24"/>
  <c r="D1339" i="24"/>
  <c r="E1339" i="24"/>
  <c r="F1339" i="24"/>
  <c r="A1340" i="24"/>
  <c r="B1340" i="24"/>
  <c r="C1340" i="24"/>
  <c r="D1340" i="24"/>
  <c r="E1340" i="24"/>
  <c r="F1340" i="24"/>
  <c r="A1341" i="24"/>
  <c r="B1341" i="24"/>
  <c r="C1341" i="24"/>
  <c r="D1341" i="24"/>
  <c r="E1341" i="24"/>
  <c r="F1341" i="24"/>
  <c r="A1342" i="24"/>
  <c r="B1342" i="24"/>
  <c r="C1342" i="24"/>
  <c r="D1342" i="24"/>
  <c r="E1342" i="24"/>
  <c r="F1342" i="24"/>
  <c r="A1343" i="24"/>
  <c r="B1343" i="24"/>
  <c r="C1343" i="24"/>
  <c r="D1343" i="24"/>
  <c r="E1343" i="24"/>
  <c r="F1343" i="24"/>
  <c r="A1344" i="24"/>
  <c r="B1344" i="24"/>
  <c r="C1344" i="24"/>
  <c r="D1344" i="24"/>
  <c r="E1344" i="24"/>
  <c r="F1344" i="24"/>
  <c r="A1345" i="24"/>
  <c r="B1345" i="24"/>
  <c r="C1345" i="24"/>
  <c r="D1345" i="24"/>
  <c r="E1345" i="24"/>
  <c r="F1345" i="24"/>
  <c r="A1346" i="24"/>
  <c r="B1346" i="24"/>
  <c r="C1346" i="24"/>
  <c r="D1346" i="24"/>
  <c r="E1346" i="24"/>
  <c r="F1346" i="24"/>
  <c r="A1347" i="24"/>
  <c r="B1347" i="24"/>
  <c r="C1347" i="24"/>
  <c r="D1347" i="24"/>
  <c r="E1347" i="24"/>
  <c r="F1347" i="24"/>
  <c r="A1348" i="24"/>
  <c r="B1348" i="24"/>
  <c r="C1348" i="24"/>
  <c r="D1348" i="24"/>
  <c r="E1348" i="24"/>
  <c r="F1348" i="24"/>
  <c r="A1349" i="24"/>
  <c r="B1349" i="24"/>
  <c r="C1349" i="24"/>
  <c r="D1349" i="24"/>
  <c r="E1349" i="24"/>
  <c r="F1349" i="24"/>
  <c r="A1350" i="24"/>
  <c r="B1350" i="24"/>
  <c r="C1350" i="24"/>
  <c r="D1350" i="24"/>
  <c r="E1350" i="24"/>
  <c r="F1350" i="24"/>
  <c r="A1351" i="24"/>
  <c r="B1351" i="24"/>
  <c r="C1351" i="24"/>
  <c r="D1351" i="24"/>
  <c r="E1351" i="24"/>
  <c r="F1351" i="24"/>
  <c r="A1352" i="24"/>
  <c r="B1352" i="24"/>
  <c r="C1352" i="24"/>
  <c r="D1352" i="24"/>
  <c r="E1352" i="24"/>
  <c r="F1352" i="24"/>
  <c r="A1353" i="24"/>
  <c r="B1353" i="24"/>
  <c r="C1353" i="24"/>
  <c r="D1353" i="24"/>
  <c r="E1353" i="24"/>
  <c r="F1353" i="24"/>
  <c r="A1354" i="24"/>
  <c r="B1354" i="24"/>
  <c r="C1354" i="24"/>
  <c r="D1354" i="24"/>
  <c r="E1354" i="24"/>
  <c r="F1354" i="24"/>
  <c r="A1355" i="24"/>
  <c r="B1355" i="24"/>
  <c r="C1355" i="24"/>
  <c r="D1355" i="24"/>
  <c r="E1355" i="24"/>
  <c r="F1355" i="24"/>
  <c r="A1356" i="24"/>
  <c r="B1356" i="24"/>
  <c r="C1356" i="24"/>
  <c r="D1356" i="24"/>
  <c r="E1356" i="24"/>
  <c r="F1356" i="24"/>
  <c r="A1357" i="24"/>
  <c r="B1357" i="24"/>
  <c r="C1357" i="24"/>
  <c r="D1357" i="24"/>
  <c r="E1357" i="24"/>
  <c r="F1357" i="24"/>
  <c r="A1358" i="24"/>
  <c r="B1358" i="24"/>
  <c r="C1358" i="24"/>
  <c r="D1358" i="24"/>
  <c r="E1358" i="24"/>
  <c r="F1358" i="24"/>
  <c r="A1359" i="24"/>
  <c r="B1359" i="24"/>
  <c r="C1359" i="24"/>
  <c r="D1359" i="24"/>
  <c r="E1359" i="24"/>
  <c r="F1359" i="24"/>
  <c r="A1360" i="24"/>
  <c r="B1360" i="24"/>
  <c r="C1360" i="24"/>
  <c r="D1360" i="24"/>
  <c r="E1360" i="24"/>
  <c r="F1360" i="24"/>
  <c r="A1361" i="24"/>
  <c r="B1361" i="24"/>
  <c r="C1361" i="24"/>
  <c r="D1361" i="24"/>
  <c r="E1361" i="24"/>
  <c r="F1361" i="24"/>
  <c r="A1362" i="24"/>
  <c r="B1362" i="24"/>
  <c r="C1362" i="24"/>
  <c r="D1362" i="24"/>
  <c r="E1362" i="24"/>
  <c r="F1362" i="24"/>
  <c r="A1363" i="24"/>
  <c r="B1363" i="24"/>
  <c r="C1363" i="24"/>
  <c r="D1363" i="24"/>
  <c r="E1363" i="24"/>
  <c r="F1363" i="24"/>
  <c r="A1364" i="24"/>
  <c r="B1364" i="24"/>
  <c r="C1364" i="24"/>
  <c r="D1364" i="24"/>
  <c r="E1364" i="24"/>
  <c r="F1364" i="24"/>
  <c r="A1365" i="24"/>
  <c r="B1365" i="24"/>
  <c r="C1365" i="24"/>
  <c r="D1365" i="24"/>
  <c r="E1365" i="24"/>
  <c r="F1365" i="24"/>
  <c r="A1366" i="24"/>
  <c r="B1366" i="24"/>
  <c r="C1366" i="24"/>
  <c r="D1366" i="24"/>
  <c r="E1366" i="24"/>
  <c r="F1366" i="24"/>
  <c r="A1367" i="24"/>
  <c r="B1367" i="24"/>
  <c r="C1367" i="24"/>
  <c r="D1367" i="24"/>
  <c r="E1367" i="24"/>
  <c r="F1367" i="24"/>
  <c r="A1368" i="24"/>
  <c r="B1368" i="24"/>
  <c r="C1368" i="24"/>
  <c r="D1368" i="24"/>
  <c r="E1368" i="24"/>
  <c r="F1368" i="24"/>
  <c r="A1369" i="24"/>
  <c r="B1369" i="24"/>
  <c r="C1369" i="24"/>
  <c r="D1369" i="24"/>
  <c r="E1369" i="24"/>
  <c r="F1369" i="24"/>
  <c r="A1370" i="24"/>
  <c r="B1370" i="24"/>
  <c r="C1370" i="24"/>
  <c r="D1370" i="24"/>
  <c r="E1370" i="24"/>
  <c r="F1370" i="24"/>
  <c r="A1371" i="24"/>
  <c r="B1371" i="24"/>
  <c r="C1371" i="24"/>
  <c r="D1371" i="24"/>
  <c r="E1371" i="24"/>
  <c r="F1371" i="24"/>
  <c r="A1372" i="24"/>
  <c r="B1372" i="24"/>
  <c r="C1372" i="24"/>
  <c r="D1372" i="24"/>
  <c r="E1372" i="24"/>
  <c r="F1372" i="24"/>
  <c r="A1373" i="24"/>
  <c r="B1373" i="24"/>
  <c r="C1373" i="24"/>
  <c r="D1373" i="24"/>
  <c r="E1373" i="24"/>
  <c r="F1373" i="24"/>
  <c r="A1374" i="24"/>
  <c r="B1374" i="24"/>
  <c r="C1374" i="24"/>
  <c r="D1374" i="24"/>
  <c r="E1374" i="24"/>
  <c r="F1374" i="24"/>
  <c r="A1375" i="24"/>
  <c r="B1375" i="24"/>
  <c r="C1375" i="24"/>
  <c r="D1375" i="24"/>
  <c r="E1375" i="24"/>
  <c r="F1375" i="24"/>
  <c r="A1376" i="24"/>
  <c r="B1376" i="24"/>
  <c r="C1376" i="24"/>
  <c r="D1376" i="24"/>
  <c r="E1376" i="24"/>
  <c r="F1376" i="24"/>
  <c r="A1377" i="24"/>
  <c r="B1377" i="24"/>
  <c r="C1377" i="24"/>
  <c r="D1377" i="24"/>
  <c r="E1377" i="24"/>
  <c r="F1377" i="24"/>
  <c r="A1378" i="24"/>
  <c r="B1378" i="24"/>
  <c r="C1378" i="24"/>
  <c r="D1378" i="24"/>
  <c r="E1378" i="24"/>
  <c r="F1378" i="24"/>
  <c r="A1379" i="24"/>
  <c r="B1379" i="24"/>
  <c r="C1379" i="24"/>
  <c r="D1379" i="24"/>
  <c r="E1379" i="24"/>
  <c r="F1379" i="24"/>
  <c r="A1380" i="24"/>
  <c r="B1380" i="24"/>
  <c r="C1380" i="24"/>
  <c r="D1380" i="24"/>
  <c r="E1380" i="24"/>
  <c r="F1380" i="24"/>
  <c r="A1381" i="24"/>
  <c r="B1381" i="24"/>
  <c r="C1381" i="24"/>
  <c r="D1381" i="24"/>
  <c r="E1381" i="24"/>
  <c r="F1381" i="24"/>
  <c r="A1382" i="24"/>
  <c r="B1382" i="24"/>
  <c r="C1382" i="24"/>
  <c r="D1382" i="24"/>
  <c r="E1382" i="24"/>
  <c r="F1382" i="24"/>
  <c r="A1383" i="24"/>
  <c r="B1383" i="24"/>
  <c r="C1383" i="24"/>
  <c r="D1383" i="24"/>
  <c r="E1383" i="24"/>
  <c r="F1383" i="24"/>
  <c r="A1384" i="24"/>
  <c r="B1384" i="24"/>
  <c r="C1384" i="24"/>
  <c r="D1384" i="24"/>
  <c r="E1384" i="24"/>
  <c r="F1384" i="24"/>
  <c r="A1385" i="24"/>
  <c r="B1385" i="24"/>
  <c r="C1385" i="24"/>
  <c r="D1385" i="24"/>
  <c r="E1385" i="24"/>
  <c r="F1385" i="24"/>
  <c r="A1386" i="24"/>
  <c r="B1386" i="24"/>
  <c r="C1386" i="24"/>
  <c r="D1386" i="24"/>
  <c r="E1386" i="24"/>
  <c r="F1386" i="24"/>
  <c r="A1387" i="24"/>
  <c r="B1387" i="24"/>
  <c r="C1387" i="24"/>
  <c r="D1387" i="24"/>
  <c r="E1387" i="24"/>
  <c r="F1387" i="24"/>
  <c r="A1388" i="24"/>
  <c r="B1388" i="24"/>
  <c r="C1388" i="24"/>
  <c r="D1388" i="24"/>
  <c r="E1388" i="24"/>
  <c r="F1388" i="24"/>
  <c r="A1389" i="24"/>
  <c r="B1389" i="24"/>
  <c r="C1389" i="24"/>
  <c r="D1389" i="24"/>
  <c r="E1389" i="24"/>
  <c r="F1389" i="24"/>
  <c r="A1390" i="24"/>
  <c r="B1390" i="24"/>
  <c r="C1390" i="24"/>
  <c r="D1390" i="24"/>
  <c r="E1390" i="24"/>
  <c r="F1390" i="24"/>
  <c r="A1391" i="24"/>
  <c r="B1391" i="24"/>
  <c r="C1391" i="24"/>
  <c r="D1391" i="24"/>
  <c r="E1391" i="24"/>
  <c r="F1391" i="24"/>
  <c r="A1392" i="24"/>
  <c r="B1392" i="24"/>
  <c r="C1392" i="24"/>
  <c r="D1392" i="24"/>
  <c r="E1392" i="24"/>
  <c r="F1392" i="24"/>
  <c r="A1393" i="24"/>
  <c r="B1393" i="24"/>
  <c r="C1393" i="24"/>
  <c r="D1393" i="24"/>
  <c r="E1393" i="24"/>
  <c r="F1393" i="24"/>
  <c r="A1394" i="24"/>
  <c r="B1394" i="24"/>
  <c r="C1394" i="24"/>
  <c r="D1394" i="24"/>
  <c r="E1394" i="24"/>
  <c r="F1394" i="24"/>
  <c r="A1395" i="24"/>
  <c r="B1395" i="24"/>
  <c r="C1395" i="24"/>
  <c r="D1395" i="24"/>
  <c r="E1395" i="24"/>
  <c r="F1395" i="24"/>
  <c r="A1396" i="24"/>
  <c r="B1396" i="24"/>
  <c r="C1396" i="24"/>
  <c r="D1396" i="24"/>
  <c r="E1396" i="24"/>
  <c r="F1396" i="24"/>
  <c r="A1397" i="24"/>
  <c r="B1397" i="24"/>
  <c r="C1397" i="24"/>
  <c r="D1397" i="24"/>
  <c r="E1397" i="24"/>
  <c r="F1397" i="24"/>
  <c r="A1398" i="24"/>
  <c r="B1398" i="24"/>
  <c r="C1398" i="24"/>
  <c r="D1398" i="24"/>
  <c r="E1398" i="24"/>
  <c r="F1398" i="24"/>
  <c r="A1399" i="24"/>
  <c r="B1399" i="24"/>
  <c r="C1399" i="24"/>
  <c r="D1399" i="24"/>
  <c r="E1399" i="24"/>
  <c r="F1399" i="24"/>
  <c r="A1400" i="24"/>
  <c r="B1400" i="24"/>
  <c r="C1400" i="24"/>
  <c r="D1400" i="24"/>
  <c r="E1400" i="24"/>
  <c r="F1400" i="24"/>
  <c r="A1401" i="24"/>
  <c r="B1401" i="24"/>
  <c r="C1401" i="24"/>
  <c r="D1401" i="24"/>
  <c r="E1401" i="24"/>
  <c r="F1401" i="24"/>
  <c r="A1402" i="24"/>
  <c r="B1402" i="24"/>
  <c r="C1402" i="24"/>
  <c r="D1402" i="24"/>
  <c r="E1402" i="24"/>
  <c r="F1402" i="24"/>
  <c r="A1403" i="24"/>
  <c r="B1403" i="24"/>
  <c r="C1403" i="24"/>
  <c r="D1403" i="24"/>
  <c r="E1403" i="24"/>
  <c r="F1403" i="24"/>
  <c r="A1404" i="24"/>
  <c r="B1404" i="24"/>
  <c r="C1404" i="24"/>
  <c r="D1404" i="24"/>
  <c r="E1404" i="24"/>
  <c r="F1404" i="24"/>
  <c r="A1405" i="24"/>
  <c r="B1405" i="24"/>
  <c r="C1405" i="24"/>
  <c r="D1405" i="24"/>
  <c r="E1405" i="24"/>
  <c r="F1405" i="24"/>
  <c r="A1406" i="24"/>
  <c r="B1406" i="24"/>
  <c r="C1406" i="24"/>
  <c r="D1406" i="24"/>
  <c r="E1406" i="24"/>
  <c r="F1406" i="24"/>
  <c r="A1407" i="24"/>
  <c r="B1407" i="24"/>
  <c r="C1407" i="24"/>
  <c r="D1407" i="24"/>
  <c r="E1407" i="24"/>
  <c r="F1407" i="24"/>
  <c r="A1408" i="24"/>
  <c r="B1408" i="24"/>
  <c r="C1408" i="24"/>
  <c r="D1408" i="24"/>
  <c r="E1408" i="24"/>
  <c r="F1408" i="24"/>
  <c r="A1409" i="24"/>
  <c r="B1409" i="24"/>
  <c r="C1409" i="24"/>
  <c r="D1409" i="24"/>
  <c r="E1409" i="24"/>
  <c r="F1409" i="24"/>
  <c r="A1410" i="24"/>
  <c r="B1410" i="24"/>
  <c r="C1410" i="24"/>
  <c r="D1410" i="24"/>
  <c r="E1410" i="24"/>
  <c r="F1410" i="24"/>
  <c r="A1411" i="24"/>
  <c r="B1411" i="24"/>
  <c r="C1411" i="24"/>
  <c r="D1411" i="24"/>
  <c r="E1411" i="24"/>
  <c r="F1411" i="24"/>
  <c r="A1412" i="24"/>
  <c r="B1412" i="24"/>
  <c r="C1412" i="24"/>
  <c r="D1412" i="24"/>
  <c r="E1412" i="24"/>
  <c r="F1412" i="24"/>
  <c r="A1413" i="24"/>
  <c r="B1413" i="24"/>
  <c r="C1413" i="24"/>
  <c r="D1413" i="24"/>
  <c r="E1413" i="24"/>
  <c r="F1413" i="24"/>
  <c r="A1414" i="24"/>
  <c r="B1414" i="24"/>
  <c r="C1414" i="24"/>
  <c r="D1414" i="24"/>
  <c r="E1414" i="24"/>
  <c r="F1414" i="24"/>
  <c r="A1415" i="24"/>
  <c r="B1415" i="24"/>
  <c r="C1415" i="24"/>
  <c r="D1415" i="24"/>
  <c r="E1415" i="24"/>
  <c r="F1415" i="24"/>
  <c r="A1416" i="24"/>
  <c r="B1416" i="24"/>
  <c r="C1416" i="24"/>
  <c r="D1416" i="24"/>
  <c r="E1416" i="24"/>
  <c r="F1416" i="24"/>
  <c r="A1417" i="24"/>
  <c r="B1417" i="24"/>
  <c r="C1417" i="24"/>
  <c r="D1417" i="24"/>
  <c r="E1417" i="24"/>
  <c r="F1417" i="24"/>
  <c r="A1418" i="24"/>
  <c r="B1418" i="24"/>
  <c r="C1418" i="24"/>
  <c r="D1418" i="24"/>
  <c r="E1418" i="24"/>
  <c r="F1418" i="24"/>
  <c r="A1419" i="24"/>
  <c r="B1419" i="24"/>
  <c r="C1419" i="24"/>
  <c r="D1419" i="24"/>
  <c r="E1419" i="24"/>
  <c r="F1419" i="24"/>
  <c r="A1420" i="24"/>
  <c r="B1420" i="24"/>
  <c r="C1420" i="24"/>
  <c r="D1420" i="24"/>
  <c r="E1420" i="24"/>
  <c r="F1420" i="24"/>
  <c r="A1421" i="24"/>
  <c r="B1421" i="24"/>
  <c r="C1421" i="24"/>
  <c r="D1421" i="24"/>
  <c r="E1421" i="24"/>
  <c r="F1421" i="24"/>
  <c r="A1422" i="24"/>
  <c r="B1422" i="24"/>
  <c r="C1422" i="24"/>
  <c r="D1422" i="24"/>
  <c r="E1422" i="24"/>
  <c r="F1422" i="24"/>
  <c r="A1423" i="24"/>
  <c r="B1423" i="24"/>
  <c r="C1423" i="24"/>
  <c r="D1423" i="24"/>
  <c r="E1423" i="24"/>
  <c r="F1423" i="24"/>
  <c r="A1424" i="24"/>
  <c r="B1424" i="24"/>
  <c r="C1424" i="24"/>
  <c r="D1424" i="24"/>
  <c r="E1424" i="24"/>
  <c r="F1424" i="24"/>
  <c r="A1425" i="24"/>
  <c r="B1425" i="24"/>
  <c r="C1425" i="24"/>
  <c r="D1425" i="24"/>
  <c r="E1425" i="24"/>
  <c r="F1425" i="24"/>
  <c r="A1426" i="24"/>
  <c r="B1426" i="24"/>
  <c r="C1426" i="24"/>
  <c r="D1426" i="24"/>
  <c r="E1426" i="24"/>
  <c r="F1426" i="24"/>
  <c r="A1427" i="24"/>
  <c r="B1427" i="24"/>
  <c r="C1427" i="24"/>
  <c r="D1427" i="24"/>
  <c r="E1427" i="24"/>
  <c r="F1427" i="24"/>
  <c r="A1428" i="24"/>
  <c r="B1428" i="24"/>
  <c r="C1428" i="24"/>
  <c r="D1428" i="24"/>
  <c r="E1428" i="24"/>
  <c r="F1428" i="24"/>
  <c r="A1429" i="24"/>
  <c r="B1429" i="24"/>
  <c r="C1429" i="24"/>
  <c r="D1429" i="24"/>
  <c r="E1429" i="24"/>
  <c r="F1429" i="24"/>
  <c r="A1430" i="24"/>
  <c r="B1430" i="24"/>
  <c r="C1430" i="24"/>
  <c r="D1430" i="24"/>
  <c r="E1430" i="24"/>
  <c r="F1430" i="24"/>
  <c r="A1431" i="24"/>
  <c r="B1431" i="24"/>
  <c r="C1431" i="24"/>
  <c r="D1431" i="24"/>
  <c r="E1431" i="24"/>
  <c r="F1431" i="24"/>
  <c r="A1432" i="24"/>
  <c r="B1432" i="24"/>
  <c r="C1432" i="24"/>
  <c r="D1432" i="24"/>
  <c r="E1432" i="24"/>
  <c r="F1432" i="24"/>
  <c r="A1433" i="24"/>
  <c r="D1433" i="24"/>
  <c r="E1433" i="24"/>
  <c r="F1433" i="24"/>
  <c r="A6" i="24"/>
  <c r="F6" i="24"/>
  <c r="E6" i="24"/>
  <c r="D6" i="24"/>
  <c r="A1461" i="24" l="1"/>
  <c r="A1461" i="32"/>
  <c r="N648" i="32"/>
  <c r="O648" i="32" s="1"/>
  <c r="M664" i="32"/>
  <c r="N328" i="32"/>
  <c r="O328" i="32" s="1"/>
  <c r="N431" i="32"/>
  <c r="Q431" i="32" s="1"/>
  <c r="R431" i="32" s="1"/>
  <c r="N274" i="32"/>
  <c r="Q274" i="32" s="1"/>
  <c r="R274" i="32" s="1"/>
  <c r="M1315" i="32"/>
  <c r="N434" i="32"/>
  <c r="O434" i="32" s="1"/>
  <c r="N41" i="32"/>
  <c r="Q41" i="32" s="1"/>
  <c r="R41" i="32" s="1"/>
  <c r="N341" i="32"/>
  <c r="Q341" i="32" s="1"/>
  <c r="R341" i="32" s="1"/>
  <c r="N187" i="32"/>
  <c r="Q187" i="32" s="1"/>
  <c r="R187" i="32" s="1"/>
  <c r="I218" i="32"/>
  <c r="M263" i="32"/>
  <c r="N480" i="32"/>
  <c r="Q480" i="32" s="1"/>
  <c r="R480" i="32" s="1"/>
  <c r="N735" i="32"/>
  <c r="Q735" i="32" s="1"/>
  <c r="R735" i="32" s="1"/>
  <c r="N131" i="32"/>
  <c r="O131" i="32" s="1"/>
  <c r="N225" i="32"/>
  <c r="O225" i="32" s="1"/>
  <c r="N298" i="32"/>
  <c r="Q298" i="32" s="1"/>
  <c r="R298" i="32" s="1"/>
  <c r="M326" i="32"/>
  <c r="N859" i="32"/>
  <c r="O859" i="32" s="1"/>
  <c r="M28" i="32"/>
  <c r="N33" i="32"/>
  <c r="Q33" i="32" s="1"/>
  <c r="R33" i="32" s="1"/>
  <c r="M226" i="32"/>
  <c r="N75" i="32"/>
  <c r="O75" i="32" s="1"/>
  <c r="N215" i="32"/>
  <c r="Q215" i="32" s="1"/>
  <c r="R215" i="32" s="1"/>
  <c r="N103" i="32"/>
  <c r="Q103" i="32" s="1"/>
  <c r="R103" i="32" s="1"/>
  <c r="N23" i="32"/>
  <c r="Q23" i="32" s="1"/>
  <c r="R23" i="32" s="1"/>
  <c r="N290" i="32"/>
  <c r="O290" i="32" s="1"/>
  <c r="N35" i="32"/>
  <c r="Q35" i="32" s="1"/>
  <c r="R35" i="32" s="1"/>
  <c r="N249" i="32"/>
  <c r="Q249" i="32" s="1"/>
  <c r="R249" i="32" s="1"/>
  <c r="N457" i="32"/>
  <c r="Q457" i="32" s="1"/>
  <c r="R457" i="32" s="1"/>
  <c r="N608" i="32"/>
  <c r="O608" i="32" s="1"/>
  <c r="N1329" i="32"/>
  <c r="Q1329" i="32" s="1"/>
  <c r="R1329" i="32" s="1"/>
  <c r="N183" i="32"/>
  <c r="Q183" i="32" s="1"/>
  <c r="R183" i="32" s="1"/>
  <c r="N237" i="32"/>
  <c r="Q237" i="32" s="1"/>
  <c r="R237" i="32" s="1"/>
  <c r="N282" i="32"/>
  <c r="Q282" i="32" s="1"/>
  <c r="R282" i="32" s="1"/>
  <c r="N337" i="32"/>
  <c r="Q337" i="32" s="1"/>
  <c r="R337" i="32" s="1"/>
  <c r="N51" i="32"/>
  <c r="Q51" i="32" s="1"/>
  <c r="R51" i="32" s="1"/>
  <c r="N1358" i="32"/>
  <c r="O1358" i="32" s="1"/>
  <c r="N18" i="32"/>
  <c r="O18" i="32" s="1"/>
  <c r="N127" i="32"/>
  <c r="O127" i="32" s="1"/>
  <c r="N143" i="32"/>
  <c r="Q143" i="32" s="1"/>
  <c r="R143" i="32" s="1"/>
  <c r="N584" i="32"/>
  <c r="O584" i="32" s="1"/>
  <c r="M911" i="32"/>
  <c r="N71" i="32"/>
  <c r="O71" i="32" s="1"/>
  <c r="N592" i="32"/>
  <c r="Q592" i="32" s="1"/>
  <c r="R592" i="32" s="1"/>
  <c r="M748" i="32"/>
  <c r="N19" i="32"/>
  <c r="O19" i="32" s="1"/>
  <c r="N83" i="32"/>
  <c r="Q83" i="32" s="1"/>
  <c r="R83" i="32" s="1"/>
  <c r="N114" i="32"/>
  <c r="Q114" i="32" s="1"/>
  <c r="R114" i="32" s="1"/>
  <c r="M132" i="32"/>
  <c r="N266" i="32"/>
  <c r="O266" i="32" s="1"/>
  <c r="M284" i="32"/>
  <c r="N450" i="32"/>
  <c r="O450" i="32" s="1"/>
  <c r="M516" i="32"/>
  <c r="M592" i="32"/>
  <c r="N612" i="32"/>
  <c r="O612" i="32" s="1"/>
  <c r="I881" i="32"/>
  <c r="M788" i="32"/>
  <c r="M836" i="32"/>
  <c r="N47" i="32"/>
  <c r="Q47" i="32" s="1"/>
  <c r="R47" i="32" s="1"/>
  <c r="I31" i="32"/>
  <c r="I38" i="32"/>
  <c r="N87" i="32"/>
  <c r="O87" i="32" s="1"/>
  <c r="N139" i="32"/>
  <c r="O139" i="32" s="1"/>
  <c r="M146" i="32"/>
  <c r="N43" i="32"/>
  <c r="O43" i="32" s="1"/>
  <c r="M46" i="32"/>
  <c r="N111" i="32"/>
  <c r="Q111" i="32" s="1"/>
  <c r="R111" i="32" s="1"/>
  <c r="I114" i="32"/>
  <c r="N144" i="32"/>
  <c r="O144" i="32" s="1"/>
  <c r="N536" i="32"/>
  <c r="O536" i="32" s="1"/>
  <c r="N65" i="32"/>
  <c r="O65" i="32" s="1"/>
  <c r="I58" i="32"/>
  <c r="N62" i="32"/>
  <c r="O62" i="32" s="1"/>
  <c r="M186" i="32"/>
  <c r="N190" i="32"/>
  <c r="Q190" i="32" s="1"/>
  <c r="R190" i="32" s="1"/>
  <c r="N651" i="32"/>
  <c r="Q651" i="32" s="1"/>
  <c r="R651" i="32" s="1"/>
  <c r="I721" i="32"/>
  <c r="N179" i="32"/>
  <c r="O179" i="32" s="1"/>
  <c r="I206" i="32"/>
  <c r="N336" i="32"/>
  <c r="Q336" i="32" s="1"/>
  <c r="R336" i="32" s="1"/>
  <c r="I445" i="32"/>
  <c r="N460" i="32"/>
  <c r="Q460" i="32" s="1"/>
  <c r="R460" i="32" s="1"/>
  <c r="N668" i="32"/>
  <c r="O668" i="32" s="1"/>
  <c r="N74" i="32"/>
  <c r="Q74" i="32" s="1"/>
  <c r="R74" i="32" s="1"/>
  <c r="N306" i="32"/>
  <c r="Q306" i="32" s="1"/>
  <c r="R306" i="32" s="1"/>
  <c r="N520" i="32"/>
  <c r="O520" i="32" s="1"/>
  <c r="M180" i="32"/>
  <c r="N265" i="32"/>
  <c r="O265" i="32" s="1"/>
  <c r="N560" i="32"/>
  <c r="O560" i="32" s="1"/>
  <c r="I68" i="32"/>
  <c r="M104" i="32"/>
  <c r="N141" i="32"/>
  <c r="Q141" i="32" s="1"/>
  <c r="R141" i="32" s="1"/>
  <c r="M232" i="32"/>
  <c r="I291" i="32"/>
  <c r="I319" i="32"/>
  <c r="N444" i="32"/>
  <c r="Q444" i="32" s="1"/>
  <c r="R444" i="32" s="1"/>
  <c r="M481" i="32"/>
  <c r="N568" i="32"/>
  <c r="Q568" i="32" s="1"/>
  <c r="R568" i="32" s="1"/>
  <c r="I915" i="32"/>
  <c r="I939" i="32"/>
  <c r="I947" i="32"/>
  <c r="I1020" i="32"/>
  <c r="N94" i="32"/>
  <c r="O94" i="32" s="1"/>
  <c r="M142" i="32"/>
  <c r="M1240" i="32"/>
  <c r="N545" i="32"/>
  <c r="Q545" i="32" s="1"/>
  <c r="R545" i="32" s="1"/>
  <c r="I453" i="32"/>
  <c r="N603" i="32"/>
  <c r="O603" i="32" s="1"/>
  <c r="N878" i="32"/>
  <c r="O878" i="32" s="1"/>
  <c r="M74" i="32"/>
  <c r="N82" i="32"/>
  <c r="O82" i="32" s="1"/>
  <c r="N130" i="32"/>
  <c r="O130" i="32" s="1"/>
  <c r="I160" i="32"/>
  <c r="I184" i="32"/>
  <c r="I195" i="32"/>
  <c r="M218" i="32"/>
  <c r="I249" i="32"/>
  <c r="I254" i="32"/>
  <c r="M278" i="32"/>
  <c r="N539" i="32"/>
  <c r="O539" i="32" s="1"/>
  <c r="I615" i="32"/>
  <c r="M785" i="32"/>
  <c r="M809" i="32"/>
  <c r="M1256" i="32"/>
  <c r="N819" i="32"/>
  <c r="Q819" i="32" s="1"/>
  <c r="R819" i="32" s="1"/>
  <c r="N1296" i="32"/>
  <c r="Q1296" i="32" s="1"/>
  <c r="R1296" i="32" s="1"/>
  <c r="M22" i="32"/>
  <c r="N44" i="32"/>
  <c r="O44" i="32" s="1"/>
  <c r="I47" i="32"/>
  <c r="I76" i="32"/>
  <c r="M90" i="32"/>
  <c r="I98" i="32"/>
  <c r="I131" i="32"/>
  <c r="I256" i="32"/>
  <c r="I338" i="32"/>
  <c r="M544" i="32"/>
  <c r="N595" i="32"/>
  <c r="O595" i="32" s="1"/>
  <c r="M684" i="32"/>
  <c r="N783" i="32"/>
  <c r="Q783" i="32" s="1"/>
  <c r="R783" i="32" s="1"/>
  <c r="N447" i="32"/>
  <c r="Q447" i="32" s="1"/>
  <c r="R447" i="32" s="1"/>
  <c r="N795" i="32"/>
  <c r="O795" i="32" s="1"/>
  <c r="N1094" i="32"/>
  <c r="O1094" i="32" s="1"/>
  <c r="M112" i="32"/>
  <c r="I116" i="32"/>
  <c r="I152" i="32"/>
  <c r="I267" i="32"/>
  <c r="M305" i="32"/>
  <c r="N309" i="32"/>
  <c r="O309" i="32" s="1"/>
  <c r="I421" i="32"/>
  <c r="N659" i="32"/>
  <c r="Q659" i="32" s="1"/>
  <c r="R659" i="32" s="1"/>
  <c r="M1327" i="32"/>
  <c r="M124" i="32"/>
  <c r="M148" i="32"/>
  <c r="I204" i="32"/>
  <c r="I208" i="32"/>
  <c r="N555" i="32"/>
  <c r="Q555" i="32" s="1"/>
  <c r="R555" i="32" s="1"/>
  <c r="M912" i="32"/>
  <c r="I52" i="32"/>
  <c r="I56" i="32"/>
  <c r="I60" i="32"/>
  <c r="I88" i="32"/>
  <c r="N92" i="32"/>
  <c r="O92" i="32" s="1"/>
  <c r="M128" i="32"/>
  <c r="I166" i="32"/>
  <c r="N174" i="32"/>
  <c r="Q174" i="32" s="1"/>
  <c r="R174" i="32" s="1"/>
  <c r="M196" i="32"/>
  <c r="M204" i="32"/>
  <c r="M212" i="32"/>
  <c r="M240" i="32"/>
  <c r="I283" i="32"/>
  <c r="N287" i="32"/>
  <c r="O287" i="32" s="1"/>
  <c r="N329" i="32"/>
  <c r="Q329" i="32" s="1"/>
  <c r="R329" i="32" s="1"/>
  <c r="N467" i="32"/>
  <c r="Q467" i="32" s="1"/>
  <c r="R467" i="32" s="1"/>
  <c r="N695" i="32"/>
  <c r="O695" i="32" s="1"/>
  <c r="N986" i="32"/>
  <c r="Q986" i="32" s="1"/>
  <c r="R986" i="32" s="1"/>
  <c r="M1419" i="32"/>
  <c r="I28" i="32"/>
  <c r="N136" i="32"/>
  <c r="O136" i="32" s="1"/>
  <c r="I174" i="32"/>
  <c r="M250" i="32"/>
  <c r="M644" i="32"/>
  <c r="I648" i="32"/>
  <c r="N1026" i="32"/>
  <c r="O1026" i="32" s="1"/>
  <c r="N777" i="32"/>
  <c r="O777" i="32" s="1"/>
  <c r="N1050" i="32"/>
  <c r="Q1050" i="32" s="1"/>
  <c r="R1050" i="32" s="1"/>
  <c r="N100" i="32"/>
  <c r="Q100" i="32" s="1"/>
  <c r="R100" i="32" s="1"/>
  <c r="N435" i="32"/>
  <c r="Q435" i="32" s="1"/>
  <c r="R435" i="32" s="1"/>
  <c r="M136" i="32"/>
  <c r="I140" i="32"/>
  <c r="N234" i="32"/>
  <c r="O234" i="32" s="1"/>
  <c r="M291" i="32"/>
  <c r="M495" i="32"/>
  <c r="M503" i="32"/>
  <c r="N523" i="32"/>
  <c r="Q523" i="32" s="1"/>
  <c r="R523" i="32" s="1"/>
  <c r="M526" i="32"/>
  <c r="I584" i="32"/>
  <c r="N1074" i="32"/>
  <c r="Q1074" i="32" s="1"/>
  <c r="R1074" i="32" s="1"/>
  <c r="N1405" i="32"/>
  <c r="O1405" i="32" s="1"/>
  <c r="N239" i="32"/>
  <c r="Q239" i="32" s="1"/>
  <c r="R239" i="32" s="1"/>
  <c r="N230" i="32"/>
  <c r="O230" i="32" s="1"/>
  <c r="N250" i="32"/>
  <c r="O250" i="32" s="1"/>
  <c r="N463" i="32"/>
  <c r="O463" i="32" s="1"/>
  <c r="N503" i="32"/>
  <c r="O503" i="32" s="1"/>
  <c r="N563" i="32"/>
  <c r="Q563" i="32" s="1"/>
  <c r="R563" i="32" s="1"/>
  <c r="N607" i="32"/>
  <c r="O607" i="32" s="1"/>
  <c r="N787" i="32"/>
  <c r="O787" i="32" s="1"/>
  <c r="N914" i="32"/>
  <c r="O914" i="32" s="1"/>
  <c r="N1018" i="32"/>
  <c r="Q1018" i="32" s="1"/>
  <c r="R1018" i="32" s="1"/>
  <c r="N1054" i="32"/>
  <c r="Q1054" i="32" s="1"/>
  <c r="R1054" i="32" s="1"/>
  <c r="N1062" i="32"/>
  <c r="Q1062" i="32" s="1"/>
  <c r="R1062" i="32" s="1"/>
  <c r="N1294" i="32"/>
  <c r="Q1294" i="32" s="1"/>
  <c r="R1294" i="32" s="1"/>
  <c r="N1337" i="32"/>
  <c r="O1337" i="32" s="1"/>
  <c r="N1270" i="32"/>
  <c r="Q1270" i="32" s="1"/>
  <c r="R1270" i="32" s="1"/>
  <c r="K1102" i="32"/>
  <c r="N1102" i="32"/>
  <c r="Q1102" i="32" s="1"/>
  <c r="R1102" i="32" s="1"/>
  <c r="K152" i="32"/>
  <c r="N152" i="32"/>
  <c r="O152" i="32" s="1"/>
  <c r="K36" i="32"/>
  <c r="N36" i="32"/>
  <c r="O36" i="32" s="1"/>
  <c r="N579" i="32"/>
  <c r="O579" i="32" s="1"/>
  <c r="N926" i="32"/>
  <c r="Q926" i="32" s="1"/>
  <c r="R926" i="32" s="1"/>
  <c r="N1361" i="32"/>
  <c r="Q1361" i="32" s="1"/>
  <c r="R1361" i="32" s="1"/>
  <c r="K1290" i="32"/>
  <c r="N1290" i="32"/>
  <c r="O1290" i="32" s="1"/>
  <c r="K1258" i="32"/>
  <c r="N1258" i="32"/>
  <c r="K1230" i="32"/>
  <c r="N1230" i="32"/>
  <c r="Q1230" i="32" s="1"/>
  <c r="R1230" i="32" s="1"/>
  <c r="K1098" i="32"/>
  <c r="N1098" i="32"/>
  <c r="O1098" i="32" s="1"/>
  <c r="K1086" i="32"/>
  <c r="N1086" i="32"/>
  <c r="Q1086" i="32" s="1"/>
  <c r="R1086" i="32" s="1"/>
  <c r="K1070" i="32"/>
  <c r="N1070" i="32"/>
  <c r="O1070" i="32" s="1"/>
  <c r="K1066" i="32"/>
  <c r="N1066" i="32"/>
  <c r="Q1066" i="32" s="1"/>
  <c r="R1066" i="32" s="1"/>
  <c r="K1038" i="32"/>
  <c r="N1038" i="32"/>
  <c r="O1038" i="32" s="1"/>
  <c r="K1034" i="32"/>
  <c r="N1034" i="32"/>
  <c r="Q1034" i="32" s="1"/>
  <c r="R1034" i="32" s="1"/>
  <c r="K1022" i="32"/>
  <c r="N1022" i="32"/>
  <c r="O1022" i="32" s="1"/>
  <c r="K1002" i="32"/>
  <c r="N1002" i="32"/>
  <c r="Q1002" i="32" s="1"/>
  <c r="R1002" i="32" s="1"/>
  <c r="K994" i="32"/>
  <c r="N994" i="32"/>
  <c r="Q994" i="32" s="1"/>
  <c r="R994" i="32" s="1"/>
  <c r="K970" i="32"/>
  <c r="N970" i="32"/>
  <c r="Q970" i="32" s="1"/>
  <c r="R970" i="32" s="1"/>
  <c r="K824" i="32"/>
  <c r="N824" i="32"/>
  <c r="Q824" i="32" s="1"/>
  <c r="R824" i="32" s="1"/>
  <c r="K799" i="32"/>
  <c r="N799" i="32"/>
  <c r="Q799" i="32" s="1"/>
  <c r="R799" i="32" s="1"/>
  <c r="K769" i="32"/>
  <c r="N769" i="32"/>
  <c r="Q769" i="32" s="1"/>
  <c r="R769" i="32" s="1"/>
  <c r="K761" i="32"/>
  <c r="N761" i="32"/>
  <c r="O761" i="32" s="1"/>
  <c r="K743" i="32"/>
  <c r="N743" i="32"/>
  <c r="O743" i="32" s="1"/>
  <c r="K739" i="32"/>
  <c r="N739" i="32"/>
  <c r="O739" i="32" s="1"/>
  <c r="K731" i="32"/>
  <c r="N731" i="32"/>
  <c r="Q731" i="32" s="1"/>
  <c r="R731" i="32" s="1"/>
  <c r="K707" i="32"/>
  <c r="N707" i="32"/>
  <c r="O707" i="32" s="1"/>
  <c r="K687" i="32"/>
  <c r="N687" i="32"/>
  <c r="O687" i="32" s="1"/>
  <c r="K679" i="32"/>
  <c r="N679" i="32"/>
  <c r="O679" i="32" s="1"/>
  <c r="K567" i="32"/>
  <c r="N567" i="32"/>
  <c r="O567" i="32" s="1"/>
  <c r="K559" i="32"/>
  <c r="N559" i="32"/>
  <c r="Q559" i="32" s="1"/>
  <c r="R559" i="32" s="1"/>
  <c r="K547" i="32"/>
  <c r="N547" i="32"/>
  <c r="Q547" i="32" s="1"/>
  <c r="R547" i="32" s="1"/>
  <c r="K535" i="32"/>
  <c r="N535" i="32"/>
  <c r="Q535" i="32" s="1"/>
  <c r="R535" i="32" s="1"/>
  <c r="K519" i="32"/>
  <c r="N519" i="32"/>
  <c r="O519" i="32" s="1"/>
  <c r="K499" i="32"/>
  <c r="N499" i="32"/>
  <c r="Q499" i="32" s="1"/>
  <c r="R499" i="32" s="1"/>
  <c r="K495" i="32"/>
  <c r="N495" i="32"/>
  <c r="O495" i="32" s="1"/>
  <c r="K475" i="32"/>
  <c r="N475" i="32"/>
  <c r="Q475" i="32" s="1"/>
  <c r="R475" i="32" s="1"/>
  <c r="K471" i="32"/>
  <c r="N471" i="32"/>
  <c r="Q471" i="32" s="1"/>
  <c r="R471" i="32" s="1"/>
  <c r="K451" i="32"/>
  <c r="N451" i="32"/>
  <c r="O451" i="32" s="1"/>
  <c r="K429" i="32"/>
  <c r="N429" i="32"/>
  <c r="O429" i="32" s="1"/>
  <c r="K325" i="32"/>
  <c r="N325" i="32"/>
  <c r="Q325" i="32" s="1"/>
  <c r="R325" i="32" s="1"/>
  <c r="K313" i="32"/>
  <c r="N313" i="32"/>
  <c r="Q313" i="32" s="1"/>
  <c r="R313" i="32" s="1"/>
  <c r="K305" i="32"/>
  <c r="N305" i="32"/>
  <c r="Q305" i="32" s="1"/>
  <c r="R305" i="32" s="1"/>
  <c r="K299" i="32"/>
  <c r="N299" i="32"/>
  <c r="O299" i="32" s="1"/>
  <c r="K256" i="32"/>
  <c r="N256" i="32"/>
  <c r="O256" i="32" s="1"/>
  <c r="K226" i="32"/>
  <c r="N226" i="32"/>
  <c r="Q226" i="32" s="1"/>
  <c r="R226" i="32" s="1"/>
  <c r="N46" i="32"/>
  <c r="O46" i="32" s="1"/>
  <c r="N102" i="32"/>
  <c r="Q102" i="32" s="1"/>
  <c r="R102" i="32" s="1"/>
  <c r="N150" i="32"/>
  <c r="O150" i="32" s="1"/>
  <c r="N162" i="32"/>
  <c r="O162" i="32" s="1"/>
  <c r="N194" i="32"/>
  <c r="Q194" i="32" s="1"/>
  <c r="R194" i="32" s="1"/>
  <c r="N216" i="32"/>
  <c r="Q216" i="32" s="1"/>
  <c r="R216" i="32" s="1"/>
  <c r="N248" i="32"/>
  <c r="Q248" i="32" s="1"/>
  <c r="R248" i="32" s="1"/>
  <c r="N511" i="32"/>
  <c r="O511" i="32" s="1"/>
  <c r="N543" i="32"/>
  <c r="Q543" i="32" s="1"/>
  <c r="R543" i="32" s="1"/>
  <c r="N557" i="32"/>
  <c r="O557" i="32" s="1"/>
  <c r="N571" i="32"/>
  <c r="Q571" i="32" s="1"/>
  <c r="R571" i="32" s="1"/>
  <c r="N583" i="32"/>
  <c r="Q583" i="32" s="1"/>
  <c r="R583" i="32" s="1"/>
  <c r="N667" i="32"/>
  <c r="Q667" i="32" s="1"/>
  <c r="R667" i="32" s="1"/>
  <c r="N858" i="32"/>
  <c r="O858" i="32" s="1"/>
  <c r="M903" i="32"/>
  <c r="N1030" i="32"/>
  <c r="Q1030" i="32" s="1"/>
  <c r="R1030" i="32" s="1"/>
  <c r="N1078" i="32"/>
  <c r="Q1078" i="32" s="1"/>
  <c r="R1078" i="32" s="1"/>
  <c r="N1234" i="32"/>
  <c r="O1234" i="32" s="1"/>
  <c r="N1365" i="32"/>
  <c r="O1365" i="32" s="1"/>
  <c r="N134" i="32"/>
  <c r="O134" i="32" s="1"/>
  <c r="N158" i="32"/>
  <c r="Q158" i="32" s="1"/>
  <c r="R158" i="32" s="1"/>
  <c r="N166" i="32"/>
  <c r="Q166" i="32" s="1"/>
  <c r="R166" i="32" s="1"/>
  <c r="N198" i="32"/>
  <c r="O198" i="32" s="1"/>
  <c r="N269" i="32"/>
  <c r="Q269" i="32" s="1"/>
  <c r="R269" i="32" s="1"/>
  <c r="N279" i="32"/>
  <c r="O279" i="32" s="1"/>
  <c r="N297" i="32"/>
  <c r="O297" i="32" s="1"/>
  <c r="N301" i="32"/>
  <c r="Q301" i="32" s="1"/>
  <c r="R301" i="32" s="1"/>
  <c r="N479" i="32"/>
  <c r="O479" i="32" s="1"/>
  <c r="N507" i="32"/>
  <c r="Q507" i="32" s="1"/>
  <c r="R507" i="32" s="1"/>
  <c r="N515" i="32"/>
  <c r="O515" i="32" s="1"/>
  <c r="N623" i="32"/>
  <c r="O623" i="32" s="1"/>
  <c r="N713" i="32"/>
  <c r="O713" i="32" s="1"/>
  <c r="N811" i="32"/>
  <c r="O811" i="32" s="1"/>
  <c r="N950" i="32"/>
  <c r="O950" i="32" s="1"/>
  <c r="N966" i="32"/>
  <c r="Q966" i="32" s="1"/>
  <c r="R966" i="32" s="1"/>
  <c r="N1042" i="32"/>
  <c r="Q1042" i="32" s="1"/>
  <c r="R1042" i="32" s="1"/>
  <c r="N1082" i="32"/>
  <c r="O1082" i="32" s="1"/>
  <c r="N1373" i="32"/>
  <c r="N128" i="32"/>
  <c r="Q128" i="32" s="1"/>
  <c r="R128" i="32" s="1"/>
  <c r="N170" i="32"/>
  <c r="O170" i="32" s="1"/>
  <c r="N180" i="32"/>
  <c r="O180" i="32" s="1"/>
  <c r="N206" i="32"/>
  <c r="Q206" i="32" s="1"/>
  <c r="R206" i="32" s="1"/>
  <c r="N273" i="32"/>
  <c r="Q273" i="32" s="1"/>
  <c r="R273" i="32" s="1"/>
  <c r="N334" i="32"/>
  <c r="O334" i="32" s="1"/>
  <c r="N344" i="32"/>
  <c r="O344" i="32" s="1"/>
  <c r="N455" i="32"/>
  <c r="O455" i="32" s="1"/>
  <c r="I526" i="32"/>
  <c r="N551" i="32"/>
  <c r="O551" i="32" s="1"/>
  <c r="N627" i="32"/>
  <c r="O627" i="32" s="1"/>
  <c r="N723" i="32"/>
  <c r="O723" i="32" s="1"/>
  <c r="N773" i="32"/>
  <c r="Q773" i="32" s="1"/>
  <c r="R773" i="32" s="1"/>
  <c r="N807" i="32"/>
  <c r="O807" i="32" s="1"/>
  <c r="N815" i="32"/>
  <c r="Q815" i="32" s="1"/>
  <c r="R815" i="32" s="1"/>
  <c r="N874" i="32"/>
  <c r="Q874" i="32" s="1"/>
  <c r="R874" i="32" s="1"/>
  <c r="N978" i="32"/>
  <c r="Q978" i="32" s="1"/>
  <c r="R978" i="32" s="1"/>
  <c r="N1046" i="32"/>
  <c r="Q1046" i="32" s="1"/>
  <c r="R1046" i="32" s="1"/>
  <c r="N1090" i="32"/>
  <c r="Q1090" i="32" s="1"/>
  <c r="R1090" i="32" s="1"/>
  <c r="N1325" i="32"/>
  <c r="Q1325" i="32" s="1"/>
  <c r="R1325" i="32" s="1"/>
  <c r="N1381" i="32"/>
  <c r="Q1381" i="32" s="1"/>
  <c r="R1381" i="32" s="1"/>
  <c r="K1393" i="32"/>
  <c r="N1393" i="32"/>
  <c r="Q1393" i="32" s="1"/>
  <c r="R1393" i="32" s="1"/>
  <c r="K1369" i="32"/>
  <c r="N1369" i="32"/>
  <c r="O1369" i="32" s="1"/>
  <c r="K1357" i="32"/>
  <c r="N1357" i="32"/>
  <c r="Q1357" i="32" s="1"/>
  <c r="R1357" i="32" s="1"/>
  <c r="K693" i="32"/>
  <c r="N693" i="32"/>
  <c r="O693" i="32" s="1"/>
  <c r="K647" i="32"/>
  <c r="N647" i="32"/>
  <c r="Q647" i="32" s="1"/>
  <c r="R647" i="32" s="1"/>
  <c r="K635" i="32"/>
  <c r="N635" i="32"/>
  <c r="O635" i="32" s="1"/>
  <c r="K611" i="32"/>
  <c r="N611" i="32"/>
  <c r="O611" i="32" s="1"/>
  <c r="K591" i="32"/>
  <c r="N591" i="32"/>
  <c r="Q591" i="32" s="1"/>
  <c r="R591" i="32" s="1"/>
  <c r="K565" i="32"/>
  <c r="N565" i="32"/>
  <c r="Q565" i="32" s="1"/>
  <c r="R565" i="32" s="1"/>
  <c r="K529" i="32"/>
  <c r="N529" i="32"/>
  <c r="O529" i="32" s="1"/>
  <c r="K509" i="32"/>
  <c r="N509" i="32"/>
  <c r="Q509" i="32" s="1"/>
  <c r="R509" i="32" s="1"/>
  <c r="K427" i="32"/>
  <c r="N427" i="32"/>
  <c r="O427" i="32" s="1"/>
  <c r="K327" i="32"/>
  <c r="N327" i="32"/>
  <c r="Q327" i="32" s="1"/>
  <c r="R327" i="32" s="1"/>
  <c r="K289" i="32"/>
  <c r="N289" i="32"/>
  <c r="O289" i="32" s="1"/>
  <c r="K281" i="32"/>
  <c r="N281" i="32"/>
  <c r="Q281" i="32" s="1"/>
  <c r="R281" i="32" s="1"/>
  <c r="K214" i="32"/>
  <c r="N214" i="32"/>
  <c r="O214" i="32" s="1"/>
  <c r="K172" i="32"/>
  <c r="N172" i="32"/>
  <c r="Q172" i="32" s="1"/>
  <c r="R172" i="32" s="1"/>
  <c r="K160" i="32"/>
  <c r="N160" i="32"/>
  <c r="O160" i="32" s="1"/>
  <c r="K138" i="32"/>
  <c r="N138" i="32"/>
  <c r="O138" i="32" s="1"/>
  <c r="K126" i="32"/>
  <c r="N126" i="32"/>
  <c r="O126" i="32" s="1"/>
  <c r="K78" i="32"/>
  <c r="N78" i="32"/>
  <c r="O78" i="32" s="1"/>
  <c r="K70" i="32"/>
  <c r="N70" i="32"/>
  <c r="O70" i="32" s="1"/>
  <c r="K50" i="32"/>
  <c r="N50" i="32"/>
  <c r="O50" i="32" s="1"/>
  <c r="K34" i="32"/>
  <c r="N34" i="32"/>
  <c r="Q34" i="32" s="1"/>
  <c r="R34" i="32" s="1"/>
  <c r="N1409" i="32"/>
  <c r="O1409" i="32" s="1"/>
  <c r="K1385" i="32"/>
  <c r="N1385" i="32"/>
  <c r="Q1385" i="32" s="1"/>
  <c r="R1385" i="32" s="1"/>
  <c r="K1353" i="32"/>
  <c r="N1353" i="32"/>
  <c r="Q1353" i="32" s="1"/>
  <c r="R1353" i="32" s="1"/>
  <c r="K1345" i="32"/>
  <c r="N1345" i="32"/>
  <c r="Q1345" i="32" s="1"/>
  <c r="R1345" i="32" s="1"/>
  <c r="K1250" i="32"/>
  <c r="N1250" i="32"/>
  <c r="Q1250" i="32" s="1"/>
  <c r="R1250" i="32" s="1"/>
  <c r="K962" i="32"/>
  <c r="N962" i="32"/>
  <c r="Q962" i="32" s="1"/>
  <c r="R962" i="32" s="1"/>
  <c r="K946" i="32"/>
  <c r="N946" i="32"/>
  <c r="O946" i="32" s="1"/>
  <c r="K938" i="32"/>
  <c r="N938" i="32"/>
  <c r="Q938" i="32" s="1"/>
  <c r="R938" i="32" s="1"/>
  <c r="K922" i="32"/>
  <c r="N922" i="32"/>
  <c r="Q922" i="32" s="1"/>
  <c r="R922" i="32" s="1"/>
  <c r="K890" i="32"/>
  <c r="N890" i="32"/>
  <c r="O890" i="32" s="1"/>
  <c r="K882" i="32"/>
  <c r="N882" i="32"/>
  <c r="Q882" i="32" s="1"/>
  <c r="R882" i="32" s="1"/>
  <c r="K866" i="32"/>
  <c r="N866" i="32"/>
  <c r="Q866" i="32" s="1"/>
  <c r="R866" i="32" s="1"/>
  <c r="N38" i="32"/>
  <c r="Q38" i="32" s="1"/>
  <c r="R38" i="32" s="1"/>
  <c r="N80" i="32"/>
  <c r="O80" i="32" s="1"/>
  <c r="N90" i="32"/>
  <c r="O90" i="32" s="1"/>
  <c r="N122" i="32"/>
  <c r="O122" i="32" s="1"/>
  <c r="N178" i="32"/>
  <c r="Q178" i="32" s="1"/>
  <c r="R178" i="32" s="1"/>
  <c r="N222" i="32"/>
  <c r="O222" i="32" s="1"/>
  <c r="N277" i="32"/>
  <c r="O277" i="32" s="1"/>
  <c r="N317" i="32"/>
  <c r="Q317" i="32" s="1"/>
  <c r="R317" i="32" s="1"/>
  <c r="N439" i="32"/>
  <c r="O439" i="32" s="1"/>
  <c r="N449" i="32"/>
  <c r="Q449" i="32" s="1"/>
  <c r="R449" i="32" s="1"/>
  <c r="N459" i="32"/>
  <c r="Q459" i="32" s="1"/>
  <c r="R459" i="32" s="1"/>
  <c r="N477" i="32"/>
  <c r="O477" i="32" s="1"/>
  <c r="N487" i="32"/>
  <c r="O487" i="32" s="1"/>
  <c r="N527" i="32"/>
  <c r="O527" i="32" s="1"/>
  <c r="N599" i="32"/>
  <c r="Q599" i="32" s="1"/>
  <c r="R599" i="32" s="1"/>
  <c r="N639" i="32"/>
  <c r="Q639" i="32" s="1"/>
  <c r="R639" i="32" s="1"/>
  <c r="N653" i="32"/>
  <c r="O653" i="32" s="1"/>
  <c r="N675" i="32"/>
  <c r="O675" i="32" s="1"/>
  <c r="N699" i="32"/>
  <c r="O699" i="32" s="1"/>
  <c r="N747" i="32"/>
  <c r="O747" i="32" s="1"/>
  <c r="N828" i="32"/>
  <c r="O828" i="32" s="1"/>
  <c r="N894" i="32"/>
  <c r="O894" i="32" s="1"/>
  <c r="N932" i="32"/>
  <c r="Q932" i="32" s="1"/>
  <c r="R932" i="32" s="1"/>
  <c r="N958" i="32"/>
  <c r="O958" i="32" s="1"/>
  <c r="N1010" i="32"/>
  <c r="Q1010" i="32" s="1"/>
  <c r="R1010" i="32" s="1"/>
  <c r="N1106" i="32"/>
  <c r="O1106" i="32" s="1"/>
  <c r="N142" i="32"/>
  <c r="Q142" i="32" s="1"/>
  <c r="R142" i="32" s="1"/>
  <c r="I211" i="32"/>
  <c r="N218" i="32"/>
  <c r="Q218" i="32" s="1"/>
  <c r="R218" i="32" s="1"/>
  <c r="N321" i="32"/>
  <c r="Q321" i="32" s="1"/>
  <c r="R321" i="32" s="1"/>
  <c r="N443" i="32"/>
  <c r="O443" i="32" s="1"/>
  <c r="N483" i="32"/>
  <c r="O483" i="32" s="1"/>
  <c r="N491" i="32"/>
  <c r="Q491" i="32" s="1"/>
  <c r="R491" i="32" s="1"/>
  <c r="I506" i="32"/>
  <c r="N531" i="32"/>
  <c r="O531" i="32" s="1"/>
  <c r="M534" i="32"/>
  <c r="M588" i="32"/>
  <c r="M624" i="32"/>
  <c r="N631" i="32"/>
  <c r="O631" i="32" s="1"/>
  <c r="N643" i="32"/>
  <c r="O643" i="32" s="1"/>
  <c r="N751" i="32"/>
  <c r="O751" i="32" s="1"/>
  <c r="N832" i="32"/>
  <c r="Q832" i="32" s="1"/>
  <c r="R832" i="32" s="1"/>
  <c r="N910" i="32"/>
  <c r="O910" i="32" s="1"/>
  <c r="N1014" i="32"/>
  <c r="Q1014" i="32" s="1"/>
  <c r="R1014" i="32" s="1"/>
  <c r="N1058" i="32"/>
  <c r="O1058" i="32" s="1"/>
  <c r="N1341" i="32"/>
  <c r="O1341" i="32" s="1"/>
  <c r="I1398" i="32"/>
  <c r="K955" i="32"/>
  <c r="N955" i="32"/>
  <c r="Q955" i="32" s="1"/>
  <c r="R955" i="32" s="1"/>
  <c r="N39" i="32"/>
  <c r="Q39" i="32" s="1"/>
  <c r="R39" i="32" s="1"/>
  <c r="N95" i="32"/>
  <c r="O95" i="32" s="1"/>
  <c r="I163" i="32"/>
  <c r="N177" i="32"/>
  <c r="Q177" i="32" s="1"/>
  <c r="R177" i="32" s="1"/>
  <c r="N270" i="32"/>
  <c r="O270" i="32" s="1"/>
  <c r="N286" i="32"/>
  <c r="Q286" i="32" s="1"/>
  <c r="R286" i="32" s="1"/>
  <c r="N504" i="32"/>
  <c r="O504" i="32" s="1"/>
  <c r="M520" i="32"/>
  <c r="N524" i="32"/>
  <c r="O524" i="32" s="1"/>
  <c r="I592" i="32"/>
  <c r="N682" i="32"/>
  <c r="O682" i="32" s="1"/>
  <c r="N696" i="32"/>
  <c r="O696" i="32" s="1"/>
  <c r="N720" i="32"/>
  <c r="O720" i="32" s="1"/>
  <c r="N738" i="32"/>
  <c r="Q738" i="32" s="1"/>
  <c r="R738" i="32" s="1"/>
  <c r="I907" i="32"/>
  <c r="M600" i="32"/>
  <c r="M632" i="32"/>
  <c r="M672" i="32"/>
  <c r="M704" i="32"/>
  <c r="M780" i="32"/>
  <c r="M915" i="32"/>
  <c r="M959" i="32"/>
  <c r="M23" i="32"/>
  <c r="M87" i="32"/>
  <c r="N115" i="32"/>
  <c r="Q115" i="32" s="1"/>
  <c r="R115" i="32" s="1"/>
  <c r="N135" i="32"/>
  <c r="Q135" i="32" s="1"/>
  <c r="R135" i="32" s="1"/>
  <c r="N147" i="32"/>
  <c r="Q147" i="32" s="1"/>
  <c r="R147" i="32" s="1"/>
  <c r="N195" i="32"/>
  <c r="O195" i="32" s="1"/>
  <c r="N199" i="32"/>
  <c r="O199" i="32" s="1"/>
  <c r="N278" i="32"/>
  <c r="Q278" i="32" s="1"/>
  <c r="R278" i="32" s="1"/>
  <c r="N308" i="32"/>
  <c r="O308" i="32" s="1"/>
  <c r="N345" i="32"/>
  <c r="O345" i="32" s="1"/>
  <c r="I488" i="32"/>
  <c r="N532" i="32"/>
  <c r="O532" i="32" s="1"/>
  <c r="I552" i="32"/>
  <c r="I608" i="32"/>
  <c r="M622" i="32"/>
  <c r="I640" i="32"/>
  <c r="M923" i="32"/>
  <c r="M963" i="32"/>
  <c r="I1378" i="32"/>
  <c r="N1302" i="32"/>
  <c r="O1302" i="32" s="1"/>
  <c r="N1309" i="32"/>
  <c r="Q1309" i="32" s="1"/>
  <c r="R1309" i="32" s="1"/>
  <c r="N1317" i="32"/>
  <c r="O1317" i="32" s="1"/>
  <c r="N1321" i="32"/>
  <c r="Q1321" i="32" s="1"/>
  <c r="R1321" i="32" s="1"/>
  <c r="M733" i="32"/>
  <c r="N10" i="32"/>
  <c r="Q10" i="32" s="1"/>
  <c r="R10" i="32" s="1"/>
  <c r="K1394" i="32"/>
  <c r="N1394" i="32"/>
  <c r="O1394" i="32" s="1"/>
  <c r="K1390" i="32"/>
  <c r="N1390" i="32"/>
  <c r="O1390" i="32" s="1"/>
  <c r="K1342" i="32"/>
  <c r="N1342" i="32"/>
  <c r="O1342" i="32" s="1"/>
  <c r="K1279" i="32"/>
  <c r="N1279" i="32"/>
  <c r="O1279" i="32" s="1"/>
  <c r="K1271" i="32"/>
  <c r="N1271" i="32"/>
  <c r="Q1271" i="32" s="1"/>
  <c r="R1271" i="32" s="1"/>
  <c r="K935" i="32"/>
  <c r="N935" i="32"/>
  <c r="O935" i="32" s="1"/>
  <c r="K911" i="32"/>
  <c r="N911" i="32"/>
  <c r="O911" i="32" s="1"/>
  <c r="K802" i="32"/>
  <c r="N802" i="32"/>
  <c r="Q802" i="32" s="1"/>
  <c r="R802" i="32" s="1"/>
  <c r="K786" i="32"/>
  <c r="N786" i="32"/>
  <c r="Q786" i="32" s="1"/>
  <c r="R786" i="32" s="1"/>
  <c r="K702" i="32"/>
  <c r="N702" i="32"/>
  <c r="Q702" i="32" s="1"/>
  <c r="R702" i="32" s="1"/>
  <c r="K632" i="32"/>
  <c r="N632" i="32"/>
  <c r="Q632" i="32" s="1"/>
  <c r="R632" i="32" s="1"/>
  <c r="K620" i="32"/>
  <c r="N620" i="32"/>
  <c r="O620" i="32" s="1"/>
  <c r="K616" i="32"/>
  <c r="N616" i="32"/>
  <c r="Q616" i="32" s="1"/>
  <c r="R616" i="32" s="1"/>
  <c r="K604" i="32"/>
  <c r="N604" i="32"/>
  <c r="O604" i="32" s="1"/>
  <c r="K600" i="32"/>
  <c r="N600" i="32"/>
  <c r="O600" i="32" s="1"/>
  <c r="K588" i="32"/>
  <c r="N588" i="32"/>
  <c r="O588" i="32" s="1"/>
  <c r="K294" i="32"/>
  <c r="N294" i="32"/>
  <c r="Q294" i="32" s="1"/>
  <c r="R294" i="32" s="1"/>
  <c r="K262" i="32"/>
  <c r="N262" i="32"/>
  <c r="O262" i="32" s="1"/>
  <c r="K233" i="32"/>
  <c r="N233" i="32"/>
  <c r="Q233" i="32" s="1"/>
  <c r="R233" i="32" s="1"/>
  <c r="K219" i="32"/>
  <c r="N219" i="32"/>
  <c r="Q219" i="32" s="1"/>
  <c r="R219" i="32" s="1"/>
  <c r="K211" i="32"/>
  <c r="N211" i="32"/>
  <c r="Q211" i="32" s="1"/>
  <c r="R211" i="32" s="1"/>
  <c r="K207" i="32"/>
  <c r="N207" i="32"/>
  <c r="O207" i="32" s="1"/>
  <c r="K191" i="32"/>
  <c r="N191" i="32"/>
  <c r="Q191" i="32" s="1"/>
  <c r="R191" i="32" s="1"/>
  <c r="K155" i="32"/>
  <c r="N155" i="32"/>
  <c r="Q155" i="32" s="1"/>
  <c r="R155" i="32" s="1"/>
  <c r="K151" i="32"/>
  <c r="N151" i="32"/>
  <c r="Q151" i="32" s="1"/>
  <c r="R151" i="32" s="1"/>
  <c r="K119" i="32"/>
  <c r="N119" i="32"/>
  <c r="Q119" i="32" s="1"/>
  <c r="R119" i="32" s="1"/>
  <c r="K107" i="32"/>
  <c r="N107" i="32"/>
  <c r="Q107" i="32" s="1"/>
  <c r="R107" i="32" s="1"/>
  <c r="K91" i="32"/>
  <c r="N91" i="32"/>
  <c r="O91" i="32" s="1"/>
  <c r="K79" i="32"/>
  <c r="N79" i="32"/>
  <c r="Q79" i="32" s="1"/>
  <c r="R79" i="32" s="1"/>
  <c r="K67" i="32"/>
  <c r="N67" i="32"/>
  <c r="O67" i="32" s="1"/>
  <c r="K63" i="32"/>
  <c r="N63" i="32"/>
  <c r="O63" i="32" s="1"/>
  <c r="K55" i="32"/>
  <c r="N55" i="32"/>
  <c r="O55" i="32" s="1"/>
  <c r="K31" i="32"/>
  <c r="N31" i="32"/>
  <c r="Q31" i="32" s="1"/>
  <c r="R31" i="32" s="1"/>
  <c r="K27" i="32"/>
  <c r="N27" i="32"/>
  <c r="Q27" i="32" s="1"/>
  <c r="R27" i="32" s="1"/>
  <c r="N343" i="32"/>
  <c r="O343" i="32" s="1"/>
  <c r="N508" i="32"/>
  <c r="Q508" i="32" s="1"/>
  <c r="R508" i="32" s="1"/>
  <c r="N556" i="32"/>
  <c r="Q556" i="32" s="1"/>
  <c r="R556" i="32" s="1"/>
  <c r="N580" i="32"/>
  <c r="Q580" i="32" s="1"/>
  <c r="R580" i="32" s="1"/>
  <c r="I729" i="32"/>
  <c r="N895" i="32"/>
  <c r="Q895" i="32" s="1"/>
  <c r="R895" i="32" s="1"/>
  <c r="N939" i="32"/>
  <c r="O939" i="32" s="1"/>
  <c r="M70" i="32"/>
  <c r="M190" i="32"/>
  <c r="I228" i="32"/>
  <c r="M265" i="32"/>
  <c r="N272" i="32"/>
  <c r="O272" i="32" s="1"/>
  <c r="M297" i="32"/>
  <c r="I433" i="32"/>
  <c r="N436" i="32"/>
  <c r="O436" i="32" s="1"/>
  <c r="I469" i="32"/>
  <c r="N496" i="32"/>
  <c r="Q496" i="32" s="1"/>
  <c r="R496" i="32" s="1"/>
  <c r="N512" i="32"/>
  <c r="Q512" i="32" s="1"/>
  <c r="R512" i="32" s="1"/>
  <c r="N522" i="32"/>
  <c r="Q522" i="32" s="1"/>
  <c r="R522" i="32" s="1"/>
  <c r="N528" i="32"/>
  <c r="O528" i="32" s="1"/>
  <c r="N534" i="32"/>
  <c r="Q534" i="32" s="1"/>
  <c r="R534" i="32" s="1"/>
  <c r="N540" i="32"/>
  <c r="Q540" i="32" s="1"/>
  <c r="R540" i="32" s="1"/>
  <c r="N550" i="32"/>
  <c r="O550" i="32" s="1"/>
  <c r="N652" i="32"/>
  <c r="O652" i="32" s="1"/>
  <c r="N867" i="32"/>
  <c r="Q867" i="32" s="1"/>
  <c r="R867" i="32" s="1"/>
  <c r="N903" i="32"/>
  <c r="Q903" i="32" s="1"/>
  <c r="R903" i="32" s="1"/>
  <c r="N636" i="32"/>
  <c r="O636" i="32" s="1"/>
  <c r="N660" i="32"/>
  <c r="O660" i="32" s="1"/>
  <c r="K1007" i="32"/>
  <c r="N1007" i="32"/>
  <c r="Q1007" i="32" s="1"/>
  <c r="R1007" i="32" s="1"/>
  <c r="K1003" i="32"/>
  <c r="N1003" i="32"/>
  <c r="O1003" i="32" s="1"/>
  <c r="K983" i="32"/>
  <c r="N983" i="32"/>
  <c r="O983" i="32" s="1"/>
  <c r="K855" i="32"/>
  <c r="N855" i="32"/>
  <c r="Q855" i="32" s="1"/>
  <c r="R855" i="32" s="1"/>
  <c r="K825" i="32"/>
  <c r="N825" i="32"/>
  <c r="Q825" i="32" s="1"/>
  <c r="R825" i="32" s="1"/>
  <c r="K804" i="32"/>
  <c r="N804" i="32"/>
  <c r="Q804" i="32" s="1"/>
  <c r="R804" i="32" s="1"/>
  <c r="K784" i="32"/>
  <c r="N784" i="32"/>
  <c r="O784" i="32" s="1"/>
  <c r="K780" i="32"/>
  <c r="N780" i="32"/>
  <c r="O780" i="32" s="1"/>
  <c r="K766" i="32"/>
  <c r="N766" i="32"/>
  <c r="Q766" i="32" s="1"/>
  <c r="R766" i="32" s="1"/>
  <c r="K736" i="32"/>
  <c r="N736" i="32"/>
  <c r="O736" i="32" s="1"/>
  <c r="K728" i="32"/>
  <c r="N728" i="32"/>
  <c r="O728" i="32" s="1"/>
  <c r="K708" i="32"/>
  <c r="N708" i="32"/>
  <c r="Q708" i="32" s="1"/>
  <c r="R708" i="32" s="1"/>
  <c r="K704" i="32"/>
  <c r="N704" i="32"/>
  <c r="Q704" i="32" s="1"/>
  <c r="R704" i="32" s="1"/>
  <c r="K692" i="32"/>
  <c r="N692" i="32"/>
  <c r="Q692" i="32" s="1"/>
  <c r="R692" i="32" s="1"/>
  <c r="K314" i="32"/>
  <c r="N314" i="32"/>
  <c r="Q314" i="32" s="1"/>
  <c r="R314" i="32" s="1"/>
  <c r="K257" i="32"/>
  <c r="N257" i="32"/>
  <c r="Q257" i="32" s="1"/>
  <c r="R257" i="32" s="1"/>
  <c r="K175" i="32"/>
  <c r="N175" i="32"/>
  <c r="Q175" i="32" s="1"/>
  <c r="R175" i="32" s="1"/>
  <c r="K145" i="32"/>
  <c r="N145" i="32"/>
  <c r="Q145" i="32" s="1"/>
  <c r="R145" i="32" s="1"/>
  <c r="K113" i="32"/>
  <c r="N113" i="32"/>
  <c r="Q113" i="32" s="1"/>
  <c r="R113" i="32" s="1"/>
  <c r="K109" i="32"/>
  <c r="N109" i="32"/>
  <c r="O109" i="32" s="1"/>
  <c r="K93" i="32"/>
  <c r="N93" i="32"/>
  <c r="O93" i="32" s="1"/>
  <c r="K57" i="32"/>
  <c r="N57" i="32"/>
  <c r="Q57" i="32" s="1"/>
  <c r="R57" i="32" s="1"/>
  <c r="K25" i="32"/>
  <c r="N25" i="32"/>
  <c r="Q25" i="32" s="1"/>
  <c r="R25" i="32" s="1"/>
  <c r="N672" i="32"/>
  <c r="Q672" i="32" s="1"/>
  <c r="R672" i="32" s="1"/>
  <c r="I745" i="32"/>
  <c r="M759" i="32"/>
  <c r="M834" i="32"/>
  <c r="N883" i="32"/>
  <c r="Q883" i="32" s="1"/>
  <c r="R883" i="32" s="1"/>
  <c r="I1019" i="32"/>
  <c r="N1051" i="32"/>
  <c r="O1051" i="32" s="1"/>
  <c r="N1243" i="32"/>
  <c r="Q1243" i="32" s="1"/>
  <c r="R1243" i="32" s="1"/>
  <c r="M54" i="32"/>
  <c r="I150" i="32"/>
  <c r="M202" i="32"/>
  <c r="N205" i="32"/>
  <c r="Q205" i="32" s="1"/>
  <c r="R205" i="32" s="1"/>
  <c r="I259" i="32"/>
  <c r="N333" i="32"/>
  <c r="Q333" i="32" s="1"/>
  <c r="R333" i="32" s="1"/>
  <c r="N644" i="32"/>
  <c r="O644" i="32" s="1"/>
  <c r="N59" i="32"/>
  <c r="Q59" i="32" s="1"/>
  <c r="R59" i="32" s="1"/>
  <c r="I62" i="32"/>
  <c r="N99" i="32"/>
  <c r="O99" i="32" s="1"/>
  <c r="N123" i="32"/>
  <c r="O123" i="32" s="1"/>
  <c r="I126" i="32"/>
  <c r="M150" i="32"/>
  <c r="I172" i="32"/>
  <c r="N203" i="32"/>
  <c r="Q203" i="32" s="1"/>
  <c r="R203" i="32" s="1"/>
  <c r="N227" i="32"/>
  <c r="Q227" i="32" s="1"/>
  <c r="R227" i="32" s="1"/>
  <c r="N324" i="32"/>
  <c r="Q324" i="32" s="1"/>
  <c r="R324" i="32" s="1"/>
  <c r="N428" i="32"/>
  <c r="Q428" i="32" s="1"/>
  <c r="R428" i="32" s="1"/>
  <c r="N488" i="32"/>
  <c r="O488" i="32" s="1"/>
  <c r="M532" i="32"/>
  <c r="N596" i="32"/>
  <c r="O596" i="32" s="1"/>
  <c r="N624" i="32"/>
  <c r="O624" i="32" s="1"/>
  <c r="N748" i="32"/>
  <c r="Q748" i="32" s="1"/>
  <c r="R748" i="32" s="1"/>
  <c r="I752" i="32"/>
  <c r="N835" i="32"/>
  <c r="Q835" i="32" s="1"/>
  <c r="R835" i="32" s="1"/>
  <c r="I688" i="32"/>
  <c r="M851" i="32"/>
  <c r="N22" i="32"/>
  <c r="O22" i="32" s="1"/>
  <c r="I34" i="32"/>
  <c r="N42" i="32"/>
  <c r="O42" i="32" s="1"/>
  <c r="N58" i="32"/>
  <c r="O58" i="32" s="1"/>
  <c r="I64" i="32"/>
  <c r="M76" i="32"/>
  <c r="M82" i="32"/>
  <c r="N86" i="32"/>
  <c r="Q86" i="32" s="1"/>
  <c r="R86" i="32" s="1"/>
  <c r="M94" i="32"/>
  <c r="N98" i="32"/>
  <c r="O98" i="32" s="1"/>
  <c r="M100" i="32"/>
  <c r="N110" i="32"/>
  <c r="O110" i="32" s="1"/>
  <c r="M134" i="32"/>
  <c r="M140" i="32"/>
  <c r="N146" i="32"/>
  <c r="Q146" i="32" s="1"/>
  <c r="R146" i="32" s="1"/>
  <c r="M172" i="32"/>
  <c r="M178" i="32"/>
  <c r="N186" i="32"/>
  <c r="O186" i="32" s="1"/>
  <c r="M198" i="32"/>
  <c r="N202" i="32"/>
  <c r="O202" i="32" s="1"/>
  <c r="I227" i="32"/>
  <c r="M230" i="32"/>
  <c r="N259" i="32"/>
  <c r="O259" i="32" s="1"/>
  <c r="I263" i="32"/>
  <c r="N285" i="32"/>
  <c r="O285" i="32" s="1"/>
  <c r="M310" i="32"/>
  <c r="I327" i="32"/>
  <c r="N340" i="32"/>
  <c r="O340" i="32" s="1"/>
  <c r="I441" i="32"/>
  <c r="I520" i="32"/>
  <c r="M560" i="32"/>
  <c r="N575" i="32"/>
  <c r="Q575" i="32" s="1"/>
  <c r="R575" i="32" s="1"/>
  <c r="M688" i="32"/>
  <c r="I705" i="32"/>
  <c r="M737" i="32"/>
  <c r="M740" i="32"/>
  <c r="N805" i="32"/>
  <c r="Q805" i="32" s="1"/>
  <c r="R805" i="32" s="1"/>
  <c r="I852" i="32"/>
  <c r="N870" i="32"/>
  <c r="O870" i="32" s="1"/>
  <c r="N930" i="32"/>
  <c r="Q930" i="32" s="1"/>
  <c r="R930" i="32" s="1"/>
  <c r="N954" i="32"/>
  <c r="Q954" i="32" s="1"/>
  <c r="R954" i="32" s="1"/>
  <c r="N972" i="32"/>
  <c r="Q972" i="32" s="1"/>
  <c r="R972" i="32" s="1"/>
  <c r="N1333" i="32"/>
  <c r="Q1333" i="32" s="1"/>
  <c r="R1333" i="32" s="1"/>
  <c r="M796" i="32"/>
  <c r="I771" i="32"/>
  <c r="I778" i="32"/>
  <c r="I793" i="32"/>
  <c r="N26" i="32"/>
  <c r="Q26" i="32" s="1"/>
  <c r="R26" i="32" s="1"/>
  <c r="N30" i="32"/>
  <c r="O30" i="32" s="1"/>
  <c r="M38" i="32"/>
  <c r="M50" i="32"/>
  <c r="N54" i="32"/>
  <c r="O54" i="32" s="1"/>
  <c r="N66" i="32"/>
  <c r="O66" i="32" s="1"/>
  <c r="I72" i="32"/>
  <c r="N106" i="32"/>
  <c r="O106" i="32" s="1"/>
  <c r="M114" i="32"/>
  <c r="N118" i="32"/>
  <c r="O118" i="32" s="1"/>
  <c r="I124" i="32"/>
  <c r="I136" i="32"/>
  <c r="I142" i="32"/>
  <c r="N154" i="32"/>
  <c r="O154" i="32" s="1"/>
  <c r="M174" i="32"/>
  <c r="M184" i="32"/>
  <c r="N210" i="32"/>
  <c r="Q210" i="32" s="1"/>
  <c r="R210" i="32" s="1"/>
  <c r="I226" i="32"/>
  <c r="I236" i="32"/>
  <c r="I240" i="32"/>
  <c r="I265" i="32"/>
  <c r="M271" i="32"/>
  <c r="N293" i="32"/>
  <c r="O293" i="32" s="1"/>
  <c r="I303" i="32"/>
  <c r="M319" i="32"/>
  <c r="I323" i="32"/>
  <c r="M338" i="32"/>
  <c r="N423" i="32"/>
  <c r="O423" i="32" s="1"/>
  <c r="M433" i="32"/>
  <c r="I459" i="32"/>
  <c r="I496" i="32"/>
  <c r="I509" i="32"/>
  <c r="I528" i="32"/>
  <c r="M556" i="32"/>
  <c r="M572" i="32"/>
  <c r="N587" i="32"/>
  <c r="O587" i="32" s="1"/>
  <c r="N615" i="32"/>
  <c r="O615" i="32" s="1"/>
  <c r="N619" i="32"/>
  <c r="O619" i="32" s="1"/>
  <c r="M651" i="32"/>
  <c r="M676" i="32"/>
  <c r="I697" i="32"/>
  <c r="M700" i="32"/>
  <c r="N715" i="32"/>
  <c r="O715" i="32" s="1"/>
  <c r="M817" i="32"/>
  <c r="I821" i="32"/>
  <c r="N842" i="32"/>
  <c r="Q842" i="32" s="1"/>
  <c r="R842" i="32" s="1"/>
  <c r="N862" i="32"/>
  <c r="O862" i="32" s="1"/>
  <c r="N886" i="32"/>
  <c r="O886" i="32" s="1"/>
  <c r="N918" i="32"/>
  <c r="Q918" i="32" s="1"/>
  <c r="R918" i="32" s="1"/>
  <c r="N942" i="32"/>
  <c r="O942" i="32" s="1"/>
  <c r="I967" i="32"/>
  <c r="I1003" i="32"/>
  <c r="N1349" i="32"/>
  <c r="Q1349" i="32" s="1"/>
  <c r="R1349" i="32" s="1"/>
  <c r="N1377" i="32"/>
  <c r="O1377" i="32" s="1"/>
  <c r="N1413" i="32"/>
  <c r="O1413" i="32" s="1"/>
  <c r="K800" i="32"/>
  <c r="N800" i="32"/>
  <c r="Q800" i="32" s="1"/>
  <c r="R800" i="32" s="1"/>
  <c r="K778" i="32"/>
  <c r="N778" i="32"/>
  <c r="O778" i="32" s="1"/>
  <c r="K774" i="32"/>
  <c r="N774" i="32"/>
  <c r="Q774" i="32" s="1"/>
  <c r="R774" i="32" s="1"/>
  <c r="K752" i="32"/>
  <c r="N752" i="32"/>
  <c r="O752" i="32" s="1"/>
  <c r="K740" i="32"/>
  <c r="N740" i="32"/>
  <c r="Q740" i="32" s="1"/>
  <c r="R740" i="32" s="1"/>
  <c r="K700" i="32"/>
  <c r="N700" i="32"/>
  <c r="O700" i="32" s="1"/>
  <c r="K680" i="32"/>
  <c r="N680" i="32"/>
  <c r="Q680" i="32" s="1"/>
  <c r="R680" i="32" s="1"/>
  <c r="K564" i="32"/>
  <c r="N564" i="32"/>
  <c r="O564" i="32" s="1"/>
  <c r="K552" i="32"/>
  <c r="N552" i="32"/>
  <c r="O552" i="32" s="1"/>
  <c r="K544" i="32"/>
  <c r="N544" i="32"/>
  <c r="Q544" i="32" s="1"/>
  <c r="R544" i="32" s="1"/>
  <c r="K516" i="32"/>
  <c r="N516" i="32"/>
  <c r="Q516" i="32" s="1"/>
  <c r="R516" i="32" s="1"/>
  <c r="K472" i="32"/>
  <c r="N472" i="32"/>
  <c r="O472" i="32" s="1"/>
  <c r="K468" i="32"/>
  <c r="N468" i="32"/>
  <c r="Q468" i="32" s="1"/>
  <c r="R468" i="32" s="1"/>
  <c r="K464" i="32"/>
  <c r="N464" i="32"/>
  <c r="Q464" i="32" s="1"/>
  <c r="R464" i="32" s="1"/>
  <c r="K452" i="32"/>
  <c r="N452" i="32"/>
  <c r="Q452" i="32" s="1"/>
  <c r="R452" i="32" s="1"/>
  <c r="K448" i="32"/>
  <c r="N448" i="32"/>
  <c r="O448" i="32" s="1"/>
  <c r="K322" i="32"/>
  <c r="N322" i="32"/>
  <c r="Q322" i="32" s="1"/>
  <c r="R322" i="32" s="1"/>
  <c r="K302" i="32"/>
  <c r="N302" i="32"/>
  <c r="Q302" i="32" s="1"/>
  <c r="R302" i="32" s="1"/>
  <c r="K280" i="32"/>
  <c r="N280" i="32"/>
  <c r="Q280" i="32" s="1"/>
  <c r="R280" i="32" s="1"/>
  <c r="K251" i="32"/>
  <c r="N251" i="32"/>
  <c r="O251" i="32" s="1"/>
  <c r="K235" i="32"/>
  <c r="N235" i="32"/>
  <c r="Q235" i="32" s="1"/>
  <c r="R235" i="32" s="1"/>
  <c r="K223" i="32"/>
  <c r="N223" i="32"/>
  <c r="Q223" i="32" s="1"/>
  <c r="R223" i="32" s="1"/>
  <c r="K193" i="32"/>
  <c r="N193" i="32"/>
  <c r="Q193" i="32" s="1"/>
  <c r="R193" i="32" s="1"/>
  <c r="K171" i="32"/>
  <c r="N171" i="32"/>
  <c r="Q171" i="32" s="1"/>
  <c r="R171" i="32" s="1"/>
  <c r="K153" i="32"/>
  <c r="N153" i="32"/>
  <c r="Q153" i="32" s="1"/>
  <c r="R153" i="32" s="1"/>
  <c r="K149" i="32"/>
  <c r="N149" i="32"/>
  <c r="O149" i="32" s="1"/>
  <c r="K137" i="32"/>
  <c r="N137" i="32"/>
  <c r="O137" i="32" s="1"/>
  <c r="K129" i="32"/>
  <c r="N129" i="32"/>
  <c r="Q129" i="32" s="1"/>
  <c r="R129" i="32" s="1"/>
  <c r="K105" i="32"/>
  <c r="N105" i="32"/>
  <c r="O105" i="32" s="1"/>
  <c r="K61" i="32"/>
  <c r="N61" i="32"/>
  <c r="O61" i="32" s="1"/>
  <c r="K49" i="32"/>
  <c r="N49" i="32"/>
  <c r="O49" i="32" s="1"/>
  <c r="N630" i="32"/>
  <c r="O630" i="32" s="1"/>
  <c r="N688" i="32"/>
  <c r="Q688" i="32" s="1"/>
  <c r="R688" i="32" s="1"/>
  <c r="N712" i="32"/>
  <c r="Q712" i="32" s="1"/>
  <c r="R712" i="32" s="1"/>
  <c r="N1083" i="32"/>
  <c r="O1083" i="32" s="1"/>
  <c r="N1267" i="32"/>
  <c r="Q1267" i="32" s="1"/>
  <c r="R1267" i="32" s="1"/>
  <c r="N1398" i="32"/>
  <c r="O1398" i="32" s="1"/>
  <c r="K1318" i="32"/>
  <c r="N1318" i="32"/>
  <c r="O1318" i="32" s="1"/>
  <c r="K1314" i="32"/>
  <c r="N1314" i="32"/>
  <c r="O1314" i="32" s="1"/>
  <c r="K1310" i="32"/>
  <c r="N1310" i="32"/>
  <c r="Q1310" i="32" s="1"/>
  <c r="R1310" i="32" s="1"/>
  <c r="K1287" i="32"/>
  <c r="N1287" i="32"/>
  <c r="Q1287" i="32" s="1"/>
  <c r="R1287" i="32" s="1"/>
  <c r="K1283" i="32"/>
  <c r="N1283" i="32"/>
  <c r="Q1283" i="32" s="1"/>
  <c r="R1283" i="32" s="1"/>
  <c r="K1255" i="32"/>
  <c r="N1255" i="32"/>
  <c r="Q1255" i="32" s="1"/>
  <c r="R1255" i="32" s="1"/>
  <c r="K1235" i="32"/>
  <c r="N1235" i="32"/>
  <c r="O1235" i="32" s="1"/>
  <c r="K1103" i="32"/>
  <c r="N1103" i="32"/>
  <c r="Q1103" i="32" s="1"/>
  <c r="R1103" i="32" s="1"/>
  <c r="K1095" i="32"/>
  <c r="N1095" i="32"/>
  <c r="Q1095" i="32" s="1"/>
  <c r="R1095" i="32" s="1"/>
  <c r="K1091" i="32"/>
  <c r="N1091" i="32"/>
  <c r="O1091" i="32" s="1"/>
  <c r="K1087" i="32"/>
  <c r="N1087" i="32"/>
  <c r="Q1087" i="32" s="1"/>
  <c r="R1087" i="32" s="1"/>
  <c r="K1079" i="32"/>
  <c r="N1079" i="32"/>
  <c r="Q1079" i="32" s="1"/>
  <c r="R1079" i="32" s="1"/>
  <c r="K1075" i="32"/>
  <c r="N1075" i="32"/>
  <c r="Q1075" i="32" s="1"/>
  <c r="R1075" i="32" s="1"/>
  <c r="K1071" i="32"/>
  <c r="N1071" i="32"/>
  <c r="O1071" i="32" s="1"/>
  <c r="K1063" i="32"/>
  <c r="N1063" i="32"/>
  <c r="O1063" i="32" s="1"/>
  <c r="K1059" i="32"/>
  <c r="N1059" i="32"/>
  <c r="Q1059" i="32" s="1"/>
  <c r="R1059" i="32" s="1"/>
  <c r="K1055" i="32"/>
  <c r="N1055" i="32"/>
  <c r="Q1055" i="32" s="1"/>
  <c r="R1055" i="32" s="1"/>
  <c r="K1047" i="32"/>
  <c r="N1047" i="32"/>
  <c r="Q1047" i="32" s="1"/>
  <c r="R1047" i="32" s="1"/>
  <c r="K1043" i="32"/>
  <c r="N1043" i="32"/>
  <c r="O1043" i="32" s="1"/>
  <c r="K1039" i="32"/>
  <c r="N1039" i="32"/>
  <c r="O1039" i="32" s="1"/>
  <c r="K1031" i="32"/>
  <c r="N1031" i="32"/>
  <c r="O1031" i="32" s="1"/>
  <c r="K1027" i="32"/>
  <c r="N1027" i="32"/>
  <c r="Q1027" i="32" s="1"/>
  <c r="R1027" i="32" s="1"/>
  <c r="K1023" i="32"/>
  <c r="N1023" i="32"/>
  <c r="O1023" i="32" s="1"/>
  <c r="K1015" i="32"/>
  <c r="N1015" i="32"/>
  <c r="Q1015" i="32" s="1"/>
  <c r="R1015" i="32" s="1"/>
  <c r="K971" i="32"/>
  <c r="N971" i="32"/>
  <c r="Q971" i="32" s="1"/>
  <c r="R971" i="32" s="1"/>
  <c r="K967" i="32"/>
  <c r="N967" i="32"/>
  <c r="Q967" i="32" s="1"/>
  <c r="R967" i="32" s="1"/>
  <c r="K941" i="32"/>
  <c r="N941" i="32"/>
  <c r="O941" i="32" s="1"/>
  <c r="K909" i="32"/>
  <c r="N909" i="32"/>
  <c r="Q909" i="32" s="1"/>
  <c r="R909" i="32" s="1"/>
  <c r="K833" i="32"/>
  <c r="N833" i="32"/>
  <c r="O833" i="32" s="1"/>
  <c r="K829" i="32"/>
  <c r="N829" i="32"/>
  <c r="Q829" i="32" s="1"/>
  <c r="R829" i="32" s="1"/>
  <c r="K820" i="32"/>
  <c r="N820" i="32"/>
  <c r="Q820" i="32" s="1"/>
  <c r="R820" i="32" s="1"/>
  <c r="K816" i="32"/>
  <c r="N816" i="32"/>
  <c r="O816" i="32" s="1"/>
  <c r="K812" i="32"/>
  <c r="N812" i="32"/>
  <c r="Q812" i="32" s="1"/>
  <c r="R812" i="32" s="1"/>
  <c r="N163" i="32"/>
  <c r="Q163" i="32" s="1"/>
  <c r="R163" i="32" s="1"/>
  <c r="N167" i="32"/>
  <c r="O167" i="32" s="1"/>
  <c r="N231" i="32"/>
  <c r="Q231" i="32" s="1"/>
  <c r="R231" i="32" s="1"/>
  <c r="N310" i="32"/>
  <c r="Q310" i="32" s="1"/>
  <c r="R310" i="32" s="1"/>
  <c r="N326" i="32"/>
  <c r="Q326" i="32" s="1"/>
  <c r="R326" i="32" s="1"/>
  <c r="N484" i="32"/>
  <c r="Q484" i="32" s="1"/>
  <c r="R484" i="32" s="1"/>
  <c r="N500" i="32"/>
  <c r="Q500" i="32" s="1"/>
  <c r="R500" i="32" s="1"/>
  <c r="N572" i="32"/>
  <c r="O572" i="32" s="1"/>
  <c r="N646" i="32"/>
  <c r="Q646" i="32" s="1"/>
  <c r="R646" i="32" s="1"/>
  <c r="N656" i="32"/>
  <c r="Q656" i="32" s="1"/>
  <c r="R656" i="32" s="1"/>
  <c r="N676" i="32"/>
  <c r="O676" i="32" s="1"/>
  <c r="N724" i="32"/>
  <c r="O724" i="32" s="1"/>
  <c r="N788" i="32"/>
  <c r="Q788" i="32" s="1"/>
  <c r="R788" i="32" s="1"/>
  <c r="N861" i="32"/>
  <c r="O861" i="32" s="1"/>
  <c r="N991" i="32"/>
  <c r="Q991" i="32" s="1"/>
  <c r="R991" i="32" s="1"/>
  <c r="N1011" i="32"/>
  <c r="Q1011" i="32" s="1"/>
  <c r="R1011" i="32" s="1"/>
  <c r="N1035" i="32"/>
  <c r="O1035" i="32" s="1"/>
  <c r="I1052" i="32"/>
  <c r="M1076" i="32"/>
  <c r="N1322" i="32"/>
  <c r="O1322" i="32" s="1"/>
  <c r="N1326" i="32"/>
  <c r="O1326" i="32" s="1"/>
  <c r="N1370" i="32"/>
  <c r="Q1370" i="32" s="1"/>
  <c r="R1370" i="32" s="1"/>
  <c r="N1374" i="32"/>
  <c r="O1374" i="32" s="1"/>
  <c r="N770" i="32"/>
  <c r="O770" i="32" s="1"/>
  <c r="N792" i="32"/>
  <c r="O792" i="32" s="1"/>
  <c r="N808" i="32"/>
  <c r="O808" i="32" s="1"/>
  <c r="N987" i="32"/>
  <c r="Q987" i="32" s="1"/>
  <c r="R987" i="32" s="1"/>
  <c r="N1259" i="32"/>
  <c r="O1259" i="32" s="1"/>
  <c r="N1406" i="32"/>
  <c r="O1406" i="32" s="1"/>
  <c r="N975" i="32"/>
  <c r="O975" i="32" s="1"/>
  <c r="N995" i="32"/>
  <c r="Q995" i="32" s="1"/>
  <c r="R995" i="32" s="1"/>
  <c r="N1067" i="32"/>
  <c r="O1067" i="32" s="1"/>
  <c r="N1227" i="32"/>
  <c r="O1227" i="32" s="1"/>
  <c r="N1231" i="32"/>
  <c r="O1231" i="32" s="1"/>
  <c r="N1265" i="32"/>
  <c r="Q1265" i="32" s="1"/>
  <c r="R1265" i="32" s="1"/>
  <c r="K15" i="32"/>
  <c r="N15" i="32"/>
  <c r="Q15" i="32" s="1"/>
  <c r="R15" i="32" s="1"/>
  <c r="K1410" i="32"/>
  <c r="N1410" i="32"/>
  <c r="O1410" i="32" s="1"/>
  <c r="K1386" i="32"/>
  <c r="N1386" i="32"/>
  <c r="O1386" i="32" s="1"/>
  <c r="K1382" i="32"/>
  <c r="N1382" i="32"/>
  <c r="O1382" i="32" s="1"/>
  <c r="K1378" i="32"/>
  <c r="N1378" i="32"/>
  <c r="O1378" i="32" s="1"/>
  <c r="K1366" i="32"/>
  <c r="N1366" i="32"/>
  <c r="O1366" i="32" s="1"/>
  <c r="K1362" i="32"/>
  <c r="N1362" i="32"/>
  <c r="Q1362" i="32" s="1"/>
  <c r="R1362" i="32" s="1"/>
  <c r="K1354" i="32"/>
  <c r="N1354" i="32"/>
  <c r="O1354" i="32" s="1"/>
  <c r="K1350" i="32"/>
  <c r="N1350" i="32"/>
  <c r="O1350" i="32" s="1"/>
  <c r="K1346" i="32"/>
  <c r="N1346" i="32"/>
  <c r="Q1346" i="32" s="1"/>
  <c r="R1346" i="32" s="1"/>
  <c r="K1338" i="32"/>
  <c r="N1338" i="32"/>
  <c r="Q1338" i="32" s="1"/>
  <c r="R1338" i="32" s="1"/>
  <c r="K1334" i="32"/>
  <c r="N1334" i="32"/>
  <c r="O1334" i="32" s="1"/>
  <c r="K1330" i="32"/>
  <c r="N1330" i="32"/>
  <c r="O1330" i="32" s="1"/>
  <c r="K1275" i="32"/>
  <c r="N1275" i="32"/>
  <c r="O1275" i="32" s="1"/>
  <c r="K1263" i="32"/>
  <c r="N1263" i="32"/>
  <c r="O1263" i="32" s="1"/>
  <c r="K1251" i="32"/>
  <c r="N1251" i="32"/>
  <c r="Q1251" i="32" s="1"/>
  <c r="R1251" i="32" s="1"/>
  <c r="K1239" i="32"/>
  <c r="N1239" i="32"/>
  <c r="O1239" i="32" s="1"/>
  <c r="K963" i="32"/>
  <c r="N963" i="32"/>
  <c r="O963" i="32" s="1"/>
  <c r="K959" i="32"/>
  <c r="N959" i="32"/>
  <c r="Q959" i="32" s="1"/>
  <c r="R959" i="32" s="1"/>
  <c r="K951" i="32"/>
  <c r="N951" i="32"/>
  <c r="O951" i="32" s="1"/>
  <c r="K947" i="32"/>
  <c r="N947" i="32"/>
  <c r="Q947" i="32" s="1"/>
  <c r="R947" i="32" s="1"/>
  <c r="K943" i="32"/>
  <c r="N943" i="32"/>
  <c r="O943" i="32" s="1"/>
  <c r="K931" i="32"/>
  <c r="N931" i="32"/>
  <c r="Q931" i="32" s="1"/>
  <c r="R931" i="32" s="1"/>
  <c r="K919" i="32"/>
  <c r="N919" i="32"/>
  <c r="O919" i="32" s="1"/>
  <c r="K915" i="32"/>
  <c r="N915" i="32"/>
  <c r="Q915" i="32" s="1"/>
  <c r="R915" i="32" s="1"/>
  <c r="K891" i="32"/>
  <c r="N891" i="32"/>
  <c r="Q891" i="32" s="1"/>
  <c r="R891" i="32" s="1"/>
  <c r="K887" i="32"/>
  <c r="N887" i="32"/>
  <c r="Q887" i="32" s="1"/>
  <c r="R887" i="32" s="1"/>
  <c r="K879" i="32"/>
  <c r="N879" i="32"/>
  <c r="O879" i="32" s="1"/>
  <c r="K875" i="32"/>
  <c r="N875" i="32"/>
  <c r="Q875" i="32" s="1"/>
  <c r="R875" i="32" s="1"/>
  <c r="K871" i="32"/>
  <c r="N871" i="32"/>
  <c r="Q871" i="32" s="1"/>
  <c r="R871" i="32" s="1"/>
  <c r="K863" i="32"/>
  <c r="N863" i="32"/>
  <c r="Q863" i="32" s="1"/>
  <c r="R863" i="32" s="1"/>
  <c r="K794" i="32"/>
  <c r="N794" i="32"/>
  <c r="Q794" i="32" s="1"/>
  <c r="R794" i="32" s="1"/>
  <c r="N440" i="32"/>
  <c r="Q440" i="32" s="1"/>
  <c r="R440" i="32" s="1"/>
  <c r="N456" i="32"/>
  <c r="Q456" i="32" s="1"/>
  <c r="R456" i="32" s="1"/>
  <c r="N476" i="32"/>
  <c r="Q476" i="32" s="1"/>
  <c r="R476" i="32" s="1"/>
  <c r="N548" i="32"/>
  <c r="O548" i="32" s="1"/>
  <c r="N622" i="32"/>
  <c r="Q622" i="32" s="1"/>
  <c r="R622" i="32" s="1"/>
  <c r="N664" i="32"/>
  <c r="Q664" i="32" s="1"/>
  <c r="R664" i="32" s="1"/>
  <c r="N684" i="32"/>
  <c r="O684" i="32" s="1"/>
  <c r="N732" i="32"/>
  <c r="Q732" i="32" s="1"/>
  <c r="R732" i="32" s="1"/>
  <c r="N796" i="32"/>
  <c r="Q796" i="32" s="1"/>
  <c r="R796" i="32" s="1"/>
  <c r="N836" i="32"/>
  <c r="O836" i="32" s="1"/>
  <c r="N847" i="32"/>
  <c r="Q847" i="32" s="1"/>
  <c r="R847" i="32" s="1"/>
  <c r="N893" i="32"/>
  <c r="O893" i="32" s="1"/>
  <c r="N999" i="32"/>
  <c r="Q999" i="32" s="1"/>
  <c r="R999" i="32" s="1"/>
  <c r="N1019" i="32"/>
  <c r="O1019" i="32" s="1"/>
  <c r="I1284" i="32"/>
  <c r="N744" i="32"/>
  <c r="Q744" i="32" s="1"/>
  <c r="R744" i="32" s="1"/>
  <c r="N758" i="32"/>
  <c r="Q758" i="32" s="1"/>
  <c r="R758" i="32" s="1"/>
  <c r="N185" i="32"/>
  <c r="Q185" i="32" s="1"/>
  <c r="R185" i="32" s="1"/>
  <c r="N253" i="32"/>
  <c r="Q253" i="32" s="1"/>
  <c r="R253" i="32" s="1"/>
  <c r="N318" i="32"/>
  <c r="O318" i="32" s="1"/>
  <c r="N330" i="32"/>
  <c r="Q330" i="32" s="1"/>
  <c r="R330" i="32" s="1"/>
  <c r="N492" i="32"/>
  <c r="Q492" i="32" s="1"/>
  <c r="R492" i="32" s="1"/>
  <c r="N578" i="32"/>
  <c r="O578" i="32" s="1"/>
  <c r="N638" i="32"/>
  <c r="O638" i="32" s="1"/>
  <c r="N762" i="32"/>
  <c r="O762" i="32" s="1"/>
  <c r="N851" i="32"/>
  <c r="Q851" i="32" s="1"/>
  <c r="R851" i="32" s="1"/>
  <c r="N899" i="32"/>
  <c r="O899" i="32" s="1"/>
  <c r="N907" i="32"/>
  <c r="O907" i="32" s="1"/>
  <c r="N923" i="32"/>
  <c r="Q923" i="32" s="1"/>
  <c r="R923" i="32" s="1"/>
  <c r="N927" i="32"/>
  <c r="O927" i="32" s="1"/>
  <c r="N979" i="32"/>
  <c r="O979" i="32" s="1"/>
  <c r="N1099" i="32"/>
  <c r="Q1099" i="32" s="1"/>
  <c r="R1099" i="32" s="1"/>
  <c r="M1288" i="32"/>
  <c r="N1291" i="32"/>
  <c r="Q1291" i="32" s="1"/>
  <c r="R1291" i="32" s="1"/>
  <c r="N1295" i="32"/>
  <c r="O1295" i="32" s="1"/>
  <c r="N1299" i="32"/>
  <c r="Q1299" i="32" s="1"/>
  <c r="R1299" i="32" s="1"/>
  <c r="N1306" i="32"/>
  <c r="Q1306" i="32" s="1"/>
  <c r="R1306" i="32" s="1"/>
  <c r="K1387" i="32"/>
  <c r="N1387" i="32"/>
  <c r="O1387" i="32" s="1"/>
  <c r="K1313" i="32"/>
  <c r="N1313" i="32"/>
  <c r="Q1313" i="32" s="1"/>
  <c r="R1313" i="32" s="1"/>
  <c r="K1286" i="32"/>
  <c r="N1286" i="32"/>
  <c r="Q1286" i="32" s="1"/>
  <c r="R1286" i="32" s="1"/>
  <c r="N7" i="32"/>
  <c r="Q7" i="32" s="1"/>
  <c r="R7" i="32" s="1"/>
  <c r="M214" i="32"/>
  <c r="M224" i="32"/>
  <c r="M236" i="32"/>
  <c r="N442" i="32"/>
  <c r="Q442" i="32" s="1"/>
  <c r="R442" i="32" s="1"/>
  <c r="N558" i="32"/>
  <c r="O558" i="32" s="1"/>
  <c r="N570" i="32"/>
  <c r="O570" i="32" s="1"/>
  <c r="N576" i="32"/>
  <c r="O576" i="32" s="1"/>
  <c r="N605" i="32"/>
  <c r="O605" i="32" s="1"/>
  <c r="N671" i="32"/>
  <c r="O671" i="32" s="1"/>
  <c r="N674" i="32"/>
  <c r="Q674" i="32" s="1"/>
  <c r="R674" i="32" s="1"/>
  <c r="N683" i="32"/>
  <c r="O683" i="32" s="1"/>
  <c r="N711" i="32"/>
  <c r="Q711" i="32" s="1"/>
  <c r="R711" i="32" s="1"/>
  <c r="M713" i="32"/>
  <c r="N719" i="32"/>
  <c r="O719" i="32" s="1"/>
  <c r="I737" i="32"/>
  <c r="M749" i="32"/>
  <c r="M813" i="32"/>
  <c r="N838" i="32"/>
  <c r="O838" i="32" s="1"/>
  <c r="N846" i="32"/>
  <c r="O846" i="32" s="1"/>
  <c r="N850" i="32"/>
  <c r="Q850" i="32" s="1"/>
  <c r="R850" i="32" s="1"/>
  <c r="N898" i="32"/>
  <c r="Q898" i="32" s="1"/>
  <c r="R898" i="32" s="1"/>
  <c r="I904" i="32"/>
  <c r="N974" i="32"/>
  <c r="O974" i="32" s="1"/>
  <c r="N990" i="32"/>
  <c r="O990" i="32" s="1"/>
  <c r="N1006" i="32"/>
  <c r="O1006" i="32" s="1"/>
  <c r="N1012" i="32"/>
  <c r="O1012" i="32" s="1"/>
  <c r="M1264" i="32"/>
  <c r="N1274" i="32"/>
  <c r="Q1274" i="32" s="1"/>
  <c r="R1274" i="32" s="1"/>
  <c r="M1311" i="32"/>
  <c r="M1331" i="32"/>
  <c r="N1389" i="32"/>
  <c r="Q1389" i="32" s="1"/>
  <c r="R1389" i="32" s="1"/>
  <c r="M1411" i="32"/>
  <c r="I281" i="32"/>
  <c r="M293" i="32"/>
  <c r="N316" i="32"/>
  <c r="O316" i="32" s="1"/>
  <c r="M327" i="32"/>
  <c r="N424" i="32"/>
  <c r="Q424" i="32" s="1"/>
  <c r="R424" i="32" s="1"/>
  <c r="I437" i="32"/>
  <c r="I449" i="32"/>
  <c r="N458" i="32"/>
  <c r="Q458" i="32" s="1"/>
  <c r="R458" i="32" s="1"/>
  <c r="I489" i="32"/>
  <c r="N542" i="32"/>
  <c r="O542" i="32" s="1"/>
  <c r="N625" i="32"/>
  <c r="Q625" i="32" s="1"/>
  <c r="R625" i="32" s="1"/>
  <c r="N628" i="32"/>
  <c r="O628" i="32" s="1"/>
  <c r="N640" i="32"/>
  <c r="Q640" i="32" s="1"/>
  <c r="R640" i="32" s="1"/>
  <c r="N663" i="32"/>
  <c r="Q663" i="32" s="1"/>
  <c r="R663" i="32" s="1"/>
  <c r="N691" i="32"/>
  <c r="O691" i="32" s="1"/>
  <c r="N703" i="32"/>
  <c r="O703" i="32" s="1"/>
  <c r="N727" i="32"/>
  <c r="Q727" i="32" s="1"/>
  <c r="R727" i="32" s="1"/>
  <c r="N733" i="32"/>
  <c r="O733" i="32" s="1"/>
  <c r="N765" i="32"/>
  <c r="O765" i="32" s="1"/>
  <c r="N771" i="32"/>
  <c r="O771" i="32" s="1"/>
  <c r="N791" i="32"/>
  <c r="Q791" i="32" s="1"/>
  <c r="R791" i="32" s="1"/>
  <c r="N803" i="32"/>
  <c r="O803" i="32" s="1"/>
  <c r="M805" i="32"/>
  <c r="N854" i="32"/>
  <c r="O854" i="32" s="1"/>
  <c r="I896" i="32"/>
  <c r="N902" i="32"/>
  <c r="O902" i="32" s="1"/>
  <c r="N906" i="32"/>
  <c r="Q906" i="32" s="1"/>
  <c r="R906" i="32" s="1"/>
  <c r="N934" i="32"/>
  <c r="O934" i="32" s="1"/>
  <c r="N982" i="32"/>
  <c r="O982" i="32" s="1"/>
  <c r="N998" i="32"/>
  <c r="O998" i="32" s="1"/>
  <c r="N1242" i="32"/>
  <c r="Q1242" i="32" s="1"/>
  <c r="R1242" i="32" s="1"/>
  <c r="N1246" i="32"/>
  <c r="Q1246" i="32" s="1"/>
  <c r="R1246" i="32" s="1"/>
  <c r="N1266" i="32"/>
  <c r="Q1266" i="32" s="1"/>
  <c r="R1266" i="32" s="1"/>
  <c r="N1278" i="32"/>
  <c r="Q1278" i="32" s="1"/>
  <c r="R1278" i="32" s="1"/>
  <c r="N1397" i="32"/>
  <c r="O1397" i="32" s="1"/>
  <c r="N1421" i="32"/>
  <c r="O1421" i="32" s="1"/>
  <c r="N1401" i="32"/>
  <c r="Q1401" i="32" s="1"/>
  <c r="R1401" i="32" s="1"/>
  <c r="M10" i="32"/>
  <c r="N1422" i="32"/>
  <c r="O1422" i="32" s="1"/>
  <c r="N17" i="32"/>
  <c r="Q17" i="32" s="1"/>
  <c r="R17" i="32" s="1"/>
  <c r="K17" i="32"/>
  <c r="N1423" i="32"/>
  <c r="Q1423" i="32" s="1"/>
  <c r="R1423" i="32" s="1"/>
  <c r="K1423" i="32"/>
  <c r="N1419" i="32"/>
  <c r="Q1419" i="32" s="1"/>
  <c r="R1419" i="32" s="1"/>
  <c r="K1419" i="32"/>
  <c r="N1415" i="32"/>
  <c r="O1415" i="32" s="1"/>
  <c r="K1415" i="32"/>
  <c r="N1411" i="32"/>
  <c r="O1411" i="32" s="1"/>
  <c r="K1411" i="32"/>
  <c r="N1407" i="32"/>
  <c r="Q1407" i="32" s="1"/>
  <c r="R1407" i="32" s="1"/>
  <c r="K1407" i="32"/>
  <c r="N1403" i="32"/>
  <c r="Q1403" i="32" s="1"/>
  <c r="R1403" i="32" s="1"/>
  <c r="K1403" i="32"/>
  <c r="N1399" i="32"/>
  <c r="Q1399" i="32" s="1"/>
  <c r="R1399" i="32" s="1"/>
  <c r="K1399" i="32"/>
  <c r="N1395" i="32"/>
  <c r="Q1395" i="32" s="1"/>
  <c r="R1395" i="32" s="1"/>
  <c r="K1395" i="32"/>
  <c r="N1391" i="32"/>
  <c r="O1391" i="32" s="1"/>
  <c r="K1391" i="32"/>
  <c r="N1383" i="32"/>
  <c r="O1383" i="32" s="1"/>
  <c r="K1383" i="32"/>
  <c r="N1379" i="32"/>
  <c r="Q1379" i="32" s="1"/>
  <c r="R1379" i="32" s="1"/>
  <c r="K1379" i="32"/>
  <c r="N1375" i="32"/>
  <c r="O1375" i="32" s="1"/>
  <c r="K1375" i="32"/>
  <c r="N1371" i="32"/>
  <c r="O1371" i="32" s="1"/>
  <c r="K1371" i="32"/>
  <c r="N1367" i="32"/>
  <c r="Q1367" i="32" s="1"/>
  <c r="R1367" i="32" s="1"/>
  <c r="K1367" i="32"/>
  <c r="N1363" i="32"/>
  <c r="O1363" i="32" s="1"/>
  <c r="K1363" i="32"/>
  <c r="N1359" i="32"/>
  <c r="Q1359" i="32" s="1"/>
  <c r="R1359" i="32" s="1"/>
  <c r="K1359" i="32"/>
  <c r="N1355" i="32"/>
  <c r="O1355" i="32" s="1"/>
  <c r="K1355" i="32"/>
  <c r="N1351" i="32"/>
  <c r="O1351" i="32" s="1"/>
  <c r="K1351" i="32"/>
  <c r="N1347" i="32"/>
  <c r="O1347" i="32" s="1"/>
  <c r="K1347" i="32"/>
  <c r="N1343" i="32"/>
  <c r="Q1343" i="32" s="1"/>
  <c r="R1343" i="32" s="1"/>
  <c r="K1343" i="32"/>
  <c r="N1339" i="32"/>
  <c r="Q1339" i="32" s="1"/>
  <c r="R1339" i="32" s="1"/>
  <c r="K1339" i="32"/>
  <c r="N1335" i="32"/>
  <c r="O1335" i="32" s="1"/>
  <c r="K1335" i="32"/>
  <c r="N1331" i="32"/>
  <c r="O1331" i="32" s="1"/>
  <c r="K1331" i="32"/>
  <c r="N1327" i="32"/>
  <c r="Q1327" i="32" s="1"/>
  <c r="R1327" i="32" s="1"/>
  <c r="K1327" i="32"/>
  <c r="N1300" i="32"/>
  <c r="O1300" i="32" s="1"/>
  <c r="K1300" i="32"/>
  <c r="N1280" i="32"/>
  <c r="Q1280" i="32" s="1"/>
  <c r="R1280" i="32" s="1"/>
  <c r="K1280" i="32"/>
  <c r="N1276" i="32"/>
  <c r="Q1276" i="32" s="1"/>
  <c r="R1276" i="32" s="1"/>
  <c r="K1276" i="32"/>
  <c r="N1272" i="32"/>
  <c r="O1272" i="32" s="1"/>
  <c r="K1272" i="32"/>
  <c r="N1268" i="32"/>
  <c r="Q1268" i="32" s="1"/>
  <c r="R1268" i="32" s="1"/>
  <c r="K1268" i="32"/>
  <c r="N1264" i="32"/>
  <c r="O1264" i="32" s="1"/>
  <c r="K1264" i="32"/>
  <c r="N1252" i="32"/>
  <c r="Q1252" i="32" s="1"/>
  <c r="R1252" i="32" s="1"/>
  <c r="K1252" i="32"/>
  <c r="N1244" i="32"/>
  <c r="Q1244" i="32" s="1"/>
  <c r="R1244" i="32" s="1"/>
  <c r="K1244" i="32"/>
  <c r="N1240" i="32"/>
  <c r="O1240" i="32" s="1"/>
  <c r="K1240" i="32"/>
  <c r="N1114" i="32"/>
  <c r="O1114" i="32" s="1"/>
  <c r="K1114" i="32"/>
  <c r="N964" i="32"/>
  <c r="Q964" i="32" s="1"/>
  <c r="R964" i="32" s="1"/>
  <c r="K964" i="32"/>
  <c r="N960" i="32"/>
  <c r="Q960" i="32" s="1"/>
  <c r="R960" i="32" s="1"/>
  <c r="K960" i="32"/>
  <c r="N956" i="32"/>
  <c r="Q956" i="32" s="1"/>
  <c r="R956" i="32" s="1"/>
  <c r="K956" i="32"/>
  <c r="N952" i="32"/>
  <c r="O952" i="32" s="1"/>
  <c r="K952" i="32"/>
  <c r="N948" i="32"/>
  <c r="Q948" i="32" s="1"/>
  <c r="R948" i="32" s="1"/>
  <c r="K948" i="32"/>
  <c r="N944" i="32"/>
  <c r="Q944" i="32" s="1"/>
  <c r="R944" i="32" s="1"/>
  <c r="K944" i="32"/>
  <c r="N940" i="32"/>
  <c r="Q940" i="32" s="1"/>
  <c r="R940" i="32" s="1"/>
  <c r="K940" i="32"/>
  <c r="N936" i="32"/>
  <c r="Q936" i="32" s="1"/>
  <c r="R936" i="32" s="1"/>
  <c r="K936" i="32"/>
  <c r="N928" i="32"/>
  <c r="O928" i="32" s="1"/>
  <c r="K928" i="32"/>
  <c r="N924" i="32"/>
  <c r="Q924" i="32" s="1"/>
  <c r="R924" i="32" s="1"/>
  <c r="K924" i="32"/>
  <c r="N920" i="32"/>
  <c r="Q920" i="32" s="1"/>
  <c r="R920" i="32" s="1"/>
  <c r="K920" i="32"/>
  <c r="N916" i="32"/>
  <c r="O916" i="32" s="1"/>
  <c r="K916" i="32"/>
  <c r="N912" i="32"/>
  <c r="Q912" i="32" s="1"/>
  <c r="R912" i="32" s="1"/>
  <c r="K912" i="32"/>
  <c r="N908" i="32"/>
  <c r="O908" i="32" s="1"/>
  <c r="K908" i="32"/>
  <c r="N904" i="32"/>
  <c r="Q904" i="32" s="1"/>
  <c r="R904" i="32" s="1"/>
  <c r="K904" i="32"/>
  <c r="N900" i="32"/>
  <c r="Q900" i="32" s="1"/>
  <c r="R900" i="32" s="1"/>
  <c r="K900" i="32"/>
  <c r="N896" i="32"/>
  <c r="Q896" i="32" s="1"/>
  <c r="R896" i="32" s="1"/>
  <c r="K896" i="32"/>
  <c r="N892" i="32"/>
  <c r="Q892" i="32" s="1"/>
  <c r="R892" i="32" s="1"/>
  <c r="K892" i="32"/>
  <c r="N888" i="32"/>
  <c r="Q888" i="32" s="1"/>
  <c r="R888" i="32" s="1"/>
  <c r="K888" i="32"/>
  <c r="N884" i="32"/>
  <c r="Q884" i="32" s="1"/>
  <c r="R884" i="32" s="1"/>
  <c r="K884" i="32"/>
  <c r="N880" i="32"/>
  <c r="Q880" i="32" s="1"/>
  <c r="R880" i="32" s="1"/>
  <c r="K880" i="32"/>
  <c r="N876" i="32"/>
  <c r="O876" i="32" s="1"/>
  <c r="K876" i="32"/>
  <c r="N872" i="32"/>
  <c r="Q872" i="32" s="1"/>
  <c r="R872" i="32" s="1"/>
  <c r="K872" i="32"/>
  <c r="N868" i="32"/>
  <c r="O868" i="32" s="1"/>
  <c r="K868" i="32"/>
  <c r="N864" i="32"/>
  <c r="O864" i="32" s="1"/>
  <c r="K864" i="32"/>
  <c r="N860" i="32"/>
  <c r="Q860" i="32" s="1"/>
  <c r="R860" i="32" s="1"/>
  <c r="K860" i="32"/>
  <c r="N840" i="32"/>
  <c r="O840" i="32" s="1"/>
  <c r="K840" i="32"/>
  <c r="N649" i="32"/>
  <c r="Q649" i="32" s="1"/>
  <c r="R649" i="32" s="1"/>
  <c r="K649" i="32"/>
  <c r="N645" i="32"/>
  <c r="O645" i="32" s="1"/>
  <c r="K645" i="32"/>
  <c r="N641" i="32"/>
  <c r="Q641" i="32" s="1"/>
  <c r="R641" i="32" s="1"/>
  <c r="K641" i="32"/>
  <c r="N637" i="32"/>
  <c r="Q637" i="32" s="1"/>
  <c r="R637" i="32" s="1"/>
  <c r="K637" i="32"/>
  <c r="N633" i="32"/>
  <c r="O633" i="32" s="1"/>
  <c r="K633" i="32"/>
  <c r="N629" i="32"/>
  <c r="Q629" i="32" s="1"/>
  <c r="R629" i="32" s="1"/>
  <c r="K629" i="32"/>
  <c r="N621" i="32"/>
  <c r="Q621" i="32" s="1"/>
  <c r="R621" i="32" s="1"/>
  <c r="K621" i="32"/>
  <c r="N617" i="32"/>
  <c r="Q617" i="32" s="1"/>
  <c r="R617" i="32" s="1"/>
  <c r="K617" i="32"/>
  <c r="N613" i="32"/>
  <c r="Q613" i="32" s="1"/>
  <c r="R613" i="32" s="1"/>
  <c r="K613" i="32"/>
  <c r="N609" i="32"/>
  <c r="Q609" i="32" s="1"/>
  <c r="R609" i="32" s="1"/>
  <c r="K609" i="32"/>
  <c r="N601" i="32"/>
  <c r="Q601" i="32" s="1"/>
  <c r="R601" i="32" s="1"/>
  <c r="K601" i="32"/>
  <c r="N597" i="32"/>
  <c r="Q597" i="32" s="1"/>
  <c r="R597" i="32" s="1"/>
  <c r="K597" i="32"/>
  <c r="N593" i="32"/>
  <c r="Q593" i="32" s="1"/>
  <c r="R593" i="32" s="1"/>
  <c r="K593" i="32"/>
  <c r="N589" i="32"/>
  <c r="Q589" i="32" s="1"/>
  <c r="R589" i="32" s="1"/>
  <c r="K589" i="32"/>
  <c r="N585" i="32"/>
  <c r="Q585" i="32" s="1"/>
  <c r="R585" i="32" s="1"/>
  <c r="K585" i="32"/>
  <c r="N581" i="32"/>
  <c r="Q581" i="32" s="1"/>
  <c r="R581" i="32" s="1"/>
  <c r="K581" i="32"/>
  <c r="N577" i="32"/>
  <c r="Q577" i="32" s="1"/>
  <c r="R577" i="32" s="1"/>
  <c r="K577" i="32"/>
  <c r="N425" i="32"/>
  <c r="Q425" i="32" s="1"/>
  <c r="R425" i="32" s="1"/>
  <c r="K425" i="32"/>
  <c r="N421" i="32"/>
  <c r="O421" i="32" s="1"/>
  <c r="K421" i="32"/>
  <c r="N342" i="32"/>
  <c r="Q342" i="32" s="1"/>
  <c r="R342" i="32" s="1"/>
  <c r="K342" i="32"/>
  <c r="N338" i="32"/>
  <c r="Q338" i="32" s="1"/>
  <c r="R338" i="32" s="1"/>
  <c r="K338" i="32"/>
  <c r="N295" i="32"/>
  <c r="O295" i="32" s="1"/>
  <c r="K295" i="32"/>
  <c r="N291" i="32"/>
  <c r="O291" i="32" s="1"/>
  <c r="K291" i="32"/>
  <c r="N283" i="32"/>
  <c r="Q283" i="32" s="1"/>
  <c r="R283" i="32" s="1"/>
  <c r="K283" i="32"/>
  <c r="N275" i="32"/>
  <c r="O275" i="32" s="1"/>
  <c r="K275" i="32"/>
  <c r="N271" i="32"/>
  <c r="O271" i="32" s="1"/>
  <c r="K271" i="32"/>
  <c r="N267" i="32"/>
  <c r="O267" i="32" s="1"/>
  <c r="K267" i="32"/>
  <c r="N263" i="32"/>
  <c r="Q263" i="32" s="1"/>
  <c r="R263" i="32" s="1"/>
  <c r="K263" i="32"/>
  <c r="N240" i="32"/>
  <c r="Q240" i="32" s="1"/>
  <c r="R240" i="32" s="1"/>
  <c r="K240" i="32"/>
  <c r="N220" i="32"/>
  <c r="O220" i="32" s="1"/>
  <c r="K220" i="32"/>
  <c r="N212" i="32"/>
  <c r="O212" i="32" s="1"/>
  <c r="K212" i="32"/>
  <c r="N208" i="32"/>
  <c r="Q208" i="32" s="1"/>
  <c r="R208" i="32" s="1"/>
  <c r="K208" i="32"/>
  <c r="N204" i="32"/>
  <c r="O204" i="32" s="1"/>
  <c r="K204" i="32"/>
  <c r="N200" i="32"/>
  <c r="O200" i="32" s="1"/>
  <c r="K200" i="32"/>
  <c r="N196" i="32"/>
  <c r="O196" i="32" s="1"/>
  <c r="K196" i="32"/>
  <c r="N192" i="32"/>
  <c r="O192" i="32" s="1"/>
  <c r="K192" i="32"/>
  <c r="N188" i="32"/>
  <c r="Q188" i="32" s="1"/>
  <c r="R188" i="32" s="1"/>
  <c r="K188" i="32"/>
  <c r="N184" i="32"/>
  <c r="O184" i="32" s="1"/>
  <c r="K184" i="32"/>
  <c r="N156" i="32"/>
  <c r="O156" i="32" s="1"/>
  <c r="K156" i="32"/>
  <c r="N148" i="32"/>
  <c r="Q148" i="32" s="1"/>
  <c r="R148" i="32" s="1"/>
  <c r="K148" i="32"/>
  <c r="N140" i="32"/>
  <c r="O140" i="32" s="1"/>
  <c r="K140" i="32"/>
  <c r="N132" i="32"/>
  <c r="O132" i="32" s="1"/>
  <c r="K132" i="32"/>
  <c r="N124" i="32"/>
  <c r="O124" i="32" s="1"/>
  <c r="K124" i="32"/>
  <c r="N120" i="32"/>
  <c r="Q120" i="32" s="1"/>
  <c r="R120" i="32" s="1"/>
  <c r="K120" i="32"/>
  <c r="N116" i="32"/>
  <c r="O116" i="32" s="1"/>
  <c r="K116" i="32"/>
  <c r="N112" i="32"/>
  <c r="O112" i="32" s="1"/>
  <c r="K112" i="32"/>
  <c r="N108" i="32"/>
  <c r="O108" i="32" s="1"/>
  <c r="K108" i="32"/>
  <c r="N104" i="32"/>
  <c r="O104" i="32" s="1"/>
  <c r="K104" i="32"/>
  <c r="N96" i="32"/>
  <c r="Q96" i="32" s="1"/>
  <c r="R96" i="32" s="1"/>
  <c r="K96" i="32"/>
  <c r="N88" i="32"/>
  <c r="Q88" i="32" s="1"/>
  <c r="R88" i="32" s="1"/>
  <c r="K88" i="32"/>
  <c r="N84" i="32"/>
  <c r="O84" i="32" s="1"/>
  <c r="K84" i="32"/>
  <c r="N76" i="32"/>
  <c r="O76" i="32" s="1"/>
  <c r="K76" i="32"/>
  <c r="N72" i="32"/>
  <c r="Q72" i="32" s="1"/>
  <c r="R72" i="32" s="1"/>
  <c r="K72" i="32"/>
  <c r="N68" i="32"/>
  <c r="O68" i="32" s="1"/>
  <c r="K68" i="32"/>
  <c r="N64" i="32"/>
  <c r="Q64" i="32" s="1"/>
  <c r="R64" i="32" s="1"/>
  <c r="K64" i="32"/>
  <c r="N60" i="32"/>
  <c r="Q60" i="32" s="1"/>
  <c r="R60" i="32" s="1"/>
  <c r="K60" i="32"/>
  <c r="N56" i="32"/>
  <c r="Q56" i="32" s="1"/>
  <c r="R56" i="32" s="1"/>
  <c r="K56" i="32"/>
  <c r="N52" i="32"/>
  <c r="O52" i="32" s="1"/>
  <c r="K52" i="32"/>
  <c r="N48" i="32"/>
  <c r="Q48" i="32" s="1"/>
  <c r="R48" i="32" s="1"/>
  <c r="K48" i="32"/>
  <c r="N40" i="32"/>
  <c r="Q40" i="32" s="1"/>
  <c r="R40" i="32" s="1"/>
  <c r="K40" i="32"/>
  <c r="N32" i="32"/>
  <c r="O32" i="32" s="1"/>
  <c r="K32" i="32"/>
  <c r="N28" i="32"/>
  <c r="O28" i="32" s="1"/>
  <c r="K28" i="32"/>
  <c r="N24" i="32"/>
  <c r="Q24" i="32" s="1"/>
  <c r="R24" i="32" s="1"/>
  <c r="K24" i="32"/>
  <c r="N20" i="32"/>
  <c r="O20" i="32" s="1"/>
  <c r="K20" i="32"/>
  <c r="N1432" i="32"/>
  <c r="O1432" i="32" s="1"/>
  <c r="K1432" i="32"/>
  <c r="N1431" i="32"/>
  <c r="Q1431" i="32" s="1"/>
  <c r="R1431" i="32" s="1"/>
  <c r="K1431" i="32"/>
  <c r="N1430" i="32"/>
  <c r="O1430" i="32" s="1"/>
  <c r="K1430" i="32"/>
  <c r="N1429" i="32"/>
  <c r="O1429" i="32" s="1"/>
  <c r="K1429" i="32"/>
  <c r="N1428" i="32"/>
  <c r="O1428" i="32" s="1"/>
  <c r="K1428" i="32"/>
  <c r="N1427" i="32"/>
  <c r="Q1427" i="32" s="1"/>
  <c r="R1427" i="32" s="1"/>
  <c r="K1427" i="32"/>
  <c r="N1426" i="32"/>
  <c r="Q1426" i="32" s="1"/>
  <c r="R1426" i="32" s="1"/>
  <c r="K1426" i="32"/>
  <c r="N1425" i="32"/>
  <c r="O1425" i="32" s="1"/>
  <c r="K1425" i="32"/>
  <c r="M1255" i="32"/>
  <c r="N1417" i="32"/>
  <c r="O1417" i="32" s="1"/>
  <c r="N1424" i="32"/>
  <c r="Q1424" i="32" s="1"/>
  <c r="R1424" i="32" s="1"/>
  <c r="K1424" i="32"/>
  <c r="N1420" i="32"/>
  <c r="Q1420" i="32" s="1"/>
  <c r="R1420" i="32" s="1"/>
  <c r="K1420" i="32"/>
  <c r="N1416" i="32"/>
  <c r="O1416" i="32" s="1"/>
  <c r="K1416" i="32"/>
  <c r="N1412" i="32"/>
  <c r="Q1412" i="32" s="1"/>
  <c r="R1412" i="32" s="1"/>
  <c r="K1412" i="32"/>
  <c r="N1408" i="32"/>
  <c r="Q1408" i="32" s="1"/>
  <c r="R1408" i="32" s="1"/>
  <c r="K1408" i="32"/>
  <c r="N1404" i="32"/>
  <c r="Q1404" i="32" s="1"/>
  <c r="R1404" i="32" s="1"/>
  <c r="K1404" i="32"/>
  <c r="N1400" i="32"/>
  <c r="Q1400" i="32" s="1"/>
  <c r="R1400" i="32" s="1"/>
  <c r="K1400" i="32"/>
  <c r="N1396" i="32"/>
  <c r="Q1396" i="32" s="1"/>
  <c r="R1396" i="32" s="1"/>
  <c r="K1396" i="32"/>
  <c r="N1392" i="32"/>
  <c r="Q1392" i="32" s="1"/>
  <c r="R1392" i="32" s="1"/>
  <c r="K1392" i="32"/>
  <c r="N1388" i="32"/>
  <c r="Q1388" i="32" s="1"/>
  <c r="R1388" i="32" s="1"/>
  <c r="K1388" i="32"/>
  <c r="N1384" i="32"/>
  <c r="O1384" i="32" s="1"/>
  <c r="K1384" i="32"/>
  <c r="N1380" i="32"/>
  <c r="O1380" i="32" s="1"/>
  <c r="K1380" i="32"/>
  <c r="N1376" i="32"/>
  <c r="O1376" i="32" s="1"/>
  <c r="K1376" i="32"/>
  <c r="N1372" i="32"/>
  <c r="Q1372" i="32" s="1"/>
  <c r="R1372" i="32" s="1"/>
  <c r="K1372" i="32"/>
  <c r="N1368" i="32"/>
  <c r="Q1368" i="32" s="1"/>
  <c r="R1368" i="32" s="1"/>
  <c r="K1368" i="32"/>
  <c r="N1364" i="32"/>
  <c r="Q1364" i="32" s="1"/>
  <c r="R1364" i="32" s="1"/>
  <c r="K1364" i="32"/>
  <c r="N1360" i="32"/>
  <c r="Q1360" i="32" s="1"/>
  <c r="R1360" i="32" s="1"/>
  <c r="K1360" i="32"/>
  <c r="N1356" i="32"/>
  <c r="Q1356" i="32" s="1"/>
  <c r="R1356" i="32" s="1"/>
  <c r="K1356" i="32"/>
  <c r="N1352" i="32"/>
  <c r="O1352" i="32" s="1"/>
  <c r="K1352" i="32"/>
  <c r="N1348" i="32"/>
  <c r="Q1348" i="32" s="1"/>
  <c r="R1348" i="32" s="1"/>
  <c r="K1348" i="32"/>
  <c r="N1344" i="32"/>
  <c r="O1344" i="32" s="1"/>
  <c r="K1344" i="32"/>
  <c r="N1340" i="32"/>
  <c r="O1340" i="32" s="1"/>
  <c r="K1340" i="32"/>
  <c r="N1336" i="32"/>
  <c r="Q1336" i="32" s="1"/>
  <c r="R1336" i="32" s="1"/>
  <c r="K1336" i="32"/>
  <c r="N1332" i="32"/>
  <c r="Q1332" i="32" s="1"/>
  <c r="R1332" i="32" s="1"/>
  <c r="K1332" i="32"/>
  <c r="N1328" i="32"/>
  <c r="Q1328" i="32" s="1"/>
  <c r="R1328" i="32" s="1"/>
  <c r="K1328" i="32"/>
  <c r="N1324" i="32"/>
  <c r="O1324" i="32" s="1"/>
  <c r="K1324" i="32"/>
  <c r="N1281" i="32"/>
  <c r="O1281" i="32" s="1"/>
  <c r="K1281" i="32"/>
  <c r="N1277" i="32"/>
  <c r="Q1277" i="32" s="1"/>
  <c r="R1277" i="32" s="1"/>
  <c r="K1277" i="32"/>
  <c r="N1273" i="32"/>
  <c r="Q1273" i="32" s="1"/>
  <c r="R1273" i="32" s="1"/>
  <c r="K1273" i="32"/>
  <c r="N1269" i="32"/>
  <c r="O1269" i="32" s="1"/>
  <c r="K1269" i="32"/>
  <c r="N1253" i="32"/>
  <c r="O1253" i="32" s="1"/>
  <c r="K1253" i="32"/>
  <c r="N1245" i="32"/>
  <c r="O1245" i="32" s="1"/>
  <c r="K1245" i="32"/>
  <c r="N1241" i="32"/>
  <c r="Q1241" i="32" s="1"/>
  <c r="R1241" i="32" s="1"/>
  <c r="K1241" i="32"/>
  <c r="N961" i="32"/>
  <c r="O961" i="32" s="1"/>
  <c r="K961" i="32"/>
  <c r="N957" i="32"/>
  <c r="O957" i="32" s="1"/>
  <c r="K957" i="32"/>
  <c r="N953" i="32"/>
  <c r="O953" i="32" s="1"/>
  <c r="K953" i="32"/>
  <c r="N949" i="32"/>
  <c r="O949" i="32" s="1"/>
  <c r="K949" i="32"/>
  <c r="N945" i="32"/>
  <c r="O945" i="32" s="1"/>
  <c r="K945" i="32"/>
  <c r="N937" i="32"/>
  <c r="O937" i="32" s="1"/>
  <c r="K937" i="32"/>
  <c r="N933" i="32"/>
  <c r="O933" i="32" s="1"/>
  <c r="K933" i="32"/>
  <c r="N929" i="32"/>
  <c r="O929" i="32" s="1"/>
  <c r="K929" i="32"/>
  <c r="N925" i="32"/>
  <c r="O925" i="32" s="1"/>
  <c r="K925" i="32"/>
  <c r="N921" i="32"/>
  <c r="Q921" i="32" s="1"/>
  <c r="R921" i="32" s="1"/>
  <c r="K921" i="32"/>
  <c r="N917" i="32"/>
  <c r="O917" i="32" s="1"/>
  <c r="K917" i="32"/>
  <c r="N913" i="32"/>
  <c r="O913" i="32" s="1"/>
  <c r="K913" i="32"/>
  <c r="N905" i="32"/>
  <c r="O905" i="32" s="1"/>
  <c r="K905" i="32"/>
  <c r="N901" i="32"/>
  <c r="O901" i="32" s="1"/>
  <c r="K901" i="32"/>
  <c r="N897" i="32"/>
  <c r="O897" i="32" s="1"/>
  <c r="K897" i="32"/>
  <c r="N889" i="32"/>
  <c r="Q889" i="32" s="1"/>
  <c r="R889" i="32" s="1"/>
  <c r="K889" i="32"/>
  <c r="N885" i="32"/>
  <c r="O885" i="32" s="1"/>
  <c r="K885" i="32"/>
  <c r="N881" i="32"/>
  <c r="O881" i="32" s="1"/>
  <c r="K881" i="32"/>
  <c r="N877" i="32"/>
  <c r="O877" i="32" s="1"/>
  <c r="K877" i="32"/>
  <c r="N873" i="32"/>
  <c r="O873" i="32" s="1"/>
  <c r="K873" i="32"/>
  <c r="N869" i="32"/>
  <c r="Q869" i="32" s="1"/>
  <c r="R869" i="32" s="1"/>
  <c r="K869" i="32"/>
  <c r="N865" i="32"/>
  <c r="Q865" i="32" s="1"/>
  <c r="R865" i="32" s="1"/>
  <c r="K865" i="32"/>
  <c r="N857" i="32"/>
  <c r="Q857" i="32" s="1"/>
  <c r="R857" i="32" s="1"/>
  <c r="K857" i="32"/>
  <c r="N841" i="32"/>
  <c r="Q841" i="32" s="1"/>
  <c r="R841" i="32" s="1"/>
  <c r="K841" i="32"/>
  <c r="N754" i="32"/>
  <c r="O754" i="32" s="1"/>
  <c r="K754" i="32"/>
  <c r="N654" i="32"/>
  <c r="Q654" i="32" s="1"/>
  <c r="R654" i="32" s="1"/>
  <c r="K654" i="32"/>
  <c r="N650" i="32"/>
  <c r="O650" i="32" s="1"/>
  <c r="K650" i="32"/>
  <c r="N642" i="32"/>
  <c r="Q642" i="32" s="1"/>
  <c r="R642" i="32" s="1"/>
  <c r="K642" i="32"/>
  <c r="N634" i="32"/>
  <c r="O634" i="32" s="1"/>
  <c r="K634" i="32"/>
  <c r="N626" i="32"/>
  <c r="O626" i="32" s="1"/>
  <c r="K626" i="32"/>
  <c r="N618" i="32"/>
  <c r="O618" i="32" s="1"/>
  <c r="K618" i="32"/>
  <c r="N614" i="32"/>
  <c r="O614" i="32" s="1"/>
  <c r="K614" i="32"/>
  <c r="N610" i="32"/>
  <c r="O610" i="32" s="1"/>
  <c r="K610" i="32"/>
  <c r="N606" i="32"/>
  <c r="Q606" i="32" s="1"/>
  <c r="R606" i="32" s="1"/>
  <c r="K606" i="32"/>
  <c r="N602" i="32"/>
  <c r="O602" i="32" s="1"/>
  <c r="K602" i="32"/>
  <c r="N598" i="32"/>
  <c r="O598" i="32" s="1"/>
  <c r="K598" i="32"/>
  <c r="N594" i="32"/>
  <c r="O594" i="32" s="1"/>
  <c r="K594" i="32"/>
  <c r="N590" i="32"/>
  <c r="Q590" i="32" s="1"/>
  <c r="R590" i="32" s="1"/>
  <c r="K590" i="32"/>
  <c r="N586" i="32"/>
  <c r="O586" i="32" s="1"/>
  <c r="K586" i="32"/>
  <c r="N582" i="32"/>
  <c r="Q582" i="32" s="1"/>
  <c r="R582" i="32" s="1"/>
  <c r="K582" i="32"/>
  <c r="N430" i="32"/>
  <c r="O430" i="32" s="1"/>
  <c r="K430" i="32"/>
  <c r="N426" i="32"/>
  <c r="Q426" i="32" s="1"/>
  <c r="R426" i="32" s="1"/>
  <c r="K426" i="32"/>
  <c r="N422" i="32"/>
  <c r="O422" i="32" s="1"/>
  <c r="K422" i="32"/>
  <c r="N339" i="32"/>
  <c r="Q339" i="32" s="1"/>
  <c r="R339" i="32" s="1"/>
  <c r="K339" i="32"/>
  <c r="N335" i="32"/>
  <c r="Q335" i="32" s="1"/>
  <c r="R335" i="32" s="1"/>
  <c r="K335" i="32"/>
  <c r="N296" i="32"/>
  <c r="Q296" i="32" s="1"/>
  <c r="R296" i="32" s="1"/>
  <c r="K296" i="32"/>
  <c r="N292" i="32"/>
  <c r="Q292" i="32" s="1"/>
  <c r="R292" i="32" s="1"/>
  <c r="K292" i="32"/>
  <c r="N288" i="32"/>
  <c r="O288" i="32" s="1"/>
  <c r="K288" i="32"/>
  <c r="N284" i="32"/>
  <c r="O284" i="32" s="1"/>
  <c r="K284" i="32"/>
  <c r="N276" i="32"/>
  <c r="O276" i="32" s="1"/>
  <c r="K276" i="32"/>
  <c r="N268" i="32"/>
  <c r="Q268" i="32" s="1"/>
  <c r="R268" i="32" s="1"/>
  <c r="K268" i="32"/>
  <c r="N264" i="32"/>
  <c r="O264" i="32" s="1"/>
  <c r="K264" i="32"/>
  <c r="N247" i="32"/>
  <c r="Q247" i="32" s="1"/>
  <c r="R247" i="32" s="1"/>
  <c r="K247" i="32"/>
  <c r="N217" i="32"/>
  <c r="O217" i="32" s="1"/>
  <c r="K217" i="32"/>
  <c r="N213" i="32"/>
  <c r="Q213" i="32" s="1"/>
  <c r="R213" i="32" s="1"/>
  <c r="K213" i="32"/>
  <c r="N209" i="32"/>
  <c r="O209" i="32" s="1"/>
  <c r="K209" i="32"/>
  <c r="N201" i="32"/>
  <c r="O201" i="32" s="1"/>
  <c r="K201" i="32"/>
  <c r="N197" i="32"/>
  <c r="O197" i="32" s="1"/>
  <c r="K197" i="32"/>
  <c r="N189" i="32"/>
  <c r="Q189" i="32" s="1"/>
  <c r="R189" i="32" s="1"/>
  <c r="K189" i="32"/>
  <c r="N157" i="32"/>
  <c r="Q157" i="32" s="1"/>
  <c r="R157" i="32" s="1"/>
  <c r="K157" i="32"/>
  <c r="N133" i="32"/>
  <c r="Q133" i="32" s="1"/>
  <c r="R133" i="32" s="1"/>
  <c r="K133" i="32"/>
  <c r="N125" i="32"/>
  <c r="Q125" i="32" s="1"/>
  <c r="R125" i="32" s="1"/>
  <c r="K125" i="32"/>
  <c r="N121" i="32"/>
  <c r="Q121" i="32" s="1"/>
  <c r="R121" i="32" s="1"/>
  <c r="K121" i="32"/>
  <c r="N117" i="32"/>
  <c r="O117" i="32" s="1"/>
  <c r="K117" i="32"/>
  <c r="N101" i="32"/>
  <c r="Q101" i="32" s="1"/>
  <c r="R101" i="32" s="1"/>
  <c r="K101" i="32"/>
  <c r="N97" i="32"/>
  <c r="Q97" i="32" s="1"/>
  <c r="R97" i="32" s="1"/>
  <c r="K97" i="32"/>
  <c r="N89" i="32"/>
  <c r="Q89" i="32" s="1"/>
  <c r="R89" i="32" s="1"/>
  <c r="K89" i="32"/>
  <c r="N85" i="32"/>
  <c r="Q85" i="32" s="1"/>
  <c r="R85" i="32" s="1"/>
  <c r="K85" i="32"/>
  <c r="N81" i="32"/>
  <c r="Q81" i="32" s="1"/>
  <c r="R81" i="32" s="1"/>
  <c r="K81" i="32"/>
  <c r="N77" i="32"/>
  <c r="O77" i="32" s="1"/>
  <c r="K77" i="32"/>
  <c r="N73" i="32"/>
  <c r="O73" i="32" s="1"/>
  <c r="K73" i="32"/>
  <c r="N69" i="32"/>
  <c r="Q69" i="32" s="1"/>
  <c r="R69" i="32" s="1"/>
  <c r="K69" i="32"/>
  <c r="N53" i="32"/>
  <c r="Q53" i="32" s="1"/>
  <c r="R53" i="32" s="1"/>
  <c r="K53" i="32"/>
  <c r="N45" i="32"/>
  <c r="O45" i="32" s="1"/>
  <c r="K45" i="32"/>
  <c r="N37" i="32"/>
  <c r="O37" i="32" s="1"/>
  <c r="K37" i="32"/>
  <c r="N29" i="32"/>
  <c r="O29" i="32" s="1"/>
  <c r="K29" i="32"/>
  <c r="N21" i="32"/>
  <c r="O21" i="32" s="1"/>
  <c r="K21" i="32"/>
  <c r="N1414" i="32"/>
  <c r="O1414" i="32" s="1"/>
  <c r="N1319" i="32"/>
  <c r="Q1319" i="32" s="1"/>
  <c r="R1319" i="32" s="1"/>
  <c r="K1319" i="32"/>
  <c r="N1315" i="32"/>
  <c r="O1315" i="32" s="1"/>
  <c r="K1315" i="32"/>
  <c r="N1311" i="32"/>
  <c r="Q1311" i="32" s="1"/>
  <c r="R1311" i="32" s="1"/>
  <c r="K1311" i="32"/>
  <c r="N1307" i="32"/>
  <c r="Q1307" i="32" s="1"/>
  <c r="R1307" i="32" s="1"/>
  <c r="K1307" i="32"/>
  <c r="N1292" i="32"/>
  <c r="O1292" i="32" s="1"/>
  <c r="K1292" i="32"/>
  <c r="N1288" i="32"/>
  <c r="O1288" i="32" s="1"/>
  <c r="K1288" i="32"/>
  <c r="N1284" i="32"/>
  <c r="O1284" i="32" s="1"/>
  <c r="K1284" i="32"/>
  <c r="N1260" i="32"/>
  <c r="Q1260" i="32" s="1"/>
  <c r="R1260" i="32" s="1"/>
  <c r="K1260" i="32"/>
  <c r="N1256" i="32"/>
  <c r="Q1256" i="32" s="1"/>
  <c r="R1256" i="32" s="1"/>
  <c r="K1256" i="32"/>
  <c r="N1248" i="32"/>
  <c r="O1248" i="32" s="1"/>
  <c r="K1248" i="32"/>
  <c r="N1236" i="32"/>
  <c r="O1236" i="32" s="1"/>
  <c r="K1236" i="32"/>
  <c r="N1232" i="32"/>
  <c r="O1232" i="32" s="1"/>
  <c r="K1232" i="32"/>
  <c r="N1228" i="32"/>
  <c r="O1228" i="32" s="1"/>
  <c r="K1228" i="32"/>
  <c r="N1104" i="32"/>
  <c r="Q1104" i="32" s="1"/>
  <c r="R1104" i="32" s="1"/>
  <c r="K1104" i="32"/>
  <c r="N1100" i="32"/>
  <c r="O1100" i="32" s="1"/>
  <c r="K1100" i="32"/>
  <c r="N1096" i="32"/>
  <c r="Q1096" i="32" s="1"/>
  <c r="R1096" i="32" s="1"/>
  <c r="K1096" i="32"/>
  <c r="N1092" i="32"/>
  <c r="Q1092" i="32" s="1"/>
  <c r="R1092" i="32" s="1"/>
  <c r="K1092" i="32"/>
  <c r="N1088" i="32"/>
  <c r="O1088" i="32" s="1"/>
  <c r="K1088" i="32"/>
  <c r="N1084" i="32"/>
  <c r="O1084" i="32" s="1"/>
  <c r="K1084" i="32"/>
  <c r="N1080" i="32"/>
  <c r="Q1080" i="32" s="1"/>
  <c r="R1080" i="32" s="1"/>
  <c r="K1080" i="32"/>
  <c r="N1076" i="32"/>
  <c r="O1076" i="32" s="1"/>
  <c r="K1076" i="32"/>
  <c r="N1072" i="32"/>
  <c r="Q1072" i="32" s="1"/>
  <c r="R1072" i="32" s="1"/>
  <c r="K1072" i="32"/>
  <c r="N1068" i="32"/>
  <c r="Q1068" i="32" s="1"/>
  <c r="R1068" i="32" s="1"/>
  <c r="K1068" i="32"/>
  <c r="N1064" i="32"/>
  <c r="Q1064" i="32" s="1"/>
  <c r="R1064" i="32" s="1"/>
  <c r="K1064" i="32"/>
  <c r="N1060" i="32"/>
  <c r="Q1060" i="32" s="1"/>
  <c r="R1060" i="32" s="1"/>
  <c r="K1060" i="32"/>
  <c r="N1056" i="32"/>
  <c r="Q1056" i="32" s="1"/>
  <c r="R1056" i="32" s="1"/>
  <c r="K1056" i="32"/>
  <c r="N1052" i="32"/>
  <c r="Q1052" i="32" s="1"/>
  <c r="R1052" i="32" s="1"/>
  <c r="K1052" i="32"/>
  <c r="N1048" i="32"/>
  <c r="O1048" i="32" s="1"/>
  <c r="K1048" i="32"/>
  <c r="N1044" i="32"/>
  <c r="Q1044" i="32" s="1"/>
  <c r="R1044" i="32" s="1"/>
  <c r="K1044" i="32"/>
  <c r="N1040" i="32"/>
  <c r="O1040" i="32" s="1"/>
  <c r="K1040" i="32"/>
  <c r="N1036" i="32"/>
  <c r="Q1036" i="32" s="1"/>
  <c r="R1036" i="32" s="1"/>
  <c r="K1036" i="32"/>
  <c r="N1032" i="32"/>
  <c r="Q1032" i="32" s="1"/>
  <c r="R1032" i="32" s="1"/>
  <c r="K1032" i="32"/>
  <c r="N1028" i="32"/>
  <c r="O1028" i="32" s="1"/>
  <c r="K1028" i="32"/>
  <c r="N1024" i="32"/>
  <c r="Q1024" i="32" s="1"/>
  <c r="R1024" i="32" s="1"/>
  <c r="K1024" i="32"/>
  <c r="N1020" i="32"/>
  <c r="O1020" i="32" s="1"/>
  <c r="K1020" i="32"/>
  <c r="N1016" i="32"/>
  <c r="O1016" i="32" s="1"/>
  <c r="K1016" i="32"/>
  <c r="N1008" i="32"/>
  <c r="Q1008" i="32" s="1"/>
  <c r="R1008" i="32" s="1"/>
  <c r="K1008" i="32"/>
  <c r="N1004" i="32"/>
  <c r="Q1004" i="32" s="1"/>
  <c r="R1004" i="32" s="1"/>
  <c r="K1004" i="32"/>
  <c r="N1000" i="32"/>
  <c r="Q1000" i="32" s="1"/>
  <c r="R1000" i="32" s="1"/>
  <c r="K1000" i="32"/>
  <c r="N996" i="32"/>
  <c r="Q996" i="32" s="1"/>
  <c r="R996" i="32" s="1"/>
  <c r="K996" i="32"/>
  <c r="N992" i="32"/>
  <c r="Q992" i="32" s="1"/>
  <c r="R992" i="32" s="1"/>
  <c r="K992" i="32"/>
  <c r="N988" i="32"/>
  <c r="Q988" i="32" s="1"/>
  <c r="R988" i="32" s="1"/>
  <c r="K988" i="32"/>
  <c r="N984" i="32"/>
  <c r="Q984" i="32" s="1"/>
  <c r="R984" i="32" s="1"/>
  <c r="K984" i="32"/>
  <c r="N980" i="32"/>
  <c r="Q980" i="32" s="1"/>
  <c r="R980" i="32" s="1"/>
  <c r="K980" i="32"/>
  <c r="N976" i="32"/>
  <c r="Q976" i="32" s="1"/>
  <c r="R976" i="32" s="1"/>
  <c r="K976" i="32"/>
  <c r="N968" i="32"/>
  <c r="Q968" i="32" s="1"/>
  <c r="R968" i="32" s="1"/>
  <c r="K968" i="32"/>
  <c r="N852" i="32"/>
  <c r="Q852" i="32" s="1"/>
  <c r="R852" i="32" s="1"/>
  <c r="K852" i="32"/>
  <c r="N848" i="32"/>
  <c r="Q848" i="32" s="1"/>
  <c r="R848" i="32" s="1"/>
  <c r="K848" i="32"/>
  <c r="N844" i="32"/>
  <c r="Q844" i="32" s="1"/>
  <c r="R844" i="32" s="1"/>
  <c r="K844" i="32"/>
  <c r="N834" i="32"/>
  <c r="O834" i="32" s="1"/>
  <c r="K834" i="32"/>
  <c r="N830" i="32"/>
  <c r="Q830" i="32" s="1"/>
  <c r="R830" i="32" s="1"/>
  <c r="K830" i="32"/>
  <c r="N826" i="32"/>
  <c r="Q826" i="32" s="1"/>
  <c r="R826" i="32" s="1"/>
  <c r="K826" i="32"/>
  <c r="N821" i="32"/>
  <c r="O821" i="32" s="1"/>
  <c r="K821" i="32"/>
  <c r="N817" i="32"/>
  <c r="O817" i="32" s="1"/>
  <c r="K817" i="32"/>
  <c r="N813" i="32"/>
  <c r="Q813" i="32" s="1"/>
  <c r="R813" i="32" s="1"/>
  <c r="K813" i="32"/>
  <c r="N809" i="32"/>
  <c r="O809" i="32" s="1"/>
  <c r="K809" i="32"/>
  <c r="N801" i="32"/>
  <c r="O801" i="32" s="1"/>
  <c r="K801" i="32"/>
  <c r="N797" i="32"/>
  <c r="Q797" i="32" s="1"/>
  <c r="R797" i="32" s="1"/>
  <c r="K797" i="32"/>
  <c r="N793" i="32"/>
  <c r="O793" i="32" s="1"/>
  <c r="K793" i="32"/>
  <c r="N789" i="32"/>
  <c r="O789" i="32" s="1"/>
  <c r="K789" i="32"/>
  <c r="N785" i="32"/>
  <c r="O785" i="32" s="1"/>
  <c r="K785" i="32"/>
  <c r="N781" i="32"/>
  <c r="Q781" i="32" s="1"/>
  <c r="R781" i="32" s="1"/>
  <c r="K781" i="32"/>
  <c r="N779" i="32"/>
  <c r="Q779" i="32" s="1"/>
  <c r="R779" i="32" s="1"/>
  <c r="K779" i="32"/>
  <c r="N775" i="32"/>
  <c r="Q775" i="32" s="1"/>
  <c r="R775" i="32" s="1"/>
  <c r="K775" i="32"/>
  <c r="N767" i="32"/>
  <c r="Q767" i="32" s="1"/>
  <c r="R767" i="32" s="1"/>
  <c r="K767" i="32"/>
  <c r="N763" i="32"/>
  <c r="O763" i="32" s="1"/>
  <c r="K763" i="32"/>
  <c r="N759" i="32"/>
  <c r="Q759" i="32" s="1"/>
  <c r="R759" i="32" s="1"/>
  <c r="K759" i="32"/>
  <c r="N749" i="32"/>
  <c r="Q749" i="32" s="1"/>
  <c r="R749" i="32" s="1"/>
  <c r="K749" i="32"/>
  <c r="N745" i="32"/>
  <c r="O745" i="32" s="1"/>
  <c r="K745" i="32"/>
  <c r="N741" i="32"/>
  <c r="Q741" i="32" s="1"/>
  <c r="R741" i="32" s="1"/>
  <c r="K741" i="32"/>
  <c r="N737" i="32"/>
  <c r="O737" i="32" s="1"/>
  <c r="K737" i="32"/>
  <c r="N729" i="32"/>
  <c r="O729" i="32" s="1"/>
  <c r="K729" i="32"/>
  <c r="N725" i="32"/>
  <c r="Q725" i="32" s="1"/>
  <c r="R725" i="32" s="1"/>
  <c r="K725" i="32"/>
  <c r="N721" i="32"/>
  <c r="O721" i="32" s="1"/>
  <c r="K721" i="32"/>
  <c r="N717" i="32"/>
  <c r="O717" i="32" s="1"/>
  <c r="K717" i="32"/>
  <c r="N709" i="32"/>
  <c r="Q709" i="32" s="1"/>
  <c r="R709" i="32" s="1"/>
  <c r="K709" i="32"/>
  <c r="N705" i="32"/>
  <c r="O705" i="32" s="1"/>
  <c r="K705" i="32"/>
  <c r="N701" i="32"/>
  <c r="Q701" i="32" s="1"/>
  <c r="R701" i="32" s="1"/>
  <c r="K701" i="32"/>
  <c r="N697" i="32"/>
  <c r="Q697" i="32" s="1"/>
  <c r="R697" i="32" s="1"/>
  <c r="K697" i="32"/>
  <c r="N689" i="32"/>
  <c r="Q689" i="32" s="1"/>
  <c r="R689" i="32" s="1"/>
  <c r="K689" i="32"/>
  <c r="N685" i="32"/>
  <c r="O685" i="32" s="1"/>
  <c r="K685" i="32"/>
  <c r="N681" i="32"/>
  <c r="Q681" i="32" s="1"/>
  <c r="R681" i="32" s="1"/>
  <c r="K681" i="32"/>
  <c r="N677" i="32"/>
  <c r="Q677" i="32" s="1"/>
  <c r="R677" i="32" s="1"/>
  <c r="K677" i="32"/>
  <c r="N673" i="32"/>
  <c r="Q673" i="32" s="1"/>
  <c r="R673" i="32" s="1"/>
  <c r="K673" i="32"/>
  <c r="N669" i="32"/>
  <c r="Q669" i="32" s="1"/>
  <c r="R669" i="32" s="1"/>
  <c r="K669" i="32"/>
  <c r="N665" i="32"/>
  <c r="Q665" i="32" s="1"/>
  <c r="R665" i="32" s="1"/>
  <c r="K665" i="32"/>
  <c r="N661" i="32"/>
  <c r="Q661" i="32" s="1"/>
  <c r="R661" i="32" s="1"/>
  <c r="K661" i="32"/>
  <c r="N657" i="32"/>
  <c r="Q657" i="32" s="1"/>
  <c r="R657" i="32" s="1"/>
  <c r="K657" i="32"/>
  <c r="N573" i="32"/>
  <c r="O573" i="32" s="1"/>
  <c r="K573" i="32"/>
  <c r="N569" i="32"/>
  <c r="Q569" i="32" s="1"/>
  <c r="R569" i="32" s="1"/>
  <c r="K569" i="32"/>
  <c r="N561" i="32"/>
  <c r="O561" i="32" s="1"/>
  <c r="K561" i="32"/>
  <c r="N553" i="32"/>
  <c r="Q553" i="32" s="1"/>
  <c r="R553" i="32" s="1"/>
  <c r="K553" i="32"/>
  <c r="N549" i="32"/>
  <c r="O549" i="32" s="1"/>
  <c r="K549" i="32"/>
  <c r="N541" i="32"/>
  <c r="Q541" i="32" s="1"/>
  <c r="R541" i="32" s="1"/>
  <c r="K541" i="32"/>
  <c r="N537" i="32"/>
  <c r="Q537" i="32" s="1"/>
  <c r="R537" i="32" s="1"/>
  <c r="K537" i="32"/>
  <c r="N533" i="32"/>
  <c r="Q533" i="32" s="1"/>
  <c r="R533" i="32" s="1"/>
  <c r="K533" i="32"/>
  <c r="N525" i="32"/>
  <c r="Q525" i="32" s="1"/>
  <c r="R525" i="32" s="1"/>
  <c r="K525" i="32"/>
  <c r="N521" i="32"/>
  <c r="Q521" i="32" s="1"/>
  <c r="R521" i="32" s="1"/>
  <c r="K521" i="32"/>
  <c r="N517" i="32"/>
  <c r="O517" i="32" s="1"/>
  <c r="K517" i="32"/>
  <c r="N513" i="32"/>
  <c r="Q513" i="32" s="1"/>
  <c r="R513" i="32" s="1"/>
  <c r="K513" i="32"/>
  <c r="N505" i="32"/>
  <c r="O505" i="32" s="1"/>
  <c r="K505" i="32"/>
  <c r="N501" i="32"/>
  <c r="O501" i="32" s="1"/>
  <c r="K501" i="32"/>
  <c r="N497" i="32"/>
  <c r="Q497" i="32" s="1"/>
  <c r="R497" i="32" s="1"/>
  <c r="K497" i="32"/>
  <c r="N493" i="32"/>
  <c r="O493" i="32" s="1"/>
  <c r="K493" i="32"/>
  <c r="N489" i="32"/>
  <c r="Q489" i="32" s="1"/>
  <c r="R489" i="32" s="1"/>
  <c r="K489" i="32"/>
  <c r="N485" i="32"/>
  <c r="O485" i="32" s="1"/>
  <c r="K485" i="32"/>
  <c r="N481" i="32"/>
  <c r="O481" i="32" s="1"/>
  <c r="K481" i="32"/>
  <c r="N473" i="32"/>
  <c r="O473" i="32" s="1"/>
  <c r="K473" i="32"/>
  <c r="N469" i="32"/>
  <c r="O469" i="32" s="1"/>
  <c r="K469" i="32"/>
  <c r="N465" i="32"/>
  <c r="Q465" i="32" s="1"/>
  <c r="R465" i="32" s="1"/>
  <c r="K465" i="32"/>
  <c r="N461" i="32"/>
  <c r="O461" i="32" s="1"/>
  <c r="K461" i="32"/>
  <c r="N453" i="32"/>
  <c r="O453" i="32" s="1"/>
  <c r="K453" i="32"/>
  <c r="N445" i="32"/>
  <c r="O445" i="32" s="1"/>
  <c r="K445" i="32"/>
  <c r="N441" i="32"/>
  <c r="O441" i="32" s="1"/>
  <c r="K441" i="32"/>
  <c r="N437" i="32"/>
  <c r="O437" i="32" s="1"/>
  <c r="K437" i="32"/>
  <c r="N433" i="32"/>
  <c r="Q433" i="32" s="1"/>
  <c r="R433" i="32" s="1"/>
  <c r="K433" i="32"/>
  <c r="N331" i="32"/>
  <c r="O331" i="32" s="1"/>
  <c r="K331" i="32"/>
  <c r="N323" i="32"/>
  <c r="Q323" i="32" s="1"/>
  <c r="R323" i="32" s="1"/>
  <c r="K323" i="32"/>
  <c r="N319" i="32"/>
  <c r="Q319" i="32" s="1"/>
  <c r="R319" i="32" s="1"/>
  <c r="K319" i="32"/>
  <c r="N315" i="32"/>
  <c r="Q315" i="32" s="1"/>
  <c r="R315" i="32" s="1"/>
  <c r="K315" i="32"/>
  <c r="N311" i="32"/>
  <c r="Q311" i="32" s="1"/>
  <c r="R311" i="32" s="1"/>
  <c r="K311" i="32"/>
  <c r="N307" i="32"/>
  <c r="Q307" i="32" s="1"/>
  <c r="R307" i="32" s="1"/>
  <c r="K307" i="32"/>
  <c r="N303" i="32"/>
  <c r="O303" i="32" s="1"/>
  <c r="K303" i="32"/>
  <c r="N254" i="32"/>
  <c r="O254" i="32" s="1"/>
  <c r="K254" i="32"/>
  <c r="N236" i="32"/>
  <c r="O236" i="32" s="1"/>
  <c r="K236" i="32"/>
  <c r="N232" i="32"/>
  <c r="O232" i="32" s="1"/>
  <c r="K232" i="32"/>
  <c r="N228" i="32"/>
  <c r="O228" i="32" s="1"/>
  <c r="K228" i="32"/>
  <c r="N224" i="32"/>
  <c r="Q224" i="32" s="1"/>
  <c r="R224" i="32" s="1"/>
  <c r="K224" i="32"/>
  <c r="N176" i="32"/>
  <c r="O176" i="32" s="1"/>
  <c r="K176" i="32"/>
  <c r="N168" i="32"/>
  <c r="O168" i="32" s="1"/>
  <c r="K168" i="32"/>
  <c r="N164" i="32"/>
  <c r="O164" i="32" s="1"/>
  <c r="K164" i="32"/>
  <c r="N1402" i="32"/>
  <c r="Q1402" i="32" s="1"/>
  <c r="R1402" i="32" s="1"/>
  <c r="N1418" i="32"/>
  <c r="O1418" i="32" s="1"/>
  <c r="N1320" i="32"/>
  <c r="Q1320" i="32" s="1"/>
  <c r="R1320" i="32" s="1"/>
  <c r="K1320" i="32"/>
  <c r="N1316" i="32"/>
  <c r="Q1316" i="32" s="1"/>
  <c r="R1316" i="32" s="1"/>
  <c r="K1316" i="32"/>
  <c r="N1312" i="32"/>
  <c r="O1312" i="32" s="1"/>
  <c r="K1312" i="32"/>
  <c r="N1308" i="32"/>
  <c r="Q1308" i="32" s="1"/>
  <c r="R1308" i="32" s="1"/>
  <c r="K1308" i="32"/>
  <c r="N1297" i="32"/>
  <c r="Q1297" i="32" s="1"/>
  <c r="R1297" i="32" s="1"/>
  <c r="K1297" i="32"/>
  <c r="N1293" i="32"/>
  <c r="Q1293" i="32" s="1"/>
  <c r="R1293" i="32" s="1"/>
  <c r="K1293" i="32"/>
  <c r="N1289" i="32"/>
  <c r="O1289" i="32" s="1"/>
  <c r="K1289" i="32"/>
  <c r="N1285" i="32"/>
  <c r="O1285" i="32" s="1"/>
  <c r="K1285" i="32"/>
  <c r="N1261" i="32"/>
  <c r="O1261" i="32" s="1"/>
  <c r="K1261" i="32"/>
  <c r="N1257" i="32"/>
  <c r="Q1257" i="32" s="1"/>
  <c r="R1257" i="32" s="1"/>
  <c r="K1257" i="32"/>
  <c r="N1237" i="32"/>
  <c r="O1237" i="32" s="1"/>
  <c r="K1237" i="32"/>
  <c r="N1233" i="32"/>
  <c r="O1233" i="32" s="1"/>
  <c r="K1233" i="32"/>
  <c r="N1229" i="32"/>
  <c r="O1229" i="32" s="1"/>
  <c r="K1229" i="32"/>
  <c r="N1105" i="32"/>
  <c r="Q1105" i="32" s="1"/>
  <c r="R1105" i="32" s="1"/>
  <c r="K1105" i="32"/>
  <c r="N1101" i="32"/>
  <c r="O1101" i="32" s="1"/>
  <c r="K1101" i="32"/>
  <c r="N1097" i="32"/>
  <c r="Q1097" i="32" s="1"/>
  <c r="R1097" i="32" s="1"/>
  <c r="K1097" i="32"/>
  <c r="N1093" i="32"/>
  <c r="Q1093" i="32" s="1"/>
  <c r="R1093" i="32" s="1"/>
  <c r="K1093" i="32"/>
  <c r="N1089" i="32"/>
  <c r="Q1089" i="32" s="1"/>
  <c r="R1089" i="32" s="1"/>
  <c r="K1089" i="32"/>
  <c r="N1085" i="32"/>
  <c r="O1085" i="32" s="1"/>
  <c r="K1085" i="32"/>
  <c r="N1081" i="32"/>
  <c r="Q1081" i="32" s="1"/>
  <c r="R1081" i="32" s="1"/>
  <c r="K1081" i="32"/>
  <c r="N1077" i="32"/>
  <c r="O1077" i="32" s="1"/>
  <c r="K1077" i="32"/>
  <c r="N1073" i="32"/>
  <c r="Q1073" i="32" s="1"/>
  <c r="R1073" i="32" s="1"/>
  <c r="K1073" i="32"/>
  <c r="N1069" i="32"/>
  <c r="O1069" i="32" s="1"/>
  <c r="K1069" i="32"/>
  <c r="N1065" i="32"/>
  <c r="Q1065" i="32" s="1"/>
  <c r="R1065" i="32" s="1"/>
  <c r="K1065" i="32"/>
  <c r="N1061" i="32"/>
  <c r="O1061" i="32" s="1"/>
  <c r="K1061" i="32"/>
  <c r="N1057" i="32"/>
  <c r="O1057" i="32" s="1"/>
  <c r="K1057" i="32"/>
  <c r="N1053" i="32"/>
  <c r="Q1053" i="32" s="1"/>
  <c r="R1053" i="32" s="1"/>
  <c r="K1053" i="32"/>
  <c r="N1049" i="32"/>
  <c r="O1049" i="32" s="1"/>
  <c r="K1049" i="32"/>
  <c r="N1045" i="32"/>
  <c r="Q1045" i="32" s="1"/>
  <c r="R1045" i="32" s="1"/>
  <c r="K1045" i="32"/>
  <c r="N1041" i="32"/>
  <c r="Q1041" i="32" s="1"/>
  <c r="R1041" i="32" s="1"/>
  <c r="K1041" i="32"/>
  <c r="N1037" i="32"/>
  <c r="O1037" i="32" s="1"/>
  <c r="K1037" i="32"/>
  <c r="N1033" i="32"/>
  <c r="O1033" i="32" s="1"/>
  <c r="K1033" i="32"/>
  <c r="N1029" i="32"/>
  <c r="O1029" i="32" s="1"/>
  <c r="K1029" i="32"/>
  <c r="N1025" i="32"/>
  <c r="O1025" i="32" s="1"/>
  <c r="K1025" i="32"/>
  <c r="N1021" i="32"/>
  <c r="O1021" i="32" s="1"/>
  <c r="K1021" i="32"/>
  <c r="N1017" i="32"/>
  <c r="O1017" i="32" s="1"/>
  <c r="K1017" i="32"/>
  <c r="N1013" i="32"/>
  <c r="O1013" i="32" s="1"/>
  <c r="K1013" i="32"/>
  <c r="N1009" i="32"/>
  <c r="O1009" i="32" s="1"/>
  <c r="K1009" i="32"/>
  <c r="N1005" i="32"/>
  <c r="O1005" i="32" s="1"/>
  <c r="K1005" i="32"/>
  <c r="N1001" i="32"/>
  <c r="O1001" i="32" s="1"/>
  <c r="K1001" i="32"/>
  <c r="N997" i="32"/>
  <c r="Q997" i="32" s="1"/>
  <c r="R997" i="32" s="1"/>
  <c r="K997" i="32"/>
  <c r="N993" i="32"/>
  <c r="O993" i="32" s="1"/>
  <c r="K993" i="32"/>
  <c r="N989" i="32"/>
  <c r="Q989" i="32" s="1"/>
  <c r="R989" i="32" s="1"/>
  <c r="K989" i="32"/>
  <c r="N985" i="32"/>
  <c r="O985" i="32" s="1"/>
  <c r="K985" i="32"/>
  <c r="N981" i="32"/>
  <c r="O981" i="32" s="1"/>
  <c r="K981" i="32"/>
  <c r="N977" i="32"/>
  <c r="O977" i="32" s="1"/>
  <c r="K977" i="32"/>
  <c r="N973" i="32"/>
  <c r="O973" i="32" s="1"/>
  <c r="K973" i="32"/>
  <c r="N969" i="32"/>
  <c r="Q969" i="32" s="1"/>
  <c r="R969" i="32" s="1"/>
  <c r="K969" i="32"/>
  <c r="N853" i="32"/>
  <c r="Q853" i="32" s="1"/>
  <c r="R853" i="32" s="1"/>
  <c r="K853" i="32"/>
  <c r="N849" i="32"/>
  <c r="Q849" i="32" s="1"/>
  <c r="R849" i="32" s="1"/>
  <c r="K849" i="32"/>
  <c r="N845" i="32"/>
  <c r="Q845" i="32" s="1"/>
  <c r="R845" i="32" s="1"/>
  <c r="K845" i="32"/>
  <c r="N837" i="32"/>
  <c r="Q837" i="32" s="1"/>
  <c r="R837" i="32" s="1"/>
  <c r="K837" i="32"/>
  <c r="N831" i="32"/>
  <c r="Q831" i="32" s="1"/>
  <c r="R831" i="32" s="1"/>
  <c r="K831" i="32"/>
  <c r="N827" i="32"/>
  <c r="O827" i="32" s="1"/>
  <c r="K827" i="32"/>
  <c r="N823" i="32"/>
  <c r="Q823" i="32" s="1"/>
  <c r="R823" i="32" s="1"/>
  <c r="K823" i="32"/>
  <c r="N818" i="32"/>
  <c r="Q818" i="32" s="1"/>
  <c r="R818" i="32" s="1"/>
  <c r="K818" i="32"/>
  <c r="N814" i="32"/>
  <c r="O814" i="32" s="1"/>
  <c r="K814" i="32"/>
  <c r="N810" i="32"/>
  <c r="O810" i="32" s="1"/>
  <c r="K810" i="32"/>
  <c r="N806" i="32"/>
  <c r="Q806" i="32" s="1"/>
  <c r="R806" i="32" s="1"/>
  <c r="K806" i="32"/>
  <c r="N798" i="32"/>
  <c r="Q798" i="32" s="1"/>
  <c r="R798" i="32" s="1"/>
  <c r="K798" i="32"/>
  <c r="N790" i="32"/>
  <c r="Q790" i="32" s="1"/>
  <c r="R790" i="32" s="1"/>
  <c r="K790" i="32"/>
  <c r="N782" i="32"/>
  <c r="Q782" i="32" s="1"/>
  <c r="R782" i="32" s="1"/>
  <c r="K782" i="32"/>
  <c r="N776" i="32"/>
  <c r="Q776" i="32" s="1"/>
  <c r="R776" i="32" s="1"/>
  <c r="K776" i="32"/>
  <c r="N772" i="32"/>
  <c r="Q772" i="32" s="1"/>
  <c r="R772" i="32" s="1"/>
  <c r="K772" i="32"/>
  <c r="N768" i="32"/>
  <c r="Q768" i="32" s="1"/>
  <c r="R768" i="32" s="1"/>
  <c r="K768" i="32"/>
  <c r="N764" i="32"/>
  <c r="O764" i="32" s="1"/>
  <c r="K764" i="32"/>
  <c r="N760" i="32"/>
  <c r="Q760" i="32" s="1"/>
  <c r="R760" i="32" s="1"/>
  <c r="K760" i="32"/>
  <c r="N750" i="32"/>
  <c r="O750" i="32" s="1"/>
  <c r="K750" i="32"/>
  <c r="N746" i="32"/>
  <c r="O746" i="32" s="1"/>
  <c r="K746" i="32"/>
  <c r="N742" i="32"/>
  <c r="Q742" i="32" s="1"/>
  <c r="R742" i="32" s="1"/>
  <c r="K742" i="32"/>
  <c r="N734" i="32"/>
  <c r="O734" i="32" s="1"/>
  <c r="K734" i="32"/>
  <c r="N730" i="32"/>
  <c r="O730" i="32" s="1"/>
  <c r="K730" i="32"/>
  <c r="N726" i="32"/>
  <c r="O726" i="32" s="1"/>
  <c r="K726" i="32"/>
  <c r="N722" i="32"/>
  <c r="Q722" i="32" s="1"/>
  <c r="R722" i="32" s="1"/>
  <c r="K722" i="32"/>
  <c r="N718" i="32"/>
  <c r="Q718" i="32" s="1"/>
  <c r="R718" i="32" s="1"/>
  <c r="K718" i="32"/>
  <c r="N710" i="32"/>
  <c r="O710" i="32" s="1"/>
  <c r="K710" i="32"/>
  <c r="N706" i="32"/>
  <c r="O706" i="32" s="1"/>
  <c r="K706" i="32"/>
  <c r="N698" i="32"/>
  <c r="Q698" i="32" s="1"/>
  <c r="R698" i="32" s="1"/>
  <c r="K698" i="32"/>
  <c r="N694" i="32"/>
  <c r="O694" i="32" s="1"/>
  <c r="K694" i="32"/>
  <c r="N690" i="32"/>
  <c r="O690" i="32" s="1"/>
  <c r="K690" i="32"/>
  <c r="N686" i="32"/>
  <c r="O686" i="32" s="1"/>
  <c r="K686" i="32"/>
  <c r="N678" i="32"/>
  <c r="O678" i="32" s="1"/>
  <c r="K678" i="32"/>
  <c r="N670" i="32"/>
  <c r="Q670" i="32" s="1"/>
  <c r="R670" i="32" s="1"/>
  <c r="K670" i="32"/>
  <c r="N666" i="32"/>
  <c r="O666" i="32" s="1"/>
  <c r="K666" i="32"/>
  <c r="N662" i="32"/>
  <c r="Q662" i="32" s="1"/>
  <c r="R662" i="32" s="1"/>
  <c r="K662" i="32"/>
  <c r="N658" i="32"/>
  <c r="O658" i="32" s="1"/>
  <c r="K658" i="32"/>
  <c r="N566" i="32"/>
  <c r="Q566" i="32" s="1"/>
  <c r="R566" i="32" s="1"/>
  <c r="K566" i="32"/>
  <c r="N562" i="32"/>
  <c r="Q562" i="32" s="1"/>
  <c r="R562" i="32" s="1"/>
  <c r="K562" i="32"/>
  <c r="N554" i="32"/>
  <c r="O554" i="32" s="1"/>
  <c r="K554" i="32"/>
  <c r="N546" i="32"/>
  <c r="O546" i="32" s="1"/>
  <c r="K546" i="32"/>
  <c r="N538" i="32"/>
  <c r="O538" i="32" s="1"/>
  <c r="K538" i="32"/>
  <c r="N530" i="32"/>
  <c r="O530" i="32" s="1"/>
  <c r="K530" i="32"/>
  <c r="N526" i="32"/>
  <c r="O526" i="32" s="1"/>
  <c r="K526" i="32"/>
  <c r="N518" i="32"/>
  <c r="Q518" i="32" s="1"/>
  <c r="R518" i="32" s="1"/>
  <c r="K518" i="32"/>
  <c r="N514" i="32"/>
  <c r="O514" i="32" s="1"/>
  <c r="K514" i="32"/>
  <c r="N510" i="32"/>
  <c r="Q510" i="32" s="1"/>
  <c r="R510" i="32" s="1"/>
  <c r="K510" i="32"/>
  <c r="N506" i="32"/>
  <c r="O506" i="32" s="1"/>
  <c r="K506" i="32"/>
  <c r="N502" i="32"/>
  <c r="O502" i="32" s="1"/>
  <c r="K502" i="32"/>
  <c r="N498" i="32"/>
  <c r="Q498" i="32" s="1"/>
  <c r="R498" i="32" s="1"/>
  <c r="K498" i="32"/>
  <c r="N494" i="32"/>
  <c r="O494" i="32" s="1"/>
  <c r="K494" i="32"/>
  <c r="N490" i="32"/>
  <c r="Q490" i="32" s="1"/>
  <c r="R490" i="32" s="1"/>
  <c r="K490" i="32"/>
  <c r="N486" i="32"/>
  <c r="Q486" i="32" s="1"/>
  <c r="R486" i="32" s="1"/>
  <c r="K486" i="32"/>
  <c r="N482" i="32"/>
  <c r="O482" i="32" s="1"/>
  <c r="K482" i="32"/>
  <c r="N478" i="32"/>
  <c r="O478" i="32" s="1"/>
  <c r="K478" i="32"/>
  <c r="N474" i="32"/>
  <c r="Q474" i="32" s="1"/>
  <c r="R474" i="32" s="1"/>
  <c r="K474" i="32"/>
  <c r="N470" i="32"/>
  <c r="Q470" i="32" s="1"/>
  <c r="R470" i="32" s="1"/>
  <c r="K470" i="32"/>
  <c r="N466" i="32"/>
  <c r="Q466" i="32" s="1"/>
  <c r="R466" i="32" s="1"/>
  <c r="K466" i="32"/>
  <c r="N462" i="32"/>
  <c r="O462" i="32" s="1"/>
  <c r="K462" i="32"/>
  <c r="N454" i="32"/>
  <c r="Q454" i="32" s="1"/>
  <c r="R454" i="32" s="1"/>
  <c r="K454" i="32"/>
  <c r="N446" i="32"/>
  <c r="Q446" i="32" s="1"/>
  <c r="R446" i="32" s="1"/>
  <c r="K446" i="32"/>
  <c r="N438" i="32"/>
  <c r="O438" i="32" s="1"/>
  <c r="K438" i="32"/>
  <c r="N332" i="32"/>
  <c r="O332" i="32" s="1"/>
  <c r="K332" i="32"/>
  <c r="N320" i="32"/>
  <c r="Q320" i="32" s="1"/>
  <c r="R320" i="32" s="1"/>
  <c r="K320" i="32"/>
  <c r="N312" i="32"/>
  <c r="Q312" i="32" s="1"/>
  <c r="R312" i="32" s="1"/>
  <c r="K312" i="32"/>
  <c r="N304" i="32"/>
  <c r="Q304" i="32" s="1"/>
  <c r="R304" i="32" s="1"/>
  <c r="K304" i="32"/>
  <c r="N260" i="32"/>
  <c r="Q260" i="32" s="1"/>
  <c r="R260" i="32" s="1"/>
  <c r="K260" i="32"/>
  <c r="N255" i="32"/>
  <c r="Q255" i="32" s="1"/>
  <c r="R255" i="32" s="1"/>
  <c r="K255" i="32"/>
  <c r="N229" i="32"/>
  <c r="Q229" i="32" s="1"/>
  <c r="R229" i="32" s="1"/>
  <c r="K229" i="32"/>
  <c r="N181" i="32"/>
  <c r="O181" i="32" s="1"/>
  <c r="K181" i="32"/>
  <c r="N173" i="32"/>
  <c r="Q173" i="32" s="1"/>
  <c r="R173" i="32" s="1"/>
  <c r="K173" i="32"/>
  <c r="N169" i="32"/>
  <c r="Q169" i="32" s="1"/>
  <c r="R169" i="32" s="1"/>
  <c r="K169" i="32"/>
  <c r="N165" i="32"/>
  <c r="Q165" i="32" s="1"/>
  <c r="R165" i="32" s="1"/>
  <c r="K165" i="32"/>
  <c r="N161" i="32"/>
  <c r="O161" i="32" s="1"/>
  <c r="K161" i="32"/>
  <c r="N1451" i="32"/>
  <c r="Q1451" i="32" s="1"/>
  <c r="R1451" i="32" s="1"/>
  <c r="K1451" i="32"/>
  <c r="N1450" i="32"/>
  <c r="O1450" i="32" s="1"/>
  <c r="K1450" i="32"/>
  <c r="N1449" i="32"/>
  <c r="O1449" i="32" s="1"/>
  <c r="K1449" i="32"/>
  <c r="N1448" i="32"/>
  <c r="Q1448" i="32" s="1"/>
  <c r="R1448" i="32" s="1"/>
  <c r="K1448" i="32"/>
  <c r="N1447" i="32"/>
  <c r="Q1447" i="32" s="1"/>
  <c r="R1447" i="32" s="1"/>
  <c r="K1447" i="32"/>
  <c r="N1446" i="32"/>
  <c r="O1446" i="32" s="1"/>
  <c r="K1446" i="32"/>
  <c r="N1445" i="32"/>
  <c r="O1445" i="32" s="1"/>
  <c r="K1445" i="32"/>
  <c r="N1444" i="32"/>
  <c r="O1444" i="32" s="1"/>
  <c r="K1444" i="32"/>
  <c r="N1443" i="32"/>
  <c r="O1443" i="32" s="1"/>
  <c r="K1443" i="32"/>
  <c r="N1442" i="32"/>
  <c r="Q1442" i="32" s="1"/>
  <c r="R1442" i="32" s="1"/>
  <c r="K1442" i="32"/>
  <c r="N1441" i="32"/>
  <c r="Q1441" i="32" s="1"/>
  <c r="R1441" i="32" s="1"/>
  <c r="K1441" i="32"/>
  <c r="N1440" i="32"/>
  <c r="O1440" i="32" s="1"/>
  <c r="K1440" i="32"/>
  <c r="N1439" i="32"/>
  <c r="Q1439" i="32" s="1"/>
  <c r="R1439" i="32" s="1"/>
  <c r="K1439" i="32"/>
  <c r="N1438" i="32"/>
  <c r="O1438" i="32" s="1"/>
  <c r="K1438" i="32"/>
  <c r="N1437" i="32"/>
  <c r="O1437" i="32" s="1"/>
  <c r="K1437" i="32"/>
  <c r="N1436" i="32"/>
  <c r="Q1436" i="32" s="1"/>
  <c r="R1436" i="32" s="1"/>
  <c r="K1436" i="32"/>
  <c r="N1435" i="32"/>
  <c r="O1435" i="32" s="1"/>
  <c r="K1435" i="32"/>
  <c r="N1434" i="32"/>
  <c r="O1434" i="32" s="1"/>
  <c r="K1434" i="32"/>
  <c r="M1456" i="32"/>
  <c r="N1456" i="32"/>
  <c r="O1456" i="32" s="1"/>
  <c r="K1456" i="32"/>
  <c r="N1455" i="32"/>
  <c r="O1455" i="32" s="1"/>
  <c r="K1455" i="32"/>
  <c r="N1454" i="32"/>
  <c r="O1454" i="32" s="1"/>
  <c r="K1454" i="32"/>
  <c r="N1453" i="32"/>
  <c r="Q1453" i="32" s="1"/>
  <c r="R1453" i="32" s="1"/>
  <c r="K1453" i="32"/>
  <c r="N1452" i="32"/>
  <c r="O1452" i="32" s="1"/>
  <c r="K1452" i="32"/>
  <c r="I12" i="32"/>
  <c r="N14" i="32"/>
  <c r="O14" i="32" s="1"/>
  <c r="N8" i="32"/>
  <c r="Q8" i="32" s="1"/>
  <c r="R8" i="32" s="1"/>
  <c r="N11" i="32"/>
  <c r="O11" i="32" s="1"/>
  <c r="N12" i="32"/>
  <c r="O12" i="32" s="1"/>
  <c r="K12" i="32"/>
  <c r="N13" i="32"/>
  <c r="O13" i="32" s="1"/>
  <c r="K13" i="32"/>
  <c r="N9" i="32"/>
  <c r="Q9" i="32" s="1"/>
  <c r="R9" i="32" s="1"/>
  <c r="K9" i="32"/>
  <c r="I1437" i="32"/>
  <c r="Q1433" i="32"/>
  <c r="R1433" i="32" s="1"/>
  <c r="M1429" i="32"/>
  <c r="I1428" i="32"/>
  <c r="M1289" i="32"/>
  <c r="I1089" i="32"/>
  <c r="I814" i="32"/>
  <c r="M558" i="32"/>
  <c r="N1457" i="32"/>
  <c r="Q1457" i="32" s="1"/>
  <c r="R1457" i="32" s="1"/>
  <c r="K1457" i="32"/>
  <c r="M1450" i="32"/>
  <c r="M1447" i="32"/>
  <c r="M1439" i="32"/>
  <c r="M1452" i="32"/>
  <c r="I25" i="32"/>
  <c r="M518" i="32"/>
  <c r="I634" i="32"/>
  <c r="M1346" i="32"/>
  <c r="M1362" i="32"/>
  <c r="M1375" i="32"/>
  <c r="I1455" i="32"/>
  <c r="I1454" i="32"/>
  <c r="I626" i="32"/>
  <c r="M634" i="32"/>
  <c r="I586" i="32"/>
  <c r="M1350" i="32"/>
  <c r="M1446" i="32"/>
  <c r="I1445" i="32"/>
  <c r="I1444" i="32"/>
  <c r="M1435" i="32"/>
  <c r="M1434" i="32"/>
  <c r="M1431" i="32"/>
  <c r="I578" i="32"/>
  <c r="I658" i="32"/>
  <c r="I971" i="32"/>
  <c r="M1023" i="32"/>
  <c r="M1335" i="32"/>
  <c r="M29" i="32"/>
  <c r="I57" i="32"/>
  <c r="I65" i="32"/>
  <c r="I1021" i="32"/>
  <c r="M1039" i="32"/>
  <c r="M1457" i="32"/>
  <c r="I1452" i="32"/>
  <c r="I666" i="32"/>
  <c r="I558" i="32"/>
  <c r="M768" i="32"/>
  <c r="Q1249" i="32"/>
  <c r="R1249" i="32" s="1"/>
  <c r="I1441" i="32"/>
  <c r="I1053" i="32"/>
  <c r="I1456" i="32"/>
  <c r="M1454" i="32"/>
  <c r="M1437" i="32"/>
  <c r="I1436" i="32"/>
  <c r="M1427" i="32"/>
  <c r="M1453" i="32"/>
  <c r="M1367" i="32"/>
  <c r="M1449" i="32"/>
  <c r="M1430" i="32"/>
  <c r="I1429" i="32"/>
  <c r="I1425" i="32"/>
  <c r="I1457" i="32"/>
  <c r="I1453" i="32"/>
  <c r="M1455" i="32"/>
  <c r="I602" i="32"/>
  <c r="I474" i="32"/>
  <c r="I280" i="32"/>
  <c r="M1442" i="32"/>
  <c r="I957" i="32"/>
  <c r="M1093" i="32"/>
  <c r="M1041" i="32"/>
  <c r="M1029" i="32"/>
  <c r="M889" i="32"/>
  <c r="M1445" i="32"/>
  <c r="I312" i="32"/>
  <c r="I530" i="32"/>
  <c r="I590" i="32"/>
  <c r="I646" i="32"/>
  <c r="I674" i="32"/>
  <c r="I694" i="32"/>
  <c r="I941" i="32"/>
  <c r="I1045" i="32"/>
  <c r="M1085" i="32"/>
  <c r="I1237" i="32"/>
  <c r="I1381" i="32"/>
  <c r="I1373" i="32"/>
  <c r="M1302" i="32"/>
  <c r="I1290" i="32"/>
  <c r="I1278" i="32"/>
  <c r="I1234" i="32"/>
  <c r="I1106" i="32"/>
  <c r="I1098" i="32"/>
  <c r="I1090" i="32"/>
  <c r="I1062" i="32"/>
  <c r="M1050" i="32"/>
  <c r="M1034" i="32"/>
  <c r="M998" i="32"/>
  <c r="M994" i="32"/>
  <c r="I986" i="32"/>
  <c r="M894" i="32"/>
  <c r="M870" i="32"/>
  <c r="I854" i="32"/>
  <c r="I846" i="32"/>
  <c r="M842" i="32"/>
  <c r="M828" i="32"/>
  <c r="M819" i="32"/>
  <c r="M807" i="32"/>
  <c r="I803" i="32"/>
  <c r="I787" i="32"/>
  <c r="I777" i="32"/>
  <c r="I761" i="32"/>
  <c r="I751" i="32"/>
  <c r="I1448" i="32"/>
  <c r="I1432" i="32"/>
  <c r="M1425" i="32"/>
  <c r="M233" i="32"/>
  <c r="I490" i="32"/>
  <c r="M590" i="32"/>
  <c r="M646" i="32"/>
  <c r="M674" i="32"/>
  <c r="I742" i="32"/>
  <c r="I806" i="32"/>
  <c r="M961" i="32"/>
  <c r="I1005" i="32"/>
  <c r="M1025" i="32"/>
  <c r="I1400" i="32"/>
  <c r="I1418" i="32"/>
  <c r="M1398" i="32"/>
  <c r="I1386" i="32"/>
  <c r="M1374" i="32"/>
  <c r="M1370" i="32"/>
  <c r="M1451" i="32"/>
  <c r="M61" i="32"/>
  <c r="I550" i="32"/>
  <c r="I594" i="32"/>
  <c r="M602" i="32"/>
  <c r="I650" i="32"/>
  <c r="I776" i="32"/>
  <c r="I782" i="32"/>
  <c r="M1057" i="32"/>
  <c r="I1360" i="32"/>
  <c r="M1400" i="32"/>
  <c r="M1443" i="32"/>
  <c r="M1441" i="32"/>
  <c r="M1438" i="32"/>
  <c r="M1426" i="32"/>
  <c r="I73" i="32"/>
  <c r="M201" i="32"/>
  <c r="M550" i="32"/>
  <c r="I566" i="32"/>
  <c r="M678" i="32"/>
  <c r="I698" i="32"/>
  <c r="M945" i="32"/>
  <c r="M1017" i="32"/>
  <c r="M1049" i="32"/>
  <c r="I1449" i="32"/>
  <c r="I1440" i="32"/>
  <c r="I1450" i="32"/>
  <c r="I1446" i="32"/>
  <c r="I1442" i="32"/>
  <c r="I1438" i="32"/>
  <c r="I1434" i="32"/>
  <c r="I1430" i="32"/>
  <c r="I1426" i="32"/>
  <c r="I1451" i="32"/>
  <c r="M1448" i="32"/>
  <c r="I1447" i="32"/>
  <c r="M1444" i="32"/>
  <c r="I1443" i="32"/>
  <c r="M1440" i="32"/>
  <c r="I1439" i="32"/>
  <c r="M1436" i="32"/>
  <c r="I1435" i="32"/>
  <c r="M1432" i="32"/>
  <c r="I1431" i="32"/>
  <c r="M1428" i="32"/>
  <c r="I1427" i="32"/>
  <c r="M695" i="32"/>
  <c r="M683" i="32"/>
  <c r="M667" i="32"/>
  <c r="M659" i="32"/>
  <c r="M643" i="32"/>
  <c r="I435" i="32"/>
  <c r="M423" i="32"/>
  <c r="I1066" i="32"/>
  <c r="I890" i="32"/>
  <c r="M838" i="32"/>
  <c r="M1343" i="32"/>
  <c r="I7" i="32"/>
  <c r="I14" i="32"/>
  <c r="I819" i="32"/>
  <c r="M1366" i="32"/>
  <c r="I1354" i="32"/>
  <c r="M1334" i="32"/>
  <c r="M1318" i="32"/>
  <c r="M1263" i="32"/>
  <c r="I1259" i="32"/>
  <c r="I1243" i="32"/>
  <c r="M1095" i="32"/>
  <c r="I832" i="32"/>
  <c r="M7" i="32"/>
  <c r="M14" i="32"/>
  <c r="Q159" i="32"/>
  <c r="R159" i="32" s="1"/>
  <c r="I882" i="32"/>
  <c r="I10" i="32"/>
  <c r="M13" i="32"/>
  <c r="I9" i="32"/>
  <c r="M1368" i="32"/>
  <c r="M1344" i="32"/>
  <c r="M902" i="32"/>
  <c r="M765" i="32"/>
  <c r="I735" i="32"/>
  <c r="I475" i="32"/>
  <c r="M463" i="32"/>
  <c r="M443" i="32"/>
  <c r="M325" i="32"/>
  <c r="M1038" i="32"/>
  <c r="M1410" i="32"/>
  <c r="M1402" i="32"/>
  <c r="M1390" i="32"/>
  <c r="M1291" i="32"/>
  <c r="M1058" i="32"/>
  <c r="M1309" i="32"/>
  <c r="M986" i="32"/>
  <c r="M1328" i="32"/>
  <c r="M313" i="32"/>
  <c r="Q432" i="32"/>
  <c r="R432" i="32" s="1"/>
  <c r="M699" i="32"/>
  <c r="I743" i="32"/>
  <c r="M1270" i="32"/>
  <c r="M1338" i="32"/>
  <c r="I467" i="32"/>
  <c r="M926" i="32"/>
  <c r="M934" i="32"/>
  <c r="M1358" i="32"/>
  <c r="M1271" i="32"/>
  <c r="M707" i="32"/>
  <c r="M1067" i="32"/>
  <c r="O1321" i="32"/>
  <c r="M1342" i="32"/>
  <c r="M1014" i="32"/>
  <c r="M1026" i="32"/>
  <c r="I1390" i="32"/>
  <c r="M18" i="32"/>
  <c r="M96" i="32"/>
  <c r="M108" i="32"/>
  <c r="M116" i="32"/>
  <c r="M160" i="32"/>
  <c r="M168" i="32"/>
  <c r="M210" i="32"/>
  <c r="I224" i="32"/>
  <c r="I24" i="32"/>
  <c r="I41" i="32"/>
  <c r="I48" i="32"/>
  <c r="M58" i="32"/>
  <c r="M66" i="32"/>
  <c r="I89" i="32"/>
  <c r="I94" i="32"/>
  <c r="M102" i="32"/>
  <c r="I104" i="32"/>
  <c r="M120" i="32"/>
  <c r="M126" i="32"/>
  <c r="I147" i="32"/>
  <c r="M166" i="32"/>
  <c r="I179" i="32"/>
  <c r="M192" i="32"/>
  <c r="M208" i="32"/>
  <c r="M340" i="32"/>
  <c r="I507" i="32"/>
  <c r="I40" i="32"/>
  <c r="I50" i="32"/>
  <c r="I54" i="32"/>
  <c r="I82" i="32"/>
  <c r="I92" i="32"/>
  <c r="M138" i="32"/>
  <c r="I154" i="32"/>
  <c r="I194" i="32"/>
  <c r="I196" i="32"/>
  <c r="M321" i="32"/>
  <c r="I321" i="32"/>
  <c r="M779" i="32"/>
  <c r="I779" i="32"/>
  <c r="M92" i="32"/>
  <c r="I106" i="32"/>
  <c r="I148" i="32"/>
  <c r="M194" i="32"/>
  <c r="M719" i="32"/>
  <c r="I719" i="32"/>
  <c r="M21" i="32"/>
  <c r="M45" i="32"/>
  <c r="I80" i="32"/>
  <c r="M86" i="32"/>
  <c r="M106" i="32"/>
  <c r="M130" i="32"/>
  <c r="M144" i="32"/>
  <c r="M152" i="32"/>
  <c r="M158" i="32"/>
  <c r="M176" i="32"/>
  <c r="M200" i="32"/>
  <c r="I216" i="32"/>
  <c r="M329" i="32"/>
  <c r="I329" i="32"/>
  <c r="I336" i="32"/>
  <c r="M336" i="32"/>
  <c r="I20" i="32"/>
  <c r="M30" i="32"/>
  <c r="I44" i="32"/>
  <c r="M52" i="32"/>
  <c r="M62" i="32"/>
  <c r="M71" i="32"/>
  <c r="I74" i="32"/>
  <c r="M85" i="32"/>
  <c r="M98" i="32"/>
  <c r="I118" i="32"/>
  <c r="I162" i="32"/>
  <c r="I164" i="32"/>
  <c r="M170" i="32"/>
  <c r="M216" i="32"/>
  <c r="I485" i="32"/>
  <c r="M576" i="32"/>
  <c r="I576" i="32"/>
  <c r="I701" i="32"/>
  <c r="I763" i="32"/>
  <c r="M34" i="32"/>
  <c r="M36" i="32"/>
  <c r="M78" i="32"/>
  <c r="I84" i="32"/>
  <c r="M162" i="32"/>
  <c r="M164" i="32"/>
  <c r="I214" i="32"/>
  <c r="M344" i="32"/>
  <c r="I344" i="32"/>
  <c r="M538" i="32"/>
  <c r="I538" i="32"/>
  <c r="M504" i="32"/>
  <c r="M581" i="32"/>
  <c r="M586" i="32"/>
  <c r="M604" i="32"/>
  <c r="M616" i="32"/>
  <c r="M630" i="32"/>
  <c r="M636" i="32"/>
  <c r="M666" i="32"/>
  <c r="I768" i="32"/>
  <c r="I791" i="32"/>
  <c r="M803" i="32"/>
  <c r="M846" i="32"/>
  <c r="I893" i="32"/>
  <c r="M1037" i="32"/>
  <c r="I1037" i="32"/>
  <c r="I933" i="32"/>
  <c r="I949" i="32"/>
  <c r="M248" i="32"/>
  <c r="M254" i="32"/>
  <c r="M256" i="32"/>
  <c r="M269" i="32"/>
  <c r="M281" i="32"/>
  <c r="I305" i="32"/>
  <c r="M309" i="32"/>
  <c r="M317" i="32"/>
  <c r="I429" i="32"/>
  <c r="M441" i="32"/>
  <c r="M459" i="32"/>
  <c r="I465" i="32"/>
  <c r="M479" i="32"/>
  <c r="I481" i="32"/>
  <c r="I483" i="32"/>
  <c r="I518" i="32"/>
  <c r="I554" i="32"/>
  <c r="M628" i="32"/>
  <c r="M648" i="32"/>
  <c r="I678" i="32"/>
  <c r="M692" i="32"/>
  <c r="M697" i="32"/>
  <c r="M705" i="32"/>
  <c r="I712" i="32"/>
  <c r="I713" i="32"/>
  <c r="M735" i="32"/>
  <c r="M745" i="32"/>
  <c r="M767" i="32"/>
  <c r="M775" i="32"/>
  <c r="M787" i="32"/>
  <c r="M821" i="32"/>
  <c r="I831" i="32"/>
  <c r="M841" i="32"/>
  <c r="M875" i="32"/>
  <c r="I875" i="32"/>
  <c r="Q221" i="32"/>
  <c r="R221" i="32" s="1"/>
  <c r="M222" i="32"/>
  <c r="I288" i="32"/>
  <c r="I296" i="32"/>
  <c r="I297" i="32"/>
  <c r="I307" i="32"/>
  <c r="M316" i="32"/>
  <c r="I342" i="32"/>
  <c r="M435" i="32"/>
  <c r="I461" i="32"/>
  <c r="M465" i="32"/>
  <c r="I491" i="32"/>
  <c r="I493" i="32"/>
  <c r="I501" i="32"/>
  <c r="M565" i="32"/>
  <c r="I616" i="32"/>
  <c r="I623" i="32"/>
  <c r="I686" i="32"/>
  <c r="M691" i="32"/>
  <c r="I740" i="32"/>
  <c r="M774" i="32"/>
  <c r="M811" i="32"/>
  <c r="I865" i="32"/>
  <c r="I287" i="32"/>
  <c r="M342" i="32"/>
  <c r="M464" i="32"/>
  <c r="Q584" i="32"/>
  <c r="R584" i="32" s="1"/>
  <c r="M715" i="32"/>
  <c r="Q716" i="32"/>
  <c r="R716" i="32" s="1"/>
  <c r="M220" i="32"/>
  <c r="M234" i="32"/>
  <c r="M742" i="32"/>
  <c r="M273" i="32"/>
  <c r="M285" i="32"/>
  <c r="M455" i="32"/>
  <c r="I477" i="32"/>
  <c r="M491" i="32"/>
  <c r="M512" i="32"/>
  <c r="I534" i="32"/>
  <c r="I562" i="32"/>
  <c r="M620" i="32"/>
  <c r="M703" i="32"/>
  <c r="M708" i="32"/>
  <c r="I817" i="32"/>
  <c r="M206" i="32"/>
  <c r="I299" i="32"/>
  <c r="I313" i="32"/>
  <c r="I331" i="32"/>
  <c r="M439" i="32"/>
  <c r="M467" i="32"/>
  <c r="I497" i="32"/>
  <c r="M507" i="32"/>
  <c r="M510" i="32"/>
  <c r="M511" i="32"/>
  <c r="I546" i="32"/>
  <c r="M557" i="32"/>
  <c r="M562" i="32"/>
  <c r="M564" i="32"/>
  <c r="I570" i="32"/>
  <c r="M582" i="32"/>
  <c r="I600" i="32"/>
  <c r="M605" i="32"/>
  <c r="I610" i="32"/>
  <c r="M637" i="32"/>
  <c r="I672" i="32"/>
  <c r="M686" i="32"/>
  <c r="M739" i="32"/>
  <c r="I759" i="32"/>
  <c r="I785" i="32"/>
  <c r="I798" i="32"/>
  <c r="I807" i="32"/>
  <c r="I815" i="32"/>
  <c r="I844" i="32"/>
  <c r="M1077" i="32"/>
  <c r="M958" i="32"/>
  <c r="M967" i="32"/>
  <c r="I988" i="32"/>
  <c r="M991" i="32"/>
  <c r="I1012" i="32"/>
  <c r="I1074" i="32"/>
  <c r="M1080" i="32"/>
  <c r="M1237" i="32"/>
  <c r="I1272" i="32"/>
  <c r="M1287" i="32"/>
  <c r="I1406" i="32"/>
  <c r="I873" i="32"/>
  <c r="I891" i="32"/>
  <c r="M971" i="32"/>
  <c r="M1248" i="32"/>
  <c r="I1266" i="32"/>
  <c r="M1277" i="32"/>
  <c r="M1310" i="32"/>
  <c r="M1314" i="32"/>
  <c r="I1329" i="32"/>
  <c r="M871" i="32"/>
  <c r="I897" i="32"/>
  <c r="I925" i="32"/>
  <c r="I969" i="32"/>
  <c r="I1069" i="32"/>
  <c r="M1071" i="32"/>
  <c r="I1240" i="32"/>
  <c r="I1245" i="32"/>
  <c r="M1280" i="32"/>
  <c r="O1294" i="32"/>
  <c r="Q1298" i="32"/>
  <c r="R1298" i="32" s="1"/>
  <c r="I1309" i="32"/>
  <c r="I1318" i="32"/>
  <c r="M1347" i="32"/>
  <c r="I1422" i="32"/>
  <c r="I1424" i="32"/>
  <c r="M878" i="32"/>
  <c r="M925" i="32"/>
  <c r="M1059" i="32"/>
  <c r="M1069" i="32"/>
  <c r="M1070" i="32"/>
  <c r="I1311" i="32"/>
  <c r="M1312" i="32"/>
  <c r="I1328" i="32"/>
  <c r="I1338" i="32"/>
  <c r="I1342" i="32"/>
  <c r="I1357" i="32"/>
  <c r="M1422" i="32"/>
  <c r="M849" i="32"/>
  <c r="M873" i="32"/>
  <c r="M888" i="32"/>
  <c r="M909" i="32"/>
  <c r="I963" i="32"/>
  <c r="M1272" i="32"/>
  <c r="M1382" i="32"/>
  <c r="M1395" i="32"/>
  <c r="I1397" i="32"/>
  <c r="I870" i="32"/>
  <c r="M901" i="32"/>
  <c r="I902" i="32"/>
  <c r="M907" i="32"/>
  <c r="M935" i="32"/>
  <c r="M937" i="32"/>
  <c r="M942" i="32"/>
  <c r="M943" i="32"/>
  <c r="I979" i="32"/>
  <c r="M1001" i="32"/>
  <c r="M1006" i="32"/>
  <c r="I1016" i="32"/>
  <c r="M1022" i="32"/>
  <c r="M1088" i="32"/>
  <c r="M1394" i="32"/>
  <c r="M1406" i="32"/>
  <c r="M1414" i="32"/>
  <c r="I848" i="32"/>
  <c r="M854" i="32"/>
  <c r="M855" i="32"/>
  <c r="M966" i="32"/>
  <c r="M969" i="32"/>
  <c r="I1000" i="32"/>
  <c r="I1029" i="32"/>
  <c r="M1030" i="32"/>
  <c r="M1031" i="32"/>
  <c r="I1054" i="32"/>
  <c r="I1073" i="32"/>
  <c r="I1080" i="32"/>
  <c r="M1269" i="32"/>
  <c r="M1285" i="32"/>
  <c r="I1288" i="32"/>
  <c r="M1293" i="32"/>
  <c r="M1294" i="32"/>
  <c r="I1300" i="32"/>
  <c r="I1350" i="32"/>
  <c r="M1351" i="32"/>
  <c r="I1405" i="32"/>
  <c r="I1413" i="32"/>
  <c r="I81" i="32"/>
  <c r="I96" i="32"/>
  <c r="I188" i="32"/>
  <c r="I108" i="32"/>
  <c r="I130" i="32"/>
  <c r="I176" i="32"/>
  <c r="I198" i="32"/>
  <c r="I220" i="32"/>
  <c r="M228" i="32"/>
  <c r="I230" i="32"/>
  <c r="M267" i="32"/>
  <c r="M580" i="32"/>
  <c r="I46" i="32"/>
  <c r="M69" i="32"/>
  <c r="I110" i="32"/>
  <c r="M118" i="32"/>
  <c r="I120" i="32"/>
  <c r="I132" i="32"/>
  <c r="M154" i="32"/>
  <c r="I156" i="32"/>
  <c r="I178" i="32"/>
  <c r="M188" i="32"/>
  <c r="I210" i="32"/>
  <c r="I248" i="32"/>
  <c r="I271" i="32"/>
  <c r="M425" i="32"/>
  <c r="M451" i="32"/>
  <c r="I451" i="32"/>
  <c r="M471" i="32"/>
  <c r="M536" i="32"/>
  <c r="I582" i="32"/>
  <c r="M614" i="32"/>
  <c r="I618" i="32"/>
  <c r="M656" i="32"/>
  <c r="I656" i="32"/>
  <c r="M795" i="32"/>
  <c r="I826" i="32"/>
  <c r="M955" i="32"/>
  <c r="I955" i="32"/>
  <c r="I1082" i="32"/>
  <c r="I128" i="32"/>
  <c r="I1316" i="32"/>
  <c r="M1316" i="32"/>
  <c r="I42" i="32"/>
  <c r="I8" i="32"/>
  <c r="M12" i="32"/>
  <c r="I18" i="32"/>
  <c r="I22" i="32"/>
  <c r="M55" i="32"/>
  <c r="M60" i="32"/>
  <c r="I66" i="32"/>
  <c r="I70" i="32"/>
  <c r="I100" i="32"/>
  <c r="I122" i="32"/>
  <c r="I134" i="32"/>
  <c r="I144" i="32"/>
  <c r="I168" i="32"/>
  <c r="I180" i="32"/>
  <c r="I190" i="32"/>
  <c r="I200" i="32"/>
  <c r="I212" i="32"/>
  <c r="I232" i="32"/>
  <c r="I250" i="32"/>
  <c r="M259" i="32"/>
  <c r="Q261" i="32"/>
  <c r="R261" i="32" s="1"/>
  <c r="M264" i="32"/>
  <c r="I273" i="32"/>
  <c r="Q300" i="32"/>
  <c r="R300" i="32" s="1"/>
  <c r="M424" i="32"/>
  <c r="I458" i="32"/>
  <c r="M475" i="32"/>
  <c r="I512" i="32"/>
  <c r="I599" i="32"/>
  <c r="M680" i="32"/>
  <c r="I728" i="32"/>
  <c r="I638" i="32"/>
  <c r="M638" i="32"/>
  <c r="M1279" i="32"/>
  <c r="M1317" i="32"/>
  <c r="M427" i="32"/>
  <c r="I427" i="32"/>
  <c r="I505" i="32"/>
  <c r="M514" i="32"/>
  <c r="I514" i="32"/>
  <c r="M540" i="32"/>
  <c r="I834" i="32"/>
  <c r="M864" i="32"/>
  <c r="I86" i="32"/>
  <c r="I17" i="32"/>
  <c r="I26" i="32"/>
  <c r="I30" i="32"/>
  <c r="M42" i="32"/>
  <c r="I49" i="32"/>
  <c r="M53" i="32"/>
  <c r="M79" i="32"/>
  <c r="M84" i="32"/>
  <c r="I90" i="32"/>
  <c r="I102" i="32"/>
  <c r="M110" i="32"/>
  <c r="I112" i="32"/>
  <c r="I146" i="32"/>
  <c r="M156" i="32"/>
  <c r="I158" i="32"/>
  <c r="I170" i="32"/>
  <c r="I192" i="32"/>
  <c r="I202" i="32"/>
  <c r="M217" i="32"/>
  <c r="I222" i="32"/>
  <c r="I234" i="32"/>
  <c r="Q252" i="32"/>
  <c r="R252" i="32" s="1"/>
  <c r="M255" i="32"/>
  <c r="I266" i="32"/>
  <c r="I275" i="32"/>
  <c r="I279" i="32"/>
  <c r="M283" i="32"/>
  <c r="I289" i="32"/>
  <c r="M292" i="32"/>
  <c r="M449" i="32"/>
  <c r="M487" i="32"/>
  <c r="M496" i="32"/>
  <c r="M524" i="32"/>
  <c r="I536" i="32"/>
  <c r="I544" i="32"/>
  <c r="M548" i="32"/>
  <c r="M552" i="32"/>
  <c r="M568" i="32"/>
  <c r="I568" i="32"/>
  <c r="M608" i="32"/>
  <c r="M612" i="32"/>
  <c r="I670" i="32"/>
  <c r="I801" i="32"/>
  <c r="M801" i="32"/>
  <c r="I1231" i="32"/>
  <c r="M1231" i="32"/>
  <c r="I269" i="32"/>
  <c r="I883" i="32"/>
  <c r="M1326" i="32"/>
  <c r="I1326" i="32"/>
  <c r="M39" i="32"/>
  <c r="M44" i="32"/>
  <c r="M77" i="32"/>
  <c r="M122" i="32"/>
  <c r="M275" i="32"/>
  <c r="M277" i="32"/>
  <c r="I295" i="32"/>
  <c r="M301" i="32"/>
  <c r="M448" i="32"/>
  <c r="I642" i="32"/>
  <c r="M867" i="32"/>
  <c r="I867" i="32"/>
  <c r="I36" i="32"/>
  <c r="M15" i="32"/>
  <c r="Q16" i="32"/>
  <c r="R16" i="32" s="1"/>
  <c r="M20" i="32"/>
  <c r="M26" i="32"/>
  <c r="I32" i="32"/>
  <c r="I33" i="32"/>
  <c r="M37" i="32"/>
  <c r="I63" i="32"/>
  <c r="M68" i="32"/>
  <c r="I78" i="32"/>
  <c r="I138" i="32"/>
  <c r="I186" i="32"/>
  <c r="M289" i="32"/>
  <c r="I315" i="32"/>
  <c r="M334" i="32"/>
  <c r="I334" i="32"/>
  <c r="M447" i="32"/>
  <c r="M483" i="32"/>
  <c r="M499" i="32"/>
  <c r="I499" i="32"/>
  <c r="M522" i="32"/>
  <c r="I522" i="32"/>
  <c r="M542" i="32"/>
  <c r="I542" i="32"/>
  <c r="M566" i="32"/>
  <c r="M596" i="32"/>
  <c r="M668" i="32"/>
  <c r="I680" i="32"/>
  <c r="M693" i="32"/>
  <c r="I693" i="32"/>
  <c r="M848" i="32"/>
  <c r="M866" i="32"/>
  <c r="I866" i="32"/>
  <c r="M307" i="32"/>
  <c r="M333" i="32"/>
  <c r="I425" i="32"/>
  <c r="I443" i="32"/>
  <c r="M456" i="32"/>
  <c r="M473" i="32"/>
  <c r="M541" i="32"/>
  <c r="Q574" i="32"/>
  <c r="R574" i="32" s="1"/>
  <c r="M597" i="32"/>
  <c r="M640" i="32"/>
  <c r="Q648" i="32"/>
  <c r="R648" i="32" s="1"/>
  <c r="M702" i="32"/>
  <c r="I702" i="32"/>
  <c r="I861" i="32"/>
  <c r="M905" i="32"/>
  <c r="I905" i="32"/>
  <c r="M947" i="32"/>
  <c r="M323" i="32"/>
  <c r="M421" i="32"/>
  <c r="M462" i="32"/>
  <c r="M573" i="32"/>
  <c r="M578" i="32"/>
  <c r="I707" i="32"/>
  <c r="M783" i="32"/>
  <c r="I783" i="32"/>
  <c r="I859" i="32"/>
  <c r="M1033" i="32"/>
  <c r="I1033" i="32"/>
  <c r="M1063" i="32"/>
  <c r="M315" i="32"/>
  <c r="M341" i="32"/>
  <c r="M530" i="32"/>
  <c r="M589" i="32"/>
  <c r="M603" i="32"/>
  <c r="M618" i="32"/>
  <c r="I654" i="32"/>
  <c r="M799" i="32"/>
  <c r="I799" i="32"/>
  <c r="M850" i="32"/>
  <c r="I850" i="32"/>
  <c r="I973" i="32"/>
  <c r="M979" i="32"/>
  <c r="M331" i="32"/>
  <c r="M431" i="32"/>
  <c r="M440" i="32"/>
  <c r="M478" i="32"/>
  <c r="M488" i="32"/>
  <c r="M533" i="32"/>
  <c r="M594" i="32"/>
  <c r="M653" i="32"/>
  <c r="Q655" i="32"/>
  <c r="R655" i="32" s="1"/>
  <c r="I690" i="32"/>
  <c r="M723" i="32"/>
  <c r="M896" i="32"/>
  <c r="M1013" i="32"/>
  <c r="I1013" i="32"/>
  <c r="I1061" i="32"/>
  <c r="M303" i="32"/>
  <c r="M429" i="32"/>
  <c r="I482" i="32"/>
  <c r="M494" i="32"/>
  <c r="M528" i="32"/>
  <c r="M549" i="32"/>
  <c r="M554" i="32"/>
  <c r="I560" i="32"/>
  <c r="M584" i="32"/>
  <c r="M652" i="32"/>
  <c r="I773" i="32"/>
  <c r="I805" i="32"/>
  <c r="I830" i="32"/>
  <c r="M931" i="32"/>
  <c r="I931" i="32"/>
  <c r="M1007" i="32"/>
  <c r="M1392" i="32"/>
  <c r="M626" i="32"/>
  <c r="M701" i="32"/>
  <c r="M721" i="32"/>
  <c r="M793" i="32"/>
  <c r="M845" i="32"/>
  <c r="I845" i="32"/>
  <c r="I921" i="32"/>
  <c r="M921" i="32"/>
  <c r="I923" i="32"/>
  <c r="I929" i="32"/>
  <c r="M929" i="32"/>
  <c r="M981" i="32"/>
  <c r="I981" i="32"/>
  <c r="I999" i="32"/>
  <c r="M999" i="32"/>
  <c r="M1072" i="32"/>
  <c r="I1072" i="32"/>
  <c r="I630" i="32"/>
  <c r="M650" i="32"/>
  <c r="I662" i="32"/>
  <c r="I664" i="32"/>
  <c r="M675" i="32"/>
  <c r="I682" i="32"/>
  <c r="M690" i="32"/>
  <c r="M698" i="32"/>
  <c r="M724" i="32"/>
  <c r="I733" i="32"/>
  <c r="M751" i="32"/>
  <c r="M761" i="32"/>
  <c r="M773" i="32"/>
  <c r="I775" i="32"/>
  <c r="I809" i="32"/>
  <c r="M824" i="32"/>
  <c r="I824" i="32"/>
  <c r="I838" i="32"/>
  <c r="Q856" i="32"/>
  <c r="R856" i="32" s="1"/>
  <c r="M913" i="32"/>
  <c r="I913" i="32"/>
  <c r="I919" i="32"/>
  <c r="M919" i="32"/>
  <c r="I953" i="32"/>
  <c r="M953" i="32"/>
  <c r="M1009" i="32"/>
  <c r="I1009" i="32"/>
  <c r="M660" i="32"/>
  <c r="M682" i="32"/>
  <c r="M717" i="32"/>
  <c r="M731" i="32"/>
  <c r="M747" i="32"/>
  <c r="M815" i="32"/>
  <c r="I863" i="32"/>
  <c r="I864" i="32"/>
  <c r="M872" i="32"/>
  <c r="I872" i="32"/>
  <c r="M887" i="32"/>
  <c r="M891" i="32"/>
  <c r="M897" i="32"/>
  <c r="I898" i="32"/>
  <c r="I899" i="32"/>
  <c r="M910" i="32"/>
  <c r="I927" i="32"/>
  <c r="M927" i="32"/>
  <c r="M939" i="32"/>
  <c r="M997" i="32"/>
  <c r="I997" i="32"/>
  <c r="I1008" i="32"/>
  <c r="I624" i="32"/>
  <c r="I632" i="32"/>
  <c r="M642" i="32"/>
  <c r="M658" i="32"/>
  <c r="M729" i="32"/>
  <c r="M743" i="32"/>
  <c r="M791" i="32"/>
  <c r="I851" i="32"/>
  <c r="M886" i="32"/>
  <c r="I917" i="32"/>
  <c r="I951" i="32"/>
  <c r="M951" i="32"/>
  <c r="I996" i="32"/>
  <c r="M1035" i="32"/>
  <c r="I1035" i="32"/>
  <c r="I1101" i="32"/>
  <c r="M832" i="32"/>
  <c r="M859" i="32"/>
  <c r="M881" i="32"/>
  <c r="M883" i="32"/>
  <c r="M893" i="32"/>
  <c r="I943" i="32"/>
  <c r="I945" i="32"/>
  <c r="M974" i="32"/>
  <c r="M990" i="32"/>
  <c r="M1064" i="32"/>
  <c r="M1099" i="32"/>
  <c r="I1307" i="32"/>
  <c r="M1307" i="32"/>
  <c r="I1371" i="32"/>
  <c r="M1371" i="32"/>
  <c r="M844" i="32"/>
  <c r="M862" i="32"/>
  <c r="M877" i="32"/>
  <c r="M917" i="32"/>
  <c r="M918" i="32"/>
  <c r="I1081" i="32"/>
  <c r="I1292" i="32"/>
  <c r="M1369" i="32"/>
  <c r="I1369" i="32"/>
  <c r="M826" i="32"/>
  <c r="I853" i="32"/>
  <c r="M865" i="32"/>
  <c r="M904" i="32"/>
  <c r="I935" i="32"/>
  <c r="I937" i="32"/>
  <c r="I961" i="32"/>
  <c r="M987" i="32"/>
  <c r="I959" i="32"/>
  <c r="I977" i="32"/>
  <c r="M977" i="32"/>
  <c r="I985" i="32"/>
  <c r="M985" i="32"/>
  <c r="I992" i="32"/>
  <c r="M993" i="32"/>
  <c r="I993" i="32"/>
  <c r="I1233" i="32"/>
  <c r="M1233" i="32"/>
  <c r="I1365" i="32"/>
  <c r="I975" i="32"/>
  <c r="M975" i="32"/>
  <c r="I983" i="32"/>
  <c r="M983" i="32"/>
  <c r="I991" i="32"/>
  <c r="M1002" i="32"/>
  <c r="M1011" i="32"/>
  <c r="I1011" i="32"/>
  <c r="I1015" i="32"/>
  <c r="I1028" i="32"/>
  <c r="M1084" i="32"/>
  <c r="M1103" i="32"/>
  <c r="I1103" i="32"/>
  <c r="I1363" i="32"/>
  <c r="M1363" i="32"/>
  <c r="M1065" i="32"/>
  <c r="M1083" i="32"/>
  <c r="I1229" i="32"/>
  <c r="I1275" i="32"/>
  <c r="M950" i="32"/>
  <c r="M982" i="32"/>
  <c r="M1005" i="32"/>
  <c r="M1012" i="32"/>
  <c r="I1067" i="32"/>
  <c r="I1105" i="32"/>
  <c r="I1227" i="32"/>
  <c r="I1280" i="32"/>
  <c r="I1324" i="32"/>
  <c r="M1324" i="32"/>
  <c r="I1349" i="32"/>
  <c r="M1352" i="32"/>
  <c r="I1379" i="32"/>
  <c r="M1379" i="32"/>
  <c r="I1421" i="32"/>
  <c r="M1003" i="32"/>
  <c r="I1031" i="32"/>
  <c r="I1039" i="32"/>
  <c r="M1042" i="32"/>
  <c r="M1048" i="32"/>
  <c r="I1064" i="32"/>
  <c r="I1093" i="32"/>
  <c r="M1101" i="32"/>
  <c r="M1278" i="32"/>
  <c r="M1092" i="32"/>
  <c r="I1235" i="32"/>
  <c r="I1242" i="32"/>
  <c r="I1256" i="32"/>
  <c r="M1322" i="32"/>
  <c r="I1355" i="32"/>
  <c r="M1355" i="32"/>
  <c r="M989" i="32"/>
  <c r="M1021" i="32"/>
  <c r="I1023" i="32"/>
  <c r="M1055" i="32"/>
  <c r="M1091" i="32"/>
  <c r="Q1226" i="32"/>
  <c r="R1226" i="32" s="1"/>
  <c r="M1290" i="32"/>
  <c r="M1320" i="32"/>
  <c r="M1373" i="32"/>
  <c r="O1373" i="32"/>
  <c r="I1389" i="32"/>
  <c r="I1394" i="32"/>
  <c r="I1403" i="32"/>
  <c r="M1403" i="32"/>
  <c r="M1253" i="32"/>
  <c r="I1277" i="32"/>
  <c r="M1339" i="32"/>
  <c r="I1356" i="32"/>
  <c r="Q1238" i="32"/>
  <c r="R1238" i="32" s="1"/>
  <c r="M1245" i="32"/>
  <c r="M1268" i="32"/>
  <c r="I1294" i="32"/>
  <c r="I1315" i="32"/>
  <c r="I1320" i="32"/>
  <c r="I1325" i="32"/>
  <c r="M1345" i="32"/>
  <c r="I1347" i="32"/>
  <c r="I1348" i="32"/>
  <c r="I1353" i="32"/>
  <c r="M1360" i="32"/>
  <c r="I1382" i="32"/>
  <c r="M1386" i="32"/>
  <c r="I1387" i="32"/>
  <c r="Q1258" i="32"/>
  <c r="R1258" i="32" s="1"/>
  <c r="M1330" i="32"/>
  <c r="M1354" i="32"/>
  <c r="I1384" i="32"/>
  <c r="I1408" i="32"/>
  <c r="I1411" i="32"/>
  <c r="M1424" i="32"/>
  <c r="I1414" i="32"/>
  <c r="M1418" i="32"/>
  <c r="M1286" i="32"/>
  <c r="M1295" i="32"/>
  <c r="I1332" i="32"/>
  <c r="M1384" i="32"/>
  <c r="I1395" i="32"/>
  <c r="M1408" i="32"/>
  <c r="I1419" i="32"/>
  <c r="M1229" i="32"/>
  <c r="M1306" i="32"/>
  <c r="I1330" i="32"/>
  <c r="I1340" i="32"/>
  <c r="I1352" i="32"/>
  <c r="M1353" i="32"/>
  <c r="Q1373" i="32"/>
  <c r="R1373" i="32" s="1"/>
  <c r="M1378" i="32"/>
  <c r="M1387" i="32"/>
  <c r="I1392" i="32"/>
  <c r="I1416" i="32"/>
  <c r="Q6" i="32"/>
  <c r="R6" i="32" s="1"/>
  <c r="M8" i="32"/>
  <c r="M31" i="32"/>
  <c r="M47" i="32"/>
  <c r="M63" i="32"/>
  <c r="M9" i="32"/>
  <c r="I11" i="32"/>
  <c r="M17" i="32"/>
  <c r="I19" i="32"/>
  <c r="M25" i="32"/>
  <c r="I27" i="32"/>
  <c r="M33" i="32"/>
  <c r="I35" i="32"/>
  <c r="M41" i="32"/>
  <c r="I43" i="32"/>
  <c r="M49" i="32"/>
  <c r="I51" i="32"/>
  <c r="M57" i="32"/>
  <c r="I59" i="32"/>
  <c r="M65" i="32"/>
  <c r="I67" i="32"/>
  <c r="M73" i="32"/>
  <c r="I75" i="32"/>
  <c r="M81" i="32"/>
  <c r="I83" i="32"/>
  <c r="M89" i="32"/>
  <c r="I91" i="32"/>
  <c r="M135" i="32"/>
  <c r="I135" i="32"/>
  <c r="M153" i="32"/>
  <c r="M185" i="32"/>
  <c r="M485" i="32"/>
  <c r="I950" i="32"/>
  <c r="M1019" i="32"/>
  <c r="M141" i="32"/>
  <c r="I141" i="32"/>
  <c r="M167" i="32"/>
  <c r="I167" i="32"/>
  <c r="M173" i="32"/>
  <c r="I173" i="32"/>
  <c r="M199" i="32"/>
  <c r="I199" i="32"/>
  <c r="M205" i="32"/>
  <c r="I205" i="32"/>
  <c r="M231" i="32"/>
  <c r="I231" i="32"/>
  <c r="M237" i="32"/>
  <c r="I237" i="32"/>
  <c r="M270" i="32"/>
  <c r="I270" i="32"/>
  <c r="I631" i="32"/>
  <c r="M647" i="32"/>
  <c r="I647" i="32"/>
  <c r="M11" i="32"/>
  <c r="I13" i="32"/>
  <c r="M19" i="32"/>
  <c r="I21" i="32"/>
  <c r="M27" i="32"/>
  <c r="I29" i="32"/>
  <c r="M35" i="32"/>
  <c r="I37" i="32"/>
  <c r="M43" i="32"/>
  <c r="I45" i="32"/>
  <c r="M51" i="32"/>
  <c r="I53" i="32"/>
  <c r="M59" i="32"/>
  <c r="I61" i="32"/>
  <c r="M67" i="32"/>
  <c r="I69" i="32"/>
  <c r="M75" i="32"/>
  <c r="I77" i="32"/>
  <c r="M83" i="32"/>
  <c r="I85" i="32"/>
  <c r="M91" i="32"/>
  <c r="M161" i="32"/>
  <c r="M193" i="32"/>
  <c r="M225" i="32"/>
  <c r="M457" i="32"/>
  <c r="I457" i="32"/>
  <c r="M498" i="32"/>
  <c r="I498" i="32"/>
  <c r="M24" i="32"/>
  <c r="M32" i="32"/>
  <c r="M40" i="32"/>
  <c r="M48" i="32"/>
  <c r="M56" i="32"/>
  <c r="M64" i="32"/>
  <c r="M72" i="32"/>
  <c r="M80" i="32"/>
  <c r="M88" i="32"/>
  <c r="M95" i="32"/>
  <c r="I95" i="32"/>
  <c r="I99" i="32"/>
  <c r="M99" i="32"/>
  <c r="M103" i="32"/>
  <c r="I103" i="32"/>
  <c r="I107" i="32"/>
  <c r="M107" i="32"/>
  <c r="M111" i="32"/>
  <c r="I111" i="32"/>
  <c r="I115" i="32"/>
  <c r="M115" i="32"/>
  <c r="M119" i="32"/>
  <c r="I119" i="32"/>
  <c r="I123" i="32"/>
  <c r="M123" i="32"/>
  <c r="M127" i="32"/>
  <c r="I127" i="32"/>
  <c r="M137" i="32"/>
  <c r="I137" i="32"/>
  <c r="M143" i="32"/>
  <c r="I143" i="32"/>
  <c r="M149" i="32"/>
  <c r="I149" i="32"/>
  <c r="I155" i="32"/>
  <c r="M175" i="32"/>
  <c r="I175" i="32"/>
  <c r="M181" i="32"/>
  <c r="I181" i="32"/>
  <c r="Q182" i="32"/>
  <c r="R182" i="32" s="1"/>
  <c r="I187" i="32"/>
  <c r="M207" i="32"/>
  <c r="I207" i="32"/>
  <c r="M213" i="32"/>
  <c r="I213" i="32"/>
  <c r="I219" i="32"/>
  <c r="M239" i="32"/>
  <c r="I239" i="32"/>
  <c r="M251" i="32"/>
  <c r="I251" i="32"/>
  <c r="I257" i="32"/>
  <c r="M304" i="32"/>
  <c r="I304" i="32"/>
  <c r="I472" i="32"/>
  <c r="M472" i="32"/>
  <c r="I15" i="32"/>
  <c r="I23" i="32"/>
  <c r="I39" i="32"/>
  <c r="I55" i="32"/>
  <c r="I71" i="32"/>
  <c r="I79" i="32"/>
  <c r="I87" i="32"/>
  <c r="M169" i="32"/>
  <c r="Q238" i="32"/>
  <c r="R238" i="32" s="1"/>
  <c r="M460" i="32"/>
  <c r="I460" i="32"/>
  <c r="I471" i="32"/>
  <c r="M477" i="32"/>
  <c r="M133" i="32"/>
  <c r="I133" i="32"/>
  <c r="M151" i="32"/>
  <c r="I151" i="32"/>
  <c r="M157" i="32"/>
  <c r="I157" i="32"/>
  <c r="M183" i="32"/>
  <c r="I183" i="32"/>
  <c r="M189" i="32"/>
  <c r="I189" i="32"/>
  <c r="M215" i="32"/>
  <c r="I215" i="32"/>
  <c r="M253" i="32"/>
  <c r="I253" i="32"/>
  <c r="M260" i="32"/>
  <c r="I260" i="32"/>
  <c r="M318" i="32"/>
  <c r="I487" i="32"/>
  <c r="M129" i="32"/>
  <c r="I129" i="32"/>
  <c r="M145" i="32"/>
  <c r="M177" i="32"/>
  <c r="M209" i="32"/>
  <c r="M247" i="32"/>
  <c r="M93" i="32"/>
  <c r="I93" i="32"/>
  <c r="M97" i="32"/>
  <c r="I97" i="32"/>
  <c r="M101" i="32"/>
  <c r="I101" i="32"/>
  <c r="M105" i="32"/>
  <c r="I105" i="32"/>
  <c r="M109" i="32"/>
  <c r="I109" i="32"/>
  <c r="M113" i="32"/>
  <c r="I113" i="32"/>
  <c r="M117" i="32"/>
  <c r="I117" i="32"/>
  <c r="M121" i="32"/>
  <c r="I121" i="32"/>
  <c r="M125" i="32"/>
  <c r="I125" i="32"/>
  <c r="I139" i="32"/>
  <c r="M165" i="32"/>
  <c r="I165" i="32"/>
  <c r="I171" i="32"/>
  <c r="M191" i="32"/>
  <c r="I191" i="32"/>
  <c r="M197" i="32"/>
  <c r="I197" i="32"/>
  <c r="I203" i="32"/>
  <c r="M223" i="32"/>
  <c r="I223" i="32"/>
  <c r="M229" i="32"/>
  <c r="I229" i="32"/>
  <c r="I235" i="32"/>
  <c r="M262" i="32"/>
  <c r="I262" i="32"/>
  <c r="M268" i="32"/>
  <c r="I268" i="32"/>
  <c r="M131" i="32"/>
  <c r="M139" i="32"/>
  <c r="M147" i="32"/>
  <c r="M155" i="32"/>
  <c r="M163" i="32"/>
  <c r="M171" i="32"/>
  <c r="M179" i="32"/>
  <c r="M187" i="32"/>
  <c r="M195" i="32"/>
  <c r="M203" i="32"/>
  <c r="M211" i="32"/>
  <c r="M219" i="32"/>
  <c r="M227" i="32"/>
  <c r="M235" i="32"/>
  <c r="M249" i="32"/>
  <c r="M257" i="32"/>
  <c r="M266" i="32"/>
  <c r="M279" i="32"/>
  <c r="M287" i="32"/>
  <c r="M295" i="32"/>
  <c r="M308" i="32"/>
  <c r="I311" i="32"/>
  <c r="M312" i="32"/>
  <c r="M468" i="32"/>
  <c r="I468" i="32"/>
  <c r="I479" i="32"/>
  <c r="I480" i="32"/>
  <c r="M508" i="32"/>
  <c r="I508" i="32"/>
  <c r="M661" i="32"/>
  <c r="M274" i="32"/>
  <c r="I277" i="32"/>
  <c r="I278" i="32"/>
  <c r="M299" i="32"/>
  <c r="M320" i="32"/>
  <c r="M328" i="32"/>
  <c r="M335" i="32"/>
  <c r="M343" i="32"/>
  <c r="M426" i="32"/>
  <c r="M434" i="32"/>
  <c r="M442" i="32"/>
  <c r="M450" i="32"/>
  <c r="M476" i="32"/>
  <c r="I476" i="32"/>
  <c r="M484" i="32"/>
  <c r="I484" i="32"/>
  <c r="M497" i="32"/>
  <c r="M501" i="32"/>
  <c r="I503" i="32"/>
  <c r="I504" i="32"/>
  <c r="I525" i="32"/>
  <c r="M525" i="32"/>
  <c r="M598" i="32"/>
  <c r="I598" i="32"/>
  <c r="M669" i="32"/>
  <c r="I715" i="32"/>
  <c r="I285" i="32"/>
  <c r="I286" i="32"/>
  <c r="I293" i="32"/>
  <c r="I294" i="32"/>
  <c r="I301" i="32"/>
  <c r="I302" i="32"/>
  <c r="M311" i="32"/>
  <c r="M324" i="32"/>
  <c r="M332" i="32"/>
  <c r="M339" i="32"/>
  <c r="M422" i="32"/>
  <c r="M430" i="32"/>
  <c r="M438" i="32"/>
  <c r="M446" i="32"/>
  <c r="M454" i="32"/>
  <c r="M458" i="32"/>
  <c r="M490" i="32"/>
  <c r="I517" i="32"/>
  <c r="M517" i="32"/>
  <c r="M282" i="32"/>
  <c r="I282" i="32"/>
  <c r="M290" i="32"/>
  <c r="I290" i="32"/>
  <c r="M298" i="32"/>
  <c r="I298" i="32"/>
  <c r="I309" i="32"/>
  <c r="I310" i="32"/>
  <c r="M466" i="32"/>
  <c r="M500" i="32"/>
  <c r="I500" i="32"/>
  <c r="I516" i="32"/>
  <c r="I613" i="32"/>
  <c r="M613" i="32"/>
  <c r="M677" i="32"/>
  <c r="M689" i="32"/>
  <c r="I689" i="32"/>
  <c r="I145" i="32"/>
  <c r="I153" i="32"/>
  <c r="I161" i="32"/>
  <c r="I169" i="32"/>
  <c r="I177" i="32"/>
  <c r="I185" i="32"/>
  <c r="I193" i="32"/>
  <c r="I201" i="32"/>
  <c r="I209" i="32"/>
  <c r="I217" i="32"/>
  <c r="I225" i="32"/>
  <c r="I233" i="32"/>
  <c r="I247" i="32"/>
  <c r="I255" i="32"/>
  <c r="I264" i="32"/>
  <c r="I272" i="32"/>
  <c r="I274" i="32"/>
  <c r="M306" i="32"/>
  <c r="I306" i="32"/>
  <c r="I317" i="32"/>
  <c r="I318" i="32"/>
  <c r="I320" i="32"/>
  <c r="I328" i="32"/>
  <c r="I335" i="32"/>
  <c r="I343" i="32"/>
  <c r="I426" i="32"/>
  <c r="I434" i="32"/>
  <c r="M437" i="32"/>
  <c r="I442" i="32"/>
  <c r="M445" i="32"/>
  <c r="I450" i="32"/>
  <c r="M453" i="32"/>
  <c r="M470" i="32"/>
  <c r="I473" i="32"/>
  <c r="M474" i="32"/>
  <c r="M480" i="32"/>
  <c r="M486" i="32"/>
  <c r="M489" i="32"/>
  <c r="M493" i="32"/>
  <c r="I495" i="32"/>
  <c r="M506" i="32"/>
  <c r="M601" i="32"/>
  <c r="I601" i="32"/>
  <c r="I612" i="32"/>
  <c r="M314" i="32"/>
  <c r="I314" i="32"/>
  <c r="I325" i="32"/>
  <c r="I326" i="32"/>
  <c r="I333" i="32"/>
  <c r="I340" i="32"/>
  <c r="I341" i="32"/>
  <c r="O341" i="32"/>
  <c r="I423" i="32"/>
  <c r="I424" i="32"/>
  <c r="I431" i="32"/>
  <c r="I439" i="32"/>
  <c r="I440" i="32"/>
  <c r="I447" i="32"/>
  <c r="I448" i="32"/>
  <c r="I455" i="32"/>
  <c r="I456" i="32"/>
  <c r="M461" i="32"/>
  <c r="M482" i="32"/>
  <c r="M272" i="32"/>
  <c r="M276" i="32"/>
  <c r="M280" i="32"/>
  <c r="M286" i="32"/>
  <c r="M288" i="32"/>
  <c r="M294" i="32"/>
  <c r="M296" i="32"/>
  <c r="M302" i="32"/>
  <c r="M322" i="32"/>
  <c r="I322" i="32"/>
  <c r="M330" i="32"/>
  <c r="I330" i="32"/>
  <c r="M337" i="32"/>
  <c r="I337" i="32"/>
  <c r="M345" i="32"/>
  <c r="I345" i="32"/>
  <c r="M428" i="32"/>
  <c r="I428" i="32"/>
  <c r="M436" i="32"/>
  <c r="I436" i="32"/>
  <c r="M444" i="32"/>
  <c r="I444" i="32"/>
  <c r="M452" i="32"/>
  <c r="I452" i="32"/>
  <c r="I463" i="32"/>
  <c r="I464" i="32"/>
  <c r="I466" i="32"/>
  <c r="M469" i="32"/>
  <c r="M492" i="32"/>
  <c r="I492" i="32"/>
  <c r="M502" i="32"/>
  <c r="M505" i="32"/>
  <c r="M509" i="32"/>
  <c r="I511" i="32"/>
  <c r="I696" i="32"/>
  <c r="M696" i="32"/>
  <c r="M609" i="32"/>
  <c r="I609" i="32"/>
  <c r="I620" i="32"/>
  <c r="I621" i="32"/>
  <c r="I628" i="32"/>
  <c r="I629" i="32"/>
  <c r="M663" i="32"/>
  <c r="M671" i="32"/>
  <c r="M679" i="32"/>
  <c r="I679" i="32"/>
  <c r="M720" i="32"/>
  <c r="I720" i="32"/>
  <c r="Q757" i="32"/>
  <c r="R757" i="32" s="1"/>
  <c r="I784" i="32"/>
  <c r="M519" i="32"/>
  <c r="M527" i="32"/>
  <c r="M535" i="32"/>
  <c r="M543" i="32"/>
  <c r="M551" i="32"/>
  <c r="M559" i="32"/>
  <c r="M567" i="32"/>
  <c r="M575" i="32"/>
  <c r="M583" i="32"/>
  <c r="M591" i="32"/>
  <c r="M617" i="32"/>
  <c r="I617" i="32"/>
  <c r="M625" i="32"/>
  <c r="I625" i="32"/>
  <c r="I636" i="32"/>
  <c r="I637" i="32"/>
  <c r="I639" i="32"/>
  <c r="I685" i="32"/>
  <c r="M685" i="32"/>
  <c r="I704" i="32"/>
  <c r="M711" i="32"/>
  <c r="I711" i="32"/>
  <c r="M722" i="32"/>
  <c r="I722" i="32"/>
  <c r="M727" i="32"/>
  <c r="I727" i="32"/>
  <c r="M515" i="32"/>
  <c r="M523" i="32"/>
  <c r="M531" i="32"/>
  <c r="M539" i="32"/>
  <c r="M547" i="32"/>
  <c r="M555" i="32"/>
  <c r="M563" i="32"/>
  <c r="M571" i="32"/>
  <c r="M579" i="32"/>
  <c r="M587" i="32"/>
  <c r="M595" i="32"/>
  <c r="M599" i="32"/>
  <c r="M633" i="32"/>
  <c r="I633" i="32"/>
  <c r="I644" i="32"/>
  <c r="I645" i="32"/>
  <c r="M654" i="32"/>
  <c r="M662" i="32"/>
  <c r="M670" i="32"/>
  <c r="M709" i="32"/>
  <c r="I709" i="32"/>
  <c r="I524" i="32"/>
  <c r="I606" i="32"/>
  <c r="M607" i="32"/>
  <c r="M641" i="32"/>
  <c r="I641" i="32"/>
  <c r="I652" i="32"/>
  <c r="I653" i="32"/>
  <c r="I663" i="32"/>
  <c r="I671" i="32"/>
  <c r="Q675" i="32"/>
  <c r="R675" i="32" s="1"/>
  <c r="M734" i="32"/>
  <c r="I734" i="32"/>
  <c r="M746" i="32"/>
  <c r="I746" i="32"/>
  <c r="I748" i="32"/>
  <c r="M858" i="32"/>
  <c r="I858" i="32"/>
  <c r="I276" i="32"/>
  <c r="I284" i="32"/>
  <c r="I292" i="32"/>
  <c r="I308" i="32"/>
  <c r="I316" i="32"/>
  <c r="I324" i="32"/>
  <c r="I332" i="32"/>
  <c r="I339" i="32"/>
  <c r="I422" i="32"/>
  <c r="I430" i="32"/>
  <c r="I438" i="32"/>
  <c r="I446" i="32"/>
  <c r="I454" i="32"/>
  <c r="I462" i="32"/>
  <c r="I470" i="32"/>
  <c r="I478" i="32"/>
  <c r="I486" i="32"/>
  <c r="I494" i="32"/>
  <c r="I502" i="32"/>
  <c r="I510" i="32"/>
  <c r="I515" i="32"/>
  <c r="I519" i="32"/>
  <c r="I527" i="32"/>
  <c r="I531" i="32"/>
  <c r="I535" i="32"/>
  <c r="I543" i="32"/>
  <c r="M546" i="32"/>
  <c r="I551" i="32"/>
  <c r="I559" i="32"/>
  <c r="I567" i="32"/>
  <c r="M570" i="32"/>
  <c r="I575" i="32"/>
  <c r="I583" i="32"/>
  <c r="I591" i="32"/>
  <c r="Q595" i="32"/>
  <c r="R595" i="32" s="1"/>
  <c r="M611" i="32"/>
  <c r="I614" i="32"/>
  <c r="M615" i="32"/>
  <c r="M621" i="32"/>
  <c r="I622" i="32"/>
  <c r="M623" i="32"/>
  <c r="M629" i="32"/>
  <c r="M649" i="32"/>
  <c r="I649" i="32"/>
  <c r="I660" i="32"/>
  <c r="I661" i="32"/>
  <c r="I668" i="32"/>
  <c r="I669" i="32"/>
  <c r="I676" i="32"/>
  <c r="I677" i="32"/>
  <c r="M681" i="32"/>
  <c r="I681" i="32"/>
  <c r="M687" i="32"/>
  <c r="I687" i="32"/>
  <c r="I699" i="32"/>
  <c r="I532" i="32"/>
  <c r="I533" i="32"/>
  <c r="I540" i="32"/>
  <c r="I541" i="32"/>
  <c r="I548" i="32"/>
  <c r="I549" i="32"/>
  <c r="I556" i="32"/>
  <c r="I557" i="32"/>
  <c r="I564" i="32"/>
  <c r="I565" i="32"/>
  <c r="I572" i="32"/>
  <c r="I573" i="32"/>
  <c r="I580" i="32"/>
  <c r="I581" i="32"/>
  <c r="I588" i="32"/>
  <c r="I589" i="32"/>
  <c r="I596" i="32"/>
  <c r="I597" i="32"/>
  <c r="M606" i="32"/>
  <c r="M619" i="32"/>
  <c r="M627" i="32"/>
  <c r="M631" i="32"/>
  <c r="M657" i="32"/>
  <c r="I657" i="32"/>
  <c r="M665" i="32"/>
  <c r="I665" i="32"/>
  <c r="M673" i="32"/>
  <c r="I673" i="32"/>
  <c r="M513" i="32"/>
  <c r="I513" i="32"/>
  <c r="M521" i="32"/>
  <c r="I521" i="32"/>
  <c r="M529" i="32"/>
  <c r="I529" i="32"/>
  <c r="M537" i="32"/>
  <c r="I537" i="32"/>
  <c r="M545" i="32"/>
  <c r="I545" i="32"/>
  <c r="M553" i="32"/>
  <c r="I553" i="32"/>
  <c r="M561" i="32"/>
  <c r="I561" i="32"/>
  <c r="M569" i="32"/>
  <c r="I569" i="32"/>
  <c r="M577" i="32"/>
  <c r="I577" i="32"/>
  <c r="M585" i="32"/>
  <c r="I585" i="32"/>
  <c r="M593" i="32"/>
  <c r="I593" i="32"/>
  <c r="I604" i="32"/>
  <c r="I605" i="32"/>
  <c r="I607" i="32"/>
  <c r="M610" i="32"/>
  <c r="M635" i="32"/>
  <c r="M639" i="32"/>
  <c r="M645" i="32"/>
  <c r="I749" i="32"/>
  <c r="M760" i="32"/>
  <c r="I760" i="32"/>
  <c r="I894" i="32"/>
  <c r="I895" i="32"/>
  <c r="M895" i="32"/>
  <c r="I684" i="32"/>
  <c r="I700" i="32"/>
  <c r="I708" i="32"/>
  <c r="I710" i="32"/>
  <c r="I726" i="32"/>
  <c r="I744" i="32"/>
  <c r="I766" i="32"/>
  <c r="M766" i="32"/>
  <c r="I767" i="32"/>
  <c r="I770" i="32"/>
  <c r="M776" i="32"/>
  <c r="M781" i="32"/>
  <c r="I781" i="32"/>
  <c r="M789" i="32"/>
  <c r="I796" i="32"/>
  <c r="I804" i="32"/>
  <c r="M804" i="32"/>
  <c r="Q843" i="32"/>
  <c r="R843" i="32" s="1"/>
  <c r="I942" i="32"/>
  <c r="I974" i="32"/>
  <c r="I695" i="32"/>
  <c r="Q714" i="32"/>
  <c r="R714" i="32" s="1"/>
  <c r="I731" i="32"/>
  <c r="M738" i="32"/>
  <c r="I738" i="32"/>
  <c r="I765" i="32"/>
  <c r="M772" i="32"/>
  <c r="I772" i="32"/>
  <c r="M777" i="32"/>
  <c r="M790" i="32"/>
  <c r="I790" i="32"/>
  <c r="I795" i="32"/>
  <c r="M797" i="32"/>
  <c r="I797" i="32"/>
  <c r="M818" i="32"/>
  <c r="I818" i="32"/>
  <c r="M827" i="32"/>
  <c r="I827" i="32"/>
  <c r="I829" i="32"/>
  <c r="M835" i="32"/>
  <c r="I835" i="32"/>
  <c r="I842" i="32"/>
  <c r="I868" i="32"/>
  <c r="M868" i="32"/>
  <c r="M869" i="32"/>
  <c r="I869" i="32"/>
  <c r="I812" i="32"/>
  <c r="M812" i="32"/>
  <c r="I828" i="32"/>
  <c r="I833" i="32"/>
  <c r="I934" i="32"/>
  <c r="I966" i="32"/>
  <c r="I523" i="32"/>
  <c r="I539" i="32"/>
  <c r="I547" i="32"/>
  <c r="I555" i="32"/>
  <c r="I563" i="32"/>
  <c r="I571" i="32"/>
  <c r="I579" i="32"/>
  <c r="I587" i="32"/>
  <c r="I595" i="32"/>
  <c r="I603" i="32"/>
  <c r="I611" i="32"/>
  <c r="I619" i="32"/>
  <c r="I627" i="32"/>
  <c r="I635" i="32"/>
  <c r="I643" i="32"/>
  <c r="I651" i="32"/>
  <c r="I659" i="32"/>
  <c r="I667" i="32"/>
  <c r="I675" i="32"/>
  <c r="I683" i="32"/>
  <c r="I691" i="32"/>
  <c r="M694" i="32"/>
  <c r="M718" i="32"/>
  <c r="I718" i="32"/>
  <c r="M725" i="32"/>
  <c r="I725" i="32"/>
  <c r="M741" i="32"/>
  <c r="I741" i="32"/>
  <c r="M769" i="32"/>
  <c r="I769" i="32"/>
  <c r="M771" i="32"/>
  <c r="I789" i="32"/>
  <c r="I811" i="32"/>
  <c r="I813" i="32"/>
  <c r="I862" i="32"/>
  <c r="I692" i="32"/>
  <c r="M706" i="32"/>
  <c r="I706" i="32"/>
  <c r="I747" i="32"/>
  <c r="I758" i="32"/>
  <c r="M758" i="32"/>
  <c r="I774" i="32"/>
  <c r="M831" i="32"/>
  <c r="M837" i="32"/>
  <c r="I837" i="32"/>
  <c r="I958" i="32"/>
  <c r="I703" i="32"/>
  <c r="M710" i="32"/>
  <c r="I717" i="32"/>
  <c r="M726" i="32"/>
  <c r="M736" i="32"/>
  <c r="I736" i="32"/>
  <c r="M750" i="32"/>
  <c r="I750" i="32"/>
  <c r="I762" i="32"/>
  <c r="M786" i="32"/>
  <c r="I786" i="32"/>
  <c r="M823" i="32"/>
  <c r="I823" i="32"/>
  <c r="M829" i="32"/>
  <c r="M857" i="32"/>
  <c r="I857" i="32"/>
  <c r="I880" i="32"/>
  <c r="M880" i="32"/>
  <c r="M900" i="32"/>
  <c r="I900" i="32"/>
  <c r="M906" i="32"/>
  <c r="I906" i="32"/>
  <c r="I1001" i="32"/>
  <c r="I732" i="32"/>
  <c r="M782" i="32"/>
  <c r="I820" i="32"/>
  <c r="M830" i="32"/>
  <c r="I847" i="32"/>
  <c r="M847" i="32"/>
  <c r="I878" i="32"/>
  <c r="I879" i="32"/>
  <c r="I914" i="32"/>
  <c r="I922" i="32"/>
  <c r="I930" i="32"/>
  <c r="I938" i="32"/>
  <c r="I946" i="32"/>
  <c r="I954" i="32"/>
  <c r="I962" i="32"/>
  <c r="I970" i="32"/>
  <c r="I978" i="32"/>
  <c r="M1004" i="32"/>
  <c r="I1004" i="32"/>
  <c r="M730" i="32"/>
  <c r="I730" i="32"/>
  <c r="M764" i="32"/>
  <c r="I764" i="32"/>
  <c r="M794" i="32"/>
  <c r="I794" i="32"/>
  <c r="M798" i="32"/>
  <c r="I836" i="32"/>
  <c r="I885" i="32"/>
  <c r="I889" i="32"/>
  <c r="I911" i="32"/>
  <c r="M712" i="32"/>
  <c r="M728" i="32"/>
  <c r="I739" i="32"/>
  <c r="Q753" i="32"/>
  <c r="R753" i="32" s="1"/>
  <c r="M754" i="32"/>
  <c r="I754" i="32"/>
  <c r="M763" i="32"/>
  <c r="I780" i="32"/>
  <c r="M802" i="32"/>
  <c r="I802" i="32"/>
  <c r="M806" i="32"/>
  <c r="I816" i="32"/>
  <c r="Q839" i="32"/>
  <c r="R839" i="32" s="1"/>
  <c r="I841" i="32"/>
  <c r="I849" i="32"/>
  <c r="I855" i="32"/>
  <c r="I860" i="32"/>
  <c r="M860" i="32"/>
  <c r="I901" i="32"/>
  <c r="I912" i="32"/>
  <c r="M933" i="32"/>
  <c r="M941" i="32"/>
  <c r="M949" i="32"/>
  <c r="M957" i="32"/>
  <c r="M973" i="32"/>
  <c r="I723" i="32"/>
  <c r="I724" i="32"/>
  <c r="M732" i="32"/>
  <c r="I788" i="32"/>
  <c r="M810" i="32"/>
  <c r="I810" i="32"/>
  <c r="M814" i="32"/>
  <c r="M820" i="32"/>
  <c r="I825" i="32"/>
  <c r="M879" i="32"/>
  <c r="I888" i="32"/>
  <c r="M899" i="32"/>
  <c r="I1010" i="32"/>
  <c r="M1010" i="32"/>
  <c r="I840" i="32"/>
  <c r="M874" i="32"/>
  <c r="I874" i="32"/>
  <c r="M852" i="32"/>
  <c r="M853" i="32"/>
  <c r="I871" i="32"/>
  <c r="M885" i="32"/>
  <c r="I903" i="32"/>
  <c r="I918" i="32"/>
  <c r="I926" i="32"/>
  <c r="Q965" i="32"/>
  <c r="R965" i="32" s="1"/>
  <c r="M1060" i="32"/>
  <c r="M1062" i="32"/>
  <c r="I982" i="32"/>
  <c r="M995" i="32"/>
  <c r="M1032" i="32"/>
  <c r="M1040" i="32"/>
  <c r="I1040" i="32"/>
  <c r="M1043" i="32"/>
  <c r="I792" i="32"/>
  <c r="I800" i="32"/>
  <c r="I808" i="32"/>
  <c r="M892" i="32"/>
  <c r="I892" i="32"/>
  <c r="M898" i="32"/>
  <c r="I920" i="32"/>
  <c r="I928" i="32"/>
  <c r="I936" i="32"/>
  <c r="I944" i="32"/>
  <c r="I952" i="32"/>
  <c r="I960" i="32"/>
  <c r="I968" i="32"/>
  <c r="I976" i="32"/>
  <c r="I984" i="32"/>
  <c r="M1044" i="32"/>
  <c r="I1044" i="32"/>
  <c r="I1051" i="32"/>
  <c r="I1060" i="32"/>
  <c r="M1094" i="32"/>
  <c r="I1094" i="32"/>
  <c r="I886" i="32"/>
  <c r="I887" i="32"/>
  <c r="I910" i="32"/>
  <c r="M916" i="32"/>
  <c r="I916" i="32"/>
  <c r="M924" i="32"/>
  <c r="I924" i="32"/>
  <c r="M932" i="32"/>
  <c r="I932" i="32"/>
  <c r="M940" i="32"/>
  <c r="I940" i="32"/>
  <c r="M948" i="32"/>
  <c r="I948" i="32"/>
  <c r="M956" i="32"/>
  <c r="I956" i="32"/>
  <c r="M964" i="32"/>
  <c r="I964" i="32"/>
  <c r="M972" i="32"/>
  <c r="I972" i="32"/>
  <c r="M980" i="32"/>
  <c r="I980" i="32"/>
  <c r="I1007" i="32"/>
  <c r="I1025" i="32"/>
  <c r="M744" i="32"/>
  <c r="M752" i="32"/>
  <c r="M762" i="32"/>
  <c r="M770" i="32"/>
  <c r="M778" i="32"/>
  <c r="M784" i="32"/>
  <c r="M792" i="32"/>
  <c r="M800" i="32"/>
  <c r="M808" i="32"/>
  <c r="M816" i="32"/>
  <c r="M825" i="32"/>
  <c r="M833" i="32"/>
  <c r="M840" i="32"/>
  <c r="M861" i="32"/>
  <c r="I877" i="32"/>
  <c r="M884" i="32"/>
  <c r="I884" i="32"/>
  <c r="M890" i="32"/>
  <c r="I909" i="32"/>
  <c r="I989" i="32"/>
  <c r="M992" i="32"/>
  <c r="I995" i="32"/>
  <c r="I1032" i="32"/>
  <c r="I1043" i="32"/>
  <c r="M1047" i="32"/>
  <c r="I1017" i="32"/>
  <c r="I1048" i="32"/>
  <c r="M863" i="32"/>
  <c r="M876" i="32"/>
  <c r="I876" i="32"/>
  <c r="M882" i="32"/>
  <c r="M908" i="32"/>
  <c r="I908" i="32"/>
  <c r="M914" i="32"/>
  <c r="M920" i="32"/>
  <c r="M922" i="32"/>
  <c r="M928" i="32"/>
  <c r="M930" i="32"/>
  <c r="M936" i="32"/>
  <c r="M938" i="32"/>
  <c r="M944" i="32"/>
  <c r="M946" i="32"/>
  <c r="M952" i="32"/>
  <c r="M954" i="32"/>
  <c r="M960" i="32"/>
  <c r="M962" i="32"/>
  <c r="M968" i="32"/>
  <c r="O970" i="32"/>
  <c r="M970" i="32"/>
  <c r="M976" i="32"/>
  <c r="M978" i="32"/>
  <c r="M984" i="32"/>
  <c r="M1051" i="32"/>
  <c r="I1018" i="32"/>
  <c r="I1049" i="32"/>
  <c r="I1059" i="32"/>
  <c r="M1068" i="32"/>
  <c r="I1068" i="32"/>
  <c r="I1314" i="32"/>
  <c r="I1358" i="32"/>
  <c r="M1024" i="32"/>
  <c r="M1036" i="32"/>
  <c r="M1046" i="32"/>
  <c r="I1050" i="32"/>
  <c r="I1071" i="32"/>
  <c r="M1090" i="32"/>
  <c r="I1095" i="32"/>
  <c r="I987" i="32"/>
  <c r="M996" i="32"/>
  <c r="I998" i="32"/>
  <c r="I1002" i="32"/>
  <c r="M1016" i="32"/>
  <c r="M1056" i="32"/>
  <c r="I1057" i="32"/>
  <c r="I1085" i="32"/>
  <c r="M1102" i="32"/>
  <c r="I1102" i="32"/>
  <c r="M988" i="32"/>
  <c r="I990" i="32"/>
  <c r="I994" i="32"/>
  <c r="M1008" i="32"/>
  <c r="M1015" i="32"/>
  <c r="M1018" i="32"/>
  <c r="I1024" i="32"/>
  <c r="I1027" i="32"/>
  <c r="M1028" i="32"/>
  <c r="I1030" i="32"/>
  <c r="I1034" i="32"/>
  <c r="I1036" i="32"/>
  <c r="M1052" i="32"/>
  <c r="M1054" i="32"/>
  <c r="I1058" i="32"/>
  <c r="I1104" i="32"/>
  <c r="M1104" i="32"/>
  <c r="I1042" i="32"/>
  <c r="I1056" i="32"/>
  <c r="M1000" i="32"/>
  <c r="M1020" i="32"/>
  <c r="I1026" i="32"/>
  <c r="M1027" i="32"/>
  <c r="I1041" i="32"/>
  <c r="M1098" i="32"/>
  <c r="I1006" i="32"/>
  <c r="I1014" i="32"/>
  <c r="I1022" i="32"/>
  <c r="I1038" i="32"/>
  <c r="I1046" i="32"/>
  <c r="I1076" i="32"/>
  <c r="I1078" i="32"/>
  <c r="I1084" i="32"/>
  <c r="I1086" i="32"/>
  <c r="I1096" i="32"/>
  <c r="M1100" i="32"/>
  <c r="M1265" i="32"/>
  <c r="I1265" i="32"/>
  <c r="M1097" i="32"/>
  <c r="I1100" i="32"/>
  <c r="I1293" i="32"/>
  <c r="M1114" i="32"/>
  <c r="M1075" i="32"/>
  <c r="M1078" i="32"/>
  <c r="M1086" i="32"/>
  <c r="M1096" i="32"/>
  <c r="M1106" i="32"/>
  <c r="Q1113" i="32"/>
  <c r="R1113" i="32" s="1"/>
  <c r="I1246" i="32"/>
  <c r="M1246" i="32"/>
  <c r="I1289" i="32"/>
  <c r="M1045" i="32"/>
  <c r="I1047" i="32"/>
  <c r="M1053" i="32"/>
  <c r="I1055" i="32"/>
  <c r="M1061" i="32"/>
  <c r="I1063" i="32"/>
  <c r="I1065" i="32"/>
  <c r="I1079" i="32"/>
  <c r="I1087" i="32"/>
  <c r="I1097" i="32"/>
  <c r="M1105" i="32"/>
  <c r="I1114" i="32"/>
  <c r="I1070" i="32"/>
  <c r="M1073" i="32"/>
  <c r="I1077" i="32"/>
  <c r="M1079" i="32"/>
  <c r="M1081" i="32"/>
  <c r="M1087" i="32"/>
  <c r="I1088" i="32"/>
  <c r="M1089" i="32"/>
  <c r="I1092" i="32"/>
  <c r="M1235" i="32"/>
  <c r="I1322" i="32"/>
  <c r="M1066" i="32"/>
  <c r="M1074" i="32"/>
  <c r="M1082" i="32"/>
  <c r="M1252" i="32"/>
  <c r="I1252" i="32"/>
  <c r="M1241" i="32"/>
  <c r="I1264" i="32"/>
  <c r="M1336" i="32"/>
  <c r="I1336" i="32"/>
  <c r="M1281" i="32"/>
  <c r="I1281" i="32"/>
  <c r="I1075" i="32"/>
  <c r="I1083" i="32"/>
  <c r="I1091" i="32"/>
  <c r="I1099" i="32"/>
  <c r="M1273" i="32"/>
  <c r="I1273" i="32"/>
  <c r="I1230" i="32"/>
  <c r="M1230" i="32"/>
  <c r="M1236" i="32"/>
  <c r="I1236" i="32"/>
  <c r="I1241" i="32"/>
  <c r="M1297" i="32"/>
  <c r="I1297" i="32"/>
  <c r="M1260" i="32"/>
  <c r="I1260" i="32"/>
  <c r="M1296" i="32"/>
  <c r="I1296" i="32"/>
  <c r="M1228" i="32"/>
  <c r="I1228" i="32"/>
  <c r="I1232" i="32"/>
  <c r="I1239" i="32"/>
  <c r="M1244" i="32"/>
  <c r="I1244" i="32"/>
  <c r="M1257" i="32"/>
  <c r="M1261" i="32"/>
  <c r="I1268" i="32"/>
  <c r="I1285" i="32"/>
  <c r="Q1301" i="32"/>
  <c r="R1301" i="32" s="1"/>
  <c r="I1346" i="32"/>
  <c r="M1227" i="32"/>
  <c r="M1242" i="32"/>
  <c r="M1243" i="32"/>
  <c r="M1266" i="32"/>
  <c r="M1274" i="32"/>
  <c r="I1274" i="32"/>
  <c r="I1287" i="32"/>
  <c r="I1291" i="32"/>
  <c r="M1308" i="32"/>
  <c r="I1308" i="32"/>
  <c r="M1332" i="32"/>
  <c r="M1393" i="32"/>
  <c r="I1393" i="32"/>
  <c r="M1232" i="32"/>
  <c r="M1239" i="32"/>
  <c r="M1250" i="32"/>
  <c r="O1258" i="32"/>
  <c r="M1258" i="32"/>
  <c r="I1258" i="32"/>
  <c r="I1269" i="32"/>
  <c r="I1279" i="32"/>
  <c r="Q1282" i="32"/>
  <c r="R1282" i="32" s="1"/>
  <c r="M1283" i="32"/>
  <c r="I1283" i="32"/>
  <c r="I1299" i="32"/>
  <c r="M1299" i="32"/>
  <c r="Q1247" i="32"/>
  <c r="R1247" i="32" s="1"/>
  <c r="I1253" i="32"/>
  <c r="I1257" i="32"/>
  <c r="I1261" i="32"/>
  <c r="I1263" i="32"/>
  <c r="M1267" i="32"/>
  <c r="I1267" i="32"/>
  <c r="I1271" i="32"/>
  <c r="M1275" i="32"/>
  <c r="I1317" i="32"/>
  <c r="I1370" i="32"/>
  <c r="M1377" i="32"/>
  <c r="I1377" i="32"/>
  <c r="I1248" i="32"/>
  <c r="M1251" i="32"/>
  <c r="I1251" i="32"/>
  <c r="I1255" i="32"/>
  <c r="M1259" i="32"/>
  <c r="I1376" i="32"/>
  <c r="M1376" i="32"/>
  <c r="M1234" i="32"/>
  <c r="I1250" i="32"/>
  <c r="M1276" i="32"/>
  <c r="I1276" i="32"/>
  <c r="I1302" i="32"/>
  <c r="I1310" i="32"/>
  <c r="I1312" i="32"/>
  <c r="M1340" i="32"/>
  <c r="Q1262" i="32"/>
  <c r="R1262" i="32" s="1"/>
  <c r="I1319" i="32"/>
  <c r="M1361" i="32"/>
  <c r="I1361" i="32"/>
  <c r="I1362" i="32"/>
  <c r="I1270" i="32"/>
  <c r="I1286" i="32"/>
  <c r="M1300" i="32"/>
  <c r="I1306" i="32"/>
  <c r="M1385" i="32"/>
  <c r="I1385" i="32"/>
  <c r="M1284" i="32"/>
  <c r="M1333" i="32"/>
  <c r="I1333" i="32"/>
  <c r="M1401" i="32"/>
  <c r="I1401" i="32"/>
  <c r="Q1254" i="32"/>
  <c r="R1254" i="32" s="1"/>
  <c r="M1292" i="32"/>
  <c r="I1295" i="32"/>
  <c r="M1319" i="32"/>
  <c r="I1334" i="32"/>
  <c r="I1343" i="32"/>
  <c r="M1313" i="32"/>
  <c r="M1321" i="32"/>
  <c r="Q1323" i="32"/>
  <c r="R1323" i="32" s="1"/>
  <c r="I1327" i="32"/>
  <c r="M1341" i="32"/>
  <c r="M1348" i="32"/>
  <c r="M1365" i="32"/>
  <c r="I1313" i="32"/>
  <c r="I1321" i="32"/>
  <c r="M1325" i="32"/>
  <c r="I1339" i="32"/>
  <c r="I1341" i="32"/>
  <c r="I1344" i="32"/>
  <c r="I1359" i="32"/>
  <c r="I1366" i="32"/>
  <c r="M1372" i="32"/>
  <c r="I1372" i="32"/>
  <c r="M1409" i="32"/>
  <c r="I1409" i="32"/>
  <c r="I1331" i="32"/>
  <c r="M1337" i="32"/>
  <c r="I1351" i="32"/>
  <c r="M1380" i="32"/>
  <c r="I1380" i="32"/>
  <c r="M1388" i="32"/>
  <c r="I1388" i="32"/>
  <c r="M1396" i="32"/>
  <c r="I1396" i="32"/>
  <c r="M1417" i="32"/>
  <c r="I1417" i="32"/>
  <c r="I1368" i="32"/>
  <c r="M1381" i="32"/>
  <c r="M1389" i="32"/>
  <c r="M1397" i="32"/>
  <c r="M1404" i="32"/>
  <c r="I1404" i="32"/>
  <c r="M1329" i="32"/>
  <c r="I1335" i="32"/>
  <c r="M1357" i="32"/>
  <c r="I1402" i="32"/>
  <c r="M1405" i="32"/>
  <c r="M1412" i="32"/>
  <c r="I1412" i="32"/>
  <c r="I1337" i="32"/>
  <c r="I1345" i="32"/>
  <c r="M1349" i="32"/>
  <c r="M1356" i="32"/>
  <c r="M1359" i="32"/>
  <c r="M1364" i="32"/>
  <c r="I1364" i="32"/>
  <c r="I1374" i="32"/>
  <c r="I1410" i="32"/>
  <c r="M1413" i="32"/>
  <c r="M1416" i="32"/>
  <c r="M1420" i="32"/>
  <c r="I1420" i="32"/>
  <c r="I1367" i="32"/>
  <c r="I1375" i="32"/>
  <c r="I1383" i="32"/>
  <c r="I1391" i="32"/>
  <c r="I1399" i="32"/>
  <c r="I1407" i="32"/>
  <c r="I1415" i="32"/>
  <c r="M1421" i="32"/>
  <c r="I1423" i="32"/>
  <c r="M1383" i="32"/>
  <c r="M1391" i="32"/>
  <c r="M1399" i="32"/>
  <c r="M1407" i="32"/>
  <c r="M1415" i="32"/>
  <c r="M1423" i="32"/>
  <c r="A1251" i="22"/>
  <c r="A1252" i="22"/>
  <c r="A1253" i="22"/>
  <c r="A1250" i="22"/>
  <c r="A1424" i="22"/>
  <c r="B1424" i="22"/>
  <c r="C1424" i="22"/>
  <c r="D1424" i="22"/>
  <c r="E1424" i="22"/>
  <c r="A1425" i="22"/>
  <c r="B1425" i="22"/>
  <c r="C1425" i="22"/>
  <c r="D1425" i="22"/>
  <c r="E1425" i="22"/>
  <c r="A1426" i="22"/>
  <c r="B1426" i="22"/>
  <c r="C1426" i="22"/>
  <c r="D1426" i="22"/>
  <c r="E1426" i="22"/>
  <c r="A1427" i="22"/>
  <c r="B1427" i="22"/>
  <c r="C1427" i="22"/>
  <c r="D1427" i="22"/>
  <c r="E1427" i="22"/>
  <c r="A1428" i="22"/>
  <c r="B1428" i="22"/>
  <c r="C1428" i="22"/>
  <c r="D1428" i="22"/>
  <c r="E1428" i="22"/>
  <c r="A1429" i="22"/>
  <c r="B1429" i="22"/>
  <c r="C1429" i="22"/>
  <c r="D1429" i="22"/>
  <c r="E1429" i="22"/>
  <c r="A1430" i="22"/>
  <c r="B1430" i="22"/>
  <c r="C1430" i="22"/>
  <c r="D1430" i="22"/>
  <c r="E1430" i="22"/>
  <c r="A1431" i="22"/>
  <c r="B1431" i="22"/>
  <c r="C1431" i="22"/>
  <c r="D1431" i="22"/>
  <c r="E1431" i="22"/>
  <c r="A1432" i="22"/>
  <c r="B1432" i="22"/>
  <c r="C1432" i="22"/>
  <c r="D1432" i="22"/>
  <c r="E1432" i="22"/>
  <c r="A1433" i="22"/>
  <c r="A1434" i="22"/>
  <c r="B1434" i="22"/>
  <c r="C1434" i="22"/>
  <c r="D1434" i="22"/>
  <c r="E1434" i="22"/>
  <c r="A1435" i="22"/>
  <c r="B1435" i="22"/>
  <c r="C1435" i="22"/>
  <c r="D1435" i="22"/>
  <c r="E1435" i="22"/>
  <c r="A1436" i="22"/>
  <c r="B1436" i="22"/>
  <c r="C1436" i="22"/>
  <c r="D1436" i="22"/>
  <c r="E1436" i="22"/>
  <c r="A1437" i="22"/>
  <c r="B1437" i="22"/>
  <c r="C1437" i="22"/>
  <c r="D1437" i="22"/>
  <c r="E1437" i="22"/>
  <c r="A1438" i="22"/>
  <c r="B1438" i="22"/>
  <c r="C1438" i="22"/>
  <c r="D1438" i="22"/>
  <c r="E1438" i="22"/>
  <c r="A1439" i="22"/>
  <c r="B1439" i="22"/>
  <c r="C1439" i="22"/>
  <c r="D1439" i="22"/>
  <c r="E1439" i="22"/>
  <c r="A1440" i="22"/>
  <c r="B1440" i="22"/>
  <c r="C1440" i="22"/>
  <c r="D1440" i="22"/>
  <c r="E1440" i="22"/>
  <c r="A1441" i="22"/>
  <c r="B1441" i="22"/>
  <c r="C1441" i="22"/>
  <c r="D1441" i="22"/>
  <c r="E1441" i="22"/>
  <c r="A1442" i="22"/>
  <c r="B1442" i="22"/>
  <c r="C1442" i="22"/>
  <c r="D1442" i="22"/>
  <c r="E1442" i="22"/>
  <c r="A1443" i="22"/>
  <c r="B1443" i="22"/>
  <c r="C1443" i="22"/>
  <c r="D1443" i="22"/>
  <c r="E1443" i="22"/>
  <c r="A1444" i="22"/>
  <c r="B1444" i="22"/>
  <c r="C1444" i="22"/>
  <c r="D1444" i="22"/>
  <c r="E1444" i="22"/>
  <c r="A1445" i="22"/>
  <c r="B1445" i="22"/>
  <c r="C1445" i="22"/>
  <c r="D1445" i="22"/>
  <c r="E1445" i="22"/>
  <c r="A1446" i="22"/>
  <c r="B1446" i="22"/>
  <c r="C1446" i="22"/>
  <c r="D1446" i="22"/>
  <c r="E1446" i="22"/>
  <c r="A1447" i="22"/>
  <c r="B1447" i="22"/>
  <c r="C1447" i="22"/>
  <c r="D1447" i="22"/>
  <c r="E1447" i="22"/>
  <c r="A1448" i="22"/>
  <c r="B1448" i="22"/>
  <c r="C1448" i="22"/>
  <c r="D1448" i="22"/>
  <c r="E1448" i="22"/>
  <c r="A1449" i="22"/>
  <c r="B1449" i="22"/>
  <c r="C1449" i="22"/>
  <c r="D1449" i="22"/>
  <c r="E1449" i="22"/>
  <c r="A1450" i="22"/>
  <c r="B1450" i="22"/>
  <c r="C1450" i="22"/>
  <c r="D1450" i="22"/>
  <c r="E1450" i="22"/>
  <c r="A1451" i="22"/>
  <c r="B1451" i="22"/>
  <c r="C1451" i="22"/>
  <c r="D1451" i="22"/>
  <c r="E1451" i="22"/>
  <c r="A1452" i="22"/>
  <c r="B1452" i="22"/>
  <c r="C1452" i="22"/>
  <c r="D1452" i="22"/>
  <c r="E1452" i="22"/>
  <c r="A1453" i="22"/>
  <c r="B1453" i="22"/>
  <c r="C1453" i="22"/>
  <c r="D1453" i="22"/>
  <c r="E1453" i="22"/>
  <c r="A1454" i="22"/>
  <c r="B1454" i="22"/>
  <c r="C1454" i="22"/>
  <c r="D1454" i="22"/>
  <c r="E1454" i="22"/>
  <c r="A1455" i="22"/>
  <c r="B1455" i="22"/>
  <c r="C1455" i="22"/>
  <c r="D1455" i="22"/>
  <c r="E1455" i="22"/>
  <c r="A1456" i="22"/>
  <c r="B1456" i="22"/>
  <c r="C1456" i="22"/>
  <c r="D1456" i="22"/>
  <c r="E1456" i="22"/>
  <c r="A1457" i="22"/>
  <c r="B1457" i="22"/>
  <c r="C1457" i="22"/>
  <c r="D1457" i="22"/>
  <c r="E1457" i="22"/>
  <c r="A7" i="22"/>
  <c r="B7" i="22"/>
  <c r="C7" i="22"/>
  <c r="D7" i="22"/>
  <c r="E7" i="22"/>
  <c r="A8" i="22"/>
  <c r="B8" i="22"/>
  <c r="C8" i="22"/>
  <c r="D8" i="22"/>
  <c r="E8" i="22"/>
  <c r="A9" i="22"/>
  <c r="B9" i="22"/>
  <c r="C9" i="22"/>
  <c r="D9" i="22"/>
  <c r="E9" i="22"/>
  <c r="A10" i="22"/>
  <c r="B10" i="22"/>
  <c r="C10" i="22"/>
  <c r="D10" i="22"/>
  <c r="E10" i="22"/>
  <c r="A11" i="22"/>
  <c r="B11" i="22"/>
  <c r="C11" i="22"/>
  <c r="D11" i="22"/>
  <c r="E11" i="22"/>
  <c r="A12" i="22"/>
  <c r="B12" i="22"/>
  <c r="C12" i="22"/>
  <c r="D12" i="22"/>
  <c r="E12" i="22"/>
  <c r="A13" i="22"/>
  <c r="B13" i="22"/>
  <c r="C13" i="22"/>
  <c r="D13" i="22"/>
  <c r="E13" i="22"/>
  <c r="A14" i="22"/>
  <c r="B14" i="22"/>
  <c r="C14" i="22"/>
  <c r="D14" i="22"/>
  <c r="E14" i="22"/>
  <c r="A15" i="22"/>
  <c r="B15" i="22"/>
  <c r="C15" i="22"/>
  <c r="D15" i="22"/>
  <c r="E15" i="22"/>
  <c r="A16" i="22"/>
  <c r="A17" i="22"/>
  <c r="B17" i="22"/>
  <c r="C17" i="22"/>
  <c r="D17" i="22"/>
  <c r="E17" i="22"/>
  <c r="A18" i="22"/>
  <c r="B18" i="22"/>
  <c r="C18" i="22"/>
  <c r="D18" i="22"/>
  <c r="E18" i="22"/>
  <c r="A19" i="22"/>
  <c r="B19" i="22"/>
  <c r="C19" i="22"/>
  <c r="D19" i="22"/>
  <c r="E19" i="22"/>
  <c r="A20" i="22"/>
  <c r="B20" i="22"/>
  <c r="C20" i="22"/>
  <c r="D20" i="22"/>
  <c r="E20" i="22"/>
  <c r="A21" i="22"/>
  <c r="B21" i="22"/>
  <c r="C21" i="22"/>
  <c r="D21" i="22"/>
  <c r="E21" i="22"/>
  <c r="A22" i="22"/>
  <c r="B22" i="22"/>
  <c r="C22" i="22"/>
  <c r="D22" i="22"/>
  <c r="E22" i="22"/>
  <c r="A23" i="22"/>
  <c r="B23" i="22"/>
  <c r="C23" i="22"/>
  <c r="D23" i="22"/>
  <c r="E23" i="22"/>
  <c r="A24" i="22"/>
  <c r="B24" i="22"/>
  <c r="C24" i="22"/>
  <c r="D24" i="22"/>
  <c r="E24" i="22"/>
  <c r="A25" i="22"/>
  <c r="B25" i="22"/>
  <c r="C25" i="22"/>
  <c r="D25" i="22"/>
  <c r="E25" i="22"/>
  <c r="A26" i="22"/>
  <c r="B26" i="22"/>
  <c r="C26" i="22"/>
  <c r="D26" i="22"/>
  <c r="E26" i="22"/>
  <c r="A27" i="22"/>
  <c r="B27" i="22"/>
  <c r="C27" i="22"/>
  <c r="D27" i="22"/>
  <c r="E27" i="22"/>
  <c r="A28" i="22"/>
  <c r="B28" i="22"/>
  <c r="C28" i="22"/>
  <c r="D28" i="22"/>
  <c r="E28" i="22"/>
  <c r="A29" i="22"/>
  <c r="B29" i="22"/>
  <c r="C29" i="22"/>
  <c r="D29" i="22"/>
  <c r="E29" i="22"/>
  <c r="A30" i="22"/>
  <c r="B30" i="22"/>
  <c r="C30" i="22"/>
  <c r="D30" i="22"/>
  <c r="E30" i="22"/>
  <c r="A31" i="22"/>
  <c r="B31" i="22"/>
  <c r="C31" i="22"/>
  <c r="D31" i="22"/>
  <c r="E31" i="22"/>
  <c r="A32" i="22"/>
  <c r="B32" i="22"/>
  <c r="C32" i="22"/>
  <c r="D32" i="22"/>
  <c r="E32" i="22"/>
  <c r="A33" i="22"/>
  <c r="B33" i="22"/>
  <c r="C33" i="22"/>
  <c r="D33" i="22"/>
  <c r="E33" i="22"/>
  <c r="A34" i="22"/>
  <c r="B34" i="22"/>
  <c r="C34" i="22"/>
  <c r="D34" i="22"/>
  <c r="E34" i="22"/>
  <c r="A35" i="22"/>
  <c r="B35" i="22"/>
  <c r="C35" i="22"/>
  <c r="D35" i="22"/>
  <c r="E35" i="22"/>
  <c r="A36" i="22"/>
  <c r="B36" i="22"/>
  <c r="C36" i="22"/>
  <c r="D36" i="22"/>
  <c r="E36" i="22"/>
  <c r="A37" i="22"/>
  <c r="B37" i="22"/>
  <c r="C37" i="22"/>
  <c r="D37" i="22"/>
  <c r="E37" i="22"/>
  <c r="A38" i="22"/>
  <c r="B38" i="22"/>
  <c r="C38" i="22"/>
  <c r="D38" i="22"/>
  <c r="E38" i="22"/>
  <c r="A39" i="22"/>
  <c r="B39" i="22"/>
  <c r="C39" i="22"/>
  <c r="D39" i="22"/>
  <c r="E39" i="22"/>
  <c r="A40" i="22"/>
  <c r="B40" i="22"/>
  <c r="C40" i="22"/>
  <c r="D40" i="22"/>
  <c r="E40" i="22"/>
  <c r="A41" i="22"/>
  <c r="B41" i="22"/>
  <c r="C41" i="22"/>
  <c r="D41" i="22"/>
  <c r="E41" i="22"/>
  <c r="A42" i="22"/>
  <c r="B42" i="22"/>
  <c r="C42" i="22"/>
  <c r="D42" i="22"/>
  <c r="E42" i="22"/>
  <c r="A43" i="22"/>
  <c r="B43" i="22"/>
  <c r="C43" i="22"/>
  <c r="D43" i="22"/>
  <c r="E43" i="22"/>
  <c r="A44" i="22"/>
  <c r="B44" i="22"/>
  <c r="C44" i="22"/>
  <c r="D44" i="22"/>
  <c r="E44" i="22"/>
  <c r="A45" i="22"/>
  <c r="B45" i="22"/>
  <c r="C45" i="22"/>
  <c r="D45" i="22"/>
  <c r="E45" i="22"/>
  <c r="A46" i="22"/>
  <c r="B46" i="22"/>
  <c r="C46" i="22"/>
  <c r="D46" i="22"/>
  <c r="E46" i="22"/>
  <c r="A47" i="22"/>
  <c r="B47" i="22"/>
  <c r="C47" i="22"/>
  <c r="D47" i="22"/>
  <c r="E47" i="22"/>
  <c r="A48" i="22"/>
  <c r="B48" i="22"/>
  <c r="C48" i="22"/>
  <c r="D48" i="22"/>
  <c r="E48" i="22"/>
  <c r="A49" i="22"/>
  <c r="B49" i="22"/>
  <c r="C49" i="22"/>
  <c r="D49" i="22"/>
  <c r="E49" i="22"/>
  <c r="A50" i="22"/>
  <c r="B50" i="22"/>
  <c r="C50" i="22"/>
  <c r="D50" i="22"/>
  <c r="E50" i="22"/>
  <c r="A51" i="22"/>
  <c r="B51" i="22"/>
  <c r="C51" i="22"/>
  <c r="D51" i="22"/>
  <c r="E51" i="22"/>
  <c r="A52" i="22"/>
  <c r="B52" i="22"/>
  <c r="C52" i="22"/>
  <c r="D52" i="22"/>
  <c r="E52" i="22"/>
  <c r="A53" i="22"/>
  <c r="B53" i="22"/>
  <c r="C53" i="22"/>
  <c r="D53" i="22"/>
  <c r="E53" i="22"/>
  <c r="A54" i="22"/>
  <c r="B54" i="22"/>
  <c r="C54" i="22"/>
  <c r="D54" i="22"/>
  <c r="E54" i="22"/>
  <c r="A55" i="22"/>
  <c r="B55" i="22"/>
  <c r="C55" i="22"/>
  <c r="D55" i="22"/>
  <c r="E55" i="22"/>
  <c r="A56" i="22"/>
  <c r="B56" i="22"/>
  <c r="C56" i="22"/>
  <c r="D56" i="22"/>
  <c r="E56" i="22"/>
  <c r="A57" i="22"/>
  <c r="B57" i="22"/>
  <c r="C57" i="22"/>
  <c r="D57" i="22"/>
  <c r="E57" i="22"/>
  <c r="A58" i="22"/>
  <c r="B58" i="22"/>
  <c r="C58" i="22"/>
  <c r="D58" i="22"/>
  <c r="E58" i="22"/>
  <c r="A59" i="22"/>
  <c r="B59" i="22"/>
  <c r="C59" i="22"/>
  <c r="D59" i="22"/>
  <c r="E59" i="22"/>
  <c r="A60" i="22"/>
  <c r="B60" i="22"/>
  <c r="C60" i="22"/>
  <c r="D60" i="22"/>
  <c r="E60" i="22"/>
  <c r="A61" i="22"/>
  <c r="B61" i="22"/>
  <c r="C61" i="22"/>
  <c r="D61" i="22"/>
  <c r="E61" i="22"/>
  <c r="A62" i="22"/>
  <c r="B62" i="22"/>
  <c r="C62" i="22"/>
  <c r="D62" i="22"/>
  <c r="E62" i="22"/>
  <c r="A63" i="22"/>
  <c r="B63" i="22"/>
  <c r="C63" i="22"/>
  <c r="D63" i="22"/>
  <c r="E63" i="22"/>
  <c r="A64" i="22"/>
  <c r="B64" i="22"/>
  <c r="C64" i="22"/>
  <c r="D64" i="22"/>
  <c r="E64" i="22"/>
  <c r="A65" i="22"/>
  <c r="B65" i="22"/>
  <c r="C65" i="22"/>
  <c r="D65" i="22"/>
  <c r="E65" i="22"/>
  <c r="A66" i="22"/>
  <c r="B66" i="22"/>
  <c r="C66" i="22"/>
  <c r="D66" i="22"/>
  <c r="E66" i="22"/>
  <c r="A67" i="22"/>
  <c r="B67" i="22"/>
  <c r="C67" i="22"/>
  <c r="D67" i="22"/>
  <c r="E67" i="22"/>
  <c r="A68" i="22"/>
  <c r="B68" i="22"/>
  <c r="C68" i="22"/>
  <c r="D68" i="22"/>
  <c r="E68" i="22"/>
  <c r="A69" i="22"/>
  <c r="B69" i="22"/>
  <c r="C69" i="22"/>
  <c r="D69" i="22"/>
  <c r="E69" i="22"/>
  <c r="A70" i="22"/>
  <c r="B70" i="22"/>
  <c r="C70" i="22"/>
  <c r="D70" i="22"/>
  <c r="E70" i="22"/>
  <c r="A71" i="22"/>
  <c r="B71" i="22"/>
  <c r="C71" i="22"/>
  <c r="D71" i="22"/>
  <c r="E71" i="22"/>
  <c r="A72" i="22"/>
  <c r="B72" i="22"/>
  <c r="C72" i="22"/>
  <c r="D72" i="22"/>
  <c r="E72" i="22"/>
  <c r="A73" i="22"/>
  <c r="B73" i="22"/>
  <c r="C73" i="22"/>
  <c r="D73" i="22"/>
  <c r="E73" i="22"/>
  <c r="A74" i="22"/>
  <c r="B74" i="22"/>
  <c r="C74" i="22"/>
  <c r="D74" i="22"/>
  <c r="E74" i="22"/>
  <c r="A75" i="22"/>
  <c r="B75" i="22"/>
  <c r="C75" i="22"/>
  <c r="D75" i="22"/>
  <c r="E75" i="22"/>
  <c r="A76" i="22"/>
  <c r="B76" i="22"/>
  <c r="C76" i="22"/>
  <c r="D76" i="22"/>
  <c r="E76" i="22"/>
  <c r="A77" i="22"/>
  <c r="B77" i="22"/>
  <c r="C77" i="22"/>
  <c r="D77" i="22"/>
  <c r="E77" i="22"/>
  <c r="A78" i="22"/>
  <c r="B78" i="22"/>
  <c r="C78" i="22"/>
  <c r="D78" i="22"/>
  <c r="E78" i="22"/>
  <c r="A79" i="22"/>
  <c r="B79" i="22"/>
  <c r="C79" i="22"/>
  <c r="D79" i="22"/>
  <c r="E79" i="22"/>
  <c r="A80" i="22"/>
  <c r="B80" i="22"/>
  <c r="C80" i="22"/>
  <c r="D80" i="22"/>
  <c r="E80" i="22"/>
  <c r="A81" i="22"/>
  <c r="B81" i="22"/>
  <c r="C81" i="22"/>
  <c r="D81" i="22"/>
  <c r="E81" i="22"/>
  <c r="A82" i="22"/>
  <c r="B82" i="22"/>
  <c r="C82" i="22"/>
  <c r="D82" i="22"/>
  <c r="E82" i="22"/>
  <c r="A83" i="22"/>
  <c r="B83" i="22"/>
  <c r="C83" i="22"/>
  <c r="D83" i="22"/>
  <c r="E83" i="22"/>
  <c r="A84" i="22"/>
  <c r="B84" i="22"/>
  <c r="C84" i="22"/>
  <c r="D84" i="22"/>
  <c r="E84" i="22"/>
  <c r="A85" i="22"/>
  <c r="B85" i="22"/>
  <c r="C85" i="22"/>
  <c r="D85" i="22"/>
  <c r="E85" i="22"/>
  <c r="A86" i="22"/>
  <c r="B86" i="22"/>
  <c r="C86" i="22"/>
  <c r="D86" i="22"/>
  <c r="E86" i="22"/>
  <c r="A87" i="22"/>
  <c r="B87" i="22"/>
  <c r="C87" i="22"/>
  <c r="D87" i="22"/>
  <c r="E87" i="22"/>
  <c r="A88" i="22"/>
  <c r="B88" i="22"/>
  <c r="C88" i="22"/>
  <c r="D88" i="22"/>
  <c r="E88" i="22"/>
  <c r="A89" i="22"/>
  <c r="B89" i="22"/>
  <c r="C89" i="22"/>
  <c r="D89" i="22"/>
  <c r="E89" i="22"/>
  <c r="A90" i="22"/>
  <c r="B90" i="22"/>
  <c r="C90" i="22"/>
  <c r="D90" i="22"/>
  <c r="E90" i="22"/>
  <c r="A91" i="22"/>
  <c r="B91" i="22"/>
  <c r="C91" i="22"/>
  <c r="D91" i="22"/>
  <c r="E91" i="22"/>
  <c r="A92" i="22"/>
  <c r="B92" i="22"/>
  <c r="C92" i="22"/>
  <c r="D92" i="22"/>
  <c r="E92" i="22"/>
  <c r="A93" i="22"/>
  <c r="B93" i="22"/>
  <c r="C93" i="22"/>
  <c r="D93" i="22"/>
  <c r="E93" i="22"/>
  <c r="A94" i="22"/>
  <c r="B94" i="22"/>
  <c r="C94" i="22"/>
  <c r="D94" i="22"/>
  <c r="E94" i="22"/>
  <c r="A95" i="22"/>
  <c r="B95" i="22"/>
  <c r="C95" i="22"/>
  <c r="D95" i="22"/>
  <c r="E95" i="22"/>
  <c r="A96" i="22"/>
  <c r="B96" i="22"/>
  <c r="C96" i="22"/>
  <c r="D96" i="22"/>
  <c r="E96" i="22"/>
  <c r="A97" i="22"/>
  <c r="B97" i="22"/>
  <c r="C97" i="22"/>
  <c r="D97" i="22"/>
  <c r="E97" i="22"/>
  <c r="A98" i="22"/>
  <c r="B98" i="22"/>
  <c r="C98" i="22"/>
  <c r="D98" i="22"/>
  <c r="E98" i="22"/>
  <c r="A99" i="22"/>
  <c r="B99" i="22"/>
  <c r="C99" i="22"/>
  <c r="D99" i="22"/>
  <c r="E99" i="22"/>
  <c r="A100" i="22"/>
  <c r="B100" i="22"/>
  <c r="C100" i="22"/>
  <c r="D100" i="22"/>
  <c r="E100" i="22"/>
  <c r="A101" i="22"/>
  <c r="B101" i="22"/>
  <c r="C101" i="22"/>
  <c r="D101" i="22"/>
  <c r="E101" i="22"/>
  <c r="A102" i="22"/>
  <c r="B102" i="22"/>
  <c r="C102" i="22"/>
  <c r="D102" i="22"/>
  <c r="E102" i="22"/>
  <c r="A103" i="22"/>
  <c r="B103" i="22"/>
  <c r="C103" i="22"/>
  <c r="D103" i="22"/>
  <c r="E103" i="22"/>
  <c r="A104" i="22"/>
  <c r="B104" i="22"/>
  <c r="C104" i="22"/>
  <c r="D104" i="22"/>
  <c r="E104" i="22"/>
  <c r="A105" i="22"/>
  <c r="B105" i="22"/>
  <c r="C105" i="22"/>
  <c r="D105" i="22"/>
  <c r="E105" i="22"/>
  <c r="A106" i="22"/>
  <c r="B106" i="22"/>
  <c r="C106" i="22"/>
  <c r="D106" i="22"/>
  <c r="E106" i="22"/>
  <c r="A107" i="22"/>
  <c r="B107" i="22"/>
  <c r="C107" i="22"/>
  <c r="D107" i="22"/>
  <c r="E107" i="22"/>
  <c r="A108" i="22"/>
  <c r="B108" i="22"/>
  <c r="C108" i="22"/>
  <c r="D108" i="22"/>
  <c r="E108" i="22"/>
  <c r="A109" i="22"/>
  <c r="B109" i="22"/>
  <c r="C109" i="22"/>
  <c r="D109" i="22"/>
  <c r="E109" i="22"/>
  <c r="A110" i="22"/>
  <c r="B110" i="22"/>
  <c r="C110" i="22"/>
  <c r="D110" i="22"/>
  <c r="E110" i="22"/>
  <c r="A111" i="22"/>
  <c r="B111" i="22"/>
  <c r="C111" i="22"/>
  <c r="D111" i="22"/>
  <c r="E111" i="22"/>
  <c r="A112" i="22"/>
  <c r="B112" i="22"/>
  <c r="C112" i="22"/>
  <c r="D112" i="22"/>
  <c r="E112" i="22"/>
  <c r="A113" i="22"/>
  <c r="B113" i="22"/>
  <c r="C113" i="22"/>
  <c r="D113" i="22"/>
  <c r="E113" i="22"/>
  <c r="A114" i="22"/>
  <c r="B114" i="22"/>
  <c r="C114" i="22"/>
  <c r="D114" i="22"/>
  <c r="E114" i="22"/>
  <c r="A115" i="22"/>
  <c r="B115" i="22"/>
  <c r="C115" i="22"/>
  <c r="D115" i="22"/>
  <c r="E115" i="22"/>
  <c r="A116" i="22"/>
  <c r="B116" i="22"/>
  <c r="C116" i="22"/>
  <c r="D116" i="22"/>
  <c r="E116" i="22"/>
  <c r="A117" i="22"/>
  <c r="B117" i="22"/>
  <c r="C117" i="22"/>
  <c r="D117" i="22"/>
  <c r="E117" i="22"/>
  <c r="A118" i="22"/>
  <c r="B118" i="22"/>
  <c r="C118" i="22"/>
  <c r="D118" i="22"/>
  <c r="E118" i="22"/>
  <c r="A119" i="22"/>
  <c r="B119" i="22"/>
  <c r="C119" i="22"/>
  <c r="D119" i="22"/>
  <c r="E119" i="22"/>
  <c r="A120" i="22"/>
  <c r="B120" i="22"/>
  <c r="C120" i="22"/>
  <c r="D120" i="22"/>
  <c r="E120" i="22"/>
  <c r="A121" i="22"/>
  <c r="B121" i="22"/>
  <c r="C121" i="22"/>
  <c r="D121" i="22"/>
  <c r="E121" i="22"/>
  <c r="A122" i="22"/>
  <c r="B122" i="22"/>
  <c r="C122" i="22"/>
  <c r="D122" i="22"/>
  <c r="E122" i="22"/>
  <c r="A123" i="22"/>
  <c r="B123" i="22"/>
  <c r="C123" i="22"/>
  <c r="D123" i="22"/>
  <c r="E123" i="22"/>
  <c r="A124" i="22"/>
  <c r="B124" i="22"/>
  <c r="C124" i="22"/>
  <c r="D124" i="22"/>
  <c r="E124" i="22"/>
  <c r="A125" i="22"/>
  <c r="B125" i="22"/>
  <c r="C125" i="22"/>
  <c r="D125" i="22"/>
  <c r="E125" i="22"/>
  <c r="A126" i="22"/>
  <c r="B126" i="22"/>
  <c r="C126" i="22"/>
  <c r="D126" i="22"/>
  <c r="E126" i="22"/>
  <c r="A127" i="22"/>
  <c r="B127" i="22"/>
  <c r="C127" i="22"/>
  <c r="D127" i="22"/>
  <c r="E127" i="22"/>
  <c r="A128" i="22"/>
  <c r="B128" i="22"/>
  <c r="C128" i="22"/>
  <c r="D128" i="22"/>
  <c r="E128" i="22"/>
  <c r="A129" i="22"/>
  <c r="B129" i="22"/>
  <c r="C129" i="22"/>
  <c r="D129" i="22"/>
  <c r="E129" i="22"/>
  <c r="A130" i="22"/>
  <c r="B130" i="22"/>
  <c r="C130" i="22"/>
  <c r="D130" i="22"/>
  <c r="E130" i="22"/>
  <c r="A131" i="22"/>
  <c r="B131" i="22"/>
  <c r="C131" i="22"/>
  <c r="D131" i="22"/>
  <c r="E131" i="22"/>
  <c r="A132" i="22"/>
  <c r="B132" i="22"/>
  <c r="C132" i="22"/>
  <c r="D132" i="22"/>
  <c r="E132" i="22"/>
  <c r="A133" i="22"/>
  <c r="B133" i="22"/>
  <c r="C133" i="22"/>
  <c r="D133" i="22"/>
  <c r="E133" i="22"/>
  <c r="A134" i="22"/>
  <c r="B134" i="22"/>
  <c r="C134" i="22"/>
  <c r="D134" i="22"/>
  <c r="E134" i="22"/>
  <c r="A135" i="22"/>
  <c r="B135" i="22"/>
  <c r="C135" i="22"/>
  <c r="D135" i="22"/>
  <c r="E135" i="22"/>
  <c r="A136" i="22"/>
  <c r="B136" i="22"/>
  <c r="C136" i="22"/>
  <c r="D136" i="22"/>
  <c r="E136" i="22"/>
  <c r="A137" i="22"/>
  <c r="B137" i="22"/>
  <c r="C137" i="22"/>
  <c r="D137" i="22"/>
  <c r="E137" i="22"/>
  <c r="A138" i="22"/>
  <c r="B138" i="22"/>
  <c r="C138" i="22"/>
  <c r="D138" i="22"/>
  <c r="E138" i="22"/>
  <c r="A139" i="22"/>
  <c r="B139" i="22"/>
  <c r="C139" i="22"/>
  <c r="D139" i="22"/>
  <c r="E139" i="22"/>
  <c r="A140" i="22"/>
  <c r="B140" i="22"/>
  <c r="C140" i="22"/>
  <c r="D140" i="22"/>
  <c r="E140" i="22"/>
  <c r="A141" i="22"/>
  <c r="B141" i="22"/>
  <c r="C141" i="22"/>
  <c r="D141" i="22"/>
  <c r="E141" i="22"/>
  <c r="A142" i="22"/>
  <c r="B142" i="22"/>
  <c r="C142" i="22"/>
  <c r="D142" i="22"/>
  <c r="E142" i="22"/>
  <c r="A143" i="22"/>
  <c r="B143" i="22"/>
  <c r="C143" i="22"/>
  <c r="D143" i="22"/>
  <c r="E143" i="22"/>
  <c r="A144" i="22"/>
  <c r="B144" i="22"/>
  <c r="C144" i="22"/>
  <c r="D144" i="22"/>
  <c r="E144" i="22"/>
  <c r="A145" i="22"/>
  <c r="B145" i="22"/>
  <c r="C145" i="22"/>
  <c r="D145" i="22"/>
  <c r="E145" i="22"/>
  <c r="A146" i="22"/>
  <c r="B146" i="22"/>
  <c r="C146" i="22"/>
  <c r="D146" i="22"/>
  <c r="E146" i="22"/>
  <c r="A147" i="22"/>
  <c r="B147" i="22"/>
  <c r="C147" i="22"/>
  <c r="D147" i="22"/>
  <c r="E147" i="22"/>
  <c r="A148" i="22"/>
  <c r="B148" i="22"/>
  <c r="C148" i="22"/>
  <c r="D148" i="22"/>
  <c r="E148" i="22"/>
  <c r="A149" i="22"/>
  <c r="B149" i="22"/>
  <c r="C149" i="22"/>
  <c r="D149" i="22"/>
  <c r="E149" i="22"/>
  <c r="A150" i="22"/>
  <c r="B150" i="22"/>
  <c r="C150" i="22"/>
  <c r="D150" i="22"/>
  <c r="E150" i="22"/>
  <c r="A151" i="22"/>
  <c r="B151" i="22"/>
  <c r="C151" i="22"/>
  <c r="D151" i="22"/>
  <c r="E151" i="22"/>
  <c r="A152" i="22"/>
  <c r="B152" i="22"/>
  <c r="C152" i="22"/>
  <c r="D152" i="22"/>
  <c r="E152" i="22"/>
  <c r="A153" i="22"/>
  <c r="B153" i="22"/>
  <c r="C153" i="22"/>
  <c r="D153" i="22"/>
  <c r="E153" i="22"/>
  <c r="A154" i="22"/>
  <c r="B154" i="22"/>
  <c r="C154" i="22"/>
  <c r="D154" i="22"/>
  <c r="E154" i="22"/>
  <c r="A155" i="22"/>
  <c r="B155" i="22"/>
  <c r="C155" i="22"/>
  <c r="D155" i="22"/>
  <c r="E155" i="22"/>
  <c r="A156" i="22"/>
  <c r="B156" i="22"/>
  <c r="C156" i="22"/>
  <c r="D156" i="22"/>
  <c r="E156" i="22"/>
  <c r="A157" i="22"/>
  <c r="B157" i="22"/>
  <c r="C157" i="22"/>
  <c r="D157" i="22"/>
  <c r="E157" i="22"/>
  <c r="A158" i="22"/>
  <c r="B158" i="22"/>
  <c r="C158" i="22"/>
  <c r="D158" i="22"/>
  <c r="E158" i="22"/>
  <c r="A159" i="22"/>
  <c r="A160" i="22"/>
  <c r="B160" i="22"/>
  <c r="C160" i="22"/>
  <c r="D160" i="22"/>
  <c r="E160" i="22"/>
  <c r="A161" i="22"/>
  <c r="B161" i="22"/>
  <c r="C161" i="22"/>
  <c r="D161" i="22"/>
  <c r="E161" i="22"/>
  <c r="A162" i="22"/>
  <c r="B162" i="22"/>
  <c r="C162" i="22"/>
  <c r="D162" i="22"/>
  <c r="E162" i="22"/>
  <c r="A163" i="22"/>
  <c r="B163" i="22"/>
  <c r="C163" i="22"/>
  <c r="D163" i="22"/>
  <c r="E163" i="22"/>
  <c r="A164" i="22"/>
  <c r="B164" i="22"/>
  <c r="C164" i="22"/>
  <c r="D164" i="22"/>
  <c r="E164" i="22"/>
  <c r="A165" i="22"/>
  <c r="B165" i="22"/>
  <c r="C165" i="22"/>
  <c r="D165" i="22"/>
  <c r="E165" i="22"/>
  <c r="A166" i="22"/>
  <c r="B166" i="22"/>
  <c r="C166" i="22"/>
  <c r="D166" i="22"/>
  <c r="E166" i="22"/>
  <c r="A167" i="22"/>
  <c r="B167" i="22"/>
  <c r="C167" i="22"/>
  <c r="D167" i="22"/>
  <c r="E167" i="22"/>
  <c r="A168" i="22"/>
  <c r="B168" i="22"/>
  <c r="C168" i="22"/>
  <c r="D168" i="22"/>
  <c r="E168" i="22"/>
  <c r="A169" i="22"/>
  <c r="B169" i="22"/>
  <c r="C169" i="22"/>
  <c r="D169" i="22"/>
  <c r="E169" i="22"/>
  <c r="A170" i="22"/>
  <c r="B170" i="22"/>
  <c r="C170" i="22"/>
  <c r="D170" i="22"/>
  <c r="E170" i="22"/>
  <c r="A171" i="22"/>
  <c r="B171" i="22"/>
  <c r="C171" i="22"/>
  <c r="D171" i="22"/>
  <c r="E171" i="22"/>
  <c r="A172" i="22"/>
  <c r="B172" i="22"/>
  <c r="C172" i="22"/>
  <c r="D172" i="22"/>
  <c r="E172" i="22"/>
  <c r="A173" i="22"/>
  <c r="B173" i="22"/>
  <c r="C173" i="22"/>
  <c r="D173" i="22"/>
  <c r="E173" i="22"/>
  <c r="A174" i="22"/>
  <c r="B174" i="22"/>
  <c r="C174" i="22"/>
  <c r="D174" i="22"/>
  <c r="E174" i="22"/>
  <c r="A175" i="22"/>
  <c r="B175" i="22"/>
  <c r="C175" i="22"/>
  <c r="D175" i="22"/>
  <c r="E175" i="22"/>
  <c r="A176" i="22"/>
  <c r="B176" i="22"/>
  <c r="C176" i="22"/>
  <c r="D176" i="22"/>
  <c r="E176" i="22"/>
  <c r="A177" i="22"/>
  <c r="B177" i="22"/>
  <c r="C177" i="22"/>
  <c r="D177" i="22"/>
  <c r="E177" i="22"/>
  <c r="A178" i="22"/>
  <c r="B178" i="22"/>
  <c r="C178" i="22"/>
  <c r="D178" i="22"/>
  <c r="E178" i="22"/>
  <c r="A179" i="22"/>
  <c r="B179" i="22"/>
  <c r="C179" i="22"/>
  <c r="D179" i="22"/>
  <c r="E179" i="22"/>
  <c r="A180" i="22"/>
  <c r="B180" i="22"/>
  <c r="C180" i="22"/>
  <c r="D180" i="22"/>
  <c r="E180" i="22"/>
  <c r="A181" i="22"/>
  <c r="B181" i="22"/>
  <c r="C181" i="22"/>
  <c r="D181" i="22"/>
  <c r="E181" i="22"/>
  <c r="A182" i="22"/>
  <c r="A183" i="22"/>
  <c r="B183" i="22"/>
  <c r="C183" i="22"/>
  <c r="D183" i="22"/>
  <c r="E183" i="22"/>
  <c r="A184" i="22"/>
  <c r="B184" i="22"/>
  <c r="C184" i="22"/>
  <c r="D184" i="22"/>
  <c r="E184" i="22"/>
  <c r="A185" i="22"/>
  <c r="B185" i="22"/>
  <c r="C185" i="22"/>
  <c r="D185" i="22"/>
  <c r="E185" i="22"/>
  <c r="A186" i="22"/>
  <c r="B186" i="22"/>
  <c r="C186" i="22"/>
  <c r="D186" i="22"/>
  <c r="E186" i="22"/>
  <c r="A187" i="22"/>
  <c r="B187" i="22"/>
  <c r="C187" i="22"/>
  <c r="D187" i="22"/>
  <c r="E187" i="22"/>
  <c r="A188" i="22"/>
  <c r="B188" i="22"/>
  <c r="C188" i="22"/>
  <c r="D188" i="22"/>
  <c r="E188" i="22"/>
  <c r="A189" i="22"/>
  <c r="B189" i="22"/>
  <c r="C189" i="22"/>
  <c r="D189" i="22"/>
  <c r="E189" i="22"/>
  <c r="A190" i="22"/>
  <c r="B190" i="22"/>
  <c r="C190" i="22"/>
  <c r="D190" i="22"/>
  <c r="E190" i="22"/>
  <c r="A191" i="22"/>
  <c r="B191" i="22"/>
  <c r="C191" i="22"/>
  <c r="D191" i="22"/>
  <c r="E191" i="22"/>
  <c r="A192" i="22"/>
  <c r="B192" i="22"/>
  <c r="C192" i="22"/>
  <c r="D192" i="22"/>
  <c r="E192" i="22"/>
  <c r="A193" i="22"/>
  <c r="B193" i="22"/>
  <c r="C193" i="22"/>
  <c r="D193" i="22"/>
  <c r="E193" i="22"/>
  <c r="A194" i="22"/>
  <c r="B194" i="22"/>
  <c r="C194" i="22"/>
  <c r="D194" i="22"/>
  <c r="E194" i="22"/>
  <c r="A195" i="22"/>
  <c r="B195" i="22"/>
  <c r="C195" i="22"/>
  <c r="D195" i="22"/>
  <c r="E195" i="22"/>
  <c r="A196" i="22"/>
  <c r="B196" i="22"/>
  <c r="C196" i="22"/>
  <c r="D196" i="22"/>
  <c r="E196" i="22"/>
  <c r="A197" i="22"/>
  <c r="B197" i="22"/>
  <c r="C197" i="22"/>
  <c r="D197" i="22"/>
  <c r="E197" i="22"/>
  <c r="A198" i="22"/>
  <c r="B198" i="22"/>
  <c r="C198" i="22"/>
  <c r="D198" i="22"/>
  <c r="E198" i="22"/>
  <c r="A199" i="22"/>
  <c r="B199" i="22"/>
  <c r="C199" i="22"/>
  <c r="D199" i="22"/>
  <c r="E199" i="22"/>
  <c r="A200" i="22"/>
  <c r="B200" i="22"/>
  <c r="C200" i="22"/>
  <c r="D200" i="22"/>
  <c r="E200" i="22"/>
  <c r="A201" i="22"/>
  <c r="B201" i="22"/>
  <c r="C201" i="22"/>
  <c r="D201" i="22"/>
  <c r="E201" i="22"/>
  <c r="A202" i="22"/>
  <c r="B202" i="22"/>
  <c r="C202" i="22"/>
  <c r="D202" i="22"/>
  <c r="E202" i="22"/>
  <c r="A203" i="22"/>
  <c r="B203" i="22"/>
  <c r="C203" i="22"/>
  <c r="D203" i="22"/>
  <c r="E203" i="22"/>
  <c r="A204" i="22"/>
  <c r="B204" i="22"/>
  <c r="C204" i="22"/>
  <c r="D204" i="22"/>
  <c r="E204" i="22"/>
  <c r="A205" i="22"/>
  <c r="B205" i="22"/>
  <c r="C205" i="22"/>
  <c r="D205" i="22"/>
  <c r="E205" i="22"/>
  <c r="A206" i="22"/>
  <c r="B206" i="22"/>
  <c r="C206" i="22"/>
  <c r="D206" i="22"/>
  <c r="E206" i="22"/>
  <c r="A207" i="22"/>
  <c r="B207" i="22"/>
  <c r="C207" i="22"/>
  <c r="D207" i="22"/>
  <c r="E207" i="22"/>
  <c r="A208" i="22"/>
  <c r="B208" i="22"/>
  <c r="C208" i="22"/>
  <c r="D208" i="22"/>
  <c r="E208" i="22"/>
  <c r="A209" i="22"/>
  <c r="B209" i="22"/>
  <c r="C209" i="22"/>
  <c r="D209" i="22"/>
  <c r="E209" i="22"/>
  <c r="A210" i="22"/>
  <c r="B210" i="22"/>
  <c r="C210" i="22"/>
  <c r="D210" i="22"/>
  <c r="E210" i="22"/>
  <c r="A211" i="22"/>
  <c r="B211" i="22"/>
  <c r="C211" i="22"/>
  <c r="D211" i="22"/>
  <c r="E211" i="22"/>
  <c r="A212" i="22"/>
  <c r="B212" i="22"/>
  <c r="C212" i="22"/>
  <c r="D212" i="22"/>
  <c r="E212" i="22"/>
  <c r="A213" i="22"/>
  <c r="B213" i="22"/>
  <c r="C213" i="22"/>
  <c r="D213" i="22"/>
  <c r="E213" i="22"/>
  <c r="A214" i="22"/>
  <c r="B214" i="22"/>
  <c r="C214" i="22"/>
  <c r="D214" i="22"/>
  <c r="E214" i="22"/>
  <c r="A215" i="22"/>
  <c r="B215" i="22"/>
  <c r="C215" i="22"/>
  <c r="D215" i="22"/>
  <c r="E215" i="22"/>
  <c r="A216" i="22"/>
  <c r="B216" i="22"/>
  <c r="C216" i="22"/>
  <c r="D216" i="22"/>
  <c r="E216" i="22"/>
  <c r="A217" i="22"/>
  <c r="B217" i="22"/>
  <c r="C217" i="22"/>
  <c r="D217" i="22"/>
  <c r="E217" i="22"/>
  <c r="A218" i="22"/>
  <c r="B218" i="22"/>
  <c r="C218" i="22"/>
  <c r="D218" i="22"/>
  <c r="E218" i="22"/>
  <c r="A219" i="22"/>
  <c r="B219" i="22"/>
  <c r="C219" i="22"/>
  <c r="D219" i="22"/>
  <c r="E219" i="22"/>
  <c r="A220" i="22"/>
  <c r="B220" i="22"/>
  <c r="C220" i="22"/>
  <c r="D220" i="22"/>
  <c r="E220" i="22"/>
  <c r="A221" i="22"/>
  <c r="A222" i="22"/>
  <c r="B222" i="22"/>
  <c r="C222" i="22"/>
  <c r="D222" i="22"/>
  <c r="E222" i="22"/>
  <c r="A223" i="22"/>
  <c r="B223" i="22"/>
  <c r="C223" i="22"/>
  <c r="D223" i="22"/>
  <c r="E223" i="22"/>
  <c r="A224" i="22"/>
  <c r="B224" i="22"/>
  <c r="C224" i="22"/>
  <c r="D224" i="22"/>
  <c r="E224" i="22"/>
  <c r="A225" i="22"/>
  <c r="B225" i="22"/>
  <c r="C225" i="22"/>
  <c r="D225" i="22"/>
  <c r="E225" i="22"/>
  <c r="A226" i="22"/>
  <c r="B226" i="22"/>
  <c r="C226" i="22"/>
  <c r="D226" i="22"/>
  <c r="E226" i="22"/>
  <c r="A227" i="22"/>
  <c r="B227" i="22"/>
  <c r="C227" i="22"/>
  <c r="D227" i="22"/>
  <c r="E227" i="22"/>
  <c r="A228" i="22"/>
  <c r="B228" i="22"/>
  <c r="C228" i="22"/>
  <c r="D228" i="22"/>
  <c r="E228" i="22"/>
  <c r="A229" i="22"/>
  <c r="B229" i="22"/>
  <c r="C229" i="22"/>
  <c r="D229" i="22"/>
  <c r="E229" i="22"/>
  <c r="A230" i="22"/>
  <c r="B230" i="22"/>
  <c r="C230" i="22"/>
  <c r="D230" i="22"/>
  <c r="E230" i="22"/>
  <c r="A231" i="22"/>
  <c r="B231" i="22"/>
  <c r="C231" i="22"/>
  <c r="D231" i="22"/>
  <c r="E231" i="22"/>
  <c r="A232" i="22"/>
  <c r="B232" i="22"/>
  <c r="C232" i="22"/>
  <c r="D232" i="22"/>
  <c r="E232" i="22"/>
  <c r="A233" i="22"/>
  <c r="B233" i="22"/>
  <c r="C233" i="22"/>
  <c r="D233" i="22"/>
  <c r="E233" i="22"/>
  <c r="A234" i="22"/>
  <c r="B234" i="22"/>
  <c r="C234" i="22"/>
  <c r="D234" i="22"/>
  <c r="E234" i="22"/>
  <c r="A235" i="22"/>
  <c r="B235" i="22"/>
  <c r="C235" i="22"/>
  <c r="D235" i="22"/>
  <c r="E235" i="22"/>
  <c r="A236" i="22"/>
  <c r="B236" i="22"/>
  <c r="C236" i="22"/>
  <c r="D236" i="22"/>
  <c r="E236" i="22"/>
  <c r="A237" i="22"/>
  <c r="B237" i="22"/>
  <c r="C237" i="22"/>
  <c r="D237" i="22"/>
  <c r="E237" i="22"/>
  <c r="A238" i="22"/>
  <c r="A239" i="22"/>
  <c r="B239" i="22"/>
  <c r="C239" i="22"/>
  <c r="D239" i="22"/>
  <c r="E239" i="22"/>
  <c r="A240" i="22"/>
  <c r="B240" i="22"/>
  <c r="C240" i="22"/>
  <c r="D240" i="22"/>
  <c r="E240" i="22"/>
  <c r="A247" i="22"/>
  <c r="B247" i="22"/>
  <c r="C247" i="22"/>
  <c r="D247" i="22"/>
  <c r="E247" i="22"/>
  <c r="A248" i="22"/>
  <c r="B248" i="22"/>
  <c r="C248" i="22"/>
  <c r="D248" i="22"/>
  <c r="E248" i="22"/>
  <c r="A249" i="22"/>
  <c r="B249" i="22"/>
  <c r="C249" i="22"/>
  <c r="D249" i="22"/>
  <c r="E249" i="22"/>
  <c r="A250" i="22"/>
  <c r="B250" i="22"/>
  <c r="C250" i="22"/>
  <c r="D250" i="22"/>
  <c r="E250" i="22"/>
  <c r="A251" i="22"/>
  <c r="B251" i="22"/>
  <c r="C251" i="22"/>
  <c r="D251" i="22"/>
  <c r="E251" i="22"/>
  <c r="A252" i="22"/>
  <c r="A253" i="22"/>
  <c r="B253" i="22"/>
  <c r="C253" i="22"/>
  <c r="D253" i="22"/>
  <c r="E253" i="22"/>
  <c r="A254" i="22"/>
  <c r="B254" i="22"/>
  <c r="C254" i="22"/>
  <c r="D254" i="22"/>
  <c r="E254" i="22"/>
  <c r="A255" i="22"/>
  <c r="B255" i="22"/>
  <c r="C255" i="22"/>
  <c r="D255" i="22"/>
  <c r="E255" i="22"/>
  <c r="A256" i="22"/>
  <c r="B256" i="22"/>
  <c r="C256" i="22"/>
  <c r="D256" i="22"/>
  <c r="E256" i="22"/>
  <c r="A257" i="22"/>
  <c r="B257" i="22"/>
  <c r="C257" i="22"/>
  <c r="D257" i="22"/>
  <c r="E257" i="22"/>
  <c r="A259" i="22"/>
  <c r="B259" i="22"/>
  <c r="C259" i="22"/>
  <c r="D259" i="22"/>
  <c r="E259" i="22"/>
  <c r="A260" i="22"/>
  <c r="B260" i="22"/>
  <c r="C260" i="22"/>
  <c r="D260" i="22"/>
  <c r="E260" i="22"/>
  <c r="A261" i="22"/>
  <c r="A262" i="22"/>
  <c r="B262" i="22"/>
  <c r="C262" i="22"/>
  <c r="D262" i="22"/>
  <c r="E262" i="22"/>
  <c r="A263" i="22"/>
  <c r="B263" i="22"/>
  <c r="C263" i="22"/>
  <c r="D263" i="22"/>
  <c r="E263" i="22"/>
  <c r="A264" i="22"/>
  <c r="B264" i="22"/>
  <c r="C264" i="22"/>
  <c r="D264" i="22"/>
  <c r="E264" i="22"/>
  <c r="A265" i="22"/>
  <c r="B265" i="22"/>
  <c r="C265" i="22"/>
  <c r="D265" i="22"/>
  <c r="E265" i="22"/>
  <c r="A266" i="22"/>
  <c r="B266" i="22"/>
  <c r="C266" i="22"/>
  <c r="D266" i="22"/>
  <c r="E266" i="22"/>
  <c r="A267" i="22"/>
  <c r="B267" i="22"/>
  <c r="C267" i="22"/>
  <c r="D267" i="22"/>
  <c r="E267" i="22"/>
  <c r="A268" i="22"/>
  <c r="B268" i="22"/>
  <c r="C268" i="22"/>
  <c r="D268" i="22"/>
  <c r="E268" i="22"/>
  <c r="A269" i="22"/>
  <c r="B269" i="22"/>
  <c r="C269" i="22"/>
  <c r="D269" i="22"/>
  <c r="E269" i="22"/>
  <c r="A270" i="22"/>
  <c r="B270" i="22"/>
  <c r="C270" i="22"/>
  <c r="D270" i="22"/>
  <c r="E270" i="22"/>
  <c r="A271" i="22"/>
  <c r="B271" i="22"/>
  <c r="C271" i="22"/>
  <c r="D271" i="22"/>
  <c r="E271" i="22"/>
  <c r="A272" i="22"/>
  <c r="B272" i="22"/>
  <c r="C272" i="22"/>
  <c r="D272" i="22"/>
  <c r="E272" i="22"/>
  <c r="A273" i="22"/>
  <c r="B273" i="22"/>
  <c r="C273" i="22"/>
  <c r="D273" i="22"/>
  <c r="E273" i="22"/>
  <c r="A274" i="22"/>
  <c r="B274" i="22"/>
  <c r="C274" i="22"/>
  <c r="D274" i="22"/>
  <c r="E274" i="22"/>
  <c r="A275" i="22"/>
  <c r="B275" i="22"/>
  <c r="C275" i="22"/>
  <c r="D275" i="22"/>
  <c r="E275" i="22"/>
  <c r="A276" i="22"/>
  <c r="B276" i="22"/>
  <c r="C276" i="22"/>
  <c r="D276" i="22"/>
  <c r="E276" i="22"/>
  <c r="A277" i="22"/>
  <c r="B277" i="22"/>
  <c r="C277" i="22"/>
  <c r="D277" i="22"/>
  <c r="E277" i="22"/>
  <c r="A278" i="22"/>
  <c r="B278" i="22"/>
  <c r="C278" i="22"/>
  <c r="D278" i="22"/>
  <c r="E278" i="22"/>
  <c r="A279" i="22"/>
  <c r="B279" i="22"/>
  <c r="C279" i="22"/>
  <c r="D279" i="22"/>
  <c r="E279" i="22"/>
  <c r="A280" i="22"/>
  <c r="B280" i="22"/>
  <c r="C280" i="22"/>
  <c r="D280" i="22"/>
  <c r="E280" i="22"/>
  <c r="A281" i="22"/>
  <c r="B281" i="22"/>
  <c r="C281" i="22"/>
  <c r="D281" i="22"/>
  <c r="E281" i="22"/>
  <c r="A282" i="22"/>
  <c r="B282" i="22"/>
  <c r="C282" i="22"/>
  <c r="D282" i="22"/>
  <c r="E282" i="22"/>
  <c r="A283" i="22"/>
  <c r="B283" i="22"/>
  <c r="C283" i="22"/>
  <c r="D283" i="22"/>
  <c r="E283" i="22"/>
  <c r="A284" i="22"/>
  <c r="B284" i="22"/>
  <c r="C284" i="22"/>
  <c r="D284" i="22"/>
  <c r="E284" i="22"/>
  <c r="A285" i="22"/>
  <c r="B285" i="22"/>
  <c r="C285" i="22"/>
  <c r="D285" i="22"/>
  <c r="E285" i="22"/>
  <c r="A286" i="22"/>
  <c r="B286" i="22"/>
  <c r="C286" i="22"/>
  <c r="D286" i="22"/>
  <c r="E286" i="22"/>
  <c r="A287" i="22"/>
  <c r="B287" i="22"/>
  <c r="C287" i="22"/>
  <c r="D287" i="22"/>
  <c r="E287" i="22"/>
  <c r="A288" i="22"/>
  <c r="B288" i="22"/>
  <c r="C288" i="22"/>
  <c r="D288" i="22"/>
  <c r="E288" i="22"/>
  <c r="A289" i="22"/>
  <c r="B289" i="22"/>
  <c r="C289" i="22"/>
  <c r="D289" i="22"/>
  <c r="E289" i="22"/>
  <c r="A290" i="22"/>
  <c r="B290" i="22"/>
  <c r="C290" i="22"/>
  <c r="D290" i="22"/>
  <c r="E290" i="22"/>
  <c r="A291" i="22"/>
  <c r="B291" i="22"/>
  <c r="C291" i="22"/>
  <c r="D291" i="22"/>
  <c r="E291" i="22"/>
  <c r="A292" i="22"/>
  <c r="B292" i="22"/>
  <c r="C292" i="22"/>
  <c r="D292" i="22"/>
  <c r="E292" i="22"/>
  <c r="A293" i="22"/>
  <c r="B293" i="22"/>
  <c r="C293" i="22"/>
  <c r="D293" i="22"/>
  <c r="E293" i="22"/>
  <c r="A294" i="22"/>
  <c r="B294" i="22"/>
  <c r="C294" i="22"/>
  <c r="D294" i="22"/>
  <c r="E294" i="22"/>
  <c r="A295" i="22"/>
  <c r="B295" i="22"/>
  <c r="C295" i="22"/>
  <c r="D295" i="22"/>
  <c r="E295" i="22"/>
  <c r="A296" i="22"/>
  <c r="B296" i="22"/>
  <c r="C296" i="22"/>
  <c r="D296" i="22"/>
  <c r="E296" i="22"/>
  <c r="A297" i="22"/>
  <c r="B297" i="22"/>
  <c r="C297" i="22"/>
  <c r="D297" i="22"/>
  <c r="E297" i="22"/>
  <c r="A298" i="22"/>
  <c r="B298" i="22"/>
  <c r="C298" i="22"/>
  <c r="D298" i="22"/>
  <c r="E298" i="22"/>
  <c r="A299" i="22"/>
  <c r="B299" i="22"/>
  <c r="C299" i="22"/>
  <c r="D299" i="22"/>
  <c r="E299" i="22"/>
  <c r="A300" i="22"/>
  <c r="A301" i="22"/>
  <c r="B301" i="22"/>
  <c r="C301" i="22"/>
  <c r="D301" i="22"/>
  <c r="E301" i="22"/>
  <c r="A302" i="22"/>
  <c r="B302" i="22"/>
  <c r="C302" i="22"/>
  <c r="D302" i="22"/>
  <c r="E302" i="22"/>
  <c r="A303" i="22"/>
  <c r="B303" i="22"/>
  <c r="C303" i="22"/>
  <c r="D303" i="22"/>
  <c r="E303" i="22"/>
  <c r="A304" i="22"/>
  <c r="B304" i="22"/>
  <c r="C304" i="22"/>
  <c r="D304" i="22"/>
  <c r="E304" i="22"/>
  <c r="A305" i="22"/>
  <c r="B305" i="22"/>
  <c r="C305" i="22"/>
  <c r="D305" i="22"/>
  <c r="E305" i="22"/>
  <c r="A306" i="22"/>
  <c r="B306" i="22"/>
  <c r="C306" i="22"/>
  <c r="D306" i="22"/>
  <c r="E306" i="22"/>
  <c r="A307" i="22"/>
  <c r="B307" i="22"/>
  <c r="C307" i="22"/>
  <c r="D307" i="22"/>
  <c r="E307" i="22"/>
  <c r="A308" i="22"/>
  <c r="B308" i="22"/>
  <c r="C308" i="22"/>
  <c r="D308" i="22"/>
  <c r="E308" i="22"/>
  <c r="A309" i="22"/>
  <c r="B309" i="22"/>
  <c r="C309" i="22"/>
  <c r="D309" i="22"/>
  <c r="E309" i="22"/>
  <c r="A310" i="22"/>
  <c r="B310" i="22"/>
  <c r="C310" i="22"/>
  <c r="D310" i="22"/>
  <c r="E310" i="22"/>
  <c r="A311" i="22"/>
  <c r="B311" i="22"/>
  <c r="C311" i="22"/>
  <c r="D311" i="22"/>
  <c r="E311" i="22"/>
  <c r="A312" i="22"/>
  <c r="B312" i="22"/>
  <c r="C312" i="22"/>
  <c r="D312" i="22"/>
  <c r="E312" i="22"/>
  <c r="A313" i="22"/>
  <c r="B313" i="22"/>
  <c r="C313" i="22"/>
  <c r="D313" i="22"/>
  <c r="E313" i="22"/>
  <c r="A314" i="22"/>
  <c r="B314" i="22"/>
  <c r="C314" i="22"/>
  <c r="D314" i="22"/>
  <c r="E314" i="22"/>
  <c r="A315" i="22"/>
  <c r="B315" i="22"/>
  <c r="C315" i="22"/>
  <c r="D315" i="22"/>
  <c r="E315" i="22"/>
  <c r="A316" i="22"/>
  <c r="B316" i="22"/>
  <c r="C316" i="22"/>
  <c r="D316" i="22"/>
  <c r="E316" i="22"/>
  <c r="A317" i="22"/>
  <c r="B317" i="22"/>
  <c r="C317" i="22"/>
  <c r="D317" i="22"/>
  <c r="E317" i="22"/>
  <c r="A318" i="22"/>
  <c r="B318" i="22"/>
  <c r="C318" i="22"/>
  <c r="D318" i="22"/>
  <c r="E318" i="22"/>
  <c r="A319" i="22"/>
  <c r="B319" i="22"/>
  <c r="C319" i="22"/>
  <c r="D319" i="22"/>
  <c r="E319" i="22"/>
  <c r="A320" i="22"/>
  <c r="B320" i="22"/>
  <c r="C320" i="22"/>
  <c r="D320" i="22"/>
  <c r="E320" i="22"/>
  <c r="A321" i="22"/>
  <c r="B321" i="22"/>
  <c r="C321" i="22"/>
  <c r="D321" i="22"/>
  <c r="E321" i="22"/>
  <c r="A322" i="22"/>
  <c r="B322" i="22"/>
  <c r="C322" i="22"/>
  <c r="D322" i="22"/>
  <c r="E322" i="22"/>
  <c r="A323" i="22"/>
  <c r="B323" i="22"/>
  <c r="C323" i="22"/>
  <c r="D323" i="22"/>
  <c r="E323" i="22"/>
  <c r="A324" i="22"/>
  <c r="B324" i="22"/>
  <c r="C324" i="22"/>
  <c r="D324" i="22"/>
  <c r="E324" i="22"/>
  <c r="A325" i="22"/>
  <c r="B325" i="22"/>
  <c r="C325" i="22"/>
  <c r="D325" i="22"/>
  <c r="E325" i="22"/>
  <c r="A326" i="22"/>
  <c r="B326" i="22"/>
  <c r="C326" i="22"/>
  <c r="D326" i="22"/>
  <c r="E326" i="22"/>
  <c r="A327" i="22"/>
  <c r="B327" i="22"/>
  <c r="C327" i="22"/>
  <c r="D327" i="22"/>
  <c r="E327" i="22"/>
  <c r="A328" i="22"/>
  <c r="B328" i="22"/>
  <c r="C328" i="22"/>
  <c r="D328" i="22"/>
  <c r="E328" i="22"/>
  <c r="A329" i="22"/>
  <c r="B329" i="22"/>
  <c r="C329" i="22"/>
  <c r="D329" i="22"/>
  <c r="E329" i="22"/>
  <c r="A330" i="22"/>
  <c r="B330" i="22"/>
  <c r="C330" i="22"/>
  <c r="D330" i="22"/>
  <c r="E330" i="22"/>
  <c r="A331" i="22"/>
  <c r="B331" i="22"/>
  <c r="C331" i="22"/>
  <c r="D331" i="22"/>
  <c r="E331" i="22"/>
  <c r="A332" i="22"/>
  <c r="B332" i="22"/>
  <c r="C332" i="22"/>
  <c r="D332" i="22"/>
  <c r="E332" i="22"/>
  <c r="A333" i="22"/>
  <c r="B333" i="22"/>
  <c r="C333" i="22"/>
  <c r="D333" i="22"/>
  <c r="E333" i="22"/>
  <c r="A334" i="22"/>
  <c r="B334" i="22"/>
  <c r="C334" i="22"/>
  <c r="D334" i="22"/>
  <c r="E334" i="22"/>
  <c r="A335" i="22"/>
  <c r="B335" i="22"/>
  <c r="C335" i="22"/>
  <c r="D335" i="22"/>
  <c r="E335" i="22"/>
  <c r="A336" i="22"/>
  <c r="B336" i="22"/>
  <c r="C336" i="22"/>
  <c r="D336" i="22"/>
  <c r="E336" i="22"/>
  <c r="A337" i="22"/>
  <c r="B337" i="22"/>
  <c r="C337" i="22"/>
  <c r="D337" i="22"/>
  <c r="E337" i="22"/>
  <c r="A338" i="22"/>
  <c r="B338" i="22"/>
  <c r="C338" i="22"/>
  <c r="D338" i="22"/>
  <c r="E338" i="22"/>
  <c r="A339" i="22"/>
  <c r="B339" i="22"/>
  <c r="C339" i="22"/>
  <c r="D339" i="22"/>
  <c r="E339" i="22"/>
  <c r="A340" i="22"/>
  <c r="B340" i="22"/>
  <c r="C340" i="22"/>
  <c r="D340" i="22"/>
  <c r="E340" i="22"/>
  <c r="A341" i="22"/>
  <c r="B341" i="22"/>
  <c r="C341" i="22"/>
  <c r="D341" i="22"/>
  <c r="E341" i="22"/>
  <c r="A342" i="22"/>
  <c r="B342" i="22"/>
  <c r="C342" i="22"/>
  <c r="D342" i="22"/>
  <c r="E342" i="22"/>
  <c r="A343" i="22"/>
  <c r="B343" i="22"/>
  <c r="C343" i="22"/>
  <c r="D343" i="22"/>
  <c r="E343" i="22"/>
  <c r="A344" i="22"/>
  <c r="B344" i="22"/>
  <c r="C344" i="22"/>
  <c r="D344" i="22"/>
  <c r="E344" i="22"/>
  <c r="A345" i="22"/>
  <c r="B345" i="22"/>
  <c r="C345" i="22"/>
  <c r="D345" i="22"/>
  <c r="E345" i="22"/>
  <c r="A421" i="22"/>
  <c r="B421" i="22"/>
  <c r="C421" i="22"/>
  <c r="D421" i="22"/>
  <c r="E421" i="22"/>
  <c r="A422" i="22"/>
  <c r="B422" i="22"/>
  <c r="C422" i="22"/>
  <c r="D422" i="22"/>
  <c r="E422" i="22"/>
  <c r="A423" i="22"/>
  <c r="B423" i="22"/>
  <c r="C423" i="22"/>
  <c r="D423" i="22"/>
  <c r="E423" i="22"/>
  <c r="A424" i="22"/>
  <c r="B424" i="22"/>
  <c r="C424" i="22"/>
  <c r="D424" i="22"/>
  <c r="E424" i="22"/>
  <c r="A425" i="22"/>
  <c r="B425" i="22"/>
  <c r="C425" i="22"/>
  <c r="D425" i="22"/>
  <c r="E425" i="22"/>
  <c r="A426" i="22"/>
  <c r="B426" i="22"/>
  <c r="C426" i="22"/>
  <c r="D426" i="22"/>
  <c r="E426" i="22"/>
  <c r="A427" i="22"/>
  <c r="B427" i="22"/>
  <c r="C427" i="22"/>
  <c r="D427" i="22"/>
  <c r="E427" i="22"/>
  <c r="A428" i="22"/>
  <c r="B428" i="22"/>
  <c r="C428" i="22"/>
  <c r="D428" i="22"/>
  <c r="E428" i="22"/>
  <c r="A429" i="22"/>
  <c r="B429" i="22"/>
  <c r="C429" i="22"/>
  <c r="D429" i="22"/>
  <c r="E429" i="22"/>
  <c r="A430" i="22"/>
  <c r="B430" i="22"/>
  <c r="C430" i="22"/>
  <c r="D430" i="22"/>
  <c r="E430" i="22"/>
  <c r="A431" i="22"/>
  <c r="B431" i="22"/>
  <c r="C431" i="22"/>
  <c r="D431" i="22"/>
  <c r="E431" i="22"/>
  <c r="A432" i="22"/>
  <c r="A433" i="22"/>
  <c r="B433" i="22"/>
  <c r="C433" i="22"/>
  <c r="D433" i="22"/>
  <c r="E433" i="22"/>
  <c r="A434" i="22"/>
  <c r="B434" i="22"/>
  <c r="C434" i="22"/>
  <c r="D434" i="22"/>
  <c r="E434" i="22"/>
  <c r="A435" i="22"/>
  <c r="B435" i="22"/>
  <c r="C435" i="22"/>
  <c r="D435" i="22"/>
  <c r="E435" i="22"/>
  <c r="A436" i="22"/>
  <c r="B436" i="22"/>
  <c r="C436" i="22"/>
  <c r="D436" i="22"/>
  <c r="E436" i="22"/>
  <c r="A437" i="22"/>
  <c r="B437" i="22"/>
  <c r="C437" i="22"/>
  <c r="D437" i="22"/>
  <c r="E437" i="22"/>
  <c r="A438" i="22"/>
  <c r="B438" i="22"/>
  <c r="C438" i="22"/>
  <c r="D438" i="22"/>
  <c r="E438" i="22"/>
  <c r="A439" i="22"/>
  <c r="B439" i="22"/>
  <c r="C439" i="22"/>
  <c r="D439" i="22"/>
  <c r="E439" i="22"/>
  <c r="A440" i="22"/>
  <c r="B440" i="22"/>
  <c r="C440" i="22"/>
  <c r="D440" i="22"/>
  <c r="E440" i="22"/>
  <c r="A441" i="22"/>
  <c r="B441" i="22"/>
  <c r="C441" i="22"/>
  <c r="D441" i="22"/>
  <c r="E441" i="22"/>
  <c r="A442" i="22"/>
  <c r="B442" i="22"/>
  <c r="C442" i="22"/>
  <c r="D442" i="22"/>
  <c r="E442" i="22"/>
  <c r="A443" i="22"/>
  <c r="B443" i="22"/>
  <c r="C443" i="22"/>
  <c r="D443" i="22"/>
  <c r="E443" i="22"/>
  <c r="A444" i="22"/>
  <c r="B444" i="22"/>
  <c r="C444" i="22"/>
  <c r="D444" i="22"/>
  <c r="E444" i="22"/>
  <c r="A445" i="22"/>
  <c r="B445" i="22"/>
  <c r="C445" i="22"/>
  <c r="D445" i="22"/>
  <c r="E445" i="22"/>
  <c r="A446" i="22"/>
  <c r="B446" i="22"/>
  <c r="C446" i="22"/>
  <c r="D446" i="22"/>
  <c r="E446" i="22"/>
  <c r="A447" i="22"/>
  <c r="B447" i="22"/>
  <c r="C447" i="22"/>
  <c r="D447" i="22"/>
  <c r="E447" i="22"/>
  <c r="A448" i="22"/>
  <c r="B448" i="22"/>
  <c r="C448" i="22"/>
  <c r="D448" i="22"/>
  <c r="E448" i="22"/>
  <c r="A449" i="22"/>
  <c r="B449" i="22"/>
  <c r="C449" i="22"/>
  <c r="D449" i="22"/>
  <c r="E449" i="22"/>
  <c r="A450" i="22"/>
  <c r="B450" i="22"/>
  <c r="C450" i="22"/>
  <c r="D450" i="22"/>
  <c r="E450" i="22"/>
  <c r="A451" i="22"/>
  <c r="B451" i="22"/>
  <c r="C451" i="22"/>
  <c r="D451" i="22"/>
  <c r="E451" i="22"/>
  <c r="A452" i="22"/>
  <c r="B452" i="22"/>
  <c r="C452" i="22"/>
  <c r="D452" i="22"/>
  <c r="E452" i="22"/>
  <c r="A453" i="22"/>
  <c r="B453" i="22"/>
  <c r="C453" i="22"/>
  <c r="D453" i="22"/>
  <c r="E453" i="22"/>
  <c r="A454" i="22"/>
  <c r="B454" i="22"/>
  <c r="C454" i="22"/>
  <c r="D454" i="22"/>
  <c r="E454" i="22"/>
  <c r="A455" i="22"/>
  <c r="B455" i="22"/>
  <c r="C455" i="22"/>
  <c r="D455" i="22"/>
  <c r="E455" i="22"/>
  <c r="A456" i="22"/>
  <c r="B456" i="22"/>
  <c r="C456" i="22"/>
  <c r="D456" i="22"/>
  <c r="E456" i="22"/>
  <c r="A457" i="22"/>
  <c r="B457" i="22"/>
  <c r="C457" i="22"/>
  <c r="D457" i="22"/>
  <c r="E457" i="22"/>
  <c r="A458" i="22"/>
  <c r="B458" i="22"/>
  <c r="C458" i="22"/>
  <c r="D458" i="22"/>
  <c r="E458" i="22"/>
  <c r="A459" i="22"/>
  <c r="B459" i="22"/>
  <c r="C459" i="22"/>
  <c r="D459" i="22"/>
  <c r="E459" i="22"/>
  <c r="A460" i="22"/>
  <c r="B460" i="22"/>
  <c r="C460" i="22"/>
  <c r="D460" i="22"/>
  <c r="E460" i="22"/>
  <c r="A461" i="22"/>
  <c r="B461" i="22"/>
  <c r="C461" i="22"/>
  <c r="D461" i="22"/>
  <c r="E461" i="22"/>
  <c r="A462" i="22"/>
  <c r="B462" i="22"/>
  <c r="C462" i="22"/>
  <c r="D462" i="22"/>
  <c r="E462" i="22"/>
  <c r="A463" i="22"/>
  <c r="B463" i="22"/>
  <c r="C463" i="22"/>
  <c r="D463" i="22"/>
  <c r="E463" i="22"/>
  <c r="A464" i="22"/>
  <c r="B464" i="22"/>
  <c r="C464" i="22"/>
  <c r="D464" i="22"/>
  <c r="E464" i="22"/>
  <c r="A465" i="22"/>
  <c r="B465" i="22"/>
  <c r="C465" i="22"/>
  <c r="D465" i="22"/>
  <c r="E465" i="22"/>
  <c r="A466" i="22"/>
  <c r="B466" i="22"/>
  <c r="C466" i="22"/>
  <c r="D466" i="22"/>
  <c r="E466" i="22"/>
  <c r="A467" i="22"/>
  <c r="B467" i="22"/>
  <c r="C467" i="22"/>
  <c r="D467" i="22"/>
  <c r="E467" i="22"/>
  <c r="A468" i="22"/>
  <c r="B468" i="22"/>
  <c r="C468" i="22"/>
  <c r="D468" i="22"/>
  <c r="E468" i="22"/>
  <c r="A469" i="22"/>
  <c r="B469" i="22"/>
  <c r="C469" i="22"/>
  <c r="D469" i="22"/>
  <c r="E469" i="22"/>
  <c r="A470" i="22"/>
  <c r="B470" i="22"/>
  <c r="C470" i="22"/>
  <c r="D470" i="22"/>
  <c r="E470" i="22"/>
  <c r="A471" i="22"/>
  <c r="B471" i="22"/>
  <c r="C471" i="22"/>
  <c r="D471" i="22"/>
  <c r="E471" i="22"/>
  <c r="A472" i="22"/>
  <c r="B472" i="22"/>
  <c r="C472" i="22"/>
  <c r="D472" i="22"/>
  <c r="E472" i="22"/>
  <c r="A473" i="22"/>
  <c r="B473" i="22"/>
  <c r="C473" i="22"/>
  <c r="D473" i="22"/>
  <c r="E473" i="22"/>
  <c r="A474" i="22"/>
  <c r="B474" i="22"/>
  <c r="C474" i="22"/>
  <c r="D474" i="22"/>
  <c r="E474" i="22"/>
  <c r="A475" i="22"/>
  <c r="B475" i="22"/>
  <c r="C475" i="22"/>
  <c r="D475" i="22"/>
  <c r="E475" i="22"/>
  <c r="A476" i="22"/>
  <c r="B476" i="22"/>
  <c r="C476" i="22"/>
  <c r="D476" i="22"/>
  <c r="E476" i="22"/>
  <c r="A477" i="22"/>
  <c r="B477" i="22"/>
  <c r="C477" i="22"/>
  <c r="D477" i="22"/>
  <c r="E477" i="22"/>
  <c r="A478" i="22"/>
  <c r="B478" i="22"/>
  <c r="C478" i="22"/>
  <c r="D478" i="22"/>
  <c r="E478" i="22"/>
  <c r="A479" i="22"/>
  <c r="B479" i="22"/>
  <c r="C479" i="22"/>
  <c r="D479" i="22"/>
  <c r="E479" i="22"/>
  <c r="A480" i="22"/>
  <c r="B480" i="22"/>
  <c r="C480" i="22"/>
  <c r="D480" i="22"/>
  <c r="E480" i="22"/>
  <c r="A481" i="22"/>
  <c r="B481" i="22"/>
  <c r="C481" i="22"/>
  <c r="D481" i="22"/>
  <c r="E481" i="22"/>
  <c r="A482" i="22"/>
  <c r="B482" i="22"/>
  <c r="C482" i="22"/>
  <c r="D482" i="22"/>
  <c r="E482" i="22"/>
  <c r="A483" i="22"/>
  <c r="B483" i="22"/>
  <c r="C483" i="22"/>
  <c r="D483" i="22"/>
  <c r="E483" i="22"/>
  <c r="A484" i="22"/>
  <c r="B484" i="22"/>
  <c r="C484" i="22"/>
  <c r="D484" i="22"/>
  <c r="E484" i="22"/>
  <c r="A485" i="22"/>
  <c r="B485" i="22"/>
  <c r="C485" i="22"/>
  <c r="D485" i="22"/>
  <c r="E485" i="22"/>
  <c r="A486" i="22"/>
  <c r="B486" i="22"/>
  <c r="C486" i="22"/>
  <c r="D486" i="22"/>
  <c r="E486" i="22"/>
  <c r="A487" i="22"/>
  <c r="B487" i="22"/>
  <c r="C487" i="22"/>
  <c r="D487" i="22"/>
  <c r="E487" i="22"/>
  <c r="A488" i="22"/>
  <c r="B488" i="22"/>
  <c r="C488" i="22"/>
  <c r="D488" i="22"/>
  <c r="E488" i="22"/>
  <c r="A489" i="22"/>
  <c r="B489" i="22"/>
  <c r="C489" i="22"/>
  <c r="D489" i="22"/>
  <c r="E489" i="22"/>
  <c r="A490" i="22"/>
  <c r="B490" i="22"/>
  <c r="C490" i="22"/>
  <c r="D490" i="22"/>
  <c r="E490" i="22"/>
  <c r="A491" i="22"/>
  <c r="B491" i="22"/>
  <c r="C491" i="22"/>
  <c r="D491" i="22"/>
  <c r="E491" i="22"/>
  <c r="A492" i="22"/>
  <c r="B492" i="22"/>
  <c r="C492" i="22"/>
  <c r="D492" i="22"/>
  <c r="E492" i="22"/>
  <c r="A493" i="22"/>
  <c r="B493" i="22"/>
  <c r="C493" i="22"/>
  <c r="D493" i="22"/>
  <c r="E493" i="22"/>
  <c r="A494" i="22"/>
  <c r="B494" i="22"/>
  <c r="C494" i="22"/>
  <c r="D494" i="22"/>
  <c r="E494" i="22"/>
  <c r="A495" i="22"/>
  <c r="B495" i="22"/>
  <c r="C495" i="22"/>
  <c r="D495" i="22"/>
  <c r="E495" i="22"/>
  <c r="A496" i="22"/>
  <c r="B496" i="22"/>
  <c r="C496" i="22"/>
  <c r="D496" i="22"/>
  <c r="E496" i="22"/>
  <c r="A497" i="22"/>
  <c r="B497" i="22"/>
  <c r="C497" i="22"/>
  <c r="D497" i="22"/>
  <c r="E497" i="22"/>
  <c r="A498" i="22"/>
  <c r="B498" i="22"/>
  <c r="C498" i="22"/>
  <c r="D498" i="22"/>
  <c r="E498" i="22"/>
  <c r="A499" i="22"/>
  <c r="B499" i="22"/>
  <c r="C499" i="22"/>
  <c r="D499" i="22"/>
  <c r="E499" i="22"/>
  <c r="A500" i="22"/>
  <c r="B500" i="22"/>
  <c r="C500" i="22"/>
  <c r="D500" i="22"/>
  <c r="E500" i="22"/>
  <c r="A501" i="22"/>
  <c r="B501" i="22"/>
  <c r="C501" i="22"/>
  <c r="D501" i="22"/>
  <c r="E501" i="22"/>
  <c r="A502" i="22"/>
  <c r="B502" i="22"/>
  <c r="C502" i="22"/>
  <c r="D502" i="22"/>
  <c r="E502" i="22"/>
  <c r="A503" i="22"/>
  <c r="B503" i="22"/>
  <c r="C503" i="22"/>
  <c r="D503" i="22"/>
  <c r="E503" i="22"/>
  <c r="A504" i="22"/>
  <c r="B504" i="22"/>
  <c r="C504" i="22"/>
  <c r="D504" i="22"/>
  <c r="E504" i="22"/>
  <c r="A505" i="22"/>
  <c r="B505" i="22"/>
  <c r="C505" i="22"/>
  <c r="D505" i="22"/>
  <c r="E505" i="22"/>
  <c r="A506" i="22"/>
  <c r="B506" i="22"/>
  <c r="C506" i="22"/>
  <c r="D506" i="22"/>
  <c r="E506" i="22"/>
  <c r="A507" i="22"/>
  <c r="B507" i="22"/>
  <c r="C507" i="22"/>
  <c r="D507" i="22"/>
  <c r="E507" i="22"/>
  <c r="A508" i="22"/>
  <c r="B508" i="22"/>
  <c r="C508" i="22"/>
  <c r="D508" i="22"/>
  <c r="E508" i="22"/>
  <c r="A509" i="22"/>
  <c r="B509" i="22"/>
  <c r="C509" i="22"/>
  <c r="D509" i="22"/>
  <c r="E509" i="22"/>
  <c r="A510" i="22"/>
  <c r="B510" i="22"/>
  <c r="C510" i="22"/>
  <c r="D510" i="22"/>
  <c r="E510" i="22"/>
  <c r="A511" i="22"/>
  <c r="B511" i="22"/>
  <c r="C511" i="22"/>
  <c r="D511" i="22"/>
  <c r="E511" i="22"/>
  <c r="A512" i="22"/>
  <c r="B512" i="22"/>
  <c r="C512" i="22"/>
  <c r="D512" i="22"/>
  <c r="E512" i="22"/>
  <c r="A513" i="22"/>
  <c r="B513" i="22"/>
  <c r="C513" i="22"/>
  <c r="D513" i="22"/>
  <c r="E513" i="22"/>
  <c r="A514" i="22"/>
  <c r="B514" i="22"/>
  <c r="C514" i="22"/>
  <c r="D514" i="22"/>
  <c r="E514" i="22"/>
  <c r="A515" i="22"/>
  <c r="B515" i="22"/>
  <c r="C515" i="22"/>
  <c r="D515" i="22"/>
  <c r="E515" i="22"/>
  <c r="A516" i="22"/>
  <c r="B516" i="22"/>
  <c r="C516" i="22"/>
  <c r="D516" i="22"/>
  <c r="E516" i="22"/>
  <c r="A517" i="22"/>
  <c r="B517" i="22"/>
  <c r="C517" i="22"/>
  <c r="D517" i="22"/>
  <c r="E517" i="22"/>
  <c r="A518" i="22"/>
  <c r="B518" i="22"/>
  <c r="C518" i="22"/>
  <c r="D518" i="22"/>
  <c r="E518" i="22"/>
  <c r="A519" i="22"/>
  <c r="B519" i="22"/>
  <c r="C519" i="22"/>
  <c r="D519" i="22"/>
  <c r="E519" i="22"/>
  <c r="A520" i="22"/>
  <c r="B520" i="22"/>
  <c r="C520" i="22"/>
  <c r="D520" i="22"/>
  <c r="E520" i="22"/>
  <c r="A521" i="22"/>
  <c r="B521" i="22"/>
  <c r="C521" i="22"/>
  <c r="D521" i="22"/>
  <c r="E521" i="22"/>
  <c r="A522" i="22"/>
  <c r="B522" i="22"/>
  <c r="C522" i="22"/>
  <c r="D522" i="22"/>
  <c r="E522" i="22"/>
  <c r="A523" i="22"/>
  <c r="B523" i="22"/>
  <c r="C523" i="22"/>
  <c r="D523" i="22"/>
  <c r="E523" i="22"/>
  <c r="A524" i="22"/>
  <c r="B524" i="22"/>
  <c r="C524" i="22"/>
  <c r="D524" i="22"/>
  <c r="E524" i="22"/>
  <c r="A525" i="22"/>
  <c r="B525" i="22"/>
  <c r="C525" i="22"/>
  <c r="D525" i="22"/>
  <c r="E525" i="22"/>
  <c r="A526" i="22"/>
  <c r="B526" i="22"/>
  <c r="C526" i="22"/>
  <c r="D526" i="22"/>
  <c r="E526" i="22"/>
  <c r="A527" i="22"/>
  <c r="B527" i="22"/>
  <c r="C527" i="22"/>
  <c r="D527" i="22"/>
  <c r="E527" i="22"/>
  <c r="A528" i="22"/>
  <c r="B528" i="22"/>
  <c r="C528" i="22"/>
  <c r="D528" i="22"/>
  <c r="E528" i="22"/>
  <c r="A529" i="22"/>
  <c r="B529" i="22"/>
  <c r="C529" i="22"/>
  <c r="D529" i="22"/>
  <c r="E529" i="22"/>
  <c r="A530" i="22"/>
  <c r="B530" i="22"/>
  <c r="C530" i="22"/>
  <c r="D530" i="22"/>
  <c r="E530" i="22"/>
  <c r="A531" i="22"/>
  <c r="B531" i="22"/>
  <c r="C531" i="22"/>
  <c r="D531" i="22"/>
  <c r="E531" i="22"/>
  <c r="A532" i="22"/>
  <c r="B532" i="22"/>
  <c r="C532" i="22"/>
  <c r="D532" i="22"/>
  <c r="E532" i="22"/>
  <c r="A533" i="22"/>
  <c r="B533" i="22"/>
  <c r="C533" i="22"/>
  <c r="D533" i="22"/>
  <c r="E533" i="22"/>
  <c r="A534" i="22"/>
  <c r="B534" i="22"/>
  <c r="C534" i="22"/>
  <c r="D534" i="22"/>
  <c r="E534" i="22"/>
  <c r="A535" i="22"/>
  <c r="B535" i="22"/>
  <c r="C535" i="22"/>
  <c r="D535" i="22"/>
  <c r="E535" i="22"/>
  <c r="A536" i="22"/>
  <c r="B536" i="22"/>
  <c r="C536" i="22"/>
  <c r="D536" i="22"/>
  <c r="E536" i="22"/>
  <c r="A537" i="22"/>
  <c r="B537" i="22"/>
  <c r="C537" i="22"/>
  <c r="D537" i="22"/>
  <c r="E537" i="22"/>
  <c r="A538" i="22"/>
  <c r="B538" i="22"/>
  <c r="C538" i="22"/>
  <c r="D538" i="22"/>
  <c r="E538" i="22"/>
  <c r="A539" i="22"/>
  <c r="B539" i="22"/>
  <c r="C539" i="22"/>
  <c r="D539" i="22"/>
  <c r="E539" i="22"/>
  <c r="A540" i="22"/>
  <c r="B540" i="22"/>
  <c r="C540" i="22"/>
  <c r="D540" i="22"/>
  <c r="E540" i="22"/>
  <c r="A541" i="22"/>
  <c r="B541" i="22"/>
  <c r="C541" i="22"/>
  <c r="D541" i="22"/>
  <c r="E541" i="22"/>
  <c r="A542" i="22"/>
  <c r="B542" i="22"/>
  <c r="C542" i="22"/>
  <c r="D542" i="22"/>
  <c r="E542" i="22"/>
  <c r="A543" i="22"/>
  <c r="B543" i="22"/>
  <c r="C543" i="22"/>
  <c r="D543" i="22"/>
  <c r="E543" i="22"/>
  <c r="A544" i="22"/>
  <c r="B544" i="22"/>
  <c r="C544" i="22"/>
  <c r="D544" i="22"/>
  <c r="E544" i="22"/>
  <c r="A545" i="22"/>
  <c r="B545" i="22"/>
  <c r="C545" i="22"/>
  <c r="D545" i="22"/>
  <c r="E545" i="22"/>
  <c r="A546" i="22"/>
  <c r="B546" i="22"/>
  <c r="C546" i="22"/>
  <c r="D546" i="22"/>
  <c r="E546" i="22"/>
  <c r="A547" i="22"/>
  <c r="B547" i="22"/>
  <c r="C547" i="22"/>
  <c r="D547" i="22"/>
  <c r="E547" i="22"/>
  <c r="A548" i="22"/>
  <c r="B548" i="22"/>
  <c r="C548" i="22"/>
  <c r="D548" i="22"/>
  <c r="E548" i="22"/>
  <c r="A549" i="22"/>
  <c r="B549" i="22"/>
  <c r="C549" i="22"/>
  <c r="D549" i="22"/>
  <c r="E549" i="22"/>
  <c r="A550" i="22"/>
  <c r="B550" i="22"/>
  <c r="C550" i="22"/>
  <c r="D550" i="22"/>
  <c r="E550" i="22"/>
  <c r="A551" i="22"/>
  <c r="B551" i="22"/>
  <c r="C551" i="22"/>
  <c r="D551" i="22"/>
  <c r="E551" i="22"/>
  <c r="A552" i="22"/>
  <c r="B552" i="22"/>
  <c r="C552" i="22"/>
  <c r="D552" i="22"/>
  <c r="E552" i="22"/>
  <c r="A553" i="22"/>
  <c r="B553" i="22"/>
  <c r="C553" i="22"/>
  <c r="D553" i="22"/>
  <c r="E553" i="22"/>
  <c r="A554" i="22"/>
  <c r="B554" i="22"/>
  <c r="C554" i="22"/>
  <c r="D554" i="22"/>
  <c r="E554" i="22"/>
  <c r="A555" i="22"/>
  <c r="B555" i="22"/>
  <c r="C555" i="22"/>
  <c r="D555" i="22"/>
  <c r="E555" i="22"/>
  <c r="A556" i="22"/>
  <c r="B556" i="22"/>
  <c r="C556" i="22"/>
  <c r="D556" i="22"/>
  <c r="E556" i="22"/>
  <c r="A557" i="22"/>
  <c r="B557" i="22"/>
  <c r="C557" i="22"/>
  <c r="D557" i="22"/>
  <c r="E557" i="22"/>
  <c r="A558" i="22"/>
  <c r="B558" i="22"/>
  <c r="C558" i="22"/>
  <c r="D558" i="22"/>
  <c r="E558" i="22"/>
  <c r="A559" i="22"/>
  <c r="B559" i="22"/>
  <c r="C559" i="22"/>
  <c r="D559" i="22"/>
  <c r="E559" i="22"/>
  <c r="A560" i="22"/>
  <c r="B560" i="22"/>
  <c r="C560" i="22"/>
  <c r="D560" i="22"/>
  <c r="E560" i="22"/>
  <c r="A561" i="22"/>
  <c r="B561" i="22"/>
  <c r="C561" i="22"/>
  <c r="D561" i="22"/>
  <c r="E561" i="22"/>
  <c r="A562" i="22"/>
  <c r="B562" i="22"/>
  <c r="C562" i="22"/>
  <c r="D562" i="22"/>
  <c r="E562" i="22"/>
  <c r="A563" i="22"/>
  <c r="B563" i="22"/>
  <c r="C563" i="22"/>
  <c r="D563" i="22"/>
  <c r="E563" i="22"/>
  <c r="A564" i="22"/>
  <c r="B564" i="22"/>
  <c r="C564" i="22"/>
  <c r="D564" i="22"/>
  <c r="E564" i="22"/>
  <c r="A565" i="22"/>
  <c r="B565" i="22"/>
  <c r="C565" i="22"/>
  <c r="D565" i="22"/>
  <c r="E565" i="22"/>
  <c r="A566" i="22"/>
  <c r="B566" i="22"/>
  <c r="C566" i="22"/>
  <c r="D566" i="22"/>
  <c r="E566" i="22"/>
  <c r="A567" i="22"/>
  <c r="B567" i="22"/>
  <c r="C567" i="22"/>
  <c r="D567" i="22"/>
  <c r="E567" i="22"/>
  <c r="A568" i="22"/>
  <c r="B568" i="22"/>
  <c r="C568" i="22"/>
  <c r="D568" i="22"/>
  <c r="E568" i="22"/>
  <c r="A569" i="22"/>
  <c r="B569" i="22"/>
  <c r="C569" i="22"/>
  <c r="D569" i="22"/>
  <c r="E569" i="22"/>
  <c r="A570" i="22"/>
  <c r="B570" i="22"/>
  <c r="C570" i="22"/>
  <c r="D570" i="22"/>
  <c r="E570" i="22"/>
  <c r="A571" i="22"/>
  <c r="B571" i="22"/>
  <c r="C571" i="22"/>
  <c r="D571" i="22"/>
  <c r="E571" i="22"/>
  <c r="A572" i="22"/>
  <c r="B572" i="22"/>
  <c r="C572" i="22"/>
  <c r="D572" i="22"/>
  <c r="E572" i="22"/>
  <c r="A573" i="22"/>
  <c r="B573" i="22"/>
  <c r="C573" i="22"/>
  <c r="D573" i="22"/>
  <c r="E573" i="22"/>
  <c r="A574" i="22"/>
  <c r="A575" i="22"/>
  <c r="B575" i="22"/>
  <c r="C575" i="22"/>
  <c r="D575" i="22"/>
  <c r="E575" i="22"/>
  <c r="A576" i="22"/>
  <c r="B576" i="22"/>
  <c r="C576" i="22"/>
  <c r="D576" i="22"/>
  <c r="E576" i="22"/>
  <c r="A577" i="22"/>
  <c r="B577" i="22"/>
  <c r="C577" i="22"/>
  <c r="D577" i="22"/>
  <c r="E577" i="22"/>
  <c r="A578" i="22"/>
  <c r="B578" i="22"/>
  <c r="C578" i="22"/>
  <c r="D578" i="22"/>
  <c r="E578" i="22"/>
  <c r="A579" i="22"/>
  <c r="B579" i="22"/>
  <c r="C579" i="22"/>
  <c r="D579" i="22"/>
  <c r="E579" i="22"/>
  <c r="A580" i="22"/>
  <c r="B580" i="22"/>
  <c r="C580" i="22"/>
  <c r="D580" i="22"/>
  <c r="E580" i="22"/>
  <c r="A581" i="22"/>
  <c r="B581" i="22"/>
  <c r="C581" i="22"/>
  <c r="D581" i="22"/>
  <c r="E581" i="22"/>
  <c r="A582" i="22"/>
  <c r="B582" i="22"/>
  <c r="C582" i="22"/>
  <c r="D582" i="22"/>
  <c r="E582" i="22"/>
  <c r="A583" i="22"/>
  <c r="B583" i="22"/>
  <c r="C583" i="22"/>
  <c r="D583" i="22"/>
  <c r="E583" i="22"/>
  <c r="A584" i="22"/>
  <c r="B584" i="22"/>
  <c r="C584" i="22"/>
  <c r="D584" i="22"/>
  <c r="E584" i="22"/>
  <c r="A585" i="22"/>
  <c r="B585" i="22"/>
  <c r="C585" i="22"/>
  <c r="D585" i="22"/>
  <c r="E585" i="22"/>
  <c r="A586" i="22"/>
  <c r="B586" i="22"/>
  <c r="C586" i="22"/>
  <c r="D586" i="22"/>
  <c r="E586" i="22"/>
  <c r="A587" i="22"/>
  <c r="B587" i="22"/>
  <c r="C587" i="22"/>
  <c r="D587" i="22"/>
  <c r="E587" i="22"/>
  <c r="A588" i="22"/>
  <c r="B588" i="22"/>
  <c r="C588" i="22"/>
  <c r="D588" i="22"/>
  <c r="E588" i="22"/>
  <c r="A589" i="22"/>
  <c r="B589" i="22"/>
  <c r="C589" i="22"/>
  <c r="D589" i="22"/>
  <c r="E589" i="22"/>
  <c r="A590" i="22"/>
  <c r="B590" i="22"/>
  <c r="C590" i="22"/>
  <c r="D590" i="22"/>
  <c r="E590" i="22"/>
  <c r="A591" i="22"/>
  <c r="B591" i="22"/>
  <c r="C591" i="22"/>
  <c r="D591" i="22"/>
  <c r="E591" i="22"/>
  <c r="A592" i="22"/>
  <c r="B592" i="22"/>
  <c r="C592" i="22"/>
  <c r="D592" i="22"/>
  <c r="E592" i="22"/>
  <c r="A593" i="22"/>
  <c r="B593" i="22"/>
  <c r="C593" i="22"/>
  <c r="D593" i="22"/>
  <c r="E593" i="22"/>
  <c r="A594" i="22"/>
  <c r="B594" i="22"/>
  <c r="C594" i="22"/>
  <c r="D594" i="22"/>
  <c r="E594" i="22"/>
  <c r="A595" i="22"/>
  <c r="B595" i="22"/>
  <c r="C595" i="22"/>
  <c r="D595" i="22"/>
  <c r="E595" i="22"/>
  <c r="A596" i="22"/>
  <c r="B596" i="22"/>
  <c r="C596" i="22"/>
  <c r="D596" i="22"/>
  <c r="E596" i="22"/>
  <c r="A597" i="22"/>
  <c r="B597" i="22"/>
  <c r="C597" i="22"/>
  <c r="D597" i="22"/>
  <c r="E597" i="22"/>
  <c r="A598" i="22"/>
  <c r="B598" i="22"/>
  <c r="C598" i="22"/>
  <c r="D598" i="22"/>
  <c r="E598" i="22"/>
  <c r="A599" i="22"/>
  <c r="B599" i="22"/>
  <c r="C599" i="22"/>
  <c r="D599" i="22"/>
  <c r="E599" i="22"/>
  <c r="A600" i="22"/>
  <c r="B600" i="22"/>
  <c r="C600" i="22"/>
  <c r="D600" i="22"/>
  <c r="E600" i="22"/>
  <c r="A601" i="22"/>
  <c r="B601" i="22"/>
  <c r="C601" i="22"/>
  <c r="D601" i="22"/>
  <c r="E601" i="22"/>
  <c r="A602" i="22"/>
  <c r="B602" i="22"/>
  <c r="C602" i="22"/>
  <c r="D602" i="22"/>
  <c r="E602" i="22"/>
  <c r="A603" i="22"/>
  <c r="B603" i="22"/>
  <c r="C603" i="22"/>
  <c r="D603" i="22"/>
  <c r="E603" i="22"/>
  <c r="A604" i="22"/>
  <c r="B604" i="22"/>
  <c r="C604" i="22"/>
  <c r="D604" i="22"/>
  <c r="E604" i="22"/>
  <c r="A605" i="22"/>
  <c r="B605" i="22"/>
  <c r="C605" i="22"/>
  <c r="D605" i="22"/>
  <c r="E605" i="22"/>
  <c r="A606" i="22"/>
  <c r="B606" i="22"/>
  <c r="C606" i="22"/>
  <c r="D606" i="22"/>
  <c r="E606" i="22"/>
  <c r="A607" i="22"/>
  <c r="B607" i="22"/>
  <c r="C607" i="22"/>
  <c r="D607" i="22"/>
  <c r="E607" i="22"/>
  <c r="A608" i="22"/>
  <c r="B608" i="22"/>
  <c r="C608" i="22"/>
  <c r="D608" i="22"/>
  <c r="E608" i="22"/>
  <c r="A609" i="22"/>
  <c r="B609" i="22"/>
  <c r="C609" i="22"/>
  <c r="D609" i="22"/>
  <c r="E609" i="22"/>
  <c r="A610" i="22"/>
  <c r="B610" i="22"/>
  <c r="C610" i="22"/>
  <c r="D610" i="22"/>
  <c r="E610" i="22"/>
  <c r="A611" i="22"/>
  <c r="B611" i="22"/>
  <c r="C611" i="22"/>
  <c r="D611" i="22"/>
  <c r="E611" i="22"/>
  <c r="A612" i="22"/>
  <c r="B612" i="22"/>
  <c r="C612" i="22"/>
  <c r="D612" i="22"/>
  <c r="E612" i="22"/>
  <c r="A613" i="22"/>
  <c r="B613" i="22"/>
  <c r="C613" i="22"/>
  <c r="D613" i="22"/>
  <c r="E613" i="22"/>
  <c r="A614" i="22"/>
  <c r="B614" i="22"/>
  <c r="C614" i="22"/>
  <c r="D614" i="22"/>
  <c r="E614" i="22"/>
  <c r="A615" i="22"/>
  <c r="B615" i="22"/>
  <c r="C615" i="22"/>
  <c r="D615" i="22"/>
  <c r="E615" i="22"/>
  <c r="A616" i="22"/>
  <c r="B616" i="22"/>
  <c r="C616" i="22"/>
  <c r="D616" i="22"/>
  <c r="E616" i="22"/>
  <c r="A617" i="22"/>
  <c r="B617" i="22"/>
  <c r="C617" i="22"/>
  <c r="D617" i="22"/>
  <c r="E617" i="22"/>
  <c r="A618" i="22"/>
  <c r="B618" i="22"/>
  <c r="C618" i="22"/>
  <c r="D618" i="22"/>
  <c r="E618" i="22"/>
  <c r="A619" i="22"/>
  <c r="B619" i="22"/>
  <c r="C619" i="22"/>
  <c r="D619" i="22"/>
  <c r="E619" i="22"/>
  <c r="A620" i="22"/>
  <c r="B620" i="22"/>
  <c r="C620" i="22"/>
  <c r="D620" i="22"/>
  <c r="E620" i="22"/>
  <c r="A621" i="22"/>
  <c r="B621" i="22"/>
  <c r="C621" i="22"/>
  <c r="D621" i="22"/>
  <c r="E621" i="22"/>
  <c r="A622" i="22"/>
  <c r="B622" i="22"/>
  <c r="C622" i="22"/>
  <c r="D622" i="22"/>
  <c r="E622" i="22"/>
  <c r="A623" i="22"/>
  <c r="B623" i="22"/>
  <c r="C623" i="22"/>
  <c r="D623" i="22"/>
  <c r="E623" i="22"/>
  <c r="A624" i="22"/>
  <c r="B624" i="22"/>
  <c r="C624" i="22"/>
  <c r="D624" i="22"/>
  <c r="E624" i="22"/>
  <c r="A625" i="22"/>
  <c r="B625" i="22"/>
  <c r="C625" i="22"/>
  <c r="D625" i="22"/>
  <c r="E625" i="22"/>
  <c r="A626" i="22"/>
  <c r="B626" i="22"/>
  <c r="C626" i="22"/>
  <c r="D626" i="22"/>
  <c r="E626" i="22"/>
  <c r="A627" i="22"/>
  <c r="B627" i="22"/>
  <c r="C627" i="22"/>
  <c r="D627" i="22"/>
  <c r="E627" i="22"/>
  <c r="A628" i="22"/>
  <c r="B628" i="22"/>
  <c r="C628" i="22"/>
  <c r="D628" i="22"/>
  <c r="E628" i="22"/>
  <c r="A629" i="22"/>
  <c r="B629" i="22"/>
  <c r="C629" i="22"/>
  <c r="D629" i="22"/>
  <c r="E629" i="22"/>
  <c r="A630" i="22"/>
  <c r="B630" i="22"/>
  <c r="C630" i="22"/>
  <c r="D630" i="22"/>
  <c r="E630" i="22"/>
  <c r="A631" i="22"/>
  <c r="B631" i="22"/>
  <c r="C631" i="22"/>
  <c r="D631" i="22"/>
  <c r="E631" i="22"/>
  <c r="A632" i="22"/>
  <c r="B632" i="22"/>
  <c r="C632" i="22"/>
  <c r="D632" i="22"/>
  <c r="E632" i="22"/>
  <c r="A633" i="22"/>
  <c r="B633" i="22"/>
  <c r="C633" i="22"/>
  <c r="D633" i="22"/>
  <c r="E633" i="22"/>
  <c r="A634" i="22"/>
  <c r="B634" i="22"/>
  <c r="C634" i="22"/>
  <c r="D634" i="22"/>
  <c r="E634" i="22"/>
  <c r="A635" i="22"/>
  <c r="B635" i="22"/>
  <c r="C635" i="22"/>
  <c r="D635" i="22"/>
  <c r="E635" i="22"/>
  <c r="A636" i="22"/>
  <c r="B636" i="22"/>
  <c r="C636" i="22"/>
  <c r="D636" i="22"/>
  <c r="E636" i="22"/>
  <c r="A637" i="22"/>
  <c r="B637" i="22"/>
  <c r="C637" i="22"/>
  <c r="D637" i="22"/>
  <c r="E637" i="22"/>
  <c r="A638" i="22"/>
  <c r="B638" i="22"/>
  <c r="C638" i="22"/>
  <c r="D638" i="22"/>
  <c r="E638" i="22"/>
  <c r="A639" i="22"/>
  <c r="B639" i="22"/>
  <c r="C639" i="22"/>
  <c r="D639" i="22"/>
  <c r="E639" i="22"/>
  <c r="A640" i="22"/>
  <c r="B640" i="22"/>
  <c r="C640" i="22"/>
  <c r="D640" i="22"/>
  <c r="E640" i="22"/>
  <c r="A641" i="22"/>
  <c r="B641" i="22"/>
  <c r="C641" i="22"/>
  <c r="D641" i="22"/>
  <c r="E641" i="22"/>
  <c r="A642" i="22"/>
  <c r="B642" i="22"/>
  <c r="C642" i="22"/>
  <c r="D642" i="22"/>
  <c r="E642" i="22"/>
  <c r="A643" i="22"/>
  <c r="B643" i="22"/>
  <c r="C643" i="22"/>
  <c r="D643" i="22"/>
  <c r="E643" i="22"/>
  <c r="A644" i="22"/>
  <c r="B644" i="22"/>
  <c r="C644" i="22"/>
  <c r="D644" i="22"/>
  <c r="E644" i="22"/>
  <c r="A645" i="22"/>
  <c r="B645" i="22"/>
  <c r="C645" i="22"/>
  <c r="D645" i="22"/>
  <c r="E645" i="22"/>
  <c r="A646" i="22"/>
  <c r="B646" i="22"/>
  <c r="C646" i="22"/>
  <c r="D646" i="22"/>
  <c r="E646" i="22"/>
  <c r="A647" i="22"/>
  <c r="B647" i="22"/>
  <c r="C647" i="22"/>
  <c r="D647" i="22"/>
  <c r="E647" i="22"/>
  <c r="A648" i="22"/>
  <c r="B648" i="22"/>
  <c r="C648" i="22"/>
  <c r="D648" i="22"/>
  <c r="E648" i="22"/>
  <c r="A649" i="22"/>
  <c r="B649" i="22"/>
  <c r="C649" i="22"/>
  <c r="D649" i="22"/>
  <c r="E649" i="22"/>
  <c r="A650" i="22"/>
  <c r="B650" i="22"/>
  <c r="C650" i="22"/>
  <c r="D650" i="22"/>
  <c r="E650" i="22"/>
  <c r="A651" i="22"/>
  <c r="B651" i="22"/>
  <c r="C651" i="22"/>
  <c r="D651" i="22"/>
  <c r="E651" i="22"/>
  <c r="A652" i="22"/>
  <c r="B652" i="22"/>
  <c r="C652" i="22"/>
  <c r="D652" i="22"/>
  <c r="E652" i="22"/>
  <c r="A653" i="22"/>
  <c r="B653" i="22"/>
  <c r="C653" i="22"/>
  <c r="D653" i="22"/>
  <c r="E653" i="22"/>
  <c r="A654" i="22"/>
  <c r="B654" i="22"/>
  <c r="C654" i="22"/>
  <c r="D654" i="22"/>
  <c r="E654" i="22"/>
  <c r="A655" i="22"/>
  <c r="A656" i="22"/>
  <c r="B656" i="22"/>
  <c r="C656" i="22"/>
  <c r="D656" i="22"/>
  <c r="E656" i="22"/>
  <c r="A657" i="22"/>
  <c r="B657" i="22"/>
  <c r="C657" i="22"/>
  <c r="D657" i="22"/>
  <c r="E657" i="22"/>
  <c r="A658" i="22"/>
  <c r="B658" i="22"/>
  <c r="C658" i="22"/>
  <c r="D658" i="22"/>
  <c r="E658" i="22"/>
  <c r="A659" i="22"/>
  <c r="B659" i="22"/>
  <c r="C659" i="22"/>
  <c r="D659" i="22"/>
  <c r="E659" i="22"/>
  <c r="A660" i="22"/>
  <c r="B660" i="22"/>
  <c r="C660" i="22"/>
  <c r="D660" i="22"/>
  <c r="E660" i="22"/>
  <c r="A661" i="22"/>
  <c r="B661" i="22"/>
  <c r="C661" i="22"/>
  <c r="D661" i="22"/>
  <c r="E661" i="22"/>
  <c r="A662" i="22"/>
  <c r="B662" i="22"/>
  <c r="C662" i="22"/>
  <c r="D662" i="22"/>
  <c r="E662" i="22"/>
  <c r="A663" i="22"/>
  <c r="B663" i="22"/>
  <c r="C663" i="22"/>
  <c r="D663" i="22"/>
  <c r="E663" i="22"/>
  <c r="A664" i="22"/>
  <c r="B664" i="22"/>
  <c r="C664" i="22"/>
  <c r="D664" i="22"/>
  <c r="E664" i="22"/>
  <c r="A665" i="22"/>
  <c r="B665" i="22"/>
  <c r="C665" i="22"/>
  <c r="D665" i="22"/>
  <c r="E665" i="22"/>
  <c r="A666" i="22"/>
  <c r="B666" i="22"/>
  <c r="C666" i="22"/>
  <c r="D666" i="22"/>
  <c r="E666" i="22"/>
  <c r="A667" i="22"/>
  <c r="B667" i="22"/>
  <c r="C667" i="22"/>
  <c r="D667" i="22"/>
  <c r="E667" i="22"/>
  <c r="A668" i="22"/>
  <c r="B668" i="22"/>
  <c r="C668" i="22"/>
  <c r="D668" i="22"/>
  <c r="E668" i="22"/>
  <c r="A669" i="22"/>
  <c r="B669" i="22"/>
  <c r="C669" i="22"/>
  <c r="D669" i="22"/>
  <c r="E669" i="22"/>
  <c r="A670" i="22"/>
  <c r="B670" i="22"/>
  <c r="C670" i="22"/>
  <c r="D670" i="22"/>
  <c r="E670" i="22"/>
  <c r="A671" i="22"/>
  <c r="B671" i="22"/>
  <c r="C671" i="22"/>
  <c r="D671" i="22"/>
  <c r="E671" i="22"/>
  <c r="A672" i="22"/>
  <c r="B672" i="22"/>
  <c r="C672" i="22"/>
  <c r="D672" i="22"/>
  <c r="E672" i="22"/>
  <c r="A673" i="22"/>
  <c r="B673" i="22"/>
  <c r="C673" i="22"/>
  <c r="D673" i="22"/>
  <c r="E673" i="22"/>
  <c r="A674" i="22"/>
  <c r="B674" i="22"/>
  <c r="C674" i="22"/>
  <c r="D674" i="22"/>
  <c r="E674" i="22"/>
  <c r="A675" i="22"/>
  <c r="B675" i="22"/>
  <c r="C675" i="22"/>
  <c r="D675" i="22"/>
  <c r="E675" i="22"/>
  <c r="A676" i="22"/>
  <c r="B676" i="22"/>
  <c r="C676" i="22"/>
  <c r="D676" i="22"/>
  <c r="E676" i="22"/>
  <c r="A677" i="22"/>
  <c r="B677" i="22"/>
  <c r="C677" i="22"/>
  <c r="D677" i="22"/>
  <c r="E677" i="22"/>
  <c r="A678" i="22"/>
  <c r="B678" i="22"/>
  <c r="C678" i="22"/>
  <c r="D678" i="22"/>
  <c r="E678" i="22"/>
  <c r="A679" i="22"/>
  <c r="B679" i="22"/>
  <c r="C679" i="22"/>
  <c r="D679" i="22"/>
  <c r="E679" i="22"/>
  <c r="A680" i="22"/>
  <c r="B680" i="22"/>
  <c r="C680" i="22"/>
  <c r="D680" i="22"/>
  <c r="E680" i="22"/>
  <c r="A681" i="22"/>
  <c r="B681" i="22"/>
  <c r="C681" i="22"/>
  <c r="D681" i="22"/>
  <c r="E681" i="22"/>
  <c r="A682" i="22"/>
  <c r="B682" i="22"/>
  <c r="C682" i="22"/>
  <c r="D682" i="22"/>
  <c r="E682" i="22"/>
  <c r="A683" i="22"/>
  <c r="B683" i="22"/>
  <c r="C683" i="22"/>
  <c r="D683" i="22"/>
  <c r="E683" i="22"/>
  <c r="A684" i="22"/>
  <c r="B684" i="22"/>
  <c r="C684" i="22"/>
  <c r="D684" i="22"/>
  <c r="E684" i="22"/>
  <c r="A685" i="22"/>
  <c r="B685" i="22"/>
  <c r="C685" i="22"/>
  <c r="D685" i="22"/>
  <c r="E685" i="22"/>
  <c r="A686" i="22"/>
  <c r="B686" i="22"/>
  <c r="C686" i="22"/>
  <c r="D686" i="22"/>
  <c r="E686" i="22"/>
  <c r="A687" i="22"/>
  <c r="B687" i="22"/>
  <c r="C687" i="22"/>
  <c r="D687" i="22"/>
  <c r="E687" i="22"/>
  <c r="A688" i="22"/>
  <c r="B688" i="22"/>
  <c r="C688" i="22"/>
  <c r="D688" i="22"/>
  <c r="E688" i="22"/>
  <c r="A689" i="22"/>
  <c r="B689" i="22"/>
  <c r="C689" i="22"/>
  <c r="D689" i="22"/>
  <c r="E689" i="22"/>
  <c r="A690" i="22"/>
  <c r="B690" i="22"/>
  <c r="C690" i="22"/>
  <c r="D690" i="22"/>
  <c r="E690" i="22"/>
  <c r="A691" i="22"/>
  <c r="B691" i="22"/>
  <c r="C691" i="22"/>
  <c r="D691" i="22"/>
  <c r="E691" i="22"/>
  <c r="A692" i="22"/>
  <c r="B692" i="22"/>
  <c r="C692" i="22"/>
  <c r="D692" i="22"/>
  <c r="E692" i="22"/>
  <c r="A693" i="22"/>
  <c r="B693" i="22"/>
  <c r="C693" i="22"/>
  <c r="D693" i="22"/>
  <c r="E693" i="22"/>
  <c r="A694" i="22"/>
  <c r="B694" i="22"/>
  <c r="C694" i="22"/>
  <c r="D694" i="22"/>
  <c r="E694" i="22"/>
  <c r="A695" i="22"/>
  <c r="B695" i="22"/>
  <c r="C695" i="22"/>
  <c r="D695" i="22"/>
  <c r="E695" i="22"/>
  <c r="A696" i="22"/>
  <c r="B696" i="22"/>
  <c r="C696" i="22"/>
  <c r="D696" i="22"/>
  <c r="E696" i="22"/>
  <c r="A697" i="22"/>
  <c r="B697" i="22"/>
  <c r="C697" i="22"/>
  <c r="D697" i="22"/>
  <c r="E697" i="22"/>
  <c r="A698" i="22"/>
  <c r="B698" i="22"/>
  <c r="C698" i="22"/>
  <c r="D698" i="22"/>
  <c r="E698" i="22"/>
  <c r="A699" i="22"/>
  <c r="B699" i="22"/>
  <c r="C699" i="22"/>
  <c r="D699" i="22"/>
  <c r="E699" i="22"/>
  <c r="A700" i="22"/>
  <c r="B700" i="22"/>
  <c r="C700" i="22"/>
  <c r="D700" i="22"/>
  <c r="E700" i="22"/>
  <c r="A701" i="22"/>
  <c r="B701" i="22"/>
  <c r="C701" i="22"/>
  <c r="D701" i="22"/>
  <c r="E701" i="22"/>
  <c r="A702" i="22"/>
  <c r="B702" i="22"/>
  <c r="C702" i="22"/>
  <c r="D702" i="22"/>
  <c r="E702" i="22"/>
  <c r="A703" i="22"/>
  <c r="B703" i="22"/>
  <c r="C703" i="22"/>
  <c r="D703" i="22"/>
  <c r="E703" i="22"/>
  <c r="A704" i="22"/>
  <c r="B704" i="22"/>
  <c r="C704" i="22"/>
  <c r="D704" i="22"/>
  <c r="E704" i="22"/>
  <c r="A705" i="22"/>
  <c r="B705" i="22"/>
  <c r="C705" i="22"/>
  <c r="D705" i="22"/>
  <c r="E705" i="22"/>
  <c r="A706" i="22"/>
  <c r="B706" i="22"/>
  <c r="C706" i="22"/>
  <c r="D706" i="22"/>
  <c r="E706" i="22"/>
  <c r="A707" i="22"/>
  <c r="B707" i="22"/>
  <c r="C707" i="22"/>
  <c r="D707" i="22"/>
  <c r="E707" i="22"/>
  <c r="A708" i="22"/>
  <c r="B708" i="22"/>
  <c r="C708" i="22"/>
  <c r="D708" i="22"/>
  <c r="E708" i="22"/>
  <c r="A709" i="22"/>
  <c r="B709" i="22"/>
  <c r="C709" i="22"/>
  <c r="D709" i="22"/>
  <c r="E709" i="22"/>
  <c r="A710" i="22"/>
  <c r="B710" i="22"/>
  <c r="C710" i="22"/>
  <c r="D710" i="22"/>
  <c r="E710" i="22"/>
  <c r="A711" i="22"/>
  <c r="B711" i="22"/>
  <c r="C711" i="22"/>
  <c r="D711" i="22"/>
  <c r="E711" i="22"/>
  <c r="A712" i="22"/>
  <c r="B712" i="22"/>
  <c r="C712" i="22"/>
  <c r="D712" i="22"/>
  <c r="E712" i="22"/>
  <c r="A713" i="22"/>
  <c r="B713" i="22"/>
  <c r="C713" i="22"/>
  <c r="D713" i="22"/>
  <c r="E713" i="22"/>
  <c r="A714" i="22"/>
  <c r="A715" i="22"/>
  <c r="B715" i="22"/>
  <c r="C715" i="22"/>
  <c r="D715" i="22"/>
  <c r="E715" i="22"/>
  <c r="A716" i="22"/>
  <c r="A717" i="22"/>
  <c r="B717" i="22"/>
  <c r="C717" i="22"/>
  <c r="D717" i="22"/>
  <c r="E717" i="22"/>
  <c r="A718" i="22"/>
  <c r="B718" i="22"/>
  <c r="C718" i="22"/>
  <c r="D718" i="22"/>
  <c r="E718" i="22"/>
  <c r="A719" i="22"/>
  <c r="B719" i="22"/>
  <c r="C719" i="22"/>
  <c r="D719" i="22"/>
  <c r="E719" i="22"/>
  <c r="A720" i="22"/>
  <c r="B720" i="22"/>
  <c r="C720" i="22"/>
  <c r="D720" i="22"/>
  <c r="E720" i="22"/>
  <c r="A721" i="22"/>
  <c r="B721" i="22"/>
  <c r="C721" i="22"/>
  <c r="D721" i="22"/>
  <c r="E721" i="22"/>
  <c r="A722" i="22"/>
  <c r="B722" i="22"/>
  <c r="C722" i="22"/>
  <c r="D722" i="22"/>
  <c r="E722" i="22"/>
  <c r="A723" i="22"/>
  <c r="B723" i="22"/>
  <c r="C723" i="22"/>
  <c r="D723" i="22"/>
  <c r="E723" i="22"/>
  <c r="A724" i="22"/>
  <c r="B724" i="22"/>
  <c r="C724" i="22"/>
  <c r="D724" i="22"/>
  <c r="E724" i="22"/>
  <c r="A725" i="22"/>
  <c r="B725" i="22"/>
  <c r="C725" i="22"/>
  <c r="D725" i="22"/>
  <c r="E725" i="22"/>
  <c r="A726" i="22"/>
  <c r="B726" i="22"/>
  <c r="C726" i="22"/>
  <c r="D726" i="22"/>
  <c r="E726" i="22"/>
  <c r="A727" i="22"/>
  <c r="B727" i="22"/>
  <c r="C727" i="22"/>
  <c r="D727" i="22"/>
  <c r="E727" i="22"/>
  <c r="A728" i="22"/>
  <c r="B728" i="22"/>
  <c r="C728" i="22"/>
  <c r="D728" i="22"/>
  <c r="E728" i="22"/>
  <c r="A729" i="22"/>
  <c r="B729" i="22"/>
  <c r="C729" i="22"/>
  <c r="D729" i="22"/>
  <c r="E729" i="22"/>
  <c r="A730" i="22"/>
  <c r="B730" i="22"/>
  <c r="C730" i="22"/>
  <c r="D730" i="22"/>
  <c r="E730" i="22"/>
  <c r="A731" i="22"/>
  <c r="B731" i="22"/>
  <c r="C731" i="22"/>
  <c r="D731" i="22"/>
  <c r="E731" i="22"/>
  <c r="A732" i="22"/>
  <c r="B732" i="22"/>
  <c r="C732" i="22"/>
  <c r="D732" i="22"/>
  <c r="E732" i="22"/>
  <c r="A733" i="22"/>
  <c r="B733" i="22"/>
  <c r="C733" i="22"/>
  <c r="D733" i="22"/>
  <c r="E733" i="22"/>
  <c r="A734" i="22"/>
  <c r="B734" i="22"/>
  <c r="C734" i="22"/>
  <c r="D734" i="22"/>
  <c r="E734" i="22"/>
  <c r="A735" i="22"/>
  <c r="B735" i="22"/>
  <c r="C735" i="22"/>
  <c r="D735" i="22"/>
  <c r="E735" i="22"/>
  <c r="A736" i="22"/>
  <c r="B736" i="22"/>
  <c r="C736" i="22"/>
  <c r="D736" i="22"/>
  <c r="E736" i="22"/>
  <c r="A737" i="22"/>
  <c r="B737" i="22"/>
  <c r="C737" i="22"/>
  <c r="D737" i="22"/>
  <c r="E737" i="22"/>
  <c r="A738" i="22"/>
  <c r="B738" i="22"/>
  <c r="C738" i="22"/>
  <c r="D738" i="22"/>
  <c r="E738" i="22"/>
  <c r="A739" i="22"/>
  <c r="B739" i="22"/>
  <c r="C739" i="22"/>
  <c r="D739" i="22"/>
  <c r="E739" i="22"/>
  <c r="A740" i="22"/>
  <c r="B740" i="22"/>
  <c r="C740" i="22"/>
  <c r="D740" i="22"/>
  <c r="E740" i="22"/>
  <c r="A741" i="22"/>
  <c r="B741" i="22"/>
  <c r="C741" i="22"/>
  <c r="D741" i="22"/>
  <c r="E741" i="22"/>
  <c r="A742" i="22"/>
  <c r="B742" i="22"/>
  <c r="C742" i="22"/>
  <c r="D742" i="22"/>
  <c r="E742" i="22"/>
  <c r="A743" i="22"/>
  <c r="B743" i="22"/>
  <c r="C743" i="22"/>
  <c r="D743" i="22"/>
  <c r="E743" i="22"/>
  <c r="A744" i="22"/>
  <c r="B744" i="22"/>
  <c r="C744" i="22"/>
  <c r="D744" i="22"/>
  <c r="E744" i="22"/>
  <c r="A745" i="22"/>
  <c r="B745" i="22"/>
  <c r="C745" i="22"/>
  <c r="D745" i="22"/>
  <c r="E745" i="22"/>
  <c r="A746" i="22"/>
  <c r="B746" i="22"/>
  <c r="C746" i="22"/>
  <c r="D746" i="22"/>
  <c r="E746" i="22"/>
  <c r="A747" i="22"/>
  <c r="B747" i="22"/>
  <c r="C747" i="22"/>
  <c r="D747" i="22"/>
  <c r="E747" i="22"/>
  <c r="A748" i="22"/>
  <c r="B748" i="22"/>
  <c r="C748" i="22"/>
  <c r="D748" i="22"/>
  <c r="E748" i="22"/>
  <c r="A749" i="22"/>
  <c r="B749" i="22"/>
  <c r="C749" i="22"/>
  <c r="D749" i="22"/>
  <c r="E749" i="22"/>
  <c r="A750" i="22"/>
  <c r="B750" i="22"/>
  <c r="C750" i="22"/>
  <c r="D750" i="22"/>
  <c r="E750" i="22"/>
  <c r="A751" i="22"/>
  <c r="B751" i="22"/>
  <c r="C751" i="22"/>
  <c r="D751" i="22"/>
  <c r="E751" i="22"/>
  <c r="A752" i="22"/>
  <c r="B752" i="22"/>
  <c r="C752" i="22"/>
  <c r="D752" i="22"/>
  <c r="E752" i="22"/>
  <c r="A753" i="22"/>
  <c r="A754" i="22"/>
  <c r="B754" i="22"/>
  <c r="C754" i="22"/>
  <c r="D754" i="22"/>
  <c r="E754" i="22"/>
  <c r="A758" i="22"/>
  <c r="B758" i="22"/>
  <c r="C758" i="22"/>
  <c r="D758" i="22"/>
  <c r="E758" i="22"/>
  <c r="A759" i="22"/>
  <c r="B759" i="22"/>
  <c r="C759" i="22"/>
  <c r="D759" i="22"/>
  <c r="E759" i="22"/>
  <c r="A760" i="22"/>
  <c r="B760" i="22"/>
  <c r="C760" i="22"/>
  <c r="D760" i="22"/>
  <c r="E760" i="22"/>
  <c r="A761" i="22"/>
  <c r="B761" i="22"/>
  <c r="C761" i="22"/>
  <c r="D761" i="22"/>
  <c r="E761" i="22"/>
  <c r="A762" i="22"/>
  <c r="B762" i="22"/>
  <c r="C762" i="22"/>
  <c r="D762" i="22"/>
  <c r="E762" i="22"/>
  <c r="A763" i="22"/>
  <c r="B763" i="22"/>
  <c r="C763" i="22"/>
  <c r="D763" i="22"/>
  <c r="E763" i="22"/>
  <c r="A764" i="22"/>
  <c r="B764" i="22"/>
  <c r="C764" i="22"/>
  <c r="D764" i="22"/>
  <c r="E764" i="22"/>
  <c r="A765" i="22"/>
  <c r="B765" i="22"/>
  <c r="C765" i="22"/>
  <c r="D765" i="22"/>
  <c r="E765" i="22"/>
  <c r="A766" i="22"/>
  <c r="B766" i="22"/>
  <c r="C766" i="22"/>
  <c r="D766" i="22"/>
  <c r="E766" i="22"/>
  <c r="A767" i="22"/>
  <c r="B767" i="22"/>
  <c r="C767" i="22"/>
  <c r="D767" i="22"/>
  <c r="E767" i="22"/>
  <c r="A768" i="22"/>
  <c r="B768" i="22"/>
  <c r="C768" i="22"/>
  <c r="D768" i="22"/>
  <c r="E768" i="22"/>
  <c r="A769" i="22"/>
  <c r="B769" i="22"/>
  <c r="C769" i="22"/>
  <c r="D769" i="22"/>
  <c r="E769" i="22"/>
  <c r="A770" i="22"/>
  <c r="B770" i="22"/>
  <c r="C770" i="22"/>
  <c r="D770" i="22"/>
  <c r="E770" i="22"/>
  <c r="A771" i="22"/>
  <c r="B771" i="22"/>
  <c r="C771" i="22"/>
  <c r="D771" i="22"/>
  <c r="E771" i="22"/>
  <c r="A772" i="22"/>
  <c r="B772" i="22"/>
  <c r="C772" i="22"/>
  <c r="D772" i="22"/>
  <c r="E772" i="22"/>
  <c r="A773" i="22"/>
  <c r="B773" i="22"/>
  <c r="C773" i="22"/>
  <c r="D773" i="22"/>
  <c r="E773" i="22"/>
  <c r="A774" i="22"/>
  <c r="B774" i="22"/>
  <c r="C774" i="22"/>
  <c r="D774" i="22"/>
  <c r="E774" i="22"/>
  <c r="A775" i="22"/>
  <c r="B775" i="22"/>
  <c r="C775" i="22"/>
  <c r="D775" i="22"/>
  <c r="E775" i="22"/>
  <c r="A776" i="22"/>
  <c r="B776" i="22"/>
  <c r="C776" i="22"/>
  <c r="D776" i="22"/>
  <c r="E776" i="22"/>
  <c r="A777" i="22"/>
  <c r="B777" i="22"/>
  <c r="C777" i="22"/>
  <c r="D777" i="22"/>
  <c r="E777" i="22"/>
  <c r="A778" i="22"/>
  <c r="B778" i="22"/>
  <c r="C778" i="22"/>
  <c r="D778" i="22"/>
  <c r="E778" i="22"/>
  <c r="A779" i="22"/>
  <c r="B779" i="22"/>
  <c r="C779" i="22"/>
  <c r="D779" i="22"/>
  <c r="E779" i="22"/>
  <c r="A780" i="22"/>
  <c r="B780" i="22"/>
  <c r="C780" i="22"/>
  <c r="D780" i="22"/>
  <c r="E780" i="22"/>
  <c r="A781" i="22"/>
  <c r="B781" i="22"/>
  <c r="C781" i="22"/>
  <c r="D781" i="22"/>
  <c r="E781" i="22"/>
  <c r="A782" i="22"/>
  <c r="B782" i="22"/>
  <c r="C782" i="22"/>
  <c r="D782" i="22"/>
  <c r="E782" i="22"/>
  <c r="A783" i="22"/>
  <c r="B783" i="22"/>
  <c r="C783" i="22"/>
  <c r="D783" i="22"/>
  <c r="E783" i="22"/>
  <c r="A784" i="22"/>
  <c r="B784" i="22"/>
  <c r="C784" i="22"/>
  <c r="D784" i="22"/>
  <c r="E784" i="22"/>
  <c r="A785" i="22"/>
  <c r="B785" i="22"/>
  <c r="C785" i="22"/>
  <c r="D785" i="22"/>
  <c r="E785" i="22"/>
  <c r="A786" i="22"/>
  <c r="B786" i="22"/>
  <c r="C786" i="22"/>
  <c r="D786" i="22"/>
  <c r="E786" i="22"/>
  <c r="A787" i="22"/>
  <c r="B787" i="22"/>
  <c r="C787" i="22"/>
  <c r="D787" i="22"/>
  <c r="E787" i="22"/>
  <c r="A788" i="22"/>
  <c r="B788" i="22"/>
  <c r="C788" i="22"/>
  <c r="D788" i="22"/>
  <c r="E788" i="22"/>
  <c r="A789" i="22"/>
  <c r="B789" i="22"/>
  <c r="C789" i="22"/>
  <c r="D789" i="22"/>
  <c r="E789" i="22"/>
  <c r="A790" i="22"/>
  <c r="B790" i="22"/>
  <c r="C790" i="22"/>
  <c r="D790" i="22"/>
  <c r="E790" i="22"/>
  <c r="A791" i="22"/>
  <c r="B791" i="22"/>
  <c r="C791" i="22"/>
  <c r="D791" i="22"/>
  <c r="E791" i="22"/>
  <c r="A792" i="22"/>
  <c r="B792" i="22"/>
  <c r="C792" i="22"/>
  <c r="D792" i="22"/>
  <c r="E792" i="22"/>
  <c r="A793" i="22"/>
  <c r="B793" i="22"/>
  <c r="C793" i="22"/>
  <c r="D793" i="22"/>
  <c r="E793" i="22"/>
  <c r="A794" i="22"/>
  <c r="B794" i="22"/>
  <c r="C794" i="22"/>
  <c r="D794" i="22"/>
  <c r="E794" i="22"/>
  <c r="A795" i="22"/>
  <c r="B795" i="22"/>
  <c r="C795" i="22"/>
  <c r="D795" i="22"/>
  <c r="E795" i="22"/>
  <c r="A796" i="22"/>
  <c r="B796" i="22"/>
  <c r="C796" i="22"/>
  <c r="D796" i="22"/>
  <c r="E796" i="22"/>
  <c r="A797" i="22"/>
  <c r="B797" i="22"/>
  <c r="C797" i="22"/>
  <c r="D797" i="22"/>
  <c r="E797" i="22"/>
  <c r="A798" i="22"/>
  <c r="B798" i="22"/>
  <c r="C798" i="22"/>
  <c r="D798" i="22"/>
  <c r="E798" i="22"/>
  <c r="A799" i="22"/>
  <c r="B799" i="22"/>
  <c r="C799" i="22"/>
  <c r="D799" i="22"/>
  <c r="E799" i="22"/>
  <c r="A800" i="22"/>
  <c r="B800" i="22"/>
  <c r="C800" i="22"/>
  <c r="D800" i="22"/>
  <c r="E800" i="22"/>
  <c r="A801" i="22"/>
  <c r="B801" i="22"/>
  <c r="C801" i="22"/>
  <c r="D801" i="22"/>
  <c r="E801" i="22"/>
  <c r="A802" i="22"/>
  <c r="B802" i="22"/>
  <c r="C802" i="22"/>
  <c r="D802" i="22"/>
  <c r="E802" i="22"/>
  <c r="A803" i="22"/>
  <c r="B803" i="22"/>
  <c r="C803" i="22"/>
  <c r="D803" i="22"/>
  <c r="E803" i="22"/>
  <c r="A804" i="22"/>
  <c r="B804" i="22"/>
  <c r="C804" i="22"/>
  <c r="D804" i="22"/>
  <c r="E804" i="22"/>
  <c r="A805" i="22"/>
  <c r="B805" i="22"/>
  <c r="C805" i="22"/>
  <c r="D805" i="22"/>
  <c r="E805" i="22"/>
  <c r="A806" i="22"/>
  <c r="B806" i="22"/>
  <c r="C806" i="22"/>
  <c r="D806" i="22"/>
  <c r="E806" i="22"/>
  <c r="A807" i="22"/>
  <c r="B807" i="22"/>
  <c r="C807" i="22"/>
  <c r="D807" i="22"/>
  <c r="E807" i="22"/>
  <c r="A808" i="22"/>
  <c r="B808" i="22"/>
  <c r="C808" i="22"/>
  <c r="D808" i="22"/>
  <c r="E808" i="22"/>
  <c r="A809" i="22"/>
  <c r="B809" i="22"/>
  <c r="C809" i="22"/>
  <c r="D809" i="22"/>
  <c r="E809" i="22"/>
  <c r="A810" i="22"/>
  <c r="B810" i="22"/>
  <c r="C810" i="22"/>
  <c r="D810" i="22"/>
  <c r="E810" i="22"/>
  <c r="A811" i="22"/>
  <c r="B811" i="22"/>
  <c r="C811" i="22"/>
  <c r="D811" i="22"/>
  <c r="E811" i="22"/>
  <c r="A812" i="22"/>
  <c r="B812" i="22"/>
  <c r="C812" i="22"/>
  <c r="D812" i="22"/>
  <c r="E812" i="22"/>
  <c r="A813" i="22"/>
  <c r="B813" i="22"/>
  <c r="C813" i="22"/>
  <c r="D813" i="22"/>
  <c r="E813" i="22"/>
  <c r="A814" i="22"/>
  <c r="B814" i="22"/>
  <c r="C814" i="22"/>
  <c r="D814" i="22"/>
  <c r="E814" i="22"/>
  <c r="A815" i="22"/>
  <c r="B815" i="22"/>
  <c r="C815" i="22"/>
  <c r="D815" i="22"/>
  <c r="E815" i="22"/>
  <c r="A816" i="22"/>
  <c r="B816" i="22"/>
  <c r="C816" i="22"/>
  <c r="D816" i="22"/>
  <c r="E816" i="22"/>
  <c r="A817" i="22"/>
  <c r="B817" i="22"/>
  <c r="C817" i="22"/>
  <c r="D817" i="22"/>
  <c r="E817" i="22"/>
  <c r="A818" i="22"/>
  <c r="B818" i="22"/>
  <c r="C818" i="22"/>
  <c r="D818" i="22"/>
  <c r="E818" i="22"/>
  <c r="A819" i="22"/>
  <c r="B819" i="22"/>
  <c r="C819" i="22"/>
  <c r="D819" i="22"/>
  <c r="E819" i="22"/>
  <c r="A820" i="22"/>
  <c r="B820" i="22"/>
  <c r="C820" i="22"/>
  <c r="D820" i="22"/>
  <c r="E820" i="22"/>
  <c r="A821" i="22"/>
  <c r="B821" i="22"/>
  <c r="C821" i="22"/>
  <c r="D821" i="22"/>
  <c r="E821" i="22"/>
  <c r="A823" i="22"/>
  <c r="B823" i="22"/>
  <c r="C823" i="22"/>
  <c r="D823" i="22"/>
  <c r="E823" i="22"/>
  <c r="A824" i="22"/>
  <c r="B824" i="22"/>
  <c r="C824" i="22"/>
  <c r="D824" i="22"/>
  <c r="E824" i="22"/>
  <c r="A825" i="22"/>
  <c r="B825" i="22"/>
  <c r="C825" i="22"/>
  <c r="D825" i="22"/>
  <c r="E825" i="22"/>
  <c r="A826" i="22"/>
  <c r="B826" i="22"/>
  <c r="C826" i="22"/>
  <c r="D826" i="22"/>
  <c r="E826" i="22"/>
  <c r="A827" i="22"/>
  <c r="B827" i="22"/>
  <c r="C827" i="22"/>
  <c r="D827" i="22"/>
  <c r="E827" i="22"/>
  <c r="A828" i="22"/>
  <c r="B828" i="22"/>
  <c r="C828" i="22"/>
  <c r="D828" i="22"/>
  <c r="E828" i="22"/>
  <c r="A829" i="22"/>
  <c r="B829" i="22"/>
  <c r="C829" i="22"/>
  <c r="D829" i="22"/>
  <c r="E829" i="22"/>
  <c r="A830" i="22"/>
  <c r="B830" i="22"/>
  <c r="C830" i="22"/>
  <c r="D830" i="22"/>
  <c r="E830" i="22"/>
  <c r="A831" i="22"/>
  <c r="B831" i="22"/>
  <c r="C831" i="22"/>
  <c r="D831" i="22"/>
  <c r="E831" i="22"/>
  <c r="A832" i="22"/>
  <c r="B832" i="22"/>
  <c r="C832" i="22"/>
  <c r="D832" i="22"/>
  <c r="E832" i="22"/>
  <c r="A833" i="22"/>
  <c r="B833" i="22"/>
  <c r="C833" i="22"/>
  <c r="D833" i="22"/>
  <c r="E833" i="22"/>
  <c r="A834" i="22"/>
  <c r="B834" i="22"/>
  <c r="C834" i="22"/>
  <c r="D834" i="22"/>
  <c r="E834" i="22"/>
  <c r="A835" i="22"/>
  <c r="B835" i="22"/>
  <c r="C835" i="22"/>
  <c r="D835" i="22"/>
  <c r="E835" i="22"/>
  <c r="A836" i="22"/>
  <c r="B836" i="22"/>
  <c r="C836" i="22"/>
  <c r="D836" i="22"/>
  <c r="E836" i="22"/>
  <c r="A837" i="22"/>
  <c r="B837" i="22"/>
  <c r="C837" i="22"/>
  <c r="D837" i="22"/>
  <c r="E837" i="22"/>
  <c r="A838" i="22"/>
  <c r="B838" i="22"/>
  <c r="C838" i="22"/>
  <c r="D838" i="22"/>
  <c r="E838" i="22"/>
  <c r="A839" i="22"/>
  <c r="A840" i="22"/>
  <c r="B840" i="22"/>
  <c r="C840" i="22"/>
  <c r="D840" i="22"/>
  <c r="E840" i="22"/>
  <c r="A841" i="22"/>
  <c r="B841" i="22"/>
  <c r="C841" i="22"/>
  <c r="D841" i="22"/>
  <c r="E841" i="22"/>
  <c r="A842" i="22"/>
  <c r="B842" i="22"/>
  <c r="C842" i="22"/>
  <c r="D842" i="22"/>
  <c r="E842" i="22"/>
  <c r="A843" i="22"/>
  <c r="A844" i="22"/>
  <c r="B844" i="22"/>
  <c r="C844" i="22"/>
  <c r="D844" i="22"/>
  <c r="E844" i="22"/>
  <c r="A845" i="22"/>
  <c r="B845" i="22"/>
  <c r="C845" i="22"/>
  <c r="D845" i="22"/>
  <c r="E845" i="22"/>
  <c r="A846" i="22"/>
  <c r="B846" i="22"/>
  <c r="C846" i="22"/>
  <c r="D846" i="22"/>
  <c r="E846" i="22"/>
  <c r="A847" i="22"/>
  <c r="B847" i="22"/>
  <c r="C847" i="22"/>
  <c r="D847" i="22"/>
  <c r="E847" i="22"/>
  <c r="A848" i="22"/>
  <c r="B848" i="22"/>
  <c r="C848" i="22"/>
  <c r="D848" i="22"/>
  <c r="E848" i="22"/>
  <c r="A849" i="22"/>
  <c r="B849" i="22"/>
  <c r="C849" i="22"/>
  <c r="D849" i="22"/>
  <c r="E849" i="22"/>
  <c r="A850" i="22"/>
  <c r="B850" i="22"/>
  <c r="C850" i="22"/>
  <c r="D850" i="22"/>
  <c r="E850" i="22"/>
  <c r="A851" i="22"/>
  <c r="B851" i="22"/>
  <c r="C851" i="22"/>
  <c r="D851" i="22"/>
  <c r="E851" i="22"/>
  <c r="A852" i="22"/>
  <c r="B852" i="22"/>
  <c r="C852" i="22"/>
  <c r="D852" i="22"/>
  <c r="E852" i="22"/>
  <c r="A853" i="22"/>
  <c r="B853" i="22"/>
  <c r="C853" i="22"/>
  <c r="D853" i="22"/>
  <c r="E853" i="22"/>
  <c r="A854" i="22"/>
  <c r="B854" i="22"/>
  <c r="C854" i="22"/>
  <c r="D854" i="22"/>
  <c r="E854" i="22"/>
  <c r="A855" i="22"/>
  <c r="B855" i="22"/>
  <c r="C855" i="22"/>
  <c r="D855" i="22"/>
  <c r="E855" i="22"/>
  <c r="A856" i="22"/>
  <c r="A857" i="22"/>
  <c r="B857" i="22"/>
  <c r="C857" i="22"/>
  <c r="D857" i="22"/>
  <c r="E857" i="22"/>
  <c r="A858" i="22"/>
  <c r="B858" i="22"/>
  <c r="C858" i="22"/>
  <c r="D858" i="22"/>
  <c r="E858" i="22"/>
  <c r="A859" i="22"/>
  <c r="B859" i="22"/>
  <c r="C859" i="22"/>
  <c r="D859" i="22"/>
  <c r="E859" i="22"/>
  <c r="A860" i="22"/>
  <c r="B860" i="22"/>
  <c r="C860" i="22"/>
  <c r="D860" i="22"/>
  <c r="E860" i="22"/>
  <c r="A861" i="22"/>
  <c r="B861" i="22"/>
  <c r="C861" i="22"/>
  <c r="D861" i="22"/>
  <c r="E861" i="22"/>
  <c r="A862" i="22"/>
  <c r="B862" i="22"/>
  <c r="C862" i="22"/>
  <c r="D862" i="22"/>
  <c r="E862" i="22"/>
  <c r="A863" i="22"/>
  <c r="B863" i="22"/>
  <c r="C863" i="22"/>
  <c r="D863" i="22"/>
  <c r="E863" i="22"/>
  <c r="A864" i="22"/>
  <c r="B864" i="22"/>
  <c r="C864" i="22"/>
  <c r="D864" i="22"/>
  <c r="E864" i="22"/>
  <c r="A865" i="22"/>
  <c r="B865" i="22"/>
  <c r="C865" i="22"/>
  <c r="D865" i="22"/>
  <c r="E865" i="22"/>
  <c r="A866" i="22"/>
  <c r="B866" i="22"/>
  <c r="C866" i="22"/>
  <c r="D866" i="22"/>
  <c r="E866" i="22"/>
  <c r="A867" i="22"/>
  <c r="B867" i="22"/>
  <c r="C867" i="22"/>
  <c r="D867" i="22"/>
  <c r="E867" i="22"/>
  <c r="A868" i="22"/>
  <c r="B868" i="22"/>
  <c r="C868" i="22"/>
  <c r="D868" i="22"/>
  <c r="E868" i="22"/>
  <c r="A869" i="22"/>
  <c r="B869" i="22"/>
  <c r="C869" i="22"/>
  <c r="D869" i="22"/>
  <c r="E869" i="22"/>
  <c r="A870" i="22"/>
  <c r="B870" i="22"/>
  <c r="C870" i="22"/>
  <c r="D870" i="22"/>
  <c r="E870" i="22"/>
  <c r="A871" i="22"/>
  <c r="B871" i="22"/>
  <c r="C871" i="22"/>
  <c r="D871" i="22"/>
  <c r="E871" i="22"/>
  <c r="A872" i="22"/>
  <c r="B872" i="22"/>
  <c r="C872" i="22"/>
  <c r="D872" i="22"/>
  <c r="E872" i="22"/>
  <c r="A873" i="22"/>
  <c r="B873" i="22"/>
  <c r="C873" i="22"/>
  <c r="D873" i="22"/>
  <c r="E873" i="22"/>
  <c r="A874" i="22"/>
  <c r="B874" i="22"/>
  <c r="C874" i="22"/>
  <c r="D874" i="22"/>
  <c r="E874" i="22"/>
  <c r="A875" i="22"/>
  <c r="B875" i="22"/>
  <c r="C875" i="22"/>
  <c r="D875" i="22"/>
  <c r="E875" i="22"/>
  <c r="A876" i="22"/>
  <c r="B876" i="22"/>
  <c r="C876" i="22"/>
  <c r="D876" i="22"/>
  <c r="E876" i="22"/>
  <c r="A877" i="22"/>
  <c r="B877" i="22"/>
  <c r="C877" i="22"/>
  <c r="D877" i="22"/>
  <c r="E877" i="22"/>
  <c r="A878" i="22"/>
  <c r="B878" i="22"/>
  <c r="C878" i="22"/>
  <c r="D878" i="22"/>
  <c r="E878" i="22"/>
  <c r="A879" i="22"/>
  <c r="B879" i="22"/>
  <c r="C879" i="22"/>
  <c r="D879" i="22"/>
  <c r="E879" i="22"/>
  <c r="A880" i="22"/>
  <c r="B880" i="22"/>
  <c r="C880" i="22"/>
  <c r="D880" i="22"/>
  <c r="E880" i="22"/>
  <c r="A881" i="22"/>
  <c r="B881" i="22"/>
  <c r="C881" i="22"/>
  <c r="D881" i="22"/>
  <c r="E881" i="22"/>
  <c r="A882" i="22"/>
  <c r="B882" i="22"/>
  <c r="C882" i="22"/>
  <c r="D882" i="22"/>
  <c r="E882" i="22"/>
  <c r="A883" i="22"/>
  <c r="B883" i="22"/>
  <c r="C883" i="22"/>
  <c r="D883" i="22"/>
  <c r="E883" i="22"/>
  <c r="A884" i="22"/>
  <c r="B884" i="22"/>
  <c r="C884" i="22"/>
  <c r="D884" i="22"/>
  <c r="E884" i="22"/>
  <c r="A885" i="22"/>
  <c r="B885" i="22"/>
  <c r="C885" i="22"/>
  <c r="D885" i="22"/>
  <c r="E885" i="22"/>
  <c r="A886" i="22"/>
  <c r="B886" i="22"/>
  <c r="C886" i="22"/>
  <c r="D886" i="22"/>
  <c r="E886" i="22"/>
  <c r="A887" i="22"/>
  <c r="B887" i="22"/>
  <c r="C887" i="22"/>
  <c r="D887" i="22"/>
  <c r="E887" i="22"/>
  <c r="A888" i="22"/>
  <c r="B888" i="22"/>
  <c r="C888" i="22"/>
  <c r="D888" i="22"/>
  <c r="E888" i="22"/>
  <c r="A889" i="22"/>
  <c r="B889" i="22"/>
  <c r="C889" i="22"/>
  <c r="D889" i="22"/>
  <c r="E889" i="22"/>
  <c r="A890" i="22"/>
  <c r="B890" i="22"/>
  <c r="C890" i="22"/>
  <c r="D890" i="22"/>
  <c r="E890" i="22"/>
  <c r="A891" i="22"/>
  <c r="B891" i="22"/>
  <c r="C891" i="22"/>
  <c r="D891" i="22"/>
  <c r="E891" i="22"/>
  <c r="A892" i="22"/>
  <c r="B892" i="22"/>
  <c r="C892" i="22"/>
  <c r="D892" i="22"/>
  <c r="E892" i="22"/>
  <c r="A893" i="22"/>
  <c r="B893" i="22"/>
  <c r="C893" i="22"/>
  <c r="D893" i="22"/>
  <c r="E893" i="22"/>
  <c r="A894" i="22"/>
  <c r="B894" i="22"/>
  <c r="C894" i="22"/>
  <c r="D894" i="22"/>
  <c r="E894" i="22"/>
  <c r="A895" i="22"/>
  <c r="B895" i="22"/>
  <c r="C895" i="22"/>
  <c r="D895" i="22"/>
  <c r="E895" i="22"/>
  <c r="A896" i="22"/>
  <c r="B896" i="22"/>
  <c r="C896" i="22"/>
  <c r="D896" i="22"/>
  <c r="E896" i="22"/>
  <c r="A897" i="22"/>
  <c r="B897" i="22"/>
  <c r="C897" i="22"/>
  <c r="D897" i="22"/>
  <c r="E897" i="22"/>
  <c r="A898" i="22"/>
  <c r="B898" i="22"/>
  <c r="C898" i="22"/>
  <c r="D898" i="22"/>
  <c r="E898" i="22"/>
  <c r="A899" i="22"/>
  <c r="B899" i="22"/>
  <c r="C899" i="22"/>
  <c r="D899" i="22"/>
  <c r="E899" i="22"/>
  <c r="A900" i="22"/>
  <c r="B900" i="22"/>
  <c r="C900" i="22"/>
  <c r="D900" i="22"/>
  <c r="E900" i="22"/>
  <c r="A901" i="22"/>
  <c r="B901" i="22"/>
  <c r="C901" i="22"/>
  <c r="D901" i="22"/>
  <c r="E901" i="22"/>
  <c r="A902" i="22"/>
  <c r="B902" i="22"/>
  <c r="C902" i="22"/>
  <c r="D902" i="22"/>
  <c r="E902" i="22"/>
  <c r="A903" i="22"/>
  <c r="B903" i="22"/>
  <c r="C903" i="22"/>
  <c r="D903" i="22"/>
  <c r="E903" i="22"/>
  <c r="A904" i="22"/>
  <c r="B904" i="22"/>
  <c r="C904" i="22"/>
  <c r="D904" i="22"/>
  <c r="E904" i="22"/>
  <c r="A905" i="22"/>
  <c r="B905" i="22"/>
  <c r="C905" i="22"/>
  <c r="D905" i="22"/>
  <c r="E905" i="22"/>
  <c r="A906" i="22"/>
  <c r="B906" i="22"/>
  <c r="C906" i="22"/>
  <c r="D906" i="22"/>
  <c r="E906" i="22"/>
  <c r="A907" i="22"/>
  <c r="B907" i="22"/>
  <c r="C907" i="22"/>
  <c r="D907" i="22"/>
  <c r="E907" i="22"/>
  <c r="A908" i="22"/>
  <c r="B908" i="22"/>
  <c r="C908" i="22"/>
  <c r="D908" i="22"/>
  <c r="E908" i="22"/>
  <c r="A909" i="22"/>
  <c r="B909" i="22"/>
  <c r="C909" i="22"/>
  <c r="D909" i="22"/>
  <c r="E909" i="22"/>
  <c r="A910" i="22"/>
  <c r="B910" i="22"/>
  <c r="C910" i="22"/>
  <c r="D910" i="22"/>
  <c r="E910" i="22"/>
  <c r="A911" i="22"/>
  <c r="B911" i="22"/>
  <c r="C911" i="22"/>
  <c r="D911" i="22"/>
  <c r="E911" i="22"/>
  <c r="A912" i="22"/>
  <c r="B912" i="22"/>
  <c r="C912" i="22"/>
  <c r="D912" i="22"/>
  <c r="E912" i="22"/>
  <c r="A913" i="22"/>
  <c r="B913" i="22"/>
  <c r="C913" i="22"/>
  <c r="D913" i="22"/>
  <c r="E913" i="22"/>
  <c r="A914" i="22"/>
  <c r="B914" i="22"/>
  <c r="C914" i="22"/>
  <c r="D914" i="22"/>
  <c r="E914" i="22"/>
  <c r="A915" i="22"/>
  <c r="B915" i="22"/>
  <c r="C915" i="22"/>
  <c r="D915" i="22"/>
  <c r="E915" i="22"/>
  <c r="A916" i="22"/>
  <c r="B916" i="22"/>
  <c r="C916" i="22"/>
  <c r="D916" i="22"/>
  <c r="E916" i="22"/>
  <c r="A917" i="22"/>
  <c r="B917" i="22"/>
  <c r="C917" i="22"/>
  <c r="D917" i="22"/>
  <c r="E917" i="22"/>
  <c r="A918" i="22"/>
  <c r="B918" i="22"/>
  <c r="C918" i="22"/>
  <c r="D918" i="22"/>
  <c r="E918" i="22"/>
  <c r="A919" i="22"/>
  <c r="B919" i="22"/>
  <c r="C919" i="22"/>
  <c r="D919" i="22"/>
  <c r="E919" i="22"/>
  <c r="A920" i="22"/>
  <c r="B920" i="22"/>
  <c r="C920" i="22"/>
  <c r="D920" i="22"/>
  <c r="E920" i="22"/>
  <c r="A921" i="22"/>
  <c r="B921" i="22"/>
  <c r="C921" i="22"/>
  <c r="D921" i="22"/>
  <c r="E921" i="22"/>
  <c r="A922" i="22"/>
  <c r="B922" i="22"/>
  <c r="C922" i="22"/>
  <c r="D922" i="22"/>
  <c r="E922" i="22"/>
  <c r="A923" i="22"/>
  <c r="B923" i="22"/>
  <c r="C923" i="22"/>
  <c r="D923" i="22"/>
  <c r="E923" i="22"/>
  <c r="A924" i="22"/>
  <c r="B924" i="22"/>
  <c r="C924" i="22"/>
  <c r="D924" i="22"/>
  <c r="E924" i="22"/>
  <c r="A925" i="22"/>
  <c r="B925" i="22"/>
  <c r="C925" i="22"/>
  <c r="D925" i="22"/>
  <c r="E925" i="22"/>
  <c r="A926" i="22"/>
  <c r="B926" i="22"/>
  <c r="C926" i="22"/>
  <c r="D926" i="22"/>
  <c r="E926" i="22"/>
  <c r="A927" i="22"/>
  <c r="B927" i="22"/>
  <c r="C927" i="22"/>
  <c r="D927" i="22"/>
  <c r="E927" i="22"/>
  <c r="A928" i="22"/>
  <c r="B928" i="22"/>
  <c r="C928" i="22"/>
  <c r="D928" i="22"/>
  <c r="E928" i="22"/>
  <c r="A929" i="22"/>
  <c r="B929" i="22"/>
  <c r="C929" i="22"/>
  <c r="D929" i="22"/>
  <c r="E929" i="22"/>
  <c r="A930" i="22"/>
  <c r="B930" i="22"/>
  <c r="C930" i="22"/>
  <c r="D930" i="22"/>
  <c r="E930" i="22"/>
  <c r="A931" i="22"/>
  <c r="B931" i="22"/>
  <c r="C931" i="22"/>
  <c r="D931" i="22"/>
  <c r="E931" i="22"/>
  <c r="A932" i="22"/>
  <c r="B932" i="22"/>
  <c r="C932" i="22"/>
  <c r="D932" i="22"/>
  <c r="E932" i="22"/>
  <c r="A933" i="22"/>
  <c r="B933" i="22"/>
  <c r="C933" i="22"/>
  <c r="D933" i="22"/>
  <c r="E933" i="22"/>
  <c r="A934" i="22"/>
  <c r="B934" i="22"/>
  <c r="C934" i="22"/>
  <c r="D934" i="22"/>
  <c r="E934" i="22"/>
  <c r="A935" i="22"/>
  <c r="B935" i="22"/>
  <c r="C935" i="22"/>
  <c r="D935" i="22"/>
  <c r="E935" i="22"/>
  <c r="A936" i="22"/>
  <c r="B936" i="22"/>
  <c r="C936" i="22"/>
  <c r="D936" i="22"/>
  <c r="E936" i="22"/>
  <c r="A937" i="22"/>
  <c r="B937" i="22"/>
  <c r="C937" i="22"/>
  <c r="D937" i="22"/>
  <c r="E937" i="22"/>
  <c r="A938" i="22"/>
  <c r="B938" i="22"/>
  <c r="C938" i="22"/>
  <c r="D938" i="22"/>
  <c r="E938" i="22"/>
  <c r="A939" i="22"/>
  <c r="B939" i="22"/>
  <c r="C939" i="22"/>
  <c r="D939" i="22"/>
  <c r="E939" i="22"/>
  <c r="A940" i="22"/>
  <c r="B940" i="22"/>
  <c r="C940" i="22"/>
  <c r="D940" i="22"/>
  <c r="E940" i="22"/>
  <c r="A941" i="22"/>
  <c r="B941" i="22"/>
  <c r="C941" i="22"/>
  <c r="D941" i="22"/>
  <c r="E941" i="22"/>
  <c r="A942" i="22"/>
  <c r="B942" i="22"/>
  <c r="C942" i="22"/>
  <c r="D942" i="22"/>
  <c r="E942" i="22"/>
  <c r="A943" i="22"/>
  <c r="B943" i="22"/>
  <c r="C943" i="22"/>
  <c r="D943" i="22"/>
  <c r="E943" i="22"/>
  <c r="A944" i="22"/>
  <c r="B944" i="22"/>
  <c r="C944" i="22"/>
  <c r="D944" i="22"/>
  <c r="E944" i="22"/>
  <c r="A945" i="22"/>
  <c r="B945" i="22"/>
  <c r="C945" i="22"/>
  <c r="D945" i="22"/>
  <c r="E945" i="22"/>
  <c r="A946" i="22"/>
  <c r="B946" i="22"/>
  <c r="C946" i="22"/>
  <c r="D946" i="22"/>
  <c r="E946" i="22"/>
  <c r="A947" i="22"/>
  <c r="B947" i="22"/>
  <c r="C947" i="22"/>
  <c r="D947" i="22"/>
  <c r="E947" i="22"/>
  <c r="A948" i="22"/>
  <c r="B948" i="22"/>
  <c r="C948" i="22"/>
  <c r="D948" i="22"/>
  <c r="E948" i="22"/>
  <c r="A949" i="22"/>
  <c r="B949" i="22"/>
  <c r="C949" i="22"/>
  <c r="D949" i="22"/>
  <c r="E949" i="22"/>
  <c r="A950" i="22"/>
  <c r="B950" i="22"/>
  <c r="C950" i="22"/>
  <c r="D950" i="22"/>
  <c r="E950" i="22"/>
  <c r="A951" i="22"/>
  <c r="B951" i="22"/>
  <c r="C951" i="22"/>
  <c r="D951" i="22"/>
  <c r="E951" i="22"/>
  <c r="A952" i="22"/>
  <c r="B952" i="22"/>
  <c r="C952" i="22"/>
  <c r="D952" i="22"/>
  <c r="E952" i="22"/>
  <c r="A953" i="22"/>
  <c r="B953" i="22"/>
  <c r="C953" i="22"/>
  <c r="D953" i="22"/>
  <c r="E953" i="22"/>
  <c r="A954" i="22"/>
  <c r="B954" i="22"/>
  <c r="C954" i="22"/>
  <c r="D954" i="22"/>
  <c r="E954" i="22"/>
  <c r="A955" i="22"/>
  <c r="B955" i="22"/>
  <c r="C955" i="22"/>
  <c r="D955" i="22"/>
  <c r="E955" i="22"/>
  <c r="A956" i="22"/>
  <c r="B956" i="22"/>
  <c r="C956" i="22"/>
  <c r="D956" i="22"/>
  <c r="E956" i="22"/>
  <c r="A957" i="22"/>
  <c r="B957" i="22"/>
  <c r="C957" i="22"/>
  <c r="D957" i="22"/>
  <c r="E957" i="22"/>
  <c r="A958" i="22"/>
  <c r="B958" i="22"/>
  <c r="C958" i="22"/>
  <c r="D958" i="22"/>
  <c r="E958" i="22"/>
  <c r="A959" i="22"/>
  <c r="B959" i="22"/>
  <c r="C959" i="22"/>
  <c r="D959" i="22"/>
  <c r="E959" i="22"/>
  <c r="A960" i="22"/>
  <c r="B960" i="22"/>
  <c r="C960" i="22"/>
  <c r="D960" i="22"/>
  <c r="E960" i="22"/>
  <c r="A961" i="22"/>
  <c r="B961" i="22"/>
  <c r="C961" i="22"/>
  <c r="D961" i="22"/>
  <c r="E961" i="22"/>
  <c r="A962" i="22"/>
  <c r="B962" i="22"/>
  <c r="C962" i="22"/>
  <c r="D962" i="22"/>
  <c r="E962" i="22"/>
  <c r="A963" i="22"/>
  <c r="B963" i="22"/>
  <c r="C963" i="22"/>
  <c r="D963" i="22"/>
  <c r="E963" i="22"/>
  <c r="A964" i="22"/>
  <c r="B964" i="22"/>
  <c r="C964" i="22"/>
  <c r="D964" i="22"/>
  <c r="E964" i="22"/>
  <c r="A965" i="22"/>
  <c r="A966" i="22"/>
  <c r="B966" i="22"/>
  <c r="C966" i="22"/>
  <c r="D966" i="22"/>
  <c r="E966" i="22"/>
  <c r="A967" i="22"/>
  <c r="B967" i="22"/>
  <c r="C967" i="22"/>
  <c r="D967" i="22"/>
  <c r="E967" i="22"/>
  <c r="A968" i="22"/>
  <c r="B968" i="22"/>
  <c r="C968" i="22"/>
  <c r="D968" i="22"/>
  <c r="E968" i="22"/>
  <c r="A969" i="22"/>
  <c r="B969" i="22"/>
  <c r="C969" i="22"/>
  <c r="D969" i="22"/>
  <c r="E969" i="22"/>
  <c r="A970" i="22"/>
  <c r="B970" i="22"/>
  <c r="C970" i="22"/>
  <c r="D970" i="22"/>
  <c r="E970" i="22"/>
  <c r="A971" i="22"/>
  <c r="B971" i="22"/>
  <c r="C971" i="22"/>
  <c r="D971" i="22"/>
  <c r="E971" i="22"/>
  <c r="A972" i="22"/>
  <c r="B972" i="22"/>
  <c r="C972" i="22"/>
  <c r="D972" i="22"/>
  <c r="E972" i="22"/>
  <c r="A973" i="22"/>
  <c r="B973" i="22"/>
  <c r="C973" i="22"/>
  <c r="D973" i="22"/>
  <c r="E973" i="22"/>
  <c r="A974" i="22"/>
  <c r="B974" i="22"/>
  <c r="C974" i="22"/>
  <c r="D974" i="22"/>
  <c r="E974" i="22"/>
  <c r="A975" i="22"/>
  <c r="B975" i="22"/>
  <c r="C975" i="22"/>
  <c r="D975" i="22"/>
  <c r="E975" i="22"/>
  <c r="A976" i="22"/>
  <c r="B976" i="22"/>
  <c r="C976" i="22"/>
  <c r="D976" i="22"/>
  <c r="E976" i="22"/>
  <c r="A977" i="22"/>
  <c r="B977" i="22"/>
  <c r="C977" i="22"/>
  <c r="D977" i="22"/>
  <c r="E977" i="22"/>
  <c r="A978" i="22"/>
  <c r="B978" i="22"/>
  <c r="C978" i="22"/>
  <c r="D978" i="22"/>
  <c r="E978" i="22"/>
  <c r="A979" i="22"/>
  <c r="B979" i="22"/>
  <c r="C979" i="22"/>
  <c r="D979" i="22"/>
  <c r="E979" i="22"/>
  <c r="A980" i="22"/>
  <c r="B980" i="22"/>
  <c r="C980" i="22"/>
  <c r="D980" i="22"/>
  <c r="E980" i="22"/>
  <c r="A981" i="22"/>
  <c r="B981" i="22"/>
  <c r="C981" i="22"/>
  <c r="D981" i="22"/>
  <c r="E981" i="22"/>
  <c r="A982" i="22"/>
  <c r="B982" i="22"/>
  <c r="C982" i="22"/>
  <c r="D982" i="22"/>
  <c r="E982" i="22"/>
  <c r="A983" i="22"/>
  <c r="B983" i="22"/>
  <c r="C983" i="22"/>
  <c r="D983" i="22"/>
  <c r="E983" i="22"/>
  <c r="A984" i="22"/>
  <c r="B984" i="22"/>
  <c r="C984" i="22"/>
  <c r="D984" i="22"/>
  <c r="E984" i="22"/>
  <c r="A985" i="22"/>
  <c r="B985" i="22"/>
  <c r="C985" i="22"/>
  <c r="D985" i="22"/>
  <c r="E985" i="22"/>
  <c r="A986" i="22"/>
  <c r="B986" i="22"/>
  <c r="C986" i="22"/>
  <c r="D986" i="22"/>
  <c r="E986" i="22"/>
  <c r="A987" i="22"/>
  <c r="B987" i="22"/>
  <c r="C987" i="22"/>
  <c r="D987" i="22"/>
  <c r="E987" i="22"/>
  <c r="A988" i="22"/>
  <c r="B988" i="22"/>
  <c r="C988" i="22"/>
  <c r="D988" i="22"/>
  <c r="E988" i="22"/>
  <c r="A989" i="22"/>
  <c r="B989" i="22"/>
  <c r="C989" i="22"/>
  <c r="D989" i="22"/>
  <c r="E989" i="22"/>
  <c r="A990" i="22"/>
  <c r="B990" i="22"/>
  <c r="C990" i="22"/>
  <c r="D990" i="22"/>
  <c r="E990" i="22"/>
  <c r="A991" i="22"/>
  <c r="B991" i="22"/>
  <c r="C991" i="22"/>
  <c r="D991" i="22"/>
  <c r="E991" i="22"/>
  <c r="A992" i="22"/>
  <c r="B992" i="22"/>
  <c r="C992" i="22"/>
  <c r="D992" i="22"/>
  <c r="E992" i="22"/>
  <c r="A993" i="22"/>
  <c r="B993" i="22"/>
  <c r="C993" i="22"/>
  <c r="D993" i="22"/>
  <c r="E993" i="22"/>
  <c r="A994" i="22"/>
  <c r="B994" i="22"/>
  <c r="C994" i="22"/>
  <c r="D994" i="22"/>
  <c r="E994" i="22"/>
  <c r="A995" i="22"/>
  <c r="B995" i="22"/>
  <c r="C995" i="22"/>
  <c r="D995" i="22"/>
  <c r="E995" i="22"/>
  <c r="A996" i="22"/>
  <c r="B996" i="22"/>
  <c r="C996" i="22"/>
  <c r="D996" i="22"/>
  <c r="E996" i="22"/>
  <c r="A997" i="22"/>
  <c r="B997" i="22"/>
  <c r="C997" i="22"/>
  <c r="D997" i="22"/>
  <c r="E997" i="22"/>
  <c r="A998" i="22"/>
  <c r="B998" i="22"/>
  <c r="C998" i="22"/>
  <c r="D998" i="22"/>
  <c r="E998" i="22"/>
  <c r="A999" i="22"/>
  <c r="B999" i="22"/>
  <c r="C999" i="22"/>
  <c r="D999" i="22"/>
  <c r="E999" i="22"/>
  <c r="A1000" i="22"/>
  <c r="B1000" i="22"/>
  <c r="C1000" i="22"/>
  <c r="D1000" i="22"/>
  <c r="E1000" i="22"/>
  <c r="A1001" i="22"/>
  <c r="B1001" i="22"/>
  <c r="C1001" i="22"/>
  <c r="D1001" i="22"/>
  <c r="E1001" i="22"/>
  <c r="A1002" i="22"/>
  <c r="B1002" i="22"/>
  <c r="C1002" i="22"/>
  <c r="D1002" i="22"/>
  <c r="E1002" i="22"/>
  <c r="A1003" i="22"/>
  <c r="B1003" i="22"/>
  <c r="C1003" i="22"/>
  <c r="D1003" i="22"/>
  <c r="E1003" i="22"/>
  <c r="A1004" i="22"/>
  <c r="B1004" i="22"/>
  <c r="C1004" i="22"/>
  <c r="D1004" i="22"/>
  <c r="E1004" i="22"/>
  <c r="A1005" i="22"/>
  <c r="B1005" i="22"/>
  <c r="C1005" i="22"/>
  <c r="D1005" i="22"/>
  <c r="E1005" i="22"/>
  <c r="A1006" i="22"/>
  <c r="B1006" i="22"/>
  <c r="C1006" i="22"/>
  <c r="D1006" i="22"/>
  <c r="E1006" i="22"/>
  <c r="A1007" i="22"/>
  <c r="B1007" i="22"/>
  <c r="C1007" i="22"/>
  <c r="D1007" i="22"/>
  <c r="E1007" i="22"/>
  <c r="A1008" i="22"/>
  <c r="B1008" i="22"/>
  <c r="C1008" i="22"/>
  <c r="D1008" i="22"/>
  <c r="E1008" i="22"/>
  <c r="A1009" i="22"/>
  <c r="B1009" i="22"/>
  <c r="C1009" i="22"/>
  <c r="D1009" i="22"/>
  <c r="E1009" i="22"/>
  <c r="A1010" i="22"/>
  <c r="B1010" i="22"/>
  <c r="C1010" i="22"/>
  <c r="D1010" i="22"/>
  <c r="E1010" i="22"/>
  <c r="A1011" i="22"/>
  <c r="B1011" i="22"/>
  <c r="C1011" i="22"/>
  <c r="D1011" i="22"/>
  <c r="E1011" i="22"/>
  <c r="A1012" i="22"/>
  <c r="B1012" i="22"/>
  <c r="C1012" i="22"/>
  <c r="D1012" i="22"/>
  <c r="E1012" i="22"/>
  <c r="A1013" i="22"/>
  <c r="B1013" i="22"/>
  <c r="C1013" i="22"/>
  <c r="D1013" i="22"/>
  <c r="E1013" i="22"/>
  <c r="A1014" i="22"/>
  <c r="B1014" i="22"/>
  <c r="C1014" i="22"/>
  <c r="D1014" i="22"/>
  <c r="E1014" i="22"/>
  <c r="A1015" i="22"/>
  <c r="B1015" i="22"/>
  <c r="C1015" i="22"/>
  <c r="D1015" i="22"/>
  <c r="E1015" i="22"/>
  <c r="A1016" i="22"/>
  <c r="B1016" i="22"/>
  <c r="C1016" i="22"/>
  <c r="D1016" i="22"/>
  <c r="E1016" i="22"/>
  <c r="A1017" i="22"/>
  <c r="B1017" i="22"/>
  <c r="C1017" i="22"/>
  <c r="D1017" i="22"/>
  <c r="E1017" i="22"/>
  <c r="A1018" i="22"/>
  <c r="B1018" i="22"/>
  <c r="C1018" i="22"/>
  <c r="D1018" i="22"/>
  <c r="E1018" i="22"/>
  <c r="A1019" i="22"/>
  <c r="B1019" i="22"/>
  <c r="C1019" i="22"/>
  <c r="D1019" i="22"/>
  <c r="E1019" i="22"/>
  <c r="A1020" i="22"/>
  <c r="B1020" i="22"/>
  <c r="C1020" i="22"/>
  <c r="D1020" i="22"/>
  <c r="E1020" i="22"/>
  <c r="A1021" i="22"/>
  <c r="B1021" i="22"/>
  <c r="C1021" i="22"/>
  <c r="D1021" i="22"/>
  <c r="E1021" i="22"/>
  <c r="A1022" i="22"/>
  <c r="B1022" i="22"/>
  <c r="C1022" i="22"/>
  <c r="D1022" i="22"/>
  <c r="E1022" i="22"/>
  <c r="A1023" i="22"/>
  <c r="B1023" i="22"/>
  <c r="C1023" i="22"/>
  <c r="D1023" i="22"/>
  <c r="E1023" i="22"/>
  <c r="A1024" i="22"/>
  <c r="B1024" i="22"/>
  <c r="C1024" i="22"/>
  <c r="D1024" i="22"/>
  <c r="E1024" i="22"/>
  <c r="A1025" i="22"/>
  <c r="B1025" i="22"/>
  <c r="C1025" i="22"/>
  <c r="D1025" i="22"/>
  <c r="E1025" i="22"/>
  <c r="A1026" i="22"/>
  <c r="B1026" i="22"/>
  <c r="C1026" i="22"/>
  <c r="D1026" i="22"/>
  <c r="E1026" i="22"/>
  <c r="A1027" i="22"/>
  <c r="B1027" i="22"/>
  <c r="C1027" i="22"/>
  <c r="D1027" i="22"/>
  <c r="E1027" i="22"/>
  <c r="A1028" i="22"/>
  <c r="B1028" i="22"/>
  <c r="C1028" i="22"/>
  <c r="D1028" i="22"/>
  <c r="E1028" i="22"/>
  <c r="A1029" i="22"/>
  <c r="B1029" i="22"/>
  <c r="C1029" i="22"/>
  <c r="D1029" i="22"/>
  <c r="E1029" i="22"/>
  <c r="A1030" i="22"/>
  <c r="B1030" i="22"/>
  <c r="C1030" i="22"/>
  <c r="D1030" i="22"/>
  <c r="E1030" i="22"/>
  <c r="A1031" i="22"/>
  <c r="B1031" i="22"/>
  <c r="C1031" i="22"/>
  <c r="D1031" i="22"/>
  <c r="E1031" i="22"/>
  <c r="A1032" i="22"/>
  <c r="B1032" i="22"/>
  <c r="C1032" i="22"/>
  <c r="D1032" i="22"/>
  <c r="E1032" i="22"/>
  <c r="A1033" i="22"/>
  <c r="B1033" i="22"/>
  <c r="C1033" i="22"/>
  <c r="D1033" i="22"/>
  <c r="E1033" i="22"/>
  <c r="A1034" i="22"/>
  <c r="B1034" i="22"/>
  <c r="C1034" i="22"/>
  <c r="D1034" i="22"/>
  <c r="E1034" i="22"/>
  <c r="A1035" i="22"/>
  <c r="B1035" i="22"/>
  <c r="C1035" i="22"/>
  <c r="D1035" i="22"/>
  <c r="E1035" i="22"/>
  <c r="A1036" i="22"/>
  <c r="B1036" i="22"/>
  <c r="C1036" i="22"/>
  <c r="D1036" i="22"/>
  <c r="E1036" i="22"/>
  <c r="A1037" i="22"/>
  <c r="B1037" i="22"/>
  <c r="C1037" i="22"/>
  <c r="D1037" i="22"/>
  <c r="E1037" i="22"/>
  <c r="A1038" i="22"/>
  <c r="B1038" i="22"/>
  <c r="C1038" i="22"/>
  <c r="D1038" i="22"/>
  <c r="E1038" i="22"/>
  <c r="A1039" i="22"/>
  <c r="B1039" i="22"/>
  <c r="C1039" i="22"/>
  <c r="D1039" i="22"/>
  <c r="E1039" i="22"/>
  <c r="A1040" i="22"/>
  <c r="B1040" i="22"/>
  <c r="C1040" i="22"/>
  <c r="D1040" i="22"/>
  <c r="E1040" i="22"/>
  <c r="A1041" i="22"/>
  <c r="B1041" i="22"/>
  <c r="C1041" i="22"/>
  <c r="D1041" i="22"/>
  <c r="E1041" i="22"/>
  <c r="A1042" i="22"/>
  <c r="B1042" i="22"/>
  <c r="C1042" i="22"/>
  <c r="D1042" i="22"/>
  <c r="E1042" i="22"/>
  <c r="A1043" i="22"/>
  <c r="B1043" i="22"/>
  <c r="C1043" i="22"/>
  <c r="D1043" i="22"/>
  <c r="E1043" i="22"/>
  <c r="A1044" i="22"/>
  <c r="B1044" i="22"/>
  <c r="C1044" i="22"/>
  <c r="D1044" i="22"/>
  <c r="E1044" i="22"/>
  <c r="A1045" i="22"/>
  <c r="B1045" i="22"/>
  <c r="C1045" i="22"/>
  <c r="D1045" i="22"/>
  <c r="E1045" i="22"/>
  <c r="A1046" i="22"/>
  <c r="B1046" i="22"/>
  <c r="C1046" i="22"/>
  <c r="D1046" i="22"/>
  <c r="E1046" i="22"/>
  <c r="A1047" i="22"/>
  <c r="B1047" i="22"/>
  <c r="C1047" i="22"/>
  <c r="D1047" i="22"/>
  <c r="E1047" i="22"/>
  <c r="A1048" i="22"/>
  <c r="B1048" i="22"/>
  <c r="C1048" i="22"/>
  <c r="D1048" i="22"/>
  <c r="E1048" i="22"/>
  <c r="A1049" i="22"/>
  <c r="B1049" i="22"/>
  <c r="C1049" i="22"/>
  <c r="D1049" i="22"/>
  <c r="E1049" i="22"/>
  <c r="A1050" i="22"/>
  <c r="B1050" i="22"/>
  <c r="C1050" i="22"/>
  <c r="D1050" i="22"/>
  <c r="E1050" i="22"/>
  <c r="A1051" i="22"/>
  <c r="B1051" i="22"/>
  <c r="C1051" i="22"/>
  <c r="D1051" i="22"/>
  <c r="E1051" i="22"/>
  <c r="A1052" i="22"/>
  <c r="B1052" i="22"/>
  <c r="C1052" i="22"/>
  <c r="D1052" i="22"/>
  <c r="E1052" i="22"/>
  <c r="A1053" i="22"/>
  <c r="B1053" i="22"/>
  <c r="C1053" i="22"/>
  <c r="D1053" i="22"/>
  <c r="E1053" i="22"/>
  <c r="A1054" i="22"/>
  <c r="B1054" i="22"/>
  <c r="C1054" i="22"/>
  <c r="D1054" i="22"/>
  <c r="E1054" i="22"/>
  <c r="A1055" i="22"/>
  <c r="B1055" i="22"/>
  <c r="C1055" i="22"/>
  <c r="D1055" i="22"/>
  <c r="E1055" i="22"/>
  <c r="A1056" i="22"/>
  <c r="B1056" i="22"/>
  <c r="C1056" i="22"/>
  <c r="D1056" i="22"/>
  <c r="E1056" i="22"/>
  <c r="A1057" i="22"/>
  <c r="B1057" i="22"/>
  <c r="C1057" i="22"/>
  <c r="D1057" i="22"/>
  <c r="E1057" i="22"/>
  <c r="A1058" i="22"/>
  <c r="B1058" i="22"/>
  <c r="C1058" i="22"/>
  <c r="D1058" i="22"/>
  <c r="E1058" i="22"/>
  <c r="A1059" i="22"/>
  <c r="B1059" i="22"/>
  <c r="C1059" i="22"/>
  <c r="D1059" i="22"/>
  <c r="E1059" i="22"/>
  <c r="A1060" i="22"/>
  <c r="B1060" i="22"/>
  <c r="C1060" i="22"/>
  <c r="D1060" i="22"/>
  <c r="E1060" i="22"/>
  <c r="A1061" i="22"/>
  <c r="B1061" i="22"/>
  <c r="C1061" i="22"/>
  <c r="D1061" i="22"/>
  <c r="E1061" i="22"/>
  <c r="A1062" i="22"/>
  <c r="B1062" i="22"/>
  <c r="C1062" i="22"/>
  <c r="D1062" i="22"/>
  <c r="E1062" i="22"/>
  <c r="A1063" i="22"/>
  <c r="B1063" i="22"/>
  <c r="C1063" i="22"/>
  <c r="D1063" i="22"/>
  <c r="E1063" i="22"/>
  <c r="A1064" i="22"/>
  <c r="B1064" i="22"/>
  <c r="C1064" i="22"/>
  <c r="D1064" i="22"/>
  <c r="E1064" i="22"/>
  <c r="A1065" i="22"/>
  <c r="B1065" i="22"/>
  <c r="C1065" i="22"/>
  <c r="D1065" i="22"/>
  <c r="E1065" i="22"/>
  <c r="A1066" i="22"/>
  <c r="B1066" i="22"/>
  <c r="C1066" i="22"/>
  <c r="D1066" i="22"/>
  <c r="E1066" i="22"/>
  <c r="A1067" i="22"/>
  <c r="B1067" i="22"/>
  <c r="C1067" i="22"/>
  <c r="D1067" i="22"/>
  <c r="E1067" i="22"/>
  <c r="A1068" i="22"/>
  <c r="B1068" i="22"/>
  <c r="C1068" i="22"/>
  <c r="D1068" i="22"/>
  <c r="E1068" i="22"/>
  <c r="A1069" i="22"/>
  <c r="B1069" i="22"/>
  <c r="C1069" i="22"/>
  <c r="D1069" i="22"/>
  <c r="E1069" i="22"/>
  <c r="A1070" i="22"/>
  <c r="B1070" i="22"/>
  <c r="C1070" i="22"/>
  <c r="D1070" i="22"/>
  <c r="E1070" i="22"/>
  <c r="A1071" i="22"/>
  <c r="B1071" i="22"/>
  <c r="C1071" i="22"/>
  <c r="D1071" i="22"/>
  <c r="E1071" i="22"/>
  <c r="A1072" i="22"/>
  <c r="B1072" i="22"/>
  <c r="C1072" i="22"/>
  <c r="D1072" i="22"/>
  <c r="E1072" i="22"/>
  <c r="A1073" i="22"/>
  <c r="B1073" i="22"/>
  <c r="C1073" i="22"/>
  <c r="D1073" i="22"/>
  <c r="E1073" i="22"/>
  <c r="A1074" i="22"/>
  <c r="B1074" i="22"/>
  <c r="C1074" i="22"/>
  <c r="D1074" i="22"/>
  <c r="E1074" i="22"/>
  <c r="A1075" i="22"/>
  <c r="B1075" i="22"/>
  <c r="C1075" i="22"/>
  <c r="D1075" i="22"/>
  <c r="E1075" i="22"/>
  <c r="A1076" i="22"/>
  <c r="B1076" i="22"/>
  <c r="C1076" i="22"/>
  <c r="D1076" i="22"/>
  <c r="E1076" i="22"/>
  <c r="A1077" i="22"/>
  <c r="B1077" i="22"/>
  <c r="C1077" i="22"/>
  <c r="D1077" i="22"/>
  <c r="E1077" i="22"/>
  <c r="A1078" i="22"/>
  <c r="B1078" i="22"/>
  <c r="C1078" i="22"/>
  <c r="D1078" i="22"/>
  <c r="E1078" i="22"/>
  <c r="A1079" i="22"/>
  <c r="B1079" i="22"/>
  <c r="C1079" i="22"/>
  <c r="D1079" i="22"/>
  <c r="E1079" i="22"/>
  <c r="A1080" i="22"/>
  <c r="B1080" i="22"/>
  <c r="C1080" i="22"/>
  <c r="D1080" i="22"/>
  <c r="E1080" i="22"/>
  <c r="A1081" i="22"/>
  <c r="B1081" i="22"/>
  <c r="C1081" i="22"/>
  <c r="D1081" i="22"/>
  <c r="E1081" i="22"/>
  <c r="A1082" i="22"/>
  <c r="B1082" i="22"/>
  <c r="C1082" i="22"/>
  <c r="D1082" i="22"/>
  <c r="E1082" i="22"/>
  <c r="A1083" i="22"/>
  <c r="B1083" i="22"/>
  <c r="C1083" i="22"/>
  <c r="D1083" i="22"/>
  <c r="E1083" i="22"/>
  <c r="A1084" i="22"/>
  <c r="B1084" i="22"/>
  <c r="C1084" i="22"/>
  <c r="D1084" i="22"/>
  <c r="E1084" i="22"/>
  <c r="A1085" i="22"/>
  <c r="B1085" i="22"/>
  <c r="C1085" i="22"/>
  <c r="D1085" i="22"/>
  <c r="E1085" i="22"/>
  <c r="A1086" i="22"/>
  <c r="B1086" i="22"/>
  <c r="C1086" i="22"/>
  <c r="D1086" i="22"/>
  <c r="E1086" i="22"/>
  <c r="A1087" i="22"/>
  <c r="B1087" i="22"/>
  <c r="C1087" i="22"/>
  <c r="D1087" i="22"/>
  <c r="E1087" i="22"/>
  <c r="A1088" i="22"/>
  <c r="B1088" i="22"/>
  <c r="C1088" i="22"/>
  <c r="D1088" i="22"/>
  <c r="E1088" i="22"/>
  <c r="A1089" i="22"/>
  <c r="B1089" i="22"/>
  <c r="C1089" i="22"/>
  <c r="D1089" i="22"/>
  <c r="E1089" i="22"/>
  <c r="A1090" i="22"/>
  <c r="B1090" i="22"/>
  <c r="C1090" i="22"/>
  <c r="D1090" i="22"/>
  <c r="E1090" i="22"/>
  <c r="A1091" i="22"/>
  <c r="B1091" i="22"/>
  <c r="C1091" i="22"/>
  <c r="D1091" i="22"/>
  <c r="E1091" i="22"/>
  <c r="A1092" i="22"/>
  <c r="B1092" i="22"/>
  <c r="C1092" i="22"/>
  <c r="D1092" i="22"/>
  <c r="E1092" i="22"/>
  <c r="A1093" i="22"/>
  <c r="B1093" i="22"/>
  <c r="C1093" i="22"/>
  <c r="D1093" i="22"/>
  <c r="E1093" i="22"/>
  <c r="A1094" i="22"/>
  <c r="B1094" i="22"/>
  <c r="C1094" i="22"/>
  <c r="D1094" i="22"/>
  <c r="E1094" i="22"/>
  <c r="A1095" i="22"/>
  <c r="B1095" i="22"/>
  <c r="C1095" i="22"/>
  <c r="D1095" i="22"/>
  <c r="E1095" i="22"/>
  <c r="A1096" i="22"/>
  <c r="B1096" i="22"/>
  <c r="C1096" i="22"/>
  <c r="D1096" i="22"/>
  <c r="E1096" i="22"/>
  <c r="A1097" i="22"/>
  <c r="B1097" i="22"/>
  <c r="C1097" i="22"/>
  <c r="D1097" i="22"/>
  <c r="E1097" i="22"/>
  <c r="A1098" i="22"/>
  <c r="B1098" i="22"/>
  <c r="C1098" i="22"/>
  <c r="D1098" i="22"/>
  <c r="E1098" i="22"/>
  <c r="A1099" i="22"/>
  <c r="B1099" i="22"/>
  <c r="C1099" i="22"/>
  <c r="D1099" i="22"/>
  <c r="E1099" i="22"/>
  <c r="A1100" i="22"/>
  <c r="B1100" i="22"/>
  <c r="C1100" i="22"/>
  <c r="D1100" i="22"/>
  <c r="E1100" i="22"/>
  <c r="A1101" i="22"/>
  <c r="B1101" i="22"/>
  <c r="C1101" i="22"/>
  <c r="D1101" i="22"/>
  <c r="E1101" i="22"/>
  <c r="A1102" i="22"/>
  <c r="B1102" i="22"/>
  <c r="C1102" i="22"/>
  <c r="D1102" i="22"/>
  <c r="E1102" i="22"/>
  <c r="A1103" i="22"/>
  <c r="B1103" i="22"/>
  <c r="C1103" i="22"/>
  <c r="D1103" i="22"/>
  <c r="E1103" i="22"/>
  <c r="A1104" i="22"/>
  <c r="B1104" i="22"/>
  <c r="C1104" i="22"/>
  <c r="D1104" i="22"/>
  <c r="E1104" i="22"/>
  <c r="A1105" i="22"/>
  <c r="B1105" i="22"/>
  <c r="C1105" i="22"/>
  <c r="D1105" i="22"/>
  <c r="E1105" i="22"/>
  <c r="A1106" i="22"/>
  <c r="B1106" i="22"/>
  <c r="C1106" i="22"/>
  <c r="D1106" i="22"/>
  <c r="E1106" i="22"/>
  <c r="A1113" i="22"/>
  <c r="A1114" i="22"/>
  <c r="B1114" i="22"/>
  <c r="C1114" i="22"/>
  <c r="D1114" i="22"/>
  <c r="E1114" i="22"/>
  <c r="A1115" i="22"/>
  <c r="B1115" i="22"/>
  <c r="C1115" i="22"/>
  <c r="D1115" i="22"/>
  <c r="E1115" i="22"/>
  <c r="A1116" i="22"/>
  <c r="B1116" i="22"/>
  <c r="C1116" i="22"/>
  <c r="D1116" i="22"/>
  <c r="E1116" i="22"/>
  <c r="A1117" i="22"/>
  <c r="B1117" i="22"/>
  <c r="C1117" i="22"/>
  <c r="D1117" i="22"/>
  <c r="E1117" i="22"/>
  <c r="A1118" i="22"/>
  <c r="B1118" i="22"/>
  <c r="C1118" i="22"/>
  <c r="D1118" i="22"/>
  <c r="E1118" i="22"/>
  <c r="A1119" i="22"/>
  <c r="B1119" i="22"/>
  <c r="C1119" i="22"/>
  <c r="D1119" i="22"/>
  <c r="E1119" i="22"/>
  <c r="A1120" i="22"/>
  <c r="B1120" i="22"/>
  <c r="C1120" i="22"/>
  <c r="D1120" i="22"/>
  <c r="E1120" i="22"/>
  <c r="A1121" i="22"/>
  <c r="B1121" i="22"/>
  <c r="C1121" i="22"/>
  <c r="D1121" i="22"/>
  <c r="E1121" i="22"/>
  <c r="A1122" i="22"/>
  <c r="B1122" i="22"/>
  <c r="C1122" i="22"/>
  <c r="D1122" i="22"/>
  <c r="E1122" i="22"/>
  <c r="A1123" i="22"/>
  <c r="B1123" i="22"/>
  <c r="C1123" i="22"/>
  <c r="D1123" i="22"/>
  <c r="E1123" i="22"/>
  <c r="A1124" i="22"/>
  <c r="B1124" i="22"/>
  <c r="C1124" i="22"/>
  <c r="D1124" i="22"/>
  <c r="E1124" i="22"/>
  <c r="A1125" i="22"/>
  <c r="B1125" i="22"/>
  <c r="C1125" i="22"/>
  <c r="D1125" i="22"/>
  <c r="E1125" i="22"/>
  <c r="A1126" i="22"/>
  <c r="B1126" i="22"/>
  <c r="C1126" i="22"/>
  <c r="D1126" i="22"/>
  <c r="E1126" i="22"/>
  <c r="A1127" i="22"/>
  <c r="B1127" i="22"/>
  <c r="C1127" i="22"/>
  <c r="D1127" i="22"/>
  <c r="E1127" i="22"/>
  <c r="A1128" i="22"/>
  <c r="B1128" i="22"/>
  <c r="C1128" i="22"/>
  <c r="D1128" i="22"/>
  <c r="E1128" i="22"/>
  <c r="A1129" i="22"/>
  <c r="B1129" i="22"/>
  <c r="C1129" i="22"/>
  <c r="D1129" i="22"/>
  <c r="E1129" i="22"/>
  <c r="A1130" i="22"/>
  <c r="B1130" i="22"/>
  <c r="C1130" i="22"/>
  <c r="D1130" i="22"/>
  <c r="E1130" i="22"/>
  <c r="A1131" i="22"/>
  <c r="B1131" i="22"/>
  <c r="C1131" i="22"/>
  <c r="D1131" i="22"/>
  <c r="E1131" i="22"/>
  <c r="A1132" i="22"/>
  <c r="B1132" i="22"/>
  <c r="C1132" i="22"/>
  <c r="D1132" i="22"/>
  <c r="E1132" i="22"/>
  <c r="A1133" i="22"/>
  <c r="B1133" i="22"/>
  <c r="C1133" i="22"/>
  <c r="D1133" i="22"/>
  <c r="E1133" i="22"/>
  <c r="A1134" i="22"/>
  <c r="B1134" i="22"/>
  <c r="C1134" i="22"/>
  <c r="D1134" i="22"/>
  <c r="E1134" i="22"/>
  <c r="A1135" i="22"/>
  <c r="B1135" i="22"/>
  <c r="C1135" i="22"/>
  <c r="D1135" i="22"/>
  <c r="E1135" i="22"/>
  <c r="A1136" i="22"/>
  <c r="B1136" i="22"/>
  <c r="C1136" i="22"/>
  <c r="D1136" i="22"/>
  <c r="E1136" i="22"/>
  <c r="A1137" i="22"/>
  <c r="B1137" i="22"/>
  <c r="C1137" i="22"/>
  <c r="D1137" i="22"/>
  <c r="E1137" i="22"/>
  <c r="A1138" i="22"/>
  <c r="B1138" i="22"/>
  <c r="C1138" i="22"/>
  <c r="D1138" i="22"/>
  <c r="E1138" i="22"/>
  <c r="A1139" i="22"/>
  <c r="B1139" i="22"/>
  <c r="C1139" i="22"/>
  <c r="D1139" i="22"/>
  <c r="E1139" i="22"/>
  <c r="A1140" i="22"/>
  <c r="B1140" i="22"/>
  <c r="C1140" i="22"/>
  <c r="D1140" i="22"/>
  <c r="E1140" i="22"/>
  <c r="A1141" i="22"/>
  <c r="B1141" i="22"/>
  <c r="C1141" i="22"/>
  <c r="D1141" i="22"/>
  <c r="E1141" i="22"/>
  <c r="A1142" i="22"/>
  <c r="B1142" i="22"/>
  <c r="C1142" i="22"/>
  <c r="D1142" i="22"/>
  <c r="E1142" i="22"/>
  <c r="A1143" i="22"/>
  <c r="B1143" i="22"/>
  <c r="C1143" i="22"/>
  <c r="D1143" i="22"/>
  <c r="E1143" i="22"/>
  <c r="A1144" i="22"/>
  <c r="B1144" i="22"/>
  <c r="C1144" i="22"/>
  <c r="D1144" i="22"/>
  <c r="E1144" i="22"/>
  <c r="A1145" i="22"/>
  <c r="B1145" i="22"/>
  <c r="C1145" i="22"/>
  <c r="D1145" i="22"/>
  <c r="E1145" i="22"/>
  <c r="A1146" i="22"/>
  <c r="B1146" i="22"/>
  <c r="C1146" i="22"/>
  <c r="D1146" i="22"/>
  <c r="E1146" i="22"/>
  <c r="A1147" i="22"/>
  <c r="B1147" i="22"/>
  <c r="C1147" i="22"/>
  <c r="D1147" i="22"/>
  <c r="E1147" i="22"/>
  <c r="A1148" i="22"/>
  <c r="B1148" i="22"/>
  <c r="C1148" i="22"/>
  <c r="D1148" i="22"/>
  <c r="E1148" i="22"/>
  <c r="A1149" i="22"/>
  <c r="B1149" i="22"/>
  <c r="C1149" i="22"/>
  <c r="D1149" i="22"/>
  <c r="E1149" i="22"/>
  <c r="A1150" i="22"/>
  <c r="B1150" i="22"/>
  <c r="C1150" i="22"/>
  <c r="D1150" i="22"/>
  <c r="E1150" i="22"/>
  <c r="A1151" i="22"/>
  <c r="B1151" i="22"/>
  <c r="C1151" i="22"/>
  <c r="D1151" i="22"/>
  <c r="E1151" i="22"/>
  <c r="A1152" i="22"/>
  <c r="B1152" i="22"/>
  <c r="C1152" i="22"/>
  <c r="D1152" i="22"/>
  <c r="E1152" i="22"/>
  <c r="A1153" i="22"/>
  <c r="B1153" i="22"/>
  <c r="C1153" i="22"/>
  <c r="D1153" i="22"/>
  <c r="E1153" i="22"/>
  <c r="A1154" i="22"/>
  <c r="B1154" i="22"/>
  <c r="C1154" i="22"/>
  <c r="D1154" i="22"/>
  <c r="E1154" i="22"/>
  <c r="A1155" i="22"/>
  <c r="B1155" i="22"/>
  <c r="C1155" i="22"/>
  <c r="D1155" i="22"/>
  <c r="E1155" i="22"/>
  <c r="A1156" i="22"/>
  <c r="B1156" i="22"/>
  <c r="C1156" i="22"/>
  <c r="D1156" i="22"/>
  <c r="E1156" i="22"/>
  <c r="A1157" i="22"/>
  <c r="B1157" i="22"/>
  <c r="C1157" i="22"/>
  <c r="D1157" i="22"/>
  <c r="E1157" i="22"/>
  <c r="A1158" i="22"/>
  <c r="B1158" i="22"/>
  <c r="C1158" i="22"/>
  <c r="D1158" i="22"/>
  <c r="E1158" i="22"/>
  <c r="A1159" i="22"/>
  <c r="B1159" i="22"/>
  <c r="C1159" i="22"/>
  <c r="D1159" i="22"/>
  <c r="E1159" i="22"/>
  <c r="A1160" i="22"/>
  <c r="B1160" i="22"/>
  <c r="C1160" i="22"/>
  <c r="D1160" i="22"/>
  <c r="E1160" i="22"/>
  <c r="A1161" i="22"/>
  <c r="B1161" i="22"/>
  <c r="C1161" i="22"/>
  <c r="D1161" i="22"/>
  <c r="E1161" i="22"/>
  <c r="A1162" i="22"/>
  <c r="B1162" i="22"/>
  <c r="C1162" i="22"/>
  <c r="D1162" i="22"/>
  <c r="E1162" i="22"/>
  <c r="A1163" i="22"/>
  <c r="B1163" i="22"/>
  <c r="C1163" i="22"/>
  <c r="D1163" i="22"/>
  <c r="E1163" i="22"/>
  <c r="A1164" i="22"/>
  <c r="B1164" i="22"/>
  <c r="C1164" i="22"/>
  <c r="D1164" i="22"/>
  <c r="E1164" i="22"/>
  <c r="A1165" i="22"/>
  <c r="B1165" i="22"/>
  <c r="C1165" i="22"/>
  <c r="D1165" i="22"/>
  <c r="E1165" i="22"/>
  <c r="A1166" i="22"/>
  <c r="B1166" i="22"/>
  <c r="C1166" i="22"/>
  <c r="D1166" i="22"/>
  <c r="E1166" i="22"/>
  <c r="A1167" i="22"/>
  <c r="B1167" i="22"/>
  <c r="C1167" i="22"/>
  <c r="D1167" i="22"/>
  <c r="E1167" i="22"/>
  <c r="A1168" i="22"/>
  <c r="B1168" i="22"/>
  <c r="C1168" i="22"/>
  <c r="D1168" i="22"/>
  <c r="E1168" i="22"/>
  <c r="A1169" i="22"/>
  <c r="B1169" i="22"/>
  <c r="C1169" i="22"/>
  <c r="D1169" i="22"/>
  <c r="E1169" i="22"/>
  <c r="A1170" i="22"/>
  <c r="B1170" i="22"/>
  <c r="C1170" i="22"/>
  <c r="D1170" i="22"/>
  <c r="E1170" i="22"/>
  <c r="A1171" i="22"/>
  <c r="B1171" i="22"/>
  <c r="C1171" i="22"/>
  <c r="D1171" i="22"/>
  <c r="E1171" i="22"/>
  <c r="A1172" i="22"/>
  <c r="B1172" i="22"/>
  <c r="C1172" i="22"/>
  <c r="D1172" i="22"/>
  <c r="E1172" i="22"/>
  <c r="A1173" i="22"/>
  <c r="B1173" i="22"/>
  <c r="C1173" i="22"/>
  <c r="D1173" i="22"/>
  <c r="E1173" i="22"/>
  <c r="A1174" i="22"/>
  <c r="B1174" i="22"/>
  <c r="C1174" i="22"/>
  <c r="D1174" i="22"/>
  <c r="E1174" i="22"/>
  <c r="A1175" i="22"/>
  <c r="B1175" i="22"/>
  <c r="C1175" i="22"/>
  <c r="D1175" i="22"/>
  <c r="E1175" i="22"/>
  <c r="A1176" i="22"/>
  <c r="B1176" i="22"/>
  <c r="C1176" i="22"/>
  <c r="D1176" i="22"/>
  <c r="E1176" i="22"/>
  <c r="A1177" i="22"/>
  <c r="B1177" i="22"/>
  <c r="C1177" i="22"/>
  <c r="D1177" i="22"/>
  <c r="E1177" i="22"/>
  <c r="A1178" i="22"/>
  <c r="B1178" i="22"/>
  <c r="C1178" i="22"/>
  <c r="D1178" i="22"/>
  <c r="E1178" i="22"/>
  <c r="A1179" i="22"/>
  <c r="B1179" i="22"/>
  <c r="C1179" i="22"/>
  <c r="D1179" i="22"/>
  <c r="E1179" i="22"/>
  <c r="A1180" i="22"/>
  <c r="B1180" i="22"/>
  <c r="C1180" i="22"/>
  <c r="D1180" i="22"/>
  <c r="E1180" i="22"/>
  <c r="A1181" i="22"/>
  <c r="B1181" i="22"/>
  <c r="C1181" i="22"/>
  <c r="D1181" i="22"/>
  <c r="E1181" i="22"/>
  <c r="A1182" i="22"/>
  <c r="B1182" i="22"/>
  <c r="C1182" i="22"/>
  <c r="D1182" i="22"/>
  <c r="E1182" i="22"/>
  <c r="A1183" i="22"/>
  <c r="B1183" i="22"/>
  <c r="C1183" i="22"/>
  <c r="D1183" i="22"/>
  <c r="E1183" i="22"/>
  <c r="A1184" i="22"/>
  <c r="B1184" i="22"/>
  <c r="C1184" i="22"/>
  <c r="D1184" i="22"/>
  <c r="E1184" i="22"/>
  <c r="A1185" i="22"/>
  <c r="B1185" i="22"/>
  <c r="C1185" i="22"/>
  <c r="D1185" i="22"/>
  <c r="E1185" i="22"/>
  <c r="A1186" i="22"/>
  <c r="B1186" i="22"/>
  <c r="C1186" i="22"/>
  <c r="D1186" i="22"/>
  <c r="E1186" i="22"/>
  <c r="A1187" i="22"/>
  <c r="B1187" i="22"/>
  <c r="C1187" i="22"/>
  <c r="D1187" i="22"/>
  <c r="E1187" i="22"/>
  <c r="A1188" i="22"/>
  <c r="B1188" i="22"/>
  <c r="C1188" i="22"/>
  <c r="D1188" i="22"/>
  <c r="E1188" i="22"/>
  <c r="A1189" i="22"/>
  <c r="B1189" i="22"/>
  <c r="C1189" i="22"/>
  <c r="D1189" i="22"/>
  <c r="E1189" i="22"/>
  <c r="A1190" i="22"/>
  <c r="B1190" i="22"/>
  <c r="C1190" i="22"/>
  <c r="D1190" i="22"/>
  <c r="E1190" i="22"/>
  <c r="A1191" i="22"/>
  <c r="B1191" i="22"/>
  <c r="C1191" i="22"/>
  <c r="D1191" i="22"/>
  <c r="E1191" i="22"/>
  <c r="A1192" i="22"/>
  <c r="B1192" i="22"/>
  <c r="C1192" i="22"/>
  <c r="D1192" i="22"/>
  <c r="E1192" i="22"/>
  <c r="A1193" i="22"/>
  <c r="B1193" i="22"/>
  <c r="C1193" i="22"/>
  <c r="D1193" i="22"/>
  <c r="E1193" i="22"/>
  <c r="A1194" i="22"/>
  <c r="B1194" i="22"/>
  <c r="C1194" i="22"/>
  <c r="D1194" i="22"/>
  <c r="E1194" i="22"/>
  <c r="A1195" i="22"/>
  <c r="B1195" i="22"/>
  <c r="C1195" i="22"/>
  <c r="D1195" i="22"/>
  <c r="E1195" i="22"/>
  <c r="A1196" i="22"/>
  <c r="B1196" i="22"/>
  <c r="C1196" i="22"/>
  <c r="D1196" i="22"/>
  <c r="E1196" i="22"/>
  <c r="A1197" i="22"/>
  <c r="B1197" i="22"/>
  <c r="C1197" i="22"/>
  <c r="D1197" i="22"/>
  <c r="E1197" i="22"/>
  <c r="A1198" i="22"/>
  <c r="B1198" i="22"/>
  <c r="C1198" i="22"/>
  <c r="D1198" i="22"/>
  <c r="E1198" i="22"/>
  <c r="A1199" i="22"/>
  <c r="B1199" i="22"/>
  <c r="C1199" i="22"/>
  <c r="D1199" i="22"/>
  <c r="E1199" i="22"/>
  <c r="A1200" i="22"/>
  <c r="B1200" i="22"/>
  <c r="C1200" i="22"/>
  <c r="D1200" i="22"/>
  <c r="E1200" i="22"/>
  <c r="A1201" i="22"/>
  <c r="B1201" i="22"/>
  <c r="C1201" i="22"/>
  <c r="D1201" i="22"/>
  <c r="E1201" i="22"/>
  <c r="A1202" i="22"/>
  <c r="B1202" i="22"/>
  <c r="C1202" i="22"/>
  <c r="D1202" i="22"/>
  <c r="E1202" i="22"/>
  <c r="A1203" i="22"/>
  <c r="B1203" i="22"/>
  <c r="C1203" i="22"/>
  <c r="D1203" i="22"/>
  <c r="E1203" i="22"/>
  <c r="A1204" i="22"/>
  <c r="B1204" i="22"/>
  <c r="C1204" i="22"/>
  <c r="D1204" i="22"/>
  <c r="E1204" i="22"/>
  <c r="A1205" i="22"/>
  <c r="B1205" i="22"/>
  <c r="C1205" i="22"/>
  <c r="D1205" i="22"/>
  <c r="E1205" i="22"/>
  <c r="A1206" i="22"/>
  <c r="B1206" i="22"/>
  <c r="C1206" i="22"/>
  <c r="D1206" i="22"/>
  <c r="E1206" i="22"/>
  <c r="A1207" i="22"/>
  <c r="B1207" i="22"/>
  <c r="C1207" i="22"/>
  <c r="D1207" i="22"/>
  <c r="E1207" i="22"/>
  <c r="A1208" i="22"/>
  <c r="B1208" i="22"/>
  <c r="C1208" i="22"/>
  <c r="D1208" i="22"/>
  <c r="E1208" i="22"/>
  <c r="A1209" i="22"/>
  <c r="B1209" i="22"/>
  <c r="C1209" i="22"/>
  <c r="D1209" i="22"/>
  <c r="E1209" i="22"/>
  <c r="A1210" i="22"/>
  <c r="B1210" i="22"/>
  <c r="C1210" i="22"/>
  <c r="D1210" i="22"/>
  <c r="E1210" i="22"/>
  <c r="A1211" i="22"/>
  <c r="B1211" i="22"/>
  <c r="C1211" i="22"/>
  <c r="D1211" i="22"/>
  <c r="E1211" i="22"/>
  <c r="A1212" i="22"/>
  <c r="B1212" i="22"/>
  <c r="C1212" i="22"/>
  <c r="D1212" i="22"/>
  <c r="E1212" i="22"/>
  <c r="A1213" i="22"/>
  <c r="B1213" i="22"/>
  <c r="C1213" i="22"/>
  <c r="D1213" i="22"/>
  <c r="E1213" i="22"/>
  <c r="A1214" i="22"/>
  <c r="B1214" i="22"/>
  <c r="C1214" i="22"/>
  <c r="D1214" i="22"/>
  <c r="E1214" i="22"/>
  <c r="A1215" i="22"/>
  <c r="B1215" i="22"/>
  <c r="C1215" i="22"/>
  <c r="D1215" i="22"/>
  <c r="E1215" i="22"/>
  <c r="A1216" i="22"/>
  <c r="B1216" i="22"/>
  <c r="C1216" i="22"/>
  <c r="D1216" i="22"/>
  <c r="E1216" i="22"/>
  <c r="A1217" i="22"/>
  <c r="B1217" i="22"/>
  <c r="C1217" i="22"/>
  <c r="D1217" i="22"/>
  <c r="E1217" i="22"/>
  <c r="A1218" i="22"/>
  <c r="B1218" i="22"/>
  <c r="C1218" i="22"/>
  <c r="D1218" i="22"/>
  <c r="E1218" i="22"/>
  <c r="A1219" i="22"/>
  <c r="B1219" i="22"/>
  <c r="C1219" i="22"/>
  <c r="D1219" i="22"/>
  <c r="E1219" i="22"/>
  <c r="A1226" i="22"/>
  <c r="A1227" i="22"/>
  <c r="B1227" i="22"/>
  <c r="C1227" i="22"/>
  <c r="D1227" i="22"/>
  <c r="E1227" i="22"/>
  <c r="A1228" i="22"/>
  <c r="B1228" i="22"/>
  <c r="C1228" i="22"/>
  <c r="D1228" i="22"/>
  <c r="E1228" i="22"/>
  <c r="A1229" i="22"/>
  <c r="B1229" i="22"/>
  <c r="C1229" i="22"/>
  <c r="D1229" i="22"/>
  <c r="E1229" i="22"/>
  <c r="A1230" i="22"/>
  <c r="B1230" i="22"/>
  <c r="C1230" i="22"/>
  <c r="D1230" i="22"/>
  <c r="E1230" i="22"/>
  <c r="A1231" i="22"/>
  <c r="B1231" i="22"/>
  <c r="C1231" i="22"/>
  <c r="D1231" i="22"/>
  <c r="E1231" i="22"/>
  <c r="A1232" i="22"/>
  <c r="B1232" i="22"/>
  <c r="C1232" i="22"/>
  <c r="D1232" i="22"/>
  <c r="E1232" i="22"/>
  <c r="A1233" i="22"/>
  <c r="B1233" i="22"/>
  <c r="C1233" i="22"/>
  <c r="D1233" i="22"/>
  <c r="E1233" i="22"/>
  <c r="A1234" i="22"/>
  <c r="B1234" i="22"/>
  <c r="C1234" i="22"/>
  <c r="D1234" i="22"/>
  <c r="E1234" i="22"/>
  <c r="A1235" i="22"/>
  <c r="B1235" i="22"/>
  <c r="C1235" i="22"/>
  <c r="D1235" i="22"/>
  <c r="E1235" i="22"/>
  <c r="A1236" i="22"/>
  <c r="B1236" i="22"/>
  <c r="C1236" i="22"/>
  <c r="D1236" i="22"/>
  <c r="E1236" i="22"/>
  <c r="A1237" i="22"/>
  <c r="B1237" i="22"/>
  <c r="C1237" i="22"/>
  <c r="D1237" i="22"/>
  <c r="E1237" i="22"/>
  <c r="A1238" i="22"/>
  <c r="A1239" i="22"/>
  <c r="B1239" i="22"/>
  <c r="C1239" i="22"/>
  <c r="D1239" i="22"/>
  <c r="E1239" i="22"/>
  <c r="A1240" i="22"/>
  <c r="B1240" i="22"/>
  <c r="C1240" i="22"/>
  <c r="D1240" i="22"/>
  <c r="E1240" i="22"/>
  <c r="A1241" i="22"/>
  <c r="B1241" i="22"/>
  <c r="C1241" i="22"/>
  <c r="D1241" i="22"/>
  <c r="E1241" i="22"/>
  <c r="A1242" i="22"/>
  <c r="B1242" i="22"/>
  <c r="C1242" i="22"/>
  <c r="D1242" i="22"/>
  <c r="E1242" i="22"/>
  <c r="A1243" i="22"/>
  <c r="B1243" i="22"/>
  <c r="C1243" i="22"/>
  <c r="D1243" i="22"/>
  <c r="E1243" i="22"/>
  <c r="A1244" i="22"/>
  <c r="B1244" i="22"/>
  <c r="C1244" i="22"/>
  <c r="D1244" i="22"/>
  <c r="E1244" i="22"/>
  <c r="A1245" i="22"/>
  <c r="B1245" i="22"/>
  <c r="C1245" i="22"/>
  <c r="D1245" i="22"/>
  <c r="E1245" i="22"/>
  <c r="A1246" i="22"/>
  <c r="B1246" i="22"/>
  <c r="C1246" i="22"/>
  <c r="D1246" i="22"/>
  <c r="E1246" i="22"/>
  <c r="A1247" i="22"/>
  <c r="A1248" i="22"/>
  <c r="B1248" i="22"/>
  <c r="C1248" i="22"/>
  <c r="D1248" i="22"/>
  <c r="E1248" i="22"/>
  <c r="A1249" i="22"/>
  <c r="B1250" i="22"/>
  <c r="C1250" i="22"/>
  <c r="D1250" i="22"/>
  <c r="E1250" i="22"/>
  <c r="B1251" i="22"/>
  <c r="C1251" i="22"/>
  <c r="D1251" i="22"/>
  <c r="E1251" i="22"/>
  <c r="B1252" i="22"/>
  <c r="C1252" i="22"/>
  <c r="D1252" i="22"/>
  <c r="E1252" i="22"/>
  <c r="B1253" i="22"/>
  <c r="C1253" i="22"/>
  <c r="D1253" i="22"/>
  <c r="E1253" i="22"/>
  <c r="A1254" i="22"/>
  <c r="A1255" i="22"/>
  <c r="B1255" i="22"/>
  <c r="C1255" i="22"/>
  <c r="D1255" i="22"/>
  <c r="E1255" i="22"/>
  <c r="A1256" i="22"/>
  <c r="B1256" i="22"/>
  <c r="C1256" i="22"/>
  <c r="D1256" i="22"/>
  <c r="E1256" i="22"/>
  <c r="A1257" i="22"/>
  <c r="B1257" i="22"/>
  <c r="C1257" i="22"/>
  <c r="D1257" i="22"/>
  <c r="E1257" i="22"/>
  <c r="A1258" i="22"/>
  <c r="B1258" i="22"/>
  <c r="C1258" i="22"/>
  <c r="D1258" i="22"/>
  <c r="E1258" i="22"/>
  <c r="A1259" i="22"/>
  <c r="B1259" i="22"/>
  <c r="C1259" i="22"/>
  <c r="D1259" i="22"/>
  <c r="E1259" i="22"/>
  <c r="A1260" i="22"/>
  <c r="B1260" i="22"/>
  <c r="C1260" i="22"/>
  <c r="D1260" i="22"/>
  <c r="E1260" i="22"/>
  <c r="A1261" i="22"/>
  <c r="B1261" i="22"/>
  <c r="C1261" i="22"/>
  <c r="D1261" i="22"/>
  <c r="E1261" i="22"/>
  <c r="A1262" i="22"/>
  <c r="A1263" i="22"/>
  <c r="B1263" i="22"/>
  <c r="C1263" i="22"/>
  <c r="D1263" i="22"/>
  <c r="E1263" i="22"/>
  <c r="A1264" i="22"/>
  <c r="B1264" i="22"/>
  <c r="C1264" i="22"/>
  <c r="D1264" i="22"/>
  <c r="E1264" i="22"/>
  <c r="A1265" i="22"/>
  <c r="B1265" i="22"/>
  <c r="C1265" i="22"/>
  <c r="D1265" i="22"/>
  <c r="E1265" i="22"/>
  <c r="A1266" i="22"/>
  <c r="B1266" i="22"/>
  <c r="C1266" i="22"/>
  <c r="D1266" i="22"/>
  <c r="E1266" i="22"/>
  <c r="A1267" i="22"/>
  <c r="B1267" i="22"/>
  <c r="C1267" i="22"/>
  <c r="D1267" i="22"/>
  <c r="E1267" i="22"/>
  <c r="A1268" i="22"/>
  <c r="B1268" i="22"/>
  <c r="C1268" i="22"/>
  <c r="D1268" i="22"/>
  <c r="E1268" i="22"/>
  <c r="A1269" i="22"/>
  <c r="B1269" i="22"/>
  <c r="C1269" i="22"/>
  <c r="D1269" i="22"/>
  <c r="E1269" i="22"/>
  <c r="A1270" i="22"/>
  <c r="B1270" i="22"/>
  <c r="C1270" i="22"/>
  <c r="D1270" i="22"/>
  <c r="E1270" i="22"/>
  <c r="A1271" i="22"/>
  <c r="B1271" i="22"/>
  <c r="C1271" i="22"/>
  <c r="D1271" i="22"/>
  <c r="E1271" i="22"/>
  <c r="A1272" i="22"/>
  <c r="B1272" i="22"/>
  <c r="C1272" i="22"/>
  <c r="D1272" i="22"/>
  <c r="E1272" i="22"/>
  <c r="A1273" i="22"/>
  <c r="B1273" i="22"/>
  <c r="C1273" i="22"/>
  <c r="D1273" i="22"/>
  <c r="E1273" i="22"/>
  <c r="A1274" i="22"/>
  <c r="B1274" i="22"/>
  <c r="C1274" i="22"/>
  <c r="D1274" i="22"/>
  <c r="E1274" i="22"/>
  <c r="A1275" i="22"/>
  <c r="B1275" i="22"/>
  <c r="C1275" i="22"/>
  <c r="D1275" i="22"/>
  <c r="E1275" i="22"/>
  <c r="A1276" i="22"/>
  <c r="B1276" i="22"/>
  <c r="C1276" i="22"/>
  <c r="D1276" i="22"/>
  <c r="E1276" i="22"/>
  <c r="A1277" i="22"/>
  <c r="B1277" i="22"/>
  <c r="C1277" i="22"/>
  <c r="D1277" i="22"/>
  <c r="E1277" i="22"/>
  <c r="A1278" i="22"/>
  <c r="B1278" i="22"/>
  <c r="C1278" i="22"/>
  <c r="D1278" i="22"/>
  <c r="E1278" i="22"/>
  <c r="A1279" i="22"/>
  <c r="B1279" i="22"/>
  <c r="C1279" i="22"/>
  <c r="D1279" i="22"/>
  <c r="E1279" i="22"/>
  <c r="A1280" i="22"/>
  <c r="B1280" i="22"/>
  <c r="C1280" i="22"/>
  <c r="D1280" i="22"/>
  <c r="E1280" i="22"/>
  <c r="A1281" i="22"/>
  <c r="B1281" i="22"/>
  <c r="C1281" i="22"/>
  <c r="D1281" i="22"/>
  <c r="E1281" i="22"/>
  <c r="A1282" i="22"/>
  <c r="A1283" i="22"/>
  <c r="B1283" i="22"/>
  <c r="C1283" i="22"/>
  <c r="D1283" i="22"/>
  <c r="E1283" i="22"/>
  <c r="A1284" i="22"/>
  <c r="B1284" i="22"/>
  <c r="C1284" i="22"/>
  <c r="D1284" i="22"/>
  <c r="E1284" i="22"/>
  <c r="A1285" i="22"/>
  <c r="B1285" i="22"/>
  <c r="C1285" i="22"/>
  <c r="D1285" i="22"/>
  <c r="E1285" i="22"/>
  <c r="A1286" i="22"/>
  <c r="B1286" i="22"/>
  <c r="C1286" i="22"/>
  <c r="D1286" i="22"/>
  <c r="E1286" i="22"/>
  <c r="A1287" i="22"/>
  <c r="B1287" i="22"/>
  <c r="C1287" i="22"/>
  <c r="D1287" i="22"/>
  <c r="E1287" i="22"/>
  <c r="A1288" i="22"/>
  <c r="B1288" i="22"/>
  <c r="C1288" i="22"/>
  <c r="D1288" i="22"/>
  <c r="E1288" i="22"/>
  <c r="A1289" i="22"/>
  <c r="B1289" i="22"/>
  <c r="C1289" i="22"/>
  <c r="D1289" i="22"/>
  <c r="E1289" i="22"/>
  <c r="A1290" i="22"/>
  <c r="B1290" i="22"/>
  <c r="C1290" i="22"/>
  <c r="D1290" i="22"/>
  <c r="E1290" i="22"/>
  <c r="A1291" i="22"/>
  <c r="B1291" i="22"/>
  <c r="C1291" i="22"/>
  <c r="D1291" i="22"/>
  <c r="E1291" i="22"/>
  <c r="A1292" i="22"/>
  <c r="B1292" i="22"/>
  <c r="C1292" i="22"/>
  <c r="D1292" i="22"/>
  <c r="E1292" i="22"/>
  <c r="A1293" i="22"/>
  <c r="B1293" i="22"/>
  <c r="C1293" i="22"/>
  <c r="D1293" i="22"/>
  <c r="E1293" i="22"/>
  <c r="A1294" i="22"/>
  <c r="B1294" i="22"/>
  <c r="C1294" i="22"/>
  <c r="D1294" i="22"/>
  <c r="E1294" i="22"/>
  <c r="A1295" i="22"/>
  <c r="B1295" i="22"/>
  <c r="C1295" i="22"/>
  <c r="D1295" i="22"/>
  <c r="E1295" i="22"/>
  <c r="A1296" i="22"/>
  <c r="B1296" i="22"/>
  <c r="C1296" i="22"/>
  <c r="D1296" i="22"/>
  <c r="E1296" i="22"/>
  <c r="A1297" i="22"/>
  <c r="B1297" i="22"/>
  <c r="C1297" i="22"/>
  <c r="D1297" i="22"/>
  <c r="E1297" i="22"/>
  <c r="A1298" i="22"/>
  <c r="A1299" i="22"/>
  <c r="B1299" i="22"/>
  <c r="C1299" i="22"/>
  <c r="D1299" i="22"/>
  <c r="E1299" i="22"/>
  <c r="A1300" i="22"/>
  <c r="B1300" i="22"/>
  <c r="C1300" i="22"/>
  <c r="D1300" i="22"/>
  <c r="E1300" i="22"/>
  <c r="A1301" i="22"/>
  <c r="A1302" i="22"/>
  <c r="B1302" i="22"/>
  <c r="C1302" i="22"/>
  <c r="D1302" i="22"/>
  <c r="E1302" i="22"/>
  <c r="A1306" i="22"/>
  <c r="B1306" i="22"/>
  <c r="C1306" i="22"/>
  <c r="D1306" i="22"/>
  <c r="E1306" i="22"/>
  <c r="A1307" i="22"/>
  <c r="B1307" i="22"/>
  <c r="C1307" i="22"/>
  <c r="D1307" i="22"/>
  <c r="E1307" i="22"/>
  <c r="A1308" i="22"/>
  <c r="B1308" i="22"/>
  <c r="C1308" i="22"/>
  <c r="D1308" i="22"/>
  <c r="E1308" i="22"/>
  <c r="A1309" i="22"/>
  <c r="B1309" i="22"/>
  <c r="C1309" i="22"/>
  <c r="D1309" i="22"/>
  <c r="E1309" i="22"/>
  <c r="A1310" i="22"/>
  <c r="B1310" i="22"/>
  <c r="C1310" i="22"/>
  <c r="D1310" i="22"/>
  <c r="E1310" i="22"/>
  <c r="A1311" i="22"/>
  <c r="B1311" i="22"/>
  <c r="C1311" i="22"/>
  <c r="D1311" i="22"/>
  <c r="E1311" i="22"/>
  <c r="A1312" i="22"/>
  <c r="B1312" i="22"/>
  <c r="C1312" i="22"/>
  <c r="D1312" i="22"/>
  <c r="E1312" i="22"/>
  <c r="A1313" i="22"/>
  <c r="B1313" i="22"/>
  <c r="C1313" i="22"/>
  <c r="D1313" i="22"/>
  <c r="E1313" i="22"/>
  <c r="A1314" i="22"/>
  <c r="B1314" i="22"/>
  <c r="C1314" i="22"/>
  <c r="D1314" i="22"/>
  <c r="E1314" i="22"/>
  <c r="A1315" i="22"/>
  <c r="B1315" i="22"/>
  <c r="C1315" i="22"/>
  <c r="D1315" i="22"/>
  <c r="E1315" i="22"/>
  <c r="A1316" i="22"/>
  <c r="B1316" i="22"/>
  <c r="C1316" i="22"/>
  <c r="D1316" i="22"/>
  <c r="E1316" i="22"/>
  <c r="A1317" i="22"/>
  <c r="B1317" i="22"/>
  <c r="C1317" i="22"/>
  <c r="D1317" i="22"/>
  <c r="E1317" i="22"/>
  <c r="A1318" i="22"/>
  <c r="B1318" i="22"/>
  <c r="C1318" i="22"/>
  <c r="D1318" i="22"/>
  <c r="E1318" i="22"/>
  <c r="A1319" i="22"/>
  <c r="B1319" i="22"/>
  <c r="C1319" i="22"/>
  <c r="D1319" i="22"/>
  <c r="E1319" i="22"/>
  <c r="A1320" i="22"/>
  <c r="B1320" i="22"/>
  <c r="C1320" i="22"/>
  <c r="D1320" i="22"/>
  <c r="E1320" i="22"/>
  <c r="A1321" i="22"/>
  <c r="B1321" i="22"/>
  <c r="C1321" i="22"/>
  <c r="D1321" i="22"/>
  <c r="E1321" i="22"/>
  <c r="A1322" i="22"/>
  <c r="B1322" i="22"/>
  <c r="C1322" i="22"/>
  <c r="D1322" i="22"/>
  <c r="E1322" i="22"/>
  <c r="A1323" i="22"/>
  <c r="A1324" i="22"/>
  <c r="B1324" i="22"/>
  <c r="C1324" i="22"/>
  <c r="D1324" i="22"/>
  <c r="E1324" i="22"/>
  <c r="A1325" i="22"/>
  <c r="B1325" i="22"/>
  <c r="C1325" i="22"/>
  <c r="D1325" i="22"/>
  <c r="E1325" i="22"/>
  <c r="A1326" i="22"/>
  <c r="B1326" i="22"/>
  <c r="C1326" i="22"/>
  <c r="D1326" i="22"/>
  <c r="E1326" i="22"/>
  <c r="A1327" i="22"/>
  <c r="B1327" i="22"/>
  <c r="C1327" i="22"/>
  <c r="D1327" i="22"/>
  <c r="E1327" i="22"/>
  <c r="A1328" i="22"/>
  <c r="B1328" i="22"/>
  <c r="C1328" i="22"/>
  <c r="D1328" i="22"/>
  <c r="E1328" i="22"/>
  <c r="A1329" i="22"/>
  <c r="B1329" i="22"/>
  <c r="C1329" i="22"/>
  <c r="D1329" i="22"/>
  <c r="E1329" i="22"/>
  <c r="A1330" i="22"/>
  <c r="B1330" i="22"/>
  <c r="C1330" i="22"/>
  <c r="D1330" i="22"/>
  <c r="E1330" i="22"/>
  <c r="A1331" i="22"/>
  <c r="B1331" i="22"/>
  <c r="C1331" i="22"/>
  <c r="D1331" i="22"/>
  <c r="E1331" i="22"/>
  <c r="A1332" i="22"/>
  <c r="B1332" i="22"/>
  <c r="C1332" i="22"/>
  <c r="D1332" i="22"/>
  <c r="E1332" i="22"/>
  <c r="A1333" i="22"/>
  <c r="B1333" i="22"/>
  <c r="C1333" i="22"/>
  <c r="D1333" i="22"/>
  <c r="E1333" i="22"/>
  <c r="A1334" i="22"/>
  <c r="B1334" i="22"/>
  <c r="C1334" i="22"/>
  <c r="D1334" i="22"/>
  <c r="E1334" i="22"/>
  <c r="A1335" i="22"/>
  <c r="B1335" i="22"/>
  <c r="C1335" i="22"/>
  <c r="D1335" i="22"/>
  <c r="E1335" i="22"/>
  <c r="A1336" i="22"/>
  <c r="B1336" i="22"/>
  <c r="C1336" i="22"/>
  <c r="D1336" i="22"/>
  <c r="E1336" i="22"/>
  <c r="A1337" i="22"/>
  <c r="B1337" i="22"/>
  <c r="C1337" i="22"/>
  <c r="D1337" i="22"/>
  <c r="E1337" i="22"/>
  <c r="A1338" i="22"/>
  <c r="B1338" i="22"/>
  <c r="C1338" i="22"/>
  <c r="D1338" i="22"/>
  <c r="E1338" i="22"/>
  <c r="A1339" i="22"/>
  <c r="B1339" i="22"/>
  <c r="C1339" i="22"/>
  <c r="D1339" i="22"/>
  <c r="E1339" i="22"/>
  <c r="A1340" i="22"/>
  <c r="B1340" i="22"/>
  <c r="C1340" i="22"/>
  <c r="D1340" i="22"/>
  <c r="E1340" i="22"/>
  <c r="A1341" i="22"/>
  <c r="B1341" i="22"/>
  <c r="C1341" i="22"/>
  <c r="D1341" i="22"/>
  <c r="E1341" i="22"/>
  <c r="A1342" i="22"/>
  <c r="B1342" i="22"/>
  <c r="C1342" i="22"/>
  <c r="D1342" i="22"/>
  <c r="E1342" i="22"/>
  <c r="A1343" i="22"/>
  <c r="B1343" i="22"/>
  <c r="C1343" i="22"/>
  <c r="D1343" i="22"/>
  <c r="E1343" i="22"/>
  <c r="A1344" i="22"/>
  <c r="B1344" i="22"/>
  <c r="C1344" i="22"/>
  <c r="D1344" i="22"/>
  <c r="E1344" i="22"/>
  <c r="A1345" i="22"/>
  <c r="B1345" i="22"/>
  <c r="C1345" i="22"/>
  <c r="D1345" i="22"/>
  <c r="E1345" i="22"/>
  <c r="A1346" i="22"/>
  <c r="B1346" i="22"/>
  <c r="C1346" i="22"/>
  <c r="D1346" i="22"/>
  <c r="E1346" i="22"/>
  <c r="A1347" i="22"/>
  <c r="B1347" i="22"/>
  <c r="C1347" i="22"/>
  <c r="D1347" i="22"/>
  <c r="E1347" i="22"/>
  <c r="A1348" i="22"/>
  <c r="B1348" i="22"/>
  <c r="C1348" i="22"/>
  <c r="D1348" i="22"/>
  <c r="E1348" i="22"/>
  <c r="A1349" i="22"/>
  <c r="B1349" i="22"/>
  <c r="C1349" i="22"/>
  <c r="D1349" i="22"/>
  <c r="E1349" i="22"/>
  <c r="A1350" i="22"/>
  <c r="B1350" i="22"/>
  <c r="C1350" i="22"/>
  <c r="D1350" i="22"/>
  <c r="E1350" i="22"/>
  <c r="A1351" i="22"/>
  <c r="B1351" i="22"/>
  <c r="C1351" i="22"/>
  <c r="D1351" i="22"/>
  <c r="E1351" i="22"/>
  <c r="A1352" i="22"/>
  <c r="B1352" i="22"/>
  <c r="C1352" i="22"/>
  <c r="D1352" i="22"/>
  <c r="E1352" i="22"/>
  <c r="A1353" i="22"/>
  <c r="B1353" i="22"/>
  <c r="C1353" i="22"/>
  <c r="D1353" i="22"/>
  <c r="E1353" i="22"/>
  <c r="A1354" i="22"/>
  <c r="B1354" i="22"/>
  <c r="C1354" i="22"/>
  <c r="D1354" i="22"/>
  <c r="E1354" i="22"/>
  <c r="A1355" i="22"/>
  <c r="B1355" i="22"/>
  <c r="C1355" i="22"/>
  <c r="D1355" i="22"/>
  <c r="E1355" i="22"/>
  <c r="A1356" i="22"/>
  <c r="B1356" i="22"/>
  <c r="C1356" i="22"/>
  <c r="D1356" i="22"/>
  <c r="E1356" i="22"/>
  <c r="A1357" i="22"/>
  <c r="B1357" i="22"/>
  <c r="C1357" i="22"/>
  <c r="D1357" i="22"/>
  <c r="E1357" i="22"/>
  <c r="A1358" i="22"/>
  <c r="B1358" i="22"/>
  <c r="C1358" i="22"/>
  <c r="D1358" i="22"/>
  <c r="E1358" i="22"/>
  <c r="A1359" i="22"/>
  <c r="B1359" i="22"/>
  <c r="C1359" i="22"/>
  <c r="D1359" i="22"/>
  <c r="E1359" i="22"/>
  <c r="A1360" i="22"/>
  <c r="B1360" i="22"/>
  <c r="C1360" i="22"/>
  <c r="D1360" i="22"/>
  <c r="E1360" i="22"/>
  <c r="A1361" i="22"/>
  <c r="B1361" i="22"/>
  <c r="C1361" i="22"/>
  <c r="D1361" i="22"/>
  <c r="E1361" i="22"/>
  <c r="A1362" i="22"/>
  <c r="B1362" i="22"/>
  <c r="C1362" i="22"/>
  <c r="D1362" i="22"/>
  <c r="E1362" i="22"/>
  <c r="A1363" i="22"/>
  <c r="B1363" i="22"/>
  <c r="C1363" i="22"/>
  <c r="D1363" i="22"/>
  <c r="E1363" i="22"/>
  <c r="A1364" i="22"/>
  <c r="B1364" i="22"/>
  <c r="C1364" i="22"/>
  <c r="D1364" i="22"/>
  <c r="E1364" i="22"/>
  <c r="A1365" i="22"/>
  <c r="B1365" i="22"/>
  <c r="C1365" i="22"/>
  <c r="D1365" i="22"/>
  <c r="E1365" i="22"/>
  <c r="A1366" i="22"/>
  <c r="B1366" i="22"/>
  <c r="C1366" i="22"/>
  <c r="D1366" i="22"/>
  <c r="E1366" i="22"/>
  <c r="A1367" i="22"/>
  <c r="B1367" i="22"/>
  <c r="C1367" i="22"/>
  <c r="D1367" i="22"/>
  <c r="E1367" i="22"/>
  <c r="A1368" i="22"/>
  <c r="B1368" i="22"/>
  <c r="C1368" i="22"/>
  <c r="D1368" i="22"/>
  <c r="E1368" i="22"/>
  <c r="A1369" i="22"/>
  <c r="B1369" i="22"/>
  <c r="C1369" i="22"/>
  <c r="D1369" i="22"/>
  <c r="E1369" i="22"/>
  <c r="A1370" i="22"/>
  <c r="B1370" i="22"/>
  <c r="C1370" i="22"/>
  <c r="D1370" i="22"/>
  <c r="E1370" i="22"/>
  <c r="A1371" i="22"/>
  <c r="B1371" i="22"/>
  <c r="C1371" i="22"/>
  <c r="D1371" i="22"/>
  <c r="E1371" i="22"/>
  <c r="A1372" i="22"/>
  <c r="B1372" i="22"/>
  <c r="C1372" i="22"/>
  <c r="D1372" i="22"/>
  <c r="E1372" i="22"/>
  <c r="A1373" i="22"/>
  <c r="B1373" i="22"/>
  <c r="C1373" i="22"/>
  <c r="D1373" i="22"/>
  <c r="E1373" i="22"/>
  <c r="A1374" i="22"/>
  <c r="B1374" i="22"/>
  <c r="C1374" i="22"/>
  <c r="D1374" i="22"/>
  <c r="E1374" i="22"/>
  <c r="A1375" i="22"/>
  <c r="B1375" i="22"/>
  <c r="C1375" i="22"/>
  <c r="D1375" i="22"/>
  <c r="E1375" i="22"/>
  <c r="A1376" i="22"/>
  <c r="B1376" i="22"/>
  <c r="C1376" i="22"/>
  <c r="D1376" i="22"/>
  <c r="E1376" i="22"/>
  <c r="A1377" i="22"/>
  <c r="B1377" i="22"/>
  <c r="C1377" i="22"/>
  <c r="D1377" i="22"/>
  <c r="E1377" i="22"/>
  <c r="A1378" i="22"/>
  <c r="B1378" i="22"/>
  <c r="C1378" i="22"/>
  <c r="D1378" i="22"/>
  <c r="E1378" i="22"/>
  <c r="A1379" i="22"/>
  <c r="B1379" i="22"/>
  <c r="C1379" i="22"/>
  <c r="D1379" i="22"/>
  <c r="E1379" i="22"/>
  <c r="A1380" i="22"/>
  <c r="B1380" i="22"/>
  <c r="C1380" i="22"/>
  <c r="D1380" i="22"/>
  <c r="E1380" i="22"/>
  <c r="A1381" i="22"/>
  <c r="B1381" i="22"/>
  <c r="C1381" i="22"/>
  <c r="D1381" i="22"/>
  <c r="E1381" i="22"/>
  <c r="A1382" i="22"/>
  <c r="B1382" i="22"/>
  <c r="C1382" i="22"/>
  <c r="D1382" i="22"/>
  <c r="E1382" i="22"/>
  <c r="A1383" i="22"/>
  <c r="B1383" i="22"/>
  <c r="C1383" i="22"/>
  <c r="D1383" i="22"/>
  <c r="E1383" i="22"/>
  <c r="A1384" i="22"/>
  <c r="B1384" i="22"/>
  <c r="C1384" i="22"/>
  <c r="D1384" i="22"/>
  <c r="E1384" i="22"/>
  <c r="A1385" i="22"/>
  <c r="B1385" i="22"/>
  <c r="C1385" i="22"/>
  <c r="D1385" i="22"/>
  <c r="E1385" i="22"/>
  <c r="A1386" i="22"/>
  <c r="B1386" i="22"/>
  <c r="C1386" i="22"/>
  <c r="D1386" i="22"/>
  <c r="E1386" i="22"/>
  <c r="A1387" i="22"/>
  <c r="B1387" i="22"/>
  <c r="C1387" i="22"/>
  <c r="D1387" i="22"/>
  <c r="E1387" i="22"/>
  <c r="A1388" i="22"/>
  <c r="B1388" i="22"/>
  <c r="C1388" i="22"/>
  <c r="D1388" i="22"/>
  <c r="E1388" i="22"/>
  <c r="A1389" i="22"/>
  <c r="B1389" i="22"/>
  <c r="C1389" i="22"/>
  <c r="D1389" i="22"/>
  <c r="E1389" i="22"/>
  <c r="A1390" i="22"/>
  <c r="B1390" i="22"/>
  <c r="C1390" i="22"/>
  <c r="D1390" i="22"/>
  <c r="E1390" i="22"/>
  <c r="A1391" i="22"/>
  <c r="B1391" i="22"/>
  <c r="C1391" i="22"/>
  <c r="D1391" i="22"/>
  <c r="E1391" i="22"/>
  <c r="A1392" i="22"/>
  <c r="B1392" i="22"/>
  <c r="C1392" i="22"/>
  <c r="D1392" i="22"/>
  <c r="E1392" i="22"/>
  <c r="A1393" i="22"/>
  <c r="B1393" i="22"/>
  <c r="C1393" i="22"/>
  <c r="D1393" i="22"/>
  <c r="E1393" i="22"/>
  <c r="A1394" i="22"/>
  <c r="B1394" i="22"/>
  <c r="C1394" i="22"/>
  <c r="D1394" i="22"/>
  <c r="E1394" i="22"/>
  <c r="A1395" i="22"/>
  <c r="B1395" i="22"/>
  <c r="C1395" i="22"/>
  <c r="D1395" i="22"/>
  <c r="E1395" i="22"/>
  <c r="A1396" i="22"/>
  <c r="B1396" i="22"/>
  <c r="C1396" i="22"/>
  <c r="D1396" i="22"/>
  <c r="E1396" i="22"/>
  <c r="A1397" i="22"/>
  <c r="B1397" i="22"/>
  <c r="C1397" i="22"/>
  <c r="D1397" i="22"/>
  <c r="E1397" i="22"/>
  <c r="A1398" i="22"/>
  <c r="B1398" i="22"/>
  <c r="C1398" i="22"/>
  <c r="D1398" i="22"/>
  <c r="E1398" i="22"/>
  <c r="A1399" i="22"/>
  <c r="B1399" i="22"/>
  <c r="C1399" i="22"/>
  <c r="D1399" i="22"/>
  <c r="E1399" i="22"/>
  <c r="A1400" i="22"/>
  <c r="B1400" i="22"/>
  <c r="C1400" i="22"/>
  <c r="D1400" i="22"/>
  <c r="E1400" i="22"/>
  <c r="A1401" i="22"/>
  <c r="B1401" i="22"/>
  <c r="C1401" i="22"/>
  <c r="D1401" i="22"/>
  <c r="E1401" i="22"/>
  <c r="A1402" i="22"/>
  <c r="B1402" i="22"/>
  <c r="C1402" i="22"/>
  <c r="D1402" i="22"/>
  <c r="E1402" i="22"/>
  <c r="A1403" i="22"/>
  <c r="B1403" i="22"/>
  <c r="C1403" i="22"/>
  <c r="D1403" i="22"/>
  <c r="E1403" i="22"/>
  <c r="A1404" i="22"/>
  <c r="B1404" i="22"/>
  <c r="C1404" i="22"/>
  <c r="D1404" i="22"/>
  <c r="E1404" i="22"/>
  <c r="A1405" i="22"/>
  <c r="B1405" i="22"/>
  <c r="C1405" i="22"/>
  <c r="D1405" i="22"/>
  <c r="E1405" i="22"/>
  <c r="A1406" i="22"/>
  <c r="B1406" i="22"/>
  <c r="C1406" i="22"/>
  <c r="D1406" i="22"/>
  <c r="E1406" i="22"/>
  <c r="A1407" i="22"/>
  <c r="B1407" i="22"/>
  <c r="C1407" i="22"/>
  <c r="D1407" i="22"/>
  <c r="E1407" i="22"/>
  <c r="A1408" i="22"/>
  <c r="B1408" i="22"/>
  <c r="C1408" i="22"/>
  <c r="D1408" i="22"/>
  <c r="E1408" i="22"/>
  <c r="A1409" i="22"/>
  <c r="B1409" i="22"/>
  <c r="C1409" i="22"/>
  <c r="D1409" i="22"/>
  <c r="E1409" i="22"/>
  <c r="A1410" i="22"/>
  <c r="B1410" i="22"/>
  <c r="C1410" i="22"/>
  <c r="D1410" i="22"/>
  <c r="E1410" i="22"/>
  <c r="A1411" i="22"/>
  <c r="B1411" i="22"/>
  <c r="C1411" i="22"/>
  <c r="D1411" i="22"/>
  <c r="E1411" i="22"/>
  <c r="A1412" i="22"/>
  <c r="B1412" i="22"/>
  <c r="C1412" i="22"/>
  <c r="D1412" i="22"/>
  <c r="E1412" i="22"/>
  <c r="A1413" i="22"/>
  <c r="B1413" i="22"/>
  <c r="C1413" i="22"/>
  <c r="D1413" i="22"/>
  <c r="E1413" i="22"/>
  <c r="A1414" i="22"/>
  <c r="B1414" i="22"/>
  <c r="C1414" i="22"/>
  <c r="D1414" i="22"/>
  <c r="E1414" i="22"/>
  <c r="A1415" i="22"/>
  <c r="B1415" i="22"/>
  <c r="C1415" i="22"/>
  <c r="D1415" i="22"/>
  <c r="E1415" i="22"/>
  <c r="A1416" i="22"/>
  <c r="B1416" i="22"/>
  <c r="C1416" i="22"/>
  <c r="D1416" i="22"/>
  <c r="E1416" i="22"/>
  <c r="A1417" i="22"/>
  <c r="B1417" i="22"/>
  <c r="C1417" i="22"/>
  <c r="D1417" i="22"/>
  <c r="E1417" i="22"/>
  <c r="A1418" i="22"/>
  <c r="B1418" i="22"/>
  <c r="C1418" i="22"/>
  <c r="D1418" i="22"/>
  <c r="E1418" i="22"/>
  <c r="A1419" i="22"/>
  <c r="B1419" i="22"/>
  <c r="C1419" i="22"/>
  <c r="D1419" i="22"/>
  <c r="E1419" i="22"/>
  <c r="A1420" i="22"/>
  <c r="B1420" i="22"/>
  <c r="C1420" i="22"/>
  <c r="D1420" i="22"/>
  <c r="E1420" i="22"/>
  <c r="A1421" i="22"/>
  <c r="B1421" i="22"/>
  <c r="C1421" i="22"/>
  <c r="D1421" i="22"/>
  <c r="E1421" i="22"/>
  <c r="A1422" i="22"/>
  <c r="B1422" i="22"/>
  <c r="C1422" i="22"/>
  <c r="D1422" i="22"/>
  <c r="E1422" i="22"/>
  <c r="A1423" i="22"/>
  <c r="B1423" i="22"/>
  <c r="C1423" i="22"/>
  <c r="D1423" i="22"/>
  <c r="E1423" i="22"/>
  <c r="A6" i="22"/>
  <c r="BD1283" i="21"/>
  <c r="G1283" i="23" s="1"/>
  <c r="BI1283" i="21"/>
  <c r="BD1284" i="21"/>
  <c r="G1284" i="23" s="1"/>
  <c r="BI1284" i="21"/>
  <c r="BD1285" i="21"/>
  <c r="G1285" i="23" s="1"/>
  <c r="BI1285" i="21"/>
  <c r="BD1286" i="21"/>
  <c r="G1286" i="23" s="1"/>
  <c r="BI1286" i="21"/>
  <c r="BD1287" i="21"/>
  <c r="G1287" i="23" s="1"/>
  <c r="BI1287" i="21"/>
  <c r="BD1288" i="21"/>
  <c r="G1288" i="23" s="1"/>
  <c r="BI1288" i="21"/>
  <c r="BD1289" i="21"/>
  <c r="G1289" i="23" s="1"/>
  <c r="BI1289" i="21"/>
  <c r="BD1290" i="21"/>
  <c r="G1290" i="23" s="1"/>
  <c r="BI1290" i="21"/>
  <c r="BD1291" i="21"/>
  <c r="G1291" i="23" s="1"/>
  <c r="BI1291" i="21"/>
  <c r="BD1292" i="21"/>
  <c r="G1292" i="23" s="1"/>
  <c r="BI1292" i="21"/>
  <c r="BD1293" i="21"/>
  <c r="G1293" i="23" s="1"/>
  <c r="BI1293" i="21"/>
  <c r="BD1294" i="21"/>
  <c r="G1294" i="23" s="1"/>
  <c r="BI1294" i="21"/>
  <c r="BD1295" i="21"/>
  <c r="G1295" i="23" s="1"/>
  <c r="BI1295" i="21"/>
  <c r="BD1296" i="21"/>
  <c r="G1296" i="23" s="1"/>
  <c r="BI1296" i="21"/>
  <c r="BD1297" i="21"/>
  <c r="G1297" i="23" s="1"/>
  <c r="BI1297" i="21"/>
  <c r="BD857" i="21"/>
  <c r="G857" i="23" s="1"/>
  <c r="BI857" i="21"/>
  <c r="Q623" i="32" l="1"/>
  <c r="R623" i="32" s="1"/>
  <c r="Q455" i="32"/>
  <c r="R455" i="32" s="1"/>
  <c r="O459" i="32"/>
  <c r="O1447" i="32"/>
  <c r="Q529" i="32"/>
  <c r="R529" i="32" s="1"/>
  <c r="Q1429" i="32"/>
  <c r="R1429" i="32" s="1"/>
  <c r="O740" i="32"/>
  <c r="O177" i="32"/>
  <c r="O702" i="32"/>
  <c r="Q604" i="32"/>
  <c r="R604" i="32" s="1"/>
  <c r="O1010" i="32"/>
  <c r="Q483" i="32"/>
  <c r="R483" i="32" s="1"/>
  <c r="Q504" i="32"/>
  <c r="R504" i="32" s="1"/>
  <c r="O509" i="32"/>
  <c r="O1287" i="32"/>
  <c r="Q607" i="32"/>
  <c r="R607" i="32" s="1"/>
  <c r="Q1337" i="32"/>
  <c r="R1337" i="32" s="1"/>
  <c r="O962" i="32"/>
  <c r="O460" i="32"/>
  <c r="O867" i="32"/>
  <c r="O508" i="32"/>
  <c r="Q551" i="32"/>
  <c r="R551" i="32" s="1"/>
  <c r="O1078" i="32"/>
  <c r="O1291" i="32"/>
  <c r="Q1350" i="32"/>
  <c r="R1350" i="32" s="1"/>
  <c r="O568" i="32"/>
  <c r="Q1326" i="32"/>
  <c r="R1326" i="32" s="1"/>
  <c r="O930" i="32"/>
  <c r="O545" i="32"/>
  <c r="Q1019" i="32"/>
  <c r="R1019" i="32" s="1"/>
  <c r="O1407" i="32"/>
  <c r="Q1239" i="32"/>
  <c r="R1239" i="32" s="1"/>
  <c r="O959" i="32"/>
  <c r="Q328" i="32"/>
  <c r="R328" i="32" s="1"/>
  <c r="O1339" i="32"/>
  <c r="O1046" i="32"/>
  <c r="Q859" i="32"/>
  <c r="R859" i="32" s="1"/>
  <c r="Q747" i="32"/>
  <c r="R747" i="32" s="1"/>
  <c r="O191" i="32"/>
  <c r="Q477" i="32"/>
  <c r="R477" i="32" s="1"/>
  <c r="Q579" i="32"/>
  <c r="R579" i="32" s="1"/>
  <c r="O543" i="32"/>
  <c r="Q1390" i="32"/>
  <c r="R1390" i="32" s="1"/>
  <c r="O923" i="32"/>
  <c r="Q1355" i="32"/>
  <c r="R1355" i="32" s="1"/>
  <c r="Q1405" i="32"/>
  <c r="R1405" i="32" s="1"/>
  <c r="Q266" i="32"/>
  <c r="R266" i="32" s="1"/>
  <c r="O302" i="32"/>
  <c r="Q1083" i="32"/>
  <c r="R1083" i="32" s="1"/>
  <c r="O484" i="32"/>
  <c r="Q343" i="32"/>
  <c r="R343" i="32" s="1"/>
  <c r="Q1334" i="32"/>
  <c r="R1334" i="32" s="1"/>
  <c r="O1333" i="32"/>
  <c r="O835" i="32"/>
  <c r="Q1394" i="32"/>
  <c r="R1394" i="32" s="1"/>
  <c r="O1267" i="32"/>
  <c r="O871" i="32"/>
  <c r="O874" i="32"/>
  <c r="O444" i="32"/>
  <c r="Q503" i="32"/>
  <c r="R503" i="32" s="1"/>
  <c r="Q1026" i="32"/>
  <c r="R1026" i="32" s="1"/>
  <c r="Q696" i="32"/>
  <c r="R696" i="32" s="1"/>
  <c r="Q198" i="32"/>
  <c r="R198" i="32" s="1"/>
  <c r="O1385" i="32"/>
  <c r="O922" i="32"/>
  <c r="Q539" i="32"/>
  <c r="R539" i="32" s="1"/>
  <c r="O449" i="32"/>
  <c r="O336" i="32"/>
  <c r="Q195" i="32"/>
  <c r="R195" i="32" s="1"/>
  <c r="O1271" i="32"/>
  <c r="O986" i="32"/>
  <c r="O143" i="32"/>
  <c r="O27" i="32"/>
  <c r="Q1382" i="32"/>
  <c r="R1382" i="32" s="1"/>
  <c r="Q643" i="32"/>
  <c r="R643" i="32" s="1"/>
  <c r="O119" i="32"/>
  <c r="Q130" i="32"/>
  <c r="R130" i="32" s="1"/>
  <c r="O999" i="32"/>
  <c r="Q1398" i="32"/>
  <c r="R1398" i="32" s="1"/>
  <c r="Q700" i="32"/>
  <c r="R700" i="32" s="1"/>
  <c r="O1079" i="32"/>
  <c r="Q870" i="32"/>
  <c r="R870" i="32" s="1"/>
  <c r="O1389" i="32"/>
  <c r="O1268" i="32"/>
  <c r="O1015" i="32"/>
  <c r="O500" i="32"/>
  <c r="O458" i="32"/>
  <c r="O233" i="32"/>
  <c r="Q488" i="32"/>
  <c r="R488" i="32" s="1"/>
  <c r="Q1371" i="32"/>
  <c r="R1371" i="32" s="1"/>
  <c r="Q1330" i="32"/>
  <c r="R1330" i="32" s="1"/>
  <c r="Q1240" i="32"/>
  <c r="R1240" i="32" s="1"/>
  <c r="Q1039" i="32"/>
  <c r="R1039" i="32" s="1"/>
  <c r="Q570" i="32"/>
  <c r="R570" i="32" s="1"/>
  <c r="O842" i="32"/>
  <c r="Q600" i="32"/>
  <c r="R600" i="32" s="1"/>
  <c r="Q1406" i="32"/>
  <c r="R1406" i="32" s="1"/>
  <c r="Q1397" i="32"/>
  <c r="R1397" i="32" s="1"/>
  <c r="O1103" i="32"/>
  <c r="Q854" i="32"/>
  <c r="R854" i="32" s="1"/>
  <c r="O738" i="32"/>
  <c r="O991" i="32"/>
  <c r="Q1022" i="32"/>
  <c r="R1022" i="32" s="1"/>
  <c r="Q1234" i="32"/>
  <c r="R1234" i="32" s="1"/>
  <c r="O35" i="32"/>
  <c r="O1090" i="32"/>
  <c r="O954" i="32"/>
  <c r="O274" i="32"/>
  <c r="O145" i="32"/>
  <c r="O926" i="32"/>
  <c r="Q531" i="32"/>
  <c r="R531" i="32" s="1"/>
  <c r="O559" i="32"/>
  <c r="Q487" i="32"/>
  <c r="R487" i="32" s="1"/>
  <c r="O190" i="32"/>
  <c r="O57" i="32"/>
  <c r="Q285" i="32"/>
  <c r="R285" i="32" s="1"/>
  <c r="Q1003" i="32"/>
  <c r="R1003" i="32" s="1"/>
  <c r="O499" i="32"/>
  <c r="O142" i="32"/>
  <c r="Q297" i="32"/>
  <c r="R297" i="32" s="1"/>
  <c r="O1095" i="32"/>
  <c r="O1230" i="32"/>
  <c r="O972" i="32"/>
  <c r="Q308" i="32"/>
  <c r="R308" i="32" s="1"/>
  <c r="Q92" i="32"/>
  <c r="R92" i="32" s="1"/>
  <c r="Q950" i="32"/>
  <c r="R950" i="32" s="1"/>
  <c r="O281" i="32"/>
  <c r="O102" i="32"/>
  <c r="Q71" i="32"/>
  <c r="R71" i="32" s="1"/>
  <c r="O431" i="32"/>
  <c r="Q910" i="32"/>
  <c r="R910" i="32" s="1"/>
  <c r="O804" i="32"/>
  <c r="O337" i="32"/>
  <c r="O205" i="32"/>
  <c r="Q50" i="32"/>
  <c r="R50" i="32" s="1"/>
  <c r="Q138" i="32"/>
  <c r="R138" i="32" s="1"/>
  <c r="Q136" i="32"/>
  <c r="R136" i="32" s="1"/>
  <c r="Q777" i="32"/>
  <c r="R777" i="32" s="1"/>
  <c r="O1270" i="32"/>
  <c r="Q1318" i="32"/>
  <c r="R1318" i="32" s="1"/>
  <c r="O305" i="32"/>
  <c r="Q22" i="32"/>
  <c r="R22" i="32" s="1"/>
  <c r="O51" i="32"/>
  <c r="Q451" i="32"/>
  <c r="R451" i="32" s="1"/>
  <c r="Q557" i="32"/>
  <c r="R557" i="32" s="1"/>
  <c r="Q1070" i="32"/>
  <c r="R1070" i="32" s="1"/>
  <c r="O111" i="32"/>
  <c r="O47" i="32"/>
  <c r="Q1051" i="32"/>
  <c r="R1051" i="32" s="1"/>
  <c r="Q736" i="32"/>
  <c r="R736" i="32" s="1"/>
  <c r="O249" i="32"/>
  <c r="O1357" i="32"/>
  <c r="Q293" i="32"/>
  <c r="R293" i="32" s="1"/>
  <c r="O580" i="32"/>
  <c r="Q946" i="32"/>
  <c r="R946" i="32" s="1"/>
  <c r="O903" i="32"/>
  <c r="O692" i="32"/>
  <c r="Q668" i="32"/>
  <c r="R668" i="32" s="1"/>
  <c r="O966" i="32"/>
  <c r="Q1023" i="32"/>
  <c r="R1023" i="32" s="1"/>
  <c r="Q846" i="32"/>
  <c r="R846" i="32" s="1"/>
  <c r="O847" i="32"/>
  <c r="O310" i="32"/>
  <c r="O1246" i="32"/>
  <c r="Q1043" i="32"/>
  <c r="R1043" i="32" s="1"/>
  <c r="O322" i="32"/>
  <c r="Q1422" i="32"/>
  <c r="R1422" i="32" s="1"/>
  <c r="O424" i="32"/>
  <c r="O235" i="32"/>
  <c r="O468" i="32"/>
  <c r="Q1063" i="32"/>
  <c r="R1063" i="32" s="1"/>
  <c r="O1087" i="32"/>
  <c r="Q1235" i="32"/>
  <c r="R1235" i="32" s="1"/>
  <c r="Q941" i="32"/>
  <c r="R941" i="32" s="1"/>
  <c r="Q1342" i="32"/>
  <c r="R1342" i="32" s="1"/>
  <c r="A1460" i="22"/>
  <c r="Q558" i="32"/>
  <c r="R558" i="32" s="1"/>
  <c r="O15" i="32"/>
  <c r="O1059" i="32"/>
  <c r="O544" i="32"/>
  <c r="O956" i="32"/>
  <c r="O904" i="32"/>
  <c r="Q974" i="32"/>
  <c r="R974" i="32" s="1"/>
  <c r="O1278" i="32"/>
  <c r="O931" i="32"/>
  <c r="O940" i="32"/>
  <c r="Q715" i="32"/>
  <c r="R715" i="32" s="1"/>
  <c r="O1086" i="32"/>
  <c r="O1034" i="32"/>
  <c r="O891" i="32"/>
  <c r="Q899" i="32"/>
  <c r="R899" i="32" s="1"/>
  <c r="Q699" i="32"/>
  <c r="R699" i="32" s="1"/>
  <c r="Q587" i="32"/>
  <c r="R587" i="32" s="1"/>
  <c r="O237" i="32"/>
  <c r="O1030" i="32"/>
  <c r="O987" i="32"/>
  <c r="O563" i="32"/>
  <c r="Q1411" i="32"/>
  <c r="R1411" i="32" s="1"/>
  <c r="Q1354" i="32"/>
  <c r="R1354" i="32" s="1"/>
  <c r="O1266" i="32"/>
  <c r="Q713" i="32"/>
  <c r="R713" i="32" s="1"/>
  <c r="O850" i="32"/>
  <c r="O769" i="32"/>
  <c r="O313" i="32"/>
  <c r="Q1369" i="32"/>
  <c r="R1369" i="32" s="1"/>
  <c r="O269" i="32"/>
  <c r="Q289" i="32"/>
  <c r="R289" i="32" s="1"/>
  <c r="O1395" i="32"/>
  <c r="O1251" i="32"/>
  <c r="O1265" i="32"/>
  <c r="Q652" i="32"/>
  <c r="R652" i="32" s="1"/>
  <c r="Q270" i="32"/>
  <c r="R270" i="32" s="1"/>
  <c r="O978" i="32"/>
  <c r="O1343" i="32"/>
  <c r="O1074" i="32"/>
  <c r="O1359" i="32"/>
  <c r="O1327" i="32"/>
  <c r="Q1106" i="32"/>
  <c r="R1106" i="32" s="1"/>
  <c r="Q998" i="32"/>
  <c r="R998" i="32" s="1"/>
  <c r="O428" i="32"/>
  <c r="Q259" i="32"/>
  <c r="R259" i="32" s="1"/>
  <c r="O226" i="32"/>
  <c r="Q893" i="32"/>
  <c r="R893" i="32" s="1"/>
  <c r="Q635" i="32"/>
  <c r="R635" i="32" s="1"/>
  <c r="O187" i="32"/>
  <c r="Q98" i="32"/>
  <c r="R98" i="32" s="1"/>
  <c r="Q572" i="32"/>
  <c r="R572" i="32" s="1"/>
  <c r="O522" i="32"/>
  <c r="Q975" i="32"/>
  <c r="R975" i="32" s="1"/>
  <c r="Q49" i="32"/>
  <c r="R49" i="32" s="1"/>
  <c r="O1286" i="32"/>
  <c r="Q687" i="32"/>
  <c r="R687" i="32" s="1"/>
  <c r="O329" i="32"/>
  <c r="Q693" i="32"/>
  <c r="R693" i="32" s="1"/>
  <c r="Q636" i="32"/>
  <c r="R636" i="32" s="1"/>
  <c r="O306" i="32"/>
  <c r="Q134" i="32"/>
  <c r="R134" i="32" s="1"/>
  <c r="Q963" i="32"/>
  <c r="R963" i="32" s="1"/>
  <c r="Q318" i="32"/>
  <c r="R318" i="32" s="1"/>
  <c r="Q149" i="32"/>
  <c r="R149" i="32" s="1"/>
  <c r="O888" i="32"/>
  <c r="O887" i="32"/>
  <c r="O872" i="32"/>
  <c r="O342" i="32"/>
  <c r="Q943" i="32"/>
  <c r="R943" i="32" s="1"/>
  <c r="Q719" i="32"/>
  <c r="R719" i="32" s="1"/>
  <c r="O1319" i="32"/>
  <c r="O1064" i="32"/>
  <c r="O851" i="32"/>
  <c r="O1309" i="32"/>
  <c r="O1310" i="32"/>
  <c r="Q1387" i="32"/>
  <c r="R1387" i="32" s="1"/>
  <c r="O1349" i="32"/>
  <c r="Q1378" i="32"/>
  <c r="R1378" i="32" s="1"/>
  <c r="O1345" i="32"/>
  <c r="O1381" i="32"/>
  <c r="O1283" i="32"/>
  <c r="Q1290" i="32"/>
  <c r="R1290" i="32" s="1"/>
  <c r="Q1264" i="32"/>
  <c r="R1264" i="32" s="1"/>
  <c r="Q1058" i="32"/>
  <c r="R1058" i="32" s="1"/>
  <c r="O1260" i="32"/>
  <c r="O476" i="32"/>
  <c r="Q1048" i="32"/>
  <c r="R1048" i="32" s="1"/>
  <c r="Q982" i="32"/>
  <c r="R982" i="32" s="1"/>
  <c r="O185" i="32"/>
  <c r="Q1231" i="32"/>
  <c r="R1231" i="32" s="1"/>
  <c r="O597" i="32"/>
  <c r="Q619" i="32"/>
  <c r="R619" i="32" s="1"/>
  <c r="Q627" i="32"/>
  <c r="R627" i="32" s="1"/>
  <c r="O880" i="32"/>
  <c r="Q935" i="32"/>
  <c r="R935" i="32" s="1"/>
  <c r="O774" i="32"/>
  <c r="O815" i="32"/>
  <c r="Q724" i="32"/>
  <c r="R724" i="32" s="1"/>
  <c r="O813" i="32"/>
  <c r="O824" i="32"/>
  <c r="O819" i="32"/>
  <c r="O663" i="32"/>
  <c r="O711" i="32"/>
  <c r="Q683" i="32"/>
  <c r="R683" i="32" s="1"/>
  <c r="Q707" i="32"/>
  <c r="R707" i="32" s="1"/>
  <c r="O664" i="32"/>
  <c r="Q596" i="32"/>
  <c r="R596" i="32" s="1"/>
  <c r="O599" i="32"/>
  <c r="O591" i="32"/>
  <c r="O555" i="32"/>
  <c r="O447" i="32"/>
  <c r="O632" i="32"/>
  <c r="O592" i="32"/>
  <c r="Q603" i="32"/>
  <c r="R603" i="32" s="1"/>
  <c r="O622" i="32"/>
  <c r="Q429" i="32"/>
  <c r="R429" i="32" s="1"/>
  <c r="O333" i="32"/>
  <c r="O330" i="32"/>
  <c r="Q277" i="32"/>
  <c r="R277" i="32" s="1"/>
  <c r="Q272" i="32"/>
  <c r="R272" i="32" s="1"/>
  <c r="Q61" i="32"/>
  <c r="R61" i="32" s="1"/>
  <c r="O1002" i="32"/>
  <c r="O1050" i="32"/>
  <c r="O1066" i="32"/>
  <c r="O1372" i="32"/>
  <c r="O960" i="32"/>
  <c r="Q908" i="32"/>
  <c r="R908" i="32" s="1"/>
  <c r="Q624" i="32"/>
  <c r="R624" i="32" s="1"/>
  <c r="O944" i="32"/>
  <c r="Q1375" i="32"/>
  <c r="R1375" i="32" s="1"/>
  <c r="O1388" i="32"/>
  <c r="Q1324" i="32"/>
  <c r="R1324" i="32" s="1"/>
  <c r="Q876" i="32"/>
  <c r="R876" i="32" s="1"/>
  <c r="O860" i="32"/>
  <c r="Q1272" i="32"/>
  <c r="R1272" i="32" s="1"/>
  <c r="Q230" i="32"/>
  <c r="R230" i="32" s="1"/>
  <c r="O775" i="32"/>
  <c r="Q840" i="32"/>
  <c r="R840" i="32" s="1"/>
  <c r="Q1253" i="32"/>
  <c r="R1253" i="32" s="1"/>
  <c r="O920" i="32"/>
  <c r="O464" i="32"/>
  <c r="Q1391" i="32"/>
  <c r="R1391" i="32" s="1"/>
  <c r="Q1076" i="32"/>
  <c r="R1076" i="32" s="1"/>
  <c r="Q816" i="32"/>
  <c r="R816" i="32" s="1"/>
  <c r="O661" i="32"/>
  <c r="Q154" i="32"/>
  <c r="R154" i="32" s="1"/>
  <c r="O863" i="32"/>
  <c r="O883" i="32"/>
  <c r="O1353" i="32"/>
  <c r="Q186" i="32"/>
  <c r="R186" i="32" s="1"/>
  <c r="O1336" i="32"/>
  <c r="Q933" i="32"/>
  <c r="R933" i="32" s="1"/>
  <c r="O637" i="32"/>
  <c r="Q1281" i="32"/>
  <c r="R1281" i="32" s="1"/>
  <c r="Q778" i="32"/>
  <c r="R778" i="32" s="1"/>
  <c r="O325" i="32"/>
  <c r="O617" i="32"/>
  <c r="O208" i="32"/>
  <c r="O798" i="32"/>
  <c r="O844" i="32"/>
  <c r="O1044" i="32"/>
  <c r="Q80" i="32"/>
  <c r="R80" i="32" s="1"/>
  <c r="O33" i="32"/>
  <c r="Q137" i="32"/>
  <c r="R137" i="32" s="1"/>
  <c r="Q106" i="32"/>
  <c r="R106" i="32" s="1"/>
  <c r="Q91" i="32"/>
  <c r="R91" i="32" s="1"/>
  <c r="O581" i="32"/>
  <c r="Q1233" i="32"/>
  <c r="R1233" i="32" s="1"/>
  <c r="O1032" i="32"/>
  <c r="O278" i="32"/>
  <c r="O282" i="32"/>
  <c r="O286" i="32"/>
  <c r="Q290" i="32"/>
  <c r="R290" i="32" s="1"/>
  <c r="Q279" i="32"/>
  <c r="R279" i="32" s="1"/>
  <c r="Q1259" i="32"/>
  <c r="R1259" i="32" s="1"/>
  <c r="O898" i="32"/>
  <c r="Q890" i="32"/>
  <c r="R890" i="32" s="1"/>
  <c r="Q911" i="32"/>
  <c r="R911" i="32" s="1"/>
  <c r="O909" i="32"/>
  <c r="Q907" i="32"/>
  <c r="R907" i="32" s="1"/>
  <c r="Q861" i="32"/>
  <c r="R861" i="32" s="1"/>
  <c r="Q691" i="32"/>
  <c r="R691" i="32" s="1"/>
  <c r="Q917" i="32"/>
  <c r="R917" i="32" s="1"/>
  <c r="Q1016" i="32"/>
  <c r="R1016" i="32" s="1"/>
  <c r="O1060" i="32"/>
  <c r="O553" i="32"/>
  <c r="O1420" i="32"/>
  <c r="O1404" i="32"/>
  <c r="O992" i="32"/>
  <c r="Q957" i="32"/>
  <c r="R957" i="32" s="1"/>
  <c r="O1332" i="32"/>
  <c r="O799" i="32"/>
  <c r="Q728" i="32"/>
  <c r="R728" i="32" s="1"/>
  <c r="O314" i="32"/>
  <c r="O456" i="32"/>
  <c r="Q1331" i="32"/>
  <c r="R1331" i="32" s="1"/>
  <c r="Q608" i="32"/>
  <c r="R608" i="32" s="1"/>
  <c r="Q427" i="32"/>
  <c r="R427" i="32" s="1"/>
  <c r="O1361" i="32"/>
  <c r="Q1114" i="32"/>
  <c r="R1114" i="32" s="1"/>
  <c r="Q1358" i="32"/>
  <c r="R1358" i="32" s="1"/>
  <c r="O1018" i="32"/>
  <c r="O936" i="32"/>
  <c r="O900" i="32"/>
  <c r="O649" i="32"/>
  <c r="Q784" i="32"/>
  <c r="R784" i="32" s="1"/>
  <c r="Q162" i="32"/>
  <c r="R162" i="32" s="1"/>
  <c r="O321" i="32"/>
  <c r="O457" i="32"/>
  <c r="Q528" i="32"/>
  <c r="R528" i="32" s="1"/>
  <c r="Q536" i="32"/>
  <c r="R536" i="32" s="1"/>
  <c r="Q1236" i="32"/>
  <c r="R1236" i="32" s="1"/>
  <c r="O1042" i="32"/>
  <c r="Q873" i="32"/>
  <c r="R873" i="32" s="1"/>
  <c r="O735" i="32"/>
  <c r="O583" i="32"/>
  <c r="O467" i="32"/>
  <c r="Q479" i="32"/>
  <c r="R479" i="32" s="1"/>
  <c r="O773" i="32"/>
  <c r="Q524" i="32"/>
  <c r="R524" i="32" s="1"/>
  <c r="O317" i="32"/>
  <c r="O995" i="32"/>
  <c r="Q894" i="32"/>
  <c r="R894" i="32" s="1"/>
  <c r="O625" i="32"/>
  <c r="O273" i="32"/>
  <c r="Q520" i="32"/>
  <c r="R520" i="32" s="1"/>
  <c r="O667" i="32"/>
  <c r="O1403" i="32"/>
  <c r="O1364" i="32"/>
  <c r="O1401" i="32"/>
  <c r="O1102" i="32"/>
  <c r="Q878" i="32"/>
  <c r="R878" i="32" s="1"/>
  <c r="O616" i="32"/>
  <c r="Q299" i="32"/>
  <c r="R299" i="32" s="1"/>
  <c r="O113" i="32"/>
  <c r="Q743" i="32"/>
  <c r="R743" i="32" s="1"/>
  <c r="Q1409" i="32"/>
  <c r="R1409" i="32" s="1"/>
  <c r="O547" i="32"/>
  <c r="O932" i="32"/>
  <c r="Q902" i="32"/>
  <c r="R902" i="32" s="1"/>
  <c r="O884" i="32"/>
  <c r="Q495" i="32"/>
  <c r="R495" i="32" s="1"/>
  <c r="Q309" i="32"/>
  <c r="R309" i="32" s="1"/>
  <c r="O31" i="32"/>
  <c r="Q1335" i="32"/>
  <c r="R1335" i="32" s="1"/>
  <c r="O1356" i="32"/>
  <c r="Q1269" i="32"/>
  <c r="R1269" i="32" s="1"/>
  <c r="O924" i="32"/>
  <c r="O976" i="32"/>
  <c r="O906" i="32"/>
  <c r="O263" i="32"/>
  <c r="O1423" i="32"/>
  <c r="Q1384" i="32"/>
  <c r="R1384" i="32" s="1"/>
  <c r="O1092" i="32"/>
  <c r="Q1028" i="32"/>
  <c r="R1028" i="32" s="1"/>
  <c r="O1054" i="32"/>
  <c r="O115" i="32"/>
  <c r="O79" i="32"/>
  <c r="Q126" i="32"/>
  <c r="R126" i="32" s="1"/>
  <c r="O129" i="32"/>
  <c r="O25" i="32"/>
  <c r="O34" i="32"/>
  <c r="Q18" i="32"/>
  <c r="R18" i="32" s="1"/>
  <c r="O39" i="32"/>
  <c r="Q144" i="32"/>
  <c r="R144" i="32" s="1"/>
  <c r="Q87" i="32"/>
  <c r="R87" i="32" s="1"/>
  <c r="Q131" i="32"/>
  <c r="R131" i="32" s="1"/>
  <c r="O1252" i="32"/>
  <c r="O1250" i="32"/>
  <c r="O866" i="32"/>
  <c r="O948" i="32"/>
  <c r="Q905" i="32"/>
  <c r="R905" i="32" s="1"/>
  <c r="Q942" i="32"/>
  <c r="R942" i="32" s="1"/>
  <c r="Q532" i="32"/>
  <c r="R532" i="32" s="1"/>
  <c r="Q628" i="32"/>
  <c r="R628" i="32" s="1"/>
  <c r="Q612" i="32"/>
  <c r="R612" i="32" s="1"/>
  <c r="Q271" i="32"/>
  <c r="R271" i="32" s="1"/>
  <c r="O135" i="32"/>
  <c r="Q1386" i="32"/>
  <c r="R1386" i="32" s="1"/>
  <c r="Q1341" i="32"/>
  <c r="R1341" i="32" s="1"/>
  <c r="Q1082" i="32"/>
  <c r="R1082" i="32" s="1"/>
  <c r="Q671" i="32"/>
  <c r="R671" i="32" s="1"/>
  <c r="Q443" i="32"/>
  <c r="R443" i="32" s="1"/>
  <c r="O41" i="32"/>
  <c r="Q19" i="32"/>
  <c r="R19" i="32" s="1"/>
  <c r="Q65" i="32"/>
  <c r="R65" i="32" s="1"/>
  <c r="Q780" i="32"/>
  <c r="R780" i="32" s="1"/>
  <c r="Q695" i="32"/>
  <c r="R695" i="32" s="1"/>
  <c r="O1399" i="32"/>
  <c r="Q1363" i="32"/>
  <c r="R1363" i="32" s="1"/>
  <c r="O1396" i="32"/>
  <c r="Q1376" i="32"/>
  <c r="R1376" i="32" s="1"/>
  <c r="Q660" i="32"/>
  <c r="R660" i="32" s="1"/>
  <c r="Q225" i="32"/>
  <c r="R225" i="32" s="1"/>
  <c r="O151" i="32"/>
  <c r="O100" i="32"/>
  <c r="O915" i="32"/>
  <c r="Q682" i="32"/>
  <c r="R682" i="32" s="1"/>
  <c r="O1338" i="32"/>
  <c r="Q983" i="32"/>
  <c r="R983" i="32" s="1"/>
  <c r="O674" i="32"/>
  <c r="Q434" i="32"/>
  <c r="R434" i="32" s="1"/>
  <c r="Q836" i="32"/>
  <c r="R836" i="32" s="1"/>
  <c r="O1329" i="32"/>
  <c r="O1274" i="32"/>
  <c r="O1296" i="32"/>
  <c r="O1311" i="32"/>
  <c r="O964" i="32"/>
  <c r="Q838" i="32"/>
  <c r="R838" i="32" s="1"/>
  <c r="O895" i="32"/>
  <c r="Q676" i="32"/>
  <c r="R676" i="32" s="1"/>
  <c r="Q1413" i="32"/>
  <c r="R1413" i="32" s="1"/>
  <c r="O523" i="32"/>
  <c r="Q344" i="32"/>
  <c r="R344" i="32" s="1"/>
  <c r="O1362" i="32"/>
  <c r="O1379" i="32"/>
  <c r="Q1347" i="32"/>
  <c r="R1347" i="32" s="1"/>
  <c r="O994" i="32"/>
  <c r="O912" i="32"/>
  <c r="O855" i="32"/>
  <c r="Q934" i="32"/>
  <c r="R934" i="32" s="1"/>
  <c r="O708" i="32"/>
  <c r="O656" i="32"/>
  <c r="O507" i="32"/>
  <c r="O327" i="32"/>
  <c r="O158" i="32"/>
  <c r="Q94" i="32"/>
  <c r="R94" i="32" s="1"/>
  <c r="O947" i="32"/>
  <c r="Q939" i="32"/>
  <c r="R939" i="32" s="1"/>
  <c r="Q75" i="32"/>
  <c r="R75" i="32" s="1"/>
  <c r="O83" i="32"/>
  <c r="Q95" i="32"/>
  <c r="R95" i="32" s="1"/>
  <c r="O938" i="32"/>
  <c r="O875" i="32"/>
  <c r="Q792" i="32"/>
  <c r="R792" i="32" s="1"/>
  <c r="O639" i="32"/>
  <c r="Q1279" i="32"/>
  <c r="R1279" i="32" s="1"/>
  <c r="O540" i="32"/>
  <c r="O1242" i="32"/>
  <c r="O712" i="32"/>
  <c r="O1276" i="32"/>
  <c r="O1393" i="32"/>
  <c r="Q1098" i="32"/>
  <c r="R1098" i="32" s="1"/>
  <c r="Q515" i="32"/>
  <c r="R515" i="32" s="1"/>
  <c r="O748" i="32"/>
  <c r="O629" i="32"/>
  <c r="O609" i="32"/>
  <c r="Q1410" i="32"/>
  <c r="R1410" i="32" s="1"/>
  <c r="O257" i="32"/>
  <c r="Q250" i="32"/>
  <c r="R250" i="32" s="1"/>
  <c r="O10" i="32"/>
  <c r="Q961" i="32"/>
  <c r="R961" i="32" s="1"/>
  <c r="Q807" i="32"/>
  <c r="R807" i="32" s="1"/>
  <c r="O796" i="32"/>
  <c r="O829" i="32"/>
  <c r="O797" i="32"/>
  <c r="Q795" i="32"/>
  <c r="R795" i="32" s="1"/>
  <c r="O786" i="32"/>
  <c r="Q199" i="32"/>
  <c r="R199" i="32" s="1"/>
  <c r="Q76" i="32"/>
  <c r="R76" i="32" s="1"/>
  <c r="Q1418" i="32"/>
  <c r="R1418" i="32" s="1"/>
  <c r="Q703" i="32"/>
  <c r="R703" i="32" s="1"/>
  <c r="Q196" i="32"/>
  <c r="R196" i="32" s="1"/>
  <c r="O213" i="32"/>
  <c r="O231" i="32"/>
  <c r="Q234" i="32"/>
  <c r="R234" i="32" s="1"/>
  <c r="O294" i="32"/>
  <c r="Q179" i="32"/>
  <c r="R179" i="32" s="1"/>
  <c r="Q1312" i="32"/>
  <c r="R1312" i="32" s="1"/>
  <c r="O1080" i="32"/>
  <c r="O681" i="32"/>
  <c r="Q422" i="32"/>
  <c r="R422" i="32" s="1"/>
  <c r="Q552" i="32"/>
  <c r="R552" i="32" s="1"/>
  <c r="Q105" i="32"/>
  <c r="R105" i="32" s="1"/>
  <c r="Q650" i="32"/>
  <c r="R650" i="32" s="1"/>
  <c r="O918" i="32"/>
  <c r="Q765" i="32"/>
  <c r="R765" i="32" s="1"/>
  <c r="Q864" i="32"/>
  <c r="R864" i="32" s="1"/>
  <c r="O210" i="32"/>
  <c r="Q214" i="32"/>
  <c r="R214" i="32" s="1"/>
  <c r="O216" i="32"/>
  <c r="O194" i="32"/>
  <c r="Q200" i="32"/>
  <c r="R200" i="32" s="1"/>
  <c r="O211" i="32"/>
  <c r="O218" i="32"/>
  <c r="O203" i="32"/>
  <c r="O852" i="32"/>
  <c r="O848" i="32"/>
  <c r="Q1289" i="32"/>
  <c r="R1289" i="32" s="1"/>
  <c r="O697" i="32"/>
  <c r="O1255" i="32"/>
  <c r="O1257" i="32"/>
  <c r="Q340" i="32"/>
  <c r="R340" i="32" s="1"/>
  <c r="Q334" i="32"/>
  <c r="R334" i="32" s="1"/>
  <c r="Q1232" i="32"/>
  <c r="R1232" i="32" s="1"/>
  <c r="O996" i="32"/>
  <c r="Q1101" i="32"/>
  <c r="R1101" i="32" s="1"/>
  <c r="Q1005" i="32"/>
  <c r="R1005" i="32" s="1"/>
  <c r="O1096" i="32"/>
  <c r="O174" i="32"/>
  <c r="O166" i="32"/>
  <c r="O1097" i="32"/>
  <c r="O1243" i="32"/>
  <c r="O1400" i="32"/>
  <c r="Q1352" i="32"/>
  <c r="R1352" i="32" s="1"/>
  <c r="Q885" i="32"/>
  <c r="R885" i="32" s="1"/>
  <c r="Q514" i="32"/>
  <c r="R514" i="32" s="1"/>
  <c r="O224" i="32"/>
  <c r="Q132" i="32"/>
  <c r="R132" i="32" s="1"/>
  <c r="Q67" i="32"/>
  <c r="R67" i="32" s="1"/>
  <c r="Q44" i="32"/>
  <c r="R44" i="32" s="1"/>
  <c r="O114" i="32"/>
  <c r="O103" i="32"/>
  <c r="Q99" i="32"/>
  <c r="R99" i="32" s="1"/>
  <c r="O146" i="32"/>
  <c r="O153" i="32"/>
  <c r="O107" i="32"/>
  <c r="O86" i="32"/>
  <c r="Q122" i="32"/>
  <c r="R122" i="32" s="1"/>
  <c r="Q63" i="32"/>
  <c r="R63" i="32" s="1"/>
  <c r="Q54" i="32"/>
  <c r="R54" i="32" s="1"/>
  <c r="Q46" i="32"/>
  <c r="R46" i="32" s="1"/>
  <c r="O128" i="32"/>
  <c r="Q66" i="32"/>
  <c r="R66" i="32" s="1"/>
  <c r="Q123" i="32"/>
  <c r="R123" i="32" s="1"/>
  <c r="Q152" i="32"/>
  <c r="R152" i="32" s="1"/>
  <c r="O23" i="32"/>
  <c r="O1256" i="32"/>
  <c r="Q1228" i="32"/>
  <c r="R1228" i="32" s="1"/>
  <c r="Q985" i="32"/>
  <c r="R985" i="32" s="1"/>
  <c r="O980" i="32"/>
  <c r="Q877" i="32"/>
  <c r="R877" i="32" s="1"/>
  <c r="Q737" i="32"/>
  <c r="R737" i="32" s="1"/>
  <c r="O657" i="32"/>
  <c r="O148" i="32"/>
  <c r="Q1344" i="32"/>
  <c r="R1344" i="32" s="1"/>
  <c r="Q1300" i="32"/>
  <c r="R1300" i="32" s="1"/>
  <c r="Q1033" i="32"/>
  <c r="R1033" i="32" s="1"/>
  <c r="O896" i="32"/>
  <c r="O537" i="32"/>
  <c r="Q493" i="32"/>
  <c r="R493" i="32" s="1"/>
  <c r="Q20" i="32"/>
  <c r="R20" i="32" s="1"/>
  <c r="O60" i="32"/>
  <c r="Q881" i="32"/>
  <c r="R881" i="32" s="1"/>
  <c r="O1068" i="32"/>
  <c r="O1099" i="32"/>
  <c r="Q1100" i="32"/>
  <c r="R1100" i="32" s="1"/>
  <c r="O1062" i="32"/>
  <c r="O1036" i="32"/>
  <c r="Q1006" i="32"/>
  <c r="R1006" i="32" s="1"/>
  <c r="Q1084" i="32"/>
  <c r="R1084" i="32" s="1"/>
  <c r="O984" i="32"/>
  <c r="O1027" i="32"/>
  <c r="O1047" i="32"/>
  <c r="Q1067" i="32"/>
  <c r="R1067" i="32" s="1"/>
  <c r="O967" i="32"/>
  <c r="O1052" i="32"/>
  <c r="Q1091" i="32"/>
  <c r="R1091" i="32" s="1"/>
  <c r="O1000" i="32"/>
  <c r="Q184" i="32"/>
  <c r="R184" i="32" s="1"/>
  <c r="Q28" i="32"/>
  <c r="R28" i="32" s="1"/>
  <c r="O1392" i="32"/>
  <c r="Q928" i="32"/>
  <c r="R928" i="32" s="1"/>
  <c r="O1241" i="32"/>
  <c r="Q634" i="32"/>
  <c r="R634" i="32" s="1"/>
  <c r="O589" i="32"/>
  <c r="O1424" i="32"/>
  <c r="Q1415" i="32"/>
  <c r="R1415" i="32" s="1"/>
  <c r="Q678" i="32"/>
  <c r="R678" i="32" s="1"/>
  <c r="Q645" i="32"/>
  <c r="R645" i="32" s="1"/>
  <c r="O1328" i="32"/>
  <c r="O247" i="32"/>
  <c r="Q1263" i="32"/>
  <c r="R1263" i="32" s="1"/>
  <c r="Q1340" i="32"/>
  <c r="R1340" i="32" s="1"/>
  <c r="O788" i="32"/>
  <c r="Q761" i="32"/>
  <c r="R761" i="32" s="1"/>
  <c r="Q787" i="32"/>
  <c r="R787" i="32" s="1"/>
  <c r="O783" i="32"/>
  <c r="Q803" i="32"/>
  <c r="R803" i="32" s="1"/>
  <c r="Q68" i="32"/>
  <c r="R68" i="32" s="1"/>
  <c r="O1408" i="32"/>
  <c r="Q925" i="32"/>
  <c r="R925" i="32" s="1"/>
  <c r="Q594" i="32"/>
  <c r="R594" i="32" s="1"/>
  <c r="Q1416" i="32"/>
  <c r="R1416" i="32" s="1"/>
  <c r="O283" i="32"/>
  <c r="Q1452" i="32"/>
  <c r="R1452" i="32" s="1"/>
  <c r="O718" i="32"/>
  <c r="Q1414" i="32"/>
  <c r="R1414" i="32" s="1"/>
  <c r="O1368" i="32"/>
  <c r="Q901" i="32"/>
  <c r="R901" i="32" s="1"/>
  <c r="O857" i="32"/>
  <c r="Q586" i="32"/>
  <c r="R586" i="32" s="1"/>
  <c r="Q421" i="32"/>
  <c r="R421" i="32" s="1"/>
  <c r="Q84" i="32"/>
  <c r="R84" i="32" s="1"/>
  <c r="Q267" i="32"/>
  <c r="R267" i="32" s="1"/>
  <c r="Q618" i="32"/>
  <c r="R618" i="32" s="1"/>
  <c r="Q602" i="32"/>
  <c r="R602" i="32" s="1"/>
  <c r="Q953" i="32"/>
  <c r="R953" i="32" s="1"/>
  <c r="O1055" i="32"/>
  <c r="Q615" i="32"/>
  <c r="R615" i="32" s="1"/>
  <c r="O641" i="32"/>
  <c r="O621" i="32"/>
  <c r="O585" i="32"/>
  <c r="Q588" i="32"/>
  <c r="R588" i="32" s="1"/>
  <c r="O601" i="32"/>
  <c r="O512" i="32"/>
  <c r="O442" i="32"/>
  <c r="O480" i="32"/>
  <c r="Q548" i="32"/>
  <c r="R548" i="32" s="1"/>
  <c r="Q527" i="32"/>
  <c r="R527" i="32" s="1"/>
  <c r="Q450" i="32"/>
  <c r="R450" i="32" s="1"/>
  <c r="O426" i="32"/>
  <c r="O698" i="32"/>
  <c r="O466" i="32"/>
  <c r="Q217" i="32"/>
  <c r="R217" i="32" s="1"/>
  <c r="O17" i="32"/>
  <c r="Q658" i="32"/>
  <c r="R658" i="32" s="1"/>
  <c r="Q717" i="32"/>
  <c r="R717" i="32" s="1"/>
  <c r="Q1012" i="32"/>
  <c r="R1012" i="32" s="1"/>
  <c r="Q631" i="32"/>
  <c r="R631" i="32" s="1"/>
  <c r="O749" i="32"/>
  <c r="Q729" i="32"/>
  <c r="R729" i="32" s="1"/>
  <c r="O433" i="32"/>
  <c r="O312" i="32"/>
  <c r="Q1292" i="32"/>
  <c r="R1292" i="32" s="1"/>
  <c r="O826" i="32"/>
  <c r="Q303" i="32"/>
  <c r="R303" i="32" s="1"/>
  <c r="Q809" i="32"/>
  <c r="R809" i="32" s="1"/>
  <c r="O818" i="32"/>
  <c r="O865" i="32"/>
  <c r="Q254" i="32"/>
  <c r="R254" i="32" s="1"/>
  <c r="Q212" i="32"/>
  <c r="R212" i="32" s="1"/>
  <c r="Q58" i="32"/>
  <c r="R58" i="32" s="1"/>
  <c r="Q916" i="32"/>
  <c r="R916" i="32" s="1"/>
  <c r="Q316" i="32"/>
  <c r="R316" i="32" s="1"/>
  <c r="O324" i="32"/>
  <c r="Q265" i="32"/>
  <c r="R265" i="32" s="1"/>
  <c r="Q262" i="32"/>
  <c r="R262" i="32" s="1"/>
  <c r="O298" i="32"/>
  <c r="Q275" i="32"/>
  <c r="R275" i="32" s="1"/>
  <c r="O248" i="32"/>
  <c r="Q1237" i="32"/>
  <c r="R1237" i="32" s="1"/>
  <c r="Q1069" i="32"/>
  <c r="R1069" i="32" s="1"/>
  <c r="Q1057" i="32"/>
  <c r="R1057" i="32" s="1"/>
  <c r="O577" i="32"/>
  <c r="O665" i="32"/>
  <c r="O677" i="32"/>
  <c r="O296" i="32"/>
  <c r="Q291" i="32"/>
  <c r="R291" i="32" s="1"/>
  <c r="Q1037" i="32"/>
  <c r="R1037" i="32" s="1"/>
  <c r="Q1085" i="32"/>
  <c r="R1085" i="32" s="1"/>
  <c r="Q1017" i="32"/>
  <c r="R1017" i="32" s="1"/>
  <c r="O742" i="32"/>
  <c r="O533" i="32"/>
  <c r="O722" i="32"/>
  <c r="O689" i="32"/>
  <c r="O498" i="32"/>
  <c r="O731" i="32"/>
  <c r="Q720" i="32"/>
  <c r="R720" i="32" s="1"/>
  <c r="Q752" i="32"/>
  <c r="R752" i="32" s="1"/>
  <c r="Q751" i="32"/>
  <c r="R751" i="32" s="1"/>
  <c r="Q519" i="32"/>
  <c r="R519" i="32" s="1"/>
  <c r="Q436" i="32"/>
  <c r="R436" i="32" s="1"/>
  <c r="Q560" i="32"/>
  <c r="R560" i="32" s="1"/>
  <c r="Q554" i="32"/>
  <c r="R554" i="32" s="1"/>
  <c r="Q472" i="32"/>
  <c r="R472" i="32" s="1"/>
  <c r="Q511" i="32"/>
  <c r="R511" i="32" s="1"/>
  <c r="Q550" i="32"/>
  <c r="R550" i="32" s="1"/>
  <c r="O471" i="32"/>
  <c r="Q567" i="32"/>
  <c r="R567" i="32" s="1"/>
  <c r="O491" i="32"/>
  <c r="Q862" i="32"/>
  <c r="R862" i="32" s="1"/>
  <c r="O492" i="32"/>
  <c r="O475" i="32"/>
  <c r="O435" i="32"/>
  <c r="O215" i="32"/>
  <c r="O647" i="32"/>
  <c r="O1011" i="32"/>
  <c r="O659" i="32"/>
  <c r="Q127" i="32"/>
  <c r="R127" i="32" s="1"/>
  <c r="Q1031" i="32"/>
  <c r="R1031" i="32" s="1"/>
  <c r="Q1038" i="32"/>
  <c r="R1038" i="32" s="1"/>
  <c r="Q739" i="32"/>
  <c r="R739" i="32" s="1"/>
  <c r="O812" i="32"/>
  <c r="O534" i="32"/>
  <c r="O672" i="32"/>
  <c r="Q644" i="32"/>
  <c r="R644" i="32" s="1"/>
  <c r="O535" i="32"/>
  <c r="O452" i="32"/>
  <c r="O193" i="32"/>
  <c r="O172" i="32"/>
  <c r="O1053" i="32"/>
  <c r="Q684" i="32"/>
  <c r="R684" i="32" s="1"/>
  <c r="Q858" i="32"/>
  <c r="R858" i="32" s="1"/>
  <c r="Q653" i="32"/>
  <c r="R653" i="32" s="1"/>
  <c r="Q576" i="32"/>
  <c r="R576" i="32" s="1"/>
  <c r="Q139" i="32"/>
  <c r="R139" i="32" s="1"/>
  <c r="Q295" i="32"/>
  <c r="R295" i="32" s="1"/>
  <c r="O680" i="32"/>
  <c r="Q202" i="32"/>
  <c r="R202" i="32" s="1"/>
  <c r="O1075" i="32"/>
  <c r="Q1094" i="32"/>
  <c r="R1094" i="32" s="1"/>
  <c r="O971" i="32"/>
  <c r="O38" i="32"/>
  <c r="Q1295" i="32"/>
  <c r="R1295" i="32" s="1"/>
  <c r="O516" i="32"/>
  <c r="Q82" i="32"/>
  <c r="R82" i="32" s="1"/>
  <c r="O1370" i="32"/>
  <c r="Q927" i="32"/>
  <c r="R927" i="32" s="1"/>
  <c r="Q256" i="32"/>
  <c r="R256" i="32" s="1"/>
  <c r="Q118" i="32"/>
  <c r="R118" i="32" s="1"/>
  <c r="Q679" i="32"/>
  <c r="R679" i="32" s="1"/>
  <c r="Q958" i="32"/>
  <c r="R958" i="32" s="1"/>
  <c r="Q833" i="32"/>
  <c r="R833" i="32" s="1"/>
  <c r="O565" i="32"/>
  <c r="O280" i="32"/>
  <c r="O147" i="32"/>
  <c r="Q30" i="32"/>
  <c r="R30" i="32" s="1"/>
  <c r="Q110" i="32"/>
  <c r="R110" i="32" s="1"/>
  <c r="O1427" i="32"/>
  <c r="Q1245" i="32"/>
  <c r="R1245" i="32" s="1"/>
  <c r="O845" i="32"/>
  <c r="Q610" i="32"/>
  <c r="R610" i="32" s="1"/>
  <c r="Q463" i="32"/>
  <c r="R463" i="32" s="1"/>
  <c r="Q439" i="32"/>
  <c r="R439" i="32" s="1"/>
  <c r="Q201" i="32"/>
  <c r="R201" i="32" s="1"/>
  <c r="Q78" i="32"/>
  <c r="R78" i="32" s="1"/>
  <c r="Q228" i="32"/>
  <c r="R228" i="32" s="1"/>
  <c r="O781" i="32"/>
  <c r="Q626" i="32"/>
  <c r="R626" i="32" s="1"/>
  <c r="O606" i="32"/>
  <c r="O48" i="32"/>
  <c r="O892" i="32"/>
  <c r="O1244" i="32"/>
  <c r="O1073" i="32"/>
  <c r="O320" i="32"/>
  <c r="Q937" i="32"/>
  <c r="R937" i="32" s="1"/>
  <c r="Q746" i="32"/>
  <c r="R746" i="32" s="1"/>
  <c r="O307" i="32"/>
  <c r="O97" i="32"/>
  <c r="O1316" i="32"/>
  <c r="Q156" i="32"/>
  <c r="R156" i="32" s="1"/>
  <c r="Q1025" i="32"/>
  <c r="R1025" i="32" s="1"/>
  <c r="O474" i="32"/>
  <c r="O125" i="32"/>
  <c r="O921" i="32"/>
  <c r="Q763" i="32"/>
  <c r="R763" i="32" s="1"/>
  <c r="O541" i="32"/>
  <c r="O1041" i="32"/>
  <c r="Q1227" i="32"/>
  <c r="R1227" i="32" s="1"/>
  <c r="Q811" i="32"/>
  <c r="R811" i="32" s="1"/>
  <c r="O800" i="32"/>
  <c r="O830" i="32"/>
  <c r="O791" i="32"/>
  <c r="O766" i="32"/>
  <c r="O758" i="32"/>
  <c r="O820" i="32"/>
  <c r="Q771" i="32"/>
  <c r="R771" i="32" s="1"/>
  <c r="Q762" i="32"/>
  <c r="R762" i="32" s="1"/>
  <c r="Q808" i="32"/>
  <c r="R808" i="32" s="1"/>
  <c r="Q793" i="32"/>
  <c r="R793" i="32" s="1"/>
  <c r="O832" i="32"/>
  <c r="Q764" i="32"/>
  <c r="R764" i="32" s="1"/>
  <c r="O806" i="32"/>
  <c r="O759" i="32"/>
  <c r="O575" i="32"/>
  <c r="O640" i="32"/>
  <c r="Q611" i="32"/>
  <c r="R611" i="32" s="1"/>
  <c r="O223" i="32"/>
  <c r="O165" i="32"/>
  <c r="Q170" i="32"/>
  <c r="R170" i="32" s="1"/>
  <c r="Q180" i="32"/>
  <c r="R180" i="32" s="1"/>
  <c r="O178" i="32"/>
  <c r="O326" i="32"/>
  <c r="O253" i="32"/>
  <c r="Q973" i="32"/>
  <c r="R973" i="32" s="1"/>
  <c r="O1307" i="32"/>
  <c r="Q1430" i="32"/>
  <c r="R1430" i="32" s="1"/>
  <c r="Q1021" i="32"/>
  <c r="R1021" i="32" s="1"/>
  <c r="Q949" i="32"/>
  <c r="R949" i="32" s="1"/>
  <c r="O823" i="32"/>
  <c r="O319" i="32"/>
  <c r="Q197" i="32"/>
  <c r="R197" i="32" s="1"/>
  <c r="O183" i="32"/>
  <c r="Q192" i="32"/>
  <c r="R192" i="32" s="1"/>
  <c r="Q220" i="32"/>
  <c r="R220" i="32" s="1"/>
  <c r="Q207" i="32"/>
  <c r="R207" i="32" s="1"/>
  <c r="O121" i="32"/>
  <c r="Q112" i="32"/>
  <c r="R112" i="32" s="1"/>
  <c r="O841" i="32"/>
  <c r="O569" i="32"/>
  <c r="O490" i="32"/>
  <c r="Q276" i="32"/>
  <c r="R276" i="32" s="1"/>
  <c r="Q161" i="32"/>
  <c r="R161" i="32" s="1"/>
  <c r="O1348" i="32"/>
  <c r="Q817" i="32"/>
  <c r="R817" i="32" s="1"/>
  <c r="Q721" i="32"/>
  <c r="R721" i="32" s="1"/>
  <c r="O741" i="32"/>
  <c r="O590" i="32"/>
  <c r="O566" i="32"/>
  <c r="Q445" i="32"/>
  <c r="R445" i="32" s="1"/>
  <c r="Q232" i="32"/>
  <c r="R232" i="32" s="1"/>
  <c r="O64" i="32"/>
  <c r="O24" i="32"/>
  <c r="Q77" i="32"/>
  <c r="R77" i="32" s="1"/>
  <c r="O88" i="32"/>
  <c r="Q104" i="32"/>
  <c r="R104" i="32" s="1"/>
  <c r="Q12" i="32"/>
  <c r="R12" i="32" s="1"/>
  <c r="Q1001" i="32"/>
  <c r="R1001" i="32" s="1"/>
  <c r="O760" i="32"/>
  <c r="O513" i="32"/>
  <c r="Q538" i="32"/>
  <c r="R538" i="32" s="1"/>
  <c r="O709" i="32"/>
  <c r="Q789" i="32"/>
  <c r="R789" i="32" s="1"/>
  <c r="Q734" i="32"/>
  <c r="R734" i="32" s="1"/>
  <c r="Q561" i="32"/>
  <c r="R561" i="32" s="1"/>
  <c r="Q1285" i="32"/>
  <c r="R1285" i="32" s="1"/>
  <c r="O1081" i="32"/>
  <c r="O673" i="32"/>
  <c r="Q694" i="32"/>
  <c r="R694" i="32" s="1"/>
  <c r="Q438" i="32"/>
  <c r="R438" i="32" s="1"/>
  <c r="O642" i="32"/>
  <c r="O1065" i="32"/>
  <c r="Q1049" i="32"/>
  <c r="R1049" i="32" s="1"/>
  <c r="O776" i="32"/>
  <c r="O837" i="32"/>
  <c r="Q453" i="32"/>
  <c r="R453" i="32" s="1"/>
  <c r="O779" i="32"/>
  <c r="Q430" i="32"/>
  <c r="R430" i="32" s="1"/>
  <c r="Q423" i="32"/>
  <c r="R423" i="32" s="1"/>
  <c r="O425" i="32"/>
  <c r="Q726" i="32"/>
  <c r="R726" i="32" s="1"/>
  <c r="O268" i="32"/>
  <c r="Q685" i="32"/>
  <c r="R685" i="32" s="1"/>
  <c r="O989" i="32"/>
  <c r="Q164" i="32"/>
  <c r="R164" i="32" s="1"/>
  <c r="O40" i="32"/>
  <c r="Q1302" i="32"/>
  <c r="R1302" i="32" s="1"/>
  <c r="O1308" i="32"/>
  <c r="O1293" i="32"/>
  <c r="O768" i="32"/>
  <c r="O582" i="32"/>
  <c r="O169" i="32"/>
  <c r="Q264" i="32"/>
  <c r="R264" i="32" s="1"/>
  <c r="Q168" i="32"/>
  <c r="R168" i="32" s="1"/>
  <c r="Q526" i="32"/>
  <c r="R526" i="32" s="1"/>
  <c r="Q1020" i="32"/>
  <c r="R1020" i="32" s="1"/>
  <c r="Q441" i="32"/>
  <c r="R441" i="32" s="1"/>
  <c r="Q506" i="32"/>
  <c r="R506" i="32" s="1"/>
  <c r="O1089" i="32"/>
  <c r="Q993" i="32"/>
  <c r="R993" i="32" s="1"/>
  <c r="O849" i="32"/>
  <c r="O782" i="32"/>
  <c r="Q827" i="32"/>
  <c r="R827" i="32" s="1"/>
  <c r="O323" i="32"/>
  <c r="Q482" i="32"/>
  <c r="R482" i="32" s="1"/>
  <c r="Q1417" i="32"/>
  <c r="R1417" i="32" s="1"/>
  <c r="O521" i="32"/>
  <c r="Q485" i="32"/>
  <c r="R485" i="32" s="1"/>
  <c r="Q1284" i="32"/>
  <c r="R1284" i="32" s="1"/>
  <c r="O1402" i="32"/>
  <c r="O969" i="32"/>
  <c r="Q834" i="32"/>
  <c r="R834" i="32" s="1"/>
  <c r="Q1438" i="32"/>
  <c r="R1438" i="32" s="1"/>
  <c r="O1105" i="32"/>
  <c r="Q1009" i="32"/>
  <c r="R1009" i="32" s="1"/>
  <c r="O465" i="32"/>
  <c r="O240" i="32"/>
  <c r="Q706" i="32"/>
  <c r="R706" i="32" s="1"/>
  <c r="Q11" i="32"/>
  <c r="R11" i="32" s="1"/>
  <c r="Q501" i="32"/>
  <c r="R501" i="32" s="1"/>
  <c r="Q21" i="32"/>
  <c r="R21" i="32" s="1"/>
  <c r="O72" i="32"/>
  <c r="Q1450" i="32"/>
  <c r="R1450" i="32" s="1"/>
  <c r="O255" i="32"/>
  <c r="Q897" i="32"/>
  <c r="R897" i="32" s="1"/>
  <c r="Q810" i="32"/>
  <c r="R810" i="32" s="1"/>
  <c r="O662" i="32"/>
  <c r="O81" i="32"/>
  <c r="O101" i="32"/>
  <c r="O189" i="32"/>
  <c r="O133" i="32"/>
  <c r="O701" i="32"/>
  <c r="Q32" i="32"/>
  <c r="R32" i="32" s="1"/>
  <c r="Q686" i="32"/>
  <c r="R686" i="32" s="1"/>
  <c r="Q73" i="32"/>
  <c r="R73" i="32" s="1"/>
  <c r="O292" i="32"/>
  <c r="Q160" i="32"/>
  <c r="R160" i="32" s="1"/>
  <c r="O26" i="32"/>
  <c r="Q70" i="32"/>
  <c r="R70" i="32" s="1"/>
  <c r="Q43" i="32"/>
  <c r="R43" i="32" s="1"/>
  <c r="Q62" i="32"/>
  <c r="R62" i="32" s="1"/>
  <c r="Q109" i="32"/>
  <c r="R109" i="32" s="1"/>
  <c r="Q36" i="32"/>
  <c r="R36" i="32" s="1"/>
  <c r="Q42" i="32"/>
  <c r="R42" i="32" s="1"/>
  <c r="Q90" i="32"/>
  <c r="R90" i="32" s="1"/>
  <c r="O1072" i="32"/>
  <c r="Q886" i="32"/>
  <c r="R886" i="32" s="1"/>
  <c r="O496" i="32"/>
  <c r="Q620" i="32"/>
  <c r="R620" i="32" s="1"/>
  <c r="Q150" i="32"/>
  <c r="R150" i="32" s="1"/>
  <c r="Q1315" i="32"/>
  <c r="R1315" i="32" s="1"/>
  <c r="O997" i="32"/>
  <c r="Q93" i="32"/>
  <c r="R93" i="32" s="1"/>
  <c r="Q345" i="32"/>
  <c r="R345" i="32" s="1"/>
  <c r="Q1377" i="32"/>
  <c r="R1377" i="32" s="1"/>
  <c r="O1093" i="32"/>
  <c r="Q828" i="32"/>
  <c r="R828" i="32" s="1"/>
  <c r="O155" i="32"/>
  <c r="O141" i="32"/>
  <c r="O651" i="32"/>
  <c r="O562" i="32"/>
  <c r="O571" i="32"/>
  <c r="O74" i="32"/>
  <c r="Q1366" i="32"/>
  <c r="R1366" i="32" s="1"/>
  <c r="O882" i="32"/>
  <c r="O968" i="32"/>
  <c r="O825" i="32"/>
  <c r="O772" i="32"/>
  <c r="O704" i="32"/>
  <c r="Q469" i="32"/>
  <c r="R469" i="32" s="1"/>
  <c r="O227" i="32"/>
  <c r="O1014" i="32"/>
  <c r="Q222" i="32"/>
  <c r="R222" i="32" s="1"/>
  <c r="O556" i="32"/>
  <c r="Q287" i="32"/>
  <c r="R287" i="32" s="1"/>
  <c r="Q55" i="32"/>
  <c r="R55" i="32" s="1"/>
  <c r="O1431" i="32"/>
  <c r="O219" i="32"/>
  <c r="O525" i="32"/>
  <c r="O239" i="32"/>
  <c r="Q914" i="32"/>
  <c r="R914" i="32" s="1"/>
  <c r="Q284" i="32"/>
  <c r="R284" i="32" s="1"/>
  <c r="Q979" i="32"/>
  <c r="R979" i="32" s="1"/>
  <c r="Q1365" i="32"/>
  <c r="R1365" i="32" s="1"/>
  <c r="O1299" i="32"/>
  <c r="O805" i="32"/>
  <c r="Q754" i="32"/>
  <c r="R754" i="32" s="1"/>
  <c r="O335" i="32"/>
  <c r="O175" i="32"/>
  <c r="Q52" i="32"/>
  <c r="R52" i="32" s="1"/>
  <c r="Q945" i="32"/>
  <c r="R945" i="32" s="1"/>
  <c r="Q573" i="32"/>
  <c r="R573" i="32" s="1"/>
  <c r="O654" i="32"/>
  <c r="O315" i="32"/>
  <c r="O120" i="32"/>
  <c r="O59" i="32"/>
  <c r="O955" i="32"/>
  <c r="Q209" i="32"/>
  <c r="R209" i="32" s="1"/>
  <c r="O301" i="32"/>
  <c r="Q288" i="32"/>
  <c r="R288" i="32" s="1"/>
  <c r="Q108" i="32"/>
  <c r="R108" i="32" s="1"/>
  <c r="Q473" i="32"/>
  <c r="R473" i="32" s="1"/>
  <c r="Q549" i="32"/>
  <c r="R549" i="32" s="1"/>
  <c r="Q1425" i="32"/>
  <c r="R1425" i="32" s="1"/>
  <c r="O206" i="32"/>
  <c r="Q1040" i="32"/>
  <c r="R1040" i="32" s="1"/>
  <c r="O802" i="32"/>
  <c r="Q1261" i="32"/>
  <c r="R1261" i="32" s="1"/>
  <c r="Q723" i="32"/>
  <c r="R723" i="32" s="1"/>
  <c r="O790" i="32"/>
  <c r="Q690" i="32"/>
  <c r="R690" i="32" s="1"/>
  <c r="O646" i="32"/>
  <c r="O1325" i="32"/>
  <c r="O1360" i="32"/>
  <c r="O1273" i="32"/>
  <c r="O1104" i="32"/>
  <c r="O1045" i="32"/>
  <c r="O1007" i="32"/>
  <c r="O869" i="32"/>
  <c r="Q29" i="32"/>
  <c r="R29" i="32" s="1"/>
  <c r="Q1288" i="32"/>
  <c r="R1288" i="32" s="1"/>
  <c r="O1008" i="32"/>
  <c r="Q124" i="32"/>
  <c r="R124" i="32" s="1"/>
  <c r="Q45" i="32"/>
  <c r="R45" i="32" s="1"/>
  <c r="Q951" i="32"/>
  <c r="R951" i="32" s="1"/>
  <c r="O69" i="32"/>
  <c r="Q1428" i="32"/>
  <c r="R1428" i="32" s="1"/>
  <c r="Q517" i="32"/>
  <c r="R517" i="32" s="1"/>
  <c r="O470" i="32"/>
  <c r="Q546" i="32"/>
  <c r="R546" i="32" s="1"/>
  <c r="O446" i="32"/>
  <c r="Q481" i="32"/>
  <c r="R481" i="32" s="1"/>
  <c r="Q502" i="32"/>
  <c r="R502" i="32" s="1"/>
  <c r="O518" i="32"/>
  <c r="O486" i="32"/>
  <c r="Q461" i="32"/>
  <c r="R461" i="32" s="1"/>
  <c r="Q437" i="32"/>
  <c r="R437" i="32" s="1"/>
  <c r="O497" i="32"/>
  <c r="Q117" i="32"/>
  <c r="R117" i="32" s="1"/>
  <c r="O85" i="32"/>
  <c r="O1453" i="32"/>
  <c r="O1441" i="32"/>
  <c r="O1313" i="32"/>
  <c r="Q1322" i="32"/>
  <c r="R1322" i="32" s="1"/>
  <c r="Q1317" i="32"/>
  <c r="R1317" i="32" s="1"/>
  <c r="O229" i="32"/>
  <c r="O304" i="32"/>
  <c r="Q614" i="32"/>
  <c r="R614" i="32" s="1"/>
  <c r="Q116" i="32"/>
  <c r="R116" i="32" s="1"/>
  <c r="O89" i="32"/>
  <c r="O670" i="32"/>
  <c r="Q37" i="32"/>
  <c r="R37" i="32" s="1"/>
  <c r="O1419" i="32"/>
  <c r="O1457" i="32"/>
  <c r="Q1455" i="32"/>
  <c r="R1455" i="32" s="1"/>
  <c r="Q814" i="32"/>
  <c r="R814" i="32" s="1"/>
  <c r="O510" i="32"/>
  <c r="O339" i="32"/>
  <c r="Q913" i="32"/>
  <c r="R913" i="32" s="1"/>
  <c r="Q181" i="32"/>
  <c r="R181" i="32" s="1"/>
  <c r="O53" i="32"/>
  <c r="Q929" i="32"/>
  <c r="R929" i="32" s="1"/>
  <c r="O1306" i="32"/>
  <c r="Q730" i="32"/>
  <c r="R730" i="32" s="1"/>
  <c r="O727" i="32"/>
  <c r="Q977" i="32"/>
  <c r="R977" i="32" s="1"/>
  <c r="O454" i="32"/>
  <c r="O1426" i="32"/>
  <c r="Q462" i="32"/>
  <c r="R462" i="32" s="1"/>
  <c r="Q745" i="32"/>
  <c r="R745" i="32" s="1"/>
  <c r="O1056" i="32"/>
  <c r="O7" i="32"/>
  <c r="O1412" i="32"/>
  <c r="Q1077" i="32"/>
  <c r="R1077" i="32" s="1"/>
  <c r="Q990" i="32"/>
  <c r="R990" i="32" s="1"/>
  <c r="Q1061" i="32"/>
  <c r="R1061" i="32" s="1"/>
  <c r="O1004" i="32"/>
  <c r="O767" i="32"/>
  <c r="O593" i="32"/>
  <c r="O732" i="32"/>
  <c r="O725" i="32"/>
  <c r="Q666" i="32"/>
  <c r="R666" i="32" s="1"/>
  <c r="Q332" i="32"/>
  <c r="R332" i="32" s="1"/>
  <c r="O157" i="32"/>
  <c r="O489" i="32"/>
  <c r="Q236" i="32"/>
  <c r="R236" i="32" s="1"/>
  <c r="O1320" i="32"/>
  <c r="O1346" i="32"/>
  <c r="O1280" i="32"/>
  <c r="Q1248" i="32"/>
  <c r="R1248" i="32" s="1"/>
  <c r="Q1088" i="32"/>
  <c r="R1088" i="32" s="1"/>
  <c r="Q952" i="32"/>
  <c r="R952" i="32" s="1"/>
  <c r="Q868" i="32"/>
  <c r="R868" i="32" s="1"/>
  <c r="Q821" i="32"/>
  <c r="R821" i="32" s="1"/>
  <c r="Q733" i="32"/>
  <c r="R733" i="32" s="1"/>
  <c r="O311" i="32"/>
  <c r="O338" i="32"/>
  <c r="Q140" i="32"/>
  <c r="R140" i="32" s="1"/>
  <c r="Q633" i="32"/>
  <c r="R633" i="32" s="1"/>
  <c r="Q251" i="32"/>
  <c r="R251" i="32" s="1"/>
  <c r="Q1351" i="32"/>
  <c r="R1351" i="32" s="1"/>
  <c r="Q1443" i="32"/>
  <c r="R1443" i="32" s="1"/>
  <c r="O1451" i="32"/>
  <c r="Q1432" i="32"/>
  <c r="R1432" i="32" s="1"/>
  <c r="O1024" i="32"/>
  <c r="Q1314" i="32"/>
  <c r="R1314" i="32" s="1"/>
  <c r="O889" i="32"/>
  <c r="Q785" i="32"/>
  <c r="R785" i="32" s="1"/>
  <c r="O669" i="32"/>
  <c r="O440" i="32"/>
  <c r="O171" i="32"/>
  <c r="O260" i="32"/>
  <c r="O173" i="32"/>
  <c r="O8" i="32"/>
  <c r="O56" i="32"/>
  <c r="O1277" i="32"/>
  <c r="Q1383" i="32"/>
  <c r="R1383" i="32" s="1"/>
  <c r="O1367" i="32"/>
  <c r="Q1071" i="32"/>
  <c r="R1071" i="32" s="1"/>
  <c r="Q1029" i="32"/>
  <c r="R1029" i="32" s="1"/>
  <c r="Q1421" i="32"/>
  <c r="R1421" i="32" s="1"/>
  <c r="O794" i="32"/>
  <c r="Q638" i="32"/>
  <c r="R638" i="32" s="1"/>
  <c r="Q770" i="32"/>
  <c r="R770" i="32" s="1"/>
  <c r="Q605" i="32"/>
  <c r="R605" i="32" s="1"/>
  <c r="Q448" i="32"/>
  <c r="R448" i="32" s="1"/>
  <c r="Q542" i="32"/>
  <c r="R542" i="32" s="1"/>
  <c r="O96" i="32"/>
  <c r="Q478" i="32"/>
  <c r="R478" i="32" s="1"/>
  <c r="Q167" i="32"/>
  <c r="R167" i="32" s="1"/>
  <c r="Q598" i="32"/>
  <c r="R598" i="32" s="1"/>
  <c r="O188" i="32"/>
  <c r="O1439" i="32"/>
  <c r="Q1445" i="32"/>
  <c r="R1445" i="32" s="1"/>
  <c r="Q1229" i="32"/>
  <c r="R1229" i="32" s="1"/>
  <c r="Q981" i="32"/>
  <c r="R981" i="32" s="1"/>
  <c r="Q710" i="32"/>
  <c r="R710" i="32" s="1"/>
  <c r="O163" i="32"/>
  <c r="Q919" i="32"/>
  <c r="R919" i="32" s="1"/>
  <c r="Q705" i="32"/>
  <c r="R705" i="32" s="1"/>
  <c r="Q505" i="32"/>
  <c r="R505" i="32" s="1"/>
  <c r="Q1035" i="32"/>
  <c r="R1035" i="32" s="1"/>
  <c r="O744" i="32"/>
  <c r="Q879" i="32"/>
  <c r="R879" i="32" s="1"/>
  <c r="Q750" i="32"/>
  <c r="R750" i="32" s="1"/>
  <c r="Q1437" i="32"/>
  <c r="R1437" i="32" s="1"/>
  <c r="Q1449" i="32"/>
  <c r="R1449" i="32" s="1"/>
  <c r="O1297" i="32"/>
  <c r="Q1013" i="32"/>
  <c r="R1013" i="32" s="1"/>
  <c r="Q801" i="32"/>
  <c r="R801" i="32" s="1"/>
  <c r="Q494" i="32"/>
  <c r="R494" i="32" s="1"/>
  <c r="Q1275" i="32"/>
  <c r="R1275" i="32" s="1"/>
  <c r="Q1374" i="32"/>
  <c r="R1374" i="32" s="1"/>
  <c r="O853" i="32"/>
  <c r="O831" i="32"/>
  <c r="Q564" i="32"/>
  <c r="R564" i="32" s="1"/>
  <c r="Q530" i="32"/>
  <c r="R530" i="32" s="1"/>
  <c r="O613" i="32"/>
  <c r="Q331" i="32"/>
  <c r="R331" i="32" s="1"/>
  <c r="Q14" i="32"/>
  <c r="R14" i="32" s="1"/>
  <c r="Q1380" i="32"/>
  <c r="R1380" i="32" s="1"/>
  <c r="O988" i="32"/>
  <c r="Q176" i="32"/>
  <c r="R176" i="32" s="1"/>
  <c r="Q1435" i="32"/>
  <c r="R1435" i="32" s="1"/>
  <c r="Q1454" i="32"/>
  <c r="R1454" i="32" s="1"/>
  <c r="Q578" i="32"/>
  <c r="R578" i="32" s="1"/>
  <c r="O688" i="32"/>
  <c r="Q204" i="32"/>
  <c r="R204" i="32" s="1"/>
  <c r="Q630" i="32"/>
  <c r="R630" i="32" s="1"/>
  <c r="O9" i="32"/>
  <c r="Q1434" i="32"/>
  <c r="R1434" i="32" s="1"/>
  <c r="O1442" i="32"/>
  <c r="Q1446" i="32"/>
  <c r="R1446" i="32" s="1"/>
  <c r="K1459" i="32"/>
  <c r="K1460" i="32" s="1"/>
  <c r="O1448" i="32"/>
  <c r="Q1456" i="32"/>
  <c r="R1456" i="32" s="1"/>
  <c r="O1436" i="32"/>
  <c r="Q1444" i="32"/>
  <c r="R1444" i="32" s="1"/>
  <c r="Q1440" i="32"/>
  <c r="R1440" i="32" s="1"/>
  <c r="Q13" i="32"/>
  <c r="R13" i="32" s="1"/>
  <c r="C16" i="23"/>
  <c r="C16" i="32"/>
  <c r="M1459" i="32"/>
  <c r="M1460" i="32" s="1"/>
  <c r="I1459" i="32"/>
  <c r="I1460" i="32" s="1"/>
  <c r="C716" i="22"/>
  <c r="C716" i="24"/>
  <c r="C16" i="22"/>
  <c r="C16" i="24"/>
  <c r="C839" i="22"/>
  <c r="C839" i="24"/>
  <c r="C1249" i="22"/>
  <c r="C1249" i="24"/>
  <c r="C159" i="22"/>
  <c r="C159" i="24"/>
  <c r="C432" i="22"/>
  <c r="C432" i="24"/>
  <c r="C843" i="22"/>
  <c r="C843" i="24"/>
  <c r="C1254" i="22"/>
  <c r="C1254" i="24"/>
  <c r="C714" i="22"/>
  <c r="C714" i="24"/>
  <c r="C574" i="22"/>
  <c r="C574" i="24"/>
  <c r="C856" i="22"/>
  <c r="C856" i="24"/>
  <c r="C1262" i="22"/>
  <c r="C1262" i="24"/>
  <c r="C182" i="22"/>
  <c r="C182" i="24"/>
  <c r="C221" i="22"/>
  <c r="C221" i="24"/>
  <c r="C655" i="22"/>
  <c r="C655" i="24"/>
  <c r="C965" i="22"/>
  <c r="C965" i="24"/>
  <c r="C1282" i="22"/>
  <c r="C1282" i="24"/>
  <c r="C1113" i="22"/>
  <c r="C1298" i="22"/>
  <c r="C1298" i="24"/>
  <c r="C1226" i="22"/>
  <c r="C1226" i="24"/>
  <c r="C1301" i="22"/>
  <c r="C1301" i="24"/>
  <c r="C238" i="22"/>
  <c r="C238" i="24"/>
  <c r="C261" i="22"/>
  <c r="C261" i="24"/>
  <c r="C753" i="22"/>
  <c r="C753" i="24"/>
  <c r="C1238" i="22"/>
  <c r="C1238" i="24"/>
  <c r="C1323" i="22"/>
  <c r="C1323" i="24"/>
  <c r="C252" i="22"/>
  <c r="C252" i="24"/>
  <c r="C300" i="22"/>
  <c r="C300" i="24"/>
  <c r="C757" i="22"/>
  <c r="C757" i="24"/>
  <c r="C1247" i="22"/>
  <c r="C1247" i="24"/>
  <c r="C1433" i="22"/>
  <c r="C1433" i="24"/>
  <c r="D6" i="31"/>
  <c r="R1459" i="32" l="1"/>
  <c r="O1459" i="32"/>
  <c r="O1460" i="32" s="1"/>
  <c r="Y7" i="23"/>
  <c r="AK7" i="23"/>
  <c r="AD7" i="23"/>
  <c r="AE7" i="23" s="1"/>
  <c r="AI7" i="23"/>
  <c r="AL7" i="23" s="1"/>
  <c r="AK8" i="23"/>
  <c r="AD8" i="23"/>
  <c r="AE8" i="23" s="1"/>
  <c r="AI8" i="23"/>
  <c r="AL8" i="23" s="1"/>
  <c r="AD9" i="23"/>
  <c r="AE9" i="23" s="1"/>
  <c r="AI9" i="23"/>
  <c r="AL9" i="23" s="1"/>
  <c r="S10" i="23"/>
  <c r="AK10" i="23"/>
  <c r="AD10" i="23"/>
  <c r="AG10" i="23" s="1"/>
  <c r="AI10" i="23"/>
  <c r="AL10" i="23" s="1"/>
  <c r="AK11" i="23"/>
  <c r="AD11" i="23"/>
  <c r="AF11" i="23" s="1"/>
  <c r="AI11" i="23"/>
  <c r="AJ11" i="23" s="1"/>
  <c r="AK12" i="23"/>
  <c r="AD12" i="23"/>
  <c r="AE12" i="23" s="1"/>
  <c r="AI12" i="23"/>
  <c r="AL12" i="23" s="1"/>
  <c r="S13" i="23"/>
  <c r="AK13" i="23"/>
  <c r="AD13" i="23"/>
  <c r="AE13" i="23" s="1"/>
  <c r="AI13" i="23"/>
  <c r="O14" i="23"/>
  <c r="AD14" i="23"/>
  <c r="AE14" i="23" s="1"/>
  <c r="AI14" i="23"/>
  <c r="AL14" i="23" s="1"/>
  <c r="AK15" i="23"/>
  <c r="AD15" i="23"/>
  <c r="AE15" i="23" s="1"/>
  <c r="AI15" i="23"/>
  <c r="AL15" i="23" s="1"/>
  <c r="O17" i="23"/>
  <c r="AK17" i="23"/>
  <c r="AD17" i="23"/>
  <c r="AI17" i="23"/>
  <c r="AL17" i="23" s="1"/>
  <c r="AK18" i="23"/>
  <c r="AD18" i="23"/>
  <c r="AG18" i="23" s="1"/>
  <c r="AI18" i="23"/>
  <c r="AL18" i="23" s="1"/>
  <c r="S19" i="23"/>
  <c r="AK19" i="23"/>
  <c r="AD19" i="23"/>
  <c r="AF19" i="23" s="1"/>
  <c r="AI19" i="23"/>
  <c r="AK20" i="23"/>
  <c r="AD20" i="23"/>
  <c r="AE20" i="23" s="1"/>
  <c r="AI20" i="23"/>
  <c r="AL20" i="23" s="1"/>
  <c r="O21" i="23"/>
  <c r="AK21" i="23"/>
  <c r="AD21" i="23"/>
  <c r="AG21" i="23" s="1"/>
  <c r="AI21" i="23"/>
  <c r="U22" i="23"/>
  <c r="AD22" i="23"/>
  <c r="AE22" i="23" s="1"/>
  <c r="AI22" i="23"/>
  <c r="AL22" i="23" s="1"/>
  <c r="S23" i="23"/>
  <c r="AK23" i="23"/>
  <c r="AD23" i="23"/>
  <c r="AE23" i="23" s="1"/>
  <c r="AI23" i="23"/>
  <c r="AK24" i="23"/>
  <c r="AD24" i="23"/>
  <c r="AF24" i="23" s="1"/>
  <c r="AI24" i="23"/>
  <c r="AL24" i="23" s="1"/>
  <c r="AK25" i="23"/>
  <c r="AD25" i="23"/>
  <c r="AI25" i="23"/>
  <c r="AL25" i="23" s="1"/>
  <c r="I26" i="23"/>
  <c r="AD26" i="23"/>
  <c r="AI26" i="23"/>
  <c r="AL26" i="23" s="1"/>
  <c r="AK27" i="23"/>
  <c r="AD27" i="23"/>
  <c r="AF27" i="23" s="1"/>
  <c r="AI27" i="23"/>
  <c r="AL27" i="23" s="1"/>
  <c r="W28" i="23"/>
  <c r="AK28" i="23"/>
  <c r="AD28" i="23"/>
  <c r="AI28" i="23"/>
  <c r="AL28" i="23" s="1"/>
  <c r="AK29" i="23"/>
  <c r="AD29" i="23"/>
  <c r="AF29" i="23" s="1"/>
  <c r="AI29" i="23"/>
  <c r="AD30" i="23"/>
  <c r="AI30" i="23"/>
  <c r="AL30" i="23" s="1"/>
  <c r="AK31" i="23"/>
  <c r="AD31" i="23"/>
  <c r="AI31" i="23"/>
  <c r="S32" i="23"/>
  <c r="AK32" i="23"/>
  <c r="AD32" i="23"/>
  <c r="AE32" i="23" s="1"/>
  <c r="AI32" i="23"/>
  <c r="AL32" i="23" s="1"/>
  <c r="AK33" i="23"/>
  <c r="AD33" i="23"/>
  <c r="AI33" i="23"/>
  <c r="AL33" i="23" s="1"/>
  <c r="I34" i="23"/>
  <c r="AK34" i="23"/>
  <c r="AD34" i="23"/>
  <c r="AF34" i="23" s="1"/>
  <c r="AI34" i="23"/>
  <c r="Q35" i="23"/>
  <c r="AD35" i="23"/>
  <c r="AF35" i="23" s="1"/>
  <c r="AI35" i="23"/>
  <c r="AL35" i="23" s="1"/>
  <c r="AK36" i="23"/>
  <c r="AD36" i="23"/>
  <c r="AI36" i="23"/>
  <c r="AL36" i="23" s="1"/>
  <c r="AK37" i="23"/>
  <c r="AD37" i="23"/>
  <c r="AE37" i="23" s="1"/>
  <c r="AI37" i="23"/>
  <c r="AD38" i="23"/>
  <c r="AE38" i="23" s="1"/>
  <c r="AI38" i="23"/>
  <c r="AL38" i="23" s="1"/>
  <c r="O39" i="23"/>
  <c r="AK39" i="23"/>
  <c r="AD39" i="23"/>
  <c r="AI39" i="23"/>
  <c r="AK40" i="23"/>
  <c r="AD40" i="23"/>
  <c r="AF40" i="23" s="1"/>
  <c r="AI40" i="23"/>
  <c r="U41" i="23"/>
  <c r="AD41" i="23"/>
  <c r="AE41" i="23" s="1"/>
  <c r="AI41" i="23"/>
  <c r="AL41" i="23" s="1"/>
  <c r="AK42" i="23"/>
  <c r="AD42" i="23"/>
  <c r="AE42" i="23" s="1"/>
  <c r="AI42" i="23"/>
  <c r="U43" i="23"/>
  <c r="AK43" i="23"/>
  <c r="AD43" i="23"/>
  <c r="AE43" i="23" s="1"/>
  <c r="AI43" i="23"/>
  <c r="AL43" i="23" s="1"/>
  <c r="M44" i="23"/>
  <c r="AK44" i="23"/>
  <c r="AD44" i="23"/>
  <c r="AE44" i="23" s="1"/>
  <c r="AI44" i="23"/>
  <c r="AL44" i="23" s="1"/>
  <c r="AK45" i="23"/>
  <c r="AD45" i="23"/>
  <c r="AG45" i="23" s="1"/>
  <c r="AI45" i="23"/>
  <c r="AK46" i="23"/>
  <c r="AD46" i="23"/>
  <c r="AE46" i="23" s="1"/>
  <c r="AI46" i="23"/>
  <c r="AK47" i="23"/>
  <c r="AD47" i="23"/>
  <c r="AF47" i="23" s="1"/>
  <c r="AI47" i="23"/>
  <c r="AK48" i="23"/>
  <c r="AD48" i="23"/>
  <c r="AI48" i="23"/>
  <c r="AK49" i="23"/>
  <c r="AD49" i="23"/>
  <c r="AE49" i="23" s="1"/>
  <c r="AI49" i="23"/>
  <c r="AL49" i="23" s="1"/>
  <c r="O50" i="23"/>
  <c r="AK50" i="23"/>
  <c r="AD50" i="23"/>
  <c r="AE50" i="23" s="1"/>
  <c r="AI50" i="23"/>
  <c r="AL50" i="23" s="1"/>
  <c r="S51" i="23"/>
  <c r="AK51" i="23"/>
  <c r="AD51" i="23"/>
  <c r="AG51" i="23" s="1"/>
  <c r="AI51" i="23"/>
  <c r="AL51" i="23" s="1"/>
  <c r="I52" i="23"/>
  <c r="AK52" i="23"/>
  <c r="AD52" i="23"/>
  <c r="AE52" i="23" s="1"/>
  <c r="AI52" i="23"/>
  <c r="AK53" i="23"/>
  <c r="AD53" i="23"/>
  <c r="AI53" i="23"/>
  <c r="Y54" i="23"/>
  <c r="AK54" i="23"/>
  <c r="AD54" i="23"/>
  <c r="AE54" i="23" s="1"/>
  <c r="AI54" i="23"/>
  <c r="AL54" i="23" s="1"/>
  <c r="AK55" i="23"/>
  <c r="AD55" i="23"/>
  <c r="AG55" i="23" s="1"/>
  <c r="AI55" i="23"/>
  <c r="AL55" i="23" s="1"/>
  <c r="U56" i="23"/>
  <c r="AD56" i="23"/>
  <c r="AF56" i="23" s="1"/>
  <c r="AI56" i="23"/>
  <c r="AL56" i="23" s="1"/>
  <c r="AD57" i="23"/>
  <c r="AI57" i="23"/>
  <c r="AL57" i="23" s="1"/>
  <c r="AK58" i="23"/>
  <c r="AD58" i="23"/>
  <c r="AF58" i="23" s="1"/>
  <c r="AI58" i="23"/>
  <c r="AL58" i="23" s="1"/>
  <c r="AD59" i="23"/>
  <c r="AG59" i="23" s="1"/>
  <c r="AI59" i="23"/>
  <c r="AL59" i="23" s="1"/>
  <c r="AK60" i="23"/>
  <c r="AD60" i="23"/>
  <c r="AI60" i="23"/>
  <c r="AL60" i="23" s="1"/>
  <c r="AA61" i="23"/>
  <c r="AK61" i="23"/>
  <c r="AD61" i="23"/>
  <c r="AE61" i="23" s="1"/>
  <c r="AI61" i="23"/>
  <c r="AK62" i="23"/>
  <c r="AD62" i="23"/>
  <c r="AE62" i="23" s="1"/>
  <c r="AI62" i="23"/>
  <c r="AK63" i="23"/>
  <c r="AD63" i="23"/>
  <c r="AI63" i="23"/>
  <c r="AK64" i="23"/>
  <c r="AD64" i="23"/>
  <c r="AF64" i="23" s="1"/>
  <c r="AI64" i="23"/>
  <c r="AL64" i="23" s="1"/>
  <c r="AK65" i="23"/>
  <c r="AD65" i="23"/>
  <c r="AF65" i="23" s="1"/>
  <c r="AI65" i="23"/>
  <c r="AL65" i="23" s="1"/>
  <c r="I66" i="23"/>
  <c r="AK66" i="23"/>
  <c r="AD66" i="23"/>
  <c r="AE66" i="23" s="1"/>
  <c r="AI66" i="23"/>
  <c r="AK67" i="23"/>
  <c r="AD67" i="23"/>
  <c r="AI67" i="23"/>
  <c r="AL67" i="23" s="1"/>
  <c r="AD68" i="23"/>
  <c r="AE68" i="23" s="1"/>
  <c r="AI68" i="23"/>
  <c r="AL68" i="23" s="1"/>
  <c r="AA69" i="23"/>
  <c r="AK69" i="23"/>
  <c r="AD69" i="23"/>
  <c r="AI69" i="23"/>
  <c r="AD70" i="23"/>
  <c r="AF70" i="23" s="1"/>
  <c r="AI70" i="23"/>
  <c r="AL70" i="23" s="1"/>
  <c r="AK71" i="23"/>
  <c r="AD71" i="23"/>
  <c r="AG71" i="23" s="1"/>
  <c r="AI71" i="23"/>
  <c r="AK72" i="23"/>
  <c r="AD72" i="23"/>
  <c r="AF72" i="23" s="1"/>
  <c r="AI72" i="23"/>
  <c r="AL72" i="23" s="1"/>
  <c r="W73" i="23"/>
  <c r="AK73" i="23"/>
  <c r="AD73" i="23"/>
  <c r="AF73" i="23" s="1"/>
  <c r="AI73" i="23"/>
  <c r="AK74" i="23"/>
  <c r="AD74" i="23"/>
  <c r="AG74" i="23" s="1"/>
  <c r="AI74" i="23"/>
  <c r="S75" i="23"/>
  <c r="AK75" i="23"/>
  <c r="AD75" i="23"/>
  <c r="AF75" i="23" s="1"/>
  <c r="AI75" i="23"/>
  <c r="AL75" i="23" s="1"/>
  <c r="AK76" i="23"/>
  <c r="AD76" i="23"/>
  <c r="AG76" i="23" s="1"/>
  <c r="AI76" i="23"/>
  <c r="AL76" i="23" s="1"/>
  <c r="W77" i="23"/>
  <c r="AK77" i="23"/>
  <c r="AD77" i="23"/>
  <c r="AE77" i="23" s="1"/>
  <c r="AI77" i="23"/>
  <c r="AK78" i="23"/>
  <c r="AD78" i="23"/>
  <c r="AE78" i="23" s="1"/>
  <c r="AI78" i="23"/>
  <c r="W79" i="23"/>
  <c r="AK79" i="23"/>
  <c r="AD79" i="23"/>
  <c r="AI79" i="23"/>
  <c r="I80" i="23"/>
  <c r="AK80" i="23"/>
  <c r="AD80" i="23"/>
  <c r="AG80" i="23" s="1"/>
  <c r="AI80" i="23"/>
  <c r="AL80" i="23" s="1"/>
  <c r="Q81" i="23"/>
  <c r="AK81" i="23"/>
  <c r="AD81" i="23"/>
  <c r="AG81" i="23" s="1"/>
  <c r="AI81" i="23"/>
  <c r="AD82" i="23"/>
  <c r="AI82" i="23"/>
  <c r="AL82" i="23" s="1"/>
  <c r="Q83" i="23"/>
  <c r="AK83" i="23"/>
  <c r="AD83" i="23"/>
  <c r="AE83" i="23" s="1"/>
  <c r="AI83" i="23"/>
  <c r="AD84" i="23"/>
  <c r="AI84" i="23"/>
  <c r="AL84" i="23" s="1"/>
  <c r="AA85" i="23"/>
  <c r="AK85" i="23"/>
  <c r="AD85" i="23"/>
  <c r="AI85" i="23"/>
  <c r="Y86" i="23"/>
  <c r="AK86" i="23"/>
  <c r="AD86" i="23"/>
  <c r="AF86" i="23" s="1"/>
  <c r="AI86" i="23"/>
  <c r="AL86" i="23" s="1"/>
  <c r="AD87" i="23"/>
  <c r="AG87" i="23" s="1"/>
  <c r="AI87" i="23"/>
  <c r="AL87" i="23" s="1"/>
  <c r="AK88" i="23"/>
  <c r="AD88" i="23"/>
  <c r="AI88" i="23"/>
  <c r="AL88" i="23" s="1"/>
  <c r="AK89" i="23"/>
  <c r="AD89" i="23"/>
  <c r="AE89" i="23" s="1"/>
  <c r="AI89" i="23"/>
  <c r="AK90" i="23"/>
  <c r="AD90" i="23"/>
  <c r="AF90" i="23" s="1"/>
  <c r="AI90" i="23"/>
  <c r="AK91" i="23"/>
  <c r="AD91" i="23"/>
  <c r="AG91" i="23" s="1"/>
  <c r="AI91" i="23"/>
  <c r="AL91" i="23" s="1"/>
  <c r="Q92" i="23"/>
  <c r="AK92" i="23"/>
  <c r="AD92" i="23"/>
  <c r="AI92" i="23"/>
  <c r="AL92" i="23" s="1"/>
  <c r="Y93" i="23"/>
  <c r="AK93" i="23"/>
  <c r="AD93" i="23"/>
  <c r="AF93" i="23" s="1"/>
  <c r="AI93" i="23"/>
  <c r="U94" i="23"/>
  <c r="AK94" i="23"/>
  <c r="AD94" i="23"/>
  <c r="AF94" i="23" s="1"/>
  <c r="AI94" i="23"/>
  <c r="AL94" i="23" s="1"/>
  <c r="AK95" i="23"/>
  <c r="AD95" i="23"/>
  <c r="AG95" i="23" s="1"/>
  <c r="AI95" i="23"/>
  <c r="AL95" i="23" s="1"/>
  <c r="Y96" i="23"/>
  <c r="AD96" i="23"/>
  <c r="AI96" i="23"/>
  <c r="AL96" i="23" s="1"/>
  <c r="AK97" i="23"/>
  <c r="AD97" i="23"/>
  <c r="AE97" i="23" s="1"/>
  <c r="AI97" i="23"/>
  <c r="Y98" i="23"/>
  <c r="AK98" i="23"/>
  <c r="AD98" i="23"/>
  <c r="AG98" i="23" s="1"/>
  <c r="AI98" i="23"/>
  <c r="AL98" i="23" s="1"/>
  <c r="AK99" i="23"/>
  <c r="AD99" i="23"/>
  <c r="AG99" i="23" s="1"/>
  <c r="AI99" i="23"/>
  <c r="AL99" i="23" s="1"/>
  <c r="AK100" i="23"/>
  <c r="AD100" i="23"/>
  <c r="AF100" i="23" s="1"/>
  <c r="AI100" i="23"/>
  <c r="AL100" i="23" s="1"/>
  <c r="AA101" i="23"/>
  <c r="AK101" i="23"/>
  <c r="AD101" i="23"/>
  <c r="AF101" i="23" s="1"/>
  <c r="AI101" i="23"/>
  <c r="AL101" i="23" s="1"/>
  <c r="S102" i="23"/>
  <c r="AK102" i="23"/>
  <c r="AD102" i="23"/>
  <c r="AI102" i="23"/>
  <c r="AL102" i="23" s="1"/>
  <c r="AD103" i="23"/>
  <c r="AE103" i="23" s="1"/>
  <c r="AI103" i="23"/>
  <c r="AL103" i="23" s="1"/>
  <c r="I104" i="23"/>
  <c r="AK104" i="23"/>
  <c r="AD104" i="23"/>
  <c r="AF104" i="23" s="1"/>
  <c r="AI104" i="23"/>
  <c r="AK105" i="23"/>
  <c r="AD105" i="23"/>
  <c r="AE105" i="23" s="1"/>
  <c r="AI105" i="23"/>
  <c r="M106" i="23"/>
  <c r="AK106" i="23"/>
  <c r="AD106" i="23"/>
  <c r="AI106" i="23"/>
  <c r="AL106" i="23" s="1"/>
  <c r="AK107" i="23"/>
  <c r="AD107" i="23"/>
  <c r="AG107" i="23" s="1"/>
  <c r="AI107" i="23"/>
  <c r="AL107" i="23" s="1"/>
  <c r="I108" i="23"/>
  <c r="AD108" i="23"/>
  <c r="AI108" i="23"/>
  <c r="AJ108" i="23" s="1"/>
  <c r="AK109" i="23"/>
  <c r="AD109" i="23"/>
  <c r="AF109" i="23" s="1"/>
  <c r="AI109" i="23"/>
  <c r="AK110" i="23"/>
  <c r="AD110" i="23"/>
  <c r="AF110" i="23" s="1"/>
  <c r="AI110" i="23"/>
  <c r="AD111" i="23"/>
  <c r="AE111" i="23" s="1"/>
  <c r="AI111" i="23"/>
  <c r="AL111" i="23" s="1"/>
  <c r="M112" i="23"/>
  <c r="AK112" i="23"/>
  <c r="AD112" i="23"/>
  <c r="AI112" i="23"/>
  <c r="O113" i="23"/>
  <c r="AK113" i="23"/>
  <c r="AD113" i="23"/>
  <c r="AE113" i="23" s="1"/>
  <c r="AI113" i="23"/>
  <c r="U114" i="23"/>
  <c r="AK114" i="23"/>
  <c r="AD114" i="23"/>
  <c r="AF114" i="23" s="1"/>
  <c r="AI114" i="23"/>
  <c r="AL114" i="23" s="1"/>
  <c r="AK115" i="23"/>
  <c r="AD115" i="23"/>
  <c r="AE115" i="23" s="1"/>
  <c r="AI115" i="23"/>
  <c r="AL115" i="23" s="1"/>
  <c r="AK116" i="23"/>
  <c r="AD116" i="23"/>
  <c r="AI116" i="23"/>
  <c r="AK117" i="23"/>
  <c r="AD117" i="23"/>
  <c r="AE117" i="23" s="1"/>
  <c r="AI117" i="23"/>
  <c r="AK118" i="23"/>
  <c r="AD118" i="23"/>
  <c r="AI118" i="23"/>
  <c r="AL118" i="23" s="1"/>
  <c r="U119" i="23"/>
  <c r="AK119" i="23"/>
  <c r="AD119" i="23"/>
  <c r="AE119" i="23" s="1"/>
  <c r="AI119" i="23"/>
  <c r="AD120" i="23"/>
  <c r="AI120" i="23"/>
  <c r="AL120" i="23" s="1"/>
  <c r="AD121" i="23"/>
  <c r="AE121" i="23" s="1"/>
  <c r="AI121" i="23"/>
  <c r="AL121" i="23" s="1"/>
  <c r="AK122" i="23"/>
  <c r="AD122" i="23"/>
  <c r="AF122" i="23" s="1"/>
  <c r="AI122" i="23"/>
  <c r="Y123" i="23"/>
  <c r="AK123" i="23"/>
  <c r="AD123" i="23"/>
  <c r="AE123" i="23" s="1"/>
  <c r="AI123" i="23"/>
  <c r="AL123" i="23" s="1"/>
  <c r="AK124" i="23"/>
  <c r="AD124" i="23"/>
  <c r="AI124" i="23"/>
  <c r="AK125" i="23"/>
  <c r="AD125" i="23"/>
  <c r="AE125" i="23" s="1"/>
  <c r="AI125" i="23"/>
  <c r="Q126" i="23"/>
  <c r="AK126" i="23"/>
  <c r="AD126" i="23"/>
  <c r="AG126" i="23" s="1"/>
  <c r="AI126" i="23"/>
  <c r="AL126" i="23" s="1"/>
  <c r="AK127" i="23"/>
  <c r="AD127" i="23"/>
  <c r="AE127" i="23" s="1"/>
  <c r="AI127" i="23"/>
  <c r="AD128" i="23"/>
  <c r="AG128" i="23" s="1"/>
  <c r="AI128" i="23"/>
  <c r="AL128" i="23" s="1"/>
  <c r="AD129" i="23"/>
  <c r="AE129" i="23" s="1"/>
  <c r="AI129" i="23"/>
  <c r="AL129" i="23" s="1"/>
  <c r="U130" i="23"/>
  <c r="AK130" i="23"/>
  <c r="AD130" i="23"/>
  <c r="AF130" i="23" s="1"/>
  <c r="AI130" i="23"/>
  <c r="AL130" i="23" s="1"/>
  <c r="I131" i="23"/>
  <c r="AK131" i="23"/>
  <c r="AD131" i="23"/>
  <c r="AI131" i="23"/>
  <c r="AL131" i="23" s="1"/>
  <c r="U132" i="23"/>
  <c r="AK132" i="23"/>
  <c r="AD132" i="23"/>
  <c r="AE132" i="23" s="1"/>
  <c r="AI132" i="23"/>
  <c r="AL132" i="23" s="1"/>
  <c r="AK133" i="23"/>
  <c r="AD133" i="23"/>
  <c r="AI133" i="23"/>
  <c r="AK134" i="23"/>
  <c r="AD134" i="23"/>
  <c r="AF134" i="23" s="1"/>
  <c r="AI134" i="23"/>
  <c r="AK135" i="23"/>
  <c r="AD135" i="23"/>
  <c r="AG135" i="23" s="1"/>
  <c r="AI135" i="23"/>
  <c r="O136" i="23"/>
  <c r="AD136" i="23"/>
  <c r="AF136" i="23" s="1"/>
  <c r="AI136" i="23"/>
  <c r="AL136" i="23" s="1"/>
  <c r="AK137" i="23"/>
  <c r="AD137" i="23"/>
  <c r="AI137" i="23"/>
  <c r="AA138" i="23"/>
  <c r="AK138" i="23"/>
  <c r="AD138" i="23"/>
  <c r="AF138" i="23" s="1"/>
  <c r="AI138" i="23"/>
  <c r="AL138" i="23" s="1"/>
  <c r="AK139" i="23"/>
  <c r="AD139" i="23"/>
  <c r="AG139" i="23" s="1"/>
  <c r="AI139" i="23"/>
  <c r="AL139" i="23" s="1"/>
  <c r="AD140" i="23"/>
  <c r="AE140" i="23" s="1"/>
  <c r="AI140" i="23"/>
  <c r="AL140" i="23" s="1"/>
  <c r="AK141" i="23"/>
  <c r="AD141" i="23"/>
  <c r="AE141" i="23" s="1"/>
  <c r="AI141" i="23"/>
  <c r="AD142" i="23"/>
  <c r="AE142" i="23" s="1"/>
  <c r="AI142" i="23"/>
  <c r="AL142" i="23" s="1"/>
  <c r="O143" i="23"/>
  <c r="AK143" i="23"/>
  <c r="AD143" i="23"/>
  <c r="AF143" i="23" s="1"/>
  <c r="AI143" i="23"/>
  <c r="M144" i="23"/>
  <c r="AD144" i="23"/>
  <c r="AF144" i="23" s="1"/>
  <c r="AI144" i="23"/>
  <c r="AL144" i="23" s="1"/>
  <c r="AK145" i="23"/>
  <c r="AD145" i="23"/>
  <c r="AI145" i="23"/>
  <c r="AL145" i="23" s="1"/>
  <c r="S146" i="23"/>
  <c r="AK146" i="23"/>
  <c r="AD146" i="23"/>
  <c r="AF146" i="23" s="1"/>
  <c r="AI146" i="23"/>
  <c r="AL146" i="23" s="1"/>
  <c r="S147" i="23"/>
  <c r="AK147" i="23"/>
  <c r="AD147" i="23"/>
  <c r="AG147" i="23" s="1"/>
  <c r="AI147" i="23"/>
  <c r="AK148" i="23"/>
  <c r="AD148" i="23"/>
  <c r="AG148" i="23" s="1"/>
  <c r="AI148" i="23"/>
  <c r="AK149" i="23"/>
  <c r="AD149" i="23"/>
  <c r="AF149" i="23" s="1"/>
  <c r="AI149" i="23"/>
  <c r="AK150" i="23"/>
  <c r="AD150" i="23"/>
  <c r="AE150" i="23" s="1"/>
  <c r="AI150" i="23"/>
  <c r="AK151" i="23"/>
  <c r="AD151" i="23"/>
  <c r="AF151" i="23" s="1"/>
  <c r="AI151" i="23"/>
  <c r="K152" i="23"/>
  <c r="AD152" i="23"/>
  <c r="AF152" i="23" s="1"/>
  <c r="AI152" i="23"/>
  <c r="AL152" i="23" s="1"/>
  <c r="AK153" i="23"/>
  <c r="AD153" i="23"/>
  <c r="AI153" i="23"/>
  <c r="AK154" i="23"/>
  <c r="AD154" i="23"/>
  <c r="AF154" i="23" s="1"/>
  <c r="AI154" i="23"/>
  <c r="AL154" i="23" s="1"/>
  <c r="U155" i="23"/>
  <c r="AK155" i="23"/>
  <c r="AD155" i="23"/>
  <c r="AG155" i="23" s="1"/>
  <c r="AI155" i="23"/>
  <c r="AK156" i="23"/>
  <c r="AD156" i="23"/>
  <c r="AI156" i="23"/>
  <c r="AL156" i="23" s="1"/>
  <c r="U157" i="23"/>
  <c r="AK157" i="23"/>
  <c r="AD157" i="23"/>
  <c r="AE157" i="23" s="1"/>
  <c r="AI157" i="23"/>
  <c r="Y158" i="23"/>
  <c r="AK158" i="23"/>
  <c r="AD158" i="23"/>
  <c r="AI158" i="23"/>
  <c r="AL158" i="23" s="1"/>
  <c r="AK160" i="23"/>
  <c r="AD160" i="23"/>
  <c r="AI160" i="23"/>
  <c r="AL160" i="23" s="1"/>
  <c r="AK161" i="23"/>
  <c r="AD161" i="23"/>
  <c r="AI161" i="23"/>
  <c r="AK162" i="23"/>
  <c r="AD162" i="23"/>
  <c r="AF162" i="23" s="1"/>
  <c r="AI162" i="23"/>
  <c r="W163" i="23"/>
  <c r="AK163" i="23"/>
  <c r="AD163" i="23"/>
  <c r="AE163" i="23" s="1"/>
  <c r="AI163" i="23"/>
  <c r="AL163" i="23" s="1"/>
  <c r="Q164" i="23"/>
  <c r="AD164" i="23"/>
  <c r="AI164" i="23"/>
  <c r="AL164" i="23" s="1"/>
  <c r="S165" i="23"/>
  <c r="AK165" i="23"/>
  <c r="AD165" i="23"/>
  <c r="AF165" i="23" s="1"/>
  <c r="AI165" i="23"/>
  <c r="Q166" i="23"/>
  <c r="AK166" i="23"/>
  <c r="AD166" i="23"/>
  <c r="AF166" i="23" s="1"/>
  <c r="AI166" i="23"/>
  <c r="AL166" i="23" s="1"/>
  <c r="AK167" i="23"/>
  <c r="AD167" i="23"/>
  <c r="AG167" i="23" s="1"/>
  <c r="AI167" i="23"/>
  <c r="S168" i="23"/>
  <c r="AK168" i="23"/>
  <c r="AD168" i="23"/>
  <c r="AF168" i="23" s="1"/>
  <c r="AI168" i="23"/>
  <c r="AK169" i="23"/>
  <c r="AD169" i="23"/>
  <c r="AF169" i="23" s="1"/>
  <c r="AI169" i="23"/>
  <c r="U170" i="23"/>
  <c r="AK170" i="23"/>
  <c r="AD170" i="23"/>
  <c r="AF170" i="23" s="1"/>
  <c r="AI170" i="23"/>
  <c r="S171" i="23"/>
  <c r="AK171" i="23"/>
  <c r="AD171" i="23"/>
  <c r="AE171" i="23" s="1"/>
  <c r="AI171" i="23"/>
  <c r="AK172" i="23"/>
  <c r="AD172" i="23"/>
  <c r="AG172" i="23" s="1"/>
  <c r="AI172" i="23"/>
  <c r="AK173" i="23"/>
  <c r="AD173" i="23"/>
  <c r="AE173" i="23" s="1"/>
  <c r="AI173" i="23"/>
  <c r="AK174" i="23"/>
  <c r="AD174" i="23"/>
  <c r="AF174" i="23" s="1"/>
  <c r="AI174" i="23"/>
  <c r="AL174" i="23" s="1"/>
  <c r="AK175" i="23"/>
  <c r="AD175" i="23"/>
  <c r="AI175" i="23"/>
  <c r="AL175" i="23" s="1"/>
  <c r="Y176" i="23"/>
  <c r="AD176" i="23"/>
  <c r="AF176" i="23" s="1"/>
  <c r="AI176" i="23"/>
  <c r="AL176" i="23" s="1"/>
  <c r="K177" i="23"/>
  <c r="AK177" i="23"/>
  <c r="AD177" i="23"/>
  <c r="AI177" i="23"/>
  <c r="AL177" i="23" s="1"/>
  <c r="AK178" i="23"/>
  <c r="AD178" i="23"/>
  <c r="AF178" i="23" s="1"/>
  <c r="AI178" i="23"/>
  <c r="AL178" i="23" s="1"/>
  <c r="AD179" i="23"/>
  <c r="AE179" i="23" s="1"/>
  <c r="AI179" i="23"/>
  <c r="AL179" i="23" s="1"/>
  <c r="AK180" i="23"/>
  <c r="AD180" i="23"/>
  <c r="AI180" i="23"/>
  <c r="AL180" i="23" s="1"/>
  <c r="S181" i="23"/>
  <c r="AK181" i="23"/>
  <c r="AD181" i="23"/>
  <c r="AF181" i="23" s="1"/>
  <c r="AI181" i="23"/>
  <c r="AK183" i="23"/>
  <c r="AD183" i="23"/>
  <c r="AG183" i="23" s="1"/>
  <c r="AI183" i="23"/>
  <c r="M184" i="23"/>
  <c r="AK184" i="23"/>
  <c r="AD184" i="23"/>
  <c r="AG184" i="23" s="1"/>
  <c r="AI184" i="23"/>
  <c r="AK185" i="23"/>
  <c r="AD185" i="23"/>
  <c r="AE185" i="23" s="1"/>
  <c r="AI185" i="23"/>
  <c r="AL185" i="23" s="1"/>
  <c r="AD186" i="23"/>
  <c r="AI186" i="23"/>
  <c r="AL186" i="23" s="1"/>
  <c r="AK187" i="23"/>
  <c r="AD187" i="23"/>
  <c r="AF187" i="23" s="1"/>
  <c r="AI187" i="23"/>
  <c r="AL187" i="23" s="1"/>
  <c r="AK188" i="23"/>
  <c r="AD188" i="23"/>
  <c r="AG188" i="23" s="1"/>
  <c r="AI188" i="23"/>
  <c r="AL188" i="23" s="1"/>
  <c r="AD189" i="23"/>
  <c r="AI189" i="23"/>
  <c r="AL189" i="23" s="1"/>
  <c r="AK190" i="23"/>
  <c r="AD190" i="23"/>
  <c r="AG190" i="23" s="1"/>
  <c r="AI190" i="23"/>
  <c r="O191" i="23"/>
  <c r="AK191" i="23"/>
  <c r="AD191" i="23"/>
  <c r="AI191" i="23"/>
  <c r="S192" i="23"/>
  <c r="AK192" i="23"/>
  <c r="AD192" i="23"/>
  <c r="AG192" i="23" s="1"/>
  <c r="AI192" i="23"/>
  <c r="AL192" i="23" s="1"/>
  <c r="Q193" i="23"/>
  <c r="AD193" i="23"/>
  <c r="AF193" i="23" s="1"/>
  <c r="AI193" i="23"/>
  <c r="AL193" i="23" s="1"/>
  <c r="AA194" i="23"/>
  <c r="AD194" i="23"/>
  <c r="AI194" i="23"/>
  <c r="AL194" i="23" s="1"/>
  <c r="Y195" i="23"/>
  <c r="AK195" i="23"/>
  <c r="AD195" i="23"/>
  <c r="AI195" i="23"/>
  <c r="AL195" i="23" s="1"/>
  <c r="AD196" i="23"/>
  <c r="AG196" i="23" s="1"/>
  <c r="AI196" i="23"/>
  <c r="AL196" i="23" s="1"/>
  <c r="AK197" i="23"/>
  <c r="AD197" i="23"/>
  <c r="AE197" i="23" s="1"/>
  <c r="AI197" i="23"/>
  <c r="AL197" i="23" s="1"/>
  <c r="K198" i="23"/>
  <c r="AK198" i="23"/>
  <c r="AD198" i="23"/>
  <c r="AI198" i="23"/>
  <c r="AD199" i="23"/>
  <c r="AI199" i="23"/>
  <c r="AL199" i="23" s="1"/>
  <c r="O200" i="23"/>
  <c r="AK200" i="23"/>
  <c r="AD200" i="23"/>
  <c r="AI200" i="23"/>
  <c r="AK201" i="23"/>
  <c r="AD201" i="23"/>
  <c r="AF201" i="23" s="1"/>
  <c r="AI201" i="23"/>
  <c r="AL201" i="23" s="1"/>
  <c r="AK202" i="23"/>
  <c r="AD202" i="23"/>
  <c r="AI202" i="23"/>
  <c r="AL202" i="23" s="1"/>
  <c r="AK203" i="23"/>
  <c r="AD203" i="23"/>
  <c r="AF203" i="23" s="1"/>
  <c r="AI203" i="23"/>
  <c r="AL203" i="23" s="1"/>
  <c r="S204" i="23"/>
  <c r="AD204" i="23"/>
  <c r="AG204" i="23" s="1"/>
  <c r="AI204" i="23"/>
  <c r="AL204" i="23" s="1"/>
  <c r="U205" i="23"/>
  <c r="AK205" i="23"/>
  <c r="AD205" i="23"/>
  <c r="AG205" i="23" s="1"/>
  <c r="AI205" i="23"/>
  <c r="AL205" i="23" s="1"/>
  <c r="AK206" i="23"/>
  <c r="AD206" i="23"/>
  <c r="AF206" i="23" s="1"/>
  <c r="AI206" i="23"/>
  <c r="O207" i="23"/>
  <c r="AK207" i="23"/>
  <c r="AD207" i="23"/>
  <c r="AI207" i="23"/>
  <c r="O208" i="23"/>
  <c r="AK208" i="23"/>
  <c r="AD208" i="23"/>
  <c r="AI208" i="23"/>
  <c r="AD209" i="23"/>
  <c r="AI209" i="23"/>
  <c r="AL209" i="23" s="1"/>
  <c r="AK210" i="23"/>
  <c r="AD210" i="23"/>
  <c r="AI210" i="23"/>
  <c r="AL210" i="23" s="1"/>
  <c r="S211" i="23"/>
  <c r="AK211" i="23"/>
  <c r="AD211" i="23"/>
  <c r="AF211" i="23" s="1"/>
  <c r="AI211" i="23"/>
  <c r="W212" i="23"/>
  <c r="AD212" i="23"/>
  <c r="AG212" i="23" s="1"/>
  <c r="AI212" i="23"/>
  <c r="AL212" i="23" s="1"/>
  <c r="U213" i="23"/>
  <c r="AK213" i="23"/>
  <c r="AD213" i="23"/>
  <c r="AF213" i="23" s="1"/>
  <c r="AI213" i="23"/>
  <c r="AL213" i="23" s="1"/>
  <c r="AK214" i="23"/>
  <c r="AD214" i="23"/>
  <c r="AG214" i="23" s="1"/>
  <c r="AI214" i="23"/>
  <c r="O215" i="23"/>
  <c r="AK215" i="23"/>
  <c r="AD215" i="23"/>
  <c r="AI215" i="23"/>
  <c r="AL215" i="23" s="1"/>
  <c r="AK216" i="23"/>
  <c r="AD216" i="23"/>
  <c r="AG216" i="23" s="1"/>
  <c r="AI216" i="23"/>
  <c r="AL216" i="23" s="1"/>
  <c r="AD217" i="23"/>
  <c r="AF217" i="23" s="1"/>
  <c r="AI217" i="23"/>
  <c r="AL217" i="23" s="1"/>
  <c r="K218" i="23"/>
  <c r="AK218" i="23"/>
  <c r="AD218" i="23"/>
  <c r="AI218" i="23"/>
  <c r="AL218" i="23" s="1"/>
  <c r="AK219" i="23"/>
  <c r="AD219" i="23"/>
  <c r="AI219" i="23"/>
  <c r="AL219" i="23" s="1"/>
  <c r="S220" i="23"/>
  <c r="AK220" i="23"/>
  <c r="AD220" i="23"/>
  <c r="AE220" i="23" s="1"/>
  <c r="AI220" i="23"/>
  <c r="AL220" i="23" s="1"/>
  <c r="AK222" i="23"/>
  <c r="AD222" i="23"/>
  <c r="AE222" i="23" s="1"/>
  <c r="AI222" i="23"/>
  <c r="AD223" i="23"/>
  <c r="AE223" i="23" s="1"/>
  <c r="AI223" i="23"/>
  <c r="AL223" i="23" s="1"/>
  <c r="AK224" i="23"/>
  <c r="AD224" i="23"/>
  <c r="AI224" i="23"/>
  <c r="AL224" i="23" s="1"/>
  <c r="AA225" i="23"/>
  <c r="AD225" i="23"/>
  <c r="AI225" i="23"/>
  <c r="AL225" i="23" s="1"/>
  <c r="W226" i="23"/>
  <c r="AK226" i="23"/>
  <c r="AD226" i="23"/>
  <c r="AF226" i="23" s="1"/>
  <c r="AI226" i="23"/>
  <c r="AK227" i="23"/>
  <c r="AD227" i="23"/>
  <c r="AI227" i="23"/>
  <c r="AL227" i="23" s="1"/>
  <c r="AK228" i="23"/>
  <c r="AD228" i="23"/>
  <c r="AE228" i="23" s="1"/>
  <c r="AI228" i="23"/>
  <c r="AK229" i="23"/>
  <c r="AD229" i="23"/>
  <c r="AI229" i="23"/>
  <c r="AK230" i="23"/>
  <c r="AD230" i="23"/>
  <c r="AF230" i="23" s="1"/>
  <c r="AI230" i="23"/>
  <c r="M231" i="23"/>
  <c r="AK231" i="23"/>
  <c r="AD231" i="23"/>
  <c r="AE231" i="23" s="1"/>
  <c r="AI231" i="23"/>
  <c r="O232" i="23"/>
  <c r="AK232" i="23"/>
  <c r="AD232" i="23"/>
  <c r="AG232" i="23" s="1"/>
  <c r="AI232" i="23"/>
  <c r="AL232" i="23" s="1"/>
  <c r="M233" i="23"/>
  <c r="AK233" i="23"/>
  <c r="AD233" i="23"/>
  <c r="AI233" i="23"/>
  <c r="AL233" i="23" s="1"/>
  <c r="AK234" i="23"/>
  <c r="AD234" i="23"/>
  <c r="AF234" i="23" s="1"/>
  <c r="AI234" i="23"/>
  <c r="Y235" i="23"/>
  <c r="AD235" i="23"/>
  <c r="AF235" i="23" s="1"/>
  <c r="AI235" i="23"/>
  <c r="AL235" i="23" s="1"/>
  <c r="AA236" i="23"/>
  <c r="AD236" i="23"/>
  <c r="AI236" i="23"/>
  <c r="AL236" i="23" s="1"/>
  <c r="S237" i="23"/>
  <c r="AK237" i="23"/>
  <c r="AD237" i="23"/>
  <c r="AI237" i="23"/>
  <c r="AK239" i="23"/>
  <c r="AD239" i="23"/>
  <c r="AI239" i="23"/>
  <c r="AA240" i="23"/>
  <c r="AK240" i="23"/>
  <c r="AD240" i="23"/>
  <c r="AE240" i="23" s="1"/>
  <c r="AI240" i="23"/>
  <c r="S247" i="23"/>
  <c r="AK247" i="23"/>
  <c r="AD247" i="23"/>
  <c r="AI247" i="23"/>
  <c r="Y248" i="23"/>
  <c r="AK248" i="23"/>
  <c r="AD248" i="23"/>
  <c r="AG248" i="23" s="1"/>
  <c r="AI248" i="23"/>
  <c r="AL248" i="23" s="1"/>
  <c r="AD249" i="23"/>
  <c r="AI249" i="23"/>
  <c r="AL249" i="23" s="1"/>
  <c r="AK250" i="23"/>
  <c r="AD250" i="23"/>
  <c r="AG250" i="23" s="1"/>
  <c r="AI250" i="23"/>
  <c r="AK251" i="23"/>
  <c r="AD251" i="23"/>
  <c r="AF251" i="23" s="1"/>
  <c r="AI251" i="23"/>
  <c r="AK253" i="23"/>
  <c r="AD253" i="23"/>
  <c r="AG253" i="23" s="1"/>
  <c r="AI253" i="23"/>
  <c r="AK254" i="23"/>
  <c r="AD254" i="23"/>
  <c r="AI254" i="23"/>
  <c r="AL254" i="23" s="1"/>
  <c r="AD255" i="23"/>
  <c r="AE255" i="23" s="1"/>
  <c r="AI255" i="23"/>
  <c r="AL255" i="23" s="1"/>
  <c r="AK256" i="23"/>
  <c r="AD256" i="23"/>
  <c r="AE256" i="23" s="1"/>
  <c r="AI256" i="23"/>
  <c r="S257" i="23"/>
  <c r="AD257" i="23"/>
  <c r="AI257" i="23"/>
  <c r="AL257" i="23" s="1"/>
  <c r="AK259" i="23"/>
  <c r="AD259" i="23"/>
  <c r="AG259" i="23" s="1"/>
  <c r="AI259" i="23"/>
  <c r="U260" i="23"/>
  <c r="AK260" i="23"/>
  <c r="AD260" i="23"/>
  <c r="AI260" i="23"/>
  <c r="M262" i="23"/>
  <c r="AD262" i="23"/>
  <c r="AI262" i="23"/>
  <c r="AL262" i="23" s="1"/>
  <c r="AK263" i="23"/>
  <c r="AD263" i="23"/>
  <c r="AF263" i="23" s="1"/>
  <c r="AI263" i="23"/>
  <c r="AL263" i="23" s="1"/>
  <c r="S264" i="23"/>
  <c r="AK264" i="23"/>
  <c r="AD264" i="23"/>
  <c r="AF264" i="23" s="1"/>
  <c r="AI264" i="23"/>
  <c r="AL264" i="23" s="1"/>
  <c r="AK265" i="23"/>
  <c r="AD265" i="23"/>
  <c r="AE265" i="23" s="1"/>
  <c r="AI265" i="23"/>
  <c r="AL265" i="23" s="1"/>
  <c r="AK266" i="23"/>
  <c r="AD266" i="23"/>
  <c r="AI266" i="23"/>
  <c r="U267" i="23"/>
  <c r="AK267" i="23"/>
  <c r="AD267" i="23"/>
  <c r="AE267" i="23" s="1"/>
  <c r="AI267" i="23"/>
  <c r="AK268" i="23"/>
  <c r="AD268" i="23"/>
  <c r="AG268" i="23" s="1"/>
  <c r="AI268" i="23"/>
  <c r="AL268" i="23" s="1"/>
  <c r="AK269" i="23"/>
  <c r="AD269" i="23"/>
  <c r="AE269" i="23" s="1"/>
  <c r="AI269" i="23"/>
  <c r="AD270" i="23"/>
  <c r="AG270" i="23" s="1"/>
  <c r="AI270" i="23"/>
  <c r="AL270" i="23" s="1"/>
  <c r="AD271" i="23"/>
  <c r="AF271" i="23" s="1"/>
  <c r="AI271" i="23"/>
  <c r="AL271" i="23" s="1"/>
  <c r="AK272" i="23"/>
  <c r="AD272" i="23"/>
  <c r="AF272" i="23" s="1"/>
  <c r="AI272" i="23"/>
  <c r="K273" i="23"/>
  <c r="AK273" i="23"/>
  <c r="AD273" i="23"/>
  <c r="AG273" i="23" s="1"/>
  <c r="AI273" i="23"/>
  <c r="AL273" i="23" s="1"/>
  <c r="M274" i="23"/>
  <c r="AK274" i="23"/>
  <c r="AD274" i="23"/>
  <c r="AF274" i="23" s="1"/>
  <c r="AI274" i="23"/>
  <c r="K275" i="23"/>
  <c r="AK275" i="23"/>
  <c r="AD275" i="23"/>
  <c r="AG275" i="23" s="1"/>
  <c r="AI275" i="23"/>
  <c r="I276" i="23"/>
  <c r="AK276" i="23"/>
  <c r="AD276" i="23"/>
  <c r="AE276" i="23" s="1"/>
  <c r="AI276" i="23"/>
  <c r="AL276" i="23" s="1"/>
  <c r="O277" i="23"/>
  <c r="AK277" i="23"/>
  <c r="AD277" i="23"/>
  <c r="AI277" i="23"/>
  <c r="S278" i="23"/>
  <c r="AD278" i="23"/>
  <c r="AF278" i="23" s="1"/>
  <c r="AI278" i="23"/>
  <c r="AJ278" i="23" s="1"/>
  <c r="O279" i="23"/>
  <c r="AD279" i="23"/>
  <c r="AI279" i="23"/>
  <c r="AL279" i="23" s="1"/>
  <c r="M280" i="23"/>
  <c r="AK280" i="23"/>
  <c r="AD280" i="23"/>
  <c r="AE280" i="23" s="1"/>
  <c r="AI280" i="23"/>
  <c r="AK281" i="23"/>
  <c r="AD281" i="23"/>
  <c r="AG281" i="23" s="1"/>
  <c r="AI281" i="23"/>
  <c r="AK282" i="23"/>
  <c r="AD282" i="23"/>
  <c r="AF282" i="23" s="1"/>
  <c r="AI282" i="23"/>
  <c r="AK283" i="23"/>
  <c r="AD283" i="23"/>
  <c r="AF283" i="23" s="1"/>
  <c r="AI283" i="23"/>
  <c r="AD284" i="23"/>
  <c r="AE284" i="23" s="1"/>
  <c r="AI284" i="23"/>
  <c r="AL284" i="23" s="1"/>
  <c r="O285" i="23"/>
  <c r="AK285" i="23"/>
  <c r="AD285" i="23"/>
  <c r="AE285" i="23" s="1"/>
  <c r="AI285" i="23"/>
  <c r="AL285" i="23" s="1"/>
  <c r="AD286" i="23"/>
  <c r="AF286" i="23" s="1"/>
  <c r="AI286" i="23"/>
  <c r="AL286" i="23" s="1"/>
  <c r="AK287" i="23"/>
  <c r="AD287" i="23"/>
  <c r="AI287" i="23"/>
  <c r="AD288" i="23"/>
  <c r="AI288" i="23"/>
  <c r="AL288" i="23" s="1"/>
  <c r="AK289" i="23"/>
  <c r="AD289" i="23"/>
  <c r="AG289" i="23" s="1"/>
  <c r="AI289" i="23"/>
  <c r="AL289" i="23" s="1"/>
  <c r="AK290" i="23"/>
  <c r="AD290" i="23"/>
  <c r="AE290" i="23" s="1"/>
  <c r="AI290" i="23"/>
  <c r="AA291" i="23"/>
  <c r="AK291" i="23"/>
  <c r="AD291" i="23"/>
  <c r="AE291" i="23" s="1"/>
  <c r="AI291" i="23"/>
  <c r="AK292" i="23"/>
  <c r="AD292" i="23"/>
  <c r="AE292" i="23" s="1"/>
  <c r="AI292" i="23"/>
  <c r="AK293" i="23"/>
  <c r="AD293" i="23"/>
  <c r="AG293" i="23" s="1"/>
  <c r="AI293" i="23"/>
  <c r="Y294" i="23"/>
  <c r="AD294" i="23"/>
  <c r="AI294" i="23"/>
  <c r="AL294" i="23" s="1"/>
  <c r="AD295" i="23"/>
  <c r="AI295" i="23"/>
  <c r="AL295" i="23" s="1"/>
  <c r="M296" i="23"/>
  <c r="AD296" i="23"/>
  <c r="AI296" i="23"/>
  <c r="AL296" i="23" s="1"/>
  <c r="AD297" i="23"/>
  <c r="AG297" i="23" s="1"/>
  <c r="AI297" i="23"/>
  <c r="AL297" i="23" s="1"/>
  <c r="Y298" i="23"/>
  <c r="AD298" i="23"/>
  <c r="AE298" i="23" s="1"/>
  <c r="AI298" i="23"/>
  <c r="AL298" i="23" s="1"/>
  <c r="AK299" i="23"/>
  <c r="AD299" i="23"/>
  <c r="AG299" i="23" s="1"/>
  <c r="AI299" i="23"/>
  <c r="AK301" i="23"/>
  <c r="AD301" i="23"/>
  <c r="AG301" i="23" s="1"/>
  <c r="AI301" i="23"/>
  <c r="AD302" i="23"/>
  <c r="AI302" i="23"/>
  <c r="AJ302" i="23" s="1"/>
  <c r="AD303" i="23"/>
  <c r="AI303" i="23"/>
  <c r="AL303" i="23" s="1"/>
  <c r="AK304" i="23"/>
  <c r="AD304" i="23"/>
  <c r="AI304" i="23"/>
  <c r="AK305" i="23"/>
  <c r="AD305" i="23"/>
  <c r="AG305" i="23" s="1"/>
  <c r="AI305" i="23"/>
  <c r="AL305" i="23" s="1"/>
  <c r="S306" i="23"/>
  <c r="AK306" i="23"/>
  <c r="AD306" i="23"/>
  <c r="AE306" i="23" s="1"/>
  <c r="AI306" i="23"/>
  <c r="AK307" i="23"/>
  <c r="AD307" i="23"/>
  <c r="AG307" i="23" s="1"/>
  <c r="AI307" i="23"/>
  <c r="O308" i="23"/>
  <c r="AD308" i="23"/>
  <c r="AE308" i="23" s="1"/>
  <c r="AI308" i="23"/>
  <c r="AL308" i="23" s="1"/>
  <c r="AK309" i="23"/>
  <c r="AD309" i="23"/>
  <c r="AG309" i="23" s="1"/>
  <c r="AI309" i="23"/>
  <c r="S310" i="23"/>
  <c r="AD310" i="23"/>
  <c r="AI310" i="23"/>
  <c r="AD311" i="23"/>
  <c r="AI311" i="23"/>
  <c r="AL311" i="23" s="1"/>
  <c r="AK312" i="23"/>
  <c r="AD312" i="23"/>
  <c r="AI312" i="23"/>
  <c r="AK313" i="23"/>
  <c r="AD313" i="23"/>
  <c r="AG313" i="23" s="1"/>
  <c r="AI313" i="23"/>
  <c r="AL313" i="23" s="1"/>
  <c r="S314" i="23"/>
  <c r="AK314" i="23"/>
  <c r="AD314" i="23"/>
  <c r="AE314" i="23" s="1"/>
  <c r="AI314" i="23"/>
  <c r="AA315" i="23"/>
  <c r="AK315" i="23"/>
  <c r="AD315" i="23"/>
  <c r="AG315" i="23" s="1"/>
  <c r="AI315" i="23"/>
  <c r="O316" i="23"/>
  <c r="AK316" i="23"/>
  <c r="AD316" i="23"/>
  <c r="AE316" i="23" s="1"/>
  <c r="AI316" i="23"/>
  <c r="AL316" i="23" s="1"/>
  <c r="AK317" i="23"/>
  <c r="AD317" i="23"/>
  <c r="AG317" i="23" s="1"/>
  <c r="AI317" i="23"/>
  <c r="S318" i="23"/>
  <c r="AD318" i="23"/>
  <c r="AF318" i="23" s="1"/>
  <c r="AI318" i="23"/>
  <c r="AL318" i="23" s="1"/>
  <c r="AK319" i="23"/>
  <c r="AD319" i="23"/>
  <c r="AI319" i="23"/>
  <c r="AL319" i="23" s="1"/>
  <c r="M320" i="23"/>
  <c r="AK320" i="23"/>
  <c r="AD320" i="23"/>
  <c r="AI320" i="23"/>
  <c r="AK321" i="23"/>
  <c r="AD321" i="23"/>
  <c r="AG321" i="23" s="1"/>
  <c r="AI321" i="23"/>
  <c r="AL321" i="23" s="1"/>
  <c r="I322" i="23"/>
  <c r="AK322" i="23"/>
  <c r="AD322" i="23"/>
  <c r="AE322" i="23" s="1"/>
  <c r="AI322" i="23"/>
  <c r="AL322" i="23" s="1"/>
  <c r="AA323" i="23"/>
  <c r="AK323" i="23"/>
  <c r="AD323" i="23"/>
  <c r="AF323" i="23" s="1"/>
  <c r="AI323" i="23"/>
  <c r="AK324" i="23"/>
  <c r="AD324" i="23"/>
  <c r="AE324" i="23" s="1"/>
  <c r="AI324" i="23"/>
  <c r="AK325" i="23"/>
  <c r="AD325" i="23"/>
  <c r="AI325" i="23"/>
  <c r="AK326" i="23"/>
  <c r="AD326" i="23"/>
  <c r="AF326" i="23" s="1"/>
  <c r="AI326" i="23"/>
  <c r="AL326" i="23" s="1"/>
  <c r="AK327" i="23"/>
  <c r="AD327" i="23"/>
  <c r="AF327" i="23" s="1"/>
  <c r="AI327" i="23"/>
  <c r="AL327" i="23" s="1"/>
  <c r="AK328" i="23"/>
  <c r="AD328" i="23"/>
  <c r="AI328" i="23"/>
  <c r="O329" i="23"/>
  <c r="AK329" i="23"/>
  <c r="AD329" i="23"/>
  <c r="AI329" i="23"/>
  <c r="AL329" i="23" s="1"/>
  <c r="AK330" i="23"/>
  <c r="AD330" i="23"/>
  <c r="AI330" i="23"/>
  <c r="AL330" i="23" s="1"/>
  <c r="AK331" i="23"/>
  <c r="AD331" i="23"/>
  <c r="AI331" i="23"/>
  <c r="U332" i="23"/>
  <c r="AD332" i="23"/>
  <c r="AI332" i="23"/>
  <c r="AL332" i="23" s="1"/>
  <c r="I333" i="23"/>
  <c r="AK333" i="23"/>
  <c r="AD333" i="23"/>
  <c r="AE333" i="23" s="1"/>
  <c r="AI333" i="23"/>
  <c r="W334" i="23"/>
  <c r="AD334" i="23"/>
  <c r="AF334" i="23" s="1"/>
  <c r="AI334" i="23"/>
  <c r="AL334" i="23" s="1"/>
  <c r="AK335" i="23"/>
  <c r="AD335" i="23"/>
  <c r="AI335" i="23"/>
  <c r="AK336" i="23"/>
  <c r="AD336" i="23"/>
  <c r="AI336" i="23"/>
  <c r="W337" i="23"/>
  <c r="AK337" i="23"/>
  <c r="AD337" i="23"/>
  <c r="AG337" i="23" s="1"/>
  <c r="AI337" i="23"/>
  <c r="AA338" i="23"/>
  <c r="AK338" i="23"/>
  <c r="AD338" i="23"/>
  <c r="AE338" i="23" s="1"/>
  <c r="AI338" i="23"/>
  <c r="AD339" i="23"/>
  <c r="AI339" i="23"/>
  <c r="AL339" i="23" s="1"/>
  <c r="Q340" i="23"/>
  <c r="AK340" i="23"/>
  <c r="AD340" i="23"/>
  <c r="AF340" i="23" s="1"/>
  <c r="AI340" i="23"/>
  <c r="M341" i="23"/>
  <c r="AD341" i="23"/>
  <c r="AI341" i="23"/>
  <c r="AL341" i="23" s="1"/>
  <c r="AK342" i="23"/>
  <c r="AD342" i="23"/>
  <c r="AI342" i="23"/>
  <c r="AL342" i="23" s="1"/>
  <c r="K343" i="23"/>
  <c r="AK343" i="23"/>
  <c r="AD343" i="23"/>
  <c r="AI343" i="23"/>
  <c r="AK344" i="23"/>
  <c r="AD344" i="23"/>
  <c r="AE344" i="23" s="1"/>
  <c r="AI344" i="23"/>
  <c r="AK345" i="23"/>
  <c r="AD345" i="23"/>
  <c r="AI345" i="23"/>
  <c r="AK421" i="23"/>
  <c r="AD421" i="23"/>
  <c r="AF421" i="23" s="1"/>
  <c r="AI421" i="23"/>
  <c r="S422" i="23"/>
  <c r="AK422" i="23"/>
  <c r="AD422" i="23"/>
  <c r="AI422" i="23"/>
  <c r="AK423" i="23"/>
  <c r="AD423" i="23"/>
  <c r="AE423" i="23" s="1"/>
  <c r="AI423" i="23"/>
  <c r="AD424" i="23"/>
  <c r="AI424" i="23"/>
  <c r="AL424" i="23" s="1"/>
  <c r="AK425" i="23"/>
  <c r="AD425" i="23"/>
  <c r="AI425" i="23"/>
  <c r="AK426" i="23"/>
  <c r="AD426" i="23"/>
  <c r="AI426" i="23"/>
  <c r="AK427" i="23"/>
  <c r="AD427" i="23"/>
  <c r="AE427" i="23" s="1"/>
  <c r="AI427" i="23"/>
  <c r="AL427" i="23" s="1"/>
  <c r="AK428" i="23"/>
  <c r="AD428" i="23"/>
  <c r="AI428" i="23"/>
  <c r="AA429" i="23"/>
  <c r="AK429" i="23"/>
  <c r="AD429" i="23"/>
  <c r="AI429" i="23"/>
  <c r="I430" i="23"/>
  <c r="AD430" i="23"/>
  <c r="AI430" i="23"/>
  <c r="AL430" i="23" s="1"/>
  <c r="AK431" i="23"/>
  <c r="AD431" i="23"/>
  <c r="AI431" i="23"/>
  <c r="M433" i="23"/>
  <c r="AK433" i="23"/>
  <c r="AD433" i="23"/>
  <c r="AE433" i="23" s="1"/>
  <c r="AI433" i="23"/>
  <c r="AL433" i="23" s="1"/>
  <c r="AK434" i="23"/>
  <c r="AD434" i="23"/>
  <c r="AF434" i="23" s="1"/>
  <c r="AI434" i="23"/>
  <c r="AL434" i="23" s="1"/>
  <c r="AA435" i="23"/>
  <c r="AK435" i="23"/>
  <c r="AD435" i="23"/>
  <c r="AI435" i="23"/>
  <c r="AL435" i="23" s="1"/>
  <c r="W436" i="23"/>
  <c r="AK436" i="23"/>
  <c r="AD436" i="23"/>
  <c r="AG436" i="23" s="1"/>
  <c r="AI436" i="23"/>
  <c r="AK437" i="23"/>
  <c r="AD437" i="23"/>
  <c r="AG437" i="23" s="1"/>
  <c r="AI437" i="23"/>
  <c r="AD438" i="23"/>
  <c r="AE438" i="23" s="1"/>
  <c r="AI438" i="23"/>
  <c r="AL438" i="23" s="1"/>
  <c r="AK439" i="23"/>
  <c r="AD439" i="23"/>
  <c r="AG439" i="23" s="1"/>
  <c r="AI439" i="23"/>
  <c r="AD440" i="23"/>
  <c r="AI440" i="23"/>
  <c r="AL440" i="23" s="1"/>
  <c r="AD441" i="23"/>
  <c r="AF441" i="23" s="1"/>
  <c r="AI441" i="23"/>
  <c r="AL441" i="23" s="1"/>
  <c r="AK442" i="23"/>
  <c r="AD442" i="23"/>
  <c r="AI442" i="23"/>
  <c r="AL442" i="23" s="1"/>
  <c r="I443" i="23"/>
  <c r="AK443" i="23"/>
  <c r="AD443" i="23"/>
  <c r="AI443" i="23"/>
  <c r="AL443" i="23" s="1"/>
  <c r="AD444" i="23"/>
  <c r="AF444" i="23" s="1"/>
  <c r="AI444" i="23"/>
  <c r="AL444" i="23" s="1"/>
  <c r="AK445" i="23"/>
  <c r="AD445" i="23"/>
  <c r="AI445" i="23"/>
  <c r="AD446" i="23"/>
  <c r="AE446" i="23" s="1"/>
  <c r="AI446" i="23"/>
  <c r="AL446" i="23" s="1"/>
  <c r="AK447" i="23"/>
  <c r="AD447" i="23"/>
  <c r="AG447" i="23" s="1"/>
  <c r="AI447" i="23"/>
  <c r="AA448" i="23"/>
  <c r="AD448" i="23"/>
  <c r="AI448" i="23"/>
  <c r="AL448" i="23" s="1"/>
  <c r="AD449" i="23"/>
  <c r="AF449" i="23" s="1"/>
  <c r="AI449" i="23"/>
  <c r="AL449" i="23" s="1"/>
  <c r="AK450" i="23"/>
  <c r="AD450" i="23"/>
  <c r="AE450" i="23" s="1"/>
  <c r="AI450" i="23"/>
  <c r="W451" i="23"/>
  <c r="AD451" i="23"/>
  <c r="AI451" i="23"/>
  <c r="AL451" i="23" s="1"/>
  <c r="I452" i="23"/>
  <c r="AK452" i="23"/>
  <c r="AD452" i="23"/>
  <c r="AE452" i="23" s="1"/>
  <c r="AI452" i="23"/>
  <c r="AL452" i="23" s="1"/>
  <c r="AK453" i="23"/>
  <c r="AD453" i="23"/>
  <c r="AG453" i="23" s="1"/>
  <c r="AI453" i="23"/>
  <c r="AD454" i="23"/>
  <c r="AF454" i="23" s="1"/>
  <c r="AI454" i="23"/>
  <c r="AL454" i="23" s="1"/>
  <c r="AK455" i="23"/>
  <c r="AD455" i="23"/>
  <c r="AG455" i="23" s="1"/>
  <c r="AI455" i="23"/>
  <c r="O456" i="23"/>
  <c r="AD456" i="23"/>
  <c r="AI456" i="23"/>
  <c r="AL456" i="23" s="1"/>
  <c r="AK457" i="23"/>
  <c r="AD457" i="23"/>
  <c r="AF457" i="23" s="1"/>
  <c r="AI457" i="23"/>
  <c r="AL457" i="23" s="1"/>
  <c r="AK458" i="23"/>
  <c r="AD458" i="23"/>
  <c r="AI458" i="23"/>
  <c r="AL458" i="23" s="1"/>
  <c r="S459" i="23"/>
  <c r="AK459" i="23"/>
  <c r="AD459" i="23"/>
  <c r="AG459" i="23" s="1"/>
  <c r="AI459" i="23"/>
  <c r="AL459" i="23" s="1"/>
  <c r="AK460" i="23"/>
  <c r="AD460" i="23"/>
  <c r="AE460" i="23" s="1"/>
  <c r="AI460" i="23"/>
  <c r="AK461" i="23"/>
  <c r="AD461" i="23"/>
  <c r="AI461" i="23"/>
  <c r="AK462" i="23"/>
  <c r="AD462" i="23"/>
  <c r="AE462" i="23" s="1"/>
  <c r="AI462" i="23"/>
  <c r="AL462" i="23" s="1"/>
  <c r="AK463" i="23"/>
  <c r="AD463" i="23"/>
  <c r="AE463" i="23" s="1"/>
  <c r="AI463" i="23"/>
  <c r="S464" i="23"/>
  <c r="AK464" i="23"/>
  <c r="AD464" i="23"/>
  <c r="AF464" i="23" s="1"/>
  <c r="AI464" i="23"/>
  <c r="AL464" i="23" s="1"/>
  <c r="AK465" i="23"/>
  <c r="AD465" i="23"/>
  <c r="AF465" i="23" s="1"/>
  <c r="AI465" i="23"/>
  <c r="AL465" i="23" s="1"/>
  <c r="AK466" i="23"/>
  <c r="AD466" i="23"/>
  <c r="AF466" i="23" s="1"/>
  <c r="AI466" i="23"/>
  <c r="AK467" i="23"/>
  <c r="AD467" i="23"/>
  <c r="AG467" i="23" s="1"/>
  <c r="AI467" i="23"/>
  <c r="AL467" i="23" s="1"/>
  <c r="AK468" i="23"/>
  <c r="AD468" i="23"/>
  <c r="AI468" i="23"/>
  <c r="AL468" i="23" s="1"/>
  <c r="AK469" i="23"/>
  <c r="AD469" i="23"/>
  <c r="AE469" i="23" s="1"/>
  <c r="AI469" i="23"/>
  <c r="Y470" i="23"/>
  <c r="AK470" i="23"/>
  <c r="AD470" i="23"/>
  <c r="AE470" i="23" s="1"/>
  <c r="AI470" i="23"/>
  <c r="AK471" i="23"/>
  <c r="AD471" i="23"/>
  <c r="AE471" i="23" s="1"/>
  <c r="AI471" i="23"/>
  <c r="AK472" i="23"/>
  <c r="AD472" i="23"/>
  <c r="AF472" i="23" s="1"/>
  <c r="AI472" i="23"/>
  <c r="AL472" i="23" s="1"/>
  <c r="AK473" i="23"/>
  <c r="AD473" i="23"/>
  <c r="AF473" i="23" s="1"/>
  <c r="AI473" i="23"/>
  <c r="AL473" i="23" s="1"/>
  <c r="AK474" i="23"/>
  <c r="AD474" i="23"/>
  <c r="AF474" i="23" s="1"/>
  <c r="AI474" i="23"/>
  <c r="AD475" i="23"/>
  <c r="AG475" i="23" s="1"/>
  <c r="AI475" i="23"/>
  <c r="AL475" i="23" s="1"/>
  <c r="AK476" i="23"/>
  <c r="AD476" i="23"/>
  <c r="AG476" i="23" s="1"/>
  <c r="AI476" i="23"/>
  <c r="AL476" i="23" s="1"/>
  <c r="AK477" i="23"/>
  <c r="AD477" i="23"/>
  <c r="AE477" i="23" s="1"/>
  <c r="AI477" i="23"/>
  <c r="AK478" i="23"/>
  <c r="AD478" i="23"/>
  <c r="AI478" i="23"/>
  <c r="AK479" i="23"/>
  <c r="AD479" i="23"/>
  <c r="AE479" i="23" s="1"/>
  <c r="AI479" i="23"/>
  <c r="O480" i="23"/>
  <c r="AK480" i="23"/>
  <c r="AD480" i="23"/>
  <c r="AE480" i="23" s="1"/>
  <c r="AI480" i="23"/>
  <c r="AL480" i="23" s="1"/>
  <c r="AA481" i="23"/>
  <c r="AD481" i="23"/>
  <c r="AF481" i="23" s="1"/>
  <c r="AI481" i="23"/>
  <c r="AL481" i="23" s="1"/>
  <c r="AK482" i="23"/>
  <c r="AD482" i="23"/>
  <c r="AG482" i="23" s="1"/>
  <c r="AI482" i="23"/>
  <c r="AK483" i="23"/>
  <c r="AD483" i="23"/>
  <c r="AG483" i="23" s="1"/>
  <c r="AI483" i="23"/>
  <c r="AK484" i="23"/>
  <c r="AD484" i="23"/>
  <c r="AI484" i="23"/>
  <c r="AK485" i="23"/>
  <c r="AD485" i="23"/>
  <c r="AF485" i="23" s="1"/>
  <c r="AI485" i="23"/>
  <c r="AK486" i="23"/>
  <c r="AD486" i="23"/>
  <c r="AF486" i="23" s="1"/>
  <c r="AI486" i="23"/>
  <c r="AK487" i="23"/>
  <c r="AD487" i="23"/>
  <c r="AE487" i="23" s="1"/>
  <c r="AI487" i="23"/>
  <c r="AK488" i="23"/>
  <c r="AD488" i="23"/>
  <c r="AF488" i="23" s="1"/>
  <c r="AI488" i="23"/>
  <c r="AL488" i="23" s="1"/>
  <c r="AD489" i="23"/>
  <c r="AF489" i="23" s="1"/>
  <c r="AI489" i="23"/>
  <c r="AL489" i="23" s="1"/>
  <c r="S490" i="23"/>
  <c r="AK490" i="23"/>
  <c r="AD490" i="23"/>
  <c r="AF490" i="23" s="1"/>
  <c r="AI490" i="23"/>
  <c r="K491" i="23"/>
  <c r="AK491" i="23"/>
  <c r="AD491" i="23"/>
  <c r="AG491" i="23" s="1"/>
  <c r="AI491" i="23"/>
  <c r="AK492" i="23"/>
  <c r="AD492" i="23"/>
  <c r="AI492" i="23"/>
  <c r="AL492" i="23" s="1"/>
  <c r="AK493" i="23"/>
  <c r="AD493" i="23"/>
  <c r="AE493" i="23" s="1"/>
  <c r="AI493" i="23"/>
  <c r="AK494" i="23"/>
  <c r="AD494" i="23"/>
  <c r="AI494" i="23"/>
  <c r="AK495" i="23"/>
  <c r="AD495" i="23"/>
  <c r="AI495" i="23"/>
  <c r="AK496" i="23"/>
  <c r="AD496" i="23"/>
  <c r="AF496" i="23" s="1"/>
  <c r="AI496" i="23"/>
  <c r="AL496" i="23" s="1"/>
  <c r="AA497" i="23"/>
  <c r="AD497" i="23"/>
  <c r="AF497" i="23" s="1"/>
  <c r="AI497" i="23"/>
  <c r="AL497" i="23" s="1"/>
  <c r="I498" i="23"/>
  <c r="AK498" i="23"/>
  <c r="AD498" i="23"/>
  <c r="AF498" i="23" s="1"/>
  <c r="AI498" i="23"/>
  <c r="Y499" i="23"/>
  <c r="AK499" i="23"/>
  <c r="AD499" i="23"/>
  <c r="AI499" i="23"/>
  <c r="AL499" i="23" s="1"/>
  <c r="AK500" i="23"/>
  <c r="AD500" i="23"/>
  <c r="AI500" i="23"/>
  <c r="AL500" i="23" s="1"/>
  <c r="AK501" i="23"/>
  <c r="AD501" i="23"/>
  <c r="AE501" i="23" s="1"/>
  <c r="AI501" i="23"/>
  <c r="O502" i="23"/>
  <c r="AK502" i="23"/>
  <c r="AD502" i="23"/>
  <c r="AI502" i="23"/>
  <c r="AL502" i="23" s="1"/>
  <c r="O503" i="23"/>
  <c r="AK503" i="23"/>
  <c r="AD503" i="23"/>
  <c r="AE503" i="23" s="1"/>
  <c r="AI503" i="23"/>
  <c r="AD504" i="23"/>
  <c r="AF504" i="23" s="1"/>
  <c r="AI504" i="23"/>
  <c r="AL504" i="23" s="1"/>
  <c r="AA505" i="23"/>
  <c r="AD505" i="23"/>
  <c r="AF505" i="23" s="1"/>
  <c r="AI505" i="23"/>
  <c r="AL505" i="23" s="1"/>
  <c r="AK506" i="23"/>
  <c r="AD506" i="23"/>
  <c r="AG506" i="23" s="1"/>
  <c r="AI506" i="23"/>
  <c r="AD507" i="23"/>
  <c r="AG507" i="23" s="1"/>
  <c r="AI507" i="23"/>
  <c r="AL507" i="23" s="1"/>
  <c r="Y508" i="23"/>
  <c r="AK508" i="23"/>
  <c r="AD508" i="23"/>
  <c r="AG508" i="23" s="1"/>
  <c r="AI508" i="23"/>
  <c r="AL508" i="23" s="1"/>
  <c r="AK509" i="23"/>
  <c r="AD509" i="23"/>
  <c r="AI509" i="23"/>
  <c r="Y510" i="23"/>
  <c r="AK510" i="23"/>
  <c r="AD510" i="23"/>
  <c r="AG510" i="23" s="1"/>
  <c r="AI510" i="23"/>
  <c r="AK511" i="23"/>
  <c r="AD511" i="23"/>
  <c r="AF511" i="23" s="1"/>
  <c r="AI511" i="23"/>
  <c r="M512" i="23"/>
  <c r="AK512" i="23"/>
  <c r="AD512" i="23"/>
  <c r="AI512" i="23"/>
  <c r="S513" i="23"/>
  <c r="AK513" i="23"/>
  <c r="AD513" i="23"/>
  <c r="AF513" i="23" s="1"/>
  <c r="AI513" i="23"/>
  <c r="AK514" i="23"/>
  <c r="AD514" i="23"/>
  <c r="AF514" i="23" s="1"/>
  <c r="AI514" i="23"/>
  <c r="AL514" i="23" s="1"/>
  <c r="AK515" i="23"/>
  <c r="AD515" i="23"/>
  <c r="AG515" i="23" s="1"/>
  <c r="AI515" i="23"/>
  <c r="AK516" i="23"/>
  <c r="AD516" i="23"/>
  <c r="AI516" i="23"/>
  <c r="AA517" i="23"/>
  <c r="AK517" i="23"/>
  <c r="AD517" i="23"/>
  <c r="AG517" i="23" s="1"/>
  <c r="AI517" i="23"/>
  <c r="AD518" i="23"/>
  <c r="AI518" i="23"/>
  <c r="AL518" i="23" s="1"/>
  <c r="AK519" i="23"/>
  <c r="AD519" i="23"/>
  <c r="AE519" i="23" s="1"/>
  <c r="AI519" i="23"/>
  <c r="AD520" i="23"/>
  <c r="AI520" i="23"/>
  <c r="AL520" i="23" s="1"/>
  <c r="AK521" i="23"/>
  <c r="AD521" i="23"/>
  <c r="AI521" i="23"/>
  <c r="AL521" i="23" s="1"/>
  <c r="AD522" i="23"/>
  <c r="AG522" i="23" s="1"/>
  <c r="AI522" i="23"/>
  <c r="AL522" i="23" s="1"/>
  <c r="AA523" i="23"/>
  <c r="AK523" i="23"/>
  <c r="AD523" i="23"/>
  <c r="AE523" i="23" s="1"/>
  <c r="AI523" i="23"/>
  <c r="AL523" i="23" s="1"/>
  <c r="AD524" i="23"/>
  <c r="AG524" i="23" s="1"/>
  <c r="AI524" i="23"/>
  <c r="AL524" i="23" s="1"/>
  <c r="AK525" i="23"/>
  <c r="AD525" i="23"/>
  <c r="AG525" i="23" s="1"/>
  <c r="AI525" i="23"/>
  <c r="Y526" i="23"/>
  <c r="AK526" i="23"/>
  <c r="AD526" i="23"/>
  <c r="AE526" i="23" s="1"/>
  <c r="AI526" i="23"/>
  <c r="AK527" i="23"/>
  <c r="AD527" i="23"/>
  <c r="AG527" i="23" s="1"/>
  <c r="AI527" i="23"/>
  <c r="O528" i="23"/>
  <c r="AD528" i="23"/>
  <c r="AI528" i="23"/>
  <c r="AL528" i="23" s="1"/>
  <c r="AA529" i="23"/>
  <c r="AK529" i="23"/>
  <c r="AD529" i="23"/>
  <c r="AF529" i="23" s="1"/>
  <c r="AI529" i="23"/>
  <c r="AK530" i="23"/>
  <c r="AD530" i="23"/>
  <c r="AF530" i="23" s="1"/>
  <c r="AI530" i="23"/>
  <c r="AK531" i="23"/>
  <c r="AD531" i="23"/>
  <c r="AE531" i="23" s="1"/>
  <c r="AI531" i="23"/>
  <c r="AK532" i="23"/>
  <c r="AD532" i="23"/>
  <c r="AE532" i="23" s="1"/>
  <c r="AI532" i="23"/>
  <c r="W533" i="23"/>
  <c r="AK533" i="23"/>
  <c r="AD533" i="23"/>
  <c r="AE533" i="23" s="1"/>
  <c r="AI533" i="23"/>
  <c r="AD534" i="23"/>
  <c r="AG534" i="23" s="1"/>
  <c r="AI534" i="23"/>
  <c r="AL534" i="23" s="1"/>
  <c r="AK535" i="23"/>
  <c r="AD535" i="23"/>
  <c r="AF535" i="23" s="1"/>
  <c r="AI535" i="23"/>
  <c r="U536" i="23"/>
  <c r="AK536" i="23"/>
  <c r="AD536" i="23"/>
  <c r="AG536" i="23" s="1"/>
  <c r="AI536" i="23"/>
  <c r="AK537" i="23"/>
  <c r="AD537" i="23"/>
  <c r="AF537" i="23" s="1"/>
  <c r="AI537" i="23"/>
  <c r="AL537" i="23" s="1"/>
  <c r="S538" i="23"/>
  <c r="AK538" i="23"/>
  <c r="AD538" i="23"/>
  <c r="AF538" i="23" s="1"/>
  <c r="AI538" i="23"/>
  <c r="AK539" i="23"/>
  <c r="AD539" i="23"/>
  <c r="AE539" i="23" s="1"/>
  <c r="AI539" i="23"/>
  <c r="AK540" i="23"/>
  <c r="AD540" i="23"/>
  <c r="AF540" i="23" s="1"/>
  <c r="AI540" i="23"/>
  <c r="AL540" i="23" s="1"/>
  <c r="AK541" i="23"/>
  <c r="AD541" i="23"/>
  <c r="AI541" i="23"/>
  <c r="AL541" i="23" s="1"/>
  <c r="AK542" i="23"/>
  <c r="AD542" i="23"/>
  <c r="AI542" i="23"/>
  <c r="AL542" i="23" s="1"/>
  <c r="AK543" i="23"/>
  <c r="AD543" i="23"/>
  <c r="AF543" i="23" s="1"/>
  <c r="AI543" i="23"/>
  <c r="AD544" i="23"/>
  <c r="AI544" i="23"/>
  <c r="AL544" i="23" s="1"/>
  <c r="AK545" i="23"/>
  <c r="AD545" i="23"/>
  <c r="AG545" i="23" s="1"/>
  <c r="AI545" i="23"/>
  <c r="AL545" i="23" s="1"/>
  <c r="I546" i="23"/>
  <c r="AD546" i="23"/>
  <c r="AF546" i="23" s="1"/>
  <c r="AI546" i="23"/>
  <c r="AL546" i="23" s="1"/>
  <c r="Y547" i="23"/>
  <c r="AD547" i="23"/>
  <c r="AF547" i="23" s="1"/>
  <c r="AI547" i="23"/>
  <c r="AL547" i="23" s="1"/>
  <c r="AK548" i="23"/>
  <c r="AD548" i="23"/>
  <c r="AE548" i="23" s="1"/>
  <c r="AI548" i="23"/>
  <c r="K549" i="23"/>
  <c r="AD549" i="23"/>
  <c r="AF549" i="23" s="1"/>
  <c r="AI549" i="23"/>
  <c r="AL549" i="23" s="1"/>
  <c r="I550" i="23"/>
  <c r="AK550" i="23"/>
  <c r="AD550" i="23"/>
  <c r="AG550" i="23" s="1"/>
  <c r="AI550" i="23"/>
  <c r="AL550" i="23" s="1"/>
  <c r="AK551" i="23"/>
  <c r="AD551" i="23"/>
  <c r="AE551" i="23" s="1"/>
  <c r="AI551" i="23"/>
  <c r="AL551" i="23" s="1"/>
  <c r="Y552" i="23"/>
  <c r="AD552" i="23"/>
  <c r="AE552" i="23" s="1"/>
  <c r="AI552" i="23"/>
  <c r="AL552" i="23" s="1"/>
  <c r="AK553" i="23"/>
  <c r="AD553" i="23"/>
  <c r="AE553" i="23" s="1"/>
  <c r="AI553" i="23"/>
  <c r="AL553" i="23" s="1"/>
  <c r="AK554" i="23"/>
  <c r="AD554" i="23"/>
  <c r="AF554" i="23" s="1"/>
  <c r="AI554" i="23"/>
  <c r="AL554" i="23" s="1"/>
  <c r="I555" i="23"/>
  <c r="AK555" i="23"/>
  <c r="AD555" i="23"/>
  <c r="AE555" i="23" s="1"/>
  <c r="AI555" i="23"/>
  <c r="AK556" i="23"/>
  <c r="AD556" i="23"/>
  <c r="AE556" i="23" s="1"/>
  <c r="AI556" i="23"/>
  <c r="AA557" i="23"/>
  <c r="AD557" i="23"/>
  <c r="AI557" i="23"/>
  <c r="AL557" i="23" s="1"/>
  <c r="Y558" i="23"/>
  <c r="AK558" i="23"/>
  <c r="AD558" i="23"/>
  <c r="AG558" i="23" s="1"/>
  <c r="AI558" i="23"/>
  <c r="K559" i="23"/>
  <c r="AK559" i="23"/>
  <c r="AD559" i="23"/>
  <c r="AF559" i="23" s="1"/>
  <c r="AI559" i="23"/>
  <c r="AL559" i="23" s="1"/>
  <c r="AK560" i="23"/>
  <c r="AD560" i="23"/>
  <c r="AE560" i="23" s="1"/>
  <c r="AI560" i="23"/>
  <c r="AL560" i="23" s="1"/>
  <c r="AK561" i="23"/>
  <c r="AD561" i="23"/>
  <c r="AG561" i="23" s="1"/>
  <c r="AI561" i="23"/>
  <c r="AL561" i="23" s="1"/>
  <c r="I562" i="23"/>
  <c r="AK562" i="23"/>
  <c r="AD562" i="23"/>
  <c r="AF562" i="23" s="1"/>
  <c r="AI562" i="23"/>
  <c r="AL562" i="23" s="1"/>
  <c r="Y563" i="23"/>
  <c r="AK563" i="23"/>
  <c r="AD563" i="23"/>
  <c r="AE563" i="23" s="1"/>
  <c r="AI563" i="23"/>
  <c r="U564" i="23"/>
  <c r="AK564" i="23"/>
  <c r="AD564" i="23"/>
  <c r="AG564" i="23" s="1"/>
  <c r="AI564" i="23"/>
  <c r="AL564" i="23" s="1"/>
  <c r="Y565" i="23"/>
  <c r="AK565" i="23"/>
  <c r="AD565" i="23"/>
  <c r="AI565" i="23"/>
  <c r="AK566" i="23"/>
  <c r="AD566" i="23"/>
  <c r="AG566" i="23" s="1"/>
  <c r="AI566" i="23"/>
  <c r="AA567" i="23"/>
  <c r="AK567" i="23"/>
  <c r="AD567" i="23"/>
  <c r="AF567" i="23" s="1"/>
  <c r="AI567" i="23"/>
  <c r="AK568" i="23"/>
  <c r="AD568" i="23"/>
  <c r="AI568" i="23"/>
  <c r="AL568" i="23" s="1"/>
  <c r="AK569" i="23"/>
  <c r="AD569" i="23"/>
  <c r="AG569" i="23" s="1"/>
  <c r="AI569" i="23"/>
  <c r="AK570" i="23"/>
  <c r="AD570" i="23"/>
  <c r="AI570" i="23"/>
  <c r="AL570" i="23" s="1"/>
  <c r="AK571" i="23"/>
  <c r="AD571" i="23"/>
  <c r="AE571" i="23" s="1"/>
  <c r="AI571" i="23"/>
  <c r="AL571" i="23" s="1"/>
  <c r="AK572" i="23"/>
  <c r="AD572" i="23"/>
  <c r="AE572" i="23" s="1"/>
  <c r="AI572" i="23"/>
  <c r="AL572" i="23" s="1"/>
  <c r="AD573" i="23"/>
  <c r="AE573" i="23" s="1"/>
  <c r="AI573" i="23"/>
  <c r="AL573" i="23" s="1"/>
  <c r="AK575" i="23"/>
  <c r="AD575" i="23"/>
  <c r="AF575" i="23" s="1"/>
  <c r="AI575" i="23"/>
  <c r="S576" i="23"/>
  <c r="AD576" i="23"/>
  <c r="AI576" i="23"/>
  <c r="AL576" i="23" s="1"/>
  <c r="W577" i="23"/>
  <c r="AK577" i="23"/>
  <c r="AD577" i="23"/>
  <c r="AG577" i="23" s="1"/>
  <c r="AI577" i="23"/>
  <c r="I578" i="23"/>
  <c r="AD578" i="23"/>
  <c r="AF578" i="23" s="1"/>
  <c r="AI578" i="23"/>
  <c r="AL578" i="23" s="1"/>
  <c r="AK579" i="23"/>
  <c r="AD579" i="23"/>
  <c r="AE579" i="23" s="1"/>
  <c r="AI579" i="23"/>
  <c r="AK580" i="23"/>
  <c r="AD580" i="23"/>
  <c r="AI580" i="23"/>
  <c r="Q581" i="23"/>
  <c r="AK581" i="23"/>
  <c r="AD581" i="23"/>
  <c r="AE581" i="23" s="1"/>
  <c r="AI581" i="23"/>
  <c r="AK582" i="23"/>
  <c r="AD582" i="23"/>
  <c r="AG582" i="23" s="1"/>
  <c r="AI582" i="23"/>
  <c r="AK583" i="23"/>
  <c r="AD583" i="23"/>
  <c r="AG583" i="23" s="1"/>
  <c r="AI583" i="23"/>
  <c r="AL583" i="23" s="1"/>
  <c r="AK584" i="23"/>
  <c r="AD584" i="23"/>
  <c r="AE584" i="23" s="1"/>
  <c r="AI584" i="23"/>
  <c r="AL584" i="23" s="1"/>
  <c r="AK585" i="23"/>
  <c r="AD585" i="23"/>
  <c r="AG585" i="23" s="1"/>
  <c r="AI585" i="23"/>
  <c r="AK586" i="23"/>
  <c r="AD586" i="23"/>
  <c r="AF586" i="23" s="1"/>
  <c r="AI586" i="23"/>
  <c r="AL586" i="23" s="1"/>
  <c r="AK587" i="23"/>
  <c r="AD587" i="23"/>
  <c r="AE587" i="23" s="1"/>
  <c r="AI587" i="23"/>
  <c r="AK588" i="23"/>
  <c r="AD588" i="23"/>
  <c r="AF588" i="23" s="1"/>
  <c r="AI588" i="23"/>
  <c r="AD589" i="23"/>
  <c r="AG589" i="23" s="1"/>
  <c r="AI589" i="23"/>
  <c r="AL589" i="23" s="1"/>
  <c r="AK590" i="23"/>
  <c r="AD590" i="23"/>
  <c r="AG590" i="23" s="1"/>
  <c r="AI590" i="23"/>
  <c r="AL590" i="23" s="1"/>
  <c r="AK591" i="23"/>
  <c r="AD591" i="23"/>
  <c r="AF591" i="23" s="1"/>
  <c r="AI591" i="23"/>
  <c r="AL591" i="23" s="1"/>
  <c r="AK592" i="23"/>
  <c r="AD592" i="23"/>
  <c r="AE592" i="23" s="1"/>
  <c r="AI592" i="23"/>
  <c r="AL592" i="23" s="1"/>
  <c r="I593" i="23"/>
  <c r="AK593" i="23"/>
  <c r="AD593" i="23"/>
  <c r="AI593" i="23"/>
  <c r="AL593" i="23" s="1"/>
  <c r="AK594" i="23"/>
  <c r="AD594" i="23"/>
  <c r="AF594" i="23" s="1"/>
  <c r="AI594" i="23"/>
  <c r="AL594" i="23" s="1"/>
  <c r="AK595" i="23"/>
  <c r="AD595" i="23"/>
  <c r="AE595" i="23" s="1"/>
  <c r="AI595" i="23"/>
  <c r="AL595" i="23" s="1"/>
  <c r="U596" i="23"/>
  <c r="AK596" i="23"/>
  <c r="AD596" i="23"/>
  <c r="AE596" i="23" s="1"/>
  <c r="AI596" i="23"/>
  <c r="AL596" i="23" s="1"/>
  <c r="Y597" i="23"/>
  <c r="AK597" i="23"/>
  <c r="AD597" i="23"/>
  <c r="AI597" i="23"/>
  <c r="AL597" i="23" s="1"/>
  <c r="W598" i="23"/>
  <c r="AK598" i="23"/>
  <c r="AD598" i="23"/>
  <c r="AG598" i="23" s="1"/>
  <c r="AI598" i="23"/>
  <c r="Q599" i="23"/>
  <c r="AK599" i="23"/>
  <c r="AD599" i="23"/>
  <c r="AF599" i="23" s="1"/>
  <c r="AI599" i="23"/>
  <c r="AK600" i="23"/>
  <c r="AD600" i="23"/>
  <c r="AF600" i="23" s="1"/>
  <c r="AI600" i="23"/>
  <c r="AK601" i="23"/>
  <c r="AD601" i="23"/>
  <c r="AF601" i="23" s="1"/>
  <c r="AI601" i="23"/>
  <c r="AL601" i="23" s="1"/>
  <c r="AA602" i="23"/>
  <c r="AK602" i="23"/>
  <c r="AD602" i="23"/>
  <c r="AF602" i="23" s="1"/>
  <c r="AI602" i="23"/>
  <c r="AL602" i="23" s="1"/>
  <c r="I603" i="23"/>
  <c r="AK603" i="23"/>
  <c r="AD603" i="23"/>
  <c r="AE603" i="23" s="1"/>
  <c r="AI603" i="23"/>
  <c r="AL603" i="23" s="1"/>
  <c r="AK604" i="23"/>
  <c r="AD604" i="23"/>
  <c r="AE604" i="23" s="1"/>
  <c r="AI604" i="23"/>
  <c r="AK605" i="23"/>
  <c r="AD605" i="23"/>
  <c r="AE605" i="23" s="1"/>
  <c r="AI605" i="23"/>
  <c r="AL605" i="23" s="1"/>
  <c r="AK606" i="23"/>
  <c r="AD606" i="23"/>
  <c r="AF606" i="23" s="1"/>
  <c r="AI606" i="23"/>
  <c r="U607" i="23"/>
  <c r="AK607" i="23"/>
  <c r="AD607" i="23"/>
  <c r="AG607" i="23" s="1"/>
  <c r="AI607" i="23"/>
  <c r="AA608" i="23"/>
  <c r="AK608" i="23"/>
  <c r="AD608" i="23"/>
  <c r="AG608" i="23" s="1"/>
  <c r="AI608" i="23"/>
  <c r="AK609" i="23"/>
  <c r="AD609" i="23"/>
  <c r="AG609" i="23" s="1"/>
  <c r="AI609" i="23"/>
  <c r="Q610" i="23"/>
  <c r="AK610" i="23"/>
  <c r="AD610" i="23"/>
  <c r="AF610" i="23" s="1"/>
  <c r="AI610" i="23"/>
  <c r="AL610" i="23" s="1"/>
  <c r="K611" i="23"/>
  <c r="AK611" i="23"/>
  <c r="AD611" i="23"/>
  <c r="AI611" i="23"/>
  <c r="AL611" i="23" s="1"/>
  <c r="AK612" i="23"/>
  <c r="AD612" i="23"/>
  <c r="AI612" i="23"/>
  <c r="AK613" i="23"/>
  <c r="AD613" i="23"/>
  <c r="AE613" i="23" s="1"/>
  <c r="AI613" i="23"/>
  <c r="AL613" i="23" s="1"/>
  <c r="Y614" i="23"/>
  <c r="AD614" i="23"/>
  <c r="AG614" i="23" s="1"/>
  <c r="AI614" i="23"/>
  <c r="AL614" i="23" s="1"/>
  <c r="AK615" i="23"/>
  <c r="AD615" i="23"/>
  <c r="AG615" i="23" s="1"/>
  <c r="AI615" i="23"/>
  <c r="K616" i="23"/>
  <c r="AK616" i="23"/>
  <c r="AD616" i="23"/>
  <c r="AF616" i="23" s="1"/>
  <c r="AI616" i="23"/>
  <c r="S617" i="23"/>
  <c r="AK617" i="23"/>
  <c r="AD617" i="23"/>
  <c r="AG617" i="23" s="1"/>
  <c r="AI617" i="23"/>
  <c r="AL617" i="23" s="1"/>
  <c r="AD618" i="23"/>
  <c r="AF618" i="23" s="1"/>
  <c r="AI618" i="23"/>
  <c r="AL618" i="23" s="1"/>
  <c r="AK619" i="23"/>
  <c r="AD619" i="23"/>
  <c r="AI619" i="23"/>
  <c r="U620" i="23"/>
  <c r="AK620" i="23"/>
  <c r="AD620" i="23"/>
  <c r="AE620" i="23" s="1"/>
  <c r="AI620" i="23"/>
  <c r="AL620" i="23" s="1"/>
  <c r="AK621" i="23"/>
  <c r="AD621" i="23"/>
  <c r="AG621" i="23" s="1"/>
  <c r="AI621" i="23"/>
  <c r="AL621" i="23" s="1"/>
  <c r="AD622" i="23"/>
  <c r="AI622" i="23"/>
  <c r="AL622" i="23" s="1"/>
  <c r="Y623" i="23"/>
  <c r="AK623" i="23"/>
  <c r="AD623" i="23"/>
  <c r="AI623" i="23"/>
  <c r="O624" i="23"/>
  <c r="AK624" i="23"/>
  <c r="AD624" i="23"/>
  <c r="AI624" i="23"/>
  <c r="AL624" i="23" s="1"/>
  <c r="AA625" i="23"/>
  <c r="AK625" i="23"/>
  <c r="AD625" i="23"/>
  <c r="AG625" i="23" s="1"/>
  <c r="AI625" i="23"/>
  <c r="AL625" i="23" s="1"/>
  <c r="AK626" i="23"/>
  <c r="AD626" i="23"/>
  <c r="AF626" i="23" s="1"/>
  <c r="AI626" i="23"/>
  <c r="AL626" i="23" s="1"/>
  <c r="AK627" i="23"/>
  <c r="AD627" i="23"/>
  <c r="AI627" i="23"/>
  <c r="W628" i="23"/>
  <c r="AK628" i="23"/>
  <c r="AD628" i="23"/>
  <c r="AI628" i="23"/>
  <c r="AL628" i="23" s="1"/>
  <c r="K629" i="23"/>
  <c r="AK629" i="23"/>
  <c r="AD629" i="23"/>
  <c r="AE629" i="23" s="1"/>
  <c r="AI629" i="23"/>
  <c r="AK630" i="23"/>
  <c r="AD630" i="23"/>
  <c r="AG630" i="23" s="1"/>
  <c r="AI630" i="23"/>
  <c r="AL630" i="23" s="1"/>
  <c r="AK631" i="23"/>
  <c r="AD631" i="23"/>
  <c r="AI631" i="23"/>
  <c r="Y632" i="23"/>
  <c r="AK632" i="23"/>
  <c r="AD632" i="23"/>
  <c r="AI632" i="23"/>
  <c r="AK633" i="23"/>
  <c r="AD633" i="23"/>
  <c r="AG633" i="23" s="1"/>
  <c r="AI633" i="23"/>
  <c r="AL633" i="23" s="1"/>
  <c r="AK634" i="23"/>
  <c r="AD634" i="23"/>
  <c r="AF634" i="23" s="1"/>
  <c r="AI634" i="23"/>
  <c r="AL634" i="23" s="1"/>
  <c r="AK635" i="23"/>
  <c r="AD635" i="23"/>
  <c r="AI635" i="23"/>
  <c r="AK636" i="23"/>
  <c r="AD636" i="23"/>
  <c r="AE636" i="23" s="1"/>
  <c r="AI636" i="23"/>
  <c r="AL636" i="23" s="1"/>
  <c r="S637" i="23"/>
  <c r="AK637" i="23"/>
  <c r="AD637" i="23"/>
  <c r="AG637" i="23" s="1"/>
  <c r="AI637" i="23"/>
  <c r="Y638" i="23"/>
  <c r="AK638" i="23"/>
  <c r="AD638" i="23"/>
  <c r="AE638" i="23" s="1"/>
  <c r="AI638" i="23"/>
  <c r="Q639" i="23"/>
  <c r="AK639" i="23"/>
  <c r="AD639" i="23"/>
  <c r="AI639" i="23"/>
  <c r="AK640" i="23"/>
  <c r="AD640" i="23"/>
  <c r="AI640" i="23"/>
  <c r="K641" i="23"/>
  <c r="AK641" i="23"/>
  <c r="AD641" i="23"/>
  <c r="AG641" i="23" s="1"/>
  <c r="AI641" i="23"/>
  <c r="AD642" i="23"/>
  <c r="AG642" i="23" s="1"/>
  <c r="AI642" i="23"/>
  <c r="AL642" i="23" s="1"/>
  <c r="AK643" i="23"/>
  <c r="AD643" i="23"/>
  <c r="AI643" i="23"/>
  <c r="AK644" i="23"/>
  <c r="AD644" i="23"/>
  <c r="AE644" i="23" s="1"/>
  <c r="AI644" i="23"/>
  <c r="AL644" i="23" s="1"/>
  <c r="AK645" i="23"/>
  <c r="AD645" i="23"/>
  <c r="AG645" i="23" s="1"/>
  <c r="AI645" i="23"/>
  <c r="AL645" i="23" s="1"/>
  <c r="AK646" i="23"/>
  <c r="AD646" i="23"/>
  <c r="AE646" i="23" s="1"/>
  <c r="AI646" i="23"/>
  <c r="AL646" i="23" s="1"/>
  <c r="AK647" i="23"/>
  <c r="AD647" i="23"/>
  <c r="AI647" i="23"/>
  <c r="AA648" i="23"/>
  <c r="AK648" i="23"/>
  <c r="AD648" i="23"/>
  <c r="AF648" i="23" s="1"/>
  <c r="AI648" i="23"/>
  <c r="AL648" i="23" s="1"/>
  <c r="AK649" i="23"/>
  <c r="AD649" i="23"/>
  <c r="AE649" i="23" s="1"/>
  <c r="AI649" i="23"/>
  <c r="I650" i="23"/>
  <c r="AK650" i="23"/>
  <c r="AD650" i="23"/>
  <c r="AG650" i="23" s="1"/>
  <c r="AI650" i="23"/>
  <c r="K651" i="23"/>
  <c r="AK651" i="23"/>
  <c r="AD651" i="23"/>
  <c r="AI651" i="23"/>
  <c r="AK652" i="23"/>
  <c r="AD652" i="23"/>
  <c r="AI652" i="23"/>
  <c r="AL652" i="23" s="1"/>
  <c r="AA653" i="23"/>
  <c r="AK653" i="23"/>
  <c r="AD653" i="23"/>
  <c r="AI653" i="23"/>
  <c r="AD654" i="23"/>
  <c r="AE654" i="23" s="1"/>
  <c r="AI654" i="23"/>
  <c r="AL654" i="23" s="1"/>
  <c r="Y656" i="23"/>
  <c r="AK656" i="23"/>
  <c r="AD656" i="23"/>
  <c r="AI656" i="23"/>
  <c r="AK657" i="23"/>
  <c r="AD657" i="23"/>
  <c r="AG657" i="23" s="1"/>
  <c r="AI657" i="23"/>
  <c r="AL657" i="23" s="1"/>
  <c r="AK658" i="23"/>
  <c r="AD658" i="23"/>
  <c r="AG658" i="23" s="1"/>
  <c r="AI658" i="23"/>
  <c r="AL658" i="23" s="1"/>
  <c r="AK659" i="23"/>
  <c r="AD659" i="23"/>
  <c r="AE659" i="23" s="1"/>
  <c r="AI659" i="23"/>
  <c r="AL659" i="23" s="1"/>
  <c r="I660" i="23"/>
  <c r="AK660" i="23"/>
  <c r="AD660" i="23"/>
  <c r="AG660" i="23" s="1"/>
  <c r="AI660" i="23"/>
  <c r="AL660" i="23" s="1"/>
  <c r="AK661" i="23"/>
  <c r="AD661" i="23"/>
  <c r="AG661" i="23" s="1"/>
  <c r="AI661" i="23"/>
  <c r="AL661" i="23" s="1"/>
  <c r="AD662" i="23"/>
  <c r="AF662" i="23" s="1"/>
  <c r="AI662" i="23"/>
  <c r="AL662" i="23" s="1"/>
  <c r="I663" i="23"/>
  <c r="AK663" i="23"/>
  <c r="AD663" i="23"/>
  <c r="AE663" i="23" s="1"/>
  <c r="AI663" i="23"/>
  <c r="AK664" i="23"/>
  <c r="AD664" i="23"/>
  <c r="AG664" i="23" s="1"/>
  <c r="AI664" i="23"/>
  <c r="S665" i="23"/>
  <c r="AK665" i="23"/>
  <c r="AD665" i="23"/>
  <c r="AF665" i="23" s="1"/>
  <c r="AI665" i="23"/>
  <c r="AL665" i="23" s="1"/>
  <c r="AK666" i="23"/>
  <c r="AD666" i="23"/>
  <c r="AE666" i="23" s="1"/>
  <c r="AI666" i="23"/>
  <c r="S667" i="23"/>
  <c r="AK667" i="23"/>
  <c r="AD667" i="23"/>
  <c r="AE667" i="23" s="1"/>
  <c r="AI667" i="23"/>
  <c r="AL667" i="23" s="1"/>
  <c r="AK668" i="23"/>
  <c r="AD668" i="23"/>
  <c r="AI668" i="23"/>
  <c r="AL668" i="23" s="1"/>
  <c r="AK669" i="23"/>
  <c r="AD669" i="23"/>
  <c r="AE669" i="23" s="1"/>
  <c r="AI669" i="23"/>
  <c r="AL669" i="23" s="1"/>
  <c r="AK670" i="23"/>
  <c r="AD670" i="23"/>
  <c r="AE670" i="23" s="1"/>
  <c r="AI670" i="23"/>
  <c r="AK671" i="23"/>
  <c r="AD671" i="23"/>
  <c r="AE671" i="23" s="1"/>
  <c r="AI671" i="23"/>
  <c r="M672" i="23"/>
  <c r="AK672" i="23"/>
  <c r="AD672" i="23"/>
  <c r="AG672" i="23" s="1"/>
  <c r="AI672" i="23"/>
  <c r="AK673" i="23"/>
  <c r="AD673" i="23"/>
  <c r="AG673" i="23" s="1"/>
  <c r="AI673" i="23"/>
  <c r="AL673" i="23" s="1"/>
  <c r="I674" i="23"/>
  <c r="AK674" i="23"/>
  <c r="AD674" i="23"/>
  <c r="AG674" i="23" s="1"/>
  <c r="AI674" i="23"/>
  <c r="AL674" i="23" s="1"/>
  <c r="S675" i="23"/>
  <c r="AK675" i="23"/>
  <c r="AD675" i="23"/>
  <c r="AE675" i="23" s="1"/>
  <c r="AI675" i="23"/>
  <c r="I676" i="23"/>
  <c r="AK676" i="23"/>
  <c r="AD676" i="23"/>
  <c r="AG676" i="23" s="1"/>
  <c r="AI676" i="23"/>
  <c r="AL676" i="23" s="1"/>
  <c r="M677" i="23"/>
  <c r="AK677" i="23"/>
  <c r="AD677" i="23"/>
  <c r="AE677" i="23" s="1"/>
  <c r="AI677" i="23"/>
  <c r="AL677" i="23" s="1"/>
  <c r="I678" i="23"/>
  <c r="AK678" i="23"/>
  <c r="AD678" i="23"/>
  <c r="AF678" i="23" s="1"/>
  <c r="AI678" i="23"/>
  <c r="K679" i="23"/>
  <c r="AK679" i="23"/>
  <c r="AD679" i="23"/>
  <c r="AG679" i="23" s="1"/>
  <c r="AI679" i="23"/>
  <c r="AL679" i="23" s="1"/>
  <c r="I680" i="23"/>
  <c r="AK680" i="23"/>
  <c r="AD680" i="23"/>
  <c r="AF680" i="23" s="1"/>
  <c r="AI680" i="23"/>
  <c r="AK681" i="23"/>
  <c r="AD681" i="23"/>
  <c r="AE681" i="23" s="1"/>
  <c r="AI681" i="23"/>
  <c r="U682" i="23"/>
  <c r="AK682" i="23"/>
  <c r="AD682" i="23"/>
  <c r="AI682" i="23"/>
  <c r="AK683" i="23"/>
  <c r="AD683" i="23"/>
  <c r="AI683" i="23"/>
  <c r="Y684" i="23"/>
  <c r="AK684" i="23"/>
  <c r="AD684" i="23"/>
  <c r="AF684" i="23" s="1"/>
  <c r="AI684" i="23"/>
  <c r="W685" i="23"/>
  <c r="AK685" i="23"/>
  <c r="AD685" i="23"/>
  <c r="AE685" i="23" s="1"/>
  <c r="AI685" i="23"/>
  <c r="AL685" i="23" s="1"/>
  <c r="Y686" i="23"/>
  <c r="AK686" i="23"/>
  <c r="AD686" i="23"/>
  <c r="AE686" i="23" s="1"/>
  <c r="AI686" i="23"/>
  <c r="AK687" i="23"/>
  <c r="AD687" i="23"/>
  <c r="AG687" i="23" s="1"/>
  <c r="AI687" i="23"/>
  <c r="AL687" i="23" s="1"/>
  <c r="AK688" i="23"/>
  <c r="AD688" i="23"/>
  <c r="AI688" i="23"/>
  <c r="AK689" i="23"/>
  <c r="AD689" i="23"/>
  <c r="AF689" i="23" s="1"/>
  <c r="AI689" i="23"/>
  <c r="AL689" i="23" s="1"/>
  <c r="S690" i="23"/>
  <c r="AK690" i="23"/>
  <c r="AD690" i="23"/>
  <c r="AF690" i="23" s="1"/>
  <c r="AI690" i="23"/>
  <c r="AL690" i="23" s="1"/>
  <c r="K691" i="23"/>
  <c r="AK691" i="23"/>
  <c r="AD691" i="23"/>
  <c r="AG691" i="23" s="1"/>
  <c r="AI691" i="23"/>
  <c r="AL691" i="23" s="1"/>
  <c r="S692" i="23"/>
  <c r="AK692" i="23"/>
  <c r="AD692" i="23"/>
  <c r="AE692" i="23" s="1"/>
  <c r="AI692" i="23"/>
  <c r="AL692" i="23" s="1"/>
  <c r="AK693" i="23"/>
  <c r="AD693" i="23"/>
  <c r="AI693" i="23"/>
  <c r="AL693" i="23" s="1"/>
  <c r="AK694" i="23"/>
  <c r="AD694" i="23"/>
  <c r="AI694" i="23"/>
  <c r="K695" i="23"/>
  <c r="AK695" i="23"/>
  <c r="AD695" i="23"/>
  <c r="AG695" i="23" s="1"/>
  <c r="AI695" i="23"/>
  <c r="AL695" i="23" s="1"/>
  <c r="I696" i="23"/>
  <c r="AK696" i="23"/>
  <c r="AD696" i="23"/>
  <c r="AF696" i="23" s="1"/>
  <c r="AI696" i="23"/>
  <c r="AK697" i="23"/>
  <c r="AD697" i="23"/>
  <c r="AE697" i="23" s="1"/>
  <c r="AI697" i="23"/>
  <c r="AK698" i="23"/>
  <c r="AD698" i="23"/>
  <c r="AI698" i="23"/>
  <c r="AL698" i="23" s="1"/>
  <c r="I699" i="23"/>
  <c r="AK699" i="23"/>
  <c r="AD699" i="23"/>
  <c r="AI699" i="23"/>
  <c r="AL699" i="23" s="1"/>
  <c r="AK700" i="23"/>
  <c r="AD700" i="23"/>
  <c r="AF700" i="23" s="1"/>
  <c r="AI700" i="23"/>
  <c r="S701" i="23"/>
  <c r="AK701" i="23"/>
  <c r="AD701" i="23"/>
  <c r="AI701" i="23"/>
  <c r="AL701" i="23" s="1"/>
  <c r="AK702" i="23"/>
  <c r="AD702" i="23"/>
  <c r="AI702" i="23"/>
  <c r="AL702" i="23" s="1"/>
  <c r="AK703" i="23"/>
  <c r="AD703" i="23"/>
  <c r="AG703" i="23" s="1"/>
  <c r="AI703" i="23"/>
  <c r="K704" i="23"/>
  <c r="AK704" i="23"/>
  <c r="AD704" i="23"/>
  <c r="AF704" i="23" s="1"/>
  <c r="AI704" i="23"/>
  <c r="AK705" i="23"/>
  <c r="AD705" i="23"/>
  <c r="AI705" i="23"/>
  <c r="AL705" i="23" s="1"/>
  <c r="K706" i="23"/>
  <c r="AK706" i="23"/>
  <c r="AD706" i="23"/>
  <c r="AI706" i="23"/>
  <c r="AL706" i="23" s="1"/>
  <c r="U707" i="23"/>
  <c r="AK707" i="23"/>
  <c r="AD707" i="23"/>
  <c r="AE707" i="23" s="1"/>
  <c r="AI707" i="23"/>
  <c r="I708" i="23"/>
  <c r="AK708" i="23"/>
  <c r="AD708" i="23"/>
  <c r="AG708" i="23" s="1"/>
  <c r="AI708" i="23"/>
  <c r="AL708" i="23" s="1"/>
  <c r="AK709" i="23"/>
  <c r="AD709" i="23"/>
  <c r="AE709" i="23" s="1"/>
  <c r="AI709" i="23"/>
  <c r="AL709" i="23" s="1"/>
  <c r="I710" i="23"/>
  <c r="AD710" i="23"/>
  <c r="AE710" i="23" s="1"/>
  <c r="AI710" i="23"/>
  <c r="AL710" i="23" s="1"/>
  <c r="I711" i="23"/>
  <c r="AK711" i="23"/>
  <c r="AD711" i="23"/>
  <c r="AF711" i="23" s="1"/>
  <c r="AI711" i="23"/>
  <c r="S712" i="23"/>
  <c r="AK712" i="23"/>
  <c r="AD712" i="23"/>
  <c r="AG712" i="23" s="1"/>
  <c r="AI712" i="23"/>
  <c r="AK713" i="23"/>
  <c r="AD713" i="23"/>
  <c r="AF713" i="23" s="1"/>
  <c r="AI713" i="23"/>
  <c r="K715" i="23"/>
  <c r="AK715" i="23"/>
  <c r="AD715" i="23"/>
  <c r="AE715" i="23" s="1"/>
  <c r="AI715" i="23"/>
  <c r="M717" i="23"/>
  <c r="AK717" i="23"/>
  <c r="AD717" i="23"/>
  <c r="AF717" i="23" s="1"/>
  <c r="AI717" i="23"/>
  <c r="AK718" i="23"/>
  <c r="AD718" i="23"/>
  <c r="AE718" i="23" s="1"/>
  <c r="AI718" i="23"/>
  <c r="AK719" i="23"/>
  <c r="AD719" i="23"/>
  <c r="AG719" i="23" s="1"/>
  <c r="AI719" i="23"/>
  <c r="AK720" i="23"/>
  <c r="AD720" i="23"/>
  <c r="AG720" i="23" s="1"/>
  <c r="AI720" i="23"/>
  <c r="AL720" i="23" s="1"/>
  <c r="AK721" i="23"/>
  <c r="AD721" i="23"/>
  <c r="AF721" i="23" s="1"/>
  <c r="AI721" i="23"/>
  <c r="W722" i="23"/>
  <c r="AK722" i="23"/>
  <c r="AD722" i="23"/>
  <c r="AE722" i="23" s="1"/>
  <c r="AI722" i="23"/>
  <c r="AL722" i="23" s="1"/>
  <c r="AK723" i="23"/>
  <c r="AD723" i="23"/>
  <c r="AE723" i="23" s="1"/>
  <c r="AI723" i="23"/>
  <c r="S724" i="23"/>
  <c r="AK724" i="23"/>
  <c r="AD724" i="23"/>
  <c r="AG724" i="23" s="1"/>
  <c r="AI724" i="23"/>
  <c r="AL724" i="23" s="1"/>
  <c r="AK725" i="23"/>
  <c r="AD725" i="23"/>
  <c r="AI725" i="23"/>
  <c r="W726" i="23"/>
  <c r="AK726" i="23"/>
  <c r="AD726" i="23"/>
  <c r="AI726" i="23"/>
  <c r="AL726" i="23" s="1"/>
  <c r="AK727" i="23"/>
  <c r="AD727" i="23"/>
  <c r="AE727" i="23" s="1"/>
  <c r="AI727" i="23"/>
  <c r="AL727" i="23" s="1"/>
  <c r="W728" i="23"/>
  <c r="AK728" i="23"/>
  <c r="AD728" i="23"/>
  <c r="AG728" i="23" s="1"/>
  <c r="AI728" i="23"/>
  <c r="AL728" i="23" s="1"/>
  <c r="S729" i="23"/>
  <c r="AK729" i="23"/>
  <c r="AD729" i="23"/>
  <c r="AF729" i="23" s="1"/>
  <c r="AI729" i="23"/>
  <c r="S730" i="23"/>
  <c r="AK730" i="23"/>
  <c r="AD730" i="23"/>
  <c r="AE730" i="23" s="1"/>
  <c r="AI730" i="23"/>
  <c r="K731" i="23"/>
  <c r="AK731" i="23"/>
  <c r="AD731" i="23"/>
  <c r="AE731" i="23" s="1"/>
  <c r="AI731" i="23"/>
  <c r="AK732" i="23"/>
  <c r="AD732" i="23"/>
  <c r="AG732" i="23" s="1"/>
  <c r="AI732" i="23"/>
  <c r="AL732" i="23" s="1"/>
  <c r="S733" i="23"/>
  <c r="AK733" i="23"/>
  <c r="AD733" i="23"/>
  <c r="AI733" i="23"/>
  <c r="AK734" i="23"/>
  <c r="AD734" i="23"/>
  <c r="AE734" i="23" s="1"/>
  <c r="AI734" i="23"/>
  <c r="AL734" i="23" s="1"/>
  <c r="AK735" i="23"/>
  <c r="AD735" i="23"/>
  <c r="AG735" i="23" s="1"/>
  <c r="AI735" i="23"/>
  <c r="AL735" i="23" s="1"/>
  <c r="Y736" i="23"/>
  <c r="AK736" i="23"/>
  <c r="AD736" i="23"/>
  <c r="AE736" i="23" s="1"/>
  <c r="AI736" i="23"/>
  <c r="AL736" i="23" s="1"/>
  <c r="AK737" i="23"/>
  <c r="AD737" i="23"/>
  <c r="AF737" i="23" s="1"/>
  <c r="AI737" i="23"/>
  <c r="AK738" i="23"/>
  <c r="AD738" i="23"/>
  <c r="AE738" i="23" s="1"/>
  <c r="AI738" i="23"/>
  <c r="AK739" i="23"/>
  <c r="AD739" i="23"/>
  <c r="AE739" i="23" s="1"/>
  <c r="AI739" i="23"/>
  <c r="AL739" i="23" s="1"/>
  <c r="AK740" i="23"/>
  <c r="AD740" i="23"/>
  <c r="AI740" i="23"/>
  <c r="AL740" i="23" s="1"/>
  <c r="AK741" i="23"/>
  <c r="AD741" i="23"/>
  <c r="AI741" i="23"/>
  <c r="AL741" i="23" s="1"/>
  <c r="K742" i="23"/>
  <c r="AK742" i="23"/>
  <c r="AD742" i="23"/>
  <c r="AF742" i="23" s="1"/>
  <c r="AI742" i="23"/>
  <c r="AL742" i="23" s="1"/>
  <c r="AK743" i="23"/>
  <c r="AD743" i="23"/>
  <c r="AF743" i="23" s="1"/>
  <c r="AI743" i="23"/>
  <c r="AL743" i="23" s="1"/>
  <c r="O744" i="23"/>
  <c r="AK744" i="23"/>
  <c r="AD744" i="23"/>
  <c r="AG744" i="23" s="1"/>
  <c r="AI744" i="23"/>
  <c r="AL744" i="23" s="1"/>
  <c r="S745" i="23"/>
  <c r="AK745" i="23"/>
  <c r="AD745" i="23"/>
  <c r="AF745" i="23" s="1"/>
  <c r="AI745" i="23"/>
  <c r="AK746" i="23"/>
  <c r="AD746" i="23"/>
  <c r="AE746" i="23" s="1"/>
  <c r="AI746" i="23"/>
  <c r="S747" i="23"/>
  <c r="AD747" i="23"/>
  <c r="AE747" i="23" s="1"/>
  <c r="AI747" i="23"/>
  <c r="AL747" i="23" s="1"/>
  <c r="AA748" i="23"/>
  <c r="AK748" i="23"/>
  <c r="AD748" i="23"/>
  <c r="AI748" i="23"/>
  <c r="AL748" i="23" s="1"/>
  <c r="M749" i="23"/>
  <c r="AK749" i="23"/>
  <c r="AD749" i="23"/>
  <c r="AI749" i="23"/>
  <c r="K750" i="23"/>
  <c r="AK750" i="23"/>
  <c r="AD750" i="23"/>
  <c r="AE750" i="23" s="1"/>
  <c r="AI750" i="23"/>
  <c r="S751" i="23"/>
  <c r="AK751" i="23"/>
  <c r="AD751" i="23"/>
  <c r="AI751" i="23"/>
  <c r="AK752" i="23"/>
  <c r="AD752" i="23"/>
  <c r="AI752" i="23"/>
  <c r="AK754" i="23"/>
  <c r="AD754" i="23"/>
  <c r="AF754" i="23" s="1"/>
  <c r="AI754" i="23"/>
  <c r="AL754" i="23" s="1"/>
  <c r="O758" i="23"/>
  <c r="AK758" i="23"/>
  <c r="AD758" i="23"/>
  <c r="AG758" i="23" s="1"/>
  <c r="AI758" i="23"/>
  <c r="AL758" i="23" s="1"/>
  <c r="U759" i="23"/>
  <c r="AK759" i="23"/>
  <c r="AD759" i="23"/>
  <c r="AI759" i="23"/>
  <c r="S760" i="23"/>
  <c r="AK760" i="23"/>
  <c r="AD760" i="23"/>
  <c r="AF760" i="23" s="1"/>
  <c r="AI760" i="23"/>
  <c r="U761" i="23"/>
  <c r="AK761" i="23"/>
  <c r="AD761" i="23"/>
  <c r="AI761" i="23"/>
  <c r="AK762" i="23"/>
  <c r="AD762" i="23"/>
  <c r="AE762" i="23" s="1"/>
  <c r="AI762" i="23"/>
  <c r="AL762" i="23" s="1"/>
  <c r="Y763" i="23"/>
  <c r="AK763" i="23"/>
  <c r="AD763" i="23"/>
  <c r="AG763" i="23" s="1"/>
  <c r="AI763" i="23"/>
  <c r="W764" i="23"/>
  <c r="AK764" i="23"/>
  <c r="AD764" i="23"/>
  <c r="AE764" i="23" s="1"/>
  <c r="AI764" i="23"/>
  <c r="AK765" i="23"/>
  <c r="AD765" i="23"/>
  <c r="AF765" i="23" s="1"/>
  <c r="AI765" i="23"/>
  <c r="Q766" i="23"/>
  <c r="AK766" i="23"/>
  <c r="AD766" i="23"/>
  <c r="AE766" i="23" s="1"/>
  <c r="AI766" i="23"/>
  <c r="AK767" i="23"/>
  <c r="AD767" i="23"/>
  <c r="AI767" i="23"/>
  <c r="U768" i="23"/>
  <c r="AK768" i="23"/>
  <c r="AD768" i="23"/>
  <c r="AE768" i="23" s="1"/>
  <c r="AI768" i="23"/>
  <c r="AL768" i="23" s="1"/>
  <c r="Y769" i="23"/>
  <c r="AK769" i="23"/>
  <c r="AD769" i="23"/>
  <c r="AI769" i="23"/>
  <c r="S770" i="23"/>
  <c r="AK770" i="23"/>
  <c r="AD770" i="23"/>
  <c r="AG770" i="23" s="1"/>
  <c r="AI770" i="23"/>
  <c r="AL770" i="23" s="1"/>
  <c r="AK771" i="23"/>
  <c r="AD771" i="23"/>
  <c r="AF771" i="23" s="1"/>
  <c r="AI771" i="23"/>
  <c r="AK772" i="23"/>
  <c r="AD772" i="23"/>
  <c r="AE772" i="23" s="1"/>
  <c r="AI772" i="23"/>
  <c r="AL772" i="23" s="1"/>
  <c r="AK773" i="23"/>
  <c r="AD773" i="23"/>
  <c r="AI773" i="23"/>
  <c r="AL773" i="23" s="1"/>
  <c r="Y774" i="23"/>
  <c r="AK774" i="23"/>
  <c r="AD774" i="23"/>
  <c r="AE774" i="23" s="1"/>
  <c r="AI774" i="23"/>
  <c r="AL774" i="23" s="1"/>
  <c r="W775" i="23"/>
  <c r="AK775" i="23"/>
  <c r="AD775" i="23"/>
  <c r="AI775" i="23"/>
  <c r="U776" i="23"/>
  <c r="AK776" i="23"/>
  <c r="AD776" i="23"/>
  <c r="AI776" i="23"/>
  <c r="AD777" i="23"/>
  <c r="AI777" i="23"/>
  <c r="AL777" i="23" s="1"/>
  <c r="I778" i="23"/>
  <c r="AK778" i="23"/>
  <c r="AD778" i="23"/>
  <c r="AG778" i="23" s="1"/>
  <c r="AI778" i="23"/>
  <c r="AL778" i="23" s="1"/>
  <c r="AK779" i="23"/>
  <c r="AD779" i="23"/>
  <c r="AF779" i="23" s="1"/>
  <c r="AI779" i="23"/>
  <c r="Y780" i="23"/>
  <c r="AD780" i="23"/>
  <c r="AE780" i="23" s="1"/>
  <c r="AI780" i="23"/>
  <c r="AL780" i="23" s="1"/>
  <c r="AK781" i="23"/>
  <c r="AD781" i="23"/>
  <c r="AI781" i="23"/>
  <c r="Q782" i="23"/>
  <c r="AK782" i="23"/>
  <c r="AD782" i="23"/>
  <c r="AE782" i="23" s="1"/>
  <c r="AI782" i="23"/>
  <c r="Y783" i="23"/>
  <c r="AD783" i="23"/>
  <c r="AI783" i="23"/>
  <c r="AL783" i="23" s="1"/>
  <c r="I784" i="23"/>
  <c r="AK784" i="23"/>
  <c r="AD784" i="23"/>
  <c r="AG784" i="23" s="1"/>
  <c r="AI784" i="23"/>
  <c r="AL784" i="23" s="1"/>
  <c r="AK785" i="23"/>
  <c r="AD785" i="23"/>
  <c r="AF785" i="23" s="1"/>
  <c r="AI785" i="23"/>
  <c r="S786" i="23"/>
  <c r="AK786" i="23"/>
  <c r="AD786" i="23"/>
  <c r="AE786" i="23" s="1"/>
  <c r="AI786" i="23"/>
  <c r="K787" i="23"/>
  <c r="AK787" i="23"/>
  <c r="AD787" i="23"/>
  <c r="AI787" i="23"/>
  <c r="AD788" i="23"/>
  <c r="AE788" i="23" s="1"/>
  <c r="AI788" i="23"/>
  <c r="AL788" i="23" s="1"/>
  <c r="AK789" i="23"/>
  <c r="AD789" i="23"/>
  <c r="AI789" i="23"/>
  <c r="AL789" i="23" s="1"/>
  <c r="AK790" i="23"/>
  <c r="AD790" i="23"/>
  <c r="AG790" i="23" s="1"/>
  <c r="AI790" i="23"/>
  <c r="AL790" i="23" s="1"/>
  <c r="Y791" i="23"/>
  <c r="AK791" i="23"/>
  <c r="AD791" i="23"/>
  <c r="AE791" i="23" s="1"/>
  <c r="AI791" i="23"/>
  <c r="AA792" i="23"/>
  <c r="AK792" i="23"/>
  <c r="AD792" i="23"/>
  <c r="AG792" i="23" s="1"/>
  <c r="AI792" i="23"/>
  <c r="AK793" i="23"/>
  <c r="AD793" i="23"/>
  <c r="AI793" i="23"/>
  <c r="AL793" i="23" s="1"/>
  <c r="U794" i="23"/>
  <c r="AK794" i="23"/>
  <c r="AD794" i="23"/>
  <c r="AE794" i="23" s="1"/>
  <c r="AI794" i="23"/>
  <c r="Q795" i="23"/>
  <c r="AK795" i="23"/>
  <c r="AD795" i="23"/>
  <c r="AE795" i="23" s="1"/>
  <c r="AI795" i="23"/>
  <c r="AK796" i="23"/>
  <c r="AD796" i="23"/>
  <c r="AI796" i="23"/>
  <c r="AL796" i="23" s="1"/>
  <c r="AK797" i="23"/>
  <c r="AD797" i="23"/>
  <c r="AG797" i="23" s="1"/>
  <c r="AI797" i="23"/>
  <c r="K798" i="23"/>
  <c r="AK798" i="23"/>
  <c r="AD798" i="23"/>
  <c r="AF798" i="23" s="1"/>
  <c r="AI798" i="23"/>
  <c r="AD799" i="23"/>
  <c r="AE799" i="23" s="1"/>
  <c r="AI799" i="23"/>
  <c r="AL799" i="23" s="1"/>
  <c r="AK800" i="23"/>
  <c r="AD800" i="23"/>
  <c r="AI800" i="23"/>
  <c r="AA801" i="23"/>
  <c r="AK801" i="23"/>
  <c r="AD801" i="23"/>
  <c r="AI801" i="23"/>
  <c r="AL801" i="23" s="1"/>
  <c r="AK802" i="23"/>
  <c r="AD802" i="23"/>
  <c r="AI802" i="23"/>
  <c r="M803" i="23"/>
  <c r="AK803" i="23"/>
  <c r="AD803" i="23"/>
  <c r="AF803" i="23" s="1"/>
  <c r="AI803" i="23"/>
  <c r="AL803" i="23" s="1"/>
  <c r="S804" i="23"/>
  <c r="AK804" i="23"/>
  <c r="AD804" i="23"/>
  <c r="AF804" i="23" s="1"/>
  <c r="AI804" i="23"/>
  <c r="AK805" i="23"/>
  <c r="AD805" i="23"/>
  <c r="AG805" i="23" s="1"/>
  <c r="AI805" i="23"/>
  <c r="AL805" i="23" s="1"/>
  <c r="AK806" i="23"/>
  <c r="AD806" i="23"/>
  <c r="AI806" i="23"/>
  <c r="S807" i="23"/>
  <c r="AD807" i="23"/>
  <c r="AG807" i="23" s="1"/>
  <c r="AI807" i="23"/>
  <c r="AL807" i="23" s="1"/>
  <c r="Y808" i="23"/>
  <c r="AK808" i="23"/>
  <c r="AD808" i="23"/>
  <c r="AG808" i="23" s="1"/>
  <c r="AI808" i="23"/>
  <c r="AL808" i="23" s="1"/>
  <c r="Y809" i="23"/>
  <c r="AD809" i="23"/>
  <c r="AG809" i="23" s="1"/>
  <c r="AI809" i="23"/>
  <c r="AL809" i="23" s="1"/>
  <c r="AK810" i="23"/>
  <c r="AD810" i="23"/>
  <c r="AI810" i="23"/>
  <c r="AK811" i="23"/>
  <c r="AD811" i="23"/>
  <c r="AF811" i="23" s="1"/>
  <c r="AI811" i="23"/>
  <c r="U812" i="23"/>
  <c r="AK812" i="23"/>
  <c r="AD812" i="23"/>
  <c r="AE812" i="23" s="1"/>
  <c r="AI812" i="23"/>
  <c r="AL812" i="23" s="1"/>
  <c r="U813" i="23"/>
  <c r="AK813" i="23"/>
  <c r="AD813" i="23"/>
  <c r="AF813" i="23" s="1"/>
  <c r="AI813" i="23"/>
  <c r="AL813" i="23" s="1"/>
  <c r="W814" i="23"/>
  <c r="AK814" i="23"/>
  <c r="AD814" i="23"/>
  <c r="AI814" i="23"/>
  <c r="S815" i="23"/>
  <c r="AD815" i="23"/>
  <c r="AG815" i="23" s="1"/>
  <c r="AI815" i="23"/>
  <c r="AL815" i="23" s="1"/>
  <c r="AA816" i="23"/>
  <c r="AK816" i="23"/>
  <c r="AD816" i="23"/>
  <c r="AG816" i="23" s="1"/>
  <c r="AI816" i="23"/>
  <c r="AD817" i="23"/>
  <c r="AF817" i="23" s="1"/>
  <c r="AI817" i="23"/>
  <c r="AL817" i="23" s="1"/>
  <c r="I818" i="23"/>
  <c r="AK818" i="23"/>
  <c r="AD818" i="23"/>
  <c r="AE818" i="23" s="1"/>
  <c r="AI818" i="23"/>
  <c r="O819" i="23"/>
  <c r="AK819" i="23"/>
  <c r="AD819" i="23"/>
  <c r="AE819" i="23" s="1"/>
  <c r="AI819" i="23"/>
  <c r="U820" i="23"/>
  <c r="AK820" i="23"/>
  <c r="AD820" i="23"/>
  <c r="AE820" i="23" s="1"/>
  <c r="AI820" i="23"/>
  <c r="AL820" i="23" s="1"/>
  <c r="Y821" i="23"/>
  <c r="AK821" i="23"/>
  <c r="AD821" i="23"/>
  <c r="AG821" i="23" s="1"/>
  <c r="AI821" i="23"/>
  <c r="AL821" i="23" s="1"/>
  <c r="W823" i="23"/>
  <c r="AK823" i="23"/>
  <c r="AD823" i="23"/>
  <c r="AI823" i="23"/>
  <c r="AD824" i="23"/>
  <c r="AG824" i="23" s="1"/>
  <c r="AI824" i="23"/>
  <c r="AL824" i="23" s="1"/>
  <c r="AA825" i="23"/>
  <c r="AK825" i="23"/>
  <c r="AD825" i="23"/>
  <c r="AG825" i="23" s="1"/>
  <c r="AI825" i="23"/>
  <c r="W826" i="23"/>
  <c r="AK826" i="23"/>
  <c r="AD826" i="23"/>
  <c r="AG826" i="23" s="1"/>
  <c r="AI826" i="23"/>
  <c r="M827" i="23"/>
  <c r="AD827" i="23"/>
  <c r="AE827" i="23" s="1"/>
  <c r="AI827" i="23"/>
  <c r="AL827" i="23" s="1"/>
  <c r="AK828" i="23"/>
  <c r="AD828" i="23"/>
  <c r="AG828" i="23" s="1"/>
  <c r="AI828" i="23"/>
  <c r="AL828" i="23" s="1"/>
  <c r="AK829" i="23"/>
  <c r="AD829" i="23"/>
  <c r="AI829" i="23"/>
  <c r="S830" i="23"/>
  <c r="AK830" i="23"/>
  <c r="AD830" i="23"/>
  <c r="AE830" i="23" s="1"/>
  <c r="AI830" i="23"/>
  <c r="AL830" i="23" s="1"/>
  <c r="AK831" i="23"/>
  <c r="AD831" i="23"/>
  <c r="AI831" i="23"/>
  <c r="AD832" i="23"/>
  <c r="AE832" i="23" s="1"/>
  <c r="AI832" i="23"/>
  <c r="AL832" i="23" s="1"/>
  <c r="AK833" i="23"/>
  <c r="AD833" i="23"/>
  <c r="AG833" i="23" s="1"/>
  <c r="AI833" i="23"/>
  <c r="K834" i="23"/>
  <c r="AK834" i="23"/>
  <c r="AD834" i="23"/>
  <c r="AG834" i="23" s="1"/>
  <c r="AI834" i="23"/>
  <c r="M835" i="23"/>
  <c r="AD835" i="23"/>
  <c r="AE835" i="23" s="1"/>
  <c r="AI835" i="23"/>
  <c r="AL835" i="23" s="1"/>
  <c r="AK836" i="23"/>
  <c r="AD836" i="23"/>
  <c r="AI836" i="23"/>
  <c r="O837" i="23"/>
  <c r="AK837" i="23"/>
  <c r="AD837" i="23"/>
  <c r="AI837" i="23"/>
  <c r="AL837" i="23" s="1"/>
  <c r="AD838" i="23"/>
  <c r="AE838" i="23" s="1"/>
  <c r="AI838" i="23"/>
  <c r="AL838" i="23" s="1"/>
  <c r="S840" i="23"/>
  <c r="AK840" i="23"/>
  <c r="AD840" i="23"/>
  <c r="AG840" i="23" s="1"/>
  <c r="AI840" i="23"/>
  <c r="AK841" i="23"/>
  <c r="AD841" i="23"/>
  <c r="AI841" i="23"/>
  <c r="S842" i="23"/>
  <c r="AK842" i="23"/>
  <c r="AD842" i="23"/>
  <c r="AE842" i="23" s="1"/>
  <c r="AI842" i="23"/>
  <c r="Y844" i="23"/>
  <c r="AK844" i="23"/>
  <c r="AD844" i="23"/>
  <c r="AE844" i="23" s="1"/>
  <c r="AI844" i="23"/>
  <c r="AA845" i="23"/>
  <c r="AK845" i="23"/>
  <c r="AD845" i="23"/>
  <c r="AE845" i="23" s="1"/>
  <c r="AI845" i="23"/>
  <c r="AL845" i="23" s="1"/>
  <c r="AK846" i="23"/>
  <c r="AD846" i="23"/>
  <c r="AE846" i="23" s="1"/>
  <c r="AI846" i="23"/>
  <c r="AK847" i="23"/>
  <c r="AD847" i="23"/>
  <c r="AF847" i="23" s="1"/>
  <c r="AI847" i="23"/>
  <c r="M848" i="23"/>
  <c r="AK848" i="23"/>
  <c r="AD848" i="23"/>
  <c r="AG848" i="23" s="1"/>
  <c r="AI848" i="23"/>
  <c r="M849" i="23"/>
  <c r="AK849" i="23"/>
  <c r="AD849" i="23"/>
  <c r="AI849" i="23"/>
  <c r="AA850" i="23"/>
  <c r="AK850" i="23"/>
  <c r="AD850" i="23"/>
  <c r="AE850" i="23" s="1"/>
  <c r="AI850" i="23"/>
  <c r="AL850" i="23" s="1"/>
  <c r="U851" i="23"/>
  <c r="AK851" i="23"/>
  <c r="AD851" i="23"/>
  <c r="AI851" i="23"/>
  <c r="AL851" i="23" s="1"/>
  <c r="W852" i="23"/>
  <c r="AK852" i="23"/>
  <c r="AD852" i="23"/>
  <c r="AE852" i="23" s="1"/>
  <c r="AI852" i="23"/>
  <c r="AK853" i="23"/>
  <c r="AD853" i="23"/>
  <c r="AE853" i="23" s="1"/>
  <c r="AI853" i="23"/>
  <c r="AL853" i="23" s="1"/>
  <c r="AD854" i="23"/>
  <c r="AI854" i="23"/>
  <c r="AL854" i="23" s="1"/>
  <c r="AK855" i="23"/>
  <c r="AD855" i="23"/>
  <c r="AI855" i="23"/>
  <c r="M857" i="23"/>
  <c r="AD857" i="23"/>
  <c r="AE857" i="23" s="1"/>
  <c r="AI857" i="23"/>
  <c r="AL857" i="23" s="1"/>
  <c r="AK858" i="23"/>
  <c r="AD858" i="23"/>
  <c r="AI858" i="23"/>
  <c r="Q859" i="23"/>
  <c r="AD859" i="23"/>
  <c r="AE859" i="23" s="1"/>
  <c r="AI859" i="23"/>
  <c r="AL859" i="23" s="1"/>
  <c r="W860" i="23"/>
  <c r="AK860" i="23"/>
  <c r="AD860" i="23"/>
  <c r="AI860" i="23"/>
  <c r="Q861" i="23"/>
  <c r="AK861" i="23"/>
  <c r="AD861" i="23"/>
  <c r="AE861" i="23" s="1"/>
  <c r="AI861" i="23"/>
  <c r="AL861" i="23" s="1"/>
  <c r="AK862" i="23"/>
  <c r="AD862" i="23"/>
  <c r="AE862" i="23" s="1"/>
  <c r="AI862" i="23"/>
  <c r="W863" i="23"/>
  <c r="AK863" i="23"/>
  <c r="AD863" i="23"/>
  <c r="AI863" i="23"/>
  <c r="AL863" i="23" s="1"/>
  <c r="AK864" i="23"/>
  <c r="AD864" i="23"/>
  <c r="AG864" i="23" s="1"/>
  <c r="AI864" i="23"/>
  <c r="S865" i="23"/>
  <c r="AK865" i="23"/>
  <c r="AD865" i="23"/>
  <c r="AE865" i="23" s="1"/>
  <c r="AI865" i="23"/>
  <c r="AL865" i="23" s="1"/>
  <c r="K866" i="23"/>
  <c r="AK866" i="23"/>
  <c r="AD866" i="23"/>
  <c r="AI866" i="23"/>
  <c r="AL866" i="23" s="1"/>
  <c r="AK867" i="23"/>
  <c r="AD867" i="23"/>
  <c r="AE867" i="23" s="1"/>
  <c r="AI867" i="23"/>
  <c r="AK868" i="23"/>
  <c r="AD868" i="23"/>
  <c r="AI868" i="23"/>
  <c r="AK869" i="23"/>
  <c r="AD869" i="23"/>
  <c r="AI869" i="23"/>
  <c r="AL869" i="23" s="1"/>
  <c r="AK870" i="23"/>
  <c r="AD870" i="23"/>
  <c r="AI870" i="23"/>
  <c r="AL870" i="23" s="1"/>
  <c r="AK871" i="23"/>
  <c r="AD871" i="23"/>
  <c r="AI871" i="23"/>
  <c r="AL871" i="23" s="1"/>
  <c r="S872" i="23"/>
  <c r="AK872" i="23"/>
  <c r="AD872" i="23"/>
  <c r="AG872" i="23" s="1"/>
  <c r="AI872" i="23"/>
  <c r="S873" i="23"/>
  <c r="AK873" i="23"/>
  <c r="AD873" i="23"/>
  <c r="AE873" i="23" s="1"/>
  <c r="AI873" i="23"/>
  <c r="AL873" i="23" s="1"/>
  <c r="AA874" i="23"/>
  <c r="AK874" i="23"/>
  <c r="AD874" i="23"/>
  <c r="AF874" i="23" s="1"/>
  <c r="AI874" i="23"/>
  <c r="AL874" i="23" s="1"/>
  <c r="AK875" i="23"/>
  <c r="AD875" i="23"/>
  <c r="AE875" i="23" s="1"/>
  <c r="AI875" i="23"/>
  <c r="AK876" i="23"/>
  <c r="AD876" i="23"/>
  <c r="AI876" i="23"/>
  <c r="Q877" i="23"/>
  <c r="AK877" i="23"/>
  <c r="AD877" i="23"/>
  <c r="AE877" i="23" s="1"/>
  <c r="AI877" i="23"/>
  <c r="AL877" i="23" s="1"/>
  <c r="Y878" i="23"/>
  <c r="AK878" i="23"/>
  <c r="AD878" i="23"/>
  <c r="AE878" i="23" s="1"/>
  <c r="AI878" i="23"/>
  <c r="Y879" i="23"/>
  <c r="AK879" i="23"/>
  <c r="AD879" i="23"/>
  <c r="AE879" i="23" s="1"/>
  <c r="AI879" i="23"/>
  <c r="AL879" i="23" s="1"/>
  <c r="AK880" i="23"/>
  <c r="AD880" i="23"/>
  <c r="AF880" i="23" s="1"/>
  <c r="AI880" i="23"/>
  <c r="AK881" i="23"/>
  <c r="AD881" i="23"/>
  <c r="AI881" i="23"/>
  <c r="AK882" i="23"/>
  <c r="AD882" i="23"/>
  <c r="AE882" i="23" s="1"/>
  <c r="AI882" i="23"/>
  <c r="AA883" i="23"/>
  <c r="AK883" i="23"/>
  <c r="AD883" i="23"/>
  <c r="AE883" i="23" s="1"/>
  <c r="AI883" i="23"/>
  <c r="M884" i="23"/>
  <c r="AK884" i="23"/>
  <c r="AD884" i="23"/>
  <c r="AI884" i="23"/>
  <c r="AK885" i="23"/>
  <c r="AD885" i="23"/>
  <c r="AE885" i="23" s="1"/>
  <c r="AI885" i="23"/>
  <c r="AL885" i="23" s="1"/>
  <c r="AA886" i="23"/>
  <c r="AK886" i="23"/>
  <c r="AD886" i="23"/>
  <c r="AE886" i="23" s="1"/>
  <c r="AI886" i="23"/>
  <c r="Q887" i="23"/>
  <c r="AK887" i="23"/>
  <c r="AD887" i="23"/>
  <c r="AG887" i="23" s="1"/>
  <c r="AI887" i="23"/>
  <c r="AL887" i="23" s="1"/>
  <c r="AK888" i="23"/>
  <c r="AD888" i="23"/>
  <c r="AI888" i="23"/>
  <c r="AK889" i="23"/>
  <c r="AD889" i="23"/>
  <c r="AE889" i="23" s="1"/>
  <c r="AI889" i="23"/>
  <c r="M890" i="23"/>
  <c r="AK890" i="23"/>
  <c r="AD890" i="23"/>
  <c r="AI890" i="23"/>
  <c r="AK891" i="23"/>
  <c r="AD891" i="23"/>
  <c r="AE891" i="23" s="1"/>
  <c r="AI891" i="23"/>
  <c r="AL891" i="23" s="1"/>
  <c r="AK892" i="23"/>
  <c r="AD892" i="23"/>
  <c r="AI892" i="23"/>
  <c r="S893" i="23"/>
  <c r="AK893" i="23"/>
  <c r="AD893" i="23"/>
  <c r="AI893" i="23"/>
  <c r="AL893" i="23" s="1"/>
  <c r="AD894" i="23"/>
  <c r="AE894" i="23" s="1"/>
  <c r="AI894" i="23"/>
  <c r="AL894" i="23" s="1"/>
  <c r="I895" i="23"/>
  <c r="AK895" i="23"/>
  <c r="AD895" i="23"/>
  <c r="AG895" i="23" s="1"/>
  <c r="AI895" i="23"/>
  <c r="AL895" i="23" s="1"/>
  <c r="AK896" i="23"/>
  <c r="AD896" i="23"/>
  <c r="AI896" i="23"/>
  <c r="M897" i="23"/>
  <c r="AK897" i="23"/>
  <c r="AD897" i="23"/>
  <c r="AE897" i="23" s="1"/>
  <c r="AI897" i="23"/>
  <c r="K898" i="23"/>
  <c r="AK898" i="23"/>
  <c r="AD898" i="23"/>
  <c r="AG898" i="23" s="1"/>
  <c r="AI898" i="23"/>
  <c r="Y899" i="23"/>
  <c r="AK899" i="23"/>
  <c r="AD899" i="23"/>
  <c r="AE899" i="23" s="1"/>
  <c r="AI899" i="23"/>
  <c r="AL899" i="23" s="1"/>
  <c r="AD900" i="23"/>
  <c r="AI900" i="23"/>
  <c r="AL900" i="23" s="1"/>
  <c r="AK901" i="23"/>
  <c r="AD901" i="23"/>
  <c r="AI901" i="23"/>
  <c r="AL901" i="23" s="1"/>
  <c r="AK902" i="23"/>
  <c r="AD902" i="23"/>
  <c r="AI902" i="23"/>
  <c r="Q903" i="23"/>
  <c r="AD903" i="23"/>
  <c r="AG903" i="23" s="1"/>
  <c r="AI903" i="23"/>
  <c r="AL903" i="23" s="1"/>
  <c r="Q904" i="23"/>
  <c r="AK904" i="23"/>
  <c r="AD904" i="23"/>
  <c r="AF904" i="23" s="1"/>
  <c r="AI904" i="23"/>
  <c r="AK905" i="23"/>
  <c r="AD905" i="23"/>
  <c r="AE905" i="23" s="1"/>
  <c r="AI905" i="23"/>
  <c r="AL905" i="23" s="1"/>
  <c r="AK906" i="23"/>
  <c r="AD906" i="23"/>
  <c r="AE906" i="23" s="1"/>
  <c r="AI906" i="23"/>
  <c r="AL906" i="23" s="1"/>
  <c r="U907" i="23"/>
  <c r="AD907" i="23"/>
  <c r="AE907" i="23" s="1"/>
  <c r="AI907" i="23"/>
  <c r="AL907" i="23" s="1"/>
  <c r="Y908" i="23"/>
  <c r="AK908" i="23"/>
  <c r="AD908" i="23"/>
  <c r="AI908" i="23"/>
  <c r="U909" i="23"/>
  <c r="AK909" i="23"/>
  <c r="AD909" i="23"/>
  <c r="AI909" i="23"/>
  <c r="AL909" i="23" s="1"/>
  <c r="AA910" i="23"/>
  <c r="AD910" i="23"/>
  <c r="AI910" i="23"/>
  <c r="AL910" i="23" s="1"/>
  <c r="I911" i="23"/>
  <c r="AK911" i="23"/>
  <c r="AD911" i="23"/>
  <c r="AG911" i="23" s="1"/>
  <c r="AI911" i="23"/>
  <c r="AL911" i="23" s="1"/>
  <c r="AK912" i="23"/>
  <c r="AD912" i="23"/>
  <c r="AF912" i="23" s="1"/>
  <c r="AI912" i="23"/>
  <c r="AK913" i="23"/>
  <c r="AD913" i="23"/>
  <c r="AE913" i="23" s="1"/>
  <c r="AI913" i="23"/>
  <c r="AL913" i="23" s="1"/>
  <c r="AK914" i="23"/>
  <c r="AD914" i="23"/>
  <c r="AF914" i="23" s="1"/>
  <c r="AI914" i="23"/>
  <c r="AK915" i="23"/>
  <c r="AD915" i="23"/>
  <c r="AE915" i="23" s="1"/>
  <c r="AI915" i="23"/>
  <c r="AK916" i="23"/>
  <c r="AD916" i="23"/>
  <c r="AI916" i="23"/>
  <c r="AL916" i="23" s="1"/>
  <c r="AK917" i="23"/>
  <c r="AD917" i="23"/>
  <c r="AE917" i="23" s="1"/>
  <c r="AI917" i="23"/>
  <c r="AL917" i="23" s="1"/>
  <c r="AA918" i="23"/>
  <c r="AK918" i="23"/>
  <c r="AD918" i="23"/>
  <c r="AE918" i="23" s="1"/>
  <c r="AI918" i="23"/>
  <c r="Q919" i="23"/>
  <c r="AK919" i="23"/>
  <c r="AD919" i="23"/>
  <c r="AE919" i="23" s="1"/>
  <c r="AI919" i="23"/>
  <c r="AL919" i="23" s="1"/>
  <c r="S920" i="23"/>
  <c r="AK920" i="23"/>
  <c r="AD920" i="23"/>
  <c r="AF920" i="23" s="1"/>
  <c r="AI920" i="23"/>
  <c r="M921" i="23"/>
  <c r="AK921" i="23"/>
  <c r="AD921" i="23"/>
  <c r="AE921" i="23" s="1"/>
  <c r="AI921" i="23"/>
  <c r="AA922" i="23"/>
  <c r="AK922" i="23"/>
  <c r="AD922" i="23"/>
  <c r="AG922" i="23" s="1"/>
  <c r="AI922" i="23"/>
  <c r="AL922" i="23" s="1"/>
  <c r="Y923" i="23"/>
  <c r="AK923" i="23"/>
  <c r="AD923" i="23"/>
  <c r="AI923" i="23"/>
  <c r="M924" i="23"/>
  <c r="AK924" i="23"/>
  <c r="AD924" i="23"/>
  <c r="AI924" i="23"/>
  <c r="AL924" i="23" s="1"/>
  <c r="U925" i="23"/>
  <c r="AK925" i="23"/>
  <c r="AD925" i="23"/>
  <c r="AE925" i="23" s="1"/>
  <c r="AI925" i="23"/>
  <c r="AL925" i="23" s="1"/>
  <c r="K926" i="23"/>
  <c r="AK926" i="23"/>
  <c r="AD926" i="23"/>
  <c r="AI926" i="23"/>
  <c r="AK927" i="23"/>
  <c r="AD927" i="23"/>
  <c r="AI927" i="23"/>
  <c r="AL927" i="23" s="1"/>
  <c r="S928" i="23"/>
  <c r="AK928" i="23"/>
  <c r="AD928" i="23"/>
  <c r="AF928" i="23" s="1"/>
  <c r="AI928" i="23"/>
  <c r="AL928" i="23" s="1"/>
  <c r="AK929" i="23"/>
  <c r="AD929" i="23"/>
  <c r="AE929" i="23" s="1"/>
  <c r="AI929" i="23"/>
  <c r="K930" i="23"/>
  <c r="AK930" i="23"/>
  <c r="AD930" i="23"/>
  <c r="AE930" i="23" s="1"/>
  <c r="AI930" i="23"/>
  <c r="AK931" i="23"/>
  <c r="AD931" i="23"/>
  <c r="AI931" i="23"/>
  <c r="AL931" i="23" s="1"/>
  <c r="AK932" i="23"/>
  <c r="AD932" i="23"/>
  <c r="AG932" i="23" s="1"/>
  <c r="AI932" i="23"/>
  <c r="O933" i="23"/>
  <c r="AK933" i="23"/>
  <c r="AD933" i="23"/>
  <c r="AF933" i="23" s="1"/>
  <c r="AI933" i="23"/>
  <c r="AL933" i="23" s="1"/>
  <c r="AD934" i="23"/>
  <c r="AE934" i="23" s="1"/>
  <c r="AI934" i="23"/>
  <c r="AL934" i="23" s="1"/>
  <c r="AK935" i="23"/>
  <c r="AD935" i="23"/>
  <c r="AG935" i="23" s="1"/>
  <c r="AI935" i="23"/>
  <c r="S936" i="23"/>
  <c r="AK936" i="23"/>
  <c r="AD936" i="23"/>
  <c r="AF936" i="23" s="1"/>
  <c r="AI936" i="23"/>
  <c r="AL936" i="23" s="1"/>
  <c r="S937" i="23"/>
  <c r="AK937" i="23"/>
  <c r="AD937" i="23"/>
  <c r="AE937" i="23" s="1"/>
  <c r="AI937" i="23"/>
  <c r="AL937" i="23" s="1"/>
  <c r="M938" i="23"/>
  <c r="AK938" i="23"/>
  <c r="AD938" i="23"/>
  <c r="AE938" i="23" s="1"/>
  <c r="AI938" i="23"/>
  <c r="AL938" i="23" s="1"/>
  <c r="AK939" i="23"/>
  <c r="AD939" i="23"/>
  <c r="AF939" i="23" s="1"/>
  <c r="AI939" i="23"/>
  <c r="S940" i="23"/>
  <c r="AK940" i="23"/>
  <c r="AD940" i="23"/>
  <c r="AE940" i="23" s="1"/>
  <c r="AI940" i="23"/>
  <c r="AL940" i="23" s="1"/>
  <c r="AK941" i="23"/>
  <c r="AD941" i="23"/>
  <c r="AF941" i="23" s="1"/>
  <c r="AI941" i="23"/>
  <c r="AL941" i="23" s="1"/>
  <c r="I942" i="23"/>
  <c r="AD942" i="23"/>
  <c r="AI942" i="23"/>
  <c r="AL942" i="23" s="1"/>
  <c r="U943" i="23"/>
  <c r="AK943" i="23"/>
  <c r="AD943" i="23"/>
  <c r="AI943" i="23"/>
  <c r="S944" i="23"/>
  <c r="AK944" i="23"/>
  <c r="AD944" i="23"/>
  <c r="AF944" i="23" s="1"/>
  <c r="AI944" i="23"/>
  <c r="AL944" i="23" s="1"/>
  <c r="Q945" i="23"/>
  <c r="AK945" i="23"/>
  <c r="AD945" i="23"/>
  <c r="AI945" i="23"/>
  <c r="AK946" i="23"/>
  <c r="AD946" i="23"/>
  <c r="AI946" i="23"/>
  <c r="W947" i="23"/>
  <c r="AK947" i="23"/>
  <c r="AD947" i="23"/>
  <c r="AF947" i="23" s="1"/>
  <c r="AI947" i="23"/>
  <c r="U948" i="23"/>
  <c r="AK948" i="23"/>
  <c r="AD948" i="23"/>
  <c r="AE948" i="23" s="1"/>
  <c r="AI948" i="23"/>
  <c r="AL948" i="23" s="1"/>
  <c r="AK949" i="23"/>
  <c r="AD949" i="23"/>
  <c r="AF949" i="23" s="1"/>
  <c r="AI949" i="23"/>
  <c r="AL949" i="23" s="1"/>
  <c r="AA950" i="23"/>
  <c r="AD950" i="23"/>
  <c r="AE950" i="23" s="1"/>
  <c r="AI950" i="23"/>
  <c r="AL950" i="23" s="1"/>
  <c r="AK951" i="23"/>
  <c r="AD951" i="23"/>
  <c r="AG951" i="23" s="1"/>
  <c r="AI951" i="23"/>
  <c r="AL951" i="23" s="1"/>
  <c r="O952" i="23"/>
  <c r="AK952" i="23"/>
  <c r="AD952" i="23"/>
  <c r="AI952" i="23"/>
  <c r="AK953" i="23"/>
  <c r="AD953" i="23"/>
  <c r="AE953" i="23" s="1"/>
  <c r="AI953" i="23"/>
  <c r="W954" i="23"/>
  <c r="AK954" i="23"/>
  <c r="AD954" i="23"/>
  <c r="AG954" i="23" s="1"/>
  <c r="AI954" i="23"/>
  <c r="Y955" i="23"/>
  <c r="AK955" i="23"/>
  <c r="AD955" i="23"/>
  <c r="AG955" i="23" s="1"/>
  <c r="AI955" i="23"/>
  <c r="W956" i="23"/>
  <c r="AK956" i="23"/>
  <c r="AD956" i="23"/>
  <c r="AF956" i="23" s="1"/>
  <c r="AI956" i="23"/>
  <c r="AL956" i="23" s="1"/>
  <c r="AK957" i="23"/>
  <c r="AD957" i="23"/>
  <c r="AE957" i="23" s="1"/>
  <c r="AI957" i="23"/>
  <c r="Y958" i="23"/>
  <c r="AK958" i="23"/>
  <c r="AD958" i="23"/>
  <c r="AF958" i="23" s="1"/>
  <c r="AI958" i="23"/>
  <c r="AK959" i="23"/>
  <c r="AD959" i="23"/>
  <c r="AE959" i="23" s="1"/>
  <c r="AI959" i="23"/>
  <c r="AL959" i="23" s="1"/>
  <c r="S960" i="23"/>
  <c r="AK960" i="23"/>
  <c r="AD960" i="23"/>
  <c r="AE960" i="23" s="1"/>
  <c r="AI960" i="23"/>
  <c r="AL960" i="23" s="1"/>
  <c r="AK961" i="23"/>
  <c r="AD961" i="23"/>
  <c r="AE961" i="23" s="1"/>
  <c r="AI961" i="23"/>
  <c r="AK962" i="23"/>
  <c r="AD962" i="23"/>
  <c r="AF962" i="23" s="1"/>
  <c r="AI962" i="23"/>
  <c r="AK963" i="23"/>
  <c r="AD963" i="23"/>
  <c r="AG963" i="23" s="1"/>
  <c r="AI963" i="23"/>
  <c r="U964" i="23"/>
  <c r="AK964" i="23"/>
  <c r="AD964" i="23"/>
  <c r="AF964" i="23" s="1"/>
  <c r="AI964" i="23"/>
  <c r="K966" i="23"/>
  <c r="AD966" i="23"/>
  <c r="AI966" i="23"/>
  <c r="AL966" i="23" s="1"/>
  <c r="AA967" i="23"/>
  <c r="AK967" i="23"/>
  <c r="AD967" i="23"/>
  <c r="AI967" i="23"/>
  <c r="AL967" i="23" s="1"/>
  <c r="O968" i="23"/>
  <c r="AK968" i="23"/>
  <c r="AD968" i="23"/>
  <c r="AI968" i="23"/>
  <c r="AL968" i="23" s="1"/>
  <c r="AK969" i="23"/>
  <c r="AD969" i="23"/>
  <c r="AI969" i="23"/>
  <c r="AD970" i="23"/>
  <c r="AE970" i="23" s="1"/>
  <c r="AI970" i="23"/>
  <c r="AL970" i="23" s="1"/>
  <c r="S971" i="23"/>
  <c r="AK971" i="23"/>
  <c r="AD971" i="23"/>
  <c r="AG971" i="23" s="1"/>
  <c r="AI971" i="23"/>
  <c r="AK972" i="23"/>
  <c r="AD972" i="23"/>
  <c r="AF972" i="23" s="1"/>
  <c r="AI972" i="23"/>
  <c r="AL972" i="23" s="1"/>
  <c r="S973" i="23"/>
  <c r="AK973" i="23"/>
  <c r="AD973" i="23"/>
  <c r="AE973" i="23" s="1"/>
  <c r="AI973" i="23"/>
  <c r="AK974" i="23"/>
  <c r="AD974" i="23"/>
  <c r="AI974" i="23"/>
  <c r="S975" i="23"/>
  <c r="AK975" i="23"/>
  <c r="AD975" i="23"/>
  <c r="AI975" i="23"/>
  <c r="AL975" i="23" s="1"/>
  <c r="S976" i="23"/>
  <c r="AK976" i="23"/>
  <c r="AD976" i="23"/>
  <c r="AE976" i="23" s="1"/>
  <c r="AI976" i="23"/>
  <c r="AL976" i="23" s="1"/>
  <c r="I977" i="23"/>
  <c r="AK977" i="23"/>
  <c r="AD977" i="23"/>
  <c r="AI977" i="23"/>
  <c r="Y978" i="23"/>
  <c r="AK978" i="23"/>
  <c r="AD978" i="23"/>
  <c r="AI978" i="23"/>
  <c r="AK979" i="23"/>
  <c r="AD979" i="23"/>
  <c r="AI979" i="23"/>
  <c r="AK980" i="23"/>
  <c r="AD980" i="23"/>
  <c r="AI980" i="23"/>
  <c r="AL980" i="23" s="1"/>
  <c r="K981" i="23"/>
  <c r="AK981" i="23"/>
  <c r="AD981" i="23"/>
  <c r="AE981" i="23" s="1"/>
  <c r="AI981" i="23"/>
  <c r="AK982" i="23"/>
  <c r="AD982" i="23"/>
  <c r="AF982" i="23" s="1"/>
  <c r="AI982" i="23"/>
  <c r="AL982" i="23" s="1"/>
  <c r="Y983" i="23"/>
  <c r="AK983" i="23"/>
  <c r="AD983" i="23"/>
  <c r="AI983" i="23"/>
  <c r="AK984" i="23"/>
  <c r="AD984" i="23"/>
  <c r="AI984" i="23"/>
  <c r="AL984" i="23" s="1"/>
  <c r="S985" i="23"/>
  <c r="AK985" i="23"/>
  <c r="AD985" i="23"/>
  <c r="AG985" i="23" s="1"/>
  <c r="AI985" i="23"/>
  <c r="AL985" i="23" s="1"/>
  <c r="S986" i="23"/>
  <c r="AK986" i="23"/>
  <c r="AD986" i="23"/>
  <c r="AG986" i="23" s="1"/>
  <c r="AI986" i="23"/>
  <c r="AL986" i="23" s="1"/>
  <c r="AK987" i="23"/>
  <c r="AD987" i="23"/>
  <c r="AI987" i="23"/>
  <c r="AK988" i="23"/>
  <c r="AD988" i="23"/>
  <c r="AF988" i="23" s="1"/>
  <c r="AI988" i="23"/>
  <c r="AL988" i="23" s="1"/>
  <c r="K989" i="23"/>
  <c r="AK989" i="23"/>
  <c r="AD989" i="23"/>
  <c r="AI989" i="23"/>
  <c r="AK990" i="23"/>
  <c r="AD990" i="23"/>
  <c r="AG990" i="23" s="1"/>
  <c r="AI990" i="23"/>
  <c r="AK991" i="23"/>
  <c r="AD991" i="23"/>
  <c r="AI991" i="23"/>
  <c r="S992" i="23"/>
  <c r="AK992" i="23"/>
  <c r="AD992" i="23"/>
  <c r="AE992" i="23" s="1"/>
  <c r="AI992" i="23"/>
  <c r="AL992" i="23" s="1"/>
  <c r="K993" i="23"/>
  <c r="AK993" i="23"/>
  <c r="AD993" i="23"/>
  <c r="AI993" i="23"/>
  <c r="I994" i="23"/>
  <c r="AK994" i="23"/>
  <c r="AD994" i="23"/>
  <c r="AG994" i="23" s="1"/>
  <c r="AI994" i="23"/>
  <c r="AK995" i="23"/>
  <c r="AD995" i="23"/>
  <c r="AI995" i="23"/>
  <c r="O996" i="23"/>
  <c r="AK996" i="23"/>
  <c r="AD996" i="23"/>
  <c r="AI996" i="23"/>
  <c r="AL996" i="23" s="1"/>
  <c r="AK997" i="23"/>
  <c r="AD997" i="23"/>
  <c r="AG997" i="23" s="1"/>
  <c r="AI997" i="23"/>
  <c r="AL997" i="23" s="1"/>
  <c r="AK998" i="23"/>
  <c r="AD998" i="23"/>
  <c r="AE998" i="23" s="1"/>
  <c r="AI998" i="23"/>
  <c r="AL998" i="23" s="1"/>
  <c r="O999" i="23"/>
  <c r="AK999" i="23"/>
  <c r="AD999" i="23"/>
  <c r="AI999" i="23"/>
  <c r="Y1000" i="23"/>
  <c r="AK1000" i="23"/>
  <c r="AD1000" i="23"/>
  <c r="AE1000" i="23" s="1"/>
  <c r="AI1000" i="23"/>
  <c r="K1001" i="23"/>
  <c r="AK1001" i="23"/>
  <c r="AD1001" i="23"/>
  <c r="AE1001" i="23" s="1"/>
  <c r="AI1001" i="23"/>
  <c r="AK1002" i="23"/>
  <c r="AD1002" i="23"/>
  <c r="AG1002" i="23" s="1"/>
  <c r="AI1002" i="23"/>
  <c r="AL1002" i="23" s="1"/>
  <c r="I1003" i="23"/>
  <c r="AK1003" i="23"/>
  <c r="AD1003" i="23"/>
  <c r="AI1003" i="23"/>
  <c r="AK1004" i="23"/>
  <c r="AD1004" i="23"/>
  <c r="AI1004" i="23"/>
  <c r="AL1004" i="23" s="1"/>
  <c r="AA1005" i="23"/>
  <c r="AK1005" i="23"/>
  <c r="AD1005" i="23"/>
  <c r="AF1005" i="23" s="1"/>
  <c r="AI1005" i="23"/>
  <c r="AL1005" i="23" s="1"/>
  <c r="I1006" i="23"/>
  <c r="AD1006" i="23"/>
  <c r="AF1006" i="23" s="1"/>
  <c r="AI1006" i="23"/>
  <c r="AL1006" i="23" s="1"/>
  <c r="AA1007" i="23"/>
  <c r="AK1007" i="23"/>
  <c r="AD1007" i="23"/>
  <c r="AI1007" i="23"/>
  <c r="I1008" i="23"/>
  <c r="AK1008" i="23"/>
  <c r="AD1008" i="23"/>
  <c r="AI1008" i="23"/>
  <c r="AL1008" i="23" s="1"/>
  <c r="AK1009" i="23"/>
  <c r="AD1009" i="23"/>
  <c r="AE1009" i="23" s="1"/>
  <c r="AI1009" i="23"/>
  <c r="Y1010" i="23"/>
  <c r="AK1010" i="23"/>
  <c r="AD1010" i="23"/>
  <c r="AE1010" i="23" s="1"/>
  <c r="AI1010" i="23"/>
  <c r="AK1011" i="23"/>
  <c r="AD1011" i="23"/>
  <c r="AI1011" i="23"/>
  <c r="U1012" i="23"/>
  <c r="AK1012" i="23"/>
  <c r="AD1012" i="23"/>
  <c r="AF1012" i="23" s="1"/>
  <c r="AI1012" i="23"/>
  <c r="S1013" i="23"/>
  <c r="AK1013" i="23"/>
  <c r="AD1013" i="23"/>
  <c r="AI1013" i="23"/>
  <c r="AA1014" i="23"/>
  <c r="AK1014" i="23"/>
  <c r="AD1014" i="23"/>
  <c r="AG1014" i="23" s="1"/>
  <c r="AI1014" i="23"/>
  <c r="S1015" i="23"/>
  <c r="AK1015" i="23"/>
  <c r="AD1015" i="23"/>
  <c r="AI1015" i="23"/>
  <c r="W1016" i="23"/>
  <c r="AK1016" i="23"/>
  <c r="AD1016" i="23"/>
  <c r="AI1016" i="23"/>
  <c r="AL1016" i="23" s="1"/>
  <c r="K1017" i="23"/>
  <c r="AK1017" i="23"/>
  <c r="AD1017" i="23"/>
  <c r="AG1017" i="23" s="1"/>
  <c r="AI1017" i="23"/>
  <c r="AK1018" i="23"/>
  <c r="AD1018" i="23"/>
  <c r="AG1018" i="23" s="1"/>
  <c r="AI1018" i="23"/>
  <c r="AK1019" i="23"/>
  <c r="AD1019" i="23"/>
  <c r="AI1019" i="23"/>
  <c r="I1020" i="23"/>
  <c r="AK1020" i="23"/>
  <c r="AD1020" i="23"/>
  <c r="AI1020" i="23"/>
  <c r="AA1021" i="23"/>
  <c r="AK1021" i="23"/>
  <c r="AD1021" i="23"/>
  <c r="AI1021" i="23"/>
  <c r="AL1021" i="23" s="1"/>
  <c r="AK1022" i="23"/>
  <c r="AD1022" i="23"/>
  <c r="AE1022" i="23" s="1"/>
  <c r="AI1022" i="23"/>
  <c r="Y1023" i="23"/>
  <c r="AK1023" i="23"/>
  <c r="AD1023" i="23"/>
  <c r="AI1023" i="23"/>
  <c r="AK1024" i="23"/>
  <c r="AD1024" i="23"/>
  <c r="AE1024" i="23" s="1"/>
  <c r="AI1024" i="23"/>
  <c r="AL1024" i="23" s="1"/>
  <c r="AK1025" i="23"/>
  <c r="AD1025" i="23"/>
  <c r="AE1025" i="23" s="1"/>
  <c r="AI1025" i="23"/>
  <c r="AL1025" i="23" s="1"/>
  <c r="I1026" i="23"/>
  <c r="AD1026" i="23"/>
  <c r="AG1026" i="23" s="1"/>
  <c r="AI1026" i="23"/>
  <c r="AL1026" i="23" s="1"/>
  <c r="I1027" i="23"/>
  <c r="AK1027" i="23"/>
  <c r="AD1027" i="23"/>
  <c r="AI1027" i="23"/>
  <c r="AK1028" i="23"/>
  <c r="AD1028" i="23"/>
  <c r="AF1028" i="23" s="1"/>
  <c r="AI1028" i="23"/>
  <c r="AL1028" i="23" s="1"/>
  <c r="AK1029" i="23"/>
  <c r="AD1029" i="23"/>
  <c r="AE1029" i="23" s="1"/>
  <c r="AI1029" i="23"/>
  <c r="AA1030" i="23"/>
  <c r="AK1030" i="23"/>
  <c r="AD1030" i="23"/>
  <c r="AE1030" i="23" s="1"/>
  <c r="AI1030" i="23"/>
  <c r="AK1031" i="23"/>
  <c r="AD1031" i="23"/>
  <c r="AI1031" i="23"/>
  <c r="AL1031" i="23" s="1"/>
  <c r="AK1032" i="23"/>
  <c r="AD1032" i="23"/>
  <c r="AI1032" i="23"/>
  <c r="AL1032" i="23" s="1"/>
  <c r="AK1033" i="23"/>
  <c r="AD1033" i="23"/>
  <c r="AE1033" i="23" s="1"/>
  <c r="AI1033" i="23"/>
  <c r="AL1033" i="23" s="1"/>
  <c r="AK1034" i="23"/>
  <c r="AD1034" i="23"/>
  <c r="AF1034" i="23" s="1"/>
  <c r="AI1034" i="23"/>
  <c r="AK1035" i="23"/>
  <c r="AD1035" i="23"/>
  <c r="AE1035" i="23" s="1"/>
  <c r="AI1035" i="23"/>
  <c r="AK1036" i="23"/>
  <c r="AD1036" i="23"/>
  <c r="AG1036" i="23" s="1"/>
  <c r="AI1036" i="23"/>
  <c r="AK1037" i="23"/>
  <c r="AD1037" i="23"/>
  <c r="AI1037" i="23"/>
  <c r="I1038" i="23"/>
  <c r="AK1038" i="23"/>
  <c r="AD1038" i="23"/>
  <c r="AE1038" i="23" s="1"/>
  <c r="AI1038" i="23"/>
  <c r="AD1039" i="23"/>
  <c r="AI1039" i="23"/>
  <c r="AL1039" i="23" s="1"/>
  <c r="AK1040" i="23"/>
  <c r="AD1040" i="23"/>
  <c r="AE1040" i="23" s="1"/>
  <c r="AI1040" i="23"/>
  <c r="AL1040" i="23" s="1"/>
  <c r="K1041" i="23"/>
  <c r="AK1041" i="23"/>
  <c r="AD1041" i="23"/>
  <c r="AE1041" i="23" s="1"/>
  <c r="AI1041" i="23"/>
  <c r="AL1041" i="23" s="1"/>
  <c r="I1042" i="23"/>
  <c r="AK1042" i="23"/>
  <c r="AD1042" i="23"/>
  <c r="AF1042" i="23" s="1"/>
  <c r="AI1042" i="23"/>
  <c r="AL1042" i="23" s="1"/>
  <c r="AK1043" i="23"/>
  <c r="AD1043" i="23"/>
  <c r="AE1043" i="23" s="1"/>
  <c r="AI1043" i="23"/>
  <c r="AK1044" i="23"/>
  <c r="AD1044" i="23"/>
  <c r="AG1044" i="23" s="1"/>
  <c r="AI1044" i="23"/>
  <c r="AK1045" i="23"/>
  <c r="AD1045" i="23"/>
  <c r="AI1045" i="23"/>
  <c r="AL1045" i="23" s="1"/>
  <c r="AA1046" i="23"/>
  <c r="AK1046" i="23"/>
  <c r="AD1046" i="23"/>
  <c r="AF1046" i="23" s="1"/>
  <c r="AI1046" i="23"/>
  <c r="AL1046" i="23" s="1"/>
  <c r="S1047" i="23"/>
  <c r="AK1047" i="23"/>
  <c r="AD1047" i="23"/>
  <c r="AE1047" i="23" s="1"/>
  <c r="AI1047" i="23"/>
  <c r="AL1047" i="23" s="1"/>
  <c r="AK1048" i="23"/>
  <c r="AD1048" i="23"/>
  <c r="AG1048" i="23" s="1"/>
  <c r="AI1048" i="23"/>
  <c r="AL1048" i="23" s="1"/>
  <c r="AA1049" i="23"/>
  <c r="AK1049" i="23"/>
  <c r="AD1049" i="23"/>
  <c r="AE1049" i="23" s="1"/>
  <c r="AI1049" i="23"/>
  <c r="AL1049" i="23" s="1"/>
  <c r="AK1050" i="23"/>
  <c r="AD1050" i="23"/>
  <c r="AE1050" i="23" s="1"/>
  <c r="AI1050" i="23"/>
  <c r="I1051" i="23"/>
  <c r="AK1051" i="23"/>
  <c r="AD1051" i="23"/>
  <c r="AE1051" i="23" s="1"/>
  <c r="AI1051" i="23"/>
  <c r="AL1051" i="23" s="1"/>
  <c r="S1052" i="23"/>
  <c r="AK1052" i="23"/>
  <c r="AD1052" i="23"/>
  <c r="AG1052" i="23" s="1"/>
  <c r="AI1052" i="23"/>
  <c r="AK1053" i="23"/>
  <c r="AD1053" i="23"/>
  <c r="AE1053" i="23" s="1"/>
  <c r="AI1053" i="23"/>
  <c r="AK1054" i="23"/>
  <c r="AD1054" i="23"/>
  <c r="AE1054" i="23" s="1"/>
  <c r="AI1054" i="23"/>
  <c r="AL1054" i="23" s="1"/>
  <c r="AK1055" i="23"/>
  <c r="AD1055" i="23"/>
  <c r="AE1055" i="23" s="1"/>
  <c r="AI1055" i="23"/>
  <c r="AL1055" i="23" s="1"/>
  <c r="U1056" i="23"/>
  <c r="AK1056" i="23"/>
  <c r="AD1056" i="23"/>
  <c r="AG1056" i="23" s="1"/>
  <c r="AI1056" i="23"/>
  <c r="AL1056" i="23" s="1"/>
  <c r="AK1057" i="23"/>
  <c r="AD1057" i="23"/>
  <c r="AE1057" i="23" s="1"/>
  <c r="AI1057" i="23"/>
  <c r="AK1058" i="23"/>
  <c r="AD1058" i="23"/>
  <c r="AF1058" i="23" s="1"/>
  <c r="AI1058" i="23"/>
  <c r="AL1058" i="23" s="1"/>
  <c r="Y1059" i="23"/>
  <c r="AK1059" i="23"/>
  <c r="AD1059" i="23"/>
  <c r="AE1059" i="23" s="1"/>
  <c r="AI1059" i="23"/>
  <c r="AL1059" i="23" s="1"/>
  <c r="U1060" i="23"/>
  <c r="AK1060" i="23"/>
  <c r="AD1060" i="23"/>
  <c r="AG1060" i="23" s="1"/>
  <c r="AI1060" i="23"/>
  <c r="AK1061" i="23"/>
  <c r="AD1061" i="23"/>
  <c r="AE1061" i="23" s="1"/>
  <c r="AI1061" i="23"/>
  <c r="AL1061" i="23" s="1"/>
  <c r="Y1062" i="23"/>
  <c r="AK1062" i="23"/>
  <c r="AD1062" i="23"/>
  <c r="AG1062" i="23" s="1"/>
  <c r="AI1062" i="23"/>
  <c r="AK1063" i="23"/>
  <c r="AD1063" i="23"/>
  <c r="AE1063" i="23" s="1"/>
  <c r="AI1063" i="23"/>
  <c r="AL1063" i="23" s="1"/>
  <c r="AK1064" i="23"/>
  <c r="AD1064" i="23"/>
  <c r="AG1064" i="23" s="1"/>
  <c r="AI1064" i="23"/>
  <c r="AA1065" i="23"/>
  <c r="AK1065" i="23"/>
  <c r="AD1065" i="23"/>
  <c r="AE1065" i="23" s="1"/>
  <c r="AI1065" i="23"/>
  <c r="Y1066" i="23"/>
  <c r="AK1066" i="23"/>
  <c r="AD1066" i="23"/>
  <c r="AI1066" i="23"/>
  <c r="AL1066" i="23" s="1"/>
  <c r="Y1067" i="23"/>
  <c r="AK1067" i="23"/>
  <c r="AD1067" i="23"/>
  <c r="AG1067" i="23" s="1"/>
  <c r="AI1067" i="23"/>
  <c r="AL1067" i="23" s="1"/>
  <c r="S1068" i="23"/>
  <c r="AK1068" i="23"/>
  <c r="AD1068" i="23"/>
  <c r="AF1068" i="23" s="1"/>
  <c r="AI1068" i="23"/>
  <c r="AK1069" i="23"/>
  <c r="AD1069" i="23"/>
  <c r="AE1069" i="23" s="1"/>
  <c r="AI1069" i="23"/>
  <c r="AL1069" i="23" s="1"/>
  <c r="Y1070" i="23"/>
  <c r="AK1070" i="23"/>
  <c r="AD1070" i="23"/>
  <c r="AF1070" i="23" s="1"/>
  <c r="AI1070" i="23"/>
  <c r="Q1071" i="23"/>
  <c r="AD1071" i="23"/>
  <c r="AE1071" i="23" s="1"/>
  <c r="AI1071" i="23"/>
  <c r="AL1071" i="23" s="1"/>
  <c r="I1072" i="23"/>
  <c r="AK1072" i="23"/>
  <c r="AD1072" i="23"/>
  <c r="AG1072" i="23" s="1"/>
  <c r="AI1072" i="23"/>
  <c r="AK1073" i="23"/>
  <c r="AD1073" i="23"/>
  <c r="AE1073" i="23" s="1"/>
  <c r="AI1073" i="23"/>
  <c r="Y1074" i="23"/>
  <c r="AK1074" i="23"/>
  <c r="AD1074" i="23"/>
  <c r="AE1074" i="23" s="1"/>
  <c r="AI1074" i="23"/>
  <c r="AL1074" i="23" s="1"/>
  <c r="AK1075" i="23"/>
  <c r="AD1075" i="23"/>
  <c r="AG1075" i="23" s="1"/>
  <c r="AI1075" i="23"/>
  <c r="AL1075" i="23" s="1"/>
  <c r="AK1076" i="23"/>
  <c r="AD1076" i="23"/>
  <c r="AF1076" i="23" s="1"/>
  <c r="AI1076" i="23"/>
  <c r="AK1077" i="23"/>
  <c r="AD1077" i="23"/>
  <c r="AE1077" i="23" s="1"/>
  <c r="AI1077" i="23"/>
  <c r="AL1077" i="23" s="1"/>
  <c r="Y1078" i="23"/>
  <c r="AK1078" i="23"/>
  <c r="AD1078" i="23"/>
  <c r="AI1078" i="23"/>
  <c r="W1079" i="23"/>
  <c r="AK1079" i="23"/>
  <c r="AD1079" i="23"/>
  <c r="AG1079" i="23" s="1"/>
  <c r="AI1079" i="23"/>
  <c r="Y1080" i="23"/>
  <c r="AK1080" i="23"/>
  <c r="AD1080" i="23"/>
  <c r="AF1080" i="23" s="1"/>
  <c r="AI1080" i="23"/>
  <c r="AA1081" i="23"/>
  <c r="AK1081" i="23"/>
  <c r="AD1081" i="23"/>
  <c r="AI1081" i="23"/>
  <c r="AL1081" i="23" s="1"/>
  <c r="S1082" i="23"/>
  <c r="AK1082" i="23"/>
  <c r="AD1082" i="23"/>
  <c r="AG1082" i="23" s="1"/>
  <c r="AI1082" i="23"/>
  <c r="AK1083" i="23"/>
  <c r="AD1083" i="23"/>
  <c r="AG1083" i="23" s="1"/>
  <c r="AI1083" i="23"/>
  <c r="I1084" i="23"/>
  <c r="AK1084" i="23"/>
  <c r="AD1084" i="23"/>
  <c r="AF1084" i="23" s="1"/>
  <c r="AI1084" i="23"/>
  <c r="I1085" i="23"/>
  <c r="AK1085" i="23"/>
  <c r="AD1085" i="23"/>
  <c r="AE1085" i="23" s="1"/>
  <c r="AI1085" i="23"/>
  <c r="AL1085" i="23" s="1"/>
  <c r="AK1086" i="23"/>
  <c r="AD1086" i="23"/>
  <c r="AI1086" i="23"/>
  <c r="AL1086" i="23" s="1"/>
  <c r="AD1087" i="23"/>
  <c r="AI1087" i="23"/>
  <c r="AL1087" i="23" s="1"/>
  <c r="Q1088" i="23"/>
  <c r="AK1088" i="23"/>
  <c r="AD1088" i="23"/>
  <c r="AI1088" i="23"/>
  <c r="AL1088" i="23" s="1"/>
  <c r="M1089" i="23"/>
  <c r="AK1089" i="23"/>
  <c r="AD1089" i="23"/>
  <c r="AE1089" i="23" s="1"/>
  <c r="AI1089" i="23"/>
  <c r="AK1090" i="23"/>
  <c r="AD1090" i="23"/>
  <c r="AI1090" i="23"/>
  <c r="W1091" i="23"/>
  <c r="AK1091" i="23"/>
  <c r="AD1091" i="23"/>
  <c r="AE1091" i="23" s="1"/>
  <c r="AI1091" i="23"/>
  <c r="AK1092" i="23"/>
  <c r="AD1092" i="23"/>
  <c r="AG1092" i="23" s="1"/>
  <c r="AI1092" i="23"/>
  <c r="AK1093" i="23"/>
  <c r="AD1093" i="23"/>
  <c r="AE1093" i="23" s="1"/>
  <c r="AI1093" i="23"/>
  <c r="Y1094" i="23"/>
  <c r="AK1094" i="23"/>
  <c r="AD1094" i="23"/>
  <c r="AF1094" i="23" s="1"/>
  <c r="AI1094" i="23"/>
  <c r="AK1095" i="23"/>
  <c r="AD1095" i="23"/>
  <c r="AI1095" i="23"/>
  <c r="AL1095" i="23" s="1"/>
  <c r="AK1096" i="23"/>
  <c r="AD1096" i="23"/>
  <c r="AI1096" i="23"/>
  <c r="AL1096" i="23" s="1"/>
  <c r="AK1097" i="23"/>
  <c r="AD1097" i="23"/>
  <c r="AE1097" i="23" s="1"/>
  <c r="AI1097" i="23"/>
  <c r="AL1097" i="23" s="1"/>
  <c r="AK1098" i="23"/>
  <c r="AD1098" i="23"/>
  <c r="AI1098" i="23"/>
  <c r="AL1098" i="23" s="1"/>
  <c r="AK1099" i="23"/>
  <c r="AD1099" i="23"/>
  <c r="AE1099" i="23" s="1"/>
  <c r="AI1099" i="23"/>
  <c r="U1100" i="23"/>
  <c r="AK1100" i="23"/>
  <c r="AD1100" i="23"/>
  <c r="AG1100" i="23" s="1"/>
  <c r="AI1100" i="23"/>
  <c r="AL1100" i="23" s="1"/>
  <c r="AK1101" i="23"/>
  <c r="AD1101" i="23"/>
  <c r="AI1101" i="23"/>
  <c r="AA1102" i="23"/>
  <c r="AK1102" i="23"/>
  <c r="AD1102" i="23"/>
  <c r="AE1102" i="23" s="1"/>
  <c r="AI1102" i="23"/>
  <c r="AK1103" i="23"/>
  <c r="AD1103" i="23"/>
  <c r="AI1103" i="23"/>
  <c r="AL1103" i="23" s="1"/>
  <c r="AK1104" i="23"/>
  <c r="AD1104" i="23"/>
  <c r="AE1104" i="23" s="1"/>
  <c r="AI1104" i="23"/>
  <c r="AL1104" i="23" s="1"/>
  <c r="S1105" i="23"/>
  <c r="AK1105" i="23"/>
  <c r="AD1105" i="23"/>
  <c r="AG1105" i="23" s="1"/>
  <c r="AI1105" i="23"/>
  <c r="AL1105" i="23" s="1"/>
  <c r="AK1106" i="23"/>
  <c r="AD1106" i="23"/>
  <c r="AF1106" i="23" s="1"/>
  <c r="AI1106" i="23"/>
  <c r="AK1114" i="23"/>
  <c r="AD1114" i="23"/>
  <c r="AG1114" i="23" s="1"/>
  <c r="AI1114" i="23"/>
  <c r="AL1114" i="23" s="1"/>
  <c r="AK1115" i="23"/>
  <c r="AD1115" i="23"/>
  <c r="AE1115" i="23" s="1"/>
  <c r="AI1115" i="23"/>
  <c r="Y1116" i="23"/>
  <c r="AK1116" i="23"/>
  <c r="AD1116" i="23"/>
  <c r="AG1116" i="23" s="1"/>
  <c r="AI1116" i="23"/>
  <c r="AK1117" i="23"/>
  <c r="AD1117" i="23"/>
  <c r="AI1117" i="23"/>
  <c r="AK1118" i="23"/>
  <c r="AD1118" i="23"/>
  <c r="AE1118" i="23" s="1"/>
  <c r="AI1118" i="23"/>
  <c r="AL1118" i="23" s="1"/>
  <c r="AK1119" i="23"/>
  <c r="AD1119" i="23"/>
  <c r="AE1119" i="23" s="1"/>
  <c r="AI1119" i="23"/>
  <c r="AL1119" i="23" s="1"/>
  <c r="AK1120" i="23"/>
  <c r="AD1120" i="23"/>
  <c r="AE1120" i="23" s="1"/>
  <c r="AI1120" i="23"/>
  <c r="AL1120" i="23" s="1"/>
  <c r="AK1121" i="23"/>
  <c r="AD1121" i="23"/>
  <c r="AE1121" i="23" s="1"/>
  <c r="AI1121" i="23"/>
  <c r="AK1122" i="23"/>
  <c r="AD1122" i="23"/>
  <c r="AG1122" i="23" s="1"/>
  <c r="AI1122" i="23"/>
  <c r="AK1123" i="23"/>
  <c r="AD1123" i="23"/>
  <c r="AE1123" i="23" s="1"/>
  <c r="AI1123" i="23"/>
  <c r="AK1124" i="23"/>
  <c r="AD1124" i="23"/>
  <c r="AF1124" i="23" s="1"/>
  <c r="AI1124" i="23"/>
  <c r="I1125" i="23"/>
  <c r="AK1125" i="23"/>
  <c r="AD1125" i="23"/>
  <c r="AI1125" i="23"/>
  <c r="AL1125" i="23" s="1"/>
  <c r="Q1126" i="23"/>
  <c r="AK1126" i="23"/>
  <c r="AD1126" i="23"/>
  <c r="AE1126" i="23" s="1"/>
  <c r="AI1126" i="23"/>
  <c r="S1127" i="23"/>
  <c r="AK1127" i="23"/>
  <c r="AD1127" i="23"/>
  <c r="AI1127" i="23"/>
  <c r="AL1127" i="23" s="1"/>
  <c r="AK1128" i="23"/>
  <c r="AD1128" i="23"/>
  <c r="AE1128" i="23" s="1"/>
  <c r="AI1128" i="23"/>
  <c r="W1129" i="23"/>
  <c r="AK1129" i="23"/>
  <c r="AD1129" i="23"/>
  <c r="AE1129" i="23" s="1"/>
  <c r="AI1129" i="23"/>
  <c r="AK1130" i="23"/>
  <c r="AD1130" i="23"/>
  <c r="AG1130" i="23" s="1"/>
  <c r="AI1130" i="23"/>
  <c r="AK1131" i="23"/>
  <c r="AD1131" i="23"/>
  <c r="AI1131" i="23"/>
  <c r="I1132" i="23"/>
  <c r="AK1132" i="23"/>
  <c r="AD1132" i="23"/>
  <c r="AE1132" i="23" s="1"/>
  <c r="AI1132" i="23"/>
  <c r="AK1133" i="23"/>
  <c r="AD1133" i="23"/>
  <c r="AI1133" i="23"/>
  <c r="AL1133" i="23" s="1"/>
  <c r="AK1134" i="23"/>
  <c r="AD1134" i="23"/>
  <c r="AE1134" i="23" s="1"/>
  <c r="AI1134" i="23"/>
  <c r="AK1135" i="23"/>
  <c r="AD1135" i="23"/>
  <c r="AE1135" i="23" s="1"/>
  <c r="AI1135" i="23"/>
  <c r="AD1136" i="23"/>
  <c r="AI1136" i="23"/>
  <c r="AL1136" i="23" s="1"/>
  <c r="AK1137" i="23"/>
  <c r="AD1137" i="23"/>
  <c r="AE1137" i="23" s="1"/>
  <c r="AI1137" i="23"/>
  <c r="AL1137" i="23" s="1"/>
  <c r="AK1138" i="23"/>
  <c r="AD1138" i="23"/>
  <c r="AG1138" i="23" s="1"/>
  <c r="AI1138" i="23"/>
  <c r="AL1138" i="23" s="1"/>
  <c r="K1139" i="23"/>
  <c r="AK1139" i="23"/>
  <c r="AD1139" i="23"/>
  <c r="AF1139" i="23" s="1"/>
  <c r="AI1139" i="23"/>
  <c r="AL1139" i="23" s="1"/>
  <c r="Y1140" i="23"/>
  <c r="AD1140" i="23"/>
  <c r="AE1140" i="23" s="1"/>
  <c r="AI1140" i="23"/>
  <c r="AL1140" i="23" s="1"/>
  <c r="W1141" i="23"/>
  <c r="AK1141" i="23"/>
  <c r="AD1141" i="23"/>
  <c r="AE1141" i="23" s="1"/>
  <c r="AI1141" i="23"/>
  <c r="AL1141" i="23" s="1"/>
  <c r="AK1142" i="23"/>
  <c r="AD1142" i="23"/>
  <c r="AG1142" i="23" s="1"/>
  <c r="AI1142" i="23"/>
  <c r="AL1142" i="23" s="1"/>
  <c r="U1143" i="23"/>
  <c r="AK1143" i="23"/>
  <c r="AD1143" i="23"/>
  <c r="AE1143" i="23" s="1"/>
  <c r="AI1143" i="23"/>
  <c r="AL1143" i="23" s="1"/>
  <c r="Q1144" i="23"/>
  <c r="AK1144" i="23"/>
  <c r="AD1144" i="23"/>
  <c r="AI1144" i="23"/>
  <c r="O1145" i="23"/>
  <c r="AK1145" i="23"/>
  <c r="AD1145" i="23"/>
  <c r="AE1145" i="23" s="1"/>
  <c r="AI1145" i="23"/>
  <c r="AL1145" i="23" s="1"/>
  <c r="Y1146" i="23"/>
  <c r="AK1146" i="23"/>
  <c r="AD1146" i="23"/>
  <c r="AG1146" i="23" s="1"/>
  <c r="AI1146" i="23"/>
  <c r="AL1146" i="23" s="1"/>
  <c r="K1147" i="23"/>
  <c r="AK1147" i="23"/>
  <c r="AD1147" i="23"/>
  <c r="AE1147" i="23" s="1"/>
  <c r="AI1147" i="23"/>
  <c r="AL1147" i="23" s="1"/>
  <c r="Y1148" i="23"/>
  <c r="AD1148" i="23"/>
  <c r="AF1148" i="23" s="1"/>
  <c r="AI1148" i="23"/>
  <c r="AL1148" i="23" s="1"/>
  <c r="S1149" i="23"/>
  <c r="AK1149" i="23"/>
  <c r="AD1149" i="23"/>
  <c r="AE1149" i="23" s="1"/>
  <c r="AI1149" i="23"/>
  <c r="AL1149" i="23" s="1"/>
  <c r="AK1150" i="23"/>
  <c r="AD1150" i="23"/>
  <c r="AG1150" i="23" s="1"/>
  <c r="AI1150" i="23"/>
  <c r="AL1150" i="23" s="1"/>
  <c r="AK1151" i="23"/>
  <c r="AD1151" i="23"/>
  <c r="AE1151" i="23" s="1"/>
  <c r="AI1151" i="23"/>
  <c r="I1152" i="23"/>
  <c r="AD1152" i="23"/>
  <c r="AI1152" i="23"/>
  <c r="AL1152" i="23" s="1"/>
  <c r="AA1153" i="23"/>
  <c r="AK1153" i="23"/>
  <c r="AD1153" i="23"/>
  <c r="AE1153" i="23" s="1"/>
  <c r="AI1153" i="23"/>
  <c r="AL1153" i="23" s="1"/>
  <c r="Y1154" i="23"/>
  <c r="AK1154" i="23"/>
  <c r="AD1154" i="23"/>
  <c r="AG1154" i="23" s="1"/>
  <c r="AI1154" i="23"/>
  <c r="AL1154" i="23" s="1"/>
  <c r="K1155" i="23"/>
  <c r="AK1155" i="23"/>
  <c r="AD1155" i="23"/>
  <c r="AE1155" i="23" s="1"/>
  <c r="AI1155" i="23"/>
  <c r="AL1155" i="23" s="1"/>
  <c r="S1156" i="23"/>
  <c r="AD1156" i="23"/>
  <c r="AE1156" i="23" s="1"/>
  <c r="AI1156" i="23"/>
  <c r="AL1156" i="23" s="1"/>
  <c r="AK1157" i="23"/>
  <c r="AD1157" i="23"/>
  <c r="AE1157" i="23" s="1"/>
  <c r="AI1157" i="23"/>
  <c r="AL1157" i="23" s="1"/>
  <c r="I1158" i="23"/>
  <c r="AK1158" i="23"/>
  <c r="AD1158" i="23"/>
  <c r="AG1158" i="23" s="1"/>
  <c r="AI1158" i="23"/>
  <c r="AL1158" i="23" s="1"/>
  <c r="M1159" i="23"/>
  <c r="AK1159" i="23"/>
  <c r="AD1159" i="23"/>
  <c r="AI1159" i="23"/>
  <c r="K1160" i="23"/>
  <c r="AD1160" i="23"/>
  <c r="AE1160" i="23" s="1"/>
  <c r="AI1160" i="23"/>
  <c r="AL1160" i="23" s="1"/>
  <c r="AK1161" i="23"/>
  <c r="AD1161" i="23"/>
  <c r="AE1161" i="23" s="1"/>
  <c r="AI1161" i="23"/>
  <c r="AL1161" i="23" s="1"/>
  <c r="AK1162" i="23"/>
  <c r="AD1162" i="23"/>
  <c r="AG1162" i="23" s="1"/>
  <c r="AI1162" i="23"/>
  <c r="AL1162" i="23" s="1"/>
  <c r="AK1163" i="23"/>
  <c r="AD1163" i="23"/>
  <c r="AE1163" i="23" s="1"/>
  <c r="AI1163" i="23"/>
  <c r="AL1163" i="23" s="1"/>
  <c r="AK1164" i="23"/>
  <c r="AD1164" i="23"/>
  <c r="AE1164" i="23" s="1"/>
  <c r="AI1164" i="23"/>
  <c r="W1165" i="23"/>
  <c r="AK1165" i="23"/>
  <c r="AD1165" i="23"/>
  <c r="AE1165" i="23" s="1"/>
  <c r="AI1165" i="23"/>
  <c r="U1166" i="23"/>
  <c r="AK1166" i="23"/>
  <c r="AD1166" i="23"/>
  <c r="AG1166" i="23" s="1"/>
  <c r="AI1166" i="23"/>
  <c r="AL1166" i="23" s="1"/>
  <c r="AA1167" i="23"/>
  <c r="AK1167" i="23"/>
  <c r="AD1167" i="23"/>
  <c r="AI1167" i="23"/>
  <c r="Q1168" i="23"/>
  <c r="AK1168" i="23"/>
  <c r="AD1168" i="23"/>
  <c r="AE1168" i="23" s="1"/>
  <c r="AI1168" i="23"/>
  <c r="W1169" i="23"/>
  <c r="AK1169" i="23"/>
  <c r="AD1169" i="23"/>
  <c r="AE1169" i="23" s="1"/>
  <c r="AI1169" i="23"/>
  <c r="AL1169" i="23" s="1"/>
  <c r="AK1170" i="23"/>
  <c r="AD1170" i="23"/>
  <c r="AI1170" i="23"/>
  <c r="AL1170" i="23" s="1"/>
  <c r="M1171" i="23"/>
  <c r="AK1171" i="23"/>
  <c r="AD1171" i="23"/>
  <c r="AE1171" i="23" s="1"/>
  <c r="AI1171" i="23"/>
  <c r="AK1172" i="23"/>
  <c r="AD1172" i="23"/>
  <c r="AE1172" i="23" s="1"/>
  <c r="AI1172" i="23"/>
  <c r="AL1172" i="23" s="1"/>
  <c r="AK1173" i="23"/>
  <c r="AD1173" i="23"/>
  <c r="AE1173" i="23" s="1"/>
  <c r="AI1173" i="23"/>
  <c r="AK1174" i="23"/>
  <c r="AD1174" i="23"/>
  <c r="AG1174" i="23" s="1"/>
  <c r="AI1174" i="23"/>
  <c r="AL1174" i="23" s="1"/>
  <c r="K1175" i="23"/>
  <c r="AK1175" i="23"/>
  <c r="AD1175" i="23"/>
  <c r="AI1175" i="23"/>
  <c r="K1176" i="23"/>
  <c r="AK1176" i="23"/>
  <c r="AD1176" i="23"/>
  <c r="AI1176" i="23"/>
  <c r="AL1176" i="23" s="1"/>
  <c r="Y1177" i="23"/>
  <c r="AK1177" i="23"/>
  <c r="AD1177" i="23"/>
  <c r="AE1177" i="23" s="1"/>
  <c r="AI1177" i="23"/>
  <c r="AL1177" i="23" s="1"/>
  <c r="I1178" i="23"/>
  <c r="AK1178" i="23"/>
  <c r="AD1178" i="23"/>
  <c r="AI1178" i="23"/>
  <c r="AL1178" i="23" s="1"/>
  <c r="M1179" i="23"/>
  <c r="AK1179" i="23"/>
  <c r="AD1179" i="23"/>
  <c r="AE1179" i="23" s="1"/>
  <c r="AI1179" i="23"/>
  <c r="AL1179" i="23" s="1"/>
  <c r="Y1180" i="23"/>
  <c r="AK1180" i="23"/>
  <c r="AD1180" i="23"/>
  <c r="AE1180" i="23" s="1"/>
  <c r="AI1180" i="23"/>
  <c r="AK1181" i="23"/>
  <c r="AD1181" i="23"/>
  <c r="AE1181" i="23" s="1"/>
  <c r="AI1181" i="23"/>
  <c r="Q1182" i="23"/>
  <c r="AK1182" i="23"/>
  <c r="AD1182" i="23"/>
  <c r="AG1182" i="23" s="1"/>
  <c r="AI1182" i="23"/>
  <c r="AL1182" i="23" s="1"/>
  <c r="AK1183" i="23"/>
  <c r="AD1183" i="23"/>
  <c r="AE1183" i="23" s="1"/>
  <c r="AI1183" i="23"/>
  <c r="AL1183" i="23" s="1"/>
  <c r="K1184" i="23"/>
  <c r="AK1184" i="23"/>
  <c r="AD1184" i="23"/>
  <c r="AF1184" i="23" s="1"/>
  <c r="AI1184" i="23"/>
  <c r="AK1185" i="23"/>
  <c r="AD1185" i="23"/>
  <c r="AE1185" i="23" s="1"/>
  <c r="AI1185" i="23"/>
  <c r="AL1185" i="23" s="1"/>
  <c r="AK1186" i="23"/>
  <c r="AD1186" i="23"/>
  <c r="AI1186" i="23"/>
  <c r="AL1186" i="23" s="1"/>
  <c r="M1187" i="23"/>
  <c r="AK1187" i="23"/>
  <c r="AD1187" i="23"/>
  <c r="AI1187" i="23"/>
  <c r="AL1187" i="23" s="1"/>
  <c r="I1188" i="23"/>
  <c r="AD1188" i="23"/>
  <c r="AG1188" i="23" s="1"/>
  <c r="AI1188" i="23"/>
  <c r="AL1188" i="23" s="1"/>
  <c r="AK1189" i="23"/>
  <c r="AD1189" i="23"/>
  <c r="AE1189" i="23" s="1"/>
  <c r="AI1189" i="23"/>
  <c r="O1190" i="23"/>
  <c r="AK1190" i="23"/>
  <c r="AD1190" i="23"/>
  <c r="AG1190" i="23" s="1"/>
  <c r="AI1190" i="23"/>
  <c r="AL1190" i="23" s="1"/>
  <c r="M1191" i="23"/>
  <c r="AK1191" i="23"/>
  <c r="AD1191" i="23"/>
  <c r="AI1191" i="23"/>
  <c r="AL1191" i="23" s="1"/>
  <c r="AA1192" i="23"/>
  <c r="AK1192" i="23"/>
  <c r="AD1192" i="23"/>
  <c r="AE1192" i="23" s="1"/>
  <c r="AI1192" i="23"/>
  <c r="AK1193" i="23"/>
  <c r="AD1193" i="23"/>
  <c r="AE1193" i="23" s="1"/>
  <c r="AI1193" i="23"/>
  <c r="AL1193" i="23" s="1"/>
  <c r="AK1194" i="23"/>
  <c r="AD1194" i="23"/>
  <c r="AI1194" i="23"/>
  <c r="AL1194" i="23" s="1"/>
  <c r="M1195" i="23"/>
  <c r="AK1195" i="23"/>
  <c r="AD1195" i="23"/>
  <c r="AE1195" i="23" s="1"/>
  <c r="AI1195" i="23"/>
  <c r="AK1196" i="23"/>
  <c r="AD1196" i="23"/>
  <c r="AG1196" i="23" s="1"/>
  <c r="AI1196" i="23"/>
  <c r="I1197" i="23"/>
  <c r="AK1197" i="23"/>
  <c r="AD1197" i="23"/>
  <c r="AE1197" i="23" s="1"/>
  <c r="AI1197" i="23"/>
  <c r="AK1198" i="23"/>
  <c r="AD1198" i="23"/>
  <c r="AG1198" i="23" s="1"/>
  <c r="AI1198" i="23"/>
  <c r="AL1198" i="23" s="1"/>
  <c r="AK1199" i="23"/>
  <c r="AD1199" i="23"/>
  <c r="AI1199" i="23"/>
  <c r="K1200" i="23"/>
  <c r="AK1200" i="23"/>
  <c r="AD1200" i="23"/>
  <c r="AF1200" i="23" s="1"/>
  <c r="AI1200" i="23"/>
  <c r="K1201" i="23"/>
  <c r="AK1201" i="23"/>
  <c r="AD1201" i="23"/>
  <c r="AE1201" i="23" s="1"/>
  <c r="AI1201" i="23"/>
  <c r="AL1201" i="23" s="1"/>
  <c r="AK1202" i="23"/>
  <c r="AD1202" i="23"/>
  <c r="AI1202" i="23"/>
  <c r="AL1202" i="23" s="1"/>
  <c r="K1203" i="23"/>
  <c r="AK1203" i="23"/>
  <c r="AD1203" i="23"/>
  <c r="AE1203" i="23" s="1"/>
  <c r="AI1203" i="23"/>
  <c r="Q1204" i="23"/>
  <c r="AK1204" i="23"/>
  <c r="AD1204" i="23"/>
  <c r="AE1204" i="23" s="1"/>
  <c r="AI1204" i="23"/>
  <c r="AL1204" i="23" s="1"/>
  <c r="AK1205" i="23"/>
  <c r="AD1205" i="23"/>
  <c r="AI1205" i="23"/>
  <c r="AL1205" i="23" s="1"/>
  <c r="AK1206" i="23"/>
  <c r="AD1206" i="23"/>
  <c r="AE1206" i="23" s="1"/>
  <c r="AI1206" i="23"/>
  <c r="AL1206" i="23" s="1"/>
  <c r="S1207" i="23"/>
  <c r="AK1207" i="23"/>
  <c r="AD1207" i="23"/>
  <c r="AI1207" i="23"/>
  <c r="I1208" i="23"/>
  <c r="AK1208" i="23"/>
  <c r="AD1208" i="23"/>
  <c r="AE1208" i="23" s="1"/>
  <c r="AI1208" i="23"/>
  <c r="I1209" i="23"/>
  <c r="AK1209" i="23"/>
  <c r="AD1209" i="23"/>
  <c r="AE1209" i="23" s="1"/>
  <c r="AI1209" i="23"/>
  <c r="AL1209" i="23" s="1"/>
  <c r="S1210" i="23"/>
  <c r="AK1210" i="23"/>
  <c r="AD1210" i="23"/>
  <c r="AI1210" i="23"/>
  <c r="M1211" i="23"/>
  <c r="AK1211" i="23"/>
  <c r="AD1211" i="23"/>
  <c r="AE1211" i="23" s="1"/>
  <c r="AI1211" i="23"/>
  <c r="AK1212" i="23"/>
  <c r="AD1212" i="23"/>
  <c r="AF1212" i="23" s="1"/>
  <c r="AI1212" i="23"/>
  <c r="AK1213" i="23"/>
  <c r="AD1213" i="23"/>
  <c r="AE1213" i="23" s="1"/>
  <c r="AI1213" i="23"/>
  <c r="Y1214" i="23"/>
  <c r="AK1214" i="23"/>
  <c r="AD1214" i="23"/>
  <c r="AF1214" i="23" s="1"/>
  <c r="AI1214" i="23"/>
  <c r="AL1214" i="23" s="1"/>
  <c r="AK1215" i="23"/>
  <c r="AD1215" i="23"/>
  <c r="AI1215" i="23"/>
  <c r="AK1216" i="23"/>
  <c r="AD1216" i="23"/>
  <c r="AE1216" i="23" s="1"/>
  <c r="AI1216" i="23"/>
  <c r="AL1216" i="23" s="1"/>
  <c r="I1217" i="23"/>
  <c r="AD1217" i="23"/>
  <c r="AI1217" i="23"/>
  <c r="AL1217" i="23" s="1"/>
  <c r="AK1218" i="23"/>
  <c r="AD1218" i="23"/>
  <c r="AG1218" i="23" s="1"/>
  <c r="AI1218" i="23"/>
  <c r="AL1218" i="23" s="1"/>
  <c r="M1219" i="23"/>
  <c r="AK1219" i="23"/>
  <c r="AD1219" i="23"/>
  <c r="AI1219" i="23"/>
  <c r="AL1219" i="23" s="1"/>
  <c r="I1227" i="23"/>
  <c r="AK1227" i="23"/>
  <c r="AD1227" i="23"/>
  <c r="AG1227" i="23" s="1"/>
  <c r="AI1227" i="23"/>
  <c r="AL1227" i="23" s="1"/>
  <c r="S1228" i="23"/>
  <c r="AK1228" i="23"/>
  <c r="AD1228" i="23"/>
  <c r="AF1228" i="23" s="1"/>
  <c r="AI1228" i="23"/>
  <c r="AL1228" i="23" s="1"/>
  <c r="M1229" i="23"/>
  <c r="AK1229" i="23"/>
  <c r="AD1229" i="23"/>
  <c r="AE1229" i="23" s="1"/>
  <c r="AI1229" i="23"/>
  <c r="AL1229" i="23" s="1"/>
  <c r="K1230" i="23"/>
  <c r="AK1230" i="23"/>
  <c r="AD1230" i="23"/>
  <c r="AE1230" i="23" s="1"/>
  <c r="AI1230" i="23"/>
  <c r="Y1231" i="23"/>
  <c r="AK1231" i="23"/>
  <c r="AD1231" i="23"/>
  <c r="AG1231" i="23" s="1"/>
  <c r="AI1231" i="23"/>
  <c r="O1232" i="23"/>
  <c r="AK1232" i="23"/>
  <c r="AD1232" i="23"/>
  <c r="AF1232" i="23" s="1"/>
  <c r="AI1232" i="23"/>
  <c r="AL1232" i="23" s="1"/>
  <c r="AK1233" i="23"/>
  <c r="AD1233" i="23"/>
  <c r="AI1233" i="23"/>
  <c r="AA1234" i="23"/>
  <c r="AK1234" i="23"/>
  <c r="AD1234" i="23"/>
  <c r="AF1234" i="23" s="1"/>
  <c r="AI1234" i="23"/>
  <c r="AL1234" i="23" s="1"/>
  <c r="K1235" i="23"/>
  <c r="AD1235" i="23"/>
  <c r="AE1235" i="23" s="1"/>
  <c r="AI1235" i="23"/>
  <c r="AL1235" i="23" s="1"/>
  <c r="AK1236" i="23"/>
  <c r="AD1236" i="23"/>
  <c r="AI1236" i="23"/>
  <c r="AL1236" i="23" s="1"/>
  <c r="AK1237" i="23"/>
  <c r="AD1237" i="23"/>
  <c r="AI1237" i="23"/>
  <c r="AK1239" i="23"/>
  <c r="AD1239" i="23"/>
  <c r="AG1239" i="23" s="1"/>
  <c r="AI1239" i="23"/>
  <c r="Y1240" i="23"/>
  <c r="AK1240" i="23"/>
  <c r="AD1240" i="23"/>
  <c r="AF1240" i="23" s="1"/>
  <c r="AI1240" i="23"/>
  <c r="AL1240" i="23" s="1"/>
  <c r="AK1241" i="23"/>
  <c r="AD1241" i="23"/>
  <c r="AE1241" i="23" s="1"/>
  <c r="AI1241" i="23"/>
  <c r="AK1242" i="23"/>
  <c r="AD1242" i="23"/>
  <c r="AE1242" i="23" s="1"/>
  <c r="AI1242" i="23"/>
  <c r="AL1242" i="23" s="1"/>
  <c r="AD1243" i="23"/>
  <c r="AE1243" i="23" s="1"/>
  <c r="AI1243" i="23"/>
  <c r="AL1243" i="23" s="1"/>
  <c r="Q1244" i="23"/>
  <c r="AK1244" i="23"/>
  <c r="AD1244" i="23"/>
  <c r="AE1244" i="23" s="1"/>
  <c r="AI1244" i="23"/>
  <c r="AL1244" i="23" s="1"/>
  <c r="AK1245" i="23"/>
  <c r="AD1245" i="23"/>
  <c r="AG1245" i="23" s="1"/>
  <c r="AI1245" i="23"/>
  <c r="AK1246" i="23"/>
  <c r="AD1246" i="23"/>
  <c r="AE1246" i="23" s="1"/>
  <c r="AI1246" i="23"/>
  <c r="AL1246" i="23" s="1"/>
  <c r="Y1248" i="23"/>
  <c r="AK1248" i="23"/>
  <c r="AD1248" i="23"/>
  <c r="AE1248" i="23" s="1"/>
  <c r="AI1248" i="23"/>
  <c r="AL1248" i="23" s="1"/>
  <c r="K1250" i="23"/>
  <c r="AK1250" i="23"/>
  <c r="AD1250" i="23"/>
  <c r="AE1250" i="23" s="1"/>
  <c r="AI1250" i="23"/>
  <c r="AK1251" i="23"/>
  <c r="AD1251" i="23"/>
  <c r="AE1251" i="23" s="1"/>
  <c r="AI1251" i="23"/>
  <c r="W1252" i="23"/>
  <c r="AK1252" i="23"/>
  <c r="AD1252" i="23"/>
  <c r="AE1252" i="23" s="1"/>
  <c r="AI1252" i="23"/>
  <c r="AL1252" i="23" s="1"/>
  <c r="AK1253" i="23"/>
  <c r="AD1253" i="23"/>
  <c r="AG1253" i="23" s="1"/>
  <c r="AI1253" i="23"/>
  <c r="AA1255" i="23"/>
  <c r="AK1255" i="23"/>
  <c r="AD1255" i="23"/>
  <c r="AI1255" i="23"/>
  <c r="AL1255" i="23" s="1"/>
  <c r="AK1256" i="23"/>
  <c r="AD1256" i="23"/>
  <c r="AE1256" i="23" s="1"/>
  <c r="AI1256" i="23"/>
  <c r="AL1256" i="23" s="1"/>
  <c r="AK1257" i="23"/>
  <c r="AD1257" i="23"/>
  <c r="AG1257" i="23" s="1"/>
  <c r="AI1257" i="23"/>
  <c r="AK1258" i="23"/>
  <c r="AD1258" i="23"/>
  <c r="AE1258" i="23" s="1"/>
  <c r="AI1258" i="23"/>
  <c r="AL1258" i="23" s="1"/>
  <c r="AK1259" i="23"/>
  <c r="AD1259" i="23"/>
  <c r="AE1259" i="23" s="1"/>
  <c r="AI1259" i="23"/>
  <c r="AL1259" i="23" s="1"/>
  <c r="AK1260" i="23"/>
  <c r="AD1260" i="23"/>
  <c r="AE1260" i="23" s="1"/>
  <c r="AI1260" i="23"/>
  <c r="AL1260" i="23" s="1"/>
  <c r="AK1261" i="23"/>
  <c r="AD1261" i="23"/>
  <c r="AG1261" i="23" s="1"/>
  <c r="AI1261" i="23"/>
  <c r="AK1263" i="23"/>
  <c r="AD1263" i="23"/>
  <c r="AE1263" i="23" s="1"/>
  <c r="AI1263" i="23"/>
  <c r="I1264" i="23"/>
  <c r="AK1264" i="23"/>
  <c r="AD1264" i="23"/>
  <c r="AE1264" i="23" s="1"/>
  <c r="AI1264" i="23"/>
  <c r="AL1264" i="23" s="1"/>
  <c r="U1265" i="23"/>
  <c r="AK1265" i="23"/>
  <c r="AD1265" i="23"/>
  <c r="AG1265" i="23" s="1"/>
  <c r="AI1265" i="23"/>
  <c r="AL1265" i="23" s="1"/>
  <c r="K1266" i="23"/>
  <c r="AK1266" i="23"/>
  <c r="AD1266" i="23"/>
  <c r="AE1266" i="23" s="1"/>
  <c r="AI1266" i="23"/>
  <c r="AK1267" i="23"/>
  <c r="AD1267" i="23"/>
  <c r="AE1267" i="23" s="1"/>
  <c r="AI1267" i="23"/>
  <c r="Y1268" i="23"/>
  <c r="AK1268" i="23"/>
  <c r="AD1268" i="23"/>
  <c r="AE1268" i="23" s="1"/>
  <c r="AI1268" i="23"/>
  <c r="AL1268" i="23" s="1"/>
  <c r="S1269" i="23"/>
  <c r="AK1269" i="23"/>
  <c r="AD1269" i="23"/>
  <c r="AG1269" i="23" s="1"/>
  <c r="AI1269" i="23"/>
  <c r="K1270" i="23"/>
  <c r="AK1270" i="23"/>
  <c r="AD1270" i="23"/>
  <c r="AE1270" i="23" s="1"/>
  <c r="AI1270" i="23"/>
  <c r="AA1271" i="23"/>
  <c r="AK1271" i="23"/>
  <c r="AD1271" i="23"/>
  <c r="AI1271" i="23"/>
  <c r="K1272" i="23"/>
  <c r="AK1272" i="23"/>
  <c r="AD1272" i="23"/>
  <c r="AE1272" i="23" s="1"/>
  <c r="AI1272" i="23"/>
  <c r="AL1272" i="23" s="1"/>
  <c r="AK1273" i="23"/>
  <c r="AD1273" i="23"/>
  <c r="AG1273" i="23" s="1"/>
  <c r="AI1273" i="23"/>
  <c r="AK1274" i="23"/>
  <c r="AD1274" i="23"/>
  <c r="AE1274" i="23" s="1"/>
  <c r="AI1274" i="23"/>
  <c r="AL1274" i="23" s="1"/>
  <c r="AD1275" i="23"/>
  <c r="AE1275" i="23" s="1"/>
  <c r="AI1275" i="23"/>
  <c r="AL1275" i="23" s="1"/>
  <c r="AK1276" i="23"/>
  <c r="AD1276" i="23"/>
  <c r="AE1276" i="23" s="1"/>
  <c r="AI1276" i="23"/>
  <c r="AL1276" i="23" s="1"/>
  <c r="O1277" i="23"/>
  <c r="AK1277" i="23"/>
  <c r="AD1277" i="23"/>
  <c r="AG1277" i="23" s="1"/>
  <c r="AI1277" i="23"/>
  <c r="AK1278" i="23"/>
  <c r="AD1278" i="23"/>
  <c r="AE1278" i="23" s="1"/>
  <c r="AI1278" i="23"/>
  <c r="AL1278" i="23" s="1"/>
  <c r="Y1279" i="23"/>
  <c r="AK1279" i="23"/>
  <c r="AD1279" i="23"/>
  <c r="AF1279" i="23" s="1"/>
  <c r="AI1279" i="23"/>
  <c r="AL1279" i="23" s="1"/>
  <c r="K1280" i="23"/>
  <c r="AK1280" i="23"/>
  <c r="AD1280" i="23"/>
  <c r="AE1280" i="23" s="1"/>
  <c r="AI1280" i="23"/>
  <c r="AL1280" i="23" s="1"/>
  <c r="AK1281" i="23"/>
  <c r="AD1281" i="23"/>
  <c r="AG1281" i="23" s="1"/>
  <c r="AI1281" i="23"/>
  <c r="AL1281" i="23" s="1"/>
  <c r="AK1283" i="23"/>
  <c r="AD1283" i="23"/>
  <c r="AE1283" i="23" s="1"/>
  <c r="AI1283" i="23"/>
  <c r="AL1283" i="23" s="1"/>
  <c r="Y1284" i="23"/>
  <c r="AK1284" i="23"/>
  <c r="AD1284" i="23"/>
  <c r="AE1284" i="23" s="1"/>
  <c r="AI1284" i="23"/>
  <c r="AL1284" i="23" s="1"/>
  <c r="S1285" i="23"/>
  <c r="AK1285" i="23"/>
  <c r="AD1285" i="23"/>
  <c r="AG1285" i="23" s="1"/>
  <c r="AI1285" i="23"/>
  <c r="K1286" i="23"/>
  <c r="AK1286" i="23"/>
  <c r="AD1286" i="23"/>
  <c r="AE1286" i="23" s="1"/>
  <c r="AI1286" i="23"/>
  <c r="AL1286" i="23" s="1"/>
  <c r="K1287" i="23"/>
  <c r="AD1287" i="23"/>
  <c r="AF1287" i="23" s="1"/>
  <c r="AI1287" i="23"/>
  <c r="AL1287" i="23" s="1"/>
  <c r="AK1288" i="23"/>
  <c r="AD1288" i="23"/>
  <c r="AE1288" i="23" s="1"/>
  <c r="AI1288" i="23"/>
  <c r="AL1288" i="23" s="1"/>
  <c r="U1289" i="23"/>
  <c r="AK1289" i="23"/>
  <c r="AD1289" i="23"/>
  <c r="AG1289" i="23" s="1"/>
  <c r="AI1289" i="23"/>
  <c r="AK1290" i="23"/>
  <c r="AD1290" i="23"/>
  <c r="AI1290" i="23"/>
  <c r="AD1291" i="23"/>
  <c r="AF1291" i="23" s="1"/>
  <c r="AI1291" i="23"/>
  <c r="AL1291" i="23" s="1"/>
  <c r="S1292" i="23"/>
  <c r="AK1292" i="23"/>
  <c r="AD1292" i="23"/>
  <c r="AE1292" i="23" s="1"/>
  <c r="AI1292" i="23"/>
  <c r="AL1292" i="23" s="1"/>
  <c r="O1293" i="23"/>
  <c r="AK1293" i="23"/>
  <c r="AD1293" i="23"/>
  <c r="AG1293" i="23" s="1"/>
  <c r="AI1293" i="23"/>
  <c r="AK1294" i="23"/>
  <c r="AD1294" i="23"/>
  <c r="AE1294" i="23" s="1"/>
  <c r="AI1294" i="23"/>
  <c r="AL1294" i="23" s="1"/>
  <c r="S1295" i="23"/>
  <c r="AD1295" i="23"/>
  <c r="AE1295" i="23" s="1"/>
  <c r="AI1295" i="23"/>
  <c r="AL1295" i="23" s="1"/>
  <c r="AA1296" i="23"/>
  <c r="AK1296" i="23"/>
  <c r="AD1296" i="23"/>
  <c r="AE1296" i="23" s="1"/>
  <c r="AI1296" i="23"/>
  <c r="AL1296" i="23" s="1"/>
  <c r="AK1297" i="23"/>
  <c r="AD1297" i="23"/>
  <c r="AG1297" i="23" s="1"/>
  <c r="AI1297" i="23"/>
  <c r="AL1297" i="23" s="1"/>
  <c r="Q1299" i="23"/>
  <c r="AK1299" i="23"/>
  <c r="AD1299" i="23"/>
  <c r="AF1299" i="23" s="1"/>
  <c r="AI1299" i="23"/>
  <c r="AL1299" i="23" s="1"/>
  <c r="Y1300" i="23"/>
  <c r="AK1300" i="23"/>
  <c r="AD1300" i="23"/>
  <c r="AE1300" i="23" s="1"/>
  <c r="AI1300" i="23"/>
  <c r="AL1300" i="23" s="1"/>
  <c r="K1302" i="23"/>
  <c r="AK1302" i="23"/>
  <c r="AD1302" i="23"/>
  <c r="AE1302" i="23" s="1"/>
  <c r="AI1302" i="23"/>
  <c r="AL1302" i="23" s="1"/>
  <c r="AD1306" i="23"/>
  <c r="AI1306" i="23"/>
  <c r="AL1306" i="23" s="1"/>
  <c r="AA1307" i="23"/>
  <c r="AK1307" i="23"/>
  <c r="AD1307" i="23"/>
  <c r="AE1307" i="23" s="1"/>
  <c r="AI1307" i="23"/>
  <c r="AL1307" i="23" s="1"/>
  <c r="Y1308" i="23"/>
  <c r="AK1308" i="23"/>
  <c r="AD1308" i="23"/>
  <c r="AG1308" i="23" s="1"/>
  <c r="AI1308" i="23"/>
  <c r="AL1308" i="23" s="1"/>
  <c r="AK1309" i="23"/>
  <c r="AD1309" i="23"/>
  <c r="AE1309" i="23" s="1"/>
  <c r="AI1309" i="23"/>
  <c r="AD1310" i="23"/>
  <c r="AF1310" i="23" s="1"/>
  <c r="AI1310" i="23"/>
  <c r="AL1310" i="23" s="1"/>
  <c r="AK1311" i="23"/>
  <c r="AD1311" i="23"/>
  <c r="AG1311" i="23" s="1"/>
  <c r="AI1311" i="23"/>
  <c r="AL1311" i="23" s="1"/>
  <c r="Y1312" i="23"/>
  <c r="AK1312" i="23"/>
  <c r="AD1312" i="23"/>
  <c r="AF1312" i="23" s="1"/>
  <c r="AI1312" i="23"/>
  <c r="AL1312" i="23" s="1"/>
  <c r="AK1313" i="23"/>
  <c r="AD1313" i="23"/>
  <c r="AE1313" i="23" s="1"/>
  <c r="AI1313" i="23"/>
  <c r="AL1313" i="23" s="1"/>
  <c r="Q1314" i="23"/>
  <c r="AK1314" i="23"/>
  <c r="AD1314" i="23"/>
  <c r="AE1314" i="23" s="1"/>
  <c r="AI1314" i="23"/>
  <c r="AK1315" i="23"/>
  <c r="AD1315" i="23"/>
  <c r="AE1315" i="23" s="1"/>
  <c r="AI1315" i="23"/>
  <c r="AL1315" i="23" s="1"/>
  <c r="U1316" i="23"/>
  <c r="AK1316" i="23"/>
  <c r="AD1316" i="23"/>
  <c r="AG1316" i="23" s="1"/>
  <c r="AI1316" i="23"/>
  <c r="AL1316" i="23" s="1"/>
  <c r="AK1317" i="23"/>
  <c r="AD1317" i="23"/>
  <c r="AE1317" i="23" s="1"/>
  <c r="AI1317" i="23"/>
  <c r="AK1318" i="23"/>
  <c r="AD1318" i="23"/>
  <c r="AE1318" i="23" s="1"/>
  <c r="AI1318" i="23"/>
  <c r="I1319" i="23"/>
  <c r="AK1319" i="23"/>
  <c r="AD1319" i="23"/>
  <c r="AG1319" i="23" s="1"/>
  <c r="AI1319" i="23"/>
  <c r="AL1319" i="23" s="1"/>
  <c r="W1320" i="23"/>
  <c r="AK1320" i="23"/>
  <c r="AD1320" i="23"/>
  <c r="AF1320" i="23" s="1"/>
  <c r="AI1320" i="23"/>
  <c r="AK1321" i="23"/>
  <c r="AD1321" i="23"/>
  <c r="AE1321" i="23" s="1"/>
  <c r="AI1321" i="23"/>
  <c r="AL1321" i="23" s="1"/>
  <c r="K1322" i="23"/>
  <c r="AK1322" i="23"/>
  <c r="AD1322" i="23"/>
  <c r="AF1322" i="23" s="1"/>
  <c r="AI1322" i="23"/>
  <c r="AL1322" i="23" s="1"/>
  <c r="U1324" i="23"/>
  <c r="AD1324" i="23"/>
  <c r="AF1324" i="23" s="1"/>
  <c r="AI1324" i="23"/>
  <c r="AL1324" i="23" s="1"/>
  <c r="AK1325" i="23"/>
  <c r="AD1325" i="23"/>
  <c r="AE1325" i="23" s="1"/>
  <c r="AI1325" i="23"/>
  <c r="AL1325" i="23" s="1"/>
  <c r="AK1326" i="23"/>
  <c r="AD1326" i="23"/>
  <c r="AE1326" i="23" s="1"/>
  <c r="AI1326" i="23"/>
  <c r="AK1327" i="23"/>
  <c r="AD1327" i="23"/>
  <c r="AG1327" i="23" s="1"/>
  <c r="AI1327" i="23"/>
  <c r="AL1327" i="23" s="1"/>
  <c r="AK1328" i="23"/>
  <c r="AD1328" i="23"/>
  <c r="AF1328" i="23" s="1"/>
  <c r="AI1328" i="23"/>
  <c r="AK1329" i="23"/>
  <c r="AD1329" i="23"/>
  <c r="AE1329" i="23" s="1"/>
  <c r="AI1329" i="23"/>
  <c r="U1330" i="23"/>
  <c r="AD1330" i="23"/>
  <c r="AG1330" i="23" s="1"/>
  <c r="AI1330" i="23"/>
  <c r="AL1330" i="23" s="1"/>
  <c r="AK1331" i="23"/>
  <c r="AD1331" i="23"/>
  <c r="AG1331" i="23" s="1"/>
  <c r="AI1331" i="23"/>
  <c r="AL1331" i="23" s="1"/>
  <c r="AK1332" i="23"/>
  <c r="AD1332" i="23"/>
  <c r="AI1332" i="23"/>
  <c r="W1333" i="23"/>
  <c r="AK1333" i="23"/>
  <c r="AD1333" i="23"/>
  <c r="AE1333" i="23" s="1"/>
  <c r="AI1333" i="23"/>
  <c r="AL1333" i="23" s="1"/>
  <c r="I1334" i="23"/>
  <c r="AK1334" i="23"/>
  <c r="AD1334" i="23"/>
  <c r="AE1334" i="23" s="1"/>
  <c r="AI1334" i="23"/>
  <c r="AK1335" i="23"/>
  <c r="AD1335" i="23"/>
  <c r="AG1335" i="23" s="1"/>
  <c r="AI1335" i="23"/>
  <c r="AL1335" i="23" s="1"/>
  <c r="U1336" i="23"/>
  <c r="AK1336" i="23"/>
  <c r="AD1336" i="23"/>
  <c r="AF1336" i="23" s="1"/>
  <c r="AI1336" i="23"/>
  <c r="AL1336" i="23" s="1"/>
  <c r="AK1337" i="23"/>
  <c r="AD1337" i="23"/>
  <c r="AE1337" i="23" s="1"/>
  <c r="AI1337" i="23"/>
  <c r="AL1337" i="23" s="1"/>
  <c r="Y1338" i="23"/>
  <c r="AK1338" i="23"/>
  <c r="AD1338" i="23"/>
  <c r="AE1338" i="23" s="1"/>
  <c r="AI1338" i="23"/>
  <c r="AK1339" i="23"/>
  <c r="AD1339" i="23"/>
  <c r="AG1339" i="23" s="1"/>
  <c r="AI1339" i="23"/>
  <c r="AL1339" i="23" s="1"/>
  <c r="AK1340" i="23"/>
  <c r="AD1340" i="23"/>
  <c r="AF1340" i="23" s="1"/>
  <c r="AI1340" i="23"/>
  <c r="AK1341" i="23"/>
  <c r="AD1341" i="23"/>
  <c r="AE1341" i="23" s="1"/>
  <c r="AI1341" i="23"/>
  <c r="AL1341" i="23" s="1"/>
  <c r="Y1342" i="23"/>
  <c r="AK1342" i="23"/>
  <c r="AD1342" i="23"/>
  <c r="AI1342" i="23"/>
  <c r="S1343" i="23"/>
  <c r="AK1343" i="23"/>
  <c r="AD1343" i="23"/>
  <c r="AG1343" i="23" s="1"/>
  <c r="AI1343" i="23"/>
  <c r="AL1343" i="23" s="1"/>
  <c r="O1344" i="23"/>
  <c r="AK1344" i="23"/>
  <c r="AD1344" i="23"/>
  <c r="AF1344" i="23" s="1"/>
  <c r="AI1344" i="23"/>
  <c r="Y1345" i="23"/>
  <c r="AK1345" i="23"/>
  <c r="AD1345" i="23"/>
  <c r="AE1345" i="23" s="1"/>
  <c r="AI1345" i="23"/>
  <c r="AL1345" i="23" s="1"/>
  <c r="AK1346" i="23"/>
  <c r="AD1346" i="23"/>
  <c r="AF1346" i="23" s="1"/>
  <c r="AI1346" i="23"/>
  <c r="U1347" i="23"/>
  <c r="AK1347" i="23"/>
  <c r="AD1347" i="23"/>
  <c r="AE1347" i="23" s="1"/>
  <c r="AI1347" i="23"/>
  <c r="AL1347" i="23" s="1"/>
  <c r="I1348" i="23"/>
  <c r="AK1348" i="23"/>
  <c r="AD1348" i="23"/>
  <c r="AI1348" i="23"/>
  <c r="AL1348" i="23" s="1"/>
  <c r="W1349" i="23"/>
  <c r="AK1349" i="23"/>
  <c r="AD1349" i="23"/>
  <c r="AE1349" i="23" s="1"/>
  <c r="AI1349" i="23"/>
  <c r="AD1350" i="23"/>
  <c r="AG1350" i="23" s="1"/>
  <c r="AI1350" i="23"/>
  <c r="AL1350" i="23" s="1"/>
  <c r="W1351" i="23"/>
  <c r="AK1351" i="23"/>
  <c r="AD1351" i="23"/>
  <c r="AG1351" i="23" s="1"/>
  <c r="AI1351" i="23"/>
  <c r="Y1352" i="23"/>
  <c r="AK1352" i="23"/>
  <c r="AD1352" i="23"/>
  <c r="AF1352" i="23" s="1"/>
  <c r="AI1352" i="23"/>
  <c r="AL1352" i="23" s="1"/>
  <c r="AK1353" i="23"/>
  <c r="AD1353" i="23"/>
  <c r="AE1353" i="23" s="1"/>
  <c r="AI1353" i="23"/>
  <c r="K1354" i="23"/>
  <c r="AK1354" i="23"/>
  <c r="AD1354" i="23"/>
  <c r="AE1354" i="23" s="1"/>
  <c r="AI1354" i="23"/>
  <c r="AL1354" i="23" s="1"/>
  <c r="AK1355" i="23"/>
  <c r="AD1355" i="23"/>
  <c r="AE1355" i="23" s="1"/>
  <c r="AI1355" i="23"/>
  <c r="AL1355" i="23" s="1"/>
  <c r="Q1356" i="23"/>
  <c r="AK1356" i="23"/>
  <c r="AD1356" i="23"/>
  <c r="AE1356" i="23" s="1"/>
  <c r="AI1356" i="23"/>
  <c r="U1357" i="23"/>
  <c r="AK1357" i="23"/>
  <c r="AD1357" i="23"/>
  <c r="AE1357" i="23" s="1"/>
  <c r="AI1357" i="23"/>
  <c r="AD1358" i="23"/>
  <c r="AG1358" i="23" s="1"/>
  <c r="AI1358" i="23"/>
  <c r="AL1358" i="23" s="1"/>
  <c r="AK1359" i="23"/>
  <c r="AD1359" i="23"/>
  <c r="AG1359" i="23" s="1"/>
  <c r="AI1359" i="23"/>
  <c r="AL1359" i="23" s="1"/>
  <c r="O1360" i="23"/>
  <c r="AD1360" i="23"/>
  <c r="AG1360" i="23" s="1"/>
  <c r="AI1360" i="23"/>
  <c r="AJ1360" i="23" s="1"/>
  <c r="AK1361" i="23"/>
  <c r="AD1361" i="23"/>
  <c r="AI1361" i="23"/>
  <c r="AL1361" i="23" s="1"/>
  <c r="AK1362" i="23"/>
  <c r="AD1362" i="23"/>
  <c r="AF1362" i="23" s="1"/>
  <c r="AI1362" i="23"/>
  <c r="AK1363" i="23"/>
  <c r="AD1363" i="23"/>
  <c r="AE1363" i="23" s="1"/>
  <c r="AI1363" i="23"/>
  <c r="AL1363" i="23" s="1"/>
  <c r="Q1364" i="23"/>
  <c r="AK1364" i="23"/>
  <c r="AD1364" i="23"/>
  <c r="AF1364" i="23" s="1"/>
  <c r="AI1364" i="23"/>
  <c r="AK1365" i="23"/>
  <c r="AD1365" i="23"/>
  <c r="AF1365" i="23" s="1"/>
  <c r="AI1365" i="23"/>
  <c r="Y1366" i="23"/>
  <c r="AD1366" i="23"/>
  <c r="AE1366" i="23" s="1"/>
  <c r="AI1366" i="23"/>
  <c r="AL1366" i="23" s="1"/>
  <c r="Q1367" i="23"/>
  <c r="AK1367" i="23"/>
  <c r="AD1367" i="23"/>
  <c r="AE1367" i="23" s="1"/>
  <c r="AI1367" i="23"/>
  <c r="AL1367" i="23" s="1"/>
  <c r="S1368" i="23"/>
  <c r="AK1368" i="23"/>
  <c r="AD1368" i="23"/>
  <c r="AE1368" i="23" s="1"/>
  <c r="AI1368" i="23"/>
  <c r="AL1368" i="23" s="1"/>
  <c r="S1369" i="23"/>
  <c r="AD1369" i="23"/>
  <c r="AI1369" i="23"/>
  <c r="AL1369" i="23" s="1"/>
  <c r="AK1370" i="23"/>
  <c r="AD1370" i="23"/>
  <c r="AG1370" i="23" s="1"/>
  <c r="AI1370" i="23"/>
  <c r="AK1371" i="23"/>
  <c r="AD1371" i="23"/>
  <c r="AE1371" i="23" s="1"/>
  <c r="AI1371" i="23"/>
  <c r="AK1372" i="23"/>
  <c r="AD1372" i="23"/>
  <c r="AE1372" i="23" s="1"/>
  <c r="AI1372" i="23"/>
  <c r="AL1372" i="23" s="1"/>
  <c r="S1373" i="23"/>
  <c r="AK1373" i="23"/>
  <c r="AD1373" i="23"/>
  <c r="AI1373" i="23"/>
  <c r="AL1373" i="23" s="1"/>
  <c r="AK1374" i="23"/>
  <c r="AD1374" i="23"/>
  <c r="AE1374" i="23" s="1"/>
  <c r="AI1374" i="23"/>
  <c r="AL1374" i="23" s="1"/>
  <c r="AK1375" i="23"/>
  <c r="AD1375" i="23"/>
  <c r="AE1375" i="23" s="1"/>
  <c r="AI1375" i="23"/>
  <c r="AK1376" i="23"/>
  <c r="AD1376" i="23"/>
  <c r="AI1376" i="23"/>
  <c r="AK1377" i="23"/>
  <c r="AD1377" i="23"/>
  <c r="AE1377" i="23" s="1"/>
  <c r="AI1377" i="23"/>
  <c r="AL1377" i="23" s="1"/>
  <c r="AK1378" i="23"/>
  <c r="AD1378" i="23"/>
  <c r="AF1378" i="23" s="1"/>
  <c r="AI1378" i="23"/>
  <c r="AK1379" i="23"/>
  <c r="AD1379" i="23"/>
  <c r="AE1379" i="23" s="1"/>
  <c r="AI1379" i="23"/>
  <c r="AK1380" i="23"/>
  <c r="AD1380" i="23"/>
  <c r="AF1380" i="23" s="1"/>
  <c r="AI1380" i="23"/>
  <c r="K1381" i="23"/>
  <c r="AK1381" i="23"/>
  <c r="AD1381" i="23"/>
  <c r="AG1381" i="23" s="1"/>
  <c r="AI1381" i="23"/>
  <c r="AD1382" i="23"/>
  <c r="AE1382" i="23" s="1"/>
  <c r="AI1382" i="23"/>
  <c r="AL1382" i="23" s="1"/>
  <c r="Q1383" i="23"/>
  <c r="AK1383" i="23"/>
  <c r="AD1383" i="23"/>
  <c r="AE1383" i="23" s="1"/>
  <c r="AI1383" i="23"/>
  <c r="AL1383" i="23" s="1"/>
  <c r="O1384" i="23"/>
  <c r="AK1384" i="23"/>
  <c r="AD1384" i="23"/>
  <c r="AE1384" i="23" s="1"/>
  <c r="AI1384" i="23"/>
  <c r="AL1384" i="23" s="1"/>
  <c r="I1385" i="23"/>
  <c r="AK1385" i="23"/>
  <c r="AD1385" i="23"/>
  <c r="AI1385" i="23"/>
  <c r="S1386" i="23"/>
  <c r="AK1386" i="23"/>
  <c r="AD1386" i="23"/>
  <c r="AG1386" i="23" s="1"/>
  <c r="AI1386" i="23"/>
  <c r="AK1387" i="23"/>
  <c r="AD1387" i="23"/>
  <c r="AE1387" i="23" s="1"/>
  <c r="AI1387" i="23"/>
  <c r="AK1388" i="23"/>
  <c r="AD1388" i="23"/>
  <c r="AE1388" i="23" s="1"/>
  <c r="AI1388" i="23"/>
  <c r="AL1388" i="23" s="1"/>
  <c r="K1389" i="23"/>
  <c r="AK1389" i="23"/>
  <c r="AD1389" i="23"/>
  <c r="AI1389" i="23"/>
  <c r="K1390" i="23"/>
  <c r="AK1390" i="23"/>
  <c r="AD1390" i="23"/>
  <c r="AE1390" i="23" s="1"/>
  <c r="AI1390" i="23"/>
  <c r="AL1390" i="23" s="1"/>
  <c r="AK1391" i="23"/>
  <c r="AD1391" i="23"/>
  <c r="AE1391" i="23" s="1"/>
  <c r="AI1391" i="23"/>
  <c r="AK1392" i="23"/>
  <c r="AD1392" i="23"/>
  <c r="AE1392" i="23" s="1"/>
  <c r="AI1392" i="23"/>
  <c r="AK1393" i="23"/>
  <c r="AD1393" i="23"/>
  <c r="AE1393" i="23" s="1"/>
  <c r="AI1393" i="23"/>
  <c r="AL1393" i="23" s="1"/>
  <c r="W1394" i="23"/>
  <c r="AK1394" i="23"/>
  <c r="AD1394" i="23"/>
  <c r="AG1394" i="23" s="1"/>
  <c r="AI1394" i="23"/>
  <c r="AK1395" i="23"/>
  <c r="AD1395" i="23"/>
  <c r="AE1395" i="23" s="1"/>
  <c r="AI1395" i="23"/>
  <c r="AK1396" i="23"/>
  <c r="AD1396" i="23"/>
  <c r="AE1396" i="23" s="1"/>
  <c r="AI1396" i="23"/>
  <c r="K1397" i="23"/>
  <c r="AK1397" i="23"/>
  <c r="AD1397" i="23"/>
  <c r="AE1397" i="23" s="1"/>
  <c r="AI1397" i="23"/>
  <c r="AD1398" i="23"/>
  <c r="AE1398" i="23" s="1"/>
  <c r="AI1398" i="23"/>
  <c r="AL1398" i="23" s="1"/>
  <c r="AK1399" i="23"/>
  <c r="AD1399" i="23"/>
  <c r="AE1399" i="23" s="1"/>
  <c r="AI1399" i="23"/>
  <c r="AL1399" i="23" s="1"/>
  <c r="AK1400" i="23"/>
  <c r="AD1400" i="23"/>
  <c r="AE1400" i="23" s="1"/>
  <c r="AI1400" i="23"/>
  <c r="AL1400" i="23" s="1"/>
  <c r="Y1401" i="23"/>
  <c r="AK1401" i="23"/>
  <c r="AD1401" i="23"/>
  <c r="AI1401" i="23"/>
  <c r="AL1401" i="23" s="1"/>
  <c r="W1402" i="23"/>
  <c r="AK1402" i="23"/>
  <c r="AD1402" i="23"/>
  <c r="AG1402" i="23" s="1"/>
  <c r="AI1402" i="23"/>
  <c r="AK1403" i="23"/>
  <c r="AD1403" i="23"/>
  <c r="AE1403" i="23" s="1"/>
  <c r="AI1403" i="23"/>
  <c r="AK1404" i="23"/>
  <c r="AD1404" i="23"/>
  <c r="AE1404" i="23" s="1"/>
  <c r="AI1404" i="23"/>
  <c r="AK1405" i="23"/>
  <c r="AD1405" i="23"/>
  <c r="AG1405" i="23" s="1"/>
  <c r="AI1405" i="23"/>
  <c r="AK1406" i="23"/>
  <c r="AD1406" i="23"/>
  <c r="AE1406" i="23" s="1"/>
  <c r="AI1406" i="23"/>
  <c r="AL1406" i="23" s="1"/>
  <c r="W1407" i="23"/>
  <c r="AK1407" i="23"/>
  <c r="AD1407" i="23"/>
  <c r="AE1407" i="23" s="1"/>
  <c r="AI1407" i="23"/>
  <c r="AA1408" i="23"/>
  <c r="AK1408" i="23"/>
  <c r="AD1408" i="23"/>
  <c r="AE1408" i="23" s="1"/>
  <c r="AI1408" i="23"/>
  <c r="Y1409" i="23"/>
  <c r="AK1409" i="23"/>
  <c r="AD1409" i="23"/>
  <c r="AE1409" i="23" s="1"/>
  <c r="AI1409" i="23"/>
  <c r="AL1409" i="23" s="1"/>
  <c r="AK1410" i="23"/>
  <c r="AD1410" i="23"/>
  <c r="AG1410" i="23" s="1"/>
  <c r="AI1410" i="23"/>
  <c r="AK1411" i="23"/>
  <c r="AD1411" i="23"/>
  <c r="AE1411" i="23" s="1"/>
  <c r="AI1411" i="23"/>
  <c r="AK1412" i="23"/>
  <c r="AD1412" i="23"/>
  <c r="AE1412" i="23" s="1"/>
  <c r="AI1412" i="23"/>
  <c r="AK1413" i="23"/>
  <c r="AD1413" i="23"/>
  <c r="AF1413" i="23" s="1"/>
  <c r="AI1413" i="23"/>
  <c r="K1414" i="23"/>
  <c r="AK1414" i="23"/>
  <c r="AD1414" i="23"/>
  <c r="AE1414" i="23" s="1"/>
  <c r="AI1414" i="23"/>
  <c r="AL1414" i="23" s="1"/>
  <c r="AK1415" i="23"/>
  <c r="AD1415" i="23"/>
  <c r="AE1415" i="23" s="1"/>
  <c r="AI1415" i="23"/>
  <c r="AL1415" i="23" s="1"/>
  <c r="AK1416" i="23"/>
  <c r="AD1416" i="23"/>
  <c r="AE1416" i="23" s="1"/>
  <c r="AI1416" i="23"/>
  <c r="Y1417" i="23"/>
  <c r="AK1417" i="23"/>
  <c r="AD1417" i="23"/>
  <c r="AE1417" i="23" s="1"/>
  <c r="AI1417" i="23"/>
  <c r="Y1418" i="23"/>
  <c r="AK1418" i="23"/>
  <c r="AD1418" i="23"/>
  <c r="AG1418" i="23" s="1"/>
  <c r="AI1418" i="23"/>
  <c r="AK1419" i="23"/>
  <c r="AD1419" i="23"/>
  <c r="AE1419" i="23" s="1"/>
  <c r="AI1419" i="23"/>
  <c r="U1420" i="23"/>
  <c r="AK1420" i="23"/>
  <c r="AD1420" i="23"/>
  <c r="AE1420" i="23" s="1"/>
  <c r="AI1420" i="23"/>
  <c r="AK1421" i="23"/>
  <c r="AD1421" i="23"/>
  <c r="AF1421" i="23" s="1"/>
  <c r="AI1421" i="23"/>
  <c r="Q1422" i="23"/>
  <c r="AK1422" i="23"/>
  <c r="AD1422" i="23"/>
  <c r="AE1422" i="23" s="1"/>
  <c r="AI1422" i="23"/>
  <c r="AL1422" i="23" s="1"/>
  <c r="U1423" i="23"/>
  <c r="AK1423" i="23"/>
  <c r="AD1423" i="23"/>
  <c r="AE1423" i="23" s="1"/>
  <c r="AI1423" i="23"/>
  <c r="AL1423" i="23" s="1"/>
  <c r="I1424" i="23"/>
  <c r="AK1424" i="23"/>
  <c r="AD1424" i="23"/>
  <c r="AE1424" i="23" s="1"/>
  <c r="AI1424" i="23"/>
  <c r="AL1424" i="23" s="1"/>
  <c r="S8" i="24"/>
  <c r="R9" i="24"/>
  <c r="S9" i="24"/>
  <c r="S10" i="24"/>
  <c r="H11" i="24"/>
  <c r="S11" i="24"/>
  <c r="S12" i="24"/>
  <c r="H13" i="24"/>
  <c r="S13" i="24"/>
  <c r="S14" i="24"/>
  <c r="S15" i="24"/>
  <c r="S17" i="24"/>
  <c r="P18" i="24"/>
  <c r="S18" i="24"/>
  <c r="H19" i="24"/>
  <c r="S19" i="24"/>
  <c r="R20" i="24"/>
  <c r="S20" i="24"/>
  <c r="S21" i="24"/>
  <c r="S22" i="24"/>
  <c r="S23" i="24"/>
  <c r="N24" i="24"/>
  <c r="S24" i="24"/>
  <c r="N25" i="24"/>
  <c r="S25" i="24"/>
  <c r="S26" i="24"/>
  <c r="H27" i="24"/>
  <c r="S27" i="24"/>
  <c r="H28" i="24"/>
  <c r="S28" i="24"/>
  <c r="S29" i="24"/>
  <c r="S30" i="24"/>
  <c r="S31" i="24"/>
  <c r="S32" i="24"/>
  <c r="S33" i="24"/>
  <c r="N34" i="24"/>
  <c r="S34" i="24"/>
  <c r="R35" i="24"/>
  <c r="S35" i="24"/>
  <c r="S36" i="24"/>
  <c r="S37" i="24"/>
  <c r="L38" i="24"/>
  <c r="S38" i="24"/>
  <c r="S39" i="24"/>
  <c r="S40" i="24"/>
  <c r="S41" i="24"/>
  <c r="J42" i="24"/>
  <c r="S42" i="24"/>
  <c r="S43" i="24"/>
  <c r="S44" i="24"/>
  <c r="S45" i="24"/>
  <c r="S46" i="24"/>
  <c r="S47" i="24"/>
  <c r="S48" i="24"/>
  <c r="H49" i="24"/>
  <c r="S49" i="24"/>
  <c r="L50" i="24"/>
  <c r="S50" i="24"/>
  <c r="S51" i="24"/>
  <c r="R52" i="24"/>
  <c r="S52" i="24"/>
  <c r="J53" i="24"/>
  <c r="S53" i="24"/>
  <c r="S54" i="24"/>
  <c r="S55" i="24"/>
  <c r="R56" i="24"/>
  <c r="S56" i="24"/>
  <c r="P57" i="24"/>
  <c r="S57" i="24"/>
  <c r="S58" i="24"/>
  <c r="S59" i="24"/>
  <c r="H60" i="24"/>
  <c r="S60" i="24"/>
  <c r="P61" i="24"/>
  <c r="S61" i="24"/>
  <c r="S62" i="24"/>
  <c r="S63" i="24"/>
  <c r="N64" i="24"/>
  <c r="S64" i="24"/>
  <c r="S65" i="24"/>
  <c r="S66" i="24"/>
  <c r="R67" i="24"/>
  <c r="S67" i="24"/>
  <c r="S68" i="24"/>
  <c r="S69" i="24"/>
  <c r="S70" i="24"/>
  <c r="S71" i="24"/>
  <c r="P72" i="24"/>
  <c r="S72" i="24"/>
  <c r="H73" i="24"/>
  <c r="S73" i="24"/>
  <c r="S74" i="24"/>
  <c r="R75" i="24"/>
  <c r="S75" i="24"/>
  <c r="H76" i="24"/>
  <c r="S76" i="24"/>
  <c r="N77" i="24"/>
  <c r="S77" i="24"/>
  <c r="J78" i="24"/>
  <c r="S78" i="24"/>
  <c r="S79" i="24"/>
  <c r="N80" i="24"/>
  <c r="S80" i="24"/>
  <c r="P81" i="24"/>
  <c r="S81" i="24"/>
  <c r="J82" i="24"/>
  <c r="S82" i="24"/>
  <c r="S83" i="24"/>
  <c r="R84" i="24"/>
  <c r="S84" i="24"/>
  <c r="R85" i="24"/>
  <c r="S85" i="24"/>
  <c r="S86" i="24"/>
  <c r="S87" i="24"/>
  <c r="P88" i="24"/>
  <c r="S88" i="24"/>
  <c r="H89" i="24"/>
  <c r="S89" i="24"/>
  <c r="L90" i="24"/>
  <c r="S90" i="24"/>
  <c r="S91" i="24"/>
  <c r="S92" i="24"/>
  <c r="H93" i="24"/>
  <c r="S93" i="24"/>
  <c r="J94" i="24"/>
  <c r="S94" i="24"/>
  <c r="S95" i="24"/>
  <c r="P96" i="24"/>
  <c r="S96" i="24"/>
  <c r="H97" i="24"/>
  <c r="S97" i="24"/>
  <c r="S98" i="24"/>
  <c r="S99" i="24"/>
  <c r="L100" i="24"/>
  <c r="S100" i="24"/>
  <c r="N101" i="24"/>
  <c r="S101" i="24"/>
  <c r="P102" i="24"/>
  <c r="S102" i="24"/>
  <c r="S103" i="24"/>
  <c r="S104" i="24"/>
  <c r="H105" i="24"/>
  <c r="S105" i="24"/>
  <c r="L106" i="24"/>
  <c r="S106" i="24"/>
  <c r="S107" i="24"/>
  <c r="H108" i="24"/>
  <c r="S108" i="24"/>
  <c r="S109" i="24"/>
  <c r="H110" i="24"/>
  <c r="S110" i="24"/>
  <c r="S111" i="24"/>
  <c r="S112" i="24"/>
  <c r="S113" i="24"/>
  <c r="S114" i="24"/>
  <c r="N115" i="24"/>
  <c r="S115" i="24"/>
  <c r="L116" i="24"/>
  <c r="S116" i="24"/>
  <c r="S117" i="24"/>
  <c r="J118" i="24"/>
  <c r="S118" i="24"/>
  <c r="S119" i="24"/>
  <c r="S120" i="24"/>
  <c r="S121" i="24"/>
  <c r="S122" i="24"/>
  <c r="N123" i="24"/>
  <c r="S123" i="24"/>
  <c r="P124" i="24"/>
  <c r="S124" i="24"/>
  <c r="N125" i="24"/>
  <c r="S125" i="24"/>
  <c r="N126" i="24"/>
  <c r="S126" i="24"/>
  <c r="L127" i="24"/>
  <c r="S127" i="24"/>
  <c r="S128" i="24"/>
  <c r="S129" i="24"/>
  <c r="S130" i="24"/>
  <c r="R131" i="24"/>
  <c r="S131" i="24"/>
  <c r="L132" i="24"/>
  <c r="S132" i="24"/>
  <c r="H133" i="24"/>
  <c r="S133" i="24"/>
  <c r="L134" i="24"/>
  <c r="S134" i="24"/>
  <c r="S135" i="24"/>
  <c r="S136" i="24"/>
  <c r="S137" i="24"/>
  <c r="S138" i="24"/>
  <c r="N139" i="24"/>
  <c r="S139" i="24"/>
  <c r="S140" i="24"/>
  <c r="J141" i="24"/>
  <c r="S141" i="24"/>
  <c r="J142" i="24"/>
  <c r="S142" i="24"/>
  <c r="S143" i="24"/>
  <c r="R144" i="24"/>
  <c r="S144" i="24"/>
  <c r="S145" i="24"/>
  <c r="N146" i="24"/>
  <c r="S146" i="24"/>
  <c r="S147" i="24"/>
  <c r="S148" i="24"/>
  <c r="H149" i="24"/>
  <c r="S149" i="24"/>
  <c r="S150" i="24"/>
  <c r="S151" i="24"/>
  <c r="S152" i="24"/>
  <c r="S153" i="24"/>
  <c r="P154" i="24"/>
  <c r="S154" i="24"/>
  <c r="S155" i="24"/>
  <c r="S156" i="24"/>
  <c r="S157" i="24"/>
  <c r="J158" i="24"/>
  <c r="S158" i="24"/>
  <c r="S160" i="24"/>
  <c r="S161" i="24"/>
  <c r="J162" i="24"/>
  <c r="S162" i="24"/>
  <c r="N163" i="24"/>
  <c r="S163" i="24"/>
  <c r="S164" i="24"/>
  <c r="L165" i="24"/>
  <c r="S165" i="24"/>
  <c r="R166" i="24"/>
  <c r="S166" i="24"/>
  <c r="N167" i="24"/>
  <c r="S167" i="24"/>
  <c r="S168" i="24"/>
  <c r="S169" i="24"/>
  <c r="S170" i="24"/>
  <c r="S171" i="24"/>
  <c r="J172" i="24"/>
  <c r="S172" i="24"/>
  <c r="P173" i="24"/>
  <c r="S173" i="24"/>
  <c r="N174" i="24"/>
  <c r="S174" i="24"/>
  <c r="N175" i="24"/>
  <c r="S175" i="24"/>
  <c r="H176" i="24"/>
  <c r="S176" i="24"/>
  <c r="S177" i="24"/>
  <c r="S178" i="24"/>
  <c r="L179" i="24"/>
  <c r="S179" i="24"/>
  <c r="S180" i="24"/>
  <c r="P181" i="24"/>
  <c r="S181" i="24"/>
  <c r="S183" i="24"/>
  <c r="R184" i="24"/>
  <c r="S184" i="24"/>
  <c r="H185" i="24"/>
  <c r="S185" i="24"/>
  <c r="R186" i="24"/>
  <c r="S186" i="24"/>
  <c r="S187" i="24"/>
  <c r="H188" i="24"/>
  <c r="S188" i="24"/>
  <c r="S189" i="24"/>
  <c r="S190" i="24"/>
  <c r="J191" i="24"/>
  <c r="S191" i="24"/>
  <c r="S192" i="24"/>
  <c r="S193" i="24"/>
  <c r="N194" i="24"/>
  <c r="S194" i="24"/>
  <c r="J195" i="24"/>
  <c r="S195" i="24"/>
  <c r="S196" i="24"/>
  <c r="S197" i="24"/>
  <c r="S198" i="24"/>
  <c r="S199" i="24"/>
  <c r="S200" i="24"/>
  <c r="J201" i="24"/>
  <c r="S201" i="24"/>
  <c r="S202" i="24"/>
  <c r="S203" i="24"/>
  <c r="H204" i="24"/>
  <c r="S204" i="24"/>
  <c r="R205" i="24"/>
  <c r="S205" i="24"/>
  <c r="S206" i="24"/>
  <c r="S207" i="24"/>
  <c r="J208" i="24"/>
  <c r="S208" i="24"/>
  <c r="S209" i="24"/>
  <c r="S210" i="24"/>
  <c r="N211" i="24"/>
  <c r="S211" i="24"/>
  <c r="S212" i="24"/>
  <c r="S213" i="24"/>
  <c r="L214" i="24"/>
  <c r="S214" i="24"/>
  <c r="J215" i="24"/>
  <c r="S215" i="24"/>
  <c r="S216" i="24"/>
  <c r="J217" i="24"/>
  <c r="S217" i="24"/>
  <c r="H218" i="24"/>
  <c r="S218" i="24"/>
  <c r="S219" i="24"/>
  <c r="S220" i="24"/>
  <c r="S222" i="24"/>
  <c r="S223" i="24"/>
  <c r="S224" i="24"/>
  <c r="H225" i="24"/>
  <c r="S225" i="24"/>
  <c r="S226" i="24"/>
  <c r="H227" i="24"/>
  <c r="S227" i="24"/>
  <c r="S228" i="24"/>
  <c r="N229" i="24"/>
  <c r="S229" i="24"/>
  <c r="S230" i="24"/>
  <c r="L231" i="24"/>
  <c r="S231" i="24"/>
  <c r="S232" i="24"/>
  <c r="S233" i="24"/>
  <c r="R234" i="24"/>
  <c r="S234" i="24"/>
  <c r="P235" i="24"/>
  <c r="S235" i="24"/>
  <c r="J236" i="24"/>
  <c r="S236" i="24"/>
  <c r="S237" i="24"/>
  <c r="S239" i="24"/>
  <c r="L240" i="24"/>
  <c r="S240" i="24"/>
  <c r="R247" i="24"/>
  <c r="S247" i="24"/>
  <c r="H248" i="24"/>
  <c r="S248" i="24"/>
  <c r="S249" i="24"/>
  <c r="R250" i="24"/>
  <c r="S250" i="24"/>
  <c r="P251" i="24"/>
  <c r="S251" i="24"/>
  <c r="P253" i="24"/>
  <c r="S253" i="24"/>
  <c r="S254" i="24"/>
  <c r="S255" i="24"/>
  <c r="R256" i="24"/>
  <c r="S256" i="24"/>
  <c r="H257" i="24"/>
  <c r="S257" i="24"/>
  <c r="S259" i="24"/>
  <c r="S260" i="24"/>
  <c r="H262" i="24"/>
  <c r="S262" i="24"/>
  <c r="P263" i="24"/>
  <c r="S263" i="24"/>
  <c r="S264" i="24"/>
  <c r="S265" i="24"/>
  <c r="R266" i="24"/>
  <c r="S266" i="24"/>
  <c r="S267" i="24"/>
  <c r="N268" i="24"/>
  <c r="S268" i="24"/>
  <c r="S269" i="24"/>
  <c r="J270" i="24"/>
  <c r="S270" i="24"/>
  <c r="S271" i="24"/>
  <c r="S272" i="24"/>
  <c r="S273" i="24"/>
  <c r="S274" i="24"/>
  <c r="S275" i="24"/>
  <c r="N276" i="24"/>
  <c r="S276" i="24"/>
  <c r="R277" i="24"/>
  <c r="S277" i="24"/>
  <c r="S278" i="24"/>
  <c r="S279" i="24"/>
  <c r="S280" i="24"/>
  <c r="S281" i="24"/>
  <c r="R282" i="24"/>
  <c r="S282" i="24"/>
  <c r="P283" i="24"/>
  <c r="S283" i="24"/>
  <c r="S284" i="24"/>
  <c r="S285" i="24"/>
  <c r="R286" i="24"/>
  <c r="S286" i="24"/>
  <c r="S287" i="24"/>
  <c r="S288" i="24"/>
  <c r="L289" i="24"/>
  <c r="S289" i="24"/>
  <c r="S290" i="24"/>
  <c r="S291" i="24"/>
  <c r="P292" i="24"/>
  <c r="S292" i="24"/>
  <c r="S293" i="24"/>
  <c r="S294" i="24"/>
  <c r="S295" i="24"/>
  <c r="S296" i="24"/>
  <c r="S297" i="24"/>
  <c r="R298" i="24"/>
  <c r="S298" i="24"/>
  <c r="S299" i="24"/>
  <c r="S301" i="24"/>
  <c r="S302" i="24"/>
  <c r="S303" i="24"/>
  <c r="S304" i="24"/>
  <c r="S305" i="24"/>
  <c r="S306" i="24"/>
  <c r="R307" i="24"/>
  <c r="S307" i="24"/>
  <c r="S308" i="24"/>
  <c r="S309" i="24"/>
  <c r="L310" i="24"/>
  <c r="S310" i="24"/>
  <c r="H311" i="24"/>
  <c r="S311" i="24"/>
  <c r="P312" i="24"/>
  <c r="S312" i="24"/>
  <c r="S313" i="24"/>
  <c r="L314" i="24"/>
  <c r="S314" i="24"/>
  <c r="R315" i="24"/>
  <c r="S315" i="24"/>
  <c r="S316" i="24"/>
  <c r="S317" i="24"/>
  <c r="S318" i="24"/>
  <c r="S319" i="24"/>
  <c r="L320" i="24"/>
  <c r="S320" i="24"/>
  <c r="S321" i="24"/>
  <c r="L322" i="24"/>
  <c r="S322" i="24"/>
  <c r="P323" i="24"/>
  <c r="S323" i="24"/>
  <c r="S324" i="24"/>
  <c r="S325" i="24"/>
  <c r="S326" i="24"/>
  <c r="S327" i="24"/>
  <c r="J328" i="24"/>
  <c r="S328" i="24"/>
  <c r="N329" i="24"/>
  <c r="S329" i="24"/>
  <c r="S330" i="24"/>
  <c r="P331" i="24"/>
  <c r="S331" i="24"/>
  <c r="L332" i="24"/>
  <c r="S332" i="24"/>
  <c r="L333" i="24"/>
  <c r="S333" i="24"/>
  <c r="H334" i="24"/>
  <c r="S334" i="24"/>
  <c r="L335" i="24"/>
  <c r="S335" i="24"/>
  <c r="S336" i="24"/>
  <c r="S337" i="24"/>
  <c r="R338" i="24"/>
  <c r="S338" i="24"/>
  <c r="H339" i="24"/>
  <c r="S339" i="24"/>
  <c r="L340" i="24"/>
  <c r="S340" i="24"/>
  <c r="L341" i="24"/>
  <c r="S341" i="24"/>
  <c r="S342" i="24"/>
  <c r="L343" i="24"/>
  <c r="S343" i="24"/>
  <c r="S344" i="24"/>
  <c r="H345" i="24"/>
  <c r="S345" i="24"/>
  <c r="S422" i="24"/>
  <c r="S423" i="24"/>
  <c r="S424" i="24"/>
  <c r="J425" i="24"/>
  <c r="S425" i="24"/>
  <c r="S426" i="24"/>
  <c r="H427" i="24"/>
  <c r="S427" i="24"/>
  <c r="N428" i="24"/>
  <c r="S428" i="24"/>
  <c r="S429" i="24"/>
  <c r="H430" i="24"/>
  <c r="S430" i="24"/>
  <c r="P431" i="24"/>
  <c r="S431" i="24"/>
  <c r="L433" i="24"/>
  <c r="S433" i="24"/>
  <c r="S434" i="24"/>
  <c r="S435" i="24"/>
  <c r="P436" i="24"/>
  <c r="S436" i="24"/>
  <c r="H437" i="24"/>
  <c r="S437" i="24"/>
  <c r="S438" i="24"/>
  <c r="L439" i="24"/>
  <c r="S439" i="24"/>
  <c r="S440" i="24"/>
  <c r="S441" i="24"/>
  <c r="S442" i="24"/>
  <c r="S443" i="24"/>
  <c r="P444" i="24"/>
  <c r="S444" i="24"/>
  <c r="J445" i="24"/>
  <c r="S445" i="24"/>
  <c r="P446" i="24"/>
  <c r="S446" i="24"/>
  <c r="S447" i="24"/>
  <c r="J448" i="24"/>
  <c r="S448" i="24"/>
  <c r="N449" i="24"/>
  <c r="S449" i="24"/>
  <c r="S450" i="24"/>
  <c r="L451" i="24"/>
  <c r="S451" i="24"/>
  <c r="S452" i="24"/>
  <c r="R453" i="24"/>
  <c r="S453" i="24"/>
  <c r="N454" i="24"/>
  <c r="S454" i="24"/>
  <c r="S455" i="24"/>
  <c r="S456" i="24"/>
  <c r="S457" i="24"/>
  <c r="H458" i="24"/>
  <c r="S458" i="24"/>
  <c r="L459" i="24"/>
  <c r="S459" i="24"/>
  <c r="R460" i="24"/>
  <c r="S460" i="24"/>
  <c r="S461" i="24"/>
  <c r="S462" i="24"/>
  <c r="P463" i="24"/>
  <c r="S463" i="24"/>
  <c r="S464" i="24"/>
  <c r="S465" i="24"/>
  <c r="H466" i="24"/>
  <c r="S466" i="24"/>
  <c r="S467" i="24"/>
  <c r="S468" i="24"/>
  <c r="S469" i="24"/>
  <c r="P470" i="24"/>
  <c r="S470" i="24"/>
  <c r="R471" i="24"/>
  <c r="S471" i="24"/>
  <c r="S472" i="24"/>
  <c r="P473" i="24"/>
  <c r="S473" i="24"/>
  <c r="S474" i="24"/>
  <c r="L475" i="24"/>
  <c r="S475" i="24"/>
  <c r="R476" i="24"/>
  <c r="S476" i="24"/>
  <c r="S477" i="24"/>
  <c r="P478" i="24"/>
  <c r="S478" i="24"/>
  <c r="S479" i="24"/>
  <c r="S480" i="24"/>
  <c r="H481" i="24"/>
  <c r="S481" i="24"/>
  <c r="H482" i="24"/>
  <c r="S482" i="24"/>
  <c r="L483" i="24"/>
  <c r="S483" i="24"/>
  <c r="L484" i="24"/>
  <c r="S484" i="24"/>
  <c r="S485" i="24"/>
  <c r="L486" i="24"/>
  <c r="S486" i="24"/>
  <c r="S487" i="24"/>
  <c r="S488" i="24"/>
  <c r="H489" i="24"/>
  <c r="S489" i="24"/>
  <c r="H490" i="24"/>
  <c r="S490" i="24"/>
  <c r="S491" i="24"/>
  <c r="L492" i="24"/>
  <c r="S492" i="24"/>
  <c r="N493" i="24"/>
  <c r="S493" i="24"/>
  <c r="N494" i="24"/>
  <c r="S494" i="24"/>
  <c r="S495" i="24"/>
  <c r="S496" i="24"/>
  <c r="S497" i="24"/>
  <c r="S498" i="24"/>
  <c r="L499" i="24"/>
  <c r="S499" i="24"/>
  <c r="R500" i="24"/>
  <c r="S500" i="24"/>
  <c r="L501" i="24"/>
  <c r="S501" i="24"/>
  <c r="J502" i="24"/>
  <c r="S502" i="24"/>
  <c r="R503" i="24"/>
  <c r="S503" i="24"/>
  <c r="H504" i="24"/>
  <c r="S504" i="24"/>
  <c r="S505" i="24"/>
  <c r="P506" i="24"/>
  <c r="S506" i="24"/>
  <c r="L507" i="24"/>
  <c r="S507" i="24"/>
  <c r="S508" i="24"/>
  <c r="R509" i="24"/>
  <c r="S509" i="24"/>
  <c r="S510" i="24"/>
  <c r="S511" i="24"/>
  <c r="S512" i="24"/>
  <c r="P513" i="24"/>
  <c r="S513" i="24"/>
  <c r="P514" i="24"/>
  <c r="S514" i="24"/>
  <c r="P515" i="24"/>
  <c r="S515" i="24"/>
  <c r="R516" i="24"/>
  <c r="S516" i="24"/>
  <c r="S517" i="24"/>
  <c r="S518" i="24"/>
  <c r="P519" i="24"/>
  <c r="S519" i="24"/>
  <c r="S520" i="24"/>
  <c r="N521" i="24"/>
  <c r="S521" i="24"/>
  <c r="S522" i="24"/>
  <c r="J523" i="24"/>
  <c r="S523" i="24"/>
  <c r="S524" i="24"/>
  <c r="R525" i="24"/>
  <c r="S525" i="24"/>
  <c r="R526" i="24"/>
  <c r="S526" i="24"/>
  <c r="P527" i="24"/>
  <c r="S527" i="24"/>
  <c r="N528" i="24"/>
  <c r="S528" i="24"/>
  <c r="S529" i="24"/>
  <c r="H530" i="24"/>
  <c r="S530" i="24"/>
  <c r="R531" i="24"/>
  <c r="S531" i="24"/>
  <c r="S532" i="24"/>
  <c r="S533" i="24"/>
  <c r="P534" i="24"/>
  <c r="S534" i="24"/>
  <c r="S535" i="24"/>
  <c r="S536" i="24"/>
  <c r="P537" i="24"/>
  <c r="S537" i="24"/>
  <c r="H538" i="24"/>
  <c r="S538" i="24"/>
  <c r="S539" i="24"/>
  <c r="R540" i="24"/>
  <c r="S540" i="24"/>
  <c r="J541" i="24"/>
  <c r="S541" i="24"/>
  <c r="S542" i="24"/>
  <c r="H543" i="24"/>
  <c r="S543" i="24"/>
  <c r="S544" i="24"/>
  <c r="S545" i="24"/>
  <c r="H546" i="24"/>
  <c r="S546" i="24"/>
  <c r="P547" i="24"/>
  <c r="S547" i="24"/>
  <c r="H548" i="24"/>
  <c r="S548" i="24"/>
  <c r="P549" i="24"/>
  <c r="S549" i="24"/>
  <c r="S550" i="24"/>
  <c r="H551" i="24"/>
  <c r="S551" i="24"/>
  <c r="S552" i="24"/>
  <c r="R553" i="24"/>
  <c r="S553" i="24"/>
  <c r="S554" i="24"/>
  <c r="R555" i="24"/>
  <c r="S555" i="24"/>
  <c r="N556" i="24"/>
  <c r="S556" i="24"/>
  <c r="S557" i="24"/>
  <c r="P558" i="24"/>
  <c r="S558" i="24"/>
  <c r="R559" i="24"/>
  <c r="S559" i="24"/>
  <c r="S560" i="24"/>
  <c r="N561" i="24"/>
  <c r="S561" i="24"/>
  <c r="S562" i="24"/>
  <c r="J563" i="24"/>
  <c r="S563" i="24"/>
  <c r="J564" i="24"/>
  <c r="S564" i="24"/>
  <c r="S565" i="24"/>
  <c r="N566" i="24"/>
  <c r="S566" i="24"/>
  <c r="H567" i="24"/>
  <c r="S567" i="24"/>
  <c r="S568" i="24"/>
  <c r="S569" i="24"/>
  <c r="H570" i="24"/>
  <c r="S570" i="24"/>
  <c r="P571" i="24"/>
  <c r="S571" i="24"/>
  <c r="P572" i="24"/>
  <c r="S572" i="24"/>
  <c r="R573" i="24"/>
  <c r="S573" i="24"/>
  <c r="S575" i="24"/>
  <c r="S576" i="24"/>
  <c r="S577" i="24"/>
  <c r="P578" i="24"/>
  <c r="S578" i="24"/>
  <c r="H579" i="24"/>
  <c r="S579" i="24"/>
  <c r="S580" i="24"/>
  <c r="L581" i="24"/>
  <c r="S581" i="24"/>
  <c r="H582" i="24"/>
  <c r="S582" i="24"/>
  <c r="S583" i="24"/>
  <c r="H584" i="24"/>
  <c r="S584" i="24"/>
  <c r="S585" i="24"/>
  <c r="S586" i="24"/>
  <c r="S587" i="24"/>
  <c r="R588" i="24"/>
  <c r="S588" i="24"/>
  <c r="S589" i="24"/>
  <c r="S590" i="24"/>
  <c r="R591" i="24"/>
  <c r="S591" i="24"/>
  <c r="S592" i="24"/>
  <c r="S593" i="24"/>
  <c r="S594" i="24"/>
  <c r="H595" i="24"/>
  <c r="S595" i="24"/>
  <c r="S596" i="24"/>
  <c r="J597" i="24"/>
  <c r="S597" i="24"/>
  <c r="S598" i="24"/>
  <c r="N599" i="24"/>
  <c r="S599" i="24"/>
  <c r="N600" i="24"/>
  <c r="S600" i="24"/>
  <c r="S601" i="24"/>
  <c r="P602" i="24"/>
  <c r="S602" i="24"/>
  <c r="H603" i="24"/>
  <c r="S603" i="24"/>
  <c r="L604" i="24"/>
  <c r="S604" i="24"/>
  <c r="R605" i="24"/>
  <c r="S605" i="24"/>
  <c r="J606" i="24"/>
  <c r="S606" i="24"/>
  <c r="S607" i="24"/>
  <c r="H608" i="24"/>
  <c r="S608" i="24"/>
  <c r="S609" i="24"/>
  <c r="S610" i="24"/>
  <c r="H611" i="24"/>
  <c r="S611" i="24"/>
  <c r="L612" i="24"/>
  <c r="S612" i="24"/>
  <c r="S613" i="24"/>
  <c r="S614" i="24"/>
  <c r="S615" i="24"/>
  <c r="S616" i="24"/>
  <c r="H617" i="24"/>
  <c r="S617" i="24"/>
  <c r="S618" i="24"/>
  <c r="P619" i="24"/>
  <c r="S619" i="24"/>
  <c r="N620" i="24"/>
  <c r="S620" i="24"/>
  <c r="J621" i="24"/>
  <c r="S621" i="24"/>
  <c r="S622" i="24"/>
  <c r="P623" i="24"/>
  <c r="S623" i="24"/>
  <c r="R624" i="24"/>
  <c r="S624" i="24"/>
  <c r="S625" i="24"/>
  <c r="H626" i="24"/>
  <c r="S626" i="24"/>
  <c r="P627" i="24"/>
  <c r="S627" i="24"/>
  <c r="N628" i="24"/>
  <c r="S628" i="24"/>
  <c r="J629" i="24"/>
  <c r="S629" i="24"/>
  <c r="L630" i="24"/>
  <c r="S630" i="24"/>
  <c r="S631" i="24"/>
  <c r="S632" i="24"/>
  <c r="S633" i="24"/>
  <c r="S634" i="24"/>
  <c r="P635" i="24"/>
  <c r="S635" i="24"/>
  <c r="L636" i="24"/>
  <c r="S636" i="24"/>
  <c r="P637" i="24"/>
  <c r="S637" i="24"/>
  <c r="L638" i="24"/>
  <c r="S638" i="24"/>
  <c r="H639" i="24"/>
  <c r="S639" i="24"/>
  <c r="R640" i="24"/>
  <c r="S640" i="24"/>
  <c r="S641" i="24"/>
  <c r="S642" i="24"/>
  <c r="L643" i="24"/>
  <c r="S643" i="24"/>
  <c r="S644" i="24"/>
  <c r="L645" i="24"/>
  <c r="S645" i="24"/>
  <c r="S646" i="24"/>
  <c r="N647" i="24"/>
  <c r="S647" i="24"/>
  <c r="J648" i="24"/>
  <c r="S648" i="24"/>
  <c r="P649" i="24"/>
  <c r="S649" i="24"/>
  <c r="S650" i="24"/>
  <c r="H651" i="24"/>
  <c r="S651" i="24"/>
  <c r="J652" i="24"/>
  <c r="S652" i="24"/>
  <c r="S653" i="24"/>
  <c r="P654" i="24"/>
  <c r="S654" i="24"/>
  <c r="S656" i="24"/>
  <c r="S657" i="24"/>
  <c r="S658" i="24"/>
  <c r="S659" i="24"/>
  <c r="N660" i="24"/>
  <c r="S660" i="24"/>
  <c r="L661" i="24"/>
  <c r="S661" i="24"/>
  <c r="S662" i="24"/>
  <c r="S663" i="24"/>
  <c r="S664" i="24"/>
  <c r="J665" i="24"/>
  <c r="S665" i="24"/>
  <c r="S666" i="24"/>
  <c r="P667" i="24"/>
  <c r="S667" i="24"/>
  <c r="S668" i="24"/>
  <c r="P669" i="24"/>
  <c r="S669" i="24"/>
  <c r="H670" i="24"/>
  <c r="S670" i="24"/>
  <c r="L671" i="24"/>
  <c r="S671" i="24"/>
  <c r="L672" i="24"/>
  <c r="S672" i="24"/>
  <c r="H673" i="24"/>
  <c r="S673" i="24"/>
  <c r="S674" i="24"/>
  <c r="S675" i="24"/>
  <c r="S676" i="24"/>
  <c r="S677" i="24"/>
  <c r="S678" i="24"/>
  <c r="L679" i="24"/>
  <c r="S679" i="24"/>
  <c r="P680" i="24"/>
  <c r="S680" i="24"/>
  <c r="S681" i="24"/>
  <c r="N682" i="24"/>
  <c r="S682" i="24"/>
  <c r="H683" i="24"/>
  <c r="S683" i="24"/>
  <c r="H684" i="24"/>
  <c r="S684" i="24"/>
  <c r="R685" i="24"/>
  <c r="S685" i="24"/>
  <c r="P686" i="24"/>
  <c r="S686" i="24"/>
  <c r="L687" i="24"/>
  <c r="S687" i="24"/>
  <c r="S688" i="24"/>
  <c r="H689" i="24"/>
  <c r="S689" i="24"/>
  <c r="S690" i="24"/>
  <c r="H691" i="24"/>
  <c r="S691" i="24"/>
  <c r="S692" i="24"/>
  <c r="S693" i="24"/>
  <c r="N694" i="24"/>
  <c r="S694" i="24"/>
  <c r="J695" i="24"/>
  <c r="S695" i="24"/>
  <c r="P696" i="24"/>
  <c r="S696" i="24"/>
  <c r="S697" i="24"/>
  <c r="R698" i="24"/>
  <c r="S698" i="24"/>
  <c r="L699" i="24"/>
  <c r="S699" i="24"/>
  <c r="S700" i="24"/>
  <c r="P701" i="24"/>
  <c r="S701" i="24"/>
  <c r="N702" i="24"/>
  <c r="S702" i="24"/>
  <c r="J703" i="24"/>
  <c r="S703" i="24"/>
  <c r="L704" i="24"/>
  <c r="S704" i="24"/>
  <c r="H705" i="24"/>
  <c r="S705" i="24"/>
  <c r="S706" i="24"/>
  <c r="R707" i="24"/>
  <c r="S707" i="24"/>
  <c r="S708" i="24"/>
  <c r="P709" i="24"/>
  <c r="S709" i="24"/>
  <c r="N710" i="24"/>
  <c r="S710" i="24"/>
  <c r="J711" i="24"/>
  <c r="S711" i="24"/>
  <c r="J712" i="24"/>
  <c r="S712" i="24"/>
  <c r="H713" i="24"/>
  <c r="S713" i="24"/>
  <c r="J715" i="24"/>
  <c r="S715" i="24"/>
  <c r="L717" i="24"/>
  <c r="S717" i="24"/>
  <c r="S718" i="24"/>
  <c r="R719" i="24"/>
  <c r="S719" i="24"/>
  <c r="N720" i="24"/>
  <c r="S720" i="24"/>
  <c r="J721" i="24"/>
  <c r="S721" i="24"/>
  <c r="S722" i="24"/>
  <c r="P723" i="24"/>
  <c r="S723" i="24"/>
  <c r="J724" i="24"/>
  <c r="S724" i="24"/>
  <c r="R725" i="24"/>
  <c r="S725" i="24"/>
  <c r="S726" i="24"/>
  <c r="P727" i="24"/>
  <c r="S727" i="24"/>
  <c r="S728" i="24"/>
  <c r="S729" i="24"/>
  <c r="S730" i="24"/>
  <c r="S731" i="24"/>
  <c r="S732" i="24"/>
  <c r="L733" i="24"/>
  <c r="S733" i="24"/>
  <c r="H734" i="24"/>
  <c r="S734" i="24"/>
  <c r="P735" i="24"/>
  <c r="S735" i="24"/>
  <c r="S736" i="24"/>
  <c r="S737" i="24"/>
  <c r="S738" i="24"/>
  <c r="L739" i="24"/>
  <c r="S739" i="24"/>
  <c r="S740" i="24"/>
  <c r="N741" i="24"/>
  <c r="S741" i="24"/>
  <c r="S742" i="24"/>
  <c r="H743" i="24"/>
  <c r="S743" i="24"/>
  <c r="S744" i="24"/>
  <c r="J745" i="24"/>
  <c r="S745" i="24"/>
  <c r="L746" i="24"/>
  <c r="S746" i="24"/>
  <c r="N747" i="24"/>
  <c r="S747" i="24"/>
  <c r="S748" i="24"/>
  <c r="S749" i="24"/>
  <c r="H750" i="24"/>
  <c r="S750" i="24"/>
  <c r="H751" i="24"/>
  <c r="S751" i="24"/>
  <c r="P752" i="24"/>
  <c r="S752" i="24"/>
  <c r="S754" i="24"/>
  <c r="N758" i="24"/>
  <c r="S758" i="24"/>
  <c r="J759" i="24"/>
  <c r="S759" i="24"/>
  <c r="S760" i="24"/>
  <c r="H761" i="24"/>
  <c r="S761" i="24"/>
  <c r="H762" i="24"/>
  <c r="S762" i="24"/>
  <c r="P763" i="24"/>
  <c r="S763" i="24"/>
  <c r="N764" i="24"/>
  <c r="S764" i="24"/>
  <c r="J765" i="24"/>
  <c r="S765" i="24"/>
  <c r="H766" i="24"/>
  <c r="S766" i="24"/>
  <c r="H767" i="24"/>
  <c r="S767" i="24"/>
  <c r="S768" i="24"/>
  <c r="H769" i="24"/>
  <c r="S769" i="24"/>
  <c r="H770" i="24"/>
  <c r="S770" i="24"/>
  <c r="S771" i="24"/>
  <c r="N772" i="24"/>
  <c r="S772" i="24"/>
  <c r="J773" i="24"/>
  <c r="S773" i="24"/>
  <c r="P774" i="24"/>
  <c r="S774" i="24"/>
  <c r="S775" i="24"/>
  <c r="S776" i="24"/>
  <c r="H777" i="24"/>
  <c r="S777" i="24"/>
  <c r="H778" i="24"/>
  <c r="S778" i="24"/>
  <c r="R779" i="24"/>
  <c r="S779" i="24"/>
  <c r="S780" i="24"/>
  <c r="S781" i="24"/>
  <c r="H782" i="24"/>
  <c r="S782" i="24"/>
  <c r="N783" i="24"/>
  <c r="S783" i="24"/>
  <c r="H784" i="24"/>
  <c r="S784" i="24"/>
  <c r="P785" i="24"/>
  <c r="S785" i="24"/>
  <c r="S786" i="24"/>
  <c r="S787" i="24"/>
  <c r="P788" i="24"/>
  <c r="S788" i="24"/>
  <c r="S789" i="24"/>
  <c r="S790" i="24"/>
  <c r="L791" i="24"/>
  <c r="S791" i="24"/>
  <c r="S792" i="24"/>
  <c r="N793" i="24"/>
  <c r="S793" i="24"/>
  <c r="S794" i="24"/>
  <c r="J795" i="24"/>
  <c r="S795" i="24"/>
  <c r="S796" i="24"/>
  <c r="S797" i="24"/>
  <c r="J798" i="24"/>
  <c r="S798" i="24"/>
  <c r="L799" i="24"/>
  <c r="S799" i="24"/>
  <c r="H800" i="24"/>
  <c r="S800" i="24"/>
  <c r="R801" i="24"/>
  <c r="S801" i="24"/>
  <c r="N802" i="24"/>
  <c r="S802" i="24"/>
  <c r="J803" i="24"/>
  <c r="S803" i="24"/>
  <c r="P804" i="24"/>
  <c r="S804" i="24"/>
  <c r="R805" i="24"/>
  <c r="S805" i="24"/>
  <c r="S806" i="24"/>
  <c r="S807" i="24"/>
  <c r="H808" i="24"/>
  <c r="S808" i="24"/>
  <c r="P809" i="24"/>
  <c r="S809" i="24"/>
  <c r="N810" i="24"/>
  <c r="S810" i="24"/>
  <c r="J811" i="24"/>
  <c r="S811" i="24"/>
  <c r="H812" i="24"/>
  <c r="S812" i="24"/>
  <c r="P813" i="24"/>
  <c r="S813" i="24"/>
  <c r="H814" i="24"/>
  <c r="S814" i="24"/>
  <c r="L815" i="24"/>
  <c r="S815" i="24"/>
  <c r="H816" i="24"/>
  <c r="S816" i="24"/>
  <c r="N817" i="24"/>
  <c r="S817" i="24"/>
  <c r="S818" i="24"/>
  <c r="L819" i="24"/>
  <c r="S819" i="24"/>
  <c r="S820" i="24"/>
  <c r="S821" i="24"/>
  <c r="L823" i="24"/>
  <c r="S823" i="24"/>
  <c r="S824" i="24"/>
  <c r="H825" i="24"/>
  <c r="S825" i="24"/>
  <c r="H826" i="24"/>
  <c r="S826" i="24"/>
  <c r="J827" i="24"/>
  <c r="S827" i="24"/>
  <c r="S828" i="24"/>
  <c r="J829" i="24"/>
  <c r="S829" i="24"/>
  <c r="S830" i="24"/>
  <c r="S831" i="24"/>
  <c r="H832" i="24"/>
  <c r="S832" i="24"/>
  <c r="J833" i="24"/>
  <c r="S833" i="24"/>
  <c r="J834" i="24"/>
  <c r="S834" i="24"/>
  <c r="J835" i="24"/>
  <c r="S835" i="24"/>
  <c r="S836" i="24"/>
  <c r="L837" i="24"/>
  <c r="S837" i="24"/>
  <c r="H838" i="24"/>
  <c r="S838" i="24"/>
  <c r="N840" i="24"/>
  <c r="S840" i="24"/>
  <c r="S841" i="24"/>
  <c r="S842" i="24"/>
  <c r="S844" i="24"/>
  <c r="H845" i="24"/>
  <c r="S845" i="24"/>
  <c r="S846" i="24"/>
  <c r="S847" i="24"/>
  <c r="S848" i="24"/>
  <c r="S849" i="24"/>
  <c r="S850" i="24"/>
  <c r="S851" i="24"/>
  <c r="P852" i="24"/>
  <c r="S852" i="24"/>
  <c r="S853" i="24"/>
  <c r="S854" i="24"/>
  <c r="L855" i="24"/>
  <c r="S855" i="24"/>
  <c r="S857" i="24"/>
  <c r="S858" i="24"/>
  <c r="S859" i="24"/>
  <c r="S860" i="24"/>
  <c r="S861" i="24"/>
  <c r="H862" i="24"/>
  <c r="S862" i="24"/>
  <c r="S863" i="24"/>
  <c r="S864" i="24"/>
  <c r="S865" i="24"/>
  <c r="S866" i="24"/>
  <c r="R867" i="24"/>
  <c r="S867" i="24"/>
  <c r="L868" i="24"/>
  <c r="S868" i="24"/>
  <c r="S869" i="24"/>
  <c r="H870" i="24"/>
  <c r="S870" i="24"/>
  <c r="S871" i="24"/>
  <c r="P872" i="24"/>
  <c r="S872" i="24"/>
  <c r="S873" i="24"/>
  <c r="J874" i="24"/>
  <c r="S874" i="24"/>
  <c r="S875" i="24"/>
  <c r="S876" i="24"/>
  <c r="S877" i="24"/>
  <c r="H878" i="24"/>
  <c r="S878" i="24"/>
  <c r="R879" i="24"/>
  <c r="S879" i="24"/>
  <c r="S880" i="24"/>
  <c r="S881" i="24"/>
  <c r="S882" i="24"/>
  <c r="R883" i="24"/>
  <c r="S883" i="24"/>
  <c r="L884" i="24"/>
  <c r="S884" i="24"/>
  <c r="J885" i="24"/>
  <c r="S885" i="24"/>
  <c r="S886" i="24"/>
  <c r="S887" i="24"/>
  <c r="L888" i="24"/>
  <c r="S888" i="24"/>
  <c r="S889" i="24"/>
  <c r="S890" i="24"/>
  <c r="S891" i="24"/>
  <c r="S892" i="24"/>
  <c r="L893" i="24"/>
  <c r="S893" i="24"/>
  <c r="H894" i="24"/>
  <c r="S894" i="24"/>
  <c r="S895" i="24"/>
  <c r="S896" i="24"/>
  <c r="S897" i="24"/>
  <c r="S898" i="24"/>
  <c r="P899" i="24"/>
  <c r="S899" i="24"/>
  <c r="S900" i="24"/>
  <c r="S901" i="24"/>
  <c r="S902" i="24"/>
  <c r="J903" i="24"/>
  <c r="S903" i="24"/>
  <c r="P904" i="24"/>
  <c r="S904" i="24"/>
  <c r="S905" i="24"/>
  <c r="L906" i="24"/>
  <c r="S906" i="24"/>
  <c r="S907" i="24"/>
  <c r="S908" i="24"/>
  <c r="H909" i="24"/>
  <c r="S909" i="24"/>
  <c r="S910" i="24"/>
  <c r="P911" i="24"/>
  <c r="S911" i="24"/>
  <c r="R912" i="24"/>
  <c r="S912" i="24"/>
  <c r="S913" i="24"/>
  <c r="S914" i="24"/>
  <c r="P915" i="24"/>
  <c r="S915" i="24"/>
  <c r="J916" i="24"/>
  <c r="S916" i="24"/>
  <c r="P917" i="24"/>
  <c r="S917" i="24"/>
  <c r="R918" i="24"/>
  <c r="S918" i="24"/>
  <c r="S919" i="24"/>
  <c r="S920" i="24"/>
  <c r="S921" i="24"/>
  <c r="N922" i="24"/>
  <c r="S922" i="24"/>
  <c r="S923" i="24"/>
  <c r="S924" i="24"/>
  <c r="H925" i="24"/>
  <c r="S925" i="24"/>
  <c r="R926" i="24"/>
  <c r="S926" i="24"/>
  <c r="S927" i="24"/>
  <c r="S928" i="24"/>
  <c r="H929" i="24"/>
  <c r="S929" i="24"/>
  <c r="S930" i="24"/>
  <c r="P931" i="24"/>
  <c r="S931" i="24"/>
  <c r="P932" i="24"/>
  <c r="S932" i="24"/>
  <c r="H933" i="24"/>
  <c r="S933" i="24"/>
  <c r="R934" i="24"/>
  <c r="S934" i="24"/>
  <c r="S935" i="24"/>
  <c r="P936" i="24"/>
  <c r="S936" i="24"/>
  <c r="H937" i="24"/>
  <c r="S937" i="24"/>
  <c r="R938" i="24"/>
  <c r="S938" i="24"/>
  <c r="R939" i="24"/>
  <c r="S939" i="24"/>
  <c r="S940" i="24"/>
  <c r="L941" i="24"/>
  <c r="S941" i="24"/>
  <c r="R942" i="24"/>
  <c r="S942" i="24"/>
  <c r="S943" i="24"/>
  <c r="H944" i="24"/>
  <c r="S944" i="24"/>
  <c r="H945" i="24"/>
  <c r="S945" i="24"/>
  <c r="L946" i="24"/>
  <c r="S946" i="24"/>
  <c r="P947" i="24"/>
  <c r="S947" i="24"/>
  <c r="P948" i="24"/>
  <c r="S948" i="24"/>
  <c r="L949" i="24"/>
  <c r="S949" i="24"/>
  <c r="H950" i="24"/>
  <c r="S950" i="24"/>
  <c r="S951" i="24"/>
  <c r="S952" i="24"/>
  <c r="H953" i="24"/>
  <c r="S953" i="24"/>
  <c r="R954" i="24"/>
  <c r="S954" i="24"/>
  <c r="S955" i="24"/>
  <c r="S956" i="24"/>
  <c r="L957" i="24"/>
  <c r="S957" i="24"/>
  <c r="S958" i="24"/>
  <c r="S959" i="24"/>
  <c r="S960" i="24"/>
  <c r="J961" i="24"/>
  <c r="S961" i="24"/>
  <c r="L962" i="24"/>
  <c r="S962" i="24"/>
  <c r="S963" i="24"/>
  <c r="S964" i="24"/>
  <c r="S966" i="24"/>
  <c r="S967" i="24"/>
  <c r="N968" i="24"/>
  <c r="S968" i="24"/>
  <c r="S969" i="24"/>
  <c r="H970" i="24"/>
  <c r="S970" i="24"/>
  <c r="H971" i="24"/>
  <c r="S971" i="24"/>
  <c r="S972" i="24"/>
  <c r="S973" i="24"/>
  <c r="S974" i="24"/>
  <c r="H975" i="24"/>
  <c r="S975" i="24"/>
  <c r="N976" i="24"/>
  <c r="S976" i="24"/>
  <c r="L977" i="24"/>
  <c r="S977" i="24"/>
  <c r="J978" i="24"/>
  <c r="S978" i="24"/>
  <c r="L979" i="24"/>
  <c r="S979" i="24"/>
  <c r="S980" i="24"/>
  <c r="S981" i="24"/>
  <c r="H982" i="24"/>
  <c r="S982" i="24"/>
  <c r="N983" i="24"/>
  <c r="S983" i="24"/>
  <c r="R984" i="24"/>
  <c r="S984" i="24"/>
  <c r="S985" i="24"/>
  <c r="J986" i="24"/>
  <c r="S986" i="24"/>
  <c r="S987" i="24"/>
  <c r="N988" i="24"/>
  <c r="S988" i="24"/>
  <c r="S989" i="24"/>
  <c r="P990" i="24"/>
  <c r="S990" i="24"/>
  <c r="S991" i="24"/>
  <c r="L992" i="24"/>
  <c r="S992" i="24"/>
  <c r="S993" i="24"/>
  <c r="S994" i="24"/>
  <c r="L995" i="24"/>
  <c r="S995" i="24"/>
  <c r="L996" i="24"/>
  <c r="S996" i="24"/>
  <c r="L997" i="24"/>
  <c r="S997" i="24"/>
  <c r="S998" i="24"/>
  <c r="R999" i="24"/>
  <c r="S999" i="24"/>
  <c r="S1000" i="24"/>
  <c r="S1001" i="24"/>
  <c r="P1002" i="24"/>
  <c r="S1002" i="24"/>
  <c r="P1003" i="24"/>
  <c r="S1003" i="24"/>
  <c r="L1004" i="24"/>
  <c r="S1004" i="24"/>
  <c r="N1005" i="24"/>
  <c r="S1005" i="24"/>
  <c r="S1006" i="24"/>
  <c r="S1007" i="24"/>
  <c r="H1008" i="24"/>
  <c r="S1008" i="24"/>
  <c r="S1009" i="24"/>
  <c r="N1010" i="24"/>
  <c r="S1010" i="24"/>
  <c r="J1011" i="24"/>
  <c r="S1011" i="24"/>
  <c r="N1012" i="24"/>
  <c r="S1012" i="24"/>
  <c r="L1013" i="24"/>
  <c r="S1013" i="24"/>
  <c r="L1014" i="24"/>
  <c r="S1014" i="24"/>
  <c r="S1015" i="24"/>
  <c r="S1016" i="24"/>
  <c r="S1017" i="24"/>
  <c r="N1018" i="24"/>
  <c r="S1018" i="24"/>
  <c r="J1019" i="24"/>
  <c r="S1019" i="24"/>
  <c r="J1020" i="24"/>
  <c r="S1020" i="24"/>
  <c r="S1021" i="24"/>
  <c r="P1022" i="24"/>
  <c r="S1022" i="24"/>
  <c r="N1023" i="24"/>
  <c r="S1023" i="24"/>
  <c r="P1024" i="24"/>
  <c r="S1024" i="24"/>
  <c r="L1025" i="24"/>
  <c r="S1025" i="24"/>
  <c r="N1026" i="24"/>
  <c r="S1026" i="24"/>
  <c r="J1027" i="24"/>
  <c r="S1027" i="24"/>
  <c r="P1028" i="24"/>
  <c r="S1028" i="24"/>
  <c r="L1029" i="24"/>
  <c r="S1029" i="24"/>
  <c r="J1030" i="24"/>
  <c r="S1030" i="24"/>
  <c r="P1031" i="24"/>
  <c r="S1031" i="24"/>
  <c r="J1032" i="24"/>
  <c r="S1032" i="24"/>
  <c r="S1033" i="24"/>
  <c r="N1034" i="24"/>
  <c r="S1034" i="24"/>
  <c r="J1035" i="24"/>
  <c r="S1035" i="24"/>
  <c r="N1036" i="24"/>
  <c r="S1036" i="24"/>
  <c r="H1037" i="24"/>
  <c r="S1037" i="24"/>
  <c r="S1038" i="24"/>
  <c r="R1039" i="24"/>
  <c r="S1039" i="24"/>
  <c r="P1040" i="24"/>
  <c r="S1040" i="24"/>
  <c r="P1041" i="24"/>
  <c r="S1041" i="24"/>
  <c r="N1042" i="24"/>
  <c r="S1042" i="24"/>
  <c r="J1043" i="24"/>
  <c r="S1043" i="24"/>
  <c r="N1044" i="24"/>
  <c r="S1044" i="24"/>
  <c r="H1045" i="24"/>
  <c r="S1045" i="24"/>
  <c r="J1046" i="24"/>
  <c r="S1046" i="24"/>
  <c r="H1047" i="24"/>
  <c r="S1047" i="24"/>
  <c r="S1048" i="24"/>
  <c r="H1049" i="24"/>
  <c r="S1049" i="24"/>
  <c r="N1050" i="24"/>
  <c r="S1050" i="24"/>
  <c r="J1051" i="24"/>
  <c r="S1051" i="24"/>
  <c r="P1052" i="24"/>
  <c r="S1052" i="24"/>
  <c r="P1053" i="24"/>
  <c r="S1053" i="24"/>
  <c r="J1054" i="24"/>
  <c r="S1054" i="24"/>
  <c r="H1055" i="24"/>
  <c r="S1055" i="24"/>
  <c r="N1056" i="24"/>
  <c r="S1056" i="24"/>
  <c r="S1057" i="24"/>
  <c r="N1058" i="24"/>
  <c r="S1058" i="24"/>
  <c r="J1059" i="24"/>
  <c r="S1059" i="24"/>
  <c r="S1060" i="24"/>
  <c r="S1061" i="24"/>
  <c r="S1062" i="24"/>
  <c r="L1063" i="24"/>
  <c r="S1063" i="24"/>
  <c r="S1064" i="24"/>
  <c r="L1065" i="24"/>
  <c r="S1065" i="24"/>
  <c r="N1066" i="24"/>
  <c r="S1066" i="24"/>
  <c r="J1067" i="24"/>
  <c r="S1067" i="24"/>
  <c r="J1068" i="24"/>
  <c r="S1068" i="24"/>
  <c r="N1069" i="24"/>
  <c r="S1069" i="24"/>
  <c r="L1070" i="24"/>
  <c r="S1070" i="24"/>
  <c r="S1071" i="24"/>
  <c r="N1072" i="24"/>
  <c r="S1072" i="24"/>
  <c r="S1073" i="24"/>
  <c r="N1074" i="24"/>
  <c r="S1074" i="24"/>
  <c r="J1075" i="24"/>
  <c r="S1075" i="24"/>
  <c r="S1076" i="24"/>
  <c r="S1077" i="24"/>
  <c r="J1078" i="24"/>
  <c r="S1078" i="24"/>
  <c r="S1079" i="24"/>
  <c r="S1080" i="24"/>
  <c r="L1081" i="24"/>
  <c r="S1081" i="24"/>
  <c r="N1082" i="24"/>
  <c r="S1082" i="24"/>
  <c r="J1083" i="24"/>
  <c r="S1083" i="24"/>
  <c r="J1084" i="24"/>
  <c r="S1084" i="24"/>
  <c r="P1085" i="24"/>
  <c r="S1085" i="24"/>
  <c r="S1086" i="24"/>
  <c r="R1087" i="24"/>
  <c r="S1087" i="24"/>
  <c r="S1088" i="24"/>
  <c r="P1089" i="24"/>
  <c r="S1089" i="24"/>
  <c r="N1090" i="24"/>
  <c r="S1090" i="24"/>
  <c r="J1091" i="24"/>
  <c r="S1091" i="24"/>
  <c r="N1092" i="24"/>
  <c r="S1092" i="24"/>
  <c r="H1093" i="24"/>
  <c r="S1093" i="24"/>
  <c r="S1094" i="24"/>
  <c r="H1095" i="24"/>
  <c r="S1095" i="24"/>
  <c r="R1096" i="24"/>
  <c r="S1096" i="24"/>
  <c r="S1097" i="24"/>
  <c r="N1098" i="24"/>
  <c r="S1098" i="24"/>
  <c r="J1099" i="24"/>
  <c r="S1099" i="24"/>
  <c r="N1100" i="24"/>
  <c r="S1100" i="24"/>
  <c r="H1101" i="24"/>
  <c r="S1101" i="24"/>
  <c r="J1102" i="24"/>
  <c r="S1102" i="24"/>
  <c r="S1103" i="24"/>
  <c r="H1104" i="24"/>
  <c r="S1104" i="24"/>
  <c r="S1105" i="24"/>
  <c r="N1106" i="24"/>
  <c r="S1106" i="24"/>
  <c r="J1114" i="24"/>
  <c r="S1114" i="24"/>
  <c r="S1227" i="24"/>
  <c r="S1228" i="24"/>
  <c r="S1229" i="24"/>
  <c r="N1230" i="24"/>
  <c r="S1230" i="24"/>
  <c r="H1231" i="24"/>
  <c r="S1231" i="24"/>
  <c r="R1232" i="24"/>
  <c r="S1232" i="24"/>
  <c r="H1233" i="24"/>
  <c r="S1233" i="24"/>
  <c r="S1234" i="24"/>
  <c r="H1235" i="24"/>
  <c r="S1235" i="24"/>
  <c r="J1236" i="24"/>
  <c r="S1236" i="24"/>
  <c r="S1237" i="24"/>
  <c r="H1239" i="24"/>
  <c r="S1239" i="24"/>
  <c r="N1240" i="24"/>
  <c r="S1240" i="24"/>
  <c r="R1241" i="24"/>
  <c r="S1241" i="24"/>
  <c r="S1242" i="24"/>
  <c r="S1243" i="24"/>
  <c r="L1244" i="24"/>
  <c r="S1244" i="24"/>
  <c r="S1245" i="24"/>
  <c r="S1246" i="24"/>
  <c r="H1248" i="24"/>
  <c r="S1248" i="24"/>
  <c r="S1250" i="24"/>
  <c r="R1251" i="24"/>
  <c r="S1251" i="24"/>
  <c r="R1252" i="24"/>
  <c r="S1252" i="24"/>
  <c r="J1253" i="24"/>
  <c r="S1253" i="24"/>
  <c r="N1255" i="24"/>
  <c r="S1255" i="24"/>
  <c r="J1256" i="24"/>
  <c r="S1256" i="24"/>
  <c r="R1257" i="24"/>
  <c r="S1257" i="24"/>
  <c r="P1258" i="24"/>
  <c r="S1258" i="24"/>
  <c r="L1259" i="24"/>
  <c r="S1259" i="24"/>
  <c r="R1260" i="24"/>
  <c r="S1260" i="24"/>
  <c r="H1261" i="24"/>
  <c r="S1261" i="24"/>
  <c r="H1263" i="24"/>
  <c r="S1263" i="24"/>
  <c r="P1264" i="24"/>
  <c r="S1264" i="24"/>
  <c r="J1265" i="24"/>
  <c r="S1265" i="24"/>
  <c r="P1266" i="24"/>
  <c r="S1266" i="24"/>
  <c r="L1267" i="24"/>
  <c r="S1267" i="24"/>
  <c r="S1268" i="24"/>
  <c r="R1269" i="24"/>
  <c r="S1269" i="24"/>
  <c r="S1270" i="24"/>
  <c r="R1271" i="24"/>
  <c r="S1271" i="24"/>
  <c r="H1272" i="24"/>
  <c r="S1272" i="24"/>
  <c r="J1273" i="24"/>
  <c r="S1273" i="24"/>
  <c r="N1274" i="24"/>
  <c r="S1274" i="24"/>
  <c r="H1275" i="24"/>
  <c r="S1275" i="24"/>
  <c r="L1276" i="24"/>
  <c r="S1276" i="24"/>
  <c r="R1277" i="24"/>
  <c r="S1277" i="24"/>
  <c r="H1278" i="24"/>
  <c r="S1278" i="24"/>
  <c r="H1279" i="24"/>
  <c r="S1279" i="24"/>
  <c r="N1280" i="24"/>
  <c r="S1280" i="24"/>
  <c r="S1281" i="24"/>
  <c r="P1283" i="24"/>
  <c r="S1283" i="24"/>
  <c r="S1284" i="24"/>
  <c r="L1285" i="24"/>
  <c r="S1285" i="24"/>
  <c r="R1286" i="24"/>
  <c r="S1286" i="24"/>
  <c r="S1287" i="24"/>
  <c r="N1288" i="24"/>
  <c r="S1288" i="24"/>
  <c r="H1289" i="24"/>
  <c r="S1289" i="24"/>
  <c r="J1290" i="24"/>
  <c r="S1290" i="24"/>
  <c r="S1291" i="24"/>
  <c r="N1292" i="24"/>
  <c r="S1292" i="24"/>
  <c r="L1293" i="24"/>
  <c r="S1293" i="24"/>
  <c r="R1294" i="24"/>
  <c r="S1294" i="24"/>
  <c r="H1295" i="24"/>
  <c r="S1295" i="24"/>
  <c r="P1296" i="24"/>
  <c r="S1296" i="24"/>
  <c r="L1297" i="24"/>
  <c r="S1297" i="24"/>
  <c r="J1299" i="24"/>
  <c r="S1299" i="24"/>
  <c r="S1300" i="24"/>
  <c r="S1302" i="24"/>
  <c r="L1306" i="24"/>
  <c r="S1306" i="24"/>
  <c r="S1307" i="24"/>
  <c r="H1308" i="24"/>
  <c r="S1308" i="24"/>
  <c r="H1309" i="24"/>
  <c r="S1309" i="24"/>
  <c r="L1310" i="24"/>
  <c r="S1310" i="24"/>
  <c r="J1311" i="24"/>
  <c r="S1311" i="24"/>
  <c r="P1312" i="24"/>
  <c r="S1312" i="24"/>
  <c r="P1313" i="24"/>
  <c r="S1313" i="24"/>
  <c r="N1314" i="24"/>
  <c r="S1314" i="24"/>
  <c r="N1315" i="24"/>
  <c r="S1315" i="24"/>
  <c r="R1316" i="24"/>
  <c r="S1316" i="24"/>
  <c r="R1317" i="24"/>
  <c r="S1317" i="24"/>
  <c r="L1318" i="24"/>
  <c r="S1318" i="24"/>
  <c r="L1319" i="24"/>
  <c r="S1319" i="24"/>
  <c r="P1320" i="24"/>
  <c r="S1320" i="24"/>
  <c r="P1321" i="24"/>
  <c r="S1321" i="24"/>
  <c r="N1322" i="24"/>
  <c r="S1322" i="24"/>
  <c r="J1324" i="24"/>
  <c r="S1324" i="24"/>
  <c r="J1325" i="24"/>
  <c r="S1325" i="24"/>
  <c r="J1326" i="24"/>
  <c r="S1326" i="24"/>
  <c r="S1327" i="24"/>
  <c r="J1328" i="24"/>
  <c r="S1328" i="24"/>
  <c r="J1329" i="24"/>
  <c r="S1329" i="24"/>
  <c r="J1330" i="24"/>
  <c r="S1330" i="24"/>
  <c r="N1331" i="24"/>
  <c r="S1331" i="24"/>
  <c r="L1332" i="24"/>
  <c r="S1332" i="24"/>
  <c r="N1333" i="24"/>
  <c r="S1333" i="24"/>
  <c r="N1334" i="24"/>
  <c r="S1334" i="24"/>
  <c r="H1335" i="24"/>
  <c r="S1335" i="24"/>
  <c r="J1336" i="24"/>
  <c r="S1336" i="24"/>
  <c r="N1337" i="24"/>
  <c r="S1337" i="24"/>
  <c r="S1338" i="24"/>
  <c r="L1339" i="24"/>
  <c r="S1339" i="24"/>
  <c r="L1340" i="24"/>
  <c r="S1340" i="24"/>
  <c r="N1341" i="24"/>
  <c r="S1341" i="24"/>
  <c r="S1342" i="24"/>
  <c r="N1343" i="24"/>
  <c r="S1343" i="24"/>
  <c r="J1344" i="24"/>
  <c r="S1344" i="24"/>
  <c r="J1345" i="24"/>
  <c r="S1345" i="24"/>
  <c r="L1346" i="24"/>
  <c r="S1346" i="24"/>
  <c r="S1347" i="24"/>
  <c r="N1348" i="24"/>
  <c r="S1348" i="24"/>
  <c r="N1349" i="24"/>
  <c r="S1349" i="24"/>
  <c r="L1350" i="24"/>
  <c r="S1350" i="24"/>
  <c r="H1351" i="24"/>
  <c r="S1351" i="24"/>
  <c r="J1352" i="24"/>
  <c r="S1352" i="24"/>
  <c r="N1353" i="24"/>
  <c r="S1353" i="24"/>
  <c r="P1354" i="24"/>
  <c r="S1354" i="24"/>
  <c r="S1355" i="24"/>
  <c r="J1356" i="24"/>
  <c r="S1356" i="24"/>
  <c r="S1357" i="24"/>
  <c r="R1358" i="24"/>
  <c r="S1358" i="24"/>
  <c r="H1359" i="24"/>
  <c r="S1359" i="24"/>
  <c r="L1360" i="24"/>
  <c r="S1360" i="24"/>
  <c r="N1361" i="24"/>
  <c r="S1361" i="24"/>
  <c r="N1362" i="24"/>
  <c r="S1362" i="24"/>
  <c r="H1363" i="24"/>
  <c r="S1363" i="24"/>
  <c r="S1364" i="24"/>
  <c r="N1365" i="24"/>
  <c r="S1365" i="24"/>
  <c r="H1366" i="24"/>
  <c r="S1366" i="24"/>
  <c r="H1367" i="24"/>
  <c r="S1367" i="24"/>
  <c r="J1368" i="24"/>
  <c r="S1368" i="24"/>
  <c r="S1369" i="24"/>
  <c r="R1370" i="24"/>
  <c r="S1370" i="24"/>
  <c r="H1371" i="24"/>
  <c r="S1371" i="24"/>
  <c r="J1372" i="24"/>
  <c r="S1372" i="24"/>
  <c r="N1373" i="24"/>
  <c r="S1373" i="24"/>
  <c r="P1374" i="24"/>
  <c r="S1374" i="24"/>
  <c r="H1375" i="24"/>
  <c r="S1375" i="24"/>
  <c r="S1376" i="24"/>
  <c r="S1377" i="24"/>
  <c r="J1378" i="24"/>
  <c r="S1378" i="24"/>
  <c r="L1379" i="24"/>
  <c r="S1379" i="24"/>
  <c r="P1380" i="24"/>
  <c r="S1380" i="24"/>
  <c r="H1381" i="24"/>
  <c r="S1381" i="24"/>
  <c r="N1382" i="24"/>
  <c r="S1382" i="24"/>
  <c r="J1383" i="24"/>
  <c r="S1383" i="24"/>
  <c r="L1384" i="24"/>
  <c r="S1384" i="24"/>
  <c r="P1385" i="24"/>
  <c r="S1385" i="24"/>
  <c r="S1386" i="24"/>
  <c r="L1387" i="24"/>
  <c r="S1387" i="24"/>
  <c r="L1388" i="24"/>
  <c r="S1388" i="24"/>
  <c r="H1389" i="24"/>
  <c r="S1389" i="24"/>
  <c r="L1390" i="24"/>
  <c r="S1390" i="24"/>
  <c r="P1391" i="24"/>
  <c r="S1391" i="24"/>
  <c r="N1392" i="24"/>
  <c r="S1392" i="24"/>
  <c r="P1393" i="24"/>
  <c r="S1393" i="24"/>
  <c r="H1394" i="24"/>
  <c r="S1394" i="24"/>
  <c r="P1395" i="24"/>
  <c r="S1395" i="24"/>
  <c r="S1396" i="24"/>
  <c r="H1397" i="24"/>
  <c r="S1397" i="24"/>
  <c r="P1398" i="24"/>
  <c r="S1398" i="24"/>
  <c r="S1399" i="24"/>
  <c r="S1400" i="24"/>
  <c r="S1401" i="24"/>
  <c r="H1402" i="24"/>
  <c r="S1402" i="24"/>
  <c r="L1403" i="24"/>
  <c r="S1403" i="24"/>
  <c r="P1404" i="24"/>
  <c r="S1404" i="24"/>
  <c r="H1405" i="24"/>
  <c r="S1405" i="24"/>
  <c r="L1406" i="24"/>
  <c r="S1406" i="24"/>
  <c r="J1407" i="24"/>
  <c r="S1407" i="24"/>
  <c r="H1408" i="24"/>
  <c r="S1408" i="24"/>
  <c r="P1409" i="24"/>
  <c r="S1409" i="24"/>
  <c r="H1410" i="24"/>
  <c r="S1410" i="24"/>
  <c r="J1411" i="24"/>
  <c r="S1411" i="24"/>
  <c r="J1412" i="24"/>
  <c r="S1412" i="24"/>
  <c r="H1413" i="24"/>
  <c r="S1413" i="24"/>
  <c r="P1414" i="24"/>
  <c r="S1414" i="24"/>
  <c r="S1415" i="24"/>
  <c r="J1416" i="24"/>
  <c r="S1416" i="24"/>
  <c r="S1417" i="24"/>
  <c r="H1418" i="24"/>
  <c r="S1418" i="24"/>
  <c r="P1419" i="24"/>
  <c r="S1419" i="24"/>
  <c r="P1420" i="24"/>
  <c r="S1420" i="24"/>
  <c r="H1421" i="24"/>
  <c r="S1421" i="24"/>
  <c r="S1422" i="24"/>
  <c r="J1423" i="24"/>
  <c r="S1423" i="24"/>
  <c r="R1424" i="24"/>
  <c r="S1424" i="24"/>
  <c r="P1425" i="24"/>
  <c r="S1425" i="24"/>
  <c r="H1426" i="24"/>
  <c r="S1426" i="24"/>
  <c r="S1427" i="24"/>
  <c r="H1428" i="24"/>
  <c r="S1428" i="24"/>
  <c r="H1429" i="24"/>
  <c r="S1429" i="24"/>
  <c r="S1430" i="24"/>
  <c r="S1431" i="24"/>
  <c r="R1432" i="24"/>
  <c r="S1432" i="24"/>
  <c r="P1434" i="24"/>
  <c r="S1434" i="24"/>
  <c r="H1435" i="24"/>
  <c r="S1435" i="24"/>
  <c r="L1436" i="24"/>
  <c r="S1436" i="24"/>
  <c r="S1437" i="24"/>
  <c r="H1438" i="24"/>
  <c r="S1438" i="24"/>
  <c r="R1439" i="24"/>
  <c r="S1439" i="24"/>
  <c r="P1440" i="24"/>
  <c r="S1440" i="24"/>
  <c r="S1441" i="24"/>
  <c r="P1442" i="24"/>
  <c r="S1442" i="24"/>
  <c r="H1443" i="24"/>
  <c r="S1443" i="24"/>
  <c r="L1444" i="24"/>
  <c r="S1444" i="24"/>
  <c r="H1445" i="24"/>
  <c r="S1445" i="24"/>
  <c r="H1446" i="24"/>
  <c r="S1446" i="24"/>
  <c r="S1447" i="24"/>
  <c r="S1448" i="24"/>
  <c r="H1449" i="24"/>
  <c r="S1449" i="24"/>
  <c r="N1450" i="24"/>
  <c r="S1450" i="24"/>
  <c r="S1451" i="24"/>
  <c r="S1452" i="24"/>
  <c r="N1453" i="24"/>
  <c r="S1453" i="24"/>
  <c r="H1454" i="24"/>
  <c r="S1454" i="24"/>
  <c r="P1455" i="24"/>
  <c r="S1455" i="24"/>
  <c r="J1456" i="24"/>
  <c r="S1456" i="24"/>
  <c r="L1457" i="24"/>
  <c r="S1457" i="24"/>
  <c r="BD788" i="21"/>
  <c r="G788" i="23" s="1"/>
  <c r="BD789" i="21"/>
  <c r="G789" i="23" s="1"/>
  <c r="BD790" i="21"/>
  <c r="G790" i="23" s="1"/>
  <c r="BD791" i="21"/>
  <c r="G791" i="23" s="1"/>
  <c r="BD792" i="21"/>
  <c r="G792" i="23" s="1"/>
  <c r="BD793" i="21"/>
  <c r="G793" i="23" s="1"/>
  <c r="BD794" i="21"/>
  <c r="G794" i="23" s="1"/>
  <c r="BD795" i="21"/>
  <c r="G795" i="23" s="1"/>
  <c r="BD796" i="21"/>
  <c r="G796" i="23" s="1"/>
  <c r="BD797" i="21"/>
  <c r="G797" i="23" s="1"/>
  <c r="BD798" i="21"/>
  <c r="G798" i="23" s="1"/>
  <c r="BD799" i="21"/>
  <c r="G799" i="23" s="1"/>
  <c r="BD800" i="21"/>
  <c r="G800" i="23" s="1"/>
  <c r="BD801" i="21"/>
  <c r="G801" i="23" s="1"/>
  <c r="BD802" i="21"/>
  <c r="G802" i="23" s="1"/>
  <c r="BD803" i="21"/>
  <c r="G803" i="23" s="1"/>
  <c r="BD804" i="21"/>
  <c r="G804" i="23" s="1"/>
  <c r="BD805" i="21"/>
  <c r="G805" i="23" s="1"/>
  <c r="BD806" i="21"/>
  <c r="G806" i="23" s="1"/>
  <c r="BD807" i="21"/>
  <c r="G807" i="23" s="1"/>
  <c r="BD808" i="21"/>
  <c r="G808" i="23" s="1"/>
  <c r="BD809" i="21"/>
  <c r="G809" i="23" s="1"/>
  <c r="BD810" i="21"/>
  <c r="G810" i="23" s="1"/>
  <c r="BD811" i="21"/>
  <c r="G811" i="23" s="1"/>
  <c r="BD812" i="21"/>
  <c r="G812" i="23" s="1"/>
  <c r="BD813" i="21"/>
  <c r="G813" i="23" s="1"/>
  <c r="BD814" i="21"/>
  <c r="G814" i="23" s="1"/>
  <c r="BD815" i="21"/>
  <c r="G815" i="23" s="1"/>
  <c r="BD816" i="21"/>
  <c r="G816" i="23" s="1"/>
  <c r="BD817" i="21"/>
  <c r="G817" i="23" s="1"/>
  <c r="BD818" i="21"/>
  <c r="G818" i="23" s="1"/>
  <c r="BD819" i="21"/>
  <c r="G819" i="23" s="1"/>
  <c r="BD820" i="21"/>
  <c r="G820" i="23" s="1"/>
  <c r="BD821" i="21"/>
  <c r="G821" i="23" s="1"/>
  <c r="BD823" i="21"/>
  <c r="G823" i="23" s="1"/>
  <c r="BD824" i="21"/>
  <c r="G824" i="23" s="1"/>
  <c r="BD825" i="21"/>
  <c r="G825" i="23" s="1"/>
  <c r="BD826" i="21"/>
  <c r="G826" i="23" s="1"/>
  <c r="BD827" i="21"/>
  <c r="G827" i="23" s="1"/>
  <c r="BD828" i="21"/>
  <c r="G828" i="23" s="1"/>
  <c r="BD829" i="21"/>
  <c r="G829" i="23" s="1"/>
  <c r="BD830" i="21"/>
  <c r="G830" i="23" s="1"/>
  <c r="BD831" i="21"/>
  <c r="G831" i="23" s="1"/>
  <c r="BD832" i="21"/>
  <c r="G832" i="23" s="1"/>
  <c r="BI832" i="21"/>
  <c r="BI830" i="21"/>
  <c r="BI828" i="21"/>
  <c r="BI826" i="21"/>
  <c r="BI825" i="21"/>
  <c r="BI824" i="21"/>
  <c r="BI823" i="21"/>
  <c r="BI821" i="21"/>
  <c r="BI820" i="21"/>
  <c r="BI819" i="21"/>
  <c r="BI818" i="21"/>
  <c r="BI827" i="21"/>
  <c r="BI814" i="21"/>
  <c r="BI813" i="21"/>
  <c r="BI812" i="21"/>
  <c r="BI810" i="21"/>
  <c r="BI808" i="21"/>
  <c r="BI807" i="21"/>
  <c r="BI806" i="21"/>
  <c r="BI804" i="21"/>
  <c r="BI802" i="21"/>
  <c r="BI801" i="21"/>
  <c r="BI799" i="21"/>
  <c r="BI796" i="21"/>
  <c r="BI795" i="21"/>
  <c r="BI793" i="21"/>
  <c r="BI792" i="21"/>
  <c r="BI791" i="21"/>
  <c r="BI790" i="21"/>
  <c r="BI788" i="21"/>
  <c r="AF460" i="23" l="1"/>
  <c r="AF981" i="23"/>
  <c r="AG1192" i="23"/>
  <c r="AF548" i="23"/>
  <c r="AG1349" i="23"/>
  <c r="AG894" i="23"/>
  <c r="AE825" i="23"/>
  <c r="AG1160" i="23"/>
  <c r="AE1421" i="23"/>
  <c r="AF1381" i="23"/>
  <c r="AG1295" i="23"/>
  <c r="AF1041" i="23"/>
  <c r="AF1069" i="23"/>
  <c r="AE735" i="23"/>
  <c r="AE634" i="23"/>
  <c r="AE1106" i="23"/>
  <c r="AE235" i="23"/>
  <c r="AE114" i="23"/>
  <c r="AJ614" i="23"/>
  <c r="AF571" i="23"/>
  <c r="AF1286" i="23"/>
  <c r="AF1120" i="23"/>
  <c r="AG1102" i="23"/>
  <c r="AG1022" i="23"/>
  <c r="AF1074" i="23"/>
  <c r="AE1084" i="23"/>
  <c r="AG722" i="23"/>
  <c r="AG704" i="23"/>
  <c r="AG602" i="23"/>
  <c r="AE600" i="23"/>
  <c r="AF322" i="23"/>
  <c r="AG1321" i="23"/>
  <c r="AF1239" i="23"/>
  <c r="AG941" i="23"/>
  <c r="AF735" i="23"/>
  <c r="AE691" i="23"/>
  <c r="AE561" i="23"/>
  <c r="AF253" i="23"/>
  <c r="AF728" i="23"/>
  <c r="AF666" i="23"/>
  <c r="AG338" i="23"/>
  <c r="AE253" i="23"/>
  <c r="AG274" i="23"/>
  <c r="AG228" i="23"/>
  <c r="AG193" i="23"/>
  <c r="AF1334" i="23"/>
  <c r="AE1330" i="23"/>
  <c r="AL1360" i="23"/>
  <c r="AF1358" i="23"/>
  <c r="AG1371" i="23"/>
  <c r="AF1330" i="23"/>
  <c r="AG1313" i="23"/>
  <c r="AG1314" i="23"/>
  <c r="AG1286" i="23"/>
  <c r="AF1263" i="23"/>
  <c r="AF1250" i="23"/>
  <c r="AG1184" i="23"/>
  <c r="AG1126" i="23"/>
  <c r="AF1180" i="23"/>
  <c r="AG1163" i="23"/>
  <c r="AG1148" i="23"/>
  <c r="AF1054" i="23"/>
  <c r="AG1085" i="23"/>
  <c r="AG1049" i="23"/>
  <c r="AG982" i="23"/>
  <c r="AG1001" i="23"/>
  <c r="AG948" i="23"/>
  <c r="AF865" i="23"/>
  <c r="AE947" i="23"/>
  <c r="AG914" i="23"/>
  <c r="AG964" i="23"/>
  <c r="AE962" i="23"/>
  <c r="AG838" i="23"/>
  <c r="AE770" i="23"/>
  <c r="AE813" i="23"/>
  <c r="AE792" i="23"/>
  <c r="AF670" i="23"/>
  <c r="AG669" i="23"/>
  <c r="AF629" i="23"/>
  <c r="AE630" i="23"/>
  <c r="AG452" i="23"/>
  <c r="AF524" i="23"/>
  <c r="AG466" i="23"/>
  <c r="AF437" i="23"/>
  <c r="AF523" i="23"/>
  <c r="AE498" i="23"/>
  <c r="AJ451" i="23"/>
  <c r="AE488" i="23"/>
  <c r="AF338" i="23"/>
  <c r="AG290" i="23"/>
  <c r="AG282" i="23"/>
  <c r="AF232" i="23"/>
  <c r="AE214" i="23"/>
  <c r="AF214" i="23"/>
  <c r="AF129" i="23"/>
  <c r="AE152" i="23"/>
  <c r="AG29" i="23"/>
  <c r="AE29" i="23"/>
  <c r="AF1354" i="23"/>
  <c r="AE1350" i="23"/>
  <c r="AJ1310" i="23"/>
  <c r="AG1263" i="23"/>
  <c r="AF1155" i="23"/>
  <c r="AG1077" i="23"/>
  <c r="AF1062" i="23"/>
  <c r="AG1000" i="23"/>
  <c r="AG649" i="23"/>
  <c r="AE486" i="23"/>
  <c r="AE444" i="23"/>
  <c r="AJ318" i="23"/>
  <c r="AF306" i="23"/>
  <c r="AE213" i="23"/>
  <c r="AE149" i="23"/>
  <c r="AE135" i="23"/>
  <c r="AF12" i="23"/>
  <c r="AF290" i="23"/>
  <c r="AF216" i="23"/>
  <c r="AE206" i="23"/>
  <c r="AE181" i="23"/>
  <c r="AF179" i="23"/>
  <c r="AF76" i="23"/>
  <c r="AF1321" i="23"/>
  <c r="AJ1291" i="23"/>
  <c r="AG1404" i="23"/>
  <c r="AG1250" i="23"/>
  <c r="AG1132" i="23"/>
  <c r="AG1106" i="23"/>
  <c r="AF1061" i="23"/>
  <c r="AG1053" i="23"/>
  <c r="AF1026" i="23"/>
  <c r="AG813" i="23"/>
  <c r="AE743" i="23"/>
  <c r="AE588" i="23"/>
  <c r="AG548" i="23"/>
  <c r="AE464" i="23"/>
  <c r="AL302" i="23"/>
  <c r="AE282" i="23"/>
  <c r="AE274" i="23"/>
  <c r="AE232" i="23"/>
  <c r="AG173" i="23"/>
  <c r="AE138" i="23"/>
  <c r="AG86" i="23"/>
  <c r="AG43" i="23"/>
  <c r="AG41" i="23"/>
  <c r="AE1279" i="23"/>
  <c r="AG1042" i="23"/>
  <c r="AG938" i="23"/>
  <c r="AF828" i="23"/>
  <c r="AG444" i="23"/>
  <c r="AG1329" i="23"/>
  <c r="AE1312" i="23"/>
  <c r="AE1042" i="23"/>
  <c r="AJ1026" i="23"/>
  <c r="AF950" i="23"/>
  <c r="AF938" i="23"/>
  <c r="AE828" i="23"/>
  <c r="AF772" i="23"/>
  <c r="AG721" i="23"/>
  <c r="AE690" i="23"/>
  <c r="AE679" i="23"/>
  <c r="AG603" i="23"/>
  <c r="AG563" i="23"/>
  <c r="AG531" i="23"/>
  <c r="AJ489" i="23"/>
  <c r="AF436" i="23"/>
  <c r="AG306" i="23"/>
  <c r="AF275" i="23"/>
  <c r="AG213" i="23"/>
  <c r="AG12" i="23"/>
  <c r="AF1412" i="23"/>
  <c r="AF1410" i="23"/>
  <c r="AJ1382" i="23"/>
  <c r="AG1377" i="23"/>
  <c r="AJ1366" i="23"/>
  <c r="AG1364" i="23"/>
  <c r="AF1351" i="23"/>
  <c r="AF1314" i="23"/>
  <c r="AF1295" i="23"/>
  <c r="AJ1275" i="23"/>
  <c r="AF1229" i="23"/>
  <c r="AG1203" i="23"/>
  <c r="AE1148" i="23"/>
  <c r="AE1124" i="23"/>
  <c r="AG1080" i="23"/>
  <c r="AE1062" i="23"/>
  <c r="AF1049" i="23"/>
  <c r="AG1038" i="23"/>
  <c r="AG1029" i="23"/>
  <c r="AE1026" i="23"/>
  <c r="AG998" i="23"/>
  <c r="AE982" i="23"/>
  <c r="AG972" i="23"/>
  <c r="AG970" i="23"/>
  <c r="AG873" i="23"/>
  <c r="AG835" i="23"/>
  <c r="AE509" i="23"/>
  <c r="AF509" i="23"/>
  <c r="AE492" i="23"/>
  <c r="AG492" i="23"/>
  <c r="AF247" i="23"/>
  <c r="AE247" i="23"/>
  <c r="AG116" i="23"/>
  <c r="AE116" i="23"/>
  <c r="AF116" i="23"/>
  <c r="AG1416" i="23"/>
  <c r="AF1377" i="23"/>
  <c r="AE1364" i="23"/>
  <c r="AG1354" i="23"/>
  <c r="AE1351" i="23"/>
  <c r="AJ1350" i="23"/>
  <c r="AE1346" i="23"/>
  <c r="AG1344" i="23"/>
  <c r="AF1338" i="23"/>
  <c r="AG1336" i="23"/>
  <c r="AF1309" i="23"/>
  <c r="AJ1306" i="23"/>
  <c r="AF1097" i="23"/>
  <c r="AG1054" i="23"/>
  <c r="AF1029" i="23"/>
  <c r="AF998" i="23"/>
  <c r="AG992" i="23"/>
  <c r="AG936" i="23"/>
  <c r="AG877" i="23"/>
  <c r="AF873" i="23"/>
  <c r="AG845" i="23"/>
  <c r="AF835" i="23"/>
  <c r="AF833" i="23"/>
  <c r="AE816" i="23"/>
  <c r="AE807" i="23"/>
  <c r="AG768" i="23"/>
  <c r="AF758" i="23"/>
  <c r="AG654" i="23"/>
  <c r="AF654" i="23"/>
  <c r="AE544" i="23"/>
  <c r="AF544" i="23"/>
  <c r="AG431" i="23"/>
  <c r="AE431" i="23"/>
  <c r="AF431" i="23"/>
  <c r="AL310" i="23"/>
  <c r="AJ310" i="23"/>
  <c r="AG118" i="23"/>
  <c r="AE118" i="23"/>
  <c r="AF118" i="23"/>
  <c r="AE106" i="23"/>
  <c r="AF106" i="23"/>
  <c r="AG106" i="23"/>
  <c r="AE53" i="23"/>
  <c r="AG53" i="23"/>
  <c r="AE1336" i="23"/>
  <c r="AJ1235" i="23"/>
  <c r="AF1164" i="23"/>
  <c r="AF640" i="23"/>
  <c r="AG640" i="23"/>
  <c r="AE606" i="23"/>
  <c r="AG606" i="23"/>
  <c r="AF494" i="23"/>
  <c r="AE494" i="23"/>
  <c r="AF328" i="23"/>
  <c r="AE328" i="23"/>
  <c r="AG328" i="23"/>
  <c r="AG1372" i="23"/>
  <c r="AG1365" i="23"/>
  <c r="AE1358" i="23"/>
  <c r="AG1352" i="23"/>
  <c r="AG1312" i="23"/>
  <c r="AF1302" i="23"/>
  <c r="AF1274" i="23"/>
  <c r="AG1251" i="23"/>
  <c r="AF1208" i="23"/>
  <c r="AE1094" i="23"/>
  <c r="AG1050" i="23"/>
  <c r="AE941" i="23"/>
  <c r="AE914" i="23"/>
  <c r="AJ903" i="23"/>
  <c r="AF894" i="23"/>
  <c r="AE784" i="23"/>
  <c r="AG782" i="23"/>
  <c r="AE621" i="23"/>
  <c r="AF621" i="23"/>
  <c r="AF583" i="23"/>
  <c r="AE583" i="23"/>
  <c r="AF96" i="23"/>
  <c r="AG96" i="23"/>
  <c r="AG1421" i="23"/>
  <c r="AF1417" i="23"/>
  <c r="AG1411" i="23"/>
  <c r="AG1409" i="23"/>
  <c r="AF1372" i="23"/>
  <c r="AE1370" i="23"/>
  <c r="AE1365" i="23"/>
  <c r="AF1251" i="23"/>
  <c r="AE1200" i="23"/>
  <c r="AF1160" i="23"/>
  <c r="AF1147" i="23"/>
  <c r="AG1140" i="23"/>
  <c r="AG956" i="23"/>
  <c r="AF850" i="23"/>
  <c r="AE642" i="23"/>
  <c r="AF642" i="23"/>
  <c r="AJ520" i="23"/>
  <c r="AF482" i="23"/>
  <c r="AE482" i="23"/>
  <c r="AE430" i="23"/>
  <c r="AG430" i="23"/>
  <c r="AE262" i="23"/>
  <c r="AF262" i="23"/>
  <c r="AG262" i="23"/>
  <c r="AG1368" i="23"/>
  <c r="AF1339" i="23"/>
  <c r="AG1310" i="23"/>
  <c r="AF1140" i="23"/>
  <c r="AF954" i="23"/>
  <c r="AF824" i="23"/>
  <c r="AG765" i="23"/>
  <c r="AE682" i="23"/>
  <c r="AF682" i="23"/>
  <c r="AG682" i="23"/>
  <c r="AE500" i="23"/>
  <c r="AG500" i="23"/>
  <c r="AE484" i="23"/>
  <c r="AG484" i="23"/>
  <c r="AE124" i="23"/>
  <c r="AF124" i="23"/>
  <c r="AG124" i="23"/>
  <c r="AG31" i="23"/>
  <c r="AF31" i="23"/>
  <c r="AE701" i="23"/>
  <c r="AG701" i="23"/>
  <c r="AE622" i="23"/>
  <c r="AG622" i="23"/>
  <c r="AE461" i="23"/>
  <c r="AF461" i="23"/>
  <c r="AG461" i="23"/>
  <c r="AF266" i="23"/>
  <c r="AE266" i="23"/>
  <c r="AF88" i="23"/>
  <c r="AE88" i="23"/>
  <c r="AG1424" i="23"/>
  <c r="AF1402" i="23"/>
  <c r="AG1384" i="23"/>
  <c r="AE1343" i="23"/>
  <c r="AE1287" i="23"/>
  <c r="AF1267" i="23"/>
  <c r="AG1228" i="23"/>
  <c r="AF1156" i="23"/>
  <c r="AG1120" i="23"/>
  <c r="AF1116" i="23"/>
  <c r="AG1104" i="23"/>
  <c r="AE1070" i="23"/>
  <c r="AG1012" i="23"/>
  <c r="AG1006" i="23"/>
  <c r="AE954" i="23"/>
  <c r="AE935" i="23"/>
  <c r="AG930" i="23"/>
  <c r="AF897" i="23"/>
  <c r="AG865" i="23"/>
  <c r="AE824" i="23"/>
  <c r="AE815" i="23"/>
  <c r="AF770" i="23"/>
  <c r="AE765" i="23"/>
  <c r="AF744" i="23"/>
  <c r="AE657" i="23"/>
  <c r="AF657" i="23"/>
  <c r="AG648" i="23"/>
  <c r="AG620" i="23"/>
  <c r="AG540" i="23"/>
  <c r="AE540" i="23"/>
  <c r="AF669" i="23"/>
  <c r="AF614" i="23"/>
  <c r="AE610" i="23"/>
  <c r="AG532" i="23"/>
  <c r="AE524" i="23"/>
  <c r="AG514" i="23"/>
  <c r="AG493" i="23"/>
  <c r="AG314" i="23"/>
  <c r="AE275" i="23"/>
  <c r="AG267" i="23"/>
  <c r="AG256" i="23"/>
  <c r="AG231" i="23"/>
  <c r="AG201" i="23"/>
  <c r="AG162" i="23"/>
  <c r="AG136" i="23"/>
  <c r="AF132" i="23"/>
  <c r="AG97" i="23"/>
  <c r="AG64" i="23"/>
  <c r="AG37" i="23"/>
  <c r="AG572" i="23"/>
  <c r="AG556" i="23"/>
  <c r="AF532" i="23"/>
  <c r="AF493" i="23"/>
  <c r="AF453" i="23"/>
  <c r="AF314" i="23"/>
  <c r="AE299" i="23"/>
  <c r="AG291" i="23"/>
  <c r="AL278" i="23"/>
  <c r="AF267" i="23"/>
  <c r="AE263" i="23"/>
  <c r="AE259" i="23"/>
  <c r="AG217" i="23"/>
  <c r="AE201" i="23"/>
  <c r="AF192" i="23"/>
  <c r="AF172" i="23"/>
  <c r="AE170" i="23"/>
  <c r="AF148" i="23"/>
  <c r="AE136" i="23"/>
  <c r="AG134" i="23"/>
  <c r="AF107" i="23"/>
  <c r="AF97" i="23"/>
  <c r="AG13" i="23"/>
  <c r="AF301" i="23"/>
  <c r="AE217" i="23"/>
  <c r="AF190" i="23"/>
  <c r="AE178" i="23"/>
  <c r="AE148" i="23"/>
  <c r="AF121" i="23"/>
  <c r="AF113" i="23"/>
  <c r="AL108" i="23"/>
  <c r="AG103" i="23"/>
  <c r="AG61" i="23"/>
  <c r="AG56" i="23"/>
  <c r="AF45" i="23"/>
  <c r="AG70" i="23"/>
  <c r="AG498" i="23"/>
  <c r="AG464" i="23"/>
  <c r="AE436" i="23"/>
  <c r="AG421" i="23"/>
  <c r="AJ286" i="23"/>
  <c r="AF268" i="23"/>
  <c r="AE165" i="23"/>
  <c r="AE76" i="23"/>
  <c r="AE72" i="23"/>
  <c r="AE70" i="23"/>
  <c r="AF23" i="23"/>
  <c r="AE21" i="23"/>
  <c r="AG486" i="23"/>
  <c r="AG460" i="23"/>
  <c r="T122" i="24"/>
  <c r="T98" i="24"/>
  <c r="T650" i="24"/>
  <c r="T634" i="24"/>
  <c r="T622" i="24"/>
  <c r="T598" i="24"/>
  <c r="T324" i="24"/>
  <c r="T212" i="24"/>
  <c r="T86" i="24"/>
  <c r="T70" i="24"/>
  <c r="T994" i="24"/>
  <c r="T1400" i="24"/>
  <c r="T754" i="24"/>
  <c r="T477" i="24"/>
  <c r="T309" i="24"/>
  <c r="T1342" i="24"/>
  <c r="T1064" i="24"/>
  <c r="T1048" i="24"/>
  <c r="T797" i="24"/>
  <c r="T775" i="24"/>
  <c r="T539" i="24"/>
  <c r="T511" i="24"/>
  <c r="T487" i="24"/>
  <c r="T455" i="24"/>
  <c r="T443" i="24"/>
  <c r="T435" i="24"/>
  <c r="T1338" i="24"/>
  <c r="T1088" i="24"/>
  <c r="T1097" i="24"/>
  <c r="T1017" i="24"/>
  <c r="T1009" i="24"/>
  <c r="T842" i="24"/>
  <c r="T662" i="24"/>
  <c r="T66" i="24"/>
  <c r="T294" i="24"/>
  <c r="T228" i="24"/>
  <c r="T219" i="24"/>
  <c r="T207" i="24"/>
  <c r="T164" i="24"/>
  <c r="T147" i="24"/>
  <c r="T99" i="24"/>
  <c r="T51" i="24"/>
  <c r="T723" i="24"/>
  <c r="P724" i="24"/>
  <c r="H723" i="24"/>
  <c r="N1408" i="24"/>
  <c r="R310" i="24"/>
  <c r="I825" i="23"/>
  <c r="W1386" i="23"/>
  <c r="U968" i="23"/>
  <c r="AJ1038" i="23"/>
  <c r="P1310" i="24"/>
  <c r="T1297" i="24"/>
  <c r="J911" i="24"/>
  <c r="O41" i="23"/>
  <c r="T101" i="24"/>
  <c r="P105" i="24"/>
  <c r="T93" i="24"/>
  <c r="T667" i="24"/>
  <c r="T106" i="24"/>
  <c r="M632" i="23"/>
  <c r="O152" i="23"/>
  <c r="Y147" i="23"/>
  <c r="K1047" i="23"/>
  <c r="I639" i="23"/>
  <c r="O499" i="23"/>
  <c r="O1390" i="23"/>
  <c r="K1159" i="23"/>
  <c r="I1153" i="23"/>
  <c r="K1146" i="23"/>
  <c r="AA834" i="23"/>
  <c r="W220" i="23"/>
  <c r="T1416" i="24"/>
  <c r="P1407" i="24"/>
  <c r="T1375" i="24"/>
  <c r="H682" i="24"/>
  <c r="AJ1317" i="23"/>
  <c r="M1277" i="23"/>
  <c r="W1229" i="23"/>
  <c r="T1412" i="24"/>
  <c r="N1248" i="24"/>
  <c r="R13" i="24"/>
  <c r="O218" i="23"/>
  <c r="AJ163" i="23"/>
  <c r="L84" i="24"/>
  <c r="AJ1293" i="23"/>
  <c r="S546" i="23"/>
  <c r="U204" i="23"/>
  <c r="T632" i="24"/>
  <c r="Y1280" i="23"/>
  <c r="AJ1352" i="23"/>
  <c r="L1265" i="24"/>
  <c r="R689" i="24"/>
  <c r="L651" i="24"/>
  <c r="J573" i="24"/>
  <c r="L463" i="24"/>
  <c r="AA724" i="23"/>
  <c r="AJ609" i="23"/>
  <c r="M86" i="23"/>
  <c r="Y73" i="23"/>
  <c r="S41" i="23"/>
  <c r="T1033" i="24"/>
  <c r="H911" i="24"/>
  <c r="R549" i="24"/>
  <c r="R176" i="24"/>
  <c r="J106" i="24"/>
  <c r="I1422" i="23"/>
  <c r="M1072" i="23"/>
  <c r="I943" i="23"/>
  <c r="T166" i="24"/>
  <c r="L1264" i="24"/>
  <c r="J893" i="24"/>
  <c r="J719" i="24"/>
  <c r="L334" i="24"/>
  <c r="T326" i="24"/>
  <c r="I1369" i="23"/>
  <c r="K1038" i="23"/>
  <c r="M660" i="23"/>
  <c r="Y276" i="23"/>
  <c r="R1406" i="24"/>
  <c r="T641" i="24"/>
  <c r="T464" i="24"/>
  <c r="AJ1338" i="23"/>
  <c r="Y1296" i="23"/>
  <c r="Y1149" i="23"/>
  <c r="Q1080" i="23"/>
  <c r="Q943" i="23"/>
  <c r="U893" i="23"/>
  <c r="I819" i="23"/>
  <c r="AJ774" i="23"/>
  <c r="Y218" i="23"/>
  <c r="U798" i="23"/>
  <c r="T1343" i="24"/>
  <c r="P1039" i="24"/>
  <c r="T582" i="24"/>
  <c r="P328" i="24"/>
  <c r="Y1385" i="23"/>
  <c r="AK1026" i="23"/>
  <c r="S798" i="23"/>
  <c r="U747" i="23"/>
  <c r="W704" i="23"/>
  <c r="K614" i="23"/>
  <c r="O280" i="23"/>
  <c r="P1444" i="24"/>
  <c r="T1440" i="24"/>
  <c r="T1436" i="24"/>
  <c r="T1228" i="24"/>
  <c r="J1039" i="24"/>
  <c r="T611" i="24"/>
  <c r="T578" i="24"/>
  <c r="T334" i="24"/>
  <c r="H328" i="24"/>
  <c r="O1383" i="23"/>
  <c r="M1344" i="23"/>
  <c r="K1211" i="23"/>
  <c r="Y1210" i="23"/>
  <c r="AJ1164" i="23"/>
  <c r="I1102" i="23"/>
  <c r="O1027" i="23"/>
  <c r="I956" i="23"/>
  <c r="AJ891" i="23"/>
  <c r="W848" i="23"/>
  <c r="S731" i="23"/>
  <c r="U624" i="23"/>
  <c r="J1457" i="24"/>
  <c r="N893" i="24"/>
  <c r="N888" i="24"/>
  <c r="T798" i="24"/>
  <c r="L747" i="24"/>
  <c r="R682" i="24"/>
  <c r="P611" i="24"/>
  <c r="T463" i="24"/>
  <c r="O1422" i="23"/>
  <c r="W1308" i="23"/>
  <c r="I1166" i="23"/>
  <c r="AJ1082" i="23"/>
  <c r="U848" i="23"/>
  <c r="I731" i="23"/>
  <c r="W730" i="23"/>
  <c r="Q632" i="23"/>
  <c r="AJ256" i="23"/>
  <c r="Q152" i="23"/>
  <c r="W136" i="23"/>
  <c r="M132" i="23"/>
  <c r="M34" i="23"/>
  <c r="R771" i="24"/>
  <c r="H771" i="24"/>
  <c r="L479" i="24"/>
  <c r="P479" i="24"/>
  <c r="H111" i="24"/>
  <c r="T111" i="24"/>
  <c r="P199" i="24"/>
  <c r="H199" i="24"/>
  <c r="Q1257" i="23"/>
  <c r="I1257" i="23"/>
  <c r="L1268" i="24"/>
  <c r="N1268" i="24"/>
  <c r="H760" i="24"/>
  <c r="J760" i="24"/>
  <c r="R722" i="24"/>
  <c r="J722" i="24"/>
  <c r="P1432" i="24"/>
  <c r="N1432" i="24"/>
  <c r="J869" i="24"/>
  <c r="N869" i="24"/>
  <c r="N596" i="24"/>
  <c r="H596" i="24"/>
  <c r="P295" i="24"/>
  <c r="N295" i="24"/>
  <c r="J140" i="24"/>
  <c r="R140" i="24"/>
  <c r="J21" i="24"/>
  <c r="L21" i="24"/>
  <c r="Q1276" i="23"/>
  <c r="I1276" i="23"/>
  <c r="Y1276" i="23"/>
  <c r="I646" i="23"/>
  <c r="AA646" i="23"/>
  <c r="P1016" i="24"/>
  <c r="H1016" i="24"/>
  <c r="J1243" i="24"/>
  <c r="R1243" i="24"/>
  <c r="J1062" i="24"/>
  <c r="T1062" i="24"/>
  <c r="L1033" i="24"/>
  <c r="R1033" i="24"/>
  <c r="H1033" i="24"/>
  <c r="H890" i="24"/>
  <c r="L890" i="24"/>
  <c r="H326" i="24"/>
  <c r="L326" i="24"/>
  <c r="N1105" i="24"/>
  <c r="L1105" i="24"/>
  <c r="J836" i="24"/>
  <c r="P836" i="24"/>
  <c r="J820" i="24"/>
  <c r="P820" i="24"/>
  <c r="P550" i="24"/>
  <c r="H550" i="24"/>
  <c r="H157" i="24"/>
  <c r="J157" i="24"/>
  <c r="L1038" i="24"/>
  <c r="P1038" i="24"/>
  <c r="AK654" i="23"/>
  <c r="AJ654" i="23"/>
  <c r="H1453" i="24"/>
  <c r="T1449" i="24"/>
  <c r="P1430" i="24"/>
  <c r="N1430" i="24"/>
  <c r="H474" i="24"/>
  <c r="P474" i="24"/>
  <c r="L269" i="24"/>
  <c r="P269" i="24"/>
  <c r="R328" i="24"/>
  <c r="S1422" i="23"/>
  <c r="K1177" i="23"/>
  <c r="AA1140" i="23"/>
  <c r="Q768" i="23"/>
  <c r="K596" i="23"/>
  <c r="K541" i="23"/>
  <c r="I541" i="23"/>
  <c r="W537" i="23"/>
  <c r="K537" i="23"/>
  <c r="AK298" i="23"/>
  <c r="AJ298" i="23"/>
  <c r="AJ121" i="23"/>
  <c r="AK121" i="23"/>
  <c r="T1453" i="24"/>
  <c r="T1244" i="24"/>
  <c r="T689" i="24"/>
  <c r="T486" i="24"/>
  <c r="W1383" i="23"/>
  <c r="Y1027" i="23"/>
  <c r="W318" i="23"/>
  <c r="Y318" i="23"/>
  <c r="K270" i="23"/>
  <c r="S270" i="23"/>
  <c r="S87" i="23"/>
  <c r="AA87" i="23"/>
  <c r="Q20" i="23"/>
  <c r="Y20" i="23"/>
  <c r="U1169" i="23"/>
  <c r="Q1169" i="23"/>
  <c r="K1076" i="23"/>
  <c r="I1076" i="23"/>
  <c r="K138" i="23"/>
  <c r="Q45" i="23"/>
  <c r="O45" i="23"/>
  <c r="T223" i="24"/>
  <c r="T1418" i="24"/>
  <c r="N1409" i="24"/>
  <c r="L1407" i="24"/>
  <c r="N1406" i="24"/>
  <c r="T1252" i="24"/>
  <c r="L1054" i="24"/>
  <c r="T950" i="24"/>
  <c r="T938" i="24"/>
  <c r="N904" i="24"/>
  <c r="T900" i="24"/>
  <c r="J689" i="24"/>
  <c r="R650" i="24"/>
  <c r="N141" i="24"/>
  <c r="U1344" i="23"/>
  <c r="I1080" i="23"/>
  <c r="U782" i="23"/>
  <c r="AJ780" i="23"/>
  <c r="AK780" i="23"/>
  <c r="AJ751" i="23"/>
  <c r="W736" i="23"/>
  <c r="M692" i="23"/>
  <c r="S467" i="23"/>
  <c r="Y467" i="23"/>
  <c r="W24" i="23"/>
  <c r="Q24" i="23"/>
  <c r="S1141" i="23"/>
  <c r="O1141" i="23"/>
  <c r="O947" i="23"/>
  <c r="U947" i="23"/>
  <c r="AK838" i="23"/>
  <c r="AJ838" i="23"/>
  <c r="AA596" i="23"/>
  <c r="W513" i="23"/>
  <c r="I513" i="23"/>
  <c r="AA513" i="23"/>
  <c r="S477" i="23"/>
  <c r="AA477" i="23"/>
  <c r="K254" i="23"/>
  <c r="Q254" i="23"/>
  <c r="W230" i="23"/>
  <c r="Q230" i="23"/>
  <c r="T988" i="24"/>
  <c r="T879" i="24"/>
  <c r="T49" i="24"/>
  <c r="AA831" i="23"/>
  <c r="U831" i="23"/>
  <c r="M596" i="23"/>
  <c r="S480" i="23"/>
  <c r="K480" i="23"/>
  <c r="Q461" i="23"/>
  <c r="S461" i="23"/>
  <c r="U461" i="23"/>
  <c r="AJ1090" i="23"/>
  <c r="Y1038" i="23"/>
  <c r="AJ1037" i="23"/>
  <c r="W825" i="23"/>
  <c r="U819" i="23"/>
  <c r="Y639" i="23"/>
  <c r="I632" i="23"/>
  <c r="I614" i="23"/>
  <c r="AJ567" i="23"/>
  <c r="I280" i="23"/>
  <c r="AA279" i="23"/>
  <c r="Q276" i="23"/>
  <c r="S132" i="23"/>
  <c r="U86" i="23"/>
  <c r="AJ72" i="23"/>
  <c r="Q34" i="23"/>
  <c r="AJ167" i="23"/>
  <c r="U14" i="23"/>
  <c r="AJ1084" i="23"/>
  <c r="AJ137" i="23"/>
  <c r="AJ125" i="23"/>
  <c r="Y41" i="23"/>
  <c r="J226" i="24"/>
  <c r="L226" i="24"/>
  <c r="Y1332" i="23"/>
  <c r="I1332" i="23"/>
  <c r="W1332" i="23"/>
  <c r="K1267" i="23"/>
  <c r="Q1267" i="23"/>
  <c r="K1186" i="23"/>
  <c r="AA1186" i="23"/>
  <c r="T1004" i="24"/>
  <c r="L1432" i="24"/>
  <c r="T1388" i="24"/>
  <c r="N1378" i="24"/>
  <c r="L1280" i="24"/>
  <c r="T1276" i="24"/>
  <c r="P1275" i="24"/>
  <c r="T1243" i="24"/>
  <c r="P1004" i="24"/>
  <c r="N1003" i="24"/>
  <c r="J953" i="24"/>
  <c r="L948" i="24"/>
  <c r="T850" i="24"/>
  <c r="H833" i="24"/>
  <c r="T820" i="24"/>
  <c r="T772" i="24"/>
  <c r="R767" i="24"/>
  <c r="T629" i="24"/>
  <c r="P538" i="24"/>
  <c r="J533" i="24"/>
  <c r="N533" i="24"/>
  <c r="J436" i="24"/>
  <c r="H436" i="24"/>
  <c r="J427" i="24"/>
  <c r="J85" i="24"/>
  <c r="P56" i="24"/>
  <c r="N56" i="24"/>
  <c r="H1432" i="24"/>
  <c r="R1402" i="24"/>
  <c r="T1360" i="24"/>
  <c r="T1344" i="24"/>
  <c r="P1343" i="24"/>
  <c r="T1310" i="24"/>
  <c r="L1102" i="24"/>
  <c r="T1093" i="24"/>
  <c r="T1063" i="24"/>
  <c r="R1037" i="24"/>
  <c r="T1032" i="24"/>
  <c r="L1005" i="24"/>
  <c r="R975" i="24"/>
  <c r="T971" i="24"/>
  <c r="P949" i="24"/>
  <c r="J948" i="24"/>
  <c r="T855" i="24"/>
  <c r="T792" i="24"/>
  <c r="T747" i="24"/>
  <c r="N719" i="24"/>
  <c r="L647" i="24"/>
  <c r="H642" i="24"/>
  <c r="J642" i="24"/>
  <c r="N578" i="24"/>
  <c r="T573" i="24"/>
  <c r="N526" i="24"/>
  <c r="L293" i="24"/>
  <c r="J293" i="24"/>
  <c r="L217" i="24"/>
  <c r="N93" i="24"/>
  <c r="R93" i="24"/>
  <c r="H85" i="24"/>
  <c r="J57" i="24"/>
  <c r="H57" i="24"/>
  <c r="L53" i="24"/>
  <c r="U1380" i="23"/>
  <c r="S1380" i="23"/>
  <c r="AJ1346" i="23"/>
  <c r="K1310" i="23"/>
  <c r="Q1310" i="23"/>
  <c r="W1104" i="23"/>
  <c r="U1104" i="23"/>
  <c r="M1104" i="23"/>
  <c r="K782" i="23"/>
  <c r="O782" i="23"/>
  <c r="M782" i="23"/>
  <c r="Y571" i="23"/>
  <c r="W571" i="23"/>
  <c r="O294" i="23"/>
  <c r="U294" i="23"/>
  <c r="R936" i="24"/>
  <c r="T654" i="24"/>
  <c r="J517" i="24"/>
  <c r="R517" i="24"/>
  <c r="R49" i="24"/>
  <c r="I1402" i="23"/>
  <c r="S1402" i="23"/>
  <c r="I1307" i="23"/>
  <c r="Y1307" i="23"/>
  <c r="M1278" i="23"/>
  <c r="K1278" i="23"/>
  <c r="M1182" i="23"/>
  <c r="Y1182" i="23"/>
  <c r="M1116" i="23"/>
  <c r="S1116" i="23"/>
  <c r="I1116" i="23"/>
  <c r="S876" i="23"/>
  <c r="W876" i="23"/>
  <c r="S788" i="23"/>
  <c r="O788" i="23"/>
  <c r="Y775" i="23"/>
  <c r="S656" i="23"/>
  <c r="Q656" i="23"/>
  <c r="AA521" i="23"/>
  <c r="Y521" i="23"/>
  <c r="I445" i="23"/>
  <c r="K445" i="23"/>
  <c r="AA331" i="23"/>
  <c r="U331" i="23"/>
  <c r="AA139" i="23"/>
  <c r="Y139" i="23"/>
  <c r="W58" i="23"/>
  <c r="S58" i="23"/>
  <c r="S37" i="23"/>
  <c r="Q37" i="23"/>
  <c r="W32" i="23"/>
  <c r="I32" i="23"/>
  <c r="K32" i="23"/>
  <c r="M32" i="23"/>
  <c r="O27" i="23"/>
  <c r="U27" i="23"/>
  <c r="K1185" i="23"/>
  <c r="Y1185" i="23"/>
  <c r="U644" i="23"/>
  <c r="O644" i="23"/>
  <c r="U483" i="23"/>
  <c r="AA483" i="23"/>
  <c r="K57" i="23"/>
  <c r="AA57" i="23"/>
  <c r="N1390" i="24"/>
  <c r="L1330" i="24"/>
  <c r="N1297" i="24"/>
  <c r="N1243" i="24"/>
  <c r="P1093" i="24"/>
  <c r="N1063" i="24"/>
  <c r="P1362" i="24"/>
  <c r="T1325" i="24"/>
  <c r="L1243" i="24"/>
  <c r="T989" i="24"/>
  <c r="P941" i="24"/>
  <c r="N798" i="24"/>
  <c r="L596" i="24"/>
  <c r="J596" i="24"/>
  <c r="T596" i="24"/>
  <c r="H473" i="24"/>
  <c r="S1358" i="23"/>
  <c r="U1358" i="23"/>
  <c r="S1279" i="23"/>
  <c r="K1279" i="23"/>
  <c r="I1277" i="23"/>
  <c r="Y1277" i="23"/>
  <c r="W962" i="23"/>
  <c r="Y962" i="23"/>
  <c r="U877" i="23"/>
  <c r="M877" i="23"/>
  <c r="AA807" i="23"/>
  <c r="S789" i="23"/>
  <c r="M789" i="23"/>
  <c r="Y766" i="23"/>
  <c r="S743" i="23"/>
  <c r="U743" i="23"/>
  <c r="M713" i="23"/>
  <c r="W713" i="23"/>
  <c r="I602" i="23"/>
  <c r="M602" i="23"/>
  <c r="K602" i="23"/>
  <c r="I522" i="23"/>
  <c r="K522" i="23"/>
  <c r="Q486" i="23"/>
  <c r="I486" i="23"/>
  <c r="U486" i="23"/>
  <c r="AK1330" i="23"/>
  <c r="AJ1330" i="23"/>
  <c r="Q953" i="23"/>
  <c r="U953" i="23"/>
  <c r="U868" i="23"/>
  <c r="M868" i="23"/>
  <c r="O741" i="23"/>
  <c r="Q741" i="23"/>
  <c r="Q325" i="23"/>
  <c r="O325" i="23"/>
  <c r="M325" i="23"/>
  <c r="W265" i="23"/>
  <c r="U265" i="23"/>
  <c r="K265" i="23"/>
  <c r="M265" i="23"/>
  <c r="S36" i="23"/>
  <c r="U36" i="23"/>
  <c r="T1391" i="24"/>
  <c r="R1329" i="24"/>
  <c r="T1432" i="24"/>
  <c r="R1404" i="24"/>
  <c r="T1367" i="24"/>
  <c r="N1093" i="24"/>
  <c r="R816" i="24"/>
  <c r="H785" i="24"/>
  <c r="J654" i="24"/>
  <c r="N640" i="24"/>
  <c r="T167" i="24"/>
  <c r="J166" i="24"/>
  <c r="J110" i="24"/>
  <c r="P49" i="24"/>
  <c r="T1408" i="24"/>
  <c r="L1367" i="24"/>
  <c r="T1363" i="24"/>
  <c r="L1325" i="24"/>
  <c r="N1285" i="24"/>
  <c r="T1280" i="24"/>
  <c r="T1055" i="24"/>
  <c r="P1054" i="24"/>
  <c r="L1016" i="24"/>
  <c r="T946" i="24"/>
  <c r="N916" i="24"/>
  <c r="P893" i="24"/>
  <c r="T858" i="24"/>
  <c r="J817" i="24"/>
  <c r="J804" i="24"/>
  <c r="H798" i="24"/>
  <c r="H672" i="24"/>
  <c r="P575" i="24"/>
  <c r="L575" i="24"/>
  <c r="R519" i="24"/>
  <c r="J492" i="24"/>
  <c r="P486" i="24"/>
  <c r="J486" i="24"/>
  <c r="R436" i="24"/>
  <c r="N338" i="24"/>
  <c r="N279" i="24"/>
  <c r="T279" i="24"/>
  <c r="L44" i="24"/>
  <c r="R44" i="24"/>
  <c r="T21" i="24"/>
  <c r="J13" i="24"/>
  <c r="P13" i="24"/>
  <c r="AK1360" i="23"/>
  <c r="AJ1261" i="23"/>
  <c r="U1151" i="23"/>
  <c r="AA1151" i="23"/>
  <c r="Q1140" i="23"/>
  <c r="I1140" i="23"/>
  <c r="S1140" i="23"/>
  <c r="S1130" i="23"/>
  <c r="Q1130" i="23"/>
  <c r="Y1095" i="23"/>
  <c r="S1095" i="23"/>
  <c r="M1063" i="23"/>
  <c r="Q1063" i="23"/>
  <c r="I1063" i="23"/>
  <c r="I1044" i="23"/>
  <c r="S1044" i="23"/>
  <c r="W1031" i="23"/>
  <c r="Y1031" i="23"/>
  <c r="Q979" i="23"/>
  <c r="W979" i="23"/>
  <c r="W929" i="23"/>
  <c r="S929" i="23"/>
  <c r="I809" i="23"/>
  <c r="Q809" i="23"/>
  <c r="S790" i="23"/>
  <c r="M790" i="23"/>
  <c r="AA747" i="23"/>
  <c r="I747" i="23"/>
  <c r="M747" i="23"/>
  <c r="Y747" i="23"/>
  <c r="AJ718" i="23"/>
  <c r="I700" i="23"/>
  <c r="U700" i="23"/>
  <c r="Q640" i="23"/>
  <c r="I640" i="23"/>
  <c r="O610" i="23"/>
  <c r="I610" i="23"/>
  <c r="K610" i="23"/>
  <c r="AK444" i="23"/>
  <c r="AJ444" i="23"/>
  <c r="AK339" i="23"/>
  <c r="AJ339" i="23"/>
  <c r="K287" i="23"/>
  <c r="M287" i="23"/>
  <c r="M204" i="23"/>
  <c r="K204" i="23"/>
  <c r="W204" i="23"/>
  <c r="AA204" i="23"/>
  <c r="I204" i="23"/>
  <c r="O204" i="23"/>
  <c r="Y204" i="23"/>
  <c r="S187" i="23"/>
  <c r="W187" i="23"/>
  <c r="U125" i="23"/>
  <c r="S125" i="23"/>
  <c r="S60" i="23"/>
  <c r="Y60" i="23"/>
  <c r="U29" i="23"/>
  <c r="S29" i="23"/>
  <c r="S1318" i="23"/>
  <c r="Q1318" i="23"/>
  <c r="I999" i="23"/>
  <c r="K999" i="23"/>
  <c r="O980" i="23"/>
  <c r="U980" i="23"/>
  <c r="K806" i="23"/>
  <c r="S806" i="23"/>
  <c r="Q775" i="23"/>
  <c r="M775" i="23"/>
  <c r="S687" i="23"/>
  <c r="AA687" i="23"/>
  <c r="M673" i="23"/>
  <c r="AA673" i="23"/>
  <c r="U673" i="23"/>
  <c r="Q288" i="23"/>
  <c r="K288" i="23"/>
  <c r="W189" i="23"/>
  <c r="I189" i="23"/>
  <c r="O11" i="23"/>
  <c r="Q11" i="23"/>
  <c r="U11" i="23"/>
  <c r="P58" i="24"/>
  <c r="H58" i="24"/>
  <c r="T884" i="24"/>
  <c r="T833" i="24"/>
  <c r="P656" i="24"/>
  <c r="L656" i="24"/>
  <c r="T516" i="24"/>
  <c r="H501" i="24"/>
  <c r="P501" i="24"/>
  <c r="T494" i="24"/>
  <c r="N435" i="24"/>
  <c r="H435" i="24"/>
  <c r="H253" i="24"/>
  <c r="J253" i="24"/>
  <c r="T226" i="24"/>
  <c r="J66" i="24"/>
  <c r="R66" i="24"/>
  <c r="R58" i="24"/>
  <c r="N49" i="24"/>
  <c r="J49" i="24"/>
  <c r="J10" i="24"/>
  <c r="H10" i="24"/>
  <c r="AA1376" i="23"/>
  <c r="O1376" i="23"/>
  <c r="U1332" i="23"/>
  <c r="Y1293" i="23"/>
  <c r="I982" i="23"/>
  <c r="Q982" i="23"/>
  <c r="W868" i="23"/>
  <c r="M807" i="23"/>
  <c r="O807" i="23"/>
  <c r="U766" i="23"/>
  <c r="K766" i="23"/>
  <c r="Y675" i="23"/>
  <c r="K675" i="23"/>
  <c r="U568" i="23"/>
  <c r="I568" i="23"/>
  <c r="O471" i="23"/>
  <c r="Q471" i="23"/>
  <c r="S289" i="23"/>
  <c r="Y289" i="23"/>
  <c r="M127" i="23"/>
  <c r="Q127" i="23"/>
  <c r="R1275" i="24"/>
  <c r="T1374" i="24"/>
  <c r="J1266" i="24"/>
  <c r="H1097" i="24"/>
  <c r="R596" i="24"/>
  <c r="T534" i="24"/>
  <c r="R94" i="24"/>
  <c r="J58" i="24"/>
  <c r="O1332" i="23"/>
  <c r="S1320" i="23"/>
  <c r="U1320" i="23"/>
  <c r="Q1293" i="23"/>
  <c r="O1261" i="23"/>
  <c r="M1261" i="23"/>
  <c r="Y1261" i="23"/>
  <c r="S1182" i="23"/>
  <c r="AA1135" i="23"/>
  <c r="K1135" i="23"/>
  <c r="AA1116" i="23"/>
  <c r="I951" i="23"/>
  <c r="S951" i="23"/>
  <c r="K949" i="23"/>
  <c r="AA949" i="23"/>
  <c r="S868" i="23"/>
  <c r="AJ743" i="23"/>
  <c r="M718" i="23"/>
  <c r="U718" i="23"/>
  <c r="S696" i="23"/>
  <c r="AA472" i="23"/>
  <c r="I472" i="23"/>
  <c r="S325" i="23"/>
  <c r="M293" i="23"/>
  <c r="S293" i="23"/>
  <c r="S265" i="23"/>
  <c r="Y32" i="23"/>
  <c r="T679" i="24"/>
  <c r="T675" i="24"/>
  <c r="T454" i="24"/>
  <c r="T67" i="24"/>
  <c r="Y1344" i="23"/>
  <c r="AJ1267" i="23"/>
  <c r="AA1169" i="23"/>
  <c r="Y1153" i="23"/>
  <c r="K1102" i="23"/>
  <c r="U1080" i="23"/>
  <c r="S1072" i="23"/>
  <c r="Y825" i="23"/>
  <c r="I499" i="23"/>
  <c r="W499" i="23"/>
  <c r="Q480" i="23"/>
  <c r="Y136" i="23"/>
  <c r="K136" i="23"/>
  <c r="Y646" i="23"/>
  <c r="K646" i="23"/>
  <c r="AJ429" i="23"/>
  <c r="M209" i="23"/>
  <c r="O209" i="23"/>
  <c r="AJ117" i="23"/>
  <c r="AJ64" i="23"/>
  <c r="T428" i="24"/>
  <c r="AK1275" i="23"/>
  <c r="AJ1251" i="23"/>
  <c r="AA499" i="23"/>
  <c r="AJ486" i="23"/>
  <c r="M322" i="23"/>
  <c r="W322" i="23"/>
  <c r="S280" i="23"/>
  <c r="AJ1208" i="23"/>
  <c r="W1072" i="23"/>
  <c r="AJ990" i="23"/>
  <c r="AJ680" i="23"/>
  <c r="M624" i="23"/>
  <c r="Q624" i="23"/>
  <c r="AJ474" i="23"/>
  <c r="AJ421" i="23"/>
  <c r="Y152" i="23"/>
  <c r="AJ555" i="23"/>
  <c r="AK451" i="23"/>
  <c r="AJ433" i="23"/>
  <c r="AJ267" i="23"/>
  <c r="AJ169" i="23"/>
  <c r="AJ168" i="23"/>
  <c r="Q596" i="23"/>
  <c r="L1370" i="24"/>
  <c r="T1370" i="24"/>
  <c r="T768" i="24"/>
  <c r="N768" i="24"/>
  <c r="P760" i="24"/>
  <c r="L748" i="24"/>
  <c r="J748" i="24"/>
  <c r="N583" i="24"/>
  <c r="P583" i="24"/>
  <c r="T555" i="24"/>
  <c r="N520" i="24"/>
  <c r="H520" i="24"/>
  <c r="N487" i="24"/>
  <c r="J481" i="24"/>
  <c r="N426" i="24"/>
  <c r="H426" i="24"/>
  <c r="J339" i="24"/>
  <c r="T287" i="24"/>
  <c r="L286" i="24"/>
  <c r="T240" i="24"/>
  <c r="H233" i="24"/>
  <c r="T233" i="24"/>
  <c r="T161" i="24"/>
  <c r="H36" i="24"/>
  <c r="T36" i="24"/>
  <c r="P32" i="24"/>
  <c r="J32" i="24"/>
  <c r="AK1295" i="23"/>
  <c r="AJ1295" i="23"/>
  <c r="Y1136" i="23"/>
  <c r="I1136" i="23"/>
  <c r="AJ481" i="23"/>
  <c r="AK481" i="23"/>
  <c r="Y465" i="23"/>
  <c r="K465" i="23"/>
  <c r="Q1405" i="23"/>
  <c r="AA1405" i="23"/>
  <c r="U1315" i="23"/>
  <c r="W1315" i="23"/>
  <c r="Y1315" i="23"/>
  <c r="Y1239" i="23"/>
  <c r="S1239" i="23"/>
  <c r="O1239" i="23"/>
  <c r="AA1239" i="23"/>
  <c r="R452" i="24"/>
  <c r="L452" i="24"/>
  <c r="R202" i="24"/>
  <c r="J202" i="24"/>
  <c r="L160" i="24"/>
  <c r="N160" i="24"/>
  <c r="S1403" i="23"/>
  <c r="W1403" i="23"/>
  <c r="K1403" i="23"/>
  <c r="Y1403" i="23"/>
  <c r="M1355" i="23"/>
  <c r="I1355" i="23"/>
  <c r="K1137" i="23"/>
  <c r="Y1137" i="23"/>
  <c r="P1377" i="24"/>
  <c r="R1377" i="24"/>
  <c r="L1334" i="24"/>
  <c r="R1334" i="24"/>
  <c r="L1096" i="24"/>
  <c r="P1096" i="24"/>
  <c r="P1056" i="24"/>
  <c r="N1053" i="24"/>
  <c r="T1053" i="24"/>
  <c r="P946" i="24"/>
  <c r="N799" i="24"/>
  <c r="R799" i="24"/>
  <c r="J751" i="24"/>
  <c r="N652" i="24"/>
  <c r="H600" i="24"/>
  <c r="R600" i="24"/>
  <c r="N453" i="24"/>
  <c r="J453" i="24"/>
  <c r="L270" i="24"/>
  <c r="J176" i="24"/>
  <c r="R161" i="24"/>
  <c r="N161" i="24"/>
  <c r="H61" i="24"/>
  <c r="L61" i="24"/>
  <c r="T47" i="24"/>
  <c r="H38" i="24"/>
  <c r="J29" i="24"/>
  <c r="L29" i="24"/>
  <c r="T1405" i="24"/>
  <c r="P1388" i="24"/>
  <c r="T1359" i="24"/>
  <c r="J1341" i="24"/>
  <c r="H1339" i="24"/>
  <c r="P1339" i="24"/>
  <c r="H1310" i="24"/>
  <c r="T1306" i="24"/>
  <c r="T1270" i="24"/>
  <c r="T1255" i="24"/>
  <c r="L1103" i="24"/>
  <c r="N1103" i="24"/>
  <c r="T992" i="24"/>
  <c r="H936" i="24"/>
  <c r="N936" i="24"/>
  <c r="T830" i="24"/>
  <c r="P771" i="24"/>
  <c r="H685" i="24"/>
  <c r="N667" i="24"/>
  <c r="T628" i="24"/>
  <c r="N623" i="24"/>
  <c r="J532" i="24"/>
  <c r="N532" i="24"/>
  <c r="H517" i="24"/>
  <c r="N473" i="24"/>
  <c r="L448" i="24"/>
  <c r="H448" i="24"/>
  <c r="L312" i="24"/>
  <c r="R236" i="24"/>
  <c r="H207" i="24"/>
  <c r="L207" i="24"/>
  <c r="P155" i="24"/>
  <c r="N155" i="24"/>
  <c r="T18" i="24"/>
  <c r="K1242" i="23"/>
  <c r="AA1242" i="23"/>
  <c r="U1174" i="23"/>
  <c r="I1174" i="23"/>
  <c r="S1162" i="23"/>
  <c r="M1162" i="23"/>
  <c r="K1161" i="23"/>
  <c r="S1161" i="23"/>
  <c r="N461" i="24"/>
  <c r="R461" i="24"/>
  <c r="J901" i="24"/>
  <c r="R901" i="24"/>
  <c r="R760" i="24"/>
  <c r="N760" i="24"/>
  <c r="P555" i="24"/>
  <c r="J555" i="24"/>
  <c r="L167" i="24"/>
  <c r="H167" i="24"/>
  <c r="N22" i="24"/>
  <c r="R22" i="24"/>
  <c r="Q1328" i="23"/>
  <c r="S1328" i="23"/>
  <c r="O1328" i="23"/>
  <c r="Q1243" i="23"/>
  <c r="I1243" i="23"/>
  <c r="O998" i="23"/>
  <c r="K998" i="23"/>
  <c r="Y998" i="23"/>
  <c r="AA998" i="23"/>
  <c r="I998" i="23"/>
  <c r="I854" i="23"/>
  <c r="S854" i="23"/>
  <c r="R1392" i="24"/>
  <c r="P1370" i="24"/>
  <c r="L1326" i="24"/>
  <c r="T1289" i="24"/>
  <c r="P1288" i="24"/>
  <c r="H1270" i="24"/>
  <c r="R1270" i="24"/>
  <c r="T1046" i="24"/>
  <c r="L984" i="24"/>
  <c r="H966" i="24"/>
  <c r="L966" i="24"/>
  <c r="H921" i="24"/>
  <c r="T921" i="24"/>
  <c r="J887" i="24"/>
  <c r="L887" i="24"/>
  <c r="L869" i="24"/>
  <c r="R869" i="24"/>
  <c r="H830" i="24"/>
  <c r="R830" i="24"/>
  <c r="T823" i="24"/>
  <c r="T748" i="24"/>
  <c r="P663" i="24"/>
  <c r="R663" i="24"/>
  <c r="L653" i="24"/>
  <c r="R653" i="24"/>
  <c r="R610" i="24"/>
  <c r="P610" i="24"/>
  <c r="T583" i="24"/>
  <c r="P528" i="24"/>
  <c r="L528" i="24"/>
  <c r="H450" i="24"/>
  <c r="P450" i="24"/>
  <c r="T322" i="24"/>
  <c r="R253" i="24"/>
  <c r="N253" i="24"/>
  <c r="R226" i="24"/>
  <c r="P226" i="24"/>
  <c r="J187" i="24"/>
  <c r="R187" i="24"/>
  <c r="T183" i="24"/>
  <c r="N183" i="24"/>
  <c r="J156" i="24"/>
  <c r="R156" i="24"/>
  <c r="L148" i="24"/>
  <c r="P148" i="24"/>
  <c r="L69" i="24"/>
  <c r="R69" i="24"/>
  <c r="W1419" i="23"/>
  <c r="Y1419" i="23"/>
  <c r="I1419" i="23"/>
  <c r="Q1395" i="23"/>
  <c r="S1395" i="23"/>
  <c r="O1395" i="23"/>
  <c r="U1395" i="23"/>
  <c r="W1395" i="23"/>
  <c r="K1329" i="23"/>
  <c r="O1329" i="23"/>
  <c r="S1092" i="23"/>
  <c r="AA1092" i="23"/>
  <c r="I1092" i="23"/>
  <c r="Q1092" i="23"/>
  <c r="Y1092" i="23"/>
  <c r="U1092" i="23"/>
  <c r="U915" i="23"/>
  <c r="Y915" i="23"/>
  <c r="I915" i="23"/>
  <c r="Q915" i="23"/>
  <c r="S915" i="23"/>
  <c r="P1422" i="24"/>
  <c r="L1422" i="24"/>
  <c r="J1384" i="24"/>
  <c r="T1384" i="24"/>
  <c r="T1052" i="24"/>
  <c r="T452" i="24"/>
  <c r="N263" i="24"/>
  <c r="R1448" i="24"/>
  <c r="L1448" i="24"/>
  <c r="H940" i="24"/>
  <c r="N940" i="24"/>
  <c r="H749" i="24"/>
  <c r="L749" i="24"/>
  <c r="H206" i="24"/>
  <c r="L206" i="24"/>
  <c r="R206" i="24"/>
  <c r="L180" i="24"/>
  <c r="N180" i="24"/>
  <c r="J556" i="24"/>
  <c r="R556" i="24"/>
  <c r="J527" i="24"/>
  <c r="L527" i="24"/>
  <c r="P449" i="24"/>
  <c r="H449" i="24"/>
  <c r="N444" i="24"/>
  <c r="T444" i="24"/>
  <c r="R1457" i="24"/>
  <c r="J1370" i="24"/>
  <c r="L1288" i="24"/>
  <c r="T1235" i="24"/>
  <c r="T1096" i="24"/>
  <c r="P1047" i="24"/>
  <c r="J984" i="24"/>
  <c r="T976" i="24"/>
  <c r="L852" i="24"/>
  <c r="J852" i="24"/>
  <c r="T749" i="24"/>
  <c r="H746" i="24"/>
  <c r="T746" i="24"/>
  <c r="T739" i="24"/>
  <c r="R612" i="24"/>
  <c r="H583" i="24"/>
  <c r="T520" i="24"/>
  <c r="J322" i="24"/>
  <c r="P213" i="24"/>
  <c r="L213" i="24"/>
  <c r="N213" i="24"/>
  <c r="R158" i="24"/>
  <c r="J18" i="24"/>
  <c r="H18" i="24"/>
  <c r="P1457" i="24"/>
  <c r="J1431" i="24"/>
  <c r="L1431" i="24"/>
  <c r="J1380" i="24"/>
  <c r="R1380" i="24"/>
  <c r="T1339" i="24"/>
  <c r="P1105" i="24"/>
  <c r="H1105" i="24"/>
  <c r="R1105" i="24"/>
  <c r="T1105" i="24"/>
  <c r="R1081" i="24"/>
  <c r="N1047" i="24"/>
  <c r="J930" i="24"/>
  <c r="R930" i="24"/>
  <c r="R872" i="24"/>
  <c r="H858" i="24"/>
  <c r="J858" i="24"/>
  <c r="T804" i="24"/>
  <c r="T760" i="24"/>
  <c r="J758" i="24"/>
  <c r="R749" i="24"/>
  <c r="H739" i="24"/>
  <c r="L681" i="24"/>
  <c r="R681" i="24"/>
  <c r="N638" i="24"/>
  <c r="J638" i="24"/>
  <c r="R638" i="24"/>
  <c r="R607" i="24"/>
  <c r="L607" i="24"/>
  <c r="H599" i="24"/>
  <c r="N588" i="24"/>
  <c r="P566" i="24"/>
  <c r="H566" i="24"/>
  <c r="H461" i="24"/>
  <c r="T453" i="24"/>
  <c r="H267" i="24"/>
  <c r="P267" i="24"/>
  <c r="J263" i="24"/>
  <c r="T253" i="24"/>
  <c r="T234" i="24"/>
  <c r="R160" i="24"/>
  <c r="R61" i="24"/>
  <c r="S1350" i="23"/>
  <c r="U1350" i="23"/>
  <c r="Q912" i="23"/>
  <c r="M912" i="23"/>
  <c r="W836" i="23"/>
  <c r="U836" i="23"/>
  <c r="K836" i="23"/>
  <c r="U824" i="23"/>
  <c r="I824" i="23"/>
  <c r="AJ799" i="23"/>
  <c r="AK799" i="23"/>
  <c r="Q509" i="23"/>
  <c r="AA509" i="23"/>
  <c r="T1014" i="24"/>
  <c r="T852" i="24"/>
  <c r="T672" i="24"/>
  <c r="T566" i="24"/>
  <c r="T449" i="24"/>
  <c r="T448" i="24"/>
  <c r="T213" i="24"/>
  <c r="T155" i="24"/>
  <c r="T81" i="24"/>
  <c r="I1414" i="23"/>
  <c r="S1414" i="23"/>
  <c r="AJ1374" i="23"/>
  <c r="M1347" i="23"/>
  <c r="I1347" i="23"/>
  <c r="K1347" i="23"/>
  <c r="Y1340" i="23"/>
  <c r="M1340" i="23"/>
  <c r="O1340" i="23"/>
  <c r="AA1177" i="23"/>
  <c r="O1177" i="23"/>
  <c r="Q1177" i="23"/>
  <c r="S1177" i="23"/>
  <c r="S963" i="23"/>
  <c r="O963" i="23"/>
  <c r="AA1341" i="23"/>
  <c r="U1341" i="23"/>
  <c r="S1336" i="23"/>
  <c r="Y1336" i="23"/>
  <c r="U1248" i="23"/>
  <c r="I1248" i="23"/>
  <c r="W1248" i="23"/>
  <c r="W1121" i="23"/>
  <c r="K1121" i="23"/>
  <c r="I1121" i="23"/>
  <c r="Q1100" i="23"/>
  <c r="I1100" i="23"/>
  <c r="Y1100" i="23"/>
  <c r="S956" i="23"/>
  <c r="M956" i="23"/>
  <c r="U956" i="23"/>
  <c r="AJ859" i="23"/>
  <c r="AK859" i="23"/>
  <c r="S834" i="23"/>
  <c r="I834" i="23"/>
  <c r="AK662" i="23"/>
  <c r="AJ662" i="23"/>
  <c r="T218" i="24"/>
  <c r="T129" i="24"/>
  <c r="T23" i="24"/>
  <c r="T15" i="24"/>
  <c r="P1453" i="24"/>
  <c r="T1288" i="24"/>
  <c r="N1264" i="24"/>
  <c r="T1047" i="24"/>
  <c r="T1045" i="24"/>
  <c r="T1041" i="24"/>
  <c r="T1021" i="24"/>
  <c r="T936" i="24"/>
  <c r="T922" i="24"/>
  <c r="T715" i="24"/>
  <c r="T551" i="24"/>
  <c r="T328" i="24"/>
  <c r="T235" i="24"/>
  <c r="T64" i="24"/>
  <c r="T10" i="24"/>
  <c r="S1367" i="23"/>
  <c r="W1367" i="23"/>
  <c r="O1364" i="23"/>
  <c r="S1352" i="23"/>
  <c r="U1352" i="23"/>
  <c r="O1351" i="23"/>
  <c r="AJ1308" i="23"/>
  <c r="I1272" i="23"/>
  <c r="Q1232" i="23"/>
  <c r="Q1189" i="23"/>
  <c r="Y1189" i="23"/>
  <c r="AJ1184" i="23"/>
  <c r="I1154" i="23"/>
  <c r="U1146" i="23"/>
  <c r="AA1146" i="23"/>
  <c r="Q1146" i="23"/>
  <c r="O1048" i="23"/>
  <c r="S1048" i="23"/>
  <c r="M1048" i="23"/>
  <c r="K1013" i="23"/>
  <c r="AA1013" i="23"/>
  <c r="O896" i="23"/>
  <c r="W896" i="23"/>
  <c r="I896" i="23"/>
  <c r="S805" i="23"/>
  <c r="W805" i="23"/>
  <c r="I690" i="23"/>
  <c r="K501" i="23"/>
  <c r="Q501" i="23"/>
  <c r="W501" i="23"/>
  <c r="I292" i="23"/>
  <c r="O292" i="23"/>
  <c r="S292" i="23"/>
  <c r="U292" i="23"/>
  <c r="AJ1421" i="23"/>
  <c r="Q1344" i="23"/>
  <c r="I1344" i="23"/>
  <c r="AA1344" i="23"/>
  <c r="K1344" i="23"/>
  <c r="W1344" i="23"/>
  <c r="S1344" i="23"/>
  <c r="K1259" i="23"/>
  <c r="Y1259" i="23"/>
  <c r="O1170" i="23"/>
  <c r="U1170" i="23"/>
  <c r="M1158" i="23"/>
  <c r="S1158" i="23"/>
  <c r="U1158" i="23"/>
  <c r="Y1158" i="23"/>
  <c r="S1157" i="23"/>
  <c r="O1157" i="23"/>
  <c r="W1157" i="23"/>
  <c r="I1047" i="23"/>
  <c r="Y1047" i="23"/>
  <c r="W1035" i="23"/>
  <c r="I1035" i="23"/>
  <c r="Q1035" i="23"/>
  <c r="Y937" i="23"/>
  <c r="S925" i="23"/>
  <c r="W697" i="23"/>
  <c r="U697" i="23"/>
  <c r="K697" i="23"/>
  <c r="M620" i="23"/>
  <c r="W620" i="23"/>
  <c r="K570" i="23"/>
  <c r="M570" i="23"/>
  <c r="S570" i="23"/>
  <c r="W570" i="23"/>
  <c r="I570" i="23"/>
  <c r="O570" i="23"/>
  <c r="Q570" i="23"/>
  <c r="U570" i="23"/>
  <c r="Y570" i="23"/>
  <c r="U1273" i="23"/>
  <c r="M1273" i="23"/>
  <c r="O1273" i="23"/>
  <c r="K1271" i="23"/>
  <c r="I1271" i="23"/>
  <c r="W1260" i="23"/>
  <c r="Y1260" i="23"/>
  <c r="W1217" i="23"/>
  <c r="S1217" i="23"/>
  <c r="AJ1200" i="23"/>
  <c r="Y1196" i="23"/>
  <c r="I1196" i="23"/>
  <c r="W1125" i="23"/>
  <c r="Y1125" i="23"/>
  <c r="K1117" i="23"/>
  <c r="S1117" i="23"/>
  <c r="I1117" i="23"/>
  <c r="Y1117" i="23"/>
  <c r="Y939" i="23"/>
  <c r="U939" i="23"/>
  <c r="M925" i="23"/>
  <c r="I924" i="23"/>
  <c r="S921" i="23"/>
  <c r="O921" i="23"/>
  <c r="I893" i="23"/>
  <c r="AA893" i="23"/>
  <c r="M893" i="23"/>
  <c r="Q893" i="23"/>
  <c r="U810" i="23"/>
  <c r="S810" i="23"/>
  <c r="O794" i="23"/>
  <c r="K1324" i="23"/>
  <c r="W1324" i="23"/>
  <c r="I1324" i="23"/>
  <c r="T1411" i="24"/>
  <c r="T1037" i="24"/>
  <c r="T1031" i="24"/>
  <c r="T836" i="24"/>
  <c r="T817" i="24"/>
  <c r="T816" i="24"/>
  <c r="T771" i="24"/>
  <c r="T759" i="24"/>
  <c r="T734" i="24"/>
  <c r="N689" i="24"/>
  <c r="N656" i="24"/>
  <c r="N654" i="24"/>
  <c r="P642" i="24"/>
  <c r="T603" i="24"/>
  <c r="T575" i="24"/>
  <c r="N573" i="24"/>
  <c r="T510" i="24"/>
  <c r="T500" i="24"/>
  <c r="T475" i="24"/>
  <c r="R334" i="24"/>
  <c r="N328" i="24"/>
  <c r="T153" i="24"/>
  <c r="T149" i="24"/>
  <c r="T104" i="24"/>
  <c r="T34" i="24"/>
  <c r="Y1414" i="23"/>
  <c r="M1376" i="23"/>
  <c r="U1376" i="23"/>
  <c r="AA1373" i="23"/>
  <c r="K1373" i="23"/>
  <c r="M1360" i="23"/>
  <c r="S1360" i="23"/>
  <c r="AA1347" i="23"/>
  <c r="Y1326" i="23"/>
  <c r="S1326" i="23"/>
  <c r="K1261" i="23"/>
  <c r="I1261" i="23"/>
  <c r="AA1261" i="23"/>
  <c r="AA1227" i="23"/>
  <c r="Y1227" i="23"/>
  <c r="W1177" i="23"/>
  <c r="AJ1073" i="23"/>
  <c r="Q995" i="23"/>
  <c r="Y995" i="23"/>
  <c r="W994" i="23"/>
  <c r="Q994" i="23"/>
  <c r="Y994" i="23"/>
  <c r="Q941" i="23"/>
  <c r="W941" i="23"/>
  <c r="Q770" i="23"/>
  <c r="W770" i="23"/>
  <c r="I770" i="23"/>
  <c r="Y770" i="23"/>
  <c r="U737" i="23"/>
  <c r="Y737" i="23"/>
  <c r="M737" i="23"/>
  <c r="W737" i="23"/>
  <c r="Y727" i="23"/>
  <c r="S727" i="23"/>
  <c r="O706" i="23"/>
  <c r="U706" i="23"/>
  <c r="Q706" i="23"/>
  <c r="Y668" i="23"/>
  <c r="W668" i="23"/>
  <c r="U583" i="23"/>
  <c r="W583" i="23"/>
  <c r="K496" i="23"/>
  <c r="Q496" i="23"/>
  <c r="O496" i="23"/>
  <c r="U1421" i="23"/>
  <c r="Q1421" i="23"/>
  <c r="AA1421" i="23"/>
  <c r="I1375" i="23"/>
  <c r="Y1375" i="23"/>
  <c r="Y1374" i="23"/>
  <c r="O1374" i="23"/>
  <c r="K1246" i="23"/>
  <c r="M1246" i="23"/>
  <c r="O1090" i="23"/>
  <c r="I1090" i="23"/>
  <c r="K863" i="23"/>
  <c r="I863" i="23"/>
  <c r="Y863" i="23"/>
  <c r="Q682" i="23"/>
  <c r="W676" i="23"/>
  <c r="O568" i="23"/>
  <c r="AA553" i="23"/>
  <c r="S553" i="23"/>
  <c r="I553" i="23"/>
  <c r="W553" i="23"/>
  <c r="O506" i="23"/>
  <c r="I506" i="23"/>
  <c r="M504" i="23"/>
  <c r="O504" i="23"/>
  <c r="AA504" i="23"/>
  <c r="Y504" i="23"/>
  <c r="U504" i="23"/>
  <c r="AA445" i="23"/>
  <c r="Y297" i="23"/>
  <c r="W297" i="23"/>
  <c r="K297" i="23"/>
  <c r="U297" i="23"/>
  <c r="Y253" i="23"/>
  <c r="M253" i="23"/>
  <c r="W253" i="23"/>
  <c r="O183" i="23"/>
  <c r="Q183" i="23"/>
  <c r="K183" i="23"/>
  <c r="U183" i="23"/>
  <c r="W680" i="23"/>
  <c r="Q680" i="23"/>
  <c r="Y680" i="23"/>
  <c r="Y663" i="23"/>
  <c r="S663" i="23"/>
  <c r="AA616" i="23"/>
  <c r="U616" i="23"/>
  <c r="I616" i="23"/>
  <c r="Y616" i="23"/>
  <c r="Y529" i="23"/>
  <c r="W529" i="23"/>
  <c r="I529" i="23"/>
  <c r="M529" i="23"/>
  <c r="K482" i="23"/>
  <c r="O482" i="23"/>
  <c r="W310" i="23"/>
  <c r="Y310" i="23"/>
  <c r="K567" i="23"/>
  <c r="Q567" i="23"/>
  <c r="Q564" i="23"/>
  <c r="AA564" i="23"/>
  <c r="S564" i="23"/>
  <c r="S235" i="23"/>
  <c r="AA235" i="23"/>
  <c r="W614" i="23"/>
  <c r="S614" i="23"/>
  <c r="AA614" i="23"/>
  <c r="AJ497" i="23"/>
  <c r="AK497" i="23"/>
  <c r="K474" i="23"/>
  <c r="S474" i="23"/>
  <c r="I474" i="23"/>
  <c r="U434" i="23"/>
  <c r="K434" i="23"/>
  <c r="AA434" i="23"/>
  <c r="W336" i="23"/>
  <c r="Y336" i="23"/>
  <c r="K333" i="23"/>
  <c r="AA333" i="23"/>
  <c r="S282" i="23"/>
  <c r="Y282" i="23"/>
  <c r="I90" i="23"/>
  <c r="S90" i="23"/>
  <c r="U1422" i="23"/>
  <c r="Y1422" i="23"/>
  <c r="AA1422" i="23"/>
  <c r="Q1390" i="23"/>
  <c r="Y1390" i="23"/>
  <c r="O1320" i="23"/>
  <c r="K1320" i="23"/>
  <c r="W1307" i="23"/>
  <c r="K1277" i="23"/>
  <c r="S1277" i="23"/>
  <c r="W1277" i="23"/>
  <c r="I1235" i="23"/>
  <c r="Q1210" i="23"/>
  <c r="Y1209" i="23"/>
  <c r="I1169" i="23"/>
  <c r="AK1160" i="23"/>
  <c r="AJ1160" i="23"/>
  <c r="S1148" i="23"/>
  <c r="Q1031" i="23"/>
  <c r="M984" i="23"/>
  <c r="Y984" i="23"/>
  <c r="O979" i="23"/>
  <c r="AJ964" i="23"/>
  <c r="AJ962" i="23"/>
  <c r="AK907" i="23"/>
  <c r="AJ907" i="23"/>
  <c r="S899" i="23"/>
  <c r="O897" i="23"/>
  <c r="W879" i="23"/>
  <c r="I879" i="23"/>
  <c r="S863" i="23"/>
  <c r="Y800" i="23"/>
  <c r="W800" i="23"/>
  <c r="Y651" i="23"/>
  <c r="I651" i="23"/>
  <c r="W651" i="23"/>
  <c r="AA580" i="23"/>
  <c r="U580" i="23"/>
  <c r="Q553" i="23"/>
  <c r="I504" i="23"/>
  <c r="W503" i="23"/>
  <c r="S491" i="23"/>
  <c r="I491" i="23"/>
  <c r="AA442" i="23"/>
  <c r="U442" i="23"/>
  <c r="Y344" i="23"/>
  <c r="K344" i="23"/>
  <c r="I297" i="23"/>
  <c r="AK296" i="23"/>
  <c r="AJ296" i="23"/>
  <c r="M219" i="23"/>
  <c r="I219" i="23"/>
  <c r="S219" i="23"/>
  <c r="Y219" i="23"/>
  <c r="W219" i="23"/>
  <c r="M183" i="23"/>
  <c r="AA95" i="23"/>
  <c r="S95" i="23"/>
  <c r="U1059" i="23"/>
  <c r="I1059" i="23"/>
  <c r="O1059" i="23"/>
  <c r="W1059" i="23"/>
  <c r="AJ1014" i="23"/>
  <c r="AJ961" i="23"/>
  <c r="M739" i="23"/>
  <c r="I739" i="23"/>
  <c r="O733" i="23"/>
  <c r="K733" i="23"/>
  <c r="S680" i="23"/>
  <c r="W663" i="23"/>
  <c r="AA600" i="23"/>
  <c r="S600" i="23"/>
  <c r="Y600" i="23"/>
  <c r="K546" i="23"/>
  <c r="Y546" i="23"/>
  <c r="M444" i="23"/>
  <c r="W444" i="23"/>
  <c r="S205" i="23"/>
  <c r="W205" i="23"/>
  <c r="M205" i="23"/>
  <c r="AA808" i="23"/>
  <c r="K808" i="23"/>
  <c r="AA783" i="23"/>
  <c r="M628" i="23"/>
  <c r="Q628" i="23"/>
  <c r="AJ580" i="23"/>
  <c r="AA576" i="23"/>
  <c r="AJ325" i="23"/>
  <c r="I274" i="23"/>
  <c r="M195" i="23"/>
  <c r="Q195" i="23"/>
  <c r="AK186" i="23"/>
  <c r="AJ186" i="23"/>
  <c r="I185" i="23"/>
  <c r="U185" i="23"/>
  <c r="AJ114" i="23"/>
  <c r="S101" i="23"/>
  <c r="AJ1332" i="23"/>
  <c r="AJ1239" i="23"/>
  <c r="AJ1230" i="23"/>
  <c r="AJ1022" i="23"/>
  <c r="AJ977" i="23"/>
  <c r="AJ735" i="23"/>
  <c r="I644" i="23"/>
  <c r="M644" i="23"/>
  <c r="Y592" i="23"/>
  <c r="U592" i="23"/>
  <c r="K592" i="23"/>
  <c r="K477" i="23"/>
  <c r="Q477" i="23"/>
  <c r="W477" i="23"/>
  <c r="U477" i="23"/>
  <c r="M289" i="23"/>
  <c r="O289" i="23"/>
  <c r="W289" i="23"/>
  <c r="AA289" i="23"/>
  <c r="W260" i="23"/>
  <c r="M260" i="23"/>
  <c r="S144" i="23"/>
  <c r="AJ25" i="23"/>
  <c r="AA17" i="23"/>
  <c r="AJ1404" i="23"/>
  <c r="AJ1373" i="23"/>
  <c r="Q1011" i="23"/>
  <c r="O1011" i="23"/>
  <c r="AJ918" i="23"/>
  <c r="AJ868" i="23"/>
  <c r="O848" i="23"/>
  <c r="Y848" i="23"/>
  <c r="S825" i="23"/>
  <c r="K825" i="23"/>
  <c r="Y724" i="23"/>
  <c r="O724" i="23"/>
  <c r="AJ650" i="23"/>
  <c r="W624" i="23"/>
  <c r="Y624" i="23"/>
  <c r="Y598" i="23"/>
  <c r="M598" i="23"/>
  <c r="M499" i="23"/>
  <c r="U499" i="23"/>
  <c r="K483" i="23"/>
  <c r="W483" i="23"/>
  <c r="AJ343" i="23"/>
  <c r="M140" i="23"/>
  <c r="I140" i="23"/>
  <c r="S55" i="23"/>
  <c r="M55" i="23"/>
  <c r="W144" i="23"/>
  <c r="U144" i="23"/>
  <c r="O144" i="23"/>
  <c r="K144" i="23"/>
  <c r="Q144" i="23"/>
  <c r="Y144" i="23"/>
  <c r="Y17" i="23"/>
  <c r="I17" i="23"/>
  <c r="AJ1116" i="23"/>
  <c r="AJ1053" i="23"/>
  <c r="AJ978" i="23"/>
  <c r="AJ761" i="23"/>
  <c r="S741" i="23"/>
  <c r="I741" i="23"/>
  <c r="U741" i="23"/>
  <c r="I630" i="23"/>
  <c r="S630" i="23"/>
  <c r="K589" i="23"/>
  <c r="Y589" i="23"/>
  <c r="AJ301" i="23"/>
  <c r="M270" i="23"/>
  <c r="AA270" i="23"/>
  <c r="O226" i="23"/>
  <c r="O220" i="23"/>
  <c r="I177" i="23"/>
  <c r="Y138" i="23"/>
  <c r="S138" i="23"/>
  <c r="M14" i="23"/>
  <c r="Q14" i="23"/>
  <c r="S14" i="23"/>
  <c r="M9" i="23"/>
  <c r="K9" i="23"/>
  <c r="Y178" i="23"/>
  <c r="AA178" i="23"/>
  <c r="S178" i="23"/>
  <c r="AJ78" i="23"/>
  <c r="M27" i="23"/>
  <c r="Q27" i="23"/>
  <c r="Y27" i="23"/>
  <c r="I27" i="23"/>
  <c r="K27" i="23"/>
  <c r="AA27" i="23"/>
  <c r="Q868" i="23"/>
  <c r="K747" i="23"/>
  <c r="M731" i="23"/>
  <c r="AJ682" i="23"/>
  <c r="O675" i="23"/>
  <c r="AJ610" i="23"/>
  <c r="AJ599" i="23"/>
  <c r="AJ239" i="23"/>
  <c r="AJ191" i="23"/>
  <c r="AJ694" i="23"/>
  <c r="S610" i="23"/>
  <c r="S596" i="23"/>
  <c r="AJ502" i="23"/>
  <c r="S152" i="23"/>
  <c r="M152" i="23"/>
  <c r="AJ89" i="23"/>
  <c r="AJ83" i="23"/>
  <c r="AJ60" i="23"/>
  <c r="AJ40" i="23"/>
  <c r="N1396" i="24"/>
  <c r="J1396" i="24"/>
  <c r="H1355" i="24"/>
  <c r="P1355" i="24"/>
  <c r="J1094" i="24"/>
  <c r="L1094" i="24"/>
  <c r="N1000" i="24"/>
  <c r="J1000" i="24"/>
  <c r="L824" i="24"/>
  <c r="H824" i="24"/>
  <c r="N789" i="24"/>
  <c r="P789" i="24"/>
  <c r="P698" i="24"/>
  <c r="N698" i="24"/>
  <c r="T698" i="24"/>
  <c r="P647" i="24"/>
  <c r="P630" i="24"/>
  <c r="R630" i="24"/>
  <c r="T620" i="24"/>
  <c r="N607" i="24"/>
  <c r="T606" i="24"/>
  <c r="P565" i="24"/>
  <c r="J565" i="24"/>
  <c r="N531" i="24"/>
  <c r="T531" i="24"/>
  <c r="J510" i="24"/>
  <c r="R510" i="24"/>
  <c r="P505" i="24"/>
  <c r="R505" i="24"/>
  <c r="T481" i="24"/>
  <c r="J434" i="24"/>
  <c r="R434" i="24"/>
  <c r="P427" i="24"/>
  <c r="L424" i="24"/>
  <c r="P424" i="24"/>
  <c r="N316" i="24"/>
  <c r="H316" i="24"/>
  <c r="R270" i="24"/>
  <c r="T268" i="24"/>
  <c r="T267" i="24"/>
  <c r="T217" i="24"/>
  <c r="P190" i="24"/>
  <c r="R190" i="24"/>
  <c r="H189" i="24"/>
  <c r="L189" i="24"/>
  <c r="P183" i="24"/>
  <c r="N157" i="24"/>
  <c r="R110" i="24"/>
  <c r="R83" i="24"/>
  <c r="L83" i="24"/>
  <c r="H37" i="24"/>
  <c r="P37" i="24"/>
  <c r="I1164" i="23"/>
  <c r="K1164" i="23"/>
  <c r="J1388" i="24"/>
  <c r="H1388" i="24"/>
  <c r="R1388" i="24"/>
  <c r="L1315" i="24"/>
  <c r="P1255" i="24"/>
  <c r="N971" i="24"/>
  <c r="R959" i="24"/>
  <c r="N959" i="24"/>
  <c r="T927" i="24"/>
  <c r="T751" i="24"/>
  <c r="T741" i="24"/>
  <c r="H707" i="24"/>
  <c r="N707" i="24"/>
  <c r="T681" i="24"/>
  <c r="T665" i="24"/>
  <c r="J633" i="24"/>
  <c r="H633" i="24"/>
  <c r="R582" i="24"/>
  <c r="N517" i="24"/>
  <c r="L517" i="24"/>
  <c r="L491" i="24"/>
  <c r="J491" i="24"/>
  <c r="J479" i="24"/>
  <c r="N479" i="24"/>
  <c r="N457" i="24"/>
  <c r="J457" i="24"/>
  <c r="J312" i="24"/>
  <c r="L268" i="24"/>
  <c r="J267" i="24"/>
  <c r="P204" i="24"/>
  <c r="T197" i="24"/>
  <c r="N197" i="24"/>
  <c r="L183" i="24"/>
  <c r="L166" i="24"/>
  <c r="H166" i="24"/>
  <c r="R142" i="24"/>
  <c r="L94" i="24"/>
  <c r="H86" i="24"/>
  <c r="P86" i="24"/>
  <c r="L66" i="24"/>
  <c r="T58" i="24"/>
  <c r="L58" i="24"/>
  <c r="H50" i="24"/>
  <c r="J50" i="24"/>
  <c r="N44" i="24"/>
  <c r="P34" i="24"/>
  <c r="H8" i="24"/>
  <c r="L8" i="24"/>
  <c r="K1387" i="23"/>
  <c r="M1387" i="23"/>
  <c r="U1387" i="23"/>
  <c r="W1387" i="23"/>
  <c r="M1202" i="23"/>
  <c r="O1202" i="23"/>
  <c r="Y1202" i="23"/>
  <c r="S1202" i="23"/>
  <c r="I1202" i="23"/>
  <c r="K1202" i="23"/>
  <c r="Q1202" i="23"/>
  <c r="W1202" i="23"/>
  <c r="AA1202" i="23"/>
  <c r="N1369" i="24"/>
  <c r="P1369" i="24"/>
  <c r="N1357" i="24"/>
  <c r="P1357" i="24"/>
  <c r="N951" i="24"/>
  <c r="H951" i="24"/>
  <c r="T943" i="24"/>
  <c r="H943" i="24"/>
  <c r="P943" i="24"/>
  <c r="R128" i="24"/>
  <c r="N128" i="24"/>
  <c r="L103" i="24"/>
  <c r="H103" i="24"/>
  <c r="J26" i="24"/>
  <c r="P26" i="24"/>
  <c r="R12" i="24"/>
  <c r="J12" i="24"/>
  <c r="Q1411" i="23"/>
  <c r="U1411" i="23"/>
  <c r="AA1411" i="23"/>
  <c r="O1391" i="23"/>
  <c r="Y1391" i="23"/>
  <c r="K1359" i="23"/>
  <c r="W1359" i="23"/>
  <c r="AA1359" i="23"/>
  <c r="M1359" i="23"/>
  <c r="S1359" i="23"/>
  <c r="U1061" i="23"/>
  <c r="M1061" i="23"/>
  <c r="AA1061" i="23"/>
  <c r="J1430" i="24"/>
  <c r="J1391" i="24"/>
  <c r="L1391" i="24"/>
  <c r="R1384" i="24"/>
  <c r="L1380" i="24"/>
  <c r="J1360" i="24"/>
  <c r="T1290" i="24"/>
  <c r="T1284" i="24"/>
  <c r="J1275" i="24"/>
  <c r="T1256" i="24"/>
  <c r="T1248" i="24"/>
  <c r="T1242" i="24"/>
  <c r="T1236" i="24"/>
  <c r="P1235" i="24"/>
  <c r="N1052" i="24"/>
  <c r="J1052" i="24"/>
  <c r="H1039" i="24"/>
  <c r="H1003" i="24"/>
  <c r="J1003" i="24"/>
  <c r="R1003" i="24"/>
  <c r="P988" i="24"/>
  <c r="H984" i="24"/>
  <c r="N984" i="24"/>
  <c r="T956" i="24"/>
  <c r="T951" i="24"/>
  <c r="J946" i="24"/>
  <c r="N938" i="24"/>
  <c r="H916" i="24"/>
  <c r="N836" i="24"/>
  <c r="R812" i="24"/>
  <c r="T732" i="24"/>
  <c r="T649" i="24"/>
  <c r="H647" i="24"/>
  <c r="L620" i="24"/>
  <c r="H607" i="24"/>
  <c r="R606" i="24"/>
  <c r="H562" i="24"/>
  <c r="P562" i="24"/>
  <c r="L556" i="24"/>
  <c r="T549" i="24"/>
  <c r="T532" i="24"/>
  <c r="H526" i="24"/>
  <c r="T483" i="24"/>
  <c r="P482" i="24"/>
  <c r="P458" i="24"/>
  <c r="T451" i="24"/>
  <c r="T431" i="24"/>
  <c r="R430" i="24"/>
  <c r="L425" i="24"/>
  <c r="R425" i="24"/>
  <c r="T1441" i="24"/>
  <c r="L1411" i="24"/>
  <c r="P1411" i="24"/>
  <c r="L1392" i="24"/>
  <c r="H1392" i="24"/>
  <c r="P1390" i="24"/>
  <c r="R1390" i="24"/>
  <c r="P1384" i="24"/>
  <c r="T1361" i="24"/>
  <c r="T1355" i="24"/>
  <c r="N1326" i="24"/>
  <c r="H1326" i="24"/>
  <c r="T1266" i="24"/>
  <c r="P1248" i="24"/>
  <c r="L1236" i="24"/>
  <c r="N1235" i="24"/>
  <c r="T1227" i="24"/>
  <c r="T1087" i="24"/>
  <c r="T1068" i="24"/>
  <c r="H1053" i="24"/>
  <c r="J1053" i="24"/>
  <c r="J1047" i="24"/>
  <c r="L1047" i="24"/>
  <c r="R1047" i="24"/>
  <c r="J1015" i="24"/>
  <c r="R1015" i="24"/>
  <c r="H1005" i="24"/>
  <c r="R1005" i="24"/>
  <c r="T984" i="24"/>
  <c r="L971" i="24"/>
  <c r="T941" i="24"/>
  <c r="H915" i="24"/>
  <c r="R915" i="24"/>
  <c r="T912" i="24"/>
  <c r="T910" i="24"/>
  <c r="T874" i="24"/>
  <c r="N832" i="24"/>
  <c r="R820" i="24"/>
  <c r="R817" i="24"/>
  <c r="H817" i="24"/>
  <c r="P817" i="24"/>
  <c r="P798" i="24"/>
  <c r="L798" i="24"/>
  <c r="T789" i="24"/>
  <c r="R768" i="24"/>
  <c r="R766" i="24"/>
  <c r="P751" i="24"/>
  <c r="T704" i="24"/>
  <c r="P652" i="24"/>
  <c r="J641" i="24"/>
  <c r="H641" i="24"/>
  <c r="N630" i="24"/>
  <c r="T623" i="24"/>
  <c r="N582" i="24"/>
  <c r="T570" i="24"/>
  <c r="T565" i="24"/>
  <c r="L558" i="24"/>
  <c r="H556" i="24"/>
  <c r="N525" i="24"/>
  <c r="T525" i="24"/>
  <c r="T508" i="24"/>
  <c r="J463" i="24"/>
  <c r="R463" i="24"/>
  <c r="N314" i="24"/>
  <c r="N311" i="24"/>
  <c r="T311" i="24"/>
  <c r="N286" i="24"/>
  <c r="J286" i="24"/>
  <c r="T283" i="24"/>
  <c r="P276" i="24"/>
  <c r="T248" i="24"/>
  <c r="T237" i="24"/>
  <c r="J212" i="24"/>
  <c r="J205" i="24"/>
  <c r="J204" i="24"/>
  <c r="T143" i="24"/>
  <c r="N88" i="24"/>
  <c r="N85" i="24"/>
  <c r="P85" i="24"/>
  <c r="P29" i="24"/>
  <c r="L22" i="24"/>
  <c r="T22" i="24"/>
  <c r="J22" i="24"/>
  <c r="W1418" i="23"/>
  <c r="S1097" i="23"/>
  <c r="K1097" i="23"/>
  <c r="I847" i="23"/>
  <c r="S847" i="23"/>
  <c r="H1334" i="24"/>
  <c r="J1334" i="24"/>
  <c r="P1334" i="24"/>
  <c r="L157" i="24"/>
  <c r="R157" i="24"/>
  <c r="I1283" i="23"/>
  <c r="Q1283" i="23"/>
  <c r="Y662" i="23"/>
  <c r="I662" i="23"/>
  <c r="K662" i="23"/>
  <c r="L1378" i="24"/>
  <c r="R1378" i="24"/>
  <c r="T1259" i="24"/>
  <c r="J732" i="24"/>
  <c r="L732" i="24"/>
  <c r="L427" i="24"/>
  <c r="N427" i="24"/>
  <c r="R152" i="24"/>
  <c r="N152" i="24"/>
  <c r="L110" i="24"/>
  <c r="P110" i="24"/>
  <c r="T110" i="24"/>
  <c r="H1380" i="24"/>
  <c r="N1380" i="24"/>
  <c r="T1292" i="24"/>
  <c r="P1012" i="24"/>
  <c r="T1000" i="24"/>
  <c r="L988" i="24"/>
  <c r="H988" i="24"/>
  <c r="R988" i="24"/>
  <c r="T934" i="24"/>
  <c r="P874" i="24"/>
  <c r="H836" i="24"/>
  <c r="L836" i="24"/>
  <c r="R836" i="24"/>
  <c r="T824" i="24"/>
  <c r="P704" i="24"/>
  <c r="T688" i="24"/>
  <c r="L665" i="24"/>
  <c r="P665" i="24"/>
  <c r="L649" i="24"/>
  <c r="H649" i="24"/>
  <c r="N610" i="24"/>
  <c r="T579" i="24"/>
  <c r="R565" i="24"/>
  <c r="R551" i="24"/>
  <c r="L549" i="24"/>
  <c r="T540" i="24"/>
  <c r="L534" i="24"/>
  <c r="H532" i="24"/>
  <c r="L531" i="24"/>
  <c r="T515" i="24"/>
  <c r="N510" i="24"/>
  <c r="R508" i="24"/>
  <c r="L508" i="24"/>
  <c r="T505" i="24"/>
  <c r="R489" i="24"/>
  <c r="L487" i="24"/>
  <c r="P466" i="24"/>
  <c r="J465" i="24"/>
  <c r="R465" i="24"/>
  <c r="N443" i="24"/>
  <c r="L443" i="24"/>
  <c r="T427" i="24"/>
  <c r="T344" i="24"/>
  <c r="H320" i="24"/>
  <c r="R319" i="24"/>
  <c r="P319" i="24"/>
  <c r="T308" i="24"/>
  <c r="T284" i="24"/>
  <c r="N262" i="24"/>
  <c r="T262" i="24"/>
  <c r="T257" i="24"/>
  <c r="L227" i="24"/>
  <c r="L190" i="24"/>
  <c r="R189" i="24"/>
  <c r="J188" i="24"/>
  <c r="T144" i="24"/>
  <c r="L143" i="24"/>
  <c r="N143" i="24"/>
  <c r="R118" i="24"/>
  <c r="H101" i="24"/>
  <c r="P90" i="24"/>
  <c r="L82" i="24"/>
  <c r="T77" i="24"/>
  <c r="L76" i="24"/>
  <c r="P75" i="24"/>
  <c r="J70" i="24"/>
  <c r="H66" i="24"/>
  <c r="P66" i="24"/>
  <c r="H44" i="24"/>
  <c r="J44" i="24"/>
  <c r="H34" i="24"/>
  <c r="J34" i="24"/>
  <c r="L34" i="24"/>
  <c r="R34" i="24"/>
  <c r="T11" i="24"/>
  <c r="S1400" i="23"/>
  <c r="M1400" i="23"/>
  <c r="W1400" i="23"/>
  <c r="U1400" i="23"/>
  <c r="O1400" i="23"/>
  <c r="Q1400" i="23"/>
  <c r="Q1379" i="23"/>
  <c r="S1379" i="23"/>
  <c r="W1379" i="23"/>
  <c r="I1194" i="23"/>
  <c r="W1194" i="23"/>
  <c r="AA1194" i="23"/>
  <c r="K1194" i="23"/>
  <c r="S1194" i="23"/>
  <c r="J1040" i="24"/>
  <c r="L1040" i="24"/>
  <c r="R1040" i="24"/>
  <c r="J1001" i="24"/>
  <c r="N1001" i="24"/>
  <c r="L876" i="24"/>
  <c r="J876" i="24"/>
  <c r="H796" i="24"/>
  <c r="L796" i="24"/>
  <c r="H780" i="24"/>
  <c r="P780" i="24"/>
  <c r="J706" i="24"/>
  <c r="L706" i="24"/>
  <c r="H618" i="24"/>
  <c r="T618" i="24"/>
  <c r="N317" i="24"/>
  <c r="P317" i="24"/>
  <c r="L283" i="24"/>
  <c r="N283" i="24"/>
  <c r="J1440" i="24"/>
  <c r="H1440" i="24"/>
  <c r="N1412" i="24"/>
  <c r="P1412" i="24"/>
  <c r="P1382" i="24"/>
  <c r="L1382" i="24"/>
  <c r="T1318" i="24"/>
  <c r="H1284" i="24"/>
  <c r="R1284" i="24"/>
  <c r="T1258" i="24"/>
  <c r="T1040" i="24"/>
  <c r="R951" i="24"/>
  <c r="L922" i="24"/>
  <c r="H922" i="24"/>
  <c r="H917" i="24"/>
  <c r="N917" i="24"/>
  <c r="R874" i="24"/>
  <c r="T489" i="24"/>
  <c r="P481" i="24"/>
  <c r="N481" i="24"/>
  <c r="N270" i="24"/>
  <c r="T270" i="24"/>
  <c r="R217" i="24"/>
  <c r="P217" i="24"/>
  <c r="J183" i="24"/>
  <c r="H183" i="24"/>
  <c r="H174" i="24"/>
  <c r="J174" i="24"/>
  <c r="T174" i="24"/>
  <c r="T60" i="24"/>
  <c r="R1441" i="24"/>
  <c r="N1441" i="24"/>
  <c r="T1357" i="24"/>
  <c r="N1355" i="24"/>
  <c r="T1286" i="24"/>
  <c r="L1275" i="24"/>
  <c r="N1275" i="24"/>
  <c r="T1267" i="24"/>
  <c r="H1266" i="24"/>
  <c r="N1259" i="24"/>
  <c r="J1248" i="24"/>
  <c r="T1039" i="24"/>
  <c r="J1007" i="24"/>
  <c r="N1007" i="24"/>
  <c r="P951" i="24"/>
  <c r="R943" i="24"/>
  <c r="R933" i="24"/>
  <c r="H910" i="24"/>
  <c r="R910" i="24"/>
  <c r="P901" i="24"/>
  <c r="P885" i="24"/>
  <c r="N879" i="24"/>
  <c r="T796" i="24"/>
  <c r="J789" i="24"/>
  <c r="J787" i="24"/>
  <c r="L787" i="24"/>
  <c r="H768" i="24"/>
  <c r="T763" i="24"/>
  <c r="P743" i="24"/>
  <c r="R715" i="24"/>
  <c r="L698" i="24"/>
  <c r="J630" i="24"/>
  <c r="R629" i="24"/>
  <c r="L623" i="24"/>
  <c r="J612" i="24"/>
  <c r="H1404" i="24"/>
  <c r="L1404" i="24"/>
  <c r="P1396" i="24"/>
  <c r="T1390" i="24"/>
  <c r="H1386" i="24"/>
  <c r="R1386" i="24"/>
  <c r="T1380" i="24"/>
  <c r="J1357" i="24"/>
  <c r="L1355" i="24"/>
  <c r="J1340" i="24"/>
  <c r="T1334" i="24"/>
  <c r="T1326" i="24"/>
  <c r="N1318" i="24"/>
  <c r="T1313" i="24"/>
  <c r="T1293" i="24"/>
  <c r="T1275" i="24"/>
  <c r="H1259" i="24"/>
  <c r="R1258" i="24"/>
  <c r="T1240" i="24"/>
  <c r="H1237" i="24"/>
  <c r="L1237" i="24"/>
  <c r="T1103" i="24"/>
  <c r="T1095" i="24"/>
  <c r="P1094" i="24"/>
  <c r="T1078" i="24"/>
  <c r="N1040" i="24"/>
  <c r="P1029" i="24"/>
  <c r="R1024" i="24"/>
  <c r="T1002" i="24"/>
  <c r="R1001" i="24"/>
  <c r="P1000" i="24"/>
  <c r="P984" i="24"/>
  <c r="T983" i="24"/>
  <c r="H978" i="24"/>
  <c r="L968" i="24"/>
  <c r="T954" i="24"/>
  <c r="L951" i="24"/>
  <c r="N943" i="24"/>
  <c r="H912" i="24"/>
  <c r="N912" i="24"/>
  <c r="L885" i="24"/>
  <c r="L874" i="24"/>
  <c r="H837" i="24"/>
  <c r="T837" i="24"/>
  <c r="T829" i="24"/>
  <c r="R824" i="24"/>
  <c r="R798" i="24"/>
  <c r="R796" i="24"/>
  <c r="H789" i="24"/>
  <c r="N717" i="24"/>
  <c r="T706" i="24"/>
  <c r="N704" i="24"/>
  <c r="H698" i="24"/>
  <c r="N673" i="24"/>
  <c r="H650" i="24"/>
  <c r="N650" i="24"/>
  <c r="H630" i="24"/>
  <c r="P629" i="24"/>
  <c r="H623" i="24"/>
  <c r="H612" i="24"/>
  <c r="N565" i="24"/>
  <c r="T561" i="24"/>
  <c r="H559" i="24"/>
  <c r="N559" i="24"/>
  <c r="H531" i="24"/>
  <c r="P517" i="24"/>
  <c r="H510" i="24"/>
  <c r="J505" i="24"/>
  <c r="T499" i="24"/>
  <c r="J489" i="24"/>
  <c r="H487" i="24"/>
  <c r="R486" i="24"/>
  <c r="T479" i="24"/>
  <c r="T478" i="24"/>
  <c r="N470" i="24"/>
  <c r="J470" i="24"/>
  <c r="T470" i="24"/>
  <c r="R454" i="24"/>
  <c r="J454" i="24"/>
  <c r="J444" i="24"/>
  <c r="L444" i="24"/>
  <c r="R444" i="24"/>
  <c r="T434" i="24"/>
  <c r="P335" i="24"/>
  <c r="H332" i="24"/>
  <c r="P316" i="24"/>
  <c r="T286" i="24"/>
  <c r="J283" i="24"/>
  <c r="J225" i="24"/>
  <c r="H190" i="24"/>
  <c r="N189" i="24"/>
  <c r="T157" i="24"/>
  <c r="N134" i="24"/>
  <c r="R133" i="24"/>
  <c r="P132" i="24"/>
  <c r="R102" i="24"/>
  <c r="T85" i="24"/>
  <c r="T83" i="24"/>
  <c r="T78" i="24"/>
  <c r="R77" i="24"/>
  <c r="J76" i="24"/>
  <c r="L75" i="24"/>
  <c r="T71" i="24"/>
  <c r="H62" i="24"/>
  <c r="T62" i="24"/>
  <c r="R60" i="24"/>
  <c r="N58" i="24"/>
  <c r="T20" i="24"/>
  <c r="R11" i="24"/>
  <c r="U1415" i="23"/>
  <c r="Q1415" i="23"/>
  <c r="W1415" i="23"/>
  <c r="M1415" i="23"/>
  <c r="O1415" i="23"/>
  <c r="T1430" i="24"/>
  <c r="P1428" i="24"/>
  <c r="L1395" i="24"/>
  <c r="J1395" i="24"/>
  <c r="H1384" i="24"/>
  <c r="N1384" i="24"/>
  <c r="T1378" i="24"/>
  <c r="H1357" i="24"/>
  <c r="L1354" i="24"/>
  <c r="T1354" i="24"/>
  <c r="T1281" i="24"/>
  <c r="J1095" i="24"/>
  <c r="H1087" i="24"/>
  <c r="P1087" i="24"/>
  <c r="H1040" i="24"/>
  <c r="T1030" i="24"/>
  <c r="N1029" i="24"/>
  <c r="H1002" i="24"/>
  <c r="P1001" i="24"/>
  <c r="T996" i="24"/>
  <c r="N954" i="24"/>
  <c r="J951" i="24"/>
  <c r="L943" i="24"/>
  <c r="H941" i="24"/>
  <c r="R941" i="24"/>
  <c r="R925" i="24"/>
  <c r="T876" i="24"/>
  <c r="T860" i="24"/>
  <c r="N829" i="24"/>
  <c r="H820" i="24"/>
  <c r="L820" i="24"/>
  <c r="J805" i="24"/>
  <c r="P805" i="24"/>
  <c r="J796" i="24"/>
  <c r="N791" i="24"/>
  <c r="L790" i="24"/>
  <c r="R790" i="24"/>
  <c r="T780" i="24"/>
  <c r="R751" i="24"/>
  <c r="N751" i="24"/>
  <c r="P706" i="24"/>
  <c r="J673" i="24"/>
  <c r="R652" i="24"/>
  <c r="T652" i="24"/>
  <c r="H652" i="24"/>
  <c r="T647" i="24"/>
  <c r="J618" i="24"/>
  <c r="T607" i="24"/>
  <c r="H591" i="24"/>
  <c r="P590" i="24"/>
  <c r="T590" i="24"/>
  <c r="T580" i="24"/>
  <c r="H541" i="24"/>
  <c r="L478" i="24"/>
  <c r="R427" i="24"/>
  <c r="L345" i="24"/>
  <c r="L344" i="24"/>
  <c r="H344" i="24"/>
  <c r="T317" i="24"/>
  <c r="T312" i="24"/>
  <c r="L304" i="24"/>
  <c r="H304" i="24"/>
  <c r="H299" i="24"/>
  <c r="T299" i="24"/>
  <c r="H283" i="24"/>
  <c r="N184" i="24"/>
  <c r="R183" i="24"/>
  <c r="R165" i="24"/>
  <c r="P157" i="24"/>
  <c r="N78" i="24"/>
  <c r="N69" i="24"/>
  <c r="J69" i="24"/>
  <c r="L60" i="24"/>
  <c r="N29" i="24"/>
  <c r="R29" i="24"/>
  <c r="H29" i="24"/>
  <c r="W1391" i="23"/>
  <c r="I1213" i="23"/>
  <c r="K1213" i="23"/>
  <c r="W1213" i="23"/>
  <c r="Q1370" i="23"/>
  <c r="S1370" i="23"/>
  <c r="W1289" i="23"/>
  <c r="Y1289" i="23"/>
  <c r="AA1237" i="23"/>
  <c r="U1237" i="23"/>
  <c r="AA1170" i="23"/>
  <c r="U875" i="23"/>
  <c r="S875" i="23"/>
  <c r="Y875" i="23"/>
  <c r="I875" i="23"/>
  <c r="AJ1420" i="23"/>
  <c r="M1419" i="23"/>
  <c r="O1419" i="23"/>
  <c r="M1407" i="23"/>
  <c r="K1392" i="23"/>
  <c r="O1392" i="23"/>
  <c r="O1354" i="23"/>
  <c r="I1354" i="23"/>
  <c r="Q1353" i="23"/>
  <c r="I1353" i="23"/>
  <c r="S1353" i="23"/>
  <c r="W1285" i="23"/>
  <c r="Y1285" i="23"/>
  <c r="I1285" i="23"/>
  <c r="K1274" i="23"/>
  <c r="AA1274" i="23"/>
  <c r="Q1256" i="23"/>
  <c r="I1256" i="23"/>
  <c r="O1256" i="23"/>
  <c r="Y1252" i="23"/>
  <c r="K1240" i="23"/>
  <c r="M1240" i="23"/>
  <c r="M1186" i="23"/>
  <c r="S1186" i="23"/>
  <c r="I1186" i="23"/>
  <c r="W1186" i="23"/>
  <c r="Y1186" i="23"/>
  <c r="Q1185" i="23"/>
  <c r="S1170" i="23"/>
  <c r="Y1145" i="23"/>
  <c r="K1142" i="23"/>
  <c r="I1142" i="23"/>
  <c r="M1142" i="23"/>
  <c r="Y1142" i="23"/>
  <c r="U1142" i="23"/>
  <c r="O1137" i="23"/>
  <c r="K1127" i="23"/>
  <c r="K1119" i="23"/>
  <c r="U1119" i="23"/>
  <c r="AK1087" i="23"/>
  <c r="AJ1087" i="23"/>
  <c r="S1084" i="23"/>
  <c r="AK1039" i="23"/>
  <c r="AJ1039" i="23"/>
  <c r="Q1010" i="23"/>
  <c r="I1010" i="23"/>
  <c r="U799" i="23"/>
  <c r="S799" i="23"/>
  <c r="AA799" i="23"/>
  <c r="AJ759" i="23"/>
  <c r="U492" i="23"/>
  <c r="I492" i="23"/>
  <c r="Y492" i="23"/>
  <c r="T1451" i="24"/>
  <c r="T1446" i="24"/>
  <c r="J1432" i="24"/>
  <c r="P1431" i="24"/>
  <c r="T1389" i="24"/>
  <c r="T1383" i="24"/>
  <c r="T1379" i="24"/>
  <c r="T1377" i="24"/>
  <c r="T1376" i="24"/>
  <c r="T1356" i="24"/>
  <c r="T1317" i="24"/>
  <c r="N1033" i="24"/>
  <c r="T1001" i="24"/>
  <c r="T982" i="24"/>
  <c r="T955" i="24"/>
  <c r="T906" i="24"/>
  <c r="T869" i="24"/>
  <c r="N749" i="24"/>
  <c r="P747" i="24"/>
  <c r="T643" i="24"/>
  <c r="N642" i="24"/>
  <c r="T560" i="24"/>
  <c r="T533" i="24"/>
  <c r="L461" i="24"/>
  <c r="P453" i="24"/>
  <c r="L436" i="24"/>
  <c r="L328" i="24"/>
  <c r="T140" i="24"/>
  <c r="L93" i="24"/>
  <c r="T87" i="24"/>
  <c r="T75" i="24"/>
  <c r="T69" i="24"/>
  <c r="T57" i="24"/>
  <c r="T56" i="24"/>
  <c r="T46" i="24"/>
  <c r="K1421" i="23"/>
  <c r="I1407" i="23"/>
  <c r="K1386" i="23"/>
  <c r="I1386" i="23"/>
  <c r="Q1386" i="23"/>
  <c r="Y1322" i="23"/>
  <c r="U1322" i="23"/>
  <c r="I1322" i="23"/>
  <c r="U1280" i="23"/>
  <c r="W1280" i="23"/>
  <c r="AA1280" i="23"/>
  <c r="I1280" i="23"/>
  <c r="S1167" i="23"/>
  <c r="K1167" i="23"/>
  <c r="M1045" i="23"/>
  <c r="K1045" i="23"/>
  <c r="AJ1036" i="23"/>
  <c r="AA1029" i="23"/>
  <c r="K1029" i="23"/>
  <c r="S1029" i="23"/>
  <c r="Q883" i="23"/>
  <c r="S883" i="23"/>
  <c r="I883" i="23"/>
  <c r="U883" i="23"/>
  <c r="K845" i="23"/>
  <c r="M845" i="23"/>
  <c r="W514" i="23"/>
  <c r="Y514" i="23"/>
  <c r="O514" i="23"/>
  <c r="W1358" i="23"/>
  <c r="O1358" i="23"/>
  <c r="Q1358" i="23"/>
  <c r="K1312" i="23"/>
  <c r="AA1312" i="23"/>
  <c r="S1312" i="23"/>
  <c r="U1312" i="23"/>
  <c r="M1130" i="23"/>
  <c r="Y1130" i="23"/>
  <c r="O1130" i="23"/>
  <c r="AA1130" i="23"/>
  <c r="W1130" i="23"/>
  <c r="I1130" i="23"/>
  <c r="K1130" i="23"/>
  <c r="W1088" i="23"/>
  <c r="I1088" i="23"/>
  <c r="Y1088" i="23"/>
  <c r="Y1028" i="23"/>
  <c r="I1028" i="23"/>
  <c r="W959" i="23"/>
  <c r="AA959" i="23"/>
  <c r="O959" i="23"/>
  <c r="Q959" i="23"/>
  <c r="S959" i="23"/>
  <c r="S1405" i="23"/>
  <c r="W1370" i="23"/>
  <c r="AJ1313" i="23"/>
  <c r="S1299" i="23"/>
  <c r="AA1299" i="23"/>
  <c r="S1289" i="23"/>
  <c r="I1267" i="23"/>
  <c r="AJ1241" i="23"/>
  <c r="S1191" i="23"/>
  <c r="K1191" i="23"/>
  <c r="AA1145" i="23"/>
  <c r="I1145" i="23"/>
  <c r="W1137" i="23"/>
  <c r="S1137" i="23"/>
  <c r="AA1137" i="23"/>
  <c r="I1126" i="23"/>
  <c r="Y1126" i="23"/>
  <c r="S1126" i="23"/>
  <c r="AA1084" i="23"/>
  <c r="Y1084" i="23"/>
  <c r="Q967" i="23"/>
  <c r="S967" i="23"/>
  <c r="K967" i="23"/>
  <c r="I967" i="23"/>
  <c r="O967" i="23"/>
  <c r="W967" i="23"/>
  <c r="O966" i="23"/>
  <c r="Y966" i="23"/>
  <c r="I966" i="23"/>
  <c r="S966" i="23"/>
  <c r="Q966" i="23"/>
  <c r="I955" i="23"/>
  <c r="S955" i="23"/>
  <c r="S892" i="23"/>
  <c r="I892" i="23"/>
  <c r="W892" i="23"/>
  <c r="T1437" i="24"/>
  <c r="T1253" i="24"/>
  <c r="T1084" i="24"/>
  <c r="T893" i="24"/>
  <c r="T849" i="24"/>
  <c r="T791" i="24"/>
  <c r="T778" i="24"/>
  <c r="T743" i="24"/>
  <c r="T676" i="24"/>
  <c r="T638" i="24"/>
  <c r="T473" i="24"/>
  <c r="T466" i="24"/>
  <c r="T310" i="24"/>
  <c r="T274" i="24"/>
  <c r="T204" i="24"/>
  <c r="T137" i="24"/>
  <c r="T89" i="24"/>
  <c r="T79" i="24"/>
  <c r="T29" i="24"/>
  <c r="S1419" i="23"/>
  <c r="U1414" i="23"/>
  <c r="AA1414" i="23"/>
  <c r="O1414" i="23"/>
  <c r="Q1414" i="23"/>
  <c r="U1367" i="23"/>
  <c r="Y1367" i="23"/>
  <c r="W1350" i="23"/>
  <c r="AA1350" i="23"/>
  <c r="M1350" i="23"/>
  <c r="Y1350" i="23"/>
  <c r="I1350" i="23"/>
  <c r="K1350" i="23"/>
  <c r="I1296" i="23"/>
  <c r="W1296" i="23"/>
  <c r="Q1289" i="23"/>
  <c r="I1279" i="23"/>
  <c r="AA1279" i="23"/>
  <c r="Y1256" i="23"/>
  <c r="K1251" i="23"/>
  <c r="I1251" i="23"/>
  <c r="Q1251" i="23"/>
  <c r="W1237" i="23"/>
  <c r="Q1186" i="23"/>
  <c r="Y1165" i="23"/>
  <c r="I1165" i="23"/>
  <c r="I1161" i="23"/>
  <c r="AA1161" i="23"/>
  <c r="W1161" i="23"/>
  <c r="AJ1151" i="23"/>
  <c r="S1142" i="23"/>
  <c r="K1133" i="23"/>
  <c r="I1133" i="23"/>
  <c r="Y1133" i="23"/>
  <c r="K1065" i="23"/>
  <c r="M1065" i="23"/>
  <c r="I1015" i="23"/>
  <c r="Q1015" i="23"/>
  <c r="AA1015" i="23"/>
  <c r="K1015" i="23"/>
  <c r="Y1015" i="23"/>
  <c r="I991" i="23"/>
  <c r="W991" i="23"/>
  <c r="Q957" i="23"/>
  <c r="S957" i="23"/>
  <c r="O875" i="23"/>
  <c r="T52" i="24"/>
  <c r="T44" i="24"/>
  <c r="K1401" i="23"/>
  <c r="I1401" i="23"/>
  <c r="S1401" i="23"/>
  <c r="U1389" i="23"/>
  <c r="AA1389" i="23"/>
  <c r="Q1389" i="23"/>
  <c r="S1389" i="23"/>
  <c r="Q1340" i="23"/>
  <c r="W1340" i="23"/>
  <c r="I1340" i="23"/>
  <c r="Y1334" i="23"/>
  <c r="AA1334" i="23"/>
  <c r="M1334" i="23"/>
  <c r="Q1334" i="23"/>
  <c r="U1285" i="23"/>
  <c r="S1256" i="23"/>
  <c r="K1210" i="23"/>
  <c r="W1210" i="23"/>
  <c r="O1210" i="23"/>
  <c r="U1210" i="23"/>
  <c r="I1210" i="23"/>
  <c r="M1210" i="23"/>
  <c r="U1198" i="23"/>
  <c r="I1198" i="23"/>
  <c r="O1198" i="23"/>
  <c r="O1186" i="23"/>
  <c r="K1152" i="23"/>
  <c r="Q1148" i="23"/>
  <c r="AA1148" i="23"/>
  <c r="I1148" i="23"/>
  <c r="Q1142" i="23"/>
  <c r="O1081" i="23"/>
  <c r="U1081" i="23"/>
  <c r="K1081" i="23"/>
  <c r="S1081" i="23"/>
  <c r="W1081" i="23"/>
  <c r="M1037" i="23"/>
  <c r="K1037" i="23"/>
  <c r="U900" i="23"/>
  <c r="W900" i="23"/>
  <c r="M900" i="23"/>
  <c r="Q900" i="23"/>
  <c r="O627" i="23"/>
  <c r="S627" i="23"/>
  <c r="AJ1102" i="23"/>
  <c r="Q1034" i="23"/>
  <c r="I1034" i="23"/>
  <c r="O1022" i="23"/>
  <c r="I1022" i="23"/>
  <c r="AA1022" i="23"/>
  <c r="S1021" i="23"/>
  <c r="K1021" i="23"/>
  <c r="S1008" i="23"/>
  <c r="O1008" i="23"/>
  <c r="W907" i="23"/>
  <c r="Q907" i="23"/>
  <c r="K907" i="23"/>
  <c r="AJ844" i="23"/>
  <c r="AK809" i="23"/>
  <c r="AJ809" i="23"/>
  <c r="S772" i="23"/>
  <c r="O772" i="23"/>
  <c r="I561" i="23"/>
  <c r="Y561" i="23"/>
  <c r="W561" i="23"/>
  <c r="O534" i="23"/>
  <c r="S534" i="23"/>
  <c r="Y534" i="23"/>
  <c r="M534" i="23"/>
  <c r="AJ1405" i="23"/>
  <c r="U1403" i="23"/>
  <c r="AJ1349" i="23"/>
  <c r="Y1318" i="23"/>
  <c r="I1241" i="23"/>
  <c r="AA1241" i="23"/>
  <c r="M1207" i="23"/>
  <c r="O1207" i="23"/>
  <c r="AK1188" i="23"/>
  <c r="AJ1188" i="23"/>
  <c r="K1182" i="23"/>
  <c r="I1182" i="23"/>
  <c r="U1182" i="23"/>
  <c r="M1100" i="23"/>
  <c r="W1100" i="23"/>
  <c r="AJ1060" i="23"/>
  <c r="AJ1052" i="23"/>
  <c r="AJ1028" i="23"/>
  <c r="AJ1012" i="23"/>
  <c r="S968" i="23"/>
  <c r="AJ946" i="23"/>
  <c r="AA930" i="23"/>
  <c r="S930" i="23"/>
  <c r="S912" i="23"/>
  <c r="AJ911" i="23"/>
  <c r="AK903" i="23"/>
  <c r="AJ902" i="23"/>
  <c r="AA894" i="23"/>
  <c r="I894" i="23"/>
  <c r="Y894" i="23"/>
  <c r="I885" i="23"/>
  <c r="AA885" i="23"/>
  <c r="U885" i="23"/>
  <c r="Q885" i="23"/>
  <c r="Q830" i="23"/>
  <c r="O830" i="23"/>
  <c r="W830" i="23"/>
  <c r="I830" i="23"/>
  <c r="Y826" i="23"/>
  <c r="AJ823" i="23"/>
  <c r="AJ787" i="23"/>
  <c r="AJ782" i="23"/>
  <c r="Q779" i="23"/>
  <c r="S779" i="23"/>
  <c r="Y719" i="23"/>
  <c r="S719" i="23"/>
  <c r="AA719" i="23"/>
  <c r="AJ642" i="23"/>
  <c r="AK642" i="23"/>
  <c r="I575" i="23"/>
  <c r="K575" i="23"/>
  <c r="Q575" i="23"/>
  <c r="U575" i="23"/>
  <c r="I1376" i="23"/>
  <c r="K1376" i="23"/>
  <c r="W1376" i="23"/>
  <c r="I1360" i="23"/>
  <c r="AA1360" i="23"/>
  <c r="K1360" i="23"/>
  <c r="W1352" i="23"/>
  <c r="I1352" i="23"/>
  <c r="AJ1320" i="23"/>
  <c r="I1310" i="23"/>
  <c r="Y1310" i="23"/>
  <c r="I1293" i="23"/>
  <c r="AA1293" i="23"/>
  <c r="AJ1196" i="23"/>
  <c r="AJ1167" i="23"/>
  <c r="S1146" i="23"/>
  <c r="S1125" i="23"/>
  <c r="AJ1123" i="23"/>
  <c r="I1120" i="23"/>
  <c r="Q1120" i="23"/>
  <c r="S1120" i="23"/>
  <c r="K1080" i="23"/>
  <c r="M1080" i="23"/>
  <c r="S1080" i="23"/>
  <c r="AJ981" i="23"/>
  <c r="U972" i="23"/>
  <c r="W972" i="23"/>
  <c r="AK970" i="23"/>
  <c r="AJ970" i="23"/>
  <c r="S948" i="23"/>
  <c r="I948" i="23"/>
  <c r="AJ916" i="23"/>
  <c r="K815" i="23"/>
  <c r="O815" i="23"/>
  <c r="AA815" i="23"/>
  <c r="M808" i="23"/>
  <c r="Q808" i="23"/>
  <c r="W808" i="23"/>
  <c r="I808" i="23"/>
  <c r="M794" i="23"/>
  <c r="W794" i="23"/>
  <c r="I794" i="23"/>
  <c r="O763" i="23"/>
  <c r="Y694" i="23"/>
  <c r="K694" i="23"/>
  <c r="I694" i="23"/>
  <c r="I457" i="23"/>
  <c r="O457" i="23"/>
  <c r="Y457" i="23"/>
  <c r="Y992" i="23"/>
  <c r="O992" i="23"/>
  <c r="M968" i="23"/>
  <c r="AA968" i="23"/>
  <c r="K968" i="23"/>
  <c r="I946" i="23"/>
  <c r="W946" i="23"/>
  <c r="AA946" i="23"/>
  <c r="Q826" i="23"/>
  <c r="S826" i="23"/>
  <c r="M826" i="23"/>
  <c r="O826" i="23"/>
  <c r="I813" i="23"/>
  <c r="Y813" i="23"/>
  <c r="Q813" i="23"/>
  <c r="K801" i="23"/>
  <c r="S801" i="23"/>
  <c r="K762" i="23"/>
  <c r="I762" i="23"/>
  <c r="K749" i="23"/>
  <c r="U749" i="23"/>
  <c r="Q749" i="23"/>
  <c r="K586" i="23"/>
  <c r="S586" i="23"/>
  <c r="W586" i="23"/>
  <c r="AA586" i="23"/>
  <c r="U963" i="23"/>
  <c r="W963" i="23"/>
  <c r="Q963" i="23"/>
  <c r="K912" i="23"/>
  <c r="I912" i="23"/>
  <c r="Y912" i="23"/>
  <c r="Y860" i="23"/>
  <c r="O860" i="23"/>
  <c r="I860" i="23"/>
  <c r="U842" i="23"/>
  <c r="Q842" i="23"/>
  <c r="K842" i="23"/>
  <c r="Y788" i="23"/>
  <c r="I788" i="23"/>
  <c r="Y751" i="23"/>
  <c r="AA751" i="23"/>
  <c r="M751" i="23"/>
  <c r="Y683" i="23"/>
  <c r="Q683" i="23"/>
  <c r="I683" i="23"/>
  <c r="AA683" i="23"/>
  <c r="AJ1334" i="23"/>
  <c r="AA1318" i="23"/>
  <c r="U1318" i="23"/>
  <c r="M1308" i="23"/>
  <c r="U1308" i="23"/>
  <c r="K1157" i="23"/>
  <c r="Y1157" i="23"/>
  <c r="I1157" i="23"/>
  <c r="U1121" i="23"/>
  <c r="S1121" i="23"/>
  <c r="Y1121" i="23"/>
  <c r="O1100" i="23"/>
  <c r="M1039" i="23"/>
  <c r="I1039" i="23"/>
  <c r="W1039" i="23"/>
  <c r="U1035" i="23"/>
  <c r="S1035" i="23"/>
  <c r="Y1035" i="23"/>
  <c r="W930" i="23"/>
  <c r="S916" i="23"/>
  <c r="Q916" i="23"/>
  <c r="U837" i="23"/>
  <c r="W837" i="23"/>
  <c r="M837" i="23"/>
  <c r="Q834" i="23"/>
  <c r="Y834" i="23"/>
  <c r="Y830" i="23"/>
  <c r="I771" i="23"/>
  <c r="W771" i="23"/>
  <c r="Y735" i="23"/>
  <c r="U735" i="23"/>
  <c r="AA554" i="23"/>
  <c r="S554" i="23"/>
  <c r="AJ1379" i="23"/>
  <c r="W1341" i="23"/>
  <c r="AJ1245" i="23"/>
  <c r="I1144" i="23"/>
  <c r="K1144" i="23"/>
  <c r="K1116" i="23"/>
  <c r="W1063" i="23"/>
  <c r="O1046" i="23"/>
  <c r="I1046" i="23"/>
  <c r="Y1002" i="23"/>
  <c r="S1002" i="23"/>
  <c r="AJ994" i="23"/>
  <c r="O990" i="23"/>
  <c r="AA990" i="23"/>
  <c r="W986" i="23"/>
  <c r="I986" i="23"/>
  <c r="Q896" i="23"/>
  <c r="U896" i="23"/>
  <c r="Y896" i="23"/>
  <c r="U869" i="23"/>
  <c r="S869" i="23"/>
  <c r="U853" i="23"/>
  <c r="W853" i="23"/>
  <c r="U850" i="23"/>
  <c r="S850" i="23"/>
  <c r="K850" i="23"/>
  <c r="Y804" i="23"/>
  <c r="K804" i="23"/>
  <c r="Y796" i="23"/>
  <c r="U796" i="23"/>
  <c r="Q793" i="23"/>
  <c r="O793" i="23"/>
  <c r="AA697" i="23"/>
  <c r="S668" i="23"/>
  <c r="K660" i="23"/>
  <c r="W660" i="23"/>
  <c r="S660" i="23"/>
  <c r="O648" i="23"/>
  <c r="K648" i="23"/>
  <c r="O631" i="23"/>
  <c r="S631" i="23"/>
  <c r="K717" i="23"/>
  <c r="Q717" i="23"/>
  <c r="U717" i="23"/>
  <c r="I704" i="23"/>
  <c r="AA704" i="23"/>
  <c r="S704" i="23"/>
  <c r="M550" i="23"/>
  <c r="Y550" i="23"/>
  <c r="U532" i="23"/>
  <c r="M532" i="23"/>
  <c r="Q532" i="23"/>
  <c r="W532" i="23"/>
  <c r="Y532" i="23"/>
  <c r="I520" i="23"/>
  <c r="Y520" i="23"/>
  <c r="O520" i="23"/>
  <c r="Q520" i="23"/>
  <c r="S520" i="23"/>
  <c r="AA520" i="23"/>
  <c r="K512" i="23"/>
  <c r="U512" i="23"/>
  <c r="O512" i="23"/>
  <c r="Q512" i="23"/>
  <c r="S512" i="23"/>
  <c r="I510" i="23"/>
  <c r="O510" i="23"/>
  <c r="AJ710" i="23"/>
  <c r="AK710" i="23"/>
  <c r="Y699" i="23"/>
  <c r="AA699" i="23"/>
  <c r="S699" i="23"/>
  <c r="Y676" i="23"/>
  <c r="U676" i="23"/>
  <c r="Q676" i="23"/>
  <c r="M676" i="23"/>
  <c r="AJ1271" i="23"/>
  <c r="W1227" i="23"/>
  <c r="AJ1180" i="23"/>
  <c r="M1134" i="23"/>
  <c r="U1134" i="23"/>
  <c r="M1047" i="23"/>
  <c r="W1047" i="23"/>
  <c r="O1038" i="23"/>
  <c r="AA1038" i="23"/>
  <c r="AJ1006" i="23"/>
  <c r="AK1006" i="23"/>
  <c r="Y986" i="23"/>
  <c r="I984" i="23"/>
  <c r="S984" i="23"/>
  <c r="O941" i="23"/>
  <c r="U941" i="23"/>
  <c r="M941" i="23"/>
  <c r="M896" i="23"/>
  <c r="AJ795" i="23"/>
  <c r="Y778" i="23"/>
  <c r="Q778" i="23"/>
  <c r="I768" i="23"/>
  <c r="M768" i="23"/>
  <c r="U660" i="23"/>
  <c r="AK573" i="23"/>
  <c r="AJ573" i="23"/>
  <c r="Y696" i="23"/>
  <c r="AA696" i="23"/>
  <c r="O696" i="23"/>
  <c r="Q696" i="23"/>
  <c r="I692" i="23"/>
  <c r="U692" i="23"/>
  <c r="M675" i="23"/>
  <c r="I675" i="23"/>
  <c r="Q675" i="23"/>
  <c r="W675" i="23"/>
  <c r="AA675" i="23"/>
  <c r="Q952" i="23"/>
  <c r="S952" i="23"/>
  <c r="M937" i="23"/>
  <c r="I937" i="23"/>
  <c r="W915" i="23"/>
  <c r="K915" i="23"/>
  <c r="O915" i="23"/>
  <c r="AA915" i="23"/>
  <c r="K848" i="23"/>
  <c r="Q848" i="23"/>
  <c r="S848" i="23"/>
  <c r="I848" i="23"/>
  <c r="Q825" i="23"/>
  <c r="O825" i="23"/>
  <c r="S809" i="23"/>
  <c r="AA809" i="23"/>
  <c r="O809" i="23"/>
  <c r="AJ776" i="23"/>
  <c r="U775" i="23"/>
  <c r="O775" i="23"/>
  <c r="S775" i="23"/>
  <c r="I775" i="23"/>
  <c r="AJ658" i="23"/>
  <c r="M640" i="23"/>
  <c r="K640" i="23"/>
  <c r="O640" i="23"/>
  <c r="S640" i="23"/>
  <c r="W640" i="23"/>
  <c r="Y640" i="23"/>
  <c r="AA640" i="23"/>
  <c r="W160" i="23"/>
  <c r="I160" i="23"/>
  <c r="AA160" i="23"/>
  <c r="M160" i="23"/>
  <c r="U160" i="23"/>
  <c r="S160" i="23"/>
  <c r="O160" i="23"/>
  <c r="Q160" i="23"/>
  <c r="Y160" i="23"/>
  <c r="K160" i="23"/>
  <c r="Y302" i="23"/>
  <c r="I302" i="23"/>
  <c r="O302" i="23"/>
  <c r="S302" i="23"/>
  <c r="U302" i="23"/>
  <c r="K424" i="23"/>
  <c r="S424" i="23"/>
  <c r="I344" i="23"/>
  <c r="AJ279" i="23"/>
  <c r="AK279" i="23"/>
  <c r="I162" i="23"/>
  <c r="AA162" i="23"/>
  <c r="M162" i="23"/>
  <c r="Q162" i="23"/>
  <c r="K162" i="23"/>
  <c r="W162" i="23"/>
  <c r="O162" i="23"/>
  <c r="S162" i="23"/>
  <c r="U162" i="23"/>
  <c r="Y67" i="23"/>
  <c r="W67" i="23"/>
  <c r="K67" i="23"/>
  <c r="M8" i="23"/>
  <c r="U8" i="23"/>
  <c r="O8" i="23"/>
  <c r="K8" i="23"/>
  <c r="S8" i="23"/>
  <c r="AA8" i="23"/>
  <c r="M110" i="23"/>
  <c r="S110" i="23"/>
  <c r="Y110" i="23"/>
  <c r="I110" i="23"/>
  <c r="O110" i="23"/>
  <c r="I328" i="23"/>
  <c r="AA328" i="23"/>
  <c r="U328" i="23"/>
  <c r="K328" i="23"/>
  <c r="O328" i="23"/>
  <c r="Q328" i="23"/>
  <c r="M947" i="23"/>
  <c r="Y947" i="23"/>
  <c r="AJ849" i="23"/>
  <c r="S783" i="23"/>
  <c r="K783" i="23"/>
  <c r="AJ704" i="23"/>
  <c r="K682" i="23"/>
  <c r="I682" i="23"/>
  <c r="AA667" i="23"/>
  <c r="Y667" i="23"/>
  <c r="Q658" i="23"/>
  <c r="I658" i="23"/>
  <c r="S539" i="23"/>
  <c r="AA539" i="23"/>
  <c r="Q493" i="23"/>
  <c r="AA493" i="23"/>
  <c r="W488" i="23"/>
  <c r="AA488" i="23"/>
  <c r="Q450" i="23"/>
  <c r="S450" i="23"/>
  <c r="I450" i="23"/>
  <c r="Y450" i="23"/>
  <c r="O450" i="23"/>
  <c r="I440" i="23"/>
  <c r="S440" i="23"/>
  <c r="S285" i="23"/>
  <c r="W225" i="23"/>
  <c r="O225" i="23"/>
  <c r="S225" i="23"/>
  <c r="I225" i="23"/>
  <c r="M135" i="23"/>
  <c r="O135" i="23"/>
  <c r="S135" i="23"/>
  <c r="Q135" i="23"/>
  <c r="W135" i="23"/>
  <c r="AJ560" i="23"/>
  <c r="AJ505" i="23"/>
  <c r="AK505" i="23"/>
  <c r="AA313" i="23"/>
  <c r="O313" i="23"/>
  <c r="M88" i="23"/>
  <c r="U88" i="23"/>
  <c r="K619" i="23"/>
  <c r="O619" i="23"/>
  <c r="Q619" i="23"/>
  <c r="W619" i="23"/>
  <c r="K594" i="23"/>
  <c r="Q594" i="23"/>
  <c r="S594" i="23"/>
  <c r="U594" i="23"/>
  <c r="Y594" i="23"/>
  <c r="K548" i="23"/>
  <c r="M548" i="23"/>
  <c r="AA548" i="23"/>
  <c r="Y522" i="23"/>
  <c r="U522" i="23"/>
  <c r="Q522" i="23"/>
  <c r="S522" i="23"/>
  <c r="AA522" i="23"/>
  <c r="U485" i="23"/>
  <c r="W485" i="23"/>
  <c r="AA485" i="23"/>
  <c r="Q482" i="23"/>
  <c r="AA482" i="23"/>
  <c r="W475" i="23"/>
  <c r="U475" i="23"/>
  <c r="I475" i="23"/>
  <c r="AA475" i="23"/>
  <c r="S234" i="23"/>
  <c r="AA234" i="23"/>
  <c r="I174" i="23"/>
  <c r="O174" i="23"/>
  <c r="Q174" i="23"/>
  <c r="M174" i="23"/>
  <c r="S174" i="23"/>
  <c r="U174" i="23"/>
  <c r="Y174" i="23"/>
  <c r="W65" i="23"/>
  <c r="AA65" i="23"/>
  <c r="Y65" i="23"/>
  <c r="S997" i="23"/>
  <c r="K997" i="23"/>
  <c r="AJ986" i="23"/>
  <c r="AJ953" i="23"/>
  <c r="I947" i="23"/>
  <c r="Y918" i="23"/>
  <c r="K893" i="23"/>
  <c r="AJ884" i="23"/>
  <c r="K877" i="23"/>
  <c r="I868" i="23"/>
  <c r="I807" i="23"/>
  <c r="I798" i="23"/>
  <c r="O798" i="23"/>
  <c r="I783" i="23"/>
  <c r="M741" i="23"/>
  <c r="K736" i="23"/>
  <c r="AJ730" i="23"/>
  <c r="M682" i="23"/>
  <c r="Y658" i="23"/>
  <c r="S625" i="23"/>
  <c r="K625" i="23"/>
  <c r="S615" i="23"/>
  <c r="Y615" i="23"/>
  <c r="M605" i="23"/>
  <c r="U605" i="23"/>
  <c r="U556" i="23"/>
  <c r="W556" i="23"/>
  <c r="U551" i="23"/>
  <c r="M551" i="23"/>
  <c r="Q551" i="23"/>
  <c r="AA527" i="23"/>
  <c r="Q527" i="23"/>
  <c r="S488" i="23"/>
  <c r="W328" i="23"/>
  <c r="AJ253" i="23"/>
  <c r="U227" i="23"/>
  <c r="AA227" i="23"/>
  <c r="W227" i="23"/>
  <c r="O227" i="23"/>
  <c r="O199" i="23"/>
  <c r="S199" i="23"/>
  <c r="U48" i="23"/>
  <c r="K48" i="23"/>
  <c r="Q48" i="23"/>
  <c r="M48" i="23"/>
  <c r="S48" i="23"/>
  <c r="AA48" i="23"/>
  <c r="AK614" i="23"/>
  <c r="I589" i="23"/>
  <c r="AJ568" i="23"/>
  <c r="Y568" i="23"/>
  <c r="AA568" i="23"/>
  <c r="Y560" i="23"/>
  <c r="U560" i="23"/>
  <c r="Q533" i="23"/>
  <c r="O533" i="23"/>
  <c r="I467" i="23"/>
  <c r="K444" i="23"/>
  <c r="I444" i="23"/>
  <c r="S444" i="23"/>
  <c r="I267" i="23"/>
  <c r="K267" i="23"/>
  <c r="AA267" i="23"/>
  <c r="S267" i="23"/>
  <c r="Y166" i="23"/>
  <c r="O166" i="23"/>
  <c r="M147" i="23"/>
  <c r="K147" i="23"/>
  <c r="W147" i="23"/>
  <c r="AK142" i="23"/>
  <c r="AJ142" i="23"/>
  <c r="Y95" i="23"/>
  <c r="U95" i="23"/>
  <c r="I10" i="23"/>
  <c r="W10" i="23"/>
  <c r="Y10" i="23"/>
  <c r="K624" i="23"/>
  <c r="I624" i="23"/>
  <c r="K620" i="23"/>
  <c r="Q620" i="23"/>
  <c r="AK578" i="23"/>
  <c r="AJ578" i="23"/>
  <c r="M564" i="23"/>
  <c r="K564" i="23"/>
  <c r="K469" i="23"/>
  <c r="Q469" i="23"/>
  <c r="Q304" i="23"/>
  <c r="M304" i="23"/>
  <c r="S304" i="23"/>
  <c r="Q296" i="23"/>
  <c r="S296" i="23"/>
  <c r="AA256" i="23"/>
  <c r="Q256" i="23"/>
  <c r="Y213" i="23"/>
  <c r="I213" i="23"/>
  <c r="O194" i="23"/>
  <c r="M194" i="23"/>
  <c r="O176" i="23"/>
  <c r="AA176" i="23"/>
  <c r="S176" i="23"/>
  <c r="AJ138" i="23"/>
  <c r="O106" i="23"/>
  <c r="U106" i="23"/>
  <c r="Q54" i="23"/>
  <c r="U54" i="23"/>
  <c r="S54" i="23"/>
  <c r="I54" i="23"/>
  <c r="O54" i="23"/>
  <c r="M40" i="23"/>
  <c r="S40" i="23"/>
  <c r="Q40" i="23"/>
  <c r="K25" i="23"/>
  <c r="Y25" i="23"/>
  <c r="M25" i="23"/>
  <c r="Q611" i="23"/>
  <c r="U611" i="23"/>
  <c r="Y566" i="23"/>
  <c r="S566" i="23"/>
  <c r="U537" i="23"/>
  <c r="O537" i="23"/>
  <c r="AJ527" i="23"/>
  <c r="AJ526" i="23"/>
  <c r="W472" i="23"/>
  <c r="S472" i="23"/>
  <c r="O472" i="23"/>
  <c r="I282" i="23"/>
  <c r="U282" i="23"/>
  <c r="M271" i="23"/>
  <c r="S271" i="23"/>
  <c r="AA163" i="23"/>
  <c r="K163" i="23"/>
  <c r="Y163" i="23"/>
  <c r="AA155" i="23"/>
  <c r="K146" i="23"/>
  <c r="Y146" i="23"/>
  <c r="I146" i="23"/>
  <c r="AJ1010" i="23"/>
  <c r="AJ943" i="23"/>
  <c r="AJ811" i="23"/>
  <c r="AJ792" i="23"/>
  <c r="AJ713" i="23"/>
  <c r="AJ712" i="23"/>
  <c r="U680" i="23"/>
  <c r="I656" i="23"/>
  <c r="M656" i="23"/>
  <c r="W646" i="23"/>
  <c r="Q646" i="23"/>
  <c r="Q644" i="23"/>
  <c r="S624" i="23"/>
  <c r="W610" i="23"/>
  <c r="W596" i="23"/>
  <c r="S568" i="23"/>
  <c r="W564" i="23"/>
  <c r="M513" i="23"/>
  <c r="O513" i="23"/>
  <c r="W480" i="23"/>
  <c r="Y480" i="23"/>
  <c r="Y444" i="23"/>
  <c r="M434" i="23"/>
  <c r="W434" i="23"/>
  <c r="S434" i="23"/>
  <c r="U427" i="23"/>
  <c r="W427" i="23"/>
  <c r="O425" i="23"/>
  <c r="S425" i="23"/>
  <c r="M425" i="23"/>
  <c r="K319" i="23"/>
  <c r="AA319" i="23"/>
  <c r="W294" i="23"/>
  <c r="K294" i="23"/>
  <c r="Q294" i="23"/>
  <c r="AA294" i="23"/>
  <c r="S294" i="23"/>
  <c r="AA287" i="23"/>
  <c r="I158" i="23"/>
  <c r="Q158" i="23"/>
  <c r="U158" i="23"/>
  <c r="S158" i="23"/>
  <c r="W155" i="23"/>
  <c r="O90" i="23"/>
  <c r="Y90" i="23"/>
  <c r="K58" i="23"/>
  <c r="U58" i="23"/>
  <c r="Q58" i="23"/>
  <c r="AJ54" i="23"/>
  <c r="S332" i="23"/>
  <c r="Y332" i="23"/>
  <c r="M332" i="23"/>
  <c r="M309" i="23"/>
  <c r="O309" i="23"/>
  <c r="AK284" i="23"/>
  <c r="AJ284" i="23"/>
  <c r="M224" i="23"/>
  <c r="AA224" i="23"/>
  <c r="Y196" i="23"/>
  <c r="K196" i="23"/>
  <c r="AJ632" i="23"/>
  <c r="AJ539" i="23"/>
  <c r="AJ536" i="23"/>
  <c r="S499" i="23"/>
  <c r="Y474" i="23"/>
  <c r="AK236" i="23"/>
  <c r="AJ236" i="23"/>
  <c r="M223" i="23"/>
  <c r="I223" i="23"/>
  <c r="K219" i="23"/>
  <c r="AA219" i="23"/>
  <c r="O219" i="23"/>
  <c r="U219" i="23"/>
  <c r="Q219" i="23"/>
  <c r="U124" i="23"/>
  <c r="M124" i="23"/>
  <c r="AJ118" i="23"/>
  <c r="AJ482" i="23"/>
  <c r="AJ457" i="23"/>
  <c r="AJ450" i="23"/>
  <c r="I288" i="23"/>
  <c r="S288" i="23"/>
  <c r="AA288" i="23"/>
  <c r="U288" i="23"/>
  <c r="I272" i="23"/>
  <c r="Y272" i="23"/>
  <c r="W272" i="23"/>
  <c r="O216" i="23"/>
  <c r="S216" i="23"/>
  <c r="Q216" i="23"/>
  <c r="Q181" i="23"/>
  <c r="W181" i="23"/>
  <c r="I180" i="23"/>
  <c r="W180" i="23"/>
  <c r="M151" i="23"/>
  <c r="O151" i="23"/>
  <c r="K145" i="23"/>
  <c r="I145" i="23"/>
  <c r="W94" i="23"/>
  <c r="S94" i="23"/>
  <c r="I56" i="23"/>
  <c r="S56" i="23"/>
  <c r="Q56" i="23"/>
  <c r="AJ237" i="23"/>
  <c r="K230" i="23"/>
  <c r="U230" i="23"/>
  <c r="O177" i="23"/>
  <c r="AA177" i="23"/>
  <c r="AJ175" i="23"/>
  <c r="W152" i="23"/>
  <c r="U152" i="23"/>
  <c r="I152" i="23"/>
  <c r="AA152" i="23"/>
  <c r="Y101" i="23"/>
  <c r="O101" i="23"/>
  <c r="Q86" i="23"/>
  <c r="W86" i="23"/>
  <c r="AJ52" i="23"/>
  <c r="M22" i="23"/>
  <c r="S22" i="23"/>
  <c r="AJ425" i="23"/>
  <c r="K226" i="23"/>
  <c r="AA226" i="23"/>
  <c r="M189" i="23"/>
  <c r="U189" i="23"/>
  <c r="Y189" i="23"/>
  <c r="W35" i="23"/>
  <c r="U35" i="23"/>
  <c r="AJ31" i="23"/>
  <c r="Q22" i="23"/>
  <c r="W17" i="23"/>
  <c r="K17" i="23"/>
  <c r="AJ229" i="23"/>
  <c r="AJ104" i="23"/>
  <c r="AJ39" i="23"/>
  <c r="AJ8" i="23"/>
  <c r="J993" i="24"/>
  <c r="H993" i="24"/>
  <c r="P964" i="24"/>
  <c r="T964" i="24"/>
  <c r="N964" i="24"/>
  <c r="N952" i="24"/>
  <c r="R952" i="24"/>
  <c r="N935" i="24"/>
  <c r="J935" i="24"/>
  <c r="L935" i="24"/>
  <c r="L1452" i="24"/>
  <c r="P1452" i="24"/>
  <c r="J1452" i="24"/>
  <c r="P1439" i="24"/>
  <c r="J1439" i="24"/>
  <c r="L1439" i="24"/>
  <c r="R1428" i="24"/>
  <c r="R1426" i="24"/>
  <c r="L1425" i="24"/>
  <c r="R1350" i="24"/>
  <c r="N1350" i="24"/>
  <c r="H1346" i="24"/>
  <c r="H1342" i="24"/>
  <c r="P1342" i="24"/>
  <c r="T1333" i="24"/>
  <c r="J1332" i="24"/>
  <c r="H1322" i="24"/>
  <c r="T1314" i="24"/>
  <c r="R1302" i="24"/>
  <c r="N1302" i="24"/>
  <c r="J1292" i="24"/>
  <c r="L1292" i="24"/>
  <c r="R1292" i="24"/>
  <c r="N1283" i="24"/>
  <c r="J1283" i="24"/>
  <c r="H1283" i="24"/>
  <c r="R1274" i="24"/>
  <c r="T1263" i="24"/>
  <c r="P1246" i="24"/>
  <c r="R1246" i="24"/>
  <c r="P1237" i="24"/>
  <c r="N1229" i="24"/>
  <c r="J1229" i="24"/>
  <c r="H1229" i="24"/>
  <c r="H1085" i="24"/>
  <c r="L1085" i="24"/>
  <c r="L1078" i="24"/>
  <c r="T1067" i="24"/>
  <c r="P1065" i="24"/>
  <c r="N1065" i="24"/>
  <c r="R1065" i="24"/>
  <c r="T1013" i="24"/>
  <c r="R1007" i="24"/>
  <c r="T998" i="24"/>
  <c r="H979" i="24"/>
  <c r="N979" i="24"/>
  <c r="P979" i="24"/>
  <c r="H973" i="24"/>
  <c r="J973" i="24"/>
  <c r="N962" i="24"/>
  <c r="P962" i="24"/>
  <c r="T958" i="24"/>
  <c r="T930" i="24"/>
  <c r="T924" i="24"/>
  <c r="R890" i="24"/>
  <c r="J823" i="24"/>
  <c r="N823" i="24"/>
  <c r="N813" i="24"/>
  <c r="H813" i="24"/>
  <c r="H788" i="24"/>
  <c r="N788" i="24"/>
  <c r="J788" i="24"/>
  <c r="P782" i="24"/>
  <c r="H775" i="24"/>
  <c r="P775" i="24"/>
  <c r="R774" i="24"/>
  <c r="N774" i="24"/>
  <c r="J774" i="24"/>
  <c r="L769" i="24"/>
  <c r="J754" i="24"/>
  <c r="R750" i="24"/>
  <c r="N727" i="24"/>
  <c r="J687" i="24"/>
  <c r="T678" i="24"/>
  <c r="R677" i="24"/>
  <c r="N677" i="24"/>
  <c r="T626" i="24"/>
  <c r="H597" i="24"/>
  <c r="L553" i="24"/>
  <c r="J494" i="24"/>
  <c r="L493" i="24"/>
  <c r="J471" i="24"/>
  <c r="T471" i="24"/>
  <c r="L471" i="24"/>
  <c r="T465" i="24"/>
  <c r="L460" i="24"/>
  <c r="L431" i="24"/>
  <c r="J431" i="24"/>
  <c r="P430" i="24"/>
  <c r="J430" i="24"/>
  <c r="T315" i="24"/>
  <c r="N309" i="24"/>
  <c r="P309" i="24"/>
  <c r="H295" i="24"/>
  <c r="L295" i="24"/>
  <c r="T295" i="24"/>
  <c r="J295" i="24"/>
  <c r="H293" i="24"/>
  <c r="R293" i="24"/>
  <c r="J289" i="24"/>
  <c r="H260" i="24"/>
  <c r="R260" i="24"/>
  <c r="L260" i="24"/>
  <c r="T256" i="24"/>
  <c r="H219" i="24"/>
  <c r="T211" i="24"/>
  <c r="N192" i="24"/>
  <c r="R192" i="24"/>
  <c r="H191" i="24"/>
  <c r="N191" i="24"/>
  <c r="H180" i="24"/>
  <c r="J180" i="24"/>
  <c r="R180" i="24"/>
  <c r="P180" i="24"/>
  <c r="L118" i="24"/>
  <c r="H118" i="24"/>
  <c r="N104" i="24"/>
  <c r="J104" i="24"/>
  <c r="T82" i="24"/>
  <c r="N82" i="24"/>
  <c r="H82" i="24"/>
  <c r="P82" i="24"/>
  <c r="P64" i="24"/>
  <c r="R64" i="24"/>
  <c r="N53" i="24"/>
  <c r="H53" i="24"/>
  <c r="R37" i="24"/>
  <c r="R26" i="24"/>
  <c r="T26" i="24"/>
  <c r="L26" i="24"/>
  <c r="N26" i="24"/>
  <c r="U1412" i="23"/>
  <c r="S1412" i="23"/>
  <c r="K1096" i="23"/>
  <c r="S1096" i="23"/>
  <c r="U1096" i="23"/>
  <c r="Y1096" i="23"/>
  <c r="I1096" i="23"/>
  <c r="Q1096" i="23"/>
  <c r="M1096" i="23"/>
  <c r="AJ249" i="23"/>
  <c r="AK249" i="23"/>
  <c r="AK235" i="23"/>
  <c r="AJ235" i="23"/>
  <c r="W217" i="23"/>
  <c r="AA217" i="23"/>
  <c r="O217" i="23"/>
  <c r="I217" i="23"/>
  <c r="Q217" i="23"/>
  <c r="M217" i="23"/>
  <c r="U217" i="23"/>
  <c r="Y217" i="23"/>
  <c r="S217" i="23"/>
  <c r="N1364" i="24"/>
  <c r="J1364" i="24"/>
  <c r="P542" i="24"/>
  <c r="H542" i="24"/>
  <c r="N278" i="24"/>
  <c r="H278" i="24"/>
  <c r="L168" i="24"/>
  <c r="N168" i="24"/>
  <c r="H168" i="24"/>
  <c r="L1428" i="24"/>
  <c r="L1424" i="24"/>
  <c r="J1424" i="24"/>
  <c r="P1314" i="24"/>
  <c r="P906" i="24"/>
  <c r="H855" i="24"/>
  <c r="P855" i="24"/>
  <c r="R809" i="24"/>
  <c r="H809" i="24"/>
  <c r="N809" i="24"/>
  <c r="H594" i="24"/>
  <c r="J594" i="24"/>
  <c r="T521" i="24"/>
  <c r="N465" i="24"/>
  <c r="H279" i="24"/>
  <c r="J279" i="24"/>
  <c r="L279" i="24"/>
  <c r="L236" i="24"/>
  <c r="P211" i="24"/>
  <c r="J149" i="24"/>
  <c r="P149" i="24"/>
  <c r="R139" i="24"/>
  <c r="H139" i="24"/>
  <c r="J139" i="24"/>
  <c r="L131" i="24"/>
  <c r="H131" i="24"/>
  <c r="J131" i="24"/>
  <c r="H125" i="24"/>
  <c r="T125" i="24"/>
  <c r="H114" i="24"/>
  <c r="N114" i="24"/>
  <c r="H42" i="24"/>
  <c r="P42" i="24"/>
  <c r="L42" i="24"/>
  <c r="L37" i="24"/>
  <c r="M1399" i="23"/>
  <c r="O1399" i="23"/>
  <c r="Q1399" i="23"/>
  <c r="S1399" i="23"/>
  <c r="Y1399" i="23"/>
  <c r="U1396" i="23"/>
  <c r="S1396" i="23"/>
  <c r="K1297" i="23"/>
  <c r="W1297" i="23"/>
  <c r="I1297" i="23"/>
  <c r="U1297" i="23"/>
  <c r="Q1172" i="23"/>
  <c r="I1172" i="23"/>
  <c r="Y1172" i="23"/>
  <c r="K1150" i="23"/>
  <c r="U1150" i="23"/>
  <c r="Q1150" i="23"/>
  <c r="I1150" i="23"/>
  <c r="J821" i="24"/>
  <c r="T821" i="24"/>
  <c r="H738" i="24"/>
  <c r="J738" i="24"/>
  <c r="R738" i="24"/>
  <c r="J731" i="24"/>
  <c r="H731" i="24"/>
  <c r="R731" i="24"/>
  <c r="R693" i="24"/>
  <c r="N693" i="24"/>
  <c r="P495" i="24"/>
  <c r="J495" i="24"/>
  <c r="R495" i="24"/>
  <c r="L273" i="24"/>
  <c r="J273" i="24"/>
  <c r="N1345" i="24"/>
  <c r="H1345" i="24"/>
  <c r="H1331" i="24"/>
  <c r="L1331" i="24"/>
  <c r="H1321" i="24"/>
  <c r="T1321" i="24"/>
  <c r="T1104" i="24"/>
  <c r="T1028" i="24"/>
  <c r="L1015" i="24"/>
  <c r="R1013" i="24"/>
  <c r="N992" i="24"/>
  <c r="J992" i="24"/>
  <c r="H992" i="24"/>
  <c r="R992" i="24"/>
  <c r="P976" i="24"/>
  <c r="L930" i="24"/>
  <c r="J890" i="24"/>
  <c r="J767" i="24"/>
  <c r="H733" i="24"/>
  <c r="R733" i="24"/>
  <c r="R724" i="24"/>
  <c r="H724" i="24"/>
  <c r="N699" i="24"/>
  <c r="R683" i="24"/>
  <c r="H678" i="24"/>
  <c r="P678" i="24"/>
  <c r="P626" i="24"/>
  <c r="H624" i="24"/>
  <c r="N624" i="24"/>
  <c r="J605" i="24"/>
  <c r="L605" i="24"/>
  <c r="J1366" i="24"/>
  <c r="R1366" i="24"/>
  <c r="J1239" i="24"/>
  <c r="R1239" i="24"/>
  <c r="T1239" i="24"/>
  <c r="P1081" i="24"/>
  <c r="H1081" i="24"/>
  <c r="N1081" i="24"/>
  <c r="T1081" i="24"/>
  <c r="T977" i="24"/>
  <c r="T970" i="24"/>
  <c r="N911" i="24"/>
  <c r="R911" i="24"/>
  <c r="H904" i="24"/>
  <c r="L904" i="24"/>
  <c r="R904" i="24"/>
  <c r="T899" i="24"/>
  <c r="R894" i="24"/>
  <c r="H888" i="24"/>
  <c r="P888" i="24"/>
  <c r="N887" i="24"/>
  <c r="T887" i="24"/>
  <c r="H885" i="24"/>
  <c r="R885" i="24"/>
  <c r="H872" i="24"/>
  <c r="L872" i="24"/>
  <c r="N872" i="24"/>
  <c r="L860" i="24"/>
  <c r="J860" i="24"/>
  <c r="H840" i="24"/>
  <c r="R840" i="24"/>
  <c r="P837" i="24"/>
  <c r="J837" i="24"/>
  <c r="R837" i="24"/>
  <c r="R823" i="24"/>
  <c r="L805" i="24"/>
  <c r="J790" i="24"/>
  <c r="T788" i="24"/>
  <c r="H758" i="24"/>
  <c r="P758" i="24"/>
  <c r="T724" i="24"/>
  <c r="J723" i="24"/>
  <c r="R723" i="24"/>
  <c r="H722" i="24"/>
  <c r="P722" i="24"/>
  <c r="L722" i="24"/>
  <c r="T722" i="24"/>
  <c r="T691" i="24"/>
  <c r="L688" i="24"/>
  <c r="H688" i="24"/>
  <c r="N683" i="24"/>
  <c r="T680" i="24"/>
  <c r="T669" i="24"/>
  <c r="T661" i="24"/>
  <c r="J660" i="24"/>
  <c r="H659" i="24"/>
  <c r="N659" i="24"/>
  <c r="J637" i="24"/>
  <c r="L637" i="24"/>
  <c r="P628" i="24"/>
  <c r="L626" i="24"/>
  <c r="J620" i="24"/>
  <c r="H620" i="24"/>
  <c r="P620" i="24"/>
  <c r="P615" i="24"/>
  <c r="N615" i="24"/>
  <c r="P606" i="24"/>
  <c r="N606" i="24"/>
  <c r="H606" i="24"/>
  <c r="R590" i="24"/>
  <c r="H578" i="24"/>
  <c r="J578" i="24"/>
  <c r="T564" i="24"/>
  <c r="P563" i="24"/>
  <c r="R547" i="24"/>
  <c r="T535" i="24"/>
  <c r="L515" i="24"/>
  <c r="J515" i="24"/>
  <c r="J501" i="24"/>
  <c r="T495" i="24"/>
  <c r="R492" i="24"/>
  <c r="T492" i="24"/>
  <c r="H485" i="24"/>
  <c r="P485" i="24"/>
  <c r="L476" i="24"/>
  <c r="T467" i="24"/>
  <c r="R343" i="24"/>
  <c r="N335" i="24"/>
  <c r="J335" i="24"/>
  <c r="H335" i="24"/>
  <c r="R335" i="24"/>
  <c r="N333" i="24"/>
  <c r="T333" i="24"/>
  <c r="P333" i="24"/>
  <c r="P307" i="24"/>
  <c r="L306" i="24"/>
  <c r="J306" i="24"/>
  <c r="J299" i="24"/>
  <c r="T293" i="24"/>
  <c r="L281" i="24"/>
  <c r="N281" i="24"/>
  <c r="T271" i="24"/>
  <c r="T266" i="24"/>
  <c r="L265" i="24"/>
  <c r="N265" i="24"/>
  <c r="N234" i="24"/>
  <c r="J233" i="24"/>
  <c r="R232" i="24"/>
  <c r="J232" i="24"/>
  <c r="T229" i="24"/>
  <c r="J207" i="24"/>
  <c r="P207" i="24"/>
  <c r="N207" i="24"/>
  <c r="J200" i="24"/>
  <c r="R200" i="24"/>
  <c r="J199" i="24"/>
  <c r="R199" i="24"/>
  <c r="L199" i="24"/>
  <c r="T199" i="24"/>
  <c r="N195" i="24"/>
  <c r="N185" i="24"/>
  <c r="T178" i="24"/>
  <c r="H164" i="24"/>
  <c r="P164" i="24"/>
  <c r="T154" i="24"/>
  <c r="J148" i="24"/>
  <c r="H148" i="24"/>
  <c r="T148" i="24"/>
  <c r="R141" i="24"/>
  <c r="P141" i="24"/>
  <c r="H141" i="24"/>
  <c r="J134" i="24"/>
  <c r="H134" i="24"/>
  <c r="R134" i="24"/>
  <c r="L133" i="24"/>
  <c r="J133" i="24"/>
  <c r="J132" i="24"/>
  <c r="R132" i="24"/>
  <c r="H132" i="24"/>
  <c r="H127" i="24"/>
  <c r="J116" i="24"/>
  <c r="H106" i="24"/>
  <c r="P106" i="24"/>
  <c r="N106" i="24"/>
  <c r="R100" i="24"/>
  <c r="T80" i="24"/>
  <c r="R36" i="24"/>
  <c r="H20" i="24"/>
  <c r="L20" i="24"/>
  <c r="R19" i="24"/>
  <c r="J19" i="24"/>
  <c r="P19" i="24"/>
  <c r="N8" i="24"/>
  <c r="J8" i="24"/>
  <c r="U1406" i="23"/>
  <c r="Q1406" i="23"/>
  <c r="K1406" i="23"/>
  <c r="O1406" i="23"/>
  <c r="AA1406" i="23"/>
  <c r="I1406" i="23"/>
  <c r="Y1406" i="23"/>
  <c r="K1313" i="23"/>
  <c r="U1313" i="23"/>
  <c r="M1313" i="23"/>
  <c r="O1313" i="23"/>
  <c r="AA1313" i="23"/>
  <c r="S1313" i="23"/>
  <c r="K1181" i="23"/>
  <c r="W1181" i="23"/>
  <c r="Y1181" i="23"/>
  <c r="I1181" i="23"/>
  <c r="O1181" i="23"/>
  <c r="S1181" i="23"/>
  <c r="M1055" i="23"/>
  <c r="W1055" i="23"/>
  <c r="S1055" i="23"/>
  <c r="I1055" i="23"/>
  <c r="AA1055" i="23"/>
  <c r="K1055" i="23"/>
  <c r="Q1055" i="23"/>
  <c r="P1401" i="24"/>
  <c r="L1401" i="24"/>
  <c r="J1327" i="24"/>
  <c r="N1327" i="24"/>
  <c r="P1327" i="24"/>
  <c r="J1080" i="24"/>
  <c r="R1080" i="24"/>
  <c r="R1079" i="24"/>
  <c r="L1079" i="24"/>
  <c r="N1079" i="24"/>
  <c r="N854" i="24"/>
  <c r="J854" i="24"/>
  <c r="T854" i="24"/>
  <c r="P818" i="24"/>
  <c r="N818" i="24"/>
  <c r="J776" i="24"/>
  <c r="L776" i="24"/>
  <c r="J697" i="24"/>
  <c r="L697" i="24"/>
  <c r="T697" i="24"/>
  <c r="P646" i="24"/>
  <c r="J646" i="24"/>
  <c r="R646" i="24"/>
  <c r="P497" i="24"/>
  <c r="N497" i="24"/>
  <c r="L220" i="24"/>
  <c r="N220" i="24"/>
  <c r="L30" i="24"/>
  <c r="R30" i="24"/>
  <c r="J30" i="24"/>
  <c r="I1416" i="23"/>
  <c r="M1416" i="23"/>
  <c r="O1416" i="23"/>
  <c r="Q1416" i="23"/>
  <c r="U1416" i="23"/>
  <c r="U1288" i="23"/>
  <c r="Q1288" i="23"/>
  <c r="W1288" i="23"/>
  <c r="M1131" i="23"/>
  <c r="K1131" i="23"/>
  <c r="M1124" i="23"/>
  <c r="K1124" i="23"/>
  <c r="Y1124" i="23"/>
  <c r="I1124" i="23"/>
  <c r="S1124" i="23"/>
  <c r="AA1124" i="23"/>
  <c r="Q1124" i="23"/>
  <c r="M1123" i="23"/>
  <c r="K1123" i="23"/>
  <c r="Q1106" i="23"/>
  <c r="Y1106" i="23"/>
  <c r="I1106" i="23"/>
  <c r="S1106" i="23"/>
  <c r="O888" i="23"/>
  <c r="Q888" i="23"/>
  <c r="S888" i="23"/>
  <c r="I888" i="23"/>
  <c r="U888" i="23"/>
  <c r="K888" i="23"/>
  <c r="W888" i="23"/>
  <c r="Y888" i="23"/>
  <c r="M888" i="23"/>
  <c r="AA888" i="23"/>
  <c r="K773" i="23"/>
  <c r="AA773" i="23"/>
  <c r="M773" i="23"/>
  <c r="S773" i="23"/>
  <c r="J1374" i="24"/>
  <c r="L1374" i="24"/>
  <c r="H1374" i="24"/>
  <c r="T1371" i="24"/>
  <c r="L1359" i="24"/>
  <c r="T1271" i="24"/>
  <c r="L1253" i="24"/>
  <c r="J1237" i="24"/>
  <c r="P1049" i="24"/>
  <c r="N1049" i="24"/>
  <c r="J1008" i="24"/>
  <c r="N1008" i="24"/>
  <c r="L1007" i="24"/>
  <c r="H998" i="24"/>
  <c r="R998" i="24"/>
  <c r="H958" i="24"/>
  <c r="R958" i="24"/>
  <c r="N903" i="24"/>
  <c r="L903" i="24"/>
  <c r="T903" i="24"/>
  <c r="N871" i="24"/>
  <c r="L871" i="24"/>
  <c r="J871" i="24"/>
  <c r="H783" i="24"/>
  <c r="R783" i="24"/>
  <c r="H712" i="24"/>
  <c r="R712" i="24"/>
  <c r="L712" i="24"/>
  <c r="P639" i="24"/>
  <c r="L639" i="24"/>
  <c r="H636" i="24"/>
  <c r="P636" i="24"/>
  <c r="T636" i="24"/>
  <c r="P614" i="24"/>
  <c r="N614" i="24"/>
  <c r="R1456" i="24"/>
  <c r="J1448" i="24"/>
  <c r="H1448" i="24"/>
  <c r="P1448" i="24"/>
  <c r="T1445" i="24"/>
  <c r="T1439" i="24"/>
  <c r="L1427" i="24"/>
  <c r="J1427" i="24"/>
  <c r="L1419" i="24"/>
  <c r="H1419" i="24"/>
  <c r="J1376" i="24"/>
  <c r="N1376" i="24"/>
  <c r="R1376" i="24"/>
  <c r="T1350" i="24"/>
  <c r="L1347" i="24"/>
  <c r="N1347" i="24"/>
  <c r="N1330" i="24"/>
  <c r="H1330" i="24"/>
  <c r="P1330" i="24"/>
  <c r="N1329" i="24"/>
  <c r="P1329" i="24"/>
  <c r="J1316" i="24"/>
  <c r="H1296" i="24"/>
  <c r="R1296" i="24"/>
  <c r="T1296" i="24"/>
  <c r="T1285" i="24"/>
  <c r="T1283" i="24"/>
  <c r="R1017" i="24"/>
  <c r="N1017" i="24"/>
  <c r="N1013" i="24"/>
  <c r="J976" i="24"/>
  <c r="L858" i="24"/>
  <c r="R858" i="24"/>
  <c r="H1457" i="24"/>
  <c r="R1437" i="24"/>
  <c r="N1437" i="24"/>
  <c r="H1420" i="24"/>
  <c r="J1420" i="24"/>
  <c r="T1420" i="24"/>
  <c r="J1415" i="24"/>
  <c r="R1415" i="24"/>
  <c r="T1410" i="24"/>
  <c r="J1358" i="24"/>
  <c r="H1358" i="24"/>
  <c r="T1358" i="24"/>
  <c r="P1350" i="24"/>
  <c r="J1297" i="24"/>
  <c r="H1297" i="24"/>
  <c r="P1297" i="24"/>
  <c r="P1292" i="24"/>
  <c r="R1283" i="24"/>
  <c r="T1269" i="24"/>
  <c r="H1264" i="24"/>
  <c r="T1264" i="24"/>
  <c r="H1252" i="24"/>
  <c r="J1252" i="24"/>
  <c r="L1240" i="24"/>
  <c r="H1240" i="24"/>
  <c r="H1227" i="24"/>
  <c r="N1227" i="24"/>
  <c r="P1227" i="24"/>
  <c r="T1092" i="24"/>
  <c r="T1085" i="24"/>
  <c r="T1072" i="24"/>
  <c r="N1068" i="24"/>
  <c r="P1068" i="24"/>
  <c r="T1065" i="24"/>
  <c r="T1058" i="24"/>
  <c r="J1056" i="24"/>
  <c r="T1056" i="24"/>
  <c r="L1056" i="24"/>
  <c r="R1056" i="24"/>
  <c r="J1016" i="24"/>
  <c r="R1016" i="24"/>
  <c r="N1016" i="24"/>
  <c r="P995" i="24"/>
  <c r="T993" i="24"/>
  <c r="T979" i="24"/>
  <c r="H968" i="24"/>
  <c r="J968" i="24"/>
  <c r="P968" i="24"/>
  <c r="R962" i="24"/>
  <c r="H955" i="24"/>
  <c r="R955" i="24"/>
  <c r="P940" i="24"/>
  <c r="L940" i="24"/>
  <c r="T935" i="24"/>
  <c r="T933" i="24"/>
  <c r="T932" i="24"/>
  <c r="T920" i="24"/>
  <c r="P916" i="24"/>
  <c r="L916" i="24"/>
  <c r="T916" i="24"/>
  <c r="T911" i="24"/>
  <c r="T895" i="24"/>
  <c r="R850" i="24"/>
  <c r="P850" i="24"/>
  <c r="R846" i="24"/>
  <c r="N846" i="24"/>
  <c r="J830" i="24"/>
  <c r="L830" i="24"/>
  <c r="H829" i="24"/>
  <c r="R829" i="24"/>
  <c r="P823" i="24"/>
  <c r="T814" i="24"/>
  <c r="T813" i="24"/>
  <c r="J792" i="24"/>
  <c r="H792" i="24"/>
  <c r="R792" i="24"/>
  <c r="R788" i="24"/>
  <c r="T774" i="24"/>
  <c r="J768" i="24"/>
  <c r="L768" i="24"/>
  <c r="P768" i="24"/>
  <c r="H741" i="24"/>
  <c r="L741" i="24"/>
  <c r="J704" i="24"/>
  <c r="H704" i="24"/>
  <c r="N691" i="24"/>
  <c r="H675" i="24"/>
  <c r="N675" i="24"/>
  <c r="H667" i="24"/>
  <c r="L667" i="24"/>
  <c r="J667" i="24"/>
  <c r="R667" i="24"/>
  <c r="H661" i="24"/>
  <c r="T646" i="24"/>
  <c r="T644" i="24"/>
  <c r="H632" i="24"/>
  <c r="N632" i="24"/>
  <c r="T612" i="24"/>
  <c r="P612" i="24"/>
  <c r="H610" i="24"/>
  <c r="J610" i="24"/>
  <c r="P599" i="24"/>
  <c r="L599" i="24"/>
  <c r="L590" i="24"/>
  <c r="L580" i="24"/>
  <c r="H580" i="24"/>
  <c r="P564" i="24"/>
  <c r="N555" i="24"/>
  <c r="L555" i="24"/>
  <c r="T537" i="24"/>
  <c r="J519" i="24"/>
  <c r="T519" i="24"/>
  <c r="L519" i="24"/>
  <c r="N509" i="24"/>
  <c r="J509" i="24"/>
  <c r="L509" i="24"/>
  <c r="T509" i="24"/>
  <c r="P502" i="24"/>
  <c r="N502" i="24"/>
  <c r="L500" i="24"/>
  <c r="T480" i="24"/>
  <c r="J439" i="24"/>
  <c r="P438" i="24"/>
  <c r="R438" i="24"/>
  <c r="H329" i="24"/>
  <c r="T320" i="24"/>
  <c r="N284" i="24"/>
  <c r="P284" i="24"/>
  <c r="T276" i="24"/>
  <c r="T227" i="24"/>
  <c r="L223" i="24"/>
  <c r="J223" i="24"/>
  <c r="R194" i="24"/>
  <c r="J194" i="24"/>
  <c r="T191" i="24"/>
  <c r="J185" i="24"/>
  <c r="T180" i="24"/>
  <c r="J165" i="24"/>
  <c r="H165" i="24"/>
  <c r="P165" i="24"/>
  <c r="J98" i="24"/>
  <c r="R98" i="24"/>
  <c r="H98" i="24"/>
  <c r="R91" i="24"/>
  <c r="L91" i="24"/>
  <c r="J90" i="24"/>
  <c r="R90" i="24"/>
  <c r="H90" i="24"/>
  <c r="N90" i="24"/>
  <c r="T90" i="24"/>
  <c r="R82" i="24"/>
  <c r="L78" i="24"/>
  <c r="R78" i="24"/>
  <c r="P78" i="24"/>
  <c r="T63" i="24"/>
  <c r="R53" i="24"/>
  <c r="N21" i="24"/>
  <c r="P21" i="24"/>
  <c r="H21" i="24"/>
  <c r="R21" i="24"/>
  <c r="J9" i="24"/>
  <c r="T9" i="24"/>
  <c r="H9" i="24"/>
  <c r="P9" i="24"/>
  <c r="AA1325" i="23"/>
  <c r="K1325" i="23"/>
  <c r="W1325" i="23"/>
  <c r="M1325" i="23"/>
  <c r="M1069" i="23"/>
  <c r="K1069" i="23"/>
  <c r="AA1069" i="23"/>
  <c r="K1032" i="23"/>
  <c r="I1032" i="23"/>
  <c r="U1032" i="23"/>
  <c r="M1004" i="23"/>
  <c r="U1004" i="23"/>
  <c r="K1004" i="23"/>
  <c r="W1004" i="23"/>
  <c r="AA1004" i="23"/>
  <c r="I917" i="23"/>
  <c r="AA917" i="23"/>
  <c r="S917" i="23"/>
  <c r="U917" i="23"/>
  <c r="Q917" i="23"/>
  <c r="W917" i="23"/>
  <c r="K917" i="23"/>
  <c r="O917" i="23"/>
  <c r="Q1410" i="23"/>
  <c r="W1410" i="23"/>
  <c r="Y1410" i="23"/>
  <c r="S1199" i="23"/>
  <c r="K1199" i="23"/>
  <c r="M1199" i="23"/>
  <c r="AA1199" i="23"/>
  <c r="M1036" i="23"/>
  <c r="I1036" i="23"/>
  <c r="AA1036" i="23"/>
  <c r="Q1036" i="23"/>
  <c r="S1036" i="23"/>
  <c r="W1036" i="23"/>
  <c r="K1036" i="23"/>
  <c r="O1036" i="23"/>
  <c r="Y1036" i="23"/>
  <c r="P1447" i="24"/>
  <c r="R1447" i="24"/>
  <c r="H1287" i="24"/>
  <c r="J1287" i="24"/>
  <c r="R1287" i="24"/>
  <c r="H886" i="24"/>
  <c r="T886" i="24"/>
  <c r="J781" i="24"/>
  <c r="P781" i="24"/>
  <c r="J613" i="24"/>
  <c r="R613" i="24"/>
  <c r="H613" i="24"/>
  <c r="H586" i="24"/>
  <c r="R586" i="24"/>
  <c r="N586" i="24"/>
  <c r="T586" i="24"/>
  <c r="T547" i="24"/>
  <c r="L547" i="24"/>
  <c r="R539" i="24"/>
  <c r="P539" i="24"/>
  <c r="R441" i="24"/>
  <c r="J441" i="24"/>
  <c r="N303" i="24"/>
  <c r="T303" i="24"/>
  <c r="J150" i="24"/>
  <c r="R150" i="24"/>
  <c r="L150" i="24"/>
  <c r="N130" i="24"/>
  <c r="L130" i="24"/>
  <c r="J130" i="24"/>
  <c r="H65" i="24"/>
  <c r="P65" i="24"/>
  <c r="N45" i="24"/>
  <c r="H45" i="24"/>
  <c r="P1450" i="24"/>
  <c r="L1450" i="24"/>
  <c r="J1428" i="24"/>
  <c r="N1428" i="24"/>
  <c r="L1314" i="24"/>
  <c r="H1314" i="24"/>
  <c r="H1313" i="24"/>
  <c r="R1313" i="24"/>
  <c r="T1079" i="24"/>
  <c r="P1007" i="24"/>
  <c r="H1007" i="24"/>
  <c r="R993" i="24"/>
  <c r="N930" i="24"/>
  <c r="P930" i="24"/>
  <c r="N890" i="24"/>
  <c r="P890" i="24"/>
  <c r="R821" i="24"/>
  <c r="T731" i="24"/>
  <c r="H709" i="24"/>
  <c r="N709" i="24"/>
  <c r="J521" i="24"/>
  <c r="H521" i="24"/>
  <c r="J503" i="24"/>
  <c r="T503" i="24"/>
  <c r="T469" i="24"/>
  <c r="P465" i="24"/>
  <c r="H465" i="24"/>
  <c r="H337" i="24"/>
  <c r="N337" i="24"/>
  <c r="L324" i="24"/>
  <c r="N324" i="24"/>
  <c r="N301" i="24"/>
  <c r="P301" i="24"/>
  <c r="J178" i="24"/>
  <c r="P178" i="24"/>
  <c r="T150" i="24"/>
  <c r="T1452" i="24"/>
  <c r="N1439" i="24"/>
  <c r="T1431" i="24"/>
  <c r="P1406" i="24"/>
  <c r="T1406" i="24"/>
  <c r="J1404" i="24"/>
  <c r="T1404" i="24"/>
  <c r="J1350" i="24"/>
  <c r="N1291" i="24"/>
  <c r="R1291" i="24"/>
  <c r="P1291" i="24"/>
  <c r="L1283" i="24"/>
  <c r="R1008" i="24"/>
  <c r="J979" i="24"/>
  <c r="R944" i="24"/>
  <c r="H920" i="24"/>
  <c r="P920" i="24"/>
  <c r="H899" i="24"/>
  <c r="R899" i="24"/>
  <c r="L788" i="24"/>
  <c r="T782" i="24"/>
  <c r="T769" i="24"/>
  <c r="P738" i="24"/>
  <c r="N724" i="24"/>
  <c r="N646" i="24"/>
  <c r="L644" i="24"/>
  <c r="H644" i="24"/>
  <c r="J581" i="24"/>
  <c r="R581" i="24"/>
  <c r="N539" i="24"/>
  <c r="T278" i="24"/>
  <c r="R249" i="24"/>
  <c r="L249" i="24"/>
  <c r="P249" i="24"/>
  <c r="T220" i="24"/>
  <c r="R219" i="24"/>
  <c r="R208" i="24"/>
  <c r="N154" i="24"/>
  <c r="J154" i="24"/>
  <c r="N150" i="24"/>
  <c r="T146" i="24"/>
  <c r="T138" i="24"/>
  <c r="T130" i="24"/>
  <c r="N122" i="24"/>
  <c r="J122" i="24"/>
  <c r="H100" i="24"/>
  <c r="J100" i="24"/>
  <c r="H92" i="24"/>
  <c r="T92" i="24"/>
  <c r="P80" i="24"/>
  <c r="J80" i="24"/>
  <c r="R59" i="24"/>
  <c r="T59" i="24"/>
  <c r="R51" i="24"/>
  <c r="P51" i="24"/>
  <c r="R42" i="24"/>
  <c r="N30" i="24"/>
  <c r="L1400" i="24"/>
  <c r="R1400" i="24"/>
  <c r="H1271" i="24"/>
  <c r="N1271" i="24"/>
  <c r="J1088" i="24"/>
  <c r="L1088" i="24"/>
  <c r="H1088" i="24"/>
  <c r="J1072" i="24"/>
  <c r="R1072" i="24"/>
  <c r="P1072" i="24"/>
  <c r="L1009" i="24"/>
  <c r="R1009" i="24"/>
  <c r="J995" i="24"/>
  <c r="R995" i="24"/>
  <c r="R863" i="24"/>
  <c r="N863" i="24"/>
  <c r="H587" i="24"/>
  <c r="P587" i="24"/>
  <c r="R537" i="24"/>
  <c r="J537" i="24"/>
  <c r="N469" i="24"/>
  <c r="H469" i="24"/>
  <c r="J469" i="24"/>
  <c r="R469" i="24"/>
  <c r="N327" i="24"/>
  <c r="T327" i="24"/>
  <c r="N251" i="24"/>
  <c r="H251" i="24"/>
  <c r="R251" i="24"/>
  <c r="J229" i="24"/>
  <c r="R229" i="24"/>
  <c r="L229" i="24"/>
  <c r="L151" i="24"/>
  <c r="N151" i="24"/>
  <c r="H151" i="24"/>
  <c r="N138" i="24"/>
  <c r="J138" i="24"/>
  <c r="H74" i="24"/>
  <c r="T74" i="24"/>
  <c r="H17" i="24"/>
  <c r="R17" i="24"/>
  <c r="L1371" i="24"/>
  <c r="N1371" i="24"/>
  <c r="N1359" i="24"/>
  <c r="P1359" i="24"/>
  <c r="J1348" i="24"/>
  <c r="R1348" i="24"/>
  <c r="T1348" i="24"/>
  <c r="T1327" i="24"/>
  <c r="P1271" i="24"/>
  <c r="N1253" i="24"/>
  <c r="P1253" i="24"/>
  <c r="H1253" i="24"/>
  <c r="R1253" i="24"/>
  <c r="N1237" i="24"/>
  <c r="R1237" i="24"/>
  <c r="H1069" i="24"/>
  <c r="T1069" i="24"/>
  <c r="P1069" i="24"/>
  <c r="N1028" i="24"/>
  <c r="J1028" i="24"/>
  <c r="P1015" i="24"/>
  <c r="T1015" i="24"/>
  <c r="N995" i="24"/>
  <c r="N906" i="24"/>
  <c r="H906" i="24"/>
  <c r="J906" i="24"/>
  <c r="R906" i="24"/>
  <c r="P790" i="24"/>
  <c r="H790" i="24"/>
  <c r="N790" i="24"/>
  <c r="T776" i="24"/>
  <c r="N767" i="24"/>
  <c r="P767" i="24"/>
  <c r="T767" i="24"/>
  <c r="H742" i="24"/>
  <c r="R742" i="24"/>
  <c r="H699" i="24"/>
  <c r="R699" i="24"/>
  <c r="R697" i="24"/>
  <c r="H571" i="24"/>
  <c r="T571" i="24"/>
  <c r="L571" i="24"/>
  <c r="H561" i="24"/>
  <c r="R561" i="24"/>
  <c r="N547" i="24"/>
  <c r="H535" i="24"/>
  <c r="N535" i="24"/>
  <c r="N495" i="24"/>
  <c r="R303" i="24"/>
  <c r="L271" i="24"/>
  <c r="H271" i="24"/>
  <c r="N236" i="24"/>
  <c r="H236" i="24"/>
  <c r="H235" i="24"/>
  <c r="R235" i="24"/>
  <c r="P229" i="24"/>
  <c r="R211" i="24"/>
  <c r="J211" i="24"/>
  <c r="R99" i="24"/>
  <c r="L99" i="24"/>
  <c r="P99" i="24"/>
  <c r="N37" i="24"/>
  <c r="J37" i="24"/>
  <c r="T30" i="24"/>
  <c r="T1428" i="24"/>
  <c r="T1425" i="24"/>
  <c r="T1424" i="24"/>
  <c r="N1416" i="24"/>
  <c r="P1416" i="24"/>
  <c r="N1393" i="24"/>
  <c r="T1385" i="24"/>
  <c r="R1364" i="24"/>
  <c r="T1330" i="24"/>
  <c r="J1317" i="24"/>
  <c r="H1317" i="24"/>
  <c r="H1292" i="24"/>
  <c r="H1285" i="24"/>
  <c r="L1271" i="24"/>
  <c r="N1257" i="24"/>
  <c r="P1257" i="24"/>
  <c r="R1103" i="24"/>
  <c r="J1103" i="24"/>
  <c r="P1103" i="24"/>
  <c r="T1089" i="24"/>
  <c r="J1085" i="24"/>
  <c r="P1079" i="24"/>
  <c r="J1070" i="24"/>
  <c r="P1070" i="24"/>
  <c r="H1065" i="24"/>
  <c r="R1049" i="24"/>
  <c r="H1029" i="24"/>
  <c r="T1029" i="24"/>
  <c r="J1029" i="24"/>
  <c r="P1023" i="24"/>
  <c r="R1023" i="24"/>
  <c r="N1009" i="24"/>
  <c r="T1007" i="24"/>
  <c r="P993" i="24"/>
  <c r="L964" i="24"/>
  <c r="J962" i="24"/>
  <c r="T952" i="24"/>
  <c r="T945" i="24"/>
  <c r="R935" i="24"/>
  <c r="N933" i="24"/>
  <c r="R895" i="24"/>
  <c r="N895" i="24"/>
  <c r="T883" i="24"/>
  <c r="T870" i="24"/>
  <c r="P858" i="24"/>
  <c r="R855" i="24"/>
  <c r="L851" i="24"/>
  <c r="T851" i="24"/>
  <c r="H823" i="24"/>
  <c r="P821" i="24"/>
  <c r="P814" i="24"/>
  <c r="L813" i="24"/>
  <c r="N805" i="24"/>
  <c r="H805" i="24"/>
  <c r="T781" i="24"/>
  <c r="H774" i="24"/>
  <c r="T733" i="24"/>
  <c r="P731" i="24"/>
  <c r="T712" i="24"/>
  <c r="P697" i="24"/>
  <c r="N680" i="24"/>
  <c r="J680" i="24"/>
  <c r="T677" i="24"/>
  <c r="R669" i="24"/>
  <c r="H669" i="24"/>
  <c r="J669" i="24"/>
  <c r="T664" i="24"/>
  <c r="L663" i="24"/>
  <c r="R628" i="24"/>
  <c r="H628" i="24"/>
  <c r="J628" i="24"/>
  <c r="T613" i="24"/>
  <c r="H602" i="24"/>
  <c r="L602" i="24"/>
  <c r="T602" i="24"/>
  <c r="P586" i="24"/>
  <c r="J572" i="24"/>
  <c r="L572" i="24"/>
  <c r="R563" i="24"/>
  <c r="N563" i="24"/>
  <c r="T563" i="24"/>
  <c r="J547" i="24"/>
  <c r="N542" i="24"/>
  <c r="T523" i="24"/>
  <c r="N501" i="24"/>
  <c r="R501" i="24"/>
  <c r="L495" i="24"/>
  <c r="N477" i="24"/>
  <c r="H477" i="24"/>
  <c r="T472" i="24"/>
  <c r="N471" i="24"/>
  <c r="P469" i="24"/>
  <c r="R446" i="24"/>
  <c r="P445" i="24"/>
  <c r="N343" i="24"/>
  <c r="J343" i="24"/>
  <c r="P343" i="24"/>
  <c r="R327" i="24"/>
  <c r="N325" i="24"/>
  <c r="P325" i="24"/>
  <c r="L303" i="24"/>
  <c r="L299" i="24"/>
  <c r="P299" i="24"/>
  <c r="N299" i="24"/>
  <c r="T1457" i="24"/>
  <c r="T1448" i="24"/>
  <c r="R1431" i="24"/>
  <c r="T1426" i="24"/>
  <c r="N1425" i="24"/>
  <c r="P1417" i="24"/>
  <c r="N1417" i="24"/>
  <c r="J1400" i="24"/>
  <c r="J1399" i="24"/>
  <c r="R1399" i="24"/>
  <c r="T1396" i="24"/>
  <c r="T1395" i="24"/>
  <c r="T1394" i="24"/>
  <c r="L1393" i="24"/>
  <c r="L1385" i="24"/>
  <c r="T1382" i="24"/>
  <c r="T1381" i="24"/>
  <c r="R1374" i="24"/>
  <c r="T1366" i="24"/>
  <c r="L1364" i="24"/>
  <c r="L1362" i="24"/>
  <c r="T1362" i="24"/>
  <c r="J1362" i="24"/>
  <c r="R1362" i="24"/>
  <c r="T1346" i="24"/>
  <c r="P1345" i="24"/>
  <c r="P1331" i="24"/>
  <c r="L1327" i="24"/>
  <c r="P1326" i="24"/>
  <c r="P1322" i="24"/>
  <c r="R1321" i="24"/>
  <c r="J1318" i="24"/>
  <c r="P1318" i="24"/>
  <c r="H1318" i="24"/>
  <c r="T1287" i="24"/>
  <c r="H1280" i="24"/>
  <c r="P1280" i="24"/>
  <c r="T1274" i="24"/>
  <c r="J1271" i="24"/>
  <c r="H1258" i="24"/>
  <c r="J1258" i="24"/>
  <c r="H1242" i="24"/>
  <c r="R1242" i="24"/>
  <c r="J1096" i="24"/>
  <c r="N1096" i="24"/>
  <c r="L1095" i="24"/>
  <c r="P1095" i="24"/>
  <c r="R1089" i="24"/>
  <c r="N1088" i="24"/>
  <c r="T1080" i="24"/>
  <c r="J1079" i="24"/>
  <c r="P1078" i="24"/>
  <c r="L1072" i="24"/>
  <c r="H1071" i="24"/>
  <c r="T1071" i="24"/>
  <c r="H1063" i="24"/>
  <c r="R1063" i="24"/>
  <c r="J1063" i="24"/>
  <c r="P1063" i="24"/>
  <c r="L1049" i="24"/>
  <c r="N1039" i="24"/>
  <c r="L1039" i="24"/>
  <c r="J1038" i="24"/>
  <c r="T1038" i="24"/>
  <c r="R1031" i="24"/>
  <c r="N1031" i="24"/>
  <c r="L1024" i="24"/>
  <c r="H1024" i="24"/>
  <c r="T1016" i="24"/>
  <c r="H1009" i="24"/>
  <c r="P1008" i="24"/>
  <c r="H995" i="24"/>
  <c r="N993" i="24"/>
  <c r="P992" i="24"/>
  <c r="R971" i="24"/>
  <c r="J971" i="24"/>
  <c r="P971" i="24"/>
  <c r="T968" i="24"/>
  <c r="H964" i="24"/>
  <c r="H961" i="24"/>
  <c r="T961" i="24"/>
  <c r="P952" i="24"/>
  <c r="N948" i="24"/>
  <c r="N944" i="24"/>
  <c r="T940" i="24"/>
  <c r="P935" i="24"/>
  <c r="R927" i="24"/>
  <c r="N927" i="24"/>
  <c r="L911" i="24"/>
  <c r="R909" i="24"/>
  <c r="T904" i="24"/>
  <c r="L900" i="24"/>
  <c r="J900" i="24"/>
  <c r="H900" i="24"/>
  <c r="N885" i="24"/>
  <c r="P883" i="24"/>
  <c r="T872" i="24"/>
  <c r="T871" i="24"/>
  <c r="T868" i="24"/>
  <c r="P867" i="24"/>
  <c r="T863" i="24"/>
  <c r="N858" i="24"/>
  <c r="N855" i="24"/>
  <c r="L854" i="24"/>
  <c r="H853" i="24"/>
  <c r="T853" i="24"/>
  <c r="N837" i="24"/>
  <c r="P827" i="24"/>
  <c r="H821" i="24"/>
  <c r="T818" i="24"/>
  <c r="T809" i="24"/>
  <c r="H804" i="24"/>
  <c r="R804" i="24"/>
  <c r="T801" i="24"/>
  <c r="T790" i="24"/>
  <c r="L781" i="24"/>
  <c r="T777" i="24"/>
  <c r="N776" i="24"/>
  <c r="R769" i="24"/>
  <c r="R763" i="24"/>
  <c r="H763" i="24"/>
  <c r="N763" i="24"/>
  <c r="T758" i="24"/>
  <c r="N752" i="24"/>
  <c r="T750" i="24"/>
  <c r="T745" i="24"/>
  <c r="N744" i="24"/>
  <c r="P744" i="24"/>
  <c r="R743" i="24"/>
  <c r="J743" i="24"/>
  <c r="N738" i="24"/>
  <c r="N733" i="24"/>
  <c r="L731" i="24"/>
  <c r="J730" i="24"/>
  <c r="T730" i="24"/>
  <c r="T727" i="24"/>
  <c r="H725" i="24"/>
  <c r="L725" i="24"/>
  <c r="L724" i="24"/>
  <c r="N712" i="24"/>
  <c r="T705" i="24"/>
  <c r="R704" i="24"/>
  <c r="R701" i="24"/>
  <c r="J701" i="24"/>
  <c r="H697" i="24"/>
  <c r="T693" i="24"/>
  <c r="N681" i="24"/>
  <c r="J681" i="24"/>
  <c r="R673" i="24"/>
  <c r="J671" i="24"/>
  <c r="H646" i="24"/>
  <c r="T639" i="24"/>
  <c r="H621" i="24"/>
  <c r="R620" i="24"/>
  <c r="T614" i="24"/>
  <c r="P613" i="24"/>
  <c r="N612" i="24"/>
  <c r="T610" i="24"/>
  <c r="R608" i="24"/>
  <c r="H604" i="24"/>
  <c r="T594" i="24"/>
  <c r="T587" i="24"/>
  <c r="J586" i="24"/>
  <c r="P582" i="24"/>
  <c r="J582" i="24"/>
  <c r="H576" i="24"/>
  <c r="N576" i="24"/>
  <c r="P573" i="24"/>
  <c r="L573" i="24"/>
  <c r="H573" i="24"/>
  <c r="P553" i="24"/>
  <c r="H547" i="24"/>
  <c r="T543" i="24"/>
  <c r="L542" i="24"/>
  <c r="J539" i="24"/>
  <c r="N537" i="24"/>
  <c r="J497" i="24"/>
  <c r="H495" i="24"/>
  <c r="L494" i="24"/>
  <c r="P493" i="24"/>
  <c r="P492" i="24"/>
  <c r="T491" i="24"/>
  <c r="L469" i="24"/>
  <c r="T460" i="24"/>
  <c r="P457" i="24"/>
  <c r="H457" i="24"/>
  <c r="N448" i="24"/>
  <c r="J446" i="24"/>
  <c r="H445" i="24"/>
  <c r="P441" i="24"/>
  <c r="H340" i="24"/>
  <c r="J331" i="24"/>
  <c r="N330" i="24"/>
  <c r="J330" i="24"/>
  <c r="J327" i="24"/>
  <c r="N319" i="24"/>
  <c r="L319" i="24"/>
  <c r="J319" i="24"/>
  <c r="J303" i="24"/>
  <c r="N294" i="24"/>
  <c r="H294" i="24"/>
  <c r="N292" i="24"/>
  <c r="T292" i="24"/>
  <c r="T289" i="24"/>
  <c r="P279" i="24"/>
  <c r="T273" i="24"/>
  <c r="L251" i="24"/>
  <c r="H229" i="24"/>
  <c r="H220" i="24"/>
  <c r="J219" i="24"/>
  <c r="H216" i="24"/>
  <c r="T216" i="24"/>
  <c r="L208" i="24"/>
  <c r="R207" i="24"/>
  <c r="P179" i="24"/>
  <c r="J179" i="24"/>
  <c r="T168" i="24"/>
  <c r="H155" i="24"/>
  <c r="R155" i="24"/>
  <c r="J155" i="24"/>
  <c r="L155" i="24"/>
  <c r="H150" i="24"/>
  <c r="R149" i="24"/>
  <c r="R148" i="24"/>
  <c r="J146" i="24"/>
  <c r="T141" i="24"/>
  <c r="P139" i="24"/>
  <c r="P138" i="24"/>
  <c r="T131" i="24"/>
  <c r="P130" i="24"/>
  <c r="T114" i="24"/>
  <c r="R106" i="24"/>
  <c r="L102" i="24"/>
  <c r="N102" i="24"/>
  <c r="H94" i="24"/>
  <c r="P94" i="24"/>
  <c r="N94" i="24"/>
  <c r="T94" i="24"/>
  <c r="H81" i="24"/>
  <c r="J81" i="24"/>
  <c r="N50" i="24"/>
  <c r="P50" i="24"/>
  <c r="T50" i="24"/>
  <c r="N48" i="24"/>
  <c r="J48" i="24"/>
  <c r="N42" i="24"/>
  <c r="H30" i="24"/>
  <c r="T19" i="24"/>
  <c r="N13" i="24"/>
  <c r="T13" i="24"/>
  <c r="L13" i="24"/>
  <c r="L12" i="24"/>
  <c r="H12" i="24"/>
  <c r="T8" i="24"/>
  <c r="U987" i="23"/>
  <c r="Y987" i="23"/>
  <c r="W987" i="23"/>
  <c r="O987" i="23"/>
  <c r="Y974" i="23"/>
  <c r="Q974" i="23"/>
  <c r="I901" i="23"/>
  <c r="O901" i="23"/>
  <c r="K901" i="23"/>
  <c r="S901" i="23"/>
  <c r="K855" i="23"/>
  <c r="W855" i="23"/>
  <c r="AA666" i="23"/>
  <c r="Y666" i="23"/>
  <c r="Q1371" i="23"/>
  <c r="W1371" i="23"/>
  <c r="K1371" i="23"/>
  <c r="M1371" i="23"/>
  <c r="I1371" i="23"/>
  <c r="O1371" i="23"/>
  <c r="Y1371" i="23"/>
  <c r="M1306" i="23"/>
  <c r="I1306" i="23"/>
  <c r="Y1306" i="23"/>
  <c r="K1258" i="23"/>
  <c r="AA1258" i="23"/>
  <c r="Q1245" i="23"/>
  <c r="S1245" i="23"/>
  <c r="AA1245" i="23"/>
  <c r="M1245" i="23"/>
  <c r="O1245" i="23"/>
  <c r="W1245" i="23"/>
  <c r="Y1245" i="23"/>
  <c r="Y1212" i="23"/>
  <c r="AA1212" i="23"/>
  <c r="U1212" i="23"/>
  <c r="I1212" i="23"/>
  <c r="K1087" i="23"/>
  <c r="U1087" i="23"/>
  <c r="W1087" i="23"/>
  <c r="U1083" i="23"/>
  <c r="O1083" i="23"/>
  <c r="Q1083" i="23"/>
  <c r="S1083" i="23"/>
  <c r="Y1083" i="23"/>
  <c r="AA1083" i="23"/>
  <c r="U1043" i="23"/>
  <c r="I1043" i="23"/>
  <c r="S1043" i="23"/>
  <c r="W970" i="23"/>
  <c r="I970" i="23"/>
  <c r="K934" i="23"/>
  <c r="I934" i="23"/>
  <c r="Y934" i="23"/>
  <c r="I1368" i="23"/>
  <c r="Q1368" i="23"/>
  <c r="U1368" i="23"/>
  <c r="W1368" i="23"/>
  <c r="Y1331" i="23"/>
  <c r="I1331" i="23"/>
  <c r="Q1287" i="23"/>
  <c r="I1287" i="23"/>
  <c r="W1206" i="23"/>
  <c r="I1206" i="23"/>
  <c r="M1206" i="23"/>
  <c r="S1206" i="23"/>
  <c r="U1206" i="23"/>
  <c r="Q1180" i="23"/>
  <c r="I1180" i="23"/>
  <c r="S1180" i="23"/>
  <c r="S1175" i="23"/>
  <c r="M1175" i="23"/>
  <c r="AA1175" i="23"/>
  <c r="Y585" i="23"/>
  <c r="AA585" i="23"/>
  <c r="S585" i="23"/>
  <c r="K585" i="23"/>
  <c r="Y584" i="23"/>
  <c r="K584" i="23"/>
  <c r="AA572" i="23"/>
  <c r="W572" i="23"/>
  <c r="H1451" i="24"/>
  <c r="R1451" i="24"/>
  <c r="T1427" i="24"/>
  <c r="L1408" i="24"/>
  <c r="R1408" i="24"/>
  <c r="T1345" i="24"/>
  <c r="H1338" i="24"/>
  <c r="P1338" i="24"/>
  <c r="T1335" i="24"/>
  <c r="T1332" i="24"/>
  <c r="T1331" i="24"/>
  <c r="P1300" i="24"/>
  <c r="H1300" i="24"/>
  <c r="J1281" i="24"/>
  <c r="L1281" i="24"/>
  <c r="N1266" i="24"/>
  <c r="L1266" i="24"/>
  <c r="T1102" i="24"/>
  <c r="N1084" i="24"/>
  <c r="P1084" i="24"/>
  <c r="T1054" i="24"/>
  <c r="T1022" i="24"/>
  <c r="T1018" i="24"/>
  <c r="T1008" i="24"/>
  <c r="L1003" i="24"/>
  <c r="N1002" i="24"/>
  <c r="R966" i="24"/>
  <c r="N946" i="24"/>
  <c r="R946" i="24"/>
  <c r="J943" i="24"/>
  <c r="N941" i="24"/>
  <c r="H852" i="24"/>
  <c r="N852" i="24"/>
  <c r="T838" i="24"/>
  <c r="R832" i="24"/>
  <c r="N824" i="24"/>
  <c r="T799" i="24"/>
  <c r="R785" i="24"/>
  <c r="N785" i="24"/>
  <c r="T779" i="24"/>
  <c r="J771" i="24"/>
  <c r="T764" i="24"/>
  <c r="R735" i="24"/>
  <c r="N735" i="24"/>
  <c r="P682" i="24"/>
  <c r="L682" i="24"/>
  <c r="P638" i="24"/>
  <c r="H638" i="24"/>
  <c r="T567" i="24"/>
  <c r="L566" i="24"/>
  <c r="T559" i="24"/>
  <c r="T558" i="24"/>
  <c r="T553" i="24"/>
  <c r="J548" i="24"/>
  <c r="T548" i="24"/>
  <c r="T542" i="24"/>
  <c r="P526" i="24"/>
  <c r="L526" i="24"/>
  <c r="T507" i="24"/>
  <c r="T496" i="24"/>
  <c r="H478" i="24"/>
  <c r="J478" i="24"/>
  <c r="T457" i="24"/>
  <c r="L453" i="24"/>
  <c r="T319" i="24"/>
  <c r="H312" i="24"/>
  <c r="R312" i="24"/>
  <c r="H310" i="24"/>
  <c r="J310" i="24"/>
  <c r="T306" i="24"/>
  <c r="R290" i="24"/>
  <c r="P290" i="24"/>
  <c r="H277" i="24"/>
  <c r="L277" i="24"/>
  <c r="H269" i="24"/>
  <c r="T269" i="24"/>
  <c r="T214" i="24"/>
  <c r="T206" i="24"/>
  <c r="T185" i="24"/>
  <c r="H147" i="24"/>
  <c r="P147" i="24"/>
  <c r="T133" i="24"/>
  <c r="T132" i="24"/>
  <c r="N61" i="24"/>
  <c r="J61" i="24"/>
  <c r="H52" i="24"/>
  <c r="L52" i="24"/>
  <c r="T42" i="24"/>
  <c r="T12" i="24"/>
  <c r="K1408" i="23"/>
  <c r="O1408" i="23"/>
  <c r="M1408" i="23"/>
  <c r="U1408" i="23"/>
  <c r="U1375" i="23"/>
  <c r="W1375" i="23"/>
  <c r="M1375" i="23"/>
  <c r="O1375" i="23"/>
  <c r="AA1337" i="23"/>
  <c r="W1337" i="23"/>
  <c r="M1337" i="23"/>
  <c r="K1337" i="23"/>
  <c r="AA1329" i="23"/>
  <c r="S1329" i="23"/>
  <c r="U1329" i="23"/>
  <c r="W1329" i="23"/>
  <c r="U1272" i="23"/>
  <c r="Q1272" i="23"/>
  <c r="O1272" i="23"/>
  <c r="S1272" i="23"/>
  <c r="W1272" i="23"/>
  <c r="K1257" i="23"/>
  <c r="M1257" i="23"/>
  <c r="O1257" i="23"/>
  <c r="U1257" i="23"/>
  <c r="Y1257" i="23"/>
  <c r="K1244" i="23"/>
  <c r="S1244" i="23"/>
  <c r="Y1244" i="23"/>
  <c r="I1244" i="23"/>
  <c r="O1244" i="23"/>
  <c r="W1244" i="23"/>
  <c r="AJ1130" i="23"/>
  <c r="Q1128" i="23"/>
  <c r="I1128" i="23"/>
  <c r="M1101" i="23"/>
  <c r="K1101" i="23"/>
  <c r="Q1098" i="23"/>
  <c r="I1098" i="23"/>
  <c r="M1082" i="23"/>
  <c r="K1082" i="23"/>
  <c r="I1082" i="23"/>
  <c r="AA1082" i="23"/>
  <c r="Q1082" i="23"/>
  <c r="U1082" i="23"/>
  <c r="M1076" i="23"/>
  <c r="O1076" i="23"/>
  <c r="Q1076" i="23"/>
  <c r="S1076" i="23"/>
  <c r="W1076" i="23"/>
  <c r="Y1076" i="23"/>
  <c r="AA1076" i="23"/>
  <c r="M1071" i="23"/>
  <c r="AA1071" i="23"/>
  <c r="O1071" i="23"/>
  <c r="S1071" i="23"/>
  <c r="W1071" i="23"/>
  <c r="I1071" i="23"/>
  <c r="Y1071" i="23"/>
  <c r="K996" i="23"/>
  <c r="M996" i="23"/>
  <c r="Q996" i="23"/>
  <c r="S996" i="23"/>
  <c r="W996" i="23"/>
  <c r="Y996" i="23"/>
  <c r="I996" i="23"/>
  <c r="U996" i="23"/>
  <c r="AJ966" i="23"/>
  <c r="AK966" i="23"/>
  <c r="U858" i="23"/>
  <c r="K858" i="23"/>
  <c r="K725" i="23"/>
  <c r="M725" i="23"/>
  <c r="Q725" i="23"/>
  <c r="U725" i="23"/>
  <c r="K621" i="23"/>
  <c r="AA621" i="23"/>
  <c r="S621" i="23"/>
  <c r="U1388" i="23"/>
  <c r="S1388" i="23"/>
  <c r="U1383" i="23"/>
  <c r="S1383" i="23"/>
  <c r="S1382" i="23"/>
  <c r="Y1382" i="23"/>
  <c r="AA1371" i="23"/>
  <c r="AA1345" i="23"/>
  <c r="K1345" i="23"/>
  <c r="W1345" i="23"/>
  <c r="W1240" i="23"/>
  <c r="U1240" i="23"/>
  <c r="AA1240" i="23"/>
  <c r="I1240" i="23"/>
  <c r="O1240" i="23"/>
  <c r="Q1240" i="23"/>
  <c r="S1240" i="23"/>
  <c r="W1232" i="23"/>
  <c r="U1232" i="23"/>
  <c r="S1232" i="23"/>
  <c r="AK1152" i="23"/>
  <c r="AJ1152" i="23"/>
  <c r="I1054" i="23"/>
  <c r="AA1054" i="23"/>
  <c r="I987" i="23"/>
  <c r="W942" i="23"/>
  <c r="Q942" i="23"/>
  <c r="K904" i="23"/>
  <c r="S904" i="23"/>
  <c r="Y904" i="23"/>
  <c r="I904" i="23"/>
  <c r="M904" i="23"/>
  <c r="U901" i="23"/>
  <c r="I861" i="23"/>
  <c r="S861" i="23"/>
  <c r="K861" i="23"/>
  <c r="M861" i="23"/>
  <c r="W861" i="23"/>
  <c r="AA861" i="23"/>
  <c r="U861" i="23"/>
  <c r="O861" i="23"/>
  <c r="W1411" i="23"/>
  <c r="K1411" i="23"/>
  <c r="M1411" i="23"/>
  <c r="U1404" i="23"/>
  <c r="S1404" i="23"/>
  <c r="U1371" i="23"/>
  <c r="W1364" i="23"/>
  <c r="I1364" i="23"/>
  <c r="Y1364" i="23"/>
  <c r="O1333" i="23"/>
  <c r="AA1333" i="23"/>
  <c r="K1333" i="23"/>
  <c r="M1333" i="23"/>
  <c r="K1309" i="23"/>
  <c r="S1309" i="23"/>
  <c r="M1309" i="23"/>
  <c r="AA1306" i="23"/>
  <c r="K1245" i="23"/>
  <c r="AK1136" i="23"/>
  <c r="AJ1136" i="23"/>
  <c r="W1090" i="23"/>
  <c r="K1090" i="23"/>
  <c r="Y1090" i="23"/>
  <c r="Q1090" i="23"/>
  <c r="S1090" i="23"/>
  <c r="AA1090" i="23"/>
  <c r="K1083" i="23"/>
  <c r="U971" i="23"/>
  <c r="W971" i="23"/>
  <c r="O971" i="23"/>
  <c r="Y970" i="23"/>
  <c r="U934" i="23"/>
  <c r="K817" i="23"/>
  <c r="Q817" i="23"/>
  <c r="O817" i="23"/>
  <c r="S817" i="23"/>
  <c r="W817" i="23"/>
  <c r="Y817" i="23"/>
  <c r="I817" i="23"/>
  <c r="M817" i="23"/>
  <c r="U817" i="23"/>
  <c r="U781" i="23"/>
  <c r="W781" i="23"/>
  <c r="Q781" i="23"/>
  <c r="Y781" i="23"/>
  <c r="I781" i="23"/>
  <c r="O781" i="23"/>
  <c r="R1453" i="24"/>
  <c r="J1453" i="24"/>
  <c r="T1422" i="24"/>
  <c r="T1392" i="24"/>
  <c r="N1377" i="24"/>
  <c r="J1377" i="24"/>
  <c r="T1368" i="24"/>
  <c r="T1347" i="24"/>
  <c r="H1343" i="24"/>
  <c r="L1343" i="24"/>
  <c r="T1329" i="24"/>
  <c r="T1328" i="24"/>
  <c r="J1310" i="24"/>
  <c r="N1310" i="24"/>
  <c r="R1288" i="24"/>
  <c r="J1288" i="24"/>
  <c r="R1266" i="24"/>
  <c r="H1255" i="24"/>
  <c r="L1255" i="24"/>
  <c r="R1248" i="24"/>
  <c r="L1248" i="24"/>
  <c r="H1243" i="24"/>
  <c r="P1243" i="24"/>
  <c r="J1228" i="24"/>
  <c r="L1228" i="24"/>
  <c r="P1097" i="24"/>
  <c r="R1097" i="24"/>
  <c r="T1094" i="24"/>
  <c r="T1012" i="24"/>
  <c r="T995" i="24"/>
  <c r="T985" i="24"/>
  <c r="H980" i="24"/>
  <c r="N980" i="24"/>
  <c r="T929" i="24"/>
  <c r="P922" i="24"/>
  <c r="R922" i="24"/>
  <c r="T917" i="24"/>
  <c r="H901" i="24"/>
  <c r="L901" i="24"/>
  <c r="H893" i="24"/>
  <c r="R893" i="24"/>
  <c r="T890" i="24"/>
  <c r="T888" i="24"/>
  <c r="N874" i="24"/>
  <c r="H874" i="24"/>
  <c r="H869" i="24"/>
  <c r="P869" i="24"/>
  <c r="R852" i="24"/>
  <c r="N833" i="24"/>
  <c r="R833" i="24"/>
  <c r="R793" i="24"/>
  <c r="J793" i="24"/>
  <c r="R789" i="24"/>
  <c r="T766" i="24"/>
  <c r="T752" i="24"/>
  <c r="J739" i="24"/>
  <c r="R739" i="24"/>
  <c r="T725" i="24"/>
  <c r="T713" i="24"/>
  <c r="T690" i="24"/>
  <c r="T682" i="24"/>
  <c r="T670" i="24"/>
  <c r="J645" i="24"/>
  <c r="R645" i="24"/>
  <c r="T642" i="24"/>
  <c r="T635" i="24"/>
  <c r="P607" i="24"/>
  <c r="P596" i="24"/>
  <c r="R583" i="24"/>
  <c r="L583" i="24"/>
  <c r="J540" i="24"/>
  <c r="N540" i="24"/>
  <c r="J531" i="24"/>
  <c r="P531" i="24"/>
  <c r="T527" i="24"/>
  <c r="T526" i="24"/>
  <c r="T493" i="24"/>
  <c r="H486" i="24"/>
  <c r="N486" i="24"/>
  <c r="T482" i="24"/>
  <c r="R481" i="24"/>
  <c r="R479" i="24"/>
  <c r="T476" i="24"/>
  <c r="T446" i="24"/>
  <c r="N436" i="24"/>
  <c r="T436" i="24"/>
  <c r="L316" i="24"/>
  <c r="J316" i="24"/>
  <c r="T316" i="24"/>
  <c r="T301" i="24"/>
  <c r="T298" i="24"/>
  <c r="L297" i="24"/>
  <c r="N297" i="24"/>
  <c r="L287" i="24"/>
  <c r="H287" i="24"/>
  <c r="R274" i="24"/>
  <c r="P274" i="24"/>
  <c r="H263" i="24"/>
  <c r="T263" i="24"/>
  <c r="L263" i="24"/>
  <c r="H250" i="24"/>
  <c r="J250" i="24"/>
  <c r="H213" i="24"/>
  <c r="R213" i="24"/>
  <c r="J213" i="24"/>
  <c r="H212" i="24"/>
  <c r="L212" i="24"/>
  <c r="T179" i="24"/>
  <c r="J167" i="24"/>
  <c r="R167" i="24"/>
  <c r="T118" i="24"/>
  <c r="H84" i="24"/>
  <c r="T84" i="24"/>
  <c r="L70" i="24"/>
  <c r="H70" i="24"/>
  <c r="P22" i="24"/>
  <c r="H22" i="24"/>
  <c r="N15" i="24"/>
  <c r="J15" i="24"/>
  <c r="K1417" i="23"/>
  <c r="I1417" i="23"/>
  <c r="Y1383" i="23"/>
  <c r="U1374" i="23"/>
  <c r="Q1374" i="23"/>
  <c r="I1374" i="23"/>
  <c r="K1374" i="23"/>
  <c r="AA1374" i="23"/>
  <c r="S1371" i="23"/>
  <c r="AJ1369" i="23"/>
  <c r="AK1369" i="23"/>
  <c r="W1356" i="23"/>
  <c r="S1356" i="23"/>
  <c r="U1356" i="23"/>
  <c r="I1356" i="23"/>
  <c r="O1356" i="23"/>
  <c r="Y1356" i="23"/>
  <c r="Y1327" i="23"/>
  <c r="W1327" i="23"/>
  <c r="K1306" i="23"/>
  <c r="AA1287" i="23"/>
  <c r="K1281" i="23"/>
  <c r="U1281" i="23"/>
  <c r="I1281" i="23"/>
  <c r="W1281" i="23"/>
  <c r="Y1272" i="23"/>
  <c r="K1268" i="23"/>
  <c r="S1268" i="23"/>
  <c r="W1268" i="23"/>
  <c r="I1245" i="23"/>
  <c r="S1212" i="23"/>
  <c r="AA1180" i="23"/>
  <c r="K1138" i="23"/>
  <c r="I1138" i="23"/>
  <c r="S1138" i="23"/>
  <c r="Y1138" i="23"/>
  <c r="I1083" i="23"/>
  <c r="W1073" i="23"/>
  <c r="M1073" i="23"/>
  <c r="AA1073" i="23"/>
  <c r="K1073" i="23"/>
  <c r="W1060" i="23"/>
  <c r="Q1060" i="23"/>
  <c r="S1060" i="23"/>
  <c r="I1060" i="23"/>
  <c r="K1060" i="23"/>
  <c r="Y1060" i="23"/>
  <c r="AA1060" i="23"/>
  <c r="Q1044" i="23"/>
  <c r="O1044" i="23"/>
  <c r="Y1044" i="23"/>
  <c r="Y1043" i="23"/>
  <c r="M1000" i="23"/>
  <c r="S1000" i="23"/>
  <c r="I1000" i="23"/>
  <c r="Q1000" i="23"/>
  <c r="W1000" i="23"/>
  <c r="K1000" i="23"/>
  <c r="O1000" i="23"/>
  <c r="AA1000" i="23"/>
  <c r="O982" i="23"/>
  <c r="M982" i="23"/>
  <c r="AA982" i="23"/>
  <c r="Y982" i="23"/>
  <c r="M975" i="23"/>
  <c r="W975" i="23"/>
  <c r="O975" i="23"/>
  <c r="Q975" i="23"/>
  <c r="I975" i="23"/>
  <c r="Y975" i="23"/>
  <c r="AA975" i="23"/>
  <c r="Q970" i="23"/>
  <c r="S934" i="23"/>
  <c r="U908" i="23"/>
  <c r="I908" i="23"/>
  <c r="Q908" i="23"/>
  <c r="S908" i="23"/>
  <c r="O908" i="23"/>
  <c r="W908" i="23"/>
  <c r="Y740" i="23"/>
  <c r="Q740" i="23"/>
  <c r="W740" i="23"/>
  <c r="I740" i="23"/>
  <c r="Y862" i="23"/>
  <c r="K862" i="23"/>
  <c r="S862" i="23"/>
  <c r="K785" i="23"/>
  <c r="Y785" i="23"/>
  <c r="I785" i="23"/>
  <c r="S785" i="23"/>
  <c r="M754" i="23"/>
  <c r="K754" i="23"/>
  <c r="AA734" i="23"/>
  <c r="W734" i="23"/>
  <c r="W721" i="23"/>
  <c r="M721" i="23"/>
  <c r="AA721" i="23"/>
  <c r="I721" i="23"/>
  <c r="S721" i="23"/>
  <c r="M688" i="23"/>
  <c r="O688" i="23"/>
  <c r="S688" i="23"/>
  <c r="AA688" i="23"/>
  <c r="K636" i="23"/>
  <c r="Q636" i="23"/>
  <c r="O636" i="23"/>
  <c r="I636" i="23"/>
  <c r="S636" i="23"/>
  <c r="U636" i="23"/>
  <c r="M636" i="23"/>
  <c r="M595" i="23"/>
  <c r="O595" i="23"/>
  <c r="U595" i="23"/>
  <c r="Y595" i="23"/>
  <c r="I591" i="23"/>
  <c r="U591" i="23"/>
  <c r="Q591" i="23"/>
  <c r="M591" i="23"/>
  <c r="W591" i="23"/>
  <c r="W540" i="23"/>
  <c r="K540" i="23"/>
  <c r="I515" i="23"/>
  <c r="S515" i="23"/>
  <c r="AK334" i="23"/>
  <c r="AJ334" i="23"/>
  <c r="M251" i="23"/>
  <c r="S251" i="23"/>
  <c r="AA251" i="23"/>
  <c r="I251" i="23"/>
  <c r="Y251" i="23"/>
  <c r="W251" i="23"/>
  <c r="O251" i="23"/>
  <c r="Q251" i="23"/>
  <c r="K251" i="23"/>
  <c r="K1292" i="23"/>
  <c r="Y1292" i="23"/>
  <c r="K1291" i="23"/>
  <c r="Y1291" i="23"/>
  <c r="AA1291" i="23"/>
  <c r="K1290" i="23"/>
  <c r="AA1290" i="23"/>
  <c r="I1263" i="23"/>
  <c r="Q1263" i="23"/>
  <c r="S1263" i="23"/>
  <c r="AJ1243" i="23"/>
  <c r="AK1243" i="23"/>
  <c r="K1236" i="23"/>
  <c r="Q1236" i="23"/>
  <c r="AA1233" i="23"/>
  <c r="W1233" i="23"/>
  <c r="K1233" i="23"/>
  <c r="O1218" i="23"/>
  <c r="U1218" i="23"/>
  <c r="AA1218" i="23"/>
  <c r="U1193" i="23"/>
  <c r="Y1193" i="23"/>
  <c r="I1193" i="23"/>
  <c r="AK1156" i="23"/>
  <c r="AJ1156" i="23"/>
  <c r="Q1122" i="23"/>
  <c r="I1122" i="23"/>
  <c r="O1122" i="23"/>
  <c r="Y1122" i="23"/>
  <c r="K1118" i="23"/>
  <c r="U1118" i="23"/>
  <c r="Q1118" i="23"/>
  <c r="K1103" i="23"/>
  <c r="I1103" i="23"/>
  <c r="Y1103" i="23"/>
  <c r="M1094" i="23"/>
  <c r="I1094" i="23"/>
  <c r="K1064" i="23"/>
  <c r="Q1064" i="23"/>
  <c r="M1064" i="23"/>
  <c r="U1064" i="23"/>
  <c r="K1040" i="23"/>
  <c r="U1040" i="23"/>
  <c r="W1040" i="23"/>
  <c r="S1040" i="23"/>
  <c r="Y1040" i="23"/>
  <c r="M935" i="23"/>
  <c r="I935" i="23"/>
  <c r="S935" i="23"/>
  <c r="W935" i="23"/>
  <c r="K931" i="23"/>
  <c r="I931" i="23"/>
  <c r="U931" i="23"/>
  <c r="K864" i="23"/>
  <c r="Q864" i="23"/>
  <c r="I864" i="23"/>
  <c r="M864" i="23"/>
  <c r="O864" i="23"/>
  <c r="W864" i="23"/>
  <c r="AK854" i="23"/>
  <c r="AJ854" i="23"/>
  <c r="K833" i="23"/>
  <c r="I833" i="23"/>
  <c r="W833" i="23"/>
  <c r="Y833" i="23"/>
  <c r="AK832" i="23"/>
  <c r="AJ832" i="23"/>
  <c r="AA811" i="23"/>
  <c r="U811" i="23"/>
  <c r="Q771" i="23"/>
  <c r="U767" i="23"/>
  <c r="O767" i="23"/>
  <c r="S767" i="23"/>
  <c r="W767" i="23"/>
  <c r="I767" i="23"/>
  <c r="W760" i="23"/>
  <c r="Y720" i="23"/>
  <c r="W720" i="23"/>
  <c r="U705" i="23"/>
  <c r="K705" i="23"/>
  <c r="M705" i="23"/>
  <c r="M701" i="23"/>
  <c r="W701" i="23"/>
  <c r="AA638" i="23"/>
  <c r="W606" i="23"/>
  <c r="U606" i="23"/>
  <c r="S606" i="23"/>
  <c r="M606" i="23"/>
  <c r="Q557" i="23"/>
  <c r="O557" i="23"/>
  <c r="I557" i="23"/>
  <c r="S557" i="23"/>
  <c r="U557" i="23"/>
  <c r="Y557" i="23"/>
  <c r="O544" i="23"/>
  <c r="M544" i="23"/>
  <c r="O530" i="23"/>
  <c r="I530" i="23"/>
  <c r="Y530" i="23"/>
  <c r="K530" i="23"/>
  <c r="Q530" i="23"/>
  <c r="S530" i="23"/>
  <c r="AA530" i="23"/>
  <c r="W330" i="23"/>
  <c r="U330" i="23"/>
  <c r="M330" i="23"/>
  <c r="AJ271" i="23"/>
  <c r="AK271" i="23"/>
  <c r="W120" i="23"/>
  <c r="Y120" i="23"/>
  <c r="M120" i="23"/>
  <c r="Q120" i="23"/>
  <c r="S120" i="23"/>
  <c r="K120" i="23"/>
  <c r="I120" i="23"/>
  <c r="U120" i="23"/>
  <c r="O120" i="23"/>
  <c r="T442" i="24"/>
  <c r="T325" i="24"/>
  <c r="T282" i="24"/>
  <c r="T251" i="24"/>
  <c r="T247" i="24"/>
  <c r="T236" i="24"/>
  <c r="T230" i="24"/>
  <c r="T189" i="24"/>
  <c r="T187" i="24"/>
  <c r="T175" i="24"/>
  <c r="T173" i="24"/>
  <c r="T134" i="24"/>
  <c r="T102" i="24"/>
  <c r="T100" i="24"/>
  <c r="T61" i="24"/>
  <c r="T55" i="24"/>
  <c r="T28" i="24"/>
  <c r="U1413" i="23"/>
  <c r="AA1413" i="23"/>
  <c r="Q1403" i="23"/>
  <c r="O1403" i="23"/>
  <c r="AA1403" i="23"/>
  <c r="I1403" i="23"/>
  <c r="I1392" i="23"/>
  <c r="W1392" i="23"/>
  <c r="U1392" i="23"/>
  <c r="AA1392" i="23"/>
  <c r="I1384" i="23"/>
  <c r="Q1384" i="23"/>
  <c r="S1384" i="23"/>
  <c r="U1384" i="23"/>
  <c r="U1372" i="23"/>
  <c r="S1372" i="23"/>
  <c r="U1365" i="23"/>
  <c r="K1365" i="23"/>
  <c r="AJ1340" i="23"/>
  <c r="Q1320" i="23"/>
  <c r="I1320" i="23"/>
  <c r="AA1320" i="23"/>
  <c r="Y1320" i="23"/>
  <c r="I1315" i="23"/>
  <c r="S1314" i="23"/>
  <c r="Y1314" i="23"/>
  <c r="U1307" i="23"/>
  <c r="K1307" i="23"/>
  <c r="O1307" i="23"/>
  <c r="Q1307" i="23"/>
  <c r="AJ1277" i="23"/>
  <c r="K1276" i="23"/>
  <c r="S1276" i="23"/>
  <c r="W1276" i="23"/>
  <c r="K1255" i="23"/>
  <c r="I1255" i="23"/>
  <c r="U1239" i="23"/>
  <c r="I1239" i="23"/>
  <c r="K1228" i="23"/>
  <c r="Q1228" i="23"/>
  <c r="W1228" i="23"/>
  <c r="AK1217" i="23"/>
  <c r="AJ1217" i="23"/>
  <c r="Q1156" i="23"/>
  <c r="AA1156" i="23"/>
  <c r="I1156" i="23"/>
  <c r="K1156" i="23"/>
  <c r="U1153" i="23"/>
  <c r="K1153" i="23"/>
  <c r="Q1153" i="23"/>
  <c r="S1153" i="23"/>
  <c r="W1153" i="23"/>
  <c r="S1143" i="23"/>
  <c r="AA1143" i="23"/>
  <c r="K1143" i="23"/>
  <c r="M1143" i="23"/>
  <c r="M1132" i="23"/>
  <c r="Y1132" i="23"/>
  <c r="K1132" i="23"/>
  <c r="AA1132" i="23"/>
  <c r="K1105" i="23"/>
  <c r="K1095" i="23"/>
  <c r="I1095" i="23"/>
  <c r="Q1095" i="23"/>
  <c r="AA1094" i="23"/>
  <c r="M1093" i="23"/>
  <c r="K1093" i="23"/>
  <c r="K1052" i="23"/>
  <c r="I1052" i="23"/>
  <c r="I1016" i="23"/>
  <c r="Q1016" i="23"/>
  <c r="S1016" i="23"/>
  <c r="O1016" i="23"/>
  <c r="U1016" i="23"/>
  <c r="S1009" i="23"/>
  <c r="K1009" i="23"/>
  <c r="M992" i="23"/>
  <c r="AA992" i="23"/>
  <c r="I992" i="23"/>
  <c r="K992" i="23"/>
  <c r="K985" i="23"/>
  <c r="AA985" i="23"/>
  <c r="S949" i="23"/>
  <c r="Q949" i="23"/>
  <c r="U949" i="23"/>
  <c r="M949" i="23"/>
  <c r="O949" i="23"/>
  <c r="M940" i="23"/>
  <c r="I940" i="23"/>
  <c r="W891" i="23"/>
  <c r="Q891" i="23"/>
  <c r="U891" i="23"/>
  <c r="AA891" i="23"/>
  <c r="S889" i="23"/>
  <c r="O889" i="23"/>
  <c r="M889" i="23"/>
  <c r="K886" i="23"/>
  <c r="I886" i="23"/>
  <c r="S886" i="23"/>
  <c r="W859" i="23"/>
  <c r="U859" i="23"/>
  <c r="AA859" i="23"/>
  <c r="W829" i="23"/>
  <c r="S829" i="23"/>
  <c r="K829" i="23"/>
  <c r="O829" i="23"/>
  <c r="I829" i="23"/>
  <c r="U829" i="23"/>
  <c r="W824" i="23"/>
  <c r="S824" i="23"/>
  <c r="AA824" i="23"/>
  <c r="O824" i="23"/>
  <c r="Q824" i="23"/>
  <c r="U816" i="23"/>
  <c r="S816" i="23"/>
  <c r="I816" i="23"/>
  <c r="Q816" i="23"/>
  <c r="W816" i="23"/>
  <c r="W785" i="23"/>
  <c r="K763" i="23"/>
  <c r="Q763" i="23"/>
  <c r="I763" i="23"/>
  <c r="U763" i="23"/>
  <c r="W763" i="23"/>
  <c r="Y744" i="23"/>
  <c r="Y721" i="23"/>
  <c r="I613" i="23"/>
  <c r="K613" i="23"/>
  <c r="AA613" i="23"/>
  <c r="O612" i="23"/>
  <c r="U612" i="23"/>
  <c r="K612" i="23"/>
  <c r="U601" i="23"/>
  <c r="S601" i="23"/>
  <c r="Q601" i="23"/>
  <c r="Y601" i="23"/>
  <c r="AA601" i="23"/>
  <c r="I601" i="23"/>
  <c r="U552" i="23"/>
  <c r="AK547" i="23"/>
  <c r="AJ547" i="23"/>
  <c r="O463" i="23"/>
  <c r="Q463" i="23"/>
  <c r="I462" i="23"/>
  <c r="Y462" i="23"/>
  <c r="Q462" i="23"/>
  <c r="M459" i="23"/>
  <c r="W459" i="23"/>
  <c r="I459" i="23"/>
  <c r="I453" i="23"/>
  <c r="U453" i="23"/>
  <c r="K453" i="23"/>
  <c r="AA453" i="23"/>
  <c r="I284" i="23"/>
  <c r="S284" i="23"/>
  <c r="W281" i="23"/>
  <c r="U281" i="23"/>
  <c r="AA281" i="23"/>
  <c r="O281" i="23"/>
  <c r="K206" i="23"/>
  <c r="AA206" i="23"/>
  <c r="M128" i="23"/>
  <c r="Q128" i="23"/>
  <c r="W128" i="23"/>
  <c r="I128" i="23"/>
  <c r="S128" i="23"/>
  <c r="O128" i="23"/>
  <c r="AA128" i="23"/>
  <c r="K128" i="23"/>
  <c r="Y128" i="23"/>
  <c r="U128" i="23"/>
  <c r="U785" i="23"/>
  <c r="U780" i="23"/>
  <c r="S780" i="23"/>
  <c r="I780" i="23"/>
  <c r="O780" i="23"/>
  <c r="AA746" i="23"/>
  <c r="U746" i="23"/>
  <c r="Y739" i="23"/>
  <c r="Q739" i="23"/>
  <c r="AA739" i="23"/>
  <c r="U738" i="23"/>
  <c r="S738" i="23"/>
  <c r="W738" i="23"/>
  <c r="U721" i="23"/>
  <c r="Y715" i="23"/>
  <c r="S715" i="23"/>
  <c r="K700" i="23"/>
  <c r="S700" i="23"/>
  <c r="O700" i="23"/>
  <c r="Q700" i="23"/>
  <c r="W700" i="23"/>
  <c r="Y700" i="23"/>
  <c r="S657" i="23"/>
  <c r="AA657" i="23"/>
  <c r="U657" i="23"/>
  <c r="K657" i="23"/>
  <c r="U631" i="23"/>
  <c r="Y631" i="23"/>
  <c r="W631" i="23"/>
  <c r="I631" i="23"/>
  <c r="AK622" i="23"/>
  <c r="AJ622" i="23"/>
  <c r="M505" i="23"/>
  <c r="S505" i="23"/>
  <c r="AK489" i="23"/>
  <c r="M458" i="23"/>
  <c r="U458" i="23"/>
  <c r="S458" i="23"/>
  <c r="W458" i="23"/>
  <c r="O458" i="23"/>
  <c r="K458" i="23"/>
  <c r="AA458" i="23"/>
  <c r="M305" i="23"/>
  <c r="AA305" i="23"/>
  <c r="O305" i="23"/>
  <c r="U305" i="23"/>
  <c r="S305" i="23"/>
  <c r="Y305" i="23"/>
  <c r="W305" i="23"/>
  <c r="I305" i="23"/>
  <c r="K305" i="23"/>
  <c r="W233" i="23"/>
  <c r="U233" i="23"/>
  <c r="K233" i="23"/>
  <c r="O233" i="23"/>
  <c r="S233" i="23"/>
  <c r="Y233" i="23"/>
  <c r="Y229" i="23"/>
  <c r="Q229" i="23"/>
  <c r="Q172" i="23"/>
  <c r="Y172" i="23"/>
  <c r="I172" i="23"/>
  <c r="M172" i="23"/>
  <c r="W172" i="23"/>
  <c r="U1351" i="23"/>
  <c r="Q1351" i="23"/>
  <c r="S1351" i="23"/>
  <c r="I1343" i="23"/>
  <c r="Y1343" i="23"/>
  <c r="AA1321" i="23"/>
  <c r="U1321" i="23"/>
  <c r="Y1319" i="23"/>
  <c r="S1319" i="23"/>
  <c r="U1293" i="23"/>
  <c r="K1293" i="23"/>
  <c r="M1293" i="23"/>
  <c r="Q1292" i="23"/>
  <c r="K1283" i="23"/>
  <c r="Y1283" i="23"/>
  <c r="S1283" i="23"/>
  <c r="AA1283" i="23"/>
  <c r="K1273" i="23"/>
  <c r="Q1273" i="23"/>
  <c r="I1273" i="23"/>
  <c r="U1264" i="23"/>
  <c r="W1264" i="23"/>
  <c r="Y1264" i="23"/>
  <c r="AA1263" i="23"/>
  <c r="W1236" i="23"/>
  <c r="W1193" i="23"/>
  <c r="AJ1132" i="23"/>
  <c r="S1094" i="23"/>
  <c r="U1051" i="23"/>
  <c r="Y1051" i="23"/>
  <c r="K1048" i="23"/>
  <c r="I1048" i="23"/>
  <c r="Q1048" i="23"/>
  <c r="U1048" i="23"/>
  <c r="W1048" i="23"/>
  <c r="Q1040" i="23"/>
  <c r="AJ1002" i="23"/>
  <c r="W992" i="23"/>
  <c r="Y990" i="23"/>
  <c r="K972" i="23"/>
  <c r="M972" i="23"/>
  <c r="Q972" i="23"/>
  <c r="Q936" i="23"/>
  <c r="O936" i="23"/>
  <c r="AA935" i="23"/>
  <c r="Y931" i="23"/>
  <c r="I925" i="23"/>
  <c r="K925" i="23"/>
  <c r="W925" i="23"/>
  <c r="Y910" i="23"/>
  <c r="I910" i="23"/>
  <c r="W867" i="23"/>
  <c r="U867" i="23"/>
  <c r="K867" i="23"/>
  <c r="Y864" i="23"/>
  <c r="AA862" i="23"/>
  <c r="K847" i="23"/>
  <c r="W847" i="23"/>
  <c r="Y847" i="23"/>
  <c r="I831" i="23"/>
  <c r="K831" i="23"/>
  <c r="M831" i="23"/>
  <c r="Q831" i="23"/>
  <c r="S831" i="23"/>
  <c r="Y824" i="23"/>
  <c r="AJ806" i="23"/>
  <c r="I790" i="23"/>
  <c r="U790" i="23"/>
  <c r="W790" i="23"/>
  <c r="K790" i="23"/>
  <c r="O785" i="23"/>
  <c r="AA763" i="23"/>
  <c r="Y732" i="23"/>
  <c r="S732" i="23"/>
  <c r="AA732" i="23"/>
  <c r="Q721" i="23"/>
  <c r="K684" i="23"/>
  <c r="O684" i="23"/>
  <c r="I684" i="23"/>
  <c r="U684" i="23"/>
  <c r="Q684" i="23"/>
  <c r="S684" i="23"/>
  <c r="W684" i="23"/>
  <c r="AJ674" i="23"/>
  <c r="Y636" i="23"/>
  <c r="AA633" i="23"/>
  <c r="S633" i="23"/>
  <c r="K633" i="23"/>
  <c r="W622" i="23"/>
  <c r="AA622" i="23"/>
  <c r="K622" i="23"/>
  <c r="S622" i="23"/>
  <c r="AJ532" i="23"/>
  <c r="AK524" i="23"/>
  <c r="AJ524" i="23"/>
  <c r="AK522" i="23"/>
  <c r="AJ522" i="23"/>
  <c r="AA515" i="23"/>
  <c r="M466" i="23"/>
  <c r="O466" i="23"/>
  <c r="K466" i="23"/>
  <c r="U466" i="23"/>
  <c r="AA466" i="23"/>
  <c r="S466" i="23"/>
  <c r="O228" i="23"/>
  <c r="Y228" i="23"/>
  <c r="M188" i="23"/>
  <c r="S188" i="23"/>
  <c r="Y188" i="23"/>
  <c r="W188" i="23"/>
  <c r="U188" i="23"/>
  <c r="K188" i="23"/>
  <c r="I188" i="23"/>
  <c r="O188" i="23"/>
  <c r="AA188" i="23"/>
  <c r="U1391" i="23"/>
  <c r="M1391" i="23"/>
  <c r="I1391" i="23"/>
  <c r="Q1387" i="23"/>
  <c r="I1387" i="23"/>
  <c r="AA1387" i="23"/>
  <c r="O1387" i="23"/>
  <c r="S1387" i="23"/>
  <c r="K1385" i="23"/>
  <c r="S1385" i="23"/>
  <c r="AJ1370" i="23"/>
  <c r="K1370" i="23"/>
  <c r="I1370" i="23"/>
  <c r="AJ1362" i="23"/>
  <c r="W1360" i="23"/>
  <c r="U1360" i="23"/>
  <c r="Y1360" i="23"/>
  <c r="U1359" i="23"/>
  <c r="I1359" i="23"/>
  <c r="O1346" i="23"/>
  <c r="AA1346" i="23"/>
  <c r="W1336" i="23"/>
  <c r="I1336" i="23"/>
  <c r="Y1335" i="23"/>
  <c r="S1335" i="23"/>
  <c r="W1335" i="23"/>
  <c r="S1310" i="23"/>
  <c r="AA1310" i="23"/>
  <c r="K1308" i="23"/>
  <c r="I1308" i="23"/>
  <c r="O1308" i="23"/>
  <c r="Q1308" i="23"/>
  <c r="U1296" i="23"/>
  <c r="K1296" i="23"/>
  <c r="K1294" i="23"/>
  <c r="M1294" i="23"/>
  <c r="W1293" i="23"/>
  <c r="O1292" i="23"/>
  <c r="K1275" i="23"/>
  <c r="Y1275" i="23"/>
  <c r="Y1263" i="23"/>
  <c r="K1260" i="23"/>
  <c r="I1260" i="23"/>
  <c r="Q1260" i="23"/>
  <c r="O1260" i="23"/>
  <c r="S1260" i="23"/>
  <c r="AJ1255" i="23"/>
  <c r="U1236" i="23"/>
  <c r="AK1235" i="23"/>
  <c r="U1233" i="23"/>
  <c r="W1218" i="23"/>
  <c r="I1216" i="23"/>
  <c r="U1216" i="23"/>
  <c r="U1215" i="23"/>
  <c r="S1215" i="23"/>
  <c r="K1207" i="23"/>
  <c r="U1207" i="23"/>
  <c r="AA1207" i="23"/>
  <c r="U1194" i="23"/>
  <c r="M1194" i="23"/>
  <c r="O1194" i="23"/>
  <c r="Q1194" i="23"/>
  <c r="S1193" i="23"/>
  <c r="AJ1168" i="23"/>
  <c r="AK1140" i="23"/>
  <c r="AJ1140" i="23"/>
  <c r="K1134" i="23"/>
  <c r="Q1134" i="23"/>
  <c r="W1134" i="23"/>
  <c r="W1122" i="23"/>
  <c r="Y1118" i="23"/>
  <c r="K1114" i="23"/>
  <c r="S1114" i="23"/>
  <c r="I1114" i="23"/>
  <c r="Y1114" i="23"/>
  <c r="Q1094" i="23"/>
  <c r="M1079" i="23"/>
  <c r="I1079" i="23"/>
  <c r="O1067" i="23"/>
  <c r="I1067" i="23"/>
  <c r="I1050" i="23"/>
  <c r="Q1050" i="23"/>
  <c r="O1040" i="23"/>
  <c r="K990" i="23"/>
  <c r="M955" i="23"/>
  <c r="AA955" i="23"/>
  <c r="O955" i="23"/>
  <c r="Q955" i="23"/>
  <c r="U955" i="23"/>
  <c r="W955" i="23"/>
  <c r="U951" i="23"/>
  <c r="K951" i="23"/>
  <c r="AA951" i="23"/>
  <c r="AJ950" i="23"/>
  <c r="AK950" i="23"/>
  <c r="Q935" i="23"/>
  <c r="S931" i="23"/>
  <c r="K914" i="23"/>
  <c r="AA914" i="23"/>
  <c r="M906" i="23"/>
  <c r="Q906" i="23"/>
  <c r="AK900" i="23"/>
  <c r="AJ900" i="23"/>
  <c r="AA882" i="23"/>
  <c r="K882" i="23"/>
  <c r="M881" i="23"/>
  <c r="O881" i="23"/>
  <c r="U864" i="23"/>
  <c r="I862" i="23"/>
  <c r="U852" i="23"/>
  <c r="Q852" i="23"/>
  <c r="M785" i="23"/>
  <c r="K771" i="23"/>
  <c r="Y771" i="23"/>
  <c r="M771" i="23"/>
  <c r="O771" i="23"/>
  <c r="S771" i="23"/>
  <c r="U771" i="23"/>
  <c r="AJ767" i="23"/>
  <c r="O760" i="23"/>
  <c r="U760" i="23"/>
  <c r="K760" i="23"/>
  <c r="M760" i="23"/>
  <c r="AA760" i="23"/>
  <c r="M734" i="23"/>
  <c r="K721" i="23"/>
  <c r="K688" i="23"/>
  <c r="W638" i="23"/>
  <c r="K638" i="23"/>
  <c r="I638" i="23"/>
  <c r="S638" i="23"/>
  <c r="Q638" i="23"/>
  <c r="W636" i="23"/>
  <c r="Y555" i="23"/>
  <c r="W555" i="23"/>
  <c r="M555" i="23"/>
  <c r="U555" i="23"/>
  <c r="AA540" i="23"/>
  <c r="W515" i="23"/>
  <c r="I484" i="23"/>
  <c r="S484" i="23"/>
  <c r="K203" i="23"/>
  <c r="M203" i="23"/>
  <c r="I203" i="23"/>
  <c r="S203" i="23"/>
  <c r="Y203" i="23"/>
  <c r="K202" i="23"/>
  <c r="O202" i="23"/>
  <c r="I202" i="23"/>
  <c r="U18" i="23"/>
  <c r="S18" i="23"/>
  <c r="W18" i="23"/>
  <c r="Y18" i="23"/>
  <c r="AA18" i="23"/>
  <c r="T1407" i="24"/>
  <c r="T1401" i="24"/>
  <c r="T1322" i="24"/>
  <c r="T1311" i="24"/>
  <c r="T1309" i="24"/>
  <c r="T1302" i="24"/>
  <c r="T1279" i="24"/>
  <c r="T1268" i="24"/>
  <c r="T1265" i="24"/>
  <c r="T1246" i="24"/>
  <c r="T1241" i="24"/>
  <c r="T1070" i="24"/>
  <c r="T1049" i="24"/>
  <c r="T1005" i="24"/>
  <c r="T1003" i="24"/>
  <c r="T978" i="24"/>
  <c r="T962" i="24"/>
  <c r="T959" i="24"/>
  <c r="T948" i="24"/>
  <c r="T944" i="24"/>
  <c r="T915" i="24"/>
  <c r="T894" i="24"/>
  <c r="T885" i="24"/>
  <c r="T867" i="24"/>
  <c r="T846" i="24"/>
  <c r="T805" i="24"/>
  <c r="T787" i="24"/>
  <c r="T773" i="24"/>
  <c r="T738" i="24"/>
  <c r="T699" i="24"/>
  <c r="T673" i="24"/>
  <c r="T630" i="24"/>
  <c r="T604" i="24"/>
  <c r="T588" i="24"/>
  <c r="T572" i="24"/>
  <c r="T556" i="24"/>
  <c r="T517" i="24"/>
  <c r="T502" i="24"/>
  <c r="T501" i="24"/>
  <c r="T485" i="24"/>
  <c r="T461" i="24"/>
  <c r="T459" i="24"/>
  <c r="T433" i="24"/>
  <c r="T426" i="24"/>
  <c r="T425" i="24"/>
  <c r="T424" i="24"/>
  <c r="T343" i="24"/>
  <c r="T341" i="24"/>
  <c r="T335" i="24"/>
  <c r="T304" i="24"/>
  <c r="N226" i="24"/>
  <c r="T225" i="24"/>
  <c r="P166" i="24"/>
  <c r="T165" i="24"/>
  <c r="T156" i="24"/>
  <c r="T152" i="24"/>
  <c r="T139" i="24"/>
  <c r="N110" i="24"/>
  <c r="P93" i="24"/>
  <c r="T88" i="24"/>
  <c r="L85" i="24"/>
  <c r="P69" i="24"/>
  <c r="N66" i="24"/>
  <c r="T65" i="24"/>
  <c r="L49" i="24"/>
  <c r="T48" i="24"/>
  <c r="T38" i="24"/>
  <c r="T37" i="24"/>
  <c r="R18" i="24"/>
  <c r="T17" i="24"/>
  <c r="K1418" i="23"/>
  <c r="I1418" i="23"/>
  <c r="S1418" i="23"/>
  <c r="AJ1416" i="23"/>
  <c r="AJ1413" i="23"/>
  <c r="M1403" i="23"/>
  <c r="M1392" i="23"/>
  <c r="AJ1391" i="23"/>
  <c r="Y1387" i="23"/>
  <c r="W1384" i="23"/>
  <c r="Q1360" i="23"/>
  <c r="Y1359" i="23"/>
  <c r="S1330" i="23"/>
  <c r="Q1330" i="23"/>
  <c r="M1320" i="23"/>
  <c r="M1312" i="23"/>
  <c r="W1312" i="23"/>
  <c r="I1312" i="23"/>
  <c r="S1307" i="23"/>
  <c r="K1299" i="23"/>
  <c r="I1299" i="23"/>
  <c r="S1293" i="23"/>
  <c r="I1292" i="23"/>
  <c r="K1289" i="23"/>
  <c r="I1289" i="23"/>
  <c r="M1289" i="23"/>
  <c r="O1289" i="23"/>
  <c r="O1276" i="23"/>
  <c r="Y1273" i="23"/>
  <c r="K1263" i="23"/>
  <c r="Q1239" i="23"/>
  <c r="S1236" i="23"/>
  <c r="S1233" i="23"/>
  <c r="U1228" i="23"/>
  <c r="I1218" i="23"/>
  <c r="AJ1212" i="23"/>
  <c r="Y1194" i="23"/>
  <c r="K1193" i="23"/>
  <c r="S1183" i="23"/>
  <c r="U1183" i="23"/>
  <c r="K1183" i="23"/>
  <c r="AA1183" i="23"/>
  <c r="K1166" i="23"/>
  <c r="W1166" i="23"/>
  <c r="M1166" i="23"/>
  <c r="S1166" i="23"/>
  <c r="Q1164" i="23"/>
  <c r="Y1164" i="23"/>
  <c r="AA1164" i="23"/>
  <c r="AA1159" i="23"/>
  <c r="Y1156" i="23"/>
  <c r="O1153" i="23"/>
  <c r="S1151" i="23"/>
  <c r="K1151" i="23"/>
  <c r="M1151" i="23"/>
  <c r="U1145" i="23"/>
  <c r="W1145" i="23"/>
  <c r="Q1145" i="23"/>
  <c r="S1145" i="23"/>
  <c r="S1122" i="23"/>
  <c r="I1118" i="23"/>
  <c r="U1099" i="23"/>
  <c r="I1099" i="23"/>
  <c r="W1099" i="23"/>
  <c r="W1095" i="23"/>
  <c r="K1094" i="23"/>
  <c r="AA1085" i="23"/>
  <c r="M1084" i="23"/>
  <c r="Q1084" i="23"/>
  <c r="W1084" i="23"/>
  <c r="K1084" i="23"/>
  <c r="O1084" i="23"/>
  <c r="W1064" i="23"/>
  <c r="M1057" i="23"/>
  <c r="K1057" i="23"/>
  <c r="U1057" i="23"/>
  <c r="Y1052" i="23"/>
  <c r="Y1048" i="23"/>
  <c r="I1040" i="23"/>
  <c r="W1020" i="23"/>
  <c r="U1020" i="23"/>
  <c r="Y1016" i="23"/>
  <c r="Q992" i="23"/>
  <c r="I990" i="23"/>
  <c r="AJ989" i="23"/>
  <c r="S977" i="23"/>
  <c r="W949" i="23"/>
  <c r="K935" i="23"/>
  <c r="O931" i="23"/>
  <c r="AA926" i="23"/>
  <c r="U924" i="23"/>
  <c r="Y924" i="23"/>
  <c r="W924" i="23"/>
  <c r="S924" i="23"/>
  <c r="I869" i="23"/>
  <c r="M869" i="23"/>
  <c r="K869" i="23"/>
  <c r="O869" i="23"/>
  <c r="S864" i="23"/>
  <c r="Q833" i="23"/>
  <c r="AJ831" i="23"/>
  <c r="M824" i="23"/>
  <c r="M820" i="23"/>
  <c r="I820" i="23"/>
  <c r="AK817" i="23"/>
  <c r="AJ817" i="23"/>
  <c r="I800" i="23"/>
  <c r="Q800" i="23"/>
  <c r="K800" i="23"/>
  <c r="U789" i="23"/>
  <c r="Y789" i="23"/>
  <c r="I789" i="23"/>
  <c r="W789" i="23"/>
  <c r="O779" i="23"/>
  <c r="S763" i="23"/>
  <c r="U739" i="23"/>
  <c r="W705" i="23"/>
  <c r="O701" i="23"/>
  <c r="K698" i="23"/>
  <c r="AA698" i="23"/>
  <c r="M698" i="23"/>
  <c r="U698" i="23"/>
  <c r="I698" i="23"/>
  <c r="Y698" i="23"/>
  <c r="M627" i="23"/>
  <c r="AA627" i="23"/>
  <c r="Y627" i="23"/>
  <c r="Q627" i="23"/>
  <c r="I627" i="23"/>
  <c r="K627" i="23"/>
  <c r="W627" i="23"/>
  <c r="O626" i="23"/>
  <c r="Q626" i="23"/>
  <c r="I626" i="23"/>
  <c r="Y606" i="23"/>
  <c r="Y573" i="23"/>
  <c r="S573" i="23"/>
  <c r="I573" i="23"/>
  <c r="U573" i="23"/>
  <c r="K557" i="23"/>
  <c r="M530" i="23"/>
  <c r="I303" i="23"/>
  <c r="M303" i="23"/>
  <c r="O303" i="23"/>
  <c r="K303" i="23"/>
  <c r="AA303" i="23"/>
  <c r="Y169" i="23"/>
  <c r="M169" i="23"/>
  <c r="W169" i="23"/>
  <c r="I169" i="23"/>
  <c r="W154" i="23"/>
  <c r="U154" i="23"/>
  <c r="O154" i="23"/>
  <c r="S154" i="23"/>
  <c r="I153" i="23"/>
  <c r="Y153" i="23"/>
  <c r="AA120" i="23"/>
  <c r="Q938" i="23"/>
  <c r="W938" i="23"/>
  <c r="I933" i="23"/>
  <c r="K933" i="23"/>
  <c r="U933" i="23"/>
  <c r="M922" i="23"/>
  <c r="Q922" i="23"/>
  <c r="K922" i="23"/>
  <c r="U884" i="23"/>
  <c r="S884" i="23"/>
  <c r="I884" i="23"/>
  <c r="K803" i="23"/>
  <c r="U803" i="23"/>
  <c r="S803" i="23"/>
  <c r="AA803" i="23"/>
  <c r="Q787" i="23"/>
  <c r="M787" i="23"/>
  <c r="S787" i="23"/>
  <c r="I769" i="23"/>
  <c r="S769" i="23"/>
  <c r="AA769" i="23"/>
  <c r="Y748" i="23"/>
  <c r="S748" i="23"/>
  <c r="K737" i="23"/>
  <c r="S737" i="23"/>
  <c r="I737" i="23"/>
  <c r="K711" i="23"/>
  <c r="Q711" i="23"/>
  <c r="W672" i="23"/>
  <c r="U672" i="23"/>
  <c r="S672" i="23"/>
  <c r="I672" i="23"/>
  <c r="AA659" i="23"/>
  <c r="W659" i="23"/>
  <c r="K659" i="23"/>
  <c r="I647" i="23"/>
  <c r="Q647" i="23"/>
  <c r="Y647" i="23"/>
  <c r="AJ557" i="23"/>
  <c r="AK557" i="23"/>
  <c r="AJ528" i="23"/>
  <c r="AK528" i="23"/>
  <c r="K452" i="23"/>
  <c r="W452" i="23"/>
  <c r="M317" i="23"/>
  <c r="O317" i="23"/>
  <c r="W193" i="23"/>
  <c r="I193" i="23"/>
  <c r="S193" i="23"/>
  <c r="Y193" i="23"/>
  <c r="U193" i="23"/>
  <c r="AA193" i="23"/>
  <c r="O193" i="23"/>
  <c r="M115" i="23"/>
  <c r="I115" i="23"/>
  <c r="W115" i="23"/>
  <c r="AA115" i="23"/>
  <c r="Q44" i="23"/>
  <c r="U44" i="23"/>
  <c r="W44" i="23"/>
  <c r="Y44" i="23"/>
  <c r="I44" i="23"/>
  <c r="K1419" i="23"/>
  <c r="Q1419" i="23"/>
  <c r="AJ1417" i="23"/>
  <c r="AJ1402" i="23"/>
  <c r="K1402" i="23"/>
  <c r="Q1402" i="23"/>
  <c r="U1390" i="23"/>
  <c r="I1390" i="23"/>
  <c r="AJ1385" i="23"/>
  <c r="K1369" i="23"/>
  <c r="Y1369" i="23"/>
  <c r="K1340" i="23"/>
  <c r="S1340" i="23"/>
  <c r="Q1277" i="23"/>
  <c r="AA1277" i="23"/>
  <c r="AJ1270" i="23"/>
  <c r="Q1261" i="23"/>
  <c r="S1261" i="23"/>
  <c r="U1256" i="23"/>
  <c r="K1256" i="23"/>
  <c r="K1243" i="23"/>
  <c r="S1243" i="23"/>
  <c r="AA1243" i="23"/>
  <c r="K1204" i="23"/>
  <c r="Y1204" i="23"/>
  <c r="AJ1192" i="23"/>
  <c r="U1185" i="23"/>
  <c r="W1185" i="23"/>
  <c r="M1170" i="23"/>
  <c r="K1170" i="23"/>
  <c r="K1158" i="23"/>
  <c r="Q1158" i="23"/>
  <c r="K1154" i="23"/>
  <c r="S1154" i="23"/>
  <c r="K1141" i="23"/>
  <c r="Y1141" i="23"/>
  <c r="I1141" i="23"/>
  <c r="U1137" i="23"/>
  <c r="I1137" i="23"/>
  <c r="Q1137" i="23"/>
  <c r="AJ1135" i="23"/>
  <c r="AJ1054" i="23"/>
  <c r="Y1008" i="23"/>
  <c r="W1008" i="23"/>
  <c r="U1008" i="23"/>
  <c r="O958" i="23"/>
  <c r="Q958" i="23"/>
  <c r="AJ940" i="23"/>
  <c r="AA938" i="23"/>
  <c r="W899" i="23"/>
  <c r="U899" i="23"/>
  <c r="I899" i="23"/>
  <c r="K899" i="23"/>
  <c r="U892" i="23"/>
  <c r="O892" i="23"/>
  <c r="Y884" i="23"/>
  <c r="AJ881" i="23"/>
  <c r="AJ870" i="23"/>
  <c r="I845" i="23"/>
  <c r="S845" i="23"/>
  <c r="Q845" i="23"/>
  <c r="U845" i="23"/>
  <c r="Q818" i="23"/>
  <c r="S818" i="23"/>
  <c r="Y818" i="23"/>
  <c r="AA810" i="23"/>
  <c r="I782" i="23"/>
  <c r="W782" i="23"/>
  <c r="AA782" i="23"/>
  <c r="Y765" i="23"/>
  <c r="M765" i="23"/>
  <c r="I765" i="23"/>
  <c r="AA765" i="23"/>
  <c r="M750" i="23"/>
  <c r="O750" i="23"/>
  <c r="U750" i="23"/>
  <c r="W750" i="23"/>
  <c r="Q737" i="23"/>
  <c r="AA711" i="23"/>
  <c r="M709" i="23"/>
  <c r="S709" i="23"/>
  <c r="W709" i="23"/>
  <c r="Q704" i="23"/>
  <c r="Y687" i="23"/>
  <c r="K687" i="23"/>
  <c r="Q642" i="23"/>
  <c r="S642" i="23"/>
  <c r="W600" i="23"/>
  <c r="Q600" i="23"/>
  <c r="O600" i="23"/>
  <c r="I600" i="23"/>
  <c r="K593" i="23"/>
  <c r="W593" i="23"/>
  <c r="AA588" i="23"/>
  <c r="U588" i="23"/>
  <c r="M588" i="23"/>
  <c r="O582" i="23"/>
  <c r="Y582" i="23"/>
  <c r="I582" i="23"/>
  <c r="AK549" i="23"/>
  <c r="AJ549" i="23"/>
  <c r="O547" i="23"/>
  <c r="I547" i="23"/>
  <c r="W547" i="23"/>
  <c r="M547" i="23"/>
  <c r="W536" i="23"/>
  <c r="Q536" i="23"/>
  <c r="Q526" i="23"/>
  <c r="O526" i="23"/>
  <c r="I526" i="23"/>
  <c r="O495" i="23"/>
  <c r="Q495" i="23"/>
  <c r="W495" i="23"/>
  <c r="K489" i="23"/>
  <c r="S489" i="23"/>
  <c r="M483" i="23"/>
  <c r="S483" i="23"/>
  <c r="O483" i="23"/>
  <c r="Y483" i="23"/>
  <c r="I483" i="23"/>
  <c r="W479" i="23"/>
  <c r="O479" i="23"/>
  <c r="I478" i="23"/>
  <c r="O478" i="23"/>
  <c r="M473" i="23"/>
  <c r="S473" i="23"/>
  <c r="I442" i="23"/>
  <c r="Y442" i="23"/>
  <c r="W442" i="23"/>
  <c r="Q442" i="23"/>
  <c r="O442" i="23"/>
  <c r="K442" i="23"/>
  <c r="M442" i="23"/>
  <c r="S442" i="23"/>
  <c r="M435" i="23"/>
  <c r="K435" i="23"/>
  <c r="S435" i="23"/>
  <c r="I435" i="23"/>
  <c r="W435" i="23"/>
  <c r="U431" i="23"/>
  <c r="Q431" i="23"/>
  <c r="AK430" i="23"/>
  <c r="AJ430" i="23"/>
  <c r="AK308" i="23"/>
  <c r="AJ308" i="23"/>
  <c r="W209" i="23"/>
  <c r="S209" i="23"/>
  <c r="Y209" i="23"/>
  <c r="K209" i="23"/>
  <c r="U209" i="23"/>
  <c r="O192" i="23"/>
  <c r="Q192" i="23"/>
  <c r="AA179" i="23"/>
  <c r="O179" i="23"/>
  <c r="W179" i="23"/>
  <c r="U179" i="23"/>
  <c r="S179" i="23"/>
  <c r="Y179" i="23"/>
  <c r="K179" i="23"/>
  <c r="I179" i="23"/>
  <c r="W114" i="23"/>
  <c r="O114" i="23"/>
  <c r="S114" i="23"/>
  <c r="U1419" i="23"/>
  <c r="U1405" i="23"/>
  <c r="K1405" i="23"/>
  <c r="AA1390" i="23"/>
  <c r="U1373" i="23"/>
  <c r="Q1373" i="23"/>
  <c r="W1357" i="23"/>
  <c r="S1357" i="23"/>
  <c r="W1348" i="23"/>
  <c r="Y1348" i="23"/>
  <c r="U1340" i="23"/>
  <c r="K1332" i="23"/>
  <c r="M1332" i="23"/>
  <c r="W1328" i="23"/>
  <c r="U1328" i="23"/>
  <c r="K1317" i="23"/>
  <c r="W1317" i="23"/>
  <c r="Y1295" i="23"/>
  <c r="AA1295" i="23"/>
  <c r="AJ1290" i="23"/>
  <c r="AJ1289" i="23"/>
  <c r="W1261" i="23"/>
  <c r="W1256" i="23"/>
  <c r="U1177" i="23"/>
  <c r="I1177" i="23"/>
  <c r="K1165" i="23"/>
  <c r="O1165" i="23"/>
  <c r="U1161" i="23"/>
  <c r="Q1161" i="23"/>
  <c r="K1149" i="23"/>
  <c r="I1149" i="23"/>
  <c r="AJ1131" i="23"/>
  <c r="U1129" i="23"/>
  <c r="I1129" i="23"/>
  <c r="K1126" i="23"/>
  <c r="U1126" i="23"/>
  <c r="M1126" i="23"/>
  <c r="AJ1120" i="23"/>
  <c r="M1102" i="23"/>
  <c r="Y1102" i="23"/>
  <c r="W1092" i="23"/>
  <c r="K1092" i="23"/>
  <c r="AJ1072" i="23"/>
  <c r="K1072" i="23"/>
  <c r="U1072" i="23"/>
  <c r="AJ1050" i="23"/>
  <c r="S1049" i="23"/>
  <c r="M1049" i="23"/>
  <c r="U1033" i="23"/>
  <c r="AA1033" i="23"/>
  <c r="K1033" i="23"/>
  <c r="S1033" i="23"/>
  <c r="U1027" i="23"/>
  <c r="S1027" i="23"/>
  <c r="W1027" i="23"/>
  <c r="AJ1020" i="23"/>
  <c r="S1011" i="23"/>
  <c r="W1011" i="23"/>
  <c r="Y1011" i="23"/>
  <c r="AJ1009" i="23"/>
  <c r="M983" i="23"/>
  <c r="W983" i="23"/>
  <c r="K983" i="23"/>
  <c r="Q983" i="23"/>
  <c r="K956" i="23"/>
  <c r="Y956" i="23"/>
  <c r="O956" i="23"/>
  <c r="Q956" i="23"/>
  <c r="O946" i="23"/>
  <c r="U946" i="23"/>
  <c r="M946" i="23"/>
  <c r="S946" i="23"/>
  <c r="S938" i="23"/>
  <c r="Q927" i="23"/>
  <c r="I927" i="23"/>
  <c r="S927" i="23"/>
  <c r="U916" i="23"/>
  <c r="W916" i="23"/>
  <c r="I916" i="23"/>
  <c r="M916" i="23"/>
  <c r="W884" i="23"/>
  <c r="U876" i="23"/>
  <c r="I876" i="23"/>
  <c r="M876" i="23"/>
  <c r="Q876" i="23"/>
  <c r="I853" i="23"/>
  <c r="K853" i="23"/>
  <c r="S853" i="23"/>
  <c r="I837" i="23"/>
  <c r="S837" i="23"/>
  <c r="K837" i="23"/>
  <c r="W821" i="23"/>
  <c r="I821" i="23"/>
  <c r="U806" i="23"/>
  <c r="S793" i="23"/>
  <c r="AA787" i="23"/>
  <c r="S782" i="23"/>
  <c r="S778" i="23"/>
  <c r="W778" i="23"/>
  <c r="Y777" i="23"/>
  <c r="U777" i="23"/>
  <c r="AA777" i="23"/>
  <c r="M772" i="23"/>
  <c r="U772" i="23"/>
  <c r="K741" i="23"/>
  <c r="AA741" i="23"/>
  <c r="W741" i="23"/>
  <c r="Y741" i="23"/>
  <c r="O737" i="23"/>
  <c r="I736" i="23"/>
  <c r="Q736" i="23"/>
  <c r="AA730" i="23"/>
  <c r="K730" i="23"/>
  <c r="O730" i="23"/>
  <c r="M711" i="23"/>
  <c r="M708" i="23"/>
  <c r="U708" i="23"/>
  <c r="O704" i="23"/>
  <c r="W693" i="23"/>
  <c r="U693" i="23"/>
  <c r="AJ688" i="23"/>
  <c r="O672" i="23"/>
  <c r="AJ670" i="23"/>
  <c r="AA669" i="23"/>
  <c r="S669" i="23"/>
  <c r="K669" i="23"/>
  <c r="M619" i="23"/>
  <c r="AA619" i="23"/>
  <c r="Y619" i="23"/>
  <c r="S619" i="23"/>
  <c r="I619" i="23"/>
  <c r="O618" i="23"/>
  <c r="S618" i="23"/>
  <c r="Q618" i="23"/>
  <c r="I618" i="23"/>
  <c r="K556" i="23"/>
  <c r="S556" i="23"/>
  <c r="Y549" i="23"/>
  <c r="AA549" i="23"/>
  <c r="S549" i="23"/>
  <c r="Y539" i="23"/>
  <c r="I539" i="23"/>
  <c r="O535" i="23"/>
  <c r="U535" i="23"/>
  <c r="M535" i="23"/>
  <c r="U460" i="23"/>
  <c r="S460" i="23"/>
  <c r="Y460" i="23"/>
  <c r="I324" i="23"/>
  <c r="U324" i="23"/>
  <c r="Q324" i="23"/>
  <c r="W286" i="23"/>
  <c r="M286" i="23"/>
  <c r="U286" i="23"/>
  <c r="K286" i="23"/>
  <c r="S286" i="23"/>
  <c r="O286" i="23"/>
  <c r="Q273" i="23"/>
  <c r="W273" i="23"/>
  <c r="S273" i="23"/>
  <c r="O273" i="23"/>
  <c r="U273" i="23"/>
  <c r="S148" i="23"/>
  <c r="Y148" i="23"/>
  <c r="W148" i="23"/>
  <c r="M148" i="23"/>
  <c r="I148" i="23"/>
  <c r="U76" i="23"/>
  <c r="W76" i="23"/>
  <c r="AK82" i="23"/>
  <c r="AJ82" i="23"/>
  <c r="M443" i="23"/>
  <c r="W443" i="23"/>
  <c r="U443" i="23"/>
  <c r="O443" i="23"/>
  <c r="K443" i="23"/>
  <c r="Y443" i="23"/>
  <c r="M345" i="23"/>
  <c r="S345" i="23"/>
  <c r="I311" i="23"/>
  <c r="M311" i="23"/>
  <c r="O311" i="23"/>
  <c r="K311" i="23"/>
  <c r="AA311" i="23"/>
  <c r="I298" i="23"/>
  <c r="M298" i="23"/>
  <c r="U298" i="23"/>
  <c r="W33" i="23"/>
  <c r="Y33" i="23"/>
  <c r="K33" i="23"/>
  <c r="S33" i="23"/>
  <c r="O33" i="23"/>
  <c r="U255" i="23"/>
  <c r="W255" i="23"/>
  <c r="Y255" i="23"/>
  <c r="M255" i="23"/>
  <c r="K214" i="23"/>
  <c r="W214" i="23"/>
  <c r="AK140" i="23"/>
  <c r="AJ140" i="23"/>
  <c r="W108" i="23"/>
  <c r="S108" i="23"/>
  <c r="Q108" i="23"/>
  <c r="U108" i="23"/>
  <c r="AA108" i="23"/>
  <c r="K108" i="23"/>
  <c r="S98" i="23"/>
  <c r="I98" i="23"/>
  <c r="O98" i="23"/>
  <c r="U92" i="23"/>
  <c r="K92" i="23"/>
  <c r="O92" i="23"/>
  <c r="Y92" i="23"/>
  <c r="S92" i="23"/>
  <c r="M43" i="23"/>
  <c r="O43" i="23"/>
  <c r="K43" i="23"/>
  <c r="Q43" i="23"/>
  <c r="I43" i="23"/>
  <c r="S43" i="23"/>
  <c r="AA43" i="23"/>
  <c r="Q30" i="23"/>
  <c r="U30" i="23"/>
  <c r="W1002" i="23"/>
  <c r="I1002" i="23"/>
  <c r="AJ969" i="23"/>
  <c r="M959" i="23"/>
  <c r="I959" i="23"/>
  <c r="AJ957" i="23"/>
  <c r="AJ930" i="23"/>
  <c r="AJ926" i="23"/>
  <c r="K896" i="23"/>
  <c r="AA896" i="23"/>
  <c r="K879" i="23"/>
  <c r="S879" i="23"/>
  <c r="I877" i="23"/>
  <c r="S877" i="23"/>
  <c r="Q860" i="23"/>
  <c r="M860" i="23"/>
  <c r="AJ852" i="23"/>
  <c r="M834" i="23"/>
  <c r="O834" i="23"/>
  <c r="K826" i="23"/>
  <c r="I826" i="23"/>
  <c r="AJ810" i="23"/>
  <c r="W809" i="23"/>
  <c r="K809" i="23"/>
  <c r="U808" i="23"/>
  <c r="O808" i="23"/>
  <c r="W807" i="23"/>
  <c r="U807" i="23"/>
  <c r="AJ805" i="23"/>
  <c r="U788" i="23"/>
  <c r="Q788" i="23"/>
  <c r="M733" i="23"/>
  <c r="AA733" i="23"/>
  <c r="AA731" i="23"/>
  <c r="U731" i="23"/>
  <c r="AJ711" i="23"/>
  <c r="M696" i="23"/>
  <c r="K696" i="23"/>
  <c r="AA682" i="23"/>
  <c r="Y682" i="23"/>
  <c r="M681" i="23"/>
  <c r="AA681" i="23"/>
  <c r="O681" i="23"/>
  <c r="U677" i="23"/>
  <c r="S673" i="23"/>
  <c r="K673" i="23"/>
  <c r="M661" i="23"/>
  <c r="S661" i="23"/>
  <c r="K661" i="23"/>
  <c r="Y650" i="23"/>
  <c r="AJ649" i="23"/>
  <c r="K644" i="23"/>
  <c r="Y644" i="23"/>
  <c r="W644" i="23"/>
  <c r="O604" i="23"/>
  <c r="U604" i="23"/>
  <c r="AA603" i="23"/>
  <c r="M594" i="23"/>
  <c r="Q586" i="23"/>
  <c r="K578" i="23"/>
  <c r="Y578" i="23"/>
  <c r="S578" i="23"/>
  <c r="Y576" i="23"/>
  <c r="Y569" i="23"/>
  <c r="W569" i="23"/>
  <c r="K561" i="23"/>
  <c r="M554" i="23"/>
  <c r="O554" i="23"/>
  <c r="K554" i="23"/>
  <c r="U554" i="23"/>
  <c r="U516" i="23"/>
  <c r="S516" i="23"/>
  <c r="Q516" i="23"/>
  <c r="K514" i="23"/>
  <c r="M514" i="23"/>
  <c r="I514" i="23"/>
  <c r="U514" i="23"/>
  <c r="S514" i="23"/>
  <c r="M475" i="23"/>
  <c r="O475" i="23"/>
  <c r="K475" i="23"/>
  <c r="W456" i="23"/>
  <c r="AA456" i="23"/>
  <c r="S456" i="23"/>
  <c r="I456" i="23"/>
  <c r="W448" i="23"/>
  <c r="S448" i="23"/>
  <c r="I448" i="23"/>
  <c r="K264" i="23"/>
  <c r="Y264" i="23"/>
  <c r="W264" i="23"/>
  <c r="I264" i="23"/>
  <c r="M254" i="23"/>
  <c r="W254" i="23"/>
  <c r="Y254" i="23"/>
  <c r="U254" i="23"/>
  <c r="Q235" i="23"/>
  <c r="W235" i="23"/>
  <c r="K235" i="23"/>
  <c r="I235" i="23"/>
  <c r="O235" i="23"/>
  <c r="M235" i="23"/>
  <c r="AJ208" i="23"/>
  <c r="K190" i="23"/>
  <c r="AA190" i="23"/>
  <c r="Y185" i="23"/>
  <c r="AA185" i="23"/>
  <c r="K185" i="23"/>
  <c r="Q185" i="23"/>
  <c r="M185" i="23"/>
  <c r="AA173" i="23"/>
  <c r="U173" i="23"/>
  <c r="O137" i="23"/>
  <c r="I137" i="23"/>
  <c r="K137" i="23"/>
  <c r="AA107" i="23"/>
  <c r="W107" i="23"/>
  <c r="O102" i="23"/>
  <c r="M102" i="23"/>
  <c r="U102" i="23"/>
  <c r="W102" i="23"/>
  <c r="AA102" i="23"/>
  <c r="Q102" i="23"/>
  <c r="K102" i="23"/>
  <c r="AJ1407" i="23"/>
  <c r="AJ1389" i="23"/>
  <c r="AJ1386" i="23"/>
  <c r="AJ1361" i="23"/>
  <c r="AJ1342" i="23"/>
  <c r="AJ1329" i="23"/>
  <c r="K1252" i="23"/>
  <c r="S1252" i="23"/>
  <c r="AJ1203" i="23"/>
  <c r="I1168" i="23"/>
  <c r="K1168" i="23"/>
  <c r="W1146" i="23"/>
  <c r="I1146" i="23"/>
  <c r="K1125" i="23"/>
  <c r="Q1125" i="23"/>
  <c r="K1104" i="23"/>
  <c r="Q1104" i="23"/>
  <c r="K1100" i="23"/>
  <c r="S1100" i="23"/>
  <c r="AJ1098" i="23"/>
  <c r="AJ1046" i="23"/>
  <c r="M1031" i="23"/>
  <c r="K1031" i="23"/>
  <c r="K1028" i="23"/>
  <c r="S1028" i="23"/>
  <c r="AJ1018" i="23"/>
  <c r="AJ1017" i="23"/>
  <c r="AJ1013" i="23"/>
  <c r="U979" i="23"/>
  <c r="S979" i="23"/>
  <c r="AJ973" i="23"/>
  <c r="M967" i="23"/>
  <c r="Y967" i="23"/>
  <c r="I961" i="23"/>
  <c r="S961" i="23"/>
  <c r="Y959" i="23"/>
  <c r="AJ945" i="23"/>
  <c r="AJ914" i="23"/>
  <c r="AJ898" i="23"/>
  <c r="AJ897" i="23"/>
  <c r="S896" i="23"/>
  <c r="AJ890" i="23"/>
  <c r="AJ889" i="23"/>
  <c r="W883" i="23"/>
  <c r="K883" i="23"/>
  <c r="AA877" i="23"/>
  <c r="AJ858" i="23"/>
  <c r="W834" i="23"/>
  <c r="U828" i="23"/>
  <c r="Q828" i="23"/>
  <c r="U826" i="23"/>
  <c r="U825" i="23"/>
  <c r="M825" i="23"/>
  <c r="U815" i="23"/>
  <c r="I815" i="23"/>
  <c r="W813" i="23"/>
  <c r="O813" i="23"/>
  <c r="U809" i="23"/>
  <c r="S808" i="23"/>
  <c r="Y807" i="23"/>
  <c r="Y799" i="23"/>
  <c r="I799" i="23"/>
  <c r="AA795" i="23"/>
  <c r="U795" i="23"/>
  <c r="AA788" i="23"/>
  <c r="AJ733" i="23"/>
  <c r="Y731" i="23"/>
  <c r="AA726" i="23"/>
  <c r="K726" i="23"/>
  <c r="AA718" i="23"/>
  <c r="W718" i="23"/>
  <c r="O697" i="23"/>
  <c r="M697" i="23"/>
  <c r="W696" i="23"/>
  <c r="AJ692" i="23"/>
  <c r="K692" i="23"/>
  <c r="W692" i="23"/>
  <c r="AJ690" i="23"/>
  <c r="S682" i="23"/>
  <c r="AJ666" i="23"/>
  <c r="S644" i="23"/>
  <c r="I643" i="23"/>
  <c r="AA643" i="23"/>
  <c r="Q643" i="23"/>
  <c r="W616" i="23"/>
  <c r="S616" i="23"/>
  <c r="Q616" i="23"/>
  <c r="M610" i="23"/>
  <c r="AA610" i="23"/>
  <c r="Y610" i="23"/>
  <c r="U609" i="23"/>
  <c r="AA609" i="23"/>
  <c r="S609" i="23"/>
  <c r="O609" i="23"/>
  <c r="I581" i="23"/>
  <c r="Y577" i="23"/>
  <c r="I577" i="23"/>
  <c r="I567" i="23"/>
  <c r="U567" i="23"/>
  <c r="S567" i="23"/>
  <c r="M567" i="23"/>
  <c r="K565" i="23"/>
  <c r="I559" i="23"/>
  <c r="U559" i="23"/>
  <c r="Q559" i="23"/>
  <c r="AK546" i="23"/>
  <c r="AJ546" i="23"/>
  <c r="W521" i="23"/>
  <c r="O521" i="23"/>
  <c r="K521" i="23"/>
  <c r="M491" i="23"/>
  <c r="W491" i="23"/>
  <c r="U491" i="23"/>
  <c r="AA491" i="23"/>
  <c r="I488" i="23"/>
  <c r="Y475" i="23"/>
  <c r="I437" i="23"/>
  <c r="AA437" i="23"/>
  <c r="K437" i="23"/>
  <c r="Y327" i="23"/>
  <c r="M327" i="23"/>
  <c r="AA327" i="23"/>
  <c r="I327" i="23"/>
  <c r="M313" i="23"/>
  <c r="S313" i="23"/>
  <c r="Y313" i="23"/>
  <c r="W313" i="23"/>
  <c r="U313" i="23"/>
  <c r="K313" i="23"/>
  <c r="I313" i="23"/>
  <c r="AK295" i="23"/>
  <c r="AJ295" i="23"/>
  <c r="I266" i="23"/>
  <c r="S266" i="23"/>
  <c r="W266" i="23"/>
  <c r="M266" i="23"/>
  <c r="I187" i="23"/>
  <c r="Q187" i="23"/>
  <c r="AA187" i="23"/>
  <c r="K187" i="23"/>
  <c r="M123" i="23"/>
  <c r="K123" i="23"/>
  <c r="U123" i="23"/>
  <c r="I123" i="23"/>
  <c r="O123" i="23"/>
  <c r="S123" i="23"/>
  <c r="W123" i="23"/>
  <c r="AA123" i="23"/>
  <c r="O108" i="23"/>
  <c r="K97" i="23"/>
  <c r="Q97" i="23"/>
  <c r="U81" i="23"/>
  <c r="M81" i="23"/>
  <c r="O81" i="23"/>
  <c r="S81" i="23"/>
  <c r="U34" i="23"/>
  <c r="K34" i="23"/>
  <c r="W34" i="23"/>
  <c r="AA34" i="23"/>
  <c r="W19" i="23"/>
  <c r="M19" i="23"/>
  <c r="O19" i="23"/>
  <c r="Q19" i="23"/>
  <c r="Y19" i="23"/>
  <c r="U19" i="23"/>
  <c r="K19" i="23"/>
  <c r="AA19" i="23"/>
  <c r="I19" i="23"/>
  <c r="M7" i="23"/>
  <c r="S7" i="23"/>
  <c r="I7" i="23"/>
  <c r="O7" i="23"/>
  <c r="W602" i="23"/>
  <c r="S602" i="23"/>
  <c r="Q602" i="23"/>
  <c r="U602" i="23"/>
  <c r="AJ588" i="23"/>
  <c r="I583" i="23"/>
  <c r="Q583" i="23"/>
  <c r="M583" i="23"/>
  <c r="I551" i="23"/>
  <c r="W551" i="23"/>
  <c r="S531" i="23"/>
  <c r="W531" i="23"/>
  <c r="O531" i="23"/>
  <c r="Q498" i="23"/>
  <c r="Y498" i="23"/>
  <c r="S498" i="23"/>
  <c r="O498" i="23"/>
  <c r="W496" i="23"/>
  <c r="I496" i="23"/>
  <c r="Y496" i="23"/>
  <c r="S496" i="23"/>
  <c r="K493" i="23"/>
  <c r="W493" i="23"/>
  <c r="S493" i="23"/>
  <c r="I476" i="23"/>
  <c r="Y476" i="23"/>
  <c r="U476" i="23"/>
  <c r="S476" i="23"/>
  <c r="M467" i="23"/>
  <c r="O467" i="23"/>
  <c r="K467" i="23"/>
  <c r="W467" i="23"/>
  <c r="U467" i="23"/>
  <c r="K461" i="23"/>
  <c r="AA461" i="23"/>
  <c r="W461" i="23"/>
  <c r="U423" i="23"/>
  <c r="S423" i="23"/>
  <c r="Q423" i="23"/>
  <c r="M344" i="23"/>
  <c r="W344" i="23"/>
  <c r="U344" i="23"/>
  <c r="S344" i="23"/>
  <c r="K338" i="23"/>
  <c r="S338" i="23"/>
  <c r="W333" i="23"/>
  <c r="Q333" i="23"/>
  <c r="Y333" i="23"/>
  <c r="S333" i="23"/>
  <c r="O333" i="23"/>
  <c r="U333" i="23"/>
  <c r="M333" i="23"/>
  <c r="O296" i="23"/>
  <c r="U296" i="23"/>
  <c r="AA296" i="23"/>
  <c r="Y296" i="23"/>
  <c r="K296" i="23"/>
  <c r="I296" i="23"/>
  <c r="Y268" i="23"/>
  <c r="I268" i="23"/>
  <c r="K260" i="23"/>
  <c r="I260" i="23"/>
  <c r="AA260" i="23"/>
  <c r="Q260" i="23"/>
  <c r="S260" i="23"/>
  <c r="O260" i="23"/>
  <c r="Y260" i="23"/>
  <c r="AK179" i="23"/>
  <c r="AJ179" i="23"/>
  <c r="K161" i="23"/>
  <c r="I161" i="23"/>
  <c r="W161" i="23"/>
  <c r="AA89" i="23"/>
  <c r="Q89" i="23"/>
  <c r="K89" i="23"/>
  <c r="S89" i="23"/>
  <c r="U89" i="23"/>
  <c r="U66" i="23"/>
  <c r="Q66" i="23"/>
  <c r="Y66" i="23"/>
  <c r="K66" i="23"/>
  <c r="M66" i="23"/>
  <c r="W66" i="23"/>
  <c r="S66" i="23"/>
  <c r="AA66" i="23"/>
  <c r="O66" i="23"/>
  <c r="AK26" i="23"/>
  <c r="AJ26" i="23"/>
  <c r="AA677" i="23"/>
  <c r="K677" i="23"/>
  <c r="Y674" i="23"/>
  <c r="S674" i="23"/>
  <c r="AJ672" i="23"/>
  <c r="O650" i="23"/>
  <c r="S650" i="23"/>
  <c r="Q603" i="23"/>
  <c r="U603" i="23"/>
  <c r="S603" i="23"/>
  <c r="Y602" i="23"/>
  <c r="W594" i="23"/>
  <c r="I594" i="23"/>
  <c r="AA594" i="23"/>
  <c r="Y590" i="23"/>
  <c r="M590" i="23"/>
  <c r="I586" i="23"/>
  <c r="O586" i="23"/>
  <c r="O576" i="23"/>
  <c r="M576" i="23"/>
  <c r="AA561" i="23"/>
  <c r="S561" i="23"/>
  <c r="M561" i="23"/>
  <c r="Q545" i="23"/>
  <c r="M545" i="23"/>
  <c r="S545" i="23"/>
  <c r="S525" i="23"/>
  <c r="Q525" i="23"/>
  <c r="Q514" i="23"/>
  <c r="W512" i="23"/>
  <c r="I512" i="23"/>
  <c r="AA512" i="23"/>
  <c r="Y512" i="23"/>
  <c r="W511" i="23"/>
  <c r="AA511" i="23"/>
  <c r="O511" i="23"/>
  <c r="I502" i="23"/>
  <c r="U502" i="23"/>
  <c r="Q502" i="23"/>
  <c r="Y502" i="23"/>
  <c r="AA496" i="23"/>
  <c r="K485" i="23"/>
  <c r="S485" i="23"/>
  <c r="Q485" i="23"/>
  <c r="S475" i="23"/>
  <c r="I470" i="23"/>
  <c r="Q470" i="23"/>
  <c r="AA467" i="23"/>
  <c r="K436" i="23"/>
  <c r="M436" i="23"/>
  <c r="AA427" i="23"/>
  <c r="I427" i="23"/>
  <c r="K426" i="23"/>
  <c r="U426" i="23"/>
  <c r="AA426" i="23"/>
  <c r="S426" i="23"/>
  <c r="O426" i="23"/>
  <c r="AA344" i="23"/>
  <c r="U336" i="23"/>
  <c r="O336" i="23"/>
  <c r="S336" i="23"/>
  <c r="I336" i="23"/>
  <c r="AA336" i="23"/>
  <c r="AJ327" i="23"/>
  <c r="M321" i="23"/>
  <c r="S321" i="23"/>
  <c r="K321" i="23"/>
  <c r="Y321" i="23"/>
  <c r="W321" i="23"/>
  <c r="W296" i="23"/>
  <c r="AJ266" i="23"/>
  <c r="O262" i="23"/>
  <c r="U262" i="23"/>
  <c r="O254" i="23"/>
  <c r="Y239" i="23"/>
  <c r="Q239" i="23"/>
  <c r="U235" i="23"/>
  <c r="M212" i="23"/>
  <c r="AA212" i="23"/>
  <c r="K212" i="23"/>
  <c r="U212" i="23"/>
  <c r="U195" i="23"/>
  <c r="I195" i="23"/>
  <c r="AA195" i="23"/>
  <c r="O195" i="23"/>
  <c r="K195" i="23"/>
  <c r="W195" i="23"/>
  <c r="S195" i="23"/>
  <c r="K186" i="23"/>
  <c r="AA186" i="23"/>
  <c r="M186" i="23"/>
  <c r="S185" i="23"/>
  <c r="AK164" i="23"/>
  <c r="AJ164" i="23"/>
  <c r="S142" i="23"/>
  <c r="Q142" i="23"/>
  <c r="O142" i="23"/>
  <c r="Y142" i="23"/>
  <c r="U142" i="23"/>
  <c r="AA71" i="23"/>
  <c r="K71" i="23"/>
  <c r="AJ19" i="23"/>
  <c r="K509" i="23"/>
  <c r="W509" i="23"/>
  <c r="S509" i="23"/>
  <c r="W504" i="23"/>
  <c r="S504" i="23"/>
  <c r="Q504" i="23"/>
  <c r="I482" i="23"/>
  <c r="W482" i="23"/>
  <c r="S482" i="23"/>
  <c r="Q331" i="23"/>
  <c r="W331" i="23"/>
  <c r="O331" i="23"/>
  <c r="K331" i="23"/>
  <c r="S322" i="23"/>
  <c r="U322" i="23"/>
  <c r="Y322" i="23"/>
  <c r="O301" i="23"/>
  <c r="Q301" i="23"/>
  <c r="K279" i="23"/>
  <c r="Y279" i="23"/>
  <c r="M279" i="23"/>
  <c r="I279" i="23"/>
  <c r="I275" i="23"/>
  <c r="AA275" i="23"/>
  <c r="K220" i="23"/>
  <c r="I220" i="23"/>
  <c r="U220" i="23"/>
  <c r="AA220" i="23"/>
  <c r="Y220" i="23"/>
  <c r="AJ200" i="23"/>
  <c r="M196" i="23"/>
  <c r="O196" i="23"/>
  <c r="W196" i="23"/>
  <c r="U196" i="23"/>
  <c r="AK194" i="23"/>
  <c r="AJ194" i="23"/>
  <c r="M178" i="23"/>
  <c r="K178" i="23"/>
  <c r="U178" i="23"/>
  <c r="I178" i="23"/>
  <c r="O170" i="23"/>
  <c r="S170" i="23"/>
  <c r="M131" i="23"/>
  <c r="W131" i="23"/>
  <c r="AA131" i="23"/>
  <c r="K112" i="23"/>
  <c r="O112" i="23"/>
  <c r="Y111" i="23"/>
  <c r="W111" i="23"/>
  <c r="W64" i="23"/>
  <c r="S64" i="23"/>
  <c r="U64" i="23"/>
  <c r="Y64" i="23"/>
  <c r="Q64" i="23"/>
  <c r="O62" i="23"/>
  <c r="U62" i="23"/>
  <c r="Y62" i="23"/>
  <c r="K24" i="23"/>
  <c r="S24" i="23"/>
  <c r="U24" i="23"/>
  <c r="I11" i="23"/>
  <c r="M11" i="23"/>
  <c r="S11" i="23"/>
  <c r="K11" i="23"/>
  <c r="AA11" i="23"/>
  <c r="W11" i="23"/>
  <c r="AJ66" i="23"/>
  <c r="M39" i="23"/>
  <c r="S39" i="23"/>
  <c r="U38" i="23"/>
  <c r="Q38" i="23"/>
  <c r="O38" i="23"/>
  <c r="S38" i="23"/>
  <c r="W9" i="23"/>
  <c r="S9" i="23"/>
  <c r="I9" i="23"/>
  <c r="AA9" i="23"/>
  <c r="Y9" i="23"/>
  <c r="AJ1172" i="23"/>
  <c r="AJ1093" i="23"/>
  <c r="AJ1078" i="23"/>
  <c r="AJ1058" i="23"/>
  <c r="AJ1057" i="23"/>
  <c r="AJ1029" i="23"/>
  <c r="AJ935" i="23"/>
  <c r="AJ921" i="23"/>
  <c r="AJ814" i="23"/>
  <c r="AJ798" i="23"/>
  <c r="AJ794" i="23"/>
  <c r="Y679" i="23"/>
  <c r="W679" i="23"/>
  <c r="AJ664" i="23"/>
  <c r="U663" i="23"/>
  <c r="Q663" i="23"/>
  <c r="O663" i="23"/>
  <c r="M651" i="23"/>
  <c r="S651" i="23"/>
  <c r="O651" i="23"/>
  <c r="U639" i="23"/>
  <c r="W639" i="23"/>
  <c r="S639" i="23"/>
  <c r="AJ621" i="23"/>
  <c r="K562" i="23"/>
  <c r="Y562" i="23"/>
  <c r="S562" i="23"/>
  <c r="I548" i="23"/>
  <c r="W548" i="23"/>
  <c r="U548" i="23"/>
  <c r="W528" i="23"/>
  <c r="S528" i="23"/>
  <c r="K497" i="23"/>
  <c r="M497" i="23"/>
  <c r="W440" i="23"/>
  <c r="AA440" i="23"/>
  <c r="W302" i="23"/>
  <c r="AA302" i="23"/>
  <c r="M302" i="23"/>
  <c r="Q293" i="23"/>
  <c r="O293" i="23"/>
  <c r="M285" i="23"/>
  <c r="Q285" i="23"/>
  <c r="Y249" i="23"/>
  <c r="O249" i="23"/>
  <c r="Q227" i="23"/>
  <c r="K227" i="23"/>
  <c r="S227" i="23"/>
  <c r="M227" i="23"/>
  <c r="M176" i="23"/>
  <c r="Q176" i="23"/>
  <c r="W176" i="23"/>
  <c r="U176" i="23"/>
  <c r="K176" i="23"/>
  <c r="I176" i="23"/>
  <c r="Y164" i="23"/>
  <c r="I164" i="23"/>
  <c r="W164" i="23"/>
  <c r="S164" i="23"/>
  <c r="O150" i="23"/>
  <c r="Y150" i="23"/>
  <c r="I150" i="23"/>
  <c r="M139" i="23"/>
  <c r="K139" i="23"/>
  <c r="W139" i="23"/>
  <c r="O139" i="23"/>
  <c r="U139" i="23"/>
  <c r="I124" i="23"/>
  <c r="S124" i="23"/>
  <c r="W124" i="23"/>
  <c r="I116" i="23"/>
  <c r="W116" i="23"/>
  <c r="M87" i="23"/>
  <c r="K87" i="23"/>
  <c r="W87" i="23"/>
  <c r="O87" i="23"/>
  <c r="I82" i="23"/>
  <c r="Y82" i="23"/>
  <c r="S82" i="23"/>
  <c r="Q82" i="23"/>
  <c r="Y75" i="23"/>
  <c r="W75" i="23"/>
  <c r="O69" i="23"/>
  <c r="K69" i="23"/>
  <c r="W69" i="23"/>
  <c r="W56" i="23"/>
  <c r="Y56" i="23"/>
  <c r="M56" i="23"/>
  <c r="AA56" i="23"/>
  <c r="O56" i="23"/>
  <c r="K56" i="23"/>
  <c r="AJ678" i="23"/>
  <c r="AJ608" i="23"/>
  <c r="AJ577" i="23"/>
  <c r="AJ558" i="23"/>
  <c r="AJ465" i="23"/>
  <c r="K272" i="23"/>
  <c r="S272" i="23"/>
  <c r="W270" i="23"/>
  <c r="U270" i="23"/>
  <c r="Q265" i="23"/>
  <c r="O265" i="23"/>
  <c r="AJ251" i="23"/>
  <c r="I237" i="23"/>
  <c r="Y237" i="23"/>
  <c r="AJ184" i="23"/>
  <c r="I168" i="23"/>
  <c r="AA168" i="23"/>
  <c r="Q167" i="23"/>
  <c r="W167" i="23"/>
  <c r="M155" i="23"/>
  <c r="Y155" i="23"/>
  <c r="K155" i="23"/>
  <c r="S155" i="23"/>
  <c r="S143" i="23"/>
  <c r="M143" i="23"/>
  <c r="I136" i="23"/>
  <c r="AA136" i="23"/>
  <c r="Q136" i="23"/>
  <c r="S136" i="23"/>
  <c r="U136" i="23"/>
  <c r="I126" i="23"/>
  <c r="S126" i="23"/>
  <c r="AK87" i="23"/>
  <c r="AJ87" i="23"/>
  <c r="AJ81" i="23"/>
  <c r="AJ73" i="23"/>
  <c r="W72" i="23"/>
  <c r="Q72" i="23"/>
  <c r="Y72" i="23"/>
  <c r="S72" i="23"/>
  <c r="U72" i="23"/>
  <c r="O32" i="23"/>
  <c r="U32" i="23"/>
  <c r="AA32" i="23"/>
  <c r="AJ686" i="23"/>
  <c r="AJ587" i="23"/>
  <c r="AJ582" i="23"/>
  <c r="AJ575" i="23"/>
  <c r="AJ519" i="23"/>
  <c r="AJ484" i="23"/>
  <c r="M328" i="23"/>
  <c r="S328" i="23"/>
  <c r="Y328" i="23"/>
  <c r="I319" i="23"/>
  <c r="O319" i="23"/>
  <c r="M297" i="23"/>
  <c r="S297" i="23"/>
  <c r="M282" i="23"/>
  <c r="W282" i="23"/>
  <c r="S213" i="23"/>
  <c r="W213" i="23"/>
  <c r="S197" i="23"/>
  <c r="W197" i="23"/>
  <c r="K194" i="23"/>
  <c r="I194" i="23"/>
  <c r="Y194" i="23"/>
  <c r="AJ146" i="23"/>
  <c r="AJ136" i="23"/>
  <c r="AK136" i="23"/>
  <c r="U127" i="23"/>
  <c r="S127" i="23"/>
  <c r="W117" i="23"/>
  <c r="U117" i="23"/>
  <c r="W100" i="23"/>
  <c r="S100" i="23"/>
  <c r="U100" i="23"/>
  <c r="AA59" i="23"/>
  <c r="I59" i="23"/>
  <c r="W59" i="23"/>
  <c r="AA41" i="23"/>
  <c r="M41" i="23"/>
  <c r="I41" i="23"/>
  <c r="K41" i="23"/>
  <c r="O13" i="23"/>
  <c r="Q13" i="23"/>
  <c r="AJ148" i="23"/>
  <c r="I132" i="23"/>
  <c r="W132" i="23"/>
  <c r="Q110" i="23"/>
  <c r="U110" i="23"/>
  <c r="Q106" i="23"/>
  <c r="S106" i="23"/>
  <c r="AJ46" i="23"/>
  <c r="W45" i="23"/>
  <c r="K45" i="23"/>
  <c r="U45" i="23"/>
  <c r="M138" i="23"/>
  <c r="I138" i="23"/>
  <c r="U138" i="23"/>
  <c r="M104" i="23"/>
  <c r="W104" i="23"/>
  <c r="M95" i="23"/>
  <c r="K95" i="23"/>
  <c r="W95" i="23"/>
  <c r="AJ90" i="23"/>
  <c r="AJ88" i="23"/>
  <c r="K86" i="23"/>
  <c r="I86" i="23"/>
  <c r="S86" i="23"/>
  <c r="W25" i="23"/>
  <c r="I25" i="23"/>
  <c r="O25" i="23"/>
  <c r="I8" i="23"/>
  <c r="Q8" i="23"/>
  <c r="W8" i="23"/>
  <c r="AJ428" i="23"/>
  <c r="M424" i="23"/>
  <c r="AJ423" i="23"/>
  <c r="AJ319" i="23"/>
  <c r="M318" i="23"/>
  <c r="M310" i="23"/>
  <c r="Y306" i="23"/>
  <c r="I294" i="23"/>
  <c r="I289" i="23"/>
  <c r="M277" i="23"/>
  <c r="O271" i="23"/>
  <c r="O230" i="23"/>
  <c r="M226" i="23"/>
  <c r="M218" i="23"/>
  <c r="S215" i="23"/>
  <c r="Q208" i="23"/>
  <c r="K181" i="23"/>
  <c r="M158" i="23"/>
  <c r="I147" i="23"/>
  <c r="AA144" i="23"/>
  <c r="I144" i="23"/>
  <c r="AJ100" i="23"/>
  <c r="AJ80" i="23"/>
  <c r="AJ422" i="23"/>
  <c r="AJ340" i="23"/>
  <c r="AJ328" i="23"/>
  <c r="AJ292" i="23"/>
  <c r="O48" i="23"/>
  <c r="M17" i="23"/>
  <c r="AE1418" i="23"/>
  <c r="AJ1401" i="23"/>
  <c r="AJ1390" i="23"/>
  <c r="AF1388" i="23"/>
  <c r="AG1338" i="23"/>
  <c r="AG1334" i="23"/>
  <c r="AE1322" i="23"/>
  <c r="AJ1319" i="23"/>
  <c r="AE1299" i="23"/>
  <c r="AL1289" i="23"/>
  <c r="AJ1279" i="23"/>
  <c r="AL1271" i="23"/>
  <c r="AG1267" i="23"/>
  <c r="AJ1259" i="23"/>
  <c r="AF1246" i="23"/>
  <c r="AE1212" i="23"/>
  <c r="AG1180" i="23"/>
  <c r="AF1179" i="23"/>
  <c r="AL1168" i="23"/>
  <c r="AL1167" i="23"/>
  <c r="AG1134" i="23"/>
  <c r="AF1128" i="23"/>
  <c r="AE1090" i="23"/>
  <c r="AG1090" i="23"/>
  <c r="AF1067" i="23"/>
  <c r="AE1046" i="23"/>
  <c r="AG1046" i="23"/>
  <c r="AE1034" i="23"/>
  <c r="AE1021" i="23"/>
  <c r="AF1021" i="23"/>
  <c r="AG1009" i="23"/>
  <c r="AF996" i="23"/>
  <c r="AG996" i="23"/>
  <c r="AL994" i="23"/>
  <c r="AJ952" i="23"/>
  <c r="AL952" i="23"/>
  <c r="AL939" i="23"/>
  <c r="AJ939" i="23"/>
  <c r="AE910" i="23"/>
  <c r="AF910" i="23"/>
  <c r="AE902" i="23"/>
  <c r="AF902" i="23"/>
  <c r="AJ876" i="23"/>
  <c r="AL876" i="23"/>
  <c r="AE866" i="23"/>
  <c r="AF866" i="23"/>
  <c r="AJ800" i="23"/>
  <c r="AL800" i="23"/>
  <c r="AE777" i="23"/>
  <c r="AF777" i="23"/>
  <c r="AL752" i="23"/>
  <c r="AJ752" i="23"/>
  <c r="AL751" i="23"/>
  <c r="AJ725" i="23"/>
  <c r="AL725" i="23"/>
  <c r="AE1096" i="23"/>
  <c r="AG1096" i="23"/>
  <c r="AE1078" i="23"/>
  <c r="AG1078" i="23"/>
  <c r="AE986" i="23"/>
  <c r="AF986" i="23"/>
  <c r="AF980" i="23"/>
  <c r="AG980" i="23"/>
  <c r="AF952" i="23"/>
  <c r="AG952" i="23"/>
  <c r="AE898" i="23"/>
  <c r="AF898" i="23"/>
  <c r="AG800" i="23"/>
  <c r="AE800" i="23"/>
  <c r="AF800" i="23"/>
  <c r="AF793" i="23"/>
  <c r="AG793" i="23"/>
  <c r="AJ765" i="23"/>
  <c r="AL765" i="23"/>
  <c r="AF749" i="23"/>
  <c r="AG749" i="23"/>
  <c r="AL1407" i="23"/>
  <c r="AE1402" i="23"/>
  <c r="AF1396" i="23"/>
  <c r="AG1387" i="23"/>
  <c r="AL1385" i="23"/>
  <c r="AE1381" i="23"/>
  <c r="AJ1377" i="23"/>
  <c r="AE1352" i="23"/>
  <c r="AF1343" i="23"/>
  <c r="AF1341" i="23"/>
  <c r="AG1309" i="23"/>
  <c r="AJ1283" i="23"/>
  <c r="AG1279" i="23"/>
  <c r="AF1278" i="23"/>
  <c r="AL1241" i="23"/>
  <c r="AE1234" i="23"/>
  <c r="AL1212" i="23"/>
  <c r="AG1208" i="23"/>
  <c r="AJ1202" i="23"/>
  <c r="AF1192" i="23"/>
  <c r="AE1184" i="23"/>
  <c r="AJ1176" i="23"/>
  <c r="AE1167" i="23"/>
  <c r="AF1167" i="23"/>
  <c r="AG1156" i="23"/>
  <c r="AG1155" i="23"/>
  <c r="AG1143" i="23"/>
  <c r="AE1116" i="23"/>
  <c r="AF1082" i="23"/>
  <c r="AE1082" i="23"/>
  <c r="AF1077" i="23"/>
  <c r="AJ1030" i="23"/>
  <c r="AL1030" i="23"/>
  <c r="AF1025" i="23"/>
  <c r="AL1014" i="23"/>
  <c r="AL990" i="23"/>
  <c r="AG988" i="23"/>
  <c r="AF974" i="23"/>
  <c r="AE974" i="23"/>
  <c r="AE949" i="23"/>
  <c r="AG949" i="23"/>
  <c r="AE939" i="23"/>
  <c r="AG939" i="23"/>
  <c r="AG879" i="23"/>
  <c r="AF879" i="23"/>
  <c r="AG863" i="23"/>
  <c r="AE863" i="23"/>
  <c r="AF863" i="23"/>
  <c r="AF831" i="23"/>
  <c r="AE831" i="23"/>
  <c r="AE796" i="23"/>
  <c r="AF796" i="23"/>
  <c r="AJ786" i="23"/>
  <c r="AL786" i="23"/>
  <c r="AJ783" i="23"/>
  <c r="AL769" i="23"/>
  <c r="AJ769" i="23"/>
  <c r="AE751" i="23"/>
  <c r="AG751" i="23"/>
  <c r="AE698" i="23"/>
  <c r="AF698" i="23"/>
  <c r="AG698" i="23"/>
  <c r="AG1393" i="23"/>
  <c r="AL1117" i="23"/>
  <c r="AJ1117" i="23"/>
  <c r="AE1002" i="23"/>
  <c r="AF1002" i="23"/>
  <c r="AF946" i="23"/>
  <c r="AE946" i="23"/>
  <c r="AG946" i="23"/>
  <c r="AE909" i="23"/>
  <c r="AG909" i="23"/>
  <c r="AE870" i="23"/>
  <c r="AG870" i="23"/>
  <c r="AF809" i="23"/>
  <c r="AE809" i="23"/>
  <c r="AE776" i="23"/>
  <c r="AG776" i="23"/>
  <c r="AE769" i="23"/>
  <c r="AG769" i="23"/>
  <c r="AE702" i="23"/>
  <c r="AF702" i="23"/>
  <c r="AG702" i="23"/>
  <c r="AL1420" i="23"/>
  <c r="AE1413" i="23"/>
  <c r="AF1409" i="23"/>
  <c r="AF1404" i="23"/>
  <c r="AG1395" i="23"/>
  <c r="AF1393" i="23"/>
  <c r="AE1359" i="23"/>
  <c r="AG1356" i="23"/>
  <c r="AG1353" i="23"/>
  <c r="AL1340" i="23"/>
  <c r="AG1326" i="23"/>
  <c r="AJ1322" i="23"/>
  <c r="AG1318" i="23"/>
  <c r="AE1310" i="23"/>
  <c r="AJ1299" i="23"/>
  <c r="AE1291" i="23"/>
  <c r="AG1283" i="23"/>
  <c r="AF1270" i="23"/>
  <c r="AF1258" i="23"/>
  <c r="AG1241" i="23"/>
  <c r="AG1230" i="23"/>
  <c r="AG1204" i="23"/>
  <c r="AG1183" i="23"/>
  <c r="AG1172" i="23"/>
  <c r="AG1168" i="23"/>
  <c r="AE1127" i="23"/>
  <c r="AF1127" i="23"/>
  <c r="AF1119" i="23"/>
  <c r="AE1098" i="23"/>
  <c r="AG1098" i="23"/>
  <c r="AF1075" i="23"/>
  <c r="AJ1051" i="23"/>
  <c r="AE1045" i="23"/>
  <c r="AF1045" i="23"/>
  <c r="AF1030" i="23"/>
  <c r="AG1030" i="23"/>
  <c r="AE1006" i="23"/>
  <c r="AL923" i="23"/>
  <c r="AJ923" i="23"/>
  <c r="AE893" i="23"/>
  <c r="AG893" i="23"/>
  <c r="AE811" i="23"/>
  <c r="AG811" i="23"/>
  <c r="AE808" i="23"/>
  <c r="AE783" i="23"/>
  <c r="AF783" i="23"/>
  <c r="AF1386" i="23"/>
  <c r="AF1356" i="23"/>
  <c r="AL1342" i="23"/>
  <c r="AF1326" i="23"/>
  <c r="AF1318" i="23"/>
  <c r="AJ1287" i="23"/>
  <c r="AF1283" i="23"/>
  <c r="AG1266" i="23"/>
  <c r="AJ1234" i="23"/>
  <c r="AF1230" i="23"/>
  <c r="AF1204" i="23"/>
  <c r="AL1180" i="23"/>
  <c r="AF1168" i="23"/>
  <c r="AL1090" i="23"/>
  <c r="AE1086" i="23"/>
  <c r="AG1086" i="23"/>
  <c r="AE1058" i="23"/>
  <c r="AG1058" i="23"/>
  <c r="AG1057" i="23"/>
  <c r="AL1037" i="23"/>
  <c r="AE1018" i="23"/>
  <c r="AF1018" i="23"/>
  <c r="AF1014" i="23"/>
  <c r="AE969" i="23"/>
  <c r="AG969" i="23"/>
  <c r="AE968" i="23"/>
  <c r="AG968" i="23"/>
  <c r="AL898" i="23"/>
  <c r="AE874" i="23"/>
  <c r="AG874" i="23"/>
  <c r="AG855" i="23"/>
  <c r="AF855" i="23"/>
  <c r="AE849" i="23"/>
  <c r="AF849" i="23"/>
  <c r="AG849" i="23"/>
  <c r="AL829" i="23"/>
  <c r="AJ829" i="23"/>
  <c r="AJ791" i="23"/>
  <c r="AL791" i="23"/>
  <c r="AJ719" i="23"/>
  <c r="AL719" i="23"/>
  <c r="AG1420" i="23"/>
  <c r="AG1412" i="23"/>
  <c r="AG1408" i="23"/>
  <c r="AG1403" i="23"/>
  <c r="AG1400" i="23"/>
  <c r="AE1386" i="23"/>
  <c r="AG1379" i="23"/>
  <c r="AF1370" i="23"/>
  <c r="AJ1359" i="23"/>
  <c r="AL1346" i="23"/>
  <c r="AJ1336" i="23"/>
  <c r="AG1322" i="23"/>
  <c r="AG1302" i="23"/>
  <c r="AG1299" i="23"/>
  <c r="AG1287" i="23"/>
  <c r="AF1266" i="23"/>
  <c r="AG1212" i="23"/>
  <c r="AG1200" i="23"/>
  <c r="AL1192" i="23"/>
  <c r="AL1164" i="23"/>
  <c r="AL1131" i="23"/>
  <c r="AJ1128" i="23"/>
  <c r="AL1128" i="23"/>
  <c r="AL1116" i="23"/>
  <c r="AE1105" i="23"/>
  <c r="AF1105" i="23"/>
  <c r="AL1102" i="23"/>
  <c r="AJ1101" i="23"/>
  <c r="AL1101" i="23"/>
  <c r="AL1084" i="23"/>
  <c r="AL1078" i="23"/>
  <c r="AJ1062" i="23"/>
  <c r="AL1062" i="23"/>
  <c r="AF1057" i="23"/>
  <c r="AL1038" i="23"/>
  <c r="AE1017" i="23"/>
  <c r="AF1017" i="23"/>
  <c r="AE1014" i="23"/>
  <c r="AE985" i="23"/>
  <c r="AF985" i="23"/>
  <c r="AE958" i="23"/>
  <c r="AL926" i="23"/>
  <c r="AF857" i="23"/>
  <c r="AG847" i="23"/>
  <c r="AE847" i="23"/>
  <c r="AG773" i="23"/>
  <c r="AF773" i="23"/>
  <c r="AL766" i="23"/>
  <c r="AJ766" i="23"/>
  <c r="AJ741" i="23"/>
  <c r="AG736" i="23"/>
  <c r="AF736" i="23"/>
  <c r="AF1418" i="23"/>
  <c r="AL1389" i="23"/>
  <c r="AG1388" i="23"/>
  <c r="AL1362" i="23"/>
  <c r="AL1196" i="23"/>
  <c r="AG1179" i="23"/>
  <c r="AF1144" i="23"/>
  <c r="AE1144" i="23"/>
  <c r="AE1139" i="23"/>
  <c r="AG1139" i="23"/>
  <c r="AL1132" i="23"/>
  <c r="AG1128" i="23"/>
  <c r="AJ1106" i="23"/>
  <c r="AL1106" i="23"/>
  <c r="AE1088" i="23"/>
  <c r="AF1088" i="23"/>
  <c r="AL1013" i="23"/>
  <c r="AF978" i="23"/>
  <c r="AE978" i="23"/>
  <c r="AG978" i="23"/>
  <c r="AE922" i="23"/>
  <c r="AF922" i="23"/>
  <c r="AG919" i="23"/>
  <c r="AF919" i="23"/>
  <c r="AG902" i="23"/>
  <c r="AL883" i="23"/>
  <c r="AJ883" i="23"/>
  <c r="AE841" i="23"/>
  <c r="AF841" i="23"/>
  <c r="AF821" i="23"/>
  <c r="AE821" i="23"/>
  <c r="AG804" i="23"/>
  <c r="AE804" i="23"/>
  <c r="AE787" i="23"/>
  <c r="AG787" i="23"/>
  <c r="AG777" i="23"/>
  <c r="AJ723" i="23"/>
  <c r="AL723" i="23"/>
  <c r="AE719" i="23"/>
  <c r="AF719" i="23"/>
  <c r="AF608" i="23"/>
  <c r="AE608" i="23"/>
  <c r="AG604" i="23"/>
  <c r="AF580" i="23"/>
  <c r="AE580" i="23"/>
  <c r="AL565" i="23"/>
  <c r="AJ565" i="23"/>
  <c r="AE502" i="23"/>
  <c r="AG502" i="23"/>
  <c r="AG485" i="23"/>
  <c r="AG445" i="23"/>
  <c r="AF445" i="23"/>
  <c r="AL328" i="23"/>
  <c r="AL231" i="23"/>
  <c r="AJ231" i="23"/>
  <c r="AG1164" i="23"/>
  <c r="AG1147" i="23"/>
  <c r="AG1084" i="23"/>
  <c r="AG1074" i="23"/>
  <c r="AG1061" i="23"/>
  <c r="AL1050" i="23"/>
  <c r="AG962" i="23"/>
  <c r="AJ942" i="23"/>
  <c r="AF807" i="23"/>
  <c r="AL782" i="23"/>
  <c r="AG772" i="23"/>
  <c r="AG743" i="23"/>
  <c r="AG696" i="23"/>
  <c r="AL686" i="23"/>
  <c r="AL670" i="23"/>
  <c r="AJ634" i="23"/>
  <c r="AG610" i="23"/>
  <c r="AF604" i="23"/>
  <c r="AL598" i="23"/>
  <c r="AJ598" i="23"/>
  <c r="AF570" i="23"/>
  <c r="AE570" i="23"/>
  <c r="AG537" i="23"/>
  <c r="AE537" i="23"/>
  <c r="AG535" i="23"/>
  <c r="AE485" i="23"/>
  <c r="AG469" i="23"/>
  <c r="AE454" i="23"/>
  <c r="AG454" i="23"/>
  <c r="AE434" i="23"/>
  <c r="AF433" i="23"/>
  <c r="AG429" i="23"/>
  <c r="AF429" i="23"/>
  <c r="AL428" i="23"/>
  <c r="AG345" i="23"/>
  <c r="AE345" i="23"/>
  <c r="AL343" i="23"/>
  <c r="AJ316" i="23"/>
  <c r="AG249" i="23"/>
  <c r="AF249" i="23"/>
  <c r="AG198" i="23"/>
  <c r="AF198" i="23"/>
  <c r="AE508" i="23"/>
  <c r="AF508" i="23"/>
  <c r="AF458" i="23"/>
  <c r="AE458" i="23"/>
  <c r="AJ293" i="23"/>
  <c r="AL293" i="23"/>
  <c r="AE236" i="23"/>
  <c r="AG236" i="23"/>
  <c r="AJ1059" i="23"/>
  <c r="AJ1042" i="23"/>
  <c r="AL989" i="23"/>
  <c r="AJ931" i="23"/>
  <c r="AG850" i="23"/>
  <c r="AJ835" i="23"/>
  <c r="AF825" i="23"/>
  <c r="AF784" i="23"/>
  <c r="AF701" i="23"/>
  <c r="AG697" i="23"/>
  <c r="AF695" i="23"/>
  <c r="AG670" i="23"/>
  <c r="AJ641" i="23"/>
  <c r="AL641" i="23"/>
  <c r="AG634" i="23"/>
  <c r="AJ630" i="23"/>
  <c r="AE614" i="23"/>
  <c r="AE590" i="23"/>
  <c r="AF564" i="23"/>
  <c r="AE564" i="23"/>
  <c r="AE545" i="23"/>
  <c r="AL536" i="23"/>
  <c r="AE525" i="23"/>
  <c r="AF525" i="23"/>
  <c r="AG509" i="23"/>
  <c r="AE468" i="23"/>
  <c r="AG468" i="23"/>
  <c r="AJ462" i="23"/>
  <c r="AJ459" i="23"/>
  <c r="AE453" i="23"/>
  <c r="AE428" i="23"/>
  <c r="AG428" i="23"/>
  <c r="AJ427" i="23"/>
  <c r="AE339" i="23"/>
  <c r="AF339" i="23"/>
  <c r="AF333" i="23"/>
  <c r="AG333" i="23"/>
  <c r="AG322" i="23"/>
  <c r="AF291" i="23"/>
  <c r="AL290" i="23"/>
  <c r="AJ290" i="23"/>
  <c r="AG286" i="23"/>
  <c r="AG285" i="23"/>
  <c r="AF285" i="23"/>
  <c r="AE278" i="23"/>
  <c r="AE257" i="23"/>
  <c r="AF257" i="23"/>
  <c r="AG257" i="23"/>
  <c r="AF227" i="23"/>
  <c r="AE227" i="23"/>
  <c r="AG690" i="23"/>
  <c r="AG678" i="23"/>
  <c r="AF674" i="23"/>
  <c r="AE653" i="23"/>
  <c r="AF653" i="23"/>
  <c r="AE628" i="23"/>
  <c r="AG628" i="23"/>
  <c r="AL512" i="23"/>
  <c r="AJ512" i="23"/>
  <c r="AL478" i="23"/>
  <c r="AJ478" i="23"/>
  <c r="AL470" i="23"/>
  <c r="AJ470" i="23"/>
  <c r="AF302" i="23"/>
  <c r="AG302" i="23"/>
  <c r="AE302" i="23"/>
  <c r="AF288" i="23"/>
  <c r="AG288" i="23"/>
  <c r="AE288" i="23"/>
  <c r="AJ827" i="23"/>
  <c r="AJ698" i="23"/>
  <c r="AE678" i="23"/>
  <c r="AE674" i="23"/>
  <c r="AF650" i="23"/>
  <c r="AE641" i="23"/>
  <c r="AF641" i="23"/>
  <c r="AF630" i="23"/>
  <c r="AE611" i="23"/>
  <c r="AG611" i="23"/>
  <c r="AL608" i="23"/>
  <c r="AG596" i="23"/>
  <c r="AL581" i="23"/>
  <c r="AJ581" i="23"/>
  <c r="AJ576" i="23"/>
  <c r="AF551" i="23"/>
  <c r="AG551" i="23"/>
  <c r="AE536" i="23"/>
  <c r="AL526" i="23"/>
  <c r="AF506" i="23"/>
  <c r="AE506" i="23"/>
  <c r="AG504" i="23"/>
  <c r="AG501" i="23"/>
  <c r="AF476" i="23"/>
  <c r="AE476" i="23"/>
  <c r="AG470" i="23"/>
  <c r="AJ342" i="23"/>
  <c r="AE318" i="23"/>
  <c r="AL292" i="23"/>
  <c r="AG224" i="23"/>
  <c r="AE224" i="23"/>
  <c r="AE589" i="23"/>
  <c r="AF589" i="23"/>
  <c r="AE557" i="23"/>
  <c r="AG557" i="23"/>
  <c r="AG553" i="23"/>
  <c r="AF553" i="23"/>
  <c r="AG462" i="23"/>
  <c r="AF462" i="23"/>
  <c r="AF296" i="23"/>
  <c r="AG296" i="23"/>
  <c r="AG277" i="23"/>
  <c r="AF277" i="23"/>
  <c r="AE277" i="23"/>
  <c r="AF237" i="23"/>
  <c r="AE237" i="23"/>
  <c r="AG208" i="23"/>
  <c r="AF208" i="23"/>
  <c r="AE633" i="23"/>
  <c r="AF633" i="23"/>
  <c r="AF624" i="23"/>
  <c r="AG624" i="23"/>
  <c r="AJ604" i="23"/>
  <c r="AL604" i="23"/>
  <c r="AE576" i="23"/>
  <c r="AG576" i="23"/>
  <c r="AL510" i="23"/>
  <c r="AJ510" i="23"/>
  <c r="AF477" i="23"/>
  <c r="AG477" i="23"/>
  <c r="AF450" i="23"/>
  <c r="AG450" i="23"/>
  <c r="AE425" i="23"/>
  <c r="AF425" i="23"/>
  <c r="AE342" i="23"/>
  <c r="AF342" i="23"/>
  <c r="AE331" i="23"/>
  <c r="AG331" i="23"/>
  <c r="AF331" i="23"/>
  <c r="AF310" i="23"/>
  <c r="AE310" i="23"/>
  <c r="AF239" i="23"/>
  <c r="AE239" i="23"/>
  <c r="AG239" i="23"/>
  <c r="AE229" i="23"/>
  <c r="AG229" i="23"/>
  <c r="AJ303" i="23"/>
  <c r="AF259" i="23"/>
  <c r="AJ210" i="23"/>
  <c r="AL208" i="23"/>
  <c r="AE205" i="23"/>
  <c r="AL191" i="23"/>
  <c r="AE183" i="23"/>
  <c r="AJ166" i="23"/>
  <c r="AG142" i="23"/>
  <c r="AG140" i="23"/>
  <c r="AJ131" i="23"/>
  <c r="AJ126" i="23"/>
  <c r="AG122" i="23"/>
  <c r="AJ120" i="23"/>
  <c r="AJ115" i="23"/>
  <c r="AE110" i="23"/>
  <c r="AJ98" i="23"/>
  <c r="AG88" i="23"/>
  <c r="AG72" i="23"/>
  <c r="AG68" i="23"/>
  <c r="AJ65" i="23"/>
  <c r="AJ59" i="23"/>
  <c r="AE58" i="23"/>
  <c r="AF52" i="23"/>
  <c r="AL40" i="23"/>
  <c r="AE34" i="23"/>
  <c r="AJ33" i="23"/>
  <c r="AF21" i="23"/>
  <c r="AJ18" i="23"/>
  <c r="AJ201" i="23"/>
  <c r="AL168" i="23"/>
  <c r="AL137" i="23"/>
  <c r="AF126" i="23"/>
  <c r="AF98" i="23"/>
  <c r="AL66" i="23"/>
  <c r="AG49" i="23"/>
  <c r="AG46" i="23"/>
  <c r="AG20" i="23"/>
  <c r="AG235" i="23"/>
  <c r="AJ209" i="23"/>
  <c r="AG187" i="23"/>
  <c r="AG181" i="23"/>
  <c r="AG179" i="23"/>
  <c r="AJ160" i="23"/>
  <c r="AG157" i="23"/>
  <c r="AJ156" i="23"/>
  <c r="AJ154" i="23"/>
  <c r="AG149" i="23"/>
  <c r="AG138" i="23"/>
  <c r="AF135" i="23"/>
  <c r="AG132" i="23"/>
  <c r="AE126" i="23"/>
  <c r="AF117" i="23"/>
  <c r="AE104" i="23"/>
  <c r="AE100" i="23"/>
  <c r="AE98" i="23"/>
  <c r="AF91" i="23"/>
  <c r="AL90" i="23"/>
  <c r="AG62" i="23"/>
  <c r="AF49" i="23"/>
  <c r="AF46" i="23"/>
  <c r="AF20" i="23"/>
  <c r="AJ12" i="23"/>
  <c r="AJ7" i="23"/>
  <c r="AJ196" i="23"/>
  <c r="AE154" i="23"/>
  <c r="AG141" i="23"/>
  <c r="AJ130" i="23"/>
  <c r="AJ129" i="23"/>
  <c r="AE96" i="23"/>
  <c r="AE94" i="23"/>
  <c r="AJ9" i="23"/>
  <c r="AF37" i="23"/>
  <c r="AG34" i="23"/>
  <c r="AL31" i="23"/>
  <c r="AJ496" i="23"/>
  <c r="AE466" i="23"/>
  <c r="AF430" i="23"/>
  <c r="AG326" i="23"/>
  <c r="AE323" i="23"/>
  <c r="AJ322" i="23"/>
  <c r="AJ289" i="23"/>
  <c r="AJ265" i="23"/>
  <c r="AG251" i="23"/>
  <c r="AG222" i="23"/>
  <c r="AF205" i="23"/>
  <c r="AJ193" i="23"/>
  <c r="AJ188" i="23"/>
  <c r="AJ180" i="23"/>
  <c r="AE172" i="23"/>
  <c r="AE162" i="23"/>
  <c r="AG150" i="23"/>
  <c r="AJ145" i="23"/>
  <c r="AE130" i="23"/>
  <c r="AG125" i="23"/>
  <c r="AF99" i="23"/>
  <c r="AJ75" i="23"/>
  <c r="AE71" i="23"/>
  <c r="AG58" i="23"/>
  <c r="AJ58" i="23"/>
  <c r="AE56" i="23"/>
  <c r="AG54" i="23"/>
  <c r="AG52" i="23"/>
  <c r="AG11" i="23"/>
  <c r="U1424" i="23"/>
  <c r="U1398" i="23"/>
  <c r="I1398" i="23"/>
  <c r="K1398" i="23"/>
  <c r="O1398" i="23"/>
  <c r="AJ1392" i="23"/>
  <c r="AL1392" i="23"/>
  <c r="AJ846" i="23"/>
  <c r="AL846" i="23"/>
  <c r="O634" i="23"/>
  <c r="I634" i="23"/>
  <c r="Y634" i="23"/>
  <c r="Q634" i="23"/>
  <c r="S634" i="23"/>
  <c r="AJ436" i="23"/>
  <c r="AL436" i="23"/>
  <c r="S1424" i="23"/>
  <c r="S1423" i="23"/>
  <c r="AF1420" i="23"/>
  <c r="AG1417" i="23"/>
  <c r="K1416" i="23"/>
  <c r="AJ1415" i="23"/>
  <c r="I1415" i="23"/>
  <c r="AJ1414" i="23"/>
  <c r="AL1413" i="23"/>
  <c r="S1413" i="23"/>
  <c r="AE1410" i="23"/>
  <c r="K1410" i="23"/>
  <c r="I1410" i="23"/>
  <c r="AJ1408" i="23"/>
  <c r="AL1408" i="23"/>
  <c r="AG1396" i="23"/>
  <c r="K1394" i="23"/>
  <c r="I1394" i="23"/>
  <c r="Q1394" i="23"/>
  <c r="S1394" i="23"/>
  <c r="AG1392" i="23"/>
  <c r="AJ1380" i="23"/>
  <c r="AL1380" i="23"/>
  <c r="AG1378" i="23"/>
  <c r="AE1378" i="23"/>
  <c r="AJ1375" i="23"/>
  <c r="AL1375" i="23"/>
  <c r="AE1373" i="23"/>
  <c r="AF1373" i="23"/>
  <c r="AG1373" i="23"/>
  <c r="AF1360" i="23"/>
  <c r="AE1360" i="23"/>
  <c r="AE1342" i="23"/>
  <c r="AF1342" i="23"/>
  <c r="AG1342" i="23"/>
  <c r="AJ1331" i="23"/>
  <c r="K1284" i="23"/>
  <c r="I1284" i="23"/>
  <c r="O1284" i="23"/>
  <c r="Q1284" i="23"/>
  <c r="S1284" i="23"/>
  <c r="W1284" i="23"/>
  <c r="AJ1257" i="23"/>
  <c r="AL1257" i="23"/>
  <c r="AE1255" i="23"/>
  <c r="AF1255" i="23"/>
  <c r="AG1255" i="23"/>
  <c r="K1214" i="23"/>
  <c r="I1214" i="23"/>
  <c r="S1214" i="23"/>
  <c r="M1214" i="23"/>
  <c r="O1214" i="23"/>
  <c r="Q1214" i="23"/>
  <c r="U1214" i="23"/>
  <c r="W1214" i="23"/>
  <c r="K1024" i="23"/>
  <c r="O1024" i="23"/>
  <c r="Y1024" i="23"/>
  <c r="I1024" i="23"/>
  <c r="M1024" i="23"/>
  <c r="Q1024" i="23"/>
  <c r="S1024" i="23"/>
  <c r="U1024" i="23"/>
  <c r="W1024" i="23"/>
  <c r="Q1424" i="23"/>
  <c r="Q1423" i="23"/>
  <c r="AJ1419" i="23"/>
  <c r="AA1416" i="23"/>
  <c r="Q1413" i="23"/>
  <c r="AJ1412" i="23"/>
  <c r="AL1412" i="23"/>
  <c r="I1411" i="23"/>
  <c r="Y1411" i="23"/>
  <c r="U1407" i="23"/>
  <c r="Q1407" i="23"/>
  <c r="S1407" i="23"/>
  <c r="AE1405" i="23"/>
  <c r="AF1405" i="23"/>
  <c r="AJ1400" i="23"/>
  <c r="AA1398" i="23"/>
  <c r="AF1394" i="23"/>
  <c r="U1382" i="23"/>
  <c r="AA1382" i="23"/>
  <c r="I1382" i="23"/>
  <c r="K1382" i="23"/>
  <c r="O1382" i="23"/>
  <c r="Q1382" i="23"/>
  <c r="M1363" i="23"/>
  <c r="I1363" i="23"/>
  <c r="U1363" i="23"/>
  <c r="AA1363" i="23"/>
  <c r="AE1362" i="23"/>
  <c r="AG1362" i="23"/>
  <c r="AE1348" i="23"/>
  <c r="AF1348" i="23"/>
  <c r="AG1348" i="23"/>
  <c r="Q1361" i="23"/>
  <c r="AA1361" i="23"/>
  <c r="I1361" i="23"/>
  <c r="S1361" i="23"/>
  <c r="U1361" i="23"/>
  <c r="I1311" i="23"/>
  <c r="O1311" i="23"/>
  <c r="Q1311" i="23"/>
  <c r="S1311" i="23"/>
  <c r="W1311" i="23"/>
  <c r="Y1311" i="23"/>
  <c r="AJ819" i="23"/>
  <c r="AL819" i="23"/>
  <c r="AJ1424" i="23"/>
  <c r="O1424" i="23"/>
  <c r="O1423" i="23"/>
  <c r="S1420" i="23"/>
  <c r="AG1419" i="23"/>
  <c r="W1416" i="23"/>
  <c r="Y1415" i="23"/>
  <c r="K1413" i="23"/>
  <c r="S1411" i="23"/>
  <c r="Y1407" i="23"/>
  <c r="Y1398" i="23"/>
  <c r="AJ1395" i="23"/>
  <c r="AE1394" i="23"/>
  <c r="AE1380" i="23"/>
  <c r="AG1380" i="23"/>
  <c r="U1379" i="23"/>
  <c r="I1379" i="23"/>
  <c r="Y1379" i="23"/>
  <c r="K1379" i="23"/>
  <c r="AA1379" i="23"/>
  <c r="M1379" i="23"/>
  <c r="O1379" i="23"/>
  <c r="AJ1376" i="23"/>
  <c r="AL1376" i="23"/>
  <c r="AJ1365" i="23"/>
  <c r="AL1365" i="23"/>
  <c r="AK1324" i="23"/>
  <c r="AJ1324" i="23"/>
  <c r="K1300" i="23"/>
  <c r="I1300" i="23"/>
  <c r="O1300" i="23"/>
  <c r="Q1300" i="23"/>
  <c r="S1300" i="23"/>
  <c r="W1300" i="23"/>
  <c r="AE1290" i="23"/>
  <c r="AF1290" i="23"/>
  <c r="AG1290" i="23"/>
  <c r="AJ1195" i="23"/>
  <c r="AL1195" i="23"/>
  <c r="I1075" i="23"/>
  <c r="O1075" i="23"/>
  <c r="W1075" i="23"/>
  <c r="Y1075" i="23"/>
  <c r="M1424" i="23"/>
  <c r="M1423" i="23"/>
  <c r="AG1413" i="23"/>
  <c r="I1408" i="23"/>
  <c r="Q1408" i="23"/>
  <c r="S1408" i="23"/>
  <c r="U1399" i="23"/>
  <c r="I1399" i="23"/>
  <c r="S1398" i="23"/>
  <c r="AJ1397" i="23"/>
  <c r="AL1397" i="23"/>
  <c r="U1397" i="23"/>
  <c r="Q1397" i="23"/>
  <c r="S1397" i="23"/>
  <c r="AA1397" i="23"/>
  <c r="K1393" i="23"/>
  <c r="I1393" i="23"/>
  <c r="S1393" i="23"/>
  <c r="Y1393" i="23"/>
  <c r="AE1385" i="23"/>
  <c r="AF1385" i="23"/>
  <c r="AG1385" i="23"/>
  <c r="K1378" i="23"/>
  <c r="I1378" i="23"/>
  <c r="Q1378" i="23"/>
  <c r="S1378" i="23"/>
  <c r="W1378" i="23"/>
  <c r="Y1378" i="23"/>
  <c r="AE1376" i="23"/>
  <c r="AG1376" i="23"/>
  <c r="AE1361" i="23"/>
  <c r="AG1361" i="23"/>
  <c r="AJ1356" i="23"/>
  <c r="AL1356" i="23"/>
  <c r="AJ1353" i="23"/>
  <c r="AL1353" i="23"/>
  <c r="Y1339" i="23"/>
  <c r="W1339" i="23"/>
  <c r="AF1332" i="23"/>
  <c r="AG1332" i="23"/>
  <c r="AE1306" i="23"/>
  <c r="AF1306" i="23"/>
  <c r="AG1306" i="23"/>
  <c r="U1269" i="23"/>
  <c r="W1269" i="23"/>
  <c r="I1269" i="23"/>
  <c r="Y1269" i="23"/>
  <c r="K1269" i="23"/>
  <c r="AA1269" i="23"/>
  <c r="M1269" i="23"/>
  <c r="O1269" i="23"/>
  <c r="Q1269" i="23"/>
  <c r="AJ1250" i="23"/>
  <c r="AL1250" i="23"/>
  <c r="Y1234" i="23"/>
  <c r="I1234" i="23"/>
  <c r="K1234" i="23"/>
  <c r="Q1234" i="23"/>
  <c r="S1234" i="23"/>
  <c r="U1234" i="23"/>
  <c r="I1205" i="23"/>
  <c r="W1205" i="23"/>
  <c r="Y1205" i="23"/>
  <c r="K1173" i="23"/>
  <c r="O1173" i="23"/>
  <c r="Q1173" i="23"/>
  <c r="S1173" i="23"/>
  <c r="W1173" i="23"/>
  <c r="I1173" i="23"/>
  <c r="Y1173" i="23"/>
  <c r="AE1152" i="23"/>
  <c r="AF1152" i="23"/>
  <c r="AG1152" i="23"/>
  <c r="W1423" i="23"/>
  <c r="AJ1396" i="23"/>
  <c r="AL1396" i="23"/>
  <c r="AE1389" i="23"/>
  <c r="AF1389" i="23"/>
  <c r="AG1389" i="23"/>
  <c r="AJ1351" i="23"/>
  <c r="AL1351" i="23"/>
  <c r="AJ1266" i="23"/>
  <c r="AL1266" i="23"/>
  <c r="U1253" i="23"/>
  <c r="W1253" i="23"/>
  <c r="I1253" i="23"/>
  <c r="Y1253" i="23"/>
  <c r="K1253" i="23"/>
  <c r="AA1253" i="23"/>
  <c r="M1253" i="23"/>
  <c r="O1253" i="23"/>
  <c r="Q1253" i="23"/>
  <c r="U880" i="23"/>
  <c r="W880" i="23"/>
  <c r="I880" i="23"/>
  <c r="Y880" i="23"/>
  <c r="K880" i="23"/>
  <c r="AA880" i="23"/>
  <c r="M880" i="23"/>
  <c r="O880" i="23"/>
  <c r="Q880" i="23"/>
  <c r="S880" i="23"/>
  <c r="U664" i="23"/>
  <c r="K664" i="23"/>
  <c r="AA664" i="23"/>
  <c r="M664" i="23"/>
  <c r="I664" i="23"/>
  <c r="O664" i="23"/>
  <c r="Q664" i="23"/>
  <c r="S664" i="23"/>
  <c r="W664" i="23"/>
  <c r="Y664" i="23"/>
  <c r="AF442" i="23"/>
  <c r="AE442" i="23"/>
  <c r="AG442" i="23"/>
  <c r="K335" i="23"/>
  <c r="AA335" i="23"/>
  <c r="O335" i="23"/>
  <c r="Q335" i="23"/>
  <c r="U335" i="23"/>
  <c r="I335" i="23"/>
  <c r="Y335" i="23"/>
  <c r="M335" i="23"/>
  <c r="S335" i="23"/>
  <c r="W335" i="23"/>
  <c r="AK288" i="23"/>
  <c r="AJ288" i="23"/>
  <c r="K1424" i="23"/>
  <c r="AJ1423" i="23"/>
  <c r="I1423" i="23"/>
  <c r="AJ1422" i="23"/>
  <c r="K1422" i="23"/>
  <c r="AL1421" i="23"/>
  <c r="S1421" i="23"/>
  <c r="AA1419" i="23"/>
  <c r="Q1418" i="23"/>
  <c r="AL1417" i="23"/>
  <c r="S1417" i="23"/>
  <c r="AL1416" i="23"/>
  <c r="S1416" i="23"/>
  <c r="S1415" i="23"/>
  <c r="AJ1411" i="23"/>
  <c r="O1411" i="23"/>
  <c r="S1410" i="23"/>
  <c r="AJ1409" i="23"/>
  <c r="K1409" i="23"/>
  <c r="I1409" i="23"/>
  <c r="S1409" i="23"/>
  <c r="W1408" i="23"/>
  <c r="O1407" i="23"/>
  <c r="AL1404" i="23"/>
  <c r="I1400" i="23"/>
  <c r="AA1400" i="23"/>
  <c r="K1400" i="23"/>
  <c r="W1399" i="23"/>
  <c r="Q1398" i="23"/>
  <c r="AG1397" i="23"/>
  <c r="I1395" i="23"/>
  <c r="Y1395" i="23"/>
  <c r="K1395" i="23"/>
  <c r="AA1395" i="23"/>
  <c r="M1395" i="23"/>
  <c r="Y1394" i="23"/>
  <c r="AJ1393" i="23"/>
  <c r="U1381" i="23"/>
  <c r="Q1381" i="23"/>
  <c r="S1381" i="23"/>
  <c r="AA1381" i="23"/>
  <c r="AE1369" i="23"/>
  <c r="AF1369" i="23"/>
  <c r="AG1369" i="23"/>
  <c r="O1362" i="23"/>
  <c r="I1362" i="23"/>
  <c r="U1362" i="23"/>
  <c r="AA1362" i="23"/>
  <c r="Y1361" i="23"/>
  <c r="AJ1326" i="23"/>
  <c r="AL1326" i="23"/>
  <c r="K1316" i="23"/>
  <c r="W1316" i="23"/>
  <c r="Y1316" i="23"/>
  <c r="I1316" i="23"/>
  <c r="M1316" i="23"/>
  <c r="O1316" i="23"/>
  <c r="Q1316" i="23"/>
  <c r="S1316" i="23"/>
  <c r="AJ1314" i="23"/>
  <c r="AL1314" i="23"/>
  <c r="AJ1273" i="23"/>
  <c r="AL1273" i="23"/>
  <c r="AE1271" i="23"/>
  <c r="AF1271" i="23"/>
  <c r="AG1271" i="23"/>
  <c r="S1253" i="23"/>
  <c r="AA1424" i="23"/>
  <c r="AJ1418" i="23"/>
  <c r="AL1405" i="23"/>
  <c r="AE1401" i="23"/>
  <c r="AF1401" i="23"/>
  <c r="AG1401" i="23"/>
  <c r="AF1397" i="23"/>
  <c r="AJ1381" i="23"/>
  <c r="AL1381" i="23"/>
  <c r="AJ1318" i="23"/>
  <c r="AL1318" i="23"/>
  <c r="K1231" i="23"/>
  <c r="AA1231" i="23"/>
  <c r="I1231" i="23"/>
  <c r="O1231" i="23"/>
  <c r="Q1231" i="23"/>
  <c r="S1231" i="23"/>
  <c r="W1231" i="23"/>
  <c r="W1424" i="23"/>
  <c r="Y1423" i="23"/>
  <c r="AJ1406" i="23"/>
  <c r="AJ1398" i="23"/>
  <c r="AK1398" i="23"/>
  <c r="AL1391" i="23"/>
  <c r="K1377" i="23"/>
  <c r="I1377" i="23"/>
  <c r="S1377" i="23"/>
  <c r="Y1377" i="23"/>
  <c r="U1366" i="23"/>
  <c r="AA1366" i="23"/>
  <c r="I1366" i="23"/>
  <c r="K1366" i="23"/>
  <c r="O1366" i="23"/>
  <c r="Q1366" i="23"/>
  <c r="S1366" i="23"/>
  <c r="AJ1364" i="23"/>
  <c r="AL1364" i="23"/>
  <c r="K1265" i="23"/>
  <c r="W1265" i="23"/>
  <c r="Y1265" i="23"/>
  <c r="I1265" i="23"/>
  <c r="M1265" i="23"/>
  <c r="O1265" i="23"/>
  <c r="Q1265" i="23"/>
  <c r="S1265" i="23"/>
  <c r="AJ1263" i="23"/>
  <c r="AL1263" i="23"/>
  <c r="AE1219" i="23"/>
  <c r="AF1219" i="23"/>
  <c r="AG1219" i="23"/>
  <c r="U1346" i="23"/>
  <c r="Q1343" i="23"/>
  <c r="U1342" i="23"/>
  <c r="M1330" i="23"/>
  <c r="AJ1328" i="23"/>
  <c r="U1317" i="23"/>
  <c r="M1314" i="23"/>
  <c r="Q1295" i="23"/>
  <c r="AK1291" i="23"/>
  <c r="O1288" i="23"/>
  <c r="S1275" i="23"/>
  <c r="S1259" i="23"/>
  <c r="W1219" i="23"/>
  <c r="Q1216" i="23"/>
  <c r="U1209" i="23"/>
  <c r="Q1209" i="23"/>
  <c r="AA1209" i="23"/>
  <c r="AA1208" i="23"/>
  <c r="Q1208" i="23"/>
  <c r="U1201" i="23"/>
  <c r="O1201" i="23"/>
  <c r="S1201" i="23"/>
  <c r="AA1201" i="23"/>
  <c r="I1201" i="23"/>
  <c r="AJ1199" i="23"/>
  <c r="AL1199" i="23"/>
  <c r="AE1191" i="23"/>
  <c r="AF1191" i="23"/>
  <c r="AG1191" i="23"/>
  <c r="K1190" i="23"/>
  <c r="W1190" i="23"/>
  <c r="Y1190" i="23"/>
  <c r="I1190" i="23"/>
  <c r="M1190" i="23"/>
  <c r="Q1190" i="23"/>
  <c r="S1190" i="23"/>
  <c r="Q1188" i="23"/>
  <c r="K1188" i="23"/>
  <c r="S1188" i="23"/>
  <c r="Y1188" i="23"/>
  <c r="AA1188" i="23"/>
  <c r="Y1178" i="23"/>
  <c r="AJ1171" i="23"/>
  <c r="AL1171" i="23"/>
  <c r="I1160" i="23"/>
  <c r="Q1160" i="23"/>
  <c r="AA1160" i="23"/>
  <c r="AJ1094" i="23"/>
  <c r="AL1094" i="23"/>
  <c r="AJ1070" i="23"/>
  <c r="AL1070" i="23"/>
  <c r="AE1032" i="23"/>
  <c r="AG1032" i="23"/>
  <c r="M1023" i="23"/>
  <c r="Q1023" i="23"/>
  <c r="AA1023" i="23"/>
  <c r="I1023" i="23"/>
  <c r="K1023" i="23"/>
  <c r="O1023" i="23"/>
  <c r="S1023" i="23"/>
  <c r="W1023" i="23"/>
  <c r="AE1013" i="23"/>
  <c r="AG1013" i="23"/>
  <c r="AF1013" i="23"/>
  <c r="K1012" i="23"/>
  <c r="AA1012" i="23"/>
  <c r="W1012" i="23"/>
  <c r="Y1012" i="23"/>
  <c r="I1012" i="23"/>
  <c r="M1012" i="23"/>
  <c r="O1012" i="23"/>
  <c r="Q1012" i="23"/>
  <c r="S1012" i="23"/>
  <c r="AE1008" i="23"/>
  <c r="AG1008" i="23"/>
  <c r="AJ993" i="23"/>
  <c r="AL993" i="23"/>
  <c r="K902" i="23"/>
  <c r="I902" i="23"/>
  <c r="S902" i="23"/>
  <c r="Y902" i="23"/>
  <c r="AA902" i="23"/>
  <c r="AJ882" i="23"/>
  <c r="AL882" i="23"/>
  <c r="AJ1388" i="23"/>
  <c r="AJ1384" i="23"/>
  <c r="AJ1372" i="23"/>
  <c r="AJ1368" i="23"/>
  <c r="O1368" i="23"/>
  <c r="O1367" i="23"/>
  <c r="M1358" i="23"/>
  <c r="Q1352" i="23"/>
  <c r="M1351" i="23"/>
  <c r="U1348" i="23"/>
  <c r="K1346" i="23"/>
  <c r="U1345" i="23"/>
  <c r="O1343" i="23"/>
  <c r="K1342" i="23"/>
  <c r="Q1336" i="23"/>
  <c r="Q1335" i="23"/>
  <c r="K1330" i="23"/>
  <c r="M1328" i="23"/>
  <c r="S1324" i="23"/>
  <c r="M1318" i="23"/>
  <c r="S1317" i="23"/>
  <c r="S1315" i="23"/>
  <c r="K1314" i="23"/>
  <c r="AJ1312" i="23"/>
  <c r="AK1306" i="23"/>
  <c r="S1297" i="23"/>
  <c r="K1295" i="23"/>
  <c r="S1291" i="23"/>
  <c r="K1288" i="23"/>
  <c r="Q1285" i="23"/>
  <c r="S1281" i="23"/>
  <c r="AJ1278" i="23"/>
  <c r="Q1275" i="23"/>
  <c r="Y1271" i="23"/>
  <c r="M1270" i="23"/>
  <c r="AJ1269" i="23"/>
  <c r="Q1268" i="23"/>
  <c r="S1264" i="23"/>
  <c r="Q1259" i="23"/>
  <c r="Y1255" i="23"/>
  <c r="AJ1253" i="23"/>
  <c r="Q1252" i="23"/>
  <c r="S1248" i="23"/>
  <c r="AJ1246" i="23"/>
  <c r="S1237" i="23"/>
  <c r="O1236" i="23"/>
  <c r="M1232" i="23"/>
  <c r="O1228" i="23"/>
  <c r="S1227" i="23"/>
  <c r="O1219" i="23"/>
  <c r="S1218" i="23"/>
  <c r="K1216" i="23"/>
  <c r="AA1215" i="23"/>
  <c r="K1215" i="23"/>
  <c r="AA1211" i="23"/>
  <c r="U1211" i="23"/>
  <c r="W1209" i="23"/>
  <c r="AE1199" i="23"/>
  <c r="AF1199" i="23"/>
  <c r="AG1199" i="23"/>
  <c r="Y1197" i="23"/>
  <c r="S1178" i="23"/>
  <c r="U1162" i="23"/>
  <c r="W1162" i="23"/>
  <c r="I1162" i="23"/>
  <c r="Y1162" i="23"/>
  <c r="K1162" i="23"/>
  <c r="AA1162" i="23"/>
  <c r="O1162" i="23"/>
  <c r="Q1162" i="23"/>
  <c r="AE1101" i="23"/>
  <c r="AF1101" i="23"/>
  <c r="AG1101" i="23"/>
  <c r="AJ1092" i="23"/>
  <c r="AL1092" i="23"/>
  <c r="O1014" i="23"/>
  <c r="I1014" i="23"/>
  <c r="K1014" i="23"/>
  <c r="Q1014" i="23"/>
  <c r="S1014" i="23"/>
  <c r="Y1014" i="23"/>
  <c r="M1007" i="23"/>
  <c r="O1007" i="23"/>
  <c r="Y1007" i="23"/>
  <c r="I1007" i="23"/>
  <c r="K1007" i="23"/>
  <c r="Q1007" i="23"/>
  <c r="S1007" i="23"/>
  <c r="W1007" i="23"/>
  <c r="K988" i="23"/>
  <c r="W988" i="23"/>
  <c r="I988" i="23"/>
  <c r="M988" i="23"/>
  <c r="Q988" i="23"/>
  <c r="S988" i="23"/>
  <c r="O988" i="23"/>
  <c r="U988" i="23"/>
  <c r="Y988" i="23"/>
  <c r="AG943" i="23"/>
  <c r="AF943" i="23"/>
  <c r="AJ932" i="23"/>
  <c r="AL932" i="23"/>
  <c r="M1384" i="23"/>
  <c r="M1383" i="23"/>
  <c r="AK1382" i="23"/>
  <c r="M1368" i="23"/>
  <c r="M1367" i="23"/>
  <c r="AK1366" i="23"/>
  <c r="AA1365" i="23"/>
  <c r="K1358" i="23"/>
  <c r="AA1355" i="23"/>
  <c r="AA1353" i="23"/>
  <c r="O1352" i="23"/>
  <c r="K1351" i="23"/>
  <c r="U1349" i="23"/>
  <c r="S1348" i="23"/>
  <c r="I1346" i="23"/>
  <c r="S1345" i="23"/>
  <c r="K1343" i="23"/>
  <c r="I1342" i="23"/>
  <c r="U1338" i="23"/>
  <c r="O1336" i="23"/>
  <c r="K1335" i="23"/>
  <c r="AL1334" i="23"/>
  <c r="U1333" i="23"/>
  <c r="AA1331" i="23"/>
  <c r="I1330" i="23"/>
  <c r="AA1328" i="23"/>
  <c r="K1328" i="23"/>
  <c r="Q1324" i="23"/>
  <c r="K1318" i="23"/>
  <c r="M1317" i="23"/>
  <c r="AJ1316" i="23"/>
  <c r="Q1315" i="23"/>
  <c r="I1314" i="23"/>
  <c r="Q1312" i="23"/>
  <c r="AA1309" i="23"/>
  <c r="S1306" i="23"/>
  <c r="M1302" i="23"/>
  <c r="Q1297" i="23"/>
  <c r="S1296" i="23"/>
  <c r="I1295" i="23"/>
  <c r="AJ1294" i="23"/>
  <c r="Q1291" i="23"/>
  <c r="AL1290" i="23"/>
  <c r="I1288" i="23"/>
  <c r="AK1287" i="23"/>
  <c r="Y1287" i="23"/>
  <c r="M1286" i="23"/>
  <c r="AJ1285" i="23"/>
  <c r="O1285" i="23"/>
  <c r="Q1281" i="23"/>
  <c r="S1280" i="23"/>
  <c r="AG1278" i="23"/>
  <c r="U1277" i="23"/>
  <c r="AG1275" i="23"/>
  <c r="I1275" i="23"/>
  <c r="W1273" i="23"/>
  <c r="AA1272" i="23"/>
  <c r="S1271" i="23"/>
  <c r="O1268" i="23"/>
  <c r="AL1267" i="23"/>
  <c r="AA1267" i="23"/>
  <c r="Q1264" i="23"/>
  <c r="U1261" i="23"/>
  <c r="AG1259" i="23"/>
  <c r="I1259" i="23"/>
  <c r="W1257" i="23"/>
  <c r="AA1256" i="23"/>
  <c r="S1255" i="23"/>
  <c r="O1252" i="23"/>
  <c r="AL1251" i="23"/>
  <c r="AA1251" i="23"/>
  <c r="Q1248" i="23"/>
  <c r="AG1246" i="23"/>
  <c r="U1245" i="23"/>
  <c r="AG1243" i="23"/>
  <c r="AJ1242" i="23"/>
  <c r="AJ1240" i="23"/>
  <c r="AE1239" i="23"/>
  <c r="M1237" i="23"/>
  <c r="M1236" i="23"/>
  <c r="AA1232" i="23"/>
  <c r="K1232" i="23"/>
  <c r="M1230" i="23"/>
  <c r="AE1228" i="23"/>
  <c r="M1228" i="23"/>
  <c r="Q1227" i="23"/>
  <c r="AJ1218" i="23"/>
  <c r="Q1218" i="23"/>
  <c r="AJ1216" i="23"/>
  <c r="S1209" i="23"/>
  <c r="Y1208" i="23"/>
  <c r="AG1205" i="23"/>
  <c r="AF1205" i="23"/>
  <c r="AL1203" i="23"/>
  <c r="Y1201" i="23"/>
  <c r="K1198" i="23"/>
  <c r="M1198" i="23"/>
  <c r="Q1198" i="23"/>
  <c r="S1198" i="23"/>
  <c r="W1198" i="23"/>
  <c r="Y1198" i="23"/>
  <c r="Q1197" i="23"/>
  <c r="K1192" i="23"/>
  <c r="Q1192" i="23"/>
  <c r="AE1131" i="23"/>
  <c r="AF1131" i="23"/>
  <c r="AG1131" i="23"/>
  <c r="K1115" i="23"/>
  <c r="M1115" i="23"/>
  <c r="S1115" i="23"/>
  <c r="AJ1071" i="23"/>
  <c r="AK1071" i="23"/>
  <c r="U1068" i="23"/>
  <c r="W1068" i="23"/>
  <c r="I1068" i="23"/>
  <c r="Y1068" i="23"/>
  <c r="K1068" i="23"/>
  <c r="AA1068" i="23"/>
  <c r="M1068" i="23"/>
  <c r="O1068" i="23"/>
  <c r="Q1068" i="23"/>
  <c r="K1056" i="23"/>
  <c r="W1056" i="23"/>
  <c r="Y1056" i="23"/>
  <c r="I1056" i="23"/>
  <c r="M1056" i="23"/>
  <c r="O1056" i="23"/>
  <c r="Q1056" i="23"/>
  <c r="S1056" i="23"/>
  <c r="K1053" i="23"/>
  <c r="U1053" i="23"/>
  <c r="AA1053" i="23"/>
  <c r="AJ1034" i="23"/>
  <c r="AL1034" i="23"/>
  <c r="U1019" i="23"/>
  <c r="I1019" i="23"/>
  <c r="O1019" i="23"/>
  <c r="Q1019" i="23"/>
  <c r="S1019" i="23"/>
  <c r="W1019" i="23"/>
  <c r="Y1019" i="23"/>
  <c r="AJ1399" i="23"/>
  <c r="S1392" i="23"/>
  <c r="S1391" i="23"/>
  <c r="K1384" i="23"/>
  <c r="AJ1383" i="23"/>
  <c r="I1383" i="23"/>
  <c r="S1376" i="23"/>
  <c r="S1375" i="23"/>
  <c r="K1368" i="23"/>
  <c r="AJ1367" i="23"/>
  <c r="I1367" i="23"/>
  <c r="S1365" i="23"/>
  <c r="U1364" i="23"/>
  <c r="Q1359" i="23"/>
  <c r="AA1358" i="23"/>
  <c r="I1358" i="23"/>
  <c r="AJ1357" i="23"/>
  <c r="U1355" i="23"/>
  <c r="AA1354" i="23"/>
  <c r="Y1353" i="23"/>
  <c r="M1352" i="23"/>
  <c r="AA1351" i="23"/>
  <c r="I1351" i="23"/>
  <c r="Q1350" i="23"/>
  <c r="S1349" i="23"/>
  <c r="AJ1348" i="23"/>
  <c r="Q1348" i="23"/>
  <c r="AG1346" i="23"/>
  <c r="AJ1345" i="23"/>
  <c r="O1345" i="23"/>
  <c r="AL1338" i="23"/>
  <c r="S1338" i="23"/>
  <c r="M1336" i="23"/>
  <c r="I1335" i="23"/>
  <c r="U1334" i="23"/>
  <c r="S1333" i="23"/>
  <c r="S1332" i="23"/>
  <c r="W1331" i="23"/>
  <c r="AA1330" i="23"/>
  <c r="Y1328" i="23"/>
  <c r="I1328" i="23"/>
  <c r="AG1324" i="23"/>
  <c r="O1324" i="23"/>
  <c r="AA1319" i="23"/>
  <c r="I1318" i="23"/>
  <c r="AG1317" i="23"/>
  <c r="O1315" i="23"/>
  <c r="O1312" i="23"/>
  <c r="U1310" i="23"/>
  <c r="W1309" i="23"/>
  <c r="Q1306" i="23"/>
  <c r="O1297" i="23"/>
  <c r="Q1296" i="23"/>
  <c r="AG1294" i="23"/>
  <c r="AG1291" i="23"/>
  <c r="I1291" i="23"/>
  <c r="AA1288" i="23"/>
  <c r="S1287" i="23"/>
  <c r="M1285" i="23"/>
  <c r="O1281" i="23"/>
  <c r="Q1280" i="23"/>
  <c r="AF1275" i="23"/>
  <c r="AJ1274" i="23"/>
  <c r="Q1271" i="23"/>
  <c r="I1268" i="23"/>
  <c r="Y1267" i="23"/>
  <c r="AA1266" i="23"/>
  <c r="AJ1265" i="23"/>
  <c r="O1264" i="23"/>
  <c r="AF1259" i="23"/>
  <c r="AJ1258" i="23"/>
  <c r="Q1255" i="23"/>
  <c r="I1252" i="23"/>
  <c r="Y1251" i="23"/>
  <c r="AA1250" i="23"/>
  <c r="O1248" i="23"/>
  <c r="AF1243" i="23"/>
  <c r="AG1242" i="23"/>
  <c r="AG1240" i="23"/>
  <c r="K1237" i="23"/>
  <c r="I1236" i="23"/>
  <c r="AG1234" i="23"/>
  <c r="Y1232" i="23"/>
  <c r="I1232" i="23"/>
  <c r="AL1230" i="23"/>
  <c r="I1228" i="23"/>
  <c r="O1227" i="23"/>
  <c r="M1218" i="23"/>
  <c r="AG1216" i="23"/>
  <c r="Y1213" i="23"/>
  <c r="S1213" i="23"/>
  <c r="W1211" i="23"/>
  <c r="O1209" i="23"/>
  <c r="S1208" i="23"/>
  <c r="W1201" i="23"/>
  <c r="Q1196" i="23"/>
  <c r="AA1196" i="23"/>
  <c r="K1196" i="23"/>
  <c r="S1196" i="23"/>
  <c r="AL1184" i="23"/>
  <c r="AJ1175" i="23"/>
  <c r="AL1175" i="23"/>
  <c r="K1086" i="23"/>
  <c r="U1086" i="23"/>
  <c r="W1086" i="23"/>
  <c r="AJ1065" i="23"/>
  <c r="AL1065" i="23"/>
  <c r="AE1037" i="23"/>
  <c r="AF1037" i="23"/>
  <c r="AG1037" i="23"/>
  <c r="AE966" i="23"/>
  <c r="AF966" i="23"/>
  <c r="AG966" i="23"/>
  <c r="AJ1410" i="23"/>
  <c r="S1406" i="23"/>
  <c r="AJ1403" i="23"/>
  <c r="Y1402" i="23"/>
  <c r="AJ1394" i="23"/>
  <c r="Q1392" i="23"/>
  <c r="Q1391" i="23"/>
  <c r="S1390" i="23"/>
  <c r="AJ1387" i="23"/>
  <c r="Y1386" i="23"/>
  <c r="AA1384" i="23"/>
  <c r="AJ1378" i="23"/>
  <c r="Q1376" i="23"/>
  <c r="Q1375" i="23"/>
  <c r="S1374" i="23"/>
  <c r="AJ1371" i="23"/>
  <c r="Y1370" i="23"/>
  <c r="AA1368" i="23"/>
  <c r="Q1365" i="23"/>
  <c r="S1364" i="23"/>
  <c r="AF1359" i="23"/>
  <c r="O1359" i="23"/>
  <c r="Y1358" i="23"/>
  <c r="AG1357" i="23"/>
  <c r="K1355" i="23"/>
  <c r="U1354" i="23"/>
  <c r="U1353" i="23"/>
  <c r="AA1352" i="23"/>
  <c r="K1352" i="23"/>
  <c r="Y1351" i="23"/>
  <c r="AF1350" i="23"/>
  <c r="O1350" i="23"/>
  <c r="O1348" i="23"/>
  <c r="AG1345" i="23"/>
  <c r="M1345" i="23"/>
  <c r="AJ1344" i="23"/>
  <c r="AA1343" i="23"/>
  <c r="AG1341" i="23"/>
  <c r="AA1336" i="23"/>
  <c r="K1336" i="23"/>
  <c r="S1334" i="23"/>
  <c r="Q1332" i="23"/>
  <c r="S1331" i="23"/>
  <c r="Y1330" i="23"/>
  <c r="AF1327" i="23"/>
  <c r="U1326" i="23"/>
  <c r="AE1324" i="23"/>
  <c r="M1324" i="23"/>
  <c r="W1321" i="23"/>
  <c r="AL1320" i="23"/>
  <c r="W1319" i="23"/>
  <c r="AF1317" i="23"/>
  <c r="K1315" i="23"/>
  <c r="AA1314" i="23"/>
  <c r="U1309" i="23"/>
  <c r="S1308" i="23"/>
  <c r="Y1299" i="23"/>
  <c r="AJ1297" i="23"/>
  <c r="M1297" i="23"/>
  <c r="O1296" i="23"/>
  <c r="AF1294" i="23"/>
  <c r="W1292" i="23"/>
  <c r="Y1288" i="23"/>
  <c r="AA1285" i="23"/>
  <c r="K1285" i="23"/>
  <c r="AJ1281" i="23"/>
  <c r="M1281" i="23"/>
  <c r="O1280" i="23"/>
  <c r="AG1274" i="23"/>
  <c r="S1273" i="23"/>
  <c r="AL1270" i="23"/>
  <c r="S1267" i="23"/>
  <c r="K1264" i="23"/>
  <c r="AG1258" i="23"/>
  <c r="S1257" i="23"/>
  <c r="S1251" i="23"/>
  <c r="K1248" i="23"/>
  <c r="AF1242" i="23"/>
  <c r="AE1240" i="23"/>
  <c r="Y1236" i="23"/>
  <c r="AF1231" i="23"/>
  <c r="AG1229" i="23"/>
  <c r="Y1228" i="23"/>
  <c r="AF1227" i="23"/>
  <c r="K1227" i="23"/>
  <c r="AF1218" i="23"/>
  <c r="AE1218" i="23"/>
  <c r="K1218" i="23"/>
  <c r="AF1216" i="23"/>
  <c r="W1215" i="23"/>
  <c r="AL1213" i="23"/>
  <c r="AJ1213" i="23"/>
  <c r="S1211" i="23"/>
  <c r="K1209" i="23"/>
  <c r="AL1208" i="23"/>
  <c r="K1208" i="23"/>
  <c r="AJ1207" i="23"/>
  <c r="AL1207" i="23"/>
  <c r="AF1206" i="23"/>
  <c r="AG1206" i="23"/>
  <c r="K1206" i="23"/>
  <c r="Y1206" i="23"/>
  <c r="O1206" i="23"/>
  <c r="Q1206" i="23"/>
  <c r="Q1201" i="23"/>
  <c r="AL1200" i="23"/>
  <c r="U1190" i="23"/>
  <c r="K1189" i="23"/>
  <c r="I1189" i="23"/>
  <c r="O1189" i="23"/>
  <c r="S1189" i="23"/>
  <c r="W1189" i="23"/>
  <c r="AE1188" i="23"/>
  <c r="AF1188" i="23"/>
  <c r="AE1176" i="23"/>
  <c r="AF1176" i="23"/>
  <c r="AG1176" i="23"/>
  <c r="AE1175" i="23"/>
  <c r="AF1175" i="23"/>
  <c r="AG1175" i="23"/>
  <c r="K1174" i="23"/>
  <c r="M1174" i="23"/>
  <c r="O1174" i="23"/>
  <c r="Q1174" i="23"/>
  <c r="S1174" i="23"/>
  <c r="W1174" i="23"/>
  <c r="Y1174" i="23"/>
  <c r="AJ1159" i="23"/>
  <c r="AL1159" i="23"/>
  <c r="AJ1124" i="23"/>
  <c r="AL1124" i="23"/>
  <c r="AE1066" i="23"/>
  <c r="AF1066" i="23"/>
  <c r="AG1066" i="23"/>
  <c r="I1058" i="23"/>
  <c r="K1058" i="23"/>
  <c r="Q1058" i="23"/>
  <c r="AA1058" i="23"/>
  <c r="W1018" i="23"/>
  <c r="S1018" i="23"/>
  <c r="I1018" i="23"/>
  <c r="Q1018" i="23"/>
  <c r="Y1018" i="23"/>
  <c r="AJ1358" i="23"/>
  <c r="Y1216" i="23"/>
  <c r="S1216" i="23"/>
  <c r="AE1187" i="23"/>
  <c r="AF1187" i="23"/>
  <c r="AG1187" i="23"/>
  <c r="K1178" i="23"/>
  <c r="AA1178" i="23"/>
  <c r="M1178" i="23"/>
  <c r="O1178" i="23"/>
  <c r="Q1178" i="23"/>
  <c r="U1178" i="23"/>
  <c r="W1178" i="23"/>
  <c r="AE1159" i="23"/>
  <c r="AF1159" i="23"/>
  <c r="AG1159" i="23"/>
  <c r="AJ1144" i="23"/>
  <c r="AL1144" i="23"/>
  <c r="AE1136" i="23"/>
  <c r="AF1136" i="23"/>
  <c r="AG1136" i="23"/>
  <c r="AJ1122" i="23"/>
  <c r="AL1122" i="23"/>
  <c r="K1077" i="23"/>
  <c r="M1077" i="23"/>
  <c r="U1077" i="23"/>
  <c r="AA1077" i="23"/>
  <c r="AJ1064" i="23"/>
  <c r="AL1064" i="23"/>
  <c r="O1030" i="23"/>
  <c r="I1030" i="23"/>
  <c r="K1030" i="23"/>
  <c r="Q1030" i="23"/>
  <c r="S1030" i="23"/>
  <c r="Y1030" i="23"/>
  <c r="AF1020" i="23"/>
  <c r="AG1020" i="23"/>
  <c r="AE989" i="23"/>
  <c r="AF989" i="23"/>
  <c r="AG989" i="23"/>
  <c r="AJ1354" i="23"/>
  <c r="W1343" i="23"/>
  <c r="Y1324" i="23"/>
  <c r="AA1317" i="23"/>
  <c r="AA1315" i="23"/>
  <c r="AJ1309" i="23"/>
  <c r="AJ1302" i="23"/>
  <c r="Y1297" i="23"/>
  <c r="S1288" i="23"/>
  <c r="AJ1286" i="23"/>
  <c r="Y1281" i="23"/>
  <c r="AA1275" i="23"/>
  <c r="AG1270" i="23"/>
  <c r="AA1264" i="23"/>
  <c r="AA1259" i="23"/>
  <c r="AA1248" i="23"/>
  <c r="AL1239" i="23"/>
  <c r="Y1218" i="23"/>
  <c r="AA1216" i="23"/>
  <c r="K1197" i="23"/>
  <c r="O1197" i="23"/>
  <c r="S1197" i="23"/>
  <c r="W1197" i="23"/>
  <c r="AE1196" i="23"/>
  <c r="AF1196" i="23"/>
  <c r="AJ1148" i="23"/>
  <c r="AK1148" i="23"/>
  <c r="AJ1115" i="23"/>
  <c r="AL1115" i="23"/>
  <c r="U1091" i="23"/>
  <c r="Y1091" i="23"/>
  <c r="AA1091" i="23"/>
  <c r="I1091" i="23"/>
  <c r="K1091" i="23"/>
  <c r="O1091" i="23"/>
  <c r="Q1091" i="23"/>
  <c r="S1091" i="23"/>
  <c r="AJ1083" i="23"/>
  <c r="AL1083" i="23"/>
  <c r="AE1081" i="23"/>
  <c r="AG1081" i="23"/>
  <c r="AJ1044" i="23"/>
  <c r="AL1044" i="23"/>
  <c r="AJ1204" i="23"/>
  <c r="AF1203" i="23"/>
  <c r="U1202" i="23"/>
  <c r="Q1193" i="23"/>
  <c r="AA1191" i="23"/>
  <c r="U1186" i="23"/>
  <c r="I1185" i="23"/>
  <c r="AF1183" i="23"/>
  <c r="W1182" i="23"/>
  <c r="K1180" i="23"/>
  <c r="S1172" i="23"/>
  <c r="Y1170" i="23"/>
  <c r="I1170" i="23"/>
  <c r="O1169" i="23"/>
  <c r="U1167" i="23"/>
  <c r="Q1166" i="23"/>
  <c r="S1165" i="23"/>
  <c r="AF1163" i="23"/>
  <c r="Y1161" i="23"/>
  <c r="W1158" i="23"/>
  <c r="W1154" i="23"/>
  <c r="AA1152" i="23"/>
  <c r="O1150" i="23"/>
  <c r="Q1149" i="23"/>
  <c r="O1146" i="23"/>
  <c r="AG1144" i="23"/>
  <c r="AF1143" i="23"/>
  <c r="W1142" i="23"/>
  <c r="K1140" i="23"/>
  <c r="W1138" i="23"/>
  <c r="AL1135" i="23"/>
  <c r="I1134" i="23"/>
  <c r="S1132" i="23"/>
  <c r="AA1131" i="23"/>
  <c r="U1130" i="23"/>
  <c r="AA1129" i="23"/>
  <c r="W1126" i="23"/>
  <c r="AG1124" i="23"/>
  <c r="AL1123" i="23"/>
  <c r="M1122" i="23"/>
  <c r="Q1121" i="23"/>
  <c r="S1119" i="23"/>
  <c r="O1118" i="23"/>
  <c r="Q1117" i="23"/>
  <c r="AG1115" i="23"/>
  <c r="W1114" i="23"/>
  <c r="I1104" i="23"/>
  <c r="S1102" i="23"/>
  <c r="AA1101" i="23"/>
  <c r="AA1099" i="23"/>
  <c r="AJ1097" i="23"/>
  <c r="W1096" i="23"/>
  <c r="AG1094" i="23"/>
  <c r="AL1093" i="23"/>
  <c r="O1092" i="23"/>
  <c r="AF1090" i="23"/>
  <c r="U1088" i="23"/>
  <c r="AF1086" i="23"/>
  <c r="U1084" i="23"/>
  <c r="AF1083" i="23"/>
  <c r="AL1082" i="23"/>
  <c r="Y1082" i="23"/>
  <c r="W1080" i="23"/>
  <c r="AA1079" i="23"/>
  <c r="U1076" i="23"/>
  <c r="AL1072" i="23"/>
  <c r="Q1072" i="23"/>
  <c r="AG1070" i="23"/>
  <c r="U1069" i="23"/>
  <c r="W1067" i="23"/>
  <c r="AG1065" i="23"/>
  <c r="I1064" i="23"/>
  <c r="AJ1063" i="23"/>
  <c r="O1063" i="23"/>
  <c r="K1061" i="23"/>
  <c r="O1060" i="23"/>
  <c r="S1059" i="23"/>
  <c r="Y1055" i="23"/>
  <c r="AF1053" i="23"/>
  <c r="W1052" i="23"/>
  <c r="K1050" i="23"/>
  <c r="K1049" i="23"/>
  <c r="Q1047" i="23"/>
  <c r="AJ1045" i="23"/>
  <c r="M1044" i="23"/>
  <c r="Q1043" i="23"/>
  <c r="AA1039" i="23"/>
  <c r="S1038" i="23"/>
  <c r="AA1037" i="23"/>
  <c r="U1036" i="23"/>
  <c r="AG1034" i="23"/>
  <c r="AG1033" i="23"/>
  <c r="Y1032" i="23"/>
  <c r="I1031" i="23"/>
  <c r="W1028" i="23"/>
  <c r="AJ1025" i="23"/>
  <c r="AF1022" i="23"/>
  <c r="Y1020" i="23"/>
  <c r="AL1010" i="23"/>
  <c r="AL1009" i="23"/>
  <c r="AJ1005" i="23"/>
  <c r="S1004" i="23"/>
  <c r="AJ1000" i="23"/>
  <c r="AL1000" i="23"/>
  <c r="AE993" i="23"/>
  <c r="AF993" i="23"/>
  <c r="AG993" i="23"/>
  <c r="M991" i="23"/>
  <c r="K991" i="23"/>
  <c r="Q991" i="23"/>
  <c r="S991" i="23"/>
  <c r="Y991" i="23"/>
  <c r="AA991" i="23"/>
  <c r="AE990" i="23"/>
  <c r="AF990" i="23"/>
  <c r="I969" i="23"/>
  <c r="K969" i="23"/>
  <c r="S969" i="23"/>
  <c r="AA969" i="23"/>
  <c r="O954" i="23"/>
  <c r="Y954" i="23"/>
  <c r="AA954" i="23"/>
  <c r="I954" i="23"/>
  <c r="M954" i="23"/>
  <c r="Q954" i="23"/>
  <c r="S954" i="23"/>
  <c r="U954" i="23"/>
  <c r="I909" i="23"/>
  <c r="W909" i="23"/>
  <c r="AA909" i="23"/>
  <c r="K909" i="23"/>
  <c r="M909" i="23"/>
  <c r="O909" i="23"/>
  <c r="Q909" i="23"/>
  <c r="S909" i="23"/>
  <c r="K870" i="23"/>
  <c r="I870" i="23"/>
  <c r="S870" i="23"/>
  <c r="AA870" i="23"/>
  <c r="AL867" i="23"/>
  <c r="AJ867" i="23"/>
  <c r="AE854" i="23"/>
  <c r="AF854" i="23"/>
  <c r="AG854" i="23"/>
  <c r="AJ842" i="23"/>
  <c r="AL842" i="23"/>
  <c r="AE823" i="23"/>
  <c r="AG823" i="23"/>
  <c r="AJ816" i="23"/>
  <c r="AL816" i="23"/>
  <c r="O1193" i="23"/>
  <c r="U1191" i="23"/>
  <c r="AA1185" i="23"/>
  <c r="AJ1179" i="23"/>
  <c r="K1172" i="23"/>
  <c r="W1170" i="23"/>
  <c r="K1169" i="23"/>
  <c r="AA1168" i="23"/>
  <c r="M1167" i="23"/>
  <c r="O1166" i="23"/>
  <c r="Q1165" i="23"/>
  <c r="U1154" i="23"/>
  <c r="Q1152" i="23"/>
  <c r="AL1151" i="23"/>
  <c r="M1150" i="23"/>
  <c r="O1149" i="23"/>
  <c r="M1146" i="23"/>
  <c r="U1138" i="23"/>
  <c r="Y1134" i="23"/>
  <c r="Q1132" i="23"/>
  <c r="AL1130" i="23"/>
  <c r="Y1129" i="23"/>
  <c r="AG1127" i="23"/>
  <c r="AA1122" i="23"/>
  <c r="K1122" i="23"/>
  <c r="O1121" i="23"/>
  <c r="AG1118" i="23"/>
  <c r="M1118" i="23"/>
  <c r="O1117" i="23"/>
  <c r="AF1115" i="23"/>
  <c r="U1114" i="23"/>
  <c r="Y1104" i="23"/>
  <c r="Q1102" i="23"/>
  <c r="S1101" i="23"/>
  <c r="Y1099" i="23"/>
  <c r="AG1097" i="23"/>
  <c r="M1092" i="23"/>
  <c r="S1088" i="23"/>
  <c r="AE1083" i="23"/>
  <c r="Y1079" i="23"/>
  <c r="AL1073" i="23"/>
  <c r="O1072" i="23"/>
  <c r="AJ1066" i="23"/>
  <c r="AF1065" i="23"/>
  <c r="Y1064" i="23"/>
  <c r="K1063" i="23"/>
  <c r="AJ1061" i="23"/>
  <c r="M1060" i="23"/>
  <c r="Q1059" i="23"/>
  <c r="AA1057" i="23"/>
  <c r="U1052" i="23"/>
  <c r="AJ1049" i="23"/>
  <c r="O1047" i="23"/>
  <c r="AG1045" i="23"/>
  <c r="AA1044" i="23"/>
  <c r="K1044" i="23"/>
  <c r="O1043" i="23"/>
  <c r="AG1041" i="23"/>
  <c r="Y1039" i="23"/>
  <c r="Q1038" i="23"/>
  <c r="AL1036" i="23"/>
  <c r="AF1033" i="23"/>
  <c r="W1032" i="23"/>
  <c r="AA1031" i="23"/>
  <c r="U1028" i="23"/>
  <c r="AG1025" i="23"/>
  <c r="AG1021" i="23"/>
  <c r="AJ1016" i="23"/>
  <c r="AL1012" i="23"/>
  <c r="K1008" i="23"/>
  <c r="M1008" i="23"/>
  <c r="AJ998" i="23"/>
  <c r="Y980" i="23"/>
  <c r="AJ958" i="23"/>
  <c r="AL958" i="23"/>
  <c r="AE931" i="23"/>
  <c r="AF931" i="23"/>
  <c r="AG931" i="23"/>
  <c r="U928" i="23"/>
  <c r="W928" i="23"/>
  <c r="I928" i="23"/>
  <c r="Y928" i="23"/>
  <c r="K928" i="23"/>
  <c r="AA928" i="23"/>
  <c r="M928" i="23"/>
  <c r="O928" i="23"/>
  <c r="Q928" i="23"/>
  <c r="AJ892" i="23"/>
  <c r="AL892" i="23"/>
  <c r="AJ886" i="23"/>
  <c r="AL886" i="23"/>
  <c r="AE881" i="23"/>
  <c r="AF881" i="23"/>
  <c r="U840" i="23"/>
  <c r="W840" i="23"/>
  <c r="I840" i="23"/>
  <c r="Y840" i="23"/>
  <c r="K840" i="23"/>
  <c r="AA840" i="23"/>
  <c r="M840" i="23"/>
  <c r="O840" i="23"/>
  <c r="Q840" i="23"/>
  <c r="I723" i="23"/>
  <c r="AA723" i="23"/>
  <c r="K723" i="23"/>
  <c r="M723" i="23"/>
  <c r="Q723" i="23"/>
  <c r="S723" i="23"/>
  <c r="U723" i="23"/>
  <c r="Y723" i="23"/>
  <c r="AE706" i="23"/>
  <c r="AF706" i="23"/>
  <c r="AG706" i="23"/>
  <c r="AJ1100" i="23"/>
  <c r="W1026" i="23"/>
  <c r="Y1026" i="23"/>
  <c r="K1020" i="23"/>
  <c r="AA1020" i="23"/>
  <c r="AE1016" i="23"/>
  <c r="AG1016" i="23"/>
  <c r="O1006" i="23"/>
  <c r="Q1006" i="23"/>
  <c r="AE1005" i="23"/>
  <c r="AG1005" i="23"/>
  <c r="U1003" i="23"/>
  <c r="Q1003" i="23"/>
  <c r="S1003" i="23"/>
  <c r="S981" i="23"/>
  <c r="AA981" i="23"/>
  <c r="U976" i="23"/>
  <c r="I976" i="23"/>
  <c r="Y976" i="23"/>
  <c r="K976" i="23"/>
  <c r="AA976" i="23"/>
  <c r="M976" i="23"/>
  <c r="O976" i="23"/>
  <c r="Q976" i="23"/>
  <c r="K964" i="23"/>
  <c r="W964" i="23"/>
  <c r="Y964" i="23"/>
  <c r="I964" i="23"/>
  <c r="M964" i="23"/>
  <c r="O964" i="23"/>
  <c r="Q964" i="23"/>
  <c r="S964" i="23"/>
  <c r="U944" i="23"/>
  <c r="W944" i="23"/>
  <c r="I944" i="23"/>
  <c r="Y944" i="23"/>
  <c r="K944" i="23"/>
  <c r="AA944" i="23"/>
  <c r="M944" i="23"/>
  <c r="O944" i="23"/>
  <c r="Q944" i="23"/>
  <c r="AE942" i="23"/>
  <c r="AF942" i="23"/>
  <c r="AG942" i="23"/>
  <c r="AE926" i="23"/>
  <c r="AF926" i="23"/>
  <c r="AG926" i="23"/>
  <c r="AJ878" i="23"/>
  <c r="AL878" i="23"/>
  <c r="AG871" i="23"/>
  <c r="AE871" i="23"/>
  <c r="AF871" i="23"/>
  <c r="AJ818" i="23"/>
  <c r="AL818" i="23"/>
  <c r="AG1195" i="23"/>
  <c r="AF1172" i="23"/>
  <c r="AG1171" i="23"/>
  <c r="Q1154" i="23"/>
  <c r="AG1151" i="23"/>
  <c r="Y1150" i="23"/>
  <c r="Q1138" i="23"/>
  <c r="AG1135" i="23"/>
  <c r="W1133" i="23"/>
  <c r="AF1132" i="23"/>
  <c r="S1129" i="23"/>
  <c r="AG1123" i="23"/>
  <c r="Q1114" i="23"/>
  <c r="W1103" i="23"/>
  <c r="AF1102" i="23"/>
  <c r="S1099" i="23"/>
  <c r="AF1098" i="23"/>
  <c r="AG1093" i="23"/>
  <c r="AJ1088" i="23"/>
  <c r="S1079" i="23"/>
  <c r="AF1078" i="23"/>
  <c r="AG1073" i="23"/>
  <c r="AA1063" i="23"/>
  <c r="AL1057" i="23"/>
  <c r="Q1052" i="23"/>
  <c r="W1051" i="23"/>
  <c r="AF1050" i="23"/>
  <c r="Y1046" i="23"/>
  <c r="W1044" i="23"/>
  <c r="S1039" i="23"/>
  <c r="AF1038" i="23"/>
  <c r="S1032" i="23"/>
  <c r="AL1029" i="23"/>
  <c r="Q1028" i="23"/>
  <c r="AL1022" i="23"/>
  <c r="Y1022" i="23"/>
  <c r="S1020" i="23"/>
  <c r="AL1018" i="23"/>
  <c r="AL1017" i="23"/>
  <c r="M1015" i="23"/>
  <c r="O1015" i="23"/>
  <c r="AG1010" i="23"/>
  <c r="AA1006" i="23"/>
  <c r="M999" i="23"/>
  <c r="Q999" i="23"/>
  <c r="Y999" i="23"/>
  <c r="AA999" i="23"/>
  <c r="AE997" i="23"/>
  <c r="AF997" i="23"/>
  <c r="U995" i="23"/>
  <c r="I995" i="23"/>
  <c r="O995" i="23"/>
  <c r="S995" i="23"/>
  <c r="W995" i="23"/>
  <c r="AE994" i="23"/>
  <c r="AF994" i="23"/>
  <c r="S989" i="23"/>
  <c r="AA989" i="23"/>
  <c r="K984" i="23"/>
  <c r="AA984" i="23"/>
  <c r="O984" i="23"/>
  <c r="Q984" i="23"/>
  <c r="U984" i="23"/>
  <c r="W984" i="23"/>
  <c r="AE977" i="23"/>
  <c r="AF977" i="23"/>
  <c r="AG977" i="23"/>
  <c r="Y932" i="23"/>
  <c r="M932" i="23"/>
  <c r="W932" i="23"/>
  <c r="AF896" i="23"/>
  <c r="AG896" i="23"/>
  <c r="AL875" i="23"/>
  <c r="AJ875" i="23"/>
  <c r="I846" i="23"/>
  <c r="S846" i="23"/>
  <c r="AJ841" i="23"/>
  <c r="AL841" i="23"/>
  <c r="AE837" i="23"/>
  <c r="AG837" i="23"/>
  <c r="Q1212" i="23"/>
  <c r="AA1210" i="23"/>
  <c r="U1199" i="23"/>
  <c r="AF1195" i="23"/>
  <c r="AA1193" i="23"/>
  <c r="AJ1191" i="23"/>
  <c r="S1185" i="23"/>
  <c r="M1183" i="23"/>
  <c r="O1182" i="23"/>
  <c r="Q1181" i="23"/>
  <c r="U1175" i="23"/>
  <c r="AF1171" i="23"/>
  <c r="Q1170" i="23"/>
  <c r="Y1169" i="23"/>
  <c r="AG1167" i="23"/>
  <c r="Y1166" i="23"/>
  <c r="S1164" i="23"/>
  <c r="O1161" i="23"/>
  <c r="U1159" i="23"/>
  <c r="O1158" i="23"/>
  <c r="Q1157" i="23"/>
  <c r="O1154" i="23"/>
  <c r="AF1151" i="23"/>
  <c r="W1150" i="23"/>
  <c r="K1148" i="23"/>
  <c r="K1145" i="23"/>
  <c r="AA1144" i="23"/>
  <c r="O1142" i="23"/>
  <c r="Q1141" i="23"/>
  <c r="O1138" i="23"/>
  <c r="AF1135" i="23"/>
  <c r="S1134" i="23"/>
  <c r="S1133" i="23"/>
  <c r="Q1129" i="23"/>
  <c r="AJ1126" i="23"/>
  <c r="O1126" i="23"/>
  <c r="O1125" i="23"/>
  <c r="AF1123" i="23"/>
  <c r="U1122" i="23"/>
  <c r="AA1121" i="23"/>
  <c r="AG1119" i="23"/>
  <c r="W1118" i="23"/>
  <c r="Q1116" i="23"/>
  <c r="O1114" i="23"/>
  <c r="S1104" i="23"/>
  <c r="S1103" i="23"/>
  <c r="AA1100" i="23"/>
  <c r="Q1099" i="23"/>
  <c r="AA1097" i="23"/>
  <c r="O1096" i="23"/>
  <c r="O1095" i="23"/>
  <c r="AF1093" i="23"/>
  <c r="AG1088" i="23"/>
  <c r="AJ1085" i="23"/>
  <c r="AJ1080" i="23"/>
  <c r="O1080" i="23"/>
  <c r="Q1079" i="23"/>
  <c r="AJ1074" i="23"/>
  <c r="AF1073" i="23"/>
  <c r="Y1072" i="23"/>
  <c r="K1071" i="23"/>
  <c r="AG1069" i="23"/>
  <c r="W1065" i="23"/>
  <c r="S1064" i="23"/>
  <c r="Y1063" i="23"/>
  <c r="O1055" i="23"/>
  <c r="AL1053" i="23"/>
  <c r="O1052" i="23"/>
  <c r="S1051" i="23"/>
  <c r="AA1047" i="23"/>
  <c r="S1046" i="23"/>
  <c r="AA1045" i="23"/>
  <c r="U1044" i="23"/>
  <c r="AG1040" i="23"/>
  <c r="M1040" i="23"/>
  <c r="Q1039" i="23"/>
  <c r="O1035" i="23"/>
  <c r="Y1034" i="23"/>
  <c r="Q1032" i="23"/>
  <c r="S1031" i="23"/>
  <c r="AG1028" i="23"/>
  <c r="O1028" i="23"/>
  <c r="Q1027" i="23"/>
  <c r="AG1024" i="23"/>
  <c r="S1022" i="23"/>
  <c r="AL1020" i="23"/>
  <c r="Q1020" i="23"/>
  <c r="K1016" i="23"/>
  <c r="M1016" i="23"/>
  <c r="W1015" i="23"/>
  <c r="U1011" i="23"/>
  <c r="I1011" i="23"/>
  <c r="AF1010" i="23"/>
  <c r="W1010" i="23"/>
  <c r="S1010" i="23"/>
  <c r="AF1009" i="23"/>
  <c r="Q1008" i="23"/>
  <c r="Y1006" i="23"/>
  <c r="AF1004" i="23"/>
  <c r="AG1004" i="23"/>
  <c r="Y1003" i="23"/>
  <c r="W999" i="23"/>
  <c r="O991" i="23"/>
  <c r="AE984" i="23"/>
  <c r="AG984" i="23"/>
  <c r="AJ982" i="23"/>
  <c r="U923" i="23"/>
  <c r="AA923" i="23"/>
  <c r="I923" i="23"/>
  <c r="K923" i="23"/>
  <c r="O923" i="23"/>
  <c r="Q923" i="23"/>
  <c r="S923" i="23"/>
  <c r="AL915" i="23"/>
  <c r="AJ915" i="23"/>
  <c r="M913" i="23"/>
  <c r="O913" i="23"/>
  <c r="AJ908" i="23"/>
  <c r="AE901" i="23"/>
  <c r="AG901" i="23"/>
  <c r="AE890" i="23"/>
  <c r="AF890" i="23"/>
  <c r="AG890" i="23"/>
  <c r="U872" i="23"/>
  <c r="W872" i="23"/>
  <c r="I872" i="23"/>
  <c r="Y872" i="23"/>
  <c r="K872" i="23"/>
  <c r="AA872" i="23"/>
  <c r="M872" i="23"/>
  <c r="O872" i="23"/>
  <c r="Q872" i="23"/>
  <c r="AE858" i="23"/>
  <c r="AF858" i="23"/>
  <c r="AG858" i="23"/>
  <c r="W851" i="23"/>
  <c r="Y851" i="23"/>
  <c r="AA851" i="23"/>
  <c r="I851" i="23"/>
  <c r="K851" i="23"/>
  <c r="O851" i="23"/>
  <c r="Q851" i="23"/>
  <c r="S851" i="23"/>
  <c r="Q844" i="23"/>
  <c r="I844" i="23"/>
  <c r="M844" i="23"/>
  <c r="O844" i="23"/>
  <c r="S844" i="23"/>
  <c r="W844" i="23"/>
  <c r="Y797" i="23"/>
  <c r="I797" i="23"/>
  <c r="W797" i="23"/>
  <c r="M1154" i="23"/>
  <c r="M1138" i="23"/>
  <c r="Q1133" i="23"/>
  <c r="O1129" i="23"/>
  <c r="M1114" i="23"/>
  <c r="AA1105" i="23"/>
  <c r="Q1103" i="23"/>
  <c r="O1099" i="23"/>
  <c r="O1079" i="23"/>
  <c r="M1052" i="23"/>
  <c r="Q1051" i="23"/>
  <c r="Q1046" i="23"/>
  <c r="S1045" i="23"/>
  <c r="O1039" i="23"/>
  <c r="S1034" i="23"/>
  <c r="O1032" i="23"/>
  <c r="M1028" i="23"/>
  <c r="S1026" i="23"/>
  <c r="Q1022" i="23"/>
  <c r="O1020" i="23"/>
  <c r="S1006" i="23"/>
  <c r="I1004" i="23"/>
  <c r="Y1004" i="23"/>
  <c r="O1004" i="23"/>
  <c r="Q1004" i="23"/>
  <c r="W1003" i="23"/>
  <c r="S999" i="23"/>
  <c r="O974" i="23"/>
  <c r="S974" i="23"/>
  <c r="AA974" i="23"/>
  <c r="I974" i="23"/>
  <c r="K974" i="23"/>
  <c r="M974" i="23"/>
  <c r="U960" i="23"/>
  <c r="W960" i="23"/>
  <c r="I960" i="23"/>
  <c r="Y960" i="23"/>
  <c r="K960" i="23"/>
  <c r="AA960" i="23"/>
  <c r="M960" i="23"/>
  <c r="O960" i="23"/>
  <c r="Q960" i="23"/>
  <c r="W950" i="23"/>
  <c r="I950" i="23"/>
  <c r="K950" i="23"/>
  <c r="M950" i="23"/>
  <c r="Q950" i="23"/>
  <c r="S950" i="23"/>
  <c r="AE945" i="23"/>
  <c r="AF945" i="23"/>
  <c r="U920" i="23"/>
  <c r="W920" i="23"/>
  <c r="I920" i="23"/>
  <c r="Y920" i="23"/>
  <c r="K920" i="23"/>
  <c r="AA920" i="23"/>
  <c r="M920" i="23"/>
  <c r="O920" i="23"/>
  <c r="Q920" i="23"/>
  <c r="K871" i="23"/>
  <c r="I871" i="23"/>
  <c r="Q871" i="23"/>
  <c r="S871" i="23"/>
  <c r="W871" i="23"/>
  <c r="Y871" i="23"/>
  <c r="AJ862" i="23"/>
  <c r="AL862" i="23"/>
  <c r="I838" i="23"/>
  <c r="S838" i="23"/>
  <c r="Y838" i="23"/>
  <c r="AL836" i="23"/>
  <c r="AJ836" i="23"/>
  <c r="O1185" i="23"/>
  <c r="AJ1183" i="23"/>
  <c r="AA1172" i="23"/>
  <c r="S1169" i="23"/>
  <c r="AA1154" i="23"/>
  <c r="S1150" i="23"/>
  <c r="W1149" i="23"/>
  <c r="AJ1143" i="23"/>
  <c r="AA1138" i="23"/>
  <c r="AJ1134" i="23"/>
  <c r="O1134" i="23"/>
  <c r="O1133" i="23"/>
  <c r="K1129" i="23"/>
  <c r="S1118" i="23"/>
  <c r="W1117" i="23"/>
  <c r="AA1114" i="23"/>
  <c r="U1105" i="23"/>
  <c r="O1104" i="23"/>
  <c r="O1103" i="23"/>
  <c r="K1099" i="23"/>
  <c r="Y1098" i="23"/>
  <c r="AA1093" i="23"/>
  <c r="K1079" i="23"/>
  <c r="O1064" i="23"/>
  <c r="S1063" i="23"/>
  <c r="AA1052" i="23"/>
  <c r="O1051" i="23"/>
  <c r="AA1050" i="23"/>
  <c r="U1049" i="23"/>
  <c r="K1046" i="23"/>
  <c r="W1043" i="23"/>
  <c r="K1039" i="23"/>
  <c r="M1032" i="23"/>
  <c r="O1031" i="23"/>
  <c r="AA1028" i="23"/>
  <c r="Q1026" i="23"/>
  <c r="S1025" i="23"/>
  <c r="K1025" i="23"/>
  <c r="K1022" i="23"/>
  <c r="M1020" i="23"/>
  <c r="K1006" i="23"/>
  <c r="S1005" i="23"/>
  <c r="K1005" i="23"/>
  <c r="O1003" i="23"/>
  <c r="AJ1001" i="23"/>
  <c r="AL1001" i="23"/>
  <c r="K980" i="23"/>
  <c r="W980" i="23"/>
  <c r="I980" i="23"/>
  <c r="M980" i="23"/>
  <c r="Q980" i="23"/>
  <c r="S980" i="23"/>
  <c r="W978" i="23"/>
  <c r="I978" i="23"/>
  <c r="Q978" i="23"/>
  <c r="S978" i="23"/>
  <c r="W976" i="23"/>
  <c r="AJ974" i="23"/>
  <c r="AL974" i="23"/>
  <c r="AL947" i="23"/>
  <c r="AJ947" i="23"/>
  <c r="AJ934" i="23"/>
  <c r="AK934" i="23"/>
  <c r="AG927" i="23"/>
  <c r="AE927" i="23"/>
  <c r="AF927" i="23"/>
  <c r="M905" i="23"/>
  <c r="O905" i="23"/>
  <c r="S905" i="23"/>
  <c r="AF888" i="23"/>
  <c r="AG888" i="23"/>
  <c r="AE869" i="23"/>
  <c r="AG869" i="23"/>
  <c r="AE814" i="23"/>
  <c r="AG814" i="23"/>
  <c r="Y802" i="23"/>
  <c r="W802" i="23"/>
  <c r="AJ1004" i="23"/>
  <c r="AF1001" i="23"/>
  <c r="U1000" i="23"/>
  <c r="S998" i="23"/>
  <c r="U992" i="23"/>
  <c r="S990" i="23"/>
  <c r="S987" i="23"/>
  <c r="I983" i="23"/>
  <c r="AL978" i="23"/>
  <c r="K977" i="23"/>
  <c r="AJ976" i="23"/>
  <c r="AG974" i="23"/>
  <c r="I972" i="23"/>
  <c r="AF970" i="23"/>
  <c r="AF969" i="23"/>
  <c r="Y968" i="23"/>
  <c r="I968" i="23"/>
  <c r="AA966" i="23"/>
  <c r="AL962" i="23"/>
  <c r="S962" i="23"/>
  <c r="K961" i="23"/>
  <c r="AJ960" i="23"/>
  <c r="AG958" i="23"/>
  <c r="M958" i="23"/>
  <c r="AE956" i="23"/>
  <c r="AJ955" i="23"/>
  <c r="AJ954" i="23"/>
  <c r="M952" i="23"/>
  <c r="Q951" i="23"/>
  <c r="AJ948" i="23"/>
  <c r="AG947" i="23"/>
  <c r="S947" i="23"/>
  <c r="Y946" i="23"/>
  <c r="U945" i="23"/>
  <c r="AJ944" i="23"/>
  <c r="AA943" i="23"/>
  <c r="AA942" i="23"/>
  <c r="K941" i="23"/>
  <c r="K938" i="23"/>
  <c r="AG937" i="23"/>
  <c r="M936" i="23"/>
  <c r="Y935" i="23"/>
  <c r="AA933" i="23"/>
  <c r="AF932" i="23"/>
  <c r="AA931" i="23"/>
  <c r="AF930" i="23"/>
  <c r="Y927" i="23"/>
  <c r="Q925" i="23"/>
  <c r="Q924" i="23"/>
  <c r="AL918" i="23"/>
  <c r="S918" i="23"/>
  <c r="Y916" i="23"/>
  <c r="AL914" i="23"/>
  <c r="AJ913" i="23"/>
  <c r="W912" i="23"/>
  <c r="I907" i="23"/>
  <c r="K906" i="23"/>
  <c r="AJ905" i="23"/>
  <c r="W904" i="23"/>
  <c r="AA901" i="23"/>
  <c r="I900" i="23"/>
  <c r="AJ899" i="23"/>
  <c r="Q899" i="23"/>
  <c r="W893" i="23"/>
  <c r="O891" i="23"/>
  <c r="AA890" i="23"/>
  <c r="AG886" i="23"/>
  <c r="O885" i="23"/>
  <c r="Q884" i="23"/>
  <c r="Y883" i="23"/>
  <c r="AG882" i="23"/>
  <c r="AG878" i="23"/>
  <c r="W877" i="23"/>
  <c r="Y876" i="23"/>
  <c r="AJ874" i="23"/>
  <c r="AF870" i="23"/>
  <c r="AA869" i="23"/>
  <c r="Y868" i="23"/>
  <c r="I867" i="23"/>
  <c r="AG862" i="23"/>
  <c r="AG861" i="23"/>
  <c r="AJ860" i="23"/>
  <c r="O859" i="23"/>
  <c r="AA858" i="23"/>
  <c r="S855" i="23"/>
  <c r="Q853" i="23"/>
  <c r="O852" i="23"/>
  <c r="AG846" i="23"/>
  <c r="W845" i="23"/>
  <c r="AG842" i="23"/>
  <c r="AG841" i="23"/>
  <c r="AF838" i="23"/>
  <c r="AA837" i="23"/>
  <c r="I836" i="23"/>
  <c r="U834" i="23"/>
  <c r="AE833" i="23"/>
  <c r="W831" i="23"/>
  <c r="AA829" i="23"/>
  <c r="AJ828" i="23"/>
  <c r="K828" i="23"/>
  <c r="U823" i="23"/>
  <c r="U821" i="23"/>
  <c r="AG819" i="23"/>
  <c r="AG818" i="23"/>
  <c r="AF816" i="23"/>
  <c r="O816" i="23"/>
  <c r="U814" i="23"/>
  <c r="M812" i="23"/>
  <c r="I812" i="23"/>
  <c r="I806" i="23"/>
  <c r="M806" i="23"/>
  <c r="Q806" i="23"/>
  <c r="W806" i="23"/>
  <c r="AA806" i="23"/>
  <c r="AE803" i="23"/>
  <c r="AG803" i="23"/>
  <c r="AJ788" i="23"/>
  <c r="AK788" i="23"/>
  <c r="I776" i="23"/>
  <c r="W776" i="23"/>
  <c r="AA776" i="23"/>
  <c r="K776" i="23"/>
  <c r="M776" i="23"/>
  <c r="O776" i="23"/>
  <c r="Q776" i="23"/>
  <c r="S776" i="23"/>
  <c r="I703" i="23"/>
  <c r="K703" i="23"/>
  <c r="Q703" i="23"/>
  <c r="S703" i="23"/>
  <c r="W654" i="23"/>
  <c r="Y654" i="23"/>
  <c r="K654" i="23"/>
  <c r="Q654" i="23"/>
  <c r="I654" i="23"/>
  <c r="S654" i="23"/>
  <c r="AA654" i="23"/>
  <c r="Q998" i="23"/>
  <c r="AJ996" i="23"/>
  <c r="Q990" i="23"/>
  <c r="Q987" i="23"/>
  <c r="AA983" i="23"/>
  <c r="S982" i="23"/>
  <c r="AG976" i="23"/>
  <c r="AL973" i="23"/>
  <c r="Y972" i="23"/>
  <c r="W968" i="23"/>
  <c r="AL964" i="23"/>
  <c r="Q962" i="23"/>
  <c r="AG960" i="23"/>
  <c r="K958" i="23"/>
  <c r="AL957" i="23"/>
  <c r="AA952" i="23"/>
  <c r="K952" i="23"/>
  <c r="M951" i="23"/>
  <c r="Q947" i="23"/>
  <c r="AG944" i="23"/>
  <c r="S943" i="23"/>
  <c r="S942" i="23"/>
  <c r="AA941" i="23"/>
  <c r="AG940" i="23"/>
  <c r="AA936" i="23"/>
  <c r="K936" i="23"/>
  <c r="AL935" i="23"/>
  <c r="W933" i="23"/>
  <c r="AE932" i="23"/>
  <c r="AE928" i="23"/>
  <c r="W927" i="23"/>
  <c r="AJ925" i="23"/>
  <c r="O925" i="23"/>
  <c r="O924" i="23"/>
  <c r="AG920" i="23"/>
  <c r="K918" i="23"/>
  <c r="AF913" i="23"/>
  <c r="U912" i="23"/>
  <c r="AF911" i="23"/>
  <c r="AA907" i="23"/>
  <c r="AJ906" i="23"/>
  <c r="U904" i="23"/>
  <c r="AF903" i="23"/>
  <c r="W901" i="23"/>
  <c r="O899" i="23"/>
  <c r="AA898" i="23"/>
  <c r="AL897" i="23"/>
  <c r="AJ895" i="23"/>
  <c r="Y892" i="23"/>
  <c r="K891" i="23"/>
  <c r="AL890" i="23"/>
  <c r="Q890" i="23"/>
  <c r="AL889" i="23"/>
  <c r="AJ887" i="23"/>
  <c r="AF886" i="23"/>
  <c r="AG885" i="23"/>
  <c r="M885" i="23"/>
  <c r="AL884" i="23"/>
  <c r="O884" i="23"/>
  <c r="AF882" i="23"/>
  <c r="AG880" i="23"/>
  <c r="AF878" i="23"/>
  <c r="AA875" i="23"/>
  <c r="U873" i="23"/>
  <c r="W869" i="23"/>
  <c r="AA867" i="23"/>
  <c r="AJ866" i="23"/>
  <c r="U865" i="23"/>
  <c r="AF862" i="23"/>
  <c r="K859" i="23"/>
  <c r="AL858" i="23"/>
  <c r="S858" i="23"/>
  <c r="AJ857" i="23"/>
  <c r="Q855" i="23"/>
  <c r="O853" i="23"/>
  <c r="M852" i="23"/>
  <c r="S849" i="23"/>
  <c r="AJ848" i="23"/>
  <c r="AF846" i="23"/>
  <c r="AF842" i="23"/>
  <c r="AA836" i="23"/>
  <c r="AG832" i="23"/>
  <c r="Y829" i="23"/>
  <c r="AG827" i="23"/>
  <c r="S823" i="23"/>
  <c r="Q821" i="23"/>
  <c r="AF819" i="23"/>
  <c r="AG817" i="23"/>
  <c r="M816" i="23"/>
  <c r="W815" i="23"/>
  <c r="Y815" i="23"/>
  <c r="S814" i="23"/>
  <c r="AF806" i="23"/>
  <c r="AG806" i="23"/>
  <c r="AL804" i="23"/>
  <c r="AJ804" i="23"/>
  <c r="AE694" i="23"/>
  <c r="AF694" i="23"/>
  <c r="AG694" i="23"/>
  <c r="K649" i="23"/>
  <c r="S649" i="23"/>
  <c r="AA649" i="23"/>
  <c r="M635" i="23"/>
  <c r="S635" i="23"/>
  <c r="Y635" i="23"/>
  <c r="K635" i="23"/>
  <c r="O635" i="23"/>
  <c r="I635" i="23"/>
  <c r="Q635" i="23"/>
  <c r="W635" i="23"/>
  <c r="AA635" i="23"/>
  <c r="O543" i="23"/>
  <c r="S543" i="23"/>
  <c r="I962" i="23"/>
  <c r="I958" i="23"/>
  <c r="Y952" i="23"/>
  <c r="I952" i="23"/>
  <c r="Y936" i="23"/>
  <c r="I936" i="23"/>
  <c r="AG925" i="23"/>
  <c r="I918" i="23"/>
  <c r="AE911" i="23"/>
  <c r="Y907" i="23"/>
  <c r="AG906" i="23"/>
  <c r="AE903" i="23"/>
  <c r="Y900" i="23"/>
  <c r="I891" i="23"/>
  <c r="K890" i="23"/>
  <c r="K885" i="23"/>
  <c r="M873" i="23"/>
  <c r="Y867" i="23"/>
  <c r="AG866" i="23"/>
  <c r="M865" i="23"/>
  <c r="I859" i="23"/>
  <c r="Q858" i="23"/>
  <c r="I855" i="23"/>
  <c r="AG853" i="23"/>
  <c r="M853" i="23"/>
  <c r="I852" i="23"/>
  <c r="AJ851" i="23"/>
  <c r="Y836" i="23"/>
  <c r="AF832" i="23"/>
  <c r="AL831" i="23"/>
  <c r="AF827" i="23"/>
  <c r="M823" i="23"/>
  <c r="AJ821" i="23"/>
  <c r="O821" i="23"/>
  <c r="AA818" i="23"/>
  <c r="AE817" i="23"/>
  <c r="K816" i="23"/>
  <c r="Q815" i="23"/>
  <c r="M814" i="23"/>
  <c r="AJ813" i="23"/>
  <c r="AL810" i="23"/>
  <c r="Q810" i="23"/>
  <c r="I810" i="23"/>
  <c r="Y810" i="23"/>
  <c r="U774" i="23"/>
  <c r="AA774" i="23"/>
  <c r="I774" i="23"/>
  <c r="K774" i="23"/>
  <c r="O774" i="23"/>
  <c r="Q774" i="23"/>
  <c r="S774" i="23"/>
  <c r="Y752" i="23"/>
  <c r="I752" i="23"/>
  <c r="K752" i="23"/>
  <c r="Q752" i="23"/>
  <c r="S752" i="23"/>
  <c r="W752" i="23"/>
  <c r="M707" i="23"/>
  <c r="W707" i="23"/>
  <c r="Y707" i="23"/>
  <c r="I707" i="23"/>
  <c r="AA707" i="23"/>
  <c r="K707" i="23"/>
  <c r="O707" i="23"/>
  <c r="Q707" i="23"/>
  <c r="S707" i="23"/>
  <c r="Q702" i="23"/>
  <c r="I702" i="23"/>
  <c r="K702" i="23"/>
  <c r="S702" i="23"/>
  <c r="AA702" i="23"/>
  <c r="AA689" i="23"/>
  <c r="K689" i="23"/>
  <c r="M689" i="23"/>
  <c r="U689" i="23"/>
  <c r="W689" i="23"/>
  <c r="AE568" i="23"/>
  <c r="AG568" i="23"/>
  <c r="AG961" i="23"/>
  <c r="W952" i="23"/>
  <c r="AJ951" i="23"/>
  <c r="AL943" i="23"/>
  <c r="AK942" i="23"/>
  <c r="W940" i="23"/>
  <c r="W937" i="23"/>
  <c r="W936" i="23"/>
  <c r="S933" i="23"/>
  <c r="AJ924" i="23"/>
  <c r="AG918" i="23"/>
  <c r="AJ910" i="23"/>
  <c r="AL908" i="23"/>
  <c r="AF906" i="23"/>
  <c r="AL902" i="23"/>
  <c r="AF895" i="23"/>
  <c r="AF887" i="23"/>
  <c r="AJ802" i="23"/>
  <c r="AL802" i="23"/>
  <c r="U801" i="23"/>
  <c r="I801" i="23"/>
  <c r="Y801" i="23"/>
  <c r="M801" i="23"/>
  <c r="O801" i="23"/>
  <c r="Q801" i="23"/>
  <c r="AJ797" i="23"/>
  <c r="AL797" i="23"/>
  <c r="AA764" i="23"/>
  <c r="K764" i="23"/>
  <c r="M764" i="23"/>
  <c r="O764" i="23"/>
  <c r="S764" i="23"/>
  <c r="U764" i="23"/>
  <c r="AE761" i="23"/>
  <c r="AF761" i="23"/>
  <c r="AG761" i="23"/>
  <c r="AF725" i="23"/>
  <c r="AE725" i="23"/>
  <c r="AG725" i="23"/>
  <c r="AJ715" i="23"/>
  <c r="AL715" i="23"/>
  <c r="U671" i="23"/>
  <c r="I671" i="23"/>
  <c r="O671" i="23"/>
  <c r="Q671" i="23"/>
  <c r="S671" i="23"/>
  <c r="W671" i="23"/>
  <c r="Y671" i="23"/>
  <c r="AJ656" i="23"/>
  <c r="AL656" i="23"/>
  <c r="AE597" i="23"/>
  <c r="AF597" i="23"/>
  <c r="AG597" i="23"/>
  <c r="AJ579" i="23"/>
  <c r="AL579" i="23"/>
  <c r="AJ1021" i="23"/>
  <c r="Q1002" i="23"/>
  <c r="AJ997" i="23"/>
  <c r="AA996" i="23"/>
  <c r="S994" i="23"/>
  <c r="Q986" i="23"/>
  <c r="S983" i="23"/>
  <c r="K982" i="23"/>
  <c r="AL981" i="23"/>
  <c r="K975" i="23"/>
  <c r="AF973" i="23"/>
  <c r="S972" i="23"/>
  <c r="Q971" i="23"/>
  <c r="S970" i="23"/>
  <c r="AJ968" i="23"/>
  <c r="Q968" i="23"/>
  <c r="M966" i="23"/>
  <c r="AJ963" i="23"/>
  <c r="AF961" i="23"/>
  <c r="K959" i="23"/>
  <c r="AA958" i="23"/>
  <c r="AF957" i="23"/>
  <c r="AF953" i="23"/>
  <c r="U952" i="23"/>
  <c r="AF951" i="23"/>
  <c r="W948" i="23"/>
  <c r="AA947" i="23"/>
  <c r="Q946" i="23"/>
  <c r="S941" i="23"/>
  <c r="U940" i="23"/>
  <c r="U938" i="23"/>
  <c r="U937" i="23"/>
  <c r="U936" i="23"/>
  <c r="AF935" i="23"/>
  <c r="Q933" i="23"/>
  <c r="Q931" i="23"/>
  <c r="U930" i="23"/>
  <c r="AA925" i="23"/>
  <c r="AL921" i="23"/>
  <c r="AJ919" i="23"/>
  <c r="AF918" i="23"/>
  <c r="AG917" i="23"/>
  <c r="M917" i="23"/>
  <c r="O916" i="23"/>
  <c r="AG912" i="23"/>
  <c r="O912" i="23"/>
  <c r="AG910" i="23"/>
  <c r="M908" i="23"/>
  <c r="S907" i="23"/>
  <c r="AG904" i="23"/>
  <c r="O904" i="23"/>
  <c r="Q901" i="23"/>
  <c r="S900" i="23"/>
  <c r="AA899" i="23"/>
  <c r="AE895" i="23"/>
  <c r="O893" i="23"/>
  <c r="Q892" i="23"/>
  <c r="Y891" i="23"/>
  <c r="AE887" i="23"/>
  <c r="Y886" i="23"/>
  <c r="W885" i="23"/>
  <c r="O883" i="23"/>
  <c r="AL881" i="23"/>
  <c r="AJ879" i="23"/>
  <c r="Q879" i="23"/>
  <c r="AJ877" i="23"/>
  <c r="O877" i="23"/>
  <c r="O876" i="23"/>
  <c r="Q875" i="23"/>
  <c r="Q869" i="23"/>
  <c r="O868" i="23"/>
  <c r="S867" i="23"/>
  <c r="AA864" i="23"/>
  <c r="Q863" i="23"/>
  <c r="S860" i="23"/>
  <c r="Y859" i="23"/>
  <c r="AG857" i="23"/>
  <c r="AE855" i="23"/>
  <c r="AA853" i="23"/>
  <c r="Y852" i="23"/>
  <c r="Q850" i="23"/>
  <c r="AL849" i="23"/>
  <c r="AA848" i="23"/>
  <c r="Q847" i="23"/>
  <c r="AJ845" i="23"/>
  <c r="O845" i="23"/>
  <c r="AA842" i="23"/>
  <c r="Q837" i="23"/>
  <c r="S836" i="23"/>
  <c r="S833" i="23"/>
  <c r="AG831" i="23"/>
  <c r="O831" i="23"/>
  <c r="M830" i="23"/>
  <c r="Q829" i="23"/>
  <c r="AA826" i="23"/>
  <c r="K824" i="23"/>
  <c r="AA820" i="23"/>
  <c r="AA819" i="23"/>
  <c r="U818" i="23"/>
  <c r="AA817" i="23"/>
  <c r="Y816" i="23"/>
  <c r="AF815" i="23"/>
  <c r="M815" i="23"/>
  <c r="AA812" i="23"/>
  <c r="AL811" i="23"/>
  <c r="AE810" i="23"/>
  <c r="AG810" i="23"/>
  <c r="AJ808" i="23"/>
  <c r="O806" i="23"/>
  <c r="Y805" i="23"/>
  <c r="I805" i="23"/>
  <c r="AE802" i="23"/>
  <c r="AG802" i="23"/>
  <c r="AF801" i="23"/>
  <c r="AE801" i="23"/>
  <c r="AG801" i="23"/>
  <c r="U745" i="23"/>
  <c r="W745" i="23"/>
  <c r="I745" i="23"/>
  <c r="Y745" i="23"/>
  <c r="K745" i="23"/>
  <c r="AA745" i="23"/>
  <c r="M745" i="23"/>
  <c r="O745" i="23"/>
  <c r="Q745" i="23"/>
  <c r="AF741" i="23"/>
  <c r="AE741" i="23"/>
  <c r="AG741" i="23"/>
  <c r="U729" i="23"/>
  <c r="W729" i="23"/>
  <c r="I729" i="23"/>
  <c r="Y729" i="23"/>
  <c r="K729" i="23"/>
  <c r="AA729" i="23"/>
  <c r="M729" i="23"/>
  <c r="O729" i="23"/>
  <c r="Q729" i="23"/>
  <c r="AJ717" i="23"/>
  <c r="AL717" i="23"/>
  <c r="AJ703" i="23"/>
  <c r="AL703" i="23"/>
  <c r="K686" i="23"/>
  <c r="AA686" i="23"/>
  <c r="I686" i="23"/>
  <c r="M686" i="23"/>
  <c r="Q686" i="23"/>
  <c r="S686" i="23"/>
  <c r="U686" i="23"/>
  <c r="K652" i="23"/>
  <c r="S652" i="23"/>
  <c r="W652" i="23"/>
  <c r="M652" i="23"/>
  <c r="O652" i="23"/>
  <c r="I652" i="23"/>
  <c r="Q652" i="23"/>
  <c r="U652" i="23"/>
  <c r="Y652" i="23"/>
  <c r="AJ922" i="23"/>
  <c r="AJ894" i="23"/>
  <c r="Q867" i="23"/>
  <c r="AJ850" i="23"/>
  <c r="Q836" i="23"/>
  <c r="AA828" i="23"/>
  <c r="K759" i="23"/>
  <c r="W759" i="23"/>
  <c r="Y759" i="23"/>
  <c r="I759" i="23"/>
  <c r="AA759" i="23"/>
  <c r="M759" i="23"/>
  <c r="O759" i="23"/>
  <c r="Q759" i="23"/>
  <c r="S759" i="23"/>
  <c r="AJ731" i="23"/>
  <c r="AL731" i="23"/>
  <c r="AL707" i="23"/>
  <c r="AJ707" i="23"/>
  <c r="AA685" i="23"/>
  <c r="K685" i="23"/>
  <c r="M685" i="23"/>
  <c r="O685" i="23"/>
  <c r="S685" i="23"/>
  <c r="U685" i="23"/>
  <c r="AJ985" i="23"/>
  <c r="O983" i="23"/>
  <c r="AA977" i="23"/>
  <c r="AJ972" i="23"/>
  <c r="O972" i="23"/>
  <c r="AA961" i="23"/>
  <c r="S958" i="23"/>
  <c r="AJ956" i="23"/>
  <c r="O937" i="23"/>
  <c r="M933" i="23"/>
  <c r="M930" i="23"/>
  <c r="AJ929" i="23"/>
  <c r="AA912" i="23"/>
  <c r="O907" i="23"/>
  <c r="AA906" i="23"/>
  <c r="AA904" i="23"/>
  <c r="M901" i="23"/>
  <c r="O900" i="23"/>
  <c r="M892" i="23"/>
  <c r="S891" i="23"/>
  <c r="S885" i="23"/>
  <c r="K875" i="23"/>
  <c r="O867" i="23"/>
  <c r="S859" i="23"/>
  <c r="Y855" i="23"/>
  <c r="S852" i="23"/>
  <c r="O836" i="23"/>
  <c r="AJ830" i="23"/>
  <c r="S828" i="23"/>
  <c r="O811" i="23"/>
  <c r="I811" i="23"/>
  <c r="W801" i="23"/>
  <c r="Y792" i="23"/>
  <c r="I792" i="23"/>
  <c r="M792" i="23"/>
  <c r="Q792" i="23"/>
  <c r="S792" i="23"/>
  <c r="W792" i="23"/>
  <c r="U712" i="23"/>
  <c r="W712" i="23"/>
  <c r="I712" i="23"/>
  <c r="Y712" i="23"/>
  <c r="K712" i="23"/>
  <c r="AA712" i="23"/>
  <c r="M712" i="23"/>
  <c r="O712" i="23"/>
  <c r="Q712" i="23"/>
  <c r="Y670" i="23"/>
  <c r="I670" i="23"/>
  <c r="K670" i="23"/>
  <c r="AA670" i="23"/>
  <c r="AA798" i="23"/>
  <c r="AG795" i="23"/>
  <c r="K795" i="23"/>
  <c r="M793" i="23"/>
  <c r="U791" i="23"/>
  <c r="Q790" i="23"/>
  <c r="Q789" i="23"/>
  <c r="AF787" i="23"/>
  <c r="U786" i="23"/>
  <c r="M779" i="23"/>
  <c r="S777" i="23"/>
  <c r="AE773" i="23"/>
  <c r="AF769" i="23"/>
  <c r="K768" i="23"/>
  <c r="I766" i="23"/>
  <c r="U765" i="23"/>
  <c r="AL761" i="23"/>
  <c r="AA761" i="23"/>
  <c r="AL759" i="23"/>
  <c r="AF751" i="23"/>
  <c r="I751" i="23"/>
  <c r="I749" i="23"/>
  <c r="AJ748" i="23"/>
  <c r="AG747" i="23"/>
  <c r="Q747" i="23"/>
  <c r="S746" i="23"/>
  <c r="W744" i="23"/>
  <c r="K743" i="23"/>
  <c r="AJ739" i="23"/>
  <c r="S739" i="23"/>
  <c r="O738" i="23"/>
  <c r="AG734" i="23"/>
  <c r="Y733" i="23"/>
  <c r="I733" i="23"/>
  <c r="AJ732" i="23"/>
  <c r="AG731" i="23"/>
  <c r="Q731" i="23"/>
  <c r="AJ729" i="23"/>
  <c r="AJ727" i="23"/>
  <c r="K727" i="23"/>
  <c r="AA725" i="23"/>
  <c r="I725" i="23"/>
  <c r="I724" i="23"/>
  <c r="AE721" i="23"/>
  <c r="O721" i="23"/>
  <c r="I719" i="23"/>
  <c r="I717" i="23"/>
  <c r="AG715" i="23"/>
  <c r="I715" i="23"/>
  <c r="U713" i="23"/>
  <c r="S711" i="23"/>
  <c r="AG709" i="23"/>
  <c r="Q709" i="23"/>
  <c r="AG707" i="23"/>
  <c r="AA706" i="23"/>
  <c r="I706" i="23"/>
  <c r="U704" i="23"/>
  <c r="AF703" i="23"/>
  <c r="K701" i="23"/>
  <c r="AG700" i="23"/>
  <c r="M700" i="23"/>
  <c r="S698" i="23"/>
  <c r="S697" i="23"/>
  <c r="U696" i="23"/>
  <c r="AE695" i="23"/>
  <c r="U694" i="23"/>
  <c r="K693" i="23"/>
  <c r="Q692" i="23"/>
  <c r="Y688" i="23"/>
  <c r="I688" i="23"/>
  <c r="AJ687" i="23"/>
  <c r="I687" i="23"/>
  <c r="W683" i="23"/>
  <c r="K681" i="23"/>
  <c r="AG680" i="23"/>
  <c r="O680" i="23"/>
  <c r="AL678" i="23"/>
  <c r="AJ677" i="23"/>
  <c r="Y672" i="23"/>
  <c r="Q668" i="23"/>
  <c r="O667" i="23"/>
  <c r="I666" i="23"/>
  <c r="M659" i="23"/>
  <c r="Y659" i="23"/>
  <c r="I659" i="23"/>
  <c r="Q659" i="23"/>
  <c r="S659" i="23"/>
  <c r="AE658" i="23"/>
  <c r="AF658" i="23"/>
  <c r="AF656" i="23"/>
  <c r="AG656" i="23"/>
  <c r="K656" i="23"/>
  <c r="AA656" i="23"/>
  <c r="O656" i="23"/>
  <c r="U656" i="23"/>
  <c r="W656" i="23"/>
  <c r="AE652" i="23"/>
  <c r="AG652" i="23"/>
  <c r="U648" i="23"/>
  <c r="S641" i="23"/>
  <c r="AA641" i="23"/>
  <c r="AL632" i="23"/>
  <c r="W608" i="23"/>
  <c r="I608" i="23"/>
  <c r="O608" i="23"/>
  <c r="Q608" i="23"/>
  <c r="S608" i="23"/>
  <c r="Y608" i="23"/>
  <c r="AJ600" i="23"/>
  <c r="AL600" i="23"/>
  <c r="W542" i="23"/>
  <c r="I542" i="23"/>
  <c r="O542" i="23"/>
  <c r="Q542" i="23"/>
  <c r="U542" i="23"/>
  <c r="Y542" i="23"/>
  <c r="M809" i="23"/>
  <c r="Q807" i="23"/>
  <c r="U804" i="23"/>
  <c r="W803" i="23"/>
  <c r="AA800" i="23"/>
  <c r="W798" i="23"/>
  <c r="AF795" i="23"/>
  <c r="Y794" i="23"/>
  <c r="AA793" i="23"/>
  <c r="K793" i="23"/>
  <c r="AL792" i="23"/>
  <c r="I791" i="23"/>
  <c r="O790" i="23"/>
  <c r="O789" i="23"/>
  <c r="O786" i="23"/>
  <c r="Q785" i="23"/>
  <c r="Q784" i="23"/>
  <c r="U783" i="23"/>
  <c r="S781" i="23"/>
  <c r="AA780" i="23"/>
  <c r="AA779" i="23"/>
  <c r="K779" i="23"/>
  <c r="K777" i="23"/>
  <c r="AA768" i="23"/>
  <c r="Y767" i="23"/>
  <c r="Q765" i="23"/>
  <c r="S761" i="23"/>
  <c r="AA750" i="23"/>
  <c r="Y749" i="23"/>
  <c r="AF747" i="23"/>
  <c r="O746" i="23"/>
  <c r="M738" i="23"/>
  <c r="AJ737" i="23"/>
  <c r="AA736" i="23"/>
  <c r="AF734" i="23"/>
  <c r="W733" i="23"/>
  <c r="AF731" i="23"/>
  <c r="AE729" i="23"/>
  <c r="Y725" i="23"/>
  <c r="AF724" i="23"/>
  <c r="Y717" i="23"/>
  <c r="AF715" i="23"/>
  <c r="O713" i="23"/>
  <c r="AF709" i="23"/>
  <c r="O709" i="23"/>
  <c r="AF707" i="23"/>
  <c r="Y706" i="23"/>
  <c r="Q698" i="23"/>
  <c r="AL694" i="23"/>
  <c r="S694" i="23"/>
  <c r="O692" i="23"/>
  <c r="W688" i="23"/>
  <c r="S683" i="23"/>
  <c r="AG681" i="23"/>
  <c r="M680" i="23"/>
  <c r="AG677" i="23"/>
  <c r="K676" i="23"/>
  <c r="S676" i="23"/>
  <c r="AE673" i="23"/>
  <c r="AF673" i="23"/>
  <c r="M668" i="23"/>
  <c r="K667" i="23"/>
  <c r="AL666" i="23"/>
  <c r="AA665" i="23"/>
  <c r="K665" i="23"/>
  <c r="AE661" i="23"/>
  <c r="AF661" i="23"/>
  <c r="AL650" i="23"/>
  <c r="S648" i="23"/>
  <c r="AG646" i="23"/>
  <c r="W630" i="23"/>
  <c r="Y630" i="23"/>
  <c r="K630" i="23"/>
  <c r="Q630" i="23"/>
  <c r="K628" i="23"/>
  <c r="O628" i="23"/>
  <c r="S628" i="23"/>
  <c r="Y628" i="23"/>
  <c r="I628" i="23"/>
  <c r="AE626" i="23"/>
  <c r="AG626" i="23"/>
  <c r="U615" i="23"/>
  <c r="W615" i="23"/>
  <c r="I615" i="23"/>
  <c r="O615" i="23"/>
  <c r="Q615" i="23"/>
  <c r="AJ613" i="23"/>
  <c r="AJ584" i="23"/>
  <c r="AJ566" i="23"/>
  <c r="AL566" i="23"/>
  <c r="AL538" i="23"/>
  <c r="AJ538" i="23"/>
  <c r="AG518" i="23"/>
  <c r="AE518" i="23"/>
  <c r="AF518" i="23"/>
  <c r="AJ796" i="23"/>
  <c r="Y793" i="23"/>
  <c r="I793" i="23"/>
  <c r="M786" i="23"/>
  <c r="AG785" i="23"/>
  <c r="AK783" i="23"/>
  <c r="Y779" i="23"/>
  <c r="I779" i="23"/>
  <c r="I777" i="23"/>
  <c r="W768" i="23"/>
  <c r="AA766" i="23"/>
  <c r="I761" i="23"/>
  <c r="W749" i="23"/>
  <c r="K746" i="23"/>
  <c r="AG739" i="23"/>
  <c r="K738" i="23"/>
  <c r="AG737" i="23"/>
  <c r="U733" i="23"/>
  <c r="AG727" i="23"/>
  <c r="W725" i="23"/>
  <c r="AG723" i="23"/>
  <c r="W717" i="23"/>
  <c r="K713" i="23"/>
  <c r="K709" i="23"/>
  <c r="W706" i="23"/>
  <c r="AA701" i="23"/>
  <c r="U688" i="23"/>
  <c r="AG686" i="23"/>
  <c r="AL682" i="23"/>
  <c r="AA680" i="23"/>
  <c r="K680" i="23"/>
  <c r="AF677" i="23"/>
  <c r="K672" i="23"/>
  <c r="AA672" i="23"/>
  <c r="I668" i="23"/>
  <c r="I667" i="23"/>
  <c r="K653" i="23"/>
  <c r="S653" i="23"/>
  <c r="AF646" i="23"/>
  <c r="K637" i="23"/>
  <c r="AA637" i="23"/>
  <c r="AF632" i="23"/>
  <c r="AG632" i="23"/>
  <c r="K632" i="23"/>
  <c r="AA632" i="23"/>
  <c r="O632" i="23"/>
  <c r="U632" i="23"/>
  <c r="W632" i="23"/>
  <c r="U599" i="23"/>
  <c r="AF516" i="23"/>
  <c r="AE516" i="23"/>
  <c r="AG516" i="23"/>
  <c r="W793" i="23"/>
  <c r="AJ789" i="23"/>
  <c r="W779" i="23"/>
  <c r="AF778" i="23"/>
  <c r="AJ775" i="23"/>
  <c r="AF739" i="23"/>
  <c r="AF727" i="23"/>
  <c r="AF723" i="23"/>
  <c r="AL711" i="23"/>
  <c r="AL688" i="23"/>
  <c r="AF686" i="23"/>
  <c r="AE665" i="23"/>
  <c r="AG665" i="23"/>
  <c r="U647" i="23"/>
  <c r="O647" i="23"/>
  <c r="S647" i="23"/>
  <c r="AE645" i="23"/>
  <c r="AF645" i="23"/>
  <c r="M643" i="23"/>
  <c r="S643" i="23"/>
  <c r="Y643" i="23"/>
  <c r="K643" i="23"/>
  <c r="O643" i="23"/>
  <c r="O642" i="23"/>
  <c r="I642" i="23"/>
  <c r="Y642" i="23"/>
  <c r="AJ618" i="23"/>
  <c r="AK618" i="23"/>
  <c r="AJ616" i="23"/>
  <c r="AL616" i="23"/>
  <c r="AJ612" i="23"/>
  <c r="AL612" i="23"/>
  <c r="AG601" i="23"/>
  <c r="AE601" i="23"/>
  <c r="I587" i="23"/>
  <c r="S587" i="23"/>
  <c r="U587" i="23"/>
  <c r="W587" i="23"/>
  <c r="Y579" i="23"/>
  <c r="I579" i="23"/>
  <c r="M579" i="23"/>
  <c r="U579" i="23"/>
  <c r="W579" i="23"/>
  <c r="I563" i="23"/>
  <c r="O563" i="23"/>
  <c r="S563" i="23"/>
  <c r="U563" i="23"/>
  <c r="W563" i="23"/>
  <c r="Q524" i="23"/>
  <c r="I524" i="23"/>
  <c r="S524" i="23"/>
  <c r="W524" i="23"/>
  <c r="Y524" i="23"/>
  <c r="W519" i="23"/>
  <c r="M519" i="23"/>
  <c r="O519" i="23"/>
  <c r="S519" i="23"/>
  <c r="AA519" i="23"/>
  <c r="M507" i="23"/>
  <c r="Y507" i="23"/>
  <c r="I507" i="23"/>
  <c r="K507" i="23"/>
  <c r="S507" i="23"/>
  <c r="U507" i="23"/>
  <c r="O507" i="23"/>
  <c r="W507" i="23"/>
  <c r="AA507" i="23"/>
  <c r="K807" i="23"/>
  <c r="Q803" i="23"/>
  <c r="S800" i="23"/>
  <c r="Q798" i="23"/>
  <c r="AG796" i="23"/>
  <c r="W795" i="23"/>
  <c r="S794" i="23"/>
  <c r="U793" i="23"/>
  <c r="AF792" i="23"/>
  <c r="AA790" i="23"/>
  <c r="K788" i="23"/>
  <c r="AL787" i="23"/>
  <c r="AA785" i="23"/>
  <c r="AG783" i="23"/>
  <c r="M781" i="23"/>
  <c r="Q780" i="23"/>
  <c r="U779" i="23"/>
  <c r="AE778" i="23"/>
  <c r="AJ777" i="23"/>
  <c r="Q773" i="23"/>
  <c r="AA771" i="23"/>
  <c r="U769" i="23"/>
  <c r="S768" i="23"/>
  <c r="Q767" i="23"/>
  <c r="S766" i="23"/>
  <c r="AF764" i="23"/>
  <c r="M763" i="23"/>
  <c r="U751" i="23"/>
  <c r="S750" i="23"/>
  <c r="S749" i="23"/>
  <c r="W748" i="23"/>
  <c r="AG746" i="23"/>
  <c r="S740" i="23"/>
  <c r="AA738" i="23"/>
  <c r="AA737" i="23"/>
  <c r="S736" i="23"/>
  <c r="U734" i="23"/>
  <c r="AL733" i="23"/>
  <c r="Q733" i="23"/>
  <c r="W732" i="23"/>
  <c r="AG730" i="23"/>
  <c r="S725" i="23"/>
  <c r="W724" i="23"/>
  <c r="S718" i="23"/>
  <c r="S717" i="23"/>
  <c r="U715" i="23"/>
  <c r="AA709" i="23"/>
  <c r="W708" i="23"/>
  <c r="S706" i="23"/>
  <c r="M704" i="23"/>
  <c r="U701" i="23"/>
  <c r="W699" i="23"/>
  <c r="Y692" i="23"/>
  <c r="AF691" i="23"/>
  <c r="Q688" i="23"/>
  <c r="W687" i="23"/>
  <c r="AG685" i="23"/>
  <c r="AG684" i="23"/>
  <c r="M684" i="23"/>
  <c r="W681" i="23"/>
  <c r="AF679" i="23"/>
  <c r="W677" i="23"/>
  <c r="O676" i="23"/>
  <c r="Q672" i="23"/>
  <c r="AG666" i="23"/>
  <c r="U665" i="23"/>
  <c r="AE662" i="23"/>
  <c r="AG662" i="23"/>
  <c r="O659" i="23"/>
  <c r="AJ653" i="23"/>
  <c r="AL653" i="23"/>
  <c r="AJ640" i="23"/>
  <c r="AL640" i="23"/>
  <c r="AJ638" i="23"/>
  <c r="AL638" i="23"/>
  <c r="AJ637" i="23"/>
  <c r="AL637" i="23"/>
  <c r="AJ633" i="23"/>
  <c r="S632" i="23"/>
  <c r="AA630" i="23"/>
  <c r="U628" i="23"/>
  <c r="AE617" i="23"/>
  <c r="AF617" i="23"/>
  <c r="AE612" i="23"/>
  <c r="AG612" i="23"/>
  <c r="AL609" i="23"/>
  <c r="AJ606" i="23"/>
  <c r="AL606" i="23"/>
  <c r="AJ569" i="23"/>
  <c r="AL569" i="23"/>
  <c r="Y518" i="23"/>
  <c r="O518" i="23"/>
  <c r="I518" i="23"/>
  <c r="M518" i="23"/>
  <c r="Q518" i="23"/>
  <c r="S518" i="23"/>
  <c r="U518" i="23"/>
  <c r="AJ781" i="23"/>
  <c r="AJ773" i="23"/>
  <c r="AJ747" i="23"/>
  <c r="U681" i="23"/>
  <c r="K668" i="23"/>
  <c r="O668" i="23"/>
  <c r="M667" i="23"/>
  <c r="Q667" i="23"/>
  <c r="U623" i="23"/>
  <c r="I623" i="23"/>
  <c r="O623" i="23"/>
  <c r="Q623" i="23"/>
  <c r="S623" i="23"/>
  <c r="W623" i="23"/>
  <c r="AG593" i="23"/>
  <c r="AE593" i="23"/>
  <c r="AF593" i="23"/>
  <c r="AJ585" i="23"/>
  <c r="AL585" i="23"/>
  <c r="AE565" i="23"/>
  <c r="AF565" i="23"/>
  <c r="AG565" i="23"/>
  <c r="AG542" i="23"/>
  <c r="AE542" i="23"/>
  <c r="AF542" i="23"/>
  <c r="I523" i="23"/>
  <c r="S523" i="23"/>
  <c r="K523" i="23"/>
  <c r="O523" i="23"/>
  <c r="U523" i="23"/>
  <c r="W523" i="23"/>
  <c r="Y523" i="23"/>
  <c r="AF808" i="23"/>
  <c r="M800" i="23"/>
  <c r="M798" i="23"/>
  <c r="S795" i="23"/>
  <c r="K780" i="23"/>
  <c r="K769" i="23"/>
  <c r="O768" i="23"/>
  <c r="M767" i="23"/>
  <c r="O766" i="23"/>
  <c r="W754" i="23"/>
  <c r="Q751" i="23"/>
  <c r="O749" i="23"/>
  <c r="I748" i="23"/>
  <c r="AK747" i="23"/>
  <c r="W746" i="23"/>
  <c r="K740" i="23"/>
  <c r="O736" i="23"/>
  <c r="I735" i="23"/>
  <c r="I732" i="23"/>
  <c r="U727" i="23"/>
  <c r="O725" i="23"/>
  <c r="Q724" i="23"/>
  <c r="AJ721" i="23"/>
  <c r="I720" i="23"/>
  <c r="U719" i="23"/>
  <c r="K718" i="23"/>
  <c r="O717" i="23"/>
  <c r="Q715" i="23"/>
  <c r="Y713" i="23"/>
  <c r="AA710" i="23"/>
  <c r="U709" i="23"/>
  <c r="S708" i="23"/>
  <c r="M706" i="23"/>
  <c r="Y704" i="23"/>
  <c r="AJ702" i="23"/>
  <c r="Q701" i="23"/>
  <c r="Q699" i="23"/>
  <c r="Q687" i="23"/>
  <c r="S681" i="23"/>
  <c r="M669" i="23"/>
  <c r="U669" i="23"/>
  <c r="U668" i="23"/>
  <c r="W667" i="23"/>
  <c r="M665" i="23"/>
  <c r="M648" i="23"/>
  <c r="Q648" i="23"/>
  <c r="W648" i="23"/>
  <c r="I648" i="23"/>
  <c r="Y648" i="23"/>
  <c r="W647" i="23"/>
  <c r="W643" i="23"/>
  <c r="AF638" i="23"/>
  <c r="AG638" i="23"/>
  <c r="AE637" i="23"/>
  <c r="AF637" i="23"/>
  <c r="AJ629" i="23"/>
  <c r="AL629" i="23"/>
  <c r="AJ626" i="23"/>
  <c r="AE625" i="23"/>
  <c r="AF625" i="23"/>
  <c r="AE618" i="23"/>
  <c r="AG618" i="23"/>
  <c r="I599" i="23"/>
  <c r="S599" i="23"/>
  <c r="W599" i="23"/>
  <c r="AA599" i="23"/>
  <c r="K599" i="23"/>
  <c r="M599" i="23"/>
  <c r="O599" i="23"/>
  <c r="AJ552" i="23"/>
  <c r="AK552" i="23"/>
  <c r="U538" i="23"/>
  <c r="W538" i="23"/>
  <c r="I538" i="23"/>
  <c r="Y538" i="23"/>
  <c r="K538" i="23"/>
  <c r="AA538" i="23"/>
  <c r="M538" i="23"/>
  <c r="O538" i="23"/>
  <c r="Q538" i="23"/>
  <c r="AA662" i="23"/>
  <c r="AA661" i="23"/>
  <c r="Q660" i="23"/>
  <c r="Q651" i="23"/>
  <c r="AE650" i="23"/>
  <c r="AF649" i="23"/>
  <c r="AJ646" i="23"/>
  <c r="S646" i="23"/>
  <c r="AG644" i="23"/>
  <c r="U640" i="23"/>
  <c r="AG636" i="23"/>
  <c r="Y626" i="23"/>
  <c r="AF622" i="23"/>
  <c r="I622" i="23"/>
  <c r="I620" i="23"/>
  <c r="Y618" i="23"/>
  <c r="AG616" i="23"/>
  <c r="O616" i="23"/>
  <c r="AG613" i="23"/>
  <c r="I611" i="23"/>
  <c r="U610" i="23"/>
  <c r="AF609" i="23"/>
  <c r="I609" i="23"/>
  <c r="K605" i="23"/>
  <c r="AE602" i="23"/>
  <c r="O602" i="23"/>
  <c r="AG600" i="23"/>
  <c r="I598" i="23"/>
  <c r="AJ597" i="23"/>
  <c r="AF596" i="23"/>
  <c r="I595" i="23"/>
  <c r="AG594" i="23"/>
  <c r="O594" i="23"/>
  <c r="AA593" i="23"/>
  <c r="AJ592" i="23"/>
  <c r="K591" i="23"/>
  <c r="AJ590" i="23"/>
  <c r="AG588" i="23"/>
  <c r="K588" i="23"/>
  <c r="U586" i="23"/>
  <c r="AF585" i="23"/>
  <c r="I585" i="23"/>
  <c r="K583" i="23"/>
  <c r="AF582" i="23"/>
  <c r="AG580" i="23"/>
  <c r="W578" i="23"/>
  <c r="AF577" i="23"/>
  <c r="AF576" i="23"/>
  <c r="I576" i="23"/>
  <c r="O575" i="23"/>
  <c r="AF572" i="23"/>
  <c r="M571" i="23"/>
  <c r="AF569" i="23"/>
  <c r="W567" i="23"/>
  <c r="U565" i="23"/>
  <c r="W562" i="23"/>
  <c r="AJ561" i="23"/>
  <c r="Q561" i="23"/>
  <c r="S560" i="23"/>
  <c r="O559" i="23"/>
  <c r="AF557" i="23"/>
  <c r="Y554" i="23"/>
  <c r="I554" i="23"/>
  <c r="K551" i="23"/>
  <c r="AF550" i="23"/>
  <c r="I549" i="23"/>
  <c r="AJ548" i="23"/>
  <c r="S548" i="23"/>
  <c r="S547" i="23"/>
  <c r="W546" i="23"/>
  <c r="AJ545" i="23"/>
  <c r="K545" i="23"/>
  <c r="AG543" i="23"/>
  <c r="AJ540" i="23"/>
  <c r="I540" i="23"/>
  <c r="AG538" i="23"/>
  <c r="O536" i="23"/>
  <c r="AF534" i="23"/>
  <c r="AG533" i="23"/>
  <c r="W530" i="23"/>
  <c r="M528" i="23"/>
  <c r="O527" i="23"/>
  <c r="I521" i="23"/>
  <c r="S521" i="23"/>
  <c r="W520" i="23"/>
  <c r="M520" i="23"/>
  <c r="U520" i="23"/>
  <c r="AG519" i="23"/>
  <c r="AF519" i="23"/>
  <c r="Y516" i="23"/>
  <c r="AE514" i="23"/>
  <c r="Y506" i="23"/>
  <c r="AJ490" i="23"/>
  <c r="AL490" i="23"/>
  <c r="AJ449" i="23"/>
  <c r="AK449" i="23"/>
  <c r="U661" i="23"/>
  <c r="O660" i="23"/>
  <c r="S626" i="23"/>
  <c r="AJ624" i="23"/>
  <c r="Y620" i="23"/>
  <c r="M616" i="23"/>
  <c r="AF613" i="23"/>
  <c r="AJ611" i="23"/>
  <c r="AE609" i="23"/>
  <c r="AG595" i="23"/>
  <c r="Y593" i="23"/>
  <c r="AA591" i="23"/>
  <c r="AF590" i="23"/>
  <c r="AA589" i="23"/>
  <c r="AJ589" i="23"/>
  <c r="AE585" i="23"/>
  <c r="AA583" i="23"/>
  <c r="AG581" i="23"/>
  <c r="U578" i="23"/>
  <c r="AE577" i="23"/>
  <c r="AG575" i="23"/>
  <c r="M575" i="23"/>
  <c r="AG570" i="23"/>
  <c r="AE569" i="23"/>
  <c r="W566" i="23"/>
  <c r="O565" i="23"/>
  <c r="U562" i="23"/>
  <c r="AF561" i="23"/>
  <c r="M559" i="23"/>
  <c r="AL558" i="23"/>
  <c r="AJ556" i="23"/>
  <c r="W554" i="23"/>
  <c r="AJ553" i="23"/>
  <c r="AA551" i="23"/>
  <c r="AG549" i="23"/>
  <c r="Q548" i="23"/>
  <c r="U546" i="23"/>
  <c r="AF545" i="23"/>
  <c r="AG544" i="23"/>
  <c r="AE543" i="23"/>
  <c r="AG539" i="23"/>
  <c r="AE538" i="23"/>
  <c r="Y537" i="23"/>
  <c r="AF536" i="23"/>
  <c r="M536" i="23"/>
  <c r="AE534" i="23"/>
  <c r="AF533" i="23"/>
  <c r="Y531" i="23"/>
  <c r="U530" i="23"/>
  <c r="K528" i="23"/>
  <c r="AL527" i="23"/>
  <c r="W522" i="23"/>
  <c r="O522" i="23"/>
  <c r="S506" i="23"/>
  <c r="AE478" i="23"/>
  <c r="AF478" i="23"/>
  <c r="AG478" i="23"/>
  <c r="M451" i="23"/>
  <c r="Y451" i="23"/>
  <c r="AA451" i="23"/>
  <c r="I451" i="23"/>
  <c r="K451" i="23"/>
  <c r="O451" i="23"/>
  <c r="S451" i="23"/>
  <c r="U451" i="23"/>
  <c r="AF426" i="23"/>
  <c r="AG426" i="23"/>
  <c r="AE426" i="23"/>
  <c r="K536" i="23"/>
  <c r="AA528" i="23"/>
  <c r="I528" i="23"/>
  <c r="AL483" i="23"/>
  <c r="AJ483" i="23"/>
  <c r="W326" i="23"/>
  <c r="Y326" i="23"/>
  <c r="K326" i="23"/>
  <c r="M326" i="23"/>
  <c r="Q326" i="23"/>
  <c r="U326" i="23"/>
  <c r="I326" i="23"/>
  <c r="O326" i="23"/>
  <c r="S326" i="23"/>
  <c r="AA326" i="23"/>
  <c r="AJ297" i="23"/>
  <c r="AK297" i="23"/>
  <c r="S593" i="23"/>
  <c r="U589" i="23"/>
  <c r="W582" i="23"/>
  <c r="AA581" i="23"/>
  <c r="Q578" i="23"/>
  <c r="AA575" i="23"/>
  <c r="AJ571" i="23"/>
  <c r="Q562" i="23"/>
  <c r="AA559" i="23"/>
  <c r="AF558" i="23"/>
  <c r="AF556" i="23"/>
  <c r="W550" i="23"/>
  <c r="Q546" i="23"/>
  <c r="S537" i="23"/>
  <c r="AG530" i="23"/>
  <c r="Y528" i="23"/>
  <c r="AJ441" i="23"/>
  <c r="AK441" i="23"/>
  <c r="Y660" i="23"/>
  <c r="S658" i="23"/>
  <c r="AG653" i="23"/>
  <c r="AA651" i="23"/>
  <c r="Q650" i="23"/>
  <c r="AL649" i="23"/>
  <c r="AJ648" i="23"/>
  <c r="AJ645" i="23"/>
  <c r="O639" i="23"/>
  <c r="Q631" i="23"/>
  <c r="AG629" i="23"/>
  <c r="AJ625" i="23"/>
  <c r="AA624" i="23"/>
  <c r="Y622" i="23"/>
  <c r="S620" i="23"/>
  <c r="AJ617" i="23"/>
  <c r="Q614" i="23"/>
  <c r="S613" i="23"/>
  <c r="AA611" i="23"/>
  <c r="Y609" i="23"/>
  <c r="Q606" i="23"/>
  <c r="K603" i="23"/>
  <c r="AJ601" i="23"/>
  <c r="O601" i="23"/>
  <c r="W595" i="23"/>
  <c r="AJ593" i="23"/>
  <c r="Q593" i="23"/>
  <c r="S592" i="23"/>
  <c r="S591" i="23"/>
  <c r="W590" i="23"/>
  <c r="AK589" i="23"/>
  <c r="S589" i="23"/>
  <c r="W588" i="23"/>
  <c r="M586" i="23"/>
  <c r="W585" i="23"/>
  <c r="U584" i="23"/>
  <c r="S583" i="23"/>
  <c r="S582" i="23"/>
  <c r="U581" i="23"/>
  <c r="W580" i="23"/>
  <c r="O578" i="23"/>
  <c r="S577" i="23"/>
  <c r="U576" i="23"/>
  <c r="W575" i="23"/>
  <c r="K573" i="23"/>
  <c r="AG571" i="23"/>
  <c r="AA570" i="23"/>
  <c r="K568" i="23"/>
  <c r="O567" i="23"/>
  <c r="AJ563" i="23"/>
  <c r="AG562" i="23"/>
  <c r="O562" i="23"/>
  <c r="W559" i="23"/>
  <c r="AE558" i="23"/>
  <c r="S555" i="23"/>
  <c r="Q554" i="23"/>
  <c r="S551" i="23"/>
  <c r="S550" i="23"/>
  <c r="U549" i="23"/>
  <c r="AG546" i="23"/>
  <c r="O546" i="23"/>
  <c r="AA545" i="23"/>
  <c r="U544" i="23"/>
  <c r="AJ542" i="23"/>
  <c r="AJ537" i="23"/>
  <c r="Q537" i="23"/>
  <c r="Y536" i="23"/>
  <c r="U534" i="23"/>
  <c r="U533" i="23"/>
  <c r="AL532" i="23"/>
  <c r="AE530" i="23"/>
  <c r="O529" i="23"/>
  <c r="U528" i="23"/>
  <c r="AF527" i="23"/>
  <c r="U526" i="23"/>
  <c r="AG523" i="23"/>
  <c r="M522" i="23"/>
  <c r="M521" i="23"/>
  <c r="K520" i="23"/>
  <c r="AL519" i="23"/>
  <c r="AJ516" i="23"/>
  <c r="I508" i="23"/>
  <c r="S508" i="23"/>
  <c r="U508" i="23"/>
  <c r="AJ506" i="23"/>
  <c r="AL506" i="23"/>
  <c r="Q312" i="23"/>
  <c r="U312" i="23"/>
  <c r="W312" i="23"/>
  <c r="I312" i="23"/>
  <c r="Y312" i="23"/>
  <c r="K312" i="23"/>
  <c r="AA312" i="23"/>
  <c r="O312" i="23"/>
  <c r="M312" i="23"/>
  <c r="S312" i="23"/>
  <c r="M593" i="23"/>
  <c r="Q589" i="23"/>
  <c r="Q582" i="23"/>
  <c r="S581" i="23"/>
  <c r="M578" i="23"/>
  <c r="AK576" i="23"/>
  <c r="M562" i="23"/>
  <c r="Q550" i="23"/>
  <c r="M546" i="23"/>
  <c r="S544" i="23"/>
  <c r="AA541" i="23"/>
  <c r="AJ504" i="23"/>
  <c r="AK504" i="23"/>
  <c r="AJ494" i="23"/>
  <c r="AL494" i="23"/>
  <c r="U490" i="23"/>
  <c r="W490" i="23"/>
  <c r="I490" i="23"/>
  <c r="Y490" i="23"/>
  <c r="K490" i="23"/>
  <c r="AA490" i="23"/>
  <c r="M490" i="23"/>
  <c r="O490" i="23"/>
  <c r="Q490" i="23"/>
  <c r="I421" i="23"/>
  <c r="U421" i="23"/>
  <c r="W421" i="23"/>
  <c r="K421" i="23"/>
  <c r="Q421" i="23"/>
  <c r="S421" i="23"/>
  <c r="AA421" i="23"/>
  <c r="Q622" i="23"/>
  <c r="O620" i="23"/>
  <c r="S611" i="23"/>
  <c r="Q609" i="23"/>
  <c r="I606" i="23"/>
  <c r="K604" i="23"/>
  <c r="AJ603" i="23"/>
  <c r="AJ602" i="23"/>
  <c r="S598" i="23"/>
  <c r="U597" i="23"/>
  <c r="S595" i="23"/>
  <c r="I592" i="23"/>
  <c r="O591" i="23"/>
  <c r="O589" i="23"/>
  <c r="S588" i="23"/>
  <c r="Y586" i="23"/>
  <c r="Q585" i="23"/>
  <c r="O583" i="23"/>
  <c r="K580" i="23"/>
  <c r="AA578" i="23"/>
  <c r="S575" i="23"/>
  <c r="AA562" i="23"/>
  <c r="S559" i="23"/>
  <c r="W558" i="23"/>
  <c r="O551" i="23"/>
  <c r="O550" i="23"/>
  <c r="Q549" i="23"/>
  <c r="AA546" i="23"/>
  <c r="M537" i="23"/>
  <c r="S536" i="23"/>
  <c r="S535" i="23"/>
  <c r="Q528" i="23"/>
  <c r="AF522" i="23"/>
  <c r="AE522" i="23"/>
  <c r="I516" i="23"/>
  <c r="M516" i="23"/>
  <c r="W516" i="23"/>
  <c r="AE510" i="23"/>
  <c r="AF510" i="23"/>
  <c r="Q506" i="23"/>
  <c r="U506" i="23"/>
  <c r="W506" i="23"/>
  <c r="K506" i="23"/>
  <c r="AA506" i="23"/>
  <c r="M506" i="23"/>
  <c r="W464" i="23"/>
  <c r="U464" i="23"/>
  <c r="Y464" i="23"/>
  <c r="I464" i="23"/>
  <c r="AA464" i="23"/>
  <c r="K464" i="23"/>
  <c r="M464" i="23"/>
  <c r="O464" i="23"/>
  <c r="Q464" i="23"/>
  <c r="O342" i="23"/>
  <c r="S342" i="23"/>
  <c r="M342" i="23"/>
  <c r="AE330" i="23"/>
  <c r="AG330" i="23"/>
  <c r="AF330" i="23"/>
  <c r="Q503" i="23"/>
  <c r="U501" i="23"/>
  <c r="M498" i="23"/>
  <c r="Y497" i="23"/>
  <c r="U496" i="23"/>
  <c r="AF492" i="23"/>
  <c r="Y491" i="23"/>
  <c r="AG490" i="23"/>
  <c r="Y488" i="23"/>
  <c r="AL486" i="23"/>
  <c r="AL484" i="23"/>
  <c r="U482" i="23"/>
  <c r="U480" i="23"/>
  <c r="AJ480" i="23"/>
  <c r="Y478" i="23"/>
  <c r="AL474" i="23"/>
  <c r="W474" i="23"/>
  <c r="AJ473" i="23"/>
  <c r="AG472" i="23"/>
  <c r="M472" i="23"/>
  <c r="AF470" i="23"/>
  <c r="AF469" i="23"/>
  <c r="AF468" i="23"/>
  <c r="Y466" i="23"/>
  <c r="I466" i="23"/>
  <c r="O462" i="23"/>
  <c r="I460" i="23"/>
  <c r="O459" i="23"/>
  <c r="Y458" i="23"/>
  <c r="I458" i="23"/>
  <c r="M457" i="23"/>
  <c r="M456" i="23"/>
  <c r="S453" i="23"/>
  <c r="S452" i="23"/>
  <c r="M450" i="23"/>
  <c r="Y448" i="23"/>
  <c r="AF447" i="23"/>
  <c r="AE445" i="23"/>
  <c r="S443" i="23"/>
  <c r="Y440" i="23"/>
  <c r="AF439" i="23"/>
  <c r="AE437" i="23"/>
  <c r="I436" i="23"/>
  <c r="AJ435" i="23"/>
  <c r="O435" i="23"/>
  <c r="Y434" i="23"/>
  <c r="I434" i="23"/>
  <c r="AE429" i="23"/>
  <c r="AF428" i="23"/>
  <c r="M427" i="23"/>
  <c r="K427" i="23"/>
  <c r="O427" i="23"/>
  <c r="Y427" i="23"/>
  <c r="W426" i="23"/>
  <c r="I426" i="23"/>
  <c r="Y426" i="23"/>
  <c r="Q426" i="23"/>
  <c r="AE421" i="23"/>
  <c r="AL344" i="23"/>
  <c r="AJ344" i="23"/>
  <c r="AJ335" i="23"/>
  <c r="AL335" i="23"/>
  <c r="AJ324" i="23"/>
  <c r="AL324" i="23"/>
  <c r="Q320" i="23"/>
  <c r="U320" i="23"/>
  <c r="W320" i="23"/>
  <c r="I320" i="23"/>
  <c r="Y320" i="23"/>
  <c r="K320" i="23"/>
  <c r="AA320" i="23"/>
  <c r="O320" i="23"/>
  <c r="I295" i="23"/>
  <c r="K295" i="23"/>
  <c r="M295" i="23"/>
  <c r="O295" i="23"/>
  <c r="Y295" i="23"/>
  <c r="S501" i="23"/>
  <c r="AA498" i="23"/>
  <c r="K498" i="23"/>
  <c r="S497" i="23"/>
  <c r="AE490" i="23"/>
  <c r="Y489" i="23"/>
  <c r="U488" i="23"/>
  <c r="AJ488" i="23"/>
  <c r="Q478" i="23"/>
  <c r="U474" i="23"/>
  <c r="K472" i="23"/>
  <c r="W466" i="23"/>
  <c r="K459" i="23"/>
  <c r="K456" i="23"/>
  <c r="Q453" i="23"/>
  <c r="M452" i="23"/>
  <c r="AA450" i="23"/>
  <c r="K450" i="23"/>
  <c r="U448" i="23"/>
  <c r="AE447" i="23"/>
  <c r="AJ443" i="23"/>
  <c r="U440" i="23"/>
  <c r="AE439" i="23"/>
  <c r="I429" i="23"/>
  <c r="U429" i="23"/>
  <c r="K428" i="23"/>
  <c r="Y428" i="23"/>
  <c r="AG340" i="23"/>
  <c r="AE340" i="23"/>
  <c r="AL336" i="23"/>
  <c r="AJ336" i="23"/>
  <c r="AF335" i="23"/>
  <c r="AE335" i="23"/>
  <c r="AG335" i="23"/>
  <c r="AL312" i="23"/>
  <c r="AJ312" i="23"/>
  <c r="I290" i="23"/>
  <c r="M290" i="23"/>
  <c r="S290" i="23"/>
  <c r="U290" i="23"/>
  <c r="W290" i="23"/>
  <c r="AJ424" i="23"/>
  <c r="AG423" i="23"/>
  <c r="AF423" i="23"/>
  <c r="AF343" i="23"/>
  <c r="AE343" i="23"/>
  <c r="AG343" i="23"/>
  <c r="O343" i="23"/>
  <c r="Q343" i="23"/>
  <c r="U343" i="23"/>
  <c r="I343" i="23"/>
  <c r="Y343" i="23"/>
  <c r="W341" i="23"/>
  <c r="K341" i="23"/>
  <c r="O341" i="23"/>
  <c r="Q341" i="23"/>
  <c r="U341" i="23"/>
  <c r="I341" i="23"/>
  <c r="AA341" i="23"/>
  <c r="AE337" i="23"/>
  <c r="AF337" i="23"/>
  <c r="AE336" i="23"/>
  <c r="AG336" i="23"/>
  <c r="AF336" i="23"/>
  <c r="S334" i="23"/>
  <c r="Y334" i="23"/>
  <c r="AA334" i="23"/>
  <c r="K334" i="23"/>
  <c r="AF332" i="23"/>
  <c r="AE332" i="23"/>
  <c r="AE329" i="23"/>
  <c r="AG329" i="23"/>
  <c r="AJ320" i="23"/>
  <c r="AL320" i="23"/>
  <c r="AL314" i="23"/>
  <c r="AJ314" i="23"/>
  <c r="W314" i="23"/>
  <c r="I314" i="23"/>
  <c r="M314" i="23"/>
  <c r="U314" i="23"/>
  <c r="AF312" i="23"/>
  <c r="AG312" i="23"/>
  <c r="AE312" i="23"/>
  <c r="AL306" i="23"/>
  <c r="AJ306" i="23"/>
  <c r="AL304" i="23"/>
  <c r="AJ304" i="23"/>
  <c r="AF219" i="23"/>
  <c r="AE219" i="23"/>
  <c r="AG219" i="23"/>
  <c r="AF502" i="23"/>
  <c r="AF501" i="23"/>
  <c r="AF500" i="23"/>
  <c r="W498" i="23"/>
  <c r="AG494" i="23"/>
  <c r="Q488" i="23"/>
  <c r="AF484" i="23"/>
  <c r="AG474" i="23"/>
  <c r="Q474" i="23"/>
  <c r="Y472" i="23"/>
  <c r="AA469" i="23"/>
  <c r="AA459" i="23"/>
  <c r="AJ458" i="23"/>
  <c r="Y456" i="23"/>
  <c r="AF455" i="23"/>
  <c r="AF452" i="23"/>
  <c r="AL450" i="23"/>
  <c r="W450" i="23"/>
  <c r="Q448" i="23"/>
  <c r="AG446" i="23"/>
  <c r="W445" i="23"/>
  <c r="Q440" i="23"/>
  <c r="AG438" i="23"/>
  <c r="W437" i="23"/>
  <c r="AJ434" i="23"/>
  <c r="W429" i="23"/>
  <c r="W428" i="23"/>
  <c r="W424" i="23"/>
  <c r="Y424" i="23"/>
  <c r="I424" i="23"/>
  <c r="AA424" i="23"/>
  <c r="Q424" i="23"/>
  <c r="AL422" i="23"/>
  <c r="K345" i="23"/>
  <c r="W345" i="23"/>
  <c r="Y345" i="23"/>
  <c r="I345" i="23"/>
  <c r="AA343" i="23"/>
  <c r="AF320" i="23"/>
  <c r="AG320" i="23"/>
  <c r="AE320" i="23"/>
  <c r="AF315" i="23"/>
  <c r="AE315" i="23"/>
  <c r="AJ311" i="23"/>
  <c r="AK311" i="23"/>
  <c r="AF307" i="23"/>
  <c r="AE307" i="23"/>
  <c r="W306" i="23"/>
  <c r="I306" i="23"/>
  <c r="M306" i="23"/>
  <c r="U306" i="23"/>
  <c r="AF304" i="23"/>
  <c r="AG304" i="23"/>
  <c r="AE304" i="23"/>
  <c r="U269" i="23"/>
  <c r="M269" i="23"/>
  <c r="Q269" i="23"/>
  <c r="S269" i="23"/>
  <c r="W269" i="23"/>
  <c r="Y250" i="23"/>
  <c r="O250" i="23"/>
  <c r="S250" i="23"/>
  <c r="W250" i="23"/>
  <c r="AA514" i="23"/>
  <c r="Q510" i="23"/>
  <c r="U509" i="23"/>
  <c r="K504" i="23"/>
  <c r="K499" i="23"/>
  <c r="U498" i="23"/>
  <c r="M496" i="23"/>
  <c r="U493" i="23"/>
  <c r="O491" i="23"/>
  <c r="AG488" i="23"/>
  <c r="O488" i="23"/>
  <c r="M482" i="23"/>
  <c r="M480" i="23"/>
  <c r="AE474" i="23"/>
  <c r="O474" i="23"/>
  <c r="AA473" i="23"/>
  <c r="U472" i="23"/>
  <c r="AJ472" i="23"/>
  <c r="W471" i="23"/>
  <c r="U470" i="23"/>
  <c r="W469" i="23"/>
  <c r="Q466" i="23"/>
  <c r="Y459" i="23"/>
  <c r="AG458" i="23"/>
  <c r="Q458" i="23"/>
  <c r="U456" i="23"/>
  <c r="AJ456" i="23"/>
  <c r="AE455" i="23"/>
  <c r="U450" i="23"/>
  <c r="O448" i="23"/>
  <c r="AF446" i="23"/>
  <c r="U445" i="23"/>
  <c r="AA443" i="23"/>
  <c r="AJ442" i="23"/>
  <c r="O440" i="23"/>
  <c r="AF438" i="23"/>
  <c r="U437" i="23"/>
  <c r="Y436" i="23"/>
  <c r="Y435" i="23"/>
  <c r="AG434" i="23"/>
  <c r="Q434" i="23"/>
  <c r="Y430" i="23"/>
  <c r="S429" i="23"/>
  <c r="S428" i="23"/>
  <c r="S427" i="23"/>
  <c r="M426" i="23"/>
  <c r="AL425" i="23"/>
  <c r="U424" i="23"/>
  <c r="AF345" i="23"/>
  <c r="W343" i="23"/>
  <c r="I338" i="23"/>
  <c r="W338" i="23"/>
  <c r="Q338" i="23"/>
  <c r="U338" i="23"/>
  <c r="S320" i="23"/>
  <c r="AL287" i="23"/>
  <c r="AJ287" i="23"/>
  <c r="M488" i="23"/>
  <c r="M474" i="23"/>
  <c r="U469" i="23"/>
  <c r="AA465" i="23"/>
  <c r="M448" i="23"/>
  <c r="S445" i="23"/>
  <c r="M440" i="23"/>
  <c r="S437" i="23"/>
  <c r="O434" i="23"/>
  <c r="S433" i="23"/>
  <c r="W431" i="23"/>
  <c r="S430" i="23"/>
  <c r="Q429" i="23"/>
  <c r="M428" i="23"/>
  <c r="AJ426" i="23"/>
  <c r="AL426" i="23"/>
  <c r="S343" i="23"/>
  <c r="Y341" i="23"/>
  <c r="U340" i="23"/>
  <c r="S340" i="23"/>
  <c r="W340" i="23"/>
  <c r="AG325" i="23"/>
  <c r="AF325" i="23"/>
  <c r="AJ317" i="23"/>
  <c r="AL317" i="23"/>
  <c r="I316" i="23"/>
  <c r="Q316" i="23"/>
  <c r="S316" i="23"/>
  <c r="U316" i="23"/>
  <c r="Y316" i="23"/>
  <c r="AJ309" i="23"/>
  <c r="AL309" i="23"/>
  <c r="I308" i="23"/>
  <c r="Q308" i="23"/>
  <c r="S308" i="23"/>
  <c r="U308" i="23"/>
  <c r="Y308" i="23"/>
  <c r="AA295" i="23"/>
  <c r="AF294" i="23"/>
  <c r="AG294" i="23"/>
  <c r="AE294" i="23"/>
  <c r="AA501" i="23"/>
  <c r="K488" i="23"/>
  <c r="U484" i="23"/>
  <c r="Y482" i="23"/>
  <c r="AA480" i="23"/>
  <c r="I480" i="23"/>
  <c r="AA474" i="23"/>
  <c r="Q472" i="23"/>
  <c r="O470" i="23"/>
  <c r="S469" i="23"/>
  <c r="AJ464" i="23"/>
  <c r="U462" i="23"/>
  <c r="U459" i="23"/>
  <c r="S457" i="23"/>
  <c r="Q456" i="23"/>
  <c r="W453" i="23"/>
  <c r="Y452" i="23"/>
  <c r="K448" i="23"/>
  <c r="Q445" i="23"/>
  <c r="K440" i="23"/>
  <c r="Q437" i="23"/>
  <c r="S436" i="23"/>
  <c r="U435" i="23"/>
  <c r="S431" i="23"/>
  <c r="K429" i="23"/>
  <c r="I428" i="23"/>
  <c r="O424" i="23"/>
  <c r="AE422" i="23"/>
  <c r="AF422" i="23"/>
  <c r="AG422" i="23"/>
  <c r="M343" i="23"/>
  <c r="S341" i="23"/>
  <c r="AL333" i="23"/>
  <c r="AJ333" i="23"/>
  <c r="Y329" i="23"/>
  <c r="W329" i="23"/>
  <c r="Y314" i="23"/>
  <c r="Y290" i="23"/>
  <c r="AL274" i="23"/>
  <c r="AJ274" i="23"/>
  <c r="W423" i="23"/>
  <c r="O344" i="23"/>
  <c r="AG339" i="23"/>
  <c r="K336" i="23"/>
  <c r="W327" i="23"/>
  <c r="Y324" i="23"/>
  <c r="U321" i="23"/>
  <c r="Y319" i="23"/>
  <c r="AA318" i="23"/>
  <c r="I318" i="23"/>
  <c r="Y311" i="23"/>
  <c r="AA310" i="23"/>
  <c r="I310" i="23"/>
  <c r="O304" i="23"/>
  <c r="Y303" i="23"/>
  <c r="K302" i="23"/>
  <c r="AL301" i="23"/>
  <c r="M301" i="23"/>
  <c r="AF299" i="23"/>
  <c r="W298" i="23"/>
  <c r="AA297" i="23"/>
  <c r="M294" i="23"/>
  <c r="Q292" i="23"/>
  <c r="K289" i="23"/>
  <c r="W288" i="23"/>
  <c r="I287" i="23"/>
  <c r="Q286" i="23"/>
  <c r="U284" i="23"/>
  <c r="AJ262" i="23"/>
  <c r="AK262" i="23"/>
  <c r="W247" i="23"/>
  <c r="U247" i="23"/>
  <c r="Y247" i="23"/>
  <c r="I247" i="23"/>
  <c r="AA247" i="23"/>
  <c r="K247" i="23"/>
  <c r="M247" i="23"/>
  <c r="O247" i="23"/>
  <c r="Q247" i="23"/>
  <c r="AF233" i="23"/>
  <c r="AE233" i="23"/>
  <c r="AG233" i="23"/>
  <c r="AG200" i="23"/>
  <c r="AF200" i="23"/>
  <c r="AJ93" i="23"/>
  <c r="AL93" i="23"/>
  <c r="AK57" i="23"/>
  <c r="AJ57" i="23"/>
  <c r="AE28" i="23"/>
  <c r="AG28" i="23"/>
  <c r="AF28" i="23"/>
  <c r="AJ341" i="23"/>
  <c r="S324" i="23"/>
  <c r="O321" i="23"/>
  <c r="M319" i="23"/>
  <c r="U318" i="23"/>
  <c r="AF317" i="23"/>
  <c r="U310" i="23"/>
  <c r="AF309" i="23"/>
  <c r="AA304" i="23"/>
  <c r="K304" i="23"/>
  <c r="S298" i="23"/>
  <c r="AE296" i="23"/>
  <c r="AE286" i="23"/>
  <c r="Q284" i="23"/>
  <c r="AL280" i="23"/>
  <c r="AJ280" i="23"/>
  <c r="W278" i="23"/>
  <c r="K278" i="23"/>
  <c r="M278" i="23"/>
  <c r="O278" i="23"/>
  <c r="Q278" i="23"/>
  <c r="U278" i="23"/>
  <c r="AJ276" i="23"/>
  <c r="AJ247" i="23"/>
  <c r="AL247" i="23"/>
  <c r="AF209" i="23"/>
  <c r="AE209" i="23"/>
  <c r="AG209" i="23"/>
  <c r="W201" i="23"/>
  <c r="U201" i="23"/>
  <c r="Y201" i="23"/>
  <c r="I201" i="23"/>
  <c r="AA201" i="23"/>
  <c r="K201" i="23"/>
  <c r="M201" i="23"/>
  <c r="O201" i="23"/>
  <c r="Q201" i="23"/>
  <c r="AK189" i="23"/>
  <c r="AJ189" i="23"/>
  <c r="Y304" i="23"/>
  <c r="I304" i="23"/>
  <c r="AK303" i="23"/>
  <c r="AG298" i="23"/>
  <c r="O284" i="23"/>
  <c r="AL282" i="23"/>
  <c r="AJ282" i="23"/>
  <c r="O240" i="23"/>
  <c r="K240" i="23"/>
  <c r="M240" i="23"/>
  <c r="Q240" i="23"/>
  <c r="S240" i="23"/>
  <c r="W240" i="23"/>
  <c r="AJ217" i="23"/>
  <c r="AK217" i="23"/>
  <c r="U211" i="23"/>
  <c r="W211" i="23"/>
  <c r="I211" i="23"/>
  <c r="Y211" i="23"/>
  <c r="K211" i="23"/>
  <c r="AA211" i="23"/>
  <c r="M211" i="23"/>
  <c r="O211" i="23"/>
  <c r="Q211" i="23"/>
  <c r="AJ207" i="23"/>
  <c r="AL207" i="23"/>
  <c r="AE133" i="23"/>
  <c r="AF133" i="23"/>
  <c r="AG133" i="23"/>
  <c r="S331" i="23"/>
  <c r="Y330" i="23"/>
  <c r="AE326" i="23"/>
  <c r="O324" i="23"/>
  <c r="AG323" i="23"/>
  <c r="I321" i="23"/>
  <c r="Q318" i="23"/>
  <c r="S317" i="23"/>
  <c r="Q310" i="23"/>
  <c r="S309" i="23"/>
  <c r="W304" i="23"/>
  <c r="AK302" i="23"/>
  <c r="AF298" i="23"/>
  <c r="AJ294" i="23"/>
  <c r="AF293" i="23"/>
  <c r="O288" i="23"/>
  <c r="Y287" i="23"/>
  <c r="AA286" i="23"/>
  <c r="I286" i="23"/>
  <c r="AE283" i="23"/>
  <c r="AG283" i="23"/>
  <c r="AL281" i="23"/>
  <c r="AJ281" i="23"/>
  <c r="AF280" i="23"/>
  <c r="AG280" i="23"/>
  <c r="Q280" i="23"/>
  <c r="U280" i="23"/>
  <c r="W280" i="23"/>
  <c r="K280" i="23"/>
  <c r="AA280" i="23"/>
  <c r="AA278" i="23"/>
  <c r="AF260" i="23"/>
  <c r="AE260" i="23"/>
  <c r="AG260" i="23"/>
  <c r="K210" i="23"/>
  <c r="I210" i="23"/>
  <c r="M210" i="23"/>
  <c r="O210" i="23"/>
  <c r="Y210" i="23"/>
  <c r="AA210" i="23"/>
  <c r="AK199" i="23"/>
  <c r="AJ199" i="23"/>
  <c r="AF195" i="23"/>
  <c r="AE195" i="23"/>
  <c r="AG195" i="23"/>
  <c r="AE189" i="23"/>
  <c r="AF189" i="23"/>
  <c r="AG189" i="23"/>
  <c r="AL325" i="23"/>
  <c r="AA321" i="23"/>
  <c r="AG318" i="23"/>
  <c r="O318" i="23"/>
  <c r="Q317" i="23"/>
  <c r="AG310" i="23"/>
  <c r="O310" i="23"/>
  <c r="Q309" i="23"/>
  <c r="U304" i="23"/>
  <c r="Q302" i="23"/>
  <c r="S301" i="23"/>
  <c r="O297" i="23"/>
  <c r="AE293" i="23"/>
  <c r="Y292" i="23"/>
  <c r="U289" i="23"/>
  <c r="M288" i="23"/>
  <c r="O287" i="23"/>
  <c r="Y286" i="23"/>
  <c r="AJ285" i="23"/>
  <c r="M281" i="23"/>
  <c r="Y281" i="23"/>
  <c r="I281" i="23"/>
  <c r="K281" i="23"/>
  <c r="S281" i="23"/>
  <c r="Y280" i="23"/>
  <c r="Y278" i="23"/>
  <c r="AJ273" i="23"/>
  <c r="M263" i="23"/>
  <c r="O263" i="23"/>
  <c r="U263" i="23"/>
  <c r="Y263" i="23"/>
  <c r="AA263" i="23"/>
  <c r="AL250" i="23"/>
  <c r="AJ250" i="23"/>
  <c r="AJ234" i="23"/>
  <c r="AL234" i="23"/>
  <c r="AG269" i="23"/>
  <c r="AF269" i="23"/>
  <c r="AF254" i="23"/>
  <c r="AG254" i="23"/>
  <c r="AL211" i="23"/>
  <c r="AJ211" i="23"/>
  <c r="AJ330" i="23"/>
  <c r="K318" i="23"/>
  <c r="K310" i="23"/>
  <c r="Y288" i="23"/>
  <c r="Y284" i="23"/>
  <c r="I278" i="23"/>
  <c r="AJ277" i="23"/>
  <c r="AL277" i="23"/>
  <c r="S201" i="23"/>
  <c r="AF255" i="23"/>
  <c r="AA254" i="23"/>
  <c r="I254" i="23"/>
  <c r="AL251" i="23"/>
  <c r="U251" i="23"/>
  <c r="AF250" i="23"/>
  <c r="AG247" i="23"/>
  <c r="AL237" i="23"/>
  <c r="W237" i="23"/>
  <c r="AA233" i="23"/>
  <c r="I233" i="23"/>
  <c r="AF231" i="23"/>
  <c r="AL229" i="23"/>
  <c r="AF228" i="23"/>
  <c r="Y227" i="23"/>
  <c r="I227" i="23"/>
  <c r="AJ226" i="23"/>
  <c r="I226" i="23"/>
  <c r="M225" i="23"/>
  <c r="Q224" i="23"/>
  <c r="AF222" i="23"/>
  <c r="I218" i="23"/>
  <c r="Y212" i="23"/>
  <c r="AJ212" i="23"/>
  <c r="AG211" i="23"/>
  <c r="AA209" i="23"/>
  <c r="I209" i="23"/>
  <c r="W206" i="23"/>
  <c r="I205" i="23"/>
  <c r="W203" i="23"/>
  <c r="AJ202" i="23"/>
  <c r="S200" i="23"/>
  <c r="AE198" i="23"/>
  <c r="U197" i="23"/>
  <c r="S196" i="23"/>
  <c r="AE190" i="23"/>
  <c r="AJ187" i="23"/>
  <c r="U187" i="23"/>
  <c r="AL184" i="23"/>
  <c r="O130" i="23"/>
  <c r="W130" i="23"/>
  <c r="Y130" i="23"/>
  <c r="I130" i="23"/>
  <c r="AA130" i="23"/>
  <c r="K130" i="23"/>
  <c r="M130" i="23"/>
  <c r="Q130" i="23"/>
  <c r="S130" i="23"/>
  <c r="AJ112" i="23"/>
  <c r="AL112" i="23"/>
  <c r="Y109" i="23"/>
  <c r="AA109" i="23"/>
  <c r="I109" i="23"/>
  <c r="K109" i="23"/>
  <c r="M109" i="23"/>
  <c r="O109" i="23"/>
  <c r="S109" i="23"/>
  <c r="O103" i="23"/>
  <c r="W103" i="23"/>
  <c r="Y103" i="23"/>
  <c r="AA103" i="23"/>
  <c r="AE36" i="23"/>
  <c r="AG36" i="23"/>
  <c r="AF36" i="23"/>
  <c r="M273" i="23"/>
  <c r="U272" i="23"/>
  <c r="Q267" i="23"/>
  <c r="AL266" i="23"/>
  <c r="U264" i="23"/>
  <c r="U249" i="23"/>
  <c r="U237" i="23"/>
  <c r="AJ232" i="23"/>
  <c r="K225" i="23"/>
  <c r="AG223" i="23"/>
  <c r="AJ218" i="23"/>
  <c r="AE211" i="23"/>
  <c r="Y207" i="23"/>
  <c r="AJ203" i="23"/>
  <c r="U203" i="23"/>
  <c r="Q200" i="23"/>
  <c r="M197" i="23"/>
  <c r="AF185" i="23"/>
  <c r="AG185" i="23"/>
  <c r="AE180" i="23"/>
  <c r="AF180" i="23"/>
  <c r="AG180" i="23"/>
  <c r="AE158" i="23"/>
  <c r="AF158" i="23"/>
  <c r="AG158" i="23"/>
  <c r="AE156" i="23"/>
  <c r="AF156" i="23"/>
  <c r="AG156" i="23"/>
  <c r="U122" i="23"/>
  <c r="W122" i="23"/>
  <c r="I122" i="23"/>
  <c r="Y122" i="23"/>
  <c r="K122" i="23"/>
  <c r="AA122" i="23"/>
  <c r="M122" i="23"/>
  <c r="O122" i="23"/>
  <c r="Q122" i="23"/>
  <c r="AL85" i="23"/>
  <c r="AJ85" i="23"/>
  <c r="Q12" i="23"/>
  <c r="U12" i="23"/>
  <c r="Y12" i="23"/>
  <c r="S12" i="23"/>
  <c r="I12" i="23"/>
  <c r="S207" i="23"/>
  <c r="M200" i="23"/>
  <c r="W198" i="23"/>
  <c r="AG197" i="23"/>
  <c r="I197" i="23"/>
  <c r="O184" i="23"/>
  <c r="S184" i="23"/>
  <c r="AE164" i="23"/>
  <c r="AF164" i="23"/>
  <c r="AG164" i="23"/>
  <c r="AJ150" i="23"/>
  <c r="AL150" i="23"/>
  <c r="I134" i="23"/>
  <c r="U134" i="23"/>
  <c r="Y134" i="23"/>
  <c r="AJ94" i="23"/>
  <c r="AG63" i="23"/>
  <c r="AE63" i="23"/>
  <c r="AF63" i="23"/>
  <c r="U276" i="23"/>
  <c r="W275" i="23"/>
  <c r="AA273" i="23"/>
  <c r="I273" i="23"/>
  <c r="AJ272" i="23"/>
  <c r="Q272" i="23"/>
  <c r="Q270" i="23"/>
  <c r="AJ268" i="23"/>
  <c r="AG266" i="23"/>
  <c r="AA265" i="23"/>
  <c r="I265" i="23"/>
  <c r="Q264" i="23"/>
  <c r="AA262" i="23"/>
  <c r="AJ257" i="23"/>
  <c r="AF256" i="23"/>
  <c r="AJ248" i="23"/>
  <c r="AL239" i="23"/>
  <c r="AG237" i="23"/>
  <c r="M237" i="23"/>
  <c r="AJ233" i="23"/>
  <c r="S231" i="23"/>
  <c r="AF229" i="23"/>
  <c r="AJ227" i="23"/>
  <c r="Y225" i="23"/>
  <c r="AJ224" i="23"/>
  <c r="Y223" i="23"/>
  <c r="AG220" i="23"/>
  <c r="M216" i="23"/>
  <c r="AJ215" i="23"/>
  <c r="S212" i="23"/>
  <c r="AG206" i="23"/>
  <c r="AJ204" i="23"/>
  <c r="AG203" i="23"/>
  <c r="Q203" i="23"/>
  <c r="AA202" i="23"/>
  <c r="AL200" i="23"/>
  <c r="AF197" i="23"/>
  <c r="I196" i="23"/>
  <c r="AJ195" i="23"/>
  <c r="AE193" i="23"/>
  <c r="M193" i="23"/>
  <c r="M192" i="23"/>
  <c r="W190" i="23"/>
  <c r="S189" i="23"/>
  <c r="AE187" i="23"/>
  <c r="O187" i="23"/>
  <c r="Y186" i="23"/>
  <c r="AJ185" i="23"/>
  <c r="AF184" i="23"/>
  <c r="AL122" i="23"/>
  <c r="AJ122" i="23"/>
  <c r="W68" i="23"/>
  <c r="Y68" i="23"/>
  <c r="AG278" i="23"/>
  <c r="S277" i="23"/>
  <c r="S276" i="23"/>
  <c r="U275" i="23"/>
  <c r="W274" i="23"/>
  <c r="Y273" i="23"/>
  <c r="AE272" i="23"/>
  <c r="O272" i="23"/>
  <c r="Y271" i="23"/>
  <c r="O270" i="23"/>
  <c r="Y265" i="23"/>
  <c r="AE264" i="23"/>
  <c r="O264" i="23"/>
  <c r="Y262" i="23"/>
  <c r="AK257" i="23"/>
  <c r="S254" i="23"/>
  <c r="AE248" i="23"/>
  <c r="Q233" i="23"/>
  <c r="AE230" i="23"/>
  <c r="AG227" i="23"/>
  <c r="Y226" i="23"/>
  <c r="U225" i="23"/>
  <c r="AJ225" i="23"/>
  <c r="AF224" i="23"/>
  <c r="U223" i="23"/>
  <c r="AF220" i="23"/>
  <c r="AA218" i="23"/>
  <c r="K217" i="23"/>
  <c r="AA214" i="23"/>
  <c r="M213" i="23"/>
  <c r="O212" i="23"/>
  <c r="Q209" i="23"/>
  <c r="S208" i="23"/>
  <c r="Y205" i="23"/>
  <c r="AE203" i="23"/>
  <c r="O203" i="23"/>
  <c r="Y202" i="23"/>
  <c r="AA196" i="23"/>
  <c r="K193" i="23"/>
  <c r="M187" i="23"/>
  <c r="O186" i="23"/>
  <c r="W185" i="23"/>
  <c r="O185" i="23"/>
  <c r="AE184" i="23"/>
  <c r="I156" i="23"/>
  <c r="M156" i="23"/>
  <c r="S156" i="23"/>
  <c r="W156" i="23"/>
  <c r="Y156" i="23"/>
  <c r="AJ153" i="23"/>
  <c r="AL153" i="23"/>
  <c r="AA149" i="23"/>
  <c r="U149" i="23"/>
  <c r="W105" i="23"/>
  <c r="AA105" i="23"/>
  <c r="AG69" i="23"/>
  <c r="AF69" i="23"/>
  <c r="AE69" i="23"/>
  <c r="Q277" i="23"/>
  <c r="S275" i="23"/>
  <c r="S274" i="23"/>
  <c r="M272" i="23"/>
  <c r="M264" i="23"/>
  <c r="Q223" i="23"/>
  <c r="AG175" i="23"/>
  <c r="AE175" i="23"/>
  <c r="AF175" i="23"/>
  <c r="AJ134" i="23"/>
  <c r="AL134" i="23"/>
  <c r="O121" i="23"/>
  <c r="K121" i="23"/>
  <c r="M121" i="23"/>
  <c r="S121" i="23"/>
  <c r="AA121" i="23"/>
  <c r="W109" i="23"/>
  <c r="AF102" i="23"/>
  <c r="AE102" i="23"/>
  <c r="AG102" i="23"/>
  <c r="AJ84" i="23"/>
  <c r="AK84" i="23"/>
  <c r="AJ71" i="23"/>
  <c r="AL71" i="23"/>
  <c r="O276" i="23"/>
  <c r="Q275" i="23"/>
  <c r="AA272" i="23"/>
  <c r="W267" i="23"/>
  <c r="AA264" i="23"/>
  <c r="W256" i="23"/>
  <c r="Q225" i="23"/>
  <c r="O223" i="23"/>
  <c r="AJ216" i="23"/>
  <c r="Y215" i="23"/>
  <c r="I212" i="23"/>
  <c r="M208" i="23"/>
  <c r="AA203" i="23"/>
  <c r="M202" i="23"/>
  <c r="Y197" i="23"/>
  <c r="AJ192" i="23"/>
  <c r="Y187" i="23"/>
  <c r="I186" i="23"/>
  <c r="Q184" i="23"/>
  <c r="AG174" i="23"/>
  <c r="AE174" i="23"/>
  <c r="AJ170" i="23"/>
  <c r="W170" i="23"/>
  <c r="I170" i="23"/>
  <c r="Y170" i="23"/>
  <c r="K170" i="23"/>
  <c r="AA170" i="23"/>
  <c r="M170" i="23"/>
  <c r="Q170" i="23"/>
  <c r="W168" i="23"/>
  <c r="K168" i="23"/>
  <c r="M168" i="23"/>
  <c r="O168" i="23"/>
  <c r="Q168" i="23"/>
  <c r="U168" i="23"/>
  <c r="Y168" i="23"/>
  <c r="S122" i="23"/>
  <c r="AJ113" i="23"/>
  <c r="AL113" i="23"/>
  <c r="AA161" i="23"/>
  <c r="AF157" i="23"/>
  <c r="W146" i="23"/>
  <c r="AG144" i="23"/>
  <c r="AF140" i="23"/>
  <c r="AE85" i="23"/>
  <c r="AF85" i="23"/>
  <c r="W84" i="23"/>
  <c r="I84" i="23"/>
  <c r="AA84" i="23"/>
  <c r="K84" i="23"/>
  <c r="M84" i="23"/>
  <c r="Q84" i="23"/>
  <c r="Y84" i="23"/>
  <c r="AG82" i="23"/>
  <c r="AF82" i="23"/>
  <c r="AL74" i="23"/>
  <c r="AJ74" i="23"/>
  <c r="W74" i="23"/>
  <c r="I74" i="23"/>
  <c r="Y74" i="23"/>
  <c r="K74" i="23"/>
  <c r="AA74" i="23"/>
  <c r="O74" i="23"/>
  <c r="U74" i="23"/>
  <c r="AJ41" i="23"/>
  <c r="AK41" i="23"/>
  <c r="AG19" i="23"/>
  <c r="AJ17" i="23"/>
  <c r="Q180" i="23"/>
  <c r="W178" i="23"/>
  <c r="AJ177" i="23"/>
  <c r="AG170" i="23"/>
  <c r="O169" i="23"/>
  <c r="I166" i="23"/>
  <c r="AG165" i="23"/>
  <c r="U163" i="23"/>
  <c r="Y161" i="23"/>
  <c r="AG154" i="23"/>
  <c r="Q154" i="23"/>
  <c r="AA153" i="23"/>
  <c r="AJ151" i="23"/>
  <c r="AA147" i="23"/>
  <c r="U146" i="23"/>
  <c r="AE144" i="23"/>
  <c r="I142" i="23"/>
  <c r="I139" i="23"/>
  <c r="W138" i="23"/>
  <c r="AE134" i="23"/>
  <c r="Y131" i="23"/>
  <c r="AG130" i="23"/>
  <c r="O127" i="23"/>
  <c r="AE122" i="23"/>
  <c r="W119" i="23"/>
  <c r="AG117" i="23"/>
  <c r="Y115" i="23"/>
  <c r="AG114" i="23"/>
  <c r="Q114" i="23"/>
  <c r="U112" i="23"/>
  <c r="AA110" i="23"/>
  <c r="K110" i="23"/>
  <c r="Y108" i="23"/>
  <c r="AJ107" i="23"/>
  <c r="I106" i="23"/>
  <c r="AF105" i="23"/>
  <c r="Y104" i="23"/>
  <c r="Y102" i="23"/>
  <c r="I102" i="23"/>
  <c r="AJ101" i="23"/>
  <c r="M101" i="23"/>
  <c r="Q100" i="23"/>
  <c r="AG94" i="23"/>
  <c r="Q94" i="23"/>
  <c r="AJ91" i="23"/>
  <c r="U70" i="23"/>
  <c r="Y70" i="23"/>
  <c r="AF66" i="23"/>
  <c r="AG66" i="23"/>
  <c r="AJ51" i="23"/>
  <c r="AF30" i="23"/>
  <c r="AG30" i="23"/>
  <c r="AE30" i="23"/>
  <c r="AG27" i="23"/>
  <c r="AK9" i="23"/>
  <c r="S119" i="23"/>
  <c r="AA113" i="23"/>
  <c r="O100" i="23"/>
  <c r="O94" i="23"/>
  <c r="U83" i="23"/>
  <c r="M83" i="23"/>
  <c r="O83" i="23"/>
  <c r="S83" i="23"/>
  <c r="W80" i="23"/>
  <c r="M80" i="23"/>
  <c r="O80" i="23"/>
  <c r="Q80" i="23"/>
  <c r="U80" i="23"/>
  <c r="K80" i="23"/>
  <c r="AF74" i="23"/>
  <c r="AE74" i="23"/>
  <c r="M63" i="23"/>
  <c r="O63" i="23"/>
  <c r="S63" i="23"/>
  <c r="U26" i="23"/>
  <c r="M26" i="23"/>
  <c r="Q26" i="23"/>
  <c r="S26" i="23"/>
  <c r="Y26" i="23"/>
  <c r="K26" i="23"/>
  <c r="S161" i="23"/>
  <c r="M154" i="23"/>
  <c r="O153" i="23"/>
  <c r="AJ152" i="23"/>
  <c r="U150" i="23"/>
  <c r="AL148" i="23"/>
  <c r="AG146" i="23"/>
  <c r="Q146" i="23"/>
  <c r="AA145" i="23"/>
  <c r="AJ143" i="23"/>
  <c r="AF141" i="23"/>
  <c r="Y140" i="23"/>
  <c r="U131" i="23"/>
  <c r="AF125" i="23"/>
  <c r="Q119" i="23"/>
  <c r="U116" i="23"/>
  <c r="U115" i="23"/>
  <c r="M114" i="23"/>
  <c r="S113" i="23"/>
  <c r="AF111" i="23"/>
  <c r="W110" i="23"/>
  <c r="AE107" i="23"/>
  <c r="Y106" i="23"/>
  <c r="AL104" i="23"/>
  <c r="U104" i="23"/>
  <c r="AJ102" i="23"/>
  <c r="M100" i="23"/>
  <c r="M94" i="23"/>
  <c r="AF92" i="23"/>
  <c r="AE92" i="23"/>
  <c r="AJ92" i="23"/>
  <c r="AG89" i="23"/>
  <c r="U84" i="23"/>
  <c r="K79" i="23"/>
  <c r="M79" i="23"/>
  <c r="Q79" i="23"/>
  <c r="AA79" i="23"/>
  <c r="S74" i="23"/>
  <c r="AF68" i="23"/>
  <c r="AF61" i="23"/>
  <c r="I60" i="23"/>
  <c r="M60" i="23"/>
  <c r="W60" i="23"/>
  <c r="AG50" i="23"/>
  <c r="Q28" i="23"/>
  <c r="I28" i="23"/>
  <c r="S28" i="23"/>
  <c r="U28" i="23"/>
  <c r="Y28" i="23"/>
  <c r="AJ23" i="23"/>
  <c r="AL23" i="23"/>
  <c r="AF183" i="23"/>
  <c r="AG178" i="23"/>
  <c r="Q178" i="23"/>
  <c r="Y177" i="23"/>
  <c r="W173" i="23"/>
  <c r="U172" i="23"/>
  <c r="AF163" i="23"/>
  <c r="O161" i="23"/>
  <c r="O158" i="23"/>
  <c r="O155" i="23"/>
  <c r="AA154" i="23"/>
  <c r="K154" i="23"/>
  <c r="K153" i="23"/>
  <c r="S151" i="23"/>
  <c r="S150" i="23"/>
  <c r="U147" i="23"/>
  <c r="AE146" i="23"/>
  <c r="O146" i="23"/>
  <c r="Y145" i="23"/>
  <c r="W140" i="23"/>
  <c r="Q138" i="23"/>
  <c r="AA137" i="23"/>
  <c r="M136" i="23"/>
  <c r="S131" i="23"/>
  <c r="AK129" i="23"/>
  <c r="O119" i="23"/>
  <c r="S116" i="23"/>
  <c r="S115" i="23"/>
  <c r="AA114" i="23"/>
  <c r="K114" i="23"/>
  <c r="M113" i="23"/>
  <c r="AK108" i="23"/>
  <c r="S104" i="23"/>
  <c r="K100" i="23"/>
  <c r="O95" i="23"/>
  <c r="AA94" i="23"/>
  <c r="K94" i="23"/>
  <c r="W92" i="23"/>
  <c r="I92" i="23"/>
  <c r="AA92" i="23"/>
  <c r="M92" i="23"/>
  <c r="AF89" i="23"/>
  <c r="S84" i="23"/>
  <c r="AA80" i="23"/>
  <c r="I75" i="23"/>
  <c r="K75" i="23"/>
  <c r="O75" i="23"/>
  <c r="U75" i="23"/>
  <c r="AA75" i="23"/>
  <c r="Q74" i="23"/>
  <c r="AE67" i="23"/>
  <c r="AG67" i="23"/>
  <c r="AF67" i="23"/>
  <c r="AF50" i="23"/>
  <c r="AG39" i="23"/>
  <c r="AE39" i="23"/>
  <c r="AF26" i="23"/>
  <c r="AG26" i="23"/>
  <c r="AE26" i="23"/>
  <c r="O178" i="23"/>
  <c r="W177" i="23"/>
  <c r="AJ172" i="23"/>
  <c r="S172" i="23"/>
  <c r="M161" i="23"/>
  <c r="Y154" i="23"/>
  <c r="I154" i="23"/>
  <c r="Q150" i="23"/>
  <c r="M146" i="23"/>
  <c r="O145" i="23"/>
  <c r="AJ144" i="23"/>
  <c r="S140" i="23"/>
  <c r="O138" i="23"/>
  <c r="Y137" i="23"/>
  <c r="O131" i="23"/>
  <c r="M119" i="23"/>
  <c r="M116" i="23"/>
  <c r="O115" i="23"/>
  <c r="Y114" i="23"/>
  <c r="I114" i="23"/>
  <c r="K113" i="23"/>
  <c r="AG104" i="23"/>
  <c r="Q104" i="23"/>
  <c r="AA100" i="23"/>
  <c r="I100" i="23"/>
  <c r="AA97" i="23"/>
  <c r="Y94" i="23"/>
  <c r="I94" i="23"/>
  <c r="O84" i="23"/>
  <c r="Y80" i="23"/>
  <c r="K77" i="23"/>
  <c r="O77" i="23"/>
  <c r="S77" i="23"/>
  <c r="AA77" i="23"/>
  <c r="M74" i="23"/>
  <c r="AJ63" i="23"/>
  <c r="AL63" i="23"/>
  <c r="S52" i="23"/>
  <c r="W52" i="23"/>
  <c r="Y52" i="23"/>
  <c r="M52" i="23"/>
  <c r="AA26" i="23"/>
  <c r="M10" i="23"/>
  <c r="O10" i="23"/>
  <c r="Q10" i="23"/>
  <c r="U10" i="23"/>
  <c r="K10" i="23"/>
  <c r="AA10" i="23"/>
  <c r="Q173" i="23"/>
  <c r="AL167" i="23"/>
  <c r="U166" i="23"/>
  <c r="Y162" i="23"/>
  <c r="I155" i="23"/>
  <c r="AG152" i="23"/>
  <c r="O147" i="23"/>
  <c r="AA146" i="23"/>
  <c r="S139" i="23"/>
  <c r="K131" i="23"/>
  <c r="W127" i="23"/>
  <c r="AJ119" i="23"/>
  <c r="S117" i="23"/>
  <c r="K115" i="23"/>
  <c r="AG110" i="23"/>
  <c r="M108" i="23"/>
  <c r="AJ103" i="23"/>
  <c r="W101" i="23"/>
  <c r="Y100" i="23"/>
  <c r="AJ99" i="23"/>
  <c r="S97" i="23"/>
  <c r="I95" i="23"/>
  <c r="AG90" i="23"/>
  <c r="AE90" i="23"/>
  <c r="S88" i="23"/>
  <c r="W83" i="23"/>
  <c r="S80" i="23"/>
  <c r="O71" i="23"/>
  <c r="S71" i="23"/>
  <c r="W71" i="23"/>
  <c r="M71" i="23"/>
  <c r="AJ62" i="23"/>
  <c r="AF60" i="23"/>
  <c r="AG60" i="23"/>
  <c r="AE60" i="23"/>
  <c r="M59" i="23"/>
  <c r="O59" i="23"/>
  <c r="S59" i="23"/>
  <c r="U59" i="23"/>
  <c r="Y59" i="23"/>
  <c r="K59" i="23"/>
  <c r="AJ44" i="23"/>
  <c r="W40" i="23"/>
  <c r="I40" i="23"/>
  <c r="Y40" i="23"/>
  <c r="K40" i="23"/>
  <c r="AA40" i="23"/>
  <c r="O40" i="23"/>
  <c r="U40" i="23"/>
  <c r="M35" i="23"/>
  <c r="I35" i="23"/>
  <c r="AA35" i="23"/>
  <c r="K35" i="23"/>
  <c r="O35" i="23"/>
  <c r="S35" i="23"/>
  <c r="Y35" i="23"/>
  <c r="W26" i="23"/>
  <c r="AJ24" i="23"/>
  <c r="AA72" i="23"/>
  <c r="I72" i="23"/>
  <c r="AA64" i="23"/>
  <c r="I64" i="23"/>
  <c r="I62" i="23"/>
  <c r="Y58" i="23"/>
  <c r="I58" i="23"/>
  <c r="I57" i="23"/>
  <c r="K51" i="23"/>
  <c r="S50" i="23"/>
  <c r="Y24" i="23"/>
  <c r="I24" i="23"/>
  <c r="S21" i="23"/>
  <c r="I20" i="23"/>
  <c r="I18" i="23"/>
  <c r="W13" i="23"/>
  <c r="I87" i="23"/>
  <c r="O67" i="23"/>
  <c r="AJ45" i="23"/>
  <c r="Q39" i="23"/>
  <c r="W36" i="23"/>
  <c r="M33" i="23"/>
  <c r="Y87" i="23"/>
  <c r="AE86" i="23"/>
  <c r="O86" i="23"/>
  <c r="AF81" i="23"/>
  <c r="AL73" i="23"/>
  <c r="O72" i="23"/>
  <c r="U69" i="23"/>
  <c r="I67" i="23"/>
  <c r="O64" i="23"/>
  <c r="S62" i="23"/>
  <c r="AK59" i="23"/>
  <c r="O58" i="23"/>
  <c r="Y57" i="23"/>
  <c r="AJ55" i="23"/>
  <c r="AF53" i="23"/>
  <c r="Y51" i="23"/>
  <c r="Y50" i="23"/>
  <c r="Y48" i="23"/>
  <c r="I48" i="23"/>
  <c r="AE45" i="23"/>
  <c r="Y43" i="23"/>
  <c r="AG42" i="23"/>
  <c r="AL39" i="23"/>
  <c r="I36" i="23"/>
  <c r="AG35" i="23"/>
  <c r="Y34" i="23"/>
  <c r="I33" i="23"/>
  <c r="W27" i="23"/>
  <c r="AA25" i="23"/>
  <c r="AE24" i="23"/>
  <c r="O24" i="23"/>
  <c r="AG22" i="23"/>
  <c r="W20" i="23"/>
  <c r="Q18" i="23"/>
  <c r="AJ15" i="23"/>
  <c r="AF13" i="23"/>
  <c r="Y11" i="23"/>
  <c r="AL83" i="23"/>
  <c r="AF80" i="23"/>
  <c r="AL78" i="23"/>
  <c r="AJ76" i="23"/>
  <c r="M72" i="23"/>
  <c r="Q69" i="23"/>
  <c r="AE64" i="23"/>
  <c r="M64" i="23"/>
  <c r="AL62" i="23"/>
  <c r="Q62" i="23"/>
  <c r="M58" i="23"/>
  <c r="O57" i="23"/>
  <c r="AJ56" i="23"/>
  <c r="AF55" i="23"/>
  <c r="AL52" i="23"/>
  <c r="U51" i="23"/>
  <c r="W50" i="23"/>
  <c r="W48" i="23"/>
  <c r="AL46" i="23"/>
  <c r="W43" i="23"/>
  <c r="AF42" i="23"/>
  <c r="W37" i="23"/>
  <c r="AJ32" i="23"/>
  <c r="Q32" i="23"/>
  <c r="W29" i="23"/>
  <c r="M24" i="23"/>
  <c r="AF22" i="23"/>
  <c r="U20" i="23"/>
  <c r="M18" i="23"/>
  <c r="S17" i="23"/>
  <c r="AF15" i="23"/>
  <c r="AJ10" i="23"/>
  <c r="U87" i="23"/>
  <c r="AA86" i="23"/>
  <c r="Y81" i="23"/>
  <c r="AE80" i="23"/>
  <c r="K72" i="23"/>
  <c r="K64" i="23"/>
  <c r="AA58" i="23"/>
  <c r="AE55" i="23"/>
  <c r="AJ50" i="23"/>
  <c r="U50" i="23"/>
  <c r="AJ49" i="23"/>
  <c r="U37" i="23"/>
  <c r="S34" i="23"/>
  <c r="AA33" i="23"/>
  <c r="AJ27" i="23"/>
  <c r="S27" i="23"/>
  <c r="S25" i="23"/>
  <c r="AA24" i="23"/>
  <c r="W21" i="23"/>
  <c r="AJ20" i="23"/>
  <c r="S20" i="23"/>
  <c r="AE18" i="23"/>
  <c r="K18" i="23"/>
  <c r="AG14" i="23"/>
  <c r="Q7" i="23"/>
  <c r="Y1424" i="23"/>
  <c r="AA1423" i="23"/>
  <c r="K1423" i="23"/>
  <c r="M1422" i="23"/>
  <c r="O1421" i="23"/>
  <c r="Q1420" i="23"/>
  <c r="AF1419" i="23"/>
  <c r="U1418" i="23"/>
  <c r="W1417" i="23"/>
  <c r="Y1416" i="23"/>
  <c r="AA1415" i="23"/>
  <c r="K1415" i="23"/>
  <c r="M1414" i="23"/>
  <c r="O1413" i="23"/>
  <c r="Q1412" i="23"/>
  <c r="AF1411" i="23"/>
  <c r="U1410" i="23"/>
  <c r="W1409" i="23"/>
  <c r="Y1408" i="23"/>
  <c r="AA1407" i="23"/>
  <c r="K1407" i="23"/>
  <c r="M1406" i="23"/>
  <c r="O1405" i="23"/>
  <c r="Q1404" i="23"/>
  <c r="AF1403" i="23"/>
  <c r="U1402" i="23"/>
  <c r="W1401" i="23"/>
  <c r="Y1400" i="23"/>
  <c r="AA1399" i="23"/>
  <c r="K1399" i="23"/>
  <c r="M1398" i="23"/>
  <c r="O1397" i="23"/>
  <c r="Q1396" i="23"/>
  <c r="AF1395" i="23"/>
  <c r="U1394" i="23"/>
  <c r="W1393" i="23"/>
  <c r="Y1392" i="23"/>
  <c r="AA1391" i="23"/>
  <c r="K1391" i="23"/>
  <c r="M1390" i="23"/>
  <c r="O1389" i="23"/>
  <c r="Q1388" i="23"/>
  <c r="AF1387" i="23"/>
  <c r="U1386" i="23"/>
  <c r="W1385" i="23"/>
  <c r="Y1384" i="23"/>
  <c r="AA1383" i="23"/>
  <c r="K1383" i="23"/>
  <c r="M1382" i="23"/>
  <c r="O1381" i="23"/>
  <c r="Q1380" i="23"/>
  <c r="AF1379" i="23"/>
  <c r="U1378" i="23"/>
  <c r="W1377" i="23"/>
  <c r="Y1376" i="23"/>
  <c r="AA1375" i="23"/>
  <c r="K1375" i="23"/>
  <c r="M1374" i="23"/>
  <c r="O1373" i="23"/>
  <c r="Q1372" i="23"/>
  <c r="AF1371" i="23"/>
  <c r="U1370" i="23"/>
  <c r="W1369" i="23"/>
  <c r="Y1368" i="23"/>
  <c r="AA1367" i="23"/>
  <c r="K1367" i="23"/>
  <c r="M1366" i="23"/>
  <c r="O1365" i="23"/>
  <c r="M1364" i="23"/>
  <c r="Y1363" i="23"/>
  <c r="Y1362" i="23"/>
  <c r="W1361" i="23"/>
  <c r="AF1357" i="23"/>
  <c r="Q1357" i="23"/>
  <c r="M1356" i="23"/>
  <c r="Y1355" i="23"/>
  <c r="Y1354" i="23"/>
  <c r="W1353" i="23"/>
  <c r="AF1349" i="23"/>
  <c r="Q1349" i="23"/>
  <c r="M1348" i="23"/>
  <c r="Y1347" i="23"/>
  <c r="Y1346" i="23"/>
  <c r="I1345" i="23"/>
  <c r="Q1345" i="23"/>
  <c r="AE1344" i="23"/>
  <c r="AA1342" i="23"/>
  <c r="AJ1341" i="23"/>
  <c r="S1341" i="23"/>
  <c r="AJ1339" i="23"/>
  <c r="S1339" i="23"/>
  <c r="Q1338" i="23"/>
  <c r="AF1335" i="23"/>
  <c r="O1335" i="23"/>
  <c r="K1334" i="23"/>
  <c r="Q1333" i="23"/>
  <c r="I1333" i="23"/>
  <c r="Y1333" i="23"/>
  <c r="AE1332" i="23"/>
  <c r="W1330" i="23"/>
  <c r="O1330" i="23"/>
  <c r="AF1329" i="23"/>
  <c r="M1329" i="23"/>
  <c r="AL1328" i="23"/>
  <c r="AJ1327" i="23"/>
  <c r="S1327" i="23"/>
  <c r="Q1326" i="23"/>
  <c r="AA1322" i="23"/>
  <c r="AJ1321" i="23"/>
  <c r="S1321" i="23"/>
  <c r="O1318" i="23"/>
  <c r="W1318" i="23"/>
  <c r="U1314" i="23"/>
  <c r="W1314" i="23"/>
  <c r="O1314" i="23"/>
  <c r="AF1313" i="23"/>
  <c r="AF1311" i="23"/>
  <c r="AK1310" i="23"/>
  <c r="M1310" i="23"/>
  <c r="O1310" i="23"/>
  <c r="W1310" i="23"/>
  <c r="U1306" i="23"/>
  <c r="W1306" i="23"/>
  <c r="O1306" i="23"/>
  <c r="U1295" i="23"/>
  <c r="W1295" i="23"/>
  <c r="M1295" i="23"/>
  <c r="O1295" i="23"/>
  <c r="U1290" i="23"/>
  <c r="U1287" i="23"/>
  <c r="W1287" i="23"/>
  <c r="M1287" i="23"/>
  <c r="O1287" i="23"/>
  <c r="U1279" i="23"/>
  <c r="W1279" i="23"/>
  <c r="M1279" i="23"/>
  <c r="O1279" i="23"/>
  <c r="U1274" i="23"/>
  <c r="U1271" i="23"/>
  <c r="W1271" i="23"/>
  <c r="M1271" i="23"/>
  <c r="O1271" i="23"/>
  <c r="U1266" i="23"/>
  <c r="U1263" i="23"/>
  <c r="W1263" i="23"/>
  <c r="M1263" i="23"/>
  <c r="O1263" i="23"/>
  <c r="U1258" i="23"/>
  <c r="U1255" i="23"/>
  <c r="W1255" i="23"/>
  <c r="M1255" i="23"/>
  <c r="O1255" i="23"/>
  <c r="U1250" i="23"/>
  <c r="U1242" i="23"/>
  <c r="U1241" i="23"/>
  <c r="AE1237" i="23"/>
  <c r="AF1237" i="23"/>
  <c r="AG1237" i="23"/>
  <c r="I1229" i="23"/>
  <c r="Y1229" i="23"/>
  <c r="Q1229" i="23"/>
  <c r="K1229" i="23"/>
  <c r="O1229" i="23"/>
  <c r="S1229" i="23"/>
  <c r="U1229" i="23"/>
  <c r="AF1210" i="23"/>
  <c r="AE1210" i="23"/>
  <c r="AG1210" i="23"/>
  <c r="AE1202" i="23"/>
  <c r="AF1202" i="23"/>
  <c r="AG1202" i="23"/>
  <c r="U1192" i="23"/>
  <c r="W1192" i="23"/>
  <c r="M1192" i="23"/>
  <c r="O1192" i="23"/>
  <c r="S1192" i="23"/>
  <c r="Y1192" i="23"/>
  <c r="I1192" i="23"/>
  <c r="AJ1187" i="23"/>
  <c r="O1187" i="23"/>
  <c r="Q1187" i="23"/>
  <c r="W1187" i="23"/>
  <c r="I1187" i="23"/>
  <c r="Y1187" i="23"/>
  <c r="K1187" i="23"/>
  <c r="S1187" i="23"/>
  <c r="U1187" i="23"/>
  <c r="AA1187" i="23"/>
  <c r="M1421" i="23"/>
  <c r="O1420" i="23"/>
  <c r="U1417" i="23"/>
  <c r="M1413" i="23"/>
  <c r="O1412" i="23"/>
  <c r="U1409" i="23"/>
  <c r="M1405" i="23"/>
  <c r="O1404" i="23"/>
  <c r="U1401" i="23"/>
  <c r="M1397" i="23"/>
  <c r="O1396" i="23"/>
  <c r="U1393" i="23"/>
  <c r="M1389" i="23"/>
  <c r="O1388" i="23"/>
  <c r="U1385" i="23"/>
  <c r="M1381" i="23"/>
  <c r="O1380" i="23"/>
  <c r="U1377" i="23"/>
  <c r="M1373" i="23"/>
  <c r="O1372" i="23"/>
  <c r="U1369" i="23"/>
  <c r="M1365" i="23"/>
  <c r="AJ1363" i="23"/>
  <c r="W1363" i="23"/>
  <c r="W1362" i="23"/>
  <c r="O1357" i="23"/>
  <c r="AJ1355" i="23"/>
  <c r="W1355" i="23"/>
  <c r="W1354" i="23"/>
  <c r="O1349" i="23"/>
  <c r="AJ1347" i="23"/>
  <c r="W1347" i="23"/>
  <c r="W1346" i="23"/>
  <c r="O1341" i="23"/>
  <c r="Q1339" i="23"/>
  <c r="M1338" i="23"/>
  <c r="AE1335" i="23"/>
  <c r="U1331" i="23"/>
  <c r="M1331" i="23"/>
  <c r="Q1327" i="23"/>
  <c r="M1326" i="23"/>
  <c r="O1321" i="23"/>
  <c r="M1319" i="23"/>
  <c r="U1319" i="23"/>
  <c r="AE1311" i="23"/>
  <c r="AF1296" i="23"/>
  <c r="AG1296" i="23"/>
  <c r="AE1293" i="23"/>
  <c r="AF1293" i="23"/>
  <c r="S1290" i="23"/>
  <c r="AF1288" i="23"/>
  <c r="AG1288" i="23"/>
  <c r="AE1285" i="23"/>
  <c r="AF1285" i="23"/>
  <c r="AF1280" i="23"/>
  <c r="AG1280" i="23"/>
  <c r="AE1277" i="23"/>
  <c r="AF1277" i="23"/>
  <c r="S1274" i="23"/>
  <c r="AF1272" i="23"/>
  <c r="AG1272" i="23"/>
  <c r="AE1269" i="23"/>
  <c r="AF1269" i="23"/>
  <c r="S1266" i="23"/>
  <c r="AF1264" i="23"/>
  <c r="AG1264" i="23"/>
  <c r="AE1261" i="23"/>
  <c r="AF1261" i="23"/>
  <c r="S1258" i="23"/>
  <c r="AF1256" i="23"/>
  <c r="AG1256" i="23"/>
  <c r="AE1253" i="23"/>
  <c r="AF1253" i="23"/>
  <c r="S1250" i="23"/>
  <c r="AF1248" i="23"/>
  <c r="AG1248" i="23"/>
  <c r="AE1245" i="23"/>
  <c r="AF1245" i="23"/>
  <c r="S1242" i="23"/>
  <c r="S1241" i="23"/>
  <c r="AJ1232" i="23"/>
  <c r="AG1213" i="23"/>
  <c r="AF1213" i="23"/>
  <c r="AJ1211" i="23"/>
  <c r="AL1211" i="23"/>
  <c r="O1203" i="23"/>
  <c r="Q1203" i="23"/>
  <c r="I1203" i="23"/>
  <c r="Y1203" i="23"/>
  <c r="M1203" i="23"/>
  <c r="S1203" i="23"/>
  <c r="U1203" i="23"/>
  <c r="U1200" i="23"/>
  <c r="W1200" i="23"/>
  <c r="M1200" i="23"/>
  <c r="O1200" i="23"/>
  <c r="S1200" i="23"/>
  <c r="Y1200" i="23"/>
  <c r="I1200" i="23"/>
  <c r="O1195" i="23"/>
  <c r="Q1195" i="23"/>
  <c r="W1195" i="23"/>
  <c r="I1195" i="23"/>
  <c r="Y1195" i="23"/>
  <c r="K1195" i="23"/>
  <c r="S1195" i="23"/>
  <c r="U1195" i="23"/>
  <c r="AA1195" i="23"/>
  <c r="AA1176" i="23"/>
  <c r="M1420" i="23"/>
  <c r="M1412" i="23"/>
  <c r="M1404" i="23"/>
  <c r="M1396" i="23"/>
  <c r="M1388" i="23"/>
  <c r="M1380" i="23"/>
  <c r="M1372" i="23"/>
  <c r="M1357" i="23"/>
  <c r="M1349" i="23"/>
  <c r="O1342" i="23"/>
  <c r="W1342" i="23"/>
  <c r="M1341" i="23"/>
  <c r="O1339" i="23"/>
  <c r="K1338" i="23"/>
  <c r="I1337" i="23"/>
  <c r="Y1337" i="23"/>
  <c r="Q1337" i="23"/>
  <c r="AJ1333" i="23"/>
  <c r="O1327" i="23"/>
  <c r="K1326" i="23"/>
  <c r="Q1325" i="23"/>
  <c r="I1325" i="23"/>
  <c r="Y1325" i="23"/>
  <c r="W1322" i="23"/>
  <c r="O1322" i="23"/>
  <c r="M1321" i="23"/>
  <c r="W1302" i="23"/>
  <c r="I1302" i="23"/>
  <c r="Y1302" i="23"/>
  <c r="O1302" i="23"/>
  <c r="Q1302" i="23"/>
  <c r="W1294" i="23"/>
  <c r="I1294" i="23"/>
  <c r="Y1294" i="23"/>
  <c r="O1294" i="23"/>
  <c r="Q1294" i="23"/>
  <c r="M1290" i="23"/>
  <c r="W1286" i="23"/>
  <c r="I1286" i="23"/>
  <c r="Y1286" i="23"/>
  <c r="O1286" i="23"/>
  <c r="Q1286" i="23"/>
  <c r="W1278" i="23"/>
  <c r="I1278" i="23"/>
  <c r="Y1278" i="23"/>
  <c r="O1278" i="23"/>
  <c r="Q1278" i="23"/>
  <c r="M1274" i="23"/>
  <c r="W1270" i="23"/>
  <c r="I1270" i="23"/>
  <c r="Y1270" i="23"/>
  <c r="O1270" i="23"/>
  <c r="Q1270" i="23"/>
  <c r="M1266" i="23"/>
  <c r="M1258" i="23"/>
  <c r="M1250" i="23"/>
  <c r="W1246" i="23"/>
  <c r="I1246" i="23"/>
  <c r="Y1246" i="23"/>
  <c r="O1246" i="23"/>
  <c r="Q1246" i="23"/>
  <c r="M1242" i="23"/>
  <c r="K1241" i="23"/>
  <c r="M1235" i="23"/>
  <c r="U1235" i="23"/>
  <c r="Y1235" i="23"/>
  <c r="AA1235" i="23"/>
  <c r="O1235" i="23"/>
  <c r="Q1235" i="23"/>
  <c r="W1230" i="23"/>
  <c r="O1230" i="23"/>
  <c r="Q1230" i="23"/>
  <c r="S1230" i="23"/>
  <c r="Y1230" i="23"/>
  <c r="AA1230" i="23"/>
  <c r="I1230" i="23"/>
  <c r="AE1207" i="23"/>
  <c r="AF1207" i="23"/>
  <c r="AG1207" i="23"/>
  <c r="AA1184" i="23"/>
  <c r="Q1176" i="23"/>
  <c r="AL1165" i="23"/>
  <c r="AJ1165" i="23"/>
  <c r="AF1424" i="23"/>
  <c r="AG1423" i="23"/>
  <c r="W1422" i="23"/>
  <c r="Y1421" i="23"/>
  <c r="I1421" i="23"/>
  <c r="AA1420" i="23"/>
  <c r="K1420" i="23"/>
  <c r="AL1419" i="23"/>
  <c r="O1418" i="23"/>
  <c r="Q1417" i="23"/>
  <c r="AF1416" i="23"/>
  <c r="AG1415" i="23"/>
  <c r="W1414" i="23"/>
  <c r="Y1413" i="23"/>
  <c r="I1413" i="23"/>
  <c r="AA1412" i="23"/>
  <c r="K1412" i="23"/>
  <c r="AL1411" i="23"/>
  <c r="O1410" i="23"/>
  <c r="Q1409" i="23"/>
  <c r="AF1408" i="23"/>
  <c r="AG1407" i="23"/>
  <c r="W1406" i="23"/>
  <c r="Y1405" i="23"/>
  <c r="I1405" i="23"/>
  <c r="AA1404" i="23"/>
  <c r="K1404" i="23"/>
  <c r="AL1403" i="23"/>
  <c r="O1402" i="23"/>
  <c r="Q1401" i="23"/>
  <c r="AF1400" i="23"/>
  <c r="AG1399" i="23"/>
  <c r="W1398" i="23"/>
  <c r="Y1397" i="23"/>
  <c r="I1397" i="23"/>
  <c r="AA1396" i="23"/>
  <c r="K1396" i="23"/>
  <c r="AL1395" i="23"/>
  <c r="O1394" i="23"/>
  <c r="Q1393" i="23"/>
  <c r="AF1392" i="23"/>
  <c r="AG1391" i="23"/>
  <c r="W1390" i="23"/>
  <c r="Y1389" i="23"/>
  <c r="I1389" i="23"/>
  <c r="AA1388" i="23"/>
  <c r="K1388" i="23"/>
  <c r="AL1387" i="23"/>
  <c r="O1386" i="23"/>
  <c r="Q1385" i="23"/>
  <c r="AF1384" i="23"/>
  <c r="AG1383" i="23"/>
  <c r="W1382" i="23"/>
  <c r="Y1381" i="23"/>
  <c r="I1381" i="23"/>
  <c r="AA1380" i="23"/>
  <c r="K1380" i="23"/>
  <c r="AL1379" i="23"/>
  <c r="O1378" i="23"/>
  <c r="Q1377" i="23"/>
  <c r="AF1376" i="23"/>
  <c r="AG1375" i="23"/>
  <c r="W1374" i="23"/>
  <c r="Y1373" i="23"/>
  <c r="I1373" i="23"/>
  <c r="AA1372" i="23"/>
  <c r="K1372" i="23"/>
  <c r="AL1371" i="23"/>
  <c r="O1370" i="23"/>
  <c r="Q1369" i="23"/>
  <c r="AF1368" i="23"/>
  <c r="AG1367" i="23"/>
  <c r="W1366" i="23"/>
  <c r="Y1365" i="23"/>
  <c r="I1365" i="23"/>
  <c r="AG1363" i="23"/>
  <c r="S1363" i="23"/>
  <c r="S1362" i="23"/>
  <c r="AF1361" i="23"/>
  <c r="O1361" i="23"/>
  <c r="K1357" i="23"/>
  <c r="AG1355" i="23"/>
  <c r="S1355" i="23"/>
  <c r="S1354" i="23"/>
  <c r="AF1353" i="23"/>
  <c r="O1353" i="23"/>
  <c r="K1349" i="23"/>
  <c r="AG1347" i="23"/>
  <c r="S1347" i="23"/>
  <c r="S1346" i="23"/>
  <c r="AF1345" i="23"/>
  <c r="M1343" i="23"/>
  <c r="U1343" i="23"/>
  <c r="S1342" i="23"/>
  <c r="K1341" i="23"/>
  <c r="AE1339" i="23"/>
  <c r="K1339" i="23"/>
  <c r="I1338" i="23"/>
  <c r="U1337" i="23"/>
  <c r="AA1335" i="23"/>
  <c r="AG1333" i="23"/>
  <c r="Q1331" i="23"/>
  <c r="AG1328" i="23"/>
  <c r="AE1327" i="23"/>
  <c r="K1327" i="23"/>
  <c r="I1326" i="23"/>
  <c r="U1325" i="23"/>
  <c r="S1322" i="23"/>
  <c r="K1321" i="23"/>
  <c r="Q1319" i="23"/>
  <c r="O1317" i="23"/>
  <c r="Q1317" i="23"/>
  <c r="I1317" i="23"/>
  <c r="Y1317" i="23"/>
  <c r="AE1316" i="23"/>
  <c r="AF1316" i="23"/>
  <c r="W1313" i="23"/>
  <c r="I1313" i="23"/>
  <c r="Y1313" i="23"/>
  <c r="Q1313" i="23"/>
  <c r="K1311" i="23"/>
  <c r="AA1311" i="23"/>
  <c r="M1311" i="23"/>
  <c r="U1311" i="23"/>
  <c r="O1309" i="23"/>
  <c r="Q1309" i="23"/>
  <c r="I1309" i="23"/>
  <c r="Y1309" i="23"/>
  <c r="AE1308" i="23"/>
  <c r="AF1308" i="23"/>
  <c r="AA1302" i="23"/>
  <c r="AA1294" i="23"/>
  <c r="AA1286" i="23"/>
  <c r="Q1279" i="23"/>
  <c r="AA1278" i="23"/>
  <c r="AA1270" i="23"/>
  <c r="AA1246" i="23"/>
  <c r="AG1235" i="23"/>
  <c r="AF1235" i="23"/>
  <c r="AA1229" i="23"/>
  <c r="Q1219" i="23"/>
  <c r="I1219" i="23"/>
  <c r="Y1219" i="23"/>
  <c r="S1219" i="23"/>
  <c r="U1219" i="23"/>
  <c r="AA1219" i="23"/>
  <c r="K1219" i="23"/>
  <c r="AJ1214" i="23"/>
  <c r="K1205" i="23"/>
  <c r="AA1205" i="23"/>
  <c r="M1205" i="23"/>
  <c r="U1205" i="23"/>
  <c r="O1205" i="23"/>
  <c r="Q1205" i="23"/>
  <c r="S1205" i="23"/>
  <c r="M1204" i="23"/>
  <c r="O1204" i="23"/>
  <c r="W1204" i="23"/>
  <c r="S1204" i="23"/>
  <c r="U1204" i="23"/>
  <c r="AA1204" i="23"/>
  <c r="I1204" i="23"/>
  <c r="Q1184" i="23"/>
  <c r="AL1173" i="23"/>
  <c r="AJ1173" i="23"/>
  <c r="AF1423" i="23"/>
  <c r="AG1422" i="23"/>
  <c r="W1421" i="23"/>
  <c r="Y1420" i="23"/>
  <c r="I1420" i="23"/>
  <c r="AL1418" i="23"/>
  <c r="M1418" i="23"/>
  <c r="O1417" i="23"/>
  <c r="AF1415" i="23"/>
  <c r="AG1414" i="23"/>
  <c r="W1413" i="23"/>
  <c r="Y1412" i="23"/>
  <c r="I1412" i="23"/>
  <c r="AL1410" i="23"/>
  <c r="M1410" i="23"/>
  <c r="O1409" i="23"/>
  <c r="AF1407" i="23"/>
  <c r="AG1406" i="23"/>
  <c r="W1405" i="23"/>
  <c r="Y1404" i="23"/>
  <c r="I1404" i="23"/>
  <c r="AL1402" i="23"/>
  <c r="M1402" i="23"/>
  <c r="O1401" i="23"/>
  <c r="AF1399" i="23"/>
  <c r="AG1398" i="23"/>
  <c r="W1397" i="23"/>
  <c r="Y1396" i="23"/>
  <c r="I1396" i="23"/>
  <c r="AL1394" i="23"/>
  <c r="M1394" i="23"/>
  <c r="O1393" i="23"/>
  <c r="AF1391" i="23"/>
  <c r="AG1390" i="23"/>
  <c r="W1389" i="23"/>
  <c r="Y1388" i="23"/>
  <c r="I1388" i="23"/>
  <c r="AL1386" i="23"/>
  <c r="M1386" i="23"/>
  <c r="O1385" i="23"/>
  <c r="AF1383" i="23"/>
  <c r="AG1382" i="23"/>
  <c r="W1381" i="23"/>
  <c r="Y1380" i="23"/>
  <c r="I1380" i="23"/>
  <c r="AL1378" i="23"/>
  <c r="M1378" i="23"/>
  <c r="O1377" i="23"/>
  <c r="AF1375" i="23"/>
  <c r="AG1374" i="23"/>
  <c r="W1373" i="23"/>
  <c r="Y1372" i="23"/>
  <c r="I1372" i="23"/>
  <c r="AL1370" i="23"/>
  <c r="M1370" i="23"/>
  <c r="O1369" i="23"/>
  <c r="AF1367" i="23"/>
  <c r="AG1366" i="23"/>
  <c r="W1365" i="23"/>
  <c r="K1364" i="23"/>
  <c r="AA1364" i="23"/>
  <c r="AF1363" i="23"/>
  <c r="Q1363" i="23"/>
  <c r="Q1362" i="23"/>
  <c r="M1361" i="23"/>
  <c r="AL1357" i="23"/>
  <c r="AA1357" i="23"/>
  <c r="K1356" i="23"/>
  <c r="AA1356" i="23"/>
  <c r="AF1355" i="23"/>
  <c r="Q1355" i="23"/>
  <c r="Q1354" i="23"/>
  <c r="M1353" i="23"/>
  <c r="AL1349" i="23"/>
  <c r="AA1349" i="23"/>
  <c r="K1348" i="23"/>
  <c r="AA1348" i="23"/>
  <c r="AF1347" i="23"/>
  <c r="Q1347" i="23"/>
  <c r="Q1346" i="23"/>
  <c r="AL1344" i="23"/>
  <c r="AJ1343" i="23"/>
  <c r="Q1342" i="23"/>
  <c r="I1339" i="23"/>
  <c r="AA1338" i="23"/>
  <c r="AJ1337" i="23"/>
  <c r="S1337" i="23"/>
  <c r="O1334" i="23"/>
  <c r="W1334" i="23"/>
  <c r="AF1333" i="23"/>
  <c r="AL1332" i="23"/>
  <c r="AF1331" i="23"/>
  <c r="O1331" i="23"/>
  <c r="AL1329" i="23"/>
  <c r="I1329" i="23"/>
  <c r="Y1329" i="23"/>
  <c r="Q1329" i="23"/>
  <c r="AE1328" i="23"/>
  <c r="I1327" i="23"/>
  <c r="AA1326" i="23"/>
  <c r="AJ1325" i="23"/>
  <c r="S1325" i="23"/>
  <c r="Q1322" i="23"/>
  <c r="AF1319" i="23"/>
  <c r="O1319" i="23"/>
  <c r="AL1317" i="23"/>
  <c r="AJ1315" i="23"/>
  <c r="AL1309" i="23"/>
  <c r="AJ1307" i="23"/>
  <c r="U1302" i="23"/>
  <c r="AJ1300" i="23"/>
  <c r="M1299" i="23"/>
  <c r="O1299" i="23"/>
  <c r="U1299" i="23"/>
  <c r="W1299" i="23"/>
  <c r="U1294" i="23"/>
  <c r="AJ1292" i="23"/>
  <c r="M1291" i="23"/>
  <c r="O1291" i="23"/>
  <c r="U1291" i="23"/>
  <c r="W1291" i="23"/>
  <c r="U1286" i="23"/>
  <c r="AJ1284" i="23"/>
  <c r="M1283" i="23"/>
  <c r="O1283" i="23"/>
  <c r="U1283" i="23"/>
  <c r="W1283" i="23"/>
  <c r="U1278" i="23"/>
  <c r="AJ1276" i="23"/>
  <c r="M1275" i="23"/>
  <c r="O1275" i="23"/>
  <c r="U1275" i="23"/>
  <c r="W1275" i="23"/>
  <c r="U1270" i="23"/>
  <c r="AJ1268" i="23"/>
  <c r="M1267" i="23"/>
  <c r="O1267" i="23"/>
  <c r="U1267" i="23"/>
  <c r="W1267" i="23"/>
  <c r="AJ1260" i="23"/>
  <c r="M1259" i="23"/>
  <c r="O1259" i="23"/>
  <c r="U1259" i="23"/>
  <c r="W1259" i="23"/>
  <c r="AJ1252" i="23"/>
  <c r="M1251" i="23"/>
  <c r="O1251" i="23"/>
  <c r="U1251" i="23"/>
  <c r="W1251" i="23"/>
  <c r="U1246" i="23"/>
  <c r="AJ1244" i="23"/>
  <c r="M1243" i="23"/>
  <c r="O1243" i="23"/>
  <c r="U1243" i="23"/>
  <c r="W1243" i="23"/>
  <c r="W1235" i="23"/>
  <c r="AJ1233" i="23"/>
  <c r="AL1233" i="23"/>
  <c r="AA1203" i="23"/>
  <c r="AA1200" i="23"/>
  <c r="AL1181" i="23"/>
  <c r="AJ1181" i="23"/>
  <c r="AE1170" i="23"/>
  <c r="AF1170" i="23"/>
  <c r="AG1170" i="23"/>
  <c r="O1163" i="23"/>
  <c r="Q1163" i="23"/>
  <c r="W1163" i="23"/>
  <c r="I1163" i="23"/>
  <c r="Y1163" i="23"/>
  <c r="K1163" i="23"/>
  <c r="M1163" i="23"/>
  <c r="S1163" i="23"/>
  <c r="U1163" i="23"/>
  <c r="AA1163" i="23"/>
  <c r="AF1422" i="23"/>
  <c r="W1420" i="23"/>
  <c r="AA1418" i="23"/>
  <c r="M1417" i="23"/>
  <c r="AF1414" i="23"/>
  <c r="W1412" i="23"/>
  <c r="AA1410" i="23"/>
  <c r="M1409" i="23"/>
  <c r="AF1406" i="23"/>
  <c r="W1404" i="23"/>
  <c r="AA1402" i="23"/>
  <c r="M1401" i="23"/>
  <c r="AF1398" i="23"/>
  <c r="W1396" i="23"/>
  <c r="AA1394" i="23"/>
  <c r="M1393" i="23"/>
  <c r="AF1390" i="23"/>
  <c r="W1388" i="23"/>
  <c r="AA1386" i="23"/>
  <c r="M1385" i="23"/>
  <c r="AF1382" i="23"/>
  <c r="W1380" i="23"/>
  <c r="AA1378" i="23"/>
  <c r="M1377" i="23"/>
  <c r="AF1374" i="23"/>
  <c r="W1372" i="23"/>
  <c r="AA1370" i="23"/>
  <c r="M1369" i="23"/>
  <c r="AF1366" i="23"/>
  <c r="O1363" i="23"/>
  <c r="M1362" i="23"/>
  <c r="K1361" i="23"/>
  <c r="AK1358" i="23"/>
  <c r="O1355" i="23"/>
  <c r="M1354" i="23"/>
  <c r="K1353" i="23"/>
  <c r="AK1350" i="23"/>
  <c r="O1347" i="23"/>
  <c r="M1346" i="23"/>
  <c r="M1342" i="23"/>
  <c r="AG1340" i="23"/>
  <c r="AA1339" i="23"/>
  <c r="AG1337" i="23"/>
  <c r="O1337" i="23"/>
  <c r="M1335" i="23"/>
  <c r="U1335" i="23"/>
  <c r="AE1331" i="23"/>
  <c r="K1331" i="23"/>
  <c r="AA1327" i="23"/>
  <c r="AG1325" i="23"/>
  <c r="O1325" i="23"/>
  <c r="M1322" i="23"/>
  <c r="AG1320" i="23"/>
  <c r="AE1319" i="23"/>
  <c r="K1319" i="23"/>
  <c r="S1302" i="23"/>
  <c r="AE1297" i="23"/>
  <c r="AF1297" i="23"/>
  <c r="S1294" i="23"/>
  <c r="AE1289" i="23"/>
  <c r="AF1289" i="23"/>
  <c r="S1286" i="23"/>
  <c r="AE1281" i="23"/>
  <c r="AF1281" i="23"/>
  <c r="S1278" i="23"/>
  <c r="AE1273" i="23"/>
  <c r="AF1273" i="23"/>
  <c r="S1270" i="23"/>
  <c r="AE1265" i="23"/>
  <c r="AF1265" i="23"/>
  <c r="AE1257" i="23"/>
  <c r="AF1257" i="23"/>
  <c r="S1246" i="23"/>
  <c r="Y1243" i="23"/>
  <c r="AJ1236" i="23"/>
  <c r="S1235" i="23"/>
  <c r="AE1233" i="23"/>
  <c r="AF1233" i="23"/>
  <c r="AG1233" i="23"/>
  <c r="U1230" i="23"/>
  <c r="AJ1228" i="23"/>
  <c r="U1217" i="23"/>
  <c r="M1217" i="23"/>
  <c r="Y1217" i="23"/>
  <c r="AA1217" i="23"/>
  <c r="K1217" i="23"/>
  <c r="O1217" i="23"/>
  <c r="Q1217" i="23"/>
  <c r="W1203" i="23"/>
  <c r="Q1200" i="23"/>
  <c r="AL1189" i="23"/>
  <c r="AJ1189" i="23"/>
  <c r="AE1178" i="23"/>
  <c r="AF1178" i="23"/>
  <c r="AG1178" i="23"/>
  <c r="AA1417" i="23"/>
  <c r="AA1409" i="23"/>
  <c r="AA1401" i="23"/>
  <c r="AA1393" i="23"/>
  <c r="AA1385" i="23"/>
  <c r="AA1377" i="23"/>
  <c r="AA1369" i="23"/>
  <c r="K1363" i="23"/>
  <c r="K1362" i="23"/>
  <c r="I1357" i="23"/>
  <c r="Y1357" i="23"/>
  <c r="I1349" i="23"/>
  <c r="Y1349" i="23"/>
  <c r="Q1341" i="23"/>
  <c r="I1341" i="23"/>
  <c r="Y1341" i="23"/>
  <c r="AE1340" i="23"/>
  <c r="W1338" i="23"/>
  <c r="O1338" i="23"/>
  <c r="AF1337" i="23"/>
  <c r="AJ1335" i="23"/>
  <c r="O1326" i="23"/>
  <c r="W1326" i="23"/>
  <c r="AF1325" i="23"/>
  <c r="I1321" i="23"/>
  <c r="Y1321" i="23"/>
  <c r="Q1321" i="23"/>
  <c r="AE1320" i="23"/>
  <c r="AJ1311" i="23"/>
  <c r="AJ1296" i="23"/>
  <c r="AL1293" i="23"/>
  <c r="O1290" i="23"/>
  <c r="Q1290" i="23"/>
  <c r="W1290" i="23"/>
  <c r="I1290" i="23"/>
  <c r="Y1290" i="23"/>
  <c r="AJ1288" i="23"/>
  <c r="AL1285" i="23"/>
  <c r="AJ1280" i="23"/>
  <c r="AL1277" i="23"/>
  <c r="O1274" i="23"/>
  <c r="Q1274" i="23"/>
  <c r="W1274" i="23"/>
  <c r="I1274" i="23"/>
  <c r="Y1274" i="23"/>
  <c r="AJ1272" i="23"/>
  <c r="AL1269" i="23"/>
  <c r="O1266" i="23"/>
  <c r="Q1266" i="23"/>
  <c r="W1266" i="23"/>
  <c r="I1266" i="23"/>
  <c r="Y1266" i="23"/>
  <c r="AJ1264" i="23"/>
  <c r="AL1261" i="23"/>
  <c r="O1258" i="23"/>
  <c r="Q1258" i="23"/>
  <c r="W1258" i="23"/>
  <c r="I1258" i="23"/>
  <c r="Y1258" i="23"/>
  <c r="AJ1256" i="23"/>
  <c r="AL1253" i="23"/>
  <c r="O1250" i="23"/>
  <c r="Q1250" i="23"/>
  <c r="W1250" i="23"/>
  <c r="I1250" i="23"/>
  <c r="Y1250" i="23"/>
  <c r="AJ1248" i="23"/>
  <c r="AL1245" i="23"/>
  <c r="O1242" i="23"/>
  <c r="Q1242" i="23"/>
  <c r="W1242" i="23"/>
  <c r="I1242" i="23"/>
  <c r="Y1242" i="23"/>
  <c r="Q1241" i="23"/>
  <c r="M1241" i="23"/>
  <c r="O1241" i="23"/>
  <c r="W1241" i="23"/>
  <c r="Y1241" i="23"/>
  <c r="AL1231" i="23"/>
  <c r="AJ1231" i="23"/>
  <c r="AJ1215" i="23"/>
  <c r="AL1215" i="23"/>
  <c r="AL1197" i="23"/>
  <c r="AJ1197" i="23"/>
  <c r="AE1186" i="23"/>
  <c r="AF1186" i="23"/>
  <c r="AG1186" i="23"/>
  <c r="U1176" i="23"/>
  <c r="W1176" i="23"/>
  <c r="M1176" i="23"/>
  <c r="O1176" i="23"/>
  <c r="S1176" i="23"/>
  <c r="Y1176" i="23"/>
  <c r="I1176" i="23"/>
  <c r="O1171" i="23"/>
  <c r="Q1171" i="23"/>
  <c r="W1171" i="23"/>
  <c r="I1171" i="23"/>
  <c r="Y1171" i="23"/>
  <c r="K1171" i="23"/>
  <c r="S1171" i="23"/>
  <c r="U1171" i="23"/>
  <c r="AA1171" i="23"/>
  <c r="U1339" i="23"/>
  <c r="M1339" i="23"/>
  <c r="M1327" i="23"/>
  <c r="U1327" i="23"/>
  <c r="AF1315" i="23"/>
  <c r="AG1315" i="23"/>
  <c r="AF1307" i="23"/>
  <c r="AG1307" i="23"/>
  <c r="AF1300" i="23"/>
  <c r="AG1300" i="23"/>
  <c r="AF1292" i="23"/>
  <c r="AG1292" i="23"/>
  <c r="AF1284" i="23"/>
  <c r="AG1284" i="23"/>
  <c r="AF1276" i="23"/>
  <c r="AG1276" i="23"/>
  <c r="AF1268" i="23"/>
  <c r="AG1268" i="23"/>
  <c r="AF1260" i="23"/>
  <c r="AG1260" i="23"/>
  <c r="AF1252" i="23"/>
  <c r="AG1252" i="23"/>
  <c r="AF1244" i="23"/>
  <c r="AG1244" i="23"/>
  <c r="AJ1237" i="23"/>
  <c r="AL1237" i="23"/>
  <c r="AF1236" i="23"/>
  <c r="AE1236" i="23"/>
  <c r="AG1236" i="23"/>
  <c r="AG1217" i="23"/>
  <c r="AE1217" i="23"/>
  <c r="AF1217" i="23"/>
  <c r="AE1215" i="23"/>
  <c r="AF1215" i="23"/>
  <c r="AG1215" i="23"/>
  <c r="AJ1210" i="23"/>
  <c r="AL1210" i="23"/>
  <c r="AE1194" i="23"/>
  <c r="AF1194" i="23"/>
  <c r="AG1194" i="23"/>
  <c r="U1184" i="23"/>
  <c r="W1184" i="23"/>
  <c r="M1184" i="23"/>
  <c r="O1184" i="23"/>
  <c r="S1184" i="23"/>
  <c r="Y1184" i="23"/>
  <c r="I1184" i="23"/>
  <c r="O1179" i="23"/>
  <c r="Q1179" i="23"/>
  <c r="W1179" i="23"/>
  <c r="I1179" i="23"/>
  <c r="Y1179" i="23"/>
  <c r="K1179" i="23"/>
  <c r="S1179" i="23"/>
  <c r="U1179" i="23"/>
  <c r="AA1179" i="23"/>
  <c r="AA1340" i="23"/>
  <c r="AA1332" i="23"/>
  <c r="AA1324" i="23"/>
  <c r="AA1316" i="23"/>
  <c r="M1315" i="23"/>
  <c r="AA1308" i="23"/>
  <c r="M1307" i="23"/>
  <c r="U1300" i="23"/>
  <c r="AA1297" i="23"/>
  <c r="M1296" i="23"/>
  <c r="U1292" i="23"/>
  <c r="AA1289" i="23"/>
  <c r="M1288" i="23"/>
  <c r="U1284" i="23"/>
  <c r="AA1281" i="23"/>
  <c r="M1280" i="23"/>
  <c r="U1276" i="23"/>
  <c r="AA1273" i="23"/>
  <c r="M1272" i="23"/>
  <c r="U1268" i="23"/>
  <c r="AA1265" i="23"/>
  <c r="M1264" i="23"/>
  <c r="U1260" i="23"/>
  <c r="AA1257" i="23"/>
  <c r="M1256" i="23"/>
  <c r="U1252" i="23"/>
  <c r="M1248" i="23"/>
  <c r="U1244" i="23"/>
  <c r="W1239" i="23"/>
  <c r="O1237" i="23"/>
  <c r="M1234" i="23"/>
  <c r="AG1232" i="23"/>
  <c r="AE1231" i="23"/>
  <c r="M1227" i="23"/>
  <c r="U1227" i="23"/>
  <c r="M1216" i="23"/>
  <c r="AG1214" i="23"/>
  <c r="AA1213" i="23"/>
  <c r="AG1211" i="23"/>
  <c r="O1211" i="23"/>
  <c r="M1208" i="23"/>
  <c r="W1207" i="23"/>
  <c r="I1207" i="23"/>
  <c r="Y1207" i="23"/>
  <c r="Q1207" i="23"/>
  <c r="AF1197" i="23"/>
  <c r="AG1197" i="23"/>
  <c r="AF1189" i="23"/>
  <c r="AG1189" i="23"/>
  <c r="AF1181" i="23"/>
  <c r="AG1181" i="23"/>
  <c r="AF1173" i="23"/>
  <c r="AG1173" i="23"/>
  <c r="AF1165" i="23"/>
  <c r="AG1165" i="23"/>
  <c r="S1159" i="23"/>
  <c r="AF1157" i="23"/>
  <c r="AG1157" i="23"/>
  <c r="AA1155" i="23"/>
  <c r="AF1149" i="23"/>
  <c r="AG1149" i="23"/>
  <c r="AA1147" i="23"/>
  <c r="AF1141" i="23"/>
  <c r="AG1141" i="23"/>
  <c r="AA1139" i="23"/>
  <c r="AE1130" i="23"/>
  <c r="AF1130" i="23"/>
  <c r="AJ1127" i="23"/>
  <c r="AJ1118" i="23"/>
  <c r="AJ1114" i="23"/>
  <c r="AF1099" i="23"/>
  <c r="AG1099" i="23"/>
  <c r="S1098" i="23"/>
  <c r="U1097" i="23"/>
  <c r="S1093" i="23"/>
  <c r="AF1089" i="23"/>
  <c r="AG1089" i="23"/>
  <c r="AJ1086" i="23"/>
  <c r="Q1233" i="23"/>
  <c r="I1233" i="23"/>
  <c r="Y1233" i="23"/>
  <c r="AE1232" i="23"/>
  <c r="AJ1229" i="23"/>
  <c r="AJ1227" i="23"/>
  <c r="I1215" i="23"/>
  <c r="Y1215" i="23"/>
  <c r="Q1215" i="23"/>
  <c r="AE1214" i="23"/>
  <c r="O1212" i="23"/>
  <c r="W1212" i="23"/>
  <c r="AF1211" i="23"/>
  <c r="AJ1209" i="23"/>
  <c r="AJ1205" i="23"/>
  <c r="AJ1201" i="23"/>
  <c r="AJ1193" i="23"/>
  <c r="AJ1185" i="23"/>
  <c r="AJ1177" i="23"/>
  <c r="AJ1169" i="23"/>
  <c r="AJ1161" i="23"/>
  <c r="U1155" i="23"/>
  <c r="AJ1153" i="23"/>
  <c r="U1147" i="23"/>
  <c r="AJ1145" i="23"/>
  <c r="U1139" i="23"/>
  <c r="AJ1137" i="23"/>
  <c r="U1136" i="23"/>
  <c r="W1136" i="23"/>
  <c r="K1136" i="23"/>
  <c r="AA1136" i="23"/>
  <c r="M1136" i="23"/>
  <c r="O1136" i="23"/>
  <c r="W1135" i="23"/>
  <c r="I1135" i="23"/>
  <c r="Y1135" i="23"/>
  <c r="M1135" i="23"/>
  <c r="O1135" i="23"/>
  <c r="Q1135" i="23"/>
  <c r="AJ1133" i="23"/>
  <c r="O1131" i="23"/>
  <c r="Q1131" i="23"/>
  <c r="U1131" i="23"/>
  <c r="W1131" i="23"/>
  <c r="I1131" i="23"/>
  <c r="Y1131" i="23"/>
  <c r="AE1122" i="23"/>
  <c r="AF1122" i="23"/>
  <c r="AJ1119" i="23"/>
  <c r="AJ1104" i="23"/>
  <c r="AF1091" i="23"/>
  <c r="AG1091" i="23"/>
  <c r="U1089" i="23"/>
  <c r="Q1085" i="23"/>
  <c r="W1085" i="23"/>
  <c r="Y1085" i="23"/>
  <c r="K1085" i="23"/>
  <c r="M1085" i="23"/>
  <c r="O1085" i="23"/>
  <c r="AJ1068" i="23"/>
  <c r="AL1068" i="23"/>
  <c r="M1213" i="23"/>
  <c r="U1213" i="23"/>
  <c r="AJ1198" i="23"/>
  <c r="AJ1190" i="23"/>
  <c r="AJ1182" i="23"/>
  <c r="AJ1174" i="23"/>
  <c r="AJ1166" i="23"/>
  <c r="AJ1158" i="23"/>
  <c r="S1155" i="23"/>
  <c r="AJ1150" i="23"/>
  <c r="S1147" i="23"/>
  <c r="AJ1142" i="23"/>
  <c r="S1139" i="23"/>
  <c r="U1128" i="23"/>
  <c r="W1128" i="23"/>
  <c r="K1128" i="23"/>
  <c r="AA1128" i="23"/>
  <c r="M1128" i="23"/>
  <c r="O1128" i="23"/>
  <c r="W1127" i="23"/>
  <c r="I1127" i="23"/>
  <c r="Y1127" i="23"/>
  <c r="M1127" i="23"/>
  <c r="O1127" i="23"/>
  <c r="Q1127" i="23"/>
  <c r="AJ1125" i="23"/>
  <c r="O1123" i="23"/>
  <c r="Q1123" i="23"/>
  <c r="U1123" i="23"/>
  <c r="W1123" i="23"/>
  <c r="I1123" i="23"/>
  <c r="Y1123" i="23"/>
  <c r="AE1114" i="23"/>
  <c r="AF1114" i="23"/>
  <c r="AJ1105" i="23"/>
  <c r="AJ1096" i="23"/>
  <c r="O1089" i="23"/>
  <c r="AJ1076" i="23"/>
  <c r="AL1076" i="23"/>
  <c r="U1168" i="23"/>
  <c r="W1168" i="23"/>
  <c r="M1168" i="23"/>
  <c r="O1168" i="23"/>
  <c r="AJ1163" i="23"/>
  <c r="U1160" i="23"/>
  <c r="W1160" i="23"/>
  <c r="M1160" i="23"/>
  <c r="O1160" i="23"/>
  <c r="AJ1155" i="23"/>
  <c r="M1155" i="23"/>
  <c r="U1152" i="23"/>
  <c r="W1152" i="23"/>
  <c r="M1152" i="23"/>
  <c r="O1152" i="23"/>
  <c r="AJ1147" i="23"/>
  <c r="M1147" i="23"/>
  <c r="U1144" i="23"/>
  <c r="W1144" i="23"/>
  <c r="M1144" i="23"/>
  <c r="O1144" i="23"/>
  <c r="AJ1139" i="23"/>
  <c r="M1139" i="23"/>
  <c r="AE1133" i="23"/>
  <c r="AF1133" i="23"/>
  <c r="AG1133" i="23"/>
  <c r="AJ1129" i="23"/>
  <c r="AL1129" i="23"/>
  <c r="U1120" i="23"/>
  <c r="W1120" i="23"/>
  <c r="K1120" i="23"/>
  <c r="AA1120" i="23"/>
  <c r="M1120" i="23"/>
  <c r="O1120" i="23"/>
  <c r="W1119" i="23"/>
  <c r="I1119" i="23"/>
  <c r="Y1119" i="23"/>
  <c r="M1119" i="23"/>
  <c r="O1119" i="23"/>
  <c r="Q1119" i="23"/>
  <c r="O1115" i="23"/>
  <c r="Q1115" i="23"/>
  <c r="U1115" i="23"/>
  <c r="W1115" i="23"/>
  <c r="I1115" i="23"/>
  <c r="Y1115" i="23"/>
  <c r="AE1100" i="23"/>
  <c r="AF1100" i="23"/>
  <c r="M1087" i="23"/>
  <c r="Y1087" i="23"/>
  <c r="I1087" i="23"/>
  <c r="AA1087" i="23"/>
  <c r="O1087" i="23"/>
  <c r="Q1087" i="23"/>
  <c r="S1087" i="23"/>
  <c r="O1086" i="23"/>
  <c r="Y1086" i="23"/>
  <c r="I1086" i="23"/>
  <c r="AA1086" i="23"/>
  <c r="M1086" i="23"/>
  <c r="Q1086" i="23"/>
  <c r="S1086" i="23"/>
  <c r="W1066" i="23"/>
  <c r="M1066" i="23"/>
  <c r="O1066" i="23"/>
  <c r="AA1066" i="23"/>
  <c r="I1066" i="23"/>
  <c r="K1066" i="23"/>
  <c r="Q1066" i="23"/>
  <c r="S1066" i="23"/>
  <c r="U1066" i="23"/>
  <c r="M1300" i="23"/>
  <c r="M1292" i="23"/>
  <c r="M1284" i="23"/>
  <c r="M1276" i="23"/>
  <c r="M1268" i="23"/>
  <c r="M1260" i="23"/>
  <c r="M1252" i="23"/>
  <c r="M1244" i="23"/>
  <c r="AF1241" i="23"/>
  <c r="M1239" i="23"/>
  <c r="O1233" i="23"/>
  <c r="U1231" i="23"/>
  <c r="M1231" i="23"/>
  <c r="AE1227" i="23"/>
  <c r="O1215" i="23"/>
  <c r="Q1213" i="23"/>
  <c r="M1212" i="23"/>
  <c r="AF1209" i="23"/>
  <c r="AG1209" i="23"/>
  <c r="AE1205" i="23"/>
  <c r="AF1201" i="23"/>
  <c r="AG1201" i="23"/>
  <c r="AE1198" i="23"/>
  <c r="AF1198" i="23"/>
  <c r="AJ1194" i="23"/>
  <c r="AF1193" i="23"/>
  <c r="AG1193" i="23"/>
  <c r="AE1190" i="23"/>
  <c r="AF1190" i="23"/>
  <c r="AJ1186" i="23"/>
  <c r="AF1185" i="23"/>
  <c r="AG1185" i="23"/>
  <c r="AE1182" i="23"/>
  <c r="AF1182" i="23"/>
  <c r="AJ1178" i="23"/>
  <c r="AF1177" i="23"/>
  <c r="AG1177" i="23"/>
  <c r="AE1174" i="23"/>
  <c r="AF1174" i="23"/>
  <c r="AJ1170" i="23"/>
  <c r="AF1169" i="23"/>
  <c r="AG1169" i="23"/>
  <c r="Y1168" i="23"/>
  <c r="AE1166" i="23"/>
  <c r="AF1166" i="23"/>
  <c r="AJ1162" i="23"/>
  <c r="AF1161" i="23"/>
  <c r="AG1161" i="23"/>
  <c r="Y1160" i="23"/>
  <c r="AE1158" i="23"/>
  <c r="AF1158" i="23"/>
  <c r="AJ1154" i="23"/>
  <c r="AF1153" i="23"/>
  <c r="AG1153" i="23"/>
  <c r="Y1152" i="23"/>
  <c r="AE1150" i="23"/>
  <c r="AF1150" i="23"/>
  <c r="AJ1146" i="23"/>
  <c r="AF1145" i="23"/>
  <c r="AG1145" i="23"/>
  <c r="Y1144" i="23"/>
  <c r="AE1142" i="23"/>
  <c r="AF1142" i="23"/>
  <c r="AJ1138" i="23"/>
  <c r="AF1137" i="23"/>
  <c r="AG1137" i="23"/>
  <c r="S1136" i="23"/>
  <c r="U1135" i="23"/>
  <c r="S1131" i="23"/>
  <c r="Y1128" i="23"/>
  <c r="AA1127" i="23"/>
  <c r="AE1125" i="23"/>
  <c r="AF1125" i="23"/>
  <c r="AG1125" i="23"/>
  <c r="AA1123" i="23"/>
  <c r="AJ1121" i="23"/>
  <c r="AL1121" i="23"/>
  <c r="U1106" i="23"/>
  <c r="W1106" i="23"/>
  <c r="K1106" i="23"/>
  <c r="AA1106" i="23"/>
  <c r="M1106" i="23"/>
  <c r="O1106" i="23"/>
  <c r="W1105" i="23"/>
  <c r="I1105" i="23"/>
  <c r="Y1105" i="23"/>
  <c r="M1105" i="23"/>
  <c r="O1105" i="23"/>
  <c r="Q1105" i="23"/>
  <c r="AJ1103" i="23"/>
  <c r="O1101" i="23"/>
  <c r="Q1101" i="23"/>
  <c r="U1101" i="23"/>
  <c r="W1101" i="23"/>
  <c r="I1101" i="23"/>
  <c r="Y1101" i="23"/>
  <c r="AE1092" i="23"/>
  <c r="AF1092" i="23"/>
  <c r="U1085" i="23"/>
  <c r="AL1079" i="23"/>
  <c r="AJ1079" i="23"/>
  <c r="W1074" i="23"/>
  <c r="M1074" i="23"/>
  <c r="O1074" i="23"/>
  <c r="AA1074" i="23"/>
  <c r="I1074" i="23"/>
  <c r="K1074" i="23"/>
  <c r="Q1074" i="23"/>
  <c r="S1074" i="23"/>
  <c r="U1074" i="23"/>
  <c r="AA1300" i="23"/>
  <c r="AA1292" i="23"/>
  <c r="AA1284" i="23"/>
  <c r="AA1276" i="23"/>
  <c r="AA1268" i="23"/>
  <c r="AA1260" i="23"/>
  <c r="AA1252" i="23"/>
  <c r="AA1244" i="23"/>
  <c r="K1239" i="23"/>
  <c r="I1237" i="23"/>
  <c r="Y1237" i="23"/>
  <c r="Q1237" i="23"/>
  <c r="O1234" i="23"/>
  <c r="W1234" i="23"/>
  <c r="M1233" i="23"/>
  <c r="AJ1219" i="23"/>
  <c r="W1216" i="23"/>
  <c r="O1216" i="23"/>
  <c r="M1215" i="23"/>
  <c r="O1213" i="23"/>
  <c r="K1212" i="23"/>
  <c r="Q1211" i="23"/>
  <c r="I1211" i="23"/>
  <c r="Y1211" i="23"/>
  <c r="U1208" i="23"/>
  <c r="W1208" i="23"/>
  <c r="O1208" i="23"/>
  <c r="AJ1206" i="23"/>
  <c r="W1199" i="23"/>
  <c r="I1199" i="23"/>
  <c r="Y1199" i="23"/>
  <c r="O1199" i="23"/>
  <c r="Q1199" i="23"/>
  <c r="M1196" i="23"/>
  <c r="O1196" i="23"/>
  <c r="U1196" i="23"/>
  <c r="W1196" i="23"/>
  <c r="W1191" i="23"/>
  <c r="I1191" i="23"/>
  <c r="Y1191" i="23"/>
  <c r="O1191" i="23"/>
  <c r="Q1191" i="23"/>
  <c r="M1188" i="23"/>
  <c r="O1188" i="23"/>
  <c r="U1188" i="23"/>
  <c r="W1188" i="23"/>
  <c r="W1183" i="23"/>
  <c r="I1183" i="23"/>
  <c r="Y1183" i="23"/>
  <c r="O1183" i="23"/>
  <c r="Q1183" i="23"/>
  <c r="M1180" i="23"/>
  <c r="O1180" i="23"/>
  <c r="U1180" i="23"/>
  <c r="W1180" i="23"/>
  <c r="W1175" i="23"/>
  <c r="I1175" i="23"/>
  <c r="Y1175" i="23"/>
  <c r="O1175" i="23"/>
  <c r="Q1175" i="23"/>
  <c r="M1172" i="23"/>
  <c r="O1172" i="23"/>
  <c r="U1172" i="23"/>
  <c r="W1172" i="23"/>
  <c r="S1168" i="23"/>
  <c r="W1167" i="23"/>
  <c r="I1167" i="23"/>
  <c r="Y1167" i="23"/>
  <c r="O1167" i="23"/>
  <c r="Q1167" i="23"/>
  <c r="M1164" i="23"/>
  <c r="O1164" i="23"/>
  <c r="U1164" i="23"/>
  <c r="W1164" i="23"/>
  <c r="S1160" i="23"/>
  <c r="W1159" i="23"/>
  <c r="I1159" i="23"/>
  <c r="Y1159" i="23"/>
  <c r="O1159" i="23"/>
  <c r="Q1159" i="23"/>
  <c r="AJ1157" i="23"/>
  <c r="M1156" i="23"/>
  <c r="O1156" i="23"/>
  <c r="U1156" i="23"/>
  <c r="W1156" i="23"/>
  <c r="S1152" i="23"/>
  <c r="W1151" i="23"/>
  <c r="I1151" i="23"/>
  <c r="Y1151" i="23"/>
  <c r="O1151" i="23"/>
  <c r="Q1151" i="23"/>
  <c r="AJ1149" i="23"/>
  <c r="M1148" i="23"/>
  <c r="O1148" i="23"/>
  <c r="U1148" i="23"/>
  <c r="W1148" i="23"/>
  <c r="S1144" i="23"/>
  <c r="W1143" i="23"/>
  <c r="I1143" i="23"/>
  <c r="Y1143" i="23"/>
  <c r="O1143" i="23"/>
  <c r="Q1143" i="23"/>
  <c r="AJ1141" i="23"/>
  <c r="M1140" i="23"/>
  <c r="O1140" i="23"/>
  <c r="U1140" i="23"/>
  <c r="W1140" i="23"/>
  <c r="Q1136" i="23"/>
  <c r="S1135" i="23"/>
  <c r="AL1134" i="23"/>
  <c r="AF1129" i="23"/>
  <c r="AG1129" i="23"/>
  <c r="S1128" i="23"/>
  <c r="U1127" i="23"/>
  <c r="S1123" i="23"/>
  <c r="Y1120" i="23"/>
  <c r="AA1119" i="23"/>
  <c r="AE1117" i="23"/>
  <c r="AF1117" i="23"/>
  <c r="AG1117" i="23"/>
  <c r="AA1115" i="23"/>
  <c r="U1098" i="23"/>
  <c r="W1098" i="23"/>
  <c r="K1098" i="23"/>
  <c r="AA1098" i="23"/>
  <c r="M1098" i="23"/>
  <c r="O1098" i="23"/>
  <c r="W1097" i="23"/>
  <c r="I1097" i="23"/>
  <c r="Y1097" i="23"/>
  <c r="M1097" i="23"/>
  <c r="O1097" i="23"/>
  <c r="Q1097" i="23"/>
  <c r="AJ1095" i="23"/>
  <c r="O1093" i="23"/>
  <c r="Q1093" i="23"/>
  <c r="U1093" i="23"/>
  <c r="W1093" i="23"/>
  <c r="I1093" i="23"/>
  <c r="Y1093" i="23"/>
  <c r="AE1087" i="23"/>
  <c r="AF1087" i="23"/>
  <c r="AG1087" i="23"/>
  <c r="S1085" i="23"/>
  <c r="O1062" i="23"/>
  <c r="U1062" i="23"/>
  <c r="W1062" i="23"/>
  <c r="AA1062" i="23"/>
  <c r="I1062" i="23"/>
  <c r="K1062" i="23"/>
  <c r="M1062" i="23"/>
  <c r="Q1062" i="23"/>
  <c r="S1062" i="23"/>
  <c r="AE1162" i="23"/>
  <c r="AF1162" i="23"/>
  <c r="AE1154" i="23"/>
  <c r="AF1154" i="23"/>
  <c r="AE1146" i="23"/>
  <c r="AF1146" i="23"/>
  <c r="AE1138" i="23"/>
  <c r="AF1138" i="23"/>
  <c r="AL1126" i="23"/>
  <c r="AF1121" i="23"/>
  <c r="AG1121" i="23"/>
  <c r="AE1103" i="23"/>
  <c r="AF1103" i="23"/>
  <c r="AG1103" i="23"/>
  <c r="AJ1099" i="23"/>
  <c r="AL1099" i="23"/>
  <c r="AJ1089" i="23"/>
  <c r="AL1089" i="23"/>
  <c r="I1089" i="23"/>
  <c r="Y1089" i="23"/>
  <c r="Q1089" i="23"/>
  <c r="S1089" i="23"/>
  <c r="W1089" i="23"/>
  <c r="AA1089" i="23"/>
  <c r="K1089" i="23"/>
  <c r="O1070" i="23"/>
  <c r="U1070" i="23"/>
  <c r="W1070" i="23"/>
  <c r="AA1070" i="23"/>
  <c r="I1070" i="23"/>
  <c r="K1070" i="23"/>
  <c r="M1070" i="23"/>
  <c r="Q1070" i="23"/>
  <c r="S1070" i="23"/>
  <c r="O1155" i="23"/>
  <c r="Q1155" i="23"/>
  <c r="W1155" i="23"/>
  <c r="I1155" i="23"/>
  <c r="Y1155" i="23"/>
  <c r="O1147" i="23"/>
  <c r="Q1147" i="23"/>
  <c r="W1147" i="23"/>
  <c r="I1147" i="23"/>
  <c r="Y1147" i="23"/>
  <c r="O1139" i="23"/>
  <c r="Q1139" i="23"/>
  <c r="W1139" i="23"/>
  <c r="I1139" i="23"/>
  <c r="Y1139" i="23"/>
  <c r="AE1095" i="23"/>
  <c r="AF1095" i="23"/>
  <c r="AG1095" i="23"/>
  <c r="AJ1091" i="23"/>
  <c r="AL1091" i="23"/>
  <c r="O1078" i="23"/>
  <c r="U1078" i="23"/>
  <c r="W1078" i="23"/>
  <c r="AA1078" i="23"/>
  <c r="I1078" i="23"/>
  <c r="K1078" i="23"/>
  <c r="M1078" i="23"/>
  <c r="Q1078" i="23"/>
  <c r="S1078" i="23"/>
  <c r="M1209" i="23"/>
  <c r="M1201" i="23"/>
  <c r="U1197" i="23"/>
  <c r="M1193" i="23"/>
  <c r="U1189" i="23"/>
  <c r="M1185" i="23"/>
  <c r="U1181" i="23"/>
  <c r="M1177" i="23"/>
  <c r="U1173" i="23"/>
  <c r="M1169" i="23"/>
  <c r="U1165" i="23"/>
  <c r="M1161" i="23"/>
  <c r="U1157" i="23"/>
  <c r="M1153" i="23"/>
  <c r="U1149" i="23"/>
  <c r="M1145" i="23"/>
  <c r="U1141" i="23"/>
  <c r="M1137" i="23"/>
  <c r="AF1134" i="23"/>
  <c r="U1133" i="23"/>
  <c r="W1132" i="23"/>
  <c r="M1129" i="23"/>
  <c r="AF1126" i="23"/>
  <c r="U1125" i="23"/>
  <c r="W1124" i="23"/>
  <c r="M1121" i="23"/>
  <c r="AF1118" i="23"/>
  <c r="U1117" i="23"/>
  <c r="W1116" i="23"/>
  <c r="AF1104" i="23"/>
  <c r="U1103" i="23"/>
  <c r="W1102" i="23"/>
  <c r="M1099" i="23"/>
  <c r="AF1096" i="23"/>
  <c r="U1095" i="23"/>
  <c r="W1094" i="23"/>
  <c r="M1091" i="23"/>
  <c r="M1090" i="23"/>
  <c r="AF1085" i="23"/>
  <c r="M1083" i="23"/>
  <c r="I1081" i="23"/>
  <c r="Y1081" i="23"/>
  <c r="Q1081" i="23"/>
  <c r="AE1080" i="23"/>
  <c r="AG1076" i="23"/>
  <c r="AE1075" i="23"/>
  <c r="AG1068" i="23"/>
  <c r="AE1067" i="23"/>
  <c r="AF1060" i="23"/>
  <c r="AE1060" i="23"/>
  <c r="S1057" i="23"/>
  <c r="AF1055" i="23"/>
  <c r="AG1055" i="23"/>
  <c r="Y1054" i="23"/>
  <c r="AF1052" i="23"/>
  <c r="AE1052" i="23"/>
  <c r="AF1047" i="23"/>
  <c r="AG1047" i="23"/>
  <c r="Q1045" i="23"/>
  <c r="U1045" i="23"/>
  <c r="W1045" i="23"/>
  <c r="I1045" i="23"/>
  <c r="Y1045" i="23"/>
  <c r="O1045" i="23"/>
  <c r="AF1036" i="23"/>
  <c r="AE1036" i="23"/>
  <c r="W1034" i="23"/>
  <c r="K1034" i="23"/>
  <c r="AA1034" i="23"/>
  <c r="M1034" i="23"/>
  <c r="O1034" i="23"/>
  <c r="U1034" i="23"/>
  <c r="I1033" i="23"/>
  <c r="Y1033" i="23"/>
  <c r="M1033" i="23"/>
  <c r="O1033" i="23"/>
  <c r="Q1033" i="23"/>
  <c r="W1033" i="23"/>
  <c r="AJ1031" i="23"/>
  <c r="Q1029" i="23"/>
  <c r="U1029" i="23"/>
  <c r="W1029" i="23"/>
  <c r="I1029" i="23"/>
  <c r="Y1029" i="23"/>
  <c r="M1029" i="23"/>
  <c r="O1029" i="23"/>
  <c r="AA1025" i="23"/>
  <c r="Q1013" i="23"/>
  <c r="U1013" i="23"/>
  <c r="W1013" i="23"/>
  <c r="I1013" i="23"/>
  <c r="Y1013" i="23"/>
  <c r="M1013" i="23"/>
  <c r="O1013" i="23"/>
  <c r="AA1009" i="23"/>
  <c r="Q989" i="23"/>
  <c r="U989" i="23"/>
  <c r="W989" i="23"/>
  <c r="I989" i="23"/>
  <c r="Y989" i="23"/>
  <c r="M989" i="23"/>
  <c r="O989" i="23"/>
  <c r="AJ987" i="23"/>
  <c r="AL987" i="23"/>
  <c r="AJ984" i="23"/>
  <c r="U1132" i="23"/>
  <c r="U1124" i="23"/>
  <c r="U1116" i="23"/>
  <c r="U1102" i="23"/>
  <c r="U1094" i="23"/>
  <c r="K1088" i="23"/>
  <c r="AA1088" i="23"/>
  <c r="AE1076" i="23"/>
  <c r="AE1068" i="23"/>
  <c r="Q1061" i="23"/>
  <c r="W1061" i="23"/>
  <c r="I1061" i="23"/>
  <c r="Y1061" i="23"/>
  <c r="O1061" i="23"/>
  <c r="S1054" i="23"/>
  <c r="Q1053" i="23"/>
  <c r="W1053" i="23"/>
  <c r="I1053" i="23"/>
  <c r="Y1053" i="23"/>
  <c r="O1053" i="23"/>
  <c r="Y1042" i="23"/>
  <c r="AA1041" i="23"/>
  <c r="AE1039" i="23"/>
  <c r="AF1039" i="23"/>
  <c r="AG1039" i="23"/>
  <c r="Q1037" i="23"/>
  <c r="U1037" i="23"/>
  <c r="W1037" i="23"/>
  <c r="I1037" i="23"/>
  <c r="Y1037" i="23"/>
  <c r="O1037" i="23"/>
  <c r="I1017" i="23"/>
  <c r="Y1017" i="23"/>
  <c r="M1017" i="23"/>
  <c r="O1017" i="23"/>
  <c r="Q1017" i="23"/>
  <c r="U1017" i="23"/>
  <c r="W1017" i="23"/>
  <c r="AL1015" i="23"/>
  <c r="AJ1015" i="23"/>
  <c r="I1001" i="23"/>
  <c r="Y1001" i="23"/>
  <c r="M1001" i="23"/>
  <c r="O1001" i="23"/>
  <c r="Q1001" i="23"/>
  <c r="U1001" i="23"/>
  <c r="W1001" i="23"/>
  <c r="AL991" i="23"/>
  <c r="AJ991" i="23"/>
  <c r="AG987" i="23"/>
  <c r="AE987" i="23"/>
  <c r="AF987" i="23"/>
  <c r="AJ980" i="23"/>
  <c r="AJ971" i="23"/>
  <c r="AL971" i="23"/>
  <c r="AJ1081" i="23"/>
  <c r="Q1077" i="23"/>
  <c r="W1077" i="23"/>
  <c r="I1077" i="23"/>
  <c r="Y1077" i="23"/>
  <c r="U1075" i="23"/>
  <c r="K1075" i="23"/>
  <c r="AA1075" i="23"/>
  <c r="M1075" i="23"/>
  <c r="I1073" i="23"/>
  <c r="Y1073" i="23"/>
  <c r="O1073" i="23"/>
  <c r="Q1073" i="23"/>
  <c r="AE1072" i="23"/>
  <c r="AF1072" i="23"/>
  <c r="Q1069" i="23"/>
  <c r="W1069" i="23"/>
  <c r="I1069" i="23"/>
  <c r="Y1069" i="23"/>
  <c r="U1067" i="23"/>
  <c r="K1067" i="23"/>
  <c r="AA1067" i="23"/>
  <c r="M1067" i="23"/>
  <c r="I1065" i="23"/>
  <c r="Y1065" i="23"/>
  <c r="O1065" i="23"/>
  <c r="Q1065" i="23"/>
  <c r="AE1064" i="23"/>
  <c r="AF1064" i="23"/>
  <c r="AJ1056" i="23"/>
  <c r="Q1054" i="23"/>
  <c r="AJ1048" i="23"/>
  <c r="AJ1043" i="23"/>
  <c r="AL1043" i="23"/>
  <c r="S1042" i="23"/>
  <c r="U1041" i="23"/>
  <c r="AE1031" i="23"/>
  <c r="AF1031" i="23"/>
  <c r="AG1031" i="23"/>
  <c r="AJ1027" i="23"/>
  <c r="AL1027" i="23"/>
  <c r="AJ1024" i="23"/>
  <c r="AE1015" i="23"/>
  <c r="AF1015" i="23"/>
  <c r="AG1015" i="23"/>
  <c r="AJ1011" i="23"/>
  <c r="AL1011" i="23"/>
  <c r="AJ1008" i="23"/>
  <c r="Q997" i="23"/>
  <c r="U997" i="23"/>
  <c r="W997" i="23"/>
  <c r="I997" i="23"/>
  <c r="Y997" i="23"/>
  <c r="M997" i="23"/>
  <c r="O997" i="23"/>
  <c r="AA993" i="23"/>
  <c r="AE991" i="23"/>
  <c r="AF991" i="23"/>
  <c r="AG991" i="23"/>
  <c r="Q973" i="23"/>
  <c r="U973" i="23"/>
  <c r="W973" i="23"/>
  <c r="I973" i="23"/>
  <c r="Y973" i="23"/>
  <c r="K973" i="23"/>
  <c r="AA973" i="23"/>
  <c r="M973" i="23"/>
  <c r="O973" i="23"/>
  <c r="W1058" i="23"/>
  <c r="M1058" i="23"/>
  <c r="O1058" i="23"/>
  <c r="U1058" i="23"/>
  <c r="K1054" i="23"/>
  <c r="W1050" i="23"/>
  <c r="M1050" i="23"/>
  <c r="O1050" i="23"/>
  <c r="U1050" i="23"/>
  <c r="Q1042" i="23"/>
  <c r="S1041" i="23"/>
  <c r="AJ1035" i="23"/>
  <c r="AL1035" i="23"/>
  <c r="AG1027" i="23"/>
  <c r="AE1027" i="23"/>
  <c r="AF1027" i="23"/>
  <c r="AG1011" i="23"/>
  <c r="AE1011" i="23"/>
  <c r="AF1011" i="23"/>
  <c r="AL999" i="23"/>
  <c r="AJ999" i="23"/>
  <c r="S993" i="23"/>
  <c r="I985" i="23"/>
  <c r="Y985" i="23"/>
  <c r="M985" i="23"/>
  <c r="O985" i="23"/>
  <c r="Q985" i="23"/>
  <c r="U985" i="23"/>
  <c r="W985" i="23"/>
  <c r="AE967" i="23"/>
  <c r="AF967" i="23"/>
  <c r="AG967" i="23"/>
  <c r="AA1236" i="23"/>
  <c r="AA1228" i="23"/>
  <c r="AA1214" i="23"/>
  <c r="AA1206" i="23"/>
  <c r="AA1198" i="23"/>
  <c r="M1197" i="23"/>
  <c r="AA1190" i="23"/>
  <c r="M1189" i="23"/>
  <c r="AA1182" i="23"/>
  <c r="M1181" i="23"/>
  <c r="AA1174" i="23"/>
  <c r="M1173" i="23"/>
  <c r="AA1166" i="23"/>
  <c r="M1165" i="23"/>
  <c r="AA1158" i="23"/>
  <c r="M1157" i="23"/>
  <c r="AA1150" i="23"/>
  <c r="M1149" i="23"/>
  <c r="AA1142" i="23"/>
  <c r="M1141" i="23"/>
  <c r="AA1134" i="23"/>
  <c r="M1133" i="23"/>
  <c r="O1132" i="23"/>
  <c r="AA1126" i="23"/>
  <c r="M1125" i="23"/>
  <c r="O1124" i="23"/>
  <c r="AA1118" i="23"/>
  <c r="M1117" i="23"/>
  <c r="O1116" i="23"/>
  <c r="AA1104" i="23"/>
  <c r="M1103" i="23"/>
  <c r="O1102" i="23"/>
  <c r="AA1096" i="23"/>
  <c r="M1095" i="23"/>
  <c r="O1094" i="23"/>
  <c r="U1090" i="23"/>
  <c r="O1088" i="23"/>
  <c r="W1083" i="23"/>
  <c r="W1082" i="23"/>
  <c r="O1082" i="23"/>
  <c r="AF1081" i="23"/>
  <c r="M1081" i="23"/>
  <c r="AL1080" i="23"/>
  <c r="AF1079" i="23"/>
  <c r="S1077" i="23"/>
  <c r="S1075" i="23"/>
  <c r="U1073" i="23"/>
  <c r="S1069" i="23"/>
  <c r="S1067" i="23"/>
  <c r="U1065" i="23"/>
  <c r="S1061" i="23"/>
  <c r="Y1058" i="23"/>
  <c r="AE1056" i="23"/>
  <c r="AF1056" i="23"/>
  <c r="S1053" i="23"/>
  <c r="Y1050" i="23"/>
  <c r="AE1048" i="23"/>
  <c r="AF1048" i="23"/>
  <c r="AG1043" i="23"/>
  <c r="AF1043" i="23"/>
  <c r="AJ1040" i="23"/>
  <c r="S1037" i="23"/>
  <c r="Q1021" i="23"/>
  <c r="U1021" i="23"/>
  <c r="W1021" i="23"/>
  <c r="I1021" i="23"/>
  <c r="Y1021" i="23"/>
  <c r="M1021" i="23"/>
  <c r="O1021" i="23"/>
  <c r="AA1017" i="23"/>
  <c r="Q1005" i="23"/>
  <c r="U1005" i="23"/>
  <c r="W1005" i="23"/>
  <c r="I1005" i="23"/>
  <c r="Y1005" i="23"/>
  <c r="M1005" i="23"/>
  <c r="O1005" i="23"/>
  <c r="AA1001" i="23"/>
  <c r="AE999" i="23"/>
  <c r="AF999" i="23"/>
  <c r="AG999" i="23"/>
  <c r="AJ995" i="23"/>
  <c r="AL995" i="23"/>
  <c r="AJ992" i="23"/>
  <c r="Q981" i="23"/>
  <c r="U981" i="23"/>
  <c r="W981" i="23"/>
  <c r="I981" i="23"/>
  <c r="Y981" i="23"/>
  <c r="M981" i="23"/>
  <c r="O981" i="23"/>
  <c r="AJ979" i="23"/>
  <c r="AL979" i="23"/>
  <c r="AA1197" i="23"/>
  <c r="AA1189" i="23"/>
  <c r="AA1181" i="23"/>
  <c r="AA1173" i="23"/>
  <c r="AA1165" i="23"/>
  <c r="AA1157" i="23"/>
  <c r="AA1149" i="23"/>
  <c r="AA1141" i="23"/>
  <c r="AA1133" i="23"/>
  <c r="AA1125" i="23"/>
  <c r="AA1117" i="23"/>
  <c r="AA1103" i="23"/>
  <c r="AA1095" i="23"/>
  <c r="M1088" i="23"/>
  <c r="AE1079" i="23"/>
  <c r="AJ1077" i="23"/>
  <c r="O1077" i="23"/>
  <c r="AJ1075" i="23"/>
  <c r="Q1075" i="23"/>
  <c r="S1073" i="23"/>
  <c r="AJ1069" i="23"/>
  <c r="O1069" i="23"/>
  <c r="AJ1067" i="23"/>
  <c r="Q1067" i="23"/>
  <c r="S1065" i="23"/>
  <c r="AL1060" i="23"/>
  <c r="S1058" i="23"/>
  <c r="I1057" i="23"/>
  <c r="Y1057" i="23"/>
  <c r="O1057" i="23"/>
  <c r="Q1057" i="23"/>
  <c r="W1057" i="23"/>
  <c r="AJ1055" i="23"/>
  <c r="M1053" i="23"/>
  <c r="AL1052" i="23"/>
  <c r="S1050" i="23"/>
  <c r="I1049" i="23"/>
  <c r="Y1049" i="23"/>
  <c r="O1049" i="23"/>
  <c r="Q1049" i="23"/>
  <c r="W1049" i="23"/>
  <c r="AJ1047" i="23"/>
  <c r="AJ1041" i="23"/>
  <c r="AG1035" i="23"/>
  <c r="AF1035" i="23"/>
  <c r="AJ1032" i="23"/>
  <c r="I1025" i="23"/>
  <c r="Y1025" i="23"/>
  <c r="M1025" i="23"/>
  <c r="O1025" i="23"/>
  <c r="Q1025" i="23"/>
  <c r="U1025" i="23"/>
  <c r="W1025" i="23"/>
  <c r="AL1023" i="23"/>
  <c r="AJ1023" i="23"/>
  <c r="S1017" i="23"/>
  <c r="I1009" i="23"/>
  <c r="Y1009" i="23"/>
  <c r="M1009" i="23"/>
  <c r="O1009" i="23"/>
  <c r="Q1009" i="23"/>
  <c r="U1009" i="23"/>
  <c r="W1009" i="23"/>
  <c r="AL1007" i="23"/>
  <c r="AJ1007" i="23"/>
  <c r="S1001" i="23"/>
  <c r="AA997" i="23"/>
  <c r="AG995" i="23"/>
  <c r="AE995" i="23"/>
  <c r="AF995" i="23"/>
  <c r="AJ988" i="23"/>
  <c r="AL983" i="23"/>
  <c r="AJ983" i="23"/>
  <c r="AG979" i="23"/>
  <c r="AE979" i="23"/>
  <c r="AF979" i="23"/>
  <c r="AF1071" i="23"/>
  <c r="AG1071" i="23"/>
  <c r="AF1063" i="23"/>
  <c r="AG1063" i="23"/>
  <c r="AG1059" i="23"/>
  <c r="AF1059" i="23"/>
  <c r="AG1051" i="23"/>
  <c r="AF1051" i="23"/>
  <c r="AJ1033" i="23"/>
  <c r="AE1023" i="23"/>
  <c r="AF1023" i="23"/>
  <c r="AG1023" i="23"/>
  <c r="AJ1019" i="23"/>
  <c r="AL1019" i="23"/>
  <c r="AE1007" i="23"/>
  <c r="AF1007" i="23"/>
  <c r="AG1007" i="23"/>
  <c r="AJ1003" i="23"/>
  <c r="AL1003" i="23"/>
  <c r="AE983" i="23"/>
  <c r="AF983" i="23"/>
  <c r="AG983" i="23"/>
  <c r="AE975" i="23"/>
  <c r="AF975" i="23"/>
  <c r="AG975" i="23"/>
  <c r="O1054" i="23"/>
  <c r="U1054" i="23"/>
  <c r="W1054" i="23"/>
  <c r="M1054" i="23"/>
  <c r="AF1044" i="23"/>
  <c r="AE1044" i="23"/>
  <c r="W1042" i="23"/>
  <c r="K1042" i="23"/>
  <c r="AA1042" i="23"/>
  <c r="M1042" i="23"/>
  <c r="O1042" i="23"/>
  <c r="U1042" i="23"/>
  <c r="I1041" i="23"/>
  <c r="Y1041" i="23"/>
  <c r="M1041" i="23"/>
  <c r="O1041" i="23"/>
  <c r="Q1041" i="23"/>
  <c r="W1041" i="23"/>
  <c r="AG1019" i="23"/>
  <c r="AE1019" i="23"/>
  <c r="AF1019" i="23"/>
  <c r="AG1003" i="23"/>
  <c r="AE1003" i="23"/>
  <c r="AF1003" i="23"/>
  <c r="I993" i="23"/>
  <c r="Y993" i="23"/>
  <c r="M993" i="23"/>
  <c r="O993" i="23"/>
  <c r="Q993" i="23"/>
  <c r="U993" i="23"/>
  <c r="W993" i="23"/>
  <c r="M1046" i="23"/>
  <c r="M1038" i="23"/>
  <c r="M1030" i="23"/>
  <c r="AE1028" i="23"/>
  <c r="U1026" i="23"/>
  <c r="M1022" i="23"/>
  <c r="AE1020" i="23"/>
  <c r="U1018" i="23"/>
  <c r="M1014" i="23"/>
  <c r="AE1012" i="23"/>
  <c r="U1010" i="23"/>
  <c r="M1006" i="23"/>
  <c r="AE1004" i="23"/>
  <c r="U1002" i="23"/>
  <c r="M998" i="23"/>
  <c r="AE996" i="23"/>
  <c r="U994" i="23"/>
  <c r="M990" i="23"/>
  <c r="AE988" i="23"/>
  <c r="U986" i="23"/>
  <c r="AE980" i="23"/>
  <c r="U978" i="23"/>
  <c r="W977" i="23"/>
  <c r="AE972" i="23"/>
  <c r="AF971" i="23"/>
  <c r="U970" i="23"/>
  <c r="W969" i="23"/>
  <c r="AE964" i="23"/>
  <c r="AF963" i="23"/>
  <c r="U962" i="23"/>
  <c r="W961" i="23"/>
  <c r="O957" i="23"/>
  <c r="AF955" i="23"/>
  <c r="O953" i="23"/>
  <c r="O945" i="23"/>
  <c r="M943" i="23"/>
  <c r="M942" i="23"/>
  <c r="Q939" i="23"/>
  <c r="AJ937" i="23"/>
  <c r="AG933" i="23"/>
  <c r="AL929" i="23"/>
  <c r="K929" i="23"/>
  <c r="AA929" i="23"/>
  <c r="Q929" i="23"/>
  <c r="AF923" i="23"/>
  <c r="AG923" i="23"/>
  <c r="AE916" i="23"/>
  <c r="AF916" i="23"/>
  <c r="AG916" i="23"/>
  <c r="W911" i="23"/>
  <c r="AE900" i="23"/>
  <c r="AF900" i="23"/>
  <c r="AG900" i="23"/>
  <c r="W895" i="23"/>
  <c r="AE884" i="23"/>
  <c r="AF884" i="23"/>
  <c r="AG884" i="23"/>
  <c r="M878" i="23"/>
  <c r="O878" i="23"/>
  <c r="Q878" i="23"/>
  <c r="U878" i="23"/>
  <c r="W878" i="23"/>
  <c r="U874" i="23"/>
  <c r="W874" i="23"/>
  <c r="I874" i="23"/>
  <c r="Y874" i="23"/>
  <c r="M874" i="23"/>
  <c r="O874" i="23"/>
  <c r="AA866" i="23"/>
  <c r="U841" i="23"/>
  <c r="W841" i="23"/>
  <c r="I841" i="23"/>
  <c r="Y841" i="23"/>
  <c r="K841" i="23"/>
  <c r="AA841" i="23"/>
  <c r="O841" i="23"/>
  <c r="Q841" i="23"/>
  <c r="U977" i="23"/>
  <c r="AJ975" i="23"/>
  <c r="AE971" i="23"/>
  <c r="U969" i="23"/>
  <c r="AJ967" i="23"/>
  <c r="AE963" i="23"/>
  <c r="U961" i="23"/>
  <c r="AJ959" i="23"/>
  <c r="M957" i="23"/>
  <c r="AE955" i="23"/>
  <c r="M953" i="23"/>
  <c r="K948" i="23"/>
  <c r="AA948" i="23"/>
  <c r="M945" i="23"/>
  <c r="K943" i="23"/>
  <c r="K942" i="23"/>
  <c r="K940" i="23"/>
  <c r="AA940" i="23"/>
  <c r="O939" i="23"/>
  <c r="Q934" i="23"/>
  <c r="W934" i="23"/>
  <c r="AE933" i="23"/>
  <c r="U929" i="23"/>
  <c r="AJ920" i="23"/>
  <c r="AL920" i="23"/>
  <c r="U914" i="23"/>
  <c r="W914" i="23"/>
  <c r="I914" i="23"/>
  <c r="Y914" i="23"/>
  <c r="O914" i="23"/>
  <c r="W913" i="23"/>
  <c r="I913" i="23"/>
  <c r="Y913" i="23"/>
  <c r="K913" i="23"/>
  <c r="AA913" i="23"/>
  <c r="Q913" i="23"/>
  <c r="S911" i="23"/>
  <c r="M910" i="23"/>
  <c r="O910" i="23"/>
  <c r="Q910" i="23"/>
  <c r="W910" i="23"/>
  <c r="AJ904" i="23"/>
  <c r="AL904" i="23"/>
  <c r="U898" i="23"/>
  <c r="W898" i="23"/>
  <c r="I898" i="23"/>
  <c r="Y898" i="23"/>
  <c r="O898" i="23"/>
  <c r="W897" i="23"/>
  <c r="I897" i="23"/>
  <c r="Y897" i="23"/>
  <c r="K897" i="23"/>
  <c r="AA897" i="23"/>
  <c r="Q897" i="23"/>
  <c r="S895" i="23"/>
  <c r="M894" i="23"/>
  <c r="O894" i="23"/>
  <c r="Q894" i="23"/>
  <c r="W894" i="23"/>
  <c r="AJ888" i="23"/>
  <c r="AL888" i="23"/>
  <c r="U882" i="23"/>
  <c r="W882" i="23"/>
  <c r="I882" i="23"/>
  <c r="Y882" i="23"/>
  <c r="O882" i="23"/>
  <c r="W881" i="23"/>
  <c r="I881" i="23"/>
  <c r="Y881" i="23"/>
  <c r="K881" i="23"/>
  <c r="AA881" i="23"/>
  <c r="Q881" i="23"/>
  <c r="AA878" i="23"/>
  <c r="S866" i="23"/>
  <c r="AJ864" i="23"/>
  <c r="AL864" i="23"/>
  <c r="AJ861" i="23"/>
  <c r="U857" i="23"/>
  <c r="W857" i="23"/>
  <c r="I857" i="23"/>
  <c r="Y857" i="23"/>
  <c r="K857" i="23"/>
  <c r="AA857" i="23"/>
  <c r="O857" i="23"/>
  <c r="Q857" i="23"/>
  <c r="AJ855" i="23"/>
  <c r="AL855" i="23"/>
  <c r="U849" i="23"/>
  <c r="W849" i="23"/>
  <c r="I849" i="23"/>
  <c r="Y849" i="23"/>
  <c r="K849" i="23"/>
  <c r="AA849" i="23"/>
  <c r="O849" i="23"/>
  <c r="Q849" i="23"/>
  <c r="AJ847" i="23"/>
  <c r="AL847" i="23"/>
  <c r="AJ837" i="23"/>
  <c r="AJ824" i="23"/>
  <c r="AK824" i="23"/>
  <c r="AA957" i="23"/>
  <c r="K957" i="23"/>
  <c r="K953" i="23"/>
  <c r="K945" i="23"/>
  <c r="K939" i="23"/>
  <c r="U932" i="23"/>
  <c r="K932" i="23"/>
  <c r="AA932" i="23"/>
  <c r="M926" i="23"/>
  <c r="O926" i="23"/>
  <c r="Q926" i="23"/>
  <c r="W926" i="23"/>
  <c r="K919" i="23"/>
  <c r="AA919" i="23"/>
  <c r="M919" i="23"/>
  <c r="O919" i="23"/>
  <c r="U919" i="23"/>
  <c r="Q911" i="23"/>
  <c r="K903" i="23"/>
  <c r="AA903" i="23"/>
  <c r="M903" i="23"/>
  <c r="O903" i="23"/>
  <c r="U903" i="23"/>
  <c r="Q895" i="23"/>
  <c r="K887" i="23"/>
  <c r="AA887" i="23"/>
  <c r="M887" i="23"/>
  <c r="O887" i="23"/>
  <c r="U887" i="23"/>
  <c r="AE876" i="23"/>
  <c r="AF876" i="23"/>
  <c r="AG876" i="23"/>
  <c r="AF867" i="23"/>
  <c r="AG867" i="23"/>
  <c r="Q866" i="23"/>
  <c r="AJ853" i="23"/>
  <c r="K832" i="23"/>
  <c r="AA832" i="23"/>
  <c r="M832" i="23"/>
  <c r="O832" i="23"/>
  <c r="Q832" i="23"/>
  <c r="U832" i="23"/>
  <c r="W832" i="23"/>
  <c r="U1079" i="23"/>
  <c r="U1071" i="23"/>
  <c r="U1063" i="23"/>
  <c r="M1059" i="23"/>
  <c r="U1055" i="23"/>
  <c r="M1051" i="23"/>
  <c r="U1047" i="23"/>
  <c r="W1046" i="23"/>
  <c r="M1043" i="23"/>
  <c r="AF1040" i="23"/>
  <c r="U1039" i="23"/>
  <c r="W1038" i="23"/>
  <c r="M1035" i="23"/>
  <c r="AF1032" i="23"/>
  <c r="U1031" i="23"/>
  <c r="W1030" i="23"/>
  <c r="M1027" i="23"/>
  <c r="O1026" i="23"/>
  <c r="AF1024" i="23"/>
  <c r="U1023" i="23"/>
  <c r="W1022" i="23"/>
  <c r="M1019" i="23"/>
  <c r="O1018" i="23"/>
  <c r="AF1016" i="23"/>
  <c r="U1015" i="23"/>
  <c r="W1014" i="23"/>
  <c r="M1011" i="23"/>
  <c r="O1010" i="23"/>
  <c r="AF1008" i="23"/>
  <c r="U1007" i="23"/>
  <c r="W1006" i="23"/>
  <c r="M1003" i="23"/>
  <c r="O1002" i="23"/>
  <c r="AF1000" i="23"/>
  <c r="U999" i="23"/>
  <c r="W998" i="23"/>
  <c r="M995" i="23"/>
  <c r="O994" i="23"/>
  <c r="AF992" i="23"/>
  <c r="U991" i="23"/>
  <c r="W990" i="23"/>
  <c r="AA988" i="23"/>
  <c r="M987" i="23"/>
  <c r="O986" i="23"/>
  <c r="AF984" i="23"/>
  <c r="U983" i="23"/>
  <c r="W982" i="23"/>
  <c r="AA980" i="23"/>
  <c r="M979" i="23"/>
  <c r="O978" i="23"/>
  <c r="Q977" i="23"/>
  <c r="AF976" i="23"/>
  <c r="U975" i="23"/>
  <c r="W974" i="23"/>
  <c r="AA972" i="23"/>
  <c r="M971" i="23"/>
  <c r="O970" i="23"/>
  <c r="Q969" i="23"/>
  <c r="AF968" i="23"/>
  <c r="U967" i="23"/>
  <c r="W966" i="23"/>
  <c r="AA964" i="23"/>
  <c r="AL963" i="23"/>
  <c r="M963" i="23"/>
  <c r="O962" i="23"/>
  <c r="Q961" i="23"/>
  <c r="AF960" i="23"/>
  <c r="AG959" i="23"/>
  <c r="U959" i="23"/>
  <c r="W958" i="23"/>
  <c r="Y957" i="23"/>
  <c r="I957" i="23"/>
  <c r="AA956" i="23"/>
  <c r="AL955" i="23"/>
  <c r="K955" i="23"/>
  <c r="AL954" i="23"/>
  <c r="K954" i="23"/>
  <c r="AL953" i="23"/>
  <c r="AA953" i="23"/>
  <c r="I953" i="23"/>
  <c r="Y951" i="23"/>
  <c r="Y950" i="23"/>
  <c r="AJ949" i="23"/>
  <c r="I949" i="23"/>
  <c r="Y949" i="23"/>
  <c r="AF948" i="23"/>
  <c r="Q948" i="23"/>
  <c r="K947" i="23"/>
  <c r="AL946" i="23"/>
  <c r="K946" i="23"/>
  <c r="AL945" i="23"/>
  <c r="AA945" i="23"/>
  <c r="I945" i="23"/>
  <c r="Y943" i="23"/>
  <c r="Y942" i="23"/>
  <c r="AJ941" i="23"/>
  <c r="I941" i="23"/>
  <c r="Y941" i="23"/>
  <c r="AF940" i="23"/>
  <c r="Q940" i="23"/>
  <c r="I939" i="23"/>
  <c r="I938" i="23"/>
  <c r="Y938" i="23"/>
  <c r="O938" i="23"/>
  <c r="AF937" i="23"/>
  <c r="O935" i="23"/>
  <c r="U935" i="23"/>
  <c r="AG934" i="23"/>
  <c r="O934" i="23"/>
  <c r="S932" i="23"/>
  <c r="AL930" i="23"/>
  <c r="AG929" i="23"/>
  <c r="O929" i="23"/>
  <c r="AJ927" i="23"/>
  <c r="Y926" i="23"/>
  <c r="AG921" i="23"/>
  <c r="AE920" i="23"/>
  <c r="Y919" i="23"/>
  <c r="AJ917" i="23"/>
  <c r="AF915" i="23"/>
  <c r="AG915" i="23"/>
  <c r="S914" i="23"/>
  <c r="U913" i="23"/>
  <c r="AK910" i="23"/>
  <c r="U910" i="23"/>
  <c r="AG905" i="23"/>
  <c r="AE904" i="23"/>
  <c r="Y903" i="23"/>
  <c r="AJ901" i="23"/>
  <c r="AF899" i="23"/>
  <c r="AG899" i="23"/>
  <c r="S898" i="23"/>
  <c r="U897" i="23"/>
  <c r="AK894" i="23"/>
  <c r="U894" i="23"/>
  <c r="AG889" i="23"/>
  <c r="AE888" i="23"/>
  <c r="Y887" i="23"/>
  <c r="AJ885" i="23"/>
  <c r="AF883" i="23"/>
  <c r="AG883" i="23"/>
  <c r="S882" i="23"/>
  <c r="U881" i="23"/>
  <c r="S878" i="23"/>
  <c r="S874" i="23"/>
  <c r="AJ872" i="23"/>
  <c r="AL872" i="23"/>
  <c r="AJ869" i="23"/>
  <c r="AJ865" i="23"/>
  <c r="AE864" i="23"/>
  <c r="AF864" i="23"/>
  <c r="M862" i="23"/>
  <c r="O862" i="23"/>
  <c r="Q862" i="23"/>
  <c r="U862" i="23"/>
  <c r="W862" i="23"/>
  <c r="AL860" i="23"/>
  <c r="AL852" i="23"/>
  <c r="AL844" i="23"/>
  <c r="K838" i="23"/>
  <c r="AA838" i="23"/>
  <c r="M838" i="23"/>
  <c r="O838" i="23"/>
  <c r="Q838" i="23"/>
  <c r="U838" i="23"/>
  <c r="W838" i="23"/>
  <c r="S835" i="23"/>
  <c r="AJ834" i="23"/>
  <c r="S827" i="23"/>
  <c r="AJ826" i="23"/>
  <c r="AJ815" i="23"/>
  <c r="AK815" i="23"/>
  <c r="AA1059" i="23"/>
  <c r="K1059" i="23"/>
  <c r="AA1051" i="23"/>
  <c r="K1051" i="23"/>
  <c r="U1046" i="23"/>
  <c r="AA1043" i="23"/>
  <c r="K1043" i="23"/>
  <c r="U1038" i="23"/>
  <c r="AA1035" i="23"/>
  <c r="K1035" i="23"/>
  <c r="U1030" i="23"/>
  <c r="AA1027" i="23"/>
  <c r="K1027" i="23"/>
  <c r="M1026" i="23"/>
  <c r="U1022" i="23"/>
  <c r="AA1019" i="23"/>
  <c r="K1019" i="23"/>
  <c r="M1018" i="23"/>
  <c r="U1014" i="23"/>
  <c r="AA1011" i="23"/>
  <c r="K1011" i="23"/>
  <c r="M1010" i="23"/>
  <c r="U1006" i="23"/>
  <c r="AA1003" i="23"/>
  <c r="K1003" i="23"/>
  <c r="M1002" i="23"/>
  <c r="U998" i="23"/>
  <c r="AA995" i="23"/>
  <c r="K995" i="23"/>
  <c r="M994" i="23"/>
  <c r="U990" i="23"/>
  <c r="AA987" i="23"/>
  <c r="K987" i="23"/>
  <c r="M986" i="23"/>
  <c r="U982" i="23"/>
  <c r="AA979" i="23"/>
  <c r="K979" i="23"/>
  <c r="M978" i="23"/>
  <c r="O977" i="23"/>
  <c r="U974" i="23"/>
  <c r="AA971" i="23"/>
  <c r="K971" i="23"/>
  <c r="M970" i="23"/>
  <c r="O969" i="23"/>
  <c r="U966" i="23"/>
  <c r="AA963" i="23"/>
  <c r="K963" i="23"/>
  <c r="M962" i="23"/>
  <c r="O961" i="23"/>
  <c r="AF959" i="23"/>
  <c r="U958" i="23"/>
  <c r="W957" i="23"/>
  <c r="Y953" i="23"/>
  <c r="W951" i="23"/>
  <c r="U950" i="23"/>
  <c r="O948" i="23"/>
  <c r="Y945" i="23"/>
  <c r="W943" i="23"/>
  <c r="U942" i="23"/>
  <c r="O940" i="23"/>
  <c r="AA939" i="23"/>
  <c r="AJ938" i="23"/>
  <c r="AJ936" i="23"/>
  <c r="AF934" i="23"/>
  <c r="M934" i="23"/>
  <c r="Q932" i="23"/>
  <c r="I930" i="23"/>
  <c r="Y930" i="23"/>
  <c r="O930" i="23"/>
  <c r="AF929" i="23"/>
  <c r="M929" i="23"/>
  <c r="U926" i="23"/>
  <c r="AF921" i="23"/>
  <c r="W919" i="23"/>
  <c r="Q914" i="23"/>
  <c r="S913" i="23"/>
  <c r="S910" i="23"/>
  <c r="AE908" i="23"/>
  <c r="AF908" i="23"/>
  <c r="AG908" i="23"/>
  <c r="AF905" i="23"/>
  <c r="W903" i="23"/>
  <c r="Q898" i="23"/>
  <c r="S897" i="23"/>
  <c r="S894" i="23"/>
  <c r="AE892" i="23"/>
  <c r="AF892" i="23"/>
  <c r="AG892" i="23"/>
  <c r="AF889" i="23"/>
  <c r="W887" i="23"/>
  <c r="Q882" i="23"/>
  <c r="S881" i="23"/>
  <c r="K878" i="23"/>
  <c r="Q874" i="23"/>
  <c r="K854" i="23"/>
  <c r="AA854" i="23"/>
  <c r="M854" i="23"/>
  <c r="O854" i="23"/>
  <c r="Q854" i="23"/>
  <c r="U854" i="23"/>
  <c r="W854" i="23"/>
  <c r="K846" i="23"/>
  <c r="AA846" i="23"/>
  <c r="M846" i="23"/>
  <c r="O846" i="23"/>
  <c r="Q846" i="23"/>
  <c r="U846" i="23"/>
  <c r="W846" i="23"/>
  <c r="S841" i="23"/>
  <c r="AJ840" i="23"/>
  <c r="AA1026" i="23"/>
  <c r="K1026" i="23"/>
  <c r="AA1018" i="23"/>
  <c r="K1018" i="23"/>
  <c r="AA1010" i="23"/>
  <c r="K1010" i="23"/>
  <c r="AA1002" i="23"/>
  <c r="K1002" i="23"/>
  <c r="AA994" i="23"/>
  <c r="K994" i="23"/>
  <c r="AA986" i="23"/>
  <c r="K986" i="23"/>
  <c r="AG981" i="23"/>
  <c r="Y979" i="23"/>
  <c r="I979" i="23"/>
  <c r="AA978" i="23"/>
  <c r="K978" i="23"/>
  <c r="AL977" i="23"/>
  <c r="M977" i="23"/>
  <c r="AG973" i="23"/>
  <c r="Y971" i="23"/>
  <c r="I971" i="23"/>
  <c r="AA970" i="23"/>
  <c r="K970" i="23"/>
  <c r="AL969" i="23"/>
  <c r="M969" i="23"/>
  <c r="Y963" i="23"/>
  <c r="I963" i="23"/>
  <c r="AA962" i="23"/>
  <c r="K962" i="23"/>
  <c r="AL961" i="23"/>
  <c r="M961" i="23"/>
  <c r="AG957" i="23"/>
  <c r="U957" i="23"/>
  <c r="W953" i="23"/>
  <c r="AG950" i="23"/>
  <c r="M948" i="23"/>
  <c r="W945" i="23"/>
  <c r="O932" i="23"/>
  <c r="I929" i="23"/>
  <c r="AJ928" i="23"/>
  <c r="S926" i="23"/>
  <c r="AE924" i="23"/>
  <c r="AF924" i="23"/>
  <c r="AG924" i="23"/>
  <c r="U922" i="23"/>
  <c r="W922" i="23"/>
  <c r="I922" i="23"/>
  <c r="Y922" i="23"/>
  <c r="O922" i="23"/>
  <c r="W921" i="23"/>
  <c r="I921" i="23"/>
  <c r="Y921" i="23"/>
  <c r="K921" i="23"/>
  <c r="AA921" i="23"/>
  <c r="Q921" i="23"/>
  <c r="S919" i="23"/>
  <c r="M918" i="23"/>
  <c r="O918" i="23"/>
  <c r="Q918" i="23"/>
  <c r="W918" i="23"/>
  <c r="M914" i="23"/>
  <c r="AJ912" i="23"/>
  <c r="AL912" i="23"/>
  <c r="K910" i="23"/>
  <c r="U906" i="23"/>
  <c r="W906" i="23"/>
  <c r="I906" i="23"/>
  <c r="Y906" i="23"/>
  <c r="O906" i="23"/>
  <c r="W905" i="23"/>
  <c r="I905" i="23"/>
  <c r="Y905" i="23"/>
  <c r="K905" i="23"/>
  <c r="AA905" i="23"/>
  <c r="Q905" i="23"/>
  <c r="S903" i="23"/>
  <c r="M902" i="23"/>
  <c r="O902" i="23"/>
  <c r="Q902" i="23"/>
  <c r="W902" i="23"/>
  <c r="M898" i="23"/>
  <c r="AJ896" i="23"/>
  <c r="AL896" i="23"/>
  <c r="K894" i="23"/>
  <c r="U890" i="23"/>
  <c r="W890" i="23"/>
  <c r="I890" i="23"/>
  <c r="Y890" i="23"/>
  <c r="O890" i="23"/>
  <c r="W889" i="23"/>
  <c r="I889" i="23"/>
  <c r="Y889" i="23"/>
  <c r="K889" i="23"/>
  <c r="AA889" i="23"/>
  <c r="Q889" i="23"/>
  <c r="S887" i="23"/>
  <c r="M886" i="23"/>
  <c r="O886" i="23"/>
  <c r="Q886" i="23"/>
  <c r="W886" i="23"/>
  <c r="M882" i="23"/>
  <c r="AJ880" i="23"/>
  <c r="AL880" i="23"/>
  <c r="I878" i="23"/>
  <c r="AF875" i="23"/>
  <c r="AG875" i="23"/>
  <c r="K874" i="23"/>
  <c r="AJ873" i="23"/>
  <c r="AE872" i="23"/>
  <c r="AF872" i="23"/>
  <c r="M870" i="23"/>
  <c r="O870" i="23"/>
  <c r="Q870" i="23"/>
  <c r="U870" i="23"/>
  <c r="W870" i="23"/>
  <c r="AL868" i="23"/>
  <c r="W865" i="23"/>
  <c r="I865" i="23"/>
  <c r="Y865" i="23"/>
  <c r="K865" i="23"/>
  <c r="AA865" i="23"/>
  <c r="O865" i="23"/>
  <c r="Q865" i="23"/>
  <c r="AJ863" i="23"/>
  <c r="AE860" i="23"/>
  <c r="AF860" i="23"/>
  <c r="AG860" i="23"/>
  <c r="S857" i="23"/>
  <c r="M841" i="23"/>
  <c r="AE836" i="23"/>
  <c r="AF836" i="23"/>
  <c r="AG836" i="23"/>
  <c r="AE834" i="23"/>
  <c r="AF834" i="23"/>
  <c r="Y832" i="23"/>
  <c r="AE829" i="23"/>
  <c r="AF829" i="23"/>
  <c r="AG829" i="23"/>
  <c r="AE826" i="23"/>
  <c r="AF826" i="23"/>
  <c r="AJ807" i="23"/>
  <c r="AK807" i="23"/>
  <c r="W939" i="23"/>
  <c r="M939" i="23"/>
  <c r="K911" i="23"/>
  <c r="AA911" i="23"/>
  <c r="M911" i="23"/>
  <c r="O911" i="23"/>
  <c r="U911" i="23"/>
  <c r="K895" i="23"/>
  <c r="AA895" i="23"/>
  <c r="M895" i="23"/>
  <c r="O895" i="23"/>
  <c r="U895" i="23"/>
  <c r="U866" i="23"/>
  <c r="W866" i="23"/>
  <c r="I866" i="23"/>
  <c r="Y866" i="23"/>
  <c r="M866" i="23"/>
  <c r="O866" i="23"/>
  <c r="AE840" i="23"/>
  <c r="AF840" i="23"/>
  <c r="S832" i="23"/>
  <c r="AA1080" i="23"/>
  <c r="AA1072" i="23"/>
  <c r="AA1064" i="23"/>
  <c r="AA1056" i="23"/>
  <c r="AA1048" i="23"/>
  <c r="AA1040" i="23"/>
  <c r="AA1032" i="23"/>
  <c r="AA1024" i="23"/>
  <c r="AA1016" i="23"/>
  <c r="AA1008" i="23"/>
  <c r="Y977" i="23"/>
  <c r="Y969" i="23"/>
  <c r="Y961" i="23"/>
  <c r="AG953" i="23"/>
  <c r="S953" i="23"/>
  <c r="AE952" i="23"/>
  <c r="AE951" i="23"/>
  <c r="O951" i="23"/>
  <c r="O950" i="23"/>
  <c r="Y948" i="23"/>
  <c r="AG945" i="23"/>
  <c r="S945" i="23"/>
  <c r="AE944" i="23"/>
  <c r="AE943" i="23"/>
  <c r="O943" i="23"/>
  <c r="O942" i="23"/>
  <c r="Y940" i="23"/>
  <c r="S939" i="23"/>
  <c r="K937" i="23"/>
  <c r="AA937" i="23"/>
  <c r="Q937" i="23"/>
  <c r="AE936" i="23"/>
  <c r="AA934" i="23"/>
  <c r="AJ933" i="23"/>
  <c r="I932" i="23"/>
  <c r="W931" i="23"/>
  <c r="M931" i="23"/>
  <c r="Q930" i="23"/>
  <c r="Y929" i="23"/>
  <c r="AG928" i="23"/>
  <c r="K927" i="23"/>
  <c r="AA927" i="23"/>
  <c r="M927" i="23"/>
  <c r="O927" i="23"/>
  <c r="U927" i="23"/>
  <c r="I926" i="23"/>
  <c r="AE923" i="23"/>
  <c r="S922" i="23"/>
  <c r="U921" i="23"/>
  <c r="I919" i="23"/>
  <c r="U918" i="23"/>
  <c r="AG913" i="23"/>
  <c r="AE912" i="23"/>
  <c r="Y911" i="23"/>
  <c r="AJ909" i="23"/>
  <c r="AF907" i="23"/>
  <c r="AG907" i="23"/>
  <c r="S906" i="23"/>
  <c r="U905" i="23"/>
  <c r="I903" i="23"/>
  <c r="U902" i="23"/>
  <c r="AG897" i="23"/>
  <c r="AE896" i="23"/>
  <c r="Y895" i="23"/>
  <c r="AJ893" i="23"/>
  <c r="AF891" i="23"/>
  <c r="AG891" i="23"/>
  <c r="S890" i="23"/>
  <c r="U889" i="23"/>
  <c r="I887" i="23"/>
  <c r="U886" i="23"/>
  <c r="AG881" i="23"/>
  <c r="AE880" i="23"/>
  <c r="W873" i="23"/>
  <c r="I873" i="23"/>
  <c r="Y873" i="23"/>
  <c r="K873" i="23"/>
  <c r="AA873" i="23"/>
  <c r="O873" i="23"/>
  <c r="Q873" i="23"/>
  <c r="AJ871" i="23"/>
  <c r="Y870" i="23"/>
  <c r="AE868" i="23"/>
  <c r="AF868" i="23"/>
  <c r="AG868" i="23"/>
  <c r="AF859" i="23"/>
  <c r="AG859" i="23"/>
  <c r="Y854" i="23"/>
  <c r="AE851" i="23"/>
  <c r="AF851" i="23"/>
  <c r="AG851" i="23"/>
  <c r="AE848" i="23"/>
  <c r="AF848" i="23"/>
  <c r="Y846" i="23"/>
  <c r="U835" i="23"/>
  <c r="W835" i="23"/>
  <c r="I835" i="23"/>
  <c r="Y835" i="23"/>
  <c r="K835" i="23"/>
  <c r="AA835" i="23"/>
  <c r="O835" i="23"/>
  <c r="Q835" i="23"/>
  <c r="AJ833" i="23"/>
  <c r="AL833" i="23"/>
  <c r="I832" i="23"/>
  <c r="U827" i="23"/>
  <c r="W827" i="23"/>
  <c r="I827" i="23"/>
  <c r="Y827" i="23"/>
  <c r="K827" i="23"/>
  <c r="AA827" i="23"/>
  <c r="O827" i="23"/>
  <c r="Q827" i="23"/>
  <c r="AJ825" i="23"/>
  <c r="AL825" i="23"/>
  <c r="Y933" i="23"/>
  <c r="Y925" i="23"/>
  <c r="AA924" i="23"/>
  <c r="K924" i="23"/>
  <c r="M923" i="23"/>
  <c r="Y917" i="23"/>
  <c r="AA916" i="23"/>
  <c r="K916" i="23"/>
  <c r="M915" i="23"/>
  <c r="Y909" i="23"/>
  <c r="AA908" i="23"/>
  <c r="K908" i="23"/>
  <c r="M907" i="23"/>
  <c r="Y901" i="23"/>
  <c r="AA900" i="23"/>
  <c r="K900" i="23"/>
  <c r="M899" i="23"/>
  <c r="Y893" i="23"/>
  <c r="AA892" i="23"/>
  <c r="K892" i="23"/>
  <c r="M891" i="23"/>
  <c r="Y885" i="23"/>
  <c r="AA884" i="23"/>
  <c r="K884" i="23"/>
  <c r="M883" i="23"/>
  <c r="U879" i="23"/>
  <c r="Y877" i="23"/>
  <c r="AA876" i="23"/>
  <c r="K876" i="23"/>
  <c r="M875" i="23"/>
  <c r="U871" i="23"/>
  <c r="Y869" i="23"/>
  <c r="AA868" i="23"/>
  <c r="K868" i="23"/>
  <c r="M867" i="23"/>
  <c r="U863" i="23"/>
  <c r="Y861" i="23"/>
  <c r="AA860" i="23"/>
  <c r="K860" i="23"/>
  <c r="M859" i="23"/>
  <c r="O858" i="23"/>
  <c r="U855" i="23"/>
  <c r="Y853" i="23"/>
  <c r="AA852" i="23"/>
  <c r="K852" i="23"/>
  <c r="M851" i="23"/>
  <c r="O850" i="23"/>
  <c r="U847" i="23"/>
  <c r="Y845" i="23"/>
  <c r="AA844" i="23"/>
  <c r="K844" i="23"/>
  <c r="O842" i="23"/>
  <c r="Y837" i="23"/>
  <c r="M836" i="23"/>
  <c r="U833" i="23"/>
  <c r="Y831" i="23"/>
  <c r="AA830" i="23"/>
  <c r="K830" i="23"/>
  <c r="M829" i="23"/>
  <c r="O828" i="23"/>
  <c r="AF823" i="23"/>
  <c r="Q823" i="23"/>
  <c r="M821" i="23"/>
  <c r="Y820" i="23"/>
  <c r="Y819" i="23"/>
  <c r="W818" i="23"/>
  <c r="AF814" i="23"/>
  <c r="Q814" i="23"/>
  <c r="M813" i="23"/>
  <c r="Y812" i="23"/>
  <c r="Y811" i="23"/>
  <c r="W810" i="23"/>
  <c r="AE806" i="23"/>
  <c r="Q804" i="23"/>
  <c r="U802" i="23"/>
  <c r="AG798" i="23"/>
  <c r="S796" i="23"/>
  <c r="M795" i="23"/>
  <c r="AL794" i="23"/>
  <c r="K794" i="23"/>
  <c r="AA794" i="23"/>
  <c r="Q794" i="23"/>
  <c r="AE793" i="23"/>
  <c r="K792" i="23"/>
  <c r="AA791" i="23"/>
  <c r="AJ790" i="23"/>
  <c r="AF788" i="23"/>
  <c r="AG788" i="23"/>
  <c r="AE781" i="23"/>
  <c r="AF781" i="23"/>
  <c r="AG781" i="23"/>
  <c r="M777" i="23"/>
  <c r="O777" i="23"/>
  <c r="Q777" i="23"/>
  <c r="W777" i="23"/>
  <c r="AL775" i="23"/>
  <c r="AJ772" i="23"/>
  <c r="AG771" i="23"/>
  <c r="K770" i="23"/>
  <c r="AA770" i="23"/>
  <c r="M770" i="23"/>
  <c r="O770" i="23"/>
  <c r="U770" i="23"/>
  <c r="AJ746" i="23"/>
  <c r="AL746" i="23"/>
  <c r="M728" i="23"/>
  <c r="U728" i="23"/>
  <c r="Y728" i="23"/>
  <c r="AA728" i="23"/>
  <c r="I728" i="23"/>
  <c r="K728" i="23"/>
  <c r="O728" i="23"/>
  <c r="Q728" i="23"/>
  <c r="S728" i="23"/>
  <c r="I722" i="23"/>
  <c r="Y722" i="23"/>
  <c r="Q722" i="23"/>
  <c r="AA722" i="23"/>
  <c r="K722" i="23"/>
  <c r="M722" i="23"/>
  <c r="O722" i="23"/>
  <c r="S722" i="23"/>
  <c r="U722" i="23"/>
  <c r="M858" i="23"/>
  <c r="M850" i="23"/>
  <c r="M842" i="23"/>
  <c r="M828" i="23"/>
  <c r="O823" i="23"/>
  <c r="AJ820" i="23"/>
  <c r="W820" i="23"/>
  <c r="W819" i="23"/>
  <c r="O814" i="23"/>
  <c r="AJ812" i="23"/>
  <c r="W812" i="23"/>
  <c r="W811" i="23"/>
  <c r="U805" i="23"/>
  <c r="K805" i="23"/>
  <c r="AA805" i="23"/>
  <c r="O804" i="23"/>
  <c r="S802" i="23"/>
  <c r="Q799" i="23"/>
  <c r="W799" i="23"/>
  <c r="AE798" i="23"/>
  <c r="Q796" i="23"/>
  <c r="AJ785" i="23"/>
  <c r="AL785" i="23"/>
  <c r="AJ778" i="23"/>
  <c r="AE771" i="23"/>
  <c r="AJ768" i="23"/>
  <c r="AF766" i="23"/>
  <c r="AG766" i="23"/>
  <c r="Y758" i="23"/>
  <c r="AG752" i="23"/>
  <c r="AE752" i="23"/>
  <c r="AF752" i="23"/>
  <c r="AJ750" i="23"/>
  <c r="AL750" i="23"/>
  <c r="AJ749" i="23"/>
  <c r="AL749" i="23"/>
  <c r="Q742" i="23"/>
  <c r="I742" i="23"/>
  <c r="Y742" i="23"/>
  <c r="O742" i="23"/>
  <c r="S742" i="23"/>
  <c r="U742" i="23"/>
  <c r="AA742" i="23"/>
  <c r="O802" i="23"/>
  <c r="U797" i="23"/>
  <c r="K797" i="23"/>
  <c r="AA797" i="23"/>
  <c r="O796" i="23"/>
  <c r="Q791" i="23"/>
  <c r="W791" i="23"/>
  <c r="AE790" i="23"/>
  <c r="AF790" i="23"/>
  <c r="K784" i="23"/>
  <c r="AA784" i="23"/>
  <c r="M784" i="23"/>
  <c r="O784" i="23"/>
  <c r="U784" i="23"/>
  <c r="AK777" i="23"/>
  <c r="M762" i="23"/>
  <c r="U762" i="23"/>
  <c r="O762" i="23"/>
  <c r="Q762" i="23"/>
  <c r="S762" i="23"/>
  <c r="AA762" i="23"/>
  <c r="AJ760" i="23"/>
  <c r="AL760" i="23"/>
  <c r="W758" i="23"/>
  <c r="AF925" i="23"/>
  <c r="W923" i="23"/>
  <c r="AF917" i="23"/>
  <c r="AF909" i="23"/>
  <c r="AF901" i="23"/>
  <c r="AF893" i="23"/>
  <c r="AF885" i="23"/>
  <c r="O879" i="23"/>
  <c r="AF877" i="23"/>
  <c r="W875" i="23"/>
  <c r="O871" i="23"/>
  <c r="AF869" i="23"/>
  <c r="O863" i="23"/>
  <c r="AF861" i="23"/>
  <c r="U860" i="23"/>
  <c r="Y858" i="23"/>
  <c r="I858" i="23"/>
  <c r="AK857" i="23"/>
  <c r="O855" i="23"/>
  <c r="AF853" i="23"/>
  <c r="AG852" i="23"/>
  <c r="Y850" i="23"/>
  <c r="I850" i="23"/>
  <c r="AL848" i="23"/>
  <c r="O847" i="23"/>
  <c r="AF845" i="23"/>
  <c r="AG844" i="23"/>
  <c r="U844" i="23"/>
  <c r="Y842" i="23"/>
  <c r="I842" i="23"/>
  <c r="AL840" i="23"/>
  <c r="AF837" i="23"/>
  <c r="AK835" i="23"/>
  <c r="AL834" i="23"/>
  <c r="O833" i="23"/>
  <c r="AG830" i="23"/>
  <c r="U830" i="23"/>
  <c r="Y828" i="23"/>
  <c r="I828" i="23"/>
  <c r="AK827" i="23"/>
  <c r="AL826" i="23"/>
  <c r="K823" i="23"/>
  <c r="AG820" i="23"/>
  <c r="S820" i="23"/>
  <c r="S819" i="23"/>
  <c r="AF818" i="23"/>
  <c r="O818" i="23"/>
  <c r="K814" i="23"/>
  <c r="AG812" i="23"/>
  <c r="S812" i="23"/>
  <c r="S811" i="23"/>
  <c r="AF810" i="23"/>
  <c r="O810" i="23"/>
  <c r="Q805" i="23"/>
  <c r="I804" i="23"/>
  <c r="I803" i="23"/>
  <c r="Y803" i="23"/>
  <c r="O803" i="23"/>
  <c r="AF802" i="23"/>
  <c r="M802" i="23"/>
  <c r="O800" i="23"/>
  <c r="U800" i="23"/>
  <c r="AG799" i="23"/>
  <c r="O799" i="23"/>
  <c r="S797" i="23"/>
  <c r="K796" i="23"/>
  <c r="AL795" i="23"/>
  <c r="AG794" i="23"/>
  <c r="S791" i="23"/>
  <c r="AG786" i="23"/>
  <c r="AE785" i="23"/>
  <c r="Y784" i="23"/>
  <c r="AF780" i="23"/>
  <c r="AG780" i="23"/>
  <c r="AE775" i="23"/>
  <c r="AF775" i="23"/>
  <c r="AG775" i="23"/>
  <c r="U773" i="23"/>
  <c r="W773" i="23"/>
  <c r="I773" i="23"/>
  <c r="Y773" i="23"/>
  <c r="O773" i="23"/>
  <c r="W772" i="23"/>
  <c r="I772" i="23"/>
  <c r="Y772" i="23"/>
  <c r="K772" i="23"/>
  <c r="AA772" i="23"/>
  <c r="Q772" i="23"/>
  <c r="M769" i="23"/>
  <c r="O769" i="23"/>
  <c r="Q769" i="23"/>
  <c r="W769" i="23"/>
  <c r="AL767" i="23"/>
  <c r="AG762" i="23"/>
  <c r="AF762" i="23"/>
  <c r="M744" i="23"/>
  <c r="U744" i="23"/>
  <c r="AA744" i="23"/>
  <c r="I744" i="23"/>
  <c r="K744" i="23"/>
  <c r="Q744" i="23"/>
  <c r="S744" i="23"/>
  <c r="AE742" i="23"/>
  <c r="AG742" i="23"/>
  <c r="M879" i="23"/>
  <c r="M871" i="23"/>
  <c r="M863" i="23"/>
  <c r="W858" i="23"/>
  <c r="M855" i="23"/>
  <c r="AF852" i="23"/>
  <c r="W850" i="23"/>
  <c r="M847" i="23"/>
  <c r="AF844" i="23"/>
  <c r="W842" i="23"/>
  <c r="M833" i="23"/>
  <c r="AF830" i="23"/>
  <c r="W828" i="23"/>
  <c r="AL823" i="23"/>
  <c r="AA823" i="23"/>
  <c r="K821" i="23"/>
  <c r="AA821" i="23"/>
  <c r="AF820" i="23"/>
  <c r="Q820" i="23"/>
  <c r="Q819" i="23"/>
  <c r="M818" i="23"/>
  <c r="AL814" i="23"/>
  <c r="AA814" i="23"/>
  <c r="K813" i="23"/>
  <c r="AA813" i="23"/>
  <c r="AF812" i="23"/>
  <c r="Q812" i="23"/>
  <c r="Q811" i="23"/>
  <c r="M810" i="23"/>
  <c r="AL806" i="23"/>
  <c r="AF805" i="23"/>
  <c r="O805" i="23"/>
  <c r="AA804" i="23"/>
  <c r="AJ803" i="23"/>
  <c r="I802" i="23"/>
  <c r="AJ801" i="23"/>
  <c r="AF799" i="23"/>
  <c r="M799" i="23"/>
  <c r="Q797" i="23"/>
  <c r="I796" i="23"/>
  <c r="I795" i="23"/>
  <c r="Y795" i="23"/>
  <c r="O795" i="23"/>
  <c r="AF794" i="23"/>
  <c r="O792" i="23"/>
  <c r="U792" i="23"/>
  <c r="AG791" i="23"/>
  <c r="O791" i="23"/>
  <c r="AF786" i="23"/>
  <c r="W784" i="23"/>
  <c r="AJ779" i="23"/>
  <c r="AL779" i="23"/>
  <c r="AL776" i="23"/>
  <c r="AJ770" i="23"/>
  <c r="AJ764" i="23"/>
  <c r="AL764" i="23"/>
  <c r="Y762" i="23"/>
  <c r="AE760" i="23"/>
  <c r="AG760" i="23"/>
  <c r="AF759" i="23"/>
  <c r="AE759" i="23"/>
  <c r="AG759" i="23"/>
  <c r="I754" i="23"/>
  <c r="Y754" i="23"/>
  <c r="Q754" i="23"/>
  <c r="O754" i="23"/>
  <c r="S754" i="23"/>
  <c r="U754" i="23"/>
  <c r="AA754" i="23"/>
  <c r="O743" i="23"/>
  <c r="W743" i="23"/>
  <c r="Y743" i="23"/>
  <c r="AA743" i="23"/>
  <c r="I743" i="23"/>
  <c r="M743" i="23"/>
  <c r="Q743" i="23"/>
  <c r="W742" i="23"/>
  <c r="AJ740" i="23"/>
  <c r="AF733" i="23"/>
  <c r="AE733" i="23"/>
  <c r="AG733" i="23"/>
  <c r="AA879" i="23"/>
  <c r="AA871" i="23"/>
  <c r="AA863" i="23"/>
  <c r="AA855" i="23"/>
  <c r="AA847" i="23"/>
  <c r="AA833" i="23"/>
  <c r="S821" i="23"/>
  <c r="O820" i="23"/>
  <c r="M819" i="23"/>
  <c r="K818" i="23"/>
  <c r="S813" i="23"/>
  <c r="O812" i="23"/>
  <c r="M811" i="23"/>
  <c r="K810" i="23"/>
  <c r="AE805" i="23"/>
  <c r="M805" i="23"/>
  <c r="K799" i="23"/>
  <c r="AL798" i="23"/>
  <c r="AF797" i="23"/>
  <c r="O797" i="23"/>
  <c r="AA796" i="23"/>
  <c r="AJ793" i="23"/>
  <c r="AF791" i="23"/>
  <c r="M791" i="23"/>
  <c r="AE789" i="23"/>
  <c r="AF789" i="23"/>
  <c r="AG789" i="23"/>
  <c r="U787" i="23"/>
  <c r="W787" i="23"/>
  <c r="I787" i="23"/>
  <c r="Y787" i="23"/>
  <c r="O787" i="23"/>
  <c r="W786" i="23"/>
  <c r="I786" i="23"/>
  <c r="Y786" i="23"/>
  <c r="K786" i="23"/>
  <c r="AA786" i="23"/>
  <c r="Q786" i="23"/>
  <c r="S784" i="23"/>
  <c r="M783" i="23"/>
  <c r="O783" i="23"/>
  <c r="Q783" i="23"/>
  <c r="W783" i="23"/>
  <c r="AL781" i="23"/>
  <c r="AG779" i="23"/>
  <c r="K778" i="23"/>
  <c r="AA778" i="23"/>
  <c r="M778" i="23"/>
  <c r="O778" i="23"/>
  <c r="U778" i="23"/>
  <c r="AJ763" i="23"/>
  <c r="AL763" i="23"/>
  <c r="W762" i="23"/>
  <c r="O761" i="23"/>
  <c r="W761" i="23"/>
  <c r="K761" i="23"/>
  <c r="M761" i="23"/>
  <c r="Q761" i="23"/>
  <c r="Y761" i="23"/>
  <c r="M742" i="23"/>
  <c r="I823" i="23"/>
  <c r="Y823" i="23"/>
  <c r="K820" i="23"/>
  <c r="K819" i="23"/>
  <c r="I814" i="23"/>
  <c r="Y814" i="23"/>
  <c r="K812" i="23"/>
  <c r="K811" i="23"/>
  <c r="W804" i="23"/>
  <c r="M804" i="23"/>
  <c r="AE797" i="23"/>
  <c r="M797" i="23"/>
  <c r="K791" i="23"/>
  <c r="AJ784" i="23"/>
  <c r="AE779" i="23"/>
  <c r="AF774" i="23"/>
  <c r="AG774" i="23"/>
  <c r="AE767" i="23"/>
  <c r="AF767" i="23"/>
  <c r="AG767" i="23"/>
  <c r="U758" i="23"/>
  <c r="M758" i="23"/>
  <c r="AA758" i="23"/>
  <c r="I758" i="23"/>
  <c r="K758" i="23"/>
  <c r="Q758" i="23"/>
  <c r="S758" i="23"/>
  <c r="AE754" i="23"/>
  <c r="AG754" i="23"/>
  <c r="AG748" i="23"/>
  <c r="AE748" i="23"/>
  <c r="AF748" i="23"/>
  <c r="AG740" i="23"/>
  <c r="AE740" i="23"/>
  <c r="AF740" i="23"/>
  <c r="AJ738" i="23"/>
  <c r="AL738" i="23"/>
  <c r="K802" i="23"/>
  <c r="AA802" i="23"/>
  <c r="Q802" i="23"/>
  <c r="W796" i="23"/>
  <c r="M796" i="23"/>
  <c r="AJ771" i="23"/>
  <c r="AL771" i="23"/>
  <c r="AF763" i="23"/>
  <c r="AE763" i="23"/>
  <c r="AJ745" i="23"/>
  <c r="AL745" i="23"/>
  <c r="AE726" i="23"/>
  <c r="AF726" i="23"/>
  <c r="AG726" i="23"/>
  <c r="Y806" i="23"/>
  <c r="Y798" i="23"/>
  <c r="Y790" i="23"/>
  <c r="AA789" i="23"/>
  <c r="K789" i="23"/>
  <c r="M788" i="23"/>
  <c r="Y782" i="23"/>
  <c r="AA781" i="23"/>
  <c r="K781" i="23"/>
  <c r="M780" i="23"/>
  <c r="Y776" i="23"/>
  <c r="AA775" i="23"/>
  <c r="K775" i="23"/>
  <c r="M774" i="23"/>
  <c r="Y768" i="23"/>
  <c r="AA767" i="23"/>
  <c r="K767" i="23"/>
  <c r="M766" i="23"/>
  <c r="K765" i="23"/>
  <c r="I764" i="23"/>
  <c r="Y764" i="23"/>
  <c r="Q764" i="23"/>
  <c r="AJ758" i="23"/>
  <c r="O752" i="23"/>
  <c r="K751" i="23"/>
  <c r="Q750" i="23"/>
  <c r="I750" i="23"/>
  <c r="Y750" i="23"/>
  <c r="AE749" i="23"/>
  <c r="W747" i="23"/>
  <c r="O747" i="23"/>
  <c r="AF746" i="23"/>
  <c r="M746" i="23"/>
  <c r="AJ744" i="23"/>
  <c r="O740" i="23"/>
  <c r="K739" i="23"/>
  <c r="I738" i="23"/>
  <c r="Y738" i="23"/>
  <c r="Q738" i="23"/>
  <c r="AE737" i="23"/>
  <c r="AA735" i="23"/>
  <c r="AJ734" i="23"/>
  <c r="S734" i="23"/>
  <c r="W731" i="23"/>
  <c r="O731" i="23"/>
  <c r="AF730" i="23"/>
  <c r="M730" i="23"/>
  <c r="AL729" i="23"/>
  <c r="AJ728" i="23"/>
  <c r="Q727" i="23"/>
  <c r="AE724" i="23"/>
  <c r="K724" i="23"/>
  <c r="AA720" i="23"/>
  <c r="AG718" i="23"/>
  <c r="O718" i="23"/>
  <c r="M715" i="23"/>
  <c r="AG713" i="23"/>
  <c r="AL712" i="23"/>
  <c r="S710" i="23"/>
  <c r="AJ708" i="23"/>
  <c r="AJ699" i="23"/>
  <c r="I693" i="23"/>
  <c r="Y693" i="23"/>
  <c r="Q693" i="23"/>
  <c r="AA693" i="23"/>
  <c r="M693" i="23"/>
  <c r="O693" i="23"/>
  <c r="S693" i="23"/>
  <c r="AF692" i="23"/>
  <c r="AG692" i="23"/>
  <c r="AF688" i="23"/>
  <c r="AE688" i="23"/>
  <c r="AG688" i="23"/>
  <c r="AL683" i="23"/>
  <c r="AJ683" i="23"/>
  <c r="U679" i="23"/>
  <c r="M679" i="23"/>
  <c r="AA679" i="23"/>
  <c r="I679" i="23"/>
  <c r="O679" i="23"/>
  <c r="Q679" i="23"/>
  <c r="S679" i="23"/>
  <c r="AL675" i="23"/>
  <c r="AJ675" i="23"/>
  <c r="U748" i="23"/>
  <c r="M748" i="23"/>
  <c r="O734" i="23"/>
  <c r="U732" i="23"/>
  <c r="M732" i="23"/>
  <c r="M727" i="23"/>
  <c r="AJ722" i="23"/>
  <c r="O719" i="23"/>
  <c r="W719" i="23"/>
  <c r="AF718" i="23"/>
  <c r="AE713" i="23"/>
  <c r="Q710" i="23"/>
  <c r="AL704" i="23"/>
  <c r="U695" i="23"/>
  <c r="M695" i="23"/>
  <c r="Q695" i="23"/>
  <c r="S695" i="23"/>
  <c r="Y695" i="23"/>
  <c r="AA695" i="23"/>
  <c r="I695" i="23"/>
  <c r="M691" i="23"/>
  <c r="U691" i="23"/>
  <c r="AA691" i="23"/>
  <c r="I691" i="23"/>
  <c r="O691" i="23"/>
  <c r="Q691" i="23"/>
  <c r="S691" i="23"/>
  <c r="AG683" i="23"/>
  <c r="AE683" i="23"/>
  <c r="AF683" i="23"/>
  <c r="W678" i="23"/>
  <c r="O678" i="23"/>
  <c r="Y678" i="23"/>
  <c r="AA678" i="23"/>
  <c r="K678" i="23"/>
  <c r="M678" i="23"/>
  <c r="Q678" i="23"/>
  <c r="AF667" i="23"/>
  <c r="AG667" i="23"/>
  <c r="AF659" i="23"/>
  <c r="AG659" i="23"/>
  <c r="O735" i="23"/>
  <c r="W735" i="23"/>
  <c r="Q726" i="23"/>
  <c r="I726" i="23"/>
  <c r="Y726" i="23"/>
  <c r="M720" i="23"/>
  <c r="U720" i="23"/>
  <c r="AG711" i="23"/>
  <c r="AE711" i="23"/>
  <c r="M710" i="23"/>
  <c r="AG699" i="23"/>
  <c r="AE699" i="23"/>
  <c r="AF699" i="23"/>
  <c r="AE693" i="23"/>
  <c r="AF693" i="23"/>
  <c r="AG693" i="23"/>
  <c r="O690" i="23"/>
  <c r="W690" i="23"/>
  <c r="Y690" i="23"/>
  <c r="AA690" i="23"/>
  <c r="K690" i="23"/>
  <c r="M690" i="23"/>
  <c r="Q690" i="23"/>
  <c r="AE689" i="23"/>
  <c r="AG689" i="23"/>
  <c r="W788" i="23"/>
  <c r="AF782" i="23"/>
  <c r="W780" i="23"/>
  <c r="AF776" i="23"/>
  <c r="W774" i="23"/>
  <c r="AF768" i="23"/>
  <c r="W766" i="23"/>
  <c r="AG764" i="23"/>
  <c r="AJ762" i="23"/>
  <c r="AE758" i="23"/>
  <c r="AA752" i="23"/>
  <c r="AG750" i="23"/>
  <c r="Q748" i="23"/>
  <c r="AG745" i="23"/>
  <c r="AE744" i="23"/>
  <c r="AA740" i="23"/>
  <c r="AG738" i="23"/>
  <c r="M736" i="23"/>
  <c r="U736" i="23"/>
  <c r="S735" i="23"/>
  <c r="K734" i="23"/>
  <c r="Q732" i="23"/>
  <c r="AG729" i="23"/>
  <c r="AE728" i="23"/>
  <c r="I727" i="23"/>
  <c r="U726" i="23"/>
  <c r="W723" i="23"/>
  <c r="O723" i="23"/>
  <c r="AF722" i="23"/>
  <c r="AL721" i="23"/>
  <c r="AJ720" i="23"/>
  <c r="S720" i="23"/>
  <c r="Q719" i="23"/>
  <c r="AA715" i="23"/>
  <c r="AG710" i="23"/>
  <c r="K710" i="23"/>
  <c r="AE708" i="23"/>
  <c r="AF708" i="23"/>
  <c r="AJ705" i="23"/>
  <c r="U703" i="23"/>
  <c r="W703" i="23"/>
  <c r="Y703" i="23"/>
  <c r="M703" i="23"/>
  <c r="O703" i="23"/>
  <c r="AJ697" i="23"/>
  <c r="AL697" i="23"/>
  <c r="AJ681" i="23"/>
  <c r="AL681" i="23"/>
  <c r="W765" i="23"/>
  <c r="O765" i="23"/>
  <c r="AJ754" i="23"/>
  <c r="O751" i="23"/>
  <c r="W751" i="23"/>
  <c r="AF750" i="23"/>
  <c r="O748" i="23"/>
  <c r="I746" i="23"/>
  <c r="Y746" i="23"/>
  <c r="Q746" i="23"/>
  <c r="AE745" i="23"/>
  <c r="AJ742" i="23"/>
  <c r="W739" i="23"/>
  <c r="O739" i="23"/>
  <c r="AF738" i="23"/>
  <c r="AL737" i="23"/>
  <c r="AJ736" i="23"/>
  <c r="Q735" i="23"/>
  <c r="AF732" i="23"/>
  <c r="O732" i="23"/>
  <c r="AL730" i="23"/>
  <c r="I730" i="23"/>
  <c r="Y730" i="23"/>
  <c r="Q730" i="23"/>
  <c r="AA727" i="23"/>
  <c r="AJ726" i="23"/>
  <c r="S726" i="23"/>
  <c r="U724" i="23"/>
  <c r="M724" i="23"/>
  <c r="Q720" i="23"/>
  <c r="M719" i="23"/>
  <c r="AG717" i="23"/>
  <c r="Q713" i="23"/>
  <c r="I713" i="23"/>
  <c r="AA713" i="23"/>
  <c r="S713" i="23"/>
  <c r="AF712" i="23"/>
  <c r="AE712" i="23"/>
  <c r="U711" i="23"/>
  <c r="W711" i="23"/>
  <c r="Y711" i="23"/>
  <c r="O711" i="23"/>
  <c r="AF710" i="23"/>
  <c r="K708" i="23"/>
  <c r="AA708" i="23"/>
  <c r="O708" i="23"/>
  <c r="Q708" i="23"/>
  <c r="Y708" i="23"/>
  <c r="AA703" i="23"/>
  <c r="AJ696" i="23"/>
  <c r="AL696" i="23"/>
  <c r="W695" i="23"/>
  <c r="Y691" i="23"/>
  <c r="U678" i="23"/>
  <c r="AF672" i="23"/>
  <c r="AE672" i="23"/>
  <c r="AF664" i="23"/>
  <c r="AE664" i="23"/>
  <c r="S765" i="23"/>
  <c r="Q760" i="23"/>
  <c r="I760" i="23"/>
  <c r="Y760" i="23"/>
  <c r="M752" i="23"/>
  <c r="U752" i="23"/>
  <c r="K748" i="23"/>
  <c r="U740" i="23"/>
  <c r="M740" i="23"/>
  <c r="M735" i="23"/>
  <c r="AE732" i="23"/>
  <c r="K732" i="23"/>
  <c r="U730" i="23"/>
  <c r="O726" i="23"/>
  <c r="AJ724" i="23"/>
  <c r="AF720" i="23"/>
  <c r="O720" i="23"/>
  <c r="K719" i="23"/>
  <c r="AL718" i="23"/>
  <c r="Q718" i="23"/>
  <c r="I718" i="23"/>
  <c r="Y718" i="23"/>
  <c r="AE717" i="23"/>
  <c r="W715" i="23"/>
  <c r="O715" i="23"/>
  <c r="AL713" i="23"/>
  <c r="AE705" i="23"/>
  <c r="AF705" i="23"/>
  <c r="AG705" i="23"/>
  <c r="Q705" i="23"/>
  <c r="Y705" i="23"/>
  <c r="I705" i="23"/>
  <c r="AA705" i="23"/>
  <c r="O705" i="23"/>
  <c r="S705" i="23"/>
  <c r="W702" i="23"/>
  <c r="U702" i="23"/>
  <c r="Y702" i="23"/>
  <c r="M702" i="23"/>
  <c r="O702" i="23"/>
  <c r="AJ700" i="23"/>
  <c r="AL700" i="23"/>
  <c r="O695" i="23"/>
  <c r="W691" i="23"/>
  <c r="U690" i="23"/>
  <c r="S678" i="23"/>
  <c r="O674" i="23"/>
  <c r="U674" i="23"/>
  <c r="W674" i="23"/>
  <c r="AA674" i="23"/>
  <c r="K674" i="23"/>
  <c r="M674" i="23"/>
  <c r="Q674" i="23"/>
  <c r="O666" i="23"/>
  <c r="U666" i="23"/>
  <c r="W666" i="23"/>
  <c r="M666" i="23"/>
  <c r="K666" i="23"/>
  <c r="Q666" i="23"/>
  <c r="S666" i="23"/>
  <c r="K735" i="23"/>
  <c r="Q734" i="23"/>
  <c r="I734" i="23"/>
  <c r="Y734" i="23"/>
  <c r="O727" i="23"/>
  <c r="W727" i="23"/>
  <c r="M726" i="23"/>
  <c r="AE720" i="23"/>
  <c r="K720" i="23"/>
  <c r="AJ706" i="23"/>
  <c r="AJ684" i="23"/>
  <c r="AL684" i="23"/>
  <c r="AJ676" i="23"/>
  <c r="AL671" i="23"/>
  <c r="AJ671" i="23"/>
  <c r="AL663" i="23"/>
  <c r="AJ663" i="23"/>
  <c r="W710" i="23"/>
  <c r="U710" i="23"/>
  <c r="Y710" i="23"/>
  <c r="O710" i="23"/>
  <c r="AE668" i="23"/>
  <c r="AF668" i="23"/>
  <c r="AG668" i="23"/>
  <c r="I645" i="23"/>
  <c r="Y645" i="23"/>
  <c r="M645" i="23"/>
  <c r="O645" i="23"/>
  <c r="Q645" i="23"/>
  <c r="U645" i="23"/>
  <c r="W645" i="23"/>
  <c r="K645" i="23"/>
  <c r="S645" i="23"/>
  <c r="AA645" i="23"/>
  <c r="AL643" i="23"/>
  <c r="AJ643" i="23"/>
  <c r="AA749" i="23"/>
  <c r="AA717" i="23"/>
  <c r="AE704" i="23"/>
  <c r="AE703" i="23"/>
  <c r="O699" i="23"/>
  <c r="Q697" i="23"/>
  <c r="I697" i="23"/>
  <c r="Y697" i="23"/>
  <c r="AE696" i="23"/>
  <c r="AA694" i="23"/>
  <c r="AJ693" i="23"/>
  <c r="AJ691" i="23"/>
  <c r="AF687" i="23"/>
  <c r="O687" i="23"/>
  <c r="I685" i="23"/>
  <c r="Y685" i="23"/>
  <c r="Q685" i="23"/>
  <c r="AE684" i="23"/>
  <c r="O682" i="23"/>
  <c r="W682" i="23"/>
  <c r="AF681" i="23"/>
  <c r="AL680" i="23"/>
  <c r="AJ679" i="23"/>
  <c r="Q673" i="23"/>
  <c r="W673" i="23"/>
  <c r="I673" i="23"/>
  <c r="Y673" i="23"/>
  <c r="O673" i="23"/>
  <c r="AJ669" i="23"/>
  <c r="Q665" i="23"/>
  <c r="W665" i="23"/>
  <c r="I665" i="23"/>
  <c r="Y665" i="23"/>
  <c r="O665" i="23"/>
  <c r="AJ661" i="23"/>
  <c r="AJ652" i="23"/>
  <c r="Q649" i="23"/>
  <c r="U649" i="23"/>
  <c r="W649" i="23"/>
  <c r="I649" i="23"/>
  <c r="Y649" i="23"/>
  <c r="M649" i="23"/>
  <c r="O649" i="23"/>
  <c r="AE643" i="23"/>
  <c r="AF643" i="23"/>
  <c r="AG643" i="23"/>
  <c r="AJ636" i="23"/>
  <c r="Q633" i="23"/>
  <c r="U633" i="23"/>
  <c r="W633" i="23"/>
  <c r="I633" i="23"/>
  <c r="Y633" i="23"/>
  <c r="M633" i="23"/>
  <c r="O633" i="23"/>
  <c r="AE627" i="23"/>
  <c r="AF627" i="23"/>
  <c r="AG627" i="23"/>
  <c r="AJ620" i="23"/>
  <c r="K699" i="23"/>
  <c r="AE687" i="23"/>
  <c r="M683" i="23"/>
  <c r="U683" i="23"/>
  <c r="I677" i="23"/>
  <c r="Y677" i="23"/>
  <c r="O677" i="23"/>
  <c r="Q677" i="23"/>
  <c r="AE676" i="23"/>
  <c r="AF676" i="23"/>
  <c r="AJ668" i="23"/>
  <c r="AJ660" i="23"/>
  <c r="AJ607" i="23"/>
  <c r="AL607" i="23"/>
  <c r="W694" i="23"/>
  <c r="O694" i="23"/>
  <c r="Q689" i="23"/>
  <c r="I689" i="23"/>
  <c r="Y689" i="23"/>
  <c r="AJ685" i="23"/>
  <c r="W670" i="23"/>
  <c r="M670" i="23"/>
  <c r="O670" i="23"/>
  <c r="U670" i="23"/>
  <c r="W662" i="23"/>
  <c r="M662" i="23"/>
  <c r="O662" i="23"/>
  <c r="U662" i="23"/>
  <c r="AJ657" i="23"/>
  <c r="AJ647" i="23"/>
  <c r="AL647" i="23"/>
  <c r="AJ631" i="23"/>
  <c r="AL631" i="23"/>
  <c r="AA629" i="23"/>
  <c r="AE660" i="23"/>
  <c r="AF660" i="23"/>
  <c r="I653" i="23"/>
  <c r="Y653" i="23"/>
  <c r="M653" i="23"/>
  <c r="O653" i="23"/>
  <c r="Q653" i="23"/>
  <c r="U653" i="23"/>
  <c r="W653" i="23"/>
  <c r="AL651" i="23"/>
  <c r="AJ651" i="23"/>
  <c r="AG647" i="23"/>
  <c r="AE647" i="23"/>
  <c r="AF647" i="23"/>
  <c r="I637" i="23"/>
  <c r="Y637" i="23"/>
  <c r="M637" i="23"/>
  <c r="O637" i="23"/>
  <c r="Q637" i="23"/>
  <c r="U637" i="23"/>
  <c r="W637" i="23"/>
  <c r="AL635" i="23"/>
  <c r="AJ635" i="23"/>
  <c r="AG631" i="23"/>
  <c r="AE631" i="23"/>
  <c r="AF631" i="23"/>
  <c r="S629" i="23"/>
  <c r="I621" i="23"/>
  <c r="Y621" i="23"/>
  <c r="M621" i="23"/>
  <c r="O621" i="23"/>
  <c r="Q621" i="23"/>
  <c r="U621" i="23"/>
  <c r="W621" i="23"/>
  <c r="AL619" i="23"/>
  <c r="AJ619" i="23"/>
  <c r="AJ709" i="23"/>
  <c r="I709" i="23"/>
  <c r="Y709" i="23"/>
  <c r="AJ701" i="23"/>
  <c r="I701" i="23"/>
  <c r="Y701" i="23"/>
  <c r="AE700" i="23"/>
  <c r="O698" i="23"/>
  <c r="W698" i="23"/>
  <c r="AF697" i="23"/>
  <c r="AJ695" i="23"/>
  <c r="Q694" i="23"/>
  <c r="AJ689" i="23"/>
  <c r="S689" i="23"/>
  <c r="W686" i="23"/>
  <c r="O686" i="23"/>
  <c r="AF685" i="23"/>
  <c r="O683" i="23"/>
  <c r="Q681" i="23"/>
  <c r="I681" i="23"/>
  <c r="Y681" i="23"/>
  <c r="AE680" i="23"/>
  <c r="S677" i="23"/>
  <c r="AJ673" i="23"/>
  <c r="AL672" i="23"/>
  <c r="S670" i="23"/>
  <c r="I669" i="23"/>
  <c r="Y669" i="23"/>
  <c r="O669" i="23"/>
  <c r="Q669" i="23"/>
  <c r="W669" i="23"/>
  <c r="AJ667" i="23"/>
  <c r="AJ665" i="23"/>
  <c r="AL664" i="23"/>
  <c r="S662" i="23"/>
  <c r="I661" i="23"/>
  <c r="Y661" i="23"/>
  <c r="O661" i="23"/>
  <c r="Q661" i="23"/>
  <c r="W661" i="23"/>
  <c r="AJ659" i="23"/>
  <c r="O658" i="23"/>
  <c r="U658" i="23"/>
  <c r="W658" i="23"/>
  <c r="K658" i="23"/>
  <c r="AA658" i="23"/>
  <c r="M658" i="23"/>
  <c r="Q657" i="23"/>
  <c r="W657" i="23"/>
  <c r="I657" i="23"/>
  <c r="Y657" i="23"/>
  <c r="M657" i="23"/>
  <c r="O657" i="23"/>
  <c r="AE651" i="23"/>
  <c r="AF651" i="23"/>
  <c r="AG651" i="23"/>
  <c r="AJ644" i="23"/>
  <c r="Q641" i="23"/>
  <c r="U641" i="23"/>
  <c r="W641" i="23"/>
  <c r="I641" i="23"/>
  <c r="Y641" i="23"/>
  <c r="M641" i="23"/>
  <c r="O641" i="23"/>
  <c r="AE635" i="23"/>
  <c r="AF635" i="23"/>
  <c r="AG635" i="23"/>
  <c r="AJ628" i="23"/>
  <c r="Q625" i="23"/>
  <c r="U625" i="23"/>
  <c r="W625" i="23"/>
  <c r="I625" i="23"/>
  <c r="Y625" i="23"/>
  <c r="M625" i="23"/>
  <c r="O625" i="23"/>
  <c r="AE619" i="23"/>
  <c r="AF619" i="23"/>
  <c r="AG619" i="23"/>
  <c r="M699" i="23"/>
  <c r="U699" i="23"/>
  <c r="M694" i="23"/>
  <c r="O689" i="23"/>
  <c r="U687" i="23"/>
  <c r="M687" i="23"/>
  <c r="K683" i="23"/>
  <c r="AF675" i="23"/>
  <c r="AG675" i="23"/>
  <c r="AG671" i="23"/>
  <c r="AF671" i="23"/>
  <c r="Q670" i="23"/>
  <c r="AG663" i="23"/>
  <c r="AF663" i="23"/>
  <c r="Q662" i="23"/>
  <c r="AJ639" i="23"/>
  <c r="AL639" i="23"/>
  <c r="AJ623" i="23"/>
  <c r="AL623" i="23"/>
  <c r="Q617" i="23"/>
  <c r="U617" i="23"/>
  <c r="W617" i="23"/>
  <c r="I617" i="23"/>
  <c r="Y617" i="23"/>
  <c r="K617" i="23"/>
  <c r="AA617" i="23"/>
  <c r="M617" i="23"/>
  <c r="O617" i="23"/>
  <c r="I607" i="23"/>
  <c r="Y607" i="23"/>
  <c r="S607" i="23"/>
  <c r="W607" i="23"/>
  <c r="AA607" i="23"/>
  <c r="K607" i="23"/>
  <c r="M607" i="23"/>
  <c r="O607" i="23"/>
  <c r="Q607" i="23"/>
  <c r="AG639" i="23"/>
  <c r="AE639" i="23"/>
  <c r="AF639" i="23"/>
  <c r="I629" i="23"/>
  <c r="Y629" i="23"/>
  <c r="M629" i="23"/>
  <c r="O629" i="23"/>
  <c r="Q629" i="23"/>
  <c r="U629" i="23"/>
  <c r="W629" i="23"/>
  <c r="AL627" i="23"/>
  <c r="AJ627" i="23"/>
  <c r="AG623" i="23"/>
  <c r="AE623" i="23"/>
  <c r="AF623" i="23"/>
  <c r="AJ615" i="23"/>
  <c r="AL615" i="23"/>
  <c r="AE656" i="23"/>
  <c r="U654" i="23"/>
  <c r="M650" i="23"/>
  <c r="AE648" i="23"/>
  <c r="U646" i="23"/>
  <c r="M642" i="23"/>
  <c r="AE640" i="23"/>
  <c r="U638" i="23"/>
  <c r="M634" i="23"/>
  <c r="AE632" i="23"/>
  <c r="U630" i="23"/>
  <c r="M626" i="23"/>
  <c r="AE624" i="23"/>
  <c r="U622" i="23"/>
  <c r="M618" i="23"/>
  <c r="AE616" i="23"/>
  <c r="AF615" i="23"/>
  <c r="U614" i="23"/>
  <c r="W613" i="23"/>
  <c r="Y612" i="23"/>
  <c r="W611" i="23"/>
  <c r="AF607" i="23"/>
  <c r="Y605" i="23"/>
  <c r="Y604" i="23"/>
  <c r="W603" i="23"/>
  <c r="AE599" i="23"/>
  <c r="Q597" i="23"/>
  <c r="AJ595" i="23"/>
  <c r="AG591" i="23"/>
  <c r="AL587" i="23"/>
  <c r="K587" i="23"/>
  <c r="AA587" i="23"/>
  <c r="Q587" i="23"/>
  <c r="AE586" i="23"/>
  <c r="AA584" i="23"/>
  <c r="AJ583" i="23"/>
  <c r="W581" i="23"/>
  <c r="M581" i="23"/>
  <c r="Q580" i="23"/>
  <c r="AG578" i="23"/>
  <c r="M577" i="23"/>
  <c r="S572" i="23"/>
  <c r="Q569" i="23"/>
  <c r="AL567" i="23"/>
  <c r="AF566" i="23"/>
  <c r="O566" i="23"/>
  <c r="AA565" i="23"/>
  <c r="AJ564" i="23"/>
  <c r="AJ562" i="23"/>
  <c r="AF560" i="23"/>
  <c r="M560" i="23"/>
  <c r="Q558" i="23"/>
  <c r="I556" i="23"/>
  <c r="Y556" i="23"/>
  <c r="O556" i="23"/>
  <c r="AF555" i="23"/>
  <c r="O553" i="23"/>
  <c r="U553" i="23"/>
  <c r="AG552" i="23"/>
  <c r="O552" i="23"/>
  <c r="AJ550" i="23"/>
  <c r="AE549" i="23"/>
  <c r="AL548" i="23"/>
  <c r="AJ543" i="23"/>
  <c r="AL543" i="23"/>
  <c r="AL539" i="23"/>
  <c r="U527" i="23"/>
  <c r="I527" i="23"/>
  <c r="Y527" i="23"/>
  <c r="S527" i="23"/>
  <c r="K527" i="23"/>
  <c r="M527" i="23"/>
  <c r="AF526" i="23"/>
  <c r="AJ523" i="23"/>
  <c r="AJ521" i="23"/>
  <c r="AA650" i="23"/>
  <c r="K650" i="23"/>
  <c r="AA642" i="23"/>
  <c r="K642" i="23"/>
  <c r="AA634" i="23"/>
  <c r="K634" i="23"/>
  <c r="AA626" i="23"/>
  <c r="K626" i="23"/>
  <c r="AA618" i="23"/>
  <c r="K618" i="23"/>
  <c r="AE615" i="23"/>
  <c r="U613" i="23"/>
  <c r="W612" i="23"/>
  <c r="AE607" i="23"/>
  <c r="AJ605" i="23"/>
  <c r="W605" i="23"/>
  <c r="W604" i="23"/>
  <c r="U598" i="23"/>
  <c r="K598" i="23"/>
  <c r="AA598" i="23"/>
  <c r="O597" i="23"/>
  <c r="Q592" i="23"/>
  <c r="W592" i="23"/>
  <c r="AE591" i="23"/>
  <c r="M580" i="23"/>
  <c r="K579" i="23"/>
  <c r="AA579" i="23"/>
  <c r="Q579" i="23"/>
  <c r="AE578" i="23"/>
  <c r="K577" i="23"/>
  <c r="W573" i="23"/>
  <c r="M573" i="23"/>
  <c r="Q572" i="23"/>
  <c r="M569" i="23"/>
  <c r="AE566" i="23"/>
  <c r="M566" i="23"/>
  <c r="K560" i="23"/>
  <c r="O558" i="23"/>
  <c r="AJ554" i="23"/>
  <c r="AF552" i="23"/>
  <c r="M552" i="23"/>
  <c r="AE547" i="23"/>
  <c r="AG547" i="23"/>
  <c r="AE541" i="23"/>
  <c r="AF541" i="23"/>
  <c r="AG541" i="23"/>
  <c r="M541" i="23"/>
  <c r="Y541" i="23"/>
  <c r="O541" i="23"/>
  <c r="Q541" i="23"/>
  <c r="S541" i="23"/>
  <c r="AJ529" i="23"/>
  <c r="AL529" i="23"/>
  <c r="I525" i="23"/>
  <c r="Y525" i="23"/>
  <c r="M525" i="23"/>
  <c r="U525" i="23"/>
  <c r="K525" i="23"/>
  <c r="O525" i="23"/>
  <c r="I517" i="23"/>
  <c r="Y517" i="23"/>
  <c r="M517" i="23"/>
  <c r="K517" i="23"/>
  <c r="S517" i="23"/>
  <c r="O517" i="23"/>
  <c r="Q517" i="23"/>
  <c r="U517" i="23"/>
  <c r="W517" i="23"/>
  <c r="AL513" i="23"/>
  <c r="AJ513" i="23"/>
  <c r="AE311" i="23"/>
  <c r="AG311" i="23"/>
  <c r="AF311" i="23"/>
  <c r="K597" i="23"/>
  <c r="U590" i="23"/>
  <c r="K590" i="23"/>
  <c r="AA590" i="23"/>
  <c r="Q584" i="23"/>
  <c r="W584" i="23"/>
  <c r="M572" i="23"/>
  <c r="K571" i="23"/>
  <c r="AA571" i="23"/>
  <c r="Q571" i="23"/>
  <c r="K569" i="23"/>
  <c r="I566" i="23"/>
  <c r="W565" i="23"/>
  <c r="M565" i="23"/>
  <c r="I560" i="23"/>
  <c r="M558" i="23"/>
  <c r="K552" i="23"/>
  <c r="AJ544" i="23"/>
  <c r="AK544" i="23"/>
  <c r="I543" i="23"/>
  <c r="Y543" i="23"/>
  <c r="Q543" i="23"/>
  <c r="W543" i="23"/>
  <c r="AA543" i="23"/>
  <c r="K543" i="23"/>
  <c r="AE521" i="23"/>
  <c r="AG521" i="23"/>
  <c r="AF521" i="23"/>
  <c r="AE499" i="23"/>
  <c r="AF499" i="23"/>
  <c r="AG499" i="23"/>
  <c r="AJ498" i="23"/>
  <c r="AL498" i="23"/>
  <c r="AL491" i="23"/>
  <c r="AJ491" i="23"/>
  <c r="U487" i="23"/>
  <c r="I487" i="23"/>
  <c r="Y487" i="23"/>
  <c r="K487" i="23"/>
  <c r="AA487" i="23"/>
  <c r="M487" i="23"/>
  <c r="S487" i="23"/>
  <c r="O487" i="23"/>
  <c r="Q487" i="23"/>
  <c r="W487" i="23"/>
  <c r="U675" i="23"/>
  <c r="M671" i="23"/>
  <c r="U667" i="23"/>
  <c r="M663" i="23"/>
  <c r="U659" i="23"/>
  <c r="O654" i="23"/>
  <c r="AF652" i="23"/>
  <c r="U651" i="23"/>
  <c r="W650" i="23"/>
  <c r="M647" i="23"/>
  <c r="O646" i="23"/>
  <c r="AF644" i="23"/>
  <c r="U643" i="23"/>
  <c r="W642" i="23"/>
  <c r="M639" i="23"/>
  <c r="O638" i="23"/>
  <c r="AF636" i="23"/>
  <c r="U635" i="23"/>
  <c r="W634" i="23"/>
  <c r="M631" i="23"/>
  <c r="O630" i="23"/>
  <c r="AF628" i="23"/>
  <c r="U627" i="23"/>
  <c r="W626" i="23"/>
  <c r="M623" i="23"/>
  <c r="O622" i="23"/>
  <c r="AF620" i="23"/>
  <c r="U619" i="23"/>
  <c r="W618" i="23"/>
  <c r="M615" i="23"/>
  <c r="O614" i="23"/>
  <c r="Q613" i="23"/>
  <c r="AF612" i="23"/>
  <c r="S612" i="23"/>
  <c r="AF611" i="23"/>
  <c r="O611" i="23"/>
  <c r="M609" i="23"/>
  <c r="M608" i="23"/>
  <c r="AG605" i="23"/>
  <c r="S605" i="23"/>
  <c r="S604" i="23"/>
  <c r="AF603" i="23"/>
  <c r="O603" i="23"/>
  <c r="M601" i="23"/>
  <c r="M600" i="23"/>
  <c r="Q598" i="23"/>
  <c r="I597" i="23"/>
  <c r="I596" i="23"/>
  <c r="Y596" i="23"/>
  <c r="O596" i="23"/>
  <c r="AF595" i="23"/>
  <c r="O593" i="23"/>
  <c r="U593" i="23"/>
  <c r="AG592" i="23"/>
  <c r="O592" i="23"/>
  <c r="S590" i="23"/>
  <c r="AL588" i="23"/>
  <c r="AG587" i="23"/>
  <c r="O587" i="23"/>
  <c r="S584" i="23"/>
  <c r="AL582" i="23"/>
  <c r="U582" i="23"/>
  <c r="K582" i="23"/>
  <c r="AA582" i="23"/>
  <c r="AF581" i="23"/>
  <c r="O581" i="23"/>
  <c r="S579" i="23"/>
  <c r="AL577" i="23"/>
  <c r="AA577" i="23"/>
  <c r="Q576" i="23"/>
  <c r="W576" i="23"/>
  <c r="AE575" i="23"/>
  <c r="AG573" i="23"/>
  <c r="Q573" i="23"/>
  <c r="K572" i="23"/>
  <c r="U571" i="23"/>
  <c r="I569" i="23"/>
  <c r="AG567" i="23"/>
  <c r="S565" i="23"/>
  <c r="AL563" i="23"/>
  <c r="K563" i="23"/>
  <c r="AA563" i="23"/>
  <c r="Q563" i="23"/>
  <c r="AE562" i="23"/>
  <c r="AA560" i="23"/>
  <c r="AJ559" i="23"/>
  <c r="I558" i="23"/>
  <c r="W557" i="23"/>
  <c r="M557" i="23"/>
  <c r="Q556" i="23"/>
  <c r="AG554" i="23"/>
  <c r="M553" i="23"/>
  <c r="I552" i="23"/>
  <c r="AE550" i="23"/>
  <c r="K547" i="23"/>
  <c r="AA547" i="23"/>
  <c r="Q547" i="23"/>
  <c r="U547" i="23"/>
  <c r="AE546" i="23"/>
  <c r="O545" i="23"/>
  <c r="U545" i="23"/>
  <c r="W545" i="23"/>
  <c r="I545" i="23"/>
  <c r="Y545" i="23"/>
  <c r="Q544" i="23"/>
  <c r="W544" i="23"/>
  <c r="I544" i="23"/>
  <c r="Y544" i="23"/>
  <c r="K544" i="23"/>
  <c r="AA544" i="23"/>
  <c r="W541" i="23"/>
  <c r="AJ530" i="23"/>
  <c r="AL530" i="23"/>
  <c r="W527" i="23"/>
  <c r="AA525" i="23"/>
  <c r="AK520" i="23"/>
  <c r="AJ514" i="23"/>
  <c r="AK507" i="23"/>
  <c r="AJ507" i="23"/>
  <c r="AF448" i="23"/>
  <c r="AE448" i="23"/>
  <c r="AG448" i="23"/>
  <c r="AF440" i="23"/>
  <c r="AE440" i="23"/>
  <c r="AG440" i="23"/>
  <c r="AA671" i="23"/>
  <c r="K671" i="23"/>
  <c r="AA663" i="23"/>
  <c r="K663" i="23"/>
  <c r="M654" i="23"/>
  <c r="U650" i="23"/>
  <c r="AA647" i="23"/>
  <c r="K647" i="23"/>
  <c r="M646" i="23"/>
  <c r="U642" i="23"/>
  <c r="AA639" i="23"/>
  <c r="K639" i="23"/>
  <c r="M638" i="23"/>
  <c r="U634" i="23"/>
  <c r="AA631" i="23"/>
  <c r="K631" i="23"/>
  <c r="M630" i="23"/>
  <c r="U626" i="23"/>
  <c r="AA623" i="23"/>
  <c r="K623" i="23"/>
  <c r="M622" i="23"/>
  <c r="U618" i="23"/>
  <c r="AA615" i="23"/>
  <c r="K615" i="23"/>
  <c r="M614" i="23"/>
  <c r="O613" i="23"/>
  <c r="Q612" i="23"/>
  <c r="M611" i="23"/>
  <c r="K609" i="23"/>
  <c r="K608" i="23"/>
  <c r="K606" i="23"/>
  <c r="AA606" i="23"/>
  <c r="AF605" i="23"/>
  <c r="Q605" i="23"/>
  <c r="Q604" i="23"/>
  <c r="M603" i="23"/>
  <c r="K601" i="23"/>
  <c r="K600" i="23"/>
  <c r="AL599" i="23"/>
  <c r="AF598" i="23"/>
  <c r="O598" i="23"/>
  <c r="AA597" i="23"/>
  <c r="AJ596" i="23"/>
  <c r="AJ594" i="23"/>
  <c r="AF592" i="23"/>
  <c r="M592" i="23"/>
  <c r="Q590" i="23"/>
  <c r="I588" i="23"/>
  <c r="Y588" i="23"/>
  <c r="O588" i="23"/>
  <c r="AF587" i="23"/>
  <c r="M587" i="23"/>
  <c r="O585" i="23"/>
  <c r="U585" i="23"/>
  <c r="AG584" i="23"/>
  <c r="O584" i="23"/>
  <c r="K581" i="23"/>
  <c r="AL580" i="23"/>
  <c r="AG579" i="23"/>
  <c r="O579" i="23"/>
  <c r="AF573" i="23"/>
  <c r="O573" i="23"/>
  <c r="S571" i="23"/>
  <c r="AA569" i="23"/>
  <c r="Q568" i="23"/>
  <c r="W568" i="23"/>
  <c r="AE567" i="23"/>
  <c r="Q565" i="23"/>
  <c r="AG559" i="23"/>
  <c r="M556" i="23"/>
  <c r="AL555" i="23"/>
  <c r="K555" i="23"/>
  <c r="AA555" i="23"/>
  <c r="Q555" i="23"/>
  <c r="AE554" i="23"/>
  <c r="K553" i="23"/>
  <c r="AA552" i="23"/>
  <c r="AJ551" i="23"/>
  <c r="W549" i="23"/>
  <c r="M549" i="23"/>
  <c r="U543" i="23"/>
  <c r="U541" i="23"/>
  <c r="O540" i="23"/>
  <c r="Y540" i="23"/>
  <c r="M540" i="23"/>
  <c r="Q540" i="23"/>
  <c r="S540" i="23"/>
  <c r="Q539" i="23"/>
  <c r="W539" i="23"/>
  <c r="K539" i="23"/>
  <c r="M539" i="23"/>
  <c r="O539" i="23"/>
  <c r="AF528" i="23"/>
  <c r="AE528" i="23"/>
  <c r="AG528" i="23"/>
  <c r="W525" i="23"/>
  <c r="AF512" i="23"/>
  <c r="AE512" i="23"/>
  <c r="AG512" i="23"/>
  <c r="AG495" i="23"/>
  <c r="AF495" i="23"/>
  <c r="AE495" i="23"/>
  <c r="AJ447" i="23"/>
  <c r="AL447" i="23"/>
  <c r="AK446" i="23"/>
  <c r="AJ446" i="23"/>
  <c r="AJ439" i="23"/>
  <c r="AL439" i="23"/>
  <c r="AK438" i="23"/>
  <c r="AJ438" i="23"/>
  <c r="M613" i="23"/>
  <c r="M612" i="23"/>
  <c r="O605" i="23"/>
  <c r="M604" i="23"/>
  <c r="AE598" i="23"/>
  <c r="O590" i="23"/>
  <c r="AJ586" i="23"/>
  <c r="AF584" i="23"/>
  <c r="M584" i="23"/>
  <c r="I580" i="23"/>
  <c r="Y580" i="23"/>
  <c r="O580" i="23"/>
  <c r="AF579" i="23"/>
  <c r="O577" i="23"/>
  <c r="U577" i="23"/>
  <c r="O571" i="23"/>
  <c r="U566" i="23"/>
  <c r="K566" i="23"/>
  <c r="AA566" i="23"/>
  <c r="Q560" i="23"/>
  <c r="W560" i="23"/>
  <c r="AE559" i="23"/>
  <c r="AJ535" i="23"/>
  <c r="AL535" i="23"/>
  <c r="AF520" i="23"/>
  <c r="AG520" i="23"/>
  <c r="AE520" i="23"/>
  <c r="AE517" i="23"/>
  <c r="AF517" i="23"/>
  <c r="AJ511" i="23"/>
  <c r="AL511" i="23"/>
  <c r="K500" i="23"/>
  <c r="AA500" i="23"/>
  <c r="O500" i="23"/>
  <c r="Q500" i="23"/>
  <c r="M500" i="23"/>
  <c r="W500" i="23"/>
  <c r="I500" i="23"/>
  <c r="S500" i="23"/>
  <c r="U500" i="23"/>
  <c r="Y500" i="23"/>
  <c r="AJ487" i="23"/>
  <c r="AL487" i="23"/>
  <c r="AK475" i="23"/>
  <c r="AJ475" i="23"/>
  <c r="AJ466" i="23"/>
  <c r="AL466" i="23"/>
  <c r="AJ452" i="23"/>
  <c r="W597" i="23"/>
  <c r="M597" i="23"/>
  <c r="I572" i="23"/>
  <c r="Y572" i="23"/>
  <c r="O572" i="23"/>
  <c r="O569" i="23"/>
  <c r="U569" i="23"/>
  <c r="U558" i="23"/>
  <c r="K558" i="23"/>
  <c r="AA558" i="23"/>
  <c r="Q552" i="23"/>
  <c r="W552" i="23"/>
  <c r="AL531" i="23"/>
  <c r="AJ531" i="23"/>
  <c r="AJ525" i="23"/>
  <c r="AL525" i="23"/>
  <c r="AL515" i="23"/>
  <c r="AJ515" i="23"/>
  <c r="AJ485" i="23"/>
  <c r="AL485" i="23"/>
  <c r="Q481" i="23"/>
  <c r="U481" i="23"/>
  <c r="W481" i="23"/>
  <c r="I481" i="23"/>
  <c r="O481" i="23"/>
  <c r="K481" i="23"/>
  <c r="M481" i="23"/>
  <c r="S481" i="23"/>
  <c r="Y481" i="23"/>
  <c r="AF480" i="23"/>
  <c r="AG480" i="23"/>
  <c r="AJ455" i="23"/>
  <c r="AL455" i="23"/>
  <c r="AK454" i="23"/>
  <c r="AJ454" i="23"/>
  <c r="AA700" i="23"/>
  <c r="AA692" i="23"/>
  <c r="AA684" i="23"/>
  <c r="AA676" i="23"/>
  <c r="AA668" i="23"/>
  <c r="AA660" i="23"/>
  <c r="AA652" i="23"/>
  <c r="AA644" i="23"/>
  <c r="AA636" i="23"/>
  <c r="AA628" i="23"/>
  <c r="AA620" i="23"/>
  <c r="Y613" i="23"/>
  <c r="AA612" i="23"/>
  <c r="I612" i="23"/>
  <c r="Y611" i="23"/>
  <c r="W609" i="23"/>
  <c r="U608" i="23"/>
  <c r="O606" i="23"/>
  <c r="AA605" i="23"/>
  <c r="I605" i="23"/>
  <c r="AA604" i="23"/>
  <c r="I604" i="23"/>
  <c r="Y603" i="23"/>
  <c r="W601" i="23"/>
  <c r="U600" i="23"/>
  <c r="AG599" i="23"/>
  <c r="S597" i="23"/>
  <c r="K595" i="23"/>
  <c r="AA595" i="23"/>
  <c r="Q595" i="23"/>
  <c r="AE594" i="23"/>
  <c r="AA592" i="23"/>
  <c r="AJ591" i="23"/>
  <c r="I590" i="23"/>
  <c r="W589" i="23"/>
  <c r="M589" i="23"/>
  <c r="Q588" i="23"/>
  <c r="Y587" i="23"/>
  <c r="AG586" i="23"/>
  <c r="M585" i="23"/>
  <c r="I584" i="23"/>
  <c r="AE582" i="23"/>
  <c r="M582" i="23"/>
  <c r="Y581" i="23"/>
  <c r="S580" i="23"/>
  <c r="Q577" i="23"/>
  <c r="K576" i="23"/>
  <c r="AL575" i="23"/>
  <c r="AA573" i="23"/>
  <c r="AJ572" i="23"/>
  <c r="U572" i="23"/>
  <c r="I571" i="23"/>
  <c r="AJ570" i="23"/>
  <c r="S569" i="23"/>
  <c r="AF568" i="23"/>
  <c r="M568" i="23"/>
  <c r="Q566" i="23"/>
  <c r="I565" i="23"/>
  <c r="I564" i="23"/>
  <c r="Y564" i="23"/>
  <c r="O564" i="23"/>
  <c r="AF563" i="23"/>
  <c r="M563" i="23"/>
  <c r="O561" i="23"/>
  <c r="U561" i="23"/>
  <c r="AG560" i="23"/>
  <c r="O560" i="23"/>
  <c r="S558" i="23"/>
  <c r="AL556" i="23"/>
  <c r="AA556" i="23"/>
  <c r="AG555" i="23"/>
  <c r="O555" i="23"/>
  <c r="Y553" i="23"/>
  <c r="S552" i="23"/>
  <c r="U550" i="23"/>
  <c r="K550" i="23"/>
  <c r="AA550" i="23"/>
  <c r="O549" i="23"/>
  <c r="M543" i="23"/>
  <c r="AJ541" i="23"/>
  <c r="U540" i="23"/>
  <c r="U539" i="23"/>
  <c r="AE535" i="23"/>
  <c r="I535" i="23"/>
  <c r="Y535" i="23"/>
  <c r="Q535" i="23"/>
  <c r="W535" i="23"/>
  <c r="AA535" i="23"/>
  <c r="K535" i="23"/>
  <c r="AK534" i="23"/>
  <c r="AJ534" i="23"/>
  <c r="I533" i="23"/>
  <c r="Y533" i="23"/>
  <c r="M533" i="23"/>
  <c r="S533" i="23"/>
  <c r="AA533" i="23"/>
  <c r="K533" i="23"/>
  <c r="M531" i="23"/>
  <c r="Q531" i="23"/>
  <c r="U531" i="23"/>
  <c r="AA531" i="23"/>
  <c r="I531" i="23"/>
  <c r="K531" i="23"/>
  <c r="AG526" i="23"/>
  <c r="W494" i="23"/>
  <c r="K494" i="23"/>
  <c r="AA494" i="23"/>
  <c r="M494" i="23"/>
  <c r="S494" i="23"/>
  <c r="I494" i="23"/>
  <c r="O494" i="23"/>
  <c r="Q494" i="23"/>
  <c r="U494" i="23"/>
  <c r="Y494" i="23"/>
  <c r="K468" i="23"/>
  <c r="AA468" i="23"/>
  <c r="O468" i="23"/>
  <c r="Q468" i="23"/>
  <c r="M468" i="23"/>
  <c r="W468" i="23"/>
  <c r="I468" i="23"/>
  <c r="S468" i="23"/>
  <c r="U468" i="23"/>
  <c r="Y468" i="23"/>
  <c r="W454" i="23"/>
  <c r="K454" i="23"/>
  <c r="AA454" i="23"/>
  <c r="M454" i="23"/>
  <c r="O454" i="23"/>
  <c r="Q454" i="23"/>
  <c r="I454" i="23"/>
  <c r="S454" i="23"/>
  <c r="U454" i="23"/>
  <c r="Y454" i="23"/>
  <c r="AF539" i="23"/>
  <c r="W534" i="23"/>
  <c r="K534" i="23"/>
  <c r="AA534" i="23"/>
  <c r="K532" i="23"/>
  <c r="AA532" i="23"/>
  <c r="O532" i="23"/>
  <c r="AF531" i="23"/>
  <c r="AE527" i="23"/>
  <c r="AE515" i="23"/>
  <c r="AF515" i="23"/>
  <c r="AJ509" i="23"/>
  <c r="AL509" i="23"/>
  <c r="Q505" i="23"/>
  <c r="U505" i="23"/>
  <c r="W505" i="23"/>
  <c r="I505" i="23"/>
  <c r="O505" i="23"/>
  <c r="AE504" i="23"/>
  <c r="AE491" i="23"/>
  <c r="AF491" i="23"/>
  <c r="M489" i="23"/>
  <c r="AG487" i="23"/>
  <c r="AF487" i="23"/>
  <c r="AJ479" i="23"/>
  <c r="AL479" i="23"/>
  <c r="AJ477" i="23"/>
  <c r="AL477" i="23"/>
  <c r="Q473" i="23"/>
  <c r="U473" i="23"/>
  <c r="W473" i="23"/>
  <c r="I473" i="23"/>
  <c r="O473" i="23"/>
  <c r="AE472" i="23"/>
  <c r="Q449" i="23"/>
  <c r="U449" i="23"/>
  <c r="W449" i="23"/>
  <c r="I449" i="23"/>
  <c r="Y449" i="23"/>
  <c r="K449" i="23"/>
  <c r="AA449" i="23"/>
  <c r="M449" i="23"/>
  <c r="O449" i="23"/>
  <c r="S449" i="23"/>
  <c r="Q441" i="23"/>
  <c r="U441" i="23"/>
  <c r="W441" i="23"/>
  <c r="I441" i="23"/>
  <c r="Y441" i="23"/>
  <c r="K441" i="23"/>
  <c r="AA441" i="23"/>
  <c r="M441" i="23"/>
  <c r="O441" i="23"/>
  <c r="S441" i="23"/>
  <c r="K542" i="23"/>
  <c r="AA542" i="23"/>
  <c r="Q529" i="23"/>
  <c r="U529" i="23"/>
  <c r="W526" i="23"/>
  <c r="K526" i="23"/>
  <c r="AA526" i="23"/>
  <c r="K524" i="23"/>
  <c r="AA524" i="23"/>
  <c r="O524" i="23"/>
  <c r="M515" i="23"/>
  <c r="Q515" i="23"/>
  <c r="K515" i="23"/>
  <c r="U515" i="23"/>
  <c r="AG511" i="23"/>
  <c r="AE511" i="23"/>
  <c r="U511" i="23"/>
  <c r="I511" i="23"/>
  <c r="Y511" i="23"/>
  <c r="K511" i="23"/>
  <c r="M511" i="23"/>
  <c r="S511" i="23"/>
  <c r="AJ508" i="23"/>
  <c r="AG496" i="23"/>
  <c r="K492" i="23"/>
  <c r="AA492" i="23"/>
  <c r="O492" i="23"/>
  <c r="Q492" i="23"/>
  <c r="M492" i="23"/>
  <c r="W492" i="23"/>
  <c r="W486" i="23"/>
  <c r="K486" i="23"/>
  <c r="AA486" i="23"/>
  <c r="M486" i="23"/>
  <c r="S486" i="23"/>
  <c r="AL482" i="23"/>
  <c r="U479" i="23"/>
  <c r="I479" i="23"/>
  <c r="Y479" i="23"/>
  <c r="K479" i="23"/>
  <c r="AA479" i="23"/>
  <c r="M479" i="23"/>
  <c r="S479" i="23"/>
  <c r="AJ476" i="23"/>
  <c r="Q465" i="23"/>
  <c r="U465" i="23"/>
  <c r="W465" i="23"/>
  <c r="I465" i="23"/>
  <c r="O465" i="23"/>
  <c r="S465" i="23"/>
  <c r="Y599" i="23"/>
  <c r="Y591" i="23"/>
  <c r="Y583" i="23"/>
  <c r="Y575" i="23"/>
  <c r="Y567" i="23"/>
  <c r="Y559" i="23"/>
  <c r="Y551" i="23"/>
  <c r="O548" i="23"/>
  <c r="S542" i="23"/>
  <c r="AA537" i="23"/>
  <c r="I537" i="23"/>
  <c r="AA536" i="23"/>
  <c r="I536" i="23"/>
  <c r="Q534" i="23"/>
  <c r="S532" i="23"/>
  <c r="S529" i="23"/>
  <c r="S526" i="23"/>
  <c r="U524" i="23"/>
  <c r="Q521" i="23"/>
  <c r="U521" i="23"/>
  <c r="U519" i="23"/>
  <c r="I519" i="23"/>
  <c r="Y519" i="23"/>
  <c r="K519" i="23"/>
  <c r="Q519" i="23"/>
  <c r="AL516" i="23"/>
  <c r="Y515" i="23"/>
  <c r="Q513" i="23"/>
  <c r="U513" i="23"/>
  <c r="Y513" i="23"/>
  <c r="K513" i="23"/>
  <c r="Y505" i="23"/>
  <c r="AJ503" i="23"/>
  <c r="AL503" i="23"/>
  <c r="AJ501" i="23"/>
  <c r="AL501" i="23"/>
  <c r="Q497" i="23"/>
  <c r="U497" i="23"/>
  <c r="W497" i="23"/>
  <c r="I497" i="23"/>
  <c r="O497" i="23"/>
  <c r="AE496" i="23"/>
  <c r="Y486" i="23"/>
  <c r="AE483" i="23"/>
  <c r="AF483" i="23"/>
  <c r="AG479" i="23"/>
  <c r="AF479" i="23"/>
  <c r="Y473" i="23"/>
  <c r="AJ471" i="23"/>
  <c r="AL471" i="23"/>
  <c r="AJ469" i="23"/>
  <c r="AL469" i="23"/>
  <c r="AJ461" i="23"/>
  <c r="AL461" i="23"/>
  <c r="AJ460" i="23"/>
  <c r="AJ326" i="23"/>
  <c r="W510" i="23"/>
  <c r="K510" i="23"/>
  <c r="AA510" i="23"/>
  <c r="M510" i="23"/>
  <c r="S510" i="23"/>
  <c r="U503" i="23"/>
  <c r="I503" i="23"/>
  <c r="Y503" i="23"/>
  <c r="K503" i="23"/>
  <c r="AA503" i="23"/>
  <c r="M503" i="23"/>
  <c r="S503" i="23"/>
  <c r="AJ500" i="23"/>
  <c r="AJ499" i="23"/>
  <c r="K484" i="23"/>
  <c r="AA484" i="23"/>
  <c r="O484" i="23"/>
  <c r="Q484" i="23"/>
  <c r="M484" i="23"/>
  <c r="W484" i="23"/>
  <c r="W478" i="23"/>
  <c r="K478" i="23"/>
  <c r="AA478" i="23"/>
  <c r="M478" i="23"/>
  <c r="S478" i="23"/>
  <c r="U471" i="23"/>
  <c r="I471" i="23"/>
  <c r="Y471" i="23"/>
  <c r="K471" i="23"/>
  <c r="AA471" i="23"/>
  <c r="M471" i="23"/>
  <c r="S471" i="23"/>
  <c r="AJ468" i="23"/>
  <c r="AJ467" i="23"/>
  <c r="AJ463" i="23"/>
  <c r="AL463" i="23"/>
  <c r="U463" i="23"/>
  <c r="I463" i="23"/>
  <c r="Y463" i="23"/>
  <c r="K463" i="23"/>
  <c r="AA463" i="23"/>
  <c r="M463" i="23"/>
  <c r="S463" i="23"/>
  <c r="W463" i="23"/>
  <c r="AE287" i="23"/>
  <c r="AG287" i="23"/>
  <c r="AF287" i="23"/>
  <c r="AE507" i="23"/>
  <c r="AF507" i="23"/>
  <c r="AG503" i="23"/>
  <c r="AF503" i="23"/>
  <c r="AJ495" i="23"/>
  <c r="AL495" i="23"/>
  <c r="AJ493" i="23"/>
  <c r="AL493" i="23"/>
  <c r="Q489" i="23"/>
  <c r="U489" i="23"/>
  <c r="W489" i="23"/>
  <c r="I489" i="23"/>
  <c r="O489" i="23"/>
  <c r="AE475" i="23"/>
  <c r="AF475" i="23"/>
  <c r="AG471" i="23"/>
  <c r="AF471" i="23"/>
  <c r="U455" i="23"/>
  <c r="I455" i="23"/>
  <c r="Y455" i="23"/>
  <c r="K455" i="23"/>
  <c r="AA455" i="23"/>
  <c r="M455" i="23"/>
  <c r="O455" i="23"/>
  <c r="Q455" i="23"/>
  <c r="S455" i="23"/>
  <c r="W455" i="23"/>
  <c r="AE449" i="23"/>
  <c r="AG449" i="23"/>
  <c r="Y548" i="23"/>
  <c r="M542" i="23"/>
  <c r="I534" i="23"/>
  <c r="AJ533" i="23"/>
  <c r="AL533" i="23"/>
  <c r="I532" i="23"/>
  <c r="AE529" i="23"/>
  <c r="AG529" i="23"/>
  <c r="K529" i="23"/>
  <c r="M526" i="23"/>
  <c r="M524" i="23"/>
  <c r="M523" i="23"/>
  <c r="Q523" i="23"/>
  <c r="AK518" i="23"/>
  <c r="AJ518" i="23"/>
  <c r="O515" i="23"/>
  <c r="Q511" i="23"/>
  <c r="U510" i="23"/>
  <c r="K508" i="23"/>
  <c r="AA508" i="23"/>
  <c r="O508" i="23"/>
  <c r="Q508" i="23"/>
  <c r="M508" i="23"/>
  <c r="W508" i="23"/>
  <c r="K505" i="23"/>
  <c r="W502" i="23"/>
  <c r="K502" i="23"/>
  <c r="AA502" i="23"/>
  <c r="M502" i="23"/>
  <c r="S502" i="23"/>
  <c r="U495" i="23"/>
  <c r="I495" i="23"/>
  <c r="Y495" i="23"/>
  <c r="K495" i="23"/>
  <c r="AA495" i="23"/>
  <c r="M495" i="23"/>
  <c r="S495" i="23"/>
  <c r="AJ492" i="23"/>
  <c r="S492" i="23"/>
  <c r="AA489" i="23"/>
  <c r="O486" i="23"/>
  <c r="Y484" i="23"/>
  <c r="Q479" i="23"/>
  <c r="U478" i="23"/>
  <c r="K476" i="23"/>
  <c r="AA476" i="23"/>
  <c r="O476" i="23"/>
  <c r="Q476" i="23"/>
  <c r="M476" i="23"/>
  <c r="W476" i="23"/>
  <c r="K473" i="23"/>
  <c r="W470" i="23"/>
  <c r="K470" i="23"/>
  <c r="AA470" i="23"/>
  <c r="M470" i="23"/>
  <c r="S470" i="23"/>
  <c r="M465" i="23"/>
  <c r="AG463" i="23"/>
  <c r="AF463" i="23"/>
  <c r="W462" i="23"/>
  <c r="K462" i="23"/>
  <c r="AA462" i="23"/>
  <c r="M462" i="23"/>
  <c r="S462" i="23"/>
  <c r="AF456" i="23"/>
  <c r="AE456" i="23"/>
  <c r="AG456" i="23"/>
  <c r="AE441" i="23"/>
  <c r="AG441" i="23"/>
  <c r="I307" i="23"/>
  <c r="Y307" i="23"/>
  <c r="M307" i="23"/>
  <c r="O307" i="23"/>
  <c r="K307" i="23"/>
  <c r="Q307" i="23"/>
  <c r="S307" i="23"/>
  <c r="U307" i="23"/>
  <c r="W307" i="23"/>
  <c r="AA307" i="23"/>
  <c r="U447" i="23"/>
  <c r="I447" i="23"/>
  <c r="Y447" i="23"/>
  <c r="K447" i="23"/>
  <c r="AA447" i="23"/>
  <c r="M447" i="23"/>
  <c r="O447" i="23"/>
  <c r="W446" i="23"/>
  <c r="K446" i="23"/>
  <c r="AA446" i="23"/>
  <c r="M446" i="23"/>
  <c r="O446" i="23"/>
  <c r="Q446" i="23"/>
  <c r="U439" i="23"/>
  <c r="I439" i="23"/>
  <c r="Y439" i="23"/>
  <c r="K439" i="23"/>
  <c r="AA439" i="23"/>
  <c r="M439" i="23"/>
  <c r="O439" i="23"/>
  <c r="W438" i="23"/>
  <c r="K438" i="23"/>
  <c r="AA438" i="23"/>
  <c r="M438" i="23"/>
  <c r="O438" i="23"/>
  <c r="Q438" i="23"/>
  <c r="AJ345" i="23"/>
  <c r="AL345" i="23"/>
  <c r="U339" i="23"/>
  <c r="W339" i="23"/>
  <c r="I339" i="23"/>
  <c r="Y339" i="23"/>
  <c r="K339" i="23"/>
  <c r="AA339" i="23"/>
  <c r="M339" i="23"/>
  <c r="O339" i="23"/>
  <c r="Q339" i="23"/>
  <c r="AE303" i="23"/>
  <c r="AG303" i="23"/>
  <c r="AF303" i="23"/>
  <c r="I299" i="23"/>
  <c r="Y299" i="23"/>
  <c r="M299" i="23"/>
  <c r="O299" i="23"/>
  <c r="K299" i="23"/>
  <c r="Q299" i="23"/>
  <c r="S299" i="23"/>
  <c r="U299" i="23"/>
  <c r="W299" i="23"/>
  <c r="I283" i="23"/>
  <c r="Y283" i="23"/>
  <c r="M283" i="23"/>
  <c r="O283" i="23"/>
  <c r="K283" i="23"/>
  <c r="Q283" i="23"/>
  <c r="S283" i="23"/>
  <c r="U283" i="23"/>
  <c r="W283" i="23"/>
  <c r="AE467" i="23"/>
  <c r="AF467" i="23"/>
  <c r="AL460" i="23"/>
  <c r="K460" i="23"/>
  <c r="AA460" i="23"/>
  <c r="O460" i="23"/>
  <c r="Q460" i="23"/>
  <c r="AE459" i="23"/>
  <c r="AF459" i="23"/>
  <c r="AJ448" i="23"/>
  <c r="AK448" i="23"/>
  <c r="AJ440" i="23"/>
  <c r="AK440" i="23"/>
  <c r="AE341" i="23"/>
  <c r="AF341" i="23"/>
  <c r="AG341" i="23"/>
  <c r="I323" i="23"/>
  <c r="Y323" i="23"/>
  <c r="M323" i="23"/>
  <c r="O323" i="23"/>
  <c r="K323" i="23"/>
  <c r="Q323" i="23"/>
  <c r="S323" i="23"/>
  <c r="U323" i="23"/>
  <c r="W323" i="23"/>
  <c r="AK294" i="23"/>
  <c r="AK278" i="23"/>
  <c r="AJ517" i="23"/>
  <c r="AL517" i="23"/>
  <c r="AE513" i="23"/>
  <c r="AG513" i="23"/>
  <c r="W460" i="23"/>
  <c r="AK456" i="23"/>
  <c r="Y446" i="23"/>
  <c r="Y438" i="23"/>
  <c r="AK318" i="23"/>
  <c r="W447" i="23"/>
  <c r="U446" i="23"/>
  <c r="W439" i="23"/>
  <c r="U438" i="23"/>
  <c r="AE435" i="23"/>
  <c r="AF435" i="23"/>
  <c r="AG435" i="23"/>
  <c r="O433" i="23"/>
  <c r="Q433" i="23"/>
  <c r="U433" i="23"/>
  <c r="W433" i="23"/>
  <c r="I433" i="23"/>
  <c r="Y433" i="23"/>
  <c r="K433" i="23"/>
  <c r="AA433" i="23"/>
  <c r="AJ431" i="23"/>
  <c r="AL431" i="23"/>
  <c r="U430" i="23"/>
  <c r="W430" i="23"/>
  <c r="K430" i="23"/>
  <c r="AA430" i="23"/>
  <c r="M430" i="23"/>
  <c r="O430" i="23"/>
  <c r="Q430" i="23"/>
  <c r="U422" i="23"/>
  <c r="W422" i="23"/>
  <c r="I422" i="23"/>
  <c r="Y422" i="23"/>
  <c r="K422" i="23"/>
  <c r="AA422" i="23"/>
  <c r="M422" i="23"/>
  <c r="O422" i="23"/>
  <c r="Q422" i="23"/>
  <c r="AK332" i="23"/>
  <c r="AJ332" i="23"/>
  <c r="AE295" i="23"/>
  <c r="AG295" i="23"/>
  <c r="AF295" i="23"/>
  <c r="AE279" i="23"/>
  <c r="AG279" i="23"/>
  <c r="AF279" i="23"/>
  <c r="AE457" i="23"/>
  <c r="AG457" i="23"/>
  <c r="AE451" i="23"/>
  <c r="AF451" i="23"/>
  <c r="AG451" i="23"/>
  <c r="S447" i="23"/>
  <c r="S446" i="23"/>
  <c r="AE443" i="23"/>
  <c r="AF443" i="23"/>
  <c r="AG443" i="23"/>
  <c r="S439" i="23"/>
  <c r="S438" i="23"/>
  <c r="AE424" i="23"/>
  <c r="AF424" i="23"/>
  <c r="AG424" i="23"/>
  <c r="AJ338" i="23"/>
  <c r="AE319" i="23"/>
  <c r="AG319" i="23"/>
  <c r="AF319" i="23"/>
  <c r="I315" i="23"/>
  <c r="Y315" i="23"/>
  <c r="M315" i="23"/>
  <c r="O315" i="23"/>
  <c r="K315" i="23"/>
  <c r="Q315" i="23"/>
  <c r="S315" i="23"/>
  <c r="U315" i="23"/>
  <c r="W315" i="23"/>
  <c r="AK310" i="23"/>
  <c r="I291" i="23"/>
  <c r="Y291" i="23"/>
  <c r="M291" i="23"/>
  <c r="O291" i="23"/>
  <c r="K291" i="23"/>
  <c r="Q291" i="23"/>
  <c r="S291" i="23"/>
  <c r="U291" i="23"/>
  <c r="W291" i="23"/>
  <c r="W518" i="23"/>
  <c r="K518" i="23"/>
  <c r="AA518" i="23"/>
  <c r="K516" i="23"/>
  <c r="AA516" i="23"/>
  <c r="O516" i="23"/>
  <c r="I509" i="23"/>
  <c r="Y509" i="23"/>
  <c r="M509" i="23"/>
  <c r="O509" i="23"/>
  <c r="AE505" i="23"/>
  <c r="AG505" i="23"/>
  <c r="I501" i="23"/>
  <c r="Y501" i="23"/>
  <c r="M501" i="23"/>
  <c r="O501" i="23"/>
  <c r="AE497" i="23"/>
  <c r="AG497" i="23"/>
  <c r="I493" i="23"/>
  <c r="Y493" i="23"/>
  <c r="M493" i="23"/>
  <c r="O493" i="23"/>
  <c r="AE489" i="23"/>
  <c r="AG489" i="23"/>
  <c r="I485" i="23"/>
  <c r="Y485" i="23"/>
  <c r="M485" i="23"/>
  <c r="O485" i="23"/>
  <c r="AE481" i="23"/>
  <c r="AG481" i="23"/>
  <c r="I477" i="23"/>
  <c r="Y477" i="23"/>
  <c r="M477" i="23"/>
  <c r="O477" i="23"/>
  <c r="AE473" i="23"/>
  <c r="AG473" i="23"/>
  <c r="I469" i="23"/>
  <c r="Y469" i="23"/>
  <c r="M469" i="23"/>
  <c r="O469" i="23"/>
  <c r="AE465" i="23"/>
  <c r="AG465" i="23"/>
  <c r="I461" i="23"/>
  <c r="Y461" i="23"/>
  <c r="M461" i="23"/>
  <c r="O461" i="23"/>
  <c r="M460" i="23"/>
  <c r="Q457" i="23"/>
  <c r="U457" i="23"/>
  <c r="W457" i="23"/>
  <c r="K457" i="23"/>
  <c r="AA457" i="23"/>
  <c r="AJ453" i="23"/>
  <c r="AL453" i="23"/>
  <c r="Q447" i="23"/>
  <c r="I446" i="23"/>
  <c r="AJ445" i="23"/>
  <c r="AL445" i="23"/>
  <c r="Q439" i="23"/>
  <c r="I438" i="23"/>
  <c r="AJ437" i="23"/>
  <c r="S339" i="23"/>
  <c r="AJ337" i="23"/>
  <c r="AL337" i="23"/>
  <c r="K337" i="23"/>
  <c r="O337" i="23"/>
  <c r="Y337" i="23"/>
  <c r="AA337" i="23"/>
  <c r="I337" i="23"/>
  <c r="M337" i="23"/>
  <c r="Q337" i="23"/>
  <c r="S337" i="23"/>
  <c r="U337" i="23"/>
  <c r="AA299" i="23"/>
  <c r="AK286" i="23"/>
  <c r="AA283" i="23"/>
  <c r="U452" i="23"/>
  <c r="U444" i="23"/>
  <c r="U436" i="23"/>
  <c r="O431" i="23"/>
  <c r="U428" i="23"/>
  <c r="AA425" i="23"/>
  <c r="K425" i="23"/>
  <c r="O423" i="23"/>
  <c r="U345" i="23"/>
  <c r="AA342" i="23"/>
  <c r="K342" i="23"/>
  <c r="O340" i="23"/>
  <c r="Q334" i="23"/>
  <c r="U334" i="23"/>
  <c r="W332" i="23"/>
  <c r="K332" i="23"/>
  <c r="AA332" i="23"/>
  <c r="K330" i="23"/>
  <c r="AA330" i="23"/>
  <c r="O330" i="23"/>
  <c r="AF329" i="23"/>
  <c r="K329" i="23"/>
  <c r="AE325" i="23"/>
  <c r="AJ321" i="23"/>
  <c r="AE317" i="23"/>
  <c r="AJ313" i="23"/>
  <c r="AE309" i="23"/>
  <c r="AJ305" i="23"/>
  <c r="AE301" i="23"/>
  <c r="U259" i="23"/>
  <c r="W259" i="23"/>
  <c r="Y259" i="23"/>
  <c r="I259" i="23"/>
  <c r="AA259" i="23"/>
  <c r="K259" i="23"/>
  <c r="M259" i="23"/>
  <c r="O259" i="23"/>
  <c r="Q259" i="23"/>
  <c r="AE207" i="23"/>
  <c r="AF207" i="23"/>
  <c r="AG207" i="23"/>
  <c r="M431" i="23"/>
  <c r="AG427" i="23"/>
  <c r="Y425" i="23"/>
  <c r="I425" i="23"/>
  <c r="AK424" i="23"/>
  <c r="AL423" i="23"/>
  <c r="M423" i="23"/>
  <c r="AG344" i="23"/>
  <c r="Y342" i="23"/>
  <c r="I342" i="23"/>
  <c r="AK341" i="23"/>
  <c r="AL340" i="23"/>
  <c r="M340" i="23"/>
  <c r="I329" i="23"/>
  <c r="Q327" i="23"/>
  <c r="U327" i="23"/>
  <c r="AG324" i="23"/>
  <c r="AG316" i="23"/>
  <c r="AG308" i="23"/>
  <c r="AG292" i="23"/>
  <c r="AG284" i="23"/>
  <c r="AG276" i="23"/>
  <c r="U268" i="23"/>
  <c r="W268" i="23"/>
  <c r="K268" i="23"/>
  <c r="AA268" i="23"/>
  <c r="M268" i="23"/>
  <c r="O268" i="23"/>
  <c r="Q268" i="23"/>
  <c r="AJ259" i="23"/>
  <c r="AL259" i="23"/>
  <c r="AK255" i="23"/>
  <c r="AJ255" i="23"/>
  <c r="AK193" i="23"/>
  <c r="O453" i="23"/>
  <c r="Q452" i="23"/>
  <c r="O445" i="23"/>
  <c r="Q444" i="23"/>
  <c r="O437" i="23"/>
  <c r="Q436" i="23"/>
  <c r="AA431" i="23"/>
  <c r="K431" i="23"/>
  <c r="O429" i="23"/>
  <c r="Q428" i="23"/>
  <c r="AF427" i="23"/>
  <c r="W425" i="23"/>
  <c r="AA423" i="23"/>
  <c r="K423" i="23"/>
  <c r="O421" i="23"/>
  <c r="Q345" i="23"/>
  <c r="AF344" i="23"/>
  <c r="W342" i="23"/>
  <c r="AA340" i="23"/>
  <c r="K340" i="23"/>
  <c r="O338" i="23"/>
  <c r="O334" i="23"/>
  <c r="AG332" i="23"/>
  <c r="Q332" i="23"/>
  <c r="S330" i="23"/>
  <c r="AA329" i="23"/>
  <c r="S327" i="23"/>
  <c r="U325" i="23"/>
  <c r="I325" i="23"/>
  <c r="Y325" i="23"/>
  <c r="K325" i="23"/>
  <c r="AA325" i="23"/>
  <c r="AF324" i="23"/>
  <c r="AJ323" i="23"/>
  <c r="AL323" i="23"/>
  <c r="Q319" i="23"/>
  <c r="U319" i="23"/>
  <c r="W319" i="23"/>
  <c r="U317" i="23"/>
  <c r="I317" i="23"/>
  <c r="Y317" i="23"/>
  <c r="K317" i="23"/>
  <c r="AA317" i="23"/>
  <c r="AF316" i="23"/>
  <c r="AJ315" i="23"/>
  <c r="AL315" i="23"/>
  <c r="Q311" i="23"/>
  <c r="U311" i="23"/>
  <c r="W311" i="23"/>
  <c r="U309" i="23"/>
  <c r="I309" i="23"/>
  <c r="Y309" i="23"/>
  <c r="K309" i="23"/>
  <c r="AA309" i="23"/>
  <c r="AF308" i="23"/>
  <c r="AJ307" i="23"/>
  <c r="AL307" i="23"/>
  <c r="Q303" i="23"/>
  <c r="U303" i="23"/>
  <c r="W303" i="23"/>
  <c r="U301" i="23"/>
  <c r="I301" i="23"/>
  <c r="Y301" i="23"/>
  <c r="K301" i="23"/>
  <c r="AA301" i="23"/>
  <c r="AJ299" i="23"/>
  <c r="AL299" i="23"/>
  <c r="Q295" i="23"/>
  <c r="U295" i="23"/>
  <c r="W295" i="23"/>
  <c r="U293" i="23"/>
  <c r="I293" i="23"/>
  <c r="Y293" i="23"/>
  <c r="K293" i="23"/>
  <c r="AA293" i="23"/>
  <c r="AF292" i="23"/>
  <c r="AJ291" i="23"/>
  <c r="AL291" i="23"/>
  <c r="Q287" i="23"/>
  <c r="U287" i="23"/>
  <c r="W287" i="23"/>
  <c r="U285" i="23"/>
  <c r="I285" i="23"/>
  <c r="Y285" i="23"/>
  <c r="K285" i="23"/>
  <c r="AA285" i="23"/>
  <c r="AF284" i="23"/>
  <c r="AJ283" i="23"/>
  <c r="AL283" i="23"/>
  <c r="Q279" i="23"/>
  <c r="U279" i="23"/>
  <c r="W279" i="23"/>
  <c r="U277" i="23"/>
  <c r="I277" i="23"/>
  <c r="Y277" i="23"/>
  <c r="K277" i="23"/>
  <c r="AA277" i="23"/>
  <c r="AF276" i="23"/>
  <c r="AJ275" i="23"/>
  <c r="AL275" i="23"/>
  <c r="K274" i="23"/>
  <c r="AA274" i="23"/>
  <c r="O274" i="23"/>
  <c r="Q274" i="23"/>
  <c r="U274" i="23"/>
  <c r="AE273" i="23"/>
  <c r="AF273" i="23"/>
  <c r="AL272" i="23"/>
  <c r="AJ269" i="23"/>
  <c r="AL269" i="23"/>
  <c r="Q507" i="23"/>
  <c r="Q499" i="23"/>
  <c r="Q491" i="23"/>
  <c r="Q483" i="23"/>
  <c r="Q475" i="23"/>
  <c r="Q467" i="23"/>
  <c r="Q459" i="23"/>
  <c r="M453" i="23"/>
  <c r="O452" i="23"/>
  <c r="Q451" i="23"/>
  <c r="M445" i="23"/>
  <c r="O444" i="23"/>
  <c r="Q443" i="23"/>
  <c r="AL437" i="23"/>
  <c r="M437" i="23"/>
  <c r="O436" i="23"/>
  <c r="Q435" i="23"/>
  <c r="AG433" i="23"/>
  <c r="Y431" i="23"/>
  <c r="I431" i="23"/>
  <c r="AL429" i="23"/>
  <c r="M429" i="23"/>
  <c r="O428" i="23"/>
  <c r="Q427" i="23"/>
  <c r="AG425" i="23"/>
  <c r="U425" i="23"/>
  <c r="Y423" i="23"/>
  <c r="I423" i="23"/>
  <c r="AL421" i="23"/>
  <c r="M421" i="23"/>
  <c r="O345" i="23"/>
  <c r="Q344" i="23"/>
  <c r="AG342" i="23"/>
  <c r="U342" i="23"/>
  <c r="Y340" i="23"/>
  <c r="I340" i="23"/>
  <c r="AL338" i="23"/>
  <c r="M338" i="23"/>
  <c r="M336" i="23"/>
  <c r="Q336" i="23"/>
  <c r="M334" i="23"/>
  <c r="O332" i="23"/>
  <c r="I331" i="23"/>
  <c r="Y331" i="23"/>
  <c r="M331" i="23"/>
  <c r="Q330" i="23"/>
  <c r="O327" i="23"/>
  <c r="W325" i="23"/>
  <c r="K322" i="23"/>
  <c r="AA322" i="23"/>
  <c r="O322" i="23"/>
  <c r="Q322" i="23"/>
  <c r="AE321" i="23"/>
  <c r="AF321" i="23"/>
  <c r="S319" i="23"/>
  <c r="W317" i="23"/>
  <c r="K314" i="23"/>
  <c r="AA314" i="23"/>
  <c r="O314" i="23"/>
  <c r="Q314" i="23"/>
  <c r="AE313" i="23"/>
  <c r="AF313" i="23"/>
  <c r="S311" i="23"/>
  <c r="W309" i="23"/>
  <c r="K306" i="23"/>
  <c r="AA306" i="23"/>
  <c r="O306" i="23"/>
  <c r="Q306" i="23"/>
  <c r="AE305" i="23"/>
  <c r="AF305" i="23"/>
  <c r="S303" i="23"/>
  <c r="W301" i="23"/>
  <c r="K298" i="23"/>
  <c r="AA298" i="23"/>
  <c r="O298" i="23"/>
  <c r="Q298" i="23"/>
  <c r="AE297" i="23"/>
  <c r="AF297" i="23"/>
  <c r="S295" i="23"/>
  <c r="W293" i="23"/>
  <c r="K290" i="23"/>
  <c r="AA290" i="23"/>
  <c r="O290" i="23"/>
  <c r="Q290" i="23"/>
  <c r="AE289" i="23"/>
  <c r="AF289" i="23"/>
  <c r="S287" i="23"/>
  <c r="W285" i="23"/>
  <c r="K282" i="23"/>
  <c r="AA282" i="23"/>
  <c r="O282" i="23"/>
  <c r="Q282" i="23"/>
  <c r="AE281" i="23"/>
  <c r="AF281" i="23"/>
  <c r="S279" i="23"/>
  <c r="W277" i="23"/>
  <c r="Y274" i="23"/>
  <c r="AK209" i="23"/>
  <c r="AE334" i="23"/>
  <c r="AG334" i="23"/>
  <c r="M329" i="23"/>
  <c r="Q329" i="23"/>
  <c r="AE270" i="23"/>
  <c r="AF270" i="23"/>
  <c r="AJ260" i="23"/>
  <c r="AL260" i="23"/>
  <c r="U248" i="23"/>
  <c r="K248" i="23"/>
  <c r="W248" i="23"/>
  <c r="AA248" i="23"/>
  <c r="I248" i="23"/>
  <c r="M248" i="23"/>
  <c r="O248" i="23"/>
  <c r="Q248" i="23"/>
  <c r="S248" i="23"/>
  <c r="I222" i="23"/>
  <c r="Y222" i="23"/>
  <c r="M222" i="23"/>
  <c r="K222" i="23"/>
  <c r="U222" i="23"/>
  <c r="O222" i="23"/>
  <c r="Q222" i="23"/>
  <c r="S222" i="23"/>
  <c r="W222" i="23"/>
  <c r="AA222" i="23"/>
  <c r="AE215" i="23"/>
  <c r="AF215" i="23"/>
  <c r="AG215" i="23"/>
  <c r="AE199" i="23"/>
  <c r="AF199" i="23"/>
  <c r="AG199" i="23"/>
  <c r="Y453" i="23"/>
  <c r="AA452" i="23"/>
  <c r="Y445" i="23"/>
  <c r="AA444" i="23"/>
  <c r="Y437" i="23"/>
  <c r="AA436" i="23"/>
  <c r="Y429" i="23"/>
  <c r="AA428" i="23"/>
  <c r="Q425" i="23"/>
  <c r="Y421" i="23"/>
  <c r="AA345" i="23"/>
  <c r="Q342" i="23"/>
  <c r="Y338" i="23"/>
  <c r="I334" i="23"/>
  <c r="I332" i="23"/>
  <c r="AJ331" i="23"/>
  <c r="AL331" i="23"/>
  <c r="I330" i="23"/>
  <c r="AJ329" i="23"/>
  <c r="U329" i="23"/>
  <c r="AE327" i="23"/>
  <c r="AG327" i="23"/>
  <c r="K327" i="23"/>
  <c r="W324" i="23"/>
  <c r="K324" i="23"/>
  <c r="AA324" i="23"/>
  <c r="M324" i="23"/>
  <c r="W316" i="23"/>
  <c r="K316" i="23"/>
  <c r="AA316" i="23"/>
  <c r="M316" i="23"/>
  <c r="W308" i="23"/>
  <c r="K308" i="23"/>
  <c r="AA308" i="23"/>
  <c r="M308" i="23"/>
  <c r="W292" i="23"/>
  <c r="K292" i="23"/>
  <c r="AA292" i="23"/>
  <c r="M292" i="23"/>
  <c r="W284" i="23"/>
  <c r="K284" i="23"/>
  <c r="AA284" i="23"/>
  <c r="M284" i="23"/>
  <c r="W276" i="23"/>
  <c r="K276" i="23"/>
  <c r="AA276" i="23"/>
  <c r="M276" i="23"/>
  <c r="AE271" i="23"/>
  <c r="AG271" i="23"/>
  <c r="Q271" i="23"/>
  <c r="U271" i="23"/>
  <c r="W271" i="23"/>
  <c r="I271" i="23"/>
  <c r="K271" i="23"/>
  <c r="AA271" i="23"/>
  <c r="AJ270" i="23"/>
  <c r="AK270" i="23"/>
  <c r="S268" i="23"/>
  <c r="S259" i="23"/>
  <c r="S329" i="23"/>
  <c r="W257" i="23"/>
  <c r="U257" i="23"/>
  <c r="Y257" i="23"/>
  <c r="I257" i="23"/>
  <c r="AA257" i="23"/>
  <c r="K257" i="23"/>
  <c r="M257" i="23"/>
  <c r="O257" i="23"/>
  <c r="Q257" i="23"/>
  <c r="M236" i="23"/>
  <c r="Q236" i="23"/>
  <c r="Y236" i="23"/>
  <c r="S236" i="23"/>
  <c r="I236" i="23"/>
  <c r="K236" i="23"/>
  <c r="O236" i="23"/>
  <c r="U236" i="23"/>
  <c r="W236" i="23"/>
  <c r="AE191" i="23"/>
  <c r="AF191" i="23"/>
  <c r="AG191" i="23"/>
  <c r="O269" i="23"/>
  <c r="AE268" i="23"/>
  <c r="U266" i="23"/>
  <c r="AJ264" i="23"/>
  <c r="AJ263" i="23"/>
  <c r="W263" i="23"/>
  <c r="W262" i="23"/>
  <c r="M256" i="23"/>
  <c r="Q255" i="23"/>
  <c r="K255" i="23"/>
  <c r="AA255" i="23"/>
  <c r="AE254" i="23"/>
  <c r="K253" i="23"/>
  <c r="Q250" i="23"/>
  <c r="AE249" i="23"/>
  <c r="K249" i="23"/>
  <c r="AE234" i="23"/>
  <c r="AG234" i="23"/>
  <c r="O231" i="23"/>
  <c r="K229" i="23"/>
  <c r="AA229" i="23"/>
  <c r="O229" i="23"/>
  <c r="S229" i="23"/>
  <c r="I229" i="23"/>
  <c r="M228" i="23"/>
  <c r="Q228" i="23"/>
  <c r="AA228" i="23"/>
  <c r="I228" i="23"/>
  <c r="U228" i="23"/>
  <c r="AF225" i="23"/>
  <c r="AE225" i="23"/>
  <c r="AG225" i="23"/>
  <c r="W224" i="23"/>
  <c r="AJ219" i="23"/>
  <c r="AE216" i="23"/>
  <c r="AE208" i="23"/>
  <c r="AE200" i="23"/>
  <c r="Y199" i="23"/>
  <c r="AA198" i="23"/>
  <c r="AE192" i="23"/>
  <c r="Y191" i="23"/>
  <c r="AE186" i="23"/>
  <c r="AG186" i="23"/>
  <c r="AF186" i="23"/>
  <c r="AG265" i="23"/>
  <c r="K256" i="23"/>
  <c r="AL253" i="23"/>
  <c r="I253" i="23"/>
  <c r="I249" i="23"/>
  <c r="W239" i="23"/>
  <c r="K239" i="23"/>
  <c r="AA239" i="23"/>
  <c r="O239" i="23"/>
  <c r="Q234" i="23"/>
  <c r="U234" i="23"/>
  <c r="O234" i="23"/>
  <c r="I234" i="23"/>
  <c r="U232" i="23"/>
  <c r="I232" i="23"/>
  <c r="Y232" i="23"/>
  <c r="AA232" i="23"/>
  <c r="Q232" i="23"/>
  <c r="AE218" i="23"/>
  <c r="AG218" i="23"/>
  <c r="AF218" i="23"/>
  <c r="AE210" i="23"/>
  <c r="AG210" i="23"/>
  <c r="AF210" i="23"/>
  <c r="AE202" i="23"/>
  <c r="AG202" i="23"/>
  <c r="AF202" i="23"/>
  <c r="AE194" i="23"/>
  <c r="AG194" i="23"/>
  <c r="AF194" i="23"/>
  <c r="S191" i="23"/>
  <c r="AL171" i="23"/>
  <c r="AJ171" i="23"/>
  <c r="I141" i="23"/>
  <c r="Y141" i="23"/>
  <c r="M141" i="23"/>
  <c r="O141" i="23"/>
  <c r="K141" i="23"/>
  <c r="Q141" i="23"/>
  <c r="S141" i="23"/>
  <c r="W141" i="23"/>
  <c r="U141" i="23"/>
  <c r="AA141" i="23"/>
  <c r="O275" i="23"/>
  <c r="AG272" i="23"/>
  <c r="Y270" i="23"/>
  <c r="I270" i="23"/>
  <c r="AA269" i="23"/>
  <c r="K269" i="23"/>
  <c r="O267" i="23"/>
  <c r="Q266" i="23"/>
  <c r="AF265" i="23"/>
  <c r="AG264" i="23"/>
  <c r="AG263" i="23"/>
  <c r="S263" i="23"/>
  <c r="S262" i="23"/>
  <c r="S255" i="23"/>
  <c r="AA253" i="23"/>
  <c r="AE251" i="23"/>
  <c r="AE250" i="23"/>
  <c r="M250" i="23"/>
  <c r="AA249" i="23"/>
  <c r="U239" i="23"/>
  <c r="Y234" i="23"/>
  <c r="W232" i="23"/>
  <c r="AG230" i="23"/>
  <c r="W229" i="23"/>
  <c r="W228" i="23"/>
  <c r="AL226" i="23"/>
  <c r="O224" i="23"/>
  <c r="Q215" i="23"/>
  <c r="U214" i="23"/>
  <c r="AJ213" i="23"/>
  <c r="Q207" i="23"/>
  <c r="U206" i="23"/>
  <c r="AJ205" i="23"/>
  <c r="Q199" i="23"/>
  <c r="U198" i="23"/>
  <c r="AJ197" i="23"/>
  <c r="Q191" i="23"/>
  <c r="AJ162" i="23"/>
  <c r="AL162" i="23"/>
  <c r="Q321" i="23"/>
  <c r="Q313" i="23"/>
  <c r="Q305" i="23"/>
  <c r="Q297" i="23"/>
  <c r="Q289" i="23"/>
  <c r="Q281" i="23"/>
  <c r="M275" i="23"/>
  <c r="Y269" i="23"/>
  <c r="I269" i="23"/>
  <c r="AL267" i="23"/>
  <c r="M267" i="23"/>
  <c r="O266" i="23"/>
  <c r="Q263" i="23"/>
  <c r="Q262" i="23"/>
  <c r="AL256" i="23"/>
  <c r="AG255" i="23"/>
  <c r="O255" i="23"/>
  <c r="I250" i="23"/>
  <c r="AF248" i="23"/>
  <c r="AJ240" i="23"/>
  <c r="AL240" i="23"/>
  <c r="S239" i="23"/>
  <c r="W234" i="23"/>
  <c r="S232" i="23"/>
  <c r="U229" i="23"/>
  <c r="S228" i="23"/>
  <c r="AJ222" i="23"/>
  <c r="AL222" i="23"/>
  <c r="AK212" i="23"/>
  <c r="AK204" i="23"/>
  <c r="AK196" i="23"/>
  <c r="AJ183" i="23"/>
  <c r="AL183" i="23"/>
  <c r="AJ181" i="23"/>
  <c r="AL181" i="23"/>
  <c r="U175" i="23"/>
  <c r="I175" i="23"/>
  <c r="Y175" i="23"/>
  <c r="AA175" i="23"/>
  <c r="K175" i="23"/>
  <c r="M175" i="23"/>
  <c r="Q175" i="23"/>
  <c r="O175" i="23"/>
  <c r="S175" i="23"/>
  <c r="W175" i="23"/>
  <c r="O256" i="23"/>
  <c r="I256" i="23"/>
  <c r="Y256" i="23"/>
  <c r="U253" i="23"/>
  <c r="O253" i="23"/>
  <c r="M249" i="23"/>
  <c r="W249" i="23"/>
  <c r="W231" i="23"/>
  <c r="K231" i="23"/>
  <c r="AA231" i="23"/>
  <c r="Q231" i="23"/>
  <c r="I231" i="23"/>
  <c r="Y275" i="23"/>
  <c r="Y267" i="23"/>
  <c r="AA266" i="23"/>
  <c r="K266" i="23"/>
  <c r="K263" i="23"/>
  <c r="K262" i="23"/>
  <c r="U256" i="23"/>
  <c r="I255" i="23"/>
  <c r="AJ254" i="23"/>
  <c r="S253" i="23"/>
  <c r="S249" i="23"/>
  <c r="AG240" i="23"/>
  <c r="AF240" i="23"/>
  <c r="M239" i="23"/>
  <c r="K237" i="23"/>
  <c r="AA237" i="23"/>
  <c r="O237" i="23"/>
  <c r="Q237" i="23"/>
  <c r="AF236" i="23"/>
  <c r="M234" i="23"/>
  <c r="M232" i="23"/>
  <c r="Y231" i="23"/>
  <c r="I230" i="23"/>
  <c r="Y230" i="23"/>
  <c r="M230" i="23"/>
  <c r="AA230" i="23"/>
  <c r="S230" i="23"/>
  <c r="M229" i="23"/>
  <c r="AL228" i="23"/>
  <c r="AJ228" i="23"/>
  <c r="K228" i="23"/>
  <c r="AK225" i="23"/>
  <c r="AF223" i="23"/>
  <c r="AJ220" i="23"/>
  <c r="I190" i="23"/>
  <c r="Y190" i="23"/>
  <c r="M190" i="23"/>
  <c r="O190" i="23"/>
  <c r="Q190" i="23"/>
  <c r="S190" i="23"/>
  <c r="U190" i="23"/>
  <c r="Y266" i="23"/>
  <c r="I263" i="23"/>
  <c r="I262" i="23"/>
  <c r="S256" i="23"/>
  <c r="Q253" i="23"/>
  <c r="K250" i="23"/>
  <c r="AA250" i="23"/>
  <c r="U250" i="23"/>
  <c r="Q249" i="23"/>
  <c r="I239" i="23"/>
  <c r="K234" i="23"/>
  <c r="K232" i="23"/>
  <c r="U231" i="23"/>
  <c r="U224" i="23"/>
  <c r="I224" i="23"/>
  <c r="Y224" i="23"/>
  <c r="K224" i="23"/>
  <c r="S224" i="23"/>
  <c r="AK223" i="23"/>
  <c r="AJ223" i="23"/>
  <c r="W215" i="23"/>
  <c r="K215" i="23"/>
  <c r="AA215" i="23"/>
  <c r="M215" i="23"/>
  <c r="I215" i="23"/>
  <c r="U215" i="23"/>
  <c r="I214" i="23"/>
  <c r="Y214" i="23"/>
  <c r="M214" i="23"/>
  <c r="O214" i="23"/>
  <c r="Q214" i="23"/>
  <c r="S214" i="23"/>
  <c r="W207" i="23"/>
  <c r="K207" i="23"/>
  <c r="AA207" i="23"/>
  <c r="M207" i="23"/>
  <c r="I207" i="23"/>
  <c r="U207" i="23"/>
  <c r="I206" i="23"/>
  <c r="Y206" i="23"/>
  <c r="M206" i="23"/>
  <c r="O206" i="23"/>
  <c r="Q206" i="23"/>
  <c r="S206" i="23"/>
  <c r="W199" i="23"/>
  <c r="K199" i="23"/>
  <c r="AA199" i="23"/>
  <c r="M199" i="23"/>
  <c r="I199" i="23"/>
  <c r="U199" i="23"/>
  <c r="I198" i="23"/>
  <c r="Y198" i="23"/>
  <c r="M198" i="23"/>
  <c r="O198" i="23"/>
  <c r="Q198" i="23"/>
  <c r="S198" i="23"/>
  <c r="W191" i="23"/>
  <c r="K191" i="23"/>
  <c r="AA191" i="23"/>
  <c r="M191" i="23"/>
  <c r="I191" i="23"/>
  <c r="U191" i="23"/>
  <c r="AJ176" i="23"/>
  <c r="AK176" i="23"/>
  <c r="AJ230" i="23"/>
  <c r="AL230" i="23"/>
  <c r="AE226" i="23"/>
  <c r="AG226" i="23"/>
  <c r="M220" i="23"/>
  <c r="Q220" i="23"/>
  <c r="AK152" i="23"/>
  <c r="AE145" i="23"/>
  <c r="AG145" i="23"/>
  <c r="AF145" i="23"/>
  <c r="K31" i="23"/>
  <c r="AA31" i="23"/>
  <c r="M31" i="23"/>
  <c r="U31" i="23"/>
  <c r="W31" i="23"/>
  <c r="I31" i="23"/>
  <c r="Y31" i="23"/>
  <c r="O31" i="23"/>
  <c r="Q31" i="23"/>
  <c r="S31" i="23"/>
  <c r="W165" i="23"/>
  <c r="AF160" i="23"/>
  <c r="AE160" i="23"/>
  <c r="AG160" i="23"/>
  <c r="W171" i="23"/>
  <c r="U167" i="23"/>
  <c r="I167" i="23"/>
  <c r="Y167" i="23"/>
  <c r="AA167" i="23"/>
  <c r="K167" i="23"/>
  <c r="M167" i="23"/>
  <c r="O167" i="23"/>
  <c r="S167" i="23"/>
  <c r="AG166" i="23"/>
  <c r="AE166" i="23"/>
  <c r="AA157" i="23"/>
  <c r="AE153" i="23"/>
  <c r="AG153" i="23"/>
  <c r="AF153" i="23"/>
  <c r="AL147" i="23"/>
  <c r="AJ147" i="23"/>
  <c r="W133" i="23"/>
  <c r="I133" i="23"/>
  <c r="Y133" i="23"/>
  <c r="M133" i="23"/>
  <c r="O133" i="23"/>
  <c r="K133" i="23"/>
  <c r="Q133" i="23"/>
  <c r="S133" i="23"/>
  <c r="U133" i="23"/>
  <c r="AA133" i="23"/>
  <c r="Q226" i="23"/>
  <c r="U226" i="23"/>
  <c r="W223" i="23"/>
  <c r="K223" i="23"/>
  <c r="AA223" i="23"/>
  <c r="Q218" i="23"/>
  <c r="U218" i="23"/>
  <c r="W218" i="23"/>
  <c r="U216" i="23"/>
  <c r="I216" i="23"/>
  <c r="Y216" i="23"/>
  <c r="K216" i="23"/>
  <c r="AA216" i="23"/>
  <c r="AJ214" i="23"/>
  <c r="AL214" i="23"/>
  <c r="Q210" i="23"/>
  <c r="U210" i="23"/>
  <c r="W210" i="23"/>
  <c r="U208" i="23"/>
  <c r="I208" i="23"/>
  <c r="Y208" i="23"/>
  <c r="K208" i="23"/>
  <c r="AA208" i="23"/>
  <c r="AJ206" i="23"/>
  <c r="AL206" i="23"/>
  <c r="Q202" i="23"/>
  <c r="U202" i="23"/>
  <c r="W202" i="23"/>
  <c r="U200" i="23"/>
  <c r="I200" i="23"/>
  <c r="Y200" i="23"/>
  <c r="K200" i="23"/>
  <c r="AA200" i="23"/>
  <c r="AJ198" i="23"/>
  <c r="AL198" i="23"/>
  <c r="Q194" i="23"/>
  <c r="U194" i="23"/>
  <c r="W194" i="23"/>
  <c r="U192" i="23"/>
  <c r="I192" i="23"/>
  <c r="Y192" i="23"/>
  <c r="K192" i="23"/>
  <c r="AA192" i="23"/>
  <c r="AJ190" i="23"/>
  <c r="AL190" i="23"/>
  <c r="Q186" i="23"/>
  <c r="U186" i="23"/>
  <c r="W186" i="23"/>
  <c r="U184" i="23"/>
  <c r="I184" i="23"/>
  <c r="Y184" i="23"/>
  <c r="K184" i="23"/>
  <c r="AA184" i="23"/>
  <c r="AE177" i="23"/>
  <c r="AG177" i="23"/>
  <c r="AF177" i="23"/>
  <c r="I149" i="23"/>
  <c r="Y149" i="23"/>
  <c r="M149" i="23"/>
  <c r="O149" i="23"/>
  <c r="K149" i="23"/>
  <c r="Q149" i="23"/>
  <c r="S149" i="23"/>
  <c r="W149" i="23"/>
  <c r="AG143" i="23"/>
  <c r="AE143" i="23"/>
  <c r="AE137" i="23"/>
  <c r="AG137" i="23"/>
  <c r="AF137" i="23"/>
  <c r="O129" i="23"/>
  <c r="Q129" i="23"/>
  <c r="U129" i="23"/>
  <c r="W129" i="23"/>
  <c r="I129" i="23"/>
  <c r="Y129" i="23"/>
  <c r="K129" i="23"/>
  <c r="M129" i="23"/>
  <c r="S129" i="23"/>
  <c r="AA129" i="23"/>
  <c r="AJ109" i="23"/>
  <c r="AL109" i="23"/>
  <c r="U240" i="23"/>
  <c r="I240" i="23"/>
  <c r="Y240" i="23"/>
  <c r="S226" i="23"/>
  <c r="S223" i="23"/>
  <c r="S218" i="23"/>
  <c r="W216" i="23"/>
  <c r="K213" i="23"/>
  <c r="AA213" i="23"/>
  <c r="O213" i="23"/>
  <c r="Q213" i="23"/>
  <c r="AE212" i="23"/>
  <c r="AF212" i="23"/>
  <c r="S210" i="23"/>
  <c r="W208" i="23"/>
  <c r="K205" i="23"/>
  <c r="AA205" i="23"/>
  <c r="O205" i="23"/>
  <c r="Q205" i="23"/>
  <c r="AE204" i="23"/>
  <c r="AF204" i="23"/>
  <c r="S202" i="23"/>
  <c r="W200" i="23"/>
  <c r="K197" i="23"/>
  <c r="AA197" i="23"/>
  <c r="O197" i="23"/>
  <c r="Q197" i="23"/>
  <c r="AE196" i="23"/>
  <c r="AF196" i="23"/>
  <c r="S194" i="23"/>
  <c r="W192" i="23"/>
  <c r="K189" i="23"/>
  <c r="AA189" i="23"/>
  <c r="O189" i="23"/>
  <c r="Q189" i="23"/>
  <c r="AE188" i="23"/>
  <c r="AF188" i="23"/>
  <c r="S186" i="23"/>
  <c r="W184" i="23"/>
  <c r="I183" i="23"/>
  <c r="Y183" i="23"/>
  <c r="S183" i="23"/>
  <c r="W183" i="23"/>
  <c r="AA183" i="23"/>
  <c r="I181" i="23"/>
  <c r="Y181" i="23"/>
  <c r="M181" i="23"/>
  <c r="U181" i="23"/>
  <c r="AA181" i="23"/>
  <c r="O181" i="23"/>
  <c r="AJ178" i="23"/>
  <c r="AK144" i="23"/>
  <c r="K180" i="23"/>
  <c r="AA180" i="23"/>
  <c r="O180" i="23"/>
  <c r="M180" i="23"/>
  <c r="S180" i="23"/>
  <c r="U180" i="23"/>
  <c r="Y180" i="23"/>
  <c r="AJ165" i="23"/>
  <c r="AL165" i="23"/>
  <c r="I165" i="23"/>
  <c r="Y165" i="23"/>
  <c r="M165" i="23"/>
  <c r="AA165" i="23"/>
  <c r="K165" i="23"/>
  <c r="O165" i="23"/>
  <c r="Q165" i="23"/>
  <c r="U165" i="23"/>
  <c r="AJ161" i="23"/>
  <c r="AL161" i="23"/>
  <c r="AL155" i="23"/>
  <c r="AJ155" i="23"/>
  <c r="M171" i="23"/>
  <c r="Q171" i="23"/>
  <c r="Y171" i="23"/>
  <c r="AA171" i="23"/>
  <c r="I171" i="23"/>
  <c r="K171" i="23"/>
  <c r="O171" i="23"/>
  <c r="U171" i="23"/>
  <c r="AE161" i="23"/>
  <c r="AG161" i="23"/>
  <c r="AF161" i="23"/>
  <c r="I157" i="23"/>
  <c r="Y157" i="23"/>
  <c r="M157" i="23"/>
  <c r="O157" i="23"/>
  <c r="K157" i="23"/>
  <c r="Q157" i="23"/>
  <c r="S157" i="23"/>
  <c r="W157" i="23"/>
  <c r="AG151" i="23"/>
  <c r="AE151" i="23"/>
  <c r="AJ135" i="23"/>
  <c r="AL135" i="23"/>
  <c r="AE120" i="23"/>
  <c r="AF120" i="23"/>
  <c r="AG120" i="23"/>
  <c r="AJ173" i="23"/>
  <c r="AL173" i="23"/>
  <c r="S173" i="23"/>
  <c r="AE169" i="23"/>
  <c r="AG169" i="23"/>
  <c r="K169" i="23"/>
  <c r="M166" i="23"/>
  <c r="M164" i="23"/>
  <c r="M163" i="23"/>
  <c r="Q163" i="23"/>
  <c r="AJ139" i="23"/>
  <c r="S134" i="23"/>
  <c r="U118" i="23"/>
  <c r="W118" i="23"/>
  <c r="I118" i="23"/>
  <c r="Y118" i="23"/>
  <c r="K118" i="23"/>
  <c r="AA118" i="23"/>
  <c r="M118" i="23"/>
  <c r="O118" i="23"/>
  <c r="Q118" i="23"/>
  <c r="Q134" i="23"/>
  <c r="AJ127" i="23"/>
  <c r="AL127" i="23"/>
  <c r="AJ116" i="23"/>
  <c r="AL116" i="23"/>
  <c r="U99" i="23"/>
  <c r="I99" i="23"/>
  <c r="Y99" i="23"/>
  <c r="K99" i="23"/>
  <c r="AA99" i="23"/>
  <c r="M99" i="23"/>
  <c r="O99" i="23"/>
  <c r="Q99" i="23"/>
  <c r="S99" i="23"/>
  <c r="W99" i="23"/>
  <c r="Q177" i="23"/>
  <c r="U177" i="23"/>
  <c r="AG176" i="23"/>
  <c r="AF173" i="23"/>
  <c r="O173" i="23"/>
  <c r="AL172" i="23"/>
  <c r="AG171" i="23"/>
  <c r="AA169" i="23"/>
  <c r="AF167" i="23"/>
  <c r="S163" i="23"/>
  <c r="AJ157" i="23"/>
  <c r="AL157" i="23"/>
  <c r="Q153" i="23"/>
  <c r="U153" i="23"/>
  <c r="W153" i="23"/>
  <c r="U151" i="23"/>
  <c r="I151" i="23"/>
  <c r="Y151" i="23"/>
  <c r="K151" i="23"/>
  <c r="AA151" i="23"/>
  <c r="AF150" i="23"/>
  <c r="AJ149" i="23"/>
  <c r="AL149" i="23"/>
  <c r="Q145" i="23"/>
  <c r="U145" i="23"/>
  <c r="W145" i="23"/>
  <c r="U143" i="23"/>
  <c r="I143" i="23"/>
  <c r="Y143" i="23"/>
  <c r="K143" i="23"/>
  <c r="AA143" i="23"/>
  <c r="AF142" i="23"/>
  <c r="AJ141" i="23"/>
  <c r="AL141" i="23"/>
  <c r="Q137" i="23"/>
  <c r="U137" i="23"/>
  <c r="W137" i="23"/>
  <c r="O134" i="23"/>
  <c r="W125" i="23"/>
  <c r="I125" i="23"/>
  <c r="Y125" i="23"/>
  <c r="K125" i="23"/>
  <c r="M125" i="23"/>
  <c r="O125" i="23"/>
  <c r="Q125" i="23"/>
  <c r="AJ110" i="23"/>
  <c r="AL110" i="23"/>
  <c r="Q212" i="23"/>
  <c r="Q204" i="23"/>
  <c r="Q196" i="23"/>
  <c r="Q188" i="23"/>
  <c r="S177" i="23"/>
  <c r="AE176" i="23"/>
  <c r="AJ174" i="23"/>
  <c r="W174" i="23"/>
  <c r="K174" i="23"/>
  <c r="AA174" i="23"/>
  <c r="K173" i="23"/>
  <c r="K172" i="23"/>
  <c r="AA172" i="23"/>
  <c r="O172" i="23"/>
  <c r="AF171" i="23"/>
  <c r="AL170" i="23"/>
  <c r="AL169" i="23"/>
  <c r="AE167" i="23"/>
  <c r="AG163" i="23"/>
  <c r="O163" i="23"/>
  <c r="K156" i="23"/>
  <c r="AA156" i="23"/>
  <c r="O156" i="23"/>
  <c r="Q156" i="23"/>
  <c r="AE155" i="23"/>
  <c r="AF155" i="23"/>
  <c r="S153" i="23"/>
  <c r="W151" i="23"/>
  <c r="K148" i="23"/>
  <c r="AA148" i="23"/>
  <c r="O148" i="23"/>
  <c r="Q148" i="23"/>
  <c r="AE147" i="23"/>
  <c r="AF147" i="23"/>
  <c r="S145" i="23"/>
  <c r="W143" i="23"/>
  <c r="K140" i="23"/>
  <c r="AA140" i="23"/>
  <c r="O140" i="23"/>
  <c r="Q140" i="23"/>
  <c r="AE139" i="23"/>
  <c r="AF139" i="23"/>
  <c r="S137" i="23"/>
  <c r="U135" i="23"/>
  <c r="I135" i="23"/>
  <c r="Y135" i="23"/>
  <c r="K135" i="23"/>
  <c r="AA135" i="23"/>
  <c r="AJ133" i="23"/>
  <c r="AJ128" i="23"/>
  <c r="AK128" i="23"/>
  <c r="AF127" i="23"/>
  <c r="AG127" i="23"/>
  <c r="U126" i="23"/>
  <c r="W126" i="23"/>
  <c r="K126" i="23"/>
  <c r="AA126" i="23"/>
  <c r="M126" i="23"/>
  <c r="O126" i="23"/>
  <c r="AF119" i="23"/>
  <c r="AG119" i="23"/>
  <c r="Q93" i="23"/>
  <c r="U93" i="23"/>
  <c r="W93" i="23"/>
  <c r="AA93" i="23"/>
  <c r="I93" i="23"/>
  <c r="K93" i="23"/>
  <c r="M93" i="23"/>
  <c r="O93" i="23"/>
  <c r="S93" i="23"/>
  <c r="U91" i="23"/>
  <c r="I91" i="23"/>
  <c r="Y91" i="23"/>
  <c r="K91" i="23"/>
  <c r="AA91" i="23"/>
  <c r="M91" i="23"/>
  <c r="O91" i="23"/>
  <c r="Q91" i="23"/>
  <c r="S91" i="23"/>
  <c r="W91" i="23"/>
  <c r="W78" i="23"/>
  <c r="K78" i="23"/>
  <c r="AA78" i="23"/>
  <c r="Y78" i="23"/>
  <c r="I78" i="23"/>
  <c r="M78" i="23"/>
  <c r="O78" i="23"/>
  <c r="Q78" i="23"/>
  <c r="S78" i="23"/>
  <c r="U78" i="23"/>
  <c r="Q169" i="23"/>
  <c r="U169" i="23"/>
  <c r="AG168" i="23"/>
  <c r="W166" i="23"/>
  <c r="K166" i="23"/>
  <c r="AA166" i="23"/>
  <c r="K164" i="23"/>
  <c r="AA164" i="23"/>
  <c r="O164" i="23"/>
  <c r="AL151" i="23"/>
  <c r="AL143" i="23"/>
  <c r="AJ132" i="23"/>
  <c r="AF108" i="23"/>
  <c r="AE108" i="23"/>
  <c r="AG108" i="23"/>
  <c r="M179" i="23"/>
  <c r="Q179" i="23"/>
  <c r="M177" i="23"/>
  <c r="S169" i="23"/>
  <c r="AE168" i="23"/>
  <c r="S166" i="23"/>
  <c r="U164" i="23"/>
  <c r="I163" i="23"/>
  <c r="Q161" i="23"/>
  <c r="U161" i="23"/>
  <c r="AJ158" i="23"/>
  <c r="W158" i="23"/>
  <c r="K158" i="23"/>
  <c r="AA158" i="23"/>
  <c r="U156" i="23"/>
  <c r="M153" i="23"/>
  <c r="Q151" i="23"/>
  <c r="W150" i="23"/>
  <c r="K150" i="23"/>
  <c r="AA150" i="23"/>
  <c r="M150" i="23"/>
  <c r="U148" i="23"/>
  <c r="M145" i="23"/>
  <c r="Q143" i="23"/>
  <c r="W142" i="23"/>
  <c r="K142" i="23"/>
  <c r="AA142" i="23"/>
  <c r="M142" i="23"/>
  <c r="U140" i="23"/>
  <c r="M137" i="23"/>
  <c r="Y126" i="23"/>
  <c r="AA125" i="23"/>
  <c r="AJ123" i="23"/>
  <c r="S118" i="23"/>
  <c r="AE112" i="23"/>
  <c r="AF112" i="23"/>
  <c r="AG112" i="23"/>
  <c r="AJ111" i="23"/>
  <c r="AK111" i="23"/>
  <c r="AK96" i="23"/>
  <c r="AJ96" i="23"/>
  <c r="AE84" i="23"/>
  <c r="AF84" i="23"/>
  <c r="AG84" i="23"/>
  <c r="I173" i="23"/>
  <c r="Y173" i="23"/>
  <c r="M173" i="23"/>
  <c r="W134" i="23"/>
  <c r="K134" i="23"/>
  <c r="AA134" i="23"/>
  <c r="M134" i="23"/>
  <c r="AE131" i="23"/>
  <c r="AF131" i="23"/>
  <c r="AG131" i="23"/>
  <c r="AE128" i="23"/>
  <c r="AF128" i="23"/>
  <c r="AJ124" i="23"/>
  <c r="AL124" i="23"/>
  <c r="AJ97" i="23"/>
  <c r="AL97" i="23"/>
  <c r="O85" i="23"/>
  <c r="Q85" i="23"/>
  <c r="U85" i="23"/>
  <c r="W85" i="23"/>
  <c r="I85" i="23"/>
  <c r="K85" i="23"/>
  <c r="M85" i="23"/>
  <c r="S85" i="23"/>
  <c r="Y85" i="23"/>
  <c r="M111" i="23"/>
  <c r="Q111" i="23"/>
  <c r="U107" i="23"/>
  <c r="I107" i="23"/>
  <c r="Y107" i="23"/>
  <c r="I105" i="23"/>
  <c r="Y105" i="23"/>
  <c r="M105" i="23"/>
  <c r="K96" i="23"/>
  <c r="AA96" i="23"/>
  <c r="O96" i="23"/>
  <c r="Q96" i="23"/>
  <c r="AE95" i="23"/>
  <c r="AF95" i="23"/>
  <c r="AE57" i="23"/>
  <c r="AG57" i="23"/>
  <c r="AF57" i="23"/>
  <c r="AG123" i="23"/>
  <c r="Y121" i="23"/>
  <c r="I121" i="23"/>
  <c r="AK120" i="23"/>
  <c r="AL119" i="23"/>
  <c r="Q117" i="23"/>
  <c r="AG115" i="23"/>
  <c r="Y113" i="23"/>
  <c r="I113" i="23"/>
  <c r="AA112" i="23"/>
  <c r="I112" i="23"/>
  <c r="U111" i="23"/>
  <c r="AE109" i="23"/>
  <c r="AG109" i="23"/>
  <c r="S107" i="23"/>
  <c r="U105" i="23"/>
  <c r="AK103" i="23"/>
  <c r="M103" i="23"/>
  <c r="Q103" i="23"/>
  <c r="W96" i="23"/>
  <c r="AJ79" i="23"/>
  <c r="AL79" i="23"/>
  <c r="I53" i="23"/>
  <c r="Y53" i="23"/>
  <c r="M53" i="23"/>
  <c r="O53" i="23"/>
  <c r="K53" i="23"/>
  <c r="Q53" i="23"/>
  <c r="S53" i="23"/>
  <c r="U53" i="23"/>
  <c r="W53" i="23"/>
  <c r="Q132" i="23"/>
  <c r="AA127" i="23"/>
  <c r="K127" i="23"/>
  <c r="Q124" i="23"/>
  <c r="AF123" i="23"/>
  <c r="W121" i="23"/>
  <c r="AA119" i="23"/>
  <c r="K119" i="23"/>
  <c r="O117" i="23"/>
  <c r="Q116" i="23"/>
  <c r="AF115" i="23"/>
  <c r="W113" i="23"/>
  <c r="Y112" i="23"/>
  <c r="S111" i="23"/>
  <c r="Q107" i="23"/>
  <c r="AJ105" i="23"/>
  <c r="AL105" i="23"/>
  <c r="S105" i="23"/>
  <c r="U103" i="23"/>
  <c r="AE101" i="23"/>
  <c r="AG101" i="23"/>
  <c r="K101" i="23"/>
  <c r="W98" i="23"/>
  <c r="K98" i="23"/>
  <c r="AA98" i="23"/>
  <c r="M98" i="23"/>
  <c r="U96" i="23"/>
  <c r="W90" i="23"/>
  <c r="K90" i="23"/>
  <c r="AA90" i="23"/>
  <c r="M90" i="23"/>
  <c r="O82" i="23"/>
  <c r="AG79" i="23"/>
  <c r="AE79" i="23"/>
  <c r="AF79" i="23"/>
  <c r="AE75" i="23"/>
  <c r="AG75" i="23"/>
  <c r="AF48" i="23"/>
  <c r="AE48" i="23"/>
  <c r="AG48" i="23"/>
  <c r="Q155" i="23"/>
  <c r="Q147" i="23"/>
  <c r="Q139" i="23"/>
  <c r="AL133" i="23"/>
  <c r="O132" i="23"/>
  <c r="Q131" i="23"/>
  <c r="AG129" i="23"/>
  <c r="Y127" i="23"/>
  <c r="I127" i="23"/>
  <c r="AL125" i="23"/>
  <c r="O124" i="23"/>
  <c r="Q123" i="23"/>
  <c r="AG121" i="23"/>
  <c r="U121" i="23"/>
  <c r="Y119" i="23"/>
  <c r="I119" i="23"/>
  <c r="AL117" i="23"/>
  <c r="M117" i="23"/>
  <c r="O116" i="23"/>
  <c r="Q115" i="23"/>
  <c r="AG113" i="23"/>
  <c r="U113" i="23"/>
  <c r="W112" i="23"/>
  <c r="AG111" i="23"/>
  <c r="O111" i="23"/>
  <c r="O107" i="23"/>
  <c r="AG105" i="23"/>
  <c r="Q105" i="23"/>
  <c r="S103" i="23"/>
  <c r="I101" i="23"/>
  <c r="U98" i="23"/>
  <c r="S96" i="23"/>
  <c r="U90" i="23"/>
  <c r="W89" i="23"/>
  <c r="I89" i="23"/>
  <c r="Y89" i="23"/>
  <c r="M89" i="23"/>
  <c r="O89" i="23"/>
  <c r="AE87" i="23"/>
  <c r="AF87" i="23"/>
  <c r="AJ86" i="23"/>
  <c r="K76" i="23"/>
  <c r="AA76" i="23"/>
  <c r="O76" i="23"/>
  <c r="Y76" i="23"/>
  <c r="I76" i="23"/>
  <c r="M76" i="23"/>
  <c r="Q76" i="23"/>
  <c r="S76" i="23"/>
  <c r="AK68" i="23"/>
  <c r="AJ68" i="23"/>
  <c r="AA117" i="23"/>
  <c r="K117" i="23"/>
  <c r="K111" i="23"/>
  <c r="M107" i="23"/>
  <c r="O105" i="23"/>
  <c r="I97" i="23"/>
  <c r="Y97" i="23"/>
  <c r="M97" i="23"/>
  <c r="O97" i="23"/>
  <c r="M96" i="23"/>
  <c r="AE93" i="23"/>
  <c r="AG93" i="23"/>
  <c r="I88" i="23"/>
  <c r="Y88" i="23"/>
  <c r="K88" i="23"/>
  <c r="AA88" i="23"/>
  <c r="O88" i="23"/>
  <c r="Q88" i="23"/>
  <c r="AF83" i="23"/>
  <c r="AG83" i="23"/>
  <c r="AK70" i="23"/>
  <c r="AJ70" i="23"/>
  <c r="I61" i="23"/>
  <c r="Y61" i="23"/>
  <c r="M61" i="23"/>
  <c r="O61" i="23"/>
  <c r="K61" i="23"/>
  <c r="Q61" i="23"/>
  <c r="S61" i="23"/>
  <c r="U61" i="23"/>
  <c r="W61" i="23"/>
  <c r="AA132" i="23"/>
  <c r="K132" i="23"/>
  <c r="AA124" i="23"/>
  <c r="K124" i="23"/>
  <c r="Q121" i="23"/>
  <c r="Y117" i="23"/>
  <c r="I117" i="23"/>
  <c r="AA116" i="23"/>
  <c r="K116" i="23"/>
  <c r="Q113" i="23"/>
  <c r="S112" i="23"/>
  <c r="I111" i="23"/>
  <c r="Q109" i="23"/>
  <c r="U109" i="23"/>
  <c r="K107" i="23"/>
  <c r="AJ106" i="23"/>
  <c r="W106" i="23"/>
  <c r="K106" i="23"/>
  <c r="AA106" i="23"/>
  <c r="K105" i="23"/>
  <c r="K104" i="23"/>
  <c r="AA104" i="23"/>
  <c r="O104" i="23"/>
  <c r="AF103" i="23"/>
  <c r="K103" i="23"/>
  <c r="AE99" i="23"/>
  <c r="Q98" i="23"/>
  <c r="W97" i="23"/>
  <c r="I96" i="23"/>
  <c r="AJ95" i="23"/>
  <c r="AE91" i="23"/>
  <c r="Q90" i="23"/>
  <c r="AE82" i="23"/>
  <c r="AE81" i="23"/>
  <c r="AF77" i="23"/>
  <c r="AG77" i="23"/>
  <c r="AK56" i="23"/>
  <c r="Y132" i="23"/>
  <c r="Y124" i="23"/>
  <c r="Y116" i="23"/>
  <c r="Q112" i="23"/>
  <c r="AA111" i="23"/>
  <c r="I103" i="23"/>
  <c r="Q101" i="23"/>
  <c r="U101" i="23"/>
  <c r="AG100" i="23"/>
  <c r="U97" i="23"/>
  <c r="AG92" i="23"/>
  <c r="W88" i="23"/>
  <c r="U82" i="23"/>
  <c r="W82" i="23"/>
  <c r="K82" i="23"/>
  <c r="AA82" i="23"/>
  <c r="M82" i="23"/>
  <c r="AA53" i="23"/>
  <c r="Q73" i="23"/>
  <c r="U73" i="23"/>
  <c r="W70" i="23"/>
  <c r="K70" i="23"/>
  <c r="AA70" i="23"/>
  <c r="K68" i="23"/>
  <c r="AA68" i="23"/>
  <c r="O68" i="23"/>
  <c r="W46" i="23"/>
  <c r="U46" i="23"/>
  <c r="Y46" i="23"/>
  <c r="I46" i="23"/>
  <c r="AA46" i="23"/>
  <c r="K46" i="23"/>
  <c r="O46" i="23"/>
  <c r="AJ35" i="23"/>
  <c r="AK35" i="23"/>
  <c r="AG78" i="23"/>
  <c r="S73" i="23"/>
  <c r="S70" i="23"/>
  <c r="U68" i="23"/>
  <c r="Q65" i="23"/>
  <c r="U65" i="23"/>
  <c r="Q49" i="23"/>
  <c r="Y49" i="23"/>
  <c r="I49" i="23"/>
  <c r="AA49" i="23"/>
  <c r="K49" i="23"/>
  <c r="M49" i="23"/>
  <c r="S49" i="23"/>
  <c r="AJ47" i="23"/>
  <c r="AL47" i="23"/>
  <c r="U47" i="23"/>
  <c r="W47" i="23"/>
  <c r="Y47" i="23"/>
  <c r="I47" i="23"/>
  <c r="AA47" i="23"/>
  <c r="K47" i="23"/>
  <c r="O47" i="23"/>
  <c r="AJ42" i="23"/>
  <c r="AL42" i="23"/>
  <c r="U42" i="23"/>
  <c r="O42" i="23"/>
  <c r="Y42" i="23"/>
  <c r="AA42" i="23"/>
  <c r="I42" i="23"/>
  <c r="K42" i="23"/>
  <c r="M42" i="23"/>
  <c r="Q42" i="23"/>
  <c r="S42" i="23"/>
  <c r="AA83" i="23"/>
  <c r="K83" i="23"/>
  <c r="K81" i="23"/>
  <c r="U79" i="23"/>
  <c r="I79" i="23"/>
  <c r="Y79" i="23"/>
  <c r="AF78" i="23"/>
  <c r="I77" i="23"/>
  <c r="Y77" i="23"/>
  <c r="M77" i="23"/>
  <c r="O73" i="23"/>
  <c r="Q70" i="23"/>
  <c r="S68" i="23"/>
  <c r="AA67" i="23"/>
  <c r="S65" i="23"/>
  <c r="U63" i="23"/>
  <c r="I63" i="23"/>
  <c r="Y63" i="23"/>
  <c r="K63" i="23"/>
  <c r="AA63" i="23"/>
  <c r="AF62" i="23"/>
  <c r="AJ61" i="23"/>
  <c r="AL61" i="23"/>
  <c r="Q57" i="23"/>
  <c r="U57" i="23"/>
  <c r="W57" i="23"/>
  <c r="U55" i="23"/>
  <c r="I55" i="23"/>
  <c r="Y55" i="23"/>
  <c r="K55" i="23"/>
  <c r="AA55" i="23"/>
  <c r="AF54" i="23"/>
  <c r="AJ53" i="23"/>
  <c r="AL53" i="23"/>
  <c r="Q95" i="23"/>
  <c r="AL89" i="23"/>
  <c r="Q87" i="23"/>
  <c r="AG85" i="23"/>
  <c r="Y83" i="23"/>
  <c r="I83" i="23"/>
  <c r="AL81" i="23"/>
  <c r="AA81" i="23"/>
  <c r="I81" i="23"/>
  <c r="S79" i="23"/>
  <c r="U77" i="23"/>
  <c r="M75" i="23"/>
  <c r="Q75" i="23"/>
  <c r="M73" i="23"/>
  <c r="U71" i="23"/>
  <c r="I71" i="23"/>
  <c r="Y71" i="23"/>
  <c r="O70" i="23"/>
  <c r="I69" i="23"/>
  <c r="Y69" i="23"/>
  <c r="M69" i="23"/>
  <c r="Q68" i="23"/>
  <c r="O65" i="23"/>
  <c r="W63" i="23"/>
  <c r="K60" i="23"/>
  <c r="AA60" i="23"/>
  <c r="O60" i="23"/>
  <c r="Q60" i="23"/>
  <c r="AE59" i="23"/>
  <c r="AF59" i="23"/>
  <c r="S57" i="23"/>
  <c r="W55" i="23"/>
  <c r="K52" i="23"/>
  <c r="AA52" i="23"/>
  <c r="O52" i="23"/>
  <c r="Q52" i="23"/>
  <c r="AE51" i="23"/>
  <c r="AF51" i="23"/>
  <c r="M51" i="23"/>
  <c r="I51" i="23"/>
  <c r="AA51" i="23"/>
  <c r="O51" i="23"/>
  <c r="Q51" i="23"/>
  <c r="AG47" i="23"/>
  <c r="AE47" i="23"/>
  <c r="S46" i="23"/>
  <c r="AE25" i="23"/>
  <c r="AF25" i="23"/>
  <c r="AG25" i="23"/>
  <c r="AJ77" i="23"/>
  <c r="AL77" i="23"/>
  <c r="AE73" i="23"/>
  <c r="AG73" i="23"/>
  <c r="K73" i="23"/>
  <c r="M70" i="23"/>
  <c r="M68" i="23"/>
  <c r="M67" i="23"/>
  <c r="Q67" i="23"/>
  <c r="M65" i="23"/>
  <c r="W49" i="23"/>
  <c r="S47" i="23"/>
  <c r="Q46" i="23"/>
  <c r="W81" i="23"/>
  <c r="O79" i="23"/>
  <c r="Q77" i="23"/>
  <c r="I73" i="23"/>
  <c r="Q71" i="23"/>
  <c r="I70" i="23"/>
  <c r="AJ69" i="23"/>
  <c r="AL69" i="23"/>
  <c r="S69" i="23"/>
  <c r="I68" i="23"/>
  <c r="AJ67" i="23"/>
  <c r="U67" i="23"/>
  <c r="AE65" i="23"/>
  <c r="AG65" i="23"/>
  <c r="K65" i="23"/>
  <c r="Q63" i="23"/>
  <c r="W62" i="23"/>
  <c r="K62" i="23"/>
  <c r="AA62" i="23"/>
  <c r="M62" i="23"/>
  <c r="U60" i="23"/>
  <c r="M57" i="23"/>
  <c r="Q55" i="23"/>
  <c r="W54" i="23"/>
  <c r="K54" i="23"/>
  <c r="AA54" i="23"/>
  <c r="M54" i="23"/>
  <c r="U52" i="23"/>
  <c r="W51" i="23"/>
  <c r="U49" i="23"/>
  <c r="AJ48" i="23"/>
  <c r="AL48" i="23"/>
  <c r="Q47" i="23"/>
  <c r="M46" i="23"/>
  <c r="AJ43" i="23"/>
  <c r="AE33" i="23"/>
  <c r="AF33" i="23"/>
  <c r="AG33" i="23"/>
  <c r="AA73" i="23"/>
  <c r="AF71" i="23"/>
  <c r="S67" i="23"/>
  <c r="I65" i="23"/>
  <c r="O55" i="23"/>
  <c r="O49" i="23"/>
  <c r="M47" i="23"/>
  <c r="W42" i="23"/>
  <c r="AJ34" i="23"/>
  <c r="AL34" i="23"/>
  <c r="M45" i="23"/>
  <c r="AF41" i="23"/>
  <c r="AJ36" i="23"/>
  <c r="AE31" i="23"/>
  <c r="AJ28" i="23"/>
  <c r="AE17" i="23"/>
  <c r="AF17" i="23"/>
  <c r="AG17" i="23"/>
  <c r="K15" i="23"/>
  <c r="AA15" i="23"/>
  <c r="M15" i="23"/>
  <c r="O15" i="23"/>
  <c r="Q15" i="23"/>
  <c r="U15" i="23"/>
  <c r="W15" i="23"/>
  <c r="I15" i="23"/>
  <c r="Y15" i="23"/>
  <c r="AJ37" i="23"/>
  <c r="AL37" i="23"/>
  <c r="AJ22" i="23"/>
  <c r="AK22" i="23"/>
  <c r="AJ13" i="23"/>
  <c r="AL13" i="23"/>
  <c r="Q50" i="23"/>
  <c r="AL45" i="23"/>
  <c r="AA45" i="23"/>
  <c r="K44" i="23"/>
  <c r="AA44" i="23"/>
  <c r="AF43" i="23"/>
  <c r="AF32" i="23"/>
  <c r="AG32" i="23"/>
  <c r="S30" i="23"/>
  <c r="AJ29" i="23"/>
  <c r="AL29" i="23"/>
  <c r="Q59" i="23"/>
  <c r="M50" i="23"/>
  <c r="AG44" i="23"/>
  <c r="S44" i="23"/>
  <c r="AF39" i="23"/>
  <c r="AG38" i="23"/>
  <c r="K23" i="23"/>
  <c r="AA23" i="23"/>
  <c r="M23" i="23"/>
  <c r="O23" i="23"/>
  <c r="Q23" i="23"/>
  <c r="U23" i="23"/>
  <c r="W23" i="23"/>
  <c r="I23" i="23"/>
  <c r="Y23" i="23"/>
  <c r="K50" i="23"/>
  <c r="I45" i="23"/>
  <c r="Y45" i="23"/>
  <c r="AF44" i="23"/>
  <c r="AG40" i="23"/>
  <c r="AF38" i="23"/>
  <c r="AJ38" i="23"/>
  <c r="AK38" i="23"/>
  <c r="O37" i="23"/>
  <c r="I37" i="23"/>
  <c r="Y37" i="23"/>
  <c r="K37" i="23"/>
  <c r="AA37" i="23"/>
  <c r="M37" i="23"/>
  <c r="Q36" i="23"/>
  <c r="K36" i="23"/>
  <c r="AA36" i="23"/>
  <c r="M36" i="23"/>
  <c r="O36" i="23"/>
  <c r="O29" i="23"/>
  <c r="Q29" i="23"/>
  <c r="I29" i="23"/>
  <c r="Y29" i="23"/>
  <c r="K29" i="23"/>
  <c r="AA29" i="23"/>
  <c r="M29" i="23"/>
  <c r="AJ14" i="23"/>
  <c r="AK14" i="23"/>
  <c r="AA50" i="23"/>
  <c r="I50" i="23"/>
  <c r="S45" i="23"/>
  <c r="O44" i="23"/>
  <c r="W41" i="23"/>
  <c r="Q41" i="23"/>
  <c r="AE40" i="23"/>
  <c r="K39" i="23"/>
  <c r="AA39" i="23"/>
  <c r="U39" i="23"/>
  <c r="W39" i="23"/>
  <c r="I39" i="23"/>
  <c r="Y39" i="23"/>
  <c r="M38" i="23"/>
  <c r="W38" i="23"/>
  <c r="I38" i="23"/>
  <c r="Y38" i="23"/>
  <c r="K38" i="23"/>
  <c r="AA38" i="23"/>
  <c r="Y36" i="23"/>
  <c r="AJ30" i="23"/>
  <c r="AK30" i="23"/>
  <c r="S15" i="23"/>
  <c r="M30" i="23"/>
  <c r="O30" i="23"/>
  <c r="W30" i="23"/>
  <c r="I30" i="23"/>
  <c r="Y30" i="23"/>
  <c r="K30" i="23"/>
  <c r="AA30" i="23"/>
  <c r="AJ21" i="23"/>
  <c r="AL21" i="23"/>
  <c r="AE35" i="23"/>
  <c r="U33" i="23"/>
  <c r="O28" i="23"/>
  <c r="AE27" i="23"/>
  <c r="U25" i="23"/>
  <c r="AA22" i="23"/>
  <c r="K22" i="23"/>
  <c r="M21" i="23"/>
  <c r="O20" i="23"/>
  <c r="AE19" i="23"/>
  <c r="AF18" i="23"/>
  <c r="U17" i="23"/>
  <c r="AA14" i="23"/>
  <c r="K14" i="23"/>
  <c r="M13" i="23"/>
  <c r="O12" i="23"/>
  <c r="AE11" i="23"/>
  <c r="AF10" i="23"/>
  <c r="AG9" i="23"/>
  <c r="U9" i="23"/>
  <c r="Y8" i="23"/>
  <c r="AA7" i="23"/>
  <c r="K7" i="23"/>
  <c r="M28" i="23"/>
  <c r="AG24" i="23"/>
  <c r="Y22" i="23"/>
  <c r="I22" i="23"/>
  <c r="AA21" i="23"/>
  <c r="K21" i="23"/>
  <c r="M20" i="23"/>
  <c r="Y14" i="23"/>
  <c r="I14" i="23"/>
  <c r="AA13" i="23"/>
  <c r="K13" i="23"/>
  <c r="M12" i="23"/>
  <c r="AE10" i="23"/>
  <c r="AF9" i="23"/>
  <c r="O34" i="23"/>
  <c r="Q33" i="23"/>
  <c r="AA28" i="23"/>
  <c r="K28" i="23"/>
  <c r="O26" i="23"/>
  <c r="Q25" i="23"/>
  <c r="AG23" i="23"/>
  <c r="W22" i="23"/>
  <c r="Y21" i="23"/>
  <c r="I21" i="23"/>
  <c r="AA20" i="23"/>
  <c r="K20" i="23"/>
  <c r="AL19" i="23"/>
  <c r="O18" i="23"/>
  <c r="Q17" i="23"/>
  <c r="AG15" i="23"/>
  <c r="W14" i="23"/>
  <c r="Y13" i="23"/>
  <c r="I13" i="23"/>
  <c r="AA12" i="23"/>
  <c r="K12" i="23"/>
  <c r="AL11" i="23"/>
  <c r="Q9" i="23"/>
  <c r="AG8" i="23"/>
  <c r="W7" i="23"/>
  <c r="O9" i="23"/>
  <c r="AF8" i="23"/>
  <c r="AG7" i="23"/>
  <c r="U7" i="23"/>
  <c r="U21" i="23"/>
  <c r="AF14" i="23"/>
  <c r="U13" i="23"/>
  <c r="W12" i="23"/>
  <c r="AF7" i="23"/>
  <c r="O22" i="23"/>
  <c r="Q21" i="23"/>
  <c r="L1250" i="24"/>
  <c r="H1250" i="24"/>
  <c r="N1457" i="24"/>
  <c r="T1456" i="24"/>
  <c r="L1453" i="24"/>
  <c r="T1450" i="24"/>
  <c r="H1444" i="24"/>
  <c r="P1441" i="24"/>
  <c r="P1437" i="24"/>
  <c r="P1427" i="24"/>
  <c r="N1422" i="24"/>
  <c r="T1421" i="24"/>
  <c r="R1420" i="24"/>
  <c r="L1416" i="24"/>
  <c r="T1415" i="24"/>
  <c r="L1412" i="24"/>
  <c r="T1409" i="24"/>
  <c r="H1407" i="24"/>
  <c r="N1400" i="24"/>
  <c r="T1399" i="24"/>
  <c r="L1396" i="24"/>
  <c r="T1393" i="24"/>
  <c r="H1391" i="24"/>
  <c r="J1382" i="24"/>
  <c r="H1378" i="24"/>
  <c r="N1370" i="24"/>
  <c r="R1354" i="24"/>
  <c r="R1342" i="24"/>
  <c r="R1338" i="24"/>
  <c r="P1302" i="24"/>
  <c r="L1234" i="24"/>
  <c r="N1234" i="24"/>
  <c r="P1234" i="24"/>
  <c r="R1234" i="24"/>
  <c r="H1061" i="24"/>
  <c r="J1061" i="24"/>
  <c r="N1061" i="24"/>
  <c r="P1061" i="24"/>
  <c r="T1061" i="24"/>
  <c r="H972" i="24"/>
  <c r="N972" i="24"/>
  <c r="P972" i="24"/>
  <c r="R972" i="24"/>
  <c r="H928" i="24"/>
  <c r="N928" i="24"/>
  <c r="P928" i="24"/>
  <c r="R928" i="24"/>
  <c r="H882" i="24"/>
  <c r="J882" i="24"/>
  <c r="L882" i="24"/>
  <c r="N882" i="24"/>
  <c r="P882" i="24"/>
  <c r="R882" i="24"/>
  <c r="H841" i="24"/>
  <c r="J841" i="24"/>
  <c r="N841" i="24"/>
  <c r="P841" i="24"/>
  <c r="H740" i="24"/>
  <c r="J740" i="24"/>
  <c r="L740" i="24"/>
  <c r="N740" i="24"/>
  <c r="P740" i="24"/>
  <c r="R740" i="24"/>
  <c r="P1456" i="24"/>
  <c r="T1455" i="24"/>
  <c r="R1449" i="24"/>
  <c r="N1447" i="24"/>
  <c r="R1445" i="24"/>
  <c r="L1441" i="24"/>
  <c r="L1437" i="24"/>
  <c r="T1434" i="24"/>
  <c r="H1427" i="24"/>
  <c r="P1424" i="24"/>
  <c r="J1422" i="24"/>
  <c r="N1420" i="24"/>
  <c r="H1416" i="24"/>
  <c r="P1415" i="24"/>
  <c r="T1414" i="24"/>
  <c r="H1412" i="24"/>
  <c r="R1410" i="24"/>
  <c r="L1409" i="24"/>
  <c r="H1400" i="24"/>
  <c r="P1399" i="24"/>
  <c r="T1398" i="24"/>
  <c r="H1396" i="24"/>
  <c r="R1394" i="24"/>
  <c r="R1383" i="24"/>
  <c r="P1379" i="24"/>
  <c r="H1377" i="24"/>
  <c r="T1372" i="24"/>
  <c r="H1370" i="24"/>
  <c r="L1369" i="24"/>
  <c r="P1366" i="24"/>
  <c r="H1362" i="24"/>
  <c r="P1358" i="24"/>
  <c r="N1354" i="24"/>
  <c r="H1350" i="24"/>
  <c r="L1348" i="24"/>
  <c r="H1347" i="24"/>
  <c r="R1346" i="24"/>
  <c r="N1342" i="24"/>
  <c r="N1338" i="24"/>
  <c r="H1329" i="24"/>
  <c r="N1321" i="24"/>
  <c r="P1317" i="24"/>
  <c r="N1313" i="24"/>
  <c r="R1309" i="24"/>
  <c r="L1302" i="24"/>
  <c r="T1300" i="24"/>
  <c r="N1296" i="24"/>
  <c r="L1291" i="24"/>
  <c r="H1288" i="24"/>
  <c r="P1284" i="24"/>
  <c r="R1279" i="24"/>
  <c r="P1274" i="24"/>
  <c r="T1272" i="24"/>
  <c r="H1268" i="24"/>
  <c r="R1267" i="24"/>
  <c r="R1263" i="24"/>
  <c r="L1257" i="24"/>
  <c r="J1245" i="24"/>
  <c r="L1245" i="24"/>
  <c r="H1244" i="24"/>
  <c r="N1244" i="24"/>
  <c r="P1244" i="24"/>
  <c r="T1230" i="24"/>
  <c r="J1048" i="24"/>
  <c r="H1048" i="24"/>
  <c r="L1048" i="24"/>
  <c r="N1048" i="24"/>
  <c r="P1048" i="24"/>
  <c r="R1048" i="24"/>
  <c r="P1057" i="24"/>
  <c r="H1057" i="24"/>
  <c r="L1057" i="24"/>
  <c r="N1057" i="24"/>
  <c r="R1057" i="24"/>
  <c r="T1057" i="24"/>
  <c r="L1456" i="24"/>
  <c r="H1452" i="24"/>
  <c r="P1449" i="24"/>
  <c r="L1447" i="24"/>
  <c r="P1445" i="24"/>
  <c r="J1441" i="24"/>
  <c r="R1440" i="24"/>
  <c r="J1437" i="24"/>
  <c r="P1436" i="24"/>
  <c r="T1435" i="24"/>
  <c r="N1434" i="24"/>
  <c r="H1431" i="24"/>
  <c r="R1430" i="24"/>
  <c r="N1424" i="24"/>
  <c r="T1423" i="24"/>
  <c r="L1420" i="24"/>
  <c r="T1419" i="24"/>
  <c r="T1417" i="24"/>
  <c r="L1415" i="24"/>
  <c r="H1411" i="24"/>
  <c r="P1408" i="24"/>
  <c r="J1406" i="24"/>
  <c r="N1404" i="24"/>
  <c r="L1399" i="24"/>
  <c r="H1395" i="24"/>
  <c r="P1392" i="24"/>
  <c r="J1390" i="24"/>
  <c r="N1388" i="24"/>
  <c r="P1383" i="24"/>
  <c r="J1379" i="24"/>
  <c r="N1374" i="24"/>
  <c r="L1372" i="24"/>
  <c r="P1371" i="24"/>
  <c r="N1366" i="24"/>
  <c r="N1358" i="24"/>
  <c r="J1354" i="24"/>
  <c r="R1353" i="24"/>
  <c r="T1352" i="24"/>
  <c r="P1346" i="24"/>
  <c r="L1342" i="24"/>
  <c r="T1341" i="24"/>
  <c r="L1338" i="24"/>
  <c r="T1337" i="24"/>
  <c r="R1330" i="24"/>
  <c r="H1327" i="24"/>
  <c r="R1326" i="24"/>
  <c r="L1321" i="24"/>
  <c r="T1320" i="24"/>
  <c r="N1317" i="24"/>
  <c r="L1313" i="24"/>
  <c r="T1312" i="24"/>
  <c r="P1309" i="24"/>
  <c r="J1302" i="24"/>
  <c r="R1300" i="24"/>
  <c r="L1296" i="24"/>
  <c r="T1295" i="24"/>
  <c r="T1294" i="24"/>
  <c r="N1293" i="24"/>
  <c r="J1291" i="24"/>
  <c r="L1290" i="24"/>
  <c r="P1289" i="24"/>
  <c r="N1284" i="24"/>
  <c r="P1279" i="24"/>
  <c r="L1274" i="24"/>
  <c r="T1273" i="24"/>
  <c r="J1270" i="24"/>
  <c r="P1267" i="24"/>
  <c r="P1263" i="24"/>
  <c r="L1258" i="24"/>
  <c r="N1258" i="24"/>
  <c r="J1257" i="24"/>
  <c r="L1256" i="24"/>
  <c r="L1231" i="24"/>
  <c r="R1230" i="24"/>
  <c r="H1456" i="24"/>
  <c r="R1455" i="24"/>
  <c r="N1449" i="24"/>
  <c r="J1447" i="24"/>
  <c r="N1445" i="24"/>
  <c r="H1441" i="24"/>
  <c r="H1437" i="24"/>
  <c r="J1436" i="24"/>
  <c r="R1435" i="24"/>
  <c r="L1434" i="24"/>
  <c r="T1429" i="24"/>
  <c r="R1423" i="24"/>
  <c r="H1415" i="24"/>
  <c r="R1414" i="24"/>
  <c r="T1403" i="24"/>
  <c r="H1399" i="24"/>
  <c r="R1398" i="24"/>
  <c r="T1387" i="24"/>
  <c r="L1383" i="24"/>
  <c r="H1379" i="24"/>
  <c r="T1373" i="24"/>
  <c r="L1366" i="24"/>
  <c r="L1358" i="24"/>
  <c r="H1354" i="24"/>
  <c r="J1353" i="24"/>
  <c r="R1352" i="24"/>
  <c r="N1346" i="24"/>
  <c r="J1342" i="24"/>
  <c r="P1341" i="24"/>
  <c r="T1340" i="24"/>
  <c r="J1338" i="24"/>
  <c r="R1337" i="24"/>
  <c r="J1321" i="24"/>
  <c r="R1320" i="24"/>
  <c r="L1317" i="24"/>
  <c r="T1316" i="24"/>
  <c r="T1315" i="24"/>
  <c r="J1313" i="24"/>
  <c r="R1312" i="24"/>
  <c r="N1309" i="24"/>
  <c r="H1302" i="24"/>
  <c r="L1300" i="24"/>
  <c r="T1299" i="24"/>
  <c r="J1296" i="24"/>
  <c r="R1295" i="24"/>
  <c r="H1293" i="24"/>
  <c r="H1291" i="24"/>
  <c r="N1289" i="24"/>
  <c r="L1284" i="24"/>
  <c r="N1279" i="24"/>
  <c r="J1274" i="24"/>
  <c r="L1273" i="24"/>
  <c r="P1272" i="24"/>
  <c r="N1267" i="24"/>
  <c r="N1263" i="24"/>
  <c r="H1257" i="24"/>
  <c r="N1246" i="24"/>
  <c r="H1246" i="24"/>
  <c r="J1246" i="24"/>
  <c r="L1246" i="24"/>
  <c r="T1234" i="24"/>
  <c r="N1076" i="24"/>
  <c r="J1076" i="24"/>
  <c r="P1076" i="24"/>
  <c r="H1021" i="24"/>
  <c r="R1021" i="24"/>
  <c r="L1021" i="24"/>
  <c r="J1021" i="24"/>
  <c r="N1021" i="24"/>
  <c r="P1021" i="24"/>
  <c r="N1455" i="24"/>
  <c r="T1454" i="24"/>
  <c r="L1449" i="24"/>
  <c r="L1445" i="24"/>
  <c r="T1444" i="24"/>
  <c r="T1442" i="24"/>
  <c r="L1440" i="24"/>
  <c r="H1436" i="24"/>
  <c r="L1430" i="24"/>
  <c r="H1424" i="24"/>
  <c r="P1423" i="24"/>
  <c r="J1419" i="24"/>
  <c r="R1418" i="24"/>
  <c r="L1417" i="24"/>
  <c r="R1416" i="24"/>
  <c r="N1414" i="24"/>
  <c r="T1413" i="24"/>
  <c r="R1412" i="24"/>
  <c r="J1408" i="24"/>
  <c r="R1407" i="24"/>
  <c r="P1403" i="24"/>
  <c r="T1402" i="24"/>
  <c r="N1401" i="24"/>
  <c r="N1398" i="24"/>
  <c r="T1397" i="24"/>
  <c r="R1396" i="24"/>
  <c r="J1392" i="24"/>
  <c r="R1391" i="24"/>
  <c r="P1387" i="24"/>
  <c r="T1386" i="24"/>
  <c r="N1385" i="24"/>
  <c r="H1383" i="24"/>
  <c r="R1382" i="24"/>
  <c r="P1378" i="24"/>
  <c r="R1365" i="24"/>
  <c r="T1364" i="24"/>
  <c r="R1357" i="24"/>
  <c r="H1353" i="24"/>
  <c r="N1352" i="24"/>
  <c r="T1351" i="24"/>
  <c r="J1346" i="24"/>
  <c r="R1345" i="24"/>
  <c r="L1341" i="24"/>
  <c r="N1340" i="24"/>
  <c r="P1337" i="24"/>
  <c r="T1336" i="24"/>
  <c r="L1320" i="24"/>
  <c r="T1319" i="24"/>
  <c r="L1312" i="24"/>
  <c r="L1309" i="24"/>
  <c r="T1308" i="24"/>
  <c r="P1306" i="24"/>
  <c r="J1300" i="24"/>
  <c r="L1299" i="24"/>
  <c r="J1295" i="24"/>
  <c r="L1289" i="24"/>
  <c r="J1284" i="24"/>
  <c r="L1279" i="24"/>
  <c r="T1278" i="24"/>
  <c r="T1277" i="24"/>
  <c r="N1276" i="24"/>
  <c r="H1274" i="24"/>
  <c r="N1272" i="24"/>
  <c r="J1267" i="24"/>
  <c r="L1263" i="24"/>
  <c r="T1261" i="24"/>
  <c r="T1260" i="24"/>
  <c r="T1250" i="24"/>
  <c r="J1234" i="24"/>
  <c r="R1233" i="24"/>
  <c r="L1455" i="24"/>
  <c r="J1449" i="24"/>
  <c r="J1445" i="24"/>
  <c r="T1443" i="24"/>
  <c r="N1442" i="24"/>
  <c r="L1423" i="24"/>
  <c r="L1414" i="24"/>
  <c r="J1403" i="24"/>
  <c r="L1398" i="24"/>
  <c r="J1387" i="24"/>
  <c r="J1365" i="24"/>
  <c r="L1352" i="24"/>
  <c r="J1337" i="24"/>
  <c r="R1336" i="24"/>
  <c r="T1324" i="24"/>
  <c r="J1320" i="24"/>
  <c r="J1312" i="24"/>
  <c r="J1309" i="24"/>
  <c r="R1308" i="24"/>
  <c r="N1306" i="24"/>
  <c r="J1279" i="24"/>
  <c r="R1278" i="24"/>
  <c r="H1276" i="24"/>
  <c r="L1272" i="24"/>
  <c r="H1267" i="24"/>
  <c r="J1263" i="24"/>
  <c r="R1261" i="24"/>
  <c r="H1234" i="24"/>
  <c r="J1233" i="24"/>
  <c r="P1231" i="24"/>
  <c r="N1231" i="24"/>
  <c r="T1231" i="24"/>
  <c r="H1230" i="24"/>
  <c r="J1230" i="24"/>
  <c r="L1230" i="24"/>
  <c r="P1230" i="24"/>
  <c r="J1086" i="24"/>
  <c r="L1086" i="24"/>
  <c r="P1086" i="24"/>
  <c r="T1086" i="24"/>
  <c r="H1077" i="24"/>
  <c r="J1077" i="24"/>
  <c r="L1077" i="24"/>
  <c r="N1077" i="24"/>
  <c r="P1077" i="24"/>
  <c r="T1077" i="24"/>
  <c r="P1073" i="24"/>
  <c r="H1073" i="24"/>
  <c r="L1073" i="24"/>
  <c r="N1073" i="24"/>
  <c r="R1073" i="24"/>
  <c r="T1073" i="24"/>
  <c r="N1060" i="24"/>
  <c r="J1060" i="24"/>
  <c r="P1060" i="24"/>
  <c r="J1455" i="24"/>
  <c r="T1447" i="24"/>
  <c r="J1444" i="24"/>
  <c r="R1443" i="24"/>
  <c r="L1442" i="24"/>
  <c r="T1438" i="24"/>
  <c r="H1423" i="24"/>
  <c r="R1422" i="24"/>
  <c r="J1414" i="24"/>
  <c r="H1403" i="24"/>
  <c r="P1400" i="24"/>
  <c r="J1398" i="24"/>
  <c r="H1387" i="24"/>
  <c r="H1365" i="24"/>
  <c r="H1337" i="24"/>
  <c r="N1336" i="24"/>
  <c r="N1324" i="24"/>
  <c r="H1320" i="24"/>
  <c r="H1312" i="24"/>
  <c r="L1311" i="24"/>
  <c r="J1308" i="24"/>
  <c r="H1306" i="24"/>
  <c r="T1291" i="24"/>
  <c r="J1278" i="24"/>
  <c r="J1261" i="24"/>
  <c r="T1251" i="24"/>
  <c r="N1250" i="24"/>
  <c r="J1064" i="24"/>
  <c r="H1064" i="24"/>
  <c r="L1064" i="24"/>
  <c r="N1064" i="24"/>
  <c r="P1064" i="24"/>
  <c r="R1064" i="24"/>
  <c r="J1006" i="24"/>
  <c r="P1006" i="24"/>
  <c r="L892" i="24"/>
  <c r="H892" i="24"/>
  <c r="J892" i="24"/>
  <c r="T892" i="24"/>
  <c r="H847" i="24"/>
  <c r="L847" i="24"/>
  <c r="N847" i="24"/>
  <c r="P847" i="24"/>
  <c r="R847" i="24"/>
  <c r="H806" i="24"/>
  <c r="J806" i="24"/>
  <c r="L806" i="24"/>
  <c r="N806" i="24"/>
  <c r="P806" i="24"/>
  <c r="R806" i="24"/>
  <c r="P674" i="24"/>
  <c r="H674" i="24"/>
  <c r="L674" i="24"/>
  <c r="N674" i="24"/>
  <c r="R674" i="24"/>
  <c r="P631" i="24"/>
  <c r="H631" i="24"/>
  <c r="L631" i="24"/>
  <c r="N631" i="24"/>
  <c r="H616" i="24"/>
  <c r="N616" i="24"/>
  <c r="R616" i="24"/>
  <c r="J589" i="24"/>
  <c r="H589" i="24"/>
  <c r="L589" i="24"/>
  <c r="P589" i="24"/>
  <c r="R589" i="24"/>
  <c r="J557" i="24"/>
  <c r="H557" i="24"/>
  <c r="L557" i="24"/>
  <c r="N557" i="24"/>
  <c r="R557" i="24"/>
  <c r="H518" i="24"/>
  <c r="J518" i="24"/>
  <c r="L518" i="24"/>
  <c r="N518" i="24"/>
  <c r="P518" i="24"/>
  <c r="R518" i="24"/>
  <c r="H462" i="24"/>
  <c r="J462" i="24"/>
  <c r="L462" i="24"/>
  <c r="N462" i="24"/>
  <c r="P462" i="24"/>
  <c r="R462" i="24"/>
  <c r="H342" i="24"/>
  <c r="J342" i="24"/>
  <c r="L342" i="24"/>
  <c r="R342" i="24"/>
  <c r="T342" i="24"/>
  <c r="H336" i="24"/>
  <c r="J336" i="24"/>
  <c r="L336" i="24"/>
  <c r="N336" i="24"/>
  <c r="P336" i="24"/>
  <c r="R336" i="24"/>
  <c r="H54" i="24"/>
  <c r="J54" i="24"/>
  <c r="L54" i="24"/>
  <c r="N54" i="24"/>
  <c r="P54" i="24"/>
  <c r="R54" i="24"/>
  <c r="R1104" i="24"/>
  <c r="N1089" i="24"/>
  <c r="N1087" i="24"/>
  <c r="P1080" i="24"/>
  <c r="H1079" i="24"/>
  <c r="H1072" i="24"/>
  <c r="R1071" i="24"/>
  <c r="J1069" i="24"/>
  <c r="H1056" i="24"/>
  <c r="R1055" i="24"/>
  <c r="P1037" i="24"/>
  <c r="L1031" i="24"/>
  <c r="L1023" i="24"/>
  <c r="R997" i="24"/>
  <c r="H997" i="24"/>
  <c r="N997" i="24"/>
  <c r="P997" i="24"/>
  <c r="P994" i="24"/>
  <c r="J994" i="24"/>
  <c r="R994" i="24"/>
  <c r="P986" i="24"/>
  <c r="H986" i="24"/>
  <c r="L986" i="24"/>
  <c r="N986" i="24"/>
  <c r="R986" i="24"/>
  <c r="P924" i="24"/>
  <c r="H924" i="24"/>
  <c r="J924" i="24"/>
  <c r="L924" i="24"/>
  <c r="N924" i="24"/>
  <c r="H896" i="24"/>
  <c r="L896" i="24"/>
  <c r="N896" i="24"/>
  <c r="P896" i="24"/>
  <c r="R896" i="24"/>
  <c r="H864" i="24"/>
  <c r="L864" i="24"/>
  <c r="N864" i="24"/>
  <c r="P864" i="24"/>
  <c r="R864" i="24"/>
  <c r="R859" i="24"/>
  <c r="P859" i="24"/>
  <c r="N797" i="24"/>
  <c r="H797" i="24"/>
  <c r="J797" i="24"/>
  <c r="L797" i="24"/>
  <c r="P797" i="24"/>
  <c r="R797" i="24"/>
  <c r="P1104" i="24"/>
  <c r="T1101" i="24"/>
  <c r="L1089" i="24"/>
  <c r="L1087" i="24"/>
  <c r="N1080" i="24"/>
  <c r="P1071" i="24"/>
  <c r="P1062" i="24"/>
  <c r="P1055" i="24"/>
  <c r="P1046" i="24"/>
  <c r="N1037" i="24"/>
  <c r="T1036" i="24"/>
  <c r="R1032" i="24"/>
  <c r="J1031" i="24"/>
  <c r="J1024" i="24"/>
  <c r="N1024" i="24"/>
  <c r="J1023" i="24"/>
  <c r="N1015" i="24"/>
  <c r="H1015" i="24"/>
  <c r="J1014" i="24"/>
  <c r="P1014" i="24"/>
  <c r="P956" i="24"/>
  <c r="H956" i="24"/>
  <c r="J956" i="24"/>
  <c r="L956" i="24"/>
  <c r="N956" i="24"/>
  <c r="T1257" i="24"/>
  <c r="T1245" i="24"/>
  <c r="J1242" i="24"/>
  <c r="P1239" i="24"/>
  <c r="L1235" i="24"/>
  <c r="T1229" i="24"/>
  <c r="N1104" i="24"/>
  <c r="H1103" i="24"/>
  <c r="P1102" i="24"/>
  <c r="T1098" i="24"/>
  <c r="H1096" i="24"/>
  <c r="R1095" i="24"/>
  <c r="L1093" i="24"/>
  <c r="P1092" i="24"/>
  <c r="H1089" i="24"/>
  <c r="R1088" i="24"/>
  <c r="J1087" i="24"/>
  <c r="L1080" i="24"/>
  <c r="T1076" i="24"/>
  <c r="N1071" i="24"/>
  <c r="L1062" i="24"/>
  <c r="T1060" i="24"/>
  <c r="T1059" i="24"/>
  <c r="N1055" i="24"/>
  <c r="L1046" i="24"/>
  <c r="P1045" i="24"/>
  <c r="R1041" i="24"/>
  <c r="L1037" i="24"/>
  <c r="P1036" i="24"/>
  <c r="P1032" i="24"/>
  <c r="H1031" i="24"/>
  <c r="P1030" i="24"/>
  <c r="T1025" i="24"/>
  <c r="H1023" i="24"/>
  <c r="T1020" i="24"/>
  <c r="N999" i="24"/>
  <c r="H999" i="24"/>
  <c r="L999" i="24"/>
  <c r="P999" i="24"/>
  <c r="T908" i="24"/>
  <c r="H907" i="24"/>
  <c r="P907" i="24"/>
  <c r="R907" i="24"/>
  <c r="T898" i="24"/>
  <c r="H880" i="24"/>
  <c r="L880" i="24"/>
  <c r="N880" i="24"/>
  <c r="P880" i="24"/>
  <c r="R880" i="24"/>
  <c r="R875" i="24"/>
  <c r="P875" i="24"/>
  <c r="T866" i="24"/>
  <c r="H844" i="24"/>
  <c r="J844" i="24"/>
  <c r="L844" i="24"/>
  <c r="N844" i="24"/>
  <c r="P844" i="24"/>
  <c r="R844" i="24"/>
  <c r="N1239" i="24"/>
  <c r="R1229" i="24"/>
  <c r="L1104" i="24"/>
  <c r="P1101" i="24"/>
  <c r="T1100" i="24"/>
  <c r="T1099" i="24"/>
  <c r="J1093" i="24"/>
  <c r="J1092" i="24"/>
  <c r="P1088" i="24"/>
  <c r="T1082" i="24"/>
  <c r="H1080" i="24"/>
  <c r="L1071" i="24"/>
  <c r="L1055" i="24"/>
  <c r="N1045" i="24"/>
  <c r="T1044" i="24"/>
  <c r="T1043" i="24"/>
  <c r="N1041" i="24"/>
  <c r="J1037" i="24"/>
  <c r="J1036" i="24"/>
  <c r="N1032" i="24"/>
  <c r="L1030" i="24"/>
  <c r="R1029" i="24"/>
  <c r="T1026" i="24"/>
  <c r="R1025" i="24"/>
  <c r="T1024" i="24"/>
  <c r="L1017" i="24"/>
  <c r="H1017" i="24"/>
  <c r="H1013" i="24"/>
  <c r="J1013" i="24"/>
  <c r="P1013" i="24"/>
  <c r="T1006" i="24"/>
  <c r="H990" i="24"/>
  <c r="J990" i="24"/>
  <c r="L990" i="24"/>
  <c r="N990" i="24"/>
  <c r="R990" i="24"/>
  <c r="T919" i="24"/>
  <c r="T914" i="24"/>
  <c r="H861" i="24"/>
  <c r="J861" i="24"/>
  <c r="L861" i="24"/>
  <c r="N861" i="24"/>
  <c r="P861" i="24"/>
  <c r="R861" i="24"/>
  <c r="H849" i="24"/>
  <c r="J849" i="24"/>
  <c r="L849" i="24"/>
  <c r="N849" i="24"/>
  <c r="P849" i="24"/>
  <c r="R849" i="24"/>
  <c r="T831" i="24"/>
  <c r="L1239" i="24"/>
  <c r="T1237" i="24"/>
  <c r="P1229" i="24"/>
  <c r="J1104" i="24"/>
  <c r="N1101" i="24"/>
  <c r="P1100" i="24"/>
  <c r="N1097" i="24"/>
  <c r="N1095" i="24"/>
  <c r="J1071" i="24"/>
  <c r="J1055" i="24"/>
  <c r="T1050" i="24"/>
  <c r="L1045" i="24"/>
  <c r="P1044" i="24"/>
  <c r="L1041" i="24"/>
  <c r="L1032" i="24"/>
  <c r="N1025" i="24"/>
  <c r="J1022" i="24"/>
  <c r="L1022" i="24"/>
  <c r="N908" i="24"/>
  <c r="H908" i="24"/>
  <c r="J908" i="24"/>
  <c r="L908" i="24"/>
  <c r="H902" i="24"/>
  <c r="R902" i="24"/>
  <c r="H898" i="24"/>
  <c r="J898" i="24"/>
  <c r="L898" i="24"/>
  <c r="N898" i="24"/>
  <c r="P898" i="24"/>
  <c r="R898" i="24"/>
  <c r="T882" i="24"/>
  <c r="H866" i="24"/>
  <c r="J866" i="24"/>
  <c r="L866" i="24"/>
  <c r="N866" i="24"/>
  <c r="P866" i="24"/>
  <c r="R866" i="24"/>
  <c r="T740" i="24"/>
  <c r="T1233" i="24"/>
  <c r="T1232" i="24"/>
  <c r="L1229" i="24"/>
  <c r="J1101" i="24"/>
  <c r="J1100" i="24"/>
  <c r="L1097" i="24"/>
  <c r="N1085" i="24"/>
  <c r="T1083" i="24"/>
  <c r="J1045" i="24"/>
  <c r="J1044" i="24"/>
  <c r="H1041" i="24"/>
  <c r="H1032" i="24"/>
  <c r="T1027" i="24"/>
  <c r="H1025" i="24"/>
  <c r="T1023" i="24"/>
  <c r="N1020" i="24"/>
  <c r="P1020" i="24"/>
  <c r="L1006" i="24"/>
  <c r="H919" i="24"/>
  <c r="J919" i="24"/>
  <c r="L919" i="24"/>
  <c r="N919" i="24"/>
  <c r="P919" i="24"/>
  <c r="R919" i="24"/>
  <c r="H914" i="24"/>
  <c r="J914" i="24"/>
  <c r="L914" i="24"/>
  <c r="N914" i="24"/>
  <c r="P914" i="24"/>
  <c r="R914" i="24"/>
  <c r="H891" i="24"/>
  <c r="P891" i="24"/>
  <c r="R891" i="24"/>
  <c r="H877" i="24"/>
  <c r="J877" i="24"/>
  <c r="L877" i="24"/>
  <c r="N877" i="24"/>
  <c r="P877" i="24"/>
  <c r="R877" i="24"/>
  <c r="H831" i="24"/>
  <c r="J831" i="24"/>
  <c r="L831" i="24"/>
  <c r="N831" i="24"/>
  <c r="P831" i="24"/>
  <c r="R831" i="24"/>
  <c r="J828" i="24"/>
  <c r="L828" i="24"/>
  <c r="P828" i="24"/>
  <c r="T806" i="24"/>
  <c r="N786" i="24"/>
  <c r="P786" i="24"/>
  <c r="T786" i="24"/>
  <c r="H726" i="24"/>
  <c r="R726" i="24"/>
  <c r="J1005" i="24"/>
  <c r="H1004" i="24"/>
  <c r="L1000" i="24"/>
  <c r="T999" i="24"/>
  <c r="J996" i="24"/>
  <c r="T980" i="24"/>
  <c r="R979" i="24"/>
  <c r="L976" i="24"/>
  <c r="T975" i="24"/>
  <c r="R968" i="24"/>
  <c r="H962" i="24"/>
  <c r="L961" i="24"/>
  <c r="P959" i="24"/>
  <c r="P955" i="24"/>
  <c r="P954" i="24"/>
  <c r="R949" i="24"/>
  <c r="H946" i="24"/>
  <c r="P944" i="24"/>
  <c r="J940" i="24"/>
  <c r="P939" i="24"/>
  <c r="P938" i="24"/>
  <c r="H935" i="24"/>
  <c r="P933" i="24"/>
  <c r="H930" i="24"/>
  <c r="P927" i="24"/>
  <c r="T925" i="24"/>
  <c r="J922" i="24"/>
  <c r="R920" i="24"/>
  <c r="L917" i="24"/>
  <c r="T909" i="24"/>
  <c r="H903" i="24"/>
  <c r="N901" i="24"/>
  <c r="P895" i="24"/>
  <c r="R888" i="24"/>
  <c r="H887" i="24"/>
  <c r="R886" i="24"/>
  <c r="P879" i="24"/>
  <c r="H876" i="24"/>
  <c r="H871" i="24"/>
  <c r="R870" i="24"/>
  <c r="P863" i="24"/>
  <c r="H860" i="24"/>
  <c r="H854" i="24"/>
  <c r="R853" i="24"/>
  <c r="P846" i="24"/>
  <c r="J840" i="24"/>
  <c r="H834" i="24"/>
  <c r="T832" i="24"/>
  <c r="P830" i="24"/>
  <c r="N820" i="24"/>
  <c r="T819" i="24"/>
  <c r="R814" i="24"/>
  <c r="J813" i="24"/>
  <c r="P796" i="24"/>
  <c r="T795" i="24"/>
  <c r="H793" i="24"/>
  <c r="R791" i="24"/>
  <c r="L789" i="24"/>
  <c r="J785" i="24"/>
  <c r="L783" i="24"/>
  <c r="R782" i="24"/>
  <c r="H781" i="24"/>
  <c r="R780" i="24"/>
  <c r="H776" i="24"/>
  <c r="R775" i="24"/>
  <c r="L774" i="24"/>
  <c r="P772" i="24"/>
  <c r="N771" i="24"/>
  <c r="N769" i="24"/>
  <c r="L767" i="24"/>
  <c r="L760" i="24"/>
  <c r="L758" i="24"/>
  <c r="H748" i="24"/>
  <c r="R747" i="24"/>
  <c r="J746" i="24"/>
  <c r="N743" i="24"/>
  <c r="T742" i="24"/>
  <c r="R741" i="24"/>
  <c r="P739" i="24"/>
  <c r="T735" i="24"/>
  <c r="H498" i="24"/>
  <c r="P498" i="24"/>
  <c r="H1000" i="24"/>
  <c r="T986" i="24"/>
  <c r="H976" i="24"/>
  <c r="R970" i="24"/>
  <c r="L959" i="24"/>
  <c r="L954" i="24"/>
  <c r="T953" i="24"/>
  <c r="L938" i="24"/>
  <c r="T937" i="24"/>
  <c r="L933" i="24"/>
  <c r="N932" i="24"/>
  <c r="L927" i="24"/>
  <c r="T926" i="24"/>
  <c r="P925" i="24"/>
  <c r="N920" i="24"/>
  <c r="P909" i="24"/>
  <c r="L895" i="24"/>
  <c r="L879" i="24"/>
  <c r="T878" i="24"/>
  <c r="T877" i="24"/>
  <c r="L863" i="24"/>
  <c r="T862" i="24"/>
  <c r="T861" i="24"/>
  <c r="L846" i="24"/>
  <c r="T845" i="24"/>
  <c r="T844" i="24"/>
  <c r="N814" i="24"/>
  <c r="P812" i="24"/>
  <c r="T811" i="24"/>
  <c r="P801" i="24"/>
  <c r="N782" i="24"/>
  <c r="N780" i="24"/>
  <c r="P779" i="24"/>
  <c r="R777" i="24"/>
  <c r="N775" i="24"/>
  <c r="T761" i="24"/>
  <c r="R759" i="24"/>
  <c r="N732" i="24"/>
  <c r="H732" i="24"/>
  <c r="L705" i="24"/>
  <c r="N705" i="24"/>
  <c r="P705" i="24"/>
  <c r="R705" i="24"/>
  <c r="J705" i="24"/>
  <c r="R545" i="24"/>
  <c r="J545" i="24"/>
  <c r="N545" i="24"/>
  <c r="P545" i="24"/>
  <c r="T545" i="24"/>
  <c r="T997" i="24"/>
  <c r="T991" i="24"/>
  <c r="R983" i="24"/>
  <c r="J959" i="24"/>
  <c r="T957" i="24"/>
  <c r="J954" i="24"/>
  <c r="L953" i="24"/>
  <c r="T947" i="24"/>
  <c r="J938" i="24"/>
  <c r="L932" i="24"/>
  <c r="T931" i="24"/>
  <c r="J927" i="24"/>
  <c r="N925" i="24"/>
  <c r="N909" i="24"/>
  <c r="R903" i="24"/>
  <c r="T896" i="24"/>
  <c r="J895" i="24"/>
  <c r="R887" i="24"/>
  <c r="J884" i="24"/>
  <c r="T880" i="24"/>
  <c r="J879" i="24"/>
  <c r="R871" i="24"/>
  <c r="J868" i="24"/>
  <c r="T864" i="24"/>
  <c r="J863" i="24"/>
  <c r="R854" i="24"/>
  <c r="J851" i="24"/>
  <c r="T847" i="24"/>
  <c r="J846" i="24"/>
  <c r="T841" i="24"/>
  <c r="P829" i="24"/>
  <c r="J825" i="24"/>
  <c r="L814" i="24"/>
  <c r="L812" i="24"/>
  <c r="T810" i="24"/>
  <c r="N801" i="24"/>
  <c r="L782" i="24"/>
  <c r="L780" i="24"/>
  <c r="N779" i="24"/>
  <c r="N777" i="24"/>
  <c r="L775" i="24"/>
  <c r="P766" i="24"/>
  <c r="T765" i="24"/>
  <c r="P764" i="24"/>
  <c r="R761" i="24"/>
  <c r="P759" i="24"/>
  <c r="R748" i="24"/>
  <c r="J747" i="24"/>
  <c r="J735" i="24"/>
  <c r="R734" i="24"/>
  <c r="R730" i="24"/>
  <c r="R727" i="24"/>
  <c r="H727" i="24"/>
  <c r="J727" i="24"/>
  <c r="N715" i="24"/>
  <c r="L713" i="24"/>
  <c r="T696" i="24"/>
  <c r="H592" i="24"/>
  <c r="N592" i="24"/>
  <c r="R592" i="24"/>
  <c r="L983" i="24"/>
  <c r="P982" i="24"/>
  <c r="T972" i="24"/>
  <c r="H959" i="24"/>
  <c r="P957" i="24"/>
  <c r="H954" i="24"/>
  <c r="R947" i="24"/>
  <c r="H938" i="24"/>
  <c r="J932" i="24"/>
  <c r="T928" i="24"/>
  <c r="H927" i="24"/>
  <c r="L925" i="24"/>
  <c r="L909" i="24"/>
  <c r="P903" i="24"/>
  <c r="H895" i="24"/>
  <c r="P887" i="24"/>
  <c r="H884" i="24"/>
  <c r="H879" i="24"/>
  <c r="R878" i="24"/>
  <c r="P871" i="24"/>
  <c r="H868" i="24"/>
  <c r="H863" i="24"/>
  <c r="R862" i="24"/>
  <c r="P854" i="24"/>
  <c r="H851" i="24"/>
  <c r="H846" i="24"/>
  <c r="R845" i="24"/>
  <c r="T828" i="24"/>
  <c r="J814" i="24"/>
  <c r="J812" i="24"/>
  <c r="L811" i="24"/>
  <c r="P810" i="24"/>
  <c r="T803" i="24"/>
  <c r="J801" i="24"/>
  <c r="J800" i="24"/>
  <c r="T793" i="24"/>
  <c r="J782" i="24"/>
  <c r="J780" i="24"/>
  <c r="J779" i="24"/>
  <c r="L777" i="24"/>
  <c r="R776" i="24"/>
  <c r="J775" i="24"/>
  <c r="L766" i="24"/>
  <c r="T762" i="24"/>
  <c r="N761" i="24"/>
  <c r="L759" i="24"/>
  <c r="P748" i="24"/>
  <c r="H747" i="24"/>
  <c r="R746" i="24"/>
  <c r="T737" i="24"/>
  <c r="H735" i="24"/>
  <c r="L730" i="24"/>
  <c r="T711" i="24"/>
  <c r="P690" i="24"/>
  <c r="H690" i="24"/>
  <c r="L690" i="24"/>
  <c r="N690" i="24"/>
  <c r="R690" i="24"/>
  <c r="N657" i="24"/>
  <c r="J657" i="24"/>
  <c r="R657" i="24"/>
  <c r="P622" i="24"/>
  <c r="H622" i="24"/>
  <c r="J622" i="24"/>
  <c r="L622" i="24"/>
  <c r="N622" i="24"/>
  <c r="R622" i="24"/>
  <c r="T569" i="24"/>
  <c r="H554" i="24"/>
  <c r="P554" i="24"/>
  <c r="T524" i="24"/>
  <c r="J511" i="24"/>
  <c r="H511" i="24"/>
  <c r="L511" i="24"/>
  <c r="N511" i="24"/>
  <c r="P511" i="24"/>
  <c r="R511" i="24"/>
  <c r="J1012" i="24"/>
  <c r="L1008" i="24"/>
  <c r="P1005" i="24"/>
  <c r="L1001" i="24"/>
  <c r="R1000" i="24"/>
  <c r="L998" i="24"/>
  <c r="J988" i="24"/>
  <c r="R978" i="24"/>
  <c r="R977" i="24"/>
  <c r="R976" i="24"/>
  <c r="T973" i="24"/>
  <c r="J964" i="24"/>
  <c r="H948" i="24"/>
  <c r="H932" i="24"/>
  <c r="T918" i="24"/>
  <c r="R917" i="24"/>
  <c r="T913" i="24"/>
  <c r="P912" i="24"/>
  <c r="J909" i="24"/>
  <c r="T907" i="24"/>
  <c r="T901" i="24"/>
  <c r="T897" i="24"/>
  <c r="T891" i="24"/>
  <c r="T881" i="24"/>
  <c r="T865" i="24"/>
  <c r="T848" i="24"/>
  <c r="T840" i="24"/>
  <c r="L829" i="24"/>
  <c r="T827" i="24"/>
  <c r="L821" i="24"/>
  <c r="R813" i="24"/>
  <c r="J809" i="24"/>
  <c r="L804" i="24"/>
  <c r="H801" i="24"/>
  <c r="P793" i="24"/>
  <c r="T785" i="24"/>
  <c r="T783" i="24"/>
  <c r="R781" i="24"/>
  <c r="H779" i="24"/>
  <c r="P776" i="24"/>
  <c r="J766" i="24"/>
  <c r="J763" i="24"/>
  <c r="L761" i="24"/>
  <c r="H759" i="24"/>
  <c r="R758" i="24"/>
  <c r="N748" i="24"/>
  <c r="P746" i="24"/>
  <c r="L738" i="24"/>
  <c r="R732" i="24"/>
  <c r="H717" i="24"/>
  <c r="R717" i="24"/>
  <c r="R709" i="24"/>
  <c r="J709" i="24"/>
  <c r="H634" i="24"/>
  <c r="J634" i="24"/>
  <c r="L634" i="24"/>
  <c r="N634" i="24"/>
  <c r="P634" i="24"/>
  <c r="R634" i="24"/>
  <c r="P598" i="24"/>
  <c r="H598" i="24"/>
  <c r="J598" i="24"/>
  <c r="L598" i="24"/>
  <c r="N598" i="24"/>
  <c r="R598" i="24"/>
  <c r="T902" i="24"/>
  <c r="T875" i="24"/>
  <c r="T859" i="24"/>
  <c r="N746" i="24"/>
  <c r="T744" i="24"/>
  <c r="P732" i="24"/>
  <c r="H715" i="24"/>
  <c r="L715" i="24"/>
  <c r="P715" i="24"/>
  <c r="J713" i="24"/>
  <c r="P713" i="24"/>
  <c r="R713" i="24"/>
  <c r="H696" i="24"/>
  <c r="J696" i="24"/>
  <c r="L696" i="24"/>
  <c r="N696" i="24"/>
  <c r="R696" i="24"/>
  <c r="H569" i="24"/>
  <c r="J569" i="24"/>
  <c r="N569" i="24"/>
  <c r="P569" i="24"/>
  <c r="R569" i="24"/>
  <c r="R529" i="24"/>
  <c r="J529" i="24"/>
  <c r="N529" i="24"/>
  <c r="P529" i="24"/>
  <c r="T529" i="24"/>
  <c r="R524" i="24"/>
  <c r="J524" i="24"/>
  <c r="L524" i="24"/>
  <c r="P524" i="24"/>
  <c r="R996" i="24"/>
  <c r="T990" i="24"/>
  <c r="T949" i="24"/>
  <c r="T812" i="24"/>
  <c r="T784" i="24"/>
  <c r="H730" i="24"/>
  <c r="N730" i="24"/>
  <c r="P730" i="24"/>
  <c r="T726" i="24"/>
  <c r="T674" i="24"/>
  <c r="T557" i="24"/>
  <c r="T518" i="24"/>
  <c r="N722" i="24"/>
  <c r="T721" i="24"/>
  <c r="H719" i="24"/>
  <c r="P712" i="24"/>
  <c r="L707" i="24"/>
  <c r="R706" i="24"/>
  <c r="T701" i="24"/>
  <c r="N697" i="24"/>
  <c r="P689" i="24"/>
  <c r="J688" i="24"/>
  <c r="J685" i="24"/>
  <c r="L683" i="24"/>
  <c r="H681" i="24"/>
  <c r="R680" i="24"/>
  <c r="P673" i="24"/>
  <c r="J672" i="24"/>
  <c r="P670" i="24"/>
  <c r="N669" i="24"/>
  <c r="R665" i="24"/>
  <c r="T663" i="24"/>
  <c r="J661" i="24"/>
  <c r="P659" i="24"/>
  <c r="H656" i="24"/>
  <c r="R654" i="24"/>
  <c r="L652" i="24"/>
  <c r="L646" i="24"/>
  <c r="T645" i="24"/>
  <c r="J644" i="24"/>
  <c r="R642" i="24"/>
  <c r="T640" i="24"/>
  <c r="N639" i="24"/>
  <c r="H637" i="24"/>
  <c r="R636" i="24"/>
  <c r="L628" i="24"/>
  <c r="R626" i="24"/>
  <c r="T624" i="24"/>
  <c r="L621" i="24"/>
  <c r="L618" i="24"/>
  <c r="H615" i="24"/>
  <c r="R614" i="24"/>
  <c r="L606" i="24"/>
  <c r="T605" i="24"/>
  <c r="J604" i="24"/>
  <c r="P603" i="24"/>
  <c r="R602" i="24"/>
  <c r="T600" i="24"/>
  <c r="T599" i="24"/>
  <c r="L597" i="24"/>
  <c r="L594" i="24"/>
  <c r="L591" i="24"/>
  <c r="P588" i="24"/>
  <c r="L582" i="24"/>
  <c r="T581" i="24"/>
  <c r="J580" i="24"/>
  <c r="P579" i="24"/>
  <c r="R578" i="24"/>
  <c r="R576" i="24"/>
  <c r="N575" i="24"/>
  <c r="H572" i="24"/>
  <c r="R571" i="24"/>
  <c r="L565" i="24"/>
  <c r="L563" i="24"/>
  <c r="T562" i="24"/>
  <c r="P556" i="24"/>
  <c r="H555" i="24"/>
  <c r="N553" i="24"/>
  <c r="T552" i="24"/>
  <c r="N551" i="24"/>
  <c r="L550" i="24"/>
  <c r="L548" i="24"/>
  <c r="L541" i="24"/>
  <c r="L539" i="24"/>
  <c r="T538" i="24"/>
  <c r="R535" i="24"/>
  <c r="N534" i="24"/>
  <c r="L532" i="24"/>
  <c r="H528" i="24"/>
  <c r="R527" i="24"/>
  <c r="J526" i="24"/>
  <c r="N519" i="24"/>
  <c r="P510" i="24"/>
  <c r="H509" i="24"/>
  <c r="P508" i="24"/>
  <c r="N505" i="24"/>
  <c r="L502" i="24"/>
  <c r="J500" i="24"/>
  <c r="J499" i="24"/>
  <c r="H497" i="24"/>
  <c r="H494" i="24"/>
  <c r="R493" i="24"/>
  <c r="P489" i="24"/>
  <c r="N489" i="24"/>
  <c r="J487" i="24"/>
  <c r="R487" i="24"/>
  <c r="H302" i="24"/>
  <c r="J302" i="24"/>
  <c r="L302" i="24"/>
  <c r="R302" i="24"/>
  <c r="T302" i="24"/>
  <c r="L291" i="24"/>
  <c r="H291" i="24"/>
  <c r="J291" i="24"/>
  <c r="N291" i="24"/>
  <c r="P291" i="24"/>
  <c r="H275" i="24"/>
  <c r="J275" i="24"/>
  <c r="N275" i="24"/>
  <c r="P275" i="24"/>
  <c r="T275" i="24"/>
  <c r="T259" i="24"/>
  <c r="N706" i="24"/>
  <c r="N701" i="24"/>
  <c r="P693" i="24"/>
  <c r="R691" i="24"/>
  <c r="L689" i="24"/>
  <c r="L680" i="24"/>
  <c r="P677" i="24"/>
  <c r="R675" i="24"/>
  <c r="L673" i="24"/>
  <c r="N665" i="24"/>
  <c r="N663" i="24"/>
  <c r="L654" i="24"/>
  <c r="P650" i="24"/>
  <c r="P645" i="24"/>
  <c r="N636" i="24"/>
  <c r="N626" i="24"/>
  <c r="L614" i="24"/>
  <c r="T608" i="24"/>
  <c r="P605" i="24"/>
  <c r="N602" i="24"/>
  <c r="N590" i="24"/>
  <c r="L588" i="24"/>
  <c r="T584" i="24"/>
  <c r="P581" i="24"/>
  <c r="H575" i="24"/>
  <c r="N571" i="24"/>
  <c r="H565" i="24"/>
  <c r="R564" i="24"/>
  <c r="H563" i="24"/>
  <c r="P561" i="24"/>
  <c r="N558" i="24"/>
  <c r="J553" i="24"/>
  <c r="N549" i="24"/>
  <c r="P540" i="24"/>
  <c r="H539" i="24"/>
  <c r="H534" i="24"/>
  <c r="R533" i="24"/>
  <c r="N527" i="24"/>
  <c r="P525" i="24"/>
  <c r="H519" i="24"/>
  <c r="L510" i="24"/>
  <c r="J508" i="24"/>
  <c r="J507" i="24"/>
  <c r="H505" i="24"/>
  <c r="P503" i="24"/>
  <c r="H502" i="24"/>
  <c r="P447" i="24"/>
  <c r="H447" i="24"/>
  <c r="J447" i="24"/>
  <c r="N447" i="24"/>
  <c r="R447" i="24"/>
  <c r="R259" i="24"/>
  <c r="J259" i="24"/>
  <c r="L259" i="24"/>
  <c r="N259" i="24"/>
  <c r="P259" i="24"/>
  <c r="J614" i="24"/>
  <c r="T589" i="24"/>
  <c r="J588" i="24"/>
  <c r="R584" i="24"/>
  <c r="L525" i="24"/>
  <c r="P516" i="24"/>
  <c r="T513" i="24"/>
  <c r="N503" i="24"/>
  <c r="R494" i="24"/>
  <c r="J493" i="24"/>
  <c r="J485" i="24"/>
  <c r="P484" i="24"/>
  <c r="L467" i="24"/>
  <c r="J467" i="24"/>
  <c r="H285" i="24"/>
  <c r="J285" i="24"/>
  <c r="L285" i="24"/>
  <c r="R285" i="24"/>
  <c r="T285" i="24"/>
  <c r="T719" i="24"/>
  <c r="T717" i="24"/>
  <c r="H706" i="24"/>
  <c r="T703" i="24"/>
  <c r="H701" i="24"/>
  <c r="J693" i="24"/>
  <c r="L691" i="24"/>
  <c r="R688" i="24"/>
  <c r="P681" i="24"/>
  <c r="H680" i="24"/>
  <c r="J679" i="24"/>
  <c r="J677" i="24"/>
  <c r="L675" i="24"/>
  <c r="R672" i="24"/>
  <c r="H665" i="24"/>
  <c r="J663" i="24"/>
  <c r="R661" i="24"/>
  <c r="H654" i="24"/>
  <c r="P653" i="24"/>
  <c r="L650" i="24"/>
  <c r="H645" i="24"/>
  <c r="R644" i="24"/>
  <c r="T637" i="24"/>
  <c r="J636" i="24"/>
  <c r="T631" i="24"/>
  <c r="L629" i="24"/>
  <c r="J626" i="24"/>
  <c r="T619" i="24"/>
  <c r="H614" i="24"/>
  <c r="T609" i="24"/>
  <c r="N608" i="24"/>
  <c r="H605" i="24"/>
  <c r="R604" i="24"/>
  <c r="J602" i="24"/>
  <c r="T595" i="24"/>
  <c r="J590" i="24"/>
  <c r="H588" i="24"/>
  <c r="T585" i="24"/>
  <c r="N584" i="24"/>
  <c r="H581" i="24"/>
  <c r="R580" i="24"/>
  <c r="J571" i="24"/>
  <c r="P570" i="24"/>
  <c r="R567" i="24"/>
  <c r="L564" i="24"/>
  <c r="L561" i="24"/>
  <c r="H558" i="24"/>
  <c r="J549" i="24"/>
  <c r="T546" i="24"/>
  <c r="R543" i="24"/>
  <c r="T541" i="24"/>
  <c r="L540" i="24"/>
  <c r="L533" i="24"/>
  <c r="T530" i="24"/>
  <c r="H527" i="24"/>
  <c r="J525" i="24"/>
  <c r="L516" i="24"/>
  <c r="T514" i="24"/>
  <c r="N513" i="24"/>
  <c r="L503" i="24"/>
  <c r="P494" i="24"/>
  <c r="H493" i="24"/>
  <c r="T490" i="24"/>
  <c r="J455" i="24"/>
  <c r="H455" i="24"/>
  <c r="L455" i="24"/>
  <c r="N455" i="24"/>
  <c r="P455" i="24"/>
  <c r="R455" i="24"/>
  <c r="L255" i="24"/>
  <c r="J255" i="24"/>
  <c r="N725" i="24"/>
  <c r="L723" i="24"/>
  <c r="P719" i="24"/>
  <c r="T709" i="24"/>
  <c r="T707" i="24"/>
  <c r="T695" i="24"/>
  <c r="H693" i="24"/>
  <c r="P688" i="24"/>
  <c r="T685" i="24"/>
  <c r="T683" i="24"/>
  <c r="H677" i="24"/>
  <c r="P672" i="24"/>
  <c r="H663" i="24"/>
  <c r="P661" i="24"/>
  <c r="T657" i="24"/>
  <c r="T656" i="24"/>
  <c r="H653" i="24"/>
  <c r="J650" i="24"/>
  <c r="N648" i="24"/>
  <c r="P644" i="24"/>
  <c r="R637" i="24"/>
  <c r="T633" i="24"/>
  <c r="R632" i="24"/>
  <c r="H629" i="24"/>
  <c r="T621" i="24"/>
  <c r="R618" i="24"/>
  <c r="T616" i="24"/>
  <c r="T615" i="24"/>
  <c r="L613" i="24"/>
  <c r="L610" i="24"/>
  <c r="P604" i="24"/>
  <c r="T597" i="24"/>
  <c r="P595" i="24"/>
  <c r="R594" i="24"/>
  <c r="T592" i="24"/>
  <c r="T591" i="24"/>
  <c r="H590" i="24"/>
  <c r="P580" i="24"/>
  <c r="R572" i="24"/>
  <c r="T568" i="24"/>
  <c r="N567" i="24"/>
  <c r="H564" i="24"/>
  <c r="J561" i="24"/>
  <c r="H549" i="24"/>
  <c r="R548" i="24"/>
  <c r="P546" i="24"/>
  <c r="T544" i="24"/>
  <c r="N543" i="24"/>
  <c r="H540" i="24"/>
  <c r="H533" i="24"/>
  <c r="R532" i="24"/>
  <c r="P530" i="24"/>
  <c r="T528" i="24"/>
  <c r="H525" i="24"/>
  <c r="R520" i="24"/>
  <c r="J516" i="24"/>
  <c r="J513" i="24"/>
  <c r="P509" i="24"/>
  <c r="H503" i="24"/>
  <c r="R502" i="24"/>
  <c r="T497" i="24"/>
  <c r="P490" i="24"/>
  <c r="R468" i="24"/>
  <c r="J468" i="24"/>
  <c r="L468" i="24"/>
  <c r="P468" i="24"/>
  <c r="T423" i="24"/>
  <c r="L308" i="24"/>
  <c r="H308" i="24"/>
  <c r="J308" i="24"/>
  <c r="N308" i="24"/>
  <c r="P308" i="24"/>
  <c r="H237" i="24"/>
  <c r="J237" i="24"/>
  <c r="L237" i="24"/>
  <c r="N237" i="24"/>
  <c r="P237" i="24"/>
  <c r="R237" i="24"/>
  <c r="N688" i="24"/>
  <c r="P685" i="24"/>
  <c r="N672" i="24"/>
  <c r="N661" i="24"/>
  <c r="N644" i="24"/>
  <c r="R621" i="24"/>
  <c r="P618" i="24"/>
  <c r="N604" i="24"/>
  <c r="R597" i="24"/>
  <c r="P594" i="24"/>
  <c r="P591" i="24"/>
  <c r="N580" i="24"/>
  <c r="T554" i="24"/>
  <c r="T550" i="24"/>
  <c r="P548" i="24"/>
  <c r="R541" i="24"/>
  <c r="P532" i="24"/>
  <c r="P500" i="24"/>
  <c r="T498" i="24"/>
  <c r="N485" i="24"/>
  <c r="L485" i="24"/>
  <c r="R485" i="24"/>
  <c r="R484" i="24"/>
  <c r="J484" i="24"/>
  <c r="J429" i="24"/>
  <c r="L429" i="24"/>
  <c r="N429" i="24"/>
  <c r="R429" i="24"/>
  <c r="H318" i="24"/>
  <c r="J318" i="24"/>
  <c r="L318" i="24"/>
  <c r="R318" i="24"/>
  <c r="T318" i="24"/>
  <c r="T291" i="24"/>
  <c r="T687" i="24"/>
  <c r="N685" i="24"/>
  <c r="T671" i="24"/>
  <c r="T660" i="24"/>
  <c r="T659" i="24"/>
  <c r="P621" i="24"/>
  <c r="N618" i="24"/>
  <c r="L615" i="24"/>
  <c r="P597" i="24"/>
  <c r="N594" i="24"/>
  <c r="N591" i="24"/>
  <c r="T576" i="24"/>
  <c r="N550" i="24"/>
  <c r="N548" i="24"/>
  <c r="N541" i="24"/>
  <c r="T462" i="24"/>
  <c r="L423" i="24"/>
  <c r="H423" i="24"/>
  <c r="J423" i="24"/>
  <c r="N423" i="24"/>
  <c r="P423" i="24"/>
  <c r="T336" i="24"/>
  <c r="N228" i="24"/>
  <c r="H228" i="24"/>
  <c r="J228" i="24"/>
  <c r="L228" i="24"/>
  <c r="P228" i="24"/>
  <c r="R228" i="24"/>
  <c r="R224" i="24"/>
  <c r="J224" i="24"/>
  <c r="N224" i="24"/>
  <c r="P224" i="24"/>
  <c r="H479" i="24"/>
  <c r="R478" i="24"/>
  <c r="J477" i="24"/>
  <c r="P476" i="24"/>
  <c r="T474" i="24"/>
  <c r="R473" i="24"/>
  <c r="L470" i="24"/>
  <c r="N463" i="24"/>
  <c r="P461" i="24"/>
  <c r="P454" i="24"/>
  <c r="H453" i="24"/>
  <c r="P452" i="24"/>
  <c r="T450" i="24"/>
  <c r="R449" i="24"/>
  <c r="L446" i="24"/>
  <c r="T445" i="24"/>
  <c r="H444" i="24"/>
  <c r="R443" i="24"/>
  <c r="P439" i="24"/>
  <c r="L437" i="24"/>
  <c r="J435" i="24"/>
  <c r="L428" i="24"/>
  <c r="J426" i="24"/>
  <c r="J344" i="24"/>
  <c r="J340" i="24"/>
  <c r="P339" i="24"/>
  <c r="T338" i="24"/>
  <c r="J332" i="24"/>
  <c r="L327" i="24"/>
  <c r="H324" i="24"/>
  <c r="J320" i="24"/>
  <c r="L317" i="24"/>
  <c r="T314" i="24"/>
  <c r="J311" i="24"/>
  <c r="J304" i="24"/>
  <c r="L301" i="24"/>
  <c r="T297" i="24"/>
  <c r="R295" i="24"/>
  <c r="J294" i="24"/>
  <c r="J287" i="24"/>
  <c r="L284" i="24"/>
  <c r="T281" i="24"/>
  <c r="R279" i="24"/>
  <c r="J278" i="24"/>
  <c r="J271" i="24"/>
  <c r="J269" i="24"/>
  <c r="P268" i="24"/>
  <c r="T265" i="24"/>
  <c r="R263" i="24"/>
  <c r="J262" i="24"/>
  <c r="J257" i="24"/>
  <c r="J256" i="24"/>
  <c r="L253" i="24"/>
  <c r="L250" i="24"/>
  <c r="P236" i="24"/>
  <c r="J234" i="24"/>
  <c r="P233" i="24"/>
  <c r="P232" i="24"/>
  <c r="J231" i="24"/>
  <c r="P227" i="24"/>
  <c r="J220" i="24"/>
  <c r="H197" i="24"/>
  <c r="P197" i="24"/>
  <c r="J197" i="24"/>
  <c r="L197" i="24"/>
  <c r="T135" i="24"/>
  <c r="T124" i="24"/>
  <c r="H113" i="24"/>
  <c r="R113" i="24"/>
  <c r="T484" i="24"/>
  <c r="N478" i="24"/>
  <c r="J476" i="24"/>
  <c r="J475" i="24"/>
  <c r="J473" i="24"/>
  <c r="P471" i="24"/>
  <c r="H470" i="24"/>
  <c r="H463" i="24"/>
  <c r="J461" i="24"/>
  <c r="P460" i="24"/>
  <c r="T458" i="24"/>
  <c r="R457" i="24"/>
  <c r="L454" i="24"/>
  <c r="J452" i="24"/>
  <c r="J451" i="24"/>
  <c r="J449" i="24"/>
  <c r="R448" i="24"/>
  <c r="H446" i="24"/>
  <c r="L445" i="24"/>
  <c r="J443" i="24"/>
  <c r="L441" i="24"/>
  <c r="H439" i="24"/>
  <c r="L434" i="24"/>
  <c r="N431" i="24"/>
  <c r="N345" i="24"/>
  <c r="J338" i="24"/>
  <c r="L337" i="24"/>
  <c r="H327" i="24"/>
  <c r="R326" i="24"/>
  <c r="P315" i="24"/>
  <c r="J314" i="24"/>
  <c r="N312" i="24"/>
  <c r="P303" i="24"/>
  <c r="P298" i="24"/>
  <c r="J297" i="24"/>
  <c r="P286" i="24"/>
  <c r="P282" i="24"/>
  <c r="J281" i="24"/>
  <c r="P277" i="24"/>
  <c r="P270" i="24"/>
  <c r="J268" i="24"/>
  <c r="P266" i="24"/>
  <c r="J265" i="24"/>
  <c r="P260" i="24"/>
  <c r="N249" i="24"/>
  <c r="R218" i="24"/>
  <c r="T215" i="24"/>
  <c r="T172" i="24"/>
  <c r="L135" i="24"/>
  <c r="H135" i="24"/>
  <c r="N135" i="24"/>
  <c r="P115" i="24"/>
  <c r="H115" i="24"/>
  <c r="L115" i="24"/>
  <c r="T447" i="24"/>
  <c r="T440" i="24"/>
  <c r="T429" i="24"/>
  <c r="P218" i="24"/>
  <c r="P215" i="24"/>
  <c r="H205" i="24"/>
  <c r="L205" i="24"/>
  <c r="N205" i="24"/>
  <c r="P205" i="24"/>
  <c r="J184" i="24"/>
  <c r="P184" i="24"/>
  <c r="J124" i="24"/>
  <c r="R124" i="24"/>
  <c r="H124" i="24"/>
  <c r="L124" i="24"/>
  <c r="H123" i="24"/>
  <c r="J123" i="24"/>
  <c r="L123" i="24"/>
  <c r="P123" i="24"/>
  <c r="R123" i="24"/>
  <c r="L107" i="24"/>
  <c r="P107" i="24"/>
  <c r="R43" i="24"/>
  <c r="H43" i="24"/>
  <c r="L43" i="24"/>
  <c r="N43" i="24"/>
  <c r="P43" i="24"/>
  <c r="T43" i="24"/>
  <c r="N40" i="24"/>
  <c r="J40" i="24"/>
  <c r="R40" i="24"/>
  <c r="H33" i="24"/>
  <c r="J33" i="24"/>
  <c r="L33" i="24"/>
  <c r="P33" i="24"/>
  <c r="R33" i="24"/>
  <c r="T468" i="24"/>
  <c r="J460" i="24"/>
  <c r="J459" i="24"/>
  <c r="H454" i="24"/>
  <c r="H431" i="24"/>
  <c r="N424" i="24"/>
  <c r="R344" i="24"/>
  <c r="T340" i="24"/>
  <c r="T332" i="24"/>
  <c r="J326" i="24"/>
  <c r="R320" i="24"/>
  <c r="L309" i="24"/>
  <c r="R304" i="24"/>
  <c r="L292" i="24"/>
  <c r="R287" i="24"/>
  <c r="J277" i="24"/>
  <c r="R271" i="24"/>
  <c r="J260" i="24"/>
  <c r="T250" i="24"/>
  <c r="J249" i="24"/>
  <c r="P248" i="24"/>
  <c r="P247" i="24"/>
  <c r="J240" i="24"/>
  <c r="T224" i="24"/>
  <c r="R220" i="24"/>
  <c r="L218" i="24"/>
  <c r="J192" i="24"/>
  <c r="P192" i="24"/>
  <c r="H192" i="24"/>
  <c r="L192" i="24"/>
  <c r="N172" i="24"/>
  <c r="R136" i="24"/>
  <c r="N136" i="24"/>
  <c r="J126" i="24"/>
  <c r="R126" i="24"/>
  <c r="H126" i="24"/>
  <c r="L126" i="24"/>
  <c r="H46" i="24"/>
  <c r="J46" i="24"/>
  <c r="L46" i="24"/>
  <c r="N46" i="24"/>
  <c r="P46" i="24"/>
  <c r="R46" i="24"/>
  <c r="J483" i="24"/>
  <c r="R477" i="24"/>
  <c r="H471" i="24"/>
  <c r="R470" i="24"/>
  <c r="R435" i="24"/>
  <c r="R426" i="24"/>
  <c r="P344" i="24"/>
  <c r="H343" i="24"/>
  <c r="J334" i="24"/>
  <c r="L325" i="24"/>
  <c r="P324" i="24"/>
  <c r="N322" i="24"/>
  <c r="P320" i="24"/>
  <c r="H319" i="24"/>
  <c r="R311" i="24"/>
  <c r="T307" i="24"/>
  <c r="N306" i="24"/>
  <c r="P304" i="24"/>
  <c r="H303" i="24"/>
  <c r="R294" i="24"/>
  <c r="T290" i="24"/>
  <c r="N289" i="24"/>
  <c r="P287" i="24"/>
  <c r="H286" i="24"/>
  <c r="R278" i="24"/>
  <c r="L276" i="24"/>
  <c r="N273" i="24"/>
  <c r="P271" i="24"/>
  <c r="H270" i="24"/>
  <c r="R269" i="24"/>
  <c r="R262" i="24"/>
  <c r="J251" i="24"/>
  <c r="J248" i="24"/>
  <c r="J247" i="24"/>
  <c r="L235" i="24"/>
  <c r="P234" i="24"/>
  <c r="H226" i="24"/>
  <c r="P225" i="24"/>
  <c r="P220" i="24"/>
  <c r="N219" i="24"/>
  <c r="L219" i="24"/>
  <c r="T198" i="24"/>
  <c r="R197" i="24"/>
  <c r="T120" i="24"/>
  <c r="N41" i="24"/>
  <c r="H41" i="24"/>
  <c r="J41" i="24"/>
  <c r="L41" i="24"/>
  <c r="P41" i="24"/>
  <c r="R41" i="24"/>
  <c r="P477" i="24"/>
  <c r="P435" i="24"/>
  <c r="P426" i="24"/>
  <c r="N344" i="24"/>
  <c r="P340" i="24"/>
  <c r="P332" i="24"/>
  <c r="N320" i="24"/>
  <c r="P311" i="24"/>
  <c r="N304" i="24"/>
  <c r="P294" i="24"/>
  <c r="N287" i="24"/>
  <c r="P278" i="24"/>
  <c r="N271" i="24"/>
  <c r="P262" i="24"/>
  <c r="T255" i="24"/>
  <c r="R215" i="24"/>
  <c r="N215" i="24"/>
  <c r="H209" i="24"/>
  <c r="J209" i="24"/>
  <c r="T205" i="24"/>
  <c r="H181" i="24"/>
  <c r="R181" i="24"/>
  <c r="T181" i="24"/>
  <c r="R175" i="24"/>
  <c r="H175" i="24"/>
  <c r="L175" i="24"/>
  <c r="J173" i="24"/>
  <c r="R173" i="24"/>
  <c r="H173" i="24"/>
  <c r="L173" i="24"/>
  <c r="J112" i="24"/>
  <c r="R112" i="24"/>
  <c r="L477" i="24"/>
  <c r="N446" i="24"/>
  <c r="T441" i="24"/>
  <c r="T439" i="24"/>
  <c r="T437" i="24"/>
  <c r="L435" i="24"/>
  <c r="L426" i="24"/>
  <c r="N340" i="24"/>
  <c r="N332" i="24"/>
  <c r="P327" i="24"/>
  <c r="J324" i="24"/>
  <c r="L311" i="24"/>
  <c r="L294" i="24"/>
  <c r="L278" i="24"/>
  <c r="T277" i="24"/>
  <c r="L262" i="24"/>
  <c r="T260" i="24"/>
  <c r="P257" i="24"/>
  <c r="P256" i="24"/>
  <c r="P250" i="24"/>
  <c r="T249" i="24"/>
  <c r="L234" i="24"/>
  <c r="T232" i="24"/>
  <c r="T231" i="24"/>
  <c r="R227" i="24"/>
  <c r="H201" i="24"/>
  <c r="R201" i="24"/>
  <c r="H172" i="24"/>
  <c r="L172" i="24"/>
  <c r="P172" i="24"/>
  <c r="R172" i="24"/>
  <c r="T123" i="24"/>
  <c r="R120" i="24"/>
  <c r="J120" i="24"/>
  <c r="N120" i="24"/>
  <c r="N109" i="24"/>
  <c r="H109" i="24"/>
  <c r="J109" i="24"/>
  <c r="L109" i="24"/>
  <c r="P109" i="24"/>
  <c r="R109" i="24"/>
  <c r="H68" i="24"/>
  <c r="J68" i="24"/>
  <c r="L68" i="24"/>
  <c r="R68" i="24"/>
  <c r="T68" i="24"/>
  <c r="T54" i="24"/>
  <c r="T136" i="24"/>
  <c r="T109" i="24"/>
  <c r="T41" i="24"/>
  <c r="N217" i="24"/>
  <c r="P208" i="24"/>
  <c r="T201" i="24"/>
  <c r="R191" i="24"/>
  <c r="P189" i="24"/>
  <c r="R185" i="24"/>
  <c r="R174" i="24"/>
  <c r="T160" i="24"/>
  <c r="L141" i="24"/>
  <c r="L139" i="24"/>
  <c r="R125" i="24"/>
  <c r="R114" i="24"/>
  <c r="R86" i="24"/>
  <c r="R74" i="24"/>
  <c r="R62" i="24"/>
  <c r="T35" i="24"/>
  <c r="T33" i="24"/>
  <c r="T27" i="24"/>
  <c r="T25" i="24"/>
  <c r="P191" i="24"/>
  <c r="T184" i="24"/>
  <c r="P174" i="24"/>
  <c r="R164" i="24"/>
  <c r="T158" i="24"/>
  <c r="R147" i="24"/>
  <c r="T142" i="24"/>
  <c r="P125" i="24"/>
  <c r="P114" i="24"/>
  <c r="P74" i="24"/>
  <c r="P62" i="24"/>
  <c r="J56" i="24"/>
  <c r="J52" i="24"/>
  <c r="R25" i="24"/>
  <c r="P17" i="24"/>
  <c r="R10" i="24"/>
  <c r="T108" i="24"/>
  <c r="J102" i="24"/>
  <c r="R101" i="24"/>
  <c r="P98" i="24"/>
  <c r="J93" i="24"/>
  <c r="P89" i="24"/>
  <c r="J88" i="24"/>
  <c r="N86" i="24"/>
  <c r="J84" i="24"/>
  <c r="P83" i="24"/>
  <c r="H78" i="24"/>
  <c r="P77" i="24"/>
  <c r="N74" i="24"/>
  <c r="H69" i="24"/>
  <c r="J64" i="24"/>
  <c r="N62" i="24"/>
  <c r="J60" i="24"/>
  <c r="P59" i="24"/>
  <c r="T53" i="24"/>
  <c r="L51" i="24"/>
  <c r="R50" i="24"/>
  <c r="T45" i="24"/>
  <c r="T40" i="24"/>
  <c r="R38" i="24"/>
  <c r="L36" i="24"/>
  <c r="P35" i="24"/>
  <c r="T32" i="24"/>
  <c r="R28" i="24"/>
  <c r="R27" i="24"/>
  <c r="H26" i="24"/>
  <c r="P25" i="24"/>
  <c r="N17" i="24"/>
  <c r="P10" i="24"/>
  <c r="H217" i="24"/>
  <c r="P216" i="24"/>
  <c r="J214" i="24"/>
  <c r="L204" i="24"/>
  <c r="N199" i="24"/>
  <c r="L191" i="24"/>
  <c r="T190" i="24"/>
  <c r="J189" i="24"/>
  <c r="N187" i="24"/>
  <c r="L174" i="24"/>
  <c r="N166" i="24"/>
  <c r="N164" i="24"/>
  <c r="T163" i="24"/>
  <c r="T162" i="24"/>
  <c r="H160" i="24"/>
  <c r="N158" i="24"/>
  <c r="P156" i="24"/>
  <c r="N149" i="24"/>
  <c r="N147" i="24"/>
  <c r="N144" i="24"/>
  <c r="H143" i="24"/>
  <c r="N142" i="24"/>
  <c r="P140" i="24"/>
  <c r="P133" i="24"/>
  <c r="P131" i="24"/>
  <c r="L125" i="24"/>
  <c r="P118" i="24"/>
  <c r="T116" i="24"/>
  <c r="L114" i="24"/>
  <c r="R108" i="24"/>
  <c r="T107" i="24"/>
  <c r="H102" i="24"/>
  <c r="P101" i="24"/>
  <c r="N98" i="24"/>
  <c r="T96" i="24"/>
  <c r="T95" i="24"/>
  <c r="R92" i="24"/>
  <c r="T91" i="24"/>
  <c r="L86" i="24"/>
  <c r="L77" i="24"/>
  <c r="T76" i="24"/>
  <c r="L74" i="24"/>
  <c r="T73" i="24"/>
  <c r="T72" i="24"/>
  <c r="R70" i="24"/>
  <c r="L62" i="24"/>
  <c r="L59" i="24"/>
  <c r="R45" i="24"/>
  <c r="P38" i="24"/>
  <c r="N35" i="24"/>
  <c r="R32" i="24"/>
  <c r="P27" i="24"/>
  <c r="L25" i="24"/>
  <c r="T24" i="24"/>
  <c r="L17" i="24"/>
  <c r="N10" i="24"/>
  <c r="L164" i="24"/>
  <c r="P163" i="24"/>
  <c r="L158" i="24"/>
  <c r="L156" i="24"/>
  <c r="T151" i="24"/>
  <c r="L149" i="24"/>
  <c r="L147" i="24"/>
  <c r="L142" i="24"/>
  <c r="L140" i="24"/>
  <c r="N133" i="24"/>
  <c r="N131" i="24"/>
  <c r="T127" i="24"/>
  <c r="T126" i="24"/>
  <c r="J125" i="24"/>
  <c r="P122" i="24"/>
  <c r="N118" i="24"/>
  <c r="N116" i="24"/>
  <c r="T115" i="24"/>
  <c r="J114" i="24"/>
  <c r="N111" i="24"/>
  <c r="L108" i="24"/>
  <c r="L101" i="24"/>
  <c r="L98" i="24"/>
  <c r="T97" i="24"/>
  <c r="N96" i="24"/>
  <c r="L92" i="24"/>
  <c r="J86" i="24"/>
  <c r="J77" i="24"/>
  <c r="J74" i="24"/>
  <c r="P73" i="24"/>
  <c r="N72" i="24"/>
  <c r="P70" i="24"/>
  <c r="P67" i="24"/>
  <c r="J62" i="24"/>
  <c r="P53" i="24"/>
  <c r="P45" i="24"/>
  <c r="N38" i="24"/>
  <c r="L35" i="24"/>
  <c r="N32" i="24"/>
  <c r="N27" i="24"/>
  <c r="J25" i="24"/>
  <c r="L24" i="24"/>
  <c r="N19" i="24"/>
  <c r="J17" i="24"/>
  <c r="L10" i="24"/>
  <c r="P194" i="24"/>
  <c r="T193" i="24"/>
  <c r="R168" i="24"/>
  <c r="J164" i="24"/>
  <c r="J163" i="24"/>
  <c r="H158" i="24"/>
  <c r="H156" i="24"/>
  <c r="R151" i="24"/>
  <c r="J147" i="24"/>
  <c r="P146" i="24"/>
  <c r="H142" i="24"/>
  <c r="H140" i="24"/>
  <c r="T128" i="24"/>
  <c r="N127" i="24"/>
  <c r="L122" i="24"/>
  <c r="J108" i="24"/>
  <c r="J101" i="24"/>
  <c r="P97" i="24"/>
  <c r="J96" i="24"/>
  <c r="J92" i="24"/>
  <c r="P91" i="24"/>
  <c r="H77" i="24"/>
  <c r="R76" i="24"/>
  <c r="J73" i="24"/>
  <c r="J72" i="24"/>
  <c r="N70" i="24"/>
  <c r="L67" i="24"/>
  <c r="L45" i="24"/>
  <c r="J38" i="24"/>
  <c r="H35" i="24"/>
  <c r="L32" i="24"/>
  <c r="P30" i="24"/>
  <c r="L27" i="24"/>
  <c r="H25" i="24"/>
  <c r="J24" i="24"/>
  <c r="L19" i="24"/>
  <c r="L15" i="24"/>
  <c r="P8" i="24"/>
  <c r="N1456" i="24"/>
  <c r="H1455" i="24"/>
  <c r="R1454" i="24"/>
  <c r="P1451" i="24"/>
  <c r="J1450" i="24"/>
  <c r="N1448" i="24"/>
  <c r="H1447" i="24"/>
  <c r="R1446" i="24"/>
  <c r="P1443" i="24"/>
  <c r="J1442" i="24"/>
  <c r="N1440" i="24"/>
  <c r="H1439" i="24"/>
  <c r="R1438" i="24"/>
  <c r="P1435" i="24"/>
  <c r="J1434" i="24"/>
  <c r="N1431" i="24"/>
  <c r="H1430" i="24"/>
  <c r="R1429" i="24"/>
  <c r="P1426" i="24"/>
  <c r="J1425" i="24"/>
  <c r="N1423" i="24"/>
  <c r="H1422" i="24"/>
  <c r="R1421" i="24"/>
  <c r="P1418" i="24"/>
  <c r="J1417" i="24"/>
  <c r="N1415" i="24"/>
  <c r="H1414" i="24"/>
  <c r="R1413" i="24"/>
  <c r="P1410" i="24"/>
  <c r="J1409" i="24"/>
  <c r="N1407" i="24"/>
  <c r="H1406" i="24"/>
  <c r="R1405" i="24"/>
  <c r="P1402" i="24"/>
  <c r="J1401" i="24"/>
  <c r="N1399" i="24"/>
  <c r="H1398" i="24"/>
  <c r="R1397" i="24"/>
  <c r="P1394" i="24"/>
  <c r="J1393" i="24"/>
  <c r="N1391" i="24"/>
  <c r="H1390" i="24"/>
  <c r="R1389" i="24"/>
  <c r="P1386" i="24"/>
  <c r="J1385" i="24"/>
  <c r="N1383" i="24"/>
  <c r="H1382" i="24"/>
  <c r="R1381" i="24"/>
  <c r="L1376" i="24"/>
  <c r="R1373" i="24"/>
  <c r="J1369" i="24"/>
  <c r="R1361" i="24"/>
  <c r="L1357" i="24"/>
  <c r="T1349" i="24"/>
  <c r="P1347" i="24"/>
  <c r="L1345" i="24"/>
  <c r="H1341" i="24"/>
  <c r="R1340" i="24"/>
  <c r="R1339" i="24"/>
  <c r="J1339" i="24"/>
  <c r="L1336" i="24"/>
  <c r="R1333" i="24"/>
  <c r="L1329" i="24"/>
  <c r="L1324" i="24"/>
  <c r="P1454" i="24"/>
  <c r="N1451" i="24"/>
  <c r="H1450" i="24"/>
  <c r="P1446" i="24"/>
  <c r="N1443" i="24"/>
  <c r="H1442" i="24"/>
  <c r="P1438" i="24"/>
  <c r="N1435" i="24"/>
  <c r="H1434" i="24"/>
  <c r="P1429" i="24"/>
  <c r="N1426" i="24"/>
  <c r="H1425" i="24"/>
  <c r="P1421" i="24"/>
  <c r="N1418" i="24"/>
  <c r="H1417" i="24"/>
  <c r="P1413" i="24"/>
  <c r="N1410" i="24"/>
  <c r="H1409" i="24"/>
  <c r="P1405" i="24"/>
  <c r="N1402" i="24"/>
  <c r="H1401" i="24"/>
  <c r="P1397" i="24"/>
  <c r="N1394" i="24"/>
  <c r="H1393" i="24"/>
  <c r="P1389" i="24"/>
  <c r="N1386" i="24"/>
  <c r="H1385" i="24"/>
  <c r="P1381" i="24"/>
  <c r="P1375" i="24"/>
  <c r="P1373" i="24"/>
  <c r="H1372" i="24"/>
  <c r="P1372" i="24"/>
  <c r="H1369" i="24"/>
  <c r="R1368" i="24"/>
  <c r="J1367" i="24"/>
  <c r="R1367" i="24"/>
  <c r="P1361" i="24"/>
  <c r="P1360" i="24"/>
  <c r="H1360" i="24"/>
  <c r="R1349" i="24"/>
  <c r="P1335" i="24"/>
  <c r="P1333" i="24"/>
  <c r="H1332" i="24"/>
  <c r="P1332" i="24"/>
  <c r="H1325" i="24"/>
  <c r="N1325" i="24"/>
  <c r="T1307" i="24"/>
  <c r="N1454" i="24"/>
  <c r="R1452" i="24"/>
  <c r="L1451" i="24"/>
  <c r="N1446" i="24"/>
  <c r="R1444" i="24"/>
  <c r="L1443" i="24"/>
  <c r="N1438" i="24"/>
  <c r="R1436" i="24"/>
  <c r="L1435" i="24"/>
  <c r="N1429" i="24"/>
  <c r="R1427" i="24"/>
  <c r="L1426" i="24"/>
  <c r="N1421" i="24"/>
  <c r="R1419" i="24"/>
  <c r="L1418" i="24"/>
  <c r="N1413" i="24"/>
  <c r="R1411" i="24"/>
  <c r="L1410" i="24"/>
  <c r="N1405" i="24"/>
  <c r="R1403" i="24"/>
  <c r="L1402" i="24"/>
  <c r="N1397" i="24"/>
  <c r="R1395" i="24"/>
  <c r="L1394" i="24"/>
  <c r="N1389" i="24"/>
  <c r="R1387" i="24"/>
  <c r="L1386" i="24"/>
  <c r="N1381" i="24"/>
  <c r="R1379" i="24"/>
  <c r="N1375" i="24"/>
  <c r="L1373" i="24"/>
  <c r="N1368" i="24"/>
  <c r="T1365" i="24"/>
  <c r="P1363" i="24"/>
  <c r="L1361" i="24"/>
  <c r="R1356" i="24"/>
  <c r="R1355" i="24"/>
  <c r="J1355" i="24"/>
  <c r="T1353" i="24"/>
  <c r="P1351" i="24"/>
  <c r="P1349" i="24"/>
  <c r="H1348" i="24"/>
  <c r="P1348" i="24"/>
  <c r="R1344" i="24"/>
  <c r="J1343" i="24"/>
  <c r="R1343" i="24"/>
  <c r="N1335" i="24"/>
  <c r="L1333" i="24"/>
  <c r="R1328" i="24"/>
  <c r="L1454" i="24"/>
  <c r="J1451" i="24"/>
  <c r="L1446" i="24"/>
  <c r="J1443" i="24"/>
  <c r="L1438" i="24"/>
  <c r="J1435" i="24"/>
  <c r="L1429" i="24"/>
  <c r="J1426" i="24"/>
  <c r="L1421" i="24"/>
  <c r="J1418" i="24"/>
  <c r="L1413" i="24"/>
  <c r="J1410" i="24"/>
  <c r="L1405" i="24"/>
  <c r="J1402" i="24"/>
  <c r="L1397" i="24"/>
  <c r="J1394" i="24"/>
  <c r="L1389" i="24"/>
  <c r="J1386" i="24"/>
  <c r="L1381" i="24"/>
  <c r="P1376" i="24"/>
  <c r="H1376" i="24"/>
  <c r="L1375" i="24"/>
  <c r="J1373" i="24"/>
  <c r="L1368" i="24"/>
  <c r="N1363" i="24"/>
  <c r="J1361" i="24"/>
  <c r="N1356" i="24"/>
  <c r="N1351" i="24"/>
  <c r="L1349" i="24"/>
  <c r="N1344" i="24"/>
  <c r="P1336" i="24"/>
  <c r="H1336" i="24"/>
  <c r="L1335" i="24"/>
  <c r="J1333" i="24"/>
  <c r="N1328" i="24"/>
  <c r="R1324" i="24"/>
  <c r="H1324" i="24"/>
  <c r="P1324" i="24"/>
  <c r="R1307" i="24"/>
  <c r="H1307" i="24"/>
  <c r="J1307" i="24"/>
  <c r="L1307" i="24"/>
  <c r="N1307" i="24"/>
  <c r="P1307" i="24"/>
  <c r="J1454" i="24"/>
  <c r="N1452" i="24"/>
  <c r="R1450" i="24"/>
  <c r="J1446" i="24"/>
  <c r="N1444" i="24"/>
  <c r="R1442" i="24"/>
  <c r="J1438" i="24"/>
  <c r="N1436" i="24"/>
  <c r="R1434" i="24"/>
  <c r="J1429" i="24"/>
  <c r="N1427" i="24"/>
  <c r="R1425" i="24"/>
  <c r="J1421" i="24"/>
  <c r="N1419" i="24"/>
  <c r="R1417" i="24"/>
  <c r="J1413" i="24"/>
  <c r="N1411" i="24"/>
  <c r="R1409" i="24"/>
  <c r="J1405" i="24"/>
  <c r="N1403" i="24"/>
  <c r="R1401" i="24"/>
  <c r="J1397" i="24"/>
  <c r="N1395" i="24"/>
  <c r="R1393" i="24"/>
  <c r="J1389" i="24"/>
  <c r="N1387" i="24"/>
  <c r="R1385" i="24"/>
  <c r="J1381" i="24"/>
  <c r="N1379" i="24"/>
  <c r="L1377" i="24"/>
  <c r="H1373" i="24"/>
  <c r="R1372" i="24"/>
  <c r="R1371" i="24"/>
  <c r="J1371" i="24"/>
  <c r="T1369" i="24"/>
  <c r="P1367" i="24"/>
  <c r="P1365" i="24"/>
  <c r="H1364" i="24"/>
  <c r="P1364" i="24"/>
  <c r="L1363" i="24"/>
  <c r="H1361" i="24"/>
  <c r="R1360" i="24"/>
  <c r="J1359" i="24"/>
  <c r="R1359" i="24"/>
  <c r="L1356" i="24"/>
  <c r="P1353" i="24"/>
  <c r="P1352" i="24"/>
  <c r="H1352" i="24"/>
  <c r="L1351" i="24"/>
  <c r="J1349" i="24"/>
  <c r="L1344" i="24"/>
  <c r="R1341" i="24"/>
  <c r="N1339" i="24"/>
  <c r="L1337" i="24"/>
  <c r="H1333" i="24"/>
  <c r="R1332" i="24"/>
  <c r="R1331" i="24"/>
  <c r="J1331" i="24"/>
  <c r="L1328" i="24"/>
  <c r="R1325" i="24"/>
  <c r="J1319" i="24"/>
  <c r="N1319" i="24"/>
  <c r="P1319" i="24"/>
  <c r="R1319" i="24"/>
  <c r="H1319" i="24"/>
  <c r="H1316" i="24"/>
  <c r="L1316" i="24"/>
  <c r="N1316" i="24"/>
  <c r="P1316" i="24"/>
  <c r="R1315" i="24"/>
  <c r="H1315" i="24"/>
  <c r="J1315" i="24"/>
  <c r="P1315" i="24"/>
  <c r="N1372" i="24"/>
  <c r="R1369" i="24"/>
  <c r="N1367" i="24"/>
  <c r="L1365" i="24"/>
  <c r="N1360" i="24"/>
  <c r="L1353" i="24"/>
  <c r="H1349" i="24"/>
  <c r="R1347" i="24"/>
  <c r="J1347" i="24"/>
  <c r="H1340" i="24"/>
  <c r="P1340" i="24"/>
  <c r="N1332" i="24"/>
  <c r="P1325" i="24"/>
  <c r="L1322" i="24"/>
  <c r="R1322" i="24"/>
  <c r="J1322" i="24"/>
  <c r="J1375" i="24"/>
  <c r="R1375" i="24"/>
  <c r="P1368" i="24"/>
  <c r="H1368" i="24"/>
  <c r="J1335" i="24"/>
  <c r="R1335" i="24"/>
  <c r="R1363" i="24"/>
  <c r="J1363" i="24"/>
  <c r="H1356" i="24"/>
  <c r="P1356" i="24"/>
  <c r="J1351" i="24"/>
  <c r="R1351" i="24"/>
  <c r="P1344" i="24"/>
  <c r="H1344" i="24"/>
  <c r="P1328" i="24"/>
  <c r="H1328" i="24"/>
  <c r="R1327" i="24"/>
  <c r="N1320" i="24"/>
  <c r="R1318" i="24"/>
  <c r="J1314" i="24"/>
  <c r="N1312" i="24"/>
  <c r="H1311" i="24"/>
  <c r="R1310" i="24"/>
  <c r="J1306" i="24"/>
  <c r="N1300" i="24"/>
  <c r="H1299" i="24"/>
  <c r="R1297" i="24"/>
  <c r="P1294" i="24"/>
  <c r="J1293" i="24"/>
  <c r="H1290" i="24"/>
  <c r="R1289" i="24"/>
  <c r="P1286" i="24"/>
  <c r="J1285" i="24"/>
  <c r="H1281" i="24"/>
  <c r="R1280" i="24"/>
  <c r="P1277" i="24"/>
  <c r="J1276" i="24"/>
  <c r="H1273" i="24"/>
  <c r="R1272" i="24"/>
  <c r="P1269" i="24"/>
  <c r="J1268" i="24"/>
  <c r="H1265" i="24"/>
  <c r="R1264" i="24"/>
  <c r="P1260" i="24"/>
  <c r="J1259" i="24"/>
  <c r="H1256" i="24"/>
  <c r="R1255" i="24"/>
  <c r="P1251" i="24"/>
  <c r="J1250" i="24"/>
  <c r="H1245" i="24"/>
  <c r="R1244" i="24"/>
  <c r="P1241" i="24"/>
  <c r="J1240" i="24"/>
  <c r="H1236" i="24"/>
  <c r="R1235" i="24"/>
  <c r="P1232" i="24"/>
  <c r="J1231" i="24"/>
  <c r="H1228" i="24"/>
  <c r="R1227" i="24"/>
  <c r="T1114" i="24"/>
  <c r="R1098" i="24"/>
  <c r="H1098" i="24"/>
  <c r="J1098" i="24"/>
  <c r="L1098" i="24"/>
  <c r="P1098" i="24"/>
  <c r="T1075" i="24"/>
  <c r="H1067" i="24"/>
  <c r="L1067" i="24"/>
  <c r="N1067" i="24"/>
  <c r="P1067" i="24"/>
  <c r="R1067" i="24"/>
  <c r="H1043" i="24"/>
  <c r="L1043" i="24"/>
  <c r="N1043" i="24"/>
  <c r="P1043" i="24"/>
  <c r="R1043" i="24"/>
  <c r="T987" i="24"/>
  <c r="P981" i="24"/>
  <c r="R981" i="24"/>
  <c r="H981" i="24"/>
  <c r="J981" i="24"/>
  <c r="L981" i="24"/>
  <c r="N981" i="24"/>
  <c r="T981" i="24"/>
  <c r="T963" i="24"/>
  <c r="N1294" i="24"/>
  <c r="N1286" i="24"/>
  <c r="N1277" i="24"/>
  <c r="N1269" i="24"/>
  <c r="N1260" i="24"/>
  <c r="N1251" i="24"/>
  <c r="N1241" i="24"/>
  <c r="N1232" i="24"/>
  <c r="H1099" i="24"/>
  <c r="L1099" i="24"/>
  <c r="N1099" i="24"/>
  <c r="P1099" i="24"/>
  <c r="R1099" i="24"/>
  <c r="R1050" i="24"/>
  <c r="H1050" i="24"/>
  <c r="J1050" i="24"/>
  <c r="L1050" i="24"/>
  <c r="P1050" i="24"/>
  <c r="R1018" i="24"/>
  <c r="H1018" i="24"/>
  <c r="J1018" i="24"/>
  <c r="L1018" i="24"/>
  <c r="P1018" i="24"/>
  <c r="R989" i="24"/>
  <c r="H989" i="24"/>
  <c r="J989" i="24"/>
  <c r="L989" i="24"/>
  <c r="N989" i="24"/>
  <c r="P989" i="24"/>
  <c r="L967" i="24"/>
  <c r="N967" i="24"/>
  <c r="H967" i="24"/>
  <c r="J967" i="24"/>
  <c r="P967" i="24"/>
  <c r="R967" i="24"/>
  <c r="T967" i="24"/>
  <c r="L1294" i="24"/>
  <c r="L1286" i="24"/>
  <c r="L1277" i="24"/>
  <c r="L1269" i="24"/>
  <c r="L1260" i="24"/>
  <c r="L1251" i="24"/>
  <c r="L1241" i="24"/>
  <c r="L1232" i="24"/>
  <c r="R1106" i="24"/>
  <c r="H1106" i="24"/>
  <c r="J1106" i="24"/>
  <c r="L1106" i="24"/>
  <c r="P1106" i="24"/>
  <c r="R1074" i="24"/>
  <c r="H1074" i="24"/>
  <c r="J1074" i="24"/>
  <c r="L1074" i="24"/>
  <c r="P1074" i="24"/>
  <c r="H1051" i="24"/>
  <c r="L1051" i="24"/>
  <c r="N1051" i="24"/>
  <c r="P1051" i="24"/>
  <c r="R1051" i="24"/>
  <c r="H1019" i="24"/>
  <c r="L1019" i="24"/>
  <c r="N1019" i="24"/>
  <c r="P1019" i="24"/>
  <c r="R1019" i="24"/>
  <c r="H987" i="24"/>
  <c r="J987" i="24"/>
  <c r="L987" i="24"/>
  <c r="N987" i="24"/>
  <c r="P987" i="24"/>
  <c r="R987" i="24"/>
  <c r="J963" i="24"/>
  <c r="L963" i="24"/>
  <c r="N963" i="24"/>
  <c r="H963" i="24"/>
  <c r="P963" i="24"/>
  <c r="R963" i="24"/>
  <c r="R1311" i="24"/>
  <c r="P1308" i="24"/>
  <c r="R1299" i="24"/>
  <c r="P1295" i="24"/>
  <c r="J1294" i="24"/>
  <c r="R1290" i="24"/>
  <c r="P1287" i="24"/>
  <c r="J1286" i="24"/>
  <c r="R1281" i="24"/>
  <c r="P1278" i="24"/>
  <c r="J1277" i="24"/>
  <c r="R1273" i="24"/>
  <c r="P1270" i="24"/>
  <c r="J1269" i="24"/>
  <c r="R1265" i="24"/>
  <c r="P1261" i="24"/>
  <c r="J1260" i="24"/>
  <c r="R1256" i="24"/>
  <c r="P1252" i="24"/>
  <c r="J1251" i="24"/>
  <c r="R1245" i="24"/>
  <c r="P1242" i="24"/>
  <c r="J1241" i="24"/>
  <c r="R1236" i="24"/>
  <c r="P1233" i="24"/>
  <c r="J1232" i="24"/>
  <c r="R1228" i="24"/>
  <c r="L1227" i="24"/>
  <c r="H1114" i="24"/>
  <c r="L1114" i="24"/>
  <c r="N1114" i="24"/>
  <c r="P1114" i="24"/>
  <c r="R1114" i="24"/>
  <c r="T1090" i="24"/>
  <c r="H1075" i="24"/>
  <c r="L1075" i="24"/>
  <c r="N1075" i="24"/>
  <c r="P1075" i="24"/>
  <c r="R1075" i="24"/>
  <c r="T1034" i="24"/>
  <c r="T1010" i="24"/>
  <c r="T960" i="24"/>
  <c r="H923" i="24"/>
  <c r="J923" i="24"/>
  <c r="L923" i="24"/>
  <c r="N923" i="24"/>
  <c r="P923" i="24"/>
  <c r="R923" i="24"/>
  <c r="R1314" i="24"/>
  <c r="P1311" i="24"/>
  <c r="N1308" i="24"/>
  <c r="R1306" i="24"/>
  <c r="P1299" i="24"/>
  <c r="N1295" i="24"/>
  <c r="H1294" i="24"/>
  <c r="R1293" i="24"/>
  <c r="P1290" i="24"/>
  <c r="J1289" i="24"/>
  <c r="N1287" i="24"/>
  <c r="H1286" i="24"/>
  <c r="R1285" i="24"/>
  <c r="P1281" i="24"/>
  <c r="J1280" i="24"/>
  <c r="N1278" i="24"/>
  <c r="H1277" i="24"/>
  <c r="R1276" i="24"/>
  <c r="P1273" i="24"/>
  <c r="J1272" i="24"/>
  <c r="N1270" i="24"/>
  <c r="H1269" i="24"/>
  <c r="R1268" i="24"/>
  <c r="P1265" i="24"/>
  <c r="J1264" i="24"/>
  <c r="N1261" i="24"/>
  <c r="H1260" i="24"/>
  <c r="R1259" i="24"/>
  <c r="P1256" i="24"/>
  <c r="J1255" i="24"/>
  <c r="N1252" i="24"/>
  <c r="H1251" i="24"/>
  <c r="R1250" i="24"/>
  <c r="P1245" i="24"/>
  <c r="J1244" i="24"/>
  <c r="N1242" i="24"/>
  <c r="H1241" i="24"/>
  <c r="R1240" i="24"/>
  <c r="P1236" i="24"/>
  <c r="J1235" i="24"/>
  <c r="N1233" i="24"/>
  <c r="H1232" i="24"/>
  <c r="R1231" i="24"/>
  <c r="P1228" i="24"/>
  <c r="J1227" i="24"/>
  <c r="T1091" i="24"/>
  <c r="R1082" i="24"/>
  <c r="H1082" i="24"/>
  <c r="J1082" i="24"/>
  <c r="L1082" i="24"/>
  <c r="P1082" i="24"/>
  <c r="T1066" i="24"/>
  <c r="R1058" i="24"/>
  <c r="H1058" i="24"/>
  <c r="J1058" i="24"/>
  <c r="L1058" i="24"/>
  <c r="P1058" i="24"/>
  <c r="T1042" i="24"/>
  <c r="T1035" i="24"/>
  <c r="R1026" i="24"/>
  <c r="H1026" i="24"/>
  <c r="J1026" i="24"/>
  <c r="L1026" i="24"/>
  <c r="P1026" i="24"/>
  <c r="T1011" i="24"/>
  <c r="J985" i="24"/>
  <c r="H985" i="24"/>
  <c r="L985" i="24"/>
  <c r="N985" i="24"/>
  <c r="P985" i="24"/>
  <c r="R985" i="24"/>
  <c r="N1311" i="24"/>
  <c r="L1308" i="24"/>
  <c r="N1299" i="24"/>
  <c r="L1295" i="24"/>
  <c r="P1293" i="24"/>
  <c r="N1290" i="24"/>
  <c r="L1287" i="24"/>
  <c r="P1285" i="24"/>
  <c r="N1281" i="24"/>
  <c r="L1278" i="24"/>
  <c r="P1276" i="24"/>
  <c r="N1273" i="24"/>
  <c r="L1270" i="24"/>
  <c r="P1268" i="24"/>
  <c r="N1265" i="24"/>
  <c r="L1261" i="24"/>
  <c r="P1259" i="24"/>
  <c r="N1256" i="24"/>
  <c r="L1252" i="24"/>
  <c r="P1250" i="24"/>
  <c r="N1245" i="24"/>
  <c r="L1242" i="24"/>
  <c r="P1240" i="24"/>
  <c r="N1236" i="24"/>
  <c r="L1233" i="24"/>
  <c r="N1228" i="24"/>
  <c r="H1083" i="24"/>
  <c r="L1083" i="24"/>
  <c r="N1083" i="24"/>
  <c r="P1083" i="24"/>
  <c r="R1083" i="24"/>
  <c r="H1059" i="24"/>
  <c r="L1059" i="24"/>
  <c r="N1059" i="24"/>
  <c r="P1059" i="24"/>
  <c r="R1059" i="24"/>
  <c r="H1027" i="24"/>
  <c r="L1027" i="24"/>
  <c r="N1027" i="24"/>
  <c r="P1027" i="24"/>
  <c r="R1027" i="24"/>
  <c r="H974" i="24"/>
  <c r="J974" i="24"/>
  <c r="L974" i="24"/>
  <c r="N974" i="24"/>
  <c r="P974" i="24"/>
  <c r="R974" i="24"/>
  <c r="H960" i="24"/>
  <c r="J960" i="24"/>
  <c r="L960" i="24"/>
  <c r="N960" i="24"/>
  <c r="P960" i="24"/>
  <c r="R960" i="24"/>
  <c r="R1090" i="24"/>
  <c r="H1090" i="24"/>
  <c r="J1090" i="24"/>
  <c r="L1090" i="24"/>
  <c r="P1090" i="24"/>
  <c r="R1034" i="24"/>
  <c r="H1034" i="24"/>
  <c r="J1034" i="24"/>
  <c r="L1034" i="24"/>
  <c r="P1034" i="24"/>
  <c r="R1010" i="24"/>
  <c r="H1010" i="24"/>
  <c r="J1010" i="24"/>
  <c r="L1010" i="24"/>
  <c r="P1010" i="24"/>
  <c r="H969" i="24"/>
  <c r="J969" i="24"/>
  <c r="L969" i="24"/>
  <c r="N969" i="24"/>
  <c r="P969" i="24"/>
  <c r="R969" i="24"/>
  <c r="T969" i="24"/>
  <c r="T1106" i="24"/>
  <c r="H1091" i="24"/>
  <c r="L1091" i="24"/>
  <c r="N1091" i="24"/>
  <c r="P1091" i="24"/>
  <c r="R1091" i="24"/>
  <c r="T1074" i="24"/>
  <c r="R1066" i="24"/>
  <c r="H1066" i="24"/>
  <c r="J1066" i="24"/>
  <c r="L1066" i="24"/>
  <c r="P1066" i="24"/>
  <c r="T1051" i="24"/>
  <c r="R1042" i="24"/>
  <c r="H1042" i="24"/>
  <c r="J1042" i="24"/>
  <c r="L1042" i="24"/>
  <c r="P1042" i="24"/>
  <c r="H1035" i="24"/>
  <c r="L1035" i="24"/>
  <c r="N1035" i="24"/>
  <c r="P1035" i="24"/>
  <c r="R1035" i="24"/>
  <c r="T1019" i="24"/>
  <c r="H1011" i="24"/>
  <c r="L1011" i="24"/>
  <c r="N1011" i="24"/>
  <c r="P1011" i="24"/>
  <c r="R1011" i="24"/>
  <c r="N991" i="24"/>
  <c r="H991" i="24"/>
  <c r="J991" i="24"/>
  <c r="L991" i="24"/>
  <c r="P991" i="24"/>
  <c r="R991" i="24"/>
  <c r="J1105" i="24"/>
  <c r="H1102" i="24"/>
  <c r="R1101" i="24"/>
  <c r="L1100" i="24"/>
  <c r="J1097" i="24"/>
  <c r="H1094" i="24"/>
  <c r="R1093" i="24"/>
  <c r="L1092" i="24"/>
  <c r="J1089" i="24"/>
  <c r="H1086" i="24"/>
  <c r="R1085" i="24"/>
  <c r="L1084" i="24"/>
  <c r="J1081" i="24"/>
  <c r="H1078" i="24"/>
  <c r="R1077" i="24"/>
  <c r="L1076" i="24"/>
  <c r="J1073" i="24"/>
  <c r="H1070" i="24"/>
  <c r="R1069" i="24"/>
  <c r="L1068" i="24"/>
  <c r="J1065" i="24"/>
  <c r="H1062" i="24"/>
  <c r="R1061" i="24"/>
  <c r="L1060" i="24"/>
  <c r="J1057" i="24"/>
  <c r="H1054" i="24"/>
  <c r="R1053" i="24"/>
  <c r="L1052" i="24"/>
  <c r="J1049" i="24"/>
  <c r="H1046" i="24"/>
  <c r="R1045" i="24"/>
  <c r="L1044" i="24"/>
  <c r="J1041" i="24"/>
  <c r="H1038" i="24"/>
  <c r="L1036" i="24"/>
  <c r="J1033" i="24"/>
  <c r="H1030" i="24"/>
  <c r="L1028" i="24"/>
  <c r="J1025" i="24"/>
  <c r="H1022" i="24"/>
  <c r="L1020" i="24"/>
  <c r="J1017" i="24"/>
  <c r="H1014" i="24"/>
  <c r="L1012" i="24"/>
  <c r="J1009" i="24"/>
  <c r="H1006" i="24"/>
  <c r="J1004" i="24"/>
  <c r="J1002" i="24"/>
  <c r="N998" i="24"/>
  <c r="N996" i="24"/>
  <c r="L994" i="24"/>
  <c r="H983" i="24"/>
  <c r="R982" i="24"/>
  <c r="P980" i="24"/>
  <c r="L973" i="24"/>
  <c r="N966" i="24"/>
  <c r="L958" i="24"/>
  <c r="N958" i="24"/>
  <c r="P958" i="24"/>
  <c r="H949" i="24"/>
  <c r="J949" i="24"/>
  <c r="J945" i="24"/>
  <c r="L945" i="24"/>
  <c r="N945" i="24"/>
  <c r="P945" i="24"/>
  <c r="R945" i="24"/>
  <c r="H807" i="24"/>
  <c r="J807" i="24"/>
  <c r="P807" i="24"/>
  <c r="L807" i="24"/>
  <c r="N807" i="24"/>
  <c r="R807" i="24"/>
  <c r="H1100" i="24"/>
  <c r="H1092" i="24"/>
  <c r="H1084" i="24"/>
  <c r="H1076" i="24"/>
  <c r="H1068" i="24"/>
  <c r="H1060" i="24"/>
  <c r="H1052" i="24"/>
  <c r="H1044" i="24"/>
  <c r="H1036" i="24"/>
  <c r="H1028" i="24"/>
  <c r="H1020" i="24"/>
  <c r="H1012" i="24"/>
  <c r="J998" i="24"/>
  <c r="H996" i="24"/>
  <c r="H994" i="24"/>
  <c r="N982" i="24"/>
  <c r="P977" i="24"/>
  <c r="P975" i="24"/>
  <c r="T974" i="24"/>
  <c r="L970" i="24"/>
  <c r="J966" i="24"/>
  <c r="H957" i="24"/>
  <c r="J957" i="24"/>
  <c r="R950" i="24"/>
  <c r="T942" i="24"/>
  <c r="H931" i="24"/>
  <c r="J931" i="24"/>
  <c r="L931" i="24"/>
  <c r="N931" i="24"/>
  <c r="H913" i="24"/>
  <c r="J913" i="24"/>
  <c r="L913" i="24"/>
  <c r="N913" i="24"/>
  <c r="P913" i="24"/>
  <c r="R913" i="24"/>
  <c r="H897" i="24"/>
  <c r="J897" i="24"/>
  <c r="L897" i="24"/>
  <c r="N897" i="24"/>
  <c r="P897" i="24"/>
  <c r="R897" i="24"/>
  <c r="H881" i="24"/>
  <c r="J881" i="24"/>
  <c r="L881" i="24"/>
  <c r="N881" i="24"/>
  <c r="P881" i="24"/>
  <c r="R881" i="24"/>
  <c r="H865" i="24"/>
  <c r="J865" i="24"/>
  <c r="L865" i="24"/>
  <c r="N865" i="24"/>
  <c r="P865" i="24"/>
  <c r="R865" i="24"/>
  <c r="H848" i="24"/>
  <c r="J848" i="24"/>
  <c r="L848" i="24"/>
  <c r="N848" i="24"/>
  <c r="P848" i="24"/>
  <c r="R848" i="24"/>
  <c r="T794" i="24"/>
  <c r="R1102" i="24"/>
  <c r="L1101" i="24"/>
  <c r="R1094" i="24"/>
  <c r="R1086" i="24"/>
  <c r="R1078" i="24"/>
  <c r="R1070" i="24"/>
  <c r="L1069" i="24"/>
  <c r="R1062" i="24"/>
  <c r="L1061" i="24"/>
  <c r="R1054" i="24"/>
  <c r="L1053" i="24"/>
  <c r="R1046" i="24"/>
  <c r="R1038" i="24"/>
  <c r="R1030" i="24"/>
  <c r="R1022" i="24"/>
  <c r="R1014" i="24"/>
  <c r="R1006" i="24"/>
  <c r="L982" i="24"/>
  <c r="N978" i="24"/>
  <c r="P978" i="24"/>
  <c r="N977" i="24"/>
  <c r="J975" i="24"/>
  <c r="J970" i="24"/>
  <c r="J950" i="24"/>
  <c r="H939" i="24"/>
  <c r="J939" i="24"/>
  <c r="L939" i="24"/>
  <c r="N939" i="24"/>
  <c r="H918" i="24"/>
  <c r="J918" i="24"/>
  <c r="L918" i="24"/>
  <c r="N918" i="24"/>
  <c r="P918" i="24"/>
  <c r="L842" i="24"/>
  <c r="H842" i="24"/>
  <c r="J842" i="24"/>
  <c r="N842" i="24"/>
  <c r="P842" i="24"/>
  <c r="R842" i="24"/>
  <c r="H728" i="24"/>
  <c r="J728" i="24"/>
  <c r="L728" i="24"/>
  <c r="R728" i="24"/>
  <c r="N728" i="24"/>
  <c r="P728" i="24"/>
  <c r="J692" i="24"/>
  <c r="L692" i="24"/>
  <c r="N692" i="24"/>
  <c r="P692" i="24"/>
  <c r="H692" i="24"/>
  <c r="R692" i="24"/>
  <c r="J982" i="24"/>
  <c r="J980" i="24"/>
  <c r="L980" i="24"/>
  <c r="P973" i="24"/>
  <c r="R973" i="24"/>
  <c r="H947" i="24"/>
  <c r="J947" i="24"/>
  <c r="L947" i="24"/>
  <c r="N947" i="24"/>
  <c r="H926" i="24"/>
  <c r="J926" i="24"/>
  <c r="L926" i="24"/>
  <c r="N926" i="24"/>
  <c r="P926" i="24"/>
  <c r="T905" i="24"/>
  <c r="T889" i="24"/>
  <c r="T873" i="24"/>
  <c r="T857" i="24"/>
  <c r="H794" i="24"/>
  <c r="J794" i="24"/>
  <c r="L794" i="24"/>
  <c r="R794" i="24"/>
  <c r="N794" i="24"/>
  <c r="P794" i="24"/>
  <c r="N1102" i="24"/>
  <c r="R1100" i="24"/>
  <c r="N1094" i="24"/>
  <c r="R1092" i="24"/>
  <c r="N1086" i="24"/>
  <c r="R1084" i="24"/>
  <c r="N1078" i="24"/>
  <c r="R1076" i="24"/>
  <c r="N1070" i="24"/>
  <c r="R1068" i="24"/>
  <c r="N1062" i="24"/>
  <c r="R1060" i="24"/>
  <c r="N1054" i="24"/>
  <c r="R1052" i="24"/>
  <c r="N1046" i="24"/>
  <c r="R1044" i="24"/>
  <c r="N1038" i="24"/>
  <c r="R1036" i="24"/>
  <c r="P1033" i="24"/>
  <c r="N1030" i="24"/>
  <c r="R1028" i="24"/>
  <c r="P1025" i="24"/>
  <c r="N1022" i="24"/>
  <c r="R1020" i="24"/>
  <c r="P1017" i="24"/>
  <c r="N1014" i="24"/>
  <c r="R1012" i="24"/>
  <c r="P1009" i="24"/>
  <c r="N1006" i="24"/>
  <c r="R1004" i="24"/>
  <c r="R1002" i="24"/>
  <c r="H1001" i="24"/>
  <c r="J999" i="24"/>
  <c r="J997" i="24"/>
  <c r="L993" i="24"/>
  <c r="P983" i="24"/>
  <c r="T966" i="24"/>
  <c r="J958" i="24"/>
  <c r="R957" i="24"/>
  <c r="N953" i="24"/>
  <c r="P953" i="24"/>
  <c r="R953" i="24"/>
  <c r="N949" i="24"/>
  <c r="H934" i="24"/>
  <c r="J934" i="24"/>
  <c r="L934" i="24"/>
  <c r="N934" i="24"/>
  <c r="P934" i="24"/>
  <c r="T923" i="24"/>
  <c r="J921" i="24"/>
  <c r="L921" i="24"/>
  <c r="N921" i="24"/>
  <c r="P921" i="24"/>
  <c r="R921" i="24"/>
  <c r="L729" i="24"/>
  <c r="N729" i="24"/>
  <c r="P729" i="24"/>
  <c r="R729" i="24"/>
  <c r="H729" i="24"/>
  <c r="J729" i="24"/>
  <c r="T729" i="24"/>
  <c r="H977" i="24"/>
  <c r="J977" i="24"/>
  <c r="L975" i="24"/>
  <c r="N975" i="24"/>
  <c r="N970" i="24"/>
  <c r="P970" i="24"/>
  <c r="L950" i="24"/>
  <c r="N950" i="24"/>
  <c r="P950" i="24"/>
  <c r="H942" i="24"/>
  <c r="J942" i="24"/>
  <c r="L942" i="24"/>
  <c r="N942" i="24"/>
  <c r="P942" i="24"/>
  <c r="J929" i="24"/>
  <c r="L929" i="24"/>
  <c r="N929" i="24"/>
  <c r="P929" i="24"/>
  <c r="R929" i="24"/>
  <c r="H905" i="24"/>
  <c r="J905" i="24"/>
  <c r="L905" i="24"/>
  <c r="N905" i="24"/>
  <c r="P905" i="24"/>
  <c r="R905" i="24"/>
  <c r="H889" i="24"/>
  <c r="J889" i="24"/>
  <c r="L889" i="24"/>
  <c r="N889" i="24"/>
  <c r="P889" i="24"/>
  <c r="R889" i="24"/>
  <c r="H873" i="24"/>
  <c r="J873" i="24"/>
  <c r="L873" i="24"/>
  <c r="N873" i="24"/>
  <c r="P873" i="24"/>
  <c r="R873" i="24"/>
  <c r="H857" i="24"/>
  <c r="J857" i="24"/>
  <c r="L857" i="24"/>
  <c r="N857" i="24"/>
  <c r="P857" i="24"/>
  <c r="R857" i="24"/>
  <c r="N1004" i="24"/>
  <c r="L1002" i="24"/>
  <c r="P998" i="24"/>
  <c r="P996" i="24"/>
  <c r="N994" i="24"/>
  <c r="J983" i="24"/>
  <c r="R980" i="24"/>
  <c r="L978" i="24"/>
  <c r="N973" i="24"/>
  <c r="J972" i="24"/>
  <c r="L972" i="24"/>
  <c r="P966" i="24"/>
  <c r="N961" i="24"/>
  <c r="P961" i="24"/>
  <c r="R961" i="24"/>
  <c r="N957" i="24"/>
  <c r="J955" i="24"/>
  <c r="L955" i="24"/>
  <c r="N955" i="24"/>
  <c r="H952" i="24"/>
  <c r="J952" i="24"/>
  <c r="L952" i="24"/>
  <c r="T939" i="24"/>
  <c r="J937" i="24"/>
  <c r="L937" i="24"/>
  <c r="N937" i="24"/>
  <c r="P937" i="24"/>
  <c r="R937" i="24"/>
  <c r="R931" i="24"/>
  <c r="J708" i="24"/>
  <c r="L708" i="24"/>
  <c r="N708" i="24"/>
  <c r="P708" i="24"/>
  <c r="H708" i="24"/>
  <c r="R708" i="24"/>
  <c r="L944" i="24"/>
  <c r="J941" i="24"/>
  <c r="L936" i="24"/>
  <c r="J933" i="24"/>
  <c r="L928" i="24"/>
  <c r="J925" i="24"/>
  <c r="L920" i="24"/>
  <c r="J917" i="24"/>
  <c r="N915" i="24"/>
  <c r="L912" i="24"/>
  <c r="P910" i="24"/>
  <c r="N907" i="24"/>
  <c r="P902" i="24"/>
  <c r="N899" i="24"/>
  <c r="P894" i="24"/>
  <c r="N891" i="24"/>
  <c r="P886" i="24"/>
  <c r="N883" i="24"/>
  <c r="P878" i="24"/>
  <c r="N875" i="24"/>
  <c r="P870" i="24"/>
  <c r="N867" i="24"/>
  <c r="P862" i="24"/>
  <c r="N859" i="24"/>
  <c r="P853" i="24"/>
  <c r="N850" i="24"/>
  <c r="P845" i="24"/>
  <c r="R838" i="24"/>
  <c r="T835" i="24"/>
  <c r="R834" i="24"/>
  <c r="L834" i="24"/>
  <c r="T826" i="24"/>
  <c r="L825" i="24"/>
  <c r="P825" i="24"/>
  <c r="N819" i="24"/>
  <c r="R819" i="24"/>
  <c r="H819" i="24"/>
  <c r="T815" i="24"/>
  <c r="T802" i="24"/>
  <c r="L800" i="24"/>
  <c r="N800" i="24"/>
  <c r="P800" i="24"/>
  <c r="L737" i="24"/>
  <c r="N737" i="24"/>
  <c r="P737" i="24"/>
  <c r="R737" i="24"/>
  <c r="H737" i="24"/>
  <c r="H736" i="24"/>
  <c r="J736" i="24"/>
  <c r="L736" i="24"/>
  <c r="R736" i="24"/>
  <c r="J718" i="24"/>
  <c r="L718" i="24"/>
  <c r="N718" i="24"/>
  <c r="P718" i="24"/>
  <c r="J700" i="24"/>
  <c r="L700" i="24"/>
  <c r="N700" i="24"/>
  <c r="P700" i="24"/>
  <c r="R666" i="24"/>
  <c r="H666" i="24"/>
  <c r="J666" i="24"/>
  <c r="L666" i="24"/>
  <c r="N666" i="24"/>
  <c r="P666" i="24"/>
  <c r="H577" i="24"/>
  <c r="J577" i="24"/>
  <c r="L577" i="24"/>
  <c r="N577" i="24"/>
  <c r="P577" i="24"/>
  <c r="R577" i="24"/>
  <c r="H536" i="24"/>
  <c r="J536" i="24"/>
  <c r="L536" i="24"/>
  <c r="N536" i="24"/>
  <c r="P536" i="24"/>
  <c r="R536" i="24"/>
  <c r="J321" i="24"/>
  <c r="L321" i="24"/>
  <c r="N321" i="24"/>
  <c r="P321" i="24"/>
  <c r="R321" i="24"/>
  <c r="H321" i="24"/>
  <c r="H305" i="24"/>
  <c r="J305" i="24"/>
  <c r="L305" i="24"/>
  <c r="N305" i="24"/>
  <c r="P305" i="24"/>
  <c r="R305" i="24"/>
  <c r="H288" i="24"/>
  <c r="J288" i="24"/>
  <c r="L288" i="24"/>
  <c r="N288" i="24"/>
  <c r="P288" i="24"/>
  <c r="R288" i="24"/>
  <c r="H272" i="24"/>
  <c r="J272" i="24"/>
  <c r="L272" i="24"/>
  <c r="N272" i="24"/>
  <c r="P272" i="24"/>
  <c r="R272" i="24"/>
  <c r="H222" i="24"/>
  <c r="J222" i="24"/>
  <c r="L222" i="24"/>
  <c r="N222" i="24"/>
  <c r="P222" i="24"/>
  <c r="R222" i="24"/>
  <c r="R964" i="24"/>
  <c r="R956" i="24"/>
  <c r="R948" i="24"/>
  <c r="J944" i="24"/>
  <c r="R940" i="24"/>
  <c r="J936" i="24"/>
  <c r="R932" i="24"/>
  <c r="J928" i="24"/>
  <c r="R924" i="24"/>
  <c r="J920" i="24"/>
  <c r="R916" i="24"/>
  <c r="L915" i="24"/>
  <c r="J912" i="24"/>
  <c r="N910" i="24"/>
  <c r="R908" i="24"/>
  <c r="L907" i="24"/>
  <c r="J904" i="24"/>
  <c r="N902" i="24"/>
  <c r="R900" i="24"/>
  <c r="L899" i="24"/>
  <c r="J896" i="24"/>
  <c r="N894" i="24"/>
  <c r="R892" i="24"/>
  <c r="L891" i="24"/>
  <c r="J888" i="24"/>
  <c r="N886" i="24"/>
  <c r="R884" i="24"/>
  <c r="L883" i="24"/>
  <c r="J880" i="24"/>
  <c r="N878" i="24"/>
  <c r="R876" i="24"/>
  <c r="L875" i="24"/>
  <c r="J872" i="24"/>
  <c r="N870" i="24"/>
  <c r="R868" i="24"/>
  <c r="L867" i="24"/>
  <c r="J864" i="24"/>
  <c r="N862" i="24"/>
  <c r="R860" i="24"/>
  <c r="L859" i="24"/>
  <c r="J855" i="24"/>
  <c r="N853" i="24"/>
  <c r="R851" i="24"/>
  <c r="L850" i="24"/>
  <c r="J847" i="24"/>
  <c r="N845" i="24"/>
  <c r="R841" i="24"/>
  <c r="L841" i="24"/>
  <c r="N838" i="24"/>
  <c r="L832" i="24"/>
  <c r="N827" i="24"/>
  <c r="P826" i="24"/>
  <c r="H818" i="24"/>
  <c r="J818" i="24"/>
  <c r="L818" i="24"/>
  <c r="R818" i="24"/>
  <c r="J816" i="24"/>
  <c r="R815" i="24"/>
  <c r="T808" i="24"/>
  <c r="L803" i="24"/>
  <c r="H799" i="24"/>
  <c r="J799" i="24"/>
  <c r="P799" i="24"/>
  <c r="N787" i="24"/>
  <c r="P787" i="24"/>
  <c r="R787" i="24"/>
  <c r="H787" i="24"/>
  <c r="R784" i="24"/>
  <c r="R778" i="24"/>
  <c r="T770" i="24"/>
  <c r="R762" i="24"/>
  <c r="L754" i="24"/>
  <c r="N754" i="24"/>
  <c r="P754" i="24"/>
  <c r="R754" i="24"/>
  <c r="H754" i="24"/>
  <c r="H752" i="24"/>
  <c r="J752" i="24"/>
  <c r="L752" i="24"/>
  <c r="R752" i="24"/>
  <c r="L745" i="24"/>
  <c r="N745" i="24"/>
  <c r="P745" i="24"/>
  <c r="R745" i="24"/>
  <c r="H745" i="24"/>
  <c r="H744" i="24"/>
  <c r="J744" i="24"/>
  <c r="L744" i="24"/>
  <c r="R744" i="24"/>
  <c r="J726" i="24"/>
  <c r="L726" i="24"/>
  <c r="N726" i="24"/>
  <c r="P726" i="24"/>
  <c r="T710" i="24"/>
  <c r="T694" i="24"/>
  <c r="T686" i="24"/>
  <c r="H676" i="24"/>
  <c r="J676" i="24"/>
  <c r="L676" i="24"/>
  <c r="N676" i="24"/>
  <c r="P676" i="24"/>
  <c r="R676" i="24"/>
  <c r="H664" i="24"/>
  <c r="J664" i="24"/>
  <c r="L664" i="24"/>
  <c r="N664" i="24"/>
  <c r="P664" i="24"/>
  <c r="R664" i="24"/>
  <c r="J625" i="24"/>
  <c r="L625" i="24"/>
  <c r="N625" i="24"/>
  <c r="P625" i="24"/>
  <c r="R625" i="24"/>
  <c r="H625" i="24"/>
  <c r="J915" i="24"/>
  <c r="L910" i="24"/>
  <c r="P908" i="24"/>
  <c r="J907" i="24"/>
  <c r="L902" i="24"/>
  <c r="P900" i="24"/>
  <c r="J899" i="24"/>
  <c r="L894" i="24"/>
  <c r="P892" i="24"/>
  <c r="J891" i="24"/>
  <c r="L886" i="24"/>
  <c r="P884" i="24"/>
  <c r="J883" i="24"/>
  <c r="L878" i="24"/>
  <c r="P876" i="24"/>
  <c r="J875" i="24"/>
  <c r="L870" i="24"/>
  <c r="P868" i="24"/>
  <c r="J867" i="24"/>
  <c r="L862" i="24"/>
  <c r="P860" i="24"/>
  <c r="J859" i="24"/>
  <c r="L853" i="24"/>
  <c r="P851" i="24"/>
  <c r="J850" i="24"/>
  <c r="L845" i="24"/>
  <c r="L838" i="24"/>
  <c r="P835" i="24"/>
  <c r="T834" i="24"/>
  <c r="L833" i="24"/>
  <c r="P833" i="24"/>
  <c r="N828" i="24"/>
  <c r="R828" i="24"/>
  <c r="H828" i="24"/>
  <c r="N826" i="24"/>
  <c r="T825" i="24"/>
  <c r="J824" i="24"/>
  <c r="P824" i="24"/>
  <c r="N815" i="24"/>
  <c r="N811" i="24"/>
  <c r="P811" i="24"/>
  <c r="R811" i="24"/>
  <c r="H811" i="24"/>
  <c r="R808" i="24"/>
  <c r="T807" i="24"/>
  <c r="P802" i="24"/>
  <c r="L792" i="24"/>
  <c r="N792" i="24"/>
  <c r="P792" i="24"/>
  <c r="H786" i="24"/>
  <c r="J786" i="24"/>
  <c r="L786" i="24"/>
  <c r="R786" i="24"/>
  <c r="J784" i="24"/>
  <c r="R770" i="24"/>
  <c r="L765" i="24"/>
  <c r="N765" i="24"/>
  <c r="P765" i="24"/>
  <c r="R765" i="24"/>
  <c r="H765" i="24"/>
  <c r="H764" i="24"/>
  <c r="J764" i="24"/>
  <c r="L764" i="24"/>
  <c r="R764" i="24"/>
  <c r="J734" i="24"/>
  <c r="L734" i="24"/>
  <c r="N734" i="24"/>
  <c r="P734" i="24"/>
  <c r="T720" i="24"/>
  <c r="P710" i="24"/>
  <c r="T702" i="24"/>
  <c r="P694" i="24"/>
  <c r="T684" i="24"/>
  <c r="J910" i="24"/>
  <c r="J902" i="24"/>
  <c r="N900" i="24"/>
  <c r="J894" i="24"/>
  <c r="N892" i="24"/>
  <c r="J886" i="24"/>
  <c r="N884" i="24"/>
  <c r="H883" i="24"/>
  <c r="J878" i="24"/>
  <c r="N876" i="24"/>
  <c r="H875" i="24"/>
  <c r="J870" i="24"/>
  <c r="N868" i="24"/>
  <c r="H867" i="24"/>
  <c r="J862" i="24"/>
  <c r="N860" i="24"/>
  <c r="H859" i="24"/>
  <c r="J853" i="24"/>
  <c r="N851" i="24"/>
  <c r="H850" i="24"/>
  <c r="J845" i="24"/>
  <c r="L840" i="24"/>
  <c r="P840" i="24"/>
  <c r="N835" i="24"/>
  <c r="P834" i="24"/>
  <c r="J826" i="24"/>
  <c r="R825" i="24"/>
  <c r="H810" i="24"/>
  <c r="J810" i="24"/>
  <c r="L810" i="24"/>
  <c r="R810" i="24"/>
  <c r="J808" i="24"/>
  <c r="T800" i="24"/>
  <c r="L795" i="24"/>
  <c r="H791" i="24"/>
  <c r="J791" i="24"/>
  <c r="P791" i="24"/>
  <c r="L773" i="24"/>
  <c r="N773" i="24"/>
  <c r="P773" i="24"/>
  <c r="R773" i="24"/>
  <c r="H773" i="24"/>
  <c r="H772" i="24"/>
  <c r="J772" i="24"/>
  <c r="L772" i="24"/>
  <c r="R772" i="24"/>
  <c r="J750" i="24"/>
  <c r="L750" i="24"/>
  <c r="N750" i="24"/>
  <c r="P750" i="24"/>
  <c r="J742" i="24"/>
  <c r="L742" i="24"/>
  <c r="N742" i="24"/>
  <c r="P742" i="24"/>
  <c r="T728" i="24"/>
  <c r="P720" i="24"/>
  <c r="T708" i="24"/>
  <c r="P702" i="24"/>
  <c r="T692" i="24"/>
  <c r="J662" i="24"/>
  <c r="H662" i="24"/>
  <c r="L662" i="24"/>
  <c r="N662" i="24"/>
  <c r="P662" i="24"/>
  <c r="R662" i="24"/>
  <c r="N834" i="24"/>
  <c r="J832" i="24"/>
  <c r="P832" i="24"/>
  <c r="H827" i="24"/>
  <c r="L827" i="24"/>
  <c r="R827" i="24"/>
  <c r="N825" i="24"/>
  <c r="P819" i="24"/>
  <c r="L816" i="24"/>
  <c r="N816" i="24"/>
  <c r="P816" i="24"/>
  <c r="N803" i="24"/>
  <c r="P803" i="24"/>
  <c r="R803" i="24"/>
  <c r="H803" i="24"/>
  <c r="R800" i="24"/>
  <c r="J778" i="24"/>
  <c r="L778" i="24"/>
  <c r="N778" i="24"/>
  <c r="P778" i="24"/>
  <c r="J762" i="24"/>
  <c r="L762" i="24"/>
  <c r="N762" i="24"/>
  <c r="P762" i="24"/>
  <c r="T736" i="24"/>
  <c r="T718" i="24"/>
  <c r="T700" i="24"/>
  <c r="H686" i="24"/>
  <c r="J686" i="24"/>
  <c r="L686" i="24"/>
  <c r="N686" i="24"/>
  <c r="R686" i="24"/>
  <c r="T668" i="24"/>
  <c r="J838" i="24"/>
  <c r="P838" i="24"/>
  <c r="H815" i="24"/>
  <c r="J815" i="24"/>
  <c r="P815" i="24"/>
  <c r="H802" i="24"/>
  <c r="J802" i="24"/>
  <c r="L802" i="24"/>
  <c r="R802" i="24"/>
  <c r="L784" i="24"/>
  <c r="N784" i="24"/>
  <c r="P784" i="24"/>
  <c r="J770" i="24"/>
  <c r="L770" i="24"/>
  <c r="N770" i="24"/>
  <c r="P770" i="24"/>
  <c r="P736" i="24"/>
  <c r="R718" i="24"/>
  <c r="L711" i="24"/>
  <c r="N711" i="24"/>
  <c r="P711" i="24"/>
  <c r="R711" i="24"/>
  <c r="H711" i="24"/>
  <c r="H710" i="24"/>
  <c r="J710" i="24"/>
  <c r="L710" i="24"/>
  <c r="R710" i="24"/>
  <c r="R700" i="24"/>
  <c r="L695" i="24"/>
  <c r="N695" i="24"/>
  <c r="P695" i="24"/>
  <c r="R695" i="24"/>
  <c r="H695" i="24"/>
  <c r="H694" i="24"/>
  <c r="J694" i="24"/>
  <c r="L694" i="24"/>
  <c r="R694" i="24"/>
  <c r="J684" i="24"/>
  <c r="L684" i="24"/>
  <c r="N684" i="24"/>
  <c r="P684" i="24"/>
  <c r="R684" i="24"/>
  <c r="T666" i="24"/>
  <c r="H835" i="24"/>
  <c r="L835" i="24"/>
  <c r="R835" i="24"/>
  <c r="R826" i="24"/>
  <c r="L826" i="24"/>
  <c r="J819" i="24"/>
  <c r="L808" i="24"/>
  <c r="N808" i="24"/>
  <c r="P808" i="24"/>
  <c r="N795" i="24"/>
  <c r="P795" i="24"/>
  <c r="R795" i="24"/>
  <c r="H795" i="24"/>
  <c r="J737" i="24"/>
  <c r="N736" i="24"/>
  <c r="L721" i="24"/>
  <c r="N721" i="24"/>
  <c r="P721" i="24"/>
  <c r="R721" i="24"/>
  <c r="H721" i="24"/>
  <c r="H720" i="24"/>
  <c r="J720" i="24"/>
  <c r="L720" i="24"/>
  <c r="R720" i="24"/>
  <c r="H718" i="24"/>
  <c r="L703" i="24"/>
  <c r="N703" i="24"/>
  <c r="P703" i="24"/>
  <c r="R703" i="24"/>
  <c r="H703" i="24"/>
  <c r="H702" i="24"/>
  <c r="J702" i="24"/>
  <c r="L702" i="24"/>
  <c r="R702" i="24"/>
  <c r="H700" i="24"/>
  <c r="H668" i="24"/>
  <c r="J668" i="24"/>
  <c r="L668" i="24"/>
  <c r="N668" i="24"/>
  <c r="P668" i="24"/>
  <c r="R668" i="24"/>
  <c r="N658" i="24"/>
  <c r="R658" i="24"/>
  <c r="H658" i="24"/>
  <c r="J658" i="24"/>
  <c r="L658" i="24"/>
  <c r="P658" i="24"/>
  <c r="T658" i="24"/>
  <c r="L817" i="24"/>
  <c r="N812" i="24"/>
  <c r="L809" i="24"/>
  <c r="N804" i="24"/>
  <c r="L801" i="24"/>
  <c r="N796" i="24"/>
  <c r="L793" i="24"/>
  <c r="L785" i="24"/>
  <c r="P783" i="24"/>
  <c r="L779" i="24"/>
  <c r="P777" i="24"/>
  <c r="L771" i="24"/>
  <c r="P769" i="24"/>
  <c r="N766" i="24"/>
  <c r="L763" i="24"/>
  <c r="P761" i="24"/>
  <c r="L751" i="24"/>
  <c r="P749" i="24"/>
  <c r="L743" i="24"/>
  <c r="P741" i="24"/>
  <c r="L735" i="24"/>
  <c r="P733" i="24"/>
  <c r="L727" i="24"/>
  <c r="P725" i="24"/>
  <c r="L719" i="24"/>
  <c r="P717" i="24"/>
  <c r="L709" i="24"/>
  <c r="P707" i="24"/>
  <c r="L701" i="24"/>
  <c r="P699" i="24"/>
  <c r="J698" i="24"/>
  <c r="L693" i="24"/>
  <c r="P691" i="24"/>
  <c r="J690" i="24"/>
  <c r="H687" i="24"/>
  <c r="L685" i="24"/>
  <c r="P683" i="24"/>
  <c r="J682" i="24"/>
  <c r="H679" i="24"/>
  <c r="R678" i="24"/>
  <c r="L677" i="24"/>
  <c r="P675" i="24"/>
  <c r="J674" i="24"/>
  <c r="H671" i="24"/>
  <c r="R670" i="24"/>
  <c r="L669" i="24"/>
  <c r="H660" i="24"/>
  <c r="R659" i="24"/>
  <c r="N649" i="24"/>
  <c r="R649" i="24"/>
  <c r="H643" i="24"/>
  <c r="J643" i="24"/>
  <c r="N643" i="24"/>
  <c r="R643" i="24"/>
  <c r="T601" i="24"/>
  <c r="H552" i="24"/>
  <c r="J552" i="24"/>
  <c r="L552" i="24"/>
  <c r="N552" i="24"/>
  <c r="P552" i="24"/>
  <c r="R552" i="24"/>
  <c r="N678" i="24"/>
  <c r="N670" i="24"/>
  <c r="J651" i="24"/>
  <c r="N651" i="24"/>
  <c r="R651" i="24"/>
  <c r="H648" i="24"/>
  <c r="L648" i="24"/>
  <c r="P648" i="24"/>
  <c r="H601" i="24"/>
  <c r="J601" i="24"/>
  <c r="L601" i="24"/>
  <c r="N601" i="24"/>
  <c r="P601" i="24"/>
  <c r="R601" i="24"/>
  <c r="N830" i="24"/>
  <c r="N821" i="24"/>
  <c r="J783" i="24"/>
  <c r="N781" i="24"/>
  <c r="J777" i="24"/>
  <c r="J769" i="24"/>
  <c r="J761" i="24"/>
  <c r="N759" i="24"/>
  <c r="J749" i="24"/>
  <c r="J741" i="24"/>
  <c r="N739" i="24"/>
  <c r="J733" i="24"/>
  <c r="N731" i="24"/>
  <c r="J725" i="24"/>
  <c r="N723" i="24"/>
  <c r="J717" i="24"/>
  <c r="N713" i="24"/>
  <c r="J707" i="24"/>
  <c r="J699" i="24"/>
  <c r="J691" i="24"/>
  <c r="R687" i="24"/>
  <c r="J683" i="24"/>
  <c r="R679" i="24"/>
  <c r="L678" i="24"/>
  <c r="J675" i="24"/>
  <c r="R671" i="24"/>
  <c r="L670" i="24"/>
  <c r="L659" i="24"/>
  <c r="H657" i="24"/>
  <c r="L657" i="24"/>
  <c r="P657" i="24"/>
  <c r="J653" i="24"/>
  <c r="N653" i="24"/>
  <c r="L641" i="24"/>
  <c r="N641" i="24"/>
  <c r="P641" i="24"/>
  <c r="R641" i="24"/>
  <c r="H640" i="24"/>
  <c r="J640" i="24"/>
  <c r="L640" i="24"/>
  <c r="P640" i="24"/>
  <c r="L633" i="24"/>
  <c r="N633" i="24"/>
  <c r="P633" i="24"/>
  <c r="R633" i="24"/>
  <c r="T627" i="24"/>
  <c r="H560" i="24"/>
  <c r="J560" i="24"/>
  <c r="L560" i="24"/>
  <c r="N560" i="24"/>
  <c r="P560" i="24"/>
  <c r="R560" i="24"/>
  <c r="J512" i="24"/>
  <c r="L512" i="24"/>
  <c r="N512" i="24"/>
  <c r="P512" i="24"/>
  <c r="R512" i="24"/>
  <c r="H512" i="24"/>
  <c r="P687" i="24"/>
  <c r="P679" i="24"/>
  <c r="J678" i="24"/>
  <c r="P671" i="24"/>
  <c r="J670" i="24"/>
  <c r="R660" i="24"/>
  <c r="J659" i="24"/>
  <c r="T651" i="24"/>
  <c r="T648" i="24"/>
  <c r="R647" i="24"/>
  <c r="J647" i="24"/>
  <c r="H619" i="24"/>
  <c r="J619" i="24"/>
  <c r="L619" i="24"/>
  <c r="N619" i="24"/>
  <c r="R619" i="24"/>
  <c r="T617" i="24"/>
  <c r="H609" i="24"/>
  <c r="J609" i="24"/>
  <c r="L609" i="24"/>
  <c r="N609" i="24"/>
  <c r="P609" i="24"/>
  <c r="R609" i="24"/>
  <c r="H585" i="24"/>
  <c r="J585" i="24"/>
  <c r="L585" i="24"/>
  <c r="N585" i="24"/>
  <c r="P585" i="24"/>
  <c r="R585" i="24"/>
  <c r="N687" i="24"/>
  <c r="N679" i="24"/>
  <c r="N671" i="24"/>
  <c r="P660" i="24"/>
  <c r="R656" i="24"/>
  <c r="J656" i="24"/>
  <c r="T653" i="24"/>
  <c r="J649" i="24"/>
  <c r="P643" i="24"/>
  <c r="T593" i="24"/>
  <c r="H568" i="24"/>
  <c r="J568" i="24"/>
  <c r="L568" i="24"/>
  <c r="N568" i="24"/>
  <c r="P568" i="24"/>
  <c r="R568" i="24"/>
  <c r="H544" i="24"/>
  <c r="J544" i="24"/>
  <c r="L544" i="24"/>
  <c r="N544" i="24"/>
  <c r="P544" i="24"/>
  <c r="R544" i="24"/>
  <c r="H522" i="24"/>
  <c r="L522" i="24"/>
  <c r="R522" i="24"/>
  <c r="J522" i="24"/>
  <c r="N522" i="24"/>
  <c r="P522" i="24"/>
  <c r="L660" i="24"/>
  <c r="P651" i="24"/>
  <c r="R648" i="24"/>
  <c r="H627" i="24"/>
  <c r="J627" i="24"/>
  <c r="L627" i="24"/>
  <c r="N627" i="24"/>
  <c r="R627" i="24"/>
  <c r="T625" i="24"/>
  <c r="H635" i="24"/>
  <c r="J635" i="24"/>
  <c r="L635" i="24"/>
  <c r="N635" i="24"/>
  <c r="R635" i="24"/>
  <c r="J617" i="24"/>
  <c r="L617" i="24"/>
  <c r="N617" i="24"/>
  <c r="P617" i="24"/>
  <c r="R617" i="24"/>
  <c r="H593" i="24"/>
  <c r="J593" i="24"/>
  <c r="L593" i="24"/>
  <c r="N593" i="24"/>
  <c r="P593" i="24"/>
  <c r="R593" i="24"/>
  <c r="T577" i="24"/>
  <c r="T536" i="24"/>
  <c r="N645" i="24"/>
  <c r="L642" i="24"/>
  <c r="J639" i="24"/>
  <c r="N637" i="24"/>
  <c r="P632" i="24"/>
  <c r="J631" i="24"/>
  <c r="N629" i="24"/>
  <c r="P624" i="24"/>
  <c r="J623" i="24"/>
  <c r="N621" i="24"/>
  <c r="P616" i="24"/>
  <c r="J615" i="24"/>
  <c r="N613" i="24"/>
  <c r="R611" i="24"/>
  <c r="P608" i="24"/>
  <c r="J607" i="24"/>
  <c r="N605" i="24"/>
  <c r="R603" i="24"/>
  <c r="P600" i="24"/>
  <c r="J599" i="24"/>
  <c r="N597" i="24"/>
  <c r="R595" i="24"/>
  <c r="P592" i="24"/>
  <c r="J591" i="24"/>
  <c r="N589" i="24"/>
  <c r="R587" i="24"/>
  <c r="L586" i="24"/>
  <c r="P584" i="24"/>
  <c r="J583" i="24"/>
  <c r="N581" i="24"/>
  <c r="R579" i="24"/>
  <c r="L578" i="24"/>
  <c r="P576" i="24"/>
  <c r="J575" i="24"/>
  <c r="N572" i="24"/>
  <c r="R570" i="24"/>
  <c r="L569" i="24"/>
  <c r="P567" i="24"/>
  <c r="J566" i="24"/>
  <c r="N564" i="24"/>
  <c r="R562" i="24"/>
  <c r="P559" i="24"/>
  <c r="J558" i="24"/>
  <c r="R554" i="24"/>
  <c r="P551" i="24"/>
  <c r="J550" i="24"/>
  <c r="R546" i="24"/>
  <c r="L545" i="24"/>
  <c r="P543" i="24"/>
  <c r="J542" i="24"/>
  <c r="R538" i="24"/>
  <c r="L537" i="24"/>
  <c r="P535" i="24"/>
  <c r="J534" i="24"/>
  <c r="R530" i="24"/>
  <c r="L529" i="24"/>
  <c r="L523" i="24"/>
  <c r="N523" i="24"/>
  <c r="R523" i="24"/>
  <c r="H523" i="24"/>
  <c r="J504" i="24"/>
  <c r="L504" i="24"/>
  <c r="N504" i="24"/>
  <c r="P504" i="24"/>
  <c r="R504" i="24"/>
  <c r="H480" i="24"/>
  <c r="J480" i="24"/>
  <c r="L480" i="24"/>
  <c r="N480" i="24"/>
  <c r="P480" i="24"/>
  <c r="R480" i="24"/>
  <c r="L632" i="24"/>
  <c r="L624" i="24"/>
  <c r="L616" i="24"/>
  <c r="N611" i="24"/>
  <c r="L608" i="24"/>
  <c r="N603" i="24"/>
  <c r="L600" i="24"/>
  <c r="N595" i="24"/>
  <c r="L592" i="24"/>
  <c r="N587" i="24"/>
  <c r="L584" i="24"/>
  <c r="N579" i="24"/>
  <c r="L576" i="24"/>
  <c r="N570" i="24"/>
  <c r="L567" i="24"/>
  <c r="N562" i="24"/>
  <c r="L559" i="24"/>
  <c r="P557" i="24"/>
  <c r="N554" i="24"/>
  <c r="H553" i="24"/>
  <c r="L551" i="24"/>
  <c r="N546" i="24"/>
  <c r="H545" i="24"/>
  <c r="L543" i="24"/>
  <c r="P541" i="24"/>
  <c r="N538" i="24"/>
  <c r="H537" i="24"/>
  <c r="L535" i="24"/>
  <c r="P533" i="24"/>
  <c r="N530" i="24"/>
  <c r="H529" i="24"/>
  <c r="R528" i="24"/>
  <c r="P521" i="24"/>
  <c r="R521" i="24"/>
  <c r="L521" i="24"/>
  <c r="H514" i="24"/>
  <c r="J514" i="24"/>
  <c r="L514" i="24"/>
  <c r="N514" i="24"/>
  <c r="R514" i="24"/>
  <c r="T488" i="24"/>
  <c r="H464" i="24"/>
  <c r="J464" i="24"/>
  <c r="L464" i="24"/>
  <c r="N464" i="24"/>
  <c r="P464" i="24"/>
  <c r="R464" i="24"/>
  <c r="R422" i="24"/>
  <c r="L422" i="24"/>
  <c r="N422" i="24"/>
  <c r="H422" i="24"/>
  <c r="J422" i="24"/>
  <c r="P422" i="24"/>
  <c r="J632" i="24"/>
  <c r="J624" i="24"/>
  <c r="J616" i="24"/>
  <c r="L611" i="24"/>
  <c r="J608" i="24"/>
  <c r="L603" i="24"/>
  <c r="J600" i="24"/>
  <c r="L595" i="24"/>
  <c r="J592" i="24"/>
  <c r="L587" i="24"/>
  <c r="J584" i="24"/>
  <c r="L579" i="24"/>
  <c r="J576" i="24"/>
  <c r="L570" i="24"/>
  <c r="J567" i="24"/>
  <c r="L562" i="24"/>
  <c r="J559" i="24"/>
  <c r="L554" i="24"/>
  <c r="J551" i="24"/>
  <c r="L546" i="24"/>
  <c r="J543" i="24"/>
  <c r="L538" i="24"/>
  <c r="J535" i="24"/>
  <c r="L530" i="24"/>
  <c r="J520" i="24"/>
  <c r="L520" i="24"/>
  <c r="P520" i="24"/>
  <c r="R639" i="24"/>
  <c r="R631" i="24"/>
  <c r="R623" i="24"/>
  <c r="R615" i="24"/>
  <c r="J611" i="24"/>
  <c r="J603" i="24"/>
  <c r="R599" i="24"/>
  <c r="J595" i="24"/>
  <c r="J587" i="24"/>
  <c r="J579" i="24"/>
  <c r="R575" i="24"/>
  <c r="J570" i="24"/>
  <c r="R566" i="24"/>
  <c r="J562" i="24"/>
  <c r="R558" i="24"/>
  <c r="J554" i="24"/>
  <c r="R550" i="24"/>
  <c r="J546" i="24"/>
  <c r="R542" i="24"/>
  <c r="J538" i="24"/>
  <c r="R534" i="24"/>
  <c r="J530" i="24"/>
  <c r="T522" i="24"/>
  <c r="T506" i="24"/>
  <c r="H488" i="24"/>
  <c r="J488" i="24"/>
  <c r="L488" i="24"/>
  <c r="N488" i="24"/>
  <c r="P488" i="24"/>
  <c r="R488" i="24"/>
  <c r="J528" i="24"/>
  <c r="P523" i="24"/>
  <c r="T504" i="24"/>
  <c r="H496" i="24"/>
  <c r="J496" i="24"/>
  <c r="L496" i="24"/>
  <c r="N496" i="24"/>
  <c r="P496" i="24"/>
  <c r="R496" i="24"/>
  <c r="H472" i="24"/>
  <c r="J472" i="24"/>
  <c r="L472" i="24"/>
  <c r="N472" i="24"/>
  <c r="P472" i="24"/>
  <c r="R472" i="24"/>
  <c r="T456" i="24"/>
  <c r="H442" i="24"/>
  <c r="J442" i="24"/>
  <c r="L442" i="24"/>
  <c r="N442" i="24"/>
  <c r="P442" i="24"/>
  <c r="R442" i="24"/>
  <c r="T512" i="24"/>
  <c r="L440" i="24"/>
  <c r="H440" i="24"/>
  <c r="J440" i="24"/>
  <c r="N440" i="24"/>
  <c r="P440" i="24"/>
  <c r="R440" i="24"/>
  <c r="H506" i="24"/>
  <c r="J506" i="24"/>
  <c r="L506" i="24"/>
  <c r="N506" i="24"/>
  <c r="R506" i="24"/>
  <c r="H456" i="24"/>
  <c r="J456" i="24"/>
  <c r="L456" i="24"/>
  <c r="N456" i="24"/>
  <c r="P456" i="24"/>
  <c r="R456" i="24"/>
  <c r="N524" i="24"/>
  <c r="N516" i="24"/>
  <c r="H515" i="24"/>
  <c r="L513" i="24"/>
  <c r="N508" i="24"/>
  <c r="H507" i="24"/>
  <c r="L505" i="24"/>
  <c r="N500" i="24"/>
  <c r="H499" i="24"/>
  <c r="R498" i="24"/>
  <c r="L497" i="24"/>
  <c r="N492" i="24"/>
  <c r="H491" i="24"/>
  <c r="R490" i="24"/>
  <c r="L489" i="24"/>
  <c r="P487" i="24"/>
  <c r="N484" i="24"/>
  <c r="H483" i="24"/>
  <c r="R482" i="24"/>
  <c r="L481" i="24"/>
  <c r="N476" i="24"/>
  <c r="H475" i="24"/>
  <c r="R474" i="24"/>
  <c r="L473" i="24"/>
  <c r="N468" i="24"/>
  <c r="H467" i="24"/>
  <c r="R466" i="24"/>
  <c r="L465" i="24"/>
  <c r="N460" i="24"/>
  <c r="H459" i="24"/>
  <c r="R458" i="24"/>
  <c r="L457" i="24"/>
  <c r="N452" i="24"/>
  <c r="H451" i="24"/>
  <c r="R450" i="24"/>
  <c r="L449" i="24"/>
  <c r="L447" i="24"/>
  <c r="N445" i="24"/>
  <c r="P443" i="24"/>
  <c r="N441" i="24"/>
  <c r="N439" i="24"/>
  <c r="T438" i="24"/>
  <c r="J428" i="24"/>
  <c r="P428" i="24"/>
  <c r="R428" i="24"/>
  <c r="T337" i="24"/>
  <c r="T331" i="24"/>
  <c r="T330" i="24"/>
  <c r="T329" i="24"/>
  <c r="T254" i="24"/>
  <c r="H145" i="24"/>
  <c r="J145" i="24"/>
  <c r="L145" i="24"/>
  <c r="N145" i="24"/>
  <c r="P145" i="24"/>
  <c r="R145" i="24"/>
  <c r="H121" i="24"/>
  <c r="J121" i="24"/>
  <c r="L121" i="24"/>
  <c r="N121" i="24"/>
  <c r="P121" i="24"/>
  <c r="R121" i="24"/>
  <c r="H513" i="24"/>
  <c r="N498" i="24"/>
  <c r="N490" i="24"/>
  <c r="N482" i="24"/>
  <c r="N474" i="24"/>
  <c r="N466" i="24"/>
  <c r="N458" i="24"/>
  <c r="N450" i="24"/>
  <c r="N438" i="24"/>
  <c r="J437" i="24"/>
  <c r="P437" i="24"/>
  <c r="R323" i="24"/>
  <c r="H323" i="24"/>
  <c r="J323" i="24"/>
  <c r="L323" i="24"/>
  <c r="N323" i="24"/>
  <c r="H254" i="24"/>
  <c r="J254" i="24"/>
  <c r="L254" i="24"/>
  <c r="N254" i="24"/>
  <c r="P254" i="24"/>
  <c r="R254" i="24"/>
  <c r="N196" i="24"/>
  <c r="R196" i="24"/>
  <c r="H196" i="24"/>
  <c r="J196" i="24"/>
  <c r="L196" i="24"/>
  <c r="P196" i="24"/>
  <c r="T196" i="24"/>
  <c r="H524" i="24"/>
  <c r="H516" i="24"/>
  <c r="R515" i="24"/>
  <c r="H508" i="24"/>
  <c r="R507" i="24"/>
  <c r="H500" i="24"/>
  <c r="R499" i="24"/>
  <c r="L498" i="24"/>
  <c r="H492" i="24"/>
  <c r="R491" i="24"/>
  <c r="L490" i="24"/>
  <c r="H484" i="24"/>
  <c r="R483" i="24"/>
  <c r="L482" i="24"/>
  <c r="H476" i="24"/>
  <c r="R475" i="24"/>
  <c r="L474" i="24"/>
  <c r="H468" i="24"/>
  <c r="R467" i="24"/>
  <c r="L466" i="24"/>
  <c r="H460" i="24"/>
  <c r="R459" i="24"/>
  <c r="L458" i="24"/>
  <c r="H452" i="24"/>
  <c r="R451" i="24"/>
  <c r="L450" i="24"/>
  <c r="P448" i="24"/>
  <c r="H443" i="24"/>
  <c r="H441" i="24"/>
  <c r="L438" i="24"/>
  <c r="P433" i="24"/>
  <c r="H425" i="24"/>
  <c r="N425" i="24"/>
  <c r="P425" i="24"/>
  <c r="J345" i="24"/>
  <c r="P345" i="24"/>
  <c r="R345" i="24"/>
  <c r="R339" i="24"/>
  <c r="L339" i="24"/>
  <c r="N339" i="24"/>
  <c r="T313" i="24"/>
  <c r="T296" i="24"/>
  <c r="T280" i="24"/>
  <c r="T264" i="24"/>
  <c r="H230" i="24"/>
  <c r="J230" i="24"/>
  <c r="L230" i="24"/>
  <c r="N230" i="24"/>
  <c r="P230" i="24"/>
  <c r="R230" i="24"/>
  <c r="P507" i="24"/>
  <c r="P499" i="24"/>
  <c r="J498" i="24"/>
  <c r="P491" i="24"/>
  <c r="J490" i="24"/>
  <c r="P483" i="24"/>
  <c r="J482" i="24"/>
  <c r="P475" i="24"/>
  <c r="J474" i="24"/>
  <c r="P467" i="24"/>
  <c r="J466" i="24"/>
  <c r="P459" i="24"/>
  <c r="J458" i="24"/>
  <c r="P451" i="24"/>
  <c r="J450" i="24"/>
  <c r="J438" i="24"/>
  <c r="N433" i="24"/>
  <c r="L430" i="24"/>
  <c r="N430" i="24"/>
  <c r="T422" i="24"/>
  <c r="P341" i="24"/>
  <c r="L338" i="24"/>
  <c r="P338" i="24"/>
  <c r="H338" i="24"/>
  <c r="R331" i="24"/>
  <c r="H331" i="24"/>
  <c r="L331" i="24"/>
  <c r="N331" i="24"/>
  <c r="L330" i="24"/>
  <c r="P330" i="24"/>
  <c r="R330" i="24"/>
  <c r="H330" i="24"/>
  <c r="J329" i="24"/>
  <c r="L329" i="24"/>
  <c r="P329" i="24"/>
  <c r="R329" i="24"/>
  <c r="N515" i="24"/>
  <c r="R513" i="24"/>
  <c r="N507" i="24"/>
  <c r="N499" i="24"/>
  <c r="R497" i="24"/>
  <c r="N491" i="24"/>
  <c r="N483" i="24"/>
  <c r="N475" i="24"/>
  <c r="N467" i="24"/>
  <c r="N459" i="24"/>
  <c r="N451" i="24"/>
  <c r="H438" i="24"/>
  <c r="R437" i="24"/>
  <c r="H434" i="24"/>
  <c r="N434" i="24"/>
  <c r="P434" i="24"/>
  <c r="R424" i="24"/>
  <c r="H424" i="24"/>
  <c r="J424" i="24"/>
  <c r="J337" i="24"/>
  <c r="P337" i="24"/>
  <c r="R337" i="24"/>
  <c r="H313" i="24"/>
  <c r="J313" i="24"/>
  <c r="L313" i="24"/>
  <c r="N313" i="24"/>
  <c r="P313" i="24"/>
  <c r="R313" i="24"/>
  <c r="H296" i="24"/>
  <c r="J296" i="24"/>
  <c r="L296" i="24"/>
  <c r="N296" i="24"/>
  <c r="P296" i="24"/>
  <c r="R296" i="24"/>
  <c r="H280" i="24"/>
  <c r="J280" i="24"/>
  <c r="L280" i="24"/>
  <c r="N280" i="24"/>
  <c r="P280" i="24"/>
  <c r="R280" i="24"/>
  <c r="H264" i="24"/>
  <c r="J264" i="24"/>
  <c r="L264" i="24"/>
  <c r="N264" i="24"/>
  <c r="P264" i="24"/>
  <c r="R264" i="24"/>
  <c r="T239" i="24"/>
  <c r="R210" i="24"/>
  <c r="H210" i="24"/>
  <c r="J210" i="24"/>
  <c r="L210" i="24"/>
  <c r="N210" i="24"/>
  <c r="P210" i="24"/>
  <c r="R445" i="24"/>
  <c r="R439" i="24"/>
  <c r="N437" i="24"/>
  <c r="T430" i="24"/>
  <c r="P429" i="24"/>
  <c r="H429" i="24"/>
  <c r="H428" i="24"/>
  <c r="T345" i="24"/>
  <c r="T339" i="24"/>
  <c r="T321" i="24"/>
  <c r="R433" i="24"/>
  <c r="H433" i="24"/>
  <c r="J433" i="24"/>
  <c r="N341" i="24"/>
  <c r="R341" i="24"/>
  <c r="H341" i="24"/>
  <c r="J341" i="24"/>
  <c r="T323" i="24"/>
  <c r="T305" i="24"/>
  <c r="T288" i="24"/>
  <c r="T272" i="24"/>
  <c r="H239" i="24"/>
  <c r="J239" i="24"/>
  <c r="L239" i="24"/>
  <c r="N239" i="24"/>
  <c r="P239" i="24"/>
  <c r="R239" i="24"/>
  <c r="T222" i="24"/>
  <c r="H203" i="24"/>
  <c r="L203" i="24"/>
  <c r="J203" i="24"/>
  <c r="N203" i="24"/>
  <c r="P203" i="24"/>
  <c r="R203" i="24"/>
  <c r="T203" i="24"/>
  <c r="P342" i="24"/>
  <c r="P334" i="24"/>
  <c r="J333" i="24"/>
  <c r="P326" i="24"/>
  <c r="J325" i="24"/>
  <c r="H322" i="24"/>
  <c r="P318" i="24"/>
  <c r="J317" i="24"/>
  <c r="N315" i="24"/>
  <c r="H314" i="24"/>
  <c r="P310" i="24"/>
  <c r="J309" i="24"/>
  <c r="N307" i="24"/>
  <c r="H306" i="24"/>
  <c r="P302" i="24"/>
  <c r="J301" i="24"/>
  <c r="N298" i="24"/>
  <c r="H297" i="24"/>
  <c r="P293" i="24"/>
  <c r="J292" i="24"/>
  <c r="N290" i="24"/>
  <c r="H289" i="24"/>
  <c r="P285" i="24"/>
  <c r="J284" i="24"/>
  <c r="N282" i="24"/>
  <c r="H281" i="24"/>
  <c r="J276" i="24"/>
  <c r="N274" i="24"/>
  <c r="H273" i="24"/>
  <c r="N266" i="24"/>
  <c r="H265" i="24"/>
  <c r="N256" i="24"/>
  <c r="H255" i="24"/>
  <c r="N247" i="24"/>
  <c r="H240" i="24"/>
  <c r="N232" i="24"/>
  <c r="H231" i="24"/>
  <c r="H223" i="24"/>
  <c r="H214" i="24"/>
  <c r="T210" i="24"/>
  <c r="H202" i="24"/>
  <c r="J198" i="24"/>
  <c r="N198" i="24"/>
  <c r="L193" i="24"/>
  <c r="P193" i="24"/>
  <c r="R177" i="24"/>
  <c r="L177" i="24"/>
  <c r="N171" i="24"/>
  <c r="R171" i="24"/>
  <c r="H171" i="24"/>
  <c r="L171" i="24"/>
  <c r="H170" i="24"/>
  <c r="L170" i="24"/>
  <c r="P170" i="24"/>
  <c r="R170" i="24"/>
  <c r="R169" i="24"/>
  <c r="J169" i="24"/>
  <c r="L169" i="24"/>
  <c r="P169" i="24"/>
  <c r="N117" i="24"/>
  <c r="H117" i="24"/>
  <c r="J117" i="24"/>
  <c r="L117" i="24"/>
  <c r="P117" i="24"/>
  <c r="R117" i="24"/>
  <c r="R431" i="24"/>
  <c r="R423" i="24"/>
  <c r="N342" i="24"/>
  <c r="R340" i="24"/>
  <c r="N334" i="24"/>
  <c r="H333" i="24"/>
  <c r="R332" i="24"/>
  <c r="N326" i="24"/>
  <c r="H325" i="24"/>
  <c r="R324" i="24"/>
  <c r="N318" i="24"/>
  <c r="H317" i="24"/>
  <c r="R316" i="24"/>
  <c r="L315" i="24"/>
  <c r="N310" i="24"/>
  <c r="H309" i="24"/>
  <c r="R308" i="24"/>
  <c r="L307" i="24"/>
  <c r="N302" i="24"/>
  <c r="H301" i="24"/>
  <c r="R299" i="24"/>
  <c r="L298" i="24"/>
  <c r="N293" i="24"/>
  <c r="H292" i="24"/>
  <c r="R291" i="24"/>
  <c r="L290" i="24"/>
  <c r="N285" i="24"/>
  <c r="H284" i="24"/>
  <c r="R283" i="24"/>
  <c r="L282" i="24"/>
  <c r="N277" i="24"/>
  <c r="H276" i="24"/>
  <c r="R275" i="24"/>
  <c r="L274" i="24"/>
  <c r="N269" i="24"/>
  <c r="H268" i="24"/>
  <c r="R267" i="24"/>
  <c r="L266" i="24"/>
  <c r="N260" i="24"/>
  <c r="H259" i="24"/>
  <c r="R257" i="24"/>
  <c r="L256" i="24"/>
  <c r="N250" i="24"/>
  <c r="H249" i="24"/>
  <c r="R248" i="24"/>
  <c r="L247" i="24"/>
  <c r="N235" i="24"/>
  <c r="H234" i="24"/>
  <c r="R233" i="24"/>
  <c r="L232" i="24"/>
  <c r="N227" i="24"/>
  <c r="R225" i="24"/>
  <c r="L224" i="24"/>
  <c r="N218" i="24"/>
  <c r="R216" i="24"/>
  <c r="L215" i="24"/>
  <c r="N212" i="24"/>
  <c r="R212" i="24"/>
  <c r="N208" i="24"/>
  <c r="P206" i="24"/>
  <c r="N201" i="24"/>
  <c r="T200" i="24"/>
  <c r="L194" i="24"/>
  <c r="P187" i="24"/>
  <c r="T186" i="24"/>
  <c r="J315" i="24"/>
  <c r="J307" i="24"/>
  <c r="J298" i="24"/>
  <c r="J290" i="24"/>
  <c r="J282" i="24"/>
  <c r="J274" i="24"/>
  <c r="J266" i="24"/>
  <c r="L209" i="24"/>
  <c r="P209" i="24"/>
  <c r="H195" i="24"/>
  <c r="L195" i="24"/>
  <c r="N188" i="24"/>
  <c r="R188" i="24"/>
  <c r="P186" i="24"/>
  <c r="T177" i="24"/>
  <c r="L176" i="24"/>
  <c r="P176" i="24"/>
  <c r="H153" i="24"/>
  <c r="J153" i="24"/>
  <c r="L153" i="24"/>
  <c r="N153" i="24"/>
  <c r="P153" i="24"/>
  <c r="R153" i="24"/>
  <c r="H129" i="24"/>
  <c r="J129" i="24"/>
  <c r="L129" i="24"/>
  <c r="N129" i="24"/>
  <c r="P129" i="24"/>
  <c r="R129" i="24"/>
  <c r="R322" i="24"/>
  <c r="H315" i="24"/>
  <c r="R314" i="24"/>
  <c r="H307" i="24"/>
  <c r="R306" i="24"/>
  <c r="H298" i="24"/>
  <c r="R297" i="24"/>
  <c r="H290" i="24"/>
  <c r="R289" i="24"/>
  <c r="H282" i="24"/>
  <c r="R281" i="24"/>
  <c r="H274" i="24"/>
  <c r="R273" i="24"/>
  <c r="N267" i="24"/>
  <c r="H266" i="24"/>
  <c r="R265" i="24"/>
  <c r="N257" i="24"/>
  <c r="H256" i="24"/>
  <c r="R255" i="24"/>
  <c r="N248" i="24"/>
  <c r="H247" i="24"/>
  <c r="R240" i="24"/>
  <c r="J235" i="24"/>
  <c r="N233" i="24"/>
  <c r="H232" i="24"/>
  <c r="R231" i="24"/>
  <c r="J227" i="24"/>
  <c r="N225" i="24"/>
  <c r="H224" i="24"/>
  <c r="R223" i="24"/>
  <c r="P219" i="24"/>
  <c r="J218" i="24"/>
  <c r="N216" i="24"/>
  <c r="H215" i="24"/>
  <c r="R214" i="24"/>
  <c r="T209" i="24"/>
  <c r="H208" i="24"/>
  <c r="T202" i="24"/>
  <c r="P200" i="24"/>
  <c r="R198" i="24"/>
  <c r="T195" i="24"/>
  <c r="H194" i="24"/>
  <c r="R193" i="24"/>
  <c r="J190" i="24"/>
  <c r="N190" i="24"/>
  <c r="T188" i="24"/>
  <c r="N186" i="24"/>
  <c r="L185" i="24"/>
  <c r="P185" i="24"/>
  <c r="L184" i="24"/>
  <c r="L181" i="24"/>
  <c r="N178" i="24"/>
  <c r="P177" i="24"/>
  <c r="T119" i="24"/>
  <c r="R333" i="24"/>
  <c r="R325" i="24"/>
  <c r="P322" i="24"/>
  <c r="R317" i="24"/>
  <c r="P314" i="24"/>
  <c r="R309" i="24"/>
  <c r="P306" i="24"/>
  <c r="R301" i="24"/>
  <c r="P297" i="24"/>
  <c r="R292" i="24"/>
  <c r="P289" i="24"/>
  <c r="R284" i="24"/>
  <c r="P281" i="24"/>
  <c r="R276" i="24"/>
  <c r="L275" i="24"/>
  <c r="P273" i="24"/>
  <c r="R268" i="24"/>
  <c r="L267" i="24"/>
  <c r="P265" i="24"/>
  <c r="L257" i="24"/>
  <c r="P255" i="24"/>
  <c r="L248" i="24"/>
  <c r="P240" i="24"/>
  <c r="L233" i="24"/>
  <c r="P231" i="24"/>
  <c r="L225" i="24"/>
  <c r="P223" i="24"/>
  <c r="L216" i="24"/>
  <c r="P214" i="24"/>
  <c r="P212" i="24"/>
  <c r="H211" i="24"/>
  <c r="L211" i="24"/>
  <c r="N204" i="24"/>
  <c r="R204" i="24"/>
  <c r="P202" i="24"/>
  <c r="N200" i="24"/>
  <c r="P198" i="24"/>
  <c r="N193" i="24"/>
  <c r="T192" i="24"/>
  <c r="L186" i="24"/>
  <c r="H184" i="24"/>
  <c r="N179" i="24"/>
  <c r="R179" i="24"/>
  <c r="H179" i="24"/>
  <c r="N177" i="24"/>
  <c r="T176" i="24"/>
  <c r="J175" i="24"/>
  <c r="P175" i="24"/>
  <c r="T171" i="24"/>
  <c r="T170" i="24"/>
  <c r="T169" i="24"/>
  <c r="H137" i="24"/>
  <c r="J137" i="24"/>
  <c r="L137" i="24"/>
  <c r="N137" i="24"/>
  <c r="P137" i="24"/>
  <c r="R137" i="24"/>
  <c r="N255" i="24"/>
  <c r="N240" i="24"/>
  <c r="N231" i="24"/>
  <c r="N223" i="24"/>
  <c r="J216" i="24"/>
  <c r="N214" i="24"/>
  <c r="R209" i="24"/>
  <c r="J206" i="24"/>
  <c r="N206" i="24"/>
  <c r="N202" i="24"/>
  <c r="L201" i="24"/>
  <c r="P201" i="24"/>
  <c r="L200" i="24"/>
  <c r="L198" i="24"/>
  <c r="R195" i="24"/>
  <c r="J193" i="24"/>
  <c r="P188" i="24"/>
  <c r="H187" i="24"/>
  <c r="L187" i="24"/>
  <c r="J186" i="24"/>
  <c r="J177" i="24"/>
  <c r="P171" i="24"/>
  <c r="N170" i="24"/>
  <c r="N169" i="24"/>
  <c r="T145" i="24"/>
  <c r="T121" i="24"/>
  <c r="J119" i="24"/>
  <c r="R119" i="24"/>
  <c r="H119" i="24"/>
  <c r="L119" i="24"/>
  <c r="N119" i="24"/>
  <c r="P119" i="24"/>
  <c r="N209" i="24"/>
  <c r="T208" i="24"/>
  <c r="L202" i="24"/>
  <c r="H200" i="24"/>
  <c r="H198" i="24"/>
  <c r="P195" i="24"/>
  <c r="T194" i="24"/>
  <c r="H193" i="24"/>
  <c r="L188" i="24"/>
  <c r="H186" i="24"/>
  <c r="J181" i="24"/>
  <c r="N181" i="24"/>
  <c r="H178" i="24"/>
  <c r="L178" i="24"/>
  <c r="R178" i="24"/>
  <c r="H177" i="24"/>
  <c r="N176" i="24"/>
  <c r="J171" i="24"/>
  <c r="J170" i="24"/>
  <c r="H169" i="24"/>
  <c r="H162" i="24"/>
  <c r="L162" i="24"/>
  <c r="N162" i="24"/>
  <c r="P162" i="24"/>
  <c r="R162" i="24"/>
  <c r="J168" i="24"/>
  <c r="L163" i="24"/>
  <c r="P161" i="24"/>
  <c r="J160" i="24"/>
  <c r="L154" i="24"/>
  <c r="P152" i="24"/>
  <c r="J151" i="24"/>
  <c r="L146" i="24"/>
  <c r="P144" i="24"/>
  <c r="J143" i="24"/>
  <c r="L138" i="24"/>
  <c r="P136" i="24"/>
  <c r="J135" i="24"/>
  <c r="P128" i="24"/>
  <c r="J127" i="24"/>
  <c r="P120" i="24"/>
  <c r="T113" i="24"/>
  <c r="P112" i="24"/>
  <c r="H112" i="24"/>
  <c r="H31" i="24"/>
  <c r="J31" i="24"/>
  <c r="L31" i="24"/>
  <c r="N31" i="24"/>
  <c r="P31" i="24"/>
  <c r="R31" i="24"/>
  <c r="H14" i="24"/>
  <c r="J14" i="24"/>
  <c r="L14" i="24"/>
  <c r="N14" i="24"/>
  <c r="P14" i="24"/>
  <c r="R14" i="24"/>
  <c r="P167" i="24"/>
  <c r="H163" i="24"/>
  <c r="L161" i="24"/>
  <c r="P158" i="24"/>
  <c r="H154" i="24"/>
  <c r="L152" i="24"/>
  <c r="P150" i="24"/>
  <c r="H146" i="24"/>
  <c r="L144" i="24"/>
  <c r="P142" i="24"/>
  <c r="H138" i="24"/>
  <c r="L136" i="24"/>
  <c r="P134" i="24"/>
  <c r="H130" i="24"/>
  <c r="L128" i="24"/>
  <c r="P126" i="24"/>
  <c r="H122" i="24"/>
  <c r="L120" i="24"/>
  <c r="T117" i="24"/>
  <c r="P113" i="24"/>
  <c r="T112" i="24"/>
  <c r="J111" i="24"/>
  <c r="P111" i="24"/>
  <c r="R111" i="24"/>
  <c r="L105" i="24"/>
  <c r="N105" i="24"/>
  <c r="R105" i="24"/>
  <c r="H79" i="24"/>
  <c r="J79" i="24"/>
  <c r="L79" i="24"/>
  <c r="N79" i="24"/>
  <c r="P79" i="24"/>
  <c r="R79" i="24"/>
  <c r="J161" i="24"/>
  <c r="J152" i="24"/>
  <c r="J144" i="24"/>
  <c r="J136" i="24"/>
  <c r="J128" i="24"/>
  <c r="J113" i="24"/>
  <c r="P104" i="24"/>
  <c r="H104" i="24"/>
  <c r="L104" i="24"/>
  <c r="J103" i="24"/>
  <c r="N103" i="24"/>
  <c r="P103" i="24"/>
  <c r="R103" i="24"/>
  <c r="H55" i="24"/>
  <c r="J55" i="24"/>
  <c r="L55" i="24"/>
  <c r="N55" i="24"/>
  <c r="P55" i="24"/>
  <c r="R55" i="24"/>
  <c r="H47" i="24"/>
  <c r="J47" i="24"/>
  <c r="L47" i="24"/>
  <c r="N47" i="24"/>
  <c r="P47" i="24"/>
  <c r="R47" i="24"/>
  <c r="H161" i="24"/>
  <c r="H152" i="24"/>
  <c r="H144" i="24"/>
  <c r="R143" i="24"/>
  <c r="H136" i="24"/>
  <c r="R135" i="24"/>
  <c r="H128" i="24"/>
  <c r="R127" i="24"/>
  <c r="H120" i="24"/>
  <c r="H116" i="24"/>
  <c r="P116" i="24"/>
  <c r="N112" i="24"/>
  <c r="R107" i="24"/>
  <c r="H107" i="24"/>
  <c r="J107" i="24"/>
  <c r="N107" i="24"/>
  <c r="H87" i="24"/>
  <c r="J87" i="24"/>
  <c r="L87" i="24"/>
  <c r="N87" i="24"/>
  <c r="P87" i="24"/>
  <c r="R87" i="24"/>
  <c r="H63" i="24"/>
  <c r="J63" i="24"/>
  <c r="L63" i="24"/>
  <c r="N63" i="24"/>
  <c r="P63" i="24"/>
  <c r="R63" i="24"/>
  <c r="T39" i="24"/>
  <c r="N173" i="24"/>
  <c r="P168" i="24"/>
  <c r="N165" i="24"/>
  <c r="R163" i="24"/>
  <c r="P160" i="24"/>
  <c r="N156" i="24"/>
  <c r="R154" i="24"/>
  <c r="P151" i="24"/>
  <c r="N148" i="24"/>
  <c r="R146" i="24"/>
  <c r="P143" i="24"/>
  <c r="N140" i="24"/>
  <c r="R138" i="24"/>
  <c r="P135" i="24"/>
  <c r="N132" i="24"/>
  <c r="R130" i="24"/>
  <c r="P127" i="24"/>
  <c r="N124" i="24"/>
  <c r="R122" i="24"/>
  <c r="L112" i="24"/>
  <c r="T105" i="24"/>
  <c r="L113" i="24"/>
  <c r="N113" i="24"/>
  <c r="H39" i="24"/>
  <c r="J39" i="24"/>
  <c r="L39" i="24"/>
  <c r="N39" i="24"/>
  <c r="P39" i="24"/>
  <c r="R39" i="24"/>
  <c r="T31" i="24"/>
  <c r="T14" i="24"/>
  <c r="R116" i="24"/>
  <c r="R115" i="24"/>
  <c r="J115" i="24"/>
  <c r="L111" i="24"/>
  <c r="J105" i="24"/>
  <c r="R104" i="24"/>
  <c r="T103" i="24"/>
  <c r="H95" i="24"/>
  <c r="J95" i="24"/>
  <c r="L95" i="24"/>
  <c r="N95" i="24"/>
  <c r="P95" i="24"/>
  <c r="R95" i="24"/>
  <c r="H71" i="24"/>
  <c r="J71" i="24"/>
  <c r="L71" i="24"/>
  <c r="N71" i="24"/>
  <c r="P71" i="24"/>
  <c r="R71" i="24"/>
  <c r="H23" i="24"/>
  <c r="J23" i="24"/>
  <c r="L23" i="24"/>
  <c r="N23" i="24"/>
  <c r="P23" i="24"/>
  <c r="R23" i="24"/>
  <c r="N99" i="24"/>
  <c r="R97" i="24"/>
  <c r="L96" i="24"/>
  <c r="N91" i="24"/>
  <c r="R89" i="24"/>
  <c r="L88" i="24"/>
  <c r="N83" i="24"/>
  <c r="R81" i="24"/>
  <c r="L80" i="24"/>
  <c r="N75" i="24"/>
  <c r="R73" i="24"/>
  <c r="L72" i="24"/>
  <c r="N67" i="24"/>
  <c r="R65" i="24"/>
  <c r="L64" i="24"/>
  <c r="N59" i="24"/>
  <c r="R57" i="24"/>
  <c r="L56" i="24"/>
  <c r="N51" i="24"/>
  <c r="L48" i="24"/>
  <c r="J45" i="24"/>
  <c r="L40" i="24"/>
  <c r="P108" i="24"/>
  <c r="P100" i="24"/>
  <c r="J99" i="24"/>
  <c r="N97" i="24"/>
  <c r="H96" i="24"/>
  <c r="P92" i="24"/>
  <c r="J91" i="24"/>
  <c r="N89" i="24"/>
  <c r="H88" i="24"/>
  <c r="P84" i="24"/>
  <c r="J83" i="24"/>
  <c r="N81" i="24"/>
  <c r="H80" i="24"/>
  <c r="P76" i="24"/>
  <c r="J75" i="24"/>
  <c r="N73" i="24"/>
  <c r="H72" i="24"/>
  <c r="P68" i="24"/>
  <c r="J67" i="24"/>
  <c r="N65" i="24"/>
  <c r="H64" i="24"/>
  <c r="P60" i="24"/>
  <c r="J59" i="24"/>
  <c r="N57" i="24"/>
  <c r="H56" i="24"/>
  <c r="P52" i="24"/>
  <c r="J51" i="24"/>
  <c r="H48" i="24"/>
  <c r="P44" i="24"/>
  <c r="J43" i="24"/>
  <c r="H40" i="24"/>
  <c r="P36" i="24"/>
  <c r="J35" i="24"/>
  <c r="N33" i="24"/>
  <c r="H32" i="24"/>
  <c r="P28" i="24"/>
  <c r="J27" i="24"/>
  <c r="H24" i="24"/>
  <c r="P20" i="24"/>
  <c r="H15" i="24"/>
  <c r="P11" i="24"/>
  <c r="N108" i="24"/>
  <c r="N100" i="24"/>
  <c r="H99" i="24"/>
  <c r="L97" i="24"/>
  <c r="N92" i="24"/>
  <c r="H91" i="24"/>
  <c r="L89" i="24"/>
  <c r="N84" i="24"/>
  <c r="H83" i="24"/>
  <c r="L81" i="24"/>
  <c r="N76" i="24"/>
  <c r="H75" i="24"/>
  <c r="L73" i="24"/>
  <c r="N68" i="24"/>
  <c r="H67" i="24"/>
  <c r="L65" i="24"/>
  <c r="N60" i="24"/>
  <c r="H59" i="24"/>
  <c r="L57" i="24"/>
  <c r="N52" i="24"/>
  <c r="H51" i="24"/>
  <c r="N36" i="24"/>
  <c r="N28" i="24"/>
  <c r="N20" i="24"/>
  <c r="N11" i="24"/>
  <c r="J97" i="24"/>
  <c r="J89" i="24"/>
  <c r="J65" i="24"/>
  <c r="L28" i="24"/>
  <c r="L11" i="24"/>
  <c r="R96" i="24"/>
  <c r="R88" i="24"/>
  <c r="R80" i="24"/>
  <c r="R72" i="24"/>
  <c r="R48" i="24"/>
  <c r="J36" i="24"/>
  <c r="J28" i="24"/>
  <c r="R24" i="24"/>
  <c r="J20" i="24"/>
  <c r="N18" i="24"/>
  <c r="R15" i="24"/>
  <c r="P12" i="24"/>
  <c r="J11" i="24"/>
  <c r="N9" i="24"/>
  <c r="R8" i="24"/>
  <c r="P48" i="24"/>
  <c r="P40" i="24"/>
  <c r="P24" i="24"/>
  <c r="L18" i="24"/>
  <c r="P15" i="24"/>
  <c r="N12" i="24"/>
  <c r="L9" i="24"/>
  <c r="M7" i="30" l="1"/>
  <c r="J7" i="30"/>
  <c r="F7" i="30"/>
  <c r="A7" i="30"/>
  <c r="A1460" i="30" s="1"/>
  <c r="H7" i="30" l="1"/>
  <c r="V7" i="30"/>
  <c r="O7" i="30"/>
  <c r="K7" i="30"/>
  <c r="A7" i="28" l="1"/>
  <c r="A1460" i="28" s="1"/>
  <c r="H7" i="28" l="1"/>
  <c r="BI8" i="21"/>
  <c r="BI10" i="21"/>
  <c r="BI13" i="21"/>
  <c r="BI14" i="21"/>
  <c r="BI15" i="21"/>
  <c r="BI17" i="21"/>
  <c r="BI18" i="21"/>
  <c r="BI19" i="21"/>
  <c r="BI20" i="21"/>
  <c r="BI21" i="21"/>
  <c r="BI22" i="21"/>
  <c r="BI23" i="21"/>
  <c r="BI24" i="21"/>
  <c r="BI25" i="21"/>
  <c r="BI26" i="21"/>
  <c r="BI27" i="21"/>
  <c r="BI28" i="21"/>
  <c r="BI29" i="21"/>
  <c r="BI30" i="21"/>
  <c r="BI31" i="21"/>
  <c r="BI32" i="21"/>
  <c r="BI33" i="21"/>
  <c r="BI34" i="21"/>
  <c r="BI35" i="21"/>
  <c r="BI36" i="21"/>
  <c r="BI37" i="21"/>
  <c r="BI38" i="21"/>
  <c r="BI39" i="21"/>
  <c r="BI40" i="21"/>
  <c r="BI41" i="21"/>
  <c r="BI42" i="21"/>
  <c r="BI43" i="21"/>
  <c r="BI44" i="21"/>
  <c r="BI45" i="21"/>
  <c r="BI46" i="21"/>
  <c r="BI47" i="21"/>
  <c r="BI48" i="21"/>
  <c r="BI49" i="21"/>
  <c r="BI50" i="21"/>
  <c r="BI51" i="21"/>
  <c r="BI52" i="21"/>
  <c r="BI53" i="21"/>
  <c r="BI54" i="21"/>
  <c r="BI55" i="21"/>
  <c r="BI56" i="21"/>
  <c r="BI57" i="21"/>
  <c r="BI58" i="21"/>
  <c r="BI59" i="21"/>
  <c r="BI60" i="21"/>
  <c r="BI61" i="2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111" i="21"/>
  <c r="BI112" i="21"/>
  <c r="BI113" i="21"/>
  <c r="BI114" i="21"/>
  <c r="BI115" i="21"/>
  <c r="BI116" i="21"/>
  <c r="BI117" i="21"/>
  <c r="BI118" i="21"/>
  <c r="BI119" i="21"/>
  <c r="BI120" i="21"/>
  <c r="BI121" i="21"/>
  <c r="BI122" i="21"/>
  <c r="BI123" i="21"/>
  <c r="BI124" i="21"/>
  <c r="BI125" i="21"/>
  <c r="BI126" i="21"/>
  <c r="BI127" i="21"/>
  <c r="BI128" i="21"/>
  <c r="BI129" i="21"/>
  <c r="BI130" i="21"/>
  <c r="BI131" i="21"/>
  <c r="BI132" i="21"/>
  <c r="BI133" i="21"/>
  <c r="BI134" i="21"/>
  <c r="BI135" i="21"/>
  <c r="BI136" i="21"/>
  <c r="BI137" i="21"/>
  <c r="BI138" i="21"/>
  <c r="BI139" i="21"/>
  <c r="BI140" i="21"/>
  <c r="BI141" i="21"/>
  <c r="BI142" i="21"/>
  <c r="BI143" i="21"/>
  <c r="BI144" i="21"/>
  <c r="BI145" i="21"/>
  <c r="BI146" i="21"/>
  <c r="BI147" i="21"/>
  <c r="BI148" i="21"/>
  <c r="BI149" i="21"/>
  <c r="BI150" i="21"/>
  <c r="BI151" i="21"/>
  <c r="BI152" i="21"/>
  <c r="BI153" i="21"/>
  <c r="BI154" i="21"/>
  <c r="BI155" i="21"/>
  <c r="BI156" i="21"/>
  <c r="BI157" i="21"/>
  <c r="BI158" i="21"/>
  <c r="BI160" i="21"/>
  <c r="BI161" i="21"/>
  <c r="BI162" i="21"/>
  <c r="BI163" i="21"/>
  <c r="BI164" i="21"/>
  <c r="BI165" i="21"/>
  <c r="BI166" i="21"/>
  <c r="BI167" i="21"/>
  <c r="BI168" i="21"/>
  <c r="BI169" i="21"/>
  <c r="BI170" i="21"/>
  <c r="BI171" i="21"/>
  <c r="BI172" i="21"/>
  <c r="BI173" i="21"/>
  <c r="BI174" i="21"/>
  <c r="BI175" i="21"/>
  <c r="BI176" i="21"/>
  <c r="BI177" i="21"/>
  <c r="BI178" i="21"/>
  <c r="BI179" i="21"/>
  <c r="BI180" i="21"/>
  <c r="BI181" i="21"/>
  <c r="BI183" i="21"/>
  <c r="BI184" i="21"/>
  <c r="BI185" i="21"/>
  <c r="BI186" i="21"/>
  <c r="BI187" i="21"/>
  <c r="BI188" i="21"/>
  <c r="BI189" i="21"/>
  <c r="BI190" i="21"/>
  <c r="BI191" i="21"/>
  <c r="BI192" i="21"/>
  <c r="BI193" i="21"/>
  <c r="BI194" i="21"/>
  <c r="BI195" i="21"/>
  <c r="BI196" i="21"/>
  <c r="BI197" i="21"/>
  <c r="BI198" i="21"/>
  <c r="BI199" i="21"/>
  <c r="BI200" i="21"/>
  <c r="BI201" i="21"/>
  <c r="BI202" i="21"/>
  <c r="BI203" i="21"/>
  <c r="BI204" i="21"/>
  <c r="BI205" i="21"/>
  <c r="BI206" i="21"/>
  <c r="BI207" i="21"/>
  <c r="BI208" i="21"/>
  <c r="BI209" i="21"/>
  <c r="BI210" i="21"/>
  <c r="BI211" i="21"/>
  <c r="BI212" i="21"/>
  <c r="BI213" i="21"/>
  <c r="BI214" i="21"/>
  <c r="BI215" i="21"/>
  <c r="BI216" i="21"/>
  <c r="BI217" i="21"/>
  <c r="BI218" i="21"/>
  <c r="BI219" i="21"/>
  <c r="BI220" i="21"/>
  <c r="BI222" i="21"/>
  <c r="BI223" i="21"/>
  <c r="BI224" i="21"/>
  <c r="BI225" i="21"/>
  <c r="BI226" i="21"/>
  <c r="BI227" i="21"/>
  <c r="BI228" i="21"/>
  <c r="BI229" i="21"/>
  <c r="BI230" i="21"/>
  <c r="BI231" i="21"/>
  <c r="BI232" i="21"/>
  <c r="BI233" i="21"/>
  <c r="BI234" i="21"/>
  <c r="BI235" i="21"/>
  <c r="BI236" i="21"/>
  <c r="BI237" i="21"/>
  <c r="BI239" i="21"/>
  <c r="BI240" i="21"/>
  <c r="BI247" i="21"/>
  <c r="BI248" i="21"/>
  <c r="BI249" i="21"/>
  <c r="BI250" i="21"/>
  <c r="BI251" i="21"/>
  <c r="BI253" i="21"/>
  <c r="BI254" i="21"/>
  <c r="BI255" i="21"/>
  <c r="BI256" i="21"/>
  <c r="BI257" i="21"/>
  <c r="BI259" i="21"/>
  <c r="BI260" i="21"/>
  <c r="BI262" i="21"/>
  <c r="BI263" i="21"/>
  <c r="BI264" i="21"/>
  <c r="BI265" i="21"/>
  <c r="BI266" i="21"/>
  <c r="BI267" i="21"/>
  <c r="BI268" i="21"/>
  <c r="BI269" i="21"/>
  <c r="BI270" i="21"/>
  <c r="BI271" i="21"/>
  <c r="BI272" i="21"/>
  <c r="BI273" i="21"/>
  <c r="BI274" i="21"/>
  <c r="BI275" i="21"/>
  <c r="BI276" i="21"/>
  <c r="BI277" i="21"/>
  <c r="BI278" i="21"/>
  <c r="BI279" i="21"/>
  <c r="BI280" i="21"/>
  <c r="BI281" i="21"/>
  <c r="BI282" i="21"/>
  <c r="BI283" i="21"/>
  <c r="BI284" i="21"/>
  <c r="BI285" i="21"/>
  <c r="BI286" i="21"/>
  <c r="BI287" i="21"/>
  <c r="BI288" i="21"/>
  <c r="BI289" i="21"/>
  <c r="BI290" i="21"/>
  <c r="BI291" i="21"/>
  <c r="BI292" i="21"/>
  <c r="BI293" i="21"/>
  <c r="BI294" i="21"/>
  <c r="BI295" i="21"/>
  <c r="BI296" i="21"/>
  <c r="BI297" i="21"/>
  <c r="BI298" i="21"/>
  <c r="BI299" i="21"/>
  <c r="BI301" i="21"/>
  <c r="BI302" i="21"/>
  <c r="BI303" i="21"/>
  <c r="BI304" i="21"/>
  <c r="BI305" i="21"/>
  <c r="BI306" i="21"/>
  <c r="BI307" i="21"/>
  <c r="BI308" i="21"/>
  <c r="BI309" i="21"/>
  <c r="BI310" i="21"/>
  <c r="BI311" i="21"/>
  <c r="BI312" i="21"/>
  <c r="BI313" i="21"/>
  <c r="BI314" i="21"/>
  <c r="BI315" i="21"/>
  <c r="BI316" i="21"/>
  <c r="BI317" i="21"/>
  <c r="BI318" i="21"/>
  <c r="BI319" i="21"/>
  <c r="BI320" i="21"/>
  <c r="BI321" i="21"/>
  <c r="BI322" i="21"/>
  <c r="BI323" i="21"/>
  <c r="BI324" i="21"/>
  <c r="BI325" i="21"/>
  <c r="BI326" i="21"/>
  <c r="BI327" i="21"/>
  <c r="BI328" i="21"/>
  <c r="BI329" i="21"/>
  <c r="BI330" i="21"/>
  <c r="BI331" i="21"/>
  <c r="BI332" i="21"/>
  <c r="BI333" i="21"/>
  <c r="BI334" i="21"/>
  <c r="BI335" i="21"/>
  <c r="BI336" i="21"/>
  <c r="BI337" i="21"/>
  <c r="BI338" i="21"/>
  <c r="BI339" i="21"/>
  <c r="BI340" i="21"/>
  <c r="BI341" i="21"/>
  <c r="BI342" i="21"/>
  <c r="BI343" i="21"/>
  <c r="BI344" i="21"/>
  <c r="BI345" i="21"/>
  <c r="BI421" i="21"/>
  <c r="BI422" i="21"/>
  <c r="BI423" i="21"/>
  <c r="BI424" i="21"/>
  <c r="BI425" i="21"/>
  <c r="BI426" i="21"/>
  <c r="BI427" i="21"/>
  <c r="BI428" i="21"/>
  <c r="BI429" i="21"/>
  <c r="BI430" i="21"/>
  <c r="BI431" i="21"/>
  <c r="BI433" i="21"/>
  <c r="BI434" i="21"/>
  <c r="BI435" i="21"/>
  <c r="BI436" i="21"/>
  <c r="BI437" i="21"/>
  <c r="BI438" i="21"/>
  <c r="BI439" i="21"/>
  <c r="BI440" i="21"/>
  <c r="BI441" i="21"/>
  <c r="BI442" i="21"/>
  <c r="BI443" i="21"/>
  <c r="BI444" i="21"/>
  <c r="BI445" i="21"/>
  <c r="BI446" i="21"/>
  <c r="BI447" i="21"/>
  <c r="BI448" i="21"/>
  <c r="BI449" i="21"/>
  <c r="BI450" i="21"/>
  <c r="BI451" i="21"/>
  <c r="BI452" i="21"/>
  <c r="BI453" i="21"/>
  <c r="BI454" i="21"/>
  <c r="BI455" i="21"/>
  <c r="BI456" i="21"/>
  <c r="BI457" i="21"/>
  <c r="BI458" i="21"/>
  <c r="BI459" i="21"/>
  <c r="BI460" i="21"/>
  <c r="BI461" i="21"/>
  <c r="BI462" i="21"/>
  <c r="BI463" i="21"/>
  <c r="BI464" i="21"/>
  <c r="BI465" i="21"/>
  <c r="BI466" i="21"/>
  <c r="BI467" i="21"/>
  <c r="BI468" i="21"/>
  <c r="BI469" i="21"/>
  <c r="BI470" i="21"/>
  <c r="BI471" i="21"/>
  <c r="BI472" i="21"/>
  <c r="BI473" i="21"/>
  <c r="BI474" i="21"/>
  <c r="BI475" i="21"/>
  <c r="BI476" i="21"/>
  <c r="BI477" i="21"/>
  <c r="BI478" i="21"/>
  <c r="BI479" i="21"/>
  <c r="BI480" i="21"/>
  <c r="BI481" i="21"/>
  <c r="BI482" i="21"/>
  <c r="BI483" i="21"/>
  <c r="BI484" i="21"/>
  <c r="BI485" i="21"/>
  <c r="BI486" i="21"/>
  <c r="BI487" i="21"/>
  <c r="BI488" i="21"/>
  <c r="BI489" i="21"/>
  <c r="BI490" i="21"/>
  <c r="BI491" i="21"/>
  <c r="BI492" i="21"/>
  <c r="BI493" i="21"/>
  <c r="BI494" i="21"/>
  <c r="BI495" i="21"/>
  <c r="BI496" i="21"/>
  <c r="BI497" i="21"/>
  <c r="BI498" i="21"/>
  <c r="BI499" i="21"/>
  <c r="BI500" i="21"/>
  <c r="BI501" i="21"/>
  <c r="BI502" i="21"/>
  <c r="BI503" i="21"/>
  <c r="BI504" i="21"/>
  <c r="BI505" i="21"/>
  <c r="BI506" i="21"/>
  <c r="BI507" i="21"/>
  <c r="BI508" i="21"/>
  <c r="BI509" i="21"/>
  <c r="BI510" i="21"/>
  <c r="BI511" i="21"/>
  <c r="BI512" i="21"/>
  <c r="BI513" i="21"/>
  <c r="BI514" i="21"/>
  <c r="BI515" i="21"/>
  <c r="BI516" i="21"/>
  <c r="BI517" i="21"/>
  <c r="BI518" i="21"/>
  <c r="BI519" i="21"/>
  <c r="BI520" i="21"/>
  <c r="BI521" i="21"/>
  <c r="BI522" i="21"/>
  <c r="BI523" i="21"/>
  <c r="BI524" i="21"/>
  <c r="BI525" i="21"/>
  <c r="BI526" i="21"/>
  <c r="BI527" i="21"/>
  <c r="BI528" i="21"/>
  <c r="BI529" i="21"/>
  <c r="BI530" i="21"/>
  <c r="BI531" i="21"/>
  <c r="BI532" i="21"/>
  <c r="BI533" i="21"/>
  <c r="BI534" i="21"/>
  <c r="BI535" i="21"/>
  <c r="BI536" i="21"/>
  <c r="BI537" i="21"/>
  <c r="BI538" i="21"/>
  <c r="BI539" i="21"/>
  <c r="BI540" i="21"/>
  <c r="BI541" i="21"/>
  <c r="BI542" i="21"/>
  <c r="BI543" i="21"/>
  <c r="BI544" i="21"/>
  <c r="BI545" i="21"/>
  <c r="BI546" i="21"/>
  <c r="BI547" i="21"/>
  <c r="BI548" i="21"/>
  <c r="BI549" i="21"/>
  <c r="BI550" i="21"/>
  <c r="BI551" i="21"/>
  <c r="BI552" i="21"/>
  <c r="BI553" i="21"/>
  <c r="BI554" i="21"/>
  <c r="BI555" i="21"/>
  <c r="BI556" i="21"/>
  <c r="BI557" i="21"/>
  <c r="BI558" i="21"/>
  <c r="BI559" i="21"/>
  <c r="BI560" i="21"/>
  <c r="BI561" i="21"/>
  <c r="BI562" i="21"/>
  <c r="BI563" i="21"/>
  <c r="BI564" i="21"/>
  <c r="BI565" i="21"/>
  <c r="BI566" i="21"/>
  <c r="BI567" i="21"/>
  <c r="BI568" i="21"/>
  <c r="BI569" i="21"/>
  <c r="BI570" i="21"/>
  <c r="BI571" i="21"/>
  <c r="BI572" i="21"/>
  <c r="BI573" i="21"/>
  <c r="BI575" i="21"/>
  <c r="BI576" i="21"/>
  <c r="BI577" i="21"/>
  <c r="BI578" i="21"/>
  <c r="BI579" i="21"/>
  <c r="BI580" i="21"/>
  <c r="BI581" i="21"/>
  <c r="BI582" i="21"/>
  <c r="BI583" i="21"/>
  <c r="BI584" i="21"/>
  <c r="BI585" i="21"/>
  <c r="BI586" i="21"/>
  <c r="BI587" i="21"/>
  <c r="BI588" i="21"/>
  <c r="BI589" i="21"/>
  <c r="BI590" i="21"/>
  <c r="BI591" i="21"/>
  <c r="BI592" i="21"/>
  <c r="BI593" i="21"/>
  <c r="BI594" i="21"/>
  <c r="BI595" i="21"/>
  <c r="BI596" i="21"/>
  <c r="BI597" i="21"/>
  <c r="BI598" i="21"/>
  <c r="BI599" i="21"/>
  <c r="BI600" i="21"/>
  <c r="BI601" i="21"/>
  <c r="BI602" i="21"/>
  <c r="BI603" i="21"/>
  <c r="BI604" i="21"/>
  <c r="BI605" i="21"/>
  <c r="BI606" i="21"/>
  <c r="BI607" i="21"/>
  <c r="BI608" i="21"/>
  <c r="BI609" i="21"/>
  <c r="BI610" i="21"/>
  <c r="BI611" i="21"/>
  <c r="BI612" i="21"/>
  <c r="BI613" i="21"/>
  <c r="BI614" i="21"/>
  <c r="BI615" i="21"/>
  <c r="BI616" i="21"/>
  <c r="BI617" i="21"/>
  <c r="BI618" i="21"/>
  <c r="BI619" i="21"/>
  <c r="BI620" i="21"/>
  <c r="BI621" i="21"/>
  <c r="BI622" i="21"/>
  <c r="BI623" i="21"/>
  <c r="BI624" i="21"/>
  <c r="BI625" i="21"/>
  <c r="BI626" i="21"/>
  <c r="BI627" i="21"/>
  <c r="BI628" i="21"/>
  <c r="BI629" i="21"/>
  <c r="BI630" i="21"/>
  <c r="BI631" i="21"/>
  <c r="BI632" i="21"/>
  <c r="BI633" i="21"/>
  <c r="BI634" i="21"/>
  <c r="BI635" i="21"/>
  <c r="BI636" i="21"/>
  <c r="BI637" i="21"/>
  <c r="BI638" i="21"/>
  <c r="BI639" i="21"/>
  <c r="BI640" i="21"/>
  <c r="BI641" i="21"/>
  <c r="BI642" i="21"/>
  <c r="BI643" i="21"/>
  <c r="BI644" i="21"/>
  <c r="BI645" i="21"/>
  <c r="BI646" i="21"/>
  <c r="BI647" i="21"/>
  <c r="BI648" i="21"/>
  <c r="BI649" i="21"/>
  <c r="BI650" i="21"/>
  <c r="BI651" i="21"/>
  <c r="BI652" i="21"/>
  <c r="BI653" i="21"/>
  <c r="BI654" i="21"/>
  <c r="BI656" i="21"/>
  <c r="BI657" i="21"/>
  <c r="BI658" i="21"/>
  <c r="BI659" i="21"/>
  <c r="BI660" i="21"/>
  <c r="BI661" i="21"/>
  <c r="BI662" i="21"/>
  <c r="BI663" i="21"/>
  <c r="BI664" i="21"/>
  <c r="BI665" i="21"/>
  <c r="BI666" i="21"/>
  <c r="BI667" i="21"/>
  <c r="BI668" i="21"/>
  <c r="BI669" i="21"/>
  <c r="BI670" i="21"/>
  <c r="BI671" i="21"/>
  <c r="BI672" i="21"/>
  <c r="BI673" i="21"/>
  <c r="BI674" i="21"/>
  <c r="BI675" i="21"/>
  <c r="BI676" i="21"/>
  <c r="BI677" i="21"/>
  <c r="BI678" i="21"/>
  <c r="BI679" i="21"/>
  <c r="BI680" i="21"/>
  <c r="BI681" i="21"/>
  <c r="BI682" i="21"/>
  <c r="BI683" i="21"/>
  <c r="BI684" i="21"/>
  <c r="BI685" i="21"/>
  <c r="BI686" i="21"/>
  <c r="BI687" i="21"/>
  <c r="BI688" i="21"/>
  <c r="BI689" i="21"/>
  <c r="BI690" i="21"/>
  <c r="BI691" i="21"/>
  <c r="BI692" i="21"/>
  <c r="BI693" i="21"/>
  <c r="BI694" i="21"/>
  <c r="BI695" i="21"/>
  <c r="BI696" i="21"/>
  <c r="BI697" i="21"/>
  <c r="BI698" i="21"/>
  <c r="BI699" i="21"/>
  <c r="BI700" i="21"/>
  <c r="BI701" i="21"/>
  <c r="BI702" i="21"/>
  <c r="BI703" i="21"/>
  <c r="BI704" i="21"/>
  <c r="BI705" i="21"/>
  <c r="BI706" i="21"/>
  <c r="BI707" i="21"/>
  <c r="BI708" i="21"/>
  <c r="BI709" i="21"/>
  <c r="BI710" i="21"/>
  <c r="BI711" i="21"/>
  <c r="BI712" i="21"/>
  <c r="BI713" i="21"/>
  <c r="BI715" i="21"/>
  <c r="BI717" i="21"/>
  <c r="BI718" i="21"/>
  <c r="BI719" i="21"/>
  <c r="BI720" i="21"/>
  <c r="BI721" i="21"/>
  <c r="BI722" i="21"/>
  <c r="BI723" i="21"/>
  <c r="BI724" i="21"/>
  <c r="BI725" i="21"/>
  <c r="BI726" i="21"/>
  <c r="BI727" i="21"/>
  <c r="BI728" i="21"/>
  <c r="BI729" i="21"/>
  <c r="BI730" i="21"/>
  <c r="BI731" i="21"/>
  <c r="BI732" i="21"/>
  <c r="BI733" i="21"/>
  <c r="BI734" i="21"/>
  <c r="BI735" i="21"/>
  <c r="BI736" i="21"/>
  <c r="BI737" i="21"/>
  <c r="BI738" i="21"/>
  <c r="BI739" i="21"/>
  <c r="BI740" i="21"/>
  <c r="BI741" i="21"/>
  <c r="BI742" i="21"/>
  <c r="BI743" i="21"/>
  <c r="BI744" i="21"/>
  <c r="BI745" i="21"/>
  <c r="BI746" i="21"/>
  <c r="BI747" i="21"/>
  <c r="BI748" i="21"/>
  <c r="BI749" i="21"/>
  <c r="BI750" i="21"/>
  <c r="BI751" i="21"/>
  <c r="BI752" i="21"/>
  <c r="BI754" i="21"/>
  <c r="BI758" i="21"/>
  <c r="BI759" i="21"/>
  <c r="BI760" i="21"/>
  <c r="BI761" i="21"/>
  <c r="BI762" i="21"/>
  <c r="BI763" i="21"/>
  <c r="BI764" i="21"/>
  <c r="BI765" i="21"/>
  <c r="BI766" i="21"/>
  <c r="BI767" i="21"/>
  <c r="BI768" i="21"/>
  <c r="BI769" i="21"/>
  <c r="BI770" i="21"/>
  <c r="BI771" i="21"/>
  <c r="BI772" i="21"/>
  <c r="BI773" i="21"/>
  <c r="BI774" i="21"/>
  <c r="BI775" i="21"/>
  <c r="BI776" i="21"/>
  <c r="BI777" i="21"/>
  <c r="BI778" i="21"/>
  <c r="BI779" i="21"/>
  <c r="BI780" i="21"/>
  <c r="BI781" i="21"/>
  <c r="BI782" i="21"/>
  <c r="BI783" i="21"/>
  <c r="BI784" i="21"/>
  <c r="BI785" i="21"/>
  <c r="BI786" i="21"/>
  <c r="BI787" i="21"/>
  <c r="BI789" i="21"/>
  <c r="BI794" i="21"/>
  <c r="BI797" i="21"/>
  <c r="BI798" i="21"/>
  <c r="BI800" i="21"/>
  <c r="BI803" i="21"/>
  <c r="BI805" i="21"/>
  <c r="BI809" i="21"/>
  <c r="BI811" i="21"/>
  <c r="BI815" i="21"/>
  <c r="BI816" i="21"/>
  <c r="BI817" i="21"/>
  <c r="BI829" i="21"/>
  <c r="BI831" i="21"/>
  <c r="BI833" i="21"/>
  <c r="BI834" i="21"/>
  <c r="BI835" i="21"/>
  <c r="BI836" i="21"/>
  <c r="BI837" i="21"/>
  <c r="BI838" i="21"/>
  <c r="BI840" i="21"/>
  <c r="BI841" i="21"/>
  <c r="BI842" i="21"/>
  <c r="BI844" i="21"/>
  <c r="BI845" i="21"/>
  <c r="BI846" i="21"/>
  <c r="BI847" i="21"/>
  <c r="BI848" i="21"/>
  <c r="BI849" i="21"/>
  <c r="BI850" i="21"/>
  <c r="BI851" i="21"/>
  <c r="BI852" i="21"/>
  <c r="BI853" i="21"/>
  <c r="BI854" i="21"/>
  <c r="BI855" i="21"/>
  <c r="BI858" i="21"/>
  <c r="BI859" i="21"/>
  <c r="BI860" i="21"/>
  <c r="BI861" i="21"/>
  <c r="BI862" i="21"/>
  <c r="BI863" i="21"/>
  <c r="BI864" i="21"/>
  <c r="BI865" i="21"/>
  <c r="BI866" i="21"/>
  <c r="BI867" i="21"/>
  <c r="BI868" i="21"/>
  <c r="BI869" i="21"/>
  <c r="BI870" i="21"/>
  <c r="BI871" i="21"/>
  <c r="BI872" i="21"/>
  <c r="BI873" i="21"/>
  <c r="BI874" i="21"/>
  <c r="BI875" i="21"/>
  <c r="BI876" i="21"/>
  <c r="BI877" i="21"/>
  <c r="BI878" i="21"/>
  <c r="BI879" i="21"/>
  <c r="BI880" i="21"/>
  <c r="BI881" i="21"/>
  <c r="BI882" i="21"/>
  <c r="BI883" i="21"/>
  <c r="BI884" i="21"/>
  <c r="BI885" i="21"/>
  <c r="BI886" i="21"/>
  <c r="BI887" i="21"/>
  <c r="BI888" i="21"/>
  <c r="BI889" i="21"/>
  <c r="BI890" i="21"/>
  <c r="BI891" i="21"/>
  <c r="BI892" i="21"/>
  <c r="BI893" i="21"/>
  <c r="BI894" i="21"/>
  <c r="BI895" i="21"/>
  <c r="BI896" i="21"/>
  <c r="BI897" i="21"/>
  <c r="BI898" i="21"/>
  <c r="BI899" i="21"/>
  <c r="BI900" i="21"/>
  <c r="BI901" i="21"/>
  <c r="BI902" i="21"/>
  <c r="BI903" i="21"/>
  <c r="BI904" i="21"/>
  <c r="BI905" i="21"/>
  <c r="BI906" i="21"/>
  <c r="BI907" i="21"/>
  <c r="BI908" i="21"/>
  <c r="BI909" i="21"/>
  <c r="BI910" i="21"/>
  <c r="BI911" i="21"/>
  <c r="BI912" i="21"/>
  <c r="BI913" i="21"/>
  <c r="BI914" i="21"/>
  <c r="BI915" i="21"/>
  <c r="BI916" i="21"/>
  <c r="BI917" i="21"/>
  <c r="BI918" i="21"/>
  <c r="BI919" i="21"/>
  <c r="BI920" i="21"/>
  <c r="BI921" i="21"/>
  <c r="BI922" i="21"/>
  <c r="BI923" i="21"/>
  <c r="BI924" i="21"/>
  <c r="BI925" i="21"/>
  <c r="BI926" i="21"/>
  <c r="BI927" i="21"/>
  <c r="BI928" i="21"/>
  <c r="BI929" i="21"/>
  <c r="BI930" i="21"/>
  <c r="BI931" i="21"/>
  <c r="BI932" i="21"/>
  <c r="BI933" i="21"/>
  <c r="BI934" i="21"/>
  <c r="BI935" i="21"/>
  <c r="BI936" i="21"/>
  <c r="BI937" i="21"/>
  <c r="BI938" i="21"/>
  <c r="BI939" i="21"/>
  <c r="BI940" i="21"/>
  <c r="BI941" i="21"/>
  <c r="BI942" i="21"/>
  <c r="BI943" i="21"/>
  <c r="BI944" i="21"/>
  <c r="BI945" i="21"/>
  <c r="BI946" i="21"/>
  <c r="BI947" i="21"/>
  <c r="BI948" i="21"/>
  <c r="BI949" i="21"/>
  <c r="BI950" i="21"/>
  <c r="BI951" i="21"/>
  <c r="BI952" i="21"/>
  <c r="BI953" i="21"/>
  <c r="BI954" i="21"/>
  <c r="BI955" i="21"/>
  <c r="BI956" i="21"/>
  <c r="BI957" i="21"/>
  <c r="BI958" i="21"/>
  <c r="BI959" i="21"/>
  <c r="BI960" i="21"/>
  <c r="BI961" i="21"/>
  <c r="BI962" i="21"/>
  <c r="BI963" i="21"/>
  <c r="BI964" i="21"/>
  <c r="BI966" i="21"/>
  <c r="BI967" i="21"/>
  <c r="BI968" i="21"/>
  <c r="BI969" i="21"/>
  <c r="BI970" i="21"/>
  <c r="BI971" i="21"/>
  <c r="BI972" i="21"/>
  <c r="BI973" i="21"/>
  <c r="BI974" i="21"/>
  <c r="BI975" i="21"/>
  <c r="BI976" i="21"/>
  <c r="BI977" i="21"/>
  <c r="BI978" i="21"/>
  <c r="BI979" i="21"/>
  <c r="BI980" i="21"/>
  <c r="BI981" i="21"/>
  <c r="BI982" i="21"/>
  <c r="BI983" i="21"/>
  <c r="BI984" i="21"/>
  <c r="BI985" i="21"/>
  <c r="BI986" i="21"/>
  <c r="BI987" i="21"/>
  <c r="BI988" i="21"/>
  <c r="BI989" i="21"/>
  <c r="BI990" i="21"/>
  <c r="BI991" i="21"/>
  <c r="BI992" i="21"/>
  <c r="BI993" i="21"/>
  <c r="BI994" i="21"/>
  <c r="BI995" i="21"/>
  <c r="BI996" i="21"/>
  <c r="BI997" i="21"/>
  <c r="BI998" i="21"/>
  <c r="BI999" i="21"/>
  <c r="BI1000" i="21"/>
  <c r="BI1001" i="21"/>
  <c r="BI1002" i="21"/>
  <c r="BI1003" i="21"/>
  <c r="BI1004" i="21"/>
  <c r="BI1005" i="21"/>
  <c r="BI1006" i="21"/>
  <c r="BI1007" i="21"/>
  <c r="BI1008" i="21"/>
  <c r="BI1009" i="21"/>
  <c r="BI1010" i="21"/>
  <c r="BI1011" i="21"/>
  <c r="BI1012" i="21"/>
  <c r="BI1013" i="21"/>
  <c r="BI1014" i="21"/>
  <c r="BI1015" i="21"/>
  <c r="BI1016" i="21"/>
  <c r="BI1017" i="21"/>
  <c r="BI1018" i="21"/>
  <c r="BI1019" i="21"/>
  <c r="BI1020" i="21"/>
  <c r="BI1021" i="21"/>
  <c r="BI1022" i="21"/>
  <c r="BI1023" i="21"/>
  <c r="BI1024" i="21"/>
  <c r="BI1025" i="21"/>
  <c r="BI1026" i="21"/>
  <c r="BI1027" i="21"/>
  <c r="BI1028" i="21"/>
  <c r="BI1029" i="21"/>
  <c r="BI1030" i="21"/>
  <c r="BI1031" i="21"/>
  <c r="BI1032" i="21"/>
  <c r="BI1033" i="21"/>
  <c r="BI1034" i="21"/>
  <c r="BI1035" i="21"/>
  <c r="BI1036" i="21"/>
  <c r="BI1037" i="21"/>
  <c r="BI1038" i="21"/>
  <c r="BI1039" i="21"/>
  <c r="BI1040" i="21"/>
  <c r="BI1041" i="21"/>
  <c r="BI1042" i="21"/>
  <c r="BI1043" i="21"/>
  <c r="BI1044" i="21"/>
  <c r="BI1045" i="21"/>
  <c r="BI1046" i="21"/>
  <c r="BI1047" i="21"/>
  <c r="BI1048" i="21"/>
  <c r="BI1049" i="21"/>
  <c r="BI1050" i="21"/>
  <c r="BI1051" i="21"/>
  <c r="BI1052" i="21"/>
  <c r="BI1053" i="21"/>
  <c r="BI1054" i="21"/>
  <c r="BI1055" i="21"/>
  <c r="BI1056" i="21"/>
  <c r="BI1057" i="21"/>
  <c r="BI1058" i="21"/>
  <c r="BI1059" i="21"/>
  <c r="BI1060" i="21"/>
  <c r="BI1061" i="21"/>
  <c r="BI1062" i="21"/>
  <c r="BI1063" i="21"/>
  <c r="BI1064" i="21"/>
  <c r="BI1065" i="21"/>
  <c r="BI1066" i="21"/>
  <c r="BI1067" i="21"/>
  <c r="BI1068" i="21"/>
  <c r="BI1069" i="21"/>
  <c r="BI1070" i="21"/>
  <c r="BI1071" i="21"/>
  <c r="BI1072" i="21"/>
  <c r="BI1073" i="21"/>
  <c r="BI1074" i="21"/>
  <c r="BI1075" i="21"/>
  <c r="BI1076" i="21"/>
  <c r="BI1077" i="21"/>
  <c r="BI1078" i="21"/>
  <c r="BI1079" i="21"/>
  <c r="BI1080" i="21"/>
  <c r="BI1081" i="21"/>
  <c r="BI1082" i="21"/>
  <c r="BI1083" i="21"/>
  <c r="BI1084" i="21"/>
  <c r="BI1085" i="21"/>
  <c r="BI1086" i="21"/>
  <c r="BI1087" i="21"/>
  <c r="BI1088" i="21"/>
  <c r="BI1089" i="21"/>
  <c r="BI1090" i="21"/>
  <c r="BI1091" i="21"/>
  <c r="BI1092" i="21"/>
  <c r="BI1093" i="21"/>
  <c r="BI1094" i="21"/>
  <c r="BI1095" i="21"/>
  <c r="BI1096" i="21"/>
  <c r="BI1097" i="21"/>
  <c r="BI1098" i="21"/>
  <c r="BI1099" i="21"/>
  <c r="BI1100" i="21"/>
  <c r="BI1101" i="21"/>
  <c r="BI1102" i="21"/>
  <c r="BI1103" i="21"/>
  <c r="BI1104" i="21"/>
  <c r="BI1105" i="21"/>
  <c r="BI1106" i="21"/>
  <c r="BI1114" i="21"/>
  <c r="BI1115" i="21"/>
  <c r="BI1116" i="21"/>
  <c r="BI1117" i="21"/>
  <c r="BI1118" i="21"/>
  <c r="BI1119" i="21"/>
  <c r="BI1120" i="21"/>
  <c r="BI1121" i="21"/>
  <c r="BI1122" i="21"/>
  <c r="BI1123" i="21"/>
  <c r="BI1124" i="21"/>
  <c r="BI1125" i="21"/>
  <c r="BI1126" i="21"/>
  <c r="BI1127" i="21"/>
  <c r="BI1128" i="21"/>
  <c r="BI1129" i="21"/>
  <c r="BI1130" i="21"/>
  <c r="BI1131" i="21"/>
  <c r="BI1132" i="21"/>
  <c r="BI1133" i="21"/>
  <c r="BI1134" i="21"/>
  <c r="BI1135" i="21"/>
  <c r="BI1136" i="21"/>
  <c r="BI1137" i="21"/>
  <c r="BI1138" i="21"/>
  <c r="BI1139" i="21"/>
  <c r="BI1140" i="21"/>
  <c r="BI1141" i="21"/>
  <c r="BI1142" i="21"/>
  <c r="BI1143" i="21"/>
  <c r="BI1144" i="21"/>
  <c r="BI1145" i="21"/>
  <c r="BI1146" i="21"/>
  <c r="BI1147" i="21"/>
  <c r="BI1148" i="21"/>
  <c r="BI1149" i="21"/>
  <c r="BI1150" i="21"/>
  <c r="BI1151" i="21"/>
  <c r="BI1152" i="21"/>
  <c r="BI1153" i="21"/>
  <c r="BI1154" i="21"/>
  <c r="BI1155" i="21"/>
  <c r="BI1156" i="21"/>
  <c r="BI1157" i="21"/>
  <c r="BI1158" i="21"/>
  <c r="BI1159" i="21"/>
  <c r="BI1160" i="21"/>
  <c r="BI1161" i="21"/>
  <c r="BI1162" i="21"/>
  <c r="BI1163" i="21"/>
  <c r="BI1164" i="21"/>
  <c r="BI1165" i="21"/>
  <c r="BI1166" i="21"/>
  <c r="BI1167" i="21"/>
  <c r="BI1168" i="21"/>
  <c r="BI1169" i="21"/>
  <c r="BI1170" i="21"/>
  <c r="BI1171" i="21"/>
  <c r="BI1172" i="21"/>
  <c r="BI1173" i="21"/>
  <c r="BI1174" i="21"/>
  <c r="BI1175" i="21"/>
  <c r="BI1176" i="21"/>
  <c r="BI1177" i="21"/>
  <c r="BI1178" i="21"/>
  <c r="BI1179" i="21"/>
  <c r="BI1180" i="21"/>
  <c r="BI1181" i="21"/>
  <c r="BI1182" i="21"/>
  <c r="BI1183" i="21"/>
  <c r="BI1184" i="21"/>
  <c r="BI1185" i="21"/>
  <c r="BI1186" i="21"/>
  <c r="BI1187" i="21"/>
  <c r="BI1188" i="21"/>
  <c r="BI1189" i="21"/>
  <c r="BI1190" i="21"/>
  <c r="BI1191" i="21"/>
  <c r="BI1192" i="21"/>
  <c r="BI1193" i="21"/>
  <c r="BI1194" i="21"/>
  <c r="BI1195" i="21"/>
  <c r="BI1196" i="21"/>
  <c r="BI1197" i="21"/>
  <c r="BI1198" i="21"/>
  <c r="BI1199" i="21"/>
  <c r="BI1200" i="21"/>
  <c r="BI1201" i="21"/>
  <c r="BI1202" i="21"/>
  <c r="BI1203" i="21"/>
  <c r="BI1204" i="21"/>
  <c r="BI1205" i="21"/>
  <c r="BI1206" i="21"/>
  <c r="BI1207" i="21"/>
  <c r="BI1208" i="21"/>
  <c r="BI1209" i="21"/>
  <c r="BI1210" i="21"/>
  <c r="BI1211" i="21"/>
  <c r="BI1212" i="21"/>
  <c r="BI1213" i="21"/>
  <c r="BI1214" i="21"/>
  <c r="BI1215" i="21"/>
  <c r="BI1216" i="21"/>
  <c r="BI1217" i="21"/>
  <c r="BI1218" i="21"/>
  <c r="BI1219" i="21"/>
  <c r="BI1227" i="21"/>
  <c r="BI1228" i="21"/>
  <c r="BI1229" i="21"/>
  <c r="BI1230" i="21"/>
  <c r="BI1231" i="21"/>
  <c r="BI1232" i="21"/>
  <c r="BI1233" i="21"/>
  <c r="BI1234" i="21"/>
  <c r="BI1235" i="21"/>
  <c r="BI1236" i="21"/>
  <c r="BI1237" i="21"/>
  <c r="BI1239" i="21"/>
  <c r="BI1240" i="21"/>
  <c r="BI1241" i="21"/>
  <c r="BI1242" i="21"/>
  <c r="BI1243" i="21"/>
  <c r="BI1244" i="21"/>
  <c r="BI1245" i="21"/>
  <c r="BI1246" i="21"/>
  <c r="BI1248" i="21"/>
  <c r="BI1250" i="21"/>
  <c r="BI1251" i="21"/>
  <c r="BI1252" i="21"/>
  <c r="BI1253" i="21"/>
  <c r="BI1255" i="21"/>
  <c r="BI1256" i="21"/>
  <c r="BI1257" i="21"/>
  <c r="BI1258" i="21"/>
  <c r="BI1259" i="21"/>
  <c r="BI1260" i="21"/>
  <c r="BI1261" i="21"/>
  <c r="BI1263" i="21"/>
  <c r="BI1264" i="21"/>
  <c r="BI1265" i="21"/>
  <c r="BI1266" i="21"/>
  <c r="BI1267" i="21"/>
  <c r="BI1268" i="21"/>
  <c r="BI1269" i="21"/>
  <c r="BI1270" i="21"/>
  <c r="BI1271" i="21"/>
  <c r="BI1272" i="21"/>
  <c r="BI1273" i="21"/>
  <c r="BI1274" i="21"/>
  <c r="BI1275" i="21"/>
  <c r="BI1276" i="21"/>
  <c r="BI1277" i="21"/>
  <c r="BI1278" i="21"/>
  <c r="BI1279" i="21"/>
  <c r="BI1280" i="21"/>
  <c r="BI1281" i="21"/>
  <c r="BI1299" i="21"/>
  <c r="BI1300" i="21"/>
  <c r="BI1302" i="21"/>
  <c r="BI1306" i="21"/>
  <c r="BI1307" i="21"/>
  <c r="BI1308" i="21"/>
  <c r="BI1309" i="21"/>
  <c r="BI1310" i="21"/>
  <c r="BI1311" i="21"/>
  <c r="BI1312" i="21"/>
  <c r="BI1313" i="21"/>
  <c r="BI1314" i="21"/>
  <c r="BI1315" i="21"/>
  <c r="BI1316" i="21"/>
  <c r="BI1317" i="21"/>
  <c r="BI1318" i="21"/>
  <c r="BI1319" i="21"/>
  <c r="BI1320" i="21"/>
  <c r="BI1321" i="21"/>
  <c r="BI1322" i="21"/>
  <c r="BI1324" i="21"/>
  <c r="BI1325" i="21"/>
  <c r="BI1326" i="21"/>
  <c r="BI1327" i="21"/>
  <c r="BI1328" i="21"/>
  <c r="BI1329" i="21"/>
  <c r="BI1330" i="21"/>
  <c r="BI1331" i="21"/>
  <c r="BI1332" i="21"/>
  <c r="BI1333" i="21"/>
  <c r="BI1334" i="21"/>
  <c r="BI1335" i="21"/>
  <c r="BI1336" i="21"/>
  <c r="BI1337" i="21"/>
  <c r="BI1338" i="21"/>
  <c r="BI1339" i="21"/>
  <c r="BI1340" i="21"/>
  <c r="BI1341" i="21"/>
  <c r="BI1342" i="21"/>
  <c r="BI1343" i="21"/>
  <c r="BI1344" i="21"/>
  <c r="BI1345" i="21"/>
  <c r="BI1346" i="21"/>
  <c r="BI1347" i="21"/>
  <c r="BI1348" i="21"/>
  <c r="BI1349" i="21"/>
  <c r="BI1350" i="21"/>
  <c r="BI1351" i="21"/>
  <c r="BI1352" i="21"/>
  <c r="BI1353" i="21"/>
  <c r="BI1354" i="21"/>
  <c r="BI1355" i="21"/>
  <c r="BI1356" i="21"/>
  <c r="BI1357" i="21"/>
  <c r="BI1358" i="21"/>
  <c r="BI1359" i="21"/>
  <c r="BI1360" i="21"/>
  <c r="BI1361" i="21"/>
  <c r="BI1362" i="21"/>
  <c r="BI1363" i="21"/>
  <c r="BI1364" i="21"/>
  <c r="BI1365" i="21"/>
  <c r="BI1366" i="21"/>
  <c r="BI1367" i="21"/>
  <c r="BI1368" i="21"/>
  <c r="BI1369" i="21"/>
  <c r="BI1370" i="21"/>
  <c r="BI1371" i="21"/>
  <c r="BI1372" i="21"/>
  <c r="BI1373" i="21"/>
  <c r="BI1374" i="21"/>
  <c r="BI1375" i="21"/>
  <c r="BI1376" i="21"/>
  <c r="BI1377" i="21"/>
  <c r="BI1378" i="21"/>
  <c r="BI1379" i="21"/>
  <c r="BI1380" i="21"/>
  <c r="BI1381" i="21"/>
  <c r="BI1382" i="21"/>
  <c r="BI1383" i="21"/>
  <c r="BI1384" i="21"/>
  <c r="BI1385" i="21"/>
  <c r="BI1386" i="21"/>
  <c r="BI1387" i="21"/>
  <c r="BI1388" i="21"/>
  <c r="BI1389" i="21"/>
  <c r="BI1390" i="21"/>
  <c r="BI1391" i="21"/>
  <c r="BI1392" i="21"/>
  <c r="BI1393" i="21"/>
  <c r="BI1394" i="21"/>
  <c r="BI1395" i="21"/>
  <c r="BI1396" i="21"/>
  <c r="BI1397" i="21"/>
  <c r="BI1398" i="21"/>
  <c r="BI1399" i="21"/>
  <c r="BI1400" i="21"/>
  <c r="BI1401" i="21"/>
  <c r="BI1402" i="21"/>
  <c r="BI1403" i="21"/>
  <c r="BI1404" i="21"/>
  <c r="BI1405" i="21"/>
  <c r="BI1406" i="21"/>
  <c r="BI1407" i="21"/>
  <c r="BI1408" i="21"/>
  <c r="BI1409" i="21"/>
  <c r="BI1410" i="21"/>
  <c r="BI1411" i="21"/>
  <c r="BI1412" i="21"/>
  <c r="BI1413" i="21"/>
  <c r="BI1414" i="21"/>
  <c r="BI1415" i="21"/>
  <c r="BI1416" i="21"/>
  <c r="BI1417" i="21"/>
  <c r="BI1418" i="21"/>
  <c r="BI1419" i="21"/>
  <c r="BI1420" i="21"/>
  <c r="BI1421" i="21"/>
  <c r="BI1422" i="21"/>
  <c r="BI1423" i="21"/>
  <c r="BI1424" i="21"/>
  <c r="BI1425" i="21"/>
  <c r="BI1426" i="21"/>
  <c r="BI1427" i="21"/>
  <c r="BI1428" i="21"/>
  <c r="BI1429" i="21"/>
  <c r="BI1430" i="21"/>
  <c r="BI1431" i="21"/>
  <c r="BI1432" i="21"/>
  <c r="BI1434" i="21"/>
  <c r="BI1435" i="21"/>
  <c r="BI1436" i="21"/>
  <c r="BI1437" i="21"/>
  <c r="BI1438" i="21"/>
  <c r="BI1439" i="21"/>
  <c r="BI1440" i="21"/>
  <c r="BI1441" i="21"/>
  <c r="BI1442" i="21"/>
  <c r="BI1443" i="21"/>
  <c r="BI1444" i="21"/>
  <c r="BI1445" i="21"/>
  <c r="BI1446" i="21"/>
  <c r="BI1447" i="21"/>
  <c r="BI1448" i="21"/>
  <c r="BI1449" i="21"/>
  <c r="BI1450" i="21"/>
  <c r="BI1451" i="21"/>
  <c r="BI1452" i="21"/>
  <c r="BI1453" i="21"/>
  <c r="BI1454" i="21"/>
  <c r="BI1455" i="21"/>
  <c r="BI1456" i="21"/>
  <c r="BI1457" i="21"/>
  <c r="BI1458" i="21"/>
  <c r="BI1459" i="21"/>
  <c r="BI7" i="21"/>
  <c r="N7" i="28" l="1"/>
  <c r="L7" i="28"/>
  <c r="J7" i="28"/>
  <c r="F7" i="28"/>
  <c r="BD964" i="21" l="1"/>
  <c r="G964" i="23" s="1"/>
  <c r="BD963" i="21"/>
  <c r="G963" i="23" s="1"/>
  <c r="BD962" i="21"/>
  <c r="G962" i="23" s="1"/>
  <c r="BD961" i="21"/>
  <c r="G961" i="23" s="1"/>
  <c r="BD960" i="21"/>
  <c r="G960" i="23" s="1"/>
  <c r="BD959" i="21"/>
  <c r="G959" i="23" s="1"/>
  <c r="BD958" i="21"/>
  <c r="G958" i="23" s="1"/>
  <c r="BD957" i="21"/>
  <c r="G957" i="23" s="1"/>
  <c r="BD956" i="21"/>
  <c r="G956" i="23" s="1"/>
  <c r="BD955" i="21"/>
  <c r="G955" i="23" s="1"/>
  <c r="BD954" i="21"/>
  <c r="G954" i="23" s="1"/>
  <c r="BD953" i="21"/>
  <c r="G953" i="23" s="1"/>
  <c r="BD952" i="21"/>
  <c r="G952" i="23" s="1"/>
  <c r="BD951" i="21"/>
  <c r="G951" i="23" s="1"/>
  <c r="BD950" i="21"/>
  <c r="G950" i="23" s="1"/>
  <c r="BD949" i="21"/>
  <c r="G949" i="23" s="1"/>
  <c r="BD948" i="21"/>
  <c r="G948" i="23" s="1"/>
  <c r="BD947" i="21"/>
  <c r="G947" i="23" s="1"/>
  <c r="BD946" i="21"/>
  <c r="G946" i="23" s="1"/>
  <c r="BD945" i="21"/>
  <c r="G945" i="23" s="1"/>
  <c r="BD944" i="21"/>
  <c r="G944" i="23" s="1"/>
  <c r="BD943" i="21"/>
  <c r="G943" i="23" s="1"/>
  <c r="BD942" i="21"/>
  <c r="G942" i="23" s="1"/>
  <c r="BD941" i="21"/>
  <c r="G941" i="23" s="1"/>
  <c r="BD940" i="21"/>
  <c r="G940" i="23" s="1"/>
  <c r="BD939" i="21"/>
  <c r="G939" i="23" s="1"/>
  <c r="BD938" i="21"/>
  <c r="G938" i="23" s="1"/>
  <c r="BD937" i="21"/>
  <c r="G937" i="23" s="1"/>
  <c r="BD936" i="21"/>
  <c r="G936" i="23" s="1"/>
  <c r="BD935" i="21"/>
  <c r="G935" i="23" s="1"/>
  <c r="BD934" i="21"/>
  <c r="G934" i="23" s="1"/>
  <c r="BD933" i="21"/>
  <c r="G933" i="23" s="1"/>
  <c r="BD932" i="21"/>
  <c r="G932" i="23" s="1"/>
  <c r="BD931" i="21"/>
  <c r="G931" i="23" s="1"/>
  <c r="BD930" i="21"/>
  <c r="G930" i="23" s="1"/>
  <c r="BD929" i="21"/>
  <c r="G929" i="23" s="1"/>
  <c r="BD928" i="21"/>
  <c r="G928" i="23" s="1"/>
  <c r="BD927" i="21"/>
  <c r="G927" i="23" s="1"/>
  <c r="BD926" i="21"/>
  <c r="G926" i="23" s="1"/>
  <c r="BD925" i="21"/>
  <c r="G925" i="23" s="1"/>
  <c r="BD924" i="21"/>
  <c r="G924" i="23" s="1"/>
  <c r="BD923" i="21"/>
  <c r="G923" i="23" s="1"/>
  <c r="BD922" i="21"/>
  <c r="G922" i="23" s="1"/>
  <c r="BD921" i="21"/>
  <c r="G921" i="23" s="1"/>
  <c r="BD920" i="21"/>
  <c r="G920" i="23" s="1"/>
  <c r="BD919" i="21"/>
  <c r="G919" i="23" s="1"/>
  <c r="BD918" i="21"/>
  <c r="G918" i="23" s="1"/>
  <c r="BD917" i="21"/>
  <c r="G917" i="23" s="1"/>
  <c r="BD916" i="21"/>
  <c r="G916" i="23" s="1"/>
  <c r="BD915" i="21"/>
  <c r="G915" i="23" s="1"/>
  <c r="BD914" i="21"/>
  <c r="G914" i="23" s="1"/>
  <c r="BD913" i="21"/>
  <c r="G913" i="23" s="1"/>
  <c r="BD912" i="21"/>
  <c r="G912" i="23" s="1"/>
  <c r="BD911" i="21"/>
  <c r="G911" i="23" s="1"/>
  <c r="BD910" i="21"/>
  <c r="G910" i="23" s="1"/>
  <c r="BD909" i="21"/>
  <c r="G909" i="23" s="1"/>
  <c r="BD908" i="21"/>
  <c r="G908" i="23" s="1"/>
  <c r="BD907" i="21"/>
  <c r="G907" i="23" s="1"/>
  <c r="BD906" i="21"/>
  <c r="G906" i="23" s="1"/>
  <c r="BD905" i="21"/>
  <c r="G905" i="23" s="1"/>
  <c r="BD904" i="21"/>
  <c r="G904" i="23" s="1"/>
  <c r="BD903" i="21"/>
  <c r="G903" i="23" s="1"/>
  <c r="BD902" i="21"/>
  <c r="G902" i="23" s="1"/>
  <c r="BD901" i="21"/>
  <c r="G901" i="23" s="1"/>
  <c r="BD900" i="21"/>
  <c r="G900" i="23" s="1"/>
  <c r="BD899" i="21"/>
  <c r="G899" i="23" s="1"/>
  <c r="BD898" i="21"/>
  <c r="G898" i="23" s="1"/>
  <c r="BD897" i="21"/>
  <c r="G897" i="23" s="1"/>
  <c r="BD896" i="21"/>
  <c r="G896" i="23" s="1"/>
  <c r="BD895" i="21"/>
  <c r="G895" i="23" s="1"/>
  <c r="BD894" i="21"/>
  <c r="G894" i="23" s="1"/>
  <c r="BD893" i="21"/>
  <c r="G893" i="23" s="1"/>
  <c r="BD892" i="21"/>
  <c r="G892" i="23" s="1"/>
  <c r="BD891" i="21"/>
  <c r="G891" i="23" s="1"/>
  <c r="BD890" i="21"/>
  <c r="G890" i="23" s="1"/>
  <c r="BD889" i="21"/>
  <c r="G889" i="23" s="1"/>
  <c r="BD888" i="21"/>
  <c r="G888" i="23" s="1"/>
  <c r="BD887" i="21"/>
  <c r="G887" i="23" s="1"/>
  <c r="BD886" i="21"/>
  <c r="G886" i="23" s="1"/>
  <c r="BD885" i="21"/>
  <c r="G885" i="23" s="1"/>
  <c r="BD884" i="21"/>
  <c r="G884" i="23" s="1"/>
  <c r="BD883" i="21"/>
  <c r="G883" i="23" s="1"/>
  <c r="BD882" i="21"/>
  <c r="G882" i="23" s="1"/>
  <c r="BD881" i="21"/>
  <c r="G881" i="23" s="1"/>
  <c r="BD880" i="21"/>
  <c r="G880" i="23" s="1"/>
  <c r="BD879" i="21"/>
  <c r="G879" i="23" s="1"/>
  <c r="BD878" i="21"/>
  <c r="G878" i="23" s="1"/>
  <c r="BD877" i="21"/>
  <c r="G877" i="23" s="1"/>
  <c r="BD876" i="21"/>
  <c r="G876" i="23" s="1"/>
  <c r="BD875" i="21"/>
  <c r="G875" i="23" s="1"/>
  <c r="BD874" i="21"/>
  <c r="G874" i="23" s="1"/>
  <c r="BD873" i="21"/>
  <c r="G873" i="23" s="1"/>
  <c r="BD872" i="21"/>
  <c r="G872" i="23" s="1"/>
  <c r="BD871" i="21"/>
  <c r="G871" i="23" s="1"/>
  <c r="BD870" i="21"/>
  <c r="G870" i="23" s="1"/>
  <c r="BD869" i="21"/>
  <c r="G869" i="23" s="1"/>
  <c r="BD868" i="21"/>
  <c r="G868" i="23" s="1"/>
  <c r="BD867" i="21"/>
  <c r="G867" i="23" s="1"/>
  <c r="BD866" i="21"/>
  <c r="G866" i="23" s="1"/>
  <c r="BD865" i="21"/>
  <c r="G865" i="23" s="1"/>
  <c r="BD864" i="21"/>
  <c r="G864" i="23" s="1"/>
  <c r="BD863" i="21"/>
  <c r="G863" i="23" s="1"/>
  <c r="BD862" i="21"/>
  <c r="G862" i="23" s="1"/>
  <c r="BD861" i="21"/>
  <c r="G861" i="23" s="1"/>
  <c r="BD860" i="21"/>
  <c r="G860" i="23" s="1"/>
  <c r="BD859" i="21"/>
  <c r="G859" i="23" s="1"/>
  <c r="BD858" i="21"/>
  <c r="G858" i="23" s="1"/>
  <c r="BD10" i="21" l="1"/>
  <c r="BD14" i="21"/>
  <c r="G14" i="23" s="1"/>
  <c r="F4" i="27" l="1"/>
  <c r="H4" i="27"/>
  <c r="J4" i="27"/>
  <c r="L4" i="27"/>
  <c r="N4" i="27"/>
  <c r="P4" i="27"/>
  <c r="R4" i="27"/>
  <c r="T4" i="27"/>
  <c r="F5" i="27"/>
  <c r="H5" i="27"/>
  <c r="J5" i="27"/>
  <c r="L5" i="27"/>
  <c r="N5" i="27"/>
  <c r="P5" i="27"/>
  <c r="R5" i="27"/>
  <c r="T5" i="27"/>
  <c r="F6" i="27"/>
  <c r="H6" i="27"/>
  <c r="J6" i="27"/>
  <c r="L6" i="27"/>
  <c r="N6" i="27"/>
  <c r="P6" i="27"/>
  <c r="R6" i="27"/>
  <c r="T6" i="27"/>
  <c r="U7" i="27"/>
  <c r="F8" i="27"/>
  <c r="H8" i="27"/>
  <c r="J8" i="27"/>
  <c r="L8" i="27"/>
  <c r="N8" i="27"/>
  <c r="P8" i="27"/>
  <c r="R8" i="27"/>
  <c r="T8" i="27"/>
  <c r="F9" i="27"/>
  <c r="H9" i="27"/>
  <c r="J9" i="27"/>
  <c r="L9" i="27"/>
  <c r="N9" i="27"/>
  <c r="P9" i="27"/>
  <c r="R9" i="27"/>
  <c r="T9" i="27"/>
  <c r="U11" i="27"/>
  <c r="F12" i="27"/>
  <c r="H12" i="27"/>
  <c r="J12" i="27"/>
  <c r="L12" i="27"/>
  <c r="N12" i="27"/>
  <c r="P12" i="27"/>
  <c r="R12" i="27"/>
  <c r="T12" i="27"/>
  <c r="F13" i="27"/>
  <c r="H13" i="27"/>
  <c r="J13" i="27"/>
  <c r="L13" i="27"/>
  <c r="N13" i="27"/>
  <c r="P13" i="27"/>
  <c r="R13" i="27"/>
  <c r="T13" i="27"/>
  <c r="F14" i="27"/>
  <c r="H14" i="27"/>
  <c r="J14" i="27"/>
  <c r="L14" i="27"/>
  <c r="N14" i="27"/>
  <c r="P14" i="27"/>
  <c r="R14" i="27"/>
  <c r="T14" i="27"/>
  <c r="F15" i="27"/>
  <c r="H15" i="27"/>
  <c r="J15" i="27"/>
  <c r="L15" i="27"/>
  <c r="N15" i="27"/>
  <c r="P15" i="27"/>
  <c r="R15" i="27"/>
  <c r="T15" i="27"/>
  <c r="F16" i="27"/>
  <c r="H16" i="27"/>
  <c r="J16" i="27"/>
  <c r="L16" i="27"/>
  <c r="N16" i="27"/>
  <c r="P16" i="27"/>
  <c r="R16" i="27"/>
  <c r="T16" i="27"/>
  <c r="U19" i="27"/>
  <c r="F20" i="27"/>
  <c r="H20" i="27"/>
  <c r="J20" i="27"/>
  <c r="L20" i="27"/>
  <c r="N20" i="27"/>
  <c r="P20" i="27"/>
  <c r="R20" i="27"/>
  <c r="T20" i="27"/>
  <c r="F21" i="27"/>
  <c r="H21" i="27"/>
  <c r="J21" i="27"/>
  <c r="L21" i="27"/>
  <c r="N21" i="27"/>
  <c r="P21" i="27"/>
  <c r="R21" i="27"/>
  <c r="T21" i="27"/>
  <c r="F22" i="27"/>
  <c r="H22" i="27"/>
  <c r="J22" i="27"/>
  <c r="L22" i="27"/>
  <c r="N22" i="27"/>
  <c r="P22" i="27"/>
  <c r="R22" i="27"/>
  <c r="T22" i="27"/>
  <c r="U24" i="27"/>
  <c r="F25" i="27"/>
  <c r="H25" i="27"/>
  <c r="J25" i="27"/>
  <c r="L25" i="27"/>
  <c r="N25" i="27"/>
  <c r="P25" i="27"/>
  <c r="R25" i="27"/>
  <c r="T25" i="27"/>
  <c r="F26" i="27"/>
  <c r="H26" i="27"/>
  <c r="J26" i="27"/>
  <c r="L26" i="27"/>
  <c r="N26" i="27"/>
  <c r="P26" i="27"/>
  <c r="R26" i="27"/>
  <c r="T26" i="27"/>
  <c r="F27" i="27"/>
  <c r="H27" i="27"/>
  <c r="J27" i="27"/>
  <c r="L27" i="27"/>
  <c r="N27" i="27"/>
  <c r="P27" i="27"/>
  <c r="R27" i="27"/>
  <c r="T27" i="27"/>
  <c r="T24" i="27" s="1"/>
  <c r="U29" i="27"/>
  <c r="F30" i="27"/>
  <c r="H30" i="27"/>
  <c r="J30" i="27"/>
  <c r="L30" i="27"/>
  <c r="N30" i="27"/>
  <c r="P30" i="27"/>
  <c r="R30" i="27"/>
  <c r="T30" i="27"/>
  <c r="F31" i="27"/>
  <c r="H31" i="27"/>
  <c r="J31" i="27"/>
  <c r="L31" i="27"/>
  <c r="N31" i="27"/>
  <c r="P31" i="27"/>
  <c r="R31" i="27"/>
  <c r="T31" i="27"/>
  <c r="F32" i="27"/>
  <c r="H32" i="27"/>
  <c r="J32" i="27"/>
  <c r="L32" i="27"/>
  <c r="N32" i="27"/>
  <c r="P32" i="27"/>
  <c r="R32" i="27"/>
  <c r="T32" i="27"/>
  <c r="F33" i="27"/>
  <c r="H33" i="27"/>
  <c r="J33" i="27"/>
  <c r="L33" i="27"/>
  <c r="N33" i="27"/>
  <c r="P33" i="27"/>
  <c r="R33" i="27"/>
  <c r="T33" i="27"/>
  <c r="F34" i="27"/>
  <c r="H34" i="27"/>
  <c r="J34" i="27"/>
  <c r="L34" i="27"/>
  <c r="N34" i="27"/>
  <c r="P34" i="27"/>
  <c r="R34" i="27"/>
  <c r="T34" i="27"/>
  <c r="F35" i="27"/>
  <c r="H35" i="27"/>
  <c r="J35" i="27"/>
  <c r="L35" i="27"/>
  <c r="N35" i="27"/>
  <c r="P35" i="27"/>
  <c r="R35" i="27"/>
  <c r="T35" i="27"/>
  <c r="U37" i="27"/>
  <c r="F38" i="27"/>
  <c r="H38" i="27"/>
  <c r="J38" i="27"/>
  <c r="L38" i="27"/>
  <c r="N38" i="27"/>
  <c r="P38" i="27"/>
  <c r="R38" i="27"/>
  <c r="T38" i="27"/>
  <c r="F39" i="27"/>
  <c r="H39" i="27"/>
  <c r="J39" i="27"/>
  <c r="L39" i="27"/>
  <c r="N39" i="27"/>
  <c r="P39" i="27"/>
  <c r="R39" i="27"/>
  <c r="T39" i="27"/>
  <c r="F40" i="27"/>
  <c r="H40" i="27"/>
  <c r="J40" i="27"/>
  <c r="L40" i="27"/>
  <c r="N40" i="27"/>
  <c r="P40" i="27"/>
  <c r="R40" i="27"/>
  <c r="T40" i="27"/>
  <c r="F41" i="27"/>
  <c r="H41" i="27"/>
  <c r="J41" i="27"/>
  <c r="L41" i="27"/>
  <c r="N41" i="27"/>
  <c r="P41" i="27"/>
  <c r="R41" i="27"/>
  <c r="T41" i="27"/>
  <c r="F42" i="27"/>
  <c r="H42" i="27"/>
  <c r="J42" i="27"/>
  <c r="L42" i="27"/>
  <c r="N42" i="27"/>
  <c r="P42" i="27"/>
  <c r="R42" i="27"/>
  <c r="T42" i="27"/>
  <c r="F44" i="27"/>
  <c r="H44" i="27"/>
  <c r="J44" i="27"/>
  <c r="L44" i="27"/>
  <c r="N44" i="27"/>
  <c r="P44" i="27"/>
  <c r="R44" i="27"/>
  <c r="T44" i="27"/>
  <c r="U46" i="27"/>
  <c r="F47" i="27"/>
  <c r="H47" i="27"/>
  <c r="J47" i="27"/>
  <c r="L47" i="27"/>
  <c r="N47" i="27"/>
  <c r="P47" i="27"/>
  <c r="R47" i="27"/>
  <c r="T47" i="27"/>
  <c r="F48" i="27"/>
  <c r="H48" i="27"/>
  <c r="J48" i="27"/>
  <c r="L48" i="27"/>
  <c r="N48" i="27"/>
  <c r="P48" i="27"/>
  <c r="R48" i="27"/>
  <c r="T48" i="27"/>
  <c r="F49" i="27"/>
  <c r="H49" i="27"/>
  <c r="J49" i="27"/>
  <c r="L49" i="27"/>
  <c r="N49" i="27"/>
  <c r="P49" i="27"/>
  <c r="R49" i="27"/>
  <c r="T49" i="27"/>
  <c r="F50" i="27"/>
  <c r="H50" i="27"/>
  <c r="J50" i="27"/>
  <c r="L50" i="27"/>
  <c r="N50" i="27"/>
  <c r="P50" i="27"/>
  <c r="R50" i="27"/>
  <c r="T50" i="27"/>
  <c r="F51" i="27"/>
  <c r="H51" i="27"/>
  <c r="J51" i="27"/>
  <c r="L51" i="27"/>
  <c r="N51" i="27"/>
  <c r="P51" i="27"/>
  <c r="R51" i="27"/>
  <c r="T51" i="27"/>
  <c r="F52" i="27"/>
  <c r="H52" i="27"/>
  <c r="J52" i="27"/>
  <c r="L52" i="27"/>
  <c r="N52" i="27"/>
  <c r="P52" i="27"/>
  <c r="R52" i="27"/>
  <c r="T52" i="27"/>
  <c r="F53" i="27"/>
  <c r="H53" i="27"/>
  <c r="J53" i="27"/>
  <c r="L53" i="27"/>
  <c r="N53" i="27"/>
  <c r="P53" i="27"/>
  <c r="R53" i="27"/>
  <c r="T53" i="27"/>
  <c r="F54" i="27"/>
  <c r="H54" i="27"/>
  <c r="J54" i="27"/>
  <c r="L54" i="27"/>
  <c r="N54" i="27"/>
  <c r="P54" i="27"/>
  <c r="R54" i="27"/>
  <c r="T54" i="27"/>
  <c r="U56" i="27"/>
  <c r="F57" i="27"/>
  <c r="H57" i="27"/>
  <c r="J57" i="27"/>
  <c r="L57" i="27"/>
  <c r="N57" i="27"/>
  <c r="P57" i="27"/>
  <c r="R57" i="27"/>
  <c r="T57" i="27"/>
  <c r="F58" i="27"/>
  <c r="H58" i="27"/>
  <c r="J58" i="27"/>
  <c r="L58" i="27"/>
  <c r="N58" i="27"/>
  <c r="P58" i="27"/>
  <c r="R58" i="27"/>
  <c r="T58" i="27"/>
  <c r="F59" i="27"/>
  <c r="H59" i="27"/>
  <c r="J59" i="27"/>
  <c r="L59" i="27"/>
  <c r="N59" i="27"/>
  <c r="P59" i="27"/>
  <c r="R59" i="27"/>
  <c r="T59" i="27"/>
  <c r="F60" i="27"/>
  <c r="H60" i="27"/>
  <c r="J60" i="27"/>
  <c r="L60" i="27"/>
  <c r="N60" i="27"/>
  <c r="P60" i="27"/>
  <c r="R60" i="27"/>
  <c r="T60" i="27"/>
  <c r="F62" i="27"/>
  <c r="H62" i="27"/>
  <c r="J62" i="27"/>
  <c r="K62" i="27"/>
  <c r="L62" i="27"/>
  <c r="N62" i="27"/>
  <c r="P62" i="27"/>
  <c r="R62" i="27"/>
  <c r="T62" i="27"/>
  <c r="U64" i="27"/>
  <c r="F65" i="27"/>
  <c r="H65" i="27"/>
  <c r="J65" i="27"/>
  <c r="L65" i="27"/>
  <c r="N65" i="27"/>
  <c r="P65" i="27"/>
  <c r="R65" i="27"/>
  <c r="T65" i="27"/>
  <c r="F66" i="27"/>
  <c r="H66" i="27"/>
  <c r="J66" i="27"/>
  <c r="L66" i="27"/>
  <c r="N66" i="27"/>
  <c r="P66" i="27"/>
  <c r="R66" i="27"/>
  <c r="T66" i="27"/>
  <c r="F67" i="27"/>
  <c r="H67" i="27"/>
  <c r="J67" i="27"/>
  <c r="L67" i="27"/>
  <c r="N67" i="27"/>
  <c r="P67" i="27"/>
  <c r="R67" i="27"/>
  <c r="T67" i="27"/>
  <c r="F68" i="27"/>
  <c r="H68" i="27"/>
  <c r="J68" i="27"/>
  <c r="L68" i="27"/>
  <c r="N68" i="27"/>
  <c r="P68" i="27"/>
  <c r="R68" i="27"/>
  <c r="T68" i="27"/>
  <c r="F69" i="27"/>
  <c r="H69" i="27"/>
  <c r="J69" i="27"/>
  <c r="L69" i="27"/>
  <c r="N69" i="27"/>
  <c r="P69" i="27"/>
  <c r="R69" i="27"/>
  <c r="T69" i="27"/>
  <c r="U71" i="27"/>
  <c r="F72" i="27"/>
  <c r="H72" i="27"/>
  <c r="J72" i="27"/>
  <c r="L72" i="27"/>
  <c r="N72" i="27"/>
  <c r="P72" i="27"/>
  <c r="R72" i="27"/>
  <c r="T72" i="27"/>
  <c r="F73" i="27"/>
  <c r="H73" i="27"/>
  <c r="J73" i="27"/>
  <c r="L73" i="27"/>
  <c r="N73" i="27"/>
  <c r="P73" i="27"/>
  <c r="R73" i="27"/>
  <c r="T73" i="27"/>
  <c r="F74" i="27"/>
  <c r="H74" i="27"/>
  <c r="J74" i="27"/>
  <c r="L74" i="27"/>
  <c r="N74" i="27"/>
  <c r="P74" i="27"/>
  <c r="R74" i="27"/>
  <c r="T74" i="27"/>
  <c r="F76" i="27"/>
  <c r="H76" i="27"/>
  <c r="J76" i="27"/>
  <c r="L76" i="27"/>
  <c r="N76" i="27"/>
  <c r="P76" i="27"/>
  <c r="R76" i="27"/>
  <c r="T76" i="27"/>
  <c r="U78" i="27"/>
  <c r="F79" i="27"/>
  <c r="H79" i="27"/>
  <c r="J79" i="27"/>
  <c r="L79" i="27"/>
  <c r="N79" i="27"/>
  <c r="P79" i="27"/>
  <c r="R79" i="27"/>
  <c r="T79" i="27"/>
  <c r="F80" i="27"/>
  <c r="H80" i="27"/>
  <c r="J80" i="27"/>
  <c r="L80" i="27"/>
  <c r="N80" i="27"/>
  <c r="P80" i="27"/>
  <c r="R80" i="27"/>
  <c r="T80" i="27"/>
  <c r="F81" i="27"/>
  <c r="H81" i="27"/>
  <c r="J81" i="27"/>
  <c r="L81" i="27"/>
  <c r="N81" i="27"/>
  <c r="P81" i="27"/>
  <c r="R81" i="27"/>
  <c r="T81" i="27"/>
  <c r="F82" i="27"/>
  <c r="H82" i="27"/>
  <c r="J82" i="27"/>
  <c r="L82" i="27"/>
  <c r="N82" i="27"/>
  <c r="P82" i="27"/>
  <c r="R82" i="27"/>
  <c r="T82" i="27"/>
  <c r="F83" i="27"/>
  <c r="H83" i="27"/>
  <c r="J83" i="27"/>
  <c r="L83" i="27"/>
  <c r="N83" i="27"/>
  <c r="P83" i="27"/>
  <c r="R83" i="27"/>
  <c r="T83" i="27"/>
  <c r="F84" i="27"/>
  <c r="H84" i="27"/>
  <c r="J84" i="27"/>
  <c r="L84" i="27"/>
  <c r="N84" i="27"/>
  <c r="P84" i="27"/>
  <c r="R84" i="27"/>
  <c r="T84" i="27"/>
  <c r="U86" i="27"/>
  <c r="F87" i="27"/>
  <c r="H87" i="27"/>
  <c r="J87" i="27"/>
  <c r="L87" i="27"/>
  <c r="N87" i="27"/>
  <c r="P87" i="27"/>
  <c r="R87" i="27"/>
  <c r="T87" i="27"/>
  <c r="F88" i="27"/>
  <c r="H88" i="27"/>
  <c r="J88" i="27"/>
  <c r="L88" i="27"/>
  <c r="N88" i="27"/>
  <c r="P88" i="27"/>
  <c r="R88" i="27"/>
  <c r="T88" i="27"/>
  <c r="F89" i="27"/>
  <c r="H89" i="27"/>
  <c r="J89" i="27"/>
  <c r="L89" i="27"/>
  <c r="N89" i="27"/>
  <c r="P89" i="27"/>
  <c r="R89" i="27"/>
  <c r="T89" i="27"/>
  <c r="U91" i="27"/>
  <c r="F92" i="27"/>
  <c r="H92" i="27"/>
  <c r="J92" i="27"/>
  <c r="L92" i="27"/>
  <c r="N92" i="27"/>
  <c r="P92" i="27"/>
  <c r="R92" i="27"/>
  <c r="T92" i="27"/>
  <c r="F93" i="27"/>
  <c r="H93" i="27"/>
  <c r="J93" i="27"/>
  <c r="L93" i="27"/>
  <c r="N93" i="27"/>
  <c r="P93" i="27"/>
  <c r="R93" i="27"/>
  <c r="T93" i="27"/>
  <c r="F94" i="27"/>
  <c r="H94" i="27"/>
  <c r="J94" i="27"/>
  <c r="L94" i="27"/>
  <c r="N94" i="27"/>
  <c r="P94" i="27"/>
  <c r="R94" i="27"/>
  <c r="T94" i="27"/>
  <c r="U96" i="27"/>
  <c r="F97" i="27"/>
  <c r="H97" i="27"/>
  <c r="J97" i="27"/>
  <c r="L97" i="27"/>
  <c r="N97" i="27"/>
  <c r="P97" i="27"/>
  <c r="R97" i="27"/>
  <c r="T97" i="27"/>
  <c r="F98" i="27"/>
  <c r="H98" i="27"/>
  <c r="J98" i="27"/>
  <c r="L98" i="27"/>
  <c r="N98" i="27"/>
  <c r="P98" i="27"/>
  <c r="R98" i="27"/>
  <c r="T98" i="27"/>
  <c r="F99" i="27"/>
  <c r="H99" i="27"/>
  <c r="J99" i="27"/>
  <c r="L99" i="27"/>
  <c r="N99" i="27"/>
  <c r="P99" i="27"/>
  <c r="R99" i="27"/>
  <c r="T99" i="27"/>
  <c r="F100" i="27"/>
  <c r="H100" i="27"/>
  <c r="J100" i="27"/>
  <c r="L100" i="27"/>
  <c r="N100" i="27"/>
  <c r="P100" i="27"/>
  <c r="R100" i="27"/>
  <c r="T100" i="27"/>
  <c r="F101" i="27"/>
  <c r="H101" i="27"/>
  <c r="J101" i="27"/>
  <c r="L101" i="27"/>
  <c r="N101" i="27"/>
  <c r="P101" i="27"/>
  <c r="R101" i="27"/>
  <c r="T101" i="27"/>
  <c r="F102" i="27"/>
  <c r="H102" i="27"/>
  <c r="J102" i="27"/>
  <c r="L102" i="27"/>
  <c r="N102" i="27"/>
  <c r="P102" i="27"/>
  <c r="R102" i="27"/>
  <c r="T102" i="27"/>
  <c r="F103" i="27"/>
  <c r="H103" i="27"/>
  <c r="J103" i="27"/>
  <c r="L103" i="27"/>
  <c r="N103" i="27"/>
  <c r="P103" i="27"/>
  <c r="R103" i="27"/>
  <c r="T103" i="27"/>
  <c r="U105" i="27"/>
  <c r="F106" i="27"/>
  <c r="H106" i="27"/>
  <c r="J106" i="27"/>
  <c r="L106" i="27"/>
  <c r="N106" i="27"/>
  <c r="P106" i="27"/>
  <c r="R106" i="27"/>
  <c r="T106" i="27"/>
  <c r="F107" i="27"/>
  <c r="H107" i="27"/>
  <c r="J107" i="27"/>
  <c r="L107" i="27"/>
  <c r="N107" i="27"/>
  <c r="P107" i="27"/>
  <c r="R107" i="27"/>
  <c r="T107" i="27"/>
  <c r="F108" i="27"/>
  <c r="H108" i="27"/>
  <c r="J108" i="27"/>
  <c r="L108" i="27"/>
  <c r="N108" i="27"/>
  <c r="P108" i="27"/>
  <c r="R108" i="27"/>
  <c r="T108" i="27"/>
  <c r="F109" i="27"/>
  <c r="H109" i="27"/>
  <c r="J109" i="27"/>
  <c r="L109" i="27"/>
  <c r="N109" i="27"/>
  <c r="P109" i="27"/>
  <c r="R109" i="27"/>
  <c r="T109" i="27"/>
  <c r="F110" i="27"/>
  <c r="H110" i="27"/>
  <c r="J110" i="27"/>
  <c r="L110" i="27"/>
  <c r="N110" i="27"/>
  <c r="P110" i="27"/>
  <c r="R110" i="27"/>
  <c r="T110" i="27"/>
  <c r="F111" i="27"/>
  <c r="H111" i="27"/>
  <c r="J111" i="27"/>
  <c r="L111" i="27"/>
  <c r="N111" i="27"/>
  <c r="P111" i="27"/>
  <c r="R111" i="27"/>
  <c r="T111" i="27"/>
  <c r="F112" i="27"/>
  <c r="H112" i="27"/>
  <c r="J112" i="27"/>
  <c r="L112" i="27"/>
  <c r="N112" i="27"/>
  <c r="P112" i="27"/>
  <c r="R112" i="27"/>
  <c r="T112" i="27"/>
  <c r="F113" i="27"/>
  <c r="H113" i="27"/>
  <c r="J113" i="27"/>
  <c r="L113" i="27"/>
  <c r="N113" i="27"/>
  <c r="P113" i="27"/>
  <c r="R113" i="27"/>
  <c r="T113" i="27"/>
  <c r="F114" i="27"/>
  <c r="H114" i="27"/>
  <c r="J114" i="27"/>
  <c r="L114" i="27"/>
  <c r="N114" i="27"/>
  <c r="P114" i="27"/>
  <c r="R114" i="27"/>
  <c r="T114" i="27"/>
  <c r="F115" i="27"/>
  <c r="H115" i="27"/>
  <c r="J115" i="27"/>
  <c r="L115" i="27"/>
  <c r="N115" i="27"/>
  <c r="P115" i="27"/>
  <c r="R115" i="27"/>
  <c r="T115" i="27"/>
  <c r="U118" i="27"/>
  <c r="F119" i="27"/>
  <c r="H119" i="27"/>
  <c r="J119" i="27"/>
  <c r="L119" i="27"/>
  <c r="N119" i="27"/>
  <c r="P119" i="27"/>
  <c r="R119" i="27"/>
  <c r="T119" i="27"/>
  <c r="F120" i="27"/>
  <c r="H120" i="27"/>
  <c r="J120" i="27"/>
  <c r="L120" i="27"/>
  <c r="N120" i="27"/>
  <c r="P120" i="27"/>
  <c r="R120" i="27"/>
  <c r="T120" i="27"/>
  <c r="U122" i="27"/>
  <c r="F123" i="27"/>
  <c r="H123" i="27"/>
  <c r="J123" i="27"/>
  <c r="L123" i="27"/>
  <c r="N123" i="27"/>
  <c r="P123" i="27"/>
  <c r="R123" i="27"/>
  <c r="T123" i="27"/>
  <c r="F124" i="27"/>
  <c r="H124" i="27"/>
  <c r="J124" i="27"/>
  <c r="L124" i="27"/>
  <c r="N124" i="27"/>
  <c r="P124" i="27"/>
  <c r="R124" i="27"/>
  <c r="T124" i="27"/>
  <c r="F125" i="27"/>
  <c r="H125" i="27"/>
  <c r="J125" i="27"/>
  <c r="L125" i="27"/>
  <c r="N125" i="27"/>
  <c r="P125" i="27"/>
  <c r="R125" i="27"/>
  <c r="T125" i="27"/>
  <c r="F127" i="27"/>
  <c r="H127" i="27"/>
  <c r="I127" i="27"/>
  <c r="J127" i="27" s="1"/>
  <c r="K127" i="27"/>
  <c r="L127" i="27"/>
  <c r="M127" i="27"/>
  <c r="N127" i="27" s="1"/>
  <c r="O127" i="27"/>
  <c r="P127" i="27" s="1"/>
  <c r="Q127" i="27"/>
  <c r="R127" i="27" s="1"/>
  <c r="S127" i="27"/>
  <c r="T127" i="27"/>
  <c r="U129" i="27"/>
  <c r="F130" i="27"/>
  <c r="H130" i="27"/>
  <c r="J130" i="27"/>
  <c r="L130" i="27"/>
  <c r="N130" i="27"/>
  <c r="P130" i="27"/>
  <c r="R130" i="27"/>
  <c r="T130" i="27"/>
  <c r="F131" i="27"/>
  <c r="H131" i="27"/>
  <c r="J131" i="27"/>
  <c r="L131" i="27"/>
  <c r="N131" i="27"/>
  <c r="P131" i="27"/>
  <c r="R131" i="27"/>
  <c r="T131" i="27"/>
  <c r="F132" i="27"/>
  <c r="H132" i="27"/>
  <c r="J132" i="27"/>
  <c r="L132" i="27"/>
  <c r="N132" i="27"/>
  <c r="P132" i="27"/>
  <c r="R132" i="27"/>
  <c r="T132" i="27"/>
  <c r="F133" i="27"/>
  <c r="H133" i="27"/>
  <c r="J133" i="27"/>
  <c r="L133" i="27"/>
  <c r="N133" i="27"/>
  <c r="P133" i="27"/>
  <c r="R133" i="27"/>
  <c r="T133" i="27"/>
  <c r="F134" i="27"/>
  <c r="H134" i="27"/>
  <c r="J134" i="27"/>
  <c r="L134" i="27"/>
  <c r="N134" i="27"/>
  <c r="P134" i="27"/>
  <c r="R134" i="27"/>
  <c r="T134" i="27"/>
  <c r="F136" i="27"/>
  <c r="H136" i="27"/>
  <c r="J136" i="27"/>
  <c r="L136" i="27"/>
  <c r="N136" i="27"/>
  <c r="P136" i="27"/>
  <c r="R136" i="27"/>
  <c r="T136" i="27"/>
  <c r="F138" i="27"/>
  <c r="H138" i="27"/>
  <c r="J138" i="27"/>
  <c r="L138" i="27"/>
  <c r="N138" i="27"/>
  <c r="P138" i="27"/>
  <c r="R138" i="27"/>
  <c r="T138" i="27"/>
  <c r="U140" i="27"/>
  <c r="F141" i="27"/>
  <c r="H141" i="27"/>
  <c r="J141" i="27"/>
  <c r="L141" i="27"/>
  <c r="N141" i="27"/>
  <c r="P141" i="27"/>
  <c r="R141" i="27"/>
  <c r="T141" i="27"/>
  <c r="F142" i="27"/>
  <c r="H142" i="27"/>
  <c r="J142" i="27"/>
  <c r="L142" i="27"/>
  <c r="N142" i="27"/>
  <c r="P142" i="27"/>
  <c r="R142" i="27"/>
  <c r="T142" i="27"/>
  <c r="U144" i="27"/>
  <c r="F145" i="27"/>
  <c r="H145" i="27"/>
  <c r="J145" i="27"/>
  <c r="L145" i="27"/>
  <c r="N145" i="27"/>
  <c r="P145" i="27"/>
  <c r="R145" i="27"/>
  <c r="T145" i="27"/>
  <c r="F146" i="27"/>
  <c r="H146" i="27"/>
  <c r="J146" i="27"/>
  <c r="L146" i="27"/>
  <c r="N146" i="27"/>
  <c r="P146" i="27"/>
  <c r="R146" i="27"/>
  <c r="T146" i="27"/>
  <c r="U148" i="27"/>
  <c r="F149" i="27"/>
  <c r="H149" i="27"/>
  <c r="J149" i="27"/>
  <c r="L149" i="27"/>
  <c r="N149" i="27"/>
  <c r="P149" i="27"/>
  <c r="R149" i="27"/>
  <c r="T149" i="27"/>
  <c r="F150" i="27"/>
  <c r="H150" i="27"/>
  <c r="J150" i="27"/>
  <c r="L150" i="27"/>
  <c r="N150" i="27"/>
  <c r="P150" i="27"/>
  <c r="R150" i="27"/>
  <c r="T150" i="27"/>
  <c r="F151" i="27"/>
  <c r="H151" i="27"/>
  <c r="J151" i="27"/>
  <c r="L151" i="27"/>
  <c r="N151" i="27"/>
  <c r="P151" i="27"/>
  <c r="R151" i="27"/>
  <c r="T151" i="27"/>
  <c r="F152" i="27"/>
  <c r="H152" i="27"/>
  <c r="J152" i="27"/>
  <c r="L152" i="27"/>
  <c r="N152" i="27"/>
  <c r="P152" i="27"/>
  <c r="R152" i="27"/>
  <c r="T152" i="27"/>
  <c r="F153" i="27"/>
  <c r="H153" i="27"/>
  <c r="J153" i="27"/>
  <c r="L153" i="27"/>
  <c r="N153" i="27"/>
  <c r="P153" i="27"/>
  <c r="R153" i="27"/>
  <c r="T153" i="27"/>
  <c r="F154" i="27"/>
  <c r="H154" i="27"/>
  <c r="J154" i="27"/>
  <c r="L154" i="27"/>
  <c r="N154" i="27"/>
  <c r="P154" i="27"/>
  <c r="R154" i="27"/>
  <c r="T154" i="27"/>
  <c r="U156" i="27"/>
  <c r="F157" i="27"/>
  <c r="H157" i="27"/>
  <c r="J157" i="27"/>
  <c r="L157" i="27"/>
  <c r="N157" i="27"/>
  <c r="P157" i="27"/>
  <c r="R157" i="27"/>
  <c r="T157" i="27"/>
  <c r="F158" i="27"/>
  <c r="H158" i="27"/>
  <c r="J158" i="27"/>
  <c r="L158" i="27"/>
  <c r="N158" i="27"/>
  <c r="P158" i="27"/>
  <c r="R158" i="27"/>
  <c r="T158" i="27"/>
  <c r="F159" i="27"/>
  <c r="H159" i="27"/>
  <c r="J159" i="27"/>
  <c r="L159" i="27"/>
  <c r="N159" i="27"/>
  <c r="P159" i="27"/>
  <c r="R159" i="27"/>
  <c r="T159" i="27"/>
  <c r="F160" i="27"/>
  <c r="H160" i="27"/>
  <c r="J160" i="27"/>
  <c r="L160" i="27"/>
  <c r="N160" i="27"/>
  <c r="P160" i="27"/>
  <c r="R160" i="27"/>
  <c r="T160" i="27"/>
  <c r="F161" i="27"/>
  <c r="H161" i="27"/>
  <c r="J161" i="27"/>
  <c r="L161" i="27"/>
  <c r="N161" i="27"/>
  <c r="P161" i="27"/>
  <c r="R161" i="27"/>
  <c r="T161" i="27"/>
  <c r="F162" i="27"/>
  <c r="H162" i="27"/>
  <c r="J162" i="27"/>
  <c r="L162" i="27"/>
  <c r="N162" i="27"/>
  <c r="P162" i="27"/>
  <c r="R162" i="27"/>
  <c r="T162" i="27"/>
  <c r="F163" i="27"/>
  <c r="H163" i="27"/>
  <c r="J163" i="27"/>
  <c r="L163" i="27"/>
  <c r="N163" i="27"/>
  <c r="P163" i="27"/>
  <c r="R163" i="27"/>
  <c r="T163" i="27"/>
  <c r="U165" i="27"/>
  <c r="F166" i="27"/>
  <c r="H166" i="27"/>
  <c r="J166" i="27"/>
  <c r="L166" i="27"/>
  <c r="N166" i="27"/>
  <c r="P166" i="27"/>
  <c r="R166" i="27"/>
  <c r="T166" i="27"/>
  <c r="F167" i="27"/>
  <c r="H167" i="27"/>
  <c r="J167" i="27"/>
  <c r="L167" i="27"/>
  <c r="N167" i="27"/>
  <c r="P167" i="27"/>
  <c r="R167" i="27"/>
  <c r="T167" i="27"/>
  <c r="F168" i="27"/>
  <c r="H168" i="27"/>
  <c r="J168" i="27"/>
  <c r="L168" i="27"/>
  <c r="N168" i="27"/>
  <c r="P168" i="27"/>
  <c r="R168" i="27"/>
  <c r="T168" i="27"/>
  <c r="F169" i="27"/>
  <c r="H169" i="27"/>
  <c r="J169" i="27"/>
  <c r="L169" i="27"/>
  <c r="N169" i="27"/>
  <c r="P169" i="27"/>
  <c r="R169" i="27"/>
  <c r="T169" i="27"/>
  <c r="F170" i="27"/>
  <c r="H170" i="27"/>
  <c r="J170" i="27"/>
  <c r="L170" i="27"/>
  <c r="N170" i="27"/>
  <c r="P170" i="27"/>
  <c r="R170" i="27"/>
  <c r="T170" i="27"/>
  <c r="U173" i="27"/>
  <c r="F174" i="27"/>
  <c r="H174" i="27"/>
  <c r="J174" i="27"/>
  <c r="L174" i="27"/>
  <c r="N174" i="27"/>
  <c r="P174" i="27"/>
  <c r="R174" i="27"/>
  <c r="T174" i="27"/>
  <c r="F175" i="27"/>
  <c r="H175" i="27"/>
  <c r="J175" i="27"/>
  <c r="L175" i="27"/>
  <c r="N175" i="27"/>
  <c r="P175" i="27"/>
  <c r="R175" i="27"/>
  <c r="T175" i="27"/>
  <c r="F176" i="27"/>
  <c r="H176" i="27"/>
  <c r="J176" i="27"/>
  <c r="L176" i="27"/>
  <c r="N176" i="27"/>
  <c r="P176" i="27"/>
  <c r="R176" i="27"/>
  <c r="T176" i="27"/>
  <c r="F177" i="27"/>
  <c r="H177" i="27"/>
  <c r="J177" i="27"/>
  <c r="L177" i="27"/>
  <c r="N177" i="27"/>
  <c r="P177" i="27"/>
  <c r="R177" i="27"/>
  <c r="T177" i="27"/>
  <c r="F179" i="27"/>
  <c r="H179" i="27"/>
  <c r="J179" i="27"/>
  <c r="L179" i="27"/>
  <c r="N179" i="27"/>
  <c r="P179" i="27"/>
  <c r="R179" i="27"/>
  <c r="T179" i="27"/>
  <c r="F181" i="27"/>
  <c r="H181" i="27"/>
  <c r="J181" i="27"/>
  <c r="L181" i="27"/>
  <c r="N181" i="27"/>
  <c r="P181" i="27"/>
  <c r="R181" i="27"/>
  <c r="T181" i="27"/>
  <c r="F183" i="27"/>
  <c r="H183" i="27"/>
  <c r="J183" i="27"/>
  <c r="L183" i="27"/>
  <c r="N183" i="27"/>
  <c r="P183" i="27"/>
  <c r="R183" i="27"/>
  <c r="T183" i="27"/>
  <c r="F185" i="27"/>
  <c r="H185" i="27"/>
  <c r="J185" i="27"/>
  <c r="L185" i="27"/>
  <c r="N185" i="27"/>
  <c r="P185" i="27"/>
  <c r="R185" i="27"/>
  <c r="T185" i="27"/>
  <c r="U187" i="27"/>
  <c r="F188" i="27"/>
  <c r="H188" i="27"/>
  <c r="J188" i="27"/>
  <c r="L188" i="27"/>
  <c r="N188" i="27"/>
  <c r="P188" i="27"/>
  <c r="R188" i="27"/>
  <c r="T188" i="27"/>
  <c r="F189" i="27"/>
  <c r="H189" i="27"/>
  <c r="J189" i="27"/>
  <c r="L189" i="27"/>
  <c r="N189" i="27"/>
  <c r="P189" i="27"/>
  <c r="R189" i="27"/>
  <c r="T189" i="27"/>
  <c r="F190" i="27"/>
  <c r="H190" i="27"/>
  <c r="J190" i="27"/>
  <c r="L190" i="27"/>
  <c r="N190" i="27"/>
  <c r="P190" i="27"/>
  <c r="R190" i="27"/>
  <c r="T190" i="27"/>
  <c r="F191" i="27"/>
  <c r="H191" i="27"/>
  <c r="J191" i="27"/>
  <c r="L191" i="27"/>
  <c r="N191" i="27"/>
  <c r="P191" i="27"/>
  <c r="R191" i="27"/>
  <c r="T191" i="27"/>
  <c r="F192" i="27"/>
  <c r="H192" i="27"/>
  <c r="J192" i="27"/>
  <c r="L192" i="27"/>
  <c r="N192" i="27"/>
  <c r="P192" i="27"/>
  <c r="R192" i="27"/>
  <c r="T192" i="27"/>
  <c r="F193" i="27"/>
  <c r="H193" i="27"/>
  <c r="J193" i="27"/>
  <c r="L193" i="27"/>
  <c r="N193" i="27"/>
  <c r="P193" i="27"/>
  <c r="R193" i="27"/>
  <c r="T193" i="27"/>
  <c r="F194" i="27"/>
  <c r="H194" i="27"/>
  <c r="J194" i="27"/>
  <c r="L194" i="27"/>
  <c r="N194" i="27"/>
  <c r="P194" i="27"/>
  <c r="R194" i="27"/>
  <c r="T194" i="27"/>
  <c r="U196" i="27"/>
  <c r="F197" i="27"/>
  <c r="H197" i="27"/>
  <c r="J197" i="27"/>
  <c r="L197" i="27"/>
  <c r="N197" i="27"/>
  <c r="P197" i="27"/>
  <c r="R197" i="27"/>
  <c r="T197" i="27"/>
  <c r="F198" i="27"/>
  <c r="H198" i="27"/>
  <c r="J198" i="27"/>
  <c r="L198" i="27"/>
  <c r="N198" i="27"/>
  <c r="P198" i="27"/>
  <c r="R198" i="27"/>
  <c r="T198" i="27"/>
  <c r="F199" i="27"/>
  <c r="H199" i="27"/>
  <c r="J199" i="27"/>
  <c r="L199" i="27"/>
  <c r="N199" i="27"/>
  <c r="P199" i="27"/>
  <c r="R199" i="27"/>
  <c r="T199" i="27"/>
  <c r="F200" i="27"/>
  <c r="H200" i="27"/>
  <c r="J200" i="27"/>
  <c r="L200" i="27"/>
  <c r="N200" i="27"/>
  <c r="P200" i="27"/>
  <c r="R200" i="27"/>
  <c r="T200" i="27"/>
  <c r="F201" i="27"/>
  <c r="H201" i="27"/>
  <c r="J201" i="27"/>
  <c r="L201" i="27"/>
  <c r="N201" i="27"/>
  <c r="P201" i="27"/>
  <c r="R201" i="27"/>
  <c r="T201" i="27"/>
  <c r="F202" i="27"/>
  <c r="H202" i="27"/>
  <c r="J202" i="27"/>
  <c r="L202" i="27"/>
  <c r="N202" i="27"/>
  <c r="P202" i="27"/>
  <c r="R202" i="27"/>
  <c r="T202" i="27"/>
  <c r="F203" i="27"/>
  <c r="H203" i="27"/>
  <c r="J203" i="27"/>
  <c r="L203" i="27"/>
  <c r="N203" i="27"/>
  <c r="P203" i="27"/>
  <c r="R203" i="27"/>
  <c r="T203" i="27"/>
  <c r="F204" i="27"/>
  <c r="H204" i="27"/>
  <c r="J204" i="27"/>
  <c r="L204" i="27"/>
  <c r="N204" i="27"/>
  <c r="P204" i="27"/>
  <c r="R204" i="27"/>
  <c r="T204" i="27"/>
  <c r="F205" i="27"/>
  <c r="H205" i="27"/>
  <c r="J205" i="27"/>
  <c r="L205" i="27"/>
  <c r="N205" i="27"/>
  <c r="P205" i="27"/>
  <c r="R205" i="27"/>
  <c r="T205" i="27"/>
  <c r="F206" i="27"/>
  <c r="H206" i="27"/>
  <c r="J206" i="27"/>
  <c r="L206" i="27"/>
  <c r="N206" i="27"/>
  <c r="P206" i="27"/>
  <c r="R206" i="27"/>
  <c r="T206" i="27"/>
  <c r="F207" i="27"/>
  <c r="H207" i="27"/>
  <c r="J207" i="27"/>
  <c r="L207" i="27"/>
  <c r="N207" i="27"/>
  <c r="P207" i="27"/>
  <c r="R207" i="27"/>
  <c r="T207" i="27"/>
  <c r="U209" i="27"/>
  <c r="F210" i="27"/>
  <c r="H210" i="27"/>
  <c r="J210" i="27"/>
  <c r="L210" i="27"/>
  <c r="N210" i="27"/>
  <c r="P210" i="27"/>
  <c r="R210" i="27"/>
  <c r="T210" i="27"/>
  <c r="F211" i="27"/>
  <c r="H211" i="27"/>
  <c r="J211" i="27"/>
  <c r="L211" i="27"/>
  <c r="N211" i="27"/>
  <c r="P211" i="27"/>
  <c r="R211" i="27"/>
  <c r="T211" i="27"/>
  <c r="F212" i="27"/>
  <c r="H212" i="27"/>
  <c r="J212" i="27"/>
  <c r="L212" i="27"/>
  <c r="N212" i="27"/>
  <c r="P212" i="27"/>
  <c r="R212" i="27"/>
  <c r="T212" i="27"/>
  <c r="J165" i="27" l="1"/>
  <c r="J196" i="27"/>
  <c r="T122" i="27"/>
  <c r="T37" i="27"/>
  <c r="J118" i="27"/>
  <c r="L156" i="27"/>
  <c r="N96" i="27"/>
  <c r="L86" i="27"/>
  <c r="L105" i="27"/>
  <c r="J71" i="27"/>
  <c r="N196" i="27"/>
  <c r="H24" i="27"/>
  <c r="N7" i="27"/>
  <c r="L209" i="27"/>
  <c r="H209" i="27"/>
  <c r="H213" i="27" s="1"/>
  <c r="L187" i="27"/>
  <c r="T118" i="27"/>
  <c r="F71" i="27"/>
  <c r="L56" i="27"/>
  <c r="H140" i="27"/>
  <c r="F105" i="27"/>
  <c r="T209" i="27"/>
  <c r="N156" i="27"/>
  <c r="T64" i="27"/>
  <c r="H56" i="27"/>
  <c r="R64" i="27"/>
  <c r="R140" i="27"/>
  <c r="N24" i="27"/>
  <c r="R209" i="27"/>
  <c r="R173" i="27"/>
  <c r="N209" i="27"/>
  <c r="F196" i="27"/>
  <c r="N173" i="27"/>
  <c r="T196" i="27"/>
  <c r="H187" i="27"/>
  <c r="P187" i="27"/>
  <c r="F187" i="27"/>
  <c r="J173" i="27"/>
  <c r="H173" i="27"/>
  <c r="R156" i="27"/>
  <c r="J140" i="27"/>
  <c r="L165" i="27"/>
  <c r="T148" i="27"/>
  <c r="F144" i="27"/>
  <c r="N129" i="27"/>
  <c r="F118" i="27"/>
  <c r="R122" i="27"/>
  <c r="H165" i="27"/>
  <c r="P148" i="27"/>
  <c r="R144" i="27"/>
  <c r="T140" i="27"/>
  <c r="J129" i="27"/>
  <c r="R118" i="27"/>
  <c r="N148" i="27"/>
  <c r="P144" i="27"/>
  <c r="T165" i="27"/>
  <c r="F129" i="27"/>
  <c r="L122" i="27"/>
  <c r="N118" i="27"/>
  <c r="T129" i="27"/>
  <c r="F156" i="27"/>
  <c r="P165" i="27"/>
  <c r="H148" i="27"/>
  <c r="J144" i="27"/>
  <c r="L140" i="27"/>
  <c r="H122" i="27"/>
  <c r="F86" i="27"/>
  <c r="N46" i="27"/>
  <c r="P37" i="27"/>
  <c r="R96" i="27"/>
  <c r="F29" i="27"/>
  <c r="T91" i="27"/>
  <c r="H78" i="27"/>
  <c r="F56" i="27"/>
  <c r="R29" i="27"/>
  <c r="J19" i="27"/>
  <c r="H105" i="27"/>
  <c r="P91" i="27"/>
  <c r="R86" i="27"/>
  <c r="J46" i="27"/>
  <c r="J96" i="27"/>
  <c r="T78" i="27"/>
  <c r="L64" i="27"/>
  <c r="H46" i="27"/>
  <c r="J37" i="27"/>
  <c r="F19" i="27"/>
  <c r="H96" i="27"/>
  <c r="L91" i="27"/>
  <c r="N86" i="27"/>
  <c r="P56" i="27"/>
  <c r="L29" i="27"/>
  <c r="P96" i="27"/>
  <c r="J91" i="27"/>
  <c r="P78" i="27"/>
  <c r="R71" i="27"/>
  <c r="H64" i="27"/>
  <c r="P105" i="27"/>
  <c r="N78" i="27"/>
  <c r="P71" i="27"/>
  <c r="R46" i="27"/>
  <c r="P19" i="27"/>
  <c r="L11" i="27"/>
  <c r="H11" i="27"/>
  <c r="J7" i="27"/>
  <c r="R11" i="27"/>
  <c r="T7" i="27"/>
  <c r="L19" i="27"/>
  <c r="T11" i="27"/>
  <c r="L7" i="27"/>
  <c r="T86" i="27"/>
  <c r="H71" i="27"/>
  <c r="N56" i="27"/>
  <c r="R37" i="27"/>
  <c r="J29" i="27"/>
  <c r="R24" i="27"/>
  <c r="R165" i="27"/>
  <c r="J209" i="27"/>
  <c r="F173" i="27"/>
  <c r="J156" i="27"/>
  <c r="N144" i="27"/>
  <c r="R129" i="27"/>
  <c r="P122" i="27"/>
  <c r="T105" i="27"/>
  <c r="H91" i="27"/>
  <c r="L78" i="27"/>
  <c r="P64" i="27"/>
  <c r="F46" i="27"/>
  <c r="H29" i="27"/>
  <c r="P24" i="27"/>
  <c r="H19" i="27"/>
  <c r="P11" i="27"/>
  <c r="H7" i="27"/>
  <c r="H196" i="27"/>
  <c r="N187" i="27"/>
  <c r="F148" i="27"/>
  <c r="L118" i="27"/>
  <c r="R196" i="27"/>
  <c r="J187" i="27"/>
  <c r="T173" i="27"/>
  <c r="N165" i="27"/>
  <c r="H156" i="27"/>
  <c r="R148" i="27"/>
  <c r="L144" i="27"/>
  <c r="F140" i="27"/>
  <c r="P129" i="27"/>
  <c r="N122" i="27"/>
  <c r="H118" i="27"/>
  <c r="R105" i="27"/>
  <c r="L96" i="27"/>
  <c r="F91" i="27"/>
  <c r="P86" i="27"/>
  <c r="J78" i="27"/>
  <c r="T71" i="27"/>
  <c r="N64" i="27"/>
  <c r="J56" i="27"/>
  <c r="T46" i="27"/>
  <c r="N37" i="27"/>
  <c r="N11" i="27"/>
  <c r="F7" i="27"/>
  <c r="P196" i="27"/>
  <c r="L37" i="27"/>
  <c r="T29" i="27"/>
  <c r="L24" i="27"/>
  <c r="T19" i="27"/>
  <c r="F209" i="27"/>
  <c r="P173" i="27"/>
  <c r="T156" i="27"/>
  <c r="H144" i="27"/>
  <c r="L129" i="27"/>
  <c r="J122" i="27"/>
  <c r="N105" i="27"/>
  <c r="R91" i="27"/>
  <c r="F78" i="27"/>
  <c r="J64" i="27"/>
  <c r="P46" i="27"/>
  <c r="J24" i="27"/>
  <c r="R19" i="27"/>
  <c r="J11" i="27"/>
  <c r="R7" i="27"/>
  <c r="T187" i="27"/>
  <c r="L148" i="27"/>
  <c r="F96" i="27"/>
  <c r="J86" i="27"/>
  <c r="N71" i="27"/>
  <c r="T56" i="27"/>
  <c r="H37" i="27"/>
  <c r="P29" i="27"/>
  <c r="P7" i="27"/>
  <c r="L196" i="27"/>
  <c r="P140" i="27"/>
  <c r="P209" i="27"/>
  <c r="R187" i="27"/>
  <c r="L173" i="27"/>
  <c r="F165" i="27"/>
  <c r="P156" i="27"/>
  <c r="J148" i="27"/>
  <c r="T144" i="27"/>
  <c r="N140" i="27"/>
  <c r="H129" i="27"/>
  <c r="F122" i="27"/>
  <c r="P118" i="27"/>
  <c r="J105" i="27"/>
  <c r="T96" i="27"/>
  <c r="N91" i="27"/>
  <c r="H86" i="27"/>
  <c r="R78" i="27"/>
  <c r="L71" i="27"/>
  <c r="F64" i="27"/>
  <c r="R56" i="27"/>
  <c r="L46" i="27"/>
  <c r="F37" i="27"/>
  <c r="N29" i="27"/>
  <c r="F24" i="27"/>
  <c r="N19" i="27"/>
  <c r="F11" i="27"/>
  <c r="BD1248" i="21"/>
  <c r="G1248" i="23" s="1"/>
  <c r="N213" i="27" l="1"/>
  <c r="F171" i="27"/>
  <c r="T17" i="27"/>
  <c r="R17" i="27"/>
  <c r="N17" i="27"/>
  <c r="P17" i="27"/>
  <c r="R213" i="27"/>
  <c r="N171" i="27"/>
  <c r="T171" i="27"/>
  <c r="R171" i="27"/>
  <c r="F116" i="27"/>
  <c r="R116" i="27"/>
  <c r="H171" i="27"/>
  <c r="L213" i="27"/>
  <c r="P116" i="27"/>
  <c r="H116" i="27"/>
  <c r="P171" i="27"/>
  <c r="L116" i="27"/>
  <c r="T116" i="27"/>
  <c r="N116" i="27"/>
  <c r="H17" i="27"/>
  <c r="L17" i="27"/>
  <c r="L171" i="27"/>
  <c r="F17" i="27"/>
  <c r="P213" i="27"/>
  <c r="F213" i="27"/>
  <c r="T213" i="27"/>
  <c r="BD1376" i="21"/>
  <c r="G1376" i="23" s="1"/>
  <c r="BD1375" i="21"/>
  <c r="G1375" i="23" s="1"/>
  <c r="BD1374" i="21"/>
  <c r="G1374" i="23" s="1"/>
  <c r="BD1373" i="21"/>
  <c r="G1373" i="23" s="1"/>
  <c r="BD1372" i="21"/>
  <c r="G1372" i="23" s="1"/>
  <c r="BD1371" i="21"/>
  <c r="G1371" i="23" s="1"/>
  <c r="BD1370" i="21"/>
  <c r="G1370" i="23" s="1"/>
  <c r="BD1369" i="21"/>
  <c r="G1369" i="23" s="1"/>
  <c r="BD1368" i="21"/>
  <c r="G1368" i="23" s="1"/>
  <c r="BD1367" i="21"/>
  <c r="G1367" i="23" s="1"/>
  <c r="BD1366" i="21"/>
  <c r="G1366" i="23" s="1"/>
  <c r="BD1365" i="21"/>
  <c r="G1365" i="23" s="1"/>
  <c r="BD1364" i="21"/>
  <c r="G1364" i="23" s="1"/>
  <c r="BD1363" i="21"/>
  <c r="G1363" i="23" s="1"/>
  <c r="BD1362" i="21"/>
  <c r="G1362" i="23" s="1"/>
  <c r="BD1361" i="21"/>
  <c r="G1361" i="23" s="1"/>
  <c r="BD1360" i="21"/>
  <c r="G1360" i="23" s="1"/>
  <c r="BD1359" i="21"/>
  <c r="G1359" i="23" s="1"/>
  <c r="BD1358" i="21"/>
  <c r="G1358" i="23" s="1"/>
  <c r="BD1357" i="21"/>
  <c r="G1357" i="23" s="1"/>
  <c r="BD1356" i="21"/>
  <c r="G1356" i="23" s="1"/>
  <c r="BD1355" i="21"/>
  <c r="G1355" i="23" s="1"/>
  <c r="BD1354" i="21"/>
  <c r="G1354" i="23" s="1"/>
  <c r="BD1353" i="21"/>
  <c r="G1353" i="23" s="1"/>
  <c r="BD1352" i="21"/>
  <c r="G1352" i="23" s="1"/>
  <c r="BD1351" i="21"/>
  <c r="G1351" i="23" s="1"/>
  <c r="BD1350" i="21"/>
  <c r="G1350" i="23" s="1"/>
  <c r="BD1349" i="21"/>
  <c r="G1349" i="23" s="1"/>
  <c r="BD1348" i="21"/>
  <c r="G1348" i="23" s="1"/>
  <c r="BD1347" i="21"/>
  <c r="G1347" i="23" s="1"/>
  <c r="BD1346" i="21"/>
  <c r="G1346" i="23" s="1"/>
  <c r="BD1345" i="21"/>
  <c r="G1345" i="23" s="1"/>
  <c r="BD1344" i="21"/>
  <c r="G1344" i="23" s="1"/>
  <c r="BD1343" i="21"/>
  <c r="G1343" i="23" s="1"/>
  <c r="BD1342" i="21"/>
  <c r="G1342" i="23" s="1"/>
  <c r="BD1341" i="21"/>
  <c r="G1341" i="23" s="1"/>
  <c r="BD1340" i="21"/>
  <c r="G1340" i="23" s="1"/>
  <c r="BD1339" i="21"/>
  <c r="G1339" i="23" s="1"/>
  <c r="BD1338" i="21"/>
  <c r="G1338" i="23" s="1"/>
  <c r="BD1337" i="21"/>
  <c r="G1337" i="23" s="1"/>
  <c r="BD1336" i="21"/>
  <c r="G1336" i="23" s="1"/>
  <c r="BD1335" i="21"/>
  <c r="G1335" i="23" s="1"/>
  <c r="BD1334" i="21"/>
  <c r="G1334" i="23" s="1"/>
  <c r="BD1333" i="21"/>
  <c r="G1333" i="23" s="1"/>
  <c r="BD1332" i="21"/>
  <c r="G1332" i="23" s="1"/>
  <c r="BD1331" i="21"/>
  <c r="G1331" i="23" s="1"/>
  <c r="BD1330" i="21"/>
  <c r="G1330" i="23" s="1"/>
  <c r="BD1329" i="21"/>
  <c r="G1329" i="23" s="1"/>
  <c r="BD1328" i="21"/>
  <c r="G1328" i="23" s="1"/>
  <c r="BD1327" i="21"/>
  <c r="G1327" i="23" s="1"/>
  <c r="BD1326" i="21"/>
  <c r="G1326" i="23" s="1"/>
  <c r="BD1325" i="21"/>
  <c r="G1325" i="23" s="1"/>
  <c r="BD1324" i="21"/>
  <c r="G1324" i="23" s="1"/>
  <c r="BD1322" i="21"/>
  <c r="G1322" i="23" s="1"/>
  <c r="BD1321" i="21"/>
  <c r="G1321" i="23" s="1"/>
  <c r="BD1320" i="21"/>
  <c r="G1320" i="23" s="1"/>
  <c r="BD1319" i="21"/>
  <c r="G1319" i="23" s="1"/>
  <c r="BD1318" i="21"/>
  <c r="G1318" i="23" s="1"/>
  <c r="BD1317" i="21"/>
  <c r="G1317" i="23" s="1"/>
  <c r="BD1316" i="21"/>
  <c r="G1316" i="23" s="1"/>
  <c r="BD1315" i="21"/>
  <c r="G1315" i="23" s="1"/>
  <c r="BD1314" i="21"/>
  <c r="G1314" i="23" s="1"/>
  <c r="BD1313" i="21"/>
  <c r="G1313" i="23" s="1"/>
  <c r="BD1312" i="21"/>
  <c r="G1312" i="23" s="1"/>
  <c r="BD1311" i="21"/>
  <c r="G1311" i="23" s="1"/>
  <c r="BD1310" i="21"/>
  <c r="G1310" i="23" s="1"/>
  <c r="BD1309" i="21"/>
  <c r="G1309" i="23" s="1"/>
  <c r="BD1308" i="21"/>
  <c r="G1308" i="23" s="1"/>
  <c r="BD1307" i="21"/>
  <c r="G1307" i="23" s="1"/>
  <c r="BD1306" i="21"/>
  <c r="G1306" i="23" s="1"/>
  <c r="BD1302" i="21"/>
  <c r="G1302" i="23" s="1"/>
  <c r="BD1300" i="21"/>
  <c r="G1300" i="23" s="1"/>
  <c r="BD1299" i="21"/>
  <c r="G1299" i="23" s="1"/>
  <c r="BD1281" i="21"/>
  <c r="G1281" i="23" s="1"/>
  <c r="BD1280" i="21"/>
  <c r="G1280" i="23" s="1"/>
  <c r="BD1279" i="21"/>
  <c r="G1279" i="23" s="1"/>
  <c r="BD1278" i="21"/>
  <c r="G1278" i="23" s="1"/>
  <c r="BD1277" i="21"/>
  <c r="G1277" i="23" s="1"/>
  <c r="BD1276" i="21"/>
  <c r="G1276" i="23" s="1"/>
  <c r="BD1275" i="21"/>
  <c r="G1275" i="23" s="1"/>
  <c r="BD1274" i="21"/>
  <c r="G1274" i="23" s="1"/>
  <c r="BD1273" i="21"/>
  <c r="G1273" i="23" s="1"/>
  <c r="BD1272" i="21"/>
  <c r="G1272" i="23" s="1"/>
  <c r="BD1271" i="21"/>
  <c r="G1271" i="23" s="1"/>
  <c r="BD1270" i="21"/>
  <c r="G1270" i="23" s="1"/>
  <c r="BD1269" i="21"/>
  <c r="G1269" i="23" s="1"/>
  <c r="BD1268" i="21"/>
  <c r="G1268" i="23" s="1"/>
  <c r="BD1267" i="21"/>
  <c r="G1267" i="23" s="1"/>
  <c r="BD1266" i="21"/>
  <c r="G1266" i="23" s="1"/>
  <c r="BD1265" i="21"/>
  <c r="G1265" i="23" s="1"/>
  <c r="BD1264" i="21"/>
  <c r="G1264" i="23" s="1"/>
  <c r="BD1263" i="21"/>
  <c r="G1263" i="23" s="1"/>
  <c r="BD1261" i="21"/>
  <c r="G1261" i="23" s="1"/>
  <c r="BD1260" i="21"/>
  <c r="G1260" i="23" s="1"/>
  <c r="BD1259" i="21"/>
  <c r="G1259" i="23" s="1"/>
  <c r="BD1258" i="21"/>
  <c r="G1258" i="23" s="1"/>
  <c r="BD1257" i="21"/>
  <c r="G1257" i="23" s="1"/>
  <c r="BD1256" i="21"/>
  <c r="G1256" i="23" s="1"/>
  <c r="BD1255" i="21"/>
  <c r="G1255" i="23" s="1"/>
  <c r="BD1253" i="21"/>
  <c r="G1253" i="23" s="1"/>
  <c r="BD1252" i="21"/>
  <c r="G1252" i="23" s="1"/>
  <c r="BD1251" i="21"/>
  <c r="G1251" i="23" s="1"/>
  <c r="BD1250" i="21"/>
  <c r="G1250" i="23" s="1"/>
  <c r="BD1246" i="21"/>
  <c r="G1246" i="23" s="1"/>
  <c r="BD1245" i="21"/>
  <c r="G1245" i="23" s="1"/>
  <c r="BD1244" i="21"/>
  <c r="G1244" i="23" s="1"/>
  <c r="BD1243" i="21"/>
  <c r="G1243" i="23" s="1"/>
  <c r="BD1242" i="21"/>
  <c r="G1242" i="23" s="1"/>
  <c r="BD1241" i="21"/>
  <c r="G1241" i="23" s="1"/>
  <c r="BD1240" i="21"/>
  <c r="G1240" i="23" s="1"/>
  <c r="BD1239" i="21"/>
  <c r="G1239" i="23" s="1"/>
  <c r="BD1237" i="21"/>
  <c r="G1237" i="23" s="1"/>
  <c r="BD1236" i="21"/>
  <c r="G1236" i="23" s="1"/>
  <c r="BD1235" i="21"/>
  <c r="G1235" i="23" s="1"/>
  <c r="BD1234" i="21"/>
  <c r="G1234" i="23" s="1"/>
  <c r="BD1233" i="21"/>
  <c r="G1233" i="23" s="1"/>
  <c r="BD1232" i="21"/>
  <c r="G1232" i="23" s="1"/>
  <c r="BD1231" i="21"/>
  <c r="G1231" i="23" s="1"/>
  <c r="BD1230" i="21"/>
  <c r="G1230" i="23" s="1"/>
  <c r="BD1229" i="21"/>
  <c r="G1229" i="23" s="1"/>
  <c r="BD1228" i="21"/>
  <c r="G1228" i="23" s="1"/>
  <c r="BD1227" i="21"/>
  <c r="G1227" i="23" s="1"/>
  <c r="BD1219" i="21"/>
  <c r="G1219" i="23" s="1"/>
  <c r="BD1218" i="21"/>
  <c r="G1218" i="23" s="1"/>
  <c r="BD1217" i="21"/>
  <c r="G1217" i="23" s="1"/>
  <c r="BD1216" i="21"/>
  <c r="G1216" i="23" s="1"/>
  <c r="BD1215" i="21"/>
  <c r="G1215" i="23" s="1"/>
  <c r="BD1214" i="21"/>
  <c r="G1214" i="23" s="1"/>
  <c r="BD1213" i="21"/>
  <c r="G1213" i="23" s="1"/>
  <c r="BD1212" i="21"/>
  <c r="G1212" i="23" s="1"/>
  <c r="BD1211" i="21"/>
  <c r="G1211" i="23" s="1"/>
  <c r="BD1210" i="21"/>
  <c r="G1210" i="23" s="1"/>
  <c r="BD1209" i="21"/>
  <c r="G1209" i="23" s="1"/>
  <c r="BD1208" i="21"/>
  <c r="G1208" i="23" s="1"/>
  <c r="BD1207" i="21"/>
  <c r="G1207" i="23" s="1"/>
  <c r="BD1206" i="21"/>
  <c r="G1206" i="23" s="1"/>
  <c r="BD1205" i="21"/>
  <c r="G1205" i="23" s="1"/>
  <c r="BD1204" i="21"/>
  <c r="G1204" i="23" s="1"/>
  <c r="BD1203" i="21"/>
  <c r="G1203" i="23" s="1"/>
  <c r="BD1202" i="21"/>
  <c r="G1202" i="23" s="1"/>
  <c r="BD1201" i="21"/>
  <c r="G1201" i="23" s="1"/>
  <c r="BD1200" i="21"/>
  <c r="G1200" i="23" s="1"/>
  <c r="BD1199" i="21"/>
  <c r="G1199" i="23" s="1"/>
  <c r="BD1198" i="21"/>
  <c r="G1198" i="23" s="1"/>
  <c r="BD1197" i="21"/>
  <c r="G1197" i="23" s="1"/>
  <c r="BD1196" i="21"/>
  <c r="G1196" i="23" s="1"/>
  <c r="BD1195" i="21"/>
  <c r="G1195" i="23" s="1"/>
  <c r="BD1194" i="21"/>
  <c r="G1194" i="23" s="1"/>
  <c r="BD1193" i="21"/>
  <c r="G1193" i="23" s="1"/>
  <c r="BD1192" i="21"/>
  <c r="G1192" i="23" s="1"/>
  <c r="BD1191" i="21"/>
  <c r="G1191" i="23" s="1"/>
  <c r="BD1190" i="21"/>
  <c r="G1190" i="23" s="1"/>
  <c r="BD1189" i="21"/>
  <c r="G1189" i="23" s="1"/>
  <c r="BD1188" i="21"/>
  <c r="G1188" i="23" s="1"/>
  <c r="BD1187" i="21"/>
  <c r="G1187" i="23" s="1"/>
  <c r="BD1186" i="21"/>
  <c r="G1186" i="23" s="1"/>
  <c r="BD1185" i="21"/>
  <c r="G1185" i="23" s="1"/>
  <c r="BD1184" i="21"/>
  <c r="G1184" i="23" s="1"/>
  <c r="BD1183" i="21"/>
  <c r="G1183" i="23" s="1"/>
  <c r="BD1182" i="21"/>
  <c r="G1182" i="23" s="1"/>
  <c r="BD1181" i="21"/>
  <c r="G1181" i="23" s="1"/>
  <c r="BD1180" i="21"/>
  <c r="G1180" i="23" s="1"/>
  <c r="BD1179" i="21"/>
  <c r="G1179" i="23" s="1"/>
  <c r="BD1178" i="21"/>
  <c r="G1178" i="23" s="1"/>
  <c r="BD1177" i="21"/>
  <c r="G1177" i="23" s="1"/>
  <c r="BD1176" i="21"/>
  <c r="G1176" i="23" s="1"/>
  <c r="BD1175" i="21"/>
  <c r="G1175" i="23" s="1"/>
  <c r="BD1174" i="21"/>
  <c r="G1174" i="23" s="1"/>
  <c r="BD1173" i="21"/>
  <c r="G1173" i="23" s="1"/>
  <c r="BD1172" i="21"/>
  <c r="G1172" i="23" s="1"/>
  <c r="BD1171" i="21"/>
  <c r="G1171" i="23" s="1"/>
  <c r="BD1170" i="21"/>
  <c r="G1170" i="23" s="1"/>
  <c r="BD1169" i="21"/>
  <c r="G1169" i="23" s="1"/>
  <c r="BD1168" i="21"/>
  <c r="G1168" i="23" s="1"/>
  <c r="BD1167" i="21"/>
  <c r="G1167" i="23" s="1"/>
  <c r="BD1166" i="21"/>
  <c r="G1166" i="23" s="1"/>
  <c r="BD1165" i="21"/>
  <c r="G1165" i="23" s="1"/>
  <c r="BD1164" i="21"/>
  <c r="G1164" i="23" s="1"/>
  <c r="BD1163" i="21"/>
  <c r="G1163" i="23" s="1"/>
  <c r="BD1162" i="21"/>
  <c r="G1162" i="23" s="1"/>
  <c r="BD1161" i="21"/>
  <c r="G1161" i="23" s="1"/>
  <c r="BD1160" i="21"/>
  <c r="G1160" i="23" s="1"/>
  <c r="BD1159" i="21"/>
  <c r="G1159" i="23" s="1"/>
  <c r="BD1158" i="21"/>
  <c r="G1158" i="23" s="1"/>
  <c r="BD1157" i="21"/>
  <c r="G1157" i="23" s="1"/>
  <c r="BD1156" i="21"/>
  <c r="G1156" i="23" s="1"/>
  <c r="BD1155" i="21"/>
  <c r="G1155" i="23" s="1"/>
  <c r="BD1154" i="21"/>
  <c r="G1154" i="23" s="1"/>
  <c r="BD1153" i="21"/>
  <c r="G1153" i="23" s="1"/>
  <c r="BD1152" i="21"/>
  <c r="G1152" i="23" s="1"/>
  <c r="BD1151" i="21"/>
  <c r="G1151" i="23" s="1"/>
  <c r="BD1150" i="21"/>
  <c r="G1150" i="23" s="1"/>
  <c r="BD1149" i="21"/>
  <c r="G1149" i="23" s="1"/>
  <c r="BD1148" i="21"/>
  <c r="G1148" i="23" s="1"/>
  <c r="BD1147" i="21"/>
  <c r="G1147" i="23" s="1"/>
  <c r="BD1146" i="21"/>
  <c r="G1146" i="23" s="1"/>
  <c r="BD1145" i="21"/>
  <c r="G1145" i="23" s="1"/>
  <c r="BD1144" i="21"/>
  <c r="G1144" i="23" s="1"/>
  <c r="BD1143" i="21"/>
  <c r="G1143" i="23" s="1"/>
  <c r="BD1142" i="21"/>
  <c r="G1142" i="23" s="1"/>
  <c r="BD1141" i="21"/>
  <c r="G1141" i="23" s="1"/>
  <c r="BD1140" i="21"/>
  <c r="G1140" i="23" s="1"/>
  <c r="BD1139" i="21"/>
  <c r="G1139" i="23" s="1"/>
  <c r="BD1138" i="21"/>
  <c r="G1138" i="23" s="1"/>
  <c r="BD1137" i="21"/>
  <c r="G1137" i="23" s="1"/>
  <c r="BD1136" i="21"/>
  <c r="G1136" i="23" s="1"/>
  <c r="BD1135" i="21"/>
  <c r="G1135" i="23" s="1"/>
  <c r="BD1134" i="21"/>
  <c r="G1134" i="23" s="1"/>
  <c r="BD1133" i="21"/>
  <c r="G1133" i="23" s="1"/>
  <c r="BD1132" i="21"/>
  <c r="G1132" i="23" s="1"/>
  <c r="BD1131" i="21"/>
  <c r="G1131" i="23" s="1"/>
  <c r="BD1130" i="21"/>
  <c r="G1130" i="23" s="1"/>
  <c r="BD1129" i="21"/>
  <c r="G1129" i="23" s="1"/>
  <c r="BD1128" i="21"/>
  <c r="G1128" i="23" s="1"/>
  <c r="BD1127" i="21"/>
  <c r="G1127" i="23" s="1"/>
  <c r="BD1126" i="21"/>
  <c r="G1126" i="23" s="1"/>
  <c r="BD1125" i="21"/>
  <c r="G1125" i="23" s="1"/>
  <c r="BD1124" i="21"/>
  <c r="G1124" i="23" s="1"/>
  <c r="BD1123" i="21"/>
  <c r="G1123" i="23" s="1"/>
  <c r="BD1122" i="21"/>
  <c r="G1122" i="23" s="1"/>
  <c r="BD1121" i="21"/>
  <c r="G1121" i="23" s="1"/>
  <c r="BD1120" i="21"/>
  <c r="G1120" i="23" s="1"/>
  <c r="BD1119" i="21"/>
  <c r="G1119" i="23" s="1"/>
  <c r="BD1118" i="21"/>
  <c r="G1118" i="23" s="1"/>
  <c r="BD1117" i="21"/>
  <c r="G1117" i="23" s="1"/>
  <c r="BD1116" i="21"/>
  <c r="G1116" i="23" s="1"/>
  <c r="BD1115" i="21"/>
  <c r="G1115" i="23" s="1"/>
  <c r="BD1114" i="21"/>
  <c r="G1114" i="23" s="1"/>
  <c r="BD1106" i="21"/>
  <c r="G1106" i="23" s="1"/>
  <c r="BD1105" i="21"/>
  <c r="G1105" i="23" s="1"/>
  <c r="BD1104" i="21"/>
  <c r="G1104" i="23" s="1"/>
  <c r="BD1103" i="21"/>
  <c r="G1103" i="23" s="1"/>
  <c r="BD1102" i="21"/>
  <c r="G1102" i="23" s="1"/>
  <c r="BD1101" i="21"/>
  <c r="G1101" i="23" s="1"/>
  <c r="BD1100" i="21"/>
  <c r="G1100" i="23" s="1"/>
  <c r="BD1099" i="21"/>
  <c r="G1099" i="23" s="1"/>
  <c r="BD1098" i="21"/>
  <c r="G1098" i="23" s="1"/>
  <c r="BD1097" i="21"/>
  <c r="G1097" i="23" s="1"/>
  <c r="BD1096" i="21"/>
  <c r="G1096" i="23" s="1"/>
  <c r="BD1095" i="21"/>
  <c r="G1095" i="23" s="1"/>
  <c r="BD1094" i="21"/>
  <c r="G1094" i="23" s="1"/>
  <c r="BD1093" i="21"/>
  <c r="G1093" i="23" s="1"/>
  <c r="BD1092" i="21"/>
  <c r="G1092" i="23" s="1"/>
  <c r="BD1091" i="21"/>
  <c r="G1091" i="23" s="1"/>
  <c r="BD1090" i="21"/>
  <c r="G1090" i="23" s="1"/>
  <c r="BD1089" i="21"/>
  <c r="G1089" i="23" s="1"/>
  <c r="BD1088" i="21"/>
  <c r="G1088" i="23" s="1"/>
  <c r="BD1087" i="21"/>
  <c r="G1087" i="23" s="1"/>
  <c r="BD1086" i="21"/>
  <c r="G1086" i="23" s="1"/>
  <c r="BD1085" i="21"/>
  <c r="G1085" i="23" s="1"/>
  <c r="BD1084" i="21"/>
  <c r="G1084" i="23" s="1"/>
  <c r="BD1083" i="21"/>
  <c r="G1083" i="23" s="1"/>
  <c r="BD1082" i="21"/>
  <c r="G1082" i="23" s="1"/>
  <c r="BD1081" i="21"/>
  <c r="G1081" i="23" s="1"/>
  <c r="BD1080" i="21"/>
  <c r="G1080" i="23" s="1"/>
  <c r="BD1079" i="21"/>
  <c r="G1079" i="23" s="1"/>
  <c r="BD1078" i="21"/>
  <c r="G1078" i="23" s="1"/>
  <c r="BD1077" i="21"/>
  <c r="G1077" i="23" s="1"/>
  <c r="BD1076" i="21"/>
  <c r="G1076" i="23" s="1"/>
  <c r="BD1075" i="21"/>
  <c r="G1075" i="23" s="1"/>
  <c r="BD1074" i="21"/>
  <c r="G1074" i="23" s="1"/>
  <c r="BD1073" i="21"/>
  <c r="G1073" i="23" s="1"/>
  <c r="BD1072" i="21"/>
  <c r="G1072" i="23" s="1"/>
  <c r="BD1071" i="21"/>
  <c r="G1071" i="23" s="1"/>
  <c r="BD1070" i="21"/>
  <c r="G1070" i="23" s="1"/>
  <c r="BD1069" i="21"/>
  <c r="G1069" i="23" s="1"/>
  <c r="BD1068" i="21"/>
  <c r="G1068" i="23" s="1"/>
  <c r="BD1067" i="21"/>
  <c r="G1067" i="23" s="1"/>
  <c r="BD1066" i="21"/>
  <c r="G1066" i="23" s="1"/>
  <c r="BD1065" i="21"/>
  <c r="G1065" i="23" s="1"/>
  <c r="BD1064" i="21"/>
  <c r="G1064" i="23" s="1"/>
  <c r="BD1063" i="21"/>
  <c r="G1063" i="23" s="1"/>
  <c r="BD1062" i="21"/>
  <c r="G1062" i="23" s="1"/>
  <c r="BD1061" i="21"/>
  <c r="G1061" i="23" s="1"/>
  <c r="BD1060" i="21"/>
  <c r="G1060" i="23" s="1"/>
  <c r="BD1059" i="21"/>
  <c r="G1059" i="23" s="1"/>
  <c r="BD1058" i="21"/>
  <c r="G1058" i="23" s="1"/>
  <c r="BD1057" i="21"/>
  <c r="G1057" i="23" s="1"/>
  <c r="BD1056" i="21"/>
  <c r="G1056" i="23" s="1"/>
  <c r="BD1055" i="21"/>
  <c r="G1055" i="23" s="1"/>
  <c r="BD1054" i="21"/>
  <c r="G1054" i="23" s="1"/>
  <c r="BD1053" i="21"/>
  <c r="G1053" i="23" s="1"/>
  <c r="BD1052" i="21"/>
  <c r="G1052" i="23" s="1"/>
  <c r="BD1051" i="21"/>
  <c r="G1051" i="23" s="1"/>
  <c r="BD1050" i="21"/>
  <c r="G1050" i="23" s="1"/>
  <c r="BD1049" i="21"/>
  <c r="G1049" i="23" s="1"/>
  <c r="BD1048" i="21"/>
  <c r="G1048" i="23" s="1"/>
  <c r="BD1047" i="21"/>
  <c r="G1047" i="23" s="1"/>
  <c r="BD1046" i="21"/>
  <c r="G1046" i="23" s="1"/>
  <c r="BD1045" i="21"/>
  <c r="G1045" i="23" s="1"/>
  <c r="BD1044" i="21"/>
  <c r="G1044" i="23" s="1"/>
  <c r="BD1043" i="21"/>
  <c r="G1043" i="23" s="1"/>
  <c r="BD1042" i="21"/>
  <c r="G1042" i="23" s="1"/>
  <c r="BD1041" i="21"/>
  <c r="G1041" i="23" s="1"/>
  <c r="BD1040" i="21"/>
  <c r="G1040" i="23" s="1"/>
  <c r="BD1039" i="21"/>
  <c r="G1039" i="23" s="1"/>
  <c r="BD1038" i="21"/>
  <c r="G1038" i="23" s="1"/>
  <c r="BD1037" i="21"/>
  <c r="G1037" i="23" s="1"/>
  <c r="BD1036" i="21"/>
  <c r="G1036" i="23" s="1"/>
  <c r="BD1035" i="21"/>
  <c r="G1035" i="23" s="1"/>
  <c r="BD1034" i="21"/>
  <c r="G1034" i="23" s="1"/>
  <c r="BD1033" i="21"/>
  <c r="G1033" i="23" s="1"/>
  <c r="BD1032" i="21"/>
  <c r="G1032" i="23" s="1"/>
  <c r="BD1031" i="21"/>
  <c r="G1031" i="23" s="1"/>
  <c r="BD1030" i="21"/>
  <c r="G1030" i="23" s="1"/>
  <c r="BD1029" i="21"/>
  <c r="G1029" i="23" s="1"/>
  <c r="BD1028" i="21"/>
  <c r="G1028" i="23" s="1"/>
  <c r="BD1027" i="21"/>
  <c r="G1027" i="23" s="1"/>
  <c r="BD1026" i="21"/>
  <c r="G1026" i="23" s="1"/>
  <c r="BD1025" i="21"/>
  <c r="G1025" i="23" s="1"/>
  <c r="BD1024" i="21"/>
  <c r="G1024" i="23" s="1"/>
  <c r="BD1023" i="21"/>
  <c r="G1023" i="23" s="1"/>
  <c r="BD1022" i="21"/>
  <c r="G1022" i="23" s="1"/>
  <c r="BD1021" i="21"/>
  <c r="G1021" i="23" s="1"/>
  <c r="BD1020" i="21"/>
  <c r="G1020" i="23" s="1"/>
  <c r="BD1019" i="21"/>
  <c r="G1019" i="23" s="1"/>
  <c r="BD1018" i="21"/>
  <c r="G1018" i="23" s="1"/>
  <c r="BD1017" i="21"/>
  <c r="G1017" i="23" s="1"/>
  <c r="BD1016" i="21"/>
  <c r="G1016" i="23" s="1"/>
  <c r="BD1015" i="21"/>
  <c r="G1015" i="23" s="1"/>
  <c r="BD1014" i="21"/>
  <c r="G1014" i="23" s="1"/>
  <c r="BD1013" i="21"/>
  <c r="G1013" i="23" s="1"/>
  <c r="BD1012" i="21"/>
  <c r="G1012" i="23" s="1"/>
  <c r="BD1011" i="21"/>
  <c r="G1011" i="23" s="1"/>
  <c r="BD1010" i="21"/>
  <c r="G1010" i="23" s="1"/>
  <c r="BD1009" i="21"/>
  <c r="G1009" i="23" s="1"/>
  <c r="BD1008" i="21"/>
  <c r="G1008" i="23" s="1"/>
  <c r="BD1007" i="21"/>
  <c r="G1007" i="23" s="1"/>
  <c r="BD1006" i="21"/>
  <c r="G1006" i="23" s="1"/>
  <c r="BD1005" i="21"/>
  <c r="G1005" i="23" s="1"/>
  <c r="BD1004" i="21"/>
  <c r="G1004" i="23" s="1"/>
  <c r="BD1003" i="21"/>
  <c r="G1003" i="23" s="1"/>
  <c r="BD1002" i="21"/>
  <c r="G1002" i="23" s="1"/>
  <c r="BD1001" i="21"/>
  <c r="G1001" i="23" s="1"/>
  <c r="BD1000" i="21"/>
  <c r="G1000" i="23" s="1"/>
  <c r="BD999" i="21"/>
  <c r="G999" i="23" s="1"/>
  <c r="BD998" i="21"/>
  <c r="G998" i="23" s="1"/>
  <c r="BD997" i="21"/>
  <c r="G997" i="23" s="1"/>
  <c r="BD996" i="21"/>
  <c r="G996" i="23" s="1"/>
  <c r="BD995" i="21"/>
  <c r="G995" i="23" s="1"/>
  <c r="BD994" i="21"/>
  <c r="G994" i="23" s="1"/>
  <c r="BD993" i="21"/>
  <c r="G993" i="23" s="1"/>
  <c r="BD992" i="21"/>
  <c r="G992" i="23" s="1"/>
  <c r="BD991" i="21"/>
  <c r="G991" i="23" s="1"/>
  <c r="BD990" i="21"/>
  <c r="G990" i="23" s="1"/>
  <c r="BD989" i="21"/>
  <c r="G989" i="23" s="1"/>
  <c r="BD988" i="21"/>
  <c r="G988" i="23" s="1"/>
  <c r="BD987" i="21"/>
  <c r="G987" i="23" s="1"/>
  <c r="BD986" i="21"/>
  <c r="G986" i="23" s="1"/>
  <c r="BD985" i="21"/>
  <c r="G985" i="23" s="1"/>
  <c r="BD984" i="21"/>
  <c r="G984" i="23" s="1"/>
  <c r="BD983" i="21"/>
  <c r="G983" i="23" s="1"/>
  <c r="BD982" i="21"/>
  <c r="G982" i="23" s="1"/>
  <c r="BD981" i="21"/>
  <c r="G981" i="23" s="1"/>
  <c r="BD980" i="21"/>
  <c r="G980" i="23" s="1"/>
  <c r="BD979" i="21"/>
  <c r="G979" i="23" s="1"/>
  <c r="BD978" i="21"/>
  <c r="G978" i="23" s="1"/>
  <c r="BD977" i="21"/>
  <c r="G977" i="23" s="1"/>
  <c r="BD976" i="21"/>
  <c r="G976" i="23" s="1"/>
  <c r="BD975" i="21"/>
  <c r="G975" i="23" s="1"/>
  <c r="BD974" i="21"/>
  <c r="G974" i="23" s="1"/>
  <c r="BD973" i="21"/>
  <c r="G973" i="23" s="1"/>
  <c r="BD972" i="21"/>
  <c r="G972" i="23" s="1"/>
  <c r="BD971" i="21"/>
  <c r="G971" i="23" s="1"/>
  <c r="BD970" i="21"/>
  <c r="G970" i="23" s="1"/>
  <c r="BD969" i="21"/>
  <c r="G969" i="23" s="1"/>
  <c r="BD968" i="21"/>
  <c r="G968" i="23" s="1"/>
  <c r="BD967" i="21"/>
  <c r="G967" i="23" s="1"/>
  <c r="BD966" i="21"/>
  <c r="G966" i="23" s="1"/>
  <c r="BD855" i="21"/>
  <c r="G855" i="23" s="1"/>
  <c r="BD854" i="21"/>
  <c r="G854" i="23" s="1"/>
  <c r="BD853" i="21"/>
  <c r="G853" i="23" s="1"/>
  <c r="BD852" i="21"/>
  <c r="G852" i="23" s="1"/>
  <c r="BD851" i="21"/>
  <c r="G851" i="23" s="1"/>
  <c r="BD850" i="21"/>
  <c r="G850" i="23" s="1"/>
  <c r="BD849" i="21"/>
  <c r="G849" i="23" s="1"/>
  <c r="BD848" i="21"/>
  <c r="G848" i="23" s="1"/>
  <c r="BD847" i="21"/>
  <c r="G847" i="23" s="1"/>
  <c r="BD846" i="21"/>
  <c r="G846" i="23" s="1"/>
  <c r="BD845" i="21"/>
  <c r="G845" i="23" s="1"/>
  <c r="BD844" i="21"/>
  <c r="G844" i="23" s="1"/>
  <c r="BD842" i="21"/>
  <c r="G842" i="23" s="1"/>
  <c r="BD841" i="21"/>
  <c r="G841" i="23" s="1"/>
  <c r="BD840" i="21"/>
  <c r="G840" i="23" s="1"/>
  <c r="BD838" i="21"/>
  <c r="G838" i="23" s="1"/>
  <c r="BD837" i="21"/>
  <c r="G837" i="23" s="1"/>
  <c r="BD836" i="21"/>
  <c r="G836" i="23" s="1"/>
  <c r="BD835" i="21"/>
  <c r="G835" i="23" s="1"/>
  <c r="BD834" i="21"/>
  <c r="G834" i="23" s="1"/>
  <c r="BD833" i="21"/>
  <c r="G833" i="23" s="1"/>
  <c r="BD787" i="21"/>
  <c r="G787" i="23" s="1"/>
  <c r="BD786" i="21"/>
  <c r="G786" i="23" s="1"/>
  <c r="BD785" i="21"/>
  <c r="G785" i="23" s="1"/>
  <c r="BD784" i="21"/>
  <c r="G784" i="23" s="1"/>
  <c r="BD783" i="21"/>
  <c r="G783" i="23" s="1"/>
  <c r="BD782" i="21"/>
  <c r="G782" i="23" s="1"/>
  <c r="BD781" i="21"/>
  <c r="G781" i="23" s="1"/>
  <c r="BD780" i="21"/>
  <c r="G780" i="23" s="1"/>
  <c r="BD779" i="21"/>
  <c r="G779" i="23" s="1"/>
  <c r="BD778" i="21"/>
  <c r="G778" i="23" s="1"/>
  <c r="BD777" i="21"/>
  <c r="G777" i="23" s="1"/>
  <c r="BD776" i="21"/>
  <c r="G776" i="23" s="1"/>
  <c r="BD775" i="21"/>
  <c r="G775" i="23" s="1"/>
  <c r="BD774" i="21"/>
  <c r="G774" i="23" s="1"/>
  <c r="BD773" i="21"/>
  <c r="G773" i="23" s="1"/>
  <c r="BD772" i="21"/>
  <c r="G772" i="23" s="1"/>
  <c r="BD771" i="21"/>
  <c r="G771" i="23" s="1"/>
  <c r="BD770" i="21"/>
  <c r="G770" i="23" s="1"/>
  <c r="BD769" i="21"/>
  <c r="G769" i="23" s="1"/>
  <c r="BD768" i="21"/>
  <c r="G768" i="23" s="1"/>
  <c r="BD767" i="21"/>
  <c r="G767" i="23" s="1"/>
  <c r="BD766" i="21"/>
  <c r="G766" i="23" s="1"/>
  <c r="BD765" i="21"/>
  <c r="G765" i="23" s="1"/>
  <c r="BD764" i="21"/>
  <c r="G764" i="23" s="1"/>
  <c r="BD763" i="21"/>
  <c r="G763" i="23" s="1"/>
  <c r="BD762" i="21"/>
  <c r="G762" i="23" s="1"/>
  <c r="BD761" i="21"/>
  <c r="G761" i="23" s="1"/>
  <c r="BD760" i="21"/>
  <c r="G760" i="23" s="1"/>
  <c r="BD759" i="21"/>
  <c r="G759" i="23" s="1"/>
  <c r="BD758" i="21"/>
  <c r="G758" i="23" s="1"/>
  <c r="BD754" i="21"/>
  <c r="G754" i="23" s="1"/>
  <c r="BD752" i="21"/>
  <c r="G752" i="23" s="1"/>
  <c r="BD751" i="21"/>
  <c r="G751" i="23" s="1"/>
  <c r="BD750" i="21"/>
  <c r="G750" i="23" s="1"/>
  <c r="BD749" i="21"/>
  <c r="G749" i="23" s="1"/>
  <c r="BD748" i="21"/>
  <c r="G748" i="23" s="1"/>
  <c r="BD747" i="21"/>
  <c r="G747" i="23" s="1"/>
  <c r="BD746" i="21"/>
  <c r="G746" i="23" s="1"/>
  <c r="BD745" i="21"/>
  <c r="G745" i="23" s="1"/>
  <c r="BD744" i="21"/>
  <c r="G744" i="23" s="1"/>
  <c r="BD743" i="21"/>
  <c r="G743" i="23" s="1"/>
  <c r="BD742" i="21"/>
  <c r="G742" i="23" s="1"/>
  <c r="BD741" i="21"/>
  <c r="G741" i="23" s="1"/>
  <c r="BD740" i="21"/>
  <c r="G740" i="23" s="1"/>
  <c r="BD739" i="21"/>
  <c r="G739" i="23" s="1"/>
  <c r="BD738" i="21"/>
  <c r="G738" i="23" s="1"/>
  <c r="BD737" i="21"/>
  <c r="G737" i="23" s="1"/>
  <c r="BD736" i="21"/>
  <c r="G736" i="23" s="1"/>
  <c r="BD735" i="21"/>
  <c r="G735" i="23" s="1"/>
  <c r="BD734" i="21"/>
  <c r="G734" i="23" s="1"/>
  <c r="BD733" i="21"/>
  <c r="G733" i="23" s="1"/>
  <c r="BD732" i="21"/>
  <c r="G732" i="23" s="1"/>
  <c r="BD731" i="21"/>
  <c r="G731" i="23" s="1"/>
  <c r="BD730" i="21"/>
  <c r="G730" i="23" s="1"/>
  <c r="BD729" i="21"/>
  <c r="G729" i="23" s="1"/>
  <c r="BD728" i="21"/>
  <c r="G728" i="23" s="1"/>
  <c r="BD727" i="21"/>
  <c r="G727" i="23" s="1"/>
  <c r="BD726" i="21"/>
  <c r="G726" i="23" s="1"/>
  <c r="BD725" i="21"/>
  <c r="G725" i="23" s="1"/>
  <c r="BD724" i="21"/>
  <c r="G724" i="23" s="1"/>
  <c r="BD723" i="21"/>
  <c r="G723" i="23" s="1"/>
  <c r="BD722" i="21"/>
  <c r="G722" i="23" s="1"/>
  <c r="BD721" i="21"/>
  <c r="G721" i="23" s="1"/>
  <c r="BD720" i="21"/>
  <c r="G720" i="23" s="1"/>
  <c r="BD719" i="21"/>
  <c r="G719" i="23" s="1"/>
  <c r="BD718" i="21"/>
  <c r="G718" i="23" s="1"/>
  <c r="BD717" i="21"/>
  <c r="G717" i="23" s="1"/>
  <c r="BD715" i="21"/>
  <c r="G715" i="23" s="1"/>
  <c r="BD713" i="21"/>
  <c r="G713" i="23" s="1"/>
  <c r="BD712" i="21"/>
  <c r="G712" i="23" s="1"/>
  <c r="BD711" i="21"/>
  <c r="G711" i="23" s="1"/>
  <c r="BD710" i="21"/>
  <c r="G710" i="23" s="1"/>
  <c r="BD709" i="21"/>
  <c r="G709" i="23" s="1"/>
  <c r="BD708" i="21"/>
  <c r="G708" i="23" s="1"/>
  <c r="BD707" i="21"/>
  <c r="G707" i="23" s="1"/>
  <c r="BD706" i="21"/>
  <c r="G706" i="23" s="1"/>
  <c r="BD705" i="21"/>
  <c r="G705" i="23" s="1"/>
  <c r="BD704" i="21"/>
  <c r="G704" i="23" s="1"/>
  <c r="BD703" i="21"/>
  <c r="G703" i="23" s="1"/>
  <c r="BD702" i="21"/>
  <c r="G702" i="23" s="1"/>
  <c r="BD701" i="21"/>
  <c r="G701" i="23" s="1"/>
  <c r="BD700" i="21"/>
  <c r="G700" i="23" s="1"/>
  <c r="BD699" i="21"/>
  <c r="G699" i="23" s="1"/>
  <c r="BD698" i="21"/>
  <c r="G698" i="23" s="1"/>
  <c r="BD697" i="21"/>
  <c r="G697" i="23" s="1"/>
  <c r="BD696" i="21"/>
  <c r="G696" i="23" s="1"/>
  <c r="BD695" i="21"/>
  <c r="G695" i="23" s="1"/>
  <c r="BD694" i="21"/>
  <c r="G694" i="23" s="1"/>
  <c r="BD693" i="21"/>
  <c r="G693" i="23" s="1"/>
  <c r="BD692" i="21"/>
  <c r="G692" i="23" s="1"/>
  <c r="BD691" i="21"/>
  <c r="G691" i="23" s="1"/>
  <c r="BD690" i="21"/>
  <c r="G690" i="23" s="1"/>
  <c r="BD689" i="21"/>
  <c r="G689" i="23" s="1"/>
  <c r="BD688" i="21"/>
  <c r="G688" i="23" s="1"/>
  <c r="BD687" i="21"/>
  <c r="G687" i="23" s="1"/>
  <c r="BD686" i="21"/>
  <c r="G686" i="23" s="1"/>
  <c r="BD685" i="21"/>
  <c r="G685" i="23" s="1"/>
  <c r="BD684" i="21"/>
  <c r="G684" i="23" s="1"/>
  <c r="BD683" i="21"/>
  <c r="G683" i="23" s="1"/>
  <c r="BD682" i="21"/>
  <c r="G682" i="23" s="1"/>
  <c r="BD681" i="21"/>
  <c r="G681" i="23" s="1"/>
  <c r="BD680" i="21"/>
  <c r="G680" i="23" s="1"/>
  <c r="BD679" i="21"/>
  <c r="G679" i="23" s="1"/>
  <c r="BD678" i="21"/>
  <c r="G678" i="23" s="1"/>
  <c r="BD677" i="21"/>
  <c r="G677" i="23" s="1"/>
  <c r="BD676" i="21"/>
  <c r="G676" i="23" s="1"/>
  <c r="BD675" i="21"/>
  <c r="G675" i="23" s="1"/>
  <c r="BD674" i="21"/>
  <c r="G674" i="23" s="1"/>
  <c r="BD673" i="21"/>
  <c r="G673" i="23" s="1"/>
  <c r="BD672" i="21"/>
  <c r="G672" i="23" s="1"/>
  <c r="BD671" i="21"/>
  <c r="G671" i="23" s="1"/>
  <c r="BD670" i="21"/>
  <c r="G670" i="23" s="1"/>
  <c r="BD669" i="21"/>
  <c r="G669" i="23" s="1"/>
  <c r="BD668" i="21"/>
  <c r="G668" i="23" s="1"/>
  <c r="BD667" i="21"/>
  <c r="G667" i="23" s="1"/>
  <c r="BD666" i="21"/>
  <c r="G666" i="23" s="1"/>
  <c r="BD665" i="21"/>
  <c r="G665" i="23" s="1"/>
  <c r="BD664" i="21"/>
  <c r="G664" i="23" s="1"/>
  <c r="BD663" i="21"/>
  <c r="G663" i="23" s="1"/>
  <c r="BD662" i="21"/>
  <c r="G662" i="23" s="1"/>
  <c r="BD661" i="21"/>
  <c r="G661" i="23" s="1"/>
  <c r="BD660" i="21"/>
  <c r="G660" i="23" s="1"/>
  <c r="BD659" i="21"/>
  <c r="G659" i="23" s="1"/>
  <c r="BD658" i="21"/>
  <c r="G658" i="23" s="1"/>
  <c r="BD657" i="21"/>
  <c r="G657" i="23" s="1"/>
  <c r="BD656" i="21"/>
  <c r="G656" i="23" s="1"/>
  <c r="BD654" i="21"/>
  <c r="G654" i="23" s="1"/>
  <c r="BD653" i="21"/>
  <c r="G653" i="23" s="1"/>
  <c r="BD652" i="21"/>
  <c r="G652" i="23" s="1"/>
  <c r="BD651" i="21"/>
  <c r="G651" i="23" s="1"/>
  <c r="BD650" i="21"/>
  <c r="G650" i="23" s="1"/>
  <c r="BD649" i="21"/>
  <c r="G649" i="23" s="1"/>
  <c r="BD648" i="21"/>
  <c r="G648" i="23" s="1"/>
  <c r="BD647" i="21"/>
  <c r="G647" i="23" s="1"/>
  <c r="BD646" i="21"/>
  <c r="G646" i="23" s="1"/>
  <c r="BD645" i="21"/>
  <c r="G645" i="23" s="1"/>
  <c r="BD644" i="21"/>
  <c r="G644" i="23" s="1"/>
  <c r="BD643" i="21"/>
  <c r="G643" i="23" s="1"/>
  <c r="BD642" i="21"/>
  <c r="G642" i="23" s="1"/>
  <c r="BD641" i="21"/>
  <c r="G641" i="23" s="1"/>
  <c r="BD640" i="21"/>
  <c r="G640" i="23" s="1"/>
  <c r="BD639" i="21"/>
  <c r="G639" i="23" s="1"/>
  <c r="BD638" i="21"/>
  <c r="G638" i="23" s="1"/>
  <c r="BD637" i="21"/>
  <c r="G637" i="23" s="1"/>
  <c r="BD636" i="21"/>
  <c r="G636" i="23" s="1"/>
  <c r="BD635" i="21"/>
  <c r="G635" i="23" s="1"/>
  <c r="BD634" i="21"/>
  <c r="G634" i="23" s="1"/>
  <c r="BD633" i="21"/>
  <c r="G633" i="23" s="1"/>
  <c r="BD632" i="21"/>
  <c r="G632" i="23" s="1"/>
  <c r="BD631" i="21"/>
  <c r="G631" i="23" s="1"/>
  <c r="BD630" i="21"/>
  <c r="G630" i="23" s="1"/>
  <c r="BD629" i="21"/>
  <c r="G629" i="23" s="1"/>
  <c r="BD628" i="21"/>
  <c r="G628" i="23" s="1"/>
  <c r="BD627" i="21"/>
  <c r="G627" i="23" s="1"/>
  <c r="BD626" i="21"/>
  <c r="G626" i="23" s="1"/>
  <c r="BD625" i="21"/>
  <c r="G625" i="23" s="1"/>
  <c r="BD624" i="21"/>
  <c r="G624" i="23" s="1"/>
  <c r="BD623" i="21"/>
  <c r="G623" i="23" s="1"/>
  <c r="BD622" i="21"/>
  <c r="G622" i="23" s="1"/>
  <c r="BD621" i="21"/>
  <c r="G621" i="23" s="1"/>
  <c r="BD620" i="21"/>
  <c r="G620" i="23" s="1"/>
  <c r="BD619" i="21"/>
  <c r="G619" i="23" s="1"/>
  <c r="BD618" i="21"/>
  <c r="G618" i="23" s="1"/>
  <c r="BD617" i="21"/>
  <c r="G617" i="23" s="1"/>
  <c r="BD616" i="21"/>
  <c r="G616" i="23" s="1"/>
  <c r="BD615" i="21"/>
  <c r="G615" i="23" s="1"/>
  <c r="BD614" i="21"/>
  <c r="G614" i="23" s="1"/>
  <c r="BD613" i="21"/>
  <c r="G613" i="23" s="1"/>
  <c r="BD612" i="21"/>
  <c r="G612" i="23" s="1"/>
  <c r="BD611" i="21"/>
  <c r="G611" i="23" s="1"/>
  <c r="BD610" i="21"/>
  <c r="G610" i="23" s="1"/>
  <c r="BD609" i="21"/>
  <c r="G609" i="23" s="1"/>
  <c r="BD608" i="21"/>
  <c r="G608" i="23" s="1"/>
  <c r="BD607" i="21"/>
  <c r="G607" i="23" s="1"/>
  <c r="BD606" i="21"/>
  <c r="G606" i="23" s="1"/>
  <c r="BD605" i="21"/>
  <c r="G605" i="23" s="1"/>
  <c r="BD604" i="21"/>
  <c r="G604" i="23" s="1"/>
  <c r="BD603" i="21"/>
  <c r="G603" i="23" s="1"/>
  <c r="BD602" i="21"/>
  <c r="G602" i="23" s="1"/>
  <c r="BD601" i="21"/>
  <c r="G601" i="23" s="1"/>
  <c r="BD600" i="21"/>
  <c r="G600" i="23" s="1"/>
  <c r="BD599" i="21"/>
  <c r="G599" i="23" s="1"/>
  <c r="BD598" i="21"/>
  <c r="G598" i="23" s="1"/>
  <c r="BD597" i="21"/>
  <c r="G597" i="23" s="1"/>
  <c r="BD596" i="21"/>
  <c r="G596" i="23" s="1"/>
  <c r="BD595" i="21"/>
  <c r="G595" i="23" s="1"/>
  <c r="BD594" i="21"/>
  <c r="G594" i="23" s="1"/>
  <c r="BD593" i="21"/>
  <c r="G593" i="23" s="1"/>
  <c r="BD592" i="21"/>
  <c r="G592" i="23" s="1"/>
  <c r="BD591" i="21"/>
  <c r="G591" i="23" s="1"/>
  <c r="BD590" i="21"/>
  <c r="G590" i="23" s="1"/>
  <c r="BD589" i="21"/>
  <c r="G589" i="23" s="1"/>
  <c r="BD588" i="21"/>
  <c r="G588" i="23" s="1"/>
  <c r="BD587" i="21"/>
  <c r="G587" i="23" s="1"/>
  <c r="BD586" i="21"/>
  <c r="G586" i="23" s="1"/>
  <c r="BD585" i="21"/>
  <c r="G585" i="23" s="1"/>
  <c r="BD584" i="21"/>
  <c r="G584" i="23" s="1"/>
  <c r="BD583" i="21"/>
  <c r="G583" i="23" s="1"/>
  <c r="BD582" i="21"/>
  <c r="G582" i="23" s="1"/>
  <c r="BD581" i="21"/>
  <c r="G581" i="23" s="1"/>
  <c r="BD580" i="21"/>
  <c r="G580" i="23" s="1"/>
  <c r="BD579" i="21"/>
  <c r="G579" i="23" s="1"/>
  <c r="BD578" i="21"/>
  <c r="G578" i="23" s="1"/>
  <c r="BD577" i="21"/>
  <c r="G577" i="23" s="1"/>
  <c r="BD576" i="21"/>
  <c r="G576" i="23" s="1"/>
  <c r="BD575" i="21"/>
  <c r="G575" i="23" s="1"/>
  <c r="BD573" i="21"/>
  <c r="G573" i="23" s="1"/>
  <c r="BD572" i="21"/>
  <c r="G572" i="23" s="1"/>
  <c r="BD571" i="21"/>
  <c r="G571" i="23" s="1"/>
  <c r="BD570" i="21"/>
  <c r="G570" i="23" s="1"/>
  <c r="BD569" i="21"/>
  <c r="G569" i="23" s="1"/>
  <c r="BD568" i="21"/>
  <c r="G568" i="23" s="1"/>
  <c r="BD567" i="21"/>
  <c r="G567" i="23" s="1"/>
  <c r="BD566" i="21"/>
  <c r="G566" i="23" s="1"/>
  <c r="BD565" i="21"/>
  <c r="G565" i="23" s="1"/>
  <c r="BD564" i="21"/>
  <c r="G564" i="23" s="1"/>
  <c r="BD563" i="21"/>
  <c r="G563" i="23" s="1"/>
  <c r="BD562" i="21"/>
  <c r="G562" i="23" s="1"/>
  <c r="BD561" i="21"/>
  <c r="G561" i="23" s="1"/>
  <c r="BD560" i="21"/>
  <c r="G560" i="23" s="1"/>
  <c r="BD559" i="21"/>
  <c r="G559" i="23" s="1"/>
  <c r="BD558" i="21"/>
  <c r="G558" i="23" s="1"/>
  <c r="BD557" i="21"/>
  <c r="G557" i="23" s="1"/>
  <c r="BD556" i="21"/>
  <c r="G556" i="23" s="1"/>
  <c r="BD555" i="21"/>
  <c r="G555" i="23" s="1"/>
  <c r="BD554" i="21"/>
  <c r="G554" i="23" s="1"/>
  <c r="BD553" i="21"/>
  <c r="G553" i="23" s="1"/>
  <c r="BD552" i="21"/>
  <c r="G552" i="23" s="1"/>
  <c r="BD551" i="21"/>
  <c r="G551" i="23" s="1"/>
  <c r="BD550" i="21"/>
  <c r="G550" i="23" s="1"/>
  <c r="BD549" i="21"/>
  <c r="G549" i="23" s="1"/>
  <c r="BD548" i="21"/>
  <c r="G548" i="23" s="1"/>
  <c r="BD547" i="21"/>
  <c r="G547" i="23" s="1"/>
  <c r="BD546" i="21"/>
  <c r="G546" i="23" s="1"/>
  <c r="BD545" i="21"/>
  <c r="G545" i="23" s="1"/>
  <c r="BD544" i="21"/>
  <c r="G544" i="23" s="1"/>
  <c r="BD543" i="21"/>
  <c r="G543" i="23" s="1"/>
  <c r="BD542" i="21"/>
  <c r="G542" i="23" s="1"/>
  <c r="BD541" i="21"/>
  <c r="G541" i="23" s="1"/>
  <c r="BD540" i="21"/>
  <c r="G540" i="23" s="1"/>
  <c r="BD539" i="21"/>
  <c r="G539" i="23" s="1"/>
  <c r="BD538" i="21"/>
  <c r="G538" i="23" s="1"/>
  <c r="BD537" i="21"/>
  <c r="G537" i="23" s="1"/>
  <c r="BD536" i="21"/>
  <c r="G536" i="23" s="1"/>
  <c r="BD535" i="21"/>
  <c r="G535" i="23" s="1"/>
  <c r="BD534" i="21"/>
  <c r="G534" i="23" s="1"/>
  <c r="BD533" i="21"/>
  <c r="G533" i="23" s="1"/>
  <c r="BD532" i="21"/>
  <c r="G532" i="23" s="1"/>
  <c r="BD531" i="21"/>
  <c r="G531" i="23" s="1"/>
  <c r="BD530" i="21"/>
  <c r="G530" i="23" s="1"/>
  <c r="BD529" i="21"/>
  <c r="G529" i="23" s="1"/>
  <c r="BD528" i="21"/>
  <c r="G528" i="23" s="1"/>
  <c r="BD527" i="21"/>
  <c r="G527" i="23" s="1"/>
  <c r="BD526" i="21"/>
  <c r="G526" i="23" s="1"/>
  <c r="BD525" i="21"/>
  <c r="G525" i="23" s="1"/>
  <c r="BD524" i="21"/>
  <c r="G524" i="23" s="1"/>
  <c r="BD523" i="21"/>
  <c r="G523" i="23" s="1"/>
  <c r="BD522" i="21"/>
  <c r="G522" i="23" s="1"/>
  <c r="BD521" i="21"/>
  <c r="G521" i="23" s="1"/>
  <c r="BD520" i="21"/>
  <c r="G520" i="23" s="1"/>
  <c r="BD519" i="21"/>
  <c r="G519" i="23" s="1"/>
  <c r="BD518" i="21"/>
  <c r="G518" i="23" s="1"/>
  <c r="BD517" i="21"/>
  <c r="G517" i="23" s="1"/>
  <c r="BD516" i="21"/>
  <c r="G516" i="23" s="1"/>
  <c r="BD515" i="21"/>
  <c r="G515" i="23" s="1"/>
  <c r="BD514" i="21"/>
  <c r="G514" i="23" s="1"/>
  <c r="BD513" i="21"/>
  <c r="G513" i="23" s="1"/>
  <c r="BD512" i="21"/>
  <c r="G512" i="23" s="1"/>
  <c r="BD511" i="21"/>
  <c r="G511" i="23" s="1"/>
  <c r="BD510" i="21"/>
  <c r="G510" i="23" s="1"/>
  <c r="BD509" i="21"/>
  <c r="G509" i="23" s="1"/>
  <c r="BD508" i="21"/>
  <c r="G508" i="23" s="1"/>
  <c r="BD507" i="21"/>
  <c r="G507" i="23" s="1"/>
  <c r="BD506" i="21"/>
  <c r="G506" i="23" s="1"/>
  <c r="BD505" i="21"/>
  <c r="G505" i="23" s="1"/>
  <c r="BD504" i="21"/>
  <c r="G504" i="23" s="1"/>
  <c r="BD503" i="21"/>
  <c r="G503" i="23" s="1"/>
  <c r="BD502" i="21"/>
  <c r="G502" i="23" s="1"/>
  <c r="BD501" i="21"/>
  <c r="G501" i="23" s="1"/>
  <c r="BD500" i="21"/>
  <c r="G500" i="23" s="1"/>
  <c r="BD499" i="21"/>
  <c r="G499" i="23" s="1"/>
  <c r="BD498" i="21"/>
  <c r="G498" i="23" s="1"/>
  <c r="BD497" i="21"/>
  <c r="G497" i="23" s="1"/>
  <c r="BD496" i="21"/>
  <c r="G496" i="23" s="1"/>
  <c r="BD495" i="21"/>
  <c r="G495" i="23" s="1"/>
  <c r="BD494" i="21"/>
  <c r="G494" i="23" s="1"/>
  <c r="BD493" i="21"/>
  <c r="G493" i="23" s="1"/>
  <c r="BD492" i="21"/>
  <c r="G492" i="23" s="1"/>
  <c r="BD491" i="21"/>
  <c r="G491" i="23" s="1"/>
  <c r="BD490" i="21"/>
  <c r="G490" i="23" s="1"/>
  <c r="BD489" i="21"/>
  <c r="G489" i="23" s="1"/>
  <c r="BD488" i="21"/>
  <c r="G488" i="23" s="1"/>
  <c r="BD487" i="21"/>
  <c r="G487" i="23" s="1"/>
  <c r="BD486" i="21"/>
  <c r="G486" i="23" s="1"/>
  <c r="BD485" i="21"/>
  <c r="G485" i="23" s="1"/>
  <c r="BD484" i="21"/>
  <c r="G484" i="23" s="1"/>
  <c r="BD483" i="21"/>
  <c r="G483" i="23" s="1"/>
  <c r="BD482" i="21"/>
  <c r="G482" i="23" s="1"/>
  <c r="BD481" i="21"/>
  <c r="G481" i="23" s="1"/>
  <c r="BD480" i="21"/>
  <c r="G480" i="23" s="1"/>
  <c r="BD479" i="21"/>
  <c r="G479" i="23" s="1"/>
  <c r="BD478" i="21"/>
  <c r="G478" i="23" s="1"/>
  <c r="BD477" i="21"/>
  <c r="G477" i="23" s="1"/>
  <c r="BD476" i="21"/>
  <c r="G476" i="23" s="1"/>
  <c r="BD475" i="21"/>
  <c r="G475" i="23" s="1"/>
  <c r="BD474" i="21"/>
  <c r="G474" i="23" s="1"/>
  <c r="BD473" i="21"/>
  <c r="G473" i="23" s="1"/>
  <c r="BD472" i="21"/>
  <c r="G472" i="23" s="1"/>
  <c r="BD471" i="21"/>
  <c r="G471" i="23" s="1"/>
  <c r="BD470" i="21"/>
  <c r="G470" i="23" s="1"/>
  <c r="BD469" i="21"/>
  <c r="G469" i="23" s="1"/>
  <c r="BD468" i="21"/>
  <c r="G468" i="23" s="1"/>
  <c r="BD467" i="21"/>
  <c r="G467" i="23" s="1"/>
  <c r="BD466" i="21"/>
  <c r="G466" i="23" s="1"/>
  <c r="BD465" i="21"/>
  <c r="G465" i="23" s="1"/>
  <c r="BD464" i="21"/>
  <c r="G464" i="23" s="1"/>
  <c r="BD463" i="21"/>
  <c r="G463" i="23" s="1"/>
  <c r="BD462" i="21"/>
  <c r="G462" i="23" s="1"/>
  <c r="BD461" i="21"/>
  <c r="G461" i="23" s="1"/>
  <c r="BD460" i="21"/>
  <c r="G460" i="23" s="1"/>
  <c r="BD459" i="21"/>
  <c r="G459" i="23" s="1"/>
  <c r="BD458" i="21"/>
  <c r="G458" i="23" s="1"/>
  <c r="BD457" i="21"/>
  <c r="G457" i="23" s="1"/>
  <c r="BD456" i="21"/>
  <c r="G456" i="23" s="1"/>
  <c r="BD455" i="21"/>
  <c r="G455" i="23" s="1"/>
  <c r="BD454" i="21"/>
  <c r="G454" i="23" s="1"/>
  <c r="BD453" i="21"/>
  <c r="G453" i="23" s="1"/>
  <c r="BD452" i="21"/>
  <c r="G452" i="23" s="1"/>
  <c r="BD451" i="21"/>
  <c r="G451" i="23" s="1"/>
  <c r="BD450" i="21"/>
  <c r="G450" i="23" s="1"/>
  <c r="BD449" i="21"/>
  <c r="G449" i="23" s="1"/>
  <c r="BD448" i="21"/>
  <c r="G448" i="23" s="1"/>
  <c r="BD447" i="21"/>
  <c r="G447" i="23" s="1"/>
  <c r="BD446" i="21"/>
  <c r="G446" i="23" s="1"/>
  <c r="BD445" i="21"/>
  <c r="G445" i="23" s="1"/>
  <c r="BD444" i="21"/>
  <c r="G444" i="23" s="1"/>
  <c r="BD443" i="21"/>
  <c r="G443" i="23" s="1"/>
  <c r="BD442" i="21"/>
  <c r="G442" i="23" s="1"/>
  <c r="BD441" i="21"/>
  <c r="G441" i="23" s="1"/>
  <c r="BD440" i="21"/>
  <c r="G440" i="23" s="1"/>
  <c r="BD439" i="21"/>
  <c r="G439" i="23" s="1"/>
  <c r="BD438" i="21"/>
  <c r="G438" i="23" s="1"/>
  <c r="BD437" i="21"/>
  <c r="G437" i="23" s="1"/>
  <c r="BD436" i="21"/>
  <c r="G436" i="23" s="1"/>
  <c r="BD435" i="21"/>
  <c r="G435" i="23" s="1"/>
  <c r="BD434" i="21"/>
  <c r="G434" i="23" s="1"/>
  <c r="BD433" i="21"/>
  <c r="G433" i="23" s="1"/>
  <c r="BD431" i="21"/>
  <c r="G431" i="23" s="1"/>
  <c r="BD430" i="21"/>
  <c r="G430" i="23" s="1"/>
  <c r="BD429" i="21"/>
  <c r="G429" i="23" s="1"/>
  <c r="BD428" i="21"/>
  <c r="G428" i="23" s="1"/>
  <c r="BD427" i="21"/>
  <c r="G427" i="23" s="1"/>
  <c r="BD426" i="21"/>
  <c r="G426" i="23" s="1"/>
  <c r="BD425" i="21"/>
  <c r="G425" i="23" s="1"/>
  <c r="BD424" i="21"/>
  <c r="G424" i="23" s="1"/>
  <c r="BD423" i="21"/>
  <c r="G423" i="23" s="1"/>
  <c r="BD422" i="21"/>
  <c r="G422" i="23" s="1"/>
  <c r="BD421" i="21"/>
  <c r="G421" i="23" s="1"/>
  <c r="BD345" i="21"/>
  <c r="G345" i="23" s="1"/>
  <c r="BD344" i="21"/>
  <c r="G344" i="23" s="1"/>
  <c r="BD343" i="21"/>
  <c r="G343" i="23" s="1"/>
  <c r="BD342" i="21"/>
  <c r="G342" i="23" s="1"/>
  <c r="BD341" i="21"/>
  <c r="G341" i="23" s="1"/>
  <c r="BD340" i="21"/>
  <c r="G340" i="23" s="1"/>
  <c r="BD339" i="21"/>
  <c r="G339" i="23" s="1"/>
  <c r="BD338" i="21"/>
  <c r="G338" i="23" s="1"/>
  <c r="BD337" i="21"/>
  <c r="G337" i="23" s="1"/>
  <c r="BD336" i="21"/>
  <c r="G336" i="23" s="1"/>
  <c r="BD335" i="21"/>
  <c r="G335" i="23" s="1"/>
  <c r="BD334" i="21"/>
  <c r="G334" i="23" s="1"/>
  <c r="BD333" i="21"/>
  <c r="G333" i="23" s="1"/>
  <c r="BD332" i="21"/>
  <c r="G332" i="23" s="1"/>
  <c r="BD331" i="21"/>
  <c r="G331" i="23" s="1"/>
  <c r="BD330" i="21"/>
  <c r="G330" i="23" s="1"/>
  <c r="BD329" i="21"/>
  <c r="G329" i="23" s="1"/>
  <c r="BD328" i="21"/>
  <c r="G328" i="23" s="1"/>
  <c r="BD327" i="21"/>
  <c r="G327" i="23" s="1"/>
  <c r="BD326" i="21"/>
  <c r="G326" i="23" s="1"/>
  <c r="BD325" i="21"/>
  <c r="G325" i="23" s="1"/>
  <c r="BD324" i="21"/>
  <c r="G324" i="23" s="1"/>
  <c r="BD323" i="21"/>
  <c r="G323" i="23" s="1"/>
  <c r="BD322" i="21"/>
  <c r="G322" i="23" s="1"/>
  <c r="BD321" i="21"/>
  <c r="G321" i="23" s="1"/>
  <c r="BD320" i="21"/>
  <c r="G320" i="23" s="1"/>
  <c r="BD319" i="21"/>
  <c r="G319" i="23" s="1"/>
  <c r="BD318" i="21"/>
  <c r="G318" i="23" s="1"/>
  <c r="BD317" i="21"/>
  <c r="G317" i="23" s="1"/>
  <c r="BD316" i="21"/>
  <c r="G316" i="23" s="1"/>
  <c r="BD315" i="21"/>
  <c r="G315" i="23" s="1"/>
  <c r="BD314" i="21"/>
  <c r="G314" i="23" s="1"/>
  <c r="BD313" i="21"/>
  <c r="G313" i="23" s="1"/>
  <c r="BD312" i="21"/>
  <c r="G312" i="23" s="1"/>
  <c r="BD311" i="21"/>
  <c r="G311" i="23" s="1"/>
  <c r="BD310" i="21"/>
  <c r="G310" i="23" s="1"/>
  <c r="BD309" i="21"/>
  <c r="G309" i="23" s="1"/>
  <c r="BD308" i="21"/>
  <c r="G308" i="23" s="1"/>
  <c r="BD307" i="21"/>
  <c r="G307" i="23" s="1"/>
  <c r="BD306" i="21"/>
  <c r="G306" i="23" s="1"/>
  <c r="BD305" i="21"/>
  <c r="G305" i="23" s="1"/>
  <c r="BD304" i="21"/>
  <c r="G304" i="23" s="1"/>
  <c r="BD303" i="21"/>
  <c r="G303" i="23" s="1"/>
  <c r="BD302" i="21"/>
  <c r="G302" i="23" s="1"/>
  <c r="BD301" i="21"/>
  <c r="G301" i="23" s="1"/>
  <c r="BD299" i="21"/>
  <c r="G299" i="23" s="1"/>
  <c r="BD298" i="21"/>
  <c r="G298" i="23" s="1"/>
  <c r="BD297" i="21"/>
  <c r="G297" i="23" s="1"/>
  <c r="BD296" i="21"/>
  <c r="G296" i="23" s="1"/>
  <c r="BD295" i="21"/>
  <c r="G295" i="23" s="1"/>
  <c r="BD294" i="21"/>
  <c r="G294" i="23" s="1"/>
  <c r="BD293" i="21"/>
  <c r="G293" i="23" s="1"/>
  <c r="BD292" i="21"/>
  <c r="G292" i="23" s="1"/>
  <c r="BD291" i="21"/>
  <c r="G291" i="23" s="1"/>
  <c r="BD290" i="21"/>
  <c r="G290" i="23" s="1"/>
  <c r="BD289" i="21"/>
  <c r="G289" i="23" s="1"/>
  <c r="BD288" i="21"/>
  <c r="G288" i="23" s="1"/>
  <c r="BD287" i="21"/>
  <c r="G287" i="23" s="1"/>
  <c r="BD286" i="21"/>
  <c r="G286" i="23" s="1"/>
  <c r="BD285" i="21"/>
  <c r="G285" i="23" s="1"/>
  <c r="BD284" i="21"/>
  <c r="G284" i="23" s="1"/>
  <c r="BD283" i="21"/>
  <c r="G283" i="23" s="1"/>
  <c r="BD282" i="21"/>
  <c r="G282" i="23" s="1"/>
  <c r="BD281" i="21"/>
  <c r="G281" i="23" s="1"/>
  <c r="BD280" i="21"/>
  <c r="G280" i="23" s="1"/>
  <c r="BD279" i="21"/>
  <c r="G279" i="23" s="1"/>
  <c r="BD278" i="21"/>
  <c r="G278" i="23" s="1"/>
  <c r="BD277" i="21"/>
  <c r="G277" i="23" s="1"/>
  <c r="BD276" i="21"/>
  <c r="G276" i="23" s="1"/>
  <c r="BD275" i="21"/>
  <c r="G275" i="23" s="1"/>
  <c r="BD274" i="21"/>
  <c r="G274" i="23" s="1"/>
  <c r="BD273" i="21"/>
  <c r="G273" i="23" s="1"/>
  <c r="BD272" i="21"/>
  <c r="G272" i="23" s="1"/>
  <c r="BD271" i="21"/>
  <c r="G271" i="23" s="1"/>
  <c r="BD270" i="21"/>
  <c r="G270" i="23" s="1"/>
  <c r="BD269" i="21"/>
  <c r="G269" i="23" s="1"/>
  <c r="BD268" i="21"/>
  <c r="G268" i="23" s="1"/>
  <c r="BD267" i="21"/>
  <c r="G267" i="23" s="1"/>
  <c r="BD266" i="21"/>
  <c r="G266" i="23" s="1"/>
  <c r="BD265" i="21"/>
  <c r="G265" i="23" s="1"/>
  <c r="BD264" i="21"/>
  <c r="G264" i="23" s="1"/>
  <c r="BD263" i="21"/>
  <c r="G263" i="23" s="1"/>
  <c r="BD262" i="21"/>
  <c r="G262" i="23" s="1"/>
  <c r="BD260" i="21"/>
  <c r="G260" i="23" s="1"/>
  <c r="BD259" i="21"/>
  <c r="G259" i="23" s="1"/>
  <c r="BD257" i="21"/>
  <c r="G257" i="23" s="1"/>
  <c r="BD256" i="21"/>
  <c r="G256" i="23" s="1"/>
  <c r="BD255" i="21"/>
  <c r="G255" i="23" s="1"/>
  <c r="BD254" i="21"/>
  <c r="G254" i="23" s="1"/>
  <c r="BD253" i="21"/>
  <c r="G253" i="23" s="1"/>
  <c r="BD251" i="21"/>
  <c r="G251" i="23" s="1"/>
  <c r="BD250" i="21"/>
  <c r="G250" i="23" s="1"/>
  <c r="BD249" i="21"/>
  <c r="G249" i="23" s="1"/>
  <c r="BD248" i="21"/>
  <c r="G248" i="23" s="1"/>
  <c r="BD247" i="21"/>
  <c r="G247" i="23" s="1"/>
  <c r="BD240" i="21"/>
  <c r="G240" i="23" s="1"/>
  <c r="BD239" i="21"/>
  <c r="G239" i="23" s="1"/>
  <c r="BD237" i="21"/>
  <c r="G237" i="23" s="1"/>
  <c r="BD236" i="21"/>
  <c r="G236" i="23" s="1"/>
  <c r="BD235" i="21"/>
  <c r="G235" i="23" s="1"/>
  <c r="BD234" i="21"/>
  <c r="G234" i="23" s="1"/>
  <c r="BD233" i="21"/>
  <c r="G233" i="23" s="1"/>
  <c r="BD232" i="21"/>
  <c r="G232" i="23" s="1"/>
  <c r="BD231" i="21"/>
  <c r="G231" i="23" s="1"/>
  <c r="BD230" i="21"/>
  <c r="G230" i="23" s="1"/>
  <c r="BD229" i="21"/>
  <c r="G229" i="23" s="1"/>
  <c r="BD228" i="21"/>
  <c r="G228" i="23" s="1"/>
  <c r="BD227" i="21"/>
  <c r="G227" i="23" s="1"/>
  <c r="BD226" i="21"/>
  <c r="G226" i="23" s="1"/>
  <c r="BD225" i="21"/>
  <c r="G225" i="23" s="1"/>
  <c r="BD224" i="21"/>
  <c r="G224" i="23" s="1"/>
  <c r="BD223" i="21"/>
  <c r="G223" i="23" s="1"/>
  <c r="BD222" i="21"/>
  <c r="G222" i="23" s="1"/>
  <c r="BD220" i="21"/>
  <c r="G220" i="23" s="1"/>
  <c r="BD219" i="21"/>
  <c r="G219" i="23" s="1"/>
  <c r="BD218" i="21"/>
  <c r="G218" i="23" s="1"/>
  <c r="BD217" i="21"/>
  <c r="G217" i="23" s="1"/>
  <c r="BD216" i="21"/>
  <c r="G216" i="23" s="1"/>
  <c r="BD215" i="21"/>
  <c r="G215" i="23" s="1"/>
  <c r="BD214" i="21"/>
  <c r="G214" i="23" s="1"/>
  <c r="BD213" i="21"/>
  <c r="G213" i="23" s="1"/>
  <c r="BD212" i="21"/>
  <c r="G212" i="23" s="1"/>
  <c r="BD211" i="21"/>
  <c r="G211" i="23" s="1"/>
  <c r="BD210" i="21"/>
  <c r="G210" i="23" s="1"/>
  <c r="BD209" i="21"/>
  <c r="G209" i="23" s="1"/>
  <c r="BD208" i="21"/>
  <c r="G208" i="23" s="1"/>
  <c r="BD207" i="21"/>
  <c r="G207" i="23" s="1"/>
  <c r="BD206" i="21"/>
  <c r="G206" i="23" s="1"/>
  <c r="BD205" i="21"/>
  <c r="G205" i="23" s="1"/>
  <c r="BD204" i="21"/>
  <c r="G204" i="23" s="1"/>
  <c r="BD203" i="21"/>
  <c r="G203" i="23" s="1"/>
  <c r="BD202" i="21"/>
  <c r="G202" i="23" s="1"/>
  <c r="BD201" i="21"/>
  <c r="G201" i="23" s="1"/>
  <c r="BD200" i="21"/>
  <c r="G200" i="23" s="1"/>
  <c r="BD199" i="21"/>
  <c r="G199" i="23" s="1"/>
  <c r="BD198" i="21"/>
  <c r="G198" i="23" s="1"/>
  <c r="BD197" i="21"/>
  <c r="G197" i="23" s="1"/>
  <c r="BD196" i="21"/>
  <c r="G196" i="23" s="1"/>
  <c r="BD195" i="21"/>
  <c r="G195" i="23" s="1"/>
  <c r="BD194" i="21"/>
  <c r="G194" i="23" s="1"/>
  <c r="BD193" i="21"/>
  <c r="G193" i="23" s="1"/>
  <c r="BD192" i="21"/>
  <c r="G192" i="23" s="1"/>
  <c r="BD191" i="21"/>
  <c r="G191" i="23" s="1"/>
  <c r="BD190" i="21"/>
  <c r="G190" i="23" s="1"/>
  <c r="BD189" i="21"/>
  <c r="G189" i="23" s="1"/>
  <c r="BD188" i="21"/>
  <c r="G188" i="23" s="1"/>
  <c r="BD187" i="21"/>
  <c r="G187" i="23" s="1"/>
  <c r="BD186" i="21"/>
  <c r="G186" i="23" s="1"/>
  <c r="BD185" i="21"/>
  <c r="G185" i="23" s="1"/>
  <c r="BD184" i="21"/>
  <c r="G184" i="23" s="1"/>
  <c r="BD183" i="21"/>
  <c r="G183" i="23" s="1"/>
  <c r="BD181" i="21"/>
  <c r="G181" i="23" s="1"/>
  <c r="BD180" i="21"/>
  <c r="G180" i="23" s="1"/>
  <c r="BD179" i="21"/>
  <c r="G179" i="23" s="1"/>
  <c r="BD178" i="21"/>
  <c r="G178" i="23" s="1"/>
  <c r="BD177" i="21"/>
  <c r="G177" i="23" s="1"/>
  <c r="BD176" i="21"/>
  <c r="G176" i="23" s="1"/>
  <c r="BD175" i="21"/>
  <c r="G175" i="23" s="1"/>
  <c r="BD174" i="21"/>
  <c r="G174" i="23" s="1"/>
  <c r="BD173" i="21"/>
  <c r="G173" i="23" s="1"/>
  <c r="BD172" i="21"/>
  <c r="G172" i="23" s="1"/>
  <c r="BD171" i="21"/>
  <c r="G171" i="23" s="1"/>
  <c r="BD170" i="21"/>
  <c r="G170" i="23" s="1"/>
  <c r="BD169" i="21"/>
  <c r="G169" i="23" s="1"/>
  <c r="BD168" i="21"/>
  <c r="G168" i="23" s="1"/>
  <c r="BD167" i="21"/>
  <c r="G167" i="23" s="1"/>
  <c r="BD166" i="21"/>
  <c r="G166" i="23" s="1"/>
  <c r="BD165" i="21"/>
  <c r="G165" i="23" s="1"/>
  <c r="BD164" i="21"/>
  <c r="G164" i="23" s="1"/>
  <c r="BD163" i="21"/>
  <c r="G163" i="23" s="1"/>
  <c r="BD162" i="21"/>
  <c r="G162" i="23" s="1"/>
  <c r="BD161" i="21"/>
  <c r="G161" i="23" s="1"/>
  <c r="BD160" i="21"/>
  <c r="G160" i="23" s="1"/>
  <c r="BD158" i="21"/>
  <c r="G158" i="23" s="1"/>
  <c r="BD157" i="21"/>
  <c r="G157" i="23" s="1"/>
  <c r="BD156" i="21"/>
  <c r="G156" i="23" s="1"/>
  <c r="BD155" i="21"/>
  <c r="G155" i="23" s="1"/>
  <c r="BD154" i="21"/>
  <c r="G154" i="23" s="1"/>
  <c r="BD153" i="21"/>
  <c r="G153" i="23" s="1"/>
  <c r="BD152" i="21"/>
  <c r="G152" i="23" s="1"/>
  <c r="BD151" i="21"/>
  <c r="G151" i="23" s="1"/>
  <c r="BD150" i="21"/>
  <c r="G150" i="23" s="1"/>
  <c r="BD149" i="21"/>
  <c r="G149" i="23" s="1"/>
  <c r="BD148" i="21"/>
  <c r="G148" i="23" s="1"/>
  <c r="BD147" i="21"/>
  <c r="G147" i="23" s="1"/>
  <c r="BD146" i="21"/>
  <c r="G146" i="23" s="1"/>
  <c r="BD145" i="21"/>
  <c r="G145" i="23" s="1"/>
  <c r="BD144" i="21"/>
  <c r="G144" i="23" s="1"/>
  <c r="BD143" i="21"/>
  <c r="G143" i="23" s="1"/>
  <c r="BD142" i="21"/>
  <c r="G142" i="23" s="1"/>
  <c r="BD141" i="21"/>
  <c r="G141" i="23" s="1"/>
  <c r="BD140" i="21"/>
  <c r="G140" i="23" s="1"/>
  <c r="BD139" i="21"/>
  <c r="G139" i="23" s="1"/>
  <c r="BD138" i="21"/>
  <c r="G138" i="23" s="1"/>
  <c r="BD137" i="21"/>
  <c r="G137" i="23" s="1"/>
  <c r="BD136" i="21"/>
  <c r="G136" i="23" s="1"/>
  <c r="BD135" i="21"/>
  <c r="G135" i="23" s="1"/>
  <c r="BD134" i="21"/>
  <c r="G134" i="23" s="1"/>
  <c r="BD133" i="21"/>
  <c r="G133" i="23" s="1"/>
  <c r="BD132" i="21"/>
  <c r="G132" i="23" s="1"/>
  <c r="BD131" i="21"/>
  <c r="G131" i="23" s="1"/>
  <c r="BD130" i="21"/>
  <c r="G130" i="23" s="1"/>
  <c r="BD129" i="21"/>
  <c r="G129" i="23" s="1"/>
  <c r="BD128" i="21"/>
  <c r="G128" i="23" s="1"/>
  <c r="BD127" i="21"/>
  <c r="G127" i="23" s="1"/>
  <c r="BD126" i="21"/>
  <c r="G126" i="23" s="1"/>
  <c r="BD125" i="21"/>
  <c r="G125" i="23" s="1"/>
  <c r="BD124" i="21"/>
  <c r="G124" i="23" s="1"/>
  <c r="BD123" i="21"/>
  <c r="G123" i="23" s="1"/>
  <c r="BD122" i="21"/>
  <c r="G122" i="23" s="1"/>
  <c r="BD121" i="21"/>
  <c r="G121" i="23" s="1"/>
  <c r="BD120" i="21"/>
  <c r="G120" i="23" s="1"/>
  <c r="BD119" i="21"/>
  <c r="G119" i="23" s="1"/>
  <c r="BD118" i="21"/>
  <c r="G118" i="23" s="1"/>
  <c r="BD117" i="21"/>
  <c r="G117" i="23" s="1"/>
  <c r="BD116" i="21"/>
  <c r="G116" i="23" s="1"/>
  <c r="BD115" i="21"/>
  <c r="G115" i="23" s="1"/>
  <c r="BD114" i="21"/>
  <c r="G114" i="23" s="1"/>
  <c r="BD113" i="21"/>
  <c r="G113" i="23" s="1"/>
  <c r="BD112" i="21"/>
  <c r="G112" i="23" s="1"/>
  <c r="BD111" i="21"/>
  <c r="G111" i="23" s="1"/>
  <c r="BD110" i="21"/>
  <c r="G110" i="23" s="1"/>
  <c r="BD109" i="21"/>
  <c r="G109" i="23" s="1"/>
  <c r="BD108" i="21"/>
  <c r="G108" i="23" s="1"/>
  <c r="BD107" i="21"/>
  <c r="G107" i="23" s="1"/>
  <c r="BD106" i="21"/>
  <c r="G106" i="23" s="1"/>
  <c r="BD105" i="21"/>
  <c r="G105" i="23" s="1"/>
  <c r="BD104" i="21"/>
  <c r="G104" i="23" s="1"/>
  <c r="BD103" i="21"/>
  <c r="G103" i="23" s="1"/>
  <c r="BD102" i="21"/>
  <c r="G102" i="23" s="1"/>
  <c r="BD101" i="21"/>
  <c r="G101" i="23" s="1"/>
  <c r="BD100" i="21"/>
  <c r="G100" i="23" s="1"/>
  <c r="BD99" i="21"/>
  <c r="G99" i="23" s="1"/>
  <c r="BD98" i="21"/>
  <c r="G98" i="23" s="1"/>
  <c r="BD97" i="21"/>
  <c r="G97" i="23" s="1"/>
  <c r="BD96" i="21"/>
  <c r="G96" i="23" s="1"/>
  <c r="BD95" i="21"/>
  <c r="G95" i="23" s="1"/>
  <c r="BD94" i="21"/>
  <c r="G94" i="23" s="1"/>
  <c r="BD93" i="21"/>
  <c r="G93" i="23" s="1"/>
  <c r="BD92" i="21"/>
  <c r="G92" i="23" s="1"/>
  <c r="BD91" i="21"/>
  <c r="G91" i="23" s="1"/>
  <c r="BD90" i="21"/>
  <c r="G90" i="23" s="1"/>
  <c r="BD89" i="21"/>
  <c r="G89" i="23" s="1"/>
  <c r="BD88" i="21"/>
  <c r="G88" i="23" s="1"/>
  <c r="BD87" i="21"/>
  <c r="G87" i="23" s="1"/>
  <c r="BD86" i="21"/>
  <c r="G86" i="23" s="1"/>
  <c r="BD85" i="21"/>
  <c r="G85" i="23" s="1"/>
  <c r="BD84" i="21"/>
  <c r="G84" i="23" s="1"/>
  <c r="BD83" i="21"/>
  <c r="G83" i="23" s="1"/>
  <c r="BD82" i="21"/>
  <c r="G82" i="23" s="1"/>
  <c r="BD81" i="21"/>
  <c r="G81" i="23" s="1"/>
  <c r="BD80" i="21"/>
  <c r="G80" i="23" s="1"/>
  <c r="BD79" i="21"/>
  <c r="G79" i="23" s="1"/>
  <c r="BD78" i="21"/>
  <c r="G78" i="23" s="1"/>
  <c r="BD77" i="21"/>
  <c r="G77" i="23" s="1"/>
  <c r="BD76" i="21"/>
  <c r="G76" i="23" s="1"/>
  <c r="BD75" i="21"/>
  <c r="G75" i="23" s="1"/>
  <c r="BD74" i="21"/>
  <c r="G74" i="23" s="1"/>
  <c r="BD73" i="21"/>
  <c r="G73" i="23" s="1"/>
  <c r="BD72" i="21"/>
  <c r="G72" i="23" s="1"/>
  <c r="BD71" i="21"/>
  <c r="G71" i="23" s="1"/>
  <c r="BD70" i="21"/>
  <c r="G70" i="23" s="1"/>
  <c r="BD69" i="21"/>
  <c r="G69" i="23" s="1"/>
  <c r="BD68" i="21"/>
  <c r="G68" i="23" s="1"/>
  <c r="BD67" i="21"/>
  <c r="G67" i="23" s="1"/>
  <c r="BD66" i="21"/>
  <c r="G66" i="23" s="1"/>
  <c r="BD65" i="21"/>
  <c r="G65" i="23" s="1"/>
  <c r="BD64" i="21"/>
  <c r="G64" i="23" s="1"/>
  <c r="BD63" i="21"/>
  <c r="G63" i="23" s="1"/>
  <c r="BD62" i="21"/>
  <c r="G62" i="23" s="1"/>
  <c r="BD61" i="21"/>
  <c r="G61" i="23" s="1"/>
  <c r="BD60" i="21"/>
  <c r="G60" i="23" s="1"/>
  <c r="BD59" i="21"/>
  <c r="G59" i="23" s="1"/>
  <c r="BD58" i="21"/>
  <c r="G58" i="23" s="1"/>
  <c r="BD57" i="21"/>
  <c r="G57" i="23" s="1"/>
  <c r="BD56" i="21"/>
  <c r="G56" i="23" s="1"/>
  <c r="BD55" i="21"/>
  <c r="G55" i="23" s="1"/>
  <c r="BD54" i="21"/>
  <c r="G54" i="23" s="1"/>
  <c r="BD53" i="21"/>
  <c r="G53" i="23" s="1"/>
  <c r="BD52" i="21"/>
  <c r="G52" i="23" s="1"/>
  <c r="BD51" i="21"/>
  <c r="G51" i="23" s="1"/>
  <c r="BD50" i="21"/>
  <c r="G50" i="23" s="1"/>
  <c r="BD49" i="21"/>
  <c r="G49" i="23" s="1"/>
  <c r="BD48" i="21"/>
  <c r="G48" i="23" s="1"/>
  <c r="BD47" i="21"/>
  <c r="G47" i="23" s="1"/>
  <c r="BD46" i="21"/>
  <c r="G46" i="23" s="1"/>
  <c r="BD45" i="21"/>
  <c r="G45" i="23" s="1"/>
  <c r="BD44" i="21"/>
  <c r="G44" i="23" s="1"/>
  <c r="BD43" i="21"/>
  <c r="G43" i="23" s="1"/>
  <c r="BD42" i="21"/>
  <c r="G42" i="23" s="1"/>
  <c r="BD41" i="21"/>
  <c r="G41" i="23" s="1"/>
  <c r="BD40" i="21"/>
  <c r="G40" i="23" s="1"/>
  <c r="BD39" i="21"/>
  <c r="G39" i="23" s="1"/>
  <c r="BD38" i="21"/>
  <c r="G38" i="23" s="1"/>
  <c r="BD37" i="21"/>
  <c r="G37" i="23" s="1"/>
  <c r="BD36" i="21"/>
  <c r="G36" i="23" s="1"/>
  <c r="BD35" i="21"/>
  <c r="G35" i="23" s="1"/>
  <c r="BD34" i="21"/>
  <c r="G34" i="23" s="1"/>
  <c r="BD33" i="21"/>
  <c r="G33" i="23" s="1"/>
  <c r="BD32" i="21"/>
  <c r="G32" i="23" s="1"/>
  <c r="BD31" i="21"/>
  <c r="G31" i="23" s="1"/>
  <c r="BD30" i="21"/>
  <c r="G30" i="23" s="1"/>
  <c r="BD29" i="21"/>
  <c r="G29" i="23" s="1"/>
  <c r="BD28" i="21"/>
  <c r="G28" i="23" s="1"/>
  <c r="BD27" i="21"/>
  <c r="G27" i="23" s="1"/>
  <c r="BD26" i="21"/>
  <c r="G26" i="23" s="1"/>
  <c r="BD25" i="21"/>
  <c r="G25" i="23" s="1"/>
  <c r="BD24" i="21"/>
  <c r="G24" i="23" s="1"/>
  <c r="BD23" i="21"/>
  <c r="G23" i="23" s="1"/>
  <c r="BD22" i="21"/>
  <c r="G22" i="23" s="1"/>
  <c r="BD21" i="21"/>
  <c r="G21" i="23" s="1"/>
  <c r="BD20" i="21"/>
  <c r="G20" i="23" s="1"/>
  <c r="BD19" i="21"/>
  <c r="G19" i="23" s="1"/>
  <c r="BD18" i="21"/>
  <c r="G18" i="23" s="1"/>
  <c r="BD17" i="21"/>
  <c r="G17" i="23" s="1"/>
  <c r="BD15" i="21"/>
  <c r="G15" i="23" s="1"/>
  <c r="BD13" i="21"/>
  <c r="G13" i="23" s="1"/>
  <c r="G12" i="23"/>
  <c r="BD8" i="21"/>
  <c r="G8" i="23" s="1"/>
  <c r="G9" i="23" l="1"/>
  <c r="G10" i="23"/>
  <c r="G10" i="22"/>
  <c r="G11" i="23"/>
  <c r="G11" i="22"/>
  <c r="BD7" i="21"/>
  <c r="G7" i="23" s="1"/>
  <c r="F4" i="24"/>
  <c r="E4" i="24"/>
  <c r="D4" i="24"/>
  <c r="C4" i="24"/>
  <c r="B4" i="24"/>
  <c r="R7" i="24"/>
  <c r="S7" i="24"/>
  <c r="BD1454" i="21" l="1"/>
  <c r="G1454" i="23" s="1"/>
  <c r="BD1385" i="21"/>
  <c r="G1385" i="23" s="1"/>
  <c r="BD1453" i="21"/>
  <c r="G1453" i="23" s="1"/>
  <c r="BD1456" i="21"/>
  <c r="G1456" i="23" s="1"/>
  <c r="BD1415" i="21"/>
  <c r="G1415" i="23" s="1"/>
  <c r="BD1439" i="21"/>
  <c r="G1439" i="23" s="1"/>
  <c r="BD1406" i="21"/>
  <c r="G1406" i="23" s="1"/>
  <c r="BD1398" i="21"/>
  <c r="G1398" i="23" s="1"/>
  <c r="BD1405" i="21"/>
  <c r="G1405" i="23" s="1"/>
  <c r="BD1389" i="21"/>
  <c r="G1389" i="23" s="1"/>
  <c r="BD1383" i="21"/>
  <c r="G1383" i="23" s="1"/>
  <c r="BD1419" i="21"/>
  <c r="G1419" i="23" s="1"/>
  <c r="BD1407" i="21"/>
  <c r="G1407" i="23" s="1"/>
  <c r="BD1399" i="21"/>
  <c r="G1399" i="23" s="1"/>
  <c r="BD1436" i="21"/>
  <c r="G1436" i="23" s="1"/>
  <c r="BD1411" i="21"/>
  <c r="G1411" i="23" s="1"/>
  <c r="BD1387" i="21"/>
  <c r="G1387" i="23" s="1"/>
  <c r="BD1440" i="21"/>
  <c r="G1440" i="23" s="1"/>
  <c r="BD1391" i="21"/>
  <c r="G1391" i="23" s="1"/>
  <c r="BD1457" i="21"/>
  <c r="G1457" i="23" s="1"/>
  <c r="BD1441" i="21"/>
  <c r="G1441" i="23" s="1"/>
  <c r="BD1432" i="21"/>
  <c r="G1432" i="23" s="1"/>
  <c r="BD1424" i="21"/>
  <c r="G1424" i="23" s="1"/>
  <c r="BD1416" i="21"/>
  <c r="G1416" i="23" s="1"/>
  <c r="BD1408" i="21"/>
  <c r="G1408" i="23" s="1"/>
  <c r="BD1400" i="21"/>
  <c r="G1400" i="23" s="1"/>
  <c r="BD1392" i="21"/>
  <c r="G1392" i="23" s="1"/>
  <c r="BD1388" i="21"/>
  <c r="G1388" i="23" s="1"/>
  <c r="BD1445" i="21"/>
  <c r="G1445" i="23" s="1"/>
  <c r="BD1437" i="21"/>
  <c r="G1437" i="23" s="1"/>
  <c r="BD1428" i="21"/>
  <c r="G1428" i="23" s="1"/>
  <c r="BD1420" i="21"/>
  <c r="G1420" i="23" s="1"/>
  <c r="BD1412" i="21"/>
  <c r="G1412" i="23" s="1"/>
  <c r="BD1404" i="21"/>
  <c r="G1404" i="23" s="1"/>
  <c r="BD1396" i="21"/>
  <c r="G1396" i="23" s="1"/>
  <c r="BD1384" i="21"/>
  <c r="G1384" i="23" s="1"/>
  <c r="BD1380" i="21"/>
  <c r="G1380" i="23" s="1"/>
  <c r="BD1397" i="21"/>
  <c r="G1397" i="23" s="1"/>
  <c r="BD1449" i="21"/>
  <c r="G1449" i="23" s="1"/>
  <c r="BD1446" i="21"/>
  <c r="G1446" i="23" s="1"/>
  <c r="BD1438" i="21"/>
  <c r="G1438" i="23" s="1"/>
  <c r="BD1429" i="21"/>
  <c r="G1429" i="23" s="1"/>
  <c r="BD1417" i="21"/>
  <c r="G1417" i="23" s="1"/>
  <c r="BD1381" i="21"/>
  <c r="G1381" i="23" s="1"/>
  <c r="BD1458" i="21"/>
  <c r="BD1450" i="21"/>
  <c r="G1450" i="23" s="1"/>
  <c r="BD1442" i="21"/>
  <c r="G1442" i="23" s="1"/>
  <c r="BD1434" i="21"/>
  <c r="G1434" i="23" s="1"/>
  <c r="BD1425" i="21"/>
  <c r="G1425" i="23" s="1"/>
  <c r="BD1421" i="21"/>
  <c r="G1421" i="23" s="1"/>
  <c r="BD1413" i="21"/>
  <c r="G1413" i="23" s="1"/>
  <c r="BD1409" i="21"/>
  <c r="G1409" i="23" s="1"/>
  <c r="BD1401" i="21"/>
  <c r="G1401" i="23" s="1"/>
  <c r="BD1393" i="21"/>
  <c r="G1393" i="23" s="1"/>
  <c r="BD1377" i="21"/>
  <c r="G1377" i="23" s="1"/>
  <c r="BD1430" i="21"/>
  <c r="G1430" i="23" s="1"/>
  <c r="BD1394" i="21"/>
  <c r="G1394" i="23" s="1"/>
  <c r="BD1444" i="21"/>
  <c r="G1444" i="23" s="1"/>
  <c r="BD1431" i="21"/>
  <c r="G1431" i="23" s="1"/>
  <c r="BD1427" i="21"/>
  <c r="G1427" i="23" s="1"/>
  <c r="BD1423" i="21"/>
  <c r="G1423" i="23" s="1"/>
  <c r="BD1403" i="21"/>
  <c r="G1403" i="23" s="1"/>
  <c r="BD1395" i="21"/>
  <c r="G1395" i="23" s="1"/>
  <c r="BD1379" i="21"/>
  <c r="G1379" i="23" s="1"/>
  <c r="G1461" i="23" s="1"/>
  <c r="BD1435" i="21"/>
  <c r="G1435" i="23" s="1"/>
  <c r="BD1426" i="21"/>
  <c r="G1426" i="23" s="1"/>
  <c r="BD1402" i="21"/>
  <c r="G1402" i="23" s="1"/>
  <c r="P7" i="24"/>
  <c r="J7" i="24"/>
  <c r="L7" i="24"/>
  <c r="N7" i="24"/>
  <c r="H7" i="24"/>
  <c r="BD1448" i="21"/>
  <c r="G1448" i="23" s="1"/>
  <c r="BD1452" i="21"/>
  <c r="G1452" i="23" s="1"/>
  <c r="BD1455" i="21"/>
  <c r="G1455" i="23" s="1"/>
  <c r="BD1451" i="21"/>
  <c r="G1451" i="23" s="1"/>
  <c r="BD1447" i="21"/>
  <c r="G1447" i="23" s="1"/>
  <c r="BD1443" i="21"/>
  <c r="G1443" i="23" s="1"/>
  <c r="BD1422" i="21"/>
  <c r="G1422" i="23" s="1"/>
  <c r="BD1418" i="21"/>
  <c r="G1418" i="23" s="1"/>
  <c r="BD1414" i="21"/>
  <c r="G1414" i="23" s="1"/>
  <c r="BD1410" i="21"/>
  <c r="G1410" i="23" s="1"/>
  <c r="BD1390" i="21"/>
  <c r="G1390" i="23" s="1"/>
  <c r="BD1386" i="21"/>
  <c r="G1386" i="23" s="1"/>
  <c r="BD1382" i="21"/>
  <c r="G1382" i="23" s="1"/>
  <c r="BD1378" i="21"/>
  <c r="G1378" i="23" s="1"/>
  <c r="T7" i="24"/>
  <c r="R1459" i="24" l="1"/>
  <c r="H1459" i="24"/>
  <c r="T1459" i="24"/>
  <c r="J1459" i="24"/>
  <c r="L1459" i="24"/>
  <c r="L1460" i="24" s="1"/>
  <c r="L1461" i="24" s="1"/>
  <c r="P1459" i="24"/>
  <c r="P1460" i="24" s="1"/>
  <c r="P1461" i="24" s="1"/>
  <c r="N1459" i="24"/>
  <c r="BD1461" i="21"/>
  <c r="BF9" i="21" l="1"/>
  <c r="BF7" i="21"/>
  <c r="BD1469" i="21"/>
  <c r="BD1468" i="21"/>
  <c r="BD1462" i="21"/>
  <c r="BD1463" i="21" s="1"/>
  <c r="T1460" i="24"/>
  <c r="T1461" i="24" s="1"/>
  <c r="N1460" i="24"/>
  <c r="N1461" i="24" s="1"/>
  <c r="J1460" i="24"/>
  <c r="J1461" i="24" s="1"/>
  <c r="H1460" i="24"/>
  <c r="H1461" i="24" s="1"/>
  <c r="R1460" i="24"/>
  <c r="R1461" i="24" s="1"/>
  <c r="BF1253" i="21"/>
  <c r="BF754" i="21"/>
  <c r="BF13" i="21"/>
  <c r="BF8" i="21"/>
  <c r="BF840" i="21"/>
  <c r="BF1250" i="21"/>
  <c r="BF1251" i="21"/>
  <c r="BF14" i="21"/>
  <c r="BF10" i="21"/>
  <c r="K1460" i="23"/>
  <c r="W1460" i="23"/>
  <c r="M1460" i="23"/>
  <c r="S1460" i="23"/>
  <c r="U1460" i="23"/>
  <c r="I1460" i="23"/>
  <c r="AC258" i="23" s="1"/>
  <c r="O1460" i="23"/>
  <c r="Y1460" i="23"/>
  <c r="Q1460" i="23"/>
  <c r="AA1460" i="23"/>
  <c r="BD1467" i="21"/>
  <c r="AC1225" i="23" l="1"/>
  <c r="AC364" i="23"/>
  <c r="AC372" i="23"/>
  <c r="AC373" i="23"/>
  <c r="AC381" i="23"/>
  <c r="AC385" i="23"/>
  <c r="AC402" i="23"/>
  <c r="AC386" i="23"/>
  <c r="AC382" i="23"/>
  <c r="AC394" i="23"/>
  <c r="AC398" i="23"/>
  <c r="AC420" i="23"/>
  <c r="AC418" i="23"/>
  <c r="AC369" i="23"/>
  <c r="AC383" i="23"/>
  <c r="AC411" i="23"/>
  <c r="AC390" i="23"/>
  <c r="AC403" i="23"/>
  <c r="AC352" i="23"/>
  <c r="AC374" i="23"/>
  <c r="AC360" i="23"/>
  <c r="AC348" i="23"/>
  <c r="AC395" i="23"/>
  <c r="AC399" i="23"/>
  <c r="AC356" i="23"/>
  <c r="AC380" i="23"/>
  <c r="AC392" i="23"/>
  <c r="AC368" i="23"/>
  <c r="AC419" i="23"/>
  <c r="AC367" i="23"/>
  <c r="AC353" i="23"/>
  <c r="AC393" i="23"/>
  <c r="AC416" i="23"/>
  <c r="AC349" i="23"/>
  <c r="AC351" i="23"/>
  <c r="AC406" i="23"/>
  <c r="AC412" i="23"/>
  <c r="AC378" i="23"/>
  <c r="AC407" i="23"/>
  <c r="AC417" i="23"/>
  <c r="AC400" i="23"/>
  <c r="AC346" i="23"/>
  <c r="AC410" i="23"/>
  <c r="AC409" i="23"/>
  <c r="AC371" i="23"/>
  <c r="AC355" i="23"/>
  <c r="AC396" i="23"/>
  <c r="AC397" i="23"/>
  <c r="AC361" i="23"/>
  <c r="AC413" i="23"/>
  <c r="AC362" i="23"/>
  <c r="AC388" i="23"/>
  <c r="AC377" i="23"/>
  <c r="AC408" i="23"/>
  <c r="AC387" i="23"/>
  <c r="AC401" i="23"/>
  <c r="AC347" i="23"/>
  <c r="AC363" i="23"/>
  <c r="AC389" i="23"/>
  <c r="AC366" i="23"/>
  <c r="AC375" i="23"/>
  <c r="AC415" i="23"/>
  <c r="AC359" i="23"/>
  <c r="AC384" i="23"/>
  <c r="AC376" i="23"/>
  <c r="AC350" i="23"/>
  <c r="AC404" i="23"/>
  <c r="AC357" i="23"/>
  <c r="AC391" i="23"/>
  <c r="AC370" i="23"/>
  <c r="AC405" i="23"/>
  <c r="AC365" i="23"/>
  <c r="AC379" i="23"/>
  <c r="AC414" i="23"/>
  <c r="AC354" i="23"/>
  <c r="AC358" i="23"/>
  <c r="AC755" i="23"/>
  <c r="AC756" i="23"/>
  <c r="AC822" i="23"/>
  <c r="AC1303" i="23"/>
  <c r="AC1305" i="23"/>
  <c r="AC1304" i="23"/>
  <c r="AC241" i="23"/>
  <c r="AC245" i="23"/>
  <c r="AC244" i="23"/>
  <c r="AC242" i="23"/>
  <c r="AC246" i="23"/>
  <c r="AC243" i="23"/>
  <c r="AC1107" i="23"/>
  <c r="AC1111" i="23"/>
  <c r="AC1109" i="23"/>
  <c r="AC1110" i="23"/>
  <c r="AC1108" i="23"/>
  <c r="AC1112" i="23"/>
  <c r="AC1222" i="23"/>
  <c r="AC1224" i="23"/>
  <c r="AC1220" i="23"/>
  <c r="AC1223" i="23"/>
  <c r="AC1221" i="23"/>
  <c r="AC1427" i="23"/>
  <c r="AC1436" i="23"/>
  <c r="AC1440" i="23"/>
  <c r="AC1425" i="23"/>
  <c r="AC1452" i="23"/>
  <c r="AC1456" i="23"/>
  <c r="AC1454" i="23"/>
  <c r="AC1435" i="23"/>
  <c r="AC1438" i="23"/>
  <c r="AC1445" i="23"/>
  <c r="AC1437" i="23"/>
  <c r="AC1446" i="23"/>
  <c r="AC1432" i="23"/>
  <c r="AC1430" i="23"/>
  <c r="AC1457" i="23"/>
  <c r="AC1426" i="23"/>
  <c r="AC1443" i="23"/>
  <c r="AC1447" i="23"/>
  <c r="AC1451" i="23"/>
  <c r="AC1441" i="23"/>
  <c r="AC1429" i="23"/>
  <c r="AC1453" i="23"/>
  <c r="AC1450" i="23"/>
  <c r="AC1428" i="23"/>
  <c r="AC1448" i="23"/>
  <c r="AC1449" i="23"/>
  <c r="AC1439" i="23"/>
  <c r="AC1444" i="23"/>
  <c r="AC1431" i="23"/>
  <c r="AC1442" i="23"/>
  <c r="AC1455" i="23"/>
  <c r="AC1434" i="23"/>
  <c r="AC17" i="23"/>
  <c r="AC25" i="23"/>
  <c r="AC10" i="23"/>
  <c r="AC18" i="23"/>
  <c r="AC26" i="23"/>
  <c r="AC34" i="23"/>
  <c r="AC32" i="23"/>
  <c r="AC24" i="23"/>
  <c r="AC41" i="23"/>
  <c r="AC56" i="23"/>
  <c r="AC64" i="23"/>
  <c r="AC40" i="23"/>
  <c r="AC80" i="23"/>
  <c r="AC58" i="23"/>
  <c r="AC44" i="23"/>
  <c r="AC66" i="23"/>
  <c r="AC102" i="23"/>
  <c r="AC110" i="23"/>
  <c r="AC109" i="23"/>
  <c r="AC92" i="23"/>
  <c r="AC100" i="23"/>
  <c r="AC84" i="23"/>
  <c r="AC108" i="23"/>
  <c r="AC136" i="23"/>
  <c r="AC144" i="23"/>
  <c r="AC152" i="23"/>
  <c r="AC162" i="23"/>
  <c r="AC161" i="23"/>
  <c r="AC138" i="23"/>
  <c r="AC120" i="23"/>
  <c r="AC178" i="23"/>
  <c r="AC154" i="23"/>
  <c r="AC128" i="23"/>
  <c r="AC146" i="23"/>
  <c r="AC168" i="23"/>
  <c r="AC187" i="23"/>
  <c r="AC172" i="23"/>
  <c r="AC174" i="23"/>
  <c r="AC264" i="23"/>
  <c r="AC219" i="23"/>
  <c r="AC193" i="23"/>
  <c r="AC195" i="23"/>
  <c r="AC201" i="23"/>
  <c r="AC203" i="23"/>
  <c r="AC209" i="23"/>
  <c r="AC211" i="23"/>
  <c r="AC217" i="23"/>
  <c r="AC251" i="23"/>
  <c r="AC185" i="23"/>
  <c r="AC225" i="23"/>
  <c r="AC227" i="23"/>
  <c r="AC327" i="23"/>
  <c r="AC335" i="23"/>
  <c r="AC343" i="23"/>
  <c r="AC426" i="23"/>
  <c r="AC434" i="23"/>
  <c r="AC266" i="23"/>
  <c r="AC278" i="23"/>
  <c r="AC286" i="23"/>
  <c r="AC294" i="23"/>
  <c r="AC302" i="23"/>
  <c r="AC310" i="23"/>
  <c r="AC318" i="23"/>
  <c r="AC326" i="23"/>
  <c r="AC345" i="23"/>
  <c r="AC223" i="23"/>
  <c r="AC280" i="23"/>
  <c r="AC288" i="23"/>
  <c r="AC296" i="23"/>
  <c r="AC304" i="23"/>
  <c r="AC312" i="23"/>
  <c r="AC320" i="23"/>
  <c r="AC226" i="23"/>
  <c r="AC341" i="23"/>
  <c r="AC424" i="23"/>
  <c r="AC440" i="23"/>
  <c r="AC448" i="23"/>
  <c r="AC456" i="23"/>
  <c r="AC272" i="23"/>
  <c r="AC328" i="23"/>
  <c r="AC444" i="23"/>
  <c r="AC452" i="23"/>
  <c r="AC436" i="23"/>
  <c r="AC464" i="23"/>
  <c r="AC472" i="23"/>
  <c r="AC480" i="23"/>
  <c r="AC488" i="23"/>
  <c r="AC496" i="23"/>
  <c r="AC504" i="23"/>
  <c r="AC442" i="23"/>
  <c r="AC450" i="23"/>
  <c r="AC512" i="23"/>
  <c r="AC466" i="23"/>
  <c r="AC498" i="23"/>
  <c r="AC514" i="23"/>
  <c r="AC458" i="23"/>
  <c r="AC522" i="23"/>
  <c r="AC530" i="23"/>
  <c r="AC508" i="23"/>
  <c r="AC520" i="23"/>
  <c r="AC567" i="23"/>
  <c r="AC587" i="23"/>
  <c r="AC592" i="23"/>
  <c r="AC518" i="23"/>
  <c r="AC528" i="23"/>
  <c r="AC550" i="23"/>
  <c r="AC553" i="23"/>
  <c r="AC575" i="23"/>
  <c r="AC595" i="23"/>
  <c r="AC561" i="23"/>
  <c r="AC583" i="23"/>
  <c r="AC482" i="23"/>
  <c r="AC521" i="23"/>
  <c r="AC428" i="23"/>
  <c r="AC526" i="23"/>
  <c r="AC547" i="23"/>
  <c r="AC555" i="23"/>
  <c r="AC577" i="23"/>
  <c r="AC599" i="23"/>
  <c r="AC616" i="23"/>
  <c r="AC563" i="23"/>
  <c r="AC568" i="23"/>
  <c r="AC582" i="23"/>
  <c r="AC585" i="23"/>
  <c r="AC606" i="23"/>
  <c r="AC460" i="23"/>
  <c r="AC551" i="23"/>
  <c r="AC576" i="23"/>
  <c r="AC593" i="23"/>
  <c r="AC628" i="23"/>
  <c r="AC682" i="23"/>
  <c r="AC624" i="23"/>
  <c r="AC640" i="23"/>
  <c r="AC656" i="23"/>
  <c r="AC660" i="23"/>
  <c r="AC668" i="23"/>
  <c r="AC620" i="23"/>
  <c r="AC636" i="23"/>
  <c r="AC652" i="23"/>
  <c r="AC676" i="23"/>
  <c r="AC684" i="23"/>
  <c r="AC696" i="23"/>
  <c r="AC686" i="23"/>
  <c r="AC698" i="23"/>
  <c r="AC632" i="23"/>
  <c r="AC648" i="23"/>
  <c r="AC664" i="23"/>
  <c r="AC672" i="23"/>
  <c r="AC692" i="23"/>
  <c r="AC644" i="23"/>
  <c r="AC717" i="23"/>
  <c r="AC719" i="23"/>
  <c r="AC729" i="23"/>
  <c r="AC680" i="23"/>
  <c r="AC704" i="23"/>
  <c r="AC712" i="23"/>
  <c r="AC731" i="23"/>
  <c r="AC747" i="23"/>
  <c r="AC694" i="23"/>
  <c r="AC715" i="23"/>
  <c r="AC721" i="23"/>
  <c r="AC739" i="23"/>
  <c r="AC751" i="23"/>
  <c r="AC700" i="23"/>
  <c r="AC765" i="23"/>
  <c r="AC767" i="23"/>
  <c r="AC791" i="23"/>
  <c r="AC805" i="23"/>
  <c r="AC761" i="23"/>
  <c r="AC782" i="23"/>
  <c r="AC789" i="23"/>
  <c r="AC794" i="23"/>
  <c r="AC799" i="23"/>
  <c r="AC759" i="23"/>
  <c r="AC749" i="23"/>
  <c r="AC775" i="23"/>
  <c r="AC815" i="23"/>
  <c r="AC816" i="23"/>
  <c r="AC824" i="23"/>
  <c r="AC825" i="23"/>
  <c r="AC735" i="23"/>
  <c r="AC806" i="23"/>
  <c r="AC745" i="23"/>
  <c r="AC776" i="23"/>
  <c r="AC781" i="23"/>
  <c r="AC792" i="23"/>
  <c r="AC813" i="23"/>
  <c r="AC821" i="23"/>
  <c r="AC737" i="23"/>
  <c r="AC763" i="23"/>
  <c r="AC844" i="23"/>
  <c r="AC852" i="23"/>
  <c r="AC860" i="23"/>
  <c r="AC869" i="23"/>
  <c r="AC885" i="23"/>
  <c r="AC901" i="23"/>
  <c r="AC917" i="23"/>
  <c r="AC924" i="23"/>
  <c r="AC934" i="23"/>
  <c r="AC940" i="23"/>
  <c r="AC948" i="23"/>
  <c r="AC960" i="23"/>
  <c r="AC830" i="23"/>
  <c r="AC892" i="23"/>
  <c r="AC908" i="23"/>
  <c r="AC937" i="23"/>
  <c r="AC861" i="23"/>
  <c r="AC876" i="23"/>
  <c r="AC893" i="23"/>
  <c r="AC909" i="23"/>
  <c r="AC956" i="23"/>
  <c r="AC964" i="23"/>
  <c r="AC972" i="23"/>
  <c r="AC877" i="23"/>
  <c r="AC944" i="23"/>
  <c r="AC952" i="23"/>
  <c r="AC868" i="23"/>
  <c r="AC935" i="23"/>
  <c r="AC992" i="23"/>
  <c r="AC1040" i="23"/>
  <c r="AC1008" i="23"/>
  <c r="AC1024" i="23"/>
  <c r="AC1048" i="23"/>
  <c r="AC1056" i="23"/>
  <c r="AC980" i="23"/>
  <c r="AC1004" i="23"/>
  <c r="AC1020" i="23"/>
  <c r="AC976" i="23"/>
  <c r="AC984" i="23"/>
  <c r="AC1064" i="23"/>
  <c r="AC1068" i="23"/>
  <c r="AC1072" i="23"/>
  <c r="AC1076" i="23"/>
  <c r="AC996" i="23"/>
  <c r="AC1080" i="23"/>
  <c r="AC1000" i="23"/>
  <c r="AC1016" i="23"/>
  <c r="AC1036" i="23"/>
  <c r="AC1052" i="23"/>
  <c r="AC1060" i="23"/>
  <c r="AC1082" i="23"/>
  <c r="AC968" i="23"/>
  <c r="AC988" i="23"/>
  <c r="AC1012" i="23"/>
  <c r="AC1028" i="23"/>
  <c r="AC1032" i="23"/>
  <c r="AC1044" i="23"/>
  <c r="AC1088" i="23"/>
  <c r="AC1138" i="23"/>
  <c r="AC1146" i="23"/>
  <c r="AC1154" i="23"/>
  <c r="AC1092" i="23"/>
  <c r="AC1096" i="23"/>
  <c r="AC1142" i="23"/>
  <c r="AC1150" i="23"/>
  <c r="AC1158" i="23"/>
  <c r="AC1166" i="23"/>
  <c r="AC1174" i="23"/>
  <c r="AC1182" i="23"/>
  <c r="AC1190" i="23"/>
  <c r="AC1198" i="23"/>
  <c r="AC1100" i="23"/>
  <c r="AC1104" i="23"/>
  <c r="AC1114" i="23"/>
  <c r="AC1118" i="23"/>
  <c r="AC1122" i="23"/>
  <c r="AC1126" i="23"/>
  <c r="AC1216" i="23"/>
  <c r="AC1130" i="23"/>
  <c r="AC1134" i="23"/>
  <c r="AC1206" i="23"/>
  <c r="AC1228" i="23"/>
  <c r="AC1186" i="23"/>
  <c r="AC1322" i="23"/>
  <c r="AC1342" i="23"/>
  <c r="AC1367" i="23"/>
  <c r="AC1375" i="23"/>
  <c r="AC1383" i="23"/>
  <c r="AC1391" i="23"/>
  <c r="AC1399" i="23"/>
  <c r="AC1407" i="23"/>
  <c r="AC1415" i="23"/>
  <c r="AC1423" i="23"/>
  <c r="AC1178" i="23"/>
  <c r="AC1214" i="23"/>
  <c r="AC1234" i="23"/>
  <c r="AC1257" i="23"/>
  <c r="AC1265" i="23"/>
  <c r="AC1273" i="23"/>
  <c r="AC1281" i="23"/>
  <c r="AC1289" i="23"/>
  <c r="AC1297" i="23"/>
  <c r="AC1306" i="23"/>
  <c r="AC1314" i="23"/>
  <c r="AC1328" i="23"/>
  <c r="AC1170" i="23"/>
  <c r="AC1318" i="23"/>
  <c r="AC1330" i="23"/>
  <c r="AC1208" i="23"/>
  <c r="AC1232" i="23"/>
  <c r="AC1308" i="23"/>
  <c r="AC1312" i="23"/>
  <c r="AC1316" i="23"/>
  <c r="AC1324" i="23"/>
  <c r="AC1162" i="23"/>
  <c r="AC1245" i="23"/>
  <c r="AC1253" i="23"/>
  <c r="AC1261" i="23"/>
  <c r="AC1269" i="23"/>
  <c r="AC1277" i="23"/>
  <c r="AC1285" i="23"/>
  <c r="AC1293" i="23"/>
  <c r="AC1332" i="23"/>
  <c r="AC1344" i="23"/>
  <c r="AC1202" i="23"/>
  <c r="AC1210" i="23"/>
  <c r="AC1334" i="23"/>
  <c r="AC1348" i="23"/>
  <c r="AC1356" i="23"/>
  <c r="AC1364" i="23"/>
  <c r="AC1194" i="23"/>
  <c r="AC1236" i="23"/>
  <c r="AC1340" i="23"/>
  <c r="AC1359" i="23"/>
  <c r="AC1419" i="23"/>
  <c r="AC1387" i="23"/>
  <c r="AC1360" i="23"/>
  <c r="AC1346" i="23"/>
  <c r="AC1394" i="23"/>
  <c r="AC1352" i="23"/>
  <c r="AC1368" i="23"/>
  <c r="AC1280" i="23"/>
  <c r="AC1251" i="23"/>
  <c r="AC1268" i="23"/>
  <c r="AC1255" i="23"/>
  <c r="AC1168" i="23"/>
  <c r="AC1106" i="23"/>
  <c r="AC1148" i="23"/>
  <c r="AC1145" i="23"/>
  <c r="AC1103" i="23"/>
  <c r="AC1227" i="23"/>
  <c r="AC1132" i="23"/>
  <c r="AC1141" i="23"/>
  <c r="AC1121" i="23"/>
  <c r="AC1085" i="23"/>
  <c r="AC1027" i="23"/>
  <c r="AC995" i="23"/>
  <c r="AC955" i="23"/>
  <c r="AC1038" i="23"/>
  <c r="AC943" i="23"/>
  <c r="AC838" i="23"/>
  <c r="AC855" i="23"/>
  <c r="AC918" i="23"/>
  <c r="AC902" i="23"/>
  <c r="AC886" i="23"/>
  <c r="AC867" i="23"/>
  <c r="AC928" i="23"/>
  <c r="AC807" i="23"/>
  <c r="AC894" i="23"/>
  <c r="AC863" i="23"/>
  <c r="AC801" i="23"/>
  <c r="AC778" i="23"/>
  <c r="AC793" i="23"/>
  <c r="AC741" i="23"/>
  <c r="AC708" i="23"/>
  <c r="AC785" i="23"/>
  <c r="AC667" i="23"/>
  <c r="AC666" i="23"/>
  <c r="AC699" i="23"/>
  <c r="AC643" i="23"/>
  <c r="AC608" i="23"/>
  <c r="AC651" i="23"/>
  <c r="AC619" i="23"/>
  <c r="AC639" i="23"/>
  <c r="AC634" i="23"/>
  <c r="AC540" i="23"/>
  <c r="AC557" i="23"/>
  <c r="AC484" i="23"/>
  <c r="AC274" i="23"/>
  <c r="AC562" i="23"/>
  <c r="AC282" i="23"/>
  <c r="AC303" i="23"/>
  <c r="AC322" i="23"/>
  <c r="AC276" i="23"/>
  <c r="AC311" i="23"/>
  <c r="AC204" i="23"/>
  <c r="AC150" i="23"/>
  <c r="AC147" i="23"/>
  <c r="AC116" i="23"/>
  <c r="AC122" i="23"/>
  <c r="AC82" i="23"/>
  <c r="AC86" i="23"/>
  <c r="AC72" i="23"/>
  <c r="AC1350" i="23"/>
  <c r="AC1418" i="23"/>
  <c r="AC1386" i="23"/>
  <c r="AC1393" i="23"/>
  <c r="AC1343" i="23"/>
  <c r="AC1354" i="23"/>
  <c r="AC1288" i="23"/>
  <c r="AC1259" i="23"/>
  <c r="AC1292" i="23"/>
  <c r="AC1279" i="23"/>
  <c r="AC1331" i="23"/>
  <c r="AC1319" i="23"/>
  <c r="AC1152" i="23"/>
  <c r="AC1120" i="23"/>
  <c r="AC1231" i="23"/>
  <c r="AC1172" i="23"/>
  <c r="AC1067" i="23"/>
  <c r="AC1075" i="23"/>
  <c r="AC1193" i="23"/>
  <c r="AC1153" i="23"/>
  <c r="AC1128" i="23"/>
  <c r="AC1047" i="23"/>
  <c r="AC1039" i="23"/>
  <c r="AC1026" i="23"/>
  <c r="AC982" i="23"/>
  <c r="AC1051" i="23"/>
  <c r="AC1003" i="23"/>
  <c r="AC942" i="23"/>
  <c r="AC1063" i="23"/>
  <c r="AC983" i="23"/>
  <c r="AC1002" i="23"/>
  <c r="AC987" i="23"/>
  <c r="AC871" i="23"/>
  <c r="AC820" i="23"/>
  <c r="AC854" i="23"/>
  <c r="AC912" i="23"/>
  <c r="AC896" i="23"/>
  <c r="AC880" i="23"/>
  <c r="AC915" i="23"/>
  <c r="AC910" i="23"/>
  <c r="AC888" i="23"/>
  <c r="AC831" i="23"/>
  <c r="AC923" i="23"/>
  <c r="AC853" i="23"/>
  <c r="AC845" i="23"/>
  <c r="AC779" i="23"/>
  <c r="AC703" i="23"/>
  <c r="AC752" i="23"/>
  <c r="AC788" i="23"/>
  <c r="AC670" i="23"/>
  <c r="AC613" i="23"/>
  <c r="AC630" i="23"/>
  <c r="AC186" i="23"/>
  <c r="AC516" i="23"/>
  <c r="AC586" i="23"/>
  <c r="AC486" i="23"/>
  <c r="AC475" i="23"/>
  <c r="AC298" i="23"/>
  <c r="AC316" i="23"/>
  <c r="AC218" i="23"/>
  <c r="AC279" i="23"/>
  <c r="AC319" i="23"/>
  <c r="AC314" i="23"/>
  <c r="AC324" i="23"/>
  <c r="AC268" i="23"/>
  <c r="AC213" i="23"/>
  <c r="AC140" i="23"/>
  <c r="AC196" i="23"/>
  <c r="AC145" i="23"/>
  <c r="AC179" i="23"/>
  <c r="AC139" i="23"/>
  <c r="AC130" i="23"/>
  <c r="AC67" i="23"/>
  <c r="AC54" i="23"/>
  <c r="AC19" i="23"/>
  <c r="AC36" i="23"/>
  <c r="AC27" i="23"/>
  <c r="AC1311" i="23"/>
  <c r="AC1417" i="23"/>
  <c r="AC1385" i="23"/>
  <c r="AC1424" i="23"/>
  <c r="AC1205" i="23"/>
  <c r="AC1414" i="23"/>
  <c r="AC1382" i="23"/>
  <c r="AC1336" i="23"/>
  <c r="AC1353" i="23"/>
  <c r="AC1296" i="23"/>
  <c r="AC1267" i="23"/>
  <c r="AC1240" i="23"/>
  <c r="AC1310" i="23"/>
  <c r="AC1252" i="23"/>
  <c r="AC1363" i="23"/>
  <c r="AC1102" i="23"/>
  <c r="AC1094" i="23"/>
  <c r="AC1125" i="23"/>
  <c r="AC1117" i="23"/>
  <c r="AC1161" i="23"/>
  <c r="AC1084" i="23"/>
  <c r="AC1157" i="23"/>
  <c r="AC1116" i="23"/>
  <c r="AC969" i="23"/>
  <c r="AC1011" i="23"/>
  <c r="AC977" i="23"/>
  <c r="AC962" i="23"/>
  <c r="AC884" i="23"/>
  <c r="AC1007" i="23"/>
  <c r="AC970" i="23"/>
  <c r="AC819" i="23"/>
  <c r="AC848" i="23"/>
  <c r="AC809" i="23"/>
  <c r="AC812" i="23"/>
  <c r="AC879" i="23"/>
  <c r="AC947" i="23"/>
  <c r="AC875" i="23"/>
  <c r="AC904" i="23"/>
  <c r="AC834" i="23"/>
  <c r="AC817" i="23"/>
  <c r="AC777" i="23"/>
  <c r="AC678" i="23"/>
  <c r="AC733" i="23"/>
  <c r="AC784" i="23"/>
  <c r="AC736" i="23"/>
  <c r="AC724" i="23"/>
  <c r="AC671" i="23"/>
  <c r="AC663" i="23"/>
  <c r="AC732" i="23"/>
  <c r="AC658" i="23"/>
  <c r="AC687" i="23"/>
  <c r="AC548" i="23"/>
  <c r="AC623" i="23"/>
  <c r="AC600" i="23"/>
  <c r="AC513" i="23"/>
  <c r="AC490" i="23"/>
  <c r="AC510" i="23"/>
  <c r="AC573" i="23"/>
  <c r="AC453" i="23"/>
  <c r="AC421" i="23"/>
  <c r="AC306" i="23"/>
  <c r="AC321" i="23"/>
  <c r="AC137" i="23"/>
  <c r="AC254" i="23"/>
  <c r="AC247" i="23"/>
  <c r="AC205" i="23"/>
  <c r="AC180" i="23"/>
  <c r="AC134" i="23"/>
  <c r="AC132" i="23"/>
  <c r="AC188" i="23"/>
  <c r="AC176" i="23"/>
  <c r="AC75" i="23"/>
  <c r="AC59" i="23"/>
  <c r="AC28" i="23"/>
  <c r="AC11" i="23"/>
  <c r="AC1406" i="23"/>
  <c r="AC1374" i="23"/>
  <c r="AC1408" i="23"/>
  <c r="AC1358" i="23"/>
  <c r="AC1411" i="23"/>
  <c r="AC1379" i="23"/>
  <c r="AC1212" i="23"/>
  <c r="AC1275" i="23"/>
  <c r="AC1335" i="23"/>
  <c r="AC1217" i="23"/>
  <c r="AC1165" i="23"/>
  <c r="AC1276" i="23"/>
  <c r="AC1263" i="23"/>
  <c r="AC1355" i="23"/>
  <c r="AC1315" i="23"/>
  <c r="AC1196" i="23"/>
  <c r="AC1164" i="23"/>
  <c r="AC1140" i="23"/>
  <c r="AC1201" i="23"/>
  <c r="AC1169" i="23"/>
  <c r="AC1129" i="23"/>
  <c r="AC1136" i="23"/>
  <c r="AC1083" i="23"/>
  <c r="AC1055" i="23"/>
  <c r="AC966" i="23"/>
  <c r="AC1031" i="23"/>
  <c r="AC1015" i="23"/>
  <c r="AC991" i="23"/>
  <c r="AC974" i="23"/>
  <c r="AC958" i="23"/>
  <c r="AC1034" i="23"/>
  <c r="AC1079" i="23"/>
  <c r="AC1023" i="23"/>
  <c r="AC959" i="23"/>
  <c r="AC862" i="23"/>
  <c r="AC818" i="23"/>
  <c r="AC768" i="23"/>
  <c r="AC936" i="23"/>
  <c r="AC811" i="23"/>
  <c r="AC927" i="23"/>
  <c r="AC864" i="23"/>
  <c r="AC920" i="23"/>
  <c r="AC808" i="23"/>
  <c r="AC774" i="23"/>
  <c r="AC725" i="23"/>
  <c r="AC659" i="23"/>
  <c r="AC720" i="23"/>
  <c r="AC654" i="23"/>
  <c r="AC602" i="23"/>
  <c r="AC626" i="23"/>
  <c r="AC610" i="23"/>
  <c r="AC529" i="23"/>
  <c r="AC611" i="23"/>
  <c r="AC618" i="23"/>
  <c r="AC549" i="23"/>
  <c r="AC502" i="23"/>
  <c r="AC202" i="23"/>
  <c r="AC507" i="23"/>
  <c r="AC275" i="23"/>
  <c r="AC308" i="23"/>
  <c r="AC435" i="23"/>
  <c r="AC336" i="23"/>
  <c r="AC313" i="23"/>
  <c r="AC273" i="23"/>
  <c r="AC197" i="23"/>
  <c r="AC170" i="23"/>
  <c r="AC123" i="23"/>
  <c r="AC166" i="23"/>
  <c r="AC124" i="23"/>
  <c r="AC106" i="23"/>
  <c r="AC52" i="23"/>
  <c r="AC74" i="23"/>
  <c r="AC60" i="23"/>
  <c r="AC48" i="23"/>
  <c r="AC33" i="23"/>
  <c r="AC1403" i="23"/>
  <c r="AC1371" i="23"/>
  <c r="AC1392" i="23"/>
  <c r="AC1351" i="23"/>
  <c r="AC1410" i="23"/>
  <c r="AC1378" i="23"/>
  <c r="AC1283" i="23"/>
  <c r="AC1248" i="23"/>
  <c r="AC1144" i="23"/>
  <c r="AC1173" i="23"/>
  <c r="AC1181" i="23"/>
  <c r="AC1300" i="23"/>
  <c r="AC1287" i="23"/>
  <c r="AC1189" i="23"/>
  <c r="AC1347" i="23"/>
  <c r="AC1058" i="23"/>
  <c r="AC1098" i="23"/>
  <c r="AC1095" i="23"/>
  <c r="AC946" i="23"/>
  <c r="AC978" i="23"/>
  <c r="AC1059" i="23"/>
  <c r="AC933" i="23"/>
  <c r="AC840" i="23"/>
  <c r="AC800" i="23"/>
  <c r="AC810" i="23"/>
  <c r="AC899" i="23"/>
  <c r="AC790" i="23"/>
  <c r="AC829" i="23"/>
  <c r="AC907" i="23"/>
  <c r="AC769" i="23"/>
  <c r="AC766" i="23"/>
  <c r="AC748" i="23"/>
  <c r="AC770" i="23"/>
  <c r="AC627" i="23"/>
  <c r="AC647" i="23"/>
  <c r="AC591" i="23"/>
  <c r="AC614" i="23"/>
  <c r="AC603" i="23"/>
  <c r="AC635" i="23"/>
  <c r="AC524" i="23"/>
  <c r="AC609" i="23"/>
  <c r="AC474" i="23"/>
  <c r="AC523" i="23"/>
  <c r="AC478" i="23"/>
  <c r="AC554" i="23"/>
  <c r="AC457" i="23"/>
  <c r="AC491" i="23"/>
  <c r="AC430" i="23"/>
  <c r="AC467" i="23"/>
  <c r="AC459" i="23"/>
  <c r="AC338" i="23"/>
  <c r="AC445" i="23"/>
  <c r="AC443" i="23"/>
  <c r="AC284" i="23"/>
  <c r="AC429" i="23"/>
  <c r="AC287" i="23"/>
  <c r="AC194" i="23"/>
  <c r="AC305" i="23"/>
  <c r="AC267" i="23"/>
  <c r="AC189" i="23"/>
  <c r="AC153" i="23"/>
  <c r="AC148" i="23"/>
  <c r="AC142" i="23"/>
  <c r="AC104" i="23"/>
  <c r="AC98" i="23"/>
  <c r="AC12" i="23"/>
  <c r="AC8" i="23"/>
  <c r="AC1402" i="23"/>
  <c r="AC1370" i="23"/>
  <c r="AC1376" i="23"/>
  <c r="AC1409" i="23"/>
  <c r="AC1377" i="23"/>
  <c r="AC1416" i="23"/>
  <c r="AC1291" i="23"/>
  <c r="AC1256" i="23"/>
  <c r="AC1160" i="23"/>
  <c r="AC1260" i="23"/>
  <c r="AC1197" i="23"/>
  <c r="AC1235" i="23"/>
  <c r="AC1099" i="23"/>
  <c r="AC1091" i="23"/>
  <c r="AC1188" i="23"/>
  <c r="AC1156" i="23"/>
  <c r="AC1177" i="23"/>
  <c r="AC1149" i="23"/>
  <c r="AC1124" i="23"/>
  <c r="AC925" i="23"/>
  <c r="AC1043" i="23"/>
  <c r="AC1035" i="23"/>
  <c r="AC1010" i="23"/>
  <c r="AC1046" i="23"/>
  <c r="AC999" i="23"/>
  <c r="AC990" i="23"/>
  <c r="AC975" i="23"/>
  <c r="AC1018" i="23"/>
  <c r="AC798" i="23"/>
  <c r="AC847" i="23"/>
  <c r="AC870" i="23"/>
  <c r="AC931" i="23"/>
  <c r="AC836" i="23"/>
  <c r="AC872" i="23"/>
  <c r="AC859" i="23"/>
  <c r="AC851" i="23"/>
  <c r="AC833" i="23"/>
  <c r="AC702" i="23"/>
  <c r="AC690" i="23"/>
  <c r="AC683" i="23"/>
  <c r="AC662" i="23"/>
  <c r="AC638" i="23"/>
  <c r="AC579" i="23"/>
  <c r="AC601" i="23"/>
  <c r="AC707" i="23"/>
  <c r="AC650" i="23"/>
  <c r="AC615" i="23"/>
  <c r="AC594" i="23"/>
  <c r="AC499" i="23"/>
  <c r="AC578" i="23"/>
  <c r="AC462" i="23"/>
  <c r="AC427" i="23"/>
  <c r="AC333" i="23"/>
  <c r="AC290" i="23"/>
  <c r="AC265" i="23"/>
  <c r="AC297" i="23"/>
  <c r="AC210" i="23"/>
  <c r="AC177" i="23"/>
  <c r="AC169" i="23"/>
  <c r="AC126" i="23"/>
  <c r="AC94" i="23"/>
  <c r="AC62" i="23"/>
  <c r="AC20" i="23"/>
  <c r="AC43" i="23"/>
  <c r="AC1401" i="23"/>
  <c r="AC1369" i="23"/>
  <c r="AC1362" i="23"/>
  <c r="AC1398" i="23"/>
  <c r="AC1366" i="23"/>
  <c r="AC1400" i="23"/>
  <c r="AC1299" i="23"/>
  <c r="AC1264" i="23"/>
  <c r="AC1284" i="23"/>
  <c r="AC1271" i="23"/>
  <c r="AC1307" i="23"/>
  <c r="AC1133" i="23"/>
  <c r="AC1050" i="23"/>
  <c r="AC1090" i="23"/>
  <c r="AC916" i="23"/>
  <c r="AC900" i="23"/>
  <c r="AC1019" i="23"/>
  <c r="AC961" i="23"/>
  <c r="AC1071" i="23"/>
  <c r="AC1014" i="23"/>
  <c r="AC954" i="23"/>
  <c r="AC797" i="23"/>
  <c r="AC846" i="23"/>
  <c r="AC711" i="23"/>
  <c r="AC783" i="23"/>
  <c r="AC740" i="23"/>
  <c r="AC710" i="23"/>
  <c r="AC688" i="23"/>
  <c r="AC706" i="23"/>
  <c r="AC631" i="23"/>
  <c r="AC542" i="23"/>
  <c r="AC559" i="23"/>
  <c r="AC539" i="23"/>
  <c r="AC492" i="23"/>
  <c r="AC515" i="23"/>
  <c r="AC546" i="23"/>
  <c r="AC506" i="23"/>
  <c r="AC483" i="23"/>
  <c r="AC292" i="23"/>
  <c r="AC437" i="23"/>
  <c r="AC344" i="23"/>
  <c r="AC451" i="23"/>
  <c r="AC237" i="23"/>
  <c r="AC289" i="23"/>
  <c r="AC164" i="23"/>
  <c r="AC220" i="23"/>
  <c r="AC158" i="23"/>
  <c r="AC114" i="23"/>
  <c r="AC115" i="23"/>
  <c r="AC131" i="23"/>
  <c r="AC87" i="23"/>
  <c r="AC7" i="23"/>
  <c r="AC35" i="23"/>
  <c r="AC1422" i="23"/>
  <c r="AC1390" i="23"/>
  <c r="AC1320" i="23"/>
  <c r="AC1361" i="23"/>
  <c r="AC1395" i="23"/>
  <c r="AC1241" i="23"/>
  <c r="AC1384" i="23"/>
  <c r="AC1272" i="23"/>
  <c r="AC1243" i="23"/>
  <c r="AC1239" i="23"/>
  <c r="AC1295" i="23"/>
  <c r="AC1244" i="23"/>
  <c r="AC1218" i="23"/>
  <c r="AC1213" i="23"/>
  <c r="AC1054" i="23"/>
  <c r="AC1180" i="23"/>
  <c r="AC1209" i="23"/>
  <c r="AC1185" i="23"/>
  <c r="AC1137" i="23"/>
  <c r="AC1042" i="23"/>
  <c r="AC998" i="23"/>
  <c r="AC911" i="23"/>
  <c r="AC986" i="23"/>
  <c r="AC1022" i="23"/>
  <c r="AC1006" i="23"/>
  <c r="AC895" i="23"/>
  <c r="AC967" i="23"/>
  <c r="AC994" i="23"/>
  <c r="AC951" i="23"/>
  <c r="AC1030" i="23"/>
  <c r="AC950" i="23"/>
  <c r="AC883" i="23"/>
  <c r="AC837" i="23"/>
  <c r="AC891" i="23"/>
  <c r="AC826" i="23"/>
  <c r="AC780" i="23"/>
  <c r="AC771" i="23"/>
  <c r="AC723" i="23"/>
  <c r="AC762" i="23"/>
  <c r="AC674" i="23"/>
  <c r="AC622" i="23"/>
  <c r="AC642" i="23"/>
  <c r="AC476" i="23"/>
  <c r="AC675" i="23"/>
  <c r="AC646" i="23"/>
  <c r="AC598" i="23"/>
  <c r="AC470" i="23"/>
  <c r="AC589" i="23"/>
  <c r="AC581" i="23"/>
  <c r="AC570" i="23"/>
  <c r="AC541" i="23"/>
  <c r="AC538" i="23"/>
  <c r="AC295" i="23"/>
  <c r="AC260" i="23"/>
  <c r="AC235" i="23"/>
  <c r="AC281" i="23"/>
  <c r="AC233" i="23"/>
  <c r="AC160" i="23"/>
  <c r="AC212" i="23"/>
  <c r="AC156" i="23"/>
  <c r="AC90" i="23"/>
  <c r="AC155" i="23"/>
  <c r="AC95" i="23"/>
  <c r="AC57" i="23"/>
  <c r="AC9" i="23"/>
  <c r="AC21" i="23"/>
  <c r="AC208" i="23"/>
  <c r="AC493" i="23"/>
  <c r="AC473" i="23"/>
  <c r="AC713" i="23"/>
  <c r="AC941" i="23"/>
  <c r="AC1184" i="23"/>
  <c r="AC111" i="23"/>
  <c r="AC269" i="23"/>
  <c r="AC519" i="23"/>
  <c r="AC905" i="23"/>
  <c r="AC1081" i="23"/>
  <c r="AC1421" i="23"/>
  <c r="AC163" i="23"/>
  <c r="AC262" i="23"/>
  <c r="AC455" i="23"/>
  <c r="AC545" i="23"/>
  <c r="AC850" i="23"/>
  <c r="AC1045" i="23"/>
  <c r="AC1357" i="23"/>
  <c r="AC81" i="23"/>
  <c r="AC135" i="23"/>
  <c r="AC277" i="23"/>
  <c r="AC487" i="23"/>
  <c r="AC802" i="23"/>
  <c r="AC849" i="23"/>
  <c r="AC1127" i="23"/>
  <c r="AC192" i="23"/>
  <c r="AC423" i="23"/>
  <c r="AC479" i="23"/>
  <c r="AC661" i="23"/>
  <c r="AC728" i="23"/>
  <c r="AC997" i="23"/>
  <c r="AC1266" i="23"/>
  <c r="AC1412" i="23"/>
  <c r="AC181" i="23"/>
  <c r="AC621" i="23"/>
  <c r="AC887" i="23"/>
  <c r="AC985" i="23"/>
  <c r="AC1258" i="23"/>
  <c r="AC83" i="23"/>
  <c r="AC191" i="23"/>
  <c r="AC533" i="23"/>
  <c r="AC653" i="23"/>
  <c r="AC897" i="23"/>
  <c r="AC1074" i="23"/>
  <c r="AC29" i="23"/>
  <c r="AC133" i="23"/>
  <c r="AC438" i="23"/>
  <c r="AC543" i="23"/>
  <c r="AC691" i="23"/>
  <c r="AC1057" i="23"/>
  <c r="AC1204" i="23"/>
  <c r="AC14" i="23"/>
  <c r="AC198" i="23"/>
  <c r="AC315" i="23"/>
  <c r="AC505" i="23"/>
  <c r="AC726" i="23"/>
  <c r="AC857" i="23"/>
  <c r="AC1176" i="23"/>
  <c r="AC127" i="23"/>
  <c r="AC270" i="23"/>
  <c r="AC564" i="23"/>
  <c r="AC922" i="23"/>
  <c r="AC1097" i="23"/>
  <c r="AC1270" i="23"/>
  <c r="AC183" i="23"/>
  <c r="AC489" i="23"/>
  <c r="AC558" i="23"/>
  <c r="AC865" i="23"/>
  <c r="AC1155" i="23"/>
  <c r="AC1329" i="23"/>
  <c r="AC55" i="23"/>
  <c r="AC125" i="23"/>
  <c r="AC425" i="23"/>
  <c r="AC629" i="23"/>
  <c r="AC773" i="23"/>
  <c r="AC1041" i="23"/>
  <c r="AC1215" i="23"/>
  <c r="AC1294" i="23"/>
  <c r="AC206" i="23"/>
  <c r="AC431" i="23"/>
  <c r="AC454" i="23"/>
  <c r="AC681" i="23"/>
  <c r="AC1001" i="23"/>
  <c r="AC1420" i="23"/>
  <c r="AC234" i="23"/>
  <c r="AC677" i="23"/>
  <c r="AC889" i="23"/>
  <c r="AC1065" i="23"/>
  <c r="AC1341" i="23"/>
  <c r="AC1286" i="23"/>
  <c r="AC47" i="23"/>
  <c r="AC207" i="23"/>
  <c r="AC535" i="23"/>
  <c r="AC649" i="23"/>
  <c r="AC1049" i="23"/>
  <c r="AC1250" i="23"/>
  <c r="AC23" i="23"/>
  <c r="AC231" i="23"/>
  <c r="AC433" i="23"/>
  <c r="AC566" i="23"/>
  <c r="AC973" i="23"/>
  <c r="AC1381" i="23"/>
  <c r="AC73" i="23"/>
  <c r="AC214" i="23"/>
  <c r="AC422" i="23"/>
  <c r="AC571" i="23"/>
  <c r="AC814" i="23"/>
  <c r="AC882" i="23"/>
  <c r="AC112" i="23"/>
  <c r="AC332" i="23"/>
  <c r="AC607" i="23"/>
  <c r="AC929" i="23"/>
  <c r="AC1159" i="23"/>
  <c r="AC1302" i="23"/>
  <c r="AC129" i="23"/>
  <c r="AC257" i="23"/>
  <c r="AC536" i="23"/>
  <c r="AC596" i="23"/>
  <c r="AC898" i="23"/>
  <c r="AC1070" i="23"/>
  <c r="AC1200" i="23"/>
  <c r="AC79" i="23"/>
  <c r="AC165" i="23"/>
  <c r="AC337" i="23"/>
  <c r="AC701" i="23"/>
  <c r="AC842" i="23"/>
  <c r="AC981" i="23"/>
  <c r="AC1274" i="23"/>
  <c r="AC71" i="23"/>
  <c r="AC224" i="23"/>
  <c r="AC301" i="23"/>
  <c r="AC531" i="23"/>
  <c r="AC673" i="23"/>
  <c r="AC979" i="23"/>
  <c r="AC1061" i="23"/>
  <c r="AC1163" i="23"/>
  <c r="AC249" i="23"/>
  <c r="AC746" i="23"/>
  <c r="AC906" i="23"/>
  <c r="AC1013" i="23"/>
  <c r="AC1339" i="23"/>
  <c r="AC1203" i="23"/>
  <c r="AC117" i="23"/>
  <c r="AC253" i="23"/>
  <c r="AC544" i="23"/>
  <c r="AC665" i="23"/>
  <c r="AC1017" i="23"/>
  <c r="AC1327" i="23"/>
  <c r="AC63" i="23"/>
  <c r="AC250" i="23"/>
  <c r="AC439" i="23"/>
  <c r="AC527" i="23"/>
  <c r="AC786" i="23"/>
  <c r="AC1033" i="23"/>
  <c r="AC1413" i="23"/>
  <c r="AC77" i="23"/>
  <c r="AC230" i="23"/>
  <c r="AC283" i="23"/>
  <c r="AC604" i="23"/>
  <c r="AC913" i="23"/>
  <c r="AC1349" i="23"/>
  <c r="AC121" i="23"/>
  <c r="AC331" i="23"/>
  <c r="AC645" i="23"/>
  <c r="AC930" i="23"/>
  <c r="AC1066" i="23"/>
  <c r="AC1333" i="23"/>
  <c r="AC184" i="23"/>
  <c r="AC334" i="23"/>
  <c r="AC465" i="23"/>
  <c r="AC641" i="23"/>
  <c r="AC874" i="23"/>
  <c r="AC1101" i="23"/>
  <c r="AC1192" i="23"/>
  <c r="AC76" i="23"/>
  <c r="AC149" i="23"/>
  <c r="AC446" i="23"/>
  <c r="AC705" i="23"/>
  <c r="AC835" i="23"/>
  <c r="AC1069" i="23"/>
  <c r="AC1219" i="23"/>
  <c r="AC42" i="23"/>
  <c r="AC190" i="23"/>
  <c r="AC477" i="23"/>
  <c r="AC590" i="23"/>
  <c r="AC738" i="23"/>
  <c r="AC939" i="23"/>
  <c r="AC989" i="23"/>
  <c r="AC1372" i="23"/>
  <c r="AC325" i="23"/>
  <c r="AC921" i="23"/>
  <c r="AC1029" i="23"/>
  <c r="AC1309" i="23"/>
  <c r="AC1187" i="23"/>
  <c r="AC97" i="23"/>
  <c r="AC330" i="23"/>
  <c r="AC525" i="23"/>
  <c r="AC727" i="23"/>
  <c r="AC1053" i="23"/>
  <c r="AC1313" i="23"/>
  <c r="AC88" i="23"/>
  <c r="AC141" i="23"/>
  <c r="AC503" i="23"/>
  <c r="AC689" i="23"/>
  <c r="AC744" i="23"/>
  <c r="AC1078" i="23"/>
  <c r="AC1246" i="23"/>
  <c r="AC96" i="23"/>
  <c r="AC255" i="23"/>
  <c r="AC495" i="23"/>
  <c r="AC612" i="23"/>
  <c r="AC873" i="23"/>
  <c r="AC1139" i="23"/>
  <c r="AC69" i="23"/>
  <c r="AC105" i="23"/>
  <c r="AC293" i="23"/>
  <c r="AC679" i="23"/>
  <c r="AC953" i="23"/>
  <c r="AC1233" i="23"/>
  <c r="AC39" i="23"/>
  <c r="AC216" i="23"/>
  <c r="AC317" i="23"/>
  <c r="AC449" i="23"/>
  <c r="AC637" i="23"/>
  <c r="AC1025" i="23"/>
  <c r="AC1087" i="23"/>
  <c r="AC37" i="23"/>
  <c r="AC53" i="23"/>
  <c r="AC239" i="23"/>
  <c r="AC471" i="23"/>
  <c r="AC695" i="23"/>
  <c r="AC919" i="23"/>
  <c r="AC1073" i="23"/>
  <c r="AC1317" i="23"/>
  <c r="AC101" i="23"/>
  <c r="AC228" i="23"/>
  <c r="AC509" i="23"/>
  <c r="AC572" i="23"/>
  <c r="AC758" i="23"/>
  <c r="AC945" i="23"/>
  <c r="AC1062" i="23"/>
  <c r="AC1380" i="23"/>
  <c r="AC1326" i="23"/>
  <c r="AC342" i="23"/>
  <c r="AC764" i="23"/>
  <c r="AC963" i="23"/>
  <c r="AC1147" i="23"/>
  <c r="AC1373" i="23"/>
  <c r="AC1229" i="23"/>
  <c r="AC91" i="23"/>
  <c r="AC285" i="23"/>
  <c r="AC556" i="23"/>
  <c r="AC750" i="23"/>
  <c r="AC1089" i="23"/>
  <c r="AC1195" i="23"/>
  <c r="AC89" i="23"/>
  <c r="AC271" i="23"/>
  <c r="AC497" i="23"/>
  <c r="AC685" i="23"/>
  <c r="AC772" i="23"/>
  <c r="AC1191" i="23"/>
  <c r="AC1278" i="23"/>
  <c r="AC143" i="23"/>
  <c r="AC229" i="23"/>
  <c r="AC463" i="23"/>
  <c r="AC517" i="23"/>
  <c r="AC903" i="23"/>
  <c r="AC1199" i="23"/>
  <c r="AC49" i="23"/>
  <c r="AC78" i="23"/>
  <c r="AC329" i="23"/>
  <c r="AC858" i="23"/>
  <c r="AC957" i="23"/>
  <c r="AC1207" i="23"/>
  <c r="AC65" i="23"/>
  <c r="AC167" i="23"/>
  <c r="AC485" i="23"/>
  <c r="AC565" i="23"/>
  <c r="AC633" i="23"/>
  <c r="AC1005" i="23"/>
  <c r="AC1119" i="23"/>
  <c r="AC45" i="23"/>
  <c r="AC113" i="23"/>
  <c r="AC263" i="23"/>
  <c r="AC494" i="23"/>
  <c r="AC932" i="23"/>
  <c r="AC1143" i="23"/>
  <c r="AC1365" i="23"/>
  <c r="AC85" i="23"/>
  <c r="AC248" i="23"/>
  <c r="AC291" i="23"/>
  <c r="AC552" i="23"/>
  <c r="AC823" i="23"/>
  <c r="AC1131" i="23"/>
  <c r="AC1388" i="23"/>
  <c r="AC1338" i="23"/>
  <c r="AC534" i="23"/>
  <c r="AC795" i="23"/>
  <c r="AC971" i="23"/>
  <c r="AC1175" i="23"/>
  <c r="AC1405" i="23"/>
  <c r="AC22" i="23"/>
  <c r="AC469" i="23"/>
  <c r="AC625" i="23"/>
  <c r="AC754" i="23"/>
  <c r="AC1093" i="23"/>
  <c r="AC1345" i="23"/>
  <c r="AC99" i="23"/>
  <c r="AC222" i="23"/>
  <c r="AC468" i="23"/>
  <c r="AC697" i="23"/>
  <c r="AC742" i="23"/>
  <c r="AC1211" i="23"/>
  <c r="AC1325" i="23"/>
  <c r="AC157" i="23"/>
  <c r="AC236" i="23"/>
  <c r="AC511" i="23"/>
  <c r="AC617" i="23"/>
  <c r="AC926" i="23"/>
  <c r="AC1115" i="23"/>
  <c r="AC46" i="23"/>
  <c r="AC240" i="23"/>
  <c r="AC323" i="23"/>
  <c r="AC832" i="23"/>
  <c r="AC841" i="23"/>
  <c r="AC1290" i="23"/>
  <c r="AC68" i="23"/>
  <c r="AC199" i="23"/>
  <c r="AC299" i="23"/>
  <c r="AC605" i="23"/>
  <c r="AC760" i="23"/>
  <c r="AC1021" i="23"/>
  <c r="AC15" i="23"/>
  <c r="AC107" i="23"/>
  <c r="AC175" i="23"/>
  <c r="AC481" i="23"/>
  <c r="AC787" i="23"/>
  <c r="AC866" i="23"/>
  <c r="AC1167" i="23"/>
  <c r="AC1397" i="23"/>
  <c r="AC93" i="23"/>
  <c r="AC447" i="23"/>
  <c r="AC569" i="23"/>
  <c r="AC803" i="23"/>
  <c r="AC881" i="23"/>
  <c r="AC1179" i="23"/>
  <c r="AC1396" i="23"/>
  <c r="AC50" i="23"/>
  <c r="AC584" i="23"/>
  <c r="AC804" i="23"/>
  <c r="AC949" i="23"/>
  <c r="AC1237" i="23"/>
  <c r="AC38" i="23"/>
  <c r="AC200" i="23"/>
  <c r="AC501" i="23"/>
  <c r="AC657" i="23"/>
  <c r="AC796" i="23"/>
  <c r="AC1151" i="23"/>
  <c r="AC13" i="23"/>
  <c r="AC118" i="23"/>
  <c r="AC309" i="23"/>
  <c r="AC580" i="23"/>
  <c r="AC734" i="23"/>
  <c r="AC722" i="23"/>
  <c r="AC1135" i="23"/>
  <c r="AC1337" i="23"/>
  <c r="AC171" i="23"/>
  <c r="AC461" i="23"/>
  <c r="AC441" i="23"/>
  <c r="AC718" i="23"/>
  <c r="AC878" i="23"/>
  <c r="AC1123" i="23"/>
  <c r="AC103" i="23"/>
  <c r="AC256" i="23"/>
  <c r="AC307" i="23"/>
  <c r="AC890" i="23"/>
  <c r="AC1077" i="23"/>
  <c r="AC1389" i="23"/>
  <c r="AC119" i="23"/>
  <c r="AC215" i="23"/>
  <c r="AC532" i="23"/>
  <c r="AC500" i="23"/>
  <c r="AC693" i="23"/>
  <c r="AC1037" i="23"/>
  <c r="AC1321" i="23"/>
  <c r="AC51" i="23"/>
  <c r="AC173" i="23"/>
  <c r="AC232" i="23"/>
  <c r="AC597" i="23"/>
  <c r="AC743" i="23"/>
  <c r="AC938" i="23"/>
  <c r="AC1086" i="23"/>
  <c r="AC151" i="23"/>
  <c r="AC340" i="23"/>
  <c r="AC537" i="23"/>
  <c r="AC560" i="23"/>
  <c r="AC914" i="23"/>
  <c r="AC1171" i="23"/>
  <c r="AC1404" i="23"/>
  <c r="AC61" i="23"/>
  <c r="AC669" i="23"/>
  <c r="AC828" i="23"/>
  <c r="AC993" i="23"/>
  <c r="AC1105" i="23"/>
  <c r="AC1230" i="23"/>
  <c r="AC70" i="23"/>
  <c r="AC31" i="23"/>
  <c r="AC339" i="23"/>
  <c r="AC709" i="23"/>
  <c r="AC827" i="23"/>
  <c r="AC1183" i="23"/>
  <c r="AC30" i="23"/>
  <c r="AC259" i="23"/>
  <c r="AC588" i="23"/>
  <c r="AC730" i="23"/>
  <c r="AC1009" i="23"/>
  <c r="AC1242" i="23"/>
  <c r="C6" i="32"/>
  <c r="C6" i="22" l="1"/>
  <c r="C6" i="23"/>
  <c r="C6" i="24"/>
</calcChain>
</file>

<file path=xl/sharedStrings.xml><?xml version="1.0" encoding="utf-8"?>
<sst xmlns="http://schemas.openxmlformats.org/spreadsheetml/2006/main" count="17925" uniqueCount="1593">
  <si>
    <t>REMOVABLE BOLLARD</t>
  </si>
  <si>
    <t>STREET BENCH</t>
  </si>
  <si>
    <t>SUBTOTAL</t>
  </si>
  <si>
    <t>TOTAL</t>
  </si>
  <si>
    <t>The following is information that can be incorporated into the P&amp;C Memo</t>
  </si>
  <si>
    <t>P&amp;C Memo: Public Works estimates the low base bid will be</t>
  </si>
  <si>
    <t>BID NUMBER</t>
  </si>
  <si>
    <t>BID NAME</t>
  </si>
  <si>
    <t>BASE BID SECTION</t>
  </si>
  <si>
    <t>U O M</t>
  </si>
  <si>
    <t>APPROX QTY</t>
  </si>
  <si>
    <t>$</t>
  </si>
  <si>
    <t>TOTAL BASE BID AMOUNT:  $_______________________________________</t>
  </si>
  <si>
    <t>TEMPORARY STRIPING</t>
  </si>
  <si>
    <t>REFLECTIVE WHITE MEDIAN PAINT</t>
  </si>
  <si>
    <t>REFLECTIVE YELLOW MEDIAN PAINT</t>
  </si>
  <si>
    <t>ADJUST WATER METER BOX</t>
  </si>
  <si>
    <t>REFLECTIVE RAISED PAVEMENT MARKERS</t>
  </si>
  <si>
    <t>DUST CONTROL</t>
  </si>
  <si>
    <t>NPDES DISCHARGE PERMIT</t>
  </si>
  <si>
    <t>AC</t>
  </si>
  <si>
    <t>200 AMP SERVICE PEDESTAL</t>
  </si>
  <si>
    <t>CONTRACTOR #1</t>
  </si>
  <si>
    <t>CONTRACTOR #2</t>
  </si>
  <si>
    <t>CONTRACTOR #3</t>
  </si>
  <si>
    <t>CONTRACTOR #4</t>
  </si>
  <si>
    <t>CONTRACTOR #5</t>
  </si>
  <si>
    <t>CONTRACTOR #6</t>
  </si>
  <si>
    <t>CONTRACTOR #7</t>
  </si>
  <si>
    <t>CONTRACTOR #8</t>
  </si>
  <si>
    <t>CONTRACTOR #9</t>
  </si>
  <si>
    <t>CONTRACTOR #10</t>
  </si>
  <si>
    <t>ENGINEER'S ESTIMATE</t>
  </si>
  <si>
    <t>Engineer's Estimate:</t>
  </si>
  <si>
    <t>BALANCED BID EVALUATION BASED ON</t>
  </si>
  <si>
    <t>CONCRETE BRIDGE DECK</t>
  </si>
  <si>
    <t>ITEM NO.</t>
  </si>
  <si>
    <t>UNIT PRICE</t>
  </si>
  <si>
    <t>EXTENDED PRICE</t>
  </si>
  <si>
    <t>Responsive Bidder</t>
  </si>
  <si>
    <t>Total Base Bid Amount</t>
  </si>
  <si>
    <t>LS</t>
  </si>
  <si>
    <t>EA</t>
  </si>
  <si>
    <t>LF</t>
  </si>
  <si>
    <t>CY</t>
  </si>
  <si>
    <t>SY</t>
  </si>
  <si>
    <t>SF</t>
  </si>
  <si>
    <t>FA</t>
  </si>
  <si>
    <t>DAY</t>
  </si>
  <si>
    <t>Median Price</t>
  </si>
  <si>
    <t>Higher</t>
  </si>
  <si>
    <t>Lower</t>
  </si>
  <si>
    <t>Unit Price</t>
  </si>
  <si>
    <t>Extended Price</t>
  </si>
  <si>
    <t>Percentage of Contract</t>
  </si>
  <si>
    <t>ITEM DESCRIPTION</t>
  </si>
  <si>
    <t>Construction Note</t>
  </si>
  <si>
    <t>Sheet No.</t>
  </si>
  <si>
    <t>Quantity</t>
  </si>
  <si>
    <t>UOM</t>
  </si>
  <si>
    <t>MOBILIZATION AND DEMOBILIZATION</t>
  </si>
  <si>
    <t>CLEARING AND GRUBBING</t>
  </si>
  <si>
    <t>TYPE 4 STORM DRAIN MANHOLE</t>
  </si>
  <si>
    <t>OVER EXCAVATION AND BACKFILL</t>
  </si>
  <si>
    <t>PERMANENT PATCH</t>
  </si>
  <si>
    <t>LANDSCAPE RESTORATION</t>
  </si>
  <si>
    <t>IRRIGATION SYSTEM MODIFICATION</t>
  </si>
  <si>
    <t>REMOVE AND REPLACE IRRIGATION SYSTEM</t>
  </si>
  <si>
    <t>DRIP IRRIGATION SYSTEM</t>
  </si>
  <si>
    <t>DEWATERING</t>
  </si>
  <si>
    <t>BIAXIAL GEOGRID BASE REINFORCEMENT</t>
  </si>
  <si>
    <t>GEOTEXTILE SEPARATION FABRIC</t>
  </si>
  <si>
    <t>ASPHALT PATCH</t>
  </si>
  <si>
    <t>SLURRY SEAL</t>
  </si>
  <si>
    <t>PRECAST BUMPER BLOCK</t>
  </si>
  <si>
    <t>DETECTABLE TACTILE WARNING STRIPS</t>
  </si>
  <si>
    <t>TYPE A CURB</t>
  </si>
  <si>
    <t>TYPE L CURB AND GUTTER</t>
  </si>
  <si>
    <t>CONCRETE CROSS GUTTER</t>
  </si>
  <si>
    <t>PEDESTRIAN RAIL</t>
  </si>
  <si>
    <t>POST AND CABLE FENCE</t>
  </si>
  <si>
    <t>CONSTRUCTION SURVEYING</t>
  </si>
  <si>
    <t>200 AMP SERVICE PEDESTAL AND FOUNDATION</t>
  </si>
  <si>
    <t>TRAFFIC CONTROL AND MAINTENANCE</t>
  </si>
  <si>
    <t>19-INCH RACK MOUNTED FIBER OPTIC CARD CAGE</t>
  </si>
  <si>
    <t>19-INCH RACK MOUNTED VIDEO OPTICAL CARD CAGE</t>
  </si>
  <si>
    <t>RACK MOUNTED VIDEO OPTICAL TRANSCEIVERS WITH CABLE</t>
  </si>
  <si>
    <t>FIELD-HARDENED ETHERNET SWITCH</t>
  </si>
  <si>
    <t>VIDEO ENCODER</t>
  </si>
  <si>
    <t>VIDEO DECODER</t>
  </si>
  <si>
    <t>DIVERSION OF SEWAGE FLOW</t>
  </si>
  <si>
    <t>FUNDING SOURCE</t>
  </si>
  <si>
    <t>Approx. Quantity</t>
  </si>
  <si>
    <t>Source Cost</t>
  </si>
  <si>
    <t>ADDITIVE ALTERNATE BID SECTION</t>
  </si>
  <si>
    <t>TOTAL ADDITIVE ALTERNATE BID AMOUNT:  $_______________________________________</t>
  </si>
  <si>
    <t>ADDITIVE ALTERNATE NUMBER 1</t>
  </si>
  <si>
    <t>Low Bid vs. Ave (%)</t>
  </si>
  <si>
    <t>Low Bid vs. Eng. Est. (%)</t>
  </si>
  <si>
    <t>Average vs. Eng. Est. (%)</t>
  </si>
  <si>
    <t>Average of All Bidders</t>
  </si>
  <si>
    <t>Low Bid / Median (%)</t>
  </si>
  <si>
    <t>PERCENTAGE (Unit Price)</t>
  </si>
  <si>
    <t>MEDIAN (Unit Price)</t>
  </si>
  <si>
    <t>PUBLIC OUTREACH PROGRAM</t>
  </si>
  <si>
    <t>OWNER INITIATED TIME EXTENSION AMOUNT IN ADDITION TO ALLOWANCE</t>
  </si>
  <si>
    <t>Comments</t>
  </si>
  <si>
    <t>TRAINING</t>
  </si>
  <si>
    <t>HR</t>
  </si>
  <si>
    <t>Subtotal</t>
  </si>
  <si>
    <t>(fill in #)</t>
  </si>
  <si>
    <t>Match</t>
  </si>
  <si>
    <t>CHECK</t>
  </si>
  <si>
    <t>Cost</t>
  </si>
  <si>
    <t>5% Cost</t>
  </si>
  <si>
    <t>100% Cost</t>
  </si>
  <si>
    <t>Eligible for NDOT Funding</t>
  </si>
  <si>
    <t>WU ####</t>
  </si>
  <si>
    <t>(Fill in #)</t>
  </si>
  <si>
    <t>QTY</t>
  </si>
  <si>
    <t>(X)</t>
  </si>
  <si>
    <t>COST</t>
  </si>
  <si>
    <t>CLV Funds (TYPE)</t>
  </si>
  <si>
    <t>Appx QTY</t>
  </si>
  <si>
    <t>5% Appx QTY</t>
  </si>
  <si>
    <t>95% Cost</t>
  </si>
  <si>
    <t>95% QTY</t>
  </si>
  <si>
    <t>ONLY IF</t>
  </si>
  <si>
    <t>APPLICABLE</t>
  </si>
  <si>
    <t>NDOT Cooperative Agreement PR XXX-XX-XXX</t>
  </si>
  <si>
    <t>NOTE:</t>
  </si>
  <si>
    <t>Used only if required, otherwise can be deleted or hidden</t>
  </si>
  <si>
    <t>P&amp;C Memo: Monetary low range for the advertised bid package is (10% under)</t>
  </si>
  <si>
    <t>P&amp;C Memo: Monetary high range for the advertised bid package is (10% over)</t>
  </si>
  <si>
    <t>ALLOW</t>
  </si>
  <si>
    <t>CONTRACTOR QUALITY CONTROL</t>
  </si>
  <si>
    <t>MONTHLY PROGRESS SCHEDULE</t>
  </si>
  <si>
    <t>OWNER INITIATED TIME EXTENSION ALLOWANCE</t>
  </si>
  <si>
    <t>REMOVE PLANTMIX BITUMINOUS SURFACE</t>
  </si>
  <si>
    <t>REMOVE AND REPLACE PLANTMIX BITUMINOUS PAVEMENT</t>
  </si>
  <si>
    <t>REMOVE PLANTMIX BITUMINOUS PAVEMENT BY COLD MILLING METHOD, (0.5 INCH)</t>
  </si>
  <si>
    <t>REMOVE PLANTMIX BITUMINOUS PAVEMENT BY COLD MILLING METHOD (0.75 INCH)</t>
  </si>
  <si>
    <t>REMOVE PLANTMIX BITUMINOUS PAVEMENT BY COLD MILLING METHOD  (1.0 INCH)</t>
  </si>
  <si>
    <t>REMOVE PLANTMIX BITUMINOUS PAVEMENT BY COLD MILLING METHOD (1.5 INCH)</t>
  </si>
  <si>
    <t>REMOVE PLANTMIX BITUMINOUS PAVEMENT BY COLD MILLING METHOD (2.0 INCH)</t>
  </si>
  <si>
    <t>REMOVE PLANTMIX BITUMINOUS PAVEMENT BY COLD MILLING METHOD, WEDGE MILL</t>
  </si>
  <si>
    <t>REMOVE PLANTMIX BITUMINOUS PAVEMENT BY COLD MILLING METHOD, EDGE MILL</t>
  </si>
  <si>
    <t>REMOVE PLANTMIX BITUMINOUS PAVEMENT CURB</t>
  </si>
  <si>
    <t>REMOVE TEMPORARY ASPHALT CONCRETE SIDEWALK</t>
  </si>
  <si>
    <t>REMOVE BOLLARD</t>
  </si>
  <si>
    <t>REMOVE AND SALVAGE BOLLARD</t>
  </si>
  <si>
    <t>REMOVE AND RELOCATE BOLLARD</t>
  </si>
  <si>
    <t>REMOVE MAILBOX</t>
  </si>
  <si>
    <t>REMOVE AND SALVAGE MAILBOX</t>
  </si>
  <si>
    <t>REMOVE AND RELOCATE MAILBOX</t>
  </si>
  <si>
    <t>REMOVE PARKING METER</t>
  </si>
  <si>
    <t>REMOVE AND SALVAGE PARKING METER</t>
  </si>
  <si>
    <t>REMOVE AND RELOCATE PARKING METER</t>
  </si>
  <si>
    <t>REMOVE CONCRETE PAVEMENT</t>
  </si>
  <si>
    <t>REMOVE CONCRETE BUS TURNOUT</t>
  </si>
  <si>
    <t>REMOVE CONCRETE SIDEWALK</t>
  </si>
  <si>
    <t>REMOVE CONCRETE SIDEWALK ROOF DRAIN</t>
  </si>
  <si>
    <t>REMOVE CONCRETE SIDEWALK UNDERDRAIN</t>
  </si>
  <si>
    <t>REMOVE CONCRETE SIDEWALK AND SIDEWALK RAMP</t>
  </si>
  <si>
    <t>REMOVE CONCRETE SIDEWALK RAMP</t>
  </si>
  <si>
    <t>REMOVE CONCRETE CURB AND GUTTER</t>
  </si>
  <si>
    <t>REMOVE CONCRETE CURB</t>
  </si>
  <si>
    <t>REMOVE CONCRETE CROSS GUTTER</t>
  </si>
  <si>
    <t>REMOVE CONCRETE CUT OFF WALL</t>
  </si>
  <si>
    <t>REMOVE CONCRETE DRIVEWAY</t>
  </si>
  <si>
    <t>REMOVE CONCRETE PATH</t>
  </si>
  <si>
    <t>REMOVE MEDIAN ISLAND</t>
  </si>
  <si>
    <t>REMOVE CONCRETE SLAB</t>
  </si>
  <si>
    <t>REMOVE CONCRETE SLOPE PAVEMENT</t>
  </si>
  <si>
    <t>REMOVE FENCING</t>
  </si>
  <si>
    <t>REMOVE AND SALAGE FENCING</t>
  </si>
  <si>
    <t>REMOVE AND RELOCATE FENCING</t>
  </si>
  <si>
    <t>REMOVE CHAIN LINK FENCE</t>
  </si>
  <si>
    <t>REMOVE AND SALVAGE CHAIN LINK FENCE</t>
  </si>
  <si>
    <t>REMOVE AND RELOCATE CHAIN LINK FENCE</t>
  </si>
  <si>
    <t>REMOVE CONCRETE MASONRY UNIT (CMU) FENCE</t>
  </si>
  <si>
    <t>REMOVE AND SALVAGE CONCRETE MASONRY UNIT (CMU) FENCE</t>
  </si>
  <si>
    <t>REMOVE AND RELOCATE CONCRETE MASONRY UNIT (CMU) FENCE</t>
  </si>
  <si>
    <t>REMOVE FENCE POST</t>
  </si>
  <si>
    <t>REMOVE AND SALVAGE FENCE POST</t>
  </si>
  <si>
    <t>REMOVE AND RELOCATE FENCE POST</t>
  </si>
  <si>
    <t>REMOVE WROUGHT IRON FENCE</t>
  </si>
  <si>
    <t>REMOVE AND RELOCATE WROUGHT IRON FENCE</t>
  </si>
  <si>
    <t>REMOVE AND SALVAGE WROUGHT IRON FENCE</t>
  </si>
  <si>
    <t>REMOVE GATE</t>
  </si>
  <si>
    <t>REMOVE AND SALVAGE GATE</t>
  </si>
  <si>
    <t>REMOVE AND RELOCATE GATE</t>
  </si>
  <si>
    <t>REMOVE STONE WALL</t>
  </si>
  <si>
    <t>REMOVE DROP INLET</t>
  </si>
  <si>
    <t>REMOVE CULVERT PIPE</t>
  </si>
  <si>
    <t>REMOVE GABION BASKET</t>
  </si>
  <si>
    <t>REMOVE AND SALVAGE GABION BASKET</t>
  </si>
  <si>
    <t>REMOVE AND RELOCATE GABION BASKET</t>
  </si>
  <si>
    <t>REMOVE RIPRAP</t>
  </si>
  <si>
    <t>REMOVE AND SALVAGE RIPRAP</t>
  </si>
  <si>
    <t>REMOVE AND RELOCATE RIPRAP</t>
  </si>
  <si>
    <t>REMOVE MANHOLE</t>
  </si>
  <si>
    <t>REMOVE PORTION OF REINFORCED CONCRETE BOX (RCB)</t>
  </si>
  <si>
    <t>REMOVE REINFORCED CONCRETE BOX (RCB) CULVERT</t>
  </si>
  <si>
    <t>REMOVE REINFORCED CONCRETE BOX (RCB) PLUG</t>
  </si>
  <si>
    <t>REMOVE REINFORCED CONCRETE BOX (RCB) STORM DRAIN</t>
  </si>
  <si>
    <t>REMOVE REINFORCED CONCRETE BOX (RCB) STRUCTURE</t>
  </si>
  <si>
    <t>REMOVE PORTION OF REINFORCED CONCRETE PIPE (RCP)</t>
  </si>
  <si>
    <t>REMOVE  REINFORCED CONCRETE PIPE (RCP) CULVERT</t>
  </si>
  <si>
    <t>REMOVE  REINFORCED CONCRETE PIPE (RCP) PLUG</t>
  </si>
  <si>
    <t>REMOVE  REINFORCED CONCRETE PIPE (RCP) STORM DRAIN</t>
  </si>
  <si>
    <t>ABANDON  REINFORCED CONCRETE PIPE (RCP) STORM DRAIN</t>
  </si>
  <si>
    <t>MORTAR AND SEAL  REINFORCED CONCRETE PIPE (RCP) STORM DRAIN</t>
  </si>
  <si>
    <t>REMOVE STORM DRAIN MANHOLE</t>
  </si>
  <si>
    <t>ABANDON STORM DRAIN MANHOLE</t>
  </si>
  <si>
    <t>REMOVE  REINFORCED CONCRETE JUNCTION STRUCTURE</t>
  </si>
  <si>
    <t>REMOVE HEADWALL</t>
  </si>
  <si>
    <t>REMOVE RETAINING WALL</t>
  </si>
  <si>
    <t>REMOVE AND SALVAGE RETAINING WALL</t>
  </si>
  <si>
    <t>REMOVE AND REPLACE RETAINING WALL</t>
  </si>
  <si>
    <t>REMOVE SANITARY SEWER</t>
  </si>
  <si>
    <t>ABANDON SANITARY SEWER</t>
  </si>
  <si>
    <t>MORTAR AND SEAL  SANITARY SEWER MAIN CONNECTION</t>
  </si>
  <si>
    <t>REMOVE SANITARY SEWER MANHOLE</t>
  </si>
  <si>
    <t>ABANDON SANITARY SEWER MANHOLE</t>
  </si>
  <si>
    <t>REMOVE WATER MAIN</t>
  </si>
  <si>
    <t>ABANDON WATER MAIN</t>
  </si>
  <si>
    <t>REMOVE WATER LATERAL</t>
  </si>
  <si>
    <t>ABANDON WATER LATERAL</t>
  </si>
  <si>
    <t>REMOVE WATER VALVE</t>
  </si>
  <si>
    <t>ABANDON WATER VALVE</t>
  </si>
  <si>
    <t>REMOVE ASBESTOS-CEMENT WATER PIPE</t>
  </si>
  <si>
    <t>ABANDON ASBESTOS-CEMENT WATER PIPE</t>
  </si>
  <si>
    <t>REMOVE WATER METER BOX</t>
  </si>
  <si>
    <t>REMOVE WATER METER</t>
  </si>
  <si>
    <t>REMOVE IRRIGATION VALVE</t>
  </si>
  <si>
    <t>REMOVE AND SALVAGE IRRIGATION VALVE</t>
  </si>
  <si>
    <t>REMOVE AND RELOCATE IRRIGATION VALVE</t>
  </si>
  <si>
    <t>REMOVE TREES</t>
  </si>
  <si>
    <t>REMOVE BUSHES</t>
  </si>
  <si>
    <t>REMOVE SHRUBS</t>
  </si>
  <si>
    <t>REMOVE LANDSCAPE ROCK</t>
  </si>
  <si>
    <t>REMOVE PAVING STONES</t>
  </si>
  <si>
    <t>REMOVE PLANTER BOX</t>
  </si>
  <si>
    <t>REMOVE PAVEMENT MARKINGS</t>
  </si>
  <si>
    <t>REMOVE RAISED PAVEMENT MARKERS</t>
  </si>
  <si>
    <t>REMOVE GUARDRAIL</t>
  </si>
  <si>
    <t>REMOVE AND RELOCATE GUARDRAIL</t>
  </si>
  <si>
    <t>REMOVE AND SALVAGE GUARDRAIL</t>
  </si>
  <si>
    <t>REMOVE SIGN</t>
  </si>
  <si>
    <t>REMOVE AND SALVAGE SIGN</t>
  </si>
  <si>
    <t>REMOVE AND RELOCATE SIGN</t>
  </si>
  <si>
    <t>REMOVE SPECIALTY SIGN</t>
  </si>
  <si>
    <t>REMOVE AND SALVAGE SPECIALTY SIGN</t>
  </si>
  <si>
    <t>REMOVE AND RELOCATE  SPECIALTY SIGN</t>
  </si>
  <si>
    <t>REMOVE SIGN AND POST</t>
  </si>
  <si>
    <t>REMOVE AND SALVAGE SIGN AND POST</t>
  </si>
  <si>
    <t>REMOVE AND RELOCATE SIGN AND POST</t>
  </si>
  <si>
    <t>REMOVE PEDESTRIAN CROSSING SIGN</t>
  </si>
  <si>
    <t>REMOVE AND SALVAGE PEDESTRIAN CROSSING SIGN</t>
  </si>
  <si>
    <t>REMOVE AND RELOCATE PEDESTRIAN CROSSING SIGN</t>
  </si>
  <si>
    <t>REMOVE COMMERCIAL SIGN</t>
  </si>
  <si>
    <t>REMOVE AND SALVAGE COMMERCIAL SIGN</t>
  </si>
  <si>
    <t>REMOVE AND RELOCATE COMMERCIAL SIGN</t>
  </si>
  <si>
    <t>REMOVE TRAFFIC SIGNAL LIGHT CONDUIT</t>
  </si>
  <si>
    <t>REMOVE STREETLIGHT CONDUIT</t>
  </si>
  <si>
    <t>REMOVE UTILITY CONDUIT</t>
  </si>
  <si>
    <t>REMOVE UTILITY VAULT</t>
  </si>
  <si>
    <t>REMOVE PULLBOX</t>
  </si>
  <si>
    <t>REMOVE TRAFFIC SIGNAL PULLBOX</t>
  </si>
  <si>
    <t>REMOVE STREETLIGHT</t>
  </si>
  <si>
    <t>REMOVE AND SALVAGE STREETLIGHT</t>
  </si>
  <si>
    <t>REMOVE AND RELOCATE STREETLIGHT</t>
  </si>
  <si>
    <t>REMOVE TRAFFIC SIGNAL ASSEMBLY</t>
  </si>
  <si>
    <t>REMOVE AND SALVAGE TRAFFIC SIGNAL ASSEMBLY</t>
  </si>
  <si>
    <t>REMOVE AND RELOCATE TRAFFIC SIGNAL ASSEMBLY</t>
  </si>
  <si>
    <t>DRAINAGE EXCAVATION</t>
  </si>
  <si>
    <t>ROADWAY EXCAVATION</t>
  </si>
  <si>
    <t>ROADWAY EMBANKMENT</t>
  </si>
  <si>
    <t>EXCAVATION OF NON-HAZARDOUS CONTAMINATED MATERIAL</t>
  </si>
  <si>
    <t>REMOVAL OF RESOURCE CONSERVATION AND RECOVERY ACT (RCRA) HAZARDOUS MATERIAL</t>
  </si>
  <si>
    <t>OVER EXCAVATION</t>
  </si>
  <si>
    <t>TRAIL EXCAVATION</t>
  </si>
  <si>
    <t>REGRADE AND COMPACT EXISTING SHOULDER</t>
  </si>
  <si>
    <t>SWALE REGRADE IN SHOULDER</t>
  </si>
  <si>
    <t>REMOVE AND DISPOSE EXISTING SOIL</t>
  </si>
  <si>
    <t>SCARIFY AND RECOMPACT</t>
  </si>
  <si>
    <t>GEOFOAM</t>
  </si>
  <si>
    <t>GEOTEXTILE (CLASS 2)</t>
  </si>
  <si>
    <t>STRUCTURE EXCAVATION</t>
  </si>
  <si>
    <t>STRUCTURE EXCAVATION (SPECIAL)</t>
  </si>
  <si>
    <t>GRANULAR BACKFILL</t>
  </si>
  <si>
    <t>TRENCH OVER EXCAVATION AND COMPACTED IMPORT AGGREGATE BEDDING</t>
  </si>
  <si>
    <t>NON CONTAMINATED SOIL EXCAVATION AND DISPOSAL</t>
  </si>
  <si>
    <t>CONTAMINATED SOIL EXCAVATION AND DISPOSAL</t>
  </si>
  <si>
    <t>TRENCH SHORING</t>
  </si>
  <si>
    <t>24 INCH BOX TREE</t>
  </si>
  <si>
    <t>36 INCH BOX TREE</t>
  </si>
  <si>
    <t>48 INCH BOX TREE</t>
  </si>
  <si>
    <t>PALM TREE</t>
  </si>
  <si>
    <t>CALIFORNIA DATE PALM</t>
  </si>
  <si>
    <t>CANARY ISLAND PALM</t>
  </si>
  <si>
    <t>REMOVE AND RELOCATE TREE</t>
  </si>
  <si>
    <t>REMOVE AND RELOCATE PALM TREE</t>
  </si>
  <si>
    <t>5 GALLON SHRUB</t>
  </si>
  <si>
    <t>15 GALLON SHRUB</t>
  </si>
  <si>
    <t>2 FOOT LANDSCAPE BOULDER</t>
  </si>
  <si>
    <t>3 FOOT LANDSCAPE BOULDER</t>
  </si>
  <si>
    <t>4 FOOT LANDSCAPE BOULDER</t>
  </si>
  <si>
    <t>DECORATIVE ROCK</t>
  </si>
  <si>
    <t>DECOMPOSED GRANITE</t>
  </si>
  <si>
    <t>DECOMPOSED GRANITE (0.375 INCH AT 2 INCH DEPTH)</t>
  </si>
  <si>
    <t>DECOMPOSED GRANITE (2 TO 4 INCH AT 5 INCH DEPTH)</t>
  </si>
  <si>
    <t>6 INCH DECOMPOSED GRANITE SEPARATING ROCK LINE</t>
  </si>
  <si>
    <t>10 FOOT DECOMPOSED GRANITE TRAIL</t>
  </si>
  <si>
    <t>4 INCH RIVER ROCK</t>
  </si>
  <si>
    <t>6 INCH RIVER ROCK</t>
  </si>
  <si>
    <t>ROCK MULCH</t>
  </si>
  <si>
    <t>ROCK MULCH 4 TO 6 INCHES</t>
  </si>
  <si>
    <t>1 INCH DIAMETER LANDSCAPE ROCK</t>
  </si>
  <si>
    <t>100% WASHED CONCRETE SAND</t>
  </si>
  <si>
    <t>LANDSCAPE REMOVAL AND REPLACEMENT</t>
  </si>
  <si>
    <t>LANDSCAPE EXCAVATION</t>
  </si>
  <si>
    <t>LANDSCAPE MODIFICATION</t>
  </si>
  <si>
    <t>12 MONTH MAINTENANCE SERVICE</t>
  </si>
  <si>
    <t>PLANTING SOIL BACKFILL</t>
  </si>
  <si>
    <t>PRE EMERGENT HERBICIDE</t>
  </si>
  <si>
    <t>ROOT BARRIER</t>
  </si>
  <si>
    <t>ROOT GUARD</t>
  </si>
  <si>
    <t>NATIVE PLANT</t>
  </si>
  <si>
    <t>NATIVE REVEGETATION</t>
  </si>
  <si>
    <t>COLOR RESTORATION</t>
  </si>
  <si>
    <t>INSTALL IRRIGATION SYSTEM</t>
  </si>
  <si>
    <t>MODIFY IRRIGATION SYSTEM</t>
  </si>
  <si>
    <t>IRRIGATION LINE (0.75 INCH)</t>
  </si>
  <si>
    <t>IRRIGATION LINE (1 INCH)</t>
  </si>
  <si>
    <t>PVC SLEEVE (2 INCH)</t>
  </si>
  <si>
    <t>EMITTERS</t>
  </si>
  <si>
    <t>DROP VALVE (0.375)</t>
  </si>
  <si>
    <t>VALVE (1 INCH)</t>
  </si>
  <si>
    <t>QUICK COUPLING VALVE</t>
  </si>
  <si>
    <t>FIELD TRANSMITTER</t>
  </si>
  <si>
    <t>IRRIGATION CONTROLLER</t>
  </si>
  <si>
    <t>ONE YEAR MAINTENANCE OF MEDIAN ELEMENTS</t>
  </si>
  <si>
    <t>IRRIGATION LINE (1.5 INCH)</t>
  </si>
  <si>
    <t>PVC SLEEVE (3 INCH)</t>
  </si>
  <si>
    <t>ENGINEERED SOIL MIX</t>
  </si>
  <si>
    <t>FILTER FABRIC</t>
  </si>
  <si>
    <t>CONTAMINATED GROUNDWATER PERMITTING ALLOWANCE</t>
  </si>
  <si>
    <t>CONTAMINATED GROUNDER PUMPING ALLOWANCE</t>
  </si>
  <si>
    <t>1 INCH FINE AGGREGATE (SAND)</t>
  </si>
  <si>
    <t>2 INCH PLANTMIX BITUMINOUS SURFACE</t>
  </si>
  <si>
    <t>3 INCH PLANTMIX BITUMINOUS SURFACE</t>
  </si>
  <si>
    <t>4 INCH PLANTMIX BITUMINOUS SURFACE</t>
  </si>
  <si>
    <t>5 INCH PLANTMIX BITUMINOUS SURFACE</t>
  </si>
  <si>
    <t>6 INCH PLANTMIX BITUMINOUS SURFACE</t>
  </si>
  <si>
    <t>7 INCH PLANTMIX BITUMINOUS SURFACE</t>
  </si>
  <si>
    <t>8.5 INCH PLANTMIX BITUMINOUS SURFACE</t>
  </si>
  <si>
    <t>11 INCH PLANTMIX BITUMINOUS SURFACE</t>
  </si>
  <si>
    <t>2 INCH HOT MIX PATCH</t>
  </si>
  <si>
    <t>ASPHALT PATH</t>
  </si>
  <si>
    <t>0.5 INCH PLANTMIX BITUMINOUS OPEN GRADE SURFACE (WET)</t>
  </si>
  <si>
    <t>0.75 INCH PLANTMIX BITUMINOUS OPEN GRADE SURFACE</t>
  </si>
  <si>
    <t>1 INCH PLANTMIX BITUMINOUS OPEN GRADE SURFACE</t>
  </si>
  <si>
    <t>PLANTMIX RECYCLED BITUMINOUS PAVEMENT</t>
  </si>
  <si>
    <t>CUTBACK ASPHALT</t>
  </si>
  <si>
    <t>PRIME COAT</t>
  </si>
  <si>
    <t>PORTLAND CEMENT CONCRETE PAVEMENT (10 INCH)</t>
  </si>
  <si>
    <t>PORTLAND CEMENT CONCRETE PATH (6 INCH)</t>
  </si>
  <si>
    <t>SLURRY SEAL (TYPE 1)</t>
  </si>
  <si>
    <t>SLURRY SEAL (TYPE 2)</t>
  </si>
  <si>
    <t>SLURRY SEAL (TYPE 3)</t>
  </si>
  <si>
    <t>UTACS BONDED WITH A PMM, S1 GRADATION (0.75 INCH)</t>
  </si>
  <si>
    <t>UTACS BONDED WITH A PMM, S2 GRADATION (0.75 INCH)</t>
  </si>
  <si>
    <t>UTACS BONDED WITH A PMM, S3 GRADATION (0.75 INCH)</t>
  </si>
  <si>
    <t>UTACS BONDED WITH A PMM, S1 GRADATION (1.0 INCH)</t>
  </si>
  <si>
    <t>UTACS BONDED WITH A PMM, S2 GRADATION (1.0 INCH)</t>
  </si>
  <si>
    <t>UTACS BONDED WITH A PMM, S3 GRADATION (1.0 INCH)</t>
  </si>
  <si>
    <t>UTACS Bonded with a PMM, S1 Gradation</t>
  </si>
  <si>
    <t>UTACS Bonded with a PMM, S2 Gradation</t>
  </si>
  <si>
    <t>UTACS Bonded with a PMM, S3 Gradation</t>
  </si>
  <si>
    <t>Concrete Barrier Rail Type A</t>
  </si>
  <si>
    <t>CONCRETE BRIDGE ADBUTMENT</t>
  </si>
  <si>
    <t>CONCRETE BRIDGE WINGWALLS</t>
  </si>
  <si>
    <t>END CAP FOR REINFORCED CONCRETE BOX (RCB)</t>
  </si>
  <si>
    <t>PLUG, BRICK AND MORTAR FOR REINFORCED CONCRETE BOX (RCB)</t>
  </si>
  <si>
    <t>PLUG, BRICK AND MORTAR OR PRECAST CONCRETE (18 INCH RCP)</t>
  </si>
  <si>
    <t>PLUG, BRICK AND MORTAR OR PRECAST CONCRETE (24 INCH RCP)</t>
  </si>
  <si>
    <t>PLUG, BRICK AND MORTAR OR PRECAST CONCRETE (36 INCH RCP)</t>
  </si>
  <si>
    <t>CONCRETE PIER CAP</t>
  </si>
  <si>
    <t>REINFORCED CONCRETE CHANNEL</t>
  </si>
  <si>
    <t>REINFORCED CONCRETE CHANNEL (ADD DIMENSION)</t>
  </si>
  <si>
    <t>REINFORCED CONCRETE TRAPEZOIDAL CHANNEL</t>
  </si>
  <si>
    <t>REINFORCED CONCRETE TRAPEZOIDAL CHANNEL (ADD DIMENSION)</t>
  </si>
  <si>
    <t>REINFORCED CONCRETE SWALE</t>
  </si>
  <si>
    <t>CONCRETE CLOSURE PANEL</t>
  </si>
  <si>
    <t>CONCRETE COLLAR</t>
  </si>
  <si>
    <t>CONCRETE COLUMN</t>
  </si>
  <si>
    <t>CONFLUENCE STRUCTURE</t>
  </si>
  <si>
    <t>CONCRETE TRANSITION STRUCTURE</t>
  </si>
  <si>
    <t>CONCRETE JUNCTION STRUCTURE</t>
  </si>
  <si>
    <t>CAST IN PLACE RAMP</t>
  </si>
  <si>
    <t>CONCRETE RESTROOM FACILITY</t>
  </si>
  <si>
    <t>REINFORCING STEEL</t>
  </si>
  <si>
    <t>REINFORCING STEEL - DEDUCTION</t>
  </si>
  <si>
    <t>BOLLARD</t>
  </si>
  <si>
    <t>BOLLARD, REMOVABLE</t>
  </si>
  <si>
    <t>METAL RAILING</t>
  </si>
  <si>
    <t>SALVAGE RETAINING WALL RAIL</t>
  </si>
  <si>
    <t>MODIFY PARKING CANOPY</t>
  </si>
  <si>
    <t>STRUCTURAL STEEL</t>
  </si>
  <si>
    <t>STEEL SHADE STRUCUTRE</t>
  </si>
  <si>
    <t>TRIANGULAR KIOSK</t>
  </si>
  <si>
    <t>DIAMETER CIDH PILE (48 INCH)</t>
  </si>
  <si>
    <t>DIAMETER CIDH PILE (72 INCH)</t>
  </si>
  <si>
    <t>CMU RETAINING WALL</t>
  </si>
  <si>
    <t>CMU RETAINING WALL (16 INCH)</t>
  </si>
  <si>
    <t>CMU RETAINING WALL (24 INCH)</t>
  </si>
  <si>
    <t>CMU RETAINING WALL (42 INCH)</t>
  </si>
  <si>
    <t>CMU RETAINING WALL (72 INCH)</t>
  </si>
  <si>
    <t>CMU SCREEN WALL</t>
  </si>
  <si>
    <t>DECORATIVE EMU WALL</t>
  </si>
  <si>
    <t>REMOVE AND REPLACE RETAINING FLOODWALL</t>
  </si>
  <si>
    <t>PREFABRICATED STEEL PEDESTRIAN BRIDGE</t>
  </si>
  <si>
    <t>STORM DRAIN CHECK VALVE (18 INCH)</t>
  </si>
  <si>
    <t>STORM DRAIN CHECK VALVE (30 INCH)</t>
  </si>
  <si>
    <t>STORM DRAIN CHECK VALVE (36 INCH)</t>
  </si>
  <si>
    <t>REINFORCED CONCRETE COLLAR (EACH)</t>
  </si>
  <si>
    <t>14 INCH X 23 INCH HORIZONTAL ELLIPTICAL REINFORCED CONCRETE PIPE (RCP) (CLASS III)</t>
  </si>
  <si>
    <t>14 INCH X 23 INCH HORIZONTAL ELLIPTICAL REINFORCED CONCRETE PIPE (RCP) (CLASS IV)</t>
  </si>
  <si>
    <t>14 INCH X 23 INCH HORIZONTAL ELLIPTICAL REINFORCED CONCRETE PIPE (RCP) (CLASS V)</t>
  </si>
  <si>
    <t>19 INCH X 30 INCH HORIZONTAL ELLIPTICAL REINFORCED CONCRETE PIPE (RCP) (CLASS III)</t>
  </si>
  <si>
    <t>19 INCH X 30 INCH HORIZONTAL ELLIPTICAL REINFORCED CONCRETE PIPE (RCP) (CLASS IV)</t>
  </si>
  <si>
    <t>19 INCH X 30 INCH HORIZONTAL ELLIPTICAL REINFORCED CONCRETE PIPE (RCP) (CLASS V)</t>
  </si>
  <si>
    <t>22 INCH X 34 INCH HORIZONTAL ELLIPTICAL REINFORCED CONCRETE PIPE (RCP) (CLASS III)</t>
  </si>
  <si>
    <t>22 INCH X 34 INCH HORIZONTAL ELLIPTICAL REINFORCED CONCRETE PIPE (RCP) (CLASS IV)</t>
  </si>
  <si>
    <t>22 INCH X 34 INCH HORIZONTAL ELLIPTICAL REINFORCED CONCRETE PIPE (RCP) (CLASS V)</t>
  </si>
  <si>
    <t>24 INCH X 38 INCH HORIZONTAL ELLIPTICAL REINFORCED CONCRETE PIPE (RCP) (CLASS III)</t>
  </si>
  <si>
    <t>24 INCH X 38 INCH HORIZONTAL ELLIPTICAL REINFORCED CONCRETE PIPE (RCP) (CLASS IV)</t>
  </si>
  <si>
    <t>24 INCH X 38 INCH HORIZONTAL ELLIPTICAL REINFORCED CONCRETE PIPE (RCP) (CLASS V)</t>
  </si>
  <si>
    <t>27 INCH X 42 INCH HORIZONTAL ELLIPTICAL REINFORCED CONCRETE PIPE (RCP) (CLASS III)</t>
  </si>
  <si>
    <t>27 INCH X 42 INCH HORIZONTAL ELLIPTICAL REINFORCED CONCRETE PIPE (RCP) (CLASS IV)</t>
  </si>
  <si>
    <t>27 INCH X 42 INCH HORIZONTAL ELLIPTICAL REINFORCED CONCRETE PIPE (RCP) (CLASS V)</t>
  </si>
  <si>
    <t>29 INCH X 45 INCH HORIZONTAL ELLIPTICAL REINFORCED CONCRETE PIPE (RCP) (CLASS III)</t>
  </si>
  <si>
    <t>29 INCH X 45 INCH HORIZONTAL ELLIPTICAL REINFORCED CONCRETE PIPE (RCP) (CLASS IV)</t>
  </si>
  <si>
    <t>29 INCH X 45 INCH HORIZONTAL ELLIPTICAL REINFORCED CONCRETE PIPE (RCP) (CLASS V)</t>
  </si>
  <si>
    <t>32 INCH X 49 INCH HORIZONTAL ELLIPTICAL REINFORCED CONCRETE PIPE (RCP) (CLASS III)</t>
  </si>
  <si>
    <t>32 INCH X 49 INCH HORIZONTAL ELLIPTICAL REINFORCED CONCRETE PIPE (RCP) (CLASS IV)</t>
  </si>
  <si>
    <t>32 INCH X 49 INCH HORIZONTAL ELLIPTICAL REINFORCED CONCRETE PIPE (RCP) (CLASS V)</t>
  </si>
  <si>
    <t>34 INCH X 53 INCH HORIZONTAL ELLIPTICAL REINFORCED CONCRETE PIPE (RCP) (CLASS III)</t>
  </si>
  <si>
    <t>34 INCH X 53 INCH HORIZONTAL ELLIPTICAL REINFORCED CONCRETE PIPE (RCP) (CLASS IV)</t>
  </si>
  <si>
    <t>34 INCH X 53 INCH HORIZONTAL ELLIPTICAL REINFORCED CONCRETE PIPE (RCP) (CLASS V)</t>
  </si>
  <si>
    <t>38 INCH X 60 INCH HORIZONTAL ELLIPTICAL REINFORCED CONCRETE PIPE (RCP) (CLASS III)</t>
  </si>
  <si>
    <t>38 INCH X 60 INCH HORIZONTAL ELLIPTICAL REINFORCED CONCRETE PIPE (RCP) (CLASS IV)</t>
  </si>
  <si>
    <t>38 INCH X 60 INCH HORIZONTAL ELLIPTICAL REINFORCED CONCRETE PIPE (RCP) (CLASS V)</t>
  </si>
  <si>
    <t>43 INCH X 68 INCH HORIZONTAL ELLIPTICAL REINFORCED CONCRETE PIPE (RCP) (CLASS III)</t>
  </si>
  <si>
    <t>43 INCH X 68 INCH HORIZONTAL ELLIPTICAL REINFORCED CONCRETE PIPE (RCP) (CLASS IV)</t>
  </si>
  <si>
    <t>43 INCH X 68 INCH HORIZONTAL ELLIPTICAL REINFORCED CONCRETE PIPE (RCP) (CLASS V)</t>
  </si>
  <si>
    <t>48 INCH X 76 INCH HORIZONTAL ELLIPTICAL REINFORCED CONCRETE PIPE (RCP) (CLASS III)</t>
  </si>
  <si>
    <t>48 INCH X 76 INCH HORIZONTAL ELLIPTICAL REINFORCED CONCRETE PIPE (RCP) (CLASS IV)</t>
  </si>
  <si>
    <t>48 INCH X 76 INCH HORIZONTAL ELLIPTICAL REINFORCED CONCRETE PIPE (RCP) (CLASS V)</t>
  </si>
  <si>
    <t>53 INCH X 83 INCH HORIZONTAL ELLIPTICAL REINFORCED CONCRETE PIPE (RCP) (CLASS III)</t>
  </si>
  <si>
    <t>53 INCH X 83 INCH HORIZONTAL ELLIPTICAL REINFORCED CONCRETE PIPE (RCP) (CLASS IV)</t>
  </si>
  <si>
    <t>53 INCH X 83 INCH HORIZONTAL ELLIPTICAL REINFORCED CONCRETE PIPE (RCP) (CLASS V)</t>
  </si>
  <si>
    <t>58 INCH X 91 INCH HORIZONTAL ELLIPTICAL REINFORCED CONCRETE PIPE (RCP) (CLASS III)</t>
  </si>
  <si>
    <t>58 INCH X 91 INCH HORIZONTAL ELLIPTICAL REINFORCED CONCRETE PIPE (RCP) (CLASS IV)</t>
  </si>
  <si>
    <t>58 INCH X 91 INCH HORIZONTAL ELLIPTICAL REINFORCED CONCRETE PIPE (RCP) (CLASS V)</t>
  </si>
  <si>
    <t>63 INCH X 98 INCH HORIZONTAL ELLIPTICAL REINFORCED CONCRETE PIPE (RCP) (CLASS III)</t>
  </si>
  <si>
    <t>63 INCH X 98 INCH HORIZONTAL ELLIPTICAL REINFORCED CONCRETE PIPE (RCP) (CLASS IV)</t>
  </si>
  <si>
    <t>63 INCH X 98 INCH HORIZONTAL ELLIPTICAL REINFORCED CONCRETE PIPE (RCP) (CLASS V)</t>
  </si>
  <si>
    <t>68 INCH X 106 INCH HORIZONTAL ELLIPTICAL REINFORCED CONCRETE PIPE (RCP) (CLASS III)</t>
  </si>
  <si>
    <t>68 INCH X 106 INCH HORIZONTAL ELLIPTICAL REINFORCED CONCRETE PIPE (RCP) (CLASS IV)</t>
  </si>
  <si>
    <t>68 INCH X 106 INCH HORIZONTAL ELLIPTICAL REINFORCED CONCRETE PIPE (RCP) (CLASS V)</t>
  </si>
  <si>
    <t>72 INCH X 113 INCH HORIZONTAL ELLIPTICAL REINFORCED CONCRETE PIPE (RCP) (CLASS III)</t>
  </si>
  <si>
    <t>72 INCH X 113 INCH HORIZONTAL ELLIPTICAL REINFORCED CONCRETE PIPE (RCP) (CLASS IV)</t>
  </si>
  <si>
    <t>72 INCH X 113 INCH HORIZONTAL ELLIPTICAL REINFORCED CONCRETE PIPE (RCP) (CLASS V)</t>
  </si>
  <si>
    <t>77 INCH X 121 INCH HORIZONTAL ELLIPTICAL REINFORCED CONCRETE PIPE (RCP) (CLASS III)</t>
  </si>
  <si>
    <t>77 INCH X 121 INCH HORIZONTAL ELLIPTICAL REINFORCED CONCRETE PIPE (RCP) (CLASS IV)</t>
  </si>
  <si>
    <t>77 INCH X 121 INCH HORIZONTAL ELLIPTICAL REINFORCED CONCRETE PIPE (RCP) (CLASS V)</t>
  </si>
  <si>
    <t>82 INCH X 128 INCH HORIZONTAL ELLIPTICAL REINFORCED CONCRETE PIPE (RCP) (CLASS III)</t>
  </si>
  <si>
    <t>82 INCH X 128 INCH HORIZONTAL ELLIPTICAL REINFORCED CONCRETE PIPE (RCP) (CLASS IV)</t>
  </si>
  <si>
    <t>82 INCH X 128 INCH HORIZONTAL ELLIPTICAL REINFORCED CONCRETE PIPE (RCP) (CLASS V)</t>
  </si>
  <si>
    <t>87 INCH X 136 INCH HORIZONTAL ELLIPTICAL REINFORCED CONCRETE PIPE (RCP) (CLASS III)</t>
  </si>
  <si>
    <t>87 INCH X 136 INCH HORIZONTAL ELLIPTICAL REINFORCED CONCRETE PIPE (RCP) (CLASS IV)</t>
  </si>
  <si>
    <t>87 INCH X 136 INCH HORIZONTAL ELLIPTICAL REINFORCED CONCRETE PIPE (RCP) (CLASS V)</t>
  </si>
  <si>
    <t>92 INCH X 143 INCH HORIZONTAL ELLIPTICAL REINFORCED CONCRETE PIPE (RCP) (CLASS III)</t>
  </si>
  <si>
    <t>92 INCH X 143 INCH HORIZONTAL ELLIPTICAL REINFORCED CONCRETE PIPE (RCP) (CLASS IV)</t>
  </si>
  <si>
    <t>92 INCH X 143 INCH HORIZONTAL ELLIPTICAL REINFORCED CONCRETE PIPE (RCP) (CLASS V)</t>
  </si>
  <si>
    <t>97 INCH X 151 INCH HORIZONTAL ELLIPTICAL REINFORCED CONCRETE PIPE (RCP) (CLASS III)</t>
  </si>
  <si>
    <t>97 INCH X 151 INCH HORIZONTAL ELLIPTICAL REINFORCED CONCRETE PIPE (RCP) (CLASS IV)</t>
  </si>
  <si>
    <t>97 INCH X 151 INCH HORIZONTAL ELLIPTICAL REINFORCED CONCRETE PIPE (RCP) (CLASS V)</t>
  </si>
  <si>
    <t>106 INCH X 166 INCH HORIZONTAL ELLIPTICAL REINFORCED CONCRETE PIPE (RCP) (CLASS III)</t>
  </si>
  <si>
    <t>106 INCH X 166 INCH HORIZONTAL ELLIPTICAL REINFORCED CONCRETE PIPE (RCP) (CLASS IV)</t>
  </si>
  <si>
    <t>106 INCH X 166 INCH HORIZONTAL ELLIPTICAL REINFORCED CONCRETE PIPE (RCP) (CLASS V)</t>
  </si>
  <si>
    <t>116 INCH X 180 INCH HORIZONTAL ELLIPTICAL REINFORCED CONCRETE PIPE (RCP) (CLASS III)</t>
  </si>
  <si>
    <t>116 INCH X 180 INCH HORIZONTAL ELLIPTICAL REINFORCED CONCRETE PIPE (RCP) (CLASS IV)</t>
  </si>
  <si>
    <t>116 INCH X 180 INCH HORIZONTAL ELLIPTICAL REINFORCED CONCRETE PIPE (RCP) (CLASS V)</t>
  </si>
  <si>
    <t>12 INCH REINFORCED CONCRETE PIPE (CLASS III)</t>
  </si>
  <si>
    <t>12 INCH REINFORCED CONCRETE PIPE (CLASS IV)</t>
  </si>
  <si>
    <t>12 INCH REINFORCED CONCRETE PIPE (CLASS V)</t>
  </si>
  <si>
    <t>15 INCH REINFORCED CONCRETE PIPE (CLASS III)</t>
  </si>
  <si>
    <t>15 INCH REINFORCED CONCRETE PIPE (CLASS IV)</t>
  </si>
  <si>
    <t>15 INCH REINFORCED CONCRETE PIPE (CLASS V)</t>
  </si>
  <si>
    <t>18 INCH REINFORCED CONCRETE PIPE (CLASS III)</t>
  </si>
  <si>
    <t>18 INCH REINFORCED CONCRETE PIPE (CLASS IV)</t>
  </si>
  <si>
    <t>18 INCH REINFORCED CONCRETE PIPE (CLASS V)</t>
  </si>
  <si>
    <t>21 INCH REINFORCED CONCRETE PIPE (CLASS III)</t>
  </si>
  <si>
    <t>21 INCH REINFORCED CONCRETE PIPE (CLASS IV)</t>
  </si>
  <si>
    <t>21 INCH REINFORCED CONCRETE PIPE (CLASS V)</t>
  </si>
  <si>
    <t>24 INCH REINFORCED CONCRETE PIPE (CLASS III)</t>
  </si>
  <si>
    <t>24 INCH REINFORCED CONCRETE PIPE (CLASS IV)</t>
  </si>
  <si>
    <t>24 INCH REINFORCED CONCRETE PIPE (CLASS V)</t>
  </si>
  <si>
    <t>30 INCH REINFORCED CONCRETE PIPE (CLASS III)</t>
  </si>
  <si>
    <t>30 INCH REINFORCED CONCRETE PIPE (CLASS IV)</t>
  </si>
  <si>
    <t>30 INCH REINFORCED CONCRETE PIPE (CLASS V)</t>
  </si>
  <si>
    <t>36 INCH REINFORCED CONCRETE PIPE (CLASS III)</t>
  </si>
  <si>
    <t>36 INCH REINFORCED CONCRETE PIPE (CLASS IV)</t>
  </si>
  <si>
    <t>36 INCH REINFORCED CONCRETE PIPE (CLASS V)</t>
  </si>
  <si>
    <t>38 INCH REINFORCED CONCRETE PIPE (CLASS III)</t>
  </si>
  <si>
    <t>38 INCH REINFORCED CONCRETE PIPE (CLASS IV)</t>
  </si>
  <si>
    <t>38 INCH REINFORCED CONCRETE PIPE (CLASS V)</t>
  </si>
  <si>
    <t>42 INCH REINFORCED CONCRETE PIPE (CLASS III)</t>
  </si>
  <si>
    <t>42 INCH REINFORCED CONCRETE PIPE (CLASS IV)</t>
  </si>
  <si>
    <t>42 INCH REINFORCED CONCRETE PIPE (CLASS V)</t>
  </si>
  <si>
    <t>45 INCH REINFORCED CONCRETE PIPE (CLASS III)</t>
  </si>
  <si>
    <t>45 INCH REINFORCED CONCRETE PIPE (CLASS IV)</t>
  </si>
  <si>
    <t>45 INCH REINFORCED CONCRETE PIPE (CLASS V)</t>
  </si>
  <si>
    <t>48 INCH REINFORCED CONCRETE PIPE (CLASS III)</t>
  </si>
  <si>
    <t>48 INCH REINFORCED CONCRETE PIPE (CLASS IV)</t>
  </si>
  <si>
    <t>48 INCH REINFORCED CONCRETE PIPE (CLASS V)</t>
  </si>
  <si>
    <t>53 INCH REINFORCED CONCRETE PIPE (CLASS III)</t>
  </si>
  <si>
    <t>53 INCH REINFORCED CONCRETE PIPE (CLASS IV)</t>
  </si>
  <si>
    <t>53 INCH REINFORCED CONCRETE PIPE (CLASS V)</t>
  </si>
  <si>
    <t>54 INCH REINFORCED CONCRETE PIPE (CLASS III)</t>
  </si>
  <si>
    <t>54 INCH REINFORCED CONCRETE PIPE (CLASS IV)</t>
  </si>
  <si>
    <t>54 INCH REINFORCED CONCRETE PIPE (CLASS V)</t>
  </si>
  <si>
    <t>60 INCH REINFORCED CONCRETE PIPE (CLASS III)</t>
  </si>
  <si>
    <t>60 INCH REINFORCED CONCRETE PIPE (CLASS IV)</t>
  </si>
  <si>
    <t>60 INCH REINFORCED CONCRETE PIPE (CLASS V)</t>
  </si>
  <si>
    <t>66 INCH REINFORCED CONCRETE PIPE (CLASS III)</t>
  </si>
  <si>
    <t>66 INCH REINFORCED CONCRETE PIPE (CLASS IV)</t>
  </si>
  <si>
    <t>66 INCH REINFORCED CONCRETE PIPE (CLASS V)</t>
  </si>
  <si>
    <t>72 INCH REINFORCED CONCRETE PIPE (CLASS III)</t>
  </si>
  <si>
    <t>72 INCH REINFORCED CONCRETE PIPE (CLASS IV)</t>
  </si>
  <si>
    <t>72 INCH REINFORCED CONCRETE PIPE (CLASS V)</t>
  </si>
  <si>
    <t>78 INCH REINFORCED CONCRETE PIPE (CLASS III)</t>
  </si>
  <si>
    <t>78 INCH REINFORCED CONCRETE PIPE (CLASS IV)</t>
  </si>
  <si>
    <t>78 INCH REINFORCED CONCRETE PIPE (CLASS V)</t>
  </si>
  <si>
    <t>84 INCH REINFORCED CONCRETE PIPE (CLASS III)</t>
  </si>
  <si>
    <t>84 INCH REINFORCED CONCRETE PIPE (CLASS IV)</t>
  </si>
  <si>
    <t>84 INCH REINFORCED CONCRETE PIPE (CLASS V)</t>
  </si>
  <si>
    <t>90 INCH REINFORCED CONCRETE PIPE (CLASS III)</t>
  </si>
  <si>
    <t>90 INCH REINFORCED CONCRETE PIPE (CLASS IV)</t>
  </si>
  <si>
    <t>90 INCH REINFORCED CONCRETE PIPE (CLASS V)</t>
  </si>
  <si>
    <t>96 INCH REINFORCED CONCRETE PIPE (CLASS III)</t>
  </si>
  <si>
    <t>96 INCH REINFORCED CONCRETE PIPE (CLASS IV)</t>
  </si>
  <si>
    <t>96 INCH REINFORCED CONCRETE PIPE (CLASS V)</t>
  </si>
  <si>
    <t>6 INCH PVC DRAIN PIPE</t>
  </si>
  <si>
    <t>12 INCH PVC SOLID WALL S46 PIPE</t>
  </si>
  <si>
    <t>24 INCH PLASTIC PIPE</t>
  </si>
  <si>
    <t>CASTING</t>
  </si>
  <si>
    <t>CONCRETE COLLAR (24 INCH)</t>
  </si>
  <si>
    <t>CONCRETE COLLAR (36 INCH)</t>
  </si>
  <si>
    <t>CONCRETE COLLAR (48 INCH)</t>
  </si>
  <si>
    <t>REINFORCED CONCRETE PIPE (RCP) CONNECTION TO EXISTING REINFORCED CONCRETE PIPE (RCP)</t>
  </si>
  <si>
    <t>PRECAST CURB INLET</t>
  </si>
  <si>
    <t>TYPE A DROP INLET</t>
  </si>
  <si>
    <t>TYPE B DROP INLET</t>
  </si>
  <si>
    <t>MODIFIED TYPE CD DROP INLET</t>
  </si>
  <si>
    <t>TYPE CM DROP INLET (17.5 FOOT)</t>
  </si>
  <si>
    <t>TYPE CM DROP INLET (20 FOOT)</t>
  </si>
  <si>
    <t>TYPE CM2 DROP INLET (7.5 FOOT)</t>
  </si>
  <si>
    <t>TYPE CM2 DROP INLET (30 FOOT)</t>
  </si>
  <si>
    <t>DM FOOT DROP INLET (9.5 TYPE)</t>
  </si>
  <si>
    <t>TYPE DM DROP INLET (10 FOOT)</t>
  </si>
  <si>
    <t>TYPE DM DROP INLET (12 FOOT)</t>
  </si>
  <si>
    <t>TYPE DM DROP INLET (12.5 FOOT)</t>
  </si>
  <si>
    <t>TYPE DM DROP INLET (17 FOOT)</t>
  </si>
  <si>
    <t>TYPE DM DROP INLET (17.5 FOOT)</t>
  </si>
  <si>
    <t>TYPE DM DROP INLET (20 FOOT)</t>
  </si>
  <si>
    <t>TYPE DM DROP INLET (22 FOOT)</t>
  </si>
  <si>
    <t>TYPE DM2 DROP INLET (2.5 FOOT)</t>
  </si>
  <si>
    <t>TYPE DM2 DROP INLET (5 FOOT)</t>
  </si>
  <si>
    <t>TYPE DM2 DROP INLET (7.5 FOOT)</t>
  </si>
  <si>
    <t>TYPE DM2 DROP INLET (10 FOOT)</t>
  </si>
  <si>
    <t>TYPE DM2 DROP INLET (15 FOOT)</t>
  </si>
  <si>
    <t>MODIFIED TYPE DM2 DROP INLET (16.5 FOOT)</t>
  </si>
  <si>
    <t>TYPE DM2 DROP INLET (20 FOOT)</t>
  </si>
  <si>
    <t>(NDOT) TYPE 2 DROP INLET WITH CONCRETE APRON</t>
  </si>
  <si>
    <t>(NDOT) TYPE 2B DROP INLET (2 FOOT)</t>
  </si>
  <si>
    <t>(NDOT) TYPE 2B DROP INLET WITH CONCRETE APRON</t>
  </si>
  <si>
    <t>(NDOT) TYPE 8 DROP INLET</t>
  </si>
  <si>
    <t>(NDOT) TYPE 11 DROP INLET</t>
  </si>
  <si>
    <t>2.5 FOOT X 15 FOOT SPECIAL DROP INLET WITH CONCRETE APRON</t>
  </si>
  <si>
    <t>3 FOOT X 14 FOOT SPECIAL DROP INLET WITH CONCRETE APRON</t>
  </si>
  <si>
    <t>5 FOOT X 5 FOOT PRECAST DROP INLET</t>
  </si>
  <si>
    <t>6 FOOT DROP INLET</t>
  </si>
  <si>
    <t>6 FOOT SPECIAL DROP INLET</t>
  </si>
  <si>
    <t>9 FOOT DROP INLET</t>
  </si>
  <si>
    <t>20 INCH X 48 INCH DROP INLET</t>
  </si>
  <si>
    <t>STORM DRAIN MANHOLE (30 INCH)</t>
  </si>
  <si>
    <t>ACCESS MANHOLE WITH STEPS (36 INCH)</t>
  </si>
  <si>
    <t>TYPE 1 MANHOLE RISER WITH 30 INCH RING AND COLLAR (48 INCH)</t>
  </si>
  <si>
    <t>TYPE 1 STORM DRAIN MANHOLE (48 INCH)</t>
  </si>
  <si>
    <t>TYPE 1A STORM DRAIN MANHOLE (48 INCH)</t>
  </si>
  <si>
    <t>TYPE 2 STORM DRAIN MANHOLE (48 INCH)</t>
  </si>
  <si>
    <t>ACCESS MANHOLE WITH STEPS (48 INCH)</t>
  </si>
  <si>
    <t>MANHOLE RISER FOR REINFORCED CONCRETE BOX (RCB) (48 INCH)</t>
  </si>
  <si>
    <t>TYPE 1 STORM DRAIN MANHOLE (60 INCH)</t>
  </si>
  <si>
    <t>TYPE 1A STORM DRAIN MANHOLE (60 INCH)</t>
  </si>
  <si>
    <t>TYPE 2 STORM DRAIN MANHOLE (60 INCH)</t>
  </si>
  <si>
    <t>TYPE 3 STORM DRAIN MANHOLE (60 INCH)</t>
  </si>
  <si>
    <t>TYPE 3A STORM DRAIN MANHOLE (60 INCH)</t>
  </si>
  <si>
    <t>TYPE 4 STORM DRAIN MANHOLE (60 INCH)</t>
  </si>
  <si>
    <t>TYPE 1 MANHOLE</t>
  </si>
  <si>
    <t>TYPE 1 MANHOLE (MODIFIED)</t>
  </si>
  <si>
    <t>TYPE 2 STORM DRAIN MANHOLE</t>
  </si>
  <si>
    <t>TYPE 3 STORM DRAIN MANHOLE</t>
  </si>
  <si>
    <t>ADJUST EXISTING MANHOLE COVER TO FINISHED GRADE</t>
  </si>
  <si>
    <t>PRECAST MANHOLE TEE</t>
  </si>
  <si>
    <t>REINFORCED CONCRETE BOX (RCB) MANHOLE</t>
  </si>
  <si>
    <t>SHALLOW COVER FOR REINFORCED CONCRETE BOX (RCB) MANHOLE</t>
  </si>
  <si>
    <t>STORM DRAIN MANHOLE COVER</t>
  </si>
  <si>
    <t>24 INCH STORM DRAIN MANHOLE COVER</t>
  </si>
  <si>
    <t>REINFORCED CONCRETE BOX (RCB) PLUG</t>
  </si>
  <si>
    <t>STORM DRAIN PIPE PLUG</t>
  </si>
  <si>
    <t>ADJUST PULL BOX COVERS</t>
  </si>
  <si>
    <t>TRENCH DRAIN</t>
  </si>
  <si>
    <t>GEOTEXTILE</t>
  </si>
  <si>
    <t>GEOTEXTILE CLASS 1</t>
  </si>
  <si>
    <t>RIPRAP</t>
  </si>
  <si>
    <t>REPLACE SALVAGED RIPRAP</t>
  </si>
  <si>
    <t>RIPRAP (CLASS 300)</t>
  </si>
  <si>
    <t>RIPRAP (CLASS 550)</t>
  </si>
  <si>
    <t>RIPRAP BEDDING (CLASS 300)</t>
  </si>
  <si>
    <t>RIPRAP BEDDING (CLASS 550)</t>
  </si>
  <si>
    <t>PARTIALLY GROUTED RIPRAP</t>
  </si>
  <si>
    <t>6 INCH CONCRETE SLOPE PAVEMENT</t>
  </si>
  <si>
    <t>"L" TYPE CURB AND GUTTER (18 INCH)</t>
  </si>
  <si>
    <t>"R" TYPE CURB AND GUTTER</t>
  </si>
  <si>
    <t>ROLL CURB (30 INCH)</t>
  </si>
  <si>
    <t>"A" TYPE ISLAND CURB</t>
  </si>
  <si>
    <t>"L" TYPE  ISLAND CURB</t>
  </si>
  <si>
    <t>TACK ON ISLAND CURB</t>
  </si>
  <si>
    <t>NDOT CLASS A CONCRETE CURB (TYPE 2)</t>
  </si>
  <si>
    <t>NDOT CLASS A CURB AND GUTTER (TYPE 4)</t>
  </si>
  <si>
    <t>NDOT CLASS A CURB AND GUTTER (TYPE 5)</t>
  </si>
  <si>
    <t>CONCRETE MOW CURB</t>
  </si>
  <si>
    <t>CONCRETE PERIMETER CURB</t>
  </si>
  <si>
    <t>CONCRETE SIDEWALK (4 INCH)</t>
  </si>
  <si>
    <t>CONCRETE SIDEWALK (5 INCH)</t>
  </si>
  <si>
    <t>CONCRETE SIDEWALK (4 INCH STAMPED)</t>
  </si>
  <si>
    <t>CONCRETE SIDEWALK (5 INCH STAMPED)</t>
  </si>
  <si>
    <t>CONCRETE SIDEWALK (REINFORCED)</t>
  </si>
  <si>
    <t>DECORATIVE SIDEWALK PANEL</t>
  </si>
  <si>
    <t>CONCRETE SIDEWALK DRAIN</t>
  </si>
  <si>
    <t>SIDEWALK DRAIN</t>
  </si>
  <si>
    <t>SIDEWALK ROOF DRAIN</t>
  </si>
  <si>
    <t>SIDEWALK RAMP</t>
  </si>
  <si>
    <t>SIDEWALK RAMP (CASE 1)</t>
  </si>
  <si>
    <t>SIDEWALK RAMP (CASE 2)</t>
  </si>
  <si>
    <t>SIDEWALK RAMP (CASE 3)</t>
  </si>
  <si>
    <t>DETECTABLE WARNING PANEL</t>
  </si>
  <si>
    <t>CONCRETE CROSS GUTTER (6 FOOT)</t>
  </si>
  <si>
    <t>RESIDENTIAL DRIVEWAY</t>
  </si>
  <si>
    <t>ALLEY DRIVEWAY</t>
  </si>
  <si>
    <t>ALLEY DRIVEWAY, DEPRESSED</t>
  </si>
  <si>
    <t>ALLEY DRIVEWAY, DOWNTOWN CENTENNIAL</t>
  </si>
  <si>
    <t>COMMERCIAL DRIVEWAY</t>
  </si>
  <si>
    <t>DOWNTOWN CENTENNIAL CONCRETE COMMERCIAL DRIVEWAY</t>
  </si>
  <si>
    <t>DEPRESSED ALLEY DRIVEWAY</t>
  </si>
  <si>
    <t>DEPRESSED DRIVEWAY CURB</t>
  </si>
  <si>
    <t>COMMERCIAL/INDUSTRIAL DRIVEWAY (OPTION A)</t>
  </si>
  <si>
    <t>COMMERCIAL/INDUSTRIAL DRIVEWAY (OPTION B)</t>
  </si>
  <si>
    <t>CONCRETE APRON</t>
  </si>
  <si>
    <t>CONCRETE BUS TURNOUT</t>
  </si>
  <si>
    <t>CONCRETE BUS TURNOUT SHELTER PAD</t>
  </si>
  <si>
    <t>MEDIAN SURFACE</t>
  </si>
  <si>
    <t>MISCELLANEOUS CONCRETE</t>
  </si>
  <si>
    <t>CONCRETE PATHWAY/SURFACE</t>
  </si>
  <si>
    <t>CONCRETE TRAIL (6 INCH)</t>
  </si>
  <si>
    <t>BUMPER BLOCK</t>
  </si>
  <si>
    <t>PAINT FLOOD CONTROL CONCRETE VAULT</t>
  </si>
  <si>
    <t>PEDESTRIAN ACCESS GATE</t>
  </si>
  <si>
    <t>MOTORIZED VEHICLE ACCESS GATE</t>
  </si>
  <si>
    <t>PARKING LOT PEDESTRIAN ACCESS GATE</t>
  </si>
  <si>
    <t>POST AND CABLE FENCE (2 FOOT)</t>
  </si>
  <si>
    <t>POST AND CABLE FENCE (4.5 FOOT)</t>
  </si>
  <si>
    <t>CHAIN LINK FENCE (4 FOOT)</t>
  </si>
  <si>
    <t>CHAIN LINK FENCE (5 FOOT)</t>
  </si>
  <si>
    <t>CHAIN LINK FENCE (6 FOOT)</t>
  </si>
  <si>
    <t>EMERGENCY CRASH GATE</t>
  </si>
  <si>
    <t>RELOCATE FENCE</t>
  </si>
  <si>
    <t>MANWAY GATE (3 FOOT)</t>
  </si>
  <si>
    <t>METAL GATE</t>
  </si>
  <si>
    <t>PEDESTRIAN FENCE</t>
  </si>
  <si>
    <t>SWING GATE (5 FOOT)</t>
  </si>
  <si>
    <t>SWING GATE (12 FOOT)</t>
  </si>
  <si>
    <t>DOUBLE SWING CHAIN LINK GATE (16 FOOT)</t>
  </si>
  <si>
    <t>DOUBLE SWING CHAIN LINK GATE (20 FOOT)</t>
  </si>
  <si>
    <t>DOUBLE SWING CHAIN LINK GATE (22 FOOT)</t>
  </si>
  <si>
    <t>WROUGHT IRON FENCE (6 FOOT)</t>
  </si>
  <si>
    <t>WROUGHT IRON FENCE (10 FOOT)</t>
  </si>
  <si>
    <t>WROUGHT IRON ACCESS GATE (16 FOOT)</t>
  </si>
  <si>
    <t>WROUGHT IRON FENCE (CUSTOM)</t>
  </si>
  <si>
    <t>GALVANIZED GUARDRAIL</t>
  </si>
  <si>
    <t>GALVAINIZED GUARDRAIL (FLARED)</t>
  </si>
  <si>
    <t>GALVAINIZED GUARDRAIL (TRIPLE CORRUGATION)</t>
  </si>
  <si>
    <t>FLEXIBLE MARKER POST</t>
  </si>
  <si>
    <t>K71 SELF RE-ERECTING MARKER POST</t>
  </si>
  <si>
    <t>MARKER POST</t>
  </si>
  <si>
    <t>PERMANENT OBJECT MARKER</t>
  </si>
  <si>
    <t>GRAFFITI REMOVAL</t>
  </si>
  <si>
    <t>18 INCH STEEL CASING</t>
  </si>
  <si>
    <t>RELOCATE GROUND MOUNTED SIGN</t>
  </si>
  <si>
    <t>RELOCATE GROUND MOUNTED SIGN AND POST</t>
  </si>
  <si>
    <t>RELOCATE POLE MOUNTED SIGN</t>
  </si>
  <si>
    <t>4 INCH DASHED WHITE LINE (POLYUREA)</t>
  </si>
  <si>
    <t>4 INCH SOLID WHITE LINE (POLYUREA)</t>
  </si>
  <si>
    <t>6 INCH SOLID WHITE LINE (POLYUREA)</t>
  </si>
  <si>
    <t>ADJUST AVAR</t>
  </si>
  <si>
    <t>MANUAL BLOW OFF ASSEMBLY (2 INCH)</t>
  </si>
  <si>
    <t>LOW POINT BLOW OFF DRAIN ASSEMBLY (6 INCH)</t>
  </si>
  <si>
    <t>ADJUST BLOW OFF COVER TO GRADE</t>
  </si>
  <si>
    <t>ADJUST BLOW OFF AND ASSEMBLY</t>
  </si>
  <si>
    <t>ADJUST BLOW OFF AND RISER ASSEMBLY</t>
  </si>
  <si>
    <t>RELOCATE 2 INCH BLOW OFF</t>
  </si>
  <si>
    <t>INSTALL VEHICULAR PROTECTION BOLLARD</t>
  </si>
  <si>
    <t>STEEL CASING (16 INCH)</t>
  </si>
  <si>
    <t>STEEL CASING (20 INCH)</t>
  </si>
  <si>
    <t>STEEL CASING (24 INCH)</t>
  </si>
  <si>
    <t>JACK AND BORING</t>
  </si>
  <si>
    <t>JACK AND BORING INCLUDING STEEL CASING</t>
  </si>
  <si>
    <t>MISCELLANEOUS LVVWD REQUIRED FIELD ADJUSTMENT</t>
  </si>
  <si>
    <t>FIRE HYDRANT LATERAL (6 INCH)</t>
  </si>
  <si>
    <t>RELOCATE FIRE HYDRANT ASSEMBLY</t>
  </si>
  <si>
    <t>REMOVE AND REPLACE FIRE HYRANT CONCRETE PAD</t>
  </si>
  <si>
    <t>RELOCATE WATER SERVICE</t>
  </si>
  <si>
    <t>RELOCATE WATER SERVICE LATERAL</t>
  </si>
  <si>
    <t>SERVICE LATERAL (1 INCH)</t>
  </si>
  <si>
    <t>SERVICE LATERAL (2 INCH)</t>
  </si>
  <si>
    <t>45 DEGREE WATER MAIN MODIFICATION</t>
  </si>
  <si>
    <t>REPLACE WATER MAIN</t>
  </si>
  <si>
    <t>ADJUST WATER ACCESS MANHOLE COVER</t>
  </si>
  <si>
    <t>WATER METER (0.75 INCH)</t>
  </si>
  <si>
    <t>WATER METER (1 INCH)</t>
  </si>
  <si>
    <t>WATER METER AND METER BOX (1 INCH)</t>
  </si>
  <si>
    <t>ABANDON EXISTING WATER METER</t>
  </si>
  <si>
    <t>ADJUST RESIDENTIAL WATER METER</t>
  </si>
  <si>
    <t>ADJUST WATER METER</t>
  </si>
  <si>
    <t>RELOCATE WATER METER AND RPPA</t>
  </si>
  <si>
    <t>RELOCATE WATER METER VAULT</t>
  </si>
  <si>
    <t>REPLACE WATER METER BOX</t>
  </si>
  <si>
    <t>TIME RELATED OVERHEAD</t>
  </si>
  <si>
    <t>INSTALL CONCRETE PAD</t>
  </si>
  <si>
    <t>BRASS PIPE (1 INCH)</t>
  </si>
  <si>
    <t>COPPER PIPE (1 INCH)</t>
  </si>
  <si>
    <t>DUCTILE IRON PIPE (6 INCH)</t>
  </si>
  <si>
    <t>DUCTILE IRON PIPE (8 INCH)</t>
  </si>
  <si>
    <t>DUCTILE IRON PIPE (10 INCH)</t>
  </si>
  <si>
    <t>DUCTILE IRON PIPE (12 INCH)</t>
  </si>
  <si>
    <t>PVC PIPE (6 INCH)</t>
  </si>
  <si>
    <t>C905 PVC PIPE (18 INCH)</t>
  </si>
  <si>
    <t>DUAL  RPDA (8 INCH)</t>
  </si>
  <si>
    <t>REMOVE AND REPLACE REDUCED PRESSURE PRINCIPLE ASSEMBLY (RPPA) (1 INCH)</t>
  </si>
  <si>
    <t>REDUCED PRESSURE PRINCIPLE ASSEMBLY (RPPA) (1 INCH)</t>
  </si>
  <si>
    <t>REMOVE AND REPLACE REDUCED PRESSURE PRINCIPLE ASSEMBLY (RPPA) (2 INCH)</t>
  </si>
  <si>
    <t>REDUCED PRESSURE PRINCIPLE ASSEMBLY (RPPA) (2 INCH)</t>
  </si>
  <si>
    <t>REMOVE AND REPLACE REDUCED PRESSURE PRINCIPLE ASSEMBLY (RPPA) (3 INCH)</t>
  </si>
  <si>
    <t>REDUCED PRESSURE PRINCIPLE ASSEMBLY (RPPA) (3 INCH)</t>
  </si>
  <si>
    <t>REMOVE AND REPLACE REDUCED PRESSURE PRINCIPLE ASSEMBLY (RPPA) (4 INCH)</t>
  </si>
  <si>
    <t>REDUCED PRESSURE PRINCIPLE ASSEMBLY (RPPA) (4 INCH)</t>
  </si>
  <si>
    <t>REMOVE AND REPLACE REDUCED PRESSURE PRINCIPLE ASSEMBLY (RPPA) (6 INCH)</t>
  </si>
  <si>
    <t>REDUCED PRESSURE PRINCIPLE ASSEMBLY (RPPA) (6 INCH)</t>
  </si>
  <si>
    <t>REMOVE AND REPLACE REDUCED PRESSURE PRINCIPLE ASSEMBLY (RPPA) (8 INCH)</t>
  </si>
  <si>
    <t>REDUCED PRESSURE PRINCIPLE ASSEMBLY (RPPA) (8 INCH)</t>
  </si>
  <si>
    <t>REMOVE AND REPLACE REDUCED PRESSURE PRINCIPLE ASSEMBLY (RPPA) (10 INCH)</t>
  </si>
  <si>
    <t>REDUCED PRESSURE PRINCIPLE ASSEMBLY (RPPA) (10 INCH)</t>
  </si>
  <si>
    <t>RELOCATE EXISTING RPPA</t>
  </si>
  <si>
    <t>WATER MAIN (4 INCH)</t>
  </si>
  <si>
    <t>WATER MAIN (6 INCH)</t>
  </si>
  <si>
    <t>WATER MAIN (8 INCH)</t>
  </si>
  <si>
    <t>WATER MAIN (10 INCH)</t>
  </si>
  <si>
    <t>WATER MAIN (12 INCH)</t>
  </si>
  <si>
    <t>WATER MAIN (14 INCH)</t>
  </si>
  <si>
    <t>WATER MAIN (15 INCH)</t>
  </si>
  <si>
    <t>WATER MAIN (16 INCH)</t>
  </si>
  <si>
    <t>WATER MAIN (18 INCH)</t>
  </si>
  <si>
    <t>WATER MAIN (20 INCH)</t>
  </si>
  <si>
    <t>WATER MAIN (21 INCH)</t>
  </si>
  <si>
    <t>WATER MAIN (24 INCH)</t>
  </si>
  <si>
    <t>WATER MAIN (30 INCH)</t>
  </si>
  <si>
    <t>WATER MAIN (36 INCH)</t>
  </si>
  <si>
    <t>WATER MAIN (42 INCH)</t>
  </si>
  <si>
    <t>WATER MAIN (48 INCH)</t>
  </si>
  <si>
    <t>WATER MAIN (54 INCH)</t>
  </si>
  <si>
    <t>WATER MAIN (60 INCH)</t>
  </si>
  <si>
    <t>WATER MAIN (66 INCH)</t>
  </si>
  <si>
    <t>WATER MAIN (72 INCH)</t>
  </si>
  <si>
    <t>WATER MAIN (78 INCH)</t>
  </si>
  <si>
    <t>WATER MAIN (84 INCH)</t>
  </si>
  <si>
    <t>WATER MAIN (90 INCH)</t>
  </si>
  <si>
    <t>WATER MAIN (96 INCH)</t>
  </si>
  <si>
    <t>DIP WATER MAIN (4 INCH)</t>
  </si>
  <si>
    <t>DIP WATER MAIN (6 INCH)</t>
  </si>
  <si>
    <t>DIP WATER MAIN (8 INCH)</t>
  </si>
  <si>
    <t>DIP WATER MAIN (10 INCH)</t>
  </si>
  <si>
    <t>DIP WATER MAIN (12 INCH)</t>
  </si>
  <si>
    <t>DIP WATER MAIN (14 INCH)</t>
  </si>
  <si>
    <t>DIP WATER MAIN (15 INCH)</t>
  </si>
  <si>
    <t>DIP WATER MAIN (16 INCH)</t>
  </si>
  <si>
    <t>DIP WATER MAIN (18 INCH)</t>
  </si>
  <si>
    <t>DIP WATER MAIN (20 INCH)</t>
  </si>
  <si>
    <t>DIP WATER MAIN (21 INCH)</t>
  </si>
  <si>
    <t>DIP WATER MAIN (24 INCH)</t>
  </si>
  <si>
    <t>DIP WATER MAIN (30 INCH)</t>
  </si>
  <si>
    <t>DIP WATER MAIN (36 INCH)</t>
  </si>
  <si>
    <t>DIP WATER MAIN (42 INCH)</t>
  </si>
  <si>
    <t>DIP WATER MAIN (48 INCH)</t>
  </si>
  <si>
    <t>DIP WATER MAIN (54 INCH)</t>
  </si>
  <si>
    <t>DIP WATER MAIN (60 INCH)</t>
  </si>
  <si>
    <t>DIP WATER MAIN (66 INCH)</t>
  </si>
  <si>
    <t>DIP WATER MAIN (72 INCH)</t>
  </si>
  <si>
    <t>DIP WATER MAIN (78 INCH)</t>
  </si>
  <si>
    <t>DIP WATER MAIN (84 INCH)</t>
  </si>
  <si>
    <t>DIP WATER MAIN (90 INCH)</t>
  </si>
  <si>
    <t>DIP WATER MAIN (96 INCH)</t>
  </si>
  <si>
    <t>ADJUST CATHODIC PROTECTION TEST STATION</t>
  </si>
  <si>
    <t>COMBINATION AIR VACUUM/RELEASE VALVE ASSEMBLY (2 INCH)</t>
  </si>
  <si>
    <t>COMBINATION AIR VACUUM/RELEASE VALVE ASSEMBLY (3 INCH)</t>
  </si>
  <si>
    <t>GATE VALVE (6 INCH)</t>
  </si>
  <si>
    <t>GATE VALVE (8 INCH)</t>
  </si>
  <si>
    <t>GATE VALVE (18 INCH)</t>
  </si>
  <si>
    <t>ABANDON WATER LINE</t>
  </si>
  <si>
    <t>ADJUST EXISTING WATER VALVE COVER TO FINISHED GRADE</t>
  </si>
  <si>
    <t>RELOCATE AIR VALVE ASSEMBLY</t>
  </si>
  <si>
    <t>TAPPING SLEEVE AND VALVE</t>
  </si>
  <si>
    <t>INSTALL WATER SERVICE</t>
  </si>
  <si>
    <t>RELOCATE 1 INCH WATER SERVICE</t>
  </si>
  <si>
    <t>1 INCH COPPER WATERLINE</t>
  </si>
  <si>
    <t>6 INCH DUCTILE IRON WATERLINE</t>
  </si>
  <si>
    <t>8 INCH DUCTILE IRON WATERLINE</t>
  </si>
  <si>
    <t>12 INCH DUCTILE IRON WATERLINE</t>
  </si>
  <si>
    <t>16 INCH DUCTILE IRON WATERLINE</t>
  </si>
  <si>
    <t>2 INCH PVC WATERLINE</t>
  </si>
  <si>
    <t>8 INCH PVC WATERLINE</t>
  </si>
  <si>
    <t>16 INCH STEEL WATERLINE CASING</t>
  </si>
  <si>
    <t>18 INCH STEEL WATERLINE CASING</t>
  </si>
  <si>
    <t>24 INCH STEEL WATERLINE CASING</t>
  </si>
  <si>
    <t>8 INCH WATERLINE AND APPURTENANCES</t>
  </si>
  <si>
    <t>8 INCH WATERLINE RELOCATION</t>
  </si>
  <si>
    <t>12 INCH WATERLINE APPURTENANCES</t>
  </si>
  <si>
    <t>CUT AND CAP EXISTING ACP WATER LINE</t>
  </si>
  <si>
    <t>EXISTING WATERLINE PROTECTION (20 INCH DIAMETER OR SMALLER)</t>
  </si>
  <si>
    <t>6 INCH X 6 INCH WET TAP ASSEMBLY</t>
  </si>
  <si>
    <t>8 INCH X 8 INCH WET TAP ASSEMBLY</t>
  </si>
  <si>
    <t>12 INCH X 6 INCH WET TAP ASSEMBLY</t>
  </si>
  <si>
    <t>12 INCH X 12 INCH WET TAP ASSEMBLY</t>
  </si>
  <si>
    <t>16 INCH X 16 INCH WET TAP ASSEMBLY</t>
  </si>
  <si>
    <t>PVC SANITARY SEWER PIPE (4 INCH)</t>
  </si>
  <si>
    <t>PVC SANITARY SEWER PIPE (6 INCH)</t>
  </si>
  <si>
    <t>PVC SANITARY SEWER PIPE (8 INCH)</t>
  </si>
  <si>
    <t>PVC SANITARY SEWER PIPE (10 INCH)</t>
  </si>
  <si>
    <t>PVC SANITARY SEWER PIPE (12 INCH)</t>
  </si>
  <si>
    <t>PVC SANITARY SEWER PIPE (15 INCH)</t>
  </si>
  <si>
    <t>PVC SANITARY SEWER PIPE (18 INCH)</t>
  </si>
  <si>
    <t>PVC SANITARY SEWER PIPE (21 INCH)</t>
  </si>
  <si>
    <t>PVC SANITARY SEWER PIPE (24 INCH)</t>
  </si>
  <si>
    <t>PVC SANITARY SEWER PIPE (30 INCH)</t>
  </si>
  <si>
    <t>PVC SANITARY SEWER PIPE (36 INCH)</t>
  </si>
  <si>
    <t>4 TO 6 INCH C900 PVC SANITARY SEWER LATERAL</t>
  </si>
  <si>
    <t>PVC SDR 35 SANITARY SEWER LATERAL (4 INCH)</t>
  </si>
  <si>
    <t>PVC SDR 35 SANITARY SEWER LATERAL (6 INCH)</t>
  </si>
  <si>
    <t>PVC SDR 35 SANITARY SEWER LATERAL (8 INCH)</t>
  </si>
  <si>
    <t>PVC SDR 35 SANITARY SEWER LATERAL (10 INCH)</t>
  </si>
  <si>
    <t>PVC SDR 35 SANITARY SEWER LATERAL (12 INCH)</t>
  </si>
  <si>
    <t>PVC SDR 35 SANITARY SEWER LATERAL (15 INCH )</t>
  </si>
  <si>
    <t>PVC SDR 35 SANITARY SEWER LATERAL (18 INCH)</t>
  </si>
  <si>
    <t>PVC SDR 35 SANITARY SEWER LATERAL (21 INCH)</t>
  </si>
  <si>
    <t>PVC SDR 35 SANITARY SEWER LATERAL (24 INCH)</t>
  </si>
  <si>
    <t>PVC SDR 35 SANITARY SEWER LATERAL (30 INCH)</t>
  </si>
  <si>
    <t>PVC SDR 35 SANITARY SEWER LATERAL (36 INCH)</t>
  </si>
  <si>
    <t>PVC SDR 35 SANITARY SEWER PIPE (4 INCH)</t>
  </si>
  <si>
    <t>PVC SDR 35 SANITARY SEWER PIPE (6 INCH)</t>
  </si>
  <si>
    <t>PVC SDR 35 SANITARY SEWER PIPE (8 INCH)</t>
  </si>
  <si>
    <t>PVC SDR 35 SANITARY SEWER PIPE (10 INCH)</t>
  </si>
  <si>
    <t>PVC SDR 35 SANITARY SEWER PIPE (12 INCH)</t>
  </si>
  <si>
    <t>PVC SDR 35 SANITARY SEWER PIPE (15 INCH)</t>
  </si>
  <si>
    <t>PVC SDR 35 SANITARY SEWER PIPE (18 INCH)</t>
  </si>
  <si>
    <t>PVC SDR 35 SANITARY SEWER PIPE (21 INCH)</t>
  </si>
  <si>
    <t>PVC SDR 35 SANITARY SEWER PIPE (24 INCH)</t>
  </si>
  <si>
    <t>PVC SDR 35 SANITARY SEWER PIPE (30 INCH)</t>
  </si>
  <si>
    <t>PVC SDR 35 SANITARY SEWER PIPE (36 INCH)</t>
  </si>
  <si>
    <t>SANITARY SEWER PIPE ABANDONMENT (4 INCH)</t>
  </si>
  <si>
    <t>SANITARY SEWER PIPE ABANDONMENT (6 INCH)</t>
  </si>
  <si>
    <t>SANITARY SEWER PIPE ABANDONMENT (8 INCH)</t>
  </si>
  <si>
    <t>SANITARY SEWER PIPE ABANDONMENT (10 INCH)</t>
  </si>
  <si>
    <t>SANITARY SEWER PIPE ABANDONMENT (12 INCH)</t>
  </si>
  <si>
    <t>SANITARY SEWER PIPE ABANDONMENT (15 INCH)</t>
  </si>
  <si>
    <t>SANITARY SEWER PIPE ABANDONMENT (18 INCH)</t>
  </si>
  <si>
    <t>SANITARY SEWER PIPE ABANDONMENT (21 INCH)</t>
  </si>
  <si>
    <t>SANITARY SEWER PIPE ABANDONMENT (24 INCH)</t>
  </si>
  <si>
    <t>SANITARY SEWER PIPE ABANDONMENT (30 INCH)</t>
  </si>
  <si>
    <t>SANITARY SEWER PIPE ABANDONMENT (36 INCH)</t>
  </si>
  <si>
    <t>4 INCH C900 PVC SANITARY SEWER LATERAL</t>
  </si>
  <si>
    <t>C900 PVC SEWER LATERAL (6 INCH)</t>
  </si>
  <si>
    <t>C900 PVC SEWER LATERAL (8 INCH)</t>
  </si>
  <si>
    <t>C900 PVC SEWER LATERAL (10 INCH)</t>
  </si>
  <si>
    <t>C900 PVC SEWER LATERAL (12 INCH)</t>
  </si>
  <si>
    <t>C900 PVC SEWER LATERAL (15 INCH)</t>
  </si>
  <si>
    <t>C900 PVC SEWER LATERAL (18 INCH)</t>
  </si>
  <si>
    <t>C900 PVC SEWER LATERAL (21 INCH)</t>
  </si>
  <si>
    <t>C900 PVC SEWER LATERAL (24 INCH)</t>
  </si>
  <si>
    <t>C900 PVC SEWER LATERAL (30 INCH)</t>
  </si>
  <si>
    <t>C900 PVC SEWER LATERAL (36 INCH)</t>
  </si>
  <si>
    <t>SEWER CLEANOUT (4 INCH)</t>
  </si>
  <si>
    <t>SEWER CLEANOUT (6 INCH)</t>
  </si>
  <si>
    <t>SEWER CLEANOUT (8 INCH)</t>
  </si>
  <si>
    <t>SEWER CLEANOUT (10 INCH)</t>
  </si>
  <si>
    <t>SEWER CLEANOUT (12 INCH)</t>
  </si>
  <si>
    <t>SEWER CLEANOUT (15 INCH)</t>
  </si>
  <si>
    <t>SEWER CLEANOUT (18 INCH)</t>
  </si>
  <si>
    <t>SEWER CLEANOUT (21 INCH)</t>
  </si>
  <si>
    <t>SEWER CLEANOUT (24 INCH)</t>
  </si>
  <si>
    <t>SEWER CLEANOUT (30 INCH)</t>
  </si>
  <si>
    <t>SEWER CLEANOUT (36 INCH)</t>
  </si>
  <si>
    <t>C900 PVC UTILITY CROSSING (4 INCH)</t>
  </si>
  <si>
    <t>C900 PVC UTILITY CROSSING (6 INCH)</t>
  </si>
  <si>
    <t>C900 PVC UTILITY CROSSING (8 INCH)</t>
  </si>
  <si>
    <t>C900 PVC UTILITY CROSSING (10 INCH)</t>
  </si>
  <si>
    <t>C900 PVC UTILITY CROSSING (12 INCH)</t>
  </si>
  <si>
    <t>C900 PVC UTILITY CROSSING (15 INCH)</t>
  </si>
  <si>
    <t>C900 PVC UTILITY CROSSING (18 INCH)</t>
  </si>
  <si>
    <t>C900 PVC UTILITY CROSSING (21 INCH)</t>
  </si>
  <si>
    <t>C900 PVC UTILITY CROSSING (24 INCH)</t>
  </si>
  <si>
    <t>C900 PVC UTILITY CROSSING (30 INCH)</t>
  </si>
  <si>
    <t>C900 PVC UTILITY CROSSING (36 INCH)</t>
  </si>
  <si>
    <t>SANITARY SEWER DROP MANHOLE (48 INCH)</t>
  </si>
  <si>
    <t>SANITARY SEWER DROP MANHOLE (60 INCH)</t>
  </si>
  <si>
    <t>SANITARY SEWER DROP MANHOLE (72 INCH)</t>
  </si>
  <si>
    <t>SANITARY SEWER MANHOLE (48 INCH)</t>
  </si>
  <si>
    <t>SANITARY SEWER MANHOLE (60 INCH)</t>
  </si>
  <si>
    <t>SANITARY SEWER MANHOLE (72 INCH)</t>
  </si>
  <si>
    <t>OFFSET SANITARY SEWER MANHOLE (84 INCH)</t>
  </si>
  <si>
    <t>SANITARY SEWER MANHOLE ABANDONMENT (48 INCH)</t>
  </si>
  <si>
    <t>SANITARY SEWER MANHOLE ABANDONMENT (60 INCH)</t>
  </si>
  <si>
    <t>SANITARY SEWER MANHOLE ABANDONMENT (72 INCH)</t>
  </si>
  <si>
    <t>84 INCH SANITARY SEWER MANHOLE ABANDONMENT</t>
  </si>
  <si>
    <t>STEEL CASING (48 INCH)</t>
  </si>
  <si>
    <t>STEEL CASING (60 INCH)</t>
  </si>
  <si>
    <t>STEEL CASING (72 INCH)</t>
  </si>
  <si>
    <t>STEEL CASING (84 INCH)</t>
  </si>
  <si>
    <t>CONSTRUCT 48 INCH ECCENTRIC SANITARY SEWER MANHOLE</t>
  </si>
  <si>
    <t>72 INCH LINED SANITARY SEWER MANHOLE</t>
  </si>
  <si>
    <t>ADJUST EXISTING SANITARY SEWER MANHOLE COVER</t>
  </si>
  <si>
    <t>ROTATE SEWER MANHOLE CONE SECTION</t>
  </si>
  <si>
    <t>ONSITE HIGH DROP MANHOLE MODIFICATION</t>
  </si>
  <si>
    <t>LOCKING MANHOLE FRAME AND COVER</t>
  </si>
  <si>
    <t>REGROUT SANITARY SEWER MANHOLE BASE</t>
  </si>
  <si>
    <t>SANITARY SEWER LATERAL RECONNECTION</t>
  </si>
  <si>
    <t>DIVERSION STRUCTURE</t>
  </si>
  <si>
    <t>DIVERSION STRUCTURE MODIFICATION</t>
  </si>
  <si>
    <t>MECHANICAL POINT REPAIR</t>
  </si>
  <si>
    <t>STREET NAME SIGN</t>
  </si>
  <si>
    <t>RAISED PAVEMENT MARKER (8 INCH )</t>
  </si>
  <si>
    <t>BLUE REFLECTIVE RAISED FIRE HYDRANT ID PAVEMENT MARKER</t>
  </si>
  <si>
    <t>NON REFLECTIVE PAVEMENT MARKER</t>
  </si>
  <si>
    <t>NON REFLECTIVE RAISED PAVEMENT MARKER</t>
  </si>
  <si>
    <t>REFLECTIVE PAVEMENT MARKER</t>
  </si>
  <si>
    <t>REFLECTIVE RAISED PAVEMENT MARKER TYPE C</t>
  </si>
  <si>
    <t>REFLECTIVE RAISED PAVEMENT MARKER TYPE E</t>
  </si>
  <si>
    <t>REFLECTIVE RAISED PAVEMENT MARKER TYPE F</t>
  </si>
  <si>
    <t>YELLOW REFLECTIVE RAISED MEDIAN MARKERS</t>
  </si>
  <si>
    <t>VEHICULAR TRAFFIC DETECTION ZONE</t>
  </si>
  <si>
    <t>PTZ CAMERA</t>
  </si>
  <si>
    <t>GPS ARROW BOARD</t>
  </si>
  <si>
    <t>GPS LOCATED TRAFFIC CONTROL DEVICE</t>
  </si>
  <si>
    <t>TRAVEL TIME TRAFFIC ANALYTICS SYSTEM</t>
  </si>
  <si>
    <t>SPEED FEEDBACK SIGN</t>
  </si>
  <si>
    <t>WORK ZONE ITS CHANGEABLE MESSAGE SIGN</t>
  </si>
  <si>
    <t>VEHICLE PRESENCE ALERT SYSTEM</t>
  </si>
  <si>
    <t>POST CONSTRUCTION ROCK MULCH</t>
  </si>
  <si>
    <t>TEMPORARY POLLUTION CONTROL</t>
  </si>
  <si>
    <t>WATERLINE MODIFICATION</t>
  </si>
  <si>
    <t>GAS LINE MODIFICATION</t>
  </si>
  <si>
    <t>ADJUST GAS VALVE BOX TO FINISH GRADE</t>
  </si>
  <si>
    <t>IMPROVEMENTS TO APN</t>
  </si>
  <si>
    <t>NV ENERGY TRANSMISSION POLE SUPPORT</t>
  </si>
  <si>
    <t>NV ENERGY FEES</t>
  </si>
  <si>
    <t>NV ENERGY POLE SUPPORT</t>
  </si>
  <si>
    <t>ADJUST CENTURY LINK TELEPHONE MANHOLE TO GRADE</t>
  </si>
  <si>
    <t>NV ENERGY DISTRIBUTION SERVICES</t>
  </si>
  <si>
    <t>ADJUST UTILITY CONDUITS</t>
  </si>
  <si>
    <t>2 INCH CENTURY LINK CONDUIT</t>
  </si>
  <si>
    <t>4 INCH CENTURY LINK CONDUIT</t>
  </si>
  <si>
    <t>3 INCH COX COMMUNICATIONS CATV CONDUIT</t>
  </si>
  <si>
    <t>4 INCH NV ENERGY CONDUIT</t>
  </si>
  <si>
    <t>6 INCH NV ENERGY CONDUIT</t>
  </si>
  <si>
    <t>ZAYO CONDUIT</t>
  </si>
  <si>
    <t>30 INCH X 48 INCH X 36 INCH T-200 CATV VAULT</t>
  </si>
  <si>
    <t>3 FOOT X 5 FOOT X 4 FOOT CENTURY LINK PULL BOX</t>
  </si>
  <si>
    <t>24 INCH X 36 INCH X 24 INCH B 100 PULL BOX</t>
  </si>
  <si>
    <t>3 FOOT X 7 FOOT X 4 FOOT NV ENERGY PULL BOX</t>
  </si>
  <si>
    <t>5 FOOT X 6 FOOT X 7 FOOT NV ENERGY PULL BOX</t>
  </si>
  <si>
    <t>T-200 ZAYO PULL BOX</t>
  </si>
  <si>
    <t>ADJUST PULL BOX TO GRADE</t>
  </si>
  <si>
    <t>REMOVE NV ENERGY RS-37</t>
  </si>
  <si>
    <t>REMOVE NV ENERGY RS-46</t>
  </si>
  <si>
    <t>PVC CONDUIT (1.25 INCH)</t>
  </si>
  <si>
    <t>PVC CONDUIT (1.5 INCH)</t>
  </si>
  <si>
    <t>PVC CONDUIT (2 INCH)</t>
  </si>
  <si>
    <t>RMC CONDUIT (1 INCH)</t>
  </si>
  <si>
    <t>RMC CONDUIT (1.5 INCH)</t>
  </si>
  <si>
    <t>MODIFY EXISTING SERVICE PEDESTAL</t>
  </si>
  <si>
    <t>POLE AND LIGHT ASSEMBLY (11 FOOT)</t>
  </si>
  <si>
    <t>POLE AND LIGHT ASSEMBLY (14.5 FOOT)</t>
  </si>
  <si>
    <t>NO. 3 1/2 PULL BOX</t>
  </si>
  <si>
    <t>POLE AND BRIDGE LIGHT ASSEMBLY (14.5 FOOT)</t>
  </si>
  <si>
    <t>REMOVE, SALVAGE, AND RETURN LIGHT ASSEMBLY TO OWNER</t>
  </si>
  <si>
    <t>FLOOD LEVEL CONTROL UNIT</t>
  </si>
  <si>
    <t>PALEONTOLOGICAL MITIGATION</t>
  </si>
  <si>
    <t>BURROWING OWL MITIGATION</t>
  </si>
  <si>
    <t>FIBER OPTIC CABLE (72 - STRAND)</t>
  </si>
  <si>
    <t>UNDERGROUND SPLICE ENCLOSURE</t>
  </si>
  <si>
    <t>RE-PULL FIBER OBTIC CABLE</t>
  </si>
  <si>
    <t>COMMUNICATION DISTRIBUTION CABLE ASSEMBLY</t>
  </si>
  <si>
    <t>SHELF MOUNT FIBER OPTIC TRANSCEIVERS (OTR/SH) WITH CABLES</t>
  </si>
  <si>
    <t>RACK MOUNT FIBER OPTIC TRANSCEIVERS (OTR/SH) WITH CABLES</t>
  </si>
  <si>
    <t>SHELF MOUNTED VIDEO OPTICAL TRANSCEIVERS WITH CABLE</t>
  </si>
  <si>
    <t>VIDEO ENCODER EXTENDED 2-YEAR WARRANTY</t>
  </si>
  <si>
    <t>VIDEO DECODER EXTENDED 2-YEAR WARRANTY</t>
  </si>
  <si>
    <t>CCTV FIELD EQUIPMENT</t>
  </si>
  <si>
    <t>REMOTE DATA RADIO UNIT</t>
  </si>
  <si>
    <t>CURED IN PLACE PIPE (CIPP) LINER (12 INCH)</t>
  </si>
  <si>
    <t>CURED IN PLACE PIPE (CIPP) LINER (15 INCH)</t>
  </si>
  <si>
    <t>CURED IN PLACE PIPE (CIPP) LINER (18 INCH)</t>
  </si>
  <si>
    <t>CURED IN PLACE PIPE (CIPP) LINER (21 INCH)</t>
  </si>
  <si>
    <t>CURED IN PLACE PIPE (CIPP) LINER (24 INCH)</t>
  </si>
  <si>
    <t>CURED IN PLACE PIPE (CIPP) LINER (27 INCH)</t>
  </si>
  <si>
    <t>CURED IN PLACE PIPE (CIPP) LINER (30 INCH)</t>
  </si>
  <si>
    <t>CURED IN PLACE PIPE (CIPP) LINER (33 INCH)</t>
  </si>
  <si>
    <t>CURED IN PLACE PIPE (CIPP) LINER (36 INCH)</t>
  </si>
  <si>
    <t>CURED IN PLACE PIPE (CIPP) LINER (39 INCH)</t>
  </si>
  <si>
    <t>CURED IN PLACE PIPE (CIPP) LINER (42 INCH)</t>
  </si>
  <si>
    <t>CURED IN PLACE PIPE (CIPP) LINER (48 INCH)</t>
  </si>
  <si>
    <t>CURED IN PLACE PIPE (CIPP) LINER (54 INCH)</t>
  </si>
  <si>
    <t>CURED IN PLACE PIPE (CIPP) LINER (60 INCH)</t>
  </si>
  <si>
    <t>CURED IN PLACE PIPE (CIPP) LINER (66 INCH)</t>
  </si>
  <si>
    <t>CURED IN PLACE PIPE (CIPP) LINER (72 INCH)</t>
  </si>
  <si>
    <t>CURED IN PLACE PIPE (CIPP) LINER (78 INCH)</t>
  </si>
  <si>
    <t>CURED IN PLACE PIPE (CIPP) LINER (84 INCH)</t>
  </si>
  <si>
    <t>CURED IN PLACE PIPE (CIPP) LINER (90 INCH)</t>
  </si>
  <si>
    <t>CURED IN PLACE PIPE (CIPP) LINER (96 INCH)</t>
  </si>
  <si>
    <t>CURED IN PLACE SECTIONAL PIPE LINER (12 INCH)</t>
  </si>
  <si>
    <t>CURED IN PLACE SECTIONAL PIPE LINER (15 INCH)</t>
  </si>
  <si>
    <t>CURED IN PLACE SECTIONAL PIPE LINER (18 INCH)</t>
  </si>
  <si>
    <t>CURED IN PLACE SECTIONAL PIPE LINER (21 INCH)</t>
  </si>
  <si>
    <t>CURED IN PLACE SECTIONAL PIPE LINER (24 INCH)</t>
  </si>
  <si>
    <t>CURED IN PLACE SECTIONAL PIPE LINER (27 INCH)</t>
  </si>
  <si>
    <t>CURED IN PLACE SECTIONAL PIPE LINER (30 INCH)</t>
  </si>
  <si>
    <t>CURED IN PLACE SECTIONAL PIPE LINER (33 INCH)</t>
  </si>
  <si>
    <t>CURED IN PLACE SECTIONAL PIPE LINER (36 INCH)</t>
  </si>
  <si>
    <t>CURED IN PLACE SECTIONAL PIPE LINER (39 INCH)</t>
  </si>
  <si>
    <t>CURED IN PLACE SECTIONAL PIPE LINER (42 INCH)</t>
  </si>
  <si>
    <t>CURED IN PLACE SECTIONAL PIPE LINER (48 INCH)</t>
  </si>
  <si>
    <t>CURED IN PLACE SECTIONAL PIPE LINER (54 INCH)</t>
  </si>
  <si>
    <t>CURED IN PLACE SECTIONAL PIPE LINER (60 INCH)</t>
  </si>
  <si>
    <t>CURED IN PLACE SECTIONAL PIPE LINER (66 INCH)</t>
  </si>
  <si>
    <t>CURED IN PLACE SECTIONAL PIPE LINER (72 INCH)</t>
  </si>
  <si>
    <t>CURED IN PLACE SECTIONAL PIPE LINER (78 INCH)</t>
  </si>
  <si>
    <t>CURED IN PLACE SECTIONAL PIPE LINER (84 INCH)</t>
  </si>
  <si>
    <t>CURED IN PLACE SECTIONAL PIPE LINER (90 INCH)</t>
  </si>
  <si>
    <t>CURED IN PLACE SECTIONAL PIPE LINER (96 INCH)</t>
  </si>
  <si>
    <t>CURED IN PLACE SPOT REPAIR (10 INCH)</t>
  </si>
  <si>
    <t>CURED IN PLACE SPOT REPAIR (15 INCH)</t>
  </si>
  <si>
    <t>COAT EXISTING 48 INCH MANHOLE &gt; 5 FEET DEPTH AND &lt; 10 FEET DEPTH</t>
  </si>
  <si>
    <t>COAT EXISTING 48 INCH MANHOLE &gt; 10 FEET DEPTH AND &lt; 15 FEET DEPTH</t>
  </si>
  <si>
    <t>COAT EXISTING 48 INCH MANHOLE &gt; 15 FEET DEPTH AND &lt; 20 FEET DEPTH</t>
  </si>
  <si>
    <t>COAT EXISTING 48 INCH MANHOLE &gt; 20 FEET DEPTH AND &lt; 25 FEET DEPTH</t>
  </si>
  <si>
    <t>COAT EXISTING 48 INCH MANHOLE</t>
  </si>
  <si>
    <t>COAT EXISTING 60 INCH MANHOLE &gt; 5 FEET DEPTH AND &lt; 10 FEET DEPTH</t>
  </si>
  <si>
    <t>COAT EXISTING 60 INCH MANHOLE &gt; 10 FEET DEPTH AND &lt; 15 FEET DEPTH</t>
  </si>
  <si>
    <t>COAT EXISTING 60 INCH MANHOLE &gt; 15 FEET DEPTH AND &lt; 20 FEET DEPTH</t>
  </si>
  <si>
    <t>COAT EXISTING 60 INCH MANHOLE &gt; 20 FEET DEPTH AND &lt; 25 FEET DEPTH</t>
  </si>
  <si>
    <t>COAT EXISTING 60 INCH MANHOLE</t>
  </si>
  <si>
    <t>COAT EXISTING 72 INCH MANHOLE &gt; 5 FEET DEPTH AND &lt; 10 FEET DEPTH</t>
  </si>
  <si>
    <t>COAT EXISTING 72 INCH MANHOLE &gt; 10 FEET DEPTH AND &lt; 15 FEET DEPTH</t>
  </si>
  <si>
    <t>COAT EXISTING 72 INCH MANHOLE &gt; 15 FEET DEPTH AND &lt; 20 FEET DEPTH</t>
  </si>
  <si>
    <t>COAT EXISTING 72 INCH MANHOLE &gt; 20 FEET DEPTH AND &lt; 25 FEET DEPTH</t>
  </si>
  <si>
    <t>COAT EXISTING 72 INCH MANHOLE</t>
  </si>
  <si>
    <t>COAT EXISTING 84 INCH MANHOLE &gt; 5 FEET DEPTH AND &lt; 10 FEET DEPTH</t>
  </si>
  <si>
    <t>COAT EXISTING 84 INCH MANHOLE &gt; 10 FEET DEPTH AND &lt; 15 FEET DEPTH</t>
  </si>
  <si>
    <t>COAT EXISTING 84 INCH MANHOLE &gt; 15 FEET DEPTH AND &lt; 20 FEET DEPTH</t>
  </si>
  <si>
    <t>COAT EXISTING 84 INCH MANHOLE &gt; 20 FEET DEPTH AND &lt; 25 FEET DEPTH</t>
  </si>
  <si>
    <t>COAT EXISTING 84 INCH MANHOLE</t>
  </si>
  <si>
    <t>COAT EXISTING 10 FOOT X 9 FOOT JUNCTION MANHOLE</t>
  </si>
  <si>
    <t>COAT EXISTING MANHOLE</t>
  </si>
  <si>
    <t>COATING EXISTING 60 INCH MANHOLE &gt; 25 FEET DEPTH AND &lt; 30 FEET DEPTH</t>
  </si>
  <si>
    <t>COATING EXISTING 60 INCH MANHOLE &gt; 30 FEET DEPTH AND &lt; 35 FEET DEPTH</t>
  </si>
  <si>
    <t>DIVERSION OF SEWAGE</t>
  </si>
  <si>
    <t>SANITARY SEWER BYPASS</t>
  </si>
  <si>
    <t>BENCH</t>
  </si>
  <si>
    <t>CONCRETE PICNIC BENCH</t>
  </si>
  <si>
    <t>BICYCLE RACK</t>
  </si>
  <si>
    <t>COLLAPSIBLE BOLLARD</t>
  </si>
  <si>
    <t>BRONZE MEDALLION</t>
  </si>
  <si>
    <t>SNPLMA BRONZE MEDALLION</t>
  </si>
  <si>
    <t>PET WASTE STATION</t>
  </si>
  <si>
    <t>TRASH</t>
  </si>
  <si>
    <t>#12 SOLID CU WIRE</t>
  </si>
  <si>
    <t>1 INCH PVC CONDUIT</t>
  </si>
  <si>
    <t>1.5 INCH PVC CONDUIT</t>
  </si>
  <si>
    <t>12 FOOT X 12 FOOT SHADE STRUCTURE</t>
  </si>
  <si>
    <t>SINGLE ARM PARKING LOT STANDARD AND LUMINARE</t>
  </si>
  <si>
    <t>DOUBLE ARM PARKING LOT STANDARD AND LUMINARES</t>
  </si>
  <si>
    <t>ELECTRICAL CABINET AND FOUNDATION</t>
  </si>
  <si>
    <t>JACK AND BORE 36 INCH STEEL PIPE</t>
  </si>
  <si>
    <t>MISCELLANEOUS EXISTING ADJACENT IMPROVEMENT MODIFICATIONS</t>
  </si>
  <si>
    <t>MONUMENT SIGNS</t>
  </si>
  <si>
    <t>NO. 3-1/2 PULL BOX</t>
  </si>
  <si>
    <t>RAILROAD TIE DIRECTIONAL SIGN</t>
  </si>
  <si>
    <t>SYNTHETIC TURF</t>
  </si>
  <si>
    <t>MONTH</t>
  </si>
  <si>
    <t>TON</t>
  </si>
  <si>
    <t>LB</t>
  </si>
  <si>
    <t>REMOVE AND RELOCATE WATER METER</t>
  </si>
  <si>
    <t>DECORATIVE CROSS WALK MARKINGS</t>
  </si>
  <si>
    <t>Item Description</t>
  </si>
  <si>
    <t>ID #</t>
  </si>
  <si>
    <t>Project
(Cost Range)</t>
  </si>
  <si>
    <t>DBB</t>
  </si>
  <si>
    <t>CMAR</t>
  </si>
  <si>
    <t>Contractor Quality Control</t>
  </si>
  <si>
    <t>Public Outreach</t>
  </si>
  <si>
    <t>Construction Conflicts and Contigency Allowance</t>
  </si>
  <si>
    <t>Mobilization &amp; Demobilization</t>
  </si>
  <si>
    <t>Construction Surveying</t>
  </si>
  <si>
    <t>Traffic Control and Maintenance</t>
  </si>
  <si>
    <t>Dust Control</t>
  </si>
  <si>
    <t>NPDES Discharge Permit</t>
  </si>
  <si>
    <t>LV BLVD Neon Signs Ph 3</t>
  </si>
  <si>
    <t>x</t>
  </si>
  <si>
    <t>Bradley Rd - Whispering Sands to GT</t>
  </si>
  <si>
    <t>Average $0.00-$999,999.99</t>
  </si>
  <si>
    <t>DC Traffic Pkg 6B Charleston/Durango</t>
  </si>
  <si>
    <t>Downtown Vehicle Ped Safety STLT Imp</t>
  </si>
  <si>
    <t>Bucksin SD</t>
  </si>
  <si>
    <t>TS Imp Lake Mead &amp; Crestdale</t>
  </si>
  <si>
    <t>T/S - Various</t>
  </si>
  <si>
    <t>Pebble Road Ped Bridge @ I-215</t>
  </si>
  <si>
    <t>Syphony Park - Promenade &amp; Carson Offsite Imp</t>
  </si>
  <si>
    <t>S/W Infill C</t>
  </si>
  <si>
    <t>215 Beltway Trail Segment A</t>
  </si>
  <si>
    <t>NW T/S &amp; ITS</t>
  </si>
  <si>
    <t>Bridger Ave</t>
  </si>
  <si>
    <t>Symphony Park Box Culvert Extension</t>
  </si>
  <si>
    <t>Rancho Rd System - Elkhorn (Grand Canyon to Hualapai)</t>
  </si>
  <si>
    <t>Group M Sewer</t>
  </si>
  <si>
    <t>Brent Lane Drainage System &amp; Trail</t>
  </si>
  <si>
    <t>Rancho Road System - Elkhorn</t>
  </si>
  <si>
    <t>Average $1,000,000.00-$4,999,999.99</t>
  </si>
  <si>
    <t>Sewer Rehab Group A</t>
  </si>
  <si>
    <t>Ogden Ave - Main to Casino Center</t>
  </si>
  <si>
    <t>Cent. Pkwy Channel West</t>
  </si>
  <si>
    <t>Downtown Ped Safety Program Ph 1</t>
  </si>
  <si>
    <t>6th Street Ped &amp; Bike Imp</t>
  </si>
  <si>
    <t>Sewer Rehab Group H</t>
  </si>
  <si>
    <t>Charleston Blvd/Lamb Blvd Intersection</t>
  </si>
  <si>
    <t>Cimarron Ped Bridge @ Summerlin Pkwy</t>
  </si>
  <si>
    <t>Gowan North Buffalo Branch</t>
  </si>
  <si>
    <t>.</t>
  </si>
  <si>
    <t>Gowan North - El Capitan Branch (Lone Mtn to Ann)</t>
  </si>
  <si>
    <t>Karen Ave SD</t>
  </si>
  <si>
    <t>Average $5,000,000.00-$9,999,999.99</t>
  </si>
  <si>
    <t>Sewer Replacement &amp; Rehabilitation Group N Ph1</t>
  </si>
  <si>
    <t>Rampart Diversion Sewer</t>
  </si>
  <si>
    <t>Main St PH1</t>
  </si>
  <si>
    <t>Fremont</t>
  </si>
  <si>
    <t>Ped &amp; Bike - 3rd ST</t>
  </si>
  <si>
    <t>Ann Rd - Clark County 215 to Durango</t>
  </si>
  <si>
    <t>Moccasin SD</t>
  </si>
  <si>
    <t>Flamingo-Boulder Hwy N. SD</t>
  </si>
  <si>
    <t>Average $10,000,000.00 - and up</t>
  </si>
  <si>
    <t>Project Total Base Bid</t>
  </si>
  <si>
    <t>Fill in all Bid Items on this sheet ONLY (rows are hidden with various Bid Items).
DO NOT alter existing item numbers or names. 
Utilize bid items from this list whenever possible
If a new bid item is absolutely necessary then add item across all spreadsheets and the 4 digit extension starts with 9
Example:  XXX.9XXX  ITEM DESCRIPTION
See tab "CCE Averages" for averages on bid items estimated based on a percentage of project cost (i.e. 109.0001, 200.0010, 622.0005, etc.)</t>
  </si>
  <si>
    <t>Input %</t>
  </si>
  <si>
    <t>1/4 of Contract Duration</t>
  </si>
  <si>
    <t>4 INCH SOLID WHITE LINE (PAINT)</t>
  </si>
  <si>
    <t>4 INCH SOLID WHITE LINE (PAVEMENT MARKING TAPE)</t>
  </si>
  <si>
    <t>4 INCH SOLID YELLOW LINE (PAINT)</t>
  </si>
  <si>
    <t>4 INCH SOLID YELLOW LINE (POLYUREA)</t>
  </si>
  <si>
    <t>4 INCH SOLID YELLOW LINE (PAVEMENT MARKING TAPE)</t>
  </si>
  <si>
    <t>4 INCH DASHED WHITE LINE (PAINT)</t>
  </si>
  <si>
    <t>4 INCH DASHED WHITE LINE (PAVEMENT MARKING TAPE)</t>
  </si>
  <si>
    <t>4 INCH DASHED YELLOW (PAINT)</t>
  </si>
  <si>
    <t>4 INCH DASHED YELLOW (POLYUREA)</t>
  </si>
  <si>
    <t>4 INCH DASHED YELLOW (PAVEMENT MARKING TAPE)</t>
  </si>
  <si>
    <t>DOUBLE 4 INCH SOLID YELLOW LINE (PAINT)</t>
  </si>
  <si>
    <t>DOUBLE 4 INCH SOLID YELLOW LINE (POLYUREA)</t>
  </si>
  <si>
    <t>DOUBLE 4 INCH SOLID YELLOW LINE (PAVEMENT MARKING TAPE)</t>
  </si>
  <si>
    <t>4 INCH SOLID YELLOW WITH 4 INCH DASHED YELLOW LINE (PAINT)</t>
  </si>
  <si>
    <t>4 INCH SOLID YELLOW WITH 4 INCH DASHED YELLOW LINE (POLYUREA)</t>
  </si>
  <si>
    <t>4 INCH SOLID YELLOW WITH 4 INCH DASHED YELLOW LINE (PAVEMENT MARKING TAPE)</t>
  </si>
  <si>
    <t>6 INCH SOLID WHITE LINE (PAINT)</t>
  </si>
  <si>
    <t>6 INCH SOLID WHITE LINE (PAVEMENT MARKING TAPE)</t>
  </si>
  <si>
    <t>6 INCH DASHED WHITE LINE (PAINT)</t>
  </si>
  <si>
    <t>6 INCH DASHED WHITE LINE (POLYUREA)</t>
  </si>
  <si>
    <t>6 INCH DASHED WHITE LINE (PAVEMENT MARKING TAPE)</t>
  </si>
  <si>
    <t>6 INCH BY 2 FEET SKIP WHITE LINE (PAINT)</t>
  </si>
  <si>
    <t>USDCCA #244.9 "TRANSITION ZONE"</t>
  </si>
  <si>
    <t>6 INCH BY 2 FEET SKIP WHITE LINE (POLYUREA)</t>
  </si>
  <si>
    <t>6 INCH BY 2 FEET SKIP WHITE LINE (PAVEMENT MARKING TAPE)</t>
  </si>
  <si>
    <t>8 INCH SOLID WHITE LINE (PAINT)</t>
  </si>
  <si>
    <t>8 INCH SOLID WHITE LINE (POLYUREA)</t>
  </si>
  <si>
    <t>8 INCH SOLID WHITE LINE (PAVEMENT MARKING TAPE)</t>
  </si>
  <si>
    <t>8 INCH DASHED WHITE LINE (PAINT)</t>
  </si>
  <si>
    <t>8 INCH DASHED WHITE LINE (POLYUREA)</t>
  </si>
  <si>
    <t>8 INCH DASHED WHITE LINE (PAVEMENT MARKING TAPE)</t>
  </si>
  <si>
    <t>8 INCH BY 3 FEET SKIP WHITE LINE (PAINT)</t>
  </si>
  <si>
    <t>USDCCA #246.6 "DROP"; NDOT "DOTTED"</t>
  </si>
  <si>
    <t>8 INCH BY 3 FEET SKIP WHITE LINE (POLYUREA)</t>
  </si>
  <si>
    <t>8 INCH BY 3 FEET SKIP WHITE LINE (PAVEMENT MARKING TAPE)</t>
  </si>
  <si>
    <t>8 INCH SOLID YELLOW LINE (PAINT)</t>
  </si>
  <si>
    <t>8 INCH SOLID YELLOW LINE (POLYUREA)</t>
  </si>
  <si>
    <t>8 INCH SOLID YELLOW LINE (PAVEMENT MARKING TAPE)</t>
  </si>
  <si>
    <t>8 INCH DASHED YELLOW LINE (PAINT)</t>
  </si>
  <si>
    <t>8 INCH DASHED YELLOW LINE (POLYUREA)</t>
  </si>
  <si>
    <t>8 INCH DASHED YELLOW LINE (PAVEMENT MARKING TAPE)</t>
  </si>
  <si>
    <t>12 INCH  SOLID WHITE LINE (PAINT)</t>
  </si>
  <si>
    <t>12 INCH  SOLID WHITE LINE (POLYUREA)</t>
  </si>
  <si>
    <t>12 INCH  SOLID WHITE LINE (PAVEMENT MARKING TAPE)</t>
  </si>
  <si>
    <t>12 INCH DASHED YELLOW LINE (PAINT)</t>
  </si>
  <si>
    <t>12 INCH DASHED YELLOW LINE (POLYUREA)</t>
  </si>
  <si>
    <t>12 INCH DASHED YELLOW LINE (PAVEMENT MARKING TAPE)</t>
  </si>
  <si>
    <t>24 INCH  SOLID WHITE LINE (PAINT)</t>
  </si>
  <si>
    <t>24 INCH  SOLID WHITE LINE (POLYUREA)</t>
  </si>
  <si>
    <t>24 INCH  SOLID WHITE LINE (PAVEMENT MARKING TAPE)</t>
  </si>
  <si>
    <t>24 INCH DASHED YELLOW LINE (PAINT)</t>
  </si>
  <si>
    <t>24 INCH DASHED YELLOW LINE (POLYUREA)</t>
  </si>
  <si>
    <t>24 INCH DASHED YELLOW LINE (PAVEMENT MARKING TAPE)</t>
  </si>
  <si>
    <t>SOLID WHITE PAVEMENT MARKING (PAINT)</t>
  </si>
  <si>
    <t>SOLID WHITE PAVEMENT MARKING (POLYUREA)</t>
  </si>
  <si>
    <t>SOLID WHITE PAVEMENT MARKING (PAVEMENT MARKING TAPE)</t>
  </si>
  <si>
    <t>SOLID YELLOW PAVEMENT MARKING (PAINT)</t>
  </si>
  <si>
    <t>SOLID YELLOW PAVEMENT MARKING (POLYUREA)</t>
  </si>
  <si>
    <t>SOLID YELLOW PAVEMENT MARKING (PAVEMENT MARKING TAPE)</t>
  </si>
  <si>
    <t>12 INCH BY 18 INCH YIELD LINE MARKINGS (PAINT)</t>
  </si>
  <si>
    <t>12 INCH BY 18 INCH YIELD LINE MARKINGS (PAVEMENT MARKING TAPE)</t>
  </si>
  <si>
    <t>24 INCH BY 36 INCH YIELD LINE MARKINGS (PAINT)</t>
  </si>
  <si>
    <t>24 INCH BY 36 INCH YIELD LINE MARKINGS (PAVEMENT MARKING TAPE)</t>
  </si>
  <si>
    <t>PREFORMED THERMOPLASTIC GREEN BIKE LANE</t>
  </si>
  <si>
    <t>PREFORMED THERMOPLASTIC GREEN BIKE LANE WITH LEGEND</t>
  </si>
  <si>
    <t>THROUGH LANE-USE ARROW (PAINT)</t>
  </si>
  <si>
    <t>MUTCD Figure 3B.24</t>
  </si>
  <si>
    <t>THROUGH LANE-USE ARROW (PAVEMENT MARKING TAPE)</t>
  </si>
  <si>
    <t>TURN LANE-USE ARROW (PAINT)</t>
  </si>
  <si>
    <t>TURN LANE-USE ARROW (PAVEMENT MARKING TAPE)</t>
  </si>
  <si>
    <t>TURN AND THRU LANE-USE ARROW (PAINT)</t>
  </si>
  <si>
    <t>TURN AND THRU LANE-USE (PAVEMENT MARKING TAPE)</t>
  </si>
  <si>
    <t>LANE REDUCTION ARROW (PAINT)</t>
  </si>
  <si>
    <t>LANE REDUCTION ARROW (PAVEMENT MARKING TAPE)</t>
  </si>
  <si>
    <t>SHARED LANE MARKING (PAINT)</t>
  </si>
  <si>
    <t>SHARED LANE MARKING (PAVEMENT MARKING TAPE)</t>
  </si>
  <si>
    <t>ROUNDABOUT ARROW (PAINT)</t>
  </si>
  <si>
    <t>ROUNDABOUT ARROW (PAVEMENT MARKING TAPE)</t>
  </si>
  <si>
    <t>BIKE LANE LEGEND AND ARROW (PAINT)</t>
  </si>
  <si>
    <t>BIKE LANE LEGEND AND ARROW (PAVEMENT MARKING TAPE)</t>
  </si>
  <si>
    <t>"ONLY" WORD MARKING (PAINT)</t>
  </si>
  <si>
    <t>MUTCD Section 3B.20</t>
  </si>
  <si>
    <t>"ONLY" WORD (PAVEMENT MARKING TAPE)</t>
  </si>
  <si>
    <t>"HUMP" WORD (PAINT)</t>
  </si>
  <si>
    <t>"HUMP" WORD (PAVEMENT MARKING TAPE)</t>
  </si>
  <si>
    <t>"XING" WORD (PAINT)</t>
  </si>
  <si>
    <t>"XING" WORD (PAVEMENT MARKING TAPE)</t>
  </si>
  <si>
    <t>"SCHOOL" WORD (PAINT)</t>
  </si>
  <si>
    <t>"SCHOOL" WORD (PAVEMENT MARKING TAPE)</t>
  </si>
  <si>
    <t>"STOP" WORD (PAINT)</t>
  </si>
  <si>
    <t>"STOP" WORD (PAVEMENT MARKING TAPE)</t>
  </si>
  <si>
    <t>"XX MPH" WORD (PAINT)</t>
  </si>
  <si>
    <t>"XX MPH" WORD (PAVEMENT MARKING TAPE)</t>
  </si>
  <si>
    <t>"YIELD" WORD (PAINT)</t>
  </si>
  <si>
    <t>"YIELD" WORD (PAVEMENT MARKING TAPE)</t>
  </si>
  <si>
    <t>"BUSES" WORD (PAINT)</t>
  </si>
  <si>
    <t>"BUSES" WORD (PAVEMENT MARKING TAPE)</t>
  </si>
  <si>
    <t>ACCESSIBILITY PARKING SPACE MARKING SYMBOL (PAINT)</t>
  </si>
  <si>
    <t>ACCESSIBILITY PARKING SPACE MARKING SYMBOL (PAVEMENT MARKING TAPE)</t>
  </si>
  <si>
    <t>PAVEMENT LEGEND (PAINT)</t>
  </si>
  <si>
    <t>PAVEMENT LEGEND (PAVEMENT MARKING TAPE)</t>
  </si>
  <si>
    <t>REFLECTIVE WHITE CURB PAINT</t>
  </si>
  <si>
    <t>REFLECTIVE YELLOW CURB PAINT</t>
  </si>
  <si>
    <t>NON-REFLECTIVE CURB PAINT (SPECIFY COLOR)</t>
  </si>
  <si>
    <t>REFLECTIVE WHITE MEDIAN NOSE PAINT WITH REFLECTIVE WHITE PAVEMENT MARKERS</t>
  </si>
  <si>
    <t>REFLECTIVE YELLOW MEDIAN NOSE PAINT WITH REFLECTIVE YELLOW PAVEMENT MARKERS</t>
  </si>
  <si>
    <t>CONSTRUCTION CONFLICTS AND CONTINGENCY ALLOWANCE</t>
  </si>
  <si>
    <t>RETRO-FIT TYPE 200 SPLICE VAULT PULL BOX LID</t>
  </si>
  <si>
    <t>Type</t>
  </si>
  <si>
    <t>Indent Level</t>
  </si>
  <si>
    <t>Name</t>
  </si>
  <si>
    <t>Notes</t>
  </si>
  <si>
    <t>Pay Item No</t>
  </si>
  <si>
    <t>Accounting Code</t>
  </si>
  <si>
    <t>Group</t>
  </si>
  <si>
    <t>Unit</t>
  </si>
  <si>
    <t>Unit Price in $</t>
  </si>
  <si>
    <t>Default</t>
  </si>
  <si>
    <t>Engineer will need to verify in field in project vicinity involving RTC funds</t>
  </si>
  <si>
    <t>Alternate Group</t>
  </si>
  <si>
    <t>Force Unit Price</t>
  </si>
  <si>
    <t>Fund Rule</t>
  </si>
  <si>
    <t>Budget Item</t>
  </si>
  <si>
    <t>Amount in $</t>
  </si>
  <si>
    <t>Item</t>
  </si>
  <si>
    <t>Base Bid</t>
  </si>
  <si>
    <t>N</t>
  </si>
  <si>
    <t>Internal ID</t>
  </si>
  <si>
    <t>Line No</t>
  </si>
  <si>
    <t>CONSTRUCT ASPHALT EMULSION AGGREGATE BASE STABILIZATION</t>
  </si>
  <si>
    <t>ASPHALT EMULSION FOR AGGREGATE BASE STABILIZATION</t>
  </si>
  <si>
    <t>revised 06/21 from Type 5</t>
  </si>
  <si>
    <t>NDOT CLASS A CONCRETE CURB (TYPE 3)</t>
  </si>
  <si>
    <t>NDOT CLASS A CURB AND GUTTER (TYPE 1)</t>
  </si>
  <si>
    <t>revised 06/21 from Type 2</t>
  </si>
  <si>
    <t>IsNonContract</t>
  </si>
  <si>
    <t>IsComplete</t>
  </si>
  <si>
    <t>TYPE I AGGREGATE BASE</t>
  </si>
  <si>
    <t>TYPE I CLASS B AGGREGATE BASE</t>
  </si>
  <si>
    <t>TYPE II AGGREGATE BASE</t>
  </si>
  <si>
    <t>TYPE II CLASS B AGGREGATE BASE</t>
  </si>
  <si>
    <t>1-1/4-INCH CONDUIT WITH 1-#8 AWG BARE TRACER WIRE AND PULL STRING</t>
  </si>
  <si>
    <t>1-1/4-INCH CONDUIT WITH 2-#4 THW AND 1-#8 THW STREETLIGHTING CONDUCTORS</t>
  </si>
  <si>
    <t>1-1/4-INCH CONDUIT WITH (SPECIFY CONDUCTORS)</t>
  </si>
  <si>
    <t>2 INCH CONDUIT WITH 1-#8 AWG BARE TRACER WIRE AND PULL STRING</t>
  </si>
  <si>
    <t>2 INCH PVC CONDUIT WITH 2-#4 THW AND 1-#8 THW STREETLIGHTING CONDUCTORS</t>
  </si>
  <si>
    <t>2-INCH PVC CONDUIT WITH 2-#6 THW AND 1-#8 THW RECEPTACLE CONDUCTORS</t>
  </si>
  <si>
    <t>2 INCH PVC CONDUIT WITH (SPECIFY CONDUCTORS)</t>
  </si>
  <si>
    <t>3 INCH CONDUIT WITH 1-#8 AWG BARE TRACER WIRE AND PULL STRING</t>
  </si>
  <si>
    <t>3 INCH CONDUIT WITH (SPECIFY CONDUCTORS)</t>
  </si>
  <si>
    <t>4 INCH CONDUIT WITH HERCULINE TRACEABLE PULL TAPE</t>
  </si>
  <si>
    <t>4 INCH CONDUIT WITH 72-STRAND FIBER OPTIC CABLE</t>
  </si>
  <si>
    <t>4 INCH CONDUIT WITH 144-STRAND FIBER OPTIC CABLE</t>
  </si>
  <si>
    <t>4 INCH CONDUIT WITH 6-PAIR, REA SPECIFICATION PE-39, NO. 22 AWG TWISTED WIRE PAIR CABLE</t>
  </si>
  <si>
    <t>4 INCH CONDUIT WITH (SPECIFY CONDUCTORS)</t>
  </si>
  <si>
    <t>INSTALL NO. 3-1/2 PULL BOX WITH NON-CONDUCTIVE LID</t>
  </si>
  <si>
    <t>INSTALL NO. 5 PULL BOX WITH NON-CONDUCTIVE LID</t>
  </si>
  <si>
    <t>INSTALL NO. 7 PULL BOX WITH NON-CONDUCTIVE LID</t>
  </si>
  <si>
    <t>INSTALL P30 PULL BOX WITH NON-CONDUCTIVE LID</t>
  </si>
  <si>
    <t>INSTALL RS-1 PULL BOX WITH NON-CONDUCTIVE LID</t>
  </si>
  <si>
    <t>INSTALL TYPE 100 VAULT</t>
  </si>
  <si>
    <t>INSTALL TYPE 200 SPLICE VAULT</t>
  </si>
  <si>
    <t>INSTALL 7 GAUGE STREETLIGHT POLE ASSEMBLY, X FOOT ARM, XX LUMEN LED LUMINAIRE</t>
  </si>
  <si>
    <t>INSTALL 7 GAUGE DUAL-ARM (X FT/X FT) STREETLIGHT POLE ASSEMBLY, XX LUMEN LED LUMINAIRE</t>
  </si>
  <si>
    <t>INSTALL 11 GAUGE STREETLIGHT POLE ASSEMBLY, 8 FOOT ARM, XX LUMEN LED LUMINAIRE</t>
  </si>
  <si>
    <t>INSTALL 11 GAUGE STREETLIGHT POLE ASSEMBLY, X FOOT ARM, XX LUMEN LED LUMINAIRE</t>
  </si>
  <si>
    <t>INSTALL 11 GAUGE DUAL-ARM (X FT/X FT) STREETLIGHT POLE ASSEMBLY, XX LUMEN LED LUMINAIRE</t>
  </si>
  <si>
    <t>INSTALL 21' CONCRETE STREETLIGHT ASSEMBLY, X FOOT ARM, XX LUMEN LED LUMINAIRE</t>
  </si>
  <si>
    <t>INSTALL 21' CONCRETE DUAL-ARM (X FT/X FT) STREETLIGHT ASSEMBLY, XX/XX LUMEN LED LUMINAIRE</t>
  </si>
  <si>
    <t>INSTALL 26' CONCRETE STREETLIGHT ASSEMBLY, X FOOT ARM, XX LUMEN LED LUMINAIRE</t>
  </si>
  <si>
    <t>INSTALL 26' CONCRETE DUAL-ARM (X FT/XFT) STREETLIGHT ASSEMBLY, XX/XX LUMEN LED LUMINAIRE</t>
  </si>
  <si>
    <t>REMOVE AND RELOCATE STREETLIGHT ASSEMBLY ON NEW FOUNDATION</t>
  </si>
  <si>
    <t>REMOVE AND RELOCATE STREETLIGHT ASSEMBLY ON EXISTING FOUNDATION</t>
  </si>
  <si>
    <t>INSTALL PAD MOUNTED 200 AMP SERVICE PEDESTAL</t>
  </si>
  <si>
    <t>TRAFFIC SIGNAL SYSTEM (SPECIFY LOCATION)</t>
  </si>
  <si>
    <t>TRAFFIC SIGNAL MODIFICATION (SPECIFY LOCATION)</t>
  </si>
  <si>
    <t>TRAFFIC SIGNAL UNDERGROUNDS (SPECIFY LOCATION)</t>
  </si>
  <si>
    <t>TRAFFIC SIGNAL UNDERGROUND MODIFICATION (SPECIFY LOCATION)</t>
  </si>
  <si>
    <t>TRAFFIC SIGNAL UNDERGROUND PER QUADRANT (SPECIFY LOCATION)</t>
  </si>
  <si>
    <t>TRAFFIC SIGNAL ASSEMBLY (SPECIFY TYPE)</t>
  </si>
  <si>
    <t>TRAFFIC SIGNAL/COMMUNICATION INTERCONNECT EQUIPMENT AND CONDUIT PROTECTION (SPECIFY LOCATION)</t>
  </si>
  <si>
    <t>PEDESTRIAN ACTIVATED FLASHING BEACON SYSTEM (SPECIFY LOCATION)</t>
  </si>
  <si>
    <t>PEDESTRIAN ACTIVATED RAPID RECTANGULAR FLASHING BEACON SYSTEM (SPECIFY LOCATION)</t>
  </si>
  <si>
    <t>PEDESTRIAN HYBRID BEACON SYSTEM (SPECIFY LOCATION)</t>
  </si>
  <si>
    <t>INSTALL TRAFFIC LOOP DETECTOR (X FOOT BY X FOOT)</t>
  </si>
  <si>
    <t xml:space="preserve">CCTV CAMERA </t>
  </si>
  <si>
    <t xml:space="preserve">SOLAR POWERED TRAIL LIGHTING ASSEMBLY ON NEW FOUNDATION </t>
  </si>
  <si>
    <t xml:space="preserve">EA </t>
  </si>
  <si>
    <t xml:space="preserve">TRAIL LIGHTING ASSEMBLY ON NEW FOUNDATION </t>
  </si>
  <si>
    <t>INSTALL NEW SIGN (GROUND MOUNTED)</t>
  </si>
  <si>
    <t>INSTALL NEW SIGN (POLE MOUNTED)</t>
  </si>
  <si>
    <t>INSTALL NEW SIGN ON EXISTING POST</t>
  </si>
  <si>
    <t>INSTALL NEW SIGN ON EXISTING POLE</t>
  </si>
  <si>
    <t>RELOCATE GROUND MOUNTED SIGN TO NEW POST</t>
  </si>
  <si>
    <t>REMOVE AND RESET SIGN (GROUND MOUNTED)</t>
  </si>
  <si>
    <t>REMOVE AND RESET SIGN (POLE MOUNTED)</t>
  </si>
  <si>
    <t>SIGN PANEL (SIZE X SIZE) OVERHEAD ON EXISTING SUPPORT</t>
  </si>
  <si>
    <t>OVERHEAD SIGN(S) (SIZE X SIZE) INSTALLED ON NEW TRAFFIC SIGNAL POLE WITH XX MAST ARM</t>
  </si>
  <si>
    <t>SP 100-201</t>
  </si>
  <si>
    <t>GENERAL</t>
  </si>
  <si>
    <t>SP 202</t>
  </si>
  <si>
    <t>REMOVAL</t>
  </si>
  <si>
    <t>SP 203-208</t>
  </si>
  <si>
    <t>EXCAVATION/EMBANKMENT</t>
  </si>
  <si>
    <t>SP 212</t>
  </si>
  <si>
    <t>LANDSCAPE</t>
  </si>
  <si>
    <t>SP 213</t>
  </si>
  <si>
    <t>IRRIGATION SYSTEMS</t>
  </si>
  <si>
    <t>SP 214-272</t>
  </si>
  <si>
    <t>SP 302-308</t>
  </si>
  <si>
    <t>AGGREGATE BASE</t>
  </si>
  <si>
    <t>SP 402-413</t>
  </si>
  <si>
    <t>PLANTMIX BITUMINOUS SURFACE</t>
  </si>
  <si>
    <t>CONCRETE STRUCTURES</t>
  </si>
  <si>
    <t>SOIL/DEWATERING</t>
  </si>
  <si>
    <t>SP 699</t>
  </si>
  <si>
    <t>SITE FURNISHINGS</t>
  </si>
  <si>
    <t>CURED IN PLACE REHAB EXISTING SEWERS</t>
  </si>
  <si>
    <t>SP 680-688</t>
  </si>
  <si>
    <t>FIBER OPTICS</t>
  </si>
  <si>
    <t>SP 675</t>
  </si>
  <si>
    <t>MITIGATION</t>
  </si>
  <si>
    <t>SP 672</t>
  </si>
  <si>
    <t>TRAIL LIGHTING</t>
  </si>
  <si>
    <t>SP 670-671</t>
  </si>
  <si>
    <t>UTILITY CONDUITS &amp; STRUCTURES</t>
  </si>
  <si>
    <t>OFFSITE IMPROVEMENTS</t>
  </si>
  <si>
    <t>SP 637</t>
  </si>
  <si>
    <t>POLLUTION CONTROL</t>
  </si>
  <si>
    <t>SP 636</t>
  </si>
  <si>
    <t>MARKED CROSS WALKS</t>
  </si>
  <si>
    <t>SP 635</t>
  </si>
  <si>
    <t>WORK ZONE ITS</t>
  </si>
  <si>
    <t>SP 631-633</t>
  </si>
  <si>
    <t>TRAFFIC MARKINGS</t>
  </si>
  <si>
    <t>SP 630</t>
  </si>
  <si>
    <t>SANITARY SEWERS</t>
  </si>
  <si>
    <t>SP 629</t>
  </si>
  <si>
    <t>WATER DISTRIBUTION SYSTEMS</t>
  </si>
  <si>
    <t>SP 628</t>
  </si>
  <si>
    <t>TRAFFIC STRIPING, PVMT, &amp; CURB MARKINGS</t>
  </si>
  <si>
    <t>SP 627</t>
  </si>
  <si>
    <t>SP 624-626</t>
  </si>
  <si>
    <t>TRAFFIC CONTROL</t>
  </si>
  <si>
    <t>SP 623</t>
  </si>
  <si>
    <t>TRAFFIC SIGNAL &amp; STREET LIGHT</t>
  </si>
  <si>
    <t>SP 622</t>
  </si>
  <si>
    <t>SP 603-605</t>
  </si>
  <si>
    <t>REINFORCED CONCRETE PIPE</t>
  </si>
  <si>
    <t>SP 613</t>
  </si>
  <si>
    <t>CONCRETE CURB, WALK, GUTTERS, DRIVEWAYS, &amp; INTERSECTIONS</t>
  </si>
  <si>
    <t>SP 614</t>
  </si>
  <si>
    <t>PAINTING</t>
  </si>
  <si>
    <t>SP 616-619</t>
  </si>
  <si>
    <t>FENCING</t>
  </si>
  <si>
    <t>SP 609-611</t>
  </si>
  <si>
    <t>SP 650</t>
  </si>
  <si>
    <t>SP 690-695</t>
  </si>
  <si>
    <t>PERMANENT SIGNS</t>
  </si>
  <si>
    <t>CULVERT PIPES</t>
  </si>
  <si>
    <t>Hide this row when printing</t>
  </si>
  <si>
    <t>CONSTRUCTION MGMT</t>
  </si>
  <si>
    <t>Construction Mgmt</t>
  </si>
  <si>
    <t>Description</t>
  </si>
  <si>
    <t>REPLACE SANITARY SEWER PIPE WITH PVC PIPE (6 INCH)</t>
  </si>
  <si>
    <t>REPLACE SANITARY SEWER PIPE WITH PVC PIPE (8 INCH)</t>
  </si>
  <si>
    <t>REPLACE SANITARY SEWER PIPE WITH PVC PIPE (10 INCH)</t>
  </si>
  <si>
    <t>REPLACE SANITARY SEWER PIPE WITH PVC PIPE (12 INCH)</t>
  </si>
  <si>
    <t>REPLACE SANITARY SEWER PIPE WITH PVC PIPE (18 INCH)</t>
  </si>
  <si>
    <t>REPLACE SANITARY SEWER PIPE WITH PVC PIPE (XX INCH)</t>
  </si>
  <si>
    <t>ACP WATERLINE REPLACEMENT WITH (MATERIAL) PIPE (6 INCH)</t>
  </si>
  <si>
    <t>ACP WATERLINE REPLACEMENT WITH (MATERIAL) PIPE (8 INCH)</t>
  </si>
  <si>
    <t>ACP WATERLINE REPLACEMENT WITH (MATERIAL) PIPE (10 INCH)</t>
  </si>
  <si>
    <t>ACP WATERLINE REPLACEMENT WITH (MATERIAL) PIPE (12 INCH)</t>
  </si>
  <si>
    <t>ACP WATERLINE REPLACEMENT WITH (MATERIAL) PIPE (16 INCH)</t>
  </si>
  <si>
    <t>ACP WATERLINE REPLACEMENT WITH (MATERIAL) PIPE (XX INCH)</t>
  </si>
  <si>
    <t>2 INCH CONDUIT (DIRECTIONAL DRILL)</t>
  </si>
  <si>
    <t>3 INCH CONDUIT (DIRECTIONAL DRILL)</t>
  </si>
  <si>
    <t>4 INCH CONDUIT (DIRECTIONAL DRILL)</t>
  </si>
  <si>
    <t>2-2 INCH CONDUIT (DIRECTIONAL DRILL)</t>
  </si>
  <si>
    <t>2-3 INCH CONDUIT (DIRECTIONAL DRILL)</t>
  </si>
  <si>
    <t>2-4 INCH CONDUIT (DIRECTIONAL DRILL)</t>
  </si>
  <si>
    <t xml:space="preserve">NO. 1/0 AWG THW CONDUCTOR </t>
  </si>
  <si>
    <t xml:space="preserve">NO. 4 AWG THW CONDUCTOR </t>
  </si>
  <si>
    <t xml:space="preserve">NO. 8 AWG THW CONDUCTOR </t>
  </si>
  <si>
    <t xml:space="preserve">NO. 10 AWG THW CONDUCTOR </t>
  </si>
  <si>
    <t>(SPECIFY WIRE SIZE) THW CONDUCTOR</t>
  </si>
  <si>
    <t>2-#4 AWG THW AND 1-#8 AWG THW STREETLIGHTING CONDUCTORS</t>
  </si>
  <si>
    <t xml:space="preserve">1-#8 AWG THW CONDUCTOR </t>
  </si>
  <si>
    <t xml:space="preserve">2-#8 AWG THW CONDUCTORS FOR RECEPTACLES </t>
  </si>
  <si>
    <t>INSTALL 6-PAIR, REA SPECIFICATION PE-39, NO. 22 AWG TWISTED WIRE PAIR CABLE</t>
  </si>
  <si>
    <t>TELECOM CABINET (GROUND MOUNTED)</t>
  </si>
  <si>
    <t>FIBER OPTIC CABLE (96-STRAND)</t>
  </si>
  <si>
    <t>FIBER OPTIC CABLE (144-STRAND)</t>
  </si>
  <si>
    <t>FIBER OPTIC CABLE (XX-STRAND)</t>
  </si>
  <si>
    <t>CLV ETHERNET SWITCH</t>
  </si>
  <si>
    <t>TELECOM CABINET (POLE MOUNTED)</t>
  </si>
  <si>
    <t>CONSTRUCT TYPE I SURVEY MONUMENT</t>
  </si>
  <si>
    <t>CONSTRUCT TYPE II-B SURVEY MONUMENT</t>
  </si>
  <si>
    <t>18 INCH C900 STORM DRAIN</t>
  </si>
  <si>
    <t>24 INCH C900 STORM DRAIN</t>
  </si>
  <si>
    <t>36 INCH C900 STORM DRAIN</t>
  </si>
  <si>
    <t>18 INCH PVC C900</t>
  </si>
  <si>
    <t>24 INCH PVC C900 PIPE</t>
  </si>
  <si>
    <t>ADJUST EXISTING SEWER MANHOLE TO GRADE</t>
  </si>
  <si>
    <t>ADJUST EXISTING STORM DRAIN MANHOLE TO FINISHED GRADE</t>
  </si>
  <si>
    <t>This column used for sorting</t>
  </si>
  <si>
    <t>Rows 1-4 need deleted when importing into Masterworks</t>
  </si>
  <si>
    <t>Column A need deleted when importing into Masterworks</t>
  </si>
  <si>
    <t>This sheet will need to be copied to a new excel file and the sheet tab name will need to be revised to "Item"</t>
  </si>
  <si>
    <t>This sheet will be used to import the CCE into Masterworks</t>
  </si>
  <si>
    <t>When using this sheet, the bid items will not be broken out into "containers", only the total price will be avaliable</t>
  </si>
  <si>
    <t>This sheet is used to import the CCE data for the different stages of design under the  "Cost Estimates" folder in Masterworks</t>
  </si>
  <si>
    <t>When using this sheet, the bid items will be viewed under "containers" which provides a subtotal price for each "container"</t>
  </si>
  <si>
    <t>Purpose</t>
  </si>
  <si>
    <t>Sheet Name</t>
  </si>
  <si>
    <t>After using the "sort" function and removing all of the "ref" cells, use the "sort" function again to get the bid items into the correct numerical order</t>
  </si>
  <si>
    <t>Suggeted to use the "sort" function to remove "ref" cells after compiling the required bid items on the "Construction Cost Estimate" sheet (NOTE, that is the only sheet that info should be entered, all other sheets use that sheet as reference)</t>
  </si>
  <si>
    <t>This sheet is used to import the acutal bid prices into the Construction Contract in Masterworks</t>
  </si>
  <si>
    <t>Note, the Quantitiy of ALLOW, FA, &amp; LS unit items will show up as the unit price and Unit Price will equal 1.00 (it's something to do with the program)</t>
  </si>
  <si>
    <t>This sheet will be used to import the Construction Contract into Masterworks</t>
  </si>
  <si>
    <t>Columns A, J, &amp; N need deleted after copying to a new excel file and before importing into Masterworks</t>
  </si>
  <si>
    <t>Rows 1-4 need deleted after copying to a new excel file and before importing into Masterworks</t>
  </si>
  <si>
    <t>Delete Column for MW Upload</t>
  </si>
  <si>
    <t>The sheets following this tab are used to import data to Masterworks software</t>
  </si>
  <si>
    <t>It is up to the Project Manager which of the following sheets will be used to upload the data into the Masterworks "Cost Estimate" folder (either MW CCE Containers or MW CCE no Containers)</t>
  </si>
  <si>
    <t>MW CCE Containers</t>
  </si>
  <si>
    <t>MW CCE No Containers</t>
  </si>
  <si>
    <t>MW Const Contract</t>
  </si>
  <si>
    <t>SP 502-580</t>
  </si>
  <si>
    <t>5 FOOT X 3 FOOT PRECAST REINFORCED CONCRETE BOX</t>
  </si>
  <si>
    <t>6 FOOT X 3 FOOT PRECAST REINFORCED CONCRETE BOX</t>
  </si>
  <si>
    <t>7 FOOT X 3 FOOT PRECAST REINFORCED CONCRETE BOX</t>
  </si>
  <si>
    <t>8 FOOT X 3 FOOT PRECAST REINFORCED CONCRETE BOX</t>
  </si>
  <si>
    <t>9 FOOT X 3 FOOT PRECAST REINFORCED CONCRETE BOX</t>
  </si>
  <si>
    <t>10 FOOT X 3 FOOT PRECAST REINFORCED CONCRETE BOX</t>
  </si>
  <si>
    <t>11 FOOT X 3 FOOT PRECAST REINFORCED CONCRETE BOX</t>
  </si>
  <si>
    <t>12 FOOT X 3 FOOT PRECAST REINFORCED CONCRETE BOX</t>
  </si>
  <si>
    <t>14 FOOT X 3 FOOT PRECAST REINFORCED CONCRETE BOX</t>
  </si>
  <si>
    <t>5 FOOT X 4 FOOT PRECAST REINFORCED CONCRETE BOX</t>
  </si>
  <si>
    <t>5 FOOT X 5 FOOT PRECAST REINFORCED CONCRETE BOX</t>
  </si>
  <si>
    <t>6 FOOT X 4 FOOT PRECAST REINFORCED CONCRETE BOX</t>
  </si>
  <si>
    <t>6 FOOT X 5 FOOT PRECAST REINFORCED CONCRETE BOX</t>
  </si>
  <si>
    <t>6 FOOT X 6 FOOT PRECAST REINFORCED CONCRETE BOX</t>
  </si>
  <si>
    <t>7 FOOT X 4 FOOT PRECAST REINFORCED CONCRETE BOX</t>
  </si>
  <si>
    <t>7 FOOT X 5 FOOT PRECAST REINFORCED CONCRETE BOX</t>
  </si>
  <si>
    <t>7 FOOT X 6 FOOT PRECAST REINFORCED CONCRETE BOX</t>
  </si>
  <si>
    <t>7 FOOT X 7 FOOT PRECAST REINFORCED CONCRETE BOX</t>
  </si>
  <si>
    <t>8 FOOT X 4 FOOT PRECAST REINFORCED CONCRETE BOX</t>
  </si>
  <si>
    <t>8 FOOT X 5 FOOT PRECAST REINFORCED CONCRETE BOX</t>
  </si>
  <si>
    <t>8 FOOT X 6 FOOT PRECAST REINFORCED CONCRETE BOX</t>
  </si>
  <si>
    <t>8 FOOT X 7 FOOT PRECAST REINFORCED CONCRETE BOX</t>
  </si>
  <si>
    <t>8 FOOT X 8 FOOT PRECAST REINFORCED CONCRETE BOX</t>
  </si>
  <si>
    <t>9 FOOT X 4 FOOT PRECAST REINFORCED CONCRETE BOX</t>
  </si>
  <si>
    <t>9 FOOT X 5 FOOT PRECAST REINFORCED CONCRETE BOX</t>
  </si>
  <si>
    <t>9 FOOT X 6 FOOT PRECAST REINFORCED CONCRETE BOX</t>
  </si>
  <si>
    <t>9 FOOT X 7 FOOT PRECAST REINFORCED CONCRETE BOX</t>
  </si>
  <si>
    <t>9 FOOT X 8 FOOT PRECAST REINFORCED CONCRETE BOX</t>
  </si>
  <si>
    <t>9 FOOT X 9 FOOT PRECAST REINFORCED CONCRETE BOX</t>
  </si>
  <si>
    <t>10 FOOT X 4 FOOT PRECAST REINFORCED CONCRETE BOX</t>
  </si>
  <si>
    <t>10 FOOT X 5 FOOT PRECAST REINFORCED CONCRETE BOX</t>
  </si>
  <si>
    <t>10 FOOT X 6 FOOT PRECAST REINFORCED CONCRETE BOX</t>
  </si>
  <si>
    <t>10 FOOT X 7 FOOT PRECAST REINFORCED CONCRETE BOX</t>
  </si>
  <si>
    <t>10 FOOT X 8 FOOT PRECAST REINFORCED CONCRETE BOX</t>
  </si>
  <si>
    <t>11 FOOT X 8 FOOT PRECAST REINFORCED CONCRETE BOX</t>
  </si>
  <si>
    <t>12 FOOT X 8 FOOT PRECAST REINFORCED CONCRETE BOX</t>
  </si>
  <si>
    <t>10 FOOT X 9 FOOT PRECAST REINFORCED CONCRETE BOX</t>
  </si>
  <si>
    <t>10 FOOT X 10 FOOT PRECAST REINFORCED CONCRETE BOX</t>
  </si>
  <si>
    <t>11 FOOT X 10 FOOT PRECAST REINFORCED CONCRETE BOX</t>
  </si>
  <si>
    <t>12 FOOT X 10 FOOT PRECAST REINFORCED CONCRETE BOX</t>
  </si>
  <si>
    <t>13 FOOT X 10 FOOT PRECAST REINFORCED CONCRETE BOX</t>
  </si>
  <si>
    <t>14 FOOT X 10 FOOT PRECAST REINFORCED CONCRETE BOX</t>
  </si>
  <si>
    <t>11 FOOT X 4 FOOT PRECAST REINFORCED CONCRETE BOX</t>
  </si>
  <si>
    <t>11 FOOT X 5 FOOT PRECAST REINFORCED CONCRETE BOX</t>
  </si>
  <si>
    <t>11 FOOT X 6 FOOT PRECAST REINFORCED CONCRETE BOX</t>
  </si>
  <si>
    <t>11 FOOT X 7 FOOT PRECAST REINFORCED CONCRETE BOX</t>
  </si>
  <si>
    <t>11 FOOT X 9 FOOT PRECAST REINFORCED CONCRETE BOX</t>
  </si>
  <si>
    <t>11 FOOT X 11 FOOT PRECAST REINFORCED CONCRETE BOX</t>
  </si>
  <si>
    <t>12 FOOT X 4 FOOT PRECAST REINFORCED CONCRETE BOX</t>
  </si>
  <si>
    <t>12 FOOT X 5 FOOT PRECAST REINFORCED CONCRETE BOX</t>
  </si>
  <si>
    <t>12 FOOT X 6 FOOT PRECAST REINFORCED CONCRETE BOX</t>
  </si>
  <si>
    <t>12 FOOT X 7 FOOT PRECAST REINFORCED CONCRETE BOX</t>
  </si>
  <si>
    <t>12 FOOT X 9 FOOT PRECAST REINFORCED CONCRETE BOX</t>
  </si>
  <si>
    <t>12 FOOT X 12 FOOT PRECAST REINFORCED CONCRETE BOX</t>
  </si>
  <si>
    <t>12 FOOT X 11 FOOT PRECAST REINFORCED CONCRETE BOX</t>
  </si>
  <si>
    <t>13 FOOT X 4 FOOT PRECAST REINFORCED CONCRETE BOX</t>
  </si>
  <si>
    <t>13 FOOT X 5 FOOT PRECAST REINFORCED CONCRETE BOX</t>
  </si>
  <si>
    <t>13 FOOT X 6 FOOT PRECAST REINFORCED CONCRETE BOX</t>
  </si>
  <si>
    <t>13 FOOT X 7 FOOT PRECAST REINFORCED CONCRETE BOX</t>
  </si>
  <si>
    <t>13 FOOT X 8 FOOT PRECAST REINFORCED CONCRETE BOX</t>
  </si>
  <si>
    <t>13 FOOT X 9 FOOT PRECAST REINFORCED CONCRETE BOX</t>
  </si>
  <si>
    <t>13 FOOT X 11 FOOT PRECAST REINFORCED CONCRETE BOX</t>
  </si>
  <si>
    <t>13 FOOT X 12 FOOT PRECAST REINFORCED CONCRETE BOX</t>
  </si>
  <si>
    <t>13 FOOT X 13 FOOT PRECAST REINFORCED CONCRETE BOX</t>
  </si>
  <si>
    <t>14 FOOT X 4 FOOT PRECAST REINFORCED CONCRETE BOX</t>
  </si>
  <si>
    <t>14 FOOT X 5 FOOT PRECAST REINFORCED CONCRETE BOX</t>
  </si>
  <si>
    <t>14 FOOT X 6 FOOT PRECAST REINFORCED CONCRETE BOX</t>
  </si>
  <si>
    <t>14 FOOT X 7 FOOT PRECAST REINFORCED CONCRETE BOX</t>
  </si>
  <si>
    <t>14 FOOT X 8 FOOT PRECAST REINFORCED CONCRETE BOX</t>
  </si>
  <si>
    <t>14 FOOT X 9 FOOT PRECAST REINFORCED CONCRETE BOX</t>
  </si>
  <si>
    <t>14 FOOT X 11 FOOT PRECAST REINFORCED CONCRETE BOX</t>
  </si>
  <si>
    <t>14 FOOT X 12 FOOT PRECAST REINFORCED CONCRETE BOX</t>
  </si>
  <si>
    <t>14 FOOT X 13 FOOT PRECAST REINFORCED CONCRETE BOX</t>
  </si>
  <si>
    <t>14 FOOT X 14 FOOT PRECAST REINFORCED CONCRETE BOX</t>
  </si>
  <si>
    <t>Item List Page Description</t>
  </si>
  <si>
    <t>MODIFIED TYPE II ACCESS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</si>
</sst>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_(* \(#,##0\);_(* &quot;-&quot;_);_(@_)"/>
    <numFmt numFmtId="44" formatCode="_(&quot;$&quot;* #,##0.00_);_(&quot;$&quot;* \(#,##0.00\);_(&quot;$&quot;* &quot;-&quot;??_);_(@_)"/>
    <numFmt numFmtId="43" formatCode="_(* #,##0.00_);_(* \(#,##0.00\);_(* &quot;-&quot;??_);_(@_)"/>
    <numFmt numFmtId="164" formatCode="&quot;$&quot;#,##0.00"/>
    <numFmt numFmtId="165" formatCode="000\8"/>
    <numFmt numFmtId="166" formatCode="000"/>
    <numFmt numFmtId="167" formatCode="#,##0.0_);\(#,##0.0\)"/>
    <numFmt numFmtId="168" formatCode="&quot;$&quot;#,##0.0_);[Red]\(&quot;$&quot;#,##0.0\)"/>
    <numFmt numFmtId="169" formatCode="0.0%"/>
    <numFmt numFmtId="170" formatCode="_(* #,##0.0_);_(* \(#,##0.0\);_(* &quot;-&quot;??_);_(@_)"/>
    <numFmt numFmtId="171" formatCode="#,##0.0"/>
    <numFmt numFmtId="172" formatCode="0.0000"/>
  </numFmts>
  <fonts count="45">
    <font>
      <sz val="8"/>
      <name val="Arial"/>
    </font>
    <font>
      <sz val="11"/>
      <color theme="1"/>
      <name val="Calibri"/>
      <family val="2"/>
      <scheme val="minor"/>
    </font>
    <font>
      <sz val="11"/>
      <color theme="1"/>
      <name val="Calibri"/>
      <family val="2"/>
      <scheme val="minor"/>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4"/>
      <name val="–¾’©"/>
      <charset val="128"/>
    </font>
    <font>
      <b/>
      <sz val="11"/>
      <color indexed="63"/>
      <name val="Calibri"/>
      <family val="2"/>
    </font>
    <font>
      <sz val="8"/>
      <name val="Times New Roman"/>
      <family val="1"/>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sz val="11"/>
      <color indexed="12"/>
      <name val="Calibri"/>
      <family val="2"/>
      <scheme val="minor"/>
    </font>
    <font>
      <sz val="10"/>
      <name val="Calibri"/>
      <family val="2"/>
      <scheme val="minor"/>
    </font>
    <font>
      <b/>
      <sz val="10"/>
      <name val="Calibri"/>
      <family val="2"/>
      <scheme val="minor"/>
    </font>
    <font>
      <sz val="10"/>
      <color indexed="12"/>
      <name val="Calibri"/>
      <family val="2"/>
      <scheme val="minor"/>
    </font>
    <font>
      <b/>
      <sz val="11"/>
      <color indexed="12"/>
      <name val="Calibri"/>
      <family val="2"/>
      <scheme val="minor"/>
    </font>
    <font>
      <sz val="11"/>
      <name val="Arial"/>
      <family val="2"/>
    </font>
    <font>
      <b/>
      <sz val="11"/>
      <name val="Arial"/>
      <family val="2"/>
    </font>
    <font>
      <sz val="11"/>
      <color rgb="FFFF0000"/>
      <name val="Arial"/>
      <family val="2"/>
    </font>
    <font>
      <b/>
      <sz val="11"/>
      <color theme="1"/>
      <name val="Arial"/>
      <family val="2"/>
    </font>
    <font>
      <sz val="11"/>
      <color indexed="12"/>
      <name val="Arial"/>
      <family val="2"/>
    </font>
    <font>
      <sz val="11"/>
      <color indexed="8"/>
      <name val="Arial"/>
      <family val="2"/>
    </font>
    <font>
      <sz val="11"/>
      <color indexed="17"/>
      <name val="Arial"/>
      <family val="2"/>
    </font>
    <font>
      <b/>
      <sz val="10"/>
      <name val="Arial"/>
      <family val="2"/>
    </font>
    <font>
      <sz val="11"/>
      <color rgb="FFFF0000"/>
      <name val="Calibri"/>
      <family val="2"/>
      <scheme val="minor"/>
    </font>
    <font>
      <sz val="11"/>
      <color theme="0"/>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55"/>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0000"/>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41" fontId="3"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38" fontId="4" fillId="22" borderId="0" applyNumberFormat="0" applyBorder="0" applyAlignment="0" applyProtection="0"/>
    <xf numFmtId="0" fontId="13" fillId="0" borderId="3" applyNumberFormat="0" applyAlignment="0" applyProtection="0">
      <alignment horizontal="left" vertical="center"/>
    </xf>
    <xf numFmtId="0" fontId="13" fillId="0" borderId="4">
      <alignment horizontal="left" vertical="center"/>
    </xf>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10" fontId="4" fillId="23" borderId="8" applyNumberFormat="0" applyBorder="0" applyAlignment="0" applyProtection="0"/>
    <xf numFmtId="0" fontId="18" fillId="0" borderId="9" applyNumberFormat="0" applyFill="0" applyAlignment="0" applyProtection="0"/>
    <xf numFmtId="16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0" fontId="19" fillId="24" borderId="0" applyNumberFormat="0" applyBorder="0" applyAlignment="0" applyProtection="0"/>
    <xf numFmtId="0" fontId="10" fillId="0" borderId="0"/>
    <xf numFmtId="0" fontId="10" fillId="0" borderId="0"/>
    <xf numFmtId="0" fontId="3" fillId="0" borderId="0"/>
    <xf numFmtId="0" fontId="3" fillId="0" borderId="0"/>
    <xf numFmtId="0" fontId="10" fillId="25" borderId="10" applyNumberFormat="0" applyFont="0" applyAlignment="0" applyProtection="0"/>
    <xf numFmtId="40" fontId="20" fillId="0" borderId="0" applyFont="0" applyFill="0" applyBorder="0" applyAlignment="0" applyProtection="0"/>
    <xf numFmtId="38" fontId="20" fillId="0" borderId="0" applyFont="0" applyFill="0" applyBorder="0" applyAlignment="0" applyProtection="0"/>
    <xf numFmtId="0" fontId="21" fillId="20" borderId="11" applyNumberFormat="0" applyAlignment="0" applyProtection="0"/>
    <xf numFmtId="10" fontId="10" fillId="0" borderId="0" applyFont="0" applyFill="0" applyBorder="0" applyAlignment="0" applyProtection="0"/>
    <xf numFmtId="0" fontId="22" fillId="0" borderId="12" applyNumberFormat="0" applyAlignment="0"/>
    <xf numFmtId="0" fontId="23" fillId="0" borderId="0" applyNumberFormat="0" applyFill="0" applyBorder="0" applyAlignment="0" applyProtection="0"/>
    <xf numFmtId="0" fontId="24" fillId="0" borderId="13" applyNumberFormat="0" applyFill="0" applyAlignment="0" applyProtection="0"/>
    <xf numFmtId="0" fontId="25" fillId="0" borderId="0" applyNumberFormat="0" applyFill="0" applyBorder="0" applyAlignment="0" applyProtection="0"/>
    <xf numFmtId="43"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cellStyleXfs>
  <cellXfs count="455">
    <xf numFmtId="0" fontId="0" fillId="0" borderId="0" xfId="0"/>
    <xf numFmtId="0" fontId="2" fillId="0" borderId="0" xfId="77" applyAlignment="1">
      <alignment vertical="center"/>
    </xf>
    <xf numFmtId="44" fontId="2" fillId="0" borderId="0" xfId="77" applyNumberFormat="1" applyAlignment="1">
      <alignment vertical="center"/>
    </xf>
    <xf numFmtId="10" fontId="2" fillId="0" borderId="0" xfId="77" applyNumberFormat="1" applyAlignment="1">
      <alignment horizontal="center" vertical="center"/>
    </xf>
    <xf numFmtId="0" fontId="2" fillId="0" borderId="0" xfId="77" applyAlignment="1">
      <alignment horizontal="center" vertical="center"/>
    </xf>
    <xf numFmtId="0" fontId="2" fillId="0" borderId="0" xfId="77" applyAlignment="1">
      <alignment vertical="center" wrapText="1"/>
    </xf>
    <xf numFmtId="0" fontId="26" fillId="0" borderId="0" xfId="77" applyFont="1" applyAlignment="1">
      <alignment vertical="center"/>
    </xf>
    <xf numFmtId="44" fontId="26" fillId="0" borderId="0" xfId="77" applyNumberFormat="1" applyFont="1" applyAlignment="1">
      <alignment vertical="center"/>
    </xf>
    <xf numFmtId="10" fontId="26" fillId="34" borderId="0" xfId="77" applyNumberFormat="1" applyFont="1" applyFill="1" applyAlignment="1">
      <alignment horizontal="center" vertical="center"/>
    </xf>
    <xf numFmtId="0" fontId="26" fillId="0" borderId="0" xfId="77" applyFont="1" applyAlignment="1">
      <alignment horizontal="center" vertical="center"/>
    </xf>
    <xf numFmtId="0" fontId="26" fillId="34" borderId="0" xfId="77" applyFont="1" applyFill="1" applyAlignment="1">
      <alignment horizontal="right" vertical="center" wrapText="1"/>
    </xf>
    <xf numFmtId="44" fontId="2" fillId="0" borderId="8" xfId="77" applyNumberFormat="1" applyBorder="1" applyAlignment="1">
      <alignment vertical="center"/>
    </xf>
    <xf numFmtId="10" fontId="2" fillId="0" borderId="8" xfId="77" applyNumberFormat="1" applyBorder="1" applyAlignment="1">
      <alignment horizontal="center" vertical="center"/>
    </xf>
    <xf numFmtId="0" fontId="2" fillId="0" borderId="8" xfId="77" applyBorder="1" applyAlignment="1">
      <alignment horizontal="center" vertical="center"/>
    </xf>
    <xf numFmtId="0" fontId="2" fillId="0" borderId="8" xfId="77" applyBorder="1" applyAlignment="1">
      <alignment vertical="center" wrapText="1"/>
    </xf>
    <xf numFmtId="44" fontId="26" fillId="34" borderId="8" xfId="77" applyNumberFormat="1" applyFont="1" applyFill="1" applyBorder="1" applyAlignment="1">
      <alignment vertical="center"/>
    </xf>
    <xf numFmtId="10" fontId="26" fillId="34" borderId="8" xfId="77" applyNumberFormat="1" applyFont="1" applyFill="1" applyBorder="1" applyAlignment="1">
      <alignment horizontal="center" vertical="center"/>
    </xf>
    <xf numFmtId="10" fontId="26" fillId="34" borderId="8" xfId="77" applyNumberFormat="1" applyFont="1" applyFill="1" applyBorder="1" applyAlignment="1">
      <alignment vertical="center"/>
    </xf>
    <xf numFmtId="0" fontId="26" fillId="34" borderId="8" xfId="77" applyFont="1" applyFill="1" applyBorder="1" applyAlignment="1">
      <alignment horizontal="center" vertical="center"/>
    </xf>
    <xf numFmtId="0" fontId="26" fillId="34" borderId="8" xfId="77" applyFont="1" applyFill="1" applyBorder="1" applyAlignment="1">
      <alignment vertical="center" wrapText="1"/>
    </xf>
    <xf numFmtId="44" fontId="2" fillId="0" borderId="8" xfId="77" applyNumberFormat="1" applyFill="1" applyBorder="1" applyAlignment="1">
      <alignment vertical="center"/>
    </xf>
    <xf numFmtId="44" fontId="2" fillId="34" borderId="8" xfId="77" applyNumberFormat="1" applyFill="1" applyBorder="1" applyAlignment="1">
      <alignment vertical="center"/>
    </xf>
    <xf numFmtId="10" fontId="2" fillId="0" borderId="8" xfId="77" applyNumberFormat="1" applyFill="1" applyBorder="1" applyAlignment="1">
      <alignment horizontal="center" vertical="center"/>
    </xf>
    <xf numFmtId="0" fontId="2" fillId="0" borderId="8" xfId="77" applyFill="1" applyBorder="1" applyAlignment="1">
      <alignment horizontal="center" vertical="center"/>
    </xf>
    <xf numFmtId="0" fontId="2" fillId="0" borderId="8" xfId="77" applyFill="1" applyBorder="1" applyAlignment="1">
      <alignment vertical="center" wrapText="1"/>
    </xf>
    <xf numFmtId="0" fontId="2" fillId="0" borderId="0" xfId="77" applyFill="1" applyAlignment="1">
      <alignment vertical="center"/>
    </xf>
    <xf numFmtId="44" fontId="26" fillId="0" borderId="8" xfId="77" applyNumberFormat="1" applyFont="1" applyFill="1" applyBorder="1" applyAlignment="1">
      <alignment vertical="center"/>
    </xf>
    <xf numFmtId="10" fontId="26" fillId="0" borderId="8" xfId="77" applyNumberFormat="1" applyFont="1" applyFill="1" applyBorder="1" applyAlignment="1">
      <alignment horizontal="center" vertical="center"/>
    </xf>
    <xf numFmtId="0" fontId="26" fillId="0" borderId="8" xfId="77" applyFont="1" applyFill="1" applyBorder="1" applyAlignment="1">
      <alignment horizontal="center" vertical="center"/>
    </xf>
    <xf numFmtId="0" fontId="26" fillId="0" borderId="8" xfId="77" applyFont="1" applyFill="1" applyBorder="1" applyAlignment="1">
      <alignment vertical="center" wrapText="1"/>
    </xf>
    <xf numFmtId="0" fontId="2" fillId="0" borderId="0" xfId="77" applyFont="1" applyAlignment="1">
      <alignment vertical="center"/>
    </xf>
    <xf numFmtId="44" fontId="2" fillId="0" borderId="8" xfId="77" applyNumberFormat="1" applyFont="1" applyFill="1" applyBorder="1" applyAlignment="1">
      <alignment vertical="center"/>
    </xf>
    <xf numFmtId="0" fontId="2" fillId="0" borderId="8" xfId="77" applyFont="1" applyFill="1" applyBorder="1" applyAlignment="1">
      <alignment horizontal="center" vertical="center"/>
    </xf>
    <xf numFmtId="0" fontId="2" fillId="0" borderId="8" xfId="77" applyFont="1" applyFill="1" applyBorder="1" applyAlignment="1">
      <alignment vertical="center" wrapText="1"/>
    </xf>
    <xf numFmtId="44" fontId="2" fillId="0" borderId="0" xfId="77" applyNumberFormat="1" applyBorder="1" applyAlignment="1">
      <alignment vertical="center"/>
    </xf>
    <xf numFmtId="10" fontId="2" fillId="0" borderId="0" xfId="77" applyNumberFormat="1" applyBorder="1" applyAlignment="1">
      <alignment horizontal="center" vertical="center"/>
    </xf>
    <xf numFmtId="0" fontId="2" fillId="0" borderId="0" xfId="77" applyBorder="1" applyAlignment="1">
      <alignment horizontal="center" vertical="center"/>
    </xf>
    <xf numFmtId="0" fontId="2" fillId="0" borderId="0" xfId="77" applyBorder="1" applyAlignment="1">
      <alignment vertical="center" wrapText="1"/>
    </xf>
    <xf numFmtId="44" fontId="26" fillId="0" borderId="0" xfId="77" applyNumberFormat="1" applyFont="1" applyBorder="1" applyAlignment="1">
      <alignment vertical="center"/>
    </xf>
    <xf numFmtId="10" fontId="26" fillId="31" borderId="0" xfId="77" applyNumberFormat="1" applyFont="1" applyFill="1" applyBorder="1" applyAlignment="1">
      <alignment horizontal="center" vertical="center"/>
    </xf>
    <xf numFmtId="0" fontId="26" fillId="0" borderId="0" xfId="77" applyFont="1" applyBorder="1" applyAlignment="1">
      <alignment horizontal="center" vertical="center"/>
    </xf>
    <xf numFmtId="0" fontId="26" fillId="31" borderId="0" xfId="77" applyFont="1" applyFill="1" applyBorder="1" applyAlignment="1">
      <alignment horizontal="right" vertical="center" wrapText="1"/>
    </xf>
    <xf numFmtId="44" fontId="26" fillId="31" borderId="8" xfId="77" applyNumberFormat="1" applyFont="1" applyFill="1" applyBorder="1" applyAlignment="1">
      <alignment vertical="center"/>
    </xf>
    <xf numFmtId="10" fontId="26" fillId="31" borderId="8" xfId="77" applyNumberFormat="1" applyFont="1" applyFill="1" applyBorder="1" applyAlignment="1">
      <alignment horizontal="center" vertical="center"/>
    </xf>
    <xf numFmtId="10" fontId="26" fillId="31" borderId="8" xfId="77" applyNumberFormat="1" applyFont="1" applyFill="1" applyBorder="1" applyAlignment="1">
      <alignment vertical="center"/>
    </xf>
    <xf numFmtId="0" fontId="26" fillId="31" borderId="8" xfId="77" applyFont="1" applyFill="1" applyBorder="1" applyAlignment="1">
      <alignment horizontal="center" vertical="center"/>
    </xf>
    <xf numFmtId="0" fontId="26" fillId="31" borderId="8" xfId="77" applyFont="1" applyFill="1" applyBorder="1" applyAlignment="1">
      <alignment vertical="center" wrapText="1"/>
    </xf>
    <xf numFmtId="44" fontId="2" fillId="31" borderId="8" xfId="77" applyNumberFormat="1" applyFill="1" applyBorder="1" applyAlignment="1">
      <alignment vertical="center"/>
    </xf>
    <xf numFmtId="44" fontId="2" fillId="31" borderId="8" xfId="77" applyNumberFormat="1" applyFont="1" applyFill="1" applyBorder="1" applyAlignment="1">
      <alignment vertical="center"/>
    </xf>
    <xf numFmtId="10" fontId="26" fillId="33" borderId="0" xfId="77" applyNumberFormat="1" applyFont="1" applyFill="1" applyBorder="1" applyAlignment="1">
      <alignment horizontal="center" vertical="center"/>
    </xf>
    <xf numFmtId="0" fontId="26" fillId="33" borderId="0" xfId="77" applyFont="1" applyFill="1" applyBorder="1" applyAlignment="1">
      <alignment horizontal="right" vertical="center" wrapText="1"/>
    </xf>
    <xf numFmtId="44" fontId="26" fillId="33" borderId="8" xfId="77" applyNumberFormat="1" applyFont="1" applyFill="1" applyBorder="1" applyAlignment="1">
      <alignment vertical="center"/>
    </xf>
    <xf numFmtId="10" fontId="26" fillId="33" borderId="8" xfId="77" applyNumberFormat="1" applyFont="1" applyFill="1" applyBorder="1" applyAlignment="1">
      <alignment horizontal="center" vertical="center"/>
    </xf>
    <xf numFmtId="10" fontId="26" fillId="33" borderId="8" xfId="77" applyNumberFormat="1" applyFont="1" applyFill="1" applyBorder="1" applyAlignment="1">
      <alignment vertical="center"/>
    </xf>
    <xf numFmtId="0" fontId="26" fillId="33" borderId="8" xfId="77" applyFont="1" applyFill="1" applyBorder="1" applyAlignment="1">
      <alignment horizontal="center" vertical="center"/>
    </xf>
    <xf numFmtId="0" fontId="26" fillId="33" borderId="8" xfId="77" applyFont="1" applyFill="1" applyBorder="1" applyAlignment="1">
      <alignment vertical="center" wrapText="1"/>
    </xf>
    <xf numFmtId="44" fontId="2" fillId="33" borderId="8" xfId="77" applyNumberFormat="1" applyFill="1" applyBorder="1" applyAlignment="1">
      <alignment vertical="center"/>
    </xf>
    <xf numFmtId="0" fontId="26" fillId="0" borderId="8" xfId="77" applyFont="1" applyBorder="1" applyAlignment="1">
      <alignment vertical="center" wrapText="1"/>
    </xf>
    <xf numFmtId="10" fontId="26" fillId="32" borderId="0" xfId="77" applyNumberFormat="1" applyFont="1" applyFill="1" applyBorder="1" applyAlignment="1">
      <alignment horizontal="center" vertical="center"/>
    </xf>
    <xf numFmtId="0" fontId="26" fillId="32" borderId="0" xfId="77" applyFont="1" applyFill="1" applyBorder="1" applyAlignment="1">
      <alignment horizontal="right" vertical="center" wrapText="1"/>
    </xf>
    <xf numFmtId="44" fontId="26" fillId="32" borderId="8" xfId="77" applyNumberFormat="1" applyFont="1" applyFill="1" applyBorder="1" applyAlignment="1">
      <alignment vertical="center"/>
    </xf>
    <xf numFmtId="10" fontId="26" fillId="32" borderId="8" xfId="77" applyNumberFormat="1" applyFont="1" applyFill="1" applyBorder="1" applyAlignment="1">
      <alignment horizontal="center" vertical="center"/>
    </xf>
    <xf numFmtId="10" fontId="26" fillId="32" borderId="8" xfId="77" applyNumberFormat="1" applyFont="1" applyFill="1" applyBorder="1" applyAlignment="1">
      <alignment vertical="center"/>
    </xf>
    <xf numFmtId="0" fontId="26" fillId="32" borderId="8" xfId="77" applyFont="1" applyFill="1" applyBorder="1" applyAlignment="1">
      <alignment horizontal="center" vertical="center"/>
    </xf>
    <xf numFmtId="0" fontId="26" fillId="32" borderId="8" xfId="77" applyFont="1" applyFill="1" applyBorder="1" applyAlignment="1">
      <alignment vertical="center" wrapText="1"/>
    </xf>
    <xf numFmtId="44" fontId="26" fillId="0" borderId="8" xfId="77" applyNumberFormat="1" applyFont="1" applyBorder="1" applyAlignment="1">
      <alignment horizontal="center" vertical="center" wrapText="1"/>
    </xf>
    <xf numFmtId="44" fontId="26" fillId="0" borderId="8" xfId="77" applyNumberFormat="1" applyFont="1" applyBorder="1" applyAlignment="1">
      <alignment horizontal="center" vertical="center" textRotation="90" wrapText="1"/>
    </xf>
    <xf numFmtId="0" fontId="2" fillId="0" borderId="0" xfId="77" applyNumberFormat="1" applyAlignment="1">
      <alignment vertical="center"/>
    </xf>
    <xf numFmtId="0" fontId="27" fillId="0" borderId="0" xfId="0" applyFont="1" applyAlignment="1">
      <alignment horizontal="center" vertical="center" wrapText="1"/>
    </xf>
    <xf numFmtId="0" fontId="27" fillId="0" borderId="0" xfId="0" applyFont="1" applyAlignment="1">
      <alignment horizontal="center" vertical="center"/>
    </xf>
    <xf numFmtId="0" fontId="27" fillId="0" borderId="0" xfId="0" applyFont="1" applyFill="1" applyAlignment="1">
      <alignment horizontal="center" vertical="center" wrapText="1"/>
    </xf>
    <xf numFmtId="172" fontId="27" fillId="0" borderId="0" xfId="0" applyNumberFormat="1" applyFont="1" applyAlignment="1">
      <alignment horizontal="center" vertical="center" wrapText="1"/>
    </xf>
    <xf numFmtId="172" fontId="27" fillId="28" borderId="0" xfId="0" applyNumberFormat="1" applyFont="1" applyFill="1" applyAlignment="1">
      <alignment horizontal="center" vertical="center"/>
    </xf>
    <xf numFmtId="0" fontId="27" fillId="0" borderId="0" xfId="0" applyFont="1" applyAlignment="1">
      <alignment horizontal="left" vertical="center" wrapText="1"/>
    </xf>
    <xf numFmtId="172" fontId="27" fillId="0" borderId="0" xfId="0" applyNumberFormat="1" applyFont="1" applyAlignment="1">
      <alignment horizontal="center" vertical="center"/>
    </xf>
    <xf numFmtId="3" fontId="27" fillId="0" borderId="0" xfId="0" applyNumberFormat="1" applyFont="1" applyAlignment="1">
      <alignment horizontal="center" vertical="center"/>
    </xf>
    <xf numFmtId="44" fontId="27" fillId="0" borderId="0" xfId="0" applyNumberFormat="1" applyFont="1" applyAlignment="1">
      <alignment horizontal="center" vertical="center"/>
    </xf>
    <xf numFmtId="0" fontId="27" fillId="0" borderId="0" xfId="0" applyFont="1"/>
    <xf numFmtId="172" fontId="27" fillId="0" borderId="0" xfId="0" applyNumberFormat="1" applyFont="1" applyFill="1" applyAlignment="1">
      <alignment horizontal="center" vertical="center"/>
    </xf>
    <xf numFmtId="0" fontId="27" fillId="0" borderId="0" xfId="47" applyFont="1" applyAlignment="1">
      <alignment vertical="center"/>
    </xf>
    <xf numFmtId="4" fontId="28" fillId="26" borderId="8" xfId="47" applyNumberFormat="1" applyFont="1" applyFill="1" applyBorder="1" applyAlignment="1">
      <alignment horizontal="center" vertical="center" wrapText="1"/>
    </xf>
    <xf numFmtId="2" fontId="28" fillId="26" borderId="8" xfId="47" applyNumberFormat="1" applyFont="1" applyFill="1" applyBorder="1" applyAlignment="1">
      <alignment horizontal="center" vertical="center" wrapText="1"/>
    </xf>
    <xf numFmtId="44" fontId="28" fillId="26" borderId="8" xfId="47" applyNumberFormat="1" applyFont="1" applyFill="1" applyBorder="1" applyAlignment="1">
      <alignment horizontal="center" vertical="center" wrapText="1"/>
    </xf>
    <xf numFmtId="10" fontId="27" fillId="0" borderId="0" xfId="47" applyNumberFormat="1" applyFont="1" applyAlignment="1">
      <alignment horizontal="center" vertical="center"/>
    </xf>
    <xf numFmtId="0" fontId="27" fillId="0" borderId="0" xfId="47" applyFont="1" applyAlignment="1">
      <alignment horizontal="center" vertical="center"/>
    </xf>
    <xf numFmtId="0" fontId="30" fillId="0" borderId="0" xfId="47" applyFont="1" applyFill="1" applyAlignment="1">
      <alignment vertical="center"/>
    </xf>
    <xf numFmtId="2" fontId="27" fillId="0" borderId="8" xfId="47" applyNumberFormat="1" applyFont="1" applyFill="1" applyBorder="1" applyAlignment="1">
      <alignment horizontal="center" vertical="center"/>
    </xf>
    <xf numFmtId="0" fontId="27" fillId="0" borderId="0" xfId="47" applyFont="1" applyAlignment="1">
      <alignment horizontal="left" vertical="center" wrapText="1"/>
    </xf>
    <xf numFmtId="0" fontId="27" fillId="0" borderId="0" xfId="47" applyFont="1" applyAlignment="1">
      <alignment horizontal="center" vertical="center" wrapText="1"/>
    </xf>
    <xf numFmtId="0" fontId="27" fillId="0" borderId="0" xfId="47" applyFont="1" applyFill="1" applyAlignment="1">
      <alignment horizontal="center" vertical="center"/>
    </xf>
    <xf numFmtId="0" fontId="28" fillId="0" borderId="0" xfId="47" applyFont="1" applyAlignment="1">
      <alignment horizontal="center" vertical="center"/>
    </xf>
    <xf numFmtId="172" fontId="27" fillId="0" borderId="8" xfId="47" applyNumberFormat="1" applyFont="1" applyBorder="1" applyAlignment="1">
      <alignment horizontal="center" vertical="center" wrapText="1"/>
    </xf>
    <xf numFmtId="0" fontId="27" fillId="0" borderId="8" xfId="47" applyFont="1" applyBorder="1" applyAlignment="1">
      <alignment horizontal="left" vertical="center" wrapText="1"/>
    </xf>
    <xf numFmtId="0" fontId="27" fillId="0" borderId="8" xfId="47" applyFont="1" applyBorder="1" applyAlignment="1">
      <alignment horizontal="center" vertical="center" wrapText="1"/>
    </xf>
    <xf numFmtId="3" fontId="27" fillId="0" borderId="8" xfId="47" applyNumberFormat="1" applyFont="1" applyBorder="1" applyAlignment="1">
      <alignment horizontal="center" vertical="center" wrapText="1"/>
    </xf>
    <xf numFmtId="0" fontId="28" fillId="0" borderId="14" xfId="47" applyFont="1" applyBorder="1" applyAlignment="1">
      <alignment horizontal="center" vertical="center"/>
    </xf>
    <xf numFmtId="0" fontId="27" fillId="0" borderId="14" xfId="47" applyFont="1" applyBorder="1" applyAlignment="1">
      <alignment horizontal="center" vertical="center"/>
    </xf>
    <xf numFmtId="2" fontId="27" fillId="0" borderId="0" xfId="47" applyNumberFormat="1" applyFont="1" applyAlignment="1">
      <alignment horizontal="center" vertical="center"/>
    </xf>
    <xf numFmtId="0" fontId="31" fillId="0" borderId="0" xfId="47" applyFont="1" applyAlignment="1">
      <alignment horizontal="center" vertical="center"/>
    </xf>
    <xf numFmtId="4" fontId="31" fillId="0" borderId="0" xfId="47" applyNumberFormat="1" applyFont="1" applyAlignment="1">
      <alignment horizontal="center" vertical="center" wrapText="1"/>
    </xf>
    <xf numFmtId="3" fontId="31" fillId="0" borderId="0" xfId="47" applyNumberFormat="1" applyFont="1" applyFill="1" applyAlignment="1">
      <alignment horizontal="center" vertical="center"/>
    </xf>
    <xf numFmtId="0" fontId="31" fillId="0" borderId="0" xfId="47" applyFont="1" applyFill="1" applyAlignment="1">
      <alignment horizontal="center" vertical="center"/>
    </xf>
    <xf numFmtId="4" fontId="31" fillId="0" borderId="0" xfId="47" applyNumberFormat="1" applyFont="1" applyFill="1" applyAlignment="1">
      <alignment horizontal="center" vertical="center"/>
    </xf>
    <xf numFmtId="44" fontId="31" fillId="0" borderId="0" xfId="47" applyNumberFormat="1" applyFont="1" applyFill="1" applyAlignment="1">
      <alignment horizontal="center" vertical="center"/>
    </xf>
    <xf numFmtId="171" fontId="31" fillId="0" borderId="0" xfId="47" applyNumberFormat="1" applyFont="1" applyFill="1" applyAlignment="1">
      <alignment horizontal="center" vertical="center"/>
    </xf>
    <xf numFmtId="171" fontId="31" fillId="0" borderId="0" xfId="47" applyNumberFormat="1" applyFont="1" applyFill="1" applyBorder="1" applyAlignment="1">
      <alignment horizontal="center" vertical="center"/>
    </xf>
    <xf numFmtId="0" fontId="32" fillId="26" borderId="8" xfId="47" applyFont="1" applyFill="1" applyBorder="1" applyAlignment="1">
      <alignment horizontal="center" vertical="center" wrapText="1"/>
    </xf>
    <xf numFmtId="4" fontId="32" fillId="26" borderId="8" xfId="47" applyNumberFormat="1" applyFont="1" applyFill="1" applyBorder="1" applyAlignment="1">
      <alignment horizontal="center" vertical="center" wrapText="1"/>
    </xf>
    <xf numFmtId="3" fontId="32" fillId="26" borderId="8" xfId="47" applyNumberFormat="1" applyFont="1" applyFill="1" applyBorder="1" applyAlignment="1">
      <alignment horizontal="center" vertical="center" wrapText="1"/>
    </xf>
    <xf numFmtId="44" fontId="32" fillId="26" borderId="8" xfId="47" applyNumberFormat="1" applyFont="1" applyFill="1" applyBorder="1" applyAlignment="1">
      <alignment horizontal="center" vertical="center" wrapText="1"/>
    </xf>
    <xf numFmtId="171" fontId="32" fillId="26" borderId="8" xfId="47" applyNumberFormat="1" applyFont="1" applyFill="1" applyBorder="1" applyAlignment="1">
      <alignment horizontal="center" vertical="center" wrapText="1"/>
    </xf>
    <xf numFmtId="164" fontId="32" fillId="26" borderId="8" xfId="47" applyNumberFormat="1" applyFont="1" applyFill="1" applyBorder="1" applyAlignment="1">
      <alignment horizontal="center" vertical="center" wrapText="1"/>
    </xf>
    <xf numFmtId="164" fontId="32" fillId="0" borderId="0" xfId="47" applyNumberFormat="1" applyFont="1" applyFill="1" applyBorder="1" applyAlignment="1">
      <alignment horizontal="center" vertical="center" wrapText="1"/>
    </xf>
    <xf numFmtId="0" fontId="33" fillId="0" borderId="0" xfId="47" applyFont="1" applyFill="1" applyAlignment="1">
      <alignment horizontal="center" vertical="center"/>
    </xf>
    <xf numFmtId="3" fontId="31" fillId="0" borderId="8" xfId="47" applyNumberFormat="1" applyFont="1" applyFill="1" applyBorder="1" applyAlignment="1">
      <alignment horizontal="center" vertical="center" wrapText="1"/>
    </xf>
    <xf numFmtId="4" fontId="31" fillId="29" borderId="8" xfId="47" applyNumberFormat="1" applyFont="1" applyFill="1" applyBorder="1" applyAlignment="1">
      <alignment horizontal="center" vertical="center"/>
    </xf>
    <xf numFmtId="44" fontId="31" fillId="0" borderId="8" xfId="47" applyNumberFormat="1" applyFont="1" applyFill="1" applyBorder="1" applyAlignment="1">
      <alignment horizontal="center" vertical="center"/>
    </xf>
    <xf numFmtId="171" fontId="31" fillId="0" borderId="8" xfId="47" applyNumberFormat="1" applyFont="1" applyFill="1" applyBorder="1" applyAlignment="1">
      <alignment horizontal="center" vertical="center"/>
    </xf>
    <xf numFmtId="164" fontId="31" fillId="0" borderId="8" xfId="47" applyNumberFormat="1" applyFont="1" applyFill="1" applyBorder="1" applyAlignment="1">
      <alignment horizontal="center" vertical="center"/>
    </xf>
    <xf numFmtId="164" fontId="33" fillId="0" borderId="0" xfId="47" applyNumberFormat="1" applyFont="1" applyFill="1" applyBorder="1" applyAlignment="1">
      <alignment horizontal="center" vertical="center"/>
    </xf>
    <xf numFmtId="164" fontId="31" fillId="0" borderId="0" xfId="47" applyNumberFormat="1" applyFont="1" applyFill="1" applyBorder="1" applyAlignment="1">
      <alignment horizontal="center" vertical="center"/>
    </xf>
    <xf numFmtId="164" fontId="31" fillId="0" borderId="0" xfId="47" applyNumberFormat="1" applyFont="1" applyFill="1" applyAlignment="1">
      <alignment horizontal="center" vertical="center"/>
    </xf>
    <xf numFmtId="4" fontId="31" fillId="0" borderId="0" xfId="47" applyNumberFormat="1" applyFont="1" applyFill="1" applyAlignment="1">
      <alignment horizontal="center" vertical="center" wrapText="1"/>
    </xf>
    <xf numFmtId="169" fontId="31" fillId="0" borderId="0" xfId="47" applyNumberFormat="1" applyFont="1" applyFill="1" applyAlignment="1">
      <alignment horizontal="center" vertical="center"/>
    </xf>
    <xf numFmtId="0" fontId="27" fillId="0" borderId="0" xfId="0" applyFont="1" applyFill="1" applyAlignment="1">
      <alignment horizontal="center" vertical="center"/>
    </xf>
    <xf numFmtId="0" fontId="31" fillId="0" borderId="0" xfId="47" applyFont="1" applyAlignment="1">
      <alignment vertical="center" wrapText="1"/>
    </xf>
    <xf numFmtId="0" fontId="32" fillId="26" borderId="8" xfId="47" applyFont="1" applyFill="1" applyBorder="1" applyAlignment="1">
      <alignment vertical="center" wrapText="1"/>
    </xf>
    <xf numFmtId="3" fontId="31" fillId="0" borderId="0" xfId="47" applyNumberFormat="1" applyFont="1" applyFill="1" applyAlignment="1">
      <alignment vertical="center" wrapText="1"/>
    </xf>
    <xf numFmtId="0" fontId="1" fillId="0" borderId="0" xfId="0" applyFont="1" applyFill="1" applyAlignment="1">
      <alignment horizontal="center" vertical="center"/>
    </xf>
    <xf numFmtId="0" fontId="31" fillId="0" borderId="8" xfId="47" applyFont="1" applyFill="1" applyBorder="1" applyAlignment="1">
      <alignment horizontal="center" vertical="center" wrapText="1"/>
    </xf>
    <xf numFmtId="4" fontId="31" fillId="0" borderId="8" xfId="47" applyNumberFormat="1" applyFont="1" applyFill="1" applyBorder="1" applyAlignment="1">
      <alignment horizontal="center" vertical="center" wrapText="1"/>
    </xf>
    <xf numFmtId="0" fontId="31" fillId="0" borderId="8" xfId="47" applyFont="1" applyFill="1" applyBorder="1" applyAlignment="1">
      <alignment vertical="center" wrapText="1"/>
    </xf>
    <xf numFmtId="0" fontId="32" fillId="0" borderId="0" xfId="47" applyFont="1" applyFill="1" applyAlignment="1">
      <alignment horizontal="right" vertical="center"/>
    </xf>
    <xf numFmtId="10" fontId="34" fillId="0" borderId="0" xfId="47" applyNumberFormat="1" applyFont="1" applyFill="1" applyBorder="1" applyAlignment="1">
      <alignment horizontal="right" vertical="center"/>
    </xf>
    <xf numFmtId="0" fontId="26" fillId="36" borderId="0" xfId="0" applyFont="1" applyFill="1" applyAlignment="1">
      <alignment horizontal="center" vertical="center"/>
    </xf>
    <xf numFmtId="0" fontId="28" fillId="36" borderId="8" xfId="47" applyFont="1" applyFill="1" applyBorder="1" applyAlignment="1">
      <alignment horizontal="center" vertical="center" wrapText="1"/>
    </xf>
    <xf numFmtId="0" fontId="28" fillId="36" borderId="8" xfId="47" applyFont="1" applyFill="1" applyBorder="1" applyAlignment="1">
      <alignment horizontal="left" vertical="center" wrapText="1"/>
    </xf>
    <xf numFmtId="3" fontId="28" fillId="36" borderId="8" xfId="47" applyNumberFormat="1" applyFont="1" applyFill="1" applyBorder="1" applyAlignment="1">
      <alignment horizontal="center" vertical="center" wrapText="1"/>
    </xf>
    <xf numFmtId="44" fontId="28" fillId="36" borderId="8" xfId="47" applyNumberFormat="1" applyFont="1" applyFill="1" applyBorder="1" applyAlignment="1">
      <alignment horizontal="center" vertical="center" wrapText="1"/>
    </xf>
    <xf numFmtId="0" fontId="27" fillId="36" borderId="0" xfId="47" applyFont="1" applyFill="1" applyAlignment="1">
      <alignment horizontal="left" vertical="center"/>
    </xf>
    <xf numFmtId="172" fontId="28" fillId="36" borderId="8" xfId="47" applyNumberFormat="1" applyFont="1" applyFill="1" applyBorder="1" applyAlignment="1">
      <alignment horizontal="center" vertical="center" wrapText="1"/>
    </xf>
    <xf numFmtId="0" fontId="32" fillId="36" borderId="8" xfId="47" applyFont="1" applyFill="1" applyBorder="1" applyAlignment="1">
      <alignment horizontal="center" vertical="center" wrapText="1"/>
    </xf>
    <xf numFmtId="0" fontId="32" fillId="36" borderId="8" xfId="47" applyFont="1" applyFill="1" applyBorder="1" applyAlignment="1">
      <alignment vertical="center" wrapText="1"/>
    </xf>
    <xf numFmtId="4" fontId="32" fillId="36" borderId="8" xfId="47" applyNumberFormat="1" applyFont="1" applyFill="1" applyBorder="1" applyAlignment="1">
      <alignment horizontal="center" vertical="center" wrapText="1"/>
    </xf>
    <xf numFmtId="3" fontId="32" fillId="36" borderId="8" xfId="47" applyNumberFormat="1" applyFont="1" applyFill="1" applyBorder="1" applyAlignment="1">
      <alignment horizontal="center" vertical="center" wrapText="1"/>
    </xf>
    <xf numFmtId="44" fontId="32" fillId="36" borderId="8" xfId="47" applyNumberFormat="1" applyFont="1" applyFill="1" applyBorder="1" applyAlignment="1">
      <alignment horizontal="center" vertical="center" wrapText="1"/>
    </xf>
    <xf numFmtId="171" fontId="32" fillId="36" borderId="8" xfId="47" applyNumberFormat="1" applyFont="1" applyFill="1" applyBorder="1" applyAlignment="1">
      <alignment horizontal="center" vertical="center" wrapText="1"/>
    </xf>
    <xf numFmtId="164" fontId="32" fillId="36" borderId="8" xfId="47" applyNumberFormat="1" applyFont="1" applyFill="1" applyBorder="1" applyAlignment="1">
      <alignment horizontal="center" vertical="center" wrapText="1"/>
    </xf>
    <xf numFmtId="4" fontId="31" fillId="36" borderId="8" xfId="47" applyNumberFormat="1" applyFont="1" applyFill="1" applyBorder="1" applyAlignment="1">
      <alignment horizontal="center" vertical="center"/>
    </xf>
    <xf numFmtId="44" fontId="31" fillId="36" borderId="8" xfId="47" applyNumberFormat="1" applyFont="1" applyFill="1" applyBorder="1" applyAlignment="1">
      <alignment horizontal="center" vertical="center"/>
    </xf>
    <xf numFmtId="171" fontId="31" fillId="36" borderId="8" xfId="47" applyNumberFormat="1" applyFont="1" applyFill="1" applyBorder="1" applyAlignment="1">
      <alignment horizontal="center" vertical="center"/>
    </xf>
    <xf numFmtId="164" fontId="31" fillId="36" borderId="8" xfId="47" applyNumberFormat="1" applyFont="1" applyFill="1" applyBorder="1" applyAlignment="1">
      <alignment horizontal="center" vertical="center"/>
    </xf>
    <xf numFmtId="0" fontId="27" fillId="0" borderId="0" xfId="46" applyFont="1" applyAlignment="1">
      <alignment horizontal="center" vertical="center"/>
    </xf>
    <xf numFmtId="0" fontId="27" fillId="0" borderId="0" xfId="46" applyNumberFormat="1" applyFont="1" applyAlignment="1">
      <alignment horizontal="left" vertical="center" wrapText="1"/>
    </xf>
    <xf numFmtId="171" fontId="27" fillId="0" borderId="0" xfId="59" applyNumberFormat="1" applyFont="1" applyAlignment="1">
      <alignment horizontal="center" vertical="center" wrapText="1"/>
    </xf>
    <xf numFmtId="44" fontId="27" fillId="0" borderId="0" xfId="46" applyNumberFormat="1" applyFont="1" applyFill="1" applyAlignment="1">
      <alignment horizontal="left" vertical="center"/>
    </xf>
    <xf numFmtId="0" fontId="27" fillId="0" borderId="0" xfId="46" applyFont="1" applyFill="1" applyAlignment="1">
      <alignment horizontal="center" vertical="center"/>
    </xf>
    <xf numFmtId="0" fontId="27" fillId="0" borderId="0" xfId="46" applyNumberFormat="1" applyFont="1" applyFill="1" applyAlignment="1">
      <alignment horizontal="center" vertical="center"/>
    </xf>
    <xf numFmtId="2" fontId="27" fillId="0" borderId="0" xfId="46" applyNumberFormat="1" applyFont="1" applyFill="1" applyAlignment="1">
      <alignment horizontal="center" vertical="center"/>
    </xf>
    <xf numFmtId="44" fontId="27" fillId="0" borderId="0" xfId="46" applyNumberFormat="1" applyFont="1" applyFill="1" applyAlignment="1">
      <alignment horizontal="center" vertical="center"/>
    </xf>
    <xf numFmtId="44" fontId="28" fillId="30" borderId="0" xfId="46" applyNumberFormat="1" applyFont="1" applyFill="1" applyAlignment="1">
      <alignment horizontal="center" vertical="center"/>
    </xf>
    <xf numFmtId="44" fontId="27" fillId="0" borderId="0" xfId="46" applyNumberFormat="1" applyFont="1" applyFill="1" applyBorder="1" applyAlignment="1">
      <alignment horizontal="center" vertical="center"/>
    </xf>
    <xf numFmtId="44" fontId="28" fillId="0" borderId="0" xfId="46" applyNumberFormat="1" applyFont="1" applyFill="1" applyBorder="1" applyAlignment="1">
      <alignment horizontal="center" vertical="center" wrapText="1"/>
    </xf>
    <xf numFmtId="44" fontId="28" fillId="0" borderId="0" xfId="46" applyNumberFormat="1" applyFont="1" applyFill="1" applyBorder="1" applyAlignment="1">
      <alignment horizontal="center" vertical="center"/>
    </xf>
    <xf numFmtId="2" fontId="27" fillId="0" borderId="0" xfId="46" applyNumberFormat="1" applyFont="1" applyFill="1" applyBorder="1" applyAlignment="1">
      <alignment horizontal="center" vertical="center"/>
    </xf>
    <xf numFmtId="0" fontId="28" fillId="26" borderId="8" xfId="46" applyFont="1" applyFill="1" applyBorder="1" applyAlignment="1">
      <alignment horizontal="center" vertical="center" wrapText="1"/>
    </xf>
    <xf numFmtId="0" fontId="28" fillId="26" borderId="8" xfId="46" applyNumberFormat="1" applyFont="1" applyFill="1" applyBorder="1" applyAlignment="1">
      <alignment horizontal="center" vertical="center" wrapText="1"/>
    </xf>
    <xf numFmtId="171" fontId="28" fillId="26" borderId="8" xfId="59" applyNumberFormat="1" applyFont="1" applyFill="1" applyBorder="1" applyAlignment="1">
      <alignment horizontal="center" vertical="center" wrapText="1"/>
    </xf>
    <xf numFmtId="44" fontId="28" fillId="26" borderId="8" xfId="46" applyNumberFormat="1" applyFont="1" applyFill="1" applyBorder="1" applyAlignment="1">
      <alignment horizontal="center" vertical="center" wrapText="1"/>
    </xf>
    <xf numFmtId="9" fontId="29" fillId="26" borderId="15" xfId="46" applyNumberFormat="1" applyFont="1" applyFill="1" applyBorder="1" applyAlignment="1">
      <alignment horizontal="center" vertical="center" wrapText="1"/>
    </xf>
    <xf numFmtId="9" fontId="28" fillId="26" borderId="15" xfId="46" applyNumberFormat="1" applyFont="1" applyFill="1" applyBorder="1" applyAlignment="1">
      <alignment horizontal="center" vertical="center" wrapText="1"/>
    </xf>
    <xf numFmtId="2" fontId="28" fillId="26" borderId="16" xfId="46" applyNumberFormat="1" applyFont="1" applyFill="1" applyBorder="1" applyAlignment="1">
      <alignment horizontal="center" vertical="center" wrapText="1"/>
    </xf>
    <xf numFmtId="44" fontId="28" fillId="0" borderId="0" xfId="47" applyNumberFormat="1" applyFont="1" applyFill="1" applyBorder="1" applyAlignment="1">
      <alignment horizontal="center" vertical="center" wrapText="1"/>
    </xf>
    <xf numFmtId="0" fontId="28" fillId="26" borderId="15" xfId="46" applyNumberFormat="1" applyFont="1" applyFill="1" applyBorder="1" applyAlignment="1">
      <alignment horizontal="center" vertical="center" wrapText="1"/>
    </xf>
    <xf numFmtId="2" fontId="29" fillId="26" borderId="15" xfId="46" applyNumberFormat="1" applyFont="1" applyFill="1" applyBorder="1" applyAlignment="1">
      <alignment horizontal="center" vertical="center" wrapText="1"/>
    </xf>
    <xf numFmtId="44" fontId="29" fillId="26" borderId="15" xfId="46" applyNumberFormat="1" applyFont="1" applyFill="1" applyBorder="1" applyAlignment="1">
      <alignment horizontal="center" vertical="center" wrapText="1"/>
    </xf>
    <xf numFmtId="2" fontId="28" fillId="26" borderId="8" xfId="46" applyNumberFormat="1" applyFont="1" applyFill="1" applyBorder="1" applyAlignment="1">
      <alignment horizontal="center" vertical="center" wrapText="1"/>
    </xf>
    <xf numFmtId="44" fontId="29" fillId="26" borderId="8" xfId="46" applyNumberFormat="1" applyFont="1" applyFill="1" applyBorder="1" applyAlignment="1">
      <alignment horizontal="center" vertical="center" wrapText="1"/>
    </xf>
    <xf numFmtId="0" fontId="30" fillId="0" borderId="0" xfId="46" applyFont="1" applyFill="1" applyAlignment="1">
      <alignment horizontal="center" vertical="center"/>
    </xf>
    <xf numFmtId="172" fontId="27" fillId="0" borderId="8" xfId="46" applyNumberFormat="1" applyFont="1" applyFill="1" applyBorder="1" applyAlignment="1">
      <alignment horizontal="center" vertical="center"/>
    </xf>
    <xf numFmtId="0" fontId="27" fillId="0" borderId="8" xfId="46" applyNumberFormat="1" applyFont="1" applyFill="1" applyBorder="1" applyAlignment="1">
      <alignment horizontal="left" vertical="center" wrapText="1"/>
    </xf>
    <xf numFmtId="171" fontId="27" fillId="0" borderId="8" xfId="59" applyNumberFormat="1" applyFont="1" applyFill="1" applyBorder="1" applyAlignment="1">
      <alignment horizontal="center" vertical="center" wrapText="1"/>
    </xf>
    <xf numFmtId="44" fontId="27" fillId="0" borderId="8" xfId="46" applyNumberFormat="1" applyFont="1" applyFill="1" applyBorder="1" applyAlignment="1">
      <alignment horizontal="left" vertical="center"/>
    </xf>
    <xf numFmtId="0" fontId="27" fillId="0" borderId="8" xfId="46" applyFont="1" applyFill="1" applyBorder="1" applyAlignment="1">
      <alignment horizontal="center" vertical="center"/>
    </xf>
    <xf numFmtId="0" fontId="27" fillId="29" borderId="8" xfId="46" applyNumberFormat="1" applyFont="1" applyFill="1" applyBorder="1" applyAlignment="1">
      <alignment horizontal="center" vertical="center"/>
    </xf>
    <xf numFmtId="2" fontId="27" fillId="0" borderId="15" xfId="46" applyNumberFormat="1" applyFont="1" applyFill="1" applyBorder="1" applyAlignment="1">
      <alignment horizontal="center" vertical="center"/>
    </xf>
    <xf numFmtId="44" fontId="27" fillId="0" borderId="15" xfId="47" applyNumberFormat="1" applyFont="1" applyFill="1" applyBorder="1" applyAlignment="1">
      <alignment horizontal="center" vertical="center"/>
    </xf>
    <xf numFmtId="2" fontId="27" fillId="29" borderId="8" xfId="47" applyNumberFormat="1" applyFont="1" applyFill="1" applyBorder="1" applyAlignment="1">
      <alignment horizontal="center" vertical="center"/>
    </xf>
    <xf numFmtId="44" fontId="27" fillId="0" borderId="8" xfId="47" applyNumberFormat="1" applyFont="1" applyFill="1" applyBorder="1" applyAlignment="1">
      <alignment horizontal="center" vertical="center"/>
    </xf>
    <xf numFmtId="44" fontId="27" fillId="0" borderId="0" xfId="47" applyNumberFormat="1" applyFont="1" applyFill="1" applyBorder="1" applyAlignment="1">
      <alignment horizontal="center" vertical="center"/>
    </xf>
    <xf numFmtId="2" fontId="27" fillId="0" borderId="8" xfId="46" applyNumberFormat="1" applyFont="1" applyFill="1" applyBorder="1" applyAlignment="1">
      <alignment horizontal="center" vertical="center"/>
    </xf>
    <xf numFmtId="44" fontId="27" fillId="0" borderId="8" xfId="46" applyNumberFormat="1" applyFont="1" applyFill="1" applyBorder="1" applyAlignment="1">
      <alignment horizontal="center" vertical="center"/>
    </xf>
    <xf numFmtId="44" fontId="27" fillId="0" borderId="21" xfId="46" applyNumberFormat="1" applyFont="1" applyFill="1" applyBorder="1" applyAlignment="1">
      <alignment horizontal="center" vertical="center"/>
    </xf>
    <xf numFmtId="44" fontId="28" fillId="0" borderId="0" xfId="46" applyNumberFormat="1" applyFont="1" applyFill="1" applyAlignment="1">
      <alignment horizontal="left" vertical="center"/>
    </xf>
    <xf numFmtId="0" fontId="28" fillId="0" borderId="0" xfId="46" applyNumberFormat="1" applyFont="1" applyAlignment="1">
      <alignment horizontal="right" vertical="center"/>
    </xf>
    <xf numFmtId="0" fontId="28" fillId="0" borderId="0" xfId="46" applyNumberFormat="1" applyFont="1" applyFill="1" applyBorder="1" applyAlignment="1">
      <alignment vertical="center" wrapText="1"/>
    </xf>
    <xf numFmtId="0" fontId="28" fillId="0" borderId="8" xfId="46" applyNumberFormat="1" applyFont="1" applyFill="1" applyBorder="1" applyAlignment="1">
      <alignment horizontal="center" vertical="center" wrapText="1"/>
    </xf>
    <xf numFmtId="0" fontId="28" fillId="36" borderId="0" xfId="46" applyFont="1" applyFill="1" applyAlignment="1">
      <alignment horizontal="center" vertical="center"/>
    </xf>
    <xf numFmtId="172" fontId="28" fillId="36" borderId="8" xfId="46" applyNumberFormat="1" applyFont="1" applyFill="1" applyBorder="1" applyAlignment="1">
      <alignment horizontal="center" vertical="center"/>
    </xf>
    <xf numFmtId="0" fontId="28" fillId="36" borderId="8" xfId="46" applyNumberFormat="1" applyFont="1" applyFill="1" applyBorder="1" applyAlignment="1">
      <alignment horizontal="left" vertical="center" wrapText="1"/>
    </xf>
    <xf numFmtId="171" fontId="28" fillId="36" borderId="8" xfId="59" applyNumberFormat="1" applyFont="1" applyFill="1" applyBorder="1" applyAlignment="1">
      <alignment horizontal="center" vertical="center" wrapText="1"/>
    </xf>
    <xf numFmtId="44" fontId="28" fillId="36" borderId="8" xfId="46" applyNumberFormat="1" applyFont="1" applyFill="1" applyBorder="1" applyAlignment="1">
      <alignment horizontal="left" vertical="center"/>
    </xf>
    <xf numFmtId="0" fontId="28" fillId="36" borderId="8" xfId="46" applyFont="1" applyFill="1" applyBorder="1" applyAlignment="1">
      <alignment horizontal="center" vertical="center"/>
    </xf>
    <xf numFmtId="0" fontId="28" fillId="36" borderId="8" xfId="46" applyNumberFormat="1" applyFont="1" applyFill="1" applyBorder="1" applyAlignment="1">
      <alignment horizontal="center" vertical="center"/>
    </xf>
    <xf numFmtId="2" fontId="28" fillId="36" borderId="15" xfId="46" applyNumberFormat="1" applyFont="1" applyFill="1" applyBorder="1" applyAlignment="1">
      <alignment horizontal="center" vertical="center"/>
    </xf>
    <xf numFmtId="44" fontId="28" fillId="36" borderId="15" xfId="47" applyNumberFormat="1" applyFont="1" applyFill="1" applyBorder="1" applyAlignment="1">
      <alignment horizontal="center" vertical="center"/>
    </xf>
    <xf numFmtId="2" fontId="28" fillId="36" borderId="8" xfId="47" applyNumberFormat="1" applyFont="1" applyFill="1" applyBorder="1" applyAlignment="1">
      <alignment horizontal="center" vertical="center"/>
    </xf>
    <xf numFmtId="44" fontId="28" fillId="36" borderId="8" xfId="47" applyNumberFormat="1" applyFont="1" applyFill="1" applyBorder="1" applyAlignment="1">
      <alignment horizontal="center" vertical="center"/>
    </xf>
    <xf numFmtId="0" fontId="28" fillId="0" borderId="0" xfId="47" applyFont="1" applyAlignment="1">
      <alignment horizontal="left" vertical="center"/>
    </xf>
    <xf numFmtId="44" fontId="27" fillId="0" borderId="0" xfId="47" applyNumberFormat="1" applyFont="1" applyAlignment="1">
      <alignment horizontal="center" vertical="center"/>
    </xf>
    <xf numFmtId="44" fontId="27" fillId="0" borderId="0" xfId="47" applyNumberFormat="1" applyFont="1" applyAlignment="1">
      <alignment horizontal="center" vertical="center" wrapText="1"/>
    </xf>
    <xf numFmtId="10" fontId="27" fillId="0" borderId="0" xfId="47" applyNumberFormat="1" applyFont="1" applyAlignment="1">
      <alignment horizontal="center" vertical="center" wrapText="1"/>
    </xf>
    <xf numFmtId="0" fontId="27" fillId="0" borderId="14" xfId="47" applyFont="1" applyBorder="1" applyAlignment="1">
      <alignment horizontal="left" vertical="center"/>
    </xf>
    <xf numFmtId="2" fontId="28" fillId="28" borderId="8" xfId="47" applyNumberFormat="1" applyFont="1" applyFill="1" applyBorder="1" applyAlignment="1">
      <alignment horizontal="center" vertical="center" wrapText="1"/>
    </xf>
    <xf numFmtId="0" fontId="28" fillId="28" borderId="8" xfId="47" applyFont="1" applyFill="1" applyBorder="1" applyAlignment="1">
      <alignment horizontal="center" vertical="center" wrapText="1"/>
    </xf>
    <xf numFmtId="44" fontId="28" fillId="28" borderId="8" xfId="47" applyNumberFormat="1" applyFont="1" applyFill="1" applyBorder="1" applyAlignment="1">
      <alignment horizontal="center" vertical="center" wrapText="1"/>
    </xf>
    <xf numFmtId="44" fontId="28" fillId="28" borderId="15" xfId="47" applyNumberFormat="1" applyFont="1" applyFill="1" applyBorder="1" applyAlignment="1">
      <alignment horizontal="center" vertical="center" wrapText="1"/>
    </xf>
    <xf numFmtId="44" fontId="28" fillId="28" borderId="8" xfId="0" applyNumberFormat="1" applyFont="1" applyFill="1" applyBorder="1" applyAlignment="1" applyProtection="1">
      <alignment horizontal="center" vertical="center" wrapText="1"/>
    </xf>
    <xf numFmtId="10" fontId="28" fillId="28" borderId="8" xfId="0" applyNumberFormat="1" applyFont="1" applyFill="1" applyBorder="1" applyAlignment="1" applyProtection="1">
      <alignment horizontal="center" vertical="center" wrapText="1"/>
    </xf>
    <xf numFmtId="10" fontId="28" fillId="28" borderId="8" xfId="47" applyNumberFormat="1" applyFont="1" applyFill="1" applyBorder="1" applyAlignment="1">
      <alignment horizontal="center" vertical="center" wrapText="1"/>
    </xf>
    <xf numFmtId="44" fontId="27" fillId="0" borderId="8" xfId="47" applyNumberFormat="1" applyFont="1" applyBorder="1" applyAlignment="1">
      <alignment horizontal="center" vertical="center" wrapText="1"/>
    </xf>
    <xf numFmtId="44" fontId="27" fillId="0" borderId="15" xfId="47" applyNumberFormat="1" applyFont="1" applyBorder="1" applyAlignment="1">
      <alignment horizontal="center" vertical="center" wrapText="1"/>
    </xf>
    <xf numFmtId="10" fontId="27" fillId="0" borderId="8" xfId="47" applyNumberFormat="1" applyFont="1" applyBorder="1" applyAlignment="1">
      <alignment horizontal="center" vertical="center" wrapText="1"/>
    </xf>
    <xf numFmtId="44" fontId="27" fillId="0" borderId="8" xfId="0" applyNumberFormat="1" applyFont="1" applyBorder="1" applyAlignment="1" applyProtection="1">
      <alignment horizontal="center" vertical="center" wrapText="1"/>
    </xf>
    <xf numFmtId="2" fontId="27" fillId="0" borderId="8" xfId="47" applyNumberFormat="1" applyFont="1" applyBorder="1" applyAlignment="1">
      <alignment horizontal="center" vertical="center" wrapText="1"/>
    </xf>
    <xf numFmtId="44" fontId="27" fillId="0" borderId="8" xfId="47" applyNumberFormat="1" applyFont="1" applyBorder="1" applyAlignment="1">
      <alignment horizontal="center" vertical="center"/>
    </xf>
    <xf numFmtId="44" fontId="28" fillId="0" borderId="0" xfId="0" applyNumberFormat="1" applyFont="1" applyBorder="1" applyAlignment="1" applyProtection="1">
      <alignment horizontal="right" vertical="center" wrapText="1"/>
    </xf>
    <xf numFmtId="44" fontId="27" fillId="36" borderId="0" xfId="47" applyNumberFormat="1" applyFont="1" applyFill="1" applyAlignment="1">
      <alignment horizontal="center" vertical="center"/>
    </xf>
    <xf numFmtId="0" fontId="27" fillId="0" borderId="0" xfId="0" applyFont="1" applyFill="1" applyAlignment="1">
      <alignment wrapText="1"/>
    </xf>
    <xf numFmtId="0" fontId="27" fillId="0" borderId="0" xfId="0" applyFont="1" applyFill="1"/>
    <xf numFmtId="172" fontId="28" fillId="36" borderId="0" xfId="0" applyNumberFormat="1" applyFont="1" applyFill="1" applyAlignment="1">
      <alignment horizontal="center" vertical="center"/>
    </xf>
    <xf numFmtId="0" fontId="28" fillId="36" borderId="0" xfId="0" applyFont="1" applyFill="1" applyAlignment="1">
      <alignment horizontal="center" vertical="center"/>
    </xf>
    <xf numFmtId="0" fontId="27" fillId="0" borderId="0" xfId="0" applyFont="1" applyFill="1" applyAlignment="1">
      <alignment horizontal="left" vertical="center" wrapText="1"/>
    </xf>
    <xf numFmtId="0" fontId="26" fillId="36" borderId="0" xfId="0" applyFont="1" applyFill="1" applyAlignment="1">
      <alignment horizontal="left" vertical="center" wrapText="1"/>
    </xf>
    <xf numFmtId="0" fontId="1" fillId="0" borderId="0" xfId="0" applyFont="1" applyFill="1" applyAlignment="1">
      <alignment horizontal="left" vertical="center" wrapText="1"/>
    </xf>
    <xf numFmtId="172" fontId="28" fillId="0" borderId="0" xfId="0" applyNumberFormat="1" applyFont="1" applyFill="1" applyAlignment="1">
      <alignment horizontal="center" vertical="center" wrapText="1"/>
    </xf>
    <xf numFmtId="0" fontId="28" fillId="0" borderId="0" xfId="0" applyFont="1" applyFill="1" applyAlignment="1">
      <alignment horizontal="center" vertical="center" wrapText="1"/>
    </xf>
    <xf numFmtId="0" fontId="28" fillId="36" borderId="0" xfId="47" applyFont="1" applyFill="1" applyAlignment="1">
      <alignment horizontal="center" vertical="center" wrapText="1"/>
    </xf>
    <xf numFmtId="44" fontId="28" fillId="36" borderId="15" xfId="47" applyNumberFormat="1" applyFont="1" applyFill="1" applyBorder="1" applyAlignment="1">
      <alignment horizontal="center" vertical="center" wrapText="1"/>
    </xf>
    <xf numFmtId="0" fontId="28" fillId="0" borderId="0" xfId="47" applyFont="1" applyAlignment="1">
      <alignment horizontal="center" vertical="center" wrapText="1"/>
    </xf>
    <xf numFmtId="10" fontId="28" fillId="0" borderId="8" xfId="47" applyNumberFormat="1" applyFont="1" applyBorder="1" applyAlignment="1">
      <alignment horizontal="center" vertical="center" wrapText="1"/>
    </xf>
    <xf numFmtId="44" fontId="28" fillId="0" borderId="8" xfId="47" applyNumberFormat="1" applyFont="1" applyBorder="1" applyAlignment="1">
      <alignment horizontal="center" vertical="center" wrapText="1"/>
    </xf>
    <xf numFmtId="44" fontId="28" fillId="0" borderId="8" xfId="0" applyNumberFormat="1" applyFont="1" applyBorder="1" applyAlignment="1" applyProtection="1">
      <alignment horizontal="center" vertical="center" wrapText="1"/>
    </xf>
    <xf numFmtId="172" fontId="31" fillId="0" borderId="0" xfId="47" applyNumberFormat="1" applyFont="1" applyAlignment="1">
      <alignment horizontal="center" vertical="center"/>
    </xf>
    <xf numFmtId="172" fontId="32" fillId="26" borderId="8" xfId="47" applyNumberFormat="1" applyFont="1" applyFill="1" applyBorder="1" applyAlignment="1">
      <alignment horizontal="center" vertical="center" wrapText="1"/>
    </xf>
    <xf numFmtId="172" fontId="32" fillId="36" borderId="8" xfId="47" applyNumberFormat="1" applyFont="1" applyFill="1" applyBorder="1" applyAlignment="1">
      <alignment horizontal="center" vertical="center" wrapText="1"/>
    </xf>
    <xf numFmtId="172" fontId="31" fillId="0" borderId="8" xfId="47" applyNumberFormat="1" applyFont="1" applyFill="1" applyBorder="1" applyAlignment="1">
      <alignment horizontal="center" vertical="center" wrapText="1"/>
    </xf>
    <xf numFmtId="0" fontId="35" fillId="0" borderId="0" xfId="0" applyFont="1" applyAlignment="1">
      <alignment horizontal="center" vertical="center"/>
    </xf>
    <xf numFmtId="0" fontId="36" fillId="31" borderId="0" xfId="47" applyFont="1" applyFill="1" applyAlignment="1">
      <alignment horizontal="center" vertical="center"/>
    </xf>
    <xf numFmtId="0" fontId="35" fillId="0" borderId="0" xfId="47" applyFont="1" applyFill="1" applyAlignment="1">
      <alignment vertical="center"/>
    </xf>
    <xf numFmtId="0" fontId="37" fillId="0" borderId="0" xfId="47" applyFont="1" applyAlignment="1">
      <alignment vertical="center"/>
    </xf>
    <xf numFmtId="10" fontId="35" fillId="0" borderId="0" xfId="47" applyNumberFormat="1" applyFont="1" applyAlignment="1">
      <alignment vertical="center"/>
    </xf>
    <xf numFmtId="0" fontId="35" fillId="0" borderId="0" xfId="47" applyFont="1" applyAlignment="1">
      <alignment vertical="center"/>
    </xf>
    <xf numFmtId="0" fontId="35" fillId="0" borderId="0" xfId="0" applyFont="1" applyAlignment="1">
      <alignment horizontal="center" vertical="center" wrapText="1"/>
    </xf>
    <xf numFmtId="10" fontId="35" fillId="0" borderId="0" xfId="47" applyNumberFormat="1" applyFont="1" applyAlignment="1">
      <alignment horizontal="center" vertical="center"/>
    </xf>
    <xf numFmtId="0" fontId="35" fillId="0" borderId="0" xfId="47" applyFont="1" applyAlignment="1">
      <alignment horizontal="center" vertical="center"/>
    </xf>
    <xf numFmtId="0" fontId="38" fillId="36" borderId="0" xfId="0" applyFont="1" applyFill="1" applyAlignment="1">
      <alignment horizontal="center" vertical="center"/>
    </xf>
    <xf numFmtId="0" fontId="36" fillId="36" borderId="8" xfId="47" applyFont="1" applyFill="1" applyBorder="1" applyAlignment="1">
      <alignment horizontal="center" vertical="center" wrapText="1"/>
    </xf>
    <xf numFmtId="0" fontId="36" fillId="36" borderId="8" xfId="47" applyFont="1" applyFill="1" applyBorder="1" applyAlignment="1">
      <alignment horizontal="left" vertical="center" wrapText="1"/>
    </xf>
    <xf numFmtId="0" fontId="35" fillId="36" borderId="0" xfId="47" applyFont="1" applyFill="1" applyAlignment="1">
      <alignment horizontal="left" vertical="center"/>
    </xf>
    <xf numFmtId="172" fontId="35" fillId="0" borderId="8" xfId="0" applyNumberFormat="1" applyFont="1" applyFill="1" applyBorder="1" applyAlignment="1">
      <alignment horizontal="center"/>
    </xf>
    <xf numFmtId="0" fontId="35" fillId="0" borderId="8" xfId="0" applyFont="1" applyFill="1" applyBorder="1" applyAlignment="1">
      <alignment horizontal="left"/>
    </xf>
    <xf numFmtId="1" fontId="35" fillId="0" borderId="8" xfId="47" applyNumberFormat="1" applyFont="1" applyFill="1" applyBorder="1" applyAlignment="1">
      <alignment horizontal="center" vertical="center" wrapText="1"/>
    </xf>
    <xf numFmtId="4" fontId="35" fillId="0" borderId="8" xfId="47" applyNumberFormat="1" applyFont="1" applyFill="1" applyBorder="1" applyAlignment="1">
      <alignment horizontal="right" vertical="center" wrapText="1"/>
    </xf>
    <xf numFmtId="4" fontId="35" fillId="0" borderId="8" xfId="47" applyNumberFormat="1" applyFont="1" applyFill="1" applyBorder="1" applyAlignment="1">
      <alignment horizontal="center" vertical="center" wrapText="1"/>
    </xf>
    <xf numFmtId="2" fontId="35" fillId="0" borderId="8" xfId="47" applyNumberFormat="1" applyFont="1" applyFill="1" applyBorder="1" applyAlignment="1">
      <alignment horizontal="center" vertical="center" wrapText="1"/>
    </xf>
    <xf numFmtId="3" fontId="35" fillId="0" borderId="8" xfId="47" applyNumberFormat="1" applyFont="1" applyFill="1" applyBorder="1" applyAlignment="1">
      <alignment horizontal="center" vertical="center"/>
    </xf>
    <xf numFmtId="0" fontId="35" fillId="0" borderId="8" xfId="0" applyFont="1" applyFill="1" applyBorder="1" applyAlignment="1">
      <alignment horizontal="center" vertical="center"/>
    </xf>
    <xf numFmtId="44" fontId="39" fillId="0" borderId="8" xfId="47" applyNumberFormat="1" applyFont="1" applyFill="1" applyBorder="1" applyAlignment="1">
      <alignment horizontal="right" vertical="center"/>
    </xf>
    <xf numFmtId="44" fontId="35" fillId="0" borderId="8" xfId="47" applyNumberFormat="1" applyFont="1" applyFill="1" applyBorder="1" applyAlignment="1">
      <alignment horizontal="right" vertical="center"/>
    </xf>
    <xf numFmtId="164" fontId="35" fillId="0" borderId="0" xfId="47" applyNumberFormat="1" applyFont="1" applyFill="1" applyBorder="1" applyAlignment="1">
      <alignment vertical="center"/>
    </xf>
    <xf numFmtId="44" fontId="37" fillId="0" borderId="0" xfId="47" applyNumberFormat="1" applyFont="1" applyAlignment="1">
      <alignment vertical="center"/>
    </xf>
    <xf numFmtId="10" fontId="39" fillId="35" borderId="0" xfId="47" applyNumberFormat="1" applyFont="1" applyFill="1" applyAlignment="1">
      <alignment vertical="center"/>
    </xf>
    <xf numFmtId="1" fontId="39" fillId="0" borderId="8" xfId="47" applyNumberFormat="1" applyFont="1" applyFill="1" applyBorder="1" applyAlignment="1">
      <alignment horizontal="center" vertical="center" wrapText="1"/>
    </xf>
    <xf numFmtId="4" fontId="39" fillId="0" borderId="8" xfId="47" applyNumberFormat="1" applyFont="1" applyFill="1" applyBorder="1" applyAlignment="1">
      <alignment horizontal="right" vertical="center" wrapText="1"/>
    </xf>
    <xf numFmtId="4" fontId="39" fillId="0" borderId="8" xfId="47" applyNumberFormat="1" applyFont="1" applyFill="1" applyBorder="1" applyAlignment="1">
      <alignment horizontal="center" vertical="center" wrapText="1"/>
    </xf>
    <xf numFmtId="164" fontId="39" fillId="0" borderId="0" xfId="47" applyNumberFormat="1" applyFont="1" applyFill="1" applyBorder="1" applyAlignment="1">
      <alignment vertical="center"/>
    </xf>
    <xf numFmtId="0" fontId="39" fillId="0" borderId="0" xfId="47" applyFont="1" applyFill="1" applyAlignment="1">
      <alignment vertical="center"/>
    </xf>
    <xf numFmtId="44" fontId="37" fillId="0" borderId="0" xfId="47" applyNumberFormat="1" applyFont="1" applyFill="1" applyAlignment="1">
      <alignment vertical="center"/>
    </xf>
    <xf numFmtId="10" fontId="39" fillId="0" borderId="0" xfId="47" applyNumberFormat="1" applyFont="1" applyFill="1" applyAlignment="1">
      <alignment vertical="center"/>
    </xf>
    <xf numFmtId="172" fontId="35" fillId="0" borderId="8" xfId="0" quotePrefix="1" applyNumberFormat="1" applyFont="1" applyFill="1" applyBorder="1" applyAlignment="1">
      <alignment horizontal="center"/>
    </xf>
    <xf numFmtId="1" fontId="39" fillId="36" borderId="8" xfId="47" applyNumberFormat="1" applyFont="1" applyFill="1" applyBorder="1" applyAlignment="1">
      <alignment horizontal="center" vertical="center" wrapText="1"/>
    </xf>
    <xf numFmtId="4" fontId="39" fillId="36" borderId="8" xfId="47" applyNumberFormat="1" applyFont="1" applyFill="1" applyBorder="1" applyAlignment="1">
      <alignment horizontal="right" vertical="center" wrapText="1"/>
    </xf>
    <xf numFmtId="4" fontId="39" fillId="36" borderId="8" xfId="47" applyNumberFormat="1" applyFont="1" applyFill="1" applyBorder="1" applyAlignment="1">
      <alignment horizontal="center" vertical="center" wrapText="1"/>
    </xf>
    <xf numFmtId="2" fontId="35" fillId="36" borderId="8" xfId="47" applyNumberFormat="1" applyFont="1" applyFill="1" applyBorder="1" applyAlignment="1">
      <alignment horizontal="center" vertical="center" wrapText="1"/>
    </xf>
    <xf numFmtId="3" fontId="35" fillId="36" borderId="8" xfId="47" applyNumberFormat="1" applyFont="1" applyFill="1" applyBorder="1" applyAlignment="1">
      <alignment horizontal="center" vertical="center"/>
    </xf>
    <xf numFmtId="0" fontId="35" fillId="36" borderId="8" xfId="0" applyFont="1" applyFill="1" applyBorder="1" applyAlignment="1">
      <alignment horizontal="center" vertical="center"/>
    </xf>
    <xf numFmtId="44" fontId="35" fillId="36" borderId="8" xfId="47" applyNumberFormat="1" applyFont="1" applyFill="1" applyBorder="1" applyAlignment="1">
      <alignment horizontal="right" vertical="center"/>
    </xf>
    <xf numFmtId="44" fontId="35" fillId="0" borderId="8" xfId="48" applyNumberFormat="1" applyFont="1" applyFill="1" applyBorder="1" applyAlignment="1">
      <alignment horizontal="right" vertical="center"/>
    </xf>
    <xf numFmtId="44" fontId="35" fillId="36" borderId="8" xfId="48" applyNumberFormat="1" applyFont="1" applyFill="1" applyBorder="1" applyAlignment="1">
      <alignment horizontal="right" vertical="center"/>
    </xf>
    <xf numFmtId="44" fontId="39" fillId="36" borderId="8" xfId="47" applyNumberFormat="1" applyFont="1" applyFill="1" applyBorder="1" applyAlignment="1">
      <alignment horizontal="right" vertical="center"/>
    </xf>
    <xf numFmtId="10" fontId="35" fillId="0" borderId="0" xfId="47" applyNumberFormat="1" applyFont="1" applyFill="1" applyAlignment="1">
      <alignment vertical="center"/>
    </xf>
    <xf numFmtId="0" fontId="35" fillId="0" borderId="8" xfId="0" applyFont="1" applyFill="1" applyBorder="1" applyAlignment="1">
      <alignment horizontal="center"/>
    </xf>
    <xf numFmtId="44" fontId="37" fillId="30" borderId="0" xfId="47" applyNumberFormat="1" applyFont="1" applyFill="1" applyAlignment="1">
      <alignment vertical="center"/>
    </xf>
    <xf numFmtId="0" fontId="35" fillId="36" borderId="8" xfId="0" applyFont="1" applyFill="1" applyBorder="1" applyAlignment="1">
      <alignment horizontal="center"/>
    </xf>
    <xf numFmtId="1" fontId="35" fillId="36" borderId="8" xfId="47" applyNumberFormat="1" applyFont="1" applyFill="1" applyBorder="1" applyAlignment="1">
      <alignment horizontal="center" vertical="center" wrapText="1"/>
    </xf>
    <xf numFmtId="0" fontId="37" fillId="0" borderId="0" xfId="47" applyFont="1" applyFill="1" applyAlignment="1">
      <alignment vertical="center"/>
    </xf>
    <xf numFmtId="0" fontId="40" fillId="0" borderId="8" xfId="0" applyFont="1" applyFill="1" applyBorder="1" applyAlignment="1">
      <alignment horizontal="left"/>
    </xf>
    <xf numFmtId="0" fontId="40" fillId="0" borderId="8" xfId="0" applyFont="1" applyFill="1" applyBorder="1" applyAlignment="1">
      <alignment horizontal="left" vertical="center" wrapText="1"/>
    </xf>
    <xf numFmtId="1" fontId="41" fillId="0" borderId="8" xfId="47" applyNumberFormat="1" applyFont="1" applyFill="1" applyBorder="1" applyAlignment="1">
      <alignment horizontal="center" vertical="center" wrapText="1"/>
    </xf>
    <xf numFmtId="172" fontId="35" fillId="0" borderId="8" xfId="0" applyNumberFormat="1" applyFont="1" applyBorder="1" applyAlignment="1">
      <alignment horizontal="center"/>
    </xf>
    <xf numFmtId="0" fontId="35" fillId="0" borderId="8" xfId="0" applyFont="1" applyBorder="1" applyAlignment="1">
      <alignment horizontal="left"/>
    </xf>
    <xf numFmtId="0" fontId="35" fillId="0" borderId="8" xfId="0" applyFont="1" applyBorder="1" applyAlignment="1">
      <alignment horizontal="center" vertical="center"/>
    </xf>
    <xf numFmtId="0" fontId="35" fillId="0" borderId="8" xfId="0" applyFont="1" applyBorder="1"/>
    <xf numFmtId="2" fontId="35" fillId="0" borderId="8" xfId="47" applyNumberFormat="1" applyFont="1" applyFill="1" applyBorder="1" applyAlignment="1">
      <alignment horizontal="center" vertical="center"/>
    </xf>
    <xf numFmtId="0" fontId="35" fillId="0" borderId="8" xfId="49" applyFont="1" applyFill="1" applyBorder="1" applyAlignment="1">
      <alignment horizontal="left" vertical="center" wrapText="1"/>
    </xf>
    <xf numFmtId="0" fontId="35" fillId="0" borderId="0" xfId="47" applyFont="1" applyAlignment="1">
      <alignment horizontal="left" vertical="center" wrapText="1"/>
    </xf>
    <xf numFmtId="1" fontId="35" fillId="0" borderId="0" xfId="47" applyNumberFormat="1" applyFont="1" applyAlignment="1">
      <alignment horizontal="center" vertical="center" wrapText="1"/>
    </xf>
    <xf numFmtId="4" fontId="35" fillId="0" borderId="0" xfId="28" applyNumberFormat="1" applyFont="1" applyBorder="1" applyAlignment="1">
      <alignment horizontal="right" vertical="center" wrapText="1"/>
    </xf>
    <xf numFmtId="0" fontId="35" fillId="0" borderId="0" xfId="28" applyNumberFormat="1" applyFont="1" applyBorder="1" applyAlignment="1">
      <alignment vertical="center" wrapText="1"/>
    </xf>
    <xf numFmtId="0" fontId="35" fillId="0" borderId="0" xfId="47" applyFont="1" applyAlignment="1">
      <alignment vertical="center" wrapText="1"/>
    </xf>
    <xf numFmtId="0" fontId="35" fillId="0" borderId="0" xfId="47" applyFont="1" applyAlignment="1">
      <alignment horizontal="center" vertical="center" wrapText="1"/>
    </xf>
    <xf numFmtId="2" fontId="35" fillId="0" borderId="0" xfId="47" applyNumberFormat="1" applyFont="1" applyAlignment="1">
      <alignment horizontal="center" vertical="center" wrapText="1"/>
    </xf>
    <xf numFmtId="3" fontId="35" fillId="0" borderId="0" xfId="47" applyNumberFormat="1" applyFont="1" applyFill="1" applyAlignment="1">
      <alignment horizontal="center" vertical="center"/>
    </xf>
    <xf numFmtId="0" fontId="35" fillId="0" borderId="0" xfId="47" applyFont="1" applyFill="1" applyAlignment="1">
      <alignment horizontal="center" vertical="center"/>
    </xf>
    <xf numFmtId="44" fontId="35" fillId="0" borderId="0" xfId="47" applyNumberFormat="1" applyFont="1" applyFill="1" applyAlignment="1">
      <alignment horizontal="right" vertical="center"/>
    </xf>
    <xf numFmtId="164" fontId="35" fillId="0" borderId="0" xfId="47" applyNumberFormat="1" applyFont="1" applyFill="1" applyAlignment="1">
      <alignment vertical="center"/>
    </xf>
    <xf numFmtId="4" fontId="35" fillId="0" borderId="0" xfId="47" applyNumberFormat="1" applyFont="1" applyAlignment="1">
      <alignment horizontal="right" vertical="center" wrapText="1"/>
    </xf>
    <xf numFmtId="169" fontId="35" fillId="0" borderId="0" xfId="47" applyNumberFormat="1" applyFont="1" applyFill="1" applyAlignment="1">
      <alignment vertical="center"/>
    </xf>
    <xf numFmtId="10" fontId="39" fillId="0" borderId="0" xfId="47" applyNumberFormat="1" applyFont="1" applyFill="1" applyBorder="1" applyAlignment="1">
      <alignment horizontal="right" vertical="center"/>
    </xf>
    <xf numFmtId="44" fontId="35" fillId="0" borderId="0" xfId="47" applyNumberFormat="1" applyFont="1" applyAlignment="1">
      <alignment horizontal="right" vertical="center"/>
    </xf>
    <xf numFmtId="172" fontId="36" fillId="36" borderId="8" xfId="0" quotePrefix="1" applyNumberFormat="1" applyFont="1" applyFill="1" applyBorder="1" applyAlignment="1">
      <alignment horizontal="center"/>
    </xf>
    <xf numFmtId="172" fontId="36" fillId="36" borderId="8" xfId="0" applyNumberFormat="1" applyFont="1" applyFill="1" applyBorder="1" applyAlignment="1">
      <alignment horizontal="center"/>
    </xf>
    <xf numFmtId="0" fontId="35" fillId="26" borderId="8" xfId="47" applyFont="1" applyFill="1" applyBorder="1" applyAlignment="1">
      <alignment horizontal="center" vertical="center" wrapText="1"/>
    </xf>
    <xf numFmtId="1" fontId="35" fillId="26" borderId="8" xfId="47" applyNumberFormat="1" applyFont="1" applyFill="1" applyBorder="1" applyAlignment="1">
      <alignment horizontal="center" vertical="center" wrapText="1"/>
    </xf>
    <xf numFmtId="4" fontId="35" fillId="26" borderId="8" xfId="47" applyNumberFormat="1" applyFont="1" applyFill="1" applyBorder="1" applyAlignment="1">
      <alignment horizontal="center" vertical="center" wrapText="1"/>
    </xf>
    <xf numFmtId="2" fontId="35" fillId="26" borderId="8" xfId="47" applyNumberFormat="1" applyFont="1" applyFill="1" applyBorder="1" applyAlignment="1">
      <alignment horizontal="center" vertical="center" wrapText="1"/>
    </xf>
    <xf numFmtId="3" fontId="35" fillId="26" borderId="8" xfId="47" applyNumberFormat="1" applyFont="1" applyFill="1" applyBorder="1" applyAlignment="1">
      <alignment horizontal="center" vertical="center" wrapText="1"/>
    </xf>
    <xf numFmtId="44" fontId="35" fillId="26" borderId="8" xfId="47" applyNumberFormat="1" applyFont="1" applyFill="1" applyBorder="1" applyAlignment="1">
      <alignment horizontal="center" vertical="center" wrapText="1"/>
    </xf>
    <xf numFmtId="164" fontId="35" fillId="0" borderId="0" xfId="47" applyNumberFormat="1" applyFont="1" applyFill="1" applyBorder="1" applyAlignment="1">
      <alignment horizontal="center" vertical="center" wrapText="1"/>
    </xf>
    <xf numFmtId="0" fontId="37" fillId="0" borderId="0" xfId="47" applyFont="1" applyAlignment="1">
      <alignment horizontal="center" vertical="center"/>
    </xf>
    <xf numFmtId="0" fontId="35" fillId="36" borderId="8" xfId="47" applyFont="1" applyFill="1" applyBorder="1" applyAlignment="1">
      <alignment horizontal="center" vertical="center" wrapText="1"/>
    </xf>
    <xf numFmtId="4" fontId="35" fillId="36" borderId="8" xfId="47" applyNumberFormat="1" applyFont="1" applyFill="1" applyBorder="1" applyAlignment="1">
      <alignment horizontal="center" vertical="center" wrapText="1"/>
    </xf>
    <xf numFmtId="3" fontId="35" fillId="36" borderId="8" xfId="47" applyNumberFormat="1" applyFont="1" applyFill="1" applyBorder="1" applyAlignment="1">
      <alignment horizontal="center" vertical="center" wrapText="1"/>
    </xf>
    <xf numFmtId="44" fontId="35" fillId="36" borderId="8" xfId="47" applyNumberFormat="1" applyFont="1" applyFill="1" applyBorder="1" applyAlignment="1">
      <alignment horizontal="center" vertical="center" wrapText="1"/>
    </xf>
    <xf numFmtId="0" fontId="10" fillId="0" borderId="0" xfId="47" applyFont="1" applyAlignment="1">
      <alignment horizontal="center" vertical="center"/>
    </xf>
    <xf numFmtId="2" fontId="42" fillId="27" borderId="8" xfId="47" applyNumberFormat="1" applyFont="1" applyFill="1" applyBorder="1" applyAlignment="1">
      <alignment horizontal="center" vertical="center" wrapText="1"/>
    </xf>
    <xf numFmtId="0" fontId="42" fillId="27" borderId="8" xfId="47" applyFont="1" applyFill="1" applyBorder="1" applyAlignment="1">
      <alignment horizontal="center" vertical="center" wrapText="1"/>
    </xf>
    <xf numFmtId="172" fontId="42" fillId="36" borderId="8" xfId="47" applyNumberFormat="1" applyFont="1" applyFill="1" applyBorder="1" applyAlignment="1">
      <alignment horizontal="center" vertical="center" wrapText="1"/>
    </xf>
    <xf numFmtId="0" fontId="42" fillId="36" borderId="8" xfId="47" applyFont="1" applyFill="1" applyBorder="1" applyAlignment="1">
      <alignment vertical="center" wrapText="1"/>
    </xf>
    <xf numFmtId="0" fontId="42" fillId="36" borderId="8" xfId="47" applyFont="1" applyFill="1" applyBorder="1" applyAlignment="1">
      <alignment horizontal="center" vertical="center" wrapText="1"/>
    </xf>
    <xf numFmtId="3" fontId="42" fillId="36" borderId="8" xfId="47" applyNumberFormat="1" applyFont="1" applyFill="1" applyBorder="1" applyAlignment="1">
      <alignment horizontal="center" vertical="center" wrapText="1"/>
    </xf>
    <xf numFmtId="44" fontId="42" fillId="36" borderId="8" xfId="47" applyNumberFormat="1" applyFont="1" applyFill="1" applyBorder="1" applyAlignment="1">
      <alignment horizontal="left" vertical="center" wrapText="1"/>
    </xf>
    <xf numFmtId="0" fontId="10" fillId="0" borderId="0" xfId="47" applyFont="1" applyFill="1" applyAlignment="1">
      <alignment horizontal="center" vertical="center"/>
    </xf>
    <xf numFmtId="0" fontId="10" fillId="36" borderId="0" xfId="47" applyFont="1" applyFill="1" applyAlignment="1">
      <alignment horizontal="left" vertical="center"/>
    </xf>
    <xf numFmtId="172" fontId="10" fillId="0" borderId="8" xfId="47" applyNumberFormat="1" applyFont="1" applyBorder="1" applyAlignment="1">
      <alignment horizontal="center" vertical="center" wrapText="1"/>
    </xf>
    <xf numFmtId="0" fontId="10" fillId="0" borderId="8" xfId="47" applyFont="1" applyBorder="1" applyAlignment="1">
      <alignment vertical="center" wrapText="1"/>
    </xf>
    <xf numFmtId="0" fontId="10" fillId="0" borderId="8" xfId="47" applyFont="1" applyBorder="1" applyAlignment="1">
      <alignment horizontal="center" vertical="center" wrapText="1"/>
    </xf>
    <xf numFmtId="3" fontId="10" fillId="0" borderId="8" xfId="47" applyNumberFormat="1" applyFont="1" applyBorder="1" applyAlignment="1">
      <alignment horizontal="center" vertical="center" wrapText="1"/>
    </xf>
    <xf numFmtId="44" fontId="10" fillId="0" borderId="8" xfId="47" applyNumberFormat="1" applyFont="1" applyBorder="1" applyAlignment="1">
      <alignment horizontal="left" vertical="center" wrapText="1"/>
    </xf>
    <xf numFmtId="0" fontId="10" fillId="0" borderId="0" xfId="47" applyFont="1" applyAlignment="1">
      <alignment horizontal="center" vertical="center" wrapText="1"/>
    </xf>
    <xf numFmtId="0" fontId="10" fillId="0" borderId="0" xfId="47" applyFont="1" applyFill="1" applyAlignment="1">
      <alignment horizontal="center" vertical="center" wrapText="1"/>
    </xf>
    <xf numFmtId="2" fontId="10" fillId="0" borderId="0" xfId="47" applyNumberFormat="1" applyFont="1" applyAlignment="1">
      <alignment horizontal="center" vertical="center"/>
    </xf>
    <xf numFmtId="0" fontId="10" fillId="0" borderId="0" xfId="47" applyFont="1" applyAlignment="1">
      <alignment vertical="center" wrapText="1"/>
    </xf>
    <xf numFmtId="44" fontId="10" fillId="0" borderId="0" xfId="47" applyNumberFormat="1" applyFont="1" applyAlignment="1">
      <alignment horizontal="left" vertical="center"/>
    </xf>
    <xf numFmtId="2" fontId="42" fillId="31" borderId="0" xfId="47" applyNumberFormat="1" applyFont="1" applyFill="1" applyAlignment="1">
      <alignment horizontal="center" vertical="center"/>
    </xf>
    <xf numFmtId="0" fontId="42" fillId="31" borderId="0" xfId="47" applyFont="1" applyFill="1" applyAlignment="1">
      <alignment vertical="center"/>
    </xf>
    <xf numFmtId="0" fontId="42" fillId="31" borderId="0" xfId="47" applyFont="1" applyFill="1" applyAlignment="1">
      <alignment horizontal="center" vertical="center"/>
    </xf>
    <xf numFmtId="44" fontId="42" fillId="31" borderId="0" xfId="47" applyNumberFormat="1" applyFont="1" applyFill="1" applyAlignment="1">
      <alignment horizontal="left" vertical="center"/>
    </xf>
    <xf numFmtId="0" fontId="42" fillId="27" borderId="8" xfId="47" applyFont="1" applyFill="1" applyBorder="1" applyAlignment="1">
      <alignment vertical="center" wrapText="1"/>
    </xf>
    <xf numFmtId="44" fontId="42" fillId="27" borderId="8" xfId="47" applyNumberFormat="1" applyFont="1" applyFill="1" applyBorder="1" applyAlignment="1">
      <alignment horizontal="left" vertical="center" wrapText="1"/>
    </xf>
    <xf numFmtId="2" fontId="10" fillId="0" borderId="8" xfId="47" applyNumberFormat="1" applyFont="1" applyBorder="1" applyAlignment="1">
      <alignment horizontal="center" vertical="center"/>
    </xf>
    <xf numFmtId="0" fontId="10" fillId="0" borderId="8" xfId="47" applyFont="1" applyBorder="1" applyAlignment="1">
      <alignment horizontal="center" vertical="center"/>
    </xf>
    <xf numFmtId="44" fontId="10" fillId="0" borderId="8" xfId="47" applyNumberFormat="1" applyFont="1" applyBorder="1" applyAlignment="1">
      <alignment horizontal="left" vertical="center"/>
    </xf>
    <xf numFmtId="2" fontId="42" fillId="27" borderId="22" xfId="47" applyNumberFormat="1" applyFont="1" applyFill="1" applyBorder="1" applyAlignment="1">
      <alignment horizontal="center" vertical="center" wrapText="1"/>
    </xf>
    <xf numFmtId="0" fontId="42" fillId="27" borderId="22" xfId="47" applyFont="1" applyFill="1" applyBorder="1" applyAlignment="1">
      <alignment horizontal="center" vertical="center" wrapText="1"/>
    </xf>
    <xf numFmtId="44" fontId="42" fillId="27" borderId="22" xfId="47" applyNumberFormat="1" applyFont="1" applyFill="1" applyBorder="1" applyAlignment="1">
      <alignment horizontal="center" vertical="center" wrapText="1"/>
    </xf>
    <xf numFmtId="172" fontId="10" fillId="0" borderId="23" xfId="47" applyNumberFormat="1" applyFont="1" applyBorder="1" applyAlignment="1">
      <alignment horizontal="center" vertical="center" wrapText="1"/>
    </xf>
    <xf numFmtId="0" fontId="10" fillId="0" borderId="23" xfId="47" applyFont="1" applyBorder="1" applyAlignment="1">
      <alignment vertical="center" wrapText="1"/>
    </xf>
    <xf numFmtId="0" fontId="10" fillId="0" borderId="23" xfId="47" applyFont="1" applyBorder="1" applyAlignment="1">
      <alignment horizontal="center" vertical="center" wrapText="1"/>
    </xf>
    <xf numFmtId="3" fontId="10" fillId="0" borderId="23" xfId="47" applyNumberFormat="1" applyFont="1" applyBorder="1" applyAlignment="1">
      <alignment horizontal="center" vertical="center" wrapText="1"/>
    </xf>
    <xf numFmtId="44" fontId="10" fillId="0" borderId="23" xfId="47" applyNumberFormat="1" applyFont="1" applyBorder="1" applyAlignment="1">
      <alignment horizontal="left" vertical="center" wrapText="1"/>
    </xf>
    <xf numFmtId="0" fontId="42" fillId="36" borderId="8" xfId="47" applyFont="1" applyFill="1" applyBorder="1" applyAlignment="1">
      <alignment horizontal="center" vertical="center"/>
    </xf>
    <xf numFmtId="0" fontId="10" fillId="0" borderId="8" xfId="47" applyFont="1" applyFill="1" applyBorder="1" applyAlignment="1">
      <alignment horizontal="center" vertical="center"/>
    </xf>
    <xf numFmtId="2" fontId="42" fillId="0" borderId="0" xfId="47" applyNumberFormat="1" applyFont="1" applyAlignment="1">
      <alignment horizontal="left" vertical="center"/>
    </xf>
    <xf numFmtId="0" fontId="27" fillId="36" borderId="0" xfId="0" applyFont="1" applyFill="1" applyAlignment="1">
      <alignment horizontal="center" vertical="center"/>
    </xf>
    <xf numFmtId="0" fontId="35" fillId="0" borderId="0" xfId="0" applyFont="1"/>
    <xf numFmtId="0" fontId="27" fillId="0" borderId="0" xfId="0" applyFont="1" applyFill="1" applyAlignment="1">
      <alignment horizontal="left" vertical="center"/>
    </xf>
    <xf numFmtId="172" fontId="26" fillId="28" borderId="0" xfId="0" applyNumberFormat="1" applyFont="1" applyFill="1" applyAlignment="1">
      <alignment horizontal="center" vertical="center"/>
    </xf>
    <xf numFmtId="172" fontId="1" fillId="28" borderId="0" xfId="0" applyNumberFormat="1" applyFont="1" applyFill="1" applyAlignment="1">
      <alignment horizontal="center" vertical="center"/>
    </xf>
    <xf numFmtId="1" fontId="27" fillId="28" borderId="0" xfId="0" applyNumberFormat="1" applyFont="1" applyFill="1" applyAlignment="1">
      <alignment horizontal="center" vertical="center"/>
    </xf>
    <xf numFmtId="0" fontId="27" fillId="28" borderId="0" xfId="0" applyFont="1" applyFill="1" applyAlignment="1">
      <alignment horizontal="center" vertical="center"/>
    </xf>
    <xf numFmtId="0" fontId="27" fillId="28" borderId="0" xfId="0" applyFont="1" applyFill="1" applyAlignment="1">
      <alignment horizontal="left" vertical="center" wrapText="1"/>
    </xf>
    <xf numFmtId="0" fontId="27" fillId="28" borderId="0" xfId="0" applyFont="1" applyFill="1" applyAlignment="1">
      <alignment horizontal="left" vertical="center"/>
    </xf>
    <xf numFmtId="0" fontId="27" fillId="28" borderId="0" xfId="0" applyFont="1" applyFill="1"/>
    <xf numFmtId="0" fontId="43" fillId="28" borderId="0" xfId="0" applyFont="1" applyFill="1" applyAlignment="1">
      <alignment horizontal="center" vertical="center"/>
    </xf>
    <xf numFmtId="0" fontId="43" fillId="28" borderId="0" xfId="0" applyFont="1" applyFill="1" applyAlignment="1">
      <alignment horizontal="left" vertical="center"/>
    </xf>
    <xf numFmtId="0" fontId="27" fillId="0" borderId="0" xfId="0" applyFont="1" applyAlignment="1">
      <alignment vertical="center"/>
    </xf>
    <xf numFmtId="0" fontId="27" fillId="0" borderId="0" xfId="0" applyFont="1" applyAlignment="1">
      <alignment vertical="center" wrapText="1"/>
    </xf>
    <xf numFmtId="3" fontId="27" fillId="28" borderId="0" xfId="0" applyNumberFormat="1" applyFont="1" applyFill="1" applyAlignment="1">
      <alignment horizontal="center" vertical="center"/>
    </xf>
    <xf numFmtId="44" fontId="27" fillId="28" borderId="0" xfId="0" applyNumberFormat="1" applyFont="1" applyFill="1" applyAlignment="1">
      <alignment horizontal="center" vertical="center"/>
    </xf>
    <xf numFmtId="0" fontId="27" fillId="0" borderId="0" xfId="66" applyFont="1" applyBorder="1" applyAlignment="1">
      <alignment horizontal="center" vertical="center" wrapText="1"/>
    </xf>
    <xf numFmtId="0" fontId="43" fillId="28" borderId="0" xfId="0" applyFont="1" applyFill="1" applyAlignment="1">
      <alignment horizontal="center" vertical="center" wrapText="1"/>
    </xf>
    <xf numFmtId="0" fontId="0" fillId="0" borderId="0" xfId="0" applyAlignment="1">
      <alignment horizontal="center" vertical="center"/>
    </xf>
    <xf numFmtId="172" fontId="44" fillId="37" borderId="0" xfId="0" applyNumberFormat="1" applyFont="1" applyFill="1" applyAlignment="1">
      <alignment horizontal="center" vertical="center"/>
    </xf>
    <xf numFmtId="0" fontId="44" fillId="37" borderId="0" xfId="0" applyFont="1" applyFill="1" applyAlignment="1">
      <alignment horizontal="center" vertical="center"/>
    </xf>
    <xf numFmtId="0" fontId="44" fillId="37" borderId="0" xfId="0" applyFont="1" applyFill="1" applyAlignment="1">
      <alignment horizontal="left" vertical="center" wrapText="1"/>
    </xf>
    <xf numFmtId="3" fontId="44" fillId="37" borderId="0" xfId="0" applyNumberFormat="1" applyFont="1" applyFill="1" applyAlignment="1">
      <alignment horizontal="center" vertical="center"/>
    </xf>
    <xf numFmtId="44" fontId="44" fillId="37" borderId="0" xfId="0" applyNumberFormat="1" applyFont="1" applyFill="1" applyAlignment="1">
      <alignment horizontal="center" vertical="center"/>
    </xf>
    <xf numFmtId="0" fontId="44" fillId="37" borderId="0" xfId="0" applyFont="1" applyFill="1"/>
    <xf numFmtId="0" fontId="44" fillId="0" borderId="0" xfId="0" applyFont="1" applyAlignment="1">
      <alignment horizontal="center" vertical="center"/>
    </xf>
    <xf numFmtId="0" fontId="27" fillId="0" borderId="0" xfId="0" applyFont="1" applyBorder="1" applyAlignment="1">
      <alignment horizontal="left" vertical="center"/>
    </xf>
    <xf numFmtId="0" fontId="27" fillId="0" borderId="0" xfId="0" applyFont="1" applyBorder="1" applyAlignment="1">
      <alignment vertical="center"/>
    </xf>
    <xf numFmtId="0" fontId="28" fillId="29" borderId="0" xfId="0" applyFont="1" applyFill="1" applyBorder="1" applyAlignment="1">
      <alignment horizontal="center" vertical="center"/>
    </xf>
    <xf numFmtId="0" fontId="28" fillId="29" borderId="0" xfId="0" applyFont="1" applyFill="1" applyBorder="1" applyAlignment="1">
      <alignment horizontal="center" vertical="center" wrapText="1"/>
    </xf>
    <xf numFmtId="0" fontId="27" fillId="0" borderId="0" xfId="0" applyFont="1" applyBorder="1" applyAlignment="1">
      <alignment vertical="center" wrapText="1"/>
    </xf>
    <xf numFmtId="0" fontId="27" fillId="29" borderId="0" xfId="0" applyFont="1" applyFill="1" applyBorder="1" applyAlignment="1">
      <alignment horizontal="center" vertical="center"/>
    </xf>
    <xf numFmtId="0" fontId="27" fillId="29" borderId="0" xfId="0" applyFont="1" applyFill="1" applyBorder="1" applyAlignment="1">
      <alignment vertical="center" wrapText="1"/>
    </xf>
    <xf numFmtId="172" fontId="44" fillId="28" borderId="0" xfId="0" applyNumberFormat="1" applyFont="1" applyFill="1" applyAlignment="1">
      <alignment horizontal="center" vertical="center"/>
    </xf>
    <xf numFmtId="0" fontId="35" fillId="28" borderId="0" xfId="0" applyFont="1" applyFill="1" applyAlignment="1">
      <alignment horizontal="center" vertical="center"/>
    </xf>
    <xf numFmtId="0" fontId="35" fillId="0" borderId="0" xfId="0" applyFont="1" applyFill="1" applyAlignment="1">
      <alignment horizontal="center" vertical="center"/>
    </xf>
    <xf numFmtId="0" fontId="39" fillId="28" borderId="0" xfId="47" applyFont="1" applyFill="1" applyAlignment="1">
      <alignment vertical="center"/>
    </xf>
    <xf numFmtId="44" fontId="27" fillId="0" borderId="0" xfId="0" applyNumberFormat="1" applyFont="1" applyFill="1" applyAlignment="1">
      <alignment horizontal="center" vertical="center"/>
    </xf>
    <xf numFmtId="0" fontId="27" fillId="28" borderId="0" xfId="0" applyFont="1" applyFill="1" applyAlignment="1">
      <alignment vertical="center"/>
    </xf>
    <xf numFmtId="0" fontId="44" fillId="0" borderId="0" xfId="0" applyFont="1" applyAlignment="1">
      <alignment vertical="center"/>
    </xf>
    <xf numFmtId="0" fontId="26" fillId="0" borderId="22" xfId="77" applyNumberFormat="1" applyFont="1" applyBorder="1" applyAlignment="1">
      <alignment horizontal="center" vertical="center" wrapText="1"/>
    </xf>
    <xf numFmtId="44" fontId="26" fillId="0" borderId="15" xfId="77" applyNumberFormat="1" applyFont="1" applyBorder="1" applyAlignment="1">
      <alignment horizontal="center" vertical="center" wrapText="1"/>
    </xf>
    <xf numFmtId="44" fontId="26" fillId="0" borderId="4" xfId="77" applyNumberFormat="1" applyFont="1" applyBorder="1" applyAlignment="1">
      <alignment horizontal="center" vertical="center" wrapText="1"/>
    </xf>
    <xf numFmtId="44" fontId="26" fillId="0" borderId="16" xfId="77" applyNumberFormat="1" applyFont="1" applyBorder="1" applyAlignment="1">
      <alignment horizontal="center" vertical="center" wrapText="1"/>
    </xf>
    <xf numFmtId="44" fontId="26" fillId="0" borderId="8" xfId="77" applyNumberFormat="1" applyFont="1" applyBorder="1" applyAlignment="1">
      <alignment horizontal="center" vertical="center" wrapText="1"/>
    </xf>
    <xf numFmtId="0" fontId="35" fillId="26" borderId="0" xfId="47" applyFont="1" applyFill="1" applyAlignment="1">
      <alignment horizontal="center" vertical="center" wrapText="1"/>
    </xf>
    <xf numFmtId="0" fontId="36" fillId="31" borderId="0" xfId="47" applyFont="1" applyFill="1" applyAlignment="1">
      <alignment horizontal="left" vertical="center" wrapText="1"/>
    </xf>
    <xf numFmtId="0" fontId="42" fillId="0" borderId="15" xfId="47" applyFont="1" applyBorder="1" applyAlignment="1">
      <alignment horizontal="center" vertical="center" wrapText="1"/>
    </xf>
    <xf numFmtId="0" fontId="42" fillId="0" borderId="4" xfId="47" applyFont="1" applyBorder="1" applyAlignment="1">
      <alignment horizontal="center" vertical="center" wrapText="1"/>
    </xf>
    <xf numFmtId="0" fontId="42" fillId="0" borderId="16" xfId="47" applyFont="1" applyBorder="1" applyAlignment="1">
      <alignment horizontal="center" vertical="center" wrapText="1"/>
    </xf>
    <xf numFmtId="0" fontId="42" fillId="0" borderId="14" xfId="47" applyFont="1" applyBorder="1" applyAlignment="1">
      <alignment horizontal="center" vertical="center"/>
    </xf>
    <xf numFmtId="0" fontId="10" fillId="0" borderId="14" xfId="47" applyFont="1" applyBorder="1" applyAlignment="1">
      <alignment horizontal="center" vertical="center"/>
    </xf>
    <xf numFmtId="0" fontId="42" fillId="0" borderId="0" xfId="47" applyFont="1" applyAlignment="1">
      <alignment horizontal="center" vertical="center"/>
    </xf>
    <xf numFmtId="170" fontId="32" fillId="0" borderId="8" xfId="47" applyNumberFormat="1" applyFont="1" applyFill="1" applyBorder="1" applyAlignment="1">
      <alignment horizontal="center" vertical="center"/>
    </xf>
    <xf numFmtId="164" fontId="32" fillId="0" borderId="8" xfId="47" applyNumberFormat="1" applyFont="1" applyFill="1" applyBorder="1" applyAlignment="1">
      <alignment horizontal="center" vertical="center"/>
    </xf>
    <xf numFmtId="44" fontId="28" fillId="30" borderId="19" xfId="46" applyNumberFormat="1" applyFont="1" applyFill="1" applyBorder="1" applyAlignment="1">
      <alignment horizontal="center" vertical="center"/>
    </xf>
    <xf numFmtId="44" fontId="28" fillId="30" borderId="21" xfId="46" applyNumberFormat="1" applyFont="1" applyFill="1" applyBorder="1" applyAlignment="1">
      <alignment horizontal="center" vertical="center"/>
    </xf>
    <xf numFmtId="44" fontId="28" fillId="30" borderId="4" xfId="46" applyNumberFormat="1" applyFont="1" applyFill="1" applyBorder="1" applyAlignment="1">
      <alignment horizontal="center" vertical="center"/>
    </xf>
    <xf numFmtId="44" fontId="28" fillId="30" borderId="16" xfId="46" applyNumberFormat="1" applyFont="1" applyFill="1" applyBorder="1" applyAlignment="1">
      <alignment horizontal="center" vertical="center"/>
    </xf>
    <xf numFmtId="44" fontId="28" fillId="30" borderId="8" xfId="46" applyNumberFormat="1" applyFont="1" applyFill="1" applyBorder="1" applyAlignment="1">
      <alignment horizontal="center" vertical="center" wrapText="1"/>
    </xf>
    <xf numFmtId="44" fontId="28" fillId="26" borderId="8" xfId="46" applyNumberFormat="1" applyFont="1" applyFill="1" applyBorder="1" applyAlignment="1">
      <alignment horizontal="center" vertical="center" wrapText="1"/>
    </xf>
    <xf numFmtId="44" fontId="28" fillId="0" borderId="19" xfId="47" applyNumberFormat="1" applyFont="1" applyBorder="1" applyAlignment="1">
      <alignment horizontal="center" vertical="center"/>
    </xf>
    <xf numFmtId="44" fontId="28" fillId="0" borderId="20" xfId="47" applyNumberFormat="1" applyFont="1" applyBorder="1" applyAlignment="1">
      <alignment horizontal="center" vertical="center"/>
    </xf>
    <xf numFmtId="44" fontId="28" fillId="0" borderId="17" xfId="47" applyNumberFormat="1" applyFont="1" applyBorder="1" applyAlignment="1">
      <alignment horizontal="center" vertical="center"/>
    </xf>
    <xf numFmtId="44" fontId="28" fillId="0" borderId="18" xfId="47" applyNumberFormat="1" applyFont="1" applyBorder="1" applyAlignment="1">
      <alignment horizontal="center" vertical="center"/>
    </xf>
    <xf numFmtId="44" fontId="28" fillId="0" borderId="8" xfId="47" applyNumberFormat="1" applyFont="1" applyBorder="1" applyAlignment="1">
      <alignment horizontal="center" vertical="center"/>
    </xf>
    <xf numFmtId="44" fontId="28" fillId="0" borderId="21" xfId="47" applyNumberFormat="1" applyFont="1" applyBorder="1" applyAlignment="1">
      <alignment horizontal="center" vertical="center"/>
    </xf>
    <xf numFmtId="44" fontId="28" fillId="0" borderId="17" xfId="47" applyNumberFormat="1" applyFont="1" applyBorder="1" applyAlignment="1">
      <alignment horizontal="center" vertical="center" wrapText="1"/>
    </xf>
    <xf numFmtId="44" fontId="28" fillId="0" borderId="14" xfId="47" applyNumberFormat="1" applyFont="1" applyBorder="1" applyAlignment="1">
      <alignment horizontal="center" vertical="center" wrapText="1"/>
    </xf>
    <xf numFmtId="44" fontId="28" fillId="0" borderId="18" xfId="47" applyNumberFormat="1" applyFont="1" applyBorder="1" applyAlignment="1">
      <alignment horizontal="center" vertical="center" wrapText="1"/>
    </xf>
    <xf numFmtId="10" fontId="28" fillId="0" borderId="19" xfId="47" applyNumberFormat="1" applyFont="1" applyBorder="1" applyAlignment="1">
      <alignment horizontal="center" vertical="center"/>
    </xf>
    <xf numFmtId="10" fontId="28" fillId="0" borderId="21" xfId="47" applyNumberFormat="1" applyFont="1" applyBorder="1" applyAlignment="1">
      <alignment horizontal="center" vertical="center"/>
    </xf>
    <xf numFmtId="10" fontId="28" fillId="0" borderId="20" xfId="47" applyNumberFormat="1" applyFont="1" applyBorder="1" applyAlignment="1">
      <alignment horizontal="center" vertical="center"/>
    </xf>
    <xf numFmtId="0" fontId="28" fillId="0" borderId="17" xfId="47" applyFont="1" applyBorder="1" applyAlignment="1">
      <alignment horizontal="center" vertical="center"/>
    </xf>
    <xf numFmtId="0" fontId="28" fillId="0" borderId="14" xfId="47" applyFont="1" applyBorder="1" applyAlignment="1">
      <alignment horizontal="center" vertical="center"/>
    </xf>
    <xf numFmtId="0" fontId="28" fillId="0" borderId="18" xfId="47" applyFont="1" applyBorder="1" applyAlignment="1">
      <alignment horizontal="center" vertical="center"/>
    </xf>
    <xf numFmtId="0" fontId="27" fillId="0" borderId="0" xfId="0" applyFont="1" applyBorder="1" applyAlignment="1">
      <alignment horizontal="center" vertical="center" wrapText="1"/>
    </xf>
    <xf numFmtId="0" fontId="28" fillId="29" borderId="0" xfId="0" applyFont="1" applyFill="1" applyBorder="1" applyAlignment="1">
      <alignment horizontal="left" vertical="center"/>
    </xf>
    <xf numFmtId="0" fontId="27" fillId="0" borderId="0" xfId="0" applyFont="1" applyBorder="1" applyAlignment="1">
      <alignment horizontal="left" vertical="center" wrapText="1"/>
    </xf>
    <xf numFmtId="172" fontId="43" fillId="28" borderId="0" xfId="0" applyNumberFormat="1" applyFont="1" applyFill="1" applyAlignment="1">
      <alignment horizontal="center" vertical="center" wrapText="1"/>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0]" xfId="28" builtinId="6"/>
    <cellStyle name="Comma 2" xfId="59"/>
    <cellStyle name="Currency 2 2" xfId="60"/>
    <cellStyle name="Currency 2 3" xfId="61"/>
    <cellStyle name="Currency 2 4" xfId="62"/>
    <cellStyle name="Currency 2 5" xfId="63"/>
    <cellStyle name="Currency 2 6" xfId="64"/>
    <cellStyle name="Currency 3" xfId="65"/>
    <cellStyle name="Explanatory Text" xfId="29" builtinId="53" customBuiltin="1"/>
    <cellStyle name="Good" xfId="30" builtinId="26" customBuiltin="1"/>
    <cellStyle name="Grey" xfId="31"/>
    <cellStyle name="Header1" xfId="32"/>
    <cellStyle name="Header2" xfId="33"/>
    <cellStyle name="Heading 1" xfId="34" builtinId="16" customBuiltin="1"/>
    <cellStyle name="Heading 2" xfId="35" builtinId="17" customBuiltin="1"/>
    <cellStyle name="Heading 3" xfId="36" builtinId="18" customBuiltin="1"/>
    <cellStyle name="Heading 4" xfId="37" builtinId="19" customBuiltin="1"/>
    <cellStyle name="Input" xfId="38" builtinId="20" customBuiltin="1"/>
    <cellStyle name="Input [yellow]" xfId="39"/>
    <cellStyle name="Linked Cell" xfId="40" builtinId="24" customBuiltin="1"/>
    <cellStyle name="Millares [0]_laroux" xfId="41"/>
    <cellStyle name="Millares_laroux" xfId="42"/>
    <cellStyle name="Moneda [0]_laroux" xfId="43"/>
    <cellStyle name="Moneda_laroux" xfId="44"/>
    <cellStyle name="Neutral" xfId="45" builtinId="28" customBuiltin="1"/>
    <cellStyle name="Normal" xfId="0" builtinId="0"/>
    <cellStyle name="Normal - Style1" xfId="46"/>
    <cellStyle name="Normal 2" xfId="66"/>
    <cellStyle name="Normal 2 2" xfId="67"/>
    <cellStyle name="Normal 2 3" xfId="68"/>
    <cellStyle name="Normal 2 4" xfId="69"/>
    <cellStyle name="Normal 2 5" xfId="70"/>
    <cellStyle name="Normal 2 6" xfId="71"/>
    <cellStyle name="Normal 3" xfId="77"/>
    <cellStyle name="Normal 3 2" xfId="72"/>
    <cellStyle name="Normal 3 3" xfId="73"/>
    <cellStyle name="Normal 3 4" xfId="74"/>
    <cellStyle name="Normal 3 5" xfId="75"/>
    <cellStyle name="Normal 3 6" xfId="76"/>
    <cellStyle name="Normal_3 Hansen_BID SCHEDULE rev 3.25.08" xfId="47"/>
    <cellStyle name="Normal_CONSTRUCTION COST ESTIMATE" xfId="48"/>
    <cellStyle name="Normal_Sheet1" xfId="49"/>
    <cellStyle name="Note" xfId="50" builtinId="10" customBuiltin="1"/>
    <cellStyle name="Œ…‹æØ‚è [0.00]_PRODUCT DETAIL Q1" xfId="51"/>
    <cellStyle name="Œ…‹æØ‚è_PRODUCT DETAIL Q1" xfId="52"/>
    <cellStyle name="Output" xfId="53" builtinId="21" customBuiltin="1"/>
    <cellStyle name="Percent [2]" xfId="54"/>
    <cellStyle name="producto" xfId="55"/>
    <cellStyle name="Title" xfId="56" builtinId="15" customBuiltin="1"/>
    <cellStyle name="Total" xfId="57" builtinId="25" customBuiltin="1"/>
    <cellStyle name="Warning Text" xfId="58"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57149</xdr:colOff>
      <xdr:row>1</xdr:row>
      <xdr:rowOff>49927</xdr:rowOff>
    </xdr:from>
    <xdr:to>
      <xdr:col>21</xdr:col>
      <xdr:colOff>249456</xdr:colOff>
      <xdr:row>13</xdr:row>
      <xdr:rowOff>485775</xdr:rowOff>
    </xdr:to>
    <xdr:pic>
      <xdr:nvPicPr>
        <xdr:cNvPr id="7" name="Picture 6"/>
        <xdr:cNvPicPr>
          <a:picLocks noChangeAspect="1"/>
        </xdr:cNvPicPr>
      </xdr:nvPicPr>
      <xdr:blipFill>
        <a:blip xmlns:r="http://schemas.openxmlformats.org/officeDocument/2006/relationships" r:embed="rId1"/>
        <a:stretch>
          <a:fillRect/>
        </a:stretch>
      </xdr:blipFill>
      <xdr:spPr>
        <a:xfrm>
          <a:off x="6686549" y="297577"/>
          <a:ext cx="9793507" cy="52173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13" Type="http://schemas.openxmlformats.org/officeDocument/2006/relationships/printerSettings" Target="../printerSettings/printerSettings73.bin"/><Relationship Id="rId18" Type="http://schemas.openxmlformats.org/officeDocument/2006/relationships/printerSettings" Target="../printerSettings/printerSettings78.bin"/><Relationship Id="rId26" Type="http://schemas.openxmlformats.org/officeDocument/2006/relationships/printerSettings" Target="../printerSettings/printerSettings86.bin"/><Relationship Id="rId3" Type="http://schemas.openxmlformats.org/officeDocument/2006/relationships/printerSettings" Target="../printerSettings/printerSettings63.bin"/><Relationship Id="rId21" Type="http://schemas.openxmlformats.org/officeDocument/2006/relationships/printerSettings" Target="../printerSettings/printerSettings81.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2.bin"/><Relationship Id="rId17" Type="http://schemas.openxmlformats.org/officeDocument/2006/relationships/printerSettings" Target="../printerSettings/printerSettings77.bin"/><Relationship Id="rId25" Type="http://schemas.openxmlformats.org/officeDocument/2006/relationships/printerSettings" Target="../printerSettings/printerSettings85.bin"/><Relationship Id="rId2" Type="http://schemas.openxmlformats.org/officeDocument/2006/relationships/printerSettings" Target="../printerSettings/printerSettings62.bin"/><Relationship Id="rId16" Type="http://schemas.openxmlformats.org/officeDocument/2006/relationships/printerSettings" Target="../printerSettings/printerSettings76.bin"/><Relationship Id="rId20" Type="http://schemas.openxmlformats.org/officeDocument/2006/relationships/printerSettings" Target="../printerSettings/printerSettings80.bin"/><Relationship Id="rId29" Type="http://schemas.openxmlformats.org/officeDocument/2006/relationships/printerSettings" Target="../printerSettings/printerSettings89.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printerSettings" Target="../printerSettings/printerSettings71.bin"/><Relationship Id="rId24" Type="http://schemas.openxmlformats.org/officeDocument/2006/relationships/printerSettings" Target="../printerSettings/printerSettings84.bin"/><Relationship Id="rId5" Type="http://schemas.openxmlformats.org/officeDocument/2006/relationships/printerSettings" Target="../printerSettings/printerSettings65.bin"/><Relationship Id="rId15" Type="http://schemas.openxmlformats.org/officeDocument/2006/relationships/printerSettings" Target="../printerSettings/printerSettings75.bin"/><Relationship Id="rId23" Type="http://schemas.openxmlformats.org/officeDocument/2006/relationships/printerSettings" Target="../printerSettings/printerSettings83.bin"/><Relationship Id="rId28" Type="http://schemas.openxmlformats.org/officeDocument/2006/relationships/printerSettings" Target="../printerSettings/printerSettings88.bin"/><Relationship Id="rId10" Type="http://schemas.openxmlformats.org/officeDocument/2006/relationships/printerSettings" Target="../printerSettings/printerSettings70.bin"/><Relationship Id="rId19" Type="http://schemas.openxmlformats.org/officeDocument/2006/relationships/printerSettings" Target="../printerSettings/printerSettings79.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 Id="rId14" Type="http://schemas.openxmlformats.org/officeDocument/2006/relationships/printerSettings" Target="../printerSettings/printerSettings74.bin"/><Relationship Id="rId22" Type="http://schemas.openxmlformats.org/officeDocument/2006/relationships/printerSettings" Target="../printerSettings/printerSettings82.bin"/><Relationship Id="rId27" Type="http://schemas.openxmlformats.org/officeDocument/2006/relationships/printerSettings" Target="../printerSettings/printerSettings87.bin"/><Relationship Id="rId30"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26" Type="http://schemas.openxmlformats.org/officeDocument/2006/relationships/printerSettings" Target="../printerSettings/printerSettings176.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29" Type="http://schemas.openxmlformats.org/officeDocument/2006/relationships/printerSettings" Target="../printerSettings/printerSettings179.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28" Type="http://schemas.openxmlformats.org/officeDocument/2006/relationships/printerSettings" Target="../printerSettings/printerSettings178.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 Id="rId27" Type="http://schemas.openxmlformats.org/officeDocument/2006/relationships/printerSettings" Target="../printerSettings/printerSettings177.bin"/><Relationship Id="rId30" Type="http://schemas.openxmlformats.org/officeDocument/2006/relationships/printerSettings" Target="../printerSettings/printerSettings18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printerSettings" Target="../printerSettings/printerSettings210.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28" Type="http://schemas.openxmlformats.org/officeDocument/2006/relationships/printerSettings" Target="../printerSettings/printerSettings209.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printerSettings" Target="../printerSettings/printerSettings208.bin"/><Relationship Id="rId30" Type="http://schemas.openxmlformats.org/officeDocument/2006/relationships/printerSettings" Target="../printerSettings/printerSettings21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19.bin"/><Relationship Id="rId13" Type="http://schemas.openxmlformats.org/officeDocument/2006/relationships/printerSettings" Target="../printerSettings/printerSettings224.bin"/><Relationship Id="rId18" Type="http://schemas.openxmlformats.org/officeDocument/2006/relationships/printerSettings" Target="../printerSettings/printerSettings229.bin"/><Relationship Id="rId26" Type="http://schemas.openxmlformats.org/officeDocument/2006/relationships/printerSettings" Target="../printerSettings/printerSettings237.bin"/><Relationship Id="rId3" Type="http://schemas.openxmlformats.org/officeDocument/2006/relationships/printerSettings" Target="../printerSettings/printerSettings214.bin"/><Relationship Id="rId21" Type="http://schemas.openxmlformats.org/officeDocument/2006/relationships/printerSettings" Target="../printerSettings/printerSettings232.bin"/><Relationship Id="rId7" Type="http://schemas.openxmlformats.org/officeDocument/2006/relationships/printerSettings" Target="../printerSettings/printerSettings218.bin"/><Relationship Id="rId12" Type="http://schemas.openxmlformats.org/officeDocument/2006/relationships/printerSettings" Target="../printerSettings/printerSettings223.bin"/><Relationship Id="rId17" Type="http://schemas.openxmlformats.org/officeDocument/2006/relationships/printerSettings" Target="../printerSettings/printerSettings228.bin"/><Relationship Id="rId25" Type="http://schemas.openxmlformats.org/officeDocument/2006/relationships/printerSettings" Target="../printerSettings/printerSettings236.bin"/><Relationship Id="rId2" Type="http://schemas.openxmlformats.org/officeDocument/2006/relationships/printerSettings" Target="../printerSettings/printerSettings213.bin"/><Relationship Id="rId16" Type="http://schemas.openxmlformats.org/officeDocument/2006/relationships/printerSettings" Target="../printerSettings/printerSettings227.bin"/><Relationship Id="rId20" Type="http://schemas.openxmlformats.org/officeDocument/2006/relationships/printerSettings" Target="../printerSettings/printerSettings231.bin"/><Relationship Id="rId29" Type="http://schemas.openxmlformats.org/officeDocument/2006/relationships/printerSettings" Target="../printerSettings/printerSettings240.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11" Type="http://schemas.openxmlformats.org/officeDocument/2006/relationships/printerSettings" Target="../printerSettings/printerSettings222.bin"/><Relationship Id="rId24" Type="http://schemas.openxmlformats.org/officeDocument/2006/relationships/printerSettings" Target="../printerSettings/printerSettings235.bin"/><Relationship Id="rId5" Type="http://schemas.openxmlformats.org/officeDocument/2006/relationships/printerSettings" Target="../printerSettings/printerSettings216.bin"/><Relationship Id="rId15" Type="http://schemas.openxmlformats.org/officeDocument/2006/relationships/printerSettings" Target="../printerSettings/printerSettings226.bin"/><Relationship Id="rId23" Type="http://schemas.openxmlformats.org/officeDocument/2006/relationships/printerSettings" Target="../printerSettings/printerSettings234.bin"/><Relationship Id="rId28" Type="http://schemas.openxmlformats.org/officeDocument/2006/relationships/printerSettings" Target="../printerSettings/printerSettings239.bin"/><Relationship Id="rId10" Type="http://schemas.openxmlformats.org/officeDocument/2006/relationships/printerSettings" Target="../printerSettings/printerSettings221.bin"/><Relationship Id="rId19" Type="http://schemas.openxmlformats.org/officeDocument/2006/relationships/printerSettings" Target="../printerSettings/printerSettings230.bin"/><Relationship Id="rId4" Type="http://schemas.openxmlformats.org/officeDocument/2006/relationships/printerSettings" Target="../printerSettings/printerSettings215.bin"/><Relationship Id="rId9" Type="http://schemas.openxmlformats.org/officeDocument/2006/relationships/printerSettings" Target="../printerSettings/printerSettings220.bin"/><Relationship Id="rId14" Type="http://schemas.openxmlformats.org/officeDocument/2006/relationships/printerSettings" Target="../printerSettings/printerSettings225.bin"/><Relationship Id="rId22" Type="http://schemas.openxmlformats.org/officeDocument/2006/relationships/printerSettings" Target="../printerSettings/printerSettings233.bin"/><Relationship Id="rId27" Type="http://schemas.openxmlformats.org/officeDocument/2006/relationships/printerSettings" Target="../printerSettings/printerSettings238.bin"/><Relationship Id="rId30" Type="http://schemas.openxmlformats.org/officeDocument/2006/relationships/printerSettings" Target="../printerSettings/printerSettings2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3"/>
  <sheetViews>
    <sheetView zoomScaleNormal="100" workbookViewId="0">
      <pane xSplit="2" ySplit="16" topLeftCell="C17" activePane="bottomRight" state="frozen"/>
      <selection pane="topRight" activeCell="C1" sqref="C1"/>
      <selection pane="bottomLeft" activeCell="A17" sqref="A17"/>
      <selection pane="bottomRight" activeCell="K226" sqref="K226"/>
    </sheetView>
  </sheetViews>
  <sheetFormatPr defaultColWidth="9.33203125" defaultRowHeight="15" customHeight="1"/>
  <cols>
    <col min="1" max="1" width="9.33203125" style="4"/>
    <col min="2" max="2" width="41.6640625" style="5" customWidth="1"/>
    <col min="3" max="4" width="6.6640625" style="4" customWidth="1"/>
    <col min="5" max="5" width="18.33203125" style="2" customWidth="1"/>
    <col min="6" max="6" width="18.33203125" style="3" customWidth="1"/>
    <col min="7" max="7" width="18.33203125" style="2" customWidth="1"/>
    <col min="8" max="8" width="18.33203125" style="3" customWidth="1"/>
    <col min="9" max="9" width="18.33203125" style="2" customWidth="1"/>
    <col min="10" max="10" width="18.33203125" style="3" customWidth="1"/>
    <col min="11" max="11" width="18.33203125" style="2" customWidth="1"/>
    <col min="12" max="12" width="18.33203125" style="3" customWidth="1"/>
    <col min="13" max="13" width="18.33203125" style="2" customWidth="1"/>
    <col min="14" max="14" width="18.33203125" style="3" customWidth="1"/>
    <col min="15" max="15" width="18.33203125" style="2" customWidth="1"/>
    <col min="16" max="16" width="18.33203125" style="3" customWidth="1"/>
    <col min="17" max="17" width="18.33203125" style="2" customWidth="1"/>
    <col min="18" max="18" width="18.33203125" style="3" customWidth="1"/>
    <col min="19" max="19" width="18.33203125" style="2" customWidth="1"/>
    <col min="20" max="20" width="18.33203125" style="3" customWidth="1"/>
    <col min="21" max="21" width="24.1640625" style="2" hidden="1" customWidth="1"/>
    <col min="22" max="16384" width="9.33203125" style="1"/>
  </cols>
  <sheetData>
    <row r="1" spans="1:21" ht="30" customHeight="1">
      <c r="E1" s="416" t="s">
        <v>1127</v>
      </c>
      <c r="F1" s="417"/>
      <c r="G1" s="417"/>
      <c r="H1" s="417"/>
      <c r="I1" s="417"/>
      <c r="J1" s="417"/>
      <c r="K1" s="417"/>
      <c r="L1" s="417"/>
      <c r="M1" s="417"/>
      <c r="N1" s="417"/>
      <c r="O1" s="417"/>
      <c r="P1" s="417"/>
      <c r="Q1" s="417"/>
      <c r="R1" s="417"/>
      <c r="S1" s="417"/>
      <c r="T1" s="418"/>
    </row>
    <row r="2" spans="1:21" ht="30" customHeight="1">
      <c r="E2" s="415">
        <v>105.01</v>
      </c>
      <c r="F2" s="415"/>
      <c r="G2" s="415">
        <v>107.001</v>
      </c>
      <c r="H2" s="415"/>
      <c r="I2" s="415">
        <v>109.0001</v>
      </c>
      <c r="J2" s="415"/>
      <c r="K2" s="415">
        <v>200.001</v>
      </c>
      <c r="L2" s="415"/>
      <c r="M2" s="415">
        <v>622.00049999999999</v>
      </c>
      <c r="N2" s="415"/>
      <c r="O2" s="415">
        <v>624.00099999999998</v>
      </c>
      <c r="P2" s="415"/>
      <c r="Q2" s="415">
        <v>637.00049999999999</v>
      </c>
      <c r="R2" s="415"/>
      <c r="S2" s="415">
        <v>637.00099999999998</v>
      </c>
      <c r="T2" s="415"/>
      <c r="U2" s="67"/>
    </row>
    <row r="3" spans="1:21" ht="45" customHeight="1">
      <c r="A3" s="13" t="s">
        <v>1128</v>
      </c>
      <c r="B3" s="65" t="s">
        <v>1129</v>
      </c>
      <c r="C3" s="66" t="s">
        <v>1130</v>
      </c>
      <c r="D3" s="66" t="s">
        <v>1131</v>
      </c>
      <c r="E3" s="419" t="s">
        <v>1132</v>
      </c>
      <c r="F3" s="419"/>
      <c r="G3" s="419" t="s">
        <v>1133</v>
      </c>
      <c r="H3" s="419"/>
      <c r="I3" s="419" t="s">
        <v>1134</v>
      </c>
      <c r="J3" s="419"/>
      <c r="K3" s="419" t="s">
        <v>1135</v>
      </c>
      <c r="L3" s="419"/>
      <c r="M3" s="419" t="s">
        <v>1136</v>
      </c>
      <c r="N3" s="419"/>
      <c r="O3" s="419" t="s">
        <v>1137</v>
      </c>
      <c r="P3" s="419"/>
      <c r="Q3" s="419" t="s">
        <v>1138</v>
      </c>
      <c r="R3" s="419"/>
      <c r="S3" s="419" t="s">
        <v>1139</v>
      </c>
      <c r="T3" s="419"/>
      <c r="U3" s="65" t="s">
        <v>1183</v>
      </c>
    </row>
    <row r="4" spans="1:21" ht="15" hidden="1" customHeight="1">
      <c r="A4" s="13"/>
      <c r="B4" s="14"/>
      <c r="C4" s="13"/>
      <c r="D4" s="13"/>
      <c r="E4" s="11"/>
      <c r="F4" s="12" t="e">
        <f>E4/$U4</f>
        <v>#DIV/0!</v>
      </c>
      <c r="G4" s="11"/>
      <c r="H4" s="12" t="e">
        <f>G4/$U4</f>
        <v>#DIV/0!</v>
      </c>
      <c r="I4" s="11"/>
      <c r="J4" s="12" t="e">
        <f>I4/$U4</f>
        <v>#DIV/0!</v>
      </c>
      <c r="K4" s="11"/>
      <c r="L4" s="12" t="e">
        <f>K4/$U4</f>
        <v>#DIV/0!</v>
      </c>
      <c r="M4" s="11"/>
      <c r="N4" s="12" t="e">
        <f>M4/$U4</f>
        <v>#DIV/0!</v>
      </c>
      <c r="O4" s="11"/>
      <c r="P4" s="12" t="e">
        <f>O4/$U4</f>
        <v>#DIV/0!</v>
      </c>
      <c r="Q4" s="11"/>
      <c r="R4" s="12" t="e">
        <f>Q4/$U4</f>
        <v>#DIV/0!</v>
      </c>
      <c r="S4" s="11"/>
      <c r="T4" s="12" t="e">
        <f>S4/$U4</f>
        <v>#DIV/0!</v>
      </c>
      <c r="U4" s="11"/>
    </row>
    <row r="5" spans="1:21" ht="15" hidden="1" customHeight="1">
      <c r="A5" s="13"/>
      <c r="B5" s="14"/>
      <c r="C5" s="13"/>
      <c r="D5" s="13"/>
      <c r="E5" s="11"/>
      <c r="F5" s="12" t="e">
        <f>E5/$U5</f>
        <v>#DIV/0!</v>
      </c>
      <c r="G5" s="11"/>
      <c r="H5" s="12" t="e">
        <f>G5/$U5</f>
        <v>#DIV/0!</v>
      </c>
      <c r="I5" s="11"/>
      <c r="J5" s="12" t="e">
        <f>I5/$U5</f>
        <v>#DIV/0!</v>
      </c>
      <c r="K5" s="11"/>
      <c r="L5" s="12" t="e">
        <f>K5/$U5</f>
        <v>#DIV/0!</v>
      </c>
      <c r="M5" s="11"/>
      <c r="N5" s="12" t="e">
        <f>M5/$U5</f>
        <v>#DIV/0!</v>
      </c>
      <c r="O5" s="11"/>
      <c r="P5" s="12" t="e">
        <f>O5/$U5</f>
        <v>#DIV/0!</v>
      </c>
      <c r="Q5" s="11"/>
      <c r="R5" s="12" t="e">
        <f>Q5/$U5</f>
        <v>#DIV/0!</v>
      </c>
      <c r="S5" s="11"/>
      <c r="T5" s="12" t="e">
        <f>S5/$U5</f>
        <v>#DIV/0!</v>
      </c>
      <c r="U5" s="11"/>
    </row>
    <row r="6" spans="1:21" ht="15" hidden="1" customHeight="1">
      <c r="A6" s="13"/>
      <c r="B6" s="14"/>
      <c r="C6" s="13"/>
      <c r="D6" s="13"/>
      <c r="E6" s="11"/>
      <c r="F6" s="12" t="e">
        <f>E6/$U6</f>
        <v>#DIV/0!</v>
      </c>
      <c r="G6" s="11"/>
      <c r="H6" s="12" t="e">
        <f>G6/$U6</f>
        <v>#DIV/0!</v>
      </c>
      <c r="I6" s="11"/>
      <c r="J6" s="12" t="e">
        <f>I6/$U6</f>
        <v>#DIV/0!</v>
      </c>
      <c r="K6" s="11"/>
      <c r="L6" s="12" t="e">
        <f>K6/$U6</f>
        <v>#DIV/0!</v>
      </c>
      <c r="M6" s="11"/>
      <c r="N6" s="12" t="e">
        <f>M6/$U6</f>
        <v>#DIV/0!</v>
      </c>
      <c r="O6" s="11"/>
      <c r="P6" s="12" t="e">
        <f>O6/$U6</f>
        <v>#DIV/0!</v>
      </c>
      <c r="Q6" s="11"/>
      <c r="R6" s="12" t="e">
        <f>Q6/$U6</f>
        <v>#DIV/0!</v>
      </c>
      <c r="S6" s="11"/>
      <c r="T6" s="12" t="e">
        <f>S6/$U6</f>
        <v>#DIV/0!</v>
      </c>
      <c r="U6" s="11"/>
    </row>
    <row r="7" spans="1:21" ht="30" hidden="1" customHeight="1">
      <c r="A7" s="63">
        <v>42371</v>
      </c>
      <c r="B7" s="64" t="s">
        <v>1140</v>
      </c>
      <c r="C7" s="63" t="s">
        <v>1141</v>
      </c>
      <c r="D7" s="63"/>
      <c r="E7" s="60"/>
      <c r="F7" s="61">
        <f>AVERAGE(F8:F9)</f>
        <v>0</v>
      </c>
      <c r="G7" s="62"/>
      <c r="H7" s="61">
        <f>AVERAGE(H8:H9)</f>
        <v>0</v>
      </c>
      <c r="I7" s="62"/>
      <c r="J7" s="61">
        <f>AVERAGE(J8:J9)</f>
        <v>0</v>
      </c>
      <c r="K7" s="62"/>
      <c r="L7" s="61">
        <f>AVERAGE(L8:L9)</f>
        <v>4.3633143640990031E-2</v>
      </c>
      <c r="M7" s="62"/>
      <c r="N7" s="61">
        <f>AVERAGE(N8:N9)</f>
        <v>1.5465409980839347E-2</v>
      </c>
      <c r="O7" s="62"/>
      <c r="P7" s="61">
        <f>AVERAGE(P8:P9)</f>
        <v>3.0164157129005303E-2</v>
      </c>
      <c r="Q7" s="62"/>
      <c r="R7" s="61">
        <f>AVERAGE(R8:R9)</f>
        <v>0</v>
      </c>
      <c r="S7" s="62"/>
      <c r="T7" s="61">
        <f>AVERAGE(T8:T9)</f>
        <v>0</v>
      </c>
      <c r="U7" s="60">
        <f>AVERAGE(U8:U9)</f>
        <v>486093.875</v>
      </c>
    </row>
    <row r="8" spans="1:21" ht="15" hidden="1" customHeight="1">
      <c r="A8" s="13"/>
      <c r="B8" s="14"/>
      <c r="C8" s="13"/>
      <c r="D8" s="13"/>
      <c r="E8" s="11"/>
      <c r="F8" s="12">
        <f>E8/$U8</f>
        <v>0</v>
      </c>
      <c r="G8" s="11"/>
      <c r="H8" s="12">
        <f>G8/$U8</f>
        <v>0</v>
      </c>
      <c r="I8" s="11"/>
      <c r="J8" s="12">
        <f>I8/$U8</f>
        <v>0</v>
      </c>
      <c r="K8" s="11">
        <v>20000</v>
      </c>
      <c r="L8" s="12">
        <f>K8/$U8</f>
        <v>5.4054054054054057E-2</v>
      </c>
      <c r="M8" s="11">
        <v>6700</v>
      </c>
      <c r="N8" s="12">
        <f>M8/$U8</f>
        <v>1.8108108108108107E-2</v>
      </c>
      <c r="O8" s="11">
        <v>10500</v>
      </c>
      <c r="P8" s="12">
        <f>O8/$U8</f>
        <v>2.837837837837838E-2</v>
      </c>
      <c r="Q8" s="11"/>
      <c r="R8" s="12">
        <f>Q8/$U8</f>
        <v>0</v>
      </c>
      <c r="S8" s="11"/>
      <c r="T8" s="12">
        <f>S8/$U8</f>
        <v>0</v>
      </c>
      <c r="U8" s="11">
        <v>370000</v>
      </c>
    </row>
    <row r="9" spans="1:21" ht="15" hidden="1" customHeight="1">
      <c r="A9" s="13"/>
      <c r="B9" s="14"/>
      <c r="C9" s="13"/>
      <c r="D9" s="13"/>
      <c r="E9" s="11"/>
      <c r="F9" s="12">
        <f>E9/$U9</f>
        <v>0</v>
      </c>
      <c r="G9" s="11"/>
      <c r="H9" s="12">
        <f>G9/$U9</f>
        <v>0</v>
      </c>
      <c r="I9" s="11"/>
      <c r="J9" s="12">
        <f>I9/$U9</f>
        <v>0</v>
      </c>
      <c r="K9" s="11">
        <v>20000</v>
      </c>
      <c r="L9" s="12">
        <f>K9/$U9</f>
        <v>3.3212233227926005E-2</v>
      </c>
      <c r="M9" s="11">
        <v>7721.68</v>
      </c>
      <c r="N9" s="12">
        <f>M9/$U9</f>
        <v>1.2822711853570586E-2</v>
      </c>
      <c r="O9" s="11">
        <v>19239.86</v>
      </c>
      <c r="P9" s="12">
        <f>O9/$U9</f>
        <v>3.1949935879632227E-2</v>
      </c>
      <c r="Q9" s="11"/>
      <c r="R9" s="12">
        <f>Q9/$U9</f>
        <v>0</v>
      </c>
      <c r="S9" s="11"/>
      <c r="T9" s="12">
        <f>S9/$U9</f>
        <v>0</v>
      </c>
      <c r="U9" s="11">
        <v>602187.75</v>
      </c>
    </row>
    <row r="10" spans="1:21" ht="15" hidden="1" customHeight="1">
      <c r="A10" s="13"/>
      <c r="B10" s="14"/>
      <c r="C10" s="13"/>
      <c r="D10" s="13"/>
      <c r="E10" s="11"/>
      <c r="F10" s="12"/>
      <c r="G10" s="11"/>
      <c r="H10" s="12"/>
      <c r="I10" s="11"/>
      <c r="J10" s="12"/>
      <c r="K10" s="11"/>
      <c r="L10" s="12"/>
      <c r="M10" s="11"/>
      <c r="N10" s="12"/>
      <c r="O10" s="11"/>
      <c r="P10" s="12"/>
      <c r="Q10" s="11"/>
      <c r="R10" s="12"/>
      <c r="S10" s="11"/>
      <c r="T10" s="12"/>
      <c r="U10" s="11"/>
    </row>
    <row r="11" spans="1:21" ht="30" hidden="1" customHeight="1">
      <c r="A11" s="63">
        <v>74145</v>
      </c>
      <c r="B11" s="64" t="s">
        <v>1142</v>
      </c>
      <c r="C11" s="63" t="s">
        <v>1141</v>
      </c>
      <c r="D11" s="63"/>
      <c r="E11" s="60"/>
      <c r="F11" s="61">
        <f>AVERAGE(F12:F16)</f>
        <v>7.5831099079531478E-2</v>
      </c>
      <c r="G11" s="62"/>
      <c r="H11" s="61">
        <f>AVERAGE(H12:H16)</f>
        <v>0</v>
      </c>
      <c r="I11" s="62"/>
      <c r="J11" s="61">
        <f>AVERAGE(J12:J16)</f>
        <v>8.6021024466890847E-2</v>
      </c>
      <c r="K11" s="62"/>
      <c r="L11" s="61">
        <f>AVERAGE(L12:L16)</f>
        <v>4.1334777990583917E-2</v>
      </c>
      <c r="M11" s="62"/>
      <c r="N11" s="61">
        <f>AVERAGE(N12:N16)</f>
        <v>2.1867450841343058E-2</v>
      </c>
      <c r="O11" s="62"/>
      <c r="P11" s="61">
        <f>AVERAGE(P12:P16)</f>
        <v>6.7507832642804938E-2</v>
      </c>
      <c r="Q11" s="62"/>
      <c r="R11" s="61">
        <f>AVERAGE(R12:R16)</f>
        <v>2.4597992849401694E-2</v>
      </c>
      <c r="S11" s="62"/>
      <c r="T11" s="61">
        <f>AVERAGE(T12:T16)</f>
        <v>5.1227686621155549E-3</v>
      </c>
      <c r="U11" s="60">
        <f>AVERAGE(U12:U16)</f>
        <v>898876.09600000014</v>
      </c>
    </row>
    <row r="12" spans="1:21" ht="15" hidden="1" customHeight="1">
      <c r="A12" s="13"/>
      <c r="B12" s="14"/>
      <c r="C12" s="13"/>
      <c r="D12" s="13"/>
      <c r="E12" s="11">
        <v>29000</v>
      </c>
      <c r="F12" s="12">
        <f>E12/$U12</f>
        <v>3.5511711517550136E-2</v>
      </c>
      <c r="G12" s="11"/>
      <c r="H12" s="12">
        <f>G12/$U12</f>
        <v>0</v>
      </c>
      <c r="I12" s="11">
        <v>77000</v>
      </c>
      <c r="J12" s="12">
        <f>I12/$U12</f>
        <v>9.4289716787977942E-2</v>
      </c>
      <c r="K12" s="11">
        <v>37000</v>
      </c>
      <c r="L12" s="12">
        <f>K12/$U12</f>
        <v>4.53080457292881E-2</v>
      </c>
      <c r="M12" s="11">
        <v>20000</v>
      </c>
      <c r="N12" s="12">
        <f>M12/$U12</f>
        <v>2.4490835529344918E-2</v>
      </c>
      <c r="O12" s="11">
        <v>60000</v>
      </c>
      <c r="P12" s="12">
        <f>O12/$U12</f>
        <v>7.3472506588034753E-2</v>
      </c>
      <c r="Q12" s="11">
        <v>14000</v>
      </c>
      <c r="R12" s="12">
        <f>Q12/$U12</f>
        <v>1.7143584870541444E-2</v>
      </c>
      <c r="S12" s="11">
        <v>4000</v>
      </c>
      <c r="T12" s="12">
        <f>S12/$U12</f>
        <v>4.8981671058689839E-3</v>
      </c>
      <c r="U12" s="11">
        <v>816632</v>
      </c>
    </row>
    <row r="13" spans="1:21" ht="15" hidden="1" customHeight="1">
      <c r="A13" s="13"/>
      <c r="B13" s="14"/>
      <c r="C13" s="13"/>
      <c r="D13" s="13"/>
      <c r="E13" s="11">
        <v>55700</v>
      </c>
      <c r="F13" s="12">
        <f>E13/$U13</f>
        <v>6.4767441860465111E-2</v>
      </c>
      <c r="G13" s="11"/>
      <c r="H13" s="12">
        <f>G13/$U13</f>
        <v>0</v>
      </c>
      <c r="I13" s="11">
        <v>77000</v>
      </c>
      <c r="J13" s="12">
        <f>I13/$U13</f>
        <v>8.9534883720930228E-2</v>
      </c>
      <c r="K13" s="11">
        <v>37000</v>
      </c>
      <c r="L13" s="12">
        <f>K13/$U13</f>
        <v>4.3023255813953491E-2</v>
      </c>
      <c r="M13" s="11">
        <v>34500</v>
      </c>
      <c r="N13" s="12">
        <f>M13/$U13</f>
        <v>4.011627906976744E-2</v>
      </c>
      <c r="O13" s="11">
        <v>66500</v>
      </c>
      <c r="P13" s="12">
        <f>O13/$U13</f>
        <v>7.7325581395348841E-2</v>
      </c>
      <c r="Q13" s="11">
        <v>10500</v>
      </c>
      <c r="R13" s="12">
        <f>Q13/$U13</f>
        <v>1.2209302325581395E-2</v>
      </c>
      <c r="S13" s="11">
        <v>6000</v>
      </c>
      <c r="T13" s="12">
        <f>S13/$U13</f>
        <v>6.9767441860465115E-3</v>
      </c>
      <c r="U13" s="11">
        <v>860000</v>
      </c>
    </row>
    <row r="14" spans="1:21" ht="15" hidden="1" customHeight="1">
      <c r="A14" s="13"/>
      <c r="B14" s="14"/>
      <c r="C14" s="13"/>
      <c r="D14" s="13"/>
      <c r="E14" s="11">
        <v>65676</v>
      </c>
      <c r="F14" s="12">
        <f>E14/$U14</f>
        <v>7.3011749682291169E-2</v>
      </c>
      <c r="G14" s="11"/>
      <c r="H14" s="12">
        <f>G14/$U14</f>
        <v>0</v>
      </c>
      <c r="I14" s="11">
        <v>77000</v>
      </c>
      <c r="J14" s="12">
        <f>I14/$U14</f>
        <v>8.5600595735678478E-2</v>
      </c>
      <c r="K14" s="11">
        <v>37000</v>
      </c>
      <c r="L14" s="12">
        <f>K14/$U14</f>
        <v>4.1132753795066285E-2</v>
      </c>
      <c r="M14" s="11">
        <v>13000</v>
      </c>
      <c r="N14" s="12">
        <f>M14/$U14</f>
        <v>1.4452048630698964E-2</v>
      </c>
      <c r="O14" s="11">
        <v>35000</v>
      </c>
      <c r="P14" s="12">
        <f>O14/$U14</f>
        <v>3.8909361698035674E-2</v>
      </c>
      <c r="Q14" s="11">
        <v>39000</v>
      </c>
      <c r="R14" s="12">
        <f>Q14/$U14</f>
        <v>4.3356145892096895E-2</v>
      </c>
      <c r="S14" s="11">
        <v>1235</v>
      </c>
      <c r="T14" s="12">
        <f>S14/$U14</f>
        <v>1.3729446199164017E-3</v>
      </c>
      <c r="U14" s="11">
        <v>899526.45</v>
      </c>
    </row>
    <row r="15" spans="1:21" ht="15" hidden="1" customHeight="1">
      <c r="A15" s="13"/>
      <c r="B15" s="14"/>
      <c r="C15" s="13"/>
      <c r="D15" s="13"/>
      <c r="E15" s="11">
        <v>168000</v>
      </c>
      <c r="F15" s="12">
        <f>E15/$U15</f>
        <v>0.17996786288162828</v>
      </c>
      <c r="G15" s="11"/>
      <c r="H15" s="12">
        <f>G15/$U15</f>
        <v>0</v>
      </c>
      <c r="I15" s="11">
        <v>77000</v>
      </c>
      <c r="J15" s="12">
        <f>I15/$U15</f>
        <v>8.2485270487412957E-2</v>
      </c>
      <c r="K15" s="11">
        <v>37000</v>
      </c>
      <c r="L15" s="12">
        <f>K15/$U15</f>
        <v>3.9635779325120517E-2</v>
      </c>
      <c r="M15" s="11">
        <v>8925</v>
      </c>
      <c r="N15" s="12">
        <f>M15/$U15</f>
        <v>9.5607927155865018E-3</v>
      </c>
      <c r="O15" s="11">
        <v>71250</v>
      </c>
      <c r="P15" s="12">
        <f>O15/$U15</f>
        <v>7.6325656132833417E-2</v>
      </c>
      <c r="Q15" s="11">
        <v>40893.599999999999</v>
      </c>
      <c r="R15" s="12">
        <f>Q15/$U15</f>
        <v>4.3806748794858061E-2</v>
      </c>
      <c r="S15" s="11">
        <v>5500</v>
      </c>
      <c r="T15" s="12">
        <f>S15/$U15</f>
        <v>5.8918050348152114E-3</v>
      </c>
      <c r="U15" s="11">
        <v>933500</v>
      </c>
    </row>
    <row r="16" spans="1:21" ht="15" hidden="1" customHeight="1">
      <c r="A16" s="13"/>
      <c r="B16" s="14"/>
      <c r="C16" s="13"/>
      <c r="D16" s="13"/>
      <c r="E16" s="11">
        <v>25501.08</v>
      </c>
      <c r="F16" s="12">
        <f>E16/$U16</f>
        <v>2.5896729455722647E-2</v>
      </c>
      <c r="G16" s="11"/>
      <c r="H16" s="12">
        <f>G16/$U16</f>
        <v>0</v>
      </c>
      <c r="I16" s="11">
        <v>77000</v>
      </c>
      <c r="J16" s="12">
        <f>I16/$U16</f>
        <v>7.819465560245463E-2</v>
      </c>
      <c r="K16" s="11">
        <v>37000</v>
      </c>
      <c r="L16" s="12">
        <f>K16/$U16</f>
        <v>3.757405528949119E-2</v>
      </c>
      <c r="M16" s="11">
        <v>20400.78</v>
      </c>
      <c r="N16" s="12">
        <f>M16/$U16</f>
        <v>2.0717298261317459E-2</v>
      </c>
      <c r="O16" s="11">
        <v>70413.59</v>
      </c>
      <c r="P16" s="12">
        <f>O16/$U16</f>
        <v>7.1506057399771991E-2</v>
      </c>
      <c r="Q16" s="11">
        <v>6375.27</v>
      </c>
      <c r="R16" s="12">
        <f>Q16/$U16</f>
        <v>6.4741823639306618E-3</v>
      </c>
      <c r="S16" s="11">
        <v>6375.27</v>
      </c>
      <c r="T16" s="12">
        <f>S16/$U16</f>
        <v>6.4741823639306618E-3</v>
      </c>
      <c r="U16" s="11">
        <v>984722.03</v>
      </c>
    </row>
    <row r="17" spans="1:21" s="6" customFormat="1" ht="15" customHeight="1">
      <c r="A17" s="40"/>
      <c r="B17" s="59" t="s">
        <v>1143</v>
      </c>
      <c r="C17" s="40"/>
      <c r="D17" s="40"/>
      <c r="E17" s="38"/>
      <c r="F17" s="58">
        <f>ROUND(AVERAGE(F7,F11),3)</f>
        <v>3.7999999999999999E-2</v>
      </c>
      <c r="G17" s="58"/>
      <c r="H17" s="58">
        <f>ROUND(AVERAGE(H7,H11),3)</f>
        <v>0</v>
      </c>
      <c r="I17" s="58"/>
      <c r="J17" s="58">
        <v>0.1</v>
      </c>
      <c r="K17" s="58"/>
      <c r="L17" s="58">
        <f>ROUND(AVERAGE(L7,L11),3)</f>
        <v>4.2000000000000003E-2</v>
      </c>
      <c r="M17" s="58"/>
      <c r="N17" s="58">
        <f>ROUND(AVERAGE(N7,N11),3)</f>
        <v>1.9E-2</v>
      </c>
      <c r="O17" s="58"/>
      <c r="P17" s="58">
        <f>ROUND(AVERAGE(P7,P11),3)</f>
        <v>4.9000000000000002E-2</v>
      </c>
      <c r="Q17" s="58"/>
      <c r="R17" s="58">
        <f>ROUND(AVERAGE(R7,R11),3)</f>
        <v>1.2E-2</v>
      </c>
      <c r="S17" s="58"/>
      <c r="T17" s="58">
        <f>ROUND(AVERAGE(T7,T11),3)</f>
        <v>3.0000000000000001E-3</v>
      </c>
      <c r="U17" s="38"/>
    </row>
    <row r="18" spans="1:21" ht="15" hidden="1" customHeight="1">
      <c r="A18" s="36"/>
      <c r="B18" s="37"/>
      <c r="C18" s="36"/>
      <c r="D18" s="36"/>
      <c r="E18" s="34"/>
      <c r="F18" s="35"/>
      <c r="G18" s="34"/>
      <c r="H18" s="35"/>
      <c r="I18" s="34"/>
      <c r="J18" s="35"/>
      <c r="K18" s="34"/>
      <c r="L18" s="35"/>
      <c r="M18" s="34"/>
      <c r="N18" s="35"/>
      <c r="O18" s="34"/>
      <c r="P18" s="35"/>
      <c r="Q18" s="34"/>
      <c r="R18" s="35"/>
      <c r="S18" s="34"/>
      <c r="T18" s="35"/>
      <c r="U18" s="34"/>
    </row>
    <row r="19" spans="1:21" ht="30" hidden="1" customHeight="1">
      <c r="A19" s="54">
        <v>25814</v>
      </c>
      <c r="B19" s="55" t="s">
        <v>1144</v>
      </c>
      <c r="C19" s="54" t="s">
        <v>1141</v>
      </c>
      <c r="D19" s="54"/>
      <c r="E19" s="56"/>
      <c r="F19" s="52">
        <f>AVERAGE(F20:F22)</f>
        <v>0</v>
      </c>
      <c r="G19" s="53"/>
      <c r="H19" s="52">
        <f>AVERAGE(H20:H22)</f>
        <v>0</v>
      </c>
      <c r="I19" s="53"/>
      <c r="J19" s="52">
        <f>AVERAGE(J20:J22)</f>
        <v>0</v>
      </c>
      <c r="K19" s="53"/>
      <c r="L19" s="52">
        <f>AVERAGE(L20:L22)</f>
        <v>0.13198643089750361</v>
      </c>
      <c r="M19" s="53"/>
      <c r="N19" s="52">
        <f>AVERAGE(N20:N22)</f>
        <v>1.6318780755337346E-2</v>
      </c>
      <c r="O19" s="53"/>
      <c r="P19" s="52">
        <f>AVERAGE(P20:P22)</f>
        <v>5.5455832791645225E-2</v>
      </c>
      <c r="Q19" s="53"/>
      <c r="R19" s="52">
        <f>AVERAGE(R20:R22)</f>
        <v>1.6353687043426244E-2</v>
      </c>
      <c r="S19" s="53"/>
      <c r="T19" s="52">
        <f>AVERAGE(T20:T22)</f>
        <v>4.4761567162245218E-3</v>
      </c>
      <c r="U19" s="51">
        <f>AVERAGE(U20:U22)</f>
        <v>1356527.3633333333</v>
      </c>
    </row>
    <row r="20" spans="1:21" ht="15" hidden="1" customHeight="1">
      <c r="A20" s="13"/>
      <c r="B20" s="14"/>
      <c r="C20" s="13"/>
      <c r="D20" s="13"/>
      <c r="E20" s="11"/>
      <c r="F20" s="12">
        <f>E20/$U20</f>
        <v>0</v>
      </c>
      <c r="G20" s="11"/>
      <c r="H20" s="12">
        <f>G20/$U20</f>
        <v>0</v>
      </c>
      <c r="I20" s="11"/>
      <c r="J20" s="12">
        <f>I20/$U20</f>
        <v>0</v>
      </c>
      <c r="K20" s="11">
        <v>66135.89</v>
      </c>
      <c r="L20" s="12">
        <f>K20/$U20</f>
        <v>5.8663919905769274E-2</v>
      </c>
      <c r="M20" s="11">
        <v>12502.06</v>
      </c>
      <c r="N20" s="12">
        <f>M20/$U20</f>
        <v>1.1089589124711587E-2</v>
      </c>
      <c r="O20" s="11">
        <v>43757.2</v>
      </c>
      <c r="P20" s="12">
        <f>O20/$U20</f>
        <v>3.8813553066281065E-2</v>
      </c>
      <c r="Q20" s="11">
        <v>3125.51</v>
      </c>
      <c r="R20" s="12">
        <f>Q20/$U20</f>
        <v>2.7723928460731523E-3</v>
      </c>
      <c r="S20" s="11">
        <v>4375.72</v>
      </c>
      <c r="T20" s="12">
        <f>S20/$U20</f>
        <v>3.881355306628107E-3</v>
      </c>
      <c r="U20" s="11">
        <v>1127369.0900000001</v>
      </c>
    </row>
    <row r="21" spans="1:21" ht="15" hidden="1" customHeight="1">
      <c r="A21" s="13"/>
      <c r="B21" s="14"/>
      <c r="C21" s="13"/>
      <c r="D21" s="13"/>
      <c r="E21" s="11"/>
      <c r="F21" s="12">
        <f>E21/$U21</f>
        <v>0</v>
      </c>
      <c r="G21" s="11"/>
      <c r="H21" s="12">
        <f>G21/$U21</f>
        <v>0</v>
      </c>
      <c r="I21" s="11"/>
      <c r="J21" s="12">
        <f>I21/$U21</f>
        <v>0</v>
      </c>
      <c r="K21" s="11">
        <v>185835.1</v>
      </c>
      <c r="L21" s="12">
        <f>K21/$U21</f>
        <v>0.13388695965417868</v>
      </c>
      <c r="M21" s="11">
        <v>28000</v>
      </c>
      <c r="N21" s="12">
        <f>M21/$U21</f>
        <v>2.0172910662824207E-2</v>
      </c>
      <c r="O21" s="11">
        <v>96000</v>
      </c>
      <c r="P21" s="12">
        <f>O21/$U21</f>
        <v>6.9164265129683003E-2</v>
      </c>
      <c r="Q21" s="11">
        <v>6200</v>
      </c>
      <c r="R21" s="12">
        <f>Q21/$U21</f>
        <v>4.4668587896253605E-3</v>
      </c>
      <c r="S21" s="11">
        <v>7000</v>
      </c>
      <c r="T21" s="12">
        <f>S21/$U21</f>
        <v>5.0432276657060519E-3</v>
      </c>
      <c r="U21" s="11">
        <v>1388000</v>
      </c>
    </row>
    <row r="22" spans="1:21" ht="15" hidden="1" customHeight="1">
      <c r="A22" s="13"/>
      <c r="B22" s="14"/>
      <c r="C22" s="13"/>
      <c r="D22" s="13"/>
      <c r="E22" s="11"/>
      <c r="F22" s="12">
        <f>E22/$U22</f>
        <v>0</v>
      </c>
      <c r="G22" s="11"/>
      <c r="H22" s="12">
        <f>G22/$U22</f>
        <v>0</v>
      </c>
      <c r="I22" s="11"/>
      <c r="J22" s="12">
        <f>I22/$U22</f>
        <v>0</v>
      </c>
      <c r="K22" s="11">
        <v>316140</v>
      </c>
      <c r="L22" s="12">
        <f>K22/$U22</f>
        <v>0.20340841313256292</v>
      </c>
      <c r="M22" s="11">
        <v>27500</v>
      </c>
      <c r="N22" s="12">
        <f>M22/$U22</f>
        <v>1.7693842478476246E-2</v>
      </c>
      <c r="O22" s="11">
        <v>90750</v>
      </c>
      <c r="P22" s="12">
        <f>O22/$U22</f>
        <v>5.8389680178971608E-2</v>
      </c>
      <c r="Q22" s="11">
        <v>65000</v>
      </c>
      <c r="R22" s="12">
        <f>Q22/$U22</f>
        <v>4.1821809494580219E-2</v>
      </c>
      <c r="S22" s="11">
        <v>7000</v>
      </c>
      <c r="T22" s="12">
        <f>S22/$U22</f>
        <v>4.5038871763394082E-3</v>
      </c>
      <c r="U22" s="11">
        <v>1554213</v>
      </c>
    </row>
    <row r="23" spans="1:21" ht="15" hidden="1" customHeight="1">
      <c r="A23" s="13"/>
      <c r="B23" s="14"/>
      <c r="C23" s="13"/>
      <c r="D23" s="13"/>
      <c r="E23" s="11"/>
      <c r="F23" s="12"/>
      <c r="G23" s="11"/>
      <c r="H23" s="12"/>
      <c r="I23" s="11"/>
      <c r="J23" s="12"/>
      <c r="K23" s="11"/>
      <c r="L23" s="12"/>
      <c r="M23" s="11"/>
      <c r="N23" s="12"/>
      <c r="O23" s="11"/>
      <c r="P23" s="12"/>
      <c r="Q23" s="11"/>
      <c r="R23" s="12"/>
      <c r="S23" s="11"/>
      <c r="T23" s="12"/>
      <c r="U23" s="11"/>
    </row>
    <row r="24" spans="1:21" ht="30" hidden="1" customHeight="1">
      <c r="A24" s="54">
        <v>69807</v>
      </c>
      <c r="B24" s="55" t="s">
        <v>1145</v>
      </c>
      <c r="C24" s="54" t="s">
        <v>1141</v>
      </c>
      <c r="D24" s="54"/>
      <c r="E24" s="51"/>
      <c r="F24" s="52">
        <f>AVERAGE(F25:F27)</f>
        <v>0</v>
      </c>
      <c r="G24" s="53"/>
      <c r="H24" s="52">
        <f>AVERAGE(H25:H27)</f>
        <v>0</v>
      </c>
      <c r="I24" s="53"/>
      <c r="J24" s="52">
        <f>AVERAGE(J25:J27)</f>
        <v>0.11099948795582169</v>
      </c>
      <c r="K24" s="53"/>
      <c r="L24" s="52">
        <f>AVERAGE(L25:L27)</f>
        <v>3.3019150168026014E-2</v>
      </c>
      <c r="M24" s="53"/>
      <c r="N24" s="52">
        <f>AVERAGE(N25:N27)</f>
        <v>0</v>
      </c>
      <c r="O24" s="53"/>
      <c r="P24" s="52">
        <f>AVERAGE(P25:P27)</f>
        <v>4.6691378708177994E-2</v>
      </c>
      <c r="Q24" s="53"/>
      <c r="R24" s="52">
        <f>AVERAGE(R25:R27)</f>
        <v>0</v>
      </c>
      <c r="S24" s="53"/>
      <c r="T24" s="52">
        <f>AVERAGE(T25:T27)</f>
        <v>0</v>
      </c>
      <c r="U24" s="51">
        <f>AVERAGE(U25:U27)</f>
        <v>1536908.7</v>
      </c>
    </row>
    <row r="25" spans="1:21" ht="15" hidden="1" customHeight="1">
      <c r="A25" s="13"/>
      <c r="B25" s="14"/>
      <c r="C25" s="13"/>
      <c r="D25" s="13"/>
      <c r="E25" s="11"/>
      <c r="F25" s="12">
        <f>E25/$U25</f>
        <v>0</v>
      </c>
      <c r="G25" s="11"/>
      <c r="H25" s="12">
        <f>G25/$U25</f>
        <v>0</v>
      </c>
      <c r="I25" s="11">
        <v>170000</v>
      </c>
      <c r="J25" s="12">
        <f>I25/$U25</f>
        <v>0.11747365307818977</v>
      </c>
      <c r="K25" s="11">
        <v>40000</v>
      </c>
      <c r="L25" s="12">
        <f>K25/$U25</f>
        <v>2.7640859547809357E-2</v>
      </c>
      <c r="M25" s="11"/>
      <c r="N25" s="12">
        <f>M25/$U25</f>
        <v>0</v>
      </c>
      <c r="O25" s="11">
        <v>96000</v>
      </c>
      <c r="P25" s="12">
        <f>O25/$U25</f>
        <v>6.6338062914742466E-2</v>
      </c>
      <c r="Q25" s="11"/>
      <c r="R25" s="12">
        <f>Q25/$U25</f>
        <v>0</v>
      </c>
      <c r="S25" s="11"/>
      <c r="T25" s="12">
        <f>S25/$U25</f>
        <v>0</v>
      </c>
      <c r="U25" s="11">
        <v>1447133</v>
      </c>
    </row>
    <row r="26" spans="1:21" ht="15" hidden="1" customHeight="1">
      <c r="A26" s="13"/>
      <c r="B26" s="14"/>
      <c r="C26" s="13"/>
      <c r="D26" s="13"/>
      <c r="E26" s="11"/>
      <c r="F26" s="12">
        <f>E26/$U26</f>
        <v>0</v>
      </c>
      <c r="G26" s="11"/>
      <c r="H26" s="12">
        <f>G26/$U26</f>
        <v>0</v>
      </c>
      <c r="I26" s="11">
        <v>170000</v>
      </c>
      <c r="J26" s="12">
        <f>I26/$U26</f>
        <v>0.11334950452931285</v>
      </c>
      <c r="K26" s="11">
        <v>37000</v>
      </c>
      <c r="L26" s="12">
        <f>K26/$U26</f>
        <v>2.4670186279909266E-2</v>
      </c>
      <c r="M26" s="11"/>
      <c r="N26" s="12">
        <f>M26/$U26</f>
        <v>0</v>
      </c>
      <c r="O26" s="11">
        <v>54000</v>
      </c>
      <c r="P26" s="12">
        <f>O26/$U26</f>
        <v>3.6005136732840552E-2</v>
      </c>
      <c r="Q26" s="11"/>
      <c r="R26" s="12">
        <f>Q26/$U26</f>
        <v>0</v>
      </c>
      <c r="S26" s="11"/>
      <c r="T26" s="12">
        <f>S26/$U26</f>
        <v>0</v>
      </c>
      <c r="U26" s="11">
        <v>1499786</v>
      </c>
    </row>
    <row r="27" spans="1:21" ht="15" hidden="1" customHeight="1">
      <c r="A27" s="13"/>
      <c r="B27" s="14"/>
      <c r="C27" s="13"/>
      <c r="D27" s="13"/>
      <c r="E27" s="11"/>
      <c r="F27" s="12">
        <f>E27/$U27</f>
        <v>0</v>
      </c>
      <c r="G27" s="11"/>
      <c r="H27" s="12">
        <f>G27/$U27</f>
        <v>0</v>
      </c>
      <c r="I27" s="11">
        <v>170000</v>
      </c>
      <c r="J27" s="12">
        <f>I27/$U27</f>
        <v>0.10217530625996246</v>
      </c>
      <c r="K27" s="11">
        <v>77777</v>
      </c>
      <c r="L27" s="12">
        <f>K27/$U27</f>
        <v>4.6746404676359411E-2</v>
      </c>
      <c r="M27" s="11"/>
      <c r="N27" s="12">
        <f>M27/$U27</f>
        <v>0</v>
      </c>
      <c r="O27" s="11">
        <v>62777</v>
      </c>
      <c r="P27" s="12">
        <f>O27/$U27</f>
        <v>3.7730936476950964E-2</v>
      </c>
      <c r="Q27" s="11"/>
      <c r="R27" s="12">
        <f>Q27/$U27</f>
        <v>0</v>
      </c>
      <c r="S27" s="11"/>
      <c r="T27" s="12">
        <f>S27/$U27</f>
        <v>0</v>
      </c>
      <c r="U27" s="11">
        <v>1663807.1</v>
      </c>
    </row>
    <row r="28" spans="1:21" ht="15" hidden="1" customHeight="1">
      <c r="A28" s="13"/>
      <c r="B28" s="14"/>
      <c r="C28" s="13"/>
      <c r="D28" s="13"/>
      <c r="E28" s="11"/>
      <c r="F28" s="12"/>
      <c r="G28" s="11"/>
      <c r="H28" s="12"/>
      <c r="I28" s="11"/>
      <c r="J28" s="12"/>
      <c r="K28" s="11"/>
      <c r="L28" s="12"/>
      <c r="M28" s="11"/>
      <c r="N28" s="12"/>
      <c r="O28" s="11"/>
      <c r="P28" s="12"/>
      <c r="Q28" s="11"/>
      <c r="R28" s="12"/>
      <c r="S28" s="11"/>
      <c r="T28" s="12"/>
      <c r="U28" s="11"/>
    </row>
    <row r="29" spans="1:21" ht="30" hidden="1" customHeight="1">
      <c r="A29" s="54">
        <v>49878</v>
      </c>
      <c r="B29" s="55" t="s">
        <v>1146</v>
      </c>
      <c r="C29" s="54" t="s">
        <v>1141</v>
      </c>
      <c r="D29" s="54"/>
      <c r="E29" s="51"/>
      <c r="F29" s="52">
        <f>AVERAGE(F30:F35)</f>
        <v>3.7330402619743297E-2</v>
      </c>
      <c r="G29" s="53"/>
      <c r="H29" s="52">
        <f>AVERAGE(H30:H35)</f>
        <v>9.6711238616500233E-4</v>
      </c>
      <c r="I29" s="53"/>
      <c r="J29" s="52">
        <f>AVERAGE(J30:J35)</f>
        <v>0</v>
      </c>
      <c r="K29" s="53"/>
      <c r="L29" s="52">
        <f>AVERAGE(L30:L35)</f>
        <v>3.5460787492716757E-2</v>
      </c>
      <c r="M29" s="53"/>
      <c r="N29" s="52">
        <f>AVERAGE(N30:N35)</f>
        <v>1.5177931150914523E-2</v>
      </c>
      <c r="O29" s="53"/>
      <c r="P29" s="52">
        <f>AVERAGE(P30:P35)</f>
        <v>4.8365996590631205E-2</v>
      </c>
      <c r="Q29" s="53"/>
      <c r="R29" s="52">
        <f>AVERAGE(R30:R35)</f>
        <v>1.4521815753814787E-2</v>
      </c>
      <c r="S29" s="53"/>
      <c r="T29" s="52">
        <f>AVERAGE(T30:T35)</f>
        <v>4.8737742519667539E-3</v>
      </c>
      <c r="U29" s="51">
        <f>AVERAGE(U30:U35)</f>
        <v>1627902.625</v>
      </c>
    </row>
    <row r="30" spans="1:21" ht="15" hidden="1" customHeight="1">
      <c r="A30" s="13"/>
      <c r="B30" s="14"/>
      <c r="C30" s="13"/>
      <c r="D30" s="13"/>
      <c r="E30" s="11">
        <v>68000</v>
      </c>
      <c r="F30" s="12">
        <f t="shared" ref="F30:F35" si="0">E30/$U30</f>
        <v>5.6787150070065323E-2</v>
      </c>
      <c r="G30" s="11">
        <v>1500</v>
      </c>
      <c r="H30" s="12">
        <f t="shared" ref="H30:H35" si="1">G30/$U30</f>
        <v>1.2526577221337939E-3</v>
      </c>
      <c r="I30" s="11"/>
      <c r="J30" s="12">
        <f t="shared" ref="J30:J35" si="2">I30/$U30</f>
        <v>0</v>
      </c>
      <c r="K30" s="11">
        <v>55000</v>
      </c>
      <c r="L30" s="12">
        <f t="shared" ref="L30:L35" si="3">K30/$U30</f>
        <v>4.5930783144905778E-2</v>
      </c>
      <c r="M30" s="11">
        <v>52000</v>
      </c>
      <c r="N30" s="12">
        <f t="shared" ref="N30:N35" si="4">M30/$U30</f>
        <v>4.3425467700638189E-2</v>
      </c>
      <c r="O30" s="11">
        <v>50000</v>
      </c>
      <c r="P30" s="12">
        <f t="shared" ref="P30:P35" si="5">O30/$U30</f>
        <v>4.1755257404459796E-2</v>
      </c>
      <c r="Q30" s="11">
        <v>33000</v>
      </c>
      <c r="R30" s="12">
        <f t="shared" ref="R30:R35" si="6">Q30/$U30</f>
        <v>2.7558469886943465E-2</v>
      </c>
      <c r="S30" s="11">
        <v>5750</v>
      </c>
      <c r="T30" s="12">
        <f t="shared" ref="T30:T35" si="7">S30/$U30</f>
        <v>4.8018546015128763E-3</v>
      </c>
      <c r="U30" s="11">
        <v>1197454</v>
      </c>
    </row>
    <row r="31" spans="1:21" ht="15" hidden="1" customHeight="1">
      <c r="A31" s="13"/>
      <c r="B31" s="14"/>
      <c r="C31" s="13"/>
      <c r="D31" s="13"/>
      <c r="E31" s="11">
        <v>18500</v>
      </c>
      <c r="F31" s="12">
        <f t="shared" si="0"/>
        <v>1.4003185156926504E-2</v>
      </c>
      <c r="G31" s="11">
        <v>1500</v>
      </c>
      <c r="H31" s="12">
        <f t="shared" si="1"/>
        <v>1.1353933911021491E-3</v>
      </c>
      <c r="I31" s="11"/>
      <c r="J31" s="12">
        <f t="shared" si="2"/>
        <v>0</v>
      </c>
      <c r="K31" s="11">
        <v>55000</v>
      </c>
      <c r="L31" s="12">
        <f t="shared" si="3"/>
        <v>4.1631091007078798E-2</v>
      </c>
      <c r="M31" s="11">
        <v>10000</v>
      </c>
      <c r="N31" s="12">
        <f t="shared" si="4"/>
        <v>7.5692892740143267E-3</v>
      </c>
      <c r="O31" s="11">
        <v>58000</v>
      </c>
      <c r="P31" s="12">
        <f t="shared" si="5"/>
        <v>4.3901877789283096E-2</v>
      </c>
      <c r="Q31" s="11">
        <v>10000</v>
      </c>
      <c r="R31" s="12">
        <f t="shared" si="6"/>
        <v>7.5692892740143267E-3</v>
      </c>
      <c r="S31" s="11">
        <v>10000</v>
      </c>
      <c r="T31" s="12">
        <f t="shared" si="7"/>
        <v>7.5692892740143267E-3</v>
      </c>
      <c r="U31" s="11">
        <v>1321128</v>
      </c>
    </row>
    <row r="32" spans="1:21" ht="15" hidden="1" customHeight="1">
      <c r="A32" s="13"/>
      <c r="B32" s="14"/>
      <c r="C32" s="13"/>
      <c r="D32" s="13"/>
      <c r="E32" s="11">
        <v>60000</v>
      </c>
      <c r="F32" s="12">
        <f t="shared" si="0"/>
        <v>3.9567161629876897E-2</v>
      </c>
      <c r="G32" s="11">
        <v>1500</v>
      </c>
      <c r="H32" s="12">
        <f t="shared" si="1"/>
        <v>9.8917904074692252E-4</v>
      </c>
      <c r="I32" s="11"/>
      <c r="J32" s="12">
        <f t="shared" si="2"/>
        <v>0</v>
      </c>
      <c r="K32" s="11">
        <v>55000</v>
      </c>
      <c r="L32" s="12">
        <f t="shared" si="3"/>
        <v>3.6269898160720494E-2</v>
      </c>
      <c r="M32" s="11">
        <v>17000</v>
      </c>
      <c r="N32" s="12">
        <f t="shared" si="4"/>
        <v>1.1210695795131788E-2</v>
      </c>
      <c r="O32" s="11">
        <v>66000</v>
      </c>
      <c r="P32" s="12">
        <f t="shared" si="5"/>
        <v>4.3523877792864589E-2</v>
      </c>
      <c r="Q32" s="11">
        <v>17000</v>
      </c>
      <c r="R32" s="12">
        <f t="shared" si="6"/>
        <v>1.1210695795131788E-2</v>
      </c>
      <c r="S32" s="11">
        <v>4320</v>
      </c>
      <c r="T32" s="12">
        <f t="shared" si="7"/>
        <v>2.8488356373511368E-3</v>
      </c>
      <c r="U32" s="11">
        <v>1516409</v>
      </c>
    </row>
    <row r="33" spans="1:21" ht="15" hidden="1" customHeight="1">
      <c r="A33" s="13"/>
      <c r="B33" s="14"/>
      <c r="C33" s="13"/>
      <c r="D33" s="13"/>
      <c r="E33" s="11">
        <v>52700</v>
      </c>
      <c r="F33" s="12">
        <f t="shared" si="0"/>
        <v>3.1885155357696836E-2</v>
      </c>
      <c r="G33" s="11">
        <v>1500</v>
      </c>
      <c r="H33" s="12">
        <f t="shared" si="1"/>
        <v>9.0754711644298403E-4</v>
      </c>
      <c r="I33" s="11"/>
      <c r="J33" s="12">
        <f t="shared" si="2"/>
        <v>0</v>
      </c>
      <c r="K33" s="11">
        <v>55000</v>
      </c>
      <c r="L33" s="12">
        <f t="shared" si="3"/>
        <v>3.3276727602909416E-2</v>
      </c>
      <c r="M33" s="11">
        <v>22400</v>
      </c>
      <c r="N33" s="12">
        <f t="shared" si="4"/>
        <v>1.3552703605548562E-2</v>
      </c>
      <c r="O33" s="11">
        <v>104600</v>
      </c>
      <c r="P33" s="12">
        <f t="shared" si="5"/>
        <v>6.328628558662408E-2</v>
      </c>
      <c r="Q33" s="11">
        <v>19800</v>
      </c>
      <c r="R33" s="12">
        <f t="shared" si="6"/>
        <v>1.1979621937047389E-2</v>
      </c>
      <c r="S33" s="11">
        <v>14900</v>
      </c>
      <c r="T33" s="12">
        <f t="shared" si="7"/>
        <v>9.0149680233336422E-3</v>
      </c>
      <c r="U33" s="11">
        <v>1652806.75</v>
      </c>
    </row>
    <row r="34" spans="1:21" ht="15" hidden="1" customHeight="1">
      <c r="A34" s="13"/>
      <c r="B34" s="14"/>
      <c r="C34" s="13"/>
      <c r="D34" s="13"/>
      <c r="E34" s="11">
        <v>71941</v>
      </c>
      <c r="F34" s="12">
        <f t="shared" si="0"/>
        <v>4.2816416897787195E-2</v>
      </c>
      <c r="G34" s="11">
        <v>1500</v>
      </c>
      <c r="H34" s="12">
        <f t="shared" si="1"/>
        <v>8.9274023639761464E-4</v>
      </c>
      <c r="I34" s="11"/>
      <c r="J34" s="12">
        <f t="shared" si="2"/>
        <v>0</v>
      </c>
      <c r="K34" s="11">
        <v>55000</v>
      </c>
      <c r="L34" s="12">
        <f t="shared" si="3"/>
        <v>3.2733808667912534E-2</v>
      </c>
      <c r="M34" s="11">
        <v>9897.17</v>
      </c>
      <c r="N34" s="12">
        <f t="shared" si="4"/>
        <v>5.8904012569782529E-3</v>
      </c>
      <c r="O34" s="11">
        <v>127231.57</v>
      </c>
      <c r="P34" s="12">
        <f t="shared" si="5"/>
        <v>7.57231612526931E-2</v>
      </c>
      <c r="Q34" s="11">
        <v>9897.17</v>
      </c>
      <c r="R34" s="12">
        <f t="shared" si="6"/>
        <v>5.8904012569782529E-3</v>
      </c>
      <c r="S34" s="11">
        <v>3792.27</v>
      </c>
      <c r="T34" s="12">
        <f t="shared" si="7"/>
        <v>2.2570080108557213E-3</v>
      </c>
      <c r="U34" s="11">
        <v>1680220</v>
      </c>
    </row>
    <row r="35" spans="1:21" ht="15" hidden="1" customHeight="1">
      <c r="A35" s="13"/>
      <c r="B35" s="14"/>
      <c r="C35" s="13"/>
      <c r="D35" s="13"/>
      <c r="E35" s="11">
        <v>93392.6</v>
      </c>
      <c r="F35" s="12">
        <f t="shared" si="0"/>
        <v>3.8923346606107037E-2</v>
      </c>
      <c r="G35" s="11">
        <v>1500</v>
      </c>
      <c r="H35" s="12">
        <f t="shared" si="1"/>
        <v>6.2515681016655014E-4</v>
      </c>
      <c r="I35" s="11"/>
      <c r="J35" s="12">
        <f t="shared" si="2"/>
        <v>0</v>
      </c>
      <c r="K35" s="11">
        <v>55000</v>
      </c>
      <c r="L35" s="12">
        <f t="shared" si="3"/>
        <v>2.2922416372773504E-2</v>
      </c>
      <c r="M35" s="11">
        <v>22600</v>
      </c>
      <c r="N35" s="12">
        <f t="shared" si="4"/>
        <v>9.4190292731760224E-3</v>
      </c>
      <c r="O35" s="11">
        <v>52800</v>
      </c>
      <c r="P35" s="12">
        <f t="shared" si="5"/>
        <v>2.2005519717862562E-2</v>
      </c>
      <c r="Q35" s="11">
        <v>55000</v>
      </c>
      <c r="R35" s="12">
        <f t="shared" si="6"/>
        <v>2.2922416372773504E-2</v>
      </c>
      <c r="S35" s="11">
        <v>6600</v>
      </c>
      <c r="T35" s="12">
        <f t="shared" si="7"/>
        <v>2.7506899647328203E-3</v>
      </c>
      <c r="U35" s="11">
        <v>2399398</v>
      </c>
    </row>
    <row r="36" spans="1:21" ht="15" hidden="1" customHeight="1">
      <c r="A36" s="13"/>
      <c r="B36" s="14"/>
      <c r="C36" s="13"/>
      <c r="D36" s="13"/>
      <c r="E36" s="11"/>
      <c r="F36" s="12"/>
      <c r="G36" s="11"/>
      <c r="H36" s="12"/>
      <c r="I36" s="11"/>
      <c r="J36" s="12"/>
      <c r="K36" s="11"/>
      <c r="L36" s="12"/>
      <c r="M36" s="11"/>
      <c r="N36" s="12"/>
      <c r="O36" s="11"/>
      <c r="P36" s="12"/>
      <c r="Q36" s="11"/>
      <c r="R36" s="12"/>
      <c r="S36" s="11"/>
      <c r="T36" s="12"/>
      <c r="U36" s="11"/>
    </row>
    <row r="37" spans="1:21" ht="30" hidden="1" customHeight="1">
      <c r="A37" s="54">
        <v>63308</v>
      </c>
      <c r="B37" s="55" t="s">
        <v>1147</v>
      </c>
      <c r="C37" s="54" t="s">
        <v>1141</v>
      </c>
      <c r="D37" s="54"/>
      <c r="E37" s="51"/>
      <c r="F37" s="52">
        <f>AVERAGE(F38:F42)</f>
        <v>0</v>
      </c>
      <c r="G37" s="53"/>
      <c r="H37" s="52">
        <f>AVERAGE(H38:H42)</f>
        <v>3.2947331686715687E-3</v>
      </c>
      <c r="I37" s="53"/>
      <c r="J37" s="52">
        <f>AVERAGE(J38:J42)</f>
        <v>0</v>
      </c>
      <c r="K37" s="53"/>
      <c r="L37" s="52">
        <f>AVERAGE(L38:L42)</f>
        <v>5.0688202594947218E-2</v>
      </c>
      <c r="M37" s="53"/>
      <c r="N37" s="52">
        <f>AVERAGE(N38:N42)</f>
        <v>1.1034672747412624E-2</v>
      </c>
      <c r="O37" s="53"/>
      <c r="P37" s="52">
        <f>AVERAGE(P38:P42)</f>
        <v>4.1861494045674297E-2</v>
      </c>
      <c r="Q37" s="53"/>
      <c r="R37" s="52">
        <f>AVERAGE(R38:R42)</f>
        <v>1.2816442028568926E-2</v>
      </c>
      <c r="S37" s="53"/>
      <c r="T37" s="52">
        <f>AVERAGE(T38:T42)</f>
        <v>5.9631245669361744E-3</v>
      </c>
      <c r="U37" s="51">
        <f>AVERAGE(U38:U42)</f>
        <v>1646173.8060000001</v>
      </c>
    </row>
    <row r="38" spans="1:21" ht="15" hidden="1" customHeight="1">
      <c r="A38" s="13"/>
      <c r="B38" s="14"/>
      <c r="C38" s="13"/>
      <c r="D38" s="13"/>
      <c r="E38" s="11"/>
      <c r="F38" s="12">
        <f>E38/$U38</f>
        <v>0</v>
      </c>
      <c r="G38" s="11">
        <v>5200</v>
      </c>
      <c r="H38" s="12">
        <f>G38/$U38</f>
        <v>4.3406327221786455E-3</v>
      </c>
      <c r="I38" s="11"/>
      <c r="J38" s="12">
        <f>I38/$U38</f>
        <v>0</v>
      </c>
      <c r="K38" s="11">
        <v>80000</v>
      </c>
      <c r="L38" s="12">
        <f>K38/$U38</f>
        <v>6.677896495659455E-2</v>
      </c>
      <c r="M38" s="11">
        <v>11414.12</v>
      </c>
      <c r="N38" s="12">
        <f>M38/$U38</f>
        <v>9.5277889936295629E-3</v>
      </c>
      <c r="O38" s="11">
        <v>38911.78</v>
      </c>
      <c r="P38" s="12">
        <f>O38/$U38</f>
        <v>3.2481104912733955E-2</v>
      </c>
      <c r="Q38" s="11">
        <v>2882.35</v>
      </c>
      <c r="R38" s="12">
        <f>Q38/$U38</f>
        <v>2.4060043705330038E-3</v>
      </c>
      <c r="S38" s="11">
        <v>1152.94</v>
      </c>
      <c r="T38" s="12">
        <f>S38/$U38</f>
        <v>9.6240174821320156E-4</v>
      </c>
      <c r="U38" s="11">
        <v>1197982.03</v>
      </c>
    </row>
    <row r="39" spans="1:21" ht="15" hidden="1" customHeight="1">
      <c r="A39" s="13"/>
      <c r="B39" s="14"/>
      <c r="C39" s="13"/>
      <c r="D39" s="13"/>
      <c r="E39" s="11"/>
      <c r="F39" s="12">
        <f>E39/$U39</f>
        <v>0</v>
      </c>
      <c r="G39" s="11">
        <v>5200</v>
      </c>
      <c r="H39" s="12">
        <f>G39/$U39</f>
        <v>3.6495069656455065E-3</v>
      </c>
      <c r="I39" s="11"/>
      <c r="J39" s="12">
        <f>I39/$U39</f>
        <v>0</v>
      </c>
      <c r="K39" s="11">
        <v>80000</v>
      </c>
      <c r="L39" s="12">
        <f>K39/$U39</f>
        <v>5.6146261009930871E-2</v>
      </c>
      <c r="M39" s="11">
        <v>17000</v>
      </c>
      <c r="N39" s="12">
        <f>M39/$U39</f>
        <v>1.193108046461031E-2</v>
      </c>
      <c r="O39" s="11">
        <v>79000</v>
      </c>
      <c r="P39" s="12">
        <f>O39/$U39</f>
        <v>5.5444432747306732E-2</v>
      </c>
      <c r="Q39" s="11">
        <v>900</v>
      </c>
      <c r="R39" s="12">
        <f>Q39/$U39</f>
        <v>6.3164543636172227E-4</v>
      </c>
      <c r="S39" s="11">
        <v>700</v>
      </c>
      <c r="T39" s="12">
        <f>S39/$U39</f>
        <v>4.9127978383689509E-4</v>
      </c>
      <c r="U39" s="11">
        <v>1424850</v>
      </c>
    </row>
    <row r="40" spans="1:21" ht="15" hidden="1" customHeight="1">
      <c r="A40" s="13"/>
      <c r="B40" s="14"/>
      <c r="C40" s="13"/>
      <c r="D40" s="13"/>
      <c r="E40" s="11"/>
      <c r="F40" s="12">
        <f>E40/$U40</f>
        <v>0</v>
      </c>
      <c r="G40" s="11">
        <v>5200</v>
      </c>
      <c r="H40" s="12">
        <f>G40/$U40</f>
        <v>3.0923666119555653E-3</v>
      </c>
      <c r="I40" s="11"/>
      <c r="J40" s="12">
        <f>I40/$U40</f>
        <v>0</v>
      </c>
      <c r="K40" s="11">
        <v>80000</v>
      </c>
      <c r="L40" s="12">
        <f>K40/$U40</f>
        <v>4.757487095316254E-2</v>
      </c>
      <c r="M40" s="11">
        <v>10111</v>
      </c>
      <c r="N40" s="12">
        <f>M40/$U40</f>
        <v>6.0128690025928301E-3</v>
      </c>
      <c r="O40" s="11">
        <v>69999</v>
      </c>
      <c r="P40" s="12">
        <f>O40/$U40</f>
        <v>4.1627417398130306E-2</v>
      </c>
      <c r="Q40" s="11">
        <v>18000</v>
      </c>
      <c r="R40" s="12">
        <f>Q40/$U40</f>
        <v>1.0704345964461572E-2</v>
      </c>
      <c r="S40" s="11">
        <v>2000</v>
      </c>
      <c r="T40" s="12">
        <f>S40/$U40</f>
        <v>1.1893717738290636E-3</v>
      </c>
      <c r="U40" s="11">
        <v>1681560</v>
      </c>
    </row>
    <row r="41" spans="1:21" ht="15" hidden="1" customHeight="1">
      <c r="A41" s="13"/>
      <c r="B41" s="14"/>
      <c r="C41" s="13"/>
      <c r="D41" s="13"/>
      <c r="E41" s="11"/>
      <c r="F41" s="12">
        <f>E41/$U41</f>
        <v>0</v>
      </c>
      <c r="G41" s="11">
        <v>5200</v>
      </c>
      <c r="H41" s="12">
        <f>G41/$U41</f>
        <v>3.0511203479216004E-3</v>
      </c>
      <c r="I41" s="11"/>
      <c r="J41" s="12">
        <f>I41/$U41</f>
        <v>0</v>
      </c>
      <c r="K41" s="11">
        <v>80000</v>
      </c>
      <c r="L41" s="12">
        <f>K41/$U41</f>
        <v>4.6940313044947696E-2</v>
      </c>
      <c r="M41" s="11">
        <v>15000</v>
      </c>
      <c r="N41" s="12">
        <f>M41/$U41</f>
        <v>8.801308695927693E-3</v>
      </c>
      <c r="O41" s="11">
        <v>66900</v>
      </c>
      <c r="P41" s="12">
        <f>O41/$U41</f>
        <v>3.9253836783837509E-2</v>
      </c>
      <c r="Q41" s="11">
        <v>9100</v>
      </c>
      <c r="R41" s="12">
        <f>Q41/$U41</f>
        <v>5.3394606088628003E-3</v>
      </c>
      <c r="S41" s="11">
        <v>18700</v>
      </c>
      <c r="T41" s="12">
        <f>S41/$U41</f>
        <v>1.0972298174256524E-2</v>
      </c>
      <c r="U41" s="11">
        <v>1704292</v>
      </c>
    </row>
    <row r="42" spans="1:21" ht="15" hidden="1" customHeight="1">
      <c r="A42" s="13"/>
      <c r="B42" s="14"/>
      <c r="C42" s="13"/>
      <c r="D42" s="13"/>
      <c r="E42" s="11"/>
      <c r="F42" s="12">
        <f>E42/$U42</f>
        <v>0</v>
      </c>
      <c r="G42" s="11">
        <v>5200</v>
      </c>
      <c r="H42" s="12">
        <f>G42/$U42</f>
        <v>2.3400391956565274E-3</v>
      </c>
      <c r="I42" s="11"/>
      <c r="J42" s="12">
        <f>I42/$U42</f>
        <v>0</v>
      </c>
      <c r="K42" s="11">
        <v>80000</v>
      </c>
      <c r="L42" s="12">
        <f>K42/$U42</f>
        <v>3.600060301010042E-2</v>
      </c>
      <c r="M42" s="11">
        <v>42000</v>
      </c>
      <c r="N42" s="12">
        <f>M42/$U42</f>
        <v>1.8900316580302719E-2</v>
      </c>
      <c r="O42" s="11">
        <v>90000</v>
      </c>
      <c r="P42" s="12">
        <f>O42/$U42</f>
        <v>4.0500678386362975E-2</v>
      </c>
      <c r="Q42" s="11">
        <v>100000</v>
      </c>
      <c r="R42" s="12">
        <f>Q42/$U42</f>
        <v>4.5000753762625523E-2</v>
      </c>
      <c r="S42" s="11">
        <v>36000</v>
      </c>
      <c r="T42" s="12">
        <f>S42/$U42</f>
        <v>1.6200271354545187E-2</v>
      </c>
      <c r="U42" s="11">
        <v>2222185</v>
      </c>
    </row>
    <row r="43" spans="1:21" ht="15" hidden="1" customHeight="1">
      <c r="A43" s="13"/>
      <c r="B43" s="14"/>
      <c r="C43" s="13"/>
      <c r="D43" s="13"/>
      <c r="E43" s="11"/>
      <c r="F43" s="12"/>
      <c r="G43" s="11"/>
      <c r="H43" s="12"/>
      <c r="I43" s="11"/>
      <c r="J43" s="12"/>
      <c r="K43" s="11"/>
      <c r="L43" s="12"/>
      <c r="M43" s="11"/>
      <c r="N43" s="12"/>
      <c r="O43" s="11"/>
      <c r="P43" s="12"/>
      <c r="Q43" s="11"/>
      <c r="R43" s="12"/>
      <c r="S43" s="11"/>
      <c r="T43" s="12"/>
      <c r="U43" s="11"/>
    </row>
    <row r="44" spans="1:21" ht="30" hidden="1" customHeight="1">
      <c r="A44" s="54">
        <v>44644</v>
      </c>
      <c r="B44" s="55" t="s">
        <v>1148</v>
      </c>
      <c r="C44" s="54"/>
      <c r="D44" s="54" t="s">
        <v>1141</v>
      </c>
      <c r="E44" s="56"/>
      <c r="F44" s="52">
        <f>E44/$U44</f>
        <v>0</v>
      </c>
      <c r="G44" s="56">
        <v>5000</v>
      </c>
      <c r="H44" s="52">
        <f>G44/$U44</f>
        <v>2.5133541290934887E-3</v>
      </c>
      <c r="I44" s="56">
        <v>100000</v>
      </c>
      <c r="J44" s="52">
        <f>I44/$U44</f>
        <v>5.0267082581869772E-2</v>
      </c>
      <c r="K44" s="56">
        <v>82024.47</v>
      </c>
      <c r="L44" s="52">
        <f>K44/$U44</f>
        <v>4.1231308072240999E-2</v>
      </c>
      <c r="M44" s="56">
        <v>65796.69</v>
      </c>
      <c r="N44" s="52">
        <f>M44/$U44</f>
        <v>3.3074076498436848E-2</v>
      </c>
      <c r="O44" s="56">
        <v>63041</v>
      </c>
      <c r="P44" s="52">
        <f>O44/$U44</f>
        <v>3.1688871530436521E-2</v>
      </c>
      <c r="Q44" s="56">
        <v>1351.25</v>
      </c>
      <c r="R44" s="52">
        <f>Q44/$U44</f>
        <v>6.7923395338751532E-4</v>
      </c>
      <c r="S44" s="56">
        <v>4829.9799999999996</v>
      </c>
      <c r="T44" s="52">
        <f>S44/$U44</f>
        <v>2.4278900352877933E-3</v>
      </c>
      <c r="U44" s="51">
        <v>1989373.46</v>
      </c>
    </row>
    <row r="45" spans="1:21" ht="15" hidden="1" customHeight="1">
      <c r="A45" s="13"/>
      <c r="B45" s="14"/>
      <c r="C45" s="13"/>
      <c r="D45" s="13"/>
      <c r="E45" s="11"/>
      <c r="F45" s="12"/>
      <c r="G45" s="11"/>
      <c r="H45" s="12"/>
      <c r="I45" s="11"/>
      <c r="J45" s="12"/>
      <c r="K45" s="11"/>
      <c r="L45" s="12"/>
      <c r="M45" s="11"/>
      <c r="N45" s="12"/>
      <c r="O45" s="11"/>
      <c r="P45" s="12"/>
      <c r="Q45" s="11"/>
      <c r="R45" s="12"/>
      <c r="S45" s="11"/>
      <c r="T45" s="12"/>
      <c r="U45" s="11"/>
    </row>
    <row r="46" spans="1:21" ht="30" hidden="1" customHeight="1">
      <c r="A46" s="54">
        <v>604270</v>
      </c>
      <c r="B46" s="55" t="s">
        <v>1149</v>
      </c>
      <c r="C46" s="54" t="s">
        <v>1141</v>
      </c>
      <c r="D46" s="54"/>
      <c r="E46" s="51"/>
      <c r="F46" s="52">
        <f>AVERAGE(F47:F54)</f>
        <v>0</v>
      </c>
      <c r="G46" s="53"/>
      <c r="H46" s="52">
        <f>AVERAGE(H47:H54)</f>
        <v>0</v>
      </c>
      <c r="I46" s="53"/>
      <c r="J46" s="52">
        <f>AVERAGE(J47:J54)</f>
        <v>2.2249843125238745E-2</v>
      </c>
      <c r="K46" s="53"/>
      <c r="L46" s="52">
        <f>AVERAGE(L47:L54)</f>
        <v>8.1922904500046856E-2</v>
      </c>
      <c r="M46" s="53"/>
      <c r="N46" s="52">
        <f>AVERAGE(N47:N54)</f>
        <v>0</v>
      </c>
      <c r="O46" s="53"/>
      <c r="P46" s="52">
        <f>AVERAGE(P47:P54)</f>
        <v>3.3174499799688936E-2</v>
      </c>
      <c r="Q46" s="53"/>
      <c r="R46" s="52">
        <f>AVERAGE(R47:R54)</f>
        <v>1.9359411783294585E-2</v>
      </c>
      <c r="S46" s="53"/>
      <c r="T46" s="52">
        <f>AVERAGE(T47:T54)</f>
        <v>0</v>
      </c>
      <c r="U46" s="51">
        <f>AVERAGE(U47:U54)</f>
        <v>2273905.3737500003</v>
      </c>
    </row>
    <row r="47" spans="1:21" ht="15" hidden="1" customHeight="1">
      <c r="A47" s="13"/>
      <c r="B47" s="14"/>
      <c r="C47" s="13"/>
      <c r="D47" s="13"/>
      <c r="E47" s="11"/>
      <c r="F47" s="12">
        <f t="shared" ref="F47:F54" si="8">E47/$U47</f>
        <v>0</v>
      </c>
      <c r="G47" s="11"/>
      <c r="H47" s="12">
        <f t="shared" ref="H47:H54" si="9">G47/$U47</f>
        <v>0</v>
      </c>
      <c r="I47" s="11">
        <v>50000</v>
      </c>
      <c r="J47" s="12">
        <f t="shared" ref="J47:J54" si="10">I47/$U47</f>
        <v>2.6608212609921453E-2</v>
      </c>
      <c r="K47" s="11">
        <v>181514.59</v>
      </c>
      <c r="L47" s="12">
        <f t="shared" ref="L47:L54" si="11">K47/$U47</f>
        <v>9.6595576050454449E-2</v>
      </c>
      <c r="M47" s="11"/>
      <c r="N47" s="12">
        <f t="shared" ref="N47:N54" si="12">M47/$U47</f>
        <v>0</v>
      </c>
      <c r="O47" s="11">
        <v>40359.379999999997</v>
      </c>
      <c r="P47" s="12">
        <f t="shared" ref="P47:P54" si="13">O47/$U47</f>
        <v>2.147781927689223E-2</v>
      </c>
      <c r="Q47" s="11">
        <v>54375</v>
      </c>
      <c r="R47" s="12">
        <f t="shared" ref="R47:R54" si="14">Q47/$U47</f>
        <v>2.8936431213289579E-2</v>
      </c>
      <c r="S47" s="11"/>
      <c r="T47" s="12">
        <f t="shared" ref="T47:T54" si="15">S47/$U47</f>
        <v>0</v>
      </c>
      <c r="U47" s="11">
        <v>1879119.08</v>
      </c>
    </row>
    <row r="48" spans="1:21" ht="15" hidden="1" customHeight="1">
      <c r="A48" s="13"/>
      <c r="B48" s="14"/>
      <c r="C48" s="13"/>
      <c r="D48" s="13"/>
      <c r="E48" s="11"/>
      <c r="F48" s="12">
        <f t="shared" si="8"/>
        <v>0</v>
      </c>
      <c r="G48" s="11"/>
      <c r="H48" s="12">
        <f t="shared" si="9"/>
        <v>0</v>
      </c>
      <c r="I48" s="11">
        <v>50000</v>
      </c>
      <c r="J48" s="12">
        <f t="shared" si="10"/>
        <v>2.4276453061635804E-2</v>
      </c>
      <c r="K48" s="11">
        <v>87900</v>
      </c>
      <c r="L48" s="12">
        <f t="shared" si="11"/>
        <v>4.2678004482355744E-2</v>
      </c>
      <c r="M48" s="11"/>
      <c r="N48" s="12">
        <f t="shared" si="12"/>
        <v>0</v>
      </c>
      <c r="O48" s="11">
        <v>80700</v>
      </c>
      <c r="P48" s="12">
        <f t="shared" si="13"/>
        <v>3.9182195241480186E-2</v>
      </c>
      <c r="Q48" s="11">
        <v>16800</v>
      </c>
      <c r="R48" s="12">
        <f t="shared" si="14"/>
        <v>8.1568882287096304E-3</v>
      </c>
      <c r="S48" s="11"/>
      <c r="T48" s="12">
        <f t="shared" si="15"/>
        <v>0</v>
      </c>
      <c r="U48" s="11">
        <v>2059608.95</v>
      </c>
    </row>
    <row r="49" spans="1:21" ht="15" hidden="1" customHeight="1">
      <c r="A49" s="13"/>
      <c r="B49" s="14"/>
      <c r="C49" s="13"/>
      <c r="D49" s="13"/>
      <c r="E49" s="11"/>
      <c r="F49" s="12">
        <f t="shared" si="8"/>
        <v>0</v>
      </c>
      <c r="G49" s="11"/>
      <c r="H49" s="12">
        <f t="shared" si="9"/>
        <v>0</v>
      </c>
      <c r="I49" s="11">
        <v>50000</v>
      </c>
      <c r="J49" s="12">
        <f t="shared" si="10"/>
        <v>2.3876674113005432E-2</v>
      </c>
      <c r="K49" s="11">
        <v>44205</v>
      </c>
      <c r="L49" s="12">
        <f t="shared" si="11"/>
        <v>2.1109367583308104E-2</v>
      </c>
      <c r="M49" s="11"/>
      <c r="N49" s="12">
        <f t="shared" si="12"/>
        <v>0</v>
      </c>
      <c r="O49" s="11">
        <v>135000</v>
      </c>
      <c r="P49" s="12">
        <f t="shared" si="13"/>
        <v>6.4467020105114667E-2</v>
      </c>
      <c r="Q49" s="11">
        <v>7500</v>
      </c>
      <c r="R49" s="12">
        <f t="shared" si="14"/>
        <v>3.5815011169508149E-3</v>
      </c>
      <c r="S49" s="11"/>
      <c r="T49" s="12">
        <f t="shared" si="15"/>
        <v>0</v>
      </c>
      <c r="U49" s="11">
        <v>2094094</v>
      </c>
    </row>
    <row r="50" spans="1:21" ht="15" hidden="1" customHeight="1">
      <c r="A50" s="13"/>
      <c r="B50" s="14"/>
      <c r="C50" s="13"/>
      <c r="D50" s="13"/>
      <c r="E50" s="11"/>
      <c r="F50" s="12">
        <f t="shared" si="8"/>
        <v>0</v>
      </c>
      <c r="G50" s="11"/>
      <c r="H50" s="12">
        <f t="shared" si="9"/>
        <v>0</v>
      </c>
      <c r="I50" s="11">
        <v>50000</v>
      </c>
      <c r="J50" s="12">
        <f t="shared" si="10"/>
        <v>2.0491803278688523E-2</v>
      </c>
      <c r="K50" s="11">
        <v>409179</v>
      </c>
      <c r="L50" s="12">
        <f t="shared" si="11"/>
        <v>0.16769631147540984</v>
      </c>
      <c r="M50" s="11"/>
      <c r="N50" s="12">
        <f t="shared" si="12"/>
        <v>0</v>
      </c>
      <c r="O50" s="11">
        <v>80000</v>
      </c>
      <c r="P50" s="12">
        <f t="shared" si="13"/>
        <v>3.2786885245901641E-2</v>
      </c>
      <c r="Q50" s="11">
        <v>59000</v>
      </c>
      <c r="R50" s="12">
        <f t="shared" si="14"/>
        <v>2.418032786885246E-2</v>
      </c>
      <c r="S50" s="11"/>
      <c r="T50" s="12">
        <f t="shared" si="15"/>
        <v>0</v>
      </c>
      <c r="U50" s="11">
        <v>2440000</v>
      </c>
    </row>
    <row r="51" spans="1:21" ht="15" hidden="1" customHeight="1">
      <c r="A51" s="13"/>
      <c r="B51" s="14"/>
      <c r="C51" s="13"/>
      <c r="D51" s="13"/>
      <c r="E51" s="11"/>
      <c r="F51" s="12">
        <f t="shared" si="8"/>
        <v>0</v>
      </c>
      <c r="G51" s="11"/>
      <c r="H51" s="12">
        <f t="shared" si="9"/>
        <v>0</v>
      </c>
      <c r="I51" s="11">
        <v>50000</v>
      </c>
      <c r="J51" s="12">
        <f t="shared" si="10"/>
        <v>2.1767522855898998E-2</v>
      </c>
      <c r="K51" s="11">
        <v>221807.04</v>
      </c>
      <c r="L51" s="12">
        <f t="shared" si="11"/>
        <v>9.6563796255986073E-2</v>
      </c>
      <c r="M51" s="11"/>
      <c r="N51" s="12">
        <f t="shared" si="12"/>
        <v>0</v>
      </c>
      <c r="O51" s="11">
        <v>114000</v>
      </c>
      <c r="P51" s="12">
        <f t="shared" si="13"/>
        <v>4.9629952111449716E-2</v>
      </c>
      <c r="Q51" s="11">
        <v>104250</v>
      </c>
      <c r="R51" s="12">
        <f t="shared" si="14"/>
        <v>4.5385285154549412E-2</v>
      </c>
      <c r="S51" s="11"/>
      <c r="T51" s="12">
        <f t="shared" si="15"/>
        <v>0</v>
      </c>
      <c r="U51" s="11">
        <v>2297000</v>
      </c>
    </row>
    <row r="52" spans="1:21" ht="15" hidden="1" customHeight="1">
      <c r="A52" s="13"/>
      <c r="B52" s="14"/>
      <c r="C52" s="13"/>
      <c r="D52" s="13"/>
      <c r="E52" s="11"/>
      <c r="F52" s="12">
        <f t="shared" si="8"/>
        <v>0</v>
      </c>
      <c r="G52" s="11"/>
      <c r="H52" s="12">
        <f t="shared" si="9"/>
        <v>0</v>
      </c>
      <c r="I52" s="11">
        <v>50000</v>
      </c>
      <c r="J52" s="12">
        <f t="shared" si="10"/>
        <v>2.2011978866070165E-2</v>
      </c>
      <c r="K52" s="11">
        <v>208960</v>
      </c>
      <c r="L52" s="12">
        <f t="shared" si="11"/>
        <v>9.1992462077080436E-2</v>
      </c>
      <c r="M52" s="11"/>
      <c r="N52" s="12">
        <f t="shared" si="12"/>
        <v>0</v>
      </c>
      <c r="O52" s="11">
        <v>66297</v>
      </c>
      <c r="P52" s="12">
        <f t="shared" si="13"/>
        <v>2.9186563257677076E-2</v>
      </c>
      <c r="Q52" s="11">
        <v>43360.5</v>
      </c>
      <c r="R52" s="12">
        <f t="shared" si="14"/>
        <v>1.9089008192444711E-2</v>
      </c>
      <c r="S52" s="11"/>
      <c r="T52" s="12">
        <f t="shared" si="15"/>
        <v>0</v>
      </c>
      <c r="U52" s="11">
        <v>2271490.46</v>
      </c>
    </row>
    <row r="53" spans="1:21" ht="15" hidden="1" customHeight="1">
      <c r="A53" s="13"/>
      <c r="B53" s="14"/>
      <c r="C53" s="13"/>
      <c r="D53" s="13"/>
      <c r="E53" s="11"/>
      <c r="F53" s="12">
        <f t="shared" si="8"/>
        <v>0</v>
      </c>
      <c r="G53" s="11"/>
      <c r="H53" s="12">
        <f t="shared" si="9"/>
        <v>0</v>
      </c>
      <c r="I53" s="11">
        <v>50000</v>
      </c>
      <c r="J53" s="12">
        <f t="shared" si="10"/>
        <v>2.061109421001386E-2</v>
      </c>
      <c r="K53" s="11">
        <v>24896</v>
      </c>
      <c r="L53" s="12">
        <f t="shared" si="11"/>
        <v>1.0262676029050101E-2</v>
      </c>
      <c r="M53" s="11"/>
      <c r="N53" s="12">
        <f t="shared" si="12"/>
        <v>0</v>
      </c>
      <c r="O53" s="11">
        <v>35476</v>
      </c>
      <c r="P53" s="12">
        <f t="shared" si="13"/>
        <v>1.4623983563889033E-2</v>
      </c>
      <c r="Q53" s="11">
        <v>6535</v>
      </c>
      <c r="R53" s="12">
        <f t="shared" si="14"/>
        <v>2.6938700132488115E-3</v>
      </c>
      <c r="S53" s="11"/>
      <c r="T53" s="12">
        <f t="shared" si="15"/>
        <v>0</v>
      </c>
      <c r="U53" s="11">
        <v>2425878</v>
      </c>
    </row>
    <row r="54" spans="1:21" ht="15" hidden="1" customHeight="1">
      <c r="A54" s="13"/>
      <c r="B54" s="14"/>
      <c r="C54" s="13"/>
      <c r="D54" s="13"/>
      <c r="E54" s="11"/>
      <c r="F54" s="12">
        <f t="shared" si="8"/>
        <v>0</v>
      </c>
      <c r="G54" s="11"/>
      <c r="H54" s="12">
        <f t="shared" si="9"/>
        <v>0</v>
      </c>
      <c r="I54" s="11">
        <v>50000</v>
      </c>
      <c r="J54" s="12">
        <f t="shared" si="10"/>
        <v>1.8355006006675716E-2</v>
      </c>
      <c r="K54" s="11">
        <v>350000</v>
      </c>
      <c r="L54" s="12">
        <f t="shared" si="11"/>
        <v>0.12848504204673</v>
      </c>
      <c r="M54" s="11"/>
      <c r="N54" s="12">
        <f t="shared" si="12"/>
        <v>0</v>
      </c>
      <c r="O54" s="11">
        <v>38250</v>
      </c>
      <c r="P54" s="12">
        <f t="shared" si="13"/>
        <v>1.4041579595106922E-2</v>
      </c>
      <c r="Q54" s="11">
        <v>62250</v>
      </c>
      <c r="R54" s="12">
        <f t="shared" si="14"/>
        <v>2.2851982478311265E-2</v>
      </c>
      <c r="S54" s="11"/>
      <c r="T54" s="12">
        <f t="shared" si="15"/>
        <v>0</v>
      </c>
      <c r="U54" s="11">
        <v>2724052.5</v>
      </c>
    </row>
    <row r="55" spans="1:21" ht="15" hidden="1" customHeight="1">
      <c r="A55" s="13"/>
      <c r="B55" s="14"/>
      <c r="C55" s="13"/>
      <c r="D55" s="13"/>
      <c r="E55" s="11"/>
      <c r="F55" s="12"/>
      <c r="G55" s="11"/>
      <c r="H55" s="12"/>
      <c r="I55" s="11"/>
      <c r="J55" s="12"/>
      <c r="K55" s="11"/>
      <c r="L55" s="12"/>
      <c r="M55" s="11"/>
      <c r="N55" s="12"/>
      <c r="O55" s="11"/>
      <c r="P55" s="12"/>
      <c r="Q55" s="11"/>
      <c r="R55" s="12"/>
      <c r="S55" s="11"/>
      <c r="T55" s="12"/>
      <c r="U55" s="11"/>
    </row>
    <row r="56" spans="1:21" ht="30" hidden="1" customHeight="1">
      <c r="A56" s="54">
        <v>60311</v>
      </c>
      <c r="B56" s="55" t="s">
        <v>1150</v>
      </c>
      <c r="C56" s="54" t="s">
        <v>1141</v>
      </c>
      <c r="D56" s="54"/>
      <c r="E56" s="51"/>
      <c r="F56" s="52">
        <f>AVERAGE(F57:F60)</f>
        <v>4.7540804515225236E-2</v>
      </c>
      <c r="G56" s="53"/>
      <c r="H56" s="52">
        <f>AVERAGE(H57:H60)</f>
        <v>0</v>
      </c>
      <c r="I56" s="53"/>
      <c r="J56" s="52">
        <f>AVERAGE(J57:J60)</f>
        <v>7.710028120154129E-2</v>
      </c>
      <c r="K56" s="53"/>
      <c r="L56" s="52">
        <f>AVERAGE(L57:L60)</f>
        <v>4.7169929162378124E-2</v>
      </c>
      <c r="M56" s="53"/>
      <c r="N56" s="52">
        <f>AVERAGE(N57:N60)</f>
        <v>1.7261170661127406E-2</v>
      </c>
      <c r="O56" s="53"/>
      <c r="P56" s="52">
        <f>AVERAGE(P57:P60)</f>
        <v>2.5264860285687148E-2</v>
      </c>
      <c r="Q56" s="53"/>
      <c r="R56" s="52">
        <f>AVERAGE(R57:R60)</f>
        <v>2.6457348031542587E-2</v>
      </c>
      <c r="S56" s="53"/>
      <c r="T56" s="52">
        <f>AVERAGE(T57:T60)</f>
        <v>8.518440468195887E-3</v>
      </c>
      <c r="U56" s="51">
        <f>AVERAGE(U57:U60)</f>
        <v>2423398.335</v>
      </c>
    </row>
    <row r="57" spans="1:21" ht="15" hidden="1" customHeight="1">
      <c r="A57" s="13"/>
      <c r="B57" s="57"/>
      <c r="C57" s="13"/>
      <c r="D57" s="13"/>
      <c r="E57" s="11">
        <v>83000</v>
      </c>
      <c r="F57" s="12">
        <f>E57/$U57</f>
        <v>3.7916857012334403E-2</v>
      </c>
      <c r="G57" s="11"/>
      <c r="H57" s="12">
        <f>G57/$U57</f>
        <v>0</v>
      </c>
      <c r="I57" s="11">
        <v>186000</v>
      </c>
      <c r="J57" s="12">
        <f>I57/$U57</f>
        <v>8.497030607583371E-2</v>
      </c>
      <c r="K57" s="11">
        <v>42344</v>
      </c>
      <c r="L57" s="12">
        <f>K57/$U57</f>
        <v>1.9343992690726359E-2</v>
      </c>
      <c r="M57" s="11">
        <v>31000</v>
      </c>
      <c r="N57" s="12">
        <f>M57/$U57</f>
        <v>1.4161717679305619E-2</v>
      </c>
      <c r="O57" s="11">
        <v>24500</v>
      </c>
      <c r="P57" s="12">
        <f>O57/$U57</f>
        <v>1.1192325262677022E-2</v>
      </c>
      <c r="Q57" s="11">
        <v>21700</v>
      </c>
      <c r="R57" s="12">
        <f>Q57/$U57</f>
        <v>9.9132023755139336E-3</v>
      </c>
      <c r="S57" s="11">
        <v>9500</v>
      </c>
      <c r="T57" s="12">
        <f>S57/$U57</f>
        <v>4.3398812243033349E-3</v>
      </c>
      <c r="U57" s="11">
        <v>2189000</v>
      </c>
    </row>
    <row r="58" spans="1:21" ht="15" hidden="1" customHeight="1">
      <c r="A58" s="13"/>
      <c r="B58" s="14"/>
      <c r="C58" s="13"/>
      <c r="D58" s="13"/>
      <c r="E58" s="11">
        <v>174788.28</v>
      </c>
      <c r="F58" s="12">
        <f>E58/$U58</f>
        <v>7.3944663802469765E-2</v>
      </c>
      <c r="G58" s="11"/>
      <c r="H58" s="12">
        <f>G58/$U58</f>
        <v>0</v>
      </c>
      <c r="I58" s="11">
        <v>186000</v>
      </c>
      <c r="J58" s="12">
        <f>I58/$U58</f>
        <v>7.8687812862849704E-2</v>
      </c>
      <c r="K58" s="11">
        <v>95500</v>
      </c>
      <c r="L58" s="12">
        <f>K58/$U58</f>
        <v>4.0401538324742726E-2</v>
      </c>
      <c r="M58" s="11">
        <v>34887.75</v>
      </c>
      <c r="N58" s="12">
        <f>M58/$U58</f>
        <v>1.4759358834440241E-2</v>
      </c>
      <c r="O58" s="11">
        <v>91488.85</v>
      </c>
      <c r="P58" s="12">
        <f>O58/$U58</f>
        <v>3.8704610257189936E-2</v>
      </c>
      <c r="Q58" s="11">
        <v>175075.65</v>
      </c>
      <c r="R58" s="12">
        <f>Q58/$U58</f>
        <v>7.4066236473342872E-2</v>
      </c>
      <c r="S58" s="11">
        <v>586.47</v>
      </c>
      <c r="T58" s="12">
        <f>S58/$U58</f>
        <v>2.4810775058965305E-4</v>
      </c>
      <c r="U58" s="11">
        <v>2363771.38</v>
      </c>
    </row>
    <row r="59" spans="1:21" ht="15" hidden="1" customHeight="1">
      <c r="A59" s="13"/>
      <c r="B59" s="14"/>
      <c r="C59" s="13"/>
      <c r="D59" s="13"/>
      <c r="E59" s="11">
        <v>111000</v>
      </c>
      <c r="F59" s="12">
        <f>E59/$U59</f>
        <v>4.3685154307929241E-2</v>
      </c>
      <c r="G59" s="11"/>
      <c r="H59" s="12">
        <f>G59/$U59</f>
        <v>0</v>
      </c>
      <c r="I59" s="11">
        <v>186000</v>
      </c>
      <c r="J59" s="12">
        <f>I59/$U59</f>
        <v>7.3202150461935483E-2</v>
      </c>
      <c r="K59" s="11">
        <v>95500</v>
      </c>
      <c r="L59" s="12">
        <f>K59/$U59</f>
        <v>3.7584975102767947E-2</v>
      </c>
      <c r="M59" s="11">
        <v>23766</v>
      </c>
      <c r="N59" s="12">
        <f>M59/$U59</f>
        <v>9.3533457412814987E-3</v>
      </c>
      <c r="O59" s="11">
        <v>81134</v>
      </c>
      <c r="P59" s="12">
        <f>O59/$U59</f>
        <v>3.1931092879455232E-2</v>
      </c>
      <c r="Q59" s="11">
        <v>11540</v>
      </c>
      <c r="R59" s="12">
        <f>Q59/$U59</f>
        <v>4.5416818082297606E-3</v>
      </c>
      <c r="S59" s="11">
        <v>63193</v>
      </c>
      <c r="T59" s="12">
        <f>S59/$U59</f>
        <v>2.4870233839468219E-2</v>
      </c>
      <c r="U59" s="11">
        <v>2540908.96</v>
      </c>
    </row>
    <row r="60" spans="1:21" ht="15" hidden="1" customHeight="1">
      <c r="A60" s="13"/>
      <c r="B60" s="14"/>
      <c r="C60" s="13"/>
      <c r="D60" s="13"/>
      <c r="E60" s="11">
        <v>90000</v>
      </c>
      <c r="F60" s="12">
        <f>E60/$U60</f>
        <v>3.4616542938167544E-2</v>
      </c>
      <c r="G60" s="11"/>
      <c r="H60" s="12">
        <f>G60/$U60</f>
        <v>0</v>
      </c>
      <c r="I60" s="11">
        <v>186000</v>
      </c>
      <c r="J60" s="12">
        <f>I60/$U60</f>
        <v>7.1540855405546264E-2</v>
      </c>
      <c r="K60" s="11">
        <v>237500</v>
      </c>
      <c r="L60" s="12">
        <f>K60/$U60</f>
        <v>9.1349210531275468E-2</v>
      </c>
      <c r="M60" s="11">
        <v>80000</v>
      </c>
      <c r="N60" s="12">
        <f>M60/$U60</f>
        <v>3.0770260389482263E-2</v>
      </c>
      <c r="O60" s="11">
        <v>50000</v>
      </c>
      <c r="P60" s="12">
        <f>O60/$U60</f>
        <v>1.9231412743426414E-2</v>
      </c>
      <c r="Q60" s="11">
        <v>45000</v>
      </c>
      <c r="R60" s="12">
        <f>Q60/$U60</f>
        <v>1.7308271469083772E-2</v>
      </c>
      <c r="S60" s="11">
        <v>12000</v>
      </c>
      <c r="T60" s="12">
        <f>S60/$U60</f>
        <v>4.6155390584223391E-3</v>
      </c>
      <c r="U60" s="11">
        <v>2599913</v>
      </c>
    </row>
    <row r="61" spans="1:21" ht="15" hidden="1" customHeight="1">
      <c r="A61" s="13"/>
      <c r="B61" s="14"/>
      <c r="C61" s="13"/>
      <c r="D61" s="13"/>
      <c r="E61" s="11"/>
      <c r="F61" s="12"/>
      <c r="G61" s="11"/>
      <c r="H61" s="12"/>
      <c r="I61" s="11"/>
      <c r="J61" s="12"/>
      <c r="K61" s="11"/>
      <c r="L61" s="12"/>
      <c r="M61" s="11"/>
      <c r="N61" s="12"/>
      <c r="O61" s="11"/>
      <c r="P61" s="12"/>
      <c r="Q61" s="11"/>
      <c r="R61" s="12"/>
      <c r="S61" s="11"/>
      <c r="T61" s="12"/>
      <c r="U61" s="11"/>
    </row>
    <row r="62" spans="1:21" ht="30" hidden="1" customHeight="1">
      <c r="A62" s="54">
        <v>45397</v>
      </c>
      <c r="B62" s="55" t="s">
        <v>1151</v>
      </c>
      <c r="C62" s="54"/>
      <c r="D62" s="54" t="s">
        <v>1141</v>
      </c>
      <c r="E62" s="56"/>
      <c r="F62" s="52">
        <f>E62/$U62</f>
        <v>0</v>
      </c>
      <c r="G62" s="56"/>
      <c r="H62" s="52">
        <f>G62/$U62</f>
        <v>0</v>
      </c>
      <c r="I62" s="56">
        <v>100000</v>
      </c>
      <c r="J62" s="52">
        <f>I62/$U62</f>
        <v>4.0536194457929602E-2</v>
      </c>
      <c r="K62" s="56">
        <f>135000.12+129504.12</f>
        <v>264504.24</v>
      </c>
      <c r="L62" s="52">
        <f>K62/$U62</f>
        <v>0.1072199530758688</v>
      </c>
      <c r="M62" s="56">
        <v>12000</v>
      </c>
      <c r="N62" s="52">
        <f>M62/$U62</f>
        <v>4.8643433349515519E-3</v>
      </c>
      <c r="O62" s="56">
        <v>84932.96</v>
      </c>
      <c r="P62" s="52">
        <f>O62/$U62</f>
        <v>3.4428589824475567E-2</v>
      </c>
      <c r="Q62" s="56">
        <v>18878</v>
      </c>
      <c r="R62" s="52">
        <f>Q62/$U62</f>
        <v>7.6524227897679497E-3</v>
      </c>
      <c r="S62" s="56">
        <v>2000</v>
      </c>
      <c r="T62" s="52">
        <f>S62/$U62</f>
        <v>8.1072388915859198E-4</v>
      </c>
      <c r="U62" s="51">
        <v>2466931.13</v>
      </c>
    </row>
    <row r="63" spans="1:21" ht="15" hidden="1" customHeight="1">
      <c r="A63" s="13"/>
      <c r="B63" s="14"/>
      <c r="C63" s="13"/>
      <c r="D63" s="13"/>
      <c r="E63" s="11"/>
      <c r="F63" s="12"/>
      <c r="G63" s="11"/>
      <c r="H63" s="12"/>
      <c r="I63" s="11"/>
      <c r="J63" s="12"/>
      <c r="K63" s="11"/>
      <c r="L63" s="12"/>
      <c r="M63" s="11"/>
      <c r="N63" s="12"/>
      <c r="O63" s="11"/>
      <c r="P63" s="12"/>
      <c r="Q63" s="11"/>
      <c r="R63" s="12"/>
      <c r="S63" s="11"/>
      <c r="T63" s="12"/>
      <c r="U63" s="11"/>
    </row>
    <row r="64" spans="1:21" ht="30" hidden="1" customHeight="1">
      <c r="A64" s="54">
        <v>75152</v>
      </c>
      <c r="B64" s="55" t="s">
        <v>1152</v>
      </c>
      <c r="C64" s="54" t="s">
        <v>1141</v>
      </c>
      <c r="D64" s="54"/>
      <c r="E64" s="51"/>
      <c r="F64" s="52">
        <f>AVERAGE(F65:F69)</f>
        <v>0</v>
      </c>
      <c r="G64" s="53"/>
      <c r="H64" s="52">
        <f>AVERAGE(H65:H69)</f>
        <v>4.6366422865354879E-3</v>
      </c>
      <c r="I64" s="53"/>
      <c r="J64" s="52">
        <f>AVERAGE(J65:J69)</f>
        <v>0</v>
      </c>
      <c r="K64" s="53"/>
      <c r="L64" s="52">
        <f>AVERAGE(L65:L69)</f>
        <v>7.8755220601980411E-2</v>
      </c>
      <c r="M64" s="53"/>
      <c r="N64" s="52">
        <f>AVERAGE(N65:N69)</f>
        <v>2.2369921278663378E-2</v>
      </c>
      <c r="O64" s="53"/>
      <c r="P64" s="52">
        <f>AVERAGE(P65:P69)</f>
        <v>1.6059795790558336E-2</v>
      </c>
      <c r="Q64" s="53"/>
      <c r="R64" s="52">
        <f>AVERAGE(R65:R69)</f>
        <v>9.1232006176890923E-3</v>
      </c>
      <c r="S64" s="53"/>
      <c r="T64" s="52">
        <f>AVERAGE(T65:T69)</f>
        <v>6.2963097438037009E-3</v>
      </c>
      <c r="U64" s="51">
        <f>AVERAGE(U65:U69)</f>
        <v>3264428.8</v>
      </c>
    </row>
    <row r="65" spans="1:21" ht="15" hidden="1" customHeight="1">
      <c r="A65" s="13"/>
      <c r="B65" s="14"/>
      <c r="C65" s="13"/>
      <c r="D65" s="13"/>
      <c r="E65" s="11"/>
      <c r="F65" s="12">
        <f>E65/$U65</f>
        <v>0</v>
      </c>
      <c r="G65" s="11">
        <v>15000</v>
      </c>
      <c r="H65" s="12">
        <f>G65/$U65</f>
        <v>5.2550968527487708E-3</v>
      </c>
      <c r="I65" s="11"/>
      <c r="J65" s="12">
        <f>I65/$U65</f>
        <v>0</v>
      </c>
      <c r="K65" s="11">
        <v>35640.239999999998</v>
      </c>
      <c r="L65" s="12">
        <f>K65/$U65</f>
        <v>1.2486194203680722E-2</v>
      </c>
      <c r="M65" s="11">
        <v>63985.19</v>
      </c>
      <c r="N65" s="12">
        <f>M65/$U65</f>
        <v>2.2416558039435475E-2</v>
      </c>
      <c r="O65" s="11">
        <v>43626.27</v>
      </c>
      <c r="P65" s="12">
        <f>O65/$U65</f>
        <v>1.5284018278277873E-2</v>
      </c>
      <c r="Q65" s="11">
        <v>7271.04</v>
      </c>
      <c r="R65" s="12">
        <f>Q65/$U65</f>
        <v>2.547334628014028E-3</v>
      </c>
      <c r="S65" s="11">
        <v>12118.41</v>
      </c>
      <c r="T65" s="12">
        <f>S65/$U65</f>
        <v>4.2455612167546153E-3</v>
      </c>
      <c r="U65" s="11">
        <v>2854371.75</v>
      </c>
    </row>
    <row r="66" spans="1:21" ht="15" hidden="1" customHeight="1">
      <c r="A66" s="13"/>
      <c r="B66" s="14"/>
      <c r="C66" s="13"/>
      <c r="D66" s="13"/>
      <c r="E66" s="11"/>
      <c r="F66" s="12">
        <f>E66/$U66</f>
        <v>0</v>
      </c>
      <c r="G66" s="11">
        <v>15000</v>
      </c>
      <c r="H66" s="12">
        <f>G66/$U66</f>
        <v>5.0016672224074687E-3</v>
      </c>
      <c r="I66" s="11"/>
      <c r="J66" s="12">
        <f>I66/$U66</f>
        <v>0</v>
      </c>
      <c r="K66" s="11">
        <v>188550.2</v>
      </c>
      <c r="L66" s="12">
        <f>K66/$U66</f>
        <v>6.2871023674558185E-2</v>
      </c>
      <c r="M66" s="11">
        <v>87000</v>
      </c>
      <c r="N66" s="12">
        <f>M66/$U66</f>
        <v>2.900966988996332E-2</v>
      </c>
      <c r="O66" s="11">
        <v>80000</v>
      </c>
      <c r="P66" s="12">
        <f>O66/$U66</f>
        <v>2.6675558519506502E-2</v>
      </c>
      <c r="Q66" s="11">
        <v>13500</v>
      </c>
      <c r="R66" s="12">
        <f>Q66/$U66</f>
        <v>4.5015005001667226E-3</v>
      </c>
      <c r="S66" s="11">
        <v>35500</v>
      </c>
      <c r="T66" s="12">
        <f>S66/$U66</f>
        <v>1.1837279093031011E-2</v>
      </c>
      <c r="U66" s="11">
        <v>2999000</v>
      </c>
    </row>
    <row r="67" spans="1:21" ht="15" hidden="1" customHeight="1">
      <c r="A67" s="13"/>
      <c r="B67" s="14"/>
      <c r="C67" s="13"/>
      <c r="D67" s="13"/>
      <c r="E67" s="11"/>
      <c r="F67" s="12">
        <f>E67/$U67</f>
        <v>0</v>
      </c>
      <c r="G67" s="11">
        <v>15000</v>
      </c>
      <c r="H67" s="12">
        <f>G67/$U67</f>
        <v>4.6064930208175861E-3</v>
      </c>
      <c r="I67" s="11"/>
      <c r="J67" s="12">
        <f>I67/$U67</f>
        <v>0</v>
      </c>
      <c r="K67" s="11">
        <v>291663</v>
      </c>
      <c r="L67" s="12">
        <f>K67/$U67</f>
        <v>8.9569571595381314E-2</v>
      </c>
      <c r="M67" s="11">
        <v>114889.60000000001</v>
      </c>
      <c r="N67" s="12">
        <f>M67/$U67</f>
        <v>3.5282542704301617E-2</v>
      </c>
      <c r="O67" s="11">
        <v>31625</v>
      </c>
      <c r="P67" s="12">
        <f>O67/$U67</f>
        <v>9.7120227855570784E-3</v>
      </c>
      <c r="Q67" s="11">
        <v>52026</v>
      </c>
      <c r="R67" s="12">
        <f>Q67/$U67</f>
        <v>1.5977160393403717E-2</v>
      </c>
      <c r="S67" s="11">
        <v>25875</v>
      </c>
      <c r="T67" s="12">
        <f>S67/$U67</f>
        <v>7.9462004609103364E-3</v>
      </c>
      <c r="U67" s="11">
        <v>3256273.25</v>
      </c>
    </row>
    <row r="68" spans="1:21" ht="15" hidden="1" customHeight="1">
      <c r="A68" s="13"/>
      <c r="B68" s="14"/>
      <c r="C68" s="13"/>
      <c r="D68" s="13"/>
      <c r="E68" s="11"/>
      <c r="F68" s="12">
        <f>E68/$U68</f>
        <v>0</v>
      </c>
      <c r="G68" s="11">
        <v>15000</v>
      </c>
      <c r="H68" s="12">
        <f>G68/$U68</f>
        <v>4.2069847726783826E-3</v>
      </c>
      <c r="I68" s="11"/>
      <c r="J68" s="12">
        <f>I68/$U68</f>
        <v>0</v>
      </c>
      <c r="K68" s="11">
        <v>279000</v>
      </c>
      <c r="L68" s="12">
        <f>K68/$U68</f>
        <v>7.8249916771817918E-2</v>
      </c>
      <c r="M68" s="11">
        <v>52000</v>
      </c>
      <c r="N68" s="12">
        <f>M68/$U68</f>
        <v>1.4584213878618392E-2</v>
      </c>
      <c r="O68" s="11">
        <v>48300</v>
      </c>
      <c r="P68" s="12">
        <f>O68/$U68</f>
        <v>1.3546490968024391E-2</v>
      </c>
      <c r="Q68" s="11">
        <v>39800</v>
      </c>
      <c r="R68" s="12">
        <f>Q68/$U68</f>
        <v>1.1162532930173307E-2</v>
      </c>
      <c r="S68" s="11">
        <v>9900</v>
      </c>
      <c r="T68" s="12">
        <f>S68/$U68</f>
        <v>2.7766099499677323E-3</v>
      </c>
      <c r="U68" s="11">
        <v>3565499</v>
      </c>
    </row>
    <row r="69" spans="1:21" ht="15" hidden="1" customHeight="1">
      <c r="A69" s="13"/>
      <c r="B69" s="14"/>
      <c r="C69" s="13"/>
      <c r="D69" s="13"/>
      <c r="E69" s="11"/>
      <c r="F69" s="12">
        <f>E69/$U69</f>
        <v>0</v>
      </c>
      <c r="G69" s="11">
        <v>15000</v>
      </c>
      <c r="H69" s="12">
        <f>G69/$U69</f>
        <v>4.112969564025226E-3</v>
      </c>
      <c r="I69" s="11"/>
      <c r="J69" s="12">
        <f>I69/$U69</f>
        <v>0</v>
      </c>
      <c r="K69" s="11">
        <v>549236</v>
      </c>
      <c r="L69" s="12">
        <f>K69/$U69</f>
        <v>0.15059939676446393</v>
      </c>
      <c r="M69" s="11">
        <v>38500</v>
      </c>
      <c r="N69" s="12">
        <f>M69/$U69</f>
        <v>1.055662188099808E-2</v>
      </c>
      <c r="O69" s="11">
        <v>55000</v>
      </c>
      <c r="P69" s="12">
        <f>O69/$U69</f>
        <v>1.5080888401425829E-2</v>
      </c>
      <c r="Q69" s="11">
        <v>41676</v>
      </c>
      <c r="R69" s="12">
        <f>Q69/$U69</f>
        <v>1.1427474636687689E-2</v>
      </c>
      <c r="S69" s="11">
        <v>17053</v>
      </c>
      <c r="T69" s="12">
        <f>S69/$U69</f>
        <v>4.6758979983548121E-3</v>
      </c>
      <c r="U69" s="11">
        <v>3647000</v>
      </c>
    </row>
    <row r="70" spans="1:21" ht="15" hidden="1" customHeight="1">
      <c r="A70" s="13"/>
      <c r="B70" s="14"/>
      <c r="C70" s="13"/>
      <c r="D70" s="13"/>
      <c r="E70" s="11"/>
      <c r="F70" s="12"/>
      <c r="G70" s="11"/>
      <c r="H70" s="12"/>
      <c r="I70" s="11"/>
      <c r="J70" s="12"/>
      <c r="K70" s="11"/>
      <c r="L70" s="12"/>
      <c r="M70" s="11"/>
      <c r="N70" s="12"/>
      <c r="O70" s="11"/>
      <c r="P70" s="12"/>
      <c r="Q70" s="11"/>
      <c r="R70" s="12"/>
      <c r="S70" s="11"/>
      <c r="T70" s="12"/>
      <c r="U70" s="11"/>
    </row>
    <row r="71" spans="1:21" ht="30" hidden="1" customHeight="1">
      <c r="A71" s="54">
        <v>69231</v>
      </c>
      <c r="B71" s="55" t="s">
        <v>1153</v>
      </c>
      <c r="C71" s="54" t="s">
        <v>1141</v>
      </c>
      <c r="D71" s="54"/>
      <c r="E71" s="56"/>
      <c r="F71" s="52">
        <f>AVERAGE(F72:F74)</f>
        <v>2.9873269395534918E-2</v>
      </c>
      <c r="G71" s="53"/>
      <c r="H71" s="52">
        <f>AVERAGE(H72:H74)</f>
        <v>0</v>
      </c>
      <c r="I71" s="53"/>
      <c r="J71" s="52">
        <f>AVERAGE(J72:J74)</f>
        <v>0</v>
      </c>
      <c r="K71" s="53"/>
      <c r="L71" s="52">
        <f>AVERAGE(L72:L74)</f>
        <v>4.6125580049164915E-2</v>
      </c>
      <c r="M71" s="53"/>
      <c r="N71" s="52">
        <f>AVERAGE(N72:N74)</f>
        <v>8.6876589025968731E-3</v>
      </c>
      <c r="O71" s="53"/>
      <c r="P71" s="52">
        <f>AVERAGE(P72:P74)</f>
        <v>4.8726664527347162E-2</v>
      </c>
      <c r="Q71" s="53"/>
      <c r="R71" s="52">
        <f>AVERAGE(R72:R74)</f>
        <v>7.2909959326395305E-3</v>
      </c>
      <c r="S71" s="53"/>
      <c r="T71" s="52">
        <f>AVERAGE(T72:T74)</f>
        <v>0</v>
      </c>
      <c r="U71" s="51">
        <f>AVERAGE(U72:U74)</f>
        <v>3625953.3333333335</v>
      </c>
    </row>
    <row r="72" spans="1:21" ht="15" hidden="1" customHeight="1">
      <c r="A72" s="28"/>
      <c r="B72" s="29"/>
      <c r="C72" s="28"/>
      <c r="D72" s="28"/>
      <c r="E72" s="11">
        <v>99380</v>
      </c>
      <c r="F72" s="12">
        <f>E72/$U72</f>
        <v>3.3142464574780643E-2</v>
      </c>
      <c r="G72" s="11"/>
      <c r="H72" s="12">
        <f>G72/$U72</f>
        <v>0</v>
      </c>
      <c r="I72" s="11"/>
      <c r="J72" s="12">
        <f>I72/$U72</f>
        <v>0</v>
      </c>
      <c r="K72" s="11">
        <v>70370</v>
      </c>
      <c r="L72" s="12">
        <f>K72/$U72</f>
        <v>2.3467853009934734E-2</v>
      </c>
      <c r="M72" s="11">
        <v>28670</v>
      </c>
      <c r="N72" s="12">
        <f>M72/$U72</f>
        <v>9.5612241835274815E-3</v>
      </c>
      <c r="O72" s="11">
        <v>127700</v>
      </c>
      <c r="P72" s="12">
        <f>O72/$U72</f>
        <v>4.2586966454009743E-2</v>
      </c>
      <c r="Q72" s="11">
        <v>2270</v>
      </c>
      <c r="R72" s="12">
        <f>Q72/$U72</f>
        <v>7.5702751644950758E-4</v>
      </c>
      <c r="S72" s="11"/>
      <c r="T72" s="12">
        <f>S72/$U72</f>
        <v>0</v>
      </c>
      <c r="U72" s="11">
        <v>2998570</v>
      </c>
    </row>
    <row r="73" spans="1:21" ht="15" hidden="1" customHeight="1">
      <c r="A73" s="13"/>
      <c r="B73" s="14"/>
      <c r="C73" s="13"/>
      <c r="D73" s="13"/>
      <c r="E73" s="11">
        <v>120000</v>
      </c>
      <c r="F73" s="12">
        <f>E73/$U73</f>
        <v>3.3355718726789982E-2</v>
      </c>
      <c r="G73" s="11"/>
      <c r="H73" s="12">
        <f>G73/$U73</f>
        <v>0</v>
      </c>
      <c r="I73" s="11"/>
      <c r="J73" s="12">
        <f>I73/$U73</f>
        <v>0</v>
      </c>
      <c r="K73" s="11">
        <v>180000</v>
      </c>
      <c r="L73" s="12">
        <f>K73/$U73</f>
        <v>5.0033578090184966E-2</v>
      </c>
      <c r="M73" s="11">
        <v>35000</v>
      </c>
      <c r="N73" s="12">
        <f>M73/$U73</f>
        <v>9.7287512953137447E-3</v>
      </c>
      <c r="O73" s="11">
        <v>216000</v>
      </c>
      <c r="P73" s="12">
        <f>O73/$U73</f>
        <v>6.0040293708221962E-2</v>
      </c>
      <c r="Q73" s="11">
        <v>51600</v>
      </c>
      <c r="R73" s="12">
        <f>Q73/$U73</f>
        <v>1.4342959052519691E-2</v>
      </c>
      <c r="S73" s="11"/>
      <c r="T73" s="12">
        <f>S73/$U73</f>
        <v>0</v>
      </c>
      <c r="U73" s="11">
        <v>3597584</v>
      </c>
    </row>
    <row r="74" spans="1:21" ht="15" hidden="1" customHeight="1">
      <c r="A74" s="13"/>
      <c r="B74" s="14"/>
      <c r="C74" s="13"/>
      <c r="D74" s="13"/>
      <c r="E74" s="11">
        <v>99000</v>
      </c>
      <c r="F74" s="12">
        <f>E74/$U74</f>
        <v>2.3121624885034144E-2</v>
      </c>
      <c r="G74" s="11"/>
      <c r="H74" s="12">
        <f>G74/$U74</f>
        <v>0</v>
      </c>
      <c r="I74" s="11"/>
      <c r="J74" s="12">
        <f>I74/$U74</f>
        <v>0</v>
      </c>
      <c r="K74" s="11">
        <v>277777</v>
      </c>
      <c r="L74" s="12">
        <f>K74/$U74</f>
        <v>6.487530904737504E-2</v>
      </c>
      <c r="M74" s="11">
        <v>29000</v>
      </c>
      <c r="N74" s="12">
        <f>M74/$U74</f>
        <v>6.7730012289493957E-3</v>
      </c>
      <c r="O74" s="11">
        <v>186480</v>
      </c>
      <c r="P74" s="12">
        <f>O74/$U74</f>
        <v>4.3552733419809767E-2</v>
      </c>
      <c r="Q74" s="11">
        <v>29000</v>
      </c>
      <c r="R74" s="12">
        <f>Q74/$U74</f>
        <v>6.7730012289493957E-3</v>
      </c>
      <c r="S74" s="11"/>
      <c r="T74" s="12">
        <f>S74/$U74</f>
        <v>0</v>
      </c>
      <c r="U74" s="11">
        <v>4281706</v>
      </c>
    </row>
    <row r="75" spans="1:21" ht="15" hidden="1" customHeight="1">
      <c r="A75" s="13"/>
      <c r="B75" s="14"/>
      <c r="C75" s="13"/>
      <c r="D75" s="13"/>
      <c r="E75" s="11"/>
      <c r="F75" s="12"/>
      <c r="G75" s="11"/>
      <c r="H75" s="12"/>
      <c r="I75" s="11"/>
      <c r="J75" s="12"/>
      <c r="K75" s="11"/>
      <c r="L75" s="12"/>
      <c r="M75" s="11"/>
      <c r="N75" s="12"/>
      <c r="O75" s="11"/>
      <c r="P75" s="12"/>
      <c r="Q75" s="11"/>
      <c r="R75" s="12"/>
      <c r="S75" s="11"/>
      <c r="T75" s="12"/>
      <c r="U75" s="11"/>
    </row>
    <row r="76" spans="1:21" ht="30" hidden="1" customHeight="1">
      <c r="A76" s="54">
        <v>45921</v>
      </c>
      <c r="B76" s="55" t="s">
        <v>1154</v>
      </c>
      <c r="C76" s="54"/>
      <c r="D76" s="54" t="s">
        <v>1141</v>
      </c>
      <c r="E76" s="56"/>
      <c r="F76" s="52">
        <f>E76/$U76</f>
        <v>0</v>
      </c>
      <c r="G76" s="56"/>
      <c r="H76" s="52">
        <f>G76/$U76</f>
        <v>0</v>
      </c>
      <c r="I76" s="56">
        <v>123750</v>
      </c>
      <c r="J76" s="52">
        <f>I76/$U76</f>
        <v>0.03</v>
      </c>
      <c r="K76" s="56">
        <v>108886.7</v>
      </c>
      <c r="L76" s="52">
        <f>K76/$U76</f>
        <v>2.6396775757575756E-2</v>
      </c>
      <c r="M76" s="56">
        <v>62900</v>
      </c>
      <c r="N76" s="52">
        <f>M76/$U76</f>
        <v>1.5248484848484848E-2</v>
      </c>
      <c r="O76" s="56">
        <v>210000</v>
      </c>
      <c r="P76" s="52">
        <f>O76/$U76</f>
        <v>5.0909090909090911E-2</v>
      </c>
      <c r="Q76" s="56">
        <v>66000</v>
      </c>
      <c r="R76" s="52">
        <f>Q76/$U76</f>
        <v>1.6E-2</v>
      </c>
      <c r="S76" s="56">
        <v>37000</v>
      </c>
      <c r="T76" s="52">
        <f>S76/$U76</f>
        <v>8.9696969696969695E-3</v>
      </c>
      <c r="U76" s="51">
        <v>4125000</v>
      </c>
    </row>
    <row r="77" spans="1:21" ht="15" hidden="1" customHeight="1">
      <c r="A77" s="13"/>
      <c r="B77" s="14"/>
      <c r="C77" s="13"/>
      <c r="D77" s="13"/>
      <c r="E77" s="11"/>
      <c r="F77" s="12"/>
      <c r="G77" s="11"/>
      <c r="H77" s="12"/>
      <c r="I77" s="11"/>
      <c r="J77" s="12"/>
      <c r="K77" s="11"/>
      <c r="L77" s="12"/>
      <c r="M77" s="11"/>
      <c r="N77" s="12"/>
      <c r="O77" s="11"/>
      <c r="P77" s="12"/>
      <c r="Q77" s="11"/>
      <c r="R77" s="12"/>
      <c r="S77" s="11"/>
      <c r="T77" s="12"/>
      <c r="U77" s="11"/>
    </row>
    <row r="78" spans="1:21" ht="30" hidden="1" customHeight="1">
      <c r="A78" s="54">
        <v>67221</v>
      </c>
      <c r="B78" s="55" t="s">
        <v>1155</v>
      </c>
      <c r="C78" s="54"/>
      <c r="D78" s="54"/>
      <c r="E78" s="51"/>
      <c r="F78" s="52">
        <f>AVERAGE(F79:F84)</f>
        <v>1.7994235396474437E-2</v>
      </c>
      <c r="G78" s="53"/>
      <c r="H78" s="52">
        <f>AVERAGE(H79:H84)</f>
        <v>0</v>
      </c>
      <c r="I78" s="53"/>
      <c r="J78" s="52">
        <f>AVERAGE(J79:J84)</f>
        <v>0</v>
      </c>
      <c r="K78" s="53"/>
      <c r="L78" s="52">
        <f>AVERAGE(L79:L84)</f>
        <v>6.6301044702333292E-2</v>
      </c>
      <c r="M78" s="53"/>
      <c r="N78" s="52">
        <f>AVERAGE(N79:N84)</f>
        <v>7.2348535789789154E-3</v>
      </c>
      <c r="O78" s="53"/>
      <c r="P78" s="52">
        <f>AVERAGE(P79:P84)</f>
        <v>4.6378558381013095E-3</v>
      </c>
      <c r="Q78" s="53"/>
      <c r="R78" s="52">
        <f>AVERAGE(R79:R84)</f>
        <v>7.1816575233084557E-3</v>
      </c>
      <c r="S78" s="53"/>
      <c r="T78" s="52">
        <f>AVERAGE(T79:T84)</f>
        <v>2.5706673410438217E-3</v>
      </c>
      <c r="U78" s="51">
        <f>AVERAGE(U79:U84)</f>
        <v>4319544.25</v>
      </c>
    </row>
    <row r="79" spans="1:21" ht="15" hidden="1" customHeight="1">
      <c r="A79" s="13"/>
      <c r="B79" s="14"/>
      <c r="C79" s="13"/>
      <c r="D79" s="13"/>
      <c r="E79" s="11">
        <v>102863</v>
      </c>
      <c r="F79" s="12">
        <f t="shared" ref="F79:F84" si="16">E79/$U79</f>
        <v>2.8306596130645744E-2</v>
      </c>
      <c r="G79" s="11"/>
      <c r="H79" s="12">
        <f t="shared" ref="H79:H84" si="17">G79/$U79</f>
        <v>0</v>
      </c>
      <c r="I79" s="11"/>
      <c r="J79" s="12">
        <f t="shared" ref="J79:J84" si="18">I79/$U79</f>
        <v>0</v>
      </c>
      <c r="K79" s="11">
        <v>283000</v>
      </c>
      <c r="L79" s="12">
        <f t="shared" ref="L79:L84" si="19">K79/$U79</f>
        <v>7.7878019355577283E-2</v>
      </c>
      <c r="M79" s="11">
        <v>22561</v>
      </c>
      <c r="N79" s="12">
        <f t="shared" ref="N79:N84" si="20">M79/$U79</f>
        <v>6.2085017479900318E-3</v>
      </c>
      <c r="O79" s="11">
        <v>3132</v>
      </c>
      <c r="P79" s="12">
        <f t="shared" ref="P79:P84" si="21">O79/$U79</f>
        <v>8.6188677251472804E-4</v>
      </c>
      <c r="Q79" s="11">
        <v>20451</v>
      </c>
      <c r="R79" s="12">
        <f t="shared" ref="R79:R84" si="22">Q79/$U79</f>
        <v>5.6278564446675299E-3</v>
      </c>
      <c r="S79" s="11">
        <v>11905</v>
      </c>
      <c r="T79" s="12">
        <f t="shared" ref="T79:T84" si="23">S79/$U79</f>
        <v>3.2761053725376237E-3</v>
      </c>
      <c r="U79" s="11">
        <v>3633888</v>
      </c>
    </row>
    <row r="80" spans="1:21" ht="15" hidden="1" customHeight="1">
      <c r="A80" s="13"/>
      <c r="B80" s="14"/>
      <c r="C80" s="13"/>
      <c r="D80" s="13"/>
      <c r="E80" s="11">
        <v>25000</v>
      </c>
      <c r="F80" s="12">
        <f t="shared" si="16"/>
        <v>6.1144577576571352E-3</v>
      </c>
      <c r="G80" s="11"/>
      <c r="H80" s="12">
        <f t="shared" si="17"/>
        <v>0</v>
      </c>
      <c r="I80" s="11"/>
      <c r="J80" s="12">
        <f t="shared" si="18"/>
        <v>0</v>
      </c>
      <c r="K80" s="11">
        <v>283000</v>
      </c>
      <c r="L80" s="12">
        <f t="shared" si="19"/>
        <v>6.9215661816678778E-2</v>
      </c>
      <c r="M80" s="11">
        <v>20000</v>
      </c>
      <c r="N80" s="12">
        <f t="shared" si="20"/>
        <v>4.8915662061257085E-3</v>
      </c>
      <c r="O80" s="11">
        <v>10000</v>
      </c>
      <c r="P80" s="12">
        <f t="shared" si="21"/>
        <v>2.4457831030628542E-3</v>
      </c>
      <c r="Q80" s="11">
        <v>10000</v>
      </c>
      <c r="R80" s="12">
        <f t="shared" si="22"/>
        <v>2.4457831030628542E-3</v>
      </c>
      <c r="S80" s="11">
        <v>8000</v>
      </c>
      <c r="T80" s="12">
        <f t="shared" si="23"/>
        <v>1.9566264824502832E-3</v>
      </c>
      <c r="U80" s="11">
        <v>4088670</v>
      </c>
    </row>
    <row r="81" spans="1:21" ht="15" hidden="1" customHeight="1">
      <c r="A81" s="13"/>
      <c r="B81" s="14"/>
      <c r="C81" s="13"/>
      <c r="D81" s="13"/>
      <c r="E81" s="11">
        <v>59700</v>
      </c>
      <c r="F81" s="12">
        <f t="shared" si="16"/>
        <v>1.4237854448345744E-2</v>
      </c>
      <c r="G81" s="11"/>
      <c r="H81" s="12">
        <f t="shared" si="17"/>
        <v>0</v>
      </c>
      <c r="I81" s="11"/>
      <c r="J81" s="12">
        <f t="shared" si="18"/>
        <v>0</v>
      </c>
      <c r="K81" s="11">
        <v>283000</v>
      </c>
      <c r="L81" s="12">
        <f t="shared" si="19"/>
        <v>6.7492676865692561E-2</v>
      </c>
      <c r="M81" s="11">
        <v>28600</v>
      </c>
      <c r="N81" s="12">
        <f t="shared" si="20"/>
        <v>6.8208146938473751E-3</v>
      </c>
      <c r="O81" s="11">
        <v>29950</v>
      </c>
      <c r="P81" s="12">
        <f t="shared" si="21"/>
        <v>7.1427762265989115E-3</v>
      </c>
      <c r="Q81" s="11">
        <v>41027</v>
      </c>
      <c r="R81" s="12">
        <f t="shared" si="22"/>
        <v>9.7845302253313365E-3</v>
      </c>
      <c r="S81" s="11">
        <v>13600</v>
      </c>
      <c r="T81" s="12">
        <f t="shared" si="23"/>
        <v>3.243464329941409E-3</v>
      </c>
      <c r="U81" s="11">
        <v>4193047.5</v>
      </c>
    </row>
    <row r="82" spans="1:21" ht="15" hidden="1" customHeight="1">
      <c r="A82" s="13"/>
      <c r="B82" s="14"/>
      <c r="C82" s="13"/>
      <c r="D82" s="13"/>
      <c r="E82" s="11">
        <v>95000</v>
      </c>
      <c r="F82" s="12">
        <f t="shared" si="16"/>
        <v>2.23073868680875E-2</v>
      </c>
      <c r="G82" s="11"/>
      <c r="H82" s="12">
        <f t="shared" si="17"/>
        <v>0</v>
      </c>
      <c r="I82" s="11"/>
      <c r="J82" s="12">
        <f t="shared" si="18"/>
        <v>0</v>
      </c>
      <c r="K82" s="11">
        <v>283000</v>
      </c>
      <c r="L82" s="12">
        <f t="shared" si="19"/>
        <v>6.6452531407039606E-2</v>
      </c>
      <c r="M82" s="11">
        <v>19500</v>
      </c>
      <c r="N82" s="12">
        <f t="shared" si="20"/>
        <v>4.5788846729232233E-3</v>
      </c>
      <c r="O82" s="11">
        <v>11000</v>
      </c>
      <c r="P82" s="12">
        <f t="shared" si="21"/>
        <v>2.5829605847259209E-3</v>
      </c>
      <c r="Q82" s="11">
        <v>24000</v>
      </c>
      <c r="R82" s="12">
        <f t="shared" si="22"/>
        <v>5.6355503666747362E-3</v>
      </c>
      <c r="S82" s="11">
        <v>5544</v>
      </c>
      <c r="T82" s="12">
        <f t="shared" si="23"/>
        <v>1.3018121347018641E-3</v>
      </c>
      <c r="U82" s="11">
        <v>4258679</v>
      </c>
    </row>
    <row r="83" spans="1:21" ht="15" hidden="1" customHeight="1">
      <c r="A83" s="13"/>
      <c r="B83" s="14"/>
      <c r="C83" s="13"/>
      <c r="D83" s="13"/>
      <c r="E83" s="11">
        <v>59000</v>
      </c>
      <c r="F83" s="12">
        <f t="shared" si="16"/>
        <v>1.3030579235749903E-2</v>
      </c>
      <c r="G83" s="11"/>
      <c r="H83" s="12">
        <f t="shared" si="17"/>
        <v>0</v>
      </c>
      <c r="I83" s="11"/>
      <c r="J83" s="12">
        <f t="shared" si="18"/>
        <v>0</v>
      </c>
      <c r="K83" s="11">
        <v>283000</v>
      </c>
      <c r="L83" s="12">
        <f t="shared" si="19"/>
        <v>6.2502608876563087E-2</v>
      </c>
      <c r="M83" s="11">
        <v>53000</v>
      </c>
      <c r="N83" s="12">
        <f t="shared" si="20"/>
        <v>1.1705435584656691E-2</v>
      </c>
      <c r="O83" s="11">
        <v>1000</v>
      </c>
      <c r="P83" s="12">
        <f t="shared" si="21"/>
        <v>2.2085727518220174E-4</v>
      </c>
      <c r="Q83" s="11">
        <v>54000</v>
      </c>
      <c r="R83" s="12">
        <f t="shared" si="22"/>
        <v>1.1926292859838893E-2</v>
      </c>
      <c r="S83" s="11">
        <v>8200</v>
      </c>
      <c r="T83" s="12">
        <f t="shared" si="23"/>
        <v>1.8110296564940542E-3</v>
      </c>
      <c r="U83" s="11">
        <v>4527811</v>
      </c>
    </row>
    <row r="84" spans="1:21" ht="15" hidden="1" customHeight="1">
      <c r="A84" s="13"/>
      <c r="B84" s="14"/>
      <c r="C84" s="13"/>
      <c r="D84" s="13"/>
      <c r="E84" s="11">
        <v>125000</v>
      </c>
      <c r="F84" s="12">
        <f t="shared" si="16"/>
        <v>2.3968537938360589E-2</v>
      </c>
      <c r="G84" s="11"/>
      <c r="H84" s="12">
        <f t="shared" si="17"/>
        <v>0</v>
      </c>
      <c r="I84" s="11"/>
      <c r="J84" s="12">
        <f t="shared" si="18"/>
        <v>0</v>
      </c>
      <c r="K84" s="11">
        <v>283000</v>
      </c>
      <c r="L84" s="12">
        <f t="shared" si="19"/>
        <v>5.4264769892448377E-2</v>
      </c>
      <c r="M84" s="11">
        <v>48000</v>
      </c>
      <c r="N84" s="12">
        <f t="shared" si="20"/>
        <v>9.2039185683304662E-3</v>
      </c>
      <c r="O84" s="11">
        <v>76000</v>
      </c>
      <c r="P84" s="12">
        <f t="shared" si="21"/>
        <v>1.4572871066523239E-2</v>
      </c>
      <c r="Q84" s="11">
        <v>40000</v>
      </c>
      <c r="R84" s="12">
        <f t="shared" si="22"/>
        <v>7.6699321402753885E-3</v>
      </c>
      <c r="S84" s="11">
        <v>20000</v>
      </c>
      <c r="T84" s="12">
        <f t="shared" si="23"/>
        <v>3.8349660701376942E-3</v>
      </c>
      <c r="U84" s="11">
        <v>5215170</v>
      </c>
    </row>
    <row r="85" spans="1:21" ht="15" hidden="1" customHeight="1">
      <c r="A85" s="13"/>
      <c r="B85" s="14"/>
      <c r="C85" s="13"/>
      <c r="D85" s="13"/>
      <c r="E85" s="11"/>
      <c r="F85" s="12"/>
      <c r="G85" s="11"/>
      <c r="H85" s="12"/>
      <c r="I85" s="11"/>
      <c r="J85" s="12"/>
      <c r="K85" s="11"/>
      <c r="L85" s="12"/>
      <c r="M85" s="11"/>
      <c r="N85" s="12"/>
      <c r="O85" s="11"/>
      <c r="P85" s="12"/>
      <c r="Q85" s="11"/>
      <c r="R85" s="12"/>
      <c r="S85" s="11"/>
      <c r="T85" s="12"/>
      <c r="U85" s="11"/>
    </row>
    <row r="86" spans="1:21" ht="30" hidden="1" customHeight="1">
      <c r="A86" s="54">
        <v>63293</v>
      </c>
      <c r="B86" s="55" t="s">
        <v>1156</v>
      </c>
      <c r="C86" s="54" t="s">
        <v>1141</v>
      </c>
      <c r="D86" s="54"/>
      <c r="E86" s="51"/>
      <c r="F86" s="52">
        <f>AVERAGE(F87:F89)</f>
        <v>1.8581621618050291E-2</v>
      </c>
      <c r="G86" s="53"/>
      <c r="H86" s="52">
        <f>AVERAGE(H87:H89)</f>
        <v>0</v>
      </c>
      <c r="I86" s="53"/>
      <c r="J86" s="52">
        <f>AVERAGE(J87:J89)</f>
        <v>0</v>
      </c>
      <c r="K86" s="53"/>
      <c r="L86" s="52">
        <f>AVERAGE(L87:L89)</f>
        <v>4.779016108666917E-2</v>
      </c>
      <c r="M86" s="53"/>
      <c r="N86" s="52">
        <f>AVERAGE(N87:N89)</f>
        <v>1.0918600443161638E-2</v>
      </c>
      <c r="O86" s="53"/>
      <c r="P86" s="52">
        <f>AVERAGE(P87:P89)</f>
        <v>2.1447312297950053E-2</v>
      </c>
      <c r="Q86" s="53"/>
      <c r="R86" s="52">
        <f>AVERAGE(R87:R89)</f>
        <v>1.53716092697614E-2</v>
      </c>
      <c r="S86" s="53"/>
      <c r="T86" s="52">
        <f>AVERAGE(T87:T89)</f>
        <v>1.5647262871491081E-3</v>
      </c>
      <c r="U86" s="51">
        <f>AVERAGE(U87:U89)</f>
        <v>4332176.6333333338</v>
      </c>
    </row>
    <row r="87" spans="1:21" ht="15" hidden="1" customHeight="1">
      <c r="A87" s="13"/>
      <c r="B87" s="14"/>
      <c r="C87" s="13"/>
      <c r="D87" s="13"/>
      <c r="E87" s="11">
        <v>83500</v>
      </c>
      <c r="F87" s="12">
        <f>E87/$U87</f>
        <v>1.9612707051759388E-2</v>
      </c>
      <c r="G87" s="11"/>
      <c r="H87" s="12">
        <f>G87/$U87</f>
        <v>0</v>
      </c>
      <c r="I87" s="11"/>
      <c r="J87" s="12">
        <f>I87/$U87</f>
        <v>0</v>
      </c>
      <c r="K87" s="11">
        <v>207000</v>
      </c>
      <c r="L87" s="12">
        <f>K87/$U87</f>
        <v>4.8620722870828664E-2</v>
      </c>
      <c r="M87" s="11">
        <v>32000</v>
      </c>
      <c r="N87" s="12">
        <f>M87/$U87</f>
        <v>7.5162470138479091E-3</v>
      </c>
      <c r="O87" s="11">
        <v>87700</v>
      </c>
      <c r="P87" s="12">
        <f>O87/$U87</f>
        <v>2.0599214472326925E-2</v>
      </c>
      <c r="Q87" s="11">
        <v>87300</v>
      </c>
      <c r="R87" s="12">
        <f>Q87/$U87</f>
        <v>2.0505261384653826E-2</v>
      </c>
      <c r="S87" s="11">
        <v>6300</v>
      </c>
      <c r="T87" s="12">
        <f>S87/$U87</f>
        <v>1.4797611308513072E-3</v>
      </c>
      <c r="U87" s="11">
        <v>4257443.9000000004</v>
      </c>
    </row>
    <row r="88" spans="1:21" ht="15" hidden="1" customHeight="1">
      <c r="A88" s="13"/>
      <c r="B88" s="14"/>
      <c r="C88" s="13"/>
      <c r="D88" s="13"/>
      <c r="E88" s="11">
        <v>68000</v>
      </c>
      <c r="F88" s="12">
        <f>E88/$U88</f>
        <v>1.5650478778065854E-2</v>
      </c>
      <c r="G88" s="11"/>
      <c r="H88" s="12">
        <f>G88/$U88</f>
        <v>0</v>
      </c>
      <c r="I88" s="11"/>
      <c r="J88" s="12">
        <f>I88/$U88</f>
        <v>0</v>
      </c>
      <c r="K88" s="11">
        <v>207000</v>
      </c>
      <c r="L88" s="12">
        <f>K88/$U88</f>
        <v>4.764189863322988E-2</v>
      </c>
      <c r="M88" s="11">
        <v>80000</v>
      </c>
      <c r="N88" s="12">
        <f>M88/$U88</f>
        <v>1.8412327974195123E-2</v>
      </c>
      <c r="O88" s="11">
        <v>107000</v>
      </c>
      <c r="P88" s="12">
        <f>O88/$U88</f>
        <v>2.4626488665485977E-2</v>
      </c>
      <c r="Q88" s="11">
        <v>47000</v>
      </c>
      <c r="R88" s="12">
        <f>Q88/$U88</f>
        <v>1.0817242684839634E-2</v>
      </c>
      <c r="S88" s="11">
        <v>11000</v>
      </c>
      <c r="T88" s="12">
        <f>S88/$U88</f>
        <v>2.5316950964518292E-3</v>
      </c>
      <c r="U88" s="11">
        <v>4344915</v>
      </c>
    </row>
    <row r="89" spans="1:21" ht="15" hidden="1" customHeight="1">
      <c r="A89" s="13"/>
      <c r="B89" s="14"/>
      <c r="C89" s="13"/>
      <c r="D89" s="13"/>
      <c r="E89" s="11">
        <v>90000</v>
      </c>
      <c r="F89" s="12">
        <f>E89/$U89</f>
        <v>2.0481679024325634E-2</v>
      </c>
      <c r="G89" s="11"/>
      <c r="H89" s="12">
        <f>G89/$U89</f>
        <v>0</v>
      </c>
      <c r="I89" s="11"/>
      <c r="J89" s="12">
        <f>I89/$U89</f>
        <v>0</v>
      </c>
      <c r="K89" s="11">
        <v>207000</v>
      </c>
      <c r="L89" s="12">
        <f>K89/$U89</f>
        <v>4.7107861755948964E-2</v>
      </c>
      <c r="M89" s="11">
        <v>30000</v>
      </c>
      <c r="N89" s="12">
        <f>M89/$U89</f>
        <v>6.8272263414418787E-3</v>
      </c>
      <c r="O89" s="11">
        <v>84000</v>
      </c>
      <c r="P89" s="12">
        <f>O89/$U89</f>
        <v>1.911623375603726E-2</v>
      </c>
      <c r="Q89" s="11">
        <v>65000</v>
      </c>
      <c r="R89" s="12">
        <f>Q89/$U89</f>
        <v>1.4792323739790737E-2</v>
      </c>
      <c r="S89" s="11">
        <v>3000</v>
      </c>
      <c r="T89" s="12">
        <f>S89/$U89</f>
        <v>6.8272263414418787E-4</v>
      </c>
      <c r="U89" s="11">
        <v>4394171</v>
      </c>
    </row>
    <row r="90" spans="1:21" ht="15" hidden="1" customHeight="1">
      <c r="A90" s="13"/>
      <c r="B90" s="14"/>
      <c r="C90" s="13"/>
      <c r="D90" s="13"/>
      <c r="E90" s="11"/>
      <c r="F90" s="12"/>
      <c r="G90" s="11"/>
      <c r="H90" s="12"/>
      <c r="I90" s="11"/>
      <c r="J90" s="12"/>
      <c r="K90" s="11"/>
      <c r="L90" s="12"/>
      <c r="M90" s="11"/>
      <c r="N90" s="12"/>
      <c r="O90" s="11"/>
      <c r="P90" s="12"/>
      <c r="Q90" s="11"/>
      <c r="R90" s="12"/>
      <c r="S90" s="11"/>
      <c r="T90" s="12"/>
      <c r="U90" s="11"/>
    </row>
    <row r="91" spans="1:21" ht="30" hidden="1" customHeight="1">
      <c r="A91" s="54">
        <v>68946</v>
      </c>
      <c r="B91" s="55" t="s">
        <v>1157</v>
      </c>
      <c r="C91" s="54" t="s">
        <v>1141</v>
      </c>
      <c r="D91" s="54"/>
      <c r="E91" s="51"/>
      <c r="F91" s="52">
        <f>AVERAGE(F92:F94)</f>
        <v>3.6683783395729231E-3</v>
      </c>
      <c r="G91" s="53"/>
      <c r="H91" s="52">
        <f>AVERAGE(H92:H94)</f>
        <v>1.6073110519514279E-3</v>
      </c>
      <c r="I91" s="53"/>
      <c r="J91" s="52">
        <f>AVERAGE(J92:J94)</f>
        <v>0.11160569164145843</v>
      </c>
      <c r="K91" s="53"/>
      <c r="L91" s="52">
        <f>AVERAGE(L92:L94)</f>
        <v>5.5802845820729217E-2</v>
      </c>
      <c r="M91" s="53"/>
      <c r="N91" s="52">
        <f>AVERAGE(N92:N94)</f>
        <v>1.1993715072204645E-3</v>
      </c>
      <c r="O91" s="53"/>
      <c r="P91" s="52">
        <f>AVERAGE(P92:P94)</f>
        <v>3.5877857264634216E-2</v>
      </c>
      <c r="Q91" s="53"/>
      <c r="R91" s="52">
        <f>AVERAGE(R92:R94)</f>
        <v>9.1777254695372447E-4</v>
      </c>
      <c r="S91" s="53"/>
      <c r="T91" s="52">
        <f>AVERAGE(T92:T94)</f>
        <v>5.4659610855362388E-4</v>
      </c>
      <c r="U91" s="51">
        <f>AVERAGE(U92:U94)</f>
        <v>4537117.333333333</v>
      </c>
    </row>
    <row r="92" spans="1:21" ht="15" hidden="1" customHeight="1">
      <c r="A92" s="13"/>
      <c r="B92" s="14"/>
      <c r="C92" s="13"/>
      <c r="D92" s="13"/>
      <c r="E92" s="11">
        <v>30000</v>
      </c>
      <c r="F92" s="12">
        <f>E92/$U92</f>
        <v>8.1996113384225581E-3</v>
      </c>
      <c r="G92" s="11">
        <v>4000</v>
      </c>
      <c r="H92" s="12">
        <f>G92/$U92</f>
        <v>1.0932815117896744E-3</v>
      </c>
      <c r="I92" s="11">
        <v>490000</v>
      </c>
      <c r="J92" s="12">
        <f>I92/$U92</f>
        <v>0.13392698519423513</v>
      </c>
      <c r="K92" s="11">
        <v>245000</v>
      </c>
      <c r="L92" s="12">
        <f>K92/$U92</f>
        <v>6.6963492597117563E-2</v>
      </c>
      <c r="M92" s="11">
        <v>5000</v>
      </c>
      <c r="N92" s="12">
        <f>M92/$U92</f>
        <v>1.3666018897370931E-3</v>
      </c>
      <c r="O92" s="11">
        <v>86000</v>
      </c>
      <c r="P92" s="12">
        <f>O92/$U92</f>
        <v>2.3505552503478001E-2</v>
      </c>
      <c r="Q92" s="11">
        <v>4000</v>
      </c>
      <c r="R92" s="12">
        <f>Q92/$U92</f>
        <v>1.0932815117896744E-3</v>
      </c>
      <c r="S92" s="11">
        <v>5000</v>
      </c>
      <c r="T92" s="12">
        <f>S92/$U92</f>
        <v>1.3666018897370931E-3</v>
      </c>
      <c r="U92" s="11">
        <v>3658710</v>
      </c>
    </row>
    <row r="93" spans="1:21" ht="15" hidden="1" customHeight="1">
      <c r="A93" s="13"/>
      <c r="B93" s="14"/>
      <c r="C93" s="13"/>
      <c r="D93" s="13"/>
      <c r="E93" s="11">
        <v>5000</v>
      </c>
      <c r="F93" s="12">
        <f>E93/$U93</f>
        <v>1.1688065176391604E-3</v>
      </c>
      <c r="G93" s="11">
        <v>6000</v>
      </c>
      <c r="H93" s="12">
        <f>G93/$U93</f>
        <v>1.4025678211669924E-3</v>
      </c>
      <c r="I93" s="11">
        <v>490000</v>
      </c>
      <c r="J93" s="12">
        <f>I93/$U93</f>
        <v>0.11454303872863772</v>
      </c>
      <c r="K93" s="11">
        <v>245000</v>
      </c>
      <c r="L93" s="12">
        <f>K93/$U93</f>
        <v>5.727151936431886E-2</v>
      </c>
      <c r="M93" s="11">
        <v>5400</v>
      </c>
      <c r="N93" s="12">
        <f>M93/$U93</f>
        <v>1.2623110390502933E-3</v>
      </c>
      <c r="O93" s="11">
        <v>130300</v>
      </c>
      <c r="P93" s="12">
        <f>O93/$U93</f>
        <v>3.0459097849676521E-2</v>
      </c>
      <c r="Q93" s="11">
        <v>5400</v>
      </c>
      <c r="R93" s="12">
        <f>Q93/$U93</f>
        <v>1.2623110390502933E-3</v>
      </c>
      <c r="S93" s="11">
        <v>500</v>
      </c>
      <c r="T93" s="12">
        <f>S93/$U93</f>
        <v>1.1688065176391605E-4</v>
      </c>
      <c r="U93" s="11">
        <v>4277868</v>
      </c>
    </row>
    <row r="94" spans="1:21" ht="15" hidden="1" customHeight="1">
      <c r="A94" s="13"/>
      <c r="B94" s="14"/>
      <c r="C94" s="13"/>
      <c r="D94" s="13"/>
      <c r="E94" s="11">
        <v>9288</v>
      </c>
      <c r="F94" s="12">
        <f>E94/$U94</f>
        <v>1.6367171626570504E-3</v>
      </c>
      <c r="G94" s="11">
        <v>13200</v>
      </c>
      <c r="H94" s="12">
        <f>G94/$U94</f>
        <v>2.3260838228976169E-3</v>
      </c>
      <c r="I94" s="11">
        <v>490000</v>
      </c>
      <c r="J94" s="12">
        <f>I94/$U94</f>
        <v>8.6347051001502445E-2</v>
      </c>
      <c r="K94" s="11">
        <v>245000</v>
      </c>
      <c r="L94" s="12">
        <f>K94/$U94</f>
        <v>4.3173525500751223E-2</v>
      </c>
      <c r="M94" s="11">
        <v>5500</v>
      </c>
      <c r="N94" s="12">
        <f>M94/$U94</f>
        <v>9.6920159287400699E-4</v>
      </c>
      <c r="O94" s="11">
        <v>304559</v>
      </c>
      <c r="P94" s="12">
        <f>O94/$U94</f>
        <v>5.3668921440748127E-2</v>
      </c>
      <c r="Q94" s="11">
        <v>2257</v>
      </c>
      <c r="R94" s="12">
        <f>Q94/$U94</f>
        <v>3.9772509002120612E-4</v>
      </c>
      <c r="S94" s="11">
        <v>887</v>
      </c>
      <c r="T94" s="12">
        <f>S94/$U94</f>
        <v>1.5630578415986259E-4</v>
      </c>
      <c r="U94" s="11">
        <v>5674774</v>
      </c>
    </row>
    <row r="95" spans="1:21" ht="15" hidden="1" customHeight="1">
      <c r="A95" s="13"/>
      <c r="B95" s="14"/>
      <c r="C95" s="13"/>
      <c r="D95" s="13"/>
      <c r="E95" s="11"/>
      <c r="F95" s="12"/>
      <c r="G95" s="11"/>
      <c r="H95" s="12"/>
      <c r="I95" s="11"/>
      <c r="J95" s="12"/>
      <c r="K95" s="11"/>
      <c r="L95" s="12"/>
      <c r="M95" s="11"/>
      <c r="N95" s="12"/>
      <c r="O95" s="11"/>
      <c r="P95" s="12"/>
      <c r="Q95" s="11"/>
      <c r="R95" s="12"/>
      <c r="S95" s="11"/>
      <c r="T95" s="12"/>
      <c r="U95" s="11"/>
    </row>
    <row r="96" spans="1:21" ht="30" hidden="1" customHeight="1">
      <c r="A96" s="54">
        <v>49876</v>
      </c>
      <c r="B96" s="55" t="s">
        <v>1158</v>
      </c>
      <c r="C96" s="54" t="s">
        <v>1141</v>
      </c>
      <c r="D96" s="54"/>
      <c r="E96" s="51"/>
      <c r="F96" s="52">
        <f>AVERAGE(F97:F103)</f>
        <v>0</v>
      </c>
      <c r="G96" s="53"/>
      <c r="H96" s="52">
        <f>AVERAGE(H97:H103)</f>
        <v>7.6128854603863439E-4</v>
      </c>
      <c r="I96" s="53"/>
      <c r="J96" s="52">
        <f>AVERAGE(J97:J103)</f>
        <v>0</v>
      </c>
      <c r="K96" s="53"/>
      <c r="L96" s="52">
        <f>AVERAGE(L97:L103)</f>
        <v>3.3949354080101267E-2</v>
      </c>
      <c r="M96" s="53"/>
      <c r="N96" s="52">
        <f>AVERAGE(N97:N103)</f>
        <v>1.1860779878618598E-2</v>
      </c>
      <c r="O96" s="53"/>
      <c r="P96" s="52">
        <f>AVERAGE(P97:P103)</f>
        <v>2.1477499798032634E-2</v>
      </c>
      <c r="Q96" s="53"/>
      <c r="R96" s="52">
        <f>AVERAGE(R97:R103)</f>
        <v>9.3833340280306959E-3</v>
      </c>
      <c r="S96" s="53"/>
      <c r="T96" s="52">
        <f>AVERAGE(T97:T103)</f>
        <v>2.1020719751632063E-3</v>
      </c>
      <c r="U96" s="51">
        <f>AVERAGE(U97:U103)</f>
        <v>4885208.1785714282</v>
      </c>
    </row>
    <row r="97" spans="1:21" ht="15" hidden="1" customHeight="1">
      <c r="A97" s="13"/>
      <c r="B97" s="14"/>
      <c r="C97" s="13"/>
      <c r="D97" s="13"/>
      <c r="E97" s="11"/>
      <c r="F97" s="12">
        <f t="shared" ref="F97:F103" si="24">E97/$U97</f>
        <v>0</v>
      </c>
      <c r="G97" s="11">
        <v>3700</v>
      </c>
      <c r="H97" s="12">
        <f t="shared" ref="H97:H103" si="25">G97/$U97</f>
        <v>8.4220455464223149E-4</v>
      </c>
      <c r="I97" s="11"/>
      <c r="J97" s="12">
        <f t="shared" ref="J97:J103" si="26">I97/$U97</f>
        <v>0</v>
      </c>
      <c r="K97" s="11">
        <v>165000</v>
      </c>
      <c r="L97" s="12">
        <f t="shared" ref="L97:L103" si="27">K97/$U97</f>
        <v>3.7557770679991408E-2</v>
      </c>
      <c r="M97" s="11">
        <v>60000</v>
      </c>
      <c r="N97" s="12">
        <f t="shared" ref="N97:N103" si="28">M97/$U97</f>
        <v>1.3657371156360511E-2</v>
      </c>
      <c r="O97" s="11">
        <v>120000</v>
      </c>
      <c r="P97" s="12">
        <f t="shared" ref="P97:P103" si="29">O97/$U97</f>
        <v>2.7314742312721022E-2</v>
      </c>
      <c r="Q97" s="11">
        <v>53000</v>
      </c>
      <c r="R97" s="12">
        <f t="shared" ref="R97:R103" si="30">Q97/$U97</f>
        <v>1.2064011188118451E-2</v>
      </c>
      <c r="S97" s="11">
        <v>3000</v>
      </c>
      <c r="T97" s="12">
        <f t="shared" ref="T97:T103" si="31">S97/$U97</f>
        <v>6.828685578180256E-4</v>
      </c>
      <c r="U97" s="11">
        <v>4393232</v>
      </c>
    </row>
    <row r="98" spans="1:21" ht="15" hidden="1" customHeight="1">
      <c r="A98" s="13"/>
      <c r="B98" s="14"/>
      <c r="C98" s="13"/>
      <c r="D98" s="13"/>
      <c r="E98" s="11"/>
      <c r="F98" s="12">
        <f t="shared" si="24"/>
        <v>0</v>
      </c>
      <c r="G98" s="11">
        <v>3700</v>
      </c>
      <c r="H98" s="12">
        <f t="shared" si="25"/>
        <v>8.4146114679373857E-4</v>
      </c>
      <c r="I98" s="11"/>
      <c r="J98" s="12">
        <f t="shared" si="26"/>
        <v>0</v>
      </c>
      <c r="K98" s="11">
        <v>165000</v>
      </c>
      <c r="L98" s="12">
        <f t="shared" si="27"/>
        <v>3.7524618708369421E-2</v>
      </c>
      <c r="M98" s="11">
        <v>48000</v>
      </c>
      <c r="N98" s="12">
        <f t="shared" si="28"/>
        <v>1.0916252715162014E-2</v>
      </c>
      <c r="O98" s="11">
        <v>27000</v>
      </c>
      <c r="P98" s="12">
        <f t="shared" si="29"/>
        <v>6.140392152278633E-3</v>
      </c>
      <c r="Q98" s="11">
        <v>29000</v>
      </c>
      <c r="R98" s="12">
        <f t="shared" si="30"/>
        <v>6.595236015410383E-3</v>
      </c>
      <c r="S98" s="11">
        <v>10000</v>
      </c>
      <c r="T98" s="12">
        <f t="shared" si="31"/>
        <v>2.2742193156587527E-3</v>
      </c>
      <c r="U98" s="11">
        <v>4397113.3</v>
      </c>
    </row>
    <row r="99" spans="1:21" ht="15" hidden="1" customHeight="1">
      <c r="A99" s="13"/>
      <c r="B99" s="14"/>
      <c r="C99" s="13"/>
      <c r="D99" s="13"/>
      <c r="E99" s="11"/>
      <c r="F99" s="12">
        <f t="shared" si="24"/>
        <v>0</v>
      </c>
      <c r="G99" s="11">
        <v>3700</v>
      </c>
      <c r="H99" s="12">
        <f t="shared" si="25"/>
        <v>7.599522811585185E-4</v>
      </c>
      <c r="I99" s="11"/>
      <c r="J99" s="12">
        <f t="shared" si="26"/>
        <v>0</v>
      </c>
      <c r="K99" s="11">
        <v>165000</v>
      </c>
      <c r="L99" s="12">
        <f t="shared" si="27"/>
        <v>3.3889763889501504E-2</v>
      </c>
      <c r="M99" s="11">
        <v>44800</v>
      </c>
      <c r="N99" s="12">
        <f t="shared" si="28"/>
        <v>9.20158437727071E-3</v>
      </c>
      <c r="O99" s="11">
        <v>152988</v>
      </c>
      <c r="P99" s="12">
        <f t="shared" si="29"/>
        <v>3.1422589078345789E-2</v>
      </c>
      <c r="Q99" s="11">
        <v>78120</v>
      </c>
      <c r="R99" s="12">
        <f t="shared" si="30"/>
        <v>1.6045262757865802E-2</v>
      </c>
      <c r="S99" s="11">
        <v>9150</v>
      </c>
      <c r="T99" s="12">
        <f t="shared" si="31"/>
        <v>1.8793414520541741E-3</v>
      </c>
      <c r="U99" s="11">
        <v>4868726.75</v>
      </c>
    </row>
    <row r="100" spans="1:21" ht="15" hidden="1" customHeight="1">
      <c r="A100" s="13"/>
      <c r="B100" s="14"/>
      <c r="C100" s="13"/>
      <c r="D100" s="13"/>
      <c r="E100" s="11"/>
      <c r="F100" s="12">
        <f t="shared" si="24"/>
        <v>0</v>
      </c>
      <c r="G100" s="11">
        <v>3700</v>
      </c>
      <c r="H100" s="12">
        <f t="shared" si="25"/>
        <v>7.4224008056313952E-4</v>
      </c>
      <c r="I100" s="11"/>
      <c r="J100" s="12">
        <f t="shared" si="26"/>
        <v>0</v>
      </c>
      <c r="K100" s="11">
        <v>165000</v>
      </c>
      <c r="L100" s="12">
        <f t="shared" si="27"/>
        <v>3.3099895484572442E-2</v>
      </c>
      <c r="M100" s="11">
        <v>73000</v>
      </c>
      <c r="N100" s="12">
        <f t="shared" si="28"/>
        <v>1.4644196184083564E-2</v>
      </c>
      <c r="O100" s="11">
        <v>150000</v>
      </c>
      <c r="P100" s="12">
        <f t="shared" si="29"/>
        <v>3.0090814076884034E-2</v>
      </c>
      <c r="Q100" s="11">
        <v>80000</v>
      </c>
      <c r="R100" s="12">
        <f t="shared" si="30"/>
        <v>1.6048434174338152E-2</v>
      </c>
      <c r="S100" s="11">
        <v>1700</v>
      </c>
      <c r="T100" s="12">
        <f t="shared" si="31"/>
        <v>3.4102922620468575E-4</v>
      </c>
      <c r="U100" s="11">
        <v>4984910</v>
      </c>
    </row>
    <row r="101" spans="1:21" ht="15" hidden="1" customHeight="1">
      <c r="A101" s="13"/>
      <c r="B101" s="14"/>
      <c r="C101" s="13"/>
      <c r="D101" s="13"/>
      <c r="E101" s="11"/>
      <c r="F101" s="12">
        <f t="shared" si="24"/>
        <v>0</v>
      </c>
      <c r="G101" s="11">
        <v>3700</v>
      </c>
      <c r="H101" s="12">
        <f t="shared" si="25"/>
        <v>7.4014914005172039E-4</v>
      </c>
      <c r="I101" s="11"/>
      <c r="J101" s="12">
        <f t="shared" si="26"/>
        <v>0</v>
      </c>
      <c r="K101" s="11">
        <v>165000</v>
      </c>
      <c r="L101" s="12">
        <f t="shared" si="27"/>
        <v>3.3006650840144286E-2</v>
      </c>
      <c r="M101" s="11">
        <v>55000</v>
      </c>
      <c r="N101" s="12">
        <f t="shared" si="28"/>
        <v>1.1002216946714763E-2</v>
      </c>
      <c r="O101" s="11">
        <v>110000</v>
      </c>
      <c r="P101" s="12">
        <f t="shared" si="29"/>
        <v>2.2004433893429525E-2</v>
      </c>
      <c r="Q101" s="11">
        <v>35000</v>
      </c>
      <c r="R101" s="12">
        <f t="shared" si="30"/>
        <v>7.0014107842730306E-3</v>
      </c>
      <c r="S101" s="11">
        <v>15000</v>
      </c>
      <c r="T101" s="12">
        <f t="shared" si="31"/>
        <v>3.0006046218312992E-3</v>
      </c>
      <c r="U101" s="11">
        <v>4998992.5</v>
      </c>
    </row>
    <row r="102" spans="1:21" ht="15" hidden="1" customHeight="1">
      <c r="A102" s="13"/>
      <c r="B102" s="14"/>
      <c r="C102" s="13"/>
      <c r="D102" s="13"/>
      <c r="E102" s="11"/>
      <c r="F102" s="12">
        <f t="shared" si="24"/>
        <v>0</v>
      </c>
      <c r="G102" s="11">
        <v>3700</v>
      </c>
      <c r="H102" s="12">
        <f t="shared" si="25"/>
        <v>7.1639465290775875E-4</v>
      </c>
      <c r="I102" s="11"/>
      <c r="J102" s="12">
        <f t="shared" si="26"/>
        <v>0</v>
      </c>
      <c r="K102" s="11">
        <v>165000</v>
      </c>
      <c r="L102" s="12">
        <f t="shared" si="27"/>
        <v>3.194732911615681E-2</v>
      </c>
      <c r="M102" s="11">
        <v>69194</v>
      </c>
      <c r="N102" s="12">
        <f t="shared" si="28"/>
        <v>1.3397354490080934E-2</v>
      </c>
      <c r="O102" s="11">
        <v>110047</v>
      </c>
      <c r="P102" s="12">
        <f t="shared" si="29"/>
        <v>2.13073195590649E-2</v>
      </c>
      <c r="Q102" s="11">
        <v>29450</v>
      </c>
      <c r="R102" s="12">
        <f t="shared" si="30"/>
        <v>5.7021141967928367E-3</v>
      </c>
      <c r="S102" s="11">
        <v>31363</v>
      </c>
      <c r="T102" s="12">
        <f t="shared" si="31"/>
        <v>6.0725095943637945E-3</v>
      </c>
      <c r="U102" s="11">
        <v>5164751</v>
      </c>
    </row>
    <row r="103" spans="1:21" ht="15" hidden="1" customHeight="1">
      <c r="A103" s="13"/>
      <c r="B103" s="14"/>
      <c r="C103" s="13"/>
      <c r="D103" s="13"/>
      <c r="E103" s="11"/>
      <c r="F103" s="12">
        <f t="shared" si="24"/>
        <v>0</v>
      </c>
      <c r="G103" s="11">
        <v>3700</v>
      </c>
      <c r="H103" s="12">
        <f t="shared" si="25"/>
        <v>6.8661796615333435E-4</v>
      </c>
      <c r="I103" s="11"/>
      <c r="J103" s="12">
        <f t="shared" si="26"/>
        <v>0</v>
      </c>
      <c r="K103" s="11">
        <v>165000</v>
      </c>
      <c r="L103" s="12">
        <f t="shared" si="27"/>
        <v>3.0619449841973019E-2</v>
      </c>
      <c r="M103" s="11">
        <v>55000</v>
      </c>
      <c r="N103" s="12">
        <f t="shared" si="28"/>
        <v>1.0206483280657673E-2</v>
      </c>
      <c r="O103" s="11">
        <v>65000</v>
      </c>
      <c r="P103" s="12">
        <f t="shared" si="29"/>
        <v>1.2062207513504522E-2</v>
      </c>
      <c r="Q103" s="11">
        <v>12000</v>
      </c>
      <c r="R103" s="12">
        <f t="shared" si="30"/>
        <v>2.2268690794162195E-3</v>
      </c>
      <c r="S103" s="11">
        <v>2500</v>
      </c>
      <c r="T103" s="12">
        <f t="shared" si="31"/>
        <v>4.6393105821171241E-4</v>
      </c>
      <c r="U103" s="11">
        <v>5388731.7000000002</v>
      </c>
    </row>
    <row r="104" spans="1:21" ht="15" hidden="1" customHeight="1">
      <c r="A104" s="13"/>
      <c r="B104" s="14"/>
      <c r="C104" s="13"/>
      <c r="D104" s="13"/>
      <c r="E104" s="11"/>
      <c r="F104" s="12"/>
      <c r="G104" s="11"/>
      <c r="H104" s="12"/>
      <c r="I104" s="11"/>
      <c r="J104" s="12"/>
      <c r="K104" s="11"/>
      <c r="L104" s="12"/>
      <c r="M104" s="11"/>
      <c r="N104" s="12"/>
      <c r="O104" s="11"/>
      <c r="P104" s="12"/>
      <c r="Q104" s="11"/>
      <c r="R104" s="12"/>
      <c r="S104" s="11"/>
      <c r="T104" s="12"/>
      <c r="U104" s="11"/>
    </row>
    <row r="105" spans="1:21" ht="30" hidden="1" customHeight="1">
      <c r="A105" s="54">
        <v>63293</v>
      </c>
      <c r="B105" s="55" t="s">
        <v>1159</v>
      </c>
      <c r="C105" s="54" t="s">
        <v>1141</v>
      </c>
      <c r="D105" s="54"/>
      <c r="E105" s="51"/>
      <c r="F105" s="52">
        <f>AVERAGE(F106:F115)</f>
        <v>1.7040493043477978E-2</v>
      </c>
      <c r="G105" s="53"/>
      <c r="H105" s="52">
        <f>AVERAGE(H106:H115)</f>
        <v>0</v>
      </c>
      <c r="I105" s="53"/>
      <c r="J105" s="52">
        <f>AVERAGE(J106:J115)</f>
        <v>0</v>
      </c>
      <c r="K105" s="53"/>
      <c r="L105" s="52">
        <f>AVERAGE(L106:L115)</f>
        <v>4.2534414913038179E-2</v>
      </c>
      <c r="M105" s="53"/>
      <c r="N105" s="52">
        <f>AVERAGE(N106:N115)</f>
        <v>6.7863472952604835E-3</v>
      </c>
      <c r="O105" s="53"/>
      <c r="P105" s="52">
        <f>AVERAGE(P106:P115)</f>
        <v>2.3151635116204741E-2</v>
      </c>
      <c r="Q105" s="53"/>
      <c r="R105" s="52">
        <f>AVERAGE(R106:R115)</f>
        <v>8.9481146371401185E-3</v>
      </c>
      <c r="S105" s="53"/>
      <c r="T105" s="52">
        <f>AVERAGE(T106:T115)</f>
        <v>1.9237718693228534E-3</v>
      </c>
      <c r="U105" s="51">
        <f>AVERAGE(U106:U115)</f>
        <v>4931906.1579999989</v>
      </c>
    </row>
    <row r="106" spans="1:21" ht="15" hidden="1" customHeight="1">
      <c r="A106" s="13"/>
      <c r="B106" s="14"/>
      <c r="C106" s="13"/>
      <c r="D106" s="13"/>
      <c r="E106" s="11">
        <v>83500</v>
      </c>
      <c r="F106" s="12">
        <f t="shared" ref="F106:F115" si="32">E106/$U106</f>
        <v>1.9612707051759388E-2</v>
      </c>
      <c r="G106" s="11"/>
      <c r="H106" s="12">
        <f t="shared" ref="H106:H115" si="33">G106/$U106</f>
        <v>0</v>
      </c>
      <c r="I106" s="11"/>
      <c r="J106" s="12">
        <f t="shared" ref="J106:J115" si="34">I106/$U106</f>
        <v>0</v>
      </c>
      <c r="K106" s="11">
        <v>207000</v>
      </c>
      <c r="L106" s="12">
        <f t="shared" ref="L106:L115" si="35">K106/$U106</f>
        <v>4.8620722870828664E-2</v>
      </c>
      <c r="M106" s="11">
        <v>32000</v>
      </c>
      <c r="N106" s="12">
        <f t="shared" ref="N106:N115" si="36">M106/$U106</f>
        <v>7.5162470138479091E-3</v>
      </c>
      <c r="O106" s="11">
        <v>87700</v>
      </c>
      <c r="P106" s="12">
        <f t="shared" ref="P106:P115" si="37">O106/$U106</f>
        <v>2.0599214472326925E-2</v>
      </c>
      <c r="Q106" s="11">
        <v>87300</v>
      </c>
      <c r="R106" s="12">
        <f t="shared" ref="R106:R115" si="38">Q106/$U106</f>
        <v>2.0505261384653826E-2</v>
      </c>
      <c r="S106" s="11">
        <v>6300</v>
      </c>
      <c r="T106" s="12">
        <f t="shared" ref="T106:T115" si="39">S106/$U106</f>
        <v>1.4797611308513072E-3</v>
      </c>
      <c r="U106" s="11">
        <v>4257443.9000000004</v>
      </c>
    </row>
    <row r="107" spans="1:21" ht="15" hidden="1" customHeight="1">
      <c r="A107" s="13"/>
      <c r="B107" s="14"/>
      <c r="C107" s="13"/>
      <c r="D107" s="13"/>
      <c r="E107" s="11">
        <v>68000</v>
      </c>
      <c r="F107" s="12">
        <f t="shared" si="32"/>
        <v>1.5650478778065854E-2</v>
      </c>
      <c r="G107" s="11"/>
      <c r="H107" s="12">
        <f t="shared" si="33"/>
        <v>0</v>
      </c>
      <c r="I107" s="11"/>
      <c r="J107" s="12">
        <f t="shared" si="34"/>
        <v>0</v>
      </c>
      <c r="K107" s="11">
        <v>207000</v>
      </c>
      <c r="L107" s="12">
        <f t="shared" si="35"/>
        <v>4.764189863322988E-2</v>
      </c>
      <c r="M107" s="11">
        <v>80000</v>
      </c>
      <c r="N107" s="12">
        <f t="shared" si="36"/>
        <v>1.8412327974195123E-2</v>
      </c>
      <c r="O107" s="11">
        <v>107000</v>
      </c>
      <c r="P107" s="12">
        <f t="shared" si="37"/>
        <v>2.4626488665485977E-2</v>
      </c>
      <c r="Q107" s="11">
        <v>47000</v>
      </c>
      <c r="R107" s="12">
        <f t="shared" si="38"/>
        <v>1.0817242684839634E-2</v>
      </c>
      <c r="S107" s="11">
        <v>11000</v>
      </c>
      <c r="T107" s="12">
        <f t="shared" si="39"/>
        <v>2.5316950964518292E-3</v>
      </c>
      <c r="U107" s="11">
        <v>4344915</v>
      </c>
    </row>
    <row r="108" spans="1:21" ht="15" hidden="1" customHeight="1">
      <c r="A108" s="13"/>
      <c r="B108" s="14"/>
      <c r="C108" s="13"/>
      <c r="D108" s="13"/>
      <c r="E108" s="11">
        <v>90000</v>
      </c>
      <c r="F108" s="12">
        <f t="shared" si="32"/>
        <v>2.0481679024325634E-2</v>
      </c>
      <c r="G108" s="11"/>
      <c r="H108" s="12">
        <f t="shared" si="33"/>
        <v>0</v>
      </c>
      <c r="I108" s="11"/>
      <c r="J108" s="12">
        <f t="shared" si="34"/>
        <v>0</v>
      </c>
      <c r="K108" s="11">
        <v>207000</v>
      </c>
      <c r="L108" s="12">
        <f t="shared" si="35"/>
        <v>4.7107861755948964E-2</v>
      </c>
      <c r="M108" s="11">
        <v>30000</v>
      </c>
      <c r="N108" s="12">
        <f t="shared" si="36"/>
        <v>6.8272263414418787E-3</v>
      </c>
      <c r="O108" s="11">
        <v>84000</v>
      </c>
      <c r="P108" s="12">
        <f t="shared" si="37"/>
        <v>1.911623375603726E-2</v>
      </c>
      <c r="Q108" s="11">
        <v>65000</v>
      </c>
      <c r="R108" s="12">
        <f t="shared" si="38"/>
        <v>1.4792323739790737E-2</v>
      </c>
      <c r="S108" s="11">
        <v>3000</v>
      </c>
      <c r="T108" s="12">
        <f t="shared" si="39"/>
        <v>6.8272263414418787E-4</v>
      </c>
      <c r="U108" s="11">
        <v>4394171</v>
      </c>
    </row>
    <row r="109" spans="1:21" ht="15" hidden="1" customHeight="1">
      <c r="A109" s="13"/>
      <c r="B109" s="14"/>
      <c r="C109" s="13"/>
      <c r="D109" s="13"/>
      <c r="E109" s="11">
        <v>110000</v>
      </c>
      <c r="F109" s="12">
        <f t="shared" si="32"/>
        <v>2.4258906933349977E-2</v>
      </c>
      <c r="G109" s="11"/>
      <c r="H109" s="12">
        <f t="shared" si="33"/>
        <v>0</v>
      </c>
      <c r="I109" s="11"/>
      <c r="J109" s="12">
        <f t="shared" si="34"/>
        <v>0</v>
      </c>
      <c r="K109" s="11">
        <v>207000</v>
      </c>
      <c r="L109" s="12">
        <f t="shared" si="35"/>
        <v>4.5650852138213134E-2</v>
      </c>
      <c r="M109" s="11">
        <v>30000</v>
      </c>
      <c r="N109" s="12">
        <f t="shared" si="36"/>
        <v>6.6160655272772661E-3</v>
      </c>
      <c r="O109" s="11">
        <v>200000</v>
      </c>
      <c r="P109" s="12">
        <f t="shared" si="37"/>
        <v>4.4107103515181774E-2</v>
      </c>
      <c r="Q109" s="11">
        <v>50000</v>
      </c>
      <c r="R109" s="12">
        <f t="shared" si="38"/>
        <v>1.1026775878795443E-2</v>
      </c>
      <c r="S109" s="11">
        <v>7000</v>
      </c>
      <c r="T109" s="12">
        <f t="shared" si="39"/>
        <v>1.5437486230313621E-3</v>
      </c>
      <c r="U109" s="11">
        <v>4534417</v>
      </c>
    </row>
    <row r="110" spans="1:21" ht="15" hidden="1" customHeight="1">
      <c r="A110" s="13"/>
      <c r="B110" s="14"/>
      <c r="C110" s="13"/>
      <c r="D110" s="13"/>
      <c r="E110" s="11">
        <v>128790</v>
      </c>
      <c r="F110" s="12">
        <f t="shared" si="32"/>
        <v>2.7742492628174128E-2</v>
      </c>
      <c r="G110" s="11"/>
      <c r="H110" s="12">
        <f t="shared" si="33"/>
        <v>0</v>
      </c>
      <c r="I110" s="11"/>
      <c r="J110" s="12">
        <f t="shared" si="34"/>
        <v>0</v>
      </c>
      <c r="K110" s="11">
        <v>207000</v>
      </c>
      <c r="L110" s="12">
        <f t="shared" si="35"/>
        <v>4.4589610793012227E-2</v>
      </c>
      <c r="M110" s="11">
        <v>35044</v>
      </c>
      <c r="N110" s="12">
        <f t="shared" si="36"/>
        <v>7.5487841576343979E-3</v>
      </c>
      <c r="O110" s="11">
        <v>69599</v>
      </c>
      <c r="P110" s="12">
        <f t="shared" si="37"/>
        <v>1.4992233437598347E-2</v>
      </c>
      <c r="Q110" s="11">
        <v>19783</v>
      </c>
      <c r="R110" s="12">
        <f t="shared" si="38"/>
        <v>4.2614312575756565E-3</v>
      </c>
      <c r="S110" s="11">
        <v>18596</v>
      </c>
      <c r="T110" s="12">
        <f t="shared" si="39"/>
        <v>4.005741073946161E-3</v>
      </c>
      <c r="U110" s="11">
        <v>4642337</v>
      </c>
    </row>
    <row r="111" spans="1:21" ht="15" hidden="1" customHeight="1">
      <c r="A111" s="13"/>
      <c r="B111" s="14"/>
      <c r="C111" s="13"/>
      <c r="D111" s="13"/>
      <c r="E111" s="11">
        <v>46076.33</v>
      </c>
      <c r="F111" s="12">
        <f t="shared" si="32"/>
        <v>9.6480848562040585E-3</v>
      </c>
      <c r="G111" s="11"/>
      <c r="H111" s="12">
        <f t="shared" si="33"/>
        <v>0</v>
      </c>
      <c r="I111" s="11"/>
      <c r="J111" s="12">
        <f t="shared" si="34"/>
        <v>0</v>
      </c>
      <c r="K111" s="11">
        <v>207000</v>
      </c>
      <c r="L111" s="12">
        <f t="shared" si="35"/>
        <v>4.334445832023167E-2</v>
      </c>
      <c r="M111" s="11">
        <v>19285.71</v>
      </c>
      <c r="N111" s="12">
        <f t="shared" si="36"/>
        <v>4.0383026728071257E-3</v>
      </c>
      <c r="O111" s="11">
        <v>99183.67</v>
      </c>
      <c r="P111" s="12">
        <f t="shared" si="37"/>
        <v>2.076841763460199E-2</v>
      </c>
      <c r="Q111" s="11">
        <v>50700.77</v>
      </c>
      <c r="R111" s="12">
        <f t="shared" si="38"/>
        <v>1.061641261868914E-2</v>
      </c>
      <c r="S111" s="11">
        <v>5510.2</v>
      </c>
      <c r="T111" s="12">
        <f t="shared" si="39"/>
        <v>1.1538001653919833E-3</v>
      </c>
      <c r="U111" s="11">
        <v>4775697.01</v>
      </c>
    </row>
    <row r="112" spans="1:21" ht="15" hidden="1" customHeight="1">
      <c r="A112" s="13"/>
      <c r="B112" s="14"/>
      <c r="C112" s="13"/>
      <c r="D112" s="13"/>
      <c r="E112" s="11">
        <v>90700</v>
      </c>
      <c r="F112" s="12">
        <f t="shared" si="32"/>
        <v>1.7328014838924793E-2</v>
      </c>
      <c r="G112" s="11"/>
      <c r="H112" s="12">
        <f t="shared" si="33"/>
        <v>0</v>
      </c>
      <c r="I112" s="11"/>
      <c r="J112" s="12">
        <f t="shared" si="34"/>
        <v>0</v>
      </c>
      <c r="K112" s="11">
        <v>207000</v>
      </c>
      <c r="L112" s="12">
        <f t="shared" si="35"/>
        <v>3.954684753756816E-2</v>
      </c>
      <c r="M112" s="11">
        <v>27600</v>
      </c>
      <c r="N112" s="12">
        <f t="shared" si="36"/>
        <v>5.2729130050090875E-3</v>
      </c>
      <c r="O112" s="11">
        <v>119000</v>
      </c>
      <c r="P112" s="12">
        <f t="shared" si="37"/>
        <v>2.2734661144785562E-2</v>
      </c>
      <c r="Q112" s="11">
        <v>23400</v>
      </c>
      <c r="R112" s="12">
        <f t="shared" si="38"/>
        <v>4.4705131998990094E-3</v>
      </c>
      <c r="S112" s="11">
        <v>7130</v>
      </c>
      <c r="T112" s="12">
        <f t="shared" si="39"/>
        <v>1.362169192960681E-3</v>
      </c>
      <c r="U112" s="11">
        <v>5234298.38</v>
      </c>
    </row>
    <row r="113" spans="1:21" ht="15" hidden="1" customHeight="1">
      <c r="A113" s="13"/>
      <c r="B113" s="14"/>
      <c r="C113" s="13"/>
      <c r="D113" s="13"/>
      <c r="E113" s="11">
        <v>105000</v>
      </c>
      <c r="F113" s="12">
        <f t="shared" si="32"/>
        <v>1.8960848015801429E-2</v>
      </c>
      <c r="G113" s="11"/>
      <c r="H113" s="12">
        <f t="shared" si="33"/>
        <v>0</v>
      </c>
      <c r="I113" s="11"/>
      <c r="J113" s="12">
        <f t="shared" si="34"/>
        <v>0</v>
      </c>
      <c r="K113" s="11">
        <v>207000</v>
      </c>
      <c r="L113" s="12">
        <f t="shared" si="35"/>
        <v>3.7379957516865674E-2</v>
      </c>
      <c r="M113" s="11">
        <v>24000</v>
      </c>
      <c r="N113" s="12">
        <f t="shared" si="36"/>
        <v>4.3339081178974696E-3</v>
      </c>
      <c r="O113" s="11">
        <v>122000</v>
      </c>
      <c r="P113" s="12">
        <f t="shared" si="37"/>
        <v>2.2030699599312135E-2</v>
      </c>
      <c r="Q113" s="11">
        <v>8000</v>
      </c>
      <c r="R113" s="12">
        <f t="shared" si="38"/>
        <v>1.4446360392991564E-3</v>
      </c>
      <c r="S113" s="11">
        <v>20000</v>
      </c>
      <c r="T113" s="12">
        <f t="shared" si="39"/>
        <v>3.6115900982478912E-3</v>
      </c>
      <c r="U113" s="11">
        <v>5537727</v>
      </c>
    </row>
    <row r="114" spans="1:21" ht="15" hidden="1" customHeight="1">
      <c r="A114" s="13"/>
      <c r="B114" s="14"/>
      <c r="C114" s="13"/>
      <c r="D114" s="13"/>
      <c r="E114" s="11">
        <v>46969.13</v>
      </c>
      <c r="F114" s="12">
        <f t="shared" si="32"/>
        <v>8.362440563146542E-3</v>
      </c>
      <c r="G114" s="11"/>
      <c r="H114" s="12">
        <f t="shared" si="33"/>
        <v>0</v>
      </c>
      <c r="I114" s="11"/>
      <c r="J114" s="12">
        <f t="shared" si="34"/>
        <v>0</v>
      </c>
      <c r="K114" s="11">
        <v>207000</v>
      </c>
      <c r="L114" s="12">
        <f t="shared" si="35"/>
        <v>3.6854529700067563E-2</v>
      </c>
      <c r="M114" s="11">
        <v>18452.16</v>
      </c>
      <c r="N114" s="12">
        <f t="shared" si="36"/>
        <v>3.2852448248811531E-3</v>
      </c>
      <c r="O114" s="11">
        <v>67098.75</v>
      </c>
      <c r="P114" s="12">
        <f t="shared" si="37"/>
        <v>1.1946342389915017E-2</v>
      </c>
      <c r="Q114" s="11">
        <v>41377.56</v>
      </c>
      <c r="R114" s="12">
        <f t="shared" si="38"/>
        <v>7.3669106953445779E-3</v>
      </c>
      <c r="S114" s="11">
        <v>6709.88</v>
      </c>
      <c r="T114" s="12">
        <f t="shared" si="39"/>
        <v>1.1946351291975332E-3</v>
      </c>
      <c r="U114" s="11">
        <v>5616677.29</v>
      </c>
    </row>
    <row r="115" spans="1:21" ht="15" hidden="1" customHeight="1">
      <c r="A115" s="13"/>
      <c r="B115" s="14"/>
      <c r="C115" s="13"/>
      <c r="D115" s="13"/>
      <c r="E115" s="11">
        <v>50000</v>
      </c>
      <c r="F115" s="12">
        <f t="shared" si="32"/>
        <v>8.3592777450279855E-3</v>
      </c>
      <c r="G115" s="11"/>
      <c r="H115" s="12">
        <f t="shared" si="33"/>
        <v>0</v>
      </c>
      <c r="I115" s="11"/>
      <c r="J115" s="12">
        <f t="shared" si="34"/>
        <v>0</v>
      </c>
      <c r="K115" s="11">
        <v>207000</v>
      </c>
      <c r="L115" s="12">
        <f t="shared" si="35"/>
        <v>3.4607409864415857E-2</v>
      </c>
      <c r="M115" s="11">
        <v>24000</v>
      </c>
      <c r="N115" s="12">
        <f t="shared" si="36"/>
        <v>4.012453317613433E-3</v>
      </c>
      <c r="O115" s="11">
        <v>183000</v>
      </c>
      <c r="P115" s="12">
        <f t="shared" si="37"/>
        <v>3.0594956546802426E-2</v>
      </c>
      <c r="Q115" s="11">
        <v>25000</v>
      </c>
      <c r="R115" s="12">
        <f t="shared" si="38"/>
        <v>4.1796388725139928E-3</v>
      </c>
      <c r="S115" s="11">
        <v>10000</v>
      </c>
      <c r="T115" s="12">
        <f t="shared" si="39"/>
        <v>1.6718555490055971E-3</v>
      </c>
      <c r="U115" s="11">
        <v>5981378</v>
      </c>
    </row>
    <row r="116" spans="1:21" s="6" customFormat="1" ht="15" customHeight="1">
      <c r="A116" s="40"/>
      <c r="B116" s="50" t="s">
        <v>1160</v>
      </c>
      <c r="C116" s="40"/>
      <c r="D116" s="40"/>
      <c r="E116" s="38"/>
      <c r="F116" s="49">
        <f>ROUND(AVERAGE(F29,F56,F71,F78,F86,F91,F105),3)</f>
        <v>2.5000000000000001E-2</v>
      </c>
      <c r="G116" s="49"/>
      <c r="H116" s="49">
        <f>ROUND(AVERAGE(H29,H37,H44,H64,H91,H96),3)</f>
        <v>2E-3</v>
      </c>
      <c r="I116" s="49"/>
      <c r="J116" s="49">
        <v>0.1</v>
      </c>
      <c r="K116" s="49"/>
      <c r="L116" s="49">
        <f>ROUND(AVERAGE(L105,L96,L91,L86,L78,L76,L71,L64,L62,L56,L46,L44,L37,L29,L24,L19),3)</f>
        <v>5.8000000000000003E-2</v>
      </c>
      <c r="M116" s="49"/>
      <c r="N116" s="49">
        <f>ROUND(AVERAGE(N105,N96,N91,N86,N78,N76,N71,N64,N62,N56,N44,N37,N29,N19),3)</f>
        <v>1.2999999999999999E-2</v>
      </c>
      <c r="O116" s="49"/>
      <c r="P116" s="49">
        <f>ROUND(AVERAGE(P105,P96,P91,P86,P78,P76,P71,P64,P62,P56,P46,P44,P37,P29,P24,P19),3)</f>
        <v>3.4000000000000002E-2</v>
      </c>
      <c r="Q116" s="49"/>
      <c r="R116" s="49">
        <f>ROUND(AVERAGE(R105,R96,R91,R86,R78,R76,R71,R64,R62,R56,R46,R44,R37,R29,R19),3)</f>
        <v>1.0999999999999999E-2</v>
      </c>
      <c r="S116" s="49"/>
      <c r="T116" s="49">
        <f>ROUND(AVERAGE(T105,T96,T91,T86,T78,T76,T64,T62,T56,T44,T37,T29,T19),3)</f>
        <v>4.0000000000000001E-3</v>
      </c>
      <c r="U116" s="38"/>
    </row>
    <row r="117" spans="1:21" ht="15" hidden="1" customHeight="1">
      <c r="A117" s="36"/>
      <c r="B117" s="37"/>
      <c r="C117" s="36"/>
      <c r="D117" s="36"/>
      <c r="E117" s="34"/>
      <c r="F117" s="35"/>
      <c r="G117" s="34"/>
      <c r="H117" s="35"/>
      <c r="I117" s="34"/>
      <c r="J117" s="35"/>
      <c r="K117" s="34"/>
      <c r="L117" s="35"/>
      <c r="M117" s="34"/>
      <c r="N117" s="35"/>
      <c r="O117" s="34"/>
      <c r="P117" s="35"/>
      <c r="Q117" s="34"/>
      <c r="R117" s="35"/>
      <c r="S117" s="34"/>
      <c r="T117" s="35"/>
      <c r="U117" s="34"/>
    </row>
    <row r="118" spans="1:21" ht="30" hidden="1" customHeight="1">
      <c r="A118" s="45">
        <v>53544</v>
      </c>
      <c r="B118" s="46" t="s">
        <v>1161</v>
      </c>
      <c r="C118" s="45" t="s">
        <v>1141</v>
      </c>
      <c r="D118" s="45"/>
      <c r="E118" s="42"/>
      <c r="F118" s="43">
        <f>AVERAGE(F119:F120)</f>
        <v>0</v>
      </c>
      <c r="G118" s="44"/>
      <c r="H118" s="43">
        <f>AVERAGE(H119:H120)</f>
        <v>1.9957036406237226E-3</v>
      </c>
      <c r="I118" s="44"/>
      <c r="J118" s="43">
        <f>AVERAGE(J119:J120)</f>
        <v>0</v>
      </c>
      <c r="K118" s="44"/>
      <c r="L118" s="43">
        <f>AVERAGE(L119:L120)</f>
        <v>5.0534608876781711E-2</v>
      </c>
      <c r="M118" s="44"/>
      <c r="N118" s="43">
        <f>AVERAGE(N119:N120)</f>
        <v>1.3107876832747474E-3</v>
      </c>
      <c r="O118" s="44"/>
      <c r="P118" s="43">
        <f>AVERAGE(P119:P120)</f>
        <v>4.5367590665715052E-2</v>
      </c>
      <c r="Q118" s="44"/>
      <c r="R118" s="43">
        <f>AVERAGE(R119:R120)</f>
        <v>0</v>
      </c>
      <c r="S118" s="44"/>
      <c r="T118" s="43">
        <f>AVERAGE(T119:T120)</f>
        <v>0</v>
      </c>
      <c r="U118" s="42">
        <f>AVERAGE(U119:U120)</f>
        <v>5017255</v>
      </c>
    </row>
    <row r="119" spans="1:21" ht="15" hidden="1" customHeight="1">
      <c r="A119" s="13"/>
      <c r="B119" s="14"/>
      <c r="C119" s="13"/>
      <c r="D119" s="13"/>
      <c r="E119" s="11"/>
      <c r="F119" s="12">
        <f>E119/$U119</f>
        <v>0</v>
      </c>
      <c r="G119" s="11">
        <v>10000</v>
      </c>
      <c r="H119" s="12">
        <f>G119/$U119</f>
        <v>2.0674860527390882E-3</v>
      </c>
      <c r="I119" s="11"/>
      <c r="J119" s="12">
        <f>I119/$U119</f>
        <v>0</v>
      </c>
      <c r="K119" s="11">
        <v>253217</v>
      </c>
      <c r="L119" s="12">
        <f>K119/$U119</f>
        <v>5.235226158164337E-2</v>
      </c>
      <c r="M119" s="11">
        <v>10000</v>
      </c>
      <c r="N119" s="12">
        <f>M119/$U119</f>
        <v>2.0674860527390882E-3</v>
      </c>
      <c r="O119" s="11">
        <v>90000</v>
      </c>
      <c r="P119" s="12">
        <f>O119/$U119</f>
        <v>1.8607374474651793E-2</v>
      </c>
      <c r="Q119" s="11"/>
      <c r="R119" s="12">
        <f>Q119/$U119</f>
        <v>0</v>
      </c>
      <c r="S119" s="11"/>
      <c r="T119" s="12">
        <f>S119/$U119</f>
        <v>0</v>
      </c>
      <c r="U119" s="11">
        <v>4836792</v>
      </c>
    </row>
    <row r="120" spans="1:21" ht="15" hidden="1" customHeight="1">
      <c r="A120" s="13"/>
      <c r="B120" s="14"/>
      <c r="C120" s="13"/>
      <c r="D120" s="13"/>
      <c r="E120" s="11"/>
      <c r="F120" s="12">
        <f>E120/$U120</f>
        <v>0</v>
      </c>
      <c r="G120" s="11">
        <v>10000</v>
      </c>
      <c r="H120" s="12">
        <f>G120/$U120</f>
        <v>1.9239212285083569E-3</v>
      </c>
      <c r="I120" s="11"/>
      <c r="J120" s="12">
        <f>I120/$U120</f>
        <v>0</v>
      </c>
      <c r="K120" s="11">
        <v>253217</v>
      </c>
      <c r="L120" s="12">
        <f>K120/$U120</f>
        <v>4.871695617192006E-2</v>
      </c>
      <c r="M120" s="11">
        <v>2880</v>
      </c>
      <c r="N120" s="12">
        <f>M120/$U120</f>
        <v>5.5408931381040682E-4</v>
      </c>
      <c r="O120" s="11">
        <v>374900</v>
      </c>
      <c r="P120" s="12">
        <f>O120/$U120</f>
        <v>7.2127806856778304E-2</v>
      </c>
      <c r="Q120" s="11"/>
      <c r="R120" s="12">
        <f>Q120/$U120</f>
        <v>0</v>
      </c>
      <c r="S120" s="11"/>
      <c r="T120" s="12">
        <f>S120/$U120</f>
        <v>0</v>
      </c>
      <c r="U120" s="11">
        <v>5197718</v>
      </c>
    </row>
    <row r="121" spans="1:21" ht="15" hidden="1" customHeight="1">
      <c r="A121" s="13"/>
      <c r="B121" s="14"/>
      <c r="C121" s="13"/>
      <c r="D121" s="13"/>
      <c r="E121" s="11"/>
      <c r="F121" s="12"/>
      <c r="G121" s="11"/>
      <c r="H121" s="12"/>
      <c r="I121" s="11"/>
      <c r="J121" s="12"/>
      <c r="K121" s="11"/>
      <c r="L121" s="12"/>
      <c r="M121" s="11"/>
      <c r="N121" s="12"/>
      <c r="O121" s="11"/>
      <c r="P121" s="12"/>
      <c r="Q121" s="11"/>
      <c r="R121" s="12"/>
      <c r="S121" s="11"/>
      <c r="T121" s="12"/>
      <c r="U121" s="11"/>
    </row>
    <row r="122" spans="1:21" ht="30" hidden="1" customHeight="1">
      <c r="A122" s="45">
        <v>75681</v>
      </c>
      <c r="B122" s="46" t="s">
        <v>1162</v>
      </c>
      <c r="C122" s="45" t="s">
        <v>1141</v>
      </c>
      <c r="D122" s="45"/>
      <c r="E122" s="42"/>
      <c r="F122" s="43">
        <f>AVERAGE(F123:F125)</f>
        <v>2.1023137632628797E-2</v>
      </c>
      <c r="G122" s="43"/>
      <c r="H122" s="43">
        <f>AVERAGE(H123:H125)</f>
        <v>1.9549565636539971E-3</v>
      </c>
      <c r="I122" s="43"/>
      <c r="J122" s="43">
        <f>AVERAGE(J123:J125)</f>
        <v>8.6233134022777824E-2</v>
      </c>
      <c r="K122" s="43"/>
      <c r="L122" s="43">
        <f>AVERAGE(L123:L125)</f>
        <v>7.6242504331489852E-2</v>
      </c>
      <c r="M122" s="43"/>
      <c r="N122" s="43">
        <f>AVERAGE(N123:N125)</f>
        <v>1.2985309985265424E-2</v>
      </c>
      <c r="O122" s="43"/>
      <c r="P122" s="43">
        <f>AVERAGE(P123:P125)</f>
        <v>4.8803798173567454E-2</v>
      </c>
      <c r="Q122" s="43"/>
      <c r="R122" s="43">
        <f>AVERAGE(R123:R125)</f>
        <v>3.4098189987532709E-2</v>
      </c>
      <c r="S122" s="43"/>
      <c r="T122" s="43">
        <f>AVERAGE(T123:T125)</f>
        <v>2.1228443750242664E-3</v>
      </c>
      <c r="U122" s="42">
        <f>AVERAGE(U123:U125)</f>
        <v>5120371.1133333333</v>
      </c>
    </row>
    <row r="123" spans="1:21" ht="15" hidden="1" customHeight="1">
      <c r="A123" s="13"/>
      <c r="B123" s="14"/>
      <c r="C123" s="13"/>
      <c r="D123" s="13"/>
      <c r="E123" s="11">
        <v>100000</v>
      </c>
      <c r="F123" s="12">
        <f>E123/$U123</f>
        <v>0.02</v>
      </c>
      <c r="G123" s="11">
        <v>10000</v>
      </c>
      <c r="H123" s="12">
        <f>G123/$U123</f>
        <v>2E-3</v>
      </c>
      <c r="I123" s="11">
        <v>441100</v>
      </c>
      <c r="J123" s="12">
        <f>I123/$U123</f>
        <v>8.8220000000000007E-2</v>
      </c>
      <c r="K123" s="11">
        <v>211913.08</v>
      </c>
      <c r="L123" s="12">
        <f>K123/$U123</f>
        <v>4.2382615999999998E-2</v>
      </c>
      <c r="M123" s="11">
        <v>100000</v>
      </c>
      <c r="N123" s="12">
        <f>M123/$U123</f>
        <v>0.02</v>
      </c>
      <c r="O123" s="11">
        <v>364000</v>
      </c>
      <c r="P123" s="12">
        <f>O123/$U123</f>
        <v>7.2800000000000004E-2</v>
      </c>
      <c r="Q123" s="11">
        <v>47500</v>
      </c>
      <c r="R123" s="12">
        <f>Q123/$U123</f>
        <v>9.4999999999999998E-3</v>
      </c>
      <c r="S123" s="11">
        <v>14500</v>
      </c>
      <c r="T123" s="12">
        <f>S123/$U123</f>
        <v>2.8999999999999998E-3</v>
      </c>
      <c r="U123" s="11">
        <v>5000000</v>
      </c>
    </row>
    <row r="124" spans="1:21" ht="15" hidden="1" customHeight="1">
      <c r="A124" s="13"/>
      <c r="B124" s="14"/>
      <c r="C124" s="13"/>
      <c r="D124" s="13"/>
      <c r="E124" s="11">
        <v>51970.879999999997</v>
      </c>
      <c r="F124" s="12">
        <f>E124/$U124</f>
        <v>1.0377271590615232E-2</v>
      </c>
      <c r="G124" s="11">
        <v>10000</v>
      </c>
      <c r="H124" s="12">
        <f>G124/$U124</f>
        <v>1.996747330546497E-3</v>
      </c>
      <c r="I124" s="11">
        <v>441100</v>
      </c>
      <c r="J124" s="12">
        <f>I124/$U124</f>
        <v>8.8076524750405991E-2</v>
      </c>
      <c r="K124" s="11">
        <v>432982.41</v>
      </c>
      <c r="L124" s="12">
        <f>K124/$U124</f>
        <v>8.6455647134108887E-2</v>
      </c>
      <c r="M124" s="11">
        <v>32250</v>
      </c>
      <c r="N124" s="12">
        <f>M124/$U124</f>
        <v>6.4395101410124533E-3</v>
      </c>
      <c r="O124" s="11">
        <v>92659.62</v>
      </c>
      <c r="P124" s="12">
        <f>O124/$U124</f>
        <v>1.8501784888445279E-2</v>
      </c>
      <c r="Q124" s="11">
        <v>48394.33</v>
      </c>
      <c r="R124" s="12">
        <f>Q124/$U124</f>
        <v>9.6631249241086268E-3</v>
      </c>
      <c r="S124" s="11">
        <v>17183.8</v>
      </c>
      <c r="T124" s="12">
        <f>S124/$U124</f>
        <v>3.4311706778644897E-3</v>
      </c>
      <c r="U124" s="11">
        <v>5008144.92</v>
      </c>
    </row>
    <row r="125" spans="1:21" ht="15" hidden="1" customHeight="1">
      <c r="A125" s="13"/>
      <c r="B125" s="14"/>
      <c r="C125" s="13"/>
      <c r="D125" s="13"/>
      <c r="E125" s="11">
        <v>175000</v>
      </c>
      <c r="F125" s="12">
        <f>E125/$U125</f>
        <v>3.2692141307271154E-2</v>
      </c>
      <c r="G125" s="11">
        <v>10000</v>
      </c>
      <c r="H125" s="12">
        <f>G125/$U125</f>
        <v>1.8681223604154946E-3</v>
      </c>
      <c r="I125" s="11">
        <v>441100</v>
      </c>
      <c r="J125" s="12">
        <f>I125/$U125</f>
        <v>8.2402877317927462E-2</v>
      </c>
      <c r="K125" s="11">
        <v>534704</v>
      </c>
      <c r="L125" s="12">
        <f>K125/$U125</f>
        <v>9.9889249860360657E-2</v>
      </c>
      <c r="M125" s="11">
        <v>67000</v>
      </c>
      <c r="N125" s="12">
        <f>M125/$U125</f>
        <v>1.2516419814783812E-2</v>
      </c>
      <c r="O125" s="11">
        <v>295000</v>
      </c>
      <c r="P125" s="12">
        <f>O125/$U125</f>
        <v>5.5109609632257091E-2</v>
      </c>
      <c r="Q125" s="11">
        <v>445000</v>
      </c>
      <c r="R125" s="12">
        <f>Q125/$U125</f>
        <v>8.3131445038489502E-2</v>
      </c>
      <c r="S125" s="11">
        <v>200</v>
      </c>
      <c r="T125" s="12">
        <f>S125/$U125</f>
        <v>3.7362447208309893E-5</v>
      </c>
      <c r="U125" s="11">
        <v>5352968.42</v>
      </c>
    </row>
    <row r="126" spans="1:21" ht="15" hidden="1" customHeight="1">
      <c r="A126" s="13"/>
      <c r="B126" s="14"/>
      <c r="C126" s="13"/>
      <c r="D126" s="13"/>
      <c r="E126" s="11"/>
      <c r="F126" s="12"/>
      <c r="G126" s="11"/>
      <c r="H126" s="12"/>
      <c r="I126" s="11"/>
      <c r="J126" s="12"/>
      <c r="K126" s="11"/>
      <c r="L126" s="12"/>
      <c r="M126" s="11"/>
      <c r="N126" s="12"/>
      <c r="O126" s="11"/>
      <c r="P126" s="12"/>
      <c r="Q126" s="11"/>
      <c r="R126" s="12"/>
      <c r="S126" s="11"/>
      <c r="T126" s="12"/>
      <c r="U126" s="11"/>
    </row>
    <row r="127" spans="1:21" ht="30" hidden="1" customHeight="1">
      <c r="A127" s="45">
        <v>51111</v>
      </c>
      <c r="B127" s="46" t="s">
        <v>1163</v>
      </c>
      <c r="C127" s="45"/>
      <c r="D127" s="45" t="s">
        <v>1141</v>
      </c>
      <c r="E127" s="47"/>
      <c r="F127" s="43">
        <f>E127/$U127</f>
        <v>0</v>
      </c>
      <c r="G127" s="47"/>
      <c r="H127" s="43">
        <f>G127/$U127</f>
        <v>0</v>
      </c>
      <c r="I127" s="47">
        <f>203325.99</f>
        <v>203325.99</v>
      </c>
      <c r="J127" s="43">
        <f>I127/$U127</f>
        <v>3.3837255159590046E-2</v>
      </c>
      <c r="K127" s="47">
        <f>198800+20105.75</f>
        <v>218905.75</v>
      </c>
      <c r="L127" s="43">
        <f>K127/$U127</f>
        <v>3.6430019195536338E-2</v>
      </c>
      <c r="M127" s="47">
        <f>11600+4000</f>
        <v>15600</v>
      </c>
      <c r="N127" s="43">
        <f>M127/$U127</f>
        <v>2.5961323512532991E-3</v>
      </c>
      <c r="O127" s="47">
        <f>30800+7500</f>
        <v>38300</v>
      </c>
      <c r="P127" s="43">
        <f>O127/$U127</f>
        <v>6.3738377598077786E-3</v>
      </c>
      <c r="Q127" s="47">
        <f>151100</f>
        <v>151100</v>
      </c>
      <c r="R127" s="43">
        <f>Q127/$U127</f>
        <v>2.5145871684254709E-2</v>
      </c>
      <c r="S127" s="47">
        <f>12700</f>
        <v>12700</v>
      </c>
      <c r="T127" s="43">
        <f>S127/$U127</f>
        <v>2.1135180039049293E-3</v>
      </c>
      <c r="U127" s="42">
        <v>6008938.6399999997</v>
      </c>
    </row>
    <row r="128" spans="1:21" ht="15" hidden="1" customHeight="1">
      <c r="A128" s="13"/>
      <c r="B128" s="14"/>
      <c r="C128" s="13"/>
      <c r="D128" s="13"/>
      <c r="E128" s="11"/>
      <c r="F128" s="12"/>
      <c r="G128" s="11"/>
      <c r="H128" s="12"/>
      <c r="I128" s="11"/>
      <c r="J128" s="12"/>
      <c r="K128" s="11"/>
      <c r="L128" s="12"/>
      <c r="M128" s="11"/>
      <c r="N128" s="12"/>
      <c r="O128" s="11"/>
      <c r="P128" s="12"/>
      <c r="Q128" s="11"/>
      <c r="R128" s="12"/>
      <c r="S128" s="11"/>
      <c r="T128" s="12"/>
      <c r="U128" s="11"/>
    </row>
    <row r="129" spans="1:21" ht="30" hidden="1" customHeight="1">
      <c r="A129" s="45">
        <v>72685</v>
      </c>
      <c r="B129" s="46" t="s">
        <v>1164</v>
      </c>
      <c r="C129" s="45" t="s">
        <v>1141</v>
      </c>
      <c r="D129" s="45"/>
      <c r="E129" s="47"/>
      <c r="F129" s="43">
        <f>AVERAGE(F130:F134)</f>
        <v>2.0660356448429402E-2</v>
      </c>
      <c r="G129" s="43"/>
      <c r="H129" s="43">
        <f>AVERAGE(H130:H134)</f>
        <v>2.243830782487688E-3</v>
      </c>
      <c r="I129" s="43"/>
      <c r="J129" s="43">
        <f>AVERAGE(J130:J134)</f>
        <v>7.7786133792906512E-2</v>
      </c>
      <c r="K129" s="43"/>
      <c r="L129" s="43">
        <f>AVERAGE(L130:L134)</f>
        <v>4.7787807869818101E-2</v>
      </c>
      <c r="M129" s="43"/>
      <c r="N129" s="43">
        <f>AVERAGE(N130:N134)</f>
        <v>9.2038061963708416E-3</v>
      </c>
      <c r="O129" s="43"/>
      <c r="P129" s="43">
        <f>AVERAGE(P130:P134)</f>
        <v>2.9308780540749358E-2</v>
      </c>
      <c r="Q129" s="43"/>
      <c r="R129" s="43">
        <f>AVERAGE(R130:R134)</f>
        <v>8.6207973235123848E-3</v>
      </c>
      <c r="S129" s="43"/>
      <c r="T129" s="43">
        <f>AVERAGE(T130:T134)</f>
        <v>1.8017985514834655E-3</v>
      </c>
      <c r="U129" s="42">
        <f>AVERAGE(U130:U134)</f>
        <v>6765134.852</v>
      </c>
    </row>
    <row r="130" spans="1:21" s="25" customFormat="1" ht="14.25" hidden="1" customHeight="1">
      <c r="A130" s="23"/>
      <c r="B130" s="24"/>
      <c r="C130" s="23"/>
      <c r="D130" s="23"/>
      <c r="E130" s="20">
        <v>61300</v>
      </c>
      <c r="F130" s="22">
        <f>E130/$U130</f>
        <v>1.0496575342465753E-2</v>
      </c>
      <c r="G130" s="20">
        <v>15000</v>
      </c>
      <c r="H130" s="22">
        <f>G130/$U130</f>
        <v>2.5684931506849314E-3</v>
      </c>
      <c r="I130" s="20">
        <v>520000</v>
      </c>
      <c r="J130" s="22">
        <f>I130/$U130</f>
        <v>8.9041095890410954E-2</v>
      </c>
      <c r="K130" s="20">
        <v>106029.7</v>
      </c>
      <c r="L130" s="22">
        <f>K130/$U130</f>
        <v>1.8155770547945205E-2</v>
      </c>
      <c r="M130" s="20">
        <v>65000</v>
      </c>
      <c r="N130" s="22">
        <f>M130/$U130</f>
        <v>1.1130136986301369E-2</v>
      </c>
      <c r="O130" s="20">
        <v>270000</v>
      </c>
      <c r="P130" s="22">
        <f>O130/$U130</f>
        <v>4.6232876712328765E-2</v>
      </c>
      <c r="Q130" s="20">
        <v>33000</v>
      </c>
      <c r="R130" s="22">
        <f>Q130/$U130</f>
        <v>5.6506849315068495E-3</v>
      </c>
      <c r="S130" s="20">
        <v>12600</v>
      </c>
      <c r="T130" s="22">
        <f>S130/$U130</f>
        <v>2.1575342465753426E-3</v>
      </c>
      <c r="U130" s="20">
        <v>5840000</v>
      </c>
    </row>
    <row r="131" spans="1:21" ht="15" hidden="1" customHeight="1">
      <c r="A131" s="13"/>
      <c r="B131" s="14"/>
      <c r="C131" s="13"/>
      <c r="D131" s="13"/>
      <c r="E131" s="11">
        <v>155000</v>
      </c>
      <c r="F131" s="12">
        <f>E131/$U131</f>
        <v>2.4496916312370137E-2</v>
      </c>
      <c r="G131" s="11">
        <v>15000</v>
      </c>
      <c r="H131" s="12">
        <f>G131/$U131</f>
        <v>2.3706693205519489E-3</v>
      </c>
      <c r="I131" s="11">
        <v>520000</v>
      </c>
      <c r="J131" s="12">
        <f>I131/$U131</f>
        <v>8.2183203112467559E-2</v>
      </c>
      <c r="K131" s="11">
        <v>517902.67</v>
      </c>
      <c r="L131" s="12">
        <f>K131/$U131</f>
        <v>8.185173138672934E-2</v>
      </c>
      <c r="M131" s="11">
        <v>52000</v>
      </c>
      <c r="N131" s="12">
        <f>M131/$U131</f>
        <v>8.2183203112467552E-3</v>
      </c>
      <c r="O131" s="11">
        <v>140000</v>
      </c>
      <c r="P131" s="12">
        <f>O131/$U131</f>
        <v>2.2126246991818189E-2</v>
      </c>
      <c r="Q131" s="11">
        <v>100000</v>
      </c>
      <c r="R131" s="12">
        <f>Q131/$U131</f>
        <v>1.5804462137012993E-2</v>
      </c>
      <c r="S131" s="11">
        <v>5350</v>
      </c>
      <c r="T131" s="12">
        <f>S131/$U131</f>
        <v>8.4553872433019506E-4</v>
      </c>
      <c r="U131" s="11">
        <v>6327327</v>
      </c>
    </row>
    <row r="132" spans="1:21" ht="15" hidden="1" customHeight="1">
      <c r="A132" s="13"/>
      <c r="B132" s="14"/>
      <c r="C132" s="13"/>
      <c r="D132" s="13"/>
      <c r="E132" s="11">
        <v>70000</v>
      </c>
      <c r="F132" s="12">
        <f>E132/$U132</f>
        <v>1.0819494813056904E-2</v>
      </c>
      <c r="G132" s="11">
        <v>15000</v>
      </c>
      <c r="H132" s="12">
        <f>G132/$U132</f>
        <v>2.3184631742264794E-3</v>
      </c>
      <c r="I132" s="11">
        <v>520000</v>
      </c>
      <c r="J132" s="12">
        <f>I132/$U132</f>
        <v>8.0373390039851292E-2</v>
      </c>
      <c r="K132" s="11">
        <v>438000</v>
      </c>
      <c r="L132" s="12">
        <f>K132/$U132</f>
        <v>6.7699124687413209E-2</v>
      </c>
      <c r="M132" s="11">
        <v>83000</v>
      </c>
      <c r="N132" s="12">
        <f>M132/$U132</f>
        <v>1.2828829564053186E-2</v>
      </c>
      <c r="O132" s="11">
        <v>85000</v>
      </c>
      <c r="P132" s="12">
        <f>O132/$U132</f>
        <v>1.3137957987283384E-2</v>
      </c>
      <c r="Q132" s="11">
        <v>30000</v>
      </c>
      <c r="R132" s="12">
        <f>Q132/$U132</f>
        <v>4.6369263484529587E-3</v>
      </c>
      <c r="S132" s="11">
        <v>15000</v>
      </c>
      <c r="T132" s="12">
        <f>S132/$U132</f>
        <v>2.3184631742264794E-3</v>
      </c>
      <c r="U132" s="11">
        <v>6469803</v>
      </c>
    </row>
    <row r="133" spans="1:21" ht="15" hidden="1" customHeight="1">
      <c r="A133" s="13"/>
      <c r="B133" s="14"/>
      <c r="C133" s="13"/>
      <c r="D133" s="13"/>
      <c r="E133" s="11">
        <v>219184</v>
      </c>
      <c r="F133" s="12">
        <f>E133/$U133</f>
        <v>3.0481220149291395E-2</v>
      </c>
      <c r="G133" s="11">
        <v>15000</v>
      </c>
      <c r="H133" s="12">
        <f>G133/$U133</f>
        <v>2.0860021819082181E-3</v>
      </c>
      <c r="I133" s="11">
        <v>520000</v>
      </c>
      <c r="J133" s="12">
        <f>I133/$U133</f>
        <v>7.2314742306151564E-2</v>
      </c>
      <c r="K133" s="11">
        <v>269460</v>
      </c>
      <c r="L133" s="12">
        <f>K133/$U133</f>
        <v>3.7472943195799233E-2</v>
      </c>
      <c r="M133" s="11">
        <v>36596</v>
      </c>
      <c r="N133" s="12">
        <f>M133/$U133</f>
        <v>5.0892890566075436E-3</v>
      </c>
      <c r="O133" s="11">
        <v>200705</v>
      </c>
      <c r="P133" s="12">
        <f>O133/$U133</f>
        <v>2.7911404527992598E-2</v>
      </c>
      <c r="Q133" s="11">
        <v>41410</v>
      </c>
      <c r="R133" s="12">
        <f>Q133/$U133</f>
        <v>5.7587566901879548E-3</v>
      </c>
      <c r="S133" s="11">
        <v>2240</v>
      </c>
      <c r="T133" s="12">
        <f>S133/$U133</f>
        <v>3.1150965916496059E-4</v>
      </c>
      <c r="U133" s="11">
        <v>7190788.2599999998</v>
      </c>
    </row>
    <row r="134" spans="1:21" ht="15" hidden="1" customHeight="1">
      <c r="A134" s="13"/>
      <c r="B134" s="14"/>
      <c r="C134" s="13"/>
      <c r="D134" s="13"/>
      <c r="E134" s="11">
        <v>216000</v>
      </c>
      <c r="F134" s="12">
        <f>E134/$U134</f>
        <v>2.7007575624962803E-2</v>
      </c>
      <c r="G134" s="11">
        <v>15000</v>
      </c>
      <c r="H134" s="12">
        <f>G134/$U134</f>
        <v>1.8755260850668613E-3</v>
      </c>
      <c r="I134" s="11">
        <v>520000</v>
      </c>
      <c r="J134" s="12">
        <f>I134/$U134</f>
        <v>6.5018237615651189E-2</v>
      </c>
      <c r="K134" s="11">
        <v>270000</v>
      </c>
      <c r="L134" s="12">
        <f>K134/$U134</f>
        <v>3.3759469531203505E-2</v>
      </c>
      <c r="M134" s="11">
        <v>70000</v>
      </c>
      <c r="N134" s="12">
        <f>M134/$U134</f>
        <v>8.7524550636453521E-3</v>
      </c>
      <c r="O134" s="11">
        <v>297000</v>
      </c>
      <c r="P134" s="12">
        <f>O134/$U134</f>
        <v>3.7135416484323856E-2</v>
      </c>
      <c r="Q134" s="11">
        <v>90000</v>
      </c>
      <c r="R134" s="12">
        <f>Q134/$U134</f>
        <v>1.1253156510401168E-2</v>
      </c>
      <c r="S134" s="11">
        <v>27000</v>
      </c>
      <c r="T134" s="12">
        <f>S134/$U134</f>
        <v>3.3759469531203503E-3</v>
      </c>
      <c r="U134" s="11">
        <v>7997756</v>
      </c>
    </row>
    <row r="135" spans="1:21" ht="15" hidden="1" customHeight="1">
      <c r="A135" s="13"/>
      <c r="B135" s="14"/>
      <c r="C135" s="13"/>
      <c r="D135" s="13"/>
      <c r="E135" s="11"/>
      <c r="F135" s="12"/>
      <c r="G135" s="11"/>
      <c r="H135" s="12"/>
      <c r="I135" s="11"/>
      <c r="J135" s="12"/>
      <c r="K135" s="11"/>
      <c r="L135" s="12"/>
      <c r="M135" s="11"/>
      <c r="N135" s="12"/>
      <c r="O135" s="11"/>
      <c r="P135" s="12"/>
      <c r="Q135" s="11"/>
      <c r="R135" s="12"/>
      <c r="S135" s="11"/>
      <c r="T135" s="12"/>
      <c r="U135" s="11"/>
    </row>
    <row r="136" spans="1:21" ht="30" hidden="1" customHeight="1">
      <c r="A136" s="45">
        <v>53510</v>
      </c>
      <c r="B136" s="46" t="s">
        <v>1165</v>
      </c>
      <c r="C136" s="45" t="s">
        <v>1141</v>
      </c>
      <c r="D136" s="45"/>
      <c r="E136" s="48">
        <v>143856.70000000001</v>
      </c>
      <c r="F136" s="43">
        <f>E136/$U136</f>
        <v>2.0848797101449278E-2</v>
      </c>
      <c r="G136" s="48">
        <v>25000</v>
      </c>
      <c r="H136" s="43">
        <f>G136/$U136</f>
        <v>3.6231884057971015E-3</v>
      </c>
      <c r="I136" s="42"/>
      <c r="J136" s="43">
        <f>I136/$U136</f>
        <v>0</v>
      </c>
      <c r="K136" s="48">
        <v>243000</v>
      </c>
      <c r="L136" s="43">
        <f>K136/$U136</f>
        <v>3.5217391304347825E-2</v>
      </c>
      <c r="M136" s="48">
        <v>60000</v>
      </c>
      <c r="N136" s="43">
        <f>M136/$U136</f>
        <v>8.6956521739130436E-3</v>
      </c>
      <c r="O136" s="48">
        <v>150000</v>
      </c>
      <c r="P136" s="43">
        <f>O136/$U136</f>
        <v>2.1739130434782608E-2</v>
      </c>
      <c r="Q136" s="48">
        <v>113207.63</v>
      </c>
      <c r="R136" s="43">
        <f>Q136/$U136</f>
        <v>1.6406902898550724E-2</v>
      </c>
      <c r="S136" s="48">
        <v>10500</v>
      </c>
      <c r="T136" s="43">
        <f>S136/$U136</f>
        <v>1.5217391304347826E-3</v>
      </c>
      <c r="U136" s="42">
        <v>6900000</v>
      </c>
    </row>
    <row r="137" spans="1:21" s="25" customFormat="1" ht="15" hidden="1" customHeight="1">
      <c r="A137" s="28"/>
      <c r="B137" s="29"/>
      <c r="C137" s="28"/>
      <c r="D137" s="28"/>
      <c r="E137" s="26"/>
      <c r="F137" s="27"/>
      <c r="G137" s="26"/>
      <c r="H137" s="27"/>
      <c r="I137" s="26"/>
      <c r="J137" s="27"/>
      <c r="K137" s="26"/>
      <c r="L137" s="27"/>
      <c r="M137" s="26"/>
      <c r="N137" s="27"/>
      <c r="O137" s="26"/>
      <c r="P137" s="27"/>
      <c r="Q137" s="26"/>
      <c r="R137" s="27"/>
      <c r="S137" s="26"/>
      <c r="T137" s="27"/>
      <c r="U137" s="26"/>
    </row>
    <row r="138" spans="1:21" ht="30" hidden="1" customHeight="1">
      <c r="A138" s="45">
        <v>45002</v>
      </c>
      <c r="B138" s="46" t="s">
        <v>1166</v>
      </c>
      <c r="C138" s="45"/>
      <c r="D138" s="45" t="s">
        <v>1141</v>
      </c>
      <c r="E138" s="47"/>
      <c r="F138" s="43">
        <f>E138/$U138</f>
        <v>0</v>
      </c>
      <c r="G138" s="47"/>
      <c r="H138" s="43">
        <f>G138/$U138</f>
        <v>0</v>
      </c>
      <c r="I138" s="47">
        <v>31300</v>
      </c>
      <c r="J138" s="43">
        <f>I138/$U138</f>
        <v>4.3886707795849694E-3</v>
      </c>
      <c r="K138" s="47">
        <v>187000</v>
      </c>
      <c r="L138" s="43">
        <f>K138/$U138</f>
        <v>2.6219854178351095E-2</v>
      </c>
      <c r="M138" s="47"/>
      <c r="N138" s="43">
        <f>M138/$U138</f>
        <v>0</v>
      </c>
      <c r="O138" s="47">
        <v>425350</v>
      </c>
      <c r="P138" s="43">
        <f>O138/$U138</f>
        <v>5.9639652271452605E-2</v>
      </c>
      <c r="Q138" s="47"/>
      <c r="R138" s="43">
        <f>Q138/$U138</f>
        <v>0</v>
      </c>
      <c r="S138" s="47"/>
      <c r="T138" s="43">
        <f>S138/$U138</f>
        <v>0</v>
      </c>
      <c r="U138" s="42">
        <v>7132000</v>
      </c>
    </row>
    <row r="139" spans="1:21" ht="15" hidden="1" customHeight="1">
      <c r="A139" s="13"/>
      <c r="B139" s="14"/>
      <c r="C139" s="13"/>
      <c r="D139" s="13"/>
      <c r="E139" s="11"/>
      <c r="F139" s="12"/>
      <c r="G139" s="11"/>
      <c r="H139" s="12"/>
      <c r="I139" s="11"/>
      <c r="J139" s="12"/>
      <c r="K139" s="11"/>
      <c r="L139" s="12"/>
      <c r="M139" s="11"/>
      <c r="N139" s="12"/>
      <c r="O139" s="11"/>
      <c r="P139" s="12"/>
      <c r="Q139" s="11"/>
      <c r="R139" s="12"/>
      <c r="S139" s="11"/>
      <c r="T139" s="12"/>
      <c r="U139" s="11"/>
    </row>
    <row r="140" spans="1:21" ht="30" hidden="1" customHeight="1">
      <c r="A140" s="45">
        <v>12968</v>
      </c>
      <c r="B140" s="46" t="s">
        <v>1167</v>
      </c>
      <c r="C140" s="45" t="s">
        <v>1141</v>
      </c>
      <c r="D140" s="45"/>
      <c r="E140" s="42"/>
      <c r="F140" s="43">
        <f>AVERAGE(F141:F142)</f>
        <v>0</v>
      </c>
      <c r="G140" s="44"/>
      <c r="H140" s="43">
        <f>AVERAGE(H141:H142)</f>
        <v>0</v>
      </c>
      <c r="I140" s="44"/>
      <c r="J140" s="43">
        <f>AVERAGE(J141:J142)</f>
        <v>0</v>
      </c>
      <c r="K140" s="44"/>
      <c r="L140" s="43">
        <f>AVERAGE(L141:L142)</f>
        <v>3.2947444272873952E-2</v>
      </c>
      <c r="M140" s="44"/>
      <c r="N140" s="43">
        <f>AVERAGE(N141:N142)</f>
        <v>1.2568987713029202E-2</v>
      </c>
      <c r="O140" s="44"/>
      <c r="P140" s="43">
        <f>AVERAGE(P141:P142)</f>
        <v>2.8804988934846888E-2</v>
      </c>
      <c r="Q140" s="44"/>
      <c r="R140" s="43">
        <f>AVERAGE(R141:R142)</f>
        <v>2.7319840341196146E-2</v>
      </c>
      <c r="S140" s="44"/>
      <c r="T140" s="43">
        <f>AVERAGE(T141:T142)</f>
        <v>3.8010193868658502E-3</v>
      </c>
      <c r="U140" s="42">
        <f>AVERAGE(U141:U142)</f>
        <v>7378993.5</v>
      </c>
    </row>
    <row r="141" spans="1:21" ht="15" hidden="1" customHeight="1">
      <c r="A141" s="13"/>
      <c r="B141" s="14"/>
      <c r="C141" s="13"/>
      <c r="D141" s="13"/>
      <c r="E141" s="11"/>
      <c r="F141" s="12">
        <f>E141/$U141</f>
        <v>0</v>
      </c>
      <c r="G141" s="11"/>
      <c r="H141" s="12">
        <f>G141/$U141</f>
        <v>0</v>
      </c>
      <c r="I141" s="11"/>
      <c r="J141" s="12">
        <f>I141/$U141</f>
        <v>0</v>
      </c>
      <c r="K141" s="11">
        <v>240000</v>
      </c>
      <c r="L141" s="12">
        <f>K141/$U141</f>
        <v>3.6679244590957651E-2</v>
      </c>
      <c r="M141" s="11">
        <v>92000</v>
      </c>
      <c r="N141" s="12">
        <f>M141/$U141</f>
        <v>1.4060377093200432E-2</v>
      </c>
      <c r="O141" s="11">
        <v>275000</v>
      </c>
      <c r="P141" s="12">
        <f>O141/$U141</f>
        <v>4.2028301093805641E-2</v>
      </c>
      <c r="Q141" s="11">
        <v>245210</v>
      </c>
      <c r="R141" s="12">
        <f>Q141/$U141</f>
        <v>3.7475489858953021E-2</v>
      </c>
      <c r="S141" s="11">
        <v>27041</v>
      </c>
      <c r="T141" s="12">
        <f>S141/$U141</f>
        <v>4.1326810541003579E-3</v>
      </c>
      <c r="U141" s="11">
        <v>6543210</v>
      </c>
    </row>
    <row r="142" spans="1:21" ht="15" hidden="1" customHeight="1">
      <c r="A142" s="13"/>
      <c r="B142" s="14"/>
      <c r="C142" s="13"/>
      <c r="D142" s="13"/>
      <c r="E142" s="11"/>
      <c r="F142" s="12">
        <f>E142/$U142</f>
        <v>0</v>
      </c>
      <c r="G142" s="11"/>
      <c r="H142" s="12">
        <f>G142/$U142</f>
        <v>0</v>
      </c>
      <c r="I142" s="11"/>
      <c r="J142" s="12">
        <f>I142/$U142</f>
        <v>0</v>
      </c>
      <c r="K142" s="11">
        <v>240000</v>
      </c>
      <c r="L142" s="12">
        <f>K142/$U142</f>
        <v>2.9215643954790253E-2</v>
      </c>
      <c r="M142" s="11">
        <v>91000</v>
      </c>
      <c r="N142" s="12">
        <f>M142/$U142</f>
        <v>1.107759833285797E-2</v>
      </c>
      <c r="O142" s="11">
        <v>128000</v>
      </c>
      <c r="P142" s="12">
        <f>O142/$U142</f>
        <v>1.5581676775888134E-2</v>
      </c>
      <c r="Q142" s="11">
        <v>141000</v>
      </c>
      <c r="R142" s="12">
        <f>Q142/$U142</f>
        <v>1.7164190823439274E-2</v>
      </c>
      <c r="S142" s="11">
        <v>28500</v>
      </c>
      <c r="T142" s="12">
        <f>S142/$U142</f>
        <v>3.4693577196313425E-3</v>
      </c>
      <c r="U142" s="11">
        <v>8214777</v>
      </c>
    </row>
    <row r="143" spans="1:21" ht="15" hidden="1" customHeight="1">
      <c r="A143" s="13"/>
      <c r="B143" s="14"/>
      <c r="C143" s="13"/>
      <c r="D143" s="13"/>
      <c r="E143" s="11"/>
      <c r="F143" s="12"/>
      <c r="G143" s="11"/>
      <c r="H143" s="12"/>
      <c r="I143" s="11"/>
      <c r="J143" s="12"/>
      <c r="K143" s="11"/>
      <c r="L143" s="12"/>
      <c r="M143" s="11"/>
      <c r="N143" s="12"/>
      <c r="O143" s="11"/>
      <c r="P143" s="12"/>
      <c r="Q143" s="11"/>
      <c r="R143" s="12"/>
      <c r="S143" s="11"/>
      <c r="T143" s="12"/>
      <c r="U143" s="11"/>
    </row>
    <row r="144" spans="1:21" ht="30" hidden="1" customHeight="1">
      <c r="A144" s="45">
        <v>48938</v>
      </c>
      <c r="B144" s="46" t="s">
        <v>1168</v>
      </c>
      <c r="C144" s="45" t="s">
        <v>1141</v>
      </c>
      <c r="D144" s="45"/>
      <c r="E144" s="42"/>
      <c r="F144" s="43">
        <f>AVERAGE(F145:F146)</f>
        <v>0</v>
      </c>
      <c r="G144" s="44"/>
      <c r="H144" s="43">
        <f>AVERAGE(H145:H146)</f>
        <v>2.5935244423583954E-3</v>
      </c>
      <c r="I144" s="44"/>
      <c r="J144" s="43">
        <f>AVERAGE(J145:J146)</f>
        <v>0</v>
      </c>
      <c r="K144" s="44"/>
      <c r="L144" s="43">
        <f>AVERAGE(L145:L146)</f>
        <v>3.2381627202778478E-2</v>
      </c>
      <c r="M144" s="44"/>
      <c r="N144" s="43">
        <f>AVERAGE(N145:N146)</f>
        <v>7.1379548772557378E-3</v>
      </c>
      <c r="O144" s="44"/>
      <c r="P144" s="43">
        <f>AVERAGE(P145:P146)</f>
        <v>2.6359368239187581E-2</v>
      </c>
      <c r="Q144" s="44"/>
      <c r="R144" s="43">
        <f>AVERAGE(R145:R146)</f>
        <v>3.7591821581268968E-3</v>
      </c>
      <c r="S144" s="44"/>
      <c r="T144" s="43">
        <f>AVERAGE(T145:T146)</f>
        <v>1.5100650091053724E-3</v>
      </c>
      <c r="U144" s="42">
        <f>AVERAGE(U145:U146)</f>
        <v>7584863</v>
      </c>
    </row>
    <row r="145" spans="1:21" ht="15" hidden="1" customHeight="1">
      <c r="A145" s="13"/>
      <c r="B145" s="14"/>
      <c r="C145" s="13"/>
      <c r="D145" s="13"/>
      <c r="E145" s="11"/>
      <c r="F145" s="12">
        <f>E145/$U145</f>
        <v>0</v>
      </c>
      <c r="G145" s="11">
        <v>3000</v>
      </c>
      <c r="H145" s="12">
        <f>G145/$U145</f>
        <v>4.3037124110171593E-4</v>
      </c>
      <c r="I145" s="11"/>
      <c r="J145" s="12">
        <f>I145/$U145</f>
        <v>0</v>
      </c>
      <c r="K145" s="11">
        <v>244000</v>
      </c>
      <c r="L145" s="12">
        <f>K145/$U145</f>
        <v>3.5003527609606233E-2</v>
      </c>
      <c r="M145" s="11">
        <v>40000</v>
      </c>
      <c r="N145" s="12">
        <f>M145/$U145</f>
        <v>5.7382832146895459E-3</v>
      </c>
      <c r="O145" s="11">
        <v>200000</v>
      </c>
      <c r="P145" s="12">
        <f>O145/$U145</f>
        <v>2.8691416073447731E-2</v>
      </c>
      <c r="Q145" s="11">
        <v>15000</v>
      </c>
      <c r="R145" s="12">
        <f>Q145/$U145</f>
        <v>2.1518562055085799E-3</v>
      </c>
      <c r="S145" s="11">
        <v>10000</v>
      </c>
      <c r="T145" s="12">
        <f>S145/$U145</f>
        <v>1.4345708036723865E-3</v>
      </c>
      <c r="U145" s="11">
        <v>6970726</v>
      </c>
    </row>
    <row r="146" spans="1:21" ht="15" hidden="1" customHeight="1">
      <c r="A146" s="13"/>
      <c r="B146" s="14"/>
      <c r="C146" s="13"/>
      <c r="D146" s="13"/>
      <c r="E146" s="11"/>
      <c r="F146" s="12">
        <f>E146/$U146</f>
        <v>0</v>
      </c>
      <c r="G146" s="11">
        <v>39000</v>
      </c>
      <c r="H146" s="12">
        <f>G146/$U146</f>
        <v>4.7566776436150753E-3</v>
      </c>
      <c r="I146" s="11"/>
      <c r="J146" s="12">
        <f>I146/$U146</f>
        <v>0</v>
      </c>
      <c r="K146" s="11">
        <v>244000</v>
      </c>
      <c r="L146" s="12">
        <f>K146/$U146</f>
        <v>2.9759726795950726E-2</v>
      </c>
      <c r="M146" s="11">
        <v>70000</v>
      </c>
      <c r="N146" s="12">
        <f>M146/$U146</f>
        <v>8.5376265398219298E-3</v>
      </c>
      <c r="O146" s="11">
        <v>197000</v>
      </c>
      <c r="P146" s="12">
        <f>O146/$U146</f>
        <v>2.402732040492743E-2</v>
      </c>
      <c r="Q146" s="11">
        <v>44000</v>
      </c>
      <c r="R146" s="12">
        <f>Q146/$U146</f>
        <v>5.3665081107452132E-3</v>
      </c>
      <c r="S146" s="11">
        <v>13000</v>
      </c>
      <c r="T146" s="12">
        <f>S146/$U146</f>
        <v>1.5855592145383583E-3</v>
      </c>
      <c r="U146" s="11">
        <v>8199000</v>
      </c>
    </row>
    <row r="147" spans="1:21" ht="15" hidden="1" customHeight="1">
      <c r="A147" s="13"/>
      <c r="B147" s="14"/>
      <c r="C147" s="13"/>
      <c r="D147" s="13"/>
      <c r="E147" s="11"/>
      <c r="F147" s="12"/>
      <c r="G147" s="11"/>
      <c r="H147" s="12"/>
      <c r="I147" s="11"/>
      <c r="J147" s="12"/>
      <c r="K147" s="11"/>
      <c r="L147" s="12"/>
      <c r="M147" s="11"/>
      <c r="N147" s="12"/>
      <c r="O147" s="11"/>
      <c r="P147" s="12"/>
      <c r="Q147" s="11"/>
      <c r="R147" s="12"/>
      <c r="S147" s="11"/>
      <c r="T147" s="12"/>
      <c r="U147" s="11"/>
    </row>
    <row r="148" spans="1:21" ht="30" hidden="1" customHeight="1">
      <c r="A148" s="45">
        <v>49874</v>
      </c>
      <c r="B148" s="46" t="s">
        <v>1169</v>
      </c>
      <c r="C148" s="45" t="s">
        <v>1141</v>
      </c>
      <c r="D148" s="45"/>
      <c r="E148" s="42"/>
      <c r="F148" s="43">
        <f>AVERAGE(F149:F154)</f>
        <v>0</v>
      </c>
      <c r="G148" s="44"/>
      <c r="H148" s="43">
        <f>AVERAGE(H149:H154)</f>
        <v>1.7767025579271366E-3</v>
      </c>
      <c r="I148" s="44"/>
      <c r="J148" s="43">
        <f>AVERAGE(J149:J154)</f>
        <v>0</v>
      </c>
      <c r="K148" s="44"/>
      <c r="L148" s="43">
        <f>AVERAGE(L149:L154)</f>
        <v>4.9122789934248012E-2</v>
      </c>
      <c r="M148" s="44"/>
      <c r="N148" s="43">
        <f>AVERAGE(N149:N154)</f>
        <v>1.2504865684296406E-2</v>
      </c>
      <c r="O148" s="44"/>
      <c r="P148" s="43">
        <f>AVERAGE(P149:P154)</f>
        <v>2.5749476821551948E-2</v>
      </c>
      <c r="Q148" s="44"/>
      <c r="R148" s="43">
        <f>AVERAGE(R149:R154)</f>
        <v>9.420334135954599E-3</v>
      </c>
      <c r="S148" s="44"/>
      <c r="T148" s="43">
        <f>AVERAGE(T149:T154)</f>
        <v>2.8438241664243721E-3</v>
      </c>
      <c r="U148" s="42">
        <f>AVERAGE(U149:U154)</f>
        <v>8458305.9866666663</v>
      </c>
    </row>
    <row r="149" spans="1:21" ht="15" hidden="1" customHeight="1">
      <c r="A149" s="13" t="s">
        <v>1170</v>
      </c>
      <c r="B149" s="14"/>
      <c r="C149" s="13"/>
      <c r="D149" s="13"/>
      <c r="E149" s="11"/>
      <c r="F149" s="12">
        <f t="shared" ref="F149:F154" si="40">E149/$U149</f>
        <v>0</v>
      </c>
      <c r="G149" s="11">
        <v>15000</v>
      </c>
      <c r="H149" s="12">
        <f t="shared" ref="H149:H154" si="41">G149/$U149</f>
        <v>1.9171070100644809E-3</v>
      </c>
      <c r="I149" s="11"/>
      <c r="J149" s="12">
        <f t="shared" ref="J149:J154" si="42">I149/$U149</f>
        <v>0</v>
      </c>
      <c r="K149" s="11">
        <v>414724.37</v>
      </c>
      <c r="L149" s="12">
        <f t="shared" ref="L149:L154" si="43">K149/$U149</f>
        <v>5.3004733131438365E-2</v>
      </c>
      <c r="M149" s="11">
        <v>93000</v>
      </c>
      <c r="N149" s="12">
        <f t="shared" ref="N149:N154" si="44">M149/$U149</f>
        <v>1.188606346239978E-2</v>
      </c>
      <c r="O149" s="11">
        <v>165000</v>
      </c>
      <c r="P149" s="12">
        <f t="shared" ref="P149:P154" si="45">O149/$U149</f>
        <v>2.1088177110709289E-2</v>
      </c>
      <c r="Q149" s="11">
        <v>84000</v>
      </c>
      <c r="R149" s="12">
        <f t="shared" ref="R149:R154" si="46">Q149/$U149</f>
        <v>1.0735799256361093E-2</v>
      </c>
      <c r="S149" s="11">
        <v>2600</v>
      </c>
      <c r="T149" s="12">
        <f t="shared" ref="T149:T154" si="47">S149/$U149</f>
        <v>3.3229854841117668E-4</v>
      </c>
      <c r="U149" s="11">
        <v>7824289.3700000001</v>
      </c>
    </row>
    <row r="150" spans="1:21" ht="15" hidden="1" customHeight="1">
      <c r="A150" s="13"/>
      <c r="B150" s="14"/>
      <c r="C150" s="13"/>
      <c r="D150" s="13"/>
      <c r="E150" s="11"/>
      <c r="F150" s="12">
        <f t="shared" si="40"/>
        <v>0</v>
      </c>
      <c r="G150" s="11">
        <v>15000</v>
      </c>
      <c r="H150" s="12">
        <f t="shared" si="41"/>
        <v>1.8116016834132315E-3</v>
      </c>
      <c r="I150" s="11"/>
      <c r="J150" s="12">
        <f t="shared" si="42"/>
        <v>0</v>
      </c>
      <c r="K150" s="11">
        <v>414724.37</v>
      </c>
      <c r="L150" s="12">
        <f t="shared" si="43"/>
        <v>5.0087691122966127E-2</v>
      </c>
      <c r="M150" s="11">
        <v>140000</v>
      </c>
      <c r="N150" s="12">
        <f t="shared" si="44"/>
        <v>1.6908282378523494E-2</v>
      </c>
      <c r="O150" s="11">
        <v>170000</v>
      </c>
      <c r="P150" s="12">
        <f t="shared" si="45"/>
        <v>2.0531485745349957E-2</v>
      </c>
      <c r="Q150" s="11">
        <v>40000</v>
      </c>
      <c r="R150" s="12">
        <f t="shared" si="46"/>
        <v>4.8309378224352844E-3</v>
      </c>
      <c r="S150" s="11">
        <v>10000</v>
      </c>
      <c r="T150" s="12">
        <f t="shared" si="47"/>
        <v>1.2077344556088211E-3</v>
      </c>
      <c r="U150" s="11">
        <v>8279965.8099999996</v>
      </c>
    </row>
    <row r="151" spans="1:21" ht="15" hidden="1" customHeight="1">
      <c r="A151" s="13"/>
      <c r="B151" s="14"/>
      <c r="C151" s="13"/>
      <c r="D151" s="13"/>
      <c r="E151" s="11"/>
      <c r="F151" s="12">
        <f t="shared" si="40"/>
        <v>0</v>
      </c>
      <c r="G151" s="11">
        <v>15000</v>
      </c>
      <c r="H151" s="12">
        <f t="shared" si="41"/>
        <v>1.784259052527516E-3</v>
      </c>
      <c r="I151" s="11"/>
      <c r="J151" s="12">
        <f t="shared" si="42"/>
        <v>0</v>
      </c>
      <c r="K151" s="11">
        <v>414724.37</v>
      </c>
      <c r="L151" s="12">
        <f t="shared" si="43"/>
        <v>4.9331714098418064E-2</v>
      </c>
      <c r="M151" s="11">
        <v>130000</v>
      </c>
      <c r="N151" s="12">
        <f t="shared" si="44"/>
        <v>1.5463578455238472E-2</v>
      </c>
      <c r="O151" s="11">
        <v>420000</v>
      </c>
      <c r="P151" s="12">
        <f t="shared" si="45"/>
        <v>4.9959253470770446E-2</v>
      </c>
      <c r="Q151" s="11">
        <v>110000</v>
      </c>
      <c r="R151" s="12">
        <f t="shared" si="46"/>
        <v>1.3084566385201784E-2</v>
      </c>
      <c r="S151" s="11">
        <v>19474.63</v>
      </c>
      <c r="T151" s="12">
        <f t="shared" si="47"/>
        <v>2.3165189914749291E-3</v>
      </c>
      <c r="U151" s="11">
        <v>8406851</v>
      </c>
    </row>
    <row r="152" spans="1:21" ht="15" hidden="1" customHeight="1">
      <c r="A152" s="13"/>
      <c r="B152" s="14"/>
      <c r="C152" s="13"/>
      <c r="D152" s="13"/>
      <c r="E152" s="11"/>
      <c r="F152" s="12">
        <f t="shared" si="40"/>
        <v>0</v>
      </c>
      <c r="G152" s="11">
        <v>15000</v>
      </c>
      <c r="H152" s="12">
        <f t="shared" si="41"/>
        <v>1.7659524370143632E-3</v>
      </c>
      <c r="I152" s="11"/>
      <c r="J152" s="12">
        <f t="shared" si="42"/>
        <v>0</v>
      </c>
      <c r="K152" s="11">
        <v>414724.37</v>
      </c>
      <c r="L152" s="12">
        <f t="shared" si="43"/>
        <v>4.8825567459383094E-2</v>
      </c>
      <c r="M152" s="11">
        <v>124400</v>
      </c>
      <c r="N152" s="12">
        <f t="shared" si="44"/>
        <v>1.4645632210972452E-2</v>
      </c>
      <c r="O152" s="11">
        <v>153400</v>
      </c>
      <c r="P152" s="12">
        <f t="shared" si="45"/>
        <v>1.8059806922533554E-2</v>
      </c>
      <c r="Q152" s="11">
        <v>49864.35</v>
      </c>
      <c r="R152" s="12">
        <f t="shared" si="46"/>
        <v>5.8705380268424768E-3</v>
      </c>
      <c r="S152" s="11">
        <v>11500</v>
      </c>
      <c r="T152" s="12">
        <f t="shared" si="47"/>
        <v>1.3538968683776784E-3</v>
      </c>
      <c r="U152" s="11">
        <v>8494000</v>
      </c>
    </row>
    <row r="153" spans="1:21" ht="15" hidden="1" customHeight="1">
      <c r="A153" s="13"/>
      <c r="B153" s="14"/>
      <c r="C153" s="13"/>
      <c r="D153" s="13"/>
      <c r="E153" s="11"/>
      <c r="F153" s="12">
        <f t="shared" si="40"/>
        <v>0</v>
      </c>
      <c r="G153" s="11">
        <v>15000</v>
      </c>
      <c r="H153" s="12">
        <f t="shared" si="41"/>
        <v>1.6934838547093501E-3</v>
      </c>
      <c r="I153" s="11"/>
      <c r="J153" s="12">
        <f t="shared" si="42"/>
        <v>0</v>
      </c>
      <c r="K153" s="11">
        <v>414724.37</v>
      </c>
      <c r="L153" s="12">
        <f t="shared" si="43"/>
        <v>4.6821934983300451E-2</v>
      </c>
      <c r="M153" s="11">
        <v>93000</v>
      </c>
      <c r="N153" s="12">
        <f t="shared" si="44"/>
        <v>1.0499599899197971E-2</v>
      </c>
      <c r="O153" s="11">
        <v>198000</v>
      </c>
      <c r="P153" s="12">
        <f t="shared" si="45"/>
        <v>2.2353986882163421E-2</v>
      </c>
      <c r="Q153" s="11">
        <v>155000</v>
      </c>
      <c r="R153" s="12">
        <f t="shared" si="46"/>
        <v>1.7499333165329953E-2</v>
      </c>
      <c r="S153" s="11">
        <v>100000</v>
      </c>
      <c r="T153" s="12">
        <f t="shared" si="47"/>
        <v>1.1289892364729001E-2</v>
      </c>
      <c r="U153" s="11">
        <v>8857480.3699999992</v>
      </c>
    </row>
    <row r="154" spans="1:21" ht="15" hidden="1" customHeight="1">
      <c r="A154" s="13"/>
      <c r="B154" s="14"/>
      <c r="C154" s="13"/>
      <c r="D154" s="13"/>
      <c r="E154" s="11"/>
      <c r="F154" s="12">
        <f t="shared" si="40"/>
        <v>0</v>
      </c>
      <c r="G154" s="11">
        <v>15000</v>
      </c>
      <c r="H154" s="12">
        <f t="shared" si="41"/>
        <v>1.6878113098338773E-3</v>
      </c>
      <c r="I154" s="11"/>
      <c r="J154" s="12">
        <f t="shared" si="42"/>
        <v>0</v>
      </c>
      <c r="K154" s="11">
        <v>414724.37</v>
      </c>
      <c r="L154" s="12">
        <f t="shared" si="43"/>
        <v>4.6665098809981972E-2</v>
      </c>
      <c r="M154" s="11">
        <v>50000</v>
      </c>
      <c r="N154" s="12">
        <f t="shared" si="44"/>
        <v>5.6260376994462583E-3</v>
      </c>
      <c r="O154" s="11">
        <v>200000</v>
      </c>
      <c r="P154" s="12">
        <f t="shared" si="45"/>
        <v>2.2504150797785033E-2</v>
      </c>
      <c r="Q154" s="11">
        <v>40000</v>
      </c>
      <c r="R154" s="12">
        <f t="shared" si="46"/>
        <v>4.5008301595570064E-3</v>
      </c>
      <c r="S154" s="11">
        <v>5000</v>
      </c>
      <c r="T154" s="12">
        <f t="shared" si="47"/>
        <v>5.626037699446258E-4</v>
      </c>
      <c r="U154" s="11">
        <v>8887249.3699999992</v>
      </c>
    </row>
    <row r="155" spans="1:21" ht="15" hidden="1" customHeight="1">
      <c r="A155" s="13"/>
      <c r="B155" s="14"/>
      <c r="C155" s="13"/>
      <c r="D155" s="13"/>
      <c r="E155" s="11"/>
      <c r="F155" s="12"/>
      <c r="G155" s="11"/>
      <c r="H155" s="12"/>
      <c r="I155" s="11"/>
      <c r="J155" s="12"/>
      <c r="K155" s="11"/>
      <c r="L155" s="12"/>
      <c r="M155" s="11"/>
      <c r="N155" s="12"/>
      <c r="O155" s="11"/>
      <c r="P155" s="12"/>
      <c r="Q155" s="11"/>
      <c r="R155" s="12"/>
      <c r="S155" s="11"/>
      <c r="T155" s="12"/>
      <c r="U155" s="11"/>
    </row>
    <row r="156" spans="1:21" ht="30" hidden="1" customHeight="1">
      <c r="A156" s="45">
        <v>63691</v>
      </c>
      <c r="B156" s="46" t="s">
        <v>1171</v>
      </c>
      <c r="C156" s="45"/>
      <c r="D156" s="45"/>
      <c r="E156" s="42"/>
      <c r="F156" s="43">
        <f>AVERAGE(F157:F163)</f>
        <v>0</v>
      </c>
      <c r="G156" s="44"/>
      <c r="H156" s="43">
        <f>AVERAGE(H157:H163)</f>
        <v>0</v>
      </c>
      <c r="I156" s="44"/>
      <c r="J156" s="43">
        <f>AVERAGE(J157:J163)</f>
        <v>0</v>
      </c>
      <c r="K156" s="44"/>
      <c r="L156" s="43">
        <f>AVERAGE(L157:L163)</f>
        <v>4.7420002923552453E-2</v>
      </c>
      <c r="M156" s="44"/>
      <c r="N156" s="43">
        <f>AVERAGE(N157:N163)</f>
        <v>7.7960980916368574E-3</v>
      </c>
      <c r="O156" s="44"/>
      <c r="P156" s="43">
        <f>AVERAGE(P157:P163)</f>
        <v>2.6548762212295577E-2</v>
      </c>
      <c r="Q156" s="44"/>
      <c r="R156" s="43">
        <f>AVERAGE(R157:R163)</f>
        <v>7.5170845127701877E-3</v>
      </c>
      <c r="S156" s="44"/>
      <c r="T156" s="43">
        <f>AVERAGE(T157:T163)</f>
        <v>3.0921518250434724E-3</v>
      </c>
      <c r="U156" s="42">
        <f>AVERAGE(U157:U163)</f>
        <v>8508696.3599999994</v>
      </c>
    </row>
    <row r="157" spans="1:21" ht="15" hidden="1" customHeight="1">
      <c r="A157" s="13"/>
      <c r="B157" s="14"/>
      <c r="C157" s="13"/>
      <c r="D157" s="13"/>
      <c r="E157" s="11"/>
      <c r="F157" s="12">
        <f t="shared" ref="F157:F163" si="48">E157/$U157</f>
        <v>0</v>
      </c>
      <c r="G157" s="11"/>
      <c r="H157" s="12">
        <f t="shared" ref="H157:H163" si="49">G157/$U157</f>
        <v>0</v>
      </c>
      <c r="I157" s="11"/>
      <c r="J157" s="12">
        <f t="shared" ref="J157:J163" si="50">I157/$U157</f>
        <v>0</v>
      </c>
      <c r="K157" s="11">
        <v>400000</v>
      </c>
      <c r="L157" s="12">
        <f t="shared" ref="L157:L163" si="51">K157/$U157</f>
        <v>5.418717143100598E-2</v>
      </c>
      <c r="M157" s="11">
        <v>64000</v>
      </c>
      <c r="N157" s="12">
        <f t="shared" ref="N157:N163" si="52">M157/$U157</f>
        <v>8.6699474289609561E-3</v>
      </c>
      <c r="O157" s="11">
        <v>130000</v>
      </c>
      <c r="P157" s="12">
        <f t="shared" ref="P157:P163" si="53">O157/$U157</f>
        <v>1.7610830715076943E-2</v>
      </c>
      <c r="Q157" s="11">
        <v>81000</v>
      </c>
      <c r="R157" s="12">
        <f t="shared" ref="R157:R163" si="54">Q157/$U157</f>
        <v>1.0972902214778712E-2</v>
      </c>
      <c r="S157" s="11">
        <v>3000</v>
      </c>
      <c r="T157" s="12">
        <f t="shared" ref="T157:T163" si="55">S157/$U157</f>
        <v>4.0640378573254484E-4</v>
      </c>
      <c r="U157" s="11">
        <v>7381821</v>
      </c>
    </row>
    <row r="158" spans="1:21" ht="15" hidden="1" customHeight="1">
      <c r="A158" s="13"/>
      <c r="B158" s="14"/>
      <c r="C158" s="13"/>
      <c r="D158" s="13"/>
      <c r="E158" s="11"/>
      <c r="F158" s="12">
        <f t="shared" si="48"/>
        <v>0</v>
      </c>
      <c r="G158" s="11"/>
      <c r="H158" s="12">
        <f t="shared" si="49"/>
        <v>0</v>
      </c>
      <c r="I158" s="11"/>
      <c r="J158" s="12">
        <f t="shared" si="50"/>
        <v>0</v>
      </c>
      <c r="K158" s="11">
        <v>400000</v>
      </c>
      <c r="L158" s="12">
        <f t="shared" si="51"/>
        <v>5.1976449990273905E-2</v>
      </c>
      <c r="M158" s="11">
        <v>45000</v>
      </c>
      <c r="N158" s="12">
        <f t="shared" si="52"/>
        <v>5.8473506239058145E-3</v>
      </c>
      <c r="O158" s="11">
        <v>285000</v>
      </c>
      <c r="P158" s="12">
        <f t="shared" si="53"/>
        <v>3.7033220618070156E-2</v>
      </c>
      <c r="Q158" s="11">
        <v>70000</v>
      </c>
      <c r="R158" s="12">
        <f t="shared" si="54"/>
        <v>9.095878748297934E-3</v>
      </c>
      <c r="S158" s="11">
        <v>14000</v>
      </c>
      <c r="T158" s="12">
        <f t="shared" si="55"/>
        <v>1.8191757496595867E-3</v>
      </c>
      <c r="U158" s="11">
        <v>7695793</v>
      </c>
    </row>
    <row r="159" spans="1:21" ht="15" hidden="1" customHeight="1">
      <c r="A159" s="13"/>
      <c r="B159" s="14"/>
      <c r="C159" s="13"/>
      <c r="D159" s="13"/>
      <c r="E159" s="11"/>
      <c r="F159" s="12">
        <f t="shared" si="48"/>
        <v>0</v>
      </c>
      <c r="G159" s="11"/>
      <c r="H159" s="12">
        <f t="shared" si="49"/>
        <v>0</v>
      </c>
      <c r="I159" s="11"/>
      <c r="J159" s="12">
        <f t="shared" si="50"/>
        <v>0</v>
      </c>
      <c r="K159" s="11">
        <v>400000</v>
      </c>
      <c r="L159" s="12">
        <f t="shared" si="51"/>
        <v>4.9715688406922913E-2</v>
      </c>
      <c r="M159" s="11">
        <v>72000</v>
      </c>
      <c r="N159" s="12">
        <f t="shared" si="52"/>
        <v>8.9488239132461244E-3</v>
      </c>
      <c r="O159" s="11">
        <v>175000</v>
      </c>
      <c r="P159" s="12">
        <f t="shared" si="53"/>
        <v>2.1750613678028774E-2</v>
      </c>
      <c r="Q159" s="11">
        <v>100000</v>
      </c>
      <c r="R159" s="12">
        <f t="shared" si="54"/>
        <v>1.2428922101730728E-2</v>
      </c>
      <c r="S159" s="11">
        <v>71250</v>
      </c>
      <c r="T159" s="12">
        <f t="shared" si="55"/>
        <v>8.8556069974831432E-3</v>
      </c>
      <c r="U159" s="11">
        <v>8045750</v>
      </c>
    </row>
    <row r="160" spans="1:21" ht="15" hidden="1" customHeight="1">
      <c r="A160" s="13"/>
      <c r="B160" s="14"/>
      <c r="C160" s="13"/>
      <c r="D160" s="13"/>
      <c r="E160" s="11"/>
      <c r="F160" s="12">
        <f t="shared" si="48"/>
        <v>0</v>
      </c>
      <c r="G160" s="11"/>
      <c r="H160" s="12">
        <f t="shared" si="49"/>
        <v>0</v>
      </c>
      <c r="I160" s="11"/>
      <c r="J160" s="12">
        <f t="shared" si="50"/>
        <v>0</v>
      </c>
      <c r="K160" s="11">
        <v>400000</v>
      </c>
      <c r="L160" s="12">
        <f t="shared" si="51"/>
        <v>4.601857631870257E-2</v>
      </c>
      <c r="M160" s="11">
        <v>75000</v>
      </c>
      <c r="N160" s="12">
        <f t="shared" si="52"/>
        <v>8.6284830597567318E-3</v>
      </c>
      <c r="O160" s="11">
        <v>350000</v>
      </c>
      <c r="P160" s="12">
        <f t="shared" si="53"/>
        <v>4.0266254278864752E-2</v>
      </c>
      <c r="Q160" s="11">
        <v>50000</v>
      </c>
      <c r="R160" s="12">
        <f t="shared" si="54"/>
        <v>5.7523220398378212E-3</v>
      </c>
      <c r="S160" s="11">
        <v>25000</v>
      </c>
      <c r="T160" s="12">
        <f t="shared" si="55"/>
        <v>2.8761610199189106E-3</v>
      </c>
      <c r="U160" s="11">
        <v>8692142</v>
      </c>
    </row>
    <row r="161" spans="1:21" ht="15" hidden="1" customHeight="1">
      <c r="A161" s="13"/>
      <c r="B161" s="14"/>
      <c r="C161" s="13"/>
      <c r="D161" s="13"/>
      <c r="E161" s="11"/>
      <c r="F161" s="12">
        <f t="shared" si="48"/>
        <v>0</v>
      </c>
      <c r="G161" s="11"/>
      <c r="H161" s="12">
        <f t="shared" si="49"/>
        <v>0</v>
      </c>
      <c r="I161" s="11"/>
      <c r="J161" s="12">
        <f t="shared" si="50"/>
        <v>0</v>
      </c>
      <c r="K161" s="11">
        <v>400000</v>
      </c>
      <c r="L161" s="12">
        <f t="shared" si="51"/>
        <v>4.5589921618387506E-2</v>
      </c>
      <c r="M161" s="11">
        <v>69408</v>
      </c>
      <c r="N161" s="12">
        <f t="shared" si="52"/>
        <v>7.9107631992226014E-3</v>
      </c>
      <c r="O161" s="11">
        <v>140423</v>
      </c>
      <c r="P161" s="12">
        <f t="shared" si="53"/>
        <v>1.6004683908547073E-2</v>
      </c>
      <c r="Q161" s="11">
        <v>36560</v>
      </c>
      <c r="R161" s="12">
        <f t="shared" si="54"/>
        <v>4.1669188359206187E-3</v>
      </c>
      <c r="S161" s="11">
        <v>57502</v>
      </c>
      <c r="T161" s="12">
        <f t="shared" si="55"/>
        <v>6.5537791822512965E-3</v>
      </c>
      <c r="U161" s="11">
        <v>8773869</v>
      </c>
    </row>
    <row r="162" spans="1:21" ht="15" hidden="1" customHeight="1">
      <c r="A162" s="13"/>
      <c r="B162" s="14"/>
      <c r="C162" s="13"/>
      <c r="D162" s="13"/>
      <c r="E162" s="11"/>
      <c r="F162" s="12">
        <f t="shared" si="48"/>
        <v>0</v>
      </c>
      <c r="G162" s="11"/>
      <c r="H162" s="12">
        <f t="shared" si="49"/>
        <v>0</v>
      </c>
      <c r="I162" s="11"/>
      <c r="J162" s="12">
        <f t="shared" si="50"/>
        <v>0</v>
      </c>
      <c r="K162" s="11">
        <v>400000</v>
      </c>
      <c r="L162" s="12">
        <f t="shared" si="51"/>
        <v>4.3785521003914425E-2</v>
      </c>
      <c r="M162" s="11">
        <v>65000</v>
      </c>
      <c r="N162" s="12">
        <f t="shared" si="52"/>
        <v>7.1151471631360945E-3</v>
      </c>
      <c r="O162" s="11">
        <v>310000</v>
      </c>
      <c r="P162" s="12">
        <f t="shared" si="53"/>
        <v>3.3933778778033677E-2</v>
      </c>
      <c r="Q162" s="11">
        <v>20000</v>
      </c>
      <c r="R162" s="12">
        <f t="shared" si="54"/>
        <v>2.1892760501957213E-3</v>
      </c>
      <c r="S162" s="11">
        <v>5000</v>
      </c>
      <c r="T162" s="12">
        <f t="shared" si="55"/>
        <v>5.4731901254893031E-4</v>
      </c>
      <c r="U162" s="11">
        <v>9135440</v>
      </c>
    </row>
    <row r="163" spans="1:21" ht="15" hidden="1" customHeight="1">
      <c r="A163" s="13"/>
      <c r="B163" s="14"/>
      <c r="C163" s="13"/>
      <c r="D163" s="13"/>
      <c r="E163" s="11"/>
      <c r="F163" s="12">
        <f t="shared" si="48"/>
        <v>0</v>
      </c>
      <c r="G163" s="11"/>
      <c r="H163" s="12">
        <f t="shared" si="49"/>
        <v>0</v>
      </c>
      <c r="I163" s="11"/>
      <c r="J163" s="12">
        <f t="shared" si="50"/>
        <v>0</v>
      </c>
      <c r="K163" s="11">
        <v>400000</v>
      </c>
      <c r="L163" s="12">
        <f t="shared" si="51"/>
        <v>4.0666691695659854E-2</v>
      </c>
      <c r="M163" s="11">
        <v>73300</v>
      </c>
      <c r="N163" s="12">
        <f t="shared" si="52"/>
        <v>7.4521712532296678E-3</v>
      </c>
      <c r="O163" s="11">
        <v>189265</v>
      </c>
      <c r="P163" s="12">
        <f t="shared" si="53"/>
        <v>1.9241953509447653E-2</v>
      </c>
      <c r="Q163" s="11">
        <v>78820</v>
      </c>
      <c r="R163" s="12">
        <f t="shared" si="54"/>
        <v>8.0133715986297743E-3</v>
      </c>
      <c r="S163" s="11">
        <v>5770</v>
      </c>
      <c r="T163" s="12">
        <f t="shared" si="55"/>
        <v>5.866170277098933E-4</v>
      </c>
      <c r="U163" s="11">
        <v>9836059.5199999996</v>
      </c>
    </row>
    <row r="164" spans="1:21" ht="15" hidden="1" customHeight="1">
      <c r="A164" s="13"/>
      <c r="B164" s="14"/>
      <c r="C164" s="13"/>
      <c r="D164" s="13"/>
      <c r="E164" s="11"/>
      <c r="F164" s="12"/>
      <c r="G164" s="11"/>
      <c r="H164" s="12"/>
      <c r="I164" s="11"/>
      <c r="J164" s="12"/>
      <c r="K164" s="11"/>
      <c r="L164" s="12"/>
      <c r="M164" s="11"/>
      <c r="N164" s="12"/>
      <c r="O164" s="11"/>
      <c r="P164" s="12"/>
      <c r="Q164" s="11"/>
      <c r="R164" s="12"/>
      <c r="S164" s="11"/>
      <c r="T164" s="12"/>
      <c r="U164" s="11"/>
    </row>
    <row r="165" spans="1:21" ht="30" hidden="1" customHeight="1">
      <c r="A165" s="45">
        <v>605085</v>
      </c>
      <c r="B165" s="46" t="s">
        <v>1172</v>
      </c>
      <c r="C165" s="45" t="s">
        <v>1141</v>
      </c>
      <c r="D165" s="45"/>
      <c r="E165" s="42"/>
      <c r="F165" s="43">
        <f>AVERAGE(F166:F170)</f>
        <v>9.3436447782910634E-3</v>
      </c>
      <c r="G165" s="44"/>
      <c r="H165" s="43">
        <f>AVERAGE(H166:H170)</f>
        <v>0</v>
      </c>
      <c r="I165" s="44"/>
      <c r="J165" s="43">
        <f>AVERAGE(J166:J170)</f>
        <v>3.8473831440022019E-2</v>
      </c>
      <c r="K165" s="44"/>
      <c r="L165" s="43">
        <f>AVERAGE(L166:L170)</f>
        <v>6.8576405866550255E-2</v>
      </c>
      <c r="M165" s="44"/>
      <c r="N165" s="43">
        <f>AVERAGE(N166:N170)</f>
        <v>0</v>
      </c>
      <c r="O165" s="44"/>
      <c r="P165" s="43">
        <f>AVERAGE(P166:P170)</f>
        <v>2.1883747407517321E-2</v>
      </c>
      <c r="Q165" s="44"/>
      <c r="R165" s="43">
        <f>AVERAGE(R166:R170)</f>
        <v>1.0428609705205694E-2</v>
      </c>
      <c r="S165" s="44"/>
      <c r="T165" s="43">
        <f>AVERAGE(T166:T170)</f>
        <v>0</v>
      </c>
      <c r="U165" s="42">
        <f>AVERAGE(U166:U170)</f>
        <v>9133495.540000001</v>
      </c>
    </row>
    <row r="166" spans="1:21" ht="15" hidden="1" customHeight="1">
      <c r="A166" s="13"/>
      <c r="B166" s="14"/>
      <c r="C166" s="13"/>
      <c r="D166" s="13"/>
      <c r="E166" s="11">
        <v>85000</v>
      </c>
      <c r="F166" s="12">
        <f>E166/$U166</f>
        <v>1.0009503140040014E-2</v>
      </c>
      <c r="G166" s="11"/>
      <c r="H166" s="12">
        <f>G166/$U166</f>
        <v>0</v>
      </c>
      <c r="I166" s="11">
        <v>350000</v>
      </c>
      <c r="J166" s="12">
        <f>I166/$U166</f>
        <v>4.1215601164870649E-2</v>
      </c>
      <c r="K166" s="11">
        <v>346511.7</v>
      </c>
      <c r="L166" s="12">
        <f>K166/$U166</f>
        <v>4.0804822931889452E-2</v>
      </c>
      <c r="M166" s="11"/>
      <c r="N166" s="12">
        <f>M166/$U166</f>
        <v>0</v>
      </c>
      <c r="O166" s="11">
        <v>246750</v>
      </c>
      <c r="P166" s="12">
        <f>O166/$U166</f>
        <v>2.9056998821233807E-2</v>
      </c>
      <c r="Q166" s="11">
        <v>170000</v>
      </c>
      <c r="R166" s="12">
        <f>Q166/$U166</f>
        <v>2.0019006280080028E-2</v>
      </c>
      <c r="S166" s="11"/>
      <c r="T166" s="12">
        <f>S166/$U166</f>
        <v>0</v>
      </c>
      <c r="U166" s="11">
        <v>8491930</v>
      </c>
    </row>
    <row r="167" spans="1:21" ht="15" hidden="1" customHeight="1">
      <c r="A167" s="13"/>
      <c r="B167" s="14"/>
      <c r="C167" s="13"/>
      <c r="D167" s="13"/>
      <c r="E167" s="11">
        <v>85000</v>
      </c>
      <c r="F167" s="12">
        <f>E167/$U167</f>
        <v>9.7750946229159495E-3</v>
      </c>
      <c r="G167" s="11"/>
      <c r="H167" s="12">
        <f>G167/$U167</f>
        <v>0</v>
      </c>
      <c r="I167" s="11">
        <v>350000</v>
      </c>
      <c r="J167" s="12">
        <f>I167/$U167</f>
        <v>4.025038962377156E-2</v>
      </c>
      <c r="K167" s="11">
        <v>680000</v>
      </c>
      <c r="L167" s="12">
        <f>K167/$U167</f>
        <v>7.8200756983327596E-2</v>
      </c>
      <c r="M167" s="11"/>
      <c r="N167" s="12">
        <f>M167/$U167</f>
        <v>0</v>
      </c>
      <c r="O167" s="11">
        <v>99750</v>
      </c>
      <c r="P167" s="12">
        <f>O167/$U167</f>
        <v>1.1471361042774894E-2</v>
      </c>
      <c r="Q167" s="11">
        <v>42000</v>
      </c>
      <c r="R167" s="12">
        <f>Q167/$U167</f>
        <v>4.8300467548525869E-3</v>
      </c>
      <c r="S167" s="11"/>
      <c r="T167" s="12">
        <f>S167/$U167</f>
        <v>0</v>
      </c>
      <c r="U167" s="11">
        <v>8695568</v>
      </c>
    </row>
    <row r="168" spans="1:21" ht="15" hidden="1" customHeight="1">
      <c r="A168" s="13"/>
      <c r="B168" s="14"/>
      <c r="C168" s="13"/>
      <c r="D168" s="13"/>
      <c r="E168" s="11">
        <v>85000</v>
      </c>
      <c r="F168" s="12">
        <f>E168/$U168</f>
        <v>9.4781258069996897E-3</v>
      </c>
      <c r="G168" s="11"/>
      <c r="H168" s="12">
        <f>G168/$U168</f>
        <v>0</v>
      </c>
      <c r="I168" s="11">
        <v>350000</v>
      </c>
      <c r="J168" s="12">
        <f>I168/$U168</f>
        <v>3.9027576852351663E-2</v>
      </c>
      <c r="K168" s="11">
        <v>840000</v>
      </c>
      <c r="L168" s="12">
        <f>K168/$U168</f>
        <v>9.3666184445643993E-2</v>
      </c>
      <c r="M168" s="11"/>
      <c r="N168" s="12">
        <f>M168/$U168</f>
        <v>0</v>
      </c>
      <c r="O168" s="11">
        <v>273000</v>
      </c>
      <c r="P168" s="12">
        <f>O168/$U168</f>
        <v>3.04415099448343E-2</v>
      </c>
      <c r="Q168" s="11">
        <v>30450</v>
      </c>
      <c r="R168" s="12">
        <f>Q168/$U168</f>
        <v>3.3953991861545951E-3</v>
      </c>
      <c r="S168" s="11"/>
      <c r="T168" s="12">
        <f>S168/$U168</f>
        <v>0</v>
      </c>
      <c r="U168" s="11">
        <v>8968017.6999999993</v>
      </c>
    </row>
    <row r="169" spans="1:21" ht="15" hidden="1" customHeight="1">
      <c r="A169" s="13"/>
      <c r="B169" s="14"/>
      <c r="C169" s="13"/>
      <c r="D169" s="13"/>
      <c r="E169" s="11">
        <v>85000</v>
      </c>
      <c r="F169" s="12">
        <f>E169/$U169</f>
        <v>9.0913310842449802E-3</v>
      </c>
      <c r="G169" s="11"/>
      <c r="H169" s="12">
        <f>G169/$U169</f>
        <v>0</v>
      </c>
      <c r="I169" s="11">
        <v>350000</v>
      </c>
      <c r="J169" s="12">
        <f>I169/$U169</f>
        <v>3.7434892699832273E-2</v>
      </c>
      <c r="K169" s="11">
        <v>670000</v>
      </c>
      <c r="L169" s="12">
        <f>K169/$U169</f>
        <v>7.1661080311107489E-2</v>
      </c>
      <c r="M169" s="11"/>
      <c r="N169" s="12">
        <f>M169/$U169</f>
        <v>0</v>
      </c>
      <c r="O169" s="11">
        <v>231000</v>
      </c>
      <c r="P169" s="12">
        <f>O169/$U169</f>
        <v>2.4707029181889297E-2</v>
      </c>
      <c r="Q169" s="11">
        <v>136500</v>
      </c>
      <c r="R169" s="12">
        <f>Q169/$U169</f>
        <v>1.4599608152934585E-2</v>
      </c>
      <c r="S169" s="11"/>
      <c r="T169" s="12">
        <f>S169/$U169</f>
        <v>0</v>
      </c>
      <c r="U169" s="11">
        <v>9349566</v>
      </c>
    </row>
    <row r="170" spans="1:21" ht="15" hidden="1" customHeight="1">
      <c r="A170" s="13"/>
      <c r="B170" s="14"/>
      <c r="C170" s="13"/>
      <c r="D170" s="13"/>
      <c r="E170" s="11">
        <v>85000</v>
      </c>
      <c r="F170" s="12">
        <f>E170/$U170</f>
        <v>8.3641692372546789E-3</v>
      </c>
      <c r="G170" s="11"/>
      <c r="H170" s="12">
        <f>G170/$U170</f>
        <v>0</v>
      </c>
      <c r="I170" s="11">
        <v>350000</v>
      </c>
      <c r="J170" s="12">
        <f>I170/$U170</f>
        <v>3.444069685928397E-2</v>
      </c>
      <c r="K170" s="11">
        <v>595000</v>
      </c>
      <c r="L170" s="12">
        <f>K170/$U170</f>
        <v>5.8549184660782752E-2</v>
      </c>
      <c r="M170" s="11"/>
      <c r="N170" s="12">
        <f>M170/$U170</f>
        <v>0</v>
      </c>
      <c r="O170" s="11">
        <v>139650</v>
      </c>
      <c r="P170" s="12">
        <f>O170/$U170</f>
        <v>1.3741838046854304E-2</v>
      </c>
      <c r="Q170" s="11">
        <v>94500</v>
      </c>
      <c r="R170" s="12">
        <f>Q170/$U170</f>
        <v>9.2989881520066722E-3</v>
      </c>
      <c r="S170" s="11"/>
      <c r="T170" s="12">
        <f>S170/$U170</f>
        <v>0</v>
      </c>
      <c r="U170" s="11">
        <v>10162396</v>
      </c>
    </row>
    <row r="171" spans="1:21" s="6" customFormat="1" ht="15" customHeight="1">
      <c r="A171" s="40"/>
      <c r="B171" s="41" t="s">
        <v>1173</v>
      </c>
      <c r="C171" s="40"/>
      <c r="D171" s="40"/>
      <c r="E171" s="38"/>
      <c r="F171" s="39">
        <f>ROUND(AVERAGE(F118,F122,F129,F136,F165),3)</f>
        <v>1.4E-2</v>
      </c>
      <c r="G171" s="39"/>
      <c r="H171" s="39">
        <f>ROUND(AVERAGE(H118,H122,H129,H136,H144,H148,),3)</f>
        <v>2E-3</v>
      </c>
      <c r="I171" s="39"/>
      <c r="J171" s="39">
        <v>0.1</v>
      </c>
      <c r="K171" s="39"/>
      <c r="L171" s="39">
        <f>ROUND(AVERAGE(L118,L122,L127,L129,L136,L138,L140,L144,L148,L156,L165),3)</f>
        <v>4.5999999999999999E-2</v>
      </c>
      <c r="M171" s="39"/>
      <c r="N171" s="39">
        <f>ROUND(AVERAGE(N118,N122,N127,N129,N136,N140,N144,N148,N156,),3)</f>
        <v>7.0000000000000001E-3</v>
      </c>
      <c r="O171" s="39"/>
      <c r="P171" s="39">
        <f>ROUND(AVERAGE(P118,P122,P127,P129,P136,P138,P140,P144,P148,P156,P165),3)</f>
        <v>3.1E-2</v>
      </c>
      <c r="Q171" s="39"/>
      <c r="R171" s="39">
        <f>ROUND(AVERAGE(R118,R122,R127,R129,R136,R140,R144,R148,R156,R165),3)</f>
        <v>1.4E-2</v>
      </c>
      <c r="S171" s="39"/>
      <c r="T171" s="39">
        <f>ROUND(AVERAGE(T118,T122,T127,T129,T136,T138,T140,T144,T148,T156,T165),3)</f>
        <v>2E-3</v>
      </c>
      <c r="U171" s="38"/>
    </row>
    <row r="172" spans="1:21" ht="15" hidden="1" customHeight="1">
      <c r="A172" s="36"/>
      <c r="B172" s="37"/>
      <c r="C172" s="36"/>
      <c r="D172" s="36"/>
      <c r="E172" s="34"/>
      <c r="F172" s="35"/>
      <c r="G172" s="34"/>
      <c r="H172" s="35"/>
      <c r="I172" s="34"/>
      <c r="J172" s="35"/>
      <c r="K172" s="34"/>
      <c r="L172" s="35"/>
      <c r="M172" s="34"/>
      <c r="N172" s="35"/>
      <c r="O172" s="34"/>
      <c r="P172" s="35"/>
      <c r="Q172" s="34"/>
      <c r="R172" s="35"/>
      <c r="S172" s="34"/>
      <c r="T172" s="35"/>
      <c r="U172" s="34"/>
    </row>
    <row r="173" spans="1:21" ht="30" hidden="1" customHeight="1">
      <c r="A173" s="18">
        <v>47755</v>
      </c>
      <c r="B173" s="19" t="s">
        <v>1174</v>
      </c>
      <c r="C173" s="18" t="s">
        <v>1141</v>
      </c>
      <c r="D173" s="18"/>
      <c r="E173" s="15"/>
      <c r="F173" s="16">
        <f>AVERAGE(F174:F177)</f>
        <v>8.7274285510323263E-3</v>
      </c>
      <c r="G173" s="17"/>
      <c r="H173" s="16">
        <f>AVERAGE(H174:H177)</f>
        <v>0</v>
      </c>
      <c r="I173" s="17"/>
      <c r="J173" s="16">
        <f>AVERAGE(J174:J177)</f>
        <v>0</v>
      </c>
      <c r="K173" s="17"/>
      <c r="L173" s="16">
        <f>AVERAGE(L174:L177)</f>
        <v>4.9894613624480319E-2</v>
      </c>
      <c r="M173" s="17"/>
      <c r="N173" s="16">
        <f>AVERAGE(N174:N177)</f>
        <v>4.4558672768638041E-3</v>
      </c>
      <c r="O173" s="17"/>
      <c r="P173" s="16">
        <f>AVERAGE(P174:P177)</f>
        <v>2.8378313059623468E-2</v>
      </c>
      <c r="Q173" s="17"/>
      <c r="R173" s="16">
        <f>AVERAGE(R174:R177)</f>
        <v>6.1185498820772836E-3</v>
      </c>
      <c r="S173" s="17"/>
      <c r="T173" s="16">
        <f>AVERAGE(T174:T177)</f>
        <v>1.4853271659432245E-3</v>
      </c>
      <c r="U173" s="15">
        <f>AVERAGE(U174:U177)</f>
        <v>10392712.43</v>
      </c>
    </row>
    <row r="174" spans="1:21" s="30" customFormat="1" ht="15" hidden="1" customHeight="1">
      <c r="A174" s="32"/>
      <c r="B174" s="33"/>
      <c r="C174" s="32"/>
      <c r="D174" s="32"/>
      <c r="E174" s="31">
        <v>100000</v>
      </c>
      <c r="F174" s="12">
        <f>E174/$U174</f>
        <v>1.0029115525281445E-2</v>
      </c>
      <c r="G174" s="31"/>
      <c r="H174" s="12">
        <f>G174/$U174</f>
        <v>0</v>
      </c>
      <c r="I174" s="31"/>
      <c r="J174" s="12">
        <f>I174/$U174</f>
        <v>0</v>
      </c>
      <c r="K174" s="31">
        <v>518000</v>
      </c>
      <c r="L174" s="12">
        <f>K174/$U174</f>
        <v>5.1950818420957882E-2</v>
      </c>
      <c r="M174" s="31">
        <v>60000</v>
      </c>
      <c r="N174" s="12">
        <f>M174/$U174</f>
        <v>6.0174693151688668E-3</v>
      </c>
      <c r="O174" s="31">
        <v>210000</v>
      </c>
      <c r="P174" s="12">
        <f>O174/$U174</f>
        <v>2.1061142603091033E-2</v>
      </c>
      <c r="Q174" s="31">
        <v>65000</v>
      </c>
      <c r="R174" s="12">
        <f>Q174/$U174</f>
        <v>6.5189250914329385E-3</v>
      </c>
      <c r="S174" s="31">
        <v>20000</v>
      </c>
      <c r="T174" s="12">
        <f>S174/$U174</f>
        <v>2.0058231050562891E-3</v>
      </c>
      <c r="U174" s="31">
        <v>9970969</v>
      </c>
    </row>
    <row r="175" spans="1:21" s="30" customFormat="1" ht="15" hidden="1" customHeight="1">
      <c r="A175" s="32"/>
      <c r="B175" s="33"/>
      <c r="C175" s="32"/>
      <c r="D175" s="32"/>
      <c r="E175" s="31">
        <v>65000</v>
      </c>
      <c r="F175" s="12">
        <f>E175/$U175</f>
        <v>6.2868810202930843E-3</v>
      </c>
      <c r="G175" s="31"/>
      <c r="H175" s="12">
        <f>G175/$U175</f>
        <v>0</v>
      </c>
      <c r="I175" s="31"/>
      <c r="J175" s="12">
        <f>I175/$U175</f>
        <v>0</v>
      </c>
      <c r="K175" s="31">
        <v>518000</v>
      </c>
      <c r="L175" s="12">
        <f>K175/$U175</f>
        <v>5.0101605669412581E-2</v>
      </c>
      <c r="M175" s="31">
        <v>37000</v>
      </c>
      <c r="N175" s="12">
        <f>M175/$U175</f>
        <v>3.5786861192437561E-3</v>
      </c>
      <c r="O175" s="31">
        <v>365000</v>
      </c>
      <c r="P175" s="12">
        <f>O175/$U175</f>
        <v>3.5303254960107319E-2</v>
      </c>
      <c r="Q175" s="31">
        <v>30000</v>
      </c>
      <c r="R175" s="12">
        <f>Q175/$U175</f>
        <v>2.9016373939814238E-3</v>
      </c>
      <c r="S175" s="31">
        <v>30000</v>
      </c>
      <c r="T175" s="12">
        <f>S175/$U175</f>
        <v>2.9016373939814238E-3</v>
      </c>
      <c r="U175" s="31">
        <v>10338990</v>
      </c>
    </row>
    <row r="176" spans="1:21" s="30" customFormat="1" ht="15" hidden="1" customHeight="1">
      <c r="A176" s="32"/>
      <c r="B176" s="33"/>
      <c r="C176" s="32"/>
      <c r="D176" s="32"/>
      <c r="E176" s="31">
        <v>90000</v>
      </c>
      <c r="F176" s="12">
        <f>E176/$U176</f>
        <v>8.699474294248187E-3</v>
      </c>
      <c r="G176" s="31"/>
      <c r="H176" s="12">
        <f>G176/$U176</f>
        <v>0</v>
      </c>
      <c r="I176" s="31"/>
      <c r="J176" s="12">
        <f>I176/$U176</f>
        <v>0</v>
      </c>
      <c r="K176" s="31">
        <v>518000</v>
      </c>
      <c r="L176" s="12">
        <f>K176/$U176</f>
        <v>5.0070307604672903E-2</v>
      </c>
      <c r="M176" s="31">
        <v>16875</v>
      </c>
      <c r="N176" s="12">
        <f>M176/$U176</f>
        <v>1.6311514301715353E-3</v>
      </c>
      <c r="O176" s="31">
        <v>309739.59999999998</v>
      </c>
      <c r="P176" s="12">
        <f>O176/$U176</f>
        <v>2.9939685423452399E-2</v>
      </c>
      <c r="Q176" s="31">
        <v>40581.21</v>
      </c>
      <c r="R176" s="12">
        <f>Q176/$U176</f>
        <v>3.9226132580498611E-3</v>
      </c>
      <c r="S176" s="31">
        <v>1217.81</v>
      </c>
      <c r="T176" s="12">
        <f>S176/$U176</f>
        <v>1.1771451989198205E-4</v>
      </c>
      <c r="U176" s="31">
        <v>10345452.720000001</v>
      </c>
    </row>
    <row r="177" spans="1:21" s="30" customFormat="1" ht="15" hidden="1" customHeight="1">
      <c r="A177" s="32"/>
      <c r="B177" s="33"/>
      <c r="C177" s="32"/>
      <c r="D177" s="32"/>
      <c r="E177" s="31">
        <v>108000</v>
      </c>
      <c r="F177" s="12">
        <f>E177/$U177</f>
        <v>9.8942433643065906E-3</v>
      </c>
      <c r="G177" s="31"/>
      <c r="H177" s="12">
        <f>G177/$U177</f>
        <v>0</v>
      </c>
      <c r="I177" s="31"/>
      <c r="J177" s="12">
        <f>I177/$U177</f>
        <v>0</v>
      </c>
      <c r="K177" s="31">
        <v>518000</v>
      </c>
      <c r="L177" s="12">
        <f>K177/$U177</f>
        <v>4.7455722802877909E-2</v>
      </c>
      <c r="M177" s="31">
        <v>72000</v>
      </c>
      <c r="N177" s="12">
        <f>M177/$U177</f>
        <v>6.5961622428710601E-3</v>
      </c>
      <c r="O177" s="31">
        <v>297000</v>
      </c>
      <c r="P177" s="12">
        <f>O177/$U177</f>
        <v>2.7209169251843125E-2</v>
      </c>
      <c r="Q177" s="31">
        <v>121500</v>
      </c>
      <c r="R177" s="12">
        <f>Q177/$U177</f>
        <v>1.1131023784844913E-2</v>
      </c>
      <c r="S177" s="31">
        <v>10000</v>
      </c>
      <c r="T177" s="12">
        <f>S177/$U177</f>
        <v>9.1613364484320278E-4</v>
      </c>
      <c r="U177" s="31">
        <v>10915438</v>
      </c>
    </row>
    <row r="178" spans="1:21" s="30" customFormat="1" ht="15" hidden="1" customHeight="1">
      <c r="A178" s="32"/>
      <c r="B178" s="33"/>
      <c r="C178" s="32"/>
      <c r="D178" s="32"/>
      <c r="E178" s="31"/>
      <c r="F178" s="12"/>
      <c r="G178" s="31"/>
      <c r="H178" s="12"/>
      <c r="I178" s="31"/>
      <c r="J178" s="12"/>
      <c r="K178" s="31"/>
      <c r="L178" s="12"/>
      <c r="M178" s="31"/>
      <c r="N178" s="12"/>
      <c r="O178" s="31"/>
      <c r="P178" s="12"/>
      <c r="Q178" s="31"/>
      <c r="R178" s="12"/>
      <c r="S178" s="31"/>
      <c r="T178" s="12"/>
      <c r="U178" s="31"/>
    </row>
    <row r="179" spans="1:21" ht="30" hidden="1" customHeight="1">
      <c r="A179" s="18">
        <v>46787</v>
      </c>
      <c r="B179" s="19" t="s">
        <v>1175</v>
      </c>
      <c r="C179" s="18"/>
      <c r="D179" s="18" t="s">
        <v>1141</v>
      </c>
      <c r="E179" s="21"/>
      <c r="F179" s="16">
        <f>E179/$U179</f>
        <v>0</v>
      </c>
      <c r="G179" s="21"/>
      <c r="H179" s="16">
        <f>G179/$U179</f>
        <v>0</v>
      </c>
      <c r="I179" s="21"/>
      <c r="J179" s="16">
        <f>I179/$U179</f>
        <v>0</v>
      </c>
      <c r="K179" s="21">
        <v>1568360.34</v>
      </c>
      <c r="L179" s="16">
        <f>K179/$U179</f>
        <v>0.14057402571188149</v>
      </c>
      <c r="M179" s="21">
        <v>78856.710000000006</v>
      </c>
      <c r="N179" s="16">
        <f>M179/$U179</f>
        <v>7.0680218674073212E-3</v>
      </c>
      <c r="O179" s="21">
        <v>303048.86</v>
      </c>
      <c r="P179" s="16">
        <f>O179/$U179</f>
        <v>2.7162634218100903E-2</v>
      </c>
      <c r="Q179" s="21">
        <v>351865.22</v>
      </c>
      <c r="R179" s="16">
        <f>Q179/$U179</f>
        <v>3.1538103343901711E-2</v>
      </c>
      <c r="S179" s="21">
        <v>558.32000000000005</v>
      </c>
      <c r="T179" s="16">
        <f>S179/$U179</f>
        <v>5.0042893864210866E-5</v>
      </c>
      <c r="U179" s="15">
        <v>11156828.810000001</v>
      </c>
    </row>
    <row r="180" spans="1:21" s="25" customFormat="1" ht="15" hidden="1" customHeight="1">
      <c r="A180" s="28"/>
      <c r="B180" s="29"/>
      <c r="C180" s="28"/>
      <c r="D180" s="28"/>
      <c r="E180" s="20"/>
      <c r="F180" s="27"/>
      <c r="G180" s="20"/>
      <c r="H180" s="27"/>
      <c r="I180" s="20"/>
      <c r="J180" s="27"/>
      <c r="K180" s="20"/>
      <c r="L180" s="27"/>
      <c r="M180" s="20"/>
      <c r="N180" s="27"/>
      <c r="O180" s="20"/>
      <c r="P180" s="27"/>
      <c r="Q180" s="20"/>
      <c r="R180" s="27"/>
      <c r="S180" s="20"/>
      <c r="T180" s="27"/>
      <c r="U180" s="26"/>
    </row>
    <row r="181" spans="1:21" ht="30" hidden="1" customHeight="1">
      <c r="A181" s="18">
        <v>47554</v>
      </c>
      <c r="B181" s="19" t="s">
        <v>1176</v>
      </c>
      <c r="C181" s="18"/>
      <c r="D181" s="18" t="s">
        <v>1141</v>
      </c>
      <c r="E181" s="21">
        <v>460000</v>
      </c>
      <c r="F181" s="16">
        <f>E181/$U181</f>
        <v>3.7860082304526747E-2</v>
      </c>
      <c r="G181" s="21"/>
      <c r="H181" s="16">
        <f>G181/$U181</f>
        <v>0</v>
      </c>
      <c r="I181" s="21"/>
      <c r="J181" s="16">
        <f>I181/$U181</f>
        <v>0</v>
      </c>
      <c r="K181" s="21">
        <v>362334.59</v>
      </c>
      <c r="L181" s="16">
        <f>K181/$U181</f>
        <v>2.9821776954732513E-2</v>
      </c>
      <c r="M181" s="21">
        <v>140000</v>
      </c>
      <c r="N181" s="16">
        <f>M181/$U181</f>
        <v>1.1522633744855968E-2</v>
      </c>
      <c r="O181" s="21">
        <v>1470000</v>
      </c>
      <c r="P181" s="16">
        <f>O181/$U181</f>
        <v>0.12098765432098765</v>
      </c>
      <c r="Q181" s="21">
        <v>140000</v>
      </c>
      <c r="R181" s="16">
        <f>Q181/$U181</f>
        <v>1.1522633744855968E-2</v>
      </c>
      <c r="S181" s="21">
        <v>7000</v>
      </c>
      <c r="T181" s="16">
        <f>S181/$U181</f>
        <v>5.7613168724279839E-4</v>
      </c>
      <c r="U181" s="15">
        <v>12150000</v>
      </c>
    </row>
    <row r="182" spans="1:21" s="25" customFormat="1" ht="15" hidden="1" customHeight="1">
      <c r="A182" s="28"/>
      <c r="B182" s="29"/>
      <c r="C182" s="28"/>
      <c r="D182" s="28"/>
      <c r="E182" s="20"/>
      <c r="F182" s="27"/>
      <c r="G182" s="20"/>
      <c r="H182" s="27"/>
      <c r="I182" s="20"/>
      <c r="J182" s="27"/>
      <c r="K182" s="20"/>
      <c r="L182" s="27"/>
      <c r="M182" s="20"/>
      <c r="N182" s="27"/>
      <c r="O182" s="20"/>
      <c r="P182" s="27"/>
      <c r="Q182" s="20"/>
      <c r="R182" s="27"/>
      <c r="S182" s="20"/>
      <c r="T182" s="27"/>
      <c r="U182" s="26"/>
    </row>
    <row r="183" spans="1:21" ht="30" hidden="1" customHeight="1">
      <c r="A183" s="18">
        <v>72618</v>
      </c>
      <c r="B183" s="19" t="s">
        <v>1177</v>
      </c>
      <c r="C183" s="18"/>
      <c r="D183" s="18" t="s">
        <v>1141</v>
      </c>
      <c r="E183" s="21">
        <v>200000</v>
      </c>
      <c r="F183" s="16">
        <f>E183/$U183</f>
        <v>1.3745090425513636E-2</v>
      </c>
      <c r="G183" s="21">
        <v>50000</v>
      </c>
      <c r="H183" s="16">
        <f>G183/$U183</f>
        <v>3.4362726063784091E-3</v>
      </c>
      <c r="I183" s="21">
        <v>675650</v>
      </c>
      <c r="J183" s="16">
        <f>I183/$U183</f>
        <v>4.6434351729991441E-2</v>
      </c>
      <c r="K183" s="21">
        <v>401000</v>
      </c>
      <c r="L183" s="16">
        <f>K183/$U183</f>
        <v>2.7558906303154843E-2</v>
      </c>
      <c r="M183" s="21">
        <v>132400</v>
      </c>
      <c r="N183" s="16">
        <f>M183/$U183</f>
        <v>9.0992498616900268E-3</v>
      </c>
      <c r="O183" s="21">
        <v>510000</v>
      </c>
      <c r="P183" s="16">
        <f>O183/$U183</f>
        <v>3.5049980585059773E-2</v>
      </c>
      <c r="Q183" s="21">
        <v>93000</v>
      </c>
      <c r="R183" s="16">
        <f>Q183/$U183</f>
        <v>6.391467047863841E-3</v>
      </c>
      <c r="S183" s="21">
        <v>31426.85</v>
      </c>
      <c r="T183" s="16">
        <f>S183/$U183</f>
        <v>2.1598244751952662E-3</v>
      </c>
      <c r="U183" s="15">
        <v>14550650</v>
      </c>
    </row>
    <row r="184" spans="1:21" s="25" customFormat="1" ht="15" hidden="1" customHeight="1">
      <c r="A184" s="28"/>
      <c r="B184" s="29"/>
      <c r="C184" s="28"/>
      <c r="D184" s="28"/>
      <c r="E184" s="20"/>
      <c r="F184" s="27"/>
      <c r="G184" s="20"/>
      <c r="H184" s="27"/>
      <c r="I184" s="20"/>
      <c r="J184" s="27"/>
      <c r="K184" s="20"/>
      <c r="L184" s="27"/>
      <c r="M184" s="20"/>
      <c r="N184" s="27"/>
      <c r="O184" s="20"/>
      <c r="P184" s="27"/>
      <c r="Q184" s="20"/>
      <c r="R184" s="27"/>
      <c r="S184" s="20"/>
      <c r="T184" s="27"/>
      <c r="U184" s="26"/>
    </row>
    <row r="185" spans="1:21" ht="15" hidden="1" customHeight="1">
      <c r="A185" s="18">
        <v>46128</v>
      </c>
      <c r="B185" s="19" t="s">
        <v>1178</v>
      </c>
      <c r="C185" s="18"/>
      <c r="D185" s="18" t="s">
        <v>1141</v>
      </c>
      <c r="E185" s="21">
        <v>300000</v>
      </c>
      <c r="F185" s="16">
        <f>E185/$U185</f>
        <v>1.7221584385763489E-2</v>
      </c>
      <c r="G185" s="21">
        <v>50000</v>
      </c>
      <c r="H185" s="16">
        <f>G185/$U185</f>
        <v>2.8702640642939152E-3</v>
      </c>
      <c r="I185" s="21">
        <v>300005</v>
      </c>
      <c r="J185" s="16">
        <f>I185/$U185</f>
        <v>1.7221871412169919E-2</v>
      </c>
      <c r="K185" s="21">
        <v>591003.9</v>
      </c>
      <c r="L185" s="16">
        <f>K185/$U185</f>
        <v>3.3926745120551091E-2</v>
      </c>
      <c r="M185" s="21">
        <v>375000</v>
      </c>
      <c r="N185" s="16">
        <f>M185/$U185</f>
        <v>2.1526980482204364E-2</v>
      </c>
      <c r="O185" s="21">
        <v>440000</v>
      </c>
      <c r="P185" s="16">
        <f>O185/$U185</f>
        <v>2.5258323765786451E-2</v>
      </c>
      <c r="Q185" s="21">
        <v>350000</v>
      </c>
      <c r="R185" s="16">
        <f>Q185/$U185</f>
        <v>2.0091848450057407E-2</v>
      </c>
      <c r="S185" s="21">
        <v>72700</v>
      </c>
      <c r="T185" s="16">
        <f>S185/$U185</f>
        <v>4.1733639494833524E-3</v>
      </c>
      <c r="U185" s="15">
        <v>17420000</v>
      </c>
    </row>
    <row r="186" spans="1:21" ht="15" hidden="1" customHeight="1">
      <c r="A186" s="13"/>
      <c r="B186" s="14"/>
      <c r="C186" s="13"/>
      <c r="D186" s="13"/>
      <c r="E186" s="11"/>
      <c r="F186" s="12"/>
      <c r="G186" s="11"/>
      <c r="H186" s="12"/>
      <c r="I186" s="11"/>
      <c r="J186" s="12"/>
      <c r="K186" s="11"/>
      <c r="L186" s="12"/>
      <c r="M186" s="11"/>
      <c r="N186" s="12"/>
      <c r="O186" s="11"/>
      <c r="P186" s="12"/>
      <c r="Q186" s="11"/>
      <c r="R186" s="12"/>
      <c r="S186" s="11"/>
      <c r="T186" s="12"/>
      <c r="U186" s="11"/>
    </row>
    <row r="187" spans="1:21" ht="30" hidden="1" customHeight="1">
      <c r="A187" s="18">
        <v>60501</v>
      </c>
      <c r="B187" s="19" t="s">
        <v>1179</v>
      </c>
      <c r="C187" s="18" t="s">
        <v>1141</v>
      </c>
      <c r="D187" s="18"/>
      <c r="E187" s="15"/>
      <c r="F187" s="16">
        <f>AVERAGE(F188:F194)</f>
        <v>1.3925622454541162E-2</v>
      </c>
      <c r="G187" s="16"/>
      <c r="H187" s="16">
        <f>AVERAGE(H188:H194)</f>
        <v>0</v>
      </c>
      <c r="I187" s="16"/>
      <c r="J187" s="16">
        <f>AVERAGE(J188:J194)</f>
        <v>7.0816023570568001E-2</v>
      </c>
      <c r="K187" s="16"/>
      <c r="L187" s="16">
        <f>AVERAGE(L188:L194)</f>
        <v>5.2292401023582055E-2</v>
      </c>
      <c r="M187" s="16"/>
      <c r="N187" s="16">
        <f>AVERAGE(N188:N194)</f>
        <v>0</v>
      </c>
      <c r="O187" s="16"/>
      <c r="P187" s="16">
        <f>AVERAGE(P188:P194)</f>
        <v>2.0993866838734592E-2</v>
      </c>
      <c r="Q187" s="16"/>
      <c r="R187" s="16">
        <f>AVERAGE(R188:R194)</f>
        <v>1.0430570233274577E-2</v>
      </c>
      <c r="S187" s="16"/>
      <c r="T187" s="16">
        <f>AVERAGE(T188:T194)</f>
        <v>6.2110470615138805E-4</v>
      </c>
      <c r="U187" s="15">
        <f>AVERAGE(U188:U194)</f>
        <v>18056113.407142855</v>
      </c>
    </row>
    <row r="188" spans="1:21" ht="15" hidden="1" customHeight="1">
      <c r="A188" s="23"/>
      <c r="B188" s="24"/>
      <c r="C188" s="23"/>
      <c r="D188" s="23"/>
      <c r="E188" s="20">
        <v>250000</v>
      </c>
      <c r="F188" s="22">
        <f t="shared" ref="F188:F194" si="56">E188/$U188</f>
        <v>1.5428155776422633E-2</v>
      </c>
      <c r="G188" s="20"/>
      <c r="H188" s="22">
        <f t="shared" ref="H188:H194" si="57">G188/$U188</f>
        <v>0</v>
      </c>
      <c r="I188" s="20">
        <v>1271326</v>
      </c>
      <c r="J188" s="22">
        <f t="shared" ref="J188:J194" si="58">I188/$U188</f>
        <v>7.8456862282465123E-2</v>
      </c>
      <c r="K188" s="20">
        <v>801000</v>
      </c>
      <c r="L188" s="22">
        <f t="shared" ref="L188:L194" si="59">K188/$U188</f>
        <v>4.9431811107658118E-2</v>
      </c>
      <c r="M188" s="20"/>
      <c r="N188" s="22">
        <f t="shared" ref="N188:N194" si="60">M188/$U188</f>
        <v>0</v>
      </c>
      <c r="O188" s="20">
        <v>249750</v>
      </c>
      <c r="P188" s="22">
        <f t="shared" ref="P188:P194" si="61">O188/$U188</f>
        <v>1.5412727620646211E-2</v>
      </c>
      <c r="Q188" s="20">
        <v>67500</v>
      </c>
      <c r="R188" s="22">
        <f t="shared" ref="R188:R194" si="62">Q188/$U188</f>
        <v>4.165602059634111E-3</v>
      </c>
      <c r="S188" s="20">
        <v>6000</v>
      </c>
      <c r="T188" s="22">
        <f t="shared" ref="T188:T194" si="63">S188/$U188</f>
        <v>3.702757386341432E-4</v>
      </c>
      <c r="U188" s="20">
        <v>16204140.25</v>
      </c>
    </row>
    <row r="189" spans="1:21" ht="15" hidden="1" customHeight="1">
      <c r="A189" s="23"/>
      <c r="B189" s="24"/>
      <c r="C189" s="23"/>
      <c r="D189" s="23"/>
      <c r="E189" s="20">
        <v>250000</v>
      </c>
      <c r="F189" s="22">
        <f t="shared" si="56"/>
        <v>1.3899177098385939E-2</v>
      </c>
      <c r="G189" s="20"/>
      <c r="H189" s="22">
        <f t="shared" si="57"/>
        <v>0</v>
      </c>
      <c r="I189" s="20">
        <v>1271326</v>
      </c>
      <c r="J189" s="22">
        <f t="shared" si="58"/>
        <v>7.0681540895130401E-2</v>
      </c>
      <c r="K189" s="20">
        <v>250000</v>
      </c>
      <c r="L189" s="22">
        <f t="shared" si="59"/>
        <v>1.3899177098385939E-2</v>
      </c>
      <c r="M189" s="20"/>
      <c r="N189" s="22">
        <f t="shared" si="60"/>
        <v>0</v>
      </c>
      <c r="O189" s="20">
        <v>299250</v>
      </c>
      <c r="P189" s="22">
        <f t="shared" si="61"/>
        <v>1.663731498676797E-2</v>
      </c>
      <c r="Q189" s="20">
        <v>29812.5</v>
      </c>
      <c r="R189" s="22">
        <f t="shared" si="62"/>
        <v>1.657476868982523E-3</v>
      </c>
      <c r="S189" s="20">
        <v>1750</v>
      </c>
      <c r="T189" s="22">
        <f t="shared" si="63"/>
        <v>9.7294239688701565E-5</v>
      </c>
      <c r="U189" s="20">
        <v>17986676.350000001</v>
      </c>
    </row>
    <row r="190" spans="1:21" ht="15" hidden="1" customHeight="1">
      <c r="A190" s="23"/>
      <c r="B190" s="24"/>
      <c r="C190" s="23"/>
      <c r="D190" s="23"/>
      <c r="E190" s="20">
        <v>250000</v>
      </c>
      <c r="F190" s="22">
        <f t="shared" si="56"/>
        <v>1.4332312318513512E-2</v>
      </c>
      <c r="G190" s="20"/>
      <c r="H190" s="22">
        <f t="shared" si="57"/>
        <v>0</v>
      </c>
      <c r="I190" s="20">
        <v>1271326</v>
      </c>
      <c r="J190" s="22">
        <f t="shared" si="58"/>
        <v>7.2884165162586043E-2</v>
      </c>
      <c r="K190" s="20">
        <v>770221</v>
      </c>
      <c r="L190" s="22">
        <f t="shared" si="59"/>
        <v>4.4156191705111182E-2</v>
      </c>
      <c r="M190" s="20"/>
      <c r="N190" s="22">
        <f t="shared" si="60"/>
        <v>0</v>
      </c>
      <c r="O190" s="20">
        <v>338850</v>
      </c>
      <c r="P190" s="22">
        <f t="shared" si="61"/>
        <v>1.9426016116513213E-2</v>
      </c>
      <c r="Q190" s="20">
        <v>144000</v>
      </c>
      <c r="R190" s="22">
        <f t="shared" si="62"/>
        <v>8.2554118954637837E-3</v>
      </c>
      <c r="S190" s="20">
        <v>15000</v>
      </c>
      <c r="T190" s="22">
        <f t="shared" si="63"/>
        <v>8.5993873911081073E-4</v>
      </c>
      <c r="U190" s="20">
        <v>17443103</v>
      </c>
    </row>
    <row r="191" spans="1:21" ht="15" hidden="1" customHeight="1">
      <c r="A191" s="23"/>
      <c r="B191" s="24"/>
      <c r="C191" s="23"/>
      <c r="D191" s="23"/>
      <c r="E191" s="20">
        <v>250000</v>
      </c>
      <c r="F191" s="22">
        <f t="shared" si="56"/>
        <v>1.380081389637515E-2</v>
      </c>
      <c r="G191" s="20"/>
      <c r="H191" s="22">
        <f t="shared" si="57"/>
        <v>0</v>
      </c>
      <c r="I191" s="20">
        <v>1271326</v>
      </c>
      <c r="J191" s="22">
        <f t="shared" si="58"/>
        <v>7.0181334110492127E-2</v>
      </c>
      <c r="K191" s="20">
        <v>715220.04</v>
      </c>
      <c r="L191" s="22">
        <f t="shared" si="59"/>
        <v>3.9482474667991964E-2</v>
      </c>
      <c r="M191" s="20"/>
      <c r="N191" s="22">
        <f t="shared" si="60"/>
        <v>0</v>
      </c>
      <c r="O191" s="20">
        <v>390600</v>
      </c>
      <c r="P191" s="22">
        <f t="shared" si="61"/>
        <v>2.1562391631696532E-2</v>
      </c>
      <c r="Q191" s="20">
        <v>96750</v>
      </c>
      <c r="R191" s="22">
        <f t="shared" si="62"/>
        <v>5.3409149778971829E-3</v>
      </c>
      <c r="S191" s="20">
        <v>1500</v>
      </c>
      <c r="T191" s="22">
        <f t="shared" si="63"/>
        <v>8.2804883378250895E-5</v>
      </c>
      <c r="U191" s="20">
        <v>18114873.649999999</v>
      </c>
    </row>
    <row r="192" spans="1:21" ht="15" hidden="1" customHeight="1">
      <c r="A192" s="23"/>
      <c r="B192" s="24"/>
      <c r="C192" s="23"/>
      <c r="D192" s="23"/>
      <c r="E192" s="20">
        <v>250000</v>
      </c>
      <c r="F192" s="22">
        <f t="shared" si="56"/>
        <v>1.5015401357233721E-2</v>
      </c>
      <c r="G192" s="20"/>
      <c r="H192" s="22">
        <f t="shared" si="57"/>
        <v>0</v>
      </c>
      <c r="I192" s="20">
        <v>1271326</v>
      </c>
      <c r="J192" s="22">
        <f t="shared" si="58"/>
        <v>7.6357880583546062E-2</v>
      </c>
      <c r="K192" s="20">
        <v>1902029</v>
      </c>
      <c r="L192" s="22">
        <f t="shared" si="59"/>
        <v>0.11423891531239158</v>
      </c>
      <c r="M192" s="20"/>
      <c r="N192" s="22">
        <f t="shared" si="60"/>
        <v>0</v>
      </c>
      <c r="O192" s="20">
        <v>396900</v>
      </c>
      <c r="P192" s="22">
        <f t="shared" si="61"/>
        <v>2.3838451194744256E-2</v>
      </c>
      <c r="Q192" s="20">
        <v>540000</v>
      </c>
      <c r="R192" s="22">
        <f t="shared" si="62"/>
        <v>3.2433266931624835E-2</v>
      </c>
      <c r="S192" s="20">
        <v>615</v>
      </c>
      <c r="T192" s="22">
        <f t="shared" si="63"/>
        <v>3.6937887338794953E-5</v>
      </c>
      <c r="U192" s="20">
        <v>16649571.6</v>
      </c>
    </row>
    <row r="193" spans="1:21" ht="15" hidden="1" customHeight="1">
      <c r="A193" s="23"/>
      <c r="B193" s="24"/>
      <c r="C193" s="23"/>
      <c r="D193" s="23"/>
      <c r="E193" s="20">
        <v>250000</v>
      </c>
      <c r="F193" s="22">
        <f t="shared" si="56"/>
        <v>1.2511227575626368E-2</v>
      </c>
      <c r="G193" s="20"/>
      <c r="H193" s="22">
        <f t="shared" si="57"/>
        <v>0</v>
      </c>
      <c r="I193" s="20">
        <v>1271326</v>
      </c>
      <c r="J193" s="22">
        <f t="shared" si="58"/>
        <v>6.3623395635243066E-2</v>
      </c>
      <c r="K193" s="20">
        <v>700000</v>
      </c>
      <c r="L193" s="22">
        <f t="shared" si="59"/>
        <v>3.5031437211753828E-2</v>
      </c>
      <c r="M193" s="20"/>
      <c r="N193" s="22">
        <f t="shared" si="60"/>
        <v>0</v>
      </c>
      <c r="O193" s="20">
        <v>641250</v>
      </c>
      <c r="P193" s="22">
        <f t="shared" si="61"/>
        <v>3.2091298731481629E-2</v>
      </c>
      <c r="Q193" s="20">
        <v>321750</v>
      </c>
      <c r="R193" s="22">
        <f t="shared" si="62"/>
        <v>1.6101949889831133E-2</v>
      </c>
      <c r="S193" s="20">
        <v>30000</v>
      </c>
      <c r="T193" s="22">
        <f t="shared" si="63"/>
        <v>1.501347309075164E-3</v>
      </c>
      <c r="U193" s="20">
        <v>19982052</v>
      </c>
    </row>
    <row r="194" spans="1:21" ht="15" hidden="1" customHeight="1">
      <c r="A194" s="23"/>
      <c r="B194" s="24"/>
      <c r="C194" s="23"/>
      <c r="D194" s="23"/>
      <c r="E194" s="20">
        <v>250000</v>
      </c>
      <c r="F194" s="22">
        <f t="shared" si="56"/>
        <v>1.2492269159230809E-2</v>
      </c>
      <c r="G194" s="20"/>
      <c r="H194" s="22">
        <f t="shared" si="57"/>
        <v>0</v>
      </c>
      <c r="I194" s="20">
        <v>1271326</v>
      </c>
      <c r="J194" s="22">
        <f t="shared" si="58"/>
        <v>6.3526986324513077E-2</v>
      </c>
      <c r="K194" s="20">
        <v>1397000</v>
      </c>
      <c r="L194" s="22">
        <f t="shared" si="59"/>
        <v>6.9806800061781762E-2</v>
      </c>
      <c r="M194" s="20"/>
      <c r="N194" s="22">
        <f t="shared" si="60"/>
        <v>0</v>
      </c>
      <c r="O194" s="20">
        <v>360000</v>
      </c>
      <c r="P194" s="22">
        <f t="shared" si="61"/>
        <v>1.7988867589292367E-2</v>
      </c>
      <c r="Q194" s="20">
        <v>101250</v>
      </c>
      <c r="R194" s="22">
        <f t="shared" si="62"/>
        <v>5.0593690094884779E-3</v>
      </c>
      <c r="S194" s="20">
        <v>28000</v>
      </c>
      <c r="T194" s="22">
        <f t="shared" si="63"/>
        <v>1.3991341458338506E-3</v>
      </c>
      <c r="U194" s="20">
        <v>20012377</v>
      </c>
    </row>
    <row r="195" spans="1:21" ht="15" hidden="1" customHeight="1">
      <c r="A195" s="13"/>
      <c r="B195" s="14"/>
      <c r="C195" s="13"/>
      <c r="D195" s="13"/>
      <c r="E195" s="11"/>
      <c r="F195" s="12"/>
      <c r="G195" s="11"/>
      <c r="H195" s="12"/>
      <c r="I195" s="11"/>
      <c r="J195" s="12"/>
      <c r="K195" s="11"/>
      <c r="L195" s="12"/>
      <c r="M195" s="11"/>
      <c r="N195" s="12"/>
      <c r="O195" s="11"/>
      <c r="P195" s="12"/>
      <c r="Q195" s="11"/>
      <c r="R195" s="12"/>
      <c r="S195" s="11"/>
      <c r="T195" s="12"/>
      <c r="U195" s="11"/>
    </row>
    <row r="196" spans="1:21" ht="30" hidden="1" customHeight="1">
      <c r="A196" s="18">
        <v>71033</v>
      </c>
      <c r="B196" s="19" t="s">
        <v>1180</v>
      </c>
      <c r="C196" s="18" t="s">
        <v>1141</v>
      </c>
      <c r="D196" s="18"/>
      <c r="E196" s="21"/>
      <c r="F196" s="16">
        <f>AVERAGE(F197:F207)</f>
        <v>1.6368710862528283E-2</v>
      </c>
      <c r="G196" s="16"/>
      <c r="H196" s="16">
        <f>AVERAGE(H197:H207)</f>
        <v>0</v>
      </c>
      <c r="I196" s="16"/>
      <c r="J196" s="16">
        <f>AVERAGE(J197:J207)</f>
        <v>6.3934269928831708E-2</v>
      </c>
      <c r="K196" s="16"/>
      <c r="L196" s="16">
        <f>AVERAGE(L197:L207)</f>
        <v>3.3146303043450967E-2</v>
      </c>
      <c r="M196" s="16"/>
      <c r="N196" s="16">
        <f>AVERAGE(N197:N207)</f>
        <v>3.4561555183238034E-3</v>
      </c>
      <c r="O196" s="16"/>
      <c r="P196" s="16">
        <f>AVERAGE(P197:P207)</f>
        <v>5.3984679176499028E-3</v>
      </c>
      <c r="Q196" s="16"/>
      <c r="R196" s="16">
        <f>AVERAGE(R197:R207)</f>
        <v>6.5602288910589779E-3</v>
      </c>
      <c r="S196" s="16"/>
      <c r="T196" s="16">
        <f>AVERAGE(T197:T207)</f>
        <v>1.167643451386653E-3</v>
      </c>
      <c r="U196" s="15">
        <f>AVERAGE(U197:U207)</f>
        <v>20951721.922727272</v>
      </c>
    </row>
    <row r="197" spans="1:21" ht="15" hidden="1" customHeight="1">
      <c r="A197" s="13"/>
      <c r="B197" s="14"/>
      <c r="C197" s="13"/>
      <c r="D197" s="13"/>
      <c r="E197" s="11">
        <v>234450</v>
      </c>
      <c r="F197" s="12">
        <f t="shared" ref="F197:F207" si="64">E197/$U197</f>
        <v>1.3800105950909412E-2</v>
      </c>
      <c r="G197" s="11"/>
      <c r="H197" s="12">
        <f t="shared" ref="H197:H207" si="65">G197/$U197</f>
        <v>0</v>
      </c>
      <c r="I197" s="11">
        <v>1310000</v>
      </c>
      <c r="J197" s="12">
        <f t="shared" ref="J197:J207" si="66">I197/$U197</f>
        <v>7.7108717405379945E-2</v>
      </c>
      <c r="K197" s="11">
        <v>575510.4</v>
      </c>
      <c r="L197" s="12">
        <f t="shared" ref="L197:L207" si="67">K197/$U197</f>
        <v>3.3875472364471131E-2</v>
      </c>
      <c r="M197" s="11">
        <v>50195</v>
      </c>
      <c r="N197" s="12">
        <f t="shared" ref="N197:N207" si="68">M197/$U197</f>
        <v>2.9545588321855318E-3</v>
      </c>
      <c r="O197" s="20">
        <v>19590</v>
      </c>
      <c r="P197" s="12">
        <f t="shared" ref="P197:P207" si="69">O197/$U197</f>
        <v>1.1530990641003002E-3</v>
      </c>
      <c r="Q197" s="11">
        <v>253600</v>
      </c>
      <c r="R197" s="12">
        <f t="shared" ref="R197:R207" si="70">Q197/$U197</f>
        <v>1.492730590382012E-2</v>
      </c>
      <c r="S197" s="11">
        <v>12555</v>
      </c>
      <c r="T197" s="12">
        <f t="shared" ref="T197:T207" si="71">S197/$U197</f>
        <v>7.3900759314850782E-4</v>
      </c>
      <c r="U197" s="11">
        <v>16989000</v>
      </c>
    </row>
    <row r="198" spans="1:21" ht="15" hidden="1" customHeight="1">
      <c r="A198" s="13"/>
      <c r="B198" s="14"/>
      <c r="C198" s="13"/>
      <c r="D198" s="13"/>
      <c r="E198" s="11">
        <v>530000</v>
      </c>
      <c r="F198" s="12">
        <f t="shared" si="64"/>
        <v>3.0137158758515099E-2</v>
      </c>
      <c r="G198" s="11"/>
      <c r="H198" s="12">
        <f t="shared" si="65"/>
        <v>0</v>
      </c>
      <c r="I198" s="11">
        <v>1310000</v>
      </c>
      <c r="J198" s="12">
        <f t="shared" si="66"/>
        <v>7.4489958440858067E-2</v>
      </c>
      <c r="K198" s="11">
        <v>56261</v>
      </c>
      <c r="L198" s="12">
        <f t="shared" si="67"/>
        <v>3.1991446960619205E-3</v>
      </c>
      <c r="M198" s="11">
        <v>56095</v>
      </c>
      <c r="N198" s="12">
        <f t="shared" si="68"/>
        <v>3.1897055104884988E-3</v>
      </c>
      <c r="O198" s="11">
        <v>84392</v>
      </c>
      <c r="P198" s="12">
        <f t="shared" si="69"/>
        <v>4.7987454753747284E-3</v>
      </c>
      <c r="Q198" s="11">
        <v>33939</v>
      </c>
      <c r="R198" s="12">
        <f t="shared" si="70"/>
        <v>1.9298585492551772E-3</v>
      </c>
      <c r="S198" s="11">
        <v>1122</v>
      </c>
      <c r="T198" s="12">
        <f t="shared" si="71"/>
        <v>6.3799796466139505E-5</v>
      </c>
      <c r="U198" s="11">
        <v>17586263</v>
      </c>
    </row>
    <row r="199" spans="1:21" ht="15" hidden="1" customHeight="1">
      <c r="A199" s="13"/>
      <c r="B199" s="14"/>
      <c r="C199" s="13"/>
      <c r="D199" s="13"/>
      <c r="E199" s="11">
        <v>360000</v>
      </c>
      <c r="F199" s="12">
        <f t="shared" si="64"/>
        <v>1.9542192652472121E-2</v>
      </c>
      <c r="G199" s="11"/>
      <c r="H199" s="12">
        <f t="shared" si="65"/>
        <v>0</v>
      </c>
      <c r="I199" s="11">
        <v>1310000</v>
      </c>
      <c r="J199" s="12">
        <f t="shared" si="66"/>
        <v>7.1111867707606885E-2</v>
      </c>
      <c r="K199" s="11">
        <v>490000</v>
      </c>
      <c r="L199" s="12">
        <f t="shared" si="67"/>
        <v>2.6599095554753722E-2</v>
      </c>
      <c r="M199" s="11">
        <v>90000</v>
      </c>
      <c r="N199" s="12">
        <f t="shared" si="68"/>
        <v>4.8855481631180303E-3</v>
      </c>
      <c r="O199" s="11">
        <v>270000</v>
      </c>
      <c r="P199" s="12">
        <f t="shared" si="69"/>
        <v>1.4656644489354092E-2</v>
      </c>
      <c r="Q199" s="11">
        <v>216000</v>
      </c>
      <c r="R199" s="12">
        <f t="shared" si="70"/>
        <v>1.1725315591483274E-2</v>
      </c>
      <c r="S199" s="11">
        <v>30000</v>
      </c>
      <c r="T199" s="12">
        <f t="shared" si="71"/>
        <v>1.6285160543726769E-3</v>
      </c>
      <c r="U199" s="11">
        <v>18421679</v>
      </c>
    </row>
    <row r="200" spans="1:21" ht="15" hidden="1" customHeight="1">
      <c r="A200" s="13"/>
      <c r="B200" s="14"/>
      <c r="C200" s="13"/>
      <c r="D200" s="13"/>
      <c r="E200" s="11">
        <v>210000</v>
      </c>
      <c r="F200" s="12">
        <f t="shared" si="64"/>
        <v>1.1256253652922316E-2</v>
      </c>
      <c r="G200" s="11"/>
      <c r="H200" s="12">
        <f t="shared" si="65"/>
        <v>0</v>
      </c>
      <c r="I200" s="11">
        <v>1310000</v>
      </c>
      <c r="J200" s="12">
        <f t="shared" si="66"/>
        <v>7.0217582311086837E-2</v>
      </c>
      <c r="K200" s="11">
        <v>425000</v>
      </c>
      <c r="L200" s="12">
        <f t="shared" si="67"/>
        <v>2.2780513345199926E-2</v>
      </c>
      <c r="M200" s="11">
        <v>37000</v>
      </c>
      <c r="N200" s="12">
        <f t="shared" si="68"/>
        <v>1.9832446912291701E-3</v>
      </c>
      <c r="O200" s="11">
        <v>70000</v>
      </c>
      <c r="P200" s="12">
        <f t="shared" si="69"/>
        <v>3.7520845509741055E-3</v>
      </c>
      <c r="Q200" s="11">
        <v>150000</v>
      </c>
      <c r="R200" s="12">
        <f t="shared" si="70"/>
        <v>8.0401811806587974E-3</v>
      </c>
      <c r="S200" s="11">
        <v>60000</v>
      </c>
      <c r="T200" s="12">
        <f t="shared" si="71"/>
        <v>3.216072472263519E-3</v>
      </c>
      <c r="U200" s="11">
        <v>18656296</v>
      </c>
    </row>
    <row r="201" spans="1:21" ht="15" hidden="1" customHeight="1">
      <c r="A201" s="13"/>
      <c r="B201" s="14"/>
      <c r="C201" s="13"/>
      <c r="D201" s="13"/>
      <c r="E201" s="11">
        <v>364941</v>
      </c>
      <c r="F201" s="12">
        <f t="shared" si="64"/>
        <v>1.8904018520023602E-2</v>
      </c>
      <c r="G201" s="11"/>
      <c r="H201" s="12">
        <f t="shared" si="65"/>
        <v>0</v>
      </c>
      <c r="I201" s="11">
        <v>1310000</v>
      </c>
      <c r="J201" s="12">
        <f t="shared" si="66"/>
        <v>6.7858268216590953E-2</v>
      </c>
      <c r="K201" s="11">
        <v>500000</v>
      </c>
      <c r="L201" s="12">
        <f t="shared" si="67"/>
        <v>2.5900102372744638E-2</v>
      </c>
      <c r="M201" s="11">
        <v>60438</v>
      </c>
      <c r="N201" s="12">
        <f t="shared" si="68"/>
        <v>3.1307007744078809E-3</v>
      </c>
      <c r="O201" s="11">
        <v>183861</v>
      </c>
      <c r="P201" s="12">
        <f t="shared" si="69"/>
        <v>9.5240374447104047E-3</v>
      </c>
      <c r="Q201" s="11">
        <v>77322</v>
      </c>
      <c r="R201" s="12">
        <f t="shared" si="70"/>
        <v>4.0052954313307219E-3</v>
      </c>
      <c r="S201" s="11">
        <v>17085</v>
      </c>
      <c r="T201" s="12">
        <f t="shared" si="71"/>
        <v>8.8500649807668431E-4</v>
      </c>
      <c r="U201" s="11">
        <v>19304943</v>
      </c>
    </row>
    <row r="202" spans="1:21" ht="15" hidden="1" customHeight="1">
      <c r="A202" s="13"/>
      <c r="B202" s="14"/>
      <c r="C202" s="13"/>
      <c r="D202" s="13"/>
      <c r="E202" s="11">
        <v>241000</v>
      </c>
      <c r="F202" s="12">
        <f t="shared" si="64"/>
        <v>1.1703272073648291E-2</v>
      </c>
      <c r="G202" s="11"/>
      <c r="H202" s="12">
        <f t="shared" si="65"/>
        <v>0</v>
      </c>
      <c r="I202" s="11">
        <v>1310000</v>
      </c>
      <c r="J202" s="12">
        <f t="shared" si="66"/>
        <v>6.3615296333938851E-2</v>
      </c>
      <c r="K202" s="11">
        <v>600000</v>
      </c>
      <c r="L202" s="12">
        <f t="shared" si="67"/>
        <v>2.9136776946842222E-2</v>
      </c>
      <c r="M202" s="11">
        <v>47000</v>
      </c>
      <c r="N202" s="12">
        <f t="shared" si="68"/>
        <v>2.2823808608359738E-3</v>
      </c>
      <c r="O202" s="11">
        <v>85000</v>
      </c>
      <c r="P202" s="12">
        <f t="shared" si="69"/>
        <v>4.1277100674693146E-3</v>
      </c>
      <c r="Q202" s="11">
        <v>75165</v>
      </c>
      <c r="R202" s="12">
        <f t="shared" si="70"/>
        <v>3.6501097320156594E-3</v>
      </c>
      <c r="S202" s="11">
        <v>8500</v>
      </c>
      <c r="T202" s="12">
        <f t="shared" si="71"/>
        <v>4.1277100674693145E-4</v>
      </c>
      <c r="U202" s="11">
        <v>20592531.600000001</v>
      </c>
    </row>
    <row r="203" spans="1:21" ht="15" hidden="1" customHeight="1">
      <c r="A203" s="13"/>
      <c r="B203" s="14"/>
      <c r="C203" s="13"/>
      <c r="D203" s="13"/>
      <c r="E203" s="11">
        <v>400000</v>
      </c>
      <c r="F203" s="12">
        <f t="shared" si="64"/>
        <v>1.8321188671575749E-2</v>
      </c>
      <c r="G203" s="11"/>
      <c r="H203" s="12">
        <f t="shared" si="65"/>
        <v>0</v>
      </c>
      <c r="I203" s="11">
        <v>1310000</v>
      </c>
      <c r="J203" s="12">
        <f t="shared" si="66"/>
        <v>6.0001892899410575E-2</v>
      </c>
      <c r="K203" s="11">
        <v>2002199</v>
      </c>
      <c r="L203" s="12">
        <f t="shared" si="67"/>
        <v>9.1706664092600726E-2</v>
      </c>
      <c r="M203" s="11">
        <v>40580</v>
      </c>
      <c r="N203" s="12">
        <f t="shared" si="68"/>
        <v>1.8586845907313596E-3</v>
      </c>
      <c r="O203" s="11">
        <v>31250</v>
      </c>
      <c r="P203" s="12">
        <f t="shared" si="69"/>
        <v>1.4313428649668552E-3</v>
      </c>
      <c r="Q203" s="11">
        <v>187520</v>
      </c>
      <c r="R203" s="12">
        <f t="shared" si="70"/>
        <v>8.5889732492347107E-3</v>
      </c>
      <c r="S203" s="11">
        <v>500</v>
      </c>
      <c r="T203" s="12">
        <f t="shared" si="71"/>
        <v>2.2901485839469685E-5</v>
      </c>
      <c r="U203" s="11">
        <v>21832644.550000001</v>
      </c>
    </row>
    <row r="204" spans="1:21" ht="15" hidden="1" customHeight="1">
      <c r="A204" s="13"/>
      <c r="B204" s="14"/>
      <c r="C204" s="13"/>
      <c r="D204" s="13"/>
      <c r="E204" s="11">
        <v>175000</v>
      </c>
      <c r="F204" s="12">
        <f t="shared" si="64"/>
        <v>7.9791749916059071E-3</v>
      </c>
      <c r="G204" s="11"/>
      <c r="H204" s="12">
        <f t="shared" si="65"/>
        <v>0</v>
      </c>
      <c r="I204" s="11">
        <v>1310000</v>
      </c>
      <c r="J204" s="12">
        <f t="shared" si="66"/>
        <v>5.9729824222878508E-2</v>
      </c>
      <c r="K204" s="11">
        <v>252000</v>
      </c>
      <c r="L204" s="12">
        <f t="shared" si="67"/>
        <v>1.1490011987912507E-2</v>
      </c>
      <c r="M204" s="11">
        <v>50000</v>
      </c>
      <c r="N204" s="12">
        <f t="shared" si="68"/>
        <v>2.2797642833159736E-3</v>
      </c>
      <c r="O204" s="11">
        <v>82000</v>
      </c>
      <c r="P204" s="12">
        <f t="shared" si="69"/>
        <v>3.7388134246381967E-3</v>
      </c>
      <c r="Q204" s="11">
        <v>25000</v>
      </c>
      <c r="R204" s="12">
        <f t="shared" si="70"/>
        <v>1.1398821416579868E-3</v>
      </c>
      <c r="S204" s="11">
        <v>3500</v>
      </c>
      <c r="T204" s="12">
        <f t="shared" si="71"/>
        <v>1.5958349983211817E-4</v>
      </c>
      <c r="U204" s="11">
        <v>21932092</v>
      </c>
    </row>
    <row r="205" spans="1:21" ht="15" hidden="1" customHeight="1">
      <c r="A205" s="13"/>
      <c r="B205" s="14"/>
      <c r="C205" s="13"/>
      <c r="D205" s="13"/>
      <c r="E205" s="11">
        <v>300000</v>
      </c>
      <c r="F205" s="12">
        <f t="shared" si="64"/>
        <v>1.3210660897659123E-2</v>
      </c>
      <c r="G205" s="11"/>
      <c r="H205" s="12">
        <f t="shared" si="65"/>
        <v>0</v>
      </c>
      <c r="I205" s="11">
        <v>1310000</v>
      </c>
      <c r="J205" s="12">
        <f t="shared" si="66"/>
        <v>5.7686552586444839E-2</v>
      </c>
      <c r="K205" s="11">
        <v>1186000</v>
      </c>
      <c r="L205" s="12">
        <f t="shared" si="67"/>
        <v>5.2226146082079067E-2</v>
      </c>
      <c r="M205" s="11">
        <v>175000</v>
      </c>
      <c r="N205" s="12">
        <f t="shared" si="68"/>
        <v>7.7062188569678221E-3</v>
      </c>
      <c r="O205" s="11">
        <v>190000</v>
      </c>
      <c r="P205" s="12">
        <f t="shared" si="69"/>
        <v>8.3667519018507785E-3</v>
      </c>
      <c r="Q205" s="11">
        <v>55000</v>
      </c>
      <c r="R205" s="12">
        <f t="shared" si="70"/>
        <v>2.4219544979041728E-3</v>
      </c>
      <c r="S205" s="11">
        <v>12000</v>
      </c>
      <c r="T205" s="12">
        <f t="shared" si="71"/>
        <v>5.2842643590636496E-4</v>
      </c>
      <c r="U205" s="11">
        <v>22708932</v>
      </c>
    </row>
    <row r="206" spans="1:21" ht="15" hidden="1" customHeight="1">
      <c r="A206" s="13"/>
      <c r="B206" s="14"/>
      <c r="C206" s="13"/>
      <c r="D206" s="13"/>
      <c r="E206" s="11">
        <v>380000</v>
      </c>
      <c r="F206" s="12">
        <f t="shared" si="64"/>
        <v>1.6529241968963302E-2</v>
      </c>
      <c r="G206" s="11"/>
      <c r="H206" s="12">
        <f t="shared" si="65"/>
        <v>0</v>
      </c>
      <c r="I206" s="11">
        <v>1310000</v>
      </c>
      <c r="J206" s="12">
        <f t="shared" si="66"/>
        <v>5.6982386787741916E-2</v>
      </c>
      <c r="K206" s="11">
        <v>370000</v>
      </c>
      <c r="L206" s="12">
        <f t="shared" si="67"/>
        <v>1.6094261917148481E-2</v>
      </c>
      <c r="M206" s="11">
        <v>150000</v>
      </c>
      <c r="N206" s="12">
        <f t="shared" si="68"/>
        <v>6.5247007772223564E-3</v>
      </c>
      <c r="O206" s="11">
        <v>120000</v>
      </c>
      <c r="P206" s="12">
        <f t="shared" si="69"/>
        <v>5.2197606217778856E-3</v>
      </c>
      <c r="Q206" s="11">
        <v>190000</v>
      </c>
      <c r="R206" s="12">
        <f t="shared" si="70"/>
        <v>8.264620984481651E-3</v>
      </c>
      <c r="S206" s="11">
        <v>10000</v>
      </c>
      <c r="T206" s="12">
        <f t="shared" si="71"/>
        <v>4.3498005181482377E-4</v>
      </c>
      <c r="U206" s="11">
        <v>22989560</v>
      </c>
    </row>
    <row r="207" spans="1:21" ht="15" hidden="1" customHeight="1">
      <c r="A207" s="13"/>
      <c r="B207" s="14"/>
      <c r="C207" s="13"/>
      <c r="D207" s="13"/>
      <c r="E207" s="11">
        <v>550000</v>
      </c>
      <c r="F207" s="12">
        <f t="shared" si="64"/>
        <v>1.867255134951621E-2</v>
      </c>
      <c r="G207" s="11"/>
      <c r="H207" s="12">
        <f t="shared" si="65"/>
        <v>0</v>
      </c>
      <c r="I207" s="11">
        <v>1310000</v>
      </c>
      <c r="J207" s="12">
        <f t="shared" si="66"/>
        <v>4.4474622305211341E-2</v>
      </c>
      <c r="K207" s="11">
        <v>1519911.7</v>
      </c>
      <c r="L207" s="12">
        <f t="shared" si="67"/>
        <v>5.1601144118146321E-2</v>
      </c>
      <c r="M207" s="11">
        <v>36000</v>
      </c>
      <c r="N207" s="12">
        <f t="shared" si="68"/>
        <v>1.2222033610592429E-3</v>
      </c>
      <c r="O207" s="11">
        <v>77000</v>
      </c>
      <c r="P207" s="12">
        <f t="shared" si="69"/>
        <v>2.6141571889322698E-3</v>
      </c>
      <c r="Q207" s="11">
        <v>220000</v>
      </c>
      <c r="R207" s="12">
        <f t="shared" si="70"/>
        <v>7.4690205398064841E-3</v>
      </c>
      <c r="S207" s="11">
        <v>140000</v>
      </c>
      <c r="T207" s="12">
        <f t="shared" si="71"/>
        <v>4.7530130707859443E-3</v>
      </c>
      <c r="U207" s="11">
        <v>29455000</v>
      </c>
    </row>
    <row r="208" spans="1:21" ht="15" hidden="1" customHeight="1">
      <c r="A208" s="13"/>
      <c r="B208" s="14"/>
      <c r="C208" s="13"/>
      <c r="D208" s="13"/>
      <c r="E208" s="11"/>
      <c r="F208" s="12"/>
      <c r="G208" s="11"/>
      <c r="H208" s="12"/>
      <c r="I208" s="11"/>
      <c r="J208" s="12"/>
      <c r="K208" s="11"/>
      <c r="L208" s="12"/>
      <c r="M208" s="11"/>
      <c r="N208" s="12"/>
      <c r="O208" s="11"/>
      <c r="P208" s="12"/>
      <c r="Q208" s="11"/>
      <c r="R208" s="12"/>
      <c r="S208" s="11"/>
      <c r="T208" s="12"/>
      <c r="U208" s="11"/>
    </row>
    <row r="209" spans="1:21" ht="30" hidden="1" customHeight="1">
      <c r="A209" s="18">
        <v>62695</v>
      </c>
      <c r="B209" s="19" t="s">
        <v>1181</v>
      </c>
      <c r="C209" s="18" t="s">
        <v>1141</v>
      </c>
      <c r="D209" s="18"/>
      <c r="E209" s="15"/>
      <c r="F209" s="16">
        <f>AVERAGE(F210:F212)</f>
        <v>1.2919060239670396E-2</v>
      </c>
      <c r="G209" s="17"/>
      <c r="H209" s="16">
        <f>AVERAGE(H210:H212)</f>
        <v>3.2847216043492409E-4</v>
      </c>
      <c r="I209" s="17"/>
      <c r="J209" s="16">
        <f>AVERAGE(J210:J212)</f>
        <v>0</v>
      </c>
      <c r="K209" s="17"/>
      <c r="L209" s="16">
        <f>AVERAGE(L210:L212)</f>
        <v>3.3523792224462119E-2</v>
      </c>
      <c r="M209" s="17"/>
      <c r="N209" s="16">
        <f>AVERAGE(N210:N212)</f>
        <v>4.0385055349818353E-3</v>
      </c>
      <c r="O209" s="17"/>
      <c r="P209" s="16">
        <f>AVERAGE(P210:P212)</f>
        <v>2.5859930109614609E-2</v>
      </c>
      <c r="Q209" s="17"/>
      <c r="R209" s="16">
        <f>AVERAGE(R210:R212)</f>
        <v>6.6062737942054082E-3</v>
      </c>
      <c r="S209" s="17"/>
      <c r="T209" s="16">
        <f>AVERAGE(T210:T212)</f>
        <v>3.9157790610646796E-4</v>
      </c>
      <c r="U209" s="15">
        <f>AVERAGE(U210:U212)</f>
        <v>30452700.666666668</v>
      </c>
    </row>
    <row r="210" spans="1:21" ht="15" hidden="1" customHeight="1">
      <c r="A210" s="13"/>
      <c r="B210" s="14"/>
      <c r="C210" s="13"/>
      <c r="D210" s="13"/>
      <c r="E210" s="11">
        <v>300000</v>
      </c>
      <c r="F210" s="12">
        <f>E210/$U210</f>
        <v>1.0030200599665574E-2</v>
      </c>
      <c r="G210" s="11">
        <v>10000</v>
      </c>
      <c r="H210" s="12">
        <f>G210/$U210</f>
        <v>3.3434001998885245E-4</v>
      </c>
      <c r="I210" s="11"/>
      <c r="J210" s="12">
        <f>I210/$U210</f>
        <v>0</v>
      </c>
      <c r="K210" s="11">
        <v>546000</v>
      </c>
      <c r="L210" s="12">
        <f>K210/$U210</f>
        <v>1.8254965091391344E-2</v>
      </c>
      <c r="M210" s="11">
        <v>70000</v>
      </c>
      <c r="N210" s="12">
        <f>M210/$U210</f>
        <v>2.3403801399219672E-3</v>
      </c>
      <c r="O210" s="11">
        <v>500000</v>
      </c>
      <c r="P210" s="12">
        <f>O210/$U210</f>
        <v>1.6717000999442622E-2</v>
      </c>
      <c r="Q210" s="11">
        <v>300000</v>
      </c>
      <c r="R210" s="12">
        <f>Q210/$U210</f>
        <v>1.0030200599665574E-2</v>
      </c>
      <c r="S210" s="11">
        <v>5000</v>
      </c>
      <c r="T210" s="12">
        <f>S210/$U210</f>
        <v>1.6717000999442623E-4</v>
      </c>
      <c r="U210" s="11">
        <v>29909671</v>
      </c>
    </row>
    <row r="211" spans="1:21" ht="15" hidden="1" customHeight="1">
      <c r="A211" s="13"/>
      <c r="B211" s="14"/>
      <c r="C211" s="13"/>
      <c r="D211" s="13"/>
      <c r="E211" s="11">
        <v>350000</v>
      </c>
      <c r="F211" s="12">
        <f>E211/$U211</f>
        <v>1.155115511551155E-2</v>
      </c>
      <c r="G211" s="11">
        <v>10000</v>
      </c>
      <c r="H211" s="12">
        <f>G211/$U211</f>
        <v>3.3003300330033004E-4</v>
      </c>
      <c r="I211" s="11"/>
      <c r="J211" s="12">
        <f>I211/$U211</f>
        <v>0</v>
      </c>
      <c r="K211" s="11">
        <v>1296380</v>
      </c>
      <c r="L211" s="12">
        <f>K211/$U211</f>
        <v>4.2784818481848182E-2</v>
      </c>
      <c r="M211" s="11">
        <v>160000</v>
      </c>
      <c r="N211" s="12">
        <f>M211/$U211</f>
        <v>5.2805280528052806E-3</v>
      </c>
      <c r="O211" s="11">
        <v>385000</v>
      </c>
      <c r="P211" s="12">
        <f>O211/$U211</f>
        <v>1.2706270627062706E-2</v>
      </c>
      <c r="Q211" s="11">
        <v>175000</v>
      </c>
      <c r="R211" s="12">
        <f>Q211/$U211</f>
        <v>5.7755775577557752E-3</v>
      </c>
      <c r="S211" s="11">
        <v>28000</v>
      </c>
      <c r="T211" s="12">
        <f>S211/$U211</f>
        <v>9.2409240924092408E-4</v>
      </c>
      <c r="U211" s="11">
        <v>30300000</v>
      </c>
    </row>
    <row r="212" spans="1:21" ht="15" hidden="1" customHeight="1">
      <c r="A212" s="13"/>
      <c r="B212" s="14"/>
      <c r="C212" s="13"/>
      <c r="D212" s="13"/>
      <c r="E212" s="11">
        <v>535000</v>
      </c>
      <c r="F212" s="12">
        <f>E212/$U212</f>
        <v>1.717582500383406E-2</v>
      </c>
      <c r="G212" s="11">
        <v>10000</v>
      </c>
      <c r="H212" s="12">
        <f>G212/$U212</f>
        <v>3.2104345801558994E-4</v>
      </c>
      <c r="I212" s="11"/>
      <c r="J212" s="12">
        <f>I212/$U212</f>
        <v>0</v>
      </c>
      <c r="K212" s="11">
        <v>1231347.1000000001</v>
      </c>
      <c r="L212" s="12">
        <f>K212/$U212</f>
        <v>3.9531593100146846E-2</v>
      </c>
      <c r="M212" s="11">
        <v>140000</v>
      </c>
      <c r="N212" s="12">
        <f>M212/$U212</f>
        <v>4.4946084122182593E-3</v>
      </c>
      <c r="O212" s="11">
        <v>1500000</v>
      </c>
      <c r="P212" s="12">
        <f>O212/$U212</f>
        <v>4.8156518702338488E-2</v>
      </c>
      <c r="Q212" s="11">
        <v>125000</v>
      </c>
      <c r="R212" s="12">
        <f>Q212/$U212</f>
        <v>4.013043225194874E-3</v>
      </c>
      <c r="S212" s="11">
        <v>2600</v>
      </c>
      <c r="T212" s="12">
        <f>S212/$U212</f>
        <v>8.3471299084053382E-5</v>
      </c>
      <c r="U212" s="11">
        <v>31148431</v>
      </c>
    </row>
    <row r="213" spans="1:21" s="6" customFormat="1" ht="15" customHeight="1">
      <c r="A213" s="9"/>
      <c r="B213" s="10" t="s">
        <v>1182</v>
      </c>
      <c r="C213" s="9"/>
      <c r="D213" s="9"/>
      <c r="E213" s="7"/>
      <c r="F213" s="8">
        <f>ROUND(AVERAGE(F173,F181,F183,F185,F187,F196,F209),3)</f>
        <v>1.7000000000000001E-2</v>
      </c>
      <c r="G213" s="8"/>
      <c r="H213" s="8">
        <f>ROUND(AVERAGE(H183,H185,H209),3)</f>
        <v>2E-3</v>
      </c>
      <c r="I213" s="8"/>
      <c r="J213" s="8">
        <v>0.1</v>
      </c>
      <c r="K213" s="8"/>
      <c r="L213" s="8">
        <f>ROUND(AVERAGE(L173,L179,L181,L183,L185,L187,L196,L209),3)</f>
        <v>0.05</v>
      </c>
      <c r="M213" s="8"/>
      <c r="N213" s="8">
        <f>ROUND(AVERAGE(N173,N179,N181,N183,N185,N196,N209),3)</f>
        <v>8.9999999999999993E-3</v>
      </c>
      <c r="O213" s="8"/>
      <c r="P213" s="8">
        <f>ROUND(AVERAGE(P173,P179,P181,P183,P185,P187,P196,P209),3)</f>
        <v>3.5999999999999997E-2</v>
      </c>
      <c r="Q213" s="8"/>
      <c r="R213" s="8">
        <f>ROUND(AVERAGE(R173,R179,R181,R183,R185,R187,R196,R209),3)</f>
        <v>1.2E-2</v>
      </c>
      <c r="S213" s="8"/>
      <c r="T213" s="8">
        <f>ROUND(AVERAGE(T173,T179,T181,T183,T185,T187,T196,T209),3)</f>
        <v>1E-3</v>
      </c>
      <c r="U213" s="7"/>
    </row>
  </sheetData>
  <customSheetViews>
    <customSheetView guid="{1CF76A0A-16AD-4C35-9F05-B1226981ACC1}" hiddenRows="1" hiddenColumns="1">
      <pane xSplit="2" ySplit="15" topLeftCell="C17" activePane="bottomRight" state="frozen"/>
      <selection pane="bottomRight" activeCell="C17" sqref="C17"/>
      <pageMargins left="0.7" right="0.7" top="0.75" bottom="0.75" header="0.3" footer="0.3"/>
      <pageSetup orientation="portrait" verticalDpi="0" r:id="rId1"/>
    </customSheetView>
    <customSheetView guid="{278BC841-009A-457C-80BE-E56C415EF71A}" hiddenRows="1" hiddenColumns="1">
      <pane xSplit="2" ySplit="15" topLeftCell="C17" activePane="bottomRight" state="frozen"/>
      <selection pane="bottomRight" activeCell="C17" sqref="C17"/>
      <pageMargins left="0.7" right="0.7" top="0.75" bottom="0.75" header="0.3" footer="0.3"/>
      <pageSetup orientation="portrait" verticalDpi="0" r:id="rId2"/>
    </customSheetView>
    <customSheetView guid="{27D65E28-1937-405D-9E45-620A72086D16}" hiddenRows="1" hiddenColumns="1">
      <pane xSplit="2" ySplit="15" topLeftCell="C17" activePane="bottomRight" state="frozen"/>
      <selection pane="bottomRight" activeCell="C17" sqref="C17"/>
      <pageMargins left="0.7" right="0.7" top="0.75" bottom="0.75" header="0.3" footer="0.3"/>
      <pageSetup orientation="portrait" verticalDpi="0" r:id="rId3"/>
    </customSheetView>
    <customSheetView guid="{9D7FB7D0-2FE3-4D80-9704-7D12107D2B58}" hiddenRows="1" hiddenColumns="1">
      <pane xSplit="2" ySplit="15" topLeftCell="C17" activePane="bottomRight" state="frozen"/>
      <selection pane="bottomRight" activeCell="C17" sqref="C17"/>
      <pageMargins left="0.7" right="0.7" top="0.75" bottom="0.75" header="0.3" footer="0.3"/>
      <pageSetup orientation="portrait" verticalDpi="0" r:id="rId4"/>
    </customSheetView>
    <customSheetView guid="{F67DCBEC-74ED-4958-AE1F-2F13B4531374}" hiddenRows="1" hiddenColumns="1">
      <pane xSplit="2" ySplit="15" topLeftCell="C17" activePane="bottomRight" state="frozen"/>
      <selection pane="bottomRight" activeCell="C17" sqref="C17"/>
      <pageMargins left="0.7" right="0.7" top="0.75" bottom="0.75" header="0.3" footer="0.3"/>
      <pageSetup orientation="portrait" verticalDpi="0" r:id="rId5"/>
    </customSheetView>
    <customSheetView guid="{B3DD5EE1-4C3E-4B34-8831-343795BF8503}" hiddenRows="1" hiddenColumns="1">
      <pane xSplit="2" ySplit="15" topLeftCell="C17" activePane="bottomRight" state="frozen"/>
      <selection pane="bottomRight" activeCell="C17" sqref="C17"/>
      <pageMargins left="0.7" right="0.7" top="0.75" bottom="0.75" header="0.3" footer="0.3"/>
      <pageSetup orientation="portrait" verticalDpi="0" r:id="rId6"/>
    </customSheetView>
    <customSheetView guid="{98646AEC-BFC2-40D4-B1F2-9C97172258A9}" hiddenRows="1" hiddenColumns="1">
      <pane xSplit="2" ySplit="15" topLeftCell="C17" activePane="bottomRight" state="frozen"/>
      <selection pane="bottomRight" activeCell="C17" sqref="C17"/>
      <pageMargins left="0.7" right="0.7" top="0.75" bottom="0.75" header="0.3" footer="0.3"/>
      <pageSetup orientation="portrait" verticalDpi="0" r:id="rId7"/>
    </customSheetView>
    <customSheetView guid="{BB391942-1FB3-41F5-9CBE-EC787F77B6B8}" hiddenRows="1" hiddenColumns="1">
      <pane xSplit="2" ySplit="15" topLeftCell="C17" activePane="bottomRight" state="frozen"/>
      <selection pane="bottomRight" activeCell="C17" sqref="C17"/>
      <pageMargins left="0.7" right="0.7" top="0.75" bottom="0.75" header="0.3" footer="0.3"/>
      <pageSetup orientation="portrait" verticalDpi="0" r:id="rId8"/>
    </customSheetView>
    <customSheetView guid="{5BA5ECE7-D8DE-4B42-A737-BC45BC65BD31}" hiddenRows="1" hiddenColumns="1">
      <pane xSplit="2" ySplit="15" topLeftCell="C17" activePane="bottomRight" state="frozen"/>
      <selection pane="bottomRight" activeCell="C17" sqref="C17"/>
      <pageMargins left="0.7" right="0.7" top="0.75" bottom="0.75" header="0.3" footer="0.3"/>
      <pageSetup orientation="portrait" verticalDpi="0" r:id="rId9"/>
    </customSheetView>
    <customSheetView guid="{B7C3B2E8-7FEE-4A10-B692-08D64A86AE04}" hiddenRows="1" hiddenColumns="1">
      <pane xSplit="2" ySplit="15" topLeftCell="C17" activePane="bottomRight" state="frozen"/>
      <selection pane="bottomRight" activeCell="C17" sqref="C17"/>
      <pageMargins left="0.7" right="0.7" top="0.75" bottom="0.75" header="0.3" footer="0.3"/>
      <pageSetup orientation="portrait" verticalDpi="0" r:id="rId10"/>
    </customSheetView>
    <customSheetView guid="{7BC85BCC-F4B2-4BA9-83CC-D3C00836D4E1}" hiddenRows="1" hiddenColumns="1">
      <pane xSplit="2" ySplit="15" topLeftCell="C17" activePane="bottomRight" state="frozen"/>
      <selection pane="bottomRight" activeCell="C17" sqref="C17"/>
      <pageMargins left="0.7" right="0.7" top="0.75" bottom="0.75" header="0.3" footer="0.3"/>
      <pageSetup orientation="portrait" verticalDpi="0" r:id="rId11"/>
    </customSheetView>
    <customSheetView guid="{5E458D96-3465-44DD-BEEB-23D5B1BB0A4C}" hiddenRows="1" hiddenColumns="1">
      <pane xSplit="2" ySplit="15" topLeftCell="C17" activePane="bottomRight" state="frozen"/>
      <selection pane="bottomRight" activeCell="C17" sqref="C17"/>
      <pageMargins left="0.7" right="0.7" top="0.75" bottom="0.75" header="0.3" footer="0.3"/>
      <pageSetup orientation="portrait" verticalDpi="0" r:id="rId12"/>
    </customSheetView>
    <customSheetView guid="{702D690B-DC4D-4484-B629-DDDCF53422C3}" hiddenRows="1" hiddenColumns="1">
      <pane xSplit="2" ySplit="15" topLeftCell="C17" activePane="bottomRight" state="frozen"/>
      <selection pane="bottomRight" activeCell="C17" sqref="C17"/>
      <pageMargins left="0.7" right="0.7" top="0.75" bottom="0.75" header="0.3" footer="0.3"/>
      <pageSetup orientation="portrait" verticalDpi="0" r:id="rId13"/>
    </customSheetView>
    <customSheetView guid="{61B6830F-A041-4B66-8C0B-F5CBD6E485C1}" hiddenRows="1" hiddenColumns="1">
      <pane xSplit="2" ySplit="15" topLeftCell="C17" activePane="bottomRight" state="frozen"/>
      <selection pane="bottomRight" activeCell="C17" sqref="C17"/>
      <pageMargins left="0.7" right="0.7" top="0.75" bottom="0.75" header="0.3" footer="0.3"/>
      <pageSetup orientation="portrait" verticalDpi="0" r:id="rId14"/>
    </customSheetView>
    <customSheetView guid="{B26042E3-9255-4F2C-B190-BB7774E65A20}" hiddenRows="1" hiddenColumns="1">
      <pane xSplit="2" ySplit="15" topLeftCell="C17" activePane="bottomRight" state="frozen"/>
      <selection pane="bottomRight" activeCell="C17" sqref="C17"/>
      <pageMargins left="0.7" right="0.7" top="0.75" bottom="0.75" header="0.3" footer="0.3"/>
      <pageSetup orientation="portrait" verticalDpi="0" r:id="rId15"/>
    </customSheetView>
    <customSheetView guid="{3625C264-40DB-470F-8A4A-4B5966370BB1}" hiddenRows="1" hiddenColumns="1">
      <pane xSplit="2" ySplit="15" topLeftCell="C17" activePane="bottomRight" state="frozen"/>
      <selection pane="bottomRight" activeCell="C17" sqref="C17"/>
      <pageMargins left="0.7" right="0.7" top="0.75" bottom="0.75" header="0.3" footer="0.3"/>
      <pageSetup orientation="portrait" verticalDpi="0" r:id="rId16"/>
    </customSheetView>
    <customSheetView guid="{F0BE8373-3F58-42B3-A085-B9BB3C3DC889}" hiddenRows="1" hiddenColumns="1">
      <pane xSplit="2" ySplit="15" topLeftCell="C17" activePane="bottomRight" state="frozen"/>
      <selection pane="bottomRight" activeCell="C17" sqref="C17"/>
      <pageMargins left="0.7" right="0.7" top="0.75" bottom="0.75" header="0.3" footer="0.3"/>
      <pageSetup orientation="portrait" verticalDpi="0" r:id="rId17"/>
    </customSheetView>
    <customSheetView guid="{42D4FBF7-0BF5-44C1-915B-0EF72A67D14D}" hiddenRows="1" hiddenColumns="1">
      <pane xSplit="2" ySplit="15" topLeftCell="C17" activePane="bottomRight" state="frozen"/>
      <selection pane="bottomRight" activeCell="C17" sqref="C17"/>
      <pageMargins left="0.7" right="0.7" top="0.75" bottom="0.75" header="0.3" footer="0.3"/>
      <pageSetup orientation="portrait" verticalDpi="0" r:id="rId18"/>
    </customSheetView>
    <customSheetView guid="{AFCDB6B2-BAA8-4AEA-B004-7CCCE9FCBD59}" hiddenRows="1" hiddenColumns="1">
      <pane xSplit="2" ySplit="15" topLeftCell="C17" activePane="bottomRight" state="frozen"/>
      <selection pane="bottomRight" activeCell="C17" sqref="C17"/>
      <pageMargins left="0.7" right="0.7" top="0.75" bottom="0.75" header="0.3" footer="0.3"/>
      <pageSetup orientation="portrait" verticalDpi="0" r:id="rId19"/>
    </customSheetView>
    <customSheetView guid="{A747D0B4-F12D-4FB2-9E3E-BD134EB5BFB0}" hiddenRows="1" hiddenColumns="1">
      <pane xSplit="2" ySplit="15" topLeftCell="C17" activePane="bottomRight" state="frozen"/>
      <selection pane="bottomRight" activeCell="C17" sqref="C17"/>
      <pageMargins left="0.7" right="0.7" top="0.75" bottom="0.75" header="0.3" footer="0.3"/>
      <pageSetup orientation="portrait" verticalDpi="0" r:id="rId20"/>
    </customSheetView>
    <customSheetView guid="{543E4C33-6846-4B21-B31C-8DA3E5202380}" hiddenRows="1" hiddenColumns="1">
      <pane xSplit="2" ySplit="15" topLeftCell="C17" activePane="bottomRight" state="frozen"/>
      <selection pane="bottomRight" activeCell="C17" sqref="C17"/>
      <pageMargins left="0.7" right="0.7" top="0.75" bottom="0.75" header="0.3" footer="0.3"/>
      <pageSetup orientation="portrait" verticalDpi="0" r:id="rId21"/>
    </customSheetView>
    <customSheetView guid="{F26FCCA8-AA21-4100-B361-552320CC1605}" hiddenRows="1" hiddenColumns="1">
      <pane xSplit="2" ySplit="15" topLeftCell="C17" activePane="bottomRight" state="frozen"/>
      <selection pane="bottomRight" activeCell="C17" sqref="C17"/>
      <pageMargins left="0.7" right="0.7" top="0.75" bottom="0.75" header="0.3" footer="0.3"/>
      <pageSetup orientation="portrait" verticalDpi="0" r:id="rId22"/>
    </customSheetView>
    <customSheetView guid="{6B8162DC-4BF6-4258-BE91-712674C5E408}" hiddenRows="1" hiddenColumns="1">
      <pane xSplit="2" ySplit="15" topLeftCell="C17" activePane="bottomRight" state="frozen"/>
      <selection pane="bottomRight" activeCell="C17" sqref="C17"/>
      <pageMargins left="0.7" right="0.7" top="0.75" bottom="0.75" header="0.3" footer="0.3"/>
      <pageSetup orientation="portrait" verticalDpi="0" r:id="rId23"/>
    </customSheetView>
    <customSheetView guid="{F04B5AD9-0BBC-4AFF-94A0-FEC8B0BA5185}" hiddenRows="1" hiddenColumns="1">
      <pane xSplit="2" ySplit="15" topLeftCell="C17" activePane="bottomRight" state="frozen"/>
      <selection pane="bottomRight" activeCell="C17" sqref="C17"/>
      <pageMargins left="0.7" right="0.7" top="0.75" bottom="0.75" header="0.3" footer="0.3"/>
      <pageSetup orientation="portrait" verticalDpi="0" r:id="rId24"/>
    </customSheetView>
    <customSheetView guid="{AAE9B859-FA1A-465F-A466-DE9F58B67B7B}" hiddenRows="1" hiddenColumns="1">
      <pane xSplit="2" ySplit="15" topLeftCell="C17" activePane="bottomRight" state="frozen"/>
      <selection pane="bottomRight" activeCell="C17" sqref="C17"/>
      <pageMargins left="0.7" right="0.7" top="0.75" bottom="0.75" header="0.3" footer="0.3"/>
      <pageSetup orientation="portrait" verticalDpi="0" r:id="rId25"/>
    </customSheetView>
    <customSheetView guid="{D5781ADF-513A-4BFD-A06E-479BE89ECF0E}" hiddenRows="1" hiddenColumns="1">
      <pane xSplit="2" ySplit="15" topLeftCell="C17" activePane="bottomRight" state="frozen"/>
      <selection pane="bottomRight" activeCell="C17" sqref="C17"/>
      <pageMargins left="0.7" right="0.7" top="0.75" bottom="0.75" header="0.3" footer="0.3"/>
      <pageSetup orientation="portrait" verticalDpi="0" r:id="rId26"/>
    </customSheetView>
    <customSheetView guid="{39AE9B85-1BA1-4D9C-A7D9-9969965259F1}" hiddenRows="1" hiddenColumns="1">
      <pane xSplit="2" ySplit="15" topLeftCell="C17" activePane="bottomRight" state="frozen"/>
      <selection pane="bottomRight" activeCell="C17" sqref="C17"/>
      <pageMargins left="0.7" right="0.7" top="0.75" bottom="0.75" header="0.3" footer="0.3"/>
      <pageSetup orientation="portrait" verticalDpi="0" r:id="rId27"/>
    </customSheetView>
    <customSheetView guid="{858C65F6-83B9-4CDB-922C-47E4FF0B76D6}" hiddenRows="1" hiddenColumns="1">
      <pane xSplit="2" ySplit="15" topLeftCell="C17" activePane="bottomRight" state="frozen"/>
      <selection pane="bottomRight" activeCell="C17" sqref="C17"/>
      <pageMargins left="0.7" right="0.7" top="0.75" bottom="0.75" header="0.3" footer="0.3"/>
      <pageSetup orientation="portrait" verticalDpi="0" r:id="rId28"/>
    </customSheetView>
    <customSheetView guid="{E49ABD47-7530-472D-8348-E4D114EBED2E}" hiddenRows="1" hiddenColumns="1">
      <pane xSplit="2" ySplit="15" topLeftCell="C17" activePane="bottomRight" state="frozen"/>
      <selection pane="bottomRight" activeCell="C17" sqref="C17"/>
      <pageMargins left="0.7" right="0.7" top="0.75" bottom="0.75" header="0.3" footer="0.3"/>
      <pageSetup orientation="portrait" verticalDpi="0" r:id="rId29"/>
    </customSheetView>
  </customSheetViews>
  <mergeCells count="17">
    <mergeCell ref="K3:L3"/>
    <mergeCell ref="M2:N2"/>
    <mergeCell ref="E1:T1"/>
    <mergeCell ref="M3:N3"/>
    <mergeCell ref="O2:P2"/>
    <mergeCell ref="O3:P3"/>
    <mergeCell ref="Q2:R2"/>
    <mergeCell ref="Q3:R3"/>
    <mergeCell ref="S2:T2"/>
    <mergeCell ref="S3:T3"/>
    <mergeCell ref="E3:F3"/>
    <mergeCell ref="E2:F2"/>
    <mergeCell ref="G3:H3"/>
    <mergeCell ref="G2:H2"/>
    <mergeCell ref="I2:J2"/>
    <mergeCell ref="I3:J3"/>
    <mergeCell ref="K2:L2"/>
  </mergeCells>
  <pageMargins left="0.7" right="0.7" top="0.75" bottom="0.75" header="0.3" footer="0.3"/>
  <pageSetup orientation="portrait" verticalDpi="0"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460"/>
  <sheetViews>
    <sheetView workbookViewId="0">
      <pane xSplit="1" ySplit="5" topLeftCell="B6" activePane="bottomRight" state="frozen"/>
      <selection pane="topRight" activeCell="B1" sqref="B1"/>
      <selection pane="bottomLeft" activeCell="A6" sqref="A6"/>
      <selection pane="bottomRight" activeCell="A253" sqref="A253:XFD260"/>
    </sheetView>
  </sheetViews>
  <sheetFormatPr defaultColWidth="9.33203125" defaultRowHeight="15"/>
  <cols>
    <col min="1" max="1" width="11.1640625" style="72" bestFit="1" customWidth="1"/>
    <col min="2" max="2" width="10.83203125" style="69" customWidth="1"/>
    <col min="3" max="3" width="8.83203125" style="69" customWidth="1"/>
    <col min="4" max="4" width="10.83203125" style="69" customWidth="1"/>
    <col min="5" max="5" width="8.83203125" style="69" customWidth="1"/>
    <col min="6" max="6" width="80.83203125" style="73" customWidth="1"/>
    <col min="7" max="7" width="8.83203125" style="69" customWidth="1"/>
    <col min="8" max="8" width="10.83203125" style="74" customWidth="1"/>
    <col min="9" max="9" width="12.83203125" style="69" customWidth="1"/>
    <col min="10" max="10" width="14.83203125" style="381" customWidth="1"/>
    <col min="11" max="11" width="15.83203125" style="69" customWidth="1"/>
    <col min="12" max="12" width="10.83203125" style="69" customWidth="1"/>
    <col min="13" max="13" width="15.83203125" style="69" customWidth="1"/>
    <col min="14" max="14" width="20.83203125" style="381" customWidth="1"/>
    <col min="15" max="15" width="20.83203125" style="69" customWidth="1"/>
    <col min="16" max="18" width="8.83203125" style="69" customWidth="1"/>
    <col min="19" max="20" width="8.83203125" style="393" customWidth="1"/>
    <col min="21" max="21" width="9.33203125" style="77"/>
    <col min="22" max="22" width="13.33203125" style="77" bestFit="1" customWidth="1"/>
    <col min="23" max="26" width="9.33203125" style="77"/>
    <col min="27" max="16384" width="9.33203125" style="69"/>
  </cols>
  <sheetData>
    <row r="1" spans="1:26" s="381" customFormat="1" ht="20.100000000000001" customHeight="1">
      <c r="A1" s="454" t="s">
        <v>1493</v>
      </c>
      <c r="B1" s="385"/>
      <c r="C1" s="386" t="s">
        <v>1507</v>
      </c>
      <c r="F1" s="382"/>
      <c r="H1" s="72"/>
      <c r="U1" s="384"/>
      <c r="V1" s="384"/>
      <c r="W1" s="384"/>
      <c r="X1" s="384"/>
      <c r="Y1" s="384"/>
      <c r="Z1" s="384"/>
    </row>
    <row r="2" spans="1:26" s="381" customFormat="1" ht="20.100000000000001" customHeight="1">
      <c r="A2" s="454"/>
      <c r="B2" s="385"/>
      <c r="C2" s="386" t="s">
        <v>1496</v>
      </c>
      <c r="F2" s="382"/>
      <c r="H2" s="72"/>
      <c r="U2" s="384"/>
      <c r="V2" s="384"/>
      <c r="W2" s="384"/>
      <c r="X2" s="384"/>
      <c r="Y2" s="384"/>
      <c r="Z2" s="384"/>
    </row>
    <row r="3" spans="1:26" s="381" customFormat="1" ht="20.100000000000001" customHeight="1">
      <c r="A3" s="454"/>
      <c r="B3" s="386"/>
      <c r="C3" s="386" t="s">
        <v>1509</v>
      </c>
      <c r="F3" s="382"/>
      <c r="G3" s="383"/>
      <c r="H3" s="72"/>
      <c r="U3" s="384"/>
      <c r="V3" s="384"/>
      <c r="W3" s="384"/>
      <c r="X3" s="384"/>
      <c r="Y3" s="384"/>
      <c r="Z3" s="384"/>
    </row>
    <row r="4" spans="1:26" s="381" customFormat="1" ht="20.100000000000001" customHeight="1">
      <c r="A4" s="454"/>
      <c r="B4" s="386"/>
      <c r="C4" s="386" t="s">
        <v>1508</v>
      </c>
      <c r="F4" s="382"/>
      <c r="G4" s="383"/>
      <c r="H4" s="72"/>
      <c r="U4" s="384"/>
      <c r="V4" s="384"/>
      <c r="W4" s="384"/>
      <c r="X4" s="384"/>
      <c r="Y4" s="384"/>
      <c r="Z4" s="384"/>
    </row>
    <row r="5" spans="1:26" s="68" customFormat="1" ht="60" customHeight="1">
      <c r="A5" s="392" t="s">
        <v>1510</v>
      </c>
      <c r="B5" s="68" t="s">
        <v>1314</v>
      </c>
      <c r="C5" s="70" t="s">
        <v>1295</v>
      </c>
      <c r="D5" s="70" t="s">
        <v>1296</v>
      </c>
      <c r="E5" s="68" t="s">
        <v>1297</v>
      </c>
      <c r="F5" s="68" t="s">
        <v>1591</v>
      </c>
      <c r="G5" s="68" t="s">
        <v>1298</v>
      </c>
      <c r="H5" s="71" t="s">
        <v>1299</v>
      </c>
      <c r="I5" s="68" t="s">
        <v>1300</v>
      </c>
      <c r="J5" s="392" t="s">
        <v>1510</v>
      </c>
      <c r="K5" s="68" t="s">
        <v>58</v>
      </c>
      <c r="L5" s="70" t="s">
        <v>1301</v>
      </c>
      <c r="M5" s="68" t="s">
        <v>1302</v>
      </c>
      <c r="N5" s="392" t="s">
        <v>1510</v>
      </c>
      <c r="O5" s="68" t="s">
        <v>1303</v>
      </c>
      <c r="P5" s="68" t="s">
        <v>1308</v>
      </c>
      <c r="Q5" s="68" t="s">
        <v>1309</v>
      </c>
      <c r="R5" s="68" t="s">
        <v>1315</v>
      </c>
      <c r="S5" s="391" t="s">
        <v>1322</v>
      </c>
      <c r="T5" s="391" t="s">
        <v>1323</v>
      </c>
      <c r="U5" s="388"/>
      <c r="V5" s="392" t="s">
        <v>1510</v>
      </c>
      <c r="W5" s="388"/>
      <c r="X5" s="388"/>
      <c r="Y5" s="388"/>
      <c r="Z5" s="388"/>
    </row>
    <row r="6" spans="1:26" s="395" customFormat="1">
      <c r="A6" s="394"/>
      <c r="C6" s="395" t="s">
        <v>1311</v>
      </c>
      <c r="D6" s="395">
        <v>0</v>
      </c>
      <c r="F6" s="396" t="str">
        <f>'CONSTRUCTION COST ESTIMATE'!C6</f>
        <v>GENERAL</v>
      </c>
      <c r="H6" s="394" t="str">
        <f t="shared" ref="H6" si="0">TEXT(A6,"#.0000")</f>
        <v>.0000</v>
      </c>
      <c r="J6" s="397">
        <f>'CONSTRUCTION COST ESTIMATE'!BA6</f>
        <v>0</v>
      </c>
      <c r="K6" s="397">
        <f t="shared" ref="K6" si="1">IF((OR(M6="LS",M6="FA",M6="ALLOW")),N6,J6)</f>
        <v>0</v>
      </c>
      <c r="L6" s="395" t="s">
        <v>1304</v>
      </c>
      <c r="M6" s="395">
        <f>'CONSTRUCTION COST ESTIMATE'!BB6</f>
        <v>0</v>
      </c>
      <c r="N6" s="398">
        <f>'BID ABSTRACT'!F6</f>
        <v>0</v>
      </c>
      <c r="O6" s="398">
        <f t="shared" ref="O6" si="2">IF((OR(M6="LS",M6="FA",M6="ALLOW")),1,N6)</f>
        <v>0</v>
      </c>
      <c r="S6" s="395" t="s">
        <v>1313</v>
      </c>
      <c r="T6" s="395" t="s">
        <v>1313</v>
      </c>
      <c r="U6" s="399"/>
      <c r="V6" s="399" t="str">
        <f>IF(A6=0,"Delete Row","")</f>
        <v>Delete Row</v>
      </c>
      <c r="W6" s="399"/>
      <c r="X6" s="399"/>
      <c r="Y6" s="399"/>
      <c r="Z6" s="399"/>
    </row>
    <row r="7" spans="1:26" hidden="1">
      <c r="A7" s="72">
        <f>'CONSTRUCTION COST ESTIMATE'!B7</f>
        <v>105.001</v>
      </c>
      <c r="C7" s="69" t="s">
        <v>1311</v>
      </c>
      <c r="D7" s="69">
        <v>0</v>
      </c>
      <c r="F7" s="73" t="str">
        <f>'CONSTRUCTION COST ESTIMATE'!C7</f>
        <v>CONTRACTOR QUALITY CONTROL</v>
      </c>
      <c r="H7" s="74" t="str">
        <f>TEXT(A7,"#.0000")</f>
        <v>105.0010</v>
      </c>
      <c r="J7" s="389">
        <f>'CONSTRUCTION COST ESTIMATE'!BA7</f>
        <v>1</v>
      </c>
      <c r="K7" s="75">
        <f>IF((OR(M7="LS",M7="FA",M7="ALLOW")),N7,J7)</f>
        <v>0</v>
      </c>
      <c r="L7" s="69" t="s">
        <v>1304</v>
      </c>
      <c r="M7" s="69" t="str">
        <f>'CONSTRUCTION COST ESTIMATE'!BB7</f>
        <v>LS</v>
      </c>
      <c r="N7" s="390">
        <f>'BID ABSTRACT'!H7</f>
        <v>0</v>
      </c>
      <c r="O7" s="76">
        <f>IF((OR(M7="LS",M7="FA",M7="ALLOW")),1,N7)</f>
        <v>1</v>
      </c>
      <c r="S7" s="69" t="s">
        <v>1313</v>
      </c>
      <c r="T7" s="69" t="s">
        <v>1313</v>
      </c>
      <c r="V7" s="77" t="str">
        <f t="shared" ref="V7:V70" si="3">IF(A7=0,"Delete Row","")</f>
        <v/>
      </c>
    </row>
    <row r="8" spans="1:26" hidden="1">
      <c r="A8" s="72">
        <f>'CONSTRUCTION COST ESTIMATE'!B8</f>
        <v>107.001</v>
      </c>
      <c r="C8" s="69" t="s">
        <v>1311</v>
      </c>
      <c r="D8" s="69">
        <v>0</v>
      </c>
      <c r="F8" s="73" t="str">
        <f>'CONSTRUCTION COST ESTIMATE'!C8</f>
        <v>PUBLIC OUTREACH PROGRAM</v>
      </c>
      <c r="H8" s="74" t="str">
        <f t="shared" ref="H8:H70" si="4">TEXT(A8,"#.0000")</f>
        <v>107.0010</v>
      </c>
      <c r="J8" s="389">
        <f>'CONSTRUCTION COST ESTIMATE'!BA8</f>
        <v>0</v>
      </c>
      <c r="K8" s="75">
        <f t="shared" ref="K8:K70" si="5">IF((OR(M8="LS",M8="FA",M8="ALLOW")),N8,J8)</f>
        <v>0</v>
      </c>
      <c r="L8" s="69" t="s">
        <v>1304</v>
      </c>
      <c r="M8" s="69" t="str">
        <f>'CONSTRUCTION COST ESTIMATE'!BB8</f>
        <v>LS</v>
      </c>
      <c r="N8" s="390">
        <f>'BID ABSTRACT'!H8</f>
        <v>0</v>
      </c>
      <c r="O8" s="76">
        <f t="shared" ref="O8:O70" si="6">IF((OR(M8="LS",M8="FA",M8="ALLOW")),1,N8)</f>
        <v>1</v>
      </c>
      <c r="S8" s="69" t="s">
        <v>1313</v>
      </c>
      <c r="T8" s="69" t="s">
        <v>1313</v>
      </c>
      <c r="V8" s="77" t="str">
        <f t="shared" si="3"/>
        <v/>
      </c>
    </row>
    <row r="9" spans="1:26" hidden="1">
      <c r="A9" s="72">
        <f>'CONSTRUCTION COST ESTIMATE'!B9</f>
        <v>108.001</v>
      </c>
      <c r="C9" s="69" t="s">
        <v>1311</v>
      </c>
      <c r="D9" s="69">
        <v>0</v>
      </c>
      <c r="F9" s="73" t="str">
        <f>'CONSTRUCTION COST ESTIMATE'!C9</f>
        <v>MONTHLY PROGRESS SCHEDULE</v>
      </c>
      <c r="H9" s="74" t="str">
        <f t="shared" si="4"/>
        <v>108.0010</v>
      </c>
      <c r="J9" s="389">
        <f>'CONSTRUCTION COST ESTIMATE'!BA9</f>
        <v>0</v>
      </c>
      <c r="K9" s="75">
        <f t="shared" si="5"/>
        <v>0</v>
      </c>
      <c r="L9" s="69" t="s">
        <v>1304</v>
      </c>
      <c r="M9" s="69" t="str">
        <f>'CONSTRUCTION COST ESTIMATE'!BB9</f>
        <v>MONTH</v>
      </c>
      <c r="N9" s="390">
        <f>'BID ABSTRACT'!H9</f>
        <v>0</v>
      </c>
      <c r="O9" s="76">
        <f t="shared" si="6"/>
        <v>0</v>
      </c>
      <c r="S9" s="69" t="s">
        <v>1313</v>
      </c>
      <c r="T9" s="69" t="s">
        <v>1313</v>
      </c>
      <c r="V9" s="77" t="str">
        <f t="shared" si="3"/>
        <v/>
      </c>
    </row>
    <row r="10" spans="1:26" hidden="1">
      <c r="A10" s="72">
        <f>'CONSTRUCTION COST ESTIMATE'!B10</f>
        <v>109.0001</v>
      </c>
      <c r="C10" s="69" t="s">
        <v>1311</v>
      </c>
      <c r="D10" s="69">
        <v>0</v>
      </c>
      <c r="F10" s="73" t="str">
        <f>'CONSTRUCTION COST ESTIMATE'!C10</f>
        <v>CONSTRUCTION CONFLICTS AND CONTINGENCY ALLOWANCE</v>
      </c>
      <c r="H10" s="74" t="str">
        <f t="shared" si="4"/>
        <v>109.0001</v>
      </c>
      <c r="J10" s="389">
        <f>'CONSTRUCTION COST ESTIMATE'!BA10</f>
        <v>1</v>
      </c>
      <c r="K10" s="75">
        <f t="shared" si="5"/>
        <v>0</v>
      </c>
      <c r="L10" s="69" t="s">
        <v>1304</v>
      </c>
      <c r="M10" s="69" t="str">
        <f>'CONSTRUCTION COST ESTIMATE'!BB10</f>
        <v>ALLOW</v>
      </c>
      <c r="N10" s="390">
        <f>'BID ABSTRACT'!H10</f>
        <v>0</v>
      </c>
      <c r="O10" s="76">
        <f t="shared" si="6"/>
        <v>1</v>
      </c>
      <c r="S10" s="69" t="s">
        <v>1313</v>
      </c>
      <c r="T10" s="69" t="s">
        <v>1313</v>
      </c>
      <c r="V10" s="77" t="str">
        <f t="shared" si="3"/>
        <v/>
      </c>
    </row>
    <row r="11" spans="1:26" hidden="1">
      <c r="A11" s="72">
        <f>'CONSTRUCTION COST ESTIMATE'!B11</f>
        <v>109.001</v>
      </c>
      <c r="C11" s="69" t="s">
        <v>1311</v>
      </c>
      <c r="D11" s="69">
        <v>0</v>
      </c>
      <c r="F11" s="73" t="str">
        <f>'CONSTRUCTION COST ESTIMATE'!C11</f>
        <v>OWNER INITIATED TIME EXTENSION ALLOWANCE</v>
      </c>
      <c r="H11" s="74" t="str">
        <f t="shared" si="4"/>
        <v>109.0010</v>
      </c>
      <c r="J11" s="389">
        <f>'CONSTRUCTION COST ESTIMATE'!BA11</f>
        <v>0</v>
      </c>
      <c r="K11" s="75">
        <f t="shared" si="5"/>
        <v>0</v>
      </c>
      <c r="L11" s="69" t="s">
        <v>1304</v>
      </c>
      <c r="M11" s="69" t="str">
        <f>'CONSTRUCTION COST ESTIMATE'!BB11</f>
        <v>DAY</v>
      </c>
      <c r="N11" s="390">
        <f>'BID ABSTRACT'!H11</f>
        <v>0</v>
      </c>
      <c r="O11" s="76">
        <f t="shared" si="6"/>
        <v>0</v>
      </c>
      <c r="S11" s="69" t="s">
        <v>1313</v>
      </c>
      <c r="T11" s="69" t="s">
        <v>1313</v>
      </c>
      <c r="V11" s="77" t="str">
        <f t="shared" si="3"/>
        <v/>
      </c>
    </row>
    <row r="12" spans="1:26" hidden="1">
      <c r="A12" s="72">
        <f>'CONSTRUCTION COST ESTIMATE'!B12</f>
        <v>109.002</v>
      </c>
      <c r="C12" s="69" t="s">
        <v>1311</v>
      </c>
      <c r="D12" s="69">
        <v>0</v>
      </c>
      <c r="F12" s="73" t="str">
        <f>'CONSTRUCTION COST ESTIMATE'!C12</f>
        <v>OWNER INITIATED TIME EXTENSION AMOUNT IN ADDITION TO ALLOWANCE</v>
      </c>
      <c r="H12" s="74" t="str">
        <f t="shared" si="4"/>
        <v>109.0020</v>
      </c>
      <c r="J12" s="389">
        <f>'CONSTRUCTION COST ESTIMATE'!BA12</f>
        <v>0</v>
      </c>
      <c r="K12" s="75">
        <f t="shared" si="5"/>
        <v>0</v>
      </c>
      <c r="L12" s="69" t="s">
        <v>1304</v>
      </c>
      <c r="M12" s="69" t="str">
        <f>'CONSTRUCTION COST ESTIMATE'!BB12</f>
        <v>DAY</v>
      </c>
      <c r="N12" s="390">
        <f>'BID ABSTRACT'!H12</f>
        <v>0</v>
      </c>
      <c r="O12" s="76">
        <f t="shared" si="6"/>
        <v>0</v>
      </c>
      <c r="S12" s="69" t="s">
        <v>1313</v>
      </c>
      <c r="T12" s="69" t="s">
        <v>1313</v>
      </c>
      <c r="V12" s="77" t="str">
        <f t="shared" si="3"/>
        <v/>
      </c>
    </row>
    <row r="13" spans="1:26" hidden="1">
      <c r="A13" s="72">
        <f>'CONSTRUCTION COST ESTIMATE'!B13</f>
        <v>110.001</v>
      </c>
      <c r="C13" s="69" t="s">
        <v>1311</v>
      </c>
      <c r="D13" s="69">
        <v>0</v>
      </c>
      <c r="F13" s="73" t="str">
        <f>'CONSTRUCTION COST ESTIMATE'!C13</f>
        <v>TRAINING</v>
      </c>
      <c r="H13" s="74" t="str">
        <f t="shared" si="4"/>
        <v>110.0010</v>
      </c>
      <c r="J13" s="389">
        <f>'CONSTRUCTION COST ESTIMATE'!BA13</f>
        <v>0</v>
      </c>
      <c r="K13" s="75">
        <f t="shared" si="5"/>
        <v>0</v>
      </c>
      <c r="L13" s="69" t="s">
        <v>1304</v>
      </c>
      <c r="M13" s="69" t="str">
        <f>'CONSTRUCTION COST ESTIMATE'!BB13</f>
        <v>HR</v>
      </c>
      <c r="N13" s="390">
        <f>'BID ABSTRACT'!H13</f>
        <v>0</v>
      </c>
      <c r="O13" s="76">
        <f t="shared" si="6"/>
        <v>0</v>
      </c>
      <c r="S13" s="69" t="s">
        <v>1313</v>
      </c>
      <c r="T13" s="69" t="s">
        <v>1313</v>
      </c>
      <c r="V13" s="77" t="str">
        <f t="shared" si="3"/>
        <v/>
      </c>
    </row>
    <row r="14" spans="1:26" hidden="1">
      <c r="A14" s="72">
        <f>'CONSTRUCTION COST ESTIMATE'!B14</f>
        <v>200.001</v>
      </c>
      <c r="C14" s="69" t="s">
        <v>1311</v>
      </c>
      <c r="D14" s="69">
        <v>0</v>
      </c>
      <c r="F14" s="73" t="str">
        <f>'CONSTRUCTION COST ESTIMATE'!C14</f>
        <v>MOBILIZATION AND DEMOBILIZATION</v>
      </c>
      <c r="H14" s="74" t="str">
        <f t="shared" si="4"/>
        <v>200.0010</v>
      </c>
      <c r="J14" s="389">
        <f>'CONSTRUCTION COST ESTIMATE'!BA14</f>
        <v>0</v>
      </c>
      <c r="K14" s="75">
        <f t="shared" si="5"/>
        <v>0</v>
      </c>
      <c r="L14" s="69" t="s">
        <v>1304</v>
      </c>
      <c r="M14" s="69" t="str">
        <f>'CONSTRUCTION COST ESTIMATE'!BB14</f>
        <v>LS</v>
      </c>
      <c r="N14" s="390">
        <f>'BID ABSTRACT'!H14</f>
        <v>0</v>
      </c>
      <c r="O14" s="76">
        <f t="shared" si="6"/>
        <v>1</v>
      </c>
      <c r="S14" s="69" t="s">
        <v>1313</v>
      </c>
      <c r="T14" s="69" t="s">
        <v>1313</v>
      </c>
      <c r="V14" s="77" t="str">
        <f t="shared" si="3"/>
        <v/>
      </c>
    </row>
    <row r="15" spans="1:26" hidden="1">
      <c r="A15" s="72">
        <f>'CONSTRUCTION COST ESTIMATE'!B15</f>
        <v>201.001</v>
      </c>
      <c r="C15" s="69" t="s">
        <v>1311</v>
      </c>
      <c r="D15" s="69">
        <v>0</v>
      </c>
      <c r="F15" s="73" t="str">
        <f>'CONSTRUCTION COST ESTIMATE'!C15</f>
        <v>CLEARING AND GRUBBING</v>
      </c>
      <c r="H15" s="74" t="str">
        <f t="shared" si="4"/>
        <v>201.0010</v>
      </c>
      <c r="J15" s="389">
        <f>'CONSTRUCTION COST ESTIMATE'!BA15</f>
        <v>0</v>
      </c>
      <c r="K15" s="75">
        <f t="shared" si="5"/>
        <v>0</v>
      </c>
      <c r="L15" s="69" t="s">
        <v>1304</v>
      </c>
      <c r="M15" s="69" t="str">
        <f>'CONSTRUCTION COST ESTIMATE'!BB15</f>
        <v>LS</v>
      </c>
      <c r="N15" s="390">
        <f>'BID ABSTRACT'!H15</f>
        <v>0</v>
      </c>
      <c r="O15" s="76">
        <f t="shared" si="6"/>
        <v>1</v>
      </c>
      <c r="S15" s="69" t="s">
        <v>1313</v>
      </c>
      <c r="T15" s="69" t="s">
        <v>1313</v>
      </c>
      <c r="V15" s="77" t="str">
        <f t="shared" si="3"/>
        <v/>
      </c>
    </row>
    <row r="16" spans="1:26" s="395" customFormat="1">
      <c r="A16" s="394"/>
      <c r="C16" s="395" t="s">
        <v>1311</v>
      </c>
      <c r="D16" s="395">
        <v>0</v>
      </c>
      <c r="F16" s="396" t="str">
        <f>'CONSTRUCTION COST ESTIMATE'!C16</f>
        <v>REMOVAL</v>
      </c>
      <c r="H16" s="394" t="str">
        <f t="shared" si="4"/>
        <v>.0000</v>
      </c>
      <c r="J16" s="397">
        <f>'CONSTRUCTION COST ESTIMATE'!BA16</f>
        <v>0</v>
      </c>
      <c r="K16" s="397">
        <f t="shared" si="5"/>
        <v>0</v>
      </c>
      <c r="L16" s="395" t="s">
        <v>1304</v>
      </c>
      <c r="M16" s="395">
        <f>'CONSTRUCTION COST ESTIMATE'!BB16</f>
        <v>0</v>
      </c>
      <c r="N16" s="398">
        <f>'BID ABSTRACT'!H16</f>
        <v>0</v>
      </c>
      <c r="O16" s="398">
        <f t="shared" si="6"/>
        <v>0</v>
      </c>
      <c r="S16" s="395" t="s">
        <v>1313</v>
      </c>
      <c r="T16" s="395" t="s">
        <v>1313</v>
      </c>
      <c r="U16" s="399"/>
      <c r="V16" s="399" t="str">
        <f t="shared" si="3"/>
        <v>Delete Row</v>
      </c>
      <c r="W16" s="399"/>
      <c r="X16" s="399"/>
      <c r="Y16" s="399"/>
      <c r="Z16" s="399"/>
    </row>
    <row r="17" spans="1:22" hidden="1">
      <c r="A17" s="72">
        <f>'CONSTRUCTION COST ESTIMATE'!B17</f>
        <v>202.00049999999999</v>
      </c>
      <c r="C17" s="69" t="s">
        <v>1311</v>
      </c>
      <c r="D17" s="69">
        <v>0</v>
      </c>
      <c r="F17" s="73" t="str">
        <f>'CONSTRUCTION COST ESTIMATE'!C17</f>
        <v>REMOVE PLANTMIX BITUMINOUS SURFACE</v>
      </c>
      <c r="H17" s="74" t="str">
        <f t="shared" si="4"/>
        <v>202.0005</v>
      </c>
      <c r="J17" s="389">
        <f>'CONSTRUCTION COST ESTIMATE'!BA17</f>
        <v>0</v>
      </c>
      <c r="K17" s="75">
        <f t="shared" si="5"/>
        <v>0</v>
      </c>
      <c r="L17" s="69" t="s">
        <v>1304</v>
      </c>
      <c r="M17" s="69" t="str">
        <f>'CONSTRUCTION COST ESTIMATE'!BB17</f>
        <v>SY</v>
      </c>
      <c r="N17" s="390">
        <f>'BID ABSTRACT'!H17</f>
        <v>0</v>
      </c>
      <c r="O17" s="76">
        <f t="shared" si="6"/>
        <v>0</v>
      </c>
      <c r="S17" s="69" t="s">
        <v>1313</v>
      </c>
      <c r="T17" s="69" t="s">
        <v>1313</v>
      </c>
      <c r="V17" s="77" t="str">
        <f t="shared" si="3"/>
        <v/>
      </c>
    </row>
    <row r="18" spans="1:22" hidden="1">
      <c r="A18" s="72">
        <f>'CONSTRUCTION COST ESTIMATE'!B18</f>
        <v>202.001</v>
      </c>
      <c r="C18" s="69" t="s">
        <v>1311</v>
      </c>
      <c r="D18" s="69">
        <v>0</v>
      </c>
      <c r="F18" s="73" t="str">
        <f>'CONSTRUCTION COST ESTIMATE'!C18</f>
        <v>REMOVE AND REPLACE PLANTMIX BITUMINOUS PAVEMENT</v>
      </c>
      <c r="H18" s="74" t="str">
        <f t="shared" si="4"/>
        <v>202.0010</v>
      </c>
      <c r="J18" s="389">
        <f>'CONSTRUCTION COST ESTIMATE'!BA18</f>
        <v>0</v>
      </c>
      <c r="K18" s="75">
        <f t="shared" si="5"/>
        <v>0</v>
      </c>
      <c r="L18" s="69" t="s">
        <v>1304</v>
      </c>
      <c r="M18" s="69" t="str">
        <f>'CONSTRUCTION COST ESTIMATE'!BB18</f>
        <v>SY</v>
      </c>
      <c r="N18" s="390">
        <f>'BID ABSTRACT'!H18</f>
        <v>0</v>
      </c>
      <c r="O18" s="76">
        <f t="shared" si="6"/>
        <v>0</v>
      </c>
      <c r="S18" s="69" t="s">
        <v>1313</v>
      </c>
      <c r="T18" s="69" t="s">
        <v>1313</v>
      </c>
      <c r="V18" s="77" t="str">
        <f t="shared" si="3"/>
        <v/>
      </c>
    </row>
    <row r="19" spans="1:22" ht="30" hidden="1">
      <c r="A19" s="72">
        <f>'CONSTRUCTION COST ESTIMATE'!B19</f>
        <v>202.00200000000001</v>
      </c>
      <c r="C19" s="69" t="s">
        <v>1311</v>
      </c>
      <c r="D19" s="69">
        <v>0</v>
      </c>
      <c r="F19" s="73" t="str">
        <f>'CONSTRUCTION COST ESTIMATE'!C19</f>
        <v>REMOVE PLANTMIX BITUMINOUS PAVEMENT BY COLD MILLING METHOD, (0.5 INCH)</v>
      </c>
      <c r="H19" s="74" t="str">
        <f t="shared" si="4"/>
        <v>202.0020</v>
      </c>
      <c r="J19" s="389">
        <f>'CONSTRUCTION COST ESTIMATE'!BA19</f>
        <v>0</v>
      </c>
      <c r="K19" s="75">
        <f t="shared" si="5"/>
        <v>0</v>
      </c>
      <c r="L19" s="69" t="s">
        <v>1304</v>
      </c>
      <c r="M19" s="69" t="str">
        <f>'CONSTRUCTION COST ESTIMATE'!BB19</f>
        <v>SY</v>
      </c>
      <c r="N19" s="390">
        <f>'BID ABSTRACT'!H19</f>
        <v>0</v>
      </c>
      <c r="O19" s="76">
        <f t="shared" si="6"/>
        <v>0</v>
      </c>
      <c r="S19" s="69" t="s">
        <v>1313</v>
      </c>
      <c r="T19" s="69" t="s">
        <v>1313</v>
      </c>
      <c r="V19" s="77" t="str">
        <f t="shared" si="3"/>
        <v/>
      </c>
    </row>
    <row r="20" spans="1:22" ht="30" hidden="1">
      <c r="A20" s="72">
        <f>'CONSTRUCTION COST ESTIMATE'!B20</f>
        <v>202.00299999999999</v>
      </c>
      <c r="C20" s="69" t="s">
        <v>1311</v>
      </c>
      <c r="D20" s="69">
        <v>0</v>
      </c>
      <c r="F20" s="73" t="str">
        <f>'CONSTRUCTION COST ESTIMATE'!C20</f>
        <v>REMOVE PLANTMIX BITUMINOUS PAVEMENT BY COLD MILLING METHOD (0.75 INCH)</v>
      </c>
      <c r="H20" s="74" t="str">
        <f t="shared" si="4"/>
        <v>202.0030</v>
      </c>
      <c r="J20" s="389">
        <f>'CONSTRUCTION COST ESTIMATE'!BA20</f>
        <v>0</v>
      </c>
      <c r="K20" s="75">
        <f t="shared" si="5"/>
        <v>0</v>
      </c>
      <c r="L20" s="69" t="s">
        <v>1304</v>
      </c>
      <c r="M20" s="69" t="str">
        <f>'CONSTRUCTION COST ESTIMATE'!BB20</f>
        <v>SY</v>
      </c>
      <c r="N20" s="390">
        <f>'BID ABSTRACT'!H20</f>
        <v>0</v>
      </c>
      <c r="O20" s="76">
        <f t="shared" si="6"/>
        <v>0</v>
      </c>
      <c r="S20" s="69" t="s">
        <v>1313</v>
      </c>
      <c r="T20" s="69" t="s">
        <v>1313</v>
      </c>
      <c r="V20" s="77" t="str">
        <f t="shared" si="3"/>
        <v/>
      </c>
    </row>
    <row r="21" spans="1:22" ht="30" hidden="1">
      <c r="A21" s="72">
        <f>'CONSTRUCTION COST ESTIMATE'!B21</f>
        <v>202.00399999999999</v>
      </c>
      <c r="C21" s="69" t="s">
        <v>1311</v>
      </c>
      <c r="D21" s="69">
        <v>0</v>
      </c>
      <c r="F21" s="73" t="str">
        <f>'CONSTRUCTION COST ESTIMATE'!C21</f>
        <v>REMOVE PLANTMIX BITUMINOUS PAVEMENT BY COLD MILLING METHOD  (1.0 INCH)</v>
      </c>
      <c r="H21" s="74" t="str">
        <f t="shared" si="4"/>
        <v>202.0040</v>
      </c>
      <c r="J21" s="389">
        <f>'CONSTRUCTION COST ESTIMATE'!BA21</f>
        <v>0</v>
      </c>
      <c r="K21" s="75">
        <f t="shared" si="5"/>
        <v>0</v>
      </c>
      <c r="L21" s="69" t="s">
        <v>1304</v>
      </c>
      <c r="M21" s="69" t="str">
        <f>'CONSTRUCTION COST ESTIMATE'!BB21</f>
        <v>SY</v>
      </c>
      <c r="N21" s="390">
        <f>'BID ABSTRACT'!H21</f>
        <v>0</v>
      </c>
      <c r="O21" s="76">
        <f t="shared" si="6"/>
        <v>0</v>
      </c>
      <c r="S21" s="69" t="s">
        <v>1313</v>
      </c>
      <c r="T21" s="69" t="s">
        <v>1313</v>
      </c>
      <c r="V21" s="77" t="str">
        <f t="shared" si="3"/>
        <v/>
      </c>
    </row>
    <row r="22" spans="1:22" ht="30" hidden="1">
      <c r="A22" s="72">
        <f>'CONSTRUCTION COST ESTIMATE'!B22</f>
        <v>202.005</v>
      </c>
      <c r="C22" s="69" t="s">
        <v>1311</v>
      </c>
      <c r="D22" s="69">
        <v>0</v>
      </c>
      <c r="F22" s="73" t="str">
        <f>'CONSTRUCTION COST ESTIMATE'!C22</f>
        <v>REMOVE PLANTMIX BITUMINOUS PAVEMENT BY COLD MILLING METHOD (1.5 INCH)</v>
      </c>
      <c r="H22" s="74" t="str">
        <f t="shared" si="4"/>
        <v>202.0050</v>
      </c>
      <c r="J22" s="389">
        <f>'CONSTRUCTION COST ESTIMATE'!BA22</f>
        <v>0</v>
      </c>
      <c r="K22" s="75">
        <f t="shared" si="5"/>
        <v>0</v>
      </c>
      <c r="L22" s="69" t="s">
        <v>1304</v>
      </c>
      <c r="M22" s="69" t="str">
        <f>'CONSTRUCTION COST ESTIMATE'!BB22</f>
        <v>SY</v>
      </c>
      <c r="N22" s="390">
        <f>'BID ABSTRACT'!H22</f>
        <v>0</v>
      </c>
      <c r="O22" s="76">
        <f t="shared" si="6"/>
        <v>0</v>
      </c>
      <c r="S22" s="69" t="s">
        <v>1313</v>
      </c>
      <c r="T22" s="69" t="s">
        <v>1313</v>
      </c>
      <c r="V22" s="77" t="str">
        <f t="shared" si="3"/>
        <v/>
      </c>
    </row>
    <row r="23" spans="1:22" ht="30" hidden="1">
      <c r="A23" s="72">
        <f>'CONSTRUCTION COST ESTIMATE'!B23</f>
        <v>202.006</v>
      </c>
      <c r="C23" s="69" t="s">
        <v>1311</v>
      </c>
      <c r="D23" s="69">
        <v>0</v>
      </c>
      <c r="F23" s="73" t="str">
        <f>'CONSTRUCTION COST ESTIMATE'!C23</f>
        <v>REMOVE PLANTMIX BITUMINOUS PAVEMENT BY COLD MILLING METHOD (2.0 INCH)</v>
      </c>
      <c r="H23" s="74" t="str">
        <f t="shared" si="4"/>
        <v>202.0060</v>
      </c>
      <c r="J23" s="389">
        <f>'CONSTRUCTION COST ESTIMATE'!BA23</f>
        <v>0</v>
      </c>
      <c r="K23" s="75">
        <f t="shared" si="5"/>
        <v>0</v>
      </c>
      <c r="L23" s="69" t="s">
        <v>1304</v>
      </c>
      <c r="M23" s="69" t="str">
        <f>'CONSTRUCTION COST ESTIMATE'!BB23</f>
        <v>SY</v>
      </c>
      <c r="N23" s="390">
        <f>'BID ABSTRACT'!H23</f>
        <v>0</v>
      </c>
      <c r="O23" s="76">
        <f t="shared" si="6"/>
        <v>0</v>
      </c>
      <c r="S23" s="69" t="s">
        <v>1313</v>
      </c>
      <c r="T23" s="69" t="s">
        <v>1313</v>
      </c>
      <c r="V23" s="77" t="str">
        <f t="shared" si="3"/>
        <v/>
      </c>
    </row>
    <row r="24" spans="1:22" ht="30" hidden="1">
      <c r="A24" s="72">
        <f>'CONSTRUCTION COST ESTIMATE'!B24</f>
        <v>202.00700000000001</v>
      </c>
      <c r="C24" s="69" t="s">
        <v>1311</v>
      </c>
      <c r="D24" s="69">
        <v>0</v>
      </c>
      <c r="F24" s="73" t="str">
        <f>'CONSTRUCTION COST ESTIMATE'!C24</f>
        <v>REMOVE PLANTMIX BITUMINOUS PAVEMENT BY COLD MILLING METHOD, WEDGE MILL</v>
      </c>
      <c r="H24" s="74" t="str">
        <f t="shared" si="4"/>
        <v>202.0070</v>
      </c>
      <c r="J24" s="389">
        <f>'CONSTRUCTION COST ESTIMATE'!BA24</f>
        <v>0</v>
      </c>
      <c r="K24" s="75">
        <f t="shared" si="5"/>
        <v>0</v>
      </c>
      <c r="L24" s="69" t="s">
        <v>1304</v>
      </c>
      <c r="M24" s="69" t="str">
        <f>'CONSTRUCTION COST ESTIMATE'!BB24</f>
        <v>SY</v>
      </c>
      <c r="N24" s="390">
        <f>'BID ABSTRACT'!H24</f>
        <v>0</v>
      </c>
      <c r="O24" s="76">
        <f t="shared" si="6"/>
        <v>0</v>
      </c>
      <c r="S24" s="69" t="s">
        <v>1313</v>
      </c>
      <c r="T24" s="69" t="s">
        <v>1313</v>
      </c>
      <c r="V24" s="77" t="str">
        <f t="shared" si="3"/>
        <v/>
      </c>
    </row>
    <row r="25" spans="1:22" ht="30" hidden="1">
      <c r="A25" s="72">
        <f>'CONSTRUCTION COST ESTIMATE'!B25</f>
        <v>202.00800000000001</v>
      </c>
      <c r="C25" s="69" t="s">
        <v>1311</v>
      </c>
      <c r="D25" s="69">
        <v>0</v>
      </c>
      <c r="F25" s="73" t="str">
        <f>'CONSTRUCTION COST ESTIMATE'!C25</f>
        <v>REMOVE PLANTMIX BITUMINOUS PAVEMENT BY COLD MILLING METHOD, EDGE MILL</v>
      </c>
      <c r="H25" s="74" t="str">
        <f t="shared" si="4"/>
        <v>202.0080</v>
      </c>
      <c r="J25" s="389">
        <f>'CONSTRUCTION COST ESTIMATE'!BA25</f>
        <v>0</v>
      </c>
      <c r="K25" s="75">
        <f t="shared" si="5"/>
        <v>0</v>
      </c>
      <c r="L25" s="69" t="s">
        <v>1304</v>
      </c>
      <c r="M25" s="69" t="str">
        <f>'CONSTRUCTION COST ESTIMATE'!BB25</f>
        <v>SY</v>
      </c>
      <c r="N25" s="390">
        <f>'BID ABSTRACT'!H25</f>
        <v>0</v>
      </c>
      <c r="O25" s="76">
        <f t="shared" si="6"/>
        <v>0</v>
      </c>
      <c r="S25" s="69" t="s">
        <v>1313</v>
      </c>
      <c r="T25" s="69" t="s">
        <v>1313</v>
      </c>
      <c r="V25" s="77" t="str">
        <f t="shared" si="3"/>
        <v/>
      </c>
    </row>
    <row r="26" spans="1:22" hidden="1">
      <c r="A26" s="72">
        <f>'CONSTRUCTION COST ESTIMATE'!B26</f>
        <v>202.00899999999999</v>
      </c>
      <c r="C26" s="69" t="s">
        <v>1311</v>
      </c>
      <c r="D26" s="69">
        <v>0</v>
      </c>
      <c r="F26" s="73" t="str">
        <f>'CONSTRUCTION COST ESTIMATE'!C26</f>
        <v>REMOVE PLANTMIX BITUMINOUS PAVEMENT CURB</v>
      </c>
      <c r="H26" s="74" t="str">
        <f t="shared" si="4"/>
        <v>202.0090</v>
      </c>
      <c r="J26" s="389">
        <f>'CONSTRUCTION COST ESTIMATE'!BA26</f>
        <v>0</v>
      </c>
      <c r="K26" s="75">
        <f t="shared" si="5"/>
        <v>0</v>
      </c>
      <c r="L26" s="69" t="s">
        <v>1304</v>
      </c>
      <c r="M26" s="69" t="str">
        <f>'CONSTRUCTION COST ESTIMATE'!BB26</f>
        <v>LF</v>
      </c>
      <c r="N26" s="390">
        <f>'BID ABSTRACT'!H26</f>
        <v>0</v>
      </c>
      <c r="O26" s="76">
        <f t="shared" si="6"/>
        <v>0</v>
      </c>
      <c r="S26" s="69" t="s">
        <v>1313</v>
      </c>
      <c r="T26" s="69" t="s">
        <v>1313</v>
      </c>
      <c r="V26" s="77" t="str">
        <f t="shared" si="3"/>
        <v/>
      </c>
    </row>
    <row r="27" spans="1:22" hidden="1">
      <c r="A27" s="72">
        <f>'CONSTRUCTION COST ESTIMATE'!B27</f>
        <v>202.01</v>
      </c>
      <c r="C27" s="69" t="s">
        <v>1311</v>
      </c>
      <c r="D27" s="69">
        <v>0</v>
      </c>
      <c r="F27" s="73" t="str">
        <f>'CONSTRUCTION COST ESTIMATE'!C27</f>
        <v>REMOVE TEMPORARY ASPHALT CONCRETE SIDEWALK</v>
      </c>
      <c r="H27" s="74" t="str">
        <f t="shared" si="4"/>
        <v>202.0100</v>
      </c>
      <c r="J27" s="389">
        <f>'CONSTRUCTION COST ESTIMATE'!BA27</f>
        <v>0</v>
      </c>
      <c r="K27" s="75">
        <f t="shared" si="5"/>
        <v>0</v>
      </c>
      <c r="L27" s="69" t="s">
        <v>1304</v>
      </c>
      <c r="M27" s="69" t="str">
        <f>'CONSTRUCTION COST ESTIMATE'!BB27</f>
        <v>SF</v>
      </c>
      <c r="N27" s="390">
        <f>'BID ABSTRACT'!H27</f>
        <v>0</v>
      </c>
      <c r="O27" s="76">
        <f t="shared" si="6"/>
        <v>0</v>
      </c>
      <c r="S27" s="69" t="s">
        <v>1313</v>
      </c>
      <c r="T27" s="69" t="s">
        <v>1313</v>
      </c>
      <c r="V27" s="77" t="str">
        <f t="shared" si="3"/>
        <v/>
      </c>
    </row>
    <row r="28" spans="1:22" hidden="1">
      <c r="A28" s="72">
        <f>'CONSTRUCTION COST ESTIMATE'!B28</f>
        <v>202.02</v>
      </c>
      <c r="C28" s="69" t="s">
        <v>1311</v>
      </c>
      <c r="D28" s="69">
        <v>0</v>
      </c>
      <c r="F28" s="73" t="str">
        <f>'CONSTRUCTION COST ESTIMATE'!C28</f>
        <v>REMOVE BOLLARD</v>
      </c>
      <c r="H28" s="74" t="str">
        <f t="shared" si="4"/>
        <v>202.0200</v>
      </c>
      <c r="J28" s="389">
        <f>'CONSTRUCTION COST ESTIMATE'!BA28</f>
        <v>0</v>
      </c>
      <c r="K28" s="75">
        <f t="shared" si="5"/>
        <v>0</v>
      </c>
      <c r="L28" s="69" t="s">
        <v>1304</v>
      </c>
      <c r="M28" s="69" t="str">
        <f>'CONSTRUCTION COST ESTIMATE'!BB28</f>
        <v>EA</v>
      </c>
      <c r="N28" s="390">
        <f>'BID ABSTRACT'!H28</f>
        <v>0</v>
      </c>
      <c r="O28" s="76">
        <f t="shared" si="6"/>
        <v>0</v>
      </c>
      <c r="S28" s="69" t="s">
        <v>1313</v>
      </c>
      <c r="T28" s="69" t="s">
        <v>1313</v>
      </c>
      <c r="V28" s="77" t="str">
        <f t="shared" si="3"/>
        <v/>
      </c>
    </row>
    <row r="29" spans="1:22" hidden="1">
      <c r="A29" s="72">
        <f>'CONSTRUCTION COST ESTIMATE'!B29</f>
        <v>202.02099999999999</v>
      </c>
      <c r="C29" s="69" t="s">
        <v>1311</v>
      </c>
      <c r="D29" s="69">
        <v>0</v>
      </c>
      <c r="F29" s="73" t="str">
        <f>'CONSTRUCTION COST ESTIMATE'!C29</f>
        <v>REMOVE AND SALVAGE BOLLARD</v>
      </c>
      <c r="H29" s="74" t="str">
        <f t="shared" si="4"/>
        <v>202.0210</v>
      </c>
      <c r="J29" s="389">
        <f>'CONSTRUCTION COST ESTIMATE'!BA29</f>
        <v>0</v>
      </c>
      <c r="K29" s="75">
        <f t="shared" si="5"/>
        <v>0</v>
      </c>
      <c r="L29" s="69" t="s">
        <v>1304</v>
      </c>
      <c r="M29" s="69" t="str">
        <f>'CONSTRUCTION COST ESTIMATE'!BB29</f>
        <v>EA</v>
      </c>
      <c r="N29" s="390">
        <f>'BID ABSTRACT'!H29</f>
        <v>0</v>
      </c>
      <c r="O29" s="76">
        <f t="shared" si="6"/>
        <v>0</v>
      </c>
      <c r="S29" s="69" t="s">
        <v>1313</v>
      </c>
      <c r="T29" s="69" t="s">
        <v>1313</v>
      </c>
      <c r="V29" s="77" t="str">
        <f t="shared" si="3"/>
        <v/>
      </c>
    </row>
    <row r="30" spans="1:22" hidden="1">
      <c r="A30" s="72">
        <f>'CONSTRUCTION COST ESTIMATE'!B30</f>
        <v>202.02199999999999</v>
      </c>
      <c r="C30" s="69" t="s">
        <v>1311</v>
      </c>
      <c r="D30" s="69">
        <v>0</v>
      </c>
      <c r="F30" s="73" t="str">
        <f>'CONSTRUCTION COST ESTIMATE'!C30</f>
        <v>REMOVE AND RELOCATE BOLLARD</v>
      </c>
      <c r="H30" s="74" t="str">
        <f t="shared" si="4"/>
        <v>202.0220</v>
      </c>
      <c r="J30" s="389">
        <f>'CONSTRUCTION COST ESTIMATE'!BA30</f>
        <v>0</v>
      </c>
      <c r="K30" s="75">
        <f t="shared" si="5"/>
        <v>0</v>
      </c>
      <c r="L30" s="69" t="s">
        <v>1304</v>
      </c>
      <c r="M30" s="69" t="str">
        <f>'CONSTRUCTION COST ESTIMATE'!BB30</f>
        <v>EA</v>
      </c>
      <c r="N30" s="390">
        <f>'BID ABSTRACT'!H30</f>
        <v>0</v>
      </c>
      <c r="O30" s="76">
        <f t="shared" si="6"/>
        <v>0</v>
      </c>
      <c r="S30" s="69" t="s">
        <v>1313</v>
      </c>
      <c r="T30" s="69" t="s">
        <v>1313</v>
      </c>
      <c r="V30" s="77" t="str">
        <f t="shared" si="3"/>
        <v/>
      </c>
    </row>
    <row r="31" spans="1:22" hidden="1">
      <c r="A31" s="72">
        <f>'CONSTRUCTION COST ESTIMATE'!B31</f>
        <v>202.023</v>
      </c>
      <c r="C31" s="69" t="s">
        <v>1311</v>
      </c>
      <c r="D31" s="69">
        <v>0</v>
      </c>
      <c r="F31" s="73" t="str">
        <f>'CONSTRUCTION COST ESTIMATE'!C31</f>
        <v>REMOVE MAILBOX</v>
      </c>
      <c r="H31" s="74" t="str">
        <f t="shared" si="4"/>
        <v>202.0230</v>
      </c>
      <c r="J31" s="389">
        <f>'CONSTRUCTION COST ESTIMATE'!BA31</f>
        <v>0</v>
      </c>
      <c r="K31" s="75">
        <f t="shared" si="5"/>
        <v>0</v>
      </c>
      <c r="L31" s="69" t="s">
        <v>1304</v>
      </c>
      <c r="M31" s="69" t="str">
        <f>'CONSTRUCTION COST ESTIMATE'!BB31</f>
        <v>EA</v>
      </c>
      <c r="N31" s="390">
        <f>'BID ABSTRACT'!H31</f>
        <v>0</v>
      </c>
      <c r="O31" s="76">
        <f t="shared" si="6"/>
        <v>0</v>
      </c>
      <c r="S31" s="69" t="s">
        <v>1313</v>
      </c>
      <c r="T31" s="69" t="s">
        <v>1313</v>
      </c>
      <c r="V31" s="77" t="str">
        <f t="shared" si="3"/>
        <v/>
      </c>
    </row>
    <row r="32" spans="1:22" hidden="1">
      <c r="A32" s="72">
        <f>'CONSTRUCTION COST ESTIMATE'!B32</f>
        <v>202.024</v>
      </c>
      <c r="C32" s="69" t="s">
        <v>1311</v>
      </c>
      <c r="D32" s="69">
        <v>0</v>
      </c>
      <c r="F32" s="73" t="str">
        <f>'CONSTRUCTION COST ESTIMATE'!C32</f>
        <v>REMOVE AND SALVAGE MAILBOX</v>
      </c>
      <c r="H32" s="74" t="str">
        <f t="shared" si="4"/>
        <v>202.0240</v>
      </c>
      <c r="J32" s="389">
        <f>'CONSTRUCTION COST ESTIMATE'!BA32</f>
        <v>0</v>
      </c>
      <c r="K32" s="75">
        <f t="shared" si="5"/>
        <v>0</v>
      </c>
      <c r="L32" s="69" t="s">
        <v>1304</v>
      </c>
      <c r="M32" s="69" t="str">
        <f>'CONSTRUCTION COST ESTIMATE'!BB32</f>
        <v>EA</v>
      </c>
      <c r="N32" s="390">
        <f>'BID ABSTRACT'!H32</f>
        <v>0</v>
      </c>
      <c r="O32" s="76">
        <f t="shared" si="6"/>
        <v>0</v>
      </c>
      <c r="S32" s="69" t="s">
        <v>1313</v>
      </c>
      <c r="T32" s="69" t="s">
        <v>1313</v>
      </c>
      <c r="V32" s="77" t="str">
        <f t="shared" si="3"/>
        <v/>
      </c>
    </row>
    <row r="33" spans="1:22" hidden="1">
      <c r="A33" s="72">
        <f>'CONSTRUCTION COST ESTIMATE'!B33</f>
        <v>202.02500000000001</v>
      </c>
      <c r="C33" s="69" t="s">
        <v>1311</v>
      </c>
      <c r="D33" s="69">
        <v>0</v>
      </c>
      <c r="F33" s="73" t="str">
        <f>'CONSTRUCTION COST ESTIMATE'!C33</f>
        <v>REMOVE AND RELOCATE MAILBOX</v>
      </c>
      <c r="H33" s="74" t="str">
        <f t="shared" si="4"/>
        <v>202.0250</v>
      </c>
      <c r="J33" s="389">
        <f>'CONSTRUCTION COST ESTIMATE'!BA33</f>
        <v>0</v>
      </c>
      <c r="K33" s="75">
        <f t="shared" si="5"/>
        <v>0</v>
      </c>
      <c r="L33" s="69" t="s">
        <v>1304</v>
      </c>
      <c r="M33" s="69" t="str">
        <f>'CONSTRUCTION COST ESTIMATE'!BB33</f>
        <v>EA</v>
      </c>
      <c r="N33" s="390">
        <f>'BID ABSTRACT'!H33</f>
        <v>0</v>
      </c>
      <c r="O33" s="76">
        <f t="shared" si="6"/>
        <v>0</v>
      </c>
      <c r="S33" s="69" t="s">
        <v>1313</v>
      </c>
      <c r="T33" s="69" t="s">
        <v>1313</v>
      </c>
      <c r="V33" s="77" t="str">
        <f t="shared" si="3"/>
        <v/>
      </c>
    </row>
    <row r="34" spans="1:22" hidden="1">
      <c r="A34" s="72">
        <f>'CONSTRUCTION COST ESTIMATE'!B34</f>
        <v>202.02600000000001</v>
      </c>
      <c r="C34" s="69" t="s">
        <v>1311</v>
      </c>
      <c r="D34" s="69">
        <v>0</v>
      </c>
      <c r="F34" s="73" t="str">
        <f>'CONSTRUCTION COST ESTIMATE'!C34</f>
        <v>REMOVE PARKING METER</v>
      </c>
      <c r="H34" s="74" t="str">
        <f t="shared" si="4"/>
        <v>202.0260</v>
      </c>
      <c r="J34" s="389">
        <f>'CONSTRUCTION COST ESTIMATE'!BA34</f>
        <v>0</v>
      </c>
      <c r="K34" s="75">
        <f t="shared" si="5"/>
        <v>0</v>
      </c>
      <c r="L34" s="69" t="s">
        <v>1304</v>
      </c>
      <c r="M34" s="69" t="str">
        <f>'CONSTRUCTION COST ESTIMATE'!BB34</f>
        <v>EA</v>
      </c>
      <c r="N34" s="390">
        <f>'BID ABSTRACT'!H34</f>
        <v>0</v>
      </c>
      <c r="O34" s="76">
        <f t="shared" si="6"/>
        <v>0</v>
      </c>
      <c r="S34" s="69" t="s">
        <v>1313</v>
      </c>
      <c r="T34" s="69" t="s">
        <v>1313</v>
      </c>
      <c r="V34" s="77" t="str">
        <f t="shared" si="3"/>
        <v/>
      </c>
    </row>
    <row r="35" spans="1:22" hidden="1">
      <c r="A35" s="72">
        <f>'CONSTRUCTION COST ESTIMATE'!B35</f>
        <v>202.02699999999999</v>
      </c>
      <c r="C35" s="69" t="s">
        <v>1311</v>
      </c>
      <c r="D35" s="69">
        <v>0</v>
      </c>
      <c r="F35" s="73" t="str">
        <f>'CONSTRUCTION COST ESTIMATE'!C35</f>
        <v>REMOVE AND SALVAGE PARKING METER</v>
      </c>
      <c r="H35" s="74" t="str">
        <f t="shared" si="4"/>
        <v>202.0270</v>
      </c>
      <c r="J35" s="389">
        <f>'CONSTRUCTION COST ESTIMATE'!BA35</f>
        <v>0</v>
      </c>
      <c r="K35" s="75">
        <f t="shared" si="5"/>
        <v>0</v>
      </c>
      <c r="L35" s="69" t="s">
        <v>1304</v>
      </c>
      <c r="M35" s="69" t="str">
        <f>'CONSTRUCTION COST ESTIMATE'!BB35</f>
        <v>EA</v>
      </c>
      <c r="N35" s="390">
        <f>'BID ABSTRACT'!H35</f>
        <v>0</v>
      </c>
      <c r="O35" s="76">
        <f t="shared" si="6"/>
        <v>0</v>
      </c>
      <c r="S35" s="69" t="s">
        <v>1313</v>
      </c>
      <c r="T35" s="69" t="s">
        <v>1313</v>
      </c>
      <c r="V35" s="77" t="str">
        <f t="shared" si="3"/>
        <v/>
      </c>
    </row>
    <row r="36" spans="1:22" hidden="1">
      <c r="A36" s="72">
        <f>'CONSTRUCTION COST ESTIMATE'!B36</f>
        <v>202.02799999999999</v>
      </c>
      <c r="C36" s="69" t="s">
        <v>1311</v>
      </c>
      <c r="D36" s="69">
        <v>0</v>
      </c>
      <c r="F36" s="73" t="str">
        <f>'CONSTRUCTION COST ESTIMATE'!C36</f>
        <v>REMOVE AND RELOCATE PARKING METER</v>
      </c>
      <c r="H36" s="74" t="str">
        <f t="shared" si="4"/>
        <v>202.0280</v>
      </c>
      <c r="J36" s="389">
        <f>'CONSTRUCTION COST ESTIMATE'!BA36</f>
        <v>0</v>
      </c>
      <c r="K36" s="75">
        <f t="shared" si="5"/>
        <v>0</v>
      </c>
      <c r="L36" s="69" t="s">
        <v>1304</v>
      </c>
      <c r="M36" s="69" t="str">
        <f>'CONSTRUCTION COST ESTIMATE'!BB36</f>
        <v>EA</v>
      </c>
      <c r="N36" s="390">
        <f>'BID ABSTRACT'!H36</f>
        <v>0</v>
      </c>
      <c r="O36" s="76">
        <f t="shared" si="6"/>
        <v>0</v>
      </c>
      <c r="S36" s="69" t="s">
        <v>1313</v>
      </c>
      <c r="T36" s="69" t="s">
        <v>1313</v>
      </c>
      <c r="V36" s="77" t="str">
        <f t="shared" si="3"/>
        <v/>
      </c>
    </row>
    <row r="37" spans="1:22" hidden="1">
      <c r="A37" s="72">
        <f>'CONSTRUCTION COST ESTIMATE'!B37</f>
        <v>202.03</v>
      </c>
      <c r="C37" s="69" t="s">
        <v>1311</v>
      </c>
      <c r="D37" s="69">
        <v>0</v>
      </c>
      <c r="F37" s="73" t="str">
        <f>'CONSTRUCTION COST ESTIMATE'!C37</f>
        <v>REMOVE CONCRETE PAVEMENT</v>
      </c>
      <c r="H37" s="74" t="str">
        <f t="shared" si="4"/>
        <v>202.0300</v>
      </c>
      <c r="J37" s="389">
        <f>'CONSTRUCTION COST ESTIMATE'!BA37</f>
        <v>0</v>
      </c>
      <c r="K37" s="75">
        <f t="shared" si="5"/>
        <v>0</v>
      </c>
      <c r="L37" s="69" t="s">
        <v>1304</v>
      </c>
      <c r="M37" s="69" t="str">
        <f>'CONSTRUCTION COST ESTIMATE'!BB37</f>
        <v>SF</v>
      </c>
      <c r="N37" s="390">
        <f>'BID ABSTRACT'!H37</f>
        <v>0</v>
      </c>
      <c r="O37" s="76">
        <f t="shared" si="6"/>
        <v>0</v>
      </c>
      <c r="S37" s="69" t="s">
        <v>1313</v>
      </c>
      <c r="T37" s="69" t="s">
        <v>1313</v>
      </c>
      <c r="V37" s="77" t="str">
        <f t="shared" si="3"/>
        <v/>
      </c>
    </row>
    <row r="38" spans="1:22" hidden="1">
      <c r="A38" s="72">
        <f>'CONSTRUCTION COST ESTIMATE'!B38</f>
        <v>202.03100000000001</v>
      </c>
      <c r="C38" s="69" t="s">
        <v>1311</v>
      </c>
      <c r="D38" s="69">
        <v>0</v>
      </c>
      <c r="F38" s="73" t="str">
        <f>'CONSTRUCTION COST ESTIMATE'!C38</f>
        <v>REMOVE CONCRETE BUS TURNOUT</v>
      </c>
      <c r="H38" s="74" t="str">
        <f t="shared" si="4"/>
        <v>202.0310</v>
      </c>
      <c r="J38" s="389">
        <f>'CONSTRUCTION COST ESTIMATE'!BA38</f>
        <v>0</v>
      </c>
      <c r="K38" s="75">
        <f t="shared" si="5"/>
        <v>0</v>
      </c>
      <c r="L38" s="69" t="s">
        <v>1304</v>
      </c>
      <c r="M38" s="69" t="str">
        <f>'CONSTRUCTION COST ESTIMATE'!BB38</f>
        <v>SF</v>
      </c>
      <c r="N38" s="390">
        <f>'BID ABSTRACT'!H38</f>
        <v>0</v>
      </c>
      <c r="O38" s="76">
        <f t="shared" si="6"/>
        <v>0</v>
      </c>
      <c r="S38" s="69" t="s">
        <v>1313</v>
      </c>
      <c r="T38" s="69" t="s">
        <v>1313</v>
      </c>
      <c r="V38" s="77" t="str">
        <f t="shared" si="3"/>
        <v/>
      </c>
    </row>
    <row r="39" spans="1:22" hidden="1">
      <c r="A39" s="72">
        <f>'CONSTRUCTION COST ESTIMATE'!B39</f>
        <v>202.03200000000001</v>
      </c>
      <c r="C39" s="69" t="s">
        <v>1311</v>
      </c>
      <c r="D39" s="69">
        <v>0</v>
      </c>
      <c r="F39" s="73" t="str">
        <f>'CONSTRUCTION COST ESTIMATE'!C39</f>
        <v>REMOVE CONCRETE SIDEWALK</v>
      </c>
      <c r="H39" s="74" t="str">
        <f t="shared" si="4"/>
        <v>202.0320</v>
      </c>
      <c r="J39" s="389">
        <f>'CONSTRUCTION COST ESTIMATE'!BA39</f>
        <v>0</v>
      </c>
      <c r="K39" s="75">
        <f t="shared" si="5"/>
        <v>0</v>
      </c>
      <c r="L39" s="69" t="s">
        <v>1304</v>
      </c>
      <c r="M39" s="69" t="str">
        <f>'CONSTRUCTION COST ESTIMATE'!BB39</f>
        <v>SF</v>
      </c>
      <c r="N39" s="390">
        <f>'BID ABSTRACT'!H39</f>
        <v>0</v>
      </c>
      <c r="O39" s="76">
        <f t="shared" si="6"/>
        <v>0</v>
      </c>
      <c r="S39" s="69" t="s">
        <v>1313</v>
      </c>
      <c r="T39" s="69" t="s">
        <v>1313</v>
      </c>
      <c r="V39" s="77" t="str">
        <f t="shared" si="3"/>
        <v/>
      </c>
    </row>
    <row r="40" spans="1:22" hidden="1">
      <c r="A40" s="72">
        <f>'CONSTRUCTION COST ESTIMATE'!B40</f>
        <v>202.03299999999999</v>
      </c>
      <c r="C40" s="69" t="s">
        <v>1311</v>
      </c>
      <c r="D40" s="69">
        <v>0</v>
      </c>
      <c r="F40" s="73" t="str">
        <f>'CONSTRUCTION COST ESTIMATE'!C40</f>
        <v>REMOVE CONCRETE SIDEWALK ROOF DRAIN</v>
      </c>
      <c r="H40" s="74" t="str">
        <f t="shared" si="4"/>
        <v>202.0330</v>
      </c>
      <c r="J40" s="389">
        <f>'CONSTRUCTION COST ESTIMATE'!BA40</f>
        <v>0</v>
      </c>
      <c r="K40" s="75">
        <f t="shared" si="5"/>
        <v>0</v>
      </c>
      <c r="L40" s="69" t="s">
        <v>1304</v>
      </c>
      <c r="M40" s="69" t="str">
        <f>'CONSTRUCTION COST ESTIMATE'!BB40</f>
        <v>EA</v>
      </c>
      <c r="N40" s="390">
        <f>'BID ABSTRACT'!H40</f>
        <v>0</v>
      </c>
      <c r="O40" s="76">
        <f t="shared" si="6"/>
        <v>0</v>
      </c>
      <c r="S40" s="69" t="s">
        <v>1313</v>
      </c>
      <c r="T40" s="69" t="s">
        <v>1313</v>
      </c>
      <c r="V40" s="77" t="str">
        <f t="shared" si="3"/>
        <v/>
      </c>
    </row>
    <row r="41" spans="1:22" hidden="1">
      <c r="A41" s="72">
        <f>'CONSTRUCTION COST ESTIMATE'!B41</f>
        <v>202.03399999999999</v>
      </c>
      <c r="C41" s="69" t="s">
        <v>1311</v>
      </c>
      <c r="D41" s="69">
        <v>0</v>
      </c>
      <c r="F41" s="73" t="str">
        <f>'CONSTRUCTION COST ESTIMATE'!C41</f>
        <v>REMOVE CONCRETE SIDEWALK UNDERDRAIN</v>
      </c>
      <c r="H41" s="74" t="str">
        <f t="shared" si="4"/>
        <v>202.0340</v>
      </c>
      <c r="J41" s="389">
        <f>'CONSTRUCTION COST ESTIMATE'!BA41</f>
        <v>0</v>
      </c>
      <c r="K41" s="75">
        <f t="shared" si="5"/>
        <v>0</v>
      </c>
      <c r="L41" s="69" t="s">
        <v>1304</v>
      </c>
      <c r="M41" s="69" t="str">
        <f>'CONSTRUCTION COST ESTIMATE'!BB41</f>
        <v>EA</v>
      </c>
      <c r="N41" s="390">
        <f>'BID ABSTRACT'!H41</f>
        <v>0</v>
      </c>
      <c r="O41" s="76">
        <f t="shared" si="6"/>
        <v>0</v>
      </c>
      <c r="S41" s="69" t="s">
        <v>1313</v>
      </c>
      <c r="T41" s="69" t="s">
        <v>1313</v>
      </c>
      <c r="V41" s="77" t="str">
        <f t="shared" si="3"/>
        <v/>
      </c>
    </row>
    <row r="42" spans="1:22" hidden="1">
      <c r="A42" s="72">
        <f>'CONSTRUCTION COST ESTIMATE'!B42</f>
        <v>202.035</v>
      </c>
      <c r="C42" s="69" t="s">
        <v>1311</v>
      </c>
      <c r="D42" s="69">
        <v>0</v>
      </c>
      <c r="F42" s="73" t="str">
        <f>'CONSTRUCTION COST ESTIMATE'!C42</f>
        <v>REMOVE CONCRETE SIDEWALK AND SIDEWALK RAMP</v>
      </c>
      <c r="H42" s="74" t="str">
        <f t="shared" si="4"/>
        <v>202.0350</v>
      </c>
      <c r="J42" s="389">
        <f>'CONSTRUCTION COST ESTIMATE'!BA42</f>
        <v>0</v>
      </c>
      <c r="K42" s="75">
        <f t="shared" si="5"/>
        <v>0</v>
      </c>
      <c r="L42" s="69" t="s">
        <v>1304</v>
      </c>
      <c r="M42" s="69" t="str">
        <f>'CONSTRUCTION COST ESTIMATE'!BB42</f>
        <v>SF</v>
      </c>
      <c r="N42" s="390">
        <f>'BID ABSTRACT'!H42</f>
        <v>0</v>
      </c>
      <c r="O42" s="76">
        <f t="shared" si="6"/>
        <v>0</v>
      </c>
      <c r="S42" s="69" t="s">
        <v>1313</v>
      </c>
      <c r="T42" s="69" t="s">
        <v>1313</v>
      </c>
      <c r="V42" s="77" t="str">
        <f t="shared" si="3"/>
        <v/>
      </c>
    </row>
    <row r="43" spans="1:22" hidden="1">
      <c r="A43" s="72">
        <f>'CONSTRUCTION COST ESTIMATE'!B43</f>
        <v>202.036</v>
      </c>
      <c r="C43" s="69" t="s">
        <v>1311</v>
      </c>
      <c r="D43" s="69">
        <v>0</v>
      </c>
      <c r="F43" s="73" t="str">
        <f>'CONSTRUCTION COST ESTIMATE'!C43</f>
        <v>REMOVE CONCRETE SIDEWALK RAMP</v>
      </c>
      <c r="H43" s="74" t="str">
        <f t="shared" si="4"/>
        <v>202.0360</v>
      </c>
      <c r="J43" s="389">
        <f>'CONSTRUCTION COST ESTIMATE'!BA43</f>
        <v>0</v>
      </c>
      <c r="K43" s="75">
        <f t="shared" si="5"/>
        <v>0</v>
      </c>
      <c r="L43" s="69" t="s">
        <v>1304</v>
      </c>
      <c r="M43" s="69" t="str">
        <f>'CONSTRUCTION COST ESTIMATE'!BB43</f>
        <v>SF</v>
      </c>
      <c r="N43" s="390">
        <f>'BID ABSTRACT'!H43</f>
        <v>0</v>
      </c>
      <c r="O43" s="76">
        <f t="shared" si="6"/>
        <v>0</v>
      </c>
      <c r="S43" s="69" t="s">
        <v>1313</v>
      </c>
      <c r="T43" s="69" t="s">
        <v>1313</v>
      </c>
      <c r="V43" s="77" t="str">
        <f t="shared" si="3"/>
        <v/>
      </c>
    </row>
    <row r="44" spans="1:22" hidden="1">
      <c r="A44" s="72">
        <f>'CONSTRUCTION COST ESTIMATE'!B44</f>
        <v>202.03700000000001</v>
      </c>
      <c r="C44" s="69" t="s">
        <v>1311</v>
      </c>
      <c r="D44" s="69">
        <v>0</v>
      </c>
      <c r="F44" s="73" t="str">
        <f>'CONSTRUCTION COST ESTIMATE'!C44</f>
        <v>REMOVE CONCRETE CURB AND GUTTER</v>
      </c>
      <c r="H44" s="74" t="str">
        <f t="shared" si="4"/>
        <v>202.0370</v>
      </c>
      <c r="J44" s="389">
        <f>'CONSTRUCTION COST ESTIMATE'!BA44</f>
        <v>0</v>
      </c>
      <c r="K44" s="75">
        <f t="shared" si="5"/>
        <v>0</v>
      </c>
      <c r="L44" s="69" t="s">
        <v>1304</v>
      </c>
      <c r="M44" s="69" t="str">
        <f>'CONSTRUCTION COST ESTIMATE'!BB44</f>
        <v>LF</v>
      </c>
      <c r="N44" s="390">
        <f>'BID ABSTRACT'!H44</f>
        <v>0</v>
      </c>
      <c r="O44" s="76">
        <f t="shared" si="6"/>
        <v>0</v>
      </c>
      <c r="S44" s="69" t="s">
        <v>1313</v>
      </c>
      <c r="T44" s="69" t="s">
        <v>1313</v>
      </c>
      <c r="V44" s="77" t="str">
        <f t="shared" si="3"/>
        <v/>
      </c>
    </row>
    <row r="45" spans="1:22" hidden="1">
      <c r="A45" s="72">
        <f>'CONSTRUCTION COST ESTIMATE'!B45</f>
        <v>202.03800000000001</v>
      </c>
      <c r="C45" s="69" t="s">
        <v>1311</v>
      </c>
      <c r="D45" s="69">
        <v>0</v>
      </c>
      <c r="F45" s="73" t="str">
        <f>'CONSTRUCTION COST ESTIMATE'!C45</f>
        <v>REMOVE CONCRETE CURB</v>
      </c>
      <c r="H45" s="74" t="str">
        <f t="shared" si="4"/>
        <v>202.0380</v>
      </c>
      <c r="J45" s="389">
        <f>'CONSTRUCTION COST ESTIMATE'!BA45</f>
        <v>0</v>
      </c>
      <c r="K45" s="75">
        <f t="shared" si="5"/>
        <v>0</v>
      </c>
      <c r="L45" s="69" t="s">
        <v>1304</v>
      </c>
      <c r="M45" s="69" t="str">
        <f>'CONSTRUCTION COST ESTIMATE'!BB45</f>
        <v>LF</v>
      </c>
      <c r="N45" s="390">
        <f>'BID ABSTRACT'!H45</f>
        <v>0</v>
      </c>
      <c r="O45" s="76">
        <f t="shared" si="6"/>
        <v>0</v>
      </c>
      <c r="S45" s="69" t="s">
        <v>1313</v>
      </c>
      <c r="T45" s="69" t="s">
        <v>1313</v>
      </c>
      <c r="V45" s="77" t="str">
        <f t="shared" si="3"/>
        <v/>
      </c>
    </row>
    <row r="46" spans="1:22" hidden="1">
      <c r="A46" s="72">
        <f>'CONSTRUCTION COST ESTIMATE'!B46</f>
        <v>202.03899999999999</v>
      </c>
      <c r="C46" s="69" t="s">
        <v>1311</v>
      </c>
      <c r="D46" s="69">
        <v>0</v>
      </c>
      <c r="F46" s="73" t="str">
        <f>'CONSTRUCTION COST ESTIMATE'!C46</f>
        <v>REMOVE CONCRETE CROSS GUTTER</v>
      </c>
      <c r="H46" s="74" t="str">
        <f t="shared" si="4"/>
        <v>202.0390</v>
      </c>
      <c r="J46" s="389">
        <f>'CONSTRUCTION COST ESTIMATE'!BA46</f>
        <v>0</v>
      </c>
      <c r="K46" s="75">
        <f t="shared" si="5"/>
        <v>0</v>
      </c>
      <c r="L46" s="69" t="s">
        <v>1304</v>
      </c>
      <c r="M46" s="69" t="str">
        <f>'CONSTRUCTION COST ESTIMATE'!BB46</f>
        <v>SF</v>
      </c>
      <c r="N46" s="390">
        <f>'BID ABSTRACT'!H46</f>
        <v>0</v>
      </c>
      <c r="O46" s="76">
        <f t="shared" si="6"/>
        <v>0</v>
      </c>
      <c r="S46" s="69" t="s">
        <v>1313</v>
      </c>
      <c r="T46" s="69" t="s">
        <v>1313</v>
      </c>
      <c r="V46" s="77" t="str">
        <f t="shared" si="3"/>
        <v/>
      </c>
    </row>
    <row r="47" spans="1:22" hidden="1">
      <c r="A47" s="72">
        <f>'CONSTRUCTION COST ESTIMATE'!B47</f>
        <v>202.04</v>
      </c>
      <c r="C47" s="69" t="s">
        <v>1311</v>
      </c>
      <c r="D47" s="69">
        <v>0</v>
      </c>
      <c r="F47" s="73" t="str">
        <f>'CONSTRUCTION COST ESTIMATE'!C47</f>
        <v>REMOVE CONCRETE CUT OFF WALL</v>
      </c>
      <c r="H47" s="74" t="str">
        <f t="shared" si="4"/>
        <v>202.0400</v>
      </c>
      <c r="J47" s="389">
        <f>'CONSTRUCTION COST ESTIMATE'!BA47</f>
        <v>0</v>
      </c>
      <c r="K47" s="75">
        <f t="shared" si="5"/>
        <v>0</v>
      </c>
      <c r="L47" s="69" t="s">
        <v>1304</v>
      </c>
      <c r="M47" s="69" t="str">
        <f>'CONSTRUCTION COST ESTIMATE'!BB47</f>
        <v>LF</v>
      </c>
      <c r="N47" s="390">
        <f>'BID ABSTRACT'!H47</f>
        <v>0</v>
      </c>
      <c r="O47" s="76">
        <f t="shared" si="6"/>
        <v>0</v>
      </c>
      <c r="S47" s="69" t="s">
        <v>1313</v>
      </c>
      <c r="T47" s="69" t="s">
        <v>1313</v>
      </c>
      <c r="V47" s="77" t="str">
        <f t="shared" si="3"/>
        <v/>
      </c>
    </row>
    <row r="48" spans="1:22" hidden="1">
      <c r="A48" s="72">
        <f>'CONSTRUCTION COST ESTIMATE'!B48</f>
        <v>202.041</v>
      </c>
      <c r="C48" s="69" t="s">
        <v>1311</v>
      </c>
      <c r="D48" s="69">
        <v>0</v>
      </c>
      <c r="F48" s="73" t="str">
        <f>'CONSTRUCTION COST ESTIMATE'!C48</f>
        <v>REMOVE CONCRETE DRIVEWAY</v>
      </c>
      <c r="H48" s="74" t="str">
        <f t="shared" si="4"/>
        <v>202.0410</v>
      </c>
      <c r="J48" s="389">
        <f>'CONSTRUCTION COST ESTIMATE'!BA48</f>
        <v>0</v>
      </c>
      <c r="K48" s="75">
        <f t="shared" si="5"/>
        <v>0</v>
      </c>
      <c r="L48" s="69" t="s">
        <v>1304</v>
      </c>
      <c r="M48" s="69" t="str">
        <f>'CONSTRUCTION COST ESTIMATE'!BB48</f>
        <v>SF</v>
      </c>
      <c r="N48" s="390">
        <f>'BID ABSTRACT'!H48</f>
        <v>0</v>
      </c>
      <c r="O48" s="76">
        <f t="shared" si="6"/>
        <v>0</v>
      </c>
      <c r="S48" s="69" t="s">
        <v>1313</v>
      </c>
      <c r="T48" s="69" t="s">
        <v>1313</v>
      </c>
      <c r="V48" s="77" t="str">
        <f t="shared" si="3"/>
        <v/>
      </c>
    </row>
    <row r="49" spans="1:22" hidden="1">
      <c r="A49" s="72">
        <f>'CONSTRUCTION COST ESTIMATE'!B49</f>
        <v>202.042</v>
      </c>
      <c r="C49" s="69" t="s">
        <v>1311</v>
      </c>
      <c r="D49" s="69">
        <v>0</v>
      </c>
      <c r="F49" s="73" t="str">
        <f>'CONSTRUCTION COST ESTIMATE'!C49</f>
        <v>REMOVE CONCRETE PATH</v>
      </c>
      <c r="H49" s="74" t="str">
        <f t="shared" si="4"/>
        <v>202.0420</v>
      </c>
      <c r="J49" s="389">
        <f>'CONSTRUCTION COST ESTIMATE'!BA49</f>
        <v>0</v>
      </c>
      <c r="K49" s="75">
        <f t="shared" si="5"/>
        <v>0</v>
      </c>
      <c r="L49" s="69" t="s">
        <v>1304</v>
      </c>
      <c r="M49" s="69" t="str">
        <f>'CONSTRUCTION COST ESTIMATE'!BB49</f>
        <v>SF</v>
      </c>
      <c r="N49" s="390">
        <f>'BID ABSTRACT'!H49</f>
        <v>0</v>
      </c>
      <c r="O49" s="76">
        <f t="shared" si="6"/>
        <v>0</v>
      </c>
      <c r="S49" s="69" t="s">
        <v>1313</v>
      </c>
      <c r="T49" s="69" t="s">
        <v>1313</v>
      </c>
      <c r="V49" s="77" t="str">
        <f t="shared" si="3"/>
        <v/>
      </c>
    </row>
    <row r="50" spans="1:22" hidden="1">
      <c r="A50" s="72">
        <f>'CONSTRUCTION COST ESTIMATE'!B50</f>
        <v>202.04300000000001</v>
      </c>
      <c r="C50" s="69" t="s">
        <v>1311</v>
      </c>
      <c r="D50" s="69">
        <v>0</v>
      </c>
      <c r="F50" s="73" t="str">
        <f>'CONSTRUCTION COST ESTIMATE'!C50</f>
        <v>REMOVE MEDIAN ISLAND</v>
      </c>
      <c r="H50" s="74" t="str">
        <f t="shared" si="4"/>
        <v>202.0430</v>
      </c>
      <c r="J50" s="389">
        <f>'CONSTRUCTION COST ESTIMATE'!BA50</f>
        <v>0</v>
      </c>
      <c r="K50" s="75">
        <f t="shared" si="5"/>
        <v>0</v>
      </c>
      <c r="L50" s="69" t="s">
        <v>1304</v>
      </c>
      <c r="M50" s="69" t="str">
        <f>'CONSTRUCTION COST ESTIMATE'!BB50</f>
        <v>SF</v>
      </c>
      <c r="N50" s="390">
        <f>'BID ABSTRACT'!H50</f>
        <v>0</v>
      </c>
      <c r="O50" s="76">
        <f t="shared" si="6"/>
        <v>0</v>
      </c>
      <c r="S50" s="69" t="s">
        <v>1313</v>
      </c>
      <c r="T50" s="69" t="s">
        <v>1313</v>
      </c>
      <c r="V50" s="77" t="str">
        <f t="shared" si="3"/>
        <v/>
      </c>
    </row>
    <row r="51" spans="1:22" hidden="1">
      <c r="A51" s="72">
        <f>'CONSTRUCTION COST ESTIMATE'!B51</f>
        <v>202.04400000000001</v>
      </c>
      <c r="C51" s="69" t="s">
        <v>1311</v>
      </c>
      <c r="D51" s="69">
        <v>0</v>
      </c>
      <c r="F51" s="73" t="str">
        <f>'CONSTRUCTION COST ESTIMATE'!C51</f>
        <v>REMOVE CONCRETE SLAB</v>
      </c>
      <c r="H51" s="74" t="str">
        <f t="shared" si="4"/>
        <v>202.0440</v>
      </c>
      <c r="J51" s="389">
        <f>'CONSTRUCTION COST ESTIMATE'!BA51</f>
        <v>0</v>
      </c>
      <c r="K51" s="75">
        <f t="shared" si="5"/>
        <v>0</v>
      </c>
      <c r="L51" s="69" t="s">
        <v>1304</v>
      </c>
      <c r="M51" s="69" t="str">
        <f>'CONSTRUCTION COST ESTIMATE'!BB51</f>
        <v>SF</v>
      </c>
      <c r="N51" s="390">
        <f>'BID ABSTRACT'!H51</f>
        <v>0</v>
      </c>
      <c r="O51" s="76">
        <f t="shared" si="6"/>
        <v>0</v>
      </c>
      <c r="S51" s="69" t="s">
        <v>1313</v>
      </c>
      <c r="T51" s="69" t="s">
        <v>1313</v>
      </c>
      <c r="V51" s="77" t="str">
        <f t="shared" si="3"/>
        <v/>
      </c>
    </row>
    <row r="52" spans="1:22" hidden="1">
      <c r="A52" s="72">
        <f>'CONSTRUCTION COST ESTIMATE'!B52</f>
        <v>202.04499999999999</v>
      </c>
      <c r="C52" s="69" t="s">
        <v>1311</v>
      </c>
      <c r="D52" s="69">
        <v>0</v>
      </c>
      <c r="F52" s="73" t="str">
        <f>'CONSTRUCTION COST ESTIMATE'!C52</f>
        <v>REMOVE CONCRETE SLOPE PAVEMENT</v>
      </c>
      <c r="H52" s="74" t="str">
        <f t="shared" si="4"/>
        <v>202.0450</v>
      </c>
      <c r="J52" s="389">
        <f>'CONSTRUCTION COST ESTIMATE'!BA52</f>
        <v>0</v>
      </c>
      <c r="K52" s="75">
        <f t="shared" si="5"/>
        <v>0</v>
      </c>
      <c r="L52" s="69" t="s">
        <v>1304</v>
      </c>
      <c r="M52" s="69" t="str">
        <f>'CONSTRUCTION COST ESTIMATE'!BB52</f>
        <v>SY</v>
      </c>
      <c r="N52" s="390">
        <f>'BID ABSTRACT'!H52</f>
        <v>0</v>
      </c>
      <c r="O52" s="76">
        <f t="shared" si="6"/>
        <v>0</v>
      </c>
      <c r="S52" s="69" t="s">
        <v>1313</v>
      </c>
      <c r="T52" s="69" t="s">
        <v>1313</v>
      </c>
      <c r="V52" s="77" t="str">
        <f t="shared" si="3"/>
        <v/>
      </c>
    </row>
    <row r="53" spans="1:22" hidden="1">
      <c r="A53" s="72">
        <f>'CONSTRUCTION COST ESTIMATE'!B53</f>
        <v>202.05</v>
      </c>
      <c r="C53" s="69" t="s">
        <v>1311</v>
      </c>
      <c r="D53" s="69">
        <v>0</v>
      </c>
      <c r="F53" s="73" t="str">
        <f>'CONSTRUCTION COST ESTIMATE'!C53</f>
        <v>REMOVE FENCING</v>
      </c>
      <c r="H53" s="74" t="str">
        <f t="shared" si="4"/>
        <v>202.0500</v>
      </c>
      <c r="J53" s="389">
        <f>'CONSTRUCTION COST ESTIMATE'!BA53</f>
        <v>0</v>
      </c>
      <c r="K53" s="75">
        <f t="shared" si="5"/>
        <v>0</v>
      </c>
      <c r="L53" s="69" t="s">
        <v>1304</v>
      </c>
      <c r="M53" s="69" t="str">
        <f>'CONSTRUCTION COST ESTIMATE'!BB53</f>
        <v>LF</v>
      </c>
      <c r="N53" s="390">
        <f>'BID ABSTRACT'!H53</f>
        <v>0</v>
      </c>
      <c r="O53" s="76">
        <f t="shared" si="6"/>
        <v>0</v>
      </c>
      <c r="S53" s="69" t="s">
        <v>1313</v>
      </c>
      <c r="T53" s="69" t="s">
        <v>1313</v>
      </c>
      <c r="V53" s="77" t="str">
        <f t="shared" si="3"/>
        <v/>
      </c>
    </row>
    <row r="54" spans="1:22" hidden="1">
      <c r="A54" s="72">
        <f>'CONSTRUCTION COST ESTIMATE'!B54</f>
        <v>202.05099999999999</v>
      </c>
      <c r="C54" s="69" t="s">
        <v>1311</v>
      </c>
      <c r="D54" s="69">
        <v>0</v>
      </c>
      <c r="F54" s="73" t="str">
        <f>'CONSTRUCTION COST ESTIMATE'!C54</f>
        <v>REMOVE AND SALAGE FENCING</v>
      </c>
      <c r="H54" s="74" t="str">
        <f t="shared" si="4"/>
        <v>202.0510</v>
      </c>
      <c r="J54" s="389">
        <f>'CONSTRUCTION COST ESTIMATE'!BA54</f>
        <v>0</v>
      </c>
      <c r="K54" s="75">
        <f t="shared" si="5"/>
        <v>0</v>
      </c>
      <c r="L54" s="69" t="s">
        <v>1304</v>
      </c>
      <c r="M54" s="69" t="str">
        <f>'CONSTRUCTION COST ESTIMATE'!BB54</f>
        <v>LF</v>
      </c>
      <c r="N54" s="390">
        <f>'BID ABSTRACT'!H54</f>
        <v>0</v>
      </c>
      <c r="O54" s="76">
        <f t="shared" si="6"/>
        <v>0</v>
      </c>
      <c r="S54" s="69" t="s">
        <v>1313</v>
      </c>
      <c r="T54" s="69" t="s">
        <v>1313</v>
      </c>
      <c r="V54" s="77" t="str">
        <f t="shared" si="3"/>
        <v/>
      </c>
    </row>
    <row r="55" spans="1:22" hidden="1">
      <c r="A55" s="72">
        <f>'CONSTRUCTION COST ESTIMATE'!B55</f>
        <v>202.05199999999999</v>
      </c>
      <c r="C55" s="69" t="s">
        <v>1311</v>
      </c>
      <c r="D55" s="69">
        <v>0</v>
      </c>
      <c r="F55" s="73" t="str">
        <f>'CONSTRUCTION COST ESTIMATE'!C55</f>
        <v>REMOVE AND RELOCATE FENCING</v>
      </c>
      <c r="H55" s="74" t="str">
        <f t="shared" si="4"/>
        <v>202.0520</v>
      </c>
      <c r="J55" s="389">
        <f>'CONSTRUCTION COST ESTIMATE'!BA55</f>
        <v>0</v>
      </c>
      <c r="K55" s="75">
        <f t="shared" si="5"/>
        <v>0</v>
      </c>
      <c r="L55" s="69" t="s">
        <v>1304</v>
      </c>
      <c r="M55" s="69" t="str">
        <f>'CONSTRUCTION COST ESTIMATE'!BB55</f>
        <v>LF</v>
      </c>
      <c r="N55" s="390">
        <f>'BID ABSTRACT'!H55</f>
        <v>0</v>
      </c>
      <c r="O55" s="76">
        <f t="shared" si="6"/>
        <v>0</v>
      </c>
      <c r="S55" s="69" t="s">
        <v>1313</v>
      </c>
      <c r="T55" s="69" t="s">
        <v>1313</v>
      </c>
      <c r="V55" s="77" t="str">
        <f t="shared" si="3"/>
        <v/>
      </c>
    </row>
    <row r="56" spans="1:22" hidden="1">
      <c r="A56" s="72">
        <f>'CONSTRUCTION COST ESTIMATE'!B56</f>
        <v>202.053</v>
      </c>
      <c r="C56" s="69" t="s">
        <v>1311</v>
      </c>
      <c r="D56" s="69">
        <v>0</v>
      </c>
      <c r="F56" s="73" t="str">
        <f>'CONSTRUCTION COST ESTIMATE'!C56</f>
        <v>REMOVE CHAIN LINK FENCE</v>
      </c>
      <c r="H56" s="74" t="str">
        <f t="shared" si="4"/>
        <v>202.0530</v>
      </c>
      <c r="J56" s="389">
        <f>'CONSTRUCTION COST ESTIMATE'!BA56</f>
        <v>0</v>
      </c>
      <c r="K56" s="75">
        <f t="shared" si="5"/>
        <v>0</v>
      </c>
      <c r="L56" s="69" t="s">
        <v>1304</v>
      </c>
      <c r="M56" s="69" t="str">
        <f>'CONSTRUCTION COST ESTIMATE'!BB56</f>
        <v>LF</v>
      </c>
      <c r="N56" s="390">
        <f>'BID ABSTRACT'!H56</f>
        <v>0</v>
      </c>
      <c r="O56" s="76">
        <f t="shared" si="6"/>
        <v>0</v>
      </c>
      <c r="S56" s="69" t="s">
        <v>1313</v>
      </c>
      <c r="T56" s="69" t="s">
        <v>1313</v>
      </c>
      <c r="V56" s="77" t="str">
        <f t="shared" si="3"/>
        <v/>
      </c>
    </row>
    <row r="57" spans="1:22" hidden="1">
      <c r="A57" s="72">
        <f>'CONSTRUCTION COST ESTIMATE'!B57</f>
        <v>202.054</v>
      </c>
      <c r="C57" s="69" t="s">
        <v>1311</v>
      </c>
      <c r="D57" s="69">
        <v>0</v>
      </c>
      <c r="F57" s="73" t="str">
        <f>'CONSTRUCTION COST ESTIMATE'!C57</f>
        <v>REMOVE AND SALVAGE CHAIN LINK FENCE</v>
      </c>
      <c r="H57" s="74" t="str">
        <f t="shared" si="4"/>
        <v>202.0540</v>
      </c>
      <c r="J57" s="389">
        <f>'CONSTRUCTION COST ESTIMATE'!BA57</f>
        <v>0</v>
      </c>
      <c r="K57" s="75">
        <f t="shared" si="5"/>
        <v>0</v>
      </c>
      <c r="L57" s="69" t="s">
        <v>1304</v>
      </c>
      <c r="M57" s="69" t="str">
        <f>'CONSTRUCTION COST ESTIMATE'!BB57</f>
        <v>LF</v>
      </c>
      <c r="N57" s="390">
        <f>'BID ABSTRACT'!H57</f>
        <v>0</v>
      </c>
      <c r="O57" s="76">
        <f t="shared" si="6"/>
        <v>0</v>
      </c>
      <c r="S57" s="69" t="s">
        <v>1313</v>
      </c>
      <c r="T57" s="69" t="s">
        <v>1313</v>
      </c>
      <c r="V57" s="77" t="str">
        <f t="shared" si="3"/>
        <v/>
      </c>
    </row>
    <row r="58" spans="1:22" hidden="1">
      <c r="A58" s="72">
        <f>'CONSTRUCTION COST ESTIMATE'!B58</f>
        <v>202.05500000000001</v>
      </c>
      <c r="C58" s="69" t="s">
        <v>1311</v>
      </c>
      <c r="D58" s="69">
        <v>0</v>
      </c>
      <c r="F58" s="73" t="str">
        <f>'CONSTRUCTION COST ESTIMATE'!C58</f>
        <v>REMOVE AND RELOCATE CHAIN LINK FENCE</v>
      </c>
      <c r="H58" s="74" t="str">
        <f t="shared" si="4"/>
        <v>202.0550</v>
      </c>
      <c r="J58" s="389">
        <f>'CONSTRUCTION COST ESTIMATE'!BA58</f>
        <v>0</v>
      </c>
      <c r="K58" s="75">
        <f t="shared" si="5"/>
        <v>0</v>
      </c>
      <c r="L58" s="69" t="s">
        <v>1304</v>
      </c>
      <c r="M58" s="69" t="str">
        <f>'CONSTRUCTION COST ESTIMATE'!BB58</f>
        <v>LF</v>
      </c>
      <c r="N58" s="390">
        <f>'BID ABSTRACT'!H58</f>
        <v>0</v>
      </c>
      <c r="O58" s="76">
        <f t="shared" si="6"/>
        <v>0</v>
      </c>
      <c r="S58" s="69" t="s">
        <v>1313</v>
      </c>
      <c r="T58" s="69" t="s">
        <v>1313</v>
      </c>
      <c r="V58" s="77" t="str">
        <f t="shared" si="3"/>
        <v/>
      </c>
    </row>
    <row r="59" spans="1:22" hidden="1">
      <c r="A59" s="72">
        <f>'CONSTRUCTION COST ESTIMATE'!B59</f>
        <v>202.05600000000001</v>
      </c>
      <c r="C59" s="69" t="s">
        <v>1311</v>
      </c>
      <c r="D59" s="69">
        <v>0</v>
      </c>
      <c r="F59" s="73" t="str">
        <f>'CONSTRUCTION COST ESTIMATE'!C59</f>
        <v>REMOVE CONCRETE MASONRY UNIT (CMU) FENCE</v>
      </c>
      <c r="H59" s="74" t="str">
        <f t="shared" si="4"/>
        <v>202.0560</v>
      </c>
      <c r="J59" s="389">
        <f>'CONSTRUCTION COST ESTIMATE'!BA59</f>
        <v>0</v>
      </c>
      <c r="K59" s="75">
        <f t="shared" si="5"/>
        <v>0</v>
      </c>
      <c r="L59" s="69" t="s">
        <v>1304</v>
      </c>
      <c r="M59" s="69" t="str">
        <f>'CONSTRUCTION COST ESTIMATE'!BB59</f>
        <v>LF</v>
      </c>
      <c r="N59" s="390">
        <f>'BID ABSTRACT'!H59</f>
        <v>0</v>
      </c>
      <c r="O59" s="76">
        <f t="shared" si="6"/>
        <v>0</v>
      </c>
      <c r="S59" s="69" t="s">
        <v>1313</v>
      </c>
      <c r="T59" s="69" t="s">
        <v>1313</v>
      </c>
      <c r="V59" s="77" t="str">
        <f t="shared" si="3"/>
        <v/>
      </c>
    </row>
    <row r="60" spans="1:22" hidden="1">
      <c r="A60" s="72">
        <f>'CONSTRUCTION COST ESTIMATE'!B60</f>
        <v>202.05699999999999</v>
      </c>
      <c r="C60" s="69" t="s">
        <v>1311</v>
      </c>
      <c r="D60" s="69">
        <v>0</v>
      </c>
      <c r="F60" s="73" t="str">
        <f>'CONSTRUCTION COST ESTIMATE'!C60</f>
        <v>REMOVE AND SALVAGE CONCRETE MASONRY UNIT (CMU) FENCE</v>
      </c>
      <c r="H60" s="74" t="str">
        <f t="shared" si="4"/>
        <v>202.0570</v>
      </c>
      <c r="J60" s="389">
        <f>'CONSTRUCTION COST ESTIMATE'!BA60</f>
        <v>0</v>
      </c>
      <c r="K60" s="75">
        <f t="shared" si="5"/>
        <v>0</v>
      </c>
      <c r="L60" s="69" t="s">
        <v>1304</v>
      </c>
      <c r="M60" s="69" t="str">
        <f>'CONSTRUCTION COST ESTIMATE'!BB60</f>
        <v>LF</v>
      </c>
      <c r="N60" s="390">
        <f>'BID ABSTRACT'!H60</f>
        <v>0</v>
      </c>
      <c r="O60" s="76">
        <f t="shared" si="6"/>
        <v>0</v>
      </c>
      <c r="S60" s="69" t="s">
        <v>1313</v>
      </c>
      <c r="T60" s="69" t="s">
        <v>1313</v>
      </c>
      <c r="V60" s="77" t="str">
        <f t="shared" si="3"/>
        <v/>
      </c>
    </row>
    <row r="61" spans="1:22" hidden="1">
      <c r="A61" s="72">
        <f>'CONSTRUCTION COST ESTIMATE'!B61</f>
        <v>202.05799999999999</v>
      </c>
      <c r="C61" s="69" t="s">
        <v>1311</v>
      </c>
      <c r="D61" s="69">
        <v>0</v>
      </c>
      <c r="F61" s="73" t="str">
        <f>'CONSTRUCTION COST ESTIMATE'!C61</f>
        <v>REMOVE AND RELOCATE CONCRETE MASONRY UNIT (CMU) FENCE</v>
      </c>
      <c r="H61" s="74" t="str">
        <f t="shared" si="4"/>
        <v>202.0580</v>
      </c>
      <c r="J61" s="389">
        <f>'CONSTRUCTION COST ESTIMATE'!BA61</f>
        <v>0</v>
      </c>
      <c r="K61" s="75">
        <f t="shared" si="5"/>
        <v>0</v>
      </c>
      <c r="L61" s="69" t="s">
        <v>1304</v>
      </c>
      <c r="M61" s="69" t="str">
        <f>'CONSTRUCTION COST ESTIMATE'!BB61</f>
        <v>LF</v>
      </c>
      <c r="N61" s="390">
        <f>'BID ABSTRACT'!H61</f>
        <v>0</v>
      </c>
      <c r="O61" s="76">
        <f t="shared" si="6"/>
        <v>0</v>
      </c>
      <c r="S61" s="69" t="s">
        <v>1313</v>
      </c>
      <c r="T61" s="69" t="s">
        <v>1313</v>
      </c>
      <c r="V61" s="77" t="str">
        <f t="shared" si="3"/>
        <v/>
      </c>
    </row>
    <row r="62" spans="1:22" hidden="1">
      <c r="A62" s="72">
        <f>'CONSTRUCTION COST ESTIMATE'!B62</f>
        <v>202.059</v>
      </c>
      <c r="C62" s="69" t="s">
        <v>1311</v>
      </c>
      <c r="D62" s="69">
        <v>0</v>
      </c>
      <c r="F62" s="73" t="str">
        <f>'CONSTRUCTION COST ESTIMATE'!C62</f>
        <v>REMOVE FENCE POST</v>
      </c>
      <c r="H62" s="74" t="str">
        <f t="shared" si="4"/>
        <v>202.0590</v>
      </c>
      <c r="J62" s="389">
        <f>'CONSTRUCTION COST ESTIMATE'!BA62</f>
        <v>0</v>
      </c>
      <c r="K62" s="75">
        <f t="shared" si="5"/>
        <v>0</v>
      </c>
      <c r="L62" s="69" t="s">
        <v>1304</v>
      </c>
      <c r="M62" s="69" t="str">
        <f>'CONSTRUCTION COST ESTIMATE'!BB62</f>
        <v>EA</v>
      </c>
      <c r="N62" s="390">
        <f>'BID ABSTRACT'!H62</f>
        <v>0</v>
      </c>
      <c r="O62" s="76">
        <f t="shared" si="6"/>
        <v>0</v>
      </c>
      <c r="S62" s="69" t="s">
        <v>1313</v>
      </c>
      <c r="T62" s="69" t="s">
        <v>1313</v>
      </c>
      <c r="V62" s="77" t="str">
        <f t="shared" si="3"/>
        <v/>
      </c>
    </row>
    <row r="63" spans="1:22" hidden="1">
      <c r="A63" s="72">
        <f>'CONSTRUCTION COST ESTIMATE'!B63</f>
        <v>202.06</v>
      </c>
      <c r="C63" s="69" t="s">
        <v>1311</v>
      </c>
      <c r="D63" s="69">
        <v>0</v>
      </c>
      <c r="F63" s="73" t="str">
        <f>'CONSTRUCTION COST ESTIMATE'!C63</f>
        <v>REMOVE AND SALVAGE FENCE POST</v>
      </c>
      <c r="H63" s="74" t="str">
        <f t="shared" si="4"/>
        <v>202.0600</v>
      </c>
      <c r="J63" s="389">
        <f>'CONSTRUCTION COST ESTIMATE'!BA63</f>
        <v>0</v>
      </c>
      <c r="K63" s="75">
        <f t="shared" si="5"/>
        <v>0</v>
      </c>
      <c r="L63" s="69" t="s">
        <v>1304</v>
      </c>
      <c r="M63" s="69" t="str">
        <f>'CONSTRUCTION COST ESTIMATE'!BB63</f>
        <v>EA</v>
      </c>
      <c r="N63" s="390">
        <f>'BID ABSTRACT'!H63</f>
        <v>0</v>
      </c>
      <c r="O63" s="76">
        <f t="shared" si="6"/>
        <v>0</v>
      </c>
      <c r="S63" s="69" t="s">
        <v>1313</v>
      </c>
      <c r="T63" s="69" t="s">
        <v>1313</v>
      </c>
      <c r="V63" s="77" t="str">
        <f t="shared" si="3"/>
        <v/>
      </c>
    </row>
    <row r="64" spans="1:22" hidden="1">
      <c r="A64" s="72">
        <f>'CONSTRUCTION COST ESTIMATE'!B64</f>
        <v>202.06100000000001</v>
      </c>
      <c r="C64" s="69" t="s">
        <v>1311</v>
      </c>
      <c r="D64" s="69">
        <v>0</v>
      </c>
      <c r="F64" s="73" t="str">
        <f>'CONSTRUCTION COST ESTIMATE'!C64</f>
        <v>REMOVE AND RELOCATE FENCE POST</v>
      </c>
      <c r="H64" s="74" t="str">
        <f t="shared" si="4"/>
        <v>202.0610</v>
      </c>
      <c r="J64" s="389">
        <f>'CONSTRUCTION COST ESTIMATE'!BA64</f>
        <v>0</v>
      </c>
      <c r="K64" s="75">
        <f t="shared" si="5"/>
        <v>0</v>
      </c>
      <c r="L64" s="69" t="s">
        <v>1304</v>
      </c>
      <c r="M64" s="69" t="str">
        <f>'CONSTRUCTION COST ESTIMATE'!BB64</f>
        <v>EA</v>
      </c>
      <c r="N64" s="390">
        <f>'BID ABSTRACT'!H64</f>
        <v>0</v>
      </c>
      <c r="O64" s="76">
        <f t="shared" si="6"/>
        <v>0</v>
      </c>
      <c r="S64" s="69" t="s">
        <v>1313</v>
      </c>
      <c r="T64" s="69" t="s">
        <v>1313</v>
      </c>
      <c r="V64" s="77" t="str">
        <f t="shared" si="3"/>
        <v/>
      </c>
    </row>
    <row r="65" spans="1:22" hidden="1">
      <c r="A65" s="72">
        <f>'CONSTRUCTION COST ESTIMATE'!B65</f>
        <v>202.06200000000001</v>
      </c>
      <c r="C65" s="69" t="s">
        <v>1311</v>
      </c>
      <c r="D65" s="69">
        <v>0</v>
      </c>
      <c r="F65" s="73" t="str">
        <f>'CONSTRUCTION COST ESTIMATE'!C65</f>
        <v>REMOVE WROUGHT IRON FENCE</v>
      </c>
      <c r="H65" s="74" t="str">
        <f t="shared" si="4"/>
        <v>202.0620</v>
      </c>
      <c r="J65" s="389">
        <f>'CONSTRUCTION COST ESTIMATE'!BA65</f>
        <v>0</v>
      </c>
      <c r="K65" s="75">
        <f t="shared" si="5"/>
        <v>0</v>
      </c>
      <c r="L65" s="69" t="s">
        <v>1304</v>
      </c>
      <c r="M65" s="69" t="str">
        <f>'CONSTRUCTION COST ESTIMATE'!BB65</f>
        <v>LF</v>
      </c>
      <c r="N65" s="390">
        <f>'BID ABSTRACT'!H65</f>
        <v>0</v>
      </c>
      <c r="O65" s="76">
        <f t="shared" si="6"/>
        <v>0</v>
      </c>
      <c r="S65" s="69" t="s">
        <v>1313</v>
      </c>
      <c r="T65" s="69" t="s">
        <v>1313</v>
      </c>
      <c r="V65" s="77" t="str">
        <f t="shared" si="3"/>
        <v/>
      </c>
    </row>
    <row r="66" spans="1:22" hidden="1">
      <c r="A66" s="72">
        <f>'CONSTRUCTION COST ESTIMATE'!B66</f>
        <v>202.06299999999999</v>
      </c>
      <c r="C66" s="69" t="s">
        <v>1311</v>
      </c>
      <c r="D66" s="69">
        <v>0</v>
      </c>
      <c r="F66" s="73" t="str">
        <f>'CONSTRUCTION COST ESTIMATE'!C66</f>
        <v>REMOVE AND RELOCATE WROUGHT IRON FENCE</v>
      </c>
      <c r="H66" s="74" t="str">
        <f t="shared" si="4"/>
        <v>202.0630</v>
      </c>
      <c r="J66" s="389">
        <f>'CONSTRUCTION COST ESTIMATE'!BA66</f>
        <v>0</v>
      </c>
      <c r="K66" s="75">
        <f t="shared" si="5"/>
        <v>0</v>
      </c>
      <c r="L66" s="69" t="s">
        <v>1304</v>
      </c>
      <c r="M66" s="69" t="str">
        <f>'CONSTRUCTION COST ESTIMATE'!BB66</f>
        <v>LF</v>
      </c>
      <c r="N66" s="390">
        <f>'BID ABSTRACT'!H66</f>
        <v>0</v>
      </c>
      <c r="O66" s="76">
        <f t="shared" si="6"/>
        <v>0</v>
      </c>
      <c r="S66" s="69" t="s">
        <v>1313</v>
      </c>
      <c r="T66" s="69" t="s">
        <v>1313</v>
      </c>
      <c r="V66" s="77" t="str">
        <f t="shared" si="3"/>
        <v/>
      </c>
    </row>
    <row r="67" spans="1:22" hidden="1">
      <c r="A67" s="72">
        <f>'CONSTRUCTION COST ESTIMATE'!B67</f>
        <v>202.06399999999999</v>
      </c>
      <c r="C67" s="69" t="s">
        <v>1311</v>
      </c>
      <c r="D67" s="69">
        <v>0</v>
      </c>
      <c r="F67" s="73" t="str">
        <f>'CONSTRUCTION COST ESTIMATE'!C67</f>
        <v>REMOVE AND SALVAGE WROUGHT IRON FENCE</v>
      </c>
      <c r="H67" s="74" t="str">
        <f t="shared" si="4"/>
        <v>202.0640</v>
      </c>
      <c r="J67" s="389">
        <f>'CONSTRUCTION COST ESTIMATE'!BA67</f>
        <v>0</v>
      </c>
      <c r="K67" s="75">
        <f t="shared" si="5"/>
        <v>0</v>
      </c>
      <c r="L67" s="69" t="s">
        <v>1304</v>
      </c>
      <c r="M67" s="69" t="str">
        <f>'CONSTRUCTION COST ESTIMATE'!BB67</f>
        <v>LF</v>
      </c>
      <c r="N67" s="390">
        <f>'BID ABSTRACT'!H67</f>
        <v>0</v>
      </c>
      <c r="O67" s="76">
        <f t="shared" si="6"/>
        <v>0</v>
      </c>
      <c r="S67" s="69" t="s">
        <v>1313</v>
      </c>
      <c r="T67" s="69" t="s">
        <v>1313</v>
      </c>
      <c r="V67" s="77" t="str">
        <f t="shared" si="3"/>
        <v/>
      </c>
    </row>
    <row r="68" spans="1:22" hidden="1">
      <c r="A68" s="72">
        <f>'CONSTRUCTION COST ESTIMATE'!B68</f>
        <v>202.065</v>
      </c>
      <c r="C68" s="69" t="s">
        <v>1311</v>
      </c>
      <c r="D68" s="69">
        <v>0</v>
      </c>
      <c r="F68" s="73" t="str">
        <f>'CONSTRUCTION COST ESTIMATE'!C68</f>
        <v>REMOVE GATE</v>
      </c>
      <c r="H68" s="74" t="str">
        <f t="shared" si="4"/>
        <v>202.0650</v>
      </c>
      <c r="J68" s="389">
        <f>'CONSTRUCTION COST ESTIMATE'!BA68</f>
        <v>0</v>
      </c>
      <c r="K68" s="75">
        <f t="shared" si="5"/>
        <v>0</v>
      </c>
      <c r="L68" s="69" t="s">
        <v>1304</v>
      </c>
      <c r="M68" s="69" t="str">
        <f>'CONSTRUCTION COST ESTIMATE'!BB68</f>
        <v>EA</v>
      </c>
      <c r="N68" s="390">
        <f>'BID ABSTRACT'!H68</f>
        <v>0</v>
      </c>
      <c r="O68" s="76">
        <f t="shared" si="6"/>
        <v>0</v>
      </c>
      <c r="S68" s="69" t="s">
        <v>1313</v>
      </c>
      <c r="T68" s="69" t="s">
        <v>1313</v>
      </c>
      <c r="V68" s="77" t="str">
        <f t="shared" si="3"/>
        <v/>
      </c>
    </row>
    <row r="69" spans="1:22" hidden="1">
      <c r="A69" s="72">
        <f>'CONSTRUCTION COST ESTIMATE'!B69</f>
        <v>202.066</v>
      </c>
      <c r="C69" s="69" t="s">
        <v>1311</v>
      </c>
      <c r="D69" s="69">
        <v>0</v>
      </c>
      <c r="F69" s="73" t="str">
        <f>'CONSTRUCTION COST ESTIMATE'!C69</f>
        <v>REMOVE AND SALVAGE GATE</v>
      </c>
      <c r="H69" s="74" t="str">
        <f t="shared" si="4"/>
        <v>202.0660</v>
      </c>
      <c r="J69" s="389">
        <f>'CONSTRUCTION COST ESTIMATE'!BA69</f>
        <v>0</v>
      </c>
      <c r="K69" s="75">
        <f t="shared" si="5"/>
        <v>0</v>
      </c>
      <c r="L69" s="69" t="s">
        <v>1304</v>
      </c>
      <c r="M69" s="69" t="str">
        <f>'CONSTRUCTION COST ESTIMATE'!BB69</f>
        <v>EA</v>
      </c>
      <c r="N69" s="390">
        <f>'BID ABSTRACT'!H69</f>
        <v>0</v>
      </c>
      <c r="O69" s="76">
        <f t="shared" si="6"/>
        <v>0</v>
      </c>
      <c r="S69" s="69" t="s">
        <v>1313</v>
      </c>
      <c r="T69" s="69" t="s">
        <v>1313</v>
      </c>
      <c r="V69" s="77" t="str">
        <f t="shared" si="3"/>
        <v/>
      </c>
    </row>
    <row r="70" spans="1:22" hidden="1">
      <c r="A70" s="72">
        <f>'CONSTRUCTION COST ESTIMATE'!B70</f>
        <v>202.06700000000001</v>
      </c>
      <c r="C70" s="69" t="s">
        <v>1311</v>
      </c>
      <c r="D70" s="69">
        <v>0</v>
      </c>
      <c r="F70" s="73" t="str">
        <f>'CONSTRUCTION COST ESTIMATE'!C70</f>
        <v>REMOVE AND RELOCATE GATE</v>
      </c>
      <c r="H70" s="74" t="str">
        <f t="shared" si="4"/>
        <v>202.0670</v>
      </c>
      <c r="J70" s="389">
        <f>'CONSTRUCTION COST ESTIMATE'!BA70</f>
        <v>0</v>
      </c>
      <c r="K70" s="75">
        <f t="shared" si="5"/>
        <v>0</v>
      </c>
      <c r="L70" s="69" t="s">
        <v>1304</v>
      </c>
      <c r="M70" s="69" t="str">
        <f>'CONSTRUCTION COST ESTIMATE'!BB70</f>
        <v>EA</v>
      </c>
      <c r="N70" s="390">
        <f>'BID ABSTRACT'!H70</f>
        <v>0</v>
      </c>
      <c r="O70" s="76">
        <f t="shared" si="6"/>
        <v>0</v>
      </c>
      <c r="S70" s="69" t="s">
        <v>1313</v>
      </c>
      <c r="T70" s="69" t="s">
        <v>1313</v>
      </c>
      <c r="V70" s="77" t="str">
        <f t="shared" si="3"/>
        <v/>
      </c>
    </row>
    <row r="71" spans="1:22" hidden="1">
      <c r="A71" s="72">
        <f>'CONSTRUCTION COST ESTIMATE'!B71</f>
        <v>202.06800000000001</v>
      </c>
      <c r="C71" s="69" t="s">
        <v>1311</v>
      </c>
      <c r="D71" s="69">
        <v>0</v>
      </c>
      <c r="F71" s="73" t="str">
        <f>'CONSTRUCTION COST ESTIMATE'!C71</f>
        <v>REMOVE STONE WALL</v>
      </c>
      <c r="H71" s="74" t="str">
        <f t="shared" ref="H71:H134" si="7">TEXT(A71,"#.0000")</f>
        <v>202.0680</v>
      </c>
      <c r="J71" s="389">
        <f>'CONSTRUCTION COST ESTIMATE'!BA71</f>
        <v>0</v>
      </c>
      <c r="K71" s="75">
        <f t="shared" ref="K71:K134" si="8">IF((OR(M71="LS",M71="FA",M71="ALLOW")),N71,J71)</f>
        <v>0</v>
      </c>
      <c r="L71" s="69" t="s">
        <v>1304</v>
      </c>
      <c r="M71" s="69" t="str">
        <f>'CONSTRUCTION COST ESTIMATE'!BB71</f>
        <v>LS</v>
      </c>
      <c r="N71" s="390">
        <f>'BID ABSTRACT'!H71</f>
        <v>0</v>
      </c>
      <c r="O71" s="76">
        <f t="shared" ref="O71:O134" si="9">IF((OR(M71="LS",M71="FA",M71="ALLOW")),1,N71)</f>
        <v>1</v>
      </c>
      <c r="S71" s="69" t="s">
        <v>1313</v>
      </c>
      <c r="T71" s="69" t="s">
        <v>1313</v>
      </c>
      <c r="V71" s="77" t="str">
        <f t="shared" ref="V71:V134" si="10">IF(A71=0,"Delete Row","")</f>
        <v/>
      </c>
    </row>
    <row r="72" spans="1:22" hidden="1">
      <c r="A72" s="72">
        <f>'CONSTRUCTION COST ESTIMATE'!B72</f>
        <v>202.07</v>
      </c>
      <c r="C72" s="69" t="s">
        <v>1311</v>
      </c>
      <c r="D72" s="69">
        <v>0</v>
      </c>
      <c r="F72" s="73" t="str">
        <f>'CONSTRUCTION COST ESTIMATE'!C72</f>
        <v>REMOVE DROP INLET</v>
      </c>
      <c r="H72" s="74" t="str">
        <f t="shared" si="7"/>
        <v>202.0700</v>
      </c>
      <c r="J72" s="389">
        <f>'CONSTRUCTION COST ESTIMATE'!BA72</f>
        <v>0</v>
      </c>
      <c r="K72" s="75">
        <f t="shared" si="8"/>
        <v>0</v>
      </c>
      <c r="L72" s="69" t="s">
        <v>1304</v>
      </c>
      <c r="M72" s="69" t="str">
        <f>'CONSTRUCTION COST ESTIMATE'!BB72</f>
        <v>EA</v>
      </c>
      <c r="N72" s="390">
        <f>'BID ABSTRACT'!H72</f>
        <v>0</v>
      </c>
      <c r="O72" s="76">
        <f t="shared" si="9"/>
        <v>0</v>
      </c>
      <c r="S72" s="69" t="s">
        <v>1313</v>
      </c>
      <c r="T72" s="69" t="s">
        <v>1313</v>
      </c>
      <c r="V72" s="77" t="str">
        <f t="shared" si="10"/>
        <v/>
      </c>
    </row>
    <row r="73" spans="1:22" hidden="1">
      <c r="A73" s="72">
        <f>'CONSTRUCTION COST ESTIMATE'!B73</f>
        <v>202.071</v>
      </c>
      <c r="C73" s="69" t="s">
        <v>1311</v>
      </c>
      <c r="D73" s="69">
        <v>0</v>
      </c>
      <c r="F73" s="73" t="str">
        <f>'CONSTRUCTION COST ESTIMATE'!C73</f>
        <v>REMOVE CULVERT PIPE</v>
      </c>
      <c r="H73" s="74" t="str">
        <f t="shared" si="7"/>
        <v>202.0710</v>
      </c>
      <c r="J73" s="389">
        <f>'CONSTRUCTION COST ESTIMATE'!BA73</f>
        <v>0</v>
      </c>
      <c r="K73" s="75">
        <f t="shared" si="8"/>
        <v>0</v>
      </c>
      <c r="L73" s="69" t="s">
        <v>1304</v>
      </c>
      <c r="M73" s="69" t="str">
        <f>'CONSTRUCTION COST ESTIMATE'!BB73</f>
        <v>LF</v>
      </c>
      <c r="N73" s="390">
        <f>'BID ABSTRACT'!H73</f>
        <v>0</v>
      </c>
      <c r="O73" s="76">
        <f t="shared" si="9"/>
        <v>0</v>
      </c>
      <c r="S73" s="69" t="s">
        <v>1313</v>
      </c>
      <c r="T73" s="69" t="s">
        <v>1313</v>
      </c>
      <c r="V73" s="77" t="str">
        <f t="shared" si="10"/>
        <v/>
      </c>
    </row>
    <row r="74" spans="1:22" hidden="1">
      <c r="A74" s="72">
        <f>'CONSTRUCTION COST ESTIMATE'!B74</f>
        <v>202.072</v>
      </c>
      <c r="C74" s="69" t="s">
        <v>1311</v>
      </c>
      <c r="D74" s="69">
        <v>0</v>
      </c>
      <c r="F74" s="73" t="str">
        <f>'CONSTRUCTION COST ESTIMATE'!C74</f>
        <v>REMOVE GABION BASKET</v>
      </c>
      <c r="H74" s="74" t="str">
        <f t="shared" si="7"/>
        <v>202.0720</v>
      </c>
      <c r="J74" s="389">
        <f>'CONSTRUCTION COST ESTIMATE'!BA74</f>
        <v>0</v>
      </c>
      <c r="K74" s="75">
        <f t="shared" si="8"/>
        <v>0</v>
      </c>
      <c r="L74" s="69" t="s">
        <v>1304</v>
      </c>
      <c r="M74" s="69" t="str">
        <f>'CONSTRUCTION COST ESTIMATE'!BB74</f>
        <v>SF</v>
      </c>
      <c r="N74" s="390">
        <f>'BID ABSTRACT'!H74</f>
        <v>0</v>
      </c>
      <c r="O74" s="76">
        <f t="shared" si="9"/>
        <v>0</v>
      </c>
      <c r="S74" s="69" t="s">
        <v>1313</v>
      </c>
      <c r="T74" s="69" t="s">
        <v>1313</v>
      </c>
      <c r="V74" s="77" t="str">
        <f t="shared" si="10"/>
        <v/>
      </c>
    </row>
    <row r="75" spans="1:22" hidden="1">
      <c r="A75" s="72">
        <f>'CONSTRUCTION COST ESTIMATE'!B75</f>
        <v>202.07300000000001</v>
      </c>
      <c r="C75" s="69" t="s">
        <v>1311</v>
      </c>
      <c r="D75" s="69">
        <v>0</v>
      </c>
      <c r="F75" s="73" t="str">
        <f>'CONSTRUCTION COST ESTIMATE'!C75</f>
        <v>REMOVE AND SALVAGE GABION BASKET</v>
      </c>
      <c r="H75" s="74" t="str">
        <f t="shared" si="7"/>
        <v>202.0730</v>
      </c>
      <c r="J75" s="389">
        <f>'CONSTRUCTION COST ESTIMATE'!BA75</f>
        <v>0</v>
      </c>
      <c r="K75" s="75">
        <f t="shared" si="8"/>
        <v>0</v>
      </c>
      <c r="L75" s="69" t="s">
        <v>1304</v>
      </c>
      <c r="M75" s="69" t="str">
        <f>'CONSTRUCTION COST ESTIMATE'!BB75</f>
        <v>SF</v>
      </c>
      <c r="N75" s="390">
        <f>'BID ABSTRACT'!H75</f>
        <v>0</v>
      </c>
      <c r="O75" s="76">
        <f t="shared" si="9"/>
        <v>0</v>
      </c>
      <c r="S75" s="69" t="s">
        <v>1313</v>
      </c>
      <c r="T75" s="69" t="s">
        <v>1313</v>
      </c>
      <c r="V75" s="77" t="str">
        <f t="shared" si="10"/>
        <v/>
      </c>
    </row>
    <row r="76" spans="1:22" hidden="1">
      <c r="A76" s="72">
        <f>'CONSTRUCTION COST ESTIMATE'!B76</f>
        <v>202.07400000000001</v>
      </c>
      <c r="C76" s="69" t="s">
        <v>1311</v>
      </c>
      <c r="D76" s="69">
        <v>0</v>
      </c>
      <c r="F76" s="73" t="str">
        <f>'CONSTRUCTION COST ESTIMATE'!C76</f>
        <v>REMOVE AND RELOCATE GABION BASKET</v>
      </c>
      <c r="H76" s="74" t="str">
        <f t="shared" si="7"/>
        <v>202.0740</v>
      </c>
      <c r="J76" s="389">
        <f>'CONSTRUCTION COST ESTIMATE'!BA76</f>
        <v>0</v>
      </c>
      <c r="K76" s="75">
        <f t="shared" si="8"/>
        <v>0</v>
      </c>
      <c r="L76" s="69" t="s">
        <v>1304</v>
      </c>
      <c r="M76" s="69" t="str">
        <f>'CONSTRUCTION COST ESTIMATE'!BB76</f>
        <v>SF</v>
      </c>
      <c r="N76" s="390">
        <f>'BID ABSTRACT'!H76</f>
        <v>0</v>
      </c>
      <c r="O76" s="76">
        <f t="shared" si="9"/>
        <v>0</v>
      </c>
      <c r="S76" s="69" t="s">
        <v>1313</v>
      </c>
      <c r="T76" s="69" t="s">
        <v>1313</v>
      </c>
      <c r="V76" s="77" t="str">
        <f t="shared" si="10"/>
        <v/>
      </c>
    </row>
    <row r="77" spans="1:22" hidden="1">
      <c r="A77" s="72">
        <f>'CONSTRUCTION COST ESTIMATE'!B77</f>
        <v>202.07499999999999</v>
      </c>
      <c r="C77" s="69" t="s">
        <v>1311</v>
      </c>
      <c r="D77" s="69">
        <v>0</v>
      </c>
      <c r="F77" s="73" t="str">
        <f>'CONSTRUCTION COST ESTIMATE'!C77</f>
        <v>REMOVE RIPRAP</v>
      </c>
      <c r="H77" s="74" t="str">
        <f t="shared" si="7"/>
        <v>202.0750</v>
      </c>
      <c r="J77" s="389">
        <f>'CONSTRUCTION COST ESTIMATE'!BA77</f>
        <v>0</v>
      </c>
      <c r="K77" s="75">
        <f t="shared" si="8"/>
        <v>0</v>
      </c>
      <c r="L77" s="69" t="s">
        <v>1304</v>
      </c>
      <c r="M77" s="69" t="str">
        <f>'CONSTRUCTION COST ESTIMATE'!BB77</f>
        <v>SF</v>
      </c>
      <c r="N77" s="390">
        <f>'BID ABSTRACT'!H77</f>
        <v>0</v>
      </c>
      <c r="O77" s="76">
        <f t="shared" si="9"/>
        <v>0</v>
      </c>
      <c r="S77" s="69" t="s">
        <v>1313</v>
      </c>
      <c r="T77" s="69" t="s">
        <v>1313</v>
      </c>
      <c r="V77" s="77" t="str">
        <f t="shared" si="10"/>
        <v/>
      </c>
    </row>
    <row r="78" spans="1:22" hidden="1">
      <c r="A78" s="72">
        <f>'CONSTRUCTION COST ESTIMATE'!B78</f>
        <v>202.07599999999999</v>
      </c>
      <c r="C78" s="69" t="s">
        <v>1311</v>
      </c>
      <c r="D78" s="69">
        <v>0</v>
      </c>
      <c r="F78" s="73" t="str">
        <f>'CONSTRUCTION COST ESTIMATE'!C78</f>
        <v>REMOVE AND SALVAGE RIPRAP</v>
      </c>
      <c r="H78" s="74" t="str">
        <f t="shared" si="7"/>
        <v>202.0760</v>
      </c>
      <c r="J78" s="389">
        <f>'CONSTRUCTION COST ESTIMATE'!BA78</f>
        <v>0</v>
      </c>
      <c r="K78" s="75">
        <f t="shared" si="8"/>
        <v>0</v>
      </c>
      <c r="L78" s="69" t="s">
        <v>1304</v>
      </c>
      <c r="M78" s="69" t="str">
        <f>'CONSTRUCTION COST ESTIMATE'!BB78</f>
        <v>SF</v>
      </c>
      <c r="N78" s="390">
        <f>'BID ABSTRACT'!H78</f>
        <v>0</v>
      </c>
      <c r="O78" s="76">
        <f t="shared" si="9"/>
        <v>0</v>
      </c>
      <c r="S78" s="69" t="s">
        <v>1313</v>
      </c>
      <c r="T78" s="69" t="s">
        <v>1313</v>
      </c>
      <c r="V78" s="77" t="str">
        <f t="shared" si="10"/>
        <v/>
      </c>
    </row>
    <row r="79" spans="1:22" hidden="1">
      <c r="A79" s="72">
        <f>'CONSTRUCTION COST ESTIMATE'!B79</f>
        <v>202.077</v>
      </c>
      <c r="C79" s="69" t="s">
        <v>1311</v>
      </c>
      <c r="D79" s="69">
        <v>0</v>
      </c>
      <c r="F79" s="73" t="str">
        <f>'CONSTRUCTION COST ESTIMATE'!C79</f>
        <v>REMOVE AND RELOCATE RIPRAP</v>
      </c>
      <c r="H79" s="74" t="str">
        <f t="shared" si="7"/>
        <v>202.0770</v>
      </c>
      <c r="J79" s="389">
        <f>'CONSTRUCTION COST ESTIMATE'!BA79</f>
        <v>0</v>
      </c>
      <c r="K79" s="75">
        <f t="shared" si="8"/>
        <v>0</v>
      </c>
      <c r="L79" s="69" t="s">
        <v>1304</v>
      </c>
      <c r="M79" s="69" t="str">
        <f>'CONSTRUCTION COST ESTIMATE'!BB79</f>
        <v>SF</v>
      </c>
      <c r="N79" s="390">
        <f>'BID ABSTRACT'!H79</f>
        <v>0</v>
      </c>
      <c r="O79" s="76">
        <f t="shared" si="9"/>
        <v>0</v>
      </c>
      <c r="S79" s="69" t="s">
        <v>1313</v>
      </c>
      <c r="T79" s="69" t="s">
        <v>1313</v>
      </c>
      <c r="V79" s="77" t="str">
        <f t="shared" si="10"/>
        <v/>
      </c>
    </row>
    <row r="80" spans="1:22" hidden="1">
      <c r="A80" s="72">
        <f>'CONSTRUCTION COST ESTIMATE'!B80</f>
        <v>202.078</v>
      </c>
      <c r="C80" s="69" t="s">
        <v>1311</v>
      </c>
      <c r="D80" s="69">
        <v>0</v>
      </c>
      <c r="F80" s="73" t="str">
        <f>'CONSTRUCTION COST ESTIMATE'!C80</f>
        <v>REMOVE MANHOLE</v>
      </c>
      <c r="H80" s="74" t="str">
        <f t="shared" si="7"/>
        <v>202.0780</v>
      </c>
      <c r="J80" s="389">
        <f>'CONSTRUCTION COST ESTIMATE'!BA80</f>
        <v>0</v>
      </c>
      <c r="K80" s="75">
        <f t="shared" si="8"/>
        <v>0</v>
      </c>
      <c r="L80" s="69" t="s">
        <v>1304</v>
      </c>
      <c r="M80" s="69" t="str">
        <f>'CONSTRUCTION COST ESTIMATE'!BB80</f>
        <v>EA</v>
      </c>
      <c r="N80" s="390">
        <f>'BID ABSTRACT'!H80</f>
        <v>0</v>
      </c>
      <c r="O80" s="76">
        <f t="shared" si="9"/>
        <v>0</v>
      </c>
      <c r="S80" s="69" t="s">
        <v>1313</v>
      </c>
      <c r="T80" s="69" t="s">
        <v>1313</v>
      </c>
      <c r="V80" s="77" t="str">
        <f t="shared" si="10"/>
        <v/>
      </c>
    </row>
    <row r="81" spans="1:22" hidden="1">
      <c r="A81" s="72">
        <f>'CONSTRUCTION COST ESTIMATE'!B81</f>
        <v>202.09</v>
      </c>
      <c r="C81" s="69" t="s">
        <v>1311</v>
      </c>
      <c r="D81" s="69">
        <v>0</v>
      </c>
      <c r="F81" s="73" t="str">
        <f>'CONSTRUCTION COST ESTIMATE'!C81</f>
        <v>REMOVE PORTION OF REINFORCED CONCRETE BOX (RCB)</v>
      </c>
      <c r="H81" s="74" t="str">
        <f t="shared" si="7"/>
        <v>202.0900</v>
      </c>
      <c r="J81" s="389">
        <f>'CONSTRUCTION COST ESTIMATE'!BA81</f>
        <v>0</v>
      </c>
      <c r="K81" s="75">
        <f t="shared" si="8"/>
        <v>0</v>
      </c>
      <c r="L81" s="69" t="s">
        <v>1304</v>
      </c>
      <c r="M81" s="69" t="str">
        <f>'CONSTRUCTION COST ESTIMATE'!BB81</f>
        <v>EA</v>
      </c>
      <c r="N81" s="390">
        <f>'BID ABSTRACT'!H81</f>
        <v>0</v>
      </c>
      <c r="O81" s="76">
        <f t="shared" si="9"/>
        <v>0</v>
      </c>
      <c r="S81" s="69" t="s">
        <v>1313</v>
      </c>
      <c r="T81" s="69" t="s">
        <v>1313</v>
      </c>
      <c r="V81" s="77" t="str">
        <f t="shared" si="10"/>
        <v/>
      </c>
    </row>
    <row r="82" spans="1:22" hidden="1">
      <c r="A82" s="72">
        <f>'CONSTRUCTION COST ESTIMATE'!B82</f>
        <v>202.09100000000001</v>
      </c>
      <c r="C82" s="69" t="s">
        <v>1311</v>
      </c>
      <c r="D82" s="69">
        <v>0</v>
      </c>
      <c r="F82" s="73" t="str">
        <f>'CONSTRUCTION COST ESTIMATE'!C82</f>
        <v>REMOVE REINFORCED CONCRETE BOX (RCB) CULVERT</v>
      </c>
      <c r="H82" s="74" t="str">
        <f t="shared" si="7"/>
        <v>202.0910</v>
      </c>
      <c r="J82" s="389">
        <f>'CONSTRUCTION COST ESTIMATE'!BA82</f>
        <v>0</v>
      </c>
      <c r="K82" s="75">
        <f t="shared" si="8"/>
        <v>0</v>
      </c>
      <c r="L82" s="69" t="s">
        <v>1304</v>
      </c>
      <c r="M82" s="69" t="str">
        <f>'CONSTRUCTION COST ESTIMATE'!BB82</f>
        <v>LF</v>
      </c>
      <c r="N82" s="390">
        <f>'BID ABSTRACT'!H82</f>
        <v>0</v>
      </c>
      <c r="O82" s="76">
        <f t="shared" si="9"/>
        <v>0</v>
      </c>
      <c r="S82" s="69" t="s">
        <v>1313</v>
      </c>
      <c r="T82" s="69" t="s">
        <v>1313</v>
      </c>
      <c r="V82" s="77" t="str">
        <f t="shared" si="10"/>
        <v/>
      </c>
    </row>
    <row r="83" spans="1:22" hidden="1">
      <c r="A83" s="72">
        <f>'CONSTRUCTION COST ESTIMATE'!B83</f>
        <v>202.09200000000001</v>
      </c>
      <c r="C83" s="69" t="s">
        <v>1311</v>
      </c>
      <c r="D83" s="69">
        <v>0</v>
      </c>
      <c r="F83" s="73" t="str">
        <f>'CONSTRUCTION COST ESTIMATE'!C83</f>
        <v>REMOVE REINFORCED CONCRETE BOX (RCB) PLUG</v>
      </c>
      <c r="H83" s="74" t="str">
        <f t="shared" si="7"/>
        <v>202.0920</v>
      </c>
      <c r="J83" s="389">
        <f>'CONSTRUCTION COST ESTIMATE'!BA83</f>
        <v>0</v>
      </c>
      <c r="K83" s="75">
        <f t="shared" si="8"/>
        <v>0</v>
      </c>
      <c r="L83" s="69" t="s">
        <v>1304</v>
      </c>
      <c r="M83" s="69" t="str">
        <f>'CONSTRUCTION COST ESTIMATE'!BB83</f>
        <v>EA</v>
      </c>
      <c r="N83" s="390">
        <f>'BID ABSTRACT'!H83</f>
        <v>0</v>
      </c>
      <c r="O83" s="76">
        <f t="shared" si="9"/>
        <v>0</v>
      </c>
      <c r="S83" s="69" t="s">
        <v>1313</v>
      </c>
      <c r="T83" s="69" t="s">
        <v>1313</v>
      </c>
      <c r="V83" s="77" t="str">
        <f t="shared" si="10"/>
        <v/>
      </c>
    </row>
    <row r="84" spans="1:22" hidden="1">
      <c r="A84" s="72">
        <f>'CONSTRUCTION COST ESTIMATE'!B84</f>
        <v>202.09299999999999</v>
      </c>
      <c r="C84" s="69" t="s">
        <v>1311</v>
      </c>
      <c r="D84" s="69">
        <v>0</v>
      </c>
      <c r="F84" s="73" t="str">
        <f>'CONSTRUCTION COST ESTIMATE'!C84</f>
        <v>REMOVE REINFORCED CONCRETE BOX (RCB) STORM DRAIN</v>
      </c>
      <c r="H84" s="74" t="str">
        <f t="shared" si="7"/>
        <v>202.0930</v>
      </c>
      <c r="J84" s="389">
        <f>'CONSTRUCTION COST ESTIMATE'!BA84</f>
        <v>0</v>
      </c>
      <c r="K84" s="75">
        <f t="shared" si="8"/>
        <v>0</v>
      </c>
      <c r="L84" s="69" t="s">
        <v>1304</v>
      </c>
      <c r="M84" s="69" t="str">
        <f>'CONSTRUCTION COST ESTIMATE'!BB84</f>
        <v>LF</v>
      </c>
      <c r="N84" s="390">
        <f>'BID ABSTRACT'!H84</f>
        <v>0</v>
      </c>
      <c r="O84" s="76">
        <f t="shared" si="9"/>
        <v>0</v>
      </c>
      <c r="S84" s="69" t="s">
        <v>1313</v>
      </c>
      <c r="T84" s="69" t="s">
        <v>1313</v>
      </c>
      <c r="V84" s="77" t="str">
        <f t="shared" si="10"/>
        <v/>
      </c>
    </row>
    <row r="85" spans="1:22" hidden="1">
      <c r="A85" s="72">
        <f>'CONSTRUCTION COST ESTIMATE'!B85</f>
        <v>202.09399999999999</v>
      </c>
      <c r="C85" s="69" t="s">
        <v>1311</v>
      </c>
      <c r="D85" s="69">
        <v>0</v>
      </c>
      <c r="F85" s="73" t="str">
        <f>'CONSTRUCTION COST ESTIMATE'!C85</f>
        <v>REMOVE REINFORCED CONCRETE BOX (RCB) STRUCTURE</v>
      </c>
      <c r="H85" s="74" t="str">
        <f t="shared" si="7"/>
        <v>202.0940</v>
      </c>
      <c r="J85" s="389">
        <f>'CONSTRUCTION COST ESTIMATE'!BA85</f>
        <v>0</v>
      </c>
      <c r="K85" s="75">
        <f t="shared" si="8"/>
        <v>0</v>
      </c>
      <c r="L85" s="69" t="s">
        <v>1304</v>
      </c>
      <c r="M85" s="69" t="str">
        <f>'CONSTRUCTION COST ESTIMATE'!BB85</f>
        <v>LS</v>
      </c>
      <c r="N85" s="390">
        <f>'BID ABSTRACT'!H85</f>
        <v>0</v>
      </c>
      <c r="O85" s="76">
        <f t="shared" si="9"/>
        <v>1</v>
      </c>
      <c r="S85" s="69" t="s">
        <v>1313</v>
      </c>
      <c r="T85" s="69" t="s">
        <v>1313</v>
      </c>
      <c r="V85" s="77" t="str">
        <f t="shared" si="10"/>
        <v/>
      </c>
    </row>
    <row r="86" spans="1:22" hidden="1">
      <c r="A86" s="72">
        <f>'CONSTRUCTION COST ESTIMATE'!B86</f>
        <v>202.095</v>
      </c>
      <c r="C86" s="69" t="s">
        <v>1311</v>
      </c>
      <c r="D86" s="69">
        <v>0</v>
      </c>
      <c r="F86" s="73" t="str">
        <f>'CONSTRUCTION COST ESTIMATE'!C86</f>
        <v>REMOVE PORTION OF REINFORCED CONCRETE PIPE (RCP)</v>
      </c>
      <c r="H86" s="74" t="str">
        <f t="shared" si="7"/>
        <v>202.0950</v>
      </c>
      <c r="J86" s="389">
        <f>'CONSTRUCTION COST ESTIMATE'!BA86</f>
        <v>0</v>
      </c>
      <c r="K86" s="75">
        <f t="shared" si="8"/>
        <v>0</v>
      </c>
      <c r="L86" s="69" t="s">
        <v>1304</v>
      </c>
      <c r="M86" s="69" t="str">
        <f>'CONSTRUCTION COST ESTIMATE'!BB86</f>
        <v>EA</v>
      </c>
      <c r="N86" s="390">
        <f>'BID ABSTRACT'!H86</f>
        <v>0</v>
      </c>
      <c r="O86" s="76">
        <f t="shared" si="9"/>
        <v>0</v>
      </c>
      <c r="S86" s="69" t="s">
        <v>1313</v>
      </c>
      <c r="T86" s="69" t="s">
        <v>1313</v>
      </c>
      <c r="V86" s="77" t="str">
        <f t="shared" si="10"/>
        <v/>
      </c>
    </row>
    <row r="87" spans="1:22" hidden="1">
      <c r="A87" s="72">
        <f>'CONSTRUCTION COST ESTIMATE'!B87</f>
        <v>202.096</v>
      </c>
      <c r="C87" s="69" t="s">
        <v>1311</v>
      </c>
      <c r="D87" s="69">
        <v>0</v>
      </c>
      <c r="F87" s="73" t="str">
        <f>'CONSTRUCTION COST ESTIMATE'!C87</f>
        <v>REMOVE  REINFORCED CONCRETE PIPE (RCP) CULVERT</v>
      </c>
      <c r="H87" s="74" t="str">
        <f t="shared" si="7"/>
        <v>202.0960</v>
      </c>
      <c r="J87" s="389">
        <f>'CONSTRUCTION COST ESTIMATE'!BA87</f>
        <v>0</v>
      </c>
      <c r="K87" s="75">
        <f t="shared" si="8"/>
        <v>0</v>
      </c>
      <c r="L87" s="69" t="s">
        <v>1304</v>
      </c>
      <c r="M87" s="69" t="str">
        <f>'CONSTRUCTION COST ESTIMATE'!BB87</f>
        <v>LF</v>
      </c>
      <c r="N87" s="390">
        <f>'BID ABSTRACT'!H87</f>
        <v>0</v>
      </c>
      <c r="O87" s="76">
        <f t="shared" si="9"/>
        <v>0</v>
      </c>
      <c r="S87" s="69" t="s">
        <v>1313</v>
      </c>
      <c r="T87" s="69" t="s">
        <v>1313</v>
      </c>
      <c r="V87" s="77" t="str">
        <f t="shared" si="10"/>
        <v/>
      </c>
    </row>
    <row r="88" spans="1:22" hidden="1">
      <c r="A88" s="72">
        <f>'CONSTRUCTION COST ESTIMATE'!B88</f>
        <v>202.09700000000001</v>
      </c>
      <c r="C88" s="69" t="s">
        <v>1311</v>
      </c>
      <c r="D88" s="69">
        <v>0</v>
      </c>
      <c r="F88" s="73" t="str">
        <f>'CONSTRUCTION COST ESTIMATE'!C88</f>
        <v>REMOVE  REINFORCED CONCRETE PIPE (RCP) PLUG</v>
      </c>
      <c r="H88" s="74" t="str">
        <f t="shared" si="7"/>
        <v>202.0970</v>
      </c>
      <c r="J88" s="389">
        <f>'CONSTRUCTION COST ESTIMATE'!BA88</f>
        <v>0</v>
      </c>
      <c r="K88" s="75">
        <f t="shared" si="8"/>
        <v>0</v>
      </c>
      <c r="L88" s="69" t="s">
        <v>1304</v>
      </c>
      <c r="M88" s="69" t="str">
        <f>'CONSTRUCTION COST ESTIMATE'!BB88</f>
        <v>EA</v>
      </c>
      <c r="N88" s="390">
        <f>'BID ABSTRACT'!H88</f>
        <v>0</v>
      </c>
      <c r="O88" s="76">
        <f t="shared" si="9"/>
        <v>0</v>
      </c>
      <c r="S88" s="69" t="s">
        <v>1313</v>
      </c>
      <c r="T88" s="69" t="s">
        <v>1313</v>
      </c>
      <c r="V88" s="77" t="str">
        <f t="shared" si="10"/>
        <v/>
      </c>
    </row>
    <row r="89" spans="1:22" hidden="1">
      <c r="A89" s="72">
        <f>'CONSTRUCTION COST ESTIMATE'!B89</f>
        <v>202.09800000000001</v>
      </c>
      <c r="C89" s="69" t="s">
        <v>1311</v>
      </c>
      <c r="D89" s="69">
        <v>0</v>
      </c>
      <c r="F89" s="73" t="str">
        <f>'CONSTRUCTION COST ESTIMATE'!C89</f>
        <v>REMOVE  REINFORCED CONCRETE PIPE (RCP) STORM DRAIN</v>
      </c>
      <c r="H89" s="74" t="str">
        <f t="shared" si="7"/>
        <v>202.0980</v>
      </c>
      <c r="J89" s="389">
        <f>'CONSTRUCTION COST ESTIMATE'!BA89</f>
        <v>0</v>
      </c>
      <c r="K89" s="75">
        <f t="shared" si="8"/>
        <v>0</v>
      </c>
      <c r="L89" s="69" t="s">
        <v>1304</v>
      </c>
      <c r="M89" s="69" t="str">
        <f>'CONSTRUCTION COST ESTIMATE'!BB89</f>
        <v>LF</v>
      </c>
      <c r="N89" s="390">
        <f>'BID ABSTRACT'!H89</f>
        <v>0</v>
      </c>
      <c r="O89" s="76">
        <f t="shared" si="9"/>
        <v>0</v>
      </c>
      <c r="S89" s="69" t="s">
        <v>1313</v>
      </c>
      <c r="T89" s="69" t="s">
        <v>1313</v>
      </c>
      <c r="V89" s="77" t="str">
        <f t="shared" si="10"/>
        <v/>
      </c>
    </row>
    <row r="90" spans="1:22" hidden="1">
      <c r="A90" s="72">
        <f>'CONSTRUCTION COST ESTIMATE'!B90</f>
        <v>202.09899999999999</v>
      </c>
      <c r="C90" s="69" t="s">
        <v>1311</v>
      </c>
      <c r="D90" s="69">
        <v>0</v>
      </c>
      <c r="F90" s="73" t="str">
        <f>'CONSTRUCTION COST ESTIMATE'!C90</f>
        <v>ABANDON  REINFORCED CONCRETE PIPE (RCP) STORM DRAIN</v>
      </c>
      <c r="H90" s="74" t="str">
        <f t="shared" si="7"/>
        <v>202.0990</v>
      </c>
      <c r="J90" s="389">
        <f>'CONSTRUCTION COST ESTIMATE'!BA90</f>
        <v>0</v>
      </c>
      <c r="K90" s="75">
        <f t="shared" si="8"/>
        <v>0</v>
      </c>
      <c r="L90" s="69" t="s">
        <v>1304</v>
      </c>
      <c r="M90" s="69" t="str">
        <f>'CONSTRUCTION COST ESTIMATE'!BB90</f>
        <v>LF</v>
      </c>
      <c r="N90" s="390">
        <f>'BID ABSTRACT'!H90</f>
        <v>0</v>
      </c>
      <c r="O90" s="76">
        <f t="shared" si="9"/>
        <v>0</v>
      </c>
      <c r="S90" s="69" t="s">
        <v>1313</v>
      </c>
      <c r="T90" s="69" t="s">
        <v>1313</v>
      </c>
      <c r="V90" s="77" t="str">
        <f t="shared" si="10"/>
        <v/>
      </c>
    </row>
    <row r="91" spans="1:22" hidden="1">
      <c r="A91" s="72">
        <f>'CONSTRUCTION COST ESTIMATE'!B91</f>
        <v>202.1</v>
      </c>
      <c r="C91" s="69" t="s">
        <v>1311</v>
      </c>
      <c r="D91" s="69">
        <v>0</v>
      </c>
      <c r="F91" s="73" t="str">
        <f>'CONSTRUCTION COST ESTIMATE'!C91</f>
        <v>MORTAR AND SEAL  REINFORCED CONCRETE PIPE (RCP) STORM DRAIN</v>
      </c>
      <c r="H91" s="74" t="str">
        <f t="shared" si="7"/>
        <v>202.1000</v>
      </c>
      <c r="J91" s="389">
        <f>'CONSTRUCTION COST ESTIMATE'!BA91</f>
        <v>0</v>
      </c>
      <c r="K91" s="75">
        <f t="shared" si="8"/>
        <v>0</v>
      </c>
      <c r="L91" s="69" t="s">
        <v>1304</v>
      </c>
      <c r="M91" s="69" t="str">
        <f>'CONSTRUCTION COST ESTIMATE'!BB91</f>
        <v>EA</v>
      </c>
      <c r="N91" s="390">
        <f>'BID ABSTRACT'!H91</f>
        <v>0</v>
      </c>
      <c r="O91" s="76">
        <f t="shared" si="9"/>
        <v>0</v>
      </c>
      <c r="S91" s="69" t="s">
        <v>1313</v>
      </c>
      <c r="T91" s="69" t="s">
        <v>1313</v>
      </c>
      <c r="V91" s="77" t="str">
        <f t="shared" si="10"/>
        <v/>
      </c>
    </row>
    <row r="92" spans="1:22" hidden="1">
      <c r="A92" s="72">
        <f>'CONSTRUCTION COST ESTIMATE'!B92</f>
        <v>202.101</v>
      </c>
      <c r="C92" s="69" t="s">
        <v>1311</v>
      </c>
      <c r="D92" s="69">
        <v>0</v>
      </c>
      <c r="F92" s="73" t="str">
        <f>'CONSTRUCTION COST ESTIMATE'!C92</f>
        <v>REMOVE STORM DRAIN MANHOLE</v>
      </c>
      <c r="H92" s="74" t="str">
        <f t="shared" si="7"/>
        <v>202.1010</v>
      </c>
      <c r="J92" s="389">
        <f>'CONSTRUCTION COST ESTIMATE'!BA92</f>
        <v>0</v>
      </c>
      <c r="K92" s="75">
        <f t="shared" si="8"/>
        <v>0</v>
      </c>
      <c r="L92" s="69" t="s">
        <v>1304</v>
      </c>
      <c r="M92" s="69" t="str">
        <f>'CONSTRUCTION COST ESTIMATE'!BB92</f>
        <v>EA</v>
      </c>
      <c r="N92" s="390">
        <f>'BID ABSTRACT'!H92</f>
        <v>0</v>
      </c>
      <c r="O92" s="76">
        <f t="shared" si="9"/>
        <v>0</v>
      </c>
      <c r="S92" s="69" t="s">
        <v>1313</v>
      </c>
      <c r="T92" s="69" t="s">
        <v>1313</v>
      </c>
      <c r="V92" s="77" t="str">
        <f t="shared" si="10"/>
        <v/>
      </c>
    </row>
    <row r="93" spans="1:22" hidden="1">
      <c r="A93" s="72">
        <f>'CONSTRUCTION COST ESTIMATE'!B93</f>
        <v>202.102</v>
      </c>
      <c r="C93" s="69" t="s">
        <v>1311</v>
      </c>
      <c r="D93" s="69">
        <v>0</v>
      </c>
      <c r="F93" s="73" t="str">
        <f>'CONSTRUCTION COST ESTIMATE'!C93</f>
        <v>ABANDON STORM DRAIN MANHOLE</v>
      </c>
      <c r="H93" s="74" t="str">
        <f t="shared" si="7"/>
        <v>202.1020</v>
      </c>
      <c r="J93" s="389">
        <f>'CONSTRUCTION COST ESTIMATE'!BA93</f>
        <v>0</v>
      </c>
      <c r="K93" s="75">
        <f t="shared" si="8"/>
        <v>0</v>
      </c>
      <c r="L93" s="69" t="s">
        <v>1304</v>
      </c>
      <c r="M93" s="69" t="str">
        <f>'CONSTRUCTION COST ESTIMATE'!BB93</f>
        <v>EA</v>
      </c>
      <c r="N93" s="390">
        <f>'BID ABSTRACT'!H93</f>
        <v>0</v>
      </c>
      <c r="O93" s="76">
        <f t="shared" si="9"/>
        <v>0</v>
      </c>
      <c r="S93" s="69" t="s">
        <v>1313</v>
      </c>
      <c r="T93" s="69" t="s">
        <v>1313</v>
      </c>
      <c r="V93" s="77" t="str">
        <f t="shared" si="10"/>
        <v/>
      </c>
    </row>
    <row r="94" spans="1:22" hidden="1">
      <c r="A94" s="72">
        <f>'CONSTRUCTION COST ESTIMATE'!B94</f>
        <v>202.10300000000001</v>
      </c>
      <c r="C94" s="69" t="s">
        <v>1311</v>
      </c>
      <c r="D94" s="69">
        <v>0</v>
      </c>
      <c r="F94" s="73" t="str">
        <f>'CONSTRUCTION COST ESTIMATE'!C94</f>
        <v>REMOVE  REINFORCED CONCRETE JUNCTION STRUCTURE</v>
      </c>
      <c r="H94" s="74" t="str">
        <f t="shared" si="7"/>
        <v>202.1030</v>
      </c>
      <c r="J94" s="389">
        <f>'CONSTRUCTION COST ESTIMATE'!BA94</f>
        <v>0</v>
      </c>
      <c r="K94" s="75">
        <f t="shared" si="8"/>
        <v>0</v>
      </c>
      <c r="L94" s="69" t="s">
        <v>1304</v>
      </c>
      <c r="M94" s="69" t="str">
        <f>'CONSTRUCTION COST ESTIMATE'!BB94</f>
        <v>LS</v>
      </c>
      <c r="N94" s="390">
        <f>'BID ABSTRACT'!H94</f>
        <v>0</v>
      </c>
      <c r="O94" s="76">
        <f t="shared" si="9"/>
        <v>1</v>
      </c>
      <c r="S94" s="69" t="s">
        <v>1313</v>
      </c>
      <c r="T94" s="69" t="s">
        <v>1313</v>
      </c>
      <c r="V94" s="77" t="str">
        <f t="shared" si="10"/>
        <v/>
      </c>
    </row>
    <row r="95" spans="1:22" hidden="1">
      <c r="A95" s="72">
        <f>'CONSTRUCTION COST ESTIMATE'!B95</f>
        <v>202.10400000000001</v>
      </c>
      <c r="C95" s="69" t="s">
        <v>1311</v>
      </c>
      <c r="D95" s="69">
        <v>0</v>
      </c>
      <c r="F95" s="73" t="str">
        <f>'CONSTRUCTION COST ESTIMATE'!C95</f>
        <v>REMOVE HEADWALL</v>
      </c>
      <c r="H95" s="74" t="str">
        <f t="shared" si="7"/>
        <v>202.1040</v>
      </c>
      <c r="J95" s="389">
        <f>'CONSTRUCTION COST ESTIMATE'!BA95</f>
        <v>0</v>
      </c>
      <c r="K95" s="75">
        <f t="shared" si="8"/>
        <v>0</v>
      </c>
      <c r="L95" s="69" t="s">
        <v>1304</v>
      </c>
      <c r="M95" s="69" t="str">
        <f>'CONSTRUCTION COST ESTIMATE'!BB95</f>
        <v>EA</v>
      </c>
      <c r="N95" s="390">
        <f>'BID ABSTRACT'!H95</f>
        <v>0</v>
      </c>
      <c r="O95" s="76">
        <f t="shared" si="9"/>
        <v>0</v>
      </c>
      <c r="S95" s="69" t="s">
        <v>1313</v>
      </c>
      <c r="T95" s="69" t="s">
        <v>1313</v>
      </c>
      <c r="V95" s="77" t="str">
        <f t="shared" si="10"/>
        <v/>
      </c>
    </row>
    <row r="96" spans="1:22" hidden="1">
      <c r="A96" s="72">
        <f>'CONSTRUCTION COST ESTIMATE'!B96</f>
        <v>202.10499999999999</v>
      </c>
      <c r="C96" s="69" t="s">
        <v>1311</v>
      </c>
      <c r="D96" s="69">
        <v>0</v>
      </c>
      <c r="F96" s="73" t="str">
        <f>'CONSTRUCTION COST ESTIMATE'!C96</f>
        <v>REMOVE RETAINING WALL</v>
      </c>
      <c r="H96" s="74" t="str">
        <f t="shared" si="7"/>
        <v>202.1050</v>
      </c>
      <c r="J96" s="389">
        <f>'CONSTRUCTION COST ESTIMATE'!BA96</f>
        <v>0</v>
      </c>
      <c r="K96" s="75">
        <f t="shared" si="8"/>
        <v>0</v>
      </c>
      <c r="L96" s="69" t="s">
        <v>1304</v>
      </c>
      <c r="M96" s="69" t="str">
        <f>'CONSTRUCTION COST ESTIMATE'!BB96</f>
        <v>LF</v>
      </c>
      <c r="N96" s="390">
        <f>'BID ABSTRACT'!H96</f>
        <v>0</v>
      </c>
      <c r="O96" s="76">
        <f t="shared" si="9"/>
        <v>0</v>
      </c>
      <c r="S96" s="69" t="s">
        <v>1313</v>
      </c>
      <c r="T96" s="69" t="s">
        <v>1313</v>
      </c>
      <c r="V96" s="77" t="str">
        <f t="shared" si="10"/>
        <v/>
      </c>
    </row>
    <row r="97" spans="1:22" hidden="1">
      <c r="A97" s="72">
        <f>'CONSTRUCTION COST ESTIMATE'!B97</f>
        <v>202.10599999999999</v>
      </c>
      <c r="C97" s="69" t="s">
        <v>1311</v>
      </c>
      <c r="D97" s="69">
        <v>0</v>
      </c>
      <c r="F97" s="73" t="str">
        <f>'CONSTRUCTION COST ESTIMATE'!C97</f>
        <v>REMOVE RETAINING WALL</v>
      </c>
      <c r="H97" s="74" t="str">
        <f t="shared" si="7"/>
        <v>202.1060</v>
      </c>
      <c r="J97" s="389">
        <f>'CONSTRUCTION COST ESTIMATE'!BA97</f>
        <v>0</v>
      </c>
      <c r="K97" s="75">
        <f t="shared" si="8"/>
        <v>0</v>
      </c>
      <c r="L97" s="69" t="s">
        <v>1304</v>
      </c>
      <c r="M97" s="69" t="str">
        <f>'CONSTRUCTION COST ESTIMATE'!BB97</f>
        <v>LS</v>
      </c>
      <c r="N97" s="390">
        <f>'BID ABSTRACT'!H97</f>
        <v>0</v>
      </c>
      <c r="O97" s="76">
        <f t="shared" si="9"/>
        <v>1</v>
      </c>
      <c r="S97" s="69" t="s">
        <v>1313</v>
      </c>
      <c r="T97" s="69" t="s">
        <v>1313</v>
      </c>
      <c r="V97" s="77" t="str">
        <f t="shared" si="10"/>
        <v/>
      </c>
    </row>
    <row r="98" spans="1:22" hidden="1">
      <c r="A98" s="72">
        <f>'CONSTRUCTION COST ESTIMATE'!B98</f>
        <v>202.107</v>
      </c>
      <c r="C98" s="69" t="s">
        <v>1311</v>
      </c>
      <c r="D98" s="69">
        <v>0</v>
      </c>
      <c r="F98" s="73" t="str">
        <f>'CONSTRUCTION COST ESTIMATE'!C98</f>
        <v>REMOVE AND SALVAGE RETAINING WALL</v>
      </c>
      <c r="H98" s="74" t="str">
        <f t="shared" si="7"/>
        <v>202.1070</v>
      </c>
      <c r="J98" s="389">
        <f>'CONSTRUCTION COST ESTIMATE'!BA98</f>
        <v>0</v>
      </c>
      <c r="K98" s="75">
        <f t="shared" si="8"/>
        <v>0</v>
      </c>
      <c r="L98" s="69" t="s">
        <v>1304</v>
      </c>
      <c r="M98" s="69" t="str">
        <f>'CONSTRUCTION COST ESTIMATE'!BB98</f>
        <v>LF</v>
      </c>
      <c r="N98" s="390">
        <f>'BID ABSTRACT'!H98</f>
        <v>0</v>
      </c>
      <c r="O98" s="76">
        <f t="shared" si="9"/>
        <v>0</v>
      </c>
      <c r="S98" s="69" t="s">
        <v>1313</v>
      </c>
      <c r="T98" s="69" t="s">
        <v>1313</v>
      </c>
      <c r="V98" s="77" t="str">
        <f t="shared" si="10"/>
        <v/>
      </c>
    </row>
    <row r="99" spans="1:22" hidden="1">
      <c r="A99" s="72">
        <f>'CONSTRUCTION COST ESTIMATE'!B99</f>
        <v>202.108</v>
      </c>
      <c r="C99" s="69" t="s">
        <v>1311</v>
      </c>
      <c r="D99" s="69">
        <v>0</v>
      </c>
      <c r="F99" s="73" t="str">
        <f>'CONSTRUCTION COST ESTIMATE'!C99</f>
        <v>REMOVE AND SALVAGE RETAINING WALL</v>
      </c>
      <c r="H99" s="74" t="str">
        <f t="shared" si="7"/>
        <v>202.1080</v>
      </c>
      <c r="J99" s="389">
        <f>'CONSTRUCTION COST ESTIMATE'!BA99</f>
        <v>0</v>
      </c>
      <c r="K99" s="75">
        <f t="shared" si="8"/>
        <v>0</v>
      </c>
      <c r="L99" s="69" t="s">
        <v>1304</v>
      </c>
      <c r="M99" s="69" t="str">
        <f>'CONSTRUCTION COST ESTIMATE'!BB99</f>
        <v>LS</v>
      </c>
      <c r="N99" s="390">
        <f>'BID ABSTRACT'!H99</f>
        <v>0</v>
      </c>
      <c r="O99" s="76">
        <f t="shared" si="9"/>
        <v>1</v>
      </c>
      <c r="S99" s="69" t="s">
        <v>1313</v>
      </c>
      <c r="T99" s="69" t="s">
        <v>1313</v>
      </c>
      <c r="V99" s="77" t="str">
        <f t="shared" si="10"/>
        <v/>
      </c>
    </row>
    <row r="100" spans="1:22" hidden="1">
      <c r="A100" s="72">
        <f>'CONSTRUCTION COST ESTIMATE'!B100</f>
        <v>202.10900000000001</v>
      </c>
      <c r="C100" s="69" t="s">
        <v>1311</v>
      </c>
      <c r="D100" s="69">
        <v>0</v>
      </c>
      <c r="F100" s="73" t="str">
        <f>'CONSTRUCTION COST ESTIMATE'!C100</f>
        <v>REMOVE AND REPLACE RETAINING WALL</v>
      </c>
      <c r="H100" s="74" t="str">
        <f t="shared" si="7"/>
        <v>202.1090</v>
      </c>
      <c r="J100" s="389">
        <f>'CONSTRUCTION COST ESTIMATE'!BA100</f>
        <v>0</v>
      </c>
      <c r="K100" s="75">
        <f t="shared" si="8"/>
        <v>0</v>
      </c>
      <c r="L100" s="69" t="s">
        <v>1304</v>
      </c>
      <c r="M100" s="69" t="str">
        <f>'CONSTRUCTION COST ESTIMATE'!BB100</f>
        <v>LF</v>
      </c>
      <c r="N100" s="390">
        <f>'BID ABSTRACT'!H100</f>
        <v>0</v>
      </c>
      <c r="O100" s="76">
        <f t="shared" si="9"/>
        <v>0</v>
      </c>
      <c r="S100" s="69" t="s">
        <v>1313</v>
      </c>
      <c r="T100" s="69" t="s">
        <v>1313</v>
      </c>
      <c r="V100" s="77" t="str">
        <f t="shared" si="10"/>
        <v/>
      </c>
    </row>
    <row r="101" spans="1:22" hidden="1">
      <c r="A101" s="72">
        <f>'CONSTRUCTION COST ESTIMATE'!B101</f>
        <v>202.11</v>
      </c>
      <c r="C101" s="69" t="s">
        <v>1311</v>
      </c>
      <c r="D101" s="69">
        <v>0</v>
      </c>
      <c r="F101" s="73" t="str">
        <f>'CONSTRUCTION COST ESTIMATE'!C101</f>
        <v>REMOVE AND REPLACE RETAINING WALL</v>
      </c>
      <c r="H101" s="74" t="str">
        <f t="shared" si="7"/>
        <v>202.1100</v>
      </c>
      <c r="J101" s="389">
        <f>'CONSTRUCTION COST ESTIMATE'!BA101</f>
        <v>0</v>
      </c>
      <c r="K101" s="75">
        <f t="shared" si="8"/>
        <v>0</v>
      </c>
      <c r="L101" s="69" t="s">
        <v>1304</v>
      </c>
      <c r="M101" s="69" t="str">
        <f>'CONSTRUCTION COST ESTIMATE'!BB101</f>
        <v>LS</v>
      </c>
      <c r="N101" s="390">
        <f>'BID ABSTRACT'!H101</f>
        <v>0</v>
      </c>
      <c r="O101" s="76">
        <f t="shared" si="9"/>
        <v>1</v>
      </c>
      <c r="S101" s="69" t="s">
        <v>1313</v>
      </c>
      <c r="T101" s="69" t="s">
        <v>1313</v>
      </c>
      <c r="V101" s="77" t="str">
        <f t="shared" si="10"/>
        <v/>
      </c>
    </row>
    <row r="102" spans="1:22" hidden="1">
      <c r="A102" s="72">
        <f>'CONSTRUCTION COST ESTIMATE'!B102</f>
        <v>202.12</v>
      </c>
      <c r="C102" s="69" t="s">
        <v>1311</v>
      </c>
      <c r="D102" s="69">
        <v>0</v>
      </c>
      <c r="F102" s="73" t="str">
        <f>'CONSTRUCTION COST ESTIMATE'!C102</f>
        <v>REMOVE SANITARY SEWER</v>
      </c>
      <c r="H102" s="74" t="str">
        <f t="shared" si="7"/>
        <v>202.1200</v>
      </c>
      <c r="J102" s="389">
        <f>'CONSTRUCTION COST ESTIMATE'!BA102</f>
        <v>0</v>
      </c>
      <c r="K102" s="75">
        <f t="shared" si="8"/>
        <v>0</v>
      </c>
      <c r="L102" s="69" t="s">
        <v>1304</v>
      </c>
      <c r="M102" s="69" t="str">
        <f>'CONSTRUCTION COST ESTIMATE'!BB102</f>
        <v>LF</v>
      </c>
      <c r="N102" s="390">
        <f>'BID ABSTRACT'!H102</f>
        <v>0</v>
      </c>
      <c r="O102" s="76">
        <f t="shared" si="9"/>
        <v>0</v>
      </c>
      <c r="S102" s="69" t="s">
        <v>1313</v>
      </c>
      <c r="T102" s="69" t="s">
        <v>1313</v>
      </c>
      <c r="V102" s="77" t="str">
        <f t="shared" si="10"/>
        <v/>
      </c>
    </row>
    <row r="103" spans="1:22" hidden="1">
      <c r="A103" s="72">
        <f>'CONSTRUCTION COST ESTIMATE'!B103</f>
        <v>202.12100000000001</v>
      </c>
      <c r="C103" s="69" t="s">
        <v>1311</v>
      </c>
      <c r="D103" s="69">
        <v>0</v>
      </c>
      <c r="F103" s="73" t="str">
        <f>'CONSTRUCTION COST ESTIMATE'!C103</f>
        <v>ABANDON SANITARY SEWER</v>
      </c>
      <c r="H103" s="74" t="str">
        <f t="shared" si="7"/>
        <v>202.1210</v>
      </c>
      <c r="J103" s="389">
        <f>'CONSTRUCTION COST ESTIMATE'!BA103</f>
        <v>0</v>
      </c>
      <c r="K103" s="75">
        <f t="shared" si="8"/>
        <v>0</v>
      </c>
      <c r="L103" s="69" t="s">
        <v>1304</v>
      </c>
      <c r="M103" s="69" t="str">
        <f>'CONSTRUCTION COST ESTIMATE'!BB103</f>
        <v>LF</v>
      </c>
      <c r="N103" s="390">
        <f>'BID ABSTRACT'!H103</f>
        <v>0</v>
      </c>
      <c r="O103" s="76">
        <f t="shared" si="9"/>
        <v>0</v>
      </c>
      <c r="S103" s="69" t="s">
        <v>1313</v>
      </c>
      <c r="T103" s="69" t="s">
        <v>1313</v>
      </c>
      <c r="V103" s="77" t="str">
        <f t="shared" si="10"/>
        <v/>
      </c>
    </row>
    <row r="104" spans="1:22" hidden="1">
      <c r="A104" s="72">
        <f>'CONSTRUCTION COST ESTIMATE'!B104</f>
        <v>202.12200000000001</v>
      </c>
      <c r="C104" s="69" t="s">
        <v>1311</v>
      </c>
      <c r="D104" s="69">
        <v>0</v>
      </c>
      <c r="F104" s="73" t="str">
        <f>'CONSTRUCTION COST ESTIMATE'!C104</f>
        <v>MORTAR AND SEAL  SANITARY SEWER MAIN CONNECTION</v>
      </c>
      <c r="H104" s="74" t="str">
        <f t="shared" si="7"/>
        <v>202.1220</v>
      </c>
      <c r="J104" s="389">
        <f>'CONSTRUCTION COST ESTIMATE'!BA104</f>
        <v>0</v>
      </c>
      <c r="K104" s="75">
        <f t="shared" si="8"/>
        <v>0</v>
      </c>
      <c r="L104" s="69" t="s">
        <v>1304</v>
      </c>
      <c r="M104" s="69" t="str">
        <f>'CONSTRUCTION COST ESTIMATE'!BB104</f>
        <v>EA</v>
      </c>
      <c r="N104" s="390">
        <f>'BID ABSTRACT'!H104</f>
        <v>0</v>
      </c>
      <c r="O104" s="76">
        <f t="shared" si="9"/>
        <v>0</v>
      </c>
      <c r="S104" s="69" t="s">
        <v>1313</v>
      </c>
      <c r="T104" s="69" t="s">
        <v>1313</v>
      </c>
      <c r="V104" s="77" t="str">
        <f t="shared" si="10"/>
        <v/>
      </c>
    </row>
    <row r="105" spans="1:22" hidden="1">
      <c r="A105" s="72">
        <f>'CONSTRUCTION COST ESTIMATE'!B105</f>
        <v>202.12299999999999</v>
      </c>
      <c r="C105" s="69" t="s">
        <v>1311</v>
      </c>
      <c r="D105" s="69">
        <v>0</v>
      </c>
      <c r="F105" s="73" t="str">
        <f>'CONSTRUCTION COST ESTIMATE'!C105</f>
        <v>REMOVE SANITARY SEWER MANHOLE</v>
      </c>
      <c r="H105" s="74" t="str">
        <f t="shared" si="7"/>
        <v>202.1230</v>
      </c>
      <c r="J105" s="389">
        <f>'CONSTRUCTION COST ESTIMATE'!BA105</f>
        <v>0</v>
      </c>
      <c r="K105" s="75">
        <f t="shared" si="8"/>
        <v>0</v>
      </c>
      <c r="L105" s="69" t="s">
        <v>1304</v>
      </c>
      <c r="M105" s="69" t="str">
        <f>'CONSTRUCTION COST ESTIMATE'!BB105</f>
        <v>EA</v>
      </c>
      <c r="N105" s="390">
        <f>'BID ABSTRACT'!H105</f>
        <v>0</v>
      </c>
      <c r="O105" s="76">
        <f t="shared" si="9"/>
        <v>0</v>
      </c>
      <c r="S105" s="69" t="s">
        <v>1313</v>
      </c>
      <c r="T105" s="69" t="s">
        <v>1313</v>
      </c>
      <c r="V105" s="77" t="str">
        <f t="shared" si="10"/>
        <v/>
      </c>
    </row>
    <row r="106" spans="1:22" hidden="1">
      <c r="A106" s="72">
        <f>'CONSTRUCTION COST ESTIMATE'!B106</f>
        <v>202.124</v>
      </c>
      <c r="C106" s="69" t="s">
        <v>1311</v>
      </c>
      <c r="D106" s="69">
        <v>0</v>
      </c>
      <c r="F106" s="73" t="str">
        <f>'CONSTRUCTION COST ESTIMATE'!C106</f>
        <v>ABANDON SANITARY SEWER MANHOLE</v>
      </c>
      <c r="H106" s="74" t="str">
        <f t="shared" si="7"/>
        <v>202.1240</v>
      </c>
      <c r="J106" s="389">
        <f>'CONSTRUCTION COST ESTIMATE'!BA106</f>
        <v>0</v>
      </c>
      <c r="K106" s="75">
        <f t="shared" si="8"/>
        <v>0</v>
      </c>
      <c r="L106" s="69" t="s">
        <v>1304</v>
      </c>
      <c r="M106" s="69" t="str">
        <f>'CONSTRUCTION COST ESTIMATE'!BB106</f>
        <v>EA</v>
      </c>
      <c r="N106" s="390">
        <f>'BID ABSTRACT'!H106</f>
        <v>0</v>
      </c>
      <c r="O106" s="76">
        <f t="shared" si="9"/>
        <v>0</v>
      </c>
      <c r="S106" s="69" t="s">
        <v>1313</v>
      </c>
      <c r="T106" s="69" t="s">
        <v>1313</v>
      </c>
      <c r="V106" s="77" t="str">
        <f t="shared" si="10"/>
        <v/>
      </c>
    </row>
    <row r="107" spans="1:22" hidden="1">
      <c r="A107" s="72">
        <f>'CONSTRUCTION COST ESTIMATE'!B107</f>
        <v>202.14</v>
      </c>
      <c r="C107" s="69" t="s">
        <v>1311</v>
      </c>
      <c r="D107" s="69">
        <v>0</v>
      </c>
      <c r="F107" s="73" t="str">
        <f>'CONSTRUCTION COST ESTIMATE'!C107</f>
        <v>REMOVE WATER MAIN</v>
      </c>
      <c r="H107" s="74" t="str">
        <f t="shared" si="7"/>
        <v>202.1400</v>
      </c>
      <c r="J107" s="389">
        <f>'CONSTRUCTION COST ESTIMATE'!BA107</f>
        <v>0</v>
      </c>
      <c r="K107" s="75">
        <f t="shared" si="8"/>
        <v>0</v>
      </c>
      <c r="L107" s="69" t="s">
        <v>1304</v>
      </c>
      <c r="M107" s="69" t="str">
        <f>'CONSTRUCTION COST ESTIMATE'!BB107</f>
        <v>LF</v>
      </c>
      <c r="N107" s="390">
        <f>'BID ABSTRACT'!H107</f>
        <v>0</v>
      </c>
      <c r="O107" s="76">
        <f t="shared" si="9"/>
        <v>0</v>
      </c>
      <c r="S107" s="69" t="s">
        <v>1313</v>
      </c>
      <c r="T107" s="69" t="s">
        <v>1313</v>
      </c>
      <c r="V107" s="77" t="str">
        <f t="shared" si="10"/>
        <v/>
      </c>
    </row>
    <row r="108" spans="1:22" hidden="1">
      <c r="A108" s="72">
        <f>'CONSTRUCTION COST ESTIMATE'!B108</f>
        <v>202.14099999999999</v>
      </c>
      <c r="C108" s="69" t="s">
        <v>1311</v>
      </c>
      <c r="D108" s="69">
        <v>0</v>
      </c>
      <c r="F108" s="73" t="str">
        <f>'CONSTRUCTION COST ESTIMATE'!C108</f>
        <v>ABANDON WATER MAIN</v>
      </c>
      <c r="H108" s="74" t="str">
        <f t="shared" si="7"/>
        <v>202.1410</v>
      </c>
      <c r="J108" s="389">
        <f>'CONSTRUCTION COST ESTIMATE'!BA108</f>
        <v>0</v>
      </c>
      <c r="K108" s="75">
        <f t="shared" si="8"/>
        <v>0</v>
      </c>
      <c r="L108" s="69" t="s">
        <v>1304</v>
      </c>
      <c r="M108" s="69" t="str">
        <f>'CONSTRUCTION COST ESTIMATE'!BB108</f>
        <v>LF</v>
      </c>
      <c r="N108" s="390">
        <f>'BID ABSTRACT'!H108</f>
        <v>0</v>
      </c>
      <c r="O108" s="76">
        <f t="shared" si="9"/>
        <v>0</v>
      </c>
      <c r="S108" s="69" t="s">
        <v>1313</v>
      </c>
      <c r="T108" s="69" t="s">
        <v>1313</v>
      </c>
      <c r="V108" s="77" t="str">
        <f t="shared" si="10"/>
        <v/>
      </c>
    </row>
    <row r="109" spans="1:22" hidden="1">
      <c r="A109" s="72">
        <f>'CONSTRUCTION COST ESTIMATE'!B109</f>
        <v>202.142</v>
      </c>
      <c r="C109" s="69" t="s">
        <v>1311</v>
      </c>
      <c r="D109" s="69">
        <v>0</v>
      </c>
      <c r="F109" s="73" t="str">
        <f>'CONSTRUCTION COST ESTIMATE'!C109</f>
        <v>REMOVE WATER LATERAL</v>
      </c>
      <c r="H109" s="74" t="str">
        <f t="shared" si="7"/>
        <v>202.1420</v>
      </c>
      <c r="J109" s="389">
        <f>'CONSTRUCTION COST ESTIMATE'!BA109</f>
        <v>0</v>
      </c>
      <c r="K109" s="75">
        <f t="shared" si="8"/>
        <v>0</v>
      </c>
      <c r="L109" s="69" t="s">
        <v>1304</v>
      </c>
      <c r="M109" s="69" t="str">
        <f>'CONSTRUCTION COST ESTIMATE'!BB109</f>
        <v>LF</v>
      </c>
      <c r="N109" s="390">
        <f>'BID ABSTRACT'!H109</f>
        <v>0</v>
      </c>
      <c r="O109" s="76">
        <f t="shared" si="9"/>
        <v>0</v>
      </c>
      <c r="S109" s="69" t="s">
        <v>1313</v>
      </c>
      <c r="T109" s="69" t="s">
        <v>1313</v>
      </c>
      <c r="V109" s="77" t="str">
        <f t="shared" si="10"/>
        <v/>
      </c>
    </row>
    <row r="110" spans="1:22" hidden="1">
      <c r="A110" s="72">
        <f>'CONSTRUCTION COST ESTIMATE'!B110</f>
        <v>202.143</v>
      </c>
      <c r="C110" s="69" t="s">
        <v>1311</v>
      </c>
      <c r="D110" s="69">
        <v>0</v>
      </c>
      <c r="F110" s="73" t="str">
        <f>'CONSTRUCTION COST ESTIMATE'!C110</f>
        <v>ABANDON WATER LATERAL</v>
      </c>
      <c r="H110" s="74" t="str">
        <f t="shared" si="7"/>
        <v>202.1430</v>
      </c>
      <c r="J110" s="389">
        <f>'CONSTRUCTION COST ESTIMATE'!BA110</f>
        <v>0</v>
      </c>
      <c r="K110" s="75">
        <f t="shared" si="8"/>
        <v>0</v>
      </c>
      <c r="L110" s="69" t="s">
        <v>1304</v>
      </c>
      <c r="M110" s="69" t="str">
        <f>'CONSTRUCTION COST ESTIMATE'!BB110</f>
        <v>LF</v>
      </c>
      <c r="N110" s="390">
        <f>'BID ABSTRACT'!H110</f>
        <v>0</v>
      </c>
      <c r="O110" s="76">
        <f t="shared" si="9"/>
        <v>0</v>
      </c>
      <c r="S110" s="69" t="s">
        <v>1313</v>
      </c>
      <c r="T110" s="69" t="s">
        <v>1313</v>
      </c>
      <c r="V110" s="77" t="str">
        <f t="shared" si="10"/>
        <v/>
      </c>
    </row>
    <row r="111" spans="1:22" hidden="1">
      <c r="A111" s="72">
        <f>'CONSTRUCTION COST ESTIMATE'!B111</f>
        <v>202.14400000000001</v>
      </c>
      <c r="C111" s="69" t="s">
        <v>1311</v>
      </c>
      <c r="D111" s="69">
        <v>0</v>
      </c>
      <c r="F111" s="73" t="str">
        <f>'CONSTRUCTION COST ESTIMATE'!C111</f>
        <v>REMOVE WATER VALVE</v>
      </c>
      <c r="H111" s="74" t="str">
        <f t="shared" si="7"/>
        <v>202.1440</v>
      </c>
      <c r="J111" s="389">
        <f>'CONSTRUCTION COST ESTIMATE'!BA111</f>
        <v>0</v>
      </c>
      <c r="K111" s="75">
        <f t="shared" si="8"/>
        <v>0</v>
      </c>
      <c r="L111" s="69" t="s">
        <v>1304</v>
      </c>
      <c r="M111" s="69" t="str">
        <f>'CONSTRUCTION COST ESTIMATE'!BB111</f>
        <v>EA</v>
      </c>
      <c r="N111" s="390">
        <f>'BID ABSTRACT'!H111</f>
        <v>0</v>
      </c>
      <c r="O111" s="76">
        <f t="shared" si="9"/>
        <v>0</v>
      </c>
      <c r="S111" s="69" t="s">
        <v>1313</v>
      </c>
      <c r="T111" s="69" t="s">
        <v>1313</v>
      </c>
      <c r="V111" s="77" t="str">
        <f t="shared" si="10"/>
        <v/>
      </c>
    </row>
    <row r="112" spans="1:22" hidden="1">
      <c r="A112" s="72">
        <f>'CONSTRUCTION COST ESTIMATE'!B112</f>
        <v>202.14500000000001</v>
      </c>
      <c r="C112" s="69" t="s">
        <v>1311</v>
      </c>
      <c r="D112" s="69">
        <v>0</v>
      </c>
      <c r="F112" s="73" t="str">
        <f>'CONSTRUCTION COST ESTIMATE'!C112</f>
        <v>ABANDON WATER VALVE</v>
      </c>
      <c r="H112" s="74" t="str">
        <f t="shared" si="7"/>
        <v>202.1450</v>
      </c>
      <c r="J112" s="389">
        <f>'CONSTRUCTION COST ESTIMATE'!BA112</f>
        <v>0</v>
      </c>
      <c r="K112" s="75">
        <f t="shared" si="8"/>
        <v>0</v>
      </c>
      <c r="L112" s="69" t="s">
        <v>1304</v>
      </c>
      <c r="M112" s="69" t="str">
        <f>'CONSTRUCTION COST ESTIMATE'!BB112</f>
        <v>EA</v>
      </c>
      <c r="N112" s="390">
        <f>'BID ABSTRACT'!H112</f>
        <v>0</v>
      </c>
      <c r="O112" s="76">
        <f t="shared" si="9"/>
        <v>0</v>
      </c>
      <c r="S112" s="69" t="s">
        <v>1313</v>
      </c>
      <c r="T112" s="69" t="s">
        <v>1313</v>
      </c>
      <c r="V112" s="77" t="str">
        <f t="shared" si="10"/>
        <v/>
      </c>
    </row>
    <row r="113" spans="1:22" hidden="1">
      <c r="A113" s="72">
        <f>'CONSTRUCTION COST ESTIMATE'!B113</f>
        <v>202.14599999999999</v>
      </c>
      <c r="C113" s="69" t="s">
        <v>1311</v>
      </c>
      <c r="D113" s="69">
        <v>0</v>
      </c>
      <c r="F113" s="73" t="str">
        <f>'CONSTRUCTION COST ESTIMATE'!C113</f>
        <v>REMOVE ASBESTOS-CEMENT WATER PIPE</v>
      </c>
      <c r="H113" s="74" t="str">
        <f t="shared" si="7"/>
        <v>202.1460</v>
      </c>
      <c r="J113" s="389">
        <f>'CONSTRUCTION COST ESTIMATE'!BA113</f>
        <v>0</v>
      </c>
      <c r="K113" s="75">
        <f t="shared" si="8"/>
        <v>0</v>
      </c>
      <c r="L113" s="69" t="s">
        <v>1304</v>
      </c>
      <c r="M113" s="69" t="str">
        <f>'CONSTRUCTION COST ESTIMATE'!BB113</f>
        <v>LF</v>
      </c>
      <c r="N113" s="390">
        <f>'BID ABSTRACT'!H113</f>
        <v>0</v>
      </c>
      <c r="O113" s="76">
        <f t="shared" si="9"/>
        <v>0</v>
      </c>
      <c r="S113" s="69" t="s">
        <v>1313</v>
      </c>
      <c r="T113" s="69" t="s">
        <v>1313</v>
      </c>
      <c r="V113" s="77" t="str">
        <f t="shared" si="10"/>
        <v/>
      </c>
    </row>
    <row r="114" spans="1:22" hidden="1">
      <c r="A114" s="72">
        <f>'CONSTRUCTION COST ESTIMATE'!B114</f>
        <v>202.14699999999999</v>
      </c>
      <c r="C114" s="69" t="s">
        <v>1311</v>
      </c>
      <c r="D114" s="69">
        <v>0</v>
      </c>
      <c r="F114" s="73" t="str">
        <f>'CONSTRUCTION COST ESTIMATE'!C114</f>
        <v>ABANDON ASBESTOS-CEMENT WATER PIPE</v>
      </c>
      <c r="H114" s="74" t="str">
        <f t="shared" si="7"/>
        <v>202.1470</v>
      </c>
      <c r="J114" s="389">
        <f>'CONSTRUCTION COST ESTIMATE'!BA114</f>
        <v>0</v>
      </c>
      <c r="K114" s="75">
        <f t="shared" si="8"/>
        <v>0</v>
      </c>
      <c r="L114" s="69" t="s">
        <v>1304</v>
      </c>
      <c r="M114" s="69" t="str">
        <f>'CONSTRUCTION COST ESTIMATE'!BB114</f>
        <v>LF</v>
      </c>
      <c r="N114" s="390">
        <f>'BID ABSTRACT'!H114</f>
        <v>0</v>
      </c>
      <c r="O114" s="76">
        <f t="shared" si="9"/>
        <v>0</v>
      </c>
      <c r="S114" s="69" t="s">
        <v>1313</v>
      </c>
      <c r="T114" s="69" t="s">
        <v>1313</v>
      </c>
      <c r="V114" s="77" t="str">
        <f t="shared" si="10"/>
        <v/>
      </c>
    </row>
    <row r="115" spans="1:22" hidden="1">
      <c r="A115" s="72">
        <f>'CONSTRUCTION COST ESTIMATE'!B115</f>
        <v>202.148</v>
      </c>
      <c r="C115" s="69" t="s">
        <v>1311</v>
      </c>
      <c r="D115" s="69">
        <v>0</v>
      </c>
      <c r="F115" s="73" t="str">
        <f>'CONSTRUCTION COST ESTIMATE'!C115</f>
        <v>REMOVE WATER METER BOX</v>
      </c>
      <c r="H115" s="74" t="str">
        <f t="shared" si="7"/>
        <v>202.1480</v>
      </c>
      <c r="J115" s="389">
        <f>'CONSTRUCTION COST ESTIMATE'!BA115</f>
        <v>0</v>
      </c>
      <c r="K115" s="75">
        <f t="shared" si="8"/>
        <v>0</v>
      </c>
      <c r="L115" s="69" t="s">
        <v>1304</v>
      </c>
      <c r="M115" s="69" t="str">
        <f>'CONSTRUCTION COST ESTIMATE'!BB115</f>
        <v>EA</v>
      </c>
      <c r="N115" s="390">
        <f>'BID ABSTRACT'!H115</f>
        <v>0</v>
      </c>
      <c r="O115" s="76">
        <f t="shared" si="9"/>
        <v>0</v>
      </c>
      <c r="S115" s="69" t="s">
        <v>1313</v>
      </c>
      <c r="T115" s="69" t="s">
        <v>1313</v>
      </c>
      <c r="V115" s="77" t="str">
        <f t="shared" si="10"/>
        <v/>
      </c>
    </row>
    <row r="116" spans="1:22" hidden="1">
      <c r="A116" s="72">
        <f>'CONSTRUCTION COST ESTIMATE'!B116</f>
        <v>202.149</v>
      </c>
      <c r="C116" s="69" t="s">
        <v>1311</v>
      </c>
      <c r="D116" s="69">
        <v>0</v>
      </c>
      <c r="F116" s="73" t="str">
        <f>'CONSTRUCTION COST ESTIMATE'!C116</f>
        <v>REMOVE WATER METER</v>
      </c>
      <c r="H116" s="74" t="str">
        <f t="shared" si="7"/>
        <v>202.1490</v>
      </c>
      <c r="J116" s="389">
        <f>'CONSTRUCTION COST ESTIMATE'!BA116</f>
        <v>0</v>
      </c>
      <c r="K116" s="75">
        <f t="shared" si="8"/>
        <v>0</v>
      </c>
      <c r="L116" s="69" t="s">
        <v>1304</v>
      </c>
      <c r="M116" s="69" t="str">
        <f>'CONSTRUCTION COST ESTIMATE'!BB116</f>
        <v>EA</v>
      </c>
      <c r="N116" s="390">
        <f>'BID ABSTRACT'!H116</f>
        <v>0</v>
      </c>
      <c r="O116" s="76">
        <f t="shared" si="9"/>
        <v>0</v>
      </c>
      <c r="S116" s="69" t="s">
        <v>1313</v>
      </c>
      <c r="T116" s="69" t="s">
        <v>1313</v>
      </c>
      <c r="V116" s="77" t="str">
        <f t="shared" si="10"/>
        <v/>
      </c>
    </row>
    <row r="117" spans="1:22" hidden="1">
      <c r="A117" s="72">
        <f>'CONSTRUCTION COST ESTIMATE'!B117</f>
        <v>202.16</v>
      </c>
      <c r="C117" s="69" t="s">
        <v>1311</v>
      </c>
      <c r="D117" s="69">
        <v>0</v>
      </c>
      <c r="F117" s="73" t="str">
        <f>'CONSTRUCTION COST ESTIMATE'!C117</f>
        <v>REMOVE IRRIGATION VALVE</v>
      </c>
      <c r="H117" s="74" t="str">
        <f t="shared" si="7"/>
        <v>202.1600</v>
      </c>
      <c r="J117" s="389">
        <f>'CONSTRUCTION COST ESTIMATE'!BA117</f>
        <v>0</v>
      </c>
      <c r="K117" s="75">
        <f t="shared" si="8"/>
        <v>0</v>
      </c>
      <c r="L117" s="69" t="s">
        <v>1304</v>
      </c>
      <c r="M117" s="69" t="str">
        <f>'CONSTRUCTION COST ESTIMATE'!BB117</f>
        <v>EA</v>
      </c>
      <c r="N117" s="390">
        <f>'BID ABSTRACT'!H117</f>
        <v>0</v>
      </c>
      <c r="O117" s="76">
        <f t="shared" si="9"/>
        <v>0</v>
      </c>
      <c r="S117" s="69" t="s">
        <v>1313</v>
      </c>
      <c r="T117" s="69" t="s">
        <v>1313</v>
      </c>
      <c r="V117" s="77" t="str">
        <f t="shared" si="10"/>
        <v/>
      </c>
    </row>
    <row r="118" spans="1:22" hidden="1">
      <c r="A118" s="72">
        <f>'CONSTRUCTION COST ESTIMATE'!B118</f>
        <v>202.161</v>
      </c>
      <c r="C118" s="69" t="s">
        <v>1311</v>
      </c>
      <c r="D118" s="69">
        <v>0</v>
      </c>
      <c r="F118" s="73" t="str">
        <f>'CONSTRUCTION COST ESTIMATE'!C118</f>
        <v>REMOVE AND SALVAGE IRRIGATION VALVE</v>
      </c>
      <c r="H118" s="74" t="str">
        <f t="shared" si="7"/>
        <v>202.1610</v>
      </c>
      <c r="J118" s="389">
        <f>'CONSTRUCTION COST ESTIMATE'!BA118</f>
        <v>0</v>
      </c>
      <c r="K118" s="75">
        <f t="shared" si="8"/>
        <v>0</v>
      </c>
      <c r="L118" s="69" t="s">
        <v>1304</v>
      </c>
      <c r="M118" s="69" t="str">
        <f>'CONSTRUCTION COST ESTIMATE'!BB118</f>
        <v>EA</v>
      </c>
      <c r="N118" s="390">
        <f>'BID ABSTRACT'!H118</f>
        <v>0</v>
      </c>
      <c r="O118" s="76">
        <f t="shared" si="9"/>
        <v>0</v>
      </c>
      <c r="S118" s="69" t="s">
        <v>1313</v>
      </c>
      <c r="T118" s="69" t="s">
        <v>1313</v>
      </c>
      <c r="V118" s="77" t="str">
        <f t="shared" si="10"/>
        <v/>
      </c>
    </row>
    <row r="119" spans="1:22" hidden="1">
      <c r="A119" s="72">
        <f>'CONSTRUCTION COST ESTIMATE'!B119</f>
        <v>202.16200000000001</v>
      </c>
      <c r="C119" s="69" t="s">
        <v>1311</v>
      </c>
      <c r="D119" s="69">
        <v>0</v>
      </c>
      <c r="F119" s="73" t="str">
        <f>'CONSTRUCTION COST ESTIMATE'!C119</f>
        <v>REMOVE AND RELOCATE IRRIGATION VALVE</v>
      </c>
      <c r="H119" s="74" t="str">
        <f t="shared" si="7"/>
        <v>202.1620</v>
      </c>
      <c r="J119" s="389">
        <f>'CONSTRUCTION COST ESTIMATE'!BA119</f>
        <v>0</v>
      </c>
      <c r="K119" s="75">
        <f t="shared" si="8"/>
        <v>0</v>
      </c>
      <c r="L119" s="69" t="s">
        <v>1304</v>
      </c>
      <c r="M119" s="69" t="str">
        <f>'CONSTRUCTION COST ESTIMATE'!BB119</f>
        <v>EA</v>
      </c>
      <c r="N119" s="390">
        <f>'BID ABSTRACT'!H119</f>
        <v>0</v>
      </c>
      <c r="O119" s="76">
        <f t="shared" si="9"/>
        <v>0</v>
      </c>
      <c r="S119" s="69" t="s">
        <v>1313</v>
      </c>
      <c r="T119" s="69" t="s">
        <v>1313</v>
      </c>
      <c r="V119" s="77" t="str">
        <f t="shared" si="10"/>
        <v/>
      </c>
    </row>
    <row r="120" spans="1:22" hidden="1">
      <c r="A120" s="72">
        <f>'CONSTRUCTION COST ESTIMATE'!B120</f>
        <v>202.16300000000001</v>
      </c>
      <c r="C120" s="69" t="s">
        <v>1311</v>
      </c>
      <c r="D120" s="69">
        <v>0</v>
      </c>
      <c r="F120" s="73" t="str">
        <f>'CONSTRUCTION COST ESTIMATE'!C120</f>
        <v>REMOVE TREES</v>
      </c>
      <c r="H120" s="74" t="str">
        <f t="shared" si="7"/>
        <v>202.1630</v>
      </c>
      <c r="J120" s="389">
        <f>'CONSTRUCTION COST ESTIMATE'!BA120</f>
        <v>0</v>
      </c>
      <c r="K120" s="75">
        <f t="shared" si="8"/>
        <v>0</v>
      </c>
      <c r="L120" s="69" t="s">
        <v>1304</v>
      </c>
      <c r="M120" s="69" t="str">
        <f>'CONSTRUCTION COST ESTIMATE'!BB120</f>
        <v>EA</v>
      </c>
      <c r="N120" s="390">
        <f>'BID ABSTRACT'!H120</f>
        <v>0</v>
      </c>
      <c r="O120" s="76">
        <f t="shared" si="9"/>
        <v>0</v>
      </c>
      <c r="S120" s="69" t="s">
        <v>1313</v>
      </c>
      <c r="T120" s="69" t="s">
        <v>1313</v>
      </c>
      <c r="V120" s="77" t="str">
        <f t="shared" si="10"/>
        <v/>
      </c>
    </row>
    <row r="121" spans="1:22" hidden="1">
      <c r="A121" s="72">
        <f>'CONSTRUCTION COST ESTIMATE'!B121</f>
        <v>202.16399999999999</v>
      </c>
      <c r="C121" s="69" t="s">
        <v>1311</v>
      </c>
      <c r="D121" s="69">
        <v>0</v>
      </c>
      <c r="F121" s="73" t="str">
        <f>'CONSTRUCTION COST ESTIMATE'!C121</f>
        <v>REMOVE BUSHES</v>
      </c>
      <c r="H121" s="74" t="str">
        <f t="shared" si="7"/>
        <v>202.1640</v>
      </c>
      <c r="J121" s="389">
        <f>'CONSTRUCTION COST ESTIMATE'!BA121</f>
        <v>0</v>
      </c>
      <c r="K121" s="75">
        <f t="shared" si="8"/>
        <v>0</v>
      </c>
      <c r="L121" s="69" t="s">
        <v>1304</v>
      </c>
      <c r="M121" s="69" t="str">
        <f>'CONSTRUCTION COST ESTIMATE'!BB121</f>
        <v>EA</v>
      </c>
      <c r="N121" s="390">
        <f>'BID ABSTRACT'!H121</f>
        <v>0</v>
      </c>
      <c r="O121" s="76">
        <f t="shared" si="9"/>
        <v>0</v>
      </c>
      <c r="S121" s="69" t="s">
        <v>1313</v>
      </c>
      <c r="T121" s="69" t="s">
        <v>1313</v>
      </c>
      <c r="V121" s="77" t="str">
        <f t="shared" si="10"/>
        <v/>
      </c>
    </row>
    <row r="122" spans="1:22" hidden="1">
      <c r="A122" s="72">
        <f>'CONSTRUCTION COST ESTIMATE'!B122</f>
        <v>202.16499999999999</v>
      </c>
      <c r="C122" s="69" t="s">
        <v>1311</v>
      </c>
      <c r="D122" s="69">
        <v>0</v>
      </c>
      <c r="F122" s="73" t="str">
        <f>'CONSTRUCTION COST ESTIMATE'!C122</f>
        <v>REMOVE SHRUBS</v>
      </c>
      <c r="H122" s="74" t="str">
        <f t="shared" si="7"/>
        <v>202.1650</v>
      </c>
      <c r="J122" s="389">
        <f>'CONSTRUCTION COST ESTIMATE'!BA122</f>
        <v>0</v>
      </c>
      <c r="K122" s="75">
        <f t="shared" si="8"/>
        <v>0</v>
      </c>
      <c r="L122" s="69" t="s">
        <v>1304</v>
      </c>
      <c r="M122" s="69" t="str">
        <f>'CONSTRUCTION COST ESTIMATE'!BB122</f>
        <v>EA</v>
      </c>
      <c r="N122" s="390">
        <f>'BID ABSTRACT'!H122</f>
        <v>0</v>
      </c>
      <c r="O122" s="76">
        <f t="shared" si="9"/>
        <v>0</v>
      </c>
      <c r="S122" s="69" t="s">
        <v>1313</v>
      </c>
      <c r="T122" s="69" t="s">
        <v>1313</v>
      </c>
      <c r="V122" s="77" t="str">
        <f t="shared" si="10"/>
        <v/>
      </c>
    </row>
    <row r="123" spans="1:22" hidden="1">
      <c r="A123" s="72">
        <f>'CONSTRUCTION COST ESTIMATE'!B123</f>
        <v>202.166</v>
      </c>
      <c r="C123" s="69" t="s">
        <v>1311</v>
      </c>
      <c r="D123" s="69">
        <v>0</v>
      </c>
      <c r="F123" s="73" t="str">
        <f>'CONSTRUCTION COST ESTIMATE'!C123</f>
        <v>REMOVE LANDSCAPE ROCK</v>
      </c>
      <c r="H123" s="74" t="str">
        <f t="shared" si="7"/>
        <v>202.1660</v>
      </c>
      <c r="J123" s="389">
        <f>'CONSTRUCTION COST ESTIMATE'!BA123</f>
        <v>0</v>
      </c>
      <c r="K123" s="75">
        <f t="shared" si="8"/>
        <v>0</v>
      </c>
      <c r="L123" s="69" t="s">
        <v>1304</v>
      </c>
      <c r="M123" s="69" t="str">
        <f>'CONSTRUCTION COST ESTIMATE'!BB123</f>
        <v>LS</v>
      </c>
      <c r="N123" s="390">
        <f>'BID ABSTRACT'!H123</f>
        <v>0</v>
      </c>
      <c r="O123" s="76">
        <f t="shared" si="9"/>
        <v>1</v>
      </c>
      <c r="S123" s="69" t="s">
        <v>1313</v>
      </c>
      <c r="T123" s="69" t="s">
        <v>1313</v>
      </c>
      <c r="V123" s="77" t="str">
        <f t="shared" si="10"/>
        <v/>
      </c>
    </row>
    <row r="124" spans="1:22" hidden="1">
      <c r="A124" s="72">
        <f>'CONSTRUCTION COST ESTIMATE'!B124</f>
        <v>202.167</v>
      </c>
      <c r="C124" s="69" t="s">
        <v>1311</v>
      </c>
      <c r="D124" s="69">
        <v>0</v>
      </c>
      <c r="F124" s="73" t="str">
        <f>'CONSTRUCTION COST ESTIMATE'!C124</f>
        <v>REMOVE PAVING STONES</v>
      </c>
      <c r="H124" s="74" t="str">
        <f t="shared" si="7"/>
        <v>202.1670</v>
      </c>
      <c r="J124" s="389">
        <f>'CONSTRUCTION COST ESTIMATE'!BA124</f>
        <v>0</v>
      </c>
      <c r="K124" s="75">
        <f t="shared" si="8"/>
        <v>0</v>
      </c>
      <c r="L124" s="69" t="s">
        <v>1304</v>
      </c>
      <c r="M124" s="69" t="str">
        <f>'CONSTRUCTION COST ESTIMATE'!BB124</f>
        <v>SF</v>
      </c>
      <c r="N124" s="390">
        <f>'BID ABSTRACT'!H124</f>
        <v>0</v>
      </c>
      <c r="O124" s="76">
        <f t="shared" si="9"/>
        <v>0</v>
      </c>
      <c r="S124" s="69" t="s">
        <v>1313</v>
      </c>
      <c r="T124" s="69" t="s">
        <v>1313</v>
      </c>
      <c r="V124" s="77" t="str">
        <f t="shared" si="10"/>
        <v/>
      </c>
    </row>
    <row r="125" spans="1:22" hidden="1">
      <c r="A125" s="72">
        <f>'CONSTRUCTION COST ESTIMATE'!B125</f>
        <v>202.16800000000001</v>
      </c>
      <c r="C125" s="69" t="s">
        <v>1311</v>
      </c>
      <c r="D125" s="69">
        <v>0</v>
      </c>
      <c r="F125" s="73" t="str">
        <f>'CONSTRUCTION COST ESTIMATE'!C125</f>
        <v>REMOVE PLANTER BOX</v>
      </c>
      <c r="H125" s="74" t="str">
        <f t="shared" si="7"/>
        <v>202.1680</v>
      </c>
      <c r="J125" s="389">
        <f>'CONSTRUCTION COST ESTIMATE'!BA125</f>
        <v>0</v>
      </c>
      <c r="K125" s="75">
        <f t="shared" si="8"/>
        <v>0</v>
      </c>
      <c r="L125" s="69" t="s">
        <v>1304</v>
      </c>
      <c r="M125" s="69" t="str">
        <f>'CONSTRUCTION COST ESTIMATE'!BB125</f>
        <v>LS</v>
      </c>
      <c r="N125" s="390">
        <f>'BID ABSTRACT'!H125</f>
        <v>0</v>
      </c>
      <c r="O125" s="76">
        <f t="shared" si="9"/>
        <v>1</v>
      </c>
      <c r="S125" s="69" t="s">
        <v>1313</v>
      </c>
      <c r="T125" s="69" t="s">
        <v>1313</v>
      </c>
      <c r="V125" s="77" t="str">
        <f t="shared" si="10"/>
        <v/>
      </c>
    </row>
    <row r="126" spans="1:22" hidden="1">
      <c r="A126" s="72">
        <f>'CONSTRUCTION COST ESTIMATE'!B126</f>
        <v>202.18</v>
      </c>
      <c r="C126" s="69" t="s">
        <v>1311</v>
      </c>
      <c r="D126" s="69">
        <v>0</v>
      </c>
      <c r="F126" s="73" t="str">
        <f>'CONSTRUCTION COST ESTIMATE'!C126</f>
        <v>REMOVE PAVEMENT MARKINGS</v>
      </c>
      <c r="H126" s="74" t="str">
        <f t="shared" si="7"/>
        <v>202.1800</v>
      </c>
      <c r="J126" s="389">
        <f>'CONSTRUCTION COST ESTIMATE'!BA126</f>
        <v>0</v>
      </c>
      <c r="K126" s="75">
        <f t="shared" si="8"/>
        <v>0</v>
      </c>
      <c r="L126" s="69" t="s">
        <v>1304</v>
      </c>
      <c r="M126" s="69" t="str">
        <f>'CONSTRUCTION COST ESTIMATE'!BB126</f>
        <v>LS</v>
      </c>
      <c r="N126" s="390">
        <f>'BID ABSTRACT'!H126</f>
        <v>0</v>
      </c>
      <c r="O126" s="76">
        <f t="shared" si="9"/>
        <v>1</v>
      </c>
      <c r="S126" s="69" t="s">
        <v>1313</v>
      </c>
      <c r="T126" s="69" t="s">
        <v>1313</v>
      </c>
      <c r="V126" s="77" t="str">
        <f t="shared" si="10"/>
        <v/>
      </c>
    </row>
    <row r="127" spans="1:22" hidden="1">
      <c r="A127" s="72">
        <f>'CONSTRUCTION COST ESTIMATE'!B127</f>
        <v>202.18100000000001</v>
      </c>
      <c r="C127" s="69" t="s">
        <v>1311</v>
      </c>
      <c r="D127" s="69">
        <v>0</v>
      </c>
      <c r="F127" s="73" t="str">
        <f>'CONSTRUCTION COST ESTIMATE'!C127</f>
        <v>REMOVE PAVEMENT MARKINGS</v>
      </c>
      <c r="H127" s="74" t="str">
        <f t="shared" si="7"/>
        <v>202.1810</v>
      </c>
      <c r="J127" s="389">
        <f>'CONSTRUCTION COST ESTIMATE'!BA127</f>
        <v>0</v>
      </c>
      <c r="K127" s="75">
        <f t="shared" si="8"/>
        <v>0</v>
      </c>
      <c r="L127" s="69" t="s">
        <v>1304</v>
      </c>
      <c r="M127" s="69" t="str">
        <f>'CONSTRUCTION COST ESTIMATE'!BB127</f>
        <v>SY</v>
      </c>
      <c r="N127" s="390">
        <f>'BID ABSTRACT'!H127</f>
        <v>0</v>
      </c>
      <c r="O127" s="76">
        <f t="shared" si="9"/>
        <v>0</v>
      </c>
      <c r="S127" s="69" t="s">
        <v>1313</v>
      </c>
      <c r="T127" s="69" t="s">
        <v>1313</v>
      </c>
      <c r="V127" s="77" t="str">
        <f t="shared" si="10"/>
        <v/>
      </c>
    </row>
    <row r="128" spans="1:22" hidden="1">
      <c r="A128" s="72">
        <f>'CONSTRUCTION COST ESTIMATE'!B128</f>
        <v>202.18199999999999</v>
      </c>
      <c r="C128" s="69" t="s">
        <v>1311</v>
      </c>
      <c r="D128" s="69">
        <v>0</v>
      </c>
      <c r="F128" s="73" t="str">
        <f>'CONSTRUCTION COST ESTIMATE'!C128</f>
        <v>REMOVE RAISED PAVEMENT MARKERS</v>
      </c>
      <c r="H128" s="74" t="str">
        <f t="shared" si="7"/>
        <v>202.1820</v>
      </c>
      <c r="J128" s="389">
        <f>'CONSTRUCTION COST ESTIMATE'!BA128</f>
        <v>0</v>
      </c>
      <c r="K128" s="75">
        <f t="shared" si="8"/>
        <v>0</v>
      </c>
      <c r="L128" s="69" t="s">
        <v>1304</v>
      </c>
      <c r="M128" s="69" t="str">
        <f>'CONSTRUCTION COST ESTIMATE'!BB128</f>
        <v>EA</v>
      </c>
      <c r="N128" s="390">
        <f>'BID ABSTRACT'!H128</f>
        <v>0</v>
      </c>
      <c r="O128" s="76">
        <f t="shared" si="9"/>
        <v>0</v>
      </c>
      <c r="S128" s="69" t="s">
        <v>1313</v>
      </c>
      <c r="T128" s="69" t="s">
        <v>1313</v>
      </c>
      <c r="V128" s="77" t="str">
        <f t="shared" si="10"/>
        <v/>
      </c>
    </row>
    <row r="129" spans="1:22" hidden="1">
      <c r="A129" s="72">
        <f>'CONSTRUCTION COST ESTIMATE'!B129</f>
        <v>202.18299999999999</v>
      </c>
      <c r="C129" s="69" t="s">
        <v>1311</v>
      </c>
      <c r="D129" s="69">
        <v>0</v>
      </c>
      <c r="F129" s="73" t="str">
        <f>'CONSTRUCTION COST ESTIMATE'!C129</f>
        <v>REMOVE GUARDRAIL</v>
      </c>
      <c r="H129" s="74" t="str">
        <f t="shared" si="7"/>
        <v>202.1830</v>
      </c>
      <c r="J129" s="389">
        <f>'CONSTRUCTION COST ESTIMATE'!BA129</f>
        <v>0</v>
      </c>
      <c r="K129" s="75">
        <f t="shared" si="8"/>
        <v>0</v>
      </c>
      <c r="L129" s="69" t="s">
        <v>1304</v>
      </c>
      <c r="M129" s="69" t="str">
        <f>'CONSTRUCTION COST ESTIMATE'!BB129</f>
        <v>LF</v>
      </c>
      <c r="N129" s="390">
        <f>'BID ABSTRACT'!H129</f>
        <v>0</v>
      </c>
      <c r="O129" s="76">
        <f t="shared" si="9"/>
        <v>0</v>
      </c>
      <c r="S129" s="69" t="s">
        <v>1313</v>
      </c>
      <c r="T129" s="69" t="s">
        <v>1313</v>
      </c>
      <c r="V129" s="77" t="str">
        <f t="shared" si="10"/>
        <v/>
      </c>
    </row>
    <row r="130" spans="1:22" hidden="1">
      <c r="A130" s="72">
        <f>'CONSTRUCTION COST ESTIMATE'!B130</f>
        <v>202.184</v>
      </c>
      <c r="C130" s="69" t="s">
        <v>1311</v>
      </c>
      <c r="D130" s="69">
        <v>0</v>
      </c>
      <c r="F130" s="73" t="str">
        <f>'CONSTRUCTION COST ESTIMATE'!C130</f>
        <v>REMOVE AND RELOCATE GUARDRAIL</v>
      </c>
      <c r="H130" s="74" t="str">
        <f t="shared" si="7"/>
        <v>202.1840</v>
      </c>
      <c r="J130" s="389">
        <f>'CONSTRUCTION COST ESTIMATE'!BA130</f>
        <v>0</v>
      </c>
      <c r="K130" s="75">
        <f t="shared" si="8"/>
        <v>0</v>
      </c>
      <c r="L130" s="69" t="s">
        <v>1304</v>
      </c>
      <c r="M130" s="69" t="str">
        <f>'CONSTRUCTION COST ESTIMATE'!BB130</f>
        <v>LF</v>
      </c>
      <c r="N130" s="390">
        <f>'BID ABSTRACT'!H130</f>
        <v>0</v>
      </c>
      <c r="O130" s="76">
        <f t="shared" si="9"/>
        <v>0</v>
      </c>
      <c r="S130" s="69" t="s">
        <v>1313</v>
      </c>
      <c r="T130" s="69" t="s">
        <v>1313</v>
      </c>
      <c r="V130" s="77" t="str">
        <f t="shared" si="10"/>
        <v/>
      </c>
    </row>
    <row r="131" spans="1:22" hidden="1">
      <c r="A131" s="72">
        <f>'CONSTRUCTION COST ESTIMATE'!B131</f>
        <v>202.185</v>
      </c>
      <c r="C131" s="69" t="s">
        <v>1311</v>
      </c>
      <c r="D131" s="69">
        <v>0</v>
      </c>
      <c r="F131" s="73" t="str">
        <f>'CONSTRUCTION COST ESTIMATE'!C131</f>
        <v>REMOVE AND SALVAGE GUARDRAIL</v>
      </c>
      <c r="H131" s="74" t="str">
        <f t="shared" si="7"/>
        <v>202.1850</v>
      </c>
      <c r="J131" s="389">
        <f>'CONSTRUCTION COST ESTIMATE'!BA131</f>
        <v>0</v>
      </c>
      <c r="K131" s="75">
        <f t="shared" si="8"/>
        <v>0</v>
      </c>
      <c r="L131" s="69" t="s">
        <v>1304</v>
      </c>
      <c r="M131" s="69" t="str">
        <f>'CONSTRUCTION COST ESTIMATE'!BB131</f>
        <v>LF</v>
      </c>
      <c r="N131" s="390">
        <f>'BID ABSTRACT'!H131</f>
        <v>0</v>
      </c>
      <c r="O131" s="76">
        <f t="shared" si="9"/>
        <v>0</v>
      </c>
      <c r="S131" s="69" t="s">
        <v>1313</v>
      </c>
      <c r="T131" s="69" t="s">
        <v>1313</v>
      </c>
      <c r="V131" s="77" t="str">
        <f t="shared" si="10"/>
        <v/>
      </c>
    </row>
    <row r="132" spans="1:22" hidden="1">
      <c r="A132" s="72">
        <f>'CONSTRUCTION COST ESTIMATE'!B132</f>
        <v>202.2</v>
      </c>
      <c r="C132" s="69" t="s">
        <v>1311</v>
      </c>
      <c r="D132" s="69">
        <v>0</v>
      </c>
      <c r="F132" s="73" t="str">
        <f>'CONSTRUCTION COST ESTIMATE'!C132</f>
        <v>REMOVE SIGN</v>
      </c>
      <c r="H132" s="74" t="str">
        <f t="shared" si="7"/>
        <v>202.2000</v>
      </c>
      <c r="J132" s="389">
        <f>'CONSTRUCTION COST ESTIMATE'!BA132</f>
        <v>0</v>
      </c>
      <c r="K132" s="75">
        <f t="shared" si="8"/>
        <v>0</v>
      </c>
      <c r="L132" s="69" t="s">
        <v>1304</v>
      </c>
      <c r="M132" s="69" t="str">
        <f>'CONSTRUCTION COST ESTIMATE'!BB132</f>
        <v>EA</v>
      </c>
      <c r="N132" s="390">
        <f>'BID ABSTRACT'!H132</f>
        <v>0</v>
      </c>
      <c r="O132" s="76">
        <f t="shared" si="9"/>
        <v>0</v>
      </c>
      <c r="S132" s="69" t="s">
        <v>1313</v>
      </c>
      <c r="T132" s="69" t="s">
        <v>1313</v>
      </c>
      <c r="V132" s="77" t="str">
        <f t="shared" si="10"/>
        <v/>
      </c>
    </row>
    <row r="133" spans="1:22" hidden="1">
      <c r="A133" s="72">
        <f>'CONSTRUCTION COST ESTIMATE'!B133</f>
        <v>202.20099999999999</v>
      </c>
      <c r="C133" s="69" t="s">
        <v>1311</v>
      </c>
      <c r="D133" s="69">
        <v>0</v>
      </c>
      <c r="F133" s="73" t="str">
        <f>'CONSTRUCTION COST ESTIMATE'!C133</f>
        <v>REMOVE AND SALVAGE SIGN</v>
      </c>
      <c r="H133" s="74" t="str">
        <f t="shared" si="7"/>
        <v>202.2010</v>
      </c>
      <c r="J133" s="389">
        <f>'CONSTRUCTION COST ESTIMATE'!BA133</f>
        <v>0</v>
      </c>
      <c r="K133" s="75">
        <f t="shared" si="8"/>
        <v>0</v>
      </c>
      <c r="L133" s="69" t="s">
        <v>1304</v>
      </c>
      <c r="M133" s="69" t="str">
        <f>'CONSTRUCTION COST ESTIMATE'!BB133</f>
        <v>EA</v>
      </c>
      <c r="N133" s="390">
        <f>'BID ABSTRACT'!H133</f>
        <v>0</v>
      </c>
      <c r="O133" s="76">
        <f t="shared" si="9"/>
        <v>0</v>
      </c>
      <c r="S133" s="69" t="s">
        <v>1313</v>
      </c>
      <c r="T133" s="69" t="s">
        <v>1313</v>
      </c>
      <c r="V133" s="77" t="str">
        <f t="shared" si="10"/>
        <v/>
      </c>
    </row>
    <row r="134" spans="1:22" hidden="1">
      <c r="A134" s="72">
        <f>'CONSTRUCTION COST ESTIMATE'!B134</f>
        <v>202.202</v>
      </c>
      <c r="C134" s="69" t="s">
        <v>1311</v>
      </c>
      <c r="D134" s="69">
        <v>0</v>
      </c>
      <c r="F134" s="73" t="str">
        <f>'CONSTRUCTION COST ESTIMATE'!C134</f>
        <v>REMOVE AND RELOCATE SIGN</v>
      </c>
      <c r="H134" s="74" t="str">
        <f t="shared" si="7"/>
        <v>202.2020</v>
      </c>
      <c r="J134" s="389">
        <f>'CONSTRUCTION COST ESTIMATE'!BA134</f>
        <v>0</v>
      </c>
      <c r="K134" s="75">
        <f t="shared" si="8"/>
        <v>0</v>
      </c>
      <c r="L134" s="69" t="s">
        <v>1304</v>
      </c>
      <c r="M134" s="69" t="str">
        <f>'CONSTRUCTION COST ESTIMATE'!BB134</f>
        <v>EA</v>
      </c>
      <c r="N134" s="390">
        <f>'BID ABSTRACT'!H134</f>
        <v>0</v>
      </c>
      <c r="O134" s="76">
        <f t="shared" si="9"/>
        <v>0</v>
      </c>
      <c r="S134" s="69" t="s">
        <v>1313</v>
      </c>
      <c r="T134" s="69" t="s">
        <v>1313</v>
      </c>
      <c r="V134" s="77" t="str">
        <f t="shared" si="10"/>
        <v/>
      </c>
    </row>
    <row r="135" spans="1:22" hidden="1">
      <c r="A135" s="72">
        <f>'CONSTRUCTION COST ESTIMATE'!B135</f>
        <v>202.203</v>
      </c>
      <c r="C135" s="69" t="s">
        <v>1311</v>
      </c>
      <c r="D135" s="69">
        <v>0</v>
      </c>
      <c r="F135" s="73" t="str">
        <f>'CONSTRUCTION COST ESTIMATE'!C135</f>
        <v>REMOVE SPECIALTY SIGN</v>
      </c>
      <c r="H135" s="74" t="str">
        <f t="shared" ref="H135:H198" si="11">TEXT(A135,"#.0000")</f>
        <v>202.2030</v>
      </c>
      <c r="J135" s="389">
        <f>'CONSTRUCTION COST ESTIMATE'!BA135</f>
        <v>0</v>
      </c>
      <c r="K135" s="75">
        <f t="shared" ref="K135:K198" si="12">IF((OR(M135="LS",M135="FA",M135="ALLOW")),N135,J135)</f>
        <v>0</v>
      </c>
      <c r="L135" s="69" t="s">
        <v>1304</v>
      </c>
      <c r="M135" s="69" t="str">
        <f>'CONSTRUCTION COST ESTIMATE'!BB135</f>
        <v>EA</v>
      </c>
      <c r="N135" s="390">
        <f>'BID ABSTRACT'!H135</f>
        <v>0</v>
      </c>
      <c r="O135" s="76">
        <f t="shared" ref="O135:O198" si="13">IF((OR(M135="LS",M135="FA",M135="ALLOW")),1,N135)</f>
        <v>0</v>
      </c>
      <c r="S135" s="69" t="s">
        <v>1313</v>
      </c>
      <c r="T135" s="69" t="s">
        <v>1313</v>
      </c>
      <c r="V135" s="77" t="str">
        <f t="shared" ref="V135:V198" si="14">IF(A135=0,"Delete Row","")</f>
        <v/>
      </c>
    </row>
    <row r="136" spans="1:22" hidden="1">
      <c r="A136" s="72">
        <f>'CONSTRUCTION COST ESTIMATE'!B136</f>
        <v>202.20400000000001</v>
      </c>
      <c r="C136" s="69" t="s">
        <v>1311</v>
      </c>
      <c r="D136" s="69">
        <v>0</v>
      </c>
      <c r="F136" s="73" t="str">
        <f>'CONSTRUCTION COST ESTIMATE'!C136</f>
        <v>REMOVE AND SALVAGE SPECIALTY SIGN</v>
      </c>
      <c r="H136" s="74" t="str">
        <f t="shared" si="11"/>
        <v>202.2040</v>
      </c>
      <c r="J136" s="389">
        <f>'CONSTRUCTION COST ESTIMATE'!BA136</f>
        <v>0</v>
      </c>
      <c r="K136" s="75">
        <f t="shared" si="12"/>
        <v>0</v>
      </c>
      <c r="L136" s="69" t="s">
        <v>1304</v>
      </c>
      <c r="M136" s="69" t="str">
        <f>'CONSTRUCTION COST ESTIMATE'!BB136</f>
        <v>EA</v>
      </c>
      <c r="N136" s="390">
        <f>'BID ABSTRACT'!H136</f>
        <v>0</v>
      </c>
      <c r="O136" s="76">
        <f t="shared" si="13"/>
        <v>0</v>
      </c>
      <c r="S136" s="69" t="s">
        <v>1313</v>
      </c>
      <c r="T136" s="69" t="s">
        <v>1313</v>
      </c>
      <c r="V136" s="77" t="str">
        <f t="shared" si="14"/>
        <v/>
      </c>
    </row>
    <row r="137" spans="1:22" hidden="1">
      <c r="A137" s="72">
        <f>'CONSTRUCTION COST ESTIMATE'!B137</f>
        <v>202.20500000000001</v>
      </c>
      <c r="C137" s="69" t="s">
        <v>1311</v>
      </c>
      <c r="D137" s="69">
        <v>0</v>
      </c>
      <c r="F137" s="73" t="str">
        <f>'CONSTRUCTION COST ESTIMATE'!C137</f>
        <v>REMOVE AND RELOCATE  SPECIALTY SIGN</v>
      </c>
      <c r="H137" s="74" t="str">
        <f t="shared" si="11"/>
        <v>202.2050</v>
      </c>
      <c r="J137" s="389">
        <f>'CONSTRUCTION COST ESTIMATE'!BA137</f>
        <v>0</v>
      </c>
      <c r="K137" s="75">
        <f t="shared" si="12"/>
        <v>0</v>
      </c>
      <c r="L137" s="69" t="s">
        <v>1304</v>
      </c>
      <c r="M137" s="69" t="str">
        <f>'CONSTRUCTION COST ESTIMATE'!BB137</f>
        <v>EA</v>
      </c>
      <c r="N137" s="390">
        <f>'BID ABSTRACT'!H137</f>
        <v>0</v>
      </c>
      <c r="O137" s="76">
        <f t="shared" si="13"/>
        <v>0</v>
      </c>
      <c r="S137" s="69" t="s">
        <v>1313</v>
      </c>
      <c r="T137" s="69" t="s">
        <v>1313</v>
      </c>
      <c r="V137" s="77" t="str">
        <f t="shared" si="14"/>
        <v/>
      </c>
    </row>
    <row r="138" spans="1:22" hidden="1">
      <c r="A138" s="72">
        <f>'CONSTRUCTION COST ESTIMATE'!B138</f>
        <v>202.20599999999999</v>
      </c>
      <c r="C138" s="69" t="s">
        <v>1311</v>
      </c>
      <c r="D138" s="69">
        <v>0</v>
      </c>
      <c r="F138" s="73" t="str">
        <f>'CONSTRUCTION COST ESTIMATE'!C138</f>
        <v>REMOVE SIGN AND POST</v>
      </c>
      <c r="H138" s="74" t="str">
        <f t="shared" si="11"/>
        <v>202.2060</v>
      </c>
      <c r="J138" s="389">
        <f>'CONSTRUCTION COST ESTIMATE'!BA138</f>
        <v>0</v>
      </c>
      <c r="K138" s="75">
        <f t="shared" si="12"/>
        <v>0</v>
      </c>
      <c r="L138" s="69" t="s">
        <v>1304</v>
      </c>
      <c r="M138" s="69" t="str">
        <f>'CONSTRUCTION COST ESTIMATE'!BB138</f>
        <v>EA</v>
      </c>
      <c r="N138" s="390">
        <f>'BID ABSTRACT'!H138</f>
        <v>0</v>
      </c>
      <c r="O138" s="76">
        <f t="shared" si="13"/>
        <v>0</v>
      </c>
      <c r="S138" s="69" t="s">
        <v>1313</v>
      </c>
      <c r="T138" s="69" t="s">
        <v>1313</v>
      </c>
      <c r="V138" s="77" t="str">
        <f t="shared" si="14"/>
        <v/>
      </c>
    </row>
    <row r="139" spans="1:22" hidden="1">
      <c r="A139" s="72">
        <f>'CONSTRUCTION COST ESTIMATE'!B139</f>
        <v>202.20699999999999</v>
      </c>
      <c r="C139" s="69" t="s">
        <v>1311</v>
      </c>
      <c r="D139" s="69">
        <v>0</v>
      </c>
      <c r="F139" s="73" t="str">
        <f>'CONSTRUCTION COST ESTIMATE'!C139</f>
        <v>REMOVE AND SALVAGE SIGN AND POST</v>
      </c>
      <c r="H139" s="74" t="str">
        <f t="shared" si="11"/>
        <v>202.2070</v>
      </c>
      <c r="J139" s="389">
        <f>'CONSTRUCTION COST ESTIMATE'!BA139</f>
        <v>0</v>
      </c>
      <c r="K139" s="75">
        <f t="shared" si="12"/>
        <v>0</v>
      </c>
      <c r="L139" s="69" t="s">
        <v>1304</v>
      </c>
      <c r="M139" s="69" t="str">
        <f>'CONSTRUCTION COST ESTIMATE'!BB139</f>
        <v>EA</v>
      </c>
      <c r="N139" s="390">
        <f>'BID ABSTRACT'!H139</f>
        <v>0</v>
      </c>
      <c r="O139" s="76">
        <f t="shared" si="13"/>
        <v>0</v>
      </c>
      <c r="S139" s="69" t="s">
        <v>1313</v>
      </c>
      <c r="T139" s="69" t="s">
        <v>1313</v>
      </c>
      <c r="V139" s="77" t="str">
        <f t="shared" si="14"/>
        <v/>
      </c>
    </row>
    <row r="140" spans="1:22" hidden="1">
      <c r="A140" s="72">
        <f>'CONSTRUCTION COST ESTIMATE'!B140</f>
        <v>202.208</v>
      </c>
      <c r="C140" s="69" t="s">
        <v>1311</v>
      </c>
      <c r="D140" s="69">
        <v>0</v>
      </c>
      <c r="F140" s="73" t="str">
        <f>'CONSTRUCTION COST ESTIMATE'!C140</f>
        <v>REMOVE AND RELOCATE SIGN AND POST</v>
      </c>
      <c r="H140" s="74" t="str">
        <f t="shared" si="11"/>
        <v>202.2080</v>
      </c>
      <c r="J140" s="389">
        <f>'CONSTRUCTION COST ESTIMATE'!BA140</f>
        <v>0</v>
      </c>
      <c r="K140" s="75">
        <f t="shared" si="12"/>
        <v>0</v>
      </c>
      <c r="L140" s="69" t="s">
        <v>1304</v>
      </c>
      <c r="M140" s="69" t="str">
        <f>'CONSTRUCTION COST ESTIMATE'!BB140</f>
        <v>EA</v>
      </c>
      <c r="N140" s="390">
        <f>'BID ABSTRACT'!H140</f>
        <v>0</v>
      </c>
      <c r="O140" s="76">
        <f t="shared" si="13"/>
        <v>0</v>
      </c>
      <c r="S140" s="69" t="s">
        <v>1313</v>
      </c>
      <c r="T140" s="69" t="s">
        <v>1313</v>
      </c>
      <c r="V140" s="77" t="str">
        <f t="shared" si="14"/>
        <v/>
      </c>
    </row>
    <row r="141" spans="1:22" hidden="1">
      <c r="A141" s="72">
        <f>'CONSTRUCTION COST ESTIMATE'!B141</f>
        <v>202.209</v>
      </c>
      <c r="C141" s="69" t="s">
        <v>1311</v>
      </c>
      <c r="D141" s="69">
        <v>0</v>
      </c>
      <c r="F141" s="73" t="str">
        <f>'CONSTRUCTION COST ESTIMATE'!C141</f>
        <v>REMOVE PEDESTRIAN CROSSING SIGN</v>
      </c>
      <c r="H141" s="74" t="str">
        <f t="shared" si="11"/>
        <v>202.2090</v>
      </c>
      <c r="J141" s="389">
        <f>'CONSTRUCTION COST ESTIMATE'!BA141</f>
        <v>0</v>
      </c>
      <c r="K141" s="75">
        <f t="shared" si="12"/>
        <v>0</v>
      </c>
      <c r="L141" s="69" t="s">
        <v>1304</v>
      </c>
      <c r="M141" s="69" t="str">
        <f>'CONSTRUCTION COST ESTIMATE'!BB141</f>
        <v>EA</v>
      </c>
      <c r="N141" s="390">
        <f>'BID ABSTRACT'!H141</f>
        <v>0</v>
      </c>
      <c r="O141" s="76">
        <f t="shared" si="13"/>
        <v>0</v>
      </c>
      <c r="S141" s="69" t="s">
        <v>1313</v>
      </c>
      <c r="T141" s="69" t="s">
        <v>1313</v>
      </c>
      <c r="V141" s="77" t="str">
        <f t="shared" si="14"/>
        <v/>
      </c>
    </row>
    <row r="142" spans="1:22" hidden="1">
      <c r="A142" s="72">
        <f>'CONSTRUCTION COST ESTIMATE'!B142</f>
        <v>202.21</v>
      </c>
      <c r="C142" s="69" t="s">
        <v>1311</v>
      </c>
      <c r="D142" s="69">
        <v>0</v>
      </c>
      <c r="F142" s="73" t="str">
        <f>'CONSTRUCTION COST ESTIMATE'!C142</f>
        <v>REMOVE AND SALVAGE PEDESTRIAN CROSSING SIGN</v>
      </c>
      <c r="H142" s="74" t="str">
        <f t="shared" si="11"/>
        <v>202.2100</v>
      </c>
      <c r="J142" s="389">
        <f>'CONSTRUCTION COST ESTIMATE'!BA142</f>
        <v>0</v>
      </c>
      <c r="K142" s="75">
        <f t="shared" si="12"/>
        <v>0</v>
      </c>
      <c r="L142" s="69" t="s">
        <v>1304</v>
      </c>
      <c r="M142" s="69" t="str">
        <f>'CONSTRUCTION COST ESTIMATE'!BB142</f>
        <v>EA</v>
      </c>
      <c r="N142" s="390">
        <f>'BID ABSTRACT'!H142</f>
        <v>0</v>
      </c>
      <c r="O142" s="76">
        <f t="shared" si="13"/>
        <v>0</v>
      </c>
      <c r="S142" s="69" t="s">
        <v>1313</v>
      </c>
      <c r="T142" s="69" t="s">
        <v>1313</v>
      </c>
      <c r="V142" s="77" t="str">
        <f t="shared" si="14"/>
        <v/>
      </c>
    </row>
    <row r="143" spans="1:22" hidden="1">
      <c r="A143" s="72">
        <f>'CONSTRUCTION COST ESTIMATE'!B143</f>
        <v>202.21100000000001</v>
      </c>
      <c r="C143" s="69" t="s">
        <v>1311</v>
      </c>
      <c r="D143" s="69">
        <v>0</v>
      </c>
      <c r="F143" s="73" t="str">
        <f>'CONSTRUCTION COST ESTIMATE'!C143</f>
        <v>REMOVE AND RELOCATE PEDESTRIAN CROSSING SIGN</v>
      </c>
      <c r="H143" s="74" t="str">
        <f t="shared" si="11"/>
        <v>202.2110</v>
      </c>
      <c r="J143" s="389">
        <f>'CONSTRUCTION COST ESTIMATE'!BA143</f>
        <v>0</v>
      </c>
      <c r="K143" s="75">
        <f t="shared" si="12"/>
        <v>0</v>
      </c>
      <c r="L143" s="69" t="s">
        <v>1304</v>
      </c>
      <c r="M143" s="69" t="str">
        <f>'CONSTRUCTION COST ESTIMATE'!BB143</f>
        <v>EA</v>
      </c>
      <c r="N143" s="390">
        <f>'BID ABSTRACT'!H143</f>
        <v>0</v>
      </c>
      <c r="O143" s="76">
        <f t="shared" si="13"/>
        <v>0</v>
      </c>
      <c r="S143" s="69" t="s">
        <v>1313</v>
      </c>
      <c r="T143" s="69" t="s">
        <v>1313</v>
      </c>
      <c r="V143" s="77" t="str">
        <f t="shared" si="14"/>
        <v/>
      </c>
    </row>
    <row r="144" spans="1:22" hidden="1">
      <c r="A144" s="72">
        <f>'CONSTRUCTION COST ESTIMATE'!B144</f>
        <v>202.21199999999999</v>
      </c>
      <c r="C144" s="69" t="s">
        <v>1311</v>
      </c>
      <c r="D144" s="69">
        <v>0</v>
      </c>
      <c r="F144" s="73" t="str">
        <f>'CONSTRUCTION COST ESTIMATE'!C144</f>
        <v>REMOVE COMMERCIAL SIGN</v>
      </c>
      <c r="H144" s="74" t="str">
        <f t="shared" si="11"/>
        <v>202.2120</v>
      </c>
      <c r="J144" s="389">
        <f>'CONSTRUCTION COST ESTIMATE'!BA144</f>
        <v>0</v>
      </c>
      <c r="K144" s="75">
        <f t="shared" si="12"/>
        <v>0</v>
      </c>
      <c r="L144" s="69" t="s">
        <v>1304</v>
      </c>
      <c r="M144" s="69" t="str">
        <f>'CONSTRUCTION COST ESTIMATE'!BB144</f>
        <v>EA</v>
      </c>
      <c r="N144" s="390">
        <f>'BID ABSTRACT'!H144</f>
        <v>0</v>
      </c>
      <c r="O144" s="76">
        <f t="shared" si="13"/>
        <v>0</v>
      </c>
      <c r="S144" s="69" t="s">
        <v>1313</v>
      </c>
      <c r="T144" s="69" t="s">
        <v>1313</v>
      </c>
      <c r="V144" s="77" t="str">
        <f t="shared" si="14"/>
        <v/>
      </c>
    </row>
    <row r="145" spans="1:26" hidden="1">
      <c r="A145" s="72">
        <f>'CONSTRUCTION COST ESTIMATE'!B145</f>
        <v>202.21299999999999</v>
      </c>
      <c r="C145" s="69" t="s">
        <v>1311</v>
      </c>
      <c r="D145" s="69">
        <v>0</v>
      </c>
      <c r="F145" s="73" t="str">
        <f>'CONSTRUCTION COST ESTIMATE'!C145</f>
        <v>REMOVE AND SALVAGE COMMERCIAL SIGN</v>
      </c>
      <c r="H145" s="74" t="str">
        <f t="shared" si="11"/>
        <v>202.2130</v>
      </c>
      <c r="J145" s="389">
        <f>'CONSTRUCTION COST ESTIMATE'!BA145</f>
        <v>0</v>
      </c>
      <c r="K145" s="75">
        <f t="shared" si="12"/>
        <v>0</v>
      </c>
      <c r="L145" s="69" t="s">
        <v>1304</v>
      </c>
      <c r="M145" s="69" t="str">
        <f>'CONSTRUCTION COST ESTIMATE'!BB145</f>
        <v>EA</v>
      </c>
      <c r="N145" s="390">
        <f>'BID ABSTRACT'!H145</f>
        <v>0</v>
      </c>
      <c r="O145" s="76">
        <f t="shared" si="13"/>
        <v>0</v>
      </c>
      <c r="S145" s="69" t="s">
        <v>1313</v>
      </c>
      <c r="T145" s="69" t="s">
        <v>1313</v>
      </c>
      <c r="V145" s="77" t="str">
        <f t="shared" si="14"/>
        <v/>
      </c>
    </row>
    <row r="146" spans="1:26" hidden="1">
      <c r="A146" s="72">
        <f>'CONSTRUCTION COST ESTIMATE'!B146</f>
        <v>202.214</v>
      </c>
      <c r="C146" s="69" t="s">
        <v>1311</v>
      </c>
      <c r="D146" s="69">
        <v>0</v>
      </c>
      <c r="F146" s="73" t="str">
        <f>'CONSTRUCTION COST ESTIMATE'!C146</f>
        <v>REMOVE AND RELOCATE COMMERCIAL SIGN</v>
      </c>
      <c r="H146" s="74" t="str">
        <f t="shared" si="11"/>
        <v>202.2140</v>
      </c>
      <c r="J146" s="389">
        <f>'CONSTRUCTION COST ESTIMATE'!BA146</f>
        <v>0</v>
      </c>
      <c r="K146" s="75">
        <f t="shared" si="12"/>
        <v>0</v>
      </c>
      <c r="L146" s="69" t="s">
        <v>1304</v>
      </c>
      <c r="M146" s="69" t="str">
        <f>'CONSTRUCTION COST ESTIMATE'!BB146</f>
        <v>EA</v>
      </c>
      <c r="N146" s="390">
        <f>'BID ABSTRACT'!H146</f>
        <v>0</v>
      </c>
      <c r="O146" s="76">
        <f t="shared" si="13"/>
        <v>0</v>
      </c>
      <c r="S146" s="69" t="s">
        <v>1313</v>
      </c>
      <c r="T146" s="69" t="s">
        <v>1313</v>
      </c>
      <c r="V146" s="77" t="str">
        <f t="shared" si="14"/>
        <v/>
      </c>
    </row>
    <row r="147" spans="1:26" hidden="1">
      <c r="A147" s="72">
        <f>'CONSTRUCTION COST ESTIMATE'!B147</f>
        <v>202.22</v>
      </c>
      <c r="C147" s="69" t="s">
        <v>1311</v>
      </c>
      <c r="D147" s="69">
        <v>0</v>
      </c>
      <c r="F147" s="73" t="str">
        <f>'CONSTRUCTION COST ESTIMATE'!C147</f>
        <v>REMOVE TRAFFIC SIGNAL LIGHT CONDUIT</v>
      </c>
      <c r="H147" s="74" t="str">
        <f t="shared" si="11"/>
        <v>202.2200</v>
      </c>
      <c r="J147" s="389">
        <f>'CONSTRUCTION COST ESTIMATE'!BA147</f>
        <v>0</v>
      </c>
      <c r="K147" s="75">
        <f t="shared" si="12"/>
        <v>0</v>
      </c>
      <c r="L147" s="69" t="s">
        <v>1304</v>
      </c>
      <c r="M147" s="69" t="str">
        <f>'CONSTRUCTION COST ESTIMATE'!BB147</f>
        <v>LF</v>
      </c>
      <c r="N147" s="390">
        <f>'BID ABSTRACT'!H147</f>
        <v>0</v>
      </c>
      <c r="O147" s="76">
        <f t="shared" si="13"/>
        <v>0</v>
      </c>
      <c r="S147" s="69" t="s">
        <v>1313</v>
      </c>
      <c r="T147" s="69" t="s">
        <v>1313</v>
      </c>
      <c r="V147" s="77" t="str">
        <f t="shared" si="14"/>
        <v/>
      </c>
    </row>
    <row r="148" spans="1:26" hidden="1">
      <c r="A148" s="72">
        <f>'CONSTRUCTION COST ESTIMATE'!B148</f>
        <v>202.221</v>
      </c>
      <c r="C148" s="69" t="s">
        <v>1311</v>
      </c>
      <c r="D148" s="69">
        <v>0</v>
      </c>
      <c r="F148" s="73" t="str">
        <f>'CONSTRUCTION COST ESTIMATE'!C148</f>
        <v>REMOVE STREETLIGHT CONDUIT</v>
      </c>
      <c r="H148" s="74" t="str">
        <f t="shared" si="11"/>
        <v>202.2210</v>
      </c>
      <c r="J148" s="389">
        <f>'CONSTRUCTION COST ESTIMATE'!BA148</f>
        <v>0</v>
      </c>
      <c r="K148" s="75">
        <f t="shared" si="12"/>
        <v>0</v>
      </c>
      <c r="L148" s="69" t="s">
        <v>1304</v>
      </c>
      <c r="M148" s="69" t="str">
        <f>'CONSTRUCTION COST ESTIMATE'!BB148</f>
        <v>LF</v>
      </c>
      <c r="N148" s="390">
        <f>'BID ABSTRACT'!H148</f>
        <v>0</v>
      </c>
      <c r="O148" s="76">
        <f t="shared" si="13"/>
        <v>0</v>
      </c>
      <c r="S148" s="69" t="s">
        <v>1313</v>
      </c>
      <c r="T148" s="69" t="s">
        <v>1313</v>
      </c>
      <c r="V148" s="77" t="str">
        <f t="shared" si="14"/>
        <v/>
      </c>
    </row>
    <row r="149" spans="1:26" hidden="1">
      <c r="A149" s="72">
        <f>'CONSTRUCTION COST ESTIMATE'!B149</f>
        <v>202.22200000000001</v>
      </c>
      <c r="C149" s="69" t="s">
        <v>1311</v>
      </c>
      <c r="D149" s="69">
        <v>0</v>
      </c>
      <c r="F149" s="73" t="str">
        <f>'CONSTRUCTION COST ESTIMATE'!C149</f>
        <v>REMOVE UTILITY CONDUIT</v>
      </c>
      <c r="H149" s="74" t="str">
        <f t="shared" si="11"/>
        <v>202.2220</v>
      </c>
      <c r="J149" s="389">
        <f>'CONSTRUCTION COST ESTIMATE'!BA149</f>
        <v>0</v>
      </c>
      <c r="K149" s="75">
        <f t="shared" si="12"/>
        <v>0</v>
      </c>
      <c r="L149" s="69" t="s">
        <v>1304</v>
      </c>
      <c r="M149" s="69" t="str">
        <f>'CONSTRUCTION COST ESTIMATE'!BB149</f>
        <v>LF</v>
      </c>
      <c r="N149" s="390">
        <f>'BID ABSTRACT'!H149</f>
        <v>0</v>
      </c>
      <c r="O149" s="76">
        <f t="shared" si="13"/>
        <v>0</v>
      </c>
      <c r="S149" s="69" t="s">
        <v>1313</v>
      </c>
      <c r="T149" s="69" t="s">
        <v>1313</v>
      </c>
      <c r="V149" s="77" t="str">
        <f t="shared" si="14"/>
        <v/>
      </c>
    </row>
    <row r="150" spans="1:26" hidden="1">
      <c r="A150" s="72">
        <f>'CONSTRUCTION COST ESTIMATE'!B150</f>
        <v>202.22300000000001</v>
      </c>
      <c r="C150" s="69" t="s">
        <v>1311</v>
      </c>
      <c r="D150" s="69">
        <v>0</v>
      </c>
      <c r="F150" s="73" t="str">
        <f>'CONSTRUCTION COST ESTIMATE'!C150</f>
        <v>REMOVE UTILITY VAULT</v>
      </c>
      <c r="H150" s="74" t="str">
        <f t="shared" si="11"/>
        <v>202.2230</v>
      </c>
      <c r="J150" s="389">
        <f>'CONSTRUCTION COST ESTIMATE'!BA150</f>
        <v>0</v>
      </c>
      <c r="K150" s="75">
        <f t="shared" si="12"/>
        <v>0</v>
      </c>
      <c r="L150" s="69" t="s">
        <v>1304</v>
      </c>
      <c r="M150" s="69" t="str">
        <f>'CONSTRUCTION COST ESTIMATE'!BB150</f>
        <v>EA</v>
      </c>
      <c r="N150" s="390">
        <f>'BID ABSTRACT'!H150</f>
        <v>0</v>
      </c>
      <c r="O150" s="76">
        <f t="shared" si="13"/>
        <v>0</v>
      </c>
      <c r="S150" s="69" t="s">
        <v>1313</v>
      </c>
      <c r="T150" s="69" t="s">
        <v>1313</v>
      </c>
      <c r="V150" s="77" t="str">
        <f t="shared" si="14"/>
        <v/>
      </c>
    </row>
    <row r="151" spans="1:26" hidden="1">
      <c r="A151" s="72">
        <f>'CONSTRUCTION COST ESTIMATE'!B151</f>
        <v>202.22399999999999</v>
      </c>
      <c r="C151" s="69" t="s">
        <v>1311</v>
      </c>
      <c r="D151" s="69">
        <v>0</v>
      </c>
      <c r="F151" s="73" t="str">
        <f>'CONSTRUCTION COST ESTIMATE'!C151</f>
        <v>REMOVE PULLBOX</v>
      </c>
      <c r="H151" s="74" t="str">
        <f t="shared" si="11"/>
        <v>202.2240</v>
      </c>
      <c r="J151" s="389">
        <f>'CONSTRUCTION COST ESTIMATE'!BA151</f>
        <v>0</v>
      </c>
      <c r="K151" s="75">
        <f t="shared" si="12"/>
        <v>0</v>
      </c>
      <c r="L151" s="69" t="s">
        <v>1304</v>
      </c>
      <c r="M151" s="69" t="str">
        <f>'CONSTRUCTION COST ESTIMATE'!BB151</f>
        <v>EA</v>
      </c>
      <c r="N151" s="390">
        <f>'BID ABSTRACT'!H151</f>
        <v>0</v>
      </c>
      <c r="O151" s="76">
        <f t="shared" si="13"/>
        <v>0</v>
      </c>
      <c r="S151" s="69" t="s">
        <v>1313</v>
      </c>
      <c r="T151" s="69" t="s">
        <v>1313</v>
      </c>
      <c r="V151" s="77" t="str">
        <f t="shared" si="14"/>
        <v/>
      </c>
    </row>
    <row r="152" spans="1:26" hidden="1">
      <c r="A152" s="72">
        <f>'CONSTRUCTION COST ESTIMATE'!B152</f>
        <v>202.22499999999999</v>
      </c>
      <c r="C152" s="69" t="s">
        <v>1311</v>
      </c>
      <c r="D152" s="69">
        <v>0</v>
      </c>
      <c r="F152" s="73" t="str">
        <f>'CONSTRUCTION COST ESTIMATE'!C152</f>
        <v>REMOVE TRAFFIC SIGNAL PULLBOX</v>
      </c>
      <c r="H152" s="74" t="str">
        <f t="shared" si="11"/>
        <v>202.2250</v>
      </c>
      <c r="J152" s="389">
        <f>'CONSTRUCTION COST ESTIMATE'!BA152</f>
        <v>0</v>
      </c>
      <c r="K152" s="75">
        <f t="shared" si="12"/>
        <v>0</v>
      </c>
      <c r="L152" s="69" t="s">
        <v>1304</v>
      </c>
      <c r="M152" s="69" t="str">
        <f>'CONSTRUCTION COST ESTIMATE'!BB152</f>
        <v>EA</v>
      </c>
      <c r="N152" s="390">
        <f>'BID ABSTRACT'!H152</f>
        <v>0</v>
      </c>
      <c r="O152" s="76">
        <f t="shared" si="13"/>
        <v>0</v>
      </c>
      <c r="S152" s="69" t="s">
        <v>1313</v>
      </c>
      <c r="T152" s="69" t="s">
        <v>1313</v>
      </c>
      <c r="V152" s="77" t="str">
        <f t="shared" si="14"/>
        <v/>
      </c>
    </row>
    <row r="153" spans="1:26" hidden="1">
      <c r="A153" s="72">
        <f>'CONSTRUCTION COST ESTIMATE'!B153</f>
        <v>202.226</v>
      </c>
      <c r="C153" s="69" t="s">
        <v>1311</v>
      </c>
      <c r="D153" s="69">
        <v>0</v>
      </c>
      <c r="F153" s="73" t="str">
        <f>'CONSTRUCTION COST ESTIMATE'!C153</f>
        <v>REMOVE STREETLIGHT</v>
      </c>
      <c r="H153" s="74" t="str">
        <f t="shared" si="11"/>
        <v>202.2260</v>
      </c>
      <c r="J153" s="389">
        <f>'CONSTRUCTION COST ESTIMATE'!BA153</f>
        <v>0</v>
      </c>
      <c r="K153" s="75">
        <f t="shared" si="12"/>
        <v>0</v>
      </c>
      <c r="L153" s="69" t="s">
        <v>1304</v>
      </c>
      <c r="M153" s="69" t="str">
        <f>'CONSTRUCTION COST ESTIMATE'!BB153</f>
        <v>EA</v>
      </c>
      <c r="N153" s="390">
        <f>'BID ABSTRACT'!H153</f>
        <v>0</v>
      </c>
      <c r="O153" s="76">
        <f t="shared" si="13"/>
        <v>0</v>
      </c>
      <c r="S153" s="69" t="s">
        <v>1313</v>
      </c>
      <c r="T153" s="69" t="s">
        <v>1313</v>
      </c>
      <c r="V153" s="77" t="str">
        <f t="shared" si="14"/>
        <v/>
      </c>
    </row>
    <row r="154" spans="1:26" hidden="1">
      <c r="A154" s="72">
        <f>'CONSTRUCTION COST ESTIMATE'!B154</f>
        <v>202.227</v>
      </c>
      <c r="C154" s="69" t="s">
        <v>1311</v>
      </c>
      <c r="D154" s="69">
        <v>0</v>
      </c>
      <c r="F154" s="73" t="str">
        <f>'CONSTRUCTION COST ESTIMATE'!C154</f>
        <v>REMOVE AND SALVAGE STREETLIGHT</v>
      </c>
      <c r="H154" s="74" t="str">
        <f t="shared" si="11"/>
        <v>202.2270</v>
      </c>
      <c r="J154" s="389">
        <f>'CONSTRUCTION COST ESTIMATE'!BA154</f>
        <v>0</v>
      </c>
      <c r="K154" s="75">
        <f t="shared" si="12"/>
        <v>0</v>
      </c>
      <c r="L154" s="69" t="s">
        <v>1304</v>
      </c>
      <c r="M154" s="69" t="str">
        <f>'CONSTRUCTION COST ESTIMATE'!BB154</f>
        <v>EA</v>
      </c>
      <c r="N154" s="390">
        <f>'BID ABSTRACT'!H154</f>
        <v>0</v>
      </c>
      <c r="O154" s="76">
        <f t="shared" si="13"/>
        <v>0</v>
      </c>
      <c r="S154" s="69" t="s">
        <v>1313</v>
      </c>
      <c r="T154" s="69" t="s">
        <v>1313</v>
      </c>
      <c r="V154" s="77" t="str">
        <f t="shared" si="14"/>
        <v/>
      </c>
    </row>
    <row r="155" spans="1:26" hidden="1">
      <c r="A155" s="72">
        <f>'CONSTRUCTION COST ESTIMATE'!B155</f>
        <v>202.22800000000001</v>
      </c>
      <c r="C155" s="69" t="s">
        <v>1311</v>
      </c>
      <c r="D155" s="69">
        <v>0</v>
      </c>
      <c r="F155" s="73" t="str">
        <f>'CONSTRUCTION COST ESTIMATE'!C155</f>
        <v>REMOVE AND RELOCATE STREETLIGHT</v>
      </c>
      <c r="H155" s="74" t="str">
        <f t="shared" si="11"/>
        <v>202.2280</v>
      </c>
      <c r="J155" s="389">
        <f>'CONSTRUCTION COST ESTIMATE'!BA155</f>
        <v>0</v>
      </c>
      <c r="K155" s="75">
        <f t="shared" si="12"/>
        <v>0</v>
      </c>
      <c r="L155" s="69" t="s">
        <v>1304</v>
      </c>
      <c r="M155" s="69" t="str">
        <f>'CONSTRUCTION COST ESTIMATE'!BB155</f>
        <v>EA</v>
      </c>
      <c r="N155" s="390">
        <f>'BID ABSTRACT'!H155</f>
        <v>0</v>
      </c>
      <c r="O155" s="76">
        <f t="shared" si="13"/>
        <v>0</v>
      </c>
      <c r="S155" s="69" t="s">
        <v>1313</v>
      </c>
      <c r="T155" s="69" t="s">
        <v>1313</v>
      </c>
      <c r="V155" s="77" t="str">
        <f t="shared" si="14"/>
        <v/>
      </c>
    </row>
    <row r="156" spans="1:26" hidden="1">
      <c r="A156" s="72">
        <f>'CONSTRUCTION COST ESTIMATE'!B156</f>
        <v>202.22900000000001</v>
      </c>
      <c r="C156" s="69" t="s">
        <v>1311</v>
      </c>
      <c r="D156" s="69">
        <v>0</v>
      </c>
      <c r="F156" s="73" t="str">
        <f>'CONSTRUCTION COST ESTIMATE'!C156</f>
        <v>REMOVE TRAFFIC SIGNAL ASSEMBLY</v>
      </c>
      <c r="H156" s="74" t="str">
        <f t="shared" si="11"/>
        <v>202.2290</v>
      </c>
      <c r="J156" s="389">
        <f>'CONSTRUCTION COST ESTIMATE'!BA156</f>
        <v>0</v>
      </c>
      <c r="K156" s="75">
        <f t="shared" si="12"/>
        <v>0</v>
      </c>
      <c r="L156" s="69" t="s">
        <v>1304</v>
      </c>
      <c r="M156" s="69" t="str">
        <f>'CONSTRUCTION COST ESTIMATE'!BB156</f>
        <v>EA</v>
      </c>
      <c r="N156" s="390">
        <f>'BID ABSTRACT'!H156</f>
        <v>0</v>
      </c>
      <c r="O156" s="76">
        <f t="shared" si="13"/>
        <v>0</v>
      </c>
      <c r="S156" s="69" t="s">
        <v>1313</v>
      </c>
      <c r="T156" s="69" t="s">
        <v>1313</v>
      </c>
      <c r="V156" s="77" t="str">
        <f t="shared" si="14"/>
        <v/>
      </c>
    </row>
    <row r="157" spans="1:26" hidden="1">
      <c r="A157" s="72">
        <f>'CONSTRUCTION COST ESTIMATE'!B157</f>
        <v>202.23</v>
      </c>
      <c r="C157" s="69" t="s">
        <v>1311</v>
      </c>
      <c r="D157" s="69">
        <v>0</v>
      </c>
      <c r="F157" s="73" t="str">
        <f>'CONSTRUCTION COST ESTIMATE'!C157</f>
        <v>REMOVE AND SALVAGE TRAFFIC SIGNAL ASSEMBLY</v>
      </c>
      <c r="H157" s="74" t="str">
        <f t="shared" si="11"/>
        <v>202.2300</v>
      </c>
      <c r="J157" s="389">
        <f>'CONSTRUCTION COST ESTIMATE'!BA157</f>
        <v>0</v>
      </c>
      <c r="K157" s="75">
        <f t="shared" si="12"/>
        <v>0</v>
      </c>
      <c r="L157" s="69" t="s">
        <v>1304</v>
      </c>
      <c r="M157" s="69" t="str">
        <f>'CONSTRUCTION COST ESTIMATE'!BB157</f>
        <v>EA</v>
      </c>
      <c r="N157" s="390">
        <f>'BID ABSTRACT'!H157</f>
        <v>0</v>
      </c>
      <c r="O157" s="76">
        <f t="shared" si="13"/>
        <v>0</v>
      </c>
      <c r="S157" s="69" t="s">
        <v>1313</v>
      </c>
      <c r="T157" s="69" t="s">
        <v>1313</v>
      </c>
      <c r="V157" s="77" t="str">
        <f t="shared" si="14"/>
        <v/>
      </c>
    </row>
    <row r="158" spans="1:26" hidden="1">
      <c r="A158" s="72">
        <f>'CONSTRUCTION COST ESTIMATE'!B158</f>
        <v>202.23099999999999</v>
      </c>
      <c r="C158" s="69" t="s">
        <v>1311</v>
      </c>
      <c r="D158" s="69">
        <v>0</v>
      </c>
      <c r="F158" s="73" t="str">
        <f>'CONSTRUCTION COST ESTIMATE'!C158</f>
        <v>REMOVE AND RELOCATE TRAFFIC SIGNAL ASSEMBLY</v>
      </c>
      <c r="H158" s="74" t="str">
        <f t="shared" si="11"/>
        <v>202.2310</v>
      </c>
      <c r="J158" s="389">
        <f>'CONSTRUCTION COST ESTIMATE'!BA158</f>
        <v>0</v>
      </c>
      <c r="K158" s="75">
        <f t="shared" si="12"/>
        <v>0</v>
      </c>
      <c r="L158" s="69" t="s">
        <v>1304</v>
      </c>
      <c r="M158" s="69" t="str">
        <f>'CONSTRUCTION COST ESTIMATE'!BB158</f>
        <v>EA</v>
      </c>
      <c r="N158" s="390">
        <f>'BID ABSTRACT'!H158</f>
        <v>0</v>
      </c>
      <c r="O158" s="76">
        <f t="shared" si="13"/>
        <v>0</v>
      </c>
      <c r="S158" s="69" t="s">
        <v>1313</v>
      </c>
      <c r="T158" s="69" t="s">
        <v>1313</v>
      </c>
      <c r="V158" s="77" t="str">
        <f t="shared" si="14"/>
        <v/>
      </c>
    </row>
    <row r="159" spans="1:26" s="395" customFormat="1">
      <c r="A159" s="394"/>
      <c r="C159" s="395" t="s">
        <v>1311</v>
      </c>
      <c r="D159" s="395">
        <v>0</v>
      </c>
      <c r="F159" s="396" t="str">
        <f>'CONSTRUCTION COST ESTIMATE'!C159</f>
        <v>EXCAVATION/EMBANKMENT</v>
      </c>
      <c r="H159" s="394" t="str">
        <f t="shared" si="11"/>
        <v>.0000</v>
      </c>
      <c r="J159" s="397">
        <f>'CONSTRUCTION COST ESTIMATE'!BA159</f>
        <v>0</v>
      </c>
      <c r="K159" s="397">
        <f t="shared" si="12"/>
        <v>0</v>
      </c>
      <c r="L159" s="395" t="s">
        <v>1304</v>
      </c>
      <c r="M159" s="395">
        <f>'CONSTRUCTION COST ESTIMATE'!BB159</f>
        <v>0</v>
      </c>
      <c r="N159" s="398">
        <f>'BID ABSTRACT'!H159</f>
        <v>0</v>
      </c>
      <c r="O159" s="398">
        <f t="shared" si="13"/>
        <v>0</v>
      </c>
      <c r="S159" s="395" t="s">
        <v>1313</v>
      </c>
      <c r="T159" s="395" t="s">
        <v>1313</v>
      </c>
      <c r="U159" s="399"/>
      <c r="V159" s="399" t="str">
        <f t="shared" si="14"/>
        <v>Delete Row</v>
      </c>
      <c r="W159" s="399"/>
      <c r="X159" s="399"/>
      <c r="Y159" s="399"/>
      <c r="Z159" s="399"/>
    </row>
    <row r="160" spans="1:26" hidden="1">
      <c r="A160" s="72">
        <f>'CONSTRUCTION COST ESTIMATE'!B160</f>
        <v>203.00049999999999</v>
      </c>
      <c r="C160" s="69" t="s">
        <v>1311</v>
      </c>
      <c r="D160" s="69">
        <v>0</v>
      </c>
      <c r="F160" s="73" t="str">
        <f>'CONSTRUCTION COST ESTIMATE'!C160</f>
        <v>DRAINAGE EXCAVATION</v>
      </c>
      <c r="H160" s="74" t="str">
        <f t="shared" si="11"/>
        <v>203.0005</v>
      </c>
      <c r="J160" s="389">
        <f>'CONSTRUCTION COST ESTIMATE'!BA160</f>
        <v>0</v>
      </c>
      <c r="K160" s="75">
        <f t="shared" si="12"/>
        <v>0</v>
      </c>
      <c r="L160" s="69" t="s">
        <v>1304</v>
      </c>
      <c r="M160" s="69" t="str">
        <f>'CONSTRUCTION COST ESTIMATE'!BB160</f>
        <v>CY</v>
      </c>
      <c r="N160" s="390">
        <f>'BID ABSTRACT'!H160</f>
        <v>0</v>
      </c>
      <c r="O160" s="76">
        <f t="shared" si="13"/>
        <v>0</v>
      </c>
      <c r="S160" s="69" t="s">
        <v>1313</v>
      </c>
      <c r="T160" s="69" t="s">
        <v>1313</v>
      </c>
      <c r="V160" s="77" t="str">
        <f t="shared" si="14"/>
        <v/>
      </c>
    </row>
    <row r="161" spans="1:22" hidden="1">
      <c r="A161" s="72">
        <f>'CONSTRUCTION COST ESTIMATE'!B161</f>
        <v>203.001</v>
      </c>
      <c r="C161" s="69" t="s">
        <v>1311</v>
      </c>
      <c r="D161" s="69">
        <v>0</v>
      </c>
      <c r="F161" s="73" t="str">
        <f>'CONSTRUCTION COST ESTIMATE'!C161</f>
        <v>ROADWAY EXCAVATION</v>
      </c>
      <c r="H161" s="74" t="str">
        <f t="shared" si="11"/>
        <v>203.0010</v>
      </c>
      <c r="J161" s="389">
        <f>'CONSTRUCTION COST ESTIMATE'!BA161</f>
        <v>0</v>
      </c>
      <c r="K161" s="75">
        <f t="shared" si="12"/>
        <v>0</v>
      </c>
      <c r="L161" s="69" t="s">
        <v>1304</v>
      </c>
      <c r="M161" s="69" t="str">
        <f>'CONSTRUCTION COST ESTIMATE'!BB161</f>
        <v>CY</v>
      </c>
      <c r="N161" s="390">
        <f>'BID ABSTRACT'!H161</f>
        <v>0</v>
      </c>
      <c r="O161" s="76">
        <f t="shared" si="13"/>
        <v>0</v>
      </c>
      <c r="S161" s="69" t="s">
        <v>1313</v>
      </c>
      <c r="T161" s="69" t="s">
        <v>1313</v>
      </c>
      <c r="V161" s="77" t="str">
        <f t="shared" si="14"/>
        <v/>
      </c>
    </row>
    <row r="162" spans="1:22" hidden="1">
      <c r="A162" s="72">
        <f>'CONSTRUCTION COST ESTIMATE'!B162</f>
        <v>203.00200000000001</v>
      </c>
      <c r="C162" s="69" t="s">
        <v>1311</v>
      </c>
      <c r="D162" s="69">
        <v>0</v>
      </c>
      <c r="F162" s="73" t="str">
        <f>'CONSTRUCTION COST ESTIMATE'!C162</f>
        <v>ROADWAY EMBANKMENT</v>
      </c>
      <c r="H162" s="74" t="str">
        <f t="shared" si="11"/>
        <v>203.0020</v>
      </c>
      <c r="J162" s="389">
        <f>'CONSTRUCTION COST ESTIMATE'!BA162</f>
        <v>0</v>
      </c>
      <c r="K162" s="75">
        <f t="shared" si="12"/>
        <v>0</v>
      </c>
      <c r="L162" s="69" t="s">
        <v>1304</v>
      </c>
      <c r="M162" s="69" t="str">
        <f>'CONSTRUCTION COST ESTIMATE'!BB162</f>
        <v>CY</v>
      </c>
      <c r="N162" s="390">
        <f>'BID ABSTRACT'!H162</f>
        <v>0</v>
      </c>
      <c r="O162" s="76">
        <f t="shared" si="13"/>
        <v>0</v>
      </c>
      <c r="S162" s="69" t="s">
        <v>1313</v>
      </c>
      <c r="T162" s="69" t="s">
        <v>1313</v>
      </c>
      <c r="V162" s="77" t="str">
        <f t="shared" si="14"/>
        <v/>
      </c>
    </row>
    <row r="163" spans="1:22" hidden="1">
      <c r="A163" s="72">
        <f>'CONSTRUCTION COST ESTIMATE'!B163</f>
        <v>203.00299999999999</v>
      </c>
      <c r="C163" s="69" t="s">
        <v>1311</v>
      </c>
      <c r="D163" s="69">
        <v>0</v>
      </c>
      <c r="F163" s="73" t="str">
        <f>'CONSTRUCTION COST ESTIMATE'!C163</f>
        <v>EXCAVATION OF NON-HAZARDOUS CONTAMINATED MATERIAL</v>
      </c>
      <c r="H163" s="74" t="str">
        <f t="shared" si="11"/>
        <v>203.0030</v>
      </c>
      <c r="J163" s="389">
        <f>'CONSTRUCTION COST ESTIMATE'!BA163</f>
        <v>0</v>
      </c>
      <c r="K163" s="75">
        <f t="shared" si="12"/>
        <v>0</v>
      </c>
      <c r="L163" s="69" t="s">
        <v>1304</v>
      </c>
      <c r="M163" s="69" t="str">
        <f>'CONSTRUCTION COST ESTIMATE'!BB163</f>
        <v>CY</v>
      </c>
      <c r="N163" s="390">
        <f>'BID ABSTRACT'!H163</f>
        <v>0</v>
      </c>
      <c r="O163" s="76">
        <f t="shared" si="13"/>
        <v>0</v>
      </c>
      <c r="S163" s="69" t="s">
        <v>1313</v>
      </c>
      <c r="T163" s="69" t="s">
        <v>1313</v>
      </c>
      <c r="V163" s="77" t="str">
        <f t="shared" si="14"/>
        <v/>
      </c>
    </row>
    <row r="164" spans="1:22" ht="30" hidden="1">
      <c r="A164" s="72">
        <f>'CONSTRUCTION COST ESTIMATE'!B164</f>
        <v>203.00399999999999</v>
      </c>
      <c r="C164" s="69" t="s">
        <v>1311</v>
      </c>
      <c r="D164" s="69">
        <v>0</v>
      </c>
      <c r="F164" s="73" t="str">
        <f>'CONSTRUCTION COST ESTIMATE'!C164</f>
        <v>REMOVAL OF RESOURCE CONSERVATION AND RECOVERY ACT (RCRA) HAZARDOUS MATERIAL</v>
      </c>
      <c r="H164" s="74" t="str">
        <f t="shared" si="11"/>
        <v>203.0040</v>
      </c>
      <c r="J164" s="389">
        <f>'CONSTRUCTION COST ESTIMATE'!BA164</f>
        <v>0</v>
      </c>
      <c r="K164" s="75">
        <f t="shared" si="12"/>
        <v>0</v>
      </c>
      <c r="L164" s="69" t="s">
        <v>1304</v>
      </c>
      <c r="M164" s="69" t="str">
        <f>'CONSTRUCTION COST ESTIMATE'!BB164</f>
        <v>SY</v>
      </c>
      <c r="N164" s="390">
        <f>'BID ABSTRACT'!H164</f>
        <v>0</v>
      </c>
      <c r="O164" s="76">
        <f t="shared" si="13"/>
        <v>0</v>
      </c>
      <c r="S164" s="69" t="s">
        <v>1313</v>
      </c>
      <c r="T164" s="69" t="s">
        <v>1313</v>
      </c>
      <c r="V164" s="77" t="str">
        <f t="shared" si="14"/>
        <v/>
      </c>
    </row>
    <row r="165" spans="1:22" hidden="1">
      <c r="A165" s="72">
        <f>'CONSTRUCTION COST ESTIMATE'!B165</f>
        <v>203.005</v>
      </c>
      <c r="C165" s="69" t="s">
        <v>1311</v>
      </c>
      <c r="D165" s="69">
        <v>0</v>
      </c>
      <c r="F165" s="73" t="str">
        <f>'CONSTRUCTION COST ESTIMATE'!C165</f>
        <v>OVER EXCAVATION</v>
      </c>
      <c r="H165" s="74" t="str">
        <f t="shared" si="11"/>
        <v>203.0050</v>
      </c>
      <c r="J165" s="389">
        <f>'CONSTRUCTION COST ESTIMATE'!BA165</f>
        <v>0</v>
      </c>
      <c r="K165" s="75">
        <f t="shared" si="12"/>
        <v>0</v>
      </c>
      <c r="L165" s="69" t="s">
        <v>1304</v>
      </c>
      <c r="M165" s="69" t="str">
        <f>'CONSTRUCTION COST ESTIMATE'!BB165</f>
        <v>CY</v>
      </c>
      <c r="N165" s="390">
        <f>'BID ABSTRACT'!H165</f>
        <v>0</v>
      </c>
      <c r="O165" s="76">
        <f t="shared" si="13"/>
        <v>0</v>
      </c>
      <c r="S165" s="69" t="s">
        <v>1313</v>
      </c>
      <c r="T165" s="69" t="s">
        <v>1313</v>
      </c>
      <c r="V165" s="77" t="str">
        <f t="shared" si="14"/>
        <v/>
      </c>
    </row>
    <row r="166" spans="1:22" hidden="1">
      <c r="A166" s="72">
        <f>'CONSTRUCTION COST ESTIMATE'!B166</f>
        <v>203.006</v>
      </c>
      <c r="C166" s="69" t="s">
        <v>1311</v>
      </c>
      <c r="D166" s="69">
        <v>0</v>
      </c>
      <c r="F166" s="73" t="str">
        <f>'CONSTRUCTION COST ESTIMATE'!C166</f>
        <v>OVER EXCAVATION AND BACKFILL</v>
      </c>
      <c r="H166" s="74" t="str">
        <f t="shared" si="11"/>
        <v>203.0060</v>
      </c>
      <c r="J166" s="389">
        <f>'CONSTRUCTION COST ESTIMATE'!BA166</f>
        <v>0</v>
      </c>
      <c r="K166" s="75">
        <f t="shared" si="12"/>
        <v>0</v>
      </c>
      <c r="L166" s="69" t="s">
        <v>1304</v>
      </c>
      <c r="M166" s="69" t="str">
        <f>'CONSTRUCTION COST ESTIMATE'!BB166</f>
        <v>CY</v>
      </c>
      <c r="N166" s="390">
        <f>'BID ABSTRACT'!H166</f>
        <v>0</v>
      </c>
      <c r="O166" s="76">
        <f t="shared" si="13"/>
        <v>0</v>
      </c>
      <c r="S166" s="69" t="s">
        <v>1313</v>
      </c>
      <c r="T166" s="69" t="s">
        <v>1313</v>
      </c>
      <c r="V166" s="77" t="str">
        <f t="shared" si="14"/>
        <v/>
      </c>
    </row>
    <row r="167" spans="1:22" hidden="1">
      <c r="A167" s="72">
        <f>'CONSTRUCTION COST ESTIMATE'!B167</f>
        <v>203.00700000000001</v>
      </c>
      <c r="C167" s="69" t="s">
        <v>1311</v>
      </c>
      <c r="D167" s="69">
        <v>0</v>
      </c>
      <c r="F167" s="73" t="str">
        <f>'CONSTRUCTION COST ESTIMATE'!C167</f>
        <v>TRAIL EXCAVATION</v>
      </c>
      <c r="H167" s="74" t="str">
        <f t="shared" si="11"/>
        <v>203.0070</v>
      </c>
      <c r="J167" s="389">
        <f>'CONSTRUCTION COST ESTIMATE'!BA167</f>
        <v>0</v>
      </c>
      <c r="K167" s="75">
        <f t="shared" si="12"/>
        <v>0</v>
      </c>
      <c r="L167" s="69" t="s">
        <v>1304</v>
      </c>
      <c r="M167" s="69" t="str">
        <f>'CONSTRUCTION COST ESTIMATE'!BB167</f>
        <v>CY</v>
      </c>
      <c r="N167" s="390">
        <f>'BID ABSTRACT'!H167</f>
        <v>0</v>
      </c>
      <c r="O167" s="76">
        <f t="shared" si="13"/>
        <v>0</v>
      </c>
      <c r="S167" s="69" t="s">
        <v>1313</v>
      </c>
      <c r="T167" s="69" t="s">
        <v>1313</v>
      </c>
      <c r="V167" s="77" t="str">
        <f t="shared" si="14"/>
        <v/>
      </c>
    </row>
    <row r="168" spans="1:22" hidden="1">
      <c r="A168" s="72">
        <f>'CONSTRUCTION COST ESTIMATE'!B168</f>
        <v>203.01</v>
      </c>
      <c r="C168" s="69" t="s">
        <v>1311</v>
      </c>
      <c r="D168" s="69">
        <v>0</v>
      </c>
      <c r="F168" s="73" t="str">
        <f>'CONSTRUCTION COST ESTIMATE'!C168</f>
        <v>REGRADE AND COMPACT EXISTING SHOULDER</v>
      </c>
      <c r="H168" s="74" t="str">
        <f t="shared" si="11"/>
        <v>203.0100</v>
      </c>
      <c r="J168" s="389">
        <f>'CONSTRUCTION COST ESTIMATE'!BA168</f>
        <v>0</v>
      </c>
      <c r="K168" s="75">
        <f t="shared" si="12"/>
        <v>0</v>
      </c>
      <c r="L168" s="69" t="s">
        <v>1304</v>
      </c>
      <c r="M168" s="69" t="str">
        <f>'CONSTRUCTION COST ESTIMATE'!BB168</f>
        <v>LS</v>
      </c>
      <c r="N168" s="390">
        <f>'BID ABSTRACT'!H168</f>
        <v>0</v>
      </c>
      <c r="O168" s="76">
        <f t="shared" si="13"/>
        <v>1</v>
      </c>
      <c r="S168" s="69" t="s">
        <v>1313</v>
      </c>
      <c r="T168" s="69" t="s">
        <v>1313</v>
      </c>
      <c r="V168" s="77" t="str">
        <f t="shared" si="14"/>
        <v/>
      </c>
    </row>
    <row r="169" spans="1:22" hidden="1">
      <c r="A169" s="72">
        <f>'CONSTRUCTION COST ESTIMATE'!B169</f>
        <v>203.011</v>
      </c>
      <c r="C169" s="69" t="s">
        <v>1311</v>
      </c>
      <c r="D169" s="69">
        <v>0</v>
      </c>
      <c r="F169" s="73" t="str">
        <f>'CONSTRUCTION COST ESTIMATE'!C169</f>
        <v>SWALE REGRADE IN SHOULDER</v>
      </c>
      <c r="H169" s="74" t="str">
        <f t="shared" si="11"/>
        <v>203.0110</v>
      </c>
      <c r="J169" s="389">
        <f>'CONSTRUCTION COST ESTIMATE'!BA169</f>
        <v>0</v>
      </c>
      <c r="K169" s="75">
        <f t="shared" si="12"/>
        <v>0</v>
      </c>
      <c r="L169" s="69" t="s">
        <v>1304</v>
      </c>
      <c r="M169" s="69" t="str">
        <f>'CONSTRUCTION COST ESTIMATE'!BB169</f>
        <v>CY</v>
      </c>
      <c r="N169" s="390">
        <f>'BID ABSTRACT'!H169</f>
        <v>0</v>
      </c>
      <c r="O169" s="76">
        <f t="shared" si="13"/>
        <v>0</v>
      </c>
      <c r="S169" s="69" t="s">
        <v>1313</v>
      </c>
      <c r="T169" s="69" t="s">
        <v>1313</v>
      </c>
      <c r="V169" s="77" t="str">
        <f t="shared" si="14"/>
        <v/>
      </c>
    </row>
    <row r="170" spans="1:22" hidden="1">
      <c r="A170" s="72">
        <f>'CONSTRUCTION COST ESTIMATE'!B170</f>
        <v>203.012</v>
      </c>
      <c r="C170" s="69" t="s">
        <v>1311</v>
      </c>
      <c r="D170" s="69">
        <v>0</v>
      </c>
      <c r="F170" s="73" t="str">
        <f>'CONSTRUCTION COST ESTIMATE'!C170</f>
        <v>REMOVE AND DISPOSE EXISTING SOIL</v>
      </c>
      <c r="H170" s="74" t="str">
        <f t="shared" si="11"/>
        <v>203.0120</v>
      </c>
      <c r="J170" s="389">
        <f>'CONSTRUCTION COST ESTIMATE'!BA170</f>
        <v>0</v>
      </c>
      <c r="K170" s="75">
        <f t="shared" si="12"/>
        <v>0</v>
      </c>
      <c r="L170" s="69" t="s">
        <v>1304</v>
      </c>
      <c r="M170" s="69" t="str">
        <f>'CONSTRUCTION COST ESTIMATE'!BB170</f>
        <v>CY</v>
      </c>
      <c r="N170" s="390">
        <f>'BID ABSTRACT'!H170</f>
        <v>0</v>
      </c>
      <c r="O170" s="76">
        <f t="shared" si="13"/>
        <v>0</v>
      </c>
      <c r="S170" s="69" t="s">
        <v>1313</v>
      </c>
      <c r="T170" s="69" t="s">
        <v>1313</v>
      </c>
      <c r="V170" s="77" t="str">
        <f t="shared" si="14"/>
        <v/>
      </c>
    </row>
    <row r="171" spans="1:22" hidden="1">
      <c r="A171" s="72">
        <f>'CONSTRUCTION COST ESTIMATE'!B171</f>
        <v>203.01300000000001</v>
      </c>
      <c r="C171" s="69" t="s">
        <v>1311</v>
      </c>
      <c r="D171" s="69">
        <v>0</v>
      </c>
      <c r="F171" s="73" t="str">
        <f>'CONSTRUCTION COST ESTIMATE'!C171</f>
        <v>SCARIFY AND RECOMPACT</v>
      </c>
      <c r="H171" s="74" t="str">
        <f t="shared" si="11"/>
        <v>203.0130</v>
      </c>
      <c r="J171" s="389">
        <f>'CONSTRUCTION COST ESTIMATE'!BA171</f>
        <v>0</v>
      </c>
      <c r="K171" s="75">
        <f t="shared" si="12"/>
        <v>0</v>
      </c>
      <c r="L171" s="69" t="s">
        <v>1304</v>
      </c>
      <c r="M171" s="69" t="str">
        <f>'CONSTRUCTION COST ESTIMATE'!BB171</f>
        <v>CY</v>
      </c>
      <c r="N171" s="390">
        <f>'BID ABSTRACT'!H171</f>
        <v>0</v>
      </c>
      <c r="O171" s="76">
        <f t="shared" si="13"/>
        <v>0</v>
      </c>
      <c r="S171" s="69" t="s">
        <v>1313</v>
      </c>
      <c r="T171" s="69" t="s">
        <v>1313</v>
      </c>
      <c r="V171" s="77" t="str">
        <f t="shared" si="14"/>
        <v/>
      </c>
    </row>
    <row r="172" spans="1:22" hidden="1">
      <c r="A172" s="72">
        <f>'CONSTRUCTION COST ESTIMATE'!B172</f>
        <v>203.02</v>
      </c>
      <c r="C172" s="69" t="s">
        <v>1311</v>
      </c>
      <c r="D172" s="69">
        <v>0</v>
      </c>
      <c r="F172" s="73" t="str">
        <f>'CONSTRUCTION COST ESTIMATE'!C172</f>
        <v>GEOFOAM</v>
      </c>
      <c r="H172" s="74" t="str">
        <f t="shared" si="11"/>
        <v>203.0200</v>
      </c>
      <c r="J172" s="389">
        <f>'CONSTRUCTION COST ESTIMATE'!BA172</f>
        <v>0</v>
      </c>
      <c r="K172" s="75">
        <f t="shared" si="12"/>
        <v>0</v>
      </c>
      <c r="L172" s="69" t="s">
        <v>1304</v>
      </c>
      <c r="M172" s="69" t="str">
        <f>'CONSTRUCTION COST ESTIMATE'!BB172</f>
        <v>SY</v>
      </c>
      <c r="N172" s="390">
        <f>'BID ABSTRACT'!H172</f>
        <v>0</v>
      </c>
      <c r="O172" s="76">
        <f t="shared" si="13"/>
        <v>0</v>
      </c>
      <c r="S172" s="69" t="s">
        <v>1313</v>
      </c>
      <c r="T172" s="69" t="s">
        <v>1313</v>
      </c>
      <c r="V172" s="77" t="str">
        <f t="shared" si="14"/>
        <v/>
      </c>
    </row>
    <row r="173" spans="1:22" hidden="1">
      <c r="A173" s="72">
        <f>'CONSTRUCTION COST ESTIMATE'!B173</f>
        <v>203.02099999999999</v>
      </c>
      <c r="C173" s="69" t="s">
        <v>1311</v>
      </c>
      <c r="D173" s="69">
        <v>0</v>
      </c>
      <c r="F173" s="73" t="str">
        <f>'CONSTRUCTION COST ESTIMATE'!C173</f>
        <v>GEOTEXTILE (CLASS 2)</v>
      </c>
      <c r="H173" s="74" t="str">
        <f t="shared" si="11"/>
        <v>203.0210</v>
      </c>
      <c r="J173" s="389">
        <f>'CONSTRUCTION COST ESTIMATE'!BA173</f>
        <v>0</v>
      </c>
      <c r="K173" s="75">
        <f t="shared" si="12"/>
        <v>0</v>
      </c>
      <c r="L173" s="69" t="s">
        <v>1304</v>
      </c>
      <c r="M173" s="69" t="str">
        <f>'CONSTRUCTION COST ESTIMATE'!BB173</f>
        <v>SY</v>
      </c>
      <c r="N173" s="390">
        <f>'BID ABSTRACT'!H173</f>
        <v>0</v>
      </c>
      <c r="O173" s="76">
        <f t="shared" si="13"/>
        <v>0</v>
      </c>
      <c r="S173" s="69" t="s">
        <v>1313</v>
      </c>
      <c r="T173" s="69" t="s">
        <v>1313</v>
      </c>
      <c r="V173" s="77" t="str">
        <f t="shared" si="14"/>
        <v/>
      </c>
    </row>
    <row r="174" spans="1:22" hidden="1">
      <c r="A174" s="72">
        <f>'CONSTRUCTION COST ESTIMATE'!B174</f>
        <v>206.00049999999999</v>
      </c>
      <c r="C174" s="69" t="s">
        <v>1311</v>
      </c>
      <c r="D174" s="69">
        <v>0</v>
      </c>
      <c r="F174" s="73" t="str">
        <f>'CONSTRUCTION COST ESTIMATE'!C174</f>
        <v>STRUCTURE EXCAVATION</v>
      </c>
      <c r="H174" s="74" t="str">
        <f t="shared" si="11"/>
        <v>206.0005</v>
      </c>
      <c r="J174" s="389">
        <f>'CONSTRUCTION COST ESTIMATE'!BA174</f>
        <v>0</v>
      </c>
      <c r="K174" s="75">
        <f t="shared" si="12"/>
        <v>0</v>
      </c>
      <c r="L174" s="69" t="s">
        <v>1304</v>
      </c>
      <c r="M174" s="69" t="str">
        <f>'CONSTRUCTION COST ESTIMATE'!BB174</f>
        <v>CY</v>
      </c>
      <c r="N174" s="390">
        <f>'BID ABSTRACT'!H174</f>
        <v>0</v>
      </c>
      <c r="O174" s="76">
        <f t="shared" si="13"/>
        <v>0</v>
      </c>
      <c r="S174" s="69" t="s">
        <v>1313</v>
      </c>
      <c r="T174" s="69" t="s">
        <v>1313</v>
      </c>
      <c r="V174" s="77" t="str">
        <f t="shared" si="14"/>
        <v/>
      </c>
    </row>
    <row r="175" spans="1:22" hidden="1">
      <c r="A175" s="72">
        <f>'CONSTRUCTION COST ESTIMATE'!B175</f>
        <v>206.001</v>
      </c>
      <c r="C175" s="69" t="s">
        <v>1311</v>
      </c>
      <c r="D175" s="69">
        <v>0</v>
      </c>
      <c r="F175" s="73" t="str">
        <f>'CONSTRUCTION COST ESTIMATE'!C175</f>
        <v>STRUCTURE EXCAVATION (SPECIAL)</v>
      </c>
      <c r="H175" s="74" t="str">
        <f t="shared" si="11"/>
        <v>206.0010</v>
      </c>
      <c r="J175" s="389">
        <f>'CONSTRUCTION COST ESTIMATE'!BA175</f>
        <v>0</v>
      </c>
      <c r="K175" s="75">
        <f t="shared" si="12"/>
        <v>0</v>
      </c>
      <c r="L175" s="69" t="s">
        <v>1304</v>
      </c>
      <c r="M175" s="69" t="str">
        <f>'CONSTRUCTION COST ESTIMATE'!BB175</f>
        <v>CY</v>
      </c>
      <c r="N175" s="390">
        <f>'BID ABSTRACT'!H175</f>
        <v>0</v>
      </c>
      <c r="O175" s="76">
        <f t="shared" si="13"/>
        <v>0</v>
      </c>
      <c r="S175" s="69" t="s">
        <v>1313</v>
      </c>
      <c r="T175" s="69" t="s">
        <v>1313</v>
      </c>
      <c r="V175" s="77" t="str">
        <f t="shared" si="14"/>
        <v/>
      </c>
    </row>
    <row r="176" spans="1:22" hidden="1">
      <c r="A176" s="72">
        <f>'CONSTRUCTION COST ESTIMATE'!B176</f>
        <v>207.00049999999999</v>
      </c>
      <c r="C176" s="69" t="s">
        <v>1311</v>
      </c>
      <c r="D176" s="69">
        <v>0</v>
      </c>
      <c r="F176" s="73" t="str">
        <f>'CONSTRUCTION COST ESTIMATE'!C176</f>
        <v>GRANULAR BACKFILL</v>
      </c>
      <c r="H176" s="74" t="str">
        <f t="shared" si="11"/>
        <v>207.0005</v>
      </c>
      <c r="J176" s="389">
        <f>'CONSTRUCTION COST ESTIMATE'!BA176</f>
        <v>0</v>
      </c>
      <c r="K176" s="75">
        <f t="shared" si="12"/>
        <v>0</v>
      </c>
      <c r="L176" s="69" t="s">
        <v>1304</v>
      </c>
      <c r="M176" s="69" t="str">
        <f>'CONSTRUCTION COST ESTIMATE'!BB176</f>
        <v>CY</v>
      </c>
      <c r="N176" s="390">
        <f>'BID ABSTRACT'!H176</f>
        <v>0</v>
      </c>
      <c r="O176" s="76">
        <f t="shared" si="13"/>
        <v>0</v>
      </c>
      <c r="S176" s="69" t="s">
        <v>1313</v>
      </c>
      <c r="T176" s="69" t="s">
        <v>1313</v>
      </c>
      <c r="V176" s="77" t="str">
        <f t="shared" si="14"/>
        <v/>
      </c>
    </row>
    <row r="177" spans="1:26" ht="30" hidden="1">
      <c r="A177" s="72">
        <f>'CONSTRUCTION COST ESTIMATE'!B177</f>
        <v>208.00049999999999</v>
      </c>
      <c r="C177" s="69" t="s">
        <v>1311</v>
      </c>
      <c r="D177" s="69">
        <v>0</v>
      </c>
      <c r="F177" s="73" t="str">
        <f>'CONSTRUCTION COST ESTIMATE'!C177</f>
        <v>TRENCH OVER EXCAVATION AND COMPACTED IMPORT AGGREGATE BEDDING</v>
      </c>
      <c r="H177" s="74" t="str">
        <f t="shared" si="11"/>
        <v>208.0005</v>
      </c>
      <c r="J177" s="389">
        <f>'CONSTRUCTION COST ESTIMATE'!BA177</f>
        <v>0</v>
      </c>
      <c r="K177" s="75">
        <f t="shared" si="12"/>
        <v>0</v>
      </c>
      <c r="L177" s="69" t="s">
        <v>1304</v>
      </c>
      <c r="M177" s="69" t="str">
        <f>'CONSTRUCTION COST ESTIMATE'!BB177</f>
        <v>CY</v>
      </c>
      <c r="N177" s="390">
        <f>'BID ABSTRACT'!H177</f>
        <v>0</v>
      </c>
      <c r="O177" s="76">
        <f t="shared" si="13"/>
        <v>0</v>
      </c>
      <c r="S177" s="69" t="s">
        <v>1313</v>
      </c>
      <c r="T177" s="69" t="s">
        <v>1313</v>
      </c>
      <c r="V177" s="77" t="str">
        <f t="shared" si="14"/>
        <v/>
      </c>
    </row>
    <row r="178" spans="1:26" hidden="1">
      <c r="A178" s="72">
        <f>'CONSTRUCTION COST ESTIMATE'!B178</f>
        <v>208.001</v>
      </c>
      <c r="C178" s="69" t="s">
        <v>1311</v>
      </c>
      <c r="D178" s="69">
        <v>0</v>
      </c>
      <c r="F178" s="73" t="str">
        <f>'CONSTRUCTION COST ESTIMATE'!C178</f>
        <v>NON CONTAMINATED SOIL EXCAVATION AND DISPOSAL</v>
      </c>
      <c r="H178" s="74" t="str">
        <f t="shared" si="11"/>
        <v>208.0010</v>
      </c>
      <c r="J178" s="389">
        <f>'CONSTRUCTION COST ESTIMATE'!BA178</f>
        <v>0</v>
      </c>
      <c r="K178" s="75">
        <f t="shared" si="12"/>
        <v>0</v>
      </c>
      <c r="L178" s="69" t="s">
        <v>1304</v>
      </c>
      <c r="M178" s="69" t="str">
        <f>'CONSTRUCTION COST ESTIMATE'!BB178</f>
        <v>CY</v>
      </c>
      <c r="N178" s="390">
        <f>'BID ABSTRACT'!H178</f>
        <v>0</v>
      </c>
      <c r="O178" s="76">
        <f t="shared" si="13"/>
        <v>0</v>
      </c>
      <c r="S178" s="69" t="s">
        <v>1313</v>
      </c>
      <c r="T178" s="69" t="s">
        <v>1313</v>
      </c>
      <c r="V178" s="77" t="str">
        <f t="shared" si="14"/>
        <v/>
      </c>
    </row>
    <row r="179" spans="1:26" hidden="1">
      <c r="A179" s="72">
        <f>'CONSTRUCTION COST ESTIMATE'!B179</f>
        <v>208.00200000000001</v>
      </c>
      <c r="C179" s="69" t="s">
        <v>1311</v>
      </c>
      <c r="D179" s="69">
        <v>0</v>
      </c>
      <c r="F179" s="73" t="str">
        <f>'CONSTRUCTION COST ESTIMATE'!C179</f>
        <v>CONTAMINATED SOIL EXCAVATION AND DISPOSAL</v>
      </c>
      <c r="H179" s="74" t="str">
        <f t="shared" si="11"/>
        <v>208.0020</v>
      </c>
      <c r="J179" s="389">
        <f>'CONSTRUCTION COST ESTIMATE'!BA179</f>
        <v>0</v>
      </c>
      <c r="K179" s="75">
        <f t="shared" si="12"/>
        <v>0</v>
      </c>
      <c r="L179" s="69" t="s">
        <v>1304</v>
      </c>
      <c r="M179" s="69" t="str">
        <f>'CONSTRUCTION COST ESTIMATE'!BB179</f>
        <v>CY</v>
      </c>
      <c r="N179" s="390">
        <f>'BID ABSTRACT'!H179</f>
        <v>0</v>
      </c>
      <c r="O179" s="76">
        <f t="shared" si="13"/>
        <v>0</v>
      </c>
      <c r="S179" s="69" t="s">
        <v>1313</v>
      </c>
      <c r="T179" s="69" t="s">
        <v>1313</v>
      </c>
      <c r="V179" s="77" t="str">
        <f t="shared" si="14"/>
        <v/>
      </c>
    </row>
    <row r="180" spans="1:26" hidden="1">
      <c r="A180" s="72">
        <f>'CONSTRUCTION COST ESTIMATE'!B180</f>
        <v>208.00299999999999</v>
      </c>
      <c r="C180" s="69" t="s">
        <v>1311</v>
      </c>
      <c r="D180" s="69">
        <v>0</v>
      </c>
      <c r="F180" s="73" t="str">
        <f>'CONSTRUCTION COST ESTIMATE'!C180</f>
        <v>TRENCH SHORING</v>
      </c>
      <c r="H180" s="74" t="str">
        <f t="shared" si="11"/>
        <v>208.0030</v>
      </c>
      <c r="J180" s="389">
        <f>'CONSTRUCTION COST ESTIMATE'!BA180</f>
        <v>0</v>
      </c>
      <c r="K180" s="75">
        <f t="shared" si="12"/>
        <v>0</v>
      </c>
      <c r="L180" s="69" t="s">
        <v>1304</v>
      </c>
      <c r="M180" s="69" t="str">
        <f>'CONSTRUCTION COST ESTIMATE'!BB180</f>
        <v>LS</v>
      </c>
      <c r="N180" s="390">
        <f>'BID ABSTRACT'!H180</f>
        <v>0</v>
      </c>
      <c r="O180" s="76">
        <f t="shared" si="13"/>
        <v>1</v>
      </c>
      <c r="S180" s="69" t="s">
        <v>1313</v>
      </c>
      <c r="T180" s="69" t="s">
        <v>1313</v>
      </c>
      <c r="V180" s="77" t="str">
        <f t="shared" si="14"/>
        <v/>
      </c>
    </row>
    <row r="181" spans="1:26" hidden="1">
      <c r="A181" s="72">
        <f>'CONSTRUCTION COST ESTIMATE'!B181</f>
        <v>208.01</v>
      </c>
      <c r="C181" s="69" t="s">
        <v>1311</v>
      </c>
      <c r="D181" s="69">
        <v>0</v>
      </c>
      <c r="F181" s="73" t="str">
        <f>'CONSTRUCTION COST ESTIMATE'!C181</f>
        <v>PERMANENT PATCH</v>
      </c>
      <c r="H181" s="74" t="str">
        <f t="shared" si="11"/>
        <v>208.0100</v>
      </c>
      <c r="J181" s="389">
        <f>'CONSTRUCTION COST ESTIMATE'!BA181</f>
        <v>0</v>
      </c>
      <c r="K181" s="75">
        <f t="shared" si="12"/>
        <v>0</v>
      </c>
      <c r="L181" s="69" t="s">
        <v>1304</v>
      </c>
      <c r="M181" s="69" t="str">
        <f>'CONSTRUCTION COST ESTIMATE'!BB181</f>
        <v>SY</v>
      </c>
      <c r="N181" s="390">
        <f>'BID ABSTRACT'!H181</f>
        <v>0</v>
      </c>
      <c r="O181" s="76">
        <f t="shared" si="13"/>
        <v>0</v>
      </c>
      <c r="S181" s="69" t="s">
        <v>1313</v>
      </c>
      <c r="T181" s="69" t="s">
        <v>1313</v>
      </c>
      <c r="V181" s="77" t="str">
        <f t="shared" si="14"/>
        <v/>
      </c>
    </row>
    <row r="182" spans="1:26" s="395" customFormat="1">
      <c r="A182" s="394"/>
      <c r="C182" s="395" t="s">
        <v>1311</v>
      </c>
      <c r="D182" s="395">
        <v>0</v>
      </c>
      <c r="F182" s="396" t="str">
        <f>'CONSTRUCTION COST ESTIMATE'!C182</f>
        <v>LANDSCAPE</v>
      </c>
      <c r="H182" s="394" t="str">
        <f t="shared" si="11"/>
        <v>.0000</v>
      </c>
      <c r="J182" s="397">
        <f>'CONSTRUCTION COST ESTIMATE'!BA182</f>
        <v>0</v>
      </c>
      <c r="K182" s="397">
        <f t="shared" si="12"/>
        <v>0</v>
      </c>
      <c r="L182" s="395" t="s">
        <v>1304</v>
      </c>
      <c r="M182" s="395">
        <f>'CONSTRUCTION COST ESTIMATE'!BB182</f>
        <v>0</v>
      </c>
      <c r="N182" s="398">
        <f>'BID ABSTRACT'!H182</f>
        <v>0</v>
      </c>
      <c r="O182" s="398">
        <f t="shared" si="13"/>
        <v>0</v>
      </c>
      <c r="S182" s="395" t="s">
        <v>1313</v>
      </c>
      <c r="T182" s="395" t="s">
        <v>1313</v>
      </c>
      <c r="U182" s="399"/>
      <c r="V182" s="399" t="str">
        <f t="shared" si="14"/>
        <v>Delete Row</v>
      </c>
      <c r="W182" s="399"/>
      <c r="X182" s="399"/>
      <c r="Y182" s="399"/>
      <c r="Z182" s="399"/>
    </row>
    <row r="183" spans="1:26" hidden="1">
      <c r="A183" s="72">
        <f>'CONSTRUCTION COST ESTIMATE'!B183</f>
        <v>212.00049999999999</v>
      </c>
      <c r="C183" s="69" t="s">
        <v>1311</v>
      </c>
      <c r="D183" s="69">
        <v>0</v>
      </c>
      <c r="F183" s="73" t="str">
        <f>'CONSTRUCTION COST ESTIMATE'!C183</f>
        <v>24 INCH BOX TREE</v>
      </c>
      <c r="H183" s="74" t="str">
        <f t="shared" si="11"/>
        <v>212.0005</v>
      </c>
      <c r="J183" s="389">
        <f>'CONSTRUCTION COST ESTIMATE'!BA183</f>
        <v>0</v>
      </c>
      <c r="K183" s="75">
        <f t="shared" si="12"/>
        <v>0</v>
      </c>
      <c r="L183" s="69" t="s">
        <v>1304</v>
      </c>
      <c r="M183" s="69" t="str">
        <f>'CONSTRUCTION COST ESTIMATE'!BB183</f>
        <v>EA</v>
      </c>
      <c r="N183" s="390">
        <f>'BID ABSTRACT'!H183</f>
        <v>0</v>
      </c>
      <c r="O183" s="76">
        <f t="shared" si="13"/>
        <v>0</v>
      </c>
      <c r="S183" s="69" t="s">
        <v>1313</v>
      </c>
      <c r="T183" s="69" t="s">
        <v>1313</v>
      </c>
      <c r="V183" s="77" t="str">
        <f t="shared" si="14"/>
        <v/>
      </c>
    </row>
    <row r="184" spans="1:26" hidden="1">
      <c r="A184" s="72">
        <f>'CONSTRUCTION COST ESTIMATE'!B184</f>
        <v>212.001</v>
      </c>
      <c r="C184" s="69" t="s">
        <v>1311</v>
      </c>
      <c r="D184" s="69">
        <v>0</v>
      </c>
      <c r="F184" s="73" t="str">
        <f>'CONSTRUCTION COST ESTIMATE'!C184</f>
        <v>36 INCH BOX TREE</v>
      </c>
      <c r="H184" s="74" t="str">
        <f t="shared" si="11"/>
        <v>212.0010</v>
      </c>
      <c r="J184" s="389">
        <f>'CONSTRUCTION COST ESTIMATE'!BA184</f>
        <v>0</v>
      </c>
      <c r="K184" s="75">
        <f t="shared" si="12"/>
        <v>0</v>
      </c>
      <c r="L184" s="69" t="s">
        <v>1304</v>
      </c>
      <c r="M184" s="69" t="str">
        <f>'CONSTRUCTION COST ESTIMATE'!BB184</f>
        <v>EA</v>
      </c>
      <c r="N184" s="390">
        <f>'BID ABSTRACT'!H184</f>
        <v>0</v>
      </c>
      <c r="O184" s="76">
        <f t="shared" si="13"/>
        <v>0</v>
      </c>
      <c r="S184" s="69" t="s">
        <v>1313</v>
      </c>
      <c r="T184" s="69" t="s">
        <v>1313</v>
      </c>
      <c r="V184" s="77" t="str">
        <f t="shared" si="14"/>
        <v/>
      </c>
    </row>
    <row r="185" spans="1:26" hidden="1">
      <c r="A185" s="72">
        <f>'CONSTRUCTION COST ESTIMATE'!B185</f>
        <v>212.00200000000001</v>
      </c>
      <c r="C185" s="69" t="s">
        <v>1311</v>
      </c>
      <c r="D185" s="69">
        <v>0</v>
      </c>
      <c r="F185" s="73" t="str">
        <f>'CONSTRUCTION COST ESTIMATE'!C185</f>
        <v>48 INCH BOX TREE</v>
      </c>
      <c r="H185" s="74" t="str">
        <f t="shared" si="11"/>
        <v>212.0020</v>
      </c>
      <c r="J185" s="389">
        <f>'CONSTRUCTION COST ESTIMATE'!BA185</f>
        <v>0</v>
      </c>
      <c r="K185" s="75">
        <f t="shared" si="12"/>
        <v>0</v>
      </c>
      <c r="L185" s="69" t="s">
        <v>1304</v>
      </c>
      <c r="M185" s="69" t="str">
        <f>'CONSTRUCTION COST ESTIMATE'!BB185</f>
        <v>EA</v>
      </c>
      <c r="N185" s="390">
        <f>'BID ABSTRACT'!H185</f>
        <v>0</v>
      </c>
      <c r="O185" s="76">
        <f t="shared" si="13"/>
        <v>0</v>
      </c>
      <c r="S185" s="69" t="s">
        <v>1313</v>
      </c>
      <c r="T185" s="69" t="s">
        <v>1313</v>
      </c>
      <c r="V185" s="77" t="str">
        <f t="shared" si="14"/>
        <v/>
      </c>
    </row>
    <row r="186" spans="1:26" hidden="1">
      <c r="A186" s="72">
        <f>'CONSTRUCTION COST ESTIMATE'!B186</f>
        <v>212.00299999999999</v>
      </c>
      <c r="C186" s="69" t="s">
        <v>1311</v>
      </c>
      <c r="D186" s="69">
        <v>0</v>
      </c>
      <c r="F186" s="73" t="str">
        <f>'CONSTRUCTION COST ESTIMATE'!C186</f>
        <v>PALM TREE</v>
      </c>
      <c r="H186" s="74" t="str">
        <f t="shared" si="11"/>
        <v>212.0030</v>
      </c>
      <c r="J186" s="389">
        <f>'CONSTRUCTION COST ESTIMATE'!BA186</f>
        <v>0</v>
      </c>
      <c r="K186" s="75">
        <f t="shared" si="12"/>
        <v>0</v>
      </c>
      <c r="L186" s="69" t="s">
        <v>1304</v>
      </c>
      <c r="M186" s="69" t="str">
        <f>'CONSTRUCTION COST ESTIMATE'!BB186</f>
        <v>EA</v>
      </c>
      <c r="N186" s="390">
        <f>'BID ABSTRACT'!H186</f>
        <v>0</v>
      </c>
      <c r="O186" s="76">
        <f t="shared" si="13"/>
        <v>0</v>
      </c>
      <c r="S186" s="69" t="s">
        <v>1313</v>
      </c>
      <c r="T186" s="69" t="s">
        <v>1313</v>
      </c>
      <c r="V186" s="77" t="str">
        <f t="shared" si="14"/>
        <v/>
      </c>
    </row>
    <row r="187" spans="1:26" hidden="1">
      <c r="A187" s="72">
        <f>'CONSTRUCTION COST ESTIMATE'!B187</f>
        <v>212.00399999999999</v>
      </c>
      <c r="C187" s="69" t="s">
        <v>1311</v>
      </c>
      <c r="D187" s="69">
        <v>0</v>
      </c>
      <c r="F187" s="73" t="str">
        <f>'CONSTRUCTION COST ESTIMATE'!C187</f>
        <v>CALIFORNIA DATE PALM</v>
      </c>
      <c r="H187" s="74" t="str">
        <f t="shared" si="11"/>
        <v>212.0040</v>
      </c>
      <c r="J187" s="389">
        <f>'CONSTRUCTION COST ESTIMATE'!BA187</f>
        <v>0</v>
      </c>
      <c r="K187" s="75">
        <f t="shared" si="12"/>
        <v>0</v>
      </c>
      <c r="L187" s="69" t="s">
        <v>1304</v>
      </c>
      <c r="M187" s="69" t="str">
        <f>'CONSTRUCTION COST ESTIMATE'!BB187</f>
        <v>EA</v>
      </c>
      <c r="N187" s="390">
        <f>'BID ABSTRACT'!H187</f>
        <v>0</v>
      </c>
      <c r="O187" s="76">
        <f t="shared" si="13"/>
        <v>0</v>
      </c>
      <c r="S187" s="69" t="s">
        <v>1313</v>
      </c>
      <c r="T187" s="69" t="s">
        <v>1313</v>
      </c>
      <c r="V187" s="77" t="str">
        <f t="shared" si="14"/>
        <v/>
      </c>
    </row>
    <row r="188" spans="1:26" hidden="1">
      <c r="A188" s="72">
        <f>'CONSTRUCTION COST ESTIMATE'!B188</f>
        <v>212.005</v>
      </c>
      <c r="C188" s="69" t="s">
        <v>1311</v>
      </c>
      <c r="D188" s="69">
        <v>0</v>
      </c>
      <c r="F188" s="73" t="str">
        <f>'CONSTRUCTION COST ESTIMATE'!C188</f>
        <v>CANARY ISLAND PALM</v>
      </c>
      <c r="H188" s="74" t="str">
        <f t="shared" si="11"/>
        <v>212.0050</v>
      </c>
      <c r="J188" s="389">
        <f>'CONSTRUCTION COST ESTIMATE'!BA188</f>
        <v>0</v>
      </c>
      <c r="K188" s="75">
        <f t="shared" si="12"/>
        <v>0</v>
      </c>
      <c r="L188" s="69" t="s">
        <v>1304</v>
      </c>
      <c r="M188" s="69" t="str">
        <f>'CONSTRUCTION COST ESTIMATE'!BB188</f>
        <v>EA</v>
      </c>
      <c r="N188" s="390">
        <f>'BID ABSTRACT'!H188</f>
        <v>0</v>
      </c>
      <c r="O188" s="76">
        <f t="shared" si="13"/>
        <v>0</v>
      </c>
      <c r="S188" s="69" t="s">
        <v>1313</v>
      </c>
      <c r="T188" s="69" t="s">
        <v>1313</v>
      </c>
      <c r="V188" s="77" t="str">
        <f t="shared" si="14"/>
        <v/>
      </c>
    </row>
    <row r="189" spans="1:26" hidden="1">
      <c r="A189" s="72">
        <f>'CONSTRUCTION COST ESTIMATE'!B189</f>
        <v>212.006</v>
      </c>
      <c r="C189" s="69" t="s">
        <v>1311</v>
      </c>
      <c r="D189" s="69">
        <v>0</v>
      </c>
      <c r="F189" s="73" t="str">
        <f>'CONSTRUCTION COST ESTIMATE'!C189</f>
        <v>REMOVE AND RELOCATE TREE</v>
      </c>
      <c r="H189" s="74" t="str">
        <f t="shared" si="11"/>
        <v>212.0060</v>
      </c>
      <c r="J189" s="389">
        <f>'CONSTRUCTION COST ESTIMATE'!BA189</f>
        <v>0</v>
      </c>
      <c r="K189" s="75">
        <f t="shared" si="12"/>
        <v>0</v>
      </c>
      <c r="L189" s="69" t="s">
        <v>1304</v>
      </c>
      <c r="M189" s="69" t="str">
        <f>'CONSTRUCTION COST ESTIMATE'!BB189</f>
        <v>EA</v>
      </c>
      <c r="N189" s="390">
        <f>'BID ABSTRACT'!H189</f>
        <v>0</v>
      </c>
      <c r="O189" s="76">
        <f t="shared" si="13"/>
        <v>0</v>
      </c>
      <c r="S189" s="69" t="s">
        <v>1313</v>
      </c>
      <c r="T189" s="69" t="s">
        <v>1313</v>
      </c>
      <c r="V189" s="77" t="str">
        <f t="shared" si="14"/>
        <v/>
      </c>
    </row>
    <row r="190" spans="1:26" hidden="1">
      <c r="A190" s="72">
        <f>'CONSTRUCTION COST ESTIMATE'!B190</f>
        <v>212.00700000000001</v>
      </c>
      <c r="C190" s="69" t="s">
        <v>1311</v>
      </c>
      <c r="D190" s="69">
        <v>0</v>
      </c>
      <c r="F190" s="73" t="str">
        <f>'CONSTRUCTION COST ESTIMATE'!C190</f>
        <v>REMOVE AND RELOCATE PALM TREE</v>
      </c>
      <c r="H190" s="74" t="str">
        <f t="shared" si="11"/>
        <v>212.0070</v>
      </c>
      <c r="J190" s="389">
        <f>'CONSTRUCTION COST ESTIMATE'!BA190</f>
        <v>0</v>
      </c>
      <c r="K190" s="75">
        <f t="shared" si="12"/>
        <v>0</v>
      </c>
      <c r="L190" s="69" t="s">
        <v>1304</v>
      </c>
      <c r="M190" s="69" t="str">
        <f>'CONSTRUCTION COST ESTIMATE'!BB190</f>
        <v>EA</v>
      </c>
      <c r="N190" s="390">
        <f>'BID ABSTRACT'!H190</f>
        <v>0</v>
      </c>
      <c r="O190" s="76">
        <f t="shared" si="13"/>
        <v>0</v>
      </c>
      <c r="S190" s="69" t="s">
        <v>1313</v>
      </c>
      <c r="T190" s="69" t="s">
        <v>1313</v>
      </c>
      <c r="V190" s="77" t="str">
        <f t="shared" si="14"/>
        <v/>
      </c>
    </row>
    <row r="191" spans="1:26" hidden="1">
      <c r="A191" s="72">
        <f>'CONSTRUCTION COST ESTIMATE'!B191</f>
        <v>212.01</v>
      </c>
      <c r="C191" s="69" t="s">
        <v>1311</v>
      </c>
      <c r="D191" s="69">
        <v>0</v>
      </c>
      <c r="F191" s="73" t="str">
        <f>'CONSTRUCTION COST ESTIMATE'!C191</f>
        <v>5 GALLON SHRUB</v>
      </c>
      <c r="H191" s="74" t="str">
        <f t="shared" si="11"/>
        <v>212.0100</v>
      </c>
      <c r="J191" s="389">
        <f>'CONSTRUCTION COST ESTIMATE'!BA191</f>
        <v>0</v>
      </c>
      <c r="K191" s="75">
        <f t="shared" si="12"/>
        <v>0</v>
      </c>
      <c r="L191" s="69" t="s">
        <v>1304</v>
      </c>
      <c r="M191" s="69" t="str">
        <f>'CONSTRUCTION COST ESTIMATE'!BB191</f>
        <v>EA</v>
      </c>
      <c r="N191" s="390">
        <f>'BID ABSTRACT'!H191</f>
        <v>0</v>
      </c>
      <c r="O191" s="76">
        <f t="shared" si="13"/>
        <v>0</v>
      </c>
      <c r="S191" s="69" t="s">
        <v>1313</v>
      </c>
      <c r="T191" s="69" t="s">
        <v>1313</v>
      </c>
      <c r="V191" s="77" t="str">
        <f t="shared" si="14"/>
        <v/>
      </c>
    </row>
    <row r="192" spans="1:26" hidden="1">
      <c r="A192" s="72">
        <f>'CONSTRUCTION COST ESTIMATE'!B192</f>
        <v>212.011</v>
      </c>
      <c r="C192" s="69" t="s">
        <v>1311</v>
      </c>
      <c r="D192" s="69">
        <v>0</v>
      </c>
      <c r="F192" s="73" t="str">
        <f>'CONSTRUCTION COST ESTIMATE'!C192</f>
        <v>15 GALLON SHRUB</v>
      </c>
      <c r="H192" s="74" t="str">
        <f t="shared" si="11"/>
        <v>212.0110</v>
      </c>
      <c r="J192" s="389">
        <f>'CONSTRUCTION COST ESTIMATE'!BA192</f>
        <v>0</v>
      </c>
      <c r="K192" s="75">
        <f t="shared" si="12"/>
        <v>0</v>
      </c>
      <c r="L192" s="69" t="s">
        <v>1304</v>
      </c>
      <c r="M192" s="69" t="str">
        <f>'CONSTRUCTION COST ESTIMATE'!BB192</f>
        <v>EA</v>
      </c>
      <c r="N192" s="390">
        <f>'BID ABSTRACT'!H192</f>
        <v>0</v>
      </c>
      <c r="O192" s="76">
        <f t="shared" si="13"/>
        <v>0</v>
      </c>
      <c r="S192" s="69" t="s">
        <v>1313</v>
      </c>
      <c r="T192" s="69" t="s">
        <v>1313</v>
      </c>
      <c r="V192" s="77" t="str">
        <f t="shared" si="14"/>
        <v/>
      </c>
    </row>
    <row r="193" spans="1:22" hidden="1">
      <c r="A193" s="72">
        <f>'CONSTRUCTION COST ESTIMATE'!B193</f>
        <v>212.02</v>
      </c>
      <c r="C193" s="69" t="s">
        <v>1311</v>
      </c>
      <c r="D193" s="69">
        <v>0</v>
      </c>
      <c r="F193" s="73" t="str">
        <f>'CONSTRUCTION COST ESTIMATE'!C193</f>
        <v>2 FOOT LANDSCAPE BOULDER</v>
      </c>
      <c r="H193" s="74" t="str">
        <f t="shared" si="11"/>
        <v>212.0200</v>
      </c>
      <c r="J193" s="389">
        <f>'CONSTRUCTION COST ESTIMATE'!BA193</f>
        <v>0</v>
      </c>
      <c r="K193" s="75">
        <f t="shared" si="12"/>
        <v>0</v>
      </c>
      <c r="L193" s="69" t="s">
        <v>1304</v>
      </c>
      <c r="M193" s="69" t="str">
        <f>'CONSTRUCTION COST ESTIMATE'!BB193</f>
        <v>EA</v>
      </c>
      <c r="N193" s="390">
        <f>'BID ABSTRACT'!H193</f>
        <v>0</v>
      </c>
      <c r="O193" s="76">
        <f t="shared" si="13"/>
        <v>0</v>
      </c>
      <c r="S193" s="69" t="s">
        <v>1313</v>
      </c>
      <c r="T193" s="69" t="s">
        <v>1313</v>
      </c>
      <c r="V193" s="77" t="str">
        <f t="shared" si="14"/>
        <v/>
      </c>
    </row>
    <row r="194" spans="1:22" hidden="1">
      <c r="A194" s="72">
        <f>'CONSTRUCTION COST ESTIMATE'!B194</f>
        <v>212.02099999999999</v>
      </c>
      <c r="C194" s="69" t="s">
        <v>1311</v>
      </c>
      <c r="D194" s="69">
        <v>0</v>
      </c>
      <c r="F194" s="73" t="str">
        <f>'CONSTRUCTION COST ESTIMATE'!C194</f>
        <v>3 FOOT LANDSCAPE BOULDER</v>
      </c>
      <c r="H194" s="74" t="str">
        <f t="shared" si="11"/>
        <v>212.0210</v>
      </c>
      <c r="J194" s="389">
        <f>'CONSTRUCTION COST ESTIMATE'!BA194</f>
        <v>0</v>
      </c>
      <c r="K194" s="75">
        <f t="shared" si="12"/>
        <v>0</v>
      </c>
      <c r="L194" s="69" t="s">
        <v>1304</v>
      </c>
      <c r="M194" s="69" t="str">
        <f>'CONSTRUCTION COST ESTIMATE'!BB194</f>
        <v>EA</v>
      </c>
      <c r="N194" s="390">
        <f>'BID ABSTRACT'!H194</f>
        <v>0</v>
      </c>
      <c r="O194" s="76">
        <f t="shared" si="13"/>
        <v>0</v>
      </c>
      <c r="S194" s="69" t="s">
        <v>1313</v>
      </c>
      <c r="T194" s="69" t="s">
        <v>1313</v>
      </c>
      <c r="V194" s="77" t="str">
        <f t="shared" si="14"/>
        <v/>
      </c>
    </row>
    <row r="195" spans="1:22" hidden="1">
      <c r="A195" s="72">
        <f>'CONSTRUCTION COST ESTIMATE'!B195</f>
        <v>212.02199999999999</v>
      </c>
      <c r="C195" s="69" t="s">
        <v>1311</v>
      </c>
      <c r="D195" s="69">
        <v>0</v>
      </c>
      <c r="F195" s="73" t="str">
        <f>'CONSTRUCTION COST ESTIMATE'!C195</f>
        <v>4 FOOT LANDSCAPE BOULDER</v>
      </c>
      <c r="H195" s="74" t="str">
        <f t="shared" si="11"/>
        <v>212.0220</v>
      </c>
      <c r="J195" s="389">
        <f>'CONSTRUCTION COST ESTIMATE'!BA195</f>
        <v>0</v>
      </c>
      <c r="K195" s="75">
        <f t="shared" si="12"/>
        <v>0</v>
      </c>
      <c r="L195" s="69" t="s">
        <v>1304</v>
      </c>
      <c r="M195" s="69" t="str">
        <f>'CONSTRUCTION COST ESTIMATE'!BB195</f>
        <v>EA</v>
      </c>
      <c r="N195" s="390">
        <f>'BID ABSTRACT'!H195</f>
        <v>0</v>
      </c>
      <c r="O195" s="76">
        <f t="shared" si="13"/>
        <v>0</v>
      </c>
      <c r="S195" s="69" t="s">
        <v>1313</v>
      </c>
      <c r="T195" s="69" t="s">
        <v>1313</v>
      </c>
      <c r="V195" s="77" t="str">
        <f t="shared" si="14"/>
        <v/>
      </c>
    </row>
    <row r="196" spans="1:22" hidden="1">
      <c r="A196" s="72">
        <f>'CONSTRUCTION COST ESTIMATE'!B196</f>
        <v>212.03</v>
      </c>
      <c r="C196" s="69" t="s">
        <v>1311</v>
      </c>
      <c r="D196" s="69">
        <v>0</v>
      </c>
      <c r="F196" s="73" t="str">
        <f>'CONSTRUCTION COST ESTIMATE'!C196</f>
        <v>DECORATIVE ROCK</v>
      </c>
      <c r="H196" s="74" t="str">
        <f t="shared" si="11"/>
        <v>212.0300</v>
      </c>
      <c r="J196" s="389">
        <f>'CONSTRUCTION COST ESTIMATE'!BA196</f>
        <v>0</v>
      </c>
      <c r="K196" s="75">
        <f t="shared" si="12"/>
        <v>0</v>
      </c>
      <c r="L196" s="69" t="s">
        <v>1304</v>
      </c>
      <c r="M196" s="69" t="str">
        <f>'CONSTRUCTION COST ESTIMATE'!BB196</f>
        <v>TON</v>
      </c>
      <c r="N196" s="390">
        <f>'BID ABSTRACT'!H196</f>
        <v>0</v>
      </c>
      <c r="O196" s="76">
        <f t="shared" si="13"/>
        <v>0</v>
      </c>
      <c r="S196" s="69" t="s">
        <v>1313</v>
      </c>
      <c r="T196" s="69" t="s">
        <v>1313</v>
      </c>
      <c r="V196" s="77" t="str">
        <f t="shared" si="14"/>
        <v/>
      </c>
    </row>
    <row r="197" spans="1:22" hidden="1">
      <c r="A197" s="72">
        <f>'CONSTRUCTION COST ESTIMATE'!B197</f>
        <v>212.03100000000001</v>
      </c>
      <c r="C197" s="69" t="s">
        <v>1311</v>
      </c>
      <c r="D197" s="69">
        <v>0</v>
      </c>
      <c r="F197" s="73" t="str">
        <f>'CONSTRUCTION COST ESTIMATE'!C197</f>
        <v>DECOMPOSED GRANITE</v>
      </c>
      <c r="H197" s="74" t="str">
        <f t="shared" si="11"/>
        <v>212.0310</v>
      </c>
      <c r="J197" s="389">
        <f>'CONSTRUCTION COST ESTIMATE'!BA197</f>
        <v>0</v>
      </c>
      <c r="K197" s="75">
        <f t="shared" si="12"/>
        <v>0</v>
      </c>
      <c r="L197" s="69" t="s">
        <v>1304</v>
      </c>
      <c r="M197" s="69" t="str">
        <f>'CONSTRUCTION COST ESTIMATE'!BB197</f>
        <v>SF</v>
      </c>
      <c r="N197" s="390">
        <f>'BID ABSTRACT'!H197</f>
        <v>0</v>
      </c>
      <c r="O197" s="76">
        <f t="shared" si="13"/>
        <v>0</v>
      </c>
      <c r="S197" s="69" t="s">
        <v>1313</v>
      </c>
      <c r="T197" s="69" t="s">
        <v>1313</v>
      </c>
      <c r="V197" s="77" t="str">
        <f t="shared" si="14"/>
        <v/>
      </c>
    </row>
    <row r="198" spans="1:22" hidden="1">
      <c r="A198" s="72">
        <f>'CONSTRUCTION COST ESTIMATE'!B198</f>
        <v>212.03200000000001</v>
      </c>
      <c r="C198" s="69" t="s">
        <v>1311</v>
      </c>
      <c r="D198" s="69">
        <v>0</v>
      </c>
      <c r="F198" s="73" t="str">
        <f>'CONSTRUCTION COST ESTIMATE'!C198</f>
        <v>DECOMPOSED GRANITE (0.375 INCH AT 2 INCH DEPTH)</v>
      </c>
      <c r="H198" s="74" t="str">
        <f t="shared" si="11"/>
        <v>212.0320</v>
      </c>
      <c r="J198" s="389">
        <f>'CONSTRUCTION COST ESTIMATE'!BA198</f>
        <v>0</v>
      </c>
      <c r="K198" s="75">
        <f t="shared" si="12"/>
        <v>0</v>
      </c>
      <c r="L198" s="69" t="s">
        <v>1304</v>
      </c>
      <c r="M198" s="69" t="str">
        <f>'CONSTRUCTION COST ESTIMATE'!BB198</f>
        <v>SF</v>
      </c>
      <c r="N198" s="390">
        <f>'BID ABSTRACT'!H198</f>
        <v>0</v>
      </c>
      <c r="O198" s="76">
        <f t="shared" si="13"/>
        <v>0</v>
      </c>
      <c r="S198" s="69" t="s">
        <v>1313</v>
      </c>
      <c r="T198" s="69" t="s">
        <v>1313</v>
      </c>
      <c r="V198" s="77" t="str">
        <f t="shared" si="14"/>
        <v/>
      </c>
    </row>
    <row r="199" spans="1:22" hidden="1">
      <c r="A199" s="72">
        <f>'CONSTRUCTION COST ESTIMATE'!B199</f>
        <v>212.03299999999999</v>
      </c>
      <c r="C199" s="69" t="s">
        <v>1311</v>
      </c>
      <c r="D199" s="69">
        <v>0</v>
      </c>
      <c r="F199" s="73" t="str">
        <f>'CONSTRUCTION COST ESTIMATE'!C199</f>
        <v>DECOMPOSED GRANITE (2 TO 4 INCH AT 5 INCH DEPTH)</v>
      </c>
      <c r="H199" s="74" t="str">
        <f t="shared" ref="H199:H269" si="15">TEXT(A199,"#.0000")</f>
        <v>212.0330</v>
      </c>
      <c r="J199" s="389">
        <f>'CONSTRUCTION COST ESTIMATE'!BA199</f>
        <v>0</v>
      </c>
      <c r="K199" s="75">
        <f t="shared" ref="K199:K269" si="16">IF((OR(M199="LS",M199="FA",M199="ALLOW")),N199,J199)</f>
        <v>0</v>
      </c>
      <c r="L199" s="69" t="s">
        <v>1304</v>
      </c>
      <c r="M199" s="69" t="str">
        <f>'CONSTRUCTION COST ESTIMATE'!BB199</f>
        <v>SF</v>
      </c>
      <c r="N199" s="390">
        <f>'BID ABSTRACT'!H199</f>
        <v>0</v>
      </c>
      <c r="O199" s="76">
        <f t="shared" ref="O199:O269" si="17">IF((OR(M199="LS",M199="FA",M199="ALLOW")),1,N199)</f>
        <v>0</v>
      </c>
      <c r="S199" s="69" t="s">
        <v>1313</v>
      </c>
      <c r="T199" s="69" t="s">
        <v>1313</v>
      </c>
      <c r="V199" s="77" t="str">
        <f t="shared" ref="V199:V263" si="18">IF(A199=0,"Delete Row","")</f>
        <v/>
      </c>
    </row>
    <row r="200" spans="1:22" hidden="1">
      <c r="A200" s="72">
        <f>'CONSTRUCTION COST ESTIMATE'!B200</f>
        <v>212.03399999999999</v>
      </c>
      <c r="C200" s="69" t="s">
        <v>1311</v>
      </c>
      <c r="D200" s="69">
        <v>0</v>
      </c>
      <c r="F200" s="73" t="str">
        <f>'CONSTRUCTION COST ESTIMATE'!C200</f>
        <v>6 INCH DECOMPOSED GRANITE SEPARATING ROCK LINE</v>
      </c>
      <c r="H200" s="74" t="str">
        <f t="shared" si="15"/>
        <v>212.0340</v>
      </c>
      <c r="J200" s="389">
        <f>'CONSTRUCTION COST ESTIMATE'!BA200</f>
        <v>0</v>
      </c>
      <c r="K200" s="75">
        <f t="shared" si="16"/>
        <v>0</v>
      </c>
      <c r="L200" s="69" t="s">
        <v>1304</v>
      </c>
      <c r="M200" s="69" t="str">
        <f>'CONSTRUCTION COST ESTIMATE'!BB200</f>
        <v>LF</v>
      </c>
      <c r="N200" s="390">
        <f>'BID ABSTRACT'!H200</f>
        <v>0</v>
      </c>
      <c r="O200" s="76">
        <f t="shared" si="17"/>
        <v>0</v>
      </c>
      <c r="S200" s="69" t="s">
        <v>1313</v>
      </c>
      <c r="T200" s="69" t="s">
        <v>1313</v>
      </c>
      <c r="V200" s="77" t="str">
        <f t="shared" si="18"/>
        <v/>
      </c>
    </row>
    <row r="201" spans="1:22" hidden="1">
      <c r="A201" s="72">
        <f>'CONSTRUCTION COST ESTIMATE'!B201</f>
        <v>212.035</v>
      </c>
      <c r="C201" s="69" t="s">
        <v>1311</v>
      </c>
      <c r="D201" s="69">
        <v>0</v>
      </c>
      <c r="F201" s="73" t="str">
        <f>'CONSTRUCTION COST ESTIMATE'!C201</f>
        <v>10 FOOT DECOMPOSED GRANITE TRAIL</v>
      </c>
      <c r="H201" s="74" t="str">
        <f t="shared" si="15"/>
        <v>212.0350</v>
      </c>
      <c r="J201" s="389">
        <f>'CONSTRUCTION COST ESTIMATE'!BA201</f>
        <v>0</v>
      </c>
      <c r="K201" s="75">
        <f t="shared" si="16"/>
        <v>0</v>
      </c>
      <c r="L201" s="69" t="s">
        <v>1304</v>
      </c>
      <c r="M201" s="69" t="str">
        <f>'CONSTRUCTION COST ESTIMATE'!BB201</f>
        <v>SF</v>
      </c>
      <c r="N201" s="390">
        <f>'BID ABSTRACT'!H201</f>
        <v>0</v>
      </c>
      <c r="O201" s="76">
        <f t="shared" si="17"/>
        <v>0</v>
      </c>
      <c r="S201" s="69" t="s">
        <v>1313</v>
      </c>
      <c r="T201" s="69" t="s">
        <v>1313</v>
      </c>
      <c r="V201" s="77" t="str">
        <f t="shared" si="18"/>
        <v/>
      </c>
    </row>
    <row r="202" spans="1:22" hidden="1">
      <c r="A202" s="72">
        <f>'CONSTRUCTION COST ESTIMATE'!B202</f>
        <v>212.036</v>
      </c>
      <c r="C202" s="69" t="s">
        <v>1311</v>
      </c>
      <c r="D202" s="69">
        <v>0</v>
      </c>
      <c r="F202" s="73" t="str">
        <f>'CONSTRUCTION COST ESTIMATE'!C202</f>
        <v>4 INCH RIVER ROCK</v>
      </c>
      <c r="H202" s="74" t="str">
        <f t="shared" si="15"/>
        <v>212.0360</v>
      </c>
      <c r="J202" s="389">
        <f>'CONSTRUCTION COST ESTIMATE'!BA202</f>
        <v>0</v>
      </c>
      <c r="K202" s="75">
        <f t="shared" si="16"/>
        <v>0</v>
      </c>
      <c r="L202" s="69" t="s">
        <v>1304</v>
      </c>
      <c r="M202" s="69" t="str">
        <f>'CONSTRUCTION COST ESTIMATE'!BB202</f>
        <v>SY</v>
      </c>
      <c r="N202" s="390">
        <f>'BID ABSTRACT'!H202</f>
        <v>0</v>
      </c>
      <c r="O202" s="76">
        <f t="shared" si="17"/>
        <v>0</v>
      </c>
      <c r="S202" s="69" t="s">
        <v>1313</v>
      </c>
      <c r="T202" s="69" t="s">
        <v>1313</v>
      </c>
      <c r="V202" s="77" t="str">
        <f t="shared" si="18"/>
        <v/>
      </c>
    </row>
    <row r="203" spans="1:22" hidden="1">
      <c r="A203" s="72">
        <f>'CONSTRUCTION COST ESTIMATE'!B203</f>
        <v>212.03700000000001</v>
      </c>
      <c r="C203" s="69" t="s">
        <v>1311</v>
      </c>
      <c r="D203" s="69">
        <v>0</v>
      </c>
      <c r="F203" s="73" t="str">
        <f>'CONSTRUCTION COST ESTIMATE'!C203</f>
        <v>6 INCH RIVER ROCK</v>
      </c>
      <c r="H203" s="74" t="str">
        <f t="shared" si="15"/>
        <v>212.0370</v>
      </c>
      <c r="J203" s="389">
        <f>'CONSTRUCTION COST ESTIMATE'!BA203</f>
        <v>0</v>
      </c>
      <c r="K203" s="75">
        <f t="shared" si="16"/>
        <v>0</v>
      </c>
      <c r="L203" s="69" t="s">
        <v>1304</v>
      </c>
      <c r="M203" s="69" t="str">
        <f>'CONSTRUCTION COST ESTIMATE'!BB203</f>
        <v>SY</v>
      </c>
      <c r="N203" s="390">
        <f>'BID ABSTRACT'!H203</f>
        <v>0</v>
      </c>
      <c r="O203" s="76">
        <f t="shared" si="17"/>
        <v>0</v>
      </c>
      <c r="S203" s="69" t="s">
        <v>1313</v>
      </c>
      <c r="T203" s="69" t="s">
        <v>1313</v>
      </c>
      <c r="V203" s="77" t="str">
        <f t="shared" si="18"/>
        <v/>
      </c>
    </row>
    <row r="204" spans="1:22" hidden="1">
      <c r="A204" s="72">
        <f>'CONSTRUCTION COST ESTIMATE'!B204</f>
        <v>212.03800000000001</v>
      </c>
      <c r="C204" s="69" t="s">
        <v>1311</v>
      </c>
      <c r="D204" s="69">
        <v>0</v>
      </c>
      <c r="F204" s="73" t="str">
        <f>'CONSTRUCTION COST ESTIMATE'!C204</f>
        <v>ROCK MULCH</v>
      </c>
      <c r="H204" s="74" t="str">
        <f t="shared" si="15"/>
        <v>212.0380</v>
      </c>
      <c r="J204" s="389">
        <f>'CONSTRUCTION COST ESTIMATE'!BA204</f>
        <v>0</v>
      </c>
      <c r="K204" s="75">
        <f t="shared" si="16"/>
        <v>0</v>
      </c>
      <c r="L204" s="69" t="s">
        <v>1304</v>
      </c>
      <c r="M204" s="69" t="str">
        <f>'CONSTRUCTION COST ESTIMATE'!BB204</f>
        <v>SF</v>
      </c>
      <c r="N204" s="390">
        <f>'BID ABSTRACT'!H204</f>
        <v>0</v>
      </c>
      <c r="O204" s="76">
        <f t="shared" si="17"/>
        <v>0</v>
      </c>
      <c r="S204" s="69" t="s">
        <v>1313</v>
      </c>
      <c r="T204" s="69" t="s">
        <v>1313</v>
      </c>
      <c r="V204" s="77" t="str">
        <f t="shared" si="18"/>
        <v/>
      </c>
    </row>
    <row r="205" spans="1:22" hidden="1">
      <c r="A205" s="72">
        <f>'CONSTRUCTION COST ESTIMATE'!B205</f>
        <v>212.03899999999999</v>
      </c>
      <c r="C205" s="69" t="s">
        <v>1311</v>
      </c>
      <c r="D205" s="69">
        <v>0</v>
      </c>
      <c r="F205" s="73" t="str">
        <f>'CONSTRUCTION COST ESTIMATE'!C205</f>
        <v>ROCK MULCH 4 TO 6 INCHES</v>
      </c>
      <c r="H205" s="74" t="str">
        <f t="shared" si="15"/>
        <v>212.0390</v>
      </c>
      <c r="J205" s="389">
        <f>'CONSTRUCTION COST ESTIMATE'!BA205</f>
        <v>0</v>
      </c>
      <c r="K205" s="75">
        <f t="shared" si="16"/>
        <v>0</v>
      </c>
      <c r="L205" s="69" t="s">
        <v>1304</v>
      </c>
      <c r="M205" s="69" t="str">
        <f>'CONSTRUCTION COST ESTIMATE'!BB205</f>
        <v>SF</v>
      </c>
      <c r="N205" s="390">
        <f>'BID ABSTRACT'!H205</f>
        <v>0</v>
      </c>
      <c r="O205" s="76">
        <f t="shared" si="17"/>
        <v>0</v>
      </c>
      <c r="S205" s="69" t="s">
        <v>1313</v>
      </c>
      <c r="T205" s="69" t="s">
        <v>1313</v>
      </c>
      <c r="V205" s="77" t="str">
        <f t="shared" si="18"/>
        <v/>
      </c>
    </row>
    <row r="206" spans="1:22" hidden="1">
      <c r="A206" s="72">
        <f>'CONSTRUCTION COST ESTIMATE'!B206</f>
        <v>212.04</v>
      </c>
      <c r="C206" s="69" t="s">
        <v>1311</v>
      </c>
      <c r="D206" s="69">
        <v>0</v>
      </c>
      <c r="F206" s="73" t="str">
        <f>'CONSTRUCTION COST ESTIMATE'!C206</f>
        <v>1 INCH DIAMETER LANDSCAPE ROCK</v>
      </c>
      <c r="H206" s="74" t="str">
        <f t="shared" si="15"/>
        <v>212.0400</v>
      </c>
      <c r="J206" s="389">
        <f>'CONSTRUCTION COST ESTIMATE'!BA206</f>
        <v>0</v>
      </c>
      <c r="K206" s="75">
        <f t="shared" si="16"/>
        <v>0</v>
      </c>
      <c r="L206" s="69" t="s">
        <v>1304</v>
      </c>
      <c r="M206" s="69" t="str">
        <f>'CONSTRUCTION COST ESTIMATE'!BB206</f>
        <v>SF</v>
      </c>
      <c r="N206" s="390">
        <f>'BID ABSTRACT'!H206</f>
        <v>0</v>
      </c>
      <c r="O206" s="76">
        <f t="shared" si="17"/>
        <v>0</v>
      </c>
      <c r="S206" s="69" t="s">
        <v>1313</v>
      </c>
      <c r="T206" s="69" t="s">
        <v>1313</v>
      </c>
      <c r="V206" s="77" t="str">
        <f t="shared" si="18"/>
        <v/>
      </c>
    </row>
    <row r="207" spans="1:22" hidden="1">
      <c r="A207" s="72">
        <f>'CONSTRUCTION COST ESTIMATE'!B207</f>
        <v>212.041</v>
      </c>
      <c r="C207" s="69" t="s">
        <v>1311</v>
      </c>
      <c r="D207" s="69">
        <v>0</v>
      </c>
      <c r="F207" s="73" t="str">
        <f>'CONSTRUCTION COST ESTIMATE'!C207</f>
        <v>100% WASHED CONCRETE SAND</v>
      </c>
      <c r="H207" s="74" t="str">
        <f t="shared" si="15"/>
        <v>212.0410</v>
      </c>
      <c r="J207" s="389">
        <f>'CONSTRUCTION COST ESTIMATE'!BA207</f>
        <v>0</v>
      </c>
      <c r="K207" s="75">
        <f t="shared" si="16"/>
        <v>0</v>
      </c>
      <c r="L207" s="69" t="s">
        <v>1304</v>
      </c>
      <c r="M207" s="69" t="str">
        <f>'CONSTRUCTION COST ESTIMATE'!BB207</f>
        <v>CY</v>
      </c>
      <c r="N207" s="390">
        <f>'BID ABSTRACT'!H207</f>
        <v>0</v>
      </c>
      <c r="O207" s="76">
        <f t="shared" si="17"/>
        <v>0</v>
      </c>
      <c r="S207" s="69" t="s">
        <v>1313</v>
      </c>
      <c r="T207" s="69" t="s">
        <v>1313</v>
      </c>
      <c r="V207" s="77" t="str">
        <f t="shared" si="18"/>
        <v/>
      </c>
    </row>
    <row r="208" spans="1:22" hidden="1">
      <c r="A208" s="72">
        <f>'CONSTRUCTION COST ESTIMATE'!B208</f>
        <v>212.05</v>
      </c>
      <c r="C208" s="69" t="s">
        <v>1311</v>
      </c>
      <c r="D208" s="69">
        <v>0</v>
      </c>
      <c r="F208" s="73" t="str">
        <f>'CONSTRUCTION COST ESTIMATE'!C208</f>
        <v>LANDSCAPE REMOVAL AND REPLACEMENT</v>
      </c>
      <c r="H208" s="74" t="str">
        <f t="shared" si="15"/>
        <v>212.0500</v>
      </c>
      <c r="J208" s="389">
        <f>'CONSTRUCTION COST ESTIMATE'!BA208</f>
        <v>0</v>
      </c>
      <c r="K208" s="75">
        <f t="shared" si="16"/>
        <v>0</v>
      </c>
      <c r="L208" s="69" t="s">
        <v>1304</v>
      </c>
      <c r="M208" s="69" t="str">
        <f>'CONSTRUCTION COST ESTIMATE'!BB208</f>
        <v>LS</v>
      </c>
      <c r="N208" s="390">
        <f>'BID ABSTRACT'!H208</f>
        <v>0</v>
      </c>
      <c r="O208" s="76">
        <f t="shared" si="17"/>
        <v>1</v>
      </c>
      <c r="S208" s="69" t="s">
        <v>1313</v>
      </c>
      <c r="T208" s="69" t="s">
        <v>1313</v>
      </c>
      <c r="V208" s="77" t="str">
        <f t="shared" si="18"/>
        <v/>
      </c>
    </row>
    <row r="209" spans="1:26" hidden="1">
      <c r="A209" s="72">
        <f>'CONSTRUCTION COST ESTIMATE'!B209</f>
        <v>212.05099999999999</v>
      </c>
      <c r="C209" s="69" t="s">
        <v>1311</v>
      </c>
      <c r="D209" s="69">
        <v>0</v>
      </c>
      <c r="F209" s="73" t="str">
        <f>'CONSTRUCTION COST ESTIMATE'!C209</f>
        <v>LANDSCAPE EXCAVATION</v>
      </c>
      <c r="H209" s="74" t="str">
        <f t="shared" si="15"/>
        <v>212.0510</v>
      </c>
      <c r="J209" s="389">
        <f>'CONSTRUCTION COST ESTIMATE'!BA209</f>
        <v>0</v>
      </c>
      <c r="K209" s="75">
        <f t="shared" si="16"/>
        <v>0</v>
      </c>
      <c r="L209" s="69" t="s">
        <v>1304</v>
      </c>
      <c r="M209" s="69" t="str">
        <f>'CONSTRUCTION COST ESTIMATE'!BB209</f>
        <v>CY</v>
      </c>
      <c r="N209" s="390">
        <f>'BID ABSTRACT'!H209</f>
        <v>0</v>
      </c>
      <c r="O209" s="76">
        <f t="shared" si="17"/>
        <v>0</v>
      </c>
      <c r="S209" s="69" t="s">
        <v>1313</v>
      </c>
      <c r="T209" s="69" t="s">
        <v>1313</v>
      </c>
      <c r="V209" s="77" t="str">
        <f t="shared" si="18"/>
        <v/>
      </c>
    </row>
    <row r="210" spans="1:26" hidden="1">
      <c r="A210" s="72">
        <f>'CONSTRUCTION COST ESTIMATE'!B210</f>
        <v>212.05199999999999</v>
      </c>
      <c r="C210" s="69" t="s">
        <v>1311</v>
      </c>
      <c r="D210" s="69">
        <v>0</v>
      </c>
      <c r="F210" s="73" t="str">
        <f>'CONSTRUCTION COST ESTIMATE'!C210</f>
        <v>LANDSCAPE MODIFICATION</v>
      </c>
      <c r="H210" s="74" t="str">
        <f t="shared" si="15"/>
        <v>212.0520</v>
      </c>
      <c r="J210" s="389">
        <f>'CONSTRUCTION COST ESTIMATE'!BA210</f>
        <v>0</v>
      </c>
      <c r="K210" s="75">
        <f t="shared" si="16"/>
        <v>0</v>
      </c>
      <c r="L210" s="69" t="s">
        <v>1304</v>
      </c>
      <c r="M210" s="69" t="str">
        <f>'CONSTRUCTION COST ESTIMATE'!BB210</f>
        <v>LS</v>
      </c>
      <c r="N210" s="390">
        <f>'BID ABSTRACT'!H210</f>
        <v>0</v>
      </c>
      <c r="O210" s="76">
        <f t="shared" si="17"/>
        <v>1</v>
      </c>
      <c r="S210" s="69" t="s">
        <v>1313</v>
      </c>
      <c r="T210" s="69" t="s">
        <v>1313</v>
      </c>
      <c r="V210" s="77" t="str">
        <f t="shared" si="18"/>
        <v/>
      </c>
    </row>
    <row r="211" spans="1:26" hidden="1">
      <c r="A211" s="72">
        <f>'CONSTRUCTION COST ESTIMATE'!B211</f>
        <v>212.053</v>
      </c>
      <c r="C211" s="69" t="s">
        <v>1311</v>
      </c>
      <c r="D211" s="69">
        <v>0</v>
      </c>
      <c r="F211" s="73" t="str">
        <f>'CONSTRUCTION COST ESTIMATE'!C211</f>
        <v>LANDSCAPE RESTORATION</v>
      </c>
      <c r="H211" s="74" t="str">
        <f t="shared" si="15"/>
        <v>212.0530</v>
      </c>
      <c r="J211" s="389">
        <f>'CONSTRUCTION COST ESTIMATE'!BA211</f>
        <v>0</v>
      </c>
      <c r="K211" s="75">
        <f t="shared" si="16"/>
        <v>0</v>
      </c>
      <c r="L211" s="69" t="s">
        <v>1304</v>
      </c>
      <c r="M211" s="69" t="str">
        <f>'CONSTRUCTION COST ESTIMATE'!BB211</f>
        <v>LS</v>
      </c>
      <c r="N211" s="390">
        <f>'BID ABSTRACT'!H211</f>
        <v>0</v>
      </c>
      <c r="O211" s="76">
        <f t="shared" si="17"/>
        <v>1</v>
      </c>
      <c r="S211" s="69" t="s">
        <v>1313</v>
      </c>
      <c r="T211" s="69" t="s">
        <v>1313</v>
      </c>
      <c r="V211" s="77" t="str">
        <f t="shared" si="18"/>
        <v/>
      </c>
    </row>
    <row r="212" spans="1:26" hidden="1">
      <c r="A212" s="72">
        <f>'CONSTRUCTION COST ESTIMATE'!B212</f>
        <v>212.054</v>
      </c>
      <c r="C212" s="69" t="s">
        <v>1311</v>
      </c>
      <c r="D212" s="69">
        <v>0</v>
      </c>
      <c r="F212" s="73" t="str">
        <f>'CONSTRUCTION COST ESTIMATE'!C212</f>
        <v>IRRIGATION SYSTEM MODIFICATION</v>
      </c>
      <c r="H212" s="74" t="str">
        <f t="shared" si="15"/>
        <v>212.0540</v>
      </c>
      <c r="J212" s="389">
        <f>'CONSTRUCTION COST ESTIMATE'!BA212</f>
        <v>0</v>
      </c>
      <c r="K212" s="75">
        <f t="shared" si="16"/>
        <v>0</v>
      </c>
      <c r="L212" s="69" t="s">
        <v>1304</v>
      </c>
      <c r="M212" s="69" t="str">
        <f>'CONSTRUCTION COST ESTIMATE'!BB212</f>
        <v>LS</v>
      </c>
      <c r="N212" s="390">
        <f>'BID ABSTRACT'!H212</f>
        <v>0</v>
      </c>
      <c r="O212" s="76">
        <f t="shared" si="17"/>
        <v>1</v>
      </c>
      <c r="S212" s="69" t="s">
        <v>1313</v>
      </c>
      <c r="T212" s="69" t="s">
        <v>1313</v>
      </c>
      <c r="V212" s="77" t="str">
        <f t="shared" si="18"/>
        <v/>
      </c>
    </row>
    <row r="213" spans="1:26" hidden="1">
      <c r="A213" s="72">
        <f>'CONSTRUCTION COST ESTIMATE'!B213</f>
        <v>212.05500000000001</v>
      </c>
      <c r="C213" s="69" t="s">
        <v>1311</v>
      </c>
      <c r="D213" s="69">
        <v>0</v>
      </c>
      <c r="F213" s="73" t="str">
        <f>'CONSTRUCTION COST ESTIMATE'!C213</f>
        <v>12 MONTH MAINTENANCE SERVICE</v>
      </c>
      <c r="H213" s="74" t="str">
        <f t="shared" si="15"/>
        <v>212.0550</v>
      </c>
      <c r="J213" s="389">
        <f>'CONSTRUCTION COST ESTIMATE'!BA213</f>
        <v>0</v>
      </c>
      <c r="K213" s="75">
        <f t="shared" si="16"/>
        <v>0</v>
      </c>
      <c r="L213" s="69" t="s">
        <v>1304</v>
      </c>
      <c r="M213" s="69" t="str">
        <f>'CONSTRUCTION COST ESTIMATE'!BB213</f>
        <v>LS</v>
      </c>
      <c r="N213" s="390">
        <f>'BID ABSTRACT'!H213</f>
        <v>0</v>
      </c>
      <c r="O213" s="76">
        <f t="shared" si="17"/>
        <v>1</v>
      </c>
      <c r="S213" s="69" t="s">
        <v>1313</v>
      </c>
      <c r="T213" s="69" t="s">
        <v>1313</v>
      </c>
      <c r="V213" s="77" t="str">
        <f t="shared" si="18"/>
        <v/>
      </c>
    </row>
    <row r="214" spans="1:26" hidden="1">
      <c r="A214" s="72">
        <f>'CONSTRUCTION COST ESTIMATE'!B214</f>
        <v>212.06</v>
      </c>
      <c r="C214" s="69" t="s">
        <v>1311</v>
      </c>
      <c r="D214" s="69">
        <v>0</v>
      </c>
      <c r="F214" s="73" t="str">
        <f>'CONSTRUCTION COST ESTIMATE'!C214</f>
        <v>PLANTING SOIL BACKFILL</v>
      </c>
      <c r="H214" s="74" t="str">
        <f t="shared" si="15"/>
        <v>212.0600</v>
      </c>
      <c r="J214" s="389">
        <f>'CONSTRUCTION COST ESTIMATE'!BA214</f>
        <v>0</v>
      </c>
      <c r="K214" s="75">
        <f t="shared" si="16"/>
        <v>0</v>
      </c>
      <c r="L214" s="69" t="s">
        <v>1304</v>
      </c>
      <c r="M214" s="69" t="str">
        <f>'CONSTRUCTION COST ESTIMATE'!BB214</f>
        <v>CY</v>
      </c>
      <c r="N214" s="390">
        <f>'BID ABSTRACT'!H214</f>
        <v>0</v>
      </c>
      <c r="O214" s="76">
        <f t="shared" si="17"/>
        <v>0</v>
      </c>
      <c r="S214" s="69" t="s">
        <v>1313</v>
      </c>
      <c r="T214" s="69" t="s">
        <v>1313</v>
      </c>
      <c r="V214" s="77" t="str">
        <f t="shared" si="18"/>
        <v/>
      </c>
    </row>
    <row r="215" spans="1:26" hidden="1">
      <c r="A215" s="72">
        <f>'CONSTRUCTION COST ESTIMATE'!B215</f>
        <v>212.06100000000001</v>
      </c>
      <c r="C215" s="69" t="s">
        <v>1311</v>
      </c>
      <c r="D215" s="69">
        <v>0</v>
      </c>
      <c r="F215" s="73" t="str">
        <f>'CONSTRUCTION COST ESTIMATE'!C215</f>
        <v>PRE EMERGENT HERBICIDE</v>
      </c>
      <c r="H215" s="74" t="str">
        <f t="shared" si="15"/>
        <v>212.0610</v>
      </c>
      <c r="J215" s="389">
        <f>'CONSTRUCTION COST ESTIMATE'!BA215</f>
        <v>0</v>
      </c>
      <c r="K215" s="75">
        <f t="shared" si="16"/>
        <v>0</v>
      </c>
      <c r="L215" s="69" t="s">
        <v>1304</v>
      </c>
      <c r="M215" s="69" t="str">
        <f>'CONSTRUCTION COST ESTIMATE'!BB215</f>
        <v>SF</v>
      </c>
      <c r="N215" s="390">
        <f>'BID ABSTRACT'!H215</f>
        <v>0</v>
      </c>
      <c r="O215" s="76">
        <f t="shared" si="17"/>
        <v>0</v>
      </c>
      <c r="S215" s="69" t="s">
        <v>1313</v>
      </c>
      <c r="T215" s="69" t="s">
        <v>1313</v>
      </c>
      <c r="V215" s="77" t="str">
        <f t="shared" si="18"/>
        <v/>
      </c>
    </row>
    <row r="216" spans="1:26" hidden="1">
      <c r="A216" s="72">
        <f>'CONSTRUCTION COST ESTIMATE'!B216</f>
        <v>212.06200000000001</v>
      </c>
      <c r="C216" s="69" t="s">
        <v>1311</v>
      </c>
      <c r="D216" s="69">
        <v>0</v>
      </c>
      <c r="F216" s="73" t="str">
        <f>'CONSTRUCTION COST ESTIMATE'!C216</f>
        <v>ROOT BARRIER</v>
      </c>
      <c r="H216" s="74" t="str">
        <f t="shared" si="15"/>
        <v>212.0620</v>
      </c>
      <c r="J216" s="389">
        <f>'CONSTRUCTION COST ESTIMATE'!BA216</f>
        <v>0</v>
      </c>
      <c r="K216" s="75">
        <f t="shared" si="16"/>
        <v>0</v>
      </c>
      <c r="L216" s="69" t="s">
        <v>1304</v>
      </c>
      <c r="M216" s="69" t="str">
        <f>'CONSTRUCTION COST ESTIMATE'!BB216</f>
        <v>SF</v>
      </c>
      <c r="N216" s="390">
        <f>'BID ABSTRACT'!H216</f>
        <v>0</v>
      </c>
      <c r="O216" s="76">
        <f t="shared" si="17"/>
        <v>0</v>
      </c>
      <c r="S216" s="69" t="s">
        <v>1313</v>
      </c>
      <c r="T216" s="69" t="s">
        <v>1313</v>
      </c>
      <c r="V216" s="77" t="str">
        <f t="shared" si="18"/>
        <v/>
      </c>
    </row>
    <row r="217" spans="1:26" hidden="1">
      <c r="A217" s="72">
        <f>'CONSTRUCTION COST ESTIMATE'!B217</f>
        <v>212.06299999999999</v>
      </c>
      <c r="C217" s="69" t="s">
        <v>1311</v>
      </c>
      <c r="D217" s="69">
        <v>0</v>
      </c>
      <c r="F217" s="73" t="str">
        <f>'CONSTRUCTION COST ESTIMATE'!C217</f>
        <v>ROOT GUARD</v>
      </c>
      <c r="H217" s="74" t="str">
        <f t="shared" si="15"/>
        <v>212.0630</v>
      </c>
      <c r="J217" s="389">
        <f>'CONSTRUCTION COST ESTIMATE'!BA217</f>
        <v>0</v>
      </c>
      <c r="K217" s="75">
        <f t="shared" si="16"/>
        <v>0</v>
      </c>
      <c r="L217" s="69" t="s">
        <v>1304</v>
      </c>
      <c r="M217" s="69" t="str">
        <f>'CONSTRUCTION COST ESTIMATE'!BB217</f>
        <v>LF</v>
      </c>
      <c r="N217" s="390">
        <f>'BID ABSTRACT'!H217</f>
        <v>0</v>
      </c>
      <c r="O217" s="76">
        <f t="shared" si="17"/>
        <v>0</v>
      </c>
      <c r="S217" s="69" t="s">
        <v>1313</v>
      </c>
      <c r="T217" s="69" t="s">
        <v>1313</v>
      </c>
      <c r="V217" s="77" t="str">
        <f t="shared" si="18"/>
        <v/>
      </c>
    </row>
    <row r="218" spans="1:26" hidden="1">
      <c r="A218" s="72">
        <f>'CONSTRUCTION COST ESTIMATE'!B218</f>
        <v>212.06399999999999</v>
      </c>
      <c r="C218" s="69" t="s">
        <v>1311</v>
      </c>
      <c r="D218" s="69">
        <v>0</v>
      </c>
      <c r="F218" s="73" t="str">
        <f>'CONSTRUCTION COST ESTIMATE'!C218</f>
        <v>NATIVE PLANT</v>
      </c>
      <c r="H218" s="74" t="str">
        <f t="shared" si="15"/>
        <v>212.0640</v>
      </c>
      <c r="J218" s="389">
        <f>'CONSTRUCTION COST ESTIMATE'!BA218</f>
        <v>0</v>
      </c>
      <c r="K218" s="75">
        <f t="shared" si="16"/>
        <v>0</v>
      </c>
      <c r="L218" s="69" t="s">
        <v>1304</v>
      </c>
      <c r="M218" s="69" t="str">
        <f>'CONSTRUCTION COST ESTIMATE'!BB218</f>
        <v>EA</v>
      </c>
      <c r="N218" s="390">
        <f>'BID ABSTRACT'!H218</f>
        <v>0</v>
      </c>
      <c r="O218" s="76">
        <f t="shared" si="17"/>
        <v>0</v>
      </c>
      <c r="S218" s="69" t="s">
        <v>1313</v>
      </c>
      <c r="T218" s="69" t="s">
        <v>1313</v>
      </c>
      <c r="V218" s="77" t="str">
        <f t="shared" si="18"/>
        <v/>
      </c>
    </row>
    <row r="219" spans="1:26" hidden="1">
      <c r="A219" s="72">
        <f>'CONSTRUCTION COST ESTIMATE'!B219</f>
        <v>212.065</v>
      </c>
      <c r="C219" s="69" t="s">
        <v>1311</v>
      </c>
      <c r="D219" s="69">
        <v>0</v>
      </c>
      <c r="F219" s="73" t="str">
        <f>'CONSTRUCTION COST ESTIMATE'!C219</f>
        <v>NATIVE REVEGETATION</v>
      </c>
      <c r="H219" s="74" t="str">
        <f t="shared" si="15"/>
        <v>212.0650</v>
      </c>
      <c r="J219" s="389">
        <f>'CONSTRUCTION COST ESTIMATE'!BA219</f>
        <v>0</v>
      </c>
      <c r="K219" s="75">
        <f t="shared" si="16"/>
        <v>0</v>
      </c>
      <c r="L219" s="69" t="s">
        <v>1304</v>
      </c>
      <c r="M219" s="69" t="str">
        <f>'CONSTRUCTION COST ESTIMATE'!BB219</f>
        <v>SF</v>
      </c>
      <c r="N219" s="390">
        <f>'BID ABSTRACT'!H219</f>
        <v>0</v>
      </c>
      <c r="O219" s="76">
        <f t="shared" si="17"/>
        <v>0</v>
      </c>
      <c r="S219" s="69" t="s">
        <v>1313</v>
      </c>
      <c r="T219" s="69" t="s">
        <v>1313</v>
      </c>
      <c r="V219" s="77" t="str">
        <f t="shared" si="18"/>
        <v/>
      </c>
    </row>
    <row r="220" spans="1:26" hidden="1">
      <c r="A220" s="72">
        <f>'CONSTRUCTION COST ESTIMATE'!B220</f>
        <v>212.066</v>
      </c>
      <c r="C220" s="69" t="s">
        <v>1311</v>
      </c>
      <c r="D220" s="69">
        <v>0</v>
      </c>
      <c r="F220" s="73" t="str">
        <f>'CONSTRUCTION COST ESTIMATE'!C220</f>
        <v>COLOR RESTORATION</v>
      </c>
      <c r="H220" s="74" t="str">
        <f t="shared" si="15"/>
        <v>212.0660</v>
      </c>
      <c r="J220" s="389">
        <f>'CONSTRUCTION COST ESTIMATE'!BA220</f>
        <v>0</v>
      </c>
      <c r="K220" s="75">
        <f t="shared" si="16"/>
        <v>0</v>
      </c>
      <c r="L220" s="69" t="s">
        <v>1304</v>
      </c>
      <c r="M220" s="69" t="str">
        <f>'CONSTRUCTION COST ESTIMATE'!BB220</f>
        <v>SF</v>
      </c>
      <c r="N220" s="390">
        <f>'BID ABSTRACT'!H220</f>
        <v>0</v>
      </c>
      <c r="O220" s="76">
        <f t="shared" si="17"/>
        <v>0</v>
      </c>
      <c r="S220" s="69" t="s">
        <v>1313</v>
      </c>
      <c r="T220" s="69" t="s">
        <v>1313</v>
      </c>
      <c r="V220" s="77" t="str">
        <f t="shared" si="18"/>
        <v/>
      </c>
    </row>
    <row r="221" spans="1:26" s="395" customFormat="1">
      <c r="A221" s="394"/>
      <c r="C221" s="395" t="s">
        <v>1311</v>
      </c>
      <c r="D221" s="395">
        <v>0</v>
      </c>
      <c r="F221" s="396" t="str">
        <f>'CONSTRUCTION COST ESTIMATE'!C221</f>
        <v>IRRIGATION SYSTEMS</v>
      </c>
      <c r="H221" s="394" t="str">
        <f t="shared" si="15"/>
        <v>.0000</v>
      </c>
      <c r="J221" s="397">
        <f>'CONSTRUCTION COST ESTIMATE'!BA221</f>
        <v>0</v>
      </c>
      <c r="K221" s="397">
        <f t="shared" si="16"/>
        <v>0</v>
      </c>
      <c r="L221" s="395" t="s">
        <v>1304</v>
      </c>
      <c r="M221" s="395">
        <f>'CONSTRUCTION COST ESTIMATE'!BB221</f>
        <v>0</v>
      </c>
      <c r="N221" s="398">
        <f>'BID ABSTRACT'!H221</f>
        <v>0</v>
      </c>
      <c r="O221" s="398">
        <f t="shared" si="17"/>
        <v>0</v>
      </c>
      <c r="S221" s="395" t="s">
        <v>1313</v>
      </c>
      <c r="T221" s="395" t="s">
        <v>1313</v>
      </c>
      <c r="U221" s="399"/>
      <c r="V221" s="399" t="str">
        <f t="shared" si="18"/>
        <v>Delete Row</v>
      </c>
      <c r="W221" s="399"/>
      <c r="X221" s="399"/>
      <c r="Y221" s="399"/>
      <c r="Z221" s="399"/>
    </row>
    <row r="222" spans="1:26" hidden="1">
      <c r="A222" s="72">
        <f>'CONSTRUCTION COST ESTIMATE'!B222</f>
        <v>213.00049999999999</v>
      </c>
      <c r="C222" s="69" t="s">
        <v>1311</v>
      </c>
      <c r="D222" s="69">
        <v>0</v>
      </c>
      <c r="F222" s="73" t="str">
        <f>'CONSTRUCTION COST ESTIMATE'!C222</f>
        <v>INSTALL IRRIGATION SYSTEM</v>
      </c>
      <c r="H222" s="74" t="str">
        <f t="shared" si="15"/>
        <v>213.0005</v>
      </c>
      <c r="J222" s="389">
        <f>'CONSTRUCTION COST ESTIMATE'!BA222</f>
        <v>0</v>
      </c>
      <c r="K222" s="75">
        <f t="shared" si="16"/>
        <v>0</v>
      </c>
      <c r="L222" s="69" t="s">
        <v>1304</v>
      </c>
      <c r="M222" s="69" t="str">
        <f>'CONSTRUCTION COST ESTIMATE'!BB222</f>
        <v>LS</v>
      </c>
      <c r="N222" s="390">
        <f>'BID ABSTRACT'!H222</f>
        <v>0</v>
      </c>
      <c r="O222" s="76">
        <f t="shared" si="17"/>
        <v>1</v>
      </c>
      <c r="S222" s="69" t="s">
        <v>1313</v>
      </c>
      <c r="T222" s="69" t="s">
        <v>1313</v>
      </c>
      <c r="V222" s="77" t="str">
        <f t="shared" si="18"/>
        <v/>
      </c>
    </row>
    <row r="223" spans="1:26" hidden="1">
      <c r="A223" s="72">
        <f>'CONSTRUCTION COST ESTIMATE'!B223</f>
        <v>213.001</v>
      </c>
      <c r="C223" s="69" t="s">
        <v>1311</v>
      </c>
      <c r="D223" s="69">
        <v>0</v>
      </c>
      <c r="F223" s="73" t="str">
        <f>'CONSTRUCTION COST ESTIMATE'!C223</f>
        <v>MODIFY IRRIGATION SYSTEM</v>
      </c>
      <c r="H223" s="74" t="str">
        <f t="shared" si="15"/>
        <v>213.0010</v>
      </c>
      <c r="J223" s="389">
        <f>'CONSTRUCTION COST ESTIMATE'!BA223</f>
        <v>0</v>
      </c>
      <c r="K223" s="75">
        <f t="shared" si="16"/>
        <v>0</v>
      </c>
      <c r="L223" s="69" t="s">
        <v>1304</v>
      </c>
      <c r="M223" s="69" t="str">
        <f>'CONSTRUCTION COST ESTIMATE'!BB223</f>
        <v>LS</v>
      </c>
      <c r="N223" s="390">
        <f>'BID ABSTRACT'!H223</f>
        <v>0</v>
      </c>
      <c r="O223" s="76">
        <f t="shared" si="17"/>
        <v>1</v>
      </c>
      <c r="S223" s="69" t="s">
        <v>1313</v>
      </c>
      <c r="T223" s="69" t="s">
        <v>1313</v>
      </c>
      <c r="V223" s="77" t="str">
        <f t="shared" si="18"/>
        <v/>
      </c>
    </row>
    <row r="224" spans="1:26" hidden="1">
      <c r="A224" s="72">
        <f>'CONSTRUCTION COST ESTIMATE'!B224</f>
        <v>213.00200000000001</v>
      </c>
      <c r="C224" s="69" t="s">
        <v>1311</v>
      </c>
      <c r="D224" s="69">
        <v>0</v>
      </c>
      <c r="F224" s="73" t="str">
        <f>'CONSTRUCTION COST ESTIMATE'!C224</f>
        <v>REMOVE AND REPLACE IRRIGATION SYSTEM</v>
      </c>
      <c r="H224" s="74" t="str">
        <f t="shared" si="15"/>
        <v>213.0020</v>
      </c>
      <c r="J224" s="389">
        <f>'CONSTRUCTION COST ESTIMATE'!BA224</f>
        <v>0</v>
      </c>
      <c r="K224" s="75">
        <f t="shared" si="16"/>
        <v>0</v>
      </c>
      <c r="L224" s="69" t="s">
        <v>1304</v>
      </c>
      <c r="M224" s="69" t="str">
        <f>'CONSTRUCTION COST ESTIMATE'!BB224</f>
        <v>LS</v>
      </c>
      <c r="N224" s="390">
        <f>'BID ABSTRACT'!H224</f>
        <v>0</v>
      </c>
      <c r="O224" s="76">
        <f t="shared" si="17"/>
        <v>1</v>
      </c>
      <c r="S224" s="69" t="s">
        <v>1313</v>
      </c>
      <c r="T224" s="69" t="s">
        <v>1313</v>
      </c>
      <c r="V224" s="77" t="str">
        <f t="shared" si="18"/>
        <v/>
      </c>
    </row>
    <row r="225" spans="1:26" hidden="1">
      <c r="A225" s="72">
        <f>'CONSTRUCTION COST ESTIMATE'!B225</f>
        <v>213.00299999999999</v>
      </c>
      <c r="C225" s="69" t="s">
        <v>1311</v>
      </c>
      <c r="D225" s="69">
        <v>0</v>
      </c>
      <c r="F225" s="73" t="str">
        <f>'CONSTRUCTION COST ESTIMATE'!C225</f>
        <v>DRIP IRRIGATION SYSTEM</v>
      </c>
      <c r="H225" s="74" t="str">
        <f t="shared" si="15"/>
        <v>213.0030</v>
      </c>
      <c r="J225" s="389">
        <f>'CONSTRUCTION COST ESTIMATE'!BA225</f>
        <v>0</v>
      </c>
      <c r="K225" s="75">
        <f t="shared" si="16"/>
        <v>0</v>
      </c>
      <c r="L225" s="69" t="s">
        <v>1304</v>
      </c>
      <c r="M225" s="69" t="str">
        <f>'CONSTRUCTION COST ESTIMATE'!BB225</f>
        <v>LS</v>
      </c>
      <c r="N225" s="390">
        <f>'BID ABSTRACT'!H225</f>
        <v>0</v>
      </c>
      <c r="O225" s="76">
        <f t="shared" si="17"/>
        <v>1</v>
      </c>
      <c r="S225" s="69" t="s">
        <v>1313</v>
      </c>
      <c r="T225" s="69" t="s">
        <v>1313</v>
      </c>
      <c r="V225" s="77" t="str">
        <f t="shared" si="18"/>
        <v/>
      </c>
    </row>
    <row r="226" spans="1:26" hidden="1">
      <c r="A226" s="72">
        <f>'CONSTRUCTION COST ESTIMATE'!B226</f>
        <v>213.01</v>
      </c>
      <c r="C226" s="69" t="s">
        <v>1311</v>
      </c>
      <c r="D226" s="69">
        <v>0</v>
      </c>
      <c r="F226" s="73" t="str">
        <f>'CONSTRUCTION COST ESTIMATE'!C226</f>
        <v>IRRIGATION LINE (0.75 INCH)</v>
      </c>
      <c r="H226" s="74" t="str">
        <f t="shared" si="15"/>
        <v>213.0100</v>
      </c>
      <c r="J226" s="389">
        <f>'CONSTRUCTION COST ESTIMATE'!BA226</f>
        <v>0</v>
      </c>
      <c r="K226" s="75">
        <f t="shared" si="16"/>
        <v>0</v>
      </c>
      <c r="L226" s="69" t="s">
        <v>1304</v>
      </c>
      <c r="M226" s="69" t="str">
        <f>'CONSTRUCTION COST ESTIMATE'!BB226</f>
        <v>LF</v>
      </c>
      <c r="N226" s="390">
        <f>'BID ABSTRACT'!H226</f>
        <v>0</v>
      </c>
      <c r="O226" s="76">
        <f t="shared" si="17"/>
        <v>0</v>
      </c>
      <c r="S226" s="69" t="s">
        <v>1313</v>
      </c>
      <c r="T226" s="69" t="s">
        <v>1313</v>
      </c>
      <c r="V226" s="77" t="str">
        <f t="shared" si="18"/>
        <v/>
      </c>
    </row>
    <row r="227" spans="1:26" hidden="1">
      <c r="A227" s="72">
        <f>'CONSTRUCTION COST ESTIMATE'!B227</f>
        <v>213.011</v>
      </c>
      <c r="C227" s="69" t="s">
        <v>1311</v>
      </c>
      <c r="D227" s="69">
        <v>0</v>
      </c>
      <c r="F227" s="73" t="str">
        <f>'CONSTRUCTION COST ESTIMATE'!C227</f>
        <v>IRRIGATION LINE (1 INCH)</v>
      </c>
      <c r="H227" s="74" t="str">
        <f t="shared" si="15"/>
        <v>213.0110</v>
      </c>
      <c r="J227" s="389">
        <f>'CONSTRUCTION COST ESTIMATE'!BA227</f>
        <v>0</v>
      </c>
      <c r="K227" s="75">
        <f t="shared" si="16"/>
        <v>0</v>
      </c>
      <c r="L227" s="69" t="s">
        <v>1304</v>
      </c>
      <c r="M227" s="69" t="str">
        <f>'CONSTRUCTION COST ESTIMATE'!BB227</f>
        <v>LF</v>
      </c>
      <c r="N227" s="390">
        <f>'BID ABSTRACT'!H227</f>
        <v>0</v>
      </c>
      <c r="O227" s="76">
        <f t="shared" si="17"/>
        <v>0</v>
      </c>
      <c r="S227" s="69" t="s">
        <v>1313</v>
      </c>
      <c r="T227" s="69" t="s">
        <v>1313</v>
      </c>
      <c r="V227" s="77" t="str">
        <f t="shared" si="18"/>
        <v/>
      </c>
    </row>
    <row r="228" spans="1:26" hidden="1">
      <c r="A228" s="72">
        <f>'CONSTRUCTION COST ESTIMATE'!B228</f>
        <v>213.012</v>
      </c>
      <c r="C228" s="69" t="s">
        <v>1311</v>
      </c>
      <c r="D228" s="69">
        <v>0</v>
      </c>
      <c r="F228" s="73" t="str">
        <f>'CONSTRUCTION COST ESTIMATE'!C228</f>
        <v>PVC SLEEVE (2 INCH)</v>
      </c>
      <c r="H228" s="74" t="str">
        <f t="shared" si="15"/>
        <v>213.0120</v>
      </c>
      <c r="J228" s="389">
        <f>'CONSTRUCTION COST ESTIMATE'!BA228</f>
        <v>0</v>
      </c>
      <c r="K228" s="75">
        <f t="shared" si="16"/>
        <v>0</v>
      </c>
      <c r="L228" s="69" t="s">
        <v>1304</v>
      </c>
      <c r="M228" s="69" t="str">
        <f>'CONSTRUCTION COST ESTIMATE'!BB228</f>
        <v>LF</v>
      </c>
      <c r="N228" s="390">
        <f>'BID ABSTRACT'!H228</f>
        <v>0</v>
      </c>
      <c r="O228" s="76">
        <f t="shared" si="17"/>
        <v>0</v>
      </c>
      <c r="S228" s="69" t="s">
        <v>1313</v>
      </c>
      <c r="T228" s="69" t="s">
        <v>1313</v>
      </c>
      <c r="V228" s="77" t="str">
        <f t="shared" si="18"/>
        <v/>
      </c>
    </row>
    <row r="229" spans="1:26" hidden="1">
      <c r="A229" s="72">
        <f>'CONSTRUCTION COST ESTIMATE'!B229</f>
        <v>213.01300000000001</v>
      </c>
      <c r="C229" s="69" t="s">
        <v>1311</v>
      </c>
      <c r="D229" s="69">
        <v>0</v>
      </c>
      <c r="F229" s="73" t="str">
        <f>'CONSTRUCTION COST ESTIMATE'!C229</f>
        <v>EMITTERS</v>
      </c>
      <c r="H229" s="74" t="str">
        <f t="shared" si="15"/>
        <v>213.0130</v>
      </c>
      <c r="J229" s="389">
        <f>'CONSTRUCTION COST ESTIMATE'!BA229</f>
        <v>0</v>
      </c>
      <c r="K229" s="75">
        <f t="shared" si="16"/>
        <v>0</v>
      </c>
      <c r="L229" s="69" t="s">
        <v>1304</v>
      </c>
      <c r="M229" s="69" t="str">
        <f>'CONSTRUCTION COST ESTIMATE'!BB229</f>
        <v>EA</v>
      </c>
      <c r="N229" s="390">
        <f>'BID ABSTRACT'!H229</f>
        <v>0</v>
      </c>
      <c r="O229" s="76">
        <f t="shared" si="17"/>
        <v>0</v>
      </c>
      <c r="S229" s="69" t="s">
        <v>1313</v>
      </c>
      <c r="T229" s="69" t="s">
        <v>1313</v>
      </c>
      <c r="V229" s="77" t="str">
        <f t="shared" si="18"/>
        <v/>
      </c>
    </row>
    <row r="230" spans="1:26" hidden="1">
      <c r="A230" s="72">
        <f>'CONSTRUCTION COST ESTIMATE'!B230</f>
        <v>213.01400000000001</v>
      </c>
      <c r="C230" s="69" t="s">
        <v>1311</v>
      </c>
      <c r="D230" s="69">
        <v>0</v>
      </c>
      <c r="F230" s="73" t="str">
        <f>'CONSTRUCTION COST ESTIMATE'!C230</f>
        <v>DROP VALVE (0.375)</v>
      </c>
      <c r="H230" s="74" t="str">
        <f t="shared" si="15"/>
        <v>213.0140</v>
      </c>
      <c r="J230" s="389">
        <f>'CONSTRUCTION COST ESTIMATE'!BA230</f>
        <v>0</v>
      </c>
      <c r="K230" s="75">
        <f t="shared" si="16"/>
        <v>0</v>
      </c>
      <c r="L230" s="69" t="s">
        <v>1304</v>
      </c>
      <c r="M230" s="69" t="str">
        <f>'CONSTRUCTION COST ESTIMATE'!BB230</f>
        <v>EA</v>
      </c>
      <c r="N230" s="390">
        <f>'BID ABSTRACT'!H230</f>
        <v>0</v>
      </c>
      <c r="O230" s="76">
        <f t="shared" si="17"/>
        <v>0</v>
      </c>
      <c r="S230" s="69" t="s">
        <v>1313</v>
      </c>
      <c r="T230" s="69" t="s">
        <v>1313</v>
      </c>
      <c r="V230" s="77" t="str">
        <f t="shared" si="18"/>
        <v/>
      </c>
    </row>
    <row r="231" spans="1:26" hidden="1">
      <c r="A231" s="72">
        <f>'CONSTRUCTION COST ESTIMATE'!B231</f>
        <v>213.01499999999999</v>
      </c>
      <c r="C231" s="69" t="s">
        <v>1311</v>
      </c>
      <c r="D231" s="69">
        <v>0</v>
      </c>
      <c r="F231" s="73" t="str">
        <f>'CONSTRUCTION COST ESTIMATE'!C231</f>
        <v>VALVE (1 INCH)</v>
      </c>
      <c r="H231" s="74" t="str">
        <f t="shared" si="15"/>
        <v>213.0150</v>
      </c>
      <c r="J231" s="389">
        <f>'CONSTRUCTION COST ESTIMATE'!BA231</f>
        <v>0</v>
      </c>
      <c r="K231" s="75">
        <f t="shared" si="16"/>
        <v>0</v>
      </c>
      <c r="L231" s="69" t="s">
        <v>1304</v>
      </c>
      <c r="M231" s="69" t="str">
        <f>'CONSTRUCTION COST ESTIMATE'!BB231</f>
        <v>EA</v>
      </c>
      <c r="N231" s="390">
        <f>'BID ABSTRACT'!H231</f>
        <v>0</v>
      </c>
      <c r="O231" s="76">
        <f t="shared" si="17"/>
        <v>0</v>
      </c>
      <c r="S231" s="69" t="s">
        <v>1313</v>
      </c>
      <c r="T231" s="69" t="s">
        <v>1313</v>
      </c>
      <c r="V231" s="77" t="str">
        <f t="shared" si="18"/>
        <v/>
      </c>
    </row>
    <row r="232" spans="1:26" hidden="1">
      <c r="A232" s="72">
        <f>'CONSTRUCTION COST ESTIMATE'!B232</f>
        <v>213.01599999999999</v>
      </c>
      <c r="C232" s="69" t="s">
        <v>1311</v>
      </c>
      <c r="D232" s="69">
        <v>0</v>
      </c>
      <c r="F232" s="73" t="str">
        <f>'CONSTRUCTION COST ESTIMATE'!C232</f>
        <v>QUICK COUPLING VALVE</v>
      </c>
      <c r="H232" s="74" t="str">
        <f t="shared" si="15"/>
        <v>213.0160</v>
      </c>
      <c r="J232" s="389">
        <f>'CONSTRUCTION COST ESTIMATE'!BA232</f>
        <v>0</v>
      </c>
      <c r="K232" s="75">
        <f t="shared" si="16"/>
        <v>0</v>
      </c>
      <c r="L232" s="69" t="s">
        <v>1304</v>
      </c>
      <c r="M232" s="69" t="str">
        <f>'CONSTRUCTION COST ESTIMATE'!BB232</f>
        <v>EA</v>
      </c>
      <c r="N232" s="390">
        <f>'BID ABSTRACT'!H232</f>
        <v>0</v>
      </c>
      <c r="O232" s="76">
        <f t="shared" si="17"/>
        <v>0</v>
      </c>
      <c r="S232" s="69" t="s">
        <v>1313</v>
      </c>
      <c r="T232" s="69" t="s">
        <v>1313</v>
      </c>
      <c r="V232" s="77" t="str">
        <f t="shared" si="18"/>
        <v/>
      </c>
    </row>
    <row r="233" spans="1:26" hidden="1">
      <c r="A233" s="72">
        <f>'CONSTRUCTION COST ESTIMATE'!B233</f>
        <v>213.017</v>
      </c>
      <c r="C233" s="69" t="s">
        <v>1311</v>
      </c>
      <c r="D233" s="69">
        <v>0</v>
      </c>
      <c r="F233" s="73" t="str">
        <f>'CONSTRUCTION COST ESTIMATE'!C233</f>
        <v>FIELD TRANSMITTER</v>
      </c>
      <c r="H233" s="74" t="str">
        <f t="shared" si="15"/>
        <v>213.0170</v>
      </c>
      <c r="J233" s="389">
        <f>'CONSTRUCTION COST ESTIMATE'!BA233</f>
        <v>0</v>
      </c>
      <c r="K233" s="75">
        <f t="shared" si="16"/>
        <v>0</v>
      </c>
      <c r="L233" s="69" t="s">
        <v>1304</v>
      </c>
      <c r="M233" s="69" t="str">
        <f>'CONSTRUCTION COST ESTIMATE'!BB233</f>
        <v>EA</v>
      </c>
      <c r="N233" s="390">
        <f>'BID ABSTRACT'!H233</f>
        <v>0</v>
      </c>
      <c r="O233" s="76">
        <f t="shared" si="17"/>
        <v>0</v>
      </c>
      <c r="S233" s="69" t="s">
        <v>1313</v>
      </c>
      <c r="T233" s="69" t="s">
        <v>1313</v>
      </c>
      <c r="V233" s="77" t="str">
        <f t="shared" si="18"/>
        <v/>
      </c>
    </row>
    <row r="234" spans="1:26" hidden="1">
      <c r="A234" s="72">
        <f>'CONSTRUCTION COST ESTIMATE'!B234</f>
        <v>213.018</v>
      </c>
      <c r="C234" s="69" t="s">
        <v>1311</v>
      </c>
      <c r="D234" s="69">
        <v>0</v>
      </c>
      <c r="F234" s="73" t="str">
        <f>'CONSTRUCTION COST ESTIMATE'!C234</f>
        <v>IRRIGATION CONTROLLER</v>
      </c>
      <c r="H234" s="74" t="str">
        <f t="shared" si="15"/>
        <v>213.0180</v>
      </c>
      <c r="J234" s="389">
        <f>'CONSTRUCTION COST ESTIMATE'!BA234</f>
        <v>0</v>
      </c>
      <c r="K234" s="75">
        <f t="shared" si="16"/>
        <v>0</v>
      </c>
      <c r="L234" s="69" t="s">
        <v>1304</v>
      </c>
      <c r="M234" s="69" t="str">
        <f>'CONSTRUCTION COST ESTIMATE'!BB234</f>
        <v>EA</v>
      </c>
      <c r="N234" s="390">
        <f>'BID ABSTRACT'!H234</f>
        <v>0</v>
      </c>
      <c r="O234" s="76">
        <f t="shared" si="17"/>
        <v>0</v>
      </c>
      <c r="S234" s="69" t="s">
        <v>1313</v>
      </c>
      <c r="T234" s="69" t="s">
        <v>1313</v>
      </c>
      <c r="V234" s="77" t="str">
        <f t="shared" si="18"/>
        <v/>
      </c>
    </row>
    <row r="235" spans="1:26" hidden="1">
      <c r="A235" s="72">
        <f>'CONSTRUCTION COST ESTIMATE'!B235</f>
        <v>213.02</v>
      </c>
      <c r="C235" s="69" t="s">
        <v>1311</v>
      </c>
      <c r="D235" s="69">
        <v>0</v>
      </c>
      <c r="F235" s="73" t="str">
        <f>'CONSTRUCTION COST ESTIMATE'!C235</f>
        <v>ONE YEAR MAINTENANCE OF MEDIAN ELEMENTS</v>
      </c>
      <c r="H235" s="74" t="str">
        <f t="shared" si="15"/>
        <v>213.0200</v>
      </c>
      <c r="J235" s="389">
        <f>'CONSTRUCTION COST ESTIMATE'!BA235</f>
        <v>0</v>
      </c>
      <c r="K235" s="75">
        <f t="shared" si="16"/>
        <v>0</v>
      </c>
      <c r="L235" s="69" t="s">
        <v>1304</v>
      </c>
      <c r="M235" s="69" t="str">
        <f>'CONSTRUCTION COST ESTIMATE'!BB235</f>
        <v>LS</v>
      </c>
      <c r="N235" s="390">
        <f>'BID ABSTRACT'!H235</f>
        <v>0</v>
      </c>
      <c r="O235" s="76">
        <f t="shared" si="17"/>
        <v>1</v>
      </c>
      <c r="S235" s="69" t="s">
        <v>1313</v>
      </c>
      <c r="T235" s="69" t="s">
        <v>1313</v>
      </c>
      <c r="V235" s="77" t="str">
        <f t="shared" si="18"/>
        <v/>
      </c>
    </row>
    <row r="236" spans="1:26" hidden="1">
      <c r="A236" s="72">
        <f>'CONSTRUCTION COST ESTIMATE'!B236</f>
        <v>213.02099999999999</v>
      </c>
      <c r="C236" s="69" t="s">
        <v>1311</v>
      </c>
      <c r="D236" s="69">
        <v>0</v>
      </c>
      <c r="F236" s="73" t="str">
        <f>'CONSTRUCTION COST ESTIMATE'!C236</f>
        <v>IRRIGATION LINE (1.5 INCH)</v>
      </c>
      <c r="H236" s="74" t="str">
        <f t="shared" si="15"/>
        <v>213.0210</v>
      </c>
      <c r="J236" s="389">
        <f>'CONSTRUCTION COST ESTIMATE'!BA236</f>
        <v>0</v>
      </c>
      <c r="K236" s="75">
        <f t="shared" si="16"/>
        <v>0</v>
      </c>
      <c r="L236" s="69" t="s">
        <v>1304</v>
      </c>
      <c r="M236" s="69" t="str">
        <f>'CONSTRUCTION COST ESTIMATE'!BB236</f>
        <v>LF</v>
      </c>
      <c r="N236" s="390">
        <f>'BID ABSTRACT'!H236</f>
        <v>0</v>
      </c>
      <c r="O236" s="76">
        <f t="shared" si="17"/>
        <v>0</v>
      </c>
      <c r="S236" s="69" t="s">
        <v>1313</v>
      </c>
      <c r="T236" s="69" t="s">
        <v>1313</v>
      </c>
      <c r="V236" s="77" t="str">
        <f t="shared" si="18"/>
        <v/>
      </c>
    </row>
    <row r="237" spans="1:26" hidden="1">
      <c r="A237" s="72">
        <f>'CONSTRUCTION COST ESTIMATE'!B237</f>
        <v>213.02199999999999</v>
      </c>
      <c r="C237" s="69" t="s">
        <v>1311</v>
      </c>
      <c r="D237" s="69">
        <v>0</v>
      </c>
      <c r="F237" s="73" t="str">
        <f>'CONSTRUCTION COST ESTIMATE'!C237</f>
        <v>PVC SLEEVE (3 INCH)</v>
      </c>
      <c r="H237" s="74" t="str">
        <f t="shared" si="15"/>
        <v>213.0220</v>
      </c>
      <c r="J237" s="389">
        <f>'CONSTRUCTION COST ESTIMATE'!BA237</f>
        <v>0</v>
      </c>
      <c r="K237" s="75">
        <f t="shared" si="16"/>
        <v>0</v>
      </c>
      <c r="L237" s="69" t="s">
        <v>1304</v>
      </c>
      <c r="M237" s="69" t="str">
        <f>'CONSTRUCTION COST ESTIMATE'!BB237</f>
        <v>LF</v>
      </c>
      <c r="N237" s="390">
        <f>'BID ABSTRACT'!H237</f>
        <v>0</v>
      </c>
      <c r="O237" s="76">
        <f t="shared" si="17"/>
        <v>0</v>
      </c>
      <c r="S237" s="69" t="s">
        <v>1313</v>
      </c>
      <c r="T237" s="69" t="s">
        <v>1313</v>
      </c>
      <c r="V237" s="77" t="str">
        <f t="shared" si="18"/>
        <v/>
      </c>
    </row>
    <row r="238" spans="1:26" s="395" customFormat="1">
      <c r="A238" s="394"/>
      <c r="C238" s="395" t="s">
        <v>1311</v>
      </c>
      <c r="D238" s="395">
        <v>0</v>
      </c>
      <c r="F238" s="396" t="str">
        <f>'CONSTRUCTION COST ESTIMATE'!C238</f>
        <v>SOIL/DEWATERING</v>
      </c>
      <c r="H238" s="394" t="str">
        <f t="shared" si="15"/>
        <v>.0000</v>
      </c>
      <c r="J238" s="397">
        <f>'CONSTRUCTION COST ESTIMATE'!BA238</f>
        <v>0</v>
      </c>
      <c r="K238" s="397">
        <f t="shared" si="16"/>
        <v>0</v>
      </c>
      <c r="L238" s="395" t="s">
        <v>1304</v>
      </c>
      <c r="M238" s="395">
        <f>'CONSTRUCTION COST ESTIMATE'!BB238</f>
        <v>0</v>
      </c>
      <c r="N238" s="398">
        <f>'BID ABSTRACT'!H238</f>
        <v>0</v>
      </c>
      <c r="O238" s="398">
        <f t="shared" si="17"/>
        <v>0</v>
      </c>
      <c r="S238" s="395" t="s">
        <v>1313</v>
      </c>
      <c r="T238" s="395" t="s">
        <v>1313</v>
      </c>
      <c r="U238" s="399"/>
      <c r="V238" s="399" t="str">
        <f t="shared" si="18"/>
        <v>Delete Row</v>
      </c>
      <c r="W238" s="399"/>
      <c r="X238" s="399"/>
      <c r="Y238" s="399"/>
      <c r="Z238" s="399"/>
    </row>
    <row r="239" spans="1:26" hidden="1">
      <c r="A239" s="72">
        <f>'CONSTRUCTION COST ESTIMATE'!B239</f>
        <v>214.001</v>
      </c>
      <c r="C239" s="69" t="s">
        <v>1311</v>
      </c>
      <c r="D239" s="69">
        <v>0</v>
      </c>
      <c r="F239" s="73" t="str">
        <f>'CONSTRUCTION COST ESTIMATE'!C239</f>
        <v>ENGINEERED SOIL MIX</v>
      </c>
      <c r="H239" s="74" t="str">
        <f t="shared" si="15"/>
        <v>214.0010</v>
      </c>
      <c r="J239" s="389">
        <f>'CONSTRUCTION COST ESTIMATE'!BA239</f>
        <v>0</v>
      </c>
      <c r="K239" s="75">
        <f t="shared" si="16"/>
        <v>0</v>
      </c>
      <c r="L239" s="69" t="s">
        <v>1304</v>
      </c>
      <c r="M239" s="69" t="str">
        <f>'CONSTRUCTION COST ESTIMATE'!BB239</f>
        <v>CY</v>
      </c>
      <c r="N239" s="390">
        <f>'BID ABSTRACT'!H239</f>
        <v>0</v>
      </c>
      <c r="O239" s="76">
        <f t="shared" si="17"/>
        <v>0</v>
      </c>
      <c r="S239" s="69" t="s">
        <v>1313</v>
      </c>
      <c r="T239" s="69" t="s">
        <v>1313</v>
      </c>
      <c r="V239" s="77" t="str">
        <f t="shared" si="18"/>
        <v/>
      </c>
    </row>
    <row r="240" spans="1:26" hidden="1">
      <c r="A240" s="72">
        <f>'CONSTRUCTION COST ESTIMATE'!B240</f>
        <v>214.00200000000001</v>
      </c>
      <c r="C240" s="69" t="s">
        <v>1311</v>
      </c>
      <c r="D240" s="69">
        <v>0</v>
      </c>
      <c r="F240" s="73" t="str">
        <f>'CONSTRUCTION COST ESTIMATE'!C240</f>
        <v>FILTER FABRIC</v>
      </c>
      <c r="H240" s="74" t="str">
        <f t="shared" si="15"/>
        <v>214.0020</v>
      </c>
      <c r="J240" s="389">
        <f>'CONSTRUCTION COST ESTIMATE'!BA240</f>
        <v>0</v>
      </c>
      <c r="K240" s="75">
        <f t="shared" si="16"/>
        <v>0</v>
      </c>
      <c r="L240" s="69" t="s">
        <v>1304</v>
      </c>
      <c r="M240" s="69" t="str">
        <f>'CONSTRUCTION COST ESTIMATE'!BB240</f>
        <v>SF</v>
      </c>
      <c r="N240" s="390">
        <f>'BID ABSTRACT'!H240</f>
        <v>0</v>
      </c>
      <c r="O240" s="76">
        <f t="shared" si="17"/>
        <v>0</v>
      </c>
      <c r="S240" s="69" t="s">
        <v>1313</v>
      </c>
      <c r="T240" s="69" t="s">
        <v>1313</v>
      </c>
      <c r="V240" s="77" t="str">
        <f t="shared" si="18"/>
        <v/>
      </c>
    </row>
    <row r="241" spans="1:26" hidden="1">
      <c r="A241" s="72">
        <f>'CONSTRUCTION COST ESTIMATE'!B241</f>
        <v>216.001</v>
      </c>
      <c r="C241" s="69" t="s">
        <v>1311</v>
      </c>
      <c r="D241" s="69">
        <v>0</v>
      </c>
      <c r="F241" s="73" t="str">
        <f>'CONSTRUCTION COST ESTIMATE'!C241</f>
        <v>2 INCH CONDUIT (DIRECTIONAL DRILL)</v>
      </c>
      <c r="H241" s="74" t="str">
        <f t="shared" ref="H241:H246" si="19">TEXT(A241,"#.0000")</f>
        <v>216.0010</v>
      </c>
      <c r="J241" s="389">
        <f>'CONSTRUCTION COST ESTIMATE'!BA241</f>
        <v>0</v>
      </c>
      <c r="K241" s="75">
        <f t="shared" ref="K241:K246" si="20">IF((OR(M241="LS",M241="FA",M241="ALLOW")),N241,J241)</f>
        <v>0</v>
      </c>
      <c r="L241" s="69" t="s">
        <v>1304</v>
      </c>
      <c r="M241" s="69" t="str">
        <f>'CONSTRUCTION COST ESTIMATE'!BB241</f>
        <v>LF</v>
      </c>
      <c r="N241" s="390">
        <f>'BID ABSTRACT'!H241</f>
        <v>0</v>
      </c>
      <c r="O241" s="76">
        <f t="shared" ref="O241:O246" si="21">IF((OR(M241="LS",M241="FA",M241="ALLOW")),1,N241)</f>
        <v>0</v>
      </c>
      <c r="S241" s="69" t="s">
        <v>1313</v>
      </c>
      <c r="T241" s="69" t="s">
        <v>1313</v>
      </c>
      <c r="V241" s="77" t="str">
        <f t="shared" si="18"/>
        <v/>
      </c>
    </row>
    <row r="242" spans="1:26" hidden="1">
      <c r="A242" s="72">
        <f>'CONSTRUCTION COST ESTIMATE'!B242</f>
        <v>216.00200000000001</v>
      </c>
      <c r="C242" s="69" t="s">
        <v>1311</v>
      </c>
      <c r="D242" s="69">
        <v>0</v>
      </c>
      <c r="F242" s="73" t="str">
        <f>'CONSTRUCTION COST ESTIMATE'!C242</f>
        <v>3 INCH CONDUIT (DIRECTIONAL DRILL)</v>
      </c>
      <c r="H242" s="74" t="str">
        <f t="shared" si="19"/>
        <v>216.0020</v>
      </c>
      <c r="J242" s="389">
        <f>'CONSTRUCTION COST ESTIMATE'!BA242</f>
        <v>0</v>
      </c>
      <c r="K242" s="75">
        <f t="shared" si="20"/>
        <v>0</v>
      </c>
      <c r="L242" s="69" t="s">
        <v>1304</v>
      </c>
      <c r="M242" s="69" t="str">
        <f>'CONSTRUCTION COST ESTIMATE'!BB242</f>
        <v>LF</v>
      </c>
      <c r="N242" s="390">
        <f>'BID ABSTRACT'!H242</f>
        <v>0</v>
      </c>
      <c r="O242" s="76">
        <f t="shared" si="21"/>
        <v>0</v>
      </c>
      <c r="S242" s="69" t="s">
        <v>1313</v>
      </c>
      <c r="T242" s="69" t="s">
        <v>1313</v>
      </c>
      <c r="V242" s="77" t="str">
        <f t="shared" si="18"/>
        <v/>
      </c>
    </row>
    <row r="243" spans="1:26" hidden="1">
      <c r="A243" s="72">
        <f>'CONSTRUCTION COST ESTIMATE'!B243</f>
        <v>216.00299999999999</v>
      </c>
      <c r="C243" s="69" t="s">
        <v>1311</v>
      </c>
      <c r="D243" s="69">
        <v>0</v>
      </c>
      <c r="F243" s="73" t="str">
        <f>'CONSTRUCTION COST ESTIMATE'!C243</f>
        <v>4 INCH CONDUIT (DIRECTIONAL DRILL)</v>
      </c>
      <c r="H243" s="74" t="str">
        <f t="shared" si="19"/>
        <v>216.0030</v>
      </c>
      <c r="J243" s="389">
        <f>'CONSTRUCTION COST ESTIMATE'!BA243</f>
        <v>0</v>
      </c>
      <c r="K243" s="75">
        <f t="shared" si="20"/>
        <v>0</v>
      </c>
      <c r="L243" s="69" t="s">
        <v>1304</v>
      </c>
      <c r="M243" s="69" t="str">
        <f>'CONSTRUCTION COST ESTIMATE'!BB243</f>
        <v>LF</v>
      </c>
      <c r="N243" s="390">
        <f>'BID ABSTRACT'!H243</f>
        <v>0</v>
      </c>
      <c r="O243" s="76">
        <f t="shared" si="21"/>
        <v>0</v>
      </c>
      <c r="S243" s="69" t="s">
        <v>1313</v>
      </c>
      <c r="T243" s="69" t="s">
        <v>1313</v>
      </c>
      <c r="V243" s="77" t="str">
        <f t="shared" si="18"/>
        <v/>
      </c>
    </row>
    <row r="244" spans="1:26" hidden="1">
      <c r="A244" s="72">
        <f>'CONSTRUCTION COST ESTIMATE'!B244</f>
        <v>216.01</v>
      </c>
      <c r="C244" s="69" t="s">
        <v>1311</v>
      </c>
      <c r="D244" s="69">
        <v>0</v>
      </c>
      <c r="F244" s="73" t="str">
        <f>'CONSTRUCTION COST ESTIMATE'!C244</f>
        <v>2-2 INCH CONDUIT (DIRECTIONAL DRILL)</v>
      </c>
      <c r="H244" s="74" t="str">
        <f t="shared" si="19"/>
        <v>216.0100</v>
      </c>
      <c r="J244" s="389">
        <f>'CONSTRUCTION COST ESTIMATE'!BA244</f>
        <v>0</v>
      </c>
      <c r="K244" s="75">
        <f t="shared" si="20"/>
        <v>0</v>
      </c>
      <c r="L244" s="69" t="s">
        <v>1304</v>
      </c>
      <c r="M244" s="69" t="str">
        <f>'CONSTRUCTION COST ESTIMATE'!BB244</f>
        <v>LF</v>
      </c>
      <c r="N244" s="390">
        <f>'BID ABSTRACT'!H244</f>
        <v>0</v>
      </c>
      <c r="O244" s="76">
        <f t="shared" si="21"/>
        <v>0</v>
      </c>
      <c r="S244" s="69" t="s">
        <v>1313</v>
      </c>
      <c r="T244" s="69" t="s">
        <v>1313</v>
      </c>
      <c r="V244" s="77" t="str">
        <f t="shared" si="18"/>
        <v/>
      </c>
    </row>
    <row r="245" spans="1:26" hidden="1">
      <c r="A245" s="72">
        <f>'CONSTRUCTION COST ESTIMATE'!B245</f>
        <v>216.02</v>
      </c>
      <c r="C245" s="69" t="s">
        <v>1311</v>
      </c>
      <c r="D245" s="69">
        <v>0</v>
      </c>
      <c r="F245" s="73" t="str">
        <f>'CONSTRUCTION COST ESTIMATE'!C245</f>
        <v>2-3 INCH CONDUIT (DIRECTIONAL DRILL)</v>
      </c>
      <c r="H245" s="74" t="str">
        <f t="shared" si="19"/>
        <v>216.0200</v>
      </c>
      <c r="J245" s="389">
        <f>'CONSTRUCTION COST ESTIMATE'!BA245</f>
        <v>0</v>
      </c>
      <c r="K245" s="75">
        <f t="shared" si="20"/>
        <v>0</v>
      </c>
      <c r="L245" s="69" t="s">
        <v>1304</v>
      </c>
      <c r="M245" s="69" t="str">
        <f>'CONSTRUCTION COST ESTIMATE'!BB245</f>
        <v>LF</v>
      </c>
      <c r="N245" s="390">
        <f>'BID ABSTRACT'!H245</f>
        <v>0</v>
      </c>
      <c r="O245" s="76">
        <f t="shared" si="21"/>
        <v>0</v>
      </c>
      <c r="S245" s="69" t="s">
        <v>1313</v>
      </c>
      <c r="T245" s="69" t="s">
        <v>1313</v>
      </c>
      <c r="V245" s="77" t="str">
        <f t="shared" si="18"/>
        <v/>
      </c>
    </row>
    <row r="246" spans="1:26" hidden="1">
      <c r="A246" s="72">
        <f>'CONSTRUCTION COST ESTIMATE'!B246</f>
        <v>216.03</v>
      </c>
      <c r="C246" s="69" t="s">
        <v>1311</v>
      </c>
      <c r="D246" s="69">
        <v>6</v>
      </c>
      <c r="F246" s="73" t="str">
        <f>'CONSTRUCTION COST ESTIMATE'!C246</f>
        <v>2-4 INCH CONDUIT (DIRECTIONAL DRILL)</v>
      </c>
      <c r="H246" s="74" t="str">
        <f t="shared" si="19"/>
        <v>216.0300</v>
      </c>
      <c r="J246" s="389">
        <f>'CONSTRUCTION COST ESTIMATE'!BA246</f>
        <v>0</v>
      </c>
      <c r="K246" s="75">
        <f t="shared" si="20"/>
        <v>0</v>
      </c>
      <c r="L246" s="69" t="s">
        <v>1304</v>
      </c>
      <c r="M246" s="69" t="str">
        <f>'CONSTRUCTION COST ESTIMATE'!BB246</f>
        <v>LF</v>
      </c>
      <c r="N246" s="390">
        <f>'BID ABSTRACT'!H246</f>
        <v>0</v>
      </c>
      <c r="O246" s="76">
        <f t="shared" si="21"/>
        <v>0</v>
      </c>
      <c r="S246" s="69" t="s">
        <v>1313</v>
      </c>
      <c r="T246" s="69" t="s">
        <v>1313</v>
      </c>
      <c r="V246" s="77" t="str">
        <f t="shared" si="18"/>
        <v/>
      </c>
    </row>
    <row r="247" spans="1:26" hidden="1">
      <c r="A247" s="72">
        <f>'CONSTRUCTION COST ESTIMATE'!B247</f>
        <v>270.00049999999999</v>
      </c>
      <c r="C247" s="69" t="s">
        <v>1311</v>
      </c>
      <c r="D247" s="69">
        <v>0</v>
      </c>
      <c r="F247" s="73" t="str">
        <f>'CONSTRUCTION COST ESTIMATE'!C247</f>
        <v>DEWATERING</v>
      </c>
      <c r="H247" s="74" t="str">
        <f t="shared" si="15"/>
        <v>270.0005</v>
      </c>
      <c r="J247" s="389">
        <f>'CONSTRUCTION COST ESTIMATE'!BA247</f>
        <v>0</v>
      </c>
      <c r="K247" s="75">
        <f t="shared" si="16"/>
        <v>0</v>
      </c>
      <c r="L247" s="69" t="s">
        <v>1304</v>
      </c>
      <c r="M247" s="69" t="str">
        <f>'CONSTRUCTION COST ESTIMATE'!BB247</f>
        <v>LS</v>
      </c>
      <c r="N247" s="390">
        <f>'BID ABSTRACT'!H247</f>
        <v>0</v>
      </c>
      <c r="O247" s="76">
        <f t="shared" si="17"/>
        <v>1</v>
      </c>
      <c r="S247" s="69" t="s">
        <v>1313</v>
      </c>
      <c r="T247" s="69" t="s">
        <v>1313</v>
      </c>
      <c r="V247" s="77" t="str">
        <f t="shared" si="18"/>
        <v/>
      </c>
    </row>
    <row r="248" spans="1:26" hidden="1">
      <c r="A248" s="72">
        <f>'CONSTRUCTION COST ESTIMATE'!B248</f>
        <v>270.00099999999998</v>
      </c>
      <c r="C248" s="69" t="s">
        <v>1311</v>
      </c>
      <c r="D248" s="69">
        <v>0</v>
      </c>
      <c r="F248" s="73" t="str">
        <f>'CONSTRUCTION COST ESTIMATE'!C248</f>
        <v>CONTAMINATED GROUNDWATER PERMITTING ALLOWANCE</v>
      </c>
      <c r="H248" s="74" t="str">
        <f t="shared" si="15"/>
        <v>270.0010</v>
      </c>
      <c r="J248" s="389">
        <f>'CONSTRUCTION COST ESTIMATE'!BA248</f>
        <v>0</v>
      </c>
      <c r="K248" s="75">
        <f t="shared" si="16"/>
        <v>0</v>
      </c>
      <c r="L248" s="69" t="s">
        <v>1304</v>
      </c>
      <c r="M248" s="69" t="str">
        <f>'CONSTRUCTION COST ESTIMATE'!BB248</f>
        <v>FA</v>
      </c>
      <c r="N248" s="390">
        <f>'BID ABSTRACT'!H248</f>
        <v>0</v>
      </c>
      <c r="O248" s="76">
        <f t="shared" si="17"/>
        <v>1</v>
      </c>
      <c r="S248" s="69" t="s">
        <v>1313</v>
      </c>
      <c r="T248" s="69" t="s">
        <v>1313</v>
      </c>
      <c r="V248" s="77" t="str">
        <f t="shared" si="18"/>
        <v/>
      </c>
    </row>
    <row r="249" spans="1:26" hidden="1">
      <c r="A249" s="72">
        <f>'CONSTRUCTION COST ESTIMATE'!B249</f>
        <v>270.00200000000001</v>
      </c>
      <c r="C249" s="69" t="s">
        <v>1311</v>
      </c>
      <c r="D249" s="69">
        <v>0</v>
      </c>
      <c r="F249" s="73" t="str">
        <f>'CONSTRUCTION COST ESTIMATE'!C249</f>
        <v>CONTAMINATED GROUNDER PUMPING ALLOWANCE</v>
      </c>
      <c r="H249" s="74" t="str">
        <f t="shared" si="15"/>
        <v>270.0020</v>
      </c>
      <c r="J249" s="389">
        <f>'CONSTRUCTION COST ESTIMATE'!BA249</f>
        <v>0</v>
      </c>
      <c r="K249" s="75">
        <f t="shared" si="16"/>
        <v>0</v>
      </c>
      <c r="L249" s="69" t="s">
        <v>1304</v>
      </c>
      <c r="M249" s="69" t="str">
        <f>'CONSTRUCTION COST ESTIMATE'!BB249</f>
        <v>FA</v>
      </c>
      <c r="N249" s="390">
        <f>'BID ABSTRACT'!H249</f>
        <v>0</v>
      </c>
      <c r="O249" s="76">
        <f t="shared" si="17"/>
        <v>1</v>
      </c>
      <c r="S249" s="69" t="s">
        <v>1313</v>
      </c>
      <c r="T249" s="69" t="s">
        <v>1313</v>
      </c>
      <c r="V249" s="77" t="str">
        <f t="shared" si="18"/>
        <v/>
      </c>
    </row>
    <row r="250" spans="1:26" hidden="1">
      <c r="A250" s="72">
        <f>'CONSTRUCTION COST ESTIMATE'!B250</f>
        <v>271.00099999999998</v>
      </c>
      <c r="C250" s="69" t="s">
        <v>1311</v>
      </c>
      <c r="D250" s="69">
        <v>0</v>
      </c>
      <c r="F250" s="73" t="str">
        <f>'CONSTRUCTION COST ESTIMATE'!C250</f>
        <v>BIAXIAL GEOGRID BASE REINFORCEMENT</v>
      </c>
      <c r="H250" s="74" t="str">
        <f t="shared" si="15"/>
        <v>271.0010</v>
      </c>
      <c r="J250" s="389">
        <f>'CONSTRUCTION COST ESTIMATE'!BA250</f>
        <v>0</v>
      </c>
      <c r="K250" s="75">
        <f t="shared" si="16"/>
        <v>0</v>
      </c>
      <c r="L250" s="69" t="s">
        <v>1304</v>
      </c>
      <c r="M250" s="69" t="str">
        <f>'CONSTRUCTION COST ESTIMATE'!BB250</f>
        <v>SY</v>
      </c>
      <c r="N250" s="390">
        <f>'BID ABSTRACT'!H250</f>
        <v>0</v>
      </c>
      <c r="O250" s="76">
        <f t="shared" si="17"/>
        <v>0</v>
      </c>
      <c r="S250" s="69" t="s">
        <v>1313</v>
      </c>
      <c r="T250" s="69" t="s">
        <v>1313</v>
      </c>
      <c r="V250" s="77" t="str">
        <f t="shared" si="18"/>
        <v/>
      </c>
    </row>
    <row r="251" spans="1:26" hidden="1">
      <c r="A251" s="72">
        <f>'CONSTRUCTION COST ESTIMATE'!B251</f>
        <v>272.00099999999998</v>
      </c>
      <c r="C251" s="69" t="s">
        <v>1311</v>
      </c>
      <c r="D251" s="69">
        <v>0</v>
      </c>
      <c r="F251" s="73" t="str">
        <f>'CONSTRUCTION COST ESTIMATE'!C251</f>
        <v>GEOTEXTILE SEPARATION FABRIC</v>
      </c>
      <c r="H251" s="74" t="str">
        <f t="shared" si="15"/>
        <v>272.0010</v>
      </c>
      <c r="J251" s="389">
        <f>'CONSTRUCTION COST ESTIMATE'!BA251</f>
        <v>0</v>
      </c>
      <c r="K251" s="75">
        <f t="shared" si="16"/>
        <v>0</v>
      </c>
      <c r="L251" s="69" t="s">
        <v>1304</v>
      </c>
      <c r="M251" s="69" t="str">
        <f>'CONSTRUCTION COST ESTIMATE'!BB251</f>
        <v>SY</v>
      </c>
      <c r="N251" s="390">
        <f>'BID ABSTRACT'!H251</f>
        <v>0</v>
      </c>
      <c r="O251" s="76">
        <f t="shared" si="17"/>
        <v>0</v>
      </c>
      <c r="S251" s="69" t="s">
        <v>1313</v>
      </c>
      <c r="T251" s="69" t="s">
        <v>1313</v>
      </c>
      <c r="V251" s="77" t="str">
        <f t="shared" si="18"/>
        <v/>
      </c>
    </row>
    <row r="252" spans="1:26" s="395" customFormat="1">
      <c r="A252" s="394"/>
      <c r="C252" s="395" t="s">
        <v>1311</v>
      </c>
      <c r="D252" s="395">
        <v>0</v>
      </c>
      <c r="F252" s="396" t="str">
        <f>'CONSTRUCTION COST ESTIMATE'!C252</f>
        <v>AGGREGATE BASE</v>
      </c>
      <c r="H252" s="394" t="str">
        <f t="shared" si="15"/>
        <v>.0000</v>
      </c>
      <c r="J252" s="397">
        <f>'CONSTRUCTION COST ESTIMATE'!BA252</f>
        <v>0</v>
      </c>
      <c r="K252" s="397">
        <f t="shared" si="16"/>
        <v>0</v>
      </c>
      <c r="L252" s="395" t="s">
        <v>1304</v>
      </c>
      <c r="M252" s="395">
        <f>'CONSTRUCTION COST ESTIMATE'!BB252</f>
        <v>0</v>
      </c>
      <c r="N252" s="398">
        <f>'BID ABSTRACT'!H252</f>
        <v>0</v>
      </c>
      <c r="O252" s="398">
        <f t="shared" si="17"/>
        <v>0</v>
      </c>
      <c r="S252" s="395" t="s">
        <v>1313</v>
      </c>
      <c r="T252" s="395" t="s">
        <v>1313</v>
      </c>
      <c r="U252" s="399"/>
      <c r="V252" s="399" t="str">
        <f t="shared" si="18"/>
        <v>Delete Row</v>
      </c>
      <c r="W252" s="399"/>
      <c r="X252" s="399"/>
      <c r="Y252" s="399"/>
      <c r="Z252" s="399"/>
    </row>
    <row r="253" spans="1:26" hidden="1">
      <c r="A253" s="72">
        <f>'CONSTRUCTION COST ESTIMATE'!B253</f>
        <v>302.00049999999999</v>
      </c>
      <c r="C253" s="69" t="s">
        <v>1311</v>
      </c>
      <c r="D253" s="69">
        <v>0</v>
      </c>
      <c r="F253" s="73" t="str">
        <f>'CONSTRUCTION COST ESTIMATE'!C253</f>
        <v>1 INCH FINE AGGREGATE (SAND)</v>
      </c>
      <c r="H253" s="74" t="str">
        <f t="shared" si="15"/>
        <v>302.0005</v>
      </c>
      <c r="J253" s="389">
        <f>'CONSTRUCTION COST ESTIMATE'!BA253</f>
        <v>0</v>
      </c>
      <c r="K253" s="75">
        <f t="shared" si="16"/>
        <v>0</v>
      </c>
      <c r="L253" s="69" t="s">
        <v>1304</v>
      </c>
      <c r="M253" s="69" t="str">
        <f>'CONSTRUCTION COST ESTIMATE'!BB253</f>
        <v>SY</v>
      </c>
      <c r="N253" s="390">
        <f>'BID ABSTRACT'!H253</f>
        <v>0</v>
      </c>
      <c r="O253" s="76">
        <f t="shared" si="17"/>
        <v>0</v>
      </c>
      <c r="S253" s="69" t="s">
        <v>1313</v>
      </c>
      <c r="T253" s="69" t="s">
        <v>1313</v>
      </c>
      <c r="V253" s="77" t="str">
        <f t="shared" si="18"/>
        <v/>
      </c>
    </row>
    <row r="254" spans="1:26" hidden="1">
      <c r="A254" s="72">
        <f>'CONSTRUCTION COST ESTIMATE'!B254</f>
        <v>302.00099999999998</v>
      </c>
      <c r="C254" s="69" t="s">
        <v>1311</v>
      </c>
      <c r="D254" s="69">
        <v>0</v>
      </c>
      <c r="F254" s="73" t="str">
        <f>'CONSTRUCTION COST ESTIMATE'!C254</f>
        <v>TYPE I AGGREGATE BASE</v>
      </c>
      <c r="H254" s="74" t="str">
        <f t="shared" si="15"/>
        <v>302.0010</v>
      </c>
      <c r="J254" s="389">
        <f>'CONSTRUCTION COST ESTIMATE'!BA254</f>
        <v>0</v>
      </c>
      <c r="K254" s="75">
        <f t="shared" si="16"/>
        <v>0</v>
      </c>
      <c r="L254" s="69" t="s">
        <v>1304</v>
      </c>
      <c r="M254" s="69" t="str">
        <f>'CONSTRUCTION COST ESTIMATE'!BB254</f>
        <v>CY</v>
      </c>
      <c r="N254" s="390">
        <f>'BID ABSTRACT'!H254</f>
        <v>0</v>
      </c>
      <c r="O254" s="76">
        <f t="shared" si="17"/>
        <v>0</v>
      </c>
      <c r="S254" s="69" t="s">
        <v>1313</v>
      </c>
      <c r="T254" s="69" t="s">
        <v>1313</v>
      </c>
      <c r="V254" s="77" t="str">
        <f t="shared" si="18"/>
        <v/>
      </c>
    </row>
    <row r="255" spans="1:26" hidden="1">
      <c r="A255" s="72">
        <f>'CONSTRUCTION COST ESTIMATE'!B255</f>
        <v>302.00200000000001</v>
      </c>
      <c r="C255" s="69" t="s">
        <v>1311</v>
      </c>
      <c r="D255" s="69">
        <v>0</v>
      </c>
      <c r="F255" s="73" t="str">
        <f>'CONSTRUCTION COST ESTIMATE'!C255</f>
        <v>TYPE I CLASS B AGGREGATE BASE</v>
      </c>
      <c r="H255" s="74" t="str">
        <f t="shared" si="15"/>
        <v>302.0020</v>
      </c>
      <c r="J255" s="389">
        <f>'CONSTRUCTION COST ESTIMATE'!BA255</f>
        <v>0</v>
      </c>
      <c r="K255" s="75">
        <f t="shared" si="16"/>
        <v>0</v>
      </c>
      <c r="L255" s="69" t="s">
        <v>1304</v>
      </c>
      <c r="M255" s="69" t="str">
        <f>'CONSTRUCTION COST ESTIMATE'!BB255</f>
        <v>CY</v>
      </c>
      <c r="N255" s="390">
        <f>'BID ABSTRACT'!H255</f>
        <v>0</v>
      </c>
      <c r="O255" s="76">
        <f t="shared" si="17"/>
        <v>0</v>
      </c>
      <c r="S255" s="69" t="s">
        <v>1313</v>
      </c>
      <c r="T255" s="69" t="s">
        <v>1313</v>
      </c>
      <c r="V255" s="77" t="str">
        <f t="shared" si="18"/>
        <v/>
      </c>
    </row>
    <row r="256" spans="1:26" hidden="1">
      <c r="A256" s="72">
        <f>'CONSTRUCTION COST ESTIMATE'!B256</f>
        <v>302.00299999999999</v>
      </c>
      <c r="C256" s="69" t="s">
        <v>1311</v>
      </c>
      <c r="D256" s="69">
        <v>0</v>
      </c>
      <c r="F256" s="73" t="str">
        <f>'CONSTRUCTION COST ESTIMATE'!C256</f>
        <v>TYPE II AGGREGATE BASE</v>
      </c>
      <c r="H256" s="74" t="str">
        <f t="shared" si="15"/>
        <v>302.0030</v>
      </c>
      <c r="J256" s="389">
        <f>'CONSTRUCTION COST ESTIMATE'!BA256</f>
        <v>0</v>
      </c>
      <c r="K256" s="75">
        <f t="shared" si="16"/>
        <v>0</v>
      </c>
      <c r="L256" s="69" t="s">
        <v>1304</v>
      </c>
      <c r="M256" s="69" t="str">
        <f>'CONSTRUCTION COST ESTIMATE'!BB256</f>
        <v>CY</v>
      </c>
      <c r="N256" s="390">
        <f>'BID ABSTRACT'!H256</f>
        <v>0</v>
      </c>
      <c r="O256" s="76">
        <f t="shared" si="17"/>
        <v>0</v>
      </c>
      <c r="S256" s="69" t="s">
        <v>1313</v>
      </c>
      <c r="T256" s="69" t="s">
        <v>1313</v>
      </c>
      <c r="V256" s="77" t="str">
        <f t="shared" si="18"/>
        <v/>
      </c>
    </row>
    <row r="257" spans="1:26" hidden="1">
      <c r="A257" s="72">
        <f>'CONSTRUCTION COST ESTIMATE'!B257</f>
        <v>302.00400000000002</v>
      </c>
      <c r="C257" s="69" t="s">
        <v>1311</v>
      </c>
      <c r="D257" s="69">
        <v>0</v>
      </c>
      <c r="F257" s="73" t="str">
        <f>'CONSTRUCTION COST ESTIMATE'!C257</f>
        <v>TYPE II CLASS B AGGREGATE BASE</v>
      </c>
      <c r="H257" s="74" t="str">
        <f t="shared" si="15"/>
        <v>302.0040</v>
      </c>
      <c r="J257" s="389">
        <f>'CONSTRUCTION COST ESTIMATE'!BA257</f>
        <v>0</v>
      </c>
      <c r="K257" s="75">
        <f t="shared" si="16"/>
        <v>0</v>
      </c>
      <c r="L257" s="69" t="s">
        <v>1304</v>
      </c>
      <c r="M257" s="69" t="str">
        <f>'CONSTRUCTION COST ESTIMATE'!BB257</f>
        <v>CY</v>
      </c>
      <c r="N257" s="390">
        <f>'BID ABSTRACT'!H257</f>
        <v>0</v>
      </c>
      <c r="O257" s="76">
        <f t="shared" si="17"/>
        <v>0</v>
      </c>
      <c r="S257" s="69" t="s">
        <v>1313</v>
      </c>
      <c r="T257" s="69" t="s">
        <v>1313</v>
      </c>
      <c r="V257" s="77" t="str">
        <f t="shared" si="18"/>
        <v/>
      </c>
    </row>
    <row r="258" spans="1:26" hidden="1">
      <c r="A258" s="72">
        <f>'CONSTRUCTION COST ESTIMATE'!B258</f>
        <v>302.005</v>
      </c>
      <c r="C258" s="69" t="s">
        <v>1311</v>
      </c>
      <c r="D258" s="69">
        <v>0</v>
      </c>
      <c r="F258" s="73" t="str">
        <f>'CONSTRUCTION COST ESTIMATE'!C258</f>
        <v>MODIFIED TYPE II ACCESS ROAD</v>
      </c>
      <c r="H258" s="74" t="str">
        <f t="shared" ref="H258" si="22">TEXT(A258,"#.0000")</f>
        <v>302.0050</v>
      </c>
      <c r="J258" s="389">
        <f>'CONSTRUCTION COST ESTIMATE'!BA258</f>
        <v>0</v>
      </c>
      <c r="K258" s="75">
        <f t="shared" ref="K258" si="23">IF((OR(M258="LS",M258="FA",M258="ALLOW")),N258,J258)</f>
        <v>0</v>
      </c>
      <c r="L258" s="69" t="s">
        <v>1304</v>
      </c>
      <c r="M258" s="69" t="str">
        <f>'CONSTRUCTION COST ESTIMATE'!BB258</f>
        <v>CY</v>
      </c>
      <c r="N258" s="390">
        <f>'BID ABSTRACT'!H258</f>
        <v>0</v>
      </c>
      <c r="O258" s="76">
        <f t="shared" ref="O258" si="24">IF((OR(M258="LS",M258="FA",M258="ALLOW")),1,N258)</f>
        <v>0</v>
      </c>
      <c r="S258" s="69" t="s">
        <v>1313</v>
      </c>
      <c r="T258" s="69" t="s">
        <v>1313</v>
      </c>
      <c r="V258" s="77" t="str">
        <f t="shared" ref="V258" si="25">IF(A258=0,"Delete Row","")</f>
        <v/>
      </c>
    </row>
    <row r="259" spans="1:26" hidden="1">
      <c r="A259" s="72">
        <f>'CONSTRUCTION COST ESTIMATE'!B259</f>
        <v>308.00099999999998</v>
      </c>
      <c r="C259" s="69" t="s">
        <v>1311</v>
      </c>
      <c r="D259" s="69">
        <v>0</v>
      </c>
      <c r="F259" s="73" t="str">
        <f>'CONSTRUCTION COST ESTIMATE'!C259</f>
        <v>CONSTRUCT ASPHALT EMULSION AGGREGATE BASE STABILIZATION</v>
      </c>
      <c r="H259" s="74" t="str">
        <f t="shared" si="15"/>
        <v>308.0010</v>
      </c>
      <c r="J259" s="389">
        <f>'CONSTRUCTION COST ESTIMATE'!BA259</f>
        <v>0</v>
      </c>
      <c r="K259" s="75">
        <f t="shared" si="16"/>
        <v>0</v>
      </c>
      <c r="L259" s="69" t="s">
        <v>1304</v>
      </c>
      <c r="M259" s="69" t="str">
        <f>'CONSTRUCTION COST ESTIMATE'!BB259</f>
        <v>SY</v>
      </c>
      <c r="N259" s="390">
        <f>'BID ABSTRACT'!H259</f>
        <v>0</v>
      </c>
      <c r="O259" s="76">
        <f t="shared" si="17"/>
        <v>0</v>
      </c>
      <c r="S259" s="69" t="s">
        <v>1313</v>
      </c>
      <c r="T259" s="69" t="s">
        <v>1313</v>
      </c>
      <c r="V259" s="77" t="str">
        <f t="shared" si="18"/>
        <v/>
      </c>
    </row>
    <row r="260" spans="1:26" hidden="1">
      <c r="A260" s="72">
        <f>'CONSTRUCTION COST ESTIMATE'!B260</f>
        <v>308.00200000000001</v>
      </c>
      <c r="C260" s="69" t="s">
        <v>1311</v>
      </c>
      <c r="D260" s="69">
        <v>0</v>
      </c>
      <c r="F260" s="73" t="str">
        <f>'CONSTRUCTION COST ESTIMATE'!C260</f>
        <v>ASPHALT EMULSION FOR AGGREGATE BASE STABILIZATION</v>
      </c>
      <c r="H260" s="74" t="str">
        <f t="shared" si="15"/>
        <v>308.0020</v>
      </c>
      <c r="J260" s="389">
        <f>'CONSTRUCTION COST ESTIMATE'!BA260</f>
        <v>0</v>
      </c>
      <c r="K260" s="75">
        <f t="shared" si="16"/>
        <v>0</v>
      </c>
      <c r="L260" s="69" t="s">
        <v>1304</v>
      </c>
      <c r="M260" s="69" t="str">
        <f>'CONSTRUCTION COST ESTIMATE'!BB260</f>
        <v>TON</v>
      </c>
      <c r="N260" s="390">
        <f>'BID ABSTRACT'!H260</f>
        <v>0</v>
      </c>
      <c r="O260" s="76">
        <f t="shared" si="17"/>
        <v>0</v>
      </c>
      <c r="S260" s="69" t="s">
        <v>1313</v>
      </c>
      <c r="T260" s="69" t="s">
        <v>1313</v>
      </c>
      <c r="V260" s="77" t="str">
        <f t="shared" si="18"/>
        <v/>
      </c>
    </row>
    <row r="261" spans="1:26" s="395" customFormat="1">
      <c r="A261" s="394"/>
      <c r="C261" s="395" t="s">
        <v>1311</v>
      </c>
      <c r="D261" s="395">
        <v>0</v>
      </c>
      <c r="F261" s="396" t="str">
        <f>'CONSTRUCTION COST ESTIMATE'!C261</f>
        <v>PLANTMIX BITUMINOUS SURFACE</v>
      </c>
      <c r="H261" s="394" t="str">
        <f t="shared" si="15"/>
        <v>.0000</v>
      </c>
      <c r="J261" s="397">
        <f>'CONSTRUCTION COST ESTIMATE'!BA261</f>
        <v>0</v>
      </c>
      <c r="K261" s="397">
        <f t="shared" si="16"/>
        <v>0</v>
      </c>
      <c r="L261" s="395" t="s">
        <v>1304</v>
      </c>
      <c r="M261" s="395">
        <f>'CONSTRUCTION COST ESTIMATE'!BB261</f>
        <v>0</v>
      </c>
      <c r="N261" s="398">
        <f>'BID ABSTRACT'!H261</f>
        <v>0</v>
      </c>
      <c r="O261" s="398">
        <f t="shared" si="17"/>
        <v>0</v>
      </c>
      <c r="S261" s="395" t="s">
        <v>1313</v>
      </c>
      <c r="T261" s="395" t="s">
        <v>1313</v>
      </c>
      <c r="U261" s="399"/>
      <c r="V261" s="399" t="str">
        <f t="shared" si="18"/>
        <v>Delete Row</v>
      </c>
      <c r="W261" s="399"/>
      <c r="X261" s="399"/>
      <c r="Y261" s="399"/>
      <c r="Z261" s="399"/>
    </row>
    <row r="262" spans="1:26" hidden="1">
      <c r="A262" s="72">
        <f>'CONSTRUCTION COST ESTIMATE'!B262</f>
        <v>402.00049999999999</v>
      </c>
      <c r="C262" s="69" t="s">
        <v>1311</v>
      </c>
      <c r="D262" s="69">
        <v>0</v>
      </c>
      <c r="F262" s="73" t="str">
        <f>'CONSTRUCTION COST ESTIMATE'!C262</f>
        <v>2 INCH PLANTMIX BITUMINOUS SURFACE</v>
      </c>
      <c r="H262" s="74" t="str">
        <f t="shared" si="15"/>
        <v>402.0005</v>
      </c>
      <c r="J262" s="389">
        <f>'CONSTRUCTION COST ESTIMATE'!BA262</f>
        <v>0</v>
      </c>
      <c r="K262" s="75">
        <f t="shared" si="16"/>
        <v>0</v>
      </c>
      <c r="L262" s="69" t="s">
        <v>1304</v>
      </c>
      <c r="M262" s="69" t="str">
        <f>'CONSTRUCTION COST ESTIMATE'!BB262</f>
        <v>SY</v>
      </c>
      <c r="N262" s="390">
        <f>'BID ABSTRACT'!H262</f>
        <v>0</v>
      </c>
      <c r="O262" s="76">
        <f t="shared" si="17"/>
        <v>0</v>
      </c>
      <c r="S262" s="69" t="s">
        <v>1313</v>
      </c>
      <c r="T262" s="69" t="s">
        <v>1313</v>
      </c>
      <c r="V262" s="77" t="str">
        <f t="shared" si="18"/>
        <v/>
      </c>
    </row>
    <row r="263" spans="1:26" hidden="1">
      <c r="A263" s="72">
        <f>'CONSTRUCTION COST ESTIMATE'!B263</f>
        <v>402.00099999999998</v>
      </c>
      <c r="C263" s="69" t="s">
        <v>1311</v>
      </c>
      <c r="D263" s="69">
        <v>0</v>
      </c>
      <c r="F263" s="73" t="str">
        <f>'CONSTRUCTION COST ESTIMATE'!C263</f>
        <v>3 INCH PLANTMIX BITUMINOUS SURFACE</v>
      </c>
      <c r="H263" s="74" t="str">
        <f t="shared" si="15"/>
        <v>402.0010</v>
      </c>
      <c r="J263" s="389">
        <f>'CONSTRUCTION COST ESTIMATE'!BA263</f>
        <v>0</v>
      </c>
      <c r="K263" s="75">
        <f t="shared" si="16"/>
        <v>0</v>
      </c>
      <c r="L263" s="69" t="s">
        <v>1304</v>
      </c>
      <c r="M263" s="69" t="str">
        <f>'CONSTRUCTION COST ESTIMATE'!BB263</f>
        <v>SY</v>
      </c>
      <c r="N263" s="390">
        <f>'BID ABSTRACT'!H263</f>
        <v>0</v>
      </c>
      <c r="O263" s="76">
        <f t="shared" si="17"/>
        <v>0</v>
      </c>
      <c r="S263" s="69" t="s">
        <v>1313</v>
      </c>
      <c r="T263" s="69" t="s">
        <v>1313</v>
      </c>
      <c r="V263" s="77" t="str">
        <f t="shared" si="18"/>
        <v/>
      </c>
    </row>
    <row r="264" spans="1:26" hidden="1">
      <c r="A264" s="72">
        <f>'CONSTRUCTION COST ESTIMATE'!B264</f>
        <v>402.00200000000001</v>
      </c>
      <c r="C264" s="69" t="s">
        <v>1311</v>
      </c>
      <c r="D264" s="69">
        <v>0</v>
      </c>
      <c r="F264" s="73" t="str">
        <f>'CONSTRUCTION COST ESTIMATE'!C264</f>
        <v>4 INCH PLANTMIX BITUMINOUS SURFACE</v>
      </c>
      <c r="H264" s="74" t="str">
        <f t="shared" si="15"/>
        <v>402.0020</v>
      </c>
      <c r="J264" s="389">
        <f>'CONSTRUCTION COST ESTIMATE'!BA264</f>
        <v>0</v>
      </c>
      <c r="K264" s="75">
        <f t="shared" si="16"/>
        <v>0</v>
      </c>
      <c r="L264" s="69" t="s">
        <v>1304</v>
      </c>
      <c r="M264" s="69" t="str">
        <f>'CONSTRUCTION COST ESTIMATE'!BB264</f>
        <v>SY</v>
      </c>
      <c r="N264" s="390">
        <f>'BID ABSTRACT'!H264</f>
        <v>0</v>
      </c>
      <c r="O264" s="76">
        <f t="shared" si="17"/>
        <v>0</v>
      </c>
      <c r="S264" s="69" t="s">
        <v>1313</v>
      </c>
      <c r="T264" s="69" t="s">
        <v>1313</v>
      </c>
      <c r="V264" s="77" t="str">
        <f t="shared" ref="V264:V327" si="26">IF(A264=0,"Delete Row","")</f>
        <v/>
      </c>
    </row>
    <row r="265" spans="1:26" hidden="1">
      <c r="A265" s="72">
        <f>'CONSTRUCTION COST ESTIMATE'!B265</f>
        <v>402.00299999999999</v>
      </c>
      <c r="C265" s="69" t="s">
        <v>1311</v>
      </c>
      <c r="D265" s="69">
        <v>0</v>
      </c>
      <c r="F265" s="73" t="str">
        <f>'CONSTRUCTION COST ESTIMATE'!C265</f>
        <v>5 INCH PLANTMIX BITUMINOUS SURFACE</v>
      </c>
      <c r="H265" s="74" t="str">
        <f t="shared" si="15"/>
        <v>402.0030</v>
      </c>
      <c r="J265" s="389">
        <f>'CONSTRUCTION COST ESTIMATE'!BA265</f>
        <v>0</v>
      </c>
      <c r="K265" s="75">
        <f t="shared" si="16"/>
        <v>0</v>
      </c>
      <c r="L265" s="69" t="s">
        <v>1304</v>
      </c>
      <c r="M265" s="69" t="str">
        <f>'CONSTRUCTION COST ESTIMATE'!BB265</f>
        <v>SY</v>
      </c>
      <c r="N265" s="390">
        <f>'BID ABSTRACT'!H265</f>
        <v>0</v>
      </c>
      <c r="O265" s="76">
        <f t="shared" si="17"/>
        <v>0</v>
      </c>
      <c r="S265" s="69" t="s">
        <v>1313</v>
      </c>
      <c r="T265" s="69" t="s">
        <v>1313</v>
      </c>
      <c r="V265" s="77" t="str">
        <f t="shared" si="26"/>
        <v/>
      </c>
    </row>
    <row r="266" spans="1:26" hidden="1">
      <c r="A266" s="72">
        <f>'CONSTRUCTION COST ESTIMATE'!B266</f>
        <v>402.00400000000002</v>
      </c>
      <c r="C266" s="69" t="s">
        <v>1311</v>
      </c>
      <c r="D266" s="69">
        <v>0</v>
      </c>
      <c r="F266" s="73" t="str">
        <f>'CONSTRUCTION COST ESTIMATE'!C266</f>
        <v>6 INCH PLANTMIX BITUMINOUS SURFACE</v>
      </c>
      <c r="H266" s="74" t="str">
        <f t="shared" si="15"/>
        <v>402.0040</v>
      </c>
      <c r="J266" s="389">
        <f>'CONSTRUCTION COST ESTIMATE'!BA266</f>
        <v>0</v>
      </c>
      <c r="K266" s="75">
        <f t="shared" si="16"/>
        <v>0</v>
      </c>
      <c r="L266" s="69" t="s">
        <v>1304</v>
      </c>
      <c r="M266" s="69" t="str">
        <f>'CONSTRUCTION COST ESTIMATE'!BB266</f>
        <v>SY</v>
      </c>
      <c r="N266" s="390">
        <f>'BID ABSTRACT'!H266</f>
        <v>0</v>
      </c>
      <c r="O266" s="76">
        <f t="shared" si="17"/>
        <v>0</v>
      </c>
      <c r="S266" s="69" t="s">
        <v>1313</v>
      </c>
      <c r="T266" s="69" t="s">
        <v>1313</v>
      </c>
      <c r="V266" s="77" t="str">
        <f t="shared" si="26"/>
        <v/>
      </c>
    </row>
    <row r="267" spans="1:26" hidden="1">
      <c r="A267" s="72">
        <f>'CONSTRUCTION COST ESTIMATE'!B267</f>
        <v>402.005</v>
      </c>
      <c r="C267" s="69" t="s">
        <v>1311</v>
      </c>
      <c r="D267" s="69">
        <v>0</v>
      </c>
      <c r="F267" s="73" t="str">
        <f>'CONSTRUCTION COST ESTIMATE'!C267</f>
        <v>7 INCH PLANTMIX BITUMINOUS SURFACE</v>
      </c>
      <c r="H267" s="74" t="str">
        <f t="shared" si="15"/>
        <v>402.0050</v>
      </c>
      <c r="J267" s="389">
        <f>'CONSTRUCTION COST ESTIMATE'!BA267</f>
        <v>0</v>
      </c>
      <c r="K267" s="75">
        <f t="shared" si="16"/>
        <v>0</v>
      </c>
      <c r="L267" s="69" t="s">
        <v>1304</v>
      </c>
      <c r="M267" s="69" t="str">
        <f>'CONSTRUCTION COST ESTIMATE'!BB267</f>
        <v>SY</v>
      </c>
      <c r="N267" s="390">
        <f>'BID ABSTRACT'!H267</f>
        <v>0</v>
      </c>
      <c r="O267" s="76">
        <f t="shared" si="17"/>
        <v>0</v>
      </c>
      <c r="S267" s="69" t="s">
        <v>1313</v>
      </c>
      <c r="T267" s="69" t="s">
        <v>1313</v>
      </c>
      <c r="V267" s="77" t="str">
        <f t="shared" si="26"/>
        <v/>
      </c>
    </row>
    <row r="268" spans="1:26" hidden="1">
      <c r="A268" s="72">
        <f>'CONSTRUCTION COST ESTIMATE'!B268</f>
        <v>402.00599999999997</v>
      </c>
      <c r="C268" s="69" t="s">
        <v>1311</v>
      </c>
      <c r="D268" s="69">
        <v>0</v>
      </c>
      <c r="F268" s="73" t="str">
        <f>'CONSTRUCTION COST ESTIMATE'!C268</f>
        <v>8.5 INCH PLANTMIX BITUMINOUS SURFACE</v>
      </c>
      <c r="H268" s="74" t="str">
        <f t="shared" si="15"/>
        <v>402.0060</v>
      </c>
      <c r="J268" s="389">
        <f>'CONSTRUCTION COST ESTIMATE'!BA268</f>
        <v>0</v>
      </c>
      <c r="K268" s="75">
        <f t="shared" si="16"/>
        <v>0</v>
      </c>
      <c r="L268" s="69" t="s">
        <v>1304</v>
      </c>
      <c r="M268" s="69" t="str">
        <f>'CONSTRUCTION COST ESTIMATE'!BB268</f>
        <v>SY</v>
      </c>
      <c r="N268" s="390">
        <f>'BID ABSTRACT'!H268</f>
        <v>0</v>
      </c>
      <c r="O268" s="76">
        <f t="shared" si="17"/>
        <v>0</v>
      </c>
      <c r="S268" s="69" t="s">
        <v>1313</v>
      </c>
      <c r="T268" s="69" t="s">
        <v>1313</v>
      </c>
      <c r="V268" s="77" t="str">
        <f t="shared" si="26"/>
        <v/>
      </c>
    </row>
    <row r="269" spans="1:26" hidden="1">
      <c r="A269" s="72">
        <f>'CONSTRUCTION COST ESTIMATE'!B269</f>
        <v>402.00700000000001</v>
      </c>
      <c r="C269" s="69" t="s">
        <v>1311</v>
      </c>
      <c r="D269" s="69">
        <v>0</v>
      </c>
      <c r="F269" s="73" t="str">
        <f>'CONSTRUCTION COST ESTIMATE'!C269</f>
        <v>11 INCH PLANTMIX BITUMINOUS SURFACE</v>
      </c>
      <c r="H269" s="74" t="str">
        <f t="shared" si="15"/>
        <v>402.0070</v>
      </c>
      <c r="J269" s="389">
        <f>'CONSTRUCTION COST ESTIMATE'!BA269</f>
        <v>0</v>
      </c>
      <c r="K269" s="75">
        <f t="shared" si="16"/>
        <v>0</v>
      </c>
      <c r="L269" s="69" t="s">
        <v>1304</v>
      </c>
      <c r="M269" s="69" t="str">
        <f>'CONSTRUCTION COST ESTIMATE'!BB269</f>
        <v>SY</v>
      </c>
      <c r="N269" s="390">
        <f>'BID ABSTRACT'!H269</f>
        <v>0</v>
      </c>
      <c r="O269" s="76">
        <f t="shared" si="17"/>
        <v>0</v>
      </c>
      <c r="S269" s="69" t="s">
        <v>1313</v>
      </c>
      <c r="T269" s="69" t="s">
        <v>1313</v>
      </c>
      <c r="V269" s="77" t="str">
        <f t="shared" si="26"/>
        <v/>
      </c>
    </row>
    <row r="270" spans="1:26" hidden="1">
      <c r="A270" s="72">
        <f>'CONSTRUCTION COST ESTIMATE'!B270</f>
        <v>402.00799999999998</v>
      </c>
      <c r="C270" s="69" t="s">
        <v>1311</v>
      </c>
      <c r="D270" s="69">
        <v>0</v>
      </c>
      <c r="F270" s="73" t="str">
        <f>'CONSTRUCTION COST ESTIMATE'!C270</f>
        <v>2 INCH HOT MIX PATCH</v>
      </c>
      <c r="H270" s="74" t="str">
        <f t="shared" ref="H270:H332" si="27">TEXT(A270,"#.0000")</f>
        <v>402.0080</v>
      </c>
      <c r="J270" s="389">
        <f>'CONSTRUCTION COST ESTIMATE'!BA270</f>
        <v>0</v>
      </c>
      <c r="K270" s="75">
        <f t="shared" ref="K270:K332" si="28">IF((OR(M270="LS",M270="FA",M270="ALLOW")),N270,J270)</f>
        <v>0</v>
      </c>
      <c r="L270" s="69" t="s">
        <v>1304</v>
      </c>
      <c r="M270" s="69" t="str">
        <f>'CONSTRUCTION COST ESTIMATE'!BB270</f>
        <v>SY</v>
      </c>
      <c r="N270" s="390">
        <f>'BID ABSTRACT'!H270</f>
        <v>0</v>
      </c>
      <c r="O270" s="76">
        <f t="shared" ref="O270:O332" si="29">IF((OR(M270="LS",M270="FA",M270="ALLOW")),1,N270)</f>
        <v>0</v>
      </c>
      <c r="S270" s="69" t="s">
        <v>1313</v>
      </c>
      <c r="T270" s="69" t="s">
        <v>1313</v>
      </c>
      <c r="V270" s="77" t="str">
        <f t="shared" si="26"/>
        <v/>
      </c>
    </row>
    <row r="271" spans="1:26" hidden="1">
      <c r="A271" s="72">
        <f>'CONSTRUCTION COST ESTIMATE'!B271</f>
        <v>402.00900000000001</v>
      </c>
      <c r="C271" s="69" t="s">
        <v>1311</v>
      </c>
      <c r="D271" s="69">
        <v>0</v>
      </c>
      <c r="F271" s="73" t="str">
        <f>'CONSTRUCTION COST ESTIMATE'!C271</f>
        <v>ASPHALT PATCH</v>
      </c>
      <c r="H271" s="74" t="str">
        <f t="shared" si="27"/>
        <v>402.0090</v>
      </c>
      <c r="J271" s="389">
        <f>'CONSTRUCTION COST ESTIMATE'!BA271</f>
        <v>0</v>
      </c>
      <c r="K271" s="75">
        <f t="shared" si="28"/>
        <v>0</v>
      </c>
      <c r="L271" s="69" t="s">
        <v>1304</v>
      </c>
      <c r="M271" s="69" t="str">
        <f>'CONSTRUCTION COST ESTIMATE'!BB271</f>
        <v>SY</v>
      </c>
      <c r="N271" s="390">
        <f>'BID ABSTRACT'!H271</f>
        <v>0</v>
      </c>
      <c r="O271" s="76">
        <f t="shared" si="29"/>
        <v>0</v>
      </c>
      <c r="S271" s="69" t="s">
        <v>1313</v>
      </c>
      <c r="T271" s="69" t="s">
        <v>1313</v>
      </c>
      <c r="V271" s="77" t="str">
        <f t="shared" si="26"/>
        <v/>
      </c>
    </row>
    <row r="272" spans="1:26" hidden="1">
      <c r="A272" s="72">
        <f>'CONSTRUCTION COST ESTIMATE'!B272</f>
        <v>402.01</v>
      </c>
      <c r="C272" s="69" t="s">
        <v>1311</v>
      </c>
      <c r="D272" s="69">
        <v>0</v>
      </c>
      <c r="F272" s="73" t="str">
        <f>'CONSTRUCTION COST ESTIMATE'!C272</f>
        <v>ASPHALT PATH</v>
      </c>
      <c r="H272" s="74" t="str">
        <f t="shared" si="27"/>
        <v>402.0100</v>
      </c>
      <c r="J272" s="389">
        <f>'CONSTRUCTION COST ESTIMATE'!BA272</f>
        <v>0</v>
      </c>
      <c r="K272" s="75">
        <f t="shared" si="28"/>
        <v>0</v>
      </c>
      <c r="L272" s="69" t="s">
        <v>1304</v>
      </c>
      <c r="M272" s="69" t="str">
        <f>'CONSTRUCTION COST ESTIMATE'!BB272</f>
        <v>SY</v>
      </c>
      <c r="N272" s="390">
        <f>'BID ABSTRACT'!H272</f>
        <v>0</v>
      </c>
      <c r="O272" s="76">
        <f t="shared" si="29"/>
        <v>0</v>
      </c>
      <c r="S272" s="69" t="s">
        <v>1313</v>
      </c>
      <c r="T272" s="69" t="s">
        <v>1313</v>
      </c>
      <c r="V272" s="77" t="str">
        <f t="shared" si="26"/>
        <v/>
      </c>
    </row>
    <row r="273" spans="1:22" hidden="1">
      <c r="A273" s="72">
        <f>'CONSTRUCTION COST ESTIMATE'!B273</f>
        <v>403.00049999999999</v>
      </c>
      <c r="C273" s="69" t="s">
        <v>1311</v>
      </c>
      <c r="D273" s="69">
        <v>0</v>
      </c>
      <c r="F273" s="73" t="str">
        <f>'CONSTRUCTION COST ESTIMATE'!C273</f>
        <v>0.5 INCH PLANTMIX BITUMINOUS OPEN GRADE SURFACE (WET)</v>
      </c>
      <c r="H273" s="74" t="str">
        <f t="shared" si="27"/>
        <v>403.0005</v>
      </c>
      <c r="J273" s="389">
        <f>'CONSTRUCTION COST ESTIMATE'!BA273</f>
        <v>0</v>
      </c>
      <c r="K273" s="75">
        <f t="shared" si="28"/>
        <v>0</v>
      </c>
      <c r="L273" s="69" t="s">
        <v>1304</v>
      </c>
      <c r="M273" s="69" t="str">
        <f>'CONSTRUCTION COST ESTIMATE'!BB273</f>
        <v>TON</v>
      </c>
      <c r="N273" s="390">
        <f>'BID ABSTRACT'!H273</f>
        <v>0</v>
      </c>
      <c r="O273" s="76">
        <f t="shared" si="29"/>
        <v>0</v>
      </c>
      <c r="S273" s="69" t="s">
        <v>1313</v>
      </c>
      <c r="T273" s="69" t="s">
        <v>1313</v>
      </c>
      <c r="V273" s="77" t="str">
        <f t="shared" si="26"/>
        <v/>
      </c>
    </row>
    <row r="274" spans="1:22" hidden="1">
      <c r="A274" s="72">
        <f>'CONSTRUCTION COST ESTIMATE'!B274</f>
        <v>403.00099999999998</v>
      </c>
      <c r="C274" s="69" t="s">
        <v>1311</v>
      </c>
      <c r="D274" s="69">
        <v>0</v>
      </c>
      <c r="F274" s="73" t="str">
        <f>'CONSTRUCTION COST ESTIMATE'!C274</f>
        <v>0.5 INCH PLANTMIX BITUMINOUS OPEN GRADE SURFACE (WET)</v>
      </c>
      <c r="H274" s="74" t="str">
        <f t="shared" si="27"/>
        <v>403.0010</v>
      </c>
      <c r="J274" s="389">
        <f>'CONSTRUCTION COST ESTIMATE'!BA274</f>
        <v>0</v>
      </c>
      <c r="K274" s="75">
        <f t="shared" si="28"/>
        <v>0</v>
      </c>
      <c r="L274" s="69" t="s">
        <v>1304</v>
      </c>
      <c r="M274" s="69" t="str">
        <f>'CONSTRUCTION COST ESTIMATE'!BB274</f>
        <v>SY</v>
      </c>
      <c r="N274" s="390">
        <f>'BID ABSTRACT'!H274</f>
        <v>0</v>
      </c>
      <c r="O274" s="76">
        <f t="shared" si="29"/>
        <v>0</v>
      </c>
      <c r="S274" s="69" t="s">
        <v>1313</v>
      </c>
      <c r="T274" s="69" t="s">
        <v>1313</v>
      </c>
      <c r="V274" s="77" t="str">
        <f t="shared" si="26"/>
        <v/>
      </c>
    </row>
    <row r="275" spans="1:22" hidden="1">
      <c r="A275" s="72">
        <f>'CONSTRUCTION COST ESTIMATE'!B275</f>
        <v>403.00200000000001</v>
      </c>
      <c r="C275" s="69" t="s">
        <v>1311</v>
      </c>
      <c r="D275" s="69">
        <v>0</v>
      </c>
      <c r="F275" s="73" t="str">
        <f>'CONSTRUCTION COST ESTIMATE'!C275</f>
        <v>0.75 INCH PLANTMIX BITUMINOUS OPEN GRADE SURFACE</v>
      </c>
      <c r="H275" s="74" t="str">
        <f t="shared" si="27"/>
        <v>403.0020</v>
      </c>
      <c r="J275" s="389">
        <f>'CONSTRUCTION COST ESTIMATE'!BA275</f>
        <v>0</v>
      </c>
      <c r="K275" s="75">
        <f t="shared" si="28"/>
        <v>0</v>
      </c>
      <c r="L275" s="69" t="s">
        <v>1304</v>
      </c>
      <c r="M275" s="69" t="str">
        <f>'CONSTRUCTION COST ESTIMATE'!BB275</f>
        <v>TON</v>
      </c>
      <c r="N275" s="390">
        <f>'BID ABSTRACT'!H275</f>
        <v>0</v>
      </c>
      <c r="O275" s="76">
        <f t="shared" si="29"/>
        <v>0</v>
      </c>
      <c r="S275" s="69" t="s">
        <v>1313</v>
      </c>
      <c r="T275" s="69" t="s">
        <v>1313</v>
      </c>
      <c r="V275" s="77" t="str">
        <f t="shared" si="26"/>
        <v/>
      </c>
    </row>
    <row r="276" spans="1:22" hidden="1">
      <c r="A276" s="72">
        <f>'CONSTRUCTION COST ESTIMATE'!B276</f>
        <v>403.00299999999999</v>
      </c>
      <c r="C276" s="69" t="s">
        <v>1311</v>
      </c>
      <c r="D276" s="69">
        <v>0</v>
      </c>
      <c r="F276" s="73" t="str">
        <f>'CONSTRUCTION COST ESTIMATE'!C276</f>
        <v>0.75 INCH PLANTMIX BITUMINOUS OPEN GRADE SURFACE</v>
      </c>
      <c r="H276" s="74" t="str">
        <f t="shared" si="27"/>
        <v>403.0030</v>
      </c>
      <c r="J276" s="389">
        <f>'CONSTRUCTION COST ESTIMATE'!BA276</f>
        <v>0</v>
      </c>
      <c r="K276" s="75">
        <f t="shared" si="28"/>
        <v>0</v>
      </c>
      <c r="L276" s="69" t="s">
        <v>1304</v>
      </c>
      <c r="M276" s="69" t="str">
        <f>'CONSTRUCTION COST ESTIMATE'!BB276</f>
        <v>SY</v>
      </c>
      <c r="N276" s="390">
        <f>'BID ABSTRACT'!H276</f>
        <v>0</v>
      </c>
      <c r="O276" s="76">
        <f t="shared" si="29"/>
        <v>0</v>
      </c>
      <c r="S276" s="69" t="s">
        <v>1313</v>
      </c>
      <c r="T276" s="69" t="s">
        <v>1313</v>
      </c>
      <c r="V276" s="77" t="str">
        <f t="shared" si="26"/>
        <v/>
      </c>
    </row>
    <row r="277" spans="1:22" hidden="1">
      <c r="A277" s="72">
        <f>'CONSTRUCTION COST ESTIMATE'!B277</f>
        <v>403.00400000000002</v>
      </c>
      <c r="C277" s="69" t="s">
        <v>1311</v>
      </c>
      <c r="D277" s="69">
        <v>0</v>
      </c>
      <c r="F277" s="73" t="str">
        <f>'CONSTRUCTION COST ESTIMATE'!C277</f>
        <v>1 INCH PLANTMIX BITUMINOUS OPEN GRADE SURFACE</v>
      </c>
      <c r="H277" s="74" t="str">
        <f t="shared" si="27"/>
        <v>403.0040</v>
      </c>
      <c r="J277" s="389">
        <f>'CONSTRUCTION COST ESTIMATE'!BA277</f>
        <v>0</v>
      </c>
      <c r="K277" s="75">
        <f t="shared" si="28"/>
        <v>0</v>
      </c>
      <c r="L277" s="69" t="s">
        <v>1304</v>
      </c>
      <c r="M277" s="69" t="str">
        <f>'CONSTRUCTION COST ESTIMATE'!BB277</f>
        <v>TON</v>
      </c>
      <c r="N277" s="390">
        <f>'BID ABSTRACT'!H277</f>
        <v>0</v>
      </c>
      <c r="O277" s="76">
        <f t="shared" si="29"/>
        <v>0</v>
      </c>
      <c r="S277" s="69" t="s">
        <v>1313</v>
      </c>
      <c r="T277" s="69" t="s">
        <v>1313</v>
      </c>
      <c r="V277" s="77" t="str">
        <f t="shared" si="26"/>
        <v/>
      </c>
    </row>
    <row r="278" spans="1:22" hidden="1">
      <c r="A278" s="72">
        <f>'CONSTRUCTION COST ESTIMATE'!B278</f>
        <v>403.005</v>
      </c>
      <c r="C278" s="69" t="s">
        <v>1311</v>
      </c>
      <c r="D278" s="69">
        <v>0</v>
      </c>
      <c r="F278" s="73" t="str">
        <f>'CONSTRUCTION COST ESTIMATE'!C278</f>
        <v>1 INCH PLANTMIX BITUMINOUS OPEN GRADE SURFACE</v>
      </c>
      <c r="H278" s="74" t="str">
        <f t="shared" si="27"/>
        <v>403.0050</v>
      </c>
      <c r="J278" s="389">
        <f>'CONSTRUCTION COST ESTIMATE'!BA278</f>
        <v>0</v>
      </c>
      <c r="K278" s="75">
        <f t="shared" si="28"/>
        <v>0</v>
      </c>
      <c r="L278" s="69" t="s">
        <v>1304</v>
      </c>
      <c r="M278" s="69" t="str">
        <f>'CONSTRUCTION COST ESTIMATE'!BB278</f>
        <v>SY</v>
      </c>
      <c r="N278" s="390">
        <f>'BID ABSTRACT'!H278</f>
        <v>0</v>
      </c>
      <c r="O278" s="76">
        <f t="shared" si="29"/>
        <v>0</v>
      </c>
      <c r="S278" s="69" t="s">
        <v>1313</v>
      </c>
      <c r="T278" s="69" t="s">
        <v>1313</v>
      </c>
      <c r="V278" s="77" t="str">
        <f t="shared" si="26"/>
        <v/>
      </c>
    </row>
    <row r="279" spans="1:22" hidden="1">
      <c r="A279" s="72">
        <f>'CONSTRUCTION COST ESTIMATE'!B279</f>
        <v>404.00049999999999</v>
      </c>
      <c r="C279" s="69" t="s">
        <v>1311</v>
      </c>
      <c r="D279" s="69">
        <v>0</v>
      </c>
      <c r="F279" s="73" t="str">
        <f>'CONSTRUCTION COST ESTIMATE'!C279</f>
        <v>PLANTMIX RECYCLED BITUMINOUS PAVEMENT</v>
      </c>
      <c r="H279" s="74" t="str">
        <f t="shared" si="27"/>
        <v>404.0005</v>
      </c>
      <c r="J279" s="389">
        <f>'CONSTRUCTION COST ESTIMATE'!BA279</f>
        <v>0</v>
      </c>
      <c r="K279" s="75">
        <f t="shared" si="28"/>
        <v>0</v>
      </c>
      <c r="L279" s="69" t="s">
        <v>1304</v>
      </c>
      <c r="M279" s="69" t="str">
        <f>'CONSTRUCTION COST ESTIMATE'!BB279</f>
        <v>SY</v>
      </c>
      <c r="N279" s="390">
        <f>'BID ABSTRACT'!H279</f>
        <v>0</v>
      </c>
      <c r="O279" s="76">
        <f t="shared" si="29"/>
        <v>0</v>
      </c>
      <c r="S279" s="69" t="s">
        <v>1313</v>
      </c>
      <c r="T279" s="69" t="s">
        <v>1313</v>
      </c>
      <c r="V279" s="77" t="str">
        <f t="shared" si="26"/>
        <v/>
      </c>
    </row>
    <row r="280" spans="1:22" hidden="1">
      <c r="A280" s="72">
        <f>'CONSTRUCTION COST ESTIMATE'!B280</f>
        <v>404.00099999999998</v>
      </c>
      <c r="C280" s="69" t="s">
        <v>1311</v>
      </c>
      <c r="D280" s="69">
        <v>0</v>
      </c>
      <c r="F280" s="73" t="str">
        <f>'CONSTRUCTION COST ESTIMATE'!C280</f>
        <v>PLANTMIX RECYCLED BITUMINOUS PAVEMENT</v>
      </c>
      <c r="H280" s="74" t="str">
        <f t="shared" si="27"/>
        <v>404.0010</v>
      </c>
      <c r="J280" s="389">
        <f>'CONSTRUCTION COST ESTIMATE'!BA280</f>
        <v>0</v>
      </c>
      <c r="K280" s="75">
        <f t="shared" si="28"/>
        <v>0</v>
      </c>
      <c r="L280" s="69" t="s">
        <v>1304</v>
      </c>
      <c r="M280" s="69" t="str">
        <f>'CONSTRUCTION COST ESTIMATE'!BB280</f>
        <v>TON</v>
      </c>
      <c r="N280" s="390">
        <f>'BID ABSTRACT'!H280</f>
        <v>0</v>
      </c>
      <c r="O280" s="76">
        <f t="shared" si="29"/>
        <v>0</v>
      </c>
      <c r="S280" s="69" t="s">
        <v>1313</v>
      </c>
      <c r="T280" s="69" t="s">
        <v>1313</v>
      </c>
      <c r="V280" s="77" t="str">
        <f t="shared" si="26"/>
        <v/>
      </c>
    </row>
    <row r="281" spans="1:22" hidden="1">
      <c r="A281" s="72">
        <f>'CONSTRUCTION COST ESTIMATE'!B281</f>
        <v>406.00049999999999</v>
      </c>
      <c r="C281" s="69" t="s">
        <v>1311</v>
      </c>
      <c r="D281" s="69">
        <v>0</v>
      </c>
      <c r="F281" s="73" t="str">
        <f>'CONSTRUCTION COST ESTIMATE'!C281</f>
        <v>CUTBACK ASPHALT</v>
      </c>
      <c r="H281" s="74" t="str">
        <f t="shared" si="27"/>
        <v>406.0005</v>
      </c>
      <c r="J281" s="389">
        <f>'CONSTRUCTION COST ESTIMATE'!BA281</f>
        <v>0</v>
      </c>
      <c r="K281" s="75">
        <f t="shared" si="28"/>
        <v>0</v>
      </c>
      <c r="L281" s="69" t="s">
        <v>1304</v>
      </c>
      <c r="M281" s="69" t="str">
        <f>'CONSTRUCTION COST ESTIMATE'!BB281</f>
        <v>TON</v>
      </c>
      <c r="N281" s="390">
        <f>'BID ABSTRACT'!H281</f>
        <v>0</v>
      </c>
      <c r="O281" s="76">
        <f t="shared" si="29"/>
        <v>0</v>
      </c>
      <c r="S281" s="69" t="s">
        <v>1313</v>
      </c>
      <c r="T281" s="69" t="s">
        <v>1313</v>
      </c>
      <c r="V281" s="77" t="str">
        <f t="shared" si="26"/>
        <v/>
      </c>
    </row>
    <row r="282" spans="1:22" hidden="1">
      <c r="A282" s="72">
        <f>'CONSTRUCTION COST ESTIMATE'!B282</f>
        <v>406.00099999999998</v>
      </c>
      <c r="C282" s="69" t="s">
        <v>1311</v>
      </c>
      <c r="D282" s="69">
        <v>0</v>
      </c>
      <c r="F282" s="73" t="str">
        <f>'CONSTRUCTION COST ESTIMATE'!C282</f>
        <v>PRIME COAT</v>
      </c>
      <c r="H282" s="74" t="str">
        <f t="shared" si="27"/>
        <v>406.0010</v>
      </c>
      <c r="J282" s="389">
        <f>'CONSTRUCTION COST ESTIMATE'!BA282</f>
        <v>0</v>
      </c>
      <c r="K282" s="75">
        <f t="shared" si="28"/>
        <v>0</v>
      </c>
      <c r="L282" s="69" t="s">
        <v>1304</v>
      </c>
      <c r="M282" s="69" t="str">
        <f>'CONSTRUCTION COST ESTIMATE'!BB282</f>
        <v>SY</v>
      </c>
      <c r="N282" s="390">
        <f>'BID ABSTRACT'!H282</f>
        <v>0</v>
      </c>
      <c r="O282" s="76">
        <f t="shared" si="29"/>
        <v>0</v>
      </c>
      <c r="S282" s="69" t="s">
        <v>1313</v>
      </c>
      <c r="T282" s="69" t="s">
        <v>1313</v>
      </c>
      <c r="V282" s="77" t="str">
        <f t="shared" si="26"/>
        <v/>
      </c>
    </row>
    <row r="283" spans="1:22" hidden="1">
      <c r="A283" s="72">
        <f>'CONSTRUCTION COST ESTIMATE'!B283</f>
        <v>406.00200000000001</v>
      </c>
      <c r="C283" s="69" t="s">
        <v>1311</v>
      </c>
      <c r="D283" s="69">
        <v>0</v>
      </c>
      <c r="F283" s="73" t="str">
        <f>'CONSTRUCTION COST ESTIMATE'!C283</f>
        <v>PRIME COAT</v>
      </c>
      <c r="H283" s="74" t="str">
        <f t="shared" si="27"/>
        <v>406.0020</v>
      </c>
      <c r="J283" s="389">
        <f>'CONSTRUCTION COST ESTIMATE'!BA283</f>
        <v>0</v>
      </c>
      <c r="K283" s="75">
        <f t="shared" si="28"/>
        <v>0</v>
      </c>
      <c r="L283" s="69" t="s">
        <v>1304</v>
      </c>
      <c r="M283" s="69" t="str">
        <f>'CONSTRUCTION COST ESTIMATE'!BB283</f>
        <v>TON</v>
      </c>
      <c r="N283" s="390">
        <f>'BID ABSTRACT'!H283</f>
        <v>0</v>
      </c>
      <c r="O283" s="76">
        <f t="shared" si="29"/>
        <v>0</v>
      </c>
      <c r="S283" s="69" t="s">
        <v>1313</v>
      </c>
      <c r="T283" s="69" t="s">
        <v>1313</v>
      </c>
      <c r="V283" s="77" t="str">
        <f t="shared" si="26"/>
        <v/>
      </c>
    </row>
    <row r="284" spans="1:22" hidden="1">
      <c r="A284" s="72">
        <f>'CONSTRUCTION COST ESTIMATE'!B284</f>
        <v>409.00049999999999</v>
      </c>
      <c r="C284" s="69" t="s">
        <v>1311</v>
      </c>
      <c r="D284" s="69">
        <v>0</v>
      </c>
      <c r="F284" s="73" t="str">
        <f>'CONSTRUCTION COST ESTIMATE'!C284</f>
        <v>PORTLAND CEMENT CONCRETE PAVEMENT (10 INCH)</v>
      </c>
      <c r="H284" s="74" t="str">
        <f t="shared" si="27"/>
        <v>409.0005</v>
      </c>
      <c r="J284" s="389">
        <f>'CONSTRUCTION COST ESTIMATE'!BA284</f>
        <v>0</v>
      </c>
      <c r="K284" s="75">
        <f t="shared" si="28"/>
        <v>0</v>
      </c>
      <c r="L284" s="69" t="s">
        <v>1304</v>
      </c>
      <c r="M284" s="69" t="str">
        <f>'CONSTRUCTION COST ESTIMATE'!BB284</f>
        <v>SF</v>
      </c>
      <c r="N284" s="390">
        <f>'BID ABSTRACT'!H284</f>
        <v>0</v>
      </c>
      <c r="O284" s="76">
        <f t="shared" si="29"/>
        <v>0</v>
      </c>
      <c r="S284" s="69" t="s">
        <v>1313</v>
      </c>
      <c r="T284" s="69" t="s">
        <v>1313</v>
      </c>
      <c r="V284" s="77" t="str">
        <f t="shared" si="26"/>
        <v/>
      </c>
    </row>
    <row r="285" spans="1:22" hidden="1">
      <c r="A285" s="72">
        <f>'CONSTRUCTION COST ESTIMATE'!B285</f>
        <v>409.00099999999998</v>
      </c>
      <c r="C285" s="69" t="s">
        <v>1311</v>
      </c>
      <c r="D285" s="69">
        <v>0</v>
      </c>
      <c r="F285" s="73" t="str">
        <f>'CONSTRUCTION COST ESTIMATE'!C285</f>
        <v>PORTLAND CEMENT CONCRETE PAVEMENT (10 INCH)</v>
      </c>
      <c r="H285" s="74" t="str">
        <f t="shared" si="27"/>
        <v>409.0010</v>
      </c>
      <c r="J285" s="389">
        <f>'CONSTRUCTION COST ESTIMATE'!BA285</f>
        <v>0</v>
      </c>
      <c r="K285" s="75">
        <f t="shared" si="28"/>
        <v>0</v>
      </c>
      <c r="L285" s="69" t="s">
        <v>1304</v>
      </c>
      <c r="M285" s="69" t="str">
        <f>'CONSTRUCTION COST ESTIMATE'!BB285</f>
        <v>SY</v>
      </c>
      <c r="N285" s="390">
        <f>'BID ABSTRACT'!H285</f>
        <v>0</v>
      </c>
      <c r="O285" s="76">
        <f t="shared" si="29"/>
        <v>0</v>
      </c>
      <c r="S285" s="69" t="s">
        <v>1313</v>
      </c>
      <c r="T285" s="69" t="s">
        <v>1313</v>
      </c>
      <c r="V285" s="77" t="str">
        <f t="shared" si="26"/>
        <v/>
      </c>
    </row>
    <row r="286" spans="1:22" hidden="1">
      <c r="A286" s="72">
        <f>'CONSTRUCTION COST ESTIMATE'!B286</f>
        <v>409.00200000000001</v>
      </c>
      <c r="C286" s="69" t="s">
        <v>1311</v>
      </c>
      <c r="D286" s="69">
        <v>0</v>
      </c>
      <c r="F286" s="73" t="str">
        <f>'CONSTRUCTION COST ESTIMATE'!C286</f>
        <v>PORTLAND CEMENT CONCRETE PATH (6 INCH)</v>
      </c>
      <c r="H286" s="74" t="str">
        <f t="shared" si="27"/>
        <v>409.0020</v>
      </c>
      <c r="J286" s="389">
        <f>'CONSTRUCTION COST ESTIMATE'!BA286</f>
        <v>0</v>
      </c>
      <c r="K286" s="75">
        <f t="shared" si="28"/>
        <v>0</v>
      </c>
      <c r="L286" s="69" t="s">
        <v>1304</v>
      </c>
      <c r="M286" s="69" t="str">
        <f>'CONSTRUCTION COST ESTIMATE'!BB286</f>
        <v>SY</v>
      </c>
      <c r="N286" s="390">
        <f>'BID ABSTRACT'!H286</f>
        <v>0</v>
      </c>
      <c r="O286" s="76">
        <f t="shared" si="29"/>
        <v>0</v>
      </c>
      <c r="S286" s="69" t="s">
        <v>1313</v>
      </c>
      <c r="T286" s="69" t="s">
        <v>1313</v>
      </c>
      <c r="V286" s="77" t="str">
        <f t="shared" si="26"/>
        <v/>
      </c>
    </row>
    <row r="287" spans="1:22" hidden="1">
      <c r="A287" s="72">
        <f>'CONSTRUCTION COST ESTIMATE'!B287</f>
        <v>412.00049999999999</v>
      </c>
      <c r="C287" s="69" t="s">
        <v>1311</v>
      </c>
      <c r="D287" s="69">
        <v>0</v>
      </c>
      <c r="F287" s="73" t="str">
        <f>'CONSTRUCTION COST ESTIMATE'!C287</f>
        <v>SLURRY SEAL</v>
      </c>
      <c r="H287" s="74" t="str">
        <f t="shared" si="27"/>
        <v>412.0005</v>
      </c>
      <c r="J287" s="389">
        <f>'CONSTRUCTION COST ESTIMATE'!BA287</f>
        <v>0</v>
      </c>
      <c r="K287" s="75">
        <f t="shared" si="28"/>
        <v>0</v>
      </c>
      <c r="L287" s="69" t="s">
        <v>1304</v>
      </c>
      <c r="M287" s="69" t="str">
        <f>'CONSTRUCTION COST ESTIMATE'!BB287</f>
        <v>SY</v>
      </c>
      <c r="N287" s="390">
        <f>'BID ABSTRACT'!H287</f>
        <v>0</v>
      </c>
      <c r="O287" s="76">
        <f t="shared" si="29"/>
        <v>0</v>
      </c>
      <c r="S287" s="69" t="s">
        <v>1313</v>
      </c>
      <c r="T287" s="69" t="s">
        <v>1313</v>
      </c>
      <c r="V287" s="77" t="str">
        <f t="shared" si="26"/>
        <v/>
      </c>
    </row>
    <row r="288" spans="1:22" hidden="1">
      <c r="A288" s="72">
        <f>'CONSTRUCTION COST ESTIMATE'!B288</f>
        <v>412.00099999999998</v>
      </c>
      <c r="C288" s="69" t="s">
        <v>1311</v>
      </c>
      <c r="D288" s="69">
        <v>0</v>
      </c>
      <c r="F288" s="73" t="str">
        <f>'CONSTRUCTION COST ESTIMATE'!C288</f>
        <v>SLURRY SEAL (TYPE 1)</v>
      </c>
      <c r="H288" s="74" t="str">
        <f t="shared" si="27"/>
        <v>412.0010</v>
      </c>
      <c r="J288" s="389">
        <f>'CONSTRUCTION COST ESTIMATE'!BA288</f>
        <v>0</v>
      </c>
      <c r="K288" s="75">
        <f t="shared" si="28"/>
        <v>0</v>
      </c>
      <c r="L288" s="69" t="s">
        <v>1304</v>
      </c>
      <c r="M288" s="69" t="str">
        <f>'CONSTRUCTION COST ESTIMATE'!BB288</f>
        <v>SY</v>
      </c>
      <c r="N288" s="390">
        <f>'BID ABSTRACT'!H288</f>
        <v>0</v>
      </c>
      <c r="O288" s="76">
        <f t="shared" si="29"/>
        <v>0</v>
      </c>
      <c r="S288" s="69" t="s">
        <v>1313</v>
      </c>
      <c r="T288" s="69" t="s">
        <v>1313</v>
      </c>
      <c r="V288" s="77" t="str">
        <f t="shared" si="26"/>
        <v/>
      </c>
    </row>
    <row r="289" spans="1:26" hidden="1">
      <c r="A289" s="72">
        <f>'CONSTRUCTION COST ESTIMATE'!B289</f>
        <v>412.00200000000001</v>
      </c>
      <c r="C289" s="69" t="s">
        <v>1311</v>
      </c>
      <c r="D289" s="69">
        <v>0</v>
      </c>
      <c r="F289" s="73" t="str">
        <f>'CONSTRUCTION COST ESTIMATE'!C289</f>
        <v>SLURRY SEAL (TYPE 2)</v>
      </c>
      <c r="H289" s="74" t="str">
        <f t="shared" si="27"/>
        <v>412.0020</v>
      </c>
      <c r="J289" s="389">
        <f>'CONSTRUCTION COST ESTIMATE'!BA289</f>
        <v>0</v>
      </c>
      <c r="K289" s="75">
        <f t="shared" si="28"/>
        <v>0</v>
      </c>
      <c r="L289" s="69" t="s">
        <v>1304</v>
      </c>
      <c r="M289" s="69" t="str">
        <f>'CONSTRUCTION COST ESTIMATE'!BB289</f>
        <v>SY</v>
      </c>
      <c r="N289" s="390">
        <f>'BID ABSTRACT'!H289</f>
        <v>0</v>
      </c>
      <c r="O289" s="76">
        <f t="shared" si="29"/>
        <v>0</v>
      </c>
      <c r="S289" s="69" t="s">
        <v>1313</v>
      </c>
      <c r="T289" s="69" t="s">
        <v>1313</v>
      </c>
      <c r="V289" s="77" t="str">
        <f t="shared" si="26"/>
        <v/>
      </c>
    </row>
    <row r="290" spans="1:26" hidden="1">
      <c r="A290" s="72">
        <f>'CONSTRUCTION COST ESTIMATE'!B290</f>
        <v>412.00299999999999</v>
      </c>
      <c r="C290" s="69" t="s">
        <v>1311</v>
      </c>
      <c r="D290" s="69">
        <v>0</v>
      </c>
      <c r="F290" s="73" t="str">
        <f>'CONSTRUCTION COST ESTIMATE'!C290</f>
        <v>SLURRY SEAL (TYPE 3)</v>
      </c>
      <c r="H290" s="74" t="str">
        <f t="shared" si="27"/>
        <v>412.0030</v>
      </c>
      <c r="J290" s="389">
        <f>'CONSTRUCTION COST ESTIMATE'!BA290</f>
        <v>0</v>
      </c>
      <c r="K290" s="75">
        <f t="shared" si="28"/>
        <v>0</v>
      </c>
      <c r="L290" s="69" t="s">
        <v>1304</v>
      </c>
      <c r="M290" s="69" t="str">
        <f>'CONSTRUCTION COST ESTIMATE'!BB290</f>
        <v>SY</v>
      </c>
      <c r="N290" s="390">
        <f>'BID ABSTRACT'!H290</f>
        <v>0</v>
      </c>
      <c r="O290" s="76">
        <f t="shared" si="29"/>
        <v>0</v>
      </c>
      <c r="S290" s="69" t="s">
        <v>1313</v>
      </c>
      <c r="T290" s="69" t="s">
        <v>1313</v>
      </c>
      <c r="V290" s="77" t="str">
        <f t="shared" si="26"/>
        <v/>
      </c>
    </row>
    <row r="291" spans="1:26" hidden="1">
      <c r="A291" s="72">
        <f>'CONSTRUCTION COST ESTIMATE'!B291</f>
        <v>413.00049999999999</v>
      </c>
      <c r="C291" s="69" t="s">
        <v>1311</v>
      </c>
      <c r="D291" s="69">
        <v>0</v>
      </c>
      <c r="F291" s="73" t="str">
        <f>'CONSTRUCTION COST ESTIMATE'!C291</f>
        <v>UTACS BONDED WITH A PMM, S1 GRADATION (0.75 INCH)</v>
      </c>
      <c r="H291" s="74" t="str">
        <f t="shared" si="27"/>
        <v>413.0005</v>
      </c>
      <c r="J291" s="389">
        <f>'CONSTRUCTION COST ESTIMATE'!BA291</f>
        <v>0</v>
      </c>
      <c r="K291" s="75">
        <f t="shared" si="28"/>
        <v>0</v>
      </c>
      <c r="L291" s="69" t="s">
        <v>1304</v>
      </c>
      <c r="M291" s="69" t="str">
        <f>'CONSTRUCTION COST ESTIMATE'!BB291</f>
        <v>SY</v>
      </c>
      <c r="N291" s="390">
        <f>'BID ABSTRACT'!H291</f>
        <v>0</v>
      </c>
      <c r="O291" s="76">
        <f t="shared" si="29"/>
        <v>0</v>
      </c>
      <c r="S291" s="69" t="s">
        <v>1313</v>
      </c>
      <c r="T291" s="69" t="s">
        <v>1313</v>
      </c>
      <c r="V291" s="77" t="str">
        <f t="shared" si="26"/>
        <v/>
      </c>
    </row>
    <row r="292" spans="1:26" hidden="1">
      <c r="A292" s="72">
        <f>'CONSTRUCTION COST ESTIMATE'!B292</f>
        <v>413.00099999999998</v>
      </c>
      <c r="C292" s="69" t="s">
        <v>1311</v>
      </c>
      <c r="D292" s="69">
        <v>0</v>
      </c>
      <c r="F292" s="73" t="str">
        <f>'CONSTRUCTION COST ESTIMATE'!C292</f>
        <v>UTACS BONDED WITH A PMM, S2 GRADATION (0.75 INCH)</v>
      </c>
      <c r="H292" s="74" t="str">
        <f t="shared" si="27"/>
        <v>413.0010</v>
      </c>
      <c r="J292" s="389">
        <f>'CONSTRUCTION COST ESTIMATE'!BA292</f>
        <v>0</v>
      </c>
      <c r="K292" s="75">
        <f t="shared" si="28"/>
        <v>0</v>
      </c>
      <c r="L292" s="69" t="s">
        <v>1304</v>
      </c>
      <c r="M292" s="69" t="str">
        <f>'CONSTRUCTION COST ESTIMATE'!BB292</f>
        <v>SY</v>
      </c>
      <c r="N292" s="390">
        <f>'BID ABSTRACT'!H292</f>
        <v>0</v>
      </c>
      <c r="O292" s="76">
        <f t="shared" si="29"/>
        <v>0</v>
      </c>
      <c r="S292" s="69" t="s">
        <v>1313</v>
      </c>
      <c r="T292" s="69" t="s">
        <v>1313</v>
      </c>
      <c r="V292" s="77" t="str">
        <f t="shared" si="26"/>
        <v/>
      </c>
    </row>
    <row r="293" spans="1:26" hidden="1">
      <c r="A293" s="72">
        <f>'CONSTRUCTION COST ESTIMATE'!B293</f>
        <v>413.00200000000001</v>
      </c>
      <c r="C293" s="69" t="s">
        <v>1311</v>
      </c>
      <c r="D293" s="69">
        <v>0</v>
      </c>
      <c r="F293" s="73" t="str">
        <f>'CONSTRUCTION COST ESTIMATE'!C293</f>
        <v>UTACS BONDED WITH A PMM, S3 GRADATION (0.75 INCH)</v>
      </c>
      <c r="H293" s="74" t="str">
        <f t="shared" si="27"/>
        <v>413.0020</v>
      </c>
      <c r="J293" s="389">
        <f>'CONSTRUCTION COST ESTIMATE'!BA293</f>
        <v>0</v>
      </c>
      <c r="K293" s="75">
        <f t="shared" si="28"/>
        <v>0</v>
      </c>
      <c r="L293" s="69" t="s">
        <v>1304</v>
      </c>
      <c r="M293" s="69" t="str">
        <f>'CONSTRUCTION COST ESTIMATE'!BB293</f>
        <v>SY</v>
      </c>
      <c r="N293" s="390">
        <f>'BID ABSTRACT'!H293</f>
        <v>0</v>
      </c>
      <c r="O293" s="76">
        <f t="shared" si="29"/>
        <v>0</v>
      </c>
      <c r="S293" s="69" t="s">
        <v>1313</v>
      </c>
      <c r="T293" s="69" t="s">
        <v>1313</v>
      </c>
      <c r="V293" s="77" t="str">
        <f t="shared" si="26"/>
        <v/>
      </c>
    </row>
    <row r="294" spans="1:26" hidden="1">
      <c r="A294" s="72">
        <f>'CONSTRUCTION COST ESTIMATE'!B294</f>
        <v>413.01</v>
      </c>
      <c r="C294" s="69" t="s">
        <v>1311</v>
      </c>
      <c r="D294" s="69">
        <v>0</v>
      </c>
      <c r="F294" s="73" t="str">
        <f>'CONSTRUCTION COST ESTIMATE'!C294</f>
        <v>UTACS BONDED WITH A PMM, S1 GRADATION (1.0 INCH)</v>
      </c>
      <c r="H294" s="74" t="str">
        <f t="shared" si="27"/>
        <v>413.0100</v>
      </c>
      <c r="J294" s="389">
        <f>'CONSTRUCTION COST ESTIMATE'!BA294</f>
        <v>0</v>
      </c>
      <c r="K294" s="75">
        <f t="shared" si="28"/>
        <v>0</v>
      </c>
      <c r="L294" s="69" t="s">
        <v>1304</v>
      </c>
      <c r="M294" s="69" t="str">
        <f>'CONSTRUCTION COST ESTIMATE'!BB294</f>
        <v>SY</v>
      </c>
      <c r="N294" s="390">
        <f>'BID ABSTRACT'!H294</f>
        <v>0</v>
      </c>
      <c r="O294" s="76">
        <f t="shared" si="29"/>
        <v>0</v>
      </c>
      <c r="S294" s="69" t="s">
        <v>1313</v>
      </c>
      <c r="T294" s="69" t="s">
        <v>1313</v>
      </c>
      <c r="V294" s="77" t="str">
        <f t="shared" si="26"/>
        <v/>
      </c>
    </row>
    <row r="295" spans="1:26" hidden="1">
      <c r="A295" s="72">
        <f>'CONSTRUCTION COST ESTIMATE'!B295</f>
        <v>413.01100000000002</v>
      </c>
      <c r="C295" s="69" t="s">
        <v>1311</v>
      </c>
      <c r="D295" s="69">
        <v>0</v>
      </c>
      <c r="F295" s="73" t="str">
        <f>'CONSTRUCTION COST ESTIMATE'!C295</f>
        <v>UTACS BONDED WITH A PMM, S2 GRADATION (1.0 INCH)</v>
      </c>
      <c r="H295" s="74" t="str">
        <f t="shared" si="27"/>
        <v>413.0110</v>
      </c>
      <c r="J295" s="389">
        <f>'CONSTRUCTION COST ESTIMATE'!BA295</f>
        <v>0</v>
      </c>
      <c r="K295" s="75">
        <f t="shared" si="28"/>
        <v>0</v>
      </c>
      <c r="L295" s="69" t="s">
        <v>1304</v>
      </c>
      <c r="M295" s="69" t="str">
        <f>'CONSTRUCTION COST ESTIMATE'!BB295</f>
        <v>SY</v>
      </c>
      <c r="N295" s="390">
        <f>'BID ABSTRACT'!H295</f>
        <v>0</v>
      </c>
      <c r="O295" s="76">
        <f t="shared" si="29"/>
        <v>0</v>
      </c>
      <c r="S295" s="69" t="s">
        <v>1313</v>
      </c>
      <c r="T295" s="69" t="s">
        <v>1313</v>
      </c>
      <c r="V295" s="77" t="str">
        <f t="shared" si="26"/>
        <v/>
      </c>
    </row>
    <row r="296" spans="1:26" hidden="1">
      <c r="A296" s="72">
        <f>'CONSTRUCTION COST ESTIMATE'!B296</f>
        <v>413.012</v>
      </c>
      <c r="C296" s="69" t="s">
        <v>1311</v>
      </c>
      <c r="D296" s="69">
        <v>0</v>
      </c>
      <c r="F296" s="73" t="str">
        <f>'CONSTRUCTION COST ESTIMATE'!C296</f>
        <v>UTACS BONDED WITH A PMM, S3 GRADATION (1.0 INCH)</v>
      </c>
      <c r="H296" s="74" t="str">
        <f t="shared" si="27"/>
        <v>413.0120</v>
      </c>
      <c r="J296" s="389">
        <f>'CONSTRUCTION COST ESTIMATE'!BA296</f>
        <v>0</v>
      </c>
      <c r="K296" s="75">
        <f t="shared" si="28"/>
        <v>0</v>
      </c>
      <c r="L296" s="69" t="s">
        <v>1304</v>
      </c>
      <c r="M296" s="69" t="str">
        <f>'CONSTRUCTION COST ESTIMATE'!BB296</f>
        <v>SY</v>
      </c>
      <c r="N296" s="390">
        <f>'BID ABSTRACT'!H296</f>
        <v>0</v>
      </c>
      <c r="O296" s="76">
        <f t="shared" si="29"/>
        <v>0</v>
      </c>
      <c r="S296" s="69" t="s">
        <v>1313</v>
      </c>
      <c r="T296" s="69" t="s">
        <v>1313</v>
      </c>
      <c r="V296" s="77" t="str">
        <f t="shared" si="26"/>
        <v/>
      </c>
    </row>
    <row r="297" spans="1:26" hidden="1">
      <c r="A297" s="72">
        <f>'CONSTRUCTION COST ESTIMATE'!B297</f>
        <v>413.02</v>
      </c>
      <c r="C297" s="69" t="s">
        <v>1311</v>
      </c>
      <c r="D297" s="69">
        <v>0</v>
      </c>
      <c r="F297" s="73" t="str">
        <f>'CONSTRUCTION COST ESTIMATE'!C297</f>
        <v>UTACS Bonded with a PMM, S1 Gradation</v>
      </c>
      <c r="H297" s="74" t="str">
        <f t="shared" si="27"/>
        <v>413.0200</v>
      </c>
      <c r="J297" s="389">
        <f>'CONSTRUCTION COST ESTIMATE'!BA297</f>
        <v>0</v>
      </c>
      <c r="K297" s="75">
        <f t="shared" si="28"/>
        <v>0</v>
      </c>
      <c r="L297" s="69" t="s">
        <v>1304</v>
      </c>
      <c r="M297" s="69" t="str">
        <f>'CONSTRUCTION COST ESTIMATE'!BB297</f>
        <v>SY</v>
      </c>
      <c r="N297" s="390">
        <f>'BID ABSTRACT'!H297</f>
        <v>0</v>
      </c>
      <c r="O297" s="76">
        <f t="shared" si="29"/>
        <v>0</v>
      </c>
      <c r="S297" s="69" t="s">
        <v>1313</v>
      </c>
      <c r="T297" s="69" t="s">
        <v>1313</v>
      </c>
      <c r="V297" s="77" t="str">
        <f t="shared" si="26"/>
        <v/>
      </c>
    </row>
    <row r="298" spans="1:26" hidden="1">
      <c r="A298" s="72">
        <f>'CONSTRUCTION COST ESTIMATE'!B298</f>
        <v>413.02100000000002</v>
      </c>
      <c r="C298" s="69" t="s">
        <v>1311</v>
      </c>
      <c r="D298" s="69">
        <v>0</v>
      </c>
      <c r="F298" s="73" t="str">
        <f>'CONSTRUCTION COST ESTIMATE'!C298</f>
        <v>UTACS Bonded with a PMM, S2 Gradation</v>
      </c>
      <c r="H298" s="74" t="str">
        <f t="shared" si="27"/>
        <v>413.0210</v>
      </c>
      <c r="J298" s="389">
        <f>'CONSTRUCTION COST ESTIMATE'!BA298</f>
        <v>0</v>
      </c>
      <c r="K298" s="75">
        <f t="shared" si="28"/>
        <v>0</v>
      </c>
      <c r="L298" s="69" t="s">
        <v>1304</v>
      </c>
      <c r="M298" s="69" t="str">
        <f>'CONSTRUCTION COST ESTIMATE'!BB298</f>
        <v>SY</v>
      </c>
      <c r="N298" s="390">
        <f>'BID ABSTRACT'!H298</f>
        <v>0</v>
      </c>
      <c r="O298" s="76">
        <f t="shared" si="29"/>
        <v>0</v>
      </c>
      <c r="S298" s="69" t="s">
        <v>1313</v>
      </c>
      <c r="T298" s="69" t="s">
        <v>1313</v>
      </c>
      <c r="V298" s="77" t="str">
        <f t="shared" si="26"/>
        <v/>
      </c>
    </row>
    <row r="299" spans="1:26" hidden="1">
      <c r="A299" s="72">
        <f>'CONSTRUCTION COST ESTIMATE'!B299</f>
        <v>413.02199999999999</v>
      </c>
      <c r="C299" s="69" t="s">
        <v>1311</v>
      </c>
      <c r="D299" s="69">
        <v>0</v>
      </c>
      <c r="F299" s="73" t="str">
        <f>'CONSTRUCTION COST ESTIMATE'!C299</f>
        <v>UTACS Bonded with a PMM, S3 Gradation</v>
      </c>
      <c r="H299" s="74" t="str">
        <f t="shared" si="27"/>
        <v>413.0220</v>
      </c>
      <c r="J299" s="389">
        <f>'CONSTRUCTION COST ESTIMATE'!BA299</f>
        <v>0</v>
      </c>
      <c r="K299" s="75">
        <f t="shared" si="28"/>
        <v>0</v>
      </c>
      <c r="L299" s="69" t="s">
        <v>1304</v>
      </c>
      <c r="M299" s="69" t="str">
        <f>'CONSTRUCTION COST ESTIMATE'!BB299</f>
        <v>SY</v>
      </c>
      <c r="N299" s="390">
        <f>'BID ABSTRACT'!H299</f>
        <v>0</v>
      </c>
      <c r="O299" s="76">
        <f t="shared" si="29"/>
        <v>0</v>
      </c>
      <c r="S299" s="69" t="s">
        <v>1313</v>
      </c>
      <c r="T299" s="69" t="s">
        <v>1313</v>
      </c>
      <c r="V299" s="77" t="str">
        <f t="shared" si="26"/>
        <v/>
      </c>
    </row>
    <row r="300" spans="1:26" s="395" customFormat="1">
      <c r="A300" s="394"/>
      <c r="C300" s="395" t="s">
        <v>1311</v>
      </c>
      <c r="D300" s="395">
        <v>0</v>
      </c>
      <c r="F300" s="396" t="str">
        <f>'CONSTRUCTION COST ESTIMATE'!C300</f>
        <v>CONCRETE STRUCTURES</v>
      </c>
      <c r="H300" s="394" t="str">
        <f t="shared" si="27"/>
        <v>.0000</v>
      </c>
      <c r="J300" s="397">
        <f>'CONSTRUCTION COST ESTIMATE'!BA300</f>
        <v>0</v>
      </c>
      <c r="K300" s="397">
        <f t="shared" si="28"/>
        <v>0</v>
      </c>
      <c r="L300" s="395" t="s">
        <v>1304</v>
      </c>
      <c r="M300" s="395">
        <f>'CONSTRUCTION COST ESTIMATE'!BB300</f>
        <v>0</v>
      </c>
      <c r="N300" s="398">
        <f>'BID ABSTRACT'!H300</f>
        <v>0</v>
      </c>
      <c r="O300" s="398">
        <f t="shared" si="29"/>
        <v>0</v>
      </c>
      <c r="S300" s="395" t="s">
        <v>1313</v>
      </c>
      <c r="T300" s="395" t="s">
        <v>1313</v>
      </c>
      <c r="U300" s="399"/>
      <c r="V300" s="399" t="str">
        <f t="shared" si="26"/>
        <v>Delete Row</v>
      </c>
      <c r="W300" s="399"/>
      <c r="X300" s="399"/>
      <c r="Y300" s="399"/>
      <c r="Z300" s="399"/>
    </row>
    <row r="301" spans="1:26" hidden="1">
      <c r="A301" s="72">
        <f>'CONSTRUCTION COST ESTIMATE'!B301</f>
        <v>502.00049999999999</v>
      </c>
      <c r="C301" s="69" t="s">
        <v>1311</v>
      </c>
      <c r="D301" s="69">
        <v>0</v>
      </c>
      <c r="F301" s="73" t="str">
        <f>'CONSTRUCTION COST ESTIMATE'!C301</f>
        <v>Concrete Barrier Rail Type A</v>
      </c>
      <c r="H301" s="74" t="str">
        <f t="shared" si="27"/>
        <v>502.0005</v>
      </c>
      <c r="J301" s="389">
        <f>'CONSTRUCTION COST ESTIMATE'!BA301</f>
        <v>0</v>
      </c>
      <c r="K301" s="75">
        <f t="shared" si="28"/>
        <v>0</v>
      </c>
      <c r="L301" s="69" t="s">
        <v>1304</v>
      </c>
      <c r="M301" s="69" t="str">
        <f>'CONSTRUCTION COST ESTIMATE'!BB301</f>
        <v>LF</v>
      </c>
      <c r="N301" s="390">
        <f>'BID ABSTRACT'!H301</f>
        <v>0</v>
      </c>
      <c r="O301" s="76">
        <f t="shared" si="29"/>
        <v>0</v>
      </c>
      <c r="S301" s="69" t="s">
        <v>1313</v>
      </c>
      <c r="T301" s="69" t="s">
        <v>1313</v>
      </c>
      <c r="V301" s="77" t="str">
        <f t="shared" si="26"/>
        <v/>
      </c>
    </row>
    <row r="302" spans="1:26" hidden="1">
      <c r="A302" s="72">
        <f>'CONSTRUCTION COST ESTIMATE'!B302</f>
        <v>502.00099999999998</v>
      </c>
      <c r="C302" s="69" t="s">
        <v>1311</v>
      </c>
      <c r="D302" s="69">
        <v>0</v>
      </c>
      <c r="F302" s="73" t="str">
        <f>'CONSTRUCTION COST ESTIMATE'!C302</f>
        <v>CONCRETE BRIDGE ADBUTMENT</v>
      </c>
      <c r="H302" s="74" t="str">
        <f t="shared" si="27"/>
        <v>502.0010</v>
      </c>
      <c r="J302" s="389">
        <f>'CONSTRUCTION COST ESTIMATE'!BA302</f>
        <v>0</v>
      </c>
      <c r="K302" s="75">
        <f t="shared" si="28"/>
        <v>0</v>
      </c>
      <c r="L302" s="69" t="s">
        <v>1304</v>
      </c>
      <c r="M302" s="69" t="str">
        <f>'CONSTRUCTION COST ESTIMATE'!BB302</f>
        <v>CY</v>
      </c>
      <c r="N302" s="390">
        <f>'BID ABSTRACT'!H302</f>
        <v>0</v>
      </c>
      <c r="O302" s="76">
        <f t="shared" si="29"/>
        <v>0</v>
      </c>
      <c r="S302" s="69" t="s">
        <v>1313</v>
      </c>
      <c r="T302" s="69" t="s">
        <v>1313</v>
      </c>
      <c r="V302" s="77" t="str">
        <f t="shared" si="26"/>
        <v/>
      </c>
    </row>
    <row r="303" spans="1:26" hidden="1">
      <c r="A303" s="72">
        <f>'CONSTRUCTION COST ESTIMATE'!B303</f>
        <v>502.00200000000001</v>
      </c>
      <c r="C303" s="69" t="s">
        <v>1311</v>
      </c>
      <c r="D303" s="69">
        <v>0</v>
      </c>
      <c r="F303" s="73" t="str">
        <f>'CONSTRUCTION COST ESTIMATE'!C303</f>
        <v>CONCRETE BRIDGE DECK</v>
      </c>
      <c r="H303" s="74" t="str">
        <f t="shared" si="27"/>
        <v>502.0020</v>
      </c>
      <c r="J303" s="389">
        <f>'CONSTRUCTION COST ESTIMATE'!BA303</f>
        <v>0</v>
      </c>
      <c r="K303" s="75">
        <f t="shared" si="28"/>
        <v>0</v>
      </c>
      <c r="L303" s="69" t="s">
        <v>1304</v>
      </c>
      <c r="M303" s="69" t="str">
        <f>'CONSTRUCTION COST ESTIMATE'!BB303</f>
        <v>SF</v>
      </c>
      <c r="N303" s="390">
        <f>'BID ABSTRACT'!H303</f>
        <v>0</v>
      </c>
      <c r="O303" s="76">
        <f t="shared" si="29"/>
        <v>0</v>
      </c>
      <c r="S303" s="69" t="s">
        <v>1313</v>
      </c>
      <c r="T303" s="69" t="s">
        <v>1313</v>
      </c>
      <c r="V303" s="77" t="str">
        <f t="shared" si="26"/>
        <v/>
      </c>
    </row>
    <row r="304" spans="1:26" hidden="1">
      <c r="A304" s="72">
        <f>'CONSTRUCTION COST ESTIMATE'!B304</f>
        <v>502.00299999999999</v>
      </c>
      <c r="C304" s="69" t="s">
        <v>1311</v>
      </c>
      <c r="D304" s="69">
        <v>0</v>
      </c>
      <c r="F304" s="73" t="str">
        <f>'CONSTRUCTION COST ESTIMATE'!C304</f>
        <v>CONCRETE BRIDGE DECK</v>
      </c>
      <c r="H304" s="74" t="str">
        <f t="shared" si="27"/>
        <v>502.0030</v>
      </c>
      <c r="J304" s="389">
        <f>'CONSTRUCTION COST ESTIMATE'!BA304</f>
        <v>0</v>
      </c>
      <c r="K304" s="75">
        <f t="shared" si="28"/>
        <v>0</v>
      </c>
      <c r="L304" s="69" t="s">
        <v>1304</v>
      </c>
      <c r="M304" s="69" t="str">
        <f>'CONSTRUCTION COST ESTIMATE'!BB304</f>
        <v>CY</v>
      </c>
      <c r="N304" s="390">
        <f>'BID ABSTRACT'!H304</f>
        <v>0</v>
      </c>
      <c r="O304" s="76">
        <f t="shared" si="29"/>
        <v>0</v>
      </c>
      <c r="S304" s="69" t="s">
        <v>1313</v>
      </c>
      <c r="T304" s="69" t="s">
        <v>1313</v>
      </c>
      <c r="V304" s="77" t="str">
        <f t="shared" si="26"/>
        <v/>
      </c>
    </row>
    <row r="305" spans="1:22" hidden="1">
      <c r="A305" s="72">
        <f>'CONSTRUCTION COST ESTIMATE'!B305</f>
        <v>502.00400000000002</v>
      </c>
      <c r="C305" s="69" t="s">
        <v>1311</v>
      </c>
      <c r="D305" s="69">
        <v>0</v>
      </c>
      <c r="F305" s="73" t="str">
        <f>'CONSTRUCTION COST ESTIMATE'!C305</f>
        <v>CONCRETE BRIDGE DECK</v>
      </c>
      <c r="H305" s="74" t="str">
        <f t="shared" si="27"/>
        <v>502.0040</v>
      </c>
      <c r="J305" s="389">
        <f>'CONSTRUCTION COST ESTIMATE'!BA305</f>
        <v>0</v>
      </c>
      <c r="K305" s="75">
        <f t="shared" si="28"/>
        <v>0</v>
      </c>
      <c r="L305" s="69" t="s">
        <v>1304</v>
      </c>
      <c r="M305" s="69" t="str">
        <f>'CONSTRUCTION COST ESTIMATE'!BB305</f>
        <v>LS</v>
      </c>
      <c r="N305" s="390">
        <f>'BID ABSTRACT'!H305</f>
        <v>0</v>
      </c>
      <c r="O305" s="76">
        <f t="shared" si="29"/>
        <v>1</v>
      </c>
      <c r="S305" s="69" t="s">
        <v>1313</v>
      </c>
      <c r="T305" s="69" t="s">
        <v>1313</v>
      </c>
      <c r="V305" s="77" t="str">
        <f t="shared" si="26"/>
        <v/>
      </c>
    </row>
    <row r="306" spans="1:22" hidden="1">
      <c r="A306" s="72">
        <f>'CONSTRUCTION COST ESTIMATE'!B306</f>
        <v>502.005</v>
      </c>
      <c r="C306" s="69" t="s">
        <v>1311</v>
      </c>
      <c r="D306" s="69">
        <v>0</v>
      </c>
      <c r="F306" s="73" t="str">
        <f>'CONSTRUCTION COST ESTIMATE'!C306</f>
        <v>CONCRETE BRIDGE WINGWALLS</v>
      </c>
      <c r="H306" s="74" t="str">
        <f t="shared" si="27"/>
        <v>502.0050</v>
      </c>
      <c r="J306" s="389">
        <f>'CONSTRUCTION COST ESTIMATE'!BA306</f>
        <v>0</v>
      </c>
      <c r="K306" s="75">
        <f t="shared" si="28"/>
        <v>0</v>
      </c>
      <c r="L306" s="69" t="s">
        <v>1304</v>
      </c>
      <c r="M306" s="69" t="str">
        <f>'CONSTRUCTION COST ESTIMATE'!BB306</f>
        <v>CY</v>
      </c>
      <c r="N306" s="390">
        <f>'BID ABSTRACT'!H306</f>
        <v>0</v>
      </c>
      <c r="O306" s="76">
        <f t="shared" si="29"/>
        <v>0</v>
      </c>
      <c r="S306" s="69" t="s">
        <v>1313</v>
      </c>
      <c r="T306" s="69" t="s">
        <v>1313</v>
      </c>
      <c r="V306" s="77" t="str">
        <f t="shared" si="26"/>
        <v/>
      </c>
    </row>
    <row r="307" spans="1:22" hidden="1">
      <c r="A307" s="72">
        <f>'CONSTRUCTION COST ESTIMATE'!B307</f>
        <v>502.00599999999997</v>
      </c>
      <c r="C307" s="69" t="s">
        <v>1311</v>
      </c>
      <c r="D307" s="69">
        <v>0</v>
      </c>
      <c r="F307" s="73" t="str">
        <f>'CONSTRUCTION COST ESTIMATE'!C307</f>
        <v>END CAP FOR REINFORCED CONCRETE BOX (RCB)</v>
      </c>
      <c r="H307" s="74" t="str">
        <f t="shared" si="27"/>
        <v>502.0060</v>
      </c>
      <c r="J307" s="389">
        <f>'CONSTRUCTION COST ESTIMATE'!BA307</f>
        <v>0</v>
      </c>
      <c r="K307" s="75">
        <f t="shared" si="28"/>
        <v>0</v>
      </c>
      <c r="L307" s="69" t="s">
        <v>1304</v>
      </c>
      <c r="M307" s="69" t="str">
        <f>'CONSTRUCTION COST ESTIMATE'!BB307</f>
        <v>EA</v>
      </c>
      <c r="N307" s="390">
        <f>'BID ABSTRACT'!H307</f>
        <v>0</v>
      </c>
      <c r="O307" s="76">
        <f t="shared" si="29"/>
        <v>0</v>
      </c>
      <c r="S307" s="69" t="s">
        <v>1313</v>
      </c>
      <c r="T307" s="69" t="s">
        <v>1313</v>
      </c>
      <c r="V307" s="77" t="str">
        <f t="shared" si="26"/>
        <v/>
      </c>
    </row>
    <row r="308" spans="1:22" hidden="1">
      <c r="A308" s="72">
        <f>'CONSTRUCTION COST ESTIMATE'!B308</f>
        <v>502.00700000000001</v>
      </c>
      <c r="C308" s="69" t="s">
        <v>1311</v>
      </c>
      <c r="D308" s="69">
        <v>0</v>
      </c>
      <c r="F308" s="73" t="str">
        <f>'CONSTRUCTION COST ESTIMATE'!C308</f>
        <v>PLUG, BRICK AND MORTAR FOR REINFORCED CONCRETE BOX (RCB)</v>
      </c>
      <c r="H308" s="74" t="str">
        <f t="shared" si="27"/>
        <v>502.0070</v>
      </c>
      <c r="J308" s="389">
        <f>'CONSTRUCTION COST ESTIMATE'!BA308</f>
        <v>0</v>
      </c>
      <c r="K308" s="75">
        <f t="shared" si="28"/>
        <v>0</v>
      </c>
      <c r="L308" s="69" t="s">
        <v>1304</v>
      </c>
      <c r="M308" s="69" t="str">
        <f>'CONSTRUCTION COST ESTIMATE'!BB308</f>
        <v>EA</v>
      </c>
      <c r="N308" s="390">
        <f>'BID ABSTRACT'!H308</f>
        <v>0</v>
      </c>
      <c r="O308" s="76">
        <f t="shared" si="29"/>
        <v>0</v>
      </c>
      <c r="S308" s="69" t="s">
        <v>1313</v>
      </c>
      <c r="T308" s="69" t="s">
        <v>1313</v>
      </c>
      <c r="V308" s="77" t="str">
        <f t="shared" si="26"/>
        <v/>
      </c>
    </row>
    <row r="309" spans="1:22" hidden="1">
      <c r="A309" s="72">
        <f>'CONSTRUCTION COST ESTIMATE'!B309</f>
        <v>502.00799999999998</v>
      </c>
      <c r="C309" s="69" t="s">
        <v>1311</v>
      </c>
      <c r="D309" s="69">
        <v>0</v>
      </c>
      <c r="F309" s="73" t="str">
        <f>'CONSTRUCTION COST ESTIMATE'!C309</f>
        <v>PLUG, BRICK AND MORTAR OR PRECAST CONCRETE (18 INCH RCP)</v>
      </c>
      <c r="H309" s="74" t="str">
        <f t="shared" si="27"/>
        <v>502.0080</v>
      </c>
      <c r="J309" s="389">
        <f>'CONSTRUCTION COST ESTIMATE'!BA309</f>
        <v>0</v>
      </c>
      <c r="K309" s="75">
        <f t="shared" si="28"/>
        <v>0</v>
      </c>
      <c r="L309" s="69" t="s">
        <v>1304</v>
      </c>
      <c r="M309" s="69" t="str">
        <f>'CONSTRUCTION COST ESTIMATE'!BB309</f>
        <v>EA</v>
      </c>
      <c r="N309" s="390">
        <f>'BID ABSTRACT'!H309</f>
        <v>0</v>
      </c>
      <c r="O309" s="76">
        <f t="shared" si="29"/>
        <v>0</v>
      </c>
      <c r="S309" s="69" t="s">
        <v>1313</v>
      </c>
      <c r="T309" s="69" t="s">
        <v>1313</v>
      </c>
      <c r="V309" s="77" t="str">
        <f t="shared" si="26"/>
        <v/>
      </c>
    </row>
    <row r="310" spans="1:22" hidden="1">
      <c r="A310" s="72">
        <f>'CONSTRUCTION COST ESTIMATE'!B310</f>
        <v>502.00900000000001</v>
      </c>
      <c r="C310" s="69" t="s">
        <v>1311</v>
      </c>
      <c r="D310" s="69">
        <v>0</v>
      </c>
      <c r="F310" s="73" t="str">
        <f>'CONSTRUCTION COST ESTIMATE'!C310</f>
        <v>PLUG, BRICK AND MORTAR OR PRECAST CONCRETE (24 INCH RCP)</v>
      </c>
      <c r="H310" s="74" t="str">
        <f t="shared" si="27"/>
        <v>502.0090</v>
      </c>
      <c r="J310" s="389">
        <f>'CONSTRUCTION COST ESTIMATE'!BA310</f>
        <v>0</v>
      </c>
      <c r="K310" s="75">
        <f t="shared" si="28"/>
        <v>0</v>
      </c>
      <c r="L310" s="69" t="s">
        <v>1304</v>
      </c>
      <c r="M310" s="69" t="str">
        <f>'CONSTRUCTION COST ESTIMATE'!BB310</f>
        <v>EA</v>
      </c>
      <c r="N310" s="390">
        <f>'BID ABSTRACT'!H310</f>
        <v>0</v>
      </c>
      <c r="O310" s="76">
        <f t="shared" si="29"/>
        <v>0</v>
      </c>
      <c r="S310" s="69" t="s">
        <v>1313</v>
      </c>
      <c r="T310" s="69" t="s">
        <v>1313</v>
      </c>
      <c r="V310" s="77" t="str">
        <f t="shared" si="26"/>
        <v/>
      </c>
    </row>
    <row r="311" spans="1:22" hidden="1">
      <c r="A311" s="72">
        <f>'CONSTRUCTION COST ESTIMATE'!B311</f>
        <v>502.01</v>
      </c>
      <c r="C311" s="69" t="s">
        <v>1311</v>
      </c>
      <c r="D311" s="69">
        <v>0</v>
      </c>
      <c r="F311" s="73" t="str">
        <f>'CONSTRUCTION COST ESTIMATE'!C311</f>
        <v>PLUG, BRICK AND MORTAR OR PRECAST CONCRETE (36 INCH RCP)</v>
      </c>
      <c r="H311" s="74" t="str">
        <f t="shared" si="27"/>
        <v>502.0100</v>
      </c>
      <c r="J311" s="389">
        <f>'CONSTRUCTION COST ESTIMATE'!BA311</f>
        <v>0</v>
      </c>
      <c r="K311" s="75">
        <f t="shared" si="28"/>
        <v>0</v>
      </c>
      <c r="L311" s="69" t="s">
        <v>1304</v>
      </c>
      <c r="M311" s="69" t="str">
        <f>'CONSTRUCTION COST ESTIMATE'!BB311</f>
        <v>EA</v>
      </c>
      <c r="N311" s="390">
        <f>'BID ABSTRACT'!H311</f>
        <v>0</v>
      </c>
      <c r="O311" s="76">
        <f t="shared" si="29"/>
        <v>0</v>
      </c>
      <c r="S311" s="69" t="s">
        <v>1313</v>
      </c>
      <c r="T311" s="69" t="s">
        <v>1313</v>
      </c>
      <c r="V311" s="77" t="str">
        <f t="shared" si="26"/>
        <v/>
      </c>
    </row>
    <row r="312" spans="1:22" hidden="1">
      <c r="A312" s="72">
        <f>'CONSTRUCTION COST ESTIMATE'!B312</f>
        <v>502.01100000000002</v>
      </c>
      <c r="C312" s="69" t="s">
        <v>1311</v>
      </c>
      <c r="D312" s="69">
        <v>0</v>
      </c>
      <c r="F312" s="73" t="str">
        <f>'CONSTRUCTION COST ESTIMATE'!C312</f>
        <v>CONCRETE PIER CAP</v>
      </c>
      <c r="H312" s="74" t="str">
        <f t="shared" si="27"/>
        <v>502.0110</v>
      </c>
      <c r="J312" s="389">
        <f>'CONSTRUCTION COST ESTIMATE'!BA312</f>
        <v>0</v>
      </c>
      <c r="K312" s="75">
        <f t="shared" si="28"/>
        <v>0</v>
      </c>
      <c r="L312" s="69" t="s">
        <v>1304</v>
      </c>
      <c r="M312" s="69" t="str">
        <f>'CONSTRUCTION COST ESTIMATE'!BB312</f>
        <v>LS</v>
      </c>
      <c r="N312" s="390">
        <f>'BID ABSTRACT'!H312</f>
        <v>0</v>
      </c>
      <c r="O312" s="76">
        <f t="shared" si="29"/>
        <v>1</v>
      </c>
      <c r="S312" s="69" t="s">
        <v>1313</v>
      </c>
      <c r="T312" s="69" t="s">
        <v>1313</v>
      </c>
      <c r="V312" s="77" t="str">
        <f t="shared" si="26"/>
        <v/>
      </c>
    </row>
    <row r="313" spans="1:22" hidden="1">
      <c r="A313" s="72">
        <f>'CONSTRUCTION COST ESTIMATE'!B313</f>
        <v>502.012</v>
      </c>
      <c r="C313" s="69" t="s">
        <v>1311</v>
      </c>
      <c r="D313" s="69">
        <v>0</v>
      </c>
      <c r="F313" s="73" t="str">
        <f>'CONSTRUCTION COST ESTIMATE'!C313</f>
        <v>REINFORCED CONCRETE CHANNEL</v>
      </c>
      <c r="H313" s="74" t="str">
        <f t="shared" si="27"/>
        <v>502.0120</v>
      </c>
      <c r="J313" s="389">
        <f>'CONSTRUCTION COST ESTIMATE'!BA313</f>
        <v>0</v>
      </c>
      <c r="K313" s="75">
        <f t="shared" si="28"/>
        <v>0</v>
      </c>
      <c r="L313" s="69" t="s">
        <v>1304</v>
      </c>
      <c r="M313" s="69" t="str">
        <f>'CONSTRUCTION COST ESTIMATE'!BB313</f>
        <v>CY</v>
      </c>
      <c r="N313" s="390">
        <f>'BID ABSTRACT'!H313</f>
        <v>0</v>
      </c>
      <c r="O313" s="76">
        <f t="shared" si="29"/>
        <v>0</v>
      </c>
      <c r="S313" s="69" t="s">
        <v>1313</v>
      </c>
      <c r="T313" s="69" t="s">
        <v>1313</v>
      </c>
      <c r="V313" s="77" t="str">
        <f t="shared" si="26"/>
        <v/>
      </c>
    </row>
    <row r="314" spans="1:22" hidden="1">
      <c r="A314" s="72">
        <f>'CONSTRUCTION COST ESTIMATE'!B314</f>
        <v>502.01299999999998</v>
      </c>
      <c r="C314" s="69" t="s">
        <v>1311</v>
      </c>
      <c r="D314" s="69">
        <v>0</v>
      </c>
      <c r="F314" s="73" t="str">
        <f>'CONSTRUCTION COST ESTIMATE'!C314</f>
        <v>REINFORCED CONCRETE CHANNEL (ADD DIMENSION)</v>
      </c>
      <c r="H314" s="74" t="str">
        <f t="shared" si="27"/>
        <v>502.0130</v>
      </c>
      <c r="J314" s="389">
        <f>'CONSTRUCTION COST ESTIMATE'!BA314</f>
        <v>0</v>
      </c>
      <c r="K314" s="75">
        <f t="shared" si="28"/>
        <v>0</v>
      </c>
      <c r="L314" s="69" t="s">
        <v>1304</v>
      </c>
      <c r="M314" s="69" t="str">
        <f>'CONSTRUCTION COST ESTIMATE'!BB314</f>
        <v>LF</v>
      </c>
      <c r="N314" s="390">
        <f>'BID ABSTRACT'!H314</f>
        <v>0</v>
      </c>
      <c r="O314" s="76">
        <f t="shared" si="29"/>
        <v>0</v>
      </c>
      <c r="S314" s="69" t="s">
        <v>1313</v>
      </c>
      <c r="T314" s="69" t="s">
        <v>1313</v>
      </c>
      <c r="V314" s="77" t="str">
        <f t="shared" si="26"/>
        <v/>
      </c>
    </row>
    <row r="315" spans="1:22" hidden="1">
      <c r="A315" s="72">
        <f>'CONSTRUCTION COST ESTIMATE'!B315</f>
        <v>502.01400000000001</v>
      </c>
      <c r="C315" s="69" t="s">
        <v>1311</v>
      </c>
      <c r="D315" s="69">
        <v>0</v>
      </c>
      <c r="F315" s="73" t="str">
        <f>'CONSTRUCTION COST ESTIMATE'!C315</f>
        <v>REINFORCED CONCRETE CHANNEL</v>
      </c>
      <c r="H315" s="74" t="str">
        <f t="shared" si="27"/>
        <v>502.0140</v>
      </c>
      <c r="J315" s="389">
        <f>'CONSTRUCTION COST ESTIMATE'!BA315</f>
        <v>0</v>
      </c>
      <c r="K315" s="75">
        <f t="shared" si="28"/>
        <v>0</v>
      </c>
      <c r="L315" s="69" t="s">
        <v>1304</v>
      </c>
      <c r="M315" s="69" t="str">
        <f>'CONSTRUCTION COST ESTIMATE'!BB315</f>
        <v>LS</v>
      </c>
      <c r="N315" s="390">
        <f>'BID ABSTRACT'!H315</f>
        <v>0</v>
      </c>
      <c r="O315" s="76">
        <f t="shared" si="29"/>
        <v>1</v>
      </c>
      <c r="S315" s="69" t="s">
        <v>1313</v>
      </c>
      <c r="T315" s="69" t="s">
        <v>1313</v>
      </c>
      <c r="V315" s="77" t="str">
        <f t="shared" si="26"/>
        <v/>
      </c>
    </row>
    <row r="316" spans="1:22" hidden="1">
      <c r="A316" s="72">
        <f>'CONSTRUCTION COST ESTIMATE'!B316</f>
        <v>502.01499999999999</v>
      </c>
      <c r="C316" s="69" t="s">
        <v>1311</v>
      </c>
      <c r="D316" s="69">
        <v>0</v>
      </c>
      <c r="F316" s="73" t="str">
        <f>'CONSTRUCTION COST ESTIMATE'!C316</f>
        <v>REINFORCED CONCRETE TRAPEZOIDAL CHANNEL</v>
      </c>
      <c r="H316" s="74" t="str">
        <f t="shared" si="27"/>
        <v>502.0150</v>
      </c>
      <c r="J316" s="389">
        <f>'CONSTRUCTION COST ESTIMATE'!BA316</f>
        <v>0</v>
      </c>
      <c r="K316" s="75">
        <f t="shared" si="28"/>
        <v>0</v>
      </c>
      <c r="L316" s="69" t="s">
        <v>1304</v>
      </c>
      <c r="M316" s="69" t="str">
        <f>'CONSTRUCTION COST ESTIMATE'!BB316</f>
        <v>CY</v>
      </c>
      <c r="N316" s="390">
        <f>'BID ABSTRACT'!H316</f>
        <v>0</v>
      </c>
      <c r="O316" s="76">
        <f t="shared" si="29"/>
        <v>0</v>
      </c>
      <c r="S316" s="69" t="s">
        <v>1313</v>
      </c>
      <c r="T316" s="69" t="s">
        <v>1313</v>
      </c>
      <c r="V316" s="77" t="str">
        <f t="shared" si="26"/>
        <v/>
      </c>
    </row>
    <row r="317" spans="1:22" hidden="1">
      <c r="A317" s="72">
        <f>'CONSTRUCTION COST ESTIMATE'!B317</f>
        <v>502.01600000000002</v>
      </c>
      <c r="C317" s="69" t="s">
        <v>1311</v>
      </c>
      <c r="D317" s="69">
        <v>0</v>
      </c>
      <c r="F317" s="73" t="str">
        <f>'CONSTRUCTION COST ESTIMATE'!C317</f>
        <v>REINFORCED CONCRETE TRAPEZOIDAL CHANNEL (ADD DIMENSION)</v>
      </c>
      <c r="H317" s="74" t="str">
        <f t="shared" si="27"/>
        <v>502.0160</v>
      </c>
      <c r="J317" s="389">
        <f>'CONSTRUCTION COST ESTIMATE'!BA317</f>
        <v>0</v>
      </c>
      <c r="K317" s="75">
        <f t="shared" si="28"/>
        <v>0</v>
      </c>
      <c r="L317" s="69" t="s">
        <v>1304</v>
      </c>
      <c r="M317" s="69" t="str">
        <f>'CONSTRUCTION COST ESTIMATE'!BB317</f>
        <v>LF</v>
      </c>
      <c r="N317" s="390">
        <f>'BID ABSTRACT'!H317</f>
        <v>0</v>
      </c>
      <c r="O317" s="76">
        <f t="shared" si="29"/>
        <v>0</v>
      </c>
      <c r="S317" s="69" t="s">
        <v>1313</v>
      </c>
      <c r="T317" s="69" t="s">
        <v>1313</v>
      </c>
      <c r="V317" s="77" t="str">
        <f t="shared" si="26"/>
        <v/>
      </c>
    </row>
    <row r="318" spans="1:22" hidden="1">
      <c r="A318" s="72">
        <f>'CONSTRUCTION COST ESTIMATE'!B318</f>
        <v>502.017</v>
      </c>
      <c r="C318" s="69" t="s">
        <v>1311</v>
      </c>
      <c r="D318" s="69">
        <v>0</v>
      </c>
      <c r="F318" s="73" t="str">
        <f>'CONSTRUCTION COST ESTIMATE'!C318</f>
        <v>REINFORCED CONCRETE TRAPEZOIDAL CHANNEL</v>
      </c>
      <c r="H318" s="74" t="str">
        <f t="shared" si="27"/>
        <v>502.0170</v>
      </c>
      <c r="J318" s="389">
        <f>'CONSTRUCTION COST ESTIMATE'!BA318</f>
        <v>0</v>
      </c>
      <c r="K318" s="75">
        <f t="shared" si="28"/>
        <v>0</v>
      </c>
      <c r="L318" s="69" t="s">
        <v>1304</v>
      </c>
      <c r="M318" s="69" t="str">
        <f>'CONSTRUCTION COST ESTIMATE'!BB318</f>
        <v>LS</v>
      </c>
      <c r="N318" s="390">
        <f>'BID ABSTRACT'!H318</f>
        <v>0</v>
      </c>
      <c r="O318" s="76">
        <f t="shared" si="29"/>
        <v>1</v>
      </c>
      <c r="S318" s="69" t="s">
        <v>1313</v>
      </c>
      <c r="T318" s="69" t="s">
        <v>1313</v>
      </c>
      <c r="V318" s="77" t="str">
        <f t="shared" si="26"/>
        <v/>
      </c>
    </row>
    <row r="319" spans="1:22" hidden="1">
      <c r="A319" s="72">
        <f>'CONSTRUCTION COST ESTIMATE'!B319</f>
        <v>502.01799999999997</v>
      </c>
      <c r="C319" s="69" t="s">
        <v>1311</v>
      </c>
      <c r="D319" s="69">
        <v>0</v>
      </c>
      <c r="F319" s="73" t="str">
        <f>'CONSTRUCTION COST ESTIMATE'!C319</f>
        <v>REINFORCED CONCRETE SWALE</v>
      </c>
      <c r="H319" s="74" t="str">
        <f t="shared" si="27"/>
        <v>502.0180</v>
      </c>
      <c r="J319" s="389">
        <f>'CONSTRUCTION COST ESTIMATE'!BA319</f>
        <v>0</v>
      </c>
      <c r="K319" s="75">
        <f t="shared" si="28"/>
        <v>0</v>
      </c>
      <c r="L319" s="69" t="s">
        <v>1304</v>
      </c>
      <c r="M319" s="69" t="str">
        <f>'CONSTRUCTION COST ESTIMATE'!BB319</f>
        <v>CY</v>
      </c>
      <c r="N319" s="390">
        <f>'BID ABSTRACT'!H319</f>
        <v>0</v>
      </c>
      <c r="O319" s="76">
        <f t="shared" si="29"/>
        <v>0</v>
      </c>
      <c r="S319" s="69" t="s">
        <v>1313</v>
      </c>
      <c r="T319" s="69" t="s">
        <v>1313</v>
      </c>
      <c r="V319" s="77" t="str">
        <f t="shared" si="26"/>
        <v/>
      </c>
    </row>
    <row r="320" spans="1:22" hidden="1">
      <c r="A320" s="72">
        <f>'CONSTRUCTION COST ESTIMATE'!B320</f>
        <v>502.01900000000001</v>
      </c>
      <c r="C320" s="69" t="s">
        <v>1311</v>
      </c>
      <c r="D320" s="69">
        <v>0</v>
      </c>
      <c r="F320" s="73" t="str">
        <f>'CONSTRUCTION COST ESTIMATE'!C320</f>
        <v>REINFORCED CONCRETE SWALE</v>
      </c>
      <c r="H320" s="74" t="str">
        <f t="shared" si="27"/>
        <v>502.0190</v>
      </c>
      <c r="J320" s="389">
        <f>'CONSTRUCTION COST ESTIMATE'!BA320</f>
        <v>0</v>
      </c>
      <c r="K320" s="75">
        <f t="shared" si="28"/>
        <v>0</v>
      </c>
      <c r="L320" s="69" t="s">
        <v>1304</v>
      </c>
      <c r="M320" s="69" t="str">
        <f>'CONSTRUCTION COST ESTIMATE'!BB320</f>
        <v>LF</v>
      </c>
      <c r="N320" s="390">
        <f>'BID ABSTRACT'!H320</f>
        <v>0</v>
      </c>
      <c r="O320" s="76">
        <f t="shared" si="29"/>
        <v>0</v>
      </c>
      <c r="S320" s="69" t="s">
        <v>1313</v>
      </c>
      <c r="T320" s="69" t="s">
        <v>1313</v>
      </c>
      <c r="V320" s="77" t="str">
        <f t="shared" si="26"/>
        <v/>
      </c>
    </row>
    <row r="321" spans="1:22" hidden="1">
      <c r="A321" s="72">
        <f>'CONSTRUCTION COST ESTIMATE'!B321</f>
        <v>502.02</v>
      </c>
      <c r="C321" s="69" t="s">
        <v>1311</v>
      </c>
      <c r="D321" s="69">
        <v>0</v>
      </c>
      <c r="F321" s="73" t="str">
        <f>'CONSTRUCTION COST ESTIMATE'!C321</f>
        <v>REINFORCED CONCRETE SWALE</v>
      </c>
      <c r="H321" s="74" t="str">
        <f t="shared" si="27"/>
        <v>502.0200</v>
      </c>
      <c r="J321" s="389">
        <f>'CONSTRUCTION COST ESTIMATE'!BA321</f>
        <v>0</v>
      </c>
      <c r="K321" s="75">
        <f t="shared" si="28"/>
        <v>0</v>
      </c>
      <c r="L321" s="69" t="s">
        <v>1304</v>
      </c>
      <c r="M321" s="69" t="str">
        <f>'CONSTRUCTION COST ESTIMATE'!BB321</f>
        <v>LS</v>
      </c>
      <c r="N321" s="390">
        <f>'BID ABSTRACT'!H321</f>
        <v>0</v>
      </c>
      <c r="O321" s="76">
        <f t="shared" si="29"/>
        <v>1</v>
      </c>
      <c r="S321" s="69" t="s">
        <v>1313</v>
      </c>
      <c r="T321" s="69" t="s">
        <v>1313</v>
      </c>
      <c r="V321" s="77" t="str">
        <f t="shared" si="26"/>
        <v/>
      </c>
    </row>
    <row r="322" spans="1:22" hidden="1">
      <c r="A322" s="72">
        <f>'CONSTRUCTION COST ESTIMATE'!B322</f>
        <v>502.02100000000002</v>
      </c>
      <c r="C322" s="69" t="s">
        <v>1311</v>
      </c>
      <c r="D322" s="69">
        <v>0</v>
      </c>
      <c r="F322" s="73" t="str">
        <f>'CONSTRUCTION COST ESTIMATE'!C322</f>
        <v>CONCRETE CLOSURE PANEL</v>
      </c>
      <c r="H322" s="74" t="str">
        <f t="shared" si="27"/>
        <v>502.0210</v>
      </c>
      <c r="J322" s="389">
        <f>'CONSTRUCTION COST ESTIMATE'!BA322</f>
        <v>0</v>
      </c>
      <c r="K322" s="75">
        <f t="shared" si="28"/>
        <v>0</v>
      </c>
      <c r="L322" s="69" t="s">
        <v>1304</v>
      </c>
      <c r="M322" s="69" t="str">
        <f>'CONSTRUCTION COST ESTIMATE'!BB322</f>
        <v>EA</v>
      </c>
      <c r="N322" s="390">
        <f>'BID ABSTRACT'!H322</f>
        <v>0</v>
      </c>
      <c r="O322" s="76">
        <f t="shared" si="29"/>
        <v>0</v>
      </c>
      <c r="S322" s="69" t="s">
        <v>1313</v>
      </c>
      <c r="T322" s="69" t="s">
        <v>1313</v>
      </c>
      <c r="V322" s="77" t="str">
        <f t="shared" si="26"/>
        <v/>
      </c>
    </row>
    <row r="323" spans="1:22" hidden="1">
      <c r="A323" s="72">
        <f>'CONSTRUCTION COST ESTIMATE'!B323</f>
        <v>502.02199999999999</v>
      </c>
      <c r="C323" s="69" t="s">
        <v>1311</v>
      </c>
      <c r="D323" s="69">
        <v>0</v>
      </c>
      <c r="F323" s="73" t="str">
        <f>'CONSTRUCTION COST ESTIMATE'!C323</f>
        <v>CONCRETE COLLAR</v>
      </c>
      <c r="H323" s="74" t="str">
        <f t="shared" si="27"/>
        <v>502.0220</v>
      </c>
      <c r="J323" s="389">
        <f>'CONSTRUCTION COST ESTIMATE'!BA323</f>
        <v>0</v>
      </c>
      <c r="K323" s="75">
        <f t="shared" si="28"/>
        <v>0</v>
      </c>
      <c r="L323" s="69" t="s">
        <v>1304</v>
      </c>
      <c r="M323" s="69" t="str">
        <f>'CONSTRUCTION COST ESTIMATE'!BB323</f>
        <v>EA</v>
      </c>
      <c r="N323" s="390">
        <f>'BID ABSTRACT'!H323</f>
        <v>0</v>
      </c>
      <c r="O323" s="76">
        <f t="shared" si="29"/>
        <v>0</v>
      </c>
      <c r="S323" s="69" t="s">
        <v>1313</v>
      </c>
      <c r="T323" s="69" t="s">
        <v>1313</v>
      </c>
      <c r="V323" s="77" t="str">
        <f t="shared" si="26"/>
        <v/>
      </c>
    </row>
    <row r="324" spans="1:22" hidden="1">
      <c r="A324" s="72">
        <f>'CONSTRUCTION COST ESTIMATE'!B324</f>
        <v>502.02300000000002</v>
      </c>
      <c r="C324" s="69" t="s">
        <v>1311</v>
      </c>
      <c r="D324" s="69">
        <v>0</v>
      </c>
      <c r="F324" s="73" t="str">
        <f>'CONSTRUCTION COST ESTIMATE'!C324</f>
        <v>CONCRETE COLUMN</v>
      </c>
      <c r="H324" s="74" t="str">
        <f t="shared" si="27"/>
        <v>502.0230</v>
      </c>
      <c r="J324" s="389">
        <f>'CONSTRUCTION COST ESTIMATE'!BA324</f>
        <v>0</v>
      </c>
      <c r="K324" s="75">
        <f t="shared" si="28"/>
        <v>0</v>
      </c>
      <c r="L324" s="69" t="s">
        <v>1304</v>
      </c>
      <c r="M324" s="69" t="str">
        <f>'CONSTRUCTION COST ESTIMATE'!BB324</f>
        <v>LS</v>
      </c>
      <c r="N324" s="390">
        <f>'BID ABSTRACT'!H324</f>
        <v>0</v>
      </c>
      <c r="O324" s="76">
        <f t="shared" si="29"/>
        <v>1</v>
      </c>
      <c r="S324" s="69" t="s">
        <v>1313</v>
      </c>
      <c r="T324" s="69" t="s">
        <v>1313</v>
      </c>
      <c r="V324" s="77" t="str">
        <f t="shared" si="26"/>
        <v/>
      </c>
    </row>
    <row r="325" spans="1:22" hidden="1">
      <c r="A325" s="72">
        <f>'CONSTRUCTION COST ESTIMATE'!B325</f>
        <v>502.024</v>
      </c>
      <c r="C325" s="69" t="s">
        <v>1311</v>
      </c>
      <c r="D325" s="69">
        <v>0</v>
      </c>
      <c r="F325" s="73" t="str">
        <f>'CONSTRUCTION COST ESTIMATE'!C325</f>
        <v>CONFLUENCE STRUCTURE</v>
      </c>
      <c r="H325" s="74" t="str">
        <f t="shared" si="27"/>
        <v>502.0240</v>
      </c>
      <c r="J325" s="389">
        <f>'CONSTRUCTION COST ESTIMATE'!BA325</f>
        <v>0</v>
      </c>
      <c r="K325" s="75">
        <f t="shared" si="28"/>
        <v>0</v>
      </c>
      <c r="L325" s="69" t="s">
        <v>1304</v>
      </c>
      <c r="M325" s="69" t="str">
        <f>'CONSTRUCTION COST ESTIMATE'!BB325</f>
        <v>LS</v>
      </c>
      <c r="N325" s="390">
        <f>'BID ABSTRACT'!H325</f>
        <v>0</v>
      </c>
      <c r="O325" s="76">
        <f t="shared" si="29"/>
        <v>1</v>
      </c>
      <c r="S325" s="69" t="s">
        <v>1313</v>
      </c>
      <c r="T325" s="69" t="s">
        <v>1313</v>
      </c>
      <c r="V325" s="77" t="str">
        <f t="shared" si="26"/>
        <v/>
      </c>
    </row>
    <row r="326" spans="1:22" hidden="1">
      <c r="A326" s="72">
        <f>'CONSTRUCTION COST ESTIMATE'!B326</f>
        <v>502.02499999999998</v>
      </c>
      <c r="C326" s="69" t="s">
        <v>1311</v>
      </c>
      <c r="D326" s="69">
        <v>0</v>
      </c>
      <c r="F326" s="73" t="str">
        <f>'CONSTRUCTION COST ESTIMATE'!C326</f>
        <v>CONCRETE TRANSITION STRUCTURE</v>
      </c>
      <c r="H326" s="74" t="str">
        <f t="shared" si="27"/>
        <v>502.0250</v>
      </c>
      <c r="J326" s="389">
        <f>'CONSTRUCTION COST ESTIMATE'!BA326</f>
        <v>0</v>
      </c>
      <c r="K326" s="75">
        <f t="shared" si="28"/>
        <v>0</v>
      </c>
      <c r="L326" s="69" t="s">
        <v>1304</v>
      </c>
      <c r="M326" s="69" t="str">
        <f>'CONSTRUCTION COST ESTIMATE'!BB326</f>
        <v>EA</v>
      </c>
      <c r="N326" s="390">
        <f>'BID ABSTRACT'!H326</f>
        <v>0</v>
      </c>
      <c r="O326" s="76">
        <f t="shared" si="29"/>
        <v>0</v>
      </c>
      <c r="S326" s="69" t="s">
        <v>1313</v>
      </c>
      <c r="T326" s="69" t="s">
        <v>1313</v>
      </c>
      <c r="V326" s="77" t="str">
        <f t="shared" si="26"/>
        <v/>
      </c>
    </row>
    <row r="327" spans="1:22" hidden="1">
      <c r="A327" s="72">
        <f>'CONSTRUCTION COST ESTIMATE'!B327</f>
        <v>502.02600000000001</v>
      </c>
      <c r="C327" s="69" t="s">
        <v>1311</v>
      </c>
      <c r="D327" s="69">
        <v>0</v>
      </c>
      <c r="F327" s="73" t="str">
        <f>'CONSTRUCTION COST ESTIMATE'!C327</f>
        <v>CONCRETE TRANSITION STRUCTURE</v>
      </c>
      <c r="H327" s="74" t="str">
        <f t="shared" si="27"/>
        <v>502.0260</v>
      </c>
      <c r="J327" s="389">
        <f>'CONSTRUCTION COST ESTIMATE'!BA327</f>
        <v>0</v>
      </c>
      <c r="K327" s="75">
        <f t="shared" si="28"/>
        <v>0</v>
      </c>
      <c r="L327" s="69" t="s">
        <v>1304</v>
      </c>
      <c r="M327" s="69" t="str">
        <f>'CONSTRUCTION COST ESTIMATE'!BB327</f>
        <v>LS</v>
      </c>
      <c r="N327" s="390">
        <f>'BID ABSTRACT'!H327</f>
        <v>0</v>
      </c>
      <c r="O327" s="76">
        <f t="shared" si="29"/>
        <v>1</v>
      </c>
      <c r="S327" s="69" t="s">
        <v>1313</v>
      </c>
      <c r="T327" s="69" t="s">
        <v>1313</v>
      </c>
      <c r="V327" s="77" t="str">
        <f t="shared" si="26"/>
        <v/>
      </c>
    </row>
    <row r="328" spans="1:22" hidden="1">
      <c r="A328" s="72">
        <f>'CONSTRUCTION COST ESTIMATE'!B328</f>
        <v>502.02699999999999</v>
      </c>
      <c r="C328" s="69" t="s">
        <v>1311</v>
      </c>
      <c r="D328" s="69">
        <v>0</v>
      </c>
      <c r="F328" s="73" t="str">
        <f>'CONSTRUCTION COST ESTIMATE'!C328</f>
        <v>CONCRETE JUNCTION STRUCTURE</v>
      </c>
      <c r="H328" s="74" t="str">
        <f t="shared" si="27"/>
        <v>502.0270</v>
      </c>
      <c r="J328" s="389">
        <f>'CONSTRUCTION COST ESTIMATE'!BA328</f>
        <v>0</v>
      </c>
      <c r="K328" s="75">
        <f t="shared" si="28"/>
        <v>0</v>
      </c>
      <c r="L328" s="69" t="s">
        <v>1304</v>
      </c>
      <c r="M328" s="69" t="str">
        <f>'CONSTRUCTION COST ESTIMATE'!BB328</f>
        <v>EA</v>
      </c>
      <c r="N328" s="390">
        <f>'BID ABSTRACT'!H328</f>
        <v>0</v>
      </c>
      <c r="O328" s="76">
        <f t="shared" si="29"/>
        <v>0</v>
      </c>
      <c r="S328" s="69" t="s">
        <v>1313</v>
      </c>
      <c r="T328" s="69" t="s">
        <v>1313</v>
      </c>
      <c r="V328" s="77" t="str">
        <f t="shared" ref="V328:V465" si="30">IF(A328=0,"Delete Row","")</f>
        <v/>
      </c>
    </row>
    <row r="329" spans="1:22" hidden="1">
      <c r="A329" s="72">
        <f>'CONSTRUCTION COST ESTIMATE'!B329</f>
        <v>502.02800000000002</v>
      </c>
      <c r="C329" s="69" t="s">
        <v>1311</v>
      </c>
      <c r="D329" s="69">
        <v>0</v>
      </c>
      <c r="F329" s="73" t="str">
        <f>'CONSTRUCTION COST ESTIMATE'!C329</f>
        <v>CONCRETE JUNCTION STRUCTURE</v>
      </c>
      <c r="H329" s="74" t="str">
        <f t="shared" si="27"/>
        <v>502.0280</v>
      </c>
      <c r="J329" s="389">
        <f>'CONSTRUCTION COST ESTIMATE'!BA329</f>
        <v>0</v>
      </c>
      <c r="K329" s="75">
        <f t="shared" si="28"/>
        <v>0</v>
      </c>
      <c r="L329" s="69" t="s">
        <v>1304</v>
      </c>
      <c r="M329" s="69" t="str">
        <f>'CONSTRUCTION COST ESTIMATE'!BB329</f>
        <v>LS</v>
      </c>
      <c r="N329" s="390">
        <f>'BID ABSTRACT'!H329</f>
        <v>0</v>
      </c>
      <c r="O329" s="76">
        <f t="shared" si="29"/>
        <v>1</v>
      </c>
      <c r="S329" s="69" t="s">
        <v>1313</v>
      </c>
      <c r="T329" s="69" t="s">
        <v>1313</v>
      </c>
      <c r="V329" s="77" t="str">
        <f t="shared" si="30"/>
        <v/>
      </c>
    </row>
    <row r="330" spans="1:22" hidden="1">
      <c r="A330" s="72">
        <f>'CONSTRUCTION COST ESTIMATE'!B330</f>
        <v>502.029</v>
      </c>
      <c r="C330" s="69" t="s">
        <v>1311</v>
      </c>
      <c r="D330" s="69">
        <v>0</v>
      </c>
      <c r="F330" s="73" t="str">
        <f>'CONSTRUCTION COST ESTIMATE'!C330</f>
        <v>CAST IN PLACE RAMP</v>
      </c>
      <c r="H330" s="74" t="str">
        <f t="shared" si="27"/>
        <v>502.0290</v>
      </c>
      <c r="J330" s="389">
        <f>'CONSTRUCTION COST ESTIMATE'!BA330</f>
        <v>0</v>
      </c>
      <c r="K330" s="75">
        <f t="shared" si="28"/>
        <v>0</v>
      </c>
      <c r="L330" s="69" t="s">
        <v>1304</v>
      </c>
      <c r="M330" s="69" t="str">
        <f>'CONSTRUCTION COST ESTIMATE'!BB330</f>
        <v>CY</v>
      </c>
      <c r="N330" s="390">
        <f>'BID ABSTRACT'!H330</f>
        <v>0</v>
      </c>
      <c r="O330" s="76">
        <f t="shared" si="29"/>
        <v>0</v>
      </c>
      <c r="S330" s="69" t="s">
        <v>1313</v>
      </c>
      <c r="T330" s="69" t="s">
        <v>1313</v>
      </c>
      <c r="V330" s="77" t="str">
        <f t="shared" si="30"/>
        <v/>
      </c>
    </row>
    <row r="331" spans="1:22" hidden="1">
      <c r="A331" s="72">
        <f>'CONSTRUCTION COST ESTIMATE'!B331</f>
        <v>502.03</v>
      </c>
      <c r="C331" s="69" t="s">
        <v>1311</v>
      </c>
      <c r="D331" s="69">
        <v>0</v>
      </c>
      <c r="F331" s="73" t="str">
        <f>'CONSTRUCTION COST ESTIMATE'!C331</f>
        <v>CAST IN PLACE RAMP</v>
      </c>
      <c r="H331" s="74" t="str">
        <f t="shared" si="27"/>
        <v>502.0300</v>
      </c>
      <c r="J331" s="389">
        <f>'CONSTRUCTION COST ESTIMATE'!BA331</f>
        <v>0</v>
      </c>
      <c r="K331" s="75">
        <f t="shared" si="28"/>
        <v>0</v>
      </c>
      <c r="L331" s="69" t="s">
        <v>1304</v>
      </c>
      <c r="M331" s="69" t="str">
        <f>'CONSTRUCTION COST ESTIMATE'!BB331</f>
        <v>LS</v>
      </c>
      <c r="N331" s="390">
        <f>'BID ABSTRACT'!H331</f>
        <v>0</v>
      </c>
      <c r="O331" s="76">
        <f t="shared" si="29"/>
        <v>1</v>
      </c>
      <c r="S331" s="69" t="s">
        <v>1313</v>
      </c>
      <c r="T331" s="69" t="s">
        <v>1313</v>
      </c>
      <c r="V331" s="77" t="str">
        <f t="shared" si="30"/>
        <v/>
      </c>
    </row>
    <row r="332" spans="1:22" hidden="1">
      <c r="A332" s="72">
        <f>'CONSTRUCTION COST ESTIMATE'!B332</f>
        <v>502.03100000000001</v>
      </c>
      <c r="C332" s="69" t="s">
        <v>1311</v>
      </c>
      <c r="D332" s="69">
        <v>0</v>
      </c>
      <c r="F332" s="73" t="str">
        <f>'CONSTRUCTION COST ESTIMATE'!C332</f>
        <v>CONCRETE RESTROOM FACILITY</v>
      </c>
      <c r="H332" s="74" t="str">
        <f t="shared" si="27"/>
        <v>502.0310</v>
      </c>
      <c r="J332" s="389">
        <f>'CONSTRUCTION COST ESTIMATE'!BA332</f>
        <v>0</v>
      </c>
      <c r="K332" s="75">
        <f t="shared" si="28"/>
        <v>0</v>
      </c>
      <c r="L332" s="69" t="s">
        <v>1304</v>
      </c>
      <c r="M332" s="69" t="str">
        <f>'CONSTRUCTION COST ESTIMATE'!BB332</f>
        <v>LS</v>
      </c>
      <c r="N332" s="390">
        <f>'BID ABSTRACT'!H332</f>
        <v>0</v>
      </c>
      <c r="O332" s="76">
        <f t="shared" si="29"/>
        <v>1</v>
      </c>
      <c r="S332" s="69" t="s">
        <v>1313</v>
      </c>
      <c r="T332" s="69" t="s">
        <v>1313</v>
      </c>
      <c r="V332" s="77" t="str">
        <f t="shared" si="30"/>
        <v/>
      </c>
    </row>
    <row r="333" spans="1:22" hidden="1">
      <c r="A333" s="72">
        <f>'CONSTRUCTION COST ESTIMATE'!B333</f>
        <v>505.00049999999999</v>
      </c>
      <c r="C333" s="69" t="s">
        <v>1311</v>
      </c>
      <c r="D333" s="69">
        <v>0</v>
      </c>
      <c r="F333" s="73" t="str">
        <f>'CONSTRUCTION COST ESTIMATE'!C333</f>
        <v>REINFORCING STEEL</v>
      </c>
      <c r="H333" s="74" t="str">
        <f t="shared" ref="H333:H471" si="31">TEXT(A333,"#.0000")</f>
        <v>505.0005</v>
      </c>
      <c r="J333" s="389">
        <f>'CONSTRUCTION COST ESTIMATE'!BA333</f>
        <v>0</v>
      </c>
      <c r="K333" s="75">
        <f t="shared" ref="K333:K471" si="32">IF((OR(M333="LS",M333="FA",M333="ALLOW")),N333,J333)</f>
        <v>0</v>
      </c>
      <c r="L333" s="69" t="s">
        <v>1304</v>
      </c>
      <c r="M333" s="69" t="str">
        <f>'CONSTRUCTION COST ESTIMATE'!BB333</f>
        <v>LB</v>
      </c>
      <c r="N333" s="390">
        <f>'BID ABSTRACT'!H333</f>
        <v>0</v>
      </c>
      <c r="O333" s="76">
        <f t="shared" ref="O333:O471" si="33">IF((OR(M333="LS",M333="FA",M333="ALLOW")),1,N333)</f>
        <v>0</v>
      </c>
      <c r="S333" s="69" t="s">
        <v>1313</v>
      </c>
      <c r="T333" s="69" t="s">
        <v>1313</v>
      </c>
      <c r="V333" s="77" t="str">
        <f t="shared" si="30"/>
        <v/>
      </c>
    </row>
    <row r="334" spans="1:22" hidden="1">
      <c r="A334" s="72">
        <f>'CONSTRUCTION COST ESTIMATE'!B334</f>
        <v>505.00099999999998</v>
      </c>
      <c r="C334" s="69" t="s">
        <v>1311</v>
      </c>
      <c r="D334" s="69">
        <v>0</v>
      </c>
      <c r="F334" s="73" t="str">
        <f>'CONSTRUCTION COST ESTIMATE'!C334</f>
        <v>REINFORCING STEEL - DEDUCTION</v>
      </c>
      <c r="H334" s="74" t="str">
        <f t="shared" si="31"/>
        <v>505.0010</v>
      </c>
      <c r="J334" s="389">
        <f>'CONSTRUCTION COST ESTIMATE'!BA334</f>
        <v>0</v>
      </c>
      <c r="K334" s="75">
        <f t="shared" si="32"/>
        <v>0</v>
      </c>
      <c r="L334" s="69" t="s">
        <v>1304</v>
      </c>
      <c r="M334" s="69" t="str">
        <f>'CONSTRUCTION COST ESTIMATE'!BB334</f>
        <v>LB</v>
      </c>
      <c r="N334" s="390">
        <f>'BID ABSTRACT'!H334</f>
        <v>0</v>
      </c>
      <c r="O334" s="76">
        <f t="shared" si="33"/>
        <v>0</v>
      </c>
      <c r="S334" s="69" t="s">
        <v>1313</v>
      </c>
      <c r="T334" s="69" t="s">
        <v>1313</v>
      </c>
      <c r="V334" s="77" t="str">
        <f t="shared" si="30"/>
        <v/>
      </c>
    </row>
    <row r="335" spans="1:22" hidden="1">
      <c r="A335" s="72">
        <f>'CONSTRUCTION COST ESTIMATE'!B335</f>
        <v>506.00049999999999</v>
      </c>
      <c r="C335" s="69" t="s">
        <v>1311</v>
      </c>
      <c r="D335" s="69">
        <v>0</v>
      </c>
      <c r="F335" s="73" t="str">
        <f>'CONSTRUCTION COST ESTIMATE'!C335</f>
        <v>BOLLARD</v>
      </c>
      <c r="H335" s="74" t="str">
        <f t="shared" si="31"/>
        <v>506.0005</v>
      </c>
      <c r="J335" s="389">
        <f>'CONSTRUCTION COST ESTIMATE'!BA335</f>
        <v>0</v>
      </c>
      <c r="K335" s="75">
        <f t="shared" si="32"/>
        <v>0</v>
      </c>
      <c r="L335" s="69" t="s">
        <v>1304</v>
      </c>
      <c r="M335" s="69" t="str">
        <f>'CONSTRUCTION COST ESTIMATE'!BB335</f>
        <v>EA</v>
      </c>
      <c r="N335" s="390">
        <f>'BID ABSTRACT'!H335</f>
        <v>0</v>
      </c>
      <c r="O335" s="76">
        <f t="shared" si="33"/>
        <v>0</v>
      </c>
      <c r="S335" s="69" t="s">
        <v>1313</v>
      </c>
      <c r="T335" s="69" t="s">
        <v>1313</v>
      </c>
      <c r="V335" s="77" t="str">
        <f t="shared" si="30"/>
        <v/>
      </c>
    </row>
    <row r="336" spans="1:22" hidden="1">
      <c r="A336" s="72">
        <f>'CONSTRUCTION COST ESTIMATE'!B336</f>
        <v>506.00099999999998</v>
      </c>
      <c r="C336" s="69" t="s">
        <v>1311</v>
      </c>
      <c r="D336" s="69">
        <v>0</v>
      </c>
      <c r="F336" s="73" t="str">
        <f>'CONSTRUCTION COST ESTIMATE'!C336</f>
        <v>BOLLARD, REMOVABLE</v>
      </c>
      <c r="H336" s="74" t="str">
        <f t="shared" si="31"/>
        <v>506.0010</v>
      </c>
      <c r="J336" s="389">
        <f>'CONSTRUCTION COST ESTIMATE'!BA336</f>
        <v>0</v>
      </c>
      <c r="K336" s="75">
        <f t="shared" si="32"/>
        <v>0</v>
      </c>
      <c r="L336" s="69" t="s">
        <v>1304</v>
      </c>
      <c r="M336" s="69" t="str">
        <f>'CONSTRUCTION COST ESTIMATE'!BB336</f>
        <v>EA</v>
      </c>
      <c r="N336" s="390">
        <f>'BID ABSTRACT'!H336</f>
        <v>0</v>
      </c>
      <c r="O336" s="76">
        <f t="shared" si="33"/>
        <v>0</v>
      </c>
      <c r="S336" s="69" t="s">
        <v>1313</v>
      </c>
      <c r="T336" s="69" t="s">
        <v>1313</v>
      </c>
      <c r="V336" s="77" t="str">
        <f t="shared" si="30"/>
        <v/>
      </c>
    </row>
    <row r="337" spans="1:22" hidden="1">
      <c r="A337" s="72">
        <f>'CONSTRUCTION COST ESTIMATE'!B337</f>
        <v>506.00200000000001</v>
      </c>
      <c r="C337" s="69" t="s">
        <v>1311</v>
      </c>
      <c r="D337" s="69">
        <v>0</v>
      </c>
      <c r="F337" s="73" t="str">
        <f>'CONSTRUCTION COST ESTIMATE'!C337</f>
        <v>METAL RAILING</v>
      </c>
      <c r="H337" s="74" t="str">
        <f t="shared" si="31"/>
        <v>506.0020</v>
      </c>
      <c r="J337" s="389">
        <f>'CONSTRUCTION COST ESTIMATE'!BA337</f>
        <v>0</v>
      </c>
      <c r="K337" s="75">
        <f t="shared" si="32"/>
        <v>0</v>
      </c>
      <c r="L337" s="69" t="s">
        <v>1304</v>
      </c>
      <c r="M337" s="69" t="str">
        <f>'CONSTRUCTION COST ESTIMATE'!BB337</f>
        <v>LF</v>
      </c>
      <c r="N337" s="390">
        <f>'BID ABSTRACT'!H337</f>
        <v>0</v>
      </c>
      <c r="O337" s="76">
        <f t="shared" si="33"/>
        <v>0</v>
      </c>
      <c r="S337" s="69" t="s">
        <v>1313</v>
      </c>
      <c r="T337" s="69" t="s">
        <v>1313</v>
      </c>
      <c r="V337" s="77" t="str">
        <f t="shared" si="30"/>
        <v/>
      </c>
    </row>
    <row r="338" spans="1:22" hidden="1">
      <c r="A338" s="72">
        <f>'CONSTRUCTION COST ESTIMATE'!B338</f>
        <v>506.00299999999999</v>
      </c>
      <c r="C338" s="69" t="s">
        <v>1311</v>
      </c>
      <c r="D338" s="69">
        <v>0</v>
      </c>
      <c r="F338" s="73" t="str">
        <f>'CONSTRUCTION COST ESTIMATE'!C338</f>
        <v>PEDESTRIAN RAIL</v>
      </c>
      <c r="H338" s="74" t="str">
        <f t="shared" si="31"/>
        <v>506.0030</v>
      </c>
      <c r="J338" s="389">
        <f>'CONSTRUCTION COST ESTIMATE'!BA338</f>
        <v>0</v>
      </c>
      <c r="K338" s="75">
        <f t="shared" si="32"/>
        <v>0</v>
      </c>
      <c r="L338" s="69" t="s">
        <v>1304</v>
      </c>
      <c r="M338" s="69" t="str">
        <f>'CONSTRUCTION COST ESTIMATE'!BB338</f>
        <v>LF</v>
      </c>
      <c r="N338" s="390">
        <f>'BID ABSTRACT'!H338</f>
        <v>0</v>
      </c>
      <c r="O338" s="76">
        <f t="shared" si="33"/>
        <v>0</v>
      </c>
      <c r="S338" s="69" t="s">
        <v>1313</v>
      </c>
      <c r="T338" s="69" t="s">
        <v>1313</v>
      </c>
      <c r="V338" s="77" t="str">
        <f t="shared" si="30"/>
        <v/>
      </c>
    </row>
    <row r="339" spans="1:22" hidden="1">
      <c r="A339" s="72">
        <f>'CONSTRUCTION COST ESTIMATE'!B339</f>
        <v>506.00400000000002</v>
      </c>
      <c r="C339" s="69" t="s">
        <v>1311</v>
      </c>
      <c r="D339" s="69">
        <v>0</v>
      </c>
      <c r="F339" s="73" t="str">
        <f>'CONSTRUCTION COST ESTIMATE'!C339</f>
        <v>SALVAGE RETAINING WALL RAIL</v>
      </c>
      <c r="H339" s="74" t="str">
        <f t="shared" si="31"/>
        <v>506.0040</v>
      </c>
      <c r="J339" s="389">
        <f>'CONSTRUCTION COST ESTIMATE'!BA339</f>
        <v>0</v>
      </c>
      <c r="K339" s="75">
        <f t="shared" si="32"/>
        <v>0</v>
      </c>
      <c r="L339" s="69" t="s">
        <v>1304</v>
      </c>
      <c r="M339" s="69" t="str">
        <f>'CONSTRUCTION COST ESTIMATE'!BB339</f>
        <v>LF</v>
      </c>
      <c r="N339" s="390">
        <f>'BID ABSTRACT'!H339</f>
        <v>0</v>
      </c>
      <c r="O339" s="76">
        <f t="shared" si="33"/>
        <v>0</v>
      </c>
      <c r="S339" s="69" t="s">
        <v>1313</v>
      </c>
      <c r="T339" s="69" t="s">
        <v>1313</v>
      </c>
      <c r="V339" s="77" t="str">
        <f t="shared" si="30"/>
        <v/>
      </c>
    </row>
    <row r="340" spans="1:22" hidden="1">
      <c r="A340" s="72">
        <f>'CONSTRUCTION COST ESTIMATE'!B340</f>
        <v>506.005</v>
      </c>
      <c r="C340" s="69" t="s">
        <v>1311</v>
      </c>
      <c r="D340" s="69">
        <v>0</v>
      </c>
      <c r="F340" s="73" t="str">
        <f>'CONSTRUCTION COST ESTIMATE'!C340</f>
        <v>MODIFY PARKING CANOPY</v>
      </c>
      <c r="H340" s="74" t="str">
        <f t="shared" si="31"/>
        <v>506.0050</v>
      </c>
      <c r="J340" s="389">
        <f>'CONSTRUCTION COST ESTIMATE'!BA340</f>
        <v>0</v>
      </c>
      <c r="K340" s="75">
        <f t="shared" si="32"/>
        <v>0</v>
      </c>
      <c r="L340" s="69" t="s">
        <v>1304</v>
      </c>
      <c r="M340" s="69" t="str">
        <f>'CONSTRUCTION COST ESTIMATE'!BB340</f>
        <v>LS</v>
      </c>
      <c r="N340" s="390">
        <f>'BID ABSTRACT'!H340</f>
        <v>0</v>
      </c>
      <c r="O340" s="76">
        <f t="shared" si="33"/>
        <v>1</v>
      </c>
      <c r="S340" s="69" t="s">
        <v>1313</v>
      </c>
      <c r="T340" s="69" t="s">
        <v>1313</v>
      </c>
      <c r="V340" s="77" t="str">
        <f t="shared" si="30"/>
        <v/>
      </c>
    </row>
    <row r="341" spans="1:22" hidden="1">
      <c r="A341" s="72">
        <f>'CONSTRUCTION COST ESTIMATE'!B341</f>
        <v>506.00599999999997</v>
      </c>
      <c r="C341" s="69" t="s">
        <v>1311</v>
      </c>
      <c r="D341" s="69">
        <v>0</v>
      </c>
      <c r="F341" s="73" t="str">
        <f>'CONSTRUCTION COST ESTIMATE'!C341</f>
        <v>STRUCTURAL STEEL</v>
      </c>
      <c r="H341" s="74" t="str">
        <f t="shared" si="31"/>
        <v>506.0060</v>
      </c>
      <c r="J341" s="389">
        <f>'CONSTRUCTION COST ESTIMATE'!BA341</f>
        <v>0</v>
      </c>
      <c r="K341" s="75">
        <f t="shared" si="32"/>
        <v>0</v>
      </c>
      <c r="L341" s="69" t="s">
        <v>1304</v>
      </c>
      <c r="M341" s="69" t="str">
        <f>'CONSTRUCTION COST ESTIMATE'!BB341</f>
        <v>LB</v>
      </c>
      <c r="N341" s="390">
        <f>'BID ABSTRACT'!H341</f>
        <v>0</v>
      </c>
      <c r="O341" s="76">
        <f t="shared" si="33"/>
        <v>0</v>
      </c>
      <c r="S341" s="69" t="s">
        <v>1313</v>
      </c>
      <c r="T341" s="69" t="s">
        <v>1313</v>
      </c>
      <c r="V341" s="77" t="str">
        <f t="shared" si="30"/>
        <v/>
      </c>
    </row>
    <row r="342" spans="1:22" hidden="1">
      <c r="A342" s="72">
        <f>'CONSTRUCTION COST ESTIMATE'!B342</f>
        <v>506.00700000000001</v>
      </c>
      <c r="C342" s="69" t="s">
        <v>1311</v>
      </c>
      <c r="D342" s="69">
        <v>0</v>
      </c>
      <c r="F342" s="73" t="str">
        <f>'CONSTRUCTION COST ESTIMATE'!C342</f>
        <v>STEEL SHADE STRUCUTRE</v>
      </c>
      <c r="H342" s="74" t="str">
        <f t="shared" si="31"/>
        <v>506.0070</v>
      </c>
      <c r="J342" s="389">
        <f>'CONSTRUCTION COST ESTIMATE'!BA342</f>
        <v>0</v>
      </c>
      <c r="K342" s="75">
        <f t="shared" si="32"/>
        <v>0</v>
      </c>
      <c r="L342" s="69" t="s">
        <v>1304</v>
      </c>
      <c r="M342" s="69" t="str">
        <f>'CONSTRUCTION COST ESTIMATE'!BB342</f>
        <v>LS</v>
      </c>
      <c r="N342" s="390">
        <f>'BID ABSTRACT'!H342</f>
        <v>0</v>
      </c>
      <c r="O342" s="76">
        <f t="shared" si="33"/>
        <v>1</v>
      </c>
      <c r="S342" s="69" t="s">
        <v>1313</v>
      </c>
      <c r="T342" s="69" t="s">
        <v>1313</v>
      </c>
      <c r="V342" s="77" t="str">
        <f t="shared" si="30"/>
        <v/>
      </c>
    </row>
    <row r="343" spans="1:22" hidden="1">
      <c r="A343" s="72">
        <f>'CONSTRUCTION COST ESTIMATE'!B343</f>
        <v>506.00799999999998</v>
      </c>
      <c r="C343" s="69" t="s">
        <v>1311</v>
      </c>
      <c r="D343" s="69">
        <v>0</v>
      </c>
      <c r="F343" s="73" t="str">
        <f>'CONSTRUCTION COST ESTIMATE'!C343</f>
        <v>TRIANGULAR KIOSK</v>
      </c>
      <c r="H343" s="74" t="str">
        <f t="shared" si="31"/>
        <v>506.0080</v>
      </c>
      <c r="J343" s="389">
        <f>'CONSTRUCTION COST ESTIMATE'!BA343</f>
        <v>0</v>
      </c>
      <c r="K343" s="75">
        <f t="shared" si="32"/>
        <v>0</v>
      </c>
      <c r="L343" s="69" t="s">
        <v>1304</v>
      </c>
      <c r="M343" s="69" t="str">
        <f>'CONSTRUCTION COST ESTIMATE'!BB343</f>
        <v>LS</v>
      </c>
      <c r="N343" s="390">
        <f>'BID ABSTRACT'!H343</f>
        <v>0</v>
      </c>
      <c r="O343" s="76">
        <f t="shared" si="33"/>
        <v>1</v>
      </c>
      <c r="S343" s="69" t="s">
        <v>1313</v>
      </c>
      <c r="T343" s="69" t="s">
        <v>1313</v>
      </c>
      <c r="V343" s="77" t="str">
        <f t="shared" si="30"/>
        <v/>
      </c>
    </row>
    <row r="344" spans="1:22" hidden="1">
      <c r="A344" s="72">
        <f>'CONSTRUCTION COST ESTIMATE'!B344</f>
        <v>508.00049999999999</v>
      </c>
      <c r="C344" s="69" t="s">
        <v>1311</v>
      </c>
      <c r="D344" s="69">
        <v>0</v>
      </c>
      <c r="F344" s="73" t="str">
        <f>'CONSTRUCTION COST ESTIMATE'!C344</f>
        <v>DIAMETER CIDH PILE (48 INCH)</v>
      </c>
      <c r="H344" s="74" t="str">
        <f t="shared" si="31"/>
        <v>508.0005</v>
      </c>
      <c r="J344" s="389">
        <f>'CONSTRUCTION COST ESTIMATE'!BA344</f>
        <v>0</v>
      </c>
      <c r="K344" s="75">
        <f t="shared" si="32"/>
        <v>0</v>
      </c>
      <c r="L344" s="69" t="s">
        <v>1304</v>
      </c>
      <c r="M344" s="69" t="str">
        <f>'CONSTRUCTION COST ESTIMATE'!BB344</f>
        <v>LS</v>
      </c>
      <c r="N344" s="390">
        <f>'BID ABSTRACT'!H344</f>
        <v>0</v>
      </c>
      <c r="O344" s="76">
        <f t="shared" si="33"/>
        <v>1</v>
      </c>
      <c r="S344" s="69" t="s">
        <v>1313</v>
      </c>
      <c r="T344" s="69" t="s">
        <v>1313</v>
      </c>
      <c r="V344" s="77" t="str">
        <f t="shared" si="30"/>
        <v/>
      </c>
    </row>
    <row r="345" spans="1:22" hidden="1">
      <c r="A345" s="72">
        <f>'CONSTRUCTION COST ESTIMATE'!B345</f>
        <v>508.00099999999998</v>
      </c>
      <c r="C345" s="69" t="s">
        <v>1311</v>
      </c>
      <c r="D345" s="69">
        <v>0</v>
      </c>
      <c r="F345" s="73" t="str">
        <f>'CONSTRUCTION COST ESTIMATE'!C345</f>
        <v>DIAMETER CIDH PILE (72 INCH)</v>
      </c>
      <c r="H345" s="74" t="str">
        <f t="shared" si="31"/>
        <v>508.0010</v>
      </c>
      <c r="J345" s="389">
        <f>'CONSTRUCTION COST ESTIMATE'!BA345</f>
        <v>0</v>
      </c>
      <c r="K345" s="75">
        <f t="shared" si="32"/>
        <v>0</v>
      </c>
      <c r="L345" s="69" t="s">
        <v>1304</v>
      </c>
      <c r="M345" s="69" t="str">
        <f>'CONSTRUCTION COST ESTIMATE'!BB345</f>
        <v>LS</v>
      </c>
      <c r="N345" s="390">
        <f>'BID ABSTRACT'!H345</f>
        <v>0</v>
      </c>
      <c r="O345" s="76">
        <f t="shared" si="33"/>
        <v>1</v>
      </c>
      <c r="S345" s="69" t="s">
        <v>1313</v>
      </c>
      <c r="T345" s="69" t="s">
        <v>1313</v>
      </c>
      <c r="V345" s="77" t="str">
        <f t="shared" si="30"/>
        <v/>
      </c>
    </row>
    <row r="346" spans="1:22" hidden="1">
      <c r="A346" s="72">
        <f>'CONSTRUCTION COST ESTIMATE'!B346</f>
        <v>509.05029999999999</v>
      </c>
      <c r="C346" s="69" t="s">
        <v>1311</v>
      </c>
      <c r="D346" s="69">
        <v>0</v>
      </c>
      <c r="F346" s="73" t="str">
        <f>'CONSTRUCTION COST ESTIMATE'!C346</f>
        <v>5 FOOT X 3 FOOT PRECAST REINFORCED CONCRETE BOX</v>
      </c>
      <c r="H346" s="74" t="str">
        <f t="shared" ref="H346:H409" si="34">TEXT(A346,"#.0000")</f>
        <v>509.0503</v>
      </c>
      <c r="J346" s="389">
        <f>'CONSTRUCTION COST ESTIMATE'!BA346</f>
        <v>0</v>
      </c>
      <c r="K346" s="75">
        <f t="shared" ref="K346:K409" si="35">IF((OR(M346="LS",M346="FA",M346="ALLOW")),N346,J346)</f>
        <v>0</v>
      </c>
      <c r="L346" s="69" t="s">
        <v>1304</v>
      </c>
      <c r="M346" s="69" t="str">
        <f>'CONSTRUCTION COST ESTIMATE'!BB346</f>
        <v>LF</v>
      </c>
      <c r="N346" s="390">
        <f>'BID ABSTRACT'!H346</f>
        <v>0</v>
      </c>
      <c r="O346" s="76">
        <f t="shared" ref="O346:O409" si="36">IF((OR(M346="LS",M346="FA",M346="ALLOW")),1,N346)</f>
        <v>0</v>
      </c>
      <c r="S346" s="69" t="s">
        <v>1313</v>
      </c>
      <c r="T346" s="69" t="s">
        <v>1313</v>
      </c>
      <c r="V346" s="77" t="str">
        <f t="shared" ref="V346:V409" si="37">IF(A346=0,"Delete Row","")</f>
        <v/>
      </c>
    </row>
    <row r="347" spans="1:22" hidden="1">
      <c r="A347" s="72">
        <f>'CONSTRUCTION COST ESTIMATE'!B347</f>
        <v>509.05040000000002</v>
      </c>
      <c r="C347" s="69" t="s">
        <v>1311</v>
      </c>
      <c r="D347" s="69">
        <v>0</v>
      </c>
      <c r="F347" s="73" t="str">
        <f>'CONSTRUCTION COST ESTIMATE'!C347</f>
        <v>5 FOOT X 4 FOOT PRECAST REINFORCED CONCRETE BOX</v>
      </c>
      <c r="H347" s="74" t="str">
        <f t="shared" si="34"/>
        <v>509.0504</v>
      </c>
      <c r="J347" s="389">
        <f>'CONSTRUCTION COST ESTIMATE'!BA347</f>
        <v>0</v>
      </c>
      <c r="K347" s="75">
        <f t="shared" si="35"/>
        <v>0</v>
      </c>
      <c r="L347" s="69" t="s">
        <v>1304</v>
      </c>
      <c r="M347" s="69" t="str">
        <f>'CONSTRUCTION COST ESTIMATE'!BB347</f>
        <v>LF</v>
      </c>
      <c r="N347" s="390">
        <f>'BID ABSTRACT'!H347</f>
        <v>0</v>
      </c>
      <c r="O347" s="76">
        <f t="shared" si="36"/>
        <v>0</v>
      </c>
      <c r="S347" s="69" t="s">
        <v>1313</v>
      </c>
      <c r="T347" s="69" t="s">
        <v>1313</v>
      </c>
      <c r="V347" s="77" t="str">
        <f t="shared" si="37"/>
        <v/>
      </c>
    </row>
    <row r="348" spans="1:22" hidden="1">
      <c r="A348" s="72">
        <f>'CONSTRUCTION COST ESTIMATE'!B348</f>
        <v>509.0505</v>
      </c>
      <c r="C348" s="69" t="s">
        <v>1311</v>
      </c>
      <c r="D348" s="69">
        <v>0</v>
      </c>
      <c r="F348" s="73" t="str">
        <f>'CONSTRUCTION COST ESTIMATE'!C348</f>
        <v>5 FOOT X 5 FOOT PRECAST REINFORCED CONCRETE BOX</v>
      </c>
      <c r="H348" s="74" t="str">
        <f t="shared" si="34"/>
        <v>509.0505</v>
      </c>
      <c r="J348" s="389">
        <f>'CONSTRUCTION COST ESTIMATE'!BA348</f>
        <v>0</v>
      </c>
      <c r="K348" s="75">
        <f t="shared" si="35"/>
        <v>0</v>
      </c>
      <c r="L348" s="69" t="s">
        <v>1304</v>
      </c>
      <c r="M348" s="69" t="str">
        <f>'CONSTRUCTION COST ESTIMATE'!BB348</f>
        <v>LF</v>
      </c>
      <c r="N348" s="390">
        <f>'BID ABSTRACT'!H348</f>
        <v>0</v>
      </c>
      <c r="O348" s="76">
        <f t="shared" si="36"/>
        <v>0</v>
      </c>
      <c r="S348" s="69" t="s">
        <v>1313</v>
      </c>
      <c r="T348" s="69" t="s">
        <v>1313</v>
      </c>
      <c r="V348" s="77" t="str">
        <f t="shared" si="37"/>
        <v/>
      </c>
    </row>
    <row r="349" spans="1:22" hidden="1">
      <c r="A349" s="72">
        <f>'CONSTRUCTION COST ESTIMATE'!B349</f>
        <v>509.06029999999998</v>
      </c>
      <c r="C349" s="69" t="s">
        <v>1311</v>
      </c>
      <c r="D349" s="69">
        <v>0</v>
      </c>
      <c r="F349" s="73" t="str">
        <f>'CONSTRUCTION COST ESTIMATE'!C349</f>
        <v>6 FOOT X 3 FOOT PRECAST REINFORCED CONCRETE BOX</v>
      </c>
      <c r="H349" s="74" t="str">
        <f t="shared" si="34"/>
        <v>509.0603</v>
      </c>
      <c r="J349" s="389">
        <f>'CONSTRUCTION COST ESTIMATE'!BA349</f>
        <v>0</v>
      </c>
      <c r="K349" s="75">
        <f t="shared" si="35"/>
        <v>0</v>
      </c>
      <c r="L349" s="69" t="s">
        <v>1304</v>
      </c>
      <c r="M349" s="69" t="str">
        <f>'CONSTRUCTION COST ESTIMATE'!BB349</f>
        <v>LF</v>
      </c>
      <c r="N349" s="390">
        <f>'BID ABSTRACT'!H349</f>
        <v>0</v>
      </c>
      <c r="O349" s="76">
        <f t="shared" si="36"/>
        <v>0</v>
      </c>
      <c r="S349" s="69" t="s">
        <v>1313</v>
      </c>
      <c r="T349" s="69" t="s">
        <v>1313</v>
      </c>
      <c r="V349" s="77" t="str">
        <f t="shared" si="37"/>
        <v/>
      </c>
    </row>
    <row r="350" spans="1:22" hidden="1">
      <c r="A350" s="72">
        <f>'CONSTRUCTION COST ESTIMATE'!B350</f>
        <v>509.06040000000002</v>
      </c>
      <c r="C350" s="69" t="s">
        <v>1311</v>
      </c>
      <c r="D350" s="69">
        <v>0</v>
      </c>
      <c r="F350" s="73" t="str">
        <f>'CONSTRUCTION COST ESTIMATE'!C350</f>
        <v>6 FOOT X 4 FOOT PRECAST REINFORCED CONCRETE BOX</v>
      </c>
      <c r="H350" s="74" t="str">
        <f t="shared" si="34"/>
        <v>509.0604</v>
      </c>
      <c r="J350" s="389">
        <f>'CONSTRUCTION COST ESTIMATE'!BA350</f>
        <v>0</v>
      </c>
      <c r="K350" s="75">
        <f t="shared" si="35"/>
        <v>0</v>
      </c>
      <c r="L350" s="69" t="s">
        <v>1304</v>
      </c>
      <c r="M350" s="69" t="str">
        <f>'CONSTRUCTION COST ESTIMATE'!BB350</f>
        <v>LF</v>
      </c>
      <c r="N350" s="390">
        <f>'BID ABSTRACT'!H350</f>
        <v>0</v>
      </c>
      <c r="O350" s="76">
        <f t="shared" si="36"/>
        <v>0</v>
      </c>
      <c r="S350" s="69" t="s">
        <v>1313</v>
      </c>
      <c r="T350" s="69" t="s">
        <v>1313</v>
      </c>
      <c r="V350" s="77" t="str">
        <f t="shared" si="37"/>
        <v/>
      </c>
    </row>
    <row r="351" spans="1:22" hidden="1">
      <c r="A351" s="72">
        <f>'CONSTRUCTION COST ESTIMATE'!B351</f>
        <v>509.06049999999999</v>
      </c>
      <c r="C351" s="69" t="s">
        <v>1311</v>
      </c>
      <c r="D351" s="69">
        <v>0</v>
      </c>
      <c r="F351" s="73" t="str">
        <f>'CONSTRUCTION COST ESTIMATE'!C351</f>
        <v>6 FOOT X 5 FOOT PRECAST REINFORCED CONCRETE BOX</v>
      </c>
      <c r="H351" s="74" t="str">
        <f t="shared" si="34"/>
        <v>509.0605</v>
      </c>
      <c r="J351" s="389">
        <f>'CONSTRUCTION COST ESTIMATE'!BA351</f>
        <v>0</v>
      </c>
      <c r="K351" s="75">
        <f t="shared" si="35"/>
        <v>0</v>
      </c>
      <c r="L351" s="69" t="s">
        <v>1304</v>
      </c>
      <c r="M351" s="69" t="str">
        <f>'CONSTRUCTION COST ESTIMATE'!BB351</f>
        <v>LF</v>
      </c>
      <c r="N351" s="390">
        <f>'BID ABSTRACT'!H351</f>
        <v>0</v>
      </c>
      <c r="O351" s="76">
        <f t="shared" si="36"/>
        <v>0</v>
      </c>
      <c r="S351" s="69" t="s">
        <v>1313</v>
      </c>
      <c r="T351" s="69" t="s">
        <v>1313</v>
      </c>
      <c r="V351" s="77" t="str">
        <f t="shared" si="37"/>
        <v/>
      </c>
    </row>
    <row r="352" spans="1:22" hidden="1">
      <c r="A352" s="72">
        <f>'CONSTRUCTION COST ESTIMATE'!B352</f>
        <v>509.06060000000002</v>
      </c>
      <c r="C352" s="69" t="s">
        <v>1311</v>
      </c>
      <c r="D352" s="69">
        <v>0</v>
      </c>
      <c r="F352" s="73" t="str">
        <f>'CONSTRUCTION COST ESTIMATE'!C352</f>
        <v>6 FOOT X 6 FOOT PRECAST REINFORCED CONCRETE BOX</v>
      </c>
      <c r="H352" s="74" t="str">
        <f t="shared" si="34"/>
        <v>509.0606</v>
      </c>
      <c r="J352" s="389">
        <f>'CONSTRUCTION COST ESTIMATE'!BA352</f>
        <v>0</v>
      </c>
      <c r="K352" s="75">
        <f t="shared" si="35"/>
        <v>0</v>
      </c>
      <c r="L352" s="69" t="s">
        <v>1304</v>
      </c>
      <c r="M352" s="69" t="str">
        <f>'CONSTRUCTION COST ESTIMATE'!BB352</f>
        <v>LF</v>
      </c>
      <c r="N352" s="390">
        <f>'BID ABSTRACT'!H352</f>
        <v>0</v>
      </c>
      <c r="O352" s="76">
        <f t="shared" si="36"/>
        <v>0</v>
      </c>
      <c r="S352" s="69" t="s">
        <v>1313</v>
      </c>
      <c r="T352" s="69" t="s">
        <v>1313</v>
      </c>
      <c r="V352" s="77" t="str">
        <f t="shared" si="37"/>
        <v/>
      </c>
    </row>
    <row r="353" spans="1:22" hidden="1">
      <c r="A353" s="72">
        <f>'CONSTRUCTION COST ESTIMATE'!B353</f>
        <v>509.07029999999997</v>
      </c>
      <c r="C353" s="69" t="s">
        <v>1311</v>
      </c>
      <c r="D353" s="69">
        <v>0</v>
      </c>
      <c r="F353" s="73" t="str">
        <f>'CONSTRUCTION COST ESTIMATE'!C353</f>
        <v>7 FOOT X 3 FOOT PRECAST REINFORCED CONCRETE BOX</v>
      </c>
      <c r="H353" s="74" t="str">
        <f t="shared" si="34"/>
        <v>509.0703</v>
      </c>
      <c r="J353" s="389">
        <f>'CONSTRUCTION COST ESTIMATE'!BA353</f>
        <v>0</v>
      </c>
      <c r="K353" s="75">
        <f t="shared" si="35"/>
        <v>0</v>
      </c>
      <c r="L353" s="69" t="s">
        <v>1304</v>
      </c>
      <c r="M353" s="69" t="str">
        <f>'CONSTRUCTION COST ESTIMATE'!BB353</f>
        <v>LF</v>
      </c>
      <c r="N353" s="390">
        <f>'BID ABSTRACT'!H353</f>
        <v>0</v>
      </c>
      <c r="O353" s="76">
        <f t="shared" si="36"/>
        <v>0</v>
      </c>
      <c r="S353" s="69" t="s">
        <v>1313</v>
      </c>
      <c r="T353" s="69" t="s">
        <v>1313</v>
      </c>
      <c r="V353" s="77" t="str">
        <f t="shared" si="37"/>
        <v/>
      </c>
    </row>
    <row r="354" spans="1:22" hidden="1">
      <c r="A354" s="72">
        <f>'CONSTRUCTION COST ESTIMATE'!B354</f>
        <v>509.07040000000001</v>
      </c>
      <c r="C354" s="69" t="s">
        <v>1311</v>
      </c>
      <c r="D354" s="69">
        <v>0</v>
      </c>
      <c r="F354" s="73" t="str">
        <f>'CONSTRUCTION COST ESTIMATE'!C354</f>
        <v>7 FOOT X 4 FOOT PRECAST REINFORCED CONCRETE BOX</v>
      </c>
      <c r="H354" s="74" t="str">
        <f t="shared" si="34"/>
        <v>509.0704</v>
      </c>
      <c r="J354" s="389">
        <f>'CONSTRUCTION COST ESTIMATE'!BA354</f>
        <v>0</v>
      </c>
      <c r="K354" s="75">
        <f t="shared" si="35"/>
        <v>0</v>
      </c>
      <c r="L354" s="69" t="s">
        <v>1304</v>
      </c>
      <c r="M354" s="69" t="str">
        <f>'CONSTRUCTION COST ESTIMATE'!BB354</f>
        <v>LF</v>
      </c>
      <c r="N354" s="390">
        <f>'BID ABSTRACT'!H354</f>
        <v>0</v>
      </c>
      <c r="O354" s="76">
        <f t="shared" si="36"/>
        <v>0</v>
      </c>
      <c r="S354" s="69" t="s">
        <v>1313</v>
      </c>
      <c r="T354" s="69" t="s">
        <v>1313</v>
      </c>
      <c r="V354" s="77" t="str">
        <f t="shared" si="37"/>
        <v/>
      </c>
    </row>
    <row r="355" spans="1:22" hidden="1">
      <c r="A355" s="72">
        <f>'CONSTRUCTION COST ESTIMATE'!B355</f>
        <v>509.07049999999998</v>
      </c>
      <c r="C355" s="69" t="s">
        <v>1311</v>
      </c>
      <c r="D355" s="69">
        <v>0</v>
      </c>
      <c r="F355" s="73" t="str">
        <f>'CONSTRUCTION COST ESTIMATE'!C355</f>
        <v>7 FOOT X 5 FOOT PRECAST REINFORCED CONCRETE BOX</v>
      </c>
      <c r="H355" s="74" t="str">
        <f t="shared" si="34"/>
        <v>509.0705</v>
      </c>
      <c r="J355" s="389">
        <f>'CONSTRUCTION COST ESTIMATE'!BA355</f>
        <v>0</v>
      </c>
      <c r="K355" s="75">
        <f t="shared" si="35"/>
        <v>0</v>
      </c>
      <c r="L355" s="69" t="s">
        <v>1304</v>
      </c>
      <c r="M355" s="69" t="str">
        <f>'CONSTRUCTION COST ESTIMATE'!BB355</f>
        <v>LF</v>
      </c>
      <c r="N355" s="390">
        <f>'BID ABSTRACT'!H355</f>
        <v>0</v>
      </c>
      <c r="O355" s="76">
        <f t="shared" si="36"/>
        <v>0</v>
      </c>
      <c r="S355" s="69" t="s">
        <v>1313</v>
      </c>
      <c r="T355" s="69" t="s">
        <v>1313</v>
      </c>
      <c r="V355" s="77" t="str">
        <f t="shared" si="37"/>
        <v/>
      </c>
    </row>
    <row r="356" spans="1:22" hidden="1">
      <c r="A356" s="72">
        <f>'CONSTRUCTION COST ESTIMATE'!B356</f>
        <v>509.07060000000001</v>
      </c>
      <c r="C356" s="69" t="s">
        <v>1311</v>
      </c>
      <c r="D356" s="69">
        <v>0</v>
      </c>
      <c r="F356" s="73" t="str">
        <f>'CONSTRUCTION COST ESTIMATE'!C356</f>
        <v>7 FOOT X 6 FOOT PRECAST REINFORCED CONCRETE BOX</v>
      </c>
      <c r="H356" s="74" t="str">
        <f t="shared" si="34"/>
        <v>509.0706</v>
      </c>
      <c r="J356" s="389">
        <f>'CONSTRUCTION COST ESTIMATE'!BA356</f>
        <v>0</v>
      </c>
      <c r="K356" s="75">
        <f t="shared" si="35"/>
        <v>0</v>
      </c>
      <c r="L356" s="69" t="s">
        <v>1304</v>
      </c>
      <c r="M356" s="69" t="str">
        <f>'CONSTRUCTION COST ESTIMATE'!BB356</f>
        <v>LF</v>
      </c>
      <c r="N356" s="390">
        <f>'BID ABSTRACT'!H356</f>
        <v>0</v>
      </c>
      <c r="O356" s="76">
        <f t="shared" si="36"/>
        <v>0</v>
      </c>
      <c r="S356" s="69" t="s">
        <v>1313</v>
      </c>
      <c r="T356" s="69" t="s">
        <v>1313</v>
      </c>
      <c r="V356" s="77" t="str">
        <f t="shared" si="37"/>
        <v/>
      </c>
    </row>
    <row r="357" spans="1:22" hidden="1">
      <c r="A357" s="72">
        <f>'CONSTRUCTION COST ESTIMATE'!B357</f>
        <v>509.07069999999999</v>
      </c>
      <c r="C357" s="69" t="s">
        <v>1311</v>
      </c>
      <c r="D357" s="69">
        <v>0</v>
      </c>
      <c r="F357" s="73" t="str">
        <f>'CONSTRUCTION COST ESTIMATE'!C357</f>
        <v>7 FOOT X 7 FOOT PRECAST REINFORCED CONCRETE BOX</v>
      </c>
      <c r="H357" s="74" t="str">
        <f t="shared" si="34"/>
        <v>509.0707</v>
      </c>
      <c r="J357" s="389">
        <f>'CONSTRUCTION COST ESTIMATE'!BA357</f>
        <v>0</v>
      </c>
      <c r="K357" s="75">
        <f t="shared" si="35"/>
        <v>0</v>
      </c>
      <c r="L357" s="69" t="s">
        <v>1304</v>
      </c>
      <c r="M357" s="69" t="str">
        <f>'CONSTRUCTION COST ESTIMATE'!BB357</f>
        <v>LF</v>
      </c>
      <c r="N357" s="390">
        <f>'BID ABSTRACT'!H357</f>
        <v>0</v>
      </c>
      <c r="O357" s="76">
        <f t="shared" si="36"/>
        <v>0</v>
      </c>
      <c r="S357" s="69" t="s">
        <v>1313</v>
      </c>
      <c r="T357" s="69" t="s">
        <v>1313</v>
      </c>
      <c r="V357" s="77" t="str">
        <f t="shared" si="37"/>
        <v/>
      </c>
    </row>
    <row r="358" spans="1:22" hidden="1">
      <c r="A358" s="72">
        <f>'CONSTRUCTION COST ESTIMATE'!B358</f>
        <v>509.08030000000002</v>
      </c>
      <c r="C358" s="69" t="s">
        <v>1311</v>
      </c>
      <c r="D358" s="69">
        <v>0</v>
      </c>
      <c r="F358" s="73" t="str">
        <f>'CONSTRUCTION COST ESTIMATE'!C358</f>
        <v>8 FOOT X 3 FOOT PRECAST REINFORCED CONCRETE BOX</v>
      </c>
      <c r="H358" s="74" t="str">
        <f t="shared" si="34"/>
        <v>509.0803</v>
      </c>
      <c r="J358" s="389">
        <f>'CONSTRUCTION COST ESTIMATE'!BA358</f>
        <v>0</v>
      </c>
      <c r="K358" s="75">
        <f t="shared" si="35"/>
        <v>0</v>
      </c>
      <c r="L358" s="69" t="s">
        <v>1304</v>
      </c>
      <c r="M358" s="69" t="str">
        <f>'CONSTRUCTION COST ESTIMATE'!BB358</f>
        <v>LF</v>
      </c>
      <c r="N358" s="390">
        <f>'BID ABSTRACT'!H358</f>
        <v>0</v>
      </c>
      <c r="O358" s="76">
        <f t="shared" si="36"/>
        <v>0</v>
      </c>
      <c r="S358" s="69" t="s">
        <v>1313</v>
      </c>
      <c r="T358" s="69" t="s">
        <v>1313</v>
      </c>
      <c r="V358" s="77" t="str">
        <f t="shared" si="37"/>
        <v/>
      </c>
    </row>
    <row r="359" spans="1:22" hidden="1">
      <c r="A359" s="72">
        <f>'CONSTRUCTION COST ESTIMATE'!B359</f>
        <v>509.0804</v>
      </c>
      <c r="C359" s="69" t="s">
        <v>1311</v>
      </c>
      <c r="D359" s="69">
        <v>0</v>
      </c>
      <c r="F359" s="73" t="str">
        <f>'CONSTRUCTION COST ESTIMATE'!C359</f>
        <v>8 FOOT X 4 FOOT PRECAST REINFORCED CONCRETE BOX</v>
      </c>
      <c r="H359" s="74" t="str">
        <f t="shared" si="34"/>
        <v>509.0804</v>
      </c>
      <c r="J359" s="389">
        <f>'CONSTRUCTION COST ESTIMATE'!BA359</f>
        <v>0</v>
      </c>
      <c r="K359" s="75">
        <f t="shared" si="35"/>
        <v>0</v>
      </c>
      <c r="L359" s="69" t="s">
        <v>1304</v>
      </c>
      <c r="M359" s="69" t="str">
        <f>'CONSTRUCTION COST ESTIMATE'!BB359</f>
        <v>LF</v>
      </c>
      <c r="N359" s="390">
        <f>'BID ABSTRACT'!H359</f>
        <v>0</v>
      </c>
      <c r="O359" s="76">
        <f t="shared" si="36"/>
        <v>0</v>
      </c>
      <c r="S359" s="69" t="s">
        <v>1313</v>
      </c>
      <c r="T359" s="69" t="s">
        <v>1313</v>
      </c>
      <c r="V359" s="77" t="str">
        <f t="shared" si="37"/>
        <v/>
      </c>
    </row>
    <row r="360" spans="1:22" hidden="1">
      <c r="A360" s="72">
        <f>'CONSTRUCTION COST ESTIMATE'!B360</f>
        <v>509.08049999999997</v>
      </c>
      <c r="C360" s="69" t="s">
        <v>1311</v>
      </c>
      <c r="D360" s="69">
        <v>0</v>
      </c>
      <c r="F360" s="73" t="str">
        <f>'CONSTRUCTION COST ESTIMATE'!C360</f>
        <v>8 FOOT X 5 FOOT PRECAST REINFORCED CONCRETE BOX</v>
      </c>
      <c r="H360" s="74" t="str">
        <f t="shared" si="34"/>
        <v>509.0805</v>
      </c>
      <c r="J360" s="389">
        <f>'CONSTRUCTION COST ESTIMATE'!BA360</f>
        <v>0</v>
      </c>
      <c r="K360" s="75">
        <f t="shared" si="35"/>
        <v>0</v>
      </c>
      <c r="L360" s="69" t="s">
        <v>1304</v>
      </c>
      <c r="M360" s="69" t="str">
        <f>'CONSTRUCTION COST ESTIMATE'!BB360</f>
        <v>LF</v>
      </c>
      <c r="N360" s="390">
        <f>'BID ABSTRACT'!H360</f>
        <v>0</v>
      </c>
      <c r="O360" s="76">
        <f t="shared" si="36"/>
        <v>0</v>
      </c>
      <c r="S360" s="69" t="s">
        <v>1313</v>
      </c>
      <c r="T360" s="69" t="s">
        <v>1313</v>
      </c>
      <c r="V360" s="77" t="str">
        <f t="shared" si="37"/>
        <v/>
      </c>
    </row>
    <row r="361" spans="1:22" hidden="1">
      <c r="A361" s="72">
        <f>'CONSTRUCTION COST ESTIMATE'!B361</f>
        <v>509.0806</v>
      </c>
      <c r="C361" s="69" t="s">
        <v>1311</v>
      </c>
      <c r="D361" s="69">
        <v>0</v>
      </c>
      <c r="F361" s="73" t="str">
        <f>'CONSTRUCTION COST ESTIMATE'!C361</f>
        <v>8 FOOT X 6 FOOT PRECAST REINFORCED CONCRETE BOX</v>
      </c>
      <c r="H361" s="74" t="str">
        <f t="shared" si="34"/>
        <v>509.0806</v>
      </c>
      <c r="J361" s="389">
        <f>'CONSTRUCTION COST ESTIMATE'!BA361</f>
        <v>0</v>
      </c>
      <c r="K361" s="75">
        <f t="shared" si="35"/>
        <v>0</v>
      </c>
      <c r="L361" s="69" t="s">
        <v>1304</v>
      </c>
      <c r="M361" s="69" t="str">
        <f>'CONSTRUCTION COST ESTIMATE'!BB361</f>
        <v>LF</v>
      </c>
      <c r="N361" s="390">
        <f>'BID ABSTRACT'!H361</f>
        <v>0</v>
      </c>
      <c r="O361" s="76">
        <f t="shared" si="36"/>
        <v>0</v>
      </c>
      <c r="S361" s="69" t="s">
        <v>1313</v>
      </c>
      <c r="T361" s="69" t="s">
        <v>1313</v>
      </c>
      <c r="V361" s="77" t="str">
        <f t="shared" si="37"/>
        <v/>
      </c>
    </row>
    <row r="362" spans="1:22" hidden="1">
      <c r="A362" s="72">
        <f>'CONSTRUCTION COST ESTIMATE'!B362</f>
        <v>509.08069999999998</v>
      </c>
      <c r="C362" s="69" t="s">
        <v>1311</v>
      </c>
      <c r="D362" s="69">
        <v>0</v>
      </c>
      <c r="F362" s="73" t="str">
        <f>'CONSTRUCTION COST ESTIMATE'!C362</f>
        <v>8 FOOT X 7 FOOT PRECAST REINFORCED CONCRETE BOX</v>
      </c>
      <c r="H362" s="74" t="str">
        <f t="shared" si="34"/>
        <v>509.0807</v>
      </c>
      <c r="J362" s="389">
        <f>'CONSTRUCTION COST ESTIMATE'!BA362</f>
        <v>0</v>
      </c>
      <c r="K362" s="75">
        <f t="shared" si="35"/>
        <v>0</v>
      </c>
      <c r="L362" s="69" t="s">
        <v>1304</v>
      </c>
      <c r="M362" s="69" t="str">
        <f>'CONSTRUCTION COST ESTIMATE'!BB362</f>
        <v>LF</v>
      </c>
      <c r="N362" s="390">
        <f>'BID ABSTRACT'!H362</f>
        <v>0</v>
      </c>
      <c r="O362" s="76">
        <f t="shared" si="36"/>
        <v>0</v>
      </c>
      <c r="S362" s="69" t="s">
        <v>1313</v>
      </c>
      <c r="T362" s="69" t="s">
        <v>1313</v>
      </c>
      <c r="V362" s="77" t="str">
        <f t="shared" si="37"/>
        <v/>
      </c>
    </row>
    <row r="363" spans="1:22" hidden="1">
      <c r="A363" s="72">
        <f>'CONSTRUCTION COST ESTIMATE'!B363</f>
        <v>509.08080000000001</v>
      </c>
      <c r="C363" s="69" t="s">
        <v>1311</v>
      </c>
      <c r="D363" s="69">
        <v>0</v>
      </c>
      <c r="F363" s="73" t="str">
        <f>'CONSTRUCTION COST ESTIMATE'!C363</f>
        <v>8 FOOT X 8 FOOT PRECAST REINFORCED CONCRETE BOX</v>
      </c>
      <c r="H363" s="74" t="str">
        <f t="shared" si="34"/>
        <v>509.0808</v>
      </c>
      <c r="J363" s="389">
        <f>'CONSTRUCTION COST ESTIMATE'!BA363</f>
        <v>0</v>
      </c>
      <c r="K363" s="75">
        <f t="shared" si="35"/>
        <v>0</v>
      </c>
      <c r="L363" s="69" t="s">
        <v>1304</v>
      </c>
      <c r="M363" s="69" t="str">
        <f>'CONSTRUCTION COST ESTIMATE'!BB363</f>
        <v>LF</v>
      </c>
      <c r="N363" s="390">
        <f>'BID ABSTRACT'!H363</f>
        <v>0</v>
      </c>
      <c r="O363" s="76">
        <f t="shared" si="36"/>
        <v>0</v>
      </c>
      <c r="S363" s="69" t="s">
        <v>1313</v>
      </c>
      <c r="T363" s="69" t="s">
        <v>1313</v>
      </c>
      <c r="V363" s="77" t="str">
        <f t="shared" si="37"/>
        <v/>
      </c>
    </row>
    <row r="364" spans="1:22" hidden="1">
      <c r="A364" s="72">
        <f>'CONSTRUCTION COST ESTIMATE'!B364</f>
        <v>509.09030000000001</v>
      </c>
      <c r="C364" s="69" t="s">
        <v>1311</v>
      </c>
      <c r="D364" s="69">
        <v>0</v>
      </c>
      <c r="F364" s="73" t="str">
        <f>'CONSTRUCTION COST ESTIMATE'!C364</f>
        <v>9 FOOT X 3 FOOT PRECAST REINFORCED CONCRETE BOX</v>
      </c>
      <c r="H364" s="74" t="str">
        <f t="shared" si="34"/>
        <v>509.0903</v>
      </c>
      <c r="J364" s="389">
        <f>'CONSTRUCTION COST ESTIMATE'!BA364</f>
        <v>0</v>
      </c>
      <c r="K364" s="75">
        <f t="shared" si="35"/>
        <v>0</v>
      </c>
      <c r="L364" s="69" t="s">
        <v>1304</v>
      </c>
      <c r="M364" s="69" t="str">
        <f>'CONSTRUCTION COST ESTIMATE'!BB364</f>
        <v>LF</v>
      </c>
      <c r="N364" s="390">
        <f>'BID ABSTRACT'!H364</f>
        <v>0</v>
      </c>
      <c r="O364" s="76">
        <f t="shared" si="36"/>
        <v>0</v>
      </c>
      <c r="S364" s="69" t="s">
        <v>1313</v>
      </c>
      <c r="T364" s="69" t="s">
        <v>1313</v>
      </c>
      <c r="V364" s="77" t="str">
        <f t="shared" si="37"/>
        <v/>
      </c>
    </row>
    <row r="365" spans="1:22" hidden="1">
      <c r="A365" s="72">
        <f>'CONSTRUCTION COST ESTIMATE'!B365</f>
        <v>509.09039999999999</v>
      </c>
      <c r="C365" s="69" t="s">
        <v>1311</v>
      </c>
      <c r="D365" s="69">
        <v>0</v>
      </c>
      <c r="F365" s="73" t="str">
        <f>'CONSTRUCTION COST ESTIMATE'!C365</f>
        <v>9 FOOT X 4 FOOT PRECAST REINFORCED CONCRETE BOX</v>
      </c>
      <c r="H365" s="74" t="str">
        <f t="shared" si="34"/>
        <v>509.0904</v>
      </c>
      <c r="J365" s="389">
        <f>'CONSTRUCTION COST ESTIMATE'!BA365</f>
        <v>0</v>
      </c>
      <c r="K365" s="75">
        <f t="shared" si="35"/>
        <v>0</v>
      </c>
      <c r="L365" s="69" t="s">
        <v>1304</v>
      </c>
      <c r="M365" s="69" t="str">
        <f>'CONSTRUCTION COST ESTIMATE'!BB365</f>
        <v>LF</v>
      </c>
      <c r="N365" s="390">
        <f>'BID ABSTRACT'!H365</f>
        <v>0</v>
      </c>
      <c r="O365" s="76">
        <f t="shared" si="36"/>
        <v>0</v>
      </c>
      <c r="S365" s="69" t="s">
        <v>1313</v>
      </c>
      <c r="T365" s="69" t="s">
        <v>1313</v>
      </c>
      <c r="V365" s="77" t="str">
        <f t="shared" si="37"/>
        <v/>
      </c>
    </row>
    <row r="366" spans="1:22" hidden="1">
      <c r="A366" s="72">
        <f>'CONSTRUCTION COST ESTIMATE'!B366</f>
        <v>509.09050000000002</v>
      </c>
      <c r="C366" s="69" t="s">
        <v>1311</v>
      </c>
      <c r="D366" s="69">
        <v>0</v>
      </c>
      <c r="F366" s="73" t="str">
        <f>'CONSTRUCTION COST ESTIMATE'!C366</f>
        <v>9 FOOT X 5 FOOT PRECAST REINFORCED CONCRETE BOX</v>
      </c>
      <c r="H366" s="74" t="str">
        <f t="shared" si="34"/>
        <v>509.0905</v>
      </c>
      <c r="J366" s="389">
        <f>'CONSTRUCTION COST ESTIMATE'!BA366</f>
        <v>0</v>
      </c>
      <c r="K366" s="75">
        <f t="shared" si="35"/>
        <v>0</v>
      </c>
      <c r="L366" s="69" t="s">
        <v>1304</v>
      </c>
      <c r="M366" s="69" t="str">
        <f>'CONSTRUCTION COST ESTIMATE'!BB366</f>
        <v>LF</v>
      </c>
      <c r="N366" s="390">
        <f>'BID ABSTRACT'!H366</f>
        <v>0</v>
      </c>
      <c r="O366" s="76">
        <f t="shared" si="36"/>
        <v>0</v>
      </c>
      <c r="S366" s="69" t="s">
        <v>1313</v>
      </c>
      <c r="T366" s="69" t="s">
        <v>1313</v>
      </c>
      <c r="V366" s="77" t="str">
        <f t="shared" si="37"/>
        <v/>
      </c>
    </row>
    <row r="367" spans="1:22" hidden="1">
      <c r="A367" s="72">
        <f>'CONSTRUCTION COST ESTIMATE'!B367</f>
        <v>509.09059999999999</v>
      </c>
      <c r="C367" s="69" t="s">
        <v>1311</v>
      </c>
      <c r="D367" s="69">
        <v>0</v>
      </c>
      <c r="F367" s="73" t="str">
        <f>'CONSTRUCTION COST ESTIMATE'!C367</f>
        <v>9 FOOT X 6 FOOT PRECAST REINFORCED CONCRETE BOX</v>
      </c>
      <c r="H367" s="74" t="str">
        <f t="shared" si="34"/>
        <v>509.0906</v>
      </c>
      <c r="J367" s="389">
        <f>'CONSTRUCTION COST ESTIMATE'!BA367</f>
        <v>0</v>
      </c>
      <c r="K367" s="75">
        <f t="shared" si="35"/>
        <v>0</v>
      </c>
      <c r="L367" s="69" t="s">
        <v>1304</v>
      </c>
      <c r="M367" s="69" t="str">
        <f>'CONSTRUCTION COST ESTIMATE'!BB367</f>
        <v>LF</v>
      </c>
      <c r="N367" s="390">
        <f>'BID ABSTRACT'!H367</f>
        <v>0</v>
      </c>
      <c r="O367" s="76">
        <f t="shared" si="36"/>
        <v>0</v>
      </c>
      <c r="S367" s="69" t="s">
        <v>1313</v>
      </c>
      <c r="T367" s="69" t="s">
        <v>1313</v>
      </c>
      <c r="V367" s="77" t="str">
        <f t="shared" si="37"/>
        <v/>
      </c>
    </row>
    <row r="368" spans="1:22" hidden="1">
      <c r="A368" s="72">
        <f>'CONSTRUCTION COST ESTIMATE'!B368</f>
        <v>509.09070000000003</v>
      </c>
      <c r="C368" s="69" t="s">
        <v>1311</v>
      </c>
      <c r="D368" s="69">
        <v>0</v>
      </c>
      <c r="F368" s="73" t="str">
        <f>'CONSTRUCTION COST ESTIMATE'!C368</f>
        <v>9 FOOT X 7 FOOT PRECAST REINFORCED CONCRETE BOX</v>
      </c>
      <c r="H368" s="74" t="str">
        <f t="shared" si="34"/>
        <v>509.0907</v>
      </c>
      <c r="J368" s="389">
        <f>'CONSTRUCTION COST ESTIMATE'!BA368</f>
        <v>0</v>
      </c>
      <c r="K368" s="75">
        <f t="shared" si="35"/>
        <v>0</v>
      </c>
      <c r="L368" s="69" t="s">
        <v>1304</v>
      </c>
      <c r="M368" s="69" t="str">
        <f>'CONSTRUCTION COST ESTIMATE'!BB368</f>
        <v>LF</v>
      </c>
      <c r="N368" s="390">
        <f>'BID ABSTRACT'!H368</f>
        <v>0</v>
      </c>
      <c r="O368" s="76">
        <f t="shared" si="36"/>
        <v>0</v>
      </c>
      <c r="S368" s="69" t="s">
        <v>1313</v>
      </c>
      <c r="T368" s="69" t="s">
        <v>1313</v>
      </c>
      <c r="V368" s="77" t="str">
        <f t="shared" si="37"/>
        <v/>
      </c>
    </row>
    <row r="369" spans="1:22" hidden="1">
      <c r="A369" s="72">
        <f>'CONSTRUCTION COST ESTIMATE'!B369</f>
        <v>509.0908</v>
      </c>
      <c r="C369" s="69" t="s">
        <v>1311</v>
      </c>
      <c r="D369" s="69">
        <v>0</v>
      </c>
      <c r="F369" s="73" t="str">
        <f>'CONSTRUCTION COST ESTIMATE'!C369</f>
        <v>9 FOOT X 8 FOOT PRECAST REINFORCED CONCRETE BOX</v>
      </c>
      <c r="H369" s="74" t="str">
        <f t="shared" si="34"/>
        <v>509.0908</v>
      </c>
      <c r="J369" s="389">
        <f>'CONSTRUCTION COST ESTIMATE'!BA369</f>
        <v>0</v>
      </c>
      <c r="K369" s="75">
        <f t="shared" si="35"/>
        <v>0</v>
      </c>
      <c r="L369" s="69" t="s">
        <v>1304</v>
      </c>
      <c r="M369" s="69" t="str">
        <f>'CONSTRUCTION COST ESTIMATE'!BB369</f>
        <v>LF</v>
      </c>
      <c r="N369" s="390">
        <f>'BID ABSTRACT'!H369</f>
        <v>0</v>
      </c>
      <c r="O369" s="76">
        <f t="shared" si="36"/>
        <v>0</v>
      </c>
      <c r="S369" s="69" t="s">
        <v>1313</v>
      </c>
      <c r="T369" s="69" t="s">
        <v>1313</v>
      </c>
      <c r="V369" s="77" t="str">
        <f t="shared" si="37"/>
        <v/>
      </c>
    </row>
    <row r="370" spans="1:22" hidden="1">
      <c r="A370" s="72">
        <f>'CONSTRUCTION COST ESTIMATE'!B370</f>
        <v>509.09089999999998</v>
      </c>
      <c r="C370" s="69" t="s">
        <v>1311</v>
      </c>
      <c r="D370" s="69">
        <v>0</v>
      </c>
      <c r="F370" s="73" t="str">
        <f>'CONSTRUCTION COST ESTIMATE'!C370</f>
        <v>9 FOOT X 9 FOOT PRECAST REINFORCED CONCRETE BOX</v>
      </c>
      <c r="H370" s="74" t="str">
        <f t="shared" si="34"/>
        <v>509.0909</v>
      </c>
      <c r="J370" s="389">
        <f>'CONSTRUCTION COST ESTIMATE'!BA370</f>
        <v>0</v>
      </c>
      <c r="K370" s="75">
        <f t="shared" si="35"/>
        <v>0</v>
      </c>
      <c r="L370" s="69" t="s">
        <v>1304</v>
      </c>
      <c r="M370" s="69" t="str">
        <f>'CONSTRUCTION COST ESTIMATE'!BB370</f>
        <v>LF</v>
      </c>
      <c r="N370" s="390">
        <f>'BID ABSTRACT'!H370</f>
        <v>0</v>
      </c>
      <c r="O370" s="76">
        <f t="shared" si="36"/>
        <v>0</v>
      </c>
      <c r="S370" s="69" t="s">
        <v>1313</v>
      </c>
      <c r="T370" s="69" t="s">
        <v>1313</v>
      </c>
      <c r="V370" s="77" t="str">
        <f t="shared" si="37"/>
        <v/>
      </c>
    </row>
    <row r="371" spans="1:22" hidden="1">
      <c r="A371" s="72">
        <f>'CONSTRUCTION COST ESTIMATE'!B371</f>
        <v>509.1003</v>
      </c>
      <c r="C371" s="69" t="s">
        <v>1311</v>
      </c>
      <c r="D371" s="69">
        <v>0</v>
      </c>
      <c r="F371" s="73" t="str">
        <f>'CONSTRUCTION COST ESTIMATE'!C371</f>
        <v>10 FOOT X 3 FOOT PRECAST REINFORCED CONCRETE BOX</v>
      </c>
      <c r="H371" s="74" t="str">
        <f t="shared" si="34"/>
        <v>509.1003</v>
      </c>
      <c r="J371" s="389">
        <f>'CONSTRUCTION COST ESTIMATE'!BA371</f>
        <v>0</v>
      </c>
      <c r="K371" s="75">
        <f t="shared" si="35"/>
        <v>0</v>
      </c>
      <c r="L371" s="69" t="s">
        <v>1304</v>
      </c>
      <c r="M371" s="69" t="str">
        <f>'CONSTRUCTION COST ESTIMATE'!BB371</f>
        <v>LF</v>
      </c>
      <c r="N371" s="390">
        <f>'BID ABSTRACT'!H371</f>
        <v>0</v>
      </c>
      <c r="O371" s="76">
        <f t="shared" si="36"/>
        <v>0</v>
      </c>
      <c r="S371" s="69" t="s">
        <v>1313</v>
      </c>
      <c r="T371" s="69" t="s">
        <v>1313</v>
      </c>
      <c r="V371" s="77" t="str">
        <f t="shared" si="37"/>
        <v/>
      </c>
    </row>
    <row r="372" spans="1:22" hidden="1">
      <c r="A372" s="72">
        <f>'CONSTRUCTION COST ESTIMATE'!B372</f>
        <v>509.10039999999998</v>
      </c>
      <c r="C372" s="69" t="s">
        <v>1311</v>
      </c>
      <c r="D372" s="69">
        <v>0</v>
      </c>
      <c r="F372" s="73" t="str">
        <f>'CONSTRUCTION COST ESTIMATE'!C372</f>
        <v>10 FOOT X 4 FOOT PRECAST REINFORCED CONCRETE BOX</v>
      </c>
      <c r="H372" s="74" t="str">
        <f t="shared" si="34"/>
        <v>509.1004</v>
      </c>
      <c r="J372" s="389">
        <f>'CONSTRUCTION COST ESTIMATE'!BA372</f>
        <v>0</v>
      </c>
      <c r="K372" s="75">
        <f t="shared" si="35"/>
        <v>0</v>
      </c>
      <c r="L372" s="69" t="s">
        <v>1304</v>
      </c>
      <c r="M372" s="69" t="str">
        <f>'CONSTRUCTION COST ESTIMATE'!BB372</f>
        <v>LF</v>
      </c>
      <c r="N372" s="390">
        <f>'BID ABSTRACT'!H372</f>
        <v>0</v>
      </c>
      <c r="O372" s="76">
        <f t="shared" si="36"/>
        <v>0</v>
      </c>
      <c r="S372" s="69" t="s">
        <v>1313</v>
      </c>
      <c r="T372" s="69" t="s">
        <v>1313</v>
      </c>
      <c r="V372" s="77" t="str">
        <f t="shared" si="37"/>
        <v/>
      </c>
    </row>
    <row r="373" spans="1:22" hidden="1">
      <c r="A373" s="72">
        <f>'CONSTRUCTION COST ESTIMATE'!B373</f>
        <v>509.10050000000001</v>
      </c>
      <c r="C373" s="69" t="s">
        <v>1311</v>
      </c>
      <c r="D373" s="69">
        <v>0</v>
      </c>
      <c r="F373" s="73" t="str">
        <f>'CONSTRUCTION COST ESTIMATE'!C373</f>
        <v>10 FOOT X 5 FOOT PRECAST REINFORCED CONCRETE BOX</v>
      </c>
      <c r="H373" s="74" t="str">
        <f t="shared" si="34"/>
        <v>509.1005</v>
      </c>
      <c r="J373" s="389">
        <f>'CONSTRUCTION COST ESTIMATE'!BA373</f>
        <v>0</v>
      </c>
      <c r="K373" s="75">
        <f t="shared" si="35"/>
        <v>0</v>
      </c>
      <c r="L373" s="69" t="s">
        <v>1304</v>
      </c>
      <c r="M373" s="69" t="str">
        <f>'CONSTRUCTION COST ESTIMATE'!BB373</f>
        <v>LF</v>
      </c>
      <c r="N373" s="390">
        <f>'BID ABSTRACT'!H373</f>
        <v>0</v>
      </c>
      <c r="O373" s="76">
        <f t="shared" si="36"/>
        <v>0</v>
      </c>
      <c r="S373" s="69" t="s">
        <v>1313</v>
      </c>
      <c r="T373" s="69" t="s">
        <v>1313</v>
      </c>
      <c r="V373" s="77" t="str">
        <f t="shared" si="37"/>
        <v/>
      </c>
    </row>
    <row r="374" spans="1:22" hidden="1">
      <c r="A374" s="72">
        <f>'CONSTRUCTION COST ESTIMATE'!B374</f>
        <v>509.10059999999999</v>
      </c>
      <c r="C374" s="69" t="s">
        <v>1311</v>
      </c>
      <c r="D374" s="69">
        <v>0</v>
      </c>
      <c r="F374" s="73" t="str">
        <f>'CONSTRUCTION COST ESTIMATE'!C374</f>
        <v>10 FOOT X 6 FOOT PRECAST REINFORCED CONCRETE BOX</v>
      </c>
      <c r="H374" s="74" t="str">
        <f t="shared" si="34"/>
        <v>509.1006</v>
      </c>
      <c r="J374" s="389">
        <f>'CONSTRUCTION COST ESTIMATE'!BA374</f>
        <v>0</v>
      </c>
      <c r="K374" s="75">
        <f t="shared" si="35"/>
        <v>0</v>
      </c>
      <c r="L374" s="69" t="s">
        <v>1304</v>
      </c>
      <c r="M374" s="69" t="str">
        <f>'CONSTRUCTION COST ESTIMATE'!BB374</f>
        <v>LF</v>
      </c>
      <c r="N374" s="390">
        <f>'BID ABSTRACT'!H374</f>
        <v>0</v>
      </c>
      <c r="O374" s="76">
        <f t="shared" si="36"/>
        <v>0</v>
      </c>
      <c r="S374" s="69" t="s">
        <v>1313</v>
      </c>
      <c r="T374" s="69" t="s">
        <v>1313</v>
      </c>
      <c r="V374" s="77" t="str">
        <f t="shared" si="37"/>
        <v/>
      </c>
    </row>
    <row r="375" spans="1:22" hidden="1">
      <c r="A375" s="72">
        <f>'CONSTRUCTION COST ESTIMATE'!B375</f>
        <v>509.10070000000002</v>
      </c>
      <c r="C375" s="69" t="s">
        <v>1311</v>
      </c>
      <c r="D375" s="69">
        <v>0</v>
      </c>
      <c r="F375" s="73" t="str">
        <f>'CONSTRUCTION COST ESTIMATE'!C375</f>
        <v>10 FOOT X 7 FOOT PRECAST REINFORCED CONCRETE BOX</v>
      </c>
      <c r="H375" s="74" t="str">
        <f t="shared" si="34"/>
        <v>509.1007</v>
      </c>
      <c r="J375" s="389">
        <f>'CONSTRUCTION COST ESTIMATE'!BA375</f>
        <v>0</v>
      </c>
      <c r="K375" s="75">
        <f t="shared" si="35"/>
        <v>0</v>
      </c>
      <c r="L375" s="69" t="s">
        <v>1304</v>
      </c>
      <c r="M375" s="69" t="str">
        <f>'CONSTRUCTION COST ESTIMATE'!BB375</f>
        <v>LF</v>
      </c>
      <c r="N375" s="390">
        <f>'BID ABSTRACT'!H375</f>
        <v>0</v>
      </c>
      <c r="O375" s="76">
        <f t="shared" si="36"/>
        <v>0</v>
      </c>
      <c r="S375" s="69" t="s">
        <v>1313</v>
      </c>
      <c r="T375" s="69" t="s">
        <v>1313</v>
      </c>
      <c r="V375" s="77" t="str">
        <f t="shared" si="37"/>
        <v/>
      </c>
    </row>
    <row r="376" spans="1:22" hidden="1">
      <c r="A376" s="72">
        <f>'CONSTRUCTION COST ESTIMATE'!B376</f>
        <v>509.10079999999999</v>
      </c>
      <c r="C376" s="69" t="s">
        <v>1311</v>
      </c>
      <c r="D376" s="69">
        <v>0</v>
      </c>
      <c r="F376" s="73" t="str">
        <f>'CONSTRUCTION COST ESTIMATE'!C376</f>
        <v>10 FOOT X 8 FOOT PRECAST REINFORCED CONCRETE BOX</v>
      </c>
      <c r="H376" s="74" t="str">
        <f t="shared" si="34"/>
        <v>509.1008</v>
      </c>
      <c r="J376" s="389">
        <f>'CONSTRUCTION COST ESTIMATE'!BA376</f>
        <v>0</v>
      </c>
      <c r="K376" s="75">
        <f t="shared" si="35"/>
        <v>0</v>
      </c>
      <c r="L376" s="69" t="s">
        <v>1304</v>
      </c>
      <c r="M376" s="69" t="str">
        <f>'CONSTRUCTION COST ESTIMATE'!BB376</f>
        <v>LF</v>
      </c>
      <c r="N376" s="390">
        <f>'BID ABSTRACT'!H376</f>
        <v>0</v>
      </c>
      <c r="O376" s="76">
        <f t="shared" si="36"/>
        <v>0</v>
      </c>
      <c r="S376" s="69" t="s">
        <v>1313</v>
      </c>
      <c r="T376" s="69" t="s">
        <v>1313</v>
      </c>
      <c r="V376" s="77" t="str">
        <f t="shared" si="37"/>
        <v/>
      </c>
    </row>
    <row r="377" spans="1:22" hidden="1">
      <c r="A377" s="72">
        <f>'CONSTRUCTION COST ESTIMATE'!B377</f>
        <v>509.10090000000002</v>
      </c>
      <c r="C377" s="69" t="s">
        <v>1311</v>
      </c>
      <c r="D377" s="69">
        <v>0</v>
      </c>
      <c r="F377" s="73" t="str">
        <f>'CONSTRUCTION COST ESTIMATE'!C377</f>
        <v>10 FOOT X 9 FOOT PRECAST REINFORCED CONCRETE BOX</v>
      </c>
      <c r="H377" s="74" t="str">
        <f t="shared" si="34"/>
        <v>509.1009</v>
      </c>
      <c r="J377" s="389">
        <f>'CONSTRUCTION COST ESTIMATE'!BA377</f>
        <v>0</v>
      </c>
      <c r="K377" s="75">
        <f t="shared" si="35"/>
        <v>0</v>
      </c>
      <c r="L377" s="69" t="s">
        <v>1304</v>
      </c>
      <c r="M377" s="69" t="str">
        <f>'CONSTRUCTION COST ESTIMATE'!BB377</f>
        <v>LF</v>
      </c>
      <c r="N377" s="390">
        <f>'BID ABSTRACT'!H377</f>
        <v>0</v>
      </c>
      <c r="O377" s="76">
        <f t="shared" si="36"/>
        <v>0</v>
      </c>
      <c r="S377" s="69" t="s">
        <v>1313</v>
      </c>
      <c r="T377" s="69" t="s">
        <v>1313</v>
      </c>
      <c r="V377" s="77" t="str">
        <f t="shared" si="37"/>
        <v/>
      </c>
    </row>
    <row r="378" spans="1:22" hidden="1">
      <c r="A378" s="72">
        <f>'CONSTRUCTION COST ESTIMATE'!B378</f>
        <v>509.101</v>
      </c>
      <c r="C378" s="69" t="s">
        <v>1311</v>
      </c>
      <c r="D378" s="69">
        <v>0</v>
      </c>
      <c r="F378" s="73" t="str">
        <f>'CONSTRUCTION COST ESTIMATE'!C378</f>
        <v>10 FOOT X 10 FOOT PRECAST REINFORCED CONCRETE BOX</v>
      </c>
      <c r="H378" s="74" t="str">
        <f t="shared" si="34"/>
        <v>509.1010</v>
      </c>
      <c r="J378" s="389">
        <f>'CONSTRUCTION COST ESTIMATE'!BA378</f>
        <v>0</v>
      </c>
      <c r="K378" s="75">
        <f t="shared" si="35"/>
        <v>0</v>
      </c>
      <c r="L378" s="69" t="s">
        <v>1304</v>
      </c>
      <c r="M378" s="69" t="str">
        <f>'CONSTRUCTION COST ESTIMATE'!BB378</f>
        <v>LF</v>
      </c>
      <c r="N378" s="390">
        <f>'BID ABSTRACT'!H378</f>
        <v>0</v>
      </c>
      <c r="O378" s="76">
        <f t="shared" si="36"/>
        <v>0</v>
      </c>
      <c r="S378" s="69" t="s">
        <v>1313</v>
      </c>
      <c r="T378" s="69" t="s">
        <v>1313</v>
      </c>
      <c r="V378" s="77" t="str">
        <f t="shared" si="37"/>
        <v/>
      </c>
    </row>
    <row r="379" spans="1:22" hidden="1">
      <c r="A379" s="72">
        <f>'CONSTRUCTION COST ESTIMATE'!B379</f>
        <v>509.1103</v>
      </c>
      <c r="C379" s="69" t="s">
        <v>1311</v>
      </c>
      <c r="D379" s="69">
        <v>0</v>
      </c>
      <c r="F379" s="73" t="str">
        <f>'CONSTRUCTION COST ESTIMATE'!C379</f>
        <v>11 FOOT X 3 FOOT PRECAST REINFORCED CONCRETE BOX</v>
      </c>
      <c r="H379" s="74" t="str">
        <f t="shared" si="34"/>
        <v>509.1103</v>
      </c>
      <c r="J379" s="389">
        <f>'CONSTRUCTION COST ESTIMATE'!BA379</f>
        <v>0</v>
      </c>
      <c r="K379" s="75">
        <f t="shared" si="35"/>
        <v>0</v>
      </c>
      <c r="L379" s="69" t="s">
        <v>1304</v>
      </c>
      <c r="M379" s="69" t="str">
        <f>'CONSTRUCTION COST ESTIMATE'!BB379</f>
        <v>LF</v>
      </c>
      <c r="N379" s="390">
        <f>'BID ABSTRACT'!H379</f>
        <v>0</v>
      </c>
      <c r="O379" s="76">
        <f t="shared" si="36"/>
        <v>0</v>
      </c>
      <c r="S379" s="69" t="s">
        <v>1313</v>
      </c>
      <c r="T379" s="69" t="s">
        <v>1313</v>
      </c>
      <c r="V379" s="77" t="str">
        <f t="shared" si="37"/>
        <v/>
      </c>
    </row>
    <row r="380" spans="1:22" hidden="1">
      <c r="A380" s="72">
        <f>'CONSTRUCTION COST ESTIMATE'!B380</f>
        <v>509.11040000000003</v>
      </c>
      <c r="C380" s="69" t="s">
        <v>1311</v>
      </c>
      <c r="D380" s="69">
        <v>0</v>
      </c>
      <c r="F380" s="73" t="str">
        <f>'CONSTRUCTION COST ESTIMATE'!C380</f>
        <v>11 FOOT X 4 FOOT PRECAST REINFORCED CONCRETE BOX</v>
      </c>
      <c r="H380" s="74" t="str">
        <f t="shared" si="34"/>
        <v>509.1104</v>
      </c>
      <c r="J380" s="389">
        <f>'CONSTRUCTION COST ESTIMATE'!BA380</f>
        <v>0</v>
      </c>
      <c r="K380" s="75">
        <f t="shared" si="35"/>
        <v>0</v>
      </c>
      <c r="L380" s="69" t="s">
        <v>1304</v>
      </c>
      <c r="M380" s="69" t="str">
        <f>'CONSTRUCTION COST ESTIMATE'!BB380</f>
        <v>LF</v>
      </c>
      <c r="N380" s="390">
        <f>'BID ABSTRACT'!H380</f>
        <v>0</v>
      </c>
      <c r="O380" s="76">
        <f t="shared" si="36"/>
        <v>0</v>
      </c>
      <c r="S380" s="69" t="s">
        <v>1313</v>
      </c>
      <c r="T380" s="69" t="s">
        <v>1313</v>
      </c>
      <c r="V380" s="77" t="str">
        <f t="shared" si="37"/>
        <v/>
      </c>
    </row>
    <row r="381" spans="1:22" hidden="1">
      <c r="A381" s="72">
        <f>'CONSTRUCTION COST ESTIMATE'!B381</f>
        <v>509.1105</v>
      </c>
      <c r="C381" s="69" t="s">
        <v>1311</v>
      </c>
      <c r="D381" s="69">
        <v>0</v>
      </c>
      <c r="F381" s="73" t="str">
        <f>'CONSTRUCTION COST ESTIMATE'!C381</f>
        <v>11 FOOT X 5 FOOT PRECAST REINFORCED CONCRETE BOX</v>
      </c>
      <c r="H381" s="74" t="str">
        <f t="shared" si="34"/>
        <v>509.1105</v>
      </c>
      <c r="J381" s="389">
        <f>'CONSTRUCTION COST ESTIMATE'!BA381</f>
        <v>0</v>
      </c>
      <c r="K381" s="75">
        <f t="shared" si="35"/>
        <v>0</v>
      </c>
      <c r="L381" s="69" t="s">
        <v>1304</v>
      </c>
      <c r="M381" s="69" t="str">
        <f>'CONSTRUCTION COST ESTIMATE'!BB381</f>
        <v>LF</v>
      </c>
      <c r="N381" s="390">
        <f>'BID ABSTRACT'!H381</f>
        <v>0</v>
      </c>
      <c r="O381" s="76">
        <f t="shared" si="36"/>
        <v>0</v>
      </c>
      <c r="S381" s="69" t="s">
        <v>1313</v>
      </c>
      <c r="T381" s="69" t="s">
        <v>1313</v>
      </c>
      <c r="V381" s="77" t="str">
        <f t="shared" si="37"/>
        <v/>
      </c>
    </row>
    <row r="382" spans="1:22" hidden="1">
      <c r="A382" s="72">
        <f>'CONSTRUCTION COST ESTIMATE'!B382</f>
        <v>509.11059999999998</v>
      </c>
      <c r="C382" s="69" t="s">
        <v>1311</v>
      </c>
      <c r="D382" s="69">
        <v>0</v>
      </c>
      <c r="F382" s="73" t="str">
        <f>'CONSTRUCTION COST ESTIMATE'!C382</f>
        <v>11 FOOT X 6 FOOT PRECAST REINFORCED CONCRETE BOX</v>
      </c>
      <c r="H382" s="74" t="str">
        <f t="shared" si="34"/>
        <v>509.1106</v>
      </c>
      <c r="J382" s="389">
        <f>'CONSTRUCTION COST ESTIMATE'!BA382</f>
        <v>0</v>
      </c>
      <c r="K382" s="75">
        <f t="shared" si="35"/>
        <v>0</v>
      </c>
      <c r="L382" s="69" t="s">
        <v>1304</v>
      </c>
      <c r="M382" s="69" t="str">
        <f>'CONSTRUCTION COST ESTIMATE'!BB382</f>
        <v>LF</v>
      </c>
      <c r="N382" s="390">
        <f>'BID ABSTRACT'!H382</f>
        <v>0</v>
      </c>
      <c r="O382" s="76">
        <f t="shared" si="36"/>
        <v>0</v>
      </c>
      <c r="S382" s="69" t="s">
        <v>1313</v>
      </c>
      <c r="T382" s="69" t="s">
        <v>1313</v>
      </c>
      <c r="V382" s="77" t="str">
        <f t="shared" si="37"/>
        <v/>
      </c>
    </row>
    <row r="383" spans="1:22" hidden="1">
      <c r="A383" s="72">
        <f>'CONSTRUCTION COST ESTIMATE'!B383</f>
        <v>509.11070000000001</v>
      </c>
      <c r="C383" s="69" t="s">
        <v>1311</v>
      </c>
      <c r="D383" s="69">
        <v>0</v>
      </c>
      <c r="F383" s="73" t="str">
        <f>'CONSTRUCTION COST ESTIMATE'!C383</f>
        <v>11 FOOT X 7 FOOT PRECAST REINFORCED CONCRETE BOX</v>
      </c>
      <c r="H383" s="74" t="str">
        <f t="shared" si="34"/>
        <v>509.1107</v>
      </c>
      <c r="J383" s="389">
        <f>'CONSTRUCTION COST ESTIMATE'!BA383</f>
        <v>0</v>
      </c>
      <c r="K383" s="75">
        <f t="shared" si="35"/>
        <v>0</v>
      </c>
      <c r="L383" s="69" t="s">
        <v>1304</v>
      </c>
      <c r="M383" s="69" t="str">
        <f>'CONSTRUCTION COST ESTIMATE'!BB383</f>
        <v>LF</v>
      </c>
      <c r="N383" s="390">
        <f>'BID ABSTRACT'!H383</f>
        <v>0</v>
      </c>
      <c r="O383" s="76">
        <f t="shared" si="36"/>
        <v>0</v>
      </c>
      <c r="S383" s="69" t="s">
        <v>1313</v>
      </c>
      <c r="T383" s="69" t="s">
        <v>1313</v>
      </c>
      <c r="V383" s="77" t="str">
        <f t="shared" si="37"/>
        <v/>
      </c>
    </row>
    <row r="384" spans="1:22" hidden="1">
      <c r="A384" s="72">
        <f>'CONSTRUCTION COST ESTIMATE'!B384</f>
        <v>509.11079999999998</v>
      </c>
      <c r="C384" s="69" t="s">
        <v>1311</v>
      </c>
      <c r="D384" s="69">
        <v>0</v>
      </c>
      <c r="F384" s="73" t="str">
        <f>'CONSTRUCTION COST ESTIMATE'!C384</f>
        <v>11 FOOT X 8 FOOT PRECAST REINFORCED CONCRETE BOX</v>
      </c>
      <c r="H384" s="74" t="str">
        <f t="shared" si="34"/>
        <v>509.1108</v>
      </c>
      <c r="J384" s="389">
        <f>'CONSTRUCTION COST ESTIMATE'!BA384</f>
        <v>0</v>
      </c>
      <c r="K384" s="75">
        <f t="shared" si="35"/>
        <v>0</v>
      </c>
      <c r="L384" s="69" t="s">
        <v>1304</v>
      </c>
      <c r="M384" s="69" t="str">
        <f>'CONSTRUCTION COST ESTIMATE'!BB384</f>
        <v>LF</v>
      </c>
      <c r="N384" s="390">
        <f>'BID ABSTRACT'!H384</f>
        <v>0</v>
      </c>
      <c r="O384" s="76">
        <f t="shared" si="36"/>
        <v>0</v>
      </c>
      <c r="S384" s="69" t="s">
        <v>1313</v>
      </c>
      <c r="T384" s="69" t="s">
        <v>1313</v>
      </c>
      <c r="V384" s="77" t="str">
        <f t="shared" si="37"/>
        <v/>
      </c>
    </row>
    <row r="385" spans="1:22" hidden="1">
      <c r="A385" s="72">
        <f>'CONSTRUCTION COST ESTIMATE'!B385</f>
        <v>509.11090000000002</v>
      </c>
      <c r="C385" s="69" t="s">
        <v>1311</v>
      </c>
      <c r="D385" s="69">
        <v>0</v>
      </c>
      <c r="F385" s="73" t="str">
        <f>'CONSTRUCTION COST ESTIMATE'!C385</f>
        <v>11 FOOT X 9 FOOT PRECAST REINFORCED CONCRETE BOX</v>
      </c>
      <c r="H385" s="74" t="str">
        <f t="shared" si="34"/>
        <v>509.1109</v>
      </c>
      <c r="J385" s="389">
        <f>'CONSTRUCTION COST ESTIMATE'!BA385</f>
        <v>0</v>
      </c>
      <c r="K385" s="75">
        <f t="shared" si="35"/>
        <v>0</v>
      </c>
      <c r="L385" s="69" t="s">
        <v>1304</v>
      </c>
      <c r="M385" s="69" t="str">
        <f>'CONSTRUCTION COST ESTIMATE'!BB385</f>
        <v>LF</v>
      </c>
      <c r="N385" s="390">
        <f>'BID ABSTRACT'!H385</f>
        <v>0</v>
      </c>
      <c r="O385" s="76">
        <f t="shared" si="36"/>
        <v>0</v>
      </c>
      <c r="S385" s="69" t="s">
        <v>1313</v>
      </c>
      <c r="T385" s="69" t="s">
        <v>1313</v>
      </c>
      <c r="V385" s="77" t="str">
        <f t="shared" si="37"/>
        <v/>
      </c>
    </row>
    <row r="386" spans="1:22" hidden="1">
      <c r="A386" s="72">
        <f>'CONSTRUCTION COST ESTIMATE'!B386</f>
        <v>509.11099999999999</v>
      </c>
      <c r="C386" s="69" t="s">
        <v>1311</v>
      </c>
      <c r="D386" s="69">
        <v>0</v>
      </c>
      <c r="F386" s="73" t="str">
        <f>'CONSTRUCTION COST ESTIMATE'!C386</f>
        <v>11 FOOT X 10 FOOT PRECAST REINFORCED CONCRETE BOX</v>
      </c>
      <c r="H386" s="74" t="str">
        <f t="shared" si="34"/>
        <v>509.1110</v>
      </c>
      <c r="J386" s="389">
        <f>'CONSTRUCTION COST ESTIMATE'!BA386</f>
        <v>0</v>
      </c>
      <c r="K386" s="75">
        <f t="shared" si="35"/>
        <v>0</v>
      </c>
      <c r="L386" s="69" t="s">
        <v>1304</v>
      </c>
      <c r="M386" s="69" t="str">
        <f>'CONSTRUCTION COST ESTIMATE'!BB386</f>
        <v>LF</v>
      </c>
      <c r="N386" s="390">
        <f>'BID ABSTRACT'!H386</f>
        <v>0</v>
      </c>
      <c r="O386" s="76">
        <f t="shared" si="36"/>
        <v>0</v>
      </c>
      <c r="S386" s="69" t="s">
        <v>1313</v>
      </c>
      <c r="T386" s="69" t="s">
        <v>1313</v>
      </c>
      <c r="V386" s="77" t="str">
        <f t="shared" si="37"/>
        <v/>
      </c>
    </row>
    <row r="387" spans="1:22" hidden="1">
      <c r="A387" s="72">
        <f>'CONSTRUCTION COST ESTIMATE'!B387</f>
        <v>509.11110000000002</v>
      </c>
      <c r="C387" s="69" t="s">
        <v>1311</v>
      </c>
      <c r="D387" s="69">
        <v>0</v>
      </c>
      <c r="F387" s="73" t="str">
        <f>'CONSTRUCTION COST ESTIMATE'!C387</f>
        <v>11 FOOT X 11 FOOT PRECAST REINFORCED CONCRETE BOX</v>
      </c>
      <c r="H387" s="74" t="str">
        <f t="shared" si="34"/>
        <v>509.1111</v>
      </c>
      <c r="J387" s="389">
        <f>'CONSTRUCTION COST ESTIMATE'!BA387</f>
        <v>0</v>
      </c>
      <c r="K387" s="75">
        <f t="shared" si="35"/>
        <v>0</v>
      </c>
      <c r="L387" s="69" t="s">
        <v>1304</v>
      </c>
      <c r="M387" s="69" t="str">
        <f>'CONSTRUCTION COST ESTIMATE'!BB387</f>
        <v>LF</v>
      </c>
      <c r="N387" s="390">
        <f>'BID ABSTRACT'!H387</f>
        <v>0</v>
      </c>
      <c r="O387" s="76">
        <f t="shared" si="36"/>
        <v>0</v>
      </c>
      <c r="S387" s="69" t="s">
        <v>1313</v>
      </c>
      <c r="T387" s="69" t="s">
        <v>1313</v>
      </c>
      <c r="V387" s="77" t="str">
        <f t="shared" si="37"/>
        <v/>
      </c>
    </row>
    <row r="388" spans="1:22" hidden="1">
      <c r="A388" s="72">
        <f>'CONSTRUCTION COST ESTIMATE'!B388</f>
        <v>509.12029999999999</v>
      </c>
      <c r="C388" s="69" t="s">
        <v>1311</v>
      </c>
      <c r="D388" s="69">
        <v>0</v>
      </c>
      <c r="F388" s="73" t="str">
        <f>'CONSTRUCTION COST ESTIMATE'!C388</f>
        <v>12 FOOT X 3 FOOT PRECAST REINFORCED CONCRETE BOX</v>
      </c>
      <c r="H388" s="74" t="str">
        <f t="shared" si="34"/>
        <v>509.1203</v>
      </c>
      <c r="J388" s="389">
        <f>'CONSTRUCTION COST ESTIMATE'!BA388</f>
        <v>0</v>
      </c>
      <c r="K388" s="75">
        <f t="shared" si="35"/>
        <v>0</v>
      </c>
      <c r="L388" s="69" t="s">
        <v>1304</v>
      </c>
      <c r="M388" s="69" t="str">
        <f>'CONSTRUCTION COST ESTIMATE'!BB388</f>
        <v>LF</v>
      </c>
      <c r="N388" s="390">
        <f>'BID ABSTRACT'!H388</f>
        <v>0</v>
      </c>
      <c r="O388" s="76">
        <f t="shared" si="36"/>
        <v>0</v>
      </c>
      <c r="S388" s="69" t="s">
        <v>1313</v>
      </c>
      <c r="T388" s="69" t="s">
        <v>1313</v>
      </c>
      <c r="V388" s="77" t="str">
        <f t="shared" si="37"/>
        <v/>
      </c>
    </row>
    <row r="389" spans="1:22" hidden="1">
      <c r="A389" s="72">
        <f>'CONSTRUCTION COST ESTIMATE'!B389</f>
        <v>509.12040000000002</v>
      </c>
      <c r="C389" s="69" t="s">
        <v>1311</v>
      </c>
      <c r="D389" s="69">
        <v>0</v>
      </c>
      <c r="F389" s="73" t="str">
        <f>'CONSTRUCTION COST ESTIMATE'!C389</f>
        <v>12 FOOT X 4 FOOT PRECAST REINFORCED CONCRETE BOX</v>
      </c>
      <c r="H389" s="74" t="str">
        <f t="shared" si="34"/>
        <v>509.1204</v>
      </c>
      <c r="J389" s="389">
        <f>'CONSTRUCTION COST ESTIMATE'!BA389</f>
        <v>0</v>
      </c>
      <c r="K389" s="75">
        <f t="shared" si="35"/>
        <v>0</v>
      </c>
      <c r="L389" s="69" t="s">
        <v>1304</v>
      </c>
      <c r="M389" s="69" t="str">
        <f>'CONSTRUCTION COST ESTIMATE'!BB389</f>
        <v>LF</v>
      </c>
      <c r="N389" s="390">
        <f>'BID ABSTRACT'!H389</f>
        <v>0</v>
      </c>
      <c r="O389" s="76">
        <f t="shared" si="36"/>
        <v>0</v>
      </c>
      <c r="S389" s="69" t="s">
        <v>1313</v>
      </c>
      <c r="T389" s="69" t="s">
        <v>1313</v>
      </c>
      <c r="V389" s="77" t="str">
        <f t="shared" si="37"/>
        <v/>
      </c>
    </row>
    <row r="390" spans="1:22" hidden="1">
      <c r="A390" s="72">
        <f>'CONSTRUCTION COST ESTIMATE'!B390</f>
        <v>509.12049999999999</v>
      </c>
      <c r="C390" s="69" t="s">
        <v>1311</v>
      </c>
      <c r="D390" s="69">
        <v>0</v>
      </c>
      <c r="F390" s="73" t="str">
        <f>'CONSTRUCTION COST ESTIMATE'!C390</f>
        <v>12 FOOT X 5 FOOT PRECAST REINFORCED CONCRETE BOX</v>
      </c>
      <c r="H390" s="74" t="str">
        <f t="shared" si="34"/>
        <v>509.1205</v>
      </c>
      <c r="J390" s="389">
        <f>'CONSTRUCTION COST ESTIMATE'!BA390</f>
        <v>0</v>
      </c>
      <c r="K390" s="75">
        <f t="shared" si="35"/>
        <v>0</v>
      </c>
      <c r="L390" s="69" t="s">
        <v>1304</v>
      </c>
      <c r="M390" s="69" t="str">
        <f>'CONSTRUCTION COST ESTIMATE'!BB390</f>
        <v>LF</v>
      </c>
      <c r="N390" s="390">
        <f>'BID ABSTRACT'!H390</f>
        <v>0</v>
      </c>
      <c r="O390" s="76">
        <f t="shared" si="36"/>
        <v>0</v>
      </c>
      <c r="S390" s="69" t="s">
        <v>1313</v>
      </c>
      <c r="T390" s="69" t="s">
        <v>1313</v>
      </c>
      <c r="V390" s="77" t="str">
        <f t="shared" si="37"/>
        <v/>
      </c>
    </row>
    <row r="391" spans="1:22" hidden="1">
      <c r="A391" s="72">
        <f>'CONSTRUCTION COST ESTIMATE'!B391</f>
        <v>509.12060000000002</v>
      </c>
      <c r="C391" s="69" t="s">
        <v>1311</v>
      </c>
      <c r="D391" s="69">
        <v>0</v>
      </c>
      <c r="F391" s="73" t="str">
        <f>'CONSTRUCTION COST ESTIMATE'!C391</f>
        <v>12 FOOT X 6 FOOT PRECAST REINFORCED CONCRETE BOX</v>
      </c>
      <c r="H391" s="74" t="str">
        <f t="shared" si="34"/>
        <v>509.1206</v>
      </c>
      <c r="J391" s="389">
        <f>'CONSTRUCTION COST ESTIMATE'!BA391</f>
        <v>0</v>
      </c>
      <c r="K391" s="75">
        <f t="shared" si="35"/>
        <v>0</v>
      </c>
      <c r="L391" s="69" t="s">
        <v>1304</v>
      </c>
      <c r="M391" s="69" t="str">
        <f>'CONSTRUCTION COST ESTIMATE'!BB391</f>
        <v>LF</v>
      </c>
      <c r="N391" s="390">
        <f>'BID ABSTRACT'!H391</f>
        <v>0</v>
      </c>
      <c r="O391" s="76">
        <f t="shared" si="36"/>
        <v>0</v>
      </c>
      <c r="S391" s="69" t="s">
        <v>1313</v>
      </c>
      <c r="T391" s="69" t="s">
        <v>1313</v>
      </c>
      <c r="V391" s="77" t="str">
        <f t="shared" si="37"/>
        <v/>
      </c>
    </row>
    <row r="392" spans="1:22" hidden="1">
      <c r="A392" s="72">
        <f>'CONSTRUCTION COST ESTIMATE'!B392</f>
        <v>509.1207</v>
      </c>
      <c r="C392" s="69" t="s">
        <v>1311</v>
      </c>
      <c r="D392" s="69">
        <v>0</v>
      </c>
      <c r="F392" s="73" t="str">
        <f>'CONSTRUCTION COST ESTIMATE'!C392</f>
        <v>12 FOOT X 7 FOOT PRECAST REINFORCED CONCRETE BOX</v>
      </c>
      <c r="H392" s="74" t="str">
        <f t="shared" si="34"/>
        <v>509.1207</v>
      </c>
      <c r="J392" s="389">
        <f>'CONSTRUCTION COST ESTIMATE'!BA392</f>
        <v>0</v>
      </c>
      <c r="K392" s="75">
        <f t="shared" si="35"/>
        <v>0</v>
      </c>
      <c r="L392" s="69" t="s">
        <v>1304</v>
      </c>
      <c r="M392" s="69" t="str">
        <f>'CONSTRUCTION COST ESTIMATE'!BB392</f>
        <v>LF</v>
      </c>
      <c r="N392" s="390">
        <f>'BID ABSTRACT'!H392</f>
        <v>0</v>
      </c>
      <c r="O392" s="76">
        <f t="shared" si="36"/>
        <v>0</v>
      </c>
      <c r="S392" s="69" t="s">
        <v>1313</v>
      </c>
      <c r="T392" s="69" t="s">
        <v>1313</v>
      </c>
      <c r="V392" s="77" t="str">
        <f t="shared" si="37"/>
        <v/>
      </c>
    </row>
    <row r="393" spans="1:22" hidden="1">
      <c r="A393" s="72">
        <f>'CONSTRUCTION COST ESTIMATE'!B393</f>
        <v>509.12079999999997</v>
      </c>
      <c r="C393" s="69" t="s">
        <v>1311</v>
      </c>
      <c r="D393" s="69">
        <v>0</v>
      </c>
      <c r="F393" s="73" t="str">
        <f>'CONSTRUCTION COST ESTIMATE'!C393</f>
        <v>12 FOOT X 8 FOOT PRECAST REINFORCED CONCRETE BOX</v>
      </c>
      <c r="H393" s="74" t="str">
        <f t="shared" si="34"/>
        <v>509.1208</v>
      </c>
      <c r="J393" s="389">
        <f>'CONSTRUCTION COST ESTIMATE'!BA393</f>
        <v>0</v>
      </c>
      <c r="K393" s="75">
        <f t="shared" si="35"/>
        <v>0</v>
      </c>
      <c r="L393" s="69" t="s">
        <v>1304</v>
      </c>
      <c r="M393" s="69" t="str">
        <f>'CONSTRUCTION COST ESTIMATE'!BB393</f>
        <v>LF</v>
      </c>
      <c r="N393" s="390">
        <f>'BID ABSTRACT'!H393</f>
        <v>0</v>
      </c>
      <c r="O393" s="76">
        <f t="shared" si="36"/>
        <v>0</v>
      </c>
      <c r="S393" s="69" t="s">
        <v>1313</v>
      </c>
      <c r="T393" s="69" t="s">
        <v>1313</v>
      </c>
      <c r="V393" s="77" t="str">
        <f t="shared" si="37"/>
        <v/>
      </c>
    </row>
    <row r="394" spans="1:22" hidden="1">
      <c r="A394" s="72">
        <f>'CONSTRUCTION COST ESTIMATE'!B394</f>
        <v>509.12090000000001</v>
      </c>
      <c r="C394" s="69" t="s">
        <v>1311</v>
      </c>
      <c r="D394" s="69">
        <v>0</v>
      </c>
      <c r="F394" s="73" t="str">
        <f>'CONSTRUCTION COST ESTIMATE'!C394</f>
        <v>12 FOOT X 9 FOOT PRECAST REINFORCED CONCRETE BOX</v>
      </c>
      <c r="H394" s="74" t="str">
        <f t="shared" si="34"/>
        <v>509.1209</v>
      </c>
      <c r="J394" s="389">
        <f>'CONSTRUCTION COST ESTIMATE'!BA394</f>
        <v>0</v>
      </c>
      <c r="K394" s="75">
        <f t="shared" si="35"/>
        <v>0</v>
      </c>
      <c r="L394" s="69" t="s">
        <v>1304</v>
      </c>
      <c r="M394" s="69" t="str">
        <f>'CONSTRUCTION COST ESTIMATE'!BB394</f>
        <v>LF</v>
      </c>
      <c r="N394" s="390">
        <f>'BID ABSTRACT'!H394</f>
        <v>0</v>
      </c>
      <c r="O394" s="76">
        <f t="shared" si="36"/>
        <v>0</v>
      </c>
      <c r="S394" s="69" t="s">
        <v>1313</v>
      </c>
      <c r="T394" s="69" t="s">
        <v>1313</v>
      </c>
      <c r="V394" s="77" t="str">
        <f t="shared" si="37"/>
        <v/>
      </c>
    </row>
    <row r="395" spans="1:22" hidden="1">
      <c r="A395" s="72">
        <f>'CONSTRUCTION COST ESTIMATE'!B395</f>
        <v>509.12099999999998</v>
      </c>
      <c r="C395" s="69" t="s">
        <v>1311</v>
      </c>
      <c r="D395" s="69">
        <v>0</v>
      </c>
      <c r="F395" s="73" t="str">
        <f>'CONSTRUCTION COST ESTIMATE'!C395</f>
        <v>12 FOOT X 10 FOOT PRECAST REINFORCED CONCRETE BOX</v>
      </c>
      <c r="H395" s="74" t="str">
        <f t="shared" si="34"/>
        <v>509.1210</v>
      </c>
      <c r="J395" s="389">
        <f>'CONSTRUCTION COST ESTIMATE'!BA395</f>
        <v>0</v>
      </c>
      <c r="K395" s="75">
        <f t="shared" si="35"/>
        <v>0</v>
      </c>
      <c r="L395" s="69" t="s">
        <v>1304</v>
      </c>
      <c r="M395" s="69" t="str">
        <f>'CONSTRUCTION COST ESTIMATE'!BB395</f>
        <v>LF</v>
      </c>
      <c r="N395" s="390">
        <f>'BID ABSTRACT'!H395</f>
        <v>0</v>
      </c>
      <c r="O395" s="76">
        <f t="shared" si="36"/>
        <v>0</v>
      </c>
      <c r="S395" s="69" t="s">
        <v>1313</v>
      </c>
      <c r="T395" s="69" t="s">
        <v>1313</v>
      </c>
      <c r="V395" s="77" t="str">
        <f t="shared" si="37"/>
        <v/>
      </c>
    </row>
    <row r="396" spans="1:22" hidden="1">
      <c r="A396" s="72">
        <f>'CONSTRUCTION COST ESTIMATE'!B396</f>
        <v>509.12110000000001</v>
      </c>
      <c r="C396" s="69" t="s">
        <v>1311</v>
      </c>
      <c r="D396" s="69">
        <v>0</v>
      </c>
      <c r="F396" s="73" t="str">
        <f>'CONSTRUCTION COST ESTIMATE'!C396</f>
        <v>12 FOOT X 11 FOOT PRECAST REINFORCED CONCRETE BOX</v>
      </c>
      <c r="H396" s="74" t="str">
        <f t="shared" si="34"/>
        <v>509.1211</v>
      </c>
      <c r="J396" s="389">
        <f>'CONSTRUCTION COST ESTIMATE'!BA396</f>
        <v>0</v>
      </c>
      <c r="K396" s="75">
        <f t="shared" si="35"/>
        <v>0</v>
      </c>
      <c r="L396" s="69" t="s">
        <v>1304</v>
      </c>
      <c r="M396" s="69" t="str">
        <f>'CONSTRUCTION COST ESTIMATE'!BB396</f>
        <v>LF</v>
      </c>
      <c r="N396" s="390">
        <f>'BID ABSTRACT'!H396</f>
        <v>0</v>
      </c>
      <c r="O396" s="76">
        <f t="shared" si="36"/>
        <v>0</v>
      </c>
      <c r="S396" s="69" t="s">
        <v>1313</v>
      </c>
      <c r="T396" s="69" t="s">
        <v>1313</v>
      </c>
      <c r="V396" s="77" t="str">
        <f t="shared" si="37"/>
        <v/>
      </c>
    </row>
    <row r="397" spans="1:22" hidden="1">
      <c r="A397" s="72">
        <f>'CONSTRUCTION COST ESTIMATE'!B397</f>
        <v>509.12119999999999</v>
      </c>
      <c r="C397" s="69" t="s">
        <v>1311</v>
      </c>
      <c r="D397" s="69">
        <v>0</v>
      </c>
      <c r="F397" s="73" t="str">
        <f>'CONSTRUCTION COST ESTIMATE'!C397</f>
        <v>12 FOOT X 12 FOOT PRECAST REINFORCED CONCRETE BOX</v>
      </c>
      <c r="H397" s="74" t="str">
        <f t="shared" si="34"/>
        <v>509.1212</v>
      </c>
      <c r="J397" s="389">
        <f>'CONSTRUCTION COST ESTIMATE'!BA397</f>
        <v>0</v>
      </c>
      <c r="K397" s="75">
        <f t="shared" si="35"/>
        <v>0</v>
      </c>
      <c r="L397" s="69" t="s">
        <v>1304</v>
      </c>
      <c r="M397" s="69" t="str">
        <f>'CONSTRUCTION COST ESTIMATE'!BB397</f>
        <v>LF</v>
      </c>
      <c r="N397" s="390">
        <f>'BID ABSTRACT'!H397</f>
        <v>0</v>
      </c>
      <c r="O397" s="76">
        <f t="shared" si="36"/>
        <v>0</v>
      </c>
      <c r="S397" s="69" t="s">
        <v>1313</v>
      </c>
      <c r="T397" s="69" t="s">
        <v>1313</v>
      </c>
      <c r="V397" s="77" t="str">
        <f t="shared" si="37"/>
        <v/>
      </c>
    </row>
    <row r="398" spans="1:22" hidden="1">
      <c r="A398" s="72">
        <f>'CONSTRUCTION COST ESTIMATE'!B398</f>
        <v>509.13029999999998</v>
      </c>
      <c r="C398" s="69" t="s">
        <v>1311</v>
      </c>
      <c r="D398" s="69">
        <v>0</v>
      </c>
      <c r="F398" s="73" t="str">
        <f>'CONSTRUCTION COST ESTIMATE'!C398</f>
        <v>12 FOOT X 3 FOOT PRECAST REINFORCED CONCRETE BOX</v>
      </c>
      <c r="H398" s="74" t="str">
        <f t="shared" si="34"/>
        <v>509.1303</v>
      </c>
      <c r="J398" s="389">
        <f>'CONSTRUCTION COST ESTIMATE'!BA398</f>
        <v>0</v>
      </c>
      <c r="K398" s="75">
        <f t="shared" si="35"/>
        <v>0</v>
      </c>
      <c r="L398" s="69" t="s">
        <v>1304</v>
      </c>
      <c r="M398" s="69" t="str">
        <f>'CONSTRUCTION COST ESTIMATE'!BB398</f>
        <v>LF</v>
      </c>
      <c r="N398" s="390">
        <f>'BID ABSTRACT'!H398</f>
        <v>0</v>
      </c>
      <c r="O398" s="76">
        <f t="shared" si="36"/>
        <v>0</v>
      </c>
      <c r="S398" s="69" t="s">
        <v>1313</v>
      </c>
      <c r="T398" s="69" t="s">
        <v>1313</v>
      </c>
      <c r="V398" s="77" t="str">
        <f t="shared" si="37"/>
        <v/>
      </c>
    </row>
    <row r="399" spans="1:22" hidden="1">
      <c r="A399" s="72">
        <f>'CONSTRUCTION COST ESTIMATE'!B399</f>
        <v>509.13040000000001</v>
      </c>
      <c r="C399" s="69" t="s">
        <v>1311</v>
      </c>
      <c r="D399" s="69">
        <v>0</v>
      </c>
      <c r="F399" s="73" t="str">
        <f>'CONSTRUCTION COST ESTIMATE'!C399</f>
        <v>13 FOOT X 4 FOOT PRECAST REINFORCED CONCRETE BOX</v>
      </c>
      <c r="H399" s="74" t="str">
        <f t="shared" si="34"/>
        <v>509.1304</v>
      </c>
      <c r="J399" s="389">
        <f>'CONSTRUCTION COST ESTIMATE'!BA399</f>
        <v>0</v>
      </c>
      <c r="K399" s="75">
        <f t="shared" si="35"/>
        <v>0</v>
      </c>
      <c r="L399" s="69" t="s">
        <v>1304</v>
      </c>
      <c r="M399" s="69" t="str">
        <f>'CONSTRUCTION COST ESTIMATE'!BB399</f>
        <v>LF</v>
      </c>
      <c r="N399" s="390">
        <f>'BID ABSTRACT'!H399</f>
        <v>0</v>
      </c>
      <c r="O399" s="76">
        <f t="shared" si="36"/>
        <v>0</v>
      </c>
      <c r="S399" s="69" t="s">
        <v>1313</v>
      </c>
      <c r="T399" s="69" t="s">
        <v>1313</v>
      </c>
      <c r="V399" s="77" t="str">
        <f t="shared" si="37"/>
        <v/>
      </c>
    </row>
    <row r="400" spans="1:22" hidden="1">
      <c r="A400" s="72">
        <f>'CONSTRUCTION COST ESTIMATE'!B400</f>
        <v>509.13049999999998</v>
      </c>
      <c r="C400" s="69" t="s">
        <v>1311</v>
      </c>
      <c r="D400" s="69">
        <v>0</v>
      </c>
      <c r="F400" s="73" t="str">
        <f>'CONSTRUCTION COST ESTIMATE'!C400</f>
        <v>13 FOOT X 5 FOOT PRECAST REINFORCED CONCRETE BOX</v>
      </c>
      <c r="H400" s="74" t="str">
        <f t="shared" si="34"/>
        <v>509.1305</v>
      </c>
      <c r="J400" s="389">
        <f>'CONSTRUCTION COST ESTIMATE'!BA400</f>
        <v>0</v>
      </c>
      <c r="K400" s="75">
        <f t="shared" si="35"/>
        <v>0</v>
      </c>
      <c r="L400" s="69" t="s">
        <v>1304</v>
      </c>
      <c r="M400" s="69" t="str">
        <f>'CONSTRUCTION COST ESTIMATE'!BB400</f>
        <v>LF</v>
      </c>
      <c r="N400" s="390">
        <f>'BID ABSTRACT'!H400</f>
        <v>0</v>
      </c>
      <c r="O400" s="76">
        <f t="shared" si="36"/>
        <v>0</v>
      </c>
      <c r="S400" s="69" t="s">
        <v>1313</v>
      </c>
      <c r="T400" s="69" t="s">
        <v>1313</v>
      </c>
      <c r="V400" s="77" t="str">
        <f t="shared" si="37"/>
        <v/>
      </c>
    </row>
    <row r="401" spans="1:22" hidden="1">
      <c r="A401" s="72">
        <f>'CONSTRUCTION COST ESTIMATE'!B401</f>
        <v>509.13060000000002</v>
      </c>
      <c r="C401" s="69" t="s">
        <v>1311</v>
      </c>
      <c r="D401" s="69">
        <v>0</v>
      </c>
      <c r="F401" s="73" t="str">
        <f>'CONSTRUCTION COST ESTIMATE'!C401</f>
        <v>13 FOOT X 6 FOOT PRECAST REINFORCED CONCRETE BOX</v>
      </c>
      <c r="H401" s="74" t="str">
        <f t="shared" si="34"/>
        <v>509.1306</v>
      </c>
      <c r="J401" s="389">
        <f>'CONSTRUCTION COST ESTIMATE'!BA401</f>
        <v>0</v>
      </c>
      <c r="K401" s="75">
        <f t="shared" si="35"/>
        <v>0</v>
      </c>
      <c r="L401" s="69" t="s">
        <v>1304</v>
      </c>
      <c r="M401" s="69" t="str">
        <f>'CONSTRUCTION COST ESTIMATE'!BB401</f>
        <v>LF</v>
      </c>
      <c r="N401" s="390">
        <f>'BID ABSTRACT'!H401</f>
        <v>0</v>
      </c>
      <c r="O401" s="76">
        <f t="shared" si="36"/>
        <v>0</v>
      </c>
      <c r="S401" s="69" t="s">
        <v>1313</v>
      </c>
      <c r="T401" s="69" t="s">
        <v>1313</v>
      </c>
      <c r="V401" s="77" t="str">
        <f t="shared" si="37"/>
        <v/>
      </c>
    </row>
    <row r="402" spans="1:22" hidden="1">
      <c r="A402" s="72">
        <f>'CONSTRUCTION COST ESTIMATE'!B402</f>
        <v>509.13069999999999</v>
      </c>
      <c r="C402" s="69" t="s">
        <v>1311</v>
      </c>
      <c r="D402" s="69">
        <v>0</v>
      </c>
      <c r="F402" s="73" t="str">
        <f>'CONSTRUCTION COST ESTIMATE'!C402</f>
        <v>13 FOOT X 7 FOOT PRECAST REINFORCED CONCRETE BOX</v>
      </c>
      <c r="H402" s="74" t="str">
        <f t="shared" si="34"/>
        <v>509.1307</v>
      </c>
      <c r="J402" s="389">
        <f>'CONSTRUCTION COST ESTIMATE'!BA402</f>
        <v>0</v>
      </c>
      <c r="K402" s="75">
        <f t="shared" si="35"/>
        <v>0</v>
      </c>
      <c r="L402" s="69" t="s">
        <v>1304</v>
      </c>
      <c r="M402" s="69" t="str">
        <f>'CONSTRUCTION COST ESTIMATE'!BB402</f>
        <v>LF</v>
      </c>
      <c r="N402" s="390">
        <f>'BID ABSTRACT'!H402</f>
        <v>0</v>
      </c>
      <c r="O402" s="76">
        <f t="shared" si="36"/>
        <v>0</v>
      </c>
      <c r="S402" s="69" t="s">
        <v>1313</v>
      </c>
      <c r="T402" s="69" t="s">
        <v>1313</v>
      </c>
      <c r="V402" s="77" t="str">
        <f t="shared" si="37"/>
        <v/>
      </c>
    </row>
    <row r="403" spans="1:22" hidden="1">
      <c r="A403" s="72">
        <f>'CONSTRUCTION COST ESTIMATE'!B403</f>
        <v>509.13080000000002</v>
      </c>
      <c r="C403" s="69" t="s">
        <v>1311</v>
      </c>
      <c r="D403" s="69">
        <v>0</v>
      </c>
      <c r="F403" s="73" t="str">
        <f>'CONSTRUCTION COST ESTIMATE'!C403</f>
        <v>13 FOOT X 8 FOOT PRECAST REINFORCED CONCRETE BOX</v>
      </c>
      <c r="H403" s="74" t="str">
        <f t="shared" si="34"/>
        <v>509.1308</v>
      </c>
      <c r="J403" s="389">
        <f>'CONSTRUCTION COST ESTIMATE'!BA403</f>
        <v>0</v>
      </c>
      <c r="K403" s="75">
        <f t="shared" si="35"/>
        <v>0</v>
      </c>
      <c r="L403" s="69" t="s">
        <v>1304</v>
      </c>
      <c r="M403" s="69" t="str">
        <f>'CONSTRUCTION COST ESTIMATE'!BB403</f>
        <v>LF</v>
      </c>
      <c r="N403" s="390">
        <f>'BID ABSTRACT'!H403</f>
        <v>0</v>
      </c>
      <c r="O403" s="76">
        <f t="shared" si="36"/>
        <v>0</v>
      </c>
      <c r="S403" s="69" t="s">
        <v>1313</v>
      </c>
      <c r="T403" s="69" t="s">
        <v>1313</v>
      </c>
      <c r="V403" s="77" t="str">
        <f t="shared" si="37"/>
        <v/>
      </c>
    </row>
    <row r="404" spans="1:22" hidden="1">
      <c r="A404" s="72">
        <f>'CONSTRUCTION COST ESTIMATE'!B404</f>
        <v>509.1309</v>
      </c>
      <c r="C404" s="69" t="s">
        <v>1311</v>
      </c>
      <c r="D404" s="69">
        <v>0</v>
      </c>
      <c r="F404" s="73" t="str">
        <f>'CONSTRUCTION COST ESTIMATE'!C404</f>
        <v>13 FOOT X 9 FOOT PRECAST REINFORCED CONCRETE BOX</v>
      </c>
      <c r="H404" s="74" t="str">
        <f t="shared" si="34"/>
        <v>509.1309</v>
      </c>
      <c r="J404" s="389">
        <f>'CONSTRUCTION COST ESTIMATE'!BA404</f>
        <v>0</v>
      </c>
      <c r="K404" s="75">
        <f t="shared" si="35"/>
        <v>0</v>
      </c>
      <c r="L404" s="69" t="s">
        <v>1304</v>
      </c>
      <c r="M404" s="69" t="str">
        <f>'CONSTRUCTION COST ESTIMATE'!BB404</f>
        <v>LF</v>
      </c>
      <c r="N404" s="390">
        <f>'BID ABSTRACT'!H404</f>
        <v>0</v>
      </c>
      <c r="O404" s="76">
        <f t="shared" si="36"/>
        <v>0</v>
      </c>
      <c r="S404" s="69" t="s">
        <v>1313</v>
      </c>
      <c r="T404" s="69" t="s">
        <v>1313</v>
      </c>
      <c r="V404" s="77" t="str">
        <f t="shared" si="37"/>
        <v/>
      </c>
    </row>
    <row r="405" spans="1:22" hidden="1">
      <c r="A405" s="72">
        <f>'CONSTRUCTION COST ESTIMATE'!B405</f>
        <v>509.13099999999997</v>
      </c>
      <c r="C405" s="69" t="s">
        <v>1311</v>
      </c>
      <c r="D405" s="69">
        <v>0</v>
      </c>
      <c r="F405" s="73" t="str">
        <f>'CONSTRUCTION COST ESTIMATE'!C405</f>
        <v>13 FOOT X 10 FOOT PRECAST REINFORCED CONCRETE BOX</v>
      </c>
      <c r="H405" s="74" t="str">
        <f t="shared" si="34"/>
        <v>509.1310</v>
      </c>
      <c r="J405" s="389">
        <f>'CONSTRUCTION COST ESTIMATE'!BA405</f>
        <v>0</v>
      </c>
      <c r="K405" s="75">
        <f t="shared" si="35"/>
        <v>0</v>
      </c>
      <c r="L405" s="69" t="s">
        <v>1304</v>
      </c>
      <c r="M405" s="69" t="str">
        <f>'CONSTRUCTION COST ESTIMATE'!BB405</f>
        <v>LF</v>
      </c>
      <c r="N405" s="390">
        <f>'BID ABSTRACT'!H405</f>
        <v>0</v>
      </c>
      <c r="O405" s="76">
        <f t="shared" si="36"/>
        <v>0</v>
      </c>
      <c r="S405" s="69" t="s">
        <v>1313</v>
      </c>
      <c r="T405" s="69" t="s">
        <v>1313</v>
      </c>
      <c r="V405" s="77" t="str">
        <f t="shared" si="37"/>
        <v/>
      </c>
    </row>
    <row r="406" spans="1:22" hidden="1">
      <c r="A406" s="72">
        <f>'CONSTRUCTION COST ESTIMATE'!B406</f>
        <v>509.1311</v>
      </c>
      <c r="C406" s="69" t="s">
        <v>1311</v>
      </c>
      <c r="D406" s="69">
        <v>0</v>
      </c>
      <c r="F406" s="73" t="str">
        <f>'CONSTRUCTION COST ESTIMATE'!C406</f>
        <v>13 FOOT X 11 FOOT PRECAST REINFORCED CONCRETE BOX</v>
      </c>
      <c r="H406" s="74" t="str">
        <f t="shared" si="34"/>
        <v>509.1311</v>
      </c>
      <c r="J406" s="389">
        <f>'CONSTRUCTION COST ESTIMATE'!BA406</f>
        <v>0</v>
      </c>
      <c r="K406" s="75">
        <f t="shared" si="35"/>
        <v>0</v>
      </c>
      <c r="L406" s="69" t="s">
        <v>1304</v>
      </c>
      <c r="M406" s="69" t="str">
        <f>'CONSTRUCTION COST ESTIMATE'!BB406</f>
        <v>LF</v>
      </c>
      <c r="N406" s="390">
        <f>'BID ABSTRACT'!H406</f>
        <v>0</v>
      </c>
      <c r="O406" s="76">
        <f t="shared" si="36"/>
        <v>0</v>
      </c>
      <c r="S406" s="69" t="s">
        <v>1313</v>
      </c>
      <c r="T406" s="69" t="s">
        <v>1313</v>
      </c>
      <c r="V406" s="77" t="str">
        <f t="shared" si="37"/>
        <v/>
      </c>
    </row>
    <row r="407" spans="1:22" hidden="1">
      <c r="A407" s="72">
        <f>'CONSTRUCTION COST ESTIMATE'!B407</f>
        <v>509.13119999999998</v>
      </c>
      <c r="C407" s="69" t="s">
        <v>1311</v>
      </c>
      <c r="D407" s="69">
        <v>0</v>
      </c>
      <c r="F407" s="73" t="str">
        <f>'CONSTRUCTION COST ESTIMATE'!C407</f>
        <v>13 FOOT X 12 FOOT PRECAST REINFORCED CONCRETE BOX</v>
      </c>
      <c r="H407" s="74" t="str">
        <f t="shared" si="34"/>
        <v>509.1312</v>
      </c>
      <c r="J407" s="389">
        <f>'CONSTRUCTION COST ESTIMATE'!BA407</f>
        <v>0</v>
      </c>
      <c r="K407" s="75">
        <f t="shared" si="35"/>
        <v>0</v>
      </c>
      <c r="L407" s="69" t="s">
        <v>1304</v>
      </c>
      <c r="M407" s="69" t="str">
        <f>'CONSTRUCTION COST ESTIMATE'!BB407</f>
        <v>LF</v>
      </c>
      <c r="N407" s="390">
        <f>'BID ABSTRACT'!H407</f>
        <v>0</v>
      </c>
      <c r="O407" s="76">
        <f t="shared" si="36"/>
        <v>0</v>
      </c>
      <c r="S407" s="69" t="s">
        <v>1313</v>
      </c>
      <c r="T407" s="69" t="s">
        <v>1313</v>
      </c>
      <c r="V407" s="77" t="str">
        <f t="shared" si="37"/>
        <v/>
      </c>
    </row>
    <row r="408" spans="1:22" hidden="1">
      <c r="A408" s="72">
        <f>'CONSTRUCTION COST ESTIMATE'!B408</f>
        <v>509.13130000000001</v>
      </c>
      <c r="C408" s="69" t="s">
        <v>1311</v>
      </c>
      <c r="D408" s="69">
        <v>0</v>
      </c>
      <c r="F408" s="73" t="str">
        <f>'CONSTRUCTION COST ESTIMATE'!C408</f>
        <v>13 FOOT X 13 FOOT PRECAST REINFORCED CONCRETE BOX</v>
      </c>
      <c r="H408" s="74" t="str">
        <f t="shared" si="34"/>
        <v>509.1313</v>
      </c>
      <c r="J408" s="389">
        <f>'CONSTRUCTION COST ESTIMATE'!BA408</f>
        <v>0</v>
      </c>
      <c r="K408" s="75">
        <f t="shared" si="35"/>
        <v>0</v>
      </c>
      <c r="L408" s="69" t="s">
        <v>1304</v>
      </c>
      <c r="M408" s="69" t="str">
        <f>'CONSTRUCTION COST ESTIMATE'!BB408</f>
        <v>LF</v>
      </c>
      <c r="N408" s="390">
        <f>'BID ABSTRACT'!H408</f>
        <v>0</v>
      </c>
      <c r="O408" s="76">
        <f t="shared" si="36"/>
        <v>0</v>
      </c>
      <c r="S408" s="69" t="s">
        <v>1313</v>
      </c>
      <c r="T408" s="69" t="s">
        <v>1313</v>
      </c>
      <c r="V408" s="77" t="str">
        <f t="shared" si="37"/>
        <v/>
      </c>
    </row>
    <row r="409" spans="1:22" hidden="1">
      <c r="A409" s="72">
        <f>'CONSTRUCTION COST ESTIMATE'!B409</f>
        <v>509.14030000000002</v>
      </c>
      <c r="C409" s="69" t="s">
        <v>1311</v>
      </c>
      <c r="D409" s="69">
        <v>0</v>
      </c>
      <c r="F409" s="73" t="str">
        <f>'CONSTRUCTION COST ESTIMATE'!C409</f>
        <v>14 FOOT X 3 FOOT PRECAST REINFORCED CONCRETE BOX</v>
      </c>
      <c r="H409" s="74" t="str">
        <f t="shared" si="34"/>
        <v>509.1403</v>
      </c>
      <c r="J409" s="389">
        <f>'CONSTRUCTION COST ESTIMATE'!BA409</f>
        <v>0</v>
      </c>
      <c r="K409" s="75">
        <f t="shared" si="35"/>
        <v>0</v>
      </c>
      <c r="L409" s="69" t="s">
        <v>1304</v>
      </c>
      <c r="M409" s="69" t="str">
        <f>'CONSTRUCTION COST ESTIMATE'!BB409</f>
        <v>LF</v>
      </c>
      <c r="N409" s="390">
        <f>'BID ABSTRACT'!H409</f>
        <v>0</v>
      </c>
      <c r="O409" s="76">
        <f t="shared" si="36"/>
        <v>0</v>
      </c>
      <c r="S409" s="69" t="s">
        <v>1313</v>
      </c>
      <c r="T409" s="69" t="s">
        <v>1313</v>
      </c>
      <c r="V409" s="77" t="str">
        <f t="shared" si="37"/>
        <v/>
      </c>
    </row>
    <row r="410" spans="1:22" hidden="1">
      <c r="A410" s="72">
        <f>'CONSTRUCTION COST ESTIMATE'!B410</f>
        <v>509.1404</v>
      </c>
      <c r="C410" s="69" t="s">
        <v>1311</v>
      </c>
      <c r="D410" s="69">
        <v>0</v>
      </c>
      <c r="F410" s="73" t="str">
        <f>'CONSTRUCTION COST ESTIMATE'!C410</f>
        <v>14 FOOT X 4 FOOT PRECAST REINFORCED CONCRETE BOX</v>
      </c>
      <c r="H410" s="74" t="str">
        <f t="shared" ref="H410:H420" si="38">TEXT(A410,"#.0000")</f>
        <v>509.1404</v>
      </c>
      <c r="J410" s="389">
        <f>'CONSTRUCTION COST ESTIMATE'!BA410</f>
        <v>0</v>
      </c>
      <c r="K410" s="75">
        <f t="shared" ref="K410:K420" si="39">IF((OR(M410="LS",M410="FA",M410="ALLOW")),N410,J410)</f>
        <v>0</v>
      </c>
      <c r="L410" s="69" t="s">
        <v>1304</v>
      </c>
      <c r="M410" s="69" t="str">
        <f>'CONSTRUCTION COST ESTIMATE'!BB410</f>
        <v>LF</v>
      </c>
      <c r="N410" s="390">
        <f>'BID ABSTRACT'!H410</f>
        <v>0</v>
      </c>
      <c r="O410" s="76">
        <f t="shared" ref="O410:O420" si="40">IF((OR(M410="LS",M410="FA",M410="ALLOW")),1,N410)</f>
        <v>0</v>
      </c>
      <c r="S410" s="69" t="s">
        <v>1313</v>
      </c>
      <c r="T410" s="69" t="s">
        <v>1313</v>
      </c>
      <c r="V410" s="77" t="str">
        <f t="shared" ref="V410:V420" si="41">IF(A410=0,"Delete Row","")</f>
        <v/>
      </c>
    </row>
    <row r="411" spans="1:22" hidden="1">
      <c r="A411" s="72">
        <f>'CONSTRUCTION COST ESTIMATE'!B411</f>
        <v>509.14049999999997</v>
      </c>
      <c r="C411" s="69" t="s">
        <v>1311</v>
      </c>
      <c r="D411" s="69">
        <v>0</v>
      </c>
      <c r="F411" s="73" t="str">
        <f>'CONSTRUCTION COST ESTIMATE'!C411</f>
        <v>14 FOOT X 5 FOOT PRECAST REINFORCED CONCRETE BOX</v>
      </c>
      <c r="H411" s="74" t="str">
        <f t="shared" si="38"/>
        <v>509.1405</v>
      </c>
      <c r="J411" s="389">
        <f>'CONSTRUCTION COST ESTIMATE'!BA411</f>
        <v>0</v>
      </c>
      <c r="K411" s="75">
        <f t="shared" si="39"/>
        <v>0</v>
      </c>
      <c r="L411" s="69" t="s">
        <v>1304</v>
      </c>
      <c r="M411" s="69" t="str">
        <f>'CONSTRUCTION COST ESTIMATE'!BB411</f>
        <v>LF</v>
      </c>
      <c r="N411" s="390">
        <f>'BID ABSTRACT'!H411</f>
        <v>0</v>
      </c>
      <c r="O411" s="76">
        <f t="shared" si="40"/>
        <v>0</v>
      </c>
      <c r="S411" s="69" t="s">
        <v>1313</v>
      </c>
      <c r="T411" s="69" t="s">
        <v>1313</v>
      </c>
      <c r="V411" s="77" t="str">
        <f t="shared" si="41"/>
        <v/>
      </c>
    </row>
    <row r="412" spans="1:22" hidden="1">
      <c r="A412" s="72">
        <f>'CONSTRUCTION COST ESTIMATE'!B412</f>
        <v>509.14060000000001</v>
      </c>
      <c r="C412" s="69" t="s">
        <v>1311</v>
      </c>
      <c r="D412" s="69">
        <v>0</v>
      </c>
      <c r="F412" s="73" t="str">
        <f>'CONSTRUCTION COST ESTIMATE'!C412</f>
        <v>14 FOOT X 6 FOOT PRECAST REINFORCED CONCRETE BOX</v>
      </c>
      <c r="H412" s="74" t="str">
        <f t="shared" si="38"/>
        <v>509.1406</v>
      </c>
      <c r="J412" s="389">
        <f>'CONSTRUCTION COST ESTIMATE'!BA412</f>
        <v>0</v>
      </c>
      <c r="K412" s="75">
        <f t="shared" si="39"/>
        <v>0</v>
      </c>
      <c r="L412" s="69" t="s">
        <v>1304</v>
      </c>
      <c r="M412" s="69" t="str">
        <f>'CONSTRUCTION COST ESTIMATE'!BB412</f>
        <v>LF</v>
      </c>
      <c r="N412" s="390">
        <f>'BID ABSTRACT'!H412</f>
        <v>0</v>
      </c>
      <c r="O412" s="76">
        <f t="shared" si="40"/>
        <v>0</v>
      </c>
      <c r="S412" s="69" t="s">
        <v>1313</v>
      </c>
      <c r="T412" s="69" t="s">
        <v>1313</v>
      </c>
      <c r="V412" s="77" t="str">
        <f t="shared" si="41"/>
        <v/>
      </c>
    </row>
    <row r="413" spans="1:22" hidden="1">
      <c r="A413" s="72">
        <f>'CONSTRUCTION COST ESTIMATE'!B413</f>
        <v>509.14069999999998</v>
      </c>
      <c r="C413" s="69" t="s">
        <v>1311</v>
      </c>
      <c r="D413" s="69">
        <v>0</v>
      </c>
      <c r="F413" s="73" t="str">
        <f>'CONSTRUCTION COST ESTIMATE'!C413</f>
        <v>14 FOOT X 7 FOOT PRECAST REINFORCED CONCRETE BOX</v>
      </c>
      <c r="H413" s="74" t="str">
        <f t="shared" si="38"/>
        <v>509.1407</v>
      </c>
      <c r="J413" s="389">
        <f>'CONSTRUCTION COST ESTIMATE'!BA413</f>
        <v>0</v>
      </c>
      <c r="K413" s="75">
        <f t="shared" si="39"/>
        <v>0</v>
      </c>
      <c r="L413" s="69" t="s">
        <v>1304</v>
      </c>
      <c r="M413" s="69" t="str">
        <f>'CONSTRUCTION COST ESTIMATE'!BB413</f>
        <v>LF</v>
      </c>
      <c r="N413" s="390">
        <f>'BID ABSTRACT'!H413</f>
        <v>0</v>
      </c>
      <c r="O413" s="76">
        <f t="shared" si="40"/>
        <v>0</v>
      </c>
      <c r="S413" s="69" t="s">
        <v>1313</v>
      </c>
      <c r="T413" s="69" t="s">
        <v>1313</v>
      </c>
      <c r="V413" s="77" t="str">
        <f t="shared" si="41"/>
        <v/>
      </c>
    </row>
    <row r="414" spans="1:22" hidden="1">
      <c r="A414" s="72">
        <f>'CONSTRUCTION COST ESTIMATE'!B414</f>
        <v>509.14080000000001</v>
      </c>
      <c r="C414" s="69" t="s">
        <v>1311</v>
      </c>
      <c r="D414" s="69">
        <v>0</v>
      </c>
      <c r="F414" s="73" t="str">
        <f>'CONSTRUCTION COST ESTIMATE'!C414</f>
        <v>14 FOOT X 8 FOOT PRECAST REINFORCED CONCRETE BOX</v>
      </c>
      <c r="H414" s="74" t="str">
        <f t="shared" si="38"/>
        <v>509.1408</v>
      </c>
      <c r="J414" s="389">
        <f>'CONSTRUCTION COST ESTIMATE'!BA414</f>
        <v>0</v>
      </c>
      <c r="K414" s="75">
        <f t="shared" si="39"/>
        <v>0</v>
      </c>
      <c r="L414" s="69" t="s">
        <v>1304</v>
      </c>
      <c r="M414" s="69" t="str">
        <f>'CONSTRUCTION COST ESTIMATE'!BB414</f>
        <v>LF</v>
      </c>
      <c r="N414" s="390">
        <f>'BID ABSTRACT'!H414</f>
        <v>0</v>
      </c>
      <c r="O414" s="76">
        <f t="shared" si="40"/>
        <v>0</v>
      </c>
      <c r="S414" s="69" t="s">
        <v>1313</v>
      </c>
      <c r="T414" s="69" t="s">
        <v>1313</v>
      </c>
      <c r="V414" s="77" t="str">
        <f t="shared" si="41"/>
        <v/>
      </c>
    </row>
    <row r="415" spans="1:22" hidden="1">
      <c r="A415" s="72">
        <f>'CONSTRUCTION COST ESTIMATE'!B415</f>
        <v>509.14089999999999</v>
      </c>
      <c r="C415" s="69" t="s">
        <v>1311</v>
      </c>
      <c r="D415" s="69">
        <v>0</v>
      </c>
      <c r="F415" s="73" t="str">
        <f>'CONSTRUCTION COST ESTIMATE'!C415</f>
        <v>14 FOOT X 9 FOOT PRECAST REINFORCED CONCRETE BOX</v>
      </c>
      <c r="H415" s="74" t="str">
        <f t="shared" si="38"/>
        <v>509.1409</v>
      </c>
      <c r="J415" s="389">
        <f>'CONSTRUCTION COST ESTIMATE'!BA415</f>
        <v>0</v>
      </c>
      <c r="K415" s="75">
        <f t="shared" si="39"/>
        <v>0</v>
      </c>
      <c r="L415" s="69" t="s">
        <v>1304</v>
      </c>
      <c r="M415" s="69" t="str">
        <f>'CONSTRUCTION COST ESTIMATE'!BB415</f>
        <v>LF</v>
      </c>
      <c r="N415" s="390">
        <f>'BID ABSTRACT'!H415</f>
        <v>0</v>
      </c>
      <c r="O415" s="76">
        <f t="shared" si="40"/>
        <v>0</v>
      </c>
      <c r="S415" s="69" t="s">
        <v>1313</v>
      </c>
      <c r="T415" s="69" t="s">
        <v>1313</v>
      </c>
      <c r="V415" s="77" t="str">
        <f t="shared" si="41"/>
        <v/>
      </c>
    </row>
    <row r="416" spans="1:22" hidden="1">
      <c r="A416" s="72">
        <f>'CONSTRUCTION COST ESTIMATE'!B416</f>
        <v>509.14100000000002</v>
      </c>
      <c r="C416" s="69" t="s">
        <v>1311</v>
      </c>
      <c r="D416" s="69">
        <v>0</v>
      </c>
      <c r="F416" s="73" t="str">
        <f>'CONSTRUCTION COST ESTIMATE'!C416</f>
        <v>14 FOOT X 10 FOOT PRECAST REINFORCED CONCRETE BOX</v>
      </c>
      <c r="H416" s="74" t="str">
        <f t="shared" si="38"/>
        <v>509.1410</v>
      </c>
      <c r="J416" s="389">
        <f>'CONSTRUCTION COST ESTIMATE'!BA416</f>
        <v>0</v>
      </c>
      <c r="K416" s="75">
        <f t="shared" si="39"/>
        <v>0</v>
      </c>
      <c r="L416" s="69" t="s">
        <v>1304</v>
      </c>
      <c r="M416" s="69" t="str">
        <f>'CONSTRUCTION COST ESTIMATE'!BB416</f>
        <v>LF</v>
      </c>
      <c r="N416" s="390">
        <f>'BID ABSTRACT'!H416</f>
        <v>0</v>
      </c>
      <c r="O416" s="76">
        <f t="shared" si="40"/>
        <v>0</v>
      </c>
      <c r="S416" s="69" t="s">
        <v>1313</v>
      </c>
      <c r="T416" s="69" t="s">
        <v>1313</v>
      </c>
      <c r="V416" s="77" t="str">
        <f t="shared" si="41"/>
        <v/>
      </c>
    </row>
    <row r="417" spans="1:26" hidden="1">
      <c r="A417" s="72">
        <f>'CONSTRUCTION COST ESTIMATE'!B417</f>
        <v>509.14109999999999</v>
      </c>
      <c r="C417" s="69" t="s">
        <v>1311</v>
      </c>
      <c r="D417" s="69">
        <v>0</v>
      </c>
      <c r="F417" s="73" t="str">
        <f>'CONSTRUCTION COST ESTIMATE'!C417</f>
        <v>14 FOOT X 11 FOOT PRECAST REINFORCED CONCRETE BOX</v>
      </c>
      <c r="H417" s="74" t="str">
        <f t="shared" si="38"/>
        <v>509.1411</v>
      </c>
      <c r="J417" s="389">
        <f>'CONSTRUCTION COST ESTIMATE'!BA417</f>
        <v>0</v>
      </c>
      <c r="K417" s="75">
        <f t="shared" si="39"/>
        <v>0</v>
      </c>
      <c r="L417" s="69" t="s">
        <v>1304</v>
      </c>
      <c r="M417" s="69" t="str">
        <f>'CONSTRUCTION COST ESTIMATE'!BB417</f>
        <v>LF</v>
      </c>
      <c r="N417" s="390">
        <f>'BID ABSTRACT'!H417</f>
        <v>0</v>
      </c>
      <c r="O417" s="76">
        <f t="shared" si="40"/>
        <v>0</v>
      </c>
      <c r="S417" s="69" t="s">
        <v>1313</v>
      </c>
      <c r="T417" s="69" t="s">
        <v>1313</v>
      </c>
      <c r="V417" s="77" t="str">
        <f t="shared" si="41"/>
        <v/>
      </c>
    </row>
    <row r="418" spans="1:26" hidden="1">
      <c r="A418" s="72">
        <f>'CONSTRUCTION COST ESTIMATE'!B418</f>
        <v>509.14120000000003</v>
      </c>
      <c r="C418" s="69" t="s">
        <v>1311</v>
      </c>
      <c r="D418" s="69">
        <v>0</v>
      </c>
      <c r="F418" s="73" t="str">
        <f>'CONSTRUCTION COST ESTIMATE'!C418</f>
        <v>14 FOOT X 12 FOOT PRECAST REINFORCED CONCRETE BOX</v>
      </c>
      <c r="H418" s="74" t="str">
        <f t="shared" si="38"/>
        <v>509.1412</v>
      </c>
      <c r="J418" s="389">
        <f>'CONSTRUCTION COST ESTIMATE'!BA418</f>
        <v>0</v>
      </c>
      <c r="K418" s="75">
        <f t="shared" si="39"/>
        <v>0</v>
      </c>
      <c r="L418" s="69" t="s">
        <v>1304</v>
      </c>
      <c r="M418" s="69" t="str">
        <f>'CONSTRUCTION COST ESTIMATE'!BB418</f>
        <v>LF</v>
      </c>
      <c r="N418" s="390">
        <f>'BID ABSTRACT'!H418</f>
        <v>0</v>
      </c>
      <c r="O418" s="76">
        <f t="shared" si="40"/>
        <v>0</v>
      </c>
      <c r="S418" s="69" t="s">
        <v>1313</v>
      </c>
      <c r="T418" s="69" t="s">
        <v>1313</v>
      </c>
      <c r="V418" s="77" t="str">
        <f t="shared" si="41"/>
        <v/>
      </c>
    </row>
    <row r="419" spans="1:26" hidden="1">
      <c r="A419" s="72">
        <f>'CONSTRUCTION COST ESTIMATE'!B419</f>
        <v>509.1413</v>
      </c>
      <c r="C419" s="69" t="s">
        <v>1311</v>
      </c>
      <c r="D419" s="69">
        <v>0</v>
      </c>
      <c r="F419" s="73" t="str">
        <f>'CONSTRUCTION COST ESTIMATE'!C419</f>
        <v>14 FOOT X 13 FOOT PRECAST REINFORCED CONCRETE BOX</v>
      </c>
      <c r="H419" s="74" t="str">
        <f t="shared" si="38"/>
        <v>509.1413</v>
      </c>
      <c r="J419" s="389">
        <f>'CONSTRUCTION COST ESTIMATE'!BA419</f>
        <v>0</v>
      </c>
      <c r="K419" s="75">
        <f t="shared" si="39"/>
        <v>0</v>
      </c>
      <c r="L419" s="69" t="s">
        <v>1304</v>
      </c>
      <c r="M419" s="69" t="str">
        <f>'CONSTRUCTION COST ESTIMATE'!BB419</f>
        <v>LF</v>
      </c>
      <c r="N419" s="390">
        <f>'BID ABSTRACT'!H419</f>
        <v>0</v>
      </c>
      <c r="O419" s="76">
        <f t="shared" si="40"/>
        <v>0</v>
      </c>
      <c r="S419" s="69" t="s">
        <v>1313</v>
      </c>
      <c r="T419" s="69" t="s">
        <v>1313</v>
      </c>
      <c r="V419" s="77" t="str">
        <f t="shared" si="41"/>
        <v/>
      </c>
    </row>
    <row r="420" spans="1:26" hidden="1">
      <c r="A420" s="72">
        <f>'CONSTRUCTION COST ESTIMATE'!B420</f>
        <v>509.14139999999998</v>
      </c>
      <c r="C420" s="69" t="s">
        <v>1311</v>
      </c>
      <c r="D420" s="69">
        <v>0</v>
      </c>
      <c r="F420" s="73" t="str">
        <f>'CONSTRUCTION COST ESTIMATE'!C420</f>
        <v>14 FOOT X 14 FOOT PRECAST REINFORCED CONCRETE BOX</v>
      </c>
      <c r="H420" s="74" t="str">
        <f t="shared" si="38"/>
        <v>509.1414</v>
      </c>
      <c r="J420" s="389">
        <f>'CONSTRUCTION COST ESTIMATE'!BA420</f>
        <v>0</v>
      </c>
      <c r="K420" s="75">
        <f t="shared" si="39"/>
        <v>0</v>
      </c>
      <c r="L420" s="69" t="s">
        <v>1304</v>
      </c>
      <c r="M420" s="69" t="str">
        <f>'CONSTRUCTION COST ESTIMATE'!BB420</f>
        <v>LF</v>
      </c>
      <c r="N420" s="390">
        <f>'BID ABSTRACT'!H420</f>
        <v>0</v>
      </c>
      <c r="O420" s="76">
        <f t="shared" si="40"/>
        <v>0</v>
      </c>
      <c r="S420" s="69" t="s">
        <v>1313</v>
      </c>
      <c r="T420" s="69" t="s">
        <v>1313</v>
      </c>
      <c r="V420" s="77" t="str">
        <f t="shared" si="41"/>
        <v/>
      </c>
    </row>
    <row r="421" spans="1:26" hidden="1">
      <c r="A421" s="72">
        <f>'CONSTRUCTION COST ESTIMATE'!B421</f>
        <v>570.00049999999999</v>
      </c>
      <c r="C421" s="69" t="s">
        <v>1311</v>
      </c>
      <c r="D421" s="69">
        <v>0</v>
      </c>
      <c r="F421" s="73" t="str">
        <f>'CONSTRUCTION COST ESTIMATE'!C421</f>
        <v>CMU RETAINING WALL</v>
      </c>
      <c r="H421" s="74" t="str">
        <f t="shared" si="31"/>
        <v>570.0005</v>
      </c>
      <c r="J421" s="389">
        <f>'CONSTRUCTION COST ESTIMATE'!BA421</f>
        <v>0</v>
      </c>
      <c r="K421" s="75">
        <f t="shared" si="32"/>
        <v>0</v>
      </c>
      <c r="L421" s="69" t="s">
        <v>1304</v>
      </c>
      <c r="M421" s="69" t="str">
        <f>'CONSTRUCTION COST ESTIMATE'!BB421</f>
        <v>LF</v>
      </c>
      <c r="N421" s="390">
        <f>'BID ABSTRACT'!H421</f>
        <v>0</v>
      </c>
      <c r="O421" s="76">
        <f t="shared" si="33"/>
        <v>0</v>
      </c>
      <c r="S421" s="69" t="s">
        <v>1313</v>
      </c>
      <c r="T421" s="69" t="s">
        <v>1313</v>
      </c>
      <c r="V421" s="77" t="str">
        <f t="shared" si="30"/>
        <v/>
      </c>
    </row>
    <row r="422" spans="1:26" hidden="1">
      <c r="A422" s="72">
        <f>'CONSTRUCTION COST ESTIMATE'!B422</f>
        <v>570.00099999999998</v>
      </c>
      <c r="C422" s="69" t="s">
        <v>1311</v>
      </c>
      <c r="D422" s="69">
        <v>0</v>
      </c>
      <c r="F422" s="73" t="str">
        <f>'CONSTRUCTION COST ESTIMATE'!C422</f>
        <v>CMU RETAINING WALL</v>
      </c>
      <c r="H422" s="74" t="str">
        <f t="shared" si="31"/>
        <v>570.0010</v>
      </c>
      <c r="J422" s="389">
        <f>'CONSTRUCTION COST ESTIMATE'!BA422</f>
        <v>0</v>
      </c>
      <c r="K422" s="75">
        <f t="shared" si="32"/>
        <v>0</v>
      </c>
      <c r="L422" s="69" t="s">
        <v>1304</v>
      </c>
      <c r="M422" s="69" t="str">
        <f>'CONSTRUCTION COST ESTIMATE'!BB422</f>
        <v>SF</v>
      </c>
      <c r="N422" s="390">
        <f>'BID ABSTRACT'!H422</f>
        <v>0</v>
      </c>
      <c r="O422" s="76">
        <f t="shared" si="33"/>
        <v>0</v>
      </c>
      <c r="S422" s="69" t="s">
        <v>1313</v>
      </c>
      <c r="T422" s="69" t="s">
        <v>1313</v>
      </c>
      <c r="V422" s="77" t="str">
        <f t="shared" si="30"/>
        <v/>
      </c>
    </row>
    <row r="423" spans="1:26" hidden="1">
      <c r="A423" s="72">
        <f>'CONSTRUCTION COST ESTIMATE'!B423</f>
        <v>570.00199999999995</v>
      </c>
      <c r="C423" s="69" t="s">
        <v>1311</v>
      </c>
      <c r="D423" s="69">
        <v>0</v>
      </c>
      <c r="F423" s="73" t="str">
        <f>'CONSTRUCTION COST ESTIMATE'!C423</f>
        <v>CMU RETAINING WALL (16 INCH)</v>
      </c>
      <c r="H423" s="74" t="str">
        <f t="shared" si="31"/>
        <v>570.0020</v>
      </c>
      <c r="J423" s="389">
        <f>'CONSTRUCTION COST ESTIMATE'!BA423</f>
        <v>0</v>
      </c>
      <c r="K423" s="75">
        <f t="shared" si="32"/>
        <v>0</v>
      </c>
      <c r="L423" s="69" t="s">
        <v>1304</v>
      </c>
      <c r="M423" s="69" t="str">
        <f>'CONSTRUCTION COST ESTIMATE'!BB423</f>
        <v>LF</v>
      </c>
      <c r="N423" s="390">
        <f>'BID ABSTRACT'!H423</f>
        <v>0</v>
      </c>
      <c r="O423" s="76">
        <f t="shared" si="33"/>
        <v>0</v>
      </c>
      <c r="S423" s="69" t="s">
        <v>1313</v>
      </c>
      <c r="T423" s="69" t="s">
        <v>1313</v>
      </c>
      <c r="V423" s="77" t="str">
        <f t="shared" si="30"/>
        <v/>
      </c>
    </row>
    <row r="424" spans="1:26" hidden="1">
      <c r="A424" s="72">
        <f>'CONSTRUCTION COST ESTIMATE'!B424</f>
        <v>570.00300000000004</v>
      </c>
      <c r="C424" s="69" t="s">
        <v>1311</v>
      </c>
      <c r="D424" s="69">
        <v>0</v>
      </c>
      <c r="F424" s="73" t="str">
        <f>'CONSTRUCTION COST ESTIMATE'!C424</f>
        <v>CMU RETAINING WALL (24 INCH)</v>
      </c>
      <c r="H424" s="74" t="str">
        <f t="shared" si="31"/>
        <v>570.0030</v>
      </c>
      <c r="J424" s="389">
        <f>'CONSTRUCTION COST ESTIMATE'!BA424</f>
        <v>0</v>
      </c>
      <c r="K424" s="75">
        <f t="shared" si="32"/>
        <v>0</v>
      </c>
      <c r="L424" s="69" t="s">
        <v>1304</v>
      </c>
      <c r="M424" s="69" t="str">
        <f>'CONSTRUCTION COST ESTIMATE'!BB424</f>
        <v>LF</v>
      </c>
      <c r="N424" s="390">
        <f>'BID ABSTRACT'!H424</f>
        <v>0</v>
      </c>
      <c r="O424" s="76">
        <f t="shared" si="33"/>
        <v>0</v>
      </c>
      <c r="S424" s="69" t="s">
        <v>1313</v>
      </c>
      <c r="T424" s="69" t="s">
        <v>1313</v>
      </c>
      <c r="V424" s="77" t="str">
        <f t="shared" si="30"/>
        <v/>
      </c>
    </row>
    <row r="425" spans="1:26" hidden="1">
      <c r="A425" s="72">
        <f>'CONSTRUCTION COST ESTIMATE'!B425</f>
        <v>570.00400000000002</v>
      </c>
      <c r="C425" s="69" t="s">
        <v>1311</v>
      </c>
      <c r="D425" s="69">
        <v>0</v>
      </c>
      <c r="F425" s="73" t="str">
        <f>'CONSTRUCTION COST ESTIMATE'!C425</f>
        <v>CMU RETAINING WALL (42 INCH)</v>
      </c>
      <c r="H425" s="74" t="str">
        <f t="shared" si="31"/>
        <v>570.0040</v>
      </c>
      <c r="J425" s="389">
        <f>'CONSTRUCTION COST ESTIMATE'!BA425</f>
        <v>0</v>
      </c>
      <c r="K425" s="75">
        <f t="shared" si="32"/>
        <v>0</v>
      </c>
      <c r="L425" s="69" t="s">
        <v>1304</v>
      </c>
      <c r="M425" s="69" t="str">
        <f>'CONSTRUCTION COST ESTIMATE'!BB425</f>
        <v>LF</v>
      </c>
      <c r="N425" s="390">
        <f>'BID ABSTRACT'!H425</f>
        <v>0</v>
      </c>
      <c r="O425" s="76">
        <f t="shared" si="33"/>
        <v>0</v>
      </c>
      <c r="S425" s="69" t="s">
        <v>1313</v>
      </c>
      <c r="T425" s="69" t="s">
        <v>1313</v>
      </c>
      <c r="V425" s="77" t="str">
        <f t="shared" si="30"/>
        <v/>
      </c>
    </row>
    <row r="426" spans="1:26" hidden="1">
      <c r="A426" s="72">
        <f>'CONSTRUCTION COST ESTIMATE'!B426</f>
        <v>570.005</v>
      </c>
      <c r="C426" s="69" t="s">
        <v>1311</v>
      </c>
      <c r="D426" s="69">
        <v>0</v>
      </c>
      <c r="F426" s="73" t="str">
        <f>'CONSTRUCTION COST ESTIMATE'!C426</f>
        <v>CMU RETAINING WALL (72 INCH)</v>
      </c>
      <c r="H426" s="74" t="str">
        <f t="shared" si="31"/>
        <v>570.0050</v>
      </c>
      <c r="J426" s="389">
        <f>'CONSTRUCTION COST ESTIMATE'!BA426</f>
        <v>0</v>
      </c>
      <c r="K426" s="75">
        <f t="shared" si="32"/>
        <v>0</v>
      </c>
      <c r="L426" s="69" t="s">
        <v>1304</v>
      </c>
      <c r="M426" s="69" t="str">
        <f>'CONSTRUCTION COST ESTIMATE'!BB426</f>
        <v>LF</v>
      </c>
      <c r="N426" s="390">
        <f>'BID ABSTRACT'!H426</f>
        <v>0</v>
      </c>
      <c r="O426" s="76">
        <f t="shared" si="33"/>
        <v>0</v>
      </c>
      <c r="S426" s="69" t="s">
        <v>1313</v>
      </c>
      <c r="T426" s="69" t="s">
        <v>1313</v>
      </c>
      <c r="V426" s="77" t="str">
        <f t="shared" si="30"/>
        <v/>
      </c>
    </row>
    <row r="427" spans="1:26" hidden="1">
      <c r="A427" s="72">
        <f>'CONSTRUCTION COST ESTIMATE'!B427</f>
        <v>570.00599999999997</v>
      </c>
      <c r="C427" s="69" t="s">
        <v>1311</v>
      </c>
      <c r="D427" s="69">
        <v>0</v>
      </c>
      <c r="F427" s="73" t="str">
        <f>'CONSTRUCTION COST ESTIMATE'!C427</f>
        <v>CMU SCREEN WALL</v>
      </c>
      <c r="H427" s="74" t="str">
        <f t="shared" si="31"/>
        <v>570.0060</v>
      </c>
      <c r="J427" s="389">
        <f>'CONSTRUCTION COST ESTIMATE'!BA427</f>
        <v>0</v>
      </c>
      <c r="K427" s="75">
        <f t="shared" si="32"/>
        <v>0</v>
      </c>
      <c r="L427" s="69" t="s">
        <v>1304</v>
      </c>
      <c r="M427" s="69" t="str">
        <f>'CONSTRUCTION COST ESTIMATE'!BB427</f>
        <v>SF</v>
      </c>
      <c r="N427" s="390">
        <f>'BID ABSTRACT'!H427</f>
        <v>0</v>
      </c>
      <c r="O427" s="76">
        <f t="shared" si="33"/>
        <v>0</v>
      </c>
      <c r="S427" s="69" t="s">
        <v>1313</v>
      </c>
      <c r="T427" s="69" t="s">
        <v>1313</v>
      </c>
      <c r="V427" s="77" t="str">
        <f t="shared" si="30"/>
        <v/>
      </c>
    </row>
    <row r="428" spans="1:26" hidden="1">
      <c r="A428" s="72">
        <f>'CONSTRUCTION COST ESTIMATE'!B428</f>
        <v>570.00699999999995</v>
      </c>
      <c r="C428" s="69" t="s">
        <v>1311</v>
      </c>
      <c r="D428" s="69">
        <v>0</v>
      </c>
      <c r="F428" s="73" t="str">
        <f>'CONSTRUCTION COST ESTIMATE'!C428</f>
        <v>CMU SCREEN WALL</v>
      </c>
      <c r="H428" s="74" t="str">
        <f t="shared" si="31"/>
        <v>570.0070</v>
      </c>
      <c r="J428" s="389">
        <f>'CONSTRUCTION COST ESTIMATE'!BA428</f>
        <v>0</v>
      </c>
      <c r="K428" s="75">
        <f t="shared" si="32"/>
        <v>0</v>
      </c>
      <c r="L428" s="69" t="s">
        <v>1304</v>
      </c>
      <c r="M428" s="69" t="str">
        <f>'CONSTRUCTION COST ESTIMATE'!BB428</f>
        <v>LF</v>
      </c>
      <c r="N428" s="390">
        <f>'BID ABSTRACT'!H428</f>
        <v>0</v>
      </c>
      <c r="O428" s="76">
        <f t="shared" si="33"/>
        <v>0</v>
      </c>
      <c r="S428" s="69" t="s">
        <v>1313</v>
      </c>
      <c r="T428" s="69" t="s">
        <v>1313</v>
      </c>
      <c r="V428" s="77" t="str">
        <f t="shared" si="30"/>
        <v/>
      </c>
    </row>
    <row r="429" spans="1:26" hidden="1">
      <c r="A429" s="72">
        <f>'CONSTRUCTION COST ESTIMATE'!B429</f>
        <v>570.00800000000004</v>
      </c>
      <c r="C429" s="69" t="s">
        <v>1311</v>
      </c>
      <c r="D429" s="69">
        <v>0</v>
      </c>
      <c r="F429" s="73" t="str">
        <f>'CONSTRUCTION COST ESTIMATE'!C429</f>
        <v>DECORATIVE EMU WALL</v>
      </c>
      <c r="H429" s="74" t="str">
        <f t="shared" si="31"/>
        <v>570.0080</v>
      </c>
      <c r="J429" s="389">
        <f>'CONSTRUCTION COST ESTIMATE'!BA429</f>
        <v>0</v>
      </c>
      <c r="K429" s="75">
        <f t="shared" si="32"/>
        <v>0</v>
      </c>
      <c r="L429" s="69" t="s">
        <v>1304</v>
      </c>
      <c r="M429" s="69" t="str">
        <f>'CONSTRUCTION COST ESTIMATE'!BB429</f>
        <v>LF</v>
      </c>
      <c r="N429" s="390">
        <f>'BID ABSTRACT'!H429</f>
        <v>0</v>
      </c>
      <c r="O429" s="76">
        <f t="shared" si="33"/>
        <v>0</v>
      </c>
      <c r="S429" s="69" t="s">
        <v>1313</v>
      </c>
      <c r="T429" s="69" t="s">
        <v>1313</v>
      </c>
      <c r="V429" s="77" t="str">
        <f t="shared" si="30"/>
        <v/>
      </c>
    </row>
    <row r="430" spans="1:26" hidden="1">
      <c r="A430" s="72">
        <f>'CONSTRUCTION COST ESTIMATE'!B430</f>
        <v>570.00900000000001</v>
      </c>
      <c r="C430" s="69" t="s">
        <v>1311</v>
      </c>
      <c r="D430" s="69">
        <v>0</v>
      </c>
      <c r="F430" s="73" t="str">
        <f>'CONSTRUCTION COST ESTIMATE'!C430</f>
        <v>REMOVE AND REPLACE RETAINING FLOODWALL</v>
      </c>
      <c r="H430" s="74" t="str">
        <f t="shared" si="31"/>
        <v>570.0090</v>
      </c>
      <c r="J430" s="389">
        <f>'CONSTRUCTION COST ESTIMATE'!BA430</f>
        <v>0</v>
      </c>
      <c r="K430" s="75">
        <f t="shared" si="32"/>
        <v>0</v>
      </c>
      <c r="L430" s="69" t="s">
        <v>1304</v>
      </c>
      <c r="M430" s="69" t="str">
        <f>'CONSTRUCTION COST ESTIMATE'!BB430</f>
        <v>LF</v>
      </c>
      <c r="N430" s="390">
        <f>'BID ABSTRACT'!H430</f>
        <v>0</v>
      </c>
      <c r="O430" s="76">
        <f t="shared" si="33"/>
        <v>0</v>
      </c>
      <c r="S430" s="69" t="s">
        <v>1313</v>
      </c>
      <c r="T430" s="69" t="s">
        <v>1313</v>
      </c>
      <c r="V430" s="77" t="str">
        <f t="shared" si="30"/>
        <v/>
      </c>
    </row>
    <row r="431" spans="1:26" hidden="1">
      <c r="A431" s="72">
        <f>'CONSTRUCTION COST ESTIMATE'!B431</f>
        <v>580.00049999999999</v>
      </c>
      <c r="C431" s="69" t="s">
        <v>1311</v>
      </c>
      <c r="D431" s="69">
        <v>0</v>
      </c>
      <c r="F431" s="73" t="str">
        <f>'CONSTRUCTION COST ESTIMATE'!C431</f>
        <v>PREFABRICATED STEEL PEDESTRIAN BRIDGE</v>
      </c>
      <c r="H431" s="74" t="str">
        <f t="shared" si="31"/>
        <v>580.0005</v>
      </c>
      <c r="J431" s="389">
        <f>'CONSTRUCTION COST ESTIMATE'!BA431</f>
        <v>0</v>
      </c>
      <c r="K431" s="75">
        <f t="shared" si="32"/>
        <v>0</v>
      </c>
      <c r="L431" s="69" t="s">
        <v>1304</v>
      </c>
      <c r="M431" s="69" t="str">
        <f>'CONSTRUCTION COST ESTIMATE'!BB431</f>
        <v>LS</v>
      </c>
      <c r="N431" s="390">
        <f>'BID ABSTRACT'!H431</f>
        <v>0</v>
      </c>
      <c r="O431" s="76">
        <f t="shared" si="33"/>
        <v>1</v>
      </c>
      <c r="S431" s="69" t="s">
        <v>1313</v>
      </c>
      <c r="T431" s="69" t="s">
        <v>1313</v>
      </c>
      <c r="V431" s="77" t="str">
        <f t="shared" si="30"/>
        <v/>
      </c>
    </row>
    <row r="432" spans="1:26" s="395" customFormat="1">
      <c r="A432" s="394"/>
      <c r="C432" s="395" t="s">
        <v>1311</v>
      </c>
      <c r="D432" s="395">
        <v>0</v>
      </c>
      <c r="F432" s="396" t="str">
        <f>'CONSTRUCTION COST ESTIMATE'!C432</f>
        <v>CULVERT PIPES</v>
      </c>
      <c r="H432" s="394" t="str">
        <f t="shared" si="31"/>
        <v>.0000</v>
      </c>
      <c r="J432" s="397">
        <f>'CONSTRUCTION COST ESTIMATE'!BA432</f>
        <v>0</v>
      </c>
      <c r="K432" s="397">
        <f t="shared" si="32"/>
        <v>0</v>
      </c>
      <c r="L432" s="395" t="s">
        <v>1304</v>
      </c>
      <c r="M432" s="395">
        <f>'CONSTRUCTION COST ESTIMATE'!BB432</f>
        <v>0</v>
      </c>
      <c r="N432" s="398">
        <f>'BID ABSTRACT'!H432</f>
        <v>0</v>
      </c>
      <c r="O432" s="398">
        <f t="shared" si="33"/>
        <v>0</v>
      </c>
      <c r="S432" s="395" t="s">
        <v>1313</v>
      </c>
      <c r="T432" s="395" t="s">
        <v>1313</v>
      </c>
      <c r="U432" s="399"/>
      <c r="V432" s="399" t="str">
        <f t="shared" si="30"/>
        <v>Delete Row</v>
      </c>
      <c r="W432" s="399"/>
      <c r="X432" s="399"/>
      <c r="Y432" s="399"/>
      <c r="Z432" s="399"/>
    </row>
    <row r="433" spans="1:22" hidden="1">
      <c r="A433" s="72">
        <f>'CONSTRUCTION COST ESTIMATE'!B433</f>
        <v>603.00049999999999</v>
      </c>
      <c r="C433" s="69" t="s">
        <v>1311</v>
      </c>
      <c r="D433" s="69">
        <v>0</v>
      </c>
      <c r="F433" s="73" t="str">
        <f>'CONSTRUCTION COST ESTIMATE'!C433</f>
        <v>STORM DRAIN CHECK VALVE (18 INCH)</v>
      </c>
      <c r="H433" s="74" t="str">
        <f t="shared" si="31"/>
        <v>603.0005</v>
      </c>
      <c r="J433" s="389">
        <f>'CONSTRUCTION COST ESTIMATE'!BA433</f>
        <v>0</v>
      </c>
      <c r="K433" s="75">
        <f t="shared" si="32"/>
        <v>0</v>
      </c>
      <c r="L433" s="69" t="s">
        <v>1304</v>
      </c>
      <c r="M433" s="69" t="str">
        <f>'CONSTRUCTION COST ESTIMATE'!BB433</f>
        <v>EA</v>
      </c>
      <c r="N433" s="390">
        <f>'BID ABSTRACT'!H433</f>
        <v>0</v>
      </c>
      <c r="O433" s="76">
        <f t="shared" si="33"/>
        <v>0</v>
      </c>
      <c r="S433" s="69" t="s">
        <v>1313</v>
      </c>
      <c r="T433" s="69" t="s">
        <v>1313</v>
      </c>
      <c r="V433" s="77" t="str">
        <f t="shared" si="30"/>
        <v/>
      </c>
    </row>
    <row r="434" spans="1:22" hidden="1">
      <c r="A434" s="72">
        <f>'CONSTRUCTION COST ESTIMATE'!B434</f>
        <v>603.00099999999998</v>
      </c>
      <c r="C434" s="69" t="s">
        <v>1311</v>
      </c>
      <c r="D434" s="69">
        <v>0</v>
      </c>
      <c r="F434" s="73" t="str">
        <f>'CONSTRUCTION COST ESTIMATE'!C434</f>
        <v>STORM DRAIN CHECK VALVE (30 INCH)</v>
      </c>
      <c r="H434" s="74" t="str">
        <f t="shared" si="31"/>
        <v>603.0010</v>
      </c>
      <c r="J434" s="389">
        <f>'CONSTRUCTION COST ESTIMATE'!BA434</f>
        <v>0</v>
      </c>
      <c r="K434" s="75">
        <f t="shared" si="32"/>
        <v>0</v>
      </c>
      <c r="L434" s="69" t="s">
        <v>1304</v>
      </c>
      <c r="M434" s="69" t="str">
        <f>'CONSTRUCTION COST ESTIMATE'!BB434</f>
        <v>EA</v>
      </c>
      <c r="N434" s="390">
        <f>'BID ABSTRACT'!H434</f>
        <v>0</v>
      </c>
      <c r="O434" s="76">
        <f t="shared" si="33"/>
        <v>0</v>
      </c>
      <c r="S434" s="69" t="s">
        <v>1313</v>
      </c>
      <c r="T434" s="69" t="s">
        <v>1313</v>
      </c>
      <c r="V434" s="77" t="str">
        <f t="shared" si="30"/>
        <v/>
      </c>
    </row>
    <row r="435" spans="1:22" hidden="1">
      <c r="A435" s="72">
        <f>'CONSTRUCTION COST ESTIMATE'!B435</f>
        <v>603.00199999999995</v>
      </c>
      <c r="C435" s="69" t="s">
        <v>1311</v>
      </c>
      <c r="D435" s="69">
        <v>0</v>
      </c>
      <c r="F435" s="73" t="str">
        <f>'CONSTRUCTION COST ESTIMATE'!C435</f>
        <v>STORM DRAIN CHECK VALVE (36 INCH)</v>
      </c>
      <c r="H435" s="74" t="str">
        <f t="shared" si="31"/>
        <v>603.0020</v>
      </c>
      <c r="J435" s="389">
        <f>'CONSTRUCTION COST ESTIMATE'!BA435</f>
        <v>0</v>
      </c>
      <c r="K435" s="75">
        <f t="shared" si="32"/>
        <v>0</v>
      </c>
      <c r="L435" s="69" t="s">
        <v>1304</v>
      </c>
      <c r="M435" s="69" t="str">
        <f>'CONSTRUCTION COST ESTIMATE'!BB435</f>
        <v>EA</v>
      </c>
      <c r="N435" s="390">
        <f>'BID ABSTRACT'!H435</f>
        <v>0</v>
      </c>
      <c r="O435" s="76">
        <f t="shared" si="33"/>
        <v>0</v>
      </c>
      <c r="S435" s="69" t="s">
        <v>1313</v>
      </c>
      <c r="T435" s="69" t="s">
        <v>1313</v>
      </c>
      <c r="V435" s="77" t="str">
        <f t="shared" si="30"/>
        <v/>
      </c>
    </row>
    <row r="436" spans="1:22" hidden="1">
      <c r="A436" s="72">
        <f>'CONSTRUCTION COST ESTIMATE'!B436</f>
        <v>603.00300000000004</v>
      </c>
      <c r="C436" s="69" t="s">
        <v>1311</v>
      </c>
      <c r="D436" s="69">
        <v>0</v>
      </c>
      <c r="F436" s="73" t="str">
        <f>'CONSTRUCTION COST ESTIMATE'!C436</f>
        <v>REINFORCED CONCRETE COLLAR (EACH)</v>
      </c>
      <c r="H436" s="74" t="str">
        <f t="shared" si="31"/>
        <v>603.0030</v>
      </c>
      <c r="J436" s="389">
        <f>'CONSTRUCTION COST ESTIMATE'!BA436</f>
        <v>0</v>
      </c>
      <c r="K436" s="75">
        <f t="shared" si="32"/>
        <v>0</v>
      </c>
      <c r="L436" s="69" t="s">
        <v>1304</v>
      </c>
      <c r="M436" s="69" t="str">
        <f>'CONSTRUCTION COST ESTIMATE'!BB436</f>
        <v>LF</v>
      </c>
      <c r="N436" s="390">
        <f>'BID ABSTRACT'!H436</f>
        <v>0</v>
      </c>
      <c r="O436" s="76">
        <f t="shared" si="33"/>
        <v>0</v>
      </c>
      <c r="S436" s="69" t="s">
        <v>1313</v>
      </c>
      <c r="T436" s="69" t="s">
        <v>1313</v>
      </c>
      <c r="V436" s="77" t="str">
        <f t="shared" si="30"/>
        <v/>
      </c>
    </row>
    <row r="437" spans="1:22" ht="30" hidden="1">
      <c r="A437" s="72">
        <f>'CONSTRUCTION COST ESTIMATE'!B437</f>
        <v>603.01</v>
      </c>
      <c r="C437" s="69" t="s">
        <v>1311</v>
      </c>
      <c r="D437" s="69">
        <v>0</v>
      </c>
      <c r="F437" s="73" t="str">
        <f>'CONSTRUCTION COST ESTIMATE'!C437</f>
        <v>14 INCH X 23 INCH HORIZONTAL ELLIPTICAL REINFORCED CONCRETE PIPE (RCP) (CLASS III)</v>
      </c>
      <c r="H437" s="74" t="str">
        <f t="shared" si="31"/>
        <v>603.0100</v>
      </c>
      <c r="J437" s="389">
        <f>'CONSTRUCTION COST ESTIMATE'!BA437</f>
        <v>0</v>
      </c>
      <c r="K437" s="75">
        <f t="shared" si="32"/>
        <v>0</v>
      </c>
      <c r="L437" s="69" t="s">
        <v>1304</v>
      </c>
      <c r="M437" s="69" t="str">
        <f>'CONSTRUCTION COST ESTIMATE'!BB437</f>
        <v>LF</v>
      </c>
      <c r="N437" s="390">
        <f>'BID ABSTRACT'!H437</f>
        <v>0</v>
      </c>
      <c r="O437" s="76">
        <f t="shared" si="33"/>
        <v>0</v>
      </c>
      <c r="S437" s="69" t="s">
        <v>1313</v>
      </c>
      <c r="T437" s="69" t="s">
        <v>1313</v>
      </c>
      <c r="V437" s="77" t="str">
        <f t="shared" si="30"/>
        <v/>
      </c>
    </row>
    <row r="438" spans="1:22" ht="30" hidden="1">
      <c r="A438" s="72">
        <f>'CONSTRUCTION COST ESTIMATE'!B438</f>
        <v>603.01099999999997</v>
      </c>
      <c r="C438" s="69" t="s">
        <v>1311</v>
      </c>
      <c r="D438" s="69">
        <v>0</v>
      </c>
      <c r="F438" s="73" t="str">
        <f>'CONSTRUCTION COST ESTIMATE'!C438</f>
        <v>14 INCH X 23 INCH HORIZONTAL ELLIPTICAL REINFORCED CONCRETE PIPE (RCP) (CLASS IV)</v>
      </c>
      <c r="H438" s="74" t="str">
        <f t="shared" si="31"/>
        <v>603.0110</v>
      </c>
      <c r="J438" s="389">
        <f>'CONSTRUCTION COST ESTIMATE'!BA438</f>
        <v>0</v>
      </c>
      <c r="K438" s="75">
        <f t="shared" si="32"/>
        <v>0</v>
      </c>
      <c r="L438" s="69" t="s">
        <v>1304</v>
      </c>
      <c r="M438" s="69" t="str">
        <f>'CONSTRUCTION COST ESTIMATE'!BB438</f>
        <v>LF</v>
      </c>
      <c r="N438" s="390">
        <f>'BID ABSTRACT'!H438</f>
        <v>0</v>
      </c>
      <c r="O438" s="76">
        <f t="shared" si="33"/>
        <v>0</v>
      </c>
      <c r="S438" s="69" t="s">
        <v>1313</v>
      </c>
      <c r="T438" s="69" t="s">
        <v>1313</v>
      </c>
      <c r="V438" s="77" t="str">
        <f t="shared" si="30"/>
        <v/>
      </c>
    </row>
    <row r="439" spans="1:22" ht="30" hidden="1">
      <c r="A439" s="72">
        <f>'CONSTRUCTION COST ESTIMATE'!B439</f>
        <v>603.01199999999994</v>
      </c>
      <c r="C439" s="69" t="s">
        <v>1311</v>
      </c>
      <c r="D439" s="69">
        <v>0</v>
      </c>
      <c r="F439" s="73" t="str">
        <f>'CONSTRUCTION COST ESTIMATE'!C439</f>
        <v>14 INCH X 23 INCH HORIZONTAL ELLIPTICAL REINFORCED CONCRETE PIPE (RCP) (CLASS V)</v>
      </c>
      <c r="H439" s="74" t="str">
        <f t="shared" si="31"/>
        <v>603.0120</v>
      </c>
      <c r="J439" s="389">
        <f>'CONSTRUCTION COST ESTIMATE'!BA439</f>
        <v>0</v>
      </c>
      <c r="K439" s="75">
        <f t="shared" si="32"/>
        <v>0</v>
      </c>
      <c r="L439" s="69" t="s">
        <v>1304</v>
      </c>
      <c r="M439" s="69" t="str">
        <f>'CONSTRUCTION COST ESTIMATE'!BB439</f>
        <v>LF</v>
      </c>
      <c r="N439" s="390">
        <f>'BID ABSTRACT'!H439</f>
        <v>0</v>
      </c>
      <c r="O439" s="76">
        <f t="shared" si="33"/>
        <v>0</v>
      </c>
      <c r="S439" s="69" t="s">
        <v>1313</v>
      </c>
      <c r="T439" s="69" t="s">
        <v>1313</v>
      </c>
      <c r="V439" s="77" t="str">
        <f t="shared" si="30"/>
        <v/>
      </c>
    </row>
    <row r="440" spans="1:22" ht="30" hidden="1">
      <c r="A440" s="72">
        <f>'CONSTRUCTION COST ESTIMATE'!B440</f>
        <v>603.01300000000003</v>
      </c>
      <c r="C440" s="69" t="s">
        <v>1311</v>
      </c>
      <c r="D440" s="69">
        <v>0</v>
      </c>
      <c r="F440" s="73" t="str">
        <f>'CONSTRUCTION COST ESTIMATE'!C440</f>
        <v>19 INCH X 30 INCH HORIZONTAL ELLIPTICAL REINFORCED CONCRETE PIPE (RCP) (CLASS III)</v>
      </c>
      <c r="H440" s="74" t="str">
        <f t="shared" si="31"/>
        <v>603.0130</v>
      </c>
      <c r="J440" s="389">
        <f>'CONSTRUCTION COST ESTIMATE'!BA440</f>
        <v>0</v>
      </c>
      <c r="K440" s="75">
        <f t="shared" si="32"/>
        <v>0</v>
      </c>
      <c r="L440" s="69" t="s">
        <v>1304</v>
      </c>
      <c r="M440" s="69" t="str">
        <f>'CONSTRUCTION COST ESTIMATE'!BB440</f>
        <v>LF</v>
      </c>
      <c r="N440" s="390">
        <f>'BID ABSTRACT'!H440</f>
        <v>0</v>
      </c>
      <c r="O440" s="76">
        <f t="shared" si="33"/>
        <v>0</v>
      </c>
      <c r="S440" s="69" t="s">
        <v>1313</v>
      </c>
      <c r="T440" s="69" t="s">
        <v>1313</v>
      </c>
      <c r="V440" s="77" t="str">
        <f t="shared" si="30"/>
        <v/>
      </c>
    </row>
    <row r="441" spans="1:22" ht="30" hidden="1">
      <c r="A441" s="72">
        <f>'CONSTRUCTION COST ESTIMATE'!B441</f>
        <v>603.01400000000001</v>
      </c>
      <c r="C441" s="69" t="s">
        <v>1311</v>
      </c>
      <c r="D441" s="69">
        <v>0</v>
      </c>
      <c r="F441" s="73" t="str">
        <f>'CONSTRUCTION COST ESTIMATE'!C441</f>
        <v>19 INCH X 30 INCH HORIZONTAL ELLIPTICAL REINFORCED CONCRETE PIPE (RCP) (CLASS IV)</v>
      </c>
      <c r="H441" s="74" t="str">
        <f t="shared" si="31"/>
        <v>603.0140</v>
      </c>
      <c r="J441" s="389">
        <f>'CONSTRUCTION COST ESTIMATE'!BA441</f>
        <v>0</v>
      </c>
      <c r="K441" s="75">
        <f t="shared" si="32"/>
        <v>0</v>
      </c>
      <c r="L441" s="69" t="s">
        <v>1304</v>
      </c>
      <c r="M441" s="69" t="str">
        <f>'CONSTRUCTION COST ESTIMATE'!BB441</f>
        <v>LF</v>
      </c>
      <c r="N441" s="390">
        <f>'BID ABSTRACT'!H441</f>
        <v>0</v>
      </c>
      <c r="O441" s="76">
        <f t="shared" si="33"/>
        <v>0</v>
      </c>
      <c r="S441" s="69" t="s">
        <v>1313</v>
      </c>
      <c r="T441" s="69" t="s">
        <v>1313</v>
      </c>
      <c r="V441" s="77" t="str">
        <f t="shared" si="30"/>
        <v/>
      </c>
    </row>
    <row r="442" spans="1:22" ht="30" hidden="1">
      <c r="A442" s="72">
        <f>'CONSTRUCTION COST ESTIMATE'!B442</f>
        <v>603.01499999999999</v>
      </c>
      <c r="C442" s="69" t="s">
        <v>1311</v>
      </c>
      <c r="D442" s="69">
        <v>0</v>
      </c>
      <c r="F442" s="73" t="str">
        <f>'CONSTRUCTION COST ESTIMATE'!C442</f>
        <v>19 INCH X 30 INCH HORIZONTAL ELLIPTICAL REINFORCED CONCRETE PIPE (RCP) (CLASS V)</v>
      </c>
      <c r="H442" s="74" t="str">
        <f t="shared" si="31"/>
        <v>603.0150</v>
      </c>
      <c r="J442" s="389">
        <f>'CONSTRUCTION COST ESTIMATE'!BA442</f>
        <v>0</v>
      </c>
      <c r="K442" s="75">
        <f t="shared" si="32"/>
        <v>0</v>
      </c>
      <c r="L442" s="69" t="s">
        <v>1304</v>
      </c>
      <c r="M442" s="69" t="str">
        <f>'CONSTRUCTION COST ESTIMATE'!BB442</f>
        <v>LF</v>
      </c>
      <c r="N442" s="390">
        <f>'BID ABSTRACT'!H442</f>
        <v>0</v>
      </c>
      <c r="O442" s="76">
        <f t="shared" si="33"/>
        <v>0</v>
      </c>
      <c r="S442" s="69" t="s">
        <v>1313</v>
      </c>
      <c r="T442" s="69" t="s">
        <v>1313</v>
      </c>
      <c r="V442" s="77" t="str">
        <f t="shared" si="30"/>
        <v/>
      </c>
    </row>
    <row r="443" spans="1:22" ht="30" hidden="1">
      <c r="A443" s="72">
        <f>'CONSTRUCTION COST ESTIMATE'!B443</f>
        <v>603.01599999999996</v>
      </c>
      <c r="C443" s="69" t="s">
        <v>1311</v>
      </c>
      <c r="D443" s="69">
        <v>0</v>
      </c>
      <c r="F443" s="73" t="str">
        <f>'CONSTRUCTION COST ESTIMATE'!C443</f>
        <v>22 INCH X 34 INCH HORIZONTAL ELLIPTICAL REINFORCED CONCRETE PIPE (RCP) (CLASS III)</v>
      </c>
      <c r="H443" s="74" t="str">
        <f t="shared" si="31"/>
        <v>603.0160</v>
      </c>
      <c r="J443" s="389">
        <f>'CONSTRUCTION COST ESTIMATE'!BA443</f>
        <v>0</v>
      </c>
      <c r="K443" s="75">
        <f t="shared" si="32"/>
        <v>0</v>
      </c>
      <c r="L443" s="69" t="s">
        <v>1304</v>
      </c>
      <c r="M443" s="69" t="str">
        <f>'CONSTRUCTION COST ESTIMATE'!BB443</f>
        <v>LF</v>
      </c>
      <c r="N443" s="390">
        <f>'BID ABSTRACT'!H443</f>
        <v>0</v>
      </c>
      <c r="O443" s="76">
        <f t="shared" si="33"/>
        <v>0</v>
      </c>
      <c r="S443" s="69" t="s">
        <v>1313</v>
      </c>
      <c r="T443" s="69" t="s">
        <v>1313</v>
      </c>
      <c r="V443" s="77" t="str">
        <f t="shared" si="30"/>
        <v/>
      </c>
    </row>
    <row r="444" spans="1:22" ht="30" hidden="1">
      <c r="A444" s="72">
        <f>'CONSTRUCTION COST ESTIMATE'!B444</f>
        <v>603.01700000000005</v>
      </c>
      <c r="C444" s="69" t="s">
        <v>1311</v>
      </c>
      <c r="D444" s="69">
        <v>0</v>
      </c>
      <c r="F444" s="73" t="str">
        <f>'CONSTRUCTION COST ESTIMATE'!C444</f>
        <v>22 INCH X 34 INCH HORIZONTAL ELLIPTICAL REINFORCED CONCRETE PIPE (RCP) (CLASS IV)</v>
      </c>
      <c r="H444" s="74" t="str">
        <f t="shared" si="31"/>
        <v>603.0170</v>
      </c>
      <c r="J444" s="389">
        <f>'CONSTRUCTION COST ESTIMATE'!BA444</f>
        <v>0</v>
      </c>
      <c r="K444" s="75">
        <f t="shared" si="32"/>
        <v>0</v>
      </c>
      <c r="L444" s="69" t="s">
        <v>1304</v>
      </c>
      <c r="M444" s="69" t="str">
        <f>'CONSTRUCTION COST ESTIMATE'!BB444</f>
        <v>LF</v>
      </c>
      <c r="N444" s="390">
        <f>'BID ABSTRACT'!H444</f>
        <v>0</v>
      </c>
      <c r="O444" s="76">
        <f t="shared" si="33"/>
        <v>0</v>
      </c>
      <c r="S444" s="69" t="s">
        <v>1313</v>
      </c>
      <c r="T444" s="69" t="s">
        <v>1313</v>
      </c>
      <c r="V444" s="77" t="str">
        <f t="shared" si="30"/>
        <v/>
      </c>
    </row>
    <row r="445" spans="1:22" ht="30" hidden="1">
      <c r="A445" s="72">
        <f>'CONSTRUCTION COST ESTIMATE'!B445</f>
        <v>603.01800000000003</v>
      </c>
      <c r="C445" s="69" t="s">
        <v>1311</v>
      </c>
      <c r="D445" s="69">
        <v>0</v>
      </c>
      <c r="F445" s="73" t="str">
        <f>'CONSTRUCTION COST ESTIMATE'!C445</f>
        <v>22 INCH X 34 INCH HORIZONTAL ELLIPTICAL REINFORCED CONCRETE PIPE (RCP) (CLASS V)</v>
      </c>
      <c r="H445" s="74" t="str">
        <f t="shared" si="31"/>
        <v>603.0180</v>
      </c>
      <c r="J445" s="389">
        <f>'CONSTRUCTION COST ESTIMATE'!BA445</f>
        <v>0</v>
      </c>
      <c r="K445" s="75">
        <f t="shared" si="32"/>
        <v>0</v>
      </c>
      <c r="L445" s="69" t="s">
        <v>1304</v>
      </c>
      <c r="M445" s="69" t="str">
        <f>'CONSTRUCTION COST ESTIMATE'!BB445</f>
        <v>LF</v>
      </c>
      <c r="N445" s="390">
        <f>'BID ABSTRACT'!H445</f>
        <v>0</v>
      </c>
      <c r="O445" s="76">
        <f t="shared" si="33"/>
        <v>0</v>
      </c>
      <c r="S445" s="69" t="s">
        <v>1313</v>
      </c>
      <c r="T445" s="69" t="s">
        <v>1313</v>
      </c>
      <c r="V445" s="77" t="str">
        <f t="shared" si="30"/>
        <v/>
      </c>
    </row>
    <row r="446" spans="1:22" ht="30" hidden="1">
      <c r="A446" s="72">
        <f>'CONSTRUCTION COST ESTIMATE'!B446</f>
        <v>603.01900000000001</v>
      </c>
      <c r="C446" s="69" t="s">
        <v>1311</v>
      </c>
      <c r="D446" s="69">
        <v>0</v>
      </c>
      <c r="F446" s="73" t="str">
        <f>'CONSTRUCTION COST ESTIMATE'!C446</f>
        <v>24 INCH X 38 INCH HORIZONTAL ELLIPTICAL REINFORCED CONCRETE PIPE (RCP) (CLASS III)</v>
      </c>
      <c r="H446" s="74" t="str">
        <f t="shared" si="31"/>
        <v>603.0190</v>
      </c>
      <c r="J446" s="389">
        <f>'CONSTRUCTION COST ESTIMATE'!BA446</f>
        <v>0</v>
      </c>
      <c r="K446" s="75">
        <f t="shared" si="32"/>
        <v>0</v>
      </c>
      <c r="L446" s="69" t="s">
        <v>1304</v>
      </c>
      <c r="M446" s="69" t="str">
        <f>'CONSTRUCTION COST ESTIMATE'!BB446</f>
        <v>LF</v>
      </c>
      <c r="N446" s="390">
        <f>'BID ABSTRACT'!H446</f>
        <v>0</v>
      </c>
      <c r="O446" s="76">
        <f t="shared" si="33"/>
        <v>0</v>
      </c>
      <c r="S446" s="69" t="s">
        <v>1313</v>
      </c>
      <c r="T446" s="69" t="s">
        <v>1313</v>
      </c>
      <c r="V446" s="77" t="str">
        <f t="shared" si="30"/>
        <v/>
      </c>
    </row>
    <row r="447" spans="1:22" ht="30" hidden="1">
      <c r="A447" s="72">
        <f>'CONSTRUCTION COST ESTIMATE'!B447</f>
        <v>603.02</v>
      </c>
      <c r="C447" s="69" t="s">
        <v>1311</v>
      </c>
      <c r="D447" s="69">
        <v>0</v>
      </c>
      <c r="F447" s="73" t="str">
        <f>'CONSTRUCTION COST ESTIMATE'!C447</f>
        <v>24 INCH X 38 INCH HORIZONTAL ELLIPTICAL REINFORCED CONCRETE PIPE (RCP) (CLASS IV)</v>
      </c>
      <c r="H447" s="74" t="str">
        <f t="shared" si="31"/>
        <v>603.0200</v>
      </c>
      <c r="J447" s="389">
        <f>'CONSTRUCTION COST ESTIMATE'!BA447</f>
        <v>0</v>
      </c>
      <c r="K447" s="75">
        <f t="shared" si="32"/>
        <v>0</v>
      </c>
      <c r="L447" s="69" t="s">
        <v>1304</v>
      </c>
      <c r="M447" s="69" t="str">
        <f>'CONSTRUCTION COST ESTIMATE'!BB447</f>
        <v>LF</v>
      </c>
      <c r="N447" s="390">
        <f>'BID ABSTRACT'!H447</f>
        <v>0</v>
      </c>
      <c r="O447" s="76">
        <f t="shared" si="33"/>
        <v>0</v>
      </c>
      <c r="S447" s="69" t="s">
        <v>1313</v>
      </c>
      <c r="T447" s="69" t="s">
        <v>1313</v>
      </c>
      <c r="V447" s="77" t="str">
        <f t="shared" si="30"/>
        <v/>
      </c>
    </row>
    <row r="448" spans="1:22" ht="30" hidden="1">
      <c r="A448" s="72">
        <f>'CONSTRUCTION COST ESTIMATE'!B448</f>
        <v>603.02099999999996</v>
      </c>
      <c r="C448" s="69" t="s">
        <v>1311</v>
      </c>
      <c r="D448" s="69">
        <v>0</v>
      </c>
      <c r="F448" s="73" t="str">
        <f>'CONSTRUCTION COST ESTIMATE'!C448</f>
        <v>24 INCH X 38 INCH HORIZONTAL ELLIPTICAL REINFORCED CONCRETE PIPE (RCP) (CLASS V)</v>
      </c>
      <c r="H448" s="74" t="str">
        <f t="shared" si="31"/>
        <v>603.0210</v>
      </c>
      <c r="J448" s="389">
        <f>'CONSTRUCTION COST ESTIMATE'!BA448</f>
        <v>0</v>
      </c>
      <c r="K448" s="75">
        <f t="shared" si="32"/>
        <v>0</v>
      </c>
      <c r="L448" s="69" t="s">
        <v>1304</v>
      </c>
      <c r="M448" s="69" t="str">
        <f>'CONSTRUCTION COST ESTIMATE'!BB448</f>
        <v>LF</v>
      </c>
      <c r="N448" s="390">
        <f>'BID ABSTRACT'!H448</f>
        <v>0</v>
      </c>
      <c r="O448" s="76">
        <f t="shared" si="33"/>
        <v>0</v>
      </c>
      <c r="S448" s="69" t="s">
        <v>1313</v>
      </c>
      <c r="T448" s="69" t="s">
        <v>1313</v>
      </c>
      <c r="V448" s="77" t="str">
        <f t="shared" si="30"/>
        <v/>
      </c>
    </row>
    <row r="449" spans="1:22" ht="30" hidden="1">
      <c r="A449" s="72">
        <f>'CONSTRUCTION COST ESTIMATE'!B449</f>
        <v>603.02200000000005</v>
      </c>
      <c r="C449" s="69" t="s">
        <v>1311</v>
      </c>
      <c r="D449" s="69">
        <v>0</v>
      </c>
      <c r="F449" s="73" t="str">
        <f>'CONSTRUCTION COST ESTIMATE'!C449</f>
        <v>27 INCH X 42 INCH HORIZONTAL ELLIPTICAL REINFORCED CONCRETE PIPE (RCP) (CLASS III)</v>
      </c>
      <c r="H449" s="74" t="str">
        <f t="shared" si="31"/>
        <v>603.0220</v>
      </c>
      <c r="J449" s="389">
        <f>'CONSTRUCTION COST ESTIMATE'!BA449</f>
        <v>0</v>
      </c>
      <c r="K449" s="75">
        <f t="shared" si="32"/>
        <v>0</v>
      </c>
      <c r="L449" s="69" t="s">
        <v>1304</v>
      </c>
      <c r="M449" s="69" t="str">
        <f>'CONSTRUCTION COST ESTIMATE'!BB449</f>
        <v>LF</v>
      </c>
      <c r="N449" s="390">
        <f>'BID ABSTRACT'!H449</f>
        <v>0</v>
      </c>
      <c r="O449" s="76">
        <f t="shared" si="33"/>
        <v>0</v>
      </c>
      <c r="S449" s="69" t="s">
        <v>1313</v>
      </c>
      <c r="T449" s="69" t="s">
        <v>1313</v>
      </c>
      <c r="V449" s="77" t="str">
        <f t="shared" si="30"/>
        <v/>
      </c>
    </row>
    <row r="450" spans="1:22" ht="30" hidden="1">
      <c r="A450" s="72">
        <f>'CONSTRUCTION COST ESTIMATE'!B450</f>
        <v>603.02300000000002</v>
      </c>
      <c r="C450" s="69" t="s">
        <v>1311</v>
      </c>
      <c r="D450" s="69">
        <v>0</v>
      </c>
      <c r="F450" s="73" t="str">
        <f>'CONSTRUCTION COST ESTIMATE'!C450</f>
        <v>27 INCH X 42 INCH HORIZONTAL ELLIPTICAL REINFORCED CONCRETE PIPE (RCP) (CLASS IV)</v>
      </c>
      <c r="H450" s="74" t="str">
        <f t="shared" si="31"/>
        <v>603.0230</v>
      </c>
      <c r="J450" s="389">
        <f>'CONSTRUCTION COST ESTIMATE'!BA450</f>
        <v>0</v>
      </c>
      <c r="K450" s="75">
        <f t="shared" si="32"/>
        <v>0</v>
      </c>
      <c r="L450" s="69" t="s">
        <v>1304</v>
      </c>
      <c r="M450" s="69" t="str">
        <f>'CONSTRUCTION COST ESTIMATE'!BB450</f>
        <v>LF</v>
      </c>
      <c r="N450" s="390">
        <f>'BID ABSTRACT'!H450</f>
        <v>0</v>
      </c>
      <c r="O450" s="76">
        <f t="shared" si="33"/>
        <v>0</v>
      </c>
      <c r="S450" s="69" t="s">
        <v>1313</v>
      </c>
      <c r="T450" s="69" t="s">
        <v>1313</v>
      </c>
      <c r="V450" s="77" t="str">
        <f t="shared" si="30"/>
        <v/>
      </c>
    </row>
    <row r="451" spans="1:22" ht="30" hidden="1">
      <c r="A451" s="72">
        <f>'CONSTRUCTION COST ESTIMATE'!B451</f>
        <v>603.024</v>
      </c>
      <c r="C451" s="69" t="s">
        <v>1311</v>
      </c>
      <c r="D451" s="69">
        <v>0</v>
      </c>
      <c r="F451" s="73" t="str">
        <f>'CONSTRUCTION COST ESTIMATE'!C451</f>
        <v>27 INCH X 42 INCH HORIZONTAL ELLIPTICAL REINFORCED CONCRETE PIPE (RCP) (CLASS V)</v>
      </c>
      <c r="H451" s="74" t="str">
        <f t="shared" si="31"/>
        <v>603.0240</v>
      </c>
      <c r="J451" s="389">
        <f>'CONSTRUCTION COST ESTIMATE'!BA451</f>
        <v>0</v>
      </c>
      <c r="K451" s="75">
        <f t="shared" si="32"/>
        <v>0</v>
      </c>
      <c r="L451" s="69" t="s">
        <v>1304</v>
      </c>
      <c r="M451" s="69" t="str">
        <f>'CONSTRUCTION COST ESTIMATE'!BB451</f>
        <v>LF</v>
      </c>
      <c r="N451" s="390">
        <f>'BID ABSTRACT'!H451</f>
        <v>0</v>
      </c>
      <c r="O451" s="76">
        <f t="shared" si="33"/>
        <v>0</v>
      </c>
      <c r="S451" s="69" t="s">
        <v>1313</v>
      </c>
      <c r="T451" s="69" t="s">
        <v>1313</v>
      </c>
      <c r="V451" s="77" t="str">
        <f t="shared" si="30"/>
        <v/>
      </c>
    </row>
    <row r="452" spans="1:22" ht="30" hidden="1">
      <c r="A452" s="72">
        <f>'CONSTRUCTION COST ESTIMATE'!B452</f>
        <v>603.02499999999998</v>
      </c>
      <c r="C452" s="69" t="s">
        <v>1311</v>
      </c>
      <c r="D452" s="69">
        <v>0</v>
      </c>
      <c r="F452" s="73" t="str">
        <f>'CONSTRUCTION COST ESTIMATE'!C452</f>
        <v>29 INCH X 45 INCH HORIZONTAL ELLIPTICAL REINFORCED CONCRETE PIPE (RCP) (CLASS III)</v>
      </c>
      <c r="H452" s="74" t="str">
        <f t="shared" si="31"/>
        <v>603.0250</v>
      </c>
      <c r="J452" s="389">
        <f>'CONSTRUCTION COST ESTIMATE'!BA452</f>
        <v>0</v>
      </c>
      <c r="K452" s="75">
        <f t="shared" si="32"/>
        <v>0</v>
      </c>
      <c r="L452" s="69" t="s">
        <v>1304</v>
      </c>
      <c r="M452" s="69" t="str">
        <f>'CONSTRUCTION COST ESTIMATE'!BB452</f>
        <v>LF</v>
      </c>
      <c r="N452" s="390">
        <f>'BID ABSTRACT'!H452</f>
        <v>0</v>
      </c>
      <c r="O452" s="76">
        <f t="shared" si="33"/>
        <v>0</v>
      </c>
      <c r="S452" s="69" t="s">
        <v>1313</v>
      </c>
      <c r="T452" s="69" t="s">
        <v>1313</v>
      </c>
      <c r="V452" s="77" t="str">
        <f t="shared" si="30"/>
        <v/>
      </c>
    </row>
    <row r="453" spans="1:22" ht="30" hidden="1">
      <c r="A453" s="72">
        <f>'CONSTRUCTION COST ESTIMATE'!B453</f>
        <v>603.02599999999995</v>
      </c>
      <c r="C453" s="69" t="s">
        <v>1311</v>
      </c>
      <c r="D453" s="69">
        <v>0</v>
      </c>
      <c r="F453" s="73" t="str">
        <f>'CONSTRUCTION COST ESTIMATE'!C453</f>
        <v>29 INCH X 45 INCH HORIZONTAL ELLIPTICAL REINFORCED CONCRETE PIPE (RCP) (CLASS IV)</v>
      </c>
      <c r="H453" s="74" t="str">
        <f t="shared" si="31"/>
        <v>603.0260</v>
      </c>
      <c r="J453" s="389">
        <f>'CONSTRUCTION COST ESTIMATE'!BA453</f>
        <v>0</v>
      </c>
      <c r="K453" s="75">
        <f t="shared" si="32"/>
        <v>0</v>
      </c>
      <c r="L453" s="69" t="s">
        <v>1304</v>
      </c>
      <c r="M453" s="69" t="str">
        <f>'CONSTRUCTION COST ESTIMATE'!BB453</f>
        <v>LF</v>
      </c>
      <c r="N453" s="390">
        <f>'BID ABSTRACT'!H453</f>
        <v>0</v>
      </c>
      <c r="O453" s="76">
        <f t="shared" si="33"/>
        <v>0</v>
      </c>
      <c r="S453" s="69" t="s">
        <v>1313</v>
      </c>
      <c r="T453" s="69" t="s">
        <v>1313</v>
      </c>
      <c r="V453" s="77" t="str">
        <f t="shared" si="30"/>
        <v/>
      </c>
    </row>
    <row r="454" spans="1:22" ht="30" hidden="1">
      <c r="A454" s="72">
        <f>'CONSTRUCTION COST ESTIMATE'!B454</f>
        <v>603.02700000000004</v>
      </c>
      <c r="C454" s="69" t="s">
        <v>1311</v>
      </c>
      <c r="D454" s="69">
        <v>0</v>
      </c>
      <c r="F454" s="73" t="str">
        <f>'CONSTRUCTION COST ESTIMATE'!C454</f>
        <v>29 INCH X 45 INCH HORIZONTAL ELLIPTICAL REINFORCED CONCRETE PIPE (RCP) (CLASS V)</v>
      </c>
      <c r="H454" s="74" t="str">
        <f t="shared" si="31"/>
        <v>603.0270</v>
      </c>
      <c r="J454" s="389">
        <f>'CONSTRUCTION COST ESTIMATE'!BA454</f>
        <v>0</v>
      </c>
      <c r="K454" s="75">
        <f t="shared" si="32"/>
        <v>0</v>
      </c>
      <c r="L454" s="69" t="s">
        <v>1304</v>
      </c>
      <c r="M454" s="69" t="str">
        <f>'CONSTRUCTION COST ESTIMATE'!BB454</f>
        <v>LF</v>
      </c>
      <c r="N454" s="390">
        <f>'BID ABSTRACT'!H454</f>
        <v>0</v>
      </c>
      <c r="O454" s="76">
        <f t="shared" si="33"/>
        <v>0</v>
      </c>
      <c r="S454" s="69" t="s">
        <v>1313</v>
      </c>
      <c r="T454" s="69" t="s">
        <v>1313</v>
      </c>
      <c r="V454" s="77" t="str">
        <f t="shared" si="30"/>
        <v/>
      </c>
    </row>
    <row r="455" spans="1:22" ht="30" hidden="1">
      <c r="A455" s="72">
        <f>'CONSTRUCTION COST ESTIMATE'!B455</f>
        <v>603.02800000000002</v>
      </c>
      <c r="C455" s="69" t="s">
        <v>1311</v>
      </c>
      <c r="D455" s="69">
        <v>0</v>
      </c>
      <c r="F455" s="73" t="str">
        <f>'CONSTRUCTION COST ESTIMATE'!C455</f>
        <v>32 INCH X 49 INCH HORIZONTAL ELLIPTICAL REINFORCED CONCRETE PIPE (RCP) (CLASS III)</v>
      </c>
      <c r="H455" s="74" t="str">
        <f t="shared" si="31"/>
        <v>603.0280</v>
      </c>
      <c r="J455" s="389">
        <f>'CONSTRUCTION COST ESTIMATE'!BA455</f>
        <v>0</v>
      </c>
      <c r="K455" s="75">
        <f t="shared" si="32"/>
        <v>0</v>
      </c>
      <c r="L455" s="69" t="s">
        <v>1304</v>
      </c>
      <c r="M455" s="69" t="str">
        <f>'CONSTRUCTION COST ESTIMATE'!BB455</f>
        <v>LF</v>
      </c>
      <c r="N455" s="390">
        <f>'BID ABSTRACT'!H455</f>
        <v>0</v>
      </c>
      <c r="O455" s="76">
        <f t="shared" si="33"/>
        <v>0</v>
      </c>
      <c r="S455" s="69" t="s">
        <v>1313</v>
      </c>
      <c r="T455" s="69" t="s">
        <v>1313</v>
      </c>
      <c r="V455" s="77" t="str">
        <f t="shared" si="30"/>
        <v/>
      </c>
    </row>
    <row r="456" spans="1:22" ht="30" hidden="1">
      <c r="A456" s="72">
        <f>'CONSTRUCTION COST ESTIMATE'!B456</f>
        <v>603.029</v>
      </c>
      <c r="C456" s="69" t="s">
        <v>1311</v>
      </c>
      <c r="D456" s="69">
        <v>0</v>
      </c>
      <c r="F456" s="73" t="str">
        <f>'CONSTRUCTION COST ESTIMATE'!C456</f>
        <v>32 INCH X 49 INCH HORIZONTAL ELLIPTICAL REINFORCED CONCRETE PIPE (RCP) (CLASS IV)</v>
      </c>
      <c r="H456" s="74" t="str">
        <f t="shared" si="31"/>
        <v>603.0290</v>
      </c>
      <c r="J456" s="389">
        <f>'CONSTRUCTION COST ESTIMATE'!BA456</f>
        <v>0</v>
      </c>
      <c r="K456" s="75">
        <f t="shared" si="32"/>
        <v>0</v>
      </c>
      <c r="L456" s="69" t="s">
        <v>1304</v>
      </c>
      <c r="M456" s="69" t="str">
        <f>'CONSTRUCTION COST ESTIMATE'!BB456</f>
        <v>LF</v>
      </c>
      <c r="N456" s="390">
        <f>'BID ABSTRACT'!H456</f>
        <v>0</v>
      </c>
      <c r="O456" s="76">
        <f t="shared" si="33"/>
        <v>0</v>
      </c>
      <c r="S456" s="69" t="s">
        <v>1313</v>
      </c>
      <c r="T456" s="69" t="s">
        <v>1313</v>
      </c>
      <c r="V456" s="77" t="str">
        <f t="shared" si="30"/>
        <v/>
      </c>
    </row>
    <row r="457" spans="1:22" ht="30" hidden="1">
      <c r="A457" s="72">
        <f>'CONSTRUCTION COST ESTIMATE'!B457</f>
        <v>603.03</v>
      </c>
      <c r="C457" s="69" t="s">
        <v>1311</v>
      </c>
      <c r="D457" s="69">
        <v>0</v>
      </c>
      <c r="F457" s="73" t="str">
        <f>'CONSTRUCTION COST ESTIMATE'!C457</f>
        <v>32 INCH X 49 INCH HORIZONTAL ELLIPTICAL REINFORCED CONCRETE PIPE (RCP) (CLASS V)</v>
      </c>
      <c r="H457" s="74" t="str">
        <f t="shared" si="31"/>
        <v>603.0300</v>
      </c>
      <c r="J457" s="389">
        <f>'CONSTRUCTION COST ESTIMATE'!BA457</f>
        <v>0</v>
      </c>
      <c r="K457" s="75">
        <f t="shared" si="32"/>
        <v>0</v>
      </c>
      <c r="L457" s="69" t="s">
        <v>1304</v>
      </c>
      <c r="M457" s="69" t="str">
        <f>'CONSTRUCTION COST ESTIMATE'!BB457</f>
        <v>LF</v>
      </c>
      <c r="N457" s="390">
        <f>'BID ABSTRACT'!H457</f>
        <v>0</v>
      </c>
      <c r="O457" s="76">
        <f t="shared" si="33"/>
        <v>0</v>
      </c>
      <c r="S457" s="69" t="s">
        <v>1313</v>
      </c>
      <c r="T457" s="69" t="s">
        <v>1313</v>
      </c>
      <c r="V457" s="77" t="str">
        <f t="shared" si="30"/>
        <v/>
      </c>
    </row>
    <row r="458" spans="1:22" ht="30" hidden="1">
      <c r="A458" s="72">
        <f>'CONSTRUCTION COST ESTIMATE'!B458</f>
        <v>603.03099999999995</v>
      </c>
      <c r="C458" s="69" t="s">
        <v>1311</v>
      </c>
      <c r="D458" s="69">
        <v>0</v>
      </c>
      <c r="F458" s="73" t="str">
        <f>'CONSTRUCTION COST ESTIMATE'!C458</f>
        <v>34 INCH X 53 INCH HORIZONTAL ELLIPTICAL REINFORCED CONCRETE PIPE (RCP) (CLASS III)</v>
      </c>
      <c r="H458" s="74" t="str">
        <f t="shared" si="31"/>
        <v>603.0310</v>
      </c>
      <c r="J458" s="389">
        <f>'CONSTRUCTION COST ESTIMATE'!BA458</f>
        <v>0</v>
      </c>
      <c r="K458" s="75">
        <f t="shared" si="32"/>
        <v>0</v>
      </c>
      <c r="L458" s="69" t="s">
        <v>1304</v>
      </c>
      <c r="M458" s="69" t="str">
        <f>'CONSTRUCTION COST ESTIMATE'!BB458</f>
        <v>LF</v>
      </c>
      <c r="N458" s="390">
        <f>'BID ABSTRACT'!H458</f>
        <v>0</v>
      </c>
      <c r="O458" s="76">
        <f t="shared" si="33"/>
        <v>0</v>
      </c>
      <c r="S458" s="69" t="s">
        <v>1313</v>
      </c>
      <c r="T458" s="69" t="s">
        <v>1313</v>
      </c>
      <c r="V458" s="77" t="str">
        <f t="shared" si="30"/>
        <v/>
      </c>
    </row>
    <row r="459" spans="1:22" ht="30" hidden="1">
      <c r="A459" s="72">
        <f>'CONSTRUCTION COST ESTIMATE'!B459</f>
        <v>603.03200000000004</v>
      </c>
      <c r="C459" s="69" t="s">
        <v>1311</v>
      </c>
      <c r="D459" s="69">
        <v>0</v>
      </c>
      <c r="F459" s="73" t="str">
        <f>'CONSTRUCTION COST ESTIMATE'!C459</f>
        <v>34 INCH X 53 INCH HORIZONTAL ELLIPTICAL REINFORCED CONCRETE PIPE (RCP) (CLASS IV)</v>
      </c>
      <c r="H459" s="74" t="str">
        <f t="shared" si="31"/>
        <v>603.0320</v>
      </c>
      <c r="J459" s="389">
        <f>'CONSTRUCTION COST ESTIMATE'!BA459</f>
        <v>0</v>
      </c>
      <c r="K459" s="75">
        <f t="shared" si="32"/>
        <v>0</v>
      </c>
      <c r="L459" s="69" t="s">
        <v>1304</v>
      </c>
      <c r="M459" s="69" t="str">
        <f>'CONSTRUCTION COST ESTIMATE'!BB459</f>
        <v>LF</v>
      </c>
      <c r="N459" s="390">
        <f>'BID ABSTRACT'!H459</f>
        <v>0</v>
      </c>
      <c r="O459" s="76">
        <f t="shared" si="33"/>
        <v>0</v>
      </c>
      <c r="S459" s="69" t="s">
        <v>1313</v>
      </c>
      <c r="T459" s="69" t="s">
        <v>1313</v>
      </c>
      <c r="V459" s="77" t="str">
        <f t="shared" si="30"/>
        <v/>
      </c>
    </row>
    <row r="460" spans="1:22" ht="30" hidden="1">
      <c r="A460" s="72">
        <f>'CONSTRUCTION COST ESTIMATE'!B460</f>
        <v>603.03300000000002</v>
      </c>
      <c r="C460" s="69" t="s">
        <v>1311</v>
      </c>
      <c r="D460" s="69">
        <v>0</v>
      </c>
      <c r="F460" s="73" t="str">
        <f>'CONSTRUCTION COST ESTIMATE'!C460</f>
        <v>34 INCH X 53 INCH HORIZONTAL ELLIPTICAL REINFORCED CONCRETE PIPE (RCP) (CLASS V)</v>
      </c>
      <c r="H460" s="74" t="str">
        <f t="shared" si="31"/>
        <v>603.0330</v>
      </c>
      <c r="J460" s="389">
        <f>'CONSTRUCTION COST ESTIMATE'!BA460</f>
        <v>0</v>
      </c>
      <c r="K460" s="75">
        <f t="shared" si="32"/>
        <v>0</v>
      </c>
      <c r="L460" s="69" t="s">
        <v>1304</v>
      </c>
      <c r="M460" s="69" t="str">
        <f>'CONSTRUCTION COST ESTIMATE'!BB460</f>
        <v>LF</v>
      </c>
      <c r="N460" s="390">
        <f>'BID ABSTRACT'!H460</f>
        <v>0</v>
      </c>
      <c r="O460" s="76">
        <f t="shared" si="33"/>
        <v>0</v>
      </c>
      <c r="S460" s="69" t="s">
        <v>1313</v>
      </c>
      <c r="T460" s="69" t="s">
        <v>1313</v>
      </c>
      <c r="V460" s="77" t="str">
        <f t="shared" si="30"/>
        <v/>
      </c>
    </row>
    <row r="461" spans="1:22" ht="30" hidden="1">
      <c r="A461" s="72">
        <f>'CONSTRUCTION COST ESTIMATE'!B461</f>
        <v>603.03399999999999</v>
      </c>
      <c r="C461" s="69" t="s">
        <v>1311</v>
      </c>
      <c r="D461" s="69">
        <v>0</v>
      </c>
      <c r="F461" s="73" t="str">
        <f>'CONSTRUCTION COST ESTIMATE'!C461</f>
        <v>38 INCH X 60 INCH HORIZONTAL ELLIPTICAL REINFORCED CONCRETE PIPE (RCP) (CLASS III)</v>
      </c>
      <c r="H461" s="74" t="str">
        <f t="shared" si="31"/>
        <v>603.0340</v>
      </c>
      <c r="J461" s="389">
        <f>'CONSTRUCTION COST ESTIMATE'!BA461</f>
        <v>0</v>
      </c>
      <c r="K461" s="75">
        <f t="shared" si="32"/>
        <v>0</v>
      </c>
      <c r="L461" s="69" t="s">
        <v>1304</v>
      </c>
      <c r="M461" s="69" t="str">
        <f>'CONSTRUCTION COST ESTIMATE'!BB461</f>
        <v>LF</v>
      </c>
      <c r="N461" s="390">
        <f>'BID ABSTRACT'!H461</f>
        <v>0</v>
      </c>
      <c r="O461" s="76">
        <f t="shared" si="33"/>
        <v>0</v>
      </c>
      <c r="S461" s="69" t="s">
        <v>1313</v>
      </c>
      <c r="T461" s="69" t="s">
        <v>1313</v>
      </c>
      <c r="V461" s="77" t="str">
        <f t="shared" si="30"/>
        <v/>
      </c>
    </row>
    <row r="462" spans="1:22" ht="30" hidden="1">
      <c r="A462" s="72">
        <f>'CONSTRUCTION COST ESTIMATE'!B462</f>
        <v>603.03499999999997</v>
      </c>
      <c r="C462" s="69" t="s">
        <v>1311</v>
      </c>
      <c r="D462" s="69">
        <v>0</v>
      </c>
      <c r="F462" s="73" t="str">
        <f>'CONSTRUCTION COST ESTIMATE'!C462</f>
        <v>38 INCH X 60 INCH HORIZONTAL ELLIPTICAL REINFORCED CONCRETE PIPE (RCP) (CLASS IV)</v>
      </c>
      <c r="H462" s="74" t="str">
        <f t="shared" si="31"/>
        <v>603.0350</v>
      </c>
      <c r="J462" s="389">
        <f>'CONSTRUCTION COST ESTIMATE'!BA462</f>
        <v>0</v>
      </c>
      <c r="K462" s="75">
        <f t="shared" si="32"/>
        <v>0</v>
      </c>
      <c r="L462" s="69" t="s">
        <v>1304</v>
      </c>
      <c r="M462" s="69" t="str">
        <f>'CONSTRUCTION COST ESTIMATE'!BB462</f>
        <v>LF</v>
      </c>
      <c r="N462" s="390">
        <f>'BID ABSTRACT'!H462</f>
        <v>0</v>
      </c>
      <c r="O462" s="76">
        <f t="shared" si="33"/>
        <v>0</v>
      </c>
      <c r="S462" s="69" t="s">
        <v>1313</v>
      </c>
      <c r="T462" s="69" t="s">
        <v>1313</v>
      </c>
      <c r="V462" s="77" t="str">
        <f t="shared" si="30"/>
        <v/>
      </c>
    </row>
    <row r="463" spans="1:22" ht="30" hidden="1">
      <c r="A463" s="72">
        <f>'CONSTRUCTION COST ESTIMATE'!B463</f>
        <v>603.03599999999994</v>
      </c>
      <c r="C463" s="69" t="s">
        <v>1311</v>
      </c>
      <c r="D463" s="69">
        <v>0</v>
      </c>
      <c r="F463" s="73" t="str">
        <f>'CONSTRUCTION COST ESTIMATE'!C463</f>
        <v>38 INCH X 60 INCH HORIZONTAL ELLIPTICAL REINFORCED CONCRETE PIPE (RCP) (CLASS V)</v>
      </c>
      <c r="H463" s="74" t="str">
        <f t="shared" si="31"/>
        <v>603.0360</v>
      </c>
      <c r="J463" s="389">
        <f>'CONSTRUCTION COST ESTIMATE'!BA463</f>
        <v>0</v>
      </c>
      <c r="K463" s="75">
        <f t="shared" si="32"/>
        <v>0</v>
      </c>
      <c r="L463" s="69" t="s">
        <v>1304</v>
      </c>
      <c r="M463" s="69" t="str">
        <f>'CONSTRUCTION COST ESTIMATE'!BB463</f>
        <v>LF</v>
      </c>
      <c r="N463" s="390">
        <f>'BID ABSTRACT'!H463</f>
        <v>0</v>
      </c>
      <c r="O463" s="76">
        <f t="shared" si="33"/>
        <v>0</v>
      </c>
      <c r="S463" s="69" t="s">
        <v>1313</v>
      </c>
      <c r="T463" s="69" t="s">
        <v>1313</v>
      </c>
      <c r="V463" s="77" t="str">
        <f t="shared" si="30"/>
        <v/>
      </c>
    </row>
    <row r="464" spans="1:22" ht="30" hidden="1">
      <c r="A464" s="72">
        <f>'CONSTRUCTION COST ESTIMATE'!B464</f>
        <v>603.03700000000003</v>
      </c>
      <c r="C464" s="69" t="s">
        <v>1311</v>
      </c>
      <c r="D464" s="69">
        <v>0</v>
      </c>
      <c r="F464" s="73" t="str">
        <f>'CONSTRUCTION COST ESTIMATE'!C464</f>
        <v>43 INCH X 68 INCH HORIZONTAL ELLIPTICAL REINFORCED CONCRETE PIPE (RCP) (CLASS III)</v>
      </c>
      <c r="H464" s="74" t="str">
        <f t="shared" si="31"/>
        <v>603.0370</v>
      </c>
      <c r="J464" s="389">
        <f>'CONSTRUCTION COST ESTIMATE'!BA464</f>
        <v>0</v>
      </c>
      <c r="K464" s="75">
        <f t="shared" si="32"/>
        <v>0</v>
      </c>
      <c r="L464" s="69" t="s">
        <v>1304</v>
      </c>
      <c r="M464" s="69" t="str">
        <f>'CONSTRUCTION COST ESTIMATE'!BB464</f>
        <v>LF</v>
      </c>
      <c r="N464" s="390">
        <f>'BID ABSTRACT'!H464</f>
        <v>0</v>
      </c>
      <c r="O464" s="76">
        <f t="shared" si="33"/>
        <v>0</v>
      </c>
      <c r="S464" s="69" t="s">
        <v>1313</v>
      </c>
      <c r="T464" s="69" t="s">
        <v>1313</v>
      </c>
      <c r="V464" s="77" t="str">
        <f t="shared" si="30"/>
        <v/>
      </c>
    </row>
    <row r="465" spans="1:22" ht="30" hidden="1">
      <c r="A465" s="72">
        <f>'CONSTRUCTION COST ESTIMATE'!B465</f>
        <v>603.03800000000001</v>
      </c>
      <c r="C465" s="69" t="s">
        <v>1311</v>
      </c>
      <c r="D465" s="69">
        <v>0</v>
      </c>
      <c r="F465" s="73" t="str">
        <f>'CONSTRUCTION COST ESTIMATE'!C465</f>
        <v>43 INCH X 68 INCH HORIZONTAL ELLIPTICAL REINFORCED CONCRETE PIPE (RCP) (CLASS IV)</v>
      </c>
      <c r="H465" s="74" t="str">
        <f t="shared" si="31"/>
        <v>603.0380</v>
      </c>
      <c r="J465" s="389">
        <f>'CONSTRUCTION COST ESTIMATE'!BA465</f>
        <v>0</v>
      </c>
      <c r="K465" s="75">
        <f t="shared" si="32"/>
        <v>0</v>
      </c>
      <c r="L465" s="69" t="s">
        <v>1304</v>
      </c>
      <c r="M465" s="69" t="str">
        <f>'CONSTRUCTION COST ESTIMATE'!BB465</f>
        <v>LF</v>
      </c>
      <c r="N465" s="390">
        <f>'BID ABSTRACT'!H465</f>
        <v>0</v>
      </c>
      <c r="O465" s="76">
        <f t="shared" si="33"/>
        <v>0</v>
      </c>
      <c r="S465" s="69" t="s">
        <v>1313</v>
      </c>
      <c r="T465" s="69" t="s">
        <v>1313</v>
      </c>
      <c r="V465" s="77" t="str">
        <f t="shared" si="30"/>
        <v/>
      </c>
    </row>
    <row r="466" spans="1:22" ht="30" hidden="1">
      <c r="A466" s="72">
        <f>'CONSTRUCTION COST ESTIMATE'!B466</f>
        <v>603.03899999999999</v>
      </c>
      <c r="C466" s="69" t="s">
        <v>1311</v>
      </c>
      <c r="D466" s="69">
        <v>0</v>
      </c>
      <c r="F466" s="73" t="str">
        <f>'CONSTRUCTION COST ESTIMATE'!C466</f>
        <v>43 INCH X 68 INCH HORIZONTAL ELLIPTICAL REINFORCED CONCRETE PIPE (RCP) (CLASS V)</v>
      </c>
      <c r="H466" s="74" t="str">
        <f t="shared" si="31"/>
        <v>603.0390</v>
      </c>
      <c r="J466" s="389">
        <f>'CONSTRUCTION COST ESTIMATE'!BA466</f>
        <v>0</v>
      </c>
      <c r="K466" s="75">
        <f t="shared" si="32"/>
        <v>0</v>
      </c>
      <c r="L466" s="69" t="s">
        <v>1304</v>
      </c>
      <c r="M466" s="69" t="str">
        <f>'CONSTRUCTION COST ESTIMATE'!BB466</f>
        <v>LF</v>
      </c>
      <c r="N466" s="390">
        <f>'BID ABSTRACT'!H466</f>
        <v>0</v>
      </c>
      <c r="O466" s="76">
        <f t="shared" si="33"/>
        <v>0</v>
      </c>
      <c r="S466" s="69" t="s">
        <v>1313</v>
      </c>
      <c r="T466" s="69" t="s">
        <v>1313</v>
      </c>
      <c r="V466" s="77" t="str">
        <f t="shared" ref="V466:V529" si="42">IF(A466=0,"Delete Row","")</f>
        <v/>
      </c>
    </row>
    <row r="467" spans="1:22" ht="30" hidden="1">
      <c r="A467" s="72">
        <f>'CONSTRUCTION COST ESTIMATE'!B467</f>
        <v>603.04</v>
      </c>
      <c r="C467" s="69" t="s">
        <v>1311</v>
      </c>
      <c r="D467" s="69">
        <v>0</v>
      </c>
      <c r="F467" s="73" t="str">
        <f>'CONSTRUCTION COST ESTIMATE'!C467</f>
        <v>48 INCH X 76 INCH HORIZONTAL ELLIPTICAL REINFORCED CONCRETE PIPE (RCP) (CLASS III)</v>
      </c>
      <c r="H467" s="74" t="str">
        <f t="shared" si="31"/>
        <v>603.0400</v>
      </c>
      <c r="J467" s="389">
        <f>'CONSTRUCTION COST ESTIMATE'!BA467</f>
        <v>0</v>
      </c>
      <c r="K467" s="75">
        <f t="shared" si="32"/>
        <v>0</v>
      </c>
      <c r="L467" s="69" t="s">
        <v>1304</v>
      </c>
      <c r="M467" s="69" t="str">
        <f>'CONSTRUCTION COST ESTIMATE'!BB467</f>
        <v>LF</v>
      </c>
      <c r="N467" s="390">
        <f>'BID ABSTRACT'!H467</f>
        <v>0</v>
      </c>
      <c r="O467" s="76">
        <f t="shared" si="33"/>
        <v>0</v>
      </c>
      <c r="S467" s="69" t="s">
        <v>1313</v>
      </c>
      <c r="T467" s="69" t="s">
        <v>1313</v>
      </c>
      <c r="V467" s="77" t="str">
        <f t="shared" si="42"/>
        <v/>
      </c>
    </row>
    <row r="468" spans="1:22" ht="30" hidden="1">
      <c r="A468" s="72">
        <f>'CONSTRUCTION COST ESTIMATE'!B468</f>
        <v>603.04100000000005</v>
      </c>
      <c r="C468" s="69" t="s">
        <v>1311</v>
      </c>
      <c r="D468" s="69">
        <v>0</v>
      </c>
      <c r="F468" s="73" t="str">
        <f>'CONSTRUCTION COST ESTIMATE'!C468</f>
        <v>48 INCH X 76 INCH HORIZONTAL ELLIPTICAL REINFORCED CONCRETE PIPE (RCP) (CLASS IV)</v>
      </c>
      <c r="H468" s="74" t="str">
        <f t="shared" si="31"/>
        <v>603.0410</v>
      </c>
      <c r="J468" s="389">
        <f>'CONSTRUCTION COST ESTIMATE'!BA468</f>
        <v>0</v>
      </c>
      <c r="K468" s="75">
        <f t="shared" si="32"/>
        <v>0</v>
      </c>
      <c r="L468" s="69" t="s">
        <v>1304</v>
      </c>
      <c r="M468" s="69" t="str">
        <f>'CONSTRUCTION COST ESTIMATE'!BB468</f>
        <v>LF</v>
      </c>
      <c r="N468" s="390">
        <f>'BID ABSTRACT'!H468</f>
        <v>0</v>
      </c>
      <c r="O468" s="76">
        <f t="shared" si="33"/>
        <v>0</v>
      </c>
      <c r="S468" s="69" t="s">
        <v>1313</v>
      </c>
      <c r="T468" s="69" t="s">
        <v>1313</v>
      </c>
      <c r="V468" s="77" t="str">
        <f t="shared" si="42"/>
        <v/>
      </c>
    </row>
    <row r="469" spans="1:22" ht="30" hidden="1">
      <c r="A469" s="72">
        <f>'CONSTRUCTION COST ESTIMATE'!B469</f>
        <v>603.04200000000003</v>
      </c>
      <c r="C469" s="69" t="s">
        <v>1311</v>
      </c>
      <c r="D469" s="69">
        <v>0</v>
      </c>
      <c r="F469" s="73" t="str">
        <f>'CONSTRUCTION COST ESTIMATE'!C469</f>
        <v>48 INCH X 76 INCH HORIZONTAL ELLIPTICAL REINFORCED CONCRETE PIPE (RCP) (CLASS V)</v>
      </c>
      <c r="H469" s="74" t="str">
        <f t="shared" si="31"/>
        <v>603.0420</v>
      </c>
      <c r="J469" s="389">
        <f>'CONSTRUCTION COST ESTIMATE'!BA469</f>
        <v>0</v>
      </c>
      <c r="K469" s="75">
        <f t="shared" si="32"/>
        <v>0</v>
      </c>
      <c r="L469" s="69" t="s">
        <v>1304</v>
      </c>
      <c r="M469" s="69" t="str">
        <f>'CONSTRUCTION COST ESTIMATE'!BB469</f>
        <v>LF</v>
      </c>
      <c r="N469" s="390">
        <f>'BID ABSTRACT'!H469</f>
        <v>0</v>
      </c>
      <c r="O469" s="76">
        <f t="shared" si="33"/>
        <v>0</v>
      </c>
      <c r="S469" s="69" t="s">
        <v>1313</v>
      </c>
      <c r="T469" s="69" t="s">
        <v>1313</v>
      </c>
      <c r="V469" s="77" t="str">
        <f t="shared" si="42"/>
        <v/>
      </c>
    </row>
    <row r="470" spans="1:22" ht="30" hidden="1">
      <c r="A470" s="72">
        <f>'CONSTRUCTION COST ESTIMATE'!B470</f>
        <v>603.04300000000001</v>
      </c>
      <c r="C470" s="69" t="s">
        <v>1311</v>
      </c>
      <c r="D470" s="69">
        <v>0</v>
      </c>
      <c r="F470" s="73" t="str">
        <f>'CONSTRUCTION COST ESTIMATE'!C470</f>
        <v>53 INCH X 83 INCH HORIZONTAL ELLIPTICAL REINFORCED CONCRETE PIPE (RCP) (CLASS III)</v>
      </c>
      <c r="H470" s="74" t="str">
        <f t="shared" si="31"/>
        <v>603.0430</v>
      </c>
      <c r="J470" s="389">
        <f>'CONSTRUCTION COST ESTIMATE'!BA470</f>
        <v>0</v>
      </c>
      <c r="K470" s="75">
        <f t="shared" si="32"/>
        <v>0</v>
      </c>
      <c r="L470" s="69" t="s">
        <v>1304</v>
      </c>
      <c r="M470" s="69" t="str">
        <f>'CONSTRUCTION COST ESTIMATE'!BB470</f>
        <v>LF</v>
      </c>
      <c r="N470" s="390">
        <f>'BID ABSTRACT'!H470</f>
        <v>0</v>
      </c>
      <c r="O470" s="76">
        <f t="shared" si="33"/>
        <v>0</v>
      </c>
      <c r="S470" s="69" t="s">
        <v>1313</v>
      </c>
      <c r="T470" s="69" t="s">
        <v>1313</v>
      </c>
      <c r="V470" s="77" t="str">
        <f t="shared" si="42"/>
        <v/>
      </c>
    </row>
    <row r="471" spans="1:22" ht="30" hidden="1">
      <c r="A471" s="72">
        <f>'CONSTRUCTION COST ESTIMATE'!B471</f>
        <v>603.04399999999998</v>
      </c>
      <c r="C471" s="69" t="s">
        <v>1311</v>
      </c>
      <c r="D471" s="69">
        <v>0</v>
      </c>
      <c r="F471" s="73" t="str">
        <f>'CONSTRUCTION COST ESTIMATE'!C471</f>
        <v>53 INCH X 83 INCH HORIZONTAL ELLIPTICAL REINFORCED CONCRETE PIPE (RCP) (CLASS IV)</v>
      </c>
      <c r="H471" s="74" t="str">
        <f t="shared" si="31"/>
        <v>603.0440</v>
      </c>
      <c r="J471" s="389">
        <f>'CONSTRUCTION COST ESTIMATE'!BA471</f>
        <v>0</v>
      </c>
      <c r="K471" s="75">
        <f t="shared" si="32"/>
        <v>0</v>
      </c>
      <c r="L471" s="69" t="s">
        <v>1304</v>
      </c>
      <c r="M471" s="69" t="str">
        <f>'CONSTRUCTION COST ESTIMATE'!BB471</f>
        <v>LF</v>
      </c>
      <c r="N471" s="390">
        <f>'BID ABSTRACT'!H471</f>
        <v>0</v>
      </c>
      <c r="O471" s="76">
        <f t="shared" si="33"/>
        <v>0</v>
      </c>
      <c r="S471" s="69" t="s">
        <v>1313</v>
      </c>
      <c r="T471" s="69" t="s">
        <v>1313</v>
      </c>
      <c r="V471" s="77" t="str">
        <f t="shared" si="42"/>
        <v/>
      </c>
    </row>
    <row r="472" spans="1:22" ht="30" hidden="1">
      <c r="A472" s="72">
        <f>'CONSTRUCTION COST ESTIMATE'!B472</f>
        <v>603.04499999999996</v>
      </c>
      <c r="C472" s="69" t="s">
        <v>1311</v>
      </c>
      <c r="D472" s="69">
        <v>0</v>
      </c>
      <c r="F472" s="73" t="str">
        <f>'CONSTRUCTION COST ESTIMATE'!C472</f>
        <v>53 INCH X 83 INCH HORIZONTAL ELLIPTICAL REINFORCED CONCRETE PIPE (RCP) (CLASS V)</v>
      </c>
      <c r="H472" s="74" t="str">
        <f t="shared" ref="H472:H535" si="43">TEXT(A472,"#.0000")</f>
        <v>603.0450</v>
      </c>
      <c r="J472" s="389">
        <f>'CONSTRUCTION COST ESTIMATE'!BA472</f>
        <v>0</v>
      </c>
      <c r="K472" s="75">
        <f t="shared" ref="K472:K535" si="44">IF((OR(M472="LS",M472="FA",M472="ALLOW")),N472,J472)</f>
        <v>0</v>
      </c>
      <c r="L472" s="69" t="s">
        <v>1304</v>
      </c>
      <c r="M472" s="69" t="str">
        <f>'CONSTRUCTION COST ESTIMATE'!BB472</f>
        <v>LF</v>
      </c>
      <c r="N472" s="390">
        <f>'BID ABSTRACT'!H472</f>
        <v>0</v>
      </c>
      <c r="O472" s="76">
        <f t="shared" ref="O472:O535" si="45">IF((OR(M472="LS",M472="FA",M472="ALLOW")),1,N472)</f>
        <v>0</v>
      </c>
      <c r="S472" s="69" t="s">
        <v>1313</v>
      </c>
      <c r="T472" s="69" t="s">
        <v>1313</v>
      </c>
      <c r="V472" s="77" t="str">
        <f t="shared" si="42"/>
        <v/>
      </c>
    </row>
    <row r="473" spans="1:22" ht="30" hidden="1">
      <c r="A473" s="72">
        <f>'CONSTRUCTION COST ESTIMATE'!B473</f>
        <v>603.04600000000005</v>
      </c>
      <c r="C473" s="69" t="s">
        <v>1311</v>
      </c>
      <c r="D473" s="69">
        <v>0</v>
      </c>
      <c r="F473" s="73" t="str">
        <f>'CONSTRUCTION COST ESTIMATE'!C473</f>
        <v>58 INCH X 91 INCH HORIZONTAL ELLIPTICAL REINFORCED CONCRETE PIPE (RCP) (CLASS III)</v>
      </c>
      <c r="H473" s="74" t="str">
        <f t="shared" si="43"/>
        <v>603.0460</v>
      </c>
      <c r="J473" s="389">
        <f>'CONSTRUCTION COST ESTIMATE'!BA473</f>
        <v>0</v>
      </c>
      <c r="K473" s="75">
        <f t="shared" si="44"/>
        <v>0</v>
      </c>
      <c r="L473" s="69" t="s">
        <v>1304</v>
      </c>
      <c r="M473" s="69" t="str">
        <f>'CONSTRUCTION COST ESTIMATE'!BB473</f>
        <v>LF</v>
      </c>
      <c r="N473" s="390">
        <f>'BID ABSTRACT'!H473</f>
        <v>0</v>
      </c>
      <c r="O473" s="76">
        <f t="shared" si="45"/>
        <v>0</v>
      </c>
      <c r="S473" s="69" t="s">
        <v>1313</v>
      </c>
      <c r="T473" s="69" t="s">
        <v>1313</v>
      </c>
      <c r="V473" s="77" t="str">
        <f t="shared" si="42"/>
        <v/>
      </c>
    </row>
    <row r="474" spans="1:22" ht="30" hidden="1">
      <c r="A474" s="72">
        <f>'CONSTRUCTION COST ESTIMATE'!B474</f>
        <v>603.04700000000003</v>
      </c>
      <c r="C474" s="69" t="s">
        <v>1311</v>
      </c>
      <c r="D474" s="69">
        <v>0</v>
      </c>
      <c r="F474" s="73" t="str">
        <f>'CONSTRUCTION COST ESTIMATE'!C474</f>
        <v>58 INCH X 91 INCH HORIZONTAL ELLIPTICAL REINFORCED CONCRETE PIPE (RCP) (CLASS IV)</v>
      </c>
      <c r="H474" s="74" t="str">
        <f t="shared" si="43"/>
        <v>603.0470</v>
      </c>
      <c r="J474" s="389">
        <f>'CONSTRUCTION COST ESTIMATE'!BA474</f>
        <v>0</v>
      </c>
      <c r="K474" s="75">
        <f t="shared" si="44"/>
        <v>0</v>
      </c>
      <c r="L474" s="69" t="s">
        <v>1304</v>
      </c>
      <c r="M474" s="69" t="str">
        <f>'CONSTRUCTION COST ESTIMATE'!BB474</f>
        <v>LF</v>
      </c>
      <c r="N474" s="390">
        <f>'BID ABSTRACT'!H474</f>
        <v>0</v>
      </c>
      <c r="O474" s="76">
        <f t="shared" si="45"/>
        <v>0</v>
      </c>
      <c r="S474" s="69" t="s">
        <v>1313</v>
      </c>
      <c r="T474" s="69" t="s">
        <v>1313</v>
      </c>
      <c r="V474" s="77" t="str">
        <f t="shared" si="42"/>
        <v/>
      </c>
    </row>
    <row r="475" spans="1:22" ht="30" hidden="1">
      <c r="A475" s="72">
        <f>'CONSTRUCTION COST ESTIMATE'!B475</f>
        <v>603.048</v>
      </c>
      <c r="C475" s="69" t="s">
        <v>1311</v>
      </c>
      <c r="D475" s="69">
        <v>0</v>
      </c>
      <c r="F475" s="73" t="str">
        <f>'CONSTRUCTION COST ESTIMATE'!C475</f>
        <v>58 INCH X 91 INCH HORIZONTAL ELLIPTICAL REINFORCED CONCRETE PIPE (RCP) (CLASS V)</v>
      </c>
      <c r="H475" s="74" t="str">
        <f t="shared" si="43"/>
        <v>603.0480</v>
      </c>
      <c r="J475" s="389">
        <f>'CONSTRUCTION COST ESTIMATE'!BA475</f>
        <v>0</v>
      </c>
      <c r="K475" s="75">
        <f t="shared" si="44"/>
        <v>0</v>
      </c>
      <c r="L475" s="69" t="s">
        <v>1304</v>
      </c>
      <c r="M475" s="69" t="str">
        <f>'CONSTRUCTION COST ESTIMATE'!BB475</f>
        <v>LF</v>
      </c>
      <c r="N475" s="390">
        <f>'BID ABSTRACT'!H475</f>
        <v>0</v>
      </c>
      <c r="O475" s="76">
        <f t="shared" si="45"/>
        <v>0</v>
      </c>
      <c r="S475" s="69" t="s">
        <v>1313</v>
      </c>
      <c r="T475" s="69" t="s">
        <v>1313</v>
      </c>
      <c r="V475" s="77" t="str">
        <f t="shared" si="42"/>
        <v/>
      </c>
    </row>
    <row r="476" spans="1:22" ht="30" hidden="1">
      <c r="A476" s="72">
        <f>'CONSTRUCTION COST ESTIMATE'!B476</f>
        <v>603.04899999999998</v>
      </c>
      <c r="C476" s="69" t="s">
        <v>1311</v>
      </c>
      <c r="D476" s="69">
        <v>0</v>
      </c>
      <c r="F476" s="73" t="str">
        <f>'CONSTRUCTION COST ESTIMATE'!C476</f>
        <v>63 INCH X 98 INCH HORIZONTAL ELLIPTICAL REINFORCED CONCRETE PIPE (RCP) (CLASS III)</v>
      </c>
      <c r="H476" s="74" t="str">
        <f t="shared" si="43"/>
        <v>603.0490</v>
      </c>
      <c r="J476" s="389">
        <f>'CONSTRUCTION COST ESTIMATE'!BA476</f>
        <v>0</v>
      </c>
      <c r="K476" s="75">
        <f t="shared" si="44"/>
        <v>0</v>
      </c>
      <c r="L476" s="69" t="s">
        <v>1304</v>
      </c>
      <c r="M476" s="69" t="str">
        <f>'CONSTRUCTION COST ESTIMATE'!BB476</f>
        <v>LF</v>
      </c>
      <c r="N476" s="390">
        <f>'BID ABSTRACT'!H476</f>
        <v>0</v>
      </c>
      <c r="O476" s="76">
        <f t="shared" si="45"/>
        <v>0</v>
      </c>
      <c r="S476" s="69" t="s">
        <v>1313</v>
      </c>
      <c r="T476" s="69" t="s">
        <v>1313</v>
      </c>
      <c r="V476" s="77" t="str">
        <f t="shared" si="42"/>
        <v/>
      </c>
    </row>
    <row r="477" spans="1:22" ht="30" hidden="1">
      <c r="A477" s="72">
        <f>'CONSTRUCTION COST ESTIMATE'!B477</f>
        <v>603.04999999999995</v>
      </c>
      <c r="C477" s="69" t="s">
        <v>1311</v>
      </c>
      <c r="D477" s="69">
        <v>0</v>
      </c>
      <c r="F477" s="73" t="str">
        <f>'CONSTRUCTION COST ESTIMATE'!C477</f>
        <v>63 INCH X 98 INCH HORIZONTAL ELLIPTICAL REINFORCED CONCRETE PIPE (RCP) (CLASS IV)</v>
      </c>
      <c r="H477" s="74" t="str">
        <f t="shared" si="43"/>
        <v>603.0500</v>
      </c>
      <c r="J477" s="389">
        <f>'CONSTRUCTION COST ESTIMATE'!BA477</f>
        <v>0</v>
      </c>
      <c r="K477" s="75">
        <f t="shared" si="44"/>
        <v>0</v>
      </c>
      <c r="L477" s="69" t="s">
        <v>1304</v>
      </c>
      <c r="M477" s="69" t="str">
        <f>'CONSTRUCTION COST ESTIMATE'!BB477</f>
        <v>LF</v>
      </c>
      <c r="N477" s="390">
        <f>'BID ABSTRACT'!H477</f>
        <v>0</v>
      </c>
      <c r="O477" s="76">
        <f t="shared" si="45"/>
        <v>0</v>
      </c>
      <c r="S477" s="69" t="s">
        <v>1313</v>
      </c>
      <c r="T477" s="69" t="s">
        <v>1313</v>
      </c>
      <c r="V477" s="77" t="str">
        <f t="shared" si="42"/>
        <v/>
      </c>
    </row>
    <row r="478" spans="1:22" ht="30" hidden="1">
      <c r="A478" s="72">
        <f>'CONSTRUCTION COST ESTIMATE'!B478</f>
        <v>603.05100000000004</v>
      </c>
      <c r="C478" s="69" t="s">
        <v>1311</v>
      </c>
      <c r="D478" s="69">
        <v>0</v>
      </c>
      <c r="F478" s="73" t="str">
        <f>'CONSTRUCTION COST ESTIMATE'!C478</f>
        <v>63 INCH X 98 INCH HORIZONTAL ELLIPTICAL REINFORCED CONCRETE PIPE (RCP) (CLASS V)</v>
      </c>
      <c r="H478" s="74" t="str">
        <f t="shared" si="43"/>
        <v>603.0510</v>
      </c>
      <c r="J478" s="389">
        <f>'CONSTRUCTION COST ESTIMATE'!BA478</f>
        <v>0</v>
      </c>
      <c r="K478" s="75">
        <f t="shared" si="44"/>
        <v>0</v>
      </c>
      <c r="L478" s="69" t="s">
        <v>1304</v>
      </c>
      <c r="M478" s="69" t="str">
        <f>'CONSTRUCTION COST ESTIMATE'!BB478</f>
        <v>LF</v>
      </c>
      <c r="N478" s="390">
        <f>'BID ABSTRACT'!H478</f>
        <v>0</v>
      </c>
      <c r="O478" s="76">
        <f t="shared" si="45"/>
        <v>0</v>
      </c>
      <c r="S478" s="69" t="s">
        <v>1313</v>
      </c>
      <c r="T478" s="69" t="s">
        <v>1313</v>
      </c>
      <c r="V478" s="77" t="str">
        <f t="shared" si="42"/>
        <v/>
      </c>
    </row>
    <row r="479" spans="1:22" ht="30" hidden="1">
      <c r="A479" s="72">
        <f>'CONSTRUCTION COST ESTIMATE'!B479</f>
        <v>603.05200000000002</v>
      </c>
      <c r="C479" s="69" t="s">
        <v>1311</v>
      </c>
      <c r="D479" s="69">
        <v>0</v>
      </c>
      <c r="F479" s="73" t="str">
        <f>'CONSTRUCTION COST ESTIMATE'!C479</f>
        <v>68 INCH X 106 INCH HORIZONTAL ELLIPTICAL REINFORCED CONCRETE PIPE (RCP) (CLASS III)</v>
      </c>
      <c r="H479" s="74" t="str">
        <f t="shared" si="43"/>
        <v>603.0520</v>
      </c>
      <c r="J479" s="389">
        <f>'CONSTRUCTION COST ESTIMATE'!BA479</f>
        <v>0</v>
      </c>
      <c r="K479" s="75">
        <f t="shared" si="44"/>
        <v>0</v>
      </c>
      <c r="L479" s="69" t="s">
        <v>1304</v>
      </c>
      <c r="M479" s="69" t="str">
        <f>'CONSTRUCTION COST ESTIMATE'!BB479</f>
        <v>LF</v>
      </c>
      <c r="N479" s="390">
        <f>'BID ABSTRACT'!H479</f>
        <v>0</v>
      </c>
      <c r="O479" s="76">
        <f t="shared" si="45"/>
        <v>0</v>
      </c>
      <c r="S479" s="69" t="s">
        <v>1313</v>
      </c>
      <c r="T479" s="69" t="s">
        <v>1313</v>
      </c>
      <c r="V479" s="77" t="str">
        <f t="shared" si="42"/>
        <v/>
      </c>
    </row>
    <row r="480" spans="1:22" ht="30" hidden="1">
      <c r="A480" s="72">
        <f>'CONSTRUCTION COST ESTIMATE'!B480</f>
        <v>603.053</v>
      </c>
      <c r="C480" s="69" t="s">
        <v>1311</v>
      </c>
      <c r="D480" s="69">
        <v>0</v>
      </c>
      <c r="F480" s="73" t="str">
        <f>'CONSTRUCTION COST ESTIMATE'!C480</f>
        <v>68 INCH X 106 INCH HORIZONTAL ELLIPTICAL REINFORCED CONCRETE PIPE (RCP) (CLASS IV)</v>
      </c>
      <c r="H480" s="74" t="str">
        <f t="shared" si="43"/>
        <v>603.0530</v>
      </c>
      <c r="J480" s="389">
        <f>'CONSTRUCTION COST ESTIMATE'!BA480</f>
        <v>0</v>
      </c>
      <c r="K480" s="75">
        <f t="shared" si="44"/>
        <v>0</v>
      </c>
      <c r="L480" s="69" t="s">
        <v>1304</v>
      </c>
      <c r="M480" s="69" t="str">
        <f>'CONSTRUCTION COST ESTIMATE'!BB480</f>
        <v>LF</v>
      </c>
      <c r="N480" s="390">
        <f>'BID ABSTRACT'!H480</f>
        <v>0</v>
      </c>
      <c r="O480" s="76">
        <f t="shared" si="45"/>
        <v>0</v>
      </c>
      <c r="S480" s="69" t="s">
        <v>1313</v>
      </c>
      <c r="T480" s="69" t="s">
        <v>1313</v>
      </c>
      <c r="V480" s="77" t="str">
        <f t="shared" si="42"/>
        <v/>
      </c>
    </row>
    <row r="481" spans="1:22" ht="30" hidden="1">
      <c r="A481" s="72">
        <f>'CONSTRUCTION COST ESTIMATE'!B481</f>
        <v>603.05399999999997</v>
      </c>
      <c r="C481" s="69" t="s">
        <v>1311</v>
      </c>
      <c r="D481" s="69">
        <v>0</v>
      </c>
      <c r="F481" s="73" t="str">
        <f>'CONSTRUCTION COST ESTIMATE'!C481</f>
        <v>68 INCH X 106 INCH HORIZONTAL ELLIPTICAL REINFORCED CONCRETE PIPE (RCP) (CLASS V)</v>
      </c>
      <c r="H481" s="74" t="str">
        <f t="shared" si="43"/>
        <v>603.0540</v>
      </c>
      <c r="J481" s="389">
        <f>'CONSTRUCTION COST ESTIMATE'!BA481</f>
        <v>0</v>
      </c>
      <c r="K481" s="75">
        <f t="shared" si="44"/>
        <v>0</v>
      </c>
      <c r="L481" s="69" t="s">
        <v>1304</v>
      </c>
      <c r="M481" s="69" t="str">
        <f>'CONSTRUCTION COST ESTIMATE'!BB481</f>
        <v>LF</v>
      </c>
      <c r="N481" s="390">
        <f>'BID ABSTRACT'!H481</f>
        <v>0</v>
      </c>
      <c r="O481" s="76">
        <f t="shared" si="45"/>
        <v>0</v>
      </c>
      <c r="S481" s="69" t="s">
        <v>1313</v>
      </c>
      <c r="T481" s="69" t="s">
        <v>1313</v>
      </c>
      <c r="V481" s="77" t="str">
        <f t="shared" si="42"/>
        <v/>
      </c>
    </row>
    <row r="482" spans="1:22" ht="30" hidden="1">
      <c r="A482" s="72">
        <f>'CONSTRUCTION COST ESTIMATE'!B482</f>
        <v>603.05499999999995</v>
      </c>
      <c r="C482" s="69" t="s">
        <v>1311</v>
      </c>
      <c r="D482" s="69">
        <v>0</v>
      </c>
      <c r="F482" s="73" t="str">
        <f>'CONSTRUCTION COST ESTIMATE'!C482</f>
        <v>72 INCH X 113 INCH HORIZONTAL ELLIPTICAL REINFORCED CONCRETE PIPE (RCP) (CLASS III)</v>
      </c>
      <c r="H482" s="74" t="str">
        <f t="shared" si="43"/>
        <v>603.0550</v>
      </c>
      <c r="J482" s="389">
        <f>'CONSTRUCTION COST ESTIMATE'!BA482</f>
        <v>0</v>
      </c>
      <c r="K482" s="75">
        <f t="shared" si="44"/>
        <v>0</v>
      </c>
      <c r="L482" s="69" t="s">
        <v>1304</v>
      </c>
      <c r="M482" s="69" t="str">
        <f>'CONSTRUCTION COST ESTIMATE'!BB482</f>
        <v>LF</v>
      </c>
      <c r="N482" s="390">
        <f>'BID ABSTRACT'!H482</f>
        <v>0</v>
      </c>
      <c r="O482" s="76">
        <f t="shared" si="45"/>
        <v>0</v>
      </c>
      <c r="S482" s="69" t="s">
        <v>1313</v>
      </c>
      <c r="T482" s="69" t="s">
        <v>1313</v>
      </c>
      <c r="V482" s="77" t="str">
        <f t="shared" si="42"/>
        <v/>
      </c>
    </row>
    <row r="483" spans="1:22" ht="30" hidden="1">
      <c r="A483" s="72">
        <f>'CONSTRUCTION COST ESTIMATE'!B483</f>
        <v>603.05600000000004</v>
      </c>
      <c r="C483" s="69" t="s">
        <v>1311</v>
      </c>
      <c r="D483" s="69">
        <v>0</v>
      </c>
      <c r="F483" s="73" t="str">
        <f>'CONSTRUCTION COST ESTIMATE'!C483</f>
        <v>72 INCH X 113 INCH HORIZONTAL ELLIPTICAL REINFORCED CONCRETE PIPE (RCP) (CLASS IV)</v>
      </c>
      <c r="H483" s="74" t="str">
        <f t="shared" si="43"/>
        <v>603.0560</v>
      </c>
      <c r="J483" s="389">
        <f>'CONSTRUCTION COST ESTIMATE'!BA483</f>
        <v>0</v>
      </c>
      <c r="K483" s="75">
        <f t="shared" si="44"/>
        <v>0</v>
      </c>
      <c r="L483" s="69" t="s">
        <v>1304</v>
      </c>
      <c r="M483" s="69" t="str">
        <f>'CONSTRUCTION COST ESTIMATE'!BB483</f>
        <v>LF</v>
      </c>
      <c r="N483" s="390">
        <f>'BID ABSTRACT'!H483</f>
        <v>0</v>
      </c>
      <c r="O483" s="76">
        <f t="shared" si="45"/>
        <v>0</v>
      </c>
      <c r="S483" s="69" t="s">
        <v>1313</v>
      </c>
      <c r="T483" s="69" t="s">
        <v>1313</v>
      </c>
      <c r="V483" s="77" t="str">
        <f t="shared" si="42"/>
        <v/>
      </c>
    </row>
    <row r="484" spans="1:22" ht="30" hidden="1">
      <c r="A484" s="72">
        <f>'CONSTRUCTION COST ESTIMATE'!B484</f>
        <v>603.05700000000002</v>
      </c>
      <c r="C484" s="69" t="s">
        <v>1311</v>
      </c>
      <c r="D484" s="69">
        <v>0</v>
      </c>
      <c r="F484" s="73" t="str">
        <f>'CONSTRUCTION COST ESTIMATE'!C484</f>
        <v>72 INCH X 113 INCH HORIZONTAL ELLIPTICAL REINFORCED CONCRETE PIPE (RCP) (CLASS V)</v>
      </c>
      <c r="H484" s="74" t="str">
        <f t="shared" si="43"/>
        <v>603.0570</v>
      </c>
      <c r="J484" s="389">
        <f>'CONSTRUCTION COST ESTIMATE'!BA484</f>
        <v>0</v>
      </c>
      <c r="K484" s="75">
        <f t="shared" si="44"/>
        <v>0</v>
      </c>
      <c r="L484" s="69" t="s">
        <v>1304</v>
      </c>
      <c r="M484" s="69" t="str">
        <f>'CONSTRUCTION COST ESTIMATE'!BB484</f>
        <v>LF</v>
      </c>
      <c r="N484" s="390">
        <f>'BID ABSTRACT'!H484</f>
        <v>0</v>
      </c>
      <c r="O484" s="76">
        <f t="shared" si="45"/>
        <v>0</v>
      </c>
      <c r="S484" s="69" t="s">
        <v>1313</v>
      </c>
      <c r="T484" s="69" t="s">
        <v>1313</v>
      </c>
      <c r="V484" s="77" t="str">
        <f t="shared" si="42"/>
        <v/>
      </c>
    </row>
    <row r="485" spans="1:22" ht="30" hidden="1">
      <c r="A485" s="72">
        <f>'CONSTRUCTION COST ESTIMATE'!B485</f>
        <v>603.05799999999999</v>
      </c>
      <c r="C485" s="69" t="s">
        <v>1311</v>
      </c>
      <c r="D485" s="69">
        <v>0</v>
      </c>
      <c r="F485" s="73" t="str">
        <f>'CONSTRUCTION COST ESTIMATE'!C485</f>
        <v>77 INCH X 121 INCH HORIZONTAL ELLIPTICAL REINFORCED CONCRETE PIPE (RCP) (CLASS III)</v>
      </c>
      <c r="H485" s="74" t="str">
        <f t="shared" si="43"/>
        <v>603.0580</v>
      </c>
      <c r="J485" s="389">
        <f>'CONSTRUCTION COST ESTIMATE'!BA485</f>
        <v>0</v>
      </c>
      <c r="K485" s="75">
        <f t="shared" si="44"/>
        <v>0</v>
      </c>
      <c r="L485" s="69" t="s">
        <v>1304</v>
      </c>
      <c r="M485" s="69" t="str">
        <f>'CONSTRUCTION COST ESTIMATE'!BB485</f>
        <v>LF</v>
      </c>
      <c r="N485" s="390">
        <f>'BID ABSTRACT'!H485</f>
        <v>0</v>
      </c>
      <c r="O485" s="76">
        <f t="shared" si="45"/>
        <v>0</v>
      </c>
      <c r="S485" s="69" t="s">
        <v>1313</v>
      </c>
      <c r="T485" s="69" t="s">
        <v>1313</v>
      </c>
      <c r="V485" s="77" t="str">
        <f t="shared" si="42"/>
        <v/>
      </c>
    </row>
    <row r="486" spans="1:22" ht="30" hidden="1">
      <c r="A486" s="72">
        <f>'CONSTRUCTION COST ESTIMATE'!B486</f>
        <v>603.05899999999997</v>
      </c>
      <c r="C486" s="69" t="s">
        <v>1311</v>
      </c>
      <c r="D486" s="69">
        <v>0</v>
      </c>
      <c r="F486" s="73" t="str">
        <f>'CONSTRUCTION COST ESTIMATE'!C486</f>
        <v>77 INCH X 121 INCH HORIZONTAL ELLIPTICAL REINFORCED CONCRETE PIPE (RCP) (CLASS IV)</v>
      </c>
      <c r="H486" s="74" t="str">
        <f t="shared" si="43"/>
        <v>603.0590</v>
      </c>
      <c r="J486" s="389">
        <f>'CONSTRUCTION COST ESTIMATE'!BA486</f>
        <v>0</v>
      </c>
      <c r="K486" s="75">
        <f t="shared" si="44"/>
        <v>0</v>
      </c>
      <c r="L486" s="69" t="s">
        <v>1304</v>
      </c>
      <c r="M486" s="69" t="str">
        <f>'CONSTRUCTION COST ESTIMATE'!BB486</f>
        <v>LF</v>
      </c>
      <c r="N486" s="390">
        <f>'BID ABSTRACT'!H486</f>
        <v>0</v>
      </c>
      <c r="O486" s="76">
        <f t="shared" si="45"/>
        <v>0</v>
      </c>
      <c r="S486" s="69" t="s">
        <v>1313</v>
      </c>
      <c r="T486" s="69" t="s">
        <v>1313</v>
      </c>
      <c r="V486" s="77" t="str">
        <f t="shared" si="42"/>
        <v/>
      </c>
    </row>
    <row r="487" spans="1:22" ht="30" hidden="1">
      <c r="A487" s="72">
        <f>'CONSTRUCTION COST ESTIMATE'!B487</f>
        <v>603.05999999999995</v>
      </c>
      <c r="C487" s="69" t="s">
        <v>1311</v>
      </c>
      <c r="D487" s="69">
        <v>0</v>
      </c>
      <c r="F487" s="73" t="str">
        <f>'CONSTRUCTION COST ESTIMATE'!C487</f>
        <v>77 INCH X 121 INCH HORIZONTAL ELLIPTICAL REINFORCED CONCRETE PIPE (RCP) (CLASS V)</v>
      </c>
      <c r="H487" s="74" t="str">
        <f t="shared" si="43"/>
        <v>603.0600</v>
      </c>
      <c r="J487" s="389">
        <f>'CONSTRUCTION COST ESTIMATE'!BA487</f>
        <v>0</v>
      </c>
      <c r="K487" s="75">
        <f t="shared" si="44"/>
        <v>0</v>
      </c>
      <c r="L487" s="69" t="s">
        <v>1304</v>
      </c>
      <c r="M487" s="69" t="str">
        <f>'CONSTRUCTION COST ESTIMATE'!BB487</f>
        <v>LF</v>
      </c>
      <c r="N487" s="390">
        <f>'BID ABSTRACT'!H487</f>
        <v>0</v>
      </c>
      <c r="O487" s="76">
        <f t="shared" si="45"/>
        <v>0</v>
      </c>
      <c r="S487" s="69" t="s">
        <v>1313</v>
      </c>
      <c r="T487" s="69" t="s">
        <v>1313</v>
      </c>
      <c r="V487" s="77" t="str">
        <f t="shared" si="42"/>
        <v/>
      </c>
    </row>
    <row r="488" spans="1:22" ht="30" hidden="1">
      <c r="A488" s="72">
        <f>'CONSTRUCTION COST ESTIMATE'!B488</f>
        <v>603.06100000000004</v>
      </c>
      <c r="C488" s="69" t="s">
        <v>1311</v>
      </c>
      <c r="D488" s="69">
        <v>0</v>
      </c>
      <c r="F488" s="73" t="str">
        <f>'CONSTRUCTION COST ESTIMATE'!C488</f>
        <v>82 INCH X 128 INCH HORIZONTAL ELLIPTICAL REINFORCED CONCRETE PIPE (RCP) (CLASS III)</v>
      </c>
      <c r="H488" s="74" t="str">
        <f t="shared" si="43"/>
        <v>603.0610</v>
      </c>
      <c r="J488" s="389">
        <f>'CONSTRUCTION COST ESTIMATE'!BA488</f>
        <v>0</v>
      </c>
      <c r="K488" s="75">
        <f t="shared" si="44"/>
        <v>0</v>
      </c>
      <c r="L488" s="69" t="s">
        <v>1304</v>
      </c>
      <c r="M488" s="69" t="str">
        <f>'CONSTRUCTION COST ESTIMATE'!BB488</f>
        <v>LF</v>
      </c>
      <c r="N488" s="390">
        <f>'BID ABSTRACT'!H488</f>
        <v>0</v>
      </c>
      <c r="O488" s="76">
        <f t="shared" si="45"/>
        <v>0</v>
      </c>
      <c r="S488" s="69" t="s">
        <v>1313</v>
      </c>
      <c r="T488" s="69" t="s">
        <v>1313</v>
      </c>
      <c r="V488" s="77" t="str">
        <f t="shared" si="42"/>
        <v/>
      </c>
    </row>
    <row r="489" spans="1:22" ht="30" hidden="1">
      <c r="A489" s="72">
        <f>'CONSTRUCTION COST ESTIMATE'!B489</f>
        <v>603.06200000000001</v>
      </c>
      <c r="C489" s="69" t="s">
        <v>1311</v>
      </c>
      <c r="D489" s="69">
        <v>0</v>
      </c>
      <c r="F489" s="73" t="str">
        <f>'CONSTRUCTION COST ESTIMATE'!C489</f>
        <v>82 INCH X 128 INCH HORIZONTAL ELLIPTICAL REINFORCED CONCRETE PIPE (RCP) (CLASS IV)</v>
      </c>
      <c r="H489" s="74" t="str">
        <f t="shared" si="43"/>
        <v>603.0620</v>
      </c>
      <c r="J489" s="389">
        <f>'CONSTRUCTION COST ESTIMATE'!BA489</f>
        <v>0</v>
      </c>
      <c r="K489" s="75">
        <f t="shared" si="44"/>
        <v>0</v>
      </c>
      <c r="L489" s="69" t="s">
        <v>1304</v>
      </c>
      <c r="M489" s="69" t="str">
        <f>'CONSTRUCTION COST ESTIMATE'!BB489</f>
        <v>LF</v>
      </c>
      <c r="N489" s="390">
        <f>'BID ABSTRACT'!H489</f>
        <v>0</v>
      </c>
      <c r="O489" s="76">
        <f t="shared" si="45"/>
        <v>0</v>
      </c>
      <c r="S489" s="69" t="s">
        <v>1313</v>
      </c>
      <c r="T489" s="69" t="s">
        <v>1313</v>
      </c>
      <c r="V489" s="77" t="str">
        <f t="shared" si="42"/>
        <v/>
      </c>
    </row>
    <row r="490" spans="1:22" ht="30" hidden="1">
      <c r="A490" s="72">
        <f>'CONSTRUCTION COST ESTIMATE'!B490</f>
        <v>603.06299999999999</v>
      </c>
      <c r="C490" s="69" t="s">
        <v>1311</v>
      </c>
      <c r="D490" s="69">
        <v>0</v>
      </c>
      <c r="F490" s="73" t="str">
        <f>'CONSTRUCTION COST ESTIMATE'!C490</f>
        <v>82 INCH X 128 INCH HORIZONTAL ELLIPTICAL REINFORCED CONCRETE PIPE (RCP) (CLASS V)</v>
      </c>
      <c r="H490" s="74" t="str">
        <f t="shared" si="43"/>
        <v>603.0630</v>
      </c>
      <c r="J490" s="389">
        <f>'CONSTRUCTION COST ESTIMATE'!BA490</f>
        <v>0</v>
      </c>
      <c r="K490" s="75">
        <f t="shared" si="44"/>
        <v>0</v>
      </c>
      <c r="L490" s="69" t="s">
        <v>1304</v>
      </c>
      <c r="M490" s="69" t="str">
        <f>'CONSTRUCTION COST ESTIMATE'!BB490</f>
        <v>LF</v>
      </c>
      <c r="N490" s="390">
        <f>'BID ABSTRACT'!H490</f>
        <v>0</v>
      </c>
      <c r="O490" s="76">
        <f t="shared" si="45"/>
        <v>0</v>
      </c>
      <c r="S490" s="69" t="s">
        <v>1313</v>
      </c>
      <c r="T490" s="69" t="s">
        <v>1313</v>
      </c>
      <c r="V490" s="77" t="str">
        <f t="shared" si="42"/>
        <v/>
      </c>
    </row>
    <row r="491" spans="1:22" ht="30" hidden="1">
      <c r="A491" s="72">
        <f>'CONSTRUCTION COST ESTIMATE'!B491</f>
        <v>603.06399999999996</v>
      </c>
      <c r="C491" s="69" t="s">
        <v>1311</v>
      </c>
      <c r="D491" s="69">
        <v>0</v>
      </c>
      <c r="F491" s="73" t="str">
        <f>'CONSTRUCTION COST ESTIMATE'!C491</f>
        <v>87 INCH X 136 INCH HORIZONTAL ELLIPTICAL REINFORCED CONCRETE PIPE (RCP) (CLASS III)</v>
      </c>
      <c r="H491" s="74" t="str">
        <f t="shared" si="43"/>
        <v>603.0640</v>
      </c>
      <c r="J491" s="389">
        <f>'CONSTRUCTION COST ESTIMATE'!BA491</f>
        <v>0</v>
      </c>
      <c r="K491" s="75">
        <f t="shared" si="44"/>
        <v>0</v>
      </c>
      <c r="L491" s="69" t="s">
        <v>1304</v>
      </c>
      <c r="M491" s="69" t="str">
        <f>'CONSTRUCTION COST ESTIMATE'!BB491</f>
        <v>LF</v>
      </c>
      <c r="N491" s="390">
        <f>'BID ABSTRACT'!H491</f>
        <v>0</v>
      </c>
      <c r="O491" s="76">
        <f t="shared" si="45"/>
        <v>0</v>
      </c>
      <c r="S491" s="69" t="s">
        <v>1313</v>
      </c>
      <c r="T491" s="69" t="s">
        <v>1313</v>
      </c>
      <c r="V491" s="77" t="str">
        <f t="shared" si="42"/>
        <v/>
      </c>
    </row>
    <row r="492" spans="1:22" ht="30" hidden="1">
      <c r="A492" s="72">
        <f>'CONSTRUCTION COST ESTIMATE'!B492</f>
        <v>603.06500000000005</v>
      </c>
      <c r="C492" s="69" t="s">
        <v>1311</v>
      </c>
      <c r="D492" s="69">
        <v>0</v>
      </c>
      <c r="F492" s="73" t="str">
        <f>'CONSTRUCTION COST ESTIMATE'!C492</f>
        <v>87 INCH X 136 INCH HORIZONTAL ELLIPTICAL REINFORCED CONCRETE PIPE (RCP) (CLASS IV)</v>
      </c>
      <c r="H492" s="74" t="str">
        <f t="shared" si="43"/>
        <v>603.0650</v>
      </c>
      <c r="J492" s="389">
        <f>'CONSTRUCTION COST ESTIMATE'!BA492</f>
        <v>0</v>
      </c>
      <c r="K492" s="75">
        <f t="shared" si="44"/>
        <v>0</v>
      </c>
      <c r="L492" s="69" t="s">
        <v>1304</v>
      </c>
      <c r="M492" s="69" t="str">
        <f>'CONSTRUCTION COST ESTIMATE'!BB492</f>
        <v>LF</v>
      </c>
      <c r="N492" s="390">
        <f>'BID ABSTRACT'!H492</f>
        <v>0</v>
      </c>
      <c r="O492" s="76">
        <f t="shared" si="45"/>
        <v>0</v>
      </c>
      <c r="S492" s="69" t="s">
        <v>1313</v>
      </c>
      <c r="T492" s="69" t="s">
        <v>1313</v>
      </c>
      <c r="V492" s="77" t="str">
        <f t="shared" si="42"/>
        <v/>
      </c>
    </row>
    <row r="493" spans="1:22" ht="30" hidden="1">
      <c r="A493" s="72">
        <f>'CONSTRUCTION COST ESTIMATE'!B493</f>
        <v>603.06600000000003</v>
      </c>
      <c r="C493" s="69" t="s">
        <v>1311</v>
      </c>
      <c r="D493" s="69">
        <v>0</v>
      </c>
      <c r="F493" s="73" t="str">
        <f>'CONSTRUCTION COST ESTIMATE'!C493</f>
        <v>87 INCH X 136 INCH HORIZONTAL ELLIPTICAL REINFORCED CONCRETE PIPE (RCP) (CLASS V)</v>
      </c>
      <c r="H493" s="74" t="str">
        <f t="shared" si="43"/>
        <v>603.0660</v>
      </c>
      <c r="J493" s="389">
        <f>'CONSTRUCTION COST ESTIMATE'!BA493</f>
        <v>0</v>
      </c>
      <c r="K493" s="75">
        <f t="shared" si="44"/>
        <v>0</v>
      </c>
      <c r="L493" s="69" t="s">
        <v>1304</v>
      </c>
      <c r="M493" s="69" t="str">
        <f>'CONSTRUCTION COST ESTIMATE'!BB493</f>
        <v>LF</v>
      </c>
      <c r="N493" s="390">
        <f>'BID ABSTRACT'!H493</f>
        <v>0</v>
      </c>
      <c r="O493" s="76">
        <f t="shared" si="45"/>
        <v>0</v>
      </c>
      <c r="S493" s="69" t="s">
        <v>1313</v>
      </c>
      <c r="T493" s="69" t="s">
        <v>1313</v>
      </c>
      <c r="V493" s="77" t="str">
        <f t="shared" si="42"/>
        <v/>
      </c>
    </row>
    <row r="494" spans="1:22" ht="30" hidden="1">
      <c r="A494" s="72">
        <f>'CONSTRUCTION COST ESTIMATE'!B494</f>
        <v>603.06700000000001</v>
      </c>
      <c r="C494" s="69" t="s">
        <v>1311</v>
      </c>
      <c r="D494" s="69">
        <v>0</v>
      </c>
      <c r="F494" s="73" t="str">
        <f>'CONSTRUCTION COST ESTIMATE'!C494</f>
        <v>92 INCH X 143 INCH HORIZONTAL ELLIPTICAL REINFORCED CONCRETE PIPE (RCP) (CLASS III)</v>
      </c>
      <c r="H494" s="74" t="str">
        <f t="shared" si="43"/>
        <v>603.0670</v>
      </c>
      <c r="J494" s="389">
        <f>'CONSTRUCTION COST ESTIMATE'!BA494</f>
        <v>0</v>
      </c>
      <c r="K494" s="75">
        <f t="shared" si="44"/>
        <v>0</v>
      </c>
      <c r="L494" s="69" t="s">
        <v>1304</v>
      </c>
      <c r="M494" s="69" t="str">
        <f>'CONSTRUCTION COST ESTIMATE'!BB494</f>
        <v>LF</v>
      </c>
      <c r="N494" s="390">
        <f>'BID ABSTRACT'!H494</f>
        <v>0</v>
      </c>
      <c r="O494" s="76">
        <f t="shared" si="45"/>
        <v>0</v>
      </c>
      <c r="S494" s="69" t="s">
        <v>1313</v>
      </c>
      <c r="T494" s="69" t="s">
        <v>1313</v>
      </c>
      <c r="V494" s="77" t="str">
        <f t="shared" si="42"/>
        <v/>
      </c>
    </row>
    <row r="495" spans="1:22" ht="30" hidden="1">
      <c r="A495" s="72">
        <f>'CONSTRUCTION COST ESTIMATE'!B495</f>
        <v>603.06799999999998</v>
      </c>
      <c r="C495" s="69" t="s">
        <v>1311</v>
      </c>
      <c r="D495" s="69">
        <v>0</v>
      </c>
      <c r="F495" s="73" t="str">
        <f>'CONSTRUCTION COST ESTIMATE'!C495</f>
        <v>92 INCH X 143 INCH HORIZONTAL ELLIPTICAL REINFORCED CONCRETE PIPE (RCP) (CLASS IV)</v>
      </c>
      <c r="H495" s="74" t="str">
        <f t="shared" si="43"/>
        <v>603.0680</v>
      </c>
      <c r="J495" s="389">
        <f>'CONSTRUCTION COST ESTIMATE'!BA495</f>
        <v>0</v>
      </c>
      <c r="K495" s="75">
        <f t="shared" si="44"/>
        <v>0</v>
      </c>
      <c r="L495" s="69" t="s">
        <v>1304</v>
      </c>
      <c r="M495" s="69" t="str">
        <f>'CONSTRUCTION COST ESTIMATE'!BB495</f>
        <v>LF</v>
      </c>
      <c r="N495" s="390">
        <f>'BID ABSTRACT'!H495</f>
        <v>0</v>
      </c>
      <c r="O495" s="76">
        <f t="shared" si="45"/>
        <v>0</v>
      </c>
      <c r="S495" s="69" t="s">
        <v>1313</v>
      </c>
      <c r="T495" s="69" t="s">
        <v>1313</v>
      </c>
      <c r="V495" s="77" t="str">
        <f t="shared" si="42"/>
        <v/>
      </c>
    </row>
    <row r="496" spans="1:22" ht="30" hidden="1">
      <c r="A496" s="72">
        <f>'CONSTRUCTION COST ESTIMATE'!B496</f>
        <v>603.06899999999996</v>
      </c>
      <c r="C496" s="69" t="s">
        <v>1311</v>
      </c>
      <c r="D496" s="69">
        <v>0</v>
      </c>
      <c r="F496" s="73" t="str">
        <f>'CONSTRUCTION COST ESTIMATE'!C496</f>
        <v>92 INCH X 143 INCH HORIZONTAL ELLIPTICAL REINFORCED CONCRETE PIPE (RCP) (CLASS V)</v>
      </c>
      <c r="H496" s="74" t="str">
        <f t="shared" si="43"/>
        <v>603.0690</v>
      </c>
      <c r="J496" s="389">
        <f>'CONSTRUCTION COST ESTIMATE'!BA496</f>
        <v>0</v>
      </c>
      <c r="K496" s="75">
        <f t="shared" si="44"/>
        <v>0</v>
      </c>
      <c r="L496" s="69" t="s">
        <v>1304</v>
      </c>
      <c r="M496" s="69" t="str">
        <f>'CONSTRUCTION COST ESTIMATE'!BB496</f>
        <v>LF</v>
      </c>
      <c r="N496" s="390">
        <f>'BID ABSTRACT'!H496</f>
        <v>0</v>
      </c>
      <c r="O496" s="76">
        <f t="shared" si="45"/>
        <v>0</v>
      </c>
      <c r="S496" s="69" t="s">
        <v>1313</v>
      </c>
      <c r="T496" s="69" t="s">
        <v>1313</v>
      </c>
      <c r="V496" s="77" t="str">
        <f t="shared" si="42"/>
        <v/>
      </c>
    </row>
    <row r="497" spans="1:22" ht="30" hidden="1">
      <c r="A497" s="72">
        <f>'CONSTRUCTION COST ESTIMATE'!B497</f>
        <v>603.07000000000005</v>
      </c>
      <c r="C497" s="69" t="s">
        <v>1311</v>
      </c>
      <c r="D497" s="69">
        <v>0</v>
      </c>
      <c r="F497" s="73" t="str">
        <f>'CONSTRUCTION COST ESTIMATE'!C497</f>
        <v>97 INCH X 151 INCH HORIZONTAL ELLIPTICAL REINFORCED CONCRETE PIPE (RCP) (CLASS III)</v>
      </c>
      <c r="H497" s="74" t="str">
        <f t="shared" si="43"/>
        <v>603.0700</v>
      </c>
      <c r="J497" s="389">
        <f>'CONSTRUCTION COST ESTIMATE'!BA497</f>
        <v>0</v>
      </c>
      <c r="K497" s="75">
        <f t="shared" si="44"/>
        <v>0</v>
      </c>
      <c r="L497" s="69" t="s">
        <v>1304</v>
      </c>
      <c r="M497" s="69" t="str">
        <f>'CONSTRUCTION COST ESTIMATE'!BB497</f>
        <v>LF</v>
      </c>
      <c r="N497" s="390">
        <f>'BID ABSTRACT'!H497</f>
        <v>0</v>
      </c>
      <c r="O497" s="76">
        <f t="shared" si="45"/>
        <v>0</v>
      </c>
      <c r="S497" s="69" t="s">
        <v>1313</v>
      </c>
      <c r="T497" s="69" t="s">
        <v>1313</v>
      </c>
      <c r="V497" s="77" t="str">
        <f t="shared" si="42"/>
        <v/>
      </c>
    </row>
    <row r="498" spans="1:22" ht="30" hidden="1">
      <c r="A498" s="72">
        <f>'CONSTRUCTION COST ESTIMATE'!B498</f>
        <v>603.07100000000003</v>
      </c>
      <c r="C498" s="69" t="s">
        <v>1311</v>
      </c>
      <c r="D498" s="69">
        <v>0</v>
      </c>
      <c r="F498" s="73" t="str">
        <f>'CONSTRUCTION COST ESTIMATE'!C498</f>
        <v>97 INCH X 151 INCH HORIZONTAL ELLIPTICAL REINFORCED CONCRETE PIPE (RCP) (CLASS IV)</v>
      </c>
      <c r="H498" s="74" t="str">
        <f t="shared" si="43"/>
        <v>603.0710</v>
      </c>
      <c r="J498" s="389">
        <f>'CONSTRUCTION COST ESTIMATE'!BA498</f>
        <v>0</v>
      </c>
      <c r="K498" s="75">
        <f t="shared" si="44"/>
        <v>0</v>
      </c>
      <c r="L498" s="69" t="s">
        <v>1304</v>
      </c>
      <c r="M498" s="69" t="str">
        <f>'CONSTRUCTION COST ESTIMATE'!BB498</f>
        <v>LF</v>
      </c>
      <c r="N498" s="390">
        <f>'BID ABSTRACT'!H498</f>
        <v>0</v>
      </c>
      <c r="O498" s="76">
        <f t="shared" si="45"/>
        <v>0</v>
      </c>
      <c r="S498" s="69" t="s">
        <v>1313</v>
      </c>
      <c r="T498" s="69" t="s">
        <v>1313</v>
      </c>
      <c r="V498" s="77" t="str">
        <f t="shared" si="42"/>
        <v/>
      </c>
    </row>
    <row r="499" spans="1:22" ht="30" hidden="1">
      <c r="A499" s="72">
        <f>'CONSTRUCTION COST ESTIMATE'!B499</f>
        <v>603.072</v>
      </c>
      <c r="C499" s="69" t="s">
        <v>1311</v>
      </c>
      <c r="D499" s="69">
        <v>0</v>
      </c>
      <c r="F499" s="73" t="str">
        <f>'CONSTRUCTION COST ESTIMATE'!C499</f>
        <v>97 INCH X 151 INCH HORIZONTAL ELLIPTICAL REINFORCED CONCRETE PIPE (RCP) (CLASS V)</v>
      </c>
      <c r="H499" s="74" t="str">
        <f t="shared" si="43"/>
        <v>603.0720</v>
      </c>
      <c r="J499" s="389">
        <f>'CONSTRUCTION COST ESTIMATE'!BA499</f>
        <v>0</v>
      </c>
      <c r="K499" s="75">
        <f t="shared" si="44"/>
        <v>0</v>
      </c>
      <c r="L499" s="69" t="s">
        <v>1304</v>
      </c>
      <c r="M499" s="69" t="str">
        <f>'CONSTRUCTION COST ESTIMATE'!BB499</f>
        <v>LF</v>
      </c>
      <c r="N499" s="390">
        <f>'BID ABSTRACT'!H499</f>
        <v>0</v>
      </c>
      <c r="O499" s="76">
        <f t="shared" si="45"/>
        <v>0</v>
      </c>
      <c r="S499" s="69" t="s">
        <v>1313</v>
      </c>
      <c r="T499" s="69" t="s">
        <v>1313</v>
      </c>
      <c r="V499" s="77" t="str">
        <f t="shared" si="42"/>
        <v/>
      </c>
    </row>
    <row r="500" spans="1:22" ht="30" hidden="1">
      <c r="A500" s="72">
        <f>'CONSTRUCTION COST ESTIMATE'!B500</f>
        <v>603.07299999999998</v>
      </c>
      <c r="C500" s="69" t="s">
        <v>1311</v>
      </c>
      <c r="D500" s="69">
        <v>0</v>
      </c>
      <c r="F500" s="73" t="str">
        <f>'CONSTRUCTION COST ESTIMATE'!C500</f>
        <v>106 INCH X 166 INCH HORIZONTAL ELLIPTICAL REINFORCED CONCRETE PIPE (RCP) (CLASS III)</v>
      </c>
      <c r="H500" s="74" t="str">
        <f t="shared" si="43"/>
        <v>603.0730</v>
      </c>
      <c r="J500" s="389">
        <f>'CONSTRUCTION COST ESTIMATE'!BA500</f>
        <v>0</v>
      </c>
      <c r="K500" s="75">
        <f t="shared" si="44"/>
        <v>0</v>
      </c>
      <c r="L500" s="69" t="s">
        <v>1304</v>
      </c>
      <c r="M500" s="69" t="str">
        <f>'CONSTRUCTION COST ESTIMATE'!BB500</f>
        <v>LF</v>
      </c>
      <c r="N500" s="390">
        <f>'BID ABSTRACT'!H500</f>
        <v>0</v>
      </c>
      <c r="O500" s="76">
        <f t="shared" si="45"/>
        <v>0</v>
      </c>
      <c r="S500" s="69" t="s">
        <v>1313</v>
      </c>
      <c r="T500" s="69" t="s">
        <v>1313</v>
      </c>
      <c r="V500" s="77" t="str">
        <f t="shared" si="42"/>
        <v/>
      </c>
    </row>
    <row r="501" spans="1:22" ht="30" hidden="1">
      <c r="A501" s="72">
        <f>'CONSTRUCTION COST ESTIMATE'!B501</f>
        <v>603.07399999999996</v>
      </c>
      <c r="C501" s="69" t="s">
        <v>1311</v>
      </c>
      <c r="D501" s="69">
        <v>0</v>
      </c>
      <c r="F501" s="73" t="str">
        <f>'CONSTRUCTION COST ESTIMATE'!C501</f>
        <v>106 INCH X 166 INCH HORIZONTAL ELLIPTICAL REINFORCED CONCRETE PIPE (RCP) (CLASS IV)</v>
      </c>
      <c r="H501" s="74" t="str">
        <f t="shared" si="43"/>
        <v>603.0740</v>
      </c>
      <c r="J501" s="389">
        <f>'CONSTRUCTION COST ESTIMATE'!BA501</f>
        <v>0</v>
      </c>
      <c r="K501" s="75">
        <f t="shared" si="44"/>
        <v>0</v>
      </c>
      <c r="L501" s="69" t="s">
        <v>1304</v>
      </c>
      <c r="M501" s="69" t="str">
        <f>'CONSTRUCTION COST ESTIMATE'!BB501</f>
        <v>LF</v>
      </c>
      <c r="N501" s="390">
        <f>'BID ABSTRACT'!H501</f>
        <v>0</v>
      </c>
      <c r="O501" s="76">
        <f t="shared" si="45"/>
        <v>0</v>
      </c>
      <c r="S501" s="69" t="s">
        <v>1313</v>
      </c>
      <c r="T501" s="69" t="s">
        <v>1313</v>
      </c>
      <c r="V501" s="77" t="str">
        <f t="shared" si="42"/>
        <v/>
      </c>
    </row>
    <row r="502" spans="1:22" ht="30" hidden="1">
      <c r="A502" s="72">
        <f>'CONSTRUCTION COST ESTIMATE'!B502</f>
        <v>603.07500000000005</v>
      </c>
      <c r="C502" s="69" t="s">
        <v>1311</v>
      </c>
      <c r="D502" s="69">
        <v>0</v>
      </c>
      <c r="F502" s="73" t="str">
        <f>'CONSTRUCTION COST ESTIMATE'!C502</f>
        <v>106 INCH X 166 INCH HORIZONTAL ELLIPTICAL REINFORCED CONCRETE PIPE (RCP) (CLASS V)</v>
      </c>
      <c r="H502" s="74" t="str">
        <f t="shared" si="43"/>
        <v>603.0750</v>
      </c>
      <c r="J502" s="389">
        <f>'CONSTRUCTION COST ESTIMATE'!BA502</f>
        <v>0</v>
      </c>
      <c r="K502" s="75">
        <f t="shared" si="44"/>
        <v>0</v>
      </c>
      <c r="L502" s="69" t="s">
        <v>1304</v>
      </c>
      <c r="M502" s="69" t="str">
        <f>'CONSTRUCTION COST ESTIMATE'!BB502</f>
        <v>LF</v>
      </c>
      <c r="N502" s="390">
        <f>'BID ABSTRACT'!H502</f>
        <v>0</v>
      </c>
      <c r="O502" s="76">
        <f t="shared" si="45"/>
        <v>0</v>
      </c>
      <c r="S502" s="69" t="s">
        <v>1313</v>
      </c>
      <c r="T502" s="69" t="s">
        <v>1313</v>
      </c>
      <c r="V502" s="77" t="str">
        <f t="shared" si="42"/>
        <v/>
      </c>
    </row>
    <row r="503" spans="1:22" ht="30" hidden="1">
      <c r="A503" s="72">
        <f>'CONSTRUCTION COST ESTIMATE'!B503</f>
        <v>603.07600000000002</v>
      </c>
      <c r="C503" s="69" t="s">
        <v>1311</v>
      </c>
      <c r="D503" s="69">
        <v>0</v>
      </c>
      <c r="F503" s="73" t="str">
        <f>'CONSTRUCTION COST ESTIMATE'!C503</f>
        <v>116 INCH X 180 INCH HORIZONTAL ELLIPTICAL REINFORCED CONCRETE PIPE (RCP) (CLASS III)</v>
      </c>
      <c r="H503" s="74" t="str">
        <f t="shared" si="43"/>
        <v>603.0760</v>
      </c>
      <c r="J503" s="389">
        <f>'CONSTRUCTION COST ESTIMATE'!BA503</f>
        <v>0</v>
      </c>
      <c r="K503" s="75">
        <f t="shared" si="44"/>
        <v>0</v>
      </c>
      <c r="L503" s="69" t="s">
        <v>1304</v>
      </c>
      <c r="M503" s="69" t="str">
        <f>'CONSTRUCTION COST ESTIMATE'!BB503</f>
        <v>LF</v>
      </c>
      <c r="N503" s="390">
        <f>'BID ABSTRACT'!H503</f>
        <v>0</v>
      </c>
      <c r="O503" s="76">
        <f t="shared" si="45"/>
        <v>0</v>
      </c>
      <c r="S503" s="69" t="s">
        <v>1313</v>
      </c>
      <c r="T503" s="69" t="s">
        <v>1313</v>
      </c>
      <c r="V503" s="77" t="str">
        <f t="shared" si="42"/>
        <v/>
      </c>
    </row>
    <row r="504" spans="1:22" ht="30" hidden="1">
      <c r="A504" s="72">
        <f>'CONSTRUCTION COST ESTIMATE'!B504</f>
        <v>603.077</v>
      </c>
      <c r="C504" s="69" t="s">
        <v>1311</v>
      </c>
      <c r="D504" s="69">
        <v>0</v>
      </c>
      <c r="F504" s="73" t="str">
        <f>'CONSTRUCTION COST ESTIMATE'!C504</f>
        <v>116 INCH X 180 INCH HORIZONTAL ELLIPTICAL REINFORCED CONCRETE PIPE (RCP) (CLASS IV)</v>
      </c>
      <c r="H504" s="74" t="str">
        <f t="shared" si="43"/>
        <v>603.0770</v>
      </c>
      <c r="J504" s="389">
        <f>'CONSTRUCTION COST ESTIMATE'!BA504</f>
        <v>0</v>
      </c>
      <c r="K504" s="75">
        <f t="shared" si="44"/>
        <v>0</v>
      </c>
      <c r="L504" s="69" t="s">
        <v>1304</v>
      </c>
      <c r="M504" s="69" t="str">
        <f>'CONSTRUCTION COST ESTIMATE'!BB504</f>
        <v>LF</v>
      </c>
      <c r="N504" s="390">
        <f>'BID ABSTRACT'!H504</f>
        <v>0</v>
      </c>
      <c r="O504" s="76">
        <f t="shared" si="45"/>
        <v>0</v>
      </c>
      <c r="S504" s="69" t="s">
        <v>1313</v>
      </c>
      <c r="T504" s="69" t="s">
        <v>1313</v>
      </c>
      <c r="V504" s="77" t="str">
        <f t="shared" si="42"/>
        <v/>
      </c>
    </row>
    <row r="505" spans="1:22" ht="30" hidden="1">
      <c r="A505" s="72">
        <f>'CONSTRUCTION COST ESTIMATE'!B505</f>
        <v>603.07799999999997</v>
      </c>
      <c r="C505" s="69" t="s">
        <v>1311</v>
      </c>
      <c r="D505" s="69">
        <v>0</v>
      </c>
      <c r="F505" s="73" t="str">
        <f>'CONSTRUCTION COST ESTIMATE'!C505</f>
        <v>116 INCH X 180 INCH HORIZONTAL ELLIPTICAL REINFORCED CONCRETE PIPE (RCP) (CLASS V)</v>
      </c>
      <c r="H505" s="74" t="str">
        <f t="shared" si="43"/>
        <v>603.0780</v>
      </c>
      <c r="J505" s="389">
        <f>'CONSTRUCTION COST ESTIMATE'!BA505</f>
        <v>0</v>
      </c>
      <c r="K505" s="75">
        <f t="shared" si="44"/>
        <v>0</v>
      </c>
      <c r="L505" s="69" t="s">
        <v>1304</v>
      </c>
      <c r="M505" s="69" t="str">
        <f>'CONSTRUCTION COST ESTIMATE'!BB505</f>
        <v>LF</v>
      </c>
      <c r="N505" s="390">
        <f>'BID ABSTRACT'!H505</f>
        <v>0</v>
      </c>
      <c r="O505" s="76">
        <f t="shared" si="45"/>
        <v>0</v>
      </c>
      <c r="S505" s="69" t="s">
        <v>1313</v>
      </c>
      <c r="T505" s="69" t="s">
        <v>1313</v>
      </c>
      <c r="V505" s="77" t="str">
        <f t="shared" si="42"/>
        <v/>
      </c>
    </row>
    <row r="506" spans="1:22" hidden="1">
      <c r="A506" s="72">
        <f>'CONSTRUCTION COST ESTIMATE'!B506</f>
        <v>603.08000000000004</v>
      </c>
      <c r="C506" s="69" t="s">
        <v>1311</v>
      </c>
      <c r="D506" s="69">
        <v>0</v>
      </c>
      <c r="F506" s="73" t="str">
        <f>'CONSTRUCTION COST ESTIMATE'!C506</f>
        <v>12 INCH REINFORCED CONCRETE PIPE (CLASS III)</v>
      </c>
      <c r="H506" s="74" t="str">
        <f t="shared" si="43"/>
        <v>603.0800</v>
      </c>
      <c r="J506" s="389">
        <f>'CONSTRUCTION COST ESTIMATE'!BA506</f>
        <v>0</v>
      </c>
      <c r="K506" s="75">
        <f t="shared" si="44"/>
        <v>0</v>
      </c>
      <c r="L506" s="69" t="s">
        <v>1304</v>
      </c>
      <c r="M506" s="69" t="str">
        <f>'CONSTRUCTION COST ESTIMATE'!BB506</f>
        <v>LF</v>
      </c>
      <c r="N506" s="390">
        <f>'BID ABSTRACT'!H506</f>
        <v>0</v>
      </c>
      <c r="O506" s="76">
        <f t="shared" si="45"/>
        <v>0</v>
      </c>
      <c r="S506" s="69" t="s">
        <v>1313</v>
      </c>
      <c r="T506" s="69" t="s">
        <v>1313</v>
      </c>
      <c r="V506" s="77" t="str">
        <f t="shared" si="42"/>
        <v/>
      </c>
    </row>
    <row r="507" spans="1:22" hidden="1">
      <c r="A507" s="72">
        <f>'CONSTRUCTION COST ESTIMATE'!B507</f>
        <v>603.08100000000002</v>
      </c>
      <c r="C507" s="69" t="s">
        <v>1311</v>
      </c>
      <c r="D507" s="69">
        <v>0</v>
      </c>
      <c r="F507" s="73" t="str">
        <f>'CONSTRUCTION COST ESTIMATE'!C507</f>
        <v>12 INCH REINFORCED CONCRETE PIPE (CLASS IV)</v>
      </c>
      <c r="H507" s="74" t="str">
        <f t="shared" si="43"/>
        <v>603.0810</v>
      </c>
      <c r="J507" s="389">
        <f>'CONSTRUCTION COST ESTIMATE'!BA507</f>
        <v>0</v>
      </c>
      <c r="K507" s="75">
        <f t="shared" si="44"/>
        <v>0</v>
      </c>
      <c r="L507" s="69" t="s">
        <v>1304</v>
      </c>
      <c r="M507" s="69" t="str">
        <f>'CONSTRUCTION COST ESTIMATE'!BB507</f>
        <v>LF</v>
      </c>
      <c r="N507" s="390">
        <f>'BID ABSTRACT'!H507</f>
        <v>0</v>
      </c>
      <c r="O507" s="76">
        <f t="shared" si="45"/>
        <v>0</v>
      </c>
      <c r="S507" s="69" t="s">
        <v>1313</v>
      </c>
      <c r="T507" s="69" t="s">
        <v>1313</v>
      </c>
      <c r="V507" s="77" t="str">
        <f t="shared" si="42"/>
        <v/>
      </c>
    </row>
    <row r="508" spans="1:22" hidden="1">
      <c r="A508" s="72">
        <f>'CONSTRUCTION COST ESTIMATE'!B508</f>
        <v>603.08199999999999</v>
      </c>
      <c r="C508" s="69" t="s">
        <v>1311</v>
      </c>
      <c r="D508" s="69">
        <v>0</v>
      </c>
      <c r="F508" s="73" t="str">
        <f>'CONSTRUCTION COST ESTIMATE'!C508</f>
        <v>12 INCH REINFORCED CONCRETE PIPE (CLASS V)</v>
      </c>
      <c r="H508" s="74" t="str">
        <f t="shared" si="43"/>
        <v>603.0820</v>
      </c>
      <c r="J508" s="389">
        <f>'CONSTRUCTION COST ESTIMATE'!BA508</f>
        <v>0</v>
      </c>
      <c r="K508" s="75">
        <f t="shared" si="44"/>
        <v>0</v>
      </c>
      <c r="L508" s="69" t="s">
        <v>1304</v>
      </c>
      <c r="M508" s="69" t="str">
        <f>'CONSTRUCTION COST ESTIMATE'!BB508</f>
        <v>LF</v>
      </c>
      <c r="N508" s="390">
        <f>'BID ABSTRACT'!H508</f>
        <v>0</v>
      </c>
      <c r="O508" s="76">
        <f t="shared" si="45"/>
        <v>0</v>
      </c>
      <c r="S508" s="69" t="s">
        <v>1313</v>
      </c>
      <c r="T508" s="69" t="s">
        <v>1313</v>
      </c>
      <c r="V508" s="77" t="str">
        <f t="shared" si="42"/>
        <v/>
      </c>
    </row>
    <row r="509" spans="1:22" hidden="1">
      <c r="A509" s="72">
        <f>'CONSTRUCTION COST ESTIMATE'!B509</f>
        <v>603.08299999999997</v>
      </c>
      <c r="C509" s="69" t="s">
        <v>1311</v>
      </c>
      <c r="D509" s="69">
        <v>0</v>
      </c>
      <c r="F509" s="73" t="str">
        <f>'CONSTRUCTION COST ESTIMATE'!C509</f>
        <v>15 INCH REINFORCED CONCRETE PIPE (CLASS III)</v>
      </c>
      <c r="H509" s="74" t="str">
        <f t="shared" si="43"/>
        <v>603.0830</v>
      </c>
      <c r="J509" s="389">
        <f>'CONSTRUCTION COST ESTIMATE'!BA509</f>
        <v>0</v>
      </c>
      <c r="K509" s="75">
        <f t="shared" si="44"/>
        <v>0</v>
      </c>
      <c r="L509" s="69" t="s">
        <v>1304</v>
      </c>
      <c r="M509" s="69" t="str">
        <f>'CONSTRUCTION COST ESTIMATE'!BB509</f>
        <v>LF</v>
      </c>
      <c r="N509" s="390">
        <f>'BID ABSTRACT'!H509</f>
        <v>0</v>
      </c>
      <c r="O509" s="76">
        <f t="shared" si="45"/>
        <v>0</v>
      </c>
      <c r="S509" s="69" t="s">
        <v>1313</v>
      </c>
      <c r="T509" s="69" t="s">
        <v>1313</v>
      </c>
      <c r="V509" s="77" t="str">
        <f t="shared" si="42"/>
        <v/>
      </c>
    </row>
    <row r="510" spans="1:22" hidden="1">
      <c r="A510" s="72">
        <f>'CONSTRUCTION COST ESTIMATE'!B510</f>
        <v>603.08399999999995</v>
      </c>
      <c r="C510" s="69" t="s">
        <v>1311</v>
      </c>
      <c r="D510" s="69">
        <v>0</v>
      </c>
      <c r="F510" s="73" t="str">
        <f>'CONSTRUCTION COST ESTIMATE'!C510</f>
        <v>15 INCH REINFORCED CONCRETE PIPE (CLASS IV)</v>
      </c>
      <c r="H510" s="74" t="str">
        <f t="shared" si="43"/>
        <v>603.0840</v>
      </c>
      <c r="J510" s="389">
        <f>'CONSTRUCTION COST ESTIMATE'!BA510</f>
        <v>0</v>
      </c>
      <c r="K510" s="75">
        <f t="shared" si="44"/>
        <v>0</v>
      </c>
      <c r="L510" s="69" t="s">
        <v>1304</v>
      </c>
      <c r="M510" s="69" t="str">
        <f>'CONSTRUCTION COST ESTIMATE'!BB510</f>
        <v>LF</v>
      </c>
      <c r="N510" s="390">
        <f>'BID ABSTRACT'!H510</f>
        <v>0</v>
      </c>
      <c r="O510" s="76">
        <f t="shared" si="45"/>
        <v>0</v>
      </c>
      <c r="S510" s="69" t="s">
        <v>1313</v>
      </c>
      <c r="T510" s="69" t="s">
        <v>1313</v>
      </c>
      <c r="V510" s="77" t="str">
        <f t="shared" si="42"/>
        <v/>
      </c>
    </row>
    <row r="511" spans="1:22" hidden="1">
      <c r="A511" s="72">
        <f>'CONSTRUCTION COST ESTIMATE'!B511</f>
        <v>603.08500000000004</v>
      </c>
      <c r="C511" s="69" t="s">
        <v>1311</v>
      </c>
      <c r="D511" s="69">
        <v>0</v>
      </c>
      <c r="F511" s="73" t="str">
        <f>'CONSTRUCTION COST ESTIMATE'!C511</f>
        <v>15 INCH REINFORCED CONCRETE PIPE (CLASS V)</v>
      </c>
      <c r="H511" s="74" t="str">
        <f t="shared" si="43"/>
        <v>603.0850</v>
      </c>
      <c r="J511" s="389">
        <f>'CONSTRUCTION COST ESTIMATE'!BA511</f>
        <v>0</v>
      </c>
      <c r="K511" s="75">
        <f t="shared" si="44"/>
        <v>0</v>
      </c>
      <c r="L511" s="69" t="s">
        <v>1304</v>
      </c>
      <c r="M511" s="69" t="str">
        <f>'CONSTRUCTION COST ESTIMATE'!BB511</f>
        <v>LF</v>
      </c>
      <c r="N511" s="390">
        <f>'BID ABSTRACT'!H511</f>
        <v>0</v>
      </c>
      <c r="O511" s="76">
        <f t="shared" si="45"/>
        <v>0</v>
      </c>
      <c r="S511" s="69" t="s">
        <v>1313</v>
      </c>
      <c r="T511" s="69" t="s">
        <v>1313</v>
      </c>
      <c r="V511" s="77" t="str">
        <f t="shared" si="42"/>
        <v/>
      </c>
    </row>
    <row r="512" spans="1:22" hidden="1">
      <c r="A512" s="72">
        <f>'CONSTRUCTION COST ESTIMATE'!B512</f>
        <v>603.08600000000001</v>
      </c>
      <c r="C512" s="69" t="s">
        <v>1311</v>
      </c>
      <c r="D512" s="69">
        <v>0</v>
      </c>
      <c r="F512" s="73" t="str">
        <f>'CONSTRUCTION COST ESTIMATE'!C512</f>
        <v>18 INCH REINFORCED CONCRETE PIPE (CLASS III)</v>
      </c>
      <c r="H512" s="74" t="str">
        <f t="shared" si="43"/>
        <v>603.0860</v>
      </c>
      <c r="J512" s="389">
        <f>'CONSTRUCTION COST ESTIMATE'!BA512</f>
        <v>0</v>
      </c>
      <c r="K512" s="75">
        <f t="shared" si="44"/>
        <v>0</v>
      </c>
      <c r="L512" s="69" t="s">
        <v>1304</v>
      </c>
      <c r="M512" s="69" t="str">
        <f>'CONSTRUCTION COST ESTIMATE'!BB512</f>
        <v>LF</v>
      </c>
      <c r="N512" s="390">
        <f>'BID ABSTRACT'!H512</f>
        <v>0</v>
      </c>
      <c r="O512" s="76">
        <f t="shared" si="45"/>
        <v>0</v>
      </c>
      <c r="S512" s="69" t="s">
        <v>1313</v>
      </c>
      <c r="T512" s="69" t="s">
        <v>1313</v>
      </c>
      <c r="V512" s="77" t="str">
        <f t="shared" si="42"/>
        <v/>
      </c>
    </row>
    <row r="513" spans="1:22" hidden="1">
      <c r="A513" s="72">
        <f>'CONSTRUCTION COST ESTIMATE'!B513</f>
        <v>603.08699999999999</v>
      </c>
      <c r="C513" s="69" t="s">
        <v>1311</v>
      </c>
      <c r="D513" s="69">
        <v>0</v>
      </c>
      <c r="F513" s="73" t="str">
        <f>'CONSTRUCTION COST ESTIMATE'!C513</f>
        <v>18 INCH REINFORCED CONCRETE PIPE (CLASS IV)</v>
      </c>
      <c r="H513" s="74" t="str">
        <f t="shared" si="43"/>
        <v>603.0870</v>
      </c>
      <c r="J513" s="389">
        <f>'CONSTRUCTION COST ESTIMATE'!BA513</f>
        <v>0</v>
      </c>
      <c r="K513" s="75">
        <f t="shared" si="44"/>
        <v>0</v>
      </c>
      <c r="L513" s="69" t="s">
        <v>1304</v>
      </c>
      <c r="M513" s="69" t="str">
        <f>'CONSTRUCTION COST ESTIMATE'!BB513</f>
        <v>LF</v>
      </c>
      <c r="N513" s="390">
        <f>'BID ABSTRACT'!H513</f>
        <v>0</v>
      </c>
      <c r="O513" s="76">
        <f t="shared" si="45"/>
        <v>0</v>
      </c>
      <c r="S513" s="69" t="s">
        <v>1313</v>
      </c>
      <c r="T513" s="69" t="s">
        <v>1313</v>
      </c>
      <c r="V513" s="77" t="str">
        <f t="shared" si="42"/>
        <v/>
      </c>
    </row>
    <row r="514" spans="1:22" hidden="1">
      <c r="A514" s="72">
        <f>'CONSTRUCTION COST ESTIMATE'!B514</f>
        <v>603.08799999999997</v>
      </c>
      <c r="C514" s="69" t="s">
        <v>1311</v>
      </c>
      <c r="D514" s="69">
        <v>0</v>
      </c>
      <c r="F514" s="73" t="str">
        <f>'CONSTRUCTION COST ESTIMATE'!C514</f>
        <v>18 INCH REINFORCED CONCRETE PIPE (CLASS V)</v>
      </c>
      <c r="H514" s="74" t="str">
        <f t="shared" si="43"/>
        <v>603.0880</v>
      </c>
      <c r="J514" s="389">
        <f>'CONSTRUCTION COST ESTIMATE'!BA514</f>
        <v>0</v>
      </c>
      <c r="K514" s="75">
        <f t="shared" si="44"/>
        <v>0</v>
      </c>
      <c r="L514" s="69" t="s">
        <v>1304</v>
      </c>
      <c r="M514" s="69" t="str">
        <f>'CONSTRUCTION COST ESTIMATE'!BB514</f>
        <v>LF</v>
      </c>
      <c r="N514" s="390">
        <f>'BID ABSTRACT'!H514</f>
        <v>0</v>
      </c>
      <c r="O514" s="76">
        <f t="shared" si="45"/>
        <v>0</v>
      </c>
      <c r="S514" s="69" t="s">
        <v>1313</v>
      </c>
      <c r="T514" s="69" t="s">
        <v>1313</v>
      </c>
      <c r="V514" s="77" t="str">
        <f t="shared" si="42"/>
        <v/>
      </c>
    </row>
    <row r="515" spans="1:22" hidden="1">
      <c r="A515" s="72">
        <f>'CONSTRUCTION COST ESTIMATE'!B515</f>
        <v>603.08900000000006</v>
      </c>
      <c r="C515" s="69" t="s">
        <v>1311</v>
      </c>
      <c r="D515" s="69">
        <v>0</v>
      </c>
      <c r="F515" s="73" t="str">
        <f>'CONSTRUCTION COST ESTIMATE'!C515</f>
        <v>21 INCH REINFORCED CONCRETE PIPE (CLASS III)</v>
      </c>
      <c r="H515" s="74" t="str">
        <f t="shared" si="43"/>
        <v>603.0890</v>
      </c>
      <c r="J515" s="389">
        <f>'CONSTRUCTION COST ESTIMATE'!BA515</f>
        <v>0</v>
      </c>
      <c r="K515" s="75">
        <f t="shared" si="44"/>
        <v>0</v>
      </c>
      <c r="L515" s="69" t="s">
        <v>1304</v>
      </c>
      <c r="M515" s="69" t="str">
        <f>'CONSTRUCTION COST ESTIMATE'!BB515</f>
        <v>LF</v>
      </c>
      <c r="N515" s="390">
        <f>'BID ABSTRACT'!H515</f>
        <v>0</v>
      </c>
      <c r="O515" s="76">
        <f t="shared" si="45"/>
        <v>0</v>
      </c>
      <c r="S515" s="69" t="s">
        <v>1313</v>
      </c>
      <c r="T515" s="69" t="s">
        <v>1313</v>
      </c>
      <c r="V515" s="77" t="str">
        <f t="shared" si="42"/>
        <v/>
      </c>
    </row>
    <row r="516" spans="1:22" hidden="1">
      <c r="A516" s="72">
        <f>'CONSTRUCTION COST ESTIMATE'!B516</f>
        <v>603.09</v>
      </c>
      <c r="C516" s="69" t="s">
        <v>1311</v>
      </c>
      <c r="D516" s="69">
        <v>0</v>
      </c>
      <c r="F516" s="73" t="str">
        <f>'CONSTRUCTION COST ESTIMATE'!C516</f>
        <v>21 INCH REINFORCED CONCRETE PIPE (CLASS IV)</v>
      </c>
      <c r="H516" s="74" t="str">
        <f t="shared" si="43"/>
        <v>603.0900</v>
      </c>
      <c r="J516" s="389">
        <f>'CONSTRUCTION COST ESTIMATE'!BA516</f>
        <v>0</v>
      </c>
      <c r="K516" s="75">
        <f t="shared" si="44"/>
        <v>0</v>
      </c>
      <c r="L516" s="69" t="s">
        <v>1304</v>
      </c>
      <c r="M516" s="69" t="str">
        <f>'CONSTRUCTION COST ESTIMATE'!BB516</f>
        <v>LF</v>
      </c>
      <c r="N516" s="390">
        <f>'BID ABSTRACT'!H516</f>
        <v>0</v>
      </c>
      <c r="O516" s="76">
        <f t="shared" si="45"/>
        <v>0</v>
      </c>
      <c r="S516" s="69" t="s">
        <v>1313</v>
      </c>
      <c r="T516" s="69" t="s">
        <v>1313</v>
      </c>
      <c r="V516" s="77" t="str">
        <f t="shared" si="42"/>
        <v/>
      </c>
    </row>
    <row r="517" spans="1:22" hidden="1">
      <c r="A517" s="72">
        <f>'CONSTRUCTION COST ESTIMATE'!B517</f>
        <v>603.09100000000001</v>
      </c>
      <c r="C517" s="69" t="s">
        <v>1311</v>
      </c>
      <c r="D517" s="69">
        <v>0</v>
      </c>
      <c r="F517" s="73" t="str">
        <f>'CONSTRUCTION COST ESTIMATE'!C517</f>
        <v>21 INCH REINFORCED CONCRETE PIPE (CLASS V)</v>
      </c>
      <c r="H517" s="74" t="str">
        <f t="shared" si="43"/>
        <v>603.0910</v>
      </c>
      <c r="J517" s="389">
        <f>'CONSTRUCTION COST ESTIMATE'!BA517</f>
        <v>0</v>
      </c>
      <c r="K517" s="75">
        <f t="shared" si="44"/>
        <v>0</v>
      </c>
      <c r="L517" s="69" t="s">
        <v>1304</v>
      </c>
      <c r="M517" s="69" t="str">
        <f>'CONSTRUCTION COST ESTIMATE'!BB517</f>
        <v>LF</v>
      </c>
      <c r="N517" s="390">
        <f>'BID ABSTRACT'!H517</f>
        <v>0</v>
      </c>
      <c r="O517" s="76">
        <f t="shared" si="45"/>
        <v>0</v>
      </c>
      <c r="S517" s="69" t="s">
        <v>1313</v>
      </c>
      <c r="T517" s="69" t="s">
        <v>1313</v>
      </c>
      <c r="V517" s="77" t="str">
        <f t="shared" si="42"/>
        <v/>
      </c>
    </row>
    <row r="518" spans="1:22" hidden="1">
      <c r="A518" s="72">
        <f>'CONSTRUCTION COST ESTIMATE'!B518</f>
        <v>603.09199999999998</v>
      </c>
      <c r="C518" s="69" t="s">
        <v>1311</v>
      </c>
      <c r="D518" s="69">
        <v>0</v>
      </c>
      <c r="F518" s="73" t="str">
        <f>'CONSTRUCTION COST ESTIMATE'!C518</f>
        <v>24 INCH REINFORCED CONCRETE PIPE (CLASS III)</v>
      </c>
      <c r="H518" s="74" t="str">
        <f t="shared" si="43"/>
        <v>603.0920</v>
      </c>
      <c r="J518" s="389">
        <f>'CONSTRUCTION COST ESTIMATE'!BA518</f>
        <v>0</v>
      </c>
      <c r="K518" s="75">
        <f t="shared" si="44"/>
        <v>0</v>
      </c>
      <c r="L518" s="69" t="s">
        <v>1304</v>
      </c>
      <c r="M518" s="69" t="str">
        <f>'CONSTRUCTION COST ESTIMATE'!BB518</f>
        <v>LF</v>
      </c>
      <c r="N518" s="390">
        <f>'BID ABSTRACT'!H518</f>
        <v>0</v>
      </c>
      <c r="O518" s="76">
        <f t="shared" si="45"/>
        <v>0</v>
      </c>
      <c r="S518" s="69" t="s">
        <v>1313</v>
      </c>
      <c r="T518" s="69" t="s">
        <v>1313</v>
      </c>
      <c r="V518" s="77" t="str">
        <f t="shared" si="42"/>
        <v/>
      </c>
    </row>
    <row r="519" spans="1:22" hidden="1">
      <c r="A519" s="72">
        <f>'CONSTRUCTION COST ESTIMATE'!B519</f>
        <v>603.09299999999996</v>
      </c>
      <c r="C519" s="69" t="s">
        <v>1311</v>
      </c>
      <c r="D519" s="69">
        <v>0</v>
      </c>
      <c r="F519" s="73" t="str">
        <f>'CONSTRUCTION COST ESTIMATE'!C519</f>
        <v>24 INCH REINFORCED CONCRETE PIPE (CLASS IV)</v>
      </c>
      <c r="H519" s="74" t="str">
        <f t="shared" si="43"/>
        <v>603.0930</v>
      </c>
      <c r="J519" s="389">
        <f>'CONSTRUCTION COST ESTIMATE'!BA519</f>
        <v>0</v>
      </c>
      <c r="K519" s="75">
        <f t="shared" si="44"/>
        <v>0</v>
      </c>
      <c r="L519" s="69" t="s">
        <v>1304</v>
      </c>
      <c r="M519" s="69" t="str">
        <f>'CONSTRUCTION COST ESTIMATE'!BB519</f>
        <v>LF</v>
      </c>
      <c r="N519" s="390">
        <f>'BID ABSTRACT'!H519</f>
        <v>0</v>
      </c>
      <c r="O519" s="76">
        <f t="shared" si="45"/>
        <v>0</v>
      </c>
      <c r="S519" s="69" t="s">
        <v>1313</v>
      </c>
      <c r="T519" s="69" t="s">
        <v>1313</v>
      </c>
      <c r="V519" s="77" t="str">
        <f t="shared" si="42"/>
        <v/>
      </c>
    </row>
    <row r="520" spans="1:22" hidden="1">
      <c r="A520" s="72">
        <f>'CONSTRUCTION COST ESTIMATE'!B520</f>
        <v>603.09400000000005</v>
      </c>
      <c r="C520" s="69" t="s">
        <v>1311</v>
      </c>
      <c r="D520" s="69">
        <v>0</v>
      </c>
      <c r="F520" s="73" t="str">
        <f>'CONSTRUCTION COST ESTIMATE'!C520</f>
        <v>24 INCH REINFORCED CONCRETE PIPE (CLASS V)</v>
      </c>
      <c r="H520" s="74" t="str">
        <f t="shared" si="43"/>
        <v>603.0940</v>
      </c>
      <c r="J520" s="389">
        <f>'CONSTRUCTION COST ESTIMATE'!BA520</f>
        <v>0</v>
      </c>
      <c r="K520" s="75">
        <f t="shared" si="44"/>
        <v>0</v>
      </c>
      <c r="L520" s="69" t="s">
        <v>1304</v>
      </c>
      <c r="M520" s="69" t="str">
        <f>'CONSTRUCTION COST ESTIMATE'!BB520</f>
        <v>LF</v>
      </c>
      <c r="N520" s="390">
        <f>'BID ABSTRACT'!H520</f>
        <v>0</v>
      </c>
      <c r="O520" s="76">
        <f t="shared" si="45"/>
        <v>0</v>
      </c>
      <c r="S520" s="69" t="s">
        <v>1313</v>
      </c>
      <c r="T520" s="69" t="s">
        <v>1313</v>
      </c>
      <c r="V520" s="77" t="str">
        <f t="shared" si="42"/>
        <v/>
      </c>
    </row>
    <row r="521" spans="1:22" hidden="1">
      <c r="A521" s="72">
        <f>'CONSTRUCTION COST ESTIMATE'!B521</f>
        <v>603.09500000000003</v>
      </c>
      <c r="C521" s="69" t="s">
        <v>1311</v>
      </c>
      <c r="D521" s="69">
        <v>0</v>
      </c>
      <c r="F521" s="73" t="str">
        <f>'CONSTRUCTION COST ESTIMATE'!C521</f>
        <v>30 INCH REINFORCED CONCRETE PIPE (CLASS III)</v>
      </c>
      <c r="H521" s="74" t="str">
        <f t="shared" si="43"/>
        <v>603.0950</v>
      </c>
      <c r="J521" s="389">
        <f>'CONSTRUCTION COST ESTIMATE'!BA521</f>
        <v>0</v>
      </c>
      <c r="K521" s="75">
        <f t="shared" si="44"/>
        <v>0</v>
      </c>
      <c r="L521" s="69" t="s">
        <v>1304</v>
      </c>
      <c r="M521" s="69" t="str">
        <f>'CONSTRUCTION COST ESTIMATE'!BB521</f>
        <v>LF</v>
      </c>
      <c r="N521" s="390">
        <f>'BID ABSTRACT'!H521</f>
        <v>0</v>
      </c>
      <c r="O521" s="76">
        <f t="shared" si="45"/>
        <v>0</v>
      </c>
      <c r="S521" s="69" t="s">
        <v>1313</v>
      </c>
      <c r="T521" s="69" t="s">
        <v>1313</v>
      </c>
      <c r="V521" s="77" t="str">
        <f t="shared" si="42"/>
        <v/>
      </c>
    </row>
    <row r="522" spans="1:22" hidden="1">
      <c r="A522" s="72">
        <f>'CONSTRUCTION COST ESTIMATE'!B522</f>
        <v>603.096</v>
      </c>
      <c r="C522" s="69" t="s">
        <v>1311</v>
      </c>
      <c r="D522" s="69">
        <v>0</v>
      </c>
      <c r="F522" s="73" t="str">
        <f>'CONSTRUCTION COST ESTIMATE'!C522</f>
        <v>30 INCH REINFORCED CONCRETE PIPE (CLASS IV)</v>
      </c>
      <c r="H522" s="74" t="str">
        <f t="shared" si="43"/>
        <v>603.0960</v>
      </c>
      <c r="J522" s="389">
        <f>'CONSTRUCTION COST ESTIMATE'!BA522</f>
        <v>0</v>
      </c>
      <c r="K522" s="75">
        <f t="shared" si="44"/>
        <v>0</v>
      </c>
      <c r="L522" s="69" t="s">
        <v>1304</v>
      </c>
      <c r="M522" s="69" t="str">
        <f>'CONSTRUCTION COST ESTIMATE'!BB522</f>
        <v>LF</v>
      </c>
      <c r="N522" s="390">
        <f>'BID ABSTRACT'!H522</f>
        <v>0</v>
      </c>
      <c r="O522" s="76">
        <f t="shared" si="45"/>
        <v>0</v>
      </c>
      <c r="S522" s="69" t="s">
        <v>1313</v>
      </c>
      <c r="T522" s="69" t="s">
        <v>1313</v>
      </c>
      <c r="V522" s="77" t="str">
        <f t="shared" si="42"/>
        <v/>
      </c>
    </row>
    <row r="523" spans="1:22" hidden="1">
      <c r="A523" s="72">
        <f>'CONSTRUCTION COST ESTIMATE'!B523</f>
        <v>603.09699999999998</v>
      </c>
      <c r="C523" s="69" t="s">
        <v>1311</v>
      </c>
      <c r="D523" s="69">
        <v>0</v>
      </c>
      <c r="F523" s="73" t="str">
        <f>'CONSTRUCTION COST ESTIMATE'!C523</f>
        <v>30 INCH REINFORCED CONCRETE PIPE (CLASS V)</v>
      </c>
      <c r="H523" s="74" t="str">
        <f t="shared" si="43"/>
        <v>603.0970</v>
      </c>
      <c r="J523" s="389">
        <f>'CONSTRUCTION COST ESTIMATE'!BA523</f>
        <v>0</v>
      </c>
      <c r="K523" s="75">
        <f t="shared" si="44"/>
        <v>0</v>
      </c>
      <c r="L523" s="69" t="s">
        <v>1304</v>
      </c>
      <c r="M523" s="69" t="str">
        <f>'CONSTRUCTION COST ESTIMATE'!BB523</f>
        <v>LF</v>
      </c>
      <c r="N523" s="390">
        <f>'BID ABSTRACT'!H523</f>
        <v>0</v>
      </c>
      <c r="O523" s="76">
        <f t="shared" si="45"/>
        <v>0</v>
      </c>
      <c r="S523" s="69" t="s">
        <v>1313</v>
      </c>
      <c r="T523" s="69" t="s">
        <v>1313</v>
      </c>
      <c r="V523" s="77" t="str">
        <f t="shared" si="42"/>
        <v/>
      </c>
    </row>
    <row r="524" spans="1:22" hidden="1">
      <c r="A524" s="72">
        <f>'CONSTRUCTION COST ESTIMATE'!B524</f>
        <v>603.09799999999996</v>
      </c>
      <c r="C524" s="69" t="s">
        <v>1311</v>
      </c>
      <c r="D524" s="69">
        <v>0</v>
      </c>
      <c r="F524" s="73" t="str">
        <f>'CONSTRUCTION COST ESTIMATE'!C524</f>
        <v>36 INCH REINFORCED CONCRETE PIPE (CLASS III)</v>
      </c>
      <c r="H524" s="74" t="str">
        <f t="shared" si="43"/>
        <v>603.0980</v>
      </c>
      <c r="J524" s="389">
        <f>'CONSTRUCTION COST ESTIMATE'!BA524</f>
        <v>0</v>
      </c>
      <c r="K524" s="75">
        <f t="shared" si="44"/>
        <v>0</v>
      </c>
      <c r="L524" s="69" t="s">
        <v>1304</v>
      </c>
      <c r="M524" s="69" t="str">
        <f>'CONSTRUCTION COST ESTIMATE'!BB524</f>
        <v>LF</v>
      </c>
      <c r="N524" s="390">
        <f>'BID ABSTRACT'!H524</f>
        <v>0</v>
      </c>
      <c r="O524" s="76">
        <f t="shared" si="45"/>
        <v>0</v>
      </c>
      <c r="S524" s="69" t="s">
        <v>1313</v>
      </c>
      <c r="T524" s="69" t="s">
        <v>1313</v>
      </c>
      <c r="V524" s="77" t="str">
        <f t="shared" si="42"/>
        <v/>
      </c>
    </row>
    <row r="525" spans="1:22" hidden="1">
      <c r="A525" s="72">
        <f>'CONSTRUCTION COST ESTIMATE'!B525</f>
        <v>603.09900000000005</v>
      </c>
      <c r="C525" s="69" t="s">
        <v>1311</v>
      </c>
      <c r="D525" s="69">
        <v>0</v>
      </c>
      <c r="F525" s="73" t="str">
        <f>'CONSTRUCTION COST ESTIMATE'!C525</f>
        <v>36 INCH REINFORCED CONCRETE PIPE (CLASS IV)</v>
      </c>
      <c r="H525" s="74" t="str">
        <f t="shared" si="43"/>
        <v>603.0990</v>
      </c>
      <c r="J525" s="389">
        <f>'CONSTRUCTION COST ESTIMATE'!BA525</f>
        <v>0</v>
      </c>
      <c r="K525" s="75">
        <f t="shared" si="44"/>
        <v>0</v>
      </c>
      <c r="L525" s="69" t="s">
        <v>1304</v>
      </c>
      <c r="M525" s="69" t="str">
        <f>'CONSTRUCTION COST ESTIMATE'!BB525</f>
        <v>LF</v>
      </c>
      <c r="N525" s="390">
        <f>'BID ABSTRACT'!H525</f>
        <v>0</v>
      </c>
      <c r="O525" s="76">
        <f t="shared" si="45"/>
        <v>0</v>
      </c>
      <c r="S525" s="69" t="s">
        <v>1313</v>
      </c>
      <c r="T525" s="69" t="s">
        <v>1313</v>
      </c>
      <c r="V525" s="77" t="str">
        <f t="shared" si="42"/>
        <v/>
      </c>
    </row>
    <row r="526" spans="1:22" hidden="1">
      <c r="A526" s="72">
        <f>'CONSTRUCTION COST ESTIMATE'!B526</f>
        <v>603.1</v>
      </c>
      <c r="C526" s="69" t="s">
        <v>1311</v>
      </c>
      <c r="D526" s="69">
        <v>0</v>
      </c>
      <c r="F526" s="73" t="str">
        <f>'CONSTRUCTION COST ESTIMATE'!C526</f>
        <v>36 INCH REINFORCED CONCRETE PIPE (CLASS V)</v>
      </c>
      <c r="H526" s="74" t="str">
        <f t="shared" si="43"/>
        <v>603.1000</v>
      </c>
      <c r="J526" s="389">
        <f>'CONSTRUCTION COST ESTIMATE'!BA526</f>
        <v>0</v>
      </c>
      <c r="K526" s="75">
        <f t="shared" si="44"/>
        <v>0</v>
      </c>
      <c r="L526" s="69" t="s">
        <v>1304</v>
      </c>
      <c r="M526" s="69" t="str">
        <f>'CONSTRUCTION COST ESTIMATE'!BB526</f>
        <v>LF</v>
      </c>
      <c r="N526" s="390">
        <f>'BID ABSTRACT'!H526</f>
        <v>0</v>
      </c>
      <c r="O526" s="76">
        <f t="shared" si="45"/>
        <v>0</v>
      </c>
      <c r="S526" s="69" t="s">
        <v>1313</v>
      </c>
      <c r="T526" s="69" t="s">
        <v>1313</v>
      </c>
      <c r="V526" s="77" t="str">
        <f t="shared" si="42"/>
        <v/>
      </c>
    </row>
    <row r="527" spans="1:22" hidden="1">
      <c r="A527" s="72">
        <f>'CONSTRUCTION COST ESTIMATE'!B527</f>
        <v>603.101</v>
      </c>
      <c r="C527" s="69" t="s">
        <v>1311</v>
      </c>
      <c r="D527" s="69">
        <v>0</v>
      </c>
      <c r="F527" s="73" t="str">
        <f>'CONSTRUCTION COST ESTIMATE'!C527</f>
        <v>38 INCH REINFORCED CONCRETE PIPE (CLASS III)</v>
      </c>
      <c r="H527" s="74" t="str">
        <f t="shared" si="43"/>
        <v>603.1010</v>
      </c>
      <c r="J527" s="389">
        <f>'CONSTRUCTION COST ESTIMATE'!BA527</f>
        <v>0</v>
      </c>
      <c r="K527" s="75">
        <f t="shared" si="44"/>
        <v>0</v>
      </c>
      <c r="L527" s="69" t="s">
        <v>1304</v>
      </c>
      <c r="M527" s="69" t="str">
        <f>'CONSTRUCTION COST ESTIMATE'!BB527</f>
        <v>LF</v>
      </c>
      <c r="N527" s="390">
        <f>'BID ABSTRACT'!H527</f>
        <v>0</v>
      </c>
      <c r="O527" s="76">
        <f t="shared" si="45"/>
        <v>0</v>
      </c>
      <c r="S527" s="69" t="s">
        <v>1313</v>
      </c>
      <c r="T527" s="69" t="s">
        <v>1313</v>
      </c>
      <c r="V527" s="77" t="str">
        <f t="shared" si="42"/>
        <v/>
      </c>
    </row>
    <row r="528" spans="1:22" hidden="1">
      <c r="A528" s="72">
        <f>'CONSTRUCTION COST ESTIMATE'!B528</f>
        <v>603.10199999999998</v>
      </c>
      <c r="C528" s="69" t="s">
        <v>1311</v>
      </c>
      <c r="D528" s="69">
        <v>0</v>
      </c>
      <c r="F528" s="73" t="str">
        <f>'CONSTRUCTION COST ESTIMATE'!C528</f>
        <v>38 INCH REINFORCED CONCRETE PIPE (CLASS IV)</v>
      </c>
      <c r="H528" s="74" t="str">
        <f t="shared" si="43"/>
        <v>603.1020</v>
      </c>
      <c r="J528" s="389">
        <f>'CONSTRUCTION COST ESTIMATE'!BA528</f>
        <v>0</v>
      </c>
      <c r="K528" s="75">
        <f t="shared" si="44"/>
        <v>0</v>
      </c>
      <c r="L528" s="69" t="s">
        <v>1304</v>
      </c>
      <c r="M528" s="69" t="str">
        <f>'CONSTRUCTION COST ESTIMATE'!BB528</f>
        <v>LF</v>
      </c>
      <c r="N528" s="390">
        <f>'BID ABSTRACT'!H528</f>
        <v>0</v>
      </c>
      <c r="O528" s="76">
        <f t="shared" si="45"/>
        <v>0</v>
      </c>
      <c r="S528" s="69" t="s">
        <v>1313</v>
      </c>
      <c r="T528" s="69" t="s">
        <v>1313</v>
      </c>
      <c r="V528" s="77" t="str">
        <f t="shared" si="42"/>
        <v/>
      </c>
    </row>
    <row r="529" spans="1:22" hidden="1">
      <c r="A529" s="72">
        <f>'CONSTRUCTION COST ESTIMATE'!B529</f>
        <v>603.10299999999995</v>
      </c>
      <c r="C529" s="69" t="s">
        <v>1311</v>
      </c>
      <c r="D529" s="69">
        <v>0</v>
      </c>
      <c r="F529" s="73" t="str">
        <f>'CONSTRUCTION COST ESTIMATE'!C529</f>
        <v>38 INCH REINFORCED CONCRETE PIPE (CLASS V)</v>
      </c>
      <c r="H529" s="74" t="str">
        <f t="shared" si="43"/>
        <v>603.1030</v>
      </c>
      <c r="J529" s="389">
        <f>'CONSTRUCTION COST ESTIMATE'!BA529</f>
        <v>0</v>
      </c>
      <c r="K529" s="75">
        <f t="shared" si="44"/>
        <v>0</v>
      </c>
      <c r="L529" s="69" t="s">
        <v>1304</v>
      </c>
      <c r="M529" s="69" t="str">
        <f>'CONSTRUCTION COST ESTIMATE'!BB529</f>
        <v>LF</v>
      </c>
      <c r="N529" s="390">
        <f>'BID ABSTRACT'!H529</f>
        <v>0</v>
      </c>
      <c r="O529" s="76">
        <f t="shared" si="45"/>
        <v>0</v>
      </c>
      <c r="S529" s="69" t="s">
        <v>1313</v>
      </c>
      <c r="T529" s="69" t="s">
        <v>1313</v>
      </c>
      <c r="V529" s="77" t="str">
        <f t="shared" si="42"/>
        <v/>
      </c>
    </row>
    <row r="530" spans="1:22" hidden="1">
      <c r="A530" s="72">
        <f>'CONSTRUCTION COST ESTIMATE'!B530</f>
        <v>603.10400000000004</v>
      </c>
      <c r="C530" s="69" t="s">
        <v>1311</v>
      </c>
      <c r="D530" s="69">
        <v>0</v>
      </c>
      <c r="F530" s="73" t="str">
        <f>'CONSTRUCTION COST ESTIMATE'!C530</f>
        <v>42 INCH REINFORCED CONCRETE PIPE (CLASS III)</v>
      </c>
      <c r="H530" s="74" t="str">
        <f t="shared" si="43"/>
        <v>603.1040</v>
      </c>
      <c r="J530" s="389">
        <f>'CONSTRUCTION COST ESTIMATE'!BA530</f>
        <v>0</v>
      </c>
      <c r="K530" s="75">
        <f t="shared" si="44"/>
        <v>0</v>
      </c>
      <c r="L530" s="69" t="s">
        <v>1304</v>
      </c>
      <c r="M530" s="69" t="str">
        <f>'CONSTRUCTION COST ESTIMATE'!BB530</f>
        <v>LF</v>
      </c>
      <c r="N530" s="390">
        <f>'BID ABSTRACT'!H530</f>
        <v>0</v>
      </c>
      <c r="O530" s="76">
        <f t="shared" si="45"/>
        <v>0</v>
      </c>
      <c r="S530" s="69" t="s">
        <v>1313</v>
      </c>
      <c r="T530" s="69" t="s">
        <v>1313</v>
      </c>
      <c r="V530" s="77" t="str">
        <f t="shared" ref="V530:V593" si="46">IF(A530=0,"Delete Row","")</f>
        <v/>
      </c>
    </row>
    <row r="531" spans="1:22" hidden="1">
      <c r="A531" s="72">
        <f>'CONSTRUCTION COST ESTIMATE'!B531</f>
        <v>603.10500000000002</v>
      </c>
      <c r="C531" s="69" t="s">
        <v>1311</v>
      </c>
      <c r="D531" s="69">
        <v>0</v>
      </c>
      <c r="F531" s="73" t="str">
        <f>'CONSTRUCTION COST ESTIMATE'!C531</f>
        <v>42 INCH REINFORCED CONCRETE PIPE (CLASS IV)</v>
      </c>
      <c r="H531" s="74" t="str">
        <f t="shared" si="43"/>
        <v>603.1050</v>
      </c>
      <c r="J531" s="389">
        <f>'CONSTRUCTION COST ESTIMATE'!BA531</f>
        <v>0</v>
      </c>
      <c r="K531" s="75">
        <f t="shared" si="44"/>
        <v>0</v>
      </c>
      <c r="L531" s="69" t="s">
        <v>1304</v>
      </c>
      <c r="M531" s="69" t="str">
        <f>'CONSTRUCTION COST ESTIMATE'!BB531</f>
        <v>LF</v>
      </c>
      <c r="N531" s="390">
        <f>'BID ABSTRACT'!H531</f>
        <v>0</v>
      </c>
      <c r="O531" s="76">
        <f t="shared" si="45"/>
        <v>0</v>
      </c>
      <c r="S531" s="69" t="s">
        <v>1313</v>
      </c>
      <c r="T531" s="69" t="s">
        <v>1313</v>
      </c>
      <c r="V531" s="77" t="str">
        <f t="shared" si="46"/>
        <v/>
      </c>
    </row>
    <row r="532" spans="1:22" hidden="1">
      <c r="A532" s="72">
        <f>'CONSTRUCTION COST ESTIMATE'!B532</f>
        <v>603.10599999999999</v>
      </c>
      <c r="C532" s="69" t="s">
        <v>1311</v>
      </c>
      <c r="D532" s="69">
        <v>0</v>
      </c>
      <c r="F532" s="73" t="str">
        <f>'CONSTRUCTION COST ESTIMATE'!C532</f>
        <v>42 INCH REINFORCED CONCRETE PIPE (CLASS V)</v>
      </c>
      <c r="H532" s="74" t="str">
        <f t="shared" si="43"/>
        <v>603.1060</v>
      </c>
      <c r="J532" s="389">
        <f>'CONSTRUCTION COST ESTIMATE'!BA532</f>
        <v>0</v>
      </c>
      <c r="K532" s="75">
        <f t="shared" si="44"/>
        <v>0</v>
      </c>
      <c r="L532" s="69" t="s">
        <v>1304</v>
      </c>
      <c r="M532" s="69" t="str">
        <f>'CONSTRUCTION COST ESTIMATE'!BB532</f>
        <v>LF</v>
      </c>
      <c r="N532" s="390">
        <f>'BID ABSTRACT'!H532</f>
        <v>0</v>
      </c>
      <c r="O532" s="76">
        <f t="shared" si="45"/>
        <v>0</v>
      </c>
      <c r="S532" s="69" t="s">
        <v>1313</v>
      </c>
      <c r="T532" s="69" t="s">
        <v>1313</v>
      </c>
      <c r="V532" s="77" t="str">
        <f t="shared" si="46"/>
        <v/>
      </c>
    </row>
    <row r="533" spans="1:22" hidden="1">
      <c r="A533" s="72">
        <f>'CONSTRUCTION COST ESTIMATE'!B533</f>
        <v>603.10699999999997</v>
      </c>
      <c r="C533" s="69" t="s">
        <v>1311</v>
      </c>
      <c r="D533" s="69">
        <v>0</v>
      </c>
      <c r="F533" s="73" t="str">
        <f>'CONSTRUCTION COST ESTIMATE'!C533</f>
        <v>45 INCH REINFORCED CONCRETE PIPE (CLASS III)</v>
      </c>
      <c r="H533" s="74" t="str">
        <f t="shared" si="43"/>
        <v>603.1070</v>
      </c>
      <c r="J533" s="389">
        <f>'CONSTRUCTION COST ESTIMATE'!BA533</f>
        <v>0</v>
      </c>
      <c r="K533" s="75">
        <f t="shared" si="44"/>
        <v>0</v>
      </c>
      <c r="L533" s="69" t="s">
        <v>1304</v>
      </c>
      <c r="M533" s="69" t="str">
        <f>'CONSTRUCTION COST ESTIMATE'!BB533</f>
        <v>LF</v>
      </c>
      <c r="N533" s="390">
        <f>'BID ABSTRACT'!H533</f>
        <v>0</v>
      </c>
      <c r="O533" s="76">
        <f t="shared" si="45"/>
        <v>0</v>
      </c>
      <c r="S533" s="69" t="s">
        <v>1313</v>
      </c>
      <c r="T533" s="69" t="s">
        <v>1313</v>
      </c>
      <c r="V533" s="77" t="str">
        <f t="shared" si="46"/>
        <v/>
      </c>
    </row>
    <row r="534" spans="1:22" hidden="1">
      <c r="A534" s="72">
        <f>'CONSTRUCTION COST ESTIMATE'!B534</f>
        <v>603.10799999999995</v>
      </c>
      <c r="C534" s="69" t="s">
        <v>1311</v>
      </c>
      <c r="D534" s="69">
        <v>0</v>
      </c>
      <c r="F534" s="73" t="str">
        <f>'CONSTRUCTION COST ESTIMATE'!C534</f>
        <v>45 INCH REINFORCED CONCRETE PIPE (CLASS IV)</v>
      </c>
      <c r="H534" s="74" t="str">
        <f t="shared" si="43"/>
        <v>603.1080</v>
      </c>
      <c r="J534" s="389">
        <f>'CONSTRUCTION COST ESTIMATE'!BA534</f>
        <v>0</v>
      </c>
      <c r="K534" s="75">
        <f t="shared" si="44"/>
        <v>0</v>
      </c>
      <c r="L534" s="69" t="s">
        <v>1304</v>
      </c>
      <c r="M534" s="69" t="str">
        <f>'CONSTRUCTION COST ESTIMATE'!BB534</f>
        <v>LF</v>
      </c>
      <c r="N534" s="390">
        <f>'BID ABSTRACT'!H534</f>
        <v>0</v>
      </c>
      <c r="O534" s="76">
        <f t="shared" si="45"/>
        <v>0</v>
      </c>
      <c r="S534" s="69" t="s">
        <v>1313</v>
      </c>
      <c r="T534" s="69" t="s">
        <v>1313</v>
      </c>
      <c r="V534" s="77" t="str">
        <f t="shared" si="46"/>
        <v/>
      </c>
    </row>
    <row r="535" spans="1:22" hidden="1">
      <c r="A535" s="72">
        <f>'CONSTRUCTION COST ESTIMATE'!B535</f>
        <v>603.10900000000004</v>
      </c>
      <c r="C535" s="69" t="s">
        <v>1311</v>
      </c>
      <c r="D535" s="69">
        <v>0</v>
      </c>
      <c r="F535" s="73" t="str">
        <f>'CONSTRUCTION COST ESTIMATE'!C535</f>
        <v>45 INCH REINFORCED CONCRETE PIPE (CLASS V)</v>
      </c>
      <c r="H535" s="74" t="str">
        <f t="shared" si="43"/>
        <v>603.1090</v>
      </c>
      <c r="J535" s="389">
        <f>'CONSTRUCTION COST ESTIMATE'!BA535</f>
        <v>0</v>
      </c>
      <c r="K535" s="75">
        <f t="shared" si="44"/>
        <v>0</v>
      </c>
      <c r="L535" s="69" t="s">
        <v>1304</v>
      </c>
      <c r="M535" s="69" t="str">
        <f>'CONSTRUCTION COST ESTIMATE'!BB535</f>
        <v>LF</v>
      </c>
      <c r="N535" s="390">
        <f>'BID ABSTRACT'!H535</f>
        <v>0</v>
      </c>
      <c r="O535" s="76">
        <f t="shared" si="45"/>
        <v>0</v>
      </c>
      <c r="S535" s="69" t="s">
        <v>1313</v>
      </c>
      <c r="T535" s="69" t="s">
        <v>1313</v>
      </c>
      <c r="V535" s="77" t="str">
        <f t="shared" si="46"/>
        <v/>
      </c>
    </row>
    <row r="536" spans="1:22" hidden="1">
      <c r="A536" s="72">
        <f>'CONSTRUCTION COST ESTIMATE'!B536</f>
        <v>603.11</v>
      </c>
      <c r="C536" s="69" t="s">
        <v>1311</v>
      </c>
      <c r="D536" s="69">
        <v>0</v>
      </c>
      <c r="F536" s="73" t="str">
        <f>'CONSTRUCTION COST ESTIMATE'!C536</f>
        <v>48 INCH REINFORCED CONCRETE PIPE (CLASS III)</v>
      </c>
      <c r="H536" s="74" t="str">
        <f t="shared" ref="H536:H599" si="47">TEXT(A536,"#.0000")</f>
        <v>603.1100</v>
      </c>
      <c r="J536" s="389">
        <f>'CONSTRUCTION COST ESTIMATE'!BA536</f>
        <v>0</v>
      </c>
      <c r="K536" s="75">
        <f t="shared" ref="K536:K599" si="48">IF((OR(M536="LS",M536="FA",M536="ALLOW")),N536,J536)</f>
        <v>0</v>
      </c>
      <c r="L536" s="69" t="s">
        <v>1304</v>
      </c>
      <c r="M536" s="69" t="str">
        <f>'CONSTRUCTION COST ESTIMATE'!BB536</f>
        <v>LF</v>
      </c>
      <c r="N536" s="390">
        <f>'BID ABSTRACT'!H536</f>
        <v>0</v>
      </c>
      <c r="O536" s="76">
        <f t="shared" ref="O536:O599" si="49">IF((OR(M536="LS",M536="FA",M536="ALLOW")),1,N536)</f>
        <v>0</v>
      </c>
      <c r="S536" s="69" t="s">
        <v>1313</v>
      </c>
      <c r="T536" s="69" t="s">
        <v>1313</v>
      </c>
      <c r="V536" s="77" t="str">
        <f t="shared" si="46"/>
        <v/>
      </c>
    </row>
    <row r="537" spans="1:22" hidden="1">
      <c r="A537" s="72">
        <f>'CONSTRUCTION COST ESTIMATE'!B537</f>
        <v>603.11099999999999</v>
      </c>
      <c r="C537" s="69" t="s">
        <v>1311</v>
      </c>
      <c r="D537" s="69">
        <v>0</v>
      </c>
      <c r="F537" s="73" t="str">
        <f>'CONSTRUCTION COST ESTIMATE'!C537</f>
        <v>48 INCH REINFORCED CONCRETE PIPE (CLASS IV)</v>
      </c>
      <c r="H537" s="74" t="str">
        <f t="shared" si="47"/>
        <v>603.1110</v>
      </c>
      <c r="J537" s="389">
        <f>'CONSTRUCTION COST ESTIMATE'!BA537</f>
        <v>0</v>
      </c>
      <c r="K537" s="75">
        <f t="shared" si="48"/>
        <v>0</v>
      </c>
      <c r="L537" s="69" t="s">
        <v>1304</v>
      </c>
      <c r="M537" s="69" t="str">
        <f>'CONSTRUCTION COST ESTIMATE'!BB537</f>
        <v>LF</v>
      </c>
      <c r="N537" s="390">
        <f>'BID ABSTRACT'!H537</f>
        <v>0</v>
      </c>
      <c r="O537" s="76">
        <f t="shared" si="49"/>
        <v>0</v>
      </c>
      <c r="S537" s="69" t="s">
        <v>1313</v>
      </c>
      <c r="T537" s="69" t="s">
        <v>1313</v>
      </c>
      <c r="V537" s="77" t="str">
        <f t="shared" si="46"/>
        <v/>
      </c>
    </row>
    <row r="538" spans="1:22" hidden="1">
      <c r="A538" s="72">
        <f>'CONSTRUCTION COST ESTIMATE'!B538</f>
        <v>603.11199999999997</v>
      </c>
      <c r="C538" s="69" t="s">
        <v>1311</v>
      </c>
      <c r="D538" s="69">
        <v>0</v>
      </c>
      <c r="F538" s="73" t="str">
        <f>'CONSTRUCTION COST ESTIMATE'!C538</f>
        <v>48 INCH REINFORCED CONCRETE PIPE (CLASS V)</v>
      </c>
      <c r="H538" s="74" t="str">
        <f t="shared" si="47"/>
        <v>603.1120</v>
      </c>
      <c r="J538" s="389">
        <f>'CONSTRUCTION COST ESTIMATE'!BA538</f>
        <v>0</v>
      </c>
      <c r="K538" s="75">
        <f t="shared" si="48"/>
        <v>0</v>
      </c>
      <c r="L538" s="69" t="s">
        <v>1304</v>
      </c>
      <c r="M538" s="69" t="str">
        <f>'CONSTRUCTION COST ESTIMATE'!BB538</f>
        <v>LF</v>
      </c>
      <c r="N538" s="390">
        <f>'BID ABSTRACT'!H538</f>
        <v>0</v>
      </c>
      <c r="O538" s="76">
        <f t="shared" si="49"/>
        <v>0</v>
      </c>
      <c r="S538" s="69" t="s">
        <v>1313</v>
      </c>
      <c r="T538" s="69" t="s">
        <v>1313</v>
      </c>
      <c r="V538" s="77" t="str">
        <f t="shared" si="46"/>
        <v/>
      </c>
    </row>
    <row r="539" spans="1:22" hidden="1">
      <c r="A539" s="72">
        <f>'CONSTRUCTION COST ESTIMATE'!B539</f>
        <v>603.11300000000006</v>
      </c>
      <c r="C539" s="69" t="s">
        <v>1311</v>
      </c>
      <c r="D539" s="69">
        <v>0</v>
      </c>
      <c r="F539" s="73" t="str">
        <f>'CONSTRUCTION COST ESTIMATE'!C539</f>
        <v>53 INCH REINFORCED CONCRETE PIPE (CLASS III)</v>
      </c>
      <c r="H539" s="74" t="str">
        <f t="shared" si="47"/>
        <v>603.1130</v>
      </c>
      <c r="J539" s="389">
        <f>'CONSTRUCTION COST ESTIMATE'!BA539</f>
        <v>0</v>
      </c>
      <c r="K539" s="75">
        <f t="shared" si="48"/>
        <v>0</v>
      </c>
      <c r="L539" s="69" t="s">
        <v>1304</v>
      </c>
      <c r="M539" s="69" t="str">
        <f>'CONSTRUCTION COST ESTIMATE'!BB539</f>
        <v>LF</v>
      </c>
      <c r="N539" s="390">
        <f>'BID ABSTRACT'!H539</f>
        <v>0</v>
      </c>
      <c r="O539" s="76">
        <f t="shared" si="49"/>
        <v>0</v>
      </c>
      <c r="S539" s="69" t="s">
        <v>1313</v>
      </c>
      <c r="T539" s="69" t="s">
        <v>1313</v>
      </c>
      <c r="V539" s="77" t="str">
        <f t="shared" si="46"/>
        <v/>
      </c>
    </row>
    <row r="540" spans="1:22" hidden="1">
      <c r="A540" s="72">
        <f>'CONSTRUCTION COST ESTIMATE'!B540</f>
        <v>603.11400000000003</v>
      </c>
      <c r="C540" s="69" t="s">
        <v>1311</v>
      </c>
      <c r="D540" s="69">
        <v>0</v>
      </c>
      <c r="F540" s="73" t="str">
        <f>'CONSTRUCTION COST ESTIMATE'!C540</f>
        <v>53 INCH REINFORCED CONCRETE PIPE (CLASS IV)</v>
      </c>
      <c r="H540" s="74" t="str">
        <f t="shared" si="47"/>
        <v>603.1140</v>
      </c>
      <c r="J540" s="389">
        <f>'CONSTRUCTION COST ESTIMATE'!BA540</f>
        <v>0</v>
      </c>
      <c r="K540" s="75">
        <f t="shared" si="48"/>
        <v>0</v>
      </c>
      <c r="L540" s="69" t="s">
        <v>1304</v>
      </c>
      <c r="M540" s="69" t="str">
        <f>'CONSTRUCTION COST ESTIMATE'!BB540</f>
        <v>LF</v>
      </c>
      <c r="N540" s="390">
        <f>'BID ABSTRACT'!H540</f>
        <v>0</v>
      </c>
      <c r="O540" s="76">
        <f t="shared" si="49"/>
        <v>0</v>
      </c>
      <c r="S540" s="69" t="s">
        <v>1313</v>
      </c>
      <c r="T540" s="69" t="s">
        <v>1313</v>
      </c>
      <c r="V540" s="77" t="str">
        <f t="shared" si="46"/>
        <v/>
      </c>
    </row>
    <row r="541" spans="1:22" hidden="1">
      <c r="A541" s="72">
        <f>'CONSTRUCTION COST ESTIMATE'!B541</f>
        <v>603.11500000000001</v>
      </c>
      <c r="C541" s="69" t="s">
        <v>1311</v>
      </c>
      <c r="D541" s="69">
        <v>0</v>
      </c>
      <c r="F541" s="73" t="str">
        <f>'CONSTRUCTION COST ESTIMATE'!C541</f>
        <v>53 INCH REINFORCED CONCRETE PIPE (CLASS V)</v>
      </c>
      <c r="H541" s="74" t="str">
        <f t="shared" si="47"/>
        <v>603.1150</v>
      </c>
      <c r="J541" s="389">
        <f>'CONSTRUCTION COST ESTIMATE'!BA541</f>
        <v>0</v>
      </c>
      <c r="K541" s="75">
        <f t="shared" si="48"/>
        <v>0</v>
      </c>
      <c r="L541" s="69" t="s">
        <v>1304</v>
      </c>
      <c r="M541" s="69" t="str">
        <f>'CONSTRUCTION COST ESTIMATE'!BB541</f>
        <v>LF</v>
      </c>
      <c r="N541" s="390">
        <f>'BID ABSTRACT'!H541</f>
        <v>0</v>
      </c>
      <c r="O541" s="76">
        <f t="shared" si="49"/>
        <v>0</v>
      </c>
      <c r="S541" s="69" t="s">
        <v>1313</v>
      </c>
      <c r="T541" s="69" t="s">
        <v>1313</v>
      </c>
      <c r="V541" s="77" t="str">
        <f t="shared" si="46"/>
        <v/>
      </c>
    </row>
    <row r="542" spans="1:22" hidden="1">
      <c r="A542" s="72">
        <f>'CONSTRUCTION COST ESTIMATE'!B542</f>
        <v>603.11599999999999</v>
      </c>
      <c r="C542" s="69" t="s">
        <v>1311</v>
      </c>
      <c r="D542" s="69">
        <v>0</v>
      </c>
      <c r="F542" s="73" t="str">
        <f>'CONSTRUCTION COST ESTIMATE'!C542</f>
        <v>54 INCH REINFORCED CONCRETE PIPE (CLASS III)</v>
      </c>
      <c r="H542" s="74" t="str">
        <f t="shared" si="47"/>
        <v>603.1160</v>
      </c>
      <c r="J542" s="389">
        <f>'CONSTRUCTION COST ESTIMATE'!BA542</f>
        <v>0</v>
      </c>
      <c r="K542" s="75">
        <f t="shared" si="48"/>
        <v>0</v>
      </c>
      <c r="L542" s="69" t="s">
        <v>1304</v>
      </c>
      <c r="M542" s="69" t="str">
        <f>'CONSTRUCTION COST ESTIMATE'!BB542</f>
        <v>LF</v>
      </c>
      <c r="N542" s="390">
        <f>'BID ABSTRACT'!H542</f>
        <v>0</v>
      </c>
      <c r="O542" s="76">
        <f t="shared" si="49"/>
        <v>0</v>
      </c>
      <c r="S542" s="69" t="s">
        <v>1313</v>
      </c>
      <c r="T542" s="69" t="s">
        <v>1313</v>
      </c>
      <c r="V542" s="77" t="str">
        <f t="shared" si="46"/>
        <v/>
      </c>
    </row>
    <row r="543" spans="1:22" hidden="1">
      <c r="A543" s="72">
        <f>'CONSTRUCTION COST ESTIMATE'!B543</f>
        <v>603.11699999999996</v>
      </c>
      <c r="C543" s="69" t="s">
        <v>1311</v>
      </c>
      <c r="D543" s="69">
        <v>0</v>
      </c>
      <c r="F543" s="73" t="str">
        <f>'CONSTRUCTION COST ESTIMATE'!C543</f>
        <v>54 INCH REINFORCED CONCRETE PIPE (CLASS IV)</v>
      </c>
      <c r="H543" s="74" t="str">
        <f t="shared" si="47"/>
        <v>603.1170</v>
      </c>
      <c r="J543" s="389">
        <f>'CONSTRUCTION COST ESTIMATE'!BA543</f>
        <v>0</v>
      </c>
      <c r="K543" s="75">
        <f t="shared" si="48"/>
        <v>0</v>
      </c>
      <c r="L543" s="69" t="s">
        <v>1304</v>
      </c>
      <c r="M543" s="69" t="str">
        <f>'CONSTRUCTION COST ESTIMATE'!BB543</f>
        <v>LF</v>
      </c>
      <c r="N543" s="390">
        <f>'BID ABSTRACT'!H543</f>
        <v>0</v>
      </c>
      <c r="O543" s="76">
        <f t="shared" si="49"/>
        <v>0</v>
      </c>
      <c r="S543" s="69" t="s">
        <v>1313</v>
      </c>
      <c r="T543" s="69" t="s">
        <v>1313</v>
      </c>
      <c r="V543" s="77" t="str">
        <f t="shared" si="46"/>
        <v/>
      </c>
    </row>
    <row r="544" spans="1:22" hidden="1">
      <c r="A544" s="72">
        <f>'CONSTRUCTION COST ESTIMATE'!B544</f>
        <v>603.11800000000005</v>
      </c>
      <c r="C544" s="69" t="s">
        <v>1311</v>
      </c>
      <c r="D544" s="69">
        <v>0</v>
      </c>
      <c r="F544" s="73" t="str">
        <f>'CONSTRUCTION COST ESTIMATE'!C544</f>
        <v>54 INCH REINFORCED CONCRETE PIPE (CLASS V)</v>
      </c>
      <c r="H544" s="74" t="str">
        <f t="shared" si="47"/>
        <v>603.1180</v>
      </c>
      <c r="J544" s="389">
        <f>'CONSTRUCTION COST ESTIMATE'!BA544</f>
        <v>0</v>
      </c>
      <c r="K544" s="75">
        <f t="shared" si="48"/>
        <v>0</v>
      </c>
      <c r="L544" s="69" t="s">
        <v>1304</v>
      </c>
      <c r="M544" s="69" t="str">
        <f>'CONSTRUCTION COST ESTIMATE'!BB544</f>
        <v>LF</v>
      </c>
      <c r="N544" s="390">
        <f>'BID ABSTRACT'!H544</f>
        <v>0</v>
      </c>
      <c r="O544" s="76">
        <f t="shared" si="49"/>
        <v>0</v>
      </c>
      <c r="S544" s="69" t="s">
        <v>1313</v>
      </c>
      <c r="T544" s="69" t="s">
        <v>1313</v>
      </c>
      <c r="V544" s="77" t="str">
        <f t="shared" si="46"/>
        <v/>
      </c>
    </row>
    <row r="545" spans="1:22" hidden="1">
      <c r="A545" s="72">
        <f>'CONSTRUCTION COST ESTIMATE'!B545</f>
        <v>603.11900000000003</v>
      </c>
      <c r="C545" s="69" t="s">
        <v>1311</v>
      </c>
      <c r="D545" s="69">
        <v>0</v>
      </c>
      <c r="F545" s="73" t="str">
        <f>'CONSTRUCTION COST ESTIMATE'!C545</f>
        <v>60 INCH REINFORCED CONCRETE PIPE (CLASS III)</v>
      </c>
      <c r="H545" s="74" t="str">
        <f t="shared" si="47"/>
        <v>603.1190</v>
      </c>
      <c r="J545" s="389">
        <f>'CONSTRUCTION COST ESTIMATE'!BA545</f>
        <v>0</v>
      </c>
      <c r="K545" s="75">
        <f t="shared" si="48"/>
        <v>0</v>
      </c>
      <c r="L545" s="69" t="s">
        <v>1304</v>
      </c>
      <c r="M545" s="69" t="str">
        <f>'CONSTRUCTION COST ESTIMATE'!BB545</f>
        <v>LF</v>
      </c>
      <c r="N545" s="390">
        <f>'BID ABSTRACT'!H545</f>
        <v>0</v>
      </c>
      <c r="O545" s="76">
        <f t="shared" si="49"/>
        <v>0</v>
      </c>
      <c r="S545" s="69" t="s">
        <v>1313</v>
      </c>
      <c r="T545" s="69" t="s">
        <v>1313</v>
      </c>
      <c r="V545" s="77" t="str">
        <f t="shared" si="46"/>
        <v/>
      </c>
    </row>
    <row r="546" spans="1:22" hidden="1">
      <c r="A546" s="72">
        <f>'CONSTRUCTION COST ESTIMATE'!B546</f>
        <v>603.12</v>
      </c>
      <c r="C546" s="69" t="s">
        <v>1311</v>
      </c>
      <c r="D546" s="69">
        <v>0</v>
      </c>
      <c r="F546" s="73" t="str">
        <f>'CONSTRUCTION COST ESTIMATE'!C546</f>
        <v>60 INCH REINFORCED CONCRETE PIPE (CLASS IV)</v>
      </c>
      <c r="H546" s="74" t="str">
        <f t="shared" si="47"/>
        <v>603.1200</v>
      </c>
      <c r="J546" s="389">
        <f>'CONSTRUCTION COST ESTIMATE'!BA546</f>
        <v>0</v>
      </c>
      <c r="K546" s="75">
        <f t="shared" si="48"/>
        <v>0</v>
      </c>
      <c r="L546" s="69" t="s">
        <v>1304</v>
      </c>
      <c r="M546" s="69" t="str">
        <f>'CONSTRUCTION COST ESTIMATE'!BB546</f>
        <v>LF</v>
      </c>
      <c r="N546" s="390">
        <f>'BID ABSTRACT'!H546</f>
        <v>0</v>
      </c>
      <c r="O546" s="76">
        <f t="shared" si="49"/>
        <v>0</v>
      </c>
      <c r="S546" s="69" t="s">
        <v>1313</v>
      </c>
      <c r="T546" s="69" t="s">
        <v>1313</v>
      </c>
      <c r="V546" s="77" t="str">
        <f t="shared" si="46"/>
        <v/>
      </c>
    </row>
    <row r="547" spans="1:22" hidden="1">
      <c r="A547" s="72">
        <f>'CONSTRUCTION COST ESTIMATE'!B547</f>
        <v>603.12099999999998</v>
      </c>
      <c r="C547" s="69" t="s">
        <v>1311</v>
      </c>
      <c r="D547" s="69">
        <v>0</v>
      </c>
      <c r="F547" s="73" t="str">
        <f>'CONSTRUCTION COST ESTIMATE'!C547</f>
        <v>60 INCH REINFORCED CONCRETE PIPE (CLASS V)</v>
      </c>
      <c r="H547" s="74" t="str">
        <f t="shared" si="47"/>
        <v>603.1210</v>
      </c>
      <c r="J547" s="389">
        <f>'CONSTRUCTION COST ESTIMATE'!BA547</f>
        <v>0</v>
      </c>
      <c r="K547" s="75">
        <f t="shared" si="48"/>
        <v>0</v>
      </c>
      <c r="L547" s="69" t="s">
        <v>1304</v>
      </c>
      <c r="M547" s="69" t="str">
        <f>'CONSTRUCTION COST ESTIMATE'!BB547</f>
        <v>LF</v>
      </c>
      <c r="N547" s="390">
        <f>'BID ABSTRACT'!H547</f>
        <v>0</v>
      </c>
      <c r="O547" s="76">
        <f t="shared" si="49"/>
        <v>0</v>
      </c>
      <c r="S547" s="69" t="s">
        <v>1313</v>
      </c>
      <c r="T547" s="69" t="s">
        <v>1313</v>
      </c>
      <c r="V547" s="77" t="str">
        <f t="shared" si="46"/>
        <v/>
      </c>
    </row>
    <row r="548" spans="1:22" hidden="1">
      <c r="A548" s="72">
        <f>'CONSTRUCTION COST ESTIMATE'!B548</f>
        <v>603.12199999999996</v>
      </c>
      <c r="C548" s="69" t="s">
        <v>1311</v>
      </c>
      <c r="D548" s="69">
        <v>0</v>
      </c>
      <c r="F548" s="73" t="str">
        <f>'CONSTRUCTION COST ESTIMATE'!C548</f>
        <v>66 INCH REINFORCED CONCRETE PIPE (CLASS III)</v>
      </c>
      <c r="H548" s="74" t="str">
        <f t="shared" si="47"/>
        <v>603.1220</v>
      </c>
      <c r="J548" s="389">
        <f>'CONSTRUCTION COST ESTIMATE'!BA548</f>
        <v>0</v>
      </c>
      <c r="K548" s="75">
        <f t="shared" si="48"/>
        <v>0</v>
      </c>
      <c r="L548" s="69" t="s">
        <v>1304</v>
      </c>
      <c r="M548" s="69" t="str">
        <f>'CONSTRUCTION COST ESTIMATE'!BB548</f>
        <v>LF</v>
      </c>
      <c r="N548" s="390">
        <f>'BID ABSTRACT'!H548</f>
        <v>0</v>
      </c>
      <c r="O548" s="76">
        <f t="shared" si="49"/>
        <v>0</v>
      </c>
      <c r="S548" s="69" t="s">
        <v>1313</v>
      </c>
      <c r="T548" s="69" t="s">
        <v>1313</v>
      </c>
      <c r="V548" s="77" t="str">
        <f t="shared" si="46"/>
        <v/>
      </c>
    </row>
    <row r="549" spans="1:22" hidden="1">
      <c r="A549" s="72">
        <f>'CONSTRUCTION COST ESTIMATE'!B549</f>
        <v>603.12300000000005</v>
      </c>
      <c r="C549" s="69" t="s">
        <v>1311</v>
      </c>
      <c r="D549" s="69">
        <v>0</v>
      </c>
      <c r="F549" s="73" t="str">
        <f>'CONSTRUCTION COST ESTIMATE'!C549</f>
        <v>66 INCH REINFORCED CONCRETE PIPE (CLASS IV)</v>
      </c>
      <c r="H549" s="74" t="str">
        <f t="shared" si="47"/>
        <v>603.1230</v>
      </c>
      <c r="J549" s="389">
        <f>'CONSTRUCTION COST ESTIMATE'!BA549</f>
        <v>0</v>
      </c>
      <c r="K549" s="75">
        <f t="shared" si="48"/>
        <v>0</v>
      </c>
      <c r="L549" s="69" t="s">
        <v>1304</v>
      </c>
      <c r="M549" s="69" t="str">
        <f>'CONSTRUCTION COST ESTIMATE'!BB549</f>
        <v>LF</v>
      </c>
      <c r="N549" s="390">
        <f>'BID ABSTRACT'!H549</f>
        <v>0</v>
      </c>
      <c r="O549" s="76">
        <f t="shared" si="49"/>
        <v>0</v>
      </c>
      <c r="S549" s="69" t="s">
        <v>1313</v>
      </c>
      <c r="T549" s="69" t="s">
        <v>1313</v>
      </c>
      <c r="V549" s="77" t="str">
        <f t="shared" si="46"/>
        <v/>
      </c>
    </row>
    <row r="550" spans="1:22" hidden="1">
      <c r="A550" s="72">
        <f>'CONSTRUCTION COST ESTIMATE'!B550</f>
        <v>603.12400000000002</v>
      </c>
      <c r="C550" s="69" t="s">
        <v>1311</v>
      </c>
      <c r="D550" s="69">
        <v>0</v>
      </c>
      <c r="F550" s="73" t="str">
        <f>'CONSTRUCTION COST ESTIMATE'!C550</f>
        <v>66 INCH REINFORCED CONCRETE PIPE (CLASS V)</v>
      </c>
      <c r="H550" s="74" t="str">
        <f t="shared" si="47"/>
        <v>603.1240</v>
      </c>
      <c r="J550" s="389">
        <f>'CONSTRUCTION COST ESTIMATE'!BA550</f>
        <v>0</v>
      </c>
      <c r="K550" s="75">
        <f t="shared" si="48"/>
        <v>0</v>
      </c>
      <c r="L550" s="69" t="s">
        <v>1304</v>
      </c>
      <c r="M550" s="69" t="str">
        <f>'CONSTRUCTION COST ESTIMATE'!BB550</f>
        <v>LF</v>
      </c>
      <c r="N550" s="390">
        <f>'BID ABSTRACT'!H550</f>
        <v>0</v>
      </c>
      <c r="O550" s="76">
        <f t="shared" si="49"/>
        <v>0</v>
      </c>
      <c r="S550" s="69" t="s">
        <v>1313</v>
      </c>
      <c r="T550" s="69" t="s">
        <v>1313</v>
      </c>
      <c r="V550" s="77" t="str">
        <f t="shared" si="46"/>
        <v/>
      </c>
    </row>
    <row r="551" spans="1:22" hidden="1">
      <c r="A551" s="72">
        <f>'CONSTRUCTION COST ESTIMATE'!B551</f>
        <v>603.125</v>
      </c>
      <c r="C551" s="69" t="s">
        <v>1311</v>
      </c>
      <c r="D551" s="69">
        <v>0</v>
      </c>
      <c r="F551" s="73" t="str">
        <f>'CONSTRUCTION COST ESTIMATE'!C551</f>
        <v>72 INCH REINFORCED CONCRETE PIPE (CLASS III)</v>
      </c>
      <c r="H551" s="74" t="str">
        <f t="shared" si="47"/>
        <v>603.1250</v>
      </c>
      <c r="J551" s="389">
        <f>'CONSTRUCTION COST ESTIMATE'!BA551</f>
        <v>0</v>
      </c>
      <c r="K551" s="75">
        <f t="shared" si="48"/>
        <v>0</v>
      </c>
      <c r="L551" s="69" t="s">
        <v>1304</v>
      </c>
      <c r="M551" s="69" t="str">
        <f>'CONSTRUCTION COST ESTIMATE'!BB551</f>
        <v>LF</v>
      </c>
      <c r="N551" s="390">
        <f>'BID ABSTRACT'!H551</f>
        <v>0</v>
      </c>
      <c r="O551" s="76">
        <f t="shared" si="49"/>
        <v>0</v>
      </c>
      <c r="S551" s="69" t="s">
        <v>1313</v>
      </c>
      <c r="T551" s="69" t="s">
        <v>1313</v>
      </c>
      <c r="V551" s="77" t="str">
        <f t="shared" si="46"/>
        <v/>
      </c>
    </row>
    <row r="552" spans="1:22" hidden="1">
      <c r="A552" s="72">
        <f>'CONSTRUCTION COST ESTIMATE'!B552</f>
        <v>603.12599999999998</v>
      </c>
      <c r="C552" s="69" t="s">
        <v>1311</v>
      </c>
      <c r="D552" s="69">
        <v>0</v>
      </c>
      <c r="F552" s="73" t="str">
        <f>'CONSTRUCTION COST ESTIMATE'!C552</f>
        <v>72 INCH REINFORCED CONCRETE PIPE (CLASS IV)</v>
      </c>
      <c r="H552" s="74" t="str">
        <f t="shared" si="47"/>
        <v>603.1260</v>
      </c>
      <c r="J552" s="389">
        <f>'CONSTRUCTION COST ESTIMATE'!BA552</f>
        <v>0</v>
      </c>
      <c r="K552" s="75">
        <f t="shared" si="48"/>
        <v>0</v>
      </c>
      <c r="L552" s="69" t="s">
        <v>1304</v>
      </c>
      <c r="M552" s="69" t="str">
        <f>'CONSTRUCTION COST ESTIMATE'!BB552</f>
        <v>LF</v>
      </c>
      <c r="N552" s="390">
        <f>'BID ABSTRACT'!H552</f>
        <v>0</v>
      </c>
      <c r="O552" s="76">
        <f t="shared" si="49"/>
        <v>0</v>
      </c>
      <c r="S552" s="69" t="s">
        <v>1313</v>
      </c>
      <c r="T552" s="69" t="s">
        <v>1313</v>
      </c>
      <c r="V552" s="77" t="str">
        <f t="shared" si="46"/>
        <v/>
      </c>
    </row>
    <row r="553" spans="1:22" hidden="1">
      <c r="A553" s="72">
        <f>'CONSTRUCTION COST ESTIMATE'!B553</f>
        <v>603.12699999999995</v>
      </c>
      <c r="C553" s="69" t="s">
        <v>1311</v>
      </c>
      <c r="D553" s="69">
        <v>0</v>
      </c>
      <c r="F553" s="73" t="str">
        <f>'CONSTRUCTION COST ESTIMATE'!C553</f>
        <v>72 INCH REINFORCED CONCRETE PIPE (CLASS V)</v>
      </c>
      <c r="H553" s="74" t="str">
        <f t="shared" si="47"/>
        <v>603.1270</v>
      </c>
      <c r="J553" s="389">
        <f>'CONSTRUCTION COST ESTIMATE'!BA553</f>
        <v>0</v>
      </c>
      <c r="K553" s="75">
        <f t="shared" si="48"/>
        <v>0</v>
      </c>
      <c r="L553" s="69" t="s">
        <v>1304</v>
      </c>
      <c r="M553" s="69" t="str">
        <f>'CONSTRUCTION COST ESTIMATE'!BB553</f>
        <v>LF</v>
      </c>
      <c r="N553" s="390">
        <f>'BID ABSTRACT'!H553</f>
        <v>0</v>
      </c>
      <c r="O553" s="76">
        <f t="shared" si="49"/>
        <v>0</v>
      </c>
      <c r="S553" s="69" t="s">
        <v>1313</v>
      </c>
      <c r="T553" s="69" t="s">
        <v>1313</v>
      </c>
      <c r="V553" s="77" t="str">
        <f t="shared" si="46"/>
        <v/>
      </c>
    </row>
    <row r="554" spans="1:22" hidden="1">
      <c r="A554" s="72">
        <f>'CONSTRUCTION COST ESTIMATE'!B554</f>
        <v>603.12800000000004</v>
      </c>
      <c r="C554" s="69" t="s">
        <v>1311</v>
      </c>
      <c r="D554" s="69">
        <v>0</v>
      </c>
      <c r="F554" s="73" t="str">
        <f>'CONSTRUCTION COST ESTIMATE'!C554</f>
        <v>78 INCH REINFORCED CONCRETE PIPE (CLASS III)</v>
      </c>
      <c r="H554" s="74" t="str">
        <f t="shared" si="47"/>
        <v>603.1280</v>
      </c>
      <c r="J554" s="389">
        <f>'CONSTRUCTION COST ESTIMATE'!BA554</f>
        <v>0</v>
      </c>
      <c r="K554" s="75">
        <f t="shared" si="48"/>
        <v>0</v>
      </c>
      <c r="L554" s="69" t="s">
        <v>1304</v>
      </c>
      <c r="M554" s="69" t="str">
        <f>'CONSTRUCTION COST ESTIMATE'!BB554</f>
        <v>LF</v>
      </c>
      <c r="N554" s="390">
        <f>'BID ABSTRACT'!H554</f>
        <v>0</v>
      </c>
      <c r="O554" s="76">
        <f t="shared" si="49"/>
        <v>0</v>
      </c>
      <c r="S554" s="69" t="s">
        <v>1313</v>
      </c>
      <c r="T554" s="69" t="s">
        <v>1313</v>
      </c>
      <c r="V554" s="77" t="str">
        <f t="shared" si="46"/>
        <v/>
      </c>
    </row>
    <row r="555" spans="1:22" hidden="1">
      <c r="A555" s="72">
        <f>'CONSTRUCTION COST ESTIMATE'!B555</f>
        <v>603.12900000000002</v>
      </c>
      <c r="C555" s="69" t="s">
        <v>1311</v>
      </c>
      <c r="D555" s="69">
        <v>0</v>
      </c>
      <c r="F555" s="73" t="str">
        <f>'CONSTRUCTION COST ESTIMATE'!C555</f>
        <v>78 INCH REINFORCED CONCRETE PIPE (CLASS IV)</v>
      </c>
      <c r="H555" s="74" t="str">
        <f t="shared" si="47"/>
        <v>603.1290</v>
      </c>
      <c r="J555" s="389">
        <f>'CONSTRUCTION COST ESTIMATE'!BA555</f>
        <v>0</v>
      </c>
      <c r="K555" s="75">
        <f t="shared" si="48"/>
        <v>0</v>
      </c>
      <c r="L555" s="69" t="s">
        <v>1304</v>
      </c>
      <c r="M555" s="69" t="str">
        <f>'CONSTRUCTION COST ESTIMATE'!BB555</f>
        <v>LF</v>
      </c>
      <c r="N555" s="390">
        <f>'BID ABSTRACT'!H555</f>
        <v>0</v>
      </c>
      <c r="O555" s="76">
        <f t="shared" si="49"/>
        <v>0</v>
      </c>
      <c r="S555" s="69" t="s">
        <v>1313</v>
      </c>
      <c r="T555" s="69" t="s">
        <v>1313</v>
      </c>
      <c r="V555" s="77" t="str">
        <f t="shared" si="46"/>
        <v/>
      </c>
    </row>
    <row r="556" spans="1:22" hidden="1">
      <c r="A556" s="72">
        <f>'CONSTRUCTION COST ESTIMATE'!B556</f>
        <v>603.13</v>
      </c>
      <c r="C556" s="69" t="s">
        <v>1311</v>
      </c>
      <c r="D556" s="69">
        <v>0</v>
      </c>
      <c r="F556" s="73" t="str">
        <f>'CONSTRUCTION COST ESTIMATE'!C556</f>
        <v>78 INCH REINFORCED CONCRETE PIPE (CLASS V)</v>
      </c>
      <c r="H556" s="74" t="str">
        <f t="shared" si="47"/>
        <v>603.1300</v>
      </c>
      <c r="J556" s="389">
        <f>'CONSTRUCTION COST ESTIMATE'!BA556</f>
        <v>0</v>
      </c>
      <c r="K556" s="75">
        <f t="shared" si="48"/>
        <v>0</v>
      </c>
      <c r="L556" s="69" t="s">
        <v>1304</v>
      </c>
      <c r="M556" s="69" t="str">
        <f>'CONSTRUCTION COST ESTIMATE'!BB556</f>
        <v>LF</v>
      </c>
      <c r="N556" s="390">
        <f>'BID ABSTRACT'!H556</f>
        <v>0</v>
      </c>
      <c r="O556" s="76">
        <f t="shared" si="49"/>
        <v>0</v>
      </c>
      <c r="S556" s="69" t="s">
        <v>1313</v>
      </c>
      <c r="T556" s="69" t="s">
        <v>1313</v>
      </c>
      <c r="V556" s="77" t="str">
        <f t="shared" si="46"/>
        <v/>
      </c>
    </row>
    <row r="557" spans="1:22" hidden="1">
      <c r="A557" s="72">
        <f>'CONSTRUCTION COST ESTIMATE'!B557</f>
        <v>603.13099999999997</v>
      </c>
      <c r="C557" s="69" t="s">
        <v>1311</v>
      </c>
      <c r="D557" s="69">
        <v>0</v>
      </c>
      <c r="F557" s="73" t="str">
        <f>'CONSTRUCTION COST ESTIMATE'!C557</f>
        <v>84 INCH REINFORCED CONCRETE PIPE (CLASS III)</v>
      </c>
      <c r="H557" s="74" t="str">
        <f t="shared" si="47"/>
        <v>603.1310</v>
      </c>
      <c r="J557" s="389">
        <f>'CONSTRUCTION COST ESTIMATE'!BA557</f>
        <v>0</v>
      </c>
      <c r="K557" s="75">
        <f t="shared" si="48"/>
        <v>0</v>
      </c>
      <c r="L557" s="69" t="s">
        <v>1304</v>
      </c>
      <c r="M557" s="69" t="str">
        <f>'CONSTRUCTION COST ESTIMATE'!BB557</f>
        <v>LF</v>
      </c>
      <c r="N557" s="390">
        <f>'BID ABSTRACT'!H557</f>
        <v>0</v>
      </c>
      <c r="O557" s="76">
        <f t="shared" si="49"/>
        <v>0</v>
      </c>
      <c r="S557" s="69" t="s">
        <v>1313</v>
      </c>
      <c r="T557" s="69" t="s">
        <v>1313</v>
      </c>
      <c r="V557" s="77" t="str">
        <f t="shared" si="46"/>
        <v/>
      </c>
    </row>
    <row r="558" spans="1:22" hidden="1">
      <c r="A558" s="72">
        <f>'CONSTRUCTION COST ESTIMATE'!B558</f>
        <v>603.13199999999995</v>
      </c>
      <c r="C558" s="69" t="s">
        <v>1311</v>
      </c>
      <c r="D558" s="69">
        <v>0</v>
      </c>
      <c r="F558" s="73" t="str">
        <f>'CONSTRUCTION COST ESTIMATE'!C558</f>
        <v>84 INCH REINFORCED CONCRETE PIPE (CLASS IV)</v>
      </c>
      <c r="H558" s="74" t="str">
        <f t="shared" si="47"/>
        <v>603.1320</v>
      </c>
      <c r="J558" s="389">
        <f>'CONSTRUCTION COST ESTIMATE'!BA558</f>
        <v>0</v>
      </c>
      <c r="K558" s="75">
        <f t="shared" si="48"/>
        <v>0</v>
      </c>
      <c r="L558" s="69" t="s">
        <v>1304</v>
      </c>
      <c r="M558" s="69" t="str">
        <f>'CONSTRUCTION COST ESTIMATE'!BB558</f>
        <v>LF</v>
      </c>
      <c r="N558" s="390">
        <f>'BID ABSTRACT'!H558</f>
        <v>0</v>
      </c>
      <c r="O558" s="76">
        <f t="shared" si="49"/>
        <v>0</v>
      </c>
      <c r="S558" s="69" t="s">
        <v>1313</v>
      </c>
      <c r="T558" s="69" t="s">
        <v>1313</v>
      </c>
      <c r="V558" s="77" t="str">
        <f t="shared" si="46"/>
        <v/>
      </c>
    </row>
    <row r="559" spans="1:22" hidden="1">
      <c r="A559" s="72">
        <f>'CONSTRUCTION COST ESTIMATE'!B559</f>
        <v>603.13300000000004</v>
      </c>
      <c r="C559" s="69" t="s">
        <v>1311</v>
      </c>
      <c r="D559" s="69">
        <v>0</v>
      </c>
      <c r="F559" s="73" t="str">
        <f>'CONSTRUCTION COST ESTIMATE'!C559</f>
        <v>84 INCH REINFORCED CONCRETE PIPE (CLASS V)</v>
      </c>
      <c r="H559" s="74" t="str">
        <f t="shared" si="47"/>
        <v>603.1330</v>
      </c>
      <c r="J559" s="389">
        <f>'CONSTRUCTION COST ESTIMATE'!BA559</f>
        <v>0</v>
      </c>
      <c r="K559" s="75">
        <f t="shared" si="48"/>
        <v>0</v>
      </c>
      <c r="L559" s="69" t="s">
        <v>1304</v>
      </c>
      <c r="M559" s="69" t="str">
        <f>'CONSTRUCTION COST ESTIMATE'!BB559</f>
        <v>LF</v>
      </c>
      <c r="N559" s="390">
        <f>'BID ABSTRACT'!H559</f>
        <v>0</v>
      </c>
      <c r="O559" s="76">
        <f t="shared" si="49"/>
        <v>0</v>
      </c>
      <c r="S559" s="69" t="s">
        <v>1313</v>
      </c>
      <c r="T559" s="69" t="s">
        <v>1313</v>
      </c>
      <c r="V559" s="77" t="str">
        <f t="shared" si="46"/>
        <v/>
      </c>
    </row>
    <row r="560" spans="1:22" hidden="1">
      <c r="A560" s="72">
        <f>'CONSTRUCTION COST ESTIMATE'!B560</f>
        <v>603.13400000000001</v>
      </c>
      <c r="C560" s="69" t="s">
        <v>1311</v>
      </c>
      <c r="D560" s="69">
        <v>0</v>
      </c>
      <c r="F560" s="73" t="str">
        <f>'CONSTRUCTION COST ESTIMATE'!C560</f>
        <v>90 INCH REINFORCED CONCRETE PIPE (CLASS III)</v>
      </c>
      <c r="H560" s="74" t="str">
        <f t="shared" si="47"/>
        <v>603.1340</v>
      </c>
      <c r="J560" s="389">
        <f>'CONSTRUCTION COST ESTIMATE'!BA560</f>
        <v>0</v>
      </c>
      <c r="K560" s="75">
        <f t="shared" si="48"/>
        <v>0</v>
      </c>
      <c r="L560" s="69" t="s">
        <v>1304</v>
      </c>
      <c r="M560" s="69" t="str">
        <f>'CONSTRUCTION COST ESTIMATE'!BB560</f>
        <v>LF</v>
      </c>
      <c r="N560" s="390">
        <f>'BID ABSTRACT'!H560</f>
        <v>0</v>
      </c>
      <c r="O560" s="76">
        <f t="shared" si="49"/>
        <v>0</v>
      </c>
      <c r="S560" s="69" t="s">
        <v>1313</v>
      </c>
      <c r="T560" s="69" t="s">
        <v>1313</v>
      </c>
      <c r="V560" s="77" t="str">
        <f t="shared" si="46"/>
        <v/>
      </c>
    </row>
    <row r="561" spans="1:26" hidden="1">
      <c r="A561" s="72">
        <f>'CONSTRUCTION COST ESTIMATE'!B561</f>
        <v>603.13499999999999</v>
      </c>
      <c r="C561" s="69" t="s">
        <v>1311</v>
      </c>
      <c r="D561" s="69">
        <v>0</v>
      </c>
      <c r="F561" s="73" t="str">
        <f>'CONSTRUCTION COST ESTIMATE'!C561</f>
        <v>90 INCH REINFORCED CONCRETE PIPE (CLASS IV)</v>
      </c>
      <c r="H561" s="74" t="str">
        <f t="shared" si="47"/>
        <v>603.1350</v>
      </c>
      <c r="J561" s="389">
        <f>'CONSTRUCTION COST ESTIMATE'!BA561</f>
        <v>0</v>
      </c>
      <c r="K561" s="75">
        <f t="shared" si="48"/>
        <v>0</v>
      </c>
      <c r="L561" s="69" t="s">
        <v>1304</v>
      </c>
      <c r="M561" s="69" t="str">
        <f>'CONSTRUCTION COST ESTIMATE'!BB561</f>
        <v>LF</v>
      </c>
      <c r="N561" s="390">
        <f>'BID ABSTRACT'!H561</f>
        <v>0</v>
      </c>
      <c r="O561" s="76">
        <f t="shared" si="49"/>
        <v>0</v>
      </c>
      <c r="S561" s="69" t="s">
        <v>1313</v>
      </c>
      <c r="T561" s="69" t="s">
        <v>1313</v>
      </c>
      <c r="V561" s="77" t="str">
        <f t="shared" si="46"/>
        <v/>
      </c>
    </row>
    <row r="562" spans="1:26" hidden="1">
      <c r="A562" s="72">
        <f>'CONSTRUCTION COST ESTIMATE'!B562</f>
        <v>603.13599999999997</v>
      </c>
      <c r="C562" s="69" t="s">
        <v>1311</v>
      </c>
      <c r="D562" s="69">
        <v>0</v>
      </c>
      <c r="F562" s="73" t="str">
        <f>'CONSTRUCTION COST ESTIMATE'!C562</f>
        <v>90 INCH REINFORCED CONCRETE PIPE (CLASS V)</v>
      </c>
      <c r="H562" s="74" t="str">
        <f t="shared" si="47"/>
        <v>603.1360</v>
      </c>
      <c r="J562" s="389">
        <f>'CONSTRUCTION COST ESTIMATE'!BA562</f>
        <v>0</v>
      </c>
      <c r="K562" s="75">
        <f t="shared" si="48"/>
        <v>0</v>
      </c>
      <c r="L562" s="69" t="s">
        <v>1304</v>
      </c>
      <c r="M562" s="69" t="str">
        <f>'CONSTRUCTION COST ESTIMATE'!BB562</f>
        <v>LF</v>
      </c>
      <c r="N562" s="390">
        <f>'BID ABSTRACT'!H562</f>
        <v>0</v>
      </c>
      <c r="O562" s="76">
        <f t="shared" si="49"/>
        <v>0</v>
      </c>
      <c r="S562" s="69" t="s">
        <v>1313</v>
      </c>
      <c r="T562" s="69" t="s">
        <v>1313</v>
      </c>
      <c r="V562" s="77" t="str">
        <f t="shared" si="46"/>
        <v/>
      </c>
    </row>
    <row r="563" spans="1:26" hidden="1">
      <c r="A563" s="72">
        <f>'CONSTRUCTION COST ESTIMATE'!B563</f>
        <v>603.13699999999994</v>
      </c>
      <c r="C563" s="69" t="s">
        <v>1311</v>
      </c>
      <c r="D563" s="69">
        <v>0</v>
      </c>
      <c r="F563" s="73" t="str">
        <f>'CONSTRUCTION COST ESTIMATE'!C563</f>
        <v>96 INCH REINFORCED CONCRETE PIPE (CLASS III)</v>
      </c>
      <c r="H563" s="74" t="str">
        <f t="shared" si="47"/>
        <v>603.1370</v>
      </c>
      <c r="J563" s="389">
        <f>'CONSTRUCTION COST ESTIMATE'!BA563</f>
        <v>0</v>
      </c>
      <c r="K563" s="75">
        <f t="shared" si="48"/>
        <v>0</v>
      </c>
      <c r="L563" s="69" t="s">
        <v>1304</v>
      </c>
      <c r="M563" s="69" t="str">
        <f>'CONSTRUCTION COST ESTIMATE'!BB563</f>
        <v>LF</v>
      </c>
      <c r="N563" s="390">
        <f>'BID ABSTRACT'!H563</f>
        <v>0</v>
      </c>
      <c r="O563" s="76">
        <f t="shared" si="49"/>
        <v>0</v>
      </c>
      <c r="S563" s="69" t="s">
        <v>1313</v>
      </c>
      <c r="T563" s="69" t="s">
        <v>1313</v>
      </c>
      <c r="V563" s="77" t="str">
        <f t="shared" si="46"/>
        <v/>
      </c>
    </row>
    <row r="564" spans="1:26" hidden="1">
      <c r="A564" s="72">
        <f>'CONSTRUCTION COST ESTIMATE'!B564</f>
        <v>603.13800000000003</v>
      </c>
      <c r="C564" s="69" t="s">
        <v>1311</v>
      </c>
      <c r="D564" s="69">
        <v>0</v>
      </c>
      <c r="F564" s="73" t="str">
        <f>'CONSTRUCTION COST ESTIMATE'!C564</f>
        <v>96 INCH REINFORCED CONCRETE PIPE (CLASS IV)</v>
      </c>
      <c r="H564" s="74" t="str">
        <f t="shared" si="47"/>
        <v>603.1380</v>
      </c>
      <c r="J564" s="389">
        <f>'CONSTRUCTION COST ESTIMATE'!BA564</f>
        <v>0</v>
      </c>
      <c r="K564" s="75">
        <f t="shared" si="48"/>
        <v>0</v>
      </c>
      <c r="L564" s="69" t="s">
        <v>1304</v>
      </c>
      <c r="M564" s="69" t="str">
        <f>'CONSTRUCTION COST ESTIMATE'!BB564</f>
        <v>LF</v>
      </c>
      <c r="N564" s="390">
        <f>'BID ABSTRACT'!H564</f>
        <v>0</v>
      </c>
      <c r="O564" s="76">
        <f t="shared" si="49"/>
        <v>0</v>
      </c>
      <c r="S564" s="69" t="s">
        <v>1313</v>
      </c>
      <c r="T564" s="69" t="s">
        <v>1313</v>
      </c>
      <c r="V564" s="77" t="str">
        <f t="shared" si="46"/>
        <v/>
      </c>
    </row>
    <row r="565" spans="1:26" hidden="1">
      <c r="A565" s="72">
        <f>'CONSTRUCTION COST ESTIMATE'!B565</f>
        <v>603.13900000000001</v>
      </c>
      <c r="C565" s="69" t="s">
        <v>1311</v>
      </c>
      <c r="D565" s="69">
        <v>0</v>
      </c>
      <c r="F565" s="73" t="str">
        <f>'CONSTRUCTION COST ESTIMATE'!C565</f>
        <v>96 INCH REINFORCED CONCRETE PIPE (CLASS V)</v>
      </c>
      <c r="H565" s="74" t="str">
        <f t="shared" si="47"/>
        <v>603.1390</v>
      </c>
      <c r="J565" s="389">
        <f>'CONSTRUCTION COST ESTIMATE'!BA565</f>
        <v>0</v>
      </c>
      <c r="K565" s="75">
        <f t="shared" si="48"/>
        <v>0</v>
      </c>
      <c r="L565" s="69" t="s">
        <v>1304</v>
      </c>
      <c r="M565" s="69" t="str">
        <f>'CONSTRUCTION COST ESTIMATE'!BB565</f>
        <v>LF</v>
      </c>
      <c r="N565" s="390">
        <f>'BID ABSTRACT'!H565</f>
        <v>0</v>
      </c>
      <c r="O565" s="76">
        <f t="shared" si="49"/>
        <v>0</v>
      </c>
      <c r="S565" s="69" t="s">
        <v>1313</v>
      </c>
      <c r="T565" s="69" t="s">
        <v>1313</v>
      </c>
      <c r="V565" s="77" t="str">
        <f t="shared" si="46"/>
        <v/>
      </c>
    </row>
    <row r="566" spans="1:26" hidden="1">
      <c r="A566" s="72">
        <f>'CONSTRUCTION COST ESTIMATE'!B566</f>
        <v>603.14</v>
      </c>
      <c r="C566" s="69" t="s">
        <v>1311</v>
      </c>
      <c r="D566" s="69">
        <v>0</v>
      </c>
      <c r="F566" s="73" t="str">
        <f>'CONSTRUCTION COST ESTIMATE'!C566</f>
        <v>18 INCH C900 STORM DRAIN</v>
      </c>
      <c r="H566" s="74" t="str">
        <f t="shared" si="47"/>
        <v>603.1400</v>
      </c>
      <c r="J566" s="389">
        <f>'CONSTRUCTION COST ESTIMATE'!BA566</f>
        <v>0</v>
      </c>
      <c r="K566" s="75">
        <f t="shared" si="48"/>
        <v>0</v>
      </c>
      <c r="L566" s="69" t="s">
        <v>1304</v>
      </c>
      <c r="M566" s="69" t="str">
        <f>'CONSTRUCTION COST ESTIMATE'!BB566</f>
        <v>LF</v>
      </c>
      <c r="N566" s="390">
        <f>'BID ABSTRACT'!H566</f>
        <v>0</v>
      </c>
      <c r="O566" s="76">
        <f t="shared" si="49"/>
        <v>0</v>
      </c>
      <c r="S566" s="69" t="s">
        <v>1313</v>
      </c>
      <c r="T566" s="69" t="s">
        <v>1313</v>
      </c>
      <c r="V566" s="77" t="str">
        <f t="shared" si="46"/>
        <v/>
      </c>
    </row>
    <row r="567" spans="1:26" hidden="1">
      <c r="A567" s="72">
        <f>'CONSTRUCTION COST ESTIMATE'!B567</f>
        <v>603.14099999999996</v>
      </c>
      <c r="C567" s="69" t="s">
        <v>1311</v>
      </c>
      <c r="D567" s="69">
        <v>0</v>
      </c>
      <c r="F567" s="73" t="str">
        <f>'CONSTRUCTION COST ESTIMATE'!C567</f>
        <v>24 INCH C900 STORM DRAIN</v>
      </c>
      <c r="H567" s="74" t="str">
        <f t="shared" si="47"/>
        <v>603.1410</v>
      </c>
      <c r="J567" s="389">
        <f>'CONSTRUCTION COST ESTIMATE'!BA567</f>
        <v>0</v>
      </c>
      <c r="K567" s="75">
        <f t="shared" si="48"/>
        <v>0</v>
      </c>
      <c r="L567" s="69" t="s">
        <v>1304</v>
      </c>
      <c r="M567" s="69" t="str">
        <f>'CONSTRUCTION COST ESTIMATE'!BB567</f>
        <v>LF</v>
      </c>
      <c r="N567" s="390">
        <f>'BID ABSTRACT'!H567</f>
        <v>0</v>
      </c>
      <c r="O567" s="76">
        <f t="shared" si="49"/>
        <v>0</v>
      </c>
      <c r="S567" s="69" t="s">
        <v>1313</v>
      </c>
      <c r="T567" s="69" t="s">
        <v>1313</v>
      </c>
      <c r="V567" s="77" t="str">
        <f t="shared" si="46"/>
        <v/>
      </c>
    </row>
    <row r="568" spans="1:26" hidden="1">
      <c r="A568" s="72">
        <f>'CONSTRUCTION COST ESTIMATE'!B568</f>
        <v>603.14200000000005</v>
      </c>
      <c r="C568" s="69" t="s">
        <v>1311</v>
      </c>
      <c r="D568" s="69">
        <v>0</v>
      </c>
      <c r="F568" s="73" t="str">
        <f>'CONSTRUCTION COST ESTIMATE'!C568</f>
        <v>36 INCH C900 STORM DRAIN</v>
      </c>
      <c r="H568" s="74" t="str">
        <f t="shared" si="47"/>
        <v>603.1420</v>
      </c>
      <c r="J568" s="389">
        <f>'CONSTRUCTION COST ESTIMATE'!BA568</f>
        <v>0</v>
      </c>
      <c r="K568" s="75">
        <f t="shared" si="48"/>
        <v>0</v>
      </c>
      <c r="L568" s="69" t="s">
        <v>1304</v>
      </c>
      <c r="M568" s="69" t="str">
        <f>'CONSTRUCTION COST ESTIMATE'!BB568</f>
        <v>LF</v>
      </c>
      <c r="N568" s="390">
        <f>'BID ABSTRACT'!H568</f>
        <v>0</v>
      </c>
      <c r="O568" s="76">
        <f t="shared" si="49"/>
        <v>0</v>
      </c>
      <c r="S568" s="69" t="s">
        <v>1313</v>
      </c>
      <c r="T568" s="69" t="s">
        <v>1313</v>
      </c>
      <c r="V568" s="77" t="str">
        <f t="shared" si="46"/>
        <v/>
      </c>
    </row>
    <row r="569" spans="1:26" hidden="1">
      <c r="A569" s="72">
        <f>'CONSTRUCTION COST ESTIMATE'!B569</f>
        <v>605.00049999999999</v>
      </c>
      <c r="C569" s="69" t="s">
        <v>1311</v>
      </c>
      <c r="D569" s="69">
        <v>0</v>
      </c>
      <c r="F569" s="73" t="str">
        <f>'CONSTRUCTION COST ESTIMATE'!C569</f>
        <v>6 INCH PVC DRAIN PIPE</v>
      </c>
      <c r="H569" s="74" t="str">
        <f t="shared" si="47"/>
        <v>605.0005</v>
      </c>
      <c r="J569" s="389">
        <f>'CONSTRUCTION COST ESTIMATE'!BA569</f>
        <v>0</v>
      </c>
      <c r="K569" s="75">
        <f t="shared" si="48"/>
        <v>0</v>
      </c>
      <c r="L569" s="69" t="s">
        <v>1304</v>
      </c>
      <c r="M569" s="69" t="str">
        <f>'CONSTRUCTION COST ESTIMATE'!BB569</f>
        <v>LF</v>
      </c>
      <c r="N569" s="390">
        <f>'BID ABSTRACT'!H569</f>
        <v>0</v>
      </c>
      <c r="O569" s="76">
        <f t="shared" si="49"/>
        <v>0</v>
      </c>
      <c r="S569" s="69" t="s">
        <v>1313</v>
      </c>
      <c r="T569" s="69" t="s">
        <v>1313</v>
      </c>
      <c r="V569" s="77" t="str">
        <f t="shared" si="46"/>
        <v/>
      </c>
    </row>
    <row r="570" spans="1:26" hidden="1">
      <c r="A570" s="72">
        <f>'CONSTRUCTION COST ESTIMATE'!B570</f>
        <v>605.00099999999998</v>
      </c>
      <c r="C570" s="69" t="s">
        <v>1311</v>
      </c>
      <c r="D570" s="69">
        <v>0</v>
      </c>
      <c r="F570" s="73" t="str">
        <f>'CONSTRUCTION COST ESTIMATE'!C570</f>
        <v>12 INCH PVC SOLID WALL S46 PIPE</v>
      </c>
      <c r="H570" s="74" t="str">
        <f t="shared" si="47"/>
        <v>605.0010</v>
      </c>
      <c r="J570" s="389">
        <f>'CONSTRUCTION COST ESTIMATE'!BA570</f>
        <v>0</v>
      </c>
      <c r="K570" s="75">
        <f t="shared" si="48"/>
        <v>0</v>
      </c>
      <c r="L570" s="69" t="s">
        <v>1304</v>
      </c>
      <c r="M570" s="69" t="str">
        <f>'CONSTRUCTION COST ESTIMATE'!BB570</f>
        <v>LF</v>
      </c>
      <c r="N570" s="390">
        <f>'BID ABSTRACT'!H570</f>
        <v>0</v>
      </c>
      <c r="O570" s="76">
        <f t="shared" si="49"/>
        <v>0</v>
      </c>
      <c r="S570" s="69" t="s">
        <v>1313</v>
      </c>
      <c r="T570" s="69" t="s">
        <v>1313</v>
      </c>
      <c r="V570" s="77" t="str">
        <f t="shared" si="46"/>
        <v/>
      </c>
    </row>
    <row r="571" spans="1:26" hidden="1">
      <c r="A571" s="72">
        <f>'CONSTRUCTION COST ESTIMATE'!B571</f>
        <v>605.00199999999995</v>
      </c>
      <c r="C571" s="69" t="s">
        <v>1311</v>
      </c>
      <c r="D571" s="69">
        <v>0</v>
      </c>
      <c r="F571" s="73" t="str">
        <f>'CONSTRUCTION COST ESTIMATE'!C571</f>
        <v>18 INCH PVC C900</v>
      </c>
      <c r="H571" s="74" t="str">
        <f t="shared" si="47"/>
        <v>605.0020</v>
      </c>
      <c r="J571" s="389">
        <f>'CONSTRUCTION COST ESTIMATE'!BA571</f>
        <v>0</v>
      </c>
      <c r="K571" s="75">
        <f t="shared" si="48"/>
        <v>0</v>
      </c>
      <c r="L571" s="69" t="s">
        <v>1304</v>
      </c>
      <c r="M571" s="69" t="str">
        <f>'CONSTRUCTION COST ESTIMATE'!BB571</f>
        <v>LF</v>
      </c>
      <c r="N571" s="390">
        <f>'BID ABSTRACT'!H571</f>
        <v>0</v>
      </c>
      <c r="O571" s="76">
        <f t="shared" si="49"/>
        <v>0</v>
      </c>
      <c r="S571" s="69" t="s">
        <v>1313</v>
      </c>
      <c r="T571" s="69" t="s">
        <v>1313</v>
      </c>
      <c r="V571" s="77" t="str">
        <f t="shared" si="46"/>
        <v/>
      </c>
    </row>
    <row r="572" spans="1:26" hidden="1">
      <c r="A572" s="72">
        <f>'CONSTRUCTION COST ESTIMATE'!B572</f>
        <v>605.00300000000004</v>
      </c>
      <c r="C572" s="69" t="s">
        <v>1311</v>
      </c>
      <c r="D572" s="69">
        <v>0</v>
      </c>
      <c r="F572" s="73" t="str">
        <f>'CONSTRUCTION COST ESTIMATE'!C572</f>
        <v>24 INCH PLASTIC PIPE</v>
      </c>
      <c r="H572" s="74" t="str">
        <f t="shared" si="47"/>
        <v>605.0030</v>
      </c>
      <c r="J572" s="389">
        <f>'CONSTRUCTION COST ESTIMATE'!BA572</f>
        <v>0</v>
      </c>
      <c r="K572" s="75">
        <f t="shared" si="48"/>
        <v>0</v>
      </c>
      <c r="L572" s="69" t="s">
        <v>1304</v>
      </c>
      <c r="M572" s="69" t="str">
        <f>'CONSTRUCTION COST ESTIMATE'!BB572</f>
        <v>LF</v>
      </c>
      <c r="N572" s="390">
        <f>'BID ABSTRACT'!H572</f>
        <v>0</v>
      </c>
      <c r="O572" s="76">
        <f t="shared" si="49"/>
        <v>0</v>
      </c>
      <c r="S572" s="69" t="s">
        <v>1313</v>
      </c>
      <c r="T572" s="69" t="s">
        <v>1313</v>
      </c>
      <c r="V572" s="77" t="str">
        <f t="shared" si="46"/>
        <v/>
      </c>
    </row>
    <row r="573" spans="1:26" hidden="1">
      <c r="A573" s="72">
        <f>'CONSTRUCTION COST ESTIMATE'!B573</f>
        <v>605.00400000000002</v>
      </c>
      <c r="C573" s="69" t="s">
        <v>1311</v>
      </c>
      <c r="D573" s="69">
        <v>0</v>
      </c>
      <c r="F573" s="73" t="str">
        <f>'CONSTRUCTION COST ESTIMATE'!C573</f>
        <v>24 INCH PVC C900 PIPE</v>
      </c>
      <c r="H573" s="74" t="str">
        <f t="shared" si="47"/>
        <v>605.0040</v>
      </c>
      <c r="J573" s="389">
        <f>'CONSTRUCTION COST ESTIMATE'!BA573</f>
        <v>0</v>
      </c>
      <c r="K573" s="75">
        <f t="shared" si="48"/>
        <v>0</v>
      </c>
      <c r="L573" s="69" t="s">
        <v>1304</v>
      </c>
      <c r="M573" s="69" t="str">
        <f>'CONSTRUCTION COST ESTIMATE'!BB573</f>
        <v>LF</v>
      </c>
      <c r="N573" s="390">
        <f>'BID ABSTRACT'!H573</f>
        <v>0</v>
      </c>
      <c r="O573" s="76">
        <f t="shared" si="49"/>
        <v>0</v>
      </c>
      <c r="S573" s="69" t="s">
        <v>1313</v>
      </c>
      <c r="T573" s="69" t="s">
        <v>1313</v>
      </c>
      <c r="V573" s="77" t="str">
        <f t="shared" si="46"/>
        <v/>
      </c>
    </row>
    <row r="574" spans="1:26" s="395" customFormat="1">
      <c r="A574" s="394"/>
      <c r="C574" s="395" t="s">
        <v>1311</v>
      </c>
      <c r="D574" s="395">
        <v>0</v>
      </c>
      <c r="F574" s="396" t="str">
        <f>'CONSTRUCTION COST ESTIMATE'!C574</f>
        <v>REINFORCED CONCRETE PIPE</v>
      </c>
      <c r="H574" s="394" t="str">
        <f t="shared" si="47"/>
        <v>.0000</v>
      </c>
      <c r="J574" s="397">
        <f>'CONSTRUCTION COST ESTIMATE'!BA574</f>
        <v>0</v>
      </c>
      <c r="K574" s="397">
        <f t="shared" si="48"/>
        <v>0</v>
      </c>
      <c r="L574" s="395" t="s">
        <v>1304</v>
      </c>
      <c r="M574" s="395">
        <f>'CONSTRUCTION COST ESTIMATE'!BB574</f>
        <v>0</v>
      </c>
      <c r="N574" s="398">
        <f>'BID ABSTRACT'!H574</f>
        <v>0</v>
      </c>
      <c r="O574" s="398">
        <f t="shared" si="49"/>
        <v>0</v>
      </c>
      <c r="S574" s="395" t="s">
        <v>1313</v>
      </c>
      <c r="T574" s="395" t="s">
        <v>1313</v>
      </c>
      <c r="U574" s="399"/>
      <c r="V574" s="399" t="str">
        <f t="shared" si="46"/>
        <v>Delete Row</v>
      </c>
      <c r="W574" s="399"/>
      <c r="X574" s="399"/>
      <c r="Y574" s="399"/>
      <c r="Z574" s="399"/>
    </row>
    <row r="575" spans="1:26" hidden="1">
      <c r="A575" s="72">
        <f>'CONSTRUCTION COST ESTIMATE'!B575</f>
        <v>609.00049999999999</v>
      </c>
      <c r="C575" s="69" t="s">
        <v>1311</v>
      </c>
      <c r="D575" s="69">
        <v>0</v>
      </c>
      <c r="F575" s="73" t="str">
        <f>'CONSTRUCTION COST ESTIMATE'!C575</f>
        <v>CASTING</v>
      </c>
      <c r="H575" s="74" t="str">
        <f t="shared" si="47"/>
        <v>609.0005</v>
      </c>
      <c r="J575" s="389">
        <f>'CONSTRUCTION COST ESTIMATE'!BA575</f>
        <v>0</v>
      </c>
      <c r="K575" s="75">
        <f t="shared" si="48"/>
        <v>0</v>
      </c>
      <c r="L575" s="69" t="s">
        <v>1304</v>
      </c>
      <c r="M575" s="69" t="str">
        <f>'CONSTRUCTION COST ESTIMATE'!BB575</f>
        <v>LB</v>
      </c>
      <c r="N575" s="390">
        <f>'BID ABSTRACT'!H575</f>
        <v>0</v>
      </c>
      <c r="O575" s="76">
        <f t="shared" si="49"/>
        <v>0</v>
      </c>
      <c r="S575" s="69" t="s">
        <v>1313</v>
      </c>
      <c r="T575" s="69" t="s">
        <v>1313</v>
      </c>
      <c r="V575" s="77" t="str">
        <f t="shared" si="46"/>
        <v/>
      </c>
    </row>
    <row r="576" spans="1:26" hidden="1">
      <c r="A576" s="72">
        <f>'CONSTRUCTION COST ESTIMATE'!B576</f>
        <v>609.00099999999998</v>
      </c>
      <c r="C576" s="69" t="s">
        <v>1311</v>
      </c>
      <c r="D576" s="69">
        <v>0</v>
      </c>
      <c r="F576" s="73" t="str">
        <f>'CONSTRUCTION COST ESTIMATE'!C576</f>
        <v>CONCRETE COLLAR (24 INCH)</v>
      </c>
      <c r="H576" s="74" t="str">
        <f t="shared" si="47"/>
        <v>609.0010</v>
      </c>
      <c r="J576" s="389">
        <f>'CONSTRUCTION COST ESTIMATE'!BA576</f>
        <v>0</v>
      </c>
      <c r="K576" s="75">
        <f t="shared" si="48"/>
        <v>0</v>
      </c>
      <c r="L576" s="69" t="s">
        <v>1304</v>
      </c>
      <c r="M576" s="69" t="str">
        <f>'CONSTRUCTION COST ESTIMATE'!BB576</f>
        <v>EA</v>
      </c>
      <c r="N576" s="390">
        <f>'BID ABSTRACT'!H576</f>
        <v>0</v>
      </c>
      <c r="O576" s="76">
        <f t="shared" si="49"/>
        <v>0</v>
      </c>
      <c r="S576" s="69" t="s">
        <v>1313</v>
      </c>
      <c r="T576" s="69" t="s">
        <v>1313</v>
      </c>
      <c r="V576" s="77" t="str">
        <f t="shared" si="46"/>
        <v/>
      </c>
    </row>
    <row r="577" spans="1:22" hidden="1">
      <c r="A577" s="72">
        <f>'CONSTRUCTION COST ESTIMATE'!B577</f>
        <v>609.00199999999995</v>
      </c>
      <c r="C577" s="69" t="s">
        <v>1311</v>
      </c>
      <c r="D577" s="69">
        <v>0</v>
      </c>
      <c r="F577" s="73" t="str">
        <f>'CONSTRUCTION COST ESTIMATE'!C577</f>
        <v>CONCRETE COLLAR (36 INCH)</v>
      </c>
      <c r="H577" s="74" t="str">
        <f t="shared" si="47"/>
        <v>609.0020</v>
      </c>
      <c r="J577" s="389">
        <f>'CONSTRUCTION COST ESTIMATE'!BA577</f>
        <v>0</v>
      </c>
      <c r="K577" s="75">
        <f t="shared" si="48"/>
        <v>0</v>
      </c>
      <c r="L577" s="69" t="s">
        <v>1304</v>
      </c>
      <c r="M577" s="69" t="str">
        <f>'CONSTRUCTION COST ESTIMATE'!BB577</f>
        <v>EA</v>
      </c>
      <c r="N577" s="390">
        <f>'BID ABSTRACT'!H577</f>
        <v>0</v>
      </c>
      <c r="O577" s="76">
        <f t="shared" si="49"/>
        <v>0</v>
      </c>
      <c r="S577" s="69" t="s">
        <v>1313</v>
      </c>
      <c r="T577" s="69" t="s">
        <v>1313</v>
      </c>
      <c r="V577" s="77" t="str">
        <f t="shared" si="46"/>
        <v/>
      </c>
    </row>
    <row r="578" spans="1:22" hidden="1">
      <c r="A578" s="72">
        <f>'CONSTRUCTION COST ESTIMATE'!B578</f>
        <v>609.00300000000004</v>
      </c>
      <c r="C578" s="69" t="s">
        <v>1311</v>
      </c>
      <c r="D578" s="69">
        <v>0</v>
      </c>
      <c r="F578" s="73" t="str">
        <f>'CONSTRUCTION COST ESTIMATE'!C578</f>
        <v>CONCRETE COLLAR (48 INCH)</v>
      </c>
      <c r="H578" s="74" t="str">
        <f t="shared" si="47"/>
        <v>609.0030</v>
      </c>
      <c r="J578" s="389">
        <f>'CONSTRUCTION COST ESTIMATE'!BA578</f>
        <v>0</v>
      </c>
      <c r="K578" s="75">
        <f t="shared" si="48"/>
        <v>0</v>
      </c>
      <c r="L578" s="69" t="s">
        <v>1304</v>
      </c>
      <c r="M578" s="69" t="str">
        <f>'CONSTRUCTION COST ESTIMATE'!BB578</f>
        <v>EA</v>
      </c>
      <c r="N578" s="390">
        <f>'BID ABSTRACT'!H578</f>
        <v>0</v>
      </c>
      <c r="O578" s="76">
        <f t="shared" si="49"/>
        <v>0</v>
      </c>
      <c r="S578" s="69" t="s">
        <v>1313</v>
      </c>
      <c r="T578" s="69" t="s">
        <v>1313</v>
      </c>
      <c r="V578" s="77" t="str">
        <f t="shared" si="46"/>
        <v/>
      </c>
    </row>
    <row r="579" spans="1:22" ht="30" hidden="1">
      <c r="A579" s="72">
        <f>'CONSTRUCTION COST ESTIMATE'!B579</f>
        <v>609.00400000000002</v>
      </c>
      <c r="C579" s="69" t="s">
        <v>1311</v>
      </c>
      <c r="D579" s="69">
        <v>0</v>
      </c>
      <c r="F579" s="73" t="str">
        <f>'CONSTRUCTION COST ESTIMATE'!C579</f>
        <v>REINFORCED CONCRETE PIPE (RCP) CONNECTION TO EXISTING REINFORCED CONCRETE PIPE (RCP)</v>
      </c>
      <c r="H579" s="74" t="str">
        <f t="shared" si="47"/>
        <v>609.0040</v>
      </c>
      <c r="J579" s="389">
        <f>'CONSTRUCTION COST ESTIMATE'!BA579</f>
        <v>0</v>
      </c>
      <c r="K579" s="75">
        <f t="shared" si="48"/>
        <v>0</v>
      </c>
      <c r="L579" s="69" t="s">
        <v>1304</v>
      </c>
      <c r="M579" s="69" t="str">
        <f>'CONSTRUCTION COST ESTIMATE'!BB579</f>
        <v>EA</v>
      </c>
      <c r="N579" s="390">
        <f>'BID ABSTRACT'!H579</f>
        <v>0</v>
      </c>
      <c r="O579" s="76">
        <f t="shared" si="49"/>
        <v>0</v>
      </c>
      <c r="S579" s="69" t="s">
        <v>1313</v>
      </c>
      <c r="T579" s="69" t="s">
        <v>1313</v>
      </c>
      <c r="V579" s="77" t="str">
        <f t="shared" si="46"/>
        <v/>
      </c>
    </row>
    <row r="580" spans="1:22" hidden="1">
      <c r="A580" s="72">
        <f>'CONSTRUCTION COST ESTIMATE'!B580</f>
        <v>609.005</v>
      </c>
      <c r="C580" s="69" t="s">
        <v>1311</v>
      </c>
      <c r="D580" s="69">
        <v>0</v>
      </c>
      <c r="F580" s="73" t="str">
        <f>'CONSTRUCTION COST ESTIMATE'!C580</f>
        <v>PRECAST CURB INLET</v>
      </c>
      <c r="H580" s="74" t="str">
        <f t="shared" si="47"/>
        <v>609.0050</v>
      </c>
      <c r="J580" s="389">
        <f>'CONSTRUCTION COST ESTIMATE'!BA580</f>
        <v>0</v>
      </c>
      <c r="K580" s="75">
        <f t="shared" si="48"/>
        <v>0</v>
      </c>
      <c r="L580" s="69" t="s">
        <v>1304</v>
      </c>
      <c r="M580" s="69" t="str">
        <f>'CONSTRUCTION COST ESTIMATE'!BB580</f>
        <v>EA</v>
      </c>
      <c r="N580" s="390">
        <f>'BID ABSTRACT'!H580</f>
        <v>0</v>
      </c>
      <c r="O580" s="76">
        <f t="shared" si="49"/>
        <v>0</v>
      </c>
      <c r="S580" s="69" t="s">
        <v>1313</v>
      </c>
      <c r="T580" s="69" t="s">
        <v>1313</v>
      </c>
      <c r="V580" s="77" t="str">
        <f t="shared" si="46"/>
        <v/>
      </c>
    </row>
    <row r="581" spans="1:22" hidden="1">
      <c r="A581" s="72">
        <f>'CONSTRUCTION COST ESTIMATE'!B581</f>
        <v>609.01</v>
      </c>
      <c r="C581" s="69" t="s">
        <v>1311</v>
      </c>
      <c r="D581" s="69">
        <v>0</v>
      </c>
      <c r="F581" s="73" t="str">
        <f>'CONSTRUCTION COST ESTIMATE'!C581</f>
        <v>TYPE A DROP INLET</v>
      </c>
      <c r="H581" s="74" t="str">
        <f t="shared" si="47"/>
        <v>609.0100</v>
      </c>
      <c r="J581" s="389">
        <f>'CONSTRUCTION COST ESTIMATE'!BA581</f>
        <v>0</v>
      </c>
      <c r="K581" s="75">
        <f t="shared" si="48"/>
        <v>0</v>
      </c>
      <c r="L581" s="69" t="s">
        <v>1304</v>
      </c>
      <c r="M581" s="69" t="str">
        <f>'CONSTRUCTION COST ESTIMATE'!BB581</f>
        <v>EA</v>
      </c>
      <c r="N581" s="390">
        <f>'BID ABSTRACT'!H581</f>
        <v>0</v>
      </c>
      <c r="O581" s="76">
        <f t="shared" si="49"/>
        <v>0</v>
      </c>
      <c r="S581" s="69" t="s">
        <v>1313</v>
      </c>
      <c r="T581" s="69" t="s">
        <v>1313</v>
      </c>
      <c r="V581" s="77" t="str">
        <f t="shared" si="46"/>
        <v/>
      </c>
    </row>
    <row r="582" spans="1:22" hidden="1">
      <c r="A582" s="72">
        <f>'CONSTRUCTION COST ESTIMATE'!B582</f>
        <v>609.01099999999997</v>
      </c>
      <c r="C582" s="69" t="s">
        <v>1311</v>
      </c>
      <c r="D582" s="69">
        <v>0</v>
      </c>
      <c r="F582" s="73" t="str">
        <f>'CONSTRUCTION COST ESTIMATE'!C582</f>
        <v>TYPE B DROP INLET</v>
      </c>
      <c r="H582" s="74" t="str">
        <f t="shared" si="47"/>
        <v>609.0110</v>
      </c>
      <c r="J582" s="389">
        <f>'CONSTRUCTION COST ESTIMATE'!BA582</f>
        <v>0</v>
      </c>
      <c r="K582" s="75">
        <f t="shared" si="48"/>
        <v>0</v>
      </c>
      <c r="L582" s="69" t="s">
        <v>1304</v>
      </c>
      <c r="M582" s="69" t="str">
        <f>'CONSTRUCTION COST ESTIMATE'!BB582</f>
        <v>EA</v>
      </c>
      <c r="N582" s="390">
        <f>'BID ABSTRACT'!H582</f>
        <v>0</v>
      </c>
      <c r="O582" s="76">
        <f t="shared" si="49"/>
        <v>0</v>
      </c>
      <c r="S582" s="69" t="s">
        <v>1313</v>
      </c>
      <c r="T582" s="69" t="s">
        <v>1313</v>
      </c>
      <c r="V582" s="77" t="str">
        <f t="shared" si="46"/>
        <v/>
      </c>
    </row>
    <row r="583" spans="1:22" hidden="1">
      <c r="A583" s="72">
        <f>'CONSTRUCTION COST ESTIMATE'!B583</f>
        <v>609.01199999999994</v>
      </c>
      <c r="C583" s="69" t="s">
        <v>1311</v>
      </c>
      <c r="D583" s="69">
        <v>0</v>
      </c>
      <c r="F583" s="73" t="str">
        <f>'CONSTRUCTION COST ESTIMATE'!C583</f>
        <v>MODIFIED TYPE CD DROP INLET</v>
      </c>
      <c r="H583" s="74" t="str">
        <f t="shared" si="47"/>
        <v>609.0120</v>
      </c>
      <c r="J583" s="389">
        <f>'CONSTRUCTION COST ESTIMATE'!BA583</f>
        <v>0</v>
      </c>
      <c r="K583" s="75">
        <f t="shared" si="48"/>
        <v>0</v>
      </c>
      <c r="L583" s="69" t="s">
        <v>1304</v>
      </c>
      <c r="M583" s="69" t="str">
        <f>'CONSTRUCTION COST ESTIMATE'!BB583</f>
        <v>EA</v>
      </c>
      <c r="N583" s="390">
        <f>'BID ABSTRACT'!H583</f>
        <v>0</v>
      </c>
      <c r="O583" s="76">
        <f t="shared" si="49"/>
        <v>0</v>
      </c>
      <c r="S583" s="69" t="s">
        <v>1313</v>
      </c>
      <c r="T583" s="69" t="s">
        <v>1313</v>
      </c>
      <c r="V583" s="77" t="str">
        <f t="shared" si="46"/>
        <v/>
      </c>
    </row>
    <row r="584" spans="1:22" hidden="1">
      <c r="A584" s="72">
        <f>'CONSTRUCTION COST ESTIMATE'!B584</f>
        <v>609.01300000000003</v>
      </c>
      <c r="C584" s="69" t="s">
        <v>1311</v>
      </c>
      <c r="D584" s="69">
        <v>0</v>
      </c>
      <c r="F584" s="73" t="str">
        <f>'CONSTRUCTION COST ESTIMATE'!C584</f>
        <v>TYPE CM DROP INLET (17.5 FOOT)</v>
      </c>
      <c r="H584" s="74" t="str">
        <f t="shared" si="47"/>
        <v>609.0130</v>
      </c>
      <c r="J584" s="389">
        <f>'CONSTRUCTION COST ESTIMATE'!BA584</f>
        <v>0</v>
      </c>
      <c r="K584" s="75">
        <f t="shared" si="48"/>
        <v>0</v>
      </c>
      <c r="L584" s="69" t="s">
        <v>1304</v>
      </c>
      <c r="M584" s="69" t="str">
        <f>'CONSTRUCTION COST ESTIMATE'!BB584</f>
        <v>EA</v>
      </c>
      <c r="N584" s="390">
        <f>'BID ABSTRACT'!H584</f>
        <v>0</v>
      </c>
      <c r="O584" s="76">
        <f t="shared" si="49"/>
        <v>0</v>
      </c>
      <c r="S584" s="69" t="s">
        <v>1313</v>
      </c>
      <c r="T584" s="69" t="s">
        <v>1313</v>
      </c>
      <c r="V584" s="77" t="str">
        <f t="shared" si="46"/>
        <v/>
      </c>
    </row>
    <row r="585" spans="1:22" hidden="1">
      <c r="A585" s="72">
        <f>'CONSTRUCTION COST ESTIMATE'!B585</f>
        <v>609.01400000000001</v>
      </c>
      <c r="C585" s="69" t="s">
        <v>1311</v>
      </c>
      <c r="D585" s="69">
        <v>0</v>
      </c>
      <c r="F585" s="73" t="str">
        <f>'CONSTRUCTION COST ESTIMATE'!C585</f>
        <v>TYPE CM DROP INLET (20 FOOT)</v>
      </c>
      <c r="H585" s="74" t="str">
        <f t="shared" si="47"/>
        <v>609.0140</v>
      </c>
      <c r="J585" s="389">
        <f>'CONSTRUCTION COST ESTIMATE'!BA585</f>
        <v>0</v>
      </c>
      <c r="K585" s="75">
        <f t="shared" si="48"/>
        <v>0</v>
      </c>
      <c r="L585" s="69" t="s">
        <v>1304</v>
      </c>
      <c r="M585" s="69" t="str">
        <f>'CONSTRUCTION COST ESTIMATE'!BB585</f>
        <v>EA</v>
      </c>
      <c r="N585" s="390">
        <f>'BID ABSTRACT'!H585</f>
        <v>0</v>
      </c>
      <c r="O585" s="76">
        <f t="shared" si="49"/>
        <v>0</v>
      </c>
      <c r="S585" s="69" t="s">
        <v>1313</v>
      </c>
      <c r="T585" s="69" t="s">
        <v>1313</v>
      </c>
      <c r="V585" s="77" t="str">
        <f t="shared" si="46"/>
        <v/>
      </c>
    </row>
    <row r="586" spans="1:22" hidden="1">
      <c r="A586" s="72">
        <f>'CONSTRUCTION COST ESTIMATE'!B586</f>
        <v>609.01499999999999</v>
      </c>
      <c r="C586" s="69" t="s">
        <v>1311</v>
      </c>
      <c r="D586" s="69">
        <v>0</v>
      </c>
      <c r="F586" s="73" t="str">
        <f>'CONSTRUCTION COST ESTIMATE'!C586</f>
        <v>TYPE CM2 DROP INLET (7.5 FOOT)</v>
      </c>
      <c r="H586" s="74" t="str">
        <f t="shared" si="47"/>
        <v>609.0150</v>
      </c>
      <c r="J586" s="389">
        <f>'CONSTRUCTION COST ESTIMATE'!BA586</f>
        <v>0</v>
      </c>
      <c r="K586" s="75">
        <f t="shared" si="48"/>
        <v>0</v>
      </c>
      <c r="L586" s="69" t="s">
        <v>1304</v>
      </c>
      <c r="M586" s="69" t="str">
        <f>'CONSTRUCTION COST ESTIMATE'!BB586</f>
        <v>EA</v>
      </c>
      <c r="N586" s="390">
        <f>'BID ABSTRACT'!H586</f>
        <v>0</v>
      </c>
      <c r="O586" s="76">
        <f t="shared" si="49"/>
        <v>0</v>
      </c>
      <c r="S586" s="69" t="s">
        <v>1313</v>
      </c>
      <c r="T586" s="69" t="s">
        <v>1313</v>
      </c>
      <c r="V586" s="77" t="str">
        <f t="shared" si="46"/>
        <v/>
      </c>
    </row>
    <row r="587" spans="1:22" hidden="1">
      <c r="A587" s="72">
        <f>'CONSTRUCTION COST ESTIMATE'!B587</f>
        <v>609.01599999999996</v>
      </c>
      <c r="C587" s="69" t="s">
        <v>1311</v>
      </c>
      <c r="D587" s="69">
        <v>0</v>
      </c>
      <c r="F587" s="73" t="str">
        <f>'CONSTRUCTION COST ESTIMATE'!C587</f>
        <v>TYPE CM2 DROP INLET (30 FOOT)</v>
      </c>
      <c r="H587" s="74" t="str">
        <f t="shared" si="47"/>
        <v>609.0160</v>
      </c>
      <c r="J587" s="389">
        <f>'CONSTRUCTION COST ESTIMATE'!BA587</f>
        <v>0</v>
      </c>
      <c r="K587" s="75">
        <f t="shared" si="48"/>
        <v>0</v>
      </c>
      <c r="L587" s="69" t="s">
        <v>1304</v>
      </c>
      <c r="M587" s="69" t="str">
        <f>'CONSTRUCTION COST ESTIMATE'!BB587</f>
        <v>EA</v>
      </c>
      <c r="N587" s="390">
        <f>'BID ABSTRACT'!H587</f>
        <v>0</v>
      </c>
      <c r="O587" s="76">
        <f t="shared" si="49"/>
        <v>0</v>
      </c>
      <c r="S587" s="69" t="s">
        <v>1313</v>
      </c>
      <c r="T587" s="69" t="s">
        <v>1313</v>
      </c>
      <c r="V587" s="77" t="str">
        <f t="shared" si="46"/>
        <v/>
      </c>
    </row>
    <row r="588" spans="1:22" hidden="1">
      <c r="A588" s="72">
        <f>'CONSTRUCTION COST ESTIMATE'!B588</f>
        <v>609.01700000000005</v>
      </c>
      <c r="C588" s="69" t="s">
        <v>1311</v>
      </c>
      <c r="D588" s="69">
        <v>0</v>
      </c>
      <c r="F588" s="73" t="str">
        <f>'CONSTRUCTION COST ESTIMATE'!C588</f>
        <v>DM FOOT DROP INLET (9.5 TYPE)</v>
      </c>
      <c r="H588" s="74" t="str">
        <f t="shared" si="47"/>
        <v>609.0170</v>
      </c>
      <c r="J588" s="389">
        <f>'CONSTRUCTION COST ESTIMATE'!BA588</f>
        <v>0</v>
      </c>
      <c r="K588" s="75">
        <f t="shared" si="48"/>
        <v>0</v>
      </c>
      <c r="L588" s="69" t="s">
        <v>1304</v>
      </c>
      <c r="M588" s="69" t="str">
        <f>'CONSTRUCTION COST ESTIMATE'!BB588</f>
        <v>EA</v>
      </c>
      <c r="N588" s="390">
        <f>'BID ABSTRACT'!H588</f>
        <v>0</v>
      </c>
      <c r="O588" s="76">
        <f t="shared" si="49"/>
        <v>0</v>
      </c>
      <c r="S588" s="69" t="s">
        <v>1313</v>
      </c>
      <c r="T588" s="69" t="s">
        <v>1313</v>
      </c>
      <c r="V588" s="77" t="str">
        <f t="shared" si="46"/>
        <v/>
      </c>
    </row>
    <row r="589" spans="1:22" hidden="1">
      <c r="A589" s="72">
        <f>'CONSTRUCTION COST ESTIMATE'!B589</f>
        <v>609.01800000000003</v>
      </c>
      <c r="C589" s="69" t="s">
        <v>1311</v>
      </c>
      <c r="D589" s="69">
        <v>0</v>
      </c>
      <c r="F589" s="73" t="str">
        <f>'CONSTRUCTION COST ESTIMATE'!C589</f>
        <v>TYPE DM DROP INLET (10 FOOT)</v>
      </c>
      <c r="H589" s="74" t="str">
        <f t="shared" si="47"/>
        <v>609.0180</v>
      </c>
      <c r="J589" s="389">
        <f>'CONSTRUCTION COST ESTIMATE'!BA589</f>
        <v>0</v>
      </c>
      <c r="K589" s="75">
        <f t="shared" si="48"/>
        <v>0</v>
      </c>
      <c r="L589" s="69" t="s">
        <v>1304</v>
      </c>
      <c r="M589" s="69" t="str">
        <f>'CONSTRUCTION COST ESTIMATE'!BB589</f>
        <v>EA</v>
      </c>
      <c r="N589" s="390">
        <f>'BID ABSTRACT'!H589</f>
        <v>0</v>
      </c>
      <c r="O589" s="76">
        <f t="shared" si="49"/>
        <v>0</v>
      </c>
      <c r="S589" s="69" t="s">
        <v>1313</v>
      </c>
      <c r="T589" s="69" t="s">
        <v>1313</v>
      </c>
      <c r="V589" s="77" t="str">
        <f t="shared" si="46"/>
        <v/>
      </c>
    </row>
    <row r="590" spans="1:22" hidden="1">
      <c r="A590" s="72">
        <f>'CONSTRUCTION COST ESTIMATE'!B590</f>
        <v>609.01900000000001</v>
      </c>
      <c r="C590" s="69" t="s">
        <v>1311</v>
      </c>
      <c r="D590" s="69">
        <v>0</v>
      </c>
      <c r="F590" s="73" t="str">
        <f>'CONSTRUCTION COST ESTIMATE'!C590</f>
        <v>TYPE DM DROP INLET (12 FOOT)</v>
      </c>
      <c r="H590" s="74" t="str">
        <f t="shared" si="47"/>
        <v>609.0190</v>
      </c>
      <c r="J590" s="389">
        <f>'CONSTRUCTION COST ESTIMATE'!BA590</f>
        <v>0</v>
      </c>
      <c r="K590" s="75">
        <f t="shared" si="48"/>
        <v>0</v>
      </c>
      <c r="L590" s="69" t="s">
        <v>1304</v>
      </c>
      <c r="M590" s="69" t="str">
        <f>'CONSTRUCTION COST ESTIMATE'!BB590</f>
        <v>EA</v>
      </c>
      <c r="N590" s="390">
        <f>'BID ABSTRACT'!H590</f>
        <v>0</v>
      </c>
      <c r="O590" s="76">
        <f t="shared" si="49"/>
        <v>0</v>
      </c>
      <c r="S590" s="69" t="s">
        <v>1313</v>
      </c>
      <c r="T590" s="69" t="s">
        <v>1313</v>
      </c>
      <c r="V590" s="77" t="str">
        <f t="shared" si="46"/>
        <v/>
      </c>
    </row>
    <row r="591" spans="1:22" hidden="1">
      <c r="A591" s="72">
        <f>'CONSTRUCTION COST ESTIMATE'!B591</f>
        <v>609.02</v>
      </c>
      <c r="C591" s="69" t="s">
        <v>1311</v>
      </c>
      <c r="D591" s="69">
        <v>0</v>
      </c>
      <c r="F591" s="73" t="str">
        <f>'CONSTRUCTION COST ESTIMATE'!C591</f>
        <v>TYPE DM DROP INLET (12.5 FOOT)</v>
      </c>
      <c r="H591" s="74" t="str">
        <f t="shared" si="47"/>
        <v>609.0200</v>
      </c>
      <c r="J591" s="389">
        <f>'CONSTRUCTION COST ESTIMATE'!BA591</f>
        <v>0</v>
      </c>
      <c r="K591" s="75">
        <f t="shared" si="48"/>
        <v>0</v>
      </c>
      <c r="L591" s="69" t="s">
        <v>1304</v>
      </c>
      <c r="M591" s="69" t="str">
        <f>'CONSTRUCTION COST ESTIMATE'!BB591</f>
        <v>EA</v>
      </c>
      <c r="N591" s="390">
        <f>'BID ABSTRACT'!H591</f>
        <v>0</v>
      </c>
      <c r="O591" s="76">
        <f t="shared" si="49"/>
        <v>0</v>
      </c>
      <c r="S591" s="69" t="s">
        <v>1313</v>
      </c>
      <c r="T591" s="69" t="s">
        <v>1313</v>
      </c>
      <c r="V591" s="77" t="str">
        <f t="shared" si="46"/>
        <v/>
      </c>
    </row>
    <row r="592" spans="1:22" hidden="1">
      <c r="A592" s="72">
        <f>'CONSTRUCTION COST ESTIMATE'!B592</f>
        <v>609.02099999999996</v>
      </c>
      <c r="C592" s="69" t="s">
        <v>1311</v>
      </c>
      <c r="D592" s="69">
        <v>0</v>
      </c>
      <c r="F592" s="73" t="str">
        <f>'CONSTRUCTION COST ESTIMATE'!C592</f>
        <v>TYPE DM DROP INLET (17 FOOT)</v>
      </c>
      <c r="H592" s="74" t="str">
        <f t="shared" si="47"/>
        <v>609.0210</v>
      </c>
      <c r="J592" s="389">
        <f>'CONSTRUCTION COST ESTIMATE'!BA592</f>
        <v>0</v>
      </c>
      <c r="K592" s="75">
        <f t="shared" si="48"/>
        <v>0</v>
      </c>
      <c r="L592" s="69" t="s">
        <v>1304</v>
      </c>
      <c r="M592" s="69" t="str">
        <f>'CONSTRUCTION COST ESTIMATE'!BB592</f>
        <v>EA</v>
      </c>
      <c r="N592" s="390">
        <f>'BID ABSTRACT'!H592</f>
        <v>0</v>
      </c>
      <c r="O592" s="76">
        <f t="shared" si="49"/>
        <v>0</v>
      </c>
      <c r="S592" s="69" t="s">
        <v>1313</v>
      </c>
      <c r="T592" s="69" t="s">
        <v>1313</v>
      </c>
      <c r="V592" s="77" t="str">
        <f t="shared" si="46"/>
        <v/>
      </c>
    </row>
    <row r="593" spans="1:22" hidden="1">
      <c r="A593" s="72">
        <f>'CONSTRUCTION COST ESTIMATE'!B593</f>
        <v>609.02200000000005</v>
      </c>
      <c r="C593" s="69" t="s">
        <v>1311</v>
      </c>
      <c r="D593" s="69">
        <v>0</v>
      </c>
      <c r="F593" s="73" t="str">
        <f>'CONSTRUCTION COST ESTIMATE'!C593</f>
        <v>TYPE DM DROP INLET (17.5 FOOT)</v>
      </c>
      <c r="H593" s="74" t="str">
        <f t="shared" si="47"/>
        <v>609.0220</v>
      </c>
      <c r="J593" s="389">
        <f>'CONSTRUCTION COST ESTIMATE'!BA593</f>
        <v>0</v>
      </c>
      <c r="K593" s="75">
        <f t="shared" si="48"/>
        <v>0</v>
      </c>
      <c r="L593" s="69" t="s">
        <v>1304</v>
      </c>
      <c r="M593" s="69" t="str">
        <f>'CONSTRUCTION COST ESTIMATE'!BB593</f>
        <v>EA</v>
      </c>
      <c r="N593" s="390">
        <f>'BID ABSTRACT'!H593</f>
        <v>0</v>
      </c>
      <c r="O593" s="76">
        <f t="shared" si="49"/>
        <v>0</v>
      </c>
      <c r="S593" s="69" t="s">
        <v>1313</v>
      </c>
      <c r="T593" s="69" t="s">
        <v>1313</v>
      </c>
      <c r="V593" s="77" t="str">
        <f t="shared" si="46"/>
        <v/>
      </c>
    </row>
    <row r="594" spans="1:22" hidden="1">
      <c r="A594" s="72">
        <f>'CONSTRUCTION COST ESTIMATE'!B594</f>
        <v>609.02300000000002</v>
      </c>
      <c r="C594" s="69" t="s">
        <v>1311</v>
      </c>
      <c r="D594" s="69">
        <v>0</v>
      </c>
      <c r="F594" s="73" t="str">
        <f>'CONSTRUCTION COST ESTIMATE'!C594</f>
        <v>TYPE DM DROP INLET (20 FOOT)</v>
      </c>
      <c r="H594" s="74" t="str">
        <f t="shared" si="47"/>
        <v>609.0230</v>
      </c>
      <c r="J594" s="389">
        <f>'CONSTRUCTION COST ESTIMATE'!BA594</f>
        <v>0</v>
      </c>
      <c r="K594" s="75">
        <f t="shared" si="48"/>
        <v>0</v>
      </c>
      <c r="L594" s="69" t="s">
        <v>1304</v>
      </c>
      <c r="M594" s="69" t="str">
        <f>'CONSTRUCTION COST ESTIMATE'!BB594</f>
        <v>EA</v>
      </c>
      <c r="N594" s="390">
        <f>'BID ABSTRACT'!H594</f>
        <v>0</v>
      </c>
      <c r="O594" s="76">
        <f t="shared" si="49"/>
        <v>0</v>
      </c>
      <c r="S594" s="69" t="s">
        <v>1313</v>
      </c>
      <c r="T594" s="69" t="s">
        <v>1313</v>
      </c>
      <c r="V594" s="77" t="str">
        <f t="shared" ref="V594:V657" si="50">IF(A594=0,"Delete Row","")</f>
        <v/>
      </c>
    </row>
    <row r="595" spans="1:22" hidden="1">
      <c r="A595" s="72">
        <f>'CONSTRUCTION COST ESTIMATE'!B595</f>
        <v>609.024</v>
      </c>
      <c r="C595" s="69" t="s">
        <v>1311</v>
      </c>
      <c r="D595" s="69">
        <v>0</v>
      </c>
      <c r="F595" s="73" t="str">
        <f>'CONSTRUCTION COST ESTIMATE'!C595</f>
        <v>TYPE DM DROP INLET (22 FOOT)</v>
      </c>
      <c r="H595" s="74" t="str">
        <f t="shared" si="47"/>
        <v>609.0240</v>
      </c>
      <c r="J595" s="389">
        <f>'CONSTRUCTION COST ESTIMATE'!BA595</f>
        <v>0</v>
      </c>
      <c r="K595" s="75">
        <f t="shared" si="48"/>
        <v>0</v>
      </c>
      <c r="L595" s="69" t="s">
        <v>1304</v>
      </c>
      <c r="M595" s="69" t="str">
        <f>'CONSTRUCTION COST ESTIMATE'!BB595</f>
        <v>EA</v>
      </c>
      <c r="N595" s="390">
        <f>'BID ABSTRACT'!H595</f>
        <v>0</v>
      </c>
      <c r="O595" s="76">
        <f t="shared" si="49"/>
        <v>0</v>
      </c>
      <c r="S595" s="69" t="s">
        <v>1313</v>
      </c>
      <c r="T595" s="69" t="s">
        <v>1313</v>
      </c>
      <c r="V595" s="77" t="str">
        <f t="shared" si="50"/>
        <v/>
      </c>
    </row>
    <row r="596" spans="1:22" hidden="1">
      <c r="A596" s="72">
        <f>'CONSTRUCTION COST ESTIMATE'!B596</f>
        <v>609.02499999999998</v>
      </c>
      <c r="C596" s="69" t="s">
        <v>1311</v>
      </c>
      <c r="D596" s="69">
        <v>0</v>
      </c>
      <c r="F596" s="73" t="str">
        <f>'CONSTRUCTION COST ESTIMATE'!C596</f>
        <v>TYPE DM2 DROP INLET (2.5 FOOT)</v>
      </c>
      <c r="H596" s="74" t="str">
        <f t="shared" si="47"/>
        <v>609.0250</v>
      </c>
      <c r="J596" s="389">
        <f>'CONSTRUCTION COST ESTIMATE'!BA596</f>
        <v>0</v>
      </c>
      <c r="K596" s="75">
        <f t="shared" si="48"/>
        <v>0</v>
      </c>
      <c r="L596" s="69" t="s">
        <v>1304</v>
      </c>
      <c r="M596" s="69" t="str">
        <f>'CONSTRUCTION COST ESTIMATE'!BB596</f>
        <v>EA</v>
      </c>
      <c r="N596" s="390">
        <f>'BID ABSTRACT'!H596</f>
        <v>0</v>
      </c>
      <c r="O596" s="76">
        <f t="shared" si="49"/>
        <v>0</v>
      </c>
      <c r="S596" s="69" t="s">
        <v>1313</v>
      </c>
      <c r="T596" s="69" t="s">
        <v>1313</v>
      </c>
      <c r="V596" s="77" t="str">
        <f t="shared" si="50"/>
        <v/>
      </c>
    </row>
    <row r="597" spans="1:22" hidden="1">
      <c r="A597" s="72">
        <f>'CONSTRUCTION COST ESTIMATE'!B597</f>
        <v>609.02599999999995</v>
      </c>
      <c r="C597" s="69" t="s">
        <v>1311</v>
      </c>
      <c r="D597" s="69">
        <v>0</v>
      </c>
      <c r="F597" s="73" t="str">
        <f>'CONSTRUCTION COST ESTIMATE'!C597</f>
        <v>TYPE DM2 DROP INLET (5 FOOT)</v>
      </c>
      <c r="H597" s="74" t="str">
        <f t="shared" si="47"/>
        <v>609.0260</v>
      </c>
      <c r="J597" s="389">
        <f>'CONSTRUCTION COST ESTIMATE'!BA597</f>
        <v>0</v>
      </c>
      <c r="K597" s="75">
        <f t="shared" si="48"/>
        <v>0</v>
      </c>
      <c r="L597" s="69" t="s">
        <v>1304</v>
      </c>
      <c r="M597" s="69" t="str">
        <f>'CONSTRUCTION COST ESTIMATE'!BB597</f>
        <v>EA</v>
      </c>
      <c r="N597" s="390">
        <f>'BID ABSTRACT'!H597</f>
        <v>0</v>
      </c>
      <c r="O597" s="76">
        <f t="shared" si="49"/>
        <v>0</v>
      </c>
      <c r="S597" s="69" t="s">
        <v>1313</v>
      </c>
      <c r="T597" s="69" t="s">
        <v>1313</v>
      </c>
      <c r="V597" s="77" t="str">
        <f t="shared" si="50"/>
        <v/>
      </c>
    </row>
    <row r="598" spans="1:22" hidden="1">
      <c r="A598" s="72">
        <f>'CONSTRUCTION COST ESTIMATE'!B598</f>
        <v>609.02700000000004</v>
      </c>
      <c r="C598" s="69" t="s">
        <v>1311</v>
      </c>
      <c r="D598" s="69">
        <v>0</v>
      </c>
      <c r="F598" s="73" t="str">
        <f>'CONSTRUCTION COST ESTIMATE'!C598</f>
        <v>TYPE DM2 DROP INLET (7.5 FOOT)</v>
      </c>
      <c r="H598" s="74" t="str">
        <f t="shared" si="47"/>
        <v>609.0270</v>
      </c>
      <c r="J598" s="389">
        <f>'CONSTRUCTION COST ESTIMATE'!BA598</f>
        <v>0</v>
      </c>
      <c r="K598" s="75">
        <f t="shared" si="48"/>
        <v>0</v>
      </c>
      <c r="L598" s="69" t="s">
        <v>1304</v>
      </c>
      <c r="M598" s="69" t="str">
        <f>'CONSTRUCTION COST ESTIMATE'!BB598</f>
        <v>EA</v>
      </c>
      <c r="N598" s="390">
        <f>'BID ABSTRACT'!H598</f>
        <v>0</v>
      </c>
      <c r="O598" s="76">
        <f t="shared" si="49"/>
        <v>0</v>
      </c>
      <c r="S598" s="69" t="s">
        <v>1313</v>
      </c>
      <c r="T598" s="69" t="s">
        <v>1313</v>
      </c>
      <c r="V598" s="77" t="str">
        <f t="shared" si="50"/>
        <v/>
      </c>
    </row>
    <row r="599" spans="1:22" hidden="1">
      <c r="A599" s="72">
        <f>'CONSTRUCTION COST ESTIMATE'!B599</f>
        <v>609.02800000000002</v>
      </c>
      <c r="C599" s="69" t="s">
        <v>1311</v>
      </c>
      <c r="D599" s="69">
        <v>0</v>
      </c>
      <c r="F599" s="73" t="str">
        <f>'CONSTRUCTION COST ESTIMATE'!C599</f>
        <v>TYPE DM2 DROP INLET (10 FOOT)</v>
      </c>
      <c r="H599" s="74" t="str">
        <f t="shared" si="47"/>
        <v>609.0280</v>
      </c>
      <c r="J599" s="389">
        <f>'CONSTRUCTION COST ESTIMATE'!BA599</f>
        <v>0</v>
      </c>
      <c r="K599" s="75">
        <f t="shared" si="48"/>
        <v>0</v>
      </c>
      <c r="L599" s="69" t="s">
        <v>1304</v>
      </c>
      <c r="M599" s="69" t="str">
        <f>'CONSTRUCTION COST ESTIMATE'!BB599</f>
        <v>EA</v>
      </c>
      <c r="N599" s="390">
        <f>'BID ABSTRACT'!H599</f>
        <v>0</v>
      </c>
      <c r="O599" s="76">
        <f t="shared" si="49"/>
        <v>0</v>
      </c>
      <c r="S599" s="69" t="s">
        <v>1313</v>
      </c>
      <c r="T599" s="69" t="s">
        <v>1313</v>
      </c>
      <c r="V599" s="77" t="str">
        <f t="shared" si="50"/>
        <v/>
      </c>
    </row>
    <row r="600" spans="1:22" hidden="1">
      <c r="A600" s="72">
        <f>'CONSTRUCTION COST ESTIMATE'!B600</f>
        <v>609.029</v>
      </c>
      <c r="C600" s="69" t="s">
        <v>1311</v>
      </c>
      <c r="D600" s="69">
        <v>0</v>
      </c>
      <c r="F600" s="73" t="str">
        <f>'CONSTRUCTION COST ESTIMATE'!C600</f>
        <v>TYPE DM2 DROP INLET (15 FOOT)</v>
      </c>
      <c r="H600" s="74" t="str">
        <f t="shared" ref="H600:H663" si="51">TEXT(A600,"#.0000")</f>
        <v>609.0290</v>
      </c>
      <c r="J600" s="389">
        <f>'CONSTRUCTION COST ESTIMATE'!BA600</f>
        <v>0</v>
      </c>
      <c r="K600" s="75">
        <f t="shared" ref="K600:K663" si="52">IF((OR(M600="LS",M600="FA",M600="ALLOW")),N600,J600)</f>
        <v>0</v>
      </c>
      <c r="L600" s="69" t="s">
        <v>1304</v>
      </c>
      <c r="M600" s="69" t="str">
        <f>'CONSTRUCTION COST ESTIMATE'!BB600</f>
        <v>EA</v>
      </c>
      <c r="N600" s="390">
        <f>'BID ABSTRACT'!H600</f>
        <v>0</v>
      </c>
      <c r="O600" s="76">
        <f t="shared" ref="O600:O663" si="53">IF((OR(M600="LS",M600="FA",M600="ALLOW")),1,N600)</f>
        <v>0</v>
      </c>
      <c r="S600" s="69" t="s">
        <v>1313</v>
      </c>
      <c r="T600" s="69" t="s">
        <v>1313</v>
      </c>
      <c r="V600" s="77" t="str">
        <f t="shared" si="50"/>
        <v/>
      </c>
    </row>
    <row r="601" spans="1:22" hidden="1">
      <c r="A601" s="72">
        <f>'CONSTRUCTION COST ESTIMATE'!B601</f>
        <v>609.03</v>
      </c>
      <c r="C601" s="69" t="s">
        <v>1311</v>
      </c>
      <c r="D601" s="69">
        <v>0</v>
      </c>
      <c r="F601" s="73" t="str">
        <f>'CONSTRUCTION COST ESTIMATE'!C601</f>
        <v>MODIFIED TYPE DM2 DROP INLET (16.5 FOOT)</v>
      </c>
      <c r="H601" s="74" t="str">
        <f t="shared" si="51"/>
        <v>609.0300</v>
      </c>
      <c r="J601" s="389">
        <f>'CONSTRUCTION COST ESTIMATE'!BA601</f>
        <v>0</v>
      </c>
      <c r="K601" s="75">
        <f t="shared" si="52"/>
        <v>0</v>
      </c>
      <c r="L601" s="69" t="s">
        <v>1304</v>
      </c>
      <c r="M601" s="69" t="str">
        <f>'CONSTRUCTION COST ESTIMATE'!BB601</f>
        <v>EA</v>
      </c>
      <c r="N601" s="390">
        <f>'BID ABSTRACT'!H601</f>
        <v>0</v>
      </c>
      <c r="O601" s="76">
        <f t="shared" si="53"/>
        <v>0</v>
      </c>
      <c r="S601" s="69" t="s">
        <v>1313</v>
      </c>
      <c r="T601" s="69" t="s">
        <v>1313</v>
      </c>
      <c r="V601" s="77" t="str">
        <f t="shared" si="50"/>
        <v/>
      </c>
    </row>
    <row r="602" spans="1:22" hidden="1">
      <c r="A602" s="72">
        <f>'CONSTRUCTION COST ESTIMATE'!B602</f>
        <v>609.03099999999995</v>
      </c>
      <c r="C602" s="69" t="s">
        <v>1311</v>
      </c>
      <c r="D602" s="69">
        <v>0</v>
      </c>
      <c r="F602" s="73" t="str">
        <f>'CONSTRUCTION COST ESTIMATE'!C602</f>
        <v>TYPE DM2 DROP INLET (20 FOOT)</v>
      </c>
      <c r="H602" s="74" t="str">
        <f t="shared" si="51"/>
        <v>609.0310</v>
      </c>
      <c r="J602" s="389">
        <f>'CONSTRUCTION COST ESTIMATE'!BA602</f>
        <v>0</v>
      </c>
      <c r="K602" s="75">
        <f t="shared" si="52"/>
        <v>0</v>
      </c>
      <c r="L602" s="69" t="s">
        <v>1304</v>
      </c>
      <c r="M602" s="69" t="str">
        <f>'CONSTRUCTION COST ESTIMATE'!BB602</f>
        <v>EA</v>
      </c>
      <c r="N602" s="390">
        <f>'BID ABSTRACT'!H602</f>
        <v>0</v>
      </c>
      <c r="O602" s="76">
        <f t="shared" si="53"/>
        <v>0</v>
      </c>
      <c r="S602" s="69" t="s">
        <v>1313</v>
      </c>
      <c r="T602" s="69" t="s">
        <v>1313</v>
      </c>
      <c r="V602" s="77" t="str">
        <f t="shared" si="50"/>
        <v/>
      </c>
    </row>
    <row r="603" spans="1:22" hidden="1">
      <c r="A603" s="72">
        <f>'CONSTRUCTION COST ESTIMATE'!B603</f>
        <v>609.03200000000004</v>
      </c>
      <c r="C603" s="69" t="s">
        <v>1311</v>
      </c>
      <c r="D603" s="69">
        <v>0</v>
      </c>
      <c r="F603" s="73" t="str">
        <f>'CONSTRUCTION COST ESTIMATE'!C603</f>
        <v>(NDOT) TYPE 2 DROP INLET WITH CONCRETE APRON</v>
      </c>
      <c r="H603" s="74" t="str">
        <f t="shared" si="51"/>
        <v>609.0320</v>
      </c>
      <c r="J603" s="389">
        <f>'CONSTRUCTION COST ESTIMATE'!BA603</f>
        <v>0</v>
      </c>
      <c r="K603" s="75">
        <f t="shared" si="52"/>
        <v>0</v>
      </c>
      <c r="L603" s="69" t="s">
        <v>1304</v>
      </c>
      <c r="M603" s="69" t="str">
        <f>'CONSTRUCTION COST ESTIMATE'!BB603</f>
        <v>EA</v>
      </c>
      <c r="N603" s="390">
        <f>'BID ABSTRACT'!H603</f>
        <v>0</v>
      </c>
      <c r="O603" s="76">
        <f t="shared" si="53"/>
        <v>0</v>
      </c>
      <c r="S603" s="69" t="s">
        <v>1313</v>
      </c>
      <c r="T603" s="69" t="s">
        <v>1313</v>
      </c>
      <c r="V603" s="77" t="str">
        <f t="shared" si="50"/>
        <v/>
      </c>
    </row>
    <row r="604" spans="1:22" hidden="1">
      <c r="A604" s="72">
        <f>'CONSTRUCTION COST ESTIMATE'!B604</f>
        <v>609.03300000000002</v>
      </c>
      <c r="C604" s="69" t="s">
        <v>1311</v>
      </c>
      <c r="D604" s="69">
        <v>0</v>
      </c>
      <c r="F604" s="73" t="str">
        <f>'CONSTRUCTION COST ESTIMATE'!C604</f>
        <v>(NDOT) TYPE 2B DROP INLET (2 FOOT)</v>
      </c>
      <c r="H604" s="74" t="str">
        <f t="shared" si="51"/>
        <v>609.0330</v>
      </c>
      <c r="J604" s="389">
        <f>'CONSTRUCTION COST ESTIMATE'!BA604</f>
        <v>0</v>
      </c>
      <c r="K604" s="75">
        <f t="shared" si="52"/>
        <v>0</v>
      </c>
      <c r="L604" s="69" t="s">
        <v>1304</v>
      </c>
      <c r="M604" s="69" t="str">
        <f>'CONSTRUCTION COST ESTIMATE'!BB604</f>
        <v>EA</v>
      </c>
      <c r="N604" s="390">
        <f>'BID ABSTRACT'!H604</f>
        <v>0</v>
      </c>
      <c r="O604" s="76">
        <f t="shared" si="53"/>
        <v>0</v>
      </c>
      <c r="S604" s="69" t="s">
        <v>1313</v>
      </c>
      <c r="T604" s="69" t="s">
        <v>1313</v>
      </c>
      <c r="V604" s="77" t="str">
        <f t="shared" si="50"/>
        <v/>
      </c>
    </row>
    <row r="605" spans="1:22" hidden="1">
      <c r="A605" s="72">
        <f>'CONSTRUCTION COST ESTIMATE'!B605</f>
        <v>609.03399999999999</v>
      </c>
      <c r="C605" s="69" t="s">
        <v>1311</v>
      </c>
      <c r="D605" s="69">
        <v>0</v>
      </c>
      <c r="F605" s="73" t="str">
        <f>'CONSTRUCTION COST ESTIMATE'!C605</f>
        <v>(NDOT) TYPE 2B DROP INLET WITH CONCRETE APRON</v>
      </c>
      <c r="H605" s="74" t="str">
        <f t="shared" si="51"/>
        <v>609.0340</v>
      </c>
      <c r="J605" s="389">
        <f>'CONSTRUCTION COST ESTIMATE'!BA605</f>
        <v>0</v>
      </c>
      <c r="K605" s="75">
        <f t="shared" si="52"/>
        <v>0</v>
      </c>
      <c r="L605" s="69" t="s">
        <v>1304</v>
      </c>
      <c r="M605" s="69" t="str">
        <f>'CONSTRUCTION COST ESTIMATE'!BB605</f>
        <v>EA</v>
      </c>
      <c r="N605" s="390">
        <f>'BID ABSTRACT'!H605</f>
        <v>0</v>
      </c>
      <c r="O605" s="76">
        <f t="shared" si="53"/>
        <v>0</v>
      </c>
      <c r="S605" s="69" t="s">
        <v>1313</v>
      </c>
      <c r="T605" s="69" t="s">
        <v>1313</v>
      </c>
      <c r="V605" s="77" t="str">
        <f t="shared" si="50"/>
        <v/>
      </c>
    </row>
    <row r="606" spans="1:22" hidden="1">
      <c r="A606" s="72">
        <f>'CONSTRUCTION COST ESTIMATE'!B606</f>
        <v>609.03499999999997</v>
      </c>
      <c r="C606" s="69" t="s">
        <v>1311</v>
      </c>
      <c r="D606" s="69">
        <v>0</v>
      </c>
      <c r="F606" s="73" t="str">
        <f>'CONSTRUCTION COST ESTIMATE'!C606</f>
        <v>(NDOT) TYPE 8 DROP INLET</v>
      </c>
      <c r="H606" s="74" t="str">
        <f t="shared" si="51"/>
        <v>609.0350</v>
      </c>
      <c r="J606" s="389">
        <f>'CONSTRUCTION COST ESTIMATE'!BA606</f>
        <v>0</v>
      </c>
      <c r="K606" s="75">
        <f t="shared" si="52"/>
        <v>0</v>
      </c>
      <c r="L606" s="69" t="s">
        <v>1304</v>
      </c>
      <c r="M606" s="69" t="str">
        <f>'CONSTRUCTION COST ESTIMATE'!BB606</f>
        <v>EA</v>
      </c>
      <c r="N606" s="390">
        <f>'BID ABSTRACT'!H606</f>
        <v>0</v>
      </c>
      <c r="O606" s="76">
        <f t="shared" si="53"/>
        <v>0</v>
      </c>
      <c r="S606" s="69" t="s">
        <v>1313</v>
      </c>
      <c r="T606" s="69" t="s">
        <v>1313</v>
      </c>
      <c r="V606" s="77" t="str">
        <f t="shared" si="50"/>
        <v/>
      </c>
    </row>
    <row r="607" spans="1:22" hidden="1">
      <c r="A607" s="72">
        <f>'CONSTRUCTION COST ESTIMATE'!B607</f>
        <v>609.03599999999994</v>
      </c>
      <c r="C607" s="69" t="s">
        <v>1311</v>
      </c>
      <c r="D607" s="69">
        <v>0</v>
      </c>
      <c r="F607" s="73" t="str">
        <f>'CONSTRUCTION COST ESTIMATE'!C607</f>
        <v>(NDOT) TYPE 11 DROP INLET</v>
      </c>
      <c r="H607" s="74" t="str">
        <f t="shared" si="51"/>
        <v>609.0360</v>
      </c>
      <c r="J607" s="389">
        <f>'CONSTRUCTION COST ESTIMATE'!BA607</f>
        <v>0</v>
      </c>
      <c r="K607" s="75">
        <f t="shared" si="52"/>
        <v>0</v>
      </c>
      <c r="L607" s="69" t="s">
        <v>1304</v>
      </c>
      <c r="M607" s="69" t="str">
        <f>'CONSTRUCTION COST ESTIMATE'!BB607</f>
        <v>EA</v>
      </c>
      <c r="N607" s="390">
        <f>'BID ABSTRACT'!H607</f>
        <v>0</v>
      </c>
      <c r="O607" s="76">
        <f t="shared" si="53"/>
        <v>0</v>
      </c>
      <c r="S607" s="69" t="s">
        <v>1313</v>
      </c>
      <c r="T607" s="69" t="s">
        <v>1313</v>
      </c>
      <c r="V607" s="77" t="str">
        <f t="shared" si="50"/>
        <v/>
      </c>
    </row>
    <row r="608" spans="1:22" hidden="1">
      <c r="A608" s="72">
        <f>'CONSTRUCTION COST ESTIMATE'!B608</f>
        <v>609.03700000000003</v>
      </c>
      <c r="C608" s="69" t="s">
        <v>1311</v>
      </c>
      <c r="D608" s="69">
        <v>0</v>
      </c>
      <c r="F608" s="73" t="str">
        <f>'CONSTRUCTION COST ESTIMATE'!C608</f>
        <v>2.5 FOOT X 15 FOOT SPECIAL DROP INLET WITH CONCRETE APRON</v>
      </c>
      <c r="H608" s="74" t="str">
        <f t="shared" si="51"/>
        <v>609.0370</v>
      </c>
      <c r="J608" s="389">
        <f>'CONSTRUCTION COST ESTIMATE'!BA608</f>
        <v>0</v>
      </c>
      <c r="K608" s="75">
        <f t="shared" si="52"/>
        <v>0</v>
      </c>
      <c r="L608" s="69" t="s">
        <v>1304</v>
      </c>
      <c r="M608" s="69" t="str">
        <f>'CONSTRUCTION COST ESTIMATE'!BB608</f>
        <v>EA</v>
      </c>
      <c r="N608" s="390">
        <f>'BID ABSTRACT'!H608</f>
        <v>0</v>
      </c>
      <c r="O608" s="76">
        <f t="shared" si="53"/>
        <v>0</v>
      </c>
      <c r="S608" s="69" t="s">
        <v>1313</v>
      </c>
      <c r="T608" s="69" t="s">
        <v>1313</v>
      </c>
      <c r="V608" s="77" t="str">
        <f t="shared" si="50"/>
        <v/>
      </c>
    </row>
    <row r="609" spans="1:22" hidden="1">
      <c r="A609" s="72">
        <f>'CONSTRUCTION COST ESTIMATE'!B609</f>
        <v>609.03800000000001</v>
      </c>
      <c r="C609" s="69" t="s">
        <v>1311</v>
      </c>
      <c r="D609" s="69">
        <v>0</v>
      </c>
      <c r="F609" s="73" t="str">
        <f>'CONSTRUCTION COST ESTIMATE'!C609</f>
        <v>3 FOOT X 14 FOOT SPECIAL DROP INLET WITH CONCRETE APRON</v>
      </c>
      <c r="H609" s="74" t="str">
        <f t="shared" si="51"/>
        <v>609.0380</v>
      </c>
      <c r="J609" s="389">
        <f>'CONSTRUCTION COST ESTIMATE'!BA609</f>
        <v>0</v>
      </c>
      <c r="K609" s="75">
        <f t="shared" si="52"/>
        <v>0</v>
      </c>
      <c r="L609" s="69" t="s">
        <v>1304</v>
      </c>
      <c r="M609" s="69" t="str">
        <f>'CONSTRUCTION COST ESTIMATE'!BB609</f>
        <v>EA</v>
      </c>
      <c r="N609" s="390">
        <f>'BID ABSTRACT'!H609</f>
        <v>0</v>
      </c>
      <c r="O609" s="76">
        <f t="shared" si="53"/>
        <v>0</v>
      </c>
      <c r="S609" s="69" t="s">
        <v>1313</v>
      </c>
      <c r="T609" s="69" t="s">
        <v>1313</v>
      </c>
      <c r="V609" s="77" t="str">
        <f t="shared" si="50"/>
        <v/>
      </c>
    </row>
    <row r="610" spans="1:22" hidden="1">
      <c r="A610" s="72">
        <f>'CONSTRUCTION COST ESTIMATE'!B610</f>
        <v>609.03899999999999</v>
      </c>
      <c r="C610" s="69" t="s">
        <v>1311</v>
      </c>
      <c r="D610" s="69">
        <v>0</v>
      </c>
      <c r="F610" s="73" t="str">
        <f>'CONSTRUCTION COST ESTIMATE'!C610</f>
        <v>5 FOOT X 5 FOOT PRECAST DROP INLET</v>
      </c>
      <c r="H610" s="74" t="str">
        <f t="shared" si="51"/>
        <v>609.0390</v>
      </c>
      <c r="J610" s="389">
        <f>'CONSTRUCTION COST ESTIMATE'!BA610</f>
        <v>0</v>
      </c>
      <c r="K610" s="75">
        <f t="shared" si="52"/>
        <v>0</v>
      </c>
      <c r="L610" s="69" t="s">
        <v>1304</v>
      </c>
      <c r="M610" s="69" t="str">
        <f>'CONSTRUCTION COST ESTIMATE'!BB610</f>
        <v>EA</v>
      </c>
      <c r="N610" s="390">
        <f>'BID ABSTRACT'!H610</f>
        <v>0</v>
      </c>
      <c r="O610" s="76">
        <f t="shared" si="53"/>
        <v>0</v>
      </c>
      <c r="S610" s="69" t="s">
        <v>1313</v>
      </c>
      <c r="T610" s="69" t="s">
        <v>1313</v>
      </c>
      <c r="V610" s="77" t="str">
        <f t="shared" si="50"/>
        <v/>
      </c>
    </row>
    <row r="611" spans="1:22" hidden="1">
      <c r="A611" s="72">
        <f>'CONSTRUCTION COST ESTIMATE'!B611</f>
        <v>609.04</v>
      </c>
      <c r="C611" s="69" t="s">
        <v>1311</v>
      </c>
      <c r="D611" s="69">
        <v>0</v>
      </c>
      <c r="F611" s="73" t="str">
        <f>'CONSTRUCTION COST ESTIMATE'!C611</f>
        <v>6 FOOT DROP INLET</v>
      </c>
      <c r="H611" s="74" t="str">
        <f t="shared" si="51"/>
        <v>609.0400</v>
      </c>
      <c r="J611" s="389">
        <f>'CONSTRUCTION COST ESTIMATE'!BA611</f>
        <v>0</v>
      </c>
      <c r="K611" s="75">
        <f t="shared" si="52"/>
        <v>0</v>
      </c>
      <c r="L611" s="69" t="s">
        <v>1304</v>
      </c>
      <c r="M611" s="69" t="str">
        <f>'CONSTRUCTION COST ESTIMATE'!BB611</f>
        <v>EA</v>
      </c>
      <c r="N611" s="390">
        <f>'BID ABSTRACT'!H611</f>
        <v>0</v>
      </c>
      <c r="O611" s="76">
        <f t="shared" si="53"/>
        <v>0</v>
      </c>
      <c r="S611" s="69" t="s">
        <v>1313</v>
      </c>
      <c r="T611" s="69" t="s">
        <v>1313</v>
      </c>
      <c r="V611" s="77" t="str">
        <f t="shared" si="50"/>
        <v/>
      </c>
    </row>
    <row r="612" spans="1:22" hidden="1">
      <c r="A612" s="72">
        <f>'CONSTRUCTION COST ESTIMATE'!B612</f>
        <v>609.04100000000005</v>
      </c>
      <c r="C612" s="69" t="s">
        <v>1311</v>
      </c>
      <c r="D612" s="69">
        <v>0</v>
      </c>
      <c r="F612" s="73" t="str">
        <f>'CONSTRUCTION COST ESTIMATE'!C612</f>
        <v>6 FOOT SPECIAL DROP INLET</v>
      </c>
      <c r="H612" s="74" t="str">
        <f t="shared" si="51"/>
        <v>609.0410</v>
      </c>
      <c r="J612" s="389">
        <f>'CONSTRUCTION COST ESTIMATE'!BA612</f>
        <v>0</v>
      </c>
      <c r="K612" s="75">
        <f t="shared" si="52"/>
        <v>0</v>
      </c>
      <c r="L612" s="69" t="s">
        <v>1304</v>
      </c>
      <c r="M612" s="69" t="str">
        <f>'CONSTRUCTION COST ESTIMATE'!BB612</f>
        <v>EA</v>
      </c>
      <c r="N612" s="390">
        <f>'BID ABSTRACT'!H612</f>
        <v>0</v>
      </c>
      <c r="O612" s="76">
        <f t="shared" si="53"/>
        <v>0</v>
      </c>
      <c r="S612" s="69" t="s">
        <v>1313</v>
      </c>
      <c r="T612" s="69" t="s">
        <v>1313</v>
      </c>
      <c r="V612" s="77" t="str">
        <f t="shared" si="50"/>
        <v/>
      </c>
    </row>
    <row r="613" spans="1:22" hidden="1">
      <c r="A613" s="72">
        <f>'CONSTRUCTION COST ESTIMATE'!B613</f>
        <v>609.04200000000003</v>
      </c>
      <c r="C613" s="69" t="s">
        <v>1311</v>
      </c>
      <c r="D613" s="69">
        <v>0</v>
      </c>
      <c r="F613" s="73" t="str">
        <f>'CONSTRUCTION COST ESTIMATE'!C613</f>
        <v>9 FOOT DROP INLET</v>
      </c>
      <c r="H613" s="74" t="str">
        <f t="shared" si="51"/>
        <v>609.0420</v>
      </c>
      <c r="J613" s="389">
        <f>'CONSTRUCTION COST ESTIMATE'!BA613</f>
        <v>0</v>
      </c>
      <c r="K613" s="75">
        <f t="shared" si="52"/>
        <v>0</v>
      </c>
      <c r="L613" s="69" t="s">
        <v>1304</v>
      </c>
      <c r="M613" s="69" t="str">
        <f>'CONSTRUCTION COST ESTIMATE'!BB613</f>
        <v>EA</v>
      </c>
      <c r="N613" s="390">
        <f>'BID ABSTRACT'!H613</f>
        <v>0</v>
      </c>
      <c r="O613" s="76">
        <f t="shared" si="53"/>
        <v>0</v>
      </c>
      <c r="S613" s="69" t="s">
        <v>1313</v>
      </c>
      <c r="T613" s="69" t="s">
        <v>1313</v>
      </c>
      <c r="V613" s="77" t="str">
        <f t="shared" si="50"/>
        <v/>
      </c>
    </row>
    <row r="614" spans="1:22" hidden="1">
      <c r="A614" s="72">
        <f>'CONSTRUCTION COST ESTIMATE'!B614</f>
        <v>609.04300000000001</v>
      </c>
      <c r="C614" s="69" t="s">
        <v>1311</v>
      </c>
      <c r="D614" s="69">
        <v>0</v>
      </c>
      <c r="F614" s="73" t="str">
        <f>'CONSTRUCTION COST ESTIMATE'!C614</f>
        <v>20 INCH X 48 INCH DROP INLET</v>
      </c>
      <c r="H614" s="74" t="str">
        <f t="shared" si="51"/>
        <v>609.0430</v>
      </c>
      <c r="J614" s="389">
        <f>'CONSTRUCTION COST ESTIMATE'!BA614</f>
        <v>0</v>
      </c>
      <c r="K614" s="75">
        <f t="shared" si="52"/>
        <v>0</v>
      </c>
      <c r="L614" s="69" t="s">
        <v>1304</v>
      </c>
      <c r="M614" s="69" t="str">
        <f>'CONSTRUCTION COST ESTIMATE'!BB614</f>
        <v>EA</v>
      </c>
      <c r="N614" s="390">
        <f>'BID ABSTRACT'!H614</f>
        <v>0</v>
      </c>
      <c r="O614" s="76">
        <f t="shared" si="53"/>
        <v>0</v>
      </c>
      <c r="S614" s="69" t="s">
        <v>1313</v>
      </c>
      <c r="T614" s="69" t="s">
        <v>1313</v>
      </c>
      <c r="V614" s="77" t="str">
        <f t="shared" si="50"/>
        <v/>
      </c>
    </row>
    <row r="615" spans="1:22" hidden="1">
      <c r="A615" s="72">
        <f>'CONSTRUCTION COST ESTIMATE'!B615</f>
        <v>609.04999999999995</v>
      </c>
      <c r="C615" s="69" t="s">
        <v>1311</v>
      </c>
      <c r="D615" s="69">
        <v>0</v>
      </c>
      <c r="F615" s="73" t="str">
        <f>'CONSTRUCTION COST ESTIMATE'!C615</f>
        <v>STORM DRAIN MANHOLE (30 INCH)</v>
      </c>
      <c r="H615" s="74" t="str">
        <f t="shared" si="51"/>
        <v>609.0500</v>
      </c>
      <c r="J615" s="389">
        <f>'CONSTRUCTION COST ESTIMATE'!BA615</f>
        <v>0</v>
      </c>
      <c r="K615" s="75">
        <f t="shared" si="52"/>
        <v>0</v>
      </c>
      <c r="L615" s="69" t="s">
        <v>1304</v>
      </c>
      <c r="M615" s="69" t="str">
        <f>'CONSTRUCTION COST ESTIMATE'!BB615</f>
        <v>EA</v>
      </c>
      <c r="N615" s="390">
        <f>'BID ABSTRACT'!H615</f>
        <v>0</v>
      </c>
      <c r="O615" s="76">
        <f t="shared" si="53"/>
        <v>0</v>
      </c>
      <c r="S615" s="69" t="s">
        <v>1313</v>
      </c>
      <c r="T615" s="69" t="s">
        <v>1313</v>
      </c>
      <c r="V615" s="77" t="str">
        <f t="shared" si="50"/>
        <v/>
      </c>
    </row>
    <row r="616" spans="1:22" hidden="1">
      <c r="A616" s="72">
        <f>'CONSTRUCTION COST ESTIMATE'!B616</f>
        <v>609.05100000000004</v>
      </c>
      <c r="C616" s="69" t="s">
        <v>1311</v>
      </c>
      <c r="D616" s="69">
        <v>0</v>
      </c>
      <c r="F616" s="73" t="str">
        <f>'CONSTRUCTION COST ESTIMATE'!C616</f>
        <v>ACCESS MANHOLE WITH STEPS (36 INCH)</v>
      </c>
      <c r="H616" s="74" t="str">
        <f t="shared" si="51"/>
        <v>609.0510</v>
      </c>
      <c r="J616" s="389">
        <f>'CONSTRUCTION COST ESTIMATE'!BA616</f>
        <v>0</v>
      </c>
      <c r="K616" s="75">
        <f t="shared" si="52"/>
        <v>0</v>
      </c>
      <c r="L616" s="69" t="s">
        <v>1304</v>
      </c>
      <c r="M616" s="69" t="str">
        <f>'CONSTRUCTION COST ESTIMATE'!BB616</f>
        <v>EA</v>
      </c>
      <c r="N616" s="390">
        <f>'BID ABSTRACT'!H616</f>
        <v>0</v>
      </c>
      <c r="O616" s="76">
        <f t="shared" si="53"/>
        <v>0</v>
      </c>
      <c r="S616" s="69" t="s">
        <v>1313</v>
      </c>
      <c r="T616" s="69" t="s">
        <v>1313</v>
      </c>
      <c r="V616" s="77" t="str">
        <f t="shared" si="50"/>
        <v/>
      </c>
    </row>
    <row r="617" spans="1:22" hidden="1">
      <c r="A617" s="72">
        <f>'CONSTRUCTION COST ESTIMATE'!B617</f>
        <v>609.05200000000002</v>
      </c>
      <c r="C617" s="69" t="s">
        <v>1311</v>
      </c>
      <c r="D617" s="69">
        <v>0</v>
      </c>
      <c r="F617" s="73" t="str">
        <f>'CONSTRUCTION COST ESTIMATE'!C617</f>
        <v>TYPE 1 MANHOLE RISER WITH 30 INCH RING AND COLLAR (48 INCH)</v>
      </c>
      <c r="H617" s="74" t="str">
        <f t="shared" si="51"/>
        <v>609.0520</v>
      </c>
      <c r="J617" s="389">
        <f>'CONSTRUCTION COST ESTIMATE'!BA617</f>
        <v>0</v>
      </c>
      <c r="K617" s="75">
        <f t="shared" si="52"/>
        <v>0</v>
      </c>
      <c r="L617" s="69" t="s">
        <v>1304</v>
      </c>
      <c r="M617" s="69" t="str">
        <f>'CONSTRUCTION COST ESTIMATE'!BB617</f>
        <v>EA</v>
      </c>
      <c r="N617" s="390">
        <f>'BID ABSTRACT'!H617</f>
        <v>0</v>
      </c>
      <c r="O617" s="76">
        <f t="shared" si="53"/>
        <v>0</v>
      </c>
      <c r="S617" s="69" t="s">
        <v>1313</v>
      </c>
      <c r="T617" s="69" t="s">
        <v>1313</v>
      </c>
      <c r="V617" s="77" t="str">
        <f t="shared" si="50"/>
        <v/>
      </c>
    </row>
    <row r="618" spans="1:22" hidden="1">
      <c r="A618" s="72">
        <f>'CONSTRUCTION COST ESTIMATE'!B618</f>
        <v>609.053</v>
      </c>
      <c r="C618" s="69" t="s">
        <v>1311</v>
      </c>
      <c r="D618" s="69">
        <v>0</v>
      </c>
      <c r="F618" s="73" t="str">
        <f>'CONSTRUCTION COST ESTIMATE'!C618</f>
        <v>TYPE 1 STORM DRAIN MANHOLE (48 INCH)</v>
      </c>
      <c r="H618" s="74" t="str">
        <f t="shared" si="51"/>
        <v>609.0530</v>
      </c>
      <c r="J618" s="389">
        <f>'CONSTRUCTION COST ESTIMATE'!BA618</f>
        <v>0</v>
      </c>
      <c r="K618" s="75">
        <f t="shared" si="52"/>
        <v>0</v>
      </c>
      <c r="L618" s="69" t="s">
        <v>1304</v>
      </c>
      <c r="M618" s="69" t="str">
        <f>'CONSTRUCTION COST ESTIMATE'!BB618</f>
        <v>EA</v>
      </c>
      <c r="N618" s="390">
        <f>'BID ABSTRACT'!H618</f>
        <v>0</v>
      </c>
      <c r="O618" s="76">
        <f t="shared" si="53"/>
        <v>0</v>
      </c>
      <c r="S618" s="69" t="s">
        <v>1313</v>
      </c>
      <c r="T618" s="69" t="s">
        <v>1313</v>
      </c>
      <c r="V618" s="77" t="str">
        <f t="shared" si="50"/>
        <v/>
      </c>
    </row>
    <row r="619" spans="1:22" hidden="1">
      <c r="A619" s="72">
        <f>'CONSTRUCTION COST ESTIMATE'!B619</f>
        <v>609.05399999999997</v>
      </c>
      <c r="C619" s="69" t="s">
        <v>1311</v>
      </c>
      <c r="D619" s="69">
        <v>0</v>
      </c>
      <c r="F619" s="73" t="str">
        <f>'CONSTRUCTION COST ESTIMATE'!C619</f>
        <v>TYPE 1A STORM DRAIN MANHOLE (48 INCH)</v>
      </c>
      <c r="H619" s="74" t="str">
        <f t="shared" si="51"/>
        <v>609.0540</v>
      </c>
      <c r="J619" s="389">
        <f>'CONSTRUCTION COST ESTIMATE'!BA619</f>
        <v>0</v>
      </c>
      <c r="K619" s="75">
        <f t="shared" si="52"/>
        <v>0</v>
      </c>
      <c r="L619" s="69" t="s">
        <v>1304</v>
      </c>
      <c r="M619" s="69" t="str">
        <f>'CONSTRUCTION COST ESTIMATE'!BB619</f>
        <v>EA</v>
      </c>
      <c r="N619" s="390">
        <f>'BID ABSTRACT'!H619</f>
        <v>0</v>
      </c>
      <c r="O619" s="76">
        <f t="shared" si="53"/>
        <v>0</v>
      </c>
      <c r="S619" s="69" t="s">
        <v>1313</v>
      </c>
      <c r="T619" s="69" t="s">
        <v>1313</v>
      </c>
      <c r="V619" s="77" t="str">
        <f t="shared" si="50"/>
        <v/>
      </c>
    </row>
    <row r="620" spans="1:22" hidden="1">
      <c r="A620" s="72">
        <f>'CONSTRUCTION COST ESTIMATE'!B620</f>
        <v>609.05499999999995</v>
      </c>
      <c r="C620" s="69" t="s">
        <v>1311</v>
      </c>
      <c r="D620" s="69">
        <v>0</v>
      </c>
      <c r="F620" s="73" t="str">
        <f>'CONSTRUCTION COST ESTIMATE'!C620</f>
        <v>TYPE 2 STORM DRAIN MANHOLE (48 INCH)</v>
      </c>
      <c r="H620" s="74" t="str">
        <f t="shared" si="51"/>
        <v>609.0550</v>
      </c>
      <c r="J620" s="389">
        <f>'CONSTRUCTION COST ESTIMATE'!BA620</f>
        <v>0</v>
      </c>
      <c r="K620" s="75">
        <f t="shared" si="52"/>
        <v>0</v>
      </c>
      <c r="L620" s="69" t="s">
        <v>1304</v>
      </c>
      <c r="M620" s="69" t="str">
        <f>'CONSTRUCTION COST ESTIMATE'!BB620</f>
        <v>EA</v>
      </c>
      <c r="N620" s="390">
        <f>'BID ABSTRACT'!H620</f>
        <v>0</v>
      </c>
      <c r="O620" s="76">
        <f t="shared" si="53"/>
        <v>0</v>
      </c>
      <c r="S620" s="69" t="s">
        <v>1313</v>
      </c>
      <c r="T620" s="69" t="s">
        <v>1313</v>
      </c>
      <c r="V620" s="77" t="str">
        <f t="shared" si="50"/>
        <v/>
      </c>
    </row>
    <row r="621" spans="1:22" hidden="1">
      <c r="A621" s="72">
        <f>'CONSTRUCTION COST ESTIMATE'!B621</f>
        <v>609.05600000000004</v>
      </c>
      <c r="C621" s="69" t="s">
        <v>1311</v>
      </c>
      <c r="D621" s="69">
        <v>0</v>
      </c>
      <c r="F621" s="73" t="str">
        <f>'CONSTRUCTION COST ESTIMATE'!C621</f>
        <v>ACCESS MANHOLE WITH STEPS (48 INCH)</v>
      </c>
      <c r="H621" s="74" t="str">
        <f t="shared" si="51"/>
        <v>609.0560</v>
      </c>
      <c r="J621" s="389">
        <f>'CONSTRUCTION COST ESTIMATE'!BA621</f>
        <v>0</v>
      </c>
      <c r="K621" s="75">
        <f t="shared" si="52"/>
        <v>0</v>
      </c>
      <c r="L621" s="69" t="s">
        <v>1304</v>
      </c>
      <c r="M621" s="69" t="str">
        <f>'CONSTRUCTION COST ESTIMATE'!BB621</f>
        <v>EA</v>
      </c>
      <c r="N621" s="390">
        <f>'BID ABSTRACT'!H621</f>
        <v>0</v>
      </c>
      <c r="O621" s="76">
        <f t="shared" si="53"/>
        <v>0</v>
      </c>
      <c r="S621" s="69" t="s">
        <v>1313</v>
      </c>
      <c r="T621" s="69" t="s">
        <v>1313</v>
      </c>
      <c r="V621" s="77" t="str">
        <f t="shared" si="50"/>
        <v/>
      </c>
    </row>
    <row r="622" spans="1:22" hidden="1">
      <c r="A622" s="72">
        <f>'CONSTRUCTION COST ESTIMATE'!B622</f>
        <v>609.05700000000002</v>
      </c>
      <c r="C622" s="69" t="s">
        <v>1311</v>
      </c>
      <c r="D622" s="69">
        <v>0</v>
      </c>
      <c r="F622" s="73" t="str">
        <f>'CONSTRUCTION COST ESTIMATE'!C622</f>
        <v>MANHOLE RISER FOR REINFORCED CONCRETE BOX (RCB) (48 INCH)</v>
      </c>
      <c r="H622" s="74" t="str">
        <f t="shared" si="51"/>
        <v>609.0570</v>
      </c>
      <c r="J622" s="389">
        <f>'CONSTRUCTION COST ESTIMATE'!BA622</f>
        <v>0</v>
      </c>
      <c r="K622" s="75">
        <f t="shared" si="52"/>
        <v>0</v>
      </c>
      <c r="L622" s="69" t="s">
        <v>1304</v>
      </c>
      <c r="M622" s="69" t="str">
        <f>'CONSTRUCTION COST ESTIMATE'!BB622</f>
        <v>EA</v>
      </c>
      <c r="N622" s="390">
        <f>'BID ABSTRACT'!H622</f>
        <v>0</v>
      </c>
      <c r="O622" s="76">
        <f t="shared" si="53"/>
        <v>0</v>
      </c>
      <c r="S622" s="69" t="s">
        <v>1313</v>
      </c>
      <c r="T622" s="69" t="s">
        <v>1313</v>
      </c>
      <c r="V622" s="77" t="str">
        <f t="shared" si="50"/>
        <v/>
      </c>
    </row>
    <row r="623" spans="1:22" hidden="1">
      <c r="A623" s="72">
        <f>'CONSTRUCTION COST ESTIMATE'!B623</f>
        <v>609.05799999999999</v>
      </c>
      <c r="C623" s="69" t="s">
        <v>1311</v>
      </c>
      <c r="D623" s="69">
        <v>0</v>
      </c>
      <c r="F623" s="73" t="str">
        <f>'CONSTRUCTION COST ESTIMATE'!C623</f>
        <v>TYPE 1 STORM DRAIN MANHOLE (60 INCH)</v>
      </c>
      <c r="H623" s="74" t="str">
        <f t="shared" si="51"/>
        <v>609.0580</v>
      </c>
      <c r="J623" s="389">
        <f>'CONSTRUCTION COST ESTIMATE'!BA623</f>
        <v>0</v>
      </c>
      <c r="K623" s="75">
        <f t="shared" si="52"/>
        <v>0</v>
      </c>
      <c r="L623" s="69" t="s">
        <v>1304</v>
      </c>
      <c r="M623" s="69" t="str">
        <f>'CONSTRUCTION COST ESTIMATE'!BB623</f>
        <v>EA</v>
      </c>
      <c r="N623" s="390">
        <f>'BID ABSTRACT'!H623</f>
        <v>0</v>
      </c>
      <c r="O623" s="76">
        <f t="shared" si="53"/>
        <v>0</v>
      </c>
      <c r="S623" s="69" t="s">
        <v>1313</v>
      </c>
      <c r="T623" s="69" t="s">
        <v>1313</v>
      </c>
      <c r="V623" s="77" t="str">
        <f t="shared" si="50"/>
        <v/>
      </c>
    </row>
    <row r="624" spans="1:22" hidden="1">
      <c r="A624" s="72">
        <f>'CONSTRUCTION COST ESTIMATE'!B624</f>
        <v>609.05899999999997</v>
      </c>
      <c r="C624" s="69" t="s">
        <v>1311</v>
      </c>
      <c r="D624" s="69">
        <v>0</v>
      </c>
      <c r="F624" s="73" t="str">
        <f>'CONSTRUCTION COST ESTIMATE'!C624</f>
        <v>TYPE 1A STORM DRAIN MANHOLE (60 INCH)</v>
      </c>
      <c r="H624" s="74" t="str">
        <f t="shared" si="51"/>
        <v>609.0590</v>
      </c>
      <c r="J624" s="389">
        <f>'CONSTRUCTION COST ESTIMATE'!BA624</f>
        <v>0</v>
      </c>
      <c r="K624" s="75">
        <f t="shared" si="52"/>
        <v>0</v>
      </c>
      <c r="L624" s="69" t="s">
        <v>1304</v>
      </c>
      <c r="M624" s="69" t="str">
        <f>'CONSTRUCTION COST ESTIMATE'!BB624</f>
        <v>EA</v>
      </c>
      <c r="N624" s="390">
        <f>'BID ABSTRACT'!H624</f>
        <v>0</v>
      </c>
      <c r="O624" s="76">
        <f t="shared" si="53"/>
        <v>0</v>
      </c>
      <c r="S624" s="69" t="s">
        <v>1313</v>
      </c>
      <c r="T624" s="69" t="s">
        <v>1313</v>
      </c>
      <c r="V624" s="77" t="str">
        <f t="shared" si="50"/>
        <v/>
      </c>
    </row>
    <row r="625" spans="1:22" hidden="1">
      <c r="A625" s="72">
        <f>'CONSTRUCTION COST ESTIMATE'!B625</f>
        <v>609.05999999999995</v>
      </c>
      <c r="C625" s="69" t="s">
        <v>1311</v>
      </c>
      <c r="D625" s="69">
        <v>0</v>
      </c>
      <c r="F625" s="73" t="str">
        <f>'CONSTRUCTION COST ESTIMATE'!C625</f>
        <v>TYPE 2 STORM DRAIN MANHOLE (60 INCH)</v>
      </c>
      <c r="H625" s="74" t="str">
        <f t="shared" si="51"/>
        <v>609.0600</v>
      </c>
      <c r="J625" s="389">
        <f>'CONSTRUCTION COST ESTIMATE'!BA625</f>
        <v>0</v>
      </c>
      <c r="K625" s="75">
        <f t="shared" si="52"/>
        <v>0</v>
      </c>
      <c r="L625" s="69" t="s">
        <v>1304</v>
      </c>
      <c r="M625" s="69" t="str">
        <f>'CONSTRUCTION COST ESTIMATE'!BB625</f>
        <v>EA</v>
      </c>
      <c r="N625" s="390">
        <f>'BID ABSTRACT'!H625</f>
        <v>0</v>
      </c>
      <c r="O625" s="76">
        <f t="shared" si="53"/>
        <v>0</v>
      </c>
      <c r="S625" s="69" t="s">
        <v>1313</v>
      </c>
      <c r="T625" s="69" t="s">
        <v>1313</v>
      </c>
      <c r="V625" s="77" t="str">
        <f t="shared" si="50"/>
        <v/>
      </c>
    </row>
    <row r="626" spans="1:22" hidden="1">
      <c r="A626" s="72">
        <f>'CONSTRUCTION COST ESTIMATE'!B626</f>
        <v>609.06100000000004</v>
      </c>
      <c r="C626" s="69" t="s">
        <v>1311</v>
      </c>
      <c r="D626" s="69">
        <v>0</v>
      </c>
      <c r="F626" s="73" t="str">
        <f>'CONSTRUCTION COST ESTIMATE'!C626</f>
        <v>TYPE 3 STORM DRAIN MANHOLE (60 INCH)</v>
      </c>
      <c r="H626" s="74" t="str">
        <f t="shared" si="51"/>
        <v>609.0610</v>
      </c>
      <c r="J626" s="389">
        <f>'CONSTRUCTION COST ESTIMATE'!BA626</f>
        <v>0</v>
      </c>
      <c r="K626" s="75">
        <f t="shared" si="52"/>
        <v>0</v>
      </c>
      <c r="L626" s="69" t="s">
        <v>1304</v>
      </c>
      <c r="M626" s="69" t="str">
        <f>'CONSTRUCTION COST ESTIMATE'!BB626</f>
        <v>EA</v>
      </c>
      <c r="N626" s="390">
        <f>'BID ABSTRACT'!H626</f>
        <v>0</v>
      </c>
      <c r="O626" s="76">
        <f t="shared" si="53"/>
        <v>0</v>
      </c>
      <c r="S626" s="69" t="s">
        <v>1313</v>
      </c>
      <c r="T626" s="69" t="s">
        <v>1313</v>
      </c>
      <c r="V626" s="77" t="str">
        <f t="shared" si="50"/>
        <v/>
      </c>
    </row>
    <row r="627" spans="1:22" hidden="1">
      <c r="A627" s="72">
        <f>'CONSTRUCTION COST ESTIMATE'!B627</f>
        <v>609.06200000000001</v>
      </c>
      <c r="C627" s="69" t="s">
        <v>1311</v>
      </c>
      <c r="D627" s="69">
        <v>0</v>
      </c>
      <c r="F627" s="73" t="str">
        <f>'CONSTRUCTION COST ESTIMATE'!C627</f>
        <v>TYPE 3A STORM DRAIN MANHOLE (60 INCH)</v>
      </c>
      <c r="H627" s="74" t="str">
        <f t="shared" si="51"/>
        <v>609.0620</v>
      </c>
      <c r="J627" s="389">
        <f>'CONSTRUCTION COST ESTIMATE'!BA627</f>
        <v>0</v>
      </c>
      <c r="K627" s="75">
        <f t="shared" si="52"/>
        <v>0</v>
      </c>
      <c r="L627" s="69" t="s">
        <v>1304</v>
      </c>
      <c r="M627" s="69" t="str">
        <f>'CONSTRUCTION COST ESTIMATE'!BB627</f>
        <v>EA</v>
      </c>
      <c r="N627" s="390">
        <f>'BID ABSTRACT'!H627</f>
        <v>0</v>
      </c>
      <c r="O627" s="76">
        <f t="shared" si="53"/>
        <v>0</v>
      </c>
      <c r="S627" s="69" t="s">
        <v>1313</v>
      </c>
      <c r="T627" s="69" t="s">
        <v>1313</v>
      </c>
      <c r="V627" s="77" t="str">
        <f t="shared" si="50"/>
        <v/>
      </c>
    </row>
    <row r="628" spans="1:22" hidden="1">
      <c r="A628" s="72">
        <f>'CONSTRUCTION COST ESTIMATE'!B628</f>
        <v>609.06299999999999</v>
      </c>
      <c r="C628" s="69" t="s">
        <v>1311</v>
      </c>
      <c r="D628" s="69">
        <v>0</v>
      </c>
      <c r="F628" s="73" t="str">
        <f>'CONSTRUCTION COST ESTIMATE'!C628</f>
        <v>TYPE 4 STORM DRAIN MANHOLE (60 INCH)</v>
      </c>
      <c r="H628" s="74" t="str">
        <f t="shared" si="51"/>
        <v>609.0630</v>
      </c>
      <c r="J628" s="389">
        <f>'CONSTRUCTION COST ESTIMATE'!BA628</f>
        <v>0</v>
      </c>
      <c r="K628" s="75">
        <f t="shared" si="52"/>
        <v>0</v>
      </c>
      <c r="L628" s="69" t="s">
        <v>1304</v>
      </c>
      <c r="M628" s="69" t="str">
        <f>'CONSTRUCTION COST ESTIMATE'!BB628</f>
        <v>EA</v>
      </c>
      <c r="N628" s="390">
        <f>'BID ABSTRACT'!H628</f>
        <v>0</v>
      </c>
      <c r="O628" s="76">
        <f t="shared" si="53"/>
        <v>0</v>
      </c>
      <c r="S628" s="69" t="s">
        <v>1313</v>
      </c>
      <c r="T628" s="69" t="s">
        <v>1313</v>
      </c>
      <c r="V628" s="77" t="str">
        <f t="shared" si="50"/>
        <v/>
      </c>
    </row>
    <row r="629" spans="1:22" hidden="1">
      <c r="A629" s="72">
        <f>'CONSTRUCTION COST ESTIMATE'!B629</f>
        <v>609.06399999999996</v>
      </c>
      <c r="C629" s="69" t="s">
        <v>1311</v>
      </c>
      <c r="D629" s="69">
        <v>0</v>
      </c>
      <c r="F629" s="73" t="str">
        <f>'CONSTRUCTION COST ESTIMATE'!C629</f>
        <v>TYPE 1 MANHOLE</v>
      </c>
      <c r="H629" s="74" t="str">
        <f t="shared" si="51"/>
        <v>609.0640</v>
      </c>
      <c r="J629" s="389">
        <f>'CONSTRUCTION COST ESTIMATE'!BA629</f>
        <v>0</v>
      </c>
      <c r="K629" s="75">
        <f t="shared" si="52"/>
        <v>0</v>
      </c>
      <c r="L629" s="69" t="s">
        <v>1304</v>
      </c>
      <c r="M629" s="69" t="str">
        <f>'CONSTRUCTION COST ESTIMATE'!BB629</f>
        <v>EA</v>
      </c>
      <c r="N629" s="390">
        <f>'BID ABSTRACT'!H629</f>
        <v>0</v>
      </c>
      <c r="O629" s="76">
        <f t="shared" si="53"/>
        <v>0</v>
      </c>
      <c r="S629" s="69" t="s">
        <v>1313</v>
      </c>
      <c r="T629" s="69" t="s">
        <v>1313</v>
      </c>
      <c r="V629" s="77" t="str">
        <f t="shared" si="50"/>
        <v/>
      </c>
    </row>
    <row r="630" spans="1:22" hidden="1">
      <c r="A630" s="72">
        <f>'CONSTRUCTION COST ESTIMATE'!B630</f>
        <v>609.06500000000005</v>
      </c>
      <c r="C630" s="69" t="s">
        <v>1311</v>
      </c>
      <c r="D630" s="69">
        <v>0</v>
      </c>
      <c r="F630" s="73" t="str">
        <f>'CONSTRUCTION COST ESTIMATE'!C630</f>
        <v>TYPE 1 MANHOLE (MODIFIED)</v>
      </c>
      <c r="H630" s="74" t="str">
        <f t="shared" si="51"/>
        <v>609.0650</v>
      </c>
      <c r="J630" s="389">
        <f>'CONSTRUCTION COST ESTIMATE'!BA630</f>
        <v>0</v>
      </c>
      <c r="K630" s="75">
        <f t="shared" si="52"/>
        <v>0</v>
      </c>
      <c r="L630" s="69" t="s">
        <v>1304</v>
      </c>
      <c r="M630" s="69" t="str">
        <f>'CONSTRUCTION COST ESTIMATE'!BB630</f>
        <v>EA</v>
      </c>
      <c r="N630" s="390">
        <f>'BID ABSTRACT'!H630</f>
        <v>0</v>
      </c>
      <c r="O630" s="76">
        <f t="shared" si="53"/>
        <v>0</v>
      </c>
      <c r="S630" s="69" t="s">
        <v>1313</v>
      </c>
      <c r="T630" s="69" t="s">
        <v>1313</v>
      </c>
      <c r="V630" s="77" t="str">
        <f t="shared" si="50"/>
        <v/>
      </c>
    </row>
    <row r="631" spans="1:22" hidden="1">
      <c r="A631" s="72">
        <f>'CONSTRUCTION COST ESTIMATE'!B631</f>
        <v>609.06600000000003</v>
      </c>
      <c r="C631" s="69" t="s">
        <v>1311</v>
      </c>
      <c r="D631" s="69">
        <v>0</v>
      </c>
      <c r="F631" s="73" t="str">
        <f>'CONSTRUCTION COST ESTIMATE'!C631</f>
        <v>TYPE 2 STORM DRAIN MANHOLE</v>
      </c>
      <c r="H631" s="74" t="str">
        <f t="shared" si="51"/>
        <v>609.0660</v>
      </c>
      <c r="J631" s="389">
        <f>'CONSTRUCTION COST ESTIMATE'!BA631</f>
        <v>0</v>
      </c>
      <c r="K631" s="75">
        <f t="shared" si="52"/>
        <v>0</v>
      </c>
      <c r="L631" s="69" t="s">
        <v>1304</v>
      </c>
      <c r="M631" s="69" t="str">
        <f>'CONSTRUCTION COST ESTIMATE'!BB631</f>
        <v>EA</v>
      </c>
      <c r="N631" s="390">
        <f>'BID ABSTRACT'!H631</f>
        <v>0</v>
      </c>
      <c r="O631" s="76">
        <f t="shared" si="53"/>
        <v>0</v>
      </c>
      <c r="S631" s="69" t="s">
        <v>1313</v>
      </c>
      <c r="T631" s="69" t="s">
        <v>1313</v>
      </c>
      <c r="V631" s="77" t="str">
        <f t="shared" si="50"/>
        <v/>
      </c>
    </row>
    <row r="632" spans="1:22" hidden="1">
      <c r="A632" s="72">
        <f>'CONSTRUCTION COST ESTIMATE'!B632</f>
        <v>609.06700000000001</v>
      </c>
      <c r="C632" s="69" t="s">
        <v>1311</v>
      </c>
      <c r="D632" s="69">
        <v>0</v>
      </c>
      <c r="F632" s="73" t="str">
        <f>'CONSTRUCTION COST ESTIMATE'!C632</f>
        <v>TYPE 3 STORM DRAIN MANHOLE</v>
      </c>
      <c r="H632" s="74" t="str">
        <f t="shared" si="51"/>
        <v>609.0670</v>
      </c>
      <c r="J632" s="389">
        <f>'CONSTRUCTION COST ESTIMATE'!BA632</f>
        <v>0</v>
      </c>
      <c r="K632" s="75">
        <f t="shared" si="52"/>
        <v>0</v>
      </c>
      <c r="L632" s="69" t="s">
        <v>1304</v>
      </c>
      <c r="M632" s="69" t="str">
        <f>'CONSTRUCTION COST ESTIMATE'!BB632</f>
        <v>EA</v>
      </c>
      <c r="N632" s="390">
        <f>'BID ABSTRACT'!H632</f>
        <v>0</v>
      </c>
      <c r="O632" s="76">
        <f t="shared" si="53"/>
        <v>0</v>
      </c>
      <c r="S632" s="69" t="s">
        <v>1313</v>
      </c>
      <c r="T632" s="69" t="s">
        <v>1313</v>
      </c>
      <c r="V632" s="77" t="str">
        <f t="shared" si="50"/>
        <v/>
      </c>
    </row>
    <row r="633" spans="1:22" hidden="1">
      <c r="A633" s="72">
        <f>'CONSTRUCTION COST ESTIMATE'!B633</f>
        <v>609.06799999999998</v>
      </c>
      <c r="C633" s="69" t="s">
        <v>1311</v>
      </c>
      <c r="D633" s="69">
        <v>0</v>
      </c>
      <c r="F633" s="73" t="str">
        <f>'CONSTRUCTION COST ESTIMATE'!C633</f>
        <v>TYPE 4 STORM DRAIN MANHOLE</v>
      </c>
      <c r="H633" s="74" t="str">
        <f t="shared" si="51"/>
        <v>609.0680</v>
      </c>
      <c r="J633" s="389">
        <f>'CONSTRUCTION COST ESTIMATE'!BA633</f>
        <v>0</v>
      </c>
      <c r="K633" s="75">
        <f t="shared" si="52"/>
        <v>0</v>
      </c>
      <c r="L633" s="69" t="s">
        <v>1304</v>
      </c>
      <c r="M633" s="69" t="str">
        <f>'CONSTRUCTION COST ESTIMATE'!BB633</f>
        <v>EA</v>
      </c>
      <c r="N633" s="390">
        <f>'BID ABSTRACT'!H633</f>
        <v>0</v>
      </c>
      <c r="O633" s="76">
        <f t="shared" si="53"/>
        <v>0</v>
      </c>
      <c r="S633" s="69" t="s">
        <v>1313</v>
      </c>
      <c r="T633" s="69" t="s">
        <v>1313</v>
      </c>
      <c r="V633" s="77" t="str">
        <f t="shared" si="50"/>
        <v/>
      </c>
    </row>
    <row r="634" spans="1:22" hidden="1">
      <c r="A634" s="72">
        <f>'CONSTRUCTION COST ESTIMATE'!B634</f>
        <v>609.06899999999996</v>
      </c>
      <c r="C634" s="69" t="s">
        <v>1311</v>
      </c>
      <c r="D634" s="69">
        <v>0</v>
      </c>
      <c r="F634" s="73" t="str">
        <f>'CONSTRUCTION COST ESTIMATE'!C634</f>
        <v>ADJUST EXISTING STORM DRAIN MANHOLE TO FINISHED GRADE</v>
      </c>
      <c r="H634" s="74" t="str">
        <f t="shared" si="51"/>
        <v>609.0690</v>
      </c>
      <c r="J634" s="389">
        <f>'CONSTRUCTION COST ESTIMATE'!BA634</f>
        <v>0</v>
      </c>
      <c r="K634" s="75">
        <f t="shared" si="52"/>
        <v>0</v>
      </c>
      <c r="L634" s="69" t="s">
        <v>1304</v>
      </c>
      <c r="M634" s="69" t="str">
        <f>'CONSTRUCTION COST ESTIMATE'!BB634</f>
        <v>EA</v>
      </c>
      <c r="N634" s="390">
        <f>'BID ABSTRACT'!H634</f>
        <v>0</v>
      </c>
      <c r="O634" s="76">
        <f t="shared" si="53"/>
        <v>0</v>
      </c>
      <c r="S634" s="69" t="s">
        <v>1313</v>
      </c>
      <c r="T634" s="69" t="s">
        <v>1313</v>
      </c>
      <c r="V634" s="77" t="str">
        <f t="shared" si="50"/>
        <v/>
      </c>
    </row>
    <row r="635" spans="1:22" hidden="1">
      <c r="A635" s="72">
        <f>'CONSTRUCTION COST ESTIMATE'!B635</f>
        <v>609.07000000000005</v>
      </c>
      <c r="C635" s="69" t="s">
        <v>1311</v>
      </c>
      <c r="D635" s="69">
        <v>0</v>
      </c>
      <c r="F635" s="73" t="str">
        <f>'CONSTRUCTION COST ESTIMATE'!C635</f>
        <v>ADJUST EXISTING MANHOLE COVER TO FINISHED GRADE</v>
      </c>
      <c r="H635" s="74" t="str">
        <f t="shared" si="51"/>
        <v>609.0700</v>
      </c>
      <c r="J635" s="389">
        <f>'CONSTRUCTION COST ESTIMATE'!BA635</f>
        <v>0</v>
      </c>
      <c r="K635" s="75">
        <f t="shared" si="52"/>
        <v>0</v>
      </c>
      <c r="L635" s="69" t="s">
        <v>1304</v>
      </c>
      <c r="M635" s="69" t="str">
        <f>'CONSTRUCTION COST ESTIMATE'!BB635</f>
        <v>EA</v>
      </c>
      <c r="N635" s="390">
        <f>'BID ABSTRACT'!H635</f>
        <v>0</v>
      </c>
      <c r="O635" s="76">
        <f t="shared" si="53"/>
        <v>0</v>
      </c>
      <c r="S635" s="69" t="s">
        <v>1313</v>
      </c>
      <c r="T635" s="69" t="s">
        <v>1313</v>
      </c>
      <c r="V635" s="77" t="str">
        <f t="shared" si="50"/>
        <v/>
      </c>
    </row>
    <row r="636" spans="1:22" hidden="1">
      <c r="A636" s="72">
        <f>'CONSTRUCTION COST ESTIMATE'!B636</f>
        <v>609.07100000000003</v>
      </c>
      <c r="C636" s="69" t="s">
        <v>1311</v>
      </c>
      <c r="D636" s="69">
        <v>0</v>
      </c>
      <c r="F636" s="73" t="str">
        <f>'CONSTRUCTION COST ESTIMATE'!C636</f>
        <v>PRECAST MANHOLE TEE</v>
      </c>
      <c r="H636" s="74" t="str">
        <f t="shared" si="51"/>
        <v>609.0710</v>
      </c>
      <c r="J636" s="389">
        <f>'CONSTRUCTION COST ESTIMATE'!BA636</f>
        <v>0</v>
      </c>
      <c r="K636" s="75">
        <f t="shared" si="52"/>
        <v>0</v>
      </c>
      <c r="L636" s="69" t="s">
        <v>1304</v>
      </c>
      <c r="M636" s="69" t="str">
        <f>'CONSTRUCTION COST ESTIMATE'!BB636</f>
        <v>EA</v>
      </c>
      <c r="N636" s="390">
        <f>'BID ABSTRACT'!H636</f>
        <v>0</v>
      </c>
      <c r="O636" s="76">
        <f t="shared" si="53"/>
        <v>0</v>
      </c>
      <c r="S636" s="69" t="s">
        <v>1313</v>
      </c>
      <c r="T636" s="69" t="s">
        <v>1313</v>
      </c>
      <c r="V636" s="77" t="str">
        <f t="shared" si="50"/>
        <v/>
      </c>
    </row>
    <row r="637" spans="1:22" hidden="1">
      <c r="A637" s="72">
        <f>'CONSTRUCTION COST ESTIMATE'!B637</f>
        <v>609.072</v>
      </c>
      <c r="C637" s="69" t="s">
        <v>1311</v>
      </c>
      <c r="D637" s="69">
        <v>0</v>
      </c>
      <c r="F637" s="73" t="str">
        <f>'CONSTRUCTION COST ESTIMATE'!C637</f>
        <v>REINFORCED CONCRETE BOX (RCB) MANHOLE</v>
      </c>
      <c r="H637" s="74" t="str">
        <f t="shared" si="51"/>
        <v>609.0720</v>
      </c>
      <c r="J637" s="389">
        <f>'CONSTRUCTION COST ESTIMATE'!BA637</f>
        <v>0</v>
      </c>
      <c r="K637" s="75">
        <f t="shared" si="52"/>
        <v>0</v>
      </c>
      <c r="L637" s="69" t="s">
        <v>1304</v>
      </c>
      <c r="M637" s="69" t="str">
        <f>'CONSTRUCTION COST ESTIMATE'!BB637</f>
        <v>EA</v>
      </c>
      <c r="N637" s="390">
        <f>'BID ABSTRACT'!H637</f>
        <v>0</v>
      </c>
      <c r="O637" s="76">
        <f t="shared" si="53"/>
        <v>0</v>
      </c>
      <c r="S637" s="69" t="s">
        <v>1313</v>
      </c>
      <c r="T637" s="69" t="s">
        <v>1313</v>
      </c>
      <c r="V637" s="77" t="str">
        <f t="shared" si="50"/>
        <v/>
      </c>
    </row>
    <row r="638" spans="1:22" hidden="1">
      <c r="A638" s="72">
        <f>'CONSTRUCTION COST ESTIMATE'!B638</f>
        <v>609.07299999999998</v>
      </c>
      <c r="C638" s="69" t="s">
        <v>1311</v>
      </c>
      <c r="D638" s="69">
        <v>0</v>
      </c>
      <c r="F638" s="73" t="str">
        <f>'CONSTRUCTION COST ESTIMATE'!C638</f>
        <v>SHALLOW COVER FOR REINFORCED CONCRETE BOX (RCB) MANHOLE</v>
      </c>
      <c r="H638" s="74" t="str">
        <f t="shared" si="51"/>
        <v>609.0730</v>
      </c>
      <c r="J638" s="389">
        <f>'CONSTRUCTION COST ESTIMATE'!BA638</f>
        <v>0</v>
      </c>
      <c r="K638" s="75">
        <f t="shared" si="52"/>
        <v>0</v>
      </c>
      <c r="L638" s="69" t="s">
        <v>1304</v>
      </c>
      <c r="M638" s="69" t="str">
        <f>'CONSTRUCTION COST ESTIMATE'!BB638</f>
        <v>EA</v>
      </c>
      <c r="N638" s="390">
        <f>'BID ABSTRACT'!H638</f>
        <v>0</v>
      </c>
      <c r="O638" s="76">
        <f t="shared" si="53"/>
        <v>0</v>
      </c>
      <c r="S638" s="69" t="s">
        <v>1313</v>
      </c>
      <c r="T638" s="69" t="s">
        <v>1313</v>
      </c>
      <c r="V638" s="77" t="str">
        <f t="shared" si="50"/>
        <v/>
      </c>
    </row>
    <row r="639" spans="1:22" hidden="1">
      <c r="A639" s="72">
        <f>'CONSTRUCTION COST ESTIMATE'!B639</f>
        <v>609.07399999999996</v>
      </c>
      <c r="C639" s="69" t="s">
        <v>1311</v>
      </c>
      <c r="D639" s="69">
        <v>0</v>
      </c>
      <c r="F639" s="73" t="str">
        <f>'CONSTRUCTION COST ESTIMATE'!C639</f>
        <v>STORM DRAIN MANHOLE COVER</v>
      </c>
      <c r="H639" s="74" t="str">
        <f t="shared" si="51"/>
        <v>609.0740</v>
      </c>
      <c r="J639" s="389">
        <f>'CONSTRUCTION COST ESTIMATE'!BA639</f>
        <v>0</v>
      </c>
      <c r="K639" s="75">
        <f t="shared" si="52"/>
        <v>0</v>
      </c>
      <c r="L639" s="69" t="s">
        <v>1304</v>
      </c>
      <c r="M639" s="69" t="str">
        <f>'CONSTRUCTION COST ESTIMATE'!BB639</f>
        <v>EA</v>
      </c>
      <c r="N639" s="390">
        <f>'BID ABSTRACT'!H639</f>
        <v>0</v>
      </c>
      <c r="O639" s="76">
        <f t="shared" si="53"/>
        <v>0</v>
      </c>
      <c r="S639" s="69" t="s">
        <v>1313</v>
      </c>
      <c r="T639" s="69" t="s">
        <v>1313</v>
      </c>
      <c r="V639" s="77" t="str">
        <f t="shared" si="50"/>
        <v/>
      </c>
    </row>
    <row r="640" spans="1:22" hidden="1">
      <c r="A640" s="72">
        <f>'CONSTRUCTION COST ESTIMATE'!B640</f>
        <v>609.07500000000005</v>
      </c>
      <c r="C640" s="69" t="s">
        <v>1311</v>
      </c>
      <c r="D640" s="69">
        <v>0</v>
      </c>
      <c r="F640" s="73" t="str">
        <f>'CONSTRUCTION COST ESTIMATE'!C640</f>
        <v>24 INCH STORM DRAIN MANHOLE COVER</v>
      </c>
      <c r="H640" s="74" t="str">
        <f t="shared" si="51"/>
        <v>609.0750</v>
      </c>
      <c r="J640" s="389">
        <f>'CONSTRUCTION COST ESTIMATE'!BA640</f>
        <v>0</v>
      </c>
      <c r="K640" s="75">
        <f t="shared" si="52"/>
        <v>0</v>
      </c>
      <c r="L640" s="69" t="s">
        <v>1304</v>
      </c>
      <c r="M640" s="69" t="str">
        <f>'CONSTRUCTION COST ESTIMATE'!BB640</f>
        <v>EA</v>
      </c>
      <c r="N640" s="390">
        <f>'BID ABSTRACT'!H640</f>
        <v>0</v>
      </c>
      <c r="O640" s="76">
        <f t="shared" si="53"/>
        <v>0</v>
      </c>
      <c r="S640" s="69" t="s">
        <v>1313</v>
      </c>
      <c r="T640" s="69" t="s">
        <v>1313</v>
      </c>
      <c r="V640" s="77" t="str">
        <f t="shared" si="50"/>
        <v/>
      </c>
    </row>
    <row r="641" spans="1:26" hidden="1">
      <c r="A641" s="72">
        <f>'CONSTRUCTION COST ESTIMATE'!B641</f>
        <v>609.08000000000004</v>
      </c>
      <c r="C641" s="69" t="s">
        <v>1311</v>
      </c>
      <c r="D641" s="69">
        <v>0</v>
      </c>
      <c r="F641" s="73" t="str">
        <f>'CONSTRUCTION COST ESTIMATE'!C641</f>
        <v>REINFORCED CONCRETE BOX (RCB) PLUG</v>
      </c>
      <c r="H641" s="74" t="str">
        <f t="shared" si="51"/>
        <v>609.0800</v>
      </c>
      <c r="J641" s="389">
        <f>'CONSTRUCTION COST ESTIMATE'!BA641</f>
        <v>0</v>
      </c>
      <c r="K641" s="75">
        <f t="shared" si="52"/>
        <v>0</v>
      </c>
      <c r="L641" s="69" t="s">
        <v>1304</v>
      </c>
      <c r="M641" s="69" t="str">
        <f>'CONSTRUCTION COST ESTIMATE'!BB641</f>
        <v>EA</v>
      </c>
      <c r="N641" s="390">
        <f>'BID ABSTRACT'!H641</f>
        <v>0</v>
      </c>
      <c r="O641" s="76">
        <f t="shared" si="53"/>
        <v>0</v>
      </c>
      <c r="S641" s="69" t="s">
        <v>1313</v>
      </c>
      <c r="T641" s="69" t="s">
        <v>1313</v>
      </c>
      <c r="V641" s="77" t="str">
        <f t="shared" si="50"/>
        <v/>
      </c>
    </row>
    <row r="642" spans="1:26" hidden="1">
      <c r="A642" s="72">
        <f>'CONSTRUCTION COST ESTIMATE'!B642</f>
        <v>609.08100000000002</v>
      </c>
      <c r="C642" s="69" t="s">
        <v>1311</v>
      </c>
      <c r="D642" s="69">
        <v>0</v>
      </c>
      <c r="F642" s="73" t="str">
        <f>'CONSTRUCTION COST ESTIMATE'!C642</f>
        <v>STORM DRAIN PIPE PLUG</v>
      </c>
      <c r="H642" s="74" t="str">
        <f t="shared" si="51"/>
        <v>609.0810</v>
      </c>
      <c r="J642" s="389">
        <f>'CONSTRUCTION COST ESTIMATE'!BA642</f>
        <v>0</v>
      </c>
      <c r="K642" s="75">
        <f t="shared" si="52"/>
        <v>0</v>
      </c>
      <c r="L642" s="69" t="s">
        <v>1304</v>
      </c>
      <c r="M642" s="69" t="str">
        <f>'CONSTRUCTION COST ESTIMATE'!BB642</f>
        <v>EA</v>
      </c>
      <c r="N642" s="390">
        <f>'BID ABSTRACT'!H642</f>
        <v>0</v>
      </c>
      <c r="O642" s="76">
        <f t="shared" si="53"/>
        <v>0</v>
      </c>
      <c r="S642" s="69" t="s">
        <v>1313</v>
      </c>
      <c r="T642" s="69" t="s">
        <v>1313</v>
      </c>
      <c r="V642" s="77" t="str">
        <f t="shared" si="50"/>
        <v/>
      </c>
    </row>
    <row r="643" spans="1:26" hidden="1">
      <c r="A643" s="72">
        <f>'CONSTRUCTION COST ESTIMATE'!B643</f>
        <v>609.08199999999999</v>
      </c>
      <c r="C643" s="69" t="s">
        <v>1311</v>
      </c>
      <c r="D643" s="69">
        <v>0</v>
      </c>
      <c r="F643" s="73" t="str">
        <f>'CONSTRUCTION COST ESTIMATE'!C643</f>
        <v>ADJUST PULL BOX COVERS</v>
      </c>
      <c r="H643" s="74" t="str">
        <f t="shared" si="51"/>
        <v>609.0820</v>
      </c>
      <c r="J643" s="389">
        <f>'CONSTRUCTION COST ESTIMATE'!BA643</f>
        <v>0</v>
      </c>
      <c r="K643" s="75">
        <f t="shared" si="52"/>
        <v>0</v>
      </c>
      <c r="L643" s="69" t="s">
        <v>1304</v>
      </c>
      <c r="M643" s="69" t="str">
        <f>'CONSTRUCTION COST ESTIMATE'!BB643</f>
        <v>EA</v>
      </c>
      <c r="N643" s="390">
        <f>'BID ABSTRACT'!H643</f>
        <v>0</v>
      </c>
      <c r="O643" s="76">
        <f t="shared" si="53"/>
        <v>0</v>
      </c>
      <c r="S643" s="69" t="s">
        <v>1313</v>
      </c>
      <c r="T643" s="69" t="s">
        <v>1313</v>
      </c>
      <c r="V643" s="77" t="str">
        <f t="shared" si="50"/>
        <v/>
      </c>
    </row>
    <row r="644" spans="1:26" hidden="1">
      <c r="A644" s="72">
        <f>'CONSTRUCTION COST ESTIMATE'!B644</f>
        <v>609.08299999999997</v>
      </c>
      <c r="C644" s="69" t="s">
        <v>1311</v>
      </c>
      <c r="D644" s="69">
        <v>0</v>
      </c>
      <c r="F644" s="73" t="str">
        <f>'CONSTRUCTION COST ESTIMATE'!C644</f>
        <v>TRENCH DRAIN</v>
      </c>
      <c r="H644" s="74" t="str">
        <f t="shared" si="51"/>
        <v>609.0830</v>
      </c>
      <c r="J644" s="389">
        <f>'CONSTRUCTION COST ESTIMATE'!BA644</f>
        <v>0</v>
      </c>
      <c r="K644" s="75">
        <f t="shared" si="52"/>
        <v>0</v>
      </c>
      <c r="L644" s="69" t="s">
        <v>1304</v>
      </c>
      <c r="M644" s="69" t="str">
        <f>'CONSTRUCTION COST ESTIMATE'!BB644</f>
        <v>EA</v>
      </c>
      <c r="N644" s="390">
        <f>'BID ABSTRACT'!H644</f>
        <v>0</v>
      </c>
      <c r="O644" s="76">
        <f t="shared" si="53"/>
        <v>0</v>
      </c>
      <c r="S644" s="69" t="s">
        <v>1313</v>
      </c>
      <c r="T644" s="69" t="s">
        <v>1313</v>
      </c>
      <c r="V644" s="77" t="str">
        <f t="shared" si="50"/>
        <v/>
      </c>
    </row>
    <row r="645" spans="1:26" hidden="1">
      <c r="A645" s="72">
        <f>'CONSTRUCTION COST ESTIMATE'!B645</f>
        <v>610.00049999999999</v>
      </c>
      <c r="C645" s="69" t="s">
        <v>1311</v>
      </c>
      <c r="D645" s="69">
        <v>0</v>
      </c>
      <c r="F645" s="73" t="str">
        <f>'CONSTRUCTION COST ESTIMATE'!C645</f>
        <v>GEOTEXTILE</v>
      </c>
      <c r="H645" s="74" t="str">
        <f t="shared" si="51"/>
        <v>610.0005</v>
      </c>
      <c r="J645" s="389">
        <f>'CONSTRUCTION COST ESTIMATE'!BA645</f>
        <v>0</v>
      </c>
      <c r="K645" s="75">
        <f t="shared" si="52"/>
        <v>0</v>
      </c>
      <c r="L645" s="69" t="s">
        <v>1304</v>
      </c>
      <c r="M645" s="69" t="str">
        <f>'CONSTRUCTION COST ESTIMATE'!BB645</f>
        <v>SY</v>
      </c>
      <c r="N645" s="390">
        <f>'BID ABSTRACT'!H645</f>
        <v>0</v>
      </c>
      <c r="O645" s="76">
        <f t="shared" si="53"/>
        <v>0</v>
      </c>
      <c r="S645" s="69" t="s">
        <v>1313</v>
      </c>
      <c r="T645" s="69" t="s">
        <v>1313</v>
      </c>
      <c r="V645" s="77" t="str">
        <f t="shared" si="50"/>
        <v/>
      </c>
    </row>
    <row r="646" spans="1:26" hidden="1">
      <c r="A646" s="72">
        <f>'CONSTRUCTION COST ESTIMATE'!B646</f>
        <v>610.00099999999998</v>
      </c>
      <c r="C646" s="69" t="s">
        <v>1311</v>
      </c>
      <c r="D646" s="69">
        <v>0</v>
      </c>
      <c r="F646" s="73" t="str">
        <f>'CONSTRUCTION COST ESTIMATE'!C646</f>
        <v>GEOTEXTILE CLASS 1</v>
      </c>
      <c r="H646" s="74" t="str">
        <f t="shared" si="51"/>
        <v>610.0010</v>
      </c>
      <c r="J646" s="389">
        <f>'CONSTRUCTION COST ESTIMATE'!BA646</f>
        <v>0</v>
      </c>
      <c r="K646" s="75">
        <f t="shared" si="52"/>
        <v>0</v>
      </c>
      <c r="L646" s="69" t="s">
        <v>1304</v>
      </c>
      <c r="M646" s="69" t="str">
        <f>'CONSTRUCTION COST ESTIMATE'!BB646</f>
        <v>SY</v>
      </c>
      <c r="N646" s="390">
        <f>'BID ABSTRACT'!H646</f>
        <v>0</v>
      </c>
      <c r="O646" s="76">
        <f t="shared" si="53"/>
        <v>0</v>
      </c>
      <c r="S646" s="69" t="s">
        <v>1313</v>
      </c>
      <c r="T646" s="69" t="s">
        <v>1313</v>
      </c>
      <c r="V646" s="77" t="str">
        <f t="shared" si="50"/>
        <v/>
      </c>
    </row>
    <row r="647" spans="1:26" hidden="1">
      <c r="A647" s="72">
        <f>'CONSTRUCTION COST ESTIMATE'!B647</f>
        <v>610.00199999999995</v>
      </c>
      <c r="C647" s="69" t="s">
        <v>1311</v>
      </c>
      <c r="D647" s="69">
        <v>0</v>
      </c>
      <c r="F647" s="73" t="str">
        <f>'CONSTRUCTION COST ESTIMATE'!C647</f>
        <v>RIPRAP</v>
      </c>
      <c r="H647" s="74" t="str">
        <f t="shared" si="51"/>
        <v>610.0020</v>
      </c>
      <c r="J647" s="389">
        <f>'CONSTRUCTION COST ESTIMATE'!BA647</f>
        <v>0</v>
      </c>
      <c r="K647" s="75">
        <f t="shared" si="52"/>
        <v>0</v>
      </c>
      <c r="L647" s="69" t="s">
        <v>1304</v>
      </c>
      <c r="M647" s="69" t="str">
        <f>'CONSTRUCTION COST ESTIMATE'!BB647</f>
        <v>CY</v>
      </c>
      <c r="N647" s="390">
        <f>'BID ABSTRACT'!H647</f>
        <v>0</v>
      </c>
      <c r="O647" s="76">
        <f t="shared" si="53"/>
        <v>0</v>
      </c>
      <c r="S647" s="69" t="s">
        <v>1313</v>
      </c>
      <c r="T647" s="69" t="s">
        <v>1313</v>
      </c>
      <c r="V647" s="77" t="str">
        <f t="shared" si="50"/>
        <v/>
      </c>
    </row>
    <row r="648" spans="1:26" hidden="1">
      <c r="A648" s="72">
        <f>'CONSTRUCTION COST ESTIMATE'!B648</f>
        <v>610.00300000000004</v>
      </c>
      <c r="C648" s="69" t="s">
        <v>1311</v>
      </c>
      <c r="D648" s="69">
        <v>0</v>
      </c>
      <c r="F648" s="73" t="str">
        <f>'CONSTRUCTION COST ESTIMATE'!C648</f>
        <v>REPLACE SALVAGED RIPRAP</v>
      </c>
      <c r="H648" s="74" t="str">
        <f t="shared" si="51"/>
        <v>610.0030</v>
      </c>
      <c r="J648" s="389">
        <f>'CONSTRUCTION COST ESTIMATE'!BA648</f>
        <v>0</v>
      </c>
      <c r="K648" s="75">
        <f t="shared" si="52"/>
        <v>0</v>
      </c>
      <c r="L648" s="69" t="s">
        <v>1304</v>
      </c>
      <c r="M648" s="69" t="str">
        <f>'CONSTRUCTION COST ESTIMATE'!BB648</f>
        <v>CY</v>
      </c>
      <c r="N648" s="390">
        <f>'BID ABSTRACT'!H648</f>
        <v>0</v>
      </c>
      <c r="O648" s="76">
        <f t="shared" si="53"/>
        <v>0</v>
      </c>
      <c r="S648" s="69" t="s">
        <v>1313</v>
      </c>
      <c r="T648" s="69" t="s">
        <v>1313</v>
      </c>
      <c r="V648" s="77" t="str">
        <f t="shared" si="50"/>
        <v/>
      </c>
    </row>
    <row r="649" spans="1:26" hidden="1">
      <c r="A649" s="72">
        <f>'CONSTRUCTION COST ESTIMATE'!B649</f>
        <v>610.00400000000002</v>
      </c>
      <c r="C649" s="69" t="s">
        <v>1311</v>
      </c>
      <c r="D649" s="69">
        <v>0</v>
      </c>
      <c r="F649" s="73" t="str">
        <f>'CONSTRUCTION COST ESTIMATE'!C649</f>
        <v>RIPRAP (CLASS 300)</v>
      </c>
      <c r="H649" s="74" t="str">
        <f t="shared" si="51"/>
        <v>610.0040</v>
      </c>
      <c r="J649" s="389">
        <f>'CONSTRUCTION COST ESTIMATE'!BA649</f>
        <v>0</v>
      </c>
      <c r="K649" s="75">
        <f t="shared" si="52"/>
        <v>0</v>
      </c>
      <c r="L649" s="69" t="s">
        <v>1304</v>
      </c>
      <c r="M649" s="69" t="str">
        <f>'CONSTRUCTION COST ESTIMATE'!BB649</f>
        <v>CY</v>
      </c>
      <c r="N649" s="390">
        <f>'BID ABSTRACT'!H649</f>
        <v>0</v>
      </c>
      <c r="O649" s="76">
        <f t="shared" si="53"/>
        <v>0</v>
      </c>
      <c r="S649" s="69" t="s">
        <v>1313</v>
      </c>
      <c r="T649" s="69" t="s">
        <v>1313</v>
      </c>
      <c r="V649" s="77" t="str">
        <f t="shared" si="50"/>
        <v/>
      </c>
    </row>
    <row r="650" spans="1:26" hidden="1">
      <c r="A650" s="72">
        <f>'CONSTRUCTION COST ESTIMATE'!B650</f>
        <v>610.005</v>
      </c>
      <c r="C650" s="69" t="s">
        <v>1311</v>
      </c>
      <c r="D650" s="69">
        <v>0</v>
      </c>
      <c r="F650" s="73" t="str">
        <f>'CONSTRUCTION COST ESTIMATE'!C650</f>
        <v>RIPRAP (CLASS 550)</v>
      </c>
      <c r="H650" s="74" t="str">
        <f t="shared" si="51"/>
        <v>610.0050</v>
      </c>
      <c r="J650" s="389">
        <f>'CONSTRUCTION COST ESTIMATE'!BA650</f>
        <v>0</v>
      </c>
      <c r="K650" s="75">
        <f t="shared" si="52"/>
        <v>0</v>
      </c>
      <c r="L650" s="69" t="s">
        <v>1304</v>
      </c>
      <c r="M650" s="69" t="str">
        <f>'CONSTRUCTION COST ESTIMATE'!BB650</f>
        <v>CY</v>
      </c>
      <c r="N650" s="390">
        <f>'BID ABSTRACT'!H650</f>
        <v>0</v>
      </c>
      <c r="O650" s="76">
        <f t="shared" si="53"/>
        <v>0</v>
      </c>
      <c r="S650" s="69" t="s">
        <v>1313</v>
      </c>
      <c r="T650" s="69" t="s">
        <v>1313</v>
      </c>
      <c r="V650" s="77" t="str">
        <f t="shared" si="50"/>
        <v/>
      </c>
    </row>
    <row r="651" spans="1:26" hidden="1">
      <c r="A651" s="72">
        <f>'CONSTRUCTION COST ESTIMATE'!B651</f>
        <v>610.00599999999997</v>
      </c>
      <c r="C651" s="69" t="s">
        <v>1311</v>
      </c>
      <c r="D651" s="69">
        <v>0</v>
      </c>
      <c r="F651" s="73" t="str">
        <f>'CONSTRUCTION COST ESTIMATE'!C651</f>
        <v>RIPRAP BEDDING (CLASS 300)</v>
      </c>
      <c r="H651" s="74" t="str">
        <f t="shared" si="51"/>
        <v>610.0060</v>
      </c>
      <c r="J651" s="389">
        <f>'CONSTRUCTION COST ESTIMATE'!BA651</f>
        <v>0</v>
      </c>
      <c r="K651" s="75">
        <f t="shared" si="52"/>
        <v>0</v>
      </c>
      <c r="L651" s="69" t="s">
        <v>1304</v>
      </c>
      <c r="M651" s="69" t="str">
        <f>'CONSTRUCTION COST ESTIMATE'!BB651</f>
        <v>CY</v>
      </c>
      <c r="N651" s="390">
        <f>'BID ABSTRACT'!H651</f>
        <v>0</v>
      </c>
      <c r="O651" s="76">
        <f t="shared" si="53"/>
        <v>0</v>
      </c>
      <c r="S651" s="69" t="s">
        <v>1313</v>
      </c>
      <c r="T651" s="69" t="s">
        <v>1313</v>
      </c>
      <c r="V651" s="77" t="str">
        <f t="shared" si="50"/>
        <v/>
      </c>
    </row>
    <row r="652" spans="1:26" hidden="1">
      <c r="A652" s="72">
        <f>'CONSTRUCTION COST ESTIMATE'!B652</f>
        <v>610.00699999999995</v>
      </c>
      <c r="C652" s="69" t="s">
        <v>1311</v>
      </c>
      <c r="D652" s="69">
        <v>0</v>
      </c>
      <c r="F652" s="73" t="str">
        <f>'CONSTRUCTION COST ESTIMATE'!C652</f>
        <v>RIPRAP BEDDING (CLASS 550)</v>
      </c>
      <c r="H652" s="74" t="str">
        <f t="shared" si="51"/>
        <v>610.0070</v>
      </c>
      <c r="J652" s="389">
        <f>'CONSTRUCTION COST ESTIMATE'!BA652</f>
        <v>0</v>
      </c>
      <c r="K652" s="75">
        <f t="shared" si="52"/>
        <v>0</v>
      </c>
      <c r="L652" s="69" t="s">
        <v>1304</v>
      </c>
      <c r="M652" s="69" t="str">
        <f>'CONSTRUCTION COST ESTIMATE'!BB652</f>
        <v>CY</v>
      </c>
      <c r="N652" s="390">
        <f>'BID ABSTRACT'!H652</f>
        <v>0</v>
      </c>
      <c r="O652" s="76">
        <f t="shared" si="53"/>
        <v>0</v>
      </c>
      <c r="S652" s="69" t="s">
        <v>1313</v>
      </c>
      <c r="T652" s="69" t="s">
        <v>1313</v>
      </c>
      <c r="V652" s="77" t="str">
        <f t="shared" si="50"/>
        <v/>
      </c>
    </row>
    <row r="653" spans="1:26" hidden="1">
      <c r="A653" s="72">
        <f>'CONSTRUCTION COST ESTIMATE'!B653</f>
        <v>610.00800000000004</v>
      </c>
      <c r="C653" s="69" t="s">
        <v>1311</v>
      </c>
      <c r="D653" s="69">
        <v>0</v>
      </c>
      <c r="F653" s="73" t="str">
        <f>'CONSTRUCTION COST ESTIMATE'!C653</f>
        <v>PARTIALLY GROUTED RIPRAP</v>
      </c>
      <c r="H653" s="74" t="str">
        <f t="shared" si="51"/>
        <v>610.0080</v>
      </c>
      <c r="J653" s="389">
        <f>'CONSTRUCTION COST ESTIMATE'!BA653</f>
        <v>0</v>
      </c>
      <c r="K653" s="75">
        <f t="shared" si="52"/>
        <v>0</v>
      </c>
      <c r="L653" s="69" t="s">
        <v>1304</v>
      </c>
      <c r="M653" s="69" t="str">
        <f>'CONSTRUCTION COST ESTIMATE'!BB653</f>
        <v>CY</v>
      </c>
      <c r="N653" s="390">
        <f>'BID ABSTRACT'!H653</f>
        <v>0</v>
      </c>
      <c r="O653" s="76">
        <f t="shared" si="53"/>
        <v>0</v>
      </c>
      <c r="S653" s="69" t="s">
        <v>1313</v>
      </c>
      <c r="T653" s="69" t="s">
        <v>1313</v>
      </c>
      <c r="V653" s="77" t="str">
        <f t="shared" si="50"/>
        <v/>
      </c>
    </row>
    <row r="654" spans="1:26" hidden="1">
      <c r="A654" s="72">
        <f>'CONSTRUCTION COST ESTIMATE'!B654</f>
        <v>611.00099999999998</v>
      </c>
      <c r="C654" s="69" t="s">
        <v>1311</v>
      </c>
      <c r="D654" s="69">
        <v>0</v>
      </c>
      <c r="F654" s="73" t="str">
        <f>'CONSTRUCTION COST ESTIMATE'!C654</f>
        <v>6 INCH CONCRETE SLOPE PAVEMENT</v>
      </c>
      <c r="H654" s="74" t="str">
        <f t="shared" si="51"/>
        <v>611.0010</v>
      </c>
      <c r="J654" s="389">
        <f>'CONSTRUCTION COST ESTIMATE'!BA654</f>
        <v>0</v>
      </c>
      <c r="K654" s="75">
        <f t="shared" si="52"/>
        <v>0</v>
      </c>
      <c r="L654" s="69" t="s">
        <v>1304</v>
      </c>
      <c r="M654" s="69" t="str">
        <f>'CONSTRUCTION COST ESTIMATE'!BB654</f>
        <v>SY</v>
      </c>
      <c r="N654" s="390">
        <f>'BID ABSTRACT'!H654</f>
        <v>0</v>
      </c>
      <c r="O654" s="76">
        <f t="shared" si="53"/>
        <v>0</v>
      </c>
      <c r="S654" s="69" t="s">
        <v>1313</v>
      </c>
      <c r="T654" s="69" t="s">
        <v>1313</v>
      </c>
      <c r="V654" s="77" t="str">
        <f t="shared" si="50"/>
        <v/>
      </c>
    </row>
    <row r="655" spans="1:26" s="395" customFormat="1">
      <c r="A655" s="394"/>
      <c r="C655" s="395" t="s">
        <v>1311</v>
      </c>
      <c r="D655" s="395">
        <v>0</v>
      </c>
      <c r="F655" s="396" t="str">
        <f>'CONSTRUCTION COST ESTIMATE'!C655</f>
        <v>CONCRETE CURB, WALK, GUTTERS, DRIVEWAYS, &amp; INTERSECTIONS</v>
      </c>
      <c r="H655" s="394" t="str">
        <f t="shared" si="51"/>
        <v>.0000</v>
      </c>
      <c r="J655" s="397">
        <f>'CONSTRUCTION COST ESTIMATE'!BA655</f>
        <v>0</v>
      </c>
      <c r="K655" s="397">
        <f t="shared" si="52"/>
        <v>0</v>
      </c>
      <c r="L655" s="395" t="s">
        <v>1304</v>
      </c>
      <c r="M655" s="395">
        <f>'CONSTRUCTION COST ESTIMATE'!BB655</f>
        <v>0</v>
      </c>
      <c r="N655" s="398">
        <f>'BID ABSTRACT'!H655</f>
        <v>0</v>
      </c>
      <c r="O655" s="398">
        <f t="shared" si="53"/>
        <v>0</v>
      </c>
      <c r="S655" s="395" t="s">
        <v>1313</v>
      </c>
      <c r="T655" s="395" t="s">
        <v>1313</v>
      </c>
      <c r="U655" s="399"/>
      <c r="V655" s="399" t="str">
        <f t="shared" si="50"/>
        <v>Delete Row</v>
      </c>
      <c r="W655" s="399"/>
      <c r="X655" s="399"/>
      <c r="Y655" s="399"/>
      <c r="Z655" s="399"/>
    </row>
    <row r="656" spans="1:26" hidden="1">
      <c r="A656" s="72">
        <f>'CONSTRUCTION COST ESTIMATE'!B656</f>
        <v>613.00049999999999</v>
      </c>
      <c r="C656" s="69" t="s">
        <v>1311</v>
      </c>
      <c r="D656" s="69">
        <v>0</v>
      </c>
      <c r="F656" s="73" t="str">
        <f>'CONSTRUCTION COST ESTIMATE'!C656</f>
        <v>TYPE L CURB AND GUTTER</v>
      </c>
      <c r="H656" s="74" t="str">
        <f t="shared" si="51"/>
        <v>613.0005</v>
      </c>
      <c r="J656" s="389">
        <f>'CONSTRUCTION COST ESTIMATE'!BA656</f>
        <v>0</v>
      </c>
      <c r="K656" s="75">
        <f t="shared" si="52"/>
        <v>0</v>
      </c>
      <c r="L656" s="69" t="s">
        <v>1304</v>
      </c>
      <c r="M656" s="69" t="str">
        <f>'CONSTRUCTION COST ESTIMATE'!BB656</f>
        <v>LF</v>
      </c>
      <c r="N656" s="390">
        <f>'BID ABSTRACT'!H656</f>
        <v>0</v>
      </c>
      <c r="O656" s="76">
        <f t="shared" si="53"/>
        <v>0</v>
      </c>
      <c r="S656" s="69" t="s">
        <v>1313</v>
      </c>
      <c r="T656" s="69" t="s">
        <v>1313</v>
      </c>
      <c r="V656" s="77" t="str">
        <f t="shared" si="50"/>
        <v/>
      </c>
    </row>
    <row r="657" spans="1:22" hidden="1">
      <c r="A657" s="72">
        <f>'CONSTRUCTION COST ESTIMATE'!B657</f>
        <v>613.00099999999998</v>
      </c>
      <c r="C657" s="69" t="s">
        <v>1311</v>
      </c>
      <c r="D657" s="69">
        <v>0</v>
      </c>
      <c r="F657" s="73" t="str">
        <f>'CONSTRUCTION COST ESTIMATE'!C657</f>
        <v>"L" TYPE CURB AND GUTTER (18 INCH)</v>
      </c>
      <c r="H657" s="74" t="str">
        <f t="shared" si="51"/>
        <v>613.0010</v>
      </c>
      <c r="J657" s="389">
        <f>'CONSTRUCTION COST ESTIMATE'!BA657</f>
        <v>0</v>
      </c>
      <c r="K657" s="75">
        <f t="shared" si="52"/>
        <v>0</v>
      </c>
      <c r="L657" s="69" t="s">
        <v>1304</v>
      </c>
      <c r="M657" s="69" t="str">
        <f>'CONSTRUCTION COST ESTIMATE'!BB657</f>
        <v>LF</v>
      </c>
      <c r="N657" s="390">
        <f>'BID ABSTRACT'!H657</f>
        <v>0</v>
      </c>
      <c r="O657" s="76">
        <f t="shared" si="53"/>
        <v>0</v>
      </c>
      <c r="S657" s="69" t="s">
        <v>1313</v>
      </c>
      <c r="T657" s="69" t="s">
        <v>1313</v>
      </c>
      <c r="V657" s="77" t="str">
        <f t="shared" si="50"/>
        <v/>
      </c>
    </row>
    <row r="658" spans="1:22" hidden="1">
      <c r="A658" s="72">
        <f>'CONSTRUCTION COST ESTIMATE'!B658</f>
        <v>613.00199999999995</v>
      </c>
      <c r="C658" s="69" t="s">
        <v>1311</v>
      </c>
      <c r="D658" s="69">
        <v>0</v>
      </c>
      <c r="F658" s="73" t="str">
        <f>'CONSTRUCTION COST ESTIMATE'!C658</f>
        <v>"R" TYPE CURB AND GUTTER</v>
      </c>
      <c r="H658" s="74" t="str">
        <f t="shared" si="51"/>
        <v>613.0020</v>
      </c>
      <c r="J658" s="389">
        <f>'CONSTRUCTION COST ESTIMATE'!BA658</f>
        <v>0</v>
      </c>
      <c r="K658" s="75">
        <f t="shared" si="52"/>
        <v>0</v>
      </c>
      <c r="L658" s="69" t="s">
        <v>1304</v>
      </c>
      <c r="M658" s="69" t="str">
        <f>'CONSTRUCTION COST ESTIMATE'!BB658</f>
        <v>LF</v>
      </c>
      <c r="N658" s="390">
        <f>'BID ABSTRACT'!H658</f>
        <v>0</v>
      </c>
      <c r="O658" s="76">
        <f t="shared" si="53"/>
        <v>0</v>
      </c>
      <c r="S658" s="69" t="s">
        <v>1313</v>
      </c>
      <c r="T658" s="69" t="s">
        <v>1313</v>
      </c>
      <c r="V658" s="77" t="str">
        <f t="shared" ref="V658:V721" si="54">IF(A658=0,"Delete Row","")</f>
        <v/>
      </c>
    </row>
    <row r="659" spans="1:22" hidden="1">
      <c r="A659" s="72">
        <f>'CONSTRUCTION COST ESTIMATE'!B659</f>
        <v>613.01</v>
      </c>
      <c r="C659" s="69" t="s">
        <v>1311</v>
      </c>
      <c r="D659" s="69">
        <v>0</v>
      </c>
      <c r="F659" s="73" t="str">
        <f>'CONSTRUCTION COST ESTIMATE'!C659</f>
        <v>ROLL CURB (30 INCH)</v>
      </c>
      <c r="H659" s="74" t="str">
        <f t="shared" si="51"/>
        <v>613.0100</v>
      </c>
      <c r="J659" s="389">
        <f>'CONSTRUCTION COST ESTIMATE'!BA659</f>
        <v>0</v>
      </c>
      <c r="K659" s="75">
        <f t="shared" si="52"/>
        <v>0</v>
      </c>
      <c r="L659" s="69" t="s">
        <v>1304</v>
      </c>
      <c r="M659" s="69" t="str">
        <f>'CONSTRUCTION COST ESTIMATE'!BB659</f>
        <v>LF</v>
      </c>
      <c r="N659" s="390">
        <f>'BID ABSTRACT'!H659</f>
        <v>0</v>
      </c>
      <c r="O659" s="76">
        <f t="shared" si="53"/>
        <v>0</v>
      </c>
      <c r="S659" s="69" t="s">
        <v>1313</v>
      </c>
      <c r="T659" s="69" t="s">
        <v>1313</v>
      </c>
      <c r="V659" s="77" t="str">
        <f t="shared" si="54"/>
        <v/>
      </c>
    </row>
    <row r="660" spans="1:22" hidden="1">
      <c r="A660" s="72">
        <f>'CONSTRUCTION COST ESTIMATE'!B660</f>
        <v>613.01099999999997</v>
      </c>
      <c r="C660" s="69" t="s">
        <v>1311</v>
      </c>
      <c r="D660" s="69">
        <v>0</v>
      </c>
      <c r="F660" s="73" t="str">
        <f>'CONSTRUCTION COST ESTIMATE'!C660</f>
        <v>"A" TYPE ISLAND CURB</v>
      </c>
      <c r="H660" s="74" t="str">
        <f t="shared" si="51"/>
        <v>613.0110</v>
      </c>
      <c r="J660" s="389">
        <f>'CONSTRUCTION COST ESTIMATE'!BA660</f>
        <v>0</v>
      </c>
      <c r="K660" s="75">
        <f t="shared" si="52"/>
        <v>0</v>
      </c>
      <c r="L660" s="69" t="s">
        <v>1304</v>
      </c>
      <c r="M660" s="69" t="str">
        <f>'CONSTRUCTION COST ESTIMATE'!BB660</f>
        <v>LF</v>
      </c>
      <c r="N660" s="390">
        <f>'BID ABSTRACT'!H660</f>
        <v>0</v>
      </c>
      <c r="O660" s="76">
        <f t="shared" si="53"/>
        <v>0</v>
      </c>
      <c r="S660" s="69" t="s">
        <v>1313</v>
      </c>
      <c r="T660" s="69" t="s">
        <v>1313</v>
      </c>
      <c r="V660" s="77" t="str">
        <f t="shared" si="54"/>
        <v/>
      </c>
    </row>
    <row r="661" spans="1:22" hidden="1">
      <c r="A661" s="72">
        <f>'CONSTRUCTION COST ESTIMATE'!B661</f>
        <v>613.01199999999994</v>
      </c>
      <c r="C661" s="69" t="s">
        <v>1311</v>
      </c>
      <c r="D661" s="69">
        <v>0</v>
      </c>
      <c r="F661" s="73" t="str">
        <f>'CONSTRUCTION COST ESTIMATE'!C661</f>
        <v>"L" TYPE  ISLAND CURB</v>
      </c>
      <c r="H661" s="74" t="str">
        <f t="shared" si="51"/>
        <v>613.0120</v>
      </c>
      <c r="J661" s="389">
        <f>'CONSTRUCTION COST ESTIMATE'!BA661</f>
        <v>0</v>
      </c>
      <c r="K661" s="75">
        <f t="shared" si="52"/>
        <v>0</v>
      </c>
      <c r="L661" s="69" t="s">
        <v>1304</v>
      </c>
      <c r="M661" s="69" t="str">
        <f>'CONSTRUCTION COST ESTIMATE'!BB661</f>
        <v>LF</v>
      </c>
      <c r="N661" s="390">
        <f>'BID ABSTRACT'!H661</f>
        <v>0</v>
      </c>
      <c r="O661" s="76">
        <f t="shared" si="53"/>
        <v>0</v>
      </c>
      <c r="S661" s="69" t="s">
        <v>1313</v>
      </c>
      <c r="T661" s="69" t="s">
        <v>1313</v>
      </c>
      <c r="V661" s="77" t="str">
        <f t="shared" si="54"/>
        <v/>
      </c>
    </row>
    <row r="662" spans="1:22" hidden="1">
      <c r="A662" s="72">
        <f>'CONSTRUCTION COST ESTIMATE'!B662</f>
        <v>613.01300000000003</v>
      </c>
      <c r="C662" s="69" t="s">
        <v>1311</v>
      </c>
      <c r="D662" s="69">
        <v>0</v>
      </c>
      <c r="F662" s="73" t="str">
        <f>'CONSTRUCTION COST ESTIMATE'!C662</f>
        <v>TACK ON ISLAND CURB</v>
      </c>
      <c r="H662" s="74" t="str">
        <f t="shared" si="51"/>
        <v>613.0130</v>
      </c>
      <c r="J662" s="389">
        <f>'CONSTRUCTION COST ESTIMATE'!BA662</f>
        <v>0</v>
      </c>
      <c r="K662" s="75">
        <f t="shared" si="52"/>
        <v>0</v>
      </c>
      <c r="L662" s="69" t="s">
        <v>1304</v>
      </c>
      <c r="M662" s="69" t="str">
        <f>'CONSTRUCTION COST ESTIMATE'!BB662</f>
        <v>LF</v>
      </c>
      <c r="N662" s="390">
        <f>'BID ABSTRACT'!H662</f>
        <v>0</v>
      </c>
      <c r="O662" s="76">
        <f t="shared" si="53"/>
        <v>0</v>
      </c>
      <c r="S662" s="69" t="s">
        <v>1313</v>
      </c>
      <c r="T662" s="69" t="s">
        <v>1313</v>
      </c>
      <c r="V662" s="77" t="str">
        <f t="shared" si="54"/>
        <v/>
      </c>
    </row>
    <row r="663" spans="1:22" hidden="1">
      <c r="A663" s="72">
        <f>'CONSTRUCTION COST ESTIMATE'!B663</f>
        <v>613.01400000000001</v>
      </c>
      <c r="C663" s="69" t="s">
        <v>1311</v>
      </c>
      <c r="D663" s="69">
        <v>0</v>
      </c>
      <c r="F663" s="73" t="str">
        <f>'CONSTRUCTION COST ESTIMATE'!C663</f>
        <v>NDOT CLASS A CONCRETE CURB (TYPE 2)</v>
      </c>
      <c r="H663" s="74" t="str">
        <f t="shared" si="51"/>
        <v>613.0140</v>
      </c>
      <c r="J663" s="389">
        <f>'CONSTRUCTION COST ESTIMATE'!BA663</f>
        <v>0</v>
      </c>
      <c r="K663" s="75">
        <f t="shared" si="52"/>
        <v>0</v>
      </c>
      <c r="L663" s="69" t="s">
        <v>1304</v>
      </c>
      <c r="M663" s="69" t="str">
        <f>'CONSTRUCTION COST ESTIMATE'!BB663</f>
        <v>LF</v>
      </c>
      <c r="N663" s="390">
        <f>'BID ABSTRACT'!H663</f>
        <v>0</v>
      </c>
      <c r="O663" s="76">
        <f t="shared" si="53"/>
        <v>0</v>
      </c>
      <c r="S663" s="69" t="s">
        <v>1313</v>
      </c>
      <c r="T663" s="69" t="s">
        <v>1313</v>
      </c>
      <c r="V663" s="77" t="str">
        <f t="shared" si="54"/>
        <v/>
      </c>
    </row>
    <row r="664" spans="1:22" hidden="1">
      <c r="A664" s="72">
        <f>'CONSTRUCTION COST ESTIMATE'!B664</f>
        <v>613.01499999999999</v>
      </c>
      <c r="C664" s="69" t="s">
        <v>1311</v>
      </c>
      <c r="D664" s="69">
        <v>0</v>
      </c>
      <c r="F664" s="73" t="str">
        <f>'CONSTRUCTION COST ESTIMATE'!C664</f>
        <v>NDOT CLASS A CONCRETE CURB (TYPE 3)</v>
      </c>
      <c r="H664" s="74" t="str">
        <f t="shared" ref="H664:H727" si="55">TEXT(A664,"#.0000")</f>
        <v>613.0150</v>
      </c>
      <c r="J664" s="389">
        <f>'CONSTRUCTION COST ESTIMATE'!BA664</f>
        <v>0</v>
      </c>
      <c r="K664" s="75">
        <f t="shared" ref="K664:K727" si="56">IF((OR(M664="LS",M664="FA",M664="ALLOW")),N664,J664)</f>
        <v>0</v>
      </c>
      <c r="L664" s="69" t="s">
        <v>1304</v>
      </c>
      <c r="M664" s="69" t="str">
        <f>'CONSTRUCTION COST ESTIMATE'!BB664</f>
        <v>LF</v>
      </c>
      <c r="N664" s="390">
        <f>'BID ABSTRACT'!H664</f>
        <v>0</v>
      </c>
      <c r="O664" s="76">
        <f t="shared" ref="O664:O727" si="57">IF((OR(M664="LS",M664="FA",M664="ALLOW")),1,N664)</f>
        <v>0</v>
      </c>
      <c r="S664" s="69" t="s">
        <v>1313</v>
      </c>
      <c r="T664" s="69" t="s">
        <v>1313</v>
      </c>
      <c r="V664" s="77" t="str">
        <f t="shared" si="54"/>
        <v/>
      </c>
    </row>
    <row r="665" spans="1:22" hidden="1">
      <c r="A665" s="72">
        <f>'CONSTRUCTION COST ESTIMATE'!B665</f>
        <v>613.01599999999996</v>
      </c>
      <c r="C665" s="69" t="s">
        <v>1311</v>
      </c>
      <c r="D665" s="69">
        <v>0</v>
      </c>
      <c r="F665" s="73" t="str">
        <f>'CONSTRUCTION COST ESTIMATE'!C665</f>
        <v>NDOT CLASS A CURB AND GUTTER (TYPE 1)</v>
      </c>
      <c r="H665" s="74" t="str">
        <f t="shared" si="55"/>
        <v>613.0160</v>
      </c>
      <c r="J665" s="389">
        <f>'CONSTRUCTION COST ESTIMATE'!BA665</f>
        <v>0</v>
      </c>
      <c r="K665" s="75">
        <f t="shared" si="56"/>
        <v>0</v>
      </c>
      <c r="L665" s="69" t="s">
        <v>1304</v>
      </c>
      <c r="M665" s="69" t="str">
        <f>'CONSTRUCTION COST ESTIMATE'!BB665</f>
        <v>LF</v>
      </c>
      <c r="N665" s="390">
        <f>'BID ABSTRACT'!H665</f>
        <v>0</v>
      </c>
      <c r="O665" s="76">
        <f t="shared" si="57"/>
        <v>0</v>
      </c>
      <c r="S665" s="69" t="s">
        <v>1313</v>
      </c>
      <c r="T665" s="69" t="s">
        <v>1313</v>
      </c>
      <c r="V665" s="77" t="str">
        <f t="shared" si="54"/>
        <v/>
      </c>
    </row>
    <row r="666" spans="1:22" hidden="1">
      <c r="A666" s="72">
        <f>'CONSTRUCTION COST ESTIMATE'!B666</f>
        <v>613.01700000000005</v>
      </c>
      <c r="C666" s="69" t="s">
        <v>1311</v>
      </c>
      <c r="D666" s="69">
        <v>0</v>
      </c>
      <c r="F666" s="73" t="str">
        <f>'CONSTRUCTION COST ESTIMATE'!C666</f>
        <v>NDOT CLASS A CURB AND GUTTER (TYPE 4)</v>
      </c>
      <c r="H666" s="74" t="str">
        <f t="shared" si="55"/>
        <v>613.0170</v>
      </c>
      <c r="J666" s="389">
        <f>'CONSTRUCTION COST ESTIMATE'!BA666</f>
        <v>0</v>
      </c>
      <c r="K666" s="75">
        <f t="shared" si="56"/>
        <v>0</v>
      </c>
      <c r="L666" s="69" t="s">
        <v>1304</v>
      </c>
      <c r="M666" s="69" t="str">
        <f>'CONSTRUCTION COST ESTIMATE'!BB666</f>
        <v>LF</v>
      </c>
      <c r="N666" s="390">
        <f>'BID ABSTRACT'!H666</f>
        <v>0</v>
      </c>
      <c r="O666" s="76">
        <f t="shared" si="57"/>
        <v>0</v>
      </c>
      <c r="S666" s="69" t="s">
        <v>1313</v>
      </c>
      <c r="T666" s="69" t="s">
        <v>1313</v>
      </c>
      <c r="V666" s="77" t="str">
        <f t="shared" si="54"/>
        <v/>
      </c>
    </row>
    <row r="667" spans="1:22" hidden="1">
      <c r="A667" s="72">
        <f>'CONSTRUCTION COST ESTIMATE'!B667</f>
        <v>613.01800000000003</v>
      </c>
      <c r="C667" s="69" t="s">
        <v>1311</v>
      </c>
      <c r="D667" s="69">
        <v>0</v>
      </c>
      <c r="F667" s="73" t="str">
        <f>'CONSTRUCTION COST ESTIMATE'!C667</f>
        <v>NDOT CLASS A CURB AND GUTTER (TYPE 5)</v>
      </c>
      <c r="H667" s="74" t="str">
        <f t="shared" si="55"/>
        <v>613.0180</v>
      </c>
      <c r="J667" s="389">
        <f>'CONSTRUCTION COST ESTIMATE'!BA667</f>
        <v>0</v>
      </c>
      <c r="K667" s="75">
        <f t="shared" si="56"/>
        <v>0</v>
      </c>
      <c r="L667" s="69" t="s">
        <v>1304</v>
      </c>
      <c r="M667" s="69" t="str">
        <f>'CONSTRUCTION COST ESTIMATE'!BB667</f>
        <v>LF</v>
      </c>
      <c r="N667" s="390">
        <f>'BID ABSTRACT'!H667</f>
        <v>0</v>
      </c>
      <c r="O667" s="76">
        <f t="shared" si="57"/>
        <v>0</v>
      </c>
      <c r="S667" s="69" t="s">
        <v>1313</v>
      </c>
      <c r="T667" s="69" t="s">
        <v>1313</v>
      </c>
      <c r="V667" s="77" t="str">
        <f t="shared" si="54"/>
        <v/>
      </c>
    </row>
    <row r="668" spans="1:22" hidden="1">
      <c r="A668" s="72">
        <f>'CONSTRUCTION COST ESTIMATE'!B668</f>
        <v>613.01900000000001</v>
      </c>
      <c r="C668" s="69" t="s">
        <v>1311</v>
      </c>
      <c r="D668" s="69">
        <v>0</v>
      </c>
      <c r="F668" s="73" t="str">
        <f>'CONSTRUCTION COST ESTIMATE'!C668</f>
        <v>CONCRETE MOW CURB</v>
      </c>
      <c r="H668" s="74" t="str">
        <f t="shared" si="55"/>
        <v>613.0190</v>
      </c>
      <c r="J668" s="389">
        <f>'CONSTRUCTION COST ESTIMATE'!BA668</f>
        <v>0</v>
      </c>
      <c r="K668" s="75">
        <f t="shared" si="56"/>
        <v>0</v>
      </c>
      <c r="L668" s="69" t="s">
        <v>1304</v>
      </c>
      <c r="M668" s="69" t="str">
        <f>'CONSTRUCTION COST ESTIMATE'!BB668</f>
        <v>LF</v>
      </c>
      <c r="N668" s="390">
        <f>'BID ABSTRACT'!H668</f>
        <v>0</v>
      </c>
      <c r="O668" s="76">
        <f t="shared" si="57"/>
        <v>0</v>
      </c>
      <c r="S668" s="69" t="s">
        <v>1313</v>
      </c>
      <c r="T668" s="69" t="s">
        <v>1313</v>
      </c>
      <c r="V668" s="77" t="str">
        <f t="shared" si="54"/>
        <v/>
      </c>
    </row>
    <row r="669" spans="1:22" hidden="1">
      <c r="A669" s="72">
        <f>'CONSTRUCTION COST ESTIMATE'!B669</f>
        <v>613.02</v>
      </c>
      <c r="C669" s="69" t="s">
        <v>1311</v>
      </c>
      <c r="D669" s="69">
        <v>0</v>
      </c>
      <c r="F669" s="73" t="str">
        <f>'CONSTRUCTION COST ESTIMATE'!C669</f>
        <v>CONCRETE PERIMETER CURB</v>
      </c>
      <c r="H669" s="74" t="str">
        <f t="shared" si="55"/>
        <v>613.0200</v>
      </c>
      <c r="J669" s="389">
        <f>'CONSTRUCTION COST ESTIMATE'!BA669</f>
        <v>0</v>
      </c>
      <c r="K669" s="75">
        <f t="shared" si="56"/>
        <v>0</v>
      </c>
      <c r="L669" s="69" t="s">
        <v>1304</v>
      </c>
      <c r="M669" s="69" t="str">
        <f>'CONSTRUCTION COST ESTIMATE'!BB669</f>
        <v>LF</v>
      </c>
      <c r="N669" s="390">
        <f>'BID ABSTRACT'!H669</f>
        <v>0</v>
      </c>
      <c r="O669" s="76">
        <f t="shared" si="57"/>
        <v>0</v>
      </c>
      <c r="S669" s="69" t="s">
        <v>1313</v>
      </c>
      <c r="T669" s="69" t="s">
        <v>1313</v>
      </c>
      <c r="V669" s="77" t="str">
        <f t="shared" si="54"/>
        <v/>
      </c>
    </row>
    <row r="670" spans="1:22" hidden="1">
      <c r="A670" s="72">
        <f>'CONSTRUCTION COST ESTIMATE'!B670</f>
        <v>613.03</v>
      </c>
      <c r="C670" s="69" t="s">
        <v>1311</v>
      </c>
      <c r="D670" s="69">
        <v>0</v>
      </c>
      <c r="F670" s="73" t="str">
        <f>'CONSTRUCTION COST ESTIMATE'!C670</f>
        <v>CONCRETE SIDEWALK (4 INCH)</v>
      </c>
      <c r="H670" s="74" t="str">
        <f t="shared" si="55"/>
        <v>613.0300</v>
      </c>
      <c r="J670" s="389">
        <f>'CONSTRUCTION COST ESTIMATE'!BA670</f>
        <v>0</v>
      </c>
      <c r="K670" s="75">
        <f t="shared" si="56"/>
        <v>0</v>
      </c>
      <c r="L670" s="69" t="s">
        <v>1304</v>
      </c>
      <c r="M670" s="69" t="str">
        <f>'CONSTRUCTION COST ESTIMATE'!BB670</f>
        <v>SF</v>
      </c>
      <c r="N670" s="390">
        <f>'BID ABSTRACT'!H670</f>
        <v>0</v>
      </c>
      <c r="O670" s="76">
        <f t="shared" si="57"/>
        <v>0</v>
      </c>
      <c r="S670" s="69" t="s">
        <v>1313</v>
      </c>
      <c r="T670" s="69" t="s">
        <v>1313</v>
      </c>
      <c r="V670" s="77" t="str">
        <f t="shared" si="54"/>
        <v/>
      </c>
    </row>
    <row r="671" spans="1:22" hidden="1">
      <c r="A671" s="72">
        <f>'CONSTRUCTION COST ESTIMATE'!B671</f>
        <v>613.03099999999995</v>
      </c>
      <c r="C671" s="69" t="s">
        <v>1311</v>
      </c>
      <c r="D671" s="69">
        <v>0</v>
      </c>
      <c r="F671" s="73" t="str">
        <f>'CONSTRUCTION COST ESTIMATE'!C671</f>
        <v>CONCRETE SIDEWALK (5 INCH)</v>
      </c>
      <c r="H671" s="74" t="str">
        <f t="shared" si="55"/>
        <v>613.0310</v>
      </c>
      <c r="J671" s="389">
        <f>'CONSTRUCTION COST ESTIMATE'!BA671</f>
        <v>0</v>
      </c>
      <c r="K671" s="75">
        <f t="shared" si="56"/>
        <v>0</v>
      </c>
      <c r="L671" s="69" t="s">
        <v>1304</v>
      </c>
      <c r="M671" s="69" t="str">
        <f>'CONSTRUCTION COST ESTIMATE'!BB671</f>
        <v>SF</v>
      </c>
      <c r="N671" s="390">
        <f>'BID ABSTRACT'!H671</f>
        <v>0</v>
      </c>
      <c r="O671" s="76">
        <f t="shared" si="57"/>
        <v>0</v>
      </c>
      <c r="S671" s="69" t="s">
        <v>1313</v>
      </c>
      <c r="T671" s="69" t="s">
        <v>1313</v>
      </c>
      <c r="V671" s="77" t="str">
        <f t="shared" si="54"/>
        <v/>
      </c>
    </row>
    <row r="672" spans="1:22" hidden="1">
      <c r="A672" s="72">
        <f>'CONSTRUCTION COST ESTIMATE'!B672</f>
        <v>613.03200000000004</v>
      </c>
      <c r="C672" s="69" t="s">
        <v>1311</v>
      </c>
      <c r="D672" s="69">
        <v>0</v>
      </c>
      <c r="F672" s="73" t="str">
        <f>'CONSTRUCTION COST ESTIMATE'!C672</f>
        <v>CONCRETE SIDEWALK (4 INCH STAMPED)</v>
      </c>
      <c r="H672" s="74" t="str">
        <f t="shared" si="55"/>
        <v>613.0320</v>
      </c>
      <c r="J672" s="389">
        <f>'CONSTRUCTION COST ESTIMATE'!BA672</f>
        <v>0</v>
      </c>
      <c r="K672" s="75">
        <f t="shared" si="56"/>
        <v>0</v>
      </c>
      <c r="L672" s="69" t="s">
        <v>1304</v>
      </c>
      <c r="M672" s="69" t="str">
        <f>'CONSTRUCTION COST ESTIMATE'!BB672</f>
        <v>SF</v>
      </c>
      <c r="N672" s="390">
        <f>'BID ABSTRACT'!H672</f>
        <v>0</v>
      </c>
      <c r="O672" s="76">
        <f t="shared" si="57"/>
        <v>0</v>
      </c>
      <c r="S672" s="69" t="s">
        <v>1313</v>
      </c>
      <c r="T672" s="69" t="s">
        <v>1313</v>
      </c>
      <c r="V672" s="77" t="str">
        <f t="shared" si="54"/>
        <v/>
      </c>
    </row>
    <row r="673" spans="1:22" hidden="1">
      <c r="A673" s="72">
        <f>'CONSTRUCTION COST ESTIMATE'!B673</f>
        <v>613.03300000000002</v>
      </c>
      <c r="C673" s="69" t="s">
        <v>1311</v>
      </c>
      <c r="D673" s="69">
        <v>0</v>
      </c>
      <c r="F673" s="73" t="str">
        <f>'CONSTRUCTION COST ESTIMATE'!C673</f>
        <v>CONCRETE SIDEWALK (5 INCH STAMPED)</v>
      </c>
      <c r="H673" s="74" t="str">
        <f t="shared" si="55"/>
        <v>613.0330</v>
      </c>
      <c r="J673" s="389">
        <f>'CONSTRUCTION COST ESTIMATE'!BA673</f>
        <v>0</v>
      </c>
      <c r="K673" s="75">
        <f t="shared" si="56"/>
        <v>0</v>
      </c>
      <c r="L673" s="69" t="s">
        <v>1304</v>
      </c>
      <c r="M673" s="69" t="str">
        <f>'CONSTRUCTION COST ESTIMATE'!BB673</f>
        <v>SF</v>
      </c>
      <c r="N673" s="390">
        <f>'BID ABSTRACT'!H673</f>
        <v>0</v>
      </c>
      <c r="O673" s="76">
        <f t="shared" si="57"/>
        <v>0</v>
      </c>
      <c r="S673" s="69" t="s">
        <v>1313</v>
      </c>
      <c r="T673" s="69" t="s">
        <v>1313</v>
      </c>
      <c r="V673" s="77" t="str">
        <f t="shared" si="54"/>
        <v/>
      </c>
    </row>
    <row r="674" spans="1:22" hidden="1">
      <c r="A674" s="72">
        <f>'CONSTRUCTION COST ESTIMATE'!B674</f>
        <v>613.03399999999999</v>
      </c>
      <c r="C674" s="69" t="s">
        <v>1311</v>
      </c>
      <c r="D674" s="69">
        <v>0</v>
      </c>
      <c r="F674" s="73" t="str">
        <f>'CONSTRUCTION COST ESTIMATE'!C674</f>
        <v>CONCRETE SIDEWALK (REINFORCED)</v>
      </c>
      <c r="H674" s="74" t="str">
        <f t="shared" si="55"/>
        <v>613.0340</v>
      </c>
      <c r="J674" s="389">
        <f>'CONSTRUCTION COST ESTIMATE'!BA674</f>
        <v>0</v>
      </c>
      <c r="K674" s="75">
        <f t="shared" si="56"/>
        <v>0</v>
      </c>
      <c r="L674" s="69" t="s">
        <v>1304</v>
      </c>
      <c r="M674" s="69" t="str">
        <f>'CONSTRUCTION COST ESTIMATE'!BB674</f>
        <v>SF</v>
      </c>
      <c r="N674" s="390">
        <f>'BID ABSTRACT'!H674</f>
        <v>0</v>
      </c>
      <c r="O674" s="76">
        <f t="shared" si="57"/>
        <v>0</v>
      </c>
      <c r="S674" s="69" t="s">
        <v>1313</v>
      </c>
      <c r="T674" s="69" t="s">
        <v>1313</v>
      </c>
      <c r="V674" s="77" t="str">
        <f t="shared" si="54"/>
        <v/>
      </c>
    </row>
    <row r="675" spans="1:22" hidden="1">
      <c r="A675" s="72">
        <f>'CONSTRUCTION COST ESTIMATE'!B675</f>
        <v>613.03499999999997</v>
      </c>
      <c r="C675" s="69" t="s">
        <v>1311</v>
      </c>
      <c r="D675" s="69">
        <v>0</v>
      </c>
      <c r="F675" s="73" t="str">
        <f>'CONSTRUCTION COST ESTIMATE'!C675</f>
        <v>DECORATIVE SIDEWALK PANEL</v>
      </c>
      <c r="H675" s="74" t="str">
        <f t="shared" si="55"/>
        <v>613.0350</v>
      </c>
      <c r="J675" s="389">
        <f>'CONSTRUCTION COST ESTIMATE'!BA675</f>
        <v>0</v>
      </c>
      <c r="K675" s="75">
        <f t="shared" si="56"/>
        <v>0</v>
      </c>
      <c r="L675" s="69" t="s">
        <v>1304</v>
      </c>
      <c r="M675" s="69" t="str">
        <f>'CONSTRUCTION COST ESTIMATE'!BB675</f>
        <v>EA</v>
      </c>
      <c r="N675" s="390">
        <f>'BID ABSTRACT'!H675</f>
        <v>0</v>
      </c>
      <c r="O675" s="76">
        <f t="shared" si="57"/>
        <v>0</v>
      </c>
      <c r="S675" s="69" t="s">
        <v>1313</v>
      </c>
      <c r="T675" s="69" t="s">
        <v>1313</v>
      </c>
      <c r="V675" s="77" t="str">
        <f t="shared" si="54"/>
        <v/>
      </c>
    </row>
    <row r="676" spans="1:22" hidden="1">
      <c r="A676" s="72">
        <f>'CONSTRUCTION COST ESTIMATE'!B676</f>
        <v>613.04</v>
      </c>
      <c r="C676" s="69" t="s">
        <v>1311</v>
      </c>
      <c r="D676" s="69">
        <v>0</v>
      </c>
      <c r="F676" s="73" t="str">
        <f>'CONSTRUCTION COST ESTIMATE'!C676</f>
        <v>CONCRETE SIDEWALK DRAIN</v>
      </c>
      <c r="H676" s="74" t="str">
        <f t="shared" si="55"/>
        <v>613.0400</v>
      </c>
      <c r="J676" s="389">
        <f>'CONSTRUCTION COST ESTIMATE'!BA676</f>
        <v>0</v>
      </c>
      <c r="K676" s="75">
        <f t="shared" si="56"/>
        <v>0</v>
      </c>
      <c r="L676" s="69" t="s">
        <v>1304</v>
      </c>
      <c r="M676" s="69" t="str">
        <f>'CONSTRUCTION COST ESTIMATE'!BB676</f>
        <v>EA</v>
      </c>
      <c r="N676" s="390">
        <f>'BID ABSTRACT'!H676</f>
        <v>0</v>
      </c>
      <c r="O676" s="76">
        <f t="shared" si="57"/>
        <v>0</v>
      </c>
      <c r="S676" s="69" t="s">
        <v>1313</v>
      </c>
      <c r="T676" s="69" t="s">
        <v>1313</v>
      </c>
      <c r="V676" s="77" t="str">
        <f t="shared" si="54"/>
        <v/>
      </c>
    </row>
    <row r="677" spans="1:22" hidden="1">
      <c r="A677" s="72">
        <f>'CONSTRUCTION COST ESTIMATE'!B677</f>
        <v>613.04100000000005</v>
      </c>
      <c r="C677" s="69" t="s">
        <v>1311</v>
      </c>
      <c r="D677" s="69">
        <v>0</v>
      </c>
      <c r="F677" s="73" t="str">
        <f>'CONSTRUCTION COST ESTIMATE'!C677</f>
        <v>CONCRETE SIDEWALK DRAIN</v>
      </c>
      <c r="H677" s="74" t="str">
        <f t="shared" si="55"/>
        <v>613.0410</v>
      </c>
      <c r="J677" s="389">
        <f>'CONSTRUCTION COST ESTIMATE'!BA677</f>
        <v>0</v>
      </c>
      <c r="K677" s="75">
        <f t="shared" si="56"/>
        <v>0</v>
      </c>
      <c r="L677" s="69" t="s">
        <v>1304</v>
      </c>
      <c r="M677" s="69" t="str">
        <f>'CONSTRUCTION COST ESTIMATE'!BB677</f>
        <v>SF</v>
      </c>
      <c r="N677" s="390">
        <f>'BID ABSTRACT'!H677</f>
        <v>0</v>
      </c>
      <c r="O677" s="76">
        <f t="shared" si="57"/>
        <v>0</v>
      </c>
      <c r="S677" s="69" t="s">
        <v>1313</v>
      </c>
      <c r="T677" s="69" t="s">
        <v>1313</v>
      </c>
      <c r="V677" s="77" t="str">
        <f t="shared" si="54"/>
        <v/>
      </c>
    </row>
    <row r="678" spans="1:22" hidden="1">
      <c r="A678" s="72">
        <f>'CONSTRUCTION COST ESTIMATE'!B678</f>
        <v>613.04200000000003</v>
      </c>
      <c r="C678" s="69" t="s">
        <v>1311</v>
      </c>
      <c r="D678" s="69">
        <v>0</v>
      </c>
      <c r="F678" s="73" t="str">
        <f>'CONSTRUCTION COST ESTIMATE'!C678</f>
        <v>SIDEWALK DRAIN</v>
      </c>
      <c r="H678" s="74" t="str">
        <f t="shared" si="55"/>
        <v>613.0420</v>
      </c>
      <c r="J678" s="389">
        <f>'CONSTRUCTION COST ESTIMATE'!BA678</f>
        <v>0</v>
      </c>
      <c r="K678" s="75">
        <f t="shared" si="56"/>
        <v>0</v>
      </c>
      <c r="L678" s="69" t="s">
        <v>1304</v>
      </c>
      <c r="M678" s="69" t="str">
        <f>'CONSTRUCTION COST ESTIMATE'!BB678</f>
        <v>EA</v>
      </c>
      <c r="N678" s="390">
        <f>'BID ABSTRACT'!H678</f>
        <v>0</v>
      </c>
      <c r="O678" s="76">
        <f t="shared" si="57"/>
        <v>0</v>
      </c>
      <c r="S678" s="69" t="s">
        <v>1313</v>
      </c>
      <c r="T678" s="69" t="s">
        <v>1313</v>
      </c>
      <c r="V678" s="77" t="str">
        <f t="shared" si="54"/>
        <v/>
      </c>
    </row>
    <row r="679" spans="1:22" hidden="1">
      <c r="A679" s="72">
        <f>'CONSTRUCTION COST ESTIMATE'!B679</f>
        <v>613.04300000000001</v>
      </c>
      <c r="C679" s="69" t="s">
        <v>1311</v>
      </c>
      <c r="D679" s="69">
        <v>0</v>
      </c>
      <c r="F679" s="73" t="str">
        <f>'CONSTRUCTION COST ESTIMATE'!C679</f>
        <v>SIDEWALK ROOF DRAIN</v>
      </c>
      <c r="H679" s="74" t="str">
        <f t="shared" si="55"/>
        <v>613.0430</v>
      </c>
      <c r="J679" s="389">
        <f>'CONSTRUCTION COST ESTIMATE'!BA679</f>
        <v>0</v>
      </c>
      <c r="K679" s="75">
        <f t="shared" si="56"/>
        <v>0</v>
      </c>
      <c r="L679" s="69" t="s">
        <v>1304</v>
      </c>
      <c r="M679" s="69" t="str">
        <f>'CONSTRUCTION COST ESTIMATE'!BB679</f>
        <v>EA</v>
      </c>
      <c r="N679" s="390">
        <f>'BID ABSTRACT'!H679</f>
        <v>0</v>
      </c>
      <c r="O679" s="76">
        <f t="shared" si="57"/>
        <v>0</v>
      </c>
      <c r="S679" s="69" t="s">
        <v>1313</v>
      </c>
      <c r="T679" s="69" t="s">
        <v>1313</v>
      </c>
      <c r="V679" s="77" t="str">
        <f t="shared" si="54"/>
        <v/>
      </c>
    </row>
    <row r="680" spans="1:22" hidden="1">
      <c r="A680" s="72">
        <f>'CONSTRUCTION COST ESTIMATE'!B680</f>
        <v>613.04999999999995</v>
      </c>
      <c r="C680" s="69" t="s">
        <v>1311</v>
      </c>
      <c r="D680" s="69">
        <v>0</v>
      </c>
      <c r="F680" s="73" t="str">
        <f>'CONSTRUCTION COST ESTIMATE'!C680</f>
        <v>SIDEWALK RAMP</v>
      </c>
      <c r="H680" s="74" t="str">
        <f t="shared" si="55"/>
        <v>613.0500</v>
      </c>
      <c r="J680" s="389">
        <f>'CONSTRUCTION COST ESTIMATE'!BA680</f>
        <v>0</v>
      </c>
      <c r="K680" s="75">
        <f t="shared" si="56"/>
        <v>0</v>
      </c>
      <c r="L680" s="69" t="s">
        <v>1304</v>
      </c>
      <c r="M680" s="69" t="str">
        <f>'CONSTRUCTION COST ESTIMATE'!BB680</f>
        <v>EA</v>
      </c>
      <c r="N680" s="390">
        <f>'BID ABSTRACT'!H680</f>
        <v>0</v>
      </c>
      <c r="O680" s="76">
        <f t="shared" si="57"/>
        <v>0</v>
      </c>
      <c r="S680" s="69" t="s">
        <v>1313</v>
      </c>
      <c r="T680" s="69" t="s">
        <v>1313</v>
      </c>
      <c r="V680" s="77" t="str">
        <f t="shared" si="54"/>
        <v/>
      </c>
    </row>
    <row r="681" spans="1:22" hidden="1">
      <c r="A681" s="72">
        <f>'CONSTRUCTION COST ESTIMATE'!B681</f>
        <v>613.05100000000004</v>
      </c>
      <c r="C681" s="69" t="s">
        <v>1311</v>
      </c>
      <c r="D681" s="69">
        <v>0</v>
      </c>
      <c r="F681" s="73" t="str">
        <f>'CONSTRUCTION COST ESTIMATE'!C681</f>
        <v>SIDEWALK RAMP</v>
      </c>
      <c r="H681" s="74" t="str">
        <f t="shared" si="55"/>
        <v>613.0510</v>
      </c>
      <c r="J681" s="389">
        <f>'CONSTRUCTION COST ESTIMATE'!BA681</f>
        <v>0</v>
      </c>
      <c r="K681" s="75">
        <f t="shared" si="56"/>
        <v>0</v>
      </c>
      <c r="L681" s="69" t="s">
        <v>1304</v>
      </c>
      <c r="M681" s="69" t="str">
        <f>'CONSTRUCTION COST ESTIMATE'!BB681</f>
        <v>SF</v>
      </c>
      <c r="N681" s="390">
        <f>'BID ABSTRACT'!H681</f>
        <v>0</v>
      </c>
      <c r="O681" s="76">
        <f t="shared" si="57"/>
        <v>0</v>
      </c>
      <c r="S681" s="69" t="s">
        <v>1313</v>
      </c>
      <c r="T681" s="69" t="s">
        <v>1313</v>
      </c>
      <c r="V681" s="77" t="str">
        <f t="shared" si="54"/>
        <v/>
      </c>
    </row>
    <row r="682" spans="1:22" hidden="1">
      <c r="A682" s="72">
        <f>'CONSTRUCTION COST ESTIMATE'!B682</f>
        <v>613.05200000000002</v>
      </c>
      <c r="C682" s="69" t="s">
        <v>1311</v>
      </c>
      <c r="D682" s="69">
        <v>0</v>
      </c>
      <c r="F682" s="73" t="str">
        <f>'CONSTRUCTION COST ESTIMATE'!C682</f>
        <v>SIDEWALK RAMP (CASE 1)</v>
      </c>
      <c r="H682" s="74" t="str">
        <f t="shared" si="55"/>
        <v>613.0520</v>
      </c>
      <c r="J682" s="389">
        <f>'CONSTRUCTION COST ESTIMATE'!BA682</f>
        <v>0</v>
      </c>
      <c r="K682" s="75">
        <f t="shared" si="56"/>
        <v>0</v>
      </c>
      <c r="L682" s="69" t="s">
        <v>1304</v>
      </c>
      <c r="M682" s="69" t="str">
        <f>'CONSTRUCTION COST ESTIMATE'!BB682</f>
        <v>EA</v>
      </c>
      <c r="N682" s="390">
        <f>'BID ABSTRACT'!H682</f>
        <v>0</v>
      </c>
      <c r="O682" s="76">
        <f t="shared" si="57"/>
        <v>0</v>
      </c>
      <c r="S682" s="69" t="s">
        <v>1313</v>
      </c>
      <c r="T682" s="69" t="s">
        <v>1313</v>
      </c>
      <c r="V682" s="77" t="str">
        <f t="shared" si="54"/>
        <v/>
      </c>
    </row>
    <row r="683" spans="1:22" hidden="1">
      <c r="A683" s="72">
        <f>'CONSTRUCTION COST ESTIMATE'!B683</f>
        <v>613.053</v>
      </c>
      <c r="C683" s="69" t="s">
        <v>1311</v>
      </c>
      <c r="D683" s="69">
        <v>0</v>
      </c>
      <c r="F683" s="73" t="str">
        <f>'CONSTRUCTION COST ESTIMATE'!C683</f>
        <v>SIDEWALK RAMP (CASE 1)</v>
      </c>
      <c r="H683" s="74" t="str">
        <f t="shared" si="55"/>
        <v>613.0530</v>
      </c>
      <c r="J683" s="389">
        <f>'CONSTRUCTION COST ESTIMATE'!BA683</f>
        <v>0</v>
      </c>
      <c r="K683" s="75">
        <f t="shared" si="56"/>
        <v>0</v>
      </c>
      <c r="L683" s="69" t="s">
        <v>1304</v>
      </c>
      <c r="M683" s="69" t="str">
        <f>'CONSTRUCTION COST ESTIMATE'!BB683</f>
        <v>SF</v>
      </c>
      <c r="N683" s="390">
        <f>'BID ABSTRACT'!H683</f>
        <v>0</v>
      </c>
      <c r="O683" s="76">
        <f t="shared" si="57"/>
        <v>0</v>
      </c>
      <c r="S683" s="69" t="s">
        <v>1313</v>
      </c>
      <c r="T683" s="69" t="s">
        <v>1313</v>
      </c>
      <c r="V683" s="77" t="str">
        <f t="shared" si="54"/>
        <v/>
      </c>
    </row>
    <row r="684" spans="1:22" hidden="1">
      <c r="A684" s="72">
        <f>'CONSTRUCTION COST ESTIMATE'!B684</f>
        <v>613.05399999999997</v>
      </c>
      <c r="C684" s="69" t="s">
        <v>1311</v>
      </c>
      <c r="D684" s="69">
        <v>0</v>
      </c>
      <c r="F684" s="73" t="str">
        <f>'CONSTRUCTION COST ESTIMATE'!C684</f>
        <v>SIDEWALK RAMP (CASE 2)</v>
      </c>
      <c r="H684" s="74" t="str">
        <f t="shared" si="55"/>
        <v>613.0540</v>
      </c>
      <c r="J684" s="389">
        <f>'CONSTRUCTION COST ESTIMATE'!BA684</f>
        <v>0</v>
      </c>
      <c r="K684" s="75">
        <f t="shared" si="56"/>
        <v>0</v>
      </c>
      <c r="L684" s="69" t="s">
        <v>1304</v>
      </c>
      <c r="M684" s="69" t="str">
        <f>'CONSTRUCTION COST ESTIMATE'!BB684</f>
        <v>EA</v>
      </c>
      <c r="N684" s="390">
        <f>'BID ABSTRACT'!H684</f>
        <v>0</v>
      </c>
      <c r="O684" s="76">
        <f t="shared" si="57"/>
        <v>0</v>
      </c>
      <c r="S684" s="69" t="s">
        <v>1313</v>
      </c>
      <c r="T684" s="69" t="s">
        <v>1313</v>
      </c>
      <c r="V684" s="77" t="str">
        <f t="shared" si="54"/>
        <v/>
      </c>
    </row>
    <row r="685" spans="1:22" hidden="1">
      <c r="A685" s="72">
        <f>'CONSTRUCTION COST ESTIMATE'!B685</f>
        <v>613.05499999999995</v>
      </c>
      <c r="C685" s="69" t="s">
        <v>1311</v>
      </c>
      <c r="D685" s="69">
        <v>0</v>
      </c>
      <c r="F685" s="73" t="str">
        <f>'CONSTRUCTION COST ESTIMATE'!C685</f>
        <v>SIDEWALK RAMP (CASE 2)</v>
      </c>
      <c r="H685" s="74" t="str">
        <f t="shared" si="55"/>
        <v>613.0550</v>
      </c>
      <c r="J685" s="389">
        <f>'CONSTRUCTION COST ESTIMATE'!BA685</f>
        <v>0</v>
      </c>
      <c r="K685" s="75">
        <f t="shared" si="56"/>
        <v>0</v>
      </c>
      <c r="L685" s="69" t="s">
        <v>1304</v>
      </c>
      <c r="M685" s="69" t="str">
        <f>'CONSTRUCTION COST ESTIMATE'!BB685</f>
        <v>SF</v>
      </c>
      <c r="N685" s="390">
        <f>'BID ABSTRACT'!H685</f>
        <v>0</v>
      </c>
      <c r="O685" s="76">
        <f t="shared" si="57"/>
        <v>0</v>
      </c>
      <c r="S685" s="69" t="s">
        <v>1313</v>
      </c>
      <c r="T685" s="69" t="s">
        <v>1313</v>
      </c>
      <c r="V685" s="77" t="str">
        <f t="shared" si="54"/>
        <v/>
      </c>
    </row>
    <row r="686" spans="1:22" hidden="1">
      <c r="A686" s="72">
        <f>'CONSTRUCTION COST ESTIMATE'!B686</f>
        <v>613.05600000000004</v>
      </c>
      <c r="C686" s="69" t="s">
        <v>1311</v>
      </c>
      <c r="D686" s="69">
        <v>0</v>
      </c>
      <c r="F686" s="73" t="str">
        <f>'CONSTRUCTION COST ESTIMATE'!C686</f>
        <v>SIDEWALK RAMP (CASE 3)</v>
      </c>
      <c r="H686" s="74" t="str">
        <f t="shared" si="55"/>
        <v>613.0560</v>
      </c>
      <c r="J686" s="389">
        <f>'CONSTRUCTION COST ESTIMATE'!BA686</f>
        <v>0</v>
      </c>
      <c r="K686" s="75">
        <f t="shared" si="56"/>
        <v>0</v>
      </c>
      <c r="L686" s="69" t="s">
        <v>1304</v>
      </c>
      <c r="M686" s="69" t="str">
        <f>'CONSTRUCTION COST ESTIMATE'!BB686</f>
        <v>EA</v>
      </c>
      <c r="N686" s="390">
        <f>'BID ABSTRACT'!H686</f>
        <v>0</v>
      </c>
      <c r="O686" s="76">
        <f t="shared" si="57"/>
        <v>0</v>
      </c>
      <c r="S686" s="69" t="s">
        <v>1313</v>
      </c>
      <c r="T686" s="69" t="s">
        <v>1313</v>
      </c>
      <c r="V686" s="77" t="str">
        <f t="shared" si="54"/>
        <v/>
      </c>
    </row>
    <row r="687" spans="1:22" hidden="1">
      <c r="A687" s="72">
        <f>'CONSTRUCTION COST ESTIMATE'!B687</f>
        <v>613.05700000000002</v>
      </c>
      <c r="C687" s="69" t="s">
        <v>1311</v>
      </c>
      <c r="D687" s="69">
        <v>0</v>
      </c>
      <c r="F687" s="73" t="str">
        <f>'CONSTRUCTION COST ESTIMATE'!C687</f>
        <v>SIDEWALK RAMP (CASE 3)</v>
      </c>
      <c r="H687" s="74" t="str">
        <f t="shared" si="55"/>
        <v>613.0570</v>
      </c>
      <c r="J687" s="389">
        <f>'CONSTRUCTION COST ESTIMATE'!BA687</f>
        <v>0</v>
      </c>
      <c r="K687" s="75">
        <f t="shared" si="56"/>
        <v>0</v>
      </c>
      <c r="L687" s="69" t="s">
        <v>1304</v>
      </c>
      <c r="M687" s="69" t="str">
        <f>'CONSTRUCTION COST ESTIMATE'!BB687</f>
        <v>SF</v>
      </c>
      <c r="N687" s="390">
        <f>'BID ABSTRACT'!H687</f>
        <v>0</v>
      </c>
      <c r="O687" s="76">
        <f t="shared" si="57"/>
        <v>0</v>
      </c>
      <c r="S687" s="69" t="s">
        <v>1313</v>
      </c>
      <c r="T687" s="69" t="s">
        <v>1313</v>
      </c>
      <c r="V687" s="77" t="str">
        <f t="shared" si="54"/>
        <v/>
      </c>
    </row>
    <row r="688" spans="1:22" hidden="1">
      <c r="A688" s="72">
        <f>'CONSTRUCTION COST ESTIMATE'!B688</f>
        <v>613.05799999999999</v>
      </c>
      <c r="C688" s="69" t="s">
        <v>1311</v>
      </c>
      <c r="D688" s="69">
        <v>0</v>
      </c>
      <c r="F688" s="73" t="str">
        <f>'CONSTRUCTION COST ESTIMATE'!C688</f>
        <v>DETECTABLE WARNING PANEL</v>
      </c>
      <c r="H688" s="74" t="str">
        <f t="shared" si="55"/>
        <v>613.0580</v>
      </c>
      <c r="J688" s="389">
        <f>'CONSTRUCTION COST ESTIMATE'!BA688</f>
        <v>0</v>
      </c>
      <c r="K688" s="75">
        <f t="shared" si="56"/>
        <v>0</v>
      </c>
      <c r="L688" s="69" t="s">
        <v>1304</v>
      </c>
      <c r="M688" s="69" t="str">
        <f>'CONSTRUCTION COST ESTIMATE'!BB688</f>
        <v>EA</v>
      </c>
      <c r="N688" s="390">
        <f>'BID ABSTRACT'!H688</f>
        <v>0</v>
      </c>
      <c r="O688" s="76">
        <f t="shared" si="57"/>
        <v>0</v>
      </c>
      <c r="S688" s="69" t="s">
        <v>1313</v>
      </c>
      <c r="T688" s="69" t="s">
        <v>1313</v>
      </c>
      <c r="V688" s="77" t="str">
        <f t="shared" si="54"/>
        <v/>
      </c>
    </row>
    <row r="689" spans="1:22" hidden="1">
      <c r="A689" s="72">
        <f>'CONSTRUCTION COST ESTIMATE'!B689</f>
        <v>613.07000000000005</v>
      </c>
      <c r="C689" s="69" t="s">
        <v>1311</v>
      </c>
      <c r="D689" s="69">
        <v>0</v>
      </c>
      <c r="F689" s="73" t="str">
        <f>'CONSTRUCTION COST ESTIMATE'!C689</f>
        <v>CONCRETE CROSS GUTTER</v>
      </c>
      <c r="H689" s="74" t="str">
        <f t="shared" si="55"/>
        <v>613.0700</v>
      </c>
      <c r="J689" s="389">
        <f>'CONSTRUCTION COST ESTIMATE'!BA689</f>
        <v>0</v>
      </c>
      <c r="K689" s="75">
        <f t="shared" si="56"/>
        <v>0</v>
      </c>
      <c r="L689" s="69" t="s">
        <v>1304</v>
      </c>
      <c r="M689" s="69" t="str">
        <f>'CONSTRUCTION COST ESTIMATE'!BB689</f>
        <v>SF</v>
      </c>
      <c r="N689" s="390">
        <f>'BID ABSTRACT'!H689</f>
        <v>0</v>
      </c>
      <c r="O689" s="76">
        <f t="shared" si="57"/>
        <v>0</v>
      </c>
      <c r="S689" s="69" t="s">
        <v>1313</v>
      </c>
      <c r="T689" s="69" t="s">
        <v>1313</v>
      </c>
      <c r="V689" s="77" t="str">
        <f t="shared" si="54"/>
        <v/>
      </c>
    </row>
    <row r="690" spans="1:22" hidden="1">
      <c r="A690" s="72">
        <f>'CONSTRUCTION COST ESTIMATE'!B690</f>
        <v>613.07100000000003</v>
      </c>
      <c r="C690" s="69" t="s">
        <v>1311</v>
      </c>
      <c r="D690" s="69">
        <v>0</v>
      </c>
      <c r="F690" s="73" t="str">
        <f>'CONSTRUCTION COST ESTIMATE'!C690</f>
        <v>CONCRETE CROSS GUTTER (6 FOOT)</v>
      </c>
      <c r="H690" s="74" t="str">
        <f t="shared" si="55"/>
        <v>613.0710</v>
      </c>
      <c r="J690" s="389">
        <f>'CONSTRUCTION COST ESTIMATE'!BA690</f>
        <v>0</v>
      </c>
      <c r="K690" s="75">
        <f t="shared" si="56"/>
        <v>0</v>
      </c>
      <c r="L690" s="69" t="s">
        <v>1304</v>
      </c>
      <c r="M690" s="69" t="str">
        <f>'CONSTRUCTION COST ESTIMATE'!BB690</f>
        <v>SF</v>
      </c>
      <c r="N690" s="390">
        <f>'BID ABSTRACT'!H690</f>
        <v>0</v>
      </c>
      <c r="O690" s="76">
        <f t="shared" si="57"/>
        <v>0</v>
      </c>
      <c r="S690" s="69" t="s">
        <v>1313</v>
      </c>
      <c r="T690" s="69" t="s">
        <v>1313</v>
      </c>
      <c r="V690" s="77" t="str">
        <f t="shared" si="54"/>
        <v/>
      </c>
    </row>
    <row r="691" spans="1:22" hidden="1">
      <c r="A691" s="72">
        <f>'CONSTRUCTION COST ESTIMATE'!B691</f>
        <v>613.08000000000004</v>
      </c>
      <c r="C691" s="69" t="s">
        <v>1311</v>
      </c>
      <c r="D691" s="69">
        <v>0</v>
      </c>
      <c r="F691" s="73" t="str">
        <f>'CONSTRUCTION COST ESTIMATE'!C691</f>
        <v>RESIDENTIAL DRIVEWAY</v>
      </c>
      <c r="H691" s="74" t="str">
        <f t="shared" si="55"/>
        <v>613.0800</v>
      </c>
      <c r="J691" s="389">
        <f>'CONSTRUCTION COST ESTIMATE'!BA691</f>
        <v>0</v>
      </c>
      <c r="K691" s="75">
        <f t="shared" si="56"/>
        <v>0</v>
      </c>
      <c r="L691" s="69" t="s">
        <v>1304</v>
      </c>
      <c r="M691" s="69" t="str">
        <f>'CONSTRUCTION COST ESTIMATE'!BB691</f>
        <v>SF</v>
      </c>
      <c r="N691" s="390">
        <f>'BID ABSTRACT'!H691</f>
        <v>0</v>
      </c>
      <c r="O691" s="76">
        <f t="shared" si="57"/>
        <v>0</v>
      </c>
      <c r="S691" s="69" t="s">
        <v>1313</v>
      </c>
      <c r="T691" s="69" t="s">
        <v>1313</v>
      </c>
      <c r="V691" s="77" t="str">
        <f t="shared" si="54"/>
        <v/>
      </c>
    </row>
    <row r="692" spans="1:22" hidden="1">
      <c r="A692" s="72">
        <f>'CONSTRUCTION COST ESTIMATE'!B692</f>
        <v>613.08100000000002</v>
      </c>
      <c r="C692" s="69" t="s">
        <v>1311</v>
      </c>
      <c r="D692" s="69">
        <v>0</v>
      </c>
      <c r="F692" s="73" t="str">
        <f>'CONSTRUCTION COST ESTIMATE'!C692</f>
        <v>ALLEY DRIVEWAY</v>
      </c>
      <c r="H692" s="74" t="str">
        <f t="shared" si="55"/>
        <v>613.0810</v>
      </c>
      <c r="J692" s="389">
        <f>'CONSTRUCTION COST ESTIMATE'!BA692</f>
        <v>0</v>
      </c>
      <c r="K692" s="75">
        <f t="shared" si="56"/>
        <v>0</v>
      </c>
      <c r="L692" s="69" t="s">
        <v>1304</v>
      </c>
      <c r="M692" s="69" t="str">
        <f>'CONSTRUCTION COST ESTIMATE'!BB692</f>
        <v>SF</v>
      </c>
      <c r="N692" s="390">
        <f>'BID ABSTRACT'!H692</f>
        <v>0</v>
      </c>
      <c r="O692" s="76">
        <f t="shared" si="57"/>
        <v>0</v>
      </c>
      <c r="S692" s="69" t="s">
        <v>1313</v>
      </c>
      <c r="T692" s="69" t="s">
        <v>1313</v>
      </c>
      <c r="V692" s="77" t="str">
        <f t="shared" si="54"/>
        <v/>
      </c>
    </row>
    <row r="693" spans="1:22" hidden="1">
      <c r="A693" s="72">
        <f>'CONSTRUCTION COST ESTIMATE'!B693</f>
        <v>613.08199999999999</v>
      </c>
      <c r="C693" s="69" t="s">
        <v>1311</v>
      </c>
      <c r="D693" s="69">
        <v>0</v>
      </c>
      <c r="F693" s="73" t="str">
        <f>'CONSTRUCTION COST ESTIMATE'!C693</f>
        <v>ALLEY DRIVEWAY, DEPRESSED</v>
      </c>
      <c r="H693" s="74" t="str">
        <f t="shared" si="55"/>
        <v>613.0820</v>
      </c>
      <c r="J693" s="389">
        <f>'CONSTRUCTION COST ESTIMATE'!BA693</f>
        <v>0</v>
      </c>
      <c r="K693" s="75">
        <f t="shared" si="56"/>
        <v>0</v>
      </c>
      <c r="L693" s="69" t="s">
        <v>1304</v>
      </c>
      <c r="M693" s="69" t="str">
        <f>'CONSTRUCTION COST ESTIMATE'!BB693</f>
        <v>SF</v>
      </c>
      <c r="N693" s="390">
        <f>'BID ABSTRACT'!H693</f>
        <v>0</v>
      </c>
      <c r="O693" s="76">
        <f t="shared" si="57"/>
        <v>0</v>
      </c>
      <c r="S693" s="69" t="s">
        <v>1313</v>
      </c>
      <c r="T693" s="69" t="s">
        <v>1313</v>
      </c>
      <c r="V693" s="77" t="str">
        <f t="shared" si="54"/>
        <v/>
      </c>
    </row>
    <row r="694" spans="1:22" hidden="1">
      <c r="A694" s="72">
        <f>'CONSTRUCTION COST ESTIMATE'!B694</f>
        <v>613.08299999999997</v>
      </c>
      <c r="C694" s="69" t="s">
        <v>1311</v>
      </c>
      <c r="D694" s="69">
        <v>0</v>
      </c>
      <c r="F694" s="73" t="str">
        <f>'CONSTRUCTION COST ESTIMATE'!C694</f>
        <v>ALLEY DRIVEWAY, DOWNTOWN CENTENNIAL</v>
      </c>
      <c r="H694" s="74" t="str">
        <f t="shared" si="55"/>
        <v>613.0830</v>
      </c>
      <c r="J694" s="389">
        <f>'CONSTRUCTION COST ESTIMATE'!BA694</f>
        <v>0</v>
      </c>
      <c r="K694" s="75">
        <f t="shared" si="56"/>
        <v>0</v>
      </c>
      <c r="L694" s="69" t="s">
        <v>1304</v>
      </c>
      <c r="M694" s="69" t="str">
        <f>'CONSTRUCTION COST ESTIMATE'!BB694</f>
        <v>SF</v>
      </c>
      <c r="N694" s="390">
        <f>'BID ABSTRACT'!H694</f>
        <v>0</v>
      </c>
      <c r="O694" s="76">
        <f t="shared" si="57"/>
        <v>0</v>
      </c>
      <c r="S694" s="69" t="s">
        <v>1313</v>
      </c>
      <c r="T694" s="69" t="s">
        <v>1313</v>
      </c>
      <c r="V694" s="77" t="str">
        <f t="shared" si="54"/>
        <v/>
      </c>
    </row>
    <row r="695" spans="1:22" hidden="1">
      <c r="A695" s="72">
        <f>'CONSTRUCTION COST ESTIMATE'!B695</f>
        <v>613.08399999999995</v>
      </c>
      <c r="C695" s="69" t="s">
        <v>1311</v>
      </c>
      <c r="D695" s="69">
        <v>0</v>
      </c>
      <c r="F695" s="73" t="str">
        <f>'CONSTRUCTION COST ESTIMATE'!C695</f>
        <v>COMMERCIAL DRIVEWAY</v>
      </c>
      <c r="H695" s="74" t="str">
        <f t="shared" si="55"/>
        <v>613.0840</v>
      </c>
      <c r="J695" s="389">
        <f>'CONSTRUCTION COST ESTIMATE'!BA695</f>
        <v>0</v>
      </c>
      <c r="K695" s="75">
        <f t="shared" si="56"/>
        <v>0</v>
      </c>
      <c r="L695" s="69" t="s">
        <v>1304</v>
      </c>
      <c r="M695" s="69" t="str">
        <f>'CONSTRUCTION COST ESTIMATE'!BB695</f>
        <v>SF</v>
      </c>
      <c r="N695" s="390">
        <f>'BID ABSTRACT'!H695</f>
        <v>0</v>
      </c>
      <c r="O695" s="76">
        <f t="shared" si="57"/>
        <v>0</v>
      </c>
      <c r="S695" s="69" t="s">
        <v>1313</v>
      </c>
      <c r="T695" s="69" t="s">
        <v>1313</v>
      </c>
      <c r="V695" s="77" t="str">
        <f t="shared" si="54"/>
        <v/>
      </c>
    </row>
    <row r="696" spans="1:22" hidden="1">
      <c r="A696" s="72">
        <f>'CONSTRUCTION COST ESTIMATE'!B696</f>
        <v>613.08500000000004</v>
      </c>
      <c r="C696" s="69" t="s">
        <v>1311</v>
      </c>
      <c r="D696" s="69">
        <v>0</v>
      </c>
      <c r="F696" s="73" t="str">
        <f>'CONSTRUCTION COST ESTIMATE'!C696</f>
        <v>DOWNTOWN CENTENNIAL CONCRETE COMMERCIAL DRIVEWAY</v>
      </c>
      <c r="H696" s="74" t="str">
        <f t="shared" si="55"/>
        <v>613.0850</v>
      </c>
      <c r="J696" s="389">
        <f>'CONSTRUCTION COST ESTIMATE'!BA696</f>
        <v>0</v>
      </c>
      <c r="K696" s="75">
        <f t="shared" si="56"/>
        <v>0</v>
      </c>
      <c r="L696" s="69" t="s">
        <v>1304</v>
      </c>
      <c r="M696" s="69" t="str">
        <f>'CONSTRUCTION COST ESTIMATE'!BB696</f>
        <v>SF</v>
      </c>
      <c r="N696" s="390">
        <f>'BID ABSTRACT'!H696</f>
        <v>0</v>
      </c>
      <c r="O696" s="76">
        <f t="shared" si="57"/>
        <v>0</v>
      </c>
      <c r="S696" s="69" t="s">
        <v>1313</v>
      </c>
      <c r="T696" s="69" t="s">
        <v>1313</v>
      </c>
      <c r="V696" s="77" t="str">
        <f t="shared" si="54"/>
        <v/>
      </c>
    </row>
    <row r="697" spans="1:22" hidden="1">
      <c r="A697" s="72">
        <f>'CONSTRUCTION COST ESTIMATE'!B697</f>
        <v>613.08600000000001</v>
      </c>
      <c r="C697" s="69" t="s">
        <v>1311</v>
      </c>
      <c r="D697" s="69">
        <v>0</v>
      </c>
      <c r="F697" s="73" t="str">
        <f>'CONSTRUCTION COST ESTIMATE'!C697</f>
        <v>DEPRESSED ALLEY DRIVEWAY</v>
      </c>
      <c r="H697" s="74" t="str">
        <f t="shared" si="55"/>
        <v>613.0860</v>
      </c>
      <c r="J697" s="389">
        <f>'CONSTRUCTION COST ESTIMATE'!BA697</f>
        <v>0</v>
      </c>
      <c r="K697" s="75">
        <f t="shared" si="56"/>
        <v>0</v>
      </c>
      <c r="L697" s="69" t="s">
        <v>1304</v>
      </c>
      <c r="M697" s="69" t="str">
        <f>'CONSTRUCTION COST ESTIMATE'!BB697</f>
        <v>SF</v>
      </c>
      <c r="N697" s="390">
        <f>'BID ABSTRACT'!H697</f>
        <v>0</v>
      </c>
      <c r="O697" s="76">
        <f t="shared" si="57"/>
        <v>0</v>
      </c>
      <c r="S697" s="69" t="s">
        <v>1313</v>
      </c>
      <c r="T697" s="69" t="s">
        <v>1313</v>
      </c>
      <c r="V697" s="77" t="str">
        <f t="shared" si="54"/>
        <v/>
      </c>
    </row>
    <row r="698" spans="1:22" hidden="1">
      <c r="A698" s="72">
        <f>'CONSTRUCTION COST ESTIMATE'!B698</f>
        <v>613.08699999999999</v>
      </c>
      <c r="C698" s="69" t="s">
        <v>1311</v>
      </c>
      <c r="D698" s="69">
        <v>0</v>
      </c>
      <c r="F698" s="73" t="str">
        <f>'CONSTRUCTION COST ESTIMATE'!C698</f>
        <v>DEPRESSED DRIVEWAY CURB</v>
      </c>
      <c r="H698" s="74" t="str">
        <f t="shared" si="55"/>
        <v>613.0870</v>
      </c>
      <c r="J698" s="389">
        <f>'CONSTRUCTION COST ESTIMATE'!BA698</f>
        <v>0</v>
      </c>
      <c r="K698" s="75">
        <f t="shared" si="56"/>
        <v>0</v>
      </c>
      <c r="L698" s="69" t="s">
        <v>1304</v>
      </c>
      <c r="M698" s="69" t="str">
        <f>'CONSTRUCTION COST ESTIMATE'!BB698</f>
        <v>LF</v>
      </c>
      <c r="N698" s="390">
        <f>'BID ABSTRACT'!H698</f>
        <v>0</v>
      </c>
      <c r="O698" s="76">
        <f t="shared" si="57"/>
        <v>0</v>
      </c>
      <c r="S698" s="69" t="s">
        <v>1313</v>
      </c>
      <c r="T698" s="69" t="s">
        <v>1313</v>
      </c>
      <c r="V698" s="77" t="str">
        <f t="shared" si="54"/>
        <v/>
      </c>
    </row>
    <row r="699" spans="1:22" hidden="1">
      <c r="A699" s="72">
        <f>'CONSTRUCTION COST ESTIMATE'!B699</f>
        <v>613.08799999999997</v>
      </c>
      <c r="C699" s="69" t="s">
        <v>1311</v>
      </c>
      <c r="D699" s="69">
        <v>0</v>
      </c>
      <c r="F699" s="73" t="str">
        <f>'CONSTRUCTION COST ESTIMATE'!C699</f>
        <v>COMMERCIAL/INDUSTRIAL DRIVEWAY (OPTION A)</v>
      </c>
      <c r="H699" s="74" t="str">
        <f t="shared" si="55"/>
        <v>613.0880</v>
      </c>
      <c r="J699" s="389">
        <f>'CONSTRUCTION COST ESTIMATE'!BA699</f>
        <v>0</v>
      </c>
      <c r="K699" s="75">
        <f t="shared" si="56"/>
        <v>0</v>
      </c>
      <c r="L699" s="69" t="s">
        <v>1304</v>
      </c>
      <c r="M699" s="69" t="str">
        <f>'CONSTRUCTION COST ESTIMATE'!BB699</f>
        <v>EA</v>
      </c>
      <c r="N699" s="390">
        <f>'BID ABSTRACT'!H699</f>
        <v>0</v>
      </c>
      <c r="O699" s="76">
        <f t="shared" si="57"/>
        <v>0</v>
      </c>
      <c r="S699" s="69" t="s">
        <v>1313</v>
      </c>
      <c r="T699" s="69" t="s">
        <v>1313</v>
      </c>
      <c r="V699" s="77" t="str">
        <f t="shared" si="54"/>
        <v/>
      </c>
    </row>
    <row r="700" spans="1:22" hidden="1">
      <c r="A700" s="72">
        <f>'CONSTRUCTION COST ESTIMATE'!B700</f>
        <v>613.08900000000006</v>
      </c>
      <c r="C700" s="69" t="s">
        <v>1311</v>
      </c>
      <c r="D700" s="69">
        <v>0</v>
      </c>
      <c r="F700" s="73" t="str">
        <f>'CONSTRUCTION COST ESTIMATE'!C700</f>
        <v>COMMERCIAL/INDUSTRIAL DRIVEWAY (OPTION A)</v>
      </c>
      <c r="H700" s="74" t="str">
        <f t="shared" si="55"/>
        <v>613.0890</v>
      </c>
      <c r="J700" s="389">
        <f>'CONSTRUCTION COST ESTIMATE'!BA700</f>
        <v>0</v>
      </c>
      <c r="K700" s="75">
        <f t="shared" si="56"/>
        <v>0</v>
      </c>
      <c r="L700" s="69" t="s">
        <v>1304</v>
      </c>
      <c r="M700" s="69" t="str">
        <f>'CONSTRUCTION COST ESTIMATE'!BB700</f>
        <v>SF</v>
      </c>
      <c r="N700" s="390">
        <f>'BID ABSTRACT'!H700</f>
        <v>0</v>
      </c>
      <c r="O700" s="76">
        <f t="shared" si="57"/>
        <v>0</v>
      </c>
      <c r="S700" s="69" t="s">
        <v>1313</v>
      </c>
      <c r="T700" s="69" t="s">
        <v>1313</v>
      </c>
      <c r="V700" s="77" t="str">
        <f t="shared" si="54"/>
        <v/>
      </c>
    </row>
    <row r="701" spans="1:22" hidden="1">
      <c r="A701" s="72">
        <f>'CONSTRUCTION COST ESTIMATE'!B701</f>
        <v>613.09</v>
      </c>
      <c r="C701" s="69" t="s">
        <v>1311</v>
      </c>
      <c r="D701" s="69">
        <v>0</v>
      </c>
      <c r="F701" s="73" t="str">
        <f>'CONSTRUCTION COST ESTIMATE'!C701</f>
        <v>COMMERCIAL/INDUSTRIAL DRIVEWAY (OPTION B)</v>
      </c>
      <c r="H701" s="74" t="str">
        <f t="shared" si="55"/>
        <v>613.0900</v>
      </c>
      <c r="J701" s="389">
        <f>'CONSTRUCTION COST ESTIMATE'!BA701</f>
        <v>0</v>
      </c>
      <c r="K701" s="75">
        <f t="shared" si="56"/>
        <v>0</v>
      </c>
      <c r="L701" s="69" t="s">
        <v>1304</v>
      </c>
      <c r="M701" s="69" t="str">
        <f>'CONSTRUCTION COST ESTIMATE'!BB701</f>
        <v>EA</v>
      </c>
      <c r="N701" s="390">
        <f>'BID ABSTRACT'!H701</f>
        <v>0</v>
      </c>
      <c r="O701" s="76">
        <f t="shared" si="57"/>
        <v>0</v>
      </c>
      <c r="S701" s="69" t="s">
        <v>1313</v>
      </c>
      <c r="T701" s="69" t="s">
        <v>1313</v>
      </c>
      <c r="V701" s="77" t="str">
        <f t="shared" si="54"/>
        <v/>
      </c>
    </row>
    <row r="702" spans="1:22" hidden="1">
      <c r="A702" s="72">
        <f>'CONSTRUCTION COST ESTIMATE'!B702</f>
        <v>613.09100000000001</v>
      </c>
      <c r="C702" s="69" t="s">
        <v>1311</v>
      </c>
      <c r="D702" s="69">
        <v>0</v>
      </c>
      <c r="F702" s="73" t="str">
        <f>'CONSTRUCTION COST ESTIMATE'!C702</f>
        <v>COMMERCIAL/INDUSTRIAL DRIVEWAY (OPTION B)</v>
      </c>
      <c r="H702" s="74" t="str">
        <f t="shared" si="55"/>
        <v>613.0910</v>
      </c>
      <c r="J702" s="389">
        <f>'CONSTRUCTION COST ESTIMATE'!BA702</f>
        <v>0</v>
      </c>
      <c r="K702" s="75">
        <f t="shared" si="56"/>
        <v>0</v>
      </c>
      <c r="L702" s="69" t="s">
        <v>1304</v>
      </c>
      <c r="M702" s="69" t="str">
        <f>'CONSTRUCTION COST ESTIMATE'!BB702</f>
        <v>SF</v>
      </c>
      <c r="N702" s="390">
        <f>'BID ABSTRACT'!H702</f>
        <v>0</v>
      </c>
      <c r="O702" s="76">
        <f t="shared" si="57"/>
        <v>0</v>
      </c>
      <c r="S702" s="69" t="s">
        <v>1313</v>
      </c>
      <c r="T702" s="69" t="s">
        <v>1313</v>
      </c>
      <c r="V702" s="77" t="str">
        <f t="shared" si="54"/>
        <v/>
      </c>
    </row>
    <row r="703" spans="1:22" hidden="1">
      <c r="A703" s="72">
        <f>'CONSTRUCTION COST ESTIMATE'!B703</f>
        <v>613.1</v>
      </c>
      <c r="C703" s="69" t="s">
        <v>1311</v>
      </c>
      <c r="D703" s="69">
        <v>0</v>
      </c>
      <c r="F703" s="73" t="str">
        <f>'CONSTRUCTION COST ESTIMATE'!C703</f>
        <v>CONCRETE APRON</v>
      </c>
      <c r="H703" s="74" t="str">
        <f t="shared" si="55"/>
        <v>613.1000</v>
      </c>
      <c r="J703" s="389">
        <f>'CONSTRUCTION COST ESTIMATE'!BA703</f>
        <v>0</v>
      </c>
      <c r="K703" s="75">
        <f t="shared" si="56"/>
        <v>0</v>
      </c>
      <c r="L703" s="69" t="s">
        <v>1304</v>
      </c>
      <c r="M703" s="69" t="str">
        <f>'CONSTRUCTION COST ESTIMATE'!BB703</f>
        <v>EA</v>
      </c>
      <c r="N703" s="390">
        <f>'BID ABSTRACT'!H703</f>
        <v>0</v>
      </c>
      <c r="O703" s="76">
        <f t="shared" si="57"/>
        <v>0</v>
      </c>
      <c r="S703" s="69" t="s">
        <v>1313</v>
      </c>
      <c r="T703" s="69" t="s">
        <v>1313</v>
      </c>
      <c r="V703" s="77" t="str">
        <f t="shared" si="54"/>
        <v/>
      </c>
    </row>
    <row r="704" spans="1:22" hidden="1">
      <c r="A704" s="72">
        <f>'CONSTRUCTION COST ESTIMATE'!B704</f>
        <v>613.101</v>
      </c>
      <c r="C704" s="69" t="s">
        <v>1311</v>
      </c>
      <c r="D704" s="69">
        <v>0</v>
      </c>
      <c r="F704" s="73" t="str">
        <f>'CONSTRUCTION COST ESTIMATE'!C704</f>
        <v>CONCRETE BUS TURNOUT</v>
      </c>
      <c r="H704" s="74" t="str">
        <f t="shared" si="55"/>
        <v>613.1010</v>
      </c>
      <c r="J704" s="389">
        <f>'CONSTRUCTION COST ESTIMATE'!BA704</f>
        <v>0</v>
      </c>
      <c r="K704" s="75">
        <f t="shared" si="56"/>
        <v>0</v>
      </c>
      <c r="L704" s="69" t="s">
        <v>1304</v>
      </c>
      <c r="M704" s="69" t="str">
        <f>'CONSTRUCTION COST ESTIMATE'!BB704</f>
        <v>SF</v>
      </c>
      <c r="N704" s="390">
        <f>'BID ABSTRACT'!H704</f>
        <v>0</v>
      </c>
      <c r="O704" s="76">
        <f t="shared" si="57"/>
        <v>0</v>
      </c>
      <c r="S704" s="69" t="s">
        <v>1313</v>
      </c>
      <c r="T704" s="69" t="s">
        <v>1313</v>
      </c>
      <c r="V704" s="77" t="str">
        <f t="shared" si="54"/>
        <v/>
      </c>
    </row>
    <row r="705" spans="1:26" hidden="1">
      <c r="A705" s="72">
        <f>'CONSTRUCTION COST ESTIMATE'!B705</f>
        <v>613.10199999999998</v>
      </c>
      <c r="C705" s="69" t="s">
        <v>1311</v>
      </c>
      <c r="D705" s="69">
        <v>0</v>
      </c>
      <c r="F705" s="73" t="str">
        <f>'CONSTRUCTION COST ESTIMATE'!C705</f>
        <v>CONCRETE BUS TURNOUT SHELTER PAD</v>
      </c>
      <c r="H705" s="74" t="str">
        <f t="shared" si="55"/>
        <v>613.1020</v>
      </c>
      <c r="J705" s="389">
        <f>'CONSTRUCTION COST ESTIMATE'!BA705</f>
        <v>0</v>
      </c>
      <c r="K705" s="75">
        <f t="shared" si="56"/>
        <v>0</v>
      </c>
      <c r="L705" s="69" t="s">
        <v>1304</v>
      </c>
      <c r="M705" s="69" t="str">
        <f>'CONSTRUCTION COST ESTIMATE'!BB705</f>
        <v>SF</v>
      </c>
      <c r="N705" s="390">
        <f>'BID ABSTRACT'!H705</f>
        <v>0</v>
      </c>
      <c r="O705" s="76">
        <f t="shared" si="57"/>
        <v>0</v>
      </c>
      <c r="S705" s="69" t="s">
        <v>1313</v>
      </c>
      <c r="T705" s="69" t="s">
        <v>1313</v>
      </c>
      <c r="V705" s="77" t="str">
        <f t="shared" si="54"/>
        <v/>
      </c>
    </row>
    <row r="706" spans="1:26" hidden="1">
      <c r="A706" s="72">
        <f>'CONSTRUCTION COST ESTIMATE'!B706</f>
        <v>613.10299999999995</v>
      </c>
      <c r="C706" s="69" t="s">
        <v>1311</v>
      </c>
      <c r="D706" s="69">
        <v>0</v>
      </c>
      <c r="F706" s="73" t="str">
        <f>'CONSTRUCTION COST ESTIMATE'!C706</f>
        <v>MEDIAN SURFACE</v>
      </c>
      <c r="H706" s="74" t="str">
        <f t="shared" si="55"/>
        <v>613.1030</v>
      </c>
      <c r="J706" s="389">
        <f>'CONSTRUCTION COST ESTIMATE'!BA706</f>
        <v>0</v>
      </c>
      <c r="K706" s="75">
        <f t="shared" si="56"/>
        <v>0</v>
      </c>
      <c r="L706" s="69" t="s">
        <v>1304</v>
      </c>
      <c r="M706" s="69" t="str">
        <f>'CONSTRUCTION COST ESTIMATE'!BB706</f>
        <v>SF</v>
      </c>
      <c r="N706" s="390">
        <f>'BID ABSTRACT'!H706</f>
        <v>0</v>
      </c>
      <c r="O706" s="76">
        <f t="shared" si="57"/>
        <v>0</v>
      </c>
      <c r="S706" s="69" t="s">
        <v>1313</v>
      </c>
      <c r="T706" s="69" t="s">
        <v>1313</v>
      </c>
      <c r="V706" s="77" t="str">
        <f t="shared" si="54"/>
        <v/>
      </c>
    </row>
    <row r="707" spans="1:26" hidden="1">
      <c r="A707" s="72">
        <f>'CONSTRUCTION COST ESTIMATE'!B707</f>
        <v>613.10400000000004</v>
      </c>
      <c r="C707" s="69" t="s">
        <v>1311</v>
      </c>
      <c r="D707" s="69">
        <v>0</v>
      </c>
      <c r="F707" s="73" t="str">
        <f>'CONSTRUCTION COST ESTIMATE'!C707</f>
        <v>MISCELLANEOUS CONCRETE</v>
      </c>
      <c r="H707" s="74" t="str">
        <f t="shared" si="55"/>
        <v>613.1040</v>
      </c>
      <c r="J707" s="389">
        <f>'CONSTRUCTION COST ESTIMATE'!BA707</f>
        <v>0</v>
      </c>
      <c r="K707" s="75">
        <f t="shared" si="56"/>
        <v>0</v>
      </c>
      <c r="L707" s="69" t="s">
        <v>1304</v>
      </c>
      <c r="M707" s="69" t="str">
        <f>'CONSTRUCTION COST ESTIMATE'!BB707</f>
        <v>SF</v>
      </c>
      <c r="N707" s="390">
        <f>'BID ABSTRACT'!H707</f>
        <v>0</v>
      </c>
      <c r="O707" s="76">
        <f t="shared" si="57"/>
        <v>0</v>
      </c>
      <c r="S707" s="69" t="s">
        <v>1313</v>
      </c>
      <c r="T707" s="69" t="s">
        <v>1313</v>
      </c>
      <c r="V707" s="77" t="str">
        <f t="shared" si="54"/>
        <v/>
      </c>
    </row>
    <row r="708" spans="1:26" hidden="1">
      <c r="A708" s="72">
        <f>'CONSTRUCTION COST ESTIMATE'!B708</f>
        <v>613.10500000000002</v>
      </c>
      <c r="C708" s="69" t="s">
        <v>1311</v>
      </c>
      <c r="D708" s="69">
        <v>0</v>
      </c>
      <c r="F708" s="73" t="str">
        <f>'CONSTRUCTION COST ESTIMATE'!C708</f>
        <v>CONCRETE PATHWAY/SURFACE</v>
      </c>
      <c r="H708" s="74" t="str">
        <f t="shared" si="55"/>
        <v>613.1050</v>
      </c>
      <c r="J708" s="389">
        <f>'CONSTRUCTION COST ESTIMATE'!BA708</f>
        <v>0</v>
      </c>
      <c r="K708" s="75">
        <f t="shared" si="56"/>
        <v>0</v>
      </c>
      <c r="L708" s="69" t="s">
        <v>1304</v>
      </c>
      <c r="M708" s="69" t="str">
        <f>'CONSTRUCTION COST ESTIMATE'!BB708</f>
        <v>SF</v>
      </c>
      <c r="N708" s="390">
        <f>'BID ABSTRACT'!H708</f>
        <v>0</v>
      </c>
      <c r="O708" s="76">
        <f t="shared" si="57"/>
        <v>0</v>
      </c>
      <c r="S708" s="69" t="s">
        <v>1313</v>
      </c>
      <c r="T708" s="69" t="s">
        <v>1313</v>
      </c>
      <c r="V708" s="77" t="str">
        <f t="shared" si="54"/>
        <v/>
      </c>
    </row>
    <row r="709" spans="1:26" hidden="1">
      <c r="A709" s="72">
        <f>'CONSTRUCTION COST ESTIMATE'!B709</f>
        <v>613.10599999999999</v>
      </c>
      <c r="C709" s="69" t="s">
        <v>1311</v>
      </c>
      <c r="D709" s="69">
        <v>0</v>
      </c>
      <c r="F709" s="73" t="str">
        <f>'CONSTRUCTION COST ESTIMATE'!C709</f>
        <v>CONCRETE TRAIL (6 INCH)</v>
      </c>
      <c r="H709" s="74" t="str">
        <f t="shared" si="55"/>
        <v>613.1060</v>
      </c>
      <c r="J709" s="389">
        <f>'CONSTRUCTION COST ESTIMATE'!BA709</f>
        <v>0</v>
      </c>
      <c r="K709" s="75">
        <f t="shared" si="56"/>
        <v>0</v>
      </c>
      <c r="L709" s="69" t="s">
        <v>1304</v>
      </c>
      <c r="M709" s="69" t="str">
        <f>'CONSTRUCTION COST ESTIMATE'!BB709</f>
        <v>SF</v>
      </c>
      <c r="N709" s="390">
        <f>'BID ABSTRACT'!H709</f>
        <v>0</v>
      </c>
      <c r="O709" s="76">
        <f t="shared" si="57"/>
        <v>0</v>
      </c>
      <c r="S709" s="69" t="s">
        <v>1313</v>
      </c>
      <c r="T709" s="69" t="s">
        <v>1313</v>
      </c>
      <c r="V709" s="77" t="str">
        <f t="shared" si="54"/>
        <v/>
      </c>
    </row>
    <row r="710" spans="1:26" hidden="1">
      <c r="A710" s="72">
        <f>'CONSTRUCTION COST ESTIMATE'!B710</f>
        <v>613.10699999999997</v>
      </c>
      <c r="C710" s="69" t="s">
        <v>1311</v>
      </c>
      <c r="D710" s="69">
        <v>0</v>
      </c>
      <c r="F710" s="73" t="str">
        <f>'CONSTRUCTION COST ESTIMATE'!C710</f>
        <v>DETECTABLE TACTILE WARNING STRIPS</v>
      </c>
      <c r="H710" s="74" t="str">
        <f t="shared" si="55"/>
        <v>613.1070</v>
      </c>
      <c r="J710" s="389">
        <f>'CONSTRUCTION COST ESTIMATE'!BA710</f>
        <v>0</v>
      </c>
      <c r="K710" s="75">
        <f t="shared" si="56"/>
        <v>0</v>
      </c>
      <c r="L710" s="69" t="s">
        <v>1304</v>
      </c>
      <c r="M710" s="69" t="str">
        <f>'CONSTRUCTION COST ESTIMATE'!BB710</f>
        <v>EA</v>
      </c>
      <c r="N710" s="390">
        <f>'BID ABSTRACT'!H710</f>
        <v>0</v>
      </c>
      <c r="O710" s="76">
        <f t="shared" si="57"/>
        <v>0</v>
      </c>
      <c r="S710" s="69" t="s">
        <v>1313</v>
      </c>
      <c r="T710" s="69" t="s">
        <v>1313</v>
      </c>
      <c r="V710" s="77" t="str">
        <f t="shared" si="54"/>
        <v/>
      </c>
    </row>
    <row r="711" spans="1:26" hidden="1">
      <c r="A711" s="72">
        <f>'CONSTRUCTION COST ESTIMATE'!B711</f>
        <v>613.10799999999995</v>
      </c>
      <c r="C711" s="69" t="s">
        <v>1311</v>
      </c>
      <c r="D711" s="69">
        <v>0</v>
      </c>
      <c r="F711" s="73" t="str">
        <f>'CONSTRUCTION COST ESTIMATE'!C711</f>
        <v>BUMPER BLOCK</v>
      </c>
      <c r="H711" s="74" t="str">
        <f t="shared" si="55"/>
        <v>613.1080</v>
      </c>
      <c r="J711" s="389">
        <f>'CONSTRUCTION COST ESTIMATE'!BA711</f>
        <v>0</v>
      </c>
      <c r="K711" s="75">
        <f t="shared" si="56"/>
        <v>0</v>
      </c>
      <c r="L711" s="69" t="s">
        <v>1304</v>
      </c>
      <c r="M711" s="69" t="str">
        <f>'CONSTRUCTION COST ESTIMATE'!BB711</f>
        <v>EA</v>
      </c>
      <c r="N711" s="390">
        <f>'BID ABSTRACT'!H711</f>
        <v>0</v>
      </c>
      <c r="O711" s="76">
        <f t="shared" si="57"/>
        <v>0</v>
      </c>
      <c r="S711" s="69" t="s">
        <v>1313</v>
      </c>
      <c r="T711" s="69" t="s">
        <v>1313</v>
      </c>
      <c r="V711" s="77" t="str">
        <f t="shared" si="54"/>
        <v/>
      </c>
    </row>
    <row r="712" spans="1:26" hidden="1">
      <c r="A712" s="72">
        <f>'CONSTRUCTION COST ESTIMATE'!B712</f>
        <v>613.10900000000004</v>
      </c>
      <c r="C712" s="69" t="s">
        <v>1311</v>
      </c>
      <c r="D712" s="69">
        <v>0</v>
      </c>
      <c r="F712" s="73" t="str">
        <f>'CONSTRUCTION COST ESTIMATE'!C712</f>
        <v>PRECAST BUMPER BLOCK</v>
      </c>
      <c r="H712" s="74" t="str">
        <f t="shared" si="55"/>
        <v>613.1090</v>
      </c>
      <c r="J712" s="389">
        <f>'CONSTRUCTION COST ESTIMATE'!BA712</f>
        <v>0</v>
      </c>
      <c r="K712" s="75">
        <f t="shared" si="56"/>
        <v>0</v>
      </c>
      <c r="L712" s="69" t="s">
        <v>1304</v>
      </c>
      <c r="M712" s="69" t="str">
        <f>'CONSTRUCTION COST ESTIMATE'!BB712</f>
        <v>EA</v>
      </c>
      <c r="N712" s="390">
        <f>'BID ABSTRACT'!H712</f>
        <v>0</v>
      </c>
      <c r="O712" s="76">
        <f t="shared" si="57"/>
        <v>0</v>
      </c>
      <c r="S712" s="69" t="s">
        <v>1313</v>
      </c>
      <c r="T712" s="69" t="s">
        <v>1313</v>
      </c>
      <c r="V712" s="77" t="str">
        <f t="shared" si="54"/>
        <v/>
      </c>
    </row>
    <row r="713" spans="1:26" hidden="1">
      <c r="A713" s="72">
        <f>'CONSTRUCTION COST ESTIMATE'!B713</f>
        <v>613.11</v>
      </c>
      <c r="C713" s="69" t="s">
        <v>1311</v>
      </c>
      <c r="D713" s="69">
        <v>0</v>
      </c>
      <c r="F713" s="73" t="str">
        <f>'CONSTRUCTION COST ESTIMATE'!C713</f>
        <v>TYPE A CURB</v>
      </c>
      <c r="H713" s="74" t="str">
        <f t="shared" si="55"/>
        <v>613.1100</v>
      </c>
      <c r="J713" s="389">
        <f>'CONSTRUCTION COST ESTIMATE'!BA713</f>
        <v>0</v>
      </c>
      <c r="K713" s="75">
        <f t="shared" si="56"/>
        <v>0</v>
      </c>
      <c r="L713" s="69" t="s">
        <v>1304</v>
      </c>
      <c r="M713" s="69" t="str">
        <f>'CONSTRUCTION COST ESTIMATE'!BB713</f>
        <v>LF</v>
      </c>
      <c r="N713" s="390">
        <f>'BID ABSTRACT'!H713</f>
        <v>0</v>
      </c>
      <c r="O713" s="76">
        <f t="shared" si="57"/>
        <v>0</v>
      </c>
      <c r="S713" s="69" t="s">
        <v>1313</v>
      </c>
      <c r="T713" s="69" t="s">
        <v>1313</v>
      </c>
      <c r="V713" s="77" t="str">
        <f t="shared" si="54"/>
        <v/>
      </c>
    </row>
    <row r="714" spans="1:26" s="395" customFormat="1">
      <c r="A714" s="394"/>
      <c r="C714" s="395" t="s">
        <v>1311</v>
      </c>
      <c r="D714" s="395">
        <v>0</v>
      </c>
      <c r="F714" s="396" t="str">
        <f>'CONSTRUCTION COST ESTIMATE'!C714</f>
        <v>PAINTING</v>
      </c>
      <c r="H714" s="394" t="str">
        <f t="shared" si="55"/>
        <v>.0000</v>
      </c>
      <c r="J714" s="397">
        <f>'CONSTRUCTION COST ESTIMATE'!BA714</f>
        <v>0</v>
      </c>
      <c r="K714" s="397">
        <f t="shared" si="56"/>
        <v>0</v>
      </c>
      <c r="L714" s="395" t="s">
        <v>1304</v>
      </c>
      <c r="M714" s="395">
        <f>'CONSTRUCTION COST ESTIMATE'!BB714</f>
        <v>0</v>
      </c>
      <c r="N714" s="398">
        <f>'BID ABSTRACT'!H714</f>
        <v>0</v>
      </c>
      <c r="O714" s="398">
        <f t="shared" si="57"/>
        <v>0</v>
      </c>
      <c r="S714" s="395" t="s">
        <v>1313</v>
      </c>
      <c r="T714" s="395" t="s">
        <v>1313</v>
      </c>
      <c r="U714" s="399"/>
      <c r="V714" s="399" t="str">
        <f t="shared" si="54"/>
        <v>Delete Row</v>
      </c>
      <c r="W714" s="399"/>
      <c r="X714" s="399"/>
      <c r="Y714" s="399"/>
      <c r="Z714" s="399"/>
    </row>
    <row r="715" spans="1:26" hidden="1">
      <c r="A715" s="72">
        <f>'CONSTRUCTION COST ESTIMATE'!B715</f>
        <v>614.00049999999999</v>
      </c>
      <c r="C715" s="69" t="s">
        <v>1311</v>
      </c>
      <c r="D715" s="69">
        <v>0</v>
      </c>
      <c r="F715" s="73" t="str">
        <f>'CONSTRUCTION COST ESTIMATE'!C715</f>
        <v>PAINT FLOOD CONTROL CONCRETE VAULT</v>
      </c>
      <c r="H715" s="74" t="str">
        <f t="shared" si="55"/>
        <v>614.0005</v>
      </c>
      <c r="J715" s="389">
        <f>'CONSTRUCTION COST ESTIMATE'!BA715</f>
        <v>0</v>
      </c>
      <c r="K715" s="75">
        <f t="shared" si="56"/>
        <v>0</v>
      </c>
      <c r="L715" s="69" t="s">
        <v>1304</v>
      </c>
      <c r="M715" s="69" t="str">
        <f>'CONSTRUCTION COST ESTIMATE'!BB715</f>
        <v>LS</v>
      </c>
      <c r="N715" s="390">
        <f>'BID ABSTRACT'!H715</f>
        <v>0</v>
      </c>
      <c r="O715" s="76">
        <f t="shared" si="57"/>
        <v>1</v>
      </c>
      <c r="S715" s="69" t="s">
        <v>1313</v>
      </c>
      <c r="T715" s="69" t="s">
        <v>1313</v>
      </c>
      <c r="V715" s="77" t="str">
        <f t="shared" si="54"/>
        <v/>
      </c>
    </row>
    <row r="716" spans="1:26" s="395" customFormat="1">
      <c r="A716" s="394"/>
      <c r="C716" s="395" t="s">
        <v>1311</v>
      </c>
      <c r="D716" s="395">
        <v>0</v>
      </c>
      <c r="F716" s="396" t="str">
        <f>'CONSTRUCTION COST ESTIMATE'!C716</f>
        <v>FENCING</v>
      </c>
      <c r="H716" s="394" t="str">
        <f t="shared" si="55"/>
        <v>.0000</v>
      </c>
      <c r="J716" s="397">
        <f>'CONSTRUCTION COST ESTIMATE'!BA716</f>
        <v>0</v>
      </c>
      <c r="K716" s="397">
        <f t="shared" si="56"/>
        <v>0</v>
      </c>
      <c r="L716" s="395" t="s">
        <v>1304</v>
      </c>
      <c r="M716" s="395">
        <f>'CONSTRUCTION COST ESTIMATE'!BB716</f>
        <v>0</v>
      </c>
      <c r="N716" s="398">
        <f>'BID ABSTRACT'!H716</f>
        <v>0</v>
      </c>
      <c r="O716" s="398">
        <f t="shared" si="57"/>
        <v>0</v>
      </c>
      <c r="S716" s="395" t="s">
        <v>1313</v>
      </c>
      <c r="T716" s="395" t="s">
        <v>1313</v>
      </c>
      <c r="U716" s="399"/>
      <c r="V716" s="399" t="str">
        <f t="shared" si="54"/>
        <v>Delete Row</v>
      </c>
      <c r="W716" s="399"/>
      <c r="X716" s="399"/>
      <c r="Y716" s="399"/>
      <c r="Z716" s="399"/>
    </row>
    <row r="717" spans="1:26" hidden="1">
      <c r="A717" s="72">
        <f>'CONSTRUCTION COST ESTIMATE'!B717</f>
        <v>616.00049999999999</v>
      </c>
      <c r="C717" s="69" t="s">
        <v>1311</v>
      </c>
      <c r="D717" s="69">
        <v>0</v>
      </c>
      <c r="F717" s="73" t="str">
        <f>'CONSTRUCTION COST ESTIMATE'!C717</f>
        <v>PEDESTRIAN ACCESS GATE</v>
      </c>
      <c r="H717" s="74" t="str">
        <f t="shared" si="55"/>
        <v>616.0005</v>
      </c>
      <c r="J717" s="389">
        <f>'CONSTRUCTION COST ESTIMATE'!BA717</f>
        <v>0</v>
      </c>
      <c r="K717" s="75">
        <f t="shared" si="56"/>
        <v>0</v>
      </c>
      <c r="L717" s="69" t="s">
        <v>1304</v>
      </c>
      <c r="M717" s="69" t="str">
        <f>'CONSTRUCTION COST ESTIMATE'!BB717</f>
        <v>EA</v>
      </c>
      <c r="N717" s="390">
        <f>'BID ABSTRACT'!H717</f>
        <v>0</v>
      </c>
      <c r="O717" s="76">
        <f t="shared" si="57"/>
        <v>0</v>
      </c>
      <c r="S717" s="69" t="s">
        <v>1313</v>
      </c>
      <c r="T717" s="69" t="s">
        <v>1313</v>
      </c>
      <c r="V717" s="77" t="str">
        <f t="shared" si="54"/>
        <v/>
      </c>
    </row>
    <row r="718" spans="1:26" hidden="1">
      <c r="A718" s="72">
        <f>'CONSTRUCTION COST ESTIMATE'!B718</f>
        <v>616.00099999999998</v>
      </c>
      <c r="C718" s="69" t="s">
        <v>1311</v>
      </c>
      <c r="D718" s="69">
        <v>0</v>
      </c>
      <c r="F718" s="73" t="str">
        <f>'CONSTRUCTION COST ESTIMATE'!C718</f>
        <v>PEDESTRIAN ACCESS GATE</v>
      </c>
      <c r="H718" s="74" t="str">
        <f t="shared" si="55"/>
        <v>616.0010</v>
      </c>
      <c r="J718" s="389">
        <f>'CONSTRUCTION COST ESTIMATE'!BA718</f>
        <v>0</v>
      </c>
      <c r="K718" s="75">
        <f t="shared" si="56"/>
        <v>0</v>
      </c>
      <c r="L718" s="69" t="s">
        <v>1304</v>
      </c>
      <c r="M718" s="69" t="str">
        <f>'CONSTRUCTION COST ESTIMATE'!BB718</f>
        <v>LS</v>
      </c>
      <c r="N718" s="390">
        <f>'BID ABSTRACT'!H718</f>
        <v>0</v>
      </c>
      <c r="O718" s="76">
        <f t="shared" si="57"/>
        <v>1</v>
      </c>
      <c r="S718" s="69" t="s">
        <v>1313</v>
      </c>
      <c r="T718" s="69" t="s">
        <v>1313</v>
      </c>
      <c r="V718" s="77" t="str">
        <f t="shared" si="54"/>
        <v/>
      </c>
    </row>
    <row r="719" spans="1:26" hidden="1">
      <c r="A719" s="72">
        <f>'CONSTRUCTION COST ESTIMATE'!B719</f>
        <v>616.00199999999995</v>
      </c>
      <c r="C719" s="69" t="s">
        <v>1311</v>
      </c>
      <c r="D719" s="69">
        <v>0</v>
      </c>
      <c r="F719" s="73" t="str">
        <f>'CONSTRUCTION COST ESTIMATE'!C719</f>
        <v>MOTORIZED VEHICLE ACCESS GATE</v>
      </c>
      <c r="H719" s="74" t="str">
        <f t="shared" si="55"/>
        <v>616.0020</v>
      </c>
      <c r="J719" s="389">
        <f>'CONSTRUCTION COST ESTIMATE'!BA719</f>
        <v>0</v>
      </c>
      <c r="K719" s="75">
        <f t="shared" si="56"/>
        <v>0</v>
      </c>
      <c r="L719" s="69" t="s">
        <v>1304</v>
      </c>
      <c r="M719" s="69" t="str">
        <f>'CONSTRUCTION COST ESTIMATE'!BB719</f>
        <v>EA</v>
      </c>
      <c r="N719" s="390">
        <f>'BID ABSTRACT'!H719</f>
        <v>0</v>
      </c>
      <c r="O719" s="76">
        <f t="shared" si="57"/>
        <v>0</v>
      </c>
      <c r="S719" s="69" t="s">
        <v>1313</v>
      </c>
      <c r="T719" s="69" t="s">
        <v>1313</v>
      </c>
      <c r="V719" s="77" t="str">
        <f t="shared" si="54"/>
        <v/>
      </c>
    </row>
    <row r="720" spans="1:26" hidden="1">
      <c r="A720" s="72">
        <f>'CONSTRUCTION COST ESTIMATE'!B720</f>
        <v>616.00300000000004</v>
      </c>
      <c r="C720" s="69" t="s">
        <v>1311</v>
      </c>
      <c r="D720" s="69">
        <v>0</v>
      </c>
      <c r="F720" s="73" t="str">
        <f>'CONSTRUCTION COST ESTIMATE'!C720</f>
        <v>MOTORIZED VEHICLE ACCESS GATE</v>
      </c>
      <c r="H720" s="74" t="str">
        <f t="shared" si="55"/>
        <v>616.0030</v>
      </c>
      <c r="J720" s="389">
        <f>'CONSTRUCTION COST ESTIMATE'!BA720</f>
        <v>0</v>
      </c>
      <c r="K720" s="75">
        <f t="shared" si="56"/>
        <v>0</v>
      </c>
      <c r="L720" s="69" t="s">
        <v>1304</v>
      </c>
      <c r="M720" s="69" t="str">
        <f>'CONSTRUCTION COST ESTIMATE'!BB720</f>
        <v>LS</v>
      </c>
      <c r="N720" s="390">
        <f>'BID ABSTRACT'!H720</f>
        <v>0</v>
      </c>
      <c r="O720" s="76">
        <f t="shared" si="57"/>
        <v>1</v>
      </c>
      <c r="S720" s="69" t="s">
        <v>1313</v>
      </c>
      <c r="T720" s="69" t="s">
        <v>1313</v>
      </c>
      <c r="V720" s="77" t="str">
        <f t="shared" si="54"/>
        <v/>
      </c>
    </row>
    <row r="721" spans="1:22" hidden="1">
      <c r="A721" s="72">
        <f>'CONSTRUCTION COST ESTIMATE'!B721</f>
        <v>616.00400000000002</v>
      </c>
      <c r="C721" s="69" t="s">
        <v>1311</v>
      </c>
      <c r="D721" s="69">
        <v>0</v>
      </c>
      <c r="F721" s="73" t="str">
        <f>'CONSTRUCTION COST ESTIMATE'!C721</f>
        <v>PARKING LOT PEDESTRIAN ACCESS GATE</v>
      </c>
      <c r="H721" s="74" t="str">
        <f t="shared" si="55"/>
        <v>616.0040</v>
      </c>
      <c r="J721" s="389">
        <f>'CONSTRUCTION COST ESTIMATE'!BA721</f>
        <v>0</v>
      </c>
      <c r="K721" s="75">
        <f t="shared" si="56"/>
        <v>0</v>
      </c>
      <c r="L721" s="69" t="s">
        <v>1304</v>
      </c>
      <c r="M721" s="69" t="str">
        <f>'CONSTRUCTION COST ESTIMATE'!BB721</f>
        <v>EA</v>
      </c>
      <c r="N721" s="390">
        <f>'BID ABSTRACT'!H721</f>
        <v>0</v>
      </c>
      <c r="O721" s="76">
        <f t="shared" si="57"/>
        <v>0</v>
      </c>
      <c r="S721" s="69" t="s">
        <v>1313</v>
      </c>
      <c r="T721" s="69" t="s">
        <v>1313</v>
      </c>
      <c r="V721" s="77" t="str">
        <f t="shared" si="54"/>
        <v/>
      </c>
    </row>
    <row r="722" spans="1:22" hidden="1">
      <c r="A722" s="72">
        <f>'CONSTRUCTION COST ESTIMATE'!B722</f>
        <v>616.005</v>
      </c>
      <c r="C722" s="69" t="s">
        <v>1311</v>
      </c>
      <c r="D722" s="69">
        <v>0</v>
      </c>
      <c r="F722" s="73" t="str">
        <f>'CONSTRUCTION COST ESTIMATE'!C722</f>
        <v>PARKING LOT PEDESTRIAN ACCESS GATE</v>
      </c>
      <c r="H722" s="74" t="str">
        <f t="shared" si="55"/>
        <v>616.0050</v>
      </c>
      <c r="J722" s="389">
        <f>'CONSTRUCTION COST ESTIMATE'!BA722</f>
        <v>0</v>
      </c>
      <c r="K722" s="75">
        <f t="shared" si="56"/>
        <v>0</v>
      </c>
      <c r="L722" s="69" t="s">
        <v>1304</v>
      </c>
      <c r="M722" s="69" t="str">
        <f>'CONSTRUCTION COST ESTIMATE'!BB722</f>
        <v>LS</v>
      </c>
      <c r="N722" s="390">
        <f>'BID ABSTRACT'!H722</f>
        <v>0</v>
      </c>
      <c r="O722" s="76">
        <f t="shared" si="57"/>
        <v>1</v>
      </c>
      <c r="S722" s="69" t="s">
        <v>1313</v>
      </c>
      <c r="T722" s="69" t="s">
        <v>1313</v>
      </c>
      <c r="V722" s="77" t="str">
        <f t="shared" ref="V722:V785" si="58">IF(A722=0,"Delete Row","")</f>
        <v/>
      </c>
    </row>
    <row r="723" spans="1:22" hidden="1">
      <c r="A723" s="72">
        <f>'CONSTRUCTION COST ESTIMATE'!B723</f>
        <v>616.00599999999997</v>
      </c>
      <c r="C723" s="69" t="s">
        <v>1311</v>
      </c>
      <c r="D723" s="69">
        <v>0</v>
      </c>
      <c r="F723" s="73" t="str">
        <f>'CONSTRUCTION COST ESTIMATE'!C723</f>
        <v>POST AND CABLE FENCE</v>
      </c>
      <c r="H723" s="74" t="str">
        <f t="shared" si="55"/>
        <v>616.0060</v>
      </c>
      <c r="J723" s="389">
        <f>'CONSTRUCTION COST ESTIMATE'!BA723</f>
        <v>0</v>
      </c>
      <c r="K723" s="75">
        <f t="shared" si="56"/>
        <v>0</v>
      </c>
      <c r="L723" s="69" t="s">
        <v>1304</v>
      </c>
      <c r="M723" s="69" t="str">
        <f>'CONSTRUCTION COST ESTIMATE'!BB723</f>
        <v>LF</v>
      </c>
      <c r="N723" s="390">
        <f>'BID ABSTRACT'!H723</f>
        <v>0</v>
      </c>
      <c r="O723" s="76">
        <f t="shared" si="57"/>
        <v>0</v>
      </c>
      <c r="S723" s="69" t="s">
        <v>1313</v>
      </c>
      <c r="T723" s="69" t="s">
        <v>1313</v>
      </c>
      <c r="V723" s="77" t="str">
        <f t="shared" si="58"/>
        <v/>
      </c>
    </row>
    <row r="724" spans="1:22" hidden="1">
      <c r="A724" s="72">
        <f>'CONSTRUCTION COST ESTIMATE'!B724</f>
        <v>616.00699999999995</v>
      </c>
      <c r="C724" s="69" t="s">
        <v>1311</v>
      </c>
      <c r="D724" s="69">
        <v>0</v>
      </c>
      <c r="F724" s="73" t="str">
        <f>'CONSTRUCTION COST ESTIMATE'!C724</f>
        <v>POST AND CABLE FENCE (2 FOOT)</v>
      </c>
      <c r="H724" s="74" t="str">
        <f t="shared" si="55"/>
        <v>616.0070</v>
      </c>
      <c r="J724" s="389">
        <f>'CONSTRUCTION COST ESTIMATE'!BA724</f>
        <v>0</v>
      </c>
      <c r="K724" s="75">
        <f t="shared" si="56"/>
        <v>0</v>
      </c>
      <c r="L724" s="69" t="s">
        <v>1304</v>
      </c>
      <c r="M724" s="69" t="str">
        <f>'CONSTRUCTION COST ESTIMATE'!BB724</f>
        <v>LF</v>
      </c>
      <c r="N724" s="390">
        <f>'BID ABSTRACT'!H724</f>
        <v>0</v>
      </c>
      <c r="O724" s="76">
        <f t="shared" si="57"/>
        <v>0</v>
      </c>
      <c r="S724" s="69" t="s">
        <v>1313</v>
      </c>
      <c r="T724" s="69" t="s">
        <v>1313</v>
      </c>
      <c r="V724" s="77" t="str">
        <f t="shared" si="58"/>
        <v/>
      </c>
    </row>
    <row r="725" spans="1:22" hidden="1">
      <c r="A725" s="72">
        <f>'CONSTRUCTION COST ESTIMATE'!B725</f>
        <v>616.00800000000004</v>
      </c>
      <c r="C725" s="69" t="s">
        <v>1311</v>
      </c>
      <c r="D725" s="69">
        <v>0</v>
      </c>
      <c r="F725" s="73" t="str">
        <f>'CONSTRUCTION COST ESTIMATE'!C725</f>
        <v>POST AND CABLE FENCE (4.5 FOOT)</v>
      </c>
      <c r="H725" s="74" t="str">
        <f t="shared" si="55"/>
        <v>616.0080</v>
      </c>
      <c r="J725" s="389">
        <f>'CONSTRUCTION COST ESTIMATE'!BA725</f>
        <v>0</v>
      </c>
      <c r="K725" s="75">
        <f t="shared" si="56"/>
        <v>0</v>
      </c>
      <c r="L725" s="69" t="s">
        <v>1304</v>
      </c>
      <c r="M725" s="69" t="str">
        <f>'CONSTRUCTION COST ESTIMATE'!BB725</f>
        <v>LF</v>
      </c>
      <c r="N725" s="390">
        <f>'BID ABSTRACT'!H725</f>
        <v>0</v>
      </c>
      <c r="O725" s="76">
        <f t="shared" si="57"/>
        <v>0</v>
      </c>
      <c r="S725" s="69" t="s">
        <v>1313</v>
      </c>
      <c r="T725" s="69" t="s">
        <v>1313</v>
      </c>
      <c r="V725" s="77" t="str">
        <f t="shared" si="58"/>
        <v/>
      </c>
    </row>
    <row r="726" spans="1:22" hidden="1">
      <c r="A726" s="72">
        <f>'CONSTRUCTION COST ESTIMATE'!B726</f>
        <v>616.00900000000001</v>
      </c>
      <c r="C726" s="69" t="s">
        <v>1311</v>
      </c>
      <c r="D726" s="69">
        <v>0</v>
      </c>
      <c r="F726" s="73" t="str">
        <f>'CONSTRUCTION COST ESTIMATE'!C726</f>
        <v>CHAIN LINK FENCE (4 FOOT)</v>
      </c>
      <c r="H726" s="74" t="str">
        <f t="shared" si="55"/>
        <v>616.0090</v>
      </c>
      <c r="J726" s="389">
        <f>'CONSTRUCTION COST ESTIMATE'!BA726</f>
        <v>0</v>
      </c>
      <c r="K726" s="75">
        <f t="shared" si="56"/>
        <v>0</v>
      </c>
      <c r="L726" s="69" t="s">
        <v>1304</v>
      </c>
      <c r="M726" s="69" t="str">
        <f>'CONSTRUCTION COST ESTIMATE'!BB726</f>
        <v>LF</v>
      </c>
      <c r="N726" s="390">
        <f>'BID ABSTRACT'!H726</f>
        <v>0</v>
      </c>
      <c r="O726" s="76">
        <f t="shared" si="57"/>
        <v>0</v>
      </c>
      <c r="S726" s="69" t="s">
        <v>1313</v>
      </c>
      <c r="T726" s="69" t="s">
        <v>1313</v>
      </c>
      <c r="V726" s="77" t="str">
        <f t="shared" si="58"/>
        <v/>
      </c>
    </row>
    <row r="727" spans="1:22" hidden="1">
      <c r="A727" s="72">
        <f>'CONSTRUCTION COST ESTIMATE'!B727</f>
        <v>616.01</v>
      </c>
      <c r="C727" s="69" t="s">
        <v>1311</v>
      </c>
      <c r="D727" s="69">
        <v>0</v>
      </c>
      <c r="F727" s="73" t="str">
        <f>'CONSTRUCTION COST ESTIMATE'!C727</f>
        <v>CHAIN LINK FENCE (5 FOOT)</v>
      </c>
      <c r="H727" s="74" t="str">
        <f t="shared" si="55"/>
        <v>616.0100</v>
      </c>
      <c r="J727" s="389">
        <f>'CONSTRUCTION COST ESTIMATE'!BA727</f>
        <v>0</v>
      </c>
      <c r="K727" s="75">
        <f t="shared" si="56"/>
        <v>0</v>
      </c>
      <c r="L727" s="69" t="s">
        <v>1304</v>
      </c>
      <c r="M727" s="69" t="str">
        <f>'CONSTRUCTION COST ESTIMATE'!BB727</f>
        <v>LF</v>
      </c>
      <c r="N727" s="390">
        <f>'BID ABSTRACT'!H727</f>
        <v>0</v>
      </c>
      <c r="O727" s="76">
        <f t="shared" si="57"/>
        <v>0</v>
      </c>
      <c r="S727" s="69" t="s">
        <v>1313</v>
      </c>
      <c r="T727" s="69" t="s">
        <v>1313</v>
      </c>
      <c r="V727" s="77" t="str">
        <f t="shared" si="58"/>
        <v/>
      </c>
    </row>
    <row r="728" spans="1:22" hidden="1">
      <c r="A728" s="72">
        <f>'CONSTRUCTION COST ESTIMATE'!B728</f>
        <v>616.01099999999997</v>
      </c>
      <c r="C728" s="69" t="s">
        <v>1311</v>
      </c>
      <c r="D728" s="69">
        <v>0</v>
      </c>
      <c r="F728" s="73" t="str">
        <f>'CONSTRUCTION COST ESTIMATE'!C728</f>
        <v>CHAIN LINK FENCE (6 FOOT)</v>
      </c>
      <c r="H728" s="74" t="str">
        <f t="shared" ref="H728:H791" si="59">TEXT(A728,"#.0000")</f>
        <v>616.0110</v>
      </c>
      <c r="J728" s="389">
        <f>'CONSTRUCTION COST ESTIMATE'!BA728</f>
        <v>0</v>
      </c>
      <c r="K728" s="75">
        <f t="shared" ref="K728:K791" si="60">IF((OR(M728="LS",M728="FA",M728="ALLOW")),N728,J728)</f>
        <v>0</v>
      </c>
      <c r="L728" s="69" t="s">
        <v>1304</v>
      </c>
      <c r="M728" s="69" t="str">
        <f>'CONSTRUCTION COST ESTIMATE'!BB728</f>
        <v>LF</v>
      </c>
      <c r="N728" s="390">
        <f>'BID ABSTRACT'!H728</f>
        <v>0</v>
      </c>
      <c r="O728" s="76">
        <f t="shared" ref="O728:O791" si="61">IF((OR(M728="LS",M728="FA",M728="ALLOW")),1,N728)</f>
        <v>0</v>
      </c>
      <c r="S728" s="69" t="s">
        <v>1313</v>
      </c>
      <c r="T728" s="69" t="s">
        <v>1313</v>
      </c>
      <c r="V728" s="77" t="str">
        <f t="shared" si="58"/>
        <v/>
      </c>
    </row>
    <row r="729" spans="1:22" hidden="1">
      <c r="A729" s="72">
        <f>'CONSTRUCTION COST ESTIMATE'!B729</f>
        <v>616.01199999999994</v>
      </c>
      <c r="C729" s="69" t="s">
        <v>1311</v>
      </c>
      <c r="D729" s="69">
        <v>0</v>
      </c>
      <c r="F729" s="73" t="str">
        <f>'CONSTRUCTION COST ESTIMATE'!C729</f>
        <v>EMERGENCY CRASH GATE</v>
      </c>
      <c r="H729" s="74" t="str">
        <f t="shared" si="59"/>
        <v>616.0120</v>
      </c>
      <c r="J729" s="389">
        <f>'CONSTRUCTION COST ESTIMATE'!BA729</f>
        <v>0</v>
      </c>
      <c r="K729" s="75">
        <f t="shared" si="60"/>
        <v>0</v>
      </c>
      <c r="L729" s="69" t="s">
        <v>1304</v>
      </c>
      <c r="M729" s="69" t="str">
        <f>'CONSTRUCTION COST ESTIMATE'!BB729</f>
        <v>EA</v>
      </c>
      <c r="N729" s="390">
        <f>'BID ABSTRACT'!H729</f>
        <v>0</v>
      </c>
      <c r="O729" s="76">
        <f t="shared" si="61"/>
        <v>0</v>
      </c>
      <c r="S729" s="69" t="s">
        <v>1313</v>
      </c>
      <c r="T729" s="69" t="s">
        <v>1313</v>
      </c>
      <c r="V729" s="77" t="str">
        <f t="shared" si="58"/>
        <v/>
      </c>
    </row>
    <row r="730" spans="1:22" hidden="1">
      <c r="A730" s="72">
        <f>'CONSTRUCTION COST ESTIMATE'!B730</f>
        <v>616.01300000000003</v>
      </c>
      <c r="C730" s="69" t="s">
        <v>1311</v>
      </c>
      <c r="D730" s="69">
        <v>0</v>
      </c>
      <c r="F730" s="73" t="str">
        <f>'CONSTRUCTION COST ESTIMATE'!C730</f>
        <v>EMERGENCY CRASH GATE</v>
      </c>
      <c r="H730" s="74" t="str">
        <f t="shared" si="59"/>
        <v>616.0130</v>
      </c>
      <c r="J730" s="389">
        <f>'CONSTRUCTION COST ESTIMATE'!BA730</f>
        <v>0</v>
      </c>
      <c r="K730" s="75">
        <f t="shared" si="60"/>
        <v>0</v>
      </c>
      <c r="L730" s="69" t="s">
        <v>1304</v>
      </c>
      <c r="M730" s="69" t="str">
        <f>'CONSTRUCTION COST ESTIMATE'!BB730</f>
        <v>LS</v>
      </c>
      <c r="N730" s="390">
        <f>'BID ABSTRACT'!H730</f>
        <v>0</v>
      </c>
      <c r="O730" s="76">
        <f t="shared" si="61"/>
        <v>1</v>
      </c>
      <c r="S730" s="69" t="s">
        <v>1313</v>
      </c>
      <c r="T730" s="69" t="s">
        <v>1313</v>
      </c>
      <c r="V730" s="77" t="str">
        <f t="shared" si="58"/>
        <v/>
      </c>
    </row>
    <row r="731" spans="1:22" hidden="1">
      <c r="A731" s="72">
        <f>'CONSTRUCTION COST ESTIMATE'!B731</f>
        <v>616.01400000000001</v>
      </c>
      <c r="C731" s="69" t="s">
        <v>1311</v>
      </c>
      <c r="D731" s="69">
        <v>0</v>
      </c>
      <c r="F731" s="73" t="str">
        <f>'CONSTRUCTION COST ESTIMATE'!C731</f>
        <v>RELOCATE FENCE</v>
      </c>
      <c r="H731" s="74" t="str">
        <f t="shared" si="59"/>
        <v>616.0140</v>
      </c>
      <c r="J731" s="389">
        <f>'CONSTRUCTION COST ESTIMATE'!BA731</f>
        <v>0</v>
      </c>
      <c r="K731" s="75">
        <f t="shared" si="60"/>
        <v>0</v>
      </c>
      <c r="L731" s="69" t="s">
        <v>1304</v>
      </c>
      <c r="M731" s="69" t="str">
        <f>'CONSTRUCTION COST ESTIMATE'!BB731</f>
        <v>LF</v>
      </c>
      <c r="N731" s="390">
        <f>'BID ABSTRACT'!H731</f>
        <v>0</v>
      </c>
      <c r="O731" s="76">
        <f t="shared" si="61"/>
        <v>0</v>
      </c>
      <c r="S731" s="69" t="s">
        <v>1313</v>
      </c>
      <c r="T731" s="69" t="s">
        <v>1313</v>
      </c>
      <c r="V731" s="77" t="str">
        <f t="shared" si="58"/>
        <v/>
      </c>
    </row>
    <row r="732" spans="1:22" hidden="1">
      <c r="A732" s="72">
        <f>'CONSTRUCTION COST ESTIMATE'!B732</f>
        <v>616.01499999999999</v>
      </c>
      <c r="C732" s="69" t="s">
        <v>1311</v>
      </c>
      <c r="D732" s="69">
        <v>0</v>
      </c>
      <c r="F732" s="73" t="str">
        <f>'CONSTRUCTION COST ESTIMATE'!C732</f>
        <v>MANWAY GATE (3 FOOT)</v>
      </c>
      <c r="H732" s="74" t="str">
        <f t="shared" si="59"/>
        <v>616.0150</v>
      </c>
      <c r="J732" s="389">
        <f>'CONSTRUCTION COST ESTIMATE'!BA732</f>
        <v>0</v>
      </c>
      <c r="K732" s="75">
        <f t="shared" si="60"/>
        <v>0</v>
      </c>
      <c r="L732" s="69" t="s">
        <v>1304</v>
      </c>
      <c r="M732" s="69" t="str">
        <f>'CONSTRUCTION COST ESTIMATE'!BB732</f>
        <v>EA</v>
      </c>
      <c r="N732" s="390">
        <f>'BID ABSTRACT'!H732</f>
        <v>0</v>
      </c>
      <c r="O732" s="76">
        <f t="shared" si="61"/>
        <v>0</v>
      </c>
      <c r="S732" s="69" t="s">
        <v>1313</v>
      </c>
      <c r="T732" s="69" t="s">
        <v>1313</v>
      </c>
      <c r="V732" s="77" t="str">
        <f t="shared" si="58"/>
        <v/>
      </c>
    </row>
    <row r="733" spans="1:22" hidden="1">
      <c r="A733" s="72">
        <f>'CONSTRUCTION COST ESTIMATE'!B733</f>
        <v>616.01599999999996</v>
      </c>
      <c r="C733" s="69" t="s">
        <v>1311</v>
      </c>
      <c r="D733" s="69">
        <v>0</v>
      </c>
      <c r="F733" s="73" t="str">
        <f>'CONSTRUCTION COST ESTIMATE'!C733</f>
        <v>MANWAY GATE (3 FOOT)</v>
      </c>
      <c r="H733" s="74" t="str">
        <f t="shared" si="59"/>
        <v>616.0160</v>
      </c>
      <c r="J733" s="389">
        <f>'CONSTRUCTION COST ESTIMATE'!BA733</f>
        <v>0</v>
      </c>
      <c r="K733" s="75">
        <f t="shared" si="60"/>
        <v>0</v>
      </c>
      <c r="L733" s="69" t="s">
        <v>1304</v>
      </c>
      <c r="M733" s="69" t="str">
        <f>'CONSTRUCTION COST ESTIMATE'!BB733</f>
        <v>LS</v>
      </c>
      <c r="N733" s="390">
        <f>'BID ABSTRACT'!H733</f>
        <v>0</v>
      </c>
      <c r="O733" s="76">
        <f t="shared" si="61"/>
        <v>1</v>
      </c>
      <c r="S733" s="69" t="s">
        <v>1313</v>
      </c>
      <c r="T733" s="69" t="s">
        <v>1313</v>
      </c>
      <c r="V733" s="77" t="str">
        <f t="shared" si="58"/>
        <v/>
      </c>
    </row>
    <row r="734" spans="1:22" hidden="1">
      <c r="A734" s="72">
        <f>'CONSTRUCTION COST ESTIMATE'!B734</f>
        <v>616.01700000000005</v>
      </c>
      <c r="C734" s="69" t="s">
        <v>1311</v>
      </c>
      <c r="D734" s="69">
        <v>0</v>
      </c>
      <c r="F734" s="73" t="str">
        <f>'CONSTRUCTION COST ESTIMATE'!C734</f>
        <v>METAL GATE</v>
      </c>
      <c r="H734" s="74" t="str">
        <f t="shared" si="59"/>
        <v>616.0170</v>
      </c>
      <c r="J734" s="389">
        <f>'CONSTRUCTION COST ESTIMATE'!BA734</f>
        <v>0</v>
      </c>
      <c r="K734" s="75">
        <f t="shared" si="60"/>
        <v>0</v>
      </c>
      <c r="L734" s="69" t="s">
        <v>1304</v>
      </c>
      <c r="M734" s="69" t="str">
        <f>'CONSTRUCTION COST ESTIMATE'!BB734</f>
        <v>EA</v>
      </c>
      <c r="N734" s="390">
        <f>'BID ABSTRACT'!H734</f>
        <v>0</v>
      </c>
      <c r="O734" s="76">
        <f t="shared" si="61"/>
        <v>0</v>
      </c>
      <c r="S734" s="69" t="s">
        <v>1313</v>
      </c>
      <c r="T734" s="69" t="s">
        <v>1313</v>
      </c>
      <c r="V734" s="77" t="str">
        <f t="shared" si="58"/>
        <v/>
      </c>
    </row>
    <row r="735" spans="1:22" hidden="1">
      <c r="A735" s="72">
        <f>'CONSTRUCTION COST ESTIMATE'!B735</f>
        <v>616.01800000000003</v>
      </c>
      <c r="C735" s="69" t="s">
        <v>1311</v>
      </c>
      <c r="D735" s="69">
        <v>0</v>
      </c>
      <c r="F735" s="73" t="str">
        <f>'CONSTRUCTION COST ESTIMATE'!C735</f>
        <v>METAL GATE</v>
      </c>
      <c r="H735" s="74" t="str">
        <f t="shared" si="59"/>
        <v>616.0180</v>
      </c>
      <c r="J735" s="389">
        <f>'CONSTRUCTION COST ESTIMATE'!BA735</f>
        <v>0</v>
      </c>
      <c r="K735" s="75">
        <f t="shared" si="60"/>
        <v>0</v>
      </c>
      <c r="L735" s="69" t="s">
        <v>1304</v>
      </c>
      <c r="M735" s="69" t="str">
        <f>'CONSTRUCTION COST ESTIMATE'!BB735</f>
        <v>LS</v>
      </c>
      <c r="N735" s="390">
        <f>'BID ABSTRACT'!H735</f>
        <v>0</v>
      </c>
      <c r="O735" s="76">
        <f t="shared" si="61"/>
        <v>1</v>
      </c>
      <c r="S735" s="69" t="s">
        <v>1313</v>
      </c>
      <c r="T735" s="69" t="s">
        <v>1313</v>
      </c>
      <c r="V735" s="77" t="str">
        <f t="shared" si="58"/>
        <v/>
      </c>
    </row>
    <row r="736" spans="1:22" hidden="1">
      <c r="A736" s="72">
        <f>'CONSTRUCTION COST ESTIMATE'!B736</f>
        <v>616.01900000000001</v>
      </c>
      <c r="C736" s="69" t="s">
        <v>1311</v>
      </c>
      <c r="D736" s="69">
        <v>0</v>
      </c>
      <c r="F736" s="73" t="str">
        <f>'CONSTRUCTION COST ESTIMATE'!C736</f>
        <v>PEDESTRIAN FENCE</v>
      </c>
      <c r="H736" s="74" t="str">
        <f t="shared" si="59"/>
        <v>616.0190</v>
      </c>
      <c r="J736" s="389">
        <f>'CONSTRUCTION COST ESTIMATE'!BA736</f>
        <v>0</v>
      </c>
      <c r="K736" s="75">
        <f t="shared" si="60"/>
        <v>0</v>
      </c>
      <c r="L736" s="69" t="s">
        <v>1304</v>
      </c>
      <c r="M736" s="69" t="str">
        <f>'CONSTRUCTION COST ESTIMATE'!BB736</f>
        <v>LF</v>
      </c>
      <c r="N736" s="390">
        <f>'BID ABSTRACT'!H736</f>
        <v>0</v>
      </c>
      <c r="O736" s="76">
        <f t="shared" si="61"/>
        <v>0</v>
      </c>
      <c r="S736" s="69" t="s">
        <v>1313</v>
      </c>
      <c r="T736" s="69" t="s">
        <v>1313</v>
      </c>
      <c r="V736" s="77" t="str">
        <f t="shared" si="58"/>
        <v/>
      </c>
    </row>
    <row r="737" spans="1:22" hidden="1">
      <c r="A737" s="72">
        <f>'CONSTRUCTION COST ESTIMATE'!B737</f>
        <v>616.02</v>
      </c>
      <c r="C737" s="69" t="s">
        <v>1311</v>
      </c>
      <c r="D737" s="69">
        <v>0</v>
      </c>
      <c r="F737" s="73" t="str">
        <f>'CONSTRUCTION COST ESTIMATE'!C737</f>
        <v>SWING GATE (5 FOOT)</v>
      </c>
      <c r="H737" s="74" t="str">
        <f t="shared" si="59"/>
        <v>616.0200</v>
      </c>
      <c r="J737" s="389">
        <f>'CONSTRUCTION COST ESTIMATE'!BA737</f>
        <v>0</v>
      </c>
      <c r="K737" s="75">
        <f t="shared" si="60"/>
        <v>0</v>
      </c>
      <c r="L737" s="69" t="s">
        <v>1304</v>
      </c>
      <c r="M737" s="69" t="str">
        <f>'CONSTRUCTION COST ESTIMATE'!BB737</f>
        <v>EA</v>
      </c>
      <c r="N737" s="390">
        <f>'BID ABSTRACT'!H737</f>
        <v>0</v>
      </c>
      <c r="O737" s="76">
        <f t="shared" si="61"/>
        <v>0</v>
      </c>
      <c r="S737" s="69" t="s">
        <v>1313</v>
      </c>
      <c r="T737" s="69" t="s">
        <v>1313</v>
      </c>
      <c r="V737" s="77" t="str">
        <f t="shared" si="58"/>
        <v/>
      </c>
    </row>
    <row r="738" spans="1:22" hidden="1">
      <c r="A738" s="72">
        <f>'CONSTRUCTION COST ESTIMATE'!B738</f>
        <v>616.02099999999996</v>
      </c>
      <c r="C738" s="69" t="s">
        <v>1311</v>
      </c>
      <c r="D738" s="69">
        <v>0</v>
      </c>
      <c r="F738" s="73" t="str">
        <f>'CONSTRUCTION COST ESTIMATE'!C738</f>
        <v>SWING GATE (12 FOOT)</v>
      </c>
      <c r="H738" s="74" t="str">
        <f t="shared" si="59"/>
        <v>616.0210</v>
      </c>
      <c r="J738" s="389">
        <f>'CONSTRUCTION COST ESTIMATE'!BA738</f>
        <v>0</v>
      </c>
      <c r="K738" s="75">
        <f t="shared" si="60"/>
        <v>0</v>
      </c>
      <c r="L738" s="69" t="s">
        <v>1304</v>
      </c>
      <c r="M738" s="69" t="str">
        <f>'CONSTRUCTION COST ESTIMATE'!BB738</f>
        <v>EA</v>
      </c>
      <c r="N738" s="390">
        <f>'BID ABSTRACT'!H738</f>
        <v>0</v>
      </c>
      <c r="O738" s="76">
        <f t="shared" si="61"/>
        <v>0</v>
      </c>
      <c r="S738" s="69" t="s">
        <v>1313</v>
      </c>
      <c r="T738" s="69" t="s">
        <v>1313</v>
      </c>
      <c r="V738" s="77" t="str">
        <f t="shared" si="58"/>
        <v/>
      </c>
    </row>
    <row r="739" spans="1:22" hidden="1">
      <c r="A739" s="72">
        <f>'CONSTRUCTION COST ESTIMATE'!B739</f>
        <v>616.02200000000005</v>
      </c>
      <c r="C739" s="69" t="s">
        <v>1311</v>
      </c>
      <c r="D739" s="69">
        <v>0</v>
      </c>
      <c r="F739" s="73" t="str">
        <f>'CONSTRUCTION COST ESTIMATE'!C739</f>
        <v>DOUBLE SWING CHAIN LINK GATE (16 FOOT)</v>
      </c>
      <c r="H739" s="74" t="str">
        <f t="shared" si="59"/>
        <v>616.0220</v>
      </c>
      <c r="J739" s="389">
        <f>'CONSTRUCTION COST ESTIMATE'!BA739</f>
        <v>0</v>
      </c>
      <c r="K739" s="75">
        <f t="shared" si="60"/>
        <v>0</v>
      </c>
      <c r="L739" s="69" t="s">
        <v>1304</v>
      </c>
      <c r="M739" s="69" t="str">
        <f>'CONSTRUCTION COST ESTIMATE'!BB739</f>
        <v>EA</v>
      </c>
      <c r="N739" s="390">
        <f>'BID ABSTRACT'!H739</f>
        <v>0</v>
      </c>
      <c r="O739" s="76">
        <f t="shared" si="61"/>
        <v>0</v>
      </c>
      <c r="S739" s="69" t="s">
        <v>1313</v>
      </c>
      <c r="T739" s="69" t="s">
        <v>1313</v>
      </c>
      <c r="V739" s="77" t="str">
        <f t="shared" si="58"/>
        <v/>
      </c>
    </row>
    <row r="740" spans="1:22" hidden="1">
      <c r="A740" s="72">
        <f>'CONSTRUCTION COST ESTIMATE'!B740</f>
        <v>616.02300000000002</v>
      </c>
      <c r="C740" s="69" t="s">
        <v>1311</v>
      </c>
      <c r="D740" s="69">
        <v>0</v>
      </c>
      <c r="F740" s="73" t="str">
        <f>'CONSTRUCTION COST ESTIMATE'!C740</f>
        <v>DOUBLE SWING CHAIN LINK GATE (20 FOOT)</v>
      </c>
      <c r="H740" s="74" t="str">
        <f t="shared" si="59"/>
        <v>616.0230</v>
      </c>
      <c r="J740" s="389">
        <f>'CONSTRUCTION COST ESTIMATE'!BA740</f>
        <v>0</v>
      </c>
      <c r="K740" s="75">
        <f t="shared" si="60"/>
        <v>0</v>
      </c>
      <c r="L740" s="69" t="s">
        <v>1304</v>
      </c>
      <c r="M740" s="69" t="str">
        <f>'CONSTRUCTION COST ESTIMATE'!BB740</f>
        <v>EA</v>
      </c>
      <c r="N740" s="390">
        <f>'BID ABSTRACT'!H740</f>
        <v>0</v>
      </c>
      <c r="O740" s="76">
        <f t="shared" si="61"/>
        <v>0</v>
      </c>
      <c r="S740" s="69" t="s">
        <v>1313</v>
      </c>
      <c r="T740" s="69" t="s">
        <v>1313</v>
      </c>
      <c r="V740" s="77" t="str">
        <f t="shared" si="58"/>
        <v/>
      </c>
    </row>
    <row r="741" spans="1:22" hidden="1">
      <c r="A741" s="72">
        <f>'CONSTRUCTION COST ESTIMATE'!B741</f>
        <v>616.024</v>
      </c>
      <c r="C741" s="69" t="s">
        <v>1311</v>
      </c>
      <c r="D741" s="69">
        <v>0</v>
      </c>
      <c r="F741" s="73" t="str">
        <f>'CONSTRUCTION COST ESTIMATE'!C741</f>
        <v>DOUBLE SWING CHAIN LINK GATE (22 FOOT)</v>
      </c>
      <c r="H741" s="74" t="str">
        <f t="shared" si="59"/>
        <v>616.0240</v>
      </c>
      <c r="J741" s="389">
        <f>'CONSTRUCTION COST ESTIMATE'!BA741</f>
        <v>0</v>
      </c>
      <c r="K741" s="75">
        <f t="shared" si="60"/>
        <v>0</v>
      </c>
      <c r="L741" s="69" t="s">
        <v>1304</v>
      </c>
      <c r="M741" s="69" t="str">
        <f>'CONSTRUCTION COST ESTIMATE'!BB741</f>
        <v>EA</v>
      </c>
      <c r="N741" s="390">
        <f>'BID ABSTRACT'!H741</f>
        <v>0</v>
      </c>
      <c r="O741" s="76">
        <f t="shared" si="61"/>
        <v>0</v>
      </c>
      <c r="S741" s="69" t="s">
        <v>1313</v>
      </c>
      <c r="T741" s="69" t="s">
        <v>1313</v>
      </c>
      <c r="V741" s="77" t="str">
        <f t="shared" si="58"/>
        <v/>
      </c>
    </row>
    <row r="742" spans="1:22" hidden="1">
      <c r="A742" s="72">
        <f>'CONSTRUCTION COST ESTIMATE'!B742</f>
        <v>616.02499999999998</v>
      </c>
      <c r="C742" s="69" t="s">
        <v>1311</v>
      </c>
      <c r="D742" s="69">
        <v>0</v>
      </c>
      <c r="F742" s="73" t="str">
        <f>'CONSTRUCTION COST ESTIMATE'!C742</f>
        <v>WROUGHT IRON FENCE (6 FOOT)</v>
      </c>
      <c r="H742" s="74" t="str">
        <f t="shared" si="59"/>
        <v>616.0250</v>
      </c>
      <c r="J742" s="389">
        <f>'CONSTRUCTION COST ESTIMATE'!BA742</f>
        <v>0</v>
      </c>
      <c r="K742" s="75">
        <f t="shared" si="60"/>
        <v>0</v>
      </c>
      <c r="L742" s="69" t="s">
        <v>1304</v>
      </c>
      <c r="M742" s="69" t="str">
        <f>'CONSTRUCTION COST ESTIMATE'!BB742</f>
        <v>LF</v>
      </c>
      <c r="N742" s="390">
        <f>'BID ABSTRACT'!H742</f>
        <v>0</v>
      </c>
      <c r="O742" s="76">
        <f t="shared" si="61"/>
        <v>0</v>
      </c>
      <c r="S742" s="69" t="s">
        <v>1313</v>
      </c>
      <c r="T742" s="69" t="s">
        <v>1313</v>
      </c>
      <c r="V742" s="77" t="str">
        <f t="shared" si="58"/>
        <v/>
      </c>
    </row>
    <row r="743" spans="1:22" hidden="1">
      <c r="A743" s="72">
        <f>'CONSTRUCTION COST ESTIMATE'!B743</f>
        <v>616.02599999999995</v>
      </c>
      <c r="C743" s="69" t="s">
        <v>1311</v>
      </c>
      <c r="D743" s="69">
        <v>0</v>
      </c>
      <c r="F743" s="73" t="str">
        <f>'CONSTRUCTION COST ESTIMATE'!C743</f>
        <v>WROUGHT IRON FENCE (10 FOOT)</v>
      </c>
      <c r="H743" s="74" t="str">
        <f t="shared" si="59"/>
        <v>616.0260</v>
      </c>
      <c r="J743" s="389">
        <f>'CONSTRUCTION COST ESTIMATE'!BA743</f>
        <v>0</v>
      </c>
      <c r="K743" s="75">
        <f t="shared" si="60"/>
        <v>0</v>
      </c>
      <c r="L743" s="69" t="s">
        <v>1304</v>
      </c>
      <c r="M743" s="69" t="str">
        <f>'CONSTRUCTION COST ESTIMATE'!BB743</f>
        <v>LF</v>
      </c>
      <c r="N743" s="390">
        <f>'BID ABSTRACT'!H743</f>
        <v>0</v>
      </c>
      <c r="O743" s="76">
        <f t="shared" si="61"/>
        <v>0</v>
      </c>
      <c r="S743" s="69" t="s">
        <v>1313</v>
      </c>
      <c r="T743" s="69" t="s">
        <v>1313</v>
      </c>
      <c r="V743" s="77" t="str">
        <f t="shared" si="58"/>
        <v/>
      </c>
    </row>
    <row r="744" spans="1:22" hidden="1">
      <c r="A744" s="72">
        <f>'CONSTRUCTION COST ESTIMATE'!B744</f>
        <v>616.02700000000004</v>
      </c>
      <c r="C744" s="69" t="s">
        <v>1311</v>
      </c>
      <c r="D744" s="69">
        <v>0</v>
      </c>
      <c r="F744" s="73" t="str">
        <f>'CONSTRUCTION COST ESTIMATE'!C744</f>
        <v>WROUGHT IRON ACCESS GATE (16 FOOT)</v>
      </c>
      <c r="H744" s="74" t="str">
        <f t="shared" si="59"/>
        <v>616.0270</v>
      </c>
      <c r="J744" s="389">
        <f>'CONSTRUCTION COST ESTIMATE'!BA744</f>
        <v>0</v>
      </c>
      <c r="K744" s="75">
        <f t="shared" si="60"/>
        <v>0</v>
      </c>
      <c r="L744" s="69" t="s">
        <v>1304</v>
      </c>
      <c r="M744" s="69" t="str">
        <f>'CONSTRUCTION COST ESTIMATE'!BB744</f>
        <v>EA</v>
      </c>
      <c r="N744" s="390">
        <f>'BID ABSTRACT'!H744</f>
        <v>0</v>
      </c>
      <c r="O744" s="76">
        <f t="shared" si="61"/>
        <v>0</v>
      </c>
      <c r="S744" s="69" t="s">
        <v>1313</v>
      </c>
      <c r="T744" s="69" t="s">
        <v>1313</v>
      </c>
      <c r="V744" s="77" t="str">
        <f t="shared" si="58"/>
        <v/>
      </c>
    </row>
    <row r="745" spans="1:22" hidden="1">
      <c r="A745" s="72">
        <f>'CONSTRUCTION COST ESTIMATE'!B745</f>
        <v>616.02800000000002</v>
      </c>
      <c r="C745" s="69" t="s">
        <v>1311</v>
      </c>
      <c r="D745" s="69">
        <v>0</v>
      </c>
      <c r="F745" s="73" t="str">
        <f>'CONSTRUCTION COST ESTIMATE'!C745</f>
        <v>WROUGHT IRON FENCE (CUSTOM)</v>
      </c>
      <c r="H745" s="74" t="str">
        <f t="shared" si="59"/>
        <v>616.0280</v>
      </c>
      <c r="J745" s="389">
        <f>'CONSTRUCTION COST ESTIMATE'!BA745</f>
        <v>0</v>
      </c>
      <c r="K745" s="75">
        <f t="shared" si="60"/>
        <v>0</v>
      </c>
      <c r="L745" s="69" t="s">
        <v>1304</v>
      </c>
      <c r="M745" s="69" t="str">
        <f>'CONSTRUCTION COST ESTIMATE'!BB745</f>
        <v>LF</v>
      </c>
      <c r="N745" s="390">
        <f>'BID ABSTRACT'!H745</f>
        <v>0</v>
      </c>
      <c r="O745" s="76">
        <f t="shared" si="61"/>
        <v>0</v>
      </c>
      <c r="S745" s="69" t="s">
        <v>1313</v>
      </c>
      <c r="T745" s="69" t="s">
        <v>1313</v>
      </c>
      <c r="V745" s="77" t="str">
        <f t="shared" si="58"/>
        <v/>
      </c>
    </row>
    <row r="746" spans="1:22" hidden="1">
      <c r="A746" s="72">
        <f>'CONSTRUCTION COST ESTIMATE'!B746</f>
        <v>618.00049999999999</v>
      </c>
      <c r="C746" s="69" t="s">
        <v>1311</v>
      </c>
      <c r="D746" s="69">
        <v>0</v>
      </c>
      <c r="F746" s="73" t="str">
        <f>'CONSTRUCTION COST ESTIMATE'!C746</f>
        <v>GALVANIZED GUARDRAIL</v>
      </c>
      <c r="H746" s="74" t="str">
        <f t="shared" si="59"/>
        <v>618.0005</v>
      </c>
      <c r="J746" s="389">
        <f>'CONSTRUCTION COST ESTIMATE'!BA746</f>
        <v>0</v>
      </c>
      <c r="K746" s="75">
        <f t="shared" si="60"/>
        <v>0</v>
      </c>
      <c r="L746" s="69" t="s">
        <v>1304</v>
      </c>
      <c r="M746" s="69" t="str">
        <f>'CONSTRUCTION COST ESTIMATE'!BB746</f>
        <v>LF</v>
      </c>
      <c r="N746" s="390">
        <f>'BID ABSTRACT'!H746</f>
        <v>0</v>
      </c>
      <c r="O746" s="76">
        <f t="shared" si="61"/>
        <v>0</v>
      </c>
      <c r="S746" s="69" t="s">
        <v>1313</v>
      </c>
      <c r="T746" s="69" t="s">
        <v>1313</v>
      </c>
      <c r="V746" s="77" t="str">
        <f t="shared" si="58"/>
        <v/>
      </c>
    </row>
    <row r="747" spans="1:22" hidden="1">
      <c r="A747" s="72">
        <f>'CONSTRUCTION COST ESTIMATE'!B747</f>
        <v>618.00099999999998</v>
      </c>
      <c r="C747" s="69" t="s">
        <v>1311</v>
      </c>
      <c r="D747" s="69">
        <v>0</v>
      </c>
      <c r="F747" s="73" t="str">
        <f>'CONSTRUCTION COST ESTIMATE'!C747</f>
        <v>GALVAINIZED GUARDRAIL (FLARED)</v>
      </c>
      <c r="H747" s="74" t="str">
        <f t="shared" si="59"/>
        <v>618.0010</v>
      </c>
      <c r="J747" s="389">
        <f>'CONSTRUCTION COST ESTIMATE'!BA747</f>
        <v>0</v>
      </c>
      <c r="K747" s="75">
        <f t="shared" si="60"/>
        <v>0</v>
      </c>
      <c r="L747" s="69" t="s">
        <v>1304</v>
      </c>
      <c r="M747" s="69" t="str">
        <f>'CONSTRUCTION COST ESTIMATE'!BB747</f>
        <v>EA</v>
      </c>
      <c r="N747" s="390">
        <f>'BID ABSTRACT'!H747</f>
        <v>0</v>
      </c>
      <c r="O747" s="76">
        <f t="shared" si="61"/>
        <v>0</v>
      </c>
      <c r="S747" s="69" t="s">
        <v>1313</v>
      </c>
      <c r="T747" s="69" t="s">
        <v>1313</v>
      </c>
      <c r="V747" s="77" t="str">
        <f t="shared" si="58"/>
        <v/>
      </c>
    </row>
    <row r="748" spans="1:22" hidden="1">
      <c r="A748" s="72">
        <f>'CONSTRUCTION COST ESTIMATE'!B748</f>
        <v>618.00199999999995</v>
      </c>
      <c r="C748" s="69" t="s">
        <v>1311</v>
      </c>
      <c r="D748" s="69">
        <v>0</v>
      </c>
      <c r="F748" s="73" t="str">
        <f>'CONSTRUCTION COST ESTIMATE'!C748</f>
        <v>GALVAINIZED GUARDRAIL (TRIPLE CORRUGATION)</v>
      </c>
      <c r="H748" s="74" t="str">
        <f t="shared" si="59"/>
        <v>618.0020</v>
      </c>
      <c r="J748" s="389">
        <f>'CONSTRUCTION COST ESTIMATE'!BA748</f>
        <v>0</v>
      </c>
      <c r="K748" s="75">
        <f t="shared" si="60"/>
        <v>0</v>
      </c>
      <c r="L748" s="69" t="s">
        <v>1304</v>
      </c>
      <c r="M748" s="69" t="str">
        <f>'CONSTRUCTION COST ESTIMATE'!BB748</f>
        <v>LF</v>
      </c>
      <c r="N748" s="390">
        <f>'BID ABSTRACT'!H748</f>
        <v>0</v>
      </c>
      <c r="O748" s="76">
        <f t="shared" si="61"/>
        <v>0</v>
      </c>
      <c r="S748" s="69" t="s">
        <v>1313</v>
      </c>
      <c r="T748" s="69" t="s">
        <v>1313</v>
      </c>
      <c r="V748" s="77" t="str">
        <f t="shared" si="58"/>
        <v/>
      </c>
    </row>
    <row r="749" spans="1:22" hidden="1">
      <c r="A749" s="72">
        <f>'CONSTRUCTION COST ESTIMATE'!B749</f>
        <v>619.00049999999999</v>
      </c>
      <c r="C749" s="69" t="s">
        <v>1311</v>
      </c>
      <c r="D749" s="69">
        <v>0</v>
      </c>
      <c r="F749" s="73" t="str">
        <f>'CONSTRUCTION COST ESTIMATE'!C749</f>
        <v>FLEXIBLE MARKER POST</v>
      </c>
      <c r="H749" s="74" t="str">
        <f t="shared" si="59"/>
        <v>619.0005</v>
      </c>
      <c r="J749" s="389">
        <f>'CONSTRUCTION COST ESTIMATE'!BA749</f>
        <v>0</v>
      </c>
      <c r="K749" s="75">
        <f t="shared" si="60"/>
        <v>0</v>
      </c>
      <c r="L749" s="69" t="s">
        <v>1304</v>
      </c>
      <c r="M749" s="69" t="str">
        <f>'CONSTRUCTION COST ESTIMATE'!BB749</f>
        <v>EA</v>
      </c>
      <c r="N749" s="390">
        <f>'BID ABSTRACT'!H749</f>
        <v>0</v>
      </c>
      <c r="O749" s="76">
        <f t="shared" si="61"/>
        <v>0</v>
      </c>
      <c r="S749" s="69" t="s">
        <v>1313</v>
      </c>
      <c r="T749" s="69" t="s">
        <v>1313</v>
      </c>
      <c r="V749" s="77" t="str">
        <f t="shared" si="58"/>
        <v/>
      </c>
    </row>
    <row r="750" spans="1:22" hidden="1">
      <c r="A750" s="72">
        <f>'CONSTRUCTION COST ESTIMATE'!B750</f>
        <v>619.00099999999998</v>
      </c>
      <c r="C750" s="69" t="s">
        <v>1311</v>
      </c>
      <c r="D750" s="69">
        <v>0</v>
      </c>
      <c r="F750" s="73" t="str">
        <f>'CONSTRUCTION COST ESTIMATE'!C750</f>
        <v>K71 SELF RE-ERECTING MARKER POST</v>
      </c>
      <c r="H750" s="74" t="str">
        <f t="shared" si="59"/>
        <v>619.0010</v>
      </c>
      <c r="J750" s="389">
        <f>'CONSTRUCTION COST ESTIMATE'!BA750</f>
        <v>0</v>
      </c>
      <c r="K750" s="75">
        <f t="shared" si="60"/>
        <v>0</v>
      </c>
      <c r="L750" s="69" t="s">
        <v>1304</v>
      </c>
      <c r="M750" s="69" t="str">
        <f>'CONSTRUCTION COST ESTIMATE'!BB750</f>
        <v>EA</v>
      </c>
      <c r="N750" s="390">
        <f>'BID ABSTRACT'!H750</f>
        <v>0</v>
      </c>
      <c r="O750" s="76">
        <f t="shared" si="61"/>
        <v>0</v>
      </c>
      <c r="S750" s="69" t="s">
        <v>1313</v>
      </c>
      <c r="T750" s="69" t="s">
        <v>1313</v>
      </c>
      <c r="V750" s="77" t="str">
        <f t="shared" si="58"/>
        <v/>
      </c>
    </row>
    <row r="751" spans="1:22" hidden="1">
      <c r="A751" s="72">
        <f>'CONSTRUCTION COST ESTIMATE'!B751</f>
        <v>619.00199999999995</v>
      </c>
      <c r="C751" s="69" t="s">
        <v>1311</v>
      </c>
      <c r="D751" s="69">
        <v>0</v>
      </c>
      <c r="F751" s="73" t="str">
        <f>'CONSTRUCTION COST ESTIMATE'!C751</f>
        <v>MARKER POST</v>
      </c>
      <c r="H751" s="74" t="str">
        <f t="shared" si="59"/>
        <v>619.0020</v>
      </c>
      <c r="J751" s="389">
        <f>'CONSTRUCTION COST ESTIMATE'!BA751</f>
        <v>0</v>
      </c>
      <c r="K751" s="75">
        <f t="shared" si="60"/>
        <v>0</v>
      </c>
      <c r="L751" s="69" t="s">
        <v>1304</v>
      </c>
      <c r="M751" s="69" t="str">
        <f>'CONSTRUCTION COST ESTIMATE'!BB751</f>
        <v>EA</v>
      </c>
      <c r="N751" s="390">
        <f>'BID ABSTRACT'!H751</f>
        <v>0</v>
      </c>
      <c r="O751" s="76">
        <f t="shared" si="61"/>
        <v>0</v>
      </c>
      <c r="S751" s="69" t="s">
        <v>1313</v>
      </c>
      <c r="T751" s="69" t="s">
        <v>1313</v>
      </c>
      <c r="V751" s="77" t="str">
        <f t="shared" si="58"/>
        <v/>
      </c>
    </row>
    <row r="752" spans="1:22" hidden="1">
      <c r="A752" s="72">
        <f>'CONSTRUCTION COST ESTIMATE'!B752</f>
        <v>619.00300000000004</v>
      </c>
      <c r="C752" s="69" t="s">
        <v>1311</v>
      </c>
      <c r="D752" s="69">
        <v>0</v>
      </c>
      <c r="F752" s="73" t="str">
        <f>'CONSTRUCTION COST ESTIMATE'!C752</f>
        <v>PERMANENT OBJECT MARKER</v>
      </c>
      <c r="H752" s="74" t="str">
        <f t="shared" si="59"/>
        <v>619.0030</v>
      </c>
      <c r="J752" s="389">
        <f>'CONSTRUCTION COST ESTIMATE'!BA752</f>
        <v>0</v>
      </c>
      <c r="K752" s="75">
        <f t="shared" si="60"/>
        <v>0</v>
      </c>
      <c r="L752" s="69" t="s">
        <v>1304</v>
      </c>
      <c r="M752" s="69" t="str">
        <f>'CONSTRUCTION COST ESTIMATE'!BB752</f>
        <v>EA</v>
      </c>
      <c r="N752" s="390">
        <f>'BID ABSTRACT'!H752</f>
        <v>0</v>
      </c>
      <c r="O752" s="76">
        <f t="shared" si="61"/>
        <v>0</v>
      </c>
      <c r="S752" s="69" t="s">
        <v>1313</v>
      </c>
      <c r="T752" s="69" t="s">
        <v>1313</v>
      </c>
      <c r="V752" s="77" t="str">
        <f t="shared" si="58"/>
        <v/>
      </c>
    </row>
    <row r="753" spans="1:26" s="395" customFormat="1">
      <c r="A753" s="394"/>
      <c r="C753" s="395" t="s">
        <v>1311</v>
      </c>
      <c r="D753" s="395">
        <v>0</v>
      </c>
      <c r="F753" s="396" t="str">
        <f>'CONSTRUCTION COST ESTIMATE'!C753</f>
        <v>CONSTRUCTION SURVEYING</v>
      </c>
      <c r="H753" s="394" t="str">
        <f t="shared" si="59"/>
        <v>.0000</v>
      </c>
      <c r="J753" s="397">
        <f>'CONSTRUCTION COST ESTIMATE'!BA753</f>
        <v>0</v>
      </c>
      <c r="K753" s="397">
        <f t="shared" si="60"/>
        <v>0</v>
      </c>
      <c r="L753" s="395" t="s">
        <v>1304</v>
      </c>
      <c r="M753" s="395">
        <f>'CONSTRUCTION COST ESTIMATE'!BB753</f>
        <v>0</v>
      </c>
      <c r="N753" s="398">
        <f>'BID ABSTRACT'!H753</f>
        <v>0</v>
      </c>
      <c r="O753" s="398">
        <f t="shared" si="61"/>
        <v>0</v>
      </c>
      <c r="S753" s="395" t="s">
        <v>1313</v>
      </c>
      <c r="T753" s="395" t="s">
        <v>1313</v>
      </c>
      <c r="U753" s="399"/>
      <c r="V753" s="399" t="str">
        <f t="shared" si="58"/>
        <v>Delete Row</v>
      </c>
      <c r="W753" s="399"/>
      <c r="X753" s="399"/>
      <c r="Y753" s="399"/>
      <c r="Z753" s="399"/>
    </row>
    <row r="754" spans="1:26" hidden="1">
      <c r="A754" s="72">
        <f>'CONSTRUCTION COST ESTIMATE'!B754</f>
        <v>622.00049999999999</v>
      </c>
      <c r="C754" s="69" t="s">
        <v>1311</v>
      </c>
      <c r="D754" s="69">
        <v>0</v>
      </c>
      <c r="F754" s="73" t="str">
        <f>'CONSTRUCTION COST ESTIMATE'!C754</f>
        <v>CONSTRUCTION SURVEYING</v>
      </c>
      <c r="H754" s="74" t="str">
        <f t="shared" si="59"/>
        <v>622.0005</v>
      </c>
      <c r="J754" s="389">
        <f>'CONSTRUCTION COST ESTIMATE'!BA754</f>
        <v>0</v>
      </c>
      <c r="K754" s="75">
        <f t="shared" si="60"/>
        <v>0</v>
      </c>
      <c r="L754" s="69" t="s">
        <v>1304</v>
      </c>
      <c r="M754" s="69" t="str">
        <f>'CONSTRUCTION COST ESTIMATE'!BB754</f>
        <v>LS</v>
      </c>
      <c r="N754" s="390">
        <f>'BID ABSTRACT'!H754</f>
        <v>0</v>
      </c>
      <c r="O754" s="76">
        <f t="shared" si="61"/>
        <v>1</v>
      </c>
      <c r="S754" s="69" t="s">
        <v>1313</v>
      </c>
      <c r="T754" s="69" t="s">
        <v>1313</v>
      </c>
      <c r="V754" s="77" t="str">
        <f t="shared" si="58"/>
        <v/>
      </c>
    </row>
    <row r="755" spans="1:26" hidden="1">
      <c r="A755" s="72">
        <f>'CONSTRUCTION COST ESTIMATE'!B755</f>
        <v>622.00099999999998</v>
      </c>
      <c r="C755" s="69" t="s">
        <v>1311</v>
      </c>
      <c r="D755" s="69">
        <v>0</v>
      </c>
      <c r="F755" s="73" t="str">
        <f>'CONSTRUCTION COST ESTIMATE'!C755</f>
        <v>CONSTRUCT TYPE I SURVEY MONUMENT</v>
      </c>
      <c r="H755" s="74" t="str">
        <f t="shared" ref="H755:H756" si="62">TEXT(A755,"#.0000")</f>
        <v>622.0010</v>
      </c>
      <c r="J755" s="389">
        <f>'CONSTRUCTION COST ESTIMATE'!BA755</f>
        <v>0</v>
      </c>
      <c r="K755" s="75">
        <f t="shared" ref="K755:K756" si="63">IF((OR(M755="LS",M755="FA",M755="ALLOW")),N755,J755)</f>
        <v>0</v>
      </c>
      <c r="L755" s="69" t="s">
        <v>1304</v>
      </c>
      <c r="M755" s="69" t="str">
        <f>'CONSTRUCTION COST ESTIMATE'!BB755</f>
        <v>EA</v>
      </c>
      <c r="N755" s="390">
        <f>'BID ABSTRACT'!H755</f>
        <v>0</v>
      </c>
      <c r="O755" s="76">
        <f t="shared" ref="O755:O756" si="64">IF((OR(M755="LS",M755="FA",M755="ALLOW")),1,N755)</f>
        <v>0</v>
      </c>
      <c r="S755" s="69" t="s">
        <v>1313</v>
      </c>
      <c r="T755" s="69" t="s">
        <v>1313</v>
      </c>
      <c r="V755" s="77" t="str">
        <f t="shared" si="58"/>
        <v/>
      </c>
    </row>
    <row r="756" spans="1:26" hidden="1">
      <c r="A756" s="72">
        <f>'CONSTRUCTION COST ESTIMATE'!B756</f>
        <v>622.00199999999995</v>
      </c>
      <c r="C756" s="69" t="s">
        <v>1311</v>
      </c>
      <c r="D756" s="69">
        <v>0</v>
      </c>
      <c r="F756" s="73" t="str">
        <f>'CONSTRUCTION COST ESTIMATE'!C756</f>
        <v>CONSTRUCT TYPE II-B SURVEY MONUMENT</v>
      </c>
      <c r="H756" s="74" t="str">
        <f t="shared" si="62"/>
        <v>622.0020</v>
      </c>
      <c r="J756" s="389">
        <f>'CONSTRUCTION COST ESTIMATE'!BA756</f>
        <v>0</v>
      </c>
      <c r="K756" s="75">
        <f t="shared" si="63"/>
        <v>0</v>
      </c>
      <c r="L756" s="69" t="s">
        <v>1304</v>
      </c>
      <c r="M756" s="69" t="str">
        <f>'CONSTRUCTION COST ESTIMATE'!BB756</f>
        <v>EA</v>
      </c>
      <c r="N756" s="390">
        <f>'BID ABSTRACT'!H756</f>
        <v>0</v>
      </c>
      <c r="O756" s="76">
        <f t="shared" si="64"/>
        <v>0</v>
      </c>
      <c r="S756" s="69" t="s">
        <v>1313</v>
      </c>
      <c r="T756" s="69" t="s">
        <v>1313</v>
      </c>
      <c r="V756" s="77" t="str">
        <f t="shared" si="58"/>
        <v/>
      </c>
    </row>
    <row r="757" spans="1:26" s="395" customFormat="1">
      <c r="A757" s="394"/>
      <c r="C757" s="395" t="s">
        <v>1311</v>
      </c>
      <c r="D757" s="395">
        <v>0</v>
      </c>
      <c r="F757" s="396" t="str">
        <f>'CONSTRUCTION COST ESTIMATE'!C757</f>
        <v>TRAFFIC SIGNAL &amp; STREET LIGHT</v>
      </c>
      <c r="H757" s="394" t="str">
        <f t="shared" si="59"/>
        <v>.0000</v>
      </c>
      <c r="J757" s="397">
        <f>'CONSTRUCTION COST ESTIMATE'!BA757</f>
        <v>0</v>
      </c>
      <c r="K757" s="397">
        <f t="shared" si="60"/>
        <v>0</v>
      </c>
      <c r="L757" s="395" t="s">
        <v>1304</v>
      </c>
      <c r="M757" s="395">
        <f>'CONSTRUCTION COST ESTIMATE'!BB757</f>
        <v>0</v>
      </c>
      <c r="N757" s="398">
        <f>'BID ABSTRACT'!H757</f>
        <v>0</v>
      </c>
      <c r="O757" s="398">
        <f t="shared" si="61"/>
        <v>0</v>
      </c>
      <c r="S757" s="395" t="s">
        <v>1313</v>
      </c>
      <c r="T757" s="395" t="s">
        <v>1313</v>
      </c>
      <c r="U757" s="399"/>
      <c r="V757" s="399" t="str">
        <f t="shared" si="58"/>
        <v>Delete Row</v>
      </c>
      <c r="W757" s="399"/>
      <c r="X757" s="399"/>
      <c r="Y757" s="399"/>
      <c r="Z757" s="399"/>
    </row>
    <row r="758" spans="1:26" hidden="1">
      <c r="A758" s="72">
        <f>'CONSTRUCTION COST ESTIMATE'!B758</f>
        <v>623.00049999999999</v>
      </c>
      <c r="C758" s="69" t="s">
        <v>1311</v>
      </c>
      <c r="D758" s="69">
        <v>0</v>
      </c>
      <c r="F758" s="73" t="str">
        <f>'CONSTRUCTION COST ESTIMATE'!C758</f>
        <v>1-1/4-INCH CONDUIT WITH 1-#8 AWG BARE TRACER WIRE AND PULL STRING</v>
      </c>
      <c r="H758" s="74" t="str">
        <f t="shared" si="59"/>
        <v>623.0005</v>
      </c>
      <c r="J758" s="389">
        <f>'CONSTRUCTION COST ESTIMATE'!BA758</f>
        <v>0</v>
      </c>
      <c r="K758" s="75">
        <f t="shared" si="60"/>
        <v>0</v>
      </c>
      <c r="L758" s="69" t="s">
        <v>1304</v>
      </c>
      <c r="M758" s="69" t="str">
        <f>'CONSTRUCTION COST ESTIMATE'!BB758</f>
        <v>LF</v>
      </c>
      <c r="N758" s="390">
        <f>'BID ABSTRACT'!H758</f>
        <v>0</v>
      </c>
      <c r="O758" s="76">
        <f t="shared" si="61"/>
        <v>0</v>
      </c>
      <c r="S758" s="69" t="s">
        <v>1313</v>
      </c>
      <c r="T758" s="69" t="s">
        <v>1313</v>
      </c>
      <c r="V758" s="77" t="str">
        <f t="shared" si="58"/>
        <v/>
      </c>
    </row>
    <row r="759" spans="1:26" ht="30" hidden="1">
      <c r="A759" s="72">
        <f>'CONSTRUCTION COST ESTIMATE'!B759</f>
        <v>623.00099999999998</v>
      </c>
      <c r="C759" s="69" t="s">
        <v>1311</v>
      </c>
      <c r="D759" s="69">
        <v>0</v>
      </c>
      <c r="F759" s="73" t="str">
        <f>'CONSTRUCTION COST ESTIMATE'!C759</f>
        <v>1-1/4-INCH CONDUIT WITH 2-#4 THW AND 1-#8 THW STREETLIGHTING CONDUCTORS</v>
      </c>
      <c r="H759" s="74" t="str">
        <f t="shared" si="59"/>
        <v>623.0010</v>
      </c>
      <c r="J759" s="389">
        <f>'CONSTRUCTION COST ESTIMATE'!BA759</f>
        <v>0</v>
      </c>
      <c r="K759" s="75">
        <f t="shared" si="60"/>
        <v>0</v>
      </c>
      <c r="L759" s="69" t="s">
        <v>1304</v>
      </c>
      <c r="M759" s="69" t="str">
        <f>'CONSTRUCTION COST ESTIMATE'!BB759</f>
        <v>LF</v>
      </c>
      <c r="N759" s="390">
        <f>'BID ABSTRACT'!H759</f>
        <v>0</v>
      </c>
      <c r="O759" s="76">
        <f t="shared" si="61"/>
        <v>0</v>
      </c>
      <c r="S759" s="69" t="s">
        <v>1313</v>
      </c>
      <c r="T759" s="69" t="s">
        <v>1313</v>
      </c>
      <c r="V759" s="77" t="str">
        <f t="shared" si="58"/>
        <v/>
      </c>
    </row>
    <row r="760" spans="1:26" hidden="1">
      <c r="A760" s="72">
        <f>'CONSTRUCTION COST ESTIMATE'!B760</f>
        <v>623.00199999999995</v>
      </c>
      <c r="C760" s="69" t="s">
        <v>1311</v>
      </c>
      <c r="D760" s="69">
        <v>0</v>
      </c>
      <c r="F760" s="73" t="str">
        <f>'CONSTRUCTION COST ESTIMATE'!C760</f>
        <v>1-1/4-INCH CONDUIT WITH (SPECIFY CONDUCTORS)</v>
      </c>
      <c r="H760" s="74" t="str">
        <f t="shared" si="59"/>
        <v>623.0020</v>
      </c>
      <c r="J760" s="389">
        <f>'CONSTRUCTION COST ESTIMATE'!BA760</f>
        <v>0</v>
      </c>
      <c r="K760" s="75">
        <f t="shared" si="60"/>
        <v>0</v>
      </c>
      <c r="L760" s="69" t="s">
        <v>1304</v>
      </c>
      <c r="M760" s="69" t="str">
        <f>'CONSTRUCTION COST ESTIMATE'!BB760</f>
        <v>LF</v>
      </c>
      <c r="N760" s="390">
        <f>'BID ABSTRACT'!H760</f>
        <v>0</v>
      </c>
      <c r="O760" s="76">
        <f t="shared" si="61"/>
        <v>0</v>
      </c>
      <c r="S760" s="69" t="s">
        <v>1313</v>
      </c>
      <c r="T760" s="69" t="s">
        <v>1313</v>
      </c>
      <c r="V760" s="77" t="str">
        <f t="shared" si="58"/>
        <v/>
      </c>
    </row>
    <row r="761" spans="1:26" hidden="1">
      <c r="A761" s="72">
        <f>'CONSTRUCTION COST ESTIMATE'!B761</f>
        <v>623.00300000000004</v>
      </c>
      <c r="C761" s="69" t="s">
        <v>1311</v>
      </c>
      <c r="D761" s="69">
        <v>0</v>
      </c>
      <c r="F761" s="73" t="str">
        <f>'CONSTRUCTION COST ESTIMATE'!C761</f>
        <v>2 INCH CONDUIT WITH 1-#8 AWG BARE TRACER WIRE AND PULL STRING</v>
      </c>
      <c r="H761" s="74" t="str">
        <f t="shared" si="59"/>
        <v>623.0030</v>
      </c>
      <c r="J761" s="389">
        <f>'CONSTRUCTION COST ESTIMATE'!BA761</f>
        <v>0</v>
      </c>
      <c r="K761" s="75">
        <f t="shared" si="60"/>
        <v>0</v>
      </c>
      <c r="L761" s="69" t="s">
        <v>1304</v>
      </c>
      <c r="M761" s="69" t="str">
        <f>'CONSTRUCTION COST ESTIMATE'!BB761</f>
        <v>LF</v>
      </c>
      <c r="N761" s="390">
        <f>'BID ABSTRACT'!H761</f>
        <v>0</v>
      </c>
      <c r="O761" s="76">
        <f t="shared" si="61"/>
        <v>0</v>
      </c>
      <c r="S761" s="69" t="s">
        <v>1313</v>
      </c>
      <c r="T761" s="69" t="s">
        <v>1313</v>
      </c>
      <c r="V761" s="77" t="str">
        <f t="shared" si="58"/>
        <v/>
      </c>
    </row>
    <row r="762" spans="1:26" ht="30" hidden="1">
      <c r="A762" s="72">
        <f>'CONSTRUCTION COST ESTIMATE'!B762</f>
        <v>623.00400000000002</v>
      </c>
      <c r="C762" s="69" t="s">
        <v>1311</v>
      </c>
      <c r="D762" s="69">
        <v>0</v>
      </c>
      <c r="F762" s="73" t="str">
        <f>'CONSTRUCTION COST ESTIMATE'!C762</f>
        <v>2 INCH PVC CONDUIT WITH 2-#4 THW AND 1-#8 THW STREETLIGHTING CONDUCTORS</v>
      </c>
      <c r="H762" s="74" t="str">
        <f t="shared" si="59"/>
        <v>623.0040</v>
      </c>
      <c r="J762" s="389">
        <f>'CONSTRUCTION COST ESTIMATE'!BA762</f>
        <v>0</v>
      </c>
      <c r="K762" s="75">
        <f t="shared" si="60"/>
        <v>0</v>
      </c>
      <c r="L762" s="69" t="s">
        <v>1304</v>
      </c>
      <c r="M762" s="69" t="str">
        <f>'CONSTRUCTION COST ESTIMATE'!BB762</f>
        <v>LF</v>
      </c>
      <c r="N762" s="390">
        <f>'BID ABSTRACT'!H762</f>
        <v>0</v>
      </c>
      <c r="O762" s="76">
        <f t="shared" si="61"/>
        <v>0</v>
      </c>
      <c r="S762" s="69" t="s">
        <v>1313</v>
      </c>
      <c r="T762" s="69" t="s">
        <v>1313</v>
      </c>
      <c r="V762" s="77" t="str">
        <f t="shared" si="58"/>
        <v/>
      </c>
    </row>
    <row r="763" spans="1:26" ht="30" hidden="1">
      <c r="A763" s="72">
        <f>'CONSTRUCTION COST ESTIMATE'!B763</f>
        <v>623.005</v>
      </c>
      <c r="C763" s="69" t="s">
        <v>1311</v>
      </c>
      <c r="D763" s="69">
        <v>0</v>
      </c>
      <c r="F763" s="73" t="str">
        <f>'CONSTRUCTION COST ESTIMATE'!C763</f>
        <v>2-INCH PVC CONDUIT WITH 2-#6 THW AND 1-#8 THW RECEPTACLE CONDUCTORS</v>
      </c>
      <c r="H763" s="74" t="str">
        <f t="shared" si="59"/>
        <v>623.0050</v>
      </c>
      <c r="J763" s="389">
        <f>'CONSTRUCTION COST ESTIMATE'!BA763</f>
        <v>0</v>
      </c>
      <c r="K763" s="75">
        <f t="shared" si="60"/>
        <v>0</v>
      </c>
      <c r="L763" s="69" t="s">
        <v>1304</v>
      </c>
      <c r="M763" s="69" t="str">
        <f>'CONSTRUCTION COST ESTIMATE'!BB763</f>
        <v>LF</v>
      </c>
      <c r="N763" s="390">
        <f>'BID ABSTRACT'!H763</f>
        <v>0</v>
      </c>
      <c r="O763" s="76">
        <f t="shared" si="61"/>
        <v>0</v>
      </c>
      <c r="S763" s="69" t="s">
        <v>1313</v>
      </c>
      <c r="T763" s="69" t="s">
        <v>1313</v>
      </c>
      <c r="V763" s="77" t="str">
        <f t="shared" si="58"/>
        <v/>
      </c>
    </row>
    <row r="764" spans="1:26" hidden="1">
      <c r="A764" s="72">
        <f>'CONSTRUCTION COST ESTIMATE'!B764</f>
        <v>623.00599999999997</v>
      </c>
      <c r="C764" s="69" t="s">
        <v>1311</v>
      </c>
      <c r="D764" s="69">
        <v>0</v>
      </c>
      <c r="F764" s="73" t="str">
        <f>'CONSTRUCTION COST ESTIMATE'!C764</f>
        <v>2 INCH PVC CONDUIT WITH (SPECIFY CONDUCTORS)</v>
      </c>
      <c r="H764" s="74" t="str">
        <f t="shared" si="59"/>
        <v>623.0060</v>
      </c>
      <c r="J764" s="389">
        <f>'CONSTRUCTION COST ESTIMATE'!BA764</f>
        <v>0</v>
      </c>
      <c r="K764" s="75">
        <f t="shared" si="60"/>
        <v>0</v>
      </c>
      <c r="L764" s="69" t="s">
        <v>1304</v>
      </c>
      <c r="M764" s="69" t="str">
        <f>'CONSTRUCTION COST ESTIMATE'!BB764</f>
        <v>LF</v>
      </c>
      <c r="N764" s="390">
        <f>'BID ABSTRACT'!H764</f>
        <v>0</v>
      </c>
      <c r="O764" s="76">
        <f t="shared" si="61"/>
        <v>0</v>
      </c>
      <c r="S764" s="69" t="s">
        <v>1313</v>
      </c>
      <c r="T764" s="69" t="s">
        <v>1313</v>
      </c>
      <c r="V764" s="77" t="str">
        <f t="shared" si="58"/>
        <v/>
      </c>
    </row>
    <row r="765" spans="1:26" hidden="1">
      <c r="A765" s="72">
        <f>'CONSTRUCTION COST ESTIMATE'!B765</f>
        <v>623.00699999999995</v>
      </c>
      <c r="C765" s="69" t="s">
        <v>1311</v>
      </c>
      <c r="D765" s="69">
        <v>0</v>
      </c>
      <c r="F765" s="73" t="str">
        <f>'CONSTRUCTION COST ESTIMATE'!C765</f>
        <v>3 INCH CONDUIT WITH 1-#8 AWG BARE TRACER WIRE AND PULL STRING</v>
      </c>
      <c r="H765" s="74" t="str">
        <f t="shared" si="59"/>
        <v>623.0070</v>
      </c>
      <c r="J765" s="389">
        <f>'CONSTRUCTION COST ESTIMATE'!BA765</f>
        <v>0</v>
      </c>
      <c r="K765" s="75">
        <f t="shared" si="60"/>
        <v>0</v>
      </c>
      <c r="L765" s="69" t="s">
        <v>1304</v>
      </c>
      <c r="M765" s="69" t="str">
        <f>'CONSTRUCTION COST ESTIMATE'!BB765</f>
        <v>LF</v>
      </c>
      <c r="N765" s="390">
        <f>'BID ABSTRACT'!H765</f>
        <v>0</v>
      </c>
      <c r="O765" s="76">
        <f t="shared" si="61"/>
        <v>0</v>
      </c>
      <c r="S765" s="69" t="s">
        <v>1313</v>
      </c>
      <c r="T765" s="69" t="s">
        <v>1313</v>
      </c>
      <c r="V765" s="77" t="str">
        <f t="shared" si="58"/>
        <v/>
      </c>
    </row>
    <row r="766" spans="1:26" hidden="1">
      <c r="A766" s="72">
        <f>'CONSTRUCTION COST ESTIMATE'!B766</f>
        <v>623.00800000000004</v>
      </c>
      <c r="C766" s="69" t="s">
        <v>1311</v>
      </c>
      <c r="D766" s="69">
        <v>0</v>
      </c>
      <c r="F766" s="73" t="str">
        <f>'CONSTRUCTION COST ESTIMATE'!C766</f>
        <v>3 INCH CONDUIT WITH (SPECIFY CONDUCTORS)</v>
      </c>
      <c r="H766" s="74" t="str">
        <f t="shared" si="59"/>
        <v>623.0080</v>
      </c>
      <c r="J766" s="389">
        <f>'CONSTRUCTION COST ESTIMATE'!BA766</f>
        <v>0</v>
      </c>
      <c r="K766" s="75">
        <f t="shared" si="60"/>
        <v>0</v>
      </c>
      <c r="L766" s="69" t="s">
        <v>1304</v>
      </c>
      <c r="M766" s="69" t="str">
        <f>'CONSTRUCTION COST ESTIMATE'!BB766</f>
        <v>LF</v>
      </c>
      <c r="N766" s="390">
        <f>'BID ABSTRACT'!H766</f>
        <v>0</v>
      </c>
      <c r="O766" s="76">
        <f t="shared" si="61"/>
        <v>0</v>
      </c>
      <c r="S766" s="69" t="s">
        <v>1313</v>
      </c>
      <c r="T766" s="69" t="s">
        <v>1313</v>
      </c>
      <c r="V766" s="77" t="str">
        <f t="shared" si="58"/>
        <v/>
      </c>
    </row>
    <row r="767" spans="1:26" hidden="1">
      <c r="A767" s="72">
        <f>'CONSTRUCTION COST ESTIMATE'!B767</f>
        <v>623.01</v>
      </c>
      <c r="C767" s="69" t="s">
        <v>1311</v>
      </c>
      <c r="D767" s="69">
        <v>0</v>
      </c>
      <c r="F767" s="73" t="str">
        <f>'CONSTRUCTION COST ESTIMATE'!C767</f>
        <v>4 INCH CONDUIT WITH HERCULINE TRACEABLE PULL TAPE</v>
      </c>
      <c r="H767" s="74" t="str">
        <f t="shared" si="59"/>
        <v>623.0100</v>
      </c>
      <c r="J767" s="389">
        <f>'CONSTRUCTION COST ESTIMATE'!BA767</f>
        <v>0</v>
      </c>
      <c r="K767" s="75">
        <f t="shared" si="60"/>
        <v>0</v>
      </c>
      <c r="L767" s="69" t="s">
        <v>1304</v>
      </c>
      <c r="M767" s="69" t="str">
        <f>'CONSTRUCTION COST ESTIMATE'!BB767</f>
        <v>LF</v>
      </c>
      <c r="N767" s="390">
        <f>'BID ABSTRACT'!H767</f>
        <v>0</v>
      </c>
      <c r="O767" s="76">
        <f t="shared" si="61"/>
        <v>0</v>
      </c>
      <c r="S767" s="69" t="s">
        <v>1313</v>
      </c>
      <c r="T767" s="69" t="s">
        <v>1313</v>
      </c>
      <c r="V767" s="77" t="str">
        <f t="shared" si="58"/>
        <v/>
      </c>
    </row>
    <row r="768" spans="1:26" hidden="1">
      <c r="A768" s="72">
        <f>'CONSTRUCTION COST ESTIMATE'!B768</f>
        <v>623.01099999999997</v>
      </c>
      <c r="C768" s="69" t="s">
        <v>1311</v>
      </c>
      <c r="D768" s="69">
        <v>0</v>
      </c>
      <c r="F768" s="73" t="str">
        <f>'CONSTRUCTION COST ESTIMATE'!C768</f>
        <v>4 INCH CONDUIT WITH 72-STRAND FIBER OPTIC CABLE</v>
      </c>
      <c r="H768" s="74" t="str">
        <f t="shared" si="59"/>
        <v>623.0110</v>
      </c>
      <c r="J768" s="389">
        <f>'CONSTRUCTION COST ESTIMATE'!BA768</f>
        <v>0</v>
      </c>
      <c r="K768" s="75">
        <f t="shared" si="60"/>
        <v>0</v>
      </c>
      <c r="L768" s="69" t="s">
        <v>1304</v>
      </c>
      <c r="M768" s="69" t="str">
        <f>'CONSTRUCTION COST ESTIMATE'!BB768</f>
        <v>LF</v>
      </c>
      <c r="N768" s="390">
        <f>'BID ABSTRACT'!H768</f>
        <v>0</v>
      </c>
      <c r="O768" s="76">
        <f t="shared" si="61"/>
        <v>0</v>
      </c>
      <c r="S768" s="69" t="s">
        <v>1313</v>
      </c>
      <c r="T768" s="69" t="s">
        <v>1313</v>
      </c>
      <c r="V768" s="77" t="str">
        <f t="shared" si="58"/>
        <v/>
      </c>
    </row>
    <row r="769" spans="1:22" hidden="1">
      <c r="A769" s="72">
        <f>'CONSTRUCTION COST ESTIMATE'!B769</f>
        <v>623.01199999999994</v>
      </c>
      <c r="C769" s="69" t="s">
        <v>1311</v>
      </c>
      <c r="D769" s="69">
        <v>0</v>
      </c>
      <c r="F769" s="73" t="str">
        <f>'CONSTRUCTION COST ESTIMATE'!C769</f>
        <v>4 INCH CONDUIT WITH 144-STRAND FIBER OPTIC CABLE</v>
      </c>
      <c r="H769" s="74" t="str">
        <f t="shared" si="59"/>
        <v>623.0120</v>
      </c>
      <c r="J769" s="389">
        <f>'CONSTRUCTION COST ESTIMATE'!BA769</f>
        <v>0</v>
      </c>
      <c r="K769" s="75">
        <f t="shared" si="60"/>
        <v>0</v>
      </c>
      <c r="L769" s="69" t="s">
        <v>1304</v>
      </c>
      <c r="M769" s="69" t="str">
        <f>'CONSTRUCTION COST ESTIMATE'!BB769</f>
        <v>LF</v>
      </c>
      <c r="N769" s="390">
        <f>'BID ABSTRACT'!H769</f>
        <v>0</v>
      </c>
      <c r="O769" s="76">
        <f t="shared" si="61"/>
        <v>0</v>
      </c>
      <c r="S769" s="69" t="s">
        <v>1313</v>
      </c>
      <c r="T769" s="69" t="s">
        <v>1313</v>
      </c>
      <c r="V769" s="77" t="str">
        <f t="shared" si="58"/>
        <v/>
      </c>
    </row>
    <row r="770" spans="1:22" ht="30" hidden="1">
      <c r="A770" s="72">
        <f>'CONSTRUCTION COST ESTIMATE'!B770</f>
        <v>623.01300000000003</v>
      </c>
      <c r="C770" s="69" t="s">
        <v>1311</v>
      </c>
      <c r="D770" s="69">
        <v>0</v>
      </c>
      <c r="F770" s="73" t="str">
        <f>'CONSTRUCTION COST ESTIMATE'!C770</f>
        <v>4 INCH CONDUIT WITH 6-PAIR, REA SPECIFICATION PE-39, NO. 22 AWG TWISTED WIRE PAIR CABLE</v>
      </c>
      <c r="H770" s="74" t="str">
        <f t="shared" si="59"/>
        <v>623.0130</v>
      </c>
      <c r="J770" s="389">
        <f>'CONSTRUCTION COST ESTIMATE'!BA770</f>
        <v>0</v>
      </c>
      <c r="K770" s="75">
        <f t="shared" si="60"/>
        <v>0</v>
      </c>
      <c r="L770" s="69" t="s">
        <v>1304</v>
      </c>
      <c r="M770" s="69" t="str">
        <f>'CONSTRUCTION COST ESTIMATE'!BB770</f>
        <v>LF</v>
      </c>
      <c r="N770" s="390">
        <f>'BID ABSTRACT'!H770</f>
        <v>0</v>
      </c>
      <c r="O770" s="76">
        <f t="shared" si="61"/>
        <v>0</v>
      </c>
      <c r="S770" s="69" t="s">
        <v>1313</v>
      </c>
      <c r="T770" s="69" t="s">
        <v>1313</v>
      </c>
      <c r="V770" s="77" t="str">
        <f t="shared" si="58"/>
        <v/>
      </c>
    </row>
    <row r="771" spans="1:22" hidden="1">
      <c r="A771" s="72">
        <f>'CONSTRUCTION COST ESTIMATE'!B771</f>
        <v>623.01400000000001</v>
      </c>
      <c r="C771" s="69" t="s">
        <v>1311</v>
      </c>
      <c r="D771" s="69">
        <v>0</v>
      </c>
      <c r="F771" s="73" t="str">
        <f>'CONSTRUCTION COST ESTIMATE'!C771</f>
        <v>4 INCH CONDUIT WITH (SPECIFY CONDUCTORS)</v>
      </c>
      <c r="H771" s="74" t="str">
        <f t="shared" si="59"/>
        <v>623.0140</v>
      </c>
      <c r="J771" s="389">
        <f>'CONSTRUCTION COST ESTIMATE'!BA771</f>
        <v>0</v>
      </c>
      <c r="K771" s="75">
        <f t="shared" si="60"/>
        <v>0</v>
      </c>
      <c r="L771" s="69" t="s">
        <v>1304</v>
      </c>
      <c r="M771" s="69" t="str">
        <f>'CONSTRUCTION COST ESTIMATE'!BB771</f>
        <v>LF</v>
      </c>
      <c r="N771" s="390">
        <f>'BID ABSTRACT'!H771</f>
        <v>0</v>
      </c>
      <c r="O771" s="76">
        <f t="shared" si="61"/>
        <v>0</v>
      </c>
      <c r="S771" s="69" t="s">
        <v>1313</v>
      </c>
      <c r="T771" s="69" t="s">
        <v>1313</v>
      </c>
      <c r="V771" s="77" t="str">
        <f t="shared" si="58"/>
        <v/>
      </c>
    </row>
    <row r="772" spans="1:22" hidden="1">
      <c r="A772" s="72">
        <f>'CONSTRUCTION COST ESTIMATE'!B772</f>
        <v>623.01499999999999</v>
      </c>
      <c r="C772" s="69" t="s">
        <v>1311</v>
      </c>
      <c r="D772" s="69">
        <v>0</v>
      </c>
      <c r="F772" s="73" t="str">
        <f>'CONSTRUCTION COST ESTIMATE'!C772</f>
        <v xml:space="preserve">NO. 1/0 AWG THW CONDUCTOR </v>
      </c>
      <c r="H772" s="74" t="str">
        <f t="shared" si="59"/>
        <v>623.0150</v>
      </c>
      <c r="J772" s="389">
        <f>'CONSTRUCTION COST ESTIMATE'!BA772</f>
        <v>0</v>
      </c>
      <c r="K772" s="75">
        <f t="shared" si="60"/>
        <v>0</v>
      </c>
      <c r="L772" s="69" t="s">
        <v>1304</v>
      </c>
      <c r="M772" s="69" t="str">
        <f>'CONSTRUCTION COST ESTIMATE'!BB772</f>
        <v>LF</v>
      </c>
      <c r="N772" s="390">
        <f>'BID ABSTRACT'!H772</f>
        <v>0</v>
      </c>
      <c r="O772" s="76">
        <f t="shared" si="61"/>
        <v>0</v>
      </c>
      <c r="S772" s="69" t="s">
        <v>1313</v>
      </c>
      <c r="T772" s="69" t="s">
        <v>1313</v>
      </c>
      <c r="V772" s="77" t="str">
        <f t="shared" si="58"/>
        <v/>
      </c>
    </row>
    <row r="773" spans="1:22" hidden="1">
      <c r="A773" s="72">
        <f>'CONSTRUCTION COST ESTIMATE'!B773</f>
        <v>623.01599999999996</v>
      </c>
      <c r="C773" s="69" t="s">
        <v>1311</v>
      </c>
      <c r="D773" s="69">
        <v>0</v>
      </c>
      <c r="F773" s="73" t="str">
        <f>'CONSTRUCTION COST ESTIMATE'!C773</f>
        <v xml:space="preserve">NO. 4 AWG THW CONDUCTOR </v>
      </c>
      <c r="H773" s="74" t="str">
        <f t="shared" si="59"/>
        <v>623.0160</v>
      </c>
      <c r="J773" s="389">
        <f>'CONSTRUCTION COST ESTIMATE'!BA773</f>
        <v>0</v>
      </c>
      <c r="K773" s="75">
        <f t="shared" si="60"/>
        <v>0</v>
      </c>
      <c r="L773" s="69" t="s">
        <v>1304</v>
      </c>
      <c r="M773" s="69" t="str">
        <f>'CONSTRUCTION COST ESTIMATE'!BB773</f>
        <v>LF</v>
      </c>
      <c r="N773" s="390">
        <f>'BID ABSTRACT'!H773</f>
        <v>0</v>
      </c>
      <c r="O773" s="76">
        <f t="shared" si="61"/>
        <v>0</v>
      </c>
      <c r="S773" s="69" t="s">
        <v>1313</v>
      </c>
      <c r="T773" s="69" t="s">
        <v>1313</v>
      </c>
      <c r="V773" s="77" t="str">
        <f t="shared" si="58"/>
        <v/>
      </c>
    </row>
    <row r="774" spans="1:22" hidden="1">
      <c r="A774" s="72">
        <f>'CONSTRUCTION COST ESTIMATE'!B774</f>
        <v>623.01700000000005</v>
      </c>
      <c r="C774" s="69" t="s">
        <v>1311</v>
      </c>
      <c r="D774" s="69">
        <v>0</v>
      </c>
      <c r="F774" s="73" t="str">
        <f>'CONSTRUCTION COST ESTIMATE'!C774</f>
        <v xml:space="preserve">NO. 8 AWG THW CONDUCTOR </v>
      </c>
      <c r="H774" s="74" t="str">
        <f t="shared" si="59"/>
        <v>623.0170</v>
      </c>
      <c r="J774" s="389">
        <f>'CONSTRUCTION COST ESTIMATE'!BA774</f>
        <v>0</v>
      </c>
      <c r="K774" s="75">
        <f t="shared" si="60"/>
        <v>0</v>
      </c>
      <c r="L774" s="69" t="s">
        <v>1304</v>
      </c>
      <c r="M774" s="69" t="str">
        <f>'CONSTRUCTION COST ESTIMATE'!BB774</f>
        <v>LF</v>
      </c>
      <c r="N774" s="390">
        <f>'BID ABSTRACT'!H774</f>
        <v>0</v>
      </c>
      <c r="O774" s="76">
        <f t="shared" si="61"/>
        <v>0</v>
      </c>
      <c r="S774" s="69" t="s">
        <v>1313</v>
      </c>
      <c r="T774" s="69" t="s">
        <v>1313</v>
      </c>
      <c r="V774" s="77" t="str">
        <f t="shared" si="58"/>
        <v/>
      </c>
    </row>
    <row r="775" spans="1:22" hidden="1">
      <c r="A775" s="72">
        <f>'CONSTRUCTION COST ESTIMATE'!B775</f>
        <v>623.01800000000003</v>
      </c>
      <c r="C775" s="69" t="s">
        <v>1311</v>
      </c>
      <c r="D775" s="69">
        <v>0</v>
      </c>
      <c r="F775" s="73" t="str">
        <f>'CONSTRUCTION COST ESTIMATE'!C775</f>
        <v xml:space="preserve">NO. 10 AWG THW CONDUCTOR </v>
      </c>
      <c r="H775" s="74" t="str">
        <f t="shared" si="59"/>
        <v>623.0180</v>
      </c>
      <c r="J775" s="389">
        <f>'CONSTRUCTION COST ESTIMATE'!BA775</f>
        <v>0</v>
      </c>
      <c r="K775" s="75">
        <f t="shared" si="60"/>
        <v>0</v>
      </c>
      <c r="L775" s="69" t="s">
        <v>1304</v>
      </c>
      <c r="M775" s="69" t="str">
        <f>'CONSTRUCTION COST ESTIMATE'!BB775</f>
        <v>LF</v>
      </c>
      <c r="N775" s="390">
        <f>'BID ABSTRACT'!H775</f>
        <v>0</v>
      </c>
      <c r="O775" s="76">
        <f t="shared" si="61"/>
        <v>0</v>
      </c>
      <c r="S775" s="69" t="s">
        <v>1313</v>
      </c>
      <c r="T775" s="69" t="s">
        <v>1313</v>
      </c>
      <c r="V775" s="77" t="str">
        <f t="shared" si="58"/>
        <v/>
      </c>
    </row>
    <row r="776" spans="1:22" hidden="1">
      <c r="A776" s="72">
        <f>'CONSTRUCTION COST ESTIMATE'!B776</f>
        <v>623.01900000000001</v>
      </c>
      <c r="C776" s="69" t="s">
        <v>1311</v>
      </c>
      <c r="D776" s="69">
        <v>0</v>
      </c>
      <c r="F776" s="73" t="str">
        <f>'CONSTRUCTION COST ESTIMATE'!C776</f>
        <v>(SPECIFY WIRE SIZE) THW CONDUCTOR</v>
      </c>
      <c r="H776" s="74" t="str">
        <f t="shared" si="59"/>
        <v>623.0190</v>
      </c>
      <c r="J776" s="389">
        <f>'CONSTRUCTION COST ESTIMATE'!BA776</f>
        <v>0</v>
      </c>
      <c r="K776" s="75">
        <f t="shared" si="60"/>
        <v>0</v>
      </c>
      <c r="L776" s="69" t="s">
        <v>1304</v>
      </c>
      <c r="M776" s="69" t="str">
        <f>'CONSTRUCTION COST ESTIMATE'!BB776</f>
        <v>LF</v>
      </c>
      <c r="N776" s="390">
        <f>'BID ABSTRACT'!H776</f>
        <v>0</v>
      </c>
      <c r="O776" s="76">
        <f t="shared" si="61"/>
        <v>0</v>
      </c>
      <c r="S776" s="69" t="s">
        <v>1313</v>
      </c>
      <c r="T776" s="69" t="s">
        <v>1313</v>
      </c>
      <c r="V776" s="77" t="str">
        <f t="shared" si="58"/>
        <v/>
      </c>
    </row>
    <row r="777" spans="1:22" hidden="1">
      <c r="A777" s="72">
        <f>'CONSTRUCTION COST ESTIMATE'!B777</f>
        <v>623.02</v>
      </c>
      <c r="C777" s="69" t="s">
        <v>1311</v>
      </c>
      <c r="D777" s="69">
        <v>0</v>
      </c>
      <c r="F777" s="73" t="str">
        <f>'CONSTRUCTION COST ESTIMATE'!C777</f>
        <v>2-#4 AWG THW AND 1-#8 AWG THW STREETLIGHTING CONDUCTORS</v>
      </c>
      <c r="H777" s="74" t="str">
        <f t="shared" si="59"/>
        <v>623.0200</v>
      </c>
      <c r="J777" s="389">
        <f>'CONSTRUCTION COST ESTIMATE'!BA777</f>
        <v>0</v>
      </c>
      <c r="K777" s="75">
        <f t="shared" si="60"/>
        <v>0</v>
      </c>
      <c r="L777" s="69" t="s">
        <v>1304</v>
      </c>
      <c r="M777" s="69" t="str">
        <f>'CONSTRUCTION COST ESTIMATE'!BB777</f>
        <v>LF</v>
      </c>
      <c r="N777" s="390">
        <f>'BID ABSTRACT'!H777</f>
        <v>0</v>
      </c>
      <c r="O777" s="76">
        <f t="shared" si="61"/>
        <v>0</v>
      </c>
      <c r="S777" s="69" t="s">
        <v>1313</v>
      </c>
      <c r="T777" s="69" t="s">
        <v>1313</v>
      </c>
      <c r="V777" s="77" t="str">
        <f t="shared" si="58"/>
        <v/>
      </c>
    </row>
    <row r="778" spans="1:22" hidden="1">
      <c r="A778" s="72">
        <f>'CONSTRUCTION COST ESTIMATE'!B778</f>
        <v>623.02099999999996</v>
      </c>
      <c r="C778" s="69" t="s">
        <v>1311</v>
      </c>
      <c r="D778" s="69">
        <v>0</v>
      </c>
      <c r="F778" s="73" t="str">
        <f>'CONSTRUCTION COST ESTIMATE'!C778</f>
        <v xml:space="preserve">1-#8 AWG THW CONDUCTOR </v>
      </c>
      <c r="H778" s="74" t="str">
        <f t="shared" si="59"/>
        <v>623.0210</v>
      </c>
      <c r="J778" s="389">
        <f>'CONSTRUCTION COST ESTIMATE'!BA778</f>
        <v>0</v>
      </c>
      <c r="K778" s="75">
        <f t="shared" si="60"/>
        <v>0</v>
      </c>
      <c r="L778" s="69" t="s">
        <v>1304</v>
      </c>
      <c r="M778" s="69" t="str">
        <f>'CONSTRUCTION COST ESTIMATE'!BB778</f>
        <v>LF</v>
      </c>
      <c r="N778" s="390">
        <f>'BID ABSTRACT'!H778</f>
        <v>0</v>
      </c>
      <c r="O778" s="76">
        <f t="shared" si="61"/>
        <v>0</v>
      </c>
      <c r="S778" s="69" t="s">
        <v>1313</v>
      </c>
      <c r="T778" s="69" t="s">
        <v>1313</v>
      </c>
      <c r="V778" s="77" t="str">
        <f t="shared" si="58"/>
        <v/>
      </c>
    </row>
    <row r="779" spans="1:22" hidden="1">
      <c r="A779" s="72">
        <f>'CONSTRUCTION COST ESTIMATE'!B779</f>
        <v>623.02200000000005</v>
      </c>
      <c r="C779" s="69" t="s">
        <v>1311</v>
      </c>
      <c r="D779" s="69">
        <v>0</v>
      </c>
      <c r="F779" s="73" t="str">
        <f>'CONSTRUCTION COST ESTIMATE'!C779</f>
        <v xml:space="preserve">2-#8 AWG THW CONDUCTORS FOR RECEPTACLES </v>
      </c>
      <c r="H779" s="74" t="str">
        <f t="shared" si="59"/>
        <v>623.0220</v>
      </c>
      <c r="J779" s="389">
        <f>'CONSTRUCTION COST ESTIMATE'!BA779</f>
        <v>0</v>
      </c>
      <c r="K779" s="75">
        <f t="shared" si="60"/>
        <v>0</v>
      </c>
      <c r="L779" s="69" t="s">
        <v>1304</v>
      </c>
      <c r="M779" s="69" t="str">
        <f>'CONSTRUCTION COST ESTIMATE'!BB779</f>
        <v>LF</v>
      </c>
      <c r="N779" s="390">
        <f>'BID ABSTRACT'!H779</f>
        <v>0</v>
      </c>
      <c r="O779" s="76">
        <f t="shared" si="61"/>
        <v>0</v>
      </c>
      <c r="S779" s="69" t="s">
        <v>1313</v>
      </c>
      <c r="T779" s="69" t="s">
        <v>1313</v>
      </c>
      <c r="V779" s="77" t="str">
        <f t="shared" si="58"/>
        <v/>
      </c>
    </row>
    <row r="780" spans="1:22" ht="30" hidden="1">
      <c r="A780" s="72">
        <f>'CONSTRUCTION COST ESTIMATE'!B780</f>
        <v>623.02499999999998</v>
      </c>
      <c r="C780" s="69" t="s">
        <v>1311</v>
      </c>
      <c r="D780" s="69">
        <v>0</v>
      </c>
      <c r="F780" s="73" t="str">
        <f>'CONSTRUCTION COST ESTIMATE'!C780</f>
        <v>INSTALL 6-PAIR, REA SPECIFICATION PE-39, NO. 22 AWG TWISTED WIRE PAIR CABLE</v>
      </c>
      <c r="H780" s="74" t="str">
        <f t="shared" si="59"/>
        <v>623.0250</v>
      </c>
      <c r="J780" s="389">
        <f>'CONSTRUCTION COST ESTIMATE'!BA780</f>
        <v>0</v>
      </c>
      <c r="K780" s="75">
        <f t="shared" si="60"/>
        <v>0</v>
      </c>
      <c r="L780" s="69" t="s">
        <v>1304</v>
      </c>
      <c r="M780" s="69" t="str">
        <f>'CONSTRUCTION COST ESTIMATE'!BB780</f>
        <v>LF</v>
      </c>
      <c r="N780" s="390">
        <f>'BID ABSTRACT'!H780</f>
        <v>0</v>
      </c>
      <c r="O780" s="76">
        <f t="shared" si="61"/>
        <v>0</v>
      </c>
      <c r="S780" s="69" t="s">
        <v>1313</v>
      </c>
      <c r="T780" s="69" t="s">
        <v>1313</v>
      </c>
      <c r="V780" s="77" t="str">
        <f t="shared" si="58"/>
        <v/>
      </c>
    </row>
    <row r="781" spans="1:22" hidden="1">
      <c r="A781" s="72">
        <f>'CONSTRUCTION COST ESTIMATE'!B781</f>
        <v>623.03</v>
      </c>
      <c r="C781" s="69" t="s">
        <v>1311</v>
      </c>
      <c r="D781" s="69">
        <v>0</v>
      </c>
      <c r="F781" s="73" t="str">
        <f>'CONSTRUCTION COST ESTIMATE'!C781</f>
        <v>INSTALL NO. 3-1/2 PULL BOX WITH NON-CONDUCTIVE LID</v>
      </c>
      <c r="H781" s="74" t="str">
        <f t="shared" si="59"/>
        <v>623.0300</v>
      </c>
      <c r="J781" s="389">
        <f>'CONSTRUCTION COST ESTIMATE'!BA781</f>
        <v>0</v>
      </c>
      <c r="K781" s="75">
        <f t="shared" si="60"/>
        <v>0</v>
      </c>
      <c r="L781" s="69" t="s">
        <v>1304</v>
      </c>
      <c r="M781" s="69" t="str">
        <f>'CONSTRUCTION COST ESTIMATE'!BB781</f>
        <v>EA</v>
      </c>
      <c r="N781" s="390">
        <f>'BID ABSTRACT'!H781</f>
        <v>0</v>
      </c>
      <c r="O781" s="76">
        <f t="shared" si="61"/>
        <v>0</v>
      </c>
      <c r="S781" s="69" t="s">
        <v>1313</v>
      </c>
      <c r="T781" s="69" t="s">
        <v>1313</v>
      </c>
      <c r="V781" s="77" t="str">
        <f t="shared" si="58"/>
        <v/>
      </c>
    </row>
    <row r="782" spans="1:22" hidden="1">
      <c r="A782" s="72">
        <f>'CONSTRUCTION COST ESTIMATE'!B782</f>
        <v>623.03099999999995</v>
      </c>
      <c r="C782" s="69" t="s">
        <v>1311</v>
      </c>
      <c r="D782" s="69">
        <v>0</v>
      </c>
      <c r="F782" s="73" t="str">
        <f>'CONSTRUCTION COST ESTIMATE'!C782</f>
        <v>INSTALL NO. 5 PULL BOX WITH NON-CONDUCTIVE LID</v>
      </c>
      <c r="H782" s="74" t="str">
        <f t="shared" si="59"/>
        <v>623.0310</v>
      </c>
      <c r="J782" s="389">
        <f>'CONSTRUCTION COST ESTIMATE'!BA782</f>
        <v>0</v>
      </c>
      <c r="K782" s="75">
        <f t="shared" si="60"/>
        <v>0</v>
      </c>
      <c r="L782" s="69" t="s">
        <v>1304</v>
      </c>
      <c r="M782" s="69" t="str">
        <f>'CONSTRUCTION COST ESTIMATE'!BB782</f>
        <v>EA</v>
      </c>
      <c r="N782" s="390">
        <f>'BID ABSTRACT'!H782</f>
        <v>0</v>
      </c>
      <c r="O782" s="76">
        <f t="shared" si="61"/>
        <v>0</v>
      </c>
      <c r="S782" s="69" t="s">
        <v>1313</v>
      </c>
      <c r="T782" s="69" t="s">
        <v>1313</v>
      </c>
      <c r="V782" s="77" t="str">
        <f t="shared" si="58"/>
        <v/>
      </c>
    </row>
    <row r="783" spans="1:22" hidden="1">
      <c r="A783" s="72">
        <f>'CONSTRUCTION COST ESTIMATE'!B783</f>
        <v>623.03200000000004</v>
      </c>
      <c r="C783" s="69" t="s">
        <v>1311</v>
      </c>
      <c r="D783" s="69">
        <v>0</v>
      </c>
      <c r="F783" s="73" t="str">
        <f>'CONSTRUCTION COST ESTIMATE'!C783</f>
        <v>INSTALL NO. 7 PULL BOX WITH NON-CONDUCTIVE LID</v>
      </c>
      <c r="H783" s="74" t="str">
        <f t="shared" si="59"/>
        <v>623.0320</v>
      </c>
      <c r="J783" s="389">
        <f>'CONSTRUCTION COST ESTIMATE'!BA783</f>
        <v>0</v>
      </c>
      <c r="K783" s="75">
        <f t="shared" si="60"/>
        <v>0</v>
      </c>
      <c r="L783" s="69" t="s">
        <v>1304</v>
      </c>
      <c r="M783" s="69" t="str">
        <f>'CONSTRUCTION COST ESTIMATE'!BB783</f>
        <v>EA</v>
      </c>
      <c r="N783" s="390">
        <f>'BID ABSTRACT'!H783</f>
        <v>0</v>
      </c>
      <c r="O783" s="76">
        <f t="shared" si="61"/>
        <v>0</v>
      </c>
      <c r="S783" s="69" t="s">
        <v>1313</v>
      </c>
      <c r="T783" s="69" t="s">
        <v>1313</v>
      </c>
      <c r="V783" s="77" t="str">
        <f t="shared" si="58"/>
        <v/>
      </c>
    </row>
    <row r="784" spans="1:22" hidden="1">
      <c r="A784" s="72">
        <f>'CONSTRUCTION COST ESTIMATE'!B784</f>
        <v>623.03300000000002</v>
      </c>
      <c r="C784" s="69" t="s">
        <v>1311</v>
      </c>
      <c r="D784" s="69">
        <v>0</v>
      </c>
      <c r="F784" s="73" t="str">
        <f>'CONSTRUCTION COST ESTIMATE'!C784</f>
        <v>INSTALL P30 PULL BOX WITH NON-CONDUCTIVE LID</v>
      </c>
      <c r="H784" s="74" t="str">
        <f t="shared" si="59"/>
        <v>623.0330</v>
      </c>
      <c r="J784" s="389">
        <f>'CONSTRUCTION COST ESTIMATE'!BA784</f>
        <v>0</v>
      </c>
      <c r="K784" s="75">
        <f t="shared" si="60"/>
        <v>0</v>
      </c>
      <c r="L784" s="69" t="s">
        <v>1304</v>
      </c>
      <c r="M784" s="69" t="str">
        <f>'CONSTRUCTION COST ESTIMATE'!BB784</f>
        <v>EA</v>
      </c>
      <c r="N784" s="390">
        <f>'BID ABSTRACT'!H784</f>
        <v>0</v>
      </c>
      <c r="O784" s="76">
        <f t="shared" si="61"/>
        <v>0</v>
      </c>
      <c r="S784" s="69" t="s">
        <v>1313</v>
      </c>
      <c r="T784" s="69" t="s">
        <v>1313</v>
      </c>
      <c r="V784" s="77" t="str">
        <f t="shared" si="58"/>
        <v/>
      </c>
    </row>
    <row r="785" spans="1:22" hidden="1">
      <c r="A785" s="72">
        <f>'CONSTRUCTION COST ESTIMATE'!B785</f>
        <v>623.03399999999999</v>
      </c>
      <c r="C785" s="69" t="s">
        <v>1311</v>
      </c>
      <c r="D785" s="69">
        <v>0</v>
      </c>
      <c r="F785" s="73" t="str">
        <f>'CONSTRUCTION COST ESTIMATE'!C785</f>
        <v>INSTALL RS-1 PULL BOX WITH NON-CONDUCTIVE LID</v>
      </c>
      <c r="H785" s="74" t="str">
        <f t="shared" si="59"/>
        <v>623.0340</v>
      </c>
      <c r="J785" s="389">
        <f>'CONSTRUCTION COST ESTIMATE'!BA785</f>
        <v>0</v>
      </c>
      <c r="K785" s="75">
        <f t="shared" si="60"/>
        <v>0</v>
      </c>
      <c r="L785" s="69" t="s">
        <v>1304</v>
      </c>
      <c r="M785" s="69" t="str">
        <f>'CONSTRUCTION COST ESTIMATE'!BB785</f>
        <v>EA</v>
      </c>
      <c r="N785" s="390">
        <f>'BID ABSTRACT'!H785</f>
        <v>0</v>
      </c>
      <c r="O785" s="76">
        <f t="shared" si="61"/>
        <v>0</v>
      </c>
      <c r="S785" s="69" t="s">
        <v>1313</v>
      </c>
      <c r="T785" s="69" t="s">
        <v>1313</v>
      </c>
      <c r="V785" s="77" t="str">
        <f t="shared" si="58"/>
        <v/>
      </c>
    </row>
    <row r="786" spans="1:22" hidden="1">
      <c r="A786" s="72">
        <f>'CONSTRUCTION COST ESTIMATE'!B786</f>
        <v>623.03499999999997</v>
      </c>
      <c r="C786" s="69" t="s">
        <v>1311</v>
      </c>
      <c r="D786" s="69">
        <v>0</v>
      </c>
      <c r="F786" s="73" t="str">
        <f>'CONSTRUCTION COST ESTIMATE'!C786</f>
        <v>INSTALL TYPE 100 VAULT</v>
      </c>
      <c r="H786" s="74" t="str">
        <f t="shared" si="59"/>
        <v>623.0350</v>
      </c>
      <c r="J786" s="389">
        <f>'CONSTRUCTION COST ESTIMATE'!BA786</f>
        <v>0</v>
      </c>
      <c r="K786" s="75">
        <f t="shared" si="60"/>
        <v>0</v>
      </c>
      <c r="L786" s="69" t="s">
        <v>1304</v>
      </c>
      <c r="M786" s="69" t="str">
        <f>'CONSTRUCTION COST ESTIMATE'!BB786</f>
        <v>EA</v>
      </c>
      <c r="N786" s="390">
        <f>'BID ABSTRACT'!H786</f>
        <v>0</v>
      </c>
      <c r="O786" s="76">
        <f t="shared" si="61"/>
        <v>0</v>
      </c>
      <c r="S786" s="69" t="s">
        <v>1313</v>
      </c>
      <c r="T786" s="69" t="s">
        <v>1313</v>
      </c>
      <c r="V786" s="77" t="str">
        <f t="shared" ref="V786:V849" si="65">IF(A786=0,"Delete Row","")</f>
        <v/>
      </c>
    </row>
    <row r="787" spans="1:22" hidden="1">
      <c r="A787" s="72">
        <f>'CONSTRUCTION COST ESTIMATE'!B787</f>
        <v>623.03599999999994</v>
      </c>
      <c r="C787" s="69" t="s">
        <v>1311</v>
      </c>
      <c r="D787" s="69">
        <v>0</v>
      </c>
      <c r="F787" s="73" t="str">
        <f>'CONSTRUCTION COST ESTIMATE'!C787</f>
        <v>INSTALL TYPE 200 SPLICE VAULT</v>
      </c>
      <c r="H787" s="74" t="str">
        <f t="shared" si="59"/>
        <v>623.0360</v>
      </c>
      <c r="J787" s="389">
        <f>'CONSTRUCTION COST ESTIMATE'!BA787</f>
        <v>0</v>
      </c>
      <c r="K787" s="75">
        <f t="shared" si="60"/>
        <v>0</v>
      </c>
      <c r="L787" s="69" t="s">
        <v>1304</v>
      </c>
      <c r="M787" s="69" t="str">
        <f>'CONSTRUCTION COST ESTIMATE'!BB787</f>
        <v>EA</v>
      </c>
      <c r="N787" s="390">
        <f>'BID ABSTRACT'!H787</f>
        <v>0</v>
      </c>
      <c r="O787" s="76">
        <f t="shared" si="61"/>
        <v>0</v>
      </c>
      <c r="S787" s="69" t="s">
        <v>1313</v>
      </c>
      <c r="T787" s="69" t="s">
        <v>1313</v>
      </c>
      <c r="V787" s="77" t="str">
        <f t="shared" si="65"/>
        <v/>
      </c>
    </row>
    <row r="788" spans="1:22" hidden="1">
      <c r="A788" s="72">
        <f>'CONSTRUCTION COST ESTIMATE'!B788</f>
        <v>623.03700000000003</v>
      </c>
      <c r="C788" s="69" t="s">
        <v>1311</v>
      </c>
      <c r="D788" s="69">
        <v>0</v>
      </c>
      <c r="F788" s="73" t="str">
        <f>'CONSTRUCTION COST ESTIMATE'!C788</f>
        <v>RETRO-FIT TYPE 200 SPLICE VAULT PULL BOX LID</v>
      </c>
      <c r="H788" s="74" t="str">
        <f t="shared" si="59"/>
        <v>623.0370</v>
      </c>
      <c r="J788" s="389">
        <f>'CONSTRUCTION COST ESTIMATE'!BA788</f>
        <v>0</v>
      </c>
      <c r="K788" s="75">
        <f t="shared" si="60"/>
        <v>0</v>
      </c>
      <c r="L788" s="69" t="s">
        <v>1304</v>
      </c>
      <c r="M788" s="69" t="str">
        <f>'CONSTRUCTION COST ESTIMATE'!BB788</f>
        <v>EA</v>
      </c>
      <c r="N788" s="390">
        <f>'BID ABSTRACT'!H788</f>
        <v>0</v>
      </c>
      <c r="O788" s="76">
        <f t="shared" si="61"/>
        <v>0</v>
      </c>
      <c r="S788" s="69" t="s">
        <v>1313</v>
      </c>
      <c r="T788" s="69" t="s">
        <v>1313</v>
      </c>
      <c r="V788" s="77" t="str">
        <f t="shared" si="65"/>
        <v/>
      </c>
    </row>
    <row r="789" spans="1:22" ht="30" hidden="1">
      <c r="A789" s="72">
        <f>'CONSTRUCTION COST ESTIMATE'!B789</f>
        <v>623.04</v>
      </c>
      <c r="C789" s="69" t="s">
        <v>1311</v>
      </c>
      <c r="D789" s="69">
        <v>0</v>
      </c>
      <c r="F789" s="73" t="str">
        <f>'CONSTRUCTION COST ESTIMATE'!C789</f>
        <v>INSTALL 7 GAUGE STREETLIGHT POLE ASSEMBLY, X FOOT ARM, XX LUMEN LED LUMINAIRE</v>
      </c>
      <c r="H789" s="74" t="str">
        <f t="shared" si="59"/>
        <v>623.0400</v>
      </c>
      <c r="J789" s="389">
        <f>'CONSTRUCTION COST ESTIMATE'!BA789</f>
        <v>0</v>
      </c>
      <c r="K789" s="75">
        <f t="shared" si="60"/>
        <v>0</v>
      </c>
      <c r="L789" s="69" t="s">
        <v>1304</v>
      </c>
      <c r="M789" s="69" t="str">
        <f>'CONSTRUCTION COST ESTIMATE'!BB789</f>
        <v>EA</v>
      </c>
      <c r="N789" s="390">
        <f>'BID ABSTRACT'!H789</f>
        <v>0</v>
      </c>
      <c r="O789" s="76">
        <f t="shared" si="61"/>
        <v>0</v>
      </c>
      <c r="S789" s="69" t="s">
        <v>1313</v>
      </c>
      <c r="T789" s="69" t="s">
        <v>1313</v>
      </c>
      <c r="V789" s="77" t="str">
        <f t="shared" si="65"/>
        <v/>
      </c>
    </row>
    <row r="790" spans="1:22" ht="30" hidden="1">
      <c r="A790" s="72">
        <f>'CONSTRUCTION COST ESTIMATE'!B790</f>
        <v>623.04010000000005</v>
      </c>
      <c r="C790" s="69" t="s">
        <v>1311</v>
      </c>
      <c r="D790" s="69">
        <v>0</v>
      </c>
      <c r="F790" s="73" t="str">
        <f>'CONSTRUCTION COST ESTIMATE'!C790</f>
        <v>INSTALL 7 GAUGE STREETLIGHT POLE ASSEMBLY, X FOOT ARM, XX LUMEN LED LUMINAIRE</v>
      </c>
      <c r="H790" s="74" t="str">
        <f t="shared" si="59"/>
        <v>623.0401</v>
      </c>
      <c r="J790" s="389">
        <f>'CONSTRUCTION COST ESTIMATE'!BA790</f>
        <v>0</v>
      </c>
      <c r="K790" s="75">
        <f t="shared" si="60"/>
        <v>0</v>
      </c>
      <c r="L790" s="69" t="s">
        <v>1304</v>
      </c>
      <c r="M790" s="69" t="str">
        <f>'CONSTRUCTION COST ESTIMATE'!BB790</f>
        <v>EA</v>
      </c>
      <c r="N790" s="390">
        <f>'BID ABSTRACT'!H790</f>
        <v>0</v>
      </c>
      <c r="O790" s="76">
        <f t="shared" si="61"/>
        <v>0</v>
      </c>
      <c r="S790" s="69" t="s">
        <v>1313</v>
      </c>
      <c r="T790" s="69" t="s">
        <v>1313</v>
      </c>
      <c r="V790" s="77" t="str">
        <f t="shared" si="65"/>
        <v/>
      </c>
    </row>
    <row r="791" spans="1:22" ht="30" hidden="1">
      <c r="A791" s="72">
        <f>'CONSTRUCTION COST ESTIMATE'!B791</f>
        <v>623.04020000000003</v>
      </c>
      <c r="C791" s="69" t="s">
        <v>1311</v>
      </c>
      <c r="D791" s="69">
        <v>0</v>
      </c>
      <c r="F791" s="73" t="str">
        <f>'CONSTRUCTION COST ESTIMATE'!C791</f>
        <v>INSTALL 7 GAUGE STREETLIGHT POLE ASSEMBLY, X FOOT ARM, XX LUMEN LED LUMINAIRE</v>
      </c>
      <c r="H791" s="74" t="str">
        <f t="shared" si="59"/>
        <v>623.0402</v>
      </c>
      <c r="J791" s="389">
        <f>'CONSTRUCTION COST ESTIMATE'!BA791</f>
        <v>0</v>
      </c>
      <c r="K791" s="75">
        <f t="shared" si="60"/>
        <v>0</v>
      </c>
      <c r="L791" s="69" t="s">
        <v>1304</v>
      </c>
      <c r="M791" s="69" t="str">
        <f>'CONSTRUCTION COST ESTIMATE'!BB791</f>
        <v>EA</v>
      </c>
      <c r="N791" s="390">
        <f>'BID ABSTRACT'!H791</f>
        <v>0</v>
      </c>
      <c r="O791" s="76">
        <f t="shared" si="61"/>
        <v>0</v>
      </c>
      <c r="S791" s="69" t="s">
        <v>1313</v>
      </c>
      <c r="T791" s="69" t="s">
        <v>1313</v>
      </c>
      <c r="V791" s="77" t="str">
        <f t="shared" si="65"/>
        <v/>
      </c>
    </row>
    <row r="792" spans="1:22" ht="30" hidden="1">
      <c r="A792" s="72">
        <f>'CONSTRUCTION COST ESTIMATE'!B792</f>
        <v>623.0403</v>
      </c>
      <c r="C792" s="69" t="s">
        <v>1311</v>
      </c>
      <c r="D792" s="69">
        <v>0</v>
      </c>
      <c r="F792" s="73" t="str">
        <f>'CONSTRUCTION COST ESTIMATE'!C792</f>
        <v>INSTALL 7 GAUGE STREETLIGHT POLE ASSEMBLY, X FOOT ARM, XX LUMEN LED LUMINAIRE</v>
      </c>
      <c r="H792" s="74" t="str">
        <f t="shared" ref="H792:H854" si="66">TEXT(A792,"#.0000")</f>
        <v>623.0403</v>
      </c>
      <c r="J792" s="389">
        <f>'CONSTRUCTION COST ESTIMATE'!BA792</f>
        <v>0</v>
      </c>
      <c r="K792" s="75">
        <f t="shared" ref="K792:K854" si="67">IF((OR(M792="LS",M792="FA",M792="ALLOW")),N792,J792)</f>
        <v>0</v>
      </c>
      <c r="L792" s="69" t="s">
        <v>1304</v>
      </c>
      <c r="M792" s="69" t="str">
        <f>'CONSTRUCTION COST ESTIMATE'!BB792</f>
        <v>EA</v>
      </c>
      <c r="N792" s="390">
        <f>'BID ABSTRACT'!H792</f>
        <v>0</v>
      </c>
      <c r="O792" s="76">
        <f t="shared" ref="O792:O854" si="68">IF((OR(M792="LS",M792="FA",M792="ALLOW")),1,N792)</f>
        <v>0</v>
      </c>
      <c r="S792" s="69" t="s">
        <v>1313</v>
      </c>
      <c r="T792" s="69" t="s">
        <v>1313</v>
      </c>
      <c r="V792" s="77" t="str">
        <f t="shared" si="65"/>
        <v/>
      </c>
    </row>
    <row r="793" spans="1:22" ht="30" hidden="1">
      <c r="A793" s="72">
        <f>'CONSTRUCTION COST ESTIMATE'!B793</f>
        <v>623.04039999999998</v>
      </c>
      <c r="C793" s="69" t="s">
        <v>1311</v>
      </c>
      <c r="D793" s="69">
        <v>0</v>
      </c>
      <c r="F793" s="73" t="str">
        <f>'CONSTRUCTION COST ESTIMATE'!C793</f>
        <v>INSTALL 7 GAUGE STREETLIGHT POLE ASSEMBLY, X FOOT ARM, XX LUMEN LED LUMINAIRE</v>
      </c>
      <c r="H793" s="74" t="str">
        <f t="shared" si="66"/>
        <v>623.0404</v>
      </c>
      <c r="J793" s="389">
        <f>'CONSTRUCTION COST ESTIMATE'!BA793</f>
        <v>0</v>
      </c>
      <c r="K793" s="75">
        <f t="shared" si="67"/>
        <v>0</v>
      </c>
      <c r="L793" s="69" t="s">
        <v>1304</v>
      </c>
      <c r="M793" s="69" t="str">
        <f>'CONSTRUCTION COST ESTIMATE'!BB793</f>
        <v>EA</v>
      </c>
      <c r="N793" s="390">
        <f>'BID ABSTRACT'!H793</f>
        <v>0</v>
      </c>
      <c r="O793" s="76">
        <f t="shared" si="68"/>
        <v>0</v>
      </c>
      <c r="S793" s="69" t="s">
        <v>1313</v>
      </c>
      <c r="T793" s="69" t="s">
        <v>1313</v>
      </c>
      <c r="V793" s="77" t="str">
        <f t="shared" si="65"/>
        <v/>
      </c>
    </row>
    <row r="794" spans="1:22" ht="30" hidden="1">
      <c r="A794" s="72">
        <f>'CONSTRUCTION COST ESTIMATE'!B794</f>
        <v>623.04200000000003</v>
      </c>
      <c r="C794" s="69" t="s">
        <v>1311</v>
      </c>
      <c r="D794" s="69">
        <v>0</v>
      </c>
      <c r="F794" s="73" t="str">
        <f>'CONSTRUCTION COST ESTIMATE'!C794</f>
        <v>INSTALL 7 GAUGE DUAL-ARM (X FT/X FT) STREETLIGHT POLE ASSEMBLY, XX LUMEN LED LUMINAIRE</v>
      </c>
      <c r="H794" s="74" t="str">
        <f t="shared" si="66"/>
        <v>623.0420</v>
      </c>
      <c r="J794" s="389">
        <f>'CONSTRUCTION COST ESTIMATE'!BA794</f>
        <v>0</v>
      </c>
      <c r="K794" s="75">
        <f t="shared" si="67"/>
        <v>0</v>
      </c>
      <c r="L794" s="69" t="s">
        <v>1304</v>
      </c>
      <c r="M794" s="69" t="str">
        <f>'CONSTRUCTION COST ESTIMATE'!BB794</f>
        <v>EA</v>
      </c>
      <c r="N794" s="390">
        <f>'BID ABSTRACT'!H794</f>
        <v>0</v>
      </c>
      <c r="O794" s="76">
        <f t="shared" si="68"/>
        <v>0</v>
      </c>
      <c r="S794" s="69" t="s">
        <v>1313</v>
      </c>
      <c r="T794" s="69" t="s">
        <v>1313</v>
      </c>
      <c r="V794" s="77" t="str">
        <f t="shared" si="65"/>
        <v/>
      </c>
    </row>
    <row r="795" spans="1:22" ht="30" hidden="1">
      <c r="A795" s="72">
        <f>'CONSTRUCTION COST ESTIMATE'!B795</f>
        <v>623.0421</v>
      </c>
      <c r="C795" s="69" t="s">
        <v>1311</v>
      </c>
      <c r="D795" s="69">
        <v>0</v>
      </c>
      <c r="F795" s="73" t="str">
        <f>'CONSTRUCTION COST ESTIMATE'!C795</f>
        <v>INSTALL 7 GAUGE DUAL-ARM (X FT/X FT) STREETLIGHT POLE ASSEMBLY, XX LUMEN LED LUMINAIRE</v>
      </c>
      <c r="H795" s="74" t="str">
        <f t="shared" si="66"/>
        <v>623.0421</v>
      </c>
      <c r="J795" s="389">
        <f>'CONSTRUCTION COST ESTIMATE'!BA795</f>
        <v>0</v>
      </c>
      <c r="K795" s="75">
        <f t="shared" si="67"/>
        <v>0</v>
      </c>
      <c r="L795" s="69" t="s">
        <v>1304</v>
      </c>
      <c r="M795" s="69" t="str">
        <f>'CONSTRUCTION COST ESTIMATE'!BB795</f>
        <v>EA</v>
      </c>
      <c r="N795" s="390">
        <f>'BID ABSTRACT'!H795</f>
        <v>0</v>
      </c>
      <c r="O795" s="76">
        <f t="shared" si="68"/>
        <v>0</v>
      </c>
      <c r="S795" s="69" t="s">
        <v>1313</v>
      </c>
      <c r="T795" s="69" t="s">
        <v>1313</v>
      </c>
      <c r="V795" s="77" t="str">
        <f t="shared" si="65"/>
        <v/>
      </c>
    </row>
    <row r="796" spans="1:22" ht="30" hidden="1">
      <c r="A796" s="72">
        <f>'CONSTRUCTION COST ESTIMATE'!B796</f>
        <v>623.04219999999998</v>
      </c>
      <c r="C796" s="69" t="s">
        <v>1311</v>
      </c>
      <c r="D796" s="69">
        <v>0</v>
      </c>
      <c r="F796" s="73" t="str">
        <f>'CONSTRUCTION COST ESTIMATE'!C796</f>
        <v>INSTALL 7 GAUGE DUAL-ARM (X FT/X FT) STREETLIGHT POLE ASSEMBLY, XX LUMEN LED LUMINAIRE</v>
      </c>
      <c r="H796" s="74" t="str">
        <f t="shared" si="66"/>
        <v>623.0422</v>
      </c>
      <c r="J796" s="389">
        <f>'CONSTRUCTION COST ESTIMATE'!BA796</f>
        <v>0</v>
      </c>
      <c r="K796" s="75">
        <f t="shared" si="67"/>
        <v>0</v>
      </c>
      <c r="L796" s="69" t="s">
        <v>1304</v>
      </c>
      <c r="M796" s="69" t="str">
        <f>'CONSTRUCTION COST ESTIMATE'!BB796</f>
        <v>EA</v>
      </c>
      <c r="N796" s="390">
        <f>'BID ABSTRACT'!H796</f>
        <v>0</v>
      </c>
      <c r="O796" s="76">
        <f t="shared" si="68"/>
        <v>0</v>
      </c>
      <c r="S796" s="69" t="s">
        <v>1313</v>
      </c>
      <c r="T796" s="69" t="s">
        <v>1313</v>
      </c>
      <c r="V796" s="77" t="str">
        <f t="shared" si="65"/>
        <v/>
      </c>
    </row>
    <row r="797" spans="1:22" ht="30" hidden="1">
      <c r="A797" s="72">
        <f>'CONSTRUCTION COST ESTIMATE'!B797</f>
        <v>623.04399999999998</v>
      </c>
      <c r="C797" s="69" t="s">
        <v>1311</v>
      </c>
      <c r="D797" s="69">
        <v>0</v>
      </c>
      <c r="F797" s="73" t="str">
        <f>'CONSTRUCTION COST ESTIMATE'!C797</f>
        <v>INSTALL 11 GAUGE STREETLIGHT POLE ASSEMBLY, 8 FOOT ARM, XX LUMEN LED LUMINAIRE</v>
      </c>
      <c r="H797" s="74" t="str">
        <f t="shared" si="66"/>
        <v>623.0440</v>
      </c>
      <c r="J797" s="389">
        <f>'CONSTRUCTION COST ESTIMATE'!BA797</f>
        <v>0</v>
      </c>
      <c r="K797" s="75">
        <f t="shared" si="67"/>
        <v>0</v>
      </c>
      <c r="L797" s="69" t="s">
        <v>1304</v>
      </c>
      <c r="M797" s="69" t="str">
        <f>'CONSTRUCTION COST ESTIMATE'!BB797</f>
        <v>EA</v>
      </c>
      <c r="N797" s="390">
        <f>'BID ABSTRACT'!H797</f>
        <v>0</v>
      </c>
      <c r="O797" s="76">
        <f t="shared" si="68"/>
        <v>0</v>
      </c>
      <c r="S797" s="69" t="s">
        <v>1313</v>
      </c>
      <c r="T797" s="69" t="s">
        <v>1313</v>
      </c>
      <c r="V797" s="77" t="str">
        <f t="shared" si="65"/>
        <v/>
      </c>
    </row>
    <row r="798" spans="1:22" ht="30" hidden="1">
      <c r="A798" s="72">
        <f>'CONSTRUCTION COST ESTIMATE'!B798</f>
        <v>623.04499999999996</v>
      </c>
      <c r="C798" s="69" t="s">
        <v>1311</v>
      </c>
      <c r="D798" s="69">
        <v>0</v>
      </c>
      <c r="F798" s="73" t="str">
        <f>'CONSTRUCTION COST ESTIMATE'!C798</f>
        <v>INSTALL 11 GAUGE STREETLIGHT POLE ASSEMBLY, X FOOT ARM, XX LUMEN LED LUMINAIRE</v>
      </c>
      <c r="H798" s="74" t="str">
        <f t="shared" si="66"/>
        <v>623.0450</v>
      </c>
      <c r="J798" s="389">
        <f>'CONSTRUCTION COST ESTIMATE'!BA798</f>
        <v>0</v>
      </c>
      <c r="K798" s="75">
        <f t="shared" si="67"/>
        <v>0</v>
      </c>
      <c r="L798" s="69" t="s">
        <v>1304</v>
      </c>
      <c r="M798" s="69" t="str">
        <f>'CONSTRUCTION COST ESTIMATE'!BB798</f>
        <v>EA</v>
      </c>
      <c r="N798" s="390">
        <f>'BID ABSTRACT'!H798</f>
        <v>0</v>
      </c>
      <c r="O798" s="76">
        <f t="shared" si="68"/>
        <v>0</v>
      </c>
      <c r="S798" s="69" t="s">
        <v>1313</v>
      </c>
      <c r="T798" s="69" t="s">
        <v>1313</v>
      </c>
      <c r="V798" s="77" t="str">
        <f t="shared" si="65"/>
        <v/>
      </c>
    </row>
    <row r="799" spans="1:22" ht="30" hidden="1">
      <c r="A799" s="72">
        <f>'CONSTRUCTION COST ESTIMATE'!B799</f>
        <v>623.04510000000005</v>
      </c>
      <c r="C799" s="69" t="s">
        <v>1311</v>
      </c>
      <c r="D799" s="69">
        <v>0</v>
      </c>
      <c r="F799" s="73" t="str">
        <f>'CONSTRUCTION COST ESTIMATE'!C799</f>
        <v>INSTALL 11 GAUGE STREETLIGHT POLE ASSEMBLY, X FOOT ARM, XX LUMEN LED LUMINAIRE</v>
      </c>
      <c r="H799" s="74" t="str">
        <f t="shared" si="66"/>
        <v>623.0451</v>
      </c>
      <c r="J799" s="389">
        <f>'CONSTRUCTION COST ESTIMATE'!BA799</f>
        <v>0</v>
      </c>
      <c r="K799" s="75">
        <f t="shared" si="67"/>
        <v>0</v>
      </c>
      <c r="L799" s="69" t="s">
        <v>1304</v>
      </c>
      <c r="M799" s="69" t="str">
        <f>'CONSTRUCTION COST ESTIMATE'!BB799</f>
        <v>EA</v>
      </c>
      <c r="N799" s="390">
        <f>'BID ABSTRACT'!H799</f>
        <v>0</v>
      </c>
      <c r="O799" s="76">
        <f t="shared" si="68"/>
        <v>0</v>
      </c>
      <c r="S799" s="69" t="s">
        <v>1313</v>
      </c>
      <c r="T799" s="69" t="s">
        <v>1313</v>
      </c>
      <c r="V799" s="77" t="str">
        <f t="shared" si="65"/>
        <v/>
      </c>
    </row>
    <row r="800" spans="1:22" ht="30" hidden="1">
      <c r="A800" s="72">
        <f>'CONSTRUCTION COST ESTIMATE'!B800</f>
        <v>623.04600000000005</v>
      </c>
      <c r="C800" s="69" t="s">
        <v>1311</v>
      </c>
      <c r="D800" s="69">
        <v>0</v>
      </c>
      <c r="F800" s="73" t="str">
        <f>'CONSTRUCTION COST ESTIMATE'!C800</f>
        <v>INSTALL 11 GAUGE DUAL-ARM (X FT/X FT) STREETLIGHT POLE ASSEMBLY, XX LUMEN LED LUMINAIRE</v>
      </c>
      <c r="H800" s="74" t="str">
        <f t="shared" si="66"/>
        <v>623.0460</v>
      </c>
      <c r="J800" s="389">
        <f>'CONSTRUCTION COST ESTIMATE'!BA800</f>
        <v>0</v>
      </c>
      <c r="K800" s="75">
        <f t="shared" si="67"/>
        <v>0</v>
      </c>
      <c r="L800" s="69" t="s">
        <v>1304</v>
      </c>
      <c r="M800" s="69" t="str">
        <f>'CONSTRUCTION COST ESTIMATE'!BB800</f>
        <v>EA</v>
      </c>
      <c r="N800" s="390">
        <f>'BID ABSTRACT'!H800</f>
        <v>0</v>
      </c>
      <c r="O800" s="76">
        <f t="shared" si="68"/>
        <v>0</v>
      </c>
      <c r="S800" s="69" t="s">
        <v>1313</v>
      </c>
      <c r="T800" s="69" t="s">
        <v>1313</v>
      </c>
      <c r="V800" s="77" t="str">
        <f t="shared" si="65"/>
        <v/>
      </c>
    </row>
    <row r="801" spans="1:22" ht="30" hidden="1">
      <c r="A801" s="72">
        <f>'CONSTRUCTION COST ESTIMATE'!B801</f>
        <v>623.04610000000002</v>
      </c>
      <c r="C801" s="69" t="s">
        <v>1311</v>
      </c>
      <c r="D801" s="69">
        <v>0</v>
      </c>
      <c r="F801" s="73" t="str">
        <f>'CONSTRUCTION COST ESTIMATE'!C801</f>
        <v>INSTALL 11 GAUGE DUAL-ARM (X FT/X FT) STREETLIGHT POLE ASSEMBLY, XX LUMEN LED LUMINAIRE</v>
      </c>
      <c r="H801" s="74" t="str">
        <f t="shared" si="66"/>
        <v>623.0461</v>
      </c>
      <c r="J801" s="389">
        <f>'CONSTRUCTION COST ESTIMATE'!BA801</f>
        <v>0</v>
      </c>
      <c r="K801" s="75">
        <f t="shared" si="67"/>
        <v>0</v>
      </c>
      <c r="L801" s="69" t="s">
        <v>1304</v>
      </c>
      <c r="M801" s="69" t="str">
        <f>'CONSTRUCTION COST ESTIMATE'!BB801</f>
        <v>EA</v>
      </c>
      <c r="N801" s="390">
        <f>'BID ABSTRACT'!H801</f>
        <v>0</v>
      </c>
      <c r="O801" s="76">
        <f t="shared" si="68"/>
        <v>0</v>
      </c>
      <c r="S801" s="69" t="s">
        <v>1313</v>
      </c>
      <c r="T801" s="69" t="s">
        <v>1313</v>
      </c>
      <c r="V801" s="77" t="str">
        <f t="shared" si="65"/>
        <v/>
      </c>
    </row>
    <row r="802" spans="1:22" ht="30" hidden="1">
      <c r="A802" s="72">
        <f>'CONSTRUCTION COST ESTIMATE'!B802</f>
        <v>623.0462</v>
      </c>
      <c r="C802" s="69" t="s">
        <v>1311</v>
      </c>
      <c r="D802" s="69">
        <v>0</v>
      </c>
      <c r="F802" s="73" t="str">
        <f>'CONSTRUCTION COST ESTIMATE'!C802</f>
        <v>INSTALL 11 GAUGE DUAL-ARM (X FT/X FT) STREETLIGHT POLE ASSEMBLY, XX LUMEN LED LUMINAIRE</v>
      </c>
      <c r="H802" s="74" t="str">
        <f t="shared" si="66"/>
        <v>623.0462</v>
      </c>
      <c r="J802" s="389">
        <f>'CONSTRUCTION COST ESTIMATE'!BA802</f>
        <v>0</v>
      </c>
      <c r="K802" s="75">
        <f t="shared" si="67"/>
        <v>0</v>
      </c>
      <c r="L802" s="69" t="s">
        <v>1304</v>
      </c>
      <c r="M802" s="69" t="str">
        <f>'CONSTRUCTION COST ESTIMATE'!BB802</f>
        <v>EA</v>
      </c>
      <c r="N802" s="390">
        <f>'BID ABSTRACT'!H802</f>
        <v>0</v>
      </c>
      <c r="O802" s="76">
        <f t="shared" si="68"/>
        <v>0</v>
      </c>
      <c r="S802" s="69" t="s">
        <v>1313</v>
      </c>
      <c r="T802" s="69" t="s">
        <v>1313</v>
      </c>
      <c r="V802" s="77" t="str">
        <f t="shared" si="65"/>
        <v/>
      </c>
    </row>
    <row r="803" spans="1:22" ht="30" hidden="1">
      <c r="A803" s="72">
        <f>'CONSTRUCTION COST ESTIMATE'!B803</f>
        <v>623.04700000000003</v>
      </c>
      <c r="C803" s="69" t="s">
        <v>1311</v>
      </c>
      <c r="D803" s="69">
        <v>0</v>
      </c>
      <c r="F803" s="73" t="str">
        <f>'CONSTRUCTION COST ESTIMATE'!C803</f>
        <v>INSTALL 21' CONCRETE STREETLIGHT ASSEMBLY, X FOOT ARM, XX LUMEN LED LUMINAIRE</v>
      </c>
      <c r="H803" s="74" t="str">
        <f t="shared" si="66"/>
        <v>623.0470</v>
      </c>
      <c r="J803" s="389">
        <f>'CONSTRUCTION COST ESTIMATE'!BA803</f>
        <v>0</v>
      </c>
      <c r="K803" s="75">
        <f t="shared" si="67"/>
        <v>0</v>
      </c>
      <c r="L803" s="69" t="s">
        <v>1304</v>
      </c>
      <c r="M803" s="69" t="str">
        <f>'CONSTRUCTION COST ESTIMATE'!BB803</f>
        <v>EA</v>
      </c>
      <c r="N803" s="390">
        <f>'BID ABSTRACT'!H803</f>
        <v>0</v>
      </c>
      <c r="O803" s="76">
        <f t="shared" si="68"/>
        <v>0</v>
      </c>
      <c r="S803" s="69" t="s">
        <v>1313</v>
      </c>
      <c r="T803" s="69" t="s">
        <v>1313</v>
      </c>
      <c r="V803" s="77" t="str">
        <f t="shared" si="65"/>
        <v/>
      </c>
    </row>
    <row r="804" spans="1:22" ht="30" hidden="1">
      <c r="A804" s="72">
        <f>'CONSTRUCTION COST ESTIMATE'!B804</f>
        <v>623.0471</v>
      </c>
      <c r="C804" s="69" t="s">
        <v>1311</v>
      </c>
      <c r="D804" s="69">
        <v>0</v>
      </c>
      <c r="F804" s="73" t="str">
        <f>'CONSTRUCTION COST ESTIMATE'!C804</f>
        <v>INSTALL 21' CONCRETE STREETLIGHT ASSEMBLY, X FOOT ARM, XX LUMEN LED LUMINAIRE</v>
      </c>
      <c r="H804" s="74" t="str">
        <f t="shared" si="66"/>
        <v>623.0471</v>
      </c>
      <c r="J804" s="389">
        <f>'CONSTRUCTION COST ESTIMATE'!BA804</f>
        <v>0</v>
      </c>
      <c r="K804" s="75">
        <f t="shared" si="67"/>
        <v>0</v>
      </c>
      <c r="L804" s="69" t="s">
        <v>1304</v>
      </c>
      <c r="M804" s="69" t="str">
        <f>'CONSTRUCTION COST ESTIMATE'!BB804</f>
        <v>EA</v>
      </c>
      <c r="N804" s="390">
        <f>'BID ABSTRACT'!H804</f>
        <v>0</v>
      </c>
      <c r="O804" s="76">
        <f t="shared" si="68"/>
        <v>0</v>
      </c>
      <c r="S804" s="69" t="s">
        <v>1313</v>
      </c>
      <c r="T804" s="69" t="s">
        <v>1313</v>
      </c>
      <c r="V804" s="77" t="str">
        <f t="shared" si="65"/>
        <v/>
      </c>
    </row>
    <row r="805" spans="1:22" ht="30" hidden="1">
      <c r="A805" s="72">
        <f>'CONSTRUCTION COST ESTIMATE'!B805</f>
        <v>623.048</v>
      </c>
      <c r="C805" s="69" t="s">
        <v>1311</v>
      </c>
      <c r="D805" s="69">
        <v>0</v>
      </c>
      <c r="F805" s="73" t="str">
        <f>'CONSTRUCTION COST ESTIMATE'!C805</f>
        <v>INSTALL 21' CONCRETE DUAL-ARM (X FT/X FT) STREETLIGHT ASSEMBLY, XX/XX LUMEN LED LUMINAIRE</v>
      </c>
      <c r="H805" s="74" t="str">
        <f t="shared" si="66"/>
        <v>623.0480</v>
      </c>
      <c r="J805" s="389">
        <f>'CONSTRUCTION COST ESTIMATE'!BA805</f>
        <v>0</v>
      </c>
      <c r="K805" s="75">
        <f t="shared" si="67"/>
        <v>0</v>
      </c>
      <c r="L805" s="69" t="s">
        <v>1304</v>
      </c>
      <c r="M805" s="69" t="str">
        <f>'CONSTRUCTION COST ESTIMATE'!BB805</f>
        <v>EA</v>
      </c>
      <c r="N805" s="390">
        <f>'BID ABSTRACT'!H805</f>
        <v>0</v>
      </c>
      <c r="O805" s="76">
        <f t="shared" si="68"/>
        <v>0</v>
      </c>
      <c r="S805" s="69" t="s">
        <v>1313</v>
      </c>
      <c r="T805" s="69" t="s">
        <v>1313</v>
      </c>
      <c r="V805" s="77" t="str">
        <f t="shared" si="65"/>
        <v/>
      </c>
    </row>
    <row r="806" spans="1:22" ht="30" hidden="1">
      <c r="A806" s="72">
        <f>'CONSTRUCTION COST ESTIMATE'!B806</f>
        <v>623.04809999999998</v>
      </c>
      <c r="C806" s="69" t="s">
        <v>1311</v>
      </c>
      <c r="D806" s="69">
        <v>0</v>
      </c>
      <c r="F806" s="73" t="str">
        <f>'CONSTRUCTION COST ESTIMATE'!C806</f>
        <v>INSTALL 21' CONCRETE DUAL-ARM (X FT/X FT) STREETLIGHT ASSEMBLY, XX/XX LUMEN LED LUMINAIRE</v>
      </c>
      <c r="H806" s="74" t="str">
        <f t="shared" si="66"/>
        <v>623.0481</v>
      </c>
      <c r="J806" s="389">
        <f>'CONSTRUCTION COST ESTIMATE'!BA806</f>
        <v>0</v>
      </c>
      <c r="K806" s="75">
        <f t="shared" si="67"/>
        <v>0</v>
      </c>
      <c r="L806" s="69" t="s">
        <v>1304</v>
      </c>
      <c r="M806" s="69" t="str">
        <f>'CONSTRUCTION COST ESTIMATE'!BB806</f>
        <v>EA</v>
      </c>
      <c r="N806" s="390">
        <f>'BID ABSTRACT'!H806</f>
        <v>0</v>
      </c>
      <c r="O806" s="76">
        <f t="shared" si="68"/>
        <v>0</v>
      </c>
      <c r="S806" s="69" t="s">
        <v>1313</v>
      </c>
      <c r="T806" s="69" t="s">
        <v>1313</v>
      </c>
      <c r="V806" s="77" t="str">
        <f t="shared" si="65"/>
        <v/>
      </c>
    </row>
    <row r="807" spans="1:22" ht="30" hidden="1">
      <c r="A807" s="72">
        <f>'CONSTRUCTION COST ESTIMATE'!B807</f>
        <v>623.04819999999995</v>
      </c>
      <c r="C807" s="69" t="s">
        <v>1311</v>
      </c>
      <c r="D807" s="69">
        <v>0</v>
      </c>
      <c r="F807" s="73" t="str">
        <f>'CONSTRUCTION COST ESTIMATE'!C807</f>
        <v>INSTALL 21' CONCRETE DUAL-ARM (X FT/X FT) STREETLIGHT ASSEMBLY, XX/XX LUMEN LED LUMINAIRE</v>
      </c>
      <c r="H807" s="74" t="str">
        <f t="shared" si="66"/>
        <v>623.0482</v>
      </c>
      <c r="J807" s="389">
        <f>'CONSTRUCTION COST ESTIMATE'!BA807</f>
        <v>0</v>
      </c>
      <c r="K807" s="75">
        <f t="shared" si="67"/>
        <v>0</v>
      </c>
      <c r="L807" s="69" t="s">
        <v>1304</v>
      </c>
      <c r="M807" s="69" t="str">
        <f>'CONSTRUCTION COST ESTIMATE'!BB807</f>
        <v>EA</v>
      </c>
      <c r="N807" s="390">
        <f>'BID ABSTRACT'!H807</f>
        <v>0</v>
      </c>
      <c r="O807" s="76">
        <f t="shared" si="68"/>
        <v>0</v>
      </c>
      <c r="S807" s="69" t="s">
        <v>1313</v>
      </c>
      <c r="T807" s="69" t="s">
        <v>1313</v>
      </c>
      <c r="V807" s="77" t="str">
        <f t="shared" si="65"/>
        <v/>
      </c>
    </row>
    <row r="808" spans="1:22" ht="30" hidden="1">
      <c r="A808" s="72">
        <f>'CONSTRUCTION COST ESTIMATE'!B808</f>
        <v>623.04830000000004</v>
      </c>
      <c r="C808" s="69" t="s">
        <v>1311</v>
      </c>
      <c r="D808" s="69">
        <v>0</v>
      </c>
      <c r="F808" s="73" t="str">
        <f>'CONSTRUCTION COST ESTIMATE'!C808</f>
        <v>INSTALL 21' CONCRETE DUAL-ARM (X FT/X FT) STREETLIGHT ASSEMBLY, XX/XX LUMEN LED LUMINAIRE</v>
      </c>
      <c r="H808" s="74" t="str">
        <f t="shared" si="66"/>
        <v>623.0483</v>
      </c>
      <c r="J808" s="389">
        <f>'CONSTRUCTION COST ESTIMATE'!BA808</f>
        <v>0</v>
      </c>
      <c r="K808" s="75">
        <f t="shared" si="67"/>
        <v>0</v>
      </c>
      <c r="L808" s="69" t="s">
        <v>1304</v>
      </c>
      <c r="M808" s="69" t="str">
        <f>'CONSTRUCTION COST ESTIMATE'!BB808</f>
        <v>EA</v>
      </c>
      <c r="N808" s="390">
        <f>'BID ABSTRACT'!H808</f>
        <v>0</v>
      </c>
      <c r="O808" s="76">
        <f t="shared" si="68"/>
        <v>0</v>
      </c>
      <c r="S808" s="69" t="s">
        <v>1313</v>
      </c>
      <c r="T808" s="69" t="s">
        <v>1313</v>
      </c>
      <c r="V808" s="77" t="str">
        <f t="shared" si="65"/>
        <v/>
      </c>
    </row>
    <row r="809" spans="1:22" ht="30" hidden="1">
      <c r="A809" s="72">
        <f>'CONSTRUCTION COST ESTIMATE'!B809</f>
        <v>623.04899999999998</v>
      </c>
      <c r="C809" s="69" t="s">
        <v>1311</v>
      </c>
      <c r="D809" s="69">
        <v>0</v>
      </c>
      <c r="F809" s="73" t="str">
        <f>'CONSTRUCTION COST ESTIMATE'!C809</f>
        <v>INSTALL 26' CONCRETE STREETLIGHT ASSEMBLY, X FOOT ARM, XX LUMEN LED LUMINAIRE</v>
      </c>
      <c r="H809" s="74" t="str">
        <f t="shared" si="66"/>
        <v>623.0490</v>
      </c>
      <c r="J809" s="389">
        <f>'CONSTRUCTION COST ESTIMATE'!BA809</f>
        <v>0</v>
      </c>
      <c r="K809" s="75">
        <f t="shared" si="67"/>
        <v>0</v>
      </c>
      <c r="L809" s="69" t="s">
        <v>1304</v>
      </c>
      <c r="M809" s="69" t="str">
        <f>'CONSTRUCTION COST ESTIMATE'!BB809</f>
        <v>EA</v>
      </c>
      <c r="N809" s="390">
        <f>'BID ABSTRACT'!H809</f>
        <v>0</v>
      </c>
      <c r="O809" s="76">
        <f t="shared" si="68"/>
        <v>0</v>
      </c>
      <c r="S809" s="69" t="s">
        <v>1313</v>
      </c>
      <c r="T809" s="69" t="s">
        <v>1313</v>
      </c>
      <c r="V809" s="77" t="str">
        <f t="shared" si="65"/>
        <v/>
      </c>
    </row>
    <row r="810" spans="1:22" ht="30" hidden="1">
      <c r="A810" s="72">
        <f>'CONSTRUCTION COST ESTIMATE'!B810</f>
        <v>623.04909999999995</v>
      </c>
      <c r="C810" s="69" t="s">
        <v>1311</v>
      </c>
      <c r="D810" s="69">
        <v>0</v>
      </c>
      <c r="F810" s="73" t="str">
        <f>'CONSTRUCTION COST ESTIMATE'!C810</f>
        <v>INSTALL 26' CONCRETE STREETLIGHT ASSEMBLY, X FOOT ARM, XX LUMEN LED LUMINAIRE</v>
      </c>
      <c r="H810" s="74" t="str">
        <f t="shared" si="66"/>
        <v>623.0491</v>
      </c>
      <c r="J810" s="389">
        <f>'CONSTRUCTION COST ESTIMATE'!BA810</f>
        <v>0</v>
      </c>
      <c r="K810" s="75">
        <f t="shared" si="67"/>
        <v>0</v>
      </c>
      <c r="L810" s="69" t="s">
        <v>1304</v>
      </c>
      <c r="M810" s="69" t="str">
        <f>'CONSTRUCTION COST ESTIMATE'!BB810</f>
        <v>EA</v>
      </c>
      <c r="N810" s="390">
        <f>'BID ABSTRACT'!H810</f>
        <v>0</v>
      </c>
      <c r="O810" s="76">
        <f t="shared" si="68"/>
        <v>0</v>
      </c>
      <c r="S810" s="69" t="s">
        <v>1313</v>
      </c>
      <c r="T810" s="69" t="s">
        <v>1313</v>
      </c>
      <c r="V810" s="77" t="str">
        <f t="shared" si="65"/>
        <v/>
      </c>
    </row>
    <row r="811" spans="1:22" ht="30" hidden="1">
      <c r="A811" s="72">
        <f>'CONSTRUCTION COST ESTIMATE'!B811</f>
        <v>623.04999999999995</v>
      </c>
      <c r="C811" s="69" t="s">
        <v>1311</v>
      </c>
      <c r="D811" s="69">
        <v>0</v>
      </c>
      <c r="F811" s="73" t="str">
        <f>'CONSTRUCTION COST ESTIMATE'!C811</f>
        <v>INSTALL 26' CONCRETE DUAL-ARM (X FT/XFT) STREETLIGHT ASSEMBLY, XX/XX LUMEN LED LUMINAIRE</v>
      </c>
      <c r="H811" s="74" t="str">
        <f t="shared" si="66"/>
        <v>623.0500</v>
      </c>
      <c r="J811" s="389">
        <f>'CONSTRUCTION COST ESTIMATE'!BA811</f>
        <v>0</v>
      </c>
      <c r="K811" s="75">
        <f t="shared" si="67"/>
        <v>0</v>
      </c>
      <c r="L811" s="69" t="s">
        <v>1304</v>
      </c>
      <c r="M811" s="69" t="str">
        <f>'CONSTRUCTION COST ESTIMATE'!BB811</f>
        <v>EA</v>
      </c>
      <c r="N811" s="390">
        <f>'BID ABSTRACT'!H811</f>
        <v>0</v>
      </c>
      <c r="O811" s="76">
        <f t="shared" si="68"/>
        <v>0</v>
      </c>
      <c r="S811" s="69" t="s">
        <v>1313</v>
      </c>
      <c r="T811" s="69" t="s">
        <v>1313</v>
      </c>
      <c r="V811" s="77" t="str">
        <f t="shared" si="65"/>
        <v/>
      </c>
    </row>
    <row r="812" spans="1:22" ht="30" hidden="1">
      <c r="A812" s="72">
        <f>'CONSTRUCTION COST ESTIMATE'!B812</f>
        <v>623.05010000000004</v>
      </c>
      <c r="C812" s="69" t="s">
        <v>1311</v>
      </c>
      <c r="D812" s="69">
        <v>0</v>
      </c>
      <c r="F812" s="73" t="str">
        <f>'CONSTRUCTION COST ESTIMATE'!C812</f>
        <v>INSTALL 26' CONCRETE DUAL-ARM (X FT/XFT) STREETLIGHT ASSEMBLY, XX/XX LUMEN LED LUMINAIRE</v>
      </c>
      <c r="H812" s="74" t="str">
        <f t="shared" si="66"/>
        <v>623.0501</v>
      </c>
      <c r="J812" s="389">
        <f>'CONSTRUCTION COST ESTIMATE'!BA812</f>
        <v>0</v>
      </c>
      <c r="K812" s="75">
        <f t="shared" si="67"/>
        <v>0</v>
      </c>
      <c r="L812" s="69" t="s">
        <v>1304</v>
      </c>
      <c r="M812" s="69" t="str">
        <f>'CONSTRUCTION COST ESTIMATE'!BB812</f>
        <v>EA</v>
      </c>
      <c r="N812" s="390">
        <f>'BID ABSTRACT'!H812</f>
        <v>0</v>
      </c>
      <c r="O812" s="76">
        <f t="shared" si="68"/>
        <v>0</v>
      </c>
      <c r="S812" s="69" t="s">
        <v>1313</v>
      </c>
      <c r="T812" s="69" t="s">
        <v>1313</v>
      </c>
      <c r="V812" s="77" t="str">
        <f t="shared" si="65"/>
        <v/>
      </c>
    </row>
    <row r="813" spans="1:22" ht="30" hidden="1">
      <c r="A813" s="72">
        <f>'CONSTRUCTION COST ESTIMATE'!B813</f>
        <v>623.05020000000002</v>
      </c>
      <c r="C813" s="69" t="s">
        <v>1311</v>
      </c>
      <c r="D813" s="69">
        <v>0</v>
      </c>
      <c r="F813" s="73" t="str">
        <f>'CONSTRUCTION COST ESTIMATE'!C813</f>
        <v>INSTALL 26' CONCRETE DUAL-ARM (X FT/XFT) STREETLIGHT ASSEMBLY, XX/XX LUMEN LED LUMINAIRE</v>
      </c>
      <c r="H813" s="74" t="str">
        <f t="shared" si="66"/>
        <v>623.0502</v>
      </c>
      <c r="J813" s="389">
        <f>'CONSTRUCTION COST ESTIMATE'!BA813</f>
        <v>0</v>
      </c>
      <c r="K813" s="75">
        <f t="shared" si="67"/>
        <v>0</v>
      </c>
      <c r="L813" s="69" t="s">
        <v>1304</v>
      </c>
      <c r="M813" s="69" t="str">
        <f>'CONSTRUCTION COST ESTIMATE'!BB813</f>
        <v>EA</v>
      </c>
      <c r="N813" s="390">
        <f>'BID ABSTRACT'!H813</f>
        <v>0</v>
      </c>
      <c r="O813" s="76">
        <f t="shared" si="68"/>
        <v>0</v>
      </c>
      <c r="S813" s="69" t="s">
        <v>1313</v>
      </c>
      <c r="T813" s="69" t="s">
        <v>1313</v>
      </c>
      <c r="V813" s="77" t="str">
        <f t="shared" si="65"/>
        <v/>
      </c>
    </row>
    <row r="814" spans="1:22" ht="30" hidden="1">
      <c r="A814" s="72">
        <f>'CONSTRUCTION COST ESTIMATE'!B814</f>
        <v>623.05029999999999</v>
      </c>
      <c r="C814" s="69" t="s">
        <v>1311</v>
      </c>
      <c r="D814" s="69">
        <v>0</v>
      </c>
      <c r="F814" s="73" t="str">
        <f>'CONSTRUCTION COST ESTIMATE'!C814</f>
        <v>INSTALL 26' CONCRETE DUAL-ARM (X FT/XFT) STREETLIGHT ASSEMBLY, XX/XX LUMEN LED LUMINAIRE</v>
      </c>
      <c r="H814" s="74" t="str">
        <f t="shared" si="66"/>
        <v>623.0503</v>
      </c>
      <c r="J814" s="389">
        <f>'CONSTRUCTION COST ESTIMATE'!BA814</f>
        <v>0</v>
      </c>
      <c r="K814" s="75">
        <f t="shared" si="67"/>
        <v>0</v>
      </c>
      <c r="L814" s="69" t="s">
        <v>1304</v>
      </c>
      <c r="M814" s="69" t="str">
        <f>'CONSTRUCTION COST ESTIMATE'!BB814</f>
        <v>EA</v>
      </c>
      <c r="N814" s="390">
        <f>'BID ABSTRACT'!H814</f>
        <v>0</v>
      </c>
      <c r="O814" s="76">
        <f t="shared" si="68"/>
        <v>0</v>
      </c>
      <c r="S814" s="69" t="s">
        <v>1313</v>
      </c>
      <c r="T814" s="69" t="s">
        <v>1313</v>
      </c>
      <c r="V814" s="77" t="str">
        <f t="shared" si="65"/>
        <v/>
      </c>
    </row>
    <row r="815" spans="1:22" hidden="1">
      <c r="A815" s="72">
        <f>'CONSTRUCTION COST ESTIMATE'!B815</f>
        <v>623.05100000000004</v>
      </c>
      <c r="C815" s="69" t="s">
        <v>1311</v>
      </c>
      <c r="D815" s="69">
        <v>0</v>
      </c>
      <c r="F815" s="73" t="str">
        <f>'CONSTRUCTION COST ESTIMATE'!C815</f>
        <v>REMOVE AND RELOCATE STREETLIGHT ASSEMBLY ON NEW FOUNDATION</v>
      </c>
      <c r="H815" s="74" t="str">
        <f t="shared" si="66"/>
        <v>623.0510</v>
      </c>
      <c r="J815" s="389">
        <f>'CONSTRUCTION COST ESTIMATE'!BA815</f>
        <v>0</v>
      </c>
      <c r="K815" s="75">
        <f t="shared" si="67"/>
        <v>0</v>
      </c>
      <c r="L815" s="69" t="s">
        <v>1304</v>
      </c>
      <c r="M815" s="69" t="str">
        <f>'CONSTRUCTION COST ESTIMATE'!BB815</f>
        <v>EA</v>
      </c>
      <c r="N815" s="390">
        <f>'BID ABSTRACT'!H815</f>
        <v>0</v>
      </c>
      <c r="O815" s="76">
        <f t="shared" si="68"/>
        <v>0</v>
      </c>
      <c r="S815" s="69" t="s">
        <v>1313</v>
      </c>
      <c r="T815" s="69" t="s">
        <v>1313</v>
      </c>
      <c r="V815" s="77" t="str">
        <f t="shared" si="65"/>
        <v/>
      </c>
    </row>
    <row r="816" spans="1:22" ht="30" hidden="1">
      <c r="A816" s="72">
        <f>'CONSTRUCTION COST ESTIMATE'!B816</f>
        <v>623.05200000000002</v>
      </c>
      <c r="C816" s="69" t="s">
        <v>1311</v>
      </c>
      <c r="D816" s="69">
        <v>0</v>
      </c>
      <c r="F816" s="73" t="str">
        <f>'CONSTRUCTION COST ESTIMATE'!C816</f>
        <v>REMOVE AND RELOCATE STREETLIGHT ASSEMBLY ON EXISTING FOUNDATION</v>
      </c>
      <c r="H816" s="74" t="str">
        <f t="shared" si="66"/>
        <v>623.0520</v>
      </c>
      <c r="J816" s="389">
        <f>'CONSTRUCTION COST ESTIMATE'!BA816</f>
        <v>0</v>
      </c>
      <c r="K816" s="75">
        <f t="shared" si="67"/>
        <v>0</v>
      </c>
      <c r="L816" s="69" t="s">
        <v>1304</v>
      </c>
      <c r="M816" s="69" t="str">
        <f>'CONSTRUCTION COST ESTIMATE'!BB816</f>
        <v>EA</v>
      </c>
      <c r="N816" s="390">
        <f>'BID ABSTRACT'!H816</f>
        <v>0</v>
      </c>
      <c r="O816" s="76">
        <f t="shared" si="68"/>
        <v>0</v>
      </c>
      <c r="S816" s="69" t="s">
        <v>1313</v>
      </c>
      <c r="T816" s="69" t="s">
        <v>1313</v>
      </c>
      <c r="V816" s="77" t="str">
        <f t="shared" si="65"/>
        <v/>
      </c>
    </row>
    <row r="817" spans="1:22" hidden="1">
      <c r="A817" s="72">
        <f>'CONSTRUCTION COST ESTIMATE'!B817</f>
        <v>623.06050000000005</v>
      </c>
      <c r="C817" s="69" t="s">
        <v>1311</v>
      </c>
      <c r="D817" s="69">
        <v>0</v>
      </c>
      <c r="F817" s="73" t="str">
        <f>'CONSTRUCTION COST ESTIMATE'!C817</f>
        <v>INSTALL PAD MOUNTED 200 AMP SERVICE PEDESTAL</v>
      </c>
      <c r="H817" s="74" t="str">
        <f t="shared" si="66"/>
        <v>623.0605</v>
      </c>
      <c r="J817" s="389">
        <f>'CONSTRUCTION COST ESTIMATE'!BA817</f>
        <v>0</v>
      </c>
      <c r="K817" s="75">
        <f t="shared" si="67"/>
        <v>0</v>
      </c>
      <c r="L817" s="69" t="s">
        <v>1304</v>
      </c>
      <c r="M817" s="69" t="str">
        <f>'CONSTRUCTION COST ESTIMATE'!BB817</f>
        <v>EA</v>
      </c>
      <c r="N817" s="390">
        <f>'BID ABSTRACT'!H817</f>
        <v>0</v>
      </c>
      <c r="O817" s="76">
        <f t="shared" si="68"/>
        <v>0</v>
      </c>
      <c r="S817" s="69" t="s">
        <v>1313</v>
      </c>
      <c r="T817" s="69" t="s">
        <v>1313</v>
      </c>
      <c r="V817" s="77" t="str">
        <f t="shared" si="65"/>
        <v/>
      </c>
    </row>
    <row r="818" spans="1:22" hidden="1">
      <c r="A818" s="72">
        <f>'CONSTRUCTION COST ESTIMATE'!B818</f>
        <v>623.06100000000004</v>
      </c>
      <c r="C818" s="69" t="s">
        <v>1311</v>
      </c>
      <c r="D818" s="69">
        <v>0</v>
      </c>
      <c r="F818" s="73" t="str">
        <f>'CONSTRUCTION COST ESTIMATE'!C818</f>
        <v>INSTALL TRAFFIC LOOP DETECTOR (X FOOT BY X FOOT)</v>
      </c>
      <c r="H818" s="74" t="str">
        <f t="shared" si="66"/>
        <v>623.0610</v>
      </c>
      <c r="J818" s="389">
        <f>'CONSTRUCTION COST ESTIMATE'!BA818</f>
        <v>0</v>
      </c>
      <c r="K818" s="75">
        <f t="shared" si="67"/>
        <v>0</v>
      </c>
      <c r="L818" s="69" t="s">
        <v>1304</v>
      </c>
      <c r="M818" s="69" t="str">
        <f>'CONSTRUCTION COST ESTIMATE'!BB818</f>
        <v>EA</v>
      </c>
      <c r="N818" s="390">
        <f>'BID ABSTRACT'!H818</f>
        <v>0</v>
      </c>
      <c r="O818" s="76">
        <f t="shared" si="68"/>
        <v>0</v>
      </c>
      <c r="S818" s="69" t="s">
        <v>1313</v>
      </c>
      <c r="T818" s="69" t="s">
        <v>1313</v>
      </c>
      <c r="V818" s="77" t="str">
        <f t="shared" si="65"/>
        <v/>
      </c>
    </row>
    <row r="819" spans="1:22" hidden="1">
      <c r="A819" s="72">
        <f>'CONSTRUCTION COST ESTIMATE'!B819</f>
        <v>623.06110000000001</v>
      </c>
      <c r="C819" s="69" t="s">
        <v>1311</v>
      </c>
      <c r="D819" s="69">
        <v>0</v>
      </c>
      <c r="F819" s="73" t="str">
        <f>'CONSTRUCTION COST ESTIMATE'!C819</f>
        <v>INSTALL TRAFFIC LOOP DETECTOR (X FOOT BY X FOOT)</v>
      </c>
      <c r="H819" s="74" t="str">
        <f t="shared" si="66"/>
        <v>623.0611</v>
      </c>
      <c r="J819" s="389">
        <f>'CONSTRUCTION COST ESTIMATE'!BA819</f>
        <v>0</v>
      </c>
      <c r="K819" s="75">
        <f t="shared" si="67"/>
        <v>0</v>
      </c>
      <c r="L819" s="69" t="s">
        <v>1304</v>
      </c>
      <c r="M819" s="69" t="str">
        <f>'CONSTRUCTION COST ESTIMATE'!BB819</f>
        <v>EA</v>
      </c>
      <c r="N819" s="390">
        <f>'BID ABSTRACT'!H819</f>
        <v>0</v>
      </c>
      <c r="O819" s="76">
        <f t="shared" si="68"/>
        <v>0</v>
      </c>
      <c r="S819" s="69" t="s">
        <v>1313</v>
      </c>
      <c r="T819" s="69" t="s">
        <v>1313</v>
      </c>
      <c r="V819" s="77" t="str">
        <f t="shared" si="65"/>
        <v/>
      </c>
    </row>
    <row r="820" spans="1:22" hidden="1">
      <c r="A820" s="72">
        <f>'CONSTRUCTION COST ESTIMATE'!B820</f>
        <v>623.06119999999999</v>
      </c>
      <c r="C820" s="69" t="s">
        <v>1311</v>
      </c>
      <c r="D820" s="69">
        <v>0</v>
      </c>
      <c r="F820" s="73" t="str">
        <f>'CONSTRUCTION COST ESTIMATE'!C820</f>
        <v>INSTALL TRAFFIC LOOP DETECTOR (X FOOT BY X FOOT)</v>
      </c>
      <c r="H820" s="74" t="str">
        <f t="shared" si="66"/>
        <v>623.0612</v>
      </c>
      <c r="J820" s="389">
        <f>'CONSTRUCTION COST ESTIMATE'!BA820</f>
        <v>0</v>
      </c>
      <c r="K820" s="75">
        <f t="shared" si="67"/>
        <v>0</v>
      </c>
      <c r="L820" s="69" t="s">
        <v>1304</v>
      </c>
      <c r="M820" s="69" t="str">
        <f>'CONSTRUCTION COST ESTIMATE'!BB820</f>
        <v>EA</v>
      </c>
      <c r="N820" s="390">
        <f>'BID ABSTRACT'!H820</f>
        <v>0</v>
      </c>
      <c r="O820" s="76">
        <f t="shared" si="68"/>
        <v>0</v>
      </c>
      <c r="S820" s="69" t="s">
        <v>1313</v>
      </c>
      <c r="T820" s="69" t="s">
        <v>1313</v>
      </c>
      <c r="V820" s="77" t="str">
        <f t="shared" si="65"/>
        <v/>
      </c>
    </row>
    <row r="821" spans="1:22" hidden="1">
      <c r="A821" s="72">
        <f>'CONSTRUCTION COST ESTIMATE'!B821</f>
        <v>623.06129999999996</v>
      </c>
      <c r="C821" s="69" t="s">
        <v>1311</v>
      </c>
      <c r="D821" s="69">
        <v>0</v>
      </c>
      <c r="F821" s="73" t="str">
        <f>'CONSTRUCTION COST ESTIMATE'!C821</f>
        <v>INSTALL TRAFFIC LOOP DETECTOR (X FOOT BY X FOOT)</v>
      </c>
      <c r="H821" s="74" t="str">
        <f t="shared" si="66"/>
        <v>623.0613</v>
      </c>
      <c r="J821" s="389">
        <f>'CONSTRUCTION COST ESTIMATE'!BA821</f>
        <v>0</v>
      </c>
      <c r="K821" s="75">
        <f t="shared" si="67"/>
        <v>0</v>
      </c>
      <c r="L821" s="69" t="s">
        <v>1304</v>
      </c>
      <c r="M821" s="69" t="str">
        <f>'CONSTRUCTION COST ESTIMATE'!BB821</f>
        <v>EA</v>
      </c>
      <c r="N821" s="390">
        <f>'BID ABSTRACT'!H821</f>
        <v>0</v>
      </c>
      <c r="O821" s="76">
        <f t="shared" si="68"/>
        <v>0</v>
      </c>
      <c r="S821" s="69" t="s">
        <v>1313</v>
      </c>
      <c r="T821" s="69" t="s">
        <v>1313</v>
      </c>
      <c r="V821" s="77" t="str">
        <f t="shared" si="65"/>
        <v/>
      </c>
    </row>
    <row r="822" spans="1:22" hidden="1">
      <c r="A822" s="72">
        <f>'CONSTRUCTION COST ESTIMATE'!B822</f>
        <v>623.06200000000001</v>
      </c>
      <c r="C822" s="69" t="s">
        <v>1311</v>
      </c>
      <c r="D822" s="69">
        <v>1</v>
      </c>
      <c r="F822" s="73" t="str">
        <f>'CONSTRUCTION COST ESTIMATE'!C822</f>
        <v>TELECOM CABINET (POLE MOUNTED)</v>
      </c>
      <c r="H822" s="74" t="str">
        <f t="shared" ref="H822" si="69">TEXT(A822,"#.0000")</f>
        <v>623.0620</v>
      </c>
      <c r="J822" s="389">
        <f>'CONSTRUCTION COST ESTIMATE'!BA822</f>
        <v>0</v>
      </c>
      <c r="K822" s="75">
        <f t="shared" ref="K822" si="70">IF((OR(M822="LS",M822="FA",M822="ALLOW")),N822,J822)</f>
        <v>0</v>
      </c>
      <c r="L822" s="69" t="s">
        <v>1304</v>
      </c>
      <c r="M822" s="69" t="str">
        <f>'CONSTRUCTION COST ESTIMATE'!BB822</f>
        <v>EA</v>
      </c>
      <c r="N822" s="390">
        <f>'BID ABSTRACT'!H822</f>
        <v>0</v>
      </c>
      <c r="O822" s="76">
        <f t="shared" ref="O822" si="71">IF((OR(M822="LS",M822="FA",M822="ALLOW")),1,N822)</f>
        <v>0</v>
      </c>
      <c r="S822" s="69" t="s">
        <v>1313</v>
      </c>
      <c r="T822" s="69" t="s">
        <v>1313</v>
      </c>
      <c r="V822" s="77" t="str">
        <f t="shared" si="65"/>
        <v/>
      </c>
    </row>
    <row r="823" spans="1:22" hidden="1">
      <c r="A823" s="72">
        <f>'CONSTRUCTION COST ESTIMATE'!B823</f>
        <v>623.06209999999999</v>
      </c>
      <c r="C823" s="69" t="s">
        <v>1311</v>
      </c>
      <c r="D823" s="69">
        <v>0</v>
      </c>
      <c r="F823" s="73" t="str">
        <f>'CONSTRUCTION COST ESTIMATE'!C823</f>
        <v>TELECOM CABINET (GROUND MOUNTED)</v>
      </c>
      <c r="H823" s="74" t="str">
        <f t="shared" si="66"/>
        <v>623.0621</v>
      </c>
      <c r="J823" s="389">
        <f>'CONSTRUCTION COST ESTIMATE'!BA823</f>
        <v>0</v>
      </c>
      <c r="K823" s="75">
        <f t="shared" si="67"/>
        <v>0</v>
      </c>
      <c r="L823" s="69" t="s">
        <v>1304</v>
      </c>
      <c r="M823" s="69" t="str">
        <f>'CONSTRUCTION COST ESTIMATE'!BB823</f>
        <v>EA</v>
      </c>
      <c r="N823" s="390">
        <f>'BID ABSTRACT'!H823</f>
        <v>0</v>
      </c>
      <c r="O823" s="76">
        <f t="shared" si="68"/>
        <v>0</v>
      </c>
      <c r="S823" s="69" t="s">
        <v>1313</v>
      </c>
      <c r="T823" s="69" t="s">
        <v>1313</v>
      </c>
      <c r="V823" s="77" t="str">
        <f t="shared" si="65"/>
        <v/>
      </c>
    </row>
    <row r="824" spans="1:22" hidden="1">
      <c r="A824" s="72">
        <f>'CONSTRUCTION COST ESTIMATE'!B824</f>
        <v>623.06299999999999</v>
      </c>
      <c r="C824" s="69" t="s">
        <v>1311</v>
      </c>
      <c r="D824" s="69">
        <v>0</v>
      </c>
      <c r="F824" s="73" t="str">
        <f>'CONSTRUCTION COST ESTIMATE'!C824</f>
        <v xml:space="preserve">CCTV CAMERA </v>
      </c>
      <c r="H824" s="74" t="str">
        <f t="shared" si="66"/>
        <v>623.0630</v>
      </c>
      <c r="J824" s="389">
        <f>'CONSTRUCTION COST ESTIMATE'!BA824</f>
        <v>0</v>
      </c>
      <c r="K824" s="75">
        <f t="shared" si="67"/>
        <v>0</v>
      </c>
      <c r="L824" s="69" t="s">
        <v>1304</v>
      </c>
      <c r="M824" s="69" t="str">
        <f>'CONSTRUCTION COST ESTIMATE'!BB824</f>
        <v>EA</v>
      </c>
      <c r="N824" s="390">
        <f>'BID ABSTRACT'!H824</f>
        <v>0</v>
      </c>
      <c r="O824" s="76">
        <f t="shared" si="68"/>
        <v>0</v>
      </c>
      <c r="S824" s="69" t="s">
        <v>1313</v>
      </c>
      <c r="T824" s="69" t="s">
        <v>1313</v>
      </c>
      <c r="V824" s="77" t="str">
        <f t="shared" si="65"/>
        <v/>
      </c>
    </row>
    <row r="825" spans="1:22" hidden="1">
      <c r="A825" s="72">
        <f>'CONSTRUCTION COST ESTIMATE'!B825</f>
        <v>623.06399999999996</v>
      </c>
      <c r="C825" s="69" t="s">
        <v>1311</v>
      </c>
      <c r="D825" s="69">
        <v>0</v>
      </c>
      <c r="F825" s="73" t="str">
        <f>'CONSTRUCTION COST ESTIMATE'!C825</f>
        <v>TRAFFIC SIGNAL ASSEMBLY (SPECIFY TYPE)</v>
      </c>
      <c r="H825" s="74" t="str">
        <f t="shared" si="66"/>
        <v>623.0640</v>
      </c>
      <c r="J825" s="389">
        <f>'CONSTRUCTION COST ESTIMATE'!BA825</f>
        <v>0</v>
      </c>
      <c r="K825" s="75">
        <f t="shared" si="67"/>
        <v>0</v>
      </c>
      <c r="L825" s="69" t="s">
        <v>1304</v>
      </c>
      <c r="M825" s="69" t="str">
        <f>'CONSTRUCTION COST ESTIMATE'!BB825</f>
        <v>EA</v>
      </c>
      <c r="N825" s="390">
        <f>'BID ABSTRACT'!H825</f>
        <v>0</v>
      </c>
      <c r="O825" s="76">
        <f t="shared" si="68"/>
        <v>0</v>
      </c>
      <c r="S825" s="69" t="s">
        <v>1313</v>
      </c>
      <c r="T825" s="69" t="s">
        <v>1313</v>
      </c>
      <c r="V825" s="77" t="str">
        <f t="shared" si="65"/>
        <v/>
      </c>
    </row>
    <row r="826" spans="1:22" hidden="1">
      <c r="A826" s="72">
        <f>'CONSTRUCTION COST ESTIMATE'!B826</f>
        <v>623.06410000000005</v>
      </c>
      <c r="C826" s="69" t="s">
        <v>1311</v>
      </c>
      <c r="D826" s="69">
        <v>0</v>
      </c>
      <c r="F826" s="73" t="str">
        <f>'CONSTRUCTION COST ESTIMATE'!C826</f>
        <v>TRAFFIC SIGNAL ASSEMBLY (SPECIFY TYPE)</v>
      </c>
      <c r="H826" s="74" t="str">
        <f t="shared" si="66"/>
        <v>623.0641</v>
      </c>
      <c r="J826" s="389">
        <f>'CONSTRUCTION COST ESTIMATE'!BA826</f>
        <v>0</v>
      </c>
      <c r="K826" s="75">
        <f t="shared" si="67"/>
        <v>0</v>
      </c>
      <c r="L826" s="69" t="s">
        <v>1304</v>
      </c>
      <c r="M826" s="69" t="str">
        <f>'CONSTRUCTION COST ESTIMATE'!BB826</f>
        <v>EA</v>
      </c>
      <c r="N826" s="390">
        <f>'BID ABSTRACT'!H826</f>
        <v>0</v>
      </c>
      <c r="O826" s="76">
        <f t="shared" si="68"/>
        <v>0</v>
      </c>
      <c r="S826" s="69" t="s">
        <v>1313</v>
      </c>
      <c r="T826" s="69" t="s">
        <v>1313</v>
      </c>
      <c r="V826" s="77" t="str">
        <f t="shared" si="65"/>
        <v/>
      </c>
    </row>
    <row r="827" spans="1:22" hidden="1">
      <c r="A827" s="72">
        <f>'CONSTRUCTION COST ESTIMATE'!B827</f>
        <v>623.101</v>
      </c>
      <c r="C827" s="69" t="s">
        <v>1311</v>
      </c>
      <c r="D827" s="69">
        <v>0</v>
      </c>
      <c r="F827" s="73" t="str">
        <f>'CONSTRUCTION COST ESTIMATE'!C827</f>
        <v>TRAFFIC SIGNAL SYSTEM (SPECIFY LOCATION)</v>
      </c>
      <c r="H827" s="74" t="str">
        <f t="shared" si="66"/>
        <v>623.1010</v>
      </c>
      <c r="J827" s="389">
        <f>'CONSTRUCTION COST ESTIMATE'!BA827</f>
        <v>0</v>
      </c>
      <c r="K827" s="75">
        <f t="shared" si="67"/>
        <v>0</v>
      </c>
      <c r="L827" s="69" t="s">
        <v>1304</v>
      </c>
      <c r="M827" s="69" t="str">
        <f>'CONSTRUCTION COST ESTIMATE'!BB827</f>
        <v>LS</v>
      </c>
      <c r="N827" s="390">
        <f>'BID ABSTRACT'!H827</f>
        <v>0</v>
      </c>
      <c r="O827" s="76">
        <f t="shared" si="68"/>
        <v>1</v>
      </c>
      <c r="S827" s="69" t="s">
        <v>1313</v>
      </c>
      <c r="T827" s="69" t="s">
        <v>1313</v>
      </c>
      <c r="V827" s="77" t="str">
        <f t="shared" si="65"/>
        <v/>
      </c>
    </row>
    <row r="828" spans="1:22" hidden="1">
      <c r="A828" s="72">
        <f>'CONSTRUCTION COST ESTIMATE'!B828</f>
        <v>623.10109999999997</v>
      </c>
      <c r="C828" s="69" t="s">
        <v>1311</v>
      </c>
      <c r="D828" s="69">
        <v>0</v>
      </c>
      <c r="F828" s="73" t="str">
        <f>'CONSTRUCTION COST ESTIMATE'!C828</f>
        <v>TRAFFIC SIGNAL SYSTEM (SPECIFY LOCATION)</v>
      </c>
      <c r="H828" s="74" t="str">
        <f t="shared" si="66"/>
        <v>623.1011</v>
      </c>
      <c r="J828" s="389">
        <f>'CONSTRUCTION COST ESTIMATE'!BA828</f>
        <v>0</v>
      </c>
      <c r="K828" s="75">
        <f t="shared" si="67"/>
        <v>0</v>
      </c>
      <c r="L828" s="69" t="s">
        <v>1304</v>
      </c>
      <c r="M828" s="69" t="str">
        <f>'CONSTRUCTION COST ESTIMATE'!BB828</f>
        <v>LS</v>
      </c>
      <c r="N828" s="390">
        <f>'BID ABSTRACT'!H828</f>
        <v>0</v>
      </c>
      <c r="O828" s="76">
        <f t="shared" si="68"/>
        <v>1</v>
      </c>
      <c r="S828" s="69" t="s">
        <v>1313</v>
      </c>
      <c r="T828" s="69" t="s">
        <v>1313</v>
      </c>
      <c r="V828" s="77" t="str">
        <f t="shared" si="65"/>
        <v/>
      </c>
    </row>
    <row r="829" spans="1:22" hidden="1">
      <c r="A829" s="72">
        <f>'CONSTRUCTION COST ESTIMATE'!B829</f>
        <v>623.10299999999995</v>
      </c>
      <c r="C829" s="69" t="s">
        <v>1311</v>
      </c>
      <c r="D829" s="69">
        <v>0</v>
      </c>
      <c r="F829" s="73" t="str">
        <f>'CONSTRUCTION COST ESTIMATE'!C829</f>
        <v>TRAFFIC SIGNAL MODIFICATION (SPECIFY LOCATION)</v>
      </c>
      <c r="H829" s="74" t="str">
        <f t="shared" si="66"/>
        <v>623.1030</v>
      </c>
      <c r="J829" s="389">
        <f>'CONSTRUCTION COST ESTIMATE'!BA829</f>
        <v>0</v>
      </c>
      <c r="K829" s="75">
        <f t="shared" si="67"/>
        <v>0</v>
      </c>
      <c r="L829" s="69" t="s">
        <v>1304</v>
      </c>
      <c r="M829" s="69" t="str">
        <f>'CONSTRUCTION COST ESTIMATE'!BB829</f>
        <v>LS</v>
      </c>
      <c r="N829" s="390">
        <f>'BID ABSTRACT'!H829</f>
        <v>0</v>
      </c>
      <c r="O829" s="76">
        <f t="shared" si="68"/>
        <v>1</v>
      </c>
      <c r="S829" s="69" t="s">
        <v>1313</v>
      </c>
      <c r="T829" s="69" t="s">
        <v>1313</v>
      </c>
      <c r="V829" s="77" t="str">
        <f t="shared" si="65"/>
        <v/>
      </c>
    </row>
    <row r="830" spans="1:22" hidden="1">
      <c r="A830" s="72">
        <f>'CONSTRUCTION COST ESTIMATE'!B830</f>
        <v>623.10310000000004</v>
      </c>
      <c r="C830" s="69" t="s">
        <v>1311</v>
      </c>
      <c r="D830" s="69">
        <v>0</v>
      </c>
      <c r="F830" s="73" t="str">
        <f>'CONSTRUCTION COST ESTIMATE'!C830</f>
        <v>TRAFFIC SIGNAL MODIFICATION (SPECIFY LOCATION)</v>
      </c>
      <c r="H830" s="74" t="str">
        <f t="shared" si="66"/>
        <v>623.1031</v>
      </c>
      <c r="J830" s="389">
        <f>'CONSTRUCTION COST ESTIMATE'!BA830</f>
        <v>0</v>
      </c>
      <c r="K830" s="75">
        <f t="shared" si="67"/>
        <v>0</v>
      </c>
      <c r="L830" s="69" t="s">
        <v>1304</v>
      </c>
      <c r="M830" s="69" t="str">
        <f>'CONSTRUCTION COST ESTIMATE'!BB830</f>
        <v>LS</v>
      </c>
      <c r="N830" s="390">
        <f>'BID ABSTRACT'!H830</f>
        <v>0</v>
      </c>
      <c r="O830" s="76">
        <f t="shared" si="68"/>
        <v>1</v>
      </c>
      <c r="S830" s="69" t="s">
        <v>1313</v>
      </c>
      <c r="T830" s="69" t="s">
        <v>1313</v>
      </c>
      <c r="V830" s="77" t="str">
        <f t="shared" si="65"/>
        <v/>
      </c>
    </row>
    <row r="831" spans="1:22" hidden="1">
      <c r="A831" s="72">
        <f>'CONSTRUCTION COST ESTIMATE'!B831</f>
        <v>623.10500000000002</v>
      </c>
      <c r="C831" s="69" t="s">
        <v>1311</v>
      </c>
      <c r="D831" s="69">
        <v>0</v>
      </c>
      <c r="F831" s="73" t="str">
        <f>'CONSTRUCTION COST ESTIMATE'!C831</f>
        <v>TRAFFIC SIGNAL UNDERGROUNDS (SPECIFY LOCATION)</v>
      </c>
      <c r="H831" s="74" t="str">
        <f t="shared" si="66"/>
        <v>623.1050</v>
      </c>
      <c r="J831" s="389">
        <f>'CONSTRUCTION COST ESTIMATE'!BA831</f>
        <v>0</v>
      </c>
      <c r="K831" s="75">
        <f t="shared" si="67"/>
        <v>0</v>
      </c>
      <c r="L831" s="69" t="s">
        <v>1304</v>
      </c>
      <c r="M831" s="69" t="str">
        <f>'CONSTRUCTION COST ESTIMATE'!BB831</f>
        <v>LS</v>
      </c>
      <c r="N831" s="390">
        <f>'BID ABSTRACT'!H831</f>
        <v>0</v>
      </c>
      <c r="O831" s="76">
        <f t="shared" si="68"/>
        <v>1</v>
      </c>
      <c r="S831" s="69" t="s">
        <v>1313</v>
      </c>
      <c r="T831" s="69" t="s">
        <v>1313</v>
      </c>
      <c r="V831" s="77" t="str">
        <f t="shared" si="65"/>
        <v/>
      </c>
    </row>
    <row r="832" spans="1:22" hidden="1">
      <c r="A832" s="72">
        <f>'CONSTRUCTION COST ESTIMATE'!B832</f>
        <v>623.10509999999999</v>
      </c>
      <c r="C832" s="69" t="s">
        <v>1311</v>
      </c>
      <c r="D832" s="69">
        <v>0</v>
      </c>
      <c r="F832" s="73" t="str">
        <f>'CONSTRUCTION COST ESTIMATE'!C832</f>
        <v>TRAFFIC SIGNAL UNDERGROUNDS (SPECIFY LOCATION)</v>
      </c>
      <c r="H832" s="74" t="str">
        <f t="shared" si="66"/>
        <v>623.1051</v>
      </c>
      <c r="J832" s="389">
        <f>'CONSTRUCTION COST ESTIMATE'!BA832</f>
        <v>0</v>
      </c>
      <c r="K832" s="75">
        <f t="shared" si="67"/>
        <v>0</v>
      </c>
      <c r="L832" s="69" t="s">
        <v>1304</v>
      </c>
      <c r="M832" s="69" t="str">
        <f>'CONSTRUCTION COST ESTIMATE'!BB832</f>
        <v>LS</v>
      </c>
      <c r="N832" s="390">
        <f>'BID ABSTRACT'!H832</f>
        <v>0</v>
      </c>
      <c r="O832" s="76">
        <f t="shared" si="68"/>
        <v>1</v>
      </c>
      <c r="S832" s="69" t="s">
        <v>1313</v>
      </c>
      <c r="T832" s="69" t="s">
        <v>1313</v>
      </c>
      <c r="V832" s="77" t="str">
        <f t="shared" si="65"/>
        <v/>
      </c>
    </row>
    <row r="833" spans="1:26" hidden="1">
      <c r="A833" s="72">
        <f>'CONSTRUCTION COST ESTIMATE'!B833</f>
        <v>623.10699999999997</v>
      </c>
      <c r="C833" s="69" t="s">
        <v>1311</v>
      </c>
      <c r="D833" s="69">
        <v>0</v>
      </c>
      <c r="F833" s="73" t="str">
        <f>'CONSTRUCTION COST ESTIMATE'!C833</f>
        <v>TRAFFIC SIGNAL UNDERGROUND MODIFICATION (SPECIFY LOCATION)</v>
      </c>
      <c r="H833" s="74" t="str">
        <f t="shared" si="66"/>
        <v>623.1070</v>
      </c>
      <c r="J833" s="389">
        <f>'CONSTRUCTION COST ESTIMATE'!BA833</f>
        <v>0</v>
      </c>
      <c r="K833" s="75">
        <f t="shared" si="67"/>
        <v>0</v>
      </c>
      <c r="L833" s="69" t="s">
        <v>1304</v>
      </c>
      <c r="M833" s="69" t="str">
        <f>'CONSTRUCTION COST ESTIMATE'!BB833</f>
        <v>LS</v>
      </c>
      <c r="N833" s="390">
        <f>'BID ABSTRACT'!H833</f>
        <v>0</v>
      </c>
      <c r="O833" s="76">
        <f t="shared" si="68"/>
        <v>1</v>
      </c>
      <c r="S833" s="69" t="s">
        <v>1313</v>
      </c>
      <c r="T833" s="69" t="s">
        <v>1313</v>
      </c>
      <c r="V833" s="77" t="str">
        <f t="shared" si="65"/>
        <v/>
      </c>
    </row>
    <row r="834" spans="1:26" hidden="1">
      <c r="A834" s="72">
        <f>'CONSTRUCTION COST ESTIMATE'!B834</f>
        <v>623.10900000000004</v>
      </c>
      <c r="C834" s="69" t="s">
        <v>1311</v>
      </c>
      <c r="D834" s="69">
        <v>0</v>
      </c>
      <c r="F834" s="73" t="str">
        <f>'CONSTRUCTION COST ESTIMATE'!C834</f>
        <v>TRAFFIC SIGNAL UNDERGROUND PER QUADRANT (SPECIFY LOCATION)</v>
      </c>
      <c r="H834" s="74" t="str">
        <f t="shared" si="66"/>
        <v>623.1090</v>
      </c>
      <c r="J834" s="389">
        <f>'CONSTRUCTION COST ESTIMATE'!BA834</f>
        <v>0</v>
      </c>
      <c r="K834" s="75">
        <f t="shared" si="67"/>
        <v>0</v>
      </c>
      <c r="L834" s="69" t="s">
        <v>1304</v>
      </c>
      <c r="M834" s="69" t="str">
        <f>'CONSTRUCTION COST ESTIMATE'!BB834</f>
        <v>LS</v>
      </c>
      <c r="N834" s="390">
        <f>'BID ABSTRACT'!H834</f>
        <v>0</v>
      </c>
      <c r="O834" s="76">
        <f t="shared" si="68"/>
        <v>1</v>
      </c>
      <c r="S834" s="69" t="s">
        <v>1313</v>
      </c>
      <c r="T834" s="69" t="s">
        <v>1313</v>
      </c>
      <c r="V834" s="77" t="str">
        <f t="shared" si="65"/>
        <v/>
      </c>
    </row>
    <row r="835" spans="1:26" ht="30" hidden="1">
      <c r="A835" s="72">
        <f>'CONSTRUCTION COST ESTIMATE'!B835</f>
        <v>623.11</v>
      </c>
      <c r="C835" s="69" t="s">
        <v>1311</v>
      </c>
      <c r="D835" s="69">
        <v>0</v>
      </c>
      <c r="F835" s="73" t="str">
        <f>'CONSTRUCTION COST ESTIMATE'!C835</f>
        <v>TRAFFIC SIGNAL/COMMUNICATION INTERCONNECT EQUIPMENT AND CONDUIT PROTECTION (SPECIFY LOCATION)</v>
      </c>
      <c r="H835" s="74" t="str">
        <f t="shared" si="66"/>
        <v>623.1100</v>
      </c>
      <c r="J835" s="389">
        <f>'CONSTRUCTION COST ESTIMATE'!BA835</f>
        <v>0</v>
      </c>
      <c r="K835" s="75">
        <f t="shared" si="67"/>
        <v>0</v>
      </c>
      <c r="L835" s="69" t="s">
        <v>1304</v>
      </c>
      <c r="M835" s="69" t="str">
        <f>'CONSTRUCTION COST ESTIMATE'!BB835</f>
        <v>LS</v>
      </c>
      <c r="N835" s="390">
        <f>'BID ABSTRACT'!H835</f>
        <v>0</v>
      </c>
      <c r="O835" s="76">
        <f t="shared" si="68"/>
        <v>1</v>
      </c>
      <c r="S835" s="69" t="s">
        <v>1313</v>
      </c>
      <c r="T835" s="69" t="s">
        <v>1313</v>
      </c>
      <c r="V835" s="77" t="str">
        <f t="shared" si="65"/>
        <v/>
      </c>
    </row>
    <row r="836" spans="1:26" hidden="1">
      <c r="A836" s="72">
        <f>'CONSTRUCTION COST ESTIMATE'!B836</f>
        <v>623.12199999999996</v>
      </c>
      <c r="C836" s="69" t="s">
        <v>1311</v>
      </c>
      <c r="D836" s="69">
        <v>0</v>
      </c>
      <c r="F836" s="73" t="str">
        <f>'CONSTRUCTION COST ESTIMATE'!C836</f>
        <v>PEDESTRIAN ACTIVATED FLASHING BEACON SYSTEM (SPECIFY LOCATION)</v>
      </c>
      <c r="H836" s="74" t="str">
        <f t="shared" si="66"/>
        <v>623.1220</v>
      </c>
      <c r="J836" s="389">
        <f>'CONSTRUCTION COST ESTIMATE'!BA836</f>
        <v>0</v>
      </c>
      <c r="K836" s="75">
        <f t="shared" si="67"/>
        <v>0</v>
      </c>
      <c r="L836" s="69" t="s">
        <v>1304</v>
      </c>
      <c r="M836" s="69" t="str">
        <f>'CONSTRUCTION COST ESTIMATE'!BB836</f>
        <v>LS</v>
      </c>
      <c r="N836" s="390">
        <f>'BID ABSTRACT'!H836</f>
        <v>0</v>
      </c>
      <c r="O836" s="76">
        <f t="shared" si="68"/>
        <v>1</v>
      </c>
      <c r="S836" s="69" t="s">
        <v>1313</v>
      </c>
      <c r="T836" s="69" t="s">
        <v>1313</v>
      </c>
      <c r="V836" s="77" t="str">
        <f t="shared" si="65"/>
        <v/>
      </c>
    </row>
    <row r="837" spans="1:26" ht="30" hidden="1">
      <c r="A837" s="72">
        <f>'CONSTRUCTION COST ESTIMATE'!B837</f>
        <v>623.12599999999998</v>
      </c>
      <c r="C837" s="69" t="s">
        <v>1311</v>
      </c>
      <c r="D837" s="69">
        <v>0</v>
      </c>
      <c r="F837" s="73" t="str">
        <f>'CONSTRUCTION COST ESTIMATE'!C837</f>
        <v>PEDESTRIAN ACTIVATED RAPID RECTANGULAR FLASHING BEACON SYSTEM (SPECIFY LOCATION)</v>
      </c>
      <c r="H837" s="74" t="str">
        <f t="shared" si="66"/>
        <v>623.1260</v>
      </c>
      <c r="J837" s="389">
        <f>'CONSTRUCTION COST ESTIMATE'!BA837</f>
        <v>0</v>
      </c>
      <c r="K837" s="75">
        <f t="shared" si="67"/>
        <v>0</v>
      </c>
      <c r="L837" s="69" t="s">
        <v>1304</v>
      </c>
      <c r="M837" s="69" t="str">
        <f>'CONSTRUCTION COST ESTIMATE'!BB837</f>
        <v>LS</v>
      </c>
      <c r="N837" s="390">
        <f>'BID ABSTRACT'!H837</f>
        <v>0</v>
      </c>
      <c r="O837" s="76">
        <f t="shared" si="68"/>
        <v>1</v>
      </c>
      <c r="S837" s="69" t="s">
        <v>1313</v>
      </c>
      <c r="T837" s="69" t="s">
        <v>1313</v>
      </c>
      <c r="V837" s="77" t="str">
        <f t="shared" si="65"/>
        <v/>
      </c>
    </row>
    <row r="838" spans="1:26" hidden="1">
      <c r="A838" s="72">
        <f>'CONSTRUCTION COST ESTIMATE'!B838</f>
        <v>623.12800000000004</v>
      </c>
      <c r="C838" s="69" t="s">
        <v>1311</v>
      </c>
      <c r="D838" s="69">
        <v>0</v>
      </c>
      <c r="F838" s="73" t="str">
        <f>'CONSTRUCTION COST ESTIMATE'!C838</f>
        <v>PEDESTRIAN HYBRID BEACON SYSTEM (SPECIFY LOCATION)</v>
      </c>
      <c r="H838" s="74" t="str">
        <f t="shared" si="66"/>
        <v>623.1280</v>
      </c>
      <c r="J838" s="389">
        <f>'CONSTRUCTION COST ESTIMATE'!BA838</f>
        <v>0</v>
      </c>
      <c r="K838" s="75">
        <f t="shared" si="67"/>
        <v>0</v>
      </c>
      <c r="L838" s="69" t="s">
        <v>1304</v>
      </c>
      <c r="M838" s="69" t="str">
        <f>'CONSTRUCTION COST ESTIMATE'!BB838</f>
        <v>LS</v>
      </c>
      <c r="N838" s="390">
        <f>'BID ABSTRACT'!H838</f>
        <v>0</v>
      </c>
      <c r="O838" s="76">
        <f t="shared" si="68"/>
        <v>1</v>
      </c>
      <c r="S838" s="69" t="s">
        <v>1313</v>
      </c>
      <c r="T838" s="69" t="s">
        <v>1313</v>
      </c>
      <c r="V838" s="77" t="str">
        <f t="shared" si="65"/>
        <v/>
      </c>
    </row>
    <row r="839" spans="1:26" s="395" customFormat="1">
      <c r="A839" s="394"/>
      <c r="C839" s="395" t="s">
        <v>1311</v>
      </c>
      <c r="D839" s="395">
        <v>0</v>
      </c>
      <c r="F839" s="396" t="str">
        <f>'CONSTRUCTION COST ESTIMATE'!C839</f>
        <v>TRAFFIC CONTROL</v>
      </c>
      <c r="H839" s="394" t="str">
        <f t="shared" si="66"/>
        <v>.0000</v>
      </c>
      <c r="J839" s="397">
        <f>'CONSTRUCTION COST ESTIMATE'!BA839</f>
        <v>0</v>
      </c>
      <c r="K839" s="397">
        <f t="shared" si="67"/>
        <v>0</v>
      </c>
      <c r="L839" s="395" t="s">
        <v>1304</v>
      </c>
      <c r="M839" s="395">
        <f>'CONSTRUCTION COST ESTIMATE'!BB839</f>
        <v>0</v>
      </c>
      <c r="N839" s="398">
        <f>'BID ABSTRACT'!H839</f>
        <v>0</v>
      </c>
      <c r="O839" s="398">
        <f t="shared" si="68"/>
        <v>0</v>
      </c>
      <c r="S839" s="395" t="s">
        <v>1313</v>
      </c>
      <c r="T839" s="395" t="s">
        <v>1313</v>
      </c>
      <c r="U839" s="399"/>
      <c r="V839" s="399" t="str">
        <f t="shared" si="65"/>
        <v>Delete Row</v>
      </c>
      <c r="W839" s="399"/>
      <c r="X839" s="399"/>
      <c r="Y839" s="399"/>
      <c r="Z839" s="399"/>
    </row>
    <row r="840" spans="1:26" hidden="1">
      <c r="A840" s="72">
        <f>'CONSTRUCTION COST ESTIMATE'!B840</f>
        <v>624.00099999999998</v>
      </c>
      <c r="C840" s="69" t="s">
        <v>1311</v>
      </c>
      <c r="D840" s="69">
        <v>0</v>
      </c>
      <c r="F840" s="73" t="str">
        <f>'CONSTRUCTION COST ESTIMATE'!C840</f>
        <v>TRAFFIC CONTROL AND MAINTENANCE</v>
      </c>
      <c r="H840" s="74" t="str">
        <f t="shared" si="66"/>
        <v>624.0010</v>
      </c>
      <c r="J840" s="389">
        <f>'CONSTRUCTION COST ESTIMATE'!BA840</f>
        <v>0</v>
      </c>
      <c r="K840" s="75">
        <f t="shared" si="67"/>
        <v>0</v>
      </c>
      <c r="L840" s="69" t="s">
        <v>1304</v>
      </c>
      <c r="M840" s="69" t="str">
        <f>'CONSTRUCTION COST ESTIMATE'!BB840</f>
        <v>LS</v>
      </c>
      <c r="N840" s="390">
        <f>'BID ABSTRACT'!H840</f>
        <v>0</v>
      </c>
      <c r="O840" s="76">
        <f t="shared" si="68"/>
        <v>1</v>
      </c>
      <c r="S840" s="69" t="s">
        <v>1313</v>
      </c>
      <c r="T840" s="69" t="s">
        <v>1313</v>
      </c>
      <c r="V840" s="77" t="str">
        <f t="shared" si="65"/>
        <v/>
      </c>
    </row>
    <row r="841" spans="1:26" hidden="1">
      <c r="A841" s="72">
        <f>'CONSTRUCTION COST ESTIMATE'!B841</f>
        <v>626.00049999999999</v>
      </c>
      <c r="C841" s="69" t="s">
        <v>1311</v>
      </c>
      <c r="D841" s="69">
        <v>0</v>
      </c>
      <c r="F841" s="73" t="str">
        <f>'CONSTRUCTION COST ESTIMATE'!C841</f>
        <v>GRAFFITI REMOVAL</v>
      </c>
      <c r="H841" s="74" t="str">
        <f t="shared" si="66"/>
        <v>626.0005</v>
      </c>
      <c r="J841" s="389">
        <f>'CONSTRUCTION COST ESTIMATE'!BA841</f>
        <v>0</v>
      </c>
      <c r="K841" s="75">
        <f t="shared" si="67"/>
        <v>0</v>
      </c>
      <c r="L841" s="69" t="s">
        <v>1304</v>
      </c>
      <c r="M841" s="69" t="str">
        <f>'CONSTRUCTION COST ESTIMATE'!BB841</f>
        <v>LS</v>
      </c>
      <c r="N841" s="390">
        <f>'BID ABSTRACT'!H841</f>
        <v>0</v>
      </c>
      <c r="O841" s="76">
        <f t="shared" si="68"/>
        <v>1</v>
      </c>
      <c r="S841" s="69" t="s">
        <v>1313</v>
      </c>
      <c r="T841" s="69" t="s">
        <v>1313</v>
      </c>
      <c r="V841" s="77" t="str">
        <f t="shared" si="65"/>
        <v/>
      </c>
    </row>
    <row r="842" spans="1:26" hidden="1">
      <c r="A842" s="72">
        <f>'CONSTRUCTION COST ESTIMATE'!B842</f>
        <v>626.00099999999998</v>
      </c>
      <c r="C842" s="69" t="s">
        <v>1311</v>
      </c>
      <c r="D842" s="69">
        <v>0</v>
      </c>
      <c r="F842" s="73" t="str">
        <f>'CONSTRUCTION COST ESTIMATE'!C842</f>
        <v>18 INCH STEEL CASING</v>
      </c>
      <c r="H842" s="74" t="str">
        <f t="shared" si="66"/>
        <v>626.0010</v>
      </c>
      <c r="J842" s="389">
        <f>'CONSTRUCTION COST ESTIMATE'!BA842</f>
        <v>0</v>
      </c>
      <c r="K842" s="75">
        <f t="shared" si="67"/>
        <v>0</v>
      </c>
      <c r="L842" s="69" t="s">
        <v>1304</v>
      </c>
      <c r="M842" s="69" t="str">
        <f>'CONSTRUCTION COST ESTIMATE'!BB842</f>
        <v>LF</v>
      </c>
      <c r="N842" s="390">
        <f>'BID ABSTRACT'!H842</f>
        <v>0</v>
      </c>
      <c r="O842" s="76">
        <f t="shared" si="68"/>
        <v>0</v>
      </c>
      <c r="S842" s="69" t="s">
        <v>1313</v>
      </c>
      <c r="T842" s="69" t="s">
        <v>1313</v>
      </c>
      <c r="V842" s="77" t="str">
        <f t="shared" si="65"/>
        <v/>
      </c>
    </row>
    <row r="843" spans="1:26" s="395" customFormat="1">
      <c r="A843" s="394"/>
      <c r="C843" s="395" t="s">
        <v>1311</v>
      </c>
      <c r="D843" s="395">
        <v>0</v>
      </c>
      <c r="F843" s="396" t="str">
        <f>'CONSTRUCTION COST ESTIMATE'!C843</f>
        <v>PERMANENT SIGNS</v>
      </c>
      <c r="H843" s="394" t="str">
        <f t="shared" si="66"/>
        <v>.0000</v>
      </c>
      <c r="J843" s="397">
        <f>'CONSTRUCTION COST ESTIMATE'!BA843</f>
        <v>0</v>
      </c>
      <c r="K843" s="397">
        <f t="shared" si="67"/>
        <v>0</v>
      </c>
      <c r="L843" s="395" t="s">
        <v>1304</v>
      </c>
      <c r="M843" s="395">
        <f>'CONSTRUCTION COST ESTIMATE'!BB843</f>
        <v>0</v>
      </c>
      <c r="N843" s="398">
        <f>'BID ABSTRACT'!H843</f>
        <v>0</v>
      </c>
      <c r="O843" s="398">
        <f t="shared" si="68"/>
        <v>0</v>
      </c>
      <c r="S843" s="395" t="s">
        <v>1313</v>
      </c>
      <c r="T843" s="395" t="s">
        <v>1313</v>
      </c>
      <c r="U843" s="399"/>
      <c r="V843" s="399" t="str">
        <f t="shared" si="65"/>
        <v>Delete Row</v>
      </c>
      <c r="W843" s="399"/>
      <c r="X843" s="399"/>
      <c r="Y843" s="399"/>
      <c r="Z843" s="399"/>
    </row>
    <row r="844" spans="1:26" hidden="1">
      <c r="A844" s="72">
        <f>'CONSTRUCTION COST ESTIMATE'!B844</f>
        <v>627.00049999999999</v>
      </c>
      <c r="C844" s="69" t="s">
        <v>1311</v>
      </c>
      <c r="D844" s="69">
        <v>0</v>
      </c>
      <c r="F844" s="73" t="str">
        <f>'CONSTRUCTION COST ESTIMATE'!C844</f>
        <v>INSTALL NEW SIGN (GROUND MOUNTED)</v>
      </c>
      <c r="H844" s="74" t="str">
        <f t="shared" si="66"/>
        <v>627.0005</v>
      </c>
      <c r="J844" s="389">
        <f>'CONSTRUCTION COST ESTIMATE'!BA844</f>
        <v>0</v>
      </c>
      <c r="K844" s="75">
        <f t="shared" si="67"/>
        <v>0</v>
      </c>
      <c r="L844" s="69" t="s">
        <v>1304</v>
      </c>
      <c r="M844" s="69" t="str">
        <f>'CONSTRUCTION COST ESTIMATE'!BB844</f>
        <v>EA</v>
      </c>
      <c r="N844" s="390">
        <f>'BID ABSTRACT'!H844</f>
        <v>0</v>
      </c>
      <c r="O844" s="76">
        <f t="shared" si="68"/>
        <v>0</v>
      </c>
      <c r="S844" s="69" t="s">
        <v>1313</v>
      </c>
      <c r="T844" s="69" t="s">
        <v>1313</v>
      </c>
      <c r="V844" s="77" t="str">
        <f t="shared" si="65"/>
        <v/>
      </c>
    </row>
    <row r="845" spans="1:26" hidden="1">
      <c r="A845" s="72">
        <f>'CONSTRUCTION COST ESTIMATE'!B845</f>
        <v>627.00099999999998</v>
      </c>
      <c r="C845" s="69" t="s">
        <v>1311</v>
      </c>
      <c r="D845" s="69">
        <v>0</v>
      </c>
      <c r="F845" s="73" t="str">
        <f>'CONSTRUCTION COST ESTIMATE'!C845</f>
        <v>INSTALL NEW SIGN (POLE MOUNTED)</v>
      </c>
      <c r="H845" s="74" t="str">
        <f t="shared" si="66"/>
        <v>627.0010</v>
      </c>
      <c r="J845" s="389">
        <f>'CONSTRUCTION COST ESTIMATE'!BA845</f>
        <v>0</v>
      </c>
      <c r="K845" s="75">
        <f t="shared" si="67"/>
        <v>0</v>
      </c>
      <c r="L845" s="69" t="s">
        <v>1304</v>
      </c>
      <c r="M845" s="69" t="str">
        <f>'CONSTRUCTION COST ESTIMATE'!BB845</f>
        <v>EA</v>
      </c>
      <c r="N845" s="390">
        <f>'BID ABSTRACT'!H845</f>
        <v>0</v>
      </c>
      <c r="O845" s="76">
        <f t="shared" si="68"/>
        <v>0</v>
      </c>
      <c r="S845" s="69" t="s">
        <v>1313</v>
      </c>
      <c r="T845" s="69" t="s">
        <v>1313</v>
      </c>
      <c r="V845" s="77" t="str">
        <f t="shared" si="65"/>
        <v/>
      </c>
    </row>
    <row r="846" spans="1:26" hidden="1">
      <c r="A846" s="72">
        <f>'CONSTRUCTION COST ESTIMATE'!B846</f>
        <v>627.00199999999995</v>
      </c>
      <c r="C846" s="69" t="s">
        <v>1311</v>
      </c>
      <c r="D846" s="69">
        <v>0</v>
      </c>
      <c r="F846" s="73" t="str">
        <f>'CONSTRUCTION COST ESTIMATE'!C846</f>
        <v>INSTALL NEW SIGN ON EXISTING POST</v>
      </c>
      <c r="H846" s="74" t="str">
        <f t="shared" si="66"/>
        <v>627.0020</v>
      </c>
      <c r="J846" s="389">
        <f>'CONSTRUCTION COST ESTIMATE'!BA846</f>
        <v>0</v>
      </c>
      <c r="K846" s="75">
        <f t="shared" si="67"/>
        <v>0</v>
      </c>
      <c r="L846" s="69" t="s">
        <v>1304</v>
      </c>
      <c r="M846" s="69" t="str">
        <f>'CONSTRUCTION COST ESTIMATE'!BB846</f>
        <v>EA</v>
      </c>
      <c r="N846" s="390">
        <f>'BID ABSTRACT'!H846</f>
        <v>0</v>
      </c>
      <c r="O846" s="76">
        <f t="shared" si="68"/>
        <v>0</v>
      </c>
      <c r="S846" s="69" t="s">
        <v>1313</v>
      </c>
      <c r="T846" s="69" t="s">
        <v>1313</v>
      </c>
      <c r="V846" s="77" t="str">
        <f t="shared" si="65"/>
        <v/>
      </c>
    </row>
    <row r="847" spans="1:26" hidden="1">
      <c r="A847" s="72">
        <f>'CONSTRUCTION COST ESTIMATE'!B847</f>
        <v>627.00300000000004</v>
      </c>
      <c r="C847" s="69" t="s">
        <v>1311</v>
      </c>
      <c r="D847" s="69">
        <v>0</v>
      </c>
      <c r="F847" s="73" t="str">
        <f>'CONSTRUCTION COST ESTIMATE'!C847</f>
        <v>INSTALL NEW SIGN ON EXISTING POLE</v>
      </c>
      <c r="H847" s="74" t="str">
        <f t="shared" si="66"/>
        <v>627.0030</v>
      </c>
      <c r="J847" s="389">
        <f>'CONSTRUCTION COST ESTIMATE'!BA847</f>
        <v>0</v>
      </c>
      <c r="K847" s="75">
        <f t="shared" si="67"/>
        <v>0</v>
      </c>
      <c r="L847" s="69" t="s">
        <v>1304</v>
      </c>
      <c r="M847" s="69" t="str">
        <f>'CONSTRUCTION COST ESTIMATE'!BB847</f>
        <v>EA</v>
      </c>
      <c r="N847" s="390">
        <f>'BID ABSTRACT'!H847</f>
        <v>0</v>
      </c>
      <c r="O847" s="76">
        <f t="shared" si="68"/>
        <v>0</v>
      </c>
      <c r="S847" s="69" t="s">
        <v>1313</v>
      </c>
      <c r="T847" s="69" t="s">
        <v>1313</v>
      </c>
      <c r="V847" s="77" t="str">
        <f t="shared" si="65"/>
        <v/>
      </c>
    </row>
    <row r="848" spans="1:26" hidden="1">
      <c r="A848" s="72">
        <f>'CONSTRUCTION COST ESTIMATE'!B848</f>
        <v>627.00400000000002</v>
      </c>
      <c r="C848" s="69" t="s">
        <v>1311</v>
      </c>
      <c r="D848" s="69">
        <v>0</v>
      </c>
      <c r="F848" s="73" t="str">
        <f>'CONSTRUCTION COST ESTIMATE'!C848</f>
        <v>RELOCATE GROUND MOUNTED SIGN</v>
      </c>
      <c r="H848" s="74" t="str">
        <f t="shared" si="66"/>
        <v>627.0040</v>
      </c>
      <c r="J848" s="389">
        <f>'CONSTRUCTION COST ESTIMATE'!BA848</f>
        <v>0</v>
      </c>
      <c r="K848" s="75">
        <f t="shared" si="67"/>
        <v>0</v>
      </c>
      <c r="L848" s="69" t="s">
        <v>1304</v>
      </c>
      <c r="M848" s="69" t="str">
        <f>'CONSTRUCTION COST ESTIMATE'!BB848</f>
        <v>EA</v>
      </c>
      <c r="N848" s="390">
        <f>'BID ABSTRACT'!H848</f>
        <v>0</v>
      </c>
      <c r="O848" s="76">
        <f t="shared" si="68"/>
        <v>0</v>
      </c>
      <c r="S848" s="69" t="s">
        <v>1313</v>
      </c>
      <c r="T848" s="69" t="s">
        <v>1313</v>
      </c>
      <c r="V848" s="77" t="str">
        <f t="shared" si="65"/>
        <v/>
      </c>
    </row>
    <row r="849" spans="1:26" hidden="1">
      <c r="A849" s="72">
        <f>'CONSTRUCTION COST ESTIMATE'!B849</f>
        <v>627.005</v>
      </c>
      <c r="C849" s="69" t="s">
        <v>1311</v>
      </c>
      <c r="D849" s="69">
        <v>0</v>
      </c>
      <c r="F849" s="73" t="str">
        <f>'CONSTRUCTION COST ESTIMATE'!C849</f>
        <v>RELOCATE GROUND MOUNTED SIGN TO NEW POST</v>
      </c>
      <c r="H849" s="74" t="str">
        <f t="shared" si="66"/>
        <v>627.0050</v>
      </c>
      <c r="J849" s="389">
        <f>'CONSTRUCTION COST ESTIMATE'!BA849</f>
        <v>0</v>
      </c>
      <c r="K849" s="75">
        <f t="shared" si="67"/>
        <v>0</v>
      </c>
      <c r="L849" s="69" t="s">
        <v>1304</v>
      </c>
      <c r="M849" s="69" t="str">
        <f>'CONSTRUCTION COST ESTIMATE'!BB849</f>
        <v>EA</v>
      </c>
      <c r="N849" s="390">
        <f>'BID ABSTRACT'!H849</f>
        <v>0</v>
      </c>
      <c r="O849" s="76">
        <f t="shared" si="68"/>
        <v>0</v>
      </c>
      <c r="S849" s="69" t="s">
        <v>1313</v>
      </c>
      <c r="T849" s="69" t="s">
        <v>1313</v>
      </c>
      <c r="V849" s="77" t="str">
        <f t="shared" si="65"/>
        <v/>
      </c>
    </row>
    <row r="850" spans="1:26" hidden="1">
      <c r="A850" s="72">
        <f>'CONSTRUCTION COST ESTIMATE'!B850</f>
        <v>627.00599999999997</v>
      </c>
      <c r="C850" s="69" t="s">
        <v>1311</v>
      </c>
      <c r="D850" s="69">
        <v>0</v>
      </c>
      <c r="F850" s="73" t="str">
        <f>'CONSTRUCTION COST ESTIMATE'!C850</f>
        <v>RELOCATE GROUND MOUNTED SIGN AND POST</v>
      </c>
      <c r="H850" s="74" t="str">
        <f t="shared" si="66"/>
        <v>627.0060</v>
      </c>
      <c r="J850" s="389">
        <f>'CONSTRUCTION COST ESTIMATE'!BA850</f>
        <v>0</v>
      </c>
      <c r="K850" s="75">
        <f t="shared" si="67"/>
        <v>0</v>
      </c>
      <c r="L850" s="69" t="s">
        <v>1304</v>
      </c>
      <c r="M850" s="69" t="str">
        <f>'CONSTRUCTION COST ESTIMATE'!BB850</f>
        <v>EA</v>
      </c>
      <c r="N850" s="390">
        <f>'BID ABSTRACT'!H850</f>
        <v>0</v>
      </c>
      <c r="O850" s="76">
        <f t="shared" si="68"/>
        <v>0</v>
      </c>
      <c r="S850" s="69" t="s">
        <v>1313</v>
      </c>
      <c r="T850" s="69" t="s">
        <v>1313</v>
      </c>
      <c r="V850" s="77" t="str">
        <f t="shared" ref="V850:V913" si="72">IF(A850=0,"Delete Row","")</f>
        <v/>
      </c>
    </row>
    <row r="851" spans="1:26" hidden="1">
      <c r="A851" s="72">
        <f>'CONSTRUCTION COST ESTIMATE'!B851</f>
        <v>627.00699999999995</v>
      </c>
      <c r="C851" s="69" t="s">
        <v>1311</v>
      </c>
      <c r="D851" s="69">
        <v>0</v>
      </c>
      <c r="F851" s="73" t="str">
        <f>'CONSTRUCTION COST ESTIMATE'!C851</f>
        <v>RELOCATE POLE MOUNTED SIGN</v>
      </c>
      <c r="H851" s="74" t="str">
        <f t="shared" si="66"/>
        <v>627.0070</v>
      </c>
      <c r="J851" s="389">
        <f>'CONSTRUCTION COST ESTIMATE'!BA851</f>
        <v>0</v>
      </c>
      <c r="K851" s="75">
        <f t="shared" si="67"/>
        <v>0</v>
      </c>
      <c r="L851" s="69" t="s">
        <v>1304</v>
      </c>
      <c r="M851" s="69" t="str">
        <f>'CONSTRUCTION COST ESTIMATE'!BB851</f>
        <v>EA</v>
      </c>
      <c r="N851" s="390">
        <f>'BID ABSTRACT'!H851</f>
        <v>0</v>
      </c>
      <c r="O851" s="76">
        <f t="shared" si="68"/>
        <v>0</v>
      </c>
      <c r="S851" s="69" t="s">
        <v>1313</v>
      </c>
      <c r="T851" s="69" t="s">
        <v>1313</v>
      </c>
      <c r="V851" s="77" t="str">
        <f t="shared" si="72"/>
        <v/>
      </c>
    </row>
    <row r="852" spans="1:26" hidden="1">
      <c r="A852" s="72">
        <f>'CONSTRUCTION COST ESTIMATE'!B852</f>
        <v>627.00800000000004</v>
      </c>
      <c r="C852" s="69" t="s">
        <v>1311</v>
      </c>
      <c r="D852" s="69">
        <v>0</v>
      </c>
      <c r="F852" s="73" t="str">
        <f>'CONSTRUCTION COST ESTIMATE'!C852</f>
        <v>REMOVE AND RESET SIGN (GROUND MOUNTED)</v>
      </c>
      <c r="H852" s="74" t="str">
        <f t="shared" si="66"/>
        <v>627.0080</v>
      </c>
      <c r="J852" s="389">
        <f>'CONSTRUCTION COST ESTIMATE'!BA852</f>
        <v>0</v>
      </c>
      <c r="K852" s="75">
        <f t="shared" si="67"/>
        <v>0</v>
      </c>
      <c r="L852" s="69" t="s">
        <v>1304</v>
      </c>
      <c r="M852" s="69" t="str">
        <f>'CONSTRUCTION COST ESTIMATE'!BB852</f>
        <v>EA</v>
      </c>
      <c r="N852" s="390">
        <f>'BID ABSTRACT'!H852</f>
        <v>0</v>
      </c>
      <c r="O852" s="76">
        <f t="shared" si="68"/>
        <v>0</v>
      </c>
      <c r="S852" s="69" t="s">
        <v>1313</v>
      </c>
      <c r="T852" s="69" t="s">
        <v>1313</v>
      </c>
      <c r="V852" s="77" t="str">
        <f t="shared" si="72"/>
        <v/>
      </c>
    </row>
    <row r="853" spans="1:26" hidden="1">
      <c r="A853" s="72">
        <f>'CONSTRUCTION COST ESTIMATE'!B853</f>
        <v>627.00900000000001</v>
      </c>
      <c r="C853" s="69" t="s">
        <v>1311</v>
      </c>
      <c r="D853" s="69">
        <v>0</v>
      </c>
      <c r="F853" s="73" t="str">
        <f>'CONSTRUCTION COST ESTIMATE'!C853</f>
        <v>REMOVE AND RESET SIGN (POLE MOUNTED)</v>
      </c>
      <c r="H853" s="74" t="str">
        <f t="shared" si="66"/>
        <v>627.0090</v>
      </c>
      <c r="J853" s="389">
        <f>'CONSTRUCTION COST ESTIMATE'!BA853</f>
        <v>0</v>
      </c>
      <c r="K853" s="75">
        <f t="shared" si="67"/>
        <v>0</v>
      </c>
      <c r="L853" s="69" t="s">
        <v>1304</v>
      </c>
      <c r="M853" s="69" t="str">
        <f>'CONSTRUCTION COST ESTIMATE'!BB853</f>
        <v>EA</v>
      </c>
      <c r="N853" s="390">
        <f>'BID ABSTRACT'!H853</f>
        <v>0</v>
      </c>
      <c r="O853" s="76">
        <f t="shared" si="68"/>
        <v>0</v>
      </c>
      <c r="S853" s="69" t="s">
        <v>1313</v>
      </c>
      <c r="T853" s="69" t="s">
        <v>1313</v>
      </c>
      <c r="V853" s="77" t="str">
        <f t="shared" si="72"/>
        <v/>
      </c>
    </row>
    <row r="854" spans="1:26" hidden="1">
      <c r="A854" s="72">
        <f>'CONSTRUCTION COST ESTIMATE'!B854</f>
        <v>627.01</v>
      </c>
      <c r="C854" s="69" t="s">
        <v>1311</v>
      </c>
      <c r="D854" s="69">
        <v>0</v>
      </c>
      <c r="F854" s="73" t="str">
        <f>'CONSTRUCTION COST ESTIMATE'!C854</f>
        <v>SIGN PANEL (SIZE X SIZE) OVERHEAD ON EXISTING SUPPORT</v>
      </c>
      <c r="H854" s="74" t="str">
        <f t="shared" si="66"/>
        <v>627.0100</v>
      </c>
      <c r="J854" s="389">
        <f>'CONSTRUCTION COST ESTIMATE'!BA854</f>
        <v>0</v>
      </c>
      <c r="K854" s="75">
        <f t="shared" si="67"/>
        <v>0</v>
      </c>
      <c r="L854" s="69" t="s">
        <v>1304</v>
      </c>
      <c r="M854" s="69" t="str">
        <f>'CONSTRUCTION COST ESTIMATE'!BB854</f>
        <v>EA</v>
      </c>
      <c r="N854" s="390">
        <f>'BID ABSTRACT'!H854</f>
        <v>0</v>
      </c>
      <c r="O854" s="76">
        <f t="shared" si="68"/>
        <v>0</v>
      </c>
      <c r="S854" s="69" t="s">
        <v>1313</v>
      </c>
      <c r="T854" s="69" t="s">
        <v>1313</v>
      </c>
      <c r="V854" s="77" t="str">
        <f t="shared" si="72"/>
        <v/>
      </c>
    </row>
    <row r="855" spans="1:26" ht="30" hidden="1">
      <c r="A855" s="72">
        <f>'CONSTRUCTION COST ESTIMATE'!B855</f>
        <v>627.01099999999997</v>
      </c>
      <c r="C855" s="69" t="s">
        <v>1311</v>
      </c>
      <c r="D855" s="69">
        <v>0</v>
      </c>
      <c r="F855" s="73" t="str">
        <f>'CONSTRUCTION COST ESTIMATE'!C855</f>
        <v>OVERHEAD SIGN(S) (SIZE X SIZE) INSTALLED ON NEW TRAFFIC SIGNAL POLE WITH XX MAST ARM</v>
      </c>
      <c r="H855" s="74" t="str">
        <f t="shared" ref="H855:H918" si="73">TEXT(A855,"#.0000")</f>
        <v>627.0110</v>
      </c>
      <c r="J855" s="389">
        <f>'CONSTRUCTION COST ESTIMATE'!BA855</f>
        <v>0</v>
      </c>
      <c r="K855" s="75">
        <f t="shared" ref="K855:K918" si="74">IF((OR(M855="LS",M855="FA",M855="ALLOW")),N855,J855)</f>
        <v>0</v>
      </c>
      <c r="L855" s="69" t="s">
        <v>1304</v>
      </c>
      <c r="M855" s="69" t="str">
        <f>'CONSTRUCTION COST ESTIMATE'!BB855</f>
        <v>EA</v>
      </c>
      <c r="N855" s="390">
        <f>'BID ABSTRACT'!H855</f>
        <v>0</v>
      </c>
      <c r="O855" s="76">
        <f t="shared" ref="O855:O918" si="75">IF((OR(M855="LS",M855="FA",M855="ALLOW")),1,N855)</f>
        <v>0</v>
      </c>
      <c r="S855" s="69" t="s">
        <v>1313</v>
      </c>
      <c r="T855" s="69" t="s">
        <v>1313</v>
      </c>
      <c r="V855" s="77" t="str">
        <f t="shared" si="72"/>
        <v/>
      </c>
    </row>
    <row r="856" spans="1:26" s="395" customFormat="1">
      <c r="A856" s="394"/>
      <c r="C856" s="395" t="s">
        <v>1311</v>
      </c>
      <c r="D856" s="395">
        <v>0</v>
      </c>
      <c r="F856" s="396" t="str">
        <f>'CONSTRUCTION COST ESTIMATE'!C856</f>
        <v>TRAFFIC STRIPING, PVMT, &amp; CURB MARKINGS</v>
      </c>
      <c r="H856" s="394" t="str">
        <f t="shared" si="73"/>
        <v>.0000</v>
      </c>
      <c r="J856" s="397">
        <f>'CONSTRUCTION COST ESTIMATE'!BA856</f>
        <v>0</v>
      </c>
      <c r="K856" s="397">
        <f t="shared" si="74"/>
        <v>0</v>
      </c>
      <c r="L856" s="395" t="s">
        <v>1304</v>
      </c>
      <c r="M856" s="395">
        <f>'CONSTRUCTION COST ESTIMATE'!BB856</f>
        <v>0</v>
      </c>
      <c r="N856" s="398">
        <f>'BID ABSTRACT'!H856</f>
        <v>0</v>
      </c>
      <c r="O856" s="398">
        <f t="shared" si="75"/>
        <v>0</v>
      </c>
      <c r="S856" s="395" t="s">
        <v>1313</v>
      </c>
      <c r="T856" s="395" t="s">
        <v>1313</v>
      </c>
      <c r="U856" s="399"/>
      <c r="V856" s="399" t="str">
        <f t="shared" si="72"/>
        <v>Delete Row</v>
      </c>
      <c r="W856" s="399"/>
      <c r="X856" s="399"/>
      <c r="Y856" s="399"/>
      <c r="Z856" s="399"/>
    </row>
    <row r="857" spans="1:26" hidden="1">
      <c r="A857" s="72">
        <f>'CONSTRUCTION COST ESTIMATE'!B857</f>
        <v>628.00099999999998</v>
      </c>
      <c r="C857" s="69" t="s">
        <v>1311</v>
      </c>
      <c r="D857" s="69">
        <v>0</v>
      </c>
      <c r="F857" s="73" t="str">
        <f>'CONSTRUCTION COST ESTIMATE'!C857</f>
        <v>4 INCH SOLID WHITE LINE (PAINT)</v>
      </c>
      <c r="H857" s="74" t="str">
        <f t="shared" si="73"/>
        <v>628.0010</v>
      </c>
      <c r="J857" s="389">
        <f>'CONSTRUCTION COST ESTIMATE'!BA857</f>
        <v>0</v>
      </c>
      <c r="K857" s="75">
        <f t="shared" si="74"/>
        <v>0</v>
      </c>
      <c r="L857" s="69" t="s">
        <v>1304</v>
      </c>
      <c r="M857" s="69" t="str">
        <f>'CONSTRUCTION COST ESTIMATE'!BB857</f>
        <v>LF</v>
      </c>
      <c r="N857" s="390">
        <f>'BID ABSTRACT'!H857</f>
        <v>0</v>
      </c>
      <c r="O857" s="76">
        <f t="shared" si="75"/>
        <v>0</v>
      </c>
      <c r="S857" s="69" t="s">
        <v>1313</v>
      </c>
      <c r="T857" s="69" t="s">
        <v>1313</v>
      </c>
      <c r="V857" s="77" t="str">
        <f t="shared" si="72"/>
        <v/>
      </c>
    </row>
    <row r="858" spans="1:26" hidden="1">
      <c r="A858" s="72">
        <f>'CONSTRUCTION COST ESTIMATE'!B858</f>
        <v>628.00199999999995</v>
      </c>
      <c r="C858" s="69" t="s">
        <v>1311</v>
      </c>
      <c r="D858" s="69">
        <v>0</v>
      </c>
      <c r="F858" s="73" t="str">
        <f>'CONSTRUCTION COST ESTIMATE'!C858</f>
        <v>4 INCH SOLID WHITE LINE (POLYUREA)</v>
      </c>
      <c r="H858" s="74" t="str">
        <f t="shared" si="73"/>
        <v>628.0020</v>
      </c>
      <c r="J858" s="389">
        <f>'CONSTRUCTION COST ESTIMATE'!BA858</f>
        <v>0</v>
      </c>
      <c r="K858" s="75">
        <f t="shared" si="74"/>
        <v>0</v>
      </c>
      <c r="L858" s="69" t="s">
        <v>1304</v>
      </c>
      <c r="M858" s="69" t="str">
        <f>'CONSTRUCTION COST ESTIMATE'!BB858</f>
        <v>LF</v>
      </c>
      <c r="N858" s="390">
        <f>'BID ABSTRACT'!H858</f>
        <v>0</v>
      </c>
      <c r="O858" s="76">
        <f t="shared" si="75"/>
        <v>0</v>
      </c>
      <c r="S858" s="69" t="s">
        <v>1313</v>
      </c>
      <c r="T858" s="69" t="s">
        <v>1313</v>
      </c>
      <c r="V858" s="77" t="str">
        <f t="shared" si="72"/>
        <v/>
      </c>
    </row>
    <row r="859" spans="1:26" hidden="1">
      <c r="A859" s="72">
        <f>'CONSTRUCTION COST ESTIMATE'!B859</f>
        <v>628.00300000000004</v>
      </c>
      <c r="C859" s="69" t="s">
        <v>1311</v>
      </c>
      <c r="D859" s="69">
        <v>0</v>
      </c>
      <c r="F859" s="73" t="str">
        <f>'CONSTRUCTION COST ESTIMATE'!C859</f>
        <v>4 INCH SOLID WHITE LINE (PAVEMENT MARKING TAPE)</v>
      </c>
      <c r="H859" s="74" t="str">
        <f t="shared" si="73"/>
        <v>628.0030</v>
      </c>
      <c r="J859" s="389">
        <f>'CONSTRUCTION COST ESTIMATE'!BA859</f>
        <v>0</v>
      </c>
      <c r="K859" s="75">
        <f t="shared" si="74"/>
        <v>0</v>
      </c>
      <c r="L859" s="69" t="s">
        <v>1304</v>
      </c>
      <c r="M859" s="69" t="str">
        <f>'CONSTRUCTION COST ESTIMATE'!BB859</f>
        <v>LF</v>
      </c>
      <c r="N859" s="390">
        <f>'BID ABSTRACT'!H859</f>
        <v>0</v>
      </c>
      <c r="O859" s="76">
        <f t="shared" si="75"/>
        <v>0</v>
      </c>
      <c r="S859" s="69" t="s">
        <v>1313</v>
      </c>
      <c r="T859" s="69" t="s">
        <v>1313</v>
      </c>
      <c r="V859" s="77" t="str">
        <f t="shared" si="72"/>
        <v/>
      </c>
    </row>
    <row r="860" spans="1:26" hidden="1">
      <c r="A860" s="72">
        <f>'CONSTRUCTION COST ESTIMATE'!B860</f>
        <v>628.00400000000002</v>
      </c>
      <c r="C860" s="69" t="s">
        <v>1311</v>
      </c>
      <c r="D860" s="69">
        <v>0</v>
      </c>
      <c r="F860" s="73" t="str">
        <f>'CONSTRUCTION COST ESTIMATE'!C860</f>
        <v>4 INCH SOLID YELLOW LINE (PAINT)</v>
      </c>
      <c r="H860" s="74" t="str">
        <f t="shared" si="73"/>
        <v>628.0040</v>
      </c>
      <c r="J860" s="389">
        <f>'CONSTRUCTION COST ESTIMATE'!BA860</f>
        <v>0</v>
      </c>
      <c r="K860" s="75">
        <f t="shared" si="74"/>
        <v>0</v>
      </c>
      <c r="L860" s="69" t="s">
        <v>1304</v>
      </c>
      <c r="M860" s="69" t="str">
        <f>'CONSTRUCTION COST ESTIMATE'!BB860</f>
        <v>LF</v>
      </c>
      <c r="N860" s="390">
        <f>'BID ABSTRACT'!H860</f>
        <v>0</v>
      </c>
      <c r="O860" s="76">
        <f t="shared" si="75"/>
        <v>0</v>
      </c>
      <c r="S860" s="69" t="s">
        <v>1313</v>
      </c>
      <c r="T860" s="69" t="s">
        <v>1313</v>
      </c>
      <c r="V860" s="77" t="str">
        <f t="shared" si="72"/>
        <v/>
      </c>
    </row>
    <row r="861" spans="1:26" hidden="1">
      <c r="A861" s="72">
        <f>'CONSTRUCTION COST ESTIMATE'!B861</f>
        <v>628.005</v>
      </c>
      <c r="C861" s="69" t="s">
        <v>1311</v>
      </c>
      <c r="D861" s="69">
        <v>0</v>
      </c>
      <c r="F861" s="73" t="str">
        <f>'CONSTRUCTION COST ESTIMATE'!C861</f>
        <v>4 INCH SOLID YELLOW LINE (POLYUREA)</v>
      </c>
      <c r="H861" s="74" t="str">
        <f t="shared" si="73"/>
        <v>628.0050</v>
      </c>
      <c r="J861" s="389">
        <f>'CONSTRUCTION COST ESTIMATE'!BA861</f>
        <v>0</v>
      </c>
      <c r="K861" s="75">
        <f t="shared" si="74"/>
        <v>0</v>
      </c>
      <c r="L861" s="69" t="s">
        <v>1304</v>
      </c>
      <c r="M861" s="69" t="str">
        <f>'CONSTRUCTION COST ESTIMATE'!BB861</f>
        <v>LF</v>
      </c>
      <c r="N861" s="390">
        <f>'BID ABSTRACT'!H861</f>
        <v>0</v>
      </c>
      <c r="O861" s="76">
        <f t="shared" si="75"/>
        <v>0</v>
      </c>
      <c r="S861" s="69" t="s">
        <v>1313</v>
      </c>
      <c r="T861" s="69" t="s">
        <v>1313</v>
      </c>
      <c r="V861" s="77" t="str">
        <f t="shared" si="72"/>
        <v/>
      </c>
    </row>
    <row r="862" spans="1:26" hidden="1">
      <c r="A862" s="72">
        <f>'CONSTRUCTION COST ESTIMATE'!B862</f>
        <v>628.00599999999997</v>
      </c>
      <c r="C862" s="69" t="s">
        <v>1311</v>
      </c>
      <c r="D862" s="69">
        <v>0</v>
      </c>
      <c r="F862" s="73" t="str">
        <f>'CONSTRUCTION COST ESTIMATE'!C862</f>
        <v>4 INCH SOLID YELLOW LINE (PAVEMENT MARKING TAPE)</v>
      </c>
      <c r="H862" s="74" t="str">
        <f t="shared" si="73"/>
        <v>628.0060</v>
      </c>
      <c r="J862" s="389">
        <f>'CONSTRUCTION COST ESTIMATE'!BA862</f>
        <v>0</v>
      </c>
      <c r="K862" s="75">
        <f t="shared" si="74"/>
        <v>0</v>
      </c>
      <c r="L862" s="69" t="s">
        <v>1304</v>
      </c>
      <c r="M862" s="69" t="str">
        <f>'CONSTRUCTION COST ESTIMATE'!BB862</f>
        <v>LF</v>
      </c>
      <c r="N862" s="390">
        <f>'BID ABSTRACT'!H862</f>
        <v>0</v>
      </c>
      <c r="O862" s="76">
        <f t="shared" si="75"/>
        <v>0</v>
      </c>
      <c r="S862" s="69" t="s">
        <v>1313</v>
      </c>
      <c r="T862" s="69" t="s">
        <v>1313</v>
      </c>
      <c r="V862" s="77" t="str">
        <f t="shared" si="72"/>
        <v/>
      </c>
    </row>
    <row r="863" spans="1:26" hidden="1">
      <c r="A863" s="72">
        <f>'CONSTRUCTION COST ESTIMATE'!B863</f>
        <v>628.00699999999995</v>
      </c>
      <c r="C863" s="69" t="s">
        <v>1311</v>
      </c>
      <c r="D863" s="69">
        <v>0</v>
      </c>
      <c r="F863" s="73" t="str">
        <f>'CONSTRUCTION COST ESTIMATE'!C863</f>
        <v>4 INCH DASHED WHITE LINE (PAINT)</v>
      </c>
      <c r="H863" s="74" t="str">
        <f t="shared" si="73"/>
        <v>628.0070</v>
      </c>
      <c r="J863" s="389">
        <f>'CONSTRUCTION COST ESTIMATE'!BA863</f>
        <v>0</v>
      </c>
      <c r="K863" s="75">
        <f t="shared" si="74"/>
        <v>0</v>
      </c>
      <c r="L863" s="69" t="s">
        <v>1304</v>
      </c>
      <c r="M863" s="69" t="str">
        <f>'CONSTRUCTION COST ESTIMATE'!BB863</f>
        <v>LF</v>
      </c>
      <c r="N863" s="390">
        <f>'BID ABSTRACT'!H863</f>
        <v>0</v>
      </c>
      <c r="O863" s="76">
        <f t="shared" si="75"/>
        <v>0</v>
      </c>
      <c r="S863" s="69" t="s">
        <v>1313</v>
      </c>
      <c r="T863" s="69" t="s">
        <v>1313</v>
      </c>
      <c r="V863" s="77" t="str">
        <f t="shared" si="72"/>
        <v/>
      </c>
    </row>
    <row r="864" spans="1:26" hidden="1">
      <c r="A864" s="72">
        <f>'CONSTRUCTION COST ESTIMATE'!B864</f>
        <v>628.00800000000004</v>
      </c>
      <c r="C864" s="69" t="s">
        <v>1311</v>
      </c>
      <c r="D864" s="69">
        <v>0</v>
      </c>
      <c r="F864" s="73" t="str">
        <f>'CONSTRUCTION COST ESTIMATE'!C864</f>
        <v>4 INCH DASHED WHITE LINE (POLYUREA)</v>
      </c>
      <c r="H864" s="74" t="str">
        <f t="shared" si="73"/>
        <v>628.0080</v>
      </c>
      <c r="J864" s="389">
        <f>'CONSTRUCTION COST ESTIMATE'!BA864</f>
        <v>0</v>
      </c>
      <c r="K864" s="75">
        <f t="shared" si="74"/>
        <v>0</v>
      </c>
      <c r="L864" s="69" t="s">
        <v>1304</v>
      </c>
      <c r="M864" s="69" t="str">
        <f>'CONSTRUCTION COST ESTIMATE'!BB864</f>
        <v>LF</v>
      </c>
      <c r="N864" s="390">
        <f>'BID ABSTRACT'!H864</f>
        <v>0</v>
      </c>
      <c r="O864" s="76">
        <f t="shared" si="75"/>
        <v>0</v>
      </c>
      <c r="S864" s="69" t="s">
        <v>1313</v>
      </c>
      <c r="T864" s="69" t="s">
        <v>1313</v>
      </c>
      <c r="V864" s="77" t="str">
        <f t="shared" si="72"/>
        <v/>
      </c>
    </row>
    <row r="865" spans="1:22" hidden="1">
      <c r="A865" s="72">
        <f>'CONSTRUCTION COST ESTIMATE'!B865</f>
        <v>628.00900000000001</v>
      </c>
      <c r="C865" s="69" t="s">
        <v>1311</v>
      </c>
      <c r="D865" s="69">
        <v>0</v>
      </c>
      <c r="F865" s="73" t="str">
        <f>'CONSTRUCTION COST ESTIMATE'!C865</f>
        <v>4 INCH DASHED WHITE LINE (PAVEMENT MARKING TAPE)</v>
      </c>
      <c r="H865" s="74" t="str">
        <f t="shared" si="73"/>
        <v>628.0090</v>
      </c>
      <c r="J865" s="389">
        <f>'CONSTRUCTION COST ESTIMATE'!BA865</f>
        <v>0</v>
      </c>
      <c r="K865" s="75">
        <f t="shared" si="74"/>
        <v>0</v>
      </c>
      <c r="L865" s="69" t="s">
        <v>1304</v>
      </c>
      <c r="M865" s="69" t="str">
        <f>'CONSTRUCTION COST ESTIMATE'!BB865</f>
        <v>LF</v>
      </c>
      <c r="N865" s="390">
        <f>'BID ABSTRACT'!H865</f>
        <v>0</v>
      </c>
      <c r="O865" s="76">
        <f t="shared" si="75"/>
        <v>0</v>
      </c>
      <c r="S865" s="69" t="s">
        <v>1313</v>
      </c>
      <c r="T865" s="69" t="s">
        <v>1313</v>
      </c>
      <c r="V865" s="77" t="str">
        <f t="shared" si="72"/>
        <v/>
      </c>
    </row>
    <row r="866" spans="1:22" hidden="1">
      <c r="A866" s="72">
        <f>'CONSTRUCTION COST ESTIMATE'!B866</f>
        <v>628.01</v>
      </c>
      <c r="C866" s="69" t="s">
        <v>1311</v>
      </c>
      <c r="D866" s="69">
        <v>0</v>
      </c>
      <c r="F866" s="73" t="str">
        <f>'CONSTRUCTION COST ESTIMATE'!C866</f>
        <v>4 INCH DASHED YELLOW (PAINT)</v>
      </c>
      <c r="H866" s="74" t="str">
        <f t="shared" si="73"/>
        <v>628.0100</v>
      </c>
      <c r="J866" s="389">
        <f>'CONSTRUCTION COST ESTIMATE'!BA866</f>
        <v>0</v>
      </c>
      <c r="K866" s="75">
        <f t="shared" si="74"/>
        <v>0</v>
      </c>
      <c r="L866" s="69" t="s">
        <v>1304</v>
      </c>
      <c r="M866" s="69" t="str">
        <f>'CONSTRUCTION COST ESTIMATE'!BB866</f>
        <v>LF</v>
      </c>
      <c r="N866" s="390">
        <f>'BID ABSTRACT'!H866</f>
        <v>0</v>
      </c>
      <c r="O866" s="76">
        <f t="shared" si="75"/>
        <v>0</v>
      </c>
      <c r="S866" s="69" t="s">
        <v>1313</v>
      </c>
      <c r="T866" s="69" t="s">
        <v>1313</v>
      </c>
      <c r="V866" s="77" t="str">
        <f t="shared" si="72"/>
        <v/>
      </c>
    </row>
    <row r="867" spans="1:22" hidden="1">
      <c r="A867" s="72">
        <f>'CONSTRUCTION COST ESTIMATE'!B867</f>
        <v>628.01099999999997</v>
      </c>
      <c r="C867" s="69" t="s">
        <v>1311</v>
      </c>
      <c r="D867" s="69">
        <v>0</v>
      </c>
      <c r="F867" s="73" t="str">
        <f>'CONSTRUCTION COST ESTIMATE'!C867</f>
        <v>4 INCH DASHED YELLOW (POLYUREA)</v>
      </c>
      <c r="H867" s="74" t="str">
        <f t="shared" si="73"/>
        <v>628.0110</v>
      </c>
      <c r="J867" s="389">
        <f>'CONSTRUCTION COST ESTIMATE'!BA867</f>
        <v>0</v>
      </c>
      <c r="K867" s="75">
        <f t="shared" si="74"/>
        <v>0</v>
      </c>
      <c r="L867" s="69" t="s">
        <v>1304</v>
      </c>
      <c r="M867" s="69" t="str">
        <f>'CONSTRUCTION COST ESTIMATE'!BB867</f>
        <v>LF</v>
      </c>
      <c r="N867" s="390">
        <f>'BID ABSTRACT'!H867</f>
        <v>0</v>
      </c>
      <c r="O867" s="76">
        <f t="shared" si="75"/>
        <v>0</v>
      </c>
      <c r="S867" s="69" t="s">
        <v>1313</v>
      </c>
      <c r="T867" s="69" t="s">
        <v>1313</v>
      </c>
      <c r="V867" s="77" t="str">
        <f t="shared" si="72"/>
        <v/>
      </c>
    </row>
    <row r="868" spans="1:22" hidden="1">
      <c r="A868" s="72">
        <f>'CONSTRUCTION COST ESTIMATE'!B868</f>
        <v>628.01199999999994</v>
      </c>
      <c r="C868" s="69" t="s">
        <v>1311</v>
      </c>
      <c r="D868" s="69">
        <v>0</v>
      </c>
      <c r="F868" s="73" t="str">
        <f>'CONSTRUCTION COST ESTIMATE'!C868</f>
        <v>4 INCH DASHED YELLOW (PAVEMENT MARKING TAPE)</v>
      </c>
      <c r="H868" s="74" t="str">
        <f t="shared" si="73"/>
        <v>628.0120</v>
      </c>
      <c r="J868" s="389">
        <f>'CONSTRUCTION COST ESTIMATE'!BA868</f>
        <v>0</v>
      </c>
      <c r="K868" s="75">
        <f t="shared" si="74"/>
        <v>0</v>
      </c>
      <c r="L868" s="69" t="s">
        <v>1304</v>
      </c>
      <c r="M868" s="69" t="str">
        <f>'CONSTRUCTION COST ESTIMATE'!BB868</f>
        <v>LF</v>
      </c>
      <c r="N868" s="390">
        <f>'BID ABSTRACT'!H868</f>
        <v>0</v>
      </c>
      <c r="O868" s="76">
        <f t="shared" si="75"/>
        <v>0</v>
      </c>
      <c r="S868" s="69" t="s">
        <v>1313</v>
      </c>
      <c r="T868" s="69" t="s">
        <v>1313</v>
      </c>
      <c r="V868" s="77" t="str">
        <f t="shared" si="72"/>
        <v/>
      </c>
    </row>
    <row r="869" spans="1:22" hidden="1">
      <c r="A869" s="72">
        <f>'CONSTRUCTION COST ESTIMATE'!B869</f>
        <v>628.01300000000003</v>
      </c>
      <c r="C869" s="69" t="s">
        <v>1311</v>
      </c>
      <c r="D869" s="69">
        <v>0</v>
      </c>
      <c r="F869" s="73" t="str">
        <f>'CONSTRUCTION COST ESTIMATE'!C869</f>
        <v>DOUBLE 4 INCH SOLID YELLOW LINE (PAINT)</v>
      </c>
      <c r="H869" s="74" t="str">
        <f t="shared" si="73"/>
        <v>628.0130</v>
      </c>
      <c r="J869" s="389">
        <f>'CONSTRUCTION COST ESTIMATE'!BA869</f>
        <v>0</v>
      </c>
      <c r="K869" s="75">
        <f t="shared" si="74"/>
        <v>0</v>
      </c>
      <c r="L869" s="69" t="s">
        <v>1304</v>
      </c>
      <c r="M869" s="69" t="str">
        <f>'CONSTRUCTION COST ESTIMATE'!BB869</f>
        <v>LF</v>
      </c>
      <c r="N869" s="390">
        <f>'BID ABSTRACT'!H869</f>
        <v>0</v>
      </c>
      <c r="O869" s="76">
        <f t="shared" si="75"/>
        <v>0</v>
      </c>
      <c r="S869" s="69" t="s">
        <v>1313</v>
      </c>
      <c r="T869" s="69" t="s">
        <v>1313</v>
      </c>
      <c r="V869" s="77" t="str">
        <f t="shared" si="72"/>
        <v/>
      </c>
    </row>
    <row r="870" spans="1:22" hidden="1">
      <c r="A870" s="72">
        <f>'CONSTRUCTION COST ESTIMATE'!B870</f>
        <v>628.01400000000001</v>
      </c>
      <c r="C870" s="69" t="s">
        <v>1311</v>
      </c>
      <c r="D870" s="69">
        <v>0</v>
      </c>
      <c r="F870" s="73" t="str">
        <f>'CONSTRUCTION COST ESTIMATE'!C870</f>
        <v>DOUBLE 4 INCH SOLID YELLOW LINE (POLYUREA)</v>
      </c>
      <c r="H870" s="74" t="str">
        <f t="shared" si="73"/>
        <v>628.0140</v>
      </c>
      <c r="J870" s="389">
        <f>'CONSTRUCTION COST ESTIMATE'!BA870</f>
        <v>0</v>
      </c>
      <c r="K870" s="75">
        <f t="shared" si="74"/>
        <v>0</v>
      </c>
      <c r="L870" s="69" t="s">
        <v>1304</v>
      </c>
      <c r="M870" s="69" t="str">
        <f>'CONSTRUCTION COST ESTIMATE'!BB870</f>
        <v>LF</v>
      </c>
      <c r="N870" s="390">
        <f>'BID ABSTRACT'!H870</f>
        <v>0</v>
      </c>
      <c r="O870" s="76">
        <f t="shared" si="75"/>
        <v>0</v>
      </c>
      <c r="S870" s="69" t="s">
        <v>1313</v>
      </c>
      <c r="T870" s="69" t="s">
        <v>1313</v>
      </c>
      <c r="V870" s="77" t="str">
        <f t="shared" si="72"/>
        <v/>
      </c>
    </row>
    <row r="871" spans="1:22" hidden="1">
      <c r="A871" s="72">
        <f>'CONSTRUCTION COST ESTIMATE'!B871</f>
        <v>628.01499999999999</v>
      </c>
      <c r="C871" s="69" t="s">
        <v>1311</v>
      </c>
      <c r="D871" s="69">
        <v>0</v>
      </c>
      <c r="F871" s="73" t="str">
        <f>'CONSTRUCTION COST ESTIMATE'!C871</f>
        <v>DOUBLE 4 INCH SOLID YELLOW LINE (PAVEMENT MARKING TAPE)</v>
      </c>
      <c r="H871" s="74" t="str">
        <f t="shared" si="73"/>
        <v>628.0150</v>
      </c>
      <c r="J871" s="389">
        <f>'CONSTRUCTION COST ESTIMATE'!BA871</f>
        <v>0</v>
      </c>
      <c r="K871" s="75">
        <f t="shared" si="74"/>
        <v>0</v>
      </c>
      <c r="L871" s="69" t="s">
        <v>1304</v>
      </c>
      <c r="M871" s="69" t="str">
        <f>'CONSTRUCTION COST ESTIMATE'!BB871</f>
        <v>LF</v>
      </c>
      <c r="N871" s="390">
        <f>'BID ABSTRACT'!H871</f>
        <v>0</v>
      </c>
      <c r="O871" s="76">
        <f t="shared" si="75"/>
        <v>0</v>
      </c>
      <c r="S871" s="69" t="s">
        <v>1313</v>
      </c>
      <c r="T871" s="69" t="s">
        <v>1313</v>
      </c>
      <c r="V871" s="77" t="str">
        <f t="shared" si="72"/>
        <v/>
      </c>
    </row>
    <row r="872" spans="1:22" hidden="1">
      <c r="A872" s="72">
        <f>'CONSTRUCTION COST ESTIMATE'!B872</f>
        <v>628.01599999999996</v>
      </c>
      <c r="C872" s="69" t="s">
        <v>1311</v>
      </c>
      <c r="D872" s="69">
        <v>0</v>
      </c>
      <c r="F872" s="73" t="str">
        <f>'CONSTRUCTION COST ESTIMATE'!C872</f>
        <v>4 INCH SOLID YELLOW WITH 4 INCH DASHED YELLOW LINE (PAINT)</v>
      </c>
      <c r="H872" s="74" t="str">
        <f t="shared" si="73"/>
        <v>628.0160</v>
      </c>
      <c r="J872" s="389">
        <f>'CONSTRUCTION COST ESTIMATE'!BA872</f>
        <v>0</v>
      </c>
      <c r="K872" s="75">
        <f t="shared" si="74"/>
        <v>0</v>
      </c>
      <c r="L872" s="69" t="s">
        <v>1304</v>
      </c>
      <c r="M872" s="69" t="str">
        <f>'CONSTRUCTION COST ESTIMATE'!BB872</f>
        <v>LF</v>
      </c>
      <c r="N872" s="390">
        <f>'BID ABSTRACT'!H872</f>
        <v>0</v>
      </c>
      <c r="O872" s="76">
        <f t="shared" si="75"/>
        <v>0</v>
      </c>
      <c r="S872" s="69" t="s">
        <v>1313</v>
      </c>
      <c r="T872" s="69" t="s">
        <v>1313</v>
      </c>
      <c r="V872" s="77" t="str">
        <f t="shared" si="72"/>
        <v/>
      </c>
    </row>
    <row r="873" spans="1:22" hidden="1">
      <c r="A873" s="72">
        <f>'CONSTRUCTION COST ESTIMATE'!B873</f>
        <v>628.01700000000005</v>
      </c>
      <c r="C873" s="69" t="s">
        <v>1311</v>
      </c>
      <c r="D873" s="69">
        <v>0</v>
      </c>
      <c r="F873" s="73" t="str">
        <f>'CONSTRUCTION COST ESTIMATE'!C873</f>
        <v>4 INCH SOLID YELLOW WITH 4 INCH DASHED YELLOW LINE (POLYUREA)</v>
      </c>
      <c r="H873" s="74" t="str">
        <f t="shared" si="73"/>
        <v>628.0170</v>
      </c>
      <c r="J873" s="389">
        <f>'CONSTRUCTION COST ESTIMATE'!BA873</f>
        <v>0</v>
      </c>
      <c r="K873" s="75">
        <f t="shared" si="74"/>
        <v>0</v>
      </c>
      <c r="L873" s="69" t="s">
        <v>1304</v>
      </c>
      <c r="M873" s="69" t="str">
        <f>'CONSTRUCTION COST ESTIMATE'!BB873</f>
        <v>LF</v>
      </c>
      <c r="N873" s="390">
        <f>'BID ABSTRACT'!H873</f>
        <v>0</v>
      </c>
      <c r="O873" s="76">
        <f t="shared" si="75"/>
        <v>0</v>
      </c>
      <c r="S873" s="69" t="s">
        <v>1313</v>
      </c>
      <c r="T873" s="69" t="s">
        <v>1313</v>
      </c>
      <c r="V873" s="77" t="str">
        <f t="shared" si="72"/>
        <v/>
      </c>
    </row>
    <row r="874" spans="1:22" ht="30" hidden="1">
      <c r="A874" s="72">
        <f>'CONSTRUCTION COST ESTIMATE'!B874</f>
        <v>628.01800000000003</v>
      </c>
      <c r="C874" s="69" t="s">
        <v>1311</v>
      </c>
      <c r="D874" s="69">
        <v>0</v>
      </c>
      <c r="F874" s="73" t="str">
        <f>'CONSTRUCTION COST ESTIMATE'!C874</f>
        <v>4 INCH SOLID YELLOW WITH 4 INCH DASHED YELLOW LINE (PAVEMENT MARKING TAPE)</v>
      </c>
      <c r="H874" s="74" t="str">
        <f t="shared" si="73"/>
        <v>628.0180</v>
      </c>
      <c r="J874" s="389">
        <f>'CONSTRUCTION COST ESTIMATE'!BA874</f>
        <v>0</v>
      </c>
      <c r="K874" s="75">
        <f t="shared" si="74"/>
        <v>0</v>
      </c>
      <c r="L874" s="69" t="s">
        <v>1304</v>
      </c>
      <c r="M874" s="69" t="str">
        <f>'CONSTRUCTION COST ESTIMATE'!BB874</f>
        <v>LF</v>
      </c>
      <c r="N874" s="390">
        <f>'BID ABSTRACT'!H874</f>
        <v>0</v>
      </c>
      <c r="O874" s="76">
        <f t="shared" si="75"/>
        <v>0</v>
      </c>
      <c r="S874" s="69" t="s">
        <v>1313</v>
      </c>
      <c r="T874" s="69" t="s">
        <v>1313</v>
      </c>
      <c r="V874" s="77" t="str">
        <f t="shared" si="72"/>
        <v/>
      </c>
    </row>
    <row r="875" spans="1:22" hidden="1">
      <c r="A875" s="72">
        <f>'CONSTRUCTION COST ESTIMATE'!B875</f>
        <v>628.01900000000001</v>
      </c>
      <c r="C875" s="69" t="s">
        <v>1311</v>
      </c>
      <c r="D875" s="69">
        <v>0</v>
      </c>
      <c r="F875" s="73" t="str">
        <f>'CONSTRUCTION COST ESTIMATE'!C875</f>
        <v>6 INCH SOLID WHITE LINE (PAINT)</v>
      </c>
      <c r="H875" s="74" t="str">
        <f t="shared" si="73"/>
        <v>628.0190</v>
      </c>
      <c r="J875" s="389">
        <f>'CONSTRUCTION COST ESTIMATE'!BA875</f>
        <v>0</v>
      </c>
      <c r="K875" s="75">
        <f t="shared" si="74"/>
        <v>0</v>
      </c>
      <c r="L875" s="69" t="s">
        <v>1304</v>
      </c>
      <c r="M875" s="69" t="str">
        <f>'CONSTRUCTION COST ESTIMATE'!BB875</f>
        <v>LF</v>
      </c>
      <c r="N875" s="390">
        <f>'BID ABSTRACT'!H875</f>
        <v>0</v>
      </c>
      <c r="O875" s="76">
        <f t="shared" si="75"/>
        <v>0</v>
      </c>
      <c r="S875" s="69" t="s">
        <v>1313</v>
      </c>
      <c r="T875" s="69" t="s">
        <v>1313</v>
      </c>
      <c r="V875" s="77" t="str">
        <f t="shared" si="72"/>
        <v/>
      </c>
    </row>
    <row r="876" spans="1:22" hidden="1">
      <c r="A876" s="72">
        <f>'CONSTRUCTION COST ESTIMATE'!B876</f>
        <v>628.02</v>
      </c>
      <c r="C876" s="69" t="s">
        <v>1311</v>
      </c>
      <c r="D876" s="69">
        <v>0</v>
      </c>
      <c r="F876" s="73" t="str">
        <f>'CONSTRUCTION COST ESTIMATE'!C876</f>
        <v>6 INCH SOLID WHITE LINE (POLYUREA)</v>
      </c>
      <c r="H876" s="74" t="str">
        <f t="shared" si="73"/>
        <v>628.0200</v>
      </c>
      <c r="J876" s="389">
        <f>'CONSTRUCTION COST ESTIMATE'!BA876</f>
        <v>0</v>
      </c>
      <c r="K876" s="75">
        <f t="shared" si="74"/>
        <v>0</v>
      </c>
      <c r="L876" s="69" t="s">
        <v>1304</v>
      </c>
      <c r="M876" s="69" t="str">
        <f>'CONSTRUCTION COST ESTIMATE'!BB876</f>
        <v>LF</v>
      </c>
      <c r="N876" s="390">
        <f>'BID ABSTRACT'!H876</f>
        <v>0</v>
      </c>
      <c r="O876" s="76">
        <f t="shared" si="75"/>
        <v>0</v>
      </c>
      <c r="S876" s="69" t="s">
        <v>1313</v>
      </c>
      <c r="T876" s="69" t="s">
        <v>1313</v>
      </c>
      <c r="V876" s="77" t="str">
        <f t="shared" si="72"/>
        <v/>
      </c>
    </row>
    <row r="877" spans="1:22" hidden="1">
      <c r="A877" s="72">
        <f>'CONSTRUCTION COST ESTIMATE'!B877</f>
        <v>628.02099999999996</v>
      </c>
      <c r="C877" s="69" t="s">
        <v>1311</v>
      </c>
      <c r="D877" s="69">
        <v>0</v>
      </c>
      <c r="F877" s="73" t="str">
        <f>'CONSTRUCTION COST ESTIMATE'!C877</f>
        <v>6 INCH SOLID WHITE LINE (PAVEMENT MARKING TAPE)</v>
      </c>
      <c r="H877" s="74" t="str">
        <f t="shared" si="73"/>
        <v>628.0210</v>
      </c>
      <c r="J877" s="389">
        <f>'CONSTRUCTION COST ESTIMATE'!BA877</f>
        <v>0</v>
      </c>
      <c r="K877" s="75">
        <f t="shared" si="74"/>
        <v>0</v>
      </c>
      <c r="L877" s="69" t="s">
        <v>1304</v>
      </c>
      <c r="M877" s="69" t="str">
        <f>'CONSTRUCTION COST ESTIMATE'!BB877</f>
        <v>LF</v>
      </c>
      <c r="N877" s="390">
        <f>'BID ABSTRACT'!H877</f>
        <v>0</v>
      </c>
      <c r="O877" s="76">
        <f t="shared" si="75"/>
        <v>0</v>
      </c>
      <c r="S877" s="69" t="s">
        <v>1313</v>
      </c>
      <c r="T877" s="69" t="s">
        <v>1313</v>
      </c>
      <c r="V877" s="77" t="str">
        <f t="shared" si="72"/>
        <v/>
      </c>
    </row>
    <row r="878" spans="1:22" hidden="1">
      <c r="A878" s="72">
        <f>'CONSTRUCTION COST ESTIMATE'!B878</f>
        <v>628.02199999999903</v>
      </c>
      <c r="C878" s="69" t="s">
        <v>1311</v>
      </c>
      <c r="D878" s="69">
        <v>0</v>
      </c>
      <c r="F878" s="73" t="str">
        <f>'CONSTRUCTION COST ESTIMATE'!C878</f>
        <v>6 INCH DASHED WHITE LINE (PAINT)</v>
      </c>
      <c r="H878" s="74" t="str">
        <f t="shared" si="73"/>
        <v>628.0220</v>
      </c>
      <c r="J878" s="389">
        <f>'CONSTRUCTION COST ESTIMATE'!BA878</f>
        <v>0</v>
      </c>
      <c r="K878" s="75">
        <f t="shared" si="74"/>
        <v>0</v>
      </c>
      <c r="L878" s="69" t="s">
        <v>1304</v>
      </c>
      <c r="M878" s="69" t="str">
        <f>'CONSTRUCTION COST ESTIMATE'!BB878</f>
        <v>LF</v>
      </c>
      <c r="N878" s="390">
        <f>'BID ABSTRACT'!H878</f>
        <v>0</v>
      </c>
      <c r="O878" s="76">
        <f t="shared" si="75"/>
        <v>0</v>
      </c>
      <c r="S878" s="69" t="s">
        <v>1313</v>
      </c>
      <c r="T878" s="69" t="s">
        <v>1313</v>
      </c>
      <c r="V878" s="77" t="str">
        <f t="shared" si="72"/>
        <v/>
      </c>
    </row>
    <row r="879" spans="1:22" hidden="1">
      <c r="A879" s="72">
        <f>'CONSTRUCTION COST ESTIMATE'!B879</f>
        <v>628.022999999999</v>
      </c>
      <c r="C879" s="69" t="s">
        <v>1311</v>
      </c>
      <c r="D879" s="69">
        <v>0</v>
      </c>
      <c r="F879" s="73" t="str">
        <f>'CONSTRUCTION COST ESTIMATE'!C879</f>
        <v>6 INCH DASHED WHITE LINE (POLYUREA)</v>
      </c>
      <c r="H879" s="74" t="str">
        <f t="shared" si="73"/>
        <v>628.0230</v>
      </c>
      <c r="J879" s="389">
        <f>'CONSTRUCTION COST ESTIMATE'!BA879</f>
        <v>0</v>
      </c>
      <c r="K879" s="75">
        <f t="shared" si="74"/>
        <v>0</v>
      </c>
      <c r="L879" s="69" t="s">
        <v>1304</v>
      </c>
      <c r="M879" s="69" t="str">
        <f>'CONSTRUCTION COST ESTIMATE'!BB879</f>
        <v>LF</v>
      </c>
      <c r="N879" s="390">
        <f>'BID ABSTRACT'!H879</f>
        <v>0</v>
      </c>
      <c r="O879" s="76">
        <f t="shared" si="75"/>
        <v>0</v>
      </c>
      <c r="S879" s="69" t="s">
        <v>1313</v>
      </c>
      <c r="T879" s="69" t="s">
        <v>1313</v>
      </c>
      <c r="V879" s="77" t="str">
        <f t="shared" si="72"/>
        <v/>
      </c>
    </row>
    <row r="880" spans="1:22" hidden="1">
      <c r="A880" s="72">
        <f>'CONSTRUCTION COST ESTIMATE'!B880</f>
        <v>628.02399999999898</v>
      </c>
      <c r="C880" s="69" t="s">
        <v>1311</v>
      </c>
      <c r="D880" s="69">
        <v>0</v>
      </c>
      <c r="F880" s="73" t="str">
        <f>'CONSTRUCTION COST ESTIMATE'!C880</f>
        <v>6 INCH DASHED WHITE LINE (PAVEMENT MARKING TAPE)</v>
      </c>
      <c r="H880" s="74" t="str">
        <f t="shared" si="73"/>
        <v>628.0240</v>
      </c>
      <c r="J880" s="389">
        <f>'CONSTRUCTION COST ESTIMATE'!BA880</f>
        <v>0</v>
      </c>
      <c r="K880" s="75">
        <f t="shared" si="74"/>
        <v>0</v>
      </c>
      <c r="L880" s="69" t="s">
        <v>1304</v>
      </c>
      <c r="M880" s="69" t="str">
        <f>'CONSTRUCTION COST ESTIMATE'!BB880</f>
        <v>LF</v>
      </c>
      <c r="N880" s="390">
        <f>'BID ABSTRACT'!H880</f>
        <v>0</v>
      </c>
      <c r="O880" s="76">
        <f t="shared" si="75"/>
        <v>0</v>
      </c>
      <c r="S880" s="69" t="s">
        <v>1313</v>
      </c>
      <c r="T880" s="69" t="s">
        <v>1313</v>
      </c>
      <c r="V880" s="77" t="str">
        <f t="shared" si="72"/>
        <v/>
      </c>
    </row>
    <row r="881" spans="1:22" hidden="1">
      <c r="A881" s="72">
        <f>'CONSTRUCTION COST ESTIMATE'!B881</f>
        <v>628.02499999999895</v>
      </c>
      <c r="C881" s="69" t="s">
        <v>1311</v>
      </c>
      <c r="D881" s="69">
        <v>0</v>
      </c>
      <c r="F881" s="73" t="str">
        <f>'CONSTRUCTION COST ESTIMATE'!C881</f>
        <v>6 INCH BY 2 FEET SKIP WHITE LINE (PAINT)</v>
      </c>
      <c r="H881" s="74" t="str">
        <f t="shared" si="73"/>
        <v>628.0250</v>
      </c>
      <c r="J881" s="389">
        <f>'CONSTRUCTION COST ESTIMATE'!BA881</f>
        <v>0</v>
      </c>
      <c r="K881" s="75">
        <f t="shared" si="74"/>
        <v>0</v>
      </c>
      <c r="L881" s="69" t="s">
        <v>1304</v>
      </c>
      <c r="M881" s="69" t="str">
        <f>'CONSTRUCTION COST ESTIMATE'!BB881</f>
        <v>LF</v>
      </c>
      <c r="N881" s="390">
        <f>'BID ABSTRACT'!H881</f>
        <v>0</v>
      </c>
      <c r="O881" s="76">
        <f t="shared" si="75"/>
        <v>0</v>
      </c>
      <c r="S881" s="69" t="s">
        <v>1313</v>
      </c>
      <c r="T881" s="69" t="s">
        <v>1313</v>
      </c>
      <c r="V881" s="77" t="str">
        <f t="shared" si="72"/>
        <v/>
      </c>
    </row>
    <row r="882" spans="1:22" hidden="1">
      <c r="A882" s="72">
        <f>'CONSTRUCTION COST ESTIMATE'!B882</f>
        <v>628.02599999999904</v>
      </c>
      <c r="C882" s="69" t="s">
        <v>1311</v>
      </c>
      <c r="D882" s="69">
        <v>0</v>
      </c>
      <c r="F882" s="73" t="str">
        <f>'CONSTRUCTION COST ESTIMATE'!C882</f>
        <v>6 INCH BY 2 FEET SKIP WHITE LINE (POLYUREA)</v>
      </c>
      <c r="H882" s="74" t="str">
        <f t="shared" si="73"/>
        <v>628.0260</v>
      </c>
      <c r="J882" s="389">
        <f>'CONSTRUCTION COST ESTIMATE'!BA882</f>
        <v>0</v>
      </c>
      <c r="K882" s="75">
        <f t="shared" si="74"/>
        <v>0</v>
      </c>
      <c r="L882" s="69" t="s">
        <v>1304</v>
      </c>
      <c r="M882" s="69" t="str">
        <f>'CONSTRUCTION COST ESTIMATE'!BB882</f>
        <v>LF</v>
      </c>
      <c r="N882" s="390">
        <f>'BID ABSTRACT'!H882</f>
        <v>0</v>
      </c>
      <c r="O882" s="76">
        <f t="shared" si="75"/>
        <v>0</v>
      </c>
      <c r="S882" s="69" t="s">
        <v>1313</v>
      </c>
      <c r="T882" s="69" t="s">
        <v>1313</v>
      </c>
      <c r="V882" s="77" t="str">
        <f t="shared" si="72"/>
        <v/>
      </c>
    </row>
    <row r="883" spans="1:22" hidden="1">
      <c r="A883" s="72">
        <f>'CONSTRUCTION COST ESTIMATE'!B883</f>
        <v>628.02699999999902</v>
      </c>
      <c r="C883" s="69" t="s">
        <v>1311</v>
      </c>
      <c r="D883" s="69">
        <v>0</v>
      </c>
      <c r="F883" s="73" t="str">
        <f>'CONSTRUCTION COST ESTIMATE'!C883</f>
        <v>6 INCH BY 2 FEET SKIP WHITE LINE (PAVEMENT MARKING TAPE)</v>
      </c>
      <c r="H883" s="74" t="str">
        <f t="shared" si="73"/>
        <v>628.0270</v>
      </c>
      <c r="J883" s="389">
        <f>'CONSTRUCTION COST ESTIMATE'!BA883</f>
        <v>0</v>
      </c>
      <c r="K883" s="75">
        <f t="shared" si="74"/>
        <v>0</v>
      </c>
      <c r="L883" s="69" t="s">
        <v>1304</v>
      </c>
      <c r="M883" s="69" t="str">
        <f>'CONSTRUCTION COST ESTIMATE'!BB883</f>
        <v>LF</v>
      </c>
      <c r="N883" s="390">
        <f>'BID ABSTRACT'!H883</f>
        <v>0</v>
      </c>
      <c r="O883" s="76">
        <f t="shared" si="75"/>
        <v>0</v>
      </c>
      <c r="S883" s="69" t="s">
        <v>1313</v>
      </c>
      <c r="T883" s="69" t="s">
        <v>1313</v>
      </c>
      <c r="V883" s="77" t="str">
        <f t="shared" si="72"/>
        <v/>
      </c>
    </row>
    <row r="884" spans="1:22" hidden="1">
      <c r="A884" s="72">
        <f>'CONSTRUCTION COST ESTIMATE'!B884</f>
        <v>628.027999999999</v>
      </c>
      <c r="C884" s="69" t="s">
        <v>1311</v>
      </c>
      <c r="D884" s="69">
        <v>0</v>
      </c>
      <c r="F884" s="73" t="str">
        <f>'CONSTRUCTION COST ESTIMATE'!C884</f>
        <v>8 INCH SOLID WHITE LINE (PAINT)</v>
      </c>
      <c r="H884" s="74" t="str">
        <f t="shared" si="73"/>
        <v>628.0280</v>
      </c>
      <c r="J884" s="389">
        <f>'CONSTRUCTION COST ESTIMATE'!BA884</f>
        <v>0</v>
      </c>
      <c r="K884" s="75">
        <f t="shared" si="74"/>
        <v>0</v>
      </c>
      <c r="L884" s="69" t="s">
        <v>1304</v>
      </c>
      <c r="M884" s="69" t="str">
        <f>'CONSTRUCTION COST ESTIMATE'!BB884</f>
        <v>LF</v>
      </c>
      <c r="N884" s="390">
        <f>'BID ABSTRACT'!H884</f>
        <v>0</v>
      </c>
      <c r="O884" s="76">
        <f t="shared" si="75"/>
        <v>0</v>
      </c>
      <c r="S884" s="69" t="s">
        <v>1313</v>
      </c>
      <c r="T884" s="69" t="s">
        <v>1313</v>
      </c>
      <c r="V884" s="77" t="str">
        <f t="shared" si="72"/>
        <v/>
      </c>
    </row>
    <row r="885" spans="1:22" hidden="1">
      <c r="A885" s="72">
        <f>'CONSTRUCTION COST ESTIMATE'!B885</f>
        <v>628.02899999999897</v>
      </c>
      <c r="C885" s="69" t="s">
        <v>1311</v>
      </c>
      <c r="D885" s="69">
        <v>0</v>
      </c>
      <c r="F885" s="73" t="str">
        <f>'CONSTRUCTION COST ESTIMATE'!C885</f>
        <v>8 INCH SOLID WHITE LINE (POLYUREA)</v>
      </c>
      <c r="H885" s="74" t="str">
        <f t="shared" si="73"/>
        <v>628.0290</v>
      </c>
      <c r="J885" s="389">
        <f>'CONSTRUCTION COST ESTIMATE'!BA885</f>
        <v>0</v>
      </c>
      <c r="K885" s="75">
        <f t="shared" si="74"/>
        <v>0</v>
      </c>
      <c r="L885" s="69" t="s">
        <v>1304</v>
      </c>
      <c r="M885" s="69" t="str">
        <f>'CONSTRUCTION COST ESTIMATE'!BB885</f>
        <v>LF</v>
      </c>
      <c r="N885" s="390">
        <f>'BID ABSTRACT'!H885</f>
        <v>0</v>
      </c>
      <c r="O885" s="76">
        <f t="shared" si="75"/>
        <v>0</v>
      </c>
      <c r="S885" s="69" t="s">
        <v>1313</v>
      </c>
      <c r="T885" s="69" t="s">
        <v>1313</v>
      </c>
      <c r="V885" s="77" t="str">
        <f t="shared" si="72"/>
        <v/>
      </c>
    </row>
    <row r="886" spans="1:22" hidden="1">
      <c r="A886" s="72">
        <f>'CONSTRUCTION COST ESTIMATE'!B886</f>
        <v>628.02999999999895</v>
      </c>
      <c r="C886" s="69" t="s">
        <v>1311</v>
      </c>
      <c r="D886" s="69">
        <v>0</v>
      </c>
      <c r="F886" s="73" t="str">
        <f>'CONSTRUCTION COST ESTIMATE'!C886</f>
        <v>8 INCH SOLID WHITE LINE (PAVEMENT MARKING TAPE)</v>
      </c>
      <c r="H886" s="74" t="str">
        <f t="shared" si="73"/>
        <v>628.0300</v>
      </c>
      <c r="J886" s="389">
        <f>'CONSTRUCTION COST ESTIMATE'!BA886</f>
        <v>0</v>
      </c>
      <c r="K886" s="75">
        <f t="shared" si="74"/>
        <v>0</v>
      </c>
      <c r="L886" s="69" t="s">
        <v>1304</v>
      </c>
      <c r="M886" s="69" t="str">
        <f>'CONSTRUCTION COST ESTIMATE'!BB886</f>
        <v>LF</v>
      </c>
      <c r="N886" s="390">
        <f>'BID ABSTRACT'!H886</f>
        <v>0</v>
      </c>
      <c r="O886" s="76">
        <f t="shared" si="75"/>
        <v>0</v>
      </c>
      <c r="S886" s="69" t="s">
        <v>1313</v>
      </c>
      <c r="T886" s="69" t="s">
        <v>1313</v>
      </c>
      <c r="V886" s="77" t="str">
        <f t="shared" si="72"/>
        <v/>
      </c>
    </row>
    <row r="887" spans="1:22" hidden="1">
      <c r="A887" s="72">
        <f>'CONSTRUCTION COST ESTIMATE'!B887</f>
        <v>628.03099999999904</v>
      </c>
      <c r="C887" s="69" t="s">
        <v>1311</v>
      </c>
      <c r="D887" s="69">
        <v>0</v>
      </c>
      <c r="F887" s="73" t="str">
        <f>'CONSTRUCTION COST ESTIMATE'!C887</f>
        <v>8 INCH DASHED WHITE LINE (PAINT)</v>
      </c>
      <c r="H887" s="74" t="str">
        <f t="shared" si="73"/>
        <v>628.0310</v>
      </c>
      <c r="J887" s="389">
        <f>'CONSTRUCTION COST ESTIMATE'!BA887</f>
        <v>0</v>
      </c>
      <c r="K887" s="75">
        <f t="shared" si="74"/>
        <v>0</v>
      </c>
      <c r="L887" s="69" t="s">
        <v>1304</v>
      </c>
      <c r="M887" s="69" t="str">
        <f>'CONSTRUCTION COST ESTIMATE'!BB887</f>
        <v>LF</v>
      </c>
      <c r="N887" s="390">
        <f>'BID ABSTRACT'!H887</f>
        <v>0</v>
      </c>
      <c r="O887" s="76">
        <f t="shared" si="75"/>
        <v>0</v>
      </c>
      <c r="S887" s="69" t="s">
        <v>1313</v>
      </c>
      <c r="T887" s="69" t="s">
        <v>1313</v>
      </c>
      <c r="V887" s="77" t="str">
        <f t="shared" si="72"/>
        <v/>
      </c>
    </row>
    <row r="888" spans="1:22" hidden="1">
      <c r="A888" s="72">
        <f>'CONSTRUCTION COST ESTIMATE'!B888</f>
        <v>628.03199999999902</v>
      </c>
      <c r="C888" s="69" t="s">
        <v>1311</v>
      </c>
      <c r="D888" s="69">
        <v>0</v>
      </c>
      <c r="F888" s="73" t="str">
        <f>'CONSTRUCTION COST ESTIMATE'!C888</f>
        <v>8 INCH DASHED WHITE LINE (POLYUREA)</v>
      </c>
      <c r="H888" s="74" t="str">
        <f t="shared" si="73"/>
        <v>628.0320</v>
      </c>
      <c r="J888" s="389">
        <f>'CONSTRUCTION COST ESTIMATE'!BA888</f>
        <v>0</v>
      </c>
      <c r="K888" s="75">
        <f t="shared" si="74"/>
        <v>0</v>
      </c>
      <c r="L888" s="69" t="s">
        <v>1304</v>
      </c>
      <c r="M888" s="69" t="str">
        <f>'CONSTRUCTION COST ESTIMATE'!BB888</f>
        <v>LF</v>
      </c>
      <c r="N888" s="390">
        <f>'BID ABSTRACT'!H888</f>
        <v>0</v>
      </c>
      <c r="O888" s="76">
        <f t="shared" si="75"/>
        <v>0</v>
      </c>
      <c r="S888" s="69" t="s">
        <v>1313</v>
      </c>
      <c r="T888" s="69" t="s">
        <v>1313</v>
      </c>
      <c r="V888" s="77" t="str">
        <f t="shared" si="72"/>
        <v/>
      </c>
    </row>
    <row r="889" spans="1:22" hidden="1">
      <c r="A889" s="72">
        <f>'CONSTRUCTION COST ESTIMATE'!B889</f>
        <v>628.03299999999899</v>
      </c>
      <c r="C889" s="69" t="s">
        <v>1311</v>
      </c>
      <c r="D889" s="69">
        <v>0</v>
      </c>
      <c r="F889" s="73" t="str">
        <f>'CONSTRUCTION COST ESTIMATE'!C889</f>
        <v>8 INCH DASHED WHITE LINE (PAVEMENT MARKING TAPE)</v>
      </c>
      <c r="H889" s="74" t="str">
        <f t="shared" si="73"/>
        <v>628.0330</v>
      </c>
      <c r="J889" s="389">
        <f>'CONSTRUCTION COST ESTIMATE'!BA889</f>
        <v>0</v>
      </c>
      <c r="K889" s="75">
        <f t="shared" si="74"/>
        <v>0</v>
      </c>
      <c r="L889" s="69" t="s">
        <v>1304</v>
      </c>
      <c r="M889" s="69" t="str">
        <f>'CONSTRUCTION COST ESTIMATE'!BB889</f>
        <v>LF</v>
      </c>
      <c r="N889" s="390">
        <f>'BID ABSTRACT'!H889</f>
        <v>0</v>
      </c>
      <c r="O889" s="76">
        <f t="shared" si="75"/>
        <v>0</v>
      </c>
      <c r="S889" s="69" t="s">
        <v>1313</v>
      </c>
      <c r="T889" s="69" t="s">
        <v>1313</v>
      </c>
      <c r="V889" s="77" t="str">
        <f t="shared" si="72"/>
        <v/>
      </c>
    </row>
    <row r="890" spans="1:22" hidden="1">
      <c r="A890" s="72">
        <f>'CONSTRUCTION COST ESTIMATE'!B890</f>
        <v>628.03399999999897</v>
      </c>
      <c r="C890" s="69" t="s">
        <v>1311</v>
      </c>
      <c r="D890" s="69">
        <v>0</v>
      </c>
      <c r="F890" s="73" t="str">
        <f>'CONSTRUCTION COST ESTIMATE'!C890</f>
        <v>8 INCH BY 3 FEET SKIP WHITE LINE (PAINT)</v>
      </c>
      <c r="H890" s="74" t="str">
        <f t="shared" si="73"/>
        <v>628.0340</v>
      </c>
      <c r="J890" s="389">
        <f>'CONSTRUCTION COST ESTIMATE'!BA890</f>
        <v>0</v>
      </c>
      <c r="K890" s="75">
        <f t="shared" si="74"/>
        <v>0</v>
      </c>
      <c r="L890" s="69" t="s">
        <v>1304</v>
      </c>
      <c r="M890" s="69" t="str">
        <f>'CONSTRUCTION COST ESTIMATE'!BB890</f>
        <v>LF</v>
      </c>
      <c r="N890" s="390">
        <f>'BID ABSTRACT'!H890</f>
        <v>0</v>
      </c>
      <c r="O890" s="76">
        <f t="shared" si="75"/>
        <v>0</v>
      </c>
      <c r="S890" s="69" t="s">
        <v>1313</v>
      </c>
      <c r="T890" s="69" t="s">
        <v>1313</v>
      </c>
      <c r="V890" s="77" t="str">
        <f t="shared" si="72"/>
        <v/>
      </c>
    </row>
    <row r="891" spans="1:22" hidden="1">
      <c r="A891" s="72">
        <f>'CONSTRUCTION COST ESTIMATE'!B891</f>
        <v>628.03499999999894</v>
      </c>
      <c r="C891" s="69" t="s">
        <v>1311</v>
      </c>
      <c r="D891" s="69">
        <v>0</v>
      </c>
      <c r="F891" s="73" t="str">
        <f>'CONSTRUCTION COST ESTIMATE'!C891</f>
        <v>8 INCH BY 3 FEET SKIP WHITE LINE (POLYUREA)</v>
      </c>
      <c r="H891" s="74" t="str">
        <f t="shared" si="73"/>
        <v>628.0350</v>
      </c>
      <c r="J891" s="389">
        <f>'CONSTRUCTION COST ESTIMATE'!BA891</f>
        <v>0</v>
      </c>
      <c r="K891" s="75">
        <f t="shared" si="74"/>
        <v>0</v>
      </c>
      <c r="L891" s="69" t="s">
        <v>1304</v>
      </c>
      <c r="M891" s="69" t="str">
        <f>'CONSTRUCTION COST ESTIMATE'!BB891</f>
        <v>LF</v>
      </c>
      <c r="N891" s="390">
        <f>'BID ABSTRACT'!H891</f>
        <v>0</v>
      </c>
      <c r="O891" s="76">
        <f t="shared" si="75"/>
        <v>0</v>
      </c>
      <c r="S891" s="69" t="s">
        <v>1313</v>
      </c>
      <c r="T891" s="69" t="s">
        <v>1313</v>
      </c>
      <c r="V891" s="77" t="str">
        <f t="shared" si="72"/>
        <v/>
      </c>
    </row>
    <row r="892" spans="1:22" hidden="1">
      <c r="A892" s="72">
        <f>'CONSTRUCTION COST ESTIMATE'!B892</f>
        <v>628.03599999999904</v>
      </c>
      <c r="C892" s="69" t="s">
        <v>1311</v>
      </c>
      <c r="D892" s="69">
        <v>0</v>
      </c>
      <c r="F892" s="73" t="str">
        <f>'CONSTRUCTION COST ESTIMATE'!C892</f>
        <v>8 INCH BY 3 FEET SKIP WHITE LINE (PAVEMENT MARKING TAPE)</v>
      </c>
      <c r="H892" s="74" t="str">
        <f t="shared" si="73"/>
        <v>628.0360</v>
      </c>
      <c r="J892" s="389">
        <f>'CONSTRUCTION COST ESTIMATE'!BA892</f>
        <v>0</v>
      </c>
      <c r="K892" s="75">
        <f t="shared" si="74"/>
        <v>0</v>
      </c>
      <c r="L892" s="69" t="s">
        <v>1304</v>
      </c>
      <c r="M892" s="69" t="str">
        <f>'CONSTRUCTION COST ESTIMATE'!BB892</f>
        <v>LF</v>
      </c>
      <c r="N892" s="390">
        <f>'BID ABSTRACT'!H892</f>
        <v>0</v>
      </c>
      <c r="O892" s="76">
        <f t="shared" si="75"/>
        <v>0</v>
      </c>
      <c r="S892" s="69" t="s">
        <v>1313</v>
      </c>
      <c r="T892" s="69" t="s">
        <v>1313</v>
      </c>
      <c r="V892" s="77" t="str">
        <f t="shared" si="72"/>
        <v/>
      </c>
    </row>
    <row r="893" spans="1:22" hidden="1">
      <c r="A893" s="72">
        <f>'CONSTRUCTION COST ESTIMATE'!B893</f>
        <v>628.03699999999901</v>
      </c>
      <c r="C893" s="69" t="s">
        <v>1311</v>
      </c>
      <c r="D893" s="69">
        <v>0</v>
      </c>
      <c r="F893" s="73" t="str">
        <f>'CONSTRUCTION COST ESTIMATE'!C893</f>
        <v>8 INCH SOLID YELLOW LINE (PAINT)</v>
      </c>
      <c r="H893" s="74" t="str">
        <f t="shared" si="73"/>
        <v>628.0370</v>
      </c>
      <c r="J893" s="389">
        <f>'CONSTRUCTION COST ESTIMATE'!BA893</f>
        <v>0</v>
      </c>
      <c r="K893" s="75">
        <f t="shared" si="74"/>
        <v>0</v>
      </c>
      <c r="L893" s="69" t="s">
        <v>1304</v>
      </c>
      <c r="M893" s="69" t="str">
        <f>'CONSTRUCTION COST ESTIMATE'!BB893</f>
        <v>LF</v>
      </c>
      <c r="N893" s="390">
        <f>'BID ABSTRACT'!H893</f>
        <v>0</v>
      </c>
      <c r="O893" s="76">
        <f t="shared" si="75"/>
        <v>0</v>
      </c>
      <c r="S893" s="69" t="s">
        <v>1313</v>
      </c>
      <c r="T893" s="69" t="s">
        <v>1313</v>
      </c>
      <c r="V893" s="77" t="str">
        <f t="shared" si="72"/>
        <v/>
      </c>
    </row>
    <row r="894" spans="1:22" hidden="1">
      <c r="A894" s="72">
        <f>'CONSTRUCTION COST ESTIMATE'!B894</f>
        <v>628.03799999999899</v>
      </c>
      <c r="C894" s="69" t="s">
        <v>1311</v>
      </c>
      <c r="D894" s="69">
        <v>0</v>
      </c>
      <c r="F894" s="73" t="str">
        <f>'CONSTRUCTION COST ESTIMATE'!C894</f>
        <v>8 INCH SOLID YELLOW LINE (POLYUREA)</v>
      </c>
      <c r="H894" s="74" t="str">
        <f t="shared" si="73"/>
        <v>628.0380</v>
      </c>
      <c r="J894" s="389">
        <f>'CONSTRUCTION COST ESTIMATE'!BA894</f>
        <v>0</v>
      </c>
      <c r="K894" s="75">
        <f t="shared" si="74"/>
        <v>0</v>
      </c>
      <c r="L894" s="69" t="s">
        <v>1304</v>
      </c>
      <c r="M894" s="69" t="str">
        <f>'CONSTRUCTION COST ESTIMATE'!BB894</f>
        <v>LF</v>
      </c>
      <c r="N894" s="390">
        <f>'BID ABSTRACT'!H894</f>
        <v>0</v>
      </c>
      <c r="O894" s="76">
        <f t="shared" si="75"/>
        <v>0</v>
      </c>
      <c r="S894" s="69" t="s">
        <v>1313</v>
      </c>
      <c r="T894" s="69" t="s">
        <v>1313</v>
      </c>
      <c r="V894" s="77" t="str">
        <f t="shared" si="72"/>
        <v/>
      </c>
    </row>
    <row r="895" spans="1:22" hidden="1">
      <c r="A895" s="72">
        <f>'CONSTRUCTION COST ESTIMATE'!B895</f>
        <v>628.03899999999896</v>
      </c>
      <c r="C895" s="69" t="s">
        <v>1311</v>
      </c>
      <c r="D895" s="69">
        <v>0</v>
      </c>
      <c r="F895" s="73" t="str">
        <f>'CONSTRUCTION COST ESTIMATE'!C895</f>
        <v>8 INCH SOLID YELLOW LINE (PAVEMENT MARKING TAPE)</v>
      </c>
      <c r="H895" s="74" t="str">
        <f t="shared" si="73"/>
        <v>628.0390</v>
      </c>
      <c r="J895" s="389">
        <f>'CONSTRUCTION COST ESTIMATE'!BA895</f>
        <v>0</v>
      </c>
      <c r="K895" s="75">
        <f t="shared" si="74"/>
        <v>0</v>
      </c>
      <c r="L895" s="69" t="s">
        <v>1304</v>
      </c>
      <c r="M895" s="69" t="str">
        <f>'CONSTRUCTION COST ESTIMATE'!BB895</f>
        <v>LF</v>
      </c>
      <c r="N895" s="390">
        <f>'BID ABSTRACT'!H895</f>
        <v>0</v>
      </c>
      <c r="O895" s="76">
        <f t="shared" si="75"/>
        <v>0</v>
      </c>
      <c r="S895" s="69" t="s">
        <v>1313</v>
      </c>
      <c r="T895" s="69" t="s">
        <v>1313</v>
      </c>
      <c r="V895" s="77" t="str">
        <f t="shared" si="72"/>
        <v/>
      </c>
    </row>
    <row r="896" spans="1:22" hidden="1">
      <c r="A896" s="72">
        <f>'CONSTRUCTION COST ESTIMATE'!B896</f>
        <v>628.03999999999905</v>
      </c>
      <c r="C896" s="69" t="s">
        <v>1311</v>
      </c>
      <c r="D896" s="69">
        <v>0</v>
      </c>
      <c r="F896" s="73" t="str">
        <f>'CONSTRUCTION COST ESTIMATE'!C896</f>
        <v>8 INCH DASHED YELLOW LINE (PAINT)</v>
      </c>
      <c r="H896" s="74" t="str">
        <f t="shared" si="73"/>
        <v>628.0400</v>
      </c>
      <c r="J896" s="389">
        <f>'CONSTRUCTION COST ESTIMATE'!BA896</f>
        <v>0</v>
      </c>
      <c r="K896" s="75">
        <f t="shared" si="74"/>
        <v>0</v>
      </c>
      <c r="L896" s="69" t="s">
        <v>1304</v>
      </c>
      <c r="M896" s="69" t="str">
        <f>'CONSTRUCTION COST ESTIMATE'!BB896</f>
        <v>LF</v>
      </c>
      <c r="N896" s="390">
        <f>'BID ABSTRACT'!H896</f>
        <v>0</v>
      </c>
      <c r="O896" s="76">
        <f t="shared" si="75"/>
        <v>0</v>
      </c>
      <c r="S896" s="69" t="s">
        <v>1313</v>
      </c>
      <c r="T896" s="69" t="s">
        <v>1313</v>
      </c>
      <c r="V896" s="77" t="str">
        <f t="shared" si="72"/>
        <v/>
      </c>
    </row>
    <row r="897" spans="1:22" hidden="1">
      <c r="A897" s="72">
        <f>'CONSTRUCTION COST ESTIMATE'!B897</f>
        <v>628.04099999999903</v>
      </c>
      <c r="C897" s="69" t="s">
        <v>1311</v>
      </c>
      <c r="D897" s="69">
        <v>0</v>
      </c>
      <c r="F897" s="73" t="str">
        <f>'CONSTRUCTION COST ESTIMATE'!C897</f>
        <v>8 INCH DASHED YELLOW LINE (POLYUREA)</v>
      </c>
      <c r="H897" s="74" t="str">
        <f t="shared" si="73"/>
        <v>628.0410</v>
      </c>
      <c r="J897" s="389">
        <f>'CONSTRUCTION COST ESTIMATE'!BA897</f>
        <v>0</v>
      </c>
      <c r="K897" s="75">
        <f t="shared" si="74"/>
        <v>0</v>
      </c>
      <c r="L897" s="69" t="s">
        <v>1304</v>
      </c>
      <c r="M897" s="69" t="str">
        <f>'CONSTRUCTION COST ESTIMATE'!BB897</f>
        <v>LF</v>
      </c>
      <c r="N897" s="390">
        <f>'BID ABSTRACT'!H897</f>
        <v>0</v>
      </c>
      <c r="O897" s="76">
        <f t="shared" si="75"/>
        <v>0</v>
      </c>
      <c r="S897" s="69" t="s">
        <v>1313</v>
      </c>
      <c r="T897" s="69" t="s">
        <v>1313</v>
      </c>
      <c r="V897" s="77" t="str">
        <f t="shared" si="72"/>
        <v/>
      </c>
    </row>
    <row r="898" spans="1:22" hidden="1">
      <c r="A898" s="72">
        <f>'CONSTRUCTION COST ESTIMATE'!B898</f>
        <v>628.04199999999901</v>
      </c>
      <c r="C898" s="69" t="s">
        <v>1311</v>
      </c>
      <c r="D898" s="69">
        <v>0</v>
      </c>
      <c r="F898" s="73" t="str">
        <f>'CONSTRUCTION COST ESTIMATE'!C898</f>
        <v>8 INCH DASHED YELLOW LINE (PAVEMENT MARKING TAPE)</v>
      </c>
      <c r="H898" s="74" t="str">
        <f t="shared" si="73"/>
        <v>628.0420</v>
      </c>
      <c r="J898" s="389">
        <f>'CONSTRUCTION COST ESTIMATE'!BA898</f>
        <v>0</v>
      </c>
      <c r="K898" s="75">
        <f t="shared" si="74"/>
        <v>0</v>
      </c>
      <c r="L898" s="69" t="s">
        <v>1304</v>
      </c>
      <c r="M898" s="69" t="str">
        <f>'CONSTRUCTION COST ESTIMATE'!BB898</f>
        <v>LF</v>
      </c>
      <c r="N898" s="390">
        <f>'BID ABSTRACT'!H898</f>
        <v>0</v>
      </c>
      <c r="O898" s="76">
        <f t="shared" si="75"/>
        <v>0</v>
      </c>
      <c r="S898" s="69" t="s">
        <v>1313</v>
      </c>
      <c r="T898" s="69" t="s">
        <v>1313</v>
      </c>
      <c r="V898" s="77" t="str">
        <f t="shared" si="72"/>
        <v/>
      </c>
    </row>
    <row r="899" spans="1:22" hidden="1">
      <c r="A899" s="72">
        <f>'CONSTRUCTION COST ESTIMATE'!B899</f>
        <v>628.04299999999898</v>
      </c>
      <c r="C899" s="69" t="s">
        <v>1311</v>
      </c>
      <c r="D899" s="69">
        <v>0</v>
      </c>
      <c r="F899" s="73" t="str">
        <f>'CONSTRUCTION COST ESTIMATE'!C899</f>
        <v>12 INCH  SOLID WHITE LINE (PAINT)</v>
      </c>
      <c r="H899" s="74" t="str">
        <f t="shared" si="73"/>
        <v>628.0430</v>
      </c>
      <c r="J899" s="389">
        <f>'CONSTRUCTION COST ESTIMATE'!BA899</f>
        <v>0</v>
      </c>
      <c r="K899" s="75">
        <f t="shared" si="74"/>
        <v>0</v>
      </c>
      <c r="L899" s="69" t="s">
        <v>1304</v>
      </c>
      <c r="M899" s="69" t="str">
        <f>'CONSTRUCTION COST ESTIMATE'!BB899</f>
        <v>LF</v>
      </c>
      <c r="N899" s="390">
        <f>'BID ABSTRACT'!H899</f>
        <v>0</v>
      </c>
      <c r="O899" s="76">
        <f t="shared" si="75"/>
        <v>0</v>
      </c>
      <c r="S899" s="69" t="s">
        <v>1313</v>
      </c>
      <c r="T899" s="69" t="s">
        <v>1313</v>
      </c>
      <c r="V899" s="77" t="str">
        <f t="shared" si="72"/>
        <v/>
      </c>
    </row>
    <row r="900" spans="1:22" hidden="1">
      <c r="A900" s="72">
        <f>'CONSTRUCTION COST ESTIMATE'!B900</f>
        <v>628.04399999999896</v>
      </c>
      <c r="C900" s="69" t="s">
        <v>1311</v>
      </c>
      <c r="D900" s="69">
        <v>0</v>
      </c>
      <c r="F900" s="73" t="str">
        <f>'CONSTRUCTION COST ESTIMATE'!C900</f>
        <v>12 INCH  SOLID WHITE LINE (POLYUREA)</v>
      </c>
      <c r="H900" s="74" t="str">
        <f t="shared" si="73"/>
        <v>628.0440</v>
      </c>
      <c r="J900" s="389">
        <f>'CONSTRUCTION COST ESTIMATE'!BA900</f>
        <v>0</v>
      </c>
      <c r="K900" s="75">
        <f t="shared" si="74"/>
        <v>0</v>
      </c>
      <c r="L900" s="69" t="s">
        <v>1304</v>
      </c>
      <c r="M900" s="69" t="str">
        <f>'CONSTRUCTION COST ESTIMATE'!BB900</f>
        <v>LF</v>
      </c>
      <c r="N900" s="390">
        <f>'BID ABSTRACT'!H900</f>
        <v>0</v>
      </c>
      <c r="O900" s="76">
        <f t="shared" si="75"/>
        <v>0</v>
      </c>
      <c r="S900" s="69" t="s">
        <v>1313</v>
      </c>
      <c r="T900" s="69" t="s">
        <v>1313</v>
      </c>
      <c r="V900" s="77" t="str">
        <f t="shared" si="72"/>
        <v/>
      </c>
    </row>
    <row r="901" spans="1:22" hidden="1">
      <c r="A901" s="72">
        <f>'CONSTRUCTION COST ESTIMATE'!B901</f>
        <v>628.04499999999905</v>
      </c>
      <c r="C901" s="69" t="s">
        <v>1311</v>
      </c>
      <c r="D901" s="69">
        <v>0</v>
      </c>
      <c r="F901" s="73" t="str">
        <f>'CONSTRUCTION COST ESTIMATE'!C901</f>
        <v>12 INCH  SOLID WHITE LINE (PAVEMENT MARKING TAPE)</v>
      </c>
      <c r="H901" s="74" t="str">
        <f t="shared" si="73"/>
        <v>628.0450</v>
      </c>
      <c r="J901" s="389">
        <f>'CONSTRUCTION COST ESTIMATE'!BA901</f>
        <v>0</v>
      </c>
      <c r="K901" s="75">
        <f t="shared" si="74"/>
        <v>0</v>
      </c>
      <c r="L901" s="69" t="s">
        <v>1304</v>
      </c>
      <c r="M901" s="69" t="str">
        <f>'CONSTRUCTION COST ESTIMATE'!BB901</f>
        <v>LF</v>
      </c>
      <c r="N901" s="390">
        <f>'BID ABSTRACT'!H901</f>
        <v>0</v>
      </c>
      <c r="O901" s="76">
        <f t="shared" si="75"/>
        <v>0</v>
      </c>
      <c r="S901" s="69" t="s">
        <v>1313</v>
      </c>
      <c r="T901" s="69" t="s">
        <v>1313</v>
      </c>
      <c r="V901" s="77" t="str">
        <f t="shared" si="72"/>
        <v/>
      </c>
    </row>
    <row r="902" spans="1:22" hidden="1">
      <c r="A902" s="72">
        <f>'CONSTRUCTION COST ESTIMATE'!B902</f>
        <v>628.04599999999903</v>
      </c>
      <c r="C902" s="69" t="s">
        <v>1311</v>
      </c>
      <c r="D902" s="69">
        <v>0</v>
      </c>
      <c r="F902" s="73" t="str">
        <f>'CONSTRUCTION COST ESTIMATE'!C902</f>
        <v>12 INCH DASHED YELLOW LINE (PAINT)</v>
      </c>
      <c r="H902" s="74" t="str">
        <f t="shared" si="73"/>
        <v>628.0460</v>
      </c>
      <c r="J902" s="389">
        <f>'CONSTRUCTION COST ESTIMATE'!BA902</f>
        <v>0</v>
      </c>
      <c r="K902" s="75">
        <f t="shared" si="74"/>
        <v>0</v>
      </c>
      <c r="L902" s="69" t="s">
        <v>1304</v>
      </c>
      <c r="M902" s="69" t="str">
        <f>'CONSTRUCTION COST ESTIMATE'!BB902</f>
        <v>LF</v>
      </c>
      <c r="N902" s="390">
        <f>'BID ABSTRACT'!H902</f>
        <v>0</v>
      </c>
      <c r="O902" s="76">
        <f t="shared" si="75"/>
        <v>0</v>
      </c>
      <c r="S902" s="69" t="s">
        <v>1313</v>
      </c>
      <c r="T902" s="69" t="s">
        <v>1313</v>
      </c>
      <c r="V902" s="77" t="str">
        <f t="shared" si="72"/>
        <v/>
      </c>
    </row>
    <row r="903" spans="1:22" hidden="1">
      <c r="A903" s="72">
        <f>'CONSTRUCTION COST ESTIMATE'!B903</f>
        <v>628.046999999999</v>
      </c>
      <c r="C903" s="69" t="s">
        <v>1311</v>
      </c>
      <c r="D903" s="69">
        <v>0</v>
      </c>
      <c r="F903" s="73" t="str">
        <f>'CONSTRUCTION COST ESTIMATE'!C903</f>
        <v>12 INCH DASHED YELLOW LINE (POLYUREA)</v>
      </c>
      <c r="H903" s="74" t="str">
        <f t="shared" si="73"/>
        <v>628.0470</v>
      </c>
      <c r="J903" s="389">
        <f>'CONSTRUCTION COST ESTIMATE'!BA903</f>
        <v>0</v>
      </c>
      <c r="K903" s="75">
        <f t="shared" si="74"/>
        <v>0</v>
      </c>
      <c r="L903" s="69" t="s">
        <v>1304</v>
      </c>
      <c r="M903" s="69" t="str">
        <f>'CONSTRUCTION COST ESTIMATE'!BB903</f>
        <v>LF</v>
      </c>
      <c r="N903" s="390">
        <f>'BID ABSTRACT'!H903</f>
        <v>0</v>
      </c>
      <c r="O903" s="76">
        <f t="shared" si="75"/>
        <v>0</v>
      </c>
      <c r="S903" s="69" t="s">
        <v>1313</v>
      </c>
      <c r="T903" s="69" t="s">
        <v>1313</v>
      </c>
      <c r="V903" s="77" t="str">
        <f t="shared" si="72"/>
        <v/>
      </c>
    </row>
    <row r="904" spans="1:22" hidden="1">
      <c r="A904" s="72">
        <f>'CONSTRUCTION COST ESTIMATE'!B904</f>
        <v>628.04799999999898</v>
      </c>
      <c r="C904" s="69" t="s">
        <v>1311</v>
      </c>
      <c r="D904" s="69">
        <v>0</v>
      </c>
      <c r="F904" s="73" t="str">
        <f>'CONSTRUCTION COST ESTIMATE'!C904</f>
        <v>12 INCH DASHED YELLOW LINE (PAVEMENT MARKING TAPE)</v>
      </c>
      <c r="H904" s="74" t="str">
        <f t="shared" si="73"/>
        <v>628.0480</v>
      </c>
      <c r="J904" s="389">
        <f>'CONSTRUCTION COST ESTIMATE'!BA904</f>
        <v>0</v>
      </c>
      <c r="K904" s="75">
        <f t="shared" si="74"/>
        <v>0</v>
      </c>
      <c r="L904" s="69" t="s">
        <v>1304</v>
      </c>
      <c r="M904" s="69" t="str">
        <f>'CONSTRUCTION COST ESTIMATE'!BB904</f>
        <v>LF</v>
      </c>
      <c r="N904" s="390">
        <f>'BID ABSTRACT'!H904</f>
        <v>0</v>
      </c>
      <c r="O904" s="76">
        <f t="shared" si="75"/>
        <v>0</v>
      </c>
      <c r="S904" s="69" t="s">
        <v>1313</v>
      </c>
      <c r="T904" s="69" t="s">
        <v>1313</v>
      </c>
      <c r="V904" s="77" t="str">
        <f t="shared" si="72"/>
        <v/>
      </c>
    </row>
    <row r="905" spans="1:22" hidden="1">
      <c r="A905" s="72">
        <f>'CONSTRUCTION COST ESTIMATE'!B905</f>
        <v>628.04899999999895</v>
      </c>
      <c r="C905" s="69" t="s">
        <v>1311</v>
      </c>
      <c r="D905" s="69">
        <v>0</v>
      </c>
      <c r="F905" s="73" t="str">
        <f>'CONSTRUCTION COST ESTIMATE'!C905</f>
        <v>24 INCH  SOLID WHITE LINE (PAINT)</v>
      </c>
      <c r="H905" s="74" t="str">
        <f t="shared" si="73"/>
        <v>628.0490</v>
      </c>
      <c r="J905" s="389">
        <f>'CONSTRUCTION COST ESTIMATE'!BA905</f>
        <v>0</v>
      </c>
      <c r="K905" s="75">
        <f t="shared" si="74"/>
        <v>0</v>
      </c>
      <c r="L905" s="69" t="s">
        <v>1304</v>
      </c>
      <c r="M905" s="69" t="str">
        <f>'CONSTRUCTION COST ESTIMATE'!BB905</f>
        <v>LF</v>
      </c>
      <c r="N905" s="390">
        <f>'BID ABSTRACT'!H905</f>
        <v>0</v>
      </c>
      <c r="O905" s="76">
        <f t="shared" si="75"/>
        <v>0</v>
      </c>
      <c r="S905" s="69" t="s">
        <v>1313</v>
      </c>
      <c r="T905" s="69" t="s">
        <v>1313</v>
      </c>
      <c r="V905" s="77" t="str">
        <f t="shared" si="72"/>
        <v/>
      </c>
    </row>
    <row r="906" spans="1:22" hidden="1">
      <c r="A906" s="72">
        <f>'CONSTRUCTION COST ESTIMATE'!B906</f>
        <v>628.04999999999905</v>
      </c>
      <c r="C906" s="69" t="s">
        <v>1311</v>
      </c>
      <c r="D906" s="69">
        <v>0</v>
      </c>
      <c r="F906" s="73" t="str">
        <f>'CONSTRUCTION COST ESTIMATE'!C906</f>
        <v>24 INCH  SOLID WHITE LINE (POLYUREA)</v>
      </c>
      <c r="H906" s="74" t="str">
        <f t="shared" si="73"/>
        <v>628.0500</v>
      </c>
      <c r="J906" s="389">
        <f>'CONSTRUCTION COST ESTIMATE'!BA906</f>
        <v>0</v>
      </c>
      <c r="K906" s="75">
        <f t="shared" si="74"/>
        <v>0</v>
      </c>
      <c r="L906" s="69" t="s">
        <v>1304</v>
      </c>
      <c r="M906" s="69" t="str">
        <f>'CONSTRUCTION COST ESTIMATE'!BB906</f>
        <v>LF</v>
      </c>
      <c r="N906" s="390">
        <f>'BID ABSTRACT'!H906</f>
        <v>0</v>
      </c>
      <c r="O906" s="76">
        <f t="shared" si="75"/>
        <v>0</v>
      </c>
      <c r="S906" s="69" t="s">
        <v>1313</v>
      </c>
      <c r="T906" s="69" t="s">
        <v>1313</v>
      </c>
      <c r="V906" s="77" t="str">
        <f t="shared" si="72"/>
        <v/>
      </c>
    </row>
    <row r="907" spans="1:22" hidden="1">
      <c r="A907" s="72">
        <f>'CONSTRUCTION COST ESTIMATE'!B907</f>
        <v>628.05099999999902</v>
      </c>
      <c r="C907" s="69" t="s">
        <v>1311</v>
      </c>
      <c r="D907" s="69">
        <v>0</v>
      </c>
      <c r="F907" s="73" t="str">
        <f>'CONSTRUCTION COST ESTIMATE'!C907</f>
        <v>24 INCH  SOLID WHITE LINE (PAVEMENT MARKING TAPE)</v>
      </c>
      <c r="H907" s="74" t="str">
        <f t="shared" si="73"/>
        <v>628.0510</v>
      </c>
      <c r="J907" s="389">
        <f>'CONSTRUCTION COST ESTIMATE'!BA907</f>
        <v>0</v>
      </c>
      <c r="K907" s="75">
        <f t="shared" si="74"/>
        <v>0</v>
      </c>
      <c r="L907" s="69" t="s">
        <v>1304</v>
      </c>
      <c r="M907" s="69" t="str">
        <f>'CONSTRUCTION COST ESTIMATE'!BB907</f>
        <v>LF</v>
      </c>
      <c r="N907" s="390">
        <f>'BID ABSTRACT'!H907</f>
        <v>0</v>
      </c>
      <c r="O907" s="76">
        <f t="shared" si="75"/>
        <v>0</v>
      </c>
      <c r="S907" s="69" t="s">
        <v>1313</v>
      </c>
      <c r="T907" s="69" t="s">
        <v>1313</v>
      </c>
      <c r="V907" s="77" t="str">
        <f t="shared" si="72"/>
        <v/>
      </c>
    </row>
    <row r="908" spans="1:22" hidden="1">
      <c r="A908" s="72">
        <f>'CONSTRUCTION COST ESTIMATE'!B908</f>
        <v>628.051999999999</v>
      </c>
      <c r="C908" s="69" t="s">
        <v>1311</v>
      </c>
      <c r="D908" s="69">
        <v>0</v>
      </c>
      <c r="F908" s="73" t="str">
        <f>'CONSTRUCTION COST ESTIMATE'!C908</f>
        <v>24 INCH DASHED YELLOW LINE (PAINT)</v>
      </c>
      <c r="H908" s="74" t="str">
        <f t="shared" si="73"/>
        <v>628.0520</v>
      </c>
      <c r="J908" s="389">
        <f>'CONSTRUCTION COST ESTIMATE'!BA908</f>
        <v>0</v>
      </c>
      <c r="K908" s="75">
        <f t="shared" si="74"/>
        <v>0</v>
      </c>
      <c r="L908" s="69" t="s">
        <v>1304</v>
      </c>
      <c r="M908" s="69" t="str">
        <f>'CONSTRUCTION COST ESTIMATE'!BB908</f>
        <v>LF</v>
      </c>
      <c r="N908" s="390">
        <f>'BID ABSTRACT'!H908</f>
        <v>0</v>
      </c>
      <c r="O908" s="76">
        <f t="shared" si="75"/>
        <v>0</v>
      </c>
      <c r="S908" s="69" t="s">
        <v>1313</v>
      </c>
      <c r="T908" s="69" t="s">
        <v>1313</v>
      </c>
      <c r="V908" s="77" t="str">
        <f t="shared" si="72"/>
        <v/>
      </c>
    </row>
    <row r="909" spans="1:22" hidden="1">
      <c r="A909" s="72">
        <f>'CONSTRUCTION COST ESTIMATE'!B909</f>
        <v>628.05299999999897</v>
      </c>
      <c r="C909" s="69" t="s">
        <v>1311</v>
      </c>
      <c r="D909" s="69">
        <v>0</v>
      </c>
      <c r="F909" s="73" t="str">
        <f>'CONSTRUCTION COST ESTIMATE'!C909</f>
        <v>24 INCH DASHED YELLOW LINE (POLYUREA)</v>
      </c>
      <c r="H909" s="74" t="str">
        <f t="shared" si="73"/>
        <v>628.0530</v>
      </c>
      <c r="J909" s="389">
        <f>'CONSTRUCTION COST ESTIMATE'!BA909</f>
        <v>0</v>
      </c>
      <c r="K909" s="75">
        <f t="shared" si="74"/>
        <v>0</v>
      </c>
      <c r="L909" s="69" t="s">
        <v>1304</v>
      </c>
      <c r="M909" s="69" t="str">
        <f>'CONSTRUCTION COST ESTIMATE'!BB909</f>
        <v>LF</v>
      </c>
      <c r="N909" s="390">
        <f>'BID ABSTRACT'!H909</f>
        <v>0</v>
      </c>
      <c r="O909" s="76">
        <f t="shared" si="75"/>
        <v>0</v>
      </c>
      <c r="S909" s="69" t="s">
        <v>1313</v>
      </c>
      <c r="T909" s="69" t="s">
        <v>1313</v>
      </c>
      <c r="V909" s="77" t="str">
        <f t="shared" si="72"/>
        <v/>
      </c>
    </row>
    <row r="910" spans="1:22" hidden="1">
      <c r="A910" s="72">
        <f>'CONSTRUCTION COST ESTIMATE'!B910</f>
        <v>628.05399999999895</v>
      </c>
      <c r="C910" s="69" t="s">
        <v>1311</v>
      </c>
      <c r="D910" s="69">
        <v>0</v>
      </c>
      <c r="F910" s="73" t="str">
        <f>'CONSTRUCTION COST ESTIMATE'!C910</f>
        <v>24 INCH DASHED YELLOW LINE (PAVEMENT MARKING TAPE)</v>
      </c>
      <c r="H910" s="74" t="str">
        <f t="shared" si="73"/>
        <v>628.0540</v>
      </c>
      <c r="J910" s="389">
        <f>'CONSTRUCTION COST ESTIMATE'!BA910</f>
        <v>0</v>
      </c>
      <c r="K910" s="75">
        <f t="shared" si="74"/>
        <v>0</v>
      </c>
      <c r="L910" s="69" t="s">
        <v>1304</v>
      </c>
      <c r="M910" s="69" t="str">
        <f>'CONSTRUCTION COST ESTIMATE'!BB910</f>
        <v>LF</v>
      </c>
      <c r="N910" s="390">
        <f>'BID ABSTRACT'!H910</f>
        <v>0</v>
      </c>
      <c r="O910" s="76">
        <f t="shared" si="75"/>
        <v>0</v>
      </c>
      <c r="S910" s="69" t="s">
        <v>1313</v>
      </c>
      <c r="T910" s="69" t="s">
        <v>1313</v>
      </c>
      <c r="V910" s="77" t="str">
        <f t="shared" si="72"/>
        <v/>
      </c>
    </row>
    <row r="911" spans="1:22" hidden="1">
      <c r="A911" s="72">
        <f>'CONSTRUCTION COST ESTIMATE'!B911</f>
        <v>628.05499999999904</v>
      </c>
      <c r="C911" s="69" t="s">
        <v>1311</v>
      </c>
      <c r="D911" s="69">
        <v>0</v>
      </c>
      <c r="F911" s="73" t="str">
        <f>'CONSTRUCTION COST ESTIMATE'!C911</f>
        <v>SOLID WHITE PAVEMENT MARKING (PAINT)</v>
      </c>
      <c r="H911" s="74" t="str">
        <f t="shared" si="73"/>
        <v>628.0550</v>
      </c>
      <c r="J911" s="389">
        <f>'CONSTRUCTION COST ESTIMATE'!BA911</f>
        <v>0</v>
      </c>
      <c r="K911" s="75">
        <f t="shared" si="74"/>
        <v>0</v>
      </c>
      <c r="L911" s="69" t="s">
        <v>1304</v>
      </c>
      <c r="M911" s="69" t="str">
        <f>'CONSTRUCTION COST ESTIMATE'!BB911</f>
        <v>SF</v>
      </c>
      <c r="N911" s="390">
        <f>'BID ABSTRACT'!H911</f>
        <v>0</v>
      </c>
      <c r="O911" s="76">
        <f t="shared" si="75"/>
        <v>0</v>
      </c>
      <c r="S911" s="69" t="s">
        <v>1313</v>
      </c>
      <c r="T911" s="69" t="s">
        <v>1313</v>
      </c>
      <c r="V911" s="77" t="str">
        <f t="shared" si="72"/>
        <v/>
      </c>
    </row>
    <row r="912" spans="1:22" hidden="1">
      <c r="A912" s="72">
        <f>'CONSTRUCTION COST ESTIMATE'!B912</f>
        <v>628.05599999999902</v>
      </c>
      <c r="C912" s="69" t="s">
        <v>1311</v>
      </c>
      <c r="D912" s="69">
        <v>0</v>
      </c>
      <c r="F912" s="73" t="str">
        <f>'CONSTRUCTION COST ESTIMATE'!C912</f>
        <v>SOLID WHITE PAVEMENT MARKING (POLYUREA)</v>
      </c>
      <c r="H912" s="74" t="str">
        <f t="shared" si="73"/>
        <v>628.0560</v>
      </c>
      <c r="J912" s="389">
        <f>'CONSTRUCTION COST ESTIMATE'!BA912</f>
        <v>0</v>
      </c>
      <c r="K912" s="75">
        <f t="shared" si="74"/>
        <v>0</v>
      </c>
      <c r="L912" s="69" t="s">
        <v>1304</v>
      </c>
      <c r="M912" s="69" t="str">
        <f>'CONSTRUCTION COST ESTIMATE'!BB912</f>
        <v>SF</v>
      </c>
      <c r="N912" s="390">
        <f>'BID ABSTRACT'!H912</f>
        <v>0</v>
      </c>
      <c r="O912" s="76">
        <f t="shared" si="75"/>
        <v>0</v>
      </c>
      <c r="S912" s="69" t="s">
        <v>1313</v>
      </c>
      <c r="T912" s="69" t="s">
        <v>1313</v>
      </c>
      <c r="V912" s="77" t="str">
        <f t="shared" si="72"/>
        <v/>
      </c>
    </row>
    <row r="913" spans="1:22" hidden="1">
      <c r="A913" s="72">
        <f>'CONSTRUCTION COST ESTIMATE'!B913</f>
        <v>628.05699999999899</v>
      </c>
      <c r="C913" s="69" t="s">
        <v>1311</v>
      </c>
      <c r="D913" s="69">
        <v>0</v>
      </c>
      <c r="F913" s="73" t="str">
        <f>'CONSTRUCTION COST ESTIMATE'!C913</f>
        <v>SOLID WHITE PAVEMENT MARKING (PAVEMENT MARKING TAPE)</v>
      </c>
      <c r="H913" s="74" t="str">
        <f t="shared" si="73"/>
        <v>628.0570</v>
      </c>
      <c r="J913" s="389">
        <f>'CONSTRUCTION COST ESTIMATE'!BA913</f>
        <v>0</v>
      </c>
      <c r="K913" s="75">
        <f t="shared" si="74"/>
        <v>0</v>
      </c>
      <c r="L913" s="69" t="s">
        <v>1304</v>
      </c>
      <c r="M913" s="69" t="str">
        <f>'CONSTRUCTION COST ESTIMATE'!BB913</f>
        <v>SF</v>
      </c>
      <c r="N913" s="390">
        <f>'BID ABSTRACT'!H913</f>
        <v>0</v>
      </c>
      <c r="O913" s="76">
        <f t="shared" si="75"/>
        <v>0</v>
      </c>
      <c r="S913" s="69" t="s">
        <v>1313</v>
      </c>
      <c r="T913" s="69" t="s">
        <v>1313</v>
      </c>
      <c r="V913" s="77" t="str">
        <f t="shared" si="72"/>
        <v/>
      </c>
    </row>
    <row r="914" spans="1:22" hidden="1">
      <c r="A914" s="72">
        <f>'CONSTRUCTION COST ESTIMATE'!B914</f>
        <v>628.05799999999897</v>
      </c>
      <c r="C914" s="69" t="s">
        <v>1311</v>
      </c>
      <c r="D914" s="69">
        <v>0</v>
      </c>
      <c r="F914" s="73" t="str">
        <f>'CONSTRUCTION COST ESTIMATE'!C914</f>
        <v>SOLID YELLOW PAVEMENT MARKING (PAINT)</v>
      </c>
      <c r="H914" s="74" t="str">
        <f t="shared" si="73"/>
        <v>628.0580</v>
      </c>
      <c r="J914" s="389">
        <f>'CONSTRUCTION COST ESTIMATE'!BA914</f>
        <v>0</v>
      </c>
      <c r="K914" s="75">
        <f t="shared" si="74"/>
        <v>0</v>
      </c>
      <c r="L914" s="69" t="s">
        <v>1304</v>
      </c>
      <c r="M914" s="69" t="str">
        <f>'CONSTRUCTION COST ESTIMATE'!BB914</f>
        <v>SF</v>
      </c>
      <c r="N914" s="390">
        <f>'BID ABSTRACT'!H914</f>
        <v>0</v>
      </c>
      <c r="O914" s="76">
        <f t="shared" si="75"/>
        <v>0</v>
      </c>
      <c r="S914" s="69" t="s">
        <v>1313</v>
      </c>
      <c r="T914" s="69" t="s">
        <v>1313</v>
      </c>
      <c r="V914" s="77" t="str">
        <f t="shared" ref="V914:V977" si="76">IF(A914=0,"Delete Row","")</f>
        <v/>
      </c>
    </row>
    <row r="915" spans="1:22" hidden="1">
      <c r="A915" s="72">
        <f>'CONSTRUCTION COST ESTIMATE'!B915</f>
        <v>628.05899999999895</v>
      </c>
      <c r="C915" s="69" t="s">
        <v>1311</v>
      </c>
      <c r="D915" s="69">
        <v>0</v>
      </c>
      <c r="F915" s="73" t="str">
        <f>'CONSTRUCTION COST ESTIMATE'!C915</f>
        <v>SOLID YELLOW PAVEMENT MARKING (POLYUREA)</v>
      </c>
      <c r="H915" s="74" t="str">
        <f t="shared" si="73"/>
        <v>628.0590</v>
      </c>
      <c r="J915" s="389">
        <f>'CONSTRUCTION COST ESTIMATE'!BA915</f>
        <v>0</v>
      </c>
      <c r="K915" s="75">
        <f t="shared" si="74"/>
        <v>0</v>
      </c>
      <c r="L915" s="69" t="s">
        <v>1304</v>
      </c>
      <c r="M915" s="69" t="str">
        <f>'CONSTRUCTION COST ESTIMATE'!BB915</f>
        <v>SF</v>
      </c>
      <c r="N915" s="390">
        <f>'BID ABSTRACT'!H915</f>
        <v>0</v>
      </c>
      <c r="O915" s="76">
        <f t="shared" si="75"/>
        <v>0</v>
      </c>
      <c r="S915" s="69" t="s">
        <v>1313</v>
      </c>
      <c r="T915" s="69" t="s">
        <v>1313</v>
      </c>
      <c r="V915" s="77" t="str">
        <f t="shared" si="76"/>
        <v/>
      </c>
    </row>
    <row r="916" spans="1:22" hidden="1">
      <c r="A916" s="72">
        <f>'CONSTRUCTION COST ESTIMATE'!B916</f>
        <v>628.05999999999904</v>
      </c>
      <c r="C916" s="69" t="s">
        <v>1311</v>
      </c>
      <c r="D916" s="69">
        <v>0</v>
      </c>
      <c r="F916" s="73" t="str">
        <f>'CONSTRUCTION COST ESTIMATE'!C916</f>
        <v>SOLID YELLOW PAVEMENT MARKING (PAVEMENT MARKING TAPE)</v>
      </c>
      <c r="H916" s="74" t="str">
        <f t="shared" si="73"/>
        <v>628.0600</v>
      </c>
      <c r="J916" s="389">
        <f>'CONSTRUCTION COST ESTIMATE'!BA916</f>
        <v>0</v>
      </c>
      <c r="K916" s="75">
        <f t="shared" si="74"/>
        <v>0</v>
      </c>
      <c r="L916" s="69" t="s">
        <v>1304</v>
      </c>
      <c r="M916" s="69" t="str">
        <f>'CONSTRUCTION COST ESTIMATE'!BB916</f>
        <v>SF</v>
      </c>
      <c r="N916" s="390">
        <f>'BID ABSTRACT'!H916</f>
        <v>0</v>
      </c>
      <c r="O916" s="76">
        <f t="shared" si="75"/>
        <v>0</v>
      </c>
      <c r="S916" s="69" t="s">
        <v>1313</v>
      </c>
      <c r="T916" s="69" t="s">
        <v>1313</v>
      </c>
      <c r="V916" s="77" t="str">
        <f t="shared" si="76"/>
        <v/>
      </c>
    </row>
    <row r="917" spans="1:22" hidden="1">
      <c r="A917" s="72">
        <f>'CONSTRUCTION COST ESTIMATE'!B917</f>
        <v>628.06099999999901</v>
      </c>
      <c r="C917" s="69" t="s">
        <v>1311</v>
      </c>
      <c r="D917" s="69">
        <v>0</v>
      </c>
      <c r="F917" s="73" t="str">
        <f>'CONSTRUCTION COST ESTIMATE'!C917</f>
        <v>12 INCH BY 18 INCH YIELD LINE MARKINGS (PAINT)</v>
      </c>
      <c r="H917" s="74" t="str">
        <f t="shared" si="73"/>
        <v>628.0610</v>
      </c>
      <c r="J917" s="389">
        <f>'CONSTRUCTION COST ESTIMATE'!BA917</f>
        <v>0</v>
      </c>
      <c r="K917" s="75">
        <f t="shared" si="74"/>
        <v>0</v>
      </c>
      <c r="L917" s="69" t="s">
        <v>1304</v>
      </c>
      <c r="M917" s="69" t="str">
        <f>'CONSTRUCTION COST ESTIMATE'!BB917</f>
        <v>SF</v>
      </c>
      <c r="N917" s="390">
        <f>'BID ABSTRACT'!H917</f>
        <v>0</v>
      </c>
      <c r="O917" s="76">
        <f t="shared" si="75"/>
        <v>0</v>
      </c>
      <c r="S917" s="69" t="s">
        <v>1313</v>
      </c>
      <c r="T917" s="69" t="s">
        <v>1313</v>
      </c>
      <c r="V917" s="77" t="str">
        <f t="shared" si="76"/>
        <v/>
      </c>
    </row>
    <row r="918" spans="1:22" hidden="1">
      <c r="A918" s="72">
        <f>'CONSTRUCTION COST ESTIMATE'!B918</f>
        <v>628.06199999999899</v>
      </c>
      <c r="C918" s="69" t="s">
        <v>1311</v>
      </c>
      <c r="D918" s="69">
        <v>0</v>
      </c>
      <c r="F918" s="73" t="str">
        <f>'CONSTRUCTION COST ESTIMATE'!C918</f>
        <v>12 INCH BY 18 INCH YIELD LINE MARKINGS (PAVEMENT MARKING TAPE)</v>
      </c>
      <c r="H918" s="74" t="str">
        <f t="shared" si="73"/>
        <v>628.0620</v>
      </c>
      <c r="J918" s="389">
        <f>'CONSTRUCTION COST ESTIMATE'!BA918</f>
        <v>0</v>
      </c>
      <c r="K918" s="75">
        <f t="shared" si="74"/>
        <v>0</v>
      </c>
      <c r="L918" s="69" t="s">
        <v>1304</v>
      </c>
      <c r="M918" s="69" t="str">
        <f>'CONSTRUCTION COST ESTIMATE'!BB918</f>
        <v>SF</v>
      </c>
      <c r="N918" s="390">
        <f>'BID ABSTRACT'!H918</f>
        <v>0</v>
      </c>
      <c r="O918" s="76">
        <f t="shared" si="75"/>
        <v>0</v>
      </c>
      <c r="S918" s="69" t="s">
        <v>1313</v>
      </c>
      <c r="T918" s="69" t="s">
        <v>1313</v>
      </c>
      <c r="V918" s="77" t="str">
        <f t="shared" si="76"/>
        <v/>
      </c>
    </row>
    <row r="919" spans="1:22" hidden="1">
      <c r="A919" s="72">
        <f>'CONSTRUCTION COST ESTIMATE'!B919</f>
        <v>628.06299999999896</v>
      </c>
      <c r="C919" s="69" t="s">
        <v>1311</v>
      </c>
      <c r="D919" s="69">
        <v>0</v>
      </c>
      <c r="F919" s="73" t="str">
        <f>'CONSTRUCTION COST ESTIMATE'!C919</f>
        <v>24 INCH BY 36 INCH YIELD LINE MARKINGS (PAINT)</v>
      </c>
      <c r="H919" s="74" t="str">
        <f t="shared" ref="H919:H982" si="77">TEXT(A919,"#.0000")</f>
        <v>628.0630</v>
      </c>
      <c r="J919" s="389">
        <f>'CONSTRUCTION COST ESTIMATE'!BA919</f>
        <v>0</v>
      </c>
      <c r="K919" s="75">
        <f t="shared" ref="K919:K982" si="78">IF((OR(M919="LS",M919="FA",M919="ALLOW")),N919,J919)</f>
        <v>0</v>
      </c>
      <c r="L919" s="69" t="s">
        <v>1304</v>
      </c>
      <c r="M919" s="69" t="str">
        <f>'CONSTRUCTION COST ESTIMATE'!BB919</f>
        <v>SF</v>
      </c>
      <c r="N919" s="390">
        <f>'BID ABSTRACT'!H919</f>
        <v>0</v>
      </c>
      <c r="O919" s="76">
        <f t="shared" ref="O919:O982" si="79">IF((OR(M919="LS",M919="FA",M919="ALLOW")),1,N919)</f>
        <v>0</v>
      </c>
      <c r="S919" s="69" t="s">
        <v>1313</v>
      </c>
      <c r="T919" s="69" t="s">
        <v>1313</v>
      </c>
      <c r="V919" s="77" t="str">
        <f t="shared" si="76"/>
        <v/>
      </c>
    </row>
    <row r="920" spans="1:22" hidden="1">
      <c r="A920" s="72">
        <f>'CONSTRUCTION COST ESTIMATE'!B920</f>
        <v>628.06399999999803</v>
      </c>
      <c r="C920" s="69" t="s">
        <v>1311</v>
      </c>
      <c r="D920" s="69">
        <v>0</v>
      </c>
      <c r="F920" s="73" t="str">
        <f>'CONSTRUCTION COST ESTIMATE'!C920</f>
        <v>24 INCH BY 36 INCH YIELD LINE MARKINGS (PAVEMENT MARKING TAPE)</v>
      </c>
      <c r="H920" s="74" t="str">
        <f t="shared" si="77"/>
        <v>628.0640</v>
      </c>
      <c r="J920" s="389">
        <f>'CONSTRUCTION COST ESTIMATE'!BA920</f>
        <v>0</v>
      </c>
      <c r="K920" s="75">
        <f t="shared" si="78"/>
        <v>0</v>
      </c>
      <c r="L920" s="69" t="s">
        <v>1304</v>
      </c>
      <c r="M920" s="69" t="str">
        <f>'CONSTRUCTION COST ESTIMATE'!BB920</f>
        <v>SF</v>
      </c>
      <c r="N920" s="390">
        <f>'BID ABSTRACT'!H920</f>
        <v>0</v>
      </c>
      <c r="O920" s="76">
        <f t="shared" si="79"/>
        <v>0</v>
      </c>
      <c r="S920" s="69" t="s">
        <v>1313</v>
      </c>
      <c r="T920" s="69" t="s">
        <v>1313</v>
      </c>
      <c r="V920" s="77" t="str">
        <f t="shared" si="76"/>
        <v/>
      </c>
    </row>
    <row r="921" spans="1:22" hidden="1">
      <c r="A921" s="72">
        <f>'CONSTRUCTION COST ESTIMATE'!B921</f>
        <v>628.06499999999801</v>
      </c>
      <c r="C921" s="69" t="s">
        <v>1311</v>
      </c>
      <c r="D921" s="69">
        <v>0</v>
      </c>
      <c r="F921" s="73" t="str">
        <f>'CONSTRUCTION COST ESTIMATE'!C921</f>
        <v>PREFORMED THERMOPLASTIC GREEN BIKE LANE</v>
      </c>
      <c r="H921" s="74" t="str">
        <f t="shared" si="77"/>
        <v>628.0650</v>
      </c>
      <c r="J921" s="389">
        <f>'CONSTRUCTION COST ESTIMATE'!BA921</f>
        <v>0</v>
      </c>
      <c r="K921" s="75">
        <f t="shared" si="78"/>
        <v>0</v>
      </c>
      <c r="L921" s="69" t="s">
        <v>1304</v>
      </c>
      <c r="M921" s="69" t="str">
        <f>'CONSTRUCTION COST ESTIMATE'!BB921</f>
        <v>LF</v>
      </c>
      <c r="N921" s="390">
        <f>'BID ABSTRACT'!H921</f>
        <v>0</v>
      </c>
      <c r="O921" s="76">
        <f t="shared" si="79"/>
        <v>0</v>
      </c>
      <c r="S921" s="69" t="s">
        <v>1313</v>
      </c>
      <c r="T921" s="69" t="s">
        <v>1313</v>
      </c>
      <c r="V921" s="77" t="str">
        <f t="shared" si="76"/>
        <v/>
      </c>
    </row>
    <row r="922" spans="1:22" hidden="1">
      <c r="A922" s="72">
        <f>'CONSTRUCTION COST ESTIMATE'!B922</f>
        <v>628.06599999999798</v>
      </c>
      <c r="C922" s="69" t="s">
        <v>1311</v>
      </c>
      <c r="D922" s="69">
        <v>0</v>
      </c>
      <c r="F922" s="73" t="str">
        <f>'CONSTRUCTION COST ESTIMATE'!C922</f>
        <v>PREFORMED THERMOPLASTIC GREEN BIKE LANE WITH LEGEND</v>
      </c>
      <c r="H922" s="74" t="str">
        <f t="shared" si="77"/>
        <v>628.0660</v>
      </c>
      <c r="J922" s="389">
        <f>'CONSTRUCTION COST ESTIMATE'!BA922</f>
        <v>0</v>
      </c>
      <c r="K922" s="75">
        <f t="shared" si="78"/>
        <v>0</v>
      </c>
      <c r="L922" s="69" t="s">
        <v>1304</v>
      </c>
      <c r="M922" s="69" t="str">
        <f>'CONSTRUCTION COST ESTIMATE'!BB922</f>
        <v>EA</v>
      </c>
      <c r="N922" s="390">
        <f>'BID ABSTRACT'!H922</f>
        <v>0</v>
      </c>
      <c r="O922" s="76">
        <f t="shared" si="79"/>
        <v>0</v>
      </c>
      <c r="S922" s="69" t="s">
        <v>1313</v>
      </c>
      <c r="T922" s="69" t="s">
        <v>1313</v>
      </c>
      <c r="V922" s="77" t="str">
        <f t="shared" si="76"/>
        <v/>
      </c>
    </row>
    <row r="923" spans="1:22" hidden="1">
      <c r="A923" s="72">
        <f>'CONSTRUCTION COST ESTIMATE'!B923</f>
        <v>628.06699999999796</v>
      </c>
      <c r="C923" s="69" t="s">
        <v>1311</v>
      </c>
      <c r="D923" s="69">
        <v>0</v>
      </c>
      <c r="F923" s="73" t="str">
        <f>'CONSTRUCTION COST ESTIMATE'!C923</f>
        <v>THROUGH LANE-USE ARROW (PAINT)</v>
      </c>
      <c r="H923" s="74" t="str">
        <f t="shared" si="77"/>
        <v>628.0670</v>
      </c>
      <c r="J923" s="389">
        <f>'CONSTRUCTION COST ESTIMATE'!BA923</f>
        <v>0</v>
      </c>
      <c r="K923" s="75">
        <f t="shared" si="78"/>
        <v>0</v>
      </c>
      <c r="L923" s="69" t="s">
        <v>1304</v>
      </c>
      <c r="M923" s="69" t="str">
        <f>'CONSTRUCTION COST ESTIMATE'!BB923</f>
        <v>EA</v>
      </c>
      <c r="N923" s="390">
        <f>'BID ABSTRACT'!H923</f>
        <v>0</v>
      </c>
      <c r="O923" s="76">
        <f t="shared" si="79"/>
        <v>0</v>
      </c>
      <c r="S923" s="69" t="s">
        <v>1313</v>
      </c>
      <c r="T923" s="69" t="s">
        <v>1313</v>
      </c>
      <c r="V923" s="77" t="str">
        <f t="shared" si="76"/>
        <v/>
      </c>
    </row>
    <row r="924" spans="1:22" hidden="1">
      <c r="A924" s="72">
        <f>'CONSTRUCTION COST ESTIMATE'!B924</f>
        <v>628.06799999999805</v>
      </c>
      <c r="C924" s="69" t="s">
        <v>1311</v>
      </c>
      <c r="D924" s="69">
        <v>0</v>
      </c>
      <c r="F924" s="73" t="str">
        <f>'CONSTRUCTION COST ESTIMATE'!C924</f>
        <v>THROUGH LANE-USE ARROW (PAVEMENT MARKING TAPE)</v>
      </c>
      <c r="H924" s="74" t="str">
        <f t="shared" si="77"/>
        <v>628.0680</v>
      </c>
      <c r="J924" s="389">
        <f>'CONSTRUCTION COST ESTIMATE'!BA924</f>
        <v>0</v>
      </c>
      <c r="K924" s="75">
        <f t="shared" si="78"/>
        <v>0</v>
      </c>
      <c r="L924" s="69" t="s">
        <v>1304</v>
      </c>
      <c r="M924" s="69" t="str">
        <f>'CONSTRUCTION COST ESTIMATE'!BB924</f>
        <v>EA</v>
      </c>
      <c r="N924" s="390">
        <f>'BID ABSTRACT'!H924</f>
        <v>0</v>
      </c>
      <c r="O924" s="76">
        <f t="shared" si="79"/>
        <v>0</v>
      </c>
      <c r="S924" s="69" t="s">
        <v>1313</v>
      </c>
      <c r="T924" s="69" t="s">
        <v>1313</v>
      </c>
      <c r="V924" s="77" t="str">
        <f t="shared" si="76"/>
        <v/>
      </c>
    </row>
    <row r="925" spans="1:22" hidden="1">
      <c r="A925" s="72">
        <f>'CONSTRUCTION COST ESTIMATE'!B925</f>
        <v>628.06899999999803</v>
      </c>
      <c r="C925" s="69" t="s">
        <v>1311</v>
      </c>
      <c r="D925" s="69">
        <v>0</v>
      </c>
      <c r="F925" s="73" t="str">
        <f>'CONSTRUCTION COST ESTIMATE'!C925</f>
        <v>TURN LANE-USE ARROW (PAINT)</v>
      </c>
      <c r="H925" s="74" t="str">
        <f t="shared" si="77"/>
        <v>628.0690</v>
      </c>
      <c r="J925" s="389">
        <f>'CONSTRUCTION COST ESTIMATE'!BA925</f>
        <v>0</v>
      </c>
      <c r="K925" s="75">
        <f t="shared" si="78"/>
        <v>0</v>
      </c>
      <c r="L925" s="69" t="s">
        <v>1304</v>
      </c>
      <c r="M925" s="69" t="str">
        <f>'CONSTRUCTION COST ESTIMATE'!BB925</f>
        <v>EA</v>
      </c>
      <c r="N925" s="390">
        <f>'BID ABSTRACT'!H925</f>
        <v>0</v>
      </c>
      <c r="O925" s="76">
        <f t="shared" si="79"/>
        <v>0</v>
      </c>
      <c r="S925" s="69" t="s">
        <v>1313</v>
      </c>
      <c r="T925" s="69" t="s">
        <v>1313</v>
      </c>
      <c r="V925" s="77" t="str">
        <f t="shared" si="76"/>
        <v/>
      </c>
    </row>
    <row r="926" spans="1:22" hidden="1">
      <c r="A926" s="72">
        <f>'CONSTRUCTION COST ESTIMATE'!B926</f>
        <v>628.069999999998</v>
      </c>
      <c r="C926" s="69" t="s">
        <v>1311</v>
      </c>
      <c r="D926" s="69">
        <v>0</v>
      </c>
      <c r="F926" s="73" t="str">
        <f>'CONSTRUCTION COST ESTIMATE'!C926</f>
        <v>TURN LANE-USE ARROW (PAVEMENT MARKING TAPE)</v>
      </c>
      <c r="H926" s="74" t="str">
        <f t="shared" si="77"/>
        <v>628.0700</v>
      </c>
      <c r="J926" s="389">
        <f>'CONSTRUCTION COST ESTIMATE'!BA926</f>
        <v>0</v>
      </c>
      <c r="K926" s="75">
        <f t="shared" si="78"/>
        <v>0</v>
      </c>
      <c r="L926" s="69" t="s">
        <v>1304</v>
      </c>
      <c r="M926" s="69" t="str">
        <f>'CONSTRUCTION COST ESTIMATE'!BB926</f>
        <v>EA</v>
      </c>
      <c r="N926" s="390">
        <f>'BID ABSTRACT'!H926</f>
        <v>0</v>
      </c>
      <c r="O926" s="76">
        <f t="shared" si="79"/>
        <v>0</v>
      </c>
      <c r="S926" s="69" t="s">
        <v>1313</v>
      </c>
      <c r="T926" s="69" t="s">
        <v>1313</v>
      </c>
      <c r="V926" s="77" t="str">
        <f t="shared" si="76"/>
        <v/>
      </c>
    </row>
    <row r="927" spans="1:22" hidden="1">
      <c r="A927" s="72">
        <f>'CONSTRUCTION COST ESTIMATE'!B927</f>
        <v>628.07099999999798</v>
      </c>
      <c r="C927" s="69" t="s">
        <v>1311</v>
      </c>
      <c r="D927" s="69">
        <v>0</v>
      </c>
      <c r="F927" s="73" t="str">
        <f>'CONSTRUCTION COST ESTIMATE'!C927</f>
        <v>TURN AND THRU LANE-USE ARROW (PAINT)</v>
      </c>
      <c r="H927" s="74" t="str">
        <f t="shared" si="77"/>
        <v>628.0710</v>
      </c>
      <c r="J927" s="389">
        <f>'CONSTRUCTION COST ESTIMATE'!BA927</f>
        <v>0</v>
      </c>
      <c r="K927" s="75">
        <f t="shared" si="78"/>
        <v>0</v>
      </c>
      <c r="L927" s="69" t="s">
        <v>1304</v>
      </c>
      <c r="M927" s="69" t="str">
        <f>'CONSTRUCTION COST ESTIMATE'!BB927</f>
        <v>EA</v>
      </c>
      <c r="N927" s="390">
        <f>'BID ABSTRACT'!H927</f>
        <v>0</v>
      </c>
      <c r="O927" s="76">
        <f t="shared" si="79"/>
        <v>0</v>
      </c>
      <c r="S927" s="69" t="s">
        <v>1313</v>
      </c>
      <c r="T927" s="69" t="s">
        <v>1313</v>
      </c>
      <c r="V927" s="77" t="str">
        <f t="shared" si="76"/>
        <v/>
      </c>
    </row>
    <row r="928" spans="1:22" hidden="1">
      <c r="A928" s="72">
        <f>'CONSTRUCTION COST ESTIMATE'!B928</f>
        <v>628.07199999999796</v>
      </c>
      <c r="C928" s="69" t="s">
        <v>1311</v>
      </c>
      <c r="D928" s="69">
        <v>0</v>
      </c>
      <c r="F928" s="73" t="str">
        <f>'CONSTRUCTION COST ESTIMATE'!C928</f>
        <v>TURN AND THRU LANE-USE (PAVEMENT MARKING TAPE)</v>
      </c>
      <c r="H928" s="74" t="str">
        <f t="shared" si="77"/>
        <v>628.0720</v>
      </c>
      <c r="J928" s="389">
        <f>'CONSTRUCTION COST ESTIMATE'!BA928</f>
        <v>0</v>
      </c>
      <c r="K928" s="75">
        <f t="shared" si="78"/>
        <v>0</v>
      </c>
      <c r="L928" s="69" t="s">
        <v>1304</v>
      </c>
      <c r="M928" s="69" t="str">
        <f>'CONSTRUCTION COST ESTIMATE'!BB928</f>
        <v>EA</v>
      </c>
      <c r="N928" s="390">
        <f>'BID ABSTRACT'!H928</f>
        <v>0</v>
      </c>
      <c r="O928" s="76">
        <f t="shared" si="79"/>
        <v>0</v>
      </c>
      <c r="S928" s="69" t="s">
        <v>1313</v>
      </c>
      <c r="T928" s="69" t="s">
        <v>1313</v>
      </c>
      <c r="V928" s="77" t="str">
        <f t="shared" si="76"/>
        <v/>
      </c>
    </row>
    <row r="929" spans="1:22" hidden="1">
      <c r="A929" s="72">
        <f>'CONSTRUCTION COST ESTIMATE'!B929</f>
        <v>628.07299999999805</v>
      </c>
      <c r="C929" s="69" t="s">
        <v>1311</v>
      </c>
      <c r="D929" s="69">
        <v>0</v>
      </c>
      <c r="F929" s="73" t="str">
        <f>'CONSTRUCTION COST ESTIMATE'!C929</f>
        <v>LANE REDUCTION ARROW (PAINT)</v>
      </c>
      <c r="H929" s="74" t="str">
        <f t="shared" si="77"/>
        <v>628.0730</v>
      </c>
      <c r="J929" s="389">
        <f>'CONSTRUCTION COST ESTIMATE'!BA929</f>
        <v>0</v>
      </c>
      <c r="K929" s="75">
        <f t="shared" si="78"/>
        <v>0</v>
      </c>
      <c r="L929" s="69" t="s">
        <v>1304</v>
      </c>
      <c r="M929" s="69" t="str">
        <f>'CONSTRUCTION COST ESTIMATE'!BB929</f>
        <v>EA</v>
      </c>
      <c r="N929" s="390">
        <f>'BID ABSTRACT'!H929</f>
        <v>0</v>
      </c>
      <c r="O929" s="76">
        <f t="shared" si="79"/>
        <v>0</v>
      </c>
      <c r="S929" s="69" t="s">
        <v>1313</v>
      </c>
      <c r="T929" s="69" t="s">
        <v>1313</v>
      </c>
      <c r="V929" s="77" t="str">
        <f t="shared" si="76"/>
        <v/>
      </c>
    </row>
    <row r="930" spans="1:22" hidden="1">
      <c r="A930" s="72">
        <f>'CONSTRUCTION COST ESTIMATE'!B930</f>
        <v>628.07399999999802</v>
      </c>
      <c r="C930" s="69" t="s">
        <v>1311</v>
      </c>
      <c r="D930" s="69">
        <v>0</v>
      </c>
      <c r="F930" s="73" t="str">
        <f>'CONSTRUCTION COST ESTIMATE'!C930</f>
        <v>LANE REDUCTION ARROW (PAVEMENT MARKING TAPE)</v>
      </c>
      <c r="H930" s="74" t="str">
        <f t="shared" si="77"/>
        <v>628.0740</v>
      </c>
      <c r="J930" s="389">
        <f>'CONSTRUCTION COST ESTIMATE'!BA930</f>
        <v>0</v>
      </c>
      <c r="K930" s="75">
        <f t="shared" si="78"/>
        <v>0</v>
      </c>
      <c r="L930" s="69" t="s">
        <v>1304</v>
      </c>
      <c r="M930" s="69" t="str">
        <f>'CONSTRUCTION COST ESTIMATE'!BB930</f>
        <v>EA</v>
      </c>
      <c r="N930" s="390">
        <f>'BID ABSTRACT'!H930</f>
        <v>0</v>
      </c>
      <c r="O930" s="76">
        <f t="shared" si="79"/>
        <v>0</v>
      </c>
      <c r="S930" s="69" t="s">
        <v>1313</v>
      </c>
      <c r="T930" s="69" t="s">
        <v>1313</v>
      </c>
      <c r="V930" s="77" t="str">
        <f t="shared" si="76"/>
        <v/>
      </c>
    </row>
    <row r="931" spans="1:22" hidden="1">
      <c r="A931" s="72">
        <f>'CONSTRUCTION COST ESTIMATE'!B931</f>
        <v>628.074999999998</v>
      </c>
      <c r="C931" s="69" t="s">
        <v>1311</v>
      </c>
      <c r="D931" s="69">
        <v>0</v>
      </c>
      <c r="F931" s="73" t="str">
        <f>'CONSTRUCTION COST ESTIMATE'!C931</f>
        <v>SHARED LANE MARKING (PAINT)</v>
      </c>
      <c r="H931" s="74" t="str">
        <f t="shared" si="77"/>
        <v>628.0750</v>
      </c>
      <c r="J931" s="389">
        <f>'CONSTRUCTION COST ESTIMATE'!BA931</f>
        <v>0</v>
      </c>
      <c r="K931" s="75">
        <f t="shared" si="78"/>
        <v>0</v>
      </c>
      <c r="L931" s="69" t="s">
        <v>1304</v>
      </c>
      <c r="M931" s="69" t="str">
        <f>'CONSTRUCTION COST ESTIMATE'!BB931</f>
        <v>EA</v>
      </c>
      <c r="N931" s="390">
        <f>'BID ABSTRACT'!H931</f>
        <v>0</v>
      </c>
      <c r="O931" s="76">
        <f t="shared" si="79"/>
        <v>0</v>
      </c>
      <c r="S931" s="69" t="s">
        <v>1313</v>
      </c>
      <c r="T931" s="69" t="s">
        <v>1313</v>
      </c>
      <c r="V931" s="77" t="str">
        <f t="shared" si="76"/>
        <v/>
      </c>
    </row>
    <row r="932" spans="1:22" hidden="1">
      <c r="A932" s="72">
        <f>'CONSTRUCTION COST ESTIMATE'!B932</f>
        <v>628.07599999999798</v>
      </c>
      <c r="C932" s="69" t="s">
        <v>1311</v>
      </c>
      <c r="D932" s="69">
        <v>0</v>
      </c>
      <c r="F932" s="73" t="str">
        <f>'CONSTRUCTION COST ESTIMATE'!C932</f>
        <v>SHARED LANE MARKING (PAVEMENT MARKING TAPE)</v>
      </c>
      <c r="H932" s="74" t="str">
        <f t="shared" si="77"/>
        <v>628.0760</v>
      </c>
      <c r="J932" s="389">
        <f>'CONSTRUCTION COST ESTIMATE'!BA932</f>
        <v>0</v>
      </c>
      <c r="K932" s="75">
        <f t="shared" si="78"/>
        <v>0</v>
      </c>
      <c r="L932" s="69" t="s">
        <v>1304</v>
      </c>
      <c r="M932" s="69" t="str">
        <f>'CONSTRUCTION COST ESTIMATE'!BB932</f>
        <v>EA</v>
      </c>
      <c r="N932" s="390">
        <f>'BID ABSTRACT'!H932</f>
        <v>0</v>
      </c>
      <c r="O932" s="76">
        <f t="shared" si="79"/>
        <v>0</v>
      </c>
      <c r="S932" s="69" t="s">
        <v>1313</v>
      </c>
      <c r="T932" s="69" t="s">
        <v>1313</v>
      </c>
      <c r="V932" s="77" t="str">
        <f t="shared" si="76"/>
        <v/>
      </c>
    </row>
    <row r="933" spans="1:22" hidden="1">
      <c r="A933" s="72">
        <f>'CONSTRUCTION COST ESTIMATE'!B933</f>
        <v>628.07699999999795</v>
      </c>
      <c r="C933" s="69" t="s">
        <v>1311</v>
      </c>
      <c r="D933" s="69">
        <v>0</v>
      </c>
      <c r="F933" s="73" t="str">
        <f>'CONSTRUCTION COST ESTIMATE'!C933</f>
        <v>ROUNDABOUT ARROW (PAINT)</v>
      </c>
      <c r="H933" s="74" t="str">
        <f t="shared" si="77"/>
        <v>628.0770</v>
      </c>
      <c r="J933" s="389">
        <f>'CONSTRUCTION COST ESTIMATE'!BA933</f>
        <v>0</v>
      </c>
      <c r="K933" s="75">
        <f t="shared" si="78"/>
        <v>0</v>
      </c>
      <c r="L933" s="69" t="s">
        <v>1304</v>
      </c>
      <c r="M933" s="69" t="str">
        <f>'CONSTRUCTION COST ESTIMATE'!BB933</f>
        <v>EA</v>
      </c>
      <c r="N933" s="390">
        <f>'BID ABSTRACT'!H933</f>
        <v>0</v>
      </c>
      <c r="O933" s="76">
        <f t="shared" si="79"/>
        <v>0</v>
      </c>
      <c r="S933" s="69" t="s">
        <v>1313</v>
      </c>
      <c r="T933" s="69" t="s">
        <v>1313</v>
      </c>
      <c r="V933" s="77" t="str">
        <f t="shared" si="76"/>
        <v/>
      </c>
    </row>
    <row r="934" spans="1:22" hidden="1">
      <c r="A934" s="72">
        <f>'CONSTRUCTION COST ESTIMATE'!B934</f>
        <v>628.07799999999804</v>
      </c>
      <c r="C934" s="69" t="s">
        <v>1311</v>
      </c>
      <c r="D934" s="69">
        <v>0</v>
      </c>
      <c r="F934" s="73" t="str">
        <f>'CONSTRUCTION COST ESTIMATE'!C934</f>
        <v>ROUNDABOUT ARROW (PAVEMENT MARKING TAPE)</v>
      </c>
      <c r="H934" s="74" t="str">
        <f t="shared" si="77"/>
        <v>628.0780</v>
      </c>
      <c r="J934" s="389">
        <f>'CONSTRUCTION COST ESTIMATE'!BA934</f>
        <v>0</v>
      </c>
      <c r="K934" s="75">
        <f t="shared" si="78"/>
        <v>0</v>
      </c>
      <c r="L934" s="69" t="s">
        <v>1304</v>
      </c>
      <c r="M934" s="69" t="str">
        <f>'CONSTRUCTION COST ESTIMATE'!BB934</f>
        <v>EA</v>
      </c>
      <c r="N934" s="390">
        <f>'BID ABSTRACT'!H934</f>
        <v>0</v>
      </c>
      <c r="O934" s="76">
        <f t="shared" si="79"/>
        <v>0</v>
      </c>
      <c r="S934" s="69" t="s">
        <v>1313</v>
      </c>
      <c r="T934" s="69" t="s">
        <v>1313</v>
      </c>
      <c r="V934" s="77" t="str">
        <f t="shared" si="76"/>
        <v/>
      </c>
    </row>
    <row r="935" spans="1:22" hidden="1">
      <c r="A935" s="72">
        <f>'CONSTRUCTION COST ESTIMATE'!B935</f>
        <v>628.07899999999802</v>
      </c>
      <c r="C935" s="69" t="s">
        <v>1311</v>
      </c>
      <c r="D935" s="69">
        <v>0</v>
      </c>
      <c r="F935" s="73" t="str">
        <f>'CONSTRUCTION COST ESTIMATE'!C935</f>
        <v>BIKE LANE LEGEND AND ARROW (PAINT)</v>
      </c>
      <c r="H935" s="74" t="str">
        <f t="shared" si="77"/>
        <v>628.0790</v>
      </c>
      <c r="J935" s="389">
        <f>'CONSTRUCTION COST ESTIMATE'!BA935</f>
        <v>0</v>
      </c>
      <c r="K935" s="75">
        <f t="shared" si="78"/>
        <v>0</v>
      </c>
      <c r="L935" s="69" t="s">
        <v>1304</v>
      </c>
      <c r="M935" s="69" t="str">
        <f>'CONSTRUCTION COST ESTIMATE'!BB935</f>
        <v>EA</v>
      </c>
      <c r="N935" s="390">
        <f>'BID ABSTRACT'!H935</f>
        <v>0</v>
      </c>
      <c r="O935" s="76">
        <f t="shared" si="79"/>
        <v>0</v>
      </c>
      <c r="S935" s="69" t="s">
        <v>1313</v>
      </c>
      <c r="T935" s="69" t="s">
        <v>1313</v>
      </c>
      <c r="V935" s="77" t="str">
        <f t="shared" si="76"/>
        <v/>
      </c>
    </row>
    <row r="936" spans="1:22" hidden="1">
      <c r="A936" s="72">
        <f>'CONSTRUCTION COST ESTIMATE'!B936</f>
        <v>628.07999999999799</v>
      </c>
      <c r="C936" s="69" t="s">
        <v>1311</v>
      </c>
      <c r="D936" s="69">
        <v>0</v>
      </c>
      <c r="F936" s="73" t="str">
        <f>'CONSTRUCTION COST ESTIMATE'!C936</f>
        <v>BIKE LANE LEGEND AND ARROW (PAVEMENT MARKING TAPE)</v>
      </c>
      <c r="H936" s="74" t="str">
        <f t="shared" si="77"/>
        <v>628.0800</v>
      </c>
      <c r="J936" s="389">
        <f>'CONSTRUCTION COST ESTIMATE'!BA936</f>
        <v>0</v>
      </c>
      <c r="K936" s="75">
        <f t="shared" si="78"/>
        <v>0</v>
      </c>
      <c r="L936" s="69" t="s">
        <v>1304</v>
      </c>
      <c r="M936" s="69" t="str">
        <f>'CONSTRUCTION COST ESTIMATE'!BB936</f>
        <v>EA</v>
      </c>
      <c r="N936" s="390">
        <f>'BID ABSTRACT'!H936</f>
        <v>0</v>
      </c>
      <c r="O936" s="76">
        <f t="shared" si="79"/>
        <v>0</v>
      </c>
      <c r="S936" s="69" t="s">
        <v>1313</v>
      </c>
      <c r="T936" s="69" t="s">
        <v>1313</v>
      </c>
      <c r="V936" s="77" t="str">
        <f t="shared" si="76"/>
        <v/>
      </c>
    </row>
    <row r="937" spans="1:22" hidden="1">
      <c r="A937" s="72">
        <f>'CONSTRUCTION COST ESTIMATE'!B937</f>
        <v>628.08099999999797</v>
      </c>
      <c r="C937" s="69" t="s">
        <v>1311</v>
      </c>
      <c r="D937" s="69">
        <v>0</v>
      </c>
      <c r="F937" s="73" t="str">
        <f>'CONSTRUCTION COST ESTIMATE'!C937</f>
        <v>"ONLY" WORD MARKING (PAINT)</v>
      </c>
      <c r="H937" s="74" t="str">
        <f t="shared" si="77"/>
        <v>628.0810</v>
      </c>
      <c r="J937" s="389">
        <f>'CONSTRUCTION COST ESTIMATE'!BA937</f>
        <v>0</v>
      </c>
      <c r="K937" s="75">
        <f t="shared" si="78"/>
        <v>0</v>
      </c>
      <c r="L937" s="69" t="s">
        <v>1304</v>
      </c>
      <c r="M937" s="69" t="str">
        <f>'CONSTRUCTION COST ESTIMATE'!BB937</f>
        <v>EA</v>
      </c>
      <c r="N937" s="390">
        <f>'BID ABSTRACT'!H937</f>
        <v>0</v>
      </c>
      <c r="O937" s="76">
        <f t="shared" si="79"/>
        <v>0</v>
      </c>
      <c r="S937" s="69" t="s">
        <v>1313</v>
      </c>
      <c r="T937" s="69" t="s">
        <v>1313</v>
      </c>
      <c r="V937" s="77" t="str">
        <f t="shared" si="76"/>
        <v/>
      </c>
    </row>
    <row r="938" spans="1:22" hidden="1">
      <c r="A938" s="72">
        <f>'CONSTRUCTION COST ESTIMATE'!B938</f>
        <v>628.08199999999795</v>
      </c>
      <c r="C938" s="69" t="s">
        <v>1311</v>
      </c>
      <c r="D938" s="69">
        <v>0</v>
      </c>
      <c r="F938" s="73" t="str">
        <f>'CONSTRUCTION COST ESTIMATE'!C938</f>
        <v>"ONLY" WORD (PAVEMENT MARKING TAPE)</v>
      </c>
      <c r="H938" s="74" t="str">
        <f t="shared" si="77"/>
        <v>628.0820</v>
      </c>
      <c r="J938" s="389">
        <f>'CONSTRUCTION COST ESTIMATE'!BA938</f>
        <v>0</v>
      </c>
      <c r="K938" s="75">
        <f t="shared" si="78"/>
        <v>0</v>
      </c>
      <c r="L938" s="69" t="s">
        <v>1304</v>
      </c>
      <c r="M938" s="69" t="str">
        <f>'CONSTRUCTION COST ESTIMATE'!BB938</f>
        <v>EA</v>
      </c>
      <c r="N938" s="390">
        <f>'BID ABSTRACT'!H938</f>
        <v>0</v>
      </c>
      <c r="O938" s="76">
        <f t="shared" si="79"/>
        <v>0</v>
      </c>
      <c r="S938" s="69" t="s">
        <v>1313</v>
      </c>
      <c r="T938" s="69" t="s">
        <v>1313</v>
      </c>
      <c r="V938" s="77" t="str">
        <f t="shared" si="76"/>
        <v/>
      </c>
    </row>
    <row r="939" spans="1:22" hidden="1">
      <c r="A939" s="72">
        <f>'CONSTRUCTION COST ESTIMATE'!B939</f>
        <v>628.08299999999804</v>
      </c>
      <c r="C939" s="69" t="s">
        <v>1311</v>
      </c>
      <c r="D939" s="69">
        <v>0</v>
      </c>
      <c r="F939" s="73" t="str">
        <f>'CONSTRUCTION COST ESTIMATE'!C939</f>
        <v>"HUMP" WORD (PAINT)</v>
      </c>
      <c r="H939" s="74" t="str">
        <f t="shared" si="77"/>
        <v>628.0830</v>
      </c>
      <c r="J939" s="389">
        <f>'CONSTRUCTION COST ESTIMATE'!BA939</f>
        <v>0</v>
      </c>
      <c r="K939" s="75">
        <f t="shared" si="78"/>
        <v>0</v>
      </c>
      <c r="L939" s="69" t="s">
        <v>1304</v>
      </c>
      <c r="M939" s="69" t="str">
        <f>'CONSTRUCTION COST ESTIMATE'!BB939</f>
        <v>EA</v>
      </c>
      <c r="N939" s="390">
        <f>'BID ABSTRACT'!H939</f>
        <v>0</v>
      </c>
      <c r="O939" s="76">
        <f t="shared" si="79"/>
        <v>0</v>
      </c>
      <c r="S939" s="69" t="s">
        <v>1313</v>
      </c>
      <c r="T939" s="69" t="s">
        <v>1313</v>
      </c>
      <c r="V939" s="77" t="str">
        <f t="shared" si="76"/>
        <v/>
      </c>
    </row>
    <row r="940" spans="1:22" hidden="1">
      <c r="A940" s="72">
        <f>'CONSTRUCTION COST ESTIMATE'!B940</f>
        <v>628.08399999999801</v>
      </c>
      <c r="C940" s="69" t="s">
        <v>1311</v>
      </c>
      <c r="D940" s="69">
        <v>0</v>
      </c>
      <c r="F940" s="73" t="str">
        <f>'CONSTRUCTION COST ESTIMATE'!C940</f>
        <v>"HUMP" WORD (PAVEMENT MARKING TAPE)</v>
      </c>
      <c r="H940" s="74" t="str">
        <f t="shared" si="77"/>
        <v>628.0840</v>
      </c>
      <c r="J940" s="389">
        <f>'CONSTRUCTION COST ESTIMATE'!BA940</f>
        <v>0</v>
      </c>
      <c r="K940" s="75">
        <f t="shared" si="78"/>
        <v>0</v>
      </c>
      <c r="L940" s="69" t="s">
        <v>1304</v>
      </c>
      <c r="M940" s="69" t="str">
        <f>'CONSTRUCTION COST ESTIMATE'!BB940</f>
        <v>EA</v>
      </c>
      <c r="N940" s="390">
        <f>'BID ABSTRACT'!H940</f>
        <v>0</v>
      </c>
      <c r="O940" s="76">
        <f t="shared" si="79"/>
        <v>0</v>
      </c>
      <c r="S940" s="69" t="s">
        <v>1313</v>
      </c>
      <c r="T940" s="69" t="s">
        <v>1313</v>
      </c>
      <c r="V940" s="77" t="str">
        <f t="shared" si="76"/>
        <v/>
      </c>
    </row>
    <row r="941" spans="1:22" hidden="1">
      <c r="A941" s="72">
        <f>'CONSTRUCTION COST ESTIMATE'!B941</f>
        <v>628.08499999999799</v>
      </c>
      <c r="C941" s="69" t="s">
        <v>1311</v>
      </c>
      <c r="D941" s="69">
        <v>0</v>
      </c>
      <c r="F941" s="73" t="str">
        <f>'CONSTRUCTION COST ESTIMATE'!C941</f>
        <v>"XING" WORD (PAINT)</v>
      </c>
      <c r="H941" s="74" t="str">
        <f t="shared" si="77"/>
        <v>628.0850</v>
      </c>
      <c r="J941" s="389">
        <f>'CONSTRUCTION COST ESTIMATE'!BA941</f>
        <v>0</v>
      </c>
      <c r="K941" s="75">
        <f t="shared" si="78"/>
        <v>0</v>
      </c>
      <c r="L941" s="69" t="s">
        <v>1304</v>
      </c>
      <c r="M941" s="69" t="str">
        <f>'CONSTRUCTION COST ESTIMATE'!BB941</f>
        <v>EA</v>
      </c>
      <c r="N941" s="390">
        <f>'BID ABSTRACT'!H941</f>
        <v>0</v>
      </c>
      <c r="O941" s="76">
        <f t="shared" si="79"/>
        <v>0</v>
      </c>
      <c r="S941" s="69" t="s">
        <v>1313</v>
      </c>
      <c r="T941" s="69" t="s">
        <v>1313</v>
      </c>
      <c r="V941" s="77" t="str">
        <f t="shared" si="76"/>
        <v/>
      </c>
    </row>
    <row r="942" spans="1:22" hidden="1">
      <c r="A942" s="72">
        <f>'CONSTRUCTION COST ESTIMATE'!B942</f>
        <v>628.08599999999797</v>
      </c>
      <c r="C942" s="69" t="s">
        <v>1311</v>
      </c>
      <c r="D942" s="69">
        <v>0</v>
      </c>
      <c r="F942" s="73" t="str">
        <f>'CONSTRUCTION COST ESTIMATE'!C942</f>
        <v>"XING" WORD (PAVEMENT MARKING TAPE)</v>
      </c>
      <c r="H942" s="74" t="str">
        <f t="shared" si="77"/>
        <v>628.0860</v>
      </c>
      <c r="J942" s="389">
        <f>'CONSTRUCTION COST ESTIMATE'!BA942</f>
        <v>0</v>
      </c>
      <c r="K942" s="75">
        <f t="shared" si="78"/>
        <v>0</v>
      </c>
      <c r="L942" s="69" t="s">
        <v>1304</v>
      </c>
      <c r="M942" s="69" t="str">
        <f>'CONSTRUCTION COST ESTIMATE'!BB942</f>
        <v>EA</v>
      </c>
      <c r="N942" s="390">
        <f>'BID ABSTRACT'!H942</f>
        <v>0</v>
      </c>
      <c r="O942" s="76">
        <f t="shared" si="79"/>
        <v>0</v>
      </c>
      <c r="S942" s="69" t="s">
        <v>1313</v>
      </c>
      <c r="T942" s="69" t="s">
        <v>1313</v>
      </c>
      <c r="V942" s="77" t="str">
        <f t="shared" si="76"/>
        <v/>
      </c>
    </row>
    <row r="943" spans="1:22" hidden="1">
      <c r="A943" s="72">
        <f>'CONSTRUCTION COST ESTIMATE'!B943</f>
        <v>628.08699999999806</v>
      </c>
      <c r="C943" s="69" t="s">
        <v>1311</v>
      </c>
      <c r="D943" s="69">
        <v>0</v>
      </c>
      <c r="F943" s="73" t="str">
        <f>'CONSTRUCTION COST ESTIMATE'!C943</f>
        <v>"SCHOOL" WORD (PAINT)</v>
      </c>
      <c r="H943" s="74" t="str">
        <f t="shared" si="77"/>
        <v>628.0870</v>
      </c>
      <c r="J943" s="389">
        <f>'CONSTRUCTION COST ESTIMATE'!BA943</f>
        <v>0</v>
      </c>
      <c r="K943" s="75">
        <f t="shared" si="78"/>
        <v>0</v>
      </c>
      <c r="L943" s="69" t="s">
        <v>1304</v>
      </c>
      <c r="M943" s="69" t="str">
        <f>'CONSTRUCTION COST ESTIMATE'!BB943</f>
        <v>EA</v>
      </c>
      <c r="N943" s="390">
        <f>'BID ABSTRACT'!H943</f>
        <v>0</v>
      </c>
      <c r="O943" s="76">
        <f t="shared" si="79"/>
        <v>0</v>
      </c>
      <c r="S943" s="69" t="s">
        <v>1313</v>
      </c>
      <c r="T943" s="69" t="s">
        <v>1313</v>
      </c>
      <c r="V943" s="77" t="str">
        <f t="shared" si="76"/>
        <v/>
      </c>
    </row>
    <row r="944" spans="1:22" hidden="1">
      <c r="A944" s="72">
        <f>'CONSTRUCTION COST ESTIMATE'!B944</f>
        <v>628.08799999999803</v>
      </c>
      <c r="C944" s="69" t="s">
        <v>1311</v>
      </c>
      <c r="D944" s="69">
        <v>0</v>
      </c>
      <c r="F944" s="73" t="str">
        <f>'CONSTRUCTION COST ESTIMATE'!C944</f>
        <v>"SCHOOL" WORD (PAVEMENT MARKING TAPE)</v>
      </c>
      <c r="H944" s="74" t="str">
        <f t="shared" si="77"/>
        <v>628.0880</v>
      </c>
      <c r="J944" s="389">
        <f>'CONSTRUCTION COST ESTIMATE'!BA944</f>
        <v>0</v>
      </c>
      <c r="K944" s="75">
        <f t="shared" si="78"/>
        <v>0</v>
      </c>
      <c r="L944" s="69" t="s">
        <v>1304</v>
      </c>
      <c r="M944" s="69" t="str">
        <f>'CONSTRUCTION COST ESTIMATE'!BB944</f>
        <v>EA</v>
      </c>
      <c r="N944" s="390">
        <f>'BID ABSTRACT'!H944</f>
        <v>0</v>
      </c>
      <c r="O944" s="76">
        <f t="shared" si="79"/>
        <v>0</v>
      </c>
      <c r="S944" s="69" t="s">
        <v>1313</v>
      </c>
      <c r="T944" s="69" t="s">
        <v>1313</v>
      </c>
      <c r="V944" s="77" t="str">
        <f t="shared" si="76"/>
        <v/>
      </c>
    </row>
    <row r="945" spans="1:22" hidden="1">
      <c r="A945" s="72">
        <f>'CONSTRUCTION COST ESTIMATE'!B945</f>
        <v>628.08899999999801</v>
      </c>
      <c r="C945" s="69" t="s">
        <v>1311</v>
      </c>
      <c r="D945" s="69">
        <v>0</v>
      </c>
      <c r="F945" s="73" t="str">
        <f>'CONSTRUCTION COST ESTIMATE'!C945</f>
        <v>"STOP" WORD (PAINT)</v>
      </c>
      <c r="H945" s="74" t="str">
        <f t="shared" si="77"/>
        <v>628.0890</v>
      </c>
      <c r="J945" s="389">
        <f>'CONSTRUCTION COST ESTIMATE'!BA945</f>
        <v>0</v>
      </c>
      <c r="K945" s="75">
        <f t="shared" si="78"/>
        <v>0</v>
      </c>
      <c r="L945" s="69" t="s">
        <v>1304</v>
      </c>
      <c r="M945" s="69" t="str">
        <f>'CONSTRUCTION COST ESTIMATE'!BB945</f>
        <v>EA</v>
      </c>
      <c r="N945" s="390">
        <f>'BID ABSTRACT'!H945</f>
        <v>0</v>
      </c>
      <c r="O945" s="76">
        <f t="shared" si="79"/>
        <v>0</v>
      </c>
      <c r="S945" s="69" t="s">
        <v>1313</v>
      </c>
      <c r="T945" s="69" t="s">
        <v>1313</v>
      </c>
      <c r="V945" s="77" t="str">
        <f t="shared" si="76"/>
        <v/>
      </c>
    </row>
    <row r="946" spans="1:22" hidden="1">
      <c r="A946" s="72">
        <f>'CONSTRUCTION COST ESTIMATE'!B946</f>
        <v>628.08999999999799</v>
      </c>
      <c r="C946" s="69" t="s">
        <v>1311</v>
      </c>
      <c r="D946" s="69">
        <v>0</v>
      </c>
      <c r="F946" s="73" t="str">
        <f>'CONSTRUCTION COST ESTIMATE'!C946</f>
        <v>"STOP" WORD (PAVEMENT MARKING TAPE)</v>
      </c>
      <c r="H946" s="74" t="str">
        <f t="shared" si="77"/>
        <v>628.0900</v>
      </c>
      <c r="J946" s="389">
        <f>'CONSTRUCTION COST ESTIMATE'!BA946</f>
        <v>0</v>
      </c>
      <c r="K946" s="75">
        <f t="shared" si="78"/>
        <v>0</v>
      </c>
      <c r="L946" s="69" t="s">
        <v>1304</v>
      </c>
      <c r="M946" s="69" t="str">
        <f>'CONSTRUCTION COST ESTIMATE'!BB946</f>
        <v>EA</v>
      </c>
      <c r="N946" s="390">
        <f>'BID ABSTRACT'!H946</f>
        <v>0</v>
      </c>
      <c r="O946" s="76">
        <f t="shared" si="79"/>
        <v>0</v>
      </c>
      <c r="S946" s="69" t="s">
        <v>1313</v>
      </c>
      <c r="T946" s="69" t="s">
        <v>1313</v>
      </c>
      <c r="V946" s="77" t="str">
        <f t="shared" si="76"/>
        <v/>
      </c>
    </row>
    <row r="947" spans="1:22" hidden="1">
      <c r="A947" s="72">
        <f>'CONSTRUCTION COST ESTIMATE'!B947</f>
        <v>628.09099999999796</v>
      </c>
      <c r="C947" s="69" t="s">
        <v>1311</v>
      </c>
      <c r="D947" s="69">
        <v>0</v>
      </c>
      <c r="F947" s="73" t="str">
        <f>'CONSTRUCTION COST ESTIMATE'!C947</f>
        <v>"XX MPH" WORD (PAINT)</v>
      </c>
      <c r="H947" s="74" t="str">
        <f t="shared" si="77"/>
        <v>628.0910</v>
      </c>
      <c r="J947" s="389">
        <f>'CONSTRUCTION COST ESTIMATE'!BA947</f>
        <v>0</v>
      </c>
      <c r="K947" s="75">
        <f t="shared" si="78"/>
        <v>0</v>
      </c>
      <c r="L947" s="69" t="s">
        <v>1304</v>
      </c>
      <c r="M947" s="69" t="str">
        <f>'CONSTRUCTION COST ESTIMATE'!BB947</f>
        <v>EA</v>
      </c>
      <c r="N947" s="390">
        <f>'BID ABSTRACT'!H947</f>
        <v>0</v>
      </c>
      <c r="O947" s="76">
        <f t="shared" si="79"/>
        <v>0</v>
      </c>
      <c r="S947" s="69" t="s">
        <v>1313</v>
      </c>
      <c r="T947" s="69" t="s">
        <v>1313</v>
      </c>
      <c r="V947" s="77" t="str">
        <f t="shared" si="76"/>
        <v/>
      </c>
    </row>
    <row r="948" spans="1:22" hidden="1">
      <c r="A948" s="72">
        <f>'CONSTRUCTION COST ESTIMATE'!B948</f>
        <v>628.09199999999805</v>
      </c>
      <c r="C948" s="69" t="s">
        <v>1311</v>
      </c>
      <c r="D948" s="69">
        <v>0</v>
      </c>
      <c r="F948" s="73" t="str">
        <f>'CONSTRUCTION COST ESTIMATE'!C948</f>
        <v>"XX MPH" WORD (PAVEMENT MARKING TAPE)</v>
      </c>
      <c r="H948" s="74" t="str">
        <f t="shared" si="77"/>
        <v>628.0920</v>
      </c>
      <c r="J948" s="389">
        <f>'CONSTRUCTION COST ESTIMATE'!BA948</f>
        <v>0</v>
      </c>
      <c r="K948" s="75">
        <f t="shared" si="78"/>
        <v>0</v>
      </c>
      <c r="L948" s="69" t="s">
        <v>1304</v>
      </c>
      <c r="M948" s="69" t="str">
        <f>'CONSTRUCTION COST ESTIMATE'!BB948</f>
        <v>EA</v>
      </c>
      <c r="N948" s="390">
        <f>'BID ABSTRACT'!H948</f>
        <v>0</v>
      </c>
      <c r="O948" s="76">
        <f t="shared" si="79"/>
        <v>0</v>
      </c>
      <c r="S948" s="69" t="s">
        <v>1313</v>
      </c>
      <c r="T948" s="69" t="s">
        <v>1313</v>
      </c>
      <c r="V948" s="77" t="str">
        <f t="shared" si="76"/>
        <v/>
      </c>
    </row>
    <row r="949" spans="1:22" hidden="1">
      <c r="A949" s="72">
        <f>'CONSTRUCTION COST ESTIMATE'!B949</f>
        <v>628.09299999999803</v>
      </c>
      <c r="C949" s="69" t="s">
        <v>1311</v>
      </c>
      <c r="D949" s="69">
        <v>0</v>
      </c>
      <c r="F949" s="73" t="str">
        <f>'CONSTRUCTION COST ESTIMATE'!C949</f>
        <v>"YIELD" WORD (PAINT)</v>
      </c>
      <c r="H949" s="74" t="str">
        <f t="shared" si="77"/>
        <v>628.0930</v>
      </c>
      <c r="J949" s="389">
        <f>'CONSTRUCTION COST ESTIMATE'!BA949</f>
        <v>0</v>
      </c>
      <c r="K949" s="75">
        <f t="shared" si="78"/>
        <v>0</v>
      </c>
      <c r="L949" s="69" t="s">
        <v>1304</v>
      </c>
      <c r="M949" s="69" t="str">
        <f>'CONSTRUCTION COST ESTIMATE'!BB949</f>
        <v>EA</v>
      </c>
      <c r="N949" s="390">
        <f>'BID ABSTRACT'!H949</f>
        <v>0</v>
      </c>
      <c r="O949" s="76">
        <f t="shared" si="79"/>
        <v>0</v>
      </c>
      <c r="S949" s="69" t="s">
        <v>1313</v>
      </c>
      <c r="T949" s="69" t="s">
        <v>1313</v>
      </c>
      <c r="V949" s="77" t="str">
        <f t="shared" si="76"/>
        <v/>
      </c>
    </row>
    <row r="950" spans="1:22" hidden="1">
      <c r="A950" s="72">
        <f>'CONSTRUCTION COST ESTIMATE'!B950</f>
        <v>628.093999999998</v>
      </c>
      <c r="C950" s="69" t="s">
        <v>1311</v>
      </c>
      <c r="D950" s="69">
        <v>0</v>
      </c>
      <c r="F950" s="73" t="str">
        <f>'CONSTRUCTION COST ESTIMATE'!C950</f>
        <v>"YIELD" WORD (PAVEMENT MARKING TAPE)</v>
      </c>
      <c r="H950" s="74" t="str">
        <f t="shared" si="77"/>
        <v>628.0940</v>
      </c>
      <c r="J950" s="389">
        <f>'CONSTRUCTION COST ESTIMATE'!BA950</f>
        <v>0</v>
      </c>
      <c r="K950" s="75">
        <f t="shared" si="78"/>
        <v>0</v>
      </c>
      <c r="L950" s="69" t="s">
        <v>1304</v>
      </c>
      <c r="M950" s="69" t="str">
        <f>'CONSTRUCTION COST ESTIMATE'!BB950</f>
        <v>EA</v>
      </c>
      <c r="N950" s="390">
        <f>'BID ABSTRACT'!H950</f>
        <v>0</v>
      </c>
      <c r="O950" s="76">
        <f t="shared" si="79"/>
        <v>0</v>
      </c>
      <c r="S950" s="69" t="s">
        <v>1313</v>
      </c>
      <c r="T950" s="69" t="s">
        <v>1313</v>
      </c>
      <c r="V950" s="77" t="str">
        <f t="shared" si="76"/>
        <v/>
      </c>
    </row>
    <row r="951" spans="1:22" hidden="1">
      <c r="A951" s="72">
        <f>'CONSTRUCTION COST ESTIMATE'!B951</f>
        <v>628.09499999999798</v>
      </c>
      <c r="C951" s="69" t="s">
        <v>1311</v>
      </c>
      <c r="D951" s="69">
        <v>0</v>
      </c>
      <c r="F951" s="73" t="str">
        <f>'CONSTRUCTION COST ESTIMATE'!C951</f>
        <v>"BUSES" WORD (PAINT)</v>
      </c>
      <c r="H951" s="74" t="str">
        <f t="shared" si="77"/>
        <v>628.0950</v>
      </c>
      <c r="J951" s="389">
        <f>'CONSTRUCTION COST ESTIMATE'!BA951</f>
        <v>0</v>
      </c>
      <c r="K951" s="75">
        <f t="shared" si="78"/>
        <v>0</v>
      </c>
      <c r="L951" s="69" t="s">
        <v>1304</v>
      </c>
      <c r="M951" s="69" t="str">
        <f>'CONSTRUCTION COST ESTIMATE'!BB951</f>
        <v>EA</v>
      </c>
      <c r="N951" s="390">
        <f>'BID ABSTRACT'!H951</f>
        <v>0</v>
      </c>
      <c r="O951" s="76">
        <f t="shared" si="79"/>
        <v>0</v>
      </c>
      <c r="S951" s="69" t="s">
        <v>1313</v>
      </c>
      <c r="T951" s="69" t="s">
        <v>1313</v>
      </c>
      <c r="V951" s="77" t="str">
        <f t="shared" si="76"/>
        <v/>
      </c>
    </row>
    <row r="952" spans="1:22" hidden="1">
      <c r="A952" s="72">
        <f>'CONSTRUCTION COST ESTIMATE'!B952</f>
        <v>628.09599999999796</v>
      </c>
      <c r="C952" s="69" t="s">
        <v>1311</v>
      </c>
      <c r="D952" s="69">
        <v>0</v>
      </c>
      <c r="F952" s="73" t="str">
        <f>'CONSTRUCTION COST ESTIMATE'!C952</f>
        <v>"BUSES" WORD (PAVEMENT MARKING TAPE)</v>
      </c>
      <c r="H952" s="74" t="str">
        <f t="shared" si="77"/>
        <v>628.0960</v>
      </c>
      <c r="J952" s="389">
        <f>'CONSTRUCTION COST ESTIMATE'!BA952</f>
        <v>0</v>
      </c>
      <c r="K952" s="75">
        <f t="shared" si="78"/>
        <v>0</v>
      </c>
      <c r="L952" s="69" t="s">
        <v>1304</v>
      </c>
      <c r="M952" s="69" t="str">
        <f>'CONSTRUCTION COST ESTIMATE'!BB952</f>
        <v>EA</v>
      </c>
      <c r="N952" s="390">
        <f>'BID ABSTRACT'!H952</f>
        <v>0</v>
      </c>
      <c r="O952" s="76">
        <f t="shared" si="79"/>
        <v>0</v>
      </c>
      <c r="S952" s="69" t="s">
        <v>1313</v>
      </c>
      <c r="T952" s="69" t="s">
        <v>1313</v>
      </c>
      <c r="V952" s="77" t="str">
        <f t="shared" si="76"/>
        <v/>
      </c>
    </row>
    <row r="953" spans="1:22" hidden="1">
      <c r="A953" s="72">
        <f>'CONSTRUCTION COST ESTIMATE'!B953</f>
        <v>628.09699999999805</v>
      </c>
      <c r="C953" s="69" t="s">
        <v>1311</v>
      </c>
      <c r="D953" s="69">
        <v>0</v>
      </c>
      <c r="F953" s="73" t="str">
        <f>'CONSTRUCTION COST ESTIMATE'!C953</f>
        <v>ACCESSIBILITY PARKING SPACE MARKING SYMBOL (PAINT)</v>
      </c>
      <c r="H953" s="74" t="str">
        <f t="shared" si="77"/>
        <v>628.0970</v>
      </c>
      <c r="J953" s="389">
        <f>'CONSTRUCTION COST ESTIMATE'!BA953</f>
        <v>0</v>
      </c>
      <c r="K953" s="75">
        <f t="shared" si="78"/>
        <v>0</v>
      </c>
      <c r="L953" s="69" t="s">
        <v>1304</v>
      </c>
      <c r="M953" s="69" t="str">
        <f>'CONSTRUCTION COST ESTIMATE'!BB953</f>
        <v>EA</v>
      </c>
      <c r="N953" s="390">
        <f>'BID ABSTRACT'!H953</f>
        <v>0</v>
      </c>
      <c r="O953" s="76">
        <f t="shared" si="79"/>
        <v>0</v>
      </c>
      <c r="S953" s="69" t="s">
        <v>1313</v>
      </c>
      <c r="T953" s="69" t="s">
        <v>1313</v>
      </c>
      <c r="V953" s="77" t="str">
        <f t="shared" si="76"/>
        <v/>
      </c>
    </row>
    <row r="954" spans="1:22" ht="30" hidden="1">
      <c r="A954" s="72">
        <f>'CONSTRUCTION COST ESTIMATE'!B954</f>
        <v>628.09799999999802</v>
      </c>
      <c r="C954" s="69" t="s">
        <v>1311</v>
      </c>
      <c r="D954" s="69">
        <v>0</v>
      </c>
      <c r="F954" s="73" t="str">
        <f>'CONSTRUCTION COST ESTIMATE'!C954</f>
        <v>ACCESSIBILITY PARKING SPACE MARKING SYMBOL (PAVEMENT MARKING TAPE)</v>
      </c>
      <c r="H954" s="74" t="str">
        <f t="shared" si="77"/>
        <v>628.0980</v>
      </c>
      <c r="J954" s="389">
        <f>'CONSTRUCTION COST ESTIMATE'!BA954</f>
        <v>0</v>
      </c>
      <c r="K954" s="75">
        <f t="shared" si="78"/>
        <v>0</v>
      </c>
      <c r="L954" s="69" t="s">
        <v>1304</v>
      </c>
      <c r="M954" s="69" t="str">
        <f>'CONSTRUCTION COST ESTIMATE'!BB954</f>
        <v>EA</v>
      </c>
      <c r="N954" s="390">
        <f>'BID ABSTRACT'!H954</f>
        <v>0</v>
      </c>
      <c r="O954" s="76">
        <f t="shared" si="79"/>
        <v>0</v>
      </c>
      <c r="S954" s="69" t="s">
        <v>1313</v>
      </c>
      <c r="T954" s="69" t="s">
        <v>1313</v>
      </c>
      <c r="V954" s="77" t="str">
        <f t="shared" si="76"/>
        <v/>
      </c>
    </row>
    <row r="955" spans="1:22" hidden="1">
      <c r="A955" s="72">
        <f>'CONSTRUCTION COST ESTIMATE'!B955</f>
        <v>628.098999999998</v>
      </c>
      <c r="C955" s="69" t="s">
        <v>1311</v>
      </c>
      <c r="D955" s="69">
        <v>0</v>
      </c>
      <c r="F955" s="73" t="str">
        <f>'CONSTRUCTION COST ESTIMATE'!C955</f>
        <v>PAVEMENT LEGEND (PAINT)</v>
      </c>
      <c r="H955" s="74" t="str">
        <f t="shared" si="77"/>
        <v>628.0990</v>
      </c>
      <c r="J955" s="389">
        <f>'CONSTRUCTION COST ESTIMATE'!BA955</f>
        <v>0</v>
      </c>
      <c r="K955" s="75">
        <f t="shared" si="78"/>
        <v>0</v>
      </c>
      <c r="L955" s="69" t="s">
        <v>1304</v>
      </c>
      <c r="M955" s="69" t="str">
        <f>'CONSTRUCTION COST ESTIMATE'!BB955</f>
        <v>EA</v>
      </c>
      <c r="N955" s="390">
        <f>'BID ABSTRACT'!H955</f>
        <v>0</v>
      </c>
      <c r="O955" s="76">
        <f t="shared" si="79"/>
        <v>0</v>
      </c>
      <c r="S955" s="69" t="s">
        <v>1313</v>
      </c>
      <c r="T955" s="69" t="s">
        <v>1313</v>
      </c>
      <c r="V955" s="77" t="str">
        <f t="shared" si="76"/>
        <v/>
      </c>
    </row>
    <row r="956" spans="1:22" hidden="1">
      <c r="A956" s="72">
        <f>'CONSTRUCTION COST ESTIMATE'!B956</f>
        <v>628.09999999999798</v>
      </c>
      <c r="C956" s="69" t="s">
        <v>1311</v>
      </c>
      <c r="D956" s="69">
        <v>0</v>
      </c>
      <c r="F956" s="73" t="str">
        <f>'CONSTRUCTION COST ESTIMATE'!C956</f>
        <v>PAVEMENT LEGEND (PAVEMENT MARKING TAPE)</v>
      </c>
      <c r="H956" s="74" t="str">
        <f t="shared" si="77"/>
        <v>628.1000</v>
      </c>
      <c r="J956" s="389">
        <f>'CONSTRUCTION COST ESTIMATE'!BA956</f>
        <v>0</v>
      </c>
      <c r="K956" s="75">
        <f t="shared" si="78"/>
        <v>0</v>
      </c>
      <c r="L956" s="69" t="s">
        <v>1304</v>
      </c>
      <c r="M956" s="69" t="str">
        <f>'CONSTRUCTION COST ESTIMATE'!BB956</f>
        <v>EA</v>
      </c>
      <c r="N956" s="390">
        <f>'BID ABSTRACT'!H956</f>
        <v>0</v>
      </c>
      <c r="O956" s="76">
        <f t="shared" si="79"/>
        <v>0</v>
      </c>
      <c r="S956" s="69" t="s">
        <v>1313</v>
      </c>
      <c r="T956" s="69" t="s">
        <v>1313</v>
      </c>
      <c r="V956" s="77" t="str">
        <f t="shared" si="76"/>
        <v/>
      </c>
    </row>
    <row r="957" spans="1:22" hidden="1">
      <c r="A957" s="72">
        <f>'CONSTRUCTION COST ESTIMATE'!B957</f>
        <v>628.10099999999795</v>
      </c>
      <c r="C957" s="69" t="s">
        <v>1311</v>
      </c>
      <c r="D957" s="69">
        <v>0</v>
      </c>
      <c r="F957" s="73" t="str">
        <f>'CONSTRUCTION COST ESTIMATE'!C957</f>
        <v>TEMPORARY STRIPING</v>
      </c>
      <c r="H957" s="74" t="str">
        <f t="shared" si="77"/>
        <v>628.1010</v>
      </c>
      <c r="J957" s="389">
        <f>'CONSTRUCTION COST ESTIMATE'!BA957</f>
        <v>0</v>
      </c>
      <c r="K957" s="75">
        <f t="shared" si="78"/>
        <v>0</v>
      </c>
      <c r="L957" s="69" t="s">
        <v>1304</v>
      </c>
      <c r="M957" s="69" t="str">
        <f>'CONSTRUCTION COST ESTIMATE'!BB957</f>
        <v>LF</v>
      </c>
      <c r="N957" s="390">
        <f>'BID ABSTRACT'!H957</f>
        <v>0</v>
      </c>
      <c r="O957" s="76">
        <f t="shared" si="79"/>
        <v>0</v>
      </c>
      <c r="S957" s="69" t="s">
        <v>1313</v>
      </c>
      <c r="T957" s="69" t="s">
        <v>1313</v>
      </c>
      <c r="V957" s="77" t="str">
        <f t="shared" si="76"/>
        <v/>
      </c>
    </row>
    <row r="958" spans="1:22" hidden="1">
      <c r="A958" s="72">
        <f>'CONSTRUCTION COST ESTIMATE'!B958</f>
        <v>628.10199999999804</v>
      </c>
      <c r="C958" s="69" t="s">
        <v>1311</v>
      </c>
      <c r="D958" s="69">
        <v>0</v>
      </c>
      <c r="F958" s="73" t="str">
        <f>'CONSTRUCTION COST ESTIMATE'!C958</f>
        <v>REFLECTIVE WHITE CURB PAINT</v>
      </c>
      <c r="H958" s="74" t="str">
        <f t="shared" si="77"/>
        <v>628.1020</v>
      </c>
      <c r="J958" s="389">
        <f>'CONSTRUCTION COST ESTIMATE'!BA958</f>
        <v>0</v>
      </c>
      <c r="K958" s="75">
        <f t="shared" si="78"/>
        <v>0</v>
      </c>
      <c r="L958" s="69" t="s">
        <v>1304</v>
      </c>
      <c r="M958" s="69" t="str">
        <f>'CONSTRUCTION COST ESTIMATE'!BB958</f>
        <v>SF</v>
      </c>
      <c r="N958" s="390">
        <f>'BID ABSTRACT'!H958</f>
        <v>0</v>
      </c>
      <c r="O958" s="76">
        <f t="shared" si="79"/>
        <v>0</v>
      </c>
      <c r="S958" s="69" t="s">
        <v>1313</v>
      </c>
      <c r="T958" s="69" t="s">
        <v>1313</v>
      </c>
      <c r="V958" s="77" t="str">
        <f t="shared" si="76"/>
        <v/>
      </c>
    </row>
    <row r="959" spans="1:22" hidden="1">
      <c r="A959" s="72">
        <f>'CONSTRUCTION COST ESTIMATE'!B959</f>
        <v>628.10299999999802</v>
      </c>
      <c r="C959" s="69" t="s">
        <v>1311</v>
      </c>
      <c r="D959" s="69">
        <v>0</v>
      </c>
      <c r="F959" s="73" t="str">
        <f>'CONSTRUCTION COST ESTIMATE'!C959</f>
        <v>REFLECTIVE YELLOW CURB PAINT</v>
      </c>
      <c r="H959" s="74" t="str">
        <f t="shared" si="77"/>
        <v>628.1030</v>
      </c>
      <c r="J959" s="389">
        <f>'CONSTRUCTION COST ESTIMATE'!BA959</f>
        <v>0</v>
      </c>
      <c r="K959" s="75">
        <f t="shared" si="78"/>
        <v>0</v>
      </c>
      <c r="L959" s="69" t="s">
        <v>1304</v>
      </c>
      <c r="M959" s="69" t="str">
        <f>'CONSTRUCTION COST ESTIMATE'!BB959</f>
        <v>SF</v>
      </c>
      <c r="N959" s="390">
        <f>'BID ABSTRACT'!H959</f>
        <v>0</v>
      </c>
      <c r="O959" s="76">
        <f t="shared" si="79"/>
        <v>0</v>
      </c>
      <c r="S959" s="69" t="s">
        <v>1313</v>
      </c>
      <c r="T959" s="69" t="s">
        <v>1313</v>
      </c>
      <c r="V959" s="77" t="str">
        <f t="shared" si="76"/>
        <v/>
      </c>
    </row>
    <row r="960" spans="1:22" hidden="1">
      <c r="A960" s="72">
        <f>'CONSTRUCTION COST ESTIMATE'!B960</f>
        <v>628.103999999998</v>
      </c>
      <c r="C960" s="69" t="s">
        <v>1311</v>
      </c>
      <c r="D960" s="69">
        <v>0</v>
      </c>
      <c r="F960" s="73" t="str">
        <f>'CONSTRUCTION COST ESTIMATE'!C960</f>
        <v>NON-REFLECTIVE CURB PAINT (SPECIFY COLOR)</v>
      </c>
      <c r="H960" s="74" t="str">
        <f t="shared" si="77"/>
        <v>628.1040</v>
      </c>
      <c r="J960" s="389">
        <f>'CONSTRUCTION COST ESTIMATE'!BA960</f>
        <v>0</v>
      </c>
      <c r="K960" s="75">
        <f t="shared" si="78"/>
        <v>0</v>
      </c>
      <c r="L960" s="69" t="s">
        <v>1304</v>
      </c>
      <c r="M960" s="69" t="str">
        <f>'CONSTRUCTION COST ESTIMATE'!BB960</f>
        <v>SF</v>
      </c>
      <c r="N960" s="390">
        <f>'BID ABSTRACT'!H960</f>
        <v>0</v>
      </c>
      <c r="O960" s="76">
        <f t="shared" si="79"/>
        <v>0</v>
      </c>
      <c r="S960" s="69" t="s">
        <v>1313</v>
      </c>
      <c r="T960" s="69" t="s">
        <v>1313</v>
      </c>
      <c r="V960" s="77" t="str">
        <f t="shared" si="76"/>
        <v/>
      </c>
    </row>
    <row r="961" spans="1:26" hidden="1">
      <c r="A961" s="72">
        <f>'CONSTRUCTION COST ESTIMATE'!B961</f>
        <v>628.10499999999797</v>
      </c>
      <c r="C961" s="69" t="s">
        <v>1311</v>
      </c>
      <c r="D961" s="69">
        <v>0</v>
      </c>
      <c r="F961" s="73" t="str">
        <f>'CONSTRUCTION COST ESTIMATE'!C961</f>
        <v>REFLECTIVE WHITE MEDIAN PAINT</v>
      </c>
      <c r="H961" s="74" t="str">
        <f t="shared" si="77"/>
        <v>628.1050</v>
      </c>
      <c r="J961" s="389">
        <f>'CONSTRUCTION COST ESTIMATE'!BA961</f>
        <v>0</v>
      </c>
      <c r="K961" s="75">
        <f t="shared" si="78"/>
        <v>0</v>
      </c>
      <c r="L961" s="69" t="s">
        <v>1304</v>
      </c>
      <c r="M961" s="69" t="str">
        <f>'CONSTRUCTION COST ESTIMATE'!BB961</f>
        <v>SF</v>
      </c>
      <c r="N961" s="390">
        <f>'BID ABSTRACT'!H961</f>
        <v>0</v>
      </c>
      <c r="O961" s="76">
        <f t="shared" si="79"/>
        <v>0</v>
      </c>
      <c r="S961" s="69" t="s">
        <v>1313</v>
      </c>
      <c r="T961" s="69" t="s">
        <v>1313</v>
      </c>
      <c r="V961" s="77" t="str">
        <f t="shared" si="76"/>
        <v/>
      </c>
    </row>
    <row r="962" spans="1:26" hidden="1">
      <c r="A962" s="72">
        <f>'CONSTRUCTION COST ESTIMATE'!B962</f>
        <v>628.10599999999704</v>
      </c>
      <c r="C962" s="69" t="s">
        <v>1311</v>
      </c>
      <c r="D962" s="69">
        <v>0</v>
      </c>
      <c r="F962" s="73" t="str">
        <f>'CONSTRUCTION COST ESTIMATE'!C962</f>
        <v>REFLECTIVE YELLOW MEDIAN PAINT</v>
      </c>
      <c r="H962" s="74" t="str">
        <f t="shared" si="77"/>
        <v>628.1060</v>
      </c>
      <c r="J962" s="389">
        <f>'CONSTRUCTION COST ESTIMATE'!BA962</f>
        <v>0</v>
      </c>
      <c r="K962" s="75">
        <f t="shared" si="78"/>
        <v>0</v>
      </c>
      <c r="L962" s="69" t="s">
        <v>1304</v>
      </c>
      <c r="M962" s="69" t="str">
        <f>'CONSTRUCTION COST ESTIMATE'!BB962</f>
        <v>SF</v>
      </c>
      <c r="N962" s="390">
        <f>'BID ABSTRACT'!H962</f>
        <v>0</v>
      </c>
      <c r="O962" s="76">
        <f t="shared" si="79"/>
        <v>0</v>
      </c>
      <c r="S962" s="69" t="s">
        <v>1313</v>
      </c>
      <c r="T962" s="69" t="s">
        <v>1313</v>
      </c>
      <c r="V962" s="77" t="str">
        <f t="shared" si="76"/>
        <v/>
      </c>
    </row>
    <row r="963" spans="1:26" ht="30" hidden="1">
      <c r="A963" s="72">
        <f>'CONSTRUCTION COST ESTIMATE'!B963</f>
        <v>628.10699999999702</v>
      </c>
      <c r="C963" s="69" t="s">
        <v>1311</v>
      </c>
      <c r="D963" s="69">
        <v>0</v>
      </c>
      <c r="F963" s="73" t="str">
        <f>'CONSTRUCTION COST ESTIMATE'!C963</f>
        <v>REFLECTIVE WHITE MEDIAN NOSE PAINT WITH REFLECTIVE WHITE PAVEMENT MARKERS</v>
      </c>
      <c r="H963" s="74" t="str">
        <f t="shared" si="77"/>
        <v>628.1070</v>
      </c>
      <c r="J963" s="389">
        <f>'CONSTRUCTION COST ESTIMATE'!BA963</f>
        <v>0</v>
      </c>
      <c r="K963" s="75">
        <f t="shared" si="78"/>
        <v>0</v>
      </c>
      <c r="L963" s="69" t="s">
        <v>1304</v>
      </c>
      <c r="M963" s="69" t="str">
        <f>'CONSTRUCTION COST ESTIMATE'!BB963</f>
        <v>SF</v>
      </c>
      <c r="N963" s="390">
        <f>'BID ABSTRACT'!H963</f>
        <v>0</v>
      </c>
      <c r="O963" s="76">
        <f t="shared" si="79"/>
        <v>0</v>
      </c>
      <c r="S963" s="69" t="s">
        <v>1313</v>
      </c>
      <c r="T963" s="69" t="s">
        <v>1313</v>
      </c>
      <c r="V963" s="77" t="str">
        <f t="shared" si="76"/>
        <v/>
      </c>
    </row>
    <row r="964" spans="1:26" ht="30" hidden="1">
      <c r="A964" s="72">
        <f>'CONSTRUCTION COST ESTIMATE'!B964</f>
        <v>628.10799999999699</v>
      </c>
      <c r="C964" s="69" t="s">
        <v>1311</v>
      </c>
      <c r="D964" s="69">
        <v>0</v>
      </c>
      <c r="F964" s="73" t="str">
        <f>'CONSTRUCTION COST ESTIMATE'!C964</f>
        <v>REFLECTIVE YELLOW MEDIAN NOSE PAINT WITH REFLECTIVE YELLOW PAVEMENT MARKERS</v>
      </c>
      <c r="H964" s="74" t="str">
        <f t="shared" si="77"/>
        <v>628.1080</v>
      </c>
      <c r="J964" s="389">
        <f>'CONSTRUCTION COST ESTIMATE'!BA964</f>
        <v>0</v>
      </c>
      <c r="K964" s="75">
        <f t="shared" si="78"/>
        <v>0</v>
      </c>
      <c r="L964" s="69" t="s">
        <v>1304</v>
      </c>
      <c r="M964" s="69" t="str">
        <f>'CONSTRUCTION COST ESTIMATE'!BB964</f>
        <v>SF</v>
      </c>
      <c r="N964" s="390">
        <f>'BID ABSTRACT'!H964</f>
        <v>0</v>
      </c>
      <c r="O964" s="76">
        <f t="shared" si="79"/>
        <v>0</v>
      </c>
      <c r="S964" s="69" t="s">
        <v>1313</v>
      </c>
      <c r="T964" s="69" t="s">
        <v>1313</v>
      </c>
      <c r="V964" s="77" t="str">
        <f t="shared" si="76"/>
        <v/>
      </c>
    </row>
    <row r="965" spans="1:26" s="395" customFormat="1">
      <c r="A965" s="394"/>
      <c r="C965" s="395" t="s">
        <v>1311</v>
      </c>
      <c r="D965" s="395">
        <v>0</v>
      </c>
      <c r="F965" s="396" t="str">
        <f>'CONSTRUCTION COST ESTIMATE'!C965</f>
        <v>WATER DISTRIBUTION SYSTEMS</v>
      </c>
      <c r="H965" s="394" t="str">
        <f t="shared" si="77"/>
        <v>.0000</v>
      </c>
      <c r="J965" s="397">
        <f>'CONSTRUCTION COST ESTIMATE'!BA965</f>
        <v>0</v>
      </c>
      <c r="K965" s="397">
        <f t="shared" si="78"/>
        <v>0</v>
      </c>
      <c r="L965" s="395" t="s">
        <v>1304</v>
      </c>
      <c r="M965" s="395">
        <f>'CONSTRUCTION COST ESTIMATE'!BB965</f>
        <v>0</v>
      </c>
      <c r="N965" s="398">
        <f>'BID ABSTRACT'!H965</f>
        <v>0</v>
      </c>
      <c r="O965" s="398">
        <f t="shared" si="79"/>
        <v>0</v>
      </c>
      <c r="S965" s="395" t="s">
        <v>1313</v>
      </c>
      <c r="T965" s="395" t="s">
        <v>1313</v>
      </c>
      <c r="U965" s="399"/>
      <c r="V965" s="399" t="str">
        <f t="shared" si="76"/>
        <v>Delete Row</v>
      </c>
      <c r="W965" s="399"/>
      <c r="X965" s="399"/>
      <c r="Y965" s="399"/>
      <c r="Z965" s="399"/>
    </row>
    <row r="966" spans="1:26" hidden="1">
      <c r="A966" s="72">
        <f>'CONSTRUCTION COST ESTIMATE'!B966</f>
        <v>629.00049999999999</v>
      </c>
      <c r="C966" s="69" t="s">
        <v>1311</v>
      </c>
      <c r="D966" s="69">
        <v>0</v>
      </c>
      <c r="F966" s="73" t="str">
        <f>'CONSTRUCTION COST ESTIMATE'!C966</f>
        <v>ADJUST AVAR</v>
      </c>
      <c r="H966" s="74" t="str">
        <f t="shared" si="77"/>
        <v>629.0005</v>
      </c>
      <c r="J966" s="389">
        <f>'CONSTRUCTION COST ESTIMATE'!BA966</f>
        <v>0</v>
      </c>
      <c r="K966" s="75">
        <f t="shared" si="78"/>
        <v>0</v>
      </c>
      <c r="L966" s="69" t="s">
        <v>1304</v>
      </c>
      <c r="M966" s="69" t="str">
        <f>'CONSTRUCTION COST ESTIMATE'!BB966</f>
        <v>EA</v>
      </c>
      <c r="N966" s="390">
        <f>'BID ABSTRACT'!H966</f>
        <v>0</v>
      </c>
      <c r="O966" s="76">
        <f t="shared" si="79"/>
        <v>0</v>
      </c>
      <c r="S966" s="69" t="s">
        <v>1313</v>
      </c>
      <c r="T966" s="69" t="s">
        <v>1313</v>
      </c>
      <c r="V966" s="77" t="str">
        <f t="shared" si="76"/>
        <v/>
      </c>
    </row>
    <row r="967" spans="1:26" hidden="1">
      <c r="A967" s="72">
        <f>'CONSTRUCTION COST ESTIMATE'!B967</f>
        <v>629.00099999999998</v>
      </c>
      <c r="C967" s="69" t="s">
        <v>1311</v>
      </c>
      <c r="D967" s="69">
        <v>0</v>
      </c>
      <c r="F967" s="73" t="str">
        <f>'CONSTRUCTION COST ESTIMATE'!C967</f>
        <v>MANUAL BLOW OFF ASSEMBLY (2 INCH)</v>
      </c>
      <c r="H967" s="74" t="str">
        <f t="shared" si="77"/>
        <v>629.0010</v>
      </c>
      <c r="J967" s="389">
        <f>'CONSTRUCTION COST ESTIMATE'!BA967</f>
        <v>0</v>
      </c>
      <c r="K967" s="75">
        <f t="shared" si="78"/>
        <v>0</v>
      </c>
      <c r="L967" s="69" t="s">
        <v>1304</v>
      </c>
      <c r="M967" s="69" t="str">
        <f>'CONSTRUCTION COST ESTIMATE'!BB967</f>
        <v>EA</v>
      </c>
      <c r="N967" s="390">
        <f>'BID ABSTRACT'!H967</f>
        <v>0</v>
      </c>
      <c r="O967" s="76">
        <f t="shared" si="79"/>
        <v>0</v>
      </c>
      <c r="S967" s="69" t="s">
        <v>1313</v>
      </c>
      <c r="T967" s="69" t="s">
        <v>1313</v>
      </c>
      <c r="V967" s="77" t="str">
        <f t="shared" si="76"/>
        <v/>
      </c>
    </row>
    <row r="968" spans="1:26" hidden="1">
      <c r="A968" s="72">
        <f>'CONSTRUCTION COST ESTIMATE'!B968</f>
        <v>629.00199999999995</v>
      </c>
      <c r="C968" s="69" t="s">
        <v>1311</v>
      </c>
      <c r="D968" s="69">
        <v>0</v>
      </c>
      <c r="F968" s="73" t="str">
        <f>'CONSTRUCTION COST ESTIMATE'!C968</f>
        <v>LOW POINT BLOW OFF DRAIN ASSEMBLY (6 INCH)</v>
      </c>
      <c r="H968" s="74" t="str">
        <f t="shared" si="77"/>
        <v>629.0020</v>
      </c>
      <c r="J968" s="389">
        <f>'CONSTRUCTION COST ESTIMATE'!BA968</f>
        <v>0</v>
      </c>
      <c r="K968" s="75">
        <f t="shared" si="78"/>
        <v>0</v>
      </c>
      <c r="L968" s="69" t="s">
        <v>1304</v>
      </c>
      <c r="M968" s="69" t="str">
        <f>'CONSTRUCTION COST ESTIMATE'!BB968</f>
        <v>EA</v>
      </c>
      <c r="N968" s="390">
        <f>'BID ABSTRACT'!H968</f>
        <v>0</v>
      </c>
      <c r="O968" s="76">
        <f t="shared" si="79"/>
        <v>0</v>
      </c>
      <c r="S968" s="69" t="s">
        <v>1313</v>
      </c>
      <c r="T968" s="69" t="s">
        <v>1313</v>
      </c>
      <c r="V968" s="77" t="str">
        <f t="shared" si="76"/>
        <v/>
      </c>
    </row>
    <row r="969" spans="1:26" hidden="1">
      <c r="A969" s="72">
        <f>'CONSTRUCTION COST ESTIMATE'!B969</f>
        <v>629.00300000000004</v>
      </c>
      <c r="C969" s="69" t="s">
        <v>1311</v>
      </c>
      <c r="D969" s="69">
        <v>0</v>
      </c>
      <c r="F969" s="73" t="str">
        <f>'CONSTRUCTION COST ESTIMATE'!C969</f>
        <v>ADJUST BLOW OFF COVER TO GRADE</v>
      </c>
      <c r="H969" s="74" t="str">
        <f t="shared" si="77"/>
        <v>629.0030</v>
      </c>
      <c r="J969" s="389">
        <f>'CONSTRUCTION COST ESTIMATE'!BA969</f>
        <v>0</v>
      </c>
      <c r="K969" s="75">
        <f t="shared" si="78"/>
        <v>0</v>
      </c>
      <c r="L969" s="69" t="s">
        <v>1304</v>
      </c>
      <c r="M969" s="69" t="str">
        <f>'CONSTRUCTION COST ESTIMATE'!BB969</f>
        <v>EA</v>
      </c>
      <c r="N969" s="390">
        <f>'BID ABSTRACT'!H969</f>
        <v>0</v>
      </c>
      <c r="O969" s="76">
        <f t="shared" si="79"/>
        <v>0</v>
      </c>
      <c r="S969" s="69" t="s">
        <v>1313</v>
      </c>
      <c r="T969" s="69" t="s">
        <v>1313</v>
      </c>
      <c r="V969" s="77" t="str">
        <f t="shared" si="76"/>
        <v/>
      </c>
    </row>
    <row r="970" spans="1:26" hidden="1">
      <c r="A970" s="72">
        <f>'CONSTRUCTION COST ESTIMATE'!B970</f>
        <v>629.00400000000002</v>
      </c>
      <c r="C970" s="69" t="s">
        <v>1311</v>
      </c>
      <c r="D970" s="69">
        <v>0</v>
      </c>
      <c r="F970" s="73" t="str">
        <f>'CONSTRUCTION COST ESTIMATE'!C970</f>
        <v>ADJUST BLOW OFF AND ASSEMBLY</v>
      </c>
      <c r="H970" s="74" t="str">
        <f t="shared" si="77"/>
        <v>629.0040</v>
      </c>
      <c r="J970" s="389">
        <f>'CONSTRUCTION COST ESTIMATE'!BA970</f>
        <v>0</v>
      </c>
      <c r="K970" s="75">
        <f t="shared" si="78"/>
        <v>0</v>
      </c>
      <c r="L970" s="69" t="s">
        <v>1304</v>
      </c>
      <c r="M970" s="69" t="str">
        <f>'CONSTRUCTION COST ESTIMATE'!BB970</f>
        <v>EA</v>
      </c>
      <c r="N970" s="390">
        <f>'BID ABSTRACT'!H970</f>
        <v>0</v>
      </c>
      <c r="O970" s="76">
        <f t="shared" si="79"/>
        <v>0</v>
      </c>
      <c r="S970" s="69" t="s">
        <v>1313</v>
      </c>
      <c r="T970" s="69" t="s">
        <v>1313</v>
      </c>
      <c r="V970" s="77" t="str">
        <f t="shared" si="76"/>
        <v/>
      </c>
    </row>
    <row r="971" spans="1:26" hidden="1">
      <c r="A971" s="72">
        <f>'CONSTRUCTION COST ESTIMATE'!B971</f>
        <v>629.005</v>
      </c>
      <c r="C971" s="69" t="s">
        <v>1311</v>
      </c>
      <c r="D971" s="69">
        <v>0</v>
      </c>
      <c r="F971" s="73" t="str">
        <f>'CONSTRUCTION COST ESTIMATE'!C971</f>
        <v>ADJUST BLOW OFF AND RISER ASSEMBLY</v>
      </c>
      <c r="H971" s="74" t="str">
        <f t="shared" si="77"/>
        <v>629.0050</v>
      </c>
      <c r="J971" s="389">
        <f>'CONSTRUCTION COST ESTIMATE'!BA971</f>
        <v>0</v>
      </c>
      <c r="K971" s="75">
        <f t="shared" si="78"/>
        <v>0</v>
      </c>
      <c r="L971" s="69" t="s">
        <v>1304</v>
      </c>
      <c r="M971" s="69" t="str">
        <f>'CONSTRUCTION COST ESTIMATE'!BB971</f>
        <v>EA</v>
      </c>
      <c r="N971" s="390">
        <f>'BID ABSTRACT'!H971</f>
        <v>0</v>
      </c>
      <c r="O971" s="76">
        <f t="shared" si="79"/>
        <v>0</v>
      </c>
      <c r="S971" s="69" t="s">
        <v>1313</v>
      </c>
      <c r="T971" s="69" t="s">
        <v>1313</v>
      </c>
      <c r="V971" s="77" t="str">
        <f t="shared" si="76"/>
        <v/>
      </c>
    </row>
    <row r="972" spans="1:26" hidden="1">
      <c r="A972" s="72">
        <f>'CONSTRUCTION COST ESTIMATE'!B972</f>
        <v>629.00599999999997</v>
      </c>
      <c r="C972" s="69" t="s">
        <v>1311</v>
      </c>
      <c r="D972" s="69">
        <v>0</v>
      </c>
      <c r="F972" s="73" t="str">
        <f>'CONSTRUCTION COST ESTIMATE'!C972</f>
        <v>RELOCATE 2 INCH BLOW OFF</v>
      </c>
      <c r="H972" s="74" t="str">
        <f t="shared" si="77"/>
        <v>629.0060</v>
      </c>
      <c r="J972" s="389">
        <f>'CONSTRUCTION COST ESTIMATE'!BA972</f>
        <v>0</v>
      </c>
      <c r="K972" s="75">
        <f t="shared" si="78"/>
        <v>0</v>
      </c>
      <c r="L972" s="69" t="s">
        <v>1304</v>
      </c>
      <c r="M972" s="69" t="str">
        <f>'CONSTRUCTION COST ESTIMATE'!BB972</f>
        <v>LS</v>
      </c>
      <c r="N972" s="390">
        <f>'BID ABSTRACT'!H972</f>
        <v>0</v>
      </c>
      <c r="O972" s="76">
        <f t="shared" si="79"/>
        <v>1</v>
      </c>
      <c r="S972" s="69" t="s">
        <v>1313</v>
      </c>
      <c r="T972" s="69" t="s">
        <v>1313</v>
      </c>
      <c r="V972" s="77" t="str">
        <f t="shared" si="76"/>
        <v/>
      </c>
    </row>
    <row r="973" spans="1:26" hidden="1">
      <c r="A973" s="72">
        <f>'CONSTRUCTION COST ESTIMATE'!B973</f>
        <v>629.01</v>
      </c>
      <c r="C973" s="69" t="s">
        <v>1311</v>
      </c>
      <c r="D973" s="69">
        <v>0</v>
      </c>
      <c r="F973" s="73" t="str">
        <f>'CONSTRUCTION COST ESTIMATE'!C973</f>
        <v>INSTALL VEHICULAR PROTECTION BOLLARD</v>
      </c>
      <c r="H973" s="74" t="str">
        <f t="shared" si="77"/>
        <v>629.0100</v>
      </c>
      <c r="J973" s="389">
        <f>'CONSTRUCTION COST ESTIMATE'!BA973</f>
        <v>0</v>
      </c>
      <c r="K973" s="75">
        <f t="shared" si="78"/>
        <v>0</v>
      </c>
      <c r="L973" s="69" t="s">
        <v>1304</v>
      </c>
      <c r="M973" s="69" t="str">
        <f>'CONSTRUCTION COST ESTIMATE'!BB973</f>
        <v>EA</v>
      </c>
      <c r="N973" s="390">
        <f>'BID ABSTRACT'!H973</f>
        <v>0</v>
      </c>
      <c r="O973" s="76">
        <f t="shared" si="79"/>
        <v>0</v>
      </c>
      <c r="S973" s="69" t="s">
        <v>1313</v>
      </c>
      <c r="T973" s="69" t="s">
        <v>1313</v>
      </c>
      <c r="V973" s="77" t="str">
        <f t="shared" si="76"/>
        <v/>
      </c>
    </row>
    <row r="974" spans="1:26" hidden="1">
      <c r="A974" s="72">
        <f>'CONSTRUCTION COST ESTIMATE'!B974</f>
        <v>629.01099999999997</v>
      </c>
      <c r="C974" s="69" t="s">
        <v>1311</v>
      </c>
      <c r="D974" s="69">
        <v>0</v>
      </c>
      <c r="F974" s="73" t="str">
        <f>'CONSTRUCTION COST ESTIMATE'!C974</f>
        <v>STEEL CASING (16 INCH)</v>
      </c>
      <c r="H974" s="74" t="str">
        <f t="shared" si="77"/>
        <v>629.0110</v>
      </c>
      <c r="J974" s="389">
        <f>'CONSTRUCTION COST ESTIMATE'!BA974</f>
        <v>0</v>
      </c>
      <c r="K974" s="75">
        <f t="shared" si="78"/>
        <v>0</v>
      </c>
      <c r="L974" s="69" t="s">
        <v>1304</v>
      </c>
      <c r="M974" s="69" t="str">
        <f>'CONSTRUCTION COST ESTIMATE'!BB974</f>
        <v>LF</v>
      </c>
      <c r="N974" s="390">
        <f>'BID ABSTRACT'!H974</f>
        <v>0</v>
      </c>
      <c r="O974" s="76">
        <f t="shared" si="79"/>
        <v>0</v>
      </c>
      <c r="S974" s="69" t="s">
        <v>1313</v>
      </c>
      <c r="T974" s="69" t="s">
        <v>1313</v>
      </c>
      <c r="V974" s="77" t="str">
        <f t="shared" si="76"/>
        <v/>
      </c>
    </row>
    <row r="975" spans="1:26" hidden="1">
      <c r="A975" s="72">
        <f>'CONSTRUCTION COST ESTIMATE'!B975</f>
        <v>629.01199999999994</v>
      </c>
      <c r="C975" s="69" t="s">
        <v>1311</v>
      </c>
      <c r="D975" s="69">
        <v>0</v>
      </c>
      <c r="F975" s="73" t="str">
        <f>'CONSTRUCTION COST ESTIMATE'!C975</f>
        <v>STEEL CASING (20 INCH)</v>
      </c>
      <c r="H975" s="74" t="str">
        <f t="shared" si="77"/>
        <v>629.0120</v>
      </c>
      <c r="J975" s="389">
        <f>'CONSTRUCTION COST ESTIMATE'!BA975</f>
        <v>0</v>
      </c>
      <c r="K975" s="75">
        <f t="shared" si="78"/>
        <v>0</v>
      </c>
      <c r="L975" s="69" t="s">
        <v>1304</v>
      </c>
      <c r="M975" s="69" t="str">
        <f>'CONSTRUCTION COST ESTIMATE'!BB975</f>
        <v>LF</v>
      </c>
      <c r="N975" s="390">
        <f>'BID ABSTRACT'!H975</f>
        <v>0</v>
      </c>
      <c r="O975" s="76">
        <f t="shared" si="79"/>
        <v>0</v>
      </c>
      <c r="S975" s="69" t="s">
        <v>1313</v>
      </c>
      <c r="T975" s="69" t="s">
        <v>1313</v>
      </c>
      <c r="V975" s="77" t="str">
        <f t="shared" si="76"/>
        <v/>
      </c>
    </row>
    <row r="976" spans="1:26" hidden="1">
      <c r="A976" s="72">
        <f>'CONSTRUCTION COST ESTIMATE'!B976</f>
        <v>629.01300000000003</v>
      </c>
      <c r="C976" s="69" t="s">
        <v>1311</v>
      </c>
      <c r="D976" s="69">
        <v>0</v>
      </c>
      <c r="F976" s="73" t="str">
        <f>'CONSTRUCTION COST ESTIMATE'!C976</f>
        <v>STEEL CASING (24 INCH)</v>
      </c>
      <c r="H976" s="74" t="str">
        <f t="shared" si="77"/>
        <v>629.0130</v>
      </c>
      <c r="J976" s="389">
        <f>'CONSTRUCTION COST ESTIMATE'!BA976</f>
        <v>0</v>
      </c>
      <c r="K976" s="75">
        <f t="shared" si="78"/>
        <v>0</v>
      </c>
      <c r="L976" s="69" t="s">
        <v>1304</v>
      </c>
      <c r="M976" s="69" t="str">
        <f>'CONSTRUCTION COST ESTIMATE'!BB976</f>
        <v>LF</v>
      </c>
      <c r="N976" s="390">
        <f>'BID ABSTRACT'!H976</f>
        <v>0</v>
      </c>
      <c r="O976" s="76">
        <f t="shared" si="79"/>
        <v>0</v>
      </c>
      <c r="S976" s="69" t="s">
        <v>1313</v>
      </c>
      <c r="T976" s="69" t="s">
        <v>1313</v>
      </c>
      <c r="V976" s="77" t="str">
        <f t="shared" si="76"/>
        <v/>
      </c>
    </row>
    <row r="977" spans="1:22" hidden="1">
      <c r="A977" s="72">
        <f>'CONSTRUCTION COST ESTIMATE'!B977</f>
        <v>629.01400000000001</v>
      </c>
      <c r="C977" s="69" t="s">
        <v>1311</v>
      </c>
      <c r="D977" s="69">
        <v>0</v>
      </c>
      <c r="F977" s="73" t="str">
        <f>'CONSTRUCTION COST ESTIMATE'!C977</f>
        <v>JACK AND BORING</v>
      </c>
      <c r="H977" s="74" t="str">
        <f t="shared" si="77"/>
        <v>629.0140</v>
      </c>
      <c r="J977" s="389">
        <f>'CONSTRUCTION COST ESTIMATE'!BA977</f>
        <v>0</v>
      </c>
      <c r="K977" s="75">
        <f t="shared" si="78"/>
        <v>0</v>
      </c>
      <c r="L977" s="69" t="s">
        <v>1304</v>
      </c>
      <c r="M977" s="69" t="str">
        <f>'CONSTRUCTION COST ESTIMATE'!BB977</f>
        <v>LS</v>
      </c>
      <c r="N977" s="390">
        <f>'BID ABSTRACT'!H977</f>
        <v>0</v>
      </c>
      <c r="O977" s="76">
        <f t="shared" si="79"/>
        <v>1</v>
      </c>
      <c r="S977" s="69" t="s">
        <v>1313</v>
      </c>
      <c r="T977" s="69" t="s">
        <v>1313</v>
      </c>
      <c r="V977" s="77" t="str">
        <f t="shared" si="76"/>
        <v/>
      </c>
    </row>
    <row r="978" spans="1:22" hidden="1">
      <c r="A978" s="72">
        <f>'CONSTRUCTION COST ESTIMATE'!B978</f>
        <v>629.01499999999999</v>
      </c>
      <c r="C978" s="69" t="s">
        <v>1311</v>
      </c>
      <c r="D978" s="69">
        <v>0</v>
      </c>
      <c r="F978" s="73" t="str">
        <f>'CONSTRUCTION COST ESTIMATE'!C978</f>
        <v>JACK AND BORING INCLUDING STEEL CASING</v>
      </c>
      <c r="H978" s="74" t="str">
        <f t="shared" si="77"/>
        <v>629.0150</v>
      </c>
      <c r="J978" s="389">
        <f>'CONSTRUCTION COST ESTIMATE'!BA978</f>
        <v>0</v>
      </c>
      <c r="K978" s="75">
        <f t="shared" si="78"/>
        <v>0</v>
      </c>
      <c r="L978" s="69" t="s">
        <v>1304</v>
      </c>
      <c r="M978" s="69" t="str">
        <f>'CONSTRUCTION COST ESTIMATE'!BB978</f>
        <v>LS</v>
      </c>
      <c r="N978" s="390">
        <f>'BID ABSTRACT'!H978</f>
        <v>0</v>
      </c>
      <c r="O978" s="76">
        <f t="shared" si="79"/>
        <v>1</v>
      </c>
      <c r="S978" s="69" t="s">
        <v>1313</v>
      </c>
      <c r="T978" s="69" t="s">
        <v>1313</v>
      </c>
      <c r="V978" s="77" t="str">
        <f t="shared" ref="V978:V1041" si="80">IF(A978=0,"Delete Row","")</f>
        <v/>
      </c>
    </row>
    <row r="979" spans="1:22" hidden="1">
      <c r="A979" s="72">
        <f>'CONSTRUCTION COST ESTIMATE'!B979</f>
        <v>629.02</v>
      </c>
      <c r="C979" s="69" t="s">
        <v>1311</v>
      </c>
      <c r="D979" s="69">
        <v>0</v>
      </c>
      <c r="F979" s="73" t="str">
        <f>'CONSTRUCTION COST ESTIMATE'!C979</f>
        <v>MISCELLANEOUS LVVWD REQUIRED FIELD ADJUSTMENT</v>
      </c>
      <c r="H979" s="74" t="str">
        <f t="shared" si="77"/>
        <v>629.0200</v>
      </c>
      <c r="J979" s="389">
        <f>'CONSTRUCTION COST ESTIMATE'!BA979</f>
        <v>0</v>
      </c>
      <c r="K979" s="75">
        <f t="shared" si="78"/>
        <v>0</v>
      </c>
      <c r="L979" s="69" t="s">
        <v>1304</v>
      </c>
      <c r="M979" s="69" t="str">
        <f>'CONSTRUCTION COST ESTIMATE'!BB979</f>
        <v>FA</v>
      </c>
      <c r="N979" s="390">
        <f>'BID ABSTRACT'!H979</f>
        <v>0</v>
      </c>
      <c r="O979" s="76">
        <f t="shared" si="79"/>
        <v>1</v>
      </c>
      <c r="S979" s="69" t="s">
        <v>1313</v>
      </c>
      <c r="T979" s="69" t="s">
        <v>1313</v>
      </c>
      <c r="V979" s="77" t="str">
        <f t="shared" si="80"/>
        <v/>
      </c>
    </row>
    <row r="980" spans="1:22" hidden="1">
      <c r="A980" s="72">
        <f>'CONSTRUCTION COST ESTIMATE'!B980</f>
        <v>629.02099999999996</v>
      </c>
      <c r="C980" s="69" t="s">
        <v>1311</v>
      </c>
      <c r="D980" s="69">
        <v>0</v>
      </c>
      <c r="F980" s="73" t="str">
        <f>'CONSTRUCTION COST ESTIMATE'!C980</f>
        <v>FIRE HYDRANT LATERAL (6 INCH)</v>
      </c>
      <c r="H980" s="74" t="str">
        <f t="shared" si="77"/>
        <v>629.0210</v>
      </c>
      <c r="J980" s="389">
        <f>'CONSTRUCTION COST ESTIMATE'!BA980</f>
        <v>0</v>
      </c>
      <c r="K980" s="75">
        <f t="shared" si="78"/>
        <v>0</v>
      </c>
      <c r="L980" s="69" t="s">
        <v>1304</v>
      </c>
      <c r="M980" s="69" t="str">
        <f>'CONSTRUCTION COST ESTIMATE'!BB980</f>
        <v>LF</v>
      </c>
      <c r="N980" s="390">
        <f>'BID ABSTRACT'!H980</f>
        <v>0</v>
      </c>
      <c r="O980" s="76">
        <f t="shared" si="79"/>
        <v>0</v>
      </c>
      <c r="S980" s="69" t="s">
        <v>1313</v>
      </c>
      <c r="T980" s="69" t="s">
        <v>1313</v>
      </c>
      <c r="V980" s="77" t="str">
        <f t="shared" si="80"/>
        <v/>
      </c>
    </row>
    <row r="981" spans="1:22" hidden="1">
      <c r="A981" s="72">
        <f>'CONSTRUCTION COST ESTIMATE'!B981</f>
        <v>629.02200000000005</v>
      </c>
      <c r="C981" s="69" t="s">
        <v>1311</v>
      </c>
      <c r="D981" s="69">
        <v>0</v>
      </c>
      <c r="F981" s="73" t="str">
        <f>'CONSTRUCTION COST ESTIMATE'!C981</f>
        <v>RELOCATE FIRE HYDRANT ASSEMBLY</v>
      </c>
      <c r="H981" s="74" t="str">
        <f t="shared" si="77"/>
        <v>629.0220</v>
      </c>
      <c r="J981" s="389">
        <f>'CONSTRUCTION COST ESTIMATE'!BA981</f>
        <v>0</v>
      </c>
      <c r="K981" s="75">
        <f t="shared" si="78"/>
        <v>0</v>
      </c>
      <c r="L981" s="69" t="s">
        <v>1304</v>
      </c>
      <c r="M981" s="69" t="str">
        <f>'CONSTRUCTION COST ESTIMATE'!BB981</f>
        <v>EA</v>
      </c>
      <c r="N981" s="390">
        <f>'BID ABSTRACT'!H981</f>
        <v>0</v>
      </c>
      <c r="O981" s="76">
        <f t="shared" si="79"/>
        <v>0</v>
      </c>
      <c r="S981" s="69" t="s">
        <v>1313</v>
      </c>
      <c r="T981" s="69" t="s">
        <v>1313</v>
      </c>
      <c r="V981" s="77" t="str">
        <f t="shared" si="80"/>
        <v/>
      </c>
    </row>
    <row r="982" spans="1:22" hidden="1">
      <c r="A982" s="72">
        <f>'CONSTRUCTION COST ESTIMATE'!B982</f>
        <v>629.02300000000002</v>
      </c>
      <c r="C982" s="69" t="s">
        <v>1311</v>
      </c>
      <c r="D982" s="69">
        <v>0</v>
      </c>
      <c r="F982" s="73" t="str">
        <f>'CONSTRUCTION COST ESTIMATE'!C982</f>
        <v>REMOVE AND REPLACE FIRE HYRANT CONCRETE PAD</v>
      </c>
      <c r="H982" s="74" t="str">
        <f t="shared" si="77"/>
        <v>629.0230</v>
      </c>
      <c r="J982" s="389">
        <f>'CONSTRUCTION COST ESTIMATE'!BA982</f>
        <v>0</v>
      </c>
      <c r="K982" s="75">
        <f t="shared" si="78"/>
        <v>0</v>
      </c>
      <c r="L982" s="69" t="s">
        <v>1304</v>
      </c>
      <c r="M982" s="69" t="str">
        <f>'CONSTRUCTION COST ESTIMATE'!BB982</f>
        <v>EA</v>
      </c>
      <c r="N982" s="390">
        <f>'BID ABSTRACT'!H982</f>
        <v>0</v>
      </c>
      <c r="O982" s="76">
        <f t="shared" si="79"/>
        <v>0</v>
      </c>
      <c r="S982" s="69" t="s">
        <v>1313</v>
      </c>
      <c r="T982" s="69" t="s">
        <v>1313</v>
      </c>
      <c r="V982" s="77" t="str">
        <f t="shared" si="80"/>
        <v/>
      </c>
    </row>
    <row r="983" spans="1:22" hidden="1">
      <c r="A983" s="72">
        <f>'CONSTRUCTION COST ESTIMATE'!B983</f>
        <v>629.024</v>
      </c>
      <c r="C983" s="69" t="s">
        <v>1311</v>
      </c>
      <c r="D983" s="69">
        <v>0</v>
      </c>
      <c r="F983" s="73" t="str">
        <f>'CONSTRUCTION COST ESTIMATE'!C983</f>
        <v>RELOCATE WATER SERVICE</v>
      </c>
      <c r="H983" s="74" t="str">
        <f t="shared" ref="H983:H1046" si="81">TEXT(A983,"#.0000")</f>
        <v>629.0240</v>
      </c>
      <c r="J983" s="389">
        <f>'CONSTRUCTION COST ESTIMATE'!BA983</f>
        <v>0</v>
      </c>
      <c r="K983" s="75">
        <f t="shared" ref="K983:K1046" si="82">IF((OR(M983="LS",M983="FA",M983="ALLOW")),N983,J983)</f>
        <v>0</v>
      </c>
      <c r="L983" s="69" t="s">
        <v>1304</v>
      </c>
      <c r="M983" s="69" t="str">
        <f>'CONSTRUCTION COST ESTIMATE'!BB983</f>
        <v>LS</v>
      </c>
      <c r="N983" s="390">
        <f>'BID ABSTRACT'!H983</f>
        <v>0</v>
      </c>
      <c r="O983" s="76">
        <f t="shared" ref="O983:O1046" si="83">IF((OR(M983="LS",M983="FA",M983="ALLOW")),1,N983)</f>
        <v>1</v>
      </c>
      <c r="S983" s="69" t="s">
        <v>1313</v>
      </c>
      <c r="T983" s="69" t="s">
        <v>1313</v>
      </c>
      <c r="V983" s="77" t="str">
        <f t="shared" si="80"/>
        <v/>
      </c>
    </row>
    <row r="984" spans="1:22" hidden="1">
      <c r="A984" s="72">
        <f>'CONSTRUCTION COST ESTIMATE'!B984</f>
        <v>629.02499999999998</v>
      </c>
      <c r="C984" s="69" t="s">
        <v>1311</v>
      </c>
      <c r="D984" s="69">
        <v>0</v>
      </c>
      <c r="F984" s="73" t="str">
        <f>'CONSTRUCTION COST ESTIMATE'!C984</f>
        <v>RELOCATE WATER SERVICE LATERAL</v>
      </c>
      <c r="H984" s="74" t="str">
        <f t="shared" si="81"/>
        <v>629.0250</v>
      </c>
      <c r="J984" s="389">
        <f>'CONSTRUCTION COST ESTIMATE'!BA984</f>
        <v>0</v>
      </c>
      <c r="K984" s="75">
        <f t="shared" si="82"/>
        <v>0</v>
      </c>
      <c r="L984" s="69" t="s">
        <v>1304</v>
      </c>
      <c r="M984" s="69" t="str">
        <f>'CONSTRUCTION COST ESTIMATE'!BB984</f>
        <v>EA</v>
      </c>
      <c r="N984" s="390">
        <f>'BID ABSTRACT'!H984</f>
        <v>0</v>
      </c>
      <c r="O984" s="76">
        <f t="shared" si="83"/>
        <v>0</v>
      </c>
      <c r="S984" s="69" t="s">
        <v>1313</v>
      </c>
      <c r="T984" s="69" t="s">
        <v>1313</v>
      </c>
      <c r="V984" s="77" t="str">
        <f t="shared" si="80"/>
        <v/>
      </c>
    </row>
    <row r="985" spans="1:22" hidden="1">
      <c r="A985" s="72">
        <f>'CONSTRUCTION COST ESTIMATE'!B985</f>
        <v>629.02599999999995</v>
      </c>
      <c r="C985" s="69" t="s">
        <v>1311</v>
      </c>
      <c r="D985" s="69">
        <v>0</v>
      </c>
      <c r="F985" s="73" t="str">
        <f>'CONSTRUCTION COST ESTIMATE'!C985</f>
        <v>SERVICE LATERAL (1 INCH)</v>
      </c>
      <c r="H985" s="74" t="str">
        <f t="shared" si="81"/>
        <v>629.0260</v>
      </c>
      <c r="J985" s="389">
        <f>'CONSTRUCTION COST ESTIMATE'!BA985</f>
        <v>0</v>
      </c>
      <c r="K985" s="75">
        <f t="shared" si="82"/>
        <v>0</v>
      </c>
      <c r="L985" s="69" t="s">
        <v>1304</v>
      </c>
      <c r="M985" s="69" t="str">
        <f>'CONSTRUCTION COST ESTIMATE'!BB985</f>
        <v>LF</v>
      </c>
      <c r="N985" s="390">
        <f>'BID ABSTRACT'!H985</f>
        <v>0</v>
      </c>
      <c r="O985" s="76">
        <f t="shared" si="83"/>
        <v>0</v>
      </c>
      <c r="S985" s="69" t="s">
        <v>1313</v>
      </c>
      <c r="T985" s="69" t="s">
        <v>1313</v>
      </c>
      <c r="V985" s="77" t="str">
        <f t="shared" si="80"/>
        <v/>
      </c>
    </row>
    <row r="986" spans="1:22" hidden="1">
      <c r="A986" s="72">
        <f>'CONSTRUCTION COST ESTIMATE'!B986</f>
        <v>629.02700000000004</v>
      </c>
      <c r="C986" s="69" t="s">
        <v>1311</v>
      </c>
      <c r="D986" s="69">
        <v>0</v>
      </c>
      <c r="F986" s="73" t="str">
        <f>'CONSTRUCTION COST ESTIMATE'!C986</f>
        <v>SERVICE LATERAL (2 INCH)</v>
      </c>
      <c r="H986" s="74" t="str">
        <f t="shared" si="81"/>
        <v>629.0270</v>
      </c>
      <c r="J986" s="389">
        <f>'CONSTRUCTION COST ESTIMATE'!BA986</f>
        <v>0</v>
      </c>
      <c r="K986" s="75">
        <f t="shared" si="82"/>
        <v>0</v>
      </c>
      <c r="L986" s="69" t="s">
        <v>1304</v>
      </c>
      <c r="M986" s="69" t="str">
        <f>'CONSTRUCTION COST ESTIMATE'!BB986</f>
        <v>LF</v>
      </c>
      <c r="N986" s="390">
        <f>'BID ABSTRACT'!H986</f>
        <v>0</v>
      </c>
      <c r="O986" s="76">
        <f t="shared" si="83"/>
        <v>0</v>
      </c>
      <c r="S986" s="69" t="s">
        <v>1313</v>
      </c>
      <c r="T986" s="69" t="s">
        <v>1313</v>
      </c>
      <c r="V986" s="77" t="str">
        <f t="shared" si="80"/>
        <v/>
      </c>
    </row>
    <row r="987" spans="1:22" hidden="1">
      <c r="A987" s="72">
        <f>'CONSTRUCTION COST ESTIMATE'!B987</f>
        <v>629.02800000000002</v>
      </c>
      <c r="C987" s="69" t="s">
        <v>1311</v>
      </c>
      <c r="D987" s="69">
        <v>0</v>
      </c>
      <c r="F987" s="73" t="str">
        <f>'CONSTRUCTION COST ESTIMATE'!C987</f>
        <v>45 DEGREE WATER MAIN MODIFICATION</v>
      </c>
      <c r="H987" s="74" t="str">
        <f t="shared" si="81"/>
        <v>629.0280</v>
      </c>
      <c r="J987" s="389">
        <f>'CONSTRUCTION COST ESTIMATE'!BA987</f>
        <v>0</v>
      </c>
      <c r="K987" s="75">
        <f t="shared" si="82"/>
        <v>0</v>
      </c>
      <c r="L987" s="69" t="s">
        <v>1304</v>
      </c>
      <c r="M987" s="69" t="str">
        <f>'CONSTRUCTION COST ESTIMATE'!BB987</f>
        <v>EA</v>
      </c>
      <c r="N987" s="390">
        <f>'BID ABSTRACT'!H987</f>
        <v>0</v>
      </c>
      <c r="O987" s="76">
        <f t="shared" si="83"/>
        <v>0</v>
      </c>
      <c r="S987" s="69" t="s">
        <v>1313</v>
      </c>
      <c r="T987" s="69" t="s">
        <v>1313</v>
      </c>
      <c r="V987" s="77" t="str">
        <f t="shared" si="80"/>
        <v/>
      </c>
    </row>
    <row r="988" spans="1:22" hidden="1">
      <c r="A988" s="72">
        <f>'CONSTRUCTION COST ESTIMATE'!B988</f>
        <v>629.029</v>
      </c>
      <c r="C988" s="69" t="s">
        <v>1311</v>
      </c>
      <c r="D988" s="69">
        <v>0</v>
      </c>
      <c r="F988" s="73" t="str">
        <f>'CONSTRUCTION COST ESTIMATE'!C988</f>
        <v>REPLACE WATER MAIN</v>
      </c>
      <c r="H988" s="74" t="str">
        <f t="shared" si="81"/>
        <v>629.0290</v>
      </c>
      <c r="J988" s="389">
        <f>'CONSTRUCTION COST ESTIMATE'!BA988</f>
        <v>0</v>
      </c>
      <c r="K988" s="75">
        <f t="shared" si="82"/>
        <v>0</v>
      </c>
      <c r="L988" s="69" t="s">
        <v>1304</v>
      </c>
      <c r="M988" s="69" t="str">
        <f>'CONSTRUCTION COST ESTIMATE'!BB988</f>
        <v>LS</v>
      </c>
      <c r="N988" s="390">
        <f>'BID ABSTRACT'!H988</f>
        <v>0</v>
      </c>
      <c r="O988" s="76">
        <f t="shared" si="83"/>
        <v>1</v>
      </c>
      <c r="S988" s="69" t="s">
        <v>1313</v>
      </c>
      <c r="T988" s="69" t="s">
        <v>1313</v>
      </c>
      <c r="V988" s="77" t="str">
        <f t="shared" si="80"/>
        <v/>
      </c>
    </row>
    <row r="989" spans="1:22" hidden="1">
      <c r="A989" s="72">
        <f>'CONSTRUCTION COST ESTIMATE'!B989</f>
        <v>629.03</v>
      </c>
      <c r="C989" s="69" t="s">
        <v>1311</v>
      </c>
      <c r="D989" s="69">
        <v>0</v>
      </c>
      <c r="F989" s="73" t="str">
        <f>'CONSTRUCTION COST ESTIMATE'!C989</f>
        <v>ADJUST WATER ACCESS MANHOLE COVER</v>
      </c>
      <c r="H989" s="74" t="str">
        <f t="shared" si="81"/>
        <v>629.0300</v>
      </c>
      <c r="J989" s="389">
        <f>'CONSTRUCTION COST ESTIMATE'!BA989</f>
        <v>0</v>
      </c>
      <c r="K989" s="75">
        <f t="shared" si="82"/>
        <v>0</v>
      </c>
      <c r="L989" s="69" t="s">
        <v>1304</v>
      </c>
      <c r="M989" s="69" t="str">
        <f>'CONSTRUCTION COST ESTIMATE'!BB989</f>
        <v>EA</v>
      </c>
      <c r="N989" s="390">
        <f>'BID ABSTRACT'!H989</f>
        <v>0</v>
      </c>
      <c r="O989" s="76">
        <f t="shared" si="83"/>
        <v>0</v>
      </c>
      <c r="S989" s="69" t="s">
        <v>1313</v>
      </c>
      <c r="T989" s="69" t="s">
        <v>1313</v>
      </c>
      <c r="V989" s="77" t="str">
        <f t="shared" si="80"/>
        <v/>
      </c>
    </row>
    <row r="990" spans="1:22" hidden="1">
      <c r="A990" s="72">
        <f>'CONSTRUCTION COST ESTIMATE'!B990</f>
        <v>629.03099999999995</v>
      </c>
      <c r="C990" s="69" t="s">
        <v>1311</v>
      </c>
      <c r="D990" s="69">
        <v>0</v>
      </c>
      <c r="F990" s="73" t="str">
        <f>'CONSTRUCTION COST ESTIMATE'!C990</f>
        <v>WATER METER (0.75 INCH)</v>
      </c>
      <c r="H990" s="74" t="str">
        <f t="shared" si="81"/>
        <v>629.0310</v>
      </c>
      <c r="J990" s="389">
        <f>'CONSTRUCTION COST ESTIMATE'!BA990</f>
        <v>0</v>
      </c>
      <c r="K990" s="75">
        <f t="shared" si="82"/>
        <v>0</v>
      </c>
      <c r="L990" s="69" t="s">
        <v>1304</v>
      </c>
      <c r="M990" s="69" t="str">
        <f>'CONSTRUCTION COST ESTIMATE'!BB990</f>
        <v>EA</v>
      </c>
      <c r="N990" s="390">
        <f>'BID ABSTRACT'!H990</f>
        <v>0</v>
      </c>
      <c r="O990" s="76">
        <f t="shared" si="83"/>
        <v>0</v>
      </c>
      <c r="S990" s="69" t="s">
        <v>1313</v>
      </c>
      <c r="T990" s="69" t="s">
        <v>1313</v>
      </c>
      <c r="V990" s="77" t="str">
        <f t="shared" si="80"/>
        <v/>
      </c>
    </row>
    <row r="991" spans="1:22" hidden="1">
      <c r="A991" s="72">
        <f>'CONSTRUCTION COST ESTIMATE'!B991</f>
        <v>629.03200000000004</v>
      </c>
      <c r="C991" s="69" t="s">
        <v>1311</v>
      </c>
      <c r="D991" s="69">
        <v>0</v>
      </c>
      <c r="F991" s="73" t="str">
        <f>'CONSTRUCTION COST ESTIMATE'!C991</f>
        <v>WATER METER (1 INCH)</v>
      </c>
      <c r="H991" s="74" t="str">
        <f t="shared" si="81"/>
        <v>629.0320</v>
      </c>
      <c r="J991" s="389">
        <f>'CONSTRUCTION COST ESTIMATE'!BA991</f>
        <v>0</v>
      </c>
      <c r="K991" s="75">
        <f t="shared" si="82"/>
        <v>0</v>
      </c>
      <c r="L991" s="69" t="s">
        <v>1304</v>
      </c>
      <c r="M991" s="69" t="str">
        <f>'CONSTRUCTION COST ESTIMATE'!BB991</f>
        <v>EA</v>
      </c>
      <c r="N991" s="390">
        <f>'BID ABSTRACT'!H991</f>
        <v>0</v>
      </c>
      <c r="O991" s="76">
        <f t="shared" si="83"/>
        <v>0</v>
      </c>
      <c r="S991" s="69" t="s">
        <v>1313</v>
      </c>
      <c r="T991" s="69" t="s">
        <v>1313</v>
      </c>
      <c r="V991" s="77" t="str">
        <f t="shared" si="80"/>
        <v/>
      </c>
    </row>
    <row r="992" spans="1:22" hidden="1">
      <c r="A992" s="72">
        <f>'CONSTRUCTION COST ESTIMATE'!B992</f>
        <v>629.03300000000002</v>
      </c>
      <c r="C992" s="69" t="s">
        <v>1311</v>
      </c>
      <c r="D992" s="69">
        <v>0</v>
      </c>
      <c r="F992" s="73" t="str">
        <f>'CONSTRUCTION COST ESTIMATE'!C992</f>
        <v>WATER METER AND METER BOX (1 INCH)</v>
      </c>
      <c r="H992" s="74" t="str">
        <f t="shared" si="81"/>
        <v>629.0330</v>
      </c>
      <c r="J992" s="389">
        <f>'CONSTRUCTION COST ESTIMATE'!BA992</f>
        <v>0</v>
      </c>
      <c r="K992" s="75">
        <f t="shared" si="82"/>
        <v>0</v>
      </c>
      <c r="L992" s="69" t="s">
        <v>1304</v>
      </c>
      <c r="M992" s="69" t="str">
        <f>'CONSTRUCTION COST ESTIMATE'!BB992</f>
        <v>EA</v>
      </c>
      <c r="N992" s="390">
        <f>'BID ABSTRACT'!H992</f>
        <v>0</v>
      </c>
      <c r="O992" s="76">
        <f t="shared" si="83"/>
        <v>0</v>
      </c>
      <c r="S992" s="69" t="s">
        <v>1313</v>
      </c>
      <c r="T992" s="69" t="s">
        <v>1313</v>
      </c>
      <c r="V992" s="77" t="str">
        <f t="shared" si="80"/>
        <v/>
      </c>
    </row>
    <row r="993" spans="1:22" hidden="1">
      <c r="A993" s="72">
        <f>'CONSTRUCTION COST ESTIMATE'!B993</f>
        <v>629.03399999999999</v>
      </c>
      <c r="C993" s="69" t="s">
        <v>1311</v>
      </c>
      <c r="D993" s="69">
        <v>0</v>
      </c>
      <c r="F993" s="73" t="str">
        <f>'CONSTRUCTION COST ESTIMATE'!C993</f>
        <v>ABANDON EXISTING WATER METER</v>
      </c>
      <c r="H993" s="74" t="str">
        <f t="shared" si="81"/>
        <v>629.0340</v>
      </c>
      <c r="J993" s="389">
        <f>'CONSTRUCTION COST ESTIMATE'!BA993</f>
        <v>0</v>
      </c>
      <c r="K993" s="75">
        <f t="shared" si="82"/>
        <v>0</v>
      </c>
      <c r="L993" s="69" t="s">
        <v>1304</v>
      </c>
      <c r="M993" s="69" t="str">
        <f>'CONSTRUCTION COST ESTIMATE'!BB993</f>
        <v>EA</v>
      </c>
      <c r="N993" s="390">
        <f>'BID ABSTRACT'!H993</f>
        <v>0</v>
      </c>
      <c r="O993" s="76">
        <f t="shared" si="83"/>
        <v>0</v>
      </c>
      <c r="S993" s="69" t="s">
        <v>1313</v>
      </c>
      <c r="T993" s="69" t="s">
        <v>1313</v>
      </c>
      <c r="V993" s="77" t="str">
        <f t="shared" si="80"/>
        <v/>
      </c>
    </row>
    <row r="994" spans="1:22" hidden="1">
      <c r="A994" s="72">
        <f>'CONSTRUCTION COST ESTIMATE'!B994</f>
        <v>629.03499999999997</v>
      </c>
      <c r="C994" s="69" t="s">
        <v>1311</v>
      </c>
      <c r="D994" s="69">
        <v>0</v>
      </c>
      <c r="F994" s="73" t="str">
        <f>'CONSTRUCTION COST ESTIMATE'!C994</f>
        <v>ADJUST RESIDENTIAL WATER METER</v>
      </c>
      <c r="H994" s="74" t="str">
        <f t="shared" si="81"/>
        <v>629.0350</v>
      </c>
      <c r="J994" s="389">
        <f>'CONSTRUCTION COST ESTIMATE'!BA994</f>
        <v>0</v>
      </c>
      <c r="K994" s="75">
        <f t="shared" si="82"/>
        <v>0</v>
      </c>
      <c r="L994" s="69" t="s">
        <v>1304</v>
      </c>
      <c r="M994" s="69" t="str">
        <f>'CONSTRUCTION COST ESTIMATE'!BB994</f>
        <v>EA</v>
      </c>
      <c r="N994" s="390">
        <f>'BID ABSTRACT'!H994</f>
        <v>0</v>
      </c>
      <c r="O994" s="76">
        <f t="shared" si="83"/>
        <v>0</v>
      </c>
      <c r="S994" s="69" t="s">
        <v>1313</v>
      </c>
      <c r="T994" s="69" t="s">
        <v>1313</v>
      </c>
      <c r="V994" s="77" t="str">
        <f t="shared" si="80"/>
        <v/>
      </c>
    </row>
    <row r="995" spans="1:22" hidden="1">
      <c r="A995" s="72">
        <f>'CONSTRUCTION COST ESTIMATE'!B995</f>
        <v>629.03599999999994</v>
      </c>
      <c r="C995" s="69" t="s">
        <v>1311</v>
      </c>
      <c r="D995" s="69">
        <v>0</v>
      </c>
      <c r="F995" s="73" t="str">
        <f>'CONSTRUCTION COST ESTIMATE'!C995</f>
        <v>ADJUST WATER METER BOX</v>
      </c>
      <c r="H995" s="74" t="str">
        <f t="shared" si="81"/>
        <v>629.0360</v>
      </c>
      <c r="J995" s="389">
        <f>'CONSTRUCTION COST ESTIMATE'!BA995</f>
        <v>0</v>
      </c>
      <c r="K995" s="75">
        <f t="shared" si="82"/>
        <v>0</v>
      </c>
      <c r="L995" s="69" t="s">
        <v>1304</v>
      </c>
      <c r="M995" s="69" t="str">
        <f>'CONSTRUCTION COST ESTIMATE'!BB995</f>
        <v>EA</v>
      </c>
      <c r="N995" s="390">
        <f>'BID ABSTRACT'!H995</f>
        <v>0</v>
      </c>
      <c r="O995" s="76">
        <f t="shared" si="83"/>
        <v>0</v>
      </c>
      <c r="S995" s="69" t="s">
        <v>1313</v>
      </c>
      <c r="T995" s="69" t="s">
        <v>1313</v>
      </c>
      <c r="V995" s="77" t="str">
        <f t="shared" si="80"/>
        <v/>
      </c>
    </row>
    <row r="996" spans="1:22" hidden="1">
      <c r="A996" s="72">
        <f>'CONSTRUCTION COST ESTIMATE'!B996</f>
        <v>629.03700000000003</v>
      </c>
      <c r="C996" s="69" t="s">
        <v>1311</v>
      </c>
      <c r="D996" s="69">
        <v>0</v>
      </c>
      <c r="F996" s="73" t="str">
        <f>'CONSTRUCTION COST ESTIMATE'!C996</f>
        <v>ADJUST WATER METER</v>
      </c>
      <c r="H996" s="74" t="str">
        <f t="shared" si="81"/>
        <v>629.0370</v>
      </c>
      <c r="J996" s="389">
        <f>'CONSTRUCTION COST ESTIMATE'!BA996</f>
        <v>0</v>
      </c>
      <c r="K996" s="75">
        <f t="shared" si="82"/>
        <v>0</v>
      </c>
      <c r="L996" s="69" t="s">
        <v>1304</v>
      </c>
      <c r="M996" s="69" t="str">
        <f>'CONSTRUCTION COST ESTIMATE'!BB996</f>
        <v>EA</v>
      </c>
      <c r="N996" s="390">
        <f>'BID ABSTRACT'!H996</f>
        <v>0</v>
      </c>
      <c r="O996" s="76">
        <f t="shared" si="83"/>
        <v>0</v>
      </c>
      <c r="S996" s="69" t="s">
        <v>1313</v>
      </c>
      <c r="T996" s="69" t="s">
        <v>1313</v>
      </c>
      <c r="V996" s="77" t="str">
        <f t="shared" si="80"/>
        <v/>
      </c>
    </row>
    <row r="997" spans="1:22" hidden="1">
      <c r="A997" s="72">
        <f>'CONSTRUCTION COST ESTIMATE'!B997</f>
        <v>629.03800000000001</v>
      </c>
      <c r="C997" s="69" t="s">
        <v>1311</v>
      </c>
      <c r="D997" s="69">
        <v>0</v>
      </c>
      <c r="F997" s="73" t="str">
        <f>'CONSTRUCTION COST ESTIMATE'!C997</f>
        <v>RELOCATE WATER METER AND RPPA</v>
      </c>
      <c r="H997" s="74" t="str">
        <f t="shared" si="81"/>
        <v>629.0380</v>
      </c>
      <c r="J997" s="389">
        <f>'CONSTRUCTION COST ESTIMATE'!BA997</f>
        <v>0</v>
      </c>
      <c r="K997" s="75">
        <f t="shared" si="82"/>
        <v>0</v>
      </c>
      <c r="L997" s="69" t="s">
        <v>1304</v>
      </c>
      <c r="M997" s="69" t="str">
        <f>'CONSTRUCTION COST ESTIMATE'!BB997</f>
        <v>EA</v>
      </c>
      <c r="N997" s="390">
        <f>'BID ABSTRACT'!H997</f>
        <v>0</v>
      </c>
      <c r="O997" s="76">
        <f t="shared" si="83"/>
        <v>0</v>
      </c>
      <c r="S997" s="69" t="s">
        <v>1313</v>
      </c>
      <c r="T997" s="69" t="s">
        <v>1313</v>
      </c>
      <c r="V997" s="77" t="str">
        <f t="shared" si="80"/>
        <v/>
      </c>
    </row>
    <row r="998" spans="1:22" hidden="1">
      <c r="A998" s="72">
        <f>'CONSTRUCTION COST ESTIMATE'!B998</f>
        <v>629.03899999999999</v>
      </c>
      <c r="C998" s="69" t="s">
        <v>1311</v>
      </c>
      <c r="D998" s="69">
        <v>0</v>
      </c>
      <c r="F998" s="73" t="str">
        <f>'CONSTRUCTION COST ESTIMATE'!C998</f>
        <v>RELOCATE WATER METER VAULT</v>
      </c>
      <c r="H998" s="74" t="str">
        <f t="shared" si="81"/>
        <v>629.0390</v>
      </c>
      <c r="J998" s="389">
        <f>'CONSTRUCTION COST ESTIMATE'!BA998</f>
        <v>0</v>
      </c>
      <c r="K998" s="75">
        <f t="shared" si="82"/>
        <v>0</v>
      </c>
      <c r="L998" s="69" t="s">
        <v>1304</v>
      </c>
      <c r="M998" s="69" t="str">
        <f>'CONSTRUCTION COST ESTIMATE'!BB998</f>
        <v>EA</v>
      </c>
      <c r="N998" s="390">
        <f>'BID ABSTRACT'!H998</f>
        <v>0</v>
      </c>
      <c r="O998" s="76">
        <f t="shared" si="83"/>
        <v>0</v>
      </c>
      <c r="S998" s="69" t="s">
        <v>1313</v>
      </c>
      <c r="T998" s="69" t="s">
        <v>1313</v>
      </c>
      <c r="V998" s="77" t="str">
        <f t="shared" si="80"/>
        <v/>
      </c>
    </row>
    <row r="999" spans="1:22" hidden="1">
      <c r="A999" s="72">
        <f>'CONSTRUCTION COST ESTIMATE'!B999</f>
        <v>629.04</v>
      </c>
      <c r="C999" s="69" t="s">
        <v>1311</v>
      </c>
      <c r="D999" s="69">
        <v>0</v>
      </c>
      <c r="F999" s="73" t="str">
        <f>'CONSTRUCTION COST ESTIMATE'!C999</f>
        <v>REPLACE WATER METER BOX</v>
      </c>
      <c r="H999" s="74" t="str">
        <f t="shared" si="81"/>
        <v>629.0400</v>
      </c>
      <c r="J999" s="389">
        <f>'CONSTRUCTION COST ESTIMATE'!BA999</f>
        <v>0</v>
      </c>
      <c r="K999" s="75">
        <f t="shared" si="82"/>
        <v>0</v>
      </c>
      <c r="L999" s="69" t="s">
        <v>1304</v>
      </c>
      <c r="M999" s="69" t="str">
        <f>'CONSTRUCTION COST ESTIMATE'!BB999</f>
        <v>EA</v>
      </c>
      <c r="N999" s="390">
        <f>'BID ABSTRACT'!H999</f>
        <v>0</v>
      </c>
      <c r="O999" s="76">
        <f t="shared" si="83"/>
        <v>0</v>
      </c>
      <c r="S999" s="69" t="s">
        <v>1313</v>
      </c>
      <c r="T999" s="69" t="s">
        <v>1313</v>
      </c>
      <c r="V999" s="77" t="str">
        <f t="shared" si="80"/>
        <v/>
      </c>
    </row>
    <row r="1000" spans="1:22" hidden="1">
      <c r="A1000" s="72">
        <f>'CONSTRUCTION COST ESTIMATE'!B1000</f>
        <v>629.04999999999995</v>
      </c>
      <c r="C1000" s="69" t="s">
        <v>1311</v>
      </c>
      <c r="D1000" s="69">
        <v>0</v>
      </c>
      <c r="F1000" s="73" t="str">
        <f>'CONSTRUCTION COST ESTIMATE'!C1000</f>
        <v>TIME RELATED OVERHEAD</v>
      </c>
      <c r="H1000" s="74" t="str">
        <f t="shared" si="81"/>
        <v>629.0500</v>
      </c>
      <c r="J1000" s="389">
        <f>'CONSTRUCTION COST ESTIMATE'!BA1000</f>
        <v>0</v>
      </c>
      <c r="K1000" s="75">
        <f t="shared" si="82"/>
        <v>0</v>
      </c>
      <c r="L1000" s="69" t="s">
        <v>1304</v>
      </c>
      <c r="M1000" s="69" t="str">
        <f>'CONSTRUCTION COST ESTIMATE'!BB1000</f>
        <v>DAY</v>
      </c>
      <c r="N1000" s="390">
        <f>'BID ABSTRACT'!H1000</f>
        <v>0</v>
      </c>
      <c r="O1000" s="76">
        <f t="shared" si="83"/>
        <v>0</v>
      </c>
      <c r="S1000" s="69" t="s">
        <v>1313</v>
      </c>
      <c r="T1000" s="69" t="s">
        <v>1313</v>
      </c>
      <c r="V1000" s="77" t="str">
        <f t="shared" si="80"/>
        <v/>
      </c>
    </row>
    <row r="1001" spans="1:22" hidden="1">
      <c r="A1001" s="72">
        <f>'CONSTRUCTION COST ESTIMATE'!B1001</f>
        <v>629.05100000000004</v>
      </c>
      <c r="C1001" s="69" t="s">
        <v>1311</v>
      </c>
      <c r="D1001" s="69">
        <v>0</v>
      </c>
      <c r="F1001" s="73" t="str">
        <f>'CONSTRUCTION COST ESTIMATE'!C1001</f>
        <v>INSTALL CONCRETE PAD</v>
      </c>
      <c r="H1001" s="74" t="str">
        <f t="shared" si="81"/>
        <v>629.0510</v>
      </c>
      <c r="J1001" s="389">
        <f>'CONSTRUCTION COST ESTIMATE'!BA1001</f>
        <v>0</v>
      </c>
      <c r="K1001" s="75">
        <f t="shared" si="82"/>
        <v>0</v>
      </c>
      <c r="L1001" s="69" t="s">
        <v>1304</v>
      </c>
      <c r="M1001" s="69" t="str">
        <f>'CONSTRUCTION COST ESTIMATE'!BB1001</f>
        <v>EA</v>
      </c>
      <c r="N1001" s="390">
        <f>'BID ABSTRACT'!H1001</f>
        <v>0</v>
      </c>
      <c r="O1001" s="76">
        <f t="shared" si="83"/>
        <v>0</v>
      </c>
      <c r="S1001" s="69" t="s">
        <v>1313</v>
      </c>
      <c r="T1001" s="69" t="s">
        <v>1313</v>
      </c>
      <c r="V1001" s="77" t="str">
        <f t="shared" si="80"/>
        <v/>
      </c>
    </row>
    <row r="1002" spans="1:22" hidden="1">
      <c r="A1002" s="72">
        <f>'CONSTRUCTION COST ESTIMATE'!B1002</f>
        <v>629.05200000000002</v>
      </c>
      <c r="C1002" s="69" t="s">
        <v>1311</v>
      </c>
      <c r="D1002" s="69">
        <v>0</v>
      </c>
      <c r="F1002" s="73" t="str">
        <f>'CONSTRUCTION COST ESTIMATE'!C1002</f>
        <v>BRASS PIPE (1 INCH)</v>
      </c>
      <c r="H1002" s="74" t="str">
        <f t="shared" si="81"/>
        <v>629.0520</v>
      </c>
      <c r="J1002" s="389">
        <f>'CONSTRUCTION COST ESTIMATE'!BA1002</f>
        <v>0</v>
      </c>
      <c r="K1002" s="75">
        <f t="shared" si="82"/>
        <v>0</v>
      </c>
      <c r="L1002" s="69" t="s">
        <v>1304</v>
      </c>
      <c r="M1002" s="69" t="str">
        <f>'CONSTRUCTION COST ESTIMATE'!BB1002</f>
        <v>LF</v>
      </c>
      <c r="N1002" s="390">
        <f>'BID ABSTRACT'!H1002</f>
        <v>0</v>
      </c>
      <c r="O1002" s="76">
        <f t="shared" si="83"/>
        <v>0</v>
      </c>
      <c r="S1002" s="69" t="s">
        <v>1313</v>
      </c>
      <c r="T1002" s="69" t="s">
        <v>1313</v>
      </c>
      <c r="V1002" s="77" t="str">
        <f t="shared" si="80"/>
        <v/>
      </c>
    </row>
    <row r="1003" spans="1:22" hidden="1">
      <c r="A1003" s="72">
        <f>'CONSTRUCTION COST ESTIMATE'!B1003</f>
        <v>629.053</v>
      </c>
      <c r="C1003" s="69" t="s">
        <v>1311</v>
      </c>
      <c r="D1003" s="69">
        <v>0</v>
      </c>
      <c r="F1003" s="73" t="str">
        <f>'CONSTRUCTION COST ESTIMATE'!C1003</f>
        <v>COPPER PIPE (1 INCH)</v>
      </c>
      <c r="H1003" s="74" t="str">
        <f t="shared" si="81"/>
        <v>629.0530</v>
      </c>
      <c r="J1003" s="389">
        <f>'CONSTRUCTION COST ESTIMATE'!BA1003</f>
        <v>0</v>
      </c>
      <c r="K1003" s="75">
        <f t="shared" si="82"/>
        <v>0</v>
      </c>
      <c r="L1003" s="69" t="s">
        <v>1304</v>
      </c>
      <c r="M1003" s="69" t="str">
        <f>'CONSTRUCTION COST ESTIMATE'!BB1003</f>
        <v>LF</v>
      </c>
      <c r="N1003" s="390">
        <f>'BID ABSTRACT'!H1003</f>
        <v>0</v>
      </c>
      <c r="O1003" s="76">
        <f t="shared" si="83"/>
        <v>0</v>
      </c>
      <c r="S1003" s="69" t="s">
        <v>1313</v>
      </c>
      <c r="T1003" s="69" t="s">
        <v>1313</v>
      </c>
      <c r="V1003" s="77" t="str">
        <f t="shared" si="80"/>
        <v/>
      </c>
    </row>
    <row r="1004" spans="1:22" hidden="1">
      <c r="A1004" s="72">
        <f>'CONSTRUCTION COST ESTIMATE'!B1004</f>
        <v>629.05399999999997</v>
      </c>
      <c r="C1004" s="69" t="s">
        <v>1311</v>
      </c>
      <c r="D1004" s="69">
        <v>0</v>
      </c>
      <c r="F1004" s="73" t="str">
        <f>'CONSTRUCTION COST ESTIMATE'!C1004</f>
        <v>DUCTILE IRON PIPE (6 INCH)</v>
      </c>
      <c r="H1004" s="74" t="str">
        <f t="shared" si="81"/>
        <v>629.0540</v>
      </c>
      <c r="J1004" s="389">
        <f>'CONSTRUCTION COST ESTIMATE'!BA1004</f>
        <v>0</v>
      </c>
      <c r="K1004" s="75">
        <f t="shared" si="82"/>
        <v>0</v>
      </c>
      <c r="L1004" s="69" t="s">
        <v>1304</v>
      </c>
      <c r="M1004" s="69" t="str">
        <f>'CONSTRUCTION COST ESTIMATE'!BB1004</f>
        <v>LF</v>
      </c>
      <c r="N1004" s="390">
        <f>'BID ABSTRACT'!H1004</f>
        <v>0</v>
      </c>
      <c r="O1004" s="76">
        <f t="shared" si="83"/>
        <v>0</v>
      </c>
      <c r="S1004" s="69" t="s">
        <v>1313</v>
      </c>
      <c r="T1004" s="69" t="s">
        <v>1313</v>
      </c>
      <c r="V1004" s="77" t="str">
        <f t="shared" si="80"/>
        <v/>
      </c>
    </row>
    <row r="1005" spans="1:22" hidden="1">
      <c r="A1005" s="72">
        <f>'CONSTRUCTION COST ESTIMATE'!B1005</f>
        <v>629.05499999999995</v>
      </c>
      <c r="C1005" s="69" t="s">
        <v>1311</v>
      </c>
      <c r="D1005" s="69">
        <v>0</v>
      </c>
      <c r="F1005" s="73" t="str">
        <f>'CONSTRUCTION COST ESTIMATE'!C1005</f>
        <v>DUCTILE IRON PIPE (8 INCH)</v>
      </c>
      <c r="H1005" s="74" t="str">
        <f t="shared" si="81"/>
        <v>629.0550</v>
      </c>
      <c r="J1005" s="389">
        <f>'CONSTRUCTION COST ESTIMATE'!BA1005</f>
        <v>0</v>
      </c>
      <c r="K1005" s="75">
        <f t="shared" si="82"/>
        <v>0</v>
      </c>
      <c r="L1005" s="69" t="s">
        <v>1304</v>
      </c>
      <c r="M1005" s="69" t="str">
        <f>'CONSTRUCTION COST ESTIMATE'!BB1005</f>
        <v>LF</v>
      </c>
      <c r="N1005" s="390">
        <f>'BID ABSTRACT'!H1005</f>
        <v>0</v>
      </c>
      <c r="O1005" s="76">
        <f t="shared" si="83"/>
        <v>0</v>
      </c>
      <c r="S1005" s="69" t="s">
        <v>1313</v>
      </c>
      <c r="T1005" s="69" t="s">
        <v>1313</v>
      </c>
      <c r="V1005" s="77" t="str">
        <f t="shared" si="80"/>
        <v/>
      </c>
    </row>
    <row r="1006" spans="1:22" hidden="1">
      <c r="A1006" s="72">
        <f>'CONSTRUCTION COST ESTIMATE'!B1006</f>
        <v>629.05600000000004</v>
      </c>
      <c r="C1006" s="69" t="s">
        <v>1311</v>
      </c>
      <c r="D1006" s="69">
        <v>0</v>
      </c>
      <c r="F1006" s="73" t="str">
        <f>'CONSTRUCTION COST ESTIMATE'!C1006</f>
        <v>DUCTILE IRON PIPE (10 INCH)</v>
      </c>
      <c r="H1006" s="74" t="str">
        <f t="shared" si="81"/>
        <v>629.0560</v>
      </c>
      <c r="J1006" s="389">
        <f>'CONSTRUCTION COST ESTIMATE'!BA1006</f>
        <v>0</v>
      </c>
      <c r="K1006" s="75">
        <f t="shared" si="82"/>
        <v>0</v>
      </c>
      <c r="L1006" s="69" t="s">
        <v>1304</v>
      </c>
      <c r="M1006" s="69" t="str">
        <f>'CONSTRUCTION COST ESTIMATE'!BB1006</f>
        <v>LF</v>
      </c>
      <c r="N1006" s="390">
        <f>'BID ABSTRACT'!H1006</f>
        <v>0</v>
      </c>
      <c r="O1006" s="76">
        <f t="shared" si="83"/>
        <v>0</v>
      </c>
      <c r="S1006" s="69" t="s">
        <v>1313</v>
      </c>
      <c r="T1006" s="69" t="s">
        <v>1313</v>
      </c>
      <c r="V1006" s="77" t="str">
        <f t="shared" si="80"/>
        <v/>
      </c>
    </row>
    <row r="1007" spans="1:22" hidden="1">
      <c r="A1007" s="72">
        <f>'CONSTRUCTION COST ESTIMATE'!B1007</f>
        <v>629.05700000000002</v>
      </c>
      <c r="C1007" s="69" t="s">
        <v>1311</v>
      </c>
      <c r="D1007" s="69">
        <v>0</v>
      </c>
      <c r="F1007" s="73" t="str">
        <f>'CONSTRUCTION COST ESTIMATE'!C1007</f>
        <v>DUCTILE IRON PIPE (12 INCH)</v>
      </c>
      <c r="H1007" s="74" t="str">
        <f t="shared" si="81"/>
        <v>629.0570</v>
      </c>
      <c r="J1007" s="389">
        <f>'CONSTRUCTION COST ESTIMATE'!BA1007</f>
        <v>0</v>
      </c>
      <c r="K1007" s="75">
        <f t="shared" si="82"/>
        <v>0</v>
      </c>
      <c r="L1007" s="69" t="s">
        <v>1304</v>
      </c>
      <c r="M1007" s="69" t="str">
        <f>'CONSTRUCTION COST ESTIMATE'!BB1007</f>
        <v>LF</v>
      </c>
      <c r="N1007" s="390">
        <f>'BID ABSTRACT'!H1007</f>
        <v>0</v>
      </c>
      <c r="O1007" s="76">
        <f t="shared" si="83"/>
        <v>0</v>
      </c>
      <c r="S1007" s="69" t="s">
        <v>1313</v>
      </c>
      <c r="T1007" s="69" t="s">
        <v>1313</v>
      </c>
      <c r="V1007" s="77" t="str">
        <f t="shared" si="80"/>
        <v/>
      </c>
    </row>
    <row r="1008" spans="1:22" hidden="1">
      <c r="A1008" s="72">
        <f>'CONSTRUCTION COST ESTIMATE'!B1008</f>
        <v>629.05799999999999</v>
      </c>
      <c r="C1008" s="69" t="s">
        <v>1311</v>
      </c>
      <c r="D1008" s="69">
        <v>0</v>
      </c>
      <c r="F1008" s="73" t="str">
        <f>'CONSTRUCTION COST ESTIMATE'!C1008</f>
        <v>PVC PIPE (6 INCH)</v>
      </c>
      <c r="H1008" s="74" t="str">
        <f t="shared" si="81"/>
        <v>629.0580</v>
      </c>
      <c r="J1008" s="389">
        <f>'CONSTRUCTION COST ESTIMATE'!BA1008</f>
        <v>0</v>
      </c>
      <c r="K1008" s="75">
        <f t="shared" si="82"/>
        <v>0</v>
      </c>
      <c r="L1008" s="69" t="s">
        <v>1304</v>
      </c>
      <c r="M1008" s="69" t="str">
        <f>'CONSTRUCTION COST ESTIMATE'!BB1008</f>
        <v>LF</v>
      </c>
      <c r="N1008" s="390">
        <f>'BID ABSTRACT'!H1008</f>
        <v>0</v>
      </c>
      <c r="O1008" s="76">
        <f t="shared" si="83"/>
        <v>0</v>
      </c>
      <c r="S1008" s="69" t="s">
        <v>1313</v>
      </c>
      <c r="T1008" s="69" t="s">
        <v>1313</v>
      </c>
      <c r="V1008" s="77" t="str">
        <f t="shared" si="80"/>
        <v/>
      </c>
    </row>
    <row r="1009" spans="1:22" hidden="1">
      <c r="A1009" s="72">
        <f>'CONSTRUCTION COST ESTIMATE'!B1009</f>
        <v>629.05899999999997</v>
      </c>
      <c r="C1009" s="69" t="s">
        <v>1311</v>
      </c>
      <c r="D1009" s="69">
        <v>0</v>
      </c>
      <c r="F1009" s="73" t="str">
        <f>'CONSTRUCTION COST ESTIMATE'!C1009</f>
        <v>C905 PVC PIPE (18 INCH)</v>
      </c>
      <c r="H1009" s="74" t="str">
        <f t="shared" si="81"/>
        <v>629.0590</v>
      </c>
      <c r="J1009" s="389">
        <f>'CONSTRUCTION COST ESTIMATE'!BA1009</f>
        <v>0</v>
      </c>
      <c r="K1009" s="75">
        <f t="shared" si="82"/>
        <v>0</v>
      </c>
      <c r="L1009" s="69" t="s">
        <v>1304</v>
      </c>
      <c r="M1009" s="69" t="str">
        <f>'CONSTRUCTION COST ESTIMATE'!BB1009</f>
        <v>LF</v>
      </c>
      <c r="N1009" s="390">
        <f>'BID ABSTRACT'!H1009</f>
        <v>0</v>
      </c>
      <c r="O1009" s="76">
        <f t="shared" si="83"/>
        <v>0</v>
      </c>
      <c r="S1009" s="69" t="s">
        <v>1313</v>
      </c>
      <c r="T1009" s="69" t="s">
        <v>1313</v>
      </c>
      <c r="V1009" s="77" t="str">
        <f t="shared" si="80"/>
        <v/>
      </c>
    </row>
    <row r="1010" spans="1:22" hidden="1">
      <c r="A1010" s="72">
        <f>'CONSTRUCTION COST ESTIMATE'!B1010</f>
        <v>629.05999999999995</v>
      </c>
      <c r="C1010" s="69" t="s">
        <v>1311</v>
      </c>
      <c r="D1010" s="69">
        <v>0</v>
      </c>
      <c r="F1010" s="73" t="str">
        <f>'CONSTRUCTION COST ESTIMATE'!C1010</f>
        <v>DUAL  RPDA (8 INCH)</v>
      </c>
      <c r="H1010" s="74" t="str">
        <f t="shared" si="81"/>
        <v>629.0600</v>
      </c>
      <c r="J1010" s="389">
        <f>'CONSTRUCTION COST ESTIMATE'!BA1010</f>
        <v>0</v>
      </c>
      <c r="K1010" s="75">
        <f t="shared" si="82"/>
        <v>0</v>
      </c>
      <c r="L1010" s="69" t="s">
        <v>1304</v>
      </c>
      <c r="M1010" s="69" t="str">
        <f>'CONSTRUCTION COST ESTIMATE'!BB1010</f>
        <v>EA</v>
      </c>
      <c r="N1010" s="390">
        <f>'BID ABSTRACT'!H1010</f>
        <v>0</v>
      </c>
      <c r="O1010" s="76">
        <f t="shared" si="83"/>
        <v>0</v>
      </c>
      <c r="S1010" s="69" t="s">
        <v>1313</v>
      </c>
      <c r="T1010" s="69" t="s">
        <v>1313</v>
      </c>
      <c r="V1010" s="77" t="str">
        <f t="shared" si="80"/>
        <v/>
      </c>
    </row>
    <row r="1011" spans="1:22" ht="30" hidden="1">
      <c r="A1011" s="72">
        <f>'CONSTRUCTION COST ESTIMATE'!B1011</f>
        <v>629.07000000000005</v>
      </c>
      <c r="C1011" s="69" t="s">
        <v>1311</v>
      </c>
      <c r="D1011" s="69">
        <v>0</v>
      </c>
      <c r="F1011" s="73" t="str">
        <f>'CONSTRUCTION COST ESTIMATE'!C1011</f>
        <v>REMOVE AND REPLACE REDUCED PRESSURE PRINCIPLE ASSEMBLY (RPPA) (1 INCH)</v>
      </c>
      <c r="H1011" s="74" t="str">
        <f t="shared" si="81"/>
        <v>629.0700</v>
      </c>
      <c r="J1011" s="389">
        <f>'CONSTRUCTION COST ESTIMATE'!BA1011</f>
        <v>0</v>
      </c>
      <c r="K1011" s="75">
        <f t="shared" si="82"/>
        <v>0</v>
      </c>
      <c r="L1011" s="69" t="s">
        <v>1304</v>
      </c>
      <c r="M1011" s="69" t="str">
        <f>'CONSTRUCTION COST ESTIMATE'!BB1011</f>
        <v>EA</v>
      </c>
      <c r="N1011" s="390">
        <f>'BID ABSTRACT'!H1011</f>
        <v>0</v>
      </c>
      <c r="O1011" s="76">
        <f t="shared" si="83"/>
        <v>0</v>
      </c>
      <c r="S1011" s="69" t="s">
        <v>1313</v>
      </c>
      <c r="T1011" s="69" t="s">
        <v>1313</v>
      </c>
      <c r="V1011" s="77" t="str">
        <f t="shared" si="80"/>
        <v/>
      </c>
    </row>
    <row r="1012" spans="1:22" hidden="1">
      <c r="A1012" s="72">
        <f>'CONSTRUCTION COST ESTIMATE'!B1012</f>
        <v>629.07100000000003</v>
      </c>
      <c r="C1012" s="69" t="s">
        <v>1311</v>
      </c>
      <c r="D1012" s="69">
        <v>0</v>
      </c>
      <c r="F1012" s="73" t="str">
        <f>'CONSTRUCTION COST ESTIMATE'!C1012</f>
        <v>REDUCED PRESSURE PRINCIPLE ASSEMBLY (RPPA) (1 INCH)</v>
      </c>
      <c r="H1012" s="74" t="str">
        <f t="shared" si="81"/>
        <v>629.0710</v>
      </c>
      <c r="J1012" s="389">
        <f>'CONSTRUCTION COST ESTIMATE'!BA1012</f>
        <v>0</v>
      </c>
      <c r="K1012" s="75">
        <f t="shared" si="82"/>
        <v>0</v>
      </c>
      <c r="L1012" s="69" t="s">
        <v>1304</v>
      </c>
      <c r="M1012" s="69" t="str">
        <f>'CONSTRUCTION COST ESTIMATE'!BB1012</f>
        <v>EA</v>
      </c>
      <c r="N1012" s="390">
        <f>'BID ABSTRACT'!H1012</f>
        <v>0</v>
      </c>
      <c r="O1012" s="76">
        <f t="shared" si="83"/>
        <v>0</v>
      </c>
      <c r="S1012" s="69" t="s">
        <v>1313</v>
      </c>
      <c r="T1012" s="69" t="s">
        <v>1313</v>
      </c>
      <c r="V1012" s="77" t="str">
        <f t="shared" si="80"/>
        <v/>
      </c>
    </row>
    <row r="1013" spans="1:22" ht="30" hidden="1">
      <c r="A1013" s="72">
        <f>'CONSTRUCTION COST ESTIMATE'!B1013</f>
        <v>629.072</v>
      </c>
      <c r="C1013" s="69" t="s">
        <v>1311</v>
      </c>
      <c r="D1013" s="69">
        <v>0</v>
      </c>
      <c r="F1013" s="73" t="str">
        <f>'CONSTRUCTION COST ESTIMATE'!C1013</f>
        <v>REMOVE AND REPLACE REDUCED PRESSURE PRINCIPLE ASSEMBLY (RPPA) (2 INCH)</v>
      </c>
      <c r="H1013" s="74" t="str">
        <f t="shared" si="81"/>
        <v>629.0720</v>
      </c>
      <c r="J1013" s="389">
        <f>'CONSTRUCTION COST ESTIMATE'!BA1013</f>
        <v>0</v>
      </c>
      <c r="K1013" s="75">
        <f t="shared" si="82"/>
        <v>0</v>
      </c>
      <c r="L1013" s="69" t="s">
        <v>1304</v>
      </c>
      <c r="M1013" s="69" t="str">
        <f>'CONSTRUCTION COST ESTIMATE'!BB1013</f>
        <v>EA</v>
      </c>
      <c r="N1013" s="390">
        <f>'BID ABSTRACT'!H1013</f>
        <v>0</v>
      </c>
      <c r="O1013" s="76">
        <f t="shared" si="83"/>
        <v>0</v>
      </c>
      <c r="S1013" s="69" t="s">
        <v>1313</v>
      </c>
      <c r="T1013" s="69" t="s">
        <v>1313</v>
      </c>
      <c r="V1013" s="77" t="str">
        <f t="shared" si="80"/>
        <v/>
      </c>
    </row>
    <row r="1014" spans="1:22" hidden="1">
      <c r="A1014" s="72">
        <f>'CONSTRUCTION COST ESTIMATE'!B1014</f>
        <v>629.07299999999998</v>
      </c>
      <c r="C1014" s="69" t="s">
        <v>1311</v>
      </c>
      <c r="D1014" s="69">
        <v>0</v>
      </c>
      <c r="F1014" s="73" t="str">
        <f>'CONSTRUCTION COST ESTIMATE'!C1014</f>
        <v>REDUCED PRESSURE PRINCIPLE ASSEMBLY (RPPA) (2 INCH)</v>
      </c>
      <c r="H1014" s="74" t="str">
        <f t="shared" si="81"/>
        <v>629.0730</v>
      </c>
      <c r="J1014" s="389">
        <f>'CONSTRUCTION COST ESTIMATE'!BA1014</f>
        <v>0</v>
      </c>
      <c r="K1014" s="75">
        <f t="shared" si="82"/>
        <v>0</v>
      </c>
      <c r="L1014" s="69" t="s">
        <v>1304</v>
      </c>
      <c r="M1014" s="69" t="str">
        <f>'CONSTRUCTION COST ESTIMATE'!BB1014</f>
        <v>EA</v>
      </c>
      <c r="N1014" s="390">
        <f>'BID ABSTRACT'!H1014</f>
        <v>0</v>
      </c>
      <c r="O1014" s="76">
        <f t="shared" si="83"/>
        <v>0</v>
      </c>
      <c r="S1014" s="69" t="s">
        <v>1313</v>
      </c>
      <c r="T1014" s="69" t="s">
        <v>1313</v>
      </c>
      <c r="V1014" s="77" t="str">
        <f t="shared" si="80"/>
        <v/>
      </c>
    </row>
    <row r="1015" spans="1:22" ht="30" hidden="1">
      <c r="A1015" s="72">
        <f>'CONSTRUCTION COST ESTIMATE'!B1015</f>
        <v>629.07399999999996</v>
      </c>
      <c r="C1015" s="69" t="s">
        <v>1311</v>
      </c>
      <c r="D1015" s="69">
        <v>0</v>
      </c>
      <c r="F1015" s="73" t="str">
        <f>'CONSTRUCTION COST ESTIMATE'!C1015</f>
        <v>REMOVE AND REPLACE REDUCED PRESSURE PRINCIPLE ASSEMBLY (RPPA) (3 INCH)</v>
      </c>
      <c r="H1015" s="74" t="str">
        <f t="shared" si="81"/>
        <v>629.0740</v>
      </c>
      <c r="J1015" s="389">
        <f>'CONSTRUCTION COST ESTIMATE'!BA1015</f>
        <v>0</v>
      </c>
      <c r="K1015" s="75">
        <f t="shared" si="82"/>
        <v>0</v>
      </c>
      <c r="L1015" s="69" t="s">
        <v>1304</v>
      </c>
      <c r="M1015" s="69" t="str">
        <f>'CONSTRUCTION COST ESTIMATE'!BB1015</f>
        <v>EA</v>
      </c>
      <c r="N1015" s="390">
        <f>'BID ABSTRACT'!H1015</f>
        <v>0</v>
      </c>
      <c r="O1015" s="76">
        <f t="shared" si="83"/>
        <v>0</v>
      </c>
      <c r="S1015" s="69" t="s">
        <v>1313</v>
      </c>
      <c r="T1015" s="69" t="s">
        <v>1313</v>
      </c>
      <c r="V1015" s="77" t="str">
        <f t="shared" si="80"/>
        <v/>
      </c>
    </row>
    <row r="1016" spans="1:22" hidden="1">
      <c r="A1016" s="72">
        <f>'CONSTRUCTION COST ESTIMATE'!B1016</f>
        <v>629.07500000000005</v>
      </c>
      <c r="C1016" s="69" t="s">
        <v>1311</v>
      </c>
      <c r="D1016" s="69">
        <v>0</v>
      </c>
      <c r="F1016" s="73" t="str">
        <f>'CONSTRUCTION COST ESTIMATE'!C1016</f>
        <v>REDUCED PRESSURE PRINCIPLE ASSEMBLY (RPPA) (3 INCH)</v>
      </c>
      <c r="H1016" s="74" t="str">
        <f t="shared" si="81"/>
        <v>629.0750</v>
      </c>
      <c r="J1016" s="389">
        <f>'CONSTRUCTION COST ESTIMATE'!BA1016</f>
        <v>0</v>
      </c>
      <c r="K1016" s="75">
        <f t="shared" si="82"/>
        <v>0</v>
      </c>
      <c r="L1016" s="69" t="s">
        <v>1304</v>
      </c>
      <c r="M1016" s="69" t="str">
        <f>'CONSTRUCTION COST ESTIMATE'!BB1016</f>
        <v>EA</v>
      </c>
      <c r="N1016" s="390">
        <f>'BID ABSTRACT'!H1016</f>
        <v>0</v>
      </c>
      <c r="O1016" s="76">
        <f t="shared" si="83"/>
        <v>0</v>
      </c>
      <c r="S1016" s="69" t="s">
        <v>1313</v>
      </c>
      <c r="T1016" s="69" t="s">
        <v>1313</v>
      </c>
      <c r="V1016" s="77" t="str">
        <f t="shared" si="80"/>
        <v/>
      </c>
    </row>
    <row r="1017" spans="1:22" ht="30" hidden="1">
      <c r="A1017" s="72">
        <f>'CONSTRUCTION COST ESTIMATE'!B1017</f>
        <v>629.07600000000002</v>
      </c>
      <c r="C1017" s="69" t="s">
        <v>1311</v>
      </c>
      <c r="D1017" s="69">
        <v>0</v>
      </c>
      <c r="F1017" s="73" t="str">
        <f>'CONSTRUCTION COST ESTIMATE'!C1017</f>
        <v>REMOVE AND REPLACE REDUCED PRESSURE PRINCIPLE ASSEMBLY (RPPA) (4 INCH)</v>
      </c>
      <c r="H1017" s="74" t="str">
        <f t="shared" si="81"/>
        <v>629.0760</v>
      </c>
      <c r="J1017" s="389">
        <f>'CONSTRUCTION COST ESTIMATE'!BA1017</f>
        <v>0</v>
      </c>
      <c r="K1017" s="75">
        <f t="shared" si="82"/>
        <v>0</v>
      </c>
      <c r="L1017" s="69" t="s">
        <v>1304</v>
      </c>
      <c r="M1017" s="69" t="str">
        <f>'CONSTRUCTION COST ESTIMATE'!BB1017</f>
        <v>EA</v>
      </c>
      <c r="N1017" s="390">
        <f>'BID ABSTRACT'!H1017</f>
        <v>0</v>
      </c>
      <c r="O1017" s="76">
        <f t="shared" si="83"/>
        <v>0</v>
      </c>
      <c r="S1017" s="69" t="s">
        <v>1313</v>
      </c>
      <c r="T1017" s="69" t="s">
        <v>1313</v>
      </c>
      <c r="V1017" s="77" t="str">
        <f t="shared" si="80"/>
        <v/>
      </c>
    </row>
    <row r="1018" spans="1:22" hidden="1">
      <c r="A1018" s="72">
        <f>'CONSTRUCTION COST ESTIMATE'!B1018</f>
        <v>629.077</v>
      </c>
      <c r="C1018" s="69" t="s">
        <v>1311</v>
      </c>
      <c r="D1018" s="69">
        <v>0</v>
      </c>
      <c r="F1018" s="73" t="str">
        <f>'CONSTRUCTION COST ESTIMATE'!C1018</f>
        <v>REDUCED PRESSURE PRINCIPLE ASSEMBLY (RPPA) (4 INCH)</v>
      </c>
      <c r="H1018" s="74" t="str">
        <f t="shared" si="81"/>
        <v>629.0770</v>
      </c>
      <c r="J1018" s="389">
        <f>'CONSTRUCTION COST ESTIMATE'!BA1018</f>
        <v>0</v>
      </c>
      <c r="K1018" s="75">
        <f t="shared" si="82"/>
        <v>0</v>
      </c>
      <c r="L1018" s="69" t="s">
        <v>1304</v>
      </c>
      <c r="M1018" s="69" t="str">
        <f>'CONSTRUCTION COST ESTIMATE'!BB1018</f>
        <v>EA</v>
      </c>
      <c r="N1018" s="390">
        <f>'BID ABSTRACT'!H1018</f>
        <v>0</v>
      </c>
      <c r="O1018" s="76">
        <f t="shared" si="83"/>
        <v>0</v>
      </c>
      <c r="S1018" s="69" t="s">
        <v>1313</v>
      </c>
      <c r="T1018" s="69" t="s">
        <v>1313</v>
      </c>
      <c r="V1018" s="77" t="str">
        <f t="shared" si="80"/>
        <v/>
      </c>
    </row>
    <row r="1019" spans="1:22" ht="30" hidden="1">
      <c r="A1019" s="72">
        <f>'CONSTRUCTION COST ESTIMATE'!B1019</f>
        <v>629.07799999999997</v>
      </c>
      <c r="C1019" s="69" t="s">
        <v>1311</v>
      </c>
      <c r="D1019" s="69">
        <v>0</v>
      </c>
      <c r="F1019" s="73" t="str">
        <f>'CONSTRUCTION COST ESTIMATE'!C1019</f>
        <v>REMOVE AND REPLACE REDUCED PRESSURE PRINCIPLE ASSEMBLY (RPPA) (6 INCH)</v>
      </c>
      <c r="H1019" s="74" t="str">
        <f t="shared" si="81"/>
        <v>629.0780</v>
      </c>
      <c r="J1019" s="389">
        <f>'CONSTRUCTION COST ESTIMATE'!BA1019</f>
        <v>0</v>
      </c>
      <c r="K1019" s="75">
        <f t="shared" si="82"/>
        <v>0</v>
      </c>
      <c r="L1019" s="69" t="s">
        <v>1304</v>
      </c>
      <c r="M1019" s="69" t="str">
        <f>'CONSTRUCTION COST ESTIMATE'!BB1019</f>
        <v>EA</v>
      </c>
      <c r="N1019" s="390">
        <f>'BID ABSTRACT'!H1019</f>
        <v>0</v>
      </c>
      <c r="O1019" s="76">
        <f t="shared" si="83"/>
        <v>0</v>
      </c>
      <c r="S1019" s="69" t="s">
        <v>1313</v>
      </c>
      <c r="T1019" s="69" t="s">
        <v>1313</v>
      </c>
      <c r="V1019" s="77" t="str">
        <f t="shared" si="80"/>
        <v/>
      </c>
    </row>
    <row r="1020" spans="1:22" hidden="1">
      <c r="A1020" s="72">
        <f>'CONSTRUCTION COST ESTIMATE'!B1020</f>
        <v>629.07899999999995</v>
      </c>
      <c r="C1020" s="69" t="s">
        <v>1311</v>
      </c>
      <c r="D1020" s="69">
        <v>0</v>
      </c>
      <c r="F1020" s="73" t="str">
        <f>'CONSTRUCTION COST ESTIMATE'!C1020</f>
        <v>REDUCED PRESSURE PRINCIPLE ASSEMBLY (RPPA) (6 INCH)</v>
      </c>
      <c r="H1020" s="74" t="str">
        <f t="shared" si="81"/>
        <v>629.0790</v>
      </c>
      <c r="J1020" s="389">
        <f>'CONSTRUCTION COST ESTIMATE'!BA1020</f>
        <v>0</v>
      </c>
      <c r="K1020" s="75">
        <f t="shared" si="82"/>
        <v>0</v>
      </c>
      <c r="L1020" s="69" t="s">
        <v>1304</v>
      </c>
      <c r="M1020" s="69" t="str">
        <f>'CONSTRUCTION COST ESTIMATE'!BB1020</f>
        <v>EA</v>
      </c>
      <c r="N1020" s="390">
        <f>'BID ABSTRACT'!H1020</f>
        <v>0</v>
      </c>
      <c r="O1020" s="76">
        <f t="shared" si="83"/>
        <v>0</v>
      </c>
      <c r="S1020" s="69" t="s">
        <v>1313</v>
      </c>
      <c r="T1020" s="69" t="s">
        <v>1313</v>
      </c>
      <c r="V1020" s="77" t="str">
        <f t="shared" si="80"/>
        <v/>
      </c>
    </row>
    <row r="1021" spans="1:22" ht="30" hidden="1">
      <c r="A1021" s="72">
        <f>'CONSTRUCTION COST ESTIMATE'!B1021</f>
        <v>629.08000000000004</v>
      </c>
      <c r="C1021" s="69" t="s">
        <v>1311</v>
      </c>
      <c r="D1021" s="69">
        <v>0</v>
      </c>
      <c r="F1021" s="73" t="str">
        <f>'CONSTRUCTION COST ESTIMATE'!C1021</f>
        <v>REMOVE AND REPLACE REDUCED PRESSURE PRINCIPLE ASSEMBLY (RPPA) (8 INCH)</v>
      </c>
      <c r="H1021" s="74" t="str">
        <f t="shared" si="81"/>
        <v>629.0800</v>
      </c>
      <c r="J1021" s="389">
        <f>'CONSTRUCTION COST ESTIMATE'!BA1021</f>
        <v>0</v>
      </c>
      <c r="K1021" s="75">
        <f t="shared" si="82"/>
        <v>0</v>
      </c>
      <c r="L1021" s="69" t="s">
        <v>1304</v>
      </c>
      <c r="M1021" s="69" t="str">
        <f>'CONSTRUCTION COST ESTIMATE'!BB1021</f>
        <v>EA</v>
      </c>
      <c r="N1021" s="390">
        <f>'BID ABSTRACT'!H1021</f>
        <v>0</v>
      </c>
      <c r="O1021" s="76">
        <f t="shared" si="83"/>
        <v>0</v>
      </c>
      <c r="S1021" s="69" t="s">
        <v>1313</v>
      </c>
      <c r="T1021" s="69" t="s">
        <v>1313</v>
      </c>
      <c r="V1021" s="77" t="str">
        <f t="shared" si="80"/>
        <v/>
      </c>
    </row>
    <row r="1022" spans="1:22" hidden="1">
      <c r="A1022" s="72">
        <f>'CONSTRUCTION COST ESTIMATE'!B1022</f>
        <v>629.08100000000002</v>
      </c>
      <c r="C1022" s="69" t="s">
        <v>1311</v>
      </c>
      <c r="D1022" s="69">
        <v>0</v>
      </c>
      <c r="F1022" s="73" t="str">
        <f>'CONSTRUCTION COST ESTIMATE'!C1022</f>
        <v>REDUCED PRESSURE PRINCIPLE ASSEMBLY (RPPA) (8 INCH)</v>
      </c>
      <c r="H1022" s="74" t="str">
        <f t="shared" si="81"/>
        <v>629.0810</v>
      </c>
      <c r="J1022" s="389">
        <f>'CONSTRUCTION COST ESTIMATE'!BA1022</f>
        <v>0</v>
      </c>
      <c r="K1022" s="75">
        <f t="shared" si="82"/>
        <v>0</v>
      </c>
      <c r="L1022" s="69" t="s">
        <v>1304</v>
      </c>
      <c r="M1022" s="69" t="str">
        <f>'CONSTRUCTION COST ESTIMATE'!BB1022</f>
        <v>EA</v>
      </c>
      <c r="N1022" s="390">
        <f>'BID ABSTRACT'!H1022</f>
        <v>0</v>
      </c>
      <c r="O1022" s="76">
        <f t="shared" si="83"/>
        <v>0</v>
      </c>
      <c r="S1022" s="69" t="s">
        <v>1313</v>
      </c>
      <c r="T1022" s="69" t="s">
        <v>1313</v>
      </c>
      <c r="V1022" s="77" t="str">
        <f t="shared" si="80"/>
        <v/>
      </c>
    </row>
    <row r="1023" spans="1:22" ht="30" hidden="1">
      <c r="A1023" s="72">
        <f>'CONSTRUCTION COST ESTIMATE'!B1023</f>
        <v>629.08199999999999</v>
      </c>
      <c r="C1023" s="69" t="s">
        <v>1311</v>
      </c>
      <c r="D1023" s="69">
        <v>0</v>
      </c>
      <c r="F1023" s="73" t="str">
        <f>'CONSTRUCTION COST ESTIMATE'!C1023</f>
        <v>REMOVE AND REPLACE REDUCED PRESSURE PRINCIPLE ASSEMBLY (RPPA) (10 INCH)</v>
      </c>
      <c r="H1023" s="74" t="str">
        <f t="shared" si="81"/>
        <v>629.0820</v>
      </c>
      <c r="J1023" s="389">
        <f>'CONSTRUCTION COST ESTIMATE'!BA1023</f>
        <v>0</v>
      </c>
      <c r="K1023" s="75">
        <f t="shared" si="82"/>
        <v>0</v>
      </c>
      <c r="L1023" s="69" t="s">
        <v>1304</v>
      </c>
      <c r="M1023" s="69" t="str">
        <f>'CONSTRUCTION COST ESTIMATE'!BB1023</f>
        <v>EA</v>
      </c>
      <c r="N1023" s="390">
        <f>'BID ABSTRACT'!H1023</f>
        <v>0</v>
      </c>
      <c r="O1023" s="76">
        <f t="shared" si="83"/>
        <v>0</v>
      </c>
      <c r="S1023" s="69" t="s">
        <v>1313</v>
      </c>
      <c r="T1023" s="69" t="s">
        <v>1313</v>
      </c>
      <c r="V1023" s="77" t="str">
        <f t="shared" si="80"/>
        <v/>
      </c>
    </row>
    <row r="1024" spans="1:22" hidden="1">
      <c r="A1024" s="72">
        <f>'CONSTRUCTION COST ESTIMATE'!B1024</f>
        <v>629.08299999999997</v>
      </c>
      <c r="C1024" s="69" t="s">
        <v>1311</v>
      </c>
      <c r="D1024" s="69">
        <v>0</v>
      </c>
      <c r="F1024" s="73" t="str">
        <f>'CONSTRUCTION COST ESTIMATE'!C1024</f>
        <v>REDUCED PRESSURE PRINCIPLE ASSEMBLY (RPPA) (10 INCH)</v>
      </c>
      <c r="H1024" s="74" t="str">
        <f t="shared" si="81"/>
        <v>629.0830</v>
      </c>
      <c r="J1024" s="389">
        <f>'CONSTRUCTION COST ESTIMATE'!BA1024</f>
        <v>0</v>
      </c>
      <c r="K1024" s="75">
        <f t="shared" si="82"/>
        <v>0</v>
      </c>
      <c r="L1024" s="69" t="s">
        <v>1304</v>
      </c>
      <c r="M1024" s="69" t="str">
        <f>'CONSTRUCTION COST ESTIMATE'!BB1024</f>
        <v>EA</v>
      </c>
      <c r="N1024" s="390">
        <f>'BID ABSTRACT'!H1024</f>
        <v>0</v>
      </c>
      <c r="O1024" s="76">
        <f t="shared" si="83"/>
        <v>0</v>
      </c>
      <c r="S1024" s="69" t="s">
        <v>1313</v>
      </c>
      <c r="T1024" s="69" t="s">
        <v>1313</v>
      </c>
      <c r="V1024" s="77" t="str">
        <f t="shared" si="80"/>
        <v/>
      </c>
    </row>
    <row r="1025" spans="1:22" hidden="1">
      <c r="A1025" s="72">
        <f>'CONSTRUCTION COST ESTIMATE'!B1025</f>
        <v>629.08399999999995</v>
      </c>
      <c r="C1025" s="69" t="s">
        <v>1311</v>
      </c>
      <c r="D1025" s="69">
        <v>0</v>
      </c>
      <c r="F1025" s="73" t="str">
        <f>'CONSTRUCTION COST ESTIMATE'!C1025</f>
        <v>RELOCATE EXISTING RPPA</v>
      </c>
      <c r="H1025" s="74" t="str">
        <f t="shared" si="81"/>
        <v>629.0840</v>
      </c>
      <c r="J1025" s="389">
        <f>'CONSTRUCTION COST ESTIMATE'!BA1025</f>
        <v>0</v>
      </c>
      <c r="K1025" s="75">
        <f t="shared" si="82"/>
        <v>0</v>
      </c>
      <c r="L1025" s="69" t="s">
        <v>1304</v>
      </c>
      <c r="M1025" s="69" t="str">
        <f>'CONSTRUCTION COST ESTIMATE'!BB1025</f>
        <v>EA</v>
      </c>
      <c r="N1025" s="390">
        <f>'BID ABSTRACT'!H1025</f>
        <v>0</v>
      </c>
      <c r="O1025" s="76">
        <f t="shared" si="83"/>
        <v>0</v>
      </c>
      <c r="S1025" s="69" t="s">
        <v>1313</v>
      </c>
      <c r="T1025" s="69" t="s">
        <v>1313</v>
      </c>
      <c r="V1025" s="77" t="str">
        <f t="shared" si="80"/>
        <v/>
      </c>
    </row>
    <row r="1026" spans="1:22" hidden="1">
      <c r="A1026" s="72">
        <f>'CONSTRUCTION COST ESTIMATE'!B1026</f>
        <v>629.09</v>
      </c>
      <c r="C1026" s="69" t="s">
        <v>1311</v>
      </c>
      <c r="D1026" s="69">
        <v>0</v>
      </c>
      <c r="F1026" s="73" t="str">
        <f>'CONSTRUCTION COST ESTIMATE'!C1026</f>
        <v>WATER MAIN (4 INCH)</v>
      </c>
      <c r="H1026" s="74" t="str">
        <f t="shared" si="81"/>
        <v>629.0900</v>
      </c>
      <c r="J1026" s="389">
        <f>'CONSTRUCTION COST ESTIMATE'!BA1026</f>
        <v>0</v>
      </c>
      <c r="K1026" s="75">
        <f t="shared" si="82"/>
        <v>0</v>
      </c>
      <c r="L1026" s="69" t="s">
        <v>1304</v>
      </c>
      <c r="M1026" s="69" t="str">
        <f>'CONSTRUCTION COST ESTIMATE'!BB1026</f>
        <v>LF</v>
      </c>
      <c r="N1026" s="390">
        <f>'BID ABSTRACT'!H1026</f>
        <v>0</v>
      </c>
      <c r="O1026" s="76">
        <f t="shared" si="83"/>
        <v>0</v>
      </c>
      <c r="S1026" s="69" t="s">
        <v>1313</v>
      </c>
      <c r="T1026" s="69" t="s">
        <v>1313</v>
      </c>
      <c r="V1026" s="77" t="str">
        <f t="shared" si="80"/>
        <v/>
      </c>
    </row>
    <row r="1027" spans="1:22" hidden="1">
      <c r="A1027" s="72">
        <f>'CONSTRUCTION COST ESTIMATE'!B1027</f>
        <v>629.09100000000001</v>
      </c>
      <c r="C1027" s="69" t="s">
        <v>1311</v>
      </c>
      <c r="D1027" s="69">
        <v>0</v>
      </c>
      <c r="F1027" s="73" t="str">
        <f>'CONSTRUCTION COST ESTIMATE'!C1027</f>
        <v>WATER MAIN (6 INCH)</v>
      </c>
      <c r="H1027" s="74" t="str">
        <f t="shared" si="81"/>
        <v>629.0910</v>
      </c>
      <c r="J1027" s="389">
        <f>'CONSTRUCTION COST ESTIMATE'!BA1027</f>
        <v>0</v>
      </c>
      <c r="K1027" s="75">
        <f t="shared" si="82"/>
        <v>0</v>
      </c>
      <c r="L1027" s="69" t="s">
        <v>1304</v>
      </c>
      <c r="M1027" s="69" t="str">
        <f>'CONSTRUCTION COST ESTIMATE'!BB1027</f>
        <v>LF</v>
      </c>
      <c r="N1027" s="390">
        <f>'BID ABSTRACT'!H1027</f>
        <v>0</v>
      </c>
      <c r="O1027" s="76">
        <f t="shared" si="83"/>
        <v>0</v>
      </c>
      <c r="S1027" s="69" t="s">
        <v>1313</v>
      </c>
      <c r="T1027" s="69" t="s">
        <v>1313</v>
      </c>
      <c r="V1027" s="77" t="str">
        <f t="shared" si="80"/>
        <v/>
      </c>
    </row>
    <row r="1028" spans="1:22" hidden="1">
      <c r="A1028" s="72">
        <f>'CONSTRUCTION COST ESTIMATE'!B1028</f>
        <v>629.09199999999998</v>
      </c>
      <c r="C1028" s="69" t="s">
        <v>1311</v>
      </c>
      <c r="D1028" s="69">
        <v>0</v>
      </c>
      <c r="F1028" s="73" t="str">
        <f>'CONSTRUCTION COST ESTIMATE'!C1028</f>
        <v>WATER MAIN (8 INCH)</v>
      </c>
      <c r="H1028" s="74" t="str">
        <f t="shared" si="81"/>
        <v>629.0920</v>
      </c>
      <c r="J1028" s="389">
        <f>'CONSTRUCTION COST ESTIMATE'!BA1028</f>
        <v>0</v>
      </c>
      <c r="K1028" s="75">
        <f t="shared" si="82"/>
        <v>0</v>
      </c>
      <c r="L1028" s="69" t="s">
        <v>1304</v>
      </c>
      <c r="M1028" s="69" t="str">
        <f>'CONSTRUCTION COST ESTIMATE'!BB1028</f>
        <v>LF</v>
      </c>
      <c r="N1028" s="390">
        <f>'BID ABSTRACT'!H1028</f>
        <v>0</v>
      </c>
      <c r="O1028" s="76">
        <f t="shared" si="83"/>
        <v>0</v>
      </c>
      <c r="S1028" s="69" t="s">
        <v>1313</v>
      </c>
      <c r="T1028" s="69" t="s">
        <v>1313</v>
      </c>
      <c r="V1028" s="77" t="str">
        <f t="shared" si="80"/>
        <v/>
      </c>
    </row>
    <row r="1029" spans="1:22" hidden="1">
      <c r="A1029" s="72">
        <f>'CONSTRUCTION COST ESTIMATE'!B1029</f>
        <v>629.09299999999996</v>
      </c>
      <c r="C1029" s="69" t="s">
        <v>1311</v>
      </c>
      <c r="D1029" s="69">
        <v>0</v>
      </c>
      <c r="F1029" s="73" t="str">
        <f>'CONSTRUCTION COST ESTIMATE'!C1029</f>
        <v>WATER MAIN (10 INCH)</v>
      </c>
      <c r="H1029" s="74" t="str">
        <f t="shared" si="81"/>
        <v>629.0930</v>
      </c>
      <c r="J1029" s="389">
        <f>'CONSTRUCTION COST ESTIMATE'!BA1029</f>
        <v>0</v>
      </c>
      <c r="K1029" s="75">
        <f t="shared" si="82"/>
        <v>0</v>
      </c>
      <c r="L1029" s="69" t="s">
        <v>1304</v>
      </c>
      <c r="M1029" s="69" t="str">
        <f>'CONSTRUCTION COST ESTIMATE'!BB1029</f>
        <v>LF</v>
      </c>
      <c r="N1029" s="390">
        <f>'BID ABSTRACT'!H1029</f>
        <v>0</v>
      </c>
      <c r="O1029" s="76">
        <f t="shared" si="83"/>
        <v>0</v>
      </c>
      <c r="S1029" s="69" t="s">
        <v>1313</v>
      </c>
      <c r="T1029" s="69" t="s">
        <v>1313</v>
      </c>
      <c r="V1029" s="77" t="str">
        <f t="shared" si="80"/>
        <v/>
      </c>
    </row>
    <row r="1030" spans="1:22" hidden="1">
      <c r="A1030" s="72">
        <f>'CONSTRUCTION COST ESTIMATE'!B1030</f>
        <v>629.09400000000005</v>
      </c>
      <c r="C1030" s="69" t="s">
        <v>1311</v>
      </c>
      <c r="D1030" s="69">
        <v>0</v>
      </c>
      <c r="F1030" s="73" t="str">
        <f>'CONSTRUCTION COST ESTIMATE'!C1030</f>
        <v>WATER MAIN (12 INCH)</v>
      </c>
      <c r="H1030" s="74" t="str">
        <f t="shared" si="81"/>
        <v>629.0940</v>
      </c>
      <c r="J1030" s="389">
        <f>'CONSTRUCTION COST ESTIMATE'!BA1030</f>
        <v>0</v>
      </c>
      <c r="K1030" s="75">
        <f t="shared" si="82"/>
        <v>0</v>
      </c>
      <c r="L1030" s="69" t="s">
        <v>1304</v>
      </c>
      <c r="M1030" s="69" t="str">
        <f>'CONSTRUCTION COST ESTIMATE'!BB1030</f>
        <v>LF</v>
      </c>
      <c r="N1030" s="390">
        <f>'BID ABSTRACT'!H1030</f>
        <v>0</v>
      </c>
      <c r="O1030" s="76">
        <f t="shared" si="83"/>
        <v>0</v>
      </c>
      <c r="S1030" s="69" t="s">
        <v>1313</v>
      </c>
      <c r="T1030" s="69" t="s">
        <v>1313</v>
      </c>
      <c r="V1030" s="77" t="str">
        <f t="shared" si="80"/>
        <v/>
      </c>
    </row>
    <row r="1031" spans="1:22" hidden="1">
      <c r="A1031" s="72">
        <f>'CONSTRUCTION COST ESTIMATE'!B1031</f>
        <v>629.09500000000003</v>
      </c>
      <c r="C1031" s="69" t="s">
        <v>1311</v>
      </c>
      <c r="D1031" s="69">
        <v>0</v>
      </c>
      <c r="F1031" s="73" t="str">
        <f>'CONSTRUCTION COST ESTIMATE'!C1031</f>
        <v>WATER MAIN (14 INCH)</v>
      </c>
      <c r="H1031" s="74" t="str">
        <f t="shared" si="81"/>
        <v>629.0950</v>
      </c>
      <c r="J1031" s="389">
        <f>'CONSTRUCTION COST ESTIMATE'!BA1031</f>
        <v>0</v>
      </c>
      <c r="K1031" s="75">
        <f t="shared" si="82"/>
        <v>0</v>
      </c>
      <c r="L1031" s="69" t="s">
        <v>1304</v>
      </c>
      <c r="M1031" s="69" t="str">
        <f>'CONSTRUCTION COST ESTIMATE'!BB1031</f>
        <v>LF</v>
      </c>
      <c r="N1031" s="390">
        <f>'BID ABSTRACT'!H1031</f>
        <v>0</v>
      </c>
      <c r="O1031" s="76">
        <f t="shared" si="83"/>
        <v>0</v>
      </c>
      <c r="S1031" s="69" t="s">
        <v>1313</v>
      </c>
      <c r="T1031" s="69" t="s">
        <v>1313</v>
      </c>
      <c r="V1031" s="77" t="str">
        <f t="shared" si="80"/>
        <v/>
      </c>
    </row>
    <row r="1032" spans="1:22" hidden="1">
      <c r="A1032" s="72">
        <f>'CONSTRUCTION COST ESTIMATE'!B1032</f>
        <v>629.096</v>
      </c>
      <c r="C1032" s="69" t="s">
        <v>1311</v>
      </c>
      <c r="D1032" s="69">
        <v>0</v>
      </c>
      <c r="F1032" s="73" t="str">
        <f>'CONSTRUCTION COST ESTIMATE'!C1032</f>
        <v>WATER MAIN (15 INCH)</v>
      </c>
      <c r="H1032" s="74" t="str">
        <f t="shared" si="81"/>
        <v>629.0960</v>
      </c>
      <c r="J1032" s="389">
        <f>'CONSTRUCTION COST ESTIMATE'!BA1032</f>
        <v>0</v>
      </c>
      <c r="K1032" s="75">
        <f t="shared" si="82"/>
        <v>0</v>
      </c>
      <c r="L1032" s="69" t="s">
        <v>1304</v>
      </c>
      <c r="M1032" s="69" t="str">
        <f>'CONSTRUCTION COST ESTIMATE'!BB1032</f>
        <v>LF</v>
      </c>
      <c r="N1032" s="390">
        <f>'BID ABSTRACT'!H1032</f>
        <v>0</v>
      </c>
      <c r="O1032" s="76">
        <f t="shared" si="83"/>
        <v>0</v>
      </c>
      <c r="S1032" s="69" t="s">
        <v>1313</v>
      </c>
      <c r="T1032" s="69" t="s">
        <v>1313</v>
      </c>
      <c r="V1032" s="77" t="str">
        <f t="shared" si="80"/>
        <v/>
      </c>
    </row>
    <row r="1033" spans="1:22" hidden="1">
      <c r="A1033" s="72">
        <f>'CONSTRUCTION COST ESTIMATE'!B1033</f>
        <v>629.09699999999998</v>
      </c>
      <c r="C1033" s="69" t="s">
        <v>1311</v>
      </c>
      <c r="D1033" s="69">
        <v>0</v>
      </c>
      <c r="F1033" s="73" t="str">
        <f>'CONSTRUCTION COST ESTIMATE'!C1033</f>
        <v>WATER MAIN (16 INCH)</v>
      </c>
      <c r="H1033" s="74" t="str">
        <f t="shared" si="81"/>
        <v>629.0970</v>
      </c>
      <c r="J1033" s="389">
        <f>'CONSTRUCTION COST ESTIMATE'!BA1033</f>
        <v>0</v>
      </c>
      <c r="K1033" s="75">
        <f t="shared" si="82"/>
        <v>0</v>
      </c>
      <c r="L1033" s="69" t="s">
        <v>1304</v>
      </c>
      <c r="M1033" s="69" t="str">
        <f>'CONSTRUCTION COST ESTIMATE'!BB1033</f>
        <v>LF</v>
      </c>
      <c r="N1033" s="390">
        <f>'BID ABSTRACT'!H1033</f>
        <v>0</v>
      </c>
      <c r="O1033" s="76">
        <f t="shared" si="83"/>
        <v>0</v>
      </c>
      <c r="S1033" s="69" t="s">
        <v>1313</v>
      </c>
      <c r="T1033" s="69" t="s">
        <v>1313</v>
      </c>
      <c r="V1033" s="77" t="str">
        <f t="shared" si="80"/>
        <v/>
      </c>
    </row>
    <row r="1034" spans="1:22" hidden="1">
      <c r="A1034" s="72">
        <f>'CONSTRUCTION COST ESTIMATE'!B1034</f>
        <v>629.09799999999996</v>
      </c>
      <c r="C1034" s="69" t="s">
        <v>1311</v>
      </c>
      <c r="D1034" s="69">
        <v>0</v>
      </c>
      <c r="F1034" s="73" t="str">
        <f>'CONSTRUCTION COST ESTIMATE'!C1034</f>
        <v>WATER MAIN (18 INCH)</v>
      </c>
      <c r="H1034" s="74" t="str">
        <f t="shared" si="81"/>
        <v>629.0980</v>
      </c>
      <c r="J1034" s="389">
        <f>'CONSTRUCTION COST ESTIMATE'!BA1034</f>
        <v>0</v>
      </c>
      <c r="K1034" s="75">
        <f t="shared" si="82"/>
        <v>0</v>
      </c>
      <c r="L1034" s="69" t="s">
        <v>1304</v>
      </c>
      <c r="M1034" s="69" t="str">
        <f>'CONSTRUCTION COST ESTIMATE'!BB1034</f>
        <v>LF</v>
      </c>
      <c r="N1034" s="390">
        <f>'BID ABSTRACT'!H1034</f>
        <v>0</v>
      </c>
      <c r="O1034" s="76">
        <f t="shared" si="83"/>
        <v>0</v>
      </c>
      <c r="S1034" s="69" t="s">
        <v>1313</v>
      </c>
      <c r="T1034" s="69" t="s">
        <v>1313</v>
      </c>
      <c r="V1034" s="77" t="str">
        <f t="shared" si="80"/>
        <v/>
      </c>
    </row>
    <row r="1035" spans="1:22" hidden="1">
      <c r="A1035" s="72">
        <f>'CONSTRUCTION COST ESTIMATE'!B1035</f>
        <v>629.09900000000005</v>
      </c>
      <c r="C1035" s="69" t="s">
        <v>1311</v>
      </c>
      <c r="D1035" s="69">
        <v>0</v>
      </c>
      <c r="F1035" s="73" t="str">
        <f>'CONSTRUCTION COST ESTIMATE'!C1035</f>
        <v>WATER MAIN (20 INCH)</v>
      </c>
      <c r="H1035" s="74" t="str">
        <f t="shared" si="81"/>
        <v>629.0990</v>
      </c>
      <c r="J1035" s="389">
        <f>'CONSTRUCTION COST ESTIMATE'!BA1035</f>
        <v>0</v>
      </c>
      <c r="K1035" s="75">
        <f t="shared" si="82"/>
        <v>0</v>
      </c>
      <c r="L1035" s="69" t="s">
        <v>1304</v>
      </c>
      <c r="M1035" s="69" t="str">
        <f>'CONSTRUCTION COST ESTIMATE'!BB1035</f>
        <v>LF</v>
      </c>
      <c r="N1035" s="390">
        <f>'BID ABSTRACT'!H1035</f>
        <v>0</v>
      </c>
      <c r="O1035" s="76">
        <f t="shared" si="83"/>
        <v>0</v>
      </c>
      <c r="S1035" s="69" t="s">
        <v>1313</v>
      </c>
      <c r="T1035" s="69" t="s">
        <v>1313</v>
      </c>
      <c r="V1035" s="77" t="str">
        <f t="shared" si="80"/>
        <v/>
      </c>
    </row>
    <row r="1036" spans="1:22" hidden="1">
      <c r="A1036" s="72">
        <f>'CONSTRUCTION COST ESTIMATE'!B1036</f>
        <v>629.1</v>
      </c>
      <c r="C1036" s="69" t="s">
        <v>1311</v>
      </c>
      <c r="D1036" s="69">
        <v>0</v>
      </c>
      <c r="F1036" s="73" t="str">
        <f>'CONSTRUCTION COST ESTIMATE'!C1036</f>
        <v>WATER MAIN (21 INCH)</v>
      </c>
      <c r="H1036" s="74" t="str">
        <f t="shared" si="81"/>
        <v>629.1000</v>
      </c>
      <c r="J1036" s="389">
        <f>'CONSTRUCTION COST ESTIMATE'!BA1036</f>
        <v>0</v>
      </c>
      <c r="K1036" s="75">
        <f t="shared" si="82"/>
        <v>0</v>
      </c>
      <c r="L1036" s="69" t="s">
        <v>1304</v>
      </c>
      <c r="M1036" s="69" t="str">
        <f>'CONSTRUCTION COST ESTIMATE'!BB1036</f>
        <v>LF</v>
      </c>
      <c r="N1036" s="390">
        <f>'BID ABSTRACT'!H1036</f>
        <v>0</v>
      </c>
      <c r="O1036" s="76">
        <f t="shared" si="83"/>
        <v>0</v>
      </c>
      <c r="S1036" s="69" t="s">
        <v>1313</v>
      </c>
      <c r="T1036" s="69" t="s">
        <v>1313</v>
      </c>
      <c r="V1036" s="77" t="str">
        <f t="shared" si="80"/>
        <v/>
      </c>
    </row>
    <row r="1037" spans="1:22" hidden="1">
      <c r="A1037" s="72">
        <f>'CONSTRUCTION COST ESTIMATE'!B1037</f>
        <v>629.101</v>
      </c>
      <c r="C1037" s="69" t="s">
        <v>1311</v>
      </c>
      <c r="D1037" s="69">
        <v>0</v>
      </c>
      <c r="F1037" s="73" t="str">
        <f>'CONSTRUCTION COST ESTIMATE'!C1037</f>
        <v>WATER MAIN (24 INCH)</v>
      </c>
      <c r="H1037" s="74" t="str">
        <f t="shared" si="81"/>
        <v>629.1010</v>
      </c>
      <c r="J1037" s="389">
        <f>'CONSTRUCTION COST ESTIMATE'!BA1037</f>
        <v>0</v>
      </c>
      <c r="K1037" s="75">
        <f t="shared" si="82"/>
        <v>0</v>
      </c>
      <c r="L1037" s="69" t="s">
        <v>1304</v>
      </c>
      <c r="M1037" s="69" t="str">
        <f>'CONSTRUCTION COST ESTIMATE'!BB1037</f>
        <v>LF</v>
      </c>
      <c r="N1037" s="390">
        <f>'BID ABSTRACT'!H1037</f>
        <v>0</v>
      </c>
      <c r="O1037" s="76">
        <f t="shared" si="83"/>
        <v>0</v>
      </c>
      <c r="S1037" s="69" t="s">
        <v>1313</v>
      </c>
      <c r="T1037" s="69" t="s">
        <v>1313</v>
      </c>
      <c r="V1037" s="77" t="str">
        <f t="shared" si="80"/>
        <v/>
      </c>
    </row>
    <row r="1038" spans="1:22" hidden="1">
      <c r="A1038" s="72">
        <f>'CONSTRUCTION COST ESTIMATE'!B1038</f>
        <v>629.10199999999998</v>
      </c>
      <c r="C1038" s="69" t="s">
        <v>1311</v>
      </c>
      <c r="D1038" s="69">
        <v>0</v>
      </c>
      <c r="F1038" s="73" t="str">
        <f>'CONSTRUCTION COST ESTIMATE'!C1038</f>
        <v>WATER MAIN (30 INCH)</v>
      </c>
      <c r="H1038" s="74" t="str">
        <f t="shared" si="81"/>
        <v>629.1020</v>
      </c>
      <c r="J1038" s="389">
        <f>'CONSTRUCTION COST ESTIMATE'!BA1038</f>
        <v>0</v>
      </c>
      <c r="K1038" s="75">
        <f t="shared" si="82"/>
        <v>0</v>
      </c>
      <c r="L1038" s="69" t="s">
        <v>1304</v>
      </c>
      <c r="M1038" s="69" t="str">
        <f>'CONSTRUCTION COST ESTIMATE'!BB1038</f>
        <v>LF</v>
      </c>
      <c r="N1038" s="390">
        <f>'BID ABSTRACT'!H1038</f>
        <v>0</v>
      </c>
      <c r="O1038" s="76">
        <f t="shared" si="83"/>
        <v>0</v>
      </c>
      <c r="S1038" s="69" t="s">
        <v>1313</v>
      </c>
      <c r="T1038" s="69" t="s">
        <v>1313</v>
      </c>
      <c r="V1038" s="77" t="str">
        <f t="shared" si="80"/>
        <v/>
      </c>
    </row>
    <row r="1039" spans="1:22" hidden="1">
      <c r="A1039" s="72">
        <f>'CONSTRUCTION COST ESTIMATE'!B1039</f>
        <v>629.10299999999995</v>
      </c>
      <c r="C1039" s="69" t="s">
        <v>1311</v>
      </c>
      <c r="D1039" s="69">
        <v>0</v>
      </c>
      <c r="F1039" s="73" t="str">
        <f>'CONSTRUCTION COST ESTIMATE'!C1039</f>
        <v>WATER MAIN (36 INCH)</v>
      </c>
      <c r="H1039" s="74" t="str">
        <f t="shared" si="81"/>
        <v>629.1030</v>
      </c>
      <c r="J1039" s="389">
        <f>'CONSTRUCTION COST ESTIMATE'!BA1039</f>
        <v>0</v>
      </c>
      <c r="K1039" s="75">
        <f t="shared" si="82"/>
        <v>0</v>
      </c>
      <c r="L1039" s="69" t="s">
        <v>1304</v>
      </c>
      <c r="M1039" s="69" t="str">
        <f>'CONSTRUCTION COST ESTIMATE'!BB1039</f>
        <v>LF</v>
      </c>
      <c r="N1039" s="390">
        <f>'BID ABSTRACT'!H1039</f>
        <v>0</v>
      </c>
      <c r="O1039" s="76">
        <f t="shared" si="83"/>
        <v>0</v>
      </c>
      <c r="S1039" s="69" t="s">
        <v>1313</v>
      </c>
      <c r="T1039" s="69" t="s">
        <v>1313</v>
      </c>
      <c r="V1039" s="77" t="str">
        <f t="shared" si="80"/>
        <v/>
      </c>
    </row>
    <row r="1040" spans="1:22" hidden="1">
      <c r="A1040" s="72">
        <f>'CONSTRUCTION COST ESTIMATE'!B1040</f>
        <v>629.10400000000004</v>
      </c>
      <c r="C1040" s="69" t="s">
        <v>1311</v>
      </c>
      <c r="D1040" s="69">
        <v>0</v>
      </c>
      <c r="F1040" s="73" t="str">
        <f>'CONSTRUCTION COST ESTIMATE'!C1040</f>
        <v>WATER MAIN (42 INCH)</v>
      </c>
      <c r="H1040" s="74" t="str">
        <f t="shared" si="81"/>
        <v>629.1040</v>
      </c>
      <c r="J1040" s="389">
        <f>'CONSTRUCTION COST ESTIMATE'!BA1040</f>
        <v>0</v>
      </c>
      <c r="K1040" s="75">
        <f t="shared" si="82"/>
        <v>0</v>
      </c>
      <c r="L1040" s="69" t="s">
        <v>1304</v>
      </c>
      <c r="M1040" s="69" t="str">
        <f>'CONSTRUCTION COST ESTIMATE'!BB1040</f>
        <v>LF</v>
      </c>
      <c r="N1040" s="390">
        <f>'BID ABSTRACT'!H1040</f>
        <v>0</v>
      </c>
      <c r="O1040" s="76">
        <f t="shared" si="83"/>
        <v>0</v>
      </c>
      <c r="S1040" s="69" t="s">
        <v>1313</v>
      </c>
      <c r="T1040" s="69" t="s">
        <v>1313</v>
      </c>
      <c r="V1040" s="77" t="str">
        <f t="shared" si="80"/>
        <v/>
      </c>
    </row>
    <row r="1041" spans="1:22" hidden="1">
      <c r="A1041" s="72">
        <f>'CONSTRUCTION COST ESTIMATE'!B1041</f>
        <v>629.10500000000002</v>
      </c>
      <c r="C1041" s="69" t="s">
        <v>1311</v>
      </c>
      <c r="D1041" s="69">
        <v>0</v>
      </c>
      <c r="F1041" s="73" t="str">
        <f>'CONSTRUCTION COST ESTIMATE'!C1041</f>
        <v>WATER MAIN (48 INCH)</v>
      </c>
      <c r="H1041" s="74" t="str">
        <f t="shared" si="81"/>
        <v>629.1050</v>
      </c>
      <c r="J1041" s="389">
        <f>'CONSTRUCTION COST ESTIMATE'!BA1041</f>
        <v>0</v>
      </c>
      <c r="K1041" s="75">
        <f t="shared" si="82"/>
        <v>0</v>
      </c>
      <c r="L1041" s="69" t="s">
        <v>1304</v>
      </c>
      <c r="M1041" s="69" t="str">
        <f>'CONSTRUCTION COST ESTIMATE'!BB1041</f>
        <v>LF</v>
      </c>
      <c r="N1041" s="390">
        <f>'BID ABSTRACT'!H1041</f>
        <v>0</v>
      </c>
      <c r="O1041" s="76">
        <f t="shared" si="83"/>
        <v>0</v>
      </c>
      <c r="S1041" s="69" t="s">
        <v>1313</v>
      </c>
      <c r="T1041" s="69" t="s">
        <v>1313</v>
      </c>
      <c r="V1041" s="77" t="str">
        <f t="shared" si="80"/>
        <v/>
      </c>
    </row>
    <row r="1042" spans="1:22" hidden="1">
      <c r="A1042" s="72">
        <f>'CONSTRUCTION COST ESTIMATE'!B1042</f>
        <v>629.10599999999999</v>
      </c>
      <c r="C1042" s="69" t="s">
        <v>1311</v>
      </c>
      <c r="D1042" s="69">
        <v>0</v>
      </c>
      <c r="F1042" s="73" t="str">
        <f>'CONSTRUCTION COST ESTIMATE'!C1042</f>
        <v>WATER MAIN (54 INCH)</v>
      </c>
      <c r="H1042" s="74" t="str">
        <f t="shared" si="81"/>
        <v>629.1060</v>
      </c>
      <c r="J1042" s="389">
        <f>'CONSTRUCTION COST ESTIMATE'!BA1042</f>
        <v>0</v>
      </c>
      <c r="K1042" s="75">
        <f t="shared" si="82"/>
        <v>0</v>
      </c>
      <c r="L1042" s="69" t="s">
        <v>1304</v>
      </c>
      <c r="M1042" s="69" t="str">
        <f>'CONSTRUCTION COST ESTIMATE'!BB1042</f>
        <v>LF</v>
      </c>
      <c r="N1042" s="390">
        <f>'BID ABSTRACT'!H1042</f>
        <v>0</v>
      </c>
      <c r="O1042" s="76">
        <f t="shared" si="83"/>
        <v>0</v>
      </c>
      <c r="S1042" s="69" t="s">
        <v>1313</v>
      </c>
      <c r="T1042" s="69" t="s">
        <v>1313</v>
      </c>
      <c r="V1042" s="77" t="str">
        <f t="shared" ref="V1042:V1105" si="84">IF(A1042=0,"Delete Row","")</f>
        <v/>
      </c>
    </row>
    <row r="1043" spans="1:22" hidden="1">
      <c r="A1043" s="72">
        <f>'CONSTRUCTION COST ESTIMATE'!B1043</f>
        <v>629.10699999999997</v>
      </c>
      <c r="C1043" s="69" t="s">
        <v>1311</v>
      </c>
      <c r="D1043" s="69">
        <v>0</v>
      </c>
      <c r="F1043" s="73" t="str">
        <f>'CONSTRUCTION COST ESTIMATE'!C1043</f>
        <v>WATER MAIN (60 INCH)</v>
      </c>
      <c r="H1043" s="74" t="str">
        <f t="shared" si="81"/>
        <v>629.1070</v>
      </c>
      <c r="J1043" s="389">
        <f>'CONSTRUCTION COST ESTIMATE'!BA1043</f>
        <v>0</v>
      </c>
      <c r="K1043" s="75">
        <f t="shared" si="82"/>
        <v>0</v>
      </c>
      <c r="L1043" s="69" t="s">
        <v>1304</v>
      </c>
      <c r="M1043" s="69" t="str">
        <f>'CONSTRUCTION COST ESTIMATE'!BB1043</f>
        <v>LF</v>
      </c>
      <c r="N1043" s="390">
        <f>'BID ABSTRACT'!H1043</f>
        <v>0</v>
      </c>
      <c r="O1043" s="76">
        <f t="shared" si="83"/>
        <v>0</v>
      </c>
      <c r="S1043" s="69" t="s">
        <v>1313</v>
      </c>
      <c r="T1043" s="69" t="s">
        <v>1313</v>
      </c>
      <c r="V1043" s="77" t="str">
        <f t="shared" si="84"/>
        <v/>
      </c>
    </row>
    <row r="1044" spans="1:22" hidden="1">
      <c r="A1044" s="72">
        <f>'CONSTRUCTION COST ESTIMATE'!B1044</f>
        <v>629.10799999999995</v>
      </c>
      <c r="C1044" s="69" t="s">
        <v>1311</v>
      </c>
      <c r="D1044" s="69">
        <v>0</v>
      </c>
      <c r="F1044" s="73" t="str">
        <f>'CONSTRUCTION COST ESTIMATE'!C1044</f>
        <v>WATER MAIN (66 INCH)</v>
      </c>
      <c r="H1044" s="74" t="str">
        <f t="shared" si="81"/>
        <v>629.1080</v>
      </c>
      <c r="J1044" s="389">
        <f>'CONSTRUCTION COST ESTIMATE'!BA1044</f>
        <v>0</v>
      </c>
      <c r="K1044" s="75">
        <f t="shared" si="82"/>
        <v>0</v>
      </c>
      <c r="L1044" s="69" t="s">
        <v>1304</v>
      </c>
      <c r="M1044" s="69" t="str">
        <f>'CONSTRUCTION COST ESTIMATE'!BB1044</f>
        <v>LF</v>
      </c>
      <c r="N1044" s="390">
        <f>'BID ABSTRACT'!H1044</f>
        <v>0</v>
      </c>
      <c r="O1044" s="76">
        <f t="shared" si="83"/>
        <v>0</v>
      </c>
      <c r="S1044" s="69" t="s">
        <v>1313</v>
      </c>
      <c r="T1044" s="69" t="s">
        <v>1313</v>
      </c>
      <c r="V1044" s="77" t="str">
        <f t="shared" si="84"/>
        <v/>
      </c>
    </row>
    <row r="1045" spans="1:22" hidden="1">
      <c r="A1045" s="72">
        <f>'CONSTRUCTION COST ESTIMATE'!B1045</f>
        <v>629.10900000000004</v>
      </c>
      <c r="C1045" s="69" t="s">
        <v>1311</v>
      </c>
      <c r="D1045" s="69">
        <v>0</v>
      </c>
      <c r="F1045" s="73" t="str">
        <f>'CONSTRUCTION COST ESTIMATE'!C1045</f>
        <v>WATER MAIN (72 INCH)</v>
      </c>
      <c r="H1045" s="74" t="str">
        <f t="shared" si="81"/>
        <v>629.1090</v>
      </c>
      <c r="J1045" s="389">
        <f>'CONSTRUCTION COST ESTIMATE'!BA1045</f>
        <v>0</v>
      </c>
      <c r="K1045" s="75">
        <f t="shared" si="82"/>
        <v>0</v>
      </c>
      <c r="L1045" s="69" t="s">
        <v>1304</v>
      </c>
      <c r="M1045" s="69" t="str">
        <f>'CONSTRUCTION COST ESTIMATE'!BB1045</f>
        <v>LF</v>
      </c>
      <c r="N1045" s="390">
        <f>'BID ABSTRACT'!H1045</f>
        <v>0</v>
      </c>
      <c r="O1045" s="76">
        <f t="shared" si="83"/>
        <v>0</v>
      </c>
      <c r="S1045" s="69" t="s">
        <v>1313</v>
      </c>
      <c r="T1045" s="69" t="s">
        <v>1313</v>
      </c>
      <c r="V1045" s="77" t="str">
        <f t="shared" si="84"/>
        <v/>
      </c>
    </row>
    <row r="1046" spans="1:22" hidden="1">
      <c r="A1046" s="72">
        <f>'CONSTRUCTION COST ESTIMATE'!B1046</f>
        <v>629.11</v>
      </c>
      <c r="C1046" s="69" t="s">
        <v>1311</v>
      </c>
      <c r="D1046" s="69">
        <v>0</v>
      </c>
      <c r="F1046" s="73" t="str">
        <f>'CONSTRUCTION COST ESTIMATE'!C1046</f>
        <v>WATER MAIN (78 INCH)</v>
      </c>
      <c r="H1046" s="74" t="str">
        <f t="shared" si="81"/>
        <v>629.1100</v>
      </c>
      <c r="J1046" s="389">
        <f>'CONSTRUCTION COST ESTIMATE'!BA1046</f>
        <v>0</v>
      </c>
      <c r="K1046" s="75">
        <f t="shared" si="82"/>
        <v>0</v>
      </c>
      <c r="L1046" s="69" t="s">
        <v>1304</v>
      </c>
      <c r="M1046" s="69" t="str">
        <f>'CONSTRUCTION COST ESTIMATE'!BB1046</f>
        <v>LF</v>
      </c>
      <c r="N1046" s="390">
        <f>'BID ABSTRACT'!H1046</f>
        <v>0</v>
      </c>
      <c r="O1046" s="76">
        <f t="shared" si="83"/>
        <v>0</v>
      </c>
      <c r="S1046" s="69" t="s">
        <v>1313</v>
      </c>
      <c r="T1046" s="69" t="s">
        <v>1313</v>
      </c>
      <c r="V1046" s="77" t="str">
        <f t="shared" si="84"/>
        <v/>
      </c>
    </row>
    <row r="1047" spans="1:22" hidden="1">
      <c r="A1047" s="72">
        <f>'CONSTRUCTION COST ESTIMATE'!B1047</f>
        <v>629.11099999999999</v>
      </c>
      <c r="C1047" s="69" t="s">
        <v>1311</v>
      </c>
      <c r="D1047" s="69">
        <v>0</v>
      </c>
      <c r="F1047" s="73" t="str">
        <f>'CONSTRUCTION COST ESTIMATE'!C1047</f>
        <v>WATER MAIN (84 INCH)</v>
      </c>
      <c r="H1047" s="74" t="str">
        <f t="shared" ref="H1047:H1110" si="85">TEXT(A1047,"#.0000")</f>
        <v>629.1110</v>
      </c>
      <c r="J1047" s="389">
        <f>'CONSTRUCTION COST ESTIMATE'!BA1047</f>
        <v>0</v>
      </c>
      <c r="K1047" s="75">
        <f t="shared" ref="K1047:K1110" si="86">IF((OR(M1047="LS",M1047="FA",M1047="ALLOW")),N1047,J1047)</f>
        <v>0</v>
      </c>
      <c r="L1047" s="69" t="s">
        <v>1304</v>
      </c>
      <c r="M1047" s="69" t="str">
        <f>'CONSTRUCTION COST ESTIMATE'!BB1047</f>
        <v>LF</v>
      </c>
      <c r="N1047" s="390">
        <f>'BID ABSTRACT'!H1047</f>
        <v>0</v>
      </c>
      <c r="O1047" s="76">
        <f t="shared" ref="O1047:O1110" si="87">IF((OR(M1047="LS",M1047="FA",M1047="ALLOW")),1,N1047)</f>
        <v>0</v>
      </c>
      <c r="S1047" s="69" t="s">
        <v>1313</v>
      </c>
      <c r="T1047" s="69" t="s">
        <v>1313</v>
      </c>
      <c r="V1047" s="77" t="str">
        <f t="shared" si="84"/>
        <v/>
      </c>
    </row>
    <row r="1048" spans="1:22" hidden="1">
      <c r="A1048" s="72">
        <f>'CONSTRUCTION COST ESTIMATE'!B1048</f>
        <v>629.11199999999997</v>
      </c>
      <c r="C1048" s="69" t="s">
        <v>1311</v>
      </c>
      <c r="D1048" s="69">
        <v>0</v>
      </c>
      <c r="F1048" s="73" t="str">
        <f>'CONSTRUCTION COST ESTIMATE'!C1048</f>
        <v>WATER MAIN (90 INCH)</v>
      </c>
      <c r="H1048" s="74" t="str">
        <f t="shared" si="85"/>
        <v>629.1120</v>
      </c>
      <c r="J1048" s="389">
        <f>'CONSTRUCTION COST ESTIMATE'!BA1048</f>
        <v>0</v>
      </c>
      <c r="K1048" s="75">
        <f t="shared" si="86"/>
        <v>0</v>
      </c>
      <c r="L1048" s="69" t="s">
        <v>1304</v>
      </c>
      <c r="M1048" s="69" t="str">
        <f>'CONSTRUCTION COST ESTIMATE'!BB1048</f>
        <v>LF</v>
      </c>
      <c r="N1048" s="390">
        <f>'BID ABSTRACT'!H1048</f>
        <v>0</v>
      </c>
      <c r="O1048" s="76">
        <f t="shared" si="87"/>
        <v>0</v>
      </c>
      <c r="S1048" s="69" t="s">
        <v>1313</v>
      </c>
      <c r="T1048" s="69" t="s">
        <v>1313</v>
      </c>
      <c r="V1048" s="77" t="str">
        <f t="shared" si="84"/>
        <v/>
      </c>
    </row>
    <row r="1049" spans="1:22" hidden="1">
      <c r="A1049" s="72">
        <f>'CONSTRUCTION COST ESTIMATE'!B1049</f>
        <v>629.11300000000006</v>
      </c>
      <c r="C1049" s="69" t="s">
        <v>1311</v>
      </c>
      <c r="D1049" s="69">
        <v>0</v>
      </c>
      <c r="F1049" s="73" t="str">
        <f>'CONSTRUCTION COST ESTIMATE'!C1049</f>
        <v>WATER MAIN (96 INCH)</v>
      </c>
      <c r="H1049" s="74" t="str">
        <f t="shared" si="85"/>
        <v>629.1130</v>
      </c>
      <c r="J1049" s="389">
        <f>'CONSTRUCTION COST ESTIMATE'!BA1049</f>
        <v>0</v>
      </c>
      <c r="K1049" s="75">
        <f t="shared" si="86"/>
        <v>0</v>
      </c>
      <c r="L1049" s="69" t="s">
        <v>1304</v>
      </c>
      <c r="M1049" s="69" t="str">
        <f>'CONSTRUCTION COST ESTIMATE'!BB1049</f>
        <v>LF</v>
      </c>
      <c r="N1049" s="390">
        <f>'BID ABSTRACT'!H1049</f>
        <v>0</v>
      </c>
      <c r="O1049" s="76">
        <f t="shared" si="87"/>
        <v>0</v>
      </c>
      <c r="S1049" s="69" t="s">
        <v>1313</v>
      </c>
      <c r="T1049" s="69" t="s">
        <v>1313</v>
      </c>
      <c r="V1049" s="77" t="str">
        <f t="shared" si="84"/>
        <v/>
      </c>
    </row>
    <row r="1050" spans="1:22" hidden="1">
      <c r="A1050" s="72">
        <f>'CONSTRUCTION COST ESTIMATE'!B1050</f>
        <v>629.11400000000003</v>
      </c>
      <c r="C1050" s="69" t="s">
        <v>1311</v>
      </c>
      <c r="D1050" s="69">
        <v>0</v>
      </c>
      <c r="F1050" s="73" t="str">
        <f>'CONSTRUCTION COST ESTIMATE'!C1050</f>
        <v>DIP WATER MAIN (4 INCH)</v>
      </c>
      <c r="H1050" s="74" t="str">
        <f t="shared" si="85"/>
        <v>629.1140</v>
      </c>
      <c r="J1050" s="389">
        <f>'CONSTRUCTION COST ESTIMATE'!BA1050</f>
        <v>0</v>
      </c>
      <c r="K1050" s="75">
        <f t="shared" si="86"/>
        <v>0</v>
      </c>
      <c r="L1050" s="69" t="s">
        <v>1304</v>
      </c>
      <c r="M1050" s="69" t="str">
        <f>'CONSTRUCTION COST ESTIMATE'!BB1050</f>
        <v>LF</v>
      </c>
      <c r="N1050" s="390">
        <f>'BID ABSTRACT'!H1050</f>
        <v>0</v>
      </c>
      <c r="O1050" s="76">
        <f t="shared" si="87"/>
        <v>0</v>
      </c>
      <c r="S1050" s="69" t="s">
        <v>1313</v>
      </c>
      <c r="T1050" s="69" t="s">
        <v>1313</v>
      </c>
      <c r="V1050" s="77" t="str">
        <f t="shared" si="84"/>
        <v/>
      </c>
    </row>
    <row r="1051" spans="1:22" hidden="1">
      <c r="A1051" s="72">
        <f>'CONSTRUCTION COST ESTIMATE'!B1051</f>
        <v>629.11500000000001</v>
      </c>
      <c r="C1051" s="69" t="s">
        <v>1311</v>
      </c>
      <c r="D1051" s="69">
        <v>0</v>
      </c>
      <c r="F1051" s="73" t="str">
        <f>'CONSTRUCTION COST ESTIMATE'!C1051</f>
        <v>DIP WATER MAIN (6 INCH)</v>
      </c>
      <c r="H1051" s="74" t="str">
        <f t="shared" si="85"/>
        <v>629.1150</v>
      </c>
      <c r="J1051" s="389">
        <f>'CONSTRUCTION COST ESTIMATE'!BA1051</f>
        <v>0</v>
      </c>
      <c r="K1051" s="75">
        <f t="shared" si="86"/>
        <v>0</v>
      </c>
      <c r="L1051" s="69" t="s">
        <v>1304</v>
      </c>
      <c r="M1051" s="69" t="str">
        <f>'CONSTRUCTION COST ESTIMATE'!BB1051</f>
        <v>LF</v>
      </c>
      <c r="N1051" s="390">
        <f>'BID ABSTRACT'!H1051</f>
        <v>0</v>
      </c>
      <c r="O1051" s="76">
        <f t="shared" si="87"/>
        <v>0</v>
      </c>
      <c r="S1051" s="69" t="s">
        <v>1313</v>
      </c>
      <c r="T1051" s="69" t="s">
        <v>1313</v>
      </c>
      <c r="V1051" s="77" t="str">
        <f t="shared" si="84"/>
        <v/>
      </c>
    </row>
    <row r="1052" spans="1:22" hidden="1">
      <c r="A1052" s="72">
        <f>'CONSTRUCTION COST ESTIMATE'!B1052</f>
        <v>629.11599999999999</v>
      </c>
      <c r="C1052" s="69" t="s">
        <v>1311</v>
      </c>
      <c r="D1052" s="69">
        <v>0</v>
      </c>
      <c r="F1052" s="73" t="str">
        <f>'CONSTRUCTION COST ESTIMATE'!C1052</f>
        <v>DIP WATER MAIN (8 INCH)</v>
      </c>
      <c r="H1052" s="74" t="str">
        <f t="shared" si="85"/>
        <v>629.1160</v>
      </c>
      <c r="J1052" s="389">
        <f>'CONSTRUCTION COST ESTIMATE'!BA1052</f>
        <v>0</v>
      </c>
      <c r="K1052" s="75">
        <f t="shared" si="86"/>
        <v>0</v>
      </c>
      <c r="L1052" s="69" t="s">
        <v>1304</v>
      </c>
      <c r="M1052" s="69" t="str">
        <f>'CONSTRUCTION COST ESTIMATE'!BB1052</f>
        <v>LF</v>
      </c>
      <c r="N1052" s="390">
        <f>'BID ABSTRACT'!H1052</f>
        <v>0</v>
      </c>
      <c r="O1052" s="76">
        <f t="shared" si="87"/>
        <v>0</v>
      </c>
      <c r="S1052" s="69" t="s">
        <v>1313</v>
      </c>
      <c r="T1052" s="69" t="s">
        <v>1313</v>
      </c>
      <c r="V1052" s="77" t="str">
        <f t="shared" si="84"/>
        <v/>
      </c>
    </row>
    <row r="1053" spans="1:22" hidden="1">
      <c r="A1053" s="72">
        <f>'CONSTRUCTION COST ESTIMATE'!B1053</f>
        <v>629.11699999999996</v>
      </c>
      <c r="C1053" s="69" t="s">
        <v>1311</v>
      </c>
      <c r="D1053" s="69">
        <v>0</v>
      </c>
      <c r="F1053" s="73" t="str">
        <f>'CONSTRUCTION COST ESTIMATE'!C1053</f>
        <v>DIP WATER MAIN (10 INCH)</v>
      </c>
      <c r="H1053" s="74" t="str">
        <f t="shared" si="85"/>
        <v>629.1170</v>
      </c>
      <c r="J1053" s="389">
        <f>'CONSTRUCTION COST ESTIMATE'!BA1053</f>
        <v>0</v>
      </c>
      <c r="K1053" s="75">
        <f t="shared" si="86"/>
        <v>0</v>
      </c>
      <c r="L1053" s="69" t="s">
        <v>1304</v>
      </c>
      <c r="M1053" s="69" t="str">
        <f>'CONSTRUCTION COST ESTIMATE'!BB1053</f>
        <v>LF</v>
      </c>
      <c r="N1053" s="390">
        <f>'BID ABSTRACT'!H1053</f>
        <v>0</v>
      </c>
      <c r="O1053" s="76">
        <f t="shared" si="87"/>
        <v>0</v>
      </c>
      <c r="S1053" s="69" t="s">
        <v>1313</v>
      </c>
      <c r="T1053" s="69" t="s">
        <v>1313</v>
      </c>
      <c r="V1053" s="77" t="str">
        <f t="shared" si="84"/>
        <v/>
      </c>
    </row>
    <row r="1054" spans="1:22" hidden="1">
      <c r="A1054" s="72">
        <f>'CONSTRUCTION COST ESTIMATE'!B1054</f>
        <v>629.11800000000005</v>
      </c>
      <c r="C1054" s="69" t="s">
        <v>1311</v>
      </c>
      <c r="D1054" s="69">
        <v>0</v>
      </c>
      <c r="F1054" s="73" t="str">
        <f>'CONSTRUCTION COST ESTIMATE'!C1054</f>
        <v>DIP WATER MAIN (12 INCH)</v>
      </c>
      <c r="H1054" s="74" t="str">
        <f t="shared" si="85"/>
        <v>629.1180</v>
      </c>
      <c r="J1054" s="389">
        <f>'CONSTRUCTION COST ESTIMATE'!BA1054</f>
        <v>0</v>
      </c>
      <c r="K1054" s="75">
        <f t="shared" si="86"/>
        <v>0</v>
      </c>
      <c r="L1054" s="69" t="s">
        <v>1304</v>
      </c>
      <c r="M1054" s="69" t="str">
        <f>'CONSTRUCTION COST ESTIMATE'!BB1054</f>
        <v>LF</v>
      </c>
      <c r="N1054" s="390">
        <f>'BID ABSTRACT'!H1054</f>
        <v>0</v>
      </c>
      <c r="O1054" s="76">
        <f t="shared" si="87"/>
        <v>0</v>
      </c>
      <c r="S1054" s="69" t="s">
        <v>1313</v>
      </c>
      <c r="T1054" s="69" t="s">
        <v>1313</v>
      </c>
      <c r="V1054" s="77" t="str">
        <f t="shared" si="84"/>
        <v/>
      </c>
    </row>
    <row r="1055" spans="1:22" hidden="1">
      <c r="A1055" s="72">
        <f>'CONSTRUCTION COST ESTIMATE'!B1055</f>
        <v>629.11900000000003</v>
      </c>
      <c r="C1055" s="69" t="s">
        <v>1311</v>
      </c>
      <c r="D1055" s="69">
        <v>0</v>
      </c>
      <c r="F1055" s="73" t="str">
        <f>'CONSTRUCTION COST ESTIMATE'!C1055</f>
        <v>DIP WATER MAIN (14 INCH)</v>
      </c>
      <c r="H1055" s="74" t="str">
        <f t="shared" si="85"/>
        <v>629.1190</v>
      </c>
      <c r="J1055" s="389">
        <f>'CONSTRUCTION COST ESTIMATE'!BA1055</f>
        <v>0</v>
      </c>
      <c r="K1055" s="75">
        <f t="shared" si="86"/>
        <v>0</v>
      </c>
      <c r="L1055" s="69" t="s">
        <v>1304</v>
      </c>
      <c r="M1055" s="69" t="str">
        <f>'CONSTRUCTION COST ESTIMATE'!BB1055</f>
        <v>LF</v>
      </c>
      <c r="N1055" s="390">
        <f>'BID ABSTRACT'!H1055</f>
        <v>0</v>
      </c>
      <c r="O1055" s="76">
        <f t="shared" si="87"/>
        <v>0</v>
      </c>
      <c r="S1055" s="69" t="s">
        <v>1313</v>
      </c>
      <c r="T1055" s="69" t="s">
        <v>1313</v>
      </c>
      <c r="V1055" s="77" t="str">
        <f t="shared" si="84"/>
        <v/>
      </c>
    </row>
    <row r="1056" spans="1:22" hidden="1">
      <c r="A1056" s="72">
        <f>'CONSTRUCTION COST ESTIMATE'!B1056</f>
        <v>629.12</v>
      </c>
      <c r="C1056" s="69" t="s">
        <v>1311</v>
      </c>
      <c r="D1056" s="69">
        <v>0</v>
      </c>
      <c r="F1056" s="73" t="str">
        <f>'CONSTRUCTION COST ESTIMATE'!C1056</f>
        <v>DIP WATER MAIN (15 INCH)</v>
      </c>
      <c r="H1056" s="74" t="str">
        <f t="shared" si="85"/>
        <v>629.1200</v>
      </c>
      <c r="J1056" s="389">
        <f>'CONSTRUCTION COST ESTIMATE'!BA1056</f>
        <v>0</v>
      </c>
      <c r="K1056" s="75">
        <f t="shared" si="86"/>
        <v>0</v>
      </c>
      <c r="L1056" s="69" t="s">
        <v>1304</v>
      </c>
      <c r="M1056" s="69" t="str">
        <f>'CONSTRUCTION COST ESTIMATE'!BB1056</f>
        <v>LF</v>
      </c>
      <c r="N1056" s="390">
        <f>'BID ABSTRACT'!H1056</f>
        <v>0</v>
      </c>
      <c r="O1056" s="76">
        <f t="shared" si="87"/>
        <v>0</v>
      </c>
      <c r="S1056" s="69" t="s">
        <v>1313</v>
      </c>
      <c r="T1056" s="69" t="s">
        <v>1313</v>
      </c>
      <c r="V1056" s="77" t="str">
        <f t="shared" si="84"/>
        <v/>
      </c>
    </row>
    <row r="1057" spans="1:22" hidden="1">
      <c r="A1057" s="72">
        <f>'CONSTRUCTION COST ESTIMATE'!B1057</f>
        <v>629.12099999999998</v>
      </c>
      <c r="C1057" s="69" t="s">
        <v>1311</v>
      </c>
      <c r="D1057" s="69">
        <v>0</v>
      </c>
      <c r="F1057" s="73" t="str">
        <f>'CONSTRUCTION COST ESTIMATE'!C1057</f>
        <v>DIP WATER MAIN (16 INCH)</v>
      </c>
      <c r="H1057" s="74" t="str">
        <f t="shared" si="85"/>
        <v>629.1210</v>
      </c>
      <c r="J1057" s="389">
        <f>'CONSTRUCTION COST ESTIMATE'!BA1057</f>
        <v>0</v>
      </c>
      <c r="K1057" s="75">
        <f t="shared" si="86"/>
        <v>0</v>
      </c>
      <c r="L1057" s="69" t="s">
        <v>1304</v>
      </c>
      <c r="M1057" s="69" t="str">
        <f>'CONSTRUCTION COST ESTIMATE'!BB1057</f>
        <v>LF</v>
      </c>
      <c r="N1057" s="390">
        <f>'BID ABSTRACT'!H1057</f>
        <v>0</v>
      </c>
      <c r="O1057" s="76">
        <f t="shared" si="87"/>
        <v>0</v>
      </c>
      <c r="S1057" s="69" t="s">
        <v>1313</v>
      </c>
      <c r="T1057" s="69" t="s">
        <v>1313</v>
      </c>
      <c r="V1057" s="77" t="str">
        <f t="shared" si="84"/>
        <v/>
      </c>
    </row>
    <row r="1058" spans="1:22" hidden="1">
      <c r="A1058" s="72">
        <f>'CONSTRUCTION COST ESTIMATE'!B1058</f>
        <v>629.12199999999996</v>
      </c>
      <c r="C1058" s="69" t="s">
        <v>1311</v>
      </c>
      <c r="D1058" s="69">
        <v>0</v>
      </c>
      <c r="F1058" s="73" t="str">
        <f>'CONSTRUCTION COST ESTIMATE'!C1058</f>
        <v>DIP WATER MAIN (18 INCH)</v>
      </c>
      <c r="H1058" s="74" t="str">
        <f t="shared" si="85"/>
        <v>629.1220</v>
      </c>
      <c r="J1058" s="389">
        <f>'CONSTRUCTION COST ESTIMATE'!BA1058</f>
        <v>0</v>
      </c>
      <c r="K1058" s="75">
        <f t="shared" si="86"/>
        <v>0</v>
      </c>
      <c r="L1058" s="69" t="s">
        <v>1304</v>
      </c>
      <c r="M1058" s="69" t="str">
        <f>'CONSTRUCTION COST ESTIMATE'!BB1058</f>
        <v>LF</v>
      </c>
      <c r="N1058" s="390">
        <f>'BID ABSTRACT'!H1058</f>
        <v>0</v>
      </c>
      <c r="O1058" s="76">
        <f t="shared" si="87"/>
        <v>0</v>
      </c>
      <c r="S1058" s="69" t="s">
        <v>1313</v>
      </c>
      <c r="T1058" s="69" t="s">
        <v>1313</v>
      </c>
      <c r="V1058" s="77" t="str">
        <f t="shared" si="84"/>
        <v/>
      </c>
    </row>
    <row r="1059" spans="1:22" hidden="1">
      <c r="A1059" s="72">
        <f>'CONSTRUCTION COST ESTIMATE'!B1059</f>
        <v>629.12300000000005</v>
      </c>
      <c r="C1059" s="69" t="s">
        <v>1311</v>
      </c>
      <c r="D1059" s="69">
        <v>0</v>
      </c>
      <c r="F1059" s="73" t="str">
        <f>'CONSTRUCTION COST ESTIMATE'!C1059</f>
        <v>DIP WATER MAIN (20 INCH)</v>
      </c>
      <c r="H1059" s="74" t="str">
        <f t="shared" si="85"/>
        <v>629.1230</v>
      </c>
      <c r="J1059" s="389">
        <f>'CONSTRUCTION COST ESTIMATE'!BA1059</f>
        <v>0</v>
      </c>
      <c r="K1059" s="75">
        <f t="shared" si="86"/>
        <v>0</v>
      </c>
      <c r="L1059" s="69" t="s">
        <v>1304</v>
      </c>
      <c r="M1059" s="69" t="str">
        <f>'CONSTRUCTION COST ESTIMATE'!BB1059</f>
        <v>LF</v>
      </c>
      <c r="N1059" s="390">
        <f>'BID ABSTRACT'!H1059</f>
        <v>0</v>
      </c>
      <c r="O1059" s="76">
        <f t="shared" si="87"/>
        <v>0</v>
      </c>
      <c r="S1059" s="69" t="s">
        <v>1313</v>
      </c>
      <c r="T1059" s="69" t="s">
        <v>1313</v>
      </c>
      <c r="V1059" s="77" t="str">
        <f t="shared" si="84"/>
        <v/>
      </c>
    </row>
    <row r="1060" spans="1:22" hidden="1">
      <c r="A1060" s="72">
        <f>'CONSTRUCTION COST ESTIMATE'!B1060</f>
        <v>629.12400000000002</v>
      </c>
      <c r="C1060" s="69" t="s">
        <v>1311</v>
      </c>
      <c r="D1060" s="69">
        <v>0</v>
      </c>
      <c r="F1060" s="73" t="str">
        <f>'CONSTRUCTION COST ESTIMATE'!C1060</f>
        <v>DIP WATER MAIN (21 INCH)</v>
      </c>
      <c r="H1060" s="74" t="str">
        <f t="shared" si="85"/>
        <v>629.1240</v>
      </c>
      <c r="J1060" s="389">
        <f>'CONSTRUCTION COST ESTIMATE'!BA1060</f>
        <v>0</v>
      </c>
      <c r="K1060" s="75">
        <f t="shared" si="86"/>
        <v>0</v>
      </c>
      <c r="L1060" s="69" t="s">
        <v>1304</v>
      </c>
      <c r="M1060" s="69" t="str">
        <f>'CONSTRUCTION COST ESTIMATE'!BB1060</f>
        <v>LF</v>
      </c>
      <c r="N1060" s="390">
        <f>'BID ABSTRACT'!H1060</f>
        <v>0</v>
      </c>
      <c r="O1060" s="76">
        <f t="shared" si="87"/>
        <v>0</v>
      </c>
      <c r="S1060" s="69" t="s">
        <v>1313</v>
      </c>
      <c r="T1060" s="69" t="s">
        <v>1313</v>
      </c>
      <c r="V1060" s="77" t="str">
        <f t="shared" si="84"/>
        <v/>
      </c>
    </row>
    <row r="1061" spans="1:22" hidden="1">
      <c r="A1061" s="72">
        <f>'CONSTRUCTION COST ESTIMATE'!B1061</f>
        <v>629.125</v>
      </c>
      <c r="C1061" s="69" t="s">
        <v>1311</v>
      </c>
      <c r="D1061" s="69">
        <v>0</v>
      </c>
      <c r="F1061" s="73" t="str">
        <f>'CONSTRUCTION COST ESTIMATE'!C1061</f>
        <v>DIP WATER MAIN (24 INCH)</v>
      </c>
      <c r="H1061" s="74" t="str">
        <f t="shared" si="85"/>
        <v>629.1250</v>
      </c>
      <c r="J1061" s="389">
        <f>'CONSTRUCTION COST ESTIMATE'!BA1061</f>
        <v>0</v>
      </c>
      <c r="K1061" s="75">
        <f t="shared" si="86"/>
        <v>0</v>
      </c>
      <c r="L1061" s="69" t="s">
        <v>1304</v>
      </c>
      <c r="M1061" s="69" t="str">
        <f>'CONSTRUCTION COST ESTIMATE'!BB1061</f>
        <v>LF</v>
      </c>
      <c r="N1061" s="390">
        <f>'BID ABSTRACT'!H1061</f>
        <v>0</v>
      </c>
      <c r="O1061" s="76">
        <f t="shared" si="87"/>
        <v>0</v>
      </c>
      <c r="S1061" s="69" t="s">
        <v>1313</v>
      </c>
      <c r="T1061" s="69" t="s">
        <v>1313</v>
      </c>
      <c r="V1061" s="77" t="str">
        <f t="shared" si="84"/>
        <v/>
      </c>
    </row>
    <row r="1062" spans="1:22" hidden="1">
      <c r="A1062" s="72">
        <f>'CONSTRUCTION COST ESTIMATE'!B1062</f>
        <v>629.12599999999998</v>
      </c>
      <c r="C1062" s="69" t="s">
        <v>1311</v>
      </c>
      <c r="D1062" s="69">
        <v>0</v>
      </c>
      <c r="F1062" s="73" t="str">
        <f>'CONSTRUCTION COST ESTIMATE'!C1062</f>
        <v>DIP WATER MAIN (30 INCH)</v>
      </c>
      <c r="H1062" s="74" t="str">
        <f t="shared" si="85"/>
        <v>629.1260</v>
      </c>
      <c r="J1062" s="389">
        <f>'CONSTRUCTION COST ESTIMATE'!BA1062</f>
        <v>0</v>
      </c>
      <c r="K1062" s="75">
        <f t="shared" si="86"/>
        <v>0</v>
      </c>
      <c r="L1062" s="69" t="s">
        <v>1304</v>
      </c>
      <c r="M1062" s="69" t="str">
        <f>'CONSTRUCTION COST ESTIMATE'!BB1062</f>
        <v>LF</v>
      </c>
      <c r="N1062" s="390">
        <f>'BID ABSTRACT'!H1062</f>
        <v>0</v>
      </c>
      <c r="O1062" s="76">
        <f t="shared" si="87"/>
        <v>0</v>
      </c>
      <c r="S1062" s="69" t="s">
        <v>1313</v>
      </c>
      <c r="T1062" s="69" t="s">
        <v>1313</v>
      </c>
      <c r="V1062" s="77" t="str">
        <f t="shared" si="84"/>
        <v/>
      </c>
    </row>
    <row r="1063" spans="1:22" hidden="1">
      <c r="A1063" s="72">
        <f>'CONSTRUCTION COST ESTIMATE'!B1063</f>
        <v>629.12699999999995</v>
      </c>
      <c r="C1063" s="69" t="s">
        <v>1311</v>
      </c>
      <c r="D1063" s="69">
        <v>0</v>
      </c>
      <c r="F1063" s="73" t="str">
        <f>'CONSTRUCTION COST ESTIMATE'!C1063</f>
        <v>DIP WATER MAIN (36 INCH)</v>
      </c>
      <c r="H1063" s="74" t="str">
        <f t="shared" si="85"/>
        <v>629.1270</v>
      </c>
      <c r="J1063" s="389">
        <f>'CONSTRUCTION COST ESTIMATE'!BA1063</f>
        <v>0</v>
      </c>
      <c r="K1063" s="75">
        <f t="shared" si="86"/>
        <v>0</v>
      </c>
      <c r="L1063" s="69" t="s">
        <v>1304</v>
      </c>
      <c r="M1063" s="69" t="str">
        <f>'CONSTRUCTION COST ESTIMATE'!BB1063</f>
        <v>LF</v>
      </c>
      <c r="N1063" s="390">
        <f>'BID ABSTRACT'!H1063</f>
        <v>0</v>
      </c>
      <c r="O1063" s="76">
        <f t="shared" si="87"/>
        <v>0</v>
      </c>
      <c r="S1063" s="69" t="s">
        <v>1313</v>
      </c>
      <c r="T1063" s="69" t="s">
        <v>1313</v>
      </c>
      <c r="V1063" s="77" t="str">
        <f t="shared" si="84"/>
        <v/>
      </c>
    </row>
    <row r="1064" spans="1:22" hidden="1">
      <c r="A1064" s="72">
        <f>'CONSTRUCTION COST ESTIMATE'!B1064</f>
        <v>629.12800000000004</v>
      </c>
      <c r="C1064" s="69" t="s">
        <v>1311</v>
      </c>
      <c r="D1064" s="69">
        <v>0</v>
      </c>
      <c r="F1064" s="73" t="str">
        <f>'CONSTRUCTION COST ESTIMATE'!C1064</f>
        <v>DIP WATER MAIN (42 INCH)</v>
      </c>
      <c r="H1064" s="74" t="str">
        <f t="shared" si="85"/>
        <v>629.1280</v>
      </c>
      <c r="J1064" s="389">
        <f>'CONSTRUCTION COST ESTIMATE'!BA1064</f>
        <v>0</v>
      </c>
      <c r="K1064" s="75">
        <f t="shared" si="86"/>
        <v>0</v>
      </c>
      <c r="L1064" s="69" t="s">
        <v>1304</v>
      </c>
      <c r="M1064" s="69" t="str">
        <f>'CONSTRUCTION COST ESTIMATE'!BB1064</f>
        <v>LF</v>
      </c>
      <c r="N1064" s="390">
        <f>'BID ABSTRACT'!H1064</f>
        <v>0</v>
      </c>
      <c r="O1064" s="76">
        <f t="shared" si="87"/>
        <v>0</v>
      </c>
      <c r="S1064" s="69" t="s">
        <v>1313</v>
      </c>
      <c r="T1064" s="69" t="s">
        <v>1313</v>
      </c>
      <c r="V1064" s="77" t="str">
        <f t="shared" si="84"/>
        <v/>
      </c>
    </row>
    <row r="1065" spans="1:22" hidden="1">
      <c r="A1065" s="72">
        <f>'CONSTRUCTION COST ESTIMATE'!B1065</f>
        <v>629.12900000000002</v>
      </c>
      <c r="C1065" s="69" t="s">
        <v>1311</v>
      </c>
      <c r="D1065" s="69">
        <v>0</v>
      </c>
      <c r="F1065" s="73" t="str">
        <f>'CONSTRUCTION COST ESTIMATE'!C1065</f>
        <v>DIP WATER MAIN (48 INCH)</v>
      </c>
      <c r="H1065" s="74" t="str">
        <f t="shared" si="85"/>
        <v>629.1290</v>
      </c>
      <c r="J1065" s="389">
        <f>'CONSTRUCTION COST ESTIMATE'!BA1065</f>
        <v>0</v>
      </c>
      <c r="K1065" s="75">
        <f t="shared" si="86"/>
        <v>0</v>
      </c>
      <c r="L1065" s="69" t="s">
        <v>1304</v>
      </c>
      <c r="M1065" s="69" t="str">
        <f>'CONSTRUCTION COST ESTIMATE'!BB1065</f>
        <v>LF</v>
      </c>
      <c r="N1065" s="390">
        <f>'BID ABSTRACT'!H1065</f>
        <v>0</v>
      </c>
      <c r="O1065" s="76">
        <f t="shared" si="87"/>
        <v>0</v>
      </c>
      <c r="S1065" s="69" t="s">
        <v>1313</v>
      </c>
      <c r="T1065" s="69" t="s">
        <v>1313</v>
      </c>
      <c r="V1065" s="77" t="str">
        <f t="shared" si="84"/>
        <v/>
      </c>
    </row>
    <row r="1066" spans="1:22" hidden="1">
      <c r="A1066" s="72">
        <f>'CONSTRUCTION COST ESTIMATE'!B1066</f>
        <v>629.13</v>
      </c>
      <c r="C1066" s="69" t="s">
        <v>1311</v>
      </c>
      <c r="D1066" s="69">
        <v>0</v>
      </c>
      <c r="F1066" s="73" t="str">
        <f>'CONSTRUCTION COST ESTIMATE'!C1066</f>
        <v>DIP WATER MAIN (54 INCH)</v>
      </c>
      <c r="H1066" s="74" t="str">
        <f t="shared" si="85"/>
        <v>629.1300</v>
      </c>
      <c r="J1066" s="389">
        <f>'CONSTRUCTION COST ESTIMATE'!BA1066</f>
        <v>0</v>
      </c>
      <c r="K1066" s="75">
        <f t="shared" si="86"/>
        <v>0</v>
      </c>
      <c r="L1066" s="69" t="s">
        <v>1304</v>
      </c>
      <c r="M1066" s="69" t="str">
        <f>'CONSTRUCTION COST ESTIMATE'!BB1066</f>
        <v>LF</v>
      </c>
      <c r="N1066" s="390">
        <f>'BID ABSTRACT'!H1066</f>
        <v>0</v>
      </c>
      <c r="O1066" s="76">
        <f t="shared" si="87"/>
        <v>0</v>
      </c>
      <c r="S1066" s="69" t="s">
        <v>1313</v>
      </c>
      <c r="T1066" s="69" t="s">
        <v>1313</v>
      </c>
      <c r="V1066" s="77" t="str">
        <f t="shared" si="84"/>
        <v/>
      </c>
    </row>
    <row r="1067" spans="1:22" hidden="1">
      <c r="A1067" s="72">
        <f>'CONSTRUCTION COST ESTIMATE'!B1067</f>
        <v>629.13099999999997</v>
      </c>
      <c r="C1067" s="69" t="s">
        <v>1311</v>
      </c>
      <c r="D1067" s="69">
        <v>0</v>
      </c>
      <c r="F1067" s="73" t="str">
        <f>'CONSTRUCTION COST ESTIMATE'!C1067</f>
        <v>DIP WATER MAIN (60 INCH)</v>
      </c>
      <c r="H1067" s="74" t="str">
        <f t="shared" si="85"/>
        <v>629.1310</v>
      </c>
      <c r="J1067" s="389">
        <f>'CONSTRUCTION COST ESTIMATE'!BA1067</f>
        <v>0</v>
      </c>
      <c r="K1067" s="75">
        <f t="shared" si="86"/>
        <v>0</v>
      </c>
      <c r="L1067" s="69" t="s">
        <v>1304</v>
      </c>
      <c r="M1067" s="69" t="str">
        <f>'CONSTRUCTION COST ESTIMATE'!BB1067</f>
        <v>LF</v>
      </c>
      <c r="N1067" s="390">
        <f>'BID ABSTRACT'!H1067</f>
        <v>0</v>
      </c>
      <c r="O1067" s="76">
        <f t="shared" si="87"/>
        <v>0</v>
      </c>
      <c r="S1067" s="69" t="s">
        <v>1313</v>
      </c>
      <c r="T1067" s="69" t="s">
        <v>1313</v>
      </c>
      <c r="V1067" s="77" t="str">
        <f t="shared" si="84"/>
        <v/>
      </c>
    </row>
    <row r="1068" spans="1:22" hidden="1">
      <c r="A1068" s="72">
        <f>'CONSTRUCTION COST ESTIMATE'!B1068</f>
        <v>629.13199999999995</v>
      </c>
      <c r="C1068" s="69" t="s">
        <v>1311</v>
      </c>
      <c r="D1068" s="69">
        <v>0</v>
      </c>
      <c r="F1068" s="73" t="str">
        <f>'CONSTRUCTION COST ESTIMATE'!C1068</f>
        <v>DIP WATER MAIN (66 INCH)</v>
      </c>
      <c r="H1068" s="74" t="str">
        <f t="shared" si="85"/>
        <v>629.1320</v>
      </c>
      <c r="J1068" s="389">
        <f>'CONSTRUCTION COST ESTIMATE'!BA1068</f>
        <v>0</v>
      </c>
      <c r="K1068" s="75">
        <f t="shared" si="86"/>
        <v>0</v>
      </c>
      <c r="L1068" s="69" t="s">
        <v>1304</v>
      </c>
      <c r="M1068" s="69" t="str">
        <f>'CONSTRUCTION COST ESTIMATE'!BB1068</f>
        <v>LF</v>
      </c>
      <c r="N1068" s="390">
        <f>'BID ABSTRACT'!H1068</f>
        <v>0</v>
      </c>
      <c r="O1068" s="76">
        <f t="shared" si="87"/>
        <v>0</v>
      </c>
      <c r="S1068" s="69" t="s">
        <v>1313</v>
      </c>
      <c r="T1068" s="69" t="s">
        <v>1313</v>
      </c>
      <c r="V1068" s="77" t="str">
        <f t="shared" si="84"/>
        <v/>
      </c>
    </row>
    <row r="1069" spans="1:22" hidden="1">
      <c r="A1069" s="72">
        <f>'CONSTRUCTION COST ESTIMATE'!B1069</f>
        <v>629.13300000000004</v>
      </c>
      <c r="C1069" s="69" t="s">
        <v>1311</v>
      </c>
      <c r="D1069" s="69">
        <v>0</v>
      </c>
      <c r="F1069" s="73" t="str">
        <f>'CONSTRUCTION COST ESTIMATE'!C1069</f>
        <v>DIP WATER MAIN (72 INCH)</v>
      </c>
      <c r="H1069" s="74" t="str">
        <f t="shared" si="85"/>
        <v>629.1330</v>
      </c>
      <c r="J1069" s="389">
        <f>'CONSTRUCTION COST ESTIMATE'!BA1069</f>
        <v>0</v>
      </c>
      <c r="K1069" s="75">
        <f t="shared" si="86"/>
        <v>0</v>
      </c>
      <c r="L1069" s="69" t="s">
        <v>1304</v>
      </c>
      <c r="M1069" s="69" t="str">
        <f>'CONSTRUCTION COST ESTIMATE'!BB1069</f>
        <v>LF</v>
      </c>
      <c r="N1069" s="390">
        <f>'BID ABSTRACT'!H1069</f>
        <v>0</v>
      </c>
      <c r="O1069" s="76">
        <f t="shared" si="87"/>
        <v>0</v>
      </c>
      <c r="S1069" s="69" t="s">
        <v>1313</v>
      </c>
      <c r="T1069" s="69" t="s">
        <v>1313</v>
      </c>
      <c r="V1069" s="77" t="str">
        <f t="shared" si="84"/>
        <v/>
      </c>
    </row>
    <row r="1070" spans="1:22" hidden="1">
      <c r="A1070" s="72">
        <f>'CONSTRUCTION COST ESTIMATE'!B1070</f>
        <v>629.13400000000001</v>
      </c>
      <c r="C1070" s="69" t="s">
        <v>1311</v>
      </c>
      <c r="D1070" s="69">
        <v>0</v>
      </c>
      <c r="F1070" s="73" t="str">
        <f>'CONSTRUCTION COST ESTIMATE'!C1070</f>
        <v>DIP WATER MAIN (78 INCH)</v>
      </c>
      <c r="H1070" s="74" t="str">
        <f t="shared" si="85"/>
        <v>629.1340</v>
      </c>
      <c r="J1070" s="389">
        <f>'CONSTRUCTION COST ESTIMATE'!BA1070</f>
        <v>0</v>
      </c>
      <c r="K1070" s="75">
        <f t="shared" si="86"/>
        <v>0</v>
      </c>
      <c r="L1070" s="69" t="s">
        <v>1304</v>
      </c>
      <c r="M1070" s="69" t="str">
        <f>'CONSTRUCTION COST ESTIMATE'!BB1070</f>
        <v>LF</v>
      </c>
      <c r="N1070" s="390">
        <f>'BID ABSTRACT'!H1070</f>
        <v>0</v>
      </c>
      <c r="O1070" s="76">
        <f t="shared" si="87"/>
        <v>0</v>
      </c>
      <c r="S1070" s="69" t="s">
        <v>1313</v>
      </c>
      <c r="T1070" s="69" t="s">
        <v>1313</v>
      </c>
      <c r="V1070" s="77" t="str">
        <f t="shared" si="84"/>
        <v/>
      </c>
    </row>
    <row r="1071" spans="1:22" hidden="1">
      <c r="A1071" s="72">
        <f>'CONSTRUCTION COST ESTIMATE'!B1071</f>
        <v>629.13499999999999</v>
      </c>
      <c r="C1071" s="69" t="s">
        <v>1311</v>
      </c>
      <c r="D1071" s="69">
        <v>0</v>
      </c>
      <c r="F1071" s="73" t="str">
        <f>'CONSTRUCTION COST ESTIMATE'!C1071</f>
        <v>DIP WATER MAIN (84 INCH)</v>
      </c>
      <c r="H1071" s="74" t="str">
        <f t="shared" si="85"/>
        <v>629.1350</v>
      </c>
      <c r="J1071" s="389">
        <f>'CONSTRUCTION COST ESTIMATE'!BA1071</f>
        <v>0</v>
      </c>
      <c r="K1071" s="75">
        <f t="shared" si="86"/>
        <v>0</v>
      </c>
      <c r="L1071" s="69" t="s">
        <v>1304</v>
      </c>
      <c r="M1071" s="69" t="str">
        <f>'CONSTRUCTION COST ESTIMATE'!BB1071</f>
        <v>LF</v>
      </c>
      <c r="N1071" s="390">
        <f>'BID ABSTRACT'!H1071</f>
        <v>0</v>
      </c>
      <c r="O1071" s="76">
        <f t="shared" si="87"/>
        <v>0</v>
      </c>
      <c r="S1071" s="69" t="s">
        <v>1313</v>
      </c>
      <c r="T1071" s="69" t="s">
        <v>1313</v>
      </c>
      <c r="V1071" s="77" t="str">
        <f t="shared" si="84"/>
        <v/>
      </c>
    </row>
    <row r="1072" spans="1:22" hidden="1">
      <c r="A1072" s="72">
        <f>'CONSTRUCTION COST ESTIMATE'!B1072</f>
        <v>629.13599999999997</v>
      </c>
      <c r="C1072" s="69" t="s">
        <v>1311</v>
      </c>
      <c r="D1072" s="69">
        <v>0</v>
      </c>
      <c r="F1072" s="73" t="str">
        <f>'CONSTRUCTION COST ESTIMATE'!C1072</f>
        <v>DIP WATER MAIN (90 INCH)</v>
      </c>
      <c r="H1072" s="74" t="str">
        <f t="shared" si="85"/>
        <v>629.1360</v>
      </c>
      <c r="J1072" s="389">
        <f>'CONSTRUCTION COST ESTIMATE'!BA1072</f>
        <v>0</v>
      </c>
      <c r="K1072" s="75">
        <f t="shared" si="86"/>
        <v>0</v>
      </c>
      <c r="L1072" s="69" t="s">
        <v>1304</v>
      </c>
      <c r="M1072" s="69" t="str">
        <f>'CONSTRUCTION COST ESTIMATE'!BB1072</f>
        <v>LF</v>
      </c>
      <c r="N1072" s="390">
        <f>'BID ABSTRACT'!H1072</f>
        <v>0</v>
      </c>
      <c r="O1072" s="76">
        <f t="shared" si="87"/>
        <v>0</v>
      </c>
      <c r="S1072" s="69" t="s">
        <v>1313</v>
      </c>
      <c r="T1072" s="69" t="s">
        <v>1313</v>
      </c>
      <c r="V1072" s="77" t="str">
        <f t="shared" si="84"/>
        <v/>
      </c>
    </row>
    <row r="1073" spans="1:22" hidden="1">
      <c r="A1073" s="72">
        <f>'CONSTRUCTION COST ESTIMATE'!B1073</f>
        <v>629.13699999999994</v>
      </c>
      <c r="C1073" s="69" t="s">
        <v>1311</v>
      </c>
      <c r="D1073" s="69">
        <v>0</v>
      </c>
      <c r="F1073" s="73" t="str">
        <f>'CONSTRUCTION COST ESTIMATE'!C1073</f>
        <v>DIP WATER MAIN (96 INCH)</v>
      </c>
      <c r="H1073" s="74" t="str">
        <f t="shared" si="85"/>
        <v>629.1370</v>
      </c>
      <c r="J1073" s="389">
        <f>'CONSTRUCTION COST ESTIMATE'!BA1073</f>
        <v>0</v>
      </c>
      <c r="K1073" s="75">
        <f t="shared" si="86"/>
        <v>0</v>
      </c>
      <c r="L1073" s="69" t="s">
        <v>1304</v>
      </c>
      <c r="M1073" s="69" t="str">
        <f>'CONSTRUCTION COST ESTIMATE'!BB1073</f>
        <v>LF</v>
      </c>
      <c r="N1073" s="390">
        <f>'BID ABSTRACT'!H1073</f>
        <v>0</v>
      </c>
      <c r="O1073" s="76">
        <f t="shared" si="87"/>
        <v>0</v>
      </c>
      <c r="S1073" s="69" t="s">
        <v>1313</v>
      </c>
      <c r="T1073" s="69" t="s">
        <v>1313</v>
      </c>
      <c r="V1073" s="77" t="str">
        <f t="shared" si="84"/>
        <v/>
      </c>
    </row>
    <row r="1074" spans="1:22" hidden="1">
      <c r="A1074" s="72">
        <f>'CONSTRUCTION COST ESTIMATE'!B1074</f>
        <v>629.14</v>
      </c>
      <c r="C1074" s="69" t="s">
        <v>1311</v>
      </c>
      <c r="D1074" s="69">
        <v>0</v>
      </c>
      <c r="F1074" s="73" t="str">
        <f>'CONSTRUCTION COST ESTIMATE'!C1074</f>
        <v>ADJUST CATHODIC PROTECTION TEST STATION</v>
      </c>
      <c r="H1074" s="74" t="str">
        <f t="shared" si="85"/>
        <v>629.1400</v>
      </c>
      <c r="J1074" s="389">
        <f>'CONSTRUCTION COST ESTIMATE'!BA1074</f>
        <v>0</v>
      </c>
      <c r="K1074" s="75">
        <f t="shared" si="86"/>
        <v>0</v>
      </c>
      <c r="L1074" s="69" t="s">
        <v>1304</v>
      </c>
      <c r="M1074" s="69" t="str">
        <f>'CONSTRUCTION COST ESTIMATE'!BB1074</f>
        <v>EA</v>
      </c>
      <c r="N1074" s="390">
        <f>'BID ABSTRACT'!H1074</f>
        <v>0</v>
      </c>
      <c r="O1074" s="76">
        <f t="shared" si="87"/>
        <v>0</v>
      </c>
      <c r="S1074" s="69" t="s">
        <v>1313</v>
      </c>
      <c r="T1074" s="69" t="s">
        <v>1313</v>
      </c>
      <c r="V1074" s="77" t="str">
        <f t="shared" si="84"/>
        <v/>
      </c>
    </row>
    <row r="1075" spans="1:22" hidden="1">
      <c r="A1075" s="72">
        <f>'CONSTRUCTION COST ESTIMATE'!B1075</f>
        <v>629.14099999999996</v>
      </c>
      <c r="C1075" s="69" t="s">
        <v>1311</v>
      </c>
      <c r="D1075" s="69">
        <v>0</v>
      </c>
      <c r="F1075" s="73" t="str">
        <f>'CONSTRUCTION COST ESTIMATE'!C1075</f>
        <v>COMBINATION AIR VACUUM/RELEASE VALVE ASSEMBLY (2 INCH)</v>
      </c>
      <c r="H1075" s="74" t="str">
        <f t="shared" si="85"/>
        <v>629.1410</v>
      </c>
      <c r="J1075" s="389">
        <f>'CONSTRUCTION COST ESTIMATE'!BA1075</f>
        <v>0</v>
      </c>
      <c r="K1075" s="75">
        <f t="shared" si="86"/>
        <v>0</v>
      </c>
      <c r="L1075" s="69" t="s">
        <v>1304</v>
      </c>
      <c r="M1075" s="69" t="str">
        <f>'CONSTRUCTION COST ESTIMATE'!BB1075</f>
        <v>EA</v>
      </c>
      <c r="N1075" s="390">
        <f>'BID ABSTRACT'!H1075</f>
        <v>0</v>
      </c>
      <c r="O1075" s="76">
        <f t="shared" si="87"/>
        <v>0</v>
      </c>
      <c r="S1075" s="69" t="s">
        <v>1313</v>
      </c>
      <c r="T1075" s="69" t="s">
        <v>1313</v>
      </c>
      <c r="V1075" s="77" t="str">
        <f t="shared" si="84"/>
        <v/>
      </c>
    </row>
    <row r="1076" spans="1:22" hidden="1">
      <c r="A1076" s="72">
        <f>'CONSTRUCTION COST ESTIMATE'!B1076</f>
        <v>629.14200000000005</v>
      </c>
      <c r="C1076" s="69" t="s">
        <v>1311</v>
      </c>
      <c r="D1076" s="69">
        <v>0</v>
      </c>
      <c r="F1076" s="73" t="str">
        <f>'CONSTRUCTION COST ESTIMATE'!C1076</f>
        <v>COMBINATION AIR VACUUM/RELEASE VALVE ASSEMBLY (3 INCH)</v>
      </c>
      <c r="H1076" s="74" t="str">
        <f t="shared" si="85"/>
        <v>629.1420</v>
      </c>
      <c r="J1076" s="389">
        <f>'CONSTRUCTION COST ESTIMATE'!BA1076</f>
        <v>0</v>
      </c>
      <c r="K1076" s="75">
        <f t="shared" si="86"/>
        <v>0</v>
      </c>
      <c r="L1076" s="69" t="s">
        <v>1304</v>
      </c>
      <c r="M1076" s="69" t="str">
        <f>'CONSTRUCTION COST ESTIMATE'!BB1076</f>
        <v>EA</v>
      </c>
      <c r="N1076" s="390">
        <f>'BID ABSTRACT'!H1076</f>
        <v>0</v>
      </c>
      <c r="O1076" s="76">
        <f t="shared" si="87"/>
        <v>0</v>
      </c>
      <c r="S1076" s="69" t="s">
        <v>1313</v>
      </c>
      <c r="T1076" s="69" t="s">
        <v>1313</v>
      </c>
      <c r="V1076" s="77" t="str">
        <f t="shared" si="84"/>
        <v/>
      </c>
    </row>
    <row r="1077" spans="1:22" hidden="1">
      <c r="A1077" s="72">
        <f>'CONSTRUCTION COST ESTIMATE'!B1077</f>
        <v>629.14300000000003</v>
      </c>
      <c r="C1077" s="69" t="s">
        <v>1311</v>
      </c>
      <c r="D1077" s="69">
        <v>0</v>
      </c>
      <c r="F1077" s="73" t="str">
        <f>'CONSTRUCTION COST ESTIMATE'!C1077</f>
        <v>GATE VALVE (6 INCH)</v>
      </c>
      <c r="H1077" s="74" t="str">
        <f t="shared" si="85"/>
        <v>629.1430</v>
      </c>
      <c r="J1077" s="389">
        <f>'CONSTRUCTION COST ESTIMATE'!BA1077</f>
        <v>0</v>
      </c>
      <c r="K1077" s="75">
        <f t="shared" si="86"/>
        <v>0</v>
      </c>
      <c r="L1077" s="69" t="s">
        <v>1304</v>
      </c>
      <c r="M1077" s="69" t="str">
        <f>'CONSTRUCTION COST ESTIMATE'!BB1077</f>
        <v>EA</v>
      </c>
      <c r="N1077" s="390">
        <f>'BID ABSTRACT'!H1077</f>
        <v>0</v>
      </c>
      <c r="O1077" s="76">
        <f t="shared" si="87"/>
        <v>0</v>
      </c>
      <c r="S1077" s="69" t="s">
        <v>1313</v>
      </c>
      <c r="T1077" s="69" t="s">
        <v>1313</v>
      </c>
      <c r="V1077" s="77" t="str">
        <f t="shared" si="84"/>
        <v/>
      </c>
    </row>
    <row r="1078" spans="1:22" hidden="1">
      <c r="A1078" s="72">
        <f>'CONSTRUCTION COST ESTIMATE'!B1078</f>
        <v>629.14400000000001</v>
      </c>
      <c r="C1078" s="69" t="s">
        <v>1311</v>
      </c>
      <c r="D1078" s="69">
        <v>0</v>
      </c>
      <c r="F1078" s="73" t="str">
        <f>'CONSTRUCTION COST ESTIMATE'!C1078</f>
        <v>GATE VALVE (8 INCH)</v>
      </c>
      <c r="H1078" s="74" t="str">
        <f t="shared" si="85"/>
        <v>629.1440</v>
      </c>
      <c r="J1078" s="389">
        <f>'CONSTRUCTION COST ESTIMATE'!BA1078</f>
        <v>0</v>
      </c>
      <c r="K1078" s="75">
        <f t="shared" si="86"/>
        <v>0</v>
      </c>
      <c r="L1078" s="69" t="s">
        <v>1304</v>
      </c>
      <c r="M1078" s="69" t="str">
        <f>'CONSTRUCTION COST ESTIMATE'!BB1078</f>
        <v>EA</v>
      </c>
      <c r="N1078" s="390">
        <f>'BID ABSTRACT'!H1078</f>
        <v>0</v>
      </c>
      <c r="O1078" s="76">
        <f t="shared" si="87"/>
        <v>0</v>
      </c>
      <c r="S1078" s="69" t="s">
        <v>1313</v>
      </c>
      <c r="T1078" s="69" t="s">
        <v>1313</v>
      </c>
      <c r="V1078" s="77" t="str">
        <f t="shared" si="84"/>
        <v/>
      </c>
    </row>
    <row r="1079" spans="1:22" hidden="1">
      <c r="A1079" s="72">
        <f>'CONSTRUCTION COST ESTIMATE'!B1079</f>
        <v>629.14499999999998</v>
      </c>
      <c r="C1079" s="69" t="s">
        <v>1311</v>
      </c>
      <c r="D1079" s="69">
        <v>0</v>
      </c>
      <c r="F1079" s="73" t="str">
        <f>'CONSTRUCTION COST ESTIMATE'!C1079</f>
        <v>GATE VALVE (18 INCH)</v>
      </c>
      <c r="H1079" s="74" t="str">
        <f t="shared" si="85"/>
        <v>629.1450</v>
      </c>
      <c r="J1079" s="389">
        <f>'CONSTRUCTION COST ESTIMATE'!BA1079</f>
        <v>0</v>
      </c>
      <c r="K1079" s="75">
        <f t="shared" si="86"/>
        <v>0</v>
      </c>
      <c r="L1079" s="69" t="s">
        <v>1304</v>
      </c>
      <c r="M1079" s="69" t="str">
        <f>'CONSTRUCTION COST ESTIMATE'!BB1079</f>
        <v>EA</v>
      </c>
      <c r="N1079" s="390">
        <f>'BID ABSTRACT'!H1079</f>
        <v>0</v>
      </c>
      <c r="O1079" s="76">
        <f t="shared" si="87"/>
        <v>0</v>
      </c>
      <c r="S1079" s="69" t="s">
        <v>1313</v>
      </c>
      <c r="T1079" s="69" t="s">
        <v>1313</v>
      </c>
      <c r="V1079" s="77" t="str">
        <f t="shared" si="84"/>
        <v/>
      </c>
    </row>
    <row r="1080" spans="1:22" hidden="1">
      <c r="A1080" s="72">
        <f>'CONSTRUCTION COST ESTIMATE'!B1080</f>
        <v>629.14599999999996</v>
      </c>
      <c r="C1080" s="69" t="s">
        <v>1311</v>
      </c>
      <c r="D1080" s="69">
        <v>0</v>
      </c>
      <c r="F1080" s="73" t="str">
        <f>'CONSTRUCTION COST ESTIMATE'!C1080</f>
        <v>ABANDON WATER LINE</v>
      </c>
      <c r="H1080" s="74" t="str">
        <f t="shared" si="85"/>
        <v>629.1460</v>
      </c>
      <c r="J1080" s="389">
        <f>'CONSTRUCTION COST ESTIMATE'!BA1080</f>
        <v>0</v>
      </c>
      <c r="K1080" s="75">
        <f t="shared" si="86"/>
        <v>0</v>
      </c>
      <c r="L1080" s="69" t="s">
        <v>1304</v>
      </c>
      <c r="M1080" s="69" t="str">
        <f>'CONSTRUCTION COST ESTIMATE'!BB1080</f>
        <v>EA</v>
      </c>
      <c r="N1080" s="390">
        <f>'BID ABSTRACT'!H1080</f>
        <v>0</v>
      </c>
      <c r="O1080" s="76">
        <f t="shared" si="87"/>
        <v>0</v>
      </c>
      <c r="S1080" s="69" t="s">
        <v>1313</v>
      </c>
      <c r="T1080" s="69" t="s">
        <v>1313</v>
      </c>
      <c r="V1080" s="77" t="str">
        <f t="shared" si="84"/>
        <v/>
      </c>
    </row>
    <row r="1081" spans="1:22" hidden="1">
      <c r="A1081" s="72">
        <f>'CONSTRUCTION COST ESTIMATE'!B1081</f>
        <v>629.14700000000005</v>
      </c>
      <c r="C1081" s="69" t="s">
        <v>1311</v>
      </c>
      <c r="D1081" s="69">
        <v>0</v>
      </c>
      <c r="F1081" s="73" t="str">
        <f>'CONSTRUCTION COST ESTIMATE'!C1081</f>
        <v>ADJUST EXISTING WATER VALVE COVER TO FINISHED GRADE</v>
      </c>
      <c r="H1081" s="74" t="str">
        <f t="shared" si="85"/>
        <v>629.1470</v>
      </c>
      <c r="J1081" s="389">
        <f>'CONSTRUCTION COST ESTIMATE'!BA1081</f>
        <v>0</v>
      </c>
      <c r="K1081" s="75">
        <f t="shared" si="86"/>
        <v>0</v>
      </c>
      <c r="L1081" s="69" t="s">
        <v>1304</v>
      </c>
      <c r="M1081" s="69" t="str">
        <f>'CONSTRUCTION COST ESTIMATE'!BB1081</f>
        <v>EA</v>
      </c>
      <c r="N1081" s="390">
        <f>'BID ABSTRACT'!H1081</f>
        <v>0</v>
      </c>
      <c r="O1081" s="76">
        <f t="shared" si="87"/>
        <v>0</v>
      </c>
      <c r="S1081" s="69" t="s">
        <v>1313</v>
      </c>
      <c r="T1081" s="69" t="s">
        <v>1313</v>
      </c>
      <c r="V1081" s="77" t="str">
        <f t="shared" si="84"/>
        <v/>
      </c>
    </row>
    <row r="1082" spans="1:22" hidden="1">
      <c r="A1082" s="72">
        <f>'CONSTRUCTION COST ESTIMATE'!B1082</f>
        <v>629.15</v>
      </c>
      <c r="C1082" s="69" t="s">
        <v>1311</v>
      </c>
      <c r="D1082" s="69">
        <v>0</v>
      </c>
      <c r="F1082" s="73" t="str">
        <f>'CONSTRUCTION COST ESTIMATE'!C1082</f>
        <v>RELOCATE AIR VALVE ASSEMBLY</v>
      </c>
      <c r="H1082" s="74" t="str">
        <f t="shared" si="85"/>
        <v>629.1500</v>
      </c>
      <c r="J1082" s="389">
        <f>'CONSTRUCTION COST ESTIMATE'!BA1082</f>
        <v>0</v>
      </c>
      <c r="K1082" s="75">
        <f t="shared" si="86"/>
        <v>0</v>
      </c>
      <c r="L1082" s="69" t="s">
        <v>1304</v>
      </c>
      <c r="M1082" s="69" t="str">
        <f>'CONSTRUCTION COST ESTIMATE'!BB1082</f>
        <v>EA</v>
      </c>
      <c r="N1082" s="390">
        <f>'BID ABSTRACT'!H1082</f>
        <v>0</v>
      </c>
      <c r="O1082" s="76">
        <f t="shared" si="87"/>
        <v>0</v>
      </c>
      <c r="S1082" s="69" t="s">
        <v>1313</v>
      </c>
      <c r="T1082" s="69" t="s">
        <v>1313</v>
      </c>
      <c r="V1082" s="77" t="str">
        <f t="shared" si="84"/>
        <v/>
      </c>
    </row>
    <row r="1083" spans="1:22" hidden="1">
      <c r="A1083" s="72">
        <f>'CONSTRUCTION COST ESTIMATE'!B1083</f>
        <v>629.15099999999995</v>
      </c>
      <c r="C1083" s="69" t="s">
        <v>1311</v>
      </c>
      <c r="D1083" s="69">
        <v>0</v>
      </c>
      <c r="F1083" s="73" t="str">
        <f>'CONSTRUCTION COST ESTIMATE'!C1083</f>
        <v>TAPPING SLEEVE AND VALVE</v>
      </c>
      <c r="H1083" s="74" t="str">
        <f t="shared" si="85"/>
        <v>629.1510</v>
      </c>
      <c r="J1083" s="389">
        <f>'CONSTRUCTION COST ESTIMATE'!BA1083</f>
        <v>0</v>
      </c>
      <c r="K1083" s="75">
        <f t="shared" si="86"/>
        <v>0</v>
      </c>
      <c r="L1083" s="69" t="s">
        <v>1304</v>
      </c>
      <c r="M1083" s="69" t="str">
        <f>'CONSTRUCTION COST ESTIMATE'!BB1083</f>
        <v>EA</v>
      </c>
      <c r="N1083" s="390">
        <f>'BID ABSTRACT'!H1083</f>
        <v>0</v>
      </c>
      <c r="O1083" s="76">
        <f t="shared" si="87"/>
        <v>0</v>
      </c>
      <c r="S1083" s="69" t="s">
        <v>1313</v>
      </c>
      <c r="T1083" s="69" t="s">
        <v>1313</v>
      </c>
      <c r="V1083" s="77" t="str">
        <f t="shared" si="84"/>
        <v/>
      </c>
    </row>
    <row r="1084" spans="1:22" hidden="1">
      <c r="A1084" s="72">
        <f>'CONSTRUCTION COST ESTIMATE'!B1084</f>
        <v>629.15200000000004</v>
      </c>
      <c r="C1084" s="69" t="s">
        <v>1311</v>
      </c>
      <c r="D1084" s="69">
        <v>0</v>
      </c>
      <c r="F1084" s="73" t="str">
        <f>'CONSTRUCTION COST ESTIMATE'!C1084</f>
        <v>INSTALL WATER SERVICE</v>
      </c>
      <c r="H1084" s="74" t="str">
        <f t="shared" si="85"/>
        <v>629.1520</v>
      </c>
      <c r="J1084" s="389">
        <f>'CONSTRUCTION COST ESTIMATE'!BA1084</f>
        <v>0</v>
      </c>
      <c r="K1084" s="75">
        <f t="shared" si="86"/>
        <v>0</v>
      </c>
      <c r="L1084" s="69" t="s">
        <v>1304</v>
      </c>
      <c r="M1084" s="69" t="str">
        <f>'CONSTRUCTION COST ESTIMATE'!BB1084</f>
        <v>LS</v>
      </c>
      <c r="N1084" s="390">
        <f>'BID ABSTRACT'!H1084</f>
        <v>0</v>
      </c>
      <c r="O1084" s="76">
        <f t="shared" si="87"/>
        <v>1</v>
      </c>
      <c r="S1084" s="69" t="s">
        <v>1313</v>
      </c>
      <c r="T1084" s="69" t="s">
        <v>1313</v>
      </c>
      <c r="V1084" s="77" t="str">
        <f t="shared" si="84"/>
        <v/>
      </c>
    </row>
    <row r="1085" spans="1:22" hidden="1">
      <c r="A1085" s="72">
        <f>'CONSTRUCTION COST ESTIMATE'!B1085</f>
        <v>629.15300000000002</v>
      </c>
      <c r="C1085" s="69" t="s">
        <v>1311</v>
      </c>
      <c r="D1085" s="69">
        <v>0</v>
      </c>
      <c r="F1085" s="73" t="str">
        <f>'CONSTRUCTION COST ESTIMATE'!C1085</f>
        <v>RELOCATE 1 INCH WATER SERVICE</v>
      </c>
      <c r="H1085" s="74" t="str">
        <f t="shared" si="85"/>
        <v>629.1530</v>
      </c>
      <c r="J1085" s="389">
        <f>'CONSTRUCTION COST ESTIMATE'!BA1085</f>
        <v>0</v>
      </c>
      <c r="K1085" s="75">
        <f t="shared" si="86"/>
        <v>0</v>
      </c>
      <c r="L1085" s="69" t="s">
        <v>1304</v>
      </c>
      <c r="M1085" s="69" t="str">
        <f>'CONSTRUCTION COST ESTIMATE'!BB1085</f>
        <v>LS</v>
      </c>
      <c r="N1085" s="390">
        <f>'BID ABSTRACT'!H1085</f>
        <v>0</v>
      </c>
      <c r="O1085" s="76">
        <f t="shared" si="87"/>
        <v>1</v>
      </c>
      <c r="S1085" s="69" t="s">
        <v>1313</v>
      </c>
      <c r="T1085" s="69" t="s">
        <v>1313</v>
      </c>
      <c r="V1085" s="77" t="str">
        <f t="shared" si="84"/>
        <v/>
      </c>
    </row>
    <row r="1086" spans="1:22" hidden="1">
      <c r="A1086" s="72">
        <f>'CONSTRUCTION COST ESTIMATE'!B1086</f>
        <v>629.154</v>
      </c>
      <c r="C1086" s="69" t="s">
        <v>1311</v>
      </c>
      <c r="D1086" s="69">
        <v>0</v>
      </c>
      <c r="F1086" s="73" t="str">
        <f>'CONSTRUCTION COST ESTIMATE'!C1086</f>
        <v>1 INCH COPPER WATERLINE</v>
      </c>
      <c r="H1086" s="74" t="str">
        <f t="shared" si="85"/>
        <v>629.1540</v>
      </c>
      <c r="J1086" s="389">
        <f>'CONSTRUCTION COST ESTIMATE'!BA1086</f>
        <v>0</v>
      </c>
      <c r="K1086" s="75">
        <f t="shared" si="86"/>
        <v>0</v>
      </c>
      <c r="L1086" s="69" t="s">
        <v>1304</v>
      </c>
      <c r="M1086" s="69" t="str">
        <f>'CONSTRUCTION COST ESTIMATE'!BB1086</f>
        <v>LF</v>
      </c>
      <c r="N1086" s="390">
        <f>'BID ABSTRACT'!H1086</f>
        <v>0</v>
      </c>
      <c r="O1086" s="76">
        <f t="shared" si="87"/>
        <v>0</v>
      </c>
      <c r="S1086" s="69" t="s">
        <v>1313</v>
      </c>
      <c r="T1086" s="69" t="s">
        <v>1313</v>
      </c>
      <c r="V1086" s="77" t="str">
        <f t="shared" si="84"/>
        <v/>
      </c>
    </row>
    <row r="1087" spans="1:22" hidden="1">
      <c r="A1087" s="72">
        <f>'CONSTRUCTION COST ESTIMATE'!B1087</f>
        <v>629.15499999999997</v>
      </c>
      <c r="C1087" s="69" t="s">
        <v>1311</v>
      </c>
      <c r="D1087" s="69">
        <v>0</v>
      </c>
      <c r="F1087" s="73" t="str">
        <f>'CONSTRUCTION COST ESTIMATE'!C1087</f>
        <v>6 INCH DUCTILE IRON WATERLINE</v>
      </c>
      <c r="H1087" s="74" t="str">
        <f t="shared" si="85"/>
        <v>629.1550</v>
      </c>
      <c r="J1087" s="389">
        <f>'CONSTRUCTION COST ESTIMATE'!BA1087</f>
        <v>0</v>
      </c>
      <c r="K1087" s="75">
        <f t="shared" si="86"/>
        <v>0</v>
      </c>
      <c r="L1087" s="69" t="s">
        <v>1304</v>
      </c>
      <c r="M1087" s="69" t="str">
        <f>'CONSTRUCTION COST ESTIMATE'!BB1087</f>
        <v>LF</v>
      </c>
      <c r="N1087" s="390">
        <f>'BID ABSTRACT'!H1087</f>
        <v>0</v>
      </c>
      <c r="O1087" s="76">
        <f t="shared" si="87"/>
        <v>0</v>
      </c>
      <c r="S1087" s="69" t="s">
        <v>1313</v>
      </c>
      <c r="T1087" s="69" t="s">
        <v>1313</v>
      </c>
      <c r="V1087" s="77" t="str">
        <f t="shared" si="84"/>
        <v/>
      </c>
    </row>
    <row r="1088" spans="1:22" hidden="1">
      <c r="A1088" s="72">
        <f>'CONSTRUCTION COST ESTIMATE'!B1088</f>
        <v>629.15599999999995</v>
      </c>
      <c r="C1088" s="69" t="s">
        <v>1311</v>
      </c>
      <c r="D1088" s="69">
        <v>0</v>
      </c>
      <c r="F1088" s="73" t="str">
        <f>'CONSTRUCTION COST ESTIMATE'!C1088</f>
        <v>8 INCH DUCTILE IRON WATERLINE</v>
      </c>
      <c r="H1088" s="74" t="str">
        <f t="shared" si="85"/>
        <v>629.1560</v>
      </c>
      <c r="J1088" s="389">
        <f>'CONSTRUCTION COST ESTIMATE'!BA1088</f>
        <v>0</v>
      </c>
      <c r="K1088" s="75">
        <f t="shared" si="86"/>
        <v>0</v>
      </c>
      <c r="L1088" s="69" t="s">
        <v>1304</v>
      </c>
      <c r="M1088" s="69" t="str">
        <f>'CONSTRUCTION COST ESTIMATE'!BB1088</f>
        <v>LF</v>
      </c>
      <c r="N1088" s="390">
        <f>'BID ABSTRACT'!H1088</f>
        <v>0</v>
      </c>
      <c r="O1088" s="76">
        <f t="shared" si="87"/>
        <v>0</v>
      </c>
      <c r="S1088" s="69" t="s">
        <v>1313</v>
      </c>
      <c r="T1088" s="69" t="s">
        <v>1313</v>
      </c>
      <c r="V1088" s="77" t="str">
        <f t="shared" si="84"/>
        <v/>
      </c>
    </row>
    <row r="1089" spans="1:22" hidden="1">
      <c r="A1089" s="72">
        <f>'CONSTRUCTION COST ESTIMATE'!B1089</f>
        <v>629.15700000000004</v>
      </c>
      <c r="C1089" s="69" t="s">
        <v>1311</v>
      </c>
      <c r="D1089" s="69">
        <v>0</v>
      </c>
      <c r="F1089" s="73" t="str">
        <f>'CONSTRUCTION COST ESTIMATE'!C1089</f>
        <v>12 INCH DUCTILE IRON WATERLINE</v>
      </c>
      <c r="H1089" s="74" t="str">
        <f t="shared" si="85"/>
        <v>629.1570</v>
      </c>
      <c r="J1089" s="389">
        <f>'CONSTRUCTION COST ESTIMATE'!BA1089</f>
        <v>0</v>
      </c>
      <c r="K1089" s="75">
        <f t="shared" si="86"/>
        <v>0</v>
      </c>
      <c r="L1089" s="69" t="s">
        <v>1304</v>
      </c>
      <c r="M1089" s="69" t="str">
        <f>'CONSTRUCTION COST ESTIMATE'!BB1089</f>
        <v>LF</v>
      </c>
      <c r="N1089" s="390">
        <f>'BID ABSTRACT'!H1089</f>
        <v>0</v>
      </c>
      <c r="O1089" s="76">
        <f t="shared" si="87"/>
        <v>0</v>
      </c>
      <c r="S1089" s="69" t="s">
        <v>1313</v>
      </c>
      <c r="T1089" s="69" t="s">
        <v>1313</v>
      </c>
      <c r="V1089" s="77" t="str">
        <f t="shared" si="84"/>
        <v/>
      </c>
    </row>
    <row r="1090" spans="1:22" hidden="1">
      <c r="A1090" s="72">
        <f>'CONSTRUCTION COST ESTIMATE'!B1090</f>
        <v>629.15800000000002</v>
      </c>
      <c r="C1090" s="69" t="s">
        <v>1311</v>
      </c>
      <c r="D1090" s="69">
        <v>0</v>
      </c>
      <c r="F1090" s="73" t="str">
        <f>'CONSTRUCTION COST ESTIMATE'!C1090</f>
        <v>16 INCH DUCTILE IRON WATERLINE</v>
      </c>
      <c r="H1090" s="74" t="str">
        <f t="shared" si="85"/>
        <v>629.1580</v>
      </c>
      <c r="J1090" s="389">
        <f>'CONSTRUCTION COST ESTIMATE'!BA1090</f>
        <v>0</v>
      </c>
      <c r="K1090" s="75">
        <f t="shared" si="86"/>
        <v>0</v>
      </c>
      <c r="L1090" s="69" t="s">
        <v>1304</v>
      </c>
      <c r="M1090" s="69" t="str">
        <f>'CONSTRUCTION COST ESTIMATE'!BB1090</f>
        <v>LF</v>
      </c>
      <c r="N1090" s="390">
        <f>'BID ABSTRACT'!H1090</f>
        <v>0</v>
      </c>
      <c r="O1090" s="76">
        <f t="shared" si="87"/>
        <v>0</v>
      </c>
      <c r="S1090" s="69" t="s">
        <v>1313</v>
      </c>
      <c r="T1090" s="69" t="s">
        <v>1313</v>
      </c>
      <c r="V1090" s="77" t="str">
        <f t="shared" si="84"/>
        <v/>
      </c>
    </row>
    <row r="1091" spans="1:22" hidden="1">
      <c r="A1091" s="72">
        <f>'CONSTRUCTION COST ESTIMATE'!B1091</f>
        <v>629.15899999999999</v>
      </c>
      <c r="C1091" s="69" t="s">
        <v>1311</v>
      </c>
      <c r="D1091" s="69">
        <v>0</v>
      </c>
      <c r="F1091" s="73" t="str">
        <f>'CONSTRUCTION COST ESTIMATE'!C1091</f>
        <v>2 INCH PVC WATERLINE</v>
      </c>
      <c r="H1091" s="74" t="str">
        <f t="shared" si="85"/>
        <v>629.1590</v>
      </c>
      <c r="J1091" s="389">
        <f>'CONSTRUCTION COST ESTIMATE'!BA1091</f>
        <v>0</v>
      </c>
      <c r="K1091" s="75">
        <f t="shared" si="86"/>
        <v>0</v>
      </c>
      <c r="L1091" s="69" t="s">
        <v>1304</v>
      </c>
      <c r="M1091" s="69" t="str">
        <f>'CONSTRUCTION COST ESTIMATE'!BB1091</f>
        <v>EA</v>
      </c>
      <c r="N1091" s="390">
        <f>'BID ABSTRACT'!H1091</f>
        <v>0</v>
      </c>
      <c r="O1091" s="76">
        <f t="shared" si="87"/>
        <v>0</v>
      </c>
      <c r="S1091" s="69" t="s">
        <v>1313</v>
      </c>
      <c r="T1091" s="69" t="s">
        <v>1313</v>
      </c>
      <c r="V1091" s="77" t="str">
        <f t="shared" si="84"/>
        <v/>
      </c>
    </row>
    <row r="1092" spans="1:22" hidden="1">
      <c r="A1092" s="72">
        <f>'CONSTRUCTION COST ESTIMATE'!B1092</f>
        <v>629.16</v>
      </c>
      <c r="C1092" s="69" t="s">
        <v>1311</v>
      </c>
      <c r="D1092" s="69">
        <v>0</v>
      </c>
      <c r="F1092" s="73" t="str">
        <f>'CONSTRUCTION COST ESTIMATE'!C1092</f>
        <v>8 INCH PVC WATERLINE</v>
      </c>
      <c r="H1092" s="74" t="str">
        <f t="shared" si="85"/>
        <v>629.1600</v>
      </c>
      <c r="J1092" s="389">
        <f>'CONSTRUCTION COST ESTIMATE'!BA1092</f>
        <v>0</v>
      </c>
      <c r="K1092" s="75">
        <f t="shared" si="86"/>
        <v>0</v>
      </c>
      <c r="L1092" s="69" t="s">
        <v>1304</v>
      </c>
      <c r="M1092" s="69" t="str">
        <f>'CONSTRUCTION COST ESTIMATE'!BB1092</f>
        <v>LF</v>
      </c>
      <c r="N1092" s="390">
        <f>'BID ABSTRACT'!H1092</f>
        <v>0</v>
      </c>
      <c r="O1092" s="76">
        <f t="shared" si="87"/>
        <v>0</v>
      </c>
      <c r="S1092" s="69" t="s">
        <v>1313</v>
      </c>
      <c r="T1092" s="69" t="s">
        <v>1313</v>
      </c>
      <c r="V1092" s="77" t="str">
        <f t="shared" si="84"/>
        <v/>
      </c>
    </row>
    <row r="1093" spans="1:22" hidden="1">
      <c r="A1093" s="72">
        <f>'CONSTRUCTION COST ESTIMATE'!B1093</f>
        <v>629.16099999999994</v>
      </c>
      <c r="C1093" s="69" t="s">
        <v>1311</v>
      </c>
      <c r="D1093" s="69">
        <v>0</v>
      </c>
      <c r="F1093" s="73" t="str">
        <f>'CONSTRUCTION COST ESTIMATE'!C1093</f>
        <v>16 INCH STEEL WATERLINE CASING</v>
      </c>
      <c r="H1093" s="74" t="str">
        <f t="shared" si="85"/>
        <v>629.1610</v>
      </c>
      <c r="J1093" s="389">
        <f>'CONSTRUCTION COST ESTIMATE'!BA1093</f>
        <v>0</v>
      </c>
      <c r="K1093" s="75">
        <f t="shared" si="86"/>
        <v>0</v>
      </c>
      <c r="L1093" s="69" t="s">
        <v>1304</v>
      </c>
      <c r="M1093" s="69" t="str">
        <f>'CONSTRUCTION COST ESTIMATE'!BB1093</f>
        <v>LF</v>
      </c>
      <c r="N1093" s="390">
        <f>'BID ABSTRACT'!H1093</f>
        <v>0</v>
      </c>
      <c r="O1093" s="76">
        <f t="shared" si="87"/>
        <v>0</v>
      </c>
      <c r="S1093" s="69" t="s">
        <v>1313</v>
      </c>
      <c r="T1093" s="69" t="s">
        <v>1313</v>
      </c>
      <c r="V1093" s="77" t="str">
        <f t="shared" si="84"/>
        <v/>
      </c>
    </row>
    <row r="1094" spans="1:22" hidden="1">
      <c r="A1094" s="72">
        <f>'CONSTRUCTION COST ESTIMATE'!B1094</f>
        <v>629.16200000000003</v>
      </c>
      <c r="C1094" s="69" t="s">
        <v>1311</v>
      </c>
      <c r="D1094" s="69">
        <v>0</v>
      </c>
      <c r="F1094" s="73" t="str">
        <f>'CONSTRUCTION COST ESTIMATE'!C1094</f>
        <v>18 INCH STEEL WATERLINE CASING</v>
      </c>
      <c r="H1094" s="74" t="str">
        <f t="shared" si="85"/>
        <v>629.1620</v>
      </c>
      <c r="J1094" s="389">
        <f>'CONSTRUCTION COST ESTIMATE'!BA1094</f>
        <v>0</v>
      </c>
      <c r="K1094" s="75">
        <f t="shared" si="86"/>
        <v>0</v>
      </c>
      <c r="L1094" s="69" t="s">
        <v>1304</v>
      </c>
      <c r="M1094" s="69" t="str">
        <f>'CONSTRUCTION COST ESTIMATE'!BB1094</f>
        <v>LF</v>
      </c>
      <c r="N1094" s="390">
        <f>'BID ABSTRACT'!H1094</f>
        <v>0</v>
      </c>
      <c r="O1094" s="76">
        <f t="shared" si="87"/>
        <v>0</v>
      </c>
      <c r="S1094" s="69" t="s">
        <v>1313</v>
      </c>
      <c r="T1094" s="69" t="s">
        <v>1313</v>
      </c>
      <c r="V1094" s="77" t="str">
        <f t="shared" si="84"/>
        <v/>
      </c>
    </row>
    <row r="1095" spans="1:22" hidden="1">
      <c r="A1095" s="72">
        <f>'CONSTRUCTION COST ESTIMATE'!B1095</f>
        <v>629.16300000000001</v>
      </c>
      <c r="C1095" s="69" t="s">
        <v>1311</v>
      </c>
      <c r="D1095" s="69">
        <v>0</v>
      </c>
      <c r="F1095" s="73" t="str">
        <f>'CONSTRUCTION COST ESTIMATE'!C1095</f>
        <v>24 INCH STEEL WATERLINE CASING</v>
      </c>
      <c r="H1095" s="74" t="str">
        <f t="shared" si="85"/>
        <v>629.1630</v>
      </c>
      <c r="J1095" s="389">
        <f>'CONSTRUCTION COST ESTIMATE'!BA1095</f>
        <v>0</v>
      </c>
      <c r="K1095" s="75">
        <f t="shared" si="86"/>
        <v>0</v>
      </c>
      <c r="L1095" s="69" t="s">
        <v>1304</v>
      </c>
      <c r="M1095" s="69" t="str">
        <f>'CONSTRUCTION COST ESTIMATE'!BB1095</f>
        <v>LF</v>
      </c>
      <c r="N1095" s="390">
        <f>'BID ABSTRACT'!H1095</f>
        <v>0</v>
      </c>
      <c r="O1095" s="76">
        <f t="shared" si="87"/>
        <v>0</v>
      </c>
      <c r="S1095" s="69" t="s">
        <v>1313</v>
      </c>
      <c r="T1095" s="69" t="s">
        <v>1313</v>
      </c>
      <c r="V1095" s="77" t="str">
        <f t="shared" si="84"/>
        <v/>
      </c>
    </row>
    <row r="1096" spans="1:22" hidden="1">
      <c r="A1096" s="72">
        <f>'CONSTRUCTION COST ESTIMATE'!B1096</f>
        <v>629.16399999999999</v>
      </c>
      <c r="C1096" s="69" t="s">
        <v>1311</v>
      </c>
      <c r="D1096" s="69">
        <v>0</v>
      </c>
      <c r="F1096" s="73" t="str">
        <f>'CONSTRUCTION COST ESTIMATE'!C1096</f>
        <v>8 INCH WATERLINE AND APPURTENANCES</v>
      </c>
      <c r="H1096" s="74" t="str">
        <f t="shared" si="85"/>
        <v>629.1640</v>
      </c>
      <c r="J1096" s="389">
        <f>'CONSTRUCTION COST ESTIMATE'!BA1096</f>
        <v>0</v>
      </c>
      <c r="K1096" s="75">
        <f t="shared" si="86"/>
        <v>0</v>
      </c>
      <c r="L1096" s="69" t="s">
        <v>1304</v>
      </c>
      <c r="M1096" s="69" t="str">
        <f>'CONSTRUCTION COST ESTIMATE'!BB1096</f>
        <v>LS</v>
      </c>
      <c r="N1096" s="390">
        <f>'BID ABSTRACT'!H1096</f>
        <v>0</v>
      </c>
      <c r="O1096" s="76">
        <f t="shared" si="87"/>
        <v>1</v>
      </c>
      <c r="S1096" s="69" t="s">
        <v>1313</v>
      </c>
      <c r="T1096" s="69" t="s">
        <v>1313</v>
      </c>
      <c r="V1096" s="77" t="str">
        <f t="shared" si="84"/>
        <v/>
      </c>
    </row>
    <row r="1097" spans="1:22" hidden="1">
      <c r="A1097" s="72">
        <f>'CONSTRUCTION COST ESTIMATE'!B1097</f>
        <v>629.16499999999996</v>
      </c>
      <c r="C1097" s="69" t="s">
        <v>1311</v>
      </c>
      <c r="D1097" s="69">
        <v>0</v>
      </c>
      <c r="F1097" s="73" t="str">
        <f>'CONSTRUCTION COST ESTIMATE'!C1097</f>
        <v>8 INCH WATERLINE RELOCATION</v>
      </c>
      <c r="H1097" s="74" t="str">
        <f t="shared" si="85"/>
        <v>629.1650</v>
      </c>
      <c r="J1097" s="389">
        <f>'CONSTRUCTION COST ESTIMATE'!BA1097</f>
        <v>0</v>
      </c>
      <c r="K1097" s="75">
        <f t="shared" si="86"/>
        <v>0</v>
      </c>
      <c r="L1097" s="69" t="s">
        <v>1304</v>
      </c>
      <c r="M1097" s="69" t="str">
        <f>'CONSTRUCTION COST ESTIMATE'!BB1097</f>
        <v>LS</v>
      </c>
      <c r="N1097" s="390">
        <f>'BID ABSTRACT'!H1097</f>
        <v>0</v>
      </c>
      <c r="O1097" s="76">
        <f t="shared" si="87"/>
        <v>1</v>
      </c>
      <c r="S1097" s="69" t="s">
        <v>1313</v>
      </c>
      <c r="T1097" s="69" t="s">
        <v>1313</v>
      </c>
      <c r="V1097" s="77" t="str">
        <f t="shared" si="84"/>
        <v/>
      </c>
    </row>
    <row r="1098" spans="1:22" hidden="1">
      <c r="A1098" s="72">
        <f>'CONSTRUCTION COST ESTIMATE'!B1098</f>
        <v>629.16600000000005</v>
      </c>
      <c r="C1098" s="69" t="s">
        <v>1311</v>
      </c>
      <c r="D1098" s="69">
        <v>0</v>
      </c>
      <c r="F1098" s="73" t="str">
        <f>'CONSTRUCTION COST ESTIMATE'!C1098</f>
        <v>12 INCH WATERLINE APPURTENANCES</v>
      </c>
      <c r="H1098" s="74" t="str">
        <f t="shared" si="85"/>
        <v>629.1660</v>
      </c>
      <c r="J1098" s="389">
        <f>'CONSTRUCTION COST ESTIMATE'!BA1098</f>
        <v>0</v>
      </c>
      <c r="K1098" s="75">
        <f t="shared" si="86"/>
        <v>0</v>
      </c>
      <c r="L1098" s="69" t="s">
        <v>1304</v>
      </c>
      <c r="M1098" s="69" t="str">
        <f>'CONSTRUCTION COST ESTIMATE'!BB1098</f>
        <v>LS</v>
      </c>
      <c r="N1098" s="390">
        <f>'BID ABSTRACT'!H1098</f>
        <v>0</v>
      </c>
      <c r="O1098" s="76">
        <f t="shared" si="87"/>
        <v>1</v>
      </c>
      <c r="S1098" s="69" t="s">
        <v>1313</v>
      </c>
      <c r="T1098" s="69" t="s">
        <v>1313</v>
      </c>
      <c r="V1098" s="77" t="str">
        <f t="shared" si="84"/>
        <v/>
      </c>
    </row>
    <row r="1099" spans="1:22" hidden="1">
      <c r="A1099" s="72">
        <f>'CONSTRUCTION COST ESTIMATE'!B1099</f>
        <v>629.16700000000003</v>
      </c>
      <c r="C1099" s="69" t="s">
        <v>1311</v>
      </c>
      <c r="D1099" s="69">
        <v>0</v>
      </c>
      <c r="F1099" s="73" t="str">
        <f>'CONSTRUCTION COST ESTIMATE'!C1099</f>
        <v>CUT AND CAP EXISTING ACP WATER LINE</v>
      </c>
      <c r="H1099" s="74" t="str">
        <f t="shared" si="85"/>
        <v>629.1670</v>
      </c>
      <c r="J1099" s="389">
        <f>'CONSTRUCTION COST ESTIMATE'!BA1099</f>
        <v>0</v>
      </c>
      <c r="K1099" s="75">
        <f t="shared" si="86"/>
        <v>0</v>
      </c>
      <c r="L1099" s="69" t="s">
        <v>1304</v>
      </c>
      <c r="M1099" s="69" t="str">
        <f>'CONSTRUCTION COST ESTIMATE'!BB1099</f>
        <v>LS</v>
      </c>
      <c r="N1099" s="390">
        <f>'BID ABSTRACT'!H1099</f>
        <v>0</v>
      </c>
      <c r="O1099" s="76">
        <f t="shared" si="87"/>
        <v>1</v>
      </c>
      <c r="S1099" s="69" t="s">
        <v>1313</v>
      </c>
      <c r="T1099" s="69" t="s">
        <v>1313</v>
      </c>
      <c r="V1099" s="77" t="str">
        <f t="shared" si="84"/>
        <v/>
      </c>
    </row>
    <row r="1100" spans="1:22" hidden="1">
      <c r="A1100" s="72">
        <f>'CONSTRUCTION COST ESTIMATE'!B1100</f>
        <v>629.16800000000001</v>
      </c>
      <c r="C1100" s="69" t="s">
        <v>1311</v>
      </c>
      <c r="D1100" s="69">
        <v>0</v>
      </c>
      <c r="F1100" s="73" t="str">
        <f>'CONSTRUCTION COST ESTIMATE'!C1100</f>
        <v>EXISTING WATERLINE PROTECTION (20 INCH DIAMETER OR SMALLER)</v>
      </c>
      <c r="H1100" s="74" t="str">
        <f t="shared" si="85"/>
        <v>629.1680</v>
      </c>
      <c r="J1100" s="389">
        <f>'CONSTRUCTION COST ESTIMATE'!BA1100</f>
        <v>0</v>
      </c>
      <c r="K1100" s="75">
        <f t="shared" si="86"/>
        <v>0</v>
      </c>
      <c r="L1100" s="69" t="s">
        <v>1304</v>
      </c>
      <c r="M1100" s="69" t="str">
        <f>'CONSTRUCTION COST ESTIMATE'!BB1100</f>
        <v>EA</v>
      </c>
      <c r="N1100" s="390">
        <f>'BID ABSTRACT'!H1100</f>
        <v>0</v>
      </c>
      <c r="O1100" s="76">
        <f t="shared" si="87"/>
        <v>0</v>
      </c>
      <c r="S1100" s="69" t="s">
        <v>1313</v>
      </c>
      <c r="T1100" s="69" t="s">
        <v>1313</v>
      </c>
      <c r="V1100" s="77" t="str">
        <f t="shared" si="84"/>
        <v/>
      </c>
    </row>
    <row r="1101" spans="1:22" hidden="1">
      <c r="A1101" s="72">
        <f>'CONSTRUCTION COST ESTIMATE'!B1101</f>
        <v>629.16899999999998</v>
      </c>
      <c r="C1101" s="69" t="s">
        <v>1311</v>
      </c>
      <c r="D1101" s="69">
        <v>0</v>
      </c>
      <c r="F1101" s="73" t="str">
        <f>'CONSTRUCTION COST ESTIMATE'!C1101</f>
        <v>6 INCH X 6 INCH WET TAP ASSEMBLY</v>
      </c>
      <c r="H1101" s="74" t="str">
        <f t="shared" si="85"/>
        <v>629.1690</v>
      </c>
      <c r="J1101" s="389">
        <f>'CONSTRUCTION COST ESTIMATE'!BA1101</f>
        <v>0</v>
      </c>
      <c r="K1101" s="75">
        <f t="shared" si="86"/>
        <v>0</v>
      </c>
      <c r="L1101" s="69" t="s">
        <v>1304</v>
      </c>
      <c r="M1101" s="69" t="str">
        <f>'CONSTRUCTION COST ESTIMATE'!BB1101</f>
        <v>EA</v>
      </c>
      <c r="N1101" s="390">
        <f>'BID ABSTRACT'!H1101</f>
        <v>0</v>
      </c>
      <c r="O1101" s="76">
        <f t="shared" si="87"/>
        <v>0</v>
      </c>
      <c r="S1101" s="69" t="s">
        <v>1313</v>
      </c>
      <c r="T1101" s="69" t="s">
        <v>1313</v>
      </c>
      <c r="V1101" s="77" t="str">
        <f t="shared" si="84"/>
        <v/>
      </c>
    </row>
    <row r="1102" spans="1:22" hidden="1">
      <c r="A1102" s="72">
        <f>'CONSTRUCTION COST ESTIMATE'!B1102</f>
        <v>629.16999999999996</v>
      </c>
      <c r="C1102" s="69" t="s">
        <v>1311</v>
      </c>
      <c r="D1102" s="69">
        <v>0</v>
      </c>
      <c r="F1102" s="73" t="str">
        <f>'CONSTRUCTION COST ESTIMATE'!C1102</f>
        <v>8 INCH X 8 INCH WET TAP ASSEMBLY</v>
      </c>
      <c r="H1102" s="74" t="str">
        <f t="shared" si="85"/>
        <v>629.1700</v>
      </c>
      <c r="J1102" s="389">
        <f>'CONSTRUCTION COST ESTIMATE'!BA1102</f>
        <v>0</v>
      </c>
      <c r="K1102" s="75">
        <f t="shared" si="86"/>
        <v>0</v>
      </c>
      <c r="L1102" s="69" t="s">
        <v>1304</v>
      </c>
      <c r="M1102" s="69" t="str">
        <f>'CONSTRUCTION COST ESTIMATE'!BB1102</f>
        <v>EA</v>
      </c>
      <c r="N1102" s="390">
        <f>'BID ABSTRACT'!H1102</f>
        <v>0</v>
      </c>
      <c r="O1102" s="76">
        <f t="shared" si="87"/>
        <v>0</v>
      </c>
      <c r="S1102" s="69" t="s">
        <v>1313</v>
      </c>
      <c r="T1102" s="69" t="s">
        <v>1313</v>
      </c>
      <c r="V1102" s="77" t="str">
        <f t="shared" si="84"/>
        <v/>
      </c>
    </row>
    <row r="1103" spans="1:22" hidden="1">
      <c r="A1103" s="72">
        <f>'CONSTRUCTION COST ESTIMATE'!B1103</f>
        <v>629.17100000000005</v>
      </c>
      <c r="C1103" s="69" t="s">
        <v>1311</v>
      </c>
      <c r="D1103" s="69">
        <v>0</v>
      </c>
      <c r="F1103" s="73" t="str">
        <f>'CONSTRUCTION COST ESTIMATE'!C1103</f>
        <v>12 INCH X 6 INCH WET TAP ASSEMBLY</v>
      </c>
      <c r="H1103" s="74" t="str">
        <f t="shared" si="85"/>
        <v>629.1710</v>
      </c>
      <c r="J1103" s="389">
        <f>'CONSTRUCTION COST ESTIMATE'!BA1103</f>
        <v>0</v>
      </c>
      <c r="K1103" s="75">
        <f t="shared" si="86"/>
        <v>0</v>
      </c>
      <c r="L1103" s="69" t="s">
        <v>1304</v>
      </c>
      <c r="M1103" s="69" t="str">
        <f>'CONSTRUCTION COST ESTIMATE'!BB1103</f>
        <v>EA</v>
      </c>
      <c r="N1103" s="390">
        <f>'BID ABSTRACT'!H1103</f>
        <v>0</v>
      </c>
      <c r="O1103" s="76">
        <f t="shared" si="87"/>
        <v>0</v>
      </c>
      <c r="S1103" s="69" t="s">
        <v>1313</v>
      </c>
      <c r="T1103" s="69" t="s">
        <v>1313</v>
      </c>
      <c r="V1103" s="77" t="str">
        <f t="shared" si="84"/>
        <v/>
      </c>
    </row>
    <row r="1104" spans="1:22" hidden="1">
      <c r="A1104" s="72">
        <f>'CONSTRUCTION COST ESTIMATE'!B1104</f>
        <v>629.17200000000003</v>
      </c>
      <c r="C1104" s="69" t="s">
        <v>1311</v>
      </c>
      <c r="D1104" s="69">
        <v>0</v>
      </c>
      <c r="F1104" s="73" t="str">
        <f>'CONSTRUCTION COST ESTIMATE'!C1104</f>
        <v>12 INCH X 12 INCH WET TAP ASSEMBLY</v>
      </c>
      <c r="H1104" s="74" t="str">
        <f t="shared" si="85"/>
        <v>629.1720</v>
      </c>
      <c r="J1104" s="389">
        <f>'CONSTRUCTION COST ESTIMATE'!BA1104</f>
        <v>0</v>
      </c>
      <c r="K1104" s="75">
        <f t="shared" si="86"/>
        <v>0</v>
      </c>
      <c r="L1104" s="69" t="s">
        <v>1304</v>
      </c>
      <c r="M1104" s="69" t="str">
        <f>'CONSTRUCTION COST ESTIMATE'!BB1104</f>
        <v>EA</v>
      </c>
      <c r="N1104" s="390">
        <f>'BID ABSTRACT'!H1104</f>
        <v>0</v>
      </c>
      <c r="O1104" s="76">
        <f t="shared" si="87"/>
        <v>0</v>
      </c>
      <c r="S1104" s="69" t="s">
        <v>1313</v>
      </c>
      <c r="T1104" s="69" t="s">
        <v>1313</v>
      </c>
      <c r="V1104" s="77" t="str">
        <f t="shared" si="84"/>
        <v/>
      </c>
    </row>
    <row r="1105" spans="1:26" hidden="1">
      <c r="A1105" s="72">
        <f>'CONSTRUCTION COST ESTIMATE'!B1105</f>
        <v>629.173</v>
      </c>
      <c r="C1105" s="69" t="s">
        <v>1311</v>
      </c>
      <c r="D1105" s="69">
        <v>0</v>
      </c>
      <c r="F1105" s="73" t="str">
        <f>'CONSTRUCTION COST ESTIMATE'!C1105</f>
        <v>16 INCH X 16 INCH WET TAP ASSEMBLY</v>
      </c>
      <c r="H1105" s="74" t="str">
        <f t="shared" si="85"/>
        <v>629.1730</v>
      </c>
      <c r="J1105" s="389">
        <f>'CONSTRUCTION COST ESTIMATE'!BA1105</f>
        <v>0</v>
      </c>
      <c r="K1105" s="75">
        <f t="shared" si="86"/>
        <v>0</v>
      </c>
      <c r="L1105" s="69" t="s">
        <v>1304</v>
      </c>
      <c r="M1105" s="69" t="str">
        <f>'CONSTRUCTION COST ESTIMATE'!BB1105</f>
        <v>EA</v>
      </c>
      <c r="N1105" s="390">
        <f>'BID ABSTRACT'!H1105</f>
        <v>0</v>
      </c>
      <c r="O1105" s="76">
        <f t="shared" si="87"/>
        <v>0</v>
      </c>
      <c r="S1105" s="69" t="s">
        <v>1313</v>
      </c>
      <c r="T1105" s="69" t="s">
        <v>1313</v>
      </c>
      <c r="V1105" s="77" t="str">
        <f t="shared" si="84"/>
        <v/>
      </c>
    </row>
    <row r="1106" spans="1:26" hidden="1">
      <c r="A1106" s="72">
        <f>'CONSTRUCTION COST ESTIMATE'!B1106</f>
        <v>629.17399999999998</v>
      </c>
      <c r="C1106" s="69" t="s">
        <v>1311</v>
      </c>
      <c r="D1106" s="69">
        <v>0</v>
      </c>
      <c r="F1106" s="73" t="str">
        <f>'CONSTRUCTION COST ESTIMATE'!C1106</f>
        <v>REMOVE AND RELOCATE WATER METER</v>
      </c>
      <c r="H1106" s="74" t="str">
        <f t="shared" si="85"/>
        <v>629.1740</v>
      </c>
      <c r="J1106" s="389">
        <f>'CONSTRUCTION COST ESTIMATE'!BA1106</f>
        <v>0</v>
      </c>
      <c r="K1106" s="75">
        <f t="shared" si="86"/>
        <v>0</v>
      </c>
      <c r="L1106" s="69" t="s">
        <v>1304</v>
      </c>
      <c r="M1106" s="69" t="str">
        <f>'CONSTRUCTION COST ESTIMATE'!BB1106</f>
        <v>EA</v>
      </c>
      <c r="N1106" s="390">
        <f>'BID ABSTRACT'!H1106</f>
        <v>0</v>
      </c>
      <c r="O1106" s="76">
        <f t="shared" si="87"/>
        <v>0</v>
      </c>
      <c r="S1106" s="69" t="s">
        <v>1313</v>
      </c>
      <c r="T1106" s="69" t="s">
        <v>1313</v>
      </c>
      <c r="V1106" s="77" t="str">
        <f t="shared" ref="V1106:V1169" si="88">IF(A1106=0,"Delete Row","")</f>
        <v/>
      </c>
    </row>
    <row r="1107" spans="1:26" hidden="1">
      <c r="A1107" s="72">
        <f>'CONSTRUCTION COST ESTIMATE'!B1107</f>
        <v>629.17999999999995</v>
      </c>
      <c r="C1107" s="69" t="s">
        <v>1311</v>
      </c>
      <c r="D1107" s="69">
        <v>0</v>
      </c>
      <c r="F1107" s="73" t="str">
        <f>'CONSTRUCTION COST ESTIMATE'!C1107</f>
        <v>ACP WATERLINE REPLACEMENT WITH (MATERIAL) PIPE (6 INCH)</v>
      </c>
      <c r="H1107" s="74" t="str">
        <f t="shared" si="85"/>
        <v>629.1800</v>
      </c>
      <c r="J1107" s="389">
        <f>'CONSTRUCTION COST ESTIMATE'!BA1107</f>
        <v>0</v>
      </c>
      <c r="K1107" s="75">
        <f t="shared" si="86"/>
        <v>0</v>
      </c>
      <c r="L1107" s="69" t="s">
        <v>1304</v>
      </c>
      <c r="M1107" s="69" t="str">
        <f>'CONSTRUCTION COST ESTIMATE'!BB1107</f>
        <v>LF</v>
      </c>
      <c r="N1107" s="390">
        <f>'BID ABSTRACT'!H1107</f>
        <v>0</v>
      </c>
      <c r="O1107" s="76">
        <f t="shared" si="87"/>
        <v>0</v>
      </c>
      <c r="S1107" s="69" t="s">
        <v>1313</v>
      </c>
      <c r="T1107" s="69" t="s">
        <v>1313</v>
      </c>
      <c r="V1107" s="77" t="str">
        <f t="shared" si="88"/>
        <v/>
      </c>
    </row>
    <row r="1108" spans="1:26" hidden="1">
      <c r="A1108" s="72">
        <f>'CONSTRUCTION COST ESTIMATE'!B1108</f>
        <v>629.18100000000004</v>
      </c>
      <c r="C1108" s="69" t="s">
        <v>1311</v>
      </c>
      <c r="D1108" s="69">
        <v>0</v>
      </c>
      <c r="F1108" s="73" t="str">
        <f>'CONSTRUCTION COST ESTIMATE'!C1108</f>
        <v>ACP WATERLINE REPLACEMENT WITH (MATERIAL) PIPE (8 INCH)</v>
      </c>
      <c r="H1108" s="74" t="str">
        <f t="shared" si="85"/>
        <v>629.1810</v>
      </c>
      <c r="J1108" s="389">
        <f>'CONSTRUCTION COST ESTIMATE'!BA1108</f>
        <v>0</v>
      </c>
      <c r="K1108" s="75">
        <f t="shared" si="86"/>
        <v>0</v>
      </c>
      <c r="L1108" s="69" t="s">
        <v>1304</v>
      </c>
      <c r="M1108" s="69" t="str">
        <f>'CONSTRUCTION COST ESTIMATE'!BB1108</f>
        <v>LF</v>
      </c>
      <c r="N1108" s="390">
        <f>'BID ABSTRACT'!H1108</f>
        <v>0</v>
      </c>
      <c r="O1108" s="76">
        <f t="shared" si="87"/>
        <v>0</v>
      </c>
      <c r="S1108" s="69" t="s">
        <v>1313</v>
      </c>
      <c r="T1108" s="69" t="s">
        <v>1313</v>
      </c>
      <c r="V1108" s="77" t="str">
        <f t="shared" si="88"/>
        <v/>
      </c>
    </row>
    <row r="1109" spans="1:26" hidden="1">
      <c r="A1109" s="72">
        <f>'CONSTRUCTION COST ESTIMATE'!B1109</f>
        <v>629.18200000000002</v>
      </c>
      <c r="C1109" s="69" t="s">
        <v>1311</v>
      </c>
      <c r="D1109" s="69">
        <v>0</v>
      </c>
      <c r="F1109" s="73" t="str">
        <f>'CONSTRUCTION COST ESTIMATE'!C1109</f>
        <v>ACP WATERLINE REPLACEMENT WITH (MATERIAL) PIPE (10 INCH)</v>
      </c>
      <c r="H1109" s="74" t="str">
        <f t="shared" si="85"/>
        <v>629.1820</v>
      </c>
      <c r="J1109" s="389">
        <f>'CONSTRUCTION COST ESTIMATE'!BA1109</f>
        <v>0</v>
      </c>
      <c r="K1109" s="75">
        <f t="shared" si="86"/>
        <v>0</v>
      </c>
      <c r="L1109" s="69" t="s">
        <v>1304</v>
      </c>
      <c r="M1109" s="69" t="str">
        <f>'CONSTRUCTION COST ESTIMATE'!BB1109</f>
        <v>LF</v>
      </c>
      <c r="N1109" s="390">
        <f>'BID ABSTRACT'!H1109</f>
        <v>0</v>
      </c>
      <c r="O1109" s="76">
        <f t="shared" si="87"/>
        <v>0</v>
      </c>
      <c r="S1109" s="69" t="s">
        <v>1313</v>
      </c>
      <c r="T1109" s="69" t="s">
        <v>1313</v>
      </c>
      <c r="V1109" s="77" t="str">
        <f t="shared" si="88"/>
        <v/>
      </c>
    </row>
    <row r="1110" spans="1:26" hidden="1">
      <c r="A1110" s="72">
        <f>'CONSTRUCTION COST ESTIMATE'!B1110</f>
        <v>629.18299999999999</v>
      </c>
      <c r="C1110" s="69" t="s">
        <v>1311</v>
      </c>
      <c r="D1110" s="69">
        <v>0</v>
      </c>
      <c r="F1110" s="73" t="str">
        <f>'CONSTRUCTION COST ESTIMATE'!C1110</f>
        <v>ACP WATERLINE REPLACEMENT WITH (MATERIAL) PIPE (12 INCH)</v>
      </c>
      <c r="H1110" s="74" t="str">
        <f t="shared" si="85"/>
        <v>629.1830</v>
      </c>
      <c r="J1110" s="389">
        <f>'CONSTRUCTION COST ESTIMATE'!BA1110</f>
        <v>0</v>
      </c>
      <c r="K1110" s="75">
        <f t="shared" si="86"/>
        <v>0</v>
      </c>
      <c r="L1110" s="69" t="s">
        <v>1304</v>
      </c>
      <c r="M1110" s="69" t="str">
        <f>'CONSTRUCTION COST ESTIMATE'!BB1110</f>
        <v>LF</v>
      </c>
      <c r="N1110" s="390">
        <f>'BID ABSTRACT'!H1110</f>
        <v>0</v>
      </c>
      <c r="O1110" s="76">
        <f t="shared" si="87"/>
        <v>0</v>
      </c>
      <c r="S1110" s="69" t="s">
        <v>1313</v>
      </c>
      <c r="T1110" s="69" t="s">
        <v>1313</v>
      </c>
      <c r="V1110" s="77" t="str">
        <f t="shared" si="88"/>
        <v/>
      </c>
    </row>
    <row r="1111" spans="1:26" hidden="1">
      <c r="A1111" s="72">
        <f>'CONSTRUCTION COST ESTIMATE'!B1111</f>
        <v>629.18399999999997</v>
      </c>
      <c r="C1111" s="69" t="s">
        <v>1311</v>
      </c>
      <c r="D1111" s="69">
        <v>0</v>
      </c>
      <c r="F1111" s="73" t="str">
        <f>'CONSTRUCTION COST ESTIMATE'!C1111</f>
        <v>ACP WATERLINE REPLACEMENT WITH (MATERIAL) PIPE (16 INCH)</v>
      </c>
      <c r="H1111" s="74" t="str">
        <f t="shared" ref="H1111:H1174" si="89">TEXT(A1111,"#.0000")</f>
        <v>629.1840</v>
      </c>
      <c r="J1111" s="389">
        <f>'CONSTRUCTION COST ESTIMATE'!BA1111</f>
        <v>0</v>
      </c>
      <c r="K1111" s="75">
        <f t="shared" ref="K1111:K1174" si="90">IF((OR(M1111="LS",M1111="FA",M1111="ALLOW")),N1111,J1111)</f>
        <v>0</v>
      </c>
      <c r="L1111" s="69" t="s">
        <v>1304</v>
      </c>
      <c r="M1111" s="69" t="str">
        <f>'CONSTRUCTION COST ESTIMATE'!BB1111</f>
        <v>LF</v>
      </c>
      <c r="N1111" s="390">
        <f>'BID ABSTRACT'!H1111</f>
        <v>0</v>
      </c>
      <c r="O1111" s="76">
        <f t="shared" ref="O1111:O1174" si="91">IF((OR(M1111="LS",M1111="FA",M1111="ALLOW")),1,N1111)</f>
        <v>0</v>
      </c>
      <c r="S1111" s="69" t="s">
        <v>1313</v>
      </c>
      <c r="T1111" s="69" t="s">
        <v>1313</v>
      </c>
      <c r="V1111" s="77" t="str">
        <f t="shared" si="88"/>
        <v/>
      </c>
    </row>
    <row r="1112" spans="1:26" hidden="1">
      <c r="A1112" s="72">
        <f>'CONSTRUCTION COST ESTIMATE'!B1112</f>
        <v>629.18499999999995</v>
      </c>
      <c r="C1112" s="69" t="s">
        <v>1311</v>
      </c>
      <c r="D1112" s="69">
        <v>0</v>
      </c>
      <c r="F1112" s="73" t="str">
        <f>'CONSTRUCTION COST ESTIMATE'!C1112</f>
        <v>ACP WATERLINE REPLACEMENT WITH (MATERIAL) PIPE (XX INCH)</v>
      </c>
      <c r="H1112" s="74" t="str">
        <f t="shared" si="89"/>
        <v>629.1850</v>
      </c>
      <c r="J1112" s="389">
        <f>'CONSTRUCTION COST ESTIMATE'!BA1112</f>
        <v>0</v>
      </c>
      <c r="K1112" s="75">
        <f t="shared" si="90"/>
        <v>0</v>
      </c>
      <c r="L1112" s="69" t="s">
        <v>1304</v>
      </c>
      <c r="M1112" s="69" t="str">
        <f>'CONSTRUCTION COST ESTIMATE'!BB1112</f>
        <v>LF</v>
      </c>
      <c r="N1112" s="390">
        <f>'BID ABSTRACT'!H1112</f>
        <v>0</v>
      </c>
      <c r="O1112" s="76">
        <f t="shared" si="91"/>
        <v>0</v>
      </c>
      <c r="S1112" s="69" t="s">
        <v>1313</v>
      </c>
      <c r="T1112" s="69" t="s">
        <v>1313</v>
      </c>
      <c r="V1112" s="77" t="str">
        <f t="shared" si="88"/>
        <v/>
      </c>
    </row>
    <row r="1113" spans="1:26" s="395" customFormat="1">
      <c r="A1113" s="394"/>
      <c r="C1113" s="395" t="s">
        <v>1311</v>
      </c>
      <c r="D1113" s="395">
        <v>0</v>
      </c>
      <c r="F1113" s="396" t="str">
        <f>'CONSTRUCTION COST ESTIMATE'!C1113</f>
        <v>SANITARY SEWERS</v>
      </c>
      <c r="H1113" s="394" t="str">
        <f t="shared" si="89"/>
        <v>.0000</v>
      </c>
      <c r="J1113" s="397">
        <f>'CONSTRUCTION COST ESTIMATE'!BA1113</f>
        <v>0</v>
      </c>
      <c r="K1113" s="397">
        <f t="shared" si="90"/>
        <v>0</v>
      </c>
      <c r="L1113" s="395" t="s">
        <v>1304</v>
      </c>
      <c r="M1113" s="395">
        <f>'CONSTRUCTION COST ESTIMATE'!BB1113</f>
        <v>0</v>
      </c>
      <c r="N1113" s="398">
        <f>'BID ABSTRACT'!H1113</f>
        <v>0</v>
      </c>
      <c r="O1113" s="398">
        <f t="shared" si="91"/>
        <v>0</v>
      </c>
      <c r="S1113" s="395" t="s">
        <v>1313</v>
      </c>
      <c r="T1113" s="395" t="s">
        <v>1313</v>
      </c>
      <c r="U1113" s="399"/>
      <c r="V1113" s="399" t="str">
        <f t="shared" si="88"/>
        <v>Delete Row</v>
      </c>
      <c r="W1113" s="399"/>
      <c r="X1113" s="399"/>
      <c r="Y1113" s="399"/>
      <c r="Z1113" s="399"/>
    </row>
    <row r="1114" spans="1:26" hidden="1">
      <c r="A1114" s="72">
        <f>'CONSTRUCTION COST ESTIMATE'!B1114</f>
        <v>630.00049999999999</v>
      </c>
      <c r="C1114" s="69" t="s">
        <v>1311</v>
      </c>
      <c r="D1114" s="69">
        <v>0</v>
      </c>
      <c r="F1114" s="73" t="str">
        <f>'CONSTRUCTION COST ESTIMATE'!C1114</f>
        <v>PVC SANITARY SEWER PIPE (4 INCH)</v>
      </c>
      <c r="H1114" s="74" t="str">
        <f t="shared" si="89"/>
        <v>630.0005</v>
      </c>
      <c r="J1114" s="389">
        <f>'CONSTRUCTION COST ESTIMATE'!BA1114</f>
        <v>0</v>
      </c>
      <c r="K1114" s="75">
        <f t="shared" si="90"/>
        <v>0</v>
      </c>
      <c r="L1114" s="69" t="s">
        <v>1304</v>
      </c>
      <c r="M1114" s="69" t="str">
        <f>'CONSTRUCTION COST ESTIMATE'!BB1114</f>
        <v>LF</v>
      </c>
      <c r="N1114" s="390">
        <f>'BID ABSTRACT'!H1114</f>
        <v>0</v>
      </c>
      <c r="O1114" s="76">
        <f t="shared" si="91"/>
        <v>0</v>
      </c>
      <c r="S1114" s="69" t="s">
        <v>1313</v>
      </c>
      <c r="T1114" s="69" t="s">
        <v>1313</v>
      </c>
      <c r="V1114" s="77" t="str">
        <f t="shared" si="88"/>
        <v/>
      </c>
    </row>
    <row r="1115" spans="1:26" hidden="1">
      <c r="A1115" s="72">
        <f>'CONSTRUCTION COST ESTIMATE'!B1115</f>
        <v>630.00099999999998</v>
      </c>
      <c r="C1115" s="69" t="s">
        <v>1311</v>
      </c>
      <c r="D1115" s="69">
        <v>0</v>
      </c>
      <c r="F1115" s="73" t="str">
        <f>'CONSTRUCTION COST ESTIMATE'!C1115</f>
        <v>PVC SANITARY SEWER PIPE (6 INCH)</v>
      </c>
      <c r="H1115" s="74" t="str">
        <f t="shared" si="89"/>
        <v>630.0010</v>
      </c>
      <c r="J1115" s="389">
        <f>'CONSTRUCTION COST ESTIMATE'!BA1115</f>
        <v>0</v>
      </c>
      <c r="K1115" s="75">
        <f t="shared" si="90"/>
        <v>0</v>
      </c>
      <c r="L1115" s="69" t="s">
        <v>1304</v>
      </c>
      <c r="M1115" s="69" t="str">
        <f>'CONSTRUCTION COST ESTIMATE'!BB1115</f>
        <v>LF</v>
      </c>
      <c r="N1115" s="390">
        <f>'BID ABSTRACT'!H1115</f>
        <v>0</v>
      </c>
      <c r="O1115" s="76">
        <f t="shared" si="91"/>
        <v>0</v>
      </c>
      <c r="S1115" s="69" t="s">
        <v>1313</v>
      </c>
      <c r="T1115" s="69" t="s">
        <v>1313</v>
      </c>
      <c r="V1115" s="77" t="str">
        <f t="shared" si="88"/>
        <v/>
      </c>
    </row>
    <row r="1116" spans="1:26" hidden="1">
      <c r="A1116" s="72">
        <f>'CONSTRUCTION COST ESTIMATE'!B1116</f>
        <v>630.00199999999995</v>
      </c>
      <c r="C1116" s="69" t="s">
        <v>1311</v>
      </c>
      <c r="D1116" s="69">
        <v>0</v>
      </c>
      <c r="F1116" s="73" t="str">
        <f>'CONSTRUCTION COST ESTIMATE'!C1116</f>
        <v>PVC SANITARY SEWER PIPE (8 INCH)</v>
      </c>
      <c r="H1116" s="74" t="str">
        <f t="shared" si="89"/>
        <v>630.0020</v>
      </c>
      <c r="J1116" s="389">
        <f>'CONSTRUCTION COST ESTIMATE'!BA1116</f>
        <v>0</v>
      </c>
      <c r="K1116" s="75">
        <f t="shared" si="90"/>
        <v>0</v>
      </c>
      <c r="L1116" s="69" t="s">
        <v>1304</v>
      </c>
      <c r="M1116" s="69" t="str">
        <f>'CONSTRUCTION COST ESTIMATE'!BB1116</f>
        <v>LF</v>
      </c>
      <c r="N1116" s="390">
        <f>'BID ABSTRACT'!H1116</f>
        <v>0</v>
      </c>
      <c r="O1116" s="76">
        <f t="shared" si="91"/>
        <v>0</v>
      </c>
      <c r="S1116" s="69" t="s">
        <v>1313</v>
      </c>
      <c r="T1116" s="69" t="s">
        <v>1313</v>
      </c>
      <c r="V1116" s="77" t="str">
        <f t="shared" si="88"/>
        <v/>
      </c>
    </row>
    <row r="1117" spans="1:26" hidden="1">
      <c r="A1117" s="72">
        <f>'CONSTRUCTION COST ESTIMATE'!B1117</f>
        <v>630.00300000000004</v>
      </c>
      <c r="C1117" s="69" t="s">
        <v>1311</v>
      </c>
      <c r="D1117" s="69">
        <v>0</v>
      </c>
      <c r="F1117" s="73" t="str">
        <f>'CONSTRUCTION COST ESTIMATE'!C1117</f>
        <v>PVC SANITARY SEWER PIPE (10 INCH)</v>
      </c>
      <c r="H1117" s="74" t="str">
        <f t="shared" si="89"/>
        <v>630.0030</v>
      </c>
      <c r="J1117" s="389">
        <f>'CONSTRUCTION COST ESTIMATE'!BA1117</f>
        <v>0</v>
      </c>
      <c r="K1117" s="75">
        <f t="shared" si="90"/>
        <v>0</v>
      </c>
      <c r="L1117" s="69" t="s">
        <v>1304</v>
      </c>
      <c r="M1117" s="69" t="str">
        <f>'CONSTRUCTION COST ESTIMATE'!BB1117</f>
        <v>LF</v>
      </c>
      <c r="N1117" s="390">
        <f>'BID ABSTRACT'!H1117</f>
        <v>0</v>
      </c>
      <c r="O1117" s="76">
        <f t="shared" si="91"/>
        <v>0</v>
      </c>
      <c r="S1117" s="69" t="s">
        <v>1313</v>
      </c>
      <c r="T1117" s="69" t="s">
        <v>1313</v>
      </c>
      <c r="V1117" s="77" t="str">
        <f t="shared" si="88"/>
        <v/>
      </c>
    </row>
    <row r="1118" spans="1:26" hidden="1">
      <c r="A1118" s="72">
        <f>'CONSTRUCTION COST ESTIMATE'!B1118</f>
        <v>630.00400000000002</v>
      </c>
      <c r="C1118" s="69" t="s">
        <v>1311</v>
      </c>
      <c r="D1118" s="69">
        <v>0</v>
      </c>
      <c r="F1118" s="73" t="str">
        <f>'CONSTRUCTION COST ESTIMATE'!C1118</f>
        <v>PVC SANITARY SEWER PIPE (12 INCH)</v>
      </c>
      <c r="H1118" s="74" t="str">
        <f t="shared" si="89"/>
        <v>630.0040</v>
      </c>
      <c r="J1118" s="389">
        <f>'CONSTRUCTION COST ESTIMATE'!BA1118</f>
        <v>0</v>
      </c>
      <c r="K1118" s="75">
        <f t="shared" si="90"/>
        <v>0</v>
      </c>
      <c r="L1118" s="69" t="s">
        <v>1304</v>
      </c>
      <c r="M1118" s="69" t="str">
        <f>'CONSTRUCTION COST ESTIMATE'!BB1118</f>
        <v>LF</v>
      </c>
      <c r="N1118" s="390">
        <f>'BID ABSTRACT'!H1118</f>
        <v>0</v>
      </c>
      <c r="O1118" s="76">
        <f t="shared" si="91"/>
        <v>0</v>
      </c>
      <c r="S1118" s="69" t="s">
        <v>1313</v>
      </c>
      <c r="T1118" s="69" t="s">
        <v>1313</v>
      </c>
      <c r="V1118" s="77" t="str">
        <f t="shared" si="88"/>
        <v/>
      </c>
    </row>
    <row r="1119" spans="1:26" hidden="1">
      <c r="A1119" s="72">
        <f>'CONSTRUCTION COST ESTIMATE'!B1119</f>
        <v>630.005</v>
      </c>
      <c r="C1119" s="69" t="s">
        <v>1311</v>
      </c>
      <c r="D1119" s="69">
        <v>0</v>
      </c>
      <c r="F1119" s="73" t="str">
        <f>'CONSTRUCTION COST ESTIMATE'!C1119</f>
        <v>PVC SANITARY SEWER PIPE (15 INCH)</v>
      </c>
      <c r="H1119" s="74" t="str">
        <f t="shared" si="89"/>
        <v>630.0050</v>
      </c>
      <c r="J1119" s="389">
        <f>'CONSTRUCTION COST ESTIMATE'!BA1119</f>
        <v>0</v>
      </c>
      <c r="K1119" s="75">
        <f t="shared" si="90"/>
        <v>0</v>
      </c>
      <c r="L1119" s="69" t="s">
        <v>1304</v>
      </c>
      <c r="M1119" s="69" t="str">
        <f>'CONSTRUCTION COST ESTIMATE'!BB1119</f>
        <v>LF</v>
      </c>
      <c r="N1119" s="390">
        <f>'BID ABSTRACT'!H1119</f>
        <v>0</v>
      </c>
      <c r="O1119" s="76">
        <f t="shared" si="91"/>
        <v>0</v>
      </c>
      <c r="S1119" s="69" t="s">
        <v>1313</v>
      </c>
      <c r="T1119" s="69" t="s">
        <v>1313</v>
      </c>
      <c r="V1119" s="77" t="str">
        <f t="shared" si="88"/>
        <v/>
      </c>
    </row>
    <row r="1120" spans="1:26" hidden="1">
      <c r="A1120" s="72">
        <f>'CONSTRUCTION COST ESTIMATE'!B1120</f>
        <v>630.00599999999997</v>
      </c>
      <c r="C1120" s="69" t="s">
        <v>1311</v>
      </c>
      <c r="D1120" s="69">
        <v>0</v>
      </c>
      <c r="F1120" s="73" t="str">
        <f>'CONSTRUCTION COST ESTIMATE'!C1120</f>
        <v>PVC SANITARY SEWER PIPE (18 INCH)</v>
      </c>
      <c r="H1120" s="74" t="str">
        <f t="shared" si="89"/>
        <v>630.0060</v>
      </c>
      <c r="J1120" s="389">
        <f>'CONSTRUCTION COST ESTIMATE'!BA1120</f>
        <v>0</v>
      </c>
      <c r="K1120" s="75">
        <f t="shared" si="90"/>
        <v>0</v>
      </c>
      <c r="L1120" s="69" t="s">
        <v>1304</v>
      </c>
      <c r="M1120" s="69" t="str">
        <f>'CONSTRUCTION COST ESTIMATE'!BB1120</f>
        <v>LF</v>
      </c>
      <c r="N1120" s="390">
        <f>'BID ABSTRACT'!H1120</f>
        <v>0</v>
      </c>
      <c r="O1120" s="76">
        <f t="shared" si="91"/>
        <v>0</v>
      </c>
      <c r="S1120" s="69" t="s">
        <v>1313</v>
      </c>
      <c r="T1120" s="69" t="s">
        <v>1313</v>
      </c>
      <c r="V1120" s="77" t="str">
        <f t="shared" si="88"/>
        <v/>
      </c>
    </row>
    <row r="1121" spans="1:22" hidden="1">
      <c r="A1121" s="72">
        <f>'CONSTRUCTION COST ESTIMATE'!B1121</f>
        <v>630.00699999999995</v>
      </c>
      <c r="C1121" s="69" t="s">
        <v>1311</v>
      </c>
      <c r="D1121" s="69">
        <v>0</v>
      </c>
      <c r="F1121" s="73" t="str">
        <f>'CONSTRUCTION COST ESTIMATE'!C1121</f>
        <v>PVC SANITARY SEWER PIPE (21 INCH)</v>
      </c>
      <c r="H1121" s="74" t="str">
        <f t="shared" si="89"/>
        <v>630.0070</v>
      </c>
      <c r="J1121" s="389">
        <f>'CONSTRUCTION COST ESTIMATE'!BA1121</f>
        <v>0</v>
      </c>
      <c r="K1121" s="75">
        <f t="shared" si="90"/>
        <v>0</v>
      </c>
      <c r="L1121" s="69" t="s">
        <v>1304</v>
      </c>
      <c r="M1121" s="69" t="str">
        <f>'CONSTRUCTION COST ESTIMATE'!BB1121</f>
        <v>LF</v>
      </c>
      <c r="N1121" s="390">
        <f>'BID ABSTRACT'!H1121</f>
        <v>0</v>
      </c>
      <c r="O1121" s="76">
        <f t="shared" si="91"/>
        <v>0</v>
      </c>
      <c r="S1121" s="69" t="s">
        <v>1313</v>
      </c>
      <c r="T1121" s="69" t="s">
        <v>1313</v>
      </c>
      <c r="V1121" s="77" t="str">
        <f t="shared" si="88"/>
        <v/>
      </c>
    </row>
    <row r="1122" spans="1:22" hidden="1">
      <c r="A1122" s="72">
        <f>'CONSTRUCTION COST ESTIMATE'!B1122</f>
        <v>630.00800000000004</v>
      </c>
      <c r="C1122" s="69" t="s">
        <v>1311</v>
      </c>
      <c r="D1122" s="69">
        <v>0</v>
      </c>
      <c r="F1122" s="73" t="str">
        <f>'CONSTRUCTION COST ESTIMATE'!C1122</f>
        <v>PVC SANITARY SEWER PIPE (24 INCH)</v>
      </c>
      <c r="H1122" s="74" t="str">
        <f t="shared" si="89"/>
        <v>630.0080</v>
      </c>
      <c r="J1122" s="389">
        <f>'CONSTRUCTION COST ESTIMATE'!BA1122</f>
        <v>0</v>
      </c>
      <c r="K1122" s="75">
        <f t="shared" si="90"/>
        <v>0</v>
      </c>
      <c r="L1122" s="69" t="s">
        <v>1304</v>
      </c>
      <c r="M1122" s="69" t="str">
        <f>'CONSTRUCTION COST ESTIMATE'!BB1122</f>
        <v>LF</v>
      </c>
      <c r="N1122" s="390">
        <f>'BID ABSTRACT'!H1122</f>
        <v>0</v>
      </c>
      <c r="O1122" s="76">
        <f t="shared" si="91"/>
        <v>0</v>
      </c>
      <c r="S1122" s="69" t="s">
        <v>1313</v>
      </c>
      <c r="T1122" s="69" t="s">
        <v>1313</v>
      </c>
      <c r="V1122" s="77" t="str">
        <f t="shared" si="88"/>
        <v/>
      </c>
    </row>
    <row r="1123" spans="1:22" hidden="1">
      <c r="A1123" s="72">
        <f>'CONSTRUCTION COST ESTIMATE'!B1123</f>
        <v>630.00900000000001</v>
      </c>
      <c r="C1123" s="69" t="s">
        <v>1311</v>
      </c>
      <c r="D1123" s="69">
        <v>0</v>
      </c>
      <c r="F1123" s="73" t="str">
        <f>'CONSTRUCTION COST ESTIMATE'!C1123</f>
        <v>PVC SANITARY SEWER PIPE (30 INCH)</v>
      </c>
      <c r="H1123" s="74" t="str">
        <f t="shared" si="89"/>
        <v>630.0090</v>
      </c>
      <c r="J1123" s="389">
        <f>'CONSTRUCTION COST ESTIMATE'!BA1123</f>
        <v>0</v>
      </c>
      <c r="K1123" s="75">
        <f t="shared" si="90"/>
        <v>0</v>
      </c>
      <c r="L1123" s="69" t="s">
        <v>1304</v>
      </c>
      <c r="M1123" s="69" t="str">
        <f>'CONSTRUCTION COST ESTIMATE'!BB1123</f>
        <v>LF</v>
      </c>
      <c r="N1123" s="390">
        <f>'BID ABSTRACT'!H1123</f>
        <v>0</v>
      </c>
      <c r="O1123" s="76">
        <f t="shared" si="91"/>
        <v>0</v>
      </c>
      <c r="S1123" s="69" t="s">
        <v>1313</v>
      </c>
      <c r="T1123" s="69" t="s">
        <v>1313</v>
      </c>
      <c r="V1123" s="77" t="str">
        <f t="shared" si="88"/>
        <v/>
      </c>
    </row>
    <row r="1124" spans="1:22" hidden="1">
      <c r="A1124" s="72">
        <f>'CONSTRUCTION COST ESTIMATE'!B1124</f>
        <v>630.01</v>
      </c>
      <c r="C1124" s="69" t="s">
        <v>1311</v>
      </c>
      <c r="D1124" s="69">
        <v>0</v>
      </c>
      <c r="F1124" s="73" t="str">
        <f>'CONSTRUCTION COST ESTIMATE'!C1124</f>
        <v>PVC SANITARY SEWER PIPE (36 INCH)</v>
      </c>
      <c r="H1124" s="74" t="str">
        <f t="shared" si="89"/>
        <v>630.0100</v>
      </c>
      <c r="J1124" s="389">
        <f>'CONSTRUCTION COST ESTIMATE'!BA1124</f>
        <v>0</v>
      </c>
      <c r="K1124" s="75">
        <f t="shared" si="90"/>
        <v>0</v>
      </c>
      <c r="L1124" s="69" t="s">
        <v>1304</v>
      </c>
      <c r="M1124" s="69" t="str">
        <f>'CONSTRUCTION COST ESTIMATE'!BB1124</f>
        <v>LF</v>
      </c>
      <c r="N1124" s="390">
        <f>'BID ABSTRACT'!H1124</f>
        <v>0</v>
      </c>
      <c r="O1124" s="76">
        <f t="shared" si="91"/>
        <v>0</v>
      </c>
      <c r="S1124" s="69" t="s">
        <v>1313</v>
      </c>
      <c r="T1124" s="69" t="s">
        <v>1313</v>
      </c>
      <c r="V1124" s="77" t="str">
        <f t="shared" si="88"/>
        <v/>
      </c>
    </row>
    <row r="1125" spans="1:22" hidden="1">
      <c r="A1125" s="72">
        <f>'CONSTRUCTION COST ESTIMATE'!B1125</f>
        <v>630.02</v>
      </c>
      <c r="C1125" s="69" t="s">
        <v>1311</v>
      </c>
      <c r="D1125" s="69">
        <v>0</v>
      </c>
      <c r="F1125" s="73" t="str">
        <f>'CONSTRUCTION COST ESTIMATE'!C1125</f>
        <v>4 TO 6 INCH C900 PVC SANITARY SEWER LATERAL</v>
      </c>
      <c r="H1125" s="74" t="str">
        <f t="shared" si="89"/>
        <v>630.0200</v>
      </c>
      <c r="J1125" s="389">
        <f>'CONSTRUCTION COST ESTIMATE'!BA1125</f>
        <v>0</v>
      </c>
      <c r="K1125" s="75">
        <f t="shared" si="90"/>
        <v>0</v>
      </c>
      <c r="L1125" s="69" t="s">
        <v>1304</v>
      </c>
      <c r="M1125" s="69" t="str">
        <f>'CONSTRUCTION COST ESTIMATE'!BB1125</f>
        <v>LF</v>
      </c>
      <c r="N1125" s="390">
        <f>'BID ABSTRACT'!H1125</f>
        <v>0</v>
      </c>
      <c r="O1125" s="76">
        <f t="shared" si="91"/>
        <v>0</v>
      </c>
      <c r="S1125" s="69" t="s">
        <v>1313</v>
      </c>
      <c r="T1125" s="69" t="s">
        <v>1313</v>
      </c>
      <c r="V1125" s="77" t="str">
        <f t="shared" si="88"/>
        <v/>
      </c>
    </row>
    <row r="1126" spans="1:22" hidden="1">
      <c r="A1126" s="72">
        <f>'CONSTRUCTION COST ESTIMATE'!B1126</f>
        <v>630.02099999999996</v>
      </c>
      <c r="C1126" s="69" t="s">
        <v>1311</v>
      </c>
      <c r="D1126" s="69">
        <v>0</v>
      </c>
      <c r="F1126" s="73" t="str">
        <f>'CONSTRUCTION COST ESTIMATE'!C1126</f>
        <v>PVC SDR 35 SANITARY SEWER LATERAL (4 INCH)</v>
      </c>
      <c r="H1126" s="74" t="str">
        <f t="shared" si="89"/>
        <v>630.0210</v>
      </c>
      <c r="J1126" s="389">
        <f>'CONSTRUCTION COST ESTIMATE'!BA1126</f>
        <v>0</v>
      </c>
      <c r="K1126" s="75">
        <f t="shared" si="90"/>
        <v>0</v>
      </c>
      <c r="L1126" s="69" t="s">
        <v>1304</v>
      </c>
      <c r="M1126" s="69" t="str">
        <f>'CONSTRUCTION COST ESTIMATE'!BB1126</f>
        <v>LF</v>
      </c>
      <c r="N1126" s="390">
        <f>'BID ABSTRACT'!H1126</f>
        <v>0</v>
      </c>
      <c r="O1126" s="76">
        <f t="shared" si="91"/>
        <v>0</v>
      </c>
      <c r="S1126" s="69" t="s">
        <v>1313</v>
      </c>
      <c r="T1126" s="69" t="s">
        <v>1313</v>
      </c>
      <c r="V1126" s="77" t="str">
        <f t="shared" si="88"/>
        <v/>
      </c>
    </row>
    <row r="1127" spans="1:22" hidden="1">
      <c r="A1127" s="72">
        <f>'CONSTRUCTION COST ESTIMATE'!B1127</f>
        <v>630.02200000000005</v>
      </c>
      <c r="C1127" s="69" t="s">
        <v>1311</v>
      </c>
      <c r="D1127" s="69">
        <v>0</v>
      </c>
      <c r="F1127" s="73" t="str">
        <f>'CONSTRUCTION COST ESTIMATE'!C1127</f>
        <v>PVC SDR 35 SANITARY SEWER LATERAL (6 INCH)</v>
      </c>
      <c r="H1127" s="74" t="str">
        <f t="shared" si="89"/>
        <v>630.0220</v>
      </c>
      <c r="J1127" s="389">
        <f>'CONSTRUCTION COST ESTIMATE'!BA1127</f>
        <v>0</v>
      </c>
      <c r="K1127" s="75">
        <f t="shared" si="90"/>
        <v>0</v>
      </c>
      <c r="L1127" s="69" t="s">
        <v>1304</v>
      </c>
      <c r="M1127" s="69" t="str">
        <f>'CONSTRUCTION COST ESTIMATE'!BB1127</f>
        <v>LF</v>
      </c>
      <c r="N1127" s="390">
        <f>'BID ABSTRACT'!H1127</f>
        <v>0</v>
      </c>
      <c r="O1127" s="76">
        <f t="shared" si="91"/>
        <v>0</v>
      </c>
      <c r="S1127" s="69" t="s">
        <v>1313</v>
      </c>
      <c r="T1127" s="69" t="s">
        <v>1313</v>
      </c>
      <c r="V1127" s="77" t="str">
        <f t="shared" si="88"/>
        <v/>
      </c>
    </row>
    <row r="1128" spans="1:22" hidden="1">
      <c r="A1128" s="72">
        <f>'CONSTRUCTION COST ESTIMATE'!B1128</f>
        <v>630.02300000000002</v>
      </c>
      <c r="C1128" s="69" t="s">
        <v>1311</v>
      </c>
      <c r="D1128" s="69">
        <v>0</v>
      </c>
      <c r="F1128" s="73" t="str">
        <f>'CONSTRUCTION COST ESTIMATE'!C1128</f>
        <v>PVC SDR 35 SANITARY SEWER LATERAL (8 INCH)</v>
      </c>
      <c r="H1128" s="74" t="str">
        <f t="shared" si="89"/>
        <v>630.0230</v>
      </c>
      <c r="J1128" s="389">
        <f>'CONSTRUCTION COST ESTIMATE'!BA1128</f>
        <v>0</v>
      </c>
      <c r="K1128" s="75">
        <f t="shared" si="90"/>
        <v>0</v>
      </c>
      <c r="L1128" s="69" t="s">
        <v>1304</v>
      </c>
      <c r="M1128" s="69" t="str">
        <f>'CONSTRUCTION COST ESTIMATE'!BB1128</f>
        <v>LF</v>
      </c>
      <c r="N1128" s="390">
        <f>'BID ABSTRACT'!H1128</f>
        <v>0</v>
      </c>
      <c r="O1128" s="76">
        <f t="shared" si="91"/>
        <v>0</v>
      </c>
      <c r="S1128" s="69" t="s">
        <v>1313</v>
      </c>
      <c r="T1128" s="69" t="s">
        <v>1313</v>
      </c>
      <c r="V1128" s="77" t="str">
        <f t="shared" si="88"/>
        <v/>
      </c>
    </row>
    <row r="1129" spans="1:22" hidden="1">
      <c r="A1129" s="72">
        <f>'CONSTRUCTION COST ESTIMATE'!B1129</f>
        <v>630.024</v>
      </c>
      <c r="C1129" s="69" t="s">
        <v>1311</v>
      </c>
      <c r="D1129" s="69">
        <v>0</v>
      </c>
      <c r="F1129" s="73" t="str">
        <f>'CONSTRUCTION COST ESTIMATE'!C1129</f>
        <v>PVC SDR 35 SANITARY SEWER LATERAL (10 INCH)</v>
      </c>
      <c r="H1129" s="74" t="str">
        <f t="shared" si="89"/>
        <v>630.0240</v>
      </c>
      <c r="J1129" s="389">
        <f>'CONSTRUCTION COST ESTIMATE'!BA1129</f>
        <v>0</v>
      </c>
      <c r="K1129" s="75">
        <f t="shared" si="90"/>
        <v>0</v>
      </c>
      <c r="L1129" s="69" t="s">
        <v>1304</v>
      </c>
      <c r="M1129" s="69" t="str">
        <f>'CONSTRUCTION COST ESTIMATE'!BB1129</f>
        <v>LF</v>
      </c>
      <c r="N1129" s="390">
        <f>'BID ABSTRACT'!H1129</f>
        <v>0</v>
      </c>
      <c r="O1129" s="76">
        <f t="shared" si="91"/>
        <v>0</v>
      </c>
      <c r="S1129" s="69" t="s">
        <v>1313</v>
      </c>
      <c r="T1129" s="69" t="s">
        <v>1313</v>
      </c>
      <c r="V1129" s="77" t="str">
        <f t="shared" si="88"/>
        <v/>
      </c>
    </row>
    <row r="1130" spans="1:22" hidden="1">
      <c r="A1130" s="72">
        <f>'CONSTRUCTION COST ESTIMATE'!B1130</f>
        <v>630.02499999999998</v>
      </c>
      <c r="C1130" s="69" t="s">
        <v>1311</v>
      </c>
      <c r="D1130" s="69">
        <v>0</v>
      </c>
      <c r="F1130" s="73" t="str">
        <f>'CONSTRUCTION COST ESTIMATE'!C1130</f>
        <v>PVC SDR 35 SANITARY SEWER LATERAL (12 INCH)</v>
      </c>
      <c r="H1130" s="74" t="str">
        <f t="shared" si="89"/>
        <v>630.0250</v>
      </c>
      <c r="J1130" s="389">
        <f>'CONSTRUCTION COST ESTIMATE'!BA1130</f>
        <v>0</v>
      </c>
      <c r="K1130" s="75">
        <f t="shared" si="90"/>
        <v>0</v>
      </c>
      <c r="L1130" s="69" t="s">
        <v>1304</v>
      </c>
      <c r="M1130" s="69" t="str">
        <f>'CONSTRUCTION COST ESTIMATE'!BB1130</f>
        <v>LF</v>
      </c>
      <c r="N1130" s="390">
        <f>'BID ABSTRACT'!H1130</f>
        <v>0</v>
      </c>
      <c r="O1130" s="76">
        <f t="shared" si="91"/>
        <v>0</v>
      </c>
      <c r="S1130" s="69" t="s">
        <v>1313</v>
      </c>
      <c r="T1130" s="69" t="s">
        <v>1313</v>
      </c>
      <c r="V1130" s="77" t="str">
        <f t="shared" si="88"/>
        <v/>
      </c>
    </row>
    <row r="1131" spans="1:22" hidden="1">
      <c r="A1131" s="72">
        <f>'CONSTRUCTION COST ESTIMATE'!B1131</f>
        <v>630.02599999999995</v>
      </c>
      <c r="C1131" s="69" t="s">
        <v>1311</v>
      </c>
      <c r="D1131" s="69">
        <v>0</v>
      </c>
      <c r="F1131" s="73" t="str">
        <f>'CONSTRUCTION COST ESTIMATE'!C1131</f>
        <v>PVC SDR 35 SANITARY SEWER LATERAL (15 INCH )</v>
      </c>
      <c r="H1131" s="74" t="str">
        <f t="shared" si="89"/>
        <v>630.0260</v>
      </c>
      <c r="J1131" s="389">
        <f>'CONSTRUCTION COST ESTIMATE'!BA1131</f>
        <v>0</v>
      </c>
      <c r="K1131" s="75">
        <f t="shared" si="90"/>
        <v>0</v>
      </c>
      <c r="L1131" s="69" t="s">
        <v>1304</v>
      </c>
      <c r="M1131" s="69" t="str">
        <f>'CONSTRUCTION COST ESTIMATE'!BB1131</f>
        <v>LF</v>
      </c>
      <c r="N1131" s="390">
        <f>'BID ABSTRACT'!H1131</f>
        <v>0</v>
      </c>
      <c r="O1131" s="76">
        <f t="shared" si="91"/>
        <v>0</v>
      </c>
      <c r="S1131" s="69" t="s">
        <v>1313</v>
      </c>
      <c r="T1131" s="69" t="s">
        <v>1313</v>
      </c>
      <c r="V1131" s="77" t="str">
        <f t="shared" si="88"/>
        <v/>
      </c>
    </row>
    <row r="1132" spans="1:22" hidden="1">
      <c r="A1132" s="72">
        <f>'CONSTRUCTION COST ESTIMATE'!B1132</f>
        <v>630.02700000000004</v>
      </c>
      <c r="C1132" s="69" t="s">
        <v>1311</v>
      </c>
      <c r="D1132" s="69">
        <v>0</v>
      </c>
      <c r="F1132" s="73" t="str">
        <f>'CONSTRUCTION COST ESTIMATE'!C1132</f>
        <v>PVC SDR 35 SANITARY SEWER LATERAL (18 INCH)</v>
      </c>
      <c r="H1132" s="74" t="str">
        <f t="shared" si="89"/>
        <v>630.0270</v>
      </c>
      <c r="J1132" s="389">
        <f>'CONSTRUCTION COST ESTIMATE'!BA1132</f>
        <v>0</v>
      </c>
      <c r="K1132" s="75">
        <f t="shared" si="90"/>
        <v>0</v>
      </c>
      <c r="L1132" s="69" t="s">
        <v>1304</v>
      </c>
      <c r="M1132" s="69" t="str">
        <f>'CONSTRUCTION COST ESTIMATE'!BB1132</f>
        <v>LF</v>
      </c>
      <c r="N1132" s="390">
        <f>'BID ABSTRACT'!H1132</f>
        <v>0</v>
      </c>
      <c r="O1132" s="76">
        <f t="shared" si="91"/>
        <v>0</v>
      </c>
      <c r="S1132" s="69" t="s">
        <v>1313</v>
      </c>
      <c r="T1132" s="69" t="s">
        <v>1313</v>
      </c>
      <c r="V1132" s="77" t="str">
        <f t="shared" si="88"/>
        <v/>
      </c>
    </row>
    <row r="1133" spans="1:22" hidden="1">
      <c r="A1133" s="72">
        <f>'CONSTRUCTION COST ESTIMATE'!B1133</f>
        <v>630.02800000000002</v>
      </c>
      <c r="C1133" s="69" t="s">
        <v>1311</v>
      </c>
      <c r="D1133" s="69">
        <v>0</v>
      </c>
      <c r="F1133" s="73" t="str">
        <f>'CONSTRUCTION COST ESTIMATE'!C1133</f>
        <v>PVC SDR 35 SANITARY SEWER LATERAL (21 INCH)</v>
      </c>
      <c r="H1133" s="74" t="str">
        <f t="shared" si="89"/>
        <v>630.0280</v>
      </c>
      <c r="J1133" s="389">
        <f>'CONSTRUCTION COST ESTIMATE'!BA1133</f>
        <v>0</v>
      </c>
      <c r="K1133" s="75">
        <f t="shared" si="90"/>
        <v>0</v>
      </c>
      <c r="L1133" s="69" t="s">
        <v>1304</v>
      </c>
      <c r="M1133" s="69" t="str">
        <f>'CONSTRUCTION COST ESTIMATE'!BB1133</f>
        <v>LF</v>
      </c>
      <c r="N1133" s="390">
        <f>'BID ABSTRACT'!H1133</f>
        <v>0</v>
      </c>
      <c r="O1133" s="76">
        <f t="shared" si="91"/>
        <v>0</v>
      </c>
      <c r="S1133" s="69" t="s">
        <v>1313</v>
      </c>
      <c r="T1133" s="69" t="s">
        <v>1313</v>
      </c>
      <c r="V1133" s="77" t="str">
        <f t="shared" si="88"/>
        <v/>
      </c>
    </row>
    <row r="1134" spans="1:22" hidden="1">
      <c r="A1134" s="72">
        <f>'CONSTRUCTION COST ESTIMATE'!B1134</f>
        <v>630.029</v>
      </c>
      <c r="C1134" s="69" t="s">
        <v>1311</v>
      </c>
      <c r="D1134" s="69">
        <v>0</v>
      </c>
      <c r="F1134" s="73" t="str">
        <f>'CONSTRUCTION COST ESTIMATE'!C1134</f>
        <v>PVC SDR 35 SANITARY SEWER LATERAL (24 INCH)</v>
      </c>
      <c r="H1134" s="74" t="str">
        <f t="shared" si="89"/>
        <v>630.0290</v>
      </c>
      <c r="J1134" s="389">
        <f>'CONSTRUCTION COST ESTIMATE'!BA1134</f>
        <v>0</v>
      </c>
      <c r="K1134" s="75">
        <f t="shared" si="90"/>
        <v>0</v>
      </c>
      <c r="L1134" s="69" t="s">
        <v>1304</v>
      </c>
      <c r="M1134" s="69" t="str">
        <f>'CONSTRUCTION COST ESTIMATE'!BB1134</f>
        <v>LF</v>
      </c>
      <c r="N1134" s="390">
        <f>'BID ABSTRACT'!H1134</f>
        <v>0</v>
      </c>
      <c r="O1134" s="76">
        <f t="shared" si="91"/>
        <v>0</v>
      </c>
      <c r="S1134" s="69" t="s">
        <v>1313</v>
      </c>
      <c r="T1134" s="69" t="s">
        <v>1313</v>
      </c>
      <c r="V1134" s="77" t="str">
        <f t="shared" si="88"/>
        <v/>
      </c>
    </row>
    <row r="1135" spans="1:22" hidden="1">
      <c r="A1135" s="72">
        <f>'CONSTRUCTION COST ESTIMATE'!B1135</f>
        <v>630.03</v>
      </c>
      <c r="C1135" s="69" t="s">
        <v>1311</v>
      </c>
      <c r="D1135" s="69">
        <v>0</v>
      </c>
      <c r="F1135" s="73" t="str">
        <f>'CONSTRUCTION COST ESTIMATE'!C1135</f>
        <v>PVC SDR 35 SANITARY SEWER LATERAL (30 INCH)</v>
      </c>
      <c r="H1135" s="74" t="str">
        <f t="shared" si="89"/>
        <v>630.0300</v>
      </c>
      <c r="J1135" s="389">
        <f>'CONSTRUCTION COST ESTIMATE'!BA1135</f>
        <v>0</v>
      </c>
      <c r="K1135" s="75">
        <f t="shared" si="90"/>
        <v>0</v>
      </c>
      <c r="L1135" s="69" t="s">
        <v>1304</v>
      </c>
      <c r="M1135" s="69" t="str">
        <f>'CONSTRUCTION COST ESTIMATE'!BB1135</f>
        <v>LF</v>
      </c>
      <c r="N1135" s="390">
        <f>'BID ABSTRACT'!H1135</f>
        <v>0</v>
      </c>
      <c r="O1135" s="76">
        <f t="shared" si="91"/>
        <v>0</v>
      </c>
      <c r="S1135" s="69" t="s">
        <v>1313</v>
      </c>
      <c r="T1135" s="69" t="s">
        <v>1313</v>
      </c>
      <c r="V1135" s="77" t="str">
        <f t="shared" si="88"/>
        <v/>
      </c>
    </row>
    <row r="1136" spans="1:22" hidden="1">
      <c r="A1136" s="72">
        <f>'CONSTRUCTION COST ESTIMATE'!B1136</f>
        <v>630.03099999999995</v>
      </c>
      <c r="C1136" s="69" t="s">
        <v>1311</v>
      </c>
      <c r="D1136" s="69">
        <v>0</v>
      </c>
      <c r="F1136" s="73" t="str">
        <f>'CONSTRUCTION COST ESTIMATE'!C1136</f>
        <v>PVC SDR 35 SANITARY SEWER LATERAL (36 INCH)</v>
      </c>
      <c r="H1136" s="74" t="str">
        <f t="shared" si="89"/>
        <v>630.0310</v>
      </c>
      <c r="J1136" s="389">
        <f>'CONSTRUCTION COST ESTIMATE'!BA1136</f>
        <v>0</v>
      </c>
      <c r="K1136" s="75">
        <f t="shared" si="90"/>
        <v>0</v>
      </c>
      <c r="L1136" s="69" t="s">
        <v>1304</v>
      </c>
      <c r="M1136" s="69" t="str">
        <f>'CONSTRUCTION COST ESTIMATE'!BB1136</f>
        <v>LF</v>
      </c>
      <c r="N1136" s="390">
        <f>'BID ABSTRACT'!H1136</f>
        <v>0</v>
      </c>
      <c r="O1136" s="76">
        <f t="shared" si="91"/>
        <v>0</v>
      </c>
      <c r="S1136" s="69" t="s">
        <v>1313</v>
      </c>
      <c r="T1136" s="69" t="s">
        <v>1313</v>
      </c>
      <c r="V1136" s="77" t="str">
        <f t="shared" si="88"/>
        <v/>
      </c>
    </row>
    <row r="1137" spans="1:22" hidden="1">
      <c r="A1137" s="72">
        <f>'CONSTRUCTION COST ESTIMATE'!B1137</f>
        <v>630.04</v>
      </c>
      <c r="C1137" s="69" t="s">
        <v>1311</v>
      </c>
      <c r="D1137" s="69">
        <v>0</v>
      </c>
      <c r="F1137" s="73" t="str">
        <f>'CONSTRUCTION COST ESTIMATE'!C1137</f>
        <v>PVC SDR 35 SANITARY SEWER PIPE (4 INCH)</v>
      </c>
      <c r="H1137" s="74" t="str">
        <f t="shared" si="89"/>
        <v>630.0400</v>
      </c>
      <c r="J1137" s="389">
        <f>'CONSTRUCTION COST ESTIMATE'!BA1137</f>
        <v>0</v>
      </c>
      <c r="K1137" s="75">
        <f t="shared" si="90"/>
        <v>0</v>
      </c>
      <c r="L1137" s="69" t="s">
        <v>1304</v>
      </c>
      <c r="M1137" s="69" t="str">
        <f>'CONSTRUCTION COST ESTIMATE'!BB1137</f>
        <v>LF</v>
      </c>
      <c r="N1137" s="390">
        <f>'BID ABSTRACT'!H1137</f>
        <v>0</v>
      </c>
      <c r="O1137" s="76">
        <f t="shared" si="91"/>
        <v>0</v>
      </c>
      <c r="S1137" s="69" t="s">
        <v>1313</v>
      </c>
      <c r="T1137" s="69" t="s">
        <v>1313</v>
      </c>
      <c r="V1137" s="77" t="str">
        <f t="shared" si="88"/>
        <v/>
      </c>
    </row>
    <row r="1138" spans="1:22" hidden="1">
      <c r="A1138" s="72">
        <f>'CONSTRUCTION COST ESTIMATE'!B1138</f>
        <v>630.04100000000005</v>
      </c>
      <c r="C1138" s="69" t="s">
        <v>1311</v>
      </c>
      <c r="D1138" s="69">
        <v>0</v>
      </c>
      <c r="F1138" s="73" t="str">
        <f>'CONSTRUCTION COST ESTIMATE'!C1138</f>
        <v>PVC SDR 35 SANITARY SEWER PIPE (6 INCH)</v>
      </c>
      <c r="H1138" s="74" t="str">
        <f t="shared" si="89"/>
        <v>630.0410</v>
      </c>
      <c r="J1138" s="389">
        <f>'CONSTRUCTION COST ESTIMATE'!BA1138</f>
        <v>0</v>
      </c>
      <c r="K1138" s="75">
        <f t="shared" si="90"/>
        <v>0</v>
      </c>
      <c r="L1138" s="69" t="s">
        <v>1304</v>
      </c>
      <c r="M1138" s="69" t="str">
        <f>'CONSTRUCTION COST ESTIMATE'!BB1138</f>
        <v>LF</v>
      </c>
      <c r="N1138" s="390">
        <f>'BID ABSTRACT'!H1138</f>
        <v>0</v>
      </c>
      <c r="O1138" s="76">
        <f t="shared" si="91"/>
        <v>0</v>
      </c>
      <c r="S1138" s="69" t="s">
        <v>1313</v>
      </c>
      <c r="T1138" s="69" t="s">
        <v>1313</v>
      </c>
      <c r="V1138" s="77" t="str">
        <f t="shared" si="88"/>
        <v/>
      </c>
    </row>
    <row r="1139" spans="1:22" hidden="1">
      <c r="A1139" s="72">
        <f>'CONSTRUCTION COST ESTIMATE'!B1139</f>
        <v>630.04200000000003</v>
      </c>
      <c r="C1139" s="69" t="s">
        <v>1311</v>
      </c>
      <c r="D1139" s="69">
        <v>0</v>
      </c>
      <c r="F1139" s="73" t="str">
        <f>'CONSTRUCTION COST ESTIMATE'!C1139</f>
        <v>PVC SDR 35 SANITARY SEWER PIPE (8 INCH)</v>
      </c>
      <c r="H1139" s="74" t="str">
        <f t="shared" si="89"/>
        <v>630.0420</v>
      </c>
      <c r="J1139" s="389">
        <f>'CONSTRUCTION COST ESTIMATE'!BA1139</f>
        <v>0</v>
      </c>
      <c r="K1139" s="75">
        <f t="shared" si="90"/>
        <v>0</v>
      </c>
      <c r="L1139" s="69" t="s">
        <v>1304</v>
      </c>
      <c r="M1139" s="69" t="str">
        <f>'CONSTRUCTION COST ESTIMATE'!BB1139</f>
        <v>LF</v>
      </c>
      <c r="N1139" s="390">
        <f>'BID ABSTRACT'!H1139</f>
        <v>0</v>
      </c>
      <c r="O1139" s="76">
        <f t="shared" si="91"/>
        <v>0</v>
      </c>
      <c r="S1139" s="69" t="s">
        <v>1313</v>
      </c>
      <c r="T1139" s="69" t="s">
        <v>1313</v>
      </c>
      <c r="V1139" s="77" t="str">
        <f t="shared" si="88"/>
        <v/>
      </c>
    </row>
    <row r="1140" spans="1:22" hidden="1">
      <c r="A1140" s="72">
        <f>'CONSTRUCTION COST ESTIMATE'!B1140</f>
        <v>630.04300000000001</v>
      </c>
      <c r="C1140" s="69" t="s">
        <v>1311</v>
      </c>
      <c r="D1140" s="69">
        <v>0</v>
      </c>
      <c r="F1140" s="73" t="str">
        <f>'CONSTRUCTION COST ESTIMATE'!C1140</f>
        <v>PVC SDR 35 SANITARY SEWER PIPE (10 INCH)</v>
      </c>
      <c r="H1140" s="74" t="str">
        <f t="shared" si="89"/>
        <v>630.0430</v>
      </c>
      <c r="J1140" s="389">
        <f>'CONSTRUCTION COST ESTIMATE'!BA1140</f>
        <v>0</v>
      </c>
      <c r="K1140" s="75">
        <f t="shared" si="90"/>
        <v>0</v>
      </c>
      <c r="L1140" s="69" t="s">
        <v>1304</v>
      </c>
      <c r="M1140" s="69" t="str">
        <f>'CONSTRUCTION COST ESTIMATE'!BB1140</f>
        <v>LF</v>
      </c>
      <c r="N1140" s="390">
        <f>'BID ABSTRACT'!H1140</f>
        <v>0</v>
      </c>
      <c r="O1140" s="76">
        <f t="shared" si="91"/>
        <v>0</v>
      </c>
      <c r="S1140" s="69" t="s">
        <v>1313</v>
      </c>
      <c r="T1140" s="69" t="s">
        <v>1313</v>
      </c>
      <c r="V1140" s="77" t="str">
        <f t="shared" si="88"/>
        <v/>
      </c>
    </row>
    <row r="1141" spans="1:22" hidden="1">
      <c r="A1141" s="72">
        <f>'CONSTRUCTION COST ESTIMATE'!B1141</f>
        <v>630.04399999999998</v>
      </c>
      <c r="C1141" s="69" t="s">
        <v>1311</v>
      </c>
      <c r="D1141" s="69">
        <v>0</v>
      </c>
      <c r="F1141" s="73" t="str">
        <f>'CONSTRUCTION COST ESTIMATE'!C1141</f>
        <v>PVC SDR 35 SANITARY SEWER PIPE (12 INCH)</v>
      </c>
      <c r="H1141" s="74" t="str">
        <f t="shared" si="89"/>
        <v>630.0440</v>
      </c>
      <c r="J1141" s="389">
        <f>'CONSTRUCTION COST ESTIMATE'!BA1141</f>
        <v>0</v>
      </c>
      <c r="K1141" s="75">
        <f t="shared" si="90"/>
        <v>0</v>
      </c>
      <c r="L1141" s="69" t="s">
        <v>1304</v>
      </c>
      <c r="M1141" s="69" t="str">
        <f>'CONSTRUCTION COST ESTIMATE'!BB1141</f>
        <v>LF</v>
      </c>
      <c r="N1141" s="390">
        <f>'BID ABSTRACT'!H1141</f>
        <v>0</v>
      </c>
      <c r="O1141" s="76">
        <f t="shared" si="91"/>
        <v>0</v>
      </c>
      <c r="S1141" s="69" t="s">
        <v>1313</v>
      </c>
      <c r="T1141" s="69" t="s">
        <v>1313</v>
      </c>
      <c r="V1141" s="77" t="str">
        <f t="shared" si="88"/>
        <v/>
      </c>
    </row>
    <row r="1142" spans="1:22" hidden="1">
      <c r="A1142" s="72">
        <f>'CONSTRUCTION COST ESTIMATE'!B1142</f>
        <v>630.04499999999996</v>
      </c>
      <c r="C1142" s="69" t="s">
        <v>1311</v>
      </c>
      <c r="D1142" s="69">
        <v>0</v>
      </c>
      <c r="F1142" s="73" t="str">
        <f>'CONSTRUCTION COST ESTIMATE'!C1142</f>
        <v>PVC SDR 35 SANITARY SEWER PIPE (15 INCH)</v>
      </c>
      <c r="H1142" s="74" t="str">
        <f t="shared" si="89"/>
        <v>630.0450</v>
      </c>
      <c r="J1142" s="389">
        <f>'CONSTRUCTION COST ESTIMATE'!BA1142</f>
        <v>0</v>
      </c>
      <c r="K1142" s="75">
        <f t="shared" si="90"/>
        <v>0</v>
      </c>
      <c r="L1142" s="69" t="s">
        <v>1304</v>
      </c>
      <c r="M1142" s="69" t="str">
        <f>'CONSTRUCTION COST ESTIMATE'!BB1142</f>
        <v>LF</v>
      </c>
      <c r="N1142" s="390">
        <f>'BID ABSTRACT'!H1142</f>
        <v>0</v>
      </c>
      <c r="O1142" s="76">
        <f t="shared" si="91"/>
        <v>0</v>
      </c>
      <c r="S1142" s="69" t="s">
        <v>1313</v>
      </c>
      <c r="T1142" s="69" t="s">
        <v>1313</v>
      </c>
      <c r="V1142" s="77" t="str">
        <f t="shared" si="88"/>
        <v/>
      </c>
    </row>
    <row r="1143" spans="1:22" hidden="1">
      <c r="A1143" s="72">
        <f>'CONSTRUCTION COST ESTIMATE'!B1143</f>
        <v>630.04600000000005</v>
      </c>
      <c r="C1143" s="69" t="s">
        <v>1311</v>
      </c>
      <c r="D1143" s="69">
        <v>0</v>
      </c>
      <c r="F1143" s="73" t="str">
        <f>'CONSTRUCTION COST ESTIMATE'!C1143</f>
        <v>PVC SDR 35 SANITARY SEWER PIPE (18 INCH)</v>
      </c>
      <c r="H1143" s="74" t="str">
        <f t="shared" si="89"/>
        <v>630.0460</v>
      </c>
      <c r="J1143" s="389">
        <f>'CONSTRUCTION COST ESTIMATE'!BA1143</f>
        <v>0</v>
      </c>
      <c r="K1143" s="75">
        <f t="shared" si="90"/>
        <v>0</v>
      </c>
      <c r="L1143" s="69" t="s">
        <v>1304</v>
      </c>
      <c r="M1143" s="69" t="str">
        <f>'CONSTRUCTION COST ESTIMATE'!BB1143</f>
        <v>LF</v>
      </c>
      <c r="N1143" s="390">
        <f>'BID ABSTRACT'!H1143</f>
        <v>0</v>
      </c>
      <c r="O1143" s="76">
        <f t="shared" si="91"/>
        <v>0</v>
      </c>
      <c r="S1143" s="69" t="s">
        <v>1313</v>
      </c>
      <c r="T1143" s="69" t="s">
        <v>1313</v>
      </c>
      <c r="V1143" s="77" t="str">
        <f t="shared" si="88"/>
        <v/>
      </c>
    </row>
    <row r="1144" spans="1:22" hidden="1">
      <c r="A1144" s="72">
        <f>'CONSTRUCTION COST ESTIMATE'!B1144</f>
        <v>630.04700000000003</v>
      </c>
      <c r="C1144" s="69" t="s">
        <v>1311</v>
      </c>
      <c r="D1144" s="69">
        <v>0</v>
      </c>
      <c r="F1144" s="73" t="str">
        <f>'CONSTRUCTION COST ESTIMATE'!C1144</f>
        <v>PVC SDR 35 SANITARY SEWER PIPE (21 INCH)</v>
      </c>
      <c r="H1144" s="74" t="str">
        <f t="shared" si="89"/>
        <v>630.0470</v>
      </c>
      <c r="J1144" s="389">
        <f>'CONSTRUCTION COST ESTIMATE'!BA1144</f>
        <v>0</v>
      </c>
      <c r="K1144" s="75">
        <f t="shared" si="90"/>
        <v>0</v>
      </c>
      <c r="L1144" s="69" t="s">
        <v>1304</v>
      </c>
      <c r="M1144" s="69" t="str">
        <f>'CONSTRUCTION COST ESTIMATE'!BB1144</f>
        <v>LF</v>
      </c>
      <c r="N1144" s="390">
        <f>'BID ABSTRACT'!H1144</f>
        <v>0</v>
      </c>
      <c r="O1144" s="76">
        <f t="shared" si="91"/>
        <v>0</v>
      </c>
      <c r="S1144" s="69" t="s">
        <v>1313</v>
      </c>
      <c r="T1144" s="69" t="s">
        <v>1313</v>
      </c>
      <c r="V1144" s="77" t="str">
        <f t="shared" si="88"/>
        <v/>
      </c>
    </row>
    <row r="1145" spans="1:22" hidden="1">
      <c r="A1145" s="72">
        <f>'CONSTRUCTION COST ESTIMATE'!B1145</f>
        <v>630.048</v>
      </c>
      <c r="C1145" s="69" t="s">
        <v>1311</v>
      </c>
      <c r="D1145" s="69">
        <v>0</v>
      </c>
      <c r="F1145" s="73" t="str">
        <f>'CONSTRUCTION COST ESTIMATE'!C1145</f>
        <v>PVC SDR 35 SANITARY SEWER PIPE (24 INCH)</v>
      </c>
      <c r="H1145" s="74" t="str">
        <f t="shared" si="89"/>
        <v>630.0480</v>
      </c>
      <c r="J1145" s="389">
        <f>'CONSTRUCTION COST ESTIMATE'!BA1145</f>
        <v>0</v>
      </c>
      <c r="K1145" s="75">
        <f t="shared" si="90"/>
        <v>0</v>
      </c>
      <c r="L1145" s="69" t="s">
        <v>1304</v>
      </c>
      <c r="M1145" s="69" t="str">
        <f>'CONSTRUCTION COST ESTIMATE'!BB1145</f>
        <v>LF</v>
      </c>
      <c r="N1145" s="390">
        <f>'BID ABSTRACT'!H1145</f>
        <v>0</v>
      </c>
      <c r="O1145" s="76">
        <f t="shared" si="91"/>
        <v>0</v>
      </c>
      <c r="S1145" s="69" t="s">
        <v>1313</v>
      </c>
      <c r="T1145" s="69" t="s">
        <v>1313</v>
      </c>
      <c r="V1145" s="77" t="str">
        <f t="shared" si="88"/>
        <v/>
      </c>
    </row>
    <row r="1146" spans="1:22" hidden="1">
      <c r="A1146" s="72">
        <f>'CONSTRUCTION COST ESTIMATE'!B1146</f>
        <v>630.04899999999998</v>
      </c>
      <c r="C1146" s="69" t="s">
        <v>1311</v>
      </c>
      <c r="D1146" s="69">
        <v>0</v>
      </c>
      <c r="F1146" s="73" t="str">
        <f>'CONSTRUCTION COST ESTIMATE'!C1146</f>
        <v>PVC SDR 35 SANITARY SEWER PIPE (30 INCH)</v>
      </c>
      <c r="H1146" s="74" t="str">
        <f t="shared" si="89"/>
        <v>630.0490</v>
      </c>
      <c r="J1146" s="389">
        <f>'CONSTRUCTION COST ESTIMATE'!BA1146</f>
        <v>0</v>
      </c>
      <c r="K1146" s="75">
        <f t="shared" si="90"/>
        <v>0</v>
      </c>
      <c r="L1146" s="69" t="s">
        <v>1304</v>
      </c>
      <c r="M1146" s="69" t="str">
        <f>'CONSTRUCTION COST ESTIMATE'!BB1146</f>
        <v>LF</v>
      </c>
      <c r="N1146" s="390">
        <f>'BID ABSTRACT'!H1146</f>
        <v>0</v>
      </c>
      <c r="O1146" s="76">
        <f t="shared" si="91"/>
        <v>0</v>
      </c>
      <c r="S1146" s="69" t="s">
        <v>1313</v>
      </c>
      <c r="T1146" s="69" t="s">
        <v>1313</v>
      </c>
      <c r="V1146" s="77" t="str">
        <f t="shared" si="88"/>
        <v/>
      </c>
    </row>
    <row r="1147" spans="1:22" hidden="1">
      <c r="A1147" s="72">
        <f>'CONSTRUCTION COST ESTIMATE'!B1147</f>
        <v>630.04999999999995</v>
      </c>
      <c r="C1147" s="69" t="s">
        <v>1311</v>
      </c>
      <c r="D1147" s="69">
        <v>0</v>
      </c>
      <c r="F1147" s="73" t="str">
        <f>'CONSTRUCTION COST ESTIMATE'!C1147</f>
        <v>PVC SDR 35 SANITARY SEWER PIPE (36 INCH)</v>
      </c>
      <c r="H1147" s="74" t="str">
        <f t="shared" si="89"/>
        <v>630.0500</v>
      </c>
      <c r="J1147" s="389">
        <f>'CONSTRUCTION COST ESTIMATE'!BA1147</f>
        <v>0</v>
      </c>
      <c r="K1147" s="75">
        <f t="shared" si="90"/>
        <v>0</v>
      </c>
      <c r="L1147" s="69" t="s">
        <v>1304</v>
      </c>
      <c r="M1147" s="69" t="str">
        <f>'CONSTRUCTION COST ESTIMATE'!BB1147</f>
        <v>LF</v>
      </c>
      <c r="N1147" s="390">
        <f>'BID ABSTRACT'!H1147</f>
        <v>0</v>
      </c>
      <c r="O1147" s="76">
        <f t="shared" si="91"/>
        <v>0</v>
      </c>
      <c r="S1147" s="69" t="s">
        <v>1313</v>
      </c>
      <c r="T1147" s="69" t="s">
        <v>1313</v>
      </c>
      <c r="V1147" s="77" t="str">
        <f t="shared" si="88"/>
        <v/>
      </c>
    </row>
    <row r="1148" spans="1:22" hidden="1">
      <c r="A1148" s="72">
        <f>'CONSTRUCTION COST ESTIMATE'!B1148</f>
        <v>630.05999999999995</v>
      </c>
      <c r="C1148" s="69" t="s">
        <v>1311</v>
      </c>
      <c r="D1148" s="69">
        <v>0</v>
      </c>
      <c r="F1148" s="73" t="str">
        <f>'CONSTRUCTION COST ESTIMATE'!C1148</f>
        <v>SANITARY SEWER PIPE ABANDONMENT (4 INCH)</v>
      </c>
      <c r="H1148" s="74" t="str">
        <f t="shared" si="89"/>
        <v>630.0600</v>
      </c>
      <c r="J1148" s="389">
        <f>'CONSTRUCTION COST ESTIMATE'!BA1148</f>
        <v>0</v>
      </c>
      <c r="K1148" s="75">
        <f t="shared" si="90"/>
        <v>0</v>
      </c>
      <c r="L1148" s="69" t="s">
        <v>1304</v>
      </c>
      <c r="M1148" s="69" t="str">
        <f>'CONSTRUCTION COST ESTIMATE'!BB1148</f>
        <v>LF</v>
      </c>
      <c r="N1148" s="390">
        <f>'BID ABSTRACT'!H1148</f>
        <v>0</v>
      </c>
      <c r="O1148" s="76">
        <f t="shared" si="91"/>
        <v>0</v>
      </c>
      <c r="S1148" s="69" t="s">
        <v>1313</v>
      </c>
      <c r="T1148" s="69" t="s">
        <v>1313</v>
      </c>
      <c r="V1148" s="77" t="str">
        <f t="shared" si="88"/>
        <v/>
      </c>
    </row>
    <row r="1149" spans="1:22" hidden="1">
      <c r="A1149" s="72">
        <f>'CONSTRUCTION COST ESTIMATE'!B1149</f>
        <v>630.06100000000004</v>
      </c>
      <c r="C1149" s="69" t="s">
        <v>1311</v>
      </c>
      <c r="D1149" s="69">
        <v>0</v>
      </c>
      <c r="F1149" s="73" t="str">
        <f>'CONSTRUCTION COST ESTIMATE'!C1149</f>
        <v>SANITARY SEWER PIPE ABANDONMENT (6 INCH)</v>
      </c>
      <c r="H1149" s="74" t="str">
        <f t="shared" si="89"/>
        <v>630.0610</v>
      </c>
      <c r="J1149" s="389">
        <f>'CONSTRUCTION COST ESTIMATE'!BA1149</f>
        <v>0</v>
      </c>
      <c r="K1149" s="75">
        <f t="shared" si="90"/>
        <v>0</v>
      </c>
      <c r="L1149" s="69" t="s">
        <v>1304</v>
      </c>
      <c r="M1149" s="69" t="str">
        <f>'CONSTRUCTION COST ESTIMATE'!BB1149</f>
        <v>LF</v>
      </c>
      <c r="N1149" s="390">
        <f>'BID ABSTRACT'!H1149</f>
        <v>0</v>
      </c>
      <c r="O1149" s="76">
        <f t="shared" si="91"/>
        <v>0</v>
      </c>
      <c r="S1149" s="69" t="s">
        <v>1313</v>
      </c>
      <c r="T1149" s="69" t="s">
        <v>1313</v>
      </c>
      <c r="V1149" s="77" t="str">
        <f t="shared" si="88"/>
        <v/>
      </c>
    </row>
    <row r="1150" spans="1:22" hidden="1">
      <c r="A1150" s="72">
        <f>'CONSTRUCTION COST ESTIMATE'!B1150</f>
        <v>630.06200000000001</v>
      </c>
      <c r="C1150" s="69" t="s">
        <v>1311</v>
      </c>
      <c r="D1150" s="69">
        <v>0</v>
      </c>
      <c r="F1150" s="73" t="str">
        <f>'CONSTRUCTION COST ESTIMATE'!C1150</f>
        <v>SANITARY SEWER PIPE ABANDONMENT (8 INCH)</v>
      </c>
      <c r="H1150" s="74" t="str">
        <f t="shared" si="89"/>
        <v>630.0620</v>
      </c>
      <c r="J1150" s="389">
        <f>'CONSTRUCTION COST ESTIMATE'!BA1150</f>
        <v>0</v>
      </c>
      <c r="K1150" s="75">
        <f t="shared" si="90"/>
        <v>0</v>
      </c>
      <c r="L1150" s="69" t="s">
        <v>1304</v>
      </c>
      <c r="M1150" s="69" t="str">
        <f>'CONSTRUCTION COST ESTIMATE'!BB1150</f>
        <v>LF</v>
      </c>
      <c r="N1150" s="390">
        <f>'BID ABSTRACT'!H1150</f>
        <v>0</v>
      </c>
      <c r="O1150" s="76">
        <f t="shared" si="91"/>
        <v>0</v>
      </c>
      <c r="S1150" s="69" t="s">
        <v>1313</v>
      </c>
      <c r="T1150" s="69" t="s">
        <v>1313</v>
      </c>
      <c r="V1150" s="77" t="str">
        <f t="shared" si="88"/>
        <v/>
      </c>
    </row>
    <row r="1151" spans="1:22" hidden="1">
      <c r="A1151" s="72">
        <f>'CONSTRUCTION COST ESTIMATE'!B1151</f>
        <v>630.06299999999999</v>
      </c>
      <c r="C1151" s="69" t="s">
        <v>1311</v>
      </c>
      <c r="D1151" s="69">
        <v>0</v>
      </c>
      <c r="F1151" s="73" t="str">
        <f>'CONSTRUCTION COST ESTIMATE'!C1151</f>
        <v>SANITARY SEWER PIPE ABANDONMENT (10 INCH)</v>
      </c>
      <c r="H1151" s="74" t="str">
        <f t="shared" si="89"/>
        <v>630.0630</v>
      </c>
      <c r="J1151" s="389">
        <f>'CONSTRUCTION COST ESTIMATE'!BA1151</f>
        <v>0</v>
      </c>
      <c r="K1151" s="75">
        <f t="shared" si="90"/>
        <v>0</v>
      </c>
      <c r="L1151" s="69" t="s">
        <v>1304</v>
      </c>
      <c r="M1151" s="69" t="str">
        <f>'CONSTRUCTION COST ESTIMATE'!BB1151</f>
        <v>LF</v>
      </c>
      <c r="N1151" s="390">
        <f>'BID ABSTRACT'!H1151</f>
        <v>0</v>
      </c>
      <c r="O1151" s="76">
        <f t="shared" si="91"/>
        <v>0</v>
      </c>
      <c r="S1151" s="69" t="s">
        <v>1313</v>
      </c>
      <c r="T1151" s="69" t="s">
        <v>1313</v>
      </c>
      <c r="V1151" s="77" t="str">
        <f t="shared" si="88"/>
        <v/>
      </c>
    </row>
    <row r="1152" spans="1:22" hidden="1">
      <c r="A1152" s="72">
        <f>'CONSTRUCTION COST ESTIMATE'!B1152</f>
        <v>630.06399999999996</v>
      </c>
      <c r="C1152" s="69" t="s">
        <v>1311</v>
      </c>
      <c r="D1152" s="69">
        <v>0</v>
      </c>
      <c r="F1152" s="73" t="str">
        <f>'CONSTRUCTION COST ESTIMATE'!C1152</f>
        <v>SANITARY SEWER PIPE ABANDONMENT (12 INCH)</v>
      </c>
      <c r="H1152" s="74" t="str">
        <f t="shared" si="89"/>
        <v>630.0640</v>
      </c>
      <c r="J1152" s="389">
        <f>'CONSTRUCTION COST ESTIMATE'!BA1152</f>
        <v>0</v>
      </c>
      <c r="K1152" s="75">
        <f t="shared" si="90"/>
        <v>0</v>
      </c>
      <c r="L1152" s="69" t="s">
        <v>1304</v>
      </c>
      <c r="M1152" s="69" t="str">
        <f>'CONSTRUCTION COST ESTIMATE'!BB1152</f>
        <v>LF</v>
      </c>
      <c r="N1152" s="390">
        <f>'BID ABSTRACT'!H1152</f>
        <v>0</v>
      </c>
      <c r="O1152" s="76">
        <f t="shared" si="91"/>
        <v>0</v>
      </c>
      <c r="S1152" s="69" t="s">
        <v>1313</v>
      </c>
      <c r="T1152" s="69" t="s">
        <v>1313</v>
      </c>
      <c r="V1152" s="77" t="str">
        <f t="shared" si="88"/>
        <v/>
      </c>
    </row>
    <row r="1153" spans="1:22" hidden="1">
      <c r="A1153" s="72">
        <f>'CONSTRUCTION COST ESTIMATE'!B1153</f>
        <v>630.06500000000005</v>
      </c>
      <c r="C1153" s="69" t="s">
        <v>1311</v>
      </c>
      <c r="D1153" s="69">
        <v>0</v>
      </c>
      <c r="F1153" s="73" t="str">
        <f>'CONSTRUCTION COST ESTIMATE'!C1153</f>
        <v>SANITARY SEWER PIPE ABANDONMENT (15 INCH)</v>
      </c>
      <c r="H1153" s="74" t="str">
        <f t="shared" si="89"/>
        <v>630.0650</v>
      </c>
      <c r="J1153" s="389">
        <f>'CONSTRUCTION COST ESTIMATE'!BA1153</f>
        <v>0</v>
      </c>
      <c r="K1153" s="75">
        <f t="shared" si="90"/>
        <v>0</v>
      </c>
      <c r="L1153" s="69" t="s">
        <v>1304</v>
      </c>
      <c r="M1153" s="69" t="str">
        <f>'CONSTRUCTION COST ESTIMATE'!BB1153</f>
        <v>LF</v>
      </c>
      <c r="N1153" s="390">
        <f>'BID ABSTRACT'!H1153</f>
        <v>0</v>
      </c>
      <c r="O1153" s="76">
        <f t="shared" si="91"/>
        <v>0</v>
      </c>
      <c r="S1153" s="69" t="s">
        <v>1313</v>
      </c>
      <c r="T1153" s="69" t="s">
        <v>1313</v>
      </c>
      <c r="V1153" s="77" t="str">
        <f t="shared" si="88"/>
        <v/>
      </c>
    </row>
    <row r="1154" spans="1:22" hidden="1">
      <c r="A1154" s="72">
        <f>'CONSTRUCTION COST ESTIMATE'!B1154</f>
        <v>630.06600000000003</v>
      </c>
      <c r="C1154" s="69" t="s">
        <v>1311</v>
      </c>
      <c r="D1154" s="69">
        <v>0</v>
      </c>
      <c r="F1154" s="73" t="str">
        <f>'CONSTRUCTION COST ESTIMATE'!C1154</f>
        <v>SANITARY SEWER PIPE ABANDONMENT (18 INCH)</v>
      </c>
      <c r="H1154" s="74" t="str">
        <f t="shared" si="89"/>
        <v>630.0660</v>
      </c>
      <c r="J1154" s="389">
        <f>'CONSTRUCTION COST ESTIMATE'!BA1154</f>
        <v>0</v>
      </c>
      <c r="K1154" s="75">
        <f t="shared" si="90"/>
        <v>0</v>
      </c>
      <c r="L1154" s="69" t="s">
        <v>1304</v>
      </c>
      <c r="M1154" s="69" t="str">
        <f>'CONSTRUCTION COST ESTIMATE'!BB1154</f>
        <v>LF</v>
      </c>
      <c r="N1154" s="390">
        <f>'BID ABSTRACT'!H1154</f>
        <v>0</v>
      </c>
      <c r="O1154" s="76">
        <f t="shared" si="91"/>
        <v>0</v>
      </c>
      <c r="S1154" s="69" t="s">
        <v>1313</v>
      </c>
      <c r="T1154" s="69" t="s">
        <v>1313</v>
      </c>
      <c r="V1154" s="77" t="str">
        <f t="shared" si="88"/>
        <v/>
      </c>
    </row>
    <row r="1155" spans="1:22" hidden="1">
      <c r="A1155" s="72">
        <f>'CONSTRUCTION COST ESTIMATE'!B1155</f>
        <v>630.06700000000001</v>
      </c>
      <c r="C1155" s="69" t="s">
        <v>1311</v>
      </c>
      <c r="D1155" s="69">
        <v>0</v>
      </c>
      <c r="F1155" s="73" t="str">
        <f>'CONSTRUCTION COST ESTIMATE'!C1155</f>
        <v>SANITARY SEWER PIPE ABANDONMENT (21 INCH)</v>
      </c>
      <c r="H1155" s="74" t="str">
        <f t="shared" si="89"/>
        <v>630.0670</v>
      </c>
      <c r="J1155" s="389">
        <f>'CONSTRUCTION COST ESTIMATE'!BA1155</f>
        <v>0</v>
      </c>
      <c r="K1155" s="75">
        <f t="shared" si="90"/>
        <v>0</v>
      </c>
      <c r="L1155" s="69" t="s">
        <v>1304</v>
      </c>
      <c r="M1155" s="69" t="str">
        <f>'CONSTRUCTION COST ESTIMATE'!BB1155</f>
        <v>LF</v>
      </c>
      <c r="N1155" s="390">
        <f>'BID ABSTRACT'!H1155</f>
        <v>0</v>
      </c>
      <c r="O1155" s="76">
        <f t="shared" si="91"/>
        <v>0</v>
      </c>
      <c r="S1155" s="69" t="s">
        <v>1313</v>
      </c>
      <c r="T1155" s="69" t="s">
        <v>1313</v>
      </c>
      <c r="V1155" s="77" t="str">
        <f t="shared" si="88"/>
        <v/>
      </c>
    </row>
    <row r="1156" spans="1:22" hidden="1">
      <c r="A1156" s="72">
        <f>'CONSTRUCTION COST ESTIMATE'!B1156</f>
        <v>630.06799999999998</v>
      </c>
      <c r="C1156" s="69" t="s">
        <v>1311</v>
      </c>
      <c r="D1156" s="69">
        <v>0</v>
      </c>
      <c r="F1156" s="73" t="str">
        <f>'CONSTRUCTION COST ESTIMATE'!C1156</f>
        <v>SANITARY SEWER PIPE ABANDONMENT (24 INCH)</v>
      </c>
      <c r="H1156" s="74" t="str">
        <f t="shared" si="89"/>
        <v>630.0680</v>
      </c>
      <c r="J1156" s="389">
        <f>'CONSTRUCTION COST ESTIMATE'!BA1156</f>
        <v>0</v>
      </c>
      <c r="K1156" s="75">
        <f t="shared" si="90"/>
        <v>0</v>
      </c>
      <c r="L1156" s="69" t="s">
        <v>1304</v>
      </c>
      <c r="M1156" s="69" t="str">
        <f>'CONSTRUCTION COST ESTIMATE'!BB1156</f>
        <v>LF</v>
      </c>
      <c r="N1156" s="390">
        <f>'BID ABSTRACT'!H1156</f>
        <v>0</v>
      </c>
      <c r="O1156" s="76">
        <f t="shared" si="91"/>
        <v>0</v>
      </c>
      <c r="S1156" s="69" t="s">
        <v>1313</v>
      </c>
      <c r="T1156" s="69" t="s">
        <v>1313</v>
      </c>
      <c r="V1156" s="77" t="str">
        <f t="shared" si="88"/>
        <v/>
      </c>
    </row>
    <row r="1157" spans="1:22" hidden="1">
      <c r="A1157" s="72">
        <f>'CONSTRUCTION COST ESTIMATE'!B1157</f>
        <v>630.06899999999996</v>
      </c>
      <c r="C1157" s="69" t="s">
        <v>1311</v>
      </c>
      <c r="D1157" s="69">
        <v>0</v>
      </c>
      <c r="F1157" s="73" t="str">
        <f>'CONSTRUCTION COST ESTIMATE'!C1157</f>
        <v>SANITARY SEWER PIPE ABANDONMENT (30 INCH)</v>
      </c>
      <c r="H1157" s="74" t="str">
        <f t="shared" si="89"/>
        <v>630.0690</v>
      </c>
      <c r="J1157" s="389">
        <f>'CONSTRUCTION COST ESTIMATE'!BA1157</f>
        <v>0</v>
      </c>
      <c r="K1157" s="75">
        <f t="shared" si="90"/>
        <v>0</v>
      </c>
      <c r="L1157" s="69" t="s">
        <v>1304</v>
      </c>
      <c r="M1157" s="69" t="str">
        <f>'CONSTRUCTION COST ESTIMATE'!BB1157</f>
        <v>LF</v>
      </c>
      <c r="N1157" s="390">
        <f>'BID ABSTRACT'!H1157</f>
        <v>0</v>
      </c>
      <c r="O1157" s="76">
        <f t="shared" si="91"/>
        <v>0</v>
      </c>
      <c r="S1157" s="69" t="s">
        <v>1313</v>
      </c>
      <c r="T1157" s="69" t="s">
        <v>1313</v>
      </c>
      <c r="V1157" s="77" t="str">
        <f t="shared" si="88"/>
        <v/>
      </c>
    </row>
    <row r="1158" spans="1:22" hidden="1">
      <c r="A1158" s="72">
        <f>'CONSTRUCTION COST ESTIMATE'!B1158</f>
        <v>630.07000000000005</v>
      </c>
      <c r="C1158" s="69" t="s">
        <v>1311</v>
      </c>
      <c r="D1158" s="69">
        <v>0</v>
      </c>
      <c r="F1158" s="73" t="str">
        <f>'CONSTRUCTION COST ESTIMATE'!C1158</f>
        <v>SANITARY SEWER PIPE ABANDONMENT (36 INCH)</v>
      </c>
      <c r="H1158" s="74" t="str">
        <f t="shared" si="89"/>
        <v>630.0700</v>
      </c>
      <c r="J1158" s="389">
        <f>'CONSTRUCTION COST ESTIMATE'!BA1158</f>
        <v>0</v>
      </c>
      <c r="K1158" s="75">
        <f t="shared" si="90"/>
        <v>0</v>
      </c>
      <c r="L1158" s="69" t="s">
        <v>1304</v>
      </c>
      <c r="M1158" s="69" t="str">
        <f>'CONSTRUCTION COST ESTIMATE'!BB1158</f>
        <v>LF</v>
      </c>
      <c r="N1158" s="390">
        <f>'BID ABSTRACT'!H1158</f>
        <v>0</v>
      </c>
      <c r="O1158" s="76">
        <f t="shared" si="91"/>
        <v>0</v>
      </c>
      <c r="S1158" s="69" t="s">
        <v>1313</v>
      </c>
      <c r="T1158" s="69" t="s">
        <v>1313</v>
      </c>
      <c r="V1158" s="77" t="str">
        <f t="shared" si="88"/>
        <v/>
      </c>
    </row>
    <row r="1159" spans="1:22" hidden="1">
      <c r="A1159" s="72">
        <f>'CONSTRUCTION COST ESTIMATE'!B1159</f>
        <v>630.08000000000004</v>
      </c>
      <c r="C1159" s="69" t="s">
        <v>1311</v>
      </c>
      <c r="D1159" s="69">
        <v>0</v>
      </c>
      <c r="F1159" s="73" t="str">
        <f>'CONSTRUCTION COST ESTIMATE'!C1159</f>
        <v>4 INCH C900 PVC SANITARY SEWER LATERAL</v>
      </c>
      <c r="H1159" s="74" t="str">
        <f t="shared" si="89"/>
        <v>630.0800</v>
      </c>
      <c r="J1159" s="389">
        <f>'CONSTRUCTION COST ESTIMATE'!BA1159</f>
        <v>0</v>
      </c>
      <c r="K1159" s="75">
        <f t="shared" si="90"/>
        <v>0</v>
      </c>
      <c r="L1159" s="69" t="s">
        <v>1304</v>
      </c>
      <c r="M1159" s="69" t="str">
        <f>'CONSTRUCTION COST ESTIMATE'!BB1159</f>
        <v>LF</v>
      </c>
      <c r="N1159" s="390">
        <f>'BID ABSTRACT'!H1159</f>
        <v>0</v>
      </c>
      <c r="O1159" s="76">
        <f t="shared" si="91"/>
        <v>0</v>
      </c>
      <c r="S1159" s="69" t="s">
        <v>1313</v>
      </c>
      <c r="T1159" s="69" t="s">
        <v>1313</v>
      </c>
      <c r="V1159" s="77" t="str">
        <f t="shared" si="88"/>
        <v/>
      </c>
    </row>
    <row r="1160" spans="1:22" hidden="1">
      <c r="A1160" s="72">
        <f>'CONSTRUCTION COST ESTIMATE'!B1160</f>
        <v>630.08100000000002</v>
      </c>
      <c r="C1160" s="69" t="s">
        <v>1311</v>
      </c>
      <c r="D1160" s="69">
        <v>0</v>
      </c>
      <c r="F1160" s="73" t="str">
        <f>'CONSTRUCTION COST ESTIMATE'!C1160</f>
        <v>C900 PVC SEWER LATERAL (6 INCH)</v>
      </c>
      <c r="H1160" s="74" t="str">
        <f t="shared" si="89"/>
        <v>630.0810</v>
      </c>
      <c r="J1160" s="389">
        <f>'CONSTRUCTION COST ESTIMATE'!BA1160</f>
        <v>0</v>
      </c>
      <c r="K1160" s="75">
        <f t="shared" si="90"/>
        <v>0</v>
      </c>
      <c r="L1160" s="69" t="s">
        <v>1304</v>
      </c>
      <c r="M1160" s="69" t="str">
        <f>'CONSTRUCTION COST ESTIMATE'!BB1160</f>
        <v>LF</v>
      </c>
      <c r="N1160" s="390">
        <f>'BID ABSTRACT'!H1160</f>
        <v>0</v>
      </c>
      <c r="O1160" s="76">
        <f t="shared" si="91"/>
        <v>0</v>
      </c>
      <c r="S1160" s="69" t="s">
        <v>1313</v>
      </c>
      <c r="T1160" s="69" t="s">
        <v>1313</v>
      </c>
      <c r="V1160" s="77" t="str">
        <f t="shared" si="88"/>
        <v/>
      </c>
    </row>
    <row r="1161" spans="1:22" hidden="1">
      <c r="A1161" s="72">
        <f>'CONSTRUCTION COST ESTIMATE'!B1161</f>
        <v>630.08199999999999</v>
      </c>
      <c r="C1161" s="69" t="s">
        <v>1311</v>
      </c>
      <c r="D1161" s="69">
        <v>0</v>
      </c>
      <c r="F1161" s="73" t="str">
        <f>'CONSTRUCTION COST ESTIMATE'!C1161</f>
        <v>C900 PVC SEWER LATERAL (8 INCH)</v>
      </c>
      <c r="H1161" s="74" t="str">
        <f t="shared" si="89"/>
        <v>630.0820</v>
      </c>
      <c r="J1161" s="389">
        <f>'CONSTRUCTION COST ESTIMATE'!BA1161</f>
        <v>0</v>
      </c>
      <c r="K1161" s="75">
        <f t="shared" si="90"/>
        <v>0</v>
      </c>
      <c r="L1161" s="69" t="s">
        <v>1304</v>
      </c>
      <c r="M1161" s="69" t="str">
        <f>'CONSTRUCTION COST ESTIMATE'!BB1161</f>
        <v>LF</v>
      </c>
      <c r="N1161" s="390">
        <f>'BID ABSTRACT'!H1161</f>
        <v>0</v>
      </c>
      <c r="O1161" s="76">
        <f t="shared" si="91"/>
        <v>0</v>
      </c>
      <c r="S1161" s="69" t="s">
        <v>1313</v>
      </c>
      <c r="T1161" s="69" t="s">
        <v>1313</v>
      </c>
      <c r="V1161" s="77" t="str">
        <f t="shared" si="88"/>
        <v/>
      </c>
    </row>
    <row r="1162" spans="1:22" hidden="1">
      <c r="A1162" s="72">
        <f>'CONSTRUCTION COST ESTIMATE'!B1162</f>
        <v>630.08299999999997</v>
      </c>
      <c r="C1162" s="69" t="s">
        <v>1311</v>
      </c>
      <c r="D1162" s="69">
        <v>0</v>
      </c>
      <c r="F1162" s="73" t="str">
        <f>'CONSTRUCTION COST ESTIMATE'!C1162</f>
        <v>C900 PVC SEWER LATERAL (10 INCH)</v>
      </c>
      <c r="H1162" s="74" t="str">
        <f t="shared" si="89"/>
        <v>630.0830</v>
      </c>
      <c r="J1162" s="389">
        <f>'CONSTRUCTION COST ESTIMATE'!BA1162</f>
        <v>0</v>
      </c>
      <c r="K1162" s="75">
        <f t="shared" si="90"/>
        <v>0</v>
      </c>
      <c r="L1162" s="69" t="s">
        <v>1304</v>
      </c>
      <c r="M1162" s="69" t="str">
        <f>'CONSTRUCTION COST ESTIMATE'!BB1162</f>
        <v>LF</v>
      </c>
      <c r="N1162" s="390">
        <f>'BID ABSTRACT'!H1162</f>
        <v>0</v>
      </c>
      <c r="O1162" s="76">
        <f t="shared" si="91"/>
        <v>0</v>
      </c>
      <c r="S1162" s="69" t="s">
        <v>1313</v>
      </c>
      <c r="T1162" s="69" t="s">
        <v>1313</v>
      </c>
      <c r="V1162" s="77" t="str">
        <f t="shared" si="88"/>
        <v/>
      </c>
    </row>
    <row r="1163" spans="1:22" hidden="1">
      <c r="A1163" s="72">
        <f>'CONSTRUCTION COST ESTIMATE'!B1163</f>
        <v>630.08399999999995</v>
      </c>
      <c r="C1163" s="69" t="s">
        <v>1311</v>
      </c>
      <c r="D1163" s="69">
        <v>0</v>
      </c>
      <c r="F1163" s="73" t="str">
        <f>'CONSTRUCTION COST ESTIMATE'!C1163</f>
        <v>C900 PVC SEWER LATERAL (12 INCH)</v>
      </c>
      <c r="H1163" s="74" t="str">
        <f t="shared" si="89"/>
        <v>630.0840</v>
      </c>
      <c r="J1163" s="389">
        <f>'CONSTRUCTION COST ESTIMATE'!BA1163</f>
        <v>0</v>
      </c>
      <c r="K1163" s="75">
        <f t="shared" si="90"/>
        <v>0</v>
      </c>
      <c r="L1163" s="69" t="s">
        <v>1304</v>
      </c>
      <c r="M1163" s="69" t="str">
        <f>'CONSTRUCTION COST ESTIMATE'!BB1163</f>
        <v>LF</v>
      </c>
      <c r="N1163" s="390">
        <f>'BID ABSTRACT'!H1163</f>
        <v>0</v>
      </c>
      <c r="O1163" s="76">
        <f t="shared" si="91"/>
        <v>0</v>
      </c>
      <c r="S1163" s="69" t="s">
        <v>1313</v>
      </c>
      <c r="T1163" s="69" t="s">
        <v>1313</v>
      </c>
      <c r="V1163" s="77" t="str">
        <f t="shared" si="88"/>
        <v/>
      </c>
    </row>
    <row r="1164" spans="1:22" hidden="1">
      <c r="A1164" s="72">
        <f>'CONSTRUCTION COST ESTIMATE'!B1164</f>
        <v>630.08500000000004</v>
      </c>
      <c r="C1164" s="69" t="s">
        <v>1311</v>
      </c>
      <c r="D1164" s="69">
        <v>0</v>
      </c>
      <c r="F1164" s="73" t="str">
        <f>'CONSTRUCTION COST ESTIMATE'!C1164</f>
        <v>C900 PVC SEWER LATERAL (15 INCH)</v>
      </c>
      <c r="H1164" s="74" t="str">
        <f t="shared" si="89"/>
        <v>630.0850</v>
      </c>
      <c r="J1164" s="389">
        <f>'CONSTRUCTION COST ESTIMATE'!BA1164</f>
        <v>0</v>
      </c>
      <c r="K1164" s="75">
        <f t="shared" si="90"/>
        <v>0</v>
      </c>
      <c r="L1164" s="69" t="s">
        <v>1304</v>
      </c>
      <c r="M1164" s="69" t="str">
        <f>'CONSTRUCTION COST ESTIMATE'!BB1164</f>
        <v>LF</v>
      </c>
      <c r="N1164" s="390">
        <f>'BID ABSTRACT'!H1164</f>
        <v>0</v>
      </c>
      <c r="O1164" s="76">
        <f t="shared" si="91"/>
        <v>0</v>
      </c>
      <c r="S1164" s="69" t="s">
        <v>1313</v>
      </c>
      <c r="T1164" s="69" t="s">
        <v>1313</v>
      </c>
      <c r="V1164" s="77" t="str">
        <f t="shared" si="88"/>
        <v/>
      </c>
    </row>
    <row r="1165" spans="1:22" hidden="1">
      <c r="A1165" s="72">
        <f>'CONSTRUCTION COST ESTIMATE'!B1165</f>
        <v>630.08600000000001</v>
      </c>
      <c r="C1165" s="69" t="s">
        <v>1311</v>
      </c>
      <c r="D1165" s="69">
        <v>0</v>
      </c>
      <c r="F1165" s="73" t="str">
        <f>'CONSTRUCTION COST ESTIMATE'!C1165</f>
        <v>C900 PVC SEWER LATERAL (18 INCH)</v>
      </c>
      <c r="H1165" s="74" t="str">
        <f t="shared" si="89"/>
        <v>630.0860</v>
      </c>
      <c r="J1165" s="389">
        <f>'CONSTRUCTION COST ESTIMATE'!BA1165</f>
        <v>0</v>
      </c>
      <c r="K1165" s="75">
        <f t="shared" si="90"/>
        <v>0</v>
      </c>
      <c r="L1165" s="69" t="s">
        <v>1304</v>
      </c>
      <c r="M1165" s="69" t="str">
        <f>'CONSTRUCTION COST ESTIMATE'!BB1165</f>
        <v>LF</v>
      </c>
      <c r="N1165" s="390">
        <f>'BID ABSTRACT'!H1165</f>
        <v>0</v>
      </c>
      <c r="O1165" s="76">
        <f t="shared" si="91"/>
        <v>0</v>
      </c>
      <c r="S1165" s="69" t="s">
        <v>1313</v>
      </c>
      <c r="T1165" s="69" t="s">
        <v>1313</v>
      </c>
      <c r="V1165" s="77" t="str">
        <f t="shared" si="88"/>
        <v/>
      </c>
    </row>
    <row r="1166" spans="1:22" hidden="1">
      <c r="A1166" s="72">
        <f>'CONSTRUCTION COST ESTIMATE'!B1166</f>
        <v>630.08699999999999</v>
      </c>
      <c r="C1166" s="69" t="s">
        <v>1311</v>
      </c>
      <c r="D1166" s="69">
        <v>0</v>
      </c>
      <c r="F1166" s="73" t="str">
        <f>'CONSTRUCTION COST ESTIMATE'!C1166</f>
        <v>C900 PVC SEWER LATERAL (21 INCH)</v>
      </c>
      <c r="H1166" s="74" t="str">
        <f t="shared" si="89"/>
        <v>630.0870</v>
      </c>
      <c r="J1166" s="389">
        <f>'CONSTRUCTION COST ESTIMATE'!BA1166</f>
        <v>0</v>
      </c>
      <c r="K1166" s="75">
        <f t="shared" si="90"/>
        <v>0</v>
      </c>
      <c r="L1166" s="69" t="s">
        <v>1304</v>
      </c>
      <c r="M1166" s="69" t="str">
        <f>'CONSTRUCTION COST ESTIMATE'!BB1166</f>
        <v>LF</v>
      </c>
      <c r="N1166" s="390">
        <f>'BID ABSTRACT'!H1166</f>
        <v>0</v>
      </c>
      <c r="O1166" s="76">
        <f t="shared" si="91"/>
        <v>0</v>
      </c>
      <c r="S1166" s="69" t="s">
        <v>1313</v>
      </c>
      <c r="T1166" s="69" t="s">
        <v>1313</v>
      </c>
      <c r="V1166" s="77" t="str">
        <f t="shared" si="88"/>
        <v/>
      </c>
    </row>
    <row r="1167" spans="1:22" hidden="1">
      <c r="A1167" s="72">
        <f>'CONSTRUCTION COST ESTIMATE'!B1167</f>
        <v>630.08799999999997</v>
      </c>
      <c r="C1167" s="69" t="s">
        <v>1311</v>
      </c>
      <c r="D1167" s="69">
        <v>0</v>
      </c>
      <c r="F1167" s="73" t="str">
        <f>'CONSTRUCTION COST ESTIMATE'!C1167</f>
        <v>C900 PVC SEWER LATERAL (24 INCH)</v>
      </c>
      <c r="H1167" s="74" t="str">
        <f t="shared" si="89"/>
        <v>630.0880</v>
      </c>
      <c r="J1167" s="389">
        <f>'CONSTRUCTION COST ESTIMATE'!BA1167</f>
        <v>0</v>
      </c>
      <c r="K1167" s="75">
        <f t="shared" si="90"/>
        <v>0</v>
      </c>
      <c r="L1167" s="69" t="s">
        <v>1304</v>
      </c>
      <c r="M1167" s="69" t="str">
        <f>'CONSTRUCTION COST ESTIMATE'!BB1167</f>
        <v>LF</v>
      </c>
      <c r="N1167" s="390">
        <f>'BID ABSTRACT'!H1167</f>
        <v>0</v>
      </c>
      <c r="O1167" s="76">
        <f t="shared" si="91"/>
        <v>0</v>
      </c>
      <c r="S1167" s="69" t="s">
        <v>1313</v>
      </c>
      <c r="T1167" s="69" t="s">
        <v>1313</v>
      </c>
      <c r="V1167" s="77" t="str">
        <f t="shared" si="88"/>
        <v/>
      </c>
    </row>
    <row r="1168" spans="1:22" hidden="1">
      <c r="A1168" s="72">
        <f>'CONSTRUCTION COST ESTIMATE'!B1168</f>
        <v>630.08900000000006</v>
      </c>
      <c r="C1168" s="69" t="s">
        <v>1311</v>
      </c>
      <c r="D1168" s="69">
        <v>0</v>
      </c>
      <c r="F1168" s="73" t="str">
        <f>'CONSTRUCTION COST ESTIMATE'!C1168</f>
        <v>C900 PVC SEWER LATERAL (30 INCH)</v>
      </c>
      <c r="H1168" s="74" t="str">
        <f t="shared" si="89"/>
        <v>630.0890</v>
      </c>
      <c r="J1168" s="389">
        <f>'CONSTRUCTION COST ESTIMATE'!BA1168</f>
        <v>0</v>
      </c>
      <c r="K1168" s="75">
        <f t="shared" si="90"/>
        <v>0</v>
      </c>
      <c r="L1168" s="69" t="s">
        <v>1304</v>
      </c>
      <c r="M1168" s="69" t="str">
        <f>'CONSTRUCTION COST ESTIMATE'!BB1168</f>
        <v>LF</v>
      </c>
      <c r="N1168" s="390">
        <f>'BID ABSTRACT'!H1168</f>
        <v>0</v>
      </c>
      <c r="O1168" s="76">
        <f t="shared" si="91"/>
        <v>0</v>
      </c>
      <c r="S1168" s="69" t="s">
        <v>1313</v>
      </c>
      <c r="T1168" s="69" t="s">
        <v>1313</v>
      </c>
      <c r="V1168" s="77" t="str">
        <f t="shared" si="88"/>
        <v/>
      </c>
    </row>
    <row r="1169" spans="1:22" hidden="1">
      <c r="A1169" s="72">
        <f>'CONSTRUCTION COST ESTIMATE'!B1169</f>
        <v>630.09</v>
      </c>
      <c r="C1169" s="69" t="s">
        <v>1311</v>
      </c>
      <c r="D1169" s="69">
        <v>0</v>
      </c>
      <c r="F1169" s="73" t="str">
        <f>'CONSTRUCTION COST ESTIMATE'!C1169</f>
        <v>C900 PVC SEWER LATERAL (36 INCH)</v>
      </c>
      <c r="H1169" s="74" t="str">
        <f t="shared" si="89"/>
        <v>630.0900</v>
      </c>
      <c r="J1169" s="389">
        <f>'CONSTRUCTION COST ESTIMATE'!BA1169</f>
        <v>0</v>
      </c>
      <c r="K1169" s="75">
        <f t="shared" si="90"/>
        <v>0</v>
      </c>
      <c r="L1169" s="69" t="s">
        <v>1304</v>
      </c>
      <c r="M1169" s="69" t="str">
        <f>'CONSTRUCTION COST ESTIMATE'!BB1169</f>
        <v>LF</v>
      </c>
      <c r="N1169" s="390">
        <f>'BID ABSTRACT'!H1169</f>
        <v>0</v>
      </c>
      <c r="O1169" s="76">
        <f t="shared" si="91"/>
        <v>0</v>
      </c>
      <c r="S1169" s="69" t="s">
        <v>1313</v>
      </c>
      <c r="T1169" s="69" t="s">
        <v>1313</v>
      </c>
      <c r="V1169" s="77" t="str">
        <f t="shared" si="88"/>
        <v/>
      </c>
    </row>
    <row r="1170" spans="1:22" hidden="1">
      <c r="A1170" s="72">
        <f>'CONSTRUCTION COST ESTIMATE'!B1170</f>
        <v>630.1</v>
      </c>
      <c r="C1170" s="69" t="s">
        <v>1311</v>
      </c>
      <c r="D1170" s="69">
        <v>0</v>
      </c>
      <c r="F1170" s="73" t="str">
        <f>'CONSTRUCTION COST ESTIMATE'!C1170</f>
        <v>SEWER CLEANOUT (4 INCH)</v>
      </c>
      <c r="H1170" s="74" t="str">
        <f t="shared" si="89"/>
        <v>630.1000</v>
      </c>
      <c r="J1170" s="389">
        <f>'CONSTRUCTION COST ESTIMATE'!BA1170</f>
        <v>0</v>
      </c>
      <c r="K1170" s="75">
        <f t="shared" si="90"/>
        <v>0</v>
      </c>
      <c r="L1170" s="69" t="s">
        <v>1304</v>
      </c>
      <c r="M1170" s="69" t="str">
        <f>'CONSTRUCTION COST ESTIMATE'!BB1170</f>
        <v>EA</v>
      </c>
      <c r="N1170" s="390">
        <f>'BID ABSTRACT'!H1170</f>
        <v>0</v>
      </c>
      <c r="O1170" s="76">
        <f t="shared" si="91"/>
        <v>0</v>
      </c>
      <c r="S1170" s="69" t="s">
        <v>1313</v>
      </c>
      <c r="T1170" s="69" t="s">
        <v>1313</v>
      </c>
      <c r="V1170" s="77" t="str">
        <f t="shared" ref="V1170:V1233" si="92">IF(A1170=0,"Delete Row","")</f>
        <v/>
      </c>
    </row>
    <row r="1171" spans="1:22" hidden="1">
      <c r="A1171" s="72">
        <f>'CONSTRUCTION COST ESTIMATE'!B1171</f>
        <v>630.101</v>
      </c>
      <c r="C1171" s="69" t="s">
        <v>1311</v>
      </c>
      <c r="D1171" s="69">
        <v>0</v>
      </c>
      <c r="F1171" s="73" t="str">
        <f>'CONSTRUCTION COST ESTIMATE'!C1171</f>
        <v>SEWER CLEANOUT (6 INCH)</v>
      </c>
      <c r="H1171" s="74" t="str">
        <f t="shared" si="89"/>
        <v>630.1010</v>
      </c>
      <c r="J1171" s="389">
        <f>'CONSTRUCTION COST ESTIMATE'!BA1171</f>
        <v>0</v>
      </c>
      <c r="K1171" s="75">
        <f t="shared" si="90"/>
        <v>0</v>
      </c>
      <c r="L1171" s="69" t="s">
        <v>1304</v>
      </c>
      <c r="M1171" s="69" t="str">
        <f>'CONSTRUCTION COST ESTIMATE'!BB1171</f>
        <v>EA</v>
      </c>
      <c r="N1171" s="390">
        <f>'BID ABSTRACT'!H1171</f>
        <v>0</v>
      </c>
      <c r="O1171" s="76">
        <f t="shared" si="91"/>
        <v>0</v>
      </c>
      <c r="S1171" s="69" t="s">
        <v>1313</v>
      </c>
      <c r="T1171" s="69" t="s">
        <v>1313</v>
      </c>
      <c r="V1171" s="77" t="str">
        <f t="shared" si="92"/>
        <v/>
      </c>
    </row>
    <row r="1172" spans="1:22" hidden="1">
      <c r="A1172" s="72">
        <f>'CONSTRUCTION COST ESTIMATE'!B1172</f>
        <v>630.10199999999998</v>
      </c>
      <c r="C1172" s="69" t="s">
        <v>1311</v>
      </c>
      <c r="D1172" s="69">
        <v>0</v>
      </c>
      <c r="F1172" s="73" t="str">
        <f>'CONSTRUCTION COST ESTIMATE'!C1172</f>
        <v>SEWER CLEANOUT (8 INCH)</v>
      </c>
      <c r="H1172" s="74" t="str">
        <f t="shared" si="89"/>
        <v>630.1020</v>
      </c>
      <c r="J1172" s="389">
        <f>'CONSTRUCTION COST ESTIMATE'!BA1172</f>
        <v>0</v>
      </c>
      <c r="K1172" s="75">
        <f t="shared" si="90"/>
        <v>0</v>
      </c>
      <c r="L1172" s="69" t="s">
        <v>1304</v>
      </c>
      <c r="M1172" s="69" t="str">
        <f>'CONSTRUCTION COST ESTIMATE'!BB1172</f>
        <v>EA</v>
      </c>
      <c r="N1172" s="390">
        <f>'BID ABSTRACT'!H1172</f>
        <v>0</v>
      </c>
      <c r="O1172" s="76">
        <f t="shared" si="91"/>
        <v>0</v>
      </c>
      <c r="S1172" s="69" t="s">
        <v>1313</v>
      </c>
      <c r="T1172" s="69" t="s">
        <v>1313</v>
      </c>
      <c r="V1172" s="77" t="str">
        <f t="shared" si="92"/>
        <v/>
      </c>
    </row>
    <row r="1173" spans="1:22" hidden="1">
      <c r="A1173" s="72">
        <f>'CONSTRUCTION COST ESTIMATE'!B1173</f>
        <v>630.10299999999995</v>
      </c>
      <c r="C1173" s="69" t="s">
        <v>1311</v>
      </c>
      <c r="D1173" s="69">
        <v>0</v>
      </c>
      <c r="F1173" s="73" t="str">
        <f>'CONSTRUCTION COST ESTIMATE'!C1173</f>
        <v>SEWER CLEANOUT (10 INCH)</v>
      </c>
      <c r="H1173" s="74" t="str">
        <f t="shared" si="89"/>
        <v>630.1030</v>
      </c>
      <c r="J1173" s="389">
        <f>'CONSTRUCTION COST ESTIMATE'!BA1173</f>
        <v>0</v>
      </c>
      <c r="K1173" s="75">
        <f t="shared" si="90"/>
        <v>0</v>
      </c>
      <c r="L1173" s="69" t="s">
        <v>1304</v>
      </c>
      <c r="M1173" s="69" t="str">
        <f>'CONSTRUCTION COST ESTIMATE'!BB1173</f>
        <v>EA</v>
      </c>
      <c r="N1173" s="390">
        <f>'BID ABSTRACT'!H1173</f>
        <v>0</v>
      </c>
      <c r="O1173" s="76">
        <f t="shared" si="91"/>
        <v>0</v>
      </c>
      <c r="S1173" s="69" t="s">
        <v>1313</v>
      </c>
      <c r="T1173" s="69" t="s">
        <v>1313</v>
      </c>
      <c r="V1173" s="77" t="str">
        <f t="shared" si="92"/>
        <v/>
      </c>
    </row>
    <row r="1174" spans="1:22" hidden="1">
      <c r="A1174" s="72">
        <f>'CONSTRUCTION COST ESTIMATE'!B1174</f>
        <v>630.10400000000004</v>
      </c>
      <c r="C1174" s="69" t="s">
        <v>1311</v>
      </c>
      <c r="D1174" s="69">
        <v>0</v>
      </c>
      <c r="F1174" s="73" t="str">
        <f>'CONSTRUCTION COST ESTIMATE'!C1174</f>
        <v>SEWER CLEANOUT (12 INCH)</v>
      </c>
      <c r="H1174" s="74" t="str">
        <f t="shared" si="89"/>
        <v>630.1040</v>
      </c>
      <c r="J1174" s="389">
        <f>'CONSTRUCTION COST ESTIMATE'!BA1174</f>
        <v>0</v>
      </c>
      <c r="K1174" s="75">
        <f t="shared" si="90"/>
        <v>0</v>
      </c>
      <c r="L1174" s="69" t="s">
        <v>1304</v>
      </c>
      <c r="M1174" s="69" t="str">
        <f>'CONSTRUCTION COST ESTIMATE'!BB1174</f>
        <v>EA</v>
      </c>
      <c r="N1174" s="390">
        <f>'BID ABSTRACT'!H1174</f>
        <v>0</v>
      </c>
      <c r="O1174" s="76">
        <f t="shared" si="91"/>
        <v>0</v>
      </c>
      <c r="S1174" s="69" t="s">
        <v>1313</v>
      </c>
      <c r="T1174" s="69" t="s">
        <v>1313</v>
      </c>
      <c r="V1174" s="77" t="str">
        <f t="shared" si="92"/>
        <v/>
      </c>
    </row>
    <row r="1175" spans="1:22" hidden="1">
      <c r="A1175" s="72">
        <f>'CONSTRUCTION COST ESTIMATE'!B1175</f>
        <v>630.10500000000002</v>
      </c>
      <c r="C1175" s="69" t="s">
        <v>1311</v>
      </c>
      <c r="D1175" s="69">
        <v>0</v>
      </c>
      <c r="F1175" s="73" t="str">
        <f>'CONSTRUCTION COST ESTIMATE'!C1175</f>
        <v>SEWER CLEANOUT (15 INCH)</v>
      </c>
      <c r="H1175" s="74" t="str">
        <f t="shared" ref="H1175:H1238" si="93">TEXT(A1175,"#.0000")</f>
        <v>630.1050</v>
      </c>
      <c r="J1175" s="389">
        <f>'CONSTRUCTION COST ESTIMATE'!BA1175</f>
        <v>0</v>
      </c>
      <c r="K1175" s="75">
        <f t="shared" ref="K1175:K1238" si="94">IF((OR(M1175="LS",M1175="FA",M1175="ALLOW")),N1175,J1175)</f>
        <v>0</v>
      </c>
      <c r="L1175" s="69" t="s">
        <v>1304</v>
      </c>
      <c r="M1175" s="69" t="str">
        <f>'CONSTRUCTION COST ESTIMATE'!BB1175</f>
        <v>EA</v>
      </c>
      <c r="N1175" s="390">
        <f>'BID ABSTRACT'!H1175</f>
        <v>0</v>
      </c>
      <c r="O1175" s="76">
        <f t="shared" ref="O1175:O1238" si="95">IF((OR(M1175="LS",M1175="FA",M1175="ALLOW")),1,N1175)</f>
        <v>0</v>
      </c>
      <c r="S1175" s="69" t="s">
        <v>1313</v>
      </c>
      <c r="T1175" s="69" t="s">
        <v>1313</v>
      </c>
      <c r="V1175" s="77" t="str">
        <f t="shared" si="92"/>
        <v/>
      </c>
    </row>
    <row r="1176" spans="1:22" hidden="1">
      <c r="A1176" s="72">
        <f>'CONSTRUCTION COST ESTIMATE'!B1176</f>
        <v>630.10599999999999</v>
      </c>
      <c r="C1176" s="69" t="s">
        <v>1311</v>
      </c>
      <c r="D1176" s="69">
        <v>0</v>
      </c>
      <c r="F1176" s="73" t="str">
        <f>'CONSTRUCTION COST ESTIMATE'!C1176</f>
        <v>SEWER CLEANOUT (18 INCH)</v>
      </c>
      <c r="H1176" s="74" t="str">
        <f t="shared" si="93"/>
        <v>630.1060</v>
      </c>
      <c r="J1176" s="389">
        <f>'CONSTRUCTION COST ESTIMATE'!BA1176</f>
        <v>0</v>
      </c>
      <c r="K1176" s="75">
        <f t="shared" si="94"/>
        <v>0</v>
      </c>
      <c r="L1176" s="69" t="s">
        <v>1304</v>
      </c>
      <c r="M1176" s="69" t="str">
        <f>'CONSTRUCTION COST ESTIMATE'!BB1176</f>
        <v>EA</v>
      </c>
      <c r="N1176" s="390">
        <f>'BID ABSTRACT'!H1176</f>
        <v>0</v>
      </c>
      <c r="O1176" s="76">
        <f t="shared" si="95"/>
        <v>0</v>
      </c>
      <c r="S1176" s="69" t="s">
        <v>1313</v>
      </c>
      <c r="T1176" s="69" t="s">
        <v>1313</v>
      </c>
      <c r="V1176" s="77" t="str">
        <f t="shared" si="92"/>
        <v/>
      </c>
    </row>
    <row r="1177" spans="1:22" hidden="1">
      <c r="A1177" s="72">
        <f>'CONSTRUCTION COST ESTIMATE'!B1177</f>
        <v>630.10699999999997</v>
      </c>
      <c r="C1177" s="69" t="s">
        <v>1311</v>
      </c>
      <c r="D1177" s="69">
        <v>0</v>
      </c>
      <c r="F1177" s="73" t="str">
        <f>'CONSTRUCTION COST ESTIMATE'!C1177</f>
        <v>SEWER CLEANOUT (21 INCH)</v>
      </c>
      <c r="H1177" s="74" t="str">
        <f t="shared" si="93"/>
        <v>630.1070</v>
      </c>
      <c r="J1177" s="389">
        <f>'CONSTRUCTION COST ESTIMATE'!BA1177</f>
        <v>0</v>
      </c>
      <c r="K1177" s="75">
        <f t="shared" si="94"/>
        <v>0</v>
      </c>
      <c r="L1177" s="69" t="s">
        <v>1304</v>
      </c>
      <c r="M1177" s="69" t="str">
        <f>'CONSTRUCTION COST ESTIMATE'!BB1177</f>
        <v>EA</v>
      </c>
      <c r="N1177" s="390">
        <f>'BID ABSTRACT'!H1177</f>
        <v>0</v>
      </c>
      <c r="O1177" s="76">
        <f t="shared" si="95"/>
        <v>0</v>
      </c>
      <c r="S1177" s="69" t="s">
        <v>1313</v>
      </c>
      <c r="T1177" s="69" t="s">
        <v>1313</v>
      </c>
      <c r="V1177" s="77" t="str">
        <f t="shared" si="92"/>
        <v/>
      </c>
    </row>
    <row r="1178" spans="1:22" hidden="1">
      <c r="A1178" s="72">
        <f>'CONSTRUCTION COST ESTIMATE'!B1178</f>
        <v>630.10799999999995</v>
      </c>
      <c r="C1178" s="69" t="s">
        <v>1311</v>
      </c>
      <c r="D1178" s="69">
        <v>0</v>
      </c>
      <c r="F1178" s="73" t="str">
        <f>'CONSTRUCTION COST ESTIMATE'!C1178</f>
        <v>SEWER CLEANOUT (24 INCH)</v>
      </c>
      <c r="H1178" s="74" t="str">
        <f t="shared" si="93"/>
        <v>630.1080</v>
      </c>
      <c r="J1178" s="389">
        <f>'CONSTRUCTION COST ESTIMATE'!BA1178</f>
        <v>0</v>
      </c>
      <c r="K1178" s="75">
        <f t="shared" si="94"/>
        <v>0</v>
      </c>
      <c r="L1178" s="69" t="s">
        <v>1304</v>
      </c>
      <c r="M1178" s="69" t="str">
        <f>'CONSTRUCTION COST ESTIMATE'!BB1178</f>
        <v>EA</v>
      </c>
      <c r="N1178" s="390">
        <f>'BID ABSTRACT'!H1178</f>
        <v>0</v>
      </c>
      <c r="O1178" s="76">
        <f t="shared" si="95"/>
        <v>0</v>
      </c>
      <c r="S1178" s="69" t="s">
        <v>1313</v>
      </c>
      <c r="T1178" s="69" t="s">
        <v>1313</v>
      </c>
      <c r="V1178" s="77" t="str">
        <f t="shared" si="92"/>
        <v/>
      </c>
    </row>
    <row r="1179" spans="1:22" hidden="1">
      <c r="A1179" s="72">
        <f>'CONSTRUCTION COST ESTIMATE'!B1179</f>
        <v>630.10900000000004</v>
      </c>
      <c r="C1179" s="69" t="s">
        <v>1311</v>
      </c>
      <c r="D1179" s="69">
        <v>0</v>
      </c>
      <c r="F1179" s="73" t="str">
        <f>'CONSTRUCTION COST ESTIMATE'!C1179</f>
        <v>SEWER CLEANOUT (30 INCH)</v>
      </c>
      <c r="H1179" s="74" t="str">
        <f t="shared" si="93"/>
        <v>630.1090</v>
      </c>
      <c r="J1179" s="389">
        <f>'CONSTRUCTION COST ESTIMATE'!BA1179</f>
        <v>0</v>
      </c>
      <c r="K1179" s="75">
        <f t="shared" si="94"/>
        <v>0</v>
      </c>
      <c r="L1179" s="69" t="s">
        <v>1304</v>
      </c>
      <c r="M1179" s="69" t="str">
        <f>'CONSTRUCTION COST ESTIMATE'!BB1179</f>
        <v>EA</v>
      </c>
      <c r="N1179" s="390">
        <f>'BID ABSTRACT'!H1179</f>
        <v>0</v>
      </c>
      <c r="O1179" s="76">
        <f t="shared" si="95"/>
        <v>0</v>
      </c>
      <c r="S1179" s="69" t="s">
        <v>1313</v>
      </c>
      <c r="T1179" s="69" t="s">
        <v>1313</v>
      </c>
      <c r="V1179" s="77" t="str">
        <f t="shared" si="92"/>
        <v/>
      </c>
    </row>
    <row r="1180" spans="1:22" hidden="1">
      <c r="A1180" s="72">
        <f>'CONSTRUCTION COST ESTIMATE'!B1180</f>
        <v>630.11</v>
      </c>
      <c r="C1180" s="69" t="s">
        <v>1311</v>
      </c>
      <c r="D1180" s="69">
        <v>0</v>
      </c>
      <c r="F1180" s="73" t="str">
        <f>'CONSTRUCTION COST ESTIMATE'!C1180</f>
        <v>SEWER CLEANOUT (36 INCH)</v>
      </c>
      <c r="H1180" s="74" t="str">
        <f t="shared" si="93"/>
        <v>630.1100</v>
      </c>
      <c r="J1180" s="389">
        <f>'CONSTRUCTION COST ESTIMATE'!BA1180</f>
        <v>0</v>
      </c>
      <c r="K1180" s="75">
        <f t="shared" si="94"/>
        <v>0</v>
      </c>
      <c r="L1180" s="69" t="s">
        <v>1304</v>
      </c>
      <c r="M1180" s="69" t="str">
        <f>'CONSTRUCTION COST ESTIMATE'!BB1180</f>
        <v>EA</v>
      </c>
      <c r="N1180" s="390">
        <f>'BID ABSTRACT'!H1180</f>
        <v>0</v>
      </c>
      <c r="O1180" s="76">
        <f t="shared" si="95"/>
        <v>0</v>
      </c>
      <c r="S1180" s="69" t="s">
        <v>1313</v>
      </c>
      <c r="T1180" s="69" t="s">
        <v>1313</v>
      </c>
      <c r="V1180" s="77" t="str">
        <f t="shared" si="92"/>
        <v/>
      </c>
    </row>
    <row r="1181" spans="1:22" hidden="1">
      <c r="A1181" s="72">
        <f>'CONSTRUCTION COST ESTIMATE'!B1181</f>
        <v>630.12</v>
      </c>
      <c r="C1181" s="69" t="s">
        <v>1311</v>
      </c>
      <c r="D1181" s="69">
        <v>0</v>
      </c>
      <c r="F1181" s="73" t="str">
        <f>'CONSTRUCTION COST ESTIMATE'!C1181</f>
        <v>C900 PVC UTILITY CROSSING (4 INCH)</v>
      </c>
      <c r="H1181" s="74" t="str">
        <f t="shared" si="93"/>
        <v>630.1200</v>
      </c>
      <c r="J1181" s="389">
        <f>'CONSTRUCTION COST ESTIMATE'!BA1181</f>
        <v>0</v>
      </c>
      <c r="K1181" s="75">
        <f t="shared" si="94"/>
        <v>0</v>
      </c>
      <c r="L1181" s="69" t="s">
        <v>1304</v>
      </c>
      <c r="M1181" s="69" t="str">
        <f>'CONSTRUCTION COST ESTIMATE'!BB1181</f>
        <v>LF</v>
      </c>
      <c r="N1181" s="390">
        <f>'BID ABSTRACT'!H1181</f>
        <v>0</v>
      </c>
      <c r="O1181" s="76">
        <f t="shared" si="95"/>
        <v>0</v>
      </c>
      <c r="S1181" s="69" t="s">
        <v>1313</v>
      </c>
      <c r="T1181" s="69" t="s">
        <v>1313</v>
      </c>
      <c r="V1181" s="77" t="str">
        <f t="shared" si="92"/>
        <v/>
      </c>
    </row>
    <row r="1182" spans="1:22" hidden="1">
      <c r="A1182" s="72">
        <f>'CONSTRUCTION COST ESTIMATE'!B1182</f>
        <v>630.12099999999998</v>
      </c>
      <c r="C1182" s="69" t="s">
        <v>1311</v>
      </c>
      <c r="D1182" s="69">
        <v>0</v>
      </c>
      <c r="F1182" s="73" t="str">
        <f>'CONSTRUCTION COST ESTIMATE'!C1182</f>
        <v>C900 PVC UTILITY CROSSING (6 INCH)</v>
      </c>
      <c r="H1182" s="74" t="str">
        <f t="shared" si="93"/>
        <v>630.1210</v>
      </c>
      <c r="J1182" s="389">
        <f>'CONSTRUCTION COST ESTIMATE'!BA1182</f>
        <v>0</v>
      </c>
      <c r="K1182" s="75">
        <f t="shared" si="94"/>
        <v>0</v>
      </c>
      <c r="L1182" s="69" t="s">
        <v>1304</v>
      </c>
      <c r="M1182" s="69" t="str">
        <f>'CONSTRUCTION COST ESTIMATE'!BB1182</f>
        <v>LF</v>
      </c>
      <c r="N1182" s="390">
        <f>'BID ABSTRACT'!H1182</f>
        <v>0</v>
      </c>
      <c r="O1182" s="76">
        <f t="shared" si="95"/>
        <v>0</v>
      </c>
      <c r="S1182" s="69" t="s">
        <v>1313</v>
      </c>
      <c r="T1182" s="69" t="s">
        <v>1313</v>
      </c>
      <c r="V1182" s="77" t="str">
        <f t="shared" si="92"/>
        <v/>
      </c>
    </row>
    <row r="1183" spans="1:22" hidden="1">
      <c r="A1183" s="72">
        <f>'CONSTRUCTION COST ESTIMATE'!B1183</f>
        <v>630.12199999999996</v>
      </c>
      <c r="C1183" s="69" t="s">
        <v>1311</v>
      </c>
      <c r="D1183" s="69">
        <v>0</v>
      </c>
      <c r="F1183" s="73" t="str">
        <f>'CONSTRUCTION COST ESTIMATE'!C1183</f>
        <v>C900 PVC UTILITY CROSSING (8 INCH)</v>
      </c>
      <c r="H1183" s="74" t="str">
        <f t="shared" si="93"/>
        <v>630.1220</v>
      </c>
      <c r="J1183" s="389">
        <f>'CONSTRUCTION COST ESTIMATE'!BA1183</f>
        <v>0</v>
      </c>
      <c r="K1183" s="75">
        <f t="shared" si="94"/>
        <v>0</v>
      </c>
      <c r="L1183" s="69" t="s">
        <v>1304</v>
      </c>
      <c r="M1183" s="69" t="str">
        <f>'CONSTRUCTION COST ESTIMATE'!BB1183</f>
        <v>LF</v>
      </c>
      <c r="N1183" s="390">
        <f>'BID ABSTRACT'!H1183</f>
        <v>0</v>
      </c>
      <c r="O1183" s="76">
        <f t="shared" si="95"/>
        <v>0</v>
      </c>
      <c r="S1183" s="69" t="s">
        <v>1313</v>
      </c>
      <c r="T1183" s="69" t="s">
        <v>1313</v>
      </c>
      <c r="V1183" s="77" t="str">
        <f t="shared" si="92"/>
        <v/>
      </c>
    </row>
    <row r="1184" spans="1:22" hidden="1">
      <c r="A1184" s="72">
        <f>'CONSTRUCTION COST ESTIMATE'!B1184</f>
        <v>630.12300000000005</v>
      </c>
      <c r="C1184" s="69" t="s">
        <v>1311</v>
      </c>
      <c r="D1184" s="69">
        <v>0</v>
      </c>
      <c r="F1184" s="73" t="str">
        <f>'CONSTRUCTION COST ESTIMATE'!C1184</f>
        <v>C900 PVC UTILITY CROSSING (10 INCH)</v>
      </c>
      <c r="H1184" s="74" t="str">
        <f t="shared" si="93"/>
        <v>630.1230</v>
      </c>
      <c r="J1184" s="389">
        <f>'CONSTRUCTION COST ESTIMATE'!BA1184</f>
        <v>0</v>
      </c>
      <c r="K1184" s="75">
        <f t="shared" si="94"/>
        <v>0</v>
      </c>
      <c r="L1184" s="69" t="s">
        <v>1304</v>
      </c>
      <c r="M1184" s="69" t="str">
        <f>'CONSTRUCTION COST ESTIMATE'!BB1184</f>
        <v>LF</v>
      </c>
      <c r="N1184" s="390">
        <f>'BID ABSTRACT'!H1184</f>
        <v>0</v>
      </c>
      <c r="O1184" s="76">
        <f t="shared" si="95"/>
        <v>0</v>
      </c>
      <c r="S1184" s="69" t="s">
        <v>1313</v>
      </c>
      <c r="T1184" s="69" t="s">
        <v>1313</v>
      </c>
      <c r="V1184" s="77" t="str">
        <f t="shared" si="92"/>
        <v/>
      </c>
    </row>
    <row r="1185" spans="1:22" hidden="1">
      <c r="A1185" s="72">
        <f>'CONSTRUCTION COST ESTIMATE'!B1185</f>
        <v>630.12400000000002</v>
      </c>
      <c r="C1185" s="69" t="s">
        <v>1311</v>
      </c>
      <c r="D1185" s="69">
        <v>0</v>
      </c>
      <c r="F1185" s="73" t="str">
        <f>'CONSTRUCTION COST ESTIMATE'!C1185</f>
        <v>C900 PVC UTILITY CROSSING (12 INCH)</v>
      </c>
      <c r="H1185" s="74" t="str">
        <f t="shared" si="93"/>
        <v>630.1240</v>
      </c>
      <c r="J1185" s="389">
        <f>'CONSTRUCTION COST ESTIMATE'!BA1185</f>
        <v>0</v>
      </c>
      <c r="K1185" s="75">
        <f t="shared" si="94"/>
        <v>0</v>
      </c>
      <c r="L1185" s="69" t="s">
        <v>1304</v>
      </c>
      <c r="M1185" s="69" t="str">
        <f>'CONSTRUCTION COST ESTIMATE'!BB1185</f>
        <v>LF</v>
      </c>
      <c r="N1185" s="390">
        <f>'BID ABSTRACT'!H1185</f>
        <v>0</v>
      </c>
      <c r="O1185" s="76">
        <f t="shared" si="95"/>
        <v>0</v>
      </c>
      <c r="S1185" s="69" t="s">
        <v>1313</v>
      </c>
      <c r="T1185" s="69" t="s">
        <v>1313</v>
      </c>
      <c r="V1185" s="77" t="str">
        <f t="shared" si="92"/>
        <v/>
      </c>
    </row>
    <row r="1186" spans="1:22" hidden="1">
      <c r="A1186" s="72">
        <f>'CONSTRUCTION COST ESTIMATE'!B1186</f>
        <v>630.125</v>
      </c>
      <c r="C1186" s="69" t="s">
        <v>1311</v>
      </c>
      <c r="D1186" s="69">
        <v>0</v>
      </c>
      <c r="F1186" s="73" t="str">
        <f>'CONSTRUCTION COST ESTIMATE'!C1186</f>
        <v>C900 PVC UTILITY CROSSING (15 INCH)</v>
      </c>
      <c r="H1186" s="74" t="str">
        <f t="shared" si="93"/>
        <v>630.1250</v>
      </c>
      <c r="J1186" s="389">
        <f>'CONSTRUCTION COST ESTIMATE'!BA1186</f>
        <v>0</v>
      </c>
      <c r="K1186" s="75">
        <f t="shared" si="94"/>
        <v>0</v>
      </c>
      <c r="L1186" s="69" t="s">
        <v>1304</v>
      </c>
      <c r="M1186" s="69" t="str">
        <f>'CONSTRUCTION COST ESTIMATE'!BB1186</f>
        <v>LF</v>
      </c>
      <c r="N1186" s="390">
        <f>'BID ABSTRACT'!H1186</f>
        <v>0</v>
      </c>
      <c r="O1186" s="76">
        <f t="shared" si="95"/>
        <v>0</v>
      </c>
      <c r="S1186" s="69" t="s">
        <v>1313</v>
      </c>
      <c r="T1186" s="69" t="s">
        <v>1313</v>
      </c>
      <c r="V1186" s="77" t="str">
        <f t="shared" si="92"/>
        <v/>
      </c>
    </row>
    <row r="1187" spans="1:22" hidden="1">
      <c r="A1187" s="72">
        <f>'CONSTRUCTION COST ESTIMATE'!B1187</f>
        <v>630.12599999999998</v>
      </c>
      <c r="C1187" s="69" t="s">
        <v>1311</v>
      </c>
      <c r="D1187" s="69">
        <v>0</v>
      </c>
      <c r="F1187" s="73" t="str">
        <f>'CONSTRUCTION COST ESTIMATE'!C1187</f>
        <v>C900 PVC UTILITY CROSSING (18 INCH)</v>
      </c>
      <c r="H1187" s="74" t="str">
        <f t="shared" si="93"/>
        <v>630.1260</v>
      </c>
      <c r="J1187" s="389">
        <f>'CONSTRUCTION COST ESTIMATE'!BA1187</f>
        <v>0</v>
      </c>
      <c r="K1187" s="75">
        <f t="shared" si="94"/>
        <v>0</v>
      </c>
      <c r="L1187" s="69" t="s">
        <v>1304</v>
      </c>
      <c r="M1187" s="69" t="str">
        <f>'CONSTRUCTION COST ESTIMATE'!BB1187</f>
        <v>LF</v>
      </c>
      <c r="N1187" s="390">
        <f>'BID ABSTRACT'!H1187</f>
        <v>0</v>
      </c>
      <c r="O1187" s="76">
        <f t="shared" si="95"/>
        <v>0</v>
      </c>
      <c r="S1187" s="69" t="s">
        <v>1313</v>
      </c>
      <c r="T1187" s="69" t="s">
        <v>1313</v>
      </c>
      <c r="V1187" s="77" t="str">
        <f t="shared" si="92"/>
        <v/>
      </c>
    </row>
    <row r="1188" spans="1:22" hidden="1">
      <c r="A1188" s="72">
        <f>'CONSTRUCTION COST ESTIMATE'!B1188</f>
        <v>630.12699999999995</v>
      </c>
      <c r="C1188" s="69" t="s">
        <v>1311</v>
      </c>
      <c r="D1188" s="69">
        <v>0</v>
      </c>
      <c r="F1188" s="73" t="str">
        <f>'CONSTRUCTION COST ESTIMATE'!C1188</f>
        <v>C900 PVC UTILITY CROSSING (21 INCH)</v>
      </c>
      <c r="H1188" s="74" t="str">
        <f t="shared" si="93"/>
        <v>630.1270</v>
      </c>
      <c r="J1188" s="389">
        <f>'CONSTRUCTION COST ESTIMATE'!BA1188</f>
        <v>0</v>
      </c>
      <c r="K1188" s="75">
        <f t="shared" si="94"/>
        <v>0</v>
      </c>
      <c r="L1188" s="69" t="s">
        <v>1304</v>
      </c>
      <c r="M1188" s="69" t="str">
        <f>'CONSTRUCTION COST ESTIMATE'!BB1188</f>
        <v>LF</v>
      </c>
      <c r="N1188" s="390">
        <f>'BID ABSTRACT'!H1188</f>
        <v>0</v>
      </c>
      <c r="O1188" s="76">
        <f t="shared" si="95"/>
        <v>0</v>
      </c>
      <c r="S1188" s="69" t="s">
        <v>1313</v>
      </c>
      <c r="T1188" s="69" t="s">
        <v>1313</v>
      </c>
      <c r="V1188" s="77" t="str">
        <f t="shared" si="92"/>
        <v/>
      </c>
    </row>
    <row r="1189" spans="1:22" hidden="1">
      <c r="A1189" s="72">
        <f>'CONSTRUCTION COST ESTIMATE'!B1189</f>
        <v>630.12800000000004</v>
      </c>
      <c r="C1189" s="69" t="s">
        <v>1311</v>
      </c>
      <c r="D1189" s="69">
        <v>0</v>
      </c>
      <c r="F1189" s="73" t="str">
        <f>'CONSTRUCTION COST ESTIMATE'!C1189</f>
        <v>C900 PVC UTILITY CROSSING (24 INCH)</v>
      </c>
      <c r="H1189" s="74" t="str">
        <f t="shared" si="93"/>
        <v>630.1280</v>
      </c>
      <c r="J1189" s="389">
        <f>'CONSTRUCTION COST ESTIMATE'!BA1189</f>
        <v>0</v>
      </c>
      <c r="K1189" s="75">
        <f t="shared" si="94"/>
        <v>0</v>
      </c>
      <c r="L1189" s="69" t="s">
        <v>1304</v>
      </c>
      <c r="M1189" s="69" t="str">
        <f>'CONSTRUCTION COST ESTIMATE'!BB1189</f>
        <v>LF</v>
      </c>
      <c r="N1189" s="390">
        <f>'BID ABSTRACT'!H1189</f>
        <v>0</v>
      </c>
      <c r="O1189" s="76">
        <f t="shared" si="95"/>
        <v>0</v>
      </c>
      <c r="S1189" s="69" t="s">
        <v>1313</v>
      </c>
      <c r="T1189" s="69" t="s">
        <v>1313</v>
      </c>
      <c r="V1189" s="77" t="str">
        <f t="shared" si="92"/>
        <v/>
      </c>
    </row>
    <row r="1190" spans="1:22" hidden="1">
      <c r="A1190" s="72">
        <f>'CONSTRUCTION COST ESTIMATE'!B1190</f>
        <v>630.12900000000002</v>
      </c>
      <c r="C1190" s="69" t="s">
        <v>1311</v>
      </c>
      <c r="D1190" s="69">
        <v>0</v>
      </c>
      <c r="F1190" s="73" t="str">
        <f>'CONSTRUCTION COST ESTIMATE'!C1190</f>
        <v>C900 PVC UTILITY CROSSING (30 INCH)</v>
      </c>
      <c r="H1190" s="74" t="str">
        <f t="shared" si="93"/>
        <v>630.1290</v>
      </c>
      <c r="J1190" s="389">
        <f>'CONSTRUCTION COST ESTIMATE'!BA1190</f>
        <v>0</v>
      </c>
      <c r="K1190" s="75">
        <f t="shared" si="94"/>
        <v>0</v>
      </c>
      <c r="L1190" s="69" t="s">
        <v>1304</v>
      </c>
      <c r="M1190" s="69" t="str">
        <f>'CONSTRUCTION COST ESTIMATE'!BB1190</f>
        <v>LF</v>
      </c>
      <c r="N1190" s="390">
        <f>'BID ABSTRACT'!H1190</f>
        <v>0</v>
      </c>
      <c r="O1190" s="76">
        <f t="shared" si="95"/>
        <v>0</v>
      </c>
      <c r="S1190" s="69" t="s">
        <v>1313</v>
      </c>
      <c r="T1190" s="69" t="s">
        <v>1313</v>
      </c>
      <c r="V1190" s="77" t="str">
        <f t="shared" si="92"/>
        <v/>
      </c>
    </row>
    <row r="1191" spans="1:22" hidden="1">
      <c r="A1191" s="72">
        <f>'CONSTRUCTION COST ESTIMATE'!B1191</f>
        <v>630.13</v>
      </c>
      <c r="C1191" s="69" t="s">
        <v>1311</v>
      </c>
      <c r="D1191" s="69">
        <v>0</v>
      </c>
      <c r="F1191" s="73" t="str">
        <f>'CONSTRUCTION COST ESTIMATE'!C1191</f>
        <v>C900 PVC UTILITY CROSSING (36 INCH)</v>
      </c>
      <c r="H1191" s="74" t="str">
        <f t="shared" si="93"/>
        <v>630.1300</v>
      </c>
      <c r="J1191" s="389">
        <f>'CONSTRUCTION COST ESTIMATE'!BA1191</f>
        <v>0</v>
      </c>
      <c r="K1191" s="75">
        <f t="shared" si="94"/>
        <v>0</v>
      </c>
      <c r="L1191" s="69" t="s">
        <v>1304</v>
      </c>
      <c r="M1191" s="69" t="str">
        <f>'CONSTRUCTION COST ESTIMATE'!BB1191</f>
        <v>LF</v>
      </c>
      <c r="N1191" s="390">
        <f>'BID ABSTRACT'!H1191</f>
        <v>0</v>
      </c>
      <c r="O1191" s="76">
        <f t="shared" si="95"/>
        <v>0</v>
      </c>
      <c r="S1191" s="69" t="s">
        <v>1313</v>
      </c>
      <c r="T1191" s="69" t="s">
        <v>1313</v>
      </c>
      <c r="V1191" s="77" t="str">
        <f t="shared" si="92"/>
        <v/>
      </c>
    </row>
    <row r="1192" spans="1:22" hidden="1">
      <c r="A1192" s="72">
        <f>'CONSTRUCTION COST ESTIMATE'!B1192</f>
        <v>630.14</v>
      </c>
      <c r="C1192" s="69" t="s">
        <v>1311</v>
      </c>
      <c r="D1192" s="69">
        <v>0</v>
      </c>
      <c r="F1192" s="73" t="str">
        <f>'CONSTRUCTION COST ESTIMATE'!C1192</f>
        <v>SANITARY SEWER DROP MANHOLE (48 INCH)</v>
      </c>
      <c r="H1192" s="74" t="str">
        <f t="shared" si="93"/>
        <v>630.1400</v>
      </c>
      <c r="J1192" s="389">
        <f>'CONSTRUCTION COST ESTIMATE'!BA1192</f>
        <v>0</v>
      </c>
      <c r="K1192" s="75">
        <f t="shared" si="94"/>
        <v>0</v>
      </c>
      <c r="L1192" s="69" t="s">
        <v>1304</v>
      </c>
      <c r="M1192" s="69" t="str">
        <f>'CONSTRUCTION COST ESTIMATE'!BB1192</f>
        <v>EA</v>
      </c>
      <c r="N1192" s="390">
        <f>'BID ABSTRACT'!H1192</f>
        <v>0</v>
      </c>
      <c r="O1192" s="76">
        <f t="shared" si="95"/>
        <v>0</v>
      </c>
      <c r="S1192" s="69" t="s">
        <v>1313</v>
      </c>
      <c r="T1192" s="69" t="s">
        <v>1313</v>
      </c>
      <c r="V1192" s="77" t="str">
        <f t="shared" si="92"/>
        <v/>
      </c>
    </row>
    <row r="1193" spans="1:22" hidden="1">
      <c r="A1193" s="72">
        <f>'CONSTRUCTION COST ESTIMATE'!B1193</f>
        <v>630.14099999999996</v>
      </c>
      <c r="C1193" s="69" t="s">
        <v>1311</v>
      </c>
      <c r="D1193" s="69">
        <v>0</v>
      </c>
      <c r="F1193" s="73" t="str">
        <f>'CONSTRUCTION COST ESTIMATE'!C1193</f>
        <v>SANITARY SEWER DROP MANHOLE (60 INCH)</v>
      </c>
      <c r="H1193" s="74" t="str">
        <f t="shared" si="93"/>
        <v>630.1410</v>
      </c>
      <c r="J1193" s="389">
        <f>'CONSTRUCTION COST ESTIMATE'!BA1193</f>
        <v>0</v>
      </c>
      <c r="K1193" s="75">
        <f t="shared" si="94"/>
        <v>0</v>
      </c>
      <c r="L1193" s="69" t="s">
        <v>1304</v>
      </c>
      <c r="M1193" s="69" t="str">
        <f>'CONSTRUCTION COST ESTIMATE'!BB1193</f>
        <v>EA</v>
      </c>
      <c r="N1193" s="390">
        <f>'BID ABSTRACT'!H1193</f>
        <v>0</v>
      </c>
      <c r="O1193" s="76">
        <f t="shared" si="95"/>
        <v>0</v>
      </c>
      <c r="S1193" s="69" t="s">
        <v>1313</v>
      </c>
      <c r="T1193" s="69" t="s">
        <v>1313</v>
      </c>
      <c r="V1193" s="77" t="str">
        <f t="shared" si="92"/>
        <v/>
      </c>
    </row>
    <row r="1194" spans="1:22" hidden="1">
      <c r="A1194" s="72">
        <f>'CONSTRUCTION COST ESTIMATE'!B1194</f>
        <v>630.14200000000005</v>
      </c>
      <c r="C1194" s="69" t="s">
        <v>1311</v>
      </c>
      <c r="D1194" s="69">
        <v>0</v>
      </c>
      <c r="F1194" s="73" t="str">
        <f>'CONSTRUCTION COST ESTIMATE'!C1194</f>
        <v>SANITARY SEWER DROP MANHOLE (72 INCH)</v>
      </c>
      <c r="H1194" s="74" t="str">
        <f t="shared" si="93"/>
        <v>630.1420</v>
      </c>
      <c r="J1194" s="389">
        <f>'CONSTRUCTION COST ESTIMATE'!BA1194</f>
        <v>0</v>
      </c>
      <c r="K1194" s="75">
        <f t="shared" si="94"/>
        <v>0</v>
      </c>
      <c r="L1194" s="69" t="s">
        <v>1304</v>
      </c>
      <c r="M1194" s="69" t="str">
        <f>'CONSTRUCTION COST ESTIMATE'!BB1194</f>
        <v>EA</v>
      </c>
      <c r="N1194" s="390">
        <f>'BID ABSTRACT'!H1194</f>
        <v>0</v>
      </c>
      <c r="O1194" s="76">
        <f t="shared" si="95"/>
        <v>0</v>
      </c>
      <c r="S1194" s="69" t="s">
        <v>1313</v>
      </c>
      <c r="T1194" s="69" t="s">
        <v>1313</v>
      </c>
      <c r="V1194" s="77" t="str">
        <f t="shared" si="92"/>
        <v/>
      </c>
    </row>
    <row r="1195" spans="1:22" hidden="1">
      <c r="A1195" s="72">
        <f>'CONSTRUCTION COST ESTIMATE'!B1195</f>
        <v>630.14300000000003</v>
      </c>
      <c r="C1195" s="69" t="s">
        <v>1311</v>
      </c>
      <c r="D1195" s="69">
        <v>0</v>
      </c>
      <c r="F1195" s="73" t="str">
        <f>'CONSTRUCTION COST ESTIMATE'!C1195</f>
        <v>SANITARY SEWER MANHOLE (48 INCH)</v>
      </c>
      <c r="H1195" s="74" t="str">
        <f t="shared" si="93"/>
        <v>630.1430</v>
      </c>
      <c r="J1195" s="389">
        <f>'CONSTRUCTION COST ESTIMATE'!BA1195</f>
        <v>0</v>
      </c>
      <c r="K1195" s="75">
        <f t="shared" si="94"/>
        <v>0</v>
      </c>
      <c r="L1195" s="69" t="s">
        <v>1304</v>
      </c>
      <c r="M1195" s="69" t="str">
        <f>'CONSTRUCTION COST ESTIMATE'!BB1195</f>
        <v>EA</v>
      </c>
      <c r="N1195" s="390">
        <f>'BID ABSTRACT'!H1195</f>
        <v>0</v>
      </c>
      <c r="O1195" s="76">
        <f t="shared" si="95"/>
        <v>0</v>
      </c>
      <c r="S1195" s="69" t="s">
        <v>1313</v>
      </c>
      <c r="T1195" s="69" t="s">
        <v>1313</v>
      </c>
      <c r="V1195" s="77" t="str">
        <f t="shared" si="92"/>
        <v/>
      </c>
    </row>
    <row r="1196" spans="1:22" hidden="1">
      <c r="A1196" s="72">
        <f>'CONSTRUCTION COST ESTIMATE'!B1196</f>
        <v>630.14400000000001</v>
      </c>
      <c r="C1196" s="69" t="s">
        <v>1311</v>
      </c>
      <c r="D1196" s="69">
        <v>0</v>
      </c>
      <c r="F1196" s="73" t="str">
        <f>'CONSTRUCTION COST ESTIMATE'!C1196</f>
        <v>SANITARY SEWER MANHOLE (60 INCH)</v>
      </c>
      <c r="H1196" s="74" t="str">
        <f t="shared" si="93"/>
        <v>630.1440</v>
      </c>
      <c r="J1196" s="389">
        <f>'CONSTRUCTION COST ESTIMATE'!BA1196</f>
        <v>0</v>
      </c>
      <c r="K1196" s="75">
        <f t="shared" si="94"/>
        <v>0</v>
      </c>
      <c r="L1196" s="69" t="s">
        <v>1304</v>
      </c>
      <c r="M1196" s="69" t="str">
        <f>'CONSTRUCTION COST ESTIMATE'!BB1196</f>
        <v>EA</v>
      </c>
      <c r="N1196" s="390">
        <f>'BID ABSTRACT'!H1196</f>
        <v>0</v>
      </c>
      <c r="O1196" s="76">
        <f t="shared" si="95"/>
        <v>0</v>
      </c>
      <c r="S1196" s="69" t="s">
        <v>1313</v>
      </c>
      <c r="T1196" s="69" t="s">
        <v>1313</v>
      </c>
      <c r="V1196" s="77" t="str">
        <f t="shared" si="92"/>
        <v/>
      </c>
    </row>
    <row r="1197" spans="1:22" hidden="1">
      <c r="A1197" s="72">
        <f>'CONSTRUCTION COST ESTIMATE'!B1197</f>
        <v>630.14499999999998</v>
      </c>
      <c r="C1197" s="69" t="s">
        <v>1311</v>
      </c>
      <c r="D1197" s="69">
        <v>0</v>
      </c>
      <c r="F1197" s="73" t="str">
        <f>'CONSTRUCTION COST ESTIMATE'!C1197</f>
        <v>SANITARY SEWER MANHOLE (72 INCH)</v>
      </c>
      <c r="H1197" s="74" t="str">
        <f t="shared" si="93"/>
        <v>630.1450</v>
      </c>
      <c r="J1197" s="389">
        <f>'CONSTRUCTION COST ESTIMATE'!BA1197</f>
        <v>0</v>
      </c>
      <c r="K1197" s="75">
        <f t="shared" si="94"/>
        <v>0</v>
      </c>
      <c r="L1197" s="69" t="s">
        <v>1304</v>
      </c>
      <c r="M1197" s="69" t="str">
        <f>'CONSTRUCTION COST ESTIMATE'!BB1197</f>
        <v>EA</v>
      </c>
      <c r="N1197" s="390">
        <f>'BID ABSTRACT'!H1197</f>
        <v>0</v>
      </c>
      <c r="O1197" s="76">
        <f t="shared" si="95"/>
        <v>0</v>
      </c>
      <c r="S1197" s="69" t="s">
        <v>1313</v>
      </c>
      <c r="T1197" s="69" t="s">
        <v>1313</v>
      </c>
      <c r="V1197" s="77" t="str">
        <f t="shared" si="92"/>
        <v/>
      </c>
    </row>
    <row r="1198" spans="1:22" hidden="1">
      <c r="A1198" s="72">
        <f>'CONSTRUCTION COST ESTIMATE'!B1198</f>
        <v>630.14599999999996</v>
      </c>
      <c r="C1198" s="69" t="s">
        <v>1311</v>
      </c>
      <c r="D1198" s="69">
        <v>0</v>
      </c>
      <c r="F1198" s="73" t="str">
        <f>'CONSTRUCTION COST ESTIMATE'!C1198</f>
        <v>OFFSET SANITARY SEWER MANHOLE (84 INCH)</v>
      </c>
      <c r="H1198" s="74" t="str">
        <f t="shared" si="93"/>
        <v>630.1460</v>
      </c>
      <c r="J1198" s="389">
        <f>'CONSTRUCTION COST ESTIMATE'!BA1198</f>
        <v>0</v>
      </c>
      <c r="K1198" s="75">
        <f t="shared" si="94"/>
        <v>0</v>
      </c>
      <c r="L1198" s="69" t="s">
        <v>1304</v>
      </c>
      <c r="M1198" s="69" t="str">
        <f>'CONSTRUCTION COST ESTIMATE'!BB1198</f>
        <v>EA</v>
      </c>
      <c r="N1198" s="390">
        <f>'BID ABSTRACT'!H1198</f>
        <v>0</v>
      </c>
      <c r="O1198" s="76">
        <f t="shared" si="95"/>
        <v>0</v>
      </c>
      <c r="S1198" s="69" t="s">
        <v>1313</v>
      </c>
      <c r="T1198" s="69" t="s">
        <v>1313</v>
      </c>
      <c r="V1198" s="77" t="str">
        <f t="shared" si="92"/>
        <v/>
      </c>
    </row>
    <row r="1199" spans="1:22" hidden="1">
      <c r="A1199" s="72">
        <f>'CONSTRUCTION COST ESTIMATE'!B1199</f>
        <v>630.14700000000005</v>
      </c>
      <c r="C1199" s="69" t="s">
        <v>1311</v>
      </c>
      <c r="D1199" s="69">
        <v>0</v>
      </c>
      <c r="F1199" s="73" t="str">
        <f>'CONSTRUCTION COST ESTIMATE'!C1199</f>
        <v>SANITARY SEWER MANHOLE ABANDONMENT (48 INCH)</v>
      </c>
      <c r="H1199" s="74" t="str">
        <f t="shared" si="93"/>
        <v>630.1470</v>
      </c>
      <c r="J1199" s="389">
        <f>'CONSTRUCTION COST ESTIMATE'!BA1199</f>
        <v>0</v>
      </c>
      <c r="K1199" s="75">
        <f t="shared" si="94"/>
        <v>0</v>
      </c>
      <c r="L1199" s="69" t="s">
        <v>1304</v>
      </c>
      <c r="M1199" s="69" t="str">
        <f>'CONSTRUCTION COST ESTIMATE'!BB1199</f>
        <v>EA</v>
      </c>
      <c r="N1199" s="390">
        <f>'BID ABSTRACT'!H1199</f>
        <v>0</v>
      </c>
      <c r="O1199" s="76">
        <f t="shared" si="95"/>
        <v>0</v>
      </c>
      <c r="S1199" s="69" t="s">
        <v>1313</v>
      </c>
      <c r="T1199" s="69" t="s">
        <v>1313</v>
      </c>
      <c r="V1199" s="77" t="str">
        <f t="shared" si="92"/>
        <v/>
      </c>
    </row>
    <row r="1200" spans="1:22" hidden="1">
      <c r="A1200" s="72">
        <f>'CONSTRUCTION COST ESTIMATE'!B1200</f>
        <v>630.14800000000002</v>
      </c>
      <c r="C1200" s="69" t="s">
        <v>1311</v>
      </c>
      <c r="D1200" s="69">
        <v>0</v>
      </c>
      <c r="F1200" s="73" t="str">
        <f>'CONSTRUCTION COST ESTIMATE'!C1200</f>
        <v>SANITARY SEWER MANHOLE ABANDONMENT (60 INCH)</v>
      </c>
      <c r="H1200" s="74" t="str">
        <f t="shared" si="93"/>
        <v>630.1480</v>
      </c>
      <c r="J1200" s="389">
        <f>'CONSTRUCTION COST ESTIMATE'!BA1200</f>
        <v>0</v>
      </c>
      <c r="K1200" s="75">
        <f t="shared" si="94"/>
        <v>0</v>
      </c>
      <c r="L1200" s="69" t="s">
        <v>1304</v>
      </c>
      <c r="M1200" s="69" t="str">
        <f>'CONSTRUCTION COST ESTIMATE'!BB1200</f>
        <v>EA</v>
      </c>
      <c r="N1200" s="390">
        <f>'BID ABSTRACT'!H1200</f>
        <v>0</v>
      </c>
      <c r="O1200" s="76">
        <f t="shared" si="95"/>
        <v>0</v>
      </c>
      <c r="S1200" s="69" t="s">
        <v>1313</v>
      </c>
      <c r="T1200" s="69" t="s">
        <v>1313</v>
      </c>
      <c r="V1200" s="77" t="str">
        <f t="shared" si="92"/>
        <v/>
      </c>
    </row>
    <row r="1201" spans="1:22" hidden="1">
      <c r="A1201" s="72">
        <f>'CONSTRUCTION COST ESTIMATE'!B1201</f>
        <v>630.149</v>
      </c>
      <c r="C1201" s="69" t="s">
        <v>1311</v>
      </c>
      <c r="D1201" s="69">
        <v>0</v>
      </c>
      <c r="F1201" s="73" t="str">
        <f>'CONSTRUCTION COST ESTIMATE'!C1201</f>
        <v>SANITARY SEWER MANHOLE ABANDONMENT (72 INCH)</v>
      </c>
      <c r="H1201" s="74" t="str">
        <f t="shared" si="93"/>
        <v>630.1490</v>
      </c>
      <c r="J1201" s="389">
        <f>'CONSTRUCTION COST ESTIMATE'!BA1201</f>
        <v>0</v>
      </c>
      <c r="K1201" s="75">
        <f t="shared" si="94"/>
        <v>0</v>
      </c>
      <c r="L1201" s="69" t="s">
        <v>1304</v>
      </c>
      <c r="M1201" s="69" t="str">
        <f>'CONSTRUCTION COST ESTIMATE'!BB1201</f>
        <v>EA</v>
      </c>
      <c r="N1201" s="390">
        <f>'BID ABSTRACT'!H1201</f>
        <v>0</v>
      </c>
      <c r="O1201" s="76">
        <f t="shared" si="95"/>
        <v>0</v>
      </c>
      <c r="S1201" s="69" t="s">
        <v>1313</v>
      </c>
      <c r="T1201" s="69" t="s">
        <v>1313</v>
      </c>
      <c r="V1201" s="77" t="str">
        <f t="shared" si="92"/>
        <v/>
      </c>
    </row>
    <row r="1202" spans="1:22" hidden="1">
      <c r="A1202" s="72">
        <f>'CONSTRUCTION COST ESTIMATE'!B1202</f>
        <v>630.15</v>
      </c>
      <c r="C1202" s="69" t="s">
        <v>1311</v>
      </c>
      <c r="D1202" s="69">
        <v>0</v>
      </c>
      <c r="F1202" s="73" t="str">
        <f>'CONSTRUCTION COST ESTIMATE'!C1202</f>
        <v>84 INCH SANITARY SEWER MANHOLE ABANDONMENT</v>
      </c>
      <c r="H1202" s="74" t="str">
        <f t="shared" si="93"/>
        <v>630.1500</v>
      </c>
      <c r="J1202" s="389">
        <f>'CONSTRUCTION COST ESTIMATE'!BA1202</f>
        <v>0</v>
      </c>
      <c r="K1202" s="75">
        <f t="shared" si="94"/>
        <v>0</v>
      </c>
      <c r="L1202" s="69" t="s">
        <v>1304</v>
      </c>
      <c r="M1202" s="69" t="str">
        <f>'CONSTRUCTION COST ESTIMATE'!BB1202</f>
        <v>EA</v>
      </c>
      <c r="N1202" s="390">
        <f>'BID ABSTRACT'!H1202</f>
        <v>0</v>
      </c>
      <c r="O1202" s="76">
        <f t="shared" si="95"/>
        <v>0</v>
      </c>
      <c r="S1202" s="69" t="s">
        <v>1313</v>
      </c>
      <c r="T1202" s="69" t="s">
        <v>1313</v>
      </c>
      <c r="V1202" s="77" t="str">
        <f t="shared" si="92"/>
        <v/>
      </c>
    </row>
    <row r="1203" spans="1:22" hidden="1">
      <c r="A1203" s="72">
        <f>'CONSTRUCTION COST ESTIMATE'!B1203</f>
        <v>630.15099999999995</v>
      </c>
      <c r="C1203" s="69" t="s">
        <v>1311</v>
      </c>
      <c r="D1203" s="69">
        <v>0</v>
      </c>
      <c r="F1203" s="73" t="str">
        <f>'CONSTRUCTION COST ESTIMATE'!C1203</f>
        <v>ABANDON SANITARY SEWER MANHOLE</v>
      </c>
      <c r="H1203" s="74" t="str">
        <f t="shared" si="93"/>
        <v>630.1510</v>
      </c>
      <c r="J1203" s="389">
        <f>'CONSTRUCTION COST ESTIMATE'!BA1203</f>
        <v>0</v>
      </c>
      <c r="K1203" s="75">
        <f t="shared" si="94"/>
        <v>0</v>
      </c>
      <c r="L1203" s="69" t="s">
        <v>1304</v>
      </c>
      <c r="M1203" s="69" t="str">
        <f>'CONSTRUCTION COST ESTIMATE'!BB1203</f>
        <v>EA</v>
      </c>
      <c r="N1203" s="390">
        <f>'BID ABSTRACT'!H1203</f>
        <v>0</v>
      </c>
      <c r="O1203" s="76">
        <f t="shared" si="95"/>
        <v>0</v>
      </c>
      <c r="S1203" s="69" t="s">
        <v>1313</v>
      </c>
      <c r="T1203" s="69" t="s">
        <v>1313</v>
      </c>
      <c r="V1203" s="77" t="str">
        <f t="shared" si="92"/>
        <v/>
      </c>
    </row>
    <row r="1204" spans="1:22" hidden="1">
      <c r="A1204" s="72">
        <f>'CONSTRUCTION COST ESTIMATE'!B1204</f>
        <v>630.16</v>
      </c>
      <c r="C1204" s="69" t="s">
        <v>1311</v>
      </c>
      <c r="D1204" s="69">
        <v>0</v>
      </c>
      <c r="F1204" s="73" t="str">
        <f>'CONSTRUCTION COST ESTIMATE'!C1204</f>
        <v>STEEL CASING (48 INCH)</v>
      </c>
      <c r="H1204" s="74" t="str">
        <f t="shared" si="93"/>
        <v>630.1600</v>
      </c>
      <c r="J1204" s="389">
        <f>'CONSTRUCTION COST ESTIMATE'!BA1204</f>
        <v>0</v>
      </c>
      <c r="K1204" s="75">
        <f t="shared" si="94"/>
        <v>0</v>
      </c>
      <c r="L1204" s="69" t="s">
        <v>1304</v>
      </c>
      <c r="M1204" s="69" t="str">
        <f>'CONSTRUCTION COST ESTIMATE'!BB1204</f>
        <v>LF</v>
      </c>
      <c r="N1204" s="390">
        <f>'BID ABSTRACT'!H1204</f>
        <v>0</v>
      </c>
      <c r="O1204" s="76">
        <f t="shared" si="95"/>
        <v>0</v>
      </c>
      <c r="S1204" s="69" t="s">
        <v>1313</v>
      </c>
      <c r="T1204" s="69" t="s">
        <v>1313</v>
      </c>
      <c r="V1204" s="77" t="str">
        <f t="shared" si="92"/>
        <v/>
      </c>
    </row>
    <row r="1205" spans="1:22" hidden="1">
      <c r="A1205" s="72">
        <f>'CONSTRUCTION COST ESTIMATE'!B1205</f>
        <v>630.16099999999994</v>
      </c>
      <c r="C1205" s="69" t="s">
        <v>1311</v>
      </c>
      <c r="D1205" s="69">
        <v>0</v>
      </c>
      <c r="F1205" s="73" t="str">
        <f>'CONSTRUCTION COST ESTIMATE'!C1205</f>
        <v>STEEL CASING (60 INCH)</v>
      </c>
      <c r="H1205" s="74" t="str">
        <f t="shared" si="93"/>
        <v>630.1610</v>
      </c>
      <c r="J1205" s="389">
        <f>'CONSTRUCTION COST ESTIMATE'!BA1205</f>
        <v>0</v>
      </c>
      <c r="K1205" s="75">
        <f t="shared" si="94"/>
        <v>0</v>
      </c>
      <c r="L1205" s="69" t="s">
        <v>1304</v>
      </c>
      <c r="M1205" s="69" t="str">
        <f>'CONSTRUCTION COST ESTIMATE'!BB1205</f>
        <v>LF</v>
      </c>
      <c r="N1205" s="390">
        <f>'BID ABSTRACT'!H1205</f>
        <v>0</v>
      </c>
      <c r="O1205" s="76">
        <f t="shared" si="95"/>
        <v>0</v>
      </c>
      <c r="S1205" s="69" t="s">
        <v>1313</v>
      </c>
      <c r="T1205" s="69" t="s">
        <v>1313</v>
      </c>
      <c r="V1205" s="77" t="str">
        <f t="shared" si="92"/>
        <v/>
      </c>
    </row>
    <row r="1206" spans="1:22" hidden="1">
      <c r="A1206" s="72">
        <f>'CONSTRUCTION COST ESTIMATE'!B1206</f>
        <v>630.16200000000003</v>
      </c>
      <c r="C1206" s="69" t="s">
        <v>1311</v>
      </c>
      <c r="D1206" s="69">
        <v>0</v>
      </c>
      <c r="F1206" s="73" t="str">
        <f>'CONSTRUCTION COST ESTIMATE'!C1206</f>
        <v>STEEL CASING (72 INCH)</v>
      </c>
      <c r="H1206" s="74" t="str">
        <f t="shared" si="93"/>
        <v>630.1620</v>
      </c>
      <c r="J1206" s="389">
        <f>'CONSTRUCTION COST ESTIMATE'!BA1206</f>
        <v>0</v>
      </c>
      <c r="K1206" s="75">
        <f t="shared" si="94"/>
        <v>0</v>
      </c>
      <c r="L1206" s="69" t="s">
        <v>1304</v>
      </c>
      <c r="M1206" s="69" t="str">
        <f>'CONSTRUCTION COST ESTIMATE'!BB1206</f>
        <v>LF</v>
      </c>
      <c r="N1206" s="390">
        <f>'BID ABSTRACT'!H1206</f>
        <v>0</v>
      </c>
      <c r="O1206" s="76">
        <f t="shared" si="95"/>
        <v>0</v>
      </c>
      <c r="S1206" s="69" t="s">
        <v>1313</v>
      </c>
      <c r="T1206" s="69" t="s">
        <v>1313</v>
      </c>
      <c r="V1206" s="77" t="str">
        <f t="shared" si="92"/>
        <v/>
      </c>
    </row>
    <row r="1207" spans="1:22" hidden="1">
      <c r="A1207" s="72">
        <f>'CONSTRUCTION COST ESTIMATE'!B1207</f>
        <v>630.16300000000001</v>
      </c>
      <c r="C1207" s="69" t="s">
        <v>1311</v>
      </c>
      <c r="D1207" s="69">
        <v>0</v>
      </c>
      <c r="F1207" s="73" t="str">
        <f>'CONSTRUCTION COST ESTIMATE'!C1207</f>
        <v>STEEL CASING (84 INCH)</v>
      </c>
      <c r="H1207" s="74" t="str">
        <f t="shared" si="93"/>
        <v>630.1630</v>
      </c>
      <c r="J1207" s="389">
        <f>'CONSTRUCTION COST ESTIMATE'!BA1207</f>
        <v>0</v>
      </c>
      <c r="K1207" s="75">
        <f t="shared" si="94"/>
        <v>0</v>
      </c>
      <c r="L1207" s="69" t="s">
        <v>1304</v>
      </c>
      <c r="M1207" s="69" t="str">
        <f>'CONSTRUCTION COST ESTIMATE'!BB1207</f>
        <v>LF</v>
      </c>
      <c r="N1207" s="390">
        <f>'BID ABSTRACT'!H1207</f>
        <v>0</v>
      </c>
      <c r="O1207" s="76">
        <f t="shared" si="95"/>
        <v>0</v>
      </c>
      <c r="S1207" s="69" t="s">
        <v>1313</v>
      </c>
      <c r="T1207" s="69" t="s">
        <v>1313</v>
      </c>
      <c r="V1207" s="77" t="str">
        <f t="shared" si="92"/>
        <v/>
      </c>
    </row>
    <row r="1208" spans="1:22" hidden="1">
      <c r="A1208" s="72">
        <f>'CONSTRUCTION COST ESTIMATE'!B1208</f>
        <v>630.16999999999996</v>
      </c>
      <c r="C1208" s="69" t="s">
        <v>1311</v>
      </c>
      <c r="D1208" s="69">
        <v>0</v>
      </c>
      <c r="F1208" s="73" t="str">
        <f>'CONSTRUCTION COST ESTIMATE'!C1208</f>
        <v>CONSTRUCT 48 INCH ECCENTRIC SANITARY SEWER MANHOLE</v>
      </c>
      <c r="H1208" s="74" t="str">
        <f t="shared" si="93"/>
        <v>630.1700</v>
      </c>
      <c r="J1208" s="389">
        <f>'CONSTRUCTION COST ESTIMATE'!BA1208</f>
        <v>0</v>
      </c>
      <c r="K1208" s="75">
        <f t="shared" si="94"/>
        <v>0</v>
      </c>
      <c r="L1208" s="69" t="s">
        <v>1304</v>
      </c>
      <c r="M1208" s="69" t="str">
        <f>'CONSTRUCTION COST ESTIMATE'!BB1208</f>
        <v>EA</v>
      </c>
      <c r="N1208" s="390">
        <f>'BID ABSTRACT'!H1208</f>
        <v>0</v>
      </c>
      <c r="O1208" s="76">
        <f t="shared" si="95"/>
        <v>0</v>
      </c>
      <c r="S1208" s="69" t="s">
        <v>1313</v>
      </c>
      <c r="T1208" s="69" t="s">
        <v>1313</v>
      </c>
      <c r="V1208" s="77" t="str">
        <f t="shared" si="92"/>
        <v/>
      </c>
    </row>
    <row r="1209" spans="1:22" hidden="1">
      <c r="A1209" s="72">
        <f>'CONSTRUCTION COST ESTIMATE'!B1209</f>
        <v>630.17100000000005</v>
      </c>
      <c r="C1209" s="69" t="s">
        <v>1311</v>
      </c>
      <c r="D1209" s="69">
        <v>0</v>
      </c>
      <c r="F1209" s="73" t="str">
        <f>'CONSTRUCTION COST ESTIMATE'!C1209</f>
        <v>72 INCH LINED SANITARY SEWER MANHOLE</v>
      </c>
      <c r="H1209" s="74" t="str">
        <f t="shared" si="93"/>
        <v>630.1710</v>
      </c>
      <c r="J1209" s="389">
        <f>'CONSTRUCTION COST ESTIMATE'!BA1209</f>
        <v>0</v>
      </c>
      <c r="K1209" s="75">
        <f t="shared" si="94"/>
        <v>0</v>
      </c>
      <c r="L1209" s="69" t="s">
        <v>1304</v>
      </c>
      <c r="M1209" s="69" t="str">
        <f>'CONSTRUCTION COST ESTIMATE'!BB1209</f>
        <v>EA</v>
      </c>
      <c r="N1209" s="390">
        <f>'BID ABSTRACT'!H1209</f>
        <v>0</v>
      </c>
      <c r="O1209" s="76">
        <f t="shared" si="95"/>
        <v>0</v>
      </c>
      <c r="S1209" s="69" t="s">
        <v>1313</v>
      </c>
      <c r="T1209" s="69" t="s">
        <v>1313</v>
      </c>
      <c r="V1209" s="77" t="str">
        <f t="shared" si="92"/>
        <v/>
      </c>
    </row>
    <row r="1210" spans="1:22" hidden="1">
      <c r="A1210" s="72">
        <f>'CONSTRUCTION COST ESTIMATE'!B1210</f>
        <v>630.17200000000003</v>
      </c>
      <c r="C1210" s="69" t="s">
        <v>1311</v>
      </c>
      <c r="D1210" s="69">
        <v>0</v>
      </c>
      <c r="F1210" s="73" t="str">
        <f>'CONSTRUCTION COST ESTIMATE'!C1210</f>
        <v>ADJUST EXISTING SEWER MANHOLE TO GRADE</v>
      </c>
      <c r="H1210" s="74" t="str">
        <f t="shared" si="93"/>
        <v>630.1720</v>
      </c>
      <c r="J1210" s="389">
        <f>'CONSTRUCTION COST ESTIMATE'!BA1210</f>
        <v>0</v>
      </c>
      <c r="K1210" s="75">
        <f t="shared" si="94"/>
        <v>0</v>
      </c>
      <c r="L1210" s="69" t="s">
        <v>1304</v>
      </c>
      <c r="M1210" s="69" t="str">
        <f>'CONSTRUCTION COST ESTIMATE'!BB1210</f>
        <v>EA</v>
      </c>
      <c r="N1210" s="390">
        <f>'BID ABSTRACT'!H1210</f>
        <v>0</v>
      </c>
      <c r="O1210" s="76">
        <f t="shared" si="95"/>
        <v>0</v>
      </c>
      <c r="S1210" s="69" t="s">
        <v>1313</v>
      </c>
      <c r="T1210" s="69" t="s">
        <v>1313</v>
      </c>
      <c r="V1210" s="77" t="str">
        <f t="shared" si="92"/>
        <v/>
      </c>
    </row>
    <row r="1211" spans="1:22" hidden="1">
      <c r="A1211" s="72">
        <f>'CONSTRUCTION COST ESTIMATE'!B1211</f>
        <v>630.173</v>
      </c>
      <c r="C1211" s="69" t="s">
        <v>1311</v>
      </c>
      <c r="D1211" s="69">
        <v>0</v>
      </c>
      <c r="F1211" s="73" t="str">
        <f>'CONSTRUCTION COST ESTIMATE'!C1211</f>
        <v>ADJUST EXISTING SANITARY SEWER MANHOLE COVER</v>
      </c>
      <c r="H1211" s="74" t="str">
        <f t="shared" si="93"/>
        <v>630.1730</v>
      </c>
      <c r="J1211" s="389">
        <f>'CONSTRUCTION COST ESTIMATE'!BA1211</f>
        <v>0</v>
      </c>
      <c r="K1211" s="75">
        <f t="shared" si="94"/>
        <v>0</v>
      </c>
      <c r="L1211" s="69" t="s">
        <v>1304</v>
      </c>
      <c r="M1211" s="69" t="str">
        <f>'CONSTRUCTION COST ESTIMATE'!BB1211</f>
        <v>EA</v>
      </c>
      <c r="N1211" s="390">
        <f>'BID ABSTRACT'!H1211</f>
        <v>0</v>
      </c>
      <c r="O1211" s="76">
        <f t="shared" si="95"/>
        <v>0</v>
      </c>
      <c r="S1211" s="69" t="s">
        <v>1313</v>
      </c>
      <c r="T1211" s="69" t="s">
        <v>1313</v>
      </c>
      <c r="V1211" s="77" t="str">
        <f t="shared" si="92"/>
        <v/>
      </c>
    </row>
    <row r="1212" spans="1:22" hidden="1">
      <c r="A1212" s="72">
        <f>'CONSTRUCTION COST ESTIMATE'!B1212</f>
        <v>630.17399999999998</v>
      </c>
      <c r="C1212" s="69" t="s">
        <v>1311</v>
      </c>
      <c r="D1212" s="69">
        <v>0</v>
      </c>
      <c r="F1212" s="73" t="str">
        <f>'CONSTRUCTION COST ESTIMATE'!C1212</f>
        <v>ROTATE SEWER MANHOLE CONE SECTION</v>
      </c>
      <c r="H1212" s="74" t="str">
        <f t="shared" si="93"/>
        <v>630.1740</v>
      </c>
      <c r="J1212" s="389">
        <f>'CONSTRUCTION COST ESTIMATE'!BA1212</f>
        <v>0</v>
      </c>
      <c r="K1212" s="75">
        <f t="shared" si="94"/>
        <v>0</v>
      </c>
      <c r="L1212" s="69" t="s">
        <v>1304</v>
      </c>
      <c r="M1212" s="69" t="str">
        <f>'CONSTRUCTION COST ESTIMATE'!BB1212</f>
        <v>EA</v>
      </c>
      <c r="N1212" s="390">
        <f>'BID ABSTRACT'!H1212</f>
        <v>0</v>
      </c>
      <c r="O1212" s="76">
        <f t="shared" si="95"/>
        <v>0</v>
      </c>
      <c r="S1212" s="69" t="s">
        <v>1313</v>
      </c>
      <c r="T1212" s="69" t="s">
        <v>1313</v>
      </c>
      <c r="V1212" s="77" t="str">
        <f t="shared" si="92"/>
        <v/>
      </c>
    </row>
    <row r="1213" spans="1:22" hidden="1">
      <c r="A1213" s="72">
        <f>'CONSTRUCTION COST ESTIMATE'!B1213</f>
        <v>630.17499999999995</v>
      </c>
      <c r="C1213" s="69" t="s">
        <v>1311</v>
      </c>
      <c r="D1213" s="69">
        <v>0</v>
      </c>
      <c r="F1213" s="73" t="str">
        <f>'CONSTRUCTION COST ESTIMATE'!C1213</f>
        <v>ONSITE HIGH DROP MANHOLE MODIFICATION</v>
      </c>
      <c r="H1213" s="74" t="str">
        <f t="shared" si="93"/>
        <v>630.1750</v>
      </c>
      <c r="J1213" s="389">
        <f>'CONSTRUCTION COST ESTIMATE'!BA1213</f>
        <v>0</v>
      </c>
      <c r="K1213" s="75">
        <f t="shared" si="94"/>
        <v>0</v>
      </c>
      <c r="L1213" s="69" t="s">
        <v>1304</v>
      </c>
      <c r="M1213" s="69" t="str">
        <f>'CONSTRUCTION COST ESTIMATE'!BB1213</f>
        <v>LS</v>
      </c>
      <c r="N1213" s="390">
        <f>'BID ABSTRACT'!H1213</f>
        <v>0</v>
      </c>
      <c r="O1213" s="76">
        <f t="shared" si="95"/>
        <v>1</v>
      </c>
      <c r="S1213" s="69" t="s">
        <v>1313</v>
      </c>
      <c r="T1213" s="69" t="s">
        <v>1313</v>
      </c>
      <c r="V1213" s="77" t="str">
        <f t="shared" si="92"/>
        <v/>
      </c>
    </row>
    <row r="1214" spans="1:22" hidden="1">
      <c r="A1214" s="72">
        <f>'CONSTRUCTION COST ESTIMATE'!B1214</f>
        <v>630.17600000000004</v>
      </c>
      <c r="C1214" s="69" t="s">
        <v>1311</v>
      </c>
      <c r="D1214" s="69">
        <v>0</v>
      </c>
      <c r="F1214" s="73" t="str">
        <f>'CONSTRUCTION COST ESTIMATE'!C1214</f>
        <v>LOCKING MANHOLE FRAME AND COVER</v>
      </c>
      <c r="H1214" s="74" t="str">
        <f t="shared" si="93"/>
        <v>630.1760</v>
      </c>
      <c r="J1214" s="389">
        <f>'CONSTRUCTION COST ESTIMATE'!BA1214</f>
        <v>0</v>
      </c>
      <c r="K1214" s="75">
        <f t="shared" si="94"/>
        <v>0</v>
      </c>
      <c r="L1214" s="69" t="s">
        <v>1304</v>
      </c>
      <c r="M1214" s="69" t="str">
        <f>'CONSTRUCTION COST ESTIMATE'!BB1214</f>
        <v>EA</v>
      </c>
      <c r="N1214" s="390">
        <f>'BID ABSTRACT'!H1214</f>
        <v>0</v>
      </c>
      <c r="O1214" s="76">
        <f t="shared" si="95"/>
        <v>0</v>
      </c>
      <c r="S1214" s="69" t="s">
        <v>1313</v>
      </c>
      <c r="T1214" s="69" t="s">
        <v>1313</v>
      </c>
      <c r="V1214" s="77" t="str">
        <f t="shared" si="92"/>
        <v/>
      </c>
    </row>
    <row r="1215" spans="1:22" hidden="1">
      <c r="A1215" s="72">
        <f>'CONSTRUCTION COST ESTIMATE'!B1215</f>
        <v>630.17700000000002</v>
      </c>
      <c r="C1215" s="69" t="s">
        <v>1311</v>
      </c>
      <c r="D1215" s="69">
        <v>0</v>
      </c>
      <c r="F1215" s="73" t="str">
        <f>'CONSTRUCTION COST ESTIMATE'!C1215</f>
        <v>REGROUT SANITARY SEWER MANHOLE BASE</v>
      </c>
      <c r="H1215" s="74" t="str">
        <f t="shared" si="93"/>
        <v>630.1770</v>
      </c>
      <c r="J1215" s="389">
        <f>'CONSTRUCTION COST ESTIMATE'!BA1215</f>
        <v>0</v>
      </c>
      <c r="K1215" s="75">
        <f t="shared" si="94"/>
        <v>0</v>
      </c>
      <c r="L1215" s="69" t="s">
        <v>1304</v>
      </c>
      <c r="M1215" s="69" t="str">
        <f>'CONSTRUCTION COST ESTIMATE'!BB1215</f>
        <v>EA</v>
      </c>
      <c r="N1215" s="390">
        <f>'BID ABSTRACT'!H1215</f>
        <v>0</v>
      </c>
      <c r="O1215" s="76">
        <f t="shared" si="95"/>
        <v>0</v>
      </c>
      <c r="S1215" s="69" t="s">
        <v>1313</v>
      </c>
      <c r="T1215" s="69" t="s">
        <v>1313</v>
      </c>
      <c r="V1215" s="77" t="str">
        <f t="shared" si="92"/>
        <v/>
      </c>
    </row>
    <row r="1216" spans="1:22" hidden="1">
      <c r="A1216" s="72">
        <f>'CONSTRUCTION COST ESTIMATE'!B1216</f>
        <v>630.178</v>
      </c>
      <c r="C1216" s="69" t="s">
        <v>1311</v>
      </c>
      <c r="D1216" s="69">
        <v>0</v>
      </c>
      <c r="F1216" s="73" t="str">
        <f>'CONSTRUCTION COST ESTIMATE'!C1216</f>
        <v>SANITARY SEWER LATERAL RECONNECTION</v>
      </c>
      <c r="H1216" s="74" t="str">
        <f t="shared" si="93"/>
        <v>630.1780</v>
      </c>
      <c r="J1216" s="389">
        <f>'CONSTRUCTION COST ESTIMATE'!BA1216</f>
        <v>0</v>
      </c>
      <c r="K1216" s="75">
        <f t="shared" si="94"/>
        <v>0</v>
      </c>
      <c r="L1216" s="69" t="s">
        <v>1304</v>
      </c>
      <c r="M1216" s="69" t="str">
        <f>'CONSTRUCTION COST ESTIMATE'!BB1216</f>
        <v>EA</v>
      </c>
      <c r="N1216" s="390">
        <f>'BID ABSTRACT'!H1216</f>
        <v>0</v>
      </c>
      <c r="O1216" s="76">
        <f t="shared" si="95"/>
        <v>0</v>
      </c>
      <c r="S1216" s="69" t="s">
        <v>1313</v>
      </c>
      <c r="T1216" s="69" t="s">
        <v>1313</v>
      </c>
      <c r="V1216" s="77" t="str">
        <f t="shared" si="92"/>
        <v/>
      </c>
    </row>
    <row r="1217" spans="1:26" hidden="1">
      <c r="A1217" s="72">
        <f>'CONSTRUCTION COST ESTIMATE'!B1217</f>
        <v>630.17899999999997</v>
      </c>
      <c r="C1217" s="69" t="s">
        <v>1311</v>
      </c>
      <c r="D1217" s="69">
        <v>0</v>
      </c>
      <c r="F1217" s="73" t="str">
        <f>'CONSTRUCTION COST ESTIMATE'!C1217</f>
        <v>DIVERSION STRUCTURE</v>
      </c>
      <c r="H1217" s="74" t="str">
        <f t="shared" si="93"/>
        <v>630.1790</v>
      </c>
      <c r="J1217" s="389">
        <f>'CONSTRUCTION COST ESTIMATE'!BA1217</f>
        <v>0</v>
      </c>
      <c r="K1217" s="75">
        <f t="shared" si="94"/>
        <v>0</v>
      </c>
      <c r="L1217" s="69" t="s">
        <v>1304</v>
      </c>
      <c r="M1217" s="69" t="str">
        <f>'CONSTRUCTION COST ESTIMATE'!BB1217</f>
        <v>LS</v>
      </c>
      <c r="N1217" s="390">
        <f>'BID ABSTRACT'!H1217</f>
        <v>0</v>
      </c>
      <c r="O1217" s="76">
        <f t="shared" si="95"/>
        <v>1</v>
      </c>
      <c r="S1217" s="69" t="s">
        <v>1313</v>
      </c>
      <c r="T1217" s="69" t="s">
        <v>1313</v>
      </c>
      <c r="V1217" s="77" t="str">
        <f t="shared" si="92"/>
        <v/>
      </c>
    </row>
    <row r="1218" spans="1:26" hidden="1">
      <c r="A1218" s="72">
        <f>'CONSTRUCTION COST ESTIMATE'!B1218</f>
        <v>630.17999999999995</v>
      </c>
      <c r="C1218" s="69" t="s">
        <v>1311</v>
      </c>
      <c r="D1218" s="69">
        <v>0</v>
      </c>
      <c r="F1218" s="73" t="str">
        <f>'CONSTRUCTION COST ESTIMATE'!C1218</f>
        <v>DIVERSION STRUCTURE MODIFICATION</v>
      </c>
      <c r="H1218" s="74" t="str">
        <f t="shared" si="93"/>
        <v>630.1800</v>
      </c>
      <c r="J1218" s="389">
        <f>'CONSTRUCTION COST ESTIMATE'!BA1218</f>
        <v>0</v>
      </c>
      <c r="K1218" s="75">
        <f t="shared" si="94"/>
        <v>0</v>
      </c>
      <c r="L1218" s="69" t="s">
        <v>1304</v>
      </c>
      <c r="M1218" s="69" t="str">
        <f>'CONSTRUCTION COST ESTIMATE'!BB1218</f>
        <v>LS</v>
      </c>
      <c r="N1218" s="390">
        <f>'BID ABSTRACT'!H1218</f>
        <v>0</v>
      </c>
      <c r="O1218" s="76">
        <f t="shared" si="95"/>
        <v>1</v>
      </c>
      <c r="S1218" s="69" t="s">
        <v>1313</v>
      </c>
      <c r="T1218" s="69" t="s">
        <v>1313</v>
      </c>
      <c r="V1218" s="77" t="str">
        <f t="shared" si="92"/>
        <v/>
      </c>
    </row>
    <row r="1219" spans="1:26" hidden="1">
      <c r="A1219" s="72">
        <f>'CONSTRUCTION COST ESTIMATE'!B1219</f>
        <v>630.18100000000004</v>
      </c>
      <c r="C1219" s="69" t="s">
        <v>1311</v>
      </c>
      <c r="D1219" s="69">
        <v>0</v>
      </c>
      <c r="F1219" s="73" t="str">
        <f>'CONSTRUCTION COST ESTIMATE'!C1219</f>
        <v>MECHANICAL POINT REPAIR</v>
      </c>
      <c r="H1219" s="74" t="str">
        <f t="shared" si="93"/>
        <v>630.1810</v>
      </c>
      <c r="J1219" s="389">
        <f>'CONSTRUCTION COST ESTIMATE'!BA1219</f>
        <v>0</v>
      </c>
      <c r="K1219" s="75">
        <f t="shared" si="94"/>
        <v>0</v>
      </c>
      <c r="L1219" s="69" t="s">
        <v>1304</v>
      </c>
      <c r="M1219" s="69" t="str">
        <f>'CONSTRUCTION COST ESTIMATE'!BB1219</f>
        <v>EA</v>
      </c>
      <c r="N1219" s="390">
        <f>'BID ABSTRACT'!H1219</f>
        <v>0</v>
      </c>
      <c r="O1219" s="76">
        <f t="shared" si="95"/>
        <v>0</v>
      </c>
      <c r="S1219" s="69" t="s">
        <v>1313</v>
      </c>
      <c r="T1219" s="69" t="s">
        <v>1313</v>
      </c>
      <c r="V1219" s="77" t="str">
        <f t="shared" si="92"/>
        <v/>
      </c>
    </row>
    <row r="1220" spans="1:26" hidden="1">
      <c r="A1220" s="72">
        <f>'CONSTRUCTION COST ESTIMATE'!B1220</f>
        <v>630.19000000000005</v>
      </c>
      <c r="C1220" s="69" t="s">
        <v>1311</v>
      </c>
      <c r="D1220" s="69">
        <v>0</v>
      </c>
      <c r="F1220" s="73" t="str">
        <f>'CONSTRUCTION COST ESTIMATE'!C1220</f>
        <v>REPLACE SANITARY SEWER PIPE WITH PVC PIPE (6 INCH)</v>
      </c>
      <c r="H1220" s="74" t="str">
        <f t="shared" si="93"/>
        <v>630.1900</v>
      </c>
      <c r="J1220" s="389">
        <f>'CONSTRUCTION COST ESTIMATE'!BA1220</f>
        <v>0</v>
      </c>
      <c r="K1220" s="75">
        <f t="shared" si="94"/>
        <v>0</v>
      </c>
      <c r="L1220" s="69" t="s">
        <v>1304</v>
      </c>
      <c r="M1220" s="69" t="str">
        <f>'CONSTRUCTION COST ESTIMATE'!BB1220</f>
        <v>LF</v>
      </c>
      <c r="N1220" s="390">
        <f>'BID ABSTRACT'!H1220</f>
        <v>0</v>
      </c>
      <c r="O1220" s="76">
        <f t="shared" si="95"/>
        <v>0</v>
      </c>
      <c r="S1220" s="69" t="s">
        <v>1313</v>
      </c>
      <c r="T1220" s="69" t="s">
        <v>1313</v>
      </c>
      <c r="V1220" s="77" t="str">
        <f t="shared" si="92"/>
        <v/>
      </c>
    </row>
    <row r="1221" spans="1:26" hidden="1">
      <c r="A1221" s="72">
        <f>'CONSTRUCTION COST ESTIMATE'!B1221</f>
        <v>630.19100000000003</v>
      </c>
      <c r="C1221" s="69" t="s">
        <v>1311</v>
      </c>
      <c r="D1221" s="69">
        <v>0</v>
      </c>
      <c r="F1221" s="73" t="str">
        <f>'CONSTRUCTION COST ESTIMATE'!C1221</f>
        <v>REPLACE SANITARY SEWER PIPE WITH PVC PIPE (8 INCH)</v>
      </c>
      <c r="H1221" s="74" t="str">
        <f t="shared" si="93"/>
        <v>630.1910</v>
      </c>
      <c r="J1221" s="389">
        <f>'CONSTRUCTION COST ESTIMATE'!BA1221</f>
        <v>0</v>
      </c>
      <c r="K1221" s="75">
        <f t="shared" si="94"/>
        <v>0</v>
      </c>
      <c r="L1221" s="69" t="s">
        <v>1304</v>
      </c>
      <c r="M1221" s="69" t="str">
        <f>'CONSTRUCTION COST ESTIMATE'!BB1221</f>
        <v>LF</v>
      </c>
      <c r="N1221" s="390">
        <f>'BID ABSTRACT'!H1221</f>
        <v>0</v>
      </c>
      <c r="O1221" s="76">
        <f t="shared" si="95"/>
        <v>0</v>
      </c>
      <c r="S1221" s="69" t="s">
        <v>1313</v>
      </c>
      <c r="T1221" s="69" t="s">
        <v>1313</v>
      </c>
      <c r="V1221" s="77" t="str">
        <f t="shared" si="92"/>
        <v/>
      </c>
    </row>
    <row r="1222" spans="1:26" hidden="1">
      <c r="A1222" s="72">
        <f>'CONSTRUCTION COST ESTIMATE'!B1222</f>
        <v>630.19200000000001</v>
      </c>
      <c r="C1222" s="69" t="s">
        <v>1311</v>
      </c>
      <c r="D1222" s="69">
        <v>0</v>
      </c>
      <c r="F1222" s="73" t="str">
        <f>'CONSTRUCTION COST ESTIMATE'!C1222</f>
        <v>REPLACE SANITARY SEWER PIPE WITH PVC PIPE (10 INCH)</v>
      </c>
      <c r="H1222" s="74" t="str">
        <f t="shared" si="93"/>
        <v>630.1920</v>
      </c>
      <c r="J1222" s="389">
        <f>'CONSTRUCTION COST ESTIMATE'!BA1222</f>
        <v>0</v>
      </c>
      <c r="K1222" s="75">
        <f t="shared" si="94"/>
        <v>0</v>
      </c>
      <c r="L1222" s="69" t="s">
        <v>1304</v>
      </c>
      <c r="M1222" s="69" t="str">
        <f>'CONSTRUCTION COST ESTIMATE'!BB1222</f>
        <v>LF</v>
      </c>
      <c r="N1222" s="390">
        <f>'BID ABSTRACT'!H1222</f>
        <v>0</v>
      </c>
      <c r="O1222" s="76">
        <f t="shared" si="95"/>
        <v>0</v>
      </c>
      <c r="S1222" s="69" t="s">
        <v>1313</v>
      </c>
      <c r="T1222" s="69" t="s">
        <v>1313</v>
      </c>
      <c r="V1222" s="77" t="str">
        <f t="shared" si="92"/>
        <v/>
      </c>
    </row>
    <row r="1223" spans="1:26" hidden="1">
      <c r="A1223" s="72">
        <f>'CONSTRUCTION COST ESTIMATE'!B1223</f>
        <v>630.19299999999998</v>
      </c>
      <c r="C1223" s="69" t="s">
        <v>1311</v>
      </c>
      <c r="D1223" s="69">
        <v>0</v>
      </c>
      <c r="F1223" s="73" t="str">
        <f>'CONSTRUCTION COST ESTIMATE'!C1223</f>
        <v>REPLACE SANITARY SEWER PIPE WITH PVC PIPE (12 INCH)</v>
      </c>
      <c r="H1223" s="74" t="str">
        <f t="shared" si="93"/>
        <v>630.1930</v>
      </c>
      <c r="J1223" s="389">
        <f>'CONSTRUCTION COST ESTIMATE'!BA1223</f>
        <v>0</v>
      </c>
      <c r="K1223" s="75">
        <f t="shared" si="94"/>
        <v>0</v>
      </c>
      <c r="L1223" s="69" t="s">
        <v>1304</v>
      </c>
      <c r="M1223" s="69" t="str">
        <f>'CONSTRUCTION COST ESTIMATE'!BB1223</f>
        <v>LF</v>
      </c>
      <c r="N1223" s="390">
        <f>'BID ABSTRACT'!H1223</f>
        <v>0</v>
      </c>
      <c r="O1223" s="76">
        <f t="shared" si="95"/>
        <v>0</v>
      </c>
      <c r="S1223" s="69" t="s">
        <v>1313</v>
      </c>
      <c r="T1223" s="69" t="s">
        <v>1313</v>
      </c>
      <c r="V1223" s="77" t="str">
        <f t="shared" si="92"/>
        <v/>
      </c>
    </row>
    <row r="1224" spans="1:26" hidden="1">
      <c r="A1224" s="72">
        <f>'CONSTRUCTION COST ESTIMATE'!B1224</f>
        <v>630.19399999999996</v>
      </c>
      <c r="C1224" s="69" t="s">
        <v>1311</v>
      </c>
      <c r="D1224" s="69">
        <v>0</v>
      </c>
      <c r="F1224" s="73" t="str">
        <f>'CONSTRUCTION COST ESTIMATE'!C1224</f>
        <v>REPLACE SANITARY SEWER PIPE WITH PVC PIPE (18 INCH)</v>
      </c>
      <c r="H1224" s="74" t="str">
        <f t="shared" si="93"/>
        <v>630.1940</v>
      </c>
      <c r="J1224" s="389">
        <f>'CONSTRUCTION COST ESTIMATE'!BA1224</f>
        <v>0</v>
      </c>
      <c r="K1224" s="75">
        <f t="shared" si="94"/>
        <v>0</v>
      </c>
      <c r="L1224" s="69" t="s">
        <v>1304</v>
      </c>
      <c r="M1224" s="69" t="str">
        <f>'CONSTRUCTION COST ESTIMATE'!BB1224</f>
        <v>LF</v>
      </c>
      <c r="N1224" s="390">
        <f>'BID ABSTRACT'!H1224</f>
        <v>0</v>
      </c>
      <c r="O1224" s="76">
        <f t="shared" si="95"/>
        <v>0</v>
      </c>
      <c r="S1224" s="69" t="s">
        <v>1313</v>
      </c>
      <c r="T1224" s="69" t="s">
        <v>1313</v>
      </c>
      <c r="V1224" s="77" t="str">
        <f t="shared" si="92"/>
        <v/>
      </c>
    </row>
    <row r="1225" spans="1:26" hidden="1">
      <c r="A1225" s="72">
        <f>'CONSTRUCTION COST ESTIMATE'!B1225</f>
        <v>630.19500000000005</v>
      </c>
      <c r="C1225" s="69" t="s">
        <v>1311</v>
      </c>
      <c r="D1225" s="69">
        <v>0</v>
      </c>
      <c r="F1225" s="73" t="str">
        <f>'CONSTRUCTION COST ESTIMATE'!C1225</f>
        <v>REPLACE SANITARY SEWER PIPE WITH PVC PIPE (XX INCH)</v>
      </c>
      <c r="H1225" s="74" t="str">
        <f t="shared" si="93"/>
        <v>630.1950</v>
      </c>
      <c r="J1225" s="389">
        <f>'CONSTRUCTION COST ESTIMATE'!BA1225</f>
        <v>0</v>
      </c>
      <c r="K1225" s="75">
        <f t="shared" si="94"/>
        <v>0</v>
      </c>
      <c r="L1225" s="69" t="s">
        <v>1304</v>
      </c>
      <c r="M1225" s="69" t="str">
        <f>'CONSTRUCTION COST ESTIMATE'!BB1225</f>
        <v>LF</v>
      </c>
      <c r="N1225" s="390">
        <f>'BID ABSTRACT'!H1225</f>
        <v>0</v>
      </c>
      <c r="O1225" s="76">
        <f t="shared" si="95"/>
        <v>0</v>
      </c>
      <c r="S1225" s="69" t="s">
        <v>1313</v>
      </c>
      <c r="T1225" s="69" t="s">
        <v>1313</v>
      </c>
      <c r="V1225" s="77" t="str">
        <f t="shared" si="92"/>
        <v/>
      </c>
    </row>
    <row r="1226" spans="1:26" s="395" customFormat="1">
      <c r="A1226" s="394"/>
      <c r="C1226" s="395" t="s">
        <v>1311</v>
      </c>
      <c r="D1226" s="395">
        <v>0</v>
      </c>
      <c r="F1226" s="396" t="str">
        <f>'CONSTRUCTION COST ESTIMATE'!C1226</f>
        <v>TRAFFIC MARKINGS</v>
      </c>
      <c r="H1226" s="394" t="str">
        <f t="shared" si="93"/>
        <v>.0000</v>
      </c>
      <c r="J1226" s="397">
        <f>'CONSTRUCTION COST ESTIMATE'!BA1226</f>
        <v>0</v>
      </c>
      <c r="K1226" s="397">
        <f t="shared" si="94"/>
        <v>0</v>
      </c>
      <c r="L1226" s="395" t="s">
        <v>1304</v>
      </c>
      <c r="M1226" s="395">
        <f>'CONSTRUCTION COST ESTIMATE'!BB1226</f>
        <v>0</v>
      </c>
      <c r="N1226" s="398">
        <f>'BID ABSTRACT'!H1226</f>
        <v>0</v>
      </c>
      <c r="O1226" s="398">
        <f t="shared" si="95"/>
        <v>0</v>
      </c>
      <c r="S1226" s="395" t="s">
        <v>1313</v>
      </c>
      <c r="T1226" s="395" t="s">
        <v>1313</v>
      </c>
      <c r="U1226" s="399"/>
      <c r="V1226" s="399" t="str">
        <f t="shared" si="92"/>
        <v>Delete Row</v>
      </c>
      <c r="W1226" s="399"/>
      <c r="X1226" s="399"/>
      <c r="Y1226" s="399"/>
      <c r="Z1226" s="399"/>
    </row>
    <row r="1227" spans="1:26" hidden="1">
      <c r="A1227" s="72">
        <f>'CONSTRUCTION COST ESTIMATE'!B1227</f>
        <v>631.00099999999998</v>
      </c>
      <c r="C1227" s="69" t="s">
        <v>1311</v>
      </c>
      <c r="D1227" s="69">
        <v>0</v>
      </c>
      <c r="F1227" s="73" t="str">
        <f>'CONSTRUCTION COST ESTIMATE'!C1227</f>
        <v>STREET NAME SIGN</v>
      </c>
      <c r="H1227" s="74" t="str">
        <f t="shared" si="93"/>
        <v>631.0010</v>
      </c>
      <c r="J1227" s="389">
        <f>'CONSTRUCTION COST ESTIMATE'!BA1227</f>
        <v>0</v>
      </c>
      <c r="K1227" s="75">
        <f t="shared" si="94"/>
        <v>0</v>
      </c>
      <c r="L1227" s="69" t="s">
        <v>1304</v>
      </c>
      <c r="M1227" s="69" t="str">
        <f>'CONSTRUCTION COST ESTIMATE'!BB1227</f>
        <v>EA</v>
      </c>
      <c r="N1227" s="390">
        <f>'BID ABSTRACT'!H1227</f>
        <v>0</v>
      </c>
      <c r="O1227" s="76">
        <f t="shared" si="95"/>
        <v>0</v>
      </c>
      <c r="S1227" s="69" t="s">
        <v>1313</v>
      </c>
      <c r="T1227" s="69" t="s">
        <v>1313</v>
      </c>
      <c r="V1227" s="77" t="str">
        <f t="shared" si="92"/>
        <v/>
      </c>
    </row>
    <row r="1228" spans="1:26" hidden="1">
      <c r="A1228" s="72">
        <f>'CONSTRUCTION COST ESTIMATE'!B1228</f>
        <v>633.00049999999999</v>
      </c>
      <c r="C1228" s="69" t="s">
        <v>1311</v>
      </c>
      <c r="D1228" s="69">
        <v>0</v>
      </c>
      <c r="F1228" s="73" t="str">
        <f>'CONSTRUCTION COST ESTIMATE'!C1228</f>
        <v>RAISED PAVEMENT MARKER (8 INCH )</v>
      </c>
      <c r="H1228" s="74" t="str">
        <f t="shared" si="93"/>
        <v>633.0005</v>
      </c>
      <c r="J1228" s="389">
        <f>'CONSTRUCTION COST ESTIMATE'!BA1228</f>
        <v>0</v>
      </c>
      <c r="K1228" s="75">
        <f t="shared" si="94"/>
        <v>0</v>
      </c>
      <c r="L1228" s="69" t="s">
        <v>1304</v>
      </c>
      <c r="M1228" s="69" t="str">
        <f>'CONSTRUCTION COST ESTIMATE'!BB1228</f>
        <v>EA</v>
      </c>
      <c r="N1228" s="390">
        <f>'BID ABSTRACT'!H1228</f>
        <v>0</v>
      </c>
      <c r="O1228" s="76">
        <f t="shared" si="95"/>
        <v>0</v>
      </c>
      <c r="S1228" s="69" t="s">
        <v>1313</v>
      </c>
      <c r="T1228" s="69" t="s">
        <v>1313</v>
      </c>
      <c r="V1228" s="77" t="str">
        <f t="shared" si="92"/>
        <v/>
      </c>
    </row>
    <row r="1229" spans="1:26" hidden="1">
      <c r="A1229" s="72">
        <f>'CONSTRUCTION COST ESTIMATE'!B1229</f>
        <v>633.00099999999998</v>
      </c>
      <c r="C1229" s="69" t="s">
        <v>1311</v>
      </c>
      <c r="D1229" s="69">
        <v>0</v>
      </c>
      <c r="F1229" s="73" t="str">
        <f>'CONSTRUCTION COST ESTIMATE'!C1229</f>
        <v>BLUE REFLECTIVE RAISED FIRE HYDRANT ID PAVEMENT MARKER</v>
      </c>
      <c r="H1229" s="74" t="str">
        <f t="shared" si="93"/>
        <v>633.0010</v>
      </c>
      <c r="J1229" s="389">
        <f>'CONSTRUCTION COST ESTIMATE'!BA1229</f>
        <v>0</v>
      </c>
      <c r="K1229" s="75">
        <f t="shared" si="94"/>
        <v>0</v>
      </c>
      <c r="L1229" s="69" t="s">
        <v>1304</v>
      </c>
      <c r="M1229" s="69" t="str">
        <f>'CONSTRUCTION COST ESTIMATE'!BB1229</f>
        <v>EA</v>
      </c>
      <c r="N1229" s="390">
        <f>'BID ABSTRACT'!H1229</f>
        <v>0</v>
      </c>
      <c r="O1229" s="76">
        <f t="shared" si="95"/>
        <v>0</v>
      </c>
      <c r="S1229" s="69" t="s">
        <v>1313</v>
      </c>
      <c r="T1229" s="69" t="s">
        <v>1313</v>
      </c>
      <c r="V1229" s="77" t="str">
        <f t="shared" si="92"/>
        <v/>
      </c>
    </row>
    <row r="1230" spans="1:26" hidden="1">
      <c r="A1230" s="72">
        <f>'CONSTRUCTION COST ESTIMATE'!B1230</f>
        <v>633.00199999999995</v>
      </c>
      <c r="C1230" s="69" t="s">
        <v>1311</v>
      </c>
      <c r="D1230" s="69">
        <v>0</v>
      </c>
      <c r="F1230" s="73" t="str">
        <f>'CONSTRUCTION COST ESTIMATE'!C1230</f>
        <v>NON REFLECTIVE PAVEMENT MARKER</v>
      </c>
      <c r="H1230" s="74" t="str">
        <f t="shared" si="93"/>
        <v>633.0020</v>
      </c>
      <c r="J1230" s="389">
        <f>'CONSTRUCTION COST ESTIMATE'!BA1230</f>
        <v>0</v>
      </c>
      <c r="K1230" s="75">
        <f t="shared" si="94"/>
        <v>0</v>
      </c>
      <c r="L1230" s="69" t="s">
        <v>1304</v>
      </c>
      <c r="M1230" s="69" t="str">
        <f>'CONSTRUCTION COST ESTIMATE'!BB1230</f>
        <v>EA</v>
      </c>
      <c r="N1230" s="390">
        <f>'BID ABSTRACT'!H1230</f>
        <v>0</v>
      </c>
      <c r="O1230" s="76">
        <f t="shared" si="95"/>
        <v>0</v>
      </c>
      <c r="S1230" s="69" t="s">
        <v>1313</v>
      </c>
      <c r="T1230" s="69" t="s">
        <v>1313</v>
      </c>
      <c r="V1230" s="77" t="str">
        <f t="shared" si="92"/>
        <v/>
      </c>
    </row>
    <row r="1231" spans="1:26" hidden="1">
      <c r="A1231" s="72">
        <f>'CONSTRUCTION COST ESTIMATE'!B1231</f>
        <v>633.00300000000004</v>
      </c>
      <c r="C1231" s="69" t="s">
        <v>1311</v>
      </c>
      <c r="D1231" s="69">
        <v>0</v>
      </c>
      <c r="F1231" s="73" t="str">
        <f>'CONSTRUCTION COST ESTIMATE'!C1231</f>
        <v>NON REFLECTIVE RAISED PAVEMENT MARKER</v>
      </c>
      <c r="H1231" s="74" t="str">
        <f t="shared" si="93"/>
        <v>633.0030</v>
      </c>
      <c r="J1231" s="389">
        <f>'CONSTRUCTION COST ESTIMATE'!BA1231</f>
        <v>0</v>
      </c>
      <c r="K1231" s="75">
        <f t="shared" si="94"/>
        <v>0</v>
      </c>
      <c r="L1231" s="69" t="s">
        <v>1304</v>
      </c>
      <c r="M1231" s="69" t="str">
        <f>'CONSTRUCTION COST ESTIMATE'!BB1231</f>
        <v>EA</v>
      </c>
      <c r="N1231" s="390">
        <f>'BID ABSTRACT'!H1231</f>
        <v>0</v>
      </c>
      <c r="O1231" s="76">
        <f t="shared" si="95"/>
        <v>0</v>
      </c>
      <c r="S1231" s="69" t="s">
        <v>1313</v>
      </c>
      <c r="T1231" s="69" t="s">
        <v>1313</v>
      </c>
      <c r="V1231" s="77" t="str">
        <f t="shared" si="92"/>
        <v/>
      </c>
    </row>
    <row r="1232" spans="1:26" hidden="1">
      <c r="A1232" s="72">
        <f>'CONSTRUCTION COST ESTIMATE'!B1232</f>
        <v>633.00400000000002</v>
      </c>
      <c r="C1232" s="69" t="s">
        <v>1311</v>
      </c>
      <c r="D1232" s="69">
        <v>0</v>
      </c>
      <c r="F1232" s="73" t="str">
        <f>'CONSTRUCTION COST ESTIMATE'!C1232</f>
        <v>REFLECTIVE PAVEMENT MARKER</v>
      </c>
      <c r="H1232" s="74" t="str">
        <f t="shared" si="93"/>
        <v>633.0040</v>
      </c>
      <c r="J1232" s="389">
        <f>'CONSTRUCTION COST ESTIMATE'!BA1232</f>
        <v>0</v>
      </c>
      <c r="K1232" s="75">
        <f t="shared" si="94"/>
        <v>0</v>
      </c>
      <c r="L1232" s="69" t="s">
        <v>1304</v>
      </c>
      <c r="M1232" s="69" t="str">
        <f>'CONSTRUCTION COST ESTIMATE'!BB1232</f>
        <v>EA</v>
      </c>
      <c r="N1232" s="390">
        <f>'BID ABSTRACT'!H1232</f>
        <v>0</v>
      </c>
      <c r="O1232" s="76">
        <f t="shared" si="95"/>
        <v>0</v>
      </c>
      <c r="S1232" s="69" t="s">
        <v>1313</v>
      </c>
      <c r="T1232" s="69" t="s">
        <v>1313</v>
      </c>
      <c r="V1232" s="77" t="str">
        <f t="shared" si="92"/>
        <v/>
      </c>
    </row>
    <row r="1233" spans="1:26" hidden="1">
      <c r="A1233" s="72">
        <f>'CONSTRUCTION COST ESTIMATE'!B1233</f>
        <v>633.005</v>
      </c>
      <c r="C1233" s="69" t="s">
        <v>1311</v>
      </c>
      <c r="D1233" s="69">
        <v>0</v>
      </c>
      <c r="F1233" s="73" t="str">
        <f>'CONSTRUCTION COST ESTIMATE'!C1233</f>
        <v>REFLECTIVE RAISED PAVEMENT MARKERS</v>
      </c>
      <c r="H1233" s="74" t="str">
        <f t="shared" si="93"/>
        <v>633.0050</v>
      </c>
      <c r="J1233" s="389">
        <f>'CONSTRUCTION COST ESTIMATE'!BA1233</f>
        <v>0</v>
      </c>
      <c r="K1233" s="75">
        <f t="shared" si="94"/>
        <v>0</v>
      </c>
      <c r="L1233" s="69" t="s">
        <v>1304</v>
      </c>
      <c r="M1233" s="69" t="str">
        <f>'CONSTRUCTION COST ESTIMATE'!BB1233</f>
        <v>EA</v>
      </c>
      <c r="N1233" s="390">
        <f>'BID ABSTRACT'!H1233</f>
        <v>0</v>
      </c>
      <c r="O1233" s="76">
        <f t="shared" si="95"/>
        <v>0</v>
      </c>
      <c r="S1233" s="69" t="s">
        <v>1313</v>
      </c>
      <c r="T1233" s="69" t="s">
        <v>1313</v>
      </c>
      <c r="V1233" s="77" t="str">
        <f t="shared" si="92"/>
        <v/>
      </c>
    </row>
    <row r="1234" spans="1:26" hidden="1">
      <c r="A1234" s="72">
        <f>'CONSTRUCTION COST ESTIMATE'!B1234</f>
        <v>633.00599999999997</v>
      </c>
      <c r="C1234" s="69" t="s">
        <v>1311</v>
      </c>
      <c r="D1234" s="69">
        <v>0</v>
      </c>
      <c r="F1234" s="73" t="str">
        <f>'CONSTRUCTION COST ESTIMATE'!C1234</f>
        <v>REFLECTIVE RAISED PAVEMENT MARKER TYPE C</v>
      </c>
      <c r="H1234" s="74" t="str">
        <f t="shared" si="93"/>
        <v>633.0060</v>
      </c>
      <c r="J1234" s="389">
        <f>'CONSTRUCTION COST ESTIMATE'!BA1234</f>
        <v>0</v>
      </c>
      <c r="K1234" s="75">
        <f t="shared" si="94"/>
        <v>0</v>
      </c>
      <c r="L1234" s="69" t="s">
        <v>1304</v>
      </c>
      <c r="M1234" s="69" t="str">
        <f>'CONSTRUCTION COST ESTIMATE'!BB1234</f>
        <v>EA</v>
      </c>
      <c r="N1234" s="390">
        <f>'BID ABSTRACT'!H1234</f>
        <v>0</v>
      </c>
      <c r="O1234" s="76">
        <f t="shared" si="95"/>
        <v>0</v>
      </c>
      <c r="S1234" s="69" t="s">
        <v>1313</v>
      </c>
      <c r="T1234" s="69" t="s">
        <v>1313</v>
      </c>
      <c r="V1234" s="77" t="str">
        <f t="shared" ref="V1234:V1297" si="96">IF(A1234=0,"Delete Row","")</f>
        <v/>
      </c>
    </row>
    <row r="1235" spans="1:26" hidden="1">
      <c r="A1235" s="72">
        <f>'CONSTRUCTION COST ESTIMATE'!B1235</f>
        <v>633.00699999999995</v>
      </c>
      <c r="C1235" s="69" t="s">
        <v>1311</v>
      </c>
      <c r="D1235" s="69">
        <v>0</v>
      </c>
      <c r="F1235" s="73" t="str">
        <f>'CONSTRUCTION COST ESTIMATE'!C1235</f>
        <v>REFLECTIVE RAISED PAVEMENT MARKER TYPE E</v>
      </c>
      <c r="H1235" s="74" t="str">
        <f t="shared" si="93"/>
        <v>633.0070</v>
      </c>
      <c r="J1235" s="389">
        <f>'CONSTRUCTION COST ESTIMATE'!BA1235</f>
        <v>0</v>
      </c>
      <c r="K1235" s="75">
        <f t="shared" si="94"/>
        <v>0</v>
      </c>
      <c r="L1235" s="69" t="s">
        <v>1304</v>
      </c>
      <c r="M1235" s="69" t="str">
        <f>'CONSTRUCTION COST ESTIMATE'!BB1235</f>
        <v>EA</v>
      </c>
      <c r="N1235" s="390">
        <f>'BID ABSTRACT'!H1235</f>
        <v>0</v>
      </c>
      <c r="O1235" s="76">
        <f t="shared" si="95"/>
        <v>0</v>
      </c>
      <c r="S1235" s="69" t="s">
        <v>1313</v>
      </c>
      <c r="T1235" s="69" t="s">
        <v>1313</v>
      </c>
      <c r="V1235" s="77" t="str">
        <f t="shared" si="96"/>
        <v/>
      </c>
    </row>
    <row r="1236" spans="1:26" hidden="1">
      <c r="A1236" s="72">
        <f>'CONSTRUCTION COST ESTIMATE'!B1236</f>
        <v>633.00800000000004</v>
      </c>
      <c r="C1236" s="69" t="s">
        <v>1311</v>
      </c>
      <c r="D1236" s="69">
        <v>0</v>
      </c>
      <c r="F1236" s="73" t="str">
        <f>'CONSTRUCTION COST ESTIMATE'!C1236</f>
        <v>REFLECTIVE RAISED PAVEMENT MARKER TYPE F</v>
      </c>
      <c r="H1236" s="74" t="str">
        <f t="shared" si="93"/>
        <v>633.0080</v>
      </c>
      <c r="J1236" s="389">
        <f>'CONSTRUCTION COST ESTIMATE'!BA1236</f>
        <v>0</v>
      </c>
      <c r="K1236" s="75">
        <f t="shared" si="94"/>
        <v>0</v>
      </c>
      <c r="L1236" s="69" t="s">
        <v>1304</v>
      </c>
      <c r="M1236" s="69" t="str">
        <f>'CONSTRUCTION COST ESTIMATE'!BB1236</f>
        <v>EA</v>
      </c>
      <c r="N1236" s="390">
        <f>'BID ABSTRACT'!H1236</f>
        <v>0</v>
      </c>
      <c r="O1236" s="76">
        <f t="shared" si="95"/>
        <v>0</v>
      </c>
      <c r="S1236" s="69" t="s">
        <v>1313</v>
      </c>
      <c r="T1236" s="69" t="s">
        <v>1313</v>
      </c>
      <c r="V1236" s="77" t="str">
        <f t="shared" si="96"/>
        <v/>
      </c>
    </row>
    <row r="1237" spans="1:26" hidden="1">
      <c r="A1237" s="72">
        <f>'CONSTRUCTION COST ESTIMATE'!B1237</f>
        <v>633.00900000000001</v>
      </c>
      <c r="C1237" s="69" t="s">
        <v>1311</v>
      </c>
      <c r="D1237" s="69">
        <v>0</v>
      </c>
      <c r="F1237" s="73" t="str">
        <f>'CONSTRUCTION COST ESTIMATE'!C1237</f>
        <v>YELLOW REFLECTIVE RAISED MEDIAN MARKERS</v>
      </c>
      <c r="H1237" s="74" t="str">
        <f t="shared" si="93"/>
        <v>633.0090</v>
      </c>
      <c r="J1237" s="389">
        <f>'CONSTRUCTION COST ESTIMATE'!BA1237</f>
        <v>0</v>
      </c>
      <c r="K1237" s="75">
        <f t="shared" si="94"/>
        <v>0</v>
      </c>
      <c r="L1237" s="69" t="s">
        <v>1304</v>
      </c>
      <c r="M1237" s="69" t="str">
        <f>'CONSTRUCTION COST ESTIMATE'!BB1237</f>
        <v>EA</v>
      </c>
      <c r="N1237" s="390">
        <f>'BID ABSTRACT'!H1237</f>
        <v>0</v>
      </c>
      <c r="O1237" s="76">
        <f t="shared" si="95"/>
        <v>0</v>
      </c>
      <c r="S1237" s="69" t="s">
        <v>1313</v>
      </c>
      <c r="T1237" s="69" t="s">
        <v>1313</v>
      </c>
      <c r="V1237" s="77" t="str">
        <f t="shared" si="96"/>
        <v/>
      </c>
    </row>
    <row r="1238" spans="1:26" s="395" customFormat="1">
      <c r="A1238" s="394"/>
      <c r="C1238" s="395" t="s">
        <v>1311</v>
      </c>
      <c r="D1238" s="395">
        <v>0</v>
      </c>
      <c r="F1238" s="396" t="str">
        <f>'CONSTRUCTION COST ESTIMATE'!C1238</f>
        <v>WORK ZONE ITS</v>
      </c>
      <c r="H1238" s="394" t="str">
        <f t="shared" si="93"/>
        <v>.0000</v>
      </c>
      <c r="J1238" s="397">
        <f>'CONSTRUCTION COST ESTIMATE'!BA1238</f>
        <v>0</v>
      </c>
      <c r="K1238" s="397">
        <f t="shared" si="94"/>
        <v>0</v>
      </c>
      <c r="L1238" s="395" t="s">
        <v>1304</v>
      </c>
      <c r="M1238" s="395">
        <f>'CONSTRUCTION COST ESTIMATE'!BB1238</f>
        <v>0</v>
      </c>
      <c r="N1238" s="398">
        <f>'BID ABSTRACT'!H1238</f>
        <v>0</v>
      </c>
      <c r="O1238" s="398">
        <f t="shared" si="95"/>
        <v>0</v>
      </c>
      <c r="S1238" s="395" t="s">
        <v>1313</v>
      </c>
      <c r="T1238" s="395" t="s">
        <v>1313</v>
      </c>
      <c r="U1238" s="399"/>
      <c r="V1238" s="399" t="str">
        <f t="shared" si="96"/>
        <v>Delete Row</v>
      </c>
      <c r="W1238" s="399"/>
      <c r="X1238" s="399"/>
      <c r="Y1238" s="399"/>
      <c r="Z1238" s="399"/>
    </row>
    <row r="1239" spans="1:26" hidden="1">
      <c r="A1239" s="72">
        <f>'CONSTRUCTION COST ESTIMATE'!B1239</f>
        <v>635.00099999999998</v>
      </c>
      <c r="C1239" s="69" t="s">
        <v>1311</v>
      </c>
      <c r="D1239" s="69">
        <v>0</v>
      </c>
      <c r="F1239" s="73" t="str">
        <f>'CONSTRUCTION COST ESTIMATE'!C1239</f>
        <v>VEHICULAR TRAFFIC DETECTION ZONE</v>
      </c>
      <c r="H1239" s="74" t="str">
        <f t="shared" ref="H1239:H1302" si="97">TEXT(A1239,"#.0000")</f>
        <v>635.0010</v>
      </c>
      <c r="J1239" s="389">
        <f>'CONSTRUCTION COST ESTIMATE'!BA1239</f>
        <v>0</v>
      </c>
      <c r="K1239" s="75">
        <f t="shared" ref="K1239:K1302" si="98">IF((OR(M1239="LS",M1239="FA",M1239="ALLOW")),N1239,J1239)</f>
        <v>0</v>
      </c>
      <c r="L1239" s="69" t="s">
        <v>1304</v>
      </c>
      <c r="M1239" s="69" t="str">
        <f>'CONSTRUCTION COST ESTIMATE'!BB1239</f>
        <v>DAY</v>
      </c>
      <c r="N1239" s="390">
        <f>'BID ABSTRACT'!H1239</f>
        <v>0</v>
      </c>
      <c r="O1239" s="76">
        <f t="shared" ref="O1239:O1302" si="99">IF((OR(M1239="LS",M1239="FA",M1239="ALLOW")),1,N1239)</f>
        <v>0</v>
      </c>
      <c r="S1239" s="69" t="s">
        <v>1313</v>
      </c>
      <c r="T1239" s="69" t="s">
        <v>1313</v>
      </c>
      <c r="V1239" s="77" t="str">
        <f t="shared" si="96"/>
        <v/>
      </c>
    </row>
    <row r="1240" spans="1:26" hidden="1">
      <c r="A1240" s="72">
        <f>'CONSTRUCTION COST ESTIMATE'!B1240</f>
        <v>635.00199999999995</v>
      </c>
      <c r="C1240" s="69" t="s">
        <v>1311</v>
      </c>
      <c r="D1240" s="69">
        <v>0</v>
      </c>
      <c r="F1240" s="73" t="str">
        <f>'CONSTRUCTION COST ESTIMATE'!C1240</f>
        <v>PTZ CAMERA</v>
      </c>
      <c r="H1240" s="74" t="str">
        <f t="shared" si="97"/>
        <v>635.0020</v>
      </c>
      <c r="J1240" s="389">
        <f>'CONSTRUCTION COST ESTIMATE'!BA1240</f>
        <v>0</v>
      </c>
      <c r="K1240" s="75">
        <f t="shared" si="98"/>
        <v>0</v>
      </c>
      <c r="L1240" s="69" t="s">
        <v>1304</v>
      </c>
      <c r="M1240" s="69" t="str">
        <f>'CONSTRUCTION COST ESTIMATE'!BB1240</f>
        <v>DAY</v>
      </c>
      <c r="N1240" s="390">
        <f>'BID ABSTRACT'!H1240</f>
        <v>0</v>
      </c>
      <c r="O1240" s="76">
        <f t="shared" si="99"/>
        <v>0</v>
      </c>
      <c r="S1240" s="69" t="s">
        <v>1313</v>
      </c>
      <c r="T1240" s="69" t="s">
        <v>1313</v>
      </c>
      <c r="V1240" s="77" t="str">
        <f t="shared" si="96"/>
        <v/>
      </c>
    </row>
    <row r="1241" spans="1:26" hidden="1">
      <c r="A1241" s="72">
        <f>'CONSTRUCTION COST ESTIMATE'!B1241</f>
        <v>635.00300000000004</v>
      </c>
      <c r="C1241" s="69" t="s">
        <v>1311</v>
      </c>
      <c r="D1241" s="69">
        <v>0</v>
      </c>
      <c r="F1241" s="73" t="str">
        <f>'CONSTRUCTION COST ESTIMATE'!C1241</f>
        <v>GPS ARROW BOARD</v>
      </c>
      <c r="H1241" s="74" t="str">
        <f t="shared" si="97"/>
        <v>635.0030</v>
      </c>
      <c r="J1241" s="389">
        <f>'CONSTRUCTION COST ESTIMATE'!BA1241</f>
        <v>0</v>
      </c>
      <c r="K1241" s="75">
        <f t="shared" si="98"/>
        <v>0</v>
      </c>
      <c r="L1241" s="69" t="s">
        <v>1304</v>
      </c>
      <c r="M1241" s="69" t="str">
        <f>'CONSTRUCTION COST ESTIMATE'!BB1241</f>
        <v>DAY</v>
      </c>
      <c r="N1241" s="390">
        <f>'BID ABSTRACT'!H1241</f>
        <v>0</v>
      </c>
      <c r="O1241" s="76">
        <f t="shared" si="99"/>
        <v>0</v>
      </c>
      <c r="S1241" s="69" t="s">
        <v>1313</v>
      </c>
      <c r="T1241" s="69" t="s">
        <v>1313</v>
      </c>
      <c r="V1241" s="77" t="str">
        <f t="shared" si="96"/>
        <v/>
      </c>
    </row>
    <row r="1242" spans="1:26" hidden="1">
      <c r="A1242" s="72">
        <f>'CONSTRUCTION COST ESTIMATE'!B1242</f>
        <v>635.00400000000002</v>
      </c>
      <c r="C1242" s="69" t="s">
        <v>1311</v>
      </c>
      <c r="D1242" s="69">
        <v>0</v>
      </c>
      <c r="F1242" s="73" t="str">
        <f>'CONSTRUCTION COST ESTIMATE'!C1242</f>
        <v>GPS LOCATED TRAFFIC CONTROL DEVICE</v>
      </c>
      <c r="H1242" s="74" t="str">
        <f t="shared" si="97"/>
        <v>635.0040</v>
      </c>
      <c r="J1242" s="389">
        <f>'CONSTRUCTION COST ESTIMATE'!BA1242</f>
        <v>0</v>
      </c>
      <c r="K1242" s="75">
        <f t="shared" si="98"/>
        <v>0</v>
      </c>
      <c r="L1242" s="69" t="s">
        <v>1304</v>
      </c>
      <c r="M1242" s="69" t="str">
        <f>'CONSTRUCTION COST ESTIMATE'!BB1242</f>
        <v>DAY</v>
      </c>
      <c r="N1242" s="390">
        <f>'BID ABSTRACT'!H1242</f>
        <v>0</v>
      </c>
      <c r="O1242" s="76">
        <f t="shared" si="99"/>
        <v>0</v>
      </c>
      <c r="S1242" s="69" t="s">
        <v>1313</v>
      </c>
      <c r="T1242" s="69" t="s">
        <v>1313</v>
      </c>
      <c r="V1242" s="77" t="str">
        <f t="shared" si="96"/>
        <v/>
      </c>
    </row>
    <row r="1243" spans="1:26" hidden="1">
      <c r="A1243" s="72">
        <f>'CONSTRUCTION COST ESTIMATE'!B1243</f>
        <v>635.005</v>
      </c>
      <c r="C1243" s="69" t="s">
        <v>1311</v>
      </c>
      <c r="D1243" s="69">
        <v>0</v>
      </c>
      <c r="F1243" s="73" t="str">
        <f>'CONSTRUCTION COST ESTIMATE'!C1243</f>
        <v>TRAVEL TIME TRAFFIC ANALYTICS SYSTEM</v>
      </c>
      <c r="H1243" s="74" t="str">
        <f t="shared" si="97"/>
        <v>635.0050</v>
      </c>
      <c r="J1243" s="389">
        <f>'CONSTRUCTION COST ESTIMATE'!BA1243</f>
        <v>0</v>
      </c>
      <c r="K1243" s="75">
        <f t="shared" si="98"/>
        <v>0</v>
      </c>
      <c r="L1243" s="69" t="s">
        <v>1304</v>
      </c>
      <c r="M1243" s="69" t="str">
        <f>'CONSTRUCTION COST ESTIMATE'!BB1243</f>
        <v>DAY</v>
      </c>
      <c r="N1243" s="390">
        <f>'BID ABSTRACT'!H1243</f>
        <v>0</v>
      </c>
      <c r="O1243" s="76">
        <f t="shared" si="99"/>
        <v>0</v>
      </c>
      <c r="S1243" s="69" t="s">
        <v>1313</v>
      </c>
      <c r="T1243" s="69" t="s">
        <v>1313</v>
      </c>
      <c r="V1243" s="77" t="str">
        <f t="shared" si="96"/>
        <v/>
      </c>
    </row>
    <row r="1244" spans="1:26" hidden="1">
      <c r="A1244" s="72">
        <f>'CONSTRUCTION COST ESTIMATE'!B1244</f>
        <v>635.00599999999997</v>
      </c>
      <c r="C1244" s="69" t="s">
        <v>1311</v>
      </c>
      <c r="D1244" s="69">
        <v>0</v>
      </c>
      <c r="F1244" s="73" t="str">
        <f>'CONSTRUCTION COST ESTIMATE'!C1244</f>
        <v>SPEED FEEDBACK SIGN</v>
      </c>
      <c r="H1244" s="74" t="str">
        <f t="shared" si="97"/>
        <v>635.0060</v>
      </c>
      <c r="J1244" s="389">
        <f>'CONSTRUCTION COST ESTIMATE'!BA1244</f>
        <v>0</v>
      </c>
      <c r="K1244" s="75">
        <f t="shared" si="98"/>
        <v>0</v>
      </c>
      <c r="L1244" s="69" t="s">
        <v>1304</v>
      </c>
      <c r="M1244" s="69" t="str">
        <f>'CONSTRUCTION COST ESTIMATE'!BB1244</f>
        <v>DAY</v>
      </c>
      <c r="N1244" s="390">
        <f>'BID ABSTRACT'!H1244</f>
        <v>0</v>
      </c>
      <c r="O1244" s="76">
        <f t="shared" si="99"/>
        <v>0</v>
      </c>
      <c r="S1244" s="69" t="s">
        <v>1313</v>
      </c>
      <c r="T1244" s="69" t="s">
        <v>1313</v>
      </c>
      <c r="V1244" s="77" t="str">
        <f t="shared" si="96"/>
        <v/>
      </c>
    </row>
    <row r="1245" spans="1:26" hidden="1">
      <c r="A1245" s="72">
        <f>'CONSTRUCTION COST ESTIMATE'!B1245</f>
        <v>635.00699999999995</v>
      </c>
      <c r="C1245" s="69" t="s">
        <v>1311</v>
      </c>
      <c r="D1245" s="69">
        <v>0</v>
      </c>
      <c r="F1245" s="73" t="str">
        <f>'CONSTRUCTION COST ESTIMATE'!C1245</f>
        <v>WORK ZONE ITS CHANGEABLE MESSAGE SIGN</v>
      </c>
      <c r="H1245" s="74" t="str">
        <f t="shared" si="97"/>
        <v>635.0070</v>
      </c>
      <c r="J1245" s="389">
        <f>'CONSTRUCTION COST ESTIMATE'!BA1245</f>
        <v>0</v>
      </c>
      <c r="K1245" s="75">
        <f t="shared" si="98"/>
        <v>0</v>
      </c>
      <c r="L1245" s="69" t="s">
        <v>1304</v>
      </c>
      <c r="M1245" s="69" t="str">
        <f>'CONSTRUCTION COST ESTIMATE'!BB1245</f>
        <v>DAY</v>
      </c>
      <c r="N1245" s="390">
        <f>'BID ABSTRACT'!H1245</f>
        <v>0</v>
      </c>
      <c r="O1245" s="76">
        <f t="shared" si="99"/>
        <v>0</v>
      </c>
      <c r="S1245" s="69" t="s">
        <v>1313</v>
      </c>
      <c r="T1245" s="69" t="s">
        <v>1313</v>
      </c>
      <c r="V1245" s="77" t="str">
        <f t="shared" si="96"/>
        <v/>
      </c>
    </row>
    <row r="1246" spans="1:26" hidden="1">
      <c r="A1246" s="72">
        <f>'CONSTRUCTION COST ESTIMATE'!B1246</f>
        <v>635.00800000000004</v>
      </c>
      <c r="C1246" s="69" t="s">
        <v>1311</v>
      </c>
      <c r="D1246" s="69">
        <v>0</v>
      </c>
      <c r="F1246" s="73" t="str">
        <f>'CONSTRUCTION COST ESTIMATE'!C1246</f>
        <v>VEHICLE PRESENCE ALERT SYSTEM</v>
      </c>
      <c r="H1246" s="74" t="str">
        <f t="shared" si="97"/>
        <v>635.0080</v>
      </c>
      <c r="J1246" s="389">
        <f>'CONSTRUCTION COST ESTIMATE'!BA1246</f>
        <v>0</v>
      </c>
      <c r="K1246" s="75">
        <f t="shared" si="98"/>
        <v>0</v>
      </c>
      <c r="L1246" s="69" t="s">
        <v>1304</v>
      </c>
      <c r="M1246" s="69" t="str">
        <f>'CONSTRUCTION COST ESTIMATE'!BB1246</f>
        <v>DAY</v>
      </c>
      <c r="N1246" s="390">
        <f>'BID ABSTRACT'!H1246</f>
        <v>0</v>
      </c>
      <c r="O1246" s="76">
        <f t="shared" si="99"/>
        <v>0</v>
      </c>
      <c r="S1246" s="69" t="s">
        <v>1313</v>
      </c>
      <c r="T1246" s="69" t="s">
        <v>1313</v>
      </c>
      <c r="V1246" s="77" t="str">
        <f t="shared" si="96"/>
        <v/>
      </c>
    </row>
    <row r="1247" spans="1:26" s="395" customFormat="1">
      <c r="A1247" s="394"/>
      <c r="C1247" s="395" t="s">
        <v>1311</v>
      </c>
      <c r="D1247" s="395">
        <v>0</v>
      </c>
      <c r="F1247" s="396" t="str">
        <f>'CONSTRUCTION COST ESTIMATE'!C1247</f>
        <v>MARKED CROSS WALKS</v>
      </c>
      <c r="H1247" s="394" t="str">
        <f t="shared" si="97"/>
        <v>.0000</v>
      </c>
      <c r="J1247" s="397">
        <f>'CONSTRUCTION COST ESTIMATE'!BA1247</f>
        <v>0</v>
      </c>
      <c r="K1247" s="397">
        <f t="shared" si="98"/>
        <v>0</v>
      </c>
      <c r="L1247" s="395" t="s">
        <v>1304</v>
      </c>
      <c r="M1247" s="395">
        <f>'CONSTRUCTION COST ESTIMATE'!BB1247</f>
        <v>0</v>
      </c>
      <c r="N1247" s="398">
        <f>'BID ABSTRACT'!H1247</f>
        <v>0</v>
      </c>
      <c r="O1247" s="398">
        <f t="shared" si="99"/>
        <v>0</v>
      </c>
      <c r="S1247" s="395" t="s">
        <v>1313</v>
      </c>
      <c r="T1247" s="395" t="s">
        <v>1313</v>
      </c>
      <c r="U1247" s="399"/>
      <c r="V1247" s="399" t="str">
        <f t="shared" si="96"/>
        <v>Delete Row</v>
      </c>
      <c r="W1247" s="399"/>
      <c r="X1247" s="399"/>
      <c r="Y1247" s="399"/>
      <c r="Z1247" s="399"/>
    </row>
    <row r="1248" spans="1:26" hidden="1">
      <c r="A1248" s="72">
        <f>'CONSTRUCTION COST ESTIMATE'!B1248</f>
        <v>636.00099999999998</v>
      </c>
      <c r="C1248" s="69" t="s">
        <v>1311</v>
      </c>
      <c r="D1248" s="69">
        <v>0</v>
      </c>
      <c r="F1248" s="73" t="str">
        <f>'CONSTRUCTION COST ESTIMATE'!C1248</f>
        <v>DECORATIVE CROSS WALK MARKINGS</v>
      </c>
      <c r="H1248" s="74" t="str">
        <f t="shared" si="97"/>
        <v>636.0010</v>
      </c>
      <c r="J1248" s="389">
        <f>'CONSTRUCTION COST ESTIMATE'!BA1248</f>
        <v>0</v>
      </c>
      <c r="K1248" s="75">
        <f t="shared" si="98"/>
        <v>0</v>
      </c>
      <c r="L1248" s="69" t="s">
        <v>1304</v>
      </c>
      <c r="M1248" s="69" t="str">
        <f>'CONSTRUCTION COST ESTIMATE'!BB1248</f>
        <v>SF</v>
      </c>
      <c r="N1248" s="390">
        <f>'BID ABSTRACT'!H1248</f>
        <v>0</v>
      </c>
      <c r="O1248" s="76">
        <f t="shared" si="99"/>
        <v>0</v>
      </c>
      <c r="S1248" s="69" t="s">
        <v>1313</v>
      </c>
      <c r="T1248" s="69" t="s">
        <v>1313</v>
      </c>
      <c r="V1248" s="77" t="str">
        <f t="shared" si="96"/>
        <v/>
      </c>
    </row>
    <row r="1249" spans="1:26" s="395" customFormat="1">
      <c r="A1249" s="394"/>
      <c r="C1249" s="395" t="s">
        <v>1311</v>
      </c>
      <c r="D1249" s="395">
        <v>0</v>
      </c>
      <c r="F1249" s="396" t="str">
        <f>'CONSTRUCTION COST ESTIMATE'!C1249</f>
        <v>POLLUTION CONTROL</v>
      </c>
      <c r="H1249" s="394" t="str">
        <f t="shared" si="97"/>
        <v>.0000</v>
      </c>
      <c r="J1249" s="397">
        <f>'CONSTRUCTION COST ESTIMATE'!BA1249</f>
        <v>0</v>
      </c>
      <c r="K1249" s="397">
        <f t="shared" si="98"/>
        <v>0</v>
      </c>
      <c r="L1249" s="395" t="s">
        <v>1304</v>
      </c>
      <c r="M1249" s="395">
        <f>'CONSTRUCTION COST ESTIMATE'!BB1249</f>
        <v>0</v>
      </c>
      <c r="N1249" s="398">
        <f>'BID ABSTRACT'!H1249</f>
        <v>0</v>
      </c>
      <c r="O1249" s="398">
        <f t="shared" si="99"/>
        <v>0</v>
      </c>
      <c r="S1249" s="395" t="s">
        <v>1313</v>
      </c>
      <c r="T1249" s="395" t="s">
        <v>1313</v>
      </c>
      <c r="U1249" s="399"/>
      <c r="V1249" s="399" t="str">
        <f t="shared" si="96"/>
        <v>Delete Row</v>
      </c>
      <c r="W1249" s="399"/>
      <c r="X1249" s="399"/>
      <c r="Y1249" s="399"/>
      <c r="Z1249" s="399"/>
    </row>
    <row r="1250" spans="1:26" hidden="1">
      <c r="A1250" s="72">
        <f>'CONSTRUCTION COST ESTIMATE'!B1250</f>
        <v>637.00049999999999</v>
      </c>
      <c r="C1250" s="69" t="s">
        <v>1311</v>
      </c>
      <c r="D1250" s="69">
        <v>0</v>
      </c>
      <c r="F1250" s="73" t="str">
        <f>'CONSTRUCTION COST ESTIMATE'!C1250</f>
        <v>DUST CONTROL</v>
      </c>
      <c r="H1250" s="74" t="str">
        <f t="shared" si="97"/>
        <v>637.0005</v>
      </c>
      <c r="J1250" s="389">
        <f>'CONSTRUCTION COST ESTIMATE'!BA1250</f>
        <v>0</v>
      </c>
      <c r="K1250" s="75">
        <f t="shared" si="98"/>
        <v>0</v>
      </c>
      <c r="L1250" s="69" t="s">
        <v>1304</v>
      </c>
      <c r="M1250" s="69" t="str">
        <f>'CONSTRUCTION COST ESTIMATE'!BB1250</f>
        <v>LS</v>
      </c>
      <c r="N1250" s="390">
        <f>'BID ABSTRACT'!H1250</f>
        <v>0</v>
      </c>
      <c r="O1250" s="76">
        <f t="shared" si="99"/>
        <v>1</v>
      </c>
      <c r="S1250" s="69" t="s">
        <v>1313</v>
      </c>
      <c r="T1250" s="69" t="s">
        <v>1313</v>
      </c>
      <c r="V1250" s="77" t="str">
        <f t="shared" si="96"/>
        <v/>
      </c>
    </row>
    <row r="1251" spans="1:26" hidden="1">
      <c r="A1251" s="72">
        <f>'CONSTRUCTION COST ESTIMATE'!B1251</f>
        <v>637.00099999999998</v>
      </c>
      <c r="C1251" s="69" t="s">
        <v>1311</v>
      </c>
      <c r="D1251" s="69">
        <v>0</v>
      </c>
      <c r="F1251" s="73" t="str">
        <f>'CONSTRUCTION COST ESTIMATE'!C1251</f>
        <v>NPDES DISCHARGE PERMIT</v>
      </c>
      <c r="H1251" s="74" t="str">
        <f t="shared" si="97"/>
        <v>637.0010</v>
      </c>
      <c r="J1251" s="389">
        <f>'CONSTRUCTION COST ESTIMATE'!BA1251</f>
        <v>0</v>
      </c>
      <c r="K1251" s="75">
        <f t="shared" si="98"/>
        <v>0</v>
      </c>
      <c r="L1251" s="69" t="s">
        <v>1304</v>
      </c>
      <c r="M1251" s="69" t="str">
        <f>'CONSTRUCTION COST ESTIMATE'!BB1251</f>
        <v>LS</v>
      </c>
      <c r="N1251" s="390">
        <f>'BID ABSTRACT'!H1251</f>
        <v>0</v>
      </c>
      <c r="O1251" s="76">
        <f t="shared" si="99"/>
        <v>1</v>
      </c>
      <c r="S1251" s="69" t="s">
        <v>1313</v>
      </c>
      <c r="T1251" s="69" t="s">
        <v>1313</v>
      </c>
      <c r="V1251" s="77" t="str">
        <f t="shared" si="96"/>
        <v/>
      </c>
    </row>
    <row r="1252" spans="1:26" hidden="1">
      <c r="A1252" s="72">
        <f>'CONSTRUCTION COST ESTIMATE'!B1252</f>
        <v>637.00300000000004</v>
      </c>
      <c r="C1252" s="69" t="s">
        <v>1311</v>
      </c>
      <c r="D1252" s="69">
        <v>0</v>
      </c>
      <c r="F1252" s="73" t="str">
        <f>'CONSTRUCTION COST ESTIMATE'!C1252</f>
        <v>POST CONSTRUCTION ROCK MULCH</v>
      </c>
      <c r="H1252" s="74" t="str">
        <f t="shared" si="97"/>
        <v>637.0030</v>
      </c>
      <c r="J1252" s="389">
        <f>'CONSTRUCTION COST ESTIMATE'!BA1252</f>
        <v>0</v>
      </c>
      <c r="K1252" s="75">
        <f t="shared" si="98"/>
        <v>0</v>
      </c>
      <c r="L1252" s="69" t="s">
        <v>1304</v>
      </c>
      <c r="M1252" s="69" t="str">
        <f>'CONSTRUCTION COST ESTIMATE'!BB1252</f>
        <v>AC</v>
      </c>
      <c r="N1252" s="390">
        <f>'BID ABSTRACT'!H1252</f>
        <v>0</v>
      </c>
      <c r="O1252" s="76">
        <f t="shared" si="99"/>
        <v>0</v>
      </c>
      <c r="S1252" s="69" t="s">
        <v>1313</v>
      </c>
      <c r="T1252" s="69" t="s">
        <v>1313</v>
      </c>
      <c r="V1252" s="77" t="str">
        <f t="shared" si="96"/>
        <v/>
      </c>
    </row>
    <row r="1253" spans="1:26" hidden="1">
      <c r="A1253" s="72">
        <f>'CONSTRUCTION COST ESTIMATE'!B1253</f>
        <v>637.00400000000002</v>
      </c>
      <c r="C1253" s="69" t="s">
        <v>1311</v>
      </c>
      <c r="D1253" s="69">
        <v>0</v>
      </c>
      <c r="F1253" s="73" t="str">
        <f>'CONSTRUCTION COST ESTIMATE'!C1253</f>
        <v>TEMPORARY POLLUTION CONTROL</v>
      </c>
      <c r="H1253" s="74" t="str">
        <f t="shared" si="97"/>
        <v>637.0040</v>
      </c>
      <c r="J1253" s="389">
        <f>'CONSTRUCTION COST ESTIMATE'!BA1253</f>
        <v>0</v>
      </c>
      <c r="K1253" s="75">
        <f t="shared" si="98"/>
        <v>0</v>
      </c>
      <c r="L1253" s="69" t="s">
        <v>1304</v>
      </c>
      <c r="M1253" s="69" t="str">
        <f>'CONSTRUCTION COST ESTIMATE'!BB1253</f>
        <v>LS</v>
      </c>
      <c r="N1253" s="390">
        <f>'BID ABSTRACT'!H1253</f>
        <v>0</v>
      </c>
      <c r="O1253" s="76">
        <f t="shared" si="99"/>
        <v>1</v>
      </c>
      <c r="S1253" s="69" t="s">
        <v>1313</v>
      </c>
      <c r="T1253" s="69" t="s">
        <v>1313</v>
      </c>
      <c r="V1253" s="77" t="str">
        <f t="shared" si="96"/>
        <v/>
      </c>
    </row>
    <row r="1254" spans="1:26" s="395" customFormat="1">
      <c r="A1254" s="394"/>
      <c r="C1254" s="395" t="s">
        <v>1311</v>
      </c>
      <c r="D1254" s="395">
        <v>0</v>
      </c>
      <c r="F1254" s="396" t="str">
        <f>'CONSTRUCTION COST ESTIMATE'!C1254</f>
        <v>OFFSITE IMPROVEMENTS</v>
      </c>
      <c r="H1254" s="394" t="str">
        <f t="shared" si="97"/>
        <v>.0000</v>
      </c>
      <c r="J1254" s="397">
        <f>'CONSTRUCTION COST ESTIMATE'!BA1254</f>
        <v>0</v>
      </c>
      <c r="K1254" s="397">
        <f t="shared" si="98"/>
        <v>0</v>
      </c>
      <c r="L1254" s="395" t="s">
        <v>1304</v>
      </c>
      <c r="M1254" s="395">
        <f>'CONSTRUCTION COST ESTIMATE'!BB1254</f>
        <v>0</v>
      </c>
      <c r="N1254" s="398">
        <f>'BID ABSTRACT'!H1254</f>
        <v>0</v>
      </c>
      <c r="O1254" s="398">
        <f t="shared" si="99"/>
        <v>0</v>
      </c>
      <c r="S1254" s="395" t="s">
        <v>1313</v>
      </c>
      <c r="T1254" s="395" t="s">
        <v>1313</v>
      </c>
      <c r="U1254" s="399"/>
      <c r="V1254" s="399" t="str">
        <f t="shared" si="96"/>
        <v>Delete Row</v>
      </c>
      <c r="W1254" s="399"/>
      <c r="X1254" s="399"/>
      <c r="Y1254" s="399"/>
      <c r="Z1254" s="399"/>
    </row>
    <row r="1255" spans="1:26" hidden="1">
      <c r="A1255" s="72">
        <f>'CONSTRUCTION COST ESTIMATE'!B1255</f>
        <v>650.00049999999999</v>
      </c>
      <c r="C1255" s="69" t="s">
        <v>1311</v>
      </c>
      <c r="D1255" s="69">
        <v>0</v>
      </c>
      <c r="F1255" s="73" t="str">
        <f>'CONSTRUCTION COST ESTIMATE'!C1255</f>
        <v>WATERLINE MODIFICATION</v>
      </c>
      <c r="H1255" s="74" t="str">
        <f t="shared" si="97"/>
        <v>650.0005</v>
      </c>
      <c r="J1255" s="389">
        <f>'CONSTRUCTION COST ESTIMATE'!BA1255</f>
        <v>0</v>
      </c>
      <c r="K1255" s="75">
        <f t="shared" si="98"/>
        <v>0</v>
      </c>
      <c r="L1255" s="69" t="s">
        <v>1304</v>
      </c>
      <c r="M1255" s="69" t="str">
        <f>'CONSTRUCTION COST ESTIMATE'!BB1255</f>
        <v>LS</v>
      </c>
      <c r="N1255" s="390">
        <f>'BID ABSTRACT'!H1255</f>
        <v>0</v>
      </c>
      <c r="O1255" s="76">
        <f t="shared" si="99"/>
        <v>1</v>
      </c>
      <c r="S1255" s="69" t="s">
        <v>1313</v>
      </c>
      <c r="T1255" s="69" t="s">
        <v>1313</v>
      </c>
      <c r="V1255" s="77" t="str">
        <f t="shared" si="96"/>
        <v/>
      </c>
    </row>
    <row r="1256" spans="1:26" hidden="1">
      <c r="A1256" s="72">
        <f>'CONSTRUCTION COST ESTIMATE'!B1256</f>
        <v>650.00099999999998</v>
      </c>
      <c r="C1256" s="69" t="s">
        <v>1311</v>
      </c>
      <c r="D1256" s="69">
        <v>0</v>
      </c>
      <c r="F1256" s="73" t="str">
        <f>'CONSTRUCTION COST ESTIMATE'!C1256</f>
        <v>GAS LINE MODIFICATION</v>
      </c>
      <c r="H1256" s="74" t="str">
        <f t="shared" si="97"/>
        <v>650.0010</v>
      </c>
      <c r="J1256" s="389">
        <f>'CONSTRUCTION COST ESTIMATE'!BA1256</f>
        <v>0</v>
      </c>
      <c r="K1256" s="75">
        <f t="shared" si="98"/>
        <v>0</v>
      </c>
      <c r="L1256" s="69" t="s">
        <v>1304</v>
      </c>
      <c r="M1256" s="69" t="str">
        <f>'CONSTRUCTION COST ESTIMATE'!BB1256</f>
        <v>LS</v>
      </c>
      <c r="N1256" s="390">
        <f>'BID ABSTRACT'!H1256</f>
        <v>0</v>
      </c>
      <c r="O1256" s="76">
        <f t="shared" si="99"/>
        <v>1</v>
      </c>
      <c r="S1256" s="69" t="s">
        <v>1313</v>
      </c>
      <c r="T1256" s="69" t="s">
        <v>1313</v>
      </c>
      <c r="V1256" s="77" t="str">
        <f t="shared" si="96"/>
        <v/>
      </c>
    </row>
    <row r="1257" spans="1:26" hidden="1">
      <c r="A1257" s="72">
        <f>'CONSTRUCTION COST ESTIMATE'!B1257</f>
        <v>650.00199999999995</v>
      </c>
      <c r="C1257" s="69" t="s">
        <v>1311</v>
      </c>
      <c r="D1257" s="69">
        <v>0</v>
      </c>
      <c r="F1257" s="73" t="str">
        <f>'CONSTRUCTION COST ESTIMATE'!C1257</f>
        <v>ADJUST GAS VALVE BOX TO FINISH GRADE</v>
      </c>
      <c r="H1257" s="74" t="str">
        <f t="shared" si="97"/>
        <v>650.0020</v>
      </c>
      <c r="J1257" s="389">
        <f>'CONSTRUCTION COST ESTIMATE'!BA1257</f>
        <v>0</v>
      </c>
      <c r="K1257" s="75">
        <f t="shared" si="98"/>
        <v>0</v>
      </c>
      <c r="L1257" s="69" t="s">
        <v>1304</v>
      </c>
      <c r="M1257" s="69" t="str">
        <f>'CONSTRUCTION COST ESTIMATE'!BB1257</f>
        <v>EA</v>
      </c>
      <c r="N1257" s="390">
        <f>'BID ABSTRACT'!H1257</f>
        <v>0</v>
      </c>
      <c r="O1257" s="76">
        <f t="shared" si="99"/>
        <v>0</v>
      </c>
      <c r="S1257" s="69" t="s">
        <v>1313</v>
      </c>
      <c r="T1257" s="69" t="s">
        <v>1313</v>
      </c>
      <c r="V1257" s="77" t="str">
        <f t="shared" si="96"/>
        <v/>
      </c>
    </row>
    <row r="1258" spans="1:26" hidden="1">
      <c r="A1258" s="72">
        <f>'CONSTRUCTION COST ESTIMATE'!B1258</f>
        <v>650.00300000000004</v>
      </c>
      <c r="C1258" s="69" t="s">
        <v>1311</v>
      </c>
      <c r="D1258" s="69">
        <v>0</v>
      </c>
      <c r="F1258" s="73" t="str">
        <f>'CONSTRUCTION COST ESTIMATE'!C1258</f>
        <v>IMPROVEMENTS TO APN</v>
      </c>
      <c r="H1258" s="74" t="str">
        <f t="shared" si="97"/>
        <v>650.0030</v>
      </c>
      <c r="J1258" s="389">
        <f>'CONSTRUCTION COST ESTIMATE'!BA1258</f>
        <v>0</v>
      </c>
      <c r="K1258" s="75">
        <f t="shared" si="98"/>
        <v>0</v>
      </c>
      <c r="L1258" s="69" t="s">
        <v>1304</v>
      </c>
      <c r="M1258" s="69" t="str">
        <f>'CONSTRUCTION COST ESTIMATE'!BB1258</f>
        <v>EA</v>
      </c>
      <c r="N1258" s="390">
        <f>'BID ABSTRACT'!H1258</f>
        <v>0</v>
      </c>
      <c r="O1258" s="76">
        <f t="shared" si="99"/>
        <v>0</v>
      </c>
      <c r="S1258" s="69" t="s">
        <v>1313</v>
      </c>
      <c r="T1258" s="69" t="s">
        <v>1313</v>
      </c>
      <c r="V1258" s="77" t="str">
        <f t="shared" si="96"/>
        <v/>
      </c>
    </row>
    <row r="1259" spans="1:26" hidden="1">
      <c r="A1259" s="72">
        <f>'CONSTRUCTION COST ESTIMATE'!B1259</f>
        <v>650.00400000000002</v>
      </c>
      <c r="C1259" s="69" t="s">
        <v>1311</v>
      </c>
      <c r="D1259" s="69">
        <v>0</v>
      </c>
      <c r="F1259" s="73" t="str">
        <f>'CONSTRUCTION COST ESTIMATE'!C1259</f>
        <v>NV ENERGY TRANSMISSION POLE SUPPORT</v>
      </c>
      <c r="H1259" s="74" t="str">
        <f t="shared" si="97"/>
        <v>650.0040</v>
      </c>
      <c r="J1259" s="389">
        <f>'CONSTRUCTION COST ESTIMATE'!BA1259</f>
        <v>0</v>
      </c>
      <c r="K1259" s="75">
        <f t="shared" si="98"/>
        <v>0</v>
      </c>
      <c r="L1259" s="69" t="s">
        <v>1304</v>
      </c>
      <c r="M1259" s="69" t="str">
        <f>'CONSTRUCTION COST ESTIMATE'!BB1259</f>
        <v>EA</v>
      </c>
      <c r="N1259" s="390">
        <f>'BID ABSTRACT'!H1259</f>
        <v>0</v>
      </c>
      <c r="O1259" s="76">
        <f t="shared" si="99"/>
        <v>0</v>
      </c>
      <c r="S1259" s="69" t="s">
        <v>1313</v>
      </c>
      <c r="T1259" s="69" t="s">
        <v>1313</v>
      </c>
      <c r="V1259" s="77" t="str">
        <f t="shared" si="96"/>
        <v/>
      </c>
    </row>
    <row r="1260" spans="1:26" hidden="1">
      <c r="A1260" s="72">
        <f>'CONSTRUCTION COST ESTIMATE'!B1260</f>
        <v>650.005</v>
      </c>
      <c r="C1260" s="69" t="s">
        <v>1311</v>
      </c>
      <c r="D1260" s="69">
        <v>0</v>
      </c>
      <c r="F1260" s="73" t="str">
        <f>'CONSTRUCTION COST ESTIMATE'!C1260</f>
        <v>NV ENERGY FEES</v>
      </c>
      <c r="H1260" s="74" t="str">
        <f t="shared" si="97"/>
        <v>650.0050</v>
      </c>
      <c r="J1260" s="389">
        <f>'CONSTRUCTION COST ESTIMATE'!BA1260</f>
        <v>0</v>
      </c>
      <c r="K1260" s="75">
        <f t="shared" si="98"/>
        <v>0</v>
      </c>
      <c r="L1260" s="69" t="s">
        <v>1304</v>
      </c>
      <c r="M1260" s="69" t="str">
        <f>'CONSTRUCTION COST ESTIMATE'!BB1260</f>
        <v>FA</v>
      </c>
      <c r="N1260" s="390">
        <f>'BID ABSTRACT'!H1260</f>
        <v>0</v>
      </c>
      <c r="O1260" s="76">
        <f t="shared" si="99"/>
        <v>1</v>
      </c>
      <c r="S1260" s="69" t="s">
        <v>1313</v>
      </c>
      <c r="T1260" s="69" t="s">
        <v>1313</v>
      </c>
      <c r="V1260" s="77" t="str">
        <f t="shared" si="96"/>
        <v/>
      </c>
    </row>
    <row r="1261" spans="1:26" hidden="1">
      <c r="A1261" s="72">
        <f>'CONSTRUCTION COST ESTIMATE'!B1261</f>
        <v>650.00599999999997</v>
      </c>
      <c r="C1261" s="69" t="s">
        <v>1311</v>
      </c>
      <c r="D1261" s="69">
        <v>0</v>
      </c>
      <c r="F1261" s="73" t="str">
        <f>'CONSTRUCTION COST ESTIMATE'!C1261</f>
        <v>NV ENERGY POLE SUPPORT</v>
      </c>
      <c r="H1261" s="74" t="str">
        <f t="shared" si="97"/>
        <v>650.0060</v>
      </c>
      <c r="J1261" s="389">
        <f>'CONSTRUCTION COST ESTIMATE'!BA1261</f>
        <v>0</v>
      </c>
      <c r="K1261" s="75">
        <f t="shared" si="98"/>
        <v>0</v>
      </c>
      <c r="L1261" s="69" t="s">
        <v>1304</v>
      </c>
      <c r="M1261" s="69" t="str">
        <f>'CONSTRUCTION COST ESTIMATE'!BB1261</f>
        <v>EA</v>
      </c>
      <c r="N1261" s="390">
        <f>'BID ABSTRACT'!H1261</f>
        <v>0</v>
      </c>
      <c r="O1261" s="76">
        <f t="shared" si="99"/>
        <v>0</v>
      </c>
      <c r="S1261" s="69" t="s">
        <v>1313</v>
      </c>
      <c r="T1261" s="69" t="s">
        <v>1313</v>
      </c>
      <c r="V1261" s="77" t="str">
        <f t="shared" si="96"/>
        <v/>
      </c>
    </row>
    <row r="1262" spans="1:26" s="395" customFormat="1">
      <c r="A1262" s="394"/>
      <c r="C1262" s="395" t="s">
        <v>1311</v>
      </c>
      <c r="D1262" s="395">
        <v>0</v>
      </c>
      <c r="F1262" s="396" t="str">
        <f>'CONSTRUCTION COST ESTIMATE'!C1262</f>
        <v>UTILITY CONDUITS &amp; STRUCTURES</v>
      </c>
      <c r="H1262" s="394" t="str">
        <f t="shared" si="97"/>
        <v>.0000</v>
      </c>
      <c r="J1262" s="397">
        <f>'CONSTRUCTION COST ESTIMATE'!BA1262</f>
        <v>0</v>
      </c>
      <c r="K1262" s="397">
        <f t="shared" si="98"/>
        <v>0</v>
      </c>
      <c r="L1262" s="395" t="s">
        <v>1304</v>
      </c>
      <c r="M1262" s="395">
        <f>'CONSTRUCTION COST ESTIMATE'!BB1262</f>
        <v>0</v>
      </c>
      <c r="N1262" s="398">
        <f>'BID ABSTRACT'!H1262</f>
        <v>0</v>
      </c>
      <c r="O1262" s="398">
        <f t="shared" si="99"/>
        <v>0</v>
      </c>
      <c r="S1262" s="395" t="s">
        <v>1313</v>
      </c>
      <c r="T1262" s="395" t="s">
        <v>1313</v>
      </c>
      <c r="U1262" s="399"/>
      <c r="V1262" s="399" t="str">
        <f t="shared" si="96"/>
        <v>Delete Row</v>
      </c>
      <c r="W1262" s="399"/>
      <c r="X1262" s="399"/>
      <c r="Y1262" s="399"/>
      <c r="Z1262" s="399"/>
    </row>
    <row r="1263" spans="1:26" hidden="1">
      <c r="A1263" s="72">
        <f>'CONSTRUCTION COST ESTIMATE'!B1263</f>
        <v>670.00049999999999</v>
      </c>
      <c r="C1263" s="69" t="s">
        <v>1311</v>
      </c>
      <c r="D1263" s="69">
        <v>0</v>
      </c>
      <c r="F1263" s="73" t="str">
        <f>'CONSTRUCTION COST ESTIMATE'!C1263</f>
        <v>ADJUST CENTURY LINK TELEPHONE MANHOLE TO GRADE</v>
      </c>
      <c r="H1263" s="74" t="str">
        <f t="shared" si="97"/>
        <v>670.0005</v>
      </c>
      <c r="J1263" s="389">
        <f>'CONSTRUCTION COST ESTIMATE'!BA1263</f>
        <v>0</v>
      </c>
      <c r="K1263" s="75">
        <f t="shared" si="98"/>
        <v>0</v>
      </c>
      <c r="L1263" s="69" t="s">
        <v>1304</v>
      </c>
      <c r="M1263" s="69" t="str">
        <f>'CONSTRUCTION COST ESTIMATE'!BB1263</f>
        <v>EA</v>
      </c>
      <c r="N1263" s="390">
        <f>'BID ABSTRACT'!H1263</f>
        <v>0</v>
      </c>
      <c r="O1263" s="76">
        <f t="shared" si="99"/>
        <v>0</v>
      </c>
      <c r="S1263" s="69" t="s">
        <v>1313</v>
      </c>
      <c r="T1263" s="69" t="s">
        <v>1313</v>
      </c>
      <c r="V1263" s="77" t="str">
        <f t="shared" si="96"/>
        <v/>
      </c>
    </row>
    <row r="1264" spans="1:26" hidden="1">
      <c r="A1264" s="72">
        <f>'CONSTRUCTION COST ESTIMATE'!B1264</f>
        <v>670.00099999999998</v>
      </c>
      <c r="C1264" s="69" t="s">
        <v>1311</v>
      </c>
      <c r="D1264" s="69">
        <v>0</v>
      </c>
      <c r="F1264" s="73" t="str">
        <f>'CONSTRUCTION COST ESTIMATE'!C1264</f>
        <v>NV ENERGY DISTRIBUTION SERVICES</v>
      </c>
      <c r="H1264" s="74" t="str">
        <f t="shared" si="97"/>
        <v>670.0010</v>
      </c>
      <c r="J1264" s="389">
        <f>'CONSTRUCTION COST ESTIMATE'!BA1264</f>
        <v>0</v>
      </c>
      <c r="K1264" s="75">
        <f t="shared" si="98"/>
        <v>0</v>
      </c>
      <c r="L1264" s="69" t="s">
        <v>1304</v>
      </c>
      <c r="M1264" s="69" t="str">
        <f>'CONSTRUCTION COST ESTIMATE'!BB1264</f>
        <v>LS</v>
      </c>
      <c r="N1264" s="390">
        <f>'BID ABSTRACT'!H1264</f>
        <v>0</v>
      </c>
      <c r="O1264" s="76">
        <f t="shared" si="99"/>
        <v>1</v>
      </c>
      <c r="S1264" s="69" t="s">
        <v>1313</v>
      </c>
      <c r="T1264" s="69" t="s">
        <v>1313</v>
      </c>
      <c r="V1264" s="77" t="str">
        <f t="shared" si="96"/>
        <v/>
      </c>
    </row>
    <row r="1265" spans="1:22" hidden="1">
      <c r="A1265" s="72">
        <f>'CONSTRUCTION COST ESTIMATE'!B1265</f>
        <v>670.00199999999995</v>
      </c>
      <c r="C1265" s="69" t="s">
        <v>1311</v>
      </c>
      <c r="D1265" s="69">
        <v>0</v>
      </c>
      <c r="F1265" s="73" t="str">
        <f>'CONSTRUCTION COST ESTIMATE'!C1265</f>
        <v>ADJUST UTILITY CONDUITS</v>
      </c>
      <c r="H1265" s="74" t="str">
        <f t="shared" si="97"/>
        <v>670.0020</v>
      </c>
      <c r="J1265" s="389">
        <f>'CONSTRUCTION COST ESTIMATE'!BA1265</f>
        <v>0</v>
      </c>
      <c r="K1265" s="75">
        <f t="shared" si="98"/>
        <v>0</v>
      </c>
      <c r="L1265" s="69" t="s">
        <v>1304</v>
      </c>
      <c r="M1265" s="69" t="str">
        <f>'CONSTRUCTION COST ESTIMATE'!BB1265</f>
        <v>LF</v>
      </c>
      <c r="N1265" s="390">
        <f>'BID ABSTRACT'!H1265</f>
        <v>0</v>
      </c>
      <c r="O1265" s="76">
        <f t="shared" si="99"/>
        <v>0</v>
      </c>
      <c r="S1265" s="69" t="s">
        <v>1313</v>
      </c>
      <c r="T1265" s="69" t="s">
        <v>1313</v>
      </c>
      <c r="V1265" s="77" t="str">
        <f t="shared" si="96"/>
        <v/>
      </c>
    </row>
    <row r="1266" spans="1:22" hidden="1">
      <c r="A1266" s="72">
        <f>'CONSTRUCTION COST ESTIMATE'!B1266</f>
        <v>670.00300000000004</v>
      </c>
      <c r="C1266" s="69" t="s">
        <v>1311</v>
      </c>
      <c r="D1266" s="69">
        <v>0</v>
      </c>
      <c r="F1266" s="73" t="str">
        <f>'CONSTRUCTION COST ESTIMATE'!C1266</f>
        <v>ADJUST UTILITY CONDUITS</v>
      </c>
      <c r="H1266" s="74" t="str">
        <f t="shared" si="97"/>
        <v>670.0030</v>
      </c>
      <c r="J1266" s="389">
        <f>'CONSTRUCTION COST ESTIMATE'!BA1266</f>
        <v>0</v>
      </c>
      <c r="K1266" s="75">
        <f t="shared" si="98"/>
        <v>0</v>
      </c>
      <c r="L1266" s="69" t="s">
        <v>1304</v>
      </c>
      <c r="M1266" s="69" t="str">
        <f>'CONSTRUCTION COST ESTIMATE'!BB1266</f>
        <v>LS</v>
      </c>
      <c r="N1266" s="390">
        <f>'BID ABSTRACT'!H1266</f>
        <v>0</v>
      </c>
      <c r="O1266" s="76">
        <f t="shared" si="99"/>
        <v>1</v>
      </c>
      <c r="S1266" s="69" t="s">
        <v>1313</v>
      </c>
      <c r="T1266" s="69" t="s">
        <v>1313</v>
      </c>
      <c r="V1266" s="77" t="str">
        <f t="shared" si="96"/>
        <v/>
      </c>
    </row>
    <row r="1267" spans="1:22" hidden="1">
      <c r="A1267" s="72">
        <f>'CONSTRUCTION COST ESTIMATE'!B1267</f>
        <v>670.00400000000002</v>
      </c>
      <c r="C1267" s="69" t="s">
        <v>1311</v>
      </c>
      <c r="D1267" s="69">
        <v>0</v>
      </c>
      <c r="F1267" s="73" t="str">
        <f>'CONSTRUCTION COST ESTIMATE'!C1267</f>
        <v>2 INCH CENTURY LINK CONDUIT</v>
      </c>
      <c r="H1267" s="74" t="str">
        <f t="shared" si="97"/>
        <v>670.0040</v>
      </c>
      <c r="J1267" s="389">
        <f>'CONSTRUCTION COST ESTIMATE'!BA1267</f>
        <v>0</v>
      </c>
      <c r="K1267" s="75">
        <f t="shared" si="98"/>
        <v>0</v>
      </c>
      <c r="L1267" s="69" t="s">
        <v>1304</v>
      </c>
      <c r="M1267" s="69" t="str">
        <f>'CONSTRUCTION COST ESTIMATE'!BB1267</f>
        <v>LF</v>
      </c>
      <c r="N1267" s="390">
        <f>'BID ABSTRACT'!H1267</f>
        <v>0</v>
      </c>
      <c r="O1267" s="76">
        <f t="shared" si="99"/>
        <v>0</v>
      </c>
      <c r="S1267" s="69" t="s">
        <v>1313</v>
      </c>
      <c r="T1267" s="69" t="s">
        <v>1313</v>
      </c>
      <c r="V1267" s="77" t="str">
        <f t="shared" si="96"/>
        <v/>
      </c>
    </row>
    <row r="1268" spans="1:22" hidden="1">
      <c r="A1268" s="72">
        <f>'CONSTRUCTION COST ESTIMATE'!B1268</f>
        <v>670.005</v>
      </c>
      <c r="C1268" s="69" t="s">
        <v>1311</v>
      </c>
      <c r="D1268" s="69">
        <v>0</v>
      </c>
      <c r="F1268" s="73" t="str">
        <f>'CONSTRUCTION COST ESTIMATE'!C1268</f>
        <v>4 INCH CENTURY LINK CONDUIT</v>
      </c>
      <c r="H1268" s="74" t="str">
        <f t="shared" si="97"/>
        <v>670.0050</v>
      </c>
      <c r="J1268" s="389">
        <f>'CONSTRUCTION COST ESTIMATE'!BA1268</f>
        <v>0</v>
      </c>
      <c r="K1268" s="75">
        <f t="shared" si="98"/>
        <v>0</v>
      </c>
      <c r="L1268" s="69" t="s">
        <v>1304</v>
      </c>
      <c r="M1268" s="69" t="str">
        <f>'CONSTRUCTION COST ESTIMATE'!BB1268</f>
        <v>LF</v>
      </c>
      <c r="N1268" s="390">
        <f>'BID ABSTRACT'!H1268</f>
        <v>0</v>
      </c>
      <c r="O1268" s="76">
        <f t="shared" si="99"/>
        <v>0</v>
      </c>
      <c r="S1268" s="69" t="s">
        <v>1313</v>
      </c>
      <c r="T1268" s="69" t="s">
        <v>1313</v>
      </c>
      <c r="V1268" s="77" t="str">
        <f t="shared" si="96"/>
        <v/>
      </c>
    </row>
    <row r="1269" spans="1:22" hidden="1">
      <c r="A1269" s="72">
        <f>'CONSTRUCTION COST ESTIMATE'!B1269</f>
        <v>670.00599999999997</v>
      </c>
      <c r="C1269" s="69" t="s">
        <v>1311</v>
      </c>
      <c r="D1269" s="69">
        <v>0</v>
      </c>
      <c r="F1269" s="73" t="str">
        <f>'CONSTRUCTION COST ESTIMATE'!C1269</f>
        <v>3 INCH COX COMMUNICATIONS CATV CONDUIT</v>
      </c>
      <c r="H1269" s="74" t="str">
        <f t="shared" si="97"/>
        <v>670.0060</v>
      </c>
      <c r="J1269" s="389">
        <f>'CONSTRUCTION COST ESTIMATE'!BA1269</f>
        <v>0</v>
      </c>
      <c r="K1269" s="75">
        <f t="shared" si="98"/>
        <v>0</v>
      </c>
      <c r="L1269" s="69" t="s">
        <v>1304</v>
      </c>
      <c r="M1269" s="69" t="str">
        <f>'CONSTRUCTION COST ESTIMATE'!BB1269</f>
        <v>LF</v>
      </c>
      <c r="N1269" s="390">
        <f>'BID ABSTRACT'!H1269</f>
        <v>0</v>
      </c>
      <c r="O1269" s="76">
        <f t="shared" si="99"/>
        <v>0</v>
      </c>
      <c r="S1269" s="69" t="s">
        <v>1313</v>
      </c>
      <c r="T1269" s="69" t="s">
        <v>1313</v>
      </c>
      <c r="V1269" s="77" t="str">
        <f t="shared" si="96"/>
        <v/>
      </c>
    </row>
    <row r="1270" spans="1:22" hidden="1">
      <c r="A1270" s="72">
        <f>'CONSTRUCTION COST ESTIMATE'!B1270</f>
        <v>670.00699999999995</v>
      </c>
      <c r="C1270" s="69" t="s">
        <v>1311</v>
      </c>
      <c r="D1270" s="69">
        <v>0</v>
      </c>
      <c r="F1270" s="73" t="str">
        <f>'CONSTRUCTION COST ESTIMATE'!C1270</f>
        <v>4 INCH NV ENERGY CONDUIT</v>
      </c>
      <c r="H1270" s="74" t="str">
        <f t="shared" si="97"/>
        <v>670.0070</v>
      </c>
      <c r="J1270" s="389">
        <f>'CONSTRUCTION COST ESTIMATE'!BA1270</f>
        <v>0</v>
      </c>
      <c r="K1270" s="75">
        <f t="shared" si="98"/>
        <v>0</v>
      </c>
      <c r="L1270" s="69" t="s">
        <v>1304</v>
      </c>
      <c r="M1270" s="69" t="str">
        <f>'CONSTRUCTION COST ESTIMATE'!BB1270</f>
        <v>LF</v>
      </c>
      <c r="N1270" s="390">
        <f>'BID ABSTRACT'!H1270</f>
        <v>0</v>
      </c>
      <c r="O1270" s="76">
        <f t="shared" si="99"/>
        <v>0</v>
      </c>
      <c r="S1270" s="69" t="s">
        <v>1313</v>
      </c>
      <c r="T1270" s="69" t="s">
        <v>1313</v>
      </c>
      <c r="V1270" s="77" t="str">
        <f t="shared" si="96"/>
        <v/>
      </c>
    </row>
    <row r="1271" spans="1:22" hidden="1">
      <c r="A1271" s="72">
        <f>'CONSTRUCTION COST ESTIMATE'!B1271</f>
        <v>670.00800000000004</v>
      </c>
      <c r="C1271" s="69" t="s">
        <v>1311</v>
      </c>
      <c r="D1271" s="69">
        <v>0</v>
      </c>
      <c r="F1271" s="73" t="str">
        <f>'CONSTRUCTION COST ESTIMATE'!C1271</f>
        <v>6 INCH NV ENERGY CONDUIT</v>
      </c>
      <c r="H1271" s="74" t="str">
        <f t="shared" si="97"/>
        <v>670.0080</v>
      </c>
      <c r="J1271" s="389">
        <f>'CONSTRUCTION COST ESTIMATE'!BA1271</f>
        <v>0</v>
      </c>
      <c r="K1271" s="75">
        <f t="shared" si="98"/>
        <v>0</v>
      </c>
      <c r="L1271" s="69" t="s">
        <v>1304</v>
      </c>
      <c r="M1271" s="69" t="str">
        <f>'CONSTRUCTION COST ESTIMATE'!BB1271</f>
        <v>LF</v>
      </c>
      <c r="N1271" s="390">
        <f>'BID ABSTRACT'!H1271</f>
        <v>0</v>
      </c>
      <c r="O1271" s="76">
        <f t="shared" si="99"/>
        <v>0</v>
      </c>
      <c r="S1271" s="69" t="s">
        <v>1313</v>
      </c>
      <c r="T1271" s="69" t="s">
        <v>1313</v>
      </c>
      <c r="V1271" s="77" t="str">
        <f t="shared" si="96"/>
        <v/>
      </c>
    </row>
    <row r="1272" spans="1:22" hidden="1">
      <c r="A1272" s="72">
        <f>'CONSTRUCTION COST ESTIMATE'!B1272</f>
        <v>670.00900000000001</v>
      </c>
      <c r="C1272" s="69" t="s">
        <v>1311</v>
      </c>
      <c r="D1272" s="69">
        <v>0</v>
      </c>
      <c r="F1272" s="73" t="str">
        <f>'CONSTRUCTION COST ESTIMATE'!C1272</f>
        <v>ZAYO CONDUIT</v>
      </c>
      <c r="H1272" s="74" t="str">
        <f t="shared" si="97"/>
        <v>670.0090</v>
      </c>
      <c r="J1272" s="389">
        <f>'CONSTRUCTION COST ESTIMATE'!BA1272</f>
        <v>0</v>
      </c>
      <c r="K1272" s="75">
        <f t="shared" si="98"/>
        <v>0</v>
      </c>
      <c r="L1272" s="69" t="s">
        <v>1304</v>
      </c>
      <c r="M1272" s="69" t="str">
        <f>'CONSTRUCTION COST ESTIMATE'!BB1272</f>
        <v>LF</v>
      </c>
      <c r="N1272" s="390">
        <f>'BID ABSTRACT'!H1272</f>
        <v>0</v>
      </c>
      <c r="O1272" s="76">
        <f t="shared" si="99"/>
        <v>0</v>
      </c>
      <c r="S1272" s="69" t="s">
        <v>1313</v>
      </c>
      <c r="T1272" s="69" t="s">
        <v>1313</v>
      </c>
      <c r="V1272" s="77" t="str">
        <f t="shared" si="96"/>
        <v/>
      </c>
    </row>
    <row r="1273" spans="1:22" hidden="1">
      <c r="A1273" s="72">
        <f>'CONSTRUCTION COST ESTIMATE'!B1273</f>
        <v>671.00049999999999</v>
      </c>
      <c r="C1273" s="69" t="s">
        <v>1311</v>
      </c>
      <c r="D1273" s="69">
        <v>0</v>
      </c>
      <c r="F1273" s="73" t="str">
        <f>'CONSTRUCTION COST ESTIMATE'!C1273</f>
        <v>30 INCH X 48 INCH X 36 INCH T-200 CATV VAULT</v>
      </c>
      <c r="H1273" s="74" t="str">
        <f t="shared" si="97"/>
        <v>671.0005</v>
      </c>
      <c r="J1273" s="389">
        <f>'CONSTRUCTION COST ESTIMATE'!BA1273</f>
        <v>0</v>
      </c>
      <c r="K1273" s="75">
        <f t="shared" si="98"/>
        <v>0</v>
      </c>
      <c r="L1273" s="69" t="s">
        <v>1304</v>
      </c>
      <c r="M1273" s="69" t="str">
        <f>'CONSTRUCTION COST ESTIMATE'!BB1273</f>
        <v>EA</v>
      </c>
      <c r="N1273" s="390">
        <f>'BID ABSTRACT'!H1273</f>
        <v>0</v>
      </c>
      <c r="O1273" s="76">
        <f t="shared" si="99"/>
        <v>0</v>
      </c>
      <c r="S1273" s="69" t="s">
        <v>1313</v>
      </c>
      <c r="T1273" s="69" t="s">
        <v>1313</v>
      </c>
      <c r="V1273" s="77" t="str">
        <f t="shared" si="96"/>
        <v/>
      </c>
    </row>
    <row r="1274" spans="1:22" hidden="1">
      <c r="A1274" s="72">
        <f>'CONSTRUCTION COST ESTIMATE'!B1274</f>
        <v>671.00099999999998</v>
      </c>
      <c r="C1274" s="69" t="s">
        <v>1311</v>
      </c>
      <c r="D1274" s="69">
        <v>0</v>
      </c>
      <c r="F1274" s="73" t="str">
        <f>'CONSTRUCTION COST ESTIMATE'!C1274</f>
        <v>3 FOOT X 5 FOOT X 4 FOOT CENTURY LINK PULL BOX</v>
      </c>
      <c r="H1274" s="74" t="str">
        <f t="shared" si="97"/>
        <v>671.0010</v>
      </c>
      <c r="J1274" s="389">
        <f>'CONSTRUCTION COST ESTIMATE'!BA1274</f>
        <v>0</v>
      </c>
      <c r="K1274" s="75">
        <f t="shared" si="98"/>
        <v>0</v>
      </c>
      <c r="L1274" s="69" t="s">
        <v>1304</v>
      </c>
      <c r="M1274" s="69" t="str">
        <f>'CONSTRUCTION COST ESTIMATE'!BB1274</f>
        <v>EA</v>
      </c>
      <c r="N1274" s="390">
        <f>'BID ABSTRACT'!H1274</f>
        <v>0</v>
      </c>
      <c r="O1274" s="76">
        <f t="shared" si="99"/>
        <v>0</v>
      </c>
      <c r="S1274" s="69" t="s">
        <v>1313</v>
      </c>
      <c r="T1274" s="69" t="s">
        <v>1313</v>
      </c>
      <c r="V1274" s="77" t="str">
        <f t="shared" si="96"/>
        <v/>
      </c>
    </row>
    <row r="1275" spans="1:22" hidden="1">
      <c r="A1275" s="72">
        <f>'CONSTRUCTION COST ESTIMATE'!B1275</f>
        <v>671.00199999999995</v>
      </c>
      <c r="C1275" s="69" t="s">
        <v>1311</v>
      </c>
      <c r="D1275" s="69">
        <v>0</v>
      </c>
      <c r="F1275" s="73" t="str">
        <f>'CONSTRUCTION COST ESTIMATE'!C1275</f>
        <v>24 INCH X 36 INCH X 24 INCH B 100 PULL BOX</v>
      </c>
      <c r="H1275" s="74" t="str">
        <f t="shared" si="97"/>
        <v>671.0020</v>
      </c>
      <c r="J1275" s="389">
        <f>'CONSTRUCTION COST ESTIMATE'!BA1275</f>
        <v>0</v>
      </c>
      <c r="K1275" s="75">
        <f t="shared" si="98"/>
        <v>0</v>
      </c>
      <c r="L1275" s="69" t="s">
        <v>1304</v>
      </c>
      <c r="M1275" s="69" t="str">
        <f>'CONSTRUCTION COST ESTIMATE'!BB1275</f>
        <v>EA</v>
      </c>
      <c r="N1275" s="390">
        <f>'BID ABSTRACT'!H1275</f>
        <v>0</v>
      </c>
      <c r="O1275" s="76">
        <f t="shared" si="99"/>
        <v>0</v>
      </c>
      <c r="S1275" s="69" t="s">
        <v>1313</v>
      </c>
      <c r="T1275" s="69" t="s">
        <v>1313</v>
      </c>
      <c r="V1275" s="77" t="str">
        <f t="shared" si="96"/>
        <v/>
      </c>
    </row>
    <row r="1276" spans="1:22" hidden="1">
      <c r="A1276" s="72">
        <f>'CONSTRUCTION COST ESTIMATE'!B1276</f>
        <v>671.00300000000004</v>
      </c>
      <c r="C1276" s="69" t="s">
        <v>1311</v>
      </c>
      <c r="D1276" s="69">
        <v>0</v>
      </c>
      <c r="F1276" s="73" t="str">
        <f>'CONSTRUCTION COST ESTIMATE'!C1276</f>
        <v>3 FOOT X 7 FOOT X 4 FOOT NV ENERGY PULL BOX</v>
      </c>
      <c r="H1276" s="74" t="str">
        <f t="shared" si="97"/>
        <v>671.0030</v>
      </c>
      <c r="J1276" s="389">
        <f>'CONSTRUCTION COST ESTIMATE'!BA1276</f>
        <v>0</v>
      </c>
      <c r="K1276" s="75">
        <f t="shared" si="98"/>
        <v>0</v>
      </c>
      <c r="L1276" s="69" t="s">
        <v>1304</v>
      </c>
      <c r="M1276" s="69" t="str">
        <f>'CONSTRUCTION COST ESTIMATE'!BB1276</f>
        <v>EA</v>
      </c>
      <c r="N1276" s="390">
        <f>'BID ABSTRACT'!H1276</f>
        <v>0</v>
      </c>
      <c r="O1276" s="76">
        <f t="shared" si="99"/>
        <v>0</v>
      </c>
      <c r="S1276" s="69" t="s">
        <v>1313</v>
      </c>
      <c r="T1276" s="69" t="s">
        <v>1313</v>
      </c>
      <c r="V1276" s="77" t="str">
        <f t="shared" si="96"/>
        <v/>
      </c>
    </row>
    <row r="1277" spans="1:22" hidden="1">
      <c r="A1277" s="72">
        <f>'CONSTRUCTION COST ESTIMATE'!B1277</f>
        <v>671.00400000000002</v>
      </c>
      <c r="C1277" s="69" t="s">
        <v>1311</v>
      </c>
      <c r="D1277" s="69">
        <v>0</v>
      </c>
      <c r="F1277" s="73" t="str">
        <f>'CONSTRUCTION COST ESTIMATE'!C1277</f>
        <v>5 FOOT X 6 FOOT X 7 FOOT NV ENERGY PULL BOX</v>
      </c>
      <c r="H1277" s="74" t="str">
        <f t="shared" si="97"/>
        <v>671.0040</v>
      </c>
      <c r="J1277" s="389">
        <f>'CONSTRUCTION COST ESTIMATE'!BA1277</f>
        <v>0</v>
      </c>
      <c r="K1277" s="75">
        <f t="shared" si="98"/>
        <v>0</v>
      </c>
      <c r="L1277" s="69" t="s">
        <v>1304</v>
      </c>
      <c r="M1277" s="69" t="str">
        <f>'CONSTRUCTION COST ESTIMATE'!BB1277</f>
        <v>EA</v>
      </c>
      <c r="N1277" s="390">
        <f>'BID ABSTRACT'!H1277</f>
        <v>0</v>
      </c>
      <c r="O1277" s="76">
        <f t="shared" si="99"/>
        <v>0</v>
      </c>
      <c r="S1277" s="69" t="s">
        <v>1313</v>
      </c>
      <c r="T1277" s="69" t="s">
        <v>1313</v>
      </c>
      <c r="V1277" s="77" t="str">
        <f t="shared" si="96"/>
        <v/>
      </c>
    </row>
    <row r="1278" spans="1:22" hidden="1">
      <c r="A1278" s="72">
        <f>'CONSTRUCTION COST ESTIMATE'!B1278</f>
        <v>671.005</v>
      </c>
      <c r="C1278" s="69" t="s">
        <v>1311</v>
      </c>
      <c r="D1278" s="69">
        <v>0</v>
      </c>
      <c r="F1278" s="73" t="str">
        <f>'CONSTRUCTION COST ESTIMATE'!C1278</f>
        <v>T-200 ZAYO PULL BOX</v>
      </c>
      <c r="H1278" s="74" t="str">
        <f t="shared" si="97"/>
        <v>671.0050</v>
      </c>
      <c r="J1278" s="389">
        <f>'CONSTRUCTION COST ESTIMATE'!BA1278</f>
        <v>0</v>
      </c>
      <c r="K1278" s="75">
        <f t="shared" si="98"/>
        <v>0</v>
      </c>
      <c r="L1278" s="69" t="s">
        <v>1304</v>
      </c>
      <c r="M1278" s="69" t="str">
        <f>'CONSTRUCTION COST ESTIMATE'!BB1278</f>
        <v>EA</v>
      </c>
      <c r="N1278" s="390">
        <f>'BID ABSTRACT'!H1278</f>
        <v>0</v>
      </c>
      <c r="O1278" s="76">
        <f t="shared" si="99"/>
        <v>0</v>
      </c>
      <c r="S1278" s="69" t="s">
        <v>1313</v>
      </c>
      <c r="T1278" s="69" t="s">
        <v>1313</v>
      </c>
      <c r="V1278" s="77" t="str">
        <f t="shared" si="96"/>
        <v/>
      </c>
    </row>
    <row r="1279" spans="1:22" hidden="1">
      <c r="A1279" s="72">
        <f>'CONSTRUCTION COST ESTIMATE'!B1279</f>
        <v>671.00599999999997</v>
      </c>
      <c r="C1279" s="69" t="s">
        <v>1311</v>
      </c>
      <c r="D1279" s="69">
        <v>0</v>
      </c>
      <c r="F1279" s="73" t="str">
        <f>'CONSTRUCTION COST ESTIMATE'!C1279</f>
        <v>ADJUST PULL BOX TO GRADE</v>
      </c>
      <c r="H1279" s="74" t="str">
        <f t="shared" si="97"/>
        <v>671.0060</v>
      </c>
      <c r="J1279" s="389">
        <f>'CONSTRUCTION COST ESTIMATE'!BA1279</f>
        <v>0</v>
      </c>
      <c r="K1279" s="75">
        <f t="shared" si="98"/>
        <v>0</v>
      </c>
      <c r="L1279" s="69" t="s">
        <v>1304</v>
      </c>
      <c r="M1279" s="69" t="str">
        <f>'CONSTRUCTION COST ESTIMATE'!BB1279</f>
        <v>EA</v>
      </c>
      <c r="N1279" s="390">
        <f>'BID ABSTRACT'!H1279</f>
        <v>0</v>
      </c>
      <c r="O1279" s="76">
        <f t="shared" si="99"/>
        <v>0</v>
      </c>
      <c r="S1279" s="69" t="s">
        <v>1313</v>
      </c>
      <c r="T1279" s="69" t="s">
        <v>1313</v>
      </c>
      <c r="V1279" s="77" t="str">
        <f t="shared" si="96"/>
        <v/>
      </c>
    </row>
    <row r="1280" spans="1:22" hidden="1">
      <c r="A1280" s="72">
        <f>'CONSTRUCTION COST ESTIMATE'!B1280</f>
        <v>671.00699999999995</v>
      </c>
      <c r="C1280" s="69" t="s">
        <v>1311</v>
      </c>
      <c r="D1280" s="69">
        <v>0</v>
      </c>
      <c r="F1280" s="73" t="str">
        <f>'CONSTRUCTION COST ESTIMATE'!C1280</f>
        <v>REMOVE NV ENERGY RS-37</v>
      </c>
      <c r="H1280" s="74" t="str">
        <f t="shared" si="97"/>
        <v>671.0070</v>
      </c>
      <c r="J1280" s="389">
        <f>'CONSTRUCTION COST ESTIMATE'!BA1280</f>
        <v>0</v>
      </c>
      <c r="K1280" s="75">
        <f t="shared" si="98"/>
        <v>0</v>
      </c>
      <c r="L1280" s="69" t="s">
        <v>1304</v>
      </c>
      <c r="M1280" s="69" t="str">
        <f>'CONSTRUCTION COST ESTIMATE'!BB1280</f>
        <v>EA</v>
      </c>
      <c r="N1280" s="390">
        <f>'BID ABSTRACT'!H1280</f>
        <v>0</v>
      </c>
      <c r="O1280" s="76">
        <f t="shared" si="99"/>
        <v>0</v>
      </c>
      <c r="S1280" s="69" t="s">
        <v>1313</v>
      </c>
      <c r="T1280" s="69" t="s">
        <v>1313</v>
      </c>
      <c r="V1280" s="77" t="str">
        <f t="shared" si="96"/>
        <v/>
      </c>
    </row>
    <row r="1281" spans="1:26" hidden="1">
      <c r="A1281" s="72">
        <f>'CONSTRUCTION COST ESTIMATE'!B1281</f>
        <v>671.00800000000004</v>
      </c>
      <c r="C1281" s="69" t="s">
        <v>1311</v>
      </c>
      <c r="D1281" s="69">
        <v>0</v>
      </c>
      <c r="F1281" s="73" t="str">
        <f>'CONSTRUCTION COST ESTIMATE'!C1281</f>
        <v>REMOVE NV ENERGY RS-46</v>
      </c>
      <c r="H1281" s="74" t="str">
        <f t="shared" si="97"/>
        <v>671.0080</v>
      </c>
      <c r="J1281" s="389">
        <f>'CONSTRUCTION COST ESTIMATE'!BA1281</f>
        <v>0</v>
      </c>
      <c r="K1281" s="75">
        <f t="shared" si="98"/>
        <v>0</v>
      </c>
      <c r="L1281" s="69" t="s">
        <v>1304</v>
      </c>
      <c r="M1281" s="69" t="str">
        <f>'CONSTRUCTION COST ESTIMATE'!BB1281</f>
        <v>EA</v>
      </c>
      <c r="N1281" s="390">
        <f>'BID ABSTRACT'!H1281</f>
        <v>0</v>
      </c>
      <c r="O1281" s="76">
        <f t="shared" si="99"/>
        <v>0</v>
      </c>
      <c r="S1281" s="69" t="s">
        <v>1313</v>
      </c>
      <c r="T1281" s="69" t="s">
        <v>1313</v>
      </c>
      <c r="V1281" s="77" t="str">
        <f t="shared" si="96"/>
        <v/>
      </c>
    </row>
    <row r="1282" spans="1:26" s="395" customFormat="1">
      <c r="A1282" s="394"/>
      <c r="C1282" s="395" t="s">
        <v>1311</v>
      </c>
      <c r="D1282" s="395">
        <v>0</v>
      </c>
      <c r="F1282" s="396" t="str">
        <f>'CONSTRUCTION COST ESTIMATE'!C1282</f>
        <v>TRAIL LIGHTING</v>
      </c>
      <c r="H1282" s="394" t="str">
        <f t="shared" si="97"/>
        <v>.0000</v>
      </c>
      <c r="J1282" s="397">
        <f>'CONSTRUCTION COST ESTIMATE'!BA1282</f>
        <v>0</v>
      </c>
      <c r="K1282" s="397">
        <f t="shared" si="98"/>
        <v>0</v>
      </c>
      <c r="L1282" s="395" t="s">
        <v>1304</v>
      </c>
      <c r="M1282" s="395">
        <f>'CONSTRUCTION COST ESTIMATE'!BB1282</f>
        <v>0</v>
      </c>
      <c r="N1282" s="398">
        <f>'BID ABSTRACT'!H1282</f>
        <v>0</v>
      </c>
      <c r="O1282" s="398">
        <f t="shared" si="99"/>
        <v>0</v>
      </c>
      <c r="S1282" s="395" t="s">
        <v>1313</v>
      </c>
      <c r="T1282" s="395" t="s">
        <v>1313</v>
      </c>
      <c r="U1282" s="399"/>
      <c r="V1282" s="399" t="str">
        <f t="shared" si="96"/>
        <v>Delete Row</v>
      </c>
      <c r="W1282" s="399"/>
      <c r="X1282" s="399"/>
      <c r="Y1282" s="399"/>
      <c r="Z1282" s="399"/>
    </row>
    <row r="1283" spans="1:26" hidden="1">
      <c r="A1283" s="72">
        <f>'CONSTRUCTION COST ESTIMATE'!B1283</f>
        <v>672.00049999999999</v>
      </c>
      <c r="C1283" s="69" t="s">
        <v>1311</v>
      </c>
      <c r="D1283" s="69">
        <v>0</v>
      </c>
      <c r="F1283" s="73" t="str">
        <f>'CONSTRUCTION COST ESTIMATE'!C1283</f>
        <v>PVC CONDUIT (1.25 INCH)</v>
      </c>
      <c r="H1283" s="74" t="str">
        <f t="shared" si="97"/>
        <v>672.0005</v>
      </c>
      <c r="J1283" s="389">
        <f>'CONSTRUCTION COST ESTIMATE'!BA1283</f>
        <v>0</v>
      </c>
      <c r="K1283" s="75">
        <f t="shared" si="98"/>
        <v>0</v>
      </c>
      <c r="L1283" s="69" t="s">
        <v>1304</v>
      </c>
      <c r="M1283" s="69" t="str">
        <f>'CONSTRUCTION COST ESTIMATE'!BB1283</f>
        <v>LF</v>
      </c>
      <c r="N1283" s="390">
        <f>'BID ABSTRACT'!H1283</f>
        <v>0</v>
      </c>
      <c r="O1283" s="76">
        <f t="shared" si="99"/>
        <v>0</v>
      </c>
      <c r="S1283" s="69" t="s">
        <v>1313</v>
      </c>
      <c r="T1283" s="69" t="s">
        <v>1313</v>
      </c>
      <c r="V1283" s="77" t="str">
        <f t="shared" si="96"/>
        <v/>
      </c>
    </row>
    <row r="1284" spans="1:26" hidden="1">
      <c r="A1284" s="72">
        <f>'CONSTRUCTION COST ESTIMATE'!B1284</f>
        <v>672.00099999999998</v>
      </c>
      <c r="C1284" s="69" t="s">
        <v>1311</v>
      </c>
      <c r="D1284" s="69">
        <v>0</v>
      </c>
      <c r="F1284" s="73" t="str">
        <f>'CONSTRUCTION COST ESTIMATE'!C1284</f>
        <v>PVC CONDUIT (1.5 INCH)</v>
      </c>
      <c r="H1284" s="74" t="str">
        <f t="shared" si="97"/>
        <v>672.0010</v>
      </c>
      <c r="J1284" s="389">
        <f>'CONSTRUCTION COST ESTIMATE'!BA1284</f>
        <v>0</v>
      </c>
      <c r="K1284" s="75">
        <f t="shared" si="98"/>
        <v>0</v>
      </c>
      <c r="L1284" s="69" t="s">
        <v>1304</v>
      </c>
      <c r="M1284" s="69" t="str">
        <f>'CONSTRUCTION COST ESTIMATE'!BB1284</f>
        <v>LF</v>
      </c>
      <c r="N1284" s="390">
        <f>'BID ABSTRACT'!H1284</f>
        <v>0</v>
      </c>
      <c r="O1284" s="76">
        <f t="shared" si="99"/>
        <v>0</v>
      </c>
      <c r="S1284" s="69" t="s">
        <v>1313</v>
      </c>
      <c r="T1284" s="69" t="s">
        <v>1313</v>
      </c>
      <c r="V1284" s="77" t="str">
        <f t="shared" si="96"/>
        <v/>
      </c>
    </row>
    <row r="1285" spans="1:26" hidden="1">
      <c r="A1285" s="72">
        <f>'CONSTRUCTION COST ESTIMATE'!B1285</f>
        <v>672.00199999999995</v>
      </c>
      <c r="C1285" s="69" t="s">
        <v>1311</v>
      </c>
      <c r="D1285" s="69">
        <v>0</v>
      </c>
      <c r="F1285" s="73" t="str">
        <f>'CONSTRUCTION COST ESTIMATE'!C1285</f>
        <v>PVC CONDUIT (2 INCH)</v>
      </c>
      <c r="H1285" s="74" t="str">
        <f t="shared" si="97"/>
        <v>672.0020</v>
      </c>
      <c r="J1285" s="389">
        <f>'CONSTRUCTION COST ESTIMATE'!BA1285</f>
        <v>0</v>
      </c>
      <c r="K1285" s="75">
        <f t="shared" si="98"/>
        <v>0</v>
      </c>
      <c r="L1285" s="69" t="s">
        <v>1304</v>
      </c>
      <c r="M1285" s="69" t="str">
        <f>'CONSTRUCTION COST ESTIMATE'!BB1285</f>
        <v>LF</v>
      </c>
      <c r="N1285" s="390">
        <f>'BID ABSTRACT'!H1285</f>
        <v>0</v>
      </c>
      <c r="O1285" s="76">
        <f t="shared" si="99"/>
        <v>0</v>
      </c>
      <c r="S1285" s="69" t="s">
        <v>1313</v>
      </c>
      <c r="T1285" s="69" t="s">
        <v>1313</v>
      </c>
      <c r="V1285" s="77" t="str">
        <f t="shared" si="96"/>
        <v/>
      </c>
    </row>
    <row r="1286" spans="1:26" hidden="1">
      <c r="A1286" s="72">
        <f>'CONSTRUCTION COST ESTIMATE'!B1286</f>
        <v>672.00300000000004</v>
      </c>
      <c r="C1286" s="69" t="s">
        <v>1311</v>
      </c>
      <c r="D1286" s="69">
        <v>0</v>
      </c>
      <c r="F1286" s="73" t="str">
        <f>'CONSTRUCTION COST ESTIMATE'!C1286</f>
        <v>RMC CONDUIT (1 INCH)</v>
      </c>
      <c r="H1286" s="74" t="str">
        <f t="shared" si="97"/>
        <v>672.0030</v>
      </c>
      <c r="J1286" s="389">
        <f>'CONSTRUCTION COST ESTIMATE'!BA1286</f>
        <v>0</v>
      </c>
      <c r="K1286" s="75">
        <f t="shared" si="98"/>
        <v>0</v>
      </c>
      <c r="L1286" s="69" t="s">
        <v>1304</v>
      </c>
      <c r="M1286" s="69" t="str">
        <f>'CONSTRUCTION COST ESTIMATE'!BB1286</f>
        <v>LF</v>
      </c>
      <c r="N1286" s="390">
        <f>'BID ABSTRACT'!H1286</f>
        <v>0</v>
      </c>
      <c r="O1286" s="76">
        <f t="shared" si="99"/>
        <v>0</v>
      </c>
      <c r="S1286" s="69" t="s">
        <v>1313</v>
      </c>
      <c r="T1286" s="69" t="s">
        <v>1313</v>
      </c>
      <c r="V1286" s="77" t="str">
        <f t="shared" si="96"/>
        <v/>
      </c>
    </row>
    <row r="1287" spans="1:26" hidden="1">
      <c r="A1287" s="72">
        <f>'CONSTRUCTION COST ESTIMATE'!B1287</f>
        <v>672.00400000000002</v>
      </c>
      <c r="C1287" s="69" t="s">
        <v>1311</v>
      </c>
      <c r="D1287" s="69">
        <v>0</v>
      </c>
      <c r="F1287" s="73" t="str">
        <f>'CONSTRUCTION COST ESTIMATE'!C1287</f>
        <v>RMC CONDUIT (1.5 INCH)</v>
      </c>
      <c r="H1287" s="74" t="str">
        <f t="shared" si="97"/>
        <v>672.0040</v>
      </c>
      <c r="J1287" s="389">
        <f>'CONSTRUCTION COST ESTIMATE'!BA1287</f>
        <v>0</v>
      </c>
      <c r="K1287" s="75">
        <f t="shared" si="98"/>
        <v>0</v>
      </c>
      <c r="L1287" s="69" t="s">
        <v>1304</v>
      </c>
      <c r="M1287" s="69" t="str">
        <f>'CONSTRUCTION COST ESTIMATE'!BB1287</f>
        <v>LF</v>
      </c>
      <c r="N1287" s="390">
        <f>'BID ABSTRACT'!H1287</f>
        <v>0</v>
      </c>
      <c r="O1287" s="76">
        <f t="shared" si="99"/>
        <v>0</v>
      </c>
      <c r="S1287" s="69" t="s">
        <v>1313</v>
      </c>
      <c r="T1287" s="69" t="s">
        <v>1313</v>
      </c>
      <c r="V1287" s="77" t="str">
        <f t="shared" si="96"/>
        <v/>
      </c>
    </row>
    <row r="1288" spans="1:26" hidden="1">
      <c r="A1288" s="72">
        <f>'CONSTRUCTION COST ESTIMATE'!B1288</f>
        <v>672.005</v>
      </c>
      <c r="C1288" s="69" t="s">
        <v>1311</v>
      </c>
      <c r="D1288" s="69">
        <v>0</v>
      </c>
      <c r="F1288" s="73" t="str">
        <f>'CONSTRUCTION COST ESTIMATE'!C1288</f>
        <v>MODIFY EXISTING SERVICE PEDESTAL</v>
      </c>
      <c r="H1288" s="74" t="str">
        <f t="shared" si="97"/>
        <v>672.0050</v>
      </c>
      <c r="J1288" s="389">
        <f>'CONSTRUCTION COST ESTIMATE'!BA1288</f>
        <v>0</v>
      </c>
      <c r="K1288" s="75">
        <f t="shared" si="98"/>
        <v>0</v>
      </c>
      <c r="L1288" s="69" t="s">
        <v>1304</v>
      </c>
      <c r="M1288" s="69" t="str">
        <f>'CONSTRUCTION COST ESTIMATE'!BB1288</f>
        <v>EA</v>
      </c>
      <c r="N1288" s="390">
        <f>'BID ABSTRACT'!H1288</f>
        <v>0</v>
      </c>
      <c r="O1288" s="76">
        <f t="shared" si="99"/>
        <v>0</v>
      </c>
      <c r="S1288" s="69" t="s">
        <v>1313</v>
      </c>
      <c r="T1288" s="69" t="s">
        <v>1313</v>
      </c>
      <c r="V1288" s="77" t="str">
        <f t="shared" si="96"/>
        <v/>
      </c>
    </row>
    <row r="1289" spans="1:26" hidden="1">
      <c r="A1289" s="72">
        <f>'CONSTRUCTION COST ESTIMATE'!B1289</f>
        <v>672.00599999999997</v>
      </c>
      <c r="C1289" s="69" t="s">
        <v>1311</v>
      </c>
      <c r="D1289" s="69">
        <v>0</v>
      </c>
      <c r="F1289" s="73" t="str">
        <f>'CONSTRUCTION COST ESTIMATE'!C1289</f>
        <v>POLE AND LIGHT ASSEMBLY (11 FOOT)</v>
      </c>
      <c r="H1289" s="74" t="str">
        <f t="shared" si="97"/>
        <v>672.0060</v>
      </c>
      <c r="J1289" s="389">
        <f>'CONSTRUCTION COST ESTIMATE'!BA1289</f>
        <v>0</v>
      </c>
      <c r="K1289" s="75">
        <f t="shared" si="98"/>
        <v>0</v>
      </c>
      <c r="L1289" s="69" t="s">
        <v>1304</v>
      </c>
      <c r="M1289" s="69" t="str">
        <f>'CONSTRUCTION COST ESTIMATE'!BB1289</f>
        <v>EA</v>
      </c>
      <c r="N1289" s="390">
        <f>'BID ABSTRACT'!H1289</f>
        <v>0</v>
      </c>
      <c r="O1289" s="76">
        <f t="shared" si="99"/>
        <v>0</v>
      </c>
      <c r="S1289" s="69" t="s">
        <v>1313</v>
      </c>
      <c r="T1289" s="69" t="s">
        <v>1313</v>
      </c>
      <c r="V1289" s="77" t="str">
        <f t="shared" si="96"/>
        <v/>
      </c>
    </row>
    <row r="1290" spans="1:26" hidden="1">
      <c r="A1290" s="72">
        <f>'CONSTRUCTION COST ESTIMATE'!B1290</f>
        <v>672.00699999999995</v>
      </c>
      <c r="C1290" s="69" t="s">
        <v>1311</v>
      </c>
      <c r="D1290" s="69">
        <v>0</v>
      </c>
      <c r="F1290" s="73" t="str">
        <f>'CONSTRUCTION COST ESTIMATE'!C1290</f>
        <v>POLE AND LIGHT ASSEMBLY (14.5 FOOT)</v>
      </c>
      <c r="H1290" s="74" t="str">
        <f t="shared" si="97"/>
        <v>672.0070</v>
      </c>
      <c r="J1290" s="389">
        <f>'CONSTRUCTION COST ESTIMATE'!BA1290</f>
        <v>0</v>
      </c>
      <c r="K1290" s="75">
        <f t="shared" si="98"/>
        <v>0</v>
      </c>
      <c r="L1290" s="69" t="s">
        <v>1304</v>
      </c>
      <c r="M1290" s="69" t="str">
        <f>'CONSTRUCTION COST ESTIMATE'!BB1290</f>
        <v>EA</v>
      </c>
      <c r="N1290" s="390">
        <f>'BID ABSTRACT'!H1290</f>
        <v>0</v>
      </c>
      <c r="O1290" s="76">
        <f t="shared" si="99"/>
        <v>0</v>
      </c>
      <c r="S1290" s="69" t="s">
        <v>1313</v>
      </c>
      <c r="T1290" s="69" t="s">
        <v>1313</v>
      </c>
      <c r="V1290" s="77" t="str">
        <f t="shared" si="96"/>
        <v/>
      </c>
    </row>
    <row r="1291" spans="1:26" hidden="1">
      <c r="A1291" s="72">
        <f>'CONSTRUCTION COST ESTIMATE'!B1291</f>
        <v>672.00800000000004</v>
      </c>
      <c r="C1291" s="69" t="s">
        <v>1311</v>
      </c>
      <c r="D1291" s="69">
        <v>0</v>
      </c>
      <c r="F1291" s="73" t="str">
        <f>'CONSTRUCTION COST ESTIMATE'!C1291</f>
        <v>NO. 3 1/2 PULL BOX</v>
      </c>
      <c r="H1291" s="74" t="str">
        <f t="shared" si="97"/>
        <v>672.0080</v>
      </c>
      <c r="J1291" s="389">
        <f>'CONSTRUCTION COST ESTIMATE'!BA1291</f>
        <v>0</v>
      </c>
      <c r="K1291" s="75">
        <f t="shared" si="98"/>
        <v>0</v>
      </c>
      <c r="L1291" s="69" t="s">
        <v>1304</v>
      </c>
      <c r="M1291" s="69" t="str">
        <f>'CONSTRUCTION COST ESTIMATE'!BB1291</f>
        <v>EA</v>
      </c>
      <c r="N1291" s="390">
        <f>'BID ABSTRACT'!H1291</f>
        <v>0</v>
      </c>
      <c r="O1291" s="76">
        <f t="shared" si="99"/>
        <v>0</v>
      </c>
      <c r="S1291" s="69" t="s">
        <v>1313</v>
      </c>
      <c r="T1291" s="69" t="s">
        <v>1313</v>
      </c>
      <c r="V1291" s="77" t="str">
        <f t="shared" si="96"/>
        <v/>
      </c>
    </row>
    <row r="1292" spans="1:26" hidden="1">
      <c r="A1292" s="72">
        <f>'CONSTRUCTION COST ESTIMATE'!B1292</f>
        <v>672.00900000000001</v>
      </c>
      <c r="C1292" s="69" t="s">
        <v>1311</v>
      </c>
      <c r="D1292" s="69">
        <v>0</v>
      </c>
      <c r="F1292" s="73" t="str">
        <f>'CONSTRUCTION COST ESTIMATE'!C1292</f>
        <v>POLE AND BRIDGE LIGHT ASSEMBLY (14.5 FOOT)</v>
      </c>
      <c r="H1292" s="74" t="str">
        <f t="shared" si="97"/>
        <v>672.0090</v>
      </c>
      <c r="J1292" s="389">
        <f>'CONSTRUCTION COST ESTIMATE'!BA1292</f>
        <v>0</v>
      </c>
      <c r="K1292" s="75">
        <f t="shared" si="98"/>
        <v>0</v>
      </c>
      <c r="L1292" s="69" t="s">
        <v>1304</v>
      </c>
      <c r="M1292" s="69" t="str">
        <f>'CONSTRUCTION COST ESTIMATE'!BB1292</f>
        <v>EA</v>
      </c>
      <c r="N1292" s="390">
        <f>'BID ABSTRACT'!H1292</f>
        <v>0</v>
      </c>
      <c r="O1292" s="76">
        <f t="shared" si="99"/>
        <v>0</v>
      </c>
      <c r="S1292" s="69" t="s">
        <v>1313</v>
      </c>
      <c r="T1292" s="69" t="s">
        <v>1313</v>
      </c>
      <c r="V1292" s="77" t="str">
        <f t="shared" si="96"/>
        <v/>
      </c>
    </row>
    <row r="1293" spans="1:26" hidden="1">
      <c r="A1293" s="72">
        <f>'CONSTRUCTION COST ESTIMATE'!B1293</f>
        <v>672.01</v>
      </c>
      <c r="C1293" s="69" t="s">
        <v>1311</v>
      </c>
      <c r="D1293" s="69">
        <v>0</v>
      </c>
      <c r="F1293" s="73" t="str">
        <f>'CONSTRUCTION COST ESTIMATE'!C1293</f>
        <v>REMOVE, SALVAGE, AND RETURN LIGHT ASSEMBLY TO OWNER</v>
      </c>
      <c r="H1293" s="74" t="str">
        <f t="shared" si="97"/>
        <v>672.0100</v>
      </c>
      <c r="J1293" s="389">
        <f>'CONSTRUCTION COST ESTIMATE'!BA1293</f>
        <v>0</v>
      </c>
      <c r="K1293" s="75">
        <f t="shared" si="98"/>
        <v>0</v>
      </c>
      <c r="L1293" s="69" t="s">
        <v>1304</v>
      </c>
      <c r="M1293" s="69" t="str">
        <f>'CONSTRUCTION COST ESTIMATE'!BB1293</f>
        <v>EA</v>
      </c>
      <c r="N1293" s="390">
        <f>'BID ABSTRACT'!H1293</f>
        <v>0</v>
      </c>
      <c r="O1293" s="76">
        <f t="shared" si="99"/>
        <v>0</v>
      </c>
      <c r="S1293" s="69" t="s">
        <v>1313</v>
      </c>
      <c r="T1293" s="69" t="s">
        <v>1313</v>
      </c>
      <c r="V1293" s="77" t="str">
        <f t="shared" si="96"/>
        <v/>
      </c>
    </row>
    <row r="1294" spans="1:26" hidden="1">
      <c r="A1294" s="72">
        <f>'CONSTRUCTION COST ESTIMATE'!B1294</f>
        <v>672.01099999999997</v>
      </c>
      <c r="C1294" s="69" t="s">
        <v>1311</v>
      </c>
      <c r="D1294" s="69">
        <v>0</v>
      </c>
      <c r="F1294" s="73" t="str">
        <f>'CONSTRUCTION COST ESTIMATE'!C1294</f>
        <v>200 AMP SERVICE PEDESTAL</v>
      </c>
      <c r="H1294" s="74" t="str">
        <f t="shared" si="97"/>
        <v>672.0110</v>
      </c>
      <c r="J1294" s="389">
        <f>'CONSTRUCTION COST ESTIMATE'!BA1294</f>
        <v>0</v>
      </c>
      <c r="K1294" s="75">
        <f t="shared" si="98"/>
        <v>0</v>
      </c>
      <c r="L1294" s="69" t="s">
        <v>1304</v>
      </c>
      <c r="M1294" s="69" t="str">
        <f>'CONSTRUCTION COST ESTIMATE'!BB1294</f>
        <v>EA</v>
      </c>
      <c r="N1294" s="390">
        <f>'BID ABSTRACT'!H1294</f>
        <v>0</v>
      </c>
      <c r="O1294" s="76">
        <f t="shared" si="99"/>
        <v>0</v>
      </c>
      <c r="S1294" s="69" t="s">
        <v>1313</v>
      </c>
      <c r="T1294" s="69" t="s">
        <v>1313</v>
      </c>
      <c r="V1294" s="77" t="str">
        <f t="shared" si="96"/>
        <v/>
      </c>
    </row>
    <row r="1295" spans="1:26" hidden="1">
      <c r="A1295" s="72">
        <f>'CONSTRUCTION COST ESTIMATE'!B1295</f>
        <v>672.01199999999994</v>
      </c>
      <c r="C1295" s="69" t="s">
        <v>1311</v>
      </c>
      <c r="D1295" s="69">
        <v>0</v>
      </c>
      <c r="F1295" s="73" t="str">
        <f>'CONSTRUCTION COST ESTIMATE'!C1295</f>
        <v>FLOOD LEVEL CONTROL UNIT</v>
      </c>
      <c r="H1295" s="74" t="str">
        <f t="shared" si="97"/>
        <v>672.0120</v>
      </c>
      <c r="J1295" s="389">
        <f>'CONSTRUCTION COST ESTIMATE'!BA1295</f>
        <v>0</v>
      </c>
      <c r="K1295" s="75">
        <f t="shared" si="98"/>
        <v>0</v>
      </c>
      <c r="L1295" s="69" t="s">
        <v>1304</v>
      </c>
      <c r="M1295" s="69" t="str">
        <f>'CONSTRUCTION COST ESTIMATE'!BB1295</f>
        <v>EA</v>
      </c>
      <c r="N1295" s="390">
        <f>'BID ABSTRACT'!H1295</f>
        <v>0</v>
      </c>
      <c r="O1295" s="76">
        <f t="shared" si="99"/>
        <v>0</v>
      </c>
      <c r="S1295" s="69" t="s">
        <v>1313</v>
      </c>
      <c r="T1295" s="69" t="s">
        <v>1313</v>
      </c>
      <c r="V1295" s="77" t="str">
        <f t="shared" si="96"/>
        <v/>
      </c>
    </row>
    <row r="1296" spans="1:26" hidden="1">
      <c r="A1296" s="72">
        <f>'CONSTRUCTION COST ESTIMATE'!B1296</f>
        <v>672.01300000000003</v>
      </c>
      <c r="C1296" s="69" t="s">
        <v>1311</v>
      </c>
      <c r="D1296" s="69">
        <v>0</v>
      </c>
      <c r="F1296" s="73" t="str">
        <f>'CONSTRUCTION COST ESTIMATE'!C1296</f>
        <v xml:space="preserve">SOLAR POWERED TRAIL LIGHTING ASSEMBLY ON NEW FOUNDATION </v>
      </c>
      <c r="H1296" s="74" t="str">
        <f t="shared" si="97"/>
        <v>672.0130</v>
      </c>
      <c r="J1296" s="389">
        <f>'CONSTRUCTION COST ESTIMATE'!BA1296</f>
        <v>0</v>
      </c>
      <c r="K1296" s="75">
        <f t="shared" si="98"/>
        <v>0</v>
      </c>
      <c r="L1296" s="69" t="s">
        <v>1304</v>
      </c>
      <c r="M1296" s="69" t="str">
        <f>'CONSTRUCTION COST ESTIMATE'!BB1296</f>
        <v xml:space="preserve">EA </v>
      </c>
      <c r="N1296" s="390">
        <f>'BID ABSTRACT'!H1296</f>
        <v>0</v>
      </c>
      <c r="O1296" s="76">
        <f t="shared" si="99"/>
        <v>0</v>
      </c>
      <c r="S1296" s="69" t="s">
        <v>1313</v>
      </c>
      <c r="T1296" s="69" t="s">
        <v>1313</v>
      </c>
      <c r="V1296" s="77" t="str">
        <f t="shared" si="96"/>
        <v/>
      </c>
    </row>
    <row r="1297" spans="1:26" hidden="1">
      <c r="A1297" s="72">
        <f>'CONSTRUCTION COST ESTIMATE'!B1297</f>
        <v>672.01400000000001</v>
      </c>
      <c r="C1297" s="69" t="s">
        <v>1311</v>
      </c>
      <c r="D1297" s="69">
        <v>0</v>
      </c>
      <c r="F1297" s="73" t="str">
        <f>'CONSTRUCTION COST ESTIMATE'!C1297</f>
        <v xml:space="preserve">TRAIL LIGHTING ASSEMBLY ON NEW FOUNDATION </v>
      </c>
      <c r="H1297" s="74" t="str">
        <f t="shared" si="97"/>
        <v>672.0140</v>
      </c>
      <c r="J1297" s="389">
        <f>'CONSTRUCTION COST ESTIMATE'!BA1297</f>
        <v>0</v>
      </c>
      <c r="K1297" s="75">
        <f t="shared" si="98"/>
        <v>0</v>
      </c>
      <c r="L1297" s="69" t="s">
        <v>1304</v>
      </c>
      <c r="M1297" s="69" t="str">
        <f>'CONSTRUCTION COST ESTIMATE'!BB1297</f>
        <v>EA</v>
      </c>
      <c r="N1297" s="390">
        <f>'BID ABSTRACT'!H1297</f>
        <v>0</v>
      </c>
      <c r="O1297" s="76">
        <f t="shared" si="99"/>
        <v>0</v>
      </c>
      <c r="S1297" s="69" t="s">
        <v>1313</v>
      </c>
      <c r="T1297" s="69" t="s">
        <v>1313</v>
      </c>
      <c r="V1297" s="77" t="str">
        <f t="shared" si="96"/>
        <v/>
      </c>
    </row>
    <row r="1298" spans="1:26" s="395" customFormat="1">
      <c r="A1298" s="394"/>
      <c r="C1298" s="395" t="s">
        <v>1311</v>
      </c>
      <c r="D1298" s="395">
        <v>0</v>
      </c>
      <c r="F1298" s="396" t="str">
        <f>'CONSTRUCTION COST ESTIMATE'!C1298</f>
        <v>MITIGATION</v>
      </c>
      <c r="H1298" s="394" t="str">
        <f t="shared" si="97"/>
        <v>.0000</v>
      </c>
      <c r="J1298" s="397">
        <f>'CONSTRUCTION COST ESTIMATE'!BA1298</f>
        <v>0</v>
      </c>
      <c r="K1298" s="397">
        <f t="shared" si="98"/>
        <v>0</v>
      </c>
      <c r="L1298" s="395" t="s">
        <v>1304</v>
      </c>
      <c r="M1298" s="395">
        <f>'CONSTRUCTION COST ESTIMATE'!BB1298</f>
        <v>0</v>
      </c>
      <c r="N1298" s="398">
        <f>'BID ABSTRACT'!H1298</f>
        <v>0</v>
      </c>
      <c r="O1298" s="398">
        <f t="shared" si="99"/>
        <v>0</v>
      </c>
      <c r="S1298" s="395" t="s">
        <v>1313</v>
      </c>
      <c r="T1298" s="395" t="s">
        <v>1313</v>
      </c>
      <c r="U1298" s="399"/>
      <c r="V1298" s="399" t="str">
        <f t="shared" ref="V1298:V1361" si="100">IF(A1298=0,"Delete Row","")</f>
        <v>Delete Row</v>
      </c>
      <c r="W1298" s="399"/>
      <c r="X1298" s="399"/>
      <c r="Y1298" s="399"/>
      <c r="Z1298" s="399"/>
    </row>
    <row r="1299" spans="1:26" hidden="1">
      <c r="A1299" s="72">
        <f>'CONSTRUCTION COST ESTIMATE'!B1299</f>
        <v>675.00049999999999</v>
      </c>
      <c r="C1299" s="69" t="s">
        <v>1311</v>
      </c>
      <c r="D1299" s="69">
        <v>0</v>
      </c>
      <c r="F1299" s="73" t="str">
        <f>'CONSTRUCTION COST ESTIMATE'!C1299</f>
        <v>PALEONTOLOGICAL MITIGATION</v>
      </c>
      <c r="H1299" s="74" t="str">
        <f t="shared" si="97"/>
        <v>675.0005</v>
      </c>
      <c r="J1299" s="389">
        <f>'CONSTRUCTION COST ESTIMATE'!BA1299</f>
        <v>0</v>
      </c>
      <c r="K1299" s="75">
        <f t="shared" si="98"/>
        <v>0</v>
      </c>
      <c r="L1299" s="69" t="s">
        <v>1304</v>
      </c>
      <c r="M1299" s="69" t="str">
        <f>'CONSTRUCTION COST ESTIMATE'!BB1299</f>
        <v>DAY</v>
      </c>
      <c r="N1299" s="390">
        <f>'BID ABSTRACT'!H1299</f>
        <v>0</v>
      </c>
      <c r="O1299" s="76">
        <f t="shared" si="99"/>
        <v>0</v>
      </c>
      <c r="S1299" s="69" t="s">
        <v>1313</v>
      </c>
      <c r="T1299" s="69" t="s">
        <v>1313</v>
      </c>
      <c r="V1299" s="77" t="str">
        <f t="shared" si="100"/>
        <v/>
      </c>
    </row>
    <row r="1300" spans="1:26" hidden="1">
      <c r="A1300" s="72">
        <f>'CONSTRUCTION COST ESTIMATE'!B1300</f>
        <v>675.00099999999998</v>
      </c>
      <c r="C1300" s="69" t="s">
        <v>1311</v>
      </c>
      <c r="D1300" s="69">
        <v>0</v>
      </c>
      <c r="F1300" s="73" t="str">
        <f>'CONSTRUCTION COST ESTIMATE'!C1300</f>
        <v>BURROWING OWL MITIGATION</v>
      </c>
      <c r="H1300" s="74" t="str">
        <f t="shared" si="97"/>
        <v>675.0010</v>
      </c>
      <c r="J1300" s="389">
        <f>'CONSTRUCTION COST ESTIMATE'!BA1300</f>
        <v>0</v>
      </c>
      <c r="K1300" s="75">
        <f t="shared" si="98"/>
        <v>0</v>
      </c>
      <c r="L1300" s="69" t="s">
        <v>1304</v>
      </c>
      <c r="M1300" s="69" t="str">
        <f>'CONSTRUCTION COST ESTIMATE'!BB1300</f>
        <v>DAY</v>
      </c>
      <c r="N1300" s="390">
        <f>'BID ABSTRACT'!H1300</f>
        <v>0</v>
      </c>
      <c r="O1300" s="76">
        <f t="shared" si="99"/>
        <v>0</v>
      </c>
      <c r="S1300" s="69" t="s">
        <v>1313</v>
      </c>
      <c r="T1300" s="69" t="s">
        <v>1313</v>
      </c>
      <c r="V1300" s="77" t="str">
        <f t="shared" si="100"/>
        <v/>
      </c>
    </row>
    <row r="1301" spans="1:26" s="395" customFormat="1">
      <c r="A1301" s="394"/>
      <c r="C1301" s="395" t="s">
        <v>1311</v>
      </c>
      <c r="D1301" s="395">
        <v>0</v>
      </c>
      <c r="F1301" s="396" t="str">
        <f>'CONSTRUCTION COST ESTIMATE'!C1301</f>
        <v>FIBER OPTICS</v>
      </c>
      <c r="H1301" s="394" t="str">
        <f t="shared" si="97"/>
        <v>.0000</v>
      </c>
      <c r="J1301" s="397">
        <f>'CONSTRUCTION COST ESTIMATE'!BA1301</f>
        <v>0</v>
      </c>
      <c r="K1301" s="397">
        <f t="shared" si="98"/>
        <v>0</v>
      </c>
      <c r="L1301" s="395" t="s">
        <v>1304</v>
      </c>
      <c r="M1301" s="395">
        <f>'CONSTRUCTION COST ESTIMATE'!BB1301</f>
        <v>0</v>
      </c>
      <c r="N1301" s="398">
        <f>'BID ABSTRACT'!H1301</f>
        <v>0</v>
      </c>
      <c r="O1301" s="398">
        <f t="shared" si="99"/>
        <v>0</v>
      </c>
      <c r="S1301" s="395" t="s">
        <v>1313</v>
      </c>
      <c r="T1301" s="395" t="s">
        <v>1313</v>
      </c>
      <c r="U1301" s="399"/>
      <c r="V1301" s="399" t="str">
        <f t="shared" si="100"/>
        <v>Delete Row</v>
      </c>
      <c r="W1301" s="399"/>
      <c r="X1301" s="399"/>
      <c r="Y1301" s="399"/>
      <c r="Z1301" s="399"/>
    </row>
    <row r="1302" spans="1:26" hidden="1">
      <c r="A1302" s="72">
        <f>'CONSTRUCTION COST ESTIMATE'!B1302</f>
        <v>680.00049999999999</v>
      </c>
      <c r="C1302" s="69" t="s">
        <v>1311</v>
      </c>
      <c r="D1302" s="69">
        <v>0</v>
      </c>
      <c r="F1302" s="73" t="str">
        <f>'CONSTRUCTION COST ESTIMATE'!C1302</f>
        <v>FIBER OPTIC CABLE (72 - STRAND)</v>
      </c>
      <c r="H1302" s="74" t="str">
        <f t="shared" si="97"/>
        <v>680.0005</v>
      </c>
      <c r="J1302" s="389">
        <f>'CONSTRUCTION COST ESTIMATE'!BA1302</f>
        <v>0</v>
      </c>
      <c r="K1302" s="75">
        <f t="shared" si="98"/>
        <v>0</v>
      </c>
      <c r="L1302" s="69" t="s">
        <v>1304</v>
      </c>
      <c r="M1302" s="69" t="str">
        <f>'CONSTRUCTION COST ESTIMATE'!BB1302</f>
        <v>LF</v>
      </c>
      <c r="N1302" s="412">
        <f>'BID ABSTRACT'!H1302</f>
        <v>0</v>
      </c>
      <c r="O1302" s="76">
        <f t="shared" si="99"/>
        <v>0</v>
      </c>
      <c r="S1302" s="69" t="s">
        <v>1313</v>
      </c>
      <c r="T1302" s="69" t="s">
        <v>1313</v>
      </c>
      <c r="V1302" s="77" t="str">
        <f t="shared" si="100"/>
        <v/>
      </c>
    </row>
    <row r="1303" spans="1:26" hidden="1">
      <c r="A1303" s="72">
        <f>'CONSTRUCTION COST ESTIMATE'!B1303</f>
        <v>680.00099999999998</v>
      </c>
      <c r="C1303" s="69" t="s">
        <v>1311</v>
      </c>
      <c r="D1303" s="69">
        <v>0</v>
      </c>
      <c r="F1303" s="73" t="str">
        <f>'CONSTRUCTION COST ESTIMATE'!C1303</f>
        <v>FIBER OPTIC CABLE (96-STRAND)</v>
      </c>
      <c r="H1303" s="74" t="str">
        <f t="shared" ref="H1303:H1304" si="101">TEXT(A1303,"#.0000")</f>
        <v>680.0010</v>
      </c>
      <c r="J1303" s="389">
        <f>'CONSTRUCTION COST ESTIMATE'!BA1303</f>
        <v>0</v>
      </c>
      <c r="K1303" s="75">
        <f t="shared" ref="K1303:K1304" si="102">IF((OR(M1303="LS",M1303="FA",M1303="ALLOW")),N1303,J1303)</f>
        <v>0</v>
      </c>
      <c r="L1303" s="69" t="s">
        <v>1304</v>
      </c>
      <c r="M1303" s="69" t="str">
        <f>'CONSTRUCTION COST ESTIMATE'!BB1303</f>
        <v>LF</v>
      </c>
      <c r="N1303" s="412">
        <f>'BID ABSTRACT'!H1303</f>
        <v>0</v>
      </c>
      <c r="O1303" s="76">
        <f t="shared" ref="O1303:O1304" si="103">IF((OR(M1303="LS",M1303="FA",M1303="ALLOW")),1,N1303)</f>
        <v>0</v>
      </c>
      <c r="S1303" s="69" t="s">
        <v>1313</v>
      </c>
      <c r="T1303" s="69" t="s">
        <v>1313</v>
      </c>
      <c r="V1303" s="77" t="str">
        <f t="shared" si="100"/>
        <v/>
      </c>
    </row>
    <row r="1304" spans="1:26" hidden="1">
      <c r="A1304" s="72">
        <f>'CONSTRUCTION COST ESTIMATE'!B1304</f>
        <v>680.00149999999996</v>
      </c>
      <c r="C1304" s="69" t="s">
        <v>1311</v>
      </c>
      <c r="D1304" s="69">
        <v>0</v>
      </c>
      <c r="F1304" s="73" t="str">
        <f>'CONSTRUCTION COST ESTIMATE'!C1304</f>
        <v>FIBER OPTIC CABLE (144-STRAND)</v>
      </c>
      <c r="H1304" s="74" t="str">
        <f t="shared" si="101"/>
        <v>680.0015</v>
      </c>
      <c r="J1304" s="389">
        <f>'CONSTRUCTION COST ESTIMATE'!BA1304</f>
        <v>0</v>
      </c>
      <c r="K1304" s="75">
        <f t="shared" si="102"/>
        <v>0</v>
      </c>
      <c r="L1304" s="69" t="s">
        <v>1304</v>
      </c>
      <c r="M1304" s="69" t="str">
        <f>'CONSTRUCTION COST ESTIMATE'!BB1304</f>
        <v>LF</v>
      </c>
      <c r="N1304" s="412">
        <f>'BID ABSTRACT'!H1304</f>
        <v>0</v>
      </c>
      <c r="O1304" s="76">
        <f t="shared" si="103"/>
        <v>0</v>
      </c>
      <c r="S1304" s="69" t="s">
        <v>1313</v>
      </c>
      <c r="T1304" s="69" t="s">
        <v>1313</v>
      </c>
      <c r="V1304" s="77" t="str">
        <f t="shared" si="100"/>
        <v/>
      </c>
    </row>
    <row r="1305" spans="1:26" hidden="1">
      <c r="A1305" s="72">
        <f>'CONSTRUCTION COST ESTIMATE'!B1305</f>
        <v>680.00199999999995</v>
      </c>
      <c r="C1305" s="69" t="s">
        <v>1311</v>
      </c>
      <c r="D1305" s="69">
        <v>0</v>
      </c>
      <c r="F1305" s="73" t="str">
        <f>'CONSTRUCTION COST ESTIMATE'!C1305</f>
        <v>FIBER OPTIC CABLE (XX-STRAND)</v>
      </c>
      <c r="H1305" s="74" t="str">
        <f t="shared" ref="H1305" si="104">TEXT(A1305,"#.0000")</f>
        <v>680.0020</v>
      </c>
      <c r="J1305" s="389">
        <f>'CONSTRUCTION COST ESTIMATE'!BA1305</f>
        <v>0</v>
      </c>
      <c r="K1305" s="75">
        <f t="shared" ref="K1305" si="105">IF((OR(M1305="LS",M1305="FA",M1305="ALLOW")),N1305,J1305)</f>
        <v>0</v>
      </c>
      <c r="L1305" s="69" t="s">
        <v>1304</v>
      </c>
      <c r="M1305" s="69" t="str">
        <f>'CONSTRUCTION COST ESTIMATE'!BB1305</f>
        <v>LF</v>
      </c>
      <c r="N1305" s="412">
        <f>'BID ABSTRACT'!H1305</f>
        <v>0</v>
      </c>
      <c r="O1305" s="76">
        <f t="shared" ref="O1305" si="106">IF((OR(M1305="LS",M1305="FA",M1305="ALLOW")),1,N1305)</f>
        <v>0</v>
      </c>
      <c r="S1305" s="69" t="s">
        <v>1313</v>
      </c>
      <c r="T1305" s="69" t="s">
        <v>1313</v>
      </c>
      <c r="V1305" s="77" t="str">
        <f t="shared" si="100"/>
        <v/>
      </c>
    </row>
    <row r="1306" spans="1:26" hidden="1">
      <c r="A1306" s="72">
        <f>'CONSTRUCTION COST ESTIMATE'!B1306</f>
        <v>681.00049999999999</v>
      </c>
      <c r="C1306" s="69" t="s">
        <v>1311</v>
      </c>
      <c r="D1306" s="69">
        <v>0</v>
      </c>
      <c r="F1306" s="73" t="str">
        <f>'CONSTRUCTION COST ESTIMATE'!C1306</f>
        <v>UNDERGROUND SPLICE ENCLOSURE</v>
      </c>
      <c r="H1306" s="74" t="str">
        <f t="shared" ref="H1306:H1369" si="107">TEXT(A1306,"#.0000")</f>
        <v>681.0005</v>
      </c>
      <c r="J1306" s="389">
        <f>'CONSTRUCTION COST ESTIMATE'!BA1306</f>
        <v>0</v>
      </c>
      <c r="K1306" s="75">
        <f t="shared" ref="K1306:K1369" si="108">IF((OR(M1306="LS",M1306="FA",M1306="ALLOW")),N1306,J1306)</f>
        <v>0</v>
      </c>
      <c r="L1306" s="69" t="s">
        <v>1304</v>
      </c>
      <c r="M1306" s="69" t="str">
        <f>'CONSTRUCTION COST ESTIMATE'!BB1306</f>
        <v>EA</v>
      </c>
      <c r="N1306" s="412">
        <f>'BID ABSTRACT'!H1306</f>
        <v>0</v>
      </c>
      <c r="O1306" s="76">
        <f t="shared" ref="O1306:O1369" si="109">IF((OR(M1306="LS",M1306="FA",M1306="ALLOW")),1,N1306)</f>
        <v>0</v>
      </c>
      <c r="S1306" s="69" t="s">
        <v>1313</v>
      </c>
      <c r="T1306" s="69" t="s">
        <v>1313</v>
      </c>
      <c r="V1306" s="77" t="str">
        <f t="shared" si="100"/>
        <v/>
      </c>
    </row>
    <row r="1307" spans="1:26" hidden="1">
      <c r="A1307" s="72">
        <f>'CONSTRUCTION COST ESTIMATE'!B1307</f>
        <v>681.00099999999998</v>
      </c>
      <c r="C1307" s="69" t="s">
        <v>1311</v>
      </c>
      <c r="D1307" s="69">
        <v>0</v>
      </c>
      <c r="F1307" s="73" t="str">
        <f>'CONSTRUCTION COST ESTIMATE'!C1307</f>
        <v>RE-PULL FIBER OBTIC CABLE</v>
      </c>
      <c r="H1307" s="74" t="str">
        <f t="shared" si="107"/>
        <v>681.0010</v>
      </c>
      <c r="J1307" s="389">
        <f>'CONSTRUCTION COST ESTIMATE'!BA1307</f>
        <v>0</v>
      </c>
      <c r="K1307" s="75">
        <f t="shared" si="108"/>
        <v>0</v>
      </c>
      <c r="L1307" s="69" t="s">
        <v>1304</v>
      </c>
      <c r="M1307" s="69" t="str">
        <f>'CONSTRUCTION COST ESTIMATE'!BB1307</f>
        <v>LF</v>
      </c>
      <c r="N1307" s="412">
        <f>'BID ABSTRACT'!H1307</f>
        <v>0</v>
      </c>
      <c r="O1307" s="76">
        <f t="shared" si="109"/>
        <v>0</v>
      </c>
      <c r="S1307" s="69" t="s">
        <v>1313</v>
      </c>
      <c r="T1307" s="69" t="s">
        <v>1313</v>
      </c>
      <c r="V1307" s="77" t="str">
        <f t="shared" si="100"/>
        <v/>
      </c>
    </row>
    <row r="1308" spans="1:26" hidden="1">
      <c r="A1308" s="72">
        <f>'CONSTRUCTION COST ESTIMATE'!B1308</f>
        <v>681.00199999999995</v>
      </c>
      <c r="C1308" s="69" t="s">
        <v>1311</v>
      </c>
      <c r="D1308" s="69">
        <v>0</v>
      </c>
      <c r="F1308" s="73" t="str">
        <f>'CONSTRUCTION COST ESTIMATE'!C1308</f>
        <v>COMMUNICATION DISTRIBUTION CABLE ASSEMBLY</v>
      </c>
      <c r="H1308" s="74" t="str">
        <f t="shared" si="107"/>
        <v>681.0020</v>
      </c>
      <c r="J1308" s="389">
        <f>'CONSTRUCTION COST ESTIMATE'!BA1308</f>
        <v>0</v>
      </c>
      <c r="K1308" s="75">
        <f t="shared" si="108"/>
        <v>0</v>
      </c>
      <c r="L1308" s="69" t="s">
        <v>1304</v>
      </c>
      <c r="M1308" s="69" t="str">
        <f>'CONSTRUCTION COST ESTIMATE'!BB1308</f>
        <v>EA</v>
      </c>
      <c r="N1308" s="412">
        <f>'BID ABSTRACT'!H1308</f>
        <v>0</v>
      </c>
      <c r="O1308" s="76">
        <f t="shared" si="109"/>
        <v>0</v>
      </c>
      <c r="S1308" s="69" t="s">
        <v>1313</v>
      </c>
      <c r="T1308" s="69" t="s">
        <v>1313</v>
      </c>
      <c r="V1308" s="77" t="str">
        <f t="shared" si="100"/>
        <v/>
      </c>
    </row>
    <row r="1309" spans="1:26" hidden="1">
      <c r="A1309" s="72">
        <f>'CONSTRUCTION COST ESTIMATE'!B1309</f>
        <v>681.00300000000004</v>
      </c>
      <c r="C1309" s="69" t="s">
        <v>1311</v>
      </c>
      <c r="D1309" s="69">
        <v>0</v>
      </c>
      <c r="F1309" s="73" t="str">
        <f>'CONSTRUCTION COST ESTIMATE'!C1309</f>
        <v>CLV ETHERNET SWITCH</v>
      </c>
      <c r="H1309" s="74" t="str">
        <f t="shared" si="107"/>
        <v>681.0030</v>
      </c>
      <c r="J1309" s="389">
        <f>'CONSTRUCTION COST ESTIMATE'!BA1309</f>
        <v>0</v>
      </c>
      <c r="K1309" s="75">
        <f t="shared" si="108"/>
        <v>0</v>
      </c>
      <c r="L1309" s="69" t="s">
        <v>1304</v>
      </c>
      <c r="M1309" s="69" t="str">
        <f>'CONSTRUCTION COST ESTIMATE'!BB1309</f>
        <v>EA</v>
      </c>
      <c r="N1309" s="412">
        <f>'BID ABSTRACT'!H1309</f>
        <v>0</v>
      </c>
      <c r="O1309" s="76">
        <f t="shared" si="109"/>
        <v>0</v>
      </c>
      <c r="S1309" s="69" t="s">
        <v>1313</v>
      </c>
      <c r="T1309" s="69" t="s">
        <v>1313</v>
      </c>
      <c r="V1309" s="77" t="str">
        <f t="shared" si="100"/>
        <v/>
      </c>
    </row>
    <row r="1310" spans="1:26" hidden="1">
      <c r="A1310" s="72">
        <f>'CONSTRUCTION COST ESTIMATE'!B1310</f>
        <v>682.00099999999998</v>
      </c>
      <c r="C1310" s="69" t="s">
        <v>1311</v>
      </c>
      <c r="D1310" s="69">
        <v>0</v>
      </c>
      <c r="F1310" s="73" t="str">
        <f>'CONSTRUCTION COST ESTIMATE'!C1310</f>
        <v>SHELF MOUNT FIBER OPTIC TRANSCEIVERS (OTR/SH) WITH CABLES</v>
      </c>
      <c r="H1310" s="74" t="str">
        <f t="shared" si="107"/>
        <v>682.0010</v>
      </c>
      <c r="J1310" s="389">
        <f>'CONSTRUCTION COST ESTIMATE'!BA1310</f>
        <v>0</v>
      </c>
      <c r="K1310" s="75">
        <f t="shared" si="108"/>
        <v>0</v>
      </c>
      <c r="L1310" s="69" t="s">
        <v>1304</v>
      </c>
      <c r="M1310" s="69" t="str">
        <f>'CONSTRUCTION COST ESTIMATE'!BB1310</f>
        <v>EA</v>
      </c>
      <c r="N1310" s="412">
        <f>'BID ABSTRACT'!H1310</f>
        <v>0</v>
      </c>
      <c r="O1310" s="76">
        <f t="shared" si="109"/>
        <v>0</v>
      </c>
      <c r="S1310" s="69" t="s">
        <v>1313</v>
      </c>
      <c r="T1310" s="69" t="s">
        <v>1313</v>
      </c>
      <c r="V1310" s="77" t="str">
        <f t="shared" si="100"/>
        <v/>
      </c>
    </row>
    <row r="1311" spans="1:26" hidden="1">
      <c r="A1311" s="72">
        <f>'CONSTRUCTION COST ESTIMATE'!B1311</f>
        <v>682.00199999999995</v>
      </c>
      <c r="C1311" s="69" t="s">
        <v>1311</v>
      </c>
      <c r="D1311" s="69">
        <v>0</v>
      </c>
      <c r="F1311" s="73" t="str">
        <f>'CONSTRUCTION COST ESTIMATE'!C1311</f>
        <v>RACK MOUNT FIBER OPTIC TRANSCEIVERS (OTR/SH) WITH CABLES</v>
      </c>
      <c r="H1311" s="74" t="str">
        <f t="shared" si="107"/>
        <v>682.0020</v>
      </c>
      <c r="J1311" s="389">
        <f>'CONSTRUCTION COST ESTIMATE'!BA1311</f>
        <v>0</v>
      </c>
      <c r="K1311" s="75">
        <f t="shared" si="108"/>
        <v>0</v>
      </c>
      <c r="L1311" s="69" t="s">
        <v>1304</v>
      </c>
      <c r="M1311" s="69" t="str">
        <f>'CONSTRUCTION COST ESTIMATE'!BB1311</f>
        <v>EA</v>
      </c>
      <c r="N1311" s="412">
        <f>'BID ABSTRACT'!H1311</f>
        <v>0</v>
      </c>
      <c r="O1311" s="76">
        <f t="shared" si="109"/>
        <v>0</v>
      </c>
      <c r="S1311" s="69" t="s">
        <v>1313</v>
      </c>
      <c r="T1311" s="69" t="s">
        <v>1313</v>
      </c>
      <c r="V1311" s="77" t="str">
        <f t="shared" si="100"/>
        <v/>
      </c>
    </row>
    <row r="1312" spans="1:26" hidden="1">
      <c r="A1312" s="72">
        <f>'CONSTRUCTION COST ESTIMATE'!B1312</f>
        <v>682.00300000000004</v>
      </c>
      <c r="C1312" s="69" t="s">
        <v>1311</v>
      </c>
      <c r="D1312" s="69">
        <v>0</v>
      </c>
      <c r="F1312" s="73" t="str">
        <f>'CONSTRUCTION COST ESTIMATE'!C1312</f>
        <v>19-INCH RACK MOUNTED FIBER OPTIC CARD CAGE</v>
      </c>
      <c r="H1312" s="74" t="str">
        <f t="shared" si="107"/>
        <v>682.0030</v>
      </c>
      <c r="J1312" s="389">
        <f>'CONSTRUCTION COST ESTIMATE'!BA1312</f>
        <v>0</v>
      </c>
      <c r="K1312" s="75">
        <f t="shared" si="108"/>
        <v>0</v>
      </c>
      <c r="L1312" s="69" t="s">
        <v>1304</v>
      </c>
      <c r="M1312" s="69" t="str">
        <f>'CONSTRUCTION COST ESTIMATE'!BB1312</f>
        <v>EA</v>
      </c>
      <c r="N1312" s="412">
        <f>'BID ABSTRACT'!H1312</f>
        <v>0</v>
      </c>
      <c r="O1312" s="76">
        <f t="shared" si="109"/>
        <v>0</v>
      </c>
      <c r="S1312" s="69" t="s">
        <v>1313</v>
      </c>
      <c r="T1312" s="69" t="s">
        <v>1313</v>
      </c>
      <c r="V1312" s="77" t="str">
        <f t="shared" si="100"/>
        <v/>
      </c>
    </row>
    <row r="1313" spans="1:26" hidden="1">
      <c r="A1313" s="72">
        <f>'CONSTRUCTION COST ESTIMATE'!B1313</f>
        <v>683.00099999999998</v>
      </c>
      <c r="C1313" s="69" t="s">
        <v>1311</v>
      </c>
      <c r="D1313" s="69">
        <v>0</v>
      </c>
      <c r="F1313" s="73" t="str">
        <f>'CONSTRUCTION COST ESTIMATE'!C1313</f>
        <v>SHELF MOUNTED VIDEO OPTICAL TRANSCEIVERS WITH CABLE</v>
      </c>
      <c r="H1313" s="74" t="str">
        <f t="shared" si="107"/>
        <v>683.0010</v>
      </c>
      <c r="J1313" s="389">
        <f>'CONSTRUCTION COST ESTIMATE'!BA1313</f>
        <v>0</v>
      </c>
      <c r="K1313" s="75">
        <f t="shared" si="108"/>
        <v>0</v>
      </c>
      <c r="L1313" s="69" t="s">
        <v>1304</v>
      </c>
      <c r="M1313" s="69" t="str">
        <f>'CONSTRUCTION COST ESTIMATE'!BB1313</f>
        <v>EA</v>
      </c>
      <c r="N1313" s="412">
        <f>'BID ABSTRACT'!H1313</f>
        <v>0</v>
      </c>
      <c r="O1313" s="76">
        <f t="shared" si="109"/>
        <v>0</v>
      </c>
      <c r="S1313" s="69" t="s">
        <v>1313</v>
      </c>
      <c r="T1313" s="69" t="s">
        <v>1313</v>
      </c>
      <c r="V1313" s="77" t="str">
        <f t="shared" si="100"/>
        <v/>
      </c>
    </row>
    <row r="1314" spans="1:26" hidden="1">
      <c r="A1314" s="72">
        <f>'CONSTRUCTION COST ESTIMATE'!B1314</f>
        <v>683.00199999999995</v>
      </c>
      <c r="C1314" s="69" t="s">
        <v>1311</v>
      </c>
      <c r="D1314" s="69">
        <v>0</v>
      </c>
      <c r="F1314" s="73" t="str">
        <f>'CONSTRUCTION COST ESTIMATE'!C1314</f>
        <v>RACK MOUNTED VIDEO OPTICAL TRANSCEIVERS WITH CABLE</v>
      </c>
      <c r="H1314" s="74" t="str">
        <f t="shared" si="107"/>
        <v>683.0020</v>
      </c>
      <c r="J1314" s="389">
        <f>'CONSTRUCTION COST ESTIMATE'!BA1314</f>
        <v>0</v>
      </c>
      <c r="K1314" s="75">
        <f t="shared" si="108"/>
        <v>0</v>
      </c>
      <c r="L1314" s="69" t="s">
        <v>1304</v>
      </c>
      <c r="M1314" s="69" t="str">
        <f>'CONSTRUCTION COST ESTIMATE'!BB1314</f>
        <v>EA</v>
      </c>
      <c r="N1314" s="412">
        <f>'BID ABSTRACT'!H1314</f>
        <v>0</v>
      </c>
      <c r="O1314" s="76">
        <f t="shared" si="109"/>
        <v>0</v>
      </c>
      <c r="S1314" s="69" t="s">
        <v>1313</v>
      </c>
      <c r="T1314" s="69" t="s">
        <v>1313</v>
      </c>
      <c r="V1314" s="77" t="str">
        <f t="shared" si="100"/>
        <v/>
      </c>
    </row>
    <row r="1315" spans="1:26" hidden="1">
      <c r="A1315" s="72">
        <f>'CONSTRUCTION COST ESTIMATE'!B1315</f>
        <v>683.00300000000004</v>
      </c>
      <c r="C1315" s="69" t="s">
        <v>1311</v>
      </c>
      <c r="D1315" s="69">
        <v>0</v>
      </c>
      <c r="F1315" s="73" t="str">
        <f>'CONSTRUCTION COST ESTIMATE'!C1315</f>
        <v>19-INCH RACK MOUNTED VIDEO OPTICAL CARD CAGE</v>
      </c>
      <c r="H1315" s="74" t="str">
        <f t="shared" si="107"/>
        <v>683.0030</v>
      </c>
      <c r="J1315" s="389">
        <f>'CONSTRUCTION COST ESTIMATE'!BA1315</f>
        <v>0</v>
      </c>
      <c r="K1315" s="75">
        <f t="shared" si="108"/>
        <v>0</v>
      </c>
      <c r="L1315" s="69" t="s">
        <v>1304</v>
      </c>
      <c r="M1315" s="69" t="str">
        <f>'CONSTRUCTION COST ESTIMATE'!BB1315</f>
        <v>EA</v>
      </c>
      <c r="N1315" s="412">
        <f>'BID ABSTRACT'!H1315</f>
        <v>0</v>
      </c>
      <c r="O1315" s="76">
        <f t="shared" si="109"/>
        <v>0</v>
      </c>
      <c r="S1315" s="69" t="s">
        <v>1313</v>
      </c>
      <c r="T1315" s="69" t="s">
        <v>1313</v>
      </c>
      <c r="V1315" s="77" t="str">
        <f t="shared" si="100"/>
        <v/>
      </c>
    </row>
    <row r="1316" spans="1:26" hidden="1">
      <c r="A1316" s="72">
        <f>'CONSTRUCTION COST ESTIMATE'!B1316</f>
        <v>684.00099999999998</v>
      </c>
      <c r="C1316" s="69" t="s">
        <v>1311</v>
      </c>
      <c r="D1316" s="69">
        <v>0</v>
      </c>
      <c r="F1316" s="73" t="str">
        <f>'CONSTRUCTION COST ESTIMATE'!C1316</f>
        <v>FIELD-HARDENED ETHERNET SWITCH</v>
      </c>
      <c r="H1316" s="74" t="str">
        <f t="shared" si="107"/>
        <v>684.0010</v>
      </c>
      <c r="J1316" s="389">
        <f>'CONSTRUCTION COST ESTIMATE'!BA1316</f>
        <v>0</v>
      </c>
      <c r="K1316" s="75">
        <f t="shared" si="108"/>
        <v>0</v>
      </c>
      <c r="L1316" s="69" t="s">
        <v>1304</v>
      </c>
      <c r="M1316" s="69" t="str">
        <f>'CONSTRUCTION COST ESTIMATE'!BB1316</f>
        <v>EA</v>
      </c>
      <c r="N1316" s="412">
        <f>'BID ABSTRACT'!H1316</f>
        <v>0</v>
      </c>
      <c r="O1316" s="76">
        <f t="shared" si="109"/>
        <v>0</v>
      </c>
      <c r="S1316" s="69" t="s">
        <v>1313</v>
      </c>
      <c r="T1316" s="69" t="s">
        <v>1313</v>
      </c>
      <c r="V1316" s="77" t="str">
        <f t="shared" si="100"/>
        <v/>
      </c>
    </row>
    <row r="1317" spans="1:26" hidden="1">
      <c r="A1317" s="72">
        <f>'CONSTRUCTION COST ESTIMATE'!B1317</f>
        <v>685.00099999999998</v>
      </c>
      <c r="C1317" s="69" t="s">
        <v>1311</v>
      </c>
      <c r="D1317" s="69">
        <v>0</v>
      </c>
      <c r="F1317" s="73" t="str">
        <f>'CONSTRUCTION COST ESTIMATE'!C1317</f>
        <v>VIDEO ENCODER</v>
      </c>
      <c r="H1317" s="74" t="str">
        <f t="shared" si="107"/>
        <v>685.0010</v>
      </c>
      <c r="J1317" s="389">
        <f>'CONSTRUCTION COST ESTIMATE'!BA1317</f>
        <v>0</v>
      </c>
      <c r="K1317" s="75">
        <f t="shared" si="108"/>
        <v>0</v>
      </c>
      <c r="L1317" s="69" t="s">
        <v>1304</v>
      </c>
      <c r="M1317" s="69" t="str">
        <f>'CONSTRUCTION COST ESTIMATE'!BB1317</f>
        <v>EA</v>
      </c>
      <c r="N1317" s="412">
        <f>'BID ABSTRACT'!H1317</f>
        <v>0</v>
      </c>
      <c r="O1317" s="76">
        <f t="shared" si="109"/>
        <v>0</v>
      </c>
      <c r="S1317" s="69" t="s">
        <v>1313</v>
      </c>
      <c r="T1317" s="69" t="s">
        <v>1313</v>
      </c>
      <c r="V1317" s="77" t="str">
        <f t="shared" si="100"/>
        <v/>
      </c>
    </row>
    <row r="1318" spans="1:26" hidden="1">
      <c r="A1318" s="72">
        <f>'CONSTRUCTION COST ESTIMATE'!B1318</f>
        <v>685.00199999999995</v>
      </c>
      <c r="C1318" s="69" t="s">
        <v>1311</v>
      </c>
      <c r="D1318" s="69">
        <v>0</v>
      </c>
      <c r="F1318" s="73" t="str">
        <f>'CONSTRUCTION COST ESTIMATE'!C1318</f>
        <v>VIDEO ENCODER EXTENDED 2-YEAR WARRANTY</v>
      </c>
      <c r="H1318" s="74" t="str">
        <f t="shared" si="107"/>
        <v>685.0020</v>
      </c>
      <c r="J1318" s="389">
        <f>'CONSTRUCTION COST ESTIMATE'!BA1318</f>
        <v>0</v>
      </c>
      <c r="K1318" s="75">
        <f t="shared" si="108"/>
        <v>0</v>
      </c>
      <c r="L1318" s="69" t="s">
        <v>1304</v>
      </c>
      <c r="M1318" s="69" t="str">
        <f>'CONSTRUCTION COST ESTIMATE'!BB1318</f>
        <v>LS</v>
      </c>
      <c r="N1318" s="412">
        <f>'BID ABSTRACT'!H1318</f>
        <v>0</v>
      </c>
      <c r="O1318" s="76">
        <f t="shared" si="109"/>
        <v>1</v>
      </c>
      <c r="S1318" s="69" t="s">
        <v>1313</v>
      </c>
      <c r="T1318" s="69" t="s">
        <v>1313</v>
      </c>
      <c r="V1318" s="77" t="str">
        <f t="shared" si="100"/>
        <v/>
      </c>
    </row>
    <row r="1319" spans="1:26" hidden="1">
      <c r="A1319" s="72">
        <f>'CONSTRUCTION COST ESTIMATE'!B1319</f>
        <v>686.00099999999998</v>
      </c>
      <c r="C1319" s="69" t="s">
        <v>1311</v>
      </c>
      <c r="D1319" s="69">
        <v>0</v>
      </c>
      <c r="F1319" s="73" t="str">
        <f>'CONSTRUCTION COST ESTIMATE'!C1319</f>
        <v>VIDEO DECODER</v>
      </c>
      <c r="H1319" s="74" t="str">
        <f t="shared" si="107"/>
        <v>686.0010</v>
      </c>
      <c r="J1319" s="389">
        <f>'CONSTRUCTION COST ESTIMATE'!BA1319</f>
        <v>0</v>
      </c>
      <c r="K1319" s="75">
        <f t="shared" si="108"/>
        <v>0</v>
      </c>
      <c r="L1319" s="69" t="s">
        <v>1304</v>
      </c>
      <c r="M1319" s="69" t="str">
        <f>'CONSTRUCTION COST ESTIMATE'!BB1319</f>
        <v>EA</v>
      </c>
      <c r="N1319" s="412">
        <f>'BID ABSTRACT'!H1319</f>
        <v>0</v>
      </c>
      <c r="O1319" s="76">
        <f t="shared" si="109"/>
        <v>0</v>
      </c>
      <c r="S1319" s="69" t="s">
        <v>1313</v>
      </c>
      <c r="T1319" s="69" t="s">
        <v>1313</v>
      </c>
      <c r="V1319" s="77" t="str">
        <f t="shared" si="100"/>
        <v/>
      </c>
    </row>
    <row r="1320" spans="1:26" hidden="1">
      <c r="A1320" s="72">
        <f>'CONSTRUCTION COST ESTIMATE'!B1320</f>
        <v>686.00199999999995</v>
      </c>
      <c r="C1320" s="69" t="s">
        <v>1311</v>
      </c>
      <c r="D1320" s="69">
        <v>0</v>
      </c>
      <c r="F1320" s="73" t="str">
        <f>'CONSTRUCTION COST ESTIMATE'!C1320</f>
        <v>VIDEO DECODER EXTENDED 2-YEAR WARRANTY</v>
      </c>
      <c r="H1320" s="74" t="str">
        <f t="shared" si="107"/>
        <v>686.0020</v>
      </c>
      <c r="J1320" s="389">
        <f>'CONSTRUCTION COST ESTIMATE'!BA1320</f>
        <v>0</v>
      </c>
      <c r="K1320" s="75">
        <f t="shared" si="108"/>
        <v>0</v>
      </c>
      <c r="L1320" s="69" t="s">
        <v>1304</v>
      </c>
      <c r="M1320" s="69" t="str">
        <f>'CONSTRUCTION COST ESTIMATE'!BB1320</f>
        <v>LS</v>
      </c>
      <c r="N1320" s="412">
        <f>'BID ABSTRACT'!H1320</f>
        <v>0</v>
      </c>
      <c r="O1320" s="76">
        <f t="shared" si="109"/>
        <v>1</v>
      </c>
      <c r="S1320" s="69" t="s">
        <v>1313</v>
      </c>
      <c r="T1320" s="69" t="s">
        <v>1313</v>
      </c>
      <c r="V1320" s="77" t="str">
        <f t="shared" si="100"/>
        <v/>
      </c>
    </row>
    <row r="1321" spans="1:26" hidden="1">
      <c r="A1321" s="72">
        <f>'CONSTRUCTION COST ESTIMATE'!B1321</f>
        <v>687.00099999999998</v>
      </c>
      <c r="C1321" s="69" t="s">
        <v>1311</v>
      </c>
      <c r="D1321" s="69">
        <v>0</v>
      </c>
      <c r="F1321" s="73" t="str">
        <f>'CONSTRUCTION COST ESTIMATE'!C1321</f>
        <v>CCTV FIELD EQUIPMENT</v>
      </c>
      <c r="H1321" s="74" t="str">
        <f t="shared" si="107"/>
        <v>687.0010</v>
      </c>
      <c r="J1321" s="389">
        <f>'CONSTRUCTION COST ESTIMATE'!BA1321</f>
        <v>0</v>
      </c>
      <c r="K1321" s="75">
        <f t="shared" si="108"/>
        <v>0</v>
      </c>
      <c r="L1321" s="69" t="s">
        <v>1304</v>
      </c>
      <c r="M1321" s="69" t="str">
        <f>'CONSTRUCTION COST ESTIMATE'!BB1321</f>
        <v>EA</v>
      </c>
      <c r="N1321" s="412">
        <f>'BID ABSTRACT'!H1321</f>
        <v>0</v>
      </c>
      <c r="O1321" s="76">
        <f t="shared" si="109"/>
        <v>0</v>
      </c>
      <c r="S1321" s="69" t="s">
        <v>1313</v>
      </c>
      <c r="T1321" s="69" t="s">
        <v>1313</v>
      </c>
      <c r="V1321" s="77" t="str">
        <f t="shared" si="100"/>
        <v/>
      </c>
    </row>
    <row r="1322" spans="1:26" hidden="1">
      <c r="A1322" s="72">
        <f>'CONSTRUCTION COST ESTIMATE'!B1322</f>
        <v>688.00099999999998</v>
      </c>
      <c r="C1322" s="69" t="s">
        <v>1311</v>
      </c>
      <c r="D1322" s="69">
        <v>0</v>
      </c>
      <c r="F1322" s="73" t="str">
        <f>'CONSTRUCTION COST ESTIMATE'!C1322</f>
        <v>REMOTE DATA RADIO UNIT</v>
      </c>
      <c r="H1322" s="74" t="str">
        <f t="shared" si="107"/>
        <v>688.0010</v>
      </c>
      <c r="J1322" s="389">
        <f>'CONSTRUCTION COST ESTIMATE'!BA1322</f>
        <v>0</v>
      </c>
      <c r="K1322" s="75">
        <f t="shared" si="108"/>
        <v>0</v>
      </c>
      <c r="L1322" s="69" t="s">
        <v>1304</v>
      </c>
      <c r="M1322" s="69" t="str">
        <f>'CONSTRUCTION COST ESTIMATE'!BB1322</f>
        <v>EA</v>
      </c>
      <c r="N1322" s="412">
        <f>'BID ABSTRACT'!H1322</f>
        <v>0</v>
      </c>
      <c r="O1322" s="76">
        <f t="shared" si="109"/>
        <v>0</v>
      </c>
      <c r="S1322" s="69" t="s">
        <v>1313</v>
      </c>
      <c r="T1322" s="69" t="s">
        <v>1313</v>
      </c>
      <c r="V1322" s="77" t="str">
        <f t="shared" si="100"/>
        <v/>
      </c>
    </row>
    <row r="1323" spans="1:26" s="395" customFormat="1">
      <c r="A1323" s="394"/>
      <c r="C1323" s="395" t="s">
        <v>1311</v>
      </c>
      <c r="D1323" s="395">
        <v>0</v>
      </c>
      <c r="F1323" s="396" t="str">
        <f>'CONSTRUCTION COST ESTIMATE'!C1323</f>
        <v>CURED IN PLACE REHAB EXISTING SEWERS</v>
      </c>
      <c r="H1323" s="394" t="str">
        <f t="shared" si="107"/>
        <v>.0000</v>
      </c>
      <c r="J1323" s="397">
        <f>'CONSTRUCTION COST ESTIMATE'!BA1323</f>
        <v>0</v>
      </c>
      <c r="K1323" s="397">
        <f t="shared" si="108"/>
        <v>0</v>
      </c>
      <c r="L1323" s="395" t="s">
        <v>1304</v>
      </c>
      <c r="M1323" s="395">
        <f>'CONSTRUCTION COST ESTIMATE'!BB1323</f>
        <v>0</v>
      </c>
      <c r="N1323" s="398">
        <f>'BID ABSTRACT'!H1323</f>
        <v>0</v>
      </c>
      <c r="O1323" s="398">
        <f t="shared" si="109"/>
        <v>0</v>
      </c>
      <c r="S1323" s="395" t="s">
        <v>1313</v>
      </c>
      <c r="T1323" s="395" t="s">
        <v>1313</v>
      </c>
      <c r="U1323" s="399"/>
      <c r="V1323" s="399" t="str">
        <f t="shared" si="100"/>
        <v>Delete Row</v>
      </c>
      <c r="W1323" s="399"/>
      <c r="X1323" s="399"/>
      <c r="Y1323" s="399"/>
      <c r="Z1323" s="399"/>
    </row>
    <row r="1324" spans="1:26" hidden="1">
      <c r="A1324" s="72">
        <f>'CONSTRUCTION COST ESTIMATE'!B1324</f>
        <v>690.00049999999999</v>
      </c>
      <c r="C1324" s="69" t="s">
        <v>1311</v>
      </c>
      <c r="D1324" s="69">
        <v>0</v>
      </c>
      <c r="F1324" s="73" t="str">
        <f>'CONSTRUCTION COST ESTIMATE'!C1324</f>
        <v>CURED IN PLACE PIPE (CIPP) LINER (12 INCH)</v>
      </c>
      <c r="H1324" s="74" t="str">
        <f t="shared" si="107"/>
        <v>690.0005</v>
      </c>
      <c r="J1324" s="389">
        <f>'CONSTRUCTION COST ESTIMATE'!BA1324</f>
        <v>0</v>
      </c>
      <c r="K1324" s="75">
        <f t="shared" si="108"/>
        <v>0</v>
      </c>
      <c r="L1324" s="69" t="s">
        <v>1304</v>
      </c>
      <c r="M1324" s="69" t="str">
        <f>'CONSTRUCTION COST ESTIMATE'!BB1324</f>
        <v>LF</v>
      </c>
      <c r="N1324" s="390">
        <f>'BID ABSTRACT'!H1324</f>
        <v>0</v>
      </c>
      <c r="O1324" s="76">
        <f t="shared" si="109"/>
        <v>0</v>
      </c>
      <c r="S1324" s="69" t="s">
        <v>1313</v>
      </c>
      <c r="T1324" s="69" t="s">
        <v>1313</v>
      </c>
      <c r="V1324" s="77" t="str">
        <f t="shared" si="100"/>
        <v/>
      </c>
    </row>
    <row r="1325" spans="1:26" hidden="1">
      <c r="A1325" s="72">
        <f>'CONSTRUCTION COST ESTIMATE'!B1325</f>
        <v>690.00099999999998</v>
      </c>
      <c r="C1325" s="69" t="s">
        <v>1311</v>
      </c>
      <c r="D1325" s="69">
        <v>0</v>
      </c>
      <c r="F1325" s="73" t="str">
        <f>'CONSTRUCTION COST ESTIMATE'!C1325</f>
        <v>CURED IN PLACE PIPE (CIPP) LINER (12 INCH)</v>
      </c>
      <c r="H1325" s="74" t="str">
        <f t="shared" si="107"/>
        <v>690.0010</v>
      </c>
      <c r="J1325" s="389">
        <f>'CONSTRUCTION COST ESTIMATE'!BA1325</f>
        <v>0</v>
      </c>
      <c r="K1325" s="75">
        <f t="shared" si="108"/>
        <v>0</v>
      </c>
      <c r="L1325" s="69" t="s">
        <v>1304</v>
      </c>
      <c r="M1325" s="69" t="str">
        <f>'CONSTRUCTION COST ESTIMATE'!BB1325</f>
        <v>EA</v>
      </c>
      <c r="N1325" s="390">
        <f>'BID ABSTRACT'!H1325</f>
        <v>0</v>
      </c>
      <c r="O1325" s="76">
        <f t="shared" si="109"/>
        <v>0</v>
      </c>
      <c r="S1325" s="69" t="s">
        <v>1313</v>
      </c>
      <c r="T1325" s="69" t="s">
        <v>1313</v>
      </c>
      <c r="V1325" s="77" t="str">
        <f t="shared" si="100"/>
        <v/>
      </c>
    </row>
    <row r="1326" spans="1:26" hidden="1">
      <c r="A1326" s="72">
        <f>'CONSTRUCTION COST ESTIMATE'!B1326</f>
        <v>690.00199999999995</v>
      </c>
      <c r="C1326" s="69" t="s">
        <v>1311</v>
      </c>
      <c r="D1326" s="69">
        <v>0</v>
      </c>
      <c r="F1326" s="73" t="str">
        <f>'CONSTRUCTION COST ESTIMATE'!C1326</f>
        <v>CURED IN PLACE PIPE (CIPP) LINER (15 INCH)</v>
      </c>
      <c r="H1326" s="74" t="str">
        <f t="shared" si="107"/>
        <v>690.0020</v>
      </c>
      <c r="J1326" s="389">
        <f>'CONSTRUCTION COST ESTIMATE'!BA1326</f>
        <v>0</v>
      </c>
      <c r="K1326" s="75">
        <f t="shared" si="108"/>
        <v>0</v>
      </c>
      <c r="L1326" s="69" t="s">
        <v>1304</v>
      </c>
      <c r="M1326" s="69" t="str">
        <f>'CONSTRUCTION COST ESTIMATE'!BB1326</f>
        <v>LF</v>
      </c>
      <c r="N1326" s="390">
        <f>'BID ABSTRACT'!H1326</f>
        <v>0</v>
      </c>
      <c r="O1326" s="76">
        <f t="shared" si="109"/>
        <v>0</v>
      </c>
      <c r="S1326" s="69" t="s">
        <v>1313</v>
      </c>
      <c r="T1326" s="69" t="s">
        <v>1313</v>
      </c>
      <c r="V1326" s="77" t="str">
        <f t="shared" si="100"/>
        <v/>
      </c>
    </row>
    <row r="1327" spans="1:26" hidden="1">
      <c r="A1327" s="72">
        <f>'CONSTRUCTION COST ESTIMATE'!B1327</f>
        <v>690.00300000000004</v>
      </c>
      <c r="C1327" s="69" t="s">
        <v>1311</v>
      </c>
      <c r="D1327" s="69">
        <v>0</v>
      </c>
      <c r="F1327" s="73" t="str">
        <f>'CONSTRUCTION COST ESTIMATE'!C1327</f>
        <v>CURED IN PLACE PIPE (CIPP) LINER (15 INCH)</v>
      </c>
      <c r="H1327" s="74" t="str">
        <f t="shared" si="107"/>
        <v>690.0030</v>
      </c>
      <c r="J1327" s="389">
        <f>'CONSTRUCTION COST ESTIMATE'!BA1327</f>
        <v>0</v>
      </c>
      <c r="K1327" s="75">
        <f t="shared" si="108"/>
        <v>0</v>
      </c>
      <c r="L1327" s="69" t="s">
        <v>1304</v>
      </c>
      <c r="M1327" s="69" t="str">
        <f>'CONSTRUCTION COST ESTIMATE'!BB1327</f>
        <v>EA</v>
      </c>
      <c r="N1327" s="390">
        <f>'BID ABSTRACT'!H1327</f>
        <v>0</v>
      </c>
      <c r="O1327" s="76">
        <f t="shared" si="109"/>
        <v>0</v>
      </c>
      <c r="S1327" s="69" t="s">
        <v>1313</v>
      </c>
      <c r="T1327" s="69" t="s">
        <v>1313</v>
      </c>
      <c r="V1327" s="77" t="str">
        <f t="shared" si="100"/>
        <v/>
      </c>
    </row>
    <row r="1328" spans="1:26" hidden="1">
      <c r="A1328" s="72">
        <f>'CONSTRUCTION COST ESTIMATE'!B1328</f>
        <v>690.00400000000002</v>
      </c>
      <c r="C1328" s="69" t="s">
        <v>1311</v>
      </c>
      <c r="D1328" s="69">
        <v>0</v>
      </c>
      <c r="F1328" s="73" t="str">
        <f>'CONSTRUCTION COST ESTIMATE'!C1328</f>
        <v>CURED IN PLACE PIPE (CIPP) LINER (18 INCH)</v>
      </c>
      <c r="H1328" s="74" t="str">
        <f t="shared" si="107"/>
        <v>690.0040</v>
      </c>
      <c r="J1328" s="389">
        <f>'CONSTRUCTION COST ESTIMATE'!BA1328</f>
        <v>0</v>
      </c>
      <c r="K1328" s="75">
        <f t="shared" si="108"/>
        <v>0</v>
      </c>
      <c r="L1328" s="69" t="s">
        <v>1304</v>
      </c>
      <c r="M1328" s="69" t="str">
        <f>'CONSTRUCTION COST ESTIMATE'!BB1328</f>
        <v>LF</v>
      </c>
      <c r="N1328" s="390">
        <f>'BID ABSTRACT'!H1328</f>
        <v>0</v>
      </c>
      <c r="O1328" s="76">
        <f t="shared" si="109"/>
        <v>0</v>
      </c>
      <c r="S1328" s="69" t="s">
        <v>1313</v>
      </c>
      <c r="T1328" s="69" t="s">
        <v>1313</v>
      </c>
      <c r="V1328" s="77" t="str">
        <f t="shared" si="100"/>
        <v/>
      </c>
    </row>
    <row r="1329" spans="1:22" hidden="1">
      <c r="A1329" s="72">
        <f>'CONSTRUCTION COST ESTIMATE'!B1329</f>
        <v>690.005</v>
      </c>
      <c r="C1329" s="69" t="s">
        <v>1311</v>
      </c>
      <c r="D1329" s="69">
        <v>0</v>
      </c>
      <c r="F1329" s="73" t="str">
        <f>'CONSTRUCTION COST ESTIMATE'!C1329</f>
        <v>CURED IN PLACE PIPE (CIPP) LINER (18 INCH)</v>
      </c>
      <c r="H1329" s="74" t="str">
        <f t="shared" si="107"/>
        <v>690.0050</v>
      </c>
      <c r="J1329" s="389">
        <f>'CONSTRUCTION COST ESTIMATE'!BA1329</f>
        <v>0</v>
      </c>
      <c r="K1329" s="75">
        <f t="shared" si="108"/>
        <v>0</v>
      </c>
      <c r="L1329" s="69" t="s">
        <v>1304</v>
      </c>
      <c r="M1329" s="69" t="str">
        <f>'CONSTRUCTION COST ESTIMATE'!BB1329</f>
        <v>EA</v>
      </c>
      <c r="N1329" s="390">
        <f>'BID ABSTRACT'!H1329</f>
        <v>0</v>
      </c>
      <c r="O1329" s="76">
        <f t="shared" si="109"/>
        <v>0</v>
      </c>
      <c r="S1329" s="69" t="s">
        <v>1313</v>
      </c>
      <c r="T1329" s="69" t="s">
        <v>1313</v>
      </c>
      <c r="V1329" s="77" t="str">
        <f t="shared" si="100"/>
        <v/>
      </c>
    </row>
    <row r="1330" spans="1:22" hidden="1">
      <c r="A1330" s="72">
        <f>'CONSTRUCTION COST ESTIMATE'!B1330</f>
        <v>690.00599999999997</v>
      </c>
      <c r="C1330" s="69" t="s">
        <v>1311</v>
      </c>
      <c r="D1330" s="69">
        <v>0</v>
      </c>
      <c r="F1330" s="73" t="str">
        <f>'CONSTRUCTION COST ESTIMATE'!C1330</f>
        <v>CURED IN PLACE PIPE (CIPP) LINER (21 INCH)</v>
      </c>
      <c r="H1330" s="74" t="str">
        <f t="shared" si="107"/>
        <v>690.0060</v>
      </c>
      <c r="J1330" s="389">
        <f>'CONSTRUCTION COST ESTIMATE'!BA1330</f>
        <v>0</v>
      </c>
      <c r="K1330" s="75">
        <f t="shared" si="108"/>
        <v>0</v>
      </c>
      <c r="L1330" s="69" t="s">
        <v>1304</v>
      </c>
      <c r="M1330" s="69" t="str">
        <f>'CONSTRUCTION COST ESTIMATE'!BB1330</f>
        <v>LF</v>
      </c>
      <c r="N1330" s="390">
        <f>'BID ABSTRACT'!H1330</f>
        <v>0</v>
      </c>
      <c r="O1330" s="76">
        <f t="shared" si="109"/>
        <v>0</v>
      </c>
      <c r="S1330" s="69" t="s">
        <v>1313</v>
      </c>
      <c r="T1330" s="69" t="s">
        <v>1313</v>
      </c>
      <c r="V1330" s="77" t="str">
        <f t="shared" si="100"/>
        <v/>
      </c>
    </row>
    <row r="1331" spans="1:22" hidden="1">
      <c r="A1331" s="72">
        <f>'CONSTRUCTION COST ESTIMATE'!B1331</f>
        <v>690.00699999999995</v>
      </c>
      <c r="C1331" s="69" t="s">
        <v>1311</v>
      </c>
      <c r="D1331" s="69">
        <v>0</v>
      </c>
      <c r="F1331" s="73" t="str">
        <f>'CONSTRUCTION COST ESTIMATE'!C1331</f>
        <v>CURED IN PLACE PIPE (CIPP) LINER (21 INCH)</v>
      </c>
      <c r="H1331" s="74" t="str">
        <f t="shared" si="107"/>
        <v>690.0070</v>
      </c>
      <c r="J1331" s="389">
        <f>'CONSTRUCTION COST ESTIMATE'!BA1331</f>
        <v>0</v>
      </c>
      <c r="K1331" s="75">
        <f t="shared" si="108"/>
        <v>0</v>
      </c>
      <c r="L1331" s="69" t="s">
        <v>1304</v>
      </c>
      <c r="M1331" s="69" t="str">
        <f>'CONSTRUCTION COST ESTIMATE'!BB1331</f>
        <v>EA</v>
      </c>
      <c r="N1331" s="390">
        <f>'BID ABSTRACT'!H1331</f>
        <v>0</v>
      </c>
      <c r="O1331" s="76">
        <f t="shared" si="109"/>
        <v>0</v>
      </c>
      <c r="S1331" s="69" t="s">
        <v>1313</v>
      </c>
      <c r="T1331" s="69" t="s">
        <v>1313</v>
      </c>
      <c r="V1331" s="77" t="str">
        <f t="shared" si="100"/>
        <v/>
      </c>
    </row>
    <row r="1332" spans="1:22" hidden="1">
      <c r="A1332" s="72">
        <f>'CONSTRUCTION COST ESTIMATE'!B1332</f>
        <v>690.00800000000004</v>
      </c>
      <c r="C1332" s="69" t="s">
        <v>1311</v>
      </c>
      <c r="D1332" s="69">
        <v>0</v>
      </c>
      <c r="F1332" s="73" t="str">
        <f>'CONSTRUCTION COST ESTIMATE'!C1332</f>
        <v>CURED IN PLACE PIPE (CIPP) LINER (24 INCH)</v>
      </c>
      <c r="H1332" s="74" t="str">
        <f t="shared" si="107"/>
        <v>690.0080</v>
      </c>
      <c r="J1332" s="389">
        <f>'CONSTRUCTION COST ESTIMATE'!BA1332</f>
        <v>0</v>
      </c>
      <c r="K1332" s="75">
        <f t="shared" si="108"/>
        <v>0</v>
      </c>
      <c r="L1332" s="69" t="s">
        <v>1304</v>
      </c>
      <c r="M1332" s="69" t="str">
        <f>'CONSTRUCTION COST ESTIMATE'!BB1332</f>
        <v>LF</v>
      </c>
      <c r="N1332" s="390">
        <f>'BID ABSTRACT'!H1332</f>
        <v>0</v>
      </c>
      <c r="O1332" s="76">
        <f t="shared" si="109"/>
        <v>0</v>
      </c>
      <c r="S1332" s="69" t="s">
        <v>1313</v>
      </c>
      <c r="T1332" s="69" t="s">
        <v>1313</v>
      </c>
      <c r="V1332" s="77" t="str">
        <f t="shared" si="100"/>
        <v/>
      </c>
    </row>
    <row r="1333" spans="1:22" hidden="1">
      <c r="A1333" s="72">
        <f>'CONSTRUCTION COST ESTIMATE'!B1333</f>
        <v>690.00900000000001</v>
      </c>
      <c r="C1333" s="69" t="s">
        <v>1311</v>
      </c>
      <c r="D1333" s="69">
        <v>0</v>
      </c>
      <c r="F1333" s="73" t="str">
        <f>'CONSTRUCTION COST ESTIMATE'!C1333</f>
        <v>CURED IN PLACE PIPE (CIPP) LINER (24 INCH)</v>
      </c>
      <c r="H1333" s="74" t="str">
        <f t="shared" si="107"/>
        <v>690.0090</v>
      </c>
      <c r="J1333" s="389">
        <f>'CONSTRUCTION COST ESTIMATE'!BA1333</f>
        <v>0</v>
      </c>
      <c r="K1333" s="75">
        <f t="shared" si="108"/>
        <v>0</v>
      </c>
      <c r="L1333" s="69" t="s">
        <v>1304</v>
      </c>
      <c r="M1333" s="69" t="str">
        <f>'CONSTRUCTION COST ESTIMATE'!BB1333</f>
        <v>EA</v>
      </c>
      <c r="N1333" s="390">
        <f>'BID ABSTRACT'!H1333</f>
        <v>0</v>
      </c>
      <c r="O1333" s="76">
        <f t="shared" si="109"/>
        <v>0</v>
      </c>
      <c r="S1333" s="69" t="s">
        <v>1313</v>
      </c>
      <c r="T1333" s="69" t="s">
        <v>1313</v>
      </c>
      <c r="V1333" s="77" t="str">
        <f t="shared" si="100"/>
        <v/>
      </c>
    </row>
    <row r="1334" spans="1:22" hidden="1">
      <c r="A1334" s="72">
        <f>'CONSTRUCTION COST ESTIMATE'!B1334</f>
        <v>690.01</v>
      </c>
      <c r="C1334" s="69" t="s">
        <v>1311</v>
      </c>
      <c r="D1334" s="69">
        <v>0</v>
      </c>
      <c r="F1334" s="73" t="str">
        <f>'CONSTRUCTION COST ESTIMATE'!C1334</f>
        <v>CURED IN PLACE PIPE (CIPP) LINER (27 INCH)</v>
      </c>
      <c r="H1334" s="74" t="str">
        <f t="shared" si="107"/>
        <v>690.0100</v>
      </c>
      <c r="J1334" s="389">
        <f>'CONSTRUCTION COST ESTIMATE'!BA1334</f>
        <v>0</v>
      </c>
      <c r="K1334" s="75">
        <f t="shared" si="108"/>
        <v>0</v>
      </c>
      <c r="L1334" s="69" t="s">
        <v>1304</v>
      </c>
      <c r="M1334" s="69" t="str">
        <f>'CONSTRUCTION COST ESTIMATE'!BB1334</f>
        <v>LF</v>
      </c>
      <c r="N1334" s="390">
        <f>'BID ABSTRACT'!H1334</f>
        <v>0</v>
      </c>
      <c r="O1334" s="76">
        <f t="shared" si="109"/>
        <v>0</v>
      </c>
      <c r="S1334" s="69" t="s">
        <v>1313</v>
      </c>
      <c r="T1334" s="69" t="s">
        <v>1313</v>
      </c>
      <c r="V1334" s="77" t="str">
        <f t="shared" si="100"/>
        <v/>
      </c>
    </row>
    <row r="1335" spans="1:22" hidden="1">
      <c r="A1335" s="72">
        <f>'CONSTRUCTION COST ESTIMATE'!B1335</f>
        <v>690.01099999999997</v>
      </c>
      <c r="C1335" s="69" t="s">
        <v>1311</v>
      </c>
      <c r="D1335" s="69">
        <v>0</v>
      </c>
      <c r="F1335" s="73" t="str">
        <f>'CONSTRUCTION COST ESTIMATE'!C1335</f>
        <v>CURED IN PLACE PIPE (CIPP) LINER (27 INCH)</v>
      </c>
      <c r="H1335" s="74" t="str">
        <f t="shared" si="107"/>
        <v>690.0110</v>
      </c>
      <c r="J1335" s="389">
        <f>'CONSTRUCTION COST ESTIMATE'!BA1335</f>
        <v>0</v>
      </c>
      <c r="K1335" s="75">
        <f t="shared" si="108"/>
        <v>0</v>
      </c>
      <c r="L1335" s="69" t="s">
        <v>1304</v>
      </c>
      <c r="M1335" s="69" t="str">
        <f>'CONSTRUCTION COST ESTIMATE'!BB1335</f>
        <v>EA</v>
      </c>
      <c r="N1335" s="390">
        <f>'BID ABSTRACT'!H1335</f>
        <v>0</v>
      </c>
      <c r="O1335" s="76">
        <f t="shared" si="109"/>
        <v>0</v>
      </c>
      <c r="S1335" s="69" t="s">
        <v>1313</v>
      </c>
      <c r="T1335" s="69" t="s">
        <v>1313</v>
      </c>
      <c r="V1335" s="77" t="str">
        <f t="shared" si="100"/>
        <v/>
      </c>
    </row>
    <row r="1336" spans="1:22" hidden="1">
      <c r="A1336" s="72">
        <f>'CONSTRUCTION COST ESTIMATE'!B1336</f>
        <v>690.01199999999994</v>
      </c>
      <c r="C1336" s="69" t="s">
        <v>1311</v>
      </c>
      <c r="D1336" s="69">
        <v>0</v>
      </c>
      <c r="F1336" s="73" t="str">
        <f>'CONSTRUCTION COST ESTIMATE'!C1336</f>
        <v>CURED IN PLACE PIPE (CIPP) LINER (30 INCH)</v>
      </c>
      <c r="H1336" s="74" t="str">
        <f t="shared" si="107"/>
        <v>690.0120</v>
      </c>
      <c r="J1336" s="389">
        <f>'CONSTRUCTION COST ESTIMATE'!BA1336</f>
        <v>0</v>
      </c>
      <c r="K1336" s="75">
        <f t="shared" si="108"/>
        <v>0</v>
      </c>
      <c r="L1336" s="69" t="s">
        <v>1304</v>
      </c>
      <c r="M1336" s="69" t="str">
        <f>'CONSTRUCTION COST ESTIMATE'!BB1336</f>
        <v>LF</v>
      </c>
      <c r="N1336" s="390">
        <f>'BID ABSTRACT'!H1336</f>
        <v>0</v>
      </c>
      <c r="O1336" s="76">
        <f t="shared" si="109"/>
        <v>0</v>
      </c>
      <c r="S1336" s="69" t="s">
        <v>1313</v>
      </c>
      <c r="T1336" s="69" t="s">
        <v>1313</v>
      </c>
      <c r="V1336" s="77" t="str">
        <f t="shared" si="100"/>
        <v/>
      </c>
    </row>
    <row r="1337" spans="1:22" hidden="1">
      <c r="A1337" s="72">
        <f>'CONSTRUCTION COST ESTIMATE'!B1337</f>
        <v>690.01300000000003</v>
      </c>
      <c r="C1337" s="69" t="s">
        <v>1311</v>
      </c>
      <c r="D1337" s="69">
        <v>0</v>
      </c>
      <c r="F1337" s="73" t="str">
        <f>'CONSTRUCTION COST ESTIMATE'!C1337</f>
        <v>CURED IN PLACE PIPE (CIPP) LINER (30 INCH)</v>
      </c>
      <c r="H1337" s="74" t="str">
        <f t="shared" si="107"/>
        <v>690.0130</v>
      </c>
      <c r="J1337" s="389">
        <f>'CONSTRUCTION COST ESTIMATE'!BA1337</f>
        <v>0</v>
      </c>
      <c r="K1337" s="75">
        <f t="shared" si="108"/>
        <v>0</v>
      </c>
      <c r="L1337" s="69" t="s">
        <v>1304</v>
      </c>
      <c r="M1337" s="69" t="str">
        <f>'CONSTRUCTION COST ESTIMATE'!BB1337</f>
        <v>EA</v>
      </c>
      <c r="N1337" s="390">
        <f>'BID ABSTRACT'!H1337</f>
        <v>0</v>
      </c>
      <c r="O1337" s="76">
        <f t="shared" si="109"/>
        <v>0</v>
      </c>
      <c r="S1337" s="69" t="s">
        <v>1313</v>
      </c>
      <c r="T1337" s="69" t="s">
        <v>1313</v>
      </c>
      <c r="V1337" s="77" t="str">
        <f t="shared" si="100"/>
        <v/>
      </c>
    </row>
    <row r="1338" spans="1:22" hidden="1">
      <c r="A1338" s="72">
        <f>'CONSTRUCTION COST ESTIMATE'!B1338</f>
        <v>690.01400000000001</v>
      </c>
      <c r="C1338" s="69" t="s">
        <v>1311</v>
      </c>
      <c r="D1338" s="69">
        <v>0</v>
      </c>
      <c r="F1338" s="73" t="str">
        <f>'CONSTRUCTION COST ESTIMATE'!C1338</f>
        <v>CURED IN PLACE PIPE (CIPP) LINER (33 INCH)</v>
      </c>
      <c r="H1338" s="74" t="str">
        <f t="shared" si="107"/>
        <v>690.0140</v>
      </c>
      <c r="J1338" s="389">
        <f>'CONSTRUCTION COST ESTIMATE'!BA1338</f>
        <v>0</v>
      </c>
      <c r="K1338" s="75">
        <f t="shared" si="108"/>
        <v>0</v>
      </c>
      <c r="L1338" s="69" t="s">
        <v>1304</v>
      </c>
      <c r="M1338" s="69" t="str">
        <f>'CONSTRUCTION COST ESTIMATE'!BB1338</f>
        <v>LF</v>
      </c>
      <c r="N1338" s="390">
        <f>'BID ABSTRACT'!H1338</f>
        <v>0</v>
      </c>
      <c r="O1338" s="76">
        <f t="shared" si="109"/>
        <v>0</v>
      </c>
      <c r="S1338" s="69" t="s">
        <v>1313</v>
      </c>
      <c r="T1338" s="69" t="s">
        <v>1313</v>
      </c>
      <c r="V1338" s="77" t="str">
        <f t="shared" si="100"/>
        <v/>
      </c>
    </row>
    <row r="1339" spans="1:22" hidden="1">
      <c r="A1339" s="72">
        <f>'CONSTRUCTION COST ESTIMATE'!B1339</f>
        <v>690.01499999999999</v>
      </c>
      <c r="C1339" s="69" t="s">
        <v>1311</v>
      </c>
      <c r="D1339" s="69">
        <v>0</v>
      </c>
      <c r="F1339" s="73" t="str">
        <f>'CONSTRUCTION COST ESTIMATE'!C1339</f>
        <v>CURED IN PLACE PIPE (CIPP) LINER (33 INCH)</v>
      </c>
      <c r="H1339" s="74" t="str">
        <f t="shared" si="107"/>
        <v>690.0150</v>
      </c>
      <c r="J1339" s="389">
        <f>'CONSTRUCTION COST ESTIMATE'!BA1339</f>
        <v>0</v>
      </c>
      <c r="K1339" s="75">
        <f t="shared" si="108"/>
        <v>0</v>
      </c>
      <c r="L1339" s="69" t="s">
        <v>1304</v>
      </c>
      <c r="M1339" s="69" t="str">
        <f>'CONSTRUCTION COST ESTIMATE'!BB1339</f>
        <v>EA</v>
      </c>
      <c r="N1339" s="390">
        <f>'BID ABSTRACT'!H1339</f>
        <v>0</v>
      </c>
      <c r="O1339" s="76">
        <f t="shared" si="109"/>
        <v>0</v>
      </c>
      <c r="S1339" s="69" t="s">
        <v>1313</v>
      </c>
      <c r="T1339" s="69" t="s">
        <v>1313</v>
      </c>
      <c r="V1339" s="77" t="str">
        <f t="shared" si="100"/>
        <v/>
      </c>
    </row>
    <row r="1340" spans="1:22" hidden="1">
      <c r="A1340" s="72">
        <f>'CONSTRUCTION COST ESTIMATE'!B1340</f>
        <v>690.01599999999996</v>
      </c>
      <c r="C1340" s="69" t="s">
        <v>1311</v>
      </c>
      <c r="D1340" s="69">
        <v>0</v>
      </c>
      <c r="F1340" s="73" t="str">
        <f>'CONSTRUCTION COST ESTIMATE'!C1340</f>
        <v>CURED IN PLACE PIPE (CIPP) LINER (36 INCH)</v>
      </c>
      <c r="H1340" s="74" t="str">
        <f t="shared" si="107"/>
        <v>690.0160</v>
      </c>
      <c r="J1340" s="389">
        <f>'CONSTRUCTION COST ESTIMATE'!BA1340</f>
        <v>0</v>
      </c>
      <c r="K1340" s="75">
        <f t="shared" si="108"/>
        <v>0</v>
      </c>
      <c r="L1340" s="69" t="s">
        <v>1304</v>
      </c>
      <c r="M1340" s="69" t="str">
        <f>'CONSTRUCTION COST ESTIMATE'!BB1340</f>
        <v>LF</v>
      </c>
      <c r="N1340" s="390">
        <f>'BID ABSTRACT'!H1340</f>
        <v>0</v>
      </c>
      <c r="O1340" s="76">
        <f t="shared" si="109"/>
        <v>0</v>
      </c>
      <c r="S1340" s="69" t="s">
        <v>1313</v>
      </c>
      <c r="T1340" s="69" t="s">
        <v>1313</v>
      </c>
      <c r="V1340" s="77" t="str">
        <f t="shared" si="100"/>
        <v/>
      </c>
    </row>
    <row r="1341" spans="1:22" hidden="1">
      <c r="A1341" s="72">
        <f>'CONSTRUCTION COST ESTIMATE'!B1341</f>
        <v>690.01700000000005</v>
      </c>
      <c r="C1341" s="69" t="s">
        <v>1311</v>
      </c>
      <c r="D1341" s="69">
        <v>0</v>
      </c>
      <c r="F1341" s="73" t="str">
        <f>'CONSTRUCTION COST ESTIMATE'!C1341</f>
        <v>CURED IN PLACE PIPE (CIPP) LINER (36 INCH)</v>
      </c>
      <c r="H1341" s="74" t="str">
        <f t="shared" si="107"/>
        <v>690.0170</v>
      </c>
      <c r="J1341" s="389">
        <f>'CONSTRUCTION COST ESTIMATE'!BA1341</f>
        <v>0</v>
      </c>
      <c r="K1341" s="75">
        <f t="shared" si="108"/>
        <v>0</v>
      </c>
      <c r="L1341" s="69" t="s">
        <v>1304</v>
      </c>
      <c r="M1341" s="69" t="str">
        <f>'CONSTRUCTION COST ESTIMATE'!BB1341</f>
        <v>EA</v>
      </c>
      <c r="N1341" s="390">
        <f>'BID ABSTRACT'!H1341</f>
        <v>0</v>
      </c>
      <c r="O1341" s="76">
        <f t="shared" si="109"/>
        <v>0</v>
      </c>
      <c r="S1341" s="69" t="s">
        <v>1313</v>
      </c>
      <c r="T1341" s="69" t="s">
        <v>1313</v>
      </c>
      <c r="V1341" s="77" t="str">
        <f t="shared" si="100"/>
        <v/>
      </c>
    </row>
    <row r="1342" spans="1:22" hidden="1">
      <c r="A1342" s="72">
        <f>'CONSTRUCTION COST ESTIMATE'!B1342</f>
        <v>690.01800000000003</v>
      </c>
      <c r="C1342" s="69" t="s">
        <v>1311</v>
      </c>
      <c r="D1342" s="69">
        <v>0</v>
      </c>
      <c r="F1342" s="73" t="str">
        <f>'CONSTRUCTION COST ESTIMATE'!C1342</f>
        <v>CURED IN PLACE PIPE (CIPP) LINER (39 INCH)</v>
      </c>
      <c r="H1342" s="74" t="str">
        <f t="shared" si="107"/>
        <v>690.0180</v>
      </c>
      <c r="J1342" s="389">
        <f>'CONSTRUCTION COST ESTIMATE'!BA1342</f>
        <v>0</v>
      </c>
      <c r="K1342" s="75">
        <f t="shared" si="108"/>
        <v>0</v>
      </c>
      <c r="L1342" s="69" t="s">
        <v>1304</v>
      </c>
      <c r="M1342" s="69" t="str">
        <f>'CONSTRUCTION COST ESTIMATE'!BB1342</f>
        <v>LF</v>
      </c>
      <c r="N1342" s="390">
        <f>'BID ABSTRACT'!H1342</f>
        <v>0</v>
      </c>
      <c r="O1342" s="76">
        <f t="shared" si="109"/>
        <v>0</v>
      </c>
      <c r="S1342" s="69" t="s">
        <v>1313</v>
      </c>
      <c r="T1342" s="69" t="s">
        <v>1313</v>
      </c>
      <c r="V1342" s="77" t="str">
        <f t="shared" si="100"/>
        <v/>
      </c>
    </row>
    <row r="1343" spans="1:22" hidden="1">
      <c r="A1343" s="72">
        <f>'CONSTRUCTION COST ESTIMATE'!B1343</f>
        <v>690.01900000000001</v>
      </c>
      <c r="C1343" s="69" t="s">
        <v>1311</v>
      </c>
      <c r="D1343" s="69">
        <v>0</v>
      </c>
      <c r="F1343" s="73" t="str">
        <f>'CONSTRUCTION COST ESTIMATE'!C1343</f>
        <v>CURED IN PLACE PIPE (CIPP) LINER (39 INCH)</v>
      </c>
      <c r="H1343" s="74" t="str">
        <f t="shared" si="107"/>
        <v>690.0190</v>
      </c>
      <c r="J1343" s="389">
        <f>'CONSTRUCTION COST ESTIMATE'!BA1343</f>
        <v>0</v>
      </c>
      <c r="K1343" s="75">
        <f t="shared" si="108"/>
        <v>0</v>
      </c>
      <c r="L1343" s="69" t="s">
        <v>1304</v>
      </c>
      <c r="M1343" s="69" t="str">
        <f>'CONSTRUCTION COST ESTIMATE'!BB1343</f>
        <v>EA</v>
      </c>
      <c r="N1343" s="390">
        <f>'BID ABSTRACT'!H1343</f>
        <v>0</v>
      </c>
      <c r="O1343" s="76">
        <f t="shared" si="109"/>
        <v>0</v>
      </c>
      <c r="S1343" s="69" t="s">
        <v>1313</v>
      </c>
      <c r="T1343" s="69" t="s">
        <v>1313</v>
      </c>
      <c r="V1343" s="77" t="str">
        <f t="shared" si="100"/>
        <v/>
      </c>
    </row>
    <row r="1344" spans="1:22" hidden="1">
      <c r="A1344" s="72">
        <f>'CONSTRUCTION COST ESTIMATE'!B1344</f>
        <v>690.02</v>
      </c>
      <c r="C1344" s="69" t="s">
        <v>1311</v>
      </c>
      <c r="D1344" s="69">
        <v>0</v>
      </c>
      <c r="F1344" s="73" t="str">
        <f>'CONSTRUCTION COST ESTIMATE'!C1344</f>
        <v>CURED IN PLACE PIPE (CIPP) LINER (42 INCH)</v>
      </c>
      <c r="H1344" s="74" t="str">
        <f t="shared" si="107"/>
        <v>690.0200</v>
      </c>
      <c r="J1344" s="389">
        <f>'CONSTRUCTION COST ESTIMATE'!BA1344</f>
        <v>0</v>
      </c>
      <c r="K1344" s="75">
        <f t="shared" si="108"/>
        <v>0</v>
      </c>
      <c r="L1344" s="69" t="s">
        <v>1304</v>
      </c>
      <c r="M1344" s="69" t="str">
        <f>'CONSTRUCTION COST ESTIMATE'!BB1344</f>
        <v>LF</v>
      </c>
      <c r="N1344" s="390">
        <f>'BID ABSTRACT'!H1344</f>
        <v>0</v>
      </c>
      <c r="O1344" s="76">
        <f t="shared" si="109"/>
        <v>0</v>
      </c>
      <c r="S1344" s="69" t="s">
        <v>1313</v>
      </c>
      <c r="T1344" s="69" t="s">
        <v>1313</v>
      </c>
      <c r="V1344" s="77" t="str">
        <f t="shared" si="100"/>
        <v/>
      </c>
    </row>
    <row r="1345" spans="1:22" hidden="1">
      <c r="A1345" s="72">
        <f>'CONSTRUCTION COST ESTIMATE'!B1345</f>
        <v>690.02099999999996</v>
      </c>
      <c r="C1345" s="69" t="s">
        <v>1311</v>
      </c>
      <c r="D1345" s="69">
        <v>0</v>
      </c>
      <c r="F1345" s="73" t="str">
        <f>'CONSTRUCTION COST ESTIMATE'!C1345</f>
        <v>CURED IN PLACE PIPE (CIPP) LINER (42 INCH)</v>
      </c>
      <c r="H1345" s="74" t="str">
        <f t="shared" si="107"/>
        <v>690.0210</v>
      </c>
      <c r="J1345" s="389">
        <f>'CONSTRUCTION COST ESTIMATE'!BA1345</f>
        <v>0</v>
      </c>
      <c r="K1345" s="75">
        <f t="shared" si="108"/>
        <v>0</v>
      </c>
      <c r="L1345" s="69" t="s">
        <v>1304</v>
      </c>
      <c r="M1345" s="69" t="str">
        <f>'CONSTRUCTION COST ESTIMATE'!BB1345</f>
        <v>EA</v>
      </c>
      <c r="N1345" s="390">
        <f>'BID ABSTRACT'!H1345</f>
        <v>0</v>
      </c>
      <c r="O1345" s="76">
        <f t="shared" si="109"/>
        <v>0</v>
      </c>
      <c r="S1345" s="69" t="s">
        <v>1313</v>
      </c>
      <c r="T1345" s="69" t="s">
        <v>1313</v>
      </c>
      <c r="V1345" s="77" t="str">
        <f t="shared" si="100"/>
        <v/>
      </c>
    </row>
    <row r="1346" spans="1:22" hidden="1">
      <c r="A1346" s="72">
        <f>'CONSTRUCTION COST ESTIMATE'!B1346</f>
        <v>690.02200000000005</v>
      </c>
      <c r="C1346" s="69" t="s">
        <v>1311</v>
      </c>
      <c r="D1346" s="69">
        <v>0</v>
      </c>
      <c r="F1346" s="73" t="str">
        <f>'CONSTRUCTION COST ESTIMATE'!C1346</f>
        <v>CURED IN PLACE PIPE (CIPP) LINER (48 INCH)</v>
      </c>
      <c r="H1346" s="74" t="str">
        <f t="shared" si="107"/>
        <v>690.0220</v>
      </c>
      <c r="J1346" s="389">
        <f>'CONSTRUCTION COST ESTIMATE'!BA1346</f>
        <v>0</v>
      </c>
      <c r="K1346" s="75">
        <f t="shared" si="108"/>
        <v>0</v>
      </c>
      <c r="L1346" s="69" t="s">
        <v>1304</v>
      </c>
      <c r="M1346" s="69" t="str">
        <f>'CONSTRUCTION COST ESTIMATE'!BB1346</f>
        <v>LF</v>
      </c>
      <c r="N1346" s="390">
        <f>'BID ABSTRACT'!H1346</f>
        <v>0</v>
      </c>
      <c r="O1346" s="76">
        <f t="shared" si="109"/>
        <v>0</v>
      </c>
      <c r="S1346" s="69" t="s">
        <v>1313</v>
      </c>
      <c r="T1346" s="69" t="s">
        <v>1313</v>
      </c>
      <c r="V1346" s="77" t="str">
        <f t="shared" si="100"/>
        <v/>
      </c>
    </row>
    <row r="1347" spans="1:22" hidden="1">
      <c r="A1347" s="72">
        <f>'CONSTRUCTION COST ESTIMATE'!B1347</f>
        <v>690.02300000000002</v>
      </c>
      <c r="C1347" s="69" t="s">
        <v>1311</v>
      </c>
      <c r="D1347" s="69">
        <v>0</v>
      </c>
      <c r="F1347" s="73" t="str">
        <f>'CONSTRUCTION COST ESTIMATE'!C1347</f>
        <v>CURED IN PLACE PIPE (CIPP) LINER (48 INCH)</v>
      </c>
      <c r="H1347" s="74" t="str">
        <f t="shared" si="107"/>
        <v>690.0230</v>
      </c>
      <c r="J1347" s="389">
        <f>'CONSTRUCTION COST ESTIMATE'!BA1347</f>
        <v>0</v>
      </c>
      <c r="K1347" s="75">
        <f t="shared" si="108"/>
        <v>0</v>
      </c>
      <c r="L1347" s="69" t="s">
        <v>1304</v>
      </c>
      <c r="M1347" s="69" t="str">
        <f>'CONSTRUCTION COST ESTIMATE'!BB1347</f>
        <v>EA</v>
      </c>
      <c r="N1347" s="390">
        <f>'BID ABSTRACT'!H1347</f>
        <v>0</v>
      </c>
      <c r="O1347" s="76">
        <f t="shared" si="109"/>
        <v>0</v>
      </c>
      <c r="S1347" s="69" t="s">
        <v>1313</v>
      </c>
      <c r="T1347" s="69" t="s">
        <v>1313</v>
      </c>
      <c r="V1347" s="77" t="str">
        <f t="shared" si="100"/>
        <v/>
      </c>
    </row>
    <row r="1348" spans="1:22" hidden="1">
      <c r="A1348" s="72">
        <f>'CONSTRUCTION COST ESTIMATE'!B1348</f>
        <v>690.024</v>
      </c>
      <c r="C1348" s="69" t="s">
        <v>1311</v>
      </c>
      <c r="D1348" s="69">
        <v>0</v>
      </c>
      <c r="F1348" s="73" t="str">
        <f>'CONSTRUCTION COST ESTIMATE'!C1348</f>
        <v>CURED IN PLACE PIPE (CIPP) LINER (54 INCH)</v>
      </c>
      <c r="H1348" s="74" t="str">
        <f t="shared" si="107"/>
        <v>690.0240</v>
      </c>
      <c r="J1348" s="389">
        <f>'CONSTRUCTION COST ESTIMATE'!BA1348</f>
        <v>0</v>
      </c>
      <c r="K1348" s="75">
        <f t="shared" si="108"/>
        <v>0</v>
      </c>
      <c r="L1348" s="69" t="s">
        <v>1304</v>
      </c>
      <c r="M1348" s="69" t="str">
        <f>'CONSTRUCTION COST ESTIMATE'!BB1348</f>
        <v>LF</v>
      </c>
      <c r="N1348" s="390">
        <f>'BID ABSTRACT'!H1348</f>
        <v>0</v>
      </c>
      <c r="O1348" s="76">
        <f t="shared" si="109"/>
        <v>0</v>
      </c>
      <c r="S1348" s="69" t="s">
        <v>1313</v>
      </c>
      <c r="T1348" s="69" t="s">
        <v>1313</v>
      </c>
      <c r="V1348" s="77" t="str">
        <f t="shared" si="100"/>
        <v/>
      </c>
    </row>
    <row r="1349" spans="1:22" hidden="1">
      <c r="A1349" s="72">
        <f>'CONSTRUCTION COST ESTIMATE'!B1349</f>
        <v>690.02499999999998</v>
      </c>
      <c r="C1349" s="69" t="s">
        <v>1311</v>
      </c>
      <c r="D1349" s="69">
        <v>0</v>
      </c>
      <c r="F1349" s="73" t="str">
        <f>'CONSTRUCTION COST ESTIMATE'!C1349</f>
        <v>CURED IN PLACE PIPE (CIPP) LINER (54 INCH)</v>
      </c>
      <c r="H1349" s="74" t="str">
        <f t="shared" si="107"/>
        <v>690.0250</v>
      </c>
      <c r="J1349" s="389">
        <f>'CONSTRUCTION COST ESTIMATE'!BA1349</f>
        <v>0</v>
      </c>
      <c r="K1349" s="75">
        <f t="shared" si="108"/>
        <v>0</v>
      </c>
      <c r="L1349" s="69" t="s">
        <v>1304</v>
      </c>
      <c r="M1349" s="69" t="str">
        <f>'CONSTRUCTION COST ESTIMATE'!BB1349</f>
        <v>EA</v>
      </c>
      <c r="N1349" s="390">
        <f>'BID ABSTRACT'!H1349</f>
        <v>0</v>
      </c>
      <c r="O1349" s="76">
        <f t="shared" si="109"/>
        <v>0</v>
      </c>
      <c r="S1349" s="69" t="s">
        <v>1313</v>
      </c>
      <c r="T1349" s="69" t="s">
        <v>1313</v>
      </c>
      <c r="V1349" s="77" t="str">
        <f t="shared" si="100"/>
        <v/>
      </c>
    </row>
    <row r="1350" spans="1:22" hidden="1">
      <c r="A1350" s="72">
        <f>'CONSTRUCTION COST ESTIMATE'!B1350</f>
        <v>690.02599999999995</v>
      </c>
      <c r="C1350" s="69" t="s">
        <v>1311</v>
      </c>
      <c r="D1350" s="69">
        <v>0</v>
      </c>
      <c r="F1350" s="73" t="str">
        <f>'CONSTRUCTION COST ESTIMATE'!C1350</f>
        <v>CURED IN PLACE PIPE (CIPP) LINER (60 INCH)</v>
      </c>
      <c r="H1350" s="74" t="str">
        <f t="shared" si="107"/>
        <v>690.0260</v>
      </c>
      <c r="J1350" s="389">
        <f>'CONSTRUCTION COST ESTIMATE'!BA1350</f>
        <v>0</v>
      </c>
      <c r="K1350" s="75">
        <f t="shared" si="108"/>
        <v>0</v>
      </c>
      <c r="L1350" s="69" t="s">
        <v>1304</v>
      </c>
      <c r="M1350" s="69" t="str">
        <f>'CONSTRUCTION COST ESTIMATE'!BB1350</f>
        <v>LF</v>
      </c>
      <c r="N1350" s="390">
        <f>'BID ABSTRACT'!H1350</f>
        <v>0</v>
      </c>
      <c r="O1350" s="76">
        <f t="shared" si="109"/>
        <v>0</v>
      </c>
      <c r="S1350" s="69" t="s">
        <v>1313</v>
      </c>
      <c r="T1350" s="69" t="s">
        <v>1313</v>
      </c>
      <c r="V1350" s="77" t="str">
        <f t="shared" si="100"/>
        <v/>
      </c>
    </row>
    <row r="1351" spans="1:22" hidden="1">
      <c r="A1351" s="72">
        <f>'CONSTRUCTION COST ESTIMATE'!B1351</f>
        <v>690.02700000000004</v>
      </c>
      <c r="C1351" s="69" t="s">
        <v>1311</v>
      </c>
      <c r="D1351" s="69">
        <v>0</v>
      </c>
      <c r="F1351" s="73" t="str">
        <f>'CONSTRUCTION COST ESTIMATE'!C1351</f>
        <v>CURED IN PLACE PIPE (CIPP) LINER (60 INCH)</v>
      </c>
      <c r="H1351" s="74" t="str">
        <f t="shared" si="107"/>
        <v>690.0270</v>
      </c>
      <c r="J1351" s="389">
        <f>'CONSTRUCTION COST ESTIMATE'!BA1351</f>
        <v>0</v>
      </c>
      <c r="K1351" s="75">
        <f t="shared" si="108"/>
        <v>0</v>
      </c>
      <c r="L1351" s="69" t="s">
        <v>1304</v>
      </c>
      <c r="M1351" s="69" t="str">
        <f>'CONSTRUCTION COST ESTIMATE'!BB1351</f>
        <v>EA</v>
      </c>
      <c r="N1351" s="390">
        <f>'BID ABSTRACT'!H1351</f>
        <v>0</v>
      </c>
      <c r="O1351" s="76">
        <f t="shared" si="109"/>
        <v>0</v>
      </c>
      <c r="S1351" s="69" t="s">
        <v>1313</v>
      </c>
      <c r="T1351" s="69" t="s">
        <v>1313</v>
      </c>
      <c r="V1351" s="77" t="str">
        <f t="shared" si="100"/>
        <v/>
      </c>
    </row>
    <row r="1352" spans="1:22" hidden="1">
      <c r="A1352" s="72">
        <f>'CONSTRUCTION COST ESTIMATE'!B1352</f>
        <v>690.02800000000002</v>
      </c>
      <c r="C1352" s="69" t="s">
        <v>1311</v>
      </c>
      <c r="D1352" s="69">
        <v>0</v>
      </c>
      <c r="F1352" s="73" t="str">
        <f>'CONSTRUCTION COST ESTIMATE'!C1352</f>
        <v>CURED IN PLACE PIPE (CIPP) LINER (66 INCH)</v>
      </c>
      <c r="H1352" s="74" t="str">
        <f t="shared" si="107"/>
        <v>690.0280</v>
      </c>
      <c r="J1352" s="389">
        <f>'CONSTRUCTION COST ESTIMATE'!BA1352</f>
        <v>0</v>
      </c>
      <c r="K1352" s="75">
        <f t="shared" si="108"/>
        <v>0</v>
      </c>
      <c r="L1352" s="69" t="s">
        <v>1304</v>
      </c>
      <c r="M1352" s="69" t="str">
        <f>'CONSTRUCTION COST ESTIMATE'!BB1352</f>
        <v>LF</v>
      </c>
      <c r="N1352" s="390">
        <f>'BID ABSTRACT'!H1352</f>
        <v>0</v>
      </c>
      <c r="O1352" s="76">
        <f t="shared" si="109"/>
        <v>0</v>
      </c>
      <c r="S1352" s="69" t="s">
        <v>1313</v>
      </c>
      <c r="T1352" s="69" t="s">
        <v>1313</v>
      </c>
      <c r="V1352" s="77" t="str">
        <f t="shared" si="100"/>
        <v/>
      </c>
    </row>
    <row r="1353" spans="1:22" hidden="1">
      <c r="A1353" s="72">
        <f>'CONSTRUCTION COST ESTIMATE'!B1353</f>
        <v>690.029</v>
      </c>
      <c r="C1353" s="69" t="s">
        <v>1311</v>
      </c>
      <c r="D1353" s="69">
        <v>0</v>
      </c>
      <c r="F1353" s="73" t="str">
        <f>'CONSTRUCTION COST ESTIMATE'!C1353</f>
        <v>CURED IN PLACE PIPE (CIPP) LINER (66 INCH)</v>
      </c>
      <c r="H1353" s="74" t="str">
        <f t="shared" si="107"/>
        <v>690.0290</v>
      </c>
      <c r="J1353" s="389">
        <f>'CONSTRUCTION COST ESTIMATE'!BA1353</f>
        <v>0</v>
      </c>
      <c r="K1353" s="75">
        <f t="shared" si="108"/>
        <v>0</v>
      </c>
      <c r="L1353" s="69" t="s">
        <v>1304</v>
      </c>
      <c r="M1353" s="69" t="str">
        <f>'CONSTRUCTION COST ESTIMATE'!BB1353</f>
        <v>EA</v>
      </c>
      <c r="N1353" s="390">
        <f>'BID ABSTRACT'!H1353</f>
        <v>0</v>
      </c>
      <c r="O1353" s="76">
        <f t="shared" si="109"/>
        <v>0</v>
      </c>
      <c r="S1353" s="69" t="s">
        <v>1313</v>
      </c>
      <c r="T1353" s="69" t="s">
        <v>1313</v>
      </c>
      <c r="V1353" s="77" t="str">
        <f t="shared" si="100"/>
        <v/>
      </c>
    </row>
    <row r="1354" spans="1:22" hidden="1">
      <c r="A1354" s="72">
        <f>'CONSTRUCTION COST ESTIMATE'!B1354</f>
        <v>690.03</v>
      </c>
      <c r="C1354" s="69" t="s">
        <v>1311</v>
      </c>
      <c r="D1354" s="69">
        <v>0</v>
      </c>
      <c r="F1354" s="73" t="str">
        <f>'CONSTRUCTION COST ESTIMATE'!C1354</f>
        <v>CURED IN PLACE PIPE (CIPP) LINER (72 INCH)</v>
      </c>
      <c r="H1354" s="74" t="str">
        <f t="shared" si="107"/>
        <v>690.0300</v>
      </c>
      <c r="J1354" s="389">
        <f>'CONSTRUCTION COST ESTIMATE'!BA1354</f>
        <v>0</v>
      </c>
      <c r="K1354" s="75">
        <f t="shared" si="108"/>
        <v>0</v>
      </c>
      <c r="L1354" s="69" t="s">
        <v>1304</v>
      </c>
      <c r="M1354" s="69" t="str">
        <f>'CONSTRUCTION COST ESTIMATE'!BB1354</f>
        <v>LF</v>
      </c>
      <c r="N1354" s="390">
        <f>'BID ABSTRACT'!H1354</f>
        <v>0</v>
      </c>
      <c r="O1354" s="76">
        <f t="shared" si="109"/>
        <v>0</v>
      </c>
      <c r="S1354" s="69" t="s">
        <v>1313</v>
      </c>
      <c r="T1354" s="69" t="s">
        <v>1313</v>
      </c>
      <c r="V1354" s="77" t="str">
        <f t="shared" si="100"/>
        <v/>
      </c>
    </row>
    <row r="1355" spans="1:22" hidden="1">
      <c r="A1355" s="72">
        <f>'CONSTRUCTION COST ESTIMATE'!B1355</f>
        <v>690.03099999999995</v>
      </c>
      <c r="C1355" s="69" t="s">
        <v>1311</v>
      </c>
      <c r="D1355" s="69">
        <v>0</v>
      </c>
      <c r="F1355" s="73" t="str">
        <f>'CONSTRUCTION COST ESTIMATE'!C1355</f>
        <v>CURED IN PLACE PIPE (CIPP) LINER (72 INCH)</v>
      </c>
      <c r="H1355" s="74" t="str">
        <f t="shared" si="107"/>
        <v>690.0310</v>
      </c>
      <c r="J1355" s="389">
        <f>'CONSTRUCTION COST ESTIMATE'!BA1355</f>
        <v>0</v>
      </c>
      <c r="K1355" s="75">
        <f t="shared" si="108"/>
        <v>0</v>
      </c>
      <c r="L1355" s="69" t="s">
        <v>1304</v>
      </c>
      <c r="M1355" s="69" t="str">
        <f>'CONSTRUCTION COST ESTIMATE'!BB1355</f>
        <v>EA</v>
      </c>
      <c r="N1355" s="390">
        <f>'BID ABSTRACT'!H1355</f>
        <v>0</v>
      </c>
      <c r="O1355" s="76">
        <f t="shared" si="109"/>
        <v>0</v>
      </c>
      <c r="S1355" s="69" t="s">
        <v>1313</v>
      </c>
      <c r="T1355" s="69" t="s">
        <v>1313</v>
      </c>
      <c r="V1355" s="77" t="str">
        <f t="shared" si="100"/>
        <v/>
      </c>
    </row>
    <row r="1356" spans="1:22" hidden="1">
      <c r="A1356" s="72">
        <f>'CONSTRUCTION COST ESTIMATE'!B1356</f>
        <v>690.03200000000004</v>
      </c>
      <c r="C1356" s="69" t="s">
        <v>1311</v>
      </c>
      <c r="D1356" s="69">
        <v>0</v>
      </c>
      <c r="F1356" s="73" t="str">
        <f>'CONSTRUCTION COST ESTIMATE'!C1356</f>
        <v>CURED IN PLACE PIPE (CIPP) LINER (78 INCH)</v>
      </c>
      <c r="H1356" s="74" t="str">
        <f t="shared" si="107"/>
        <v>690.0320</v>
      </c>
      <c r="J1356" s="389">
        <f>'CONSTRUCTION COST ESTIMATE'!BA1356</f>
        <v>0</v>
      </c>
      <c r="K1356" s="75">
        <f t="shared" si="108"/>
        <v>0</v>
      </c>
      <c r="L1356" s="69" t="s">
        <v>1304</v>
      </c>
      <c r="M1356" s="69" t="str">
        <f>'CONSTRUCTION COST ESTIMATE'!BB1356</f>
        <v>LF</v>
      </c>
      <c r="N1356" s="390">
        <f>'BID ABSTRACT'!H1356</f>
        <v>0</v>
      </c>
      <c r="O1356" s="76">
        <f t="shared" si="109"/>
        <v>0</v>
      </c>
      <c r="S1356" s="69" t="s">
        <v>1313</v>
      </c>
      <c r="T1356" s="69" t="s">
        <v>1313</v>
      </c>
      <c r="V1356" s="77" t="str">
        <f t="shared" si="100"/>
        <v/>
      </c>
    </row>
    <row r="1357" spans="1:22" hidden="1">
      <c r="A1357" s="72">
        <f>'CONSTRUCTION COST ESTIMATE'!B1357</f>
        <v>690.03300000000002</v>
      </c>
      <c r="C1357" s="69" t="s">
        <v>1311</v>
      </c>
      <c r="D1357" s="69">
        <v>0</v>
      </c>
      <c r="F1357" s="73" t="str">
        <f>'CONSTRUCTION COST ESTIMATE'!C1357</f>
        <v>CURED IN PLACE PIPE (CIPP) LINER (78 INCH)</v>
      </c>
      <c r="H1357" s="74" t="str">
        <f t="shared" si="107"/>
        <v>690.0330</v>
      </c>
      <c r="J1357" s="389">
        <f>'CONSTRUCTION COST ESTIMATE'!BA1357</f>
        <v>0</v>
      </c>
      <c r="K1357" s="75">
        <f t="shared" si="108"/>
        <v>0</v>
      </c>
      <c r="L1357" s="69" t="s">
        <v>1304</v>
      </c>
      <c r="M1357" s="69" t="str">
        <f>'CONSTRUCTION COST ESTIMATE'!BB1357</f>
        <v>EA</v>
      </c>
      <c r="N1357" s="390">
        <f>'BID ABSTRACT'!H1357</f>
        <v>0</v>
      </c>
      <c r="O1357" s="76">
        <f t="shared" si="109"/>
        <v>0</v>
      </c>
      <c r="S1357" s="69" t="s">
        <v>1313</v>
      </c>
      <c r="T1357" s="69" t="s">
        <v>1313</v>
      </c>
      <c r="V1357" s="77" t="str">
        <f t="shared" si="100"/>
        <v/>
      </c>
    </row>
    <row r="1358" spans="1:22" hidden="1">
      <c r="A1358" s="72">
        <f>'CONSTRUCTION COST ESTIMATE'!B1358</f>
        <v>690.03399999999999</v>
      </c>
      <c r="C1358" s="69" t="s">
        <v>1311</v>
      </c>
      <c r="D1358" s="69">
        <v>0</v>
      </c>
      <c r="F1358" s="73" t="str">
        <f>'CONSTRUCTION COST ESTIMATE'!C1358</f>
        <v>CURED IN PLACE PIPE (CIPP) LINER (84 INCH)</v>
      </c>
      <c r="H1358" s="74" t="str">
        <f t="shared" si="107"/>
        <v>690.0340</v>
      </c>
      <c r="J1358" s="389">
        <f>'CONSTRUCTION COST ESTIMATE'!BA1358</f>
        <v>0</v>
      </c>
      <c r="K1358" s="75">
        <f t="shared" si="108"/>
        <v>0</v>
      </c>
      <c r="L1358" s="69" t="s">
        <v>1304</v>
      </c>
      <c r="M1358" s="69" t="str">
        <f>'CONSTRUCTION COST ESTIMATE'!BB1358</f>
        <v>LF</v>
      </c>
      <c r="N1358" s="390">
        <f>'BID ABSTRACT'!H1358</f>
        <v>0</v>
      </c>
      <c r="O1358" s="76">
        <f t="shared" si="109"/>
        <v>0</v>
      </c>
      <c r="S1358" s="69" t="s">
        <v>1313</v>
      </c>
      <c r="T1358" s="69" t="s">
        <v>1313</v>
      </c>
      <c r="V1358" s="77" t="str">
        <f t="shared" si="100"/>
        <v/>
      </c>
    </row>
    <row r="1359" spans="1:22" hidden="1">
      <c r="A1359" s="72">
        <f>'CONSTRUCTION COST ESTIMATE'!B1359</f>
        <v>690.03499999999997</v>
      </c>
      <c r="C1359" s="69" t="s">
        <v>1311</v>
      </c>
      <c r="D1359" s="69">
        <v>0</v>
      </c>
      <c r="F1359" s="73" t="str">
        <f>'CONSTRUCTION COST ESTIMATE'!C1359</f>
        <v>CURED IN PLACE PIPE (CIPP) LINER (84 INCH)</v>
      </c>
      <c r="H1359" s="74" t="str">
        <f t="shared" si="107"/>
        <v>690.0350</v>
      </c>
      <c r="J1359" s="389">
        <f>'CONSTRUCTION COST ESTIMATE'!BA1359</f>
        <v>0</v>
      </c>
      <c r="K1359" s="75">
        <f t="shared" si="108"/>
        <v>0</v>
      </c>
      <c r="L1359" s="69" t="s">
        <v>1304</v>
      </c>
      <c r="M1359" s="69" t="str">
        <f>'CONSTRUCTION COST ESTIMATE'!BB1359</f>
        <v>EA</v>
      </c>
      <c r="N1359" s="390">
        <f>'BID ABSTRACT'!H1359</f>
        <v>0</v>
      </c>
      <c r="O1359" s="76">
        <f t="shared" si="109"/>
        <v>0</v>
      </c>
      <c r="S1359" s="69" t="s">
        <v>1313</v>
      </c>
      <c r="T1359" s="69" t="s">
        <v>1313</v>
      </c>
      <c r="V1359" s="77" t="str">
        <f t="shared" si="100"/>
        <v/>
      </c>
    </row>
    <row r="1360" spans="1:22" hidden="1">
      <c r="A1360" s="72">
        <f>'CONSTRUCTION COST ESTIMATE'!B1360</f>
        <v>690.03599999999994</v>
      </c>
      <c r="C1360" s="69" t="s">
        <v>1311</v>
      </c>
      <c r="D1360" s="69">
        <v>0</v>
      </c>
      <c r="F1360" s="73" t="str">
        <f>'CONSTRUCTION COST ESTIMATE'!C1360</f>
        <v>CURED IN PLACE PIPE (CIPP) LINER (90 INCH)</v>
      </c>
      <c r="H1360" s="74" t="str">
        <f t="shared" si="107"/>
        <v>690.0360</v>
      </c>
      <c r="J1360" s="389">
        <f>'CONSTRUCTION COST ESTIMATE'!BA1360</f>
        <v>0</v>
      </c>
      <c r="K1360" s="75">
        <f t="shared" si="108"/>
        <v>0</v>
      </c>
      <c r="L1360" s="69" t="s">
        <v>1304</v>
      </c>
      <c r="M1360" s="69" t="str">
        <f>'CONSTRUCTION COST ESTIMATE'!BB1360</f>
        <v>LF</v>
      </c>
      <c r="N1360" s="390">
        <f>'BID ABSTRACT'!H1360</f>
        <v>0</v>
      </c>
      <c r="O1360" s="76">
        <f t="shared" si="109"/>
        <v>0</v>
      </c>
      <c r="S1360" s="69" t="s">
        <v>1313</v>
      </c>
      <c r="T1360" s="69" t="s">
        <v>1313</v>
      </c>
      <c r="V1360" s="77" t="str">
        <f t="shared" si="100"/>
        <v/>
      </c>
    </row>
    <row r="1361" spans="1:22" hidden="1">
      <c r="A1361" s="72">
        <f>'CONSTRUCTION COST ESTIMATE'!B1361</f>
        <v>690.03700000000003</v>
      </c>
      <c r="C1361" s="69" t="s">
        <v>1311</v>
      </c>
      <c r="D1361" s="69">
        <v>0</v>
      </c>
      <c r="F1361" s="73" t="str">
        <f>'CONSTRUCTION COST ESTIMATE'!C1361</f>
        <v>CURED IN PLACE PIPE (CIPP) LINER (90 INCH)</v>
      </c>
      <c r="H1361" s="74" t="str">
        <f t="shared" si="107"/>
        <v>690.0370</v>
      </c>
      <c r="J1361" s="389">
        <f>'CONSTRUCTION COST ESTIMATE'!BA1361</f>
        <v>0</v>
      </c>
      <c r="K1361" s="75">
        <f t="shared" si="108"/>
        <v>0</v>
      </c>
      <c r="L1361" s="69" t="s">
        <v>1304</v>
      </c>
      <c r="M1361" s="69" t="str">
        <f>'CONSTRUCTION COST ESTIMATE'!BB1361</f>
        <v>EA</v>
      </c>
      <c r="N1361" s="390">
        <f>'BID ABSTRACT'!H1361</f>
        <v>0</v>
      </c>
      <c r="O1361" s="76">
        <f t="shared" si="109"/>
        <v>0</v>
      </c>
      <c r="S1361" s="69" t="s">
        <v>1313</v>
      </c>
      <c r="T1361" s="69" t="s">
        <v>1313</v>
      </c>
      <c r="V1361" s="77" t="str">
        <f t="shared" si="100"/>
        <v/>
      </c>
    </row>
    <row r="1362" spans="1:22" hidden="1">
      <c r="A1362" s="72">
        <f>'CONSTRUCTION COST ESTIMATE'!B1362</f>
        <v>690.03800000000001</v>
      </c>
      <c r="C1362" s="69" t="s">
        <v>1311</v>
      </c>
      <c r="D1362" s="69">
        <v>0</v>
      </c>
      <c r="F1362" s="73" t="str">
        <f>'CONSTRUCTION COST ESTIMATE'!C1362</f>
        <v>CURED IN PLACE PIPE (CIPP) LINER (96 INCH)</v>
      </c>
      <c r="H1362" s="74" t="str">
        <f t="shared" si="107"/>
        <v>690.0380</v>
      </c>
      <c r="J1362" s="389">
        <f>'CONSTRUCTION COST ESTIMATE'!BA1362</f>
        <v>0</v>
      </c>
      <c r="K1362" s="75">
        <f t="shared" si="108"/>
        <v>0</v>
      </c>
      <c r="L1362" s="69" t="s">
        <v>1304</v>
      </c>
      <c r="M1362" s="69" t="str">
        <f>'CONSTRUCTION COST ESTIMATE'!BB1362</f>
        <v>LF</v>
      </c>
      <c r="N1362" s="390">
        <f>'BID ABSTRACT'!H1362</f>
        <v>0</v>
      </c>
      <c r="O1362" s="76">
        <f t="shared" si="109"/>
        <v>0</v>
      </c>
      <c r="S1362" s="69" t="s">
        <v>1313</v>
      </c>
      <c r="T1362" s="69" t="s">
        <v>1313</v>
      </c>
      <c r="V1362" s="77" t="str">
        <f t="shared" ref="V1362:V1425" si="110">IF(A1362=0,"Delete Row","")</f>
        <v/>
      </c>
    </row>
    <row r="1363" spans="1:22" hidden="1">
      <c r="A1363" s="72">
        <f>'CONSTRUCTION COST ESTIMATE'!B1363</f>
        <v>690.03899999999999</v>
      </c>
      <c r="C1363" s="69" t="s">
        <v>1311</v>
      </c>
      <c r="D1363" s="69">
        <v>0</v>
      </c>
      <c r="F1363" s="73" t="str">
        <f>'CONSTRUCTION COST ESTIMATE'!C1363</f>
        <v>CURED IN PLACE PIPE (CIPP) LINER (96 INCH)</v>
      </c>
      <c r="H1363" s="74" t="str">
        <f t="shared" si="107"/>
        <v>690.0390</v>
      </c>
      <c r="J1363" s="389">
        <f>'CONSTRUCTION COST ESTIMATE'!BA1363</f>
        <v>0</v>
      </c>
      <c r="K1363" s="75">
        <f t="shared" si="108"/>
        <v>0</v>
      </c>
      <c r="L1363" s="69" t="s">
        <v>1304</v>
      </c>
      <c r="M1363" s="69" t="str">
        <f>'CONSTRUCTION COST ESTIMATE'!BB1363</f>
        <v>EA</v>
      </c>
      <c r="N1363" s="390">
        <f>'BID ABSTRACT'!H1363</f>
        <v>0</v>
      </c>
      <c r="O1363" s="76">
        <f t="shared" si="109"/>
        <v>0</v>
      </c>
      <c r="S1363" s="69" t="s">
        <v>1313</v>
      </c>
      <c r="T1363" s="69" t="s">
        <v>1313</v>
      </c>
      <c r="V1363" s="77" t="str">
        <f t="shared" si="110"/>
        <v/>
      </c>
    </row>
    <row r="1364" spans="1:22" hidden="1">
      <c r="A1364" s="72">
        <f>'CONSTRUCTION COST ESTIMATE'!B1364</f>
        <v>690.04</v>
      </c>
      <c r="C1364" s="69" t="s">
        <v>1311</v>
      </c>
      <c r="D1364" s="69">
        <v>0</v>
      </c>
      <c r="F1364" s="73" t="str">
        <f>'CONSTRUCTION COST ESTIMATE'!C1364</f>
        <v>CURED IN PLACE SECTIONAL PIPE LINER (12 INCH)</v>
      </c>
      <c r="H1364" s="74" t="str">
        <f t="shared" si="107"/>
        <v>690.0400</v>
      </c>
      <c r="J1364" s="389">
        <f>'CONSTRUCTION COST ESTIMATE'!BA1364</f>
        <v>0</v>
      </c>
      <c r="K1364" s="75">
        <f t="shared" si="108"/>
        <v>0</v>
      </c>
      <c r="L1364" s="69" t="s">
        <v>1304</v>
      </c>
      <c r="M1364" s="69" t="str">
        <f>'CONSTRUCTION COST ESTIMATE'!BB1364</f>
        <v>LF</v>
      </c>
      <c r="N1364" s="390">
        <f>'BID ABSTRACT'!H1364</f>
        <v>0</v>
      </c>
      <c r="O1364" s="76">
        <f t="shared" si="109"/>
        <v>0</v>
      </c>
      <c r="S1364" s="69" t="s">
        <v>1313</v>
      </c>
      <c r="T1364" s="69" t="s">
        <v>1313</v>
      </c>
      <c r="V1364" s="77" t="str">
        <f t="shared" si="110"/>
        <v/>
      </c>
    </row>
    <row r="1365" spans="1:22" hidden="1">
      <c r="A1365" s="72">
        <f>'CONSTRUCTION COST ESTIMATE'!B1365</f>
        <v>690.04100000000005</v>
      </c>
      <c r="C1365" s="69" t="s">
        <v>1311</v>
      </c>
      <c r="D1365" s="69">
        <v>0</v>
      </c>
      <c r="F1365" s="73" t="str">
        <f>'CONSTRUCTION COST ESTIMATE'!C1365</f>
        <v>CURED IN PLACE SECTIONAL PIPE LINER (12 INCH)</v>
      </c>
      <c r="H1365" s="74" t="str">
        <f t="shared" si="107"/>
        <v>690.0410</v>
      </c>
      <c r="J1365" s="389">
        <f>'CONSTRUCTION COST ESTIMATE'!BA1365</f>
        <v>0</v>
      </c>
      <c r="K1365" s="75">
        <f t="shared" si="108"/>
        <v>0</v>
      </c>
      <c r="L1365" s="69" t="s">
        <v>1304</v>
      </c>
      <c r="M1365" s="69" t="str">
        <f>'CONSTRUCTION COST ESTIMATE'!BB1365</f>
        <v>EA</v>
      </c>
      <c r="N1365" s="390">
        <f>'BID ABSTRACT'!H1365</f>
        <v>0</v>
      </c>
      <c r="O1365" s="76">
        <f t="shared" si="109"/>
        <v>0</v>
      </c>
      <c r="S1365" s="69" t="s">
        <v>1313</v>
      </c>
      <c r="T1365" s="69" t="s">
        <v>1313</v>
      </c>
      <c r="V1365" s="77" t="str">
        <f t="shared" si="110"/>
        <v/>
      </c>
    </row>
    <row r="1366" spans="1:22" hidden="1">
      <c r="A1366" s="72">
        <f>'CONSTRUCTION COST ESTIMATE'!B1366</f>
        <v>690.04200000000003</v>
      </c>
      <c r="C1366" s="69" t="s">
        <v>1311</v>
      </c>
      <c r="D1366" s="69">
        <v>0</v>
      </c>
      <c r="F1366" s="73" t="str">
        <f>'CONSTRUCTION COST ESTIMATE'!C1366</f>
        <v>CURED IN PLACE SECTIONAL PIPE LINER (15 INCH)</v>
      </c>
      <c r="H1366" s="74" t="str">
        <f t="shared" si="107"/>
        <v>690.0420</v>
      </c>
      <c r="J1366" s="389">
        <f>'CONSTRUCTION COST ESTIMATE'!BA1366</f>
        <v>0</v>
      </c>
      <c r="K1366" s="75">
        <f t="shared" si="108"/>
        <v>0</v>
      </c>
      <c r="L1366" s="69" t="s">
        <v>1304</v>
      </c>
      <c r="M1366" s="69" t="str">
        <f>'CONSTRUCTION COST ESTIMATE'!BB1366</f>
        <v>LF</v>
      </c>
      <c r="N1366" s="390">
        <f>'BID ABSTRACT'!H1366</f>
        <v>0</v>
      </c>
      <c r="O1366" s="76">
        <f t="shared" si="109"/>
        <v>0</v>
      </c>
      <c r="S1366" s="69" t="s">
        <v>1313</v>
      </c>
      <c r="T1366" s="69" t="s">
        <v>1313</v>
      </c>
      <c r="V1366" s="77" t="str">
        <f t="shared" si="110"/>
        <v/>
      </c>
    </row>
    <row r="1367" spans="1:22" hidden="1">
      <c r="A1367" s="72">
        <f>'CONSTRUCTION COST ESTIMATE'!B1367</f>
        <v>690.04300000000001</v>
      </c>
      <c r="C1367" s="69" t="s">
        <v>1311</v>
      </c>
      <c r="D1367" s="69">
        <v>0</v>
      </c>
      <c r="F1367" s="73" t="str">
        <f>'CONSTRUCTION COST ESTIMATE'!C1367</f>
        <v>CURED IN PLACE SECTIONAL PIPE LINER (15 INCH)</v>
      </c>
      <c r="H1367" s="74" t="str">
        <f t="shared" si="107"/>
        <v>690.0430</v>
      </c>
      <c r="J1367" s="389">
        <f>'CONSTRUCTION COST ESTIMATE'!BA1367</f>
        <v>0</v>
      </c>
      <c r="K1367" s="75">
        <f t="shared" si="108"/>
        <v>0</v>
      </c>
      <c r="L1367" s="69" t="s">
        <v>1304</v>
      </c>
      <c r="M1367" s="69" t="str">
        <f>'CONSTRUCTION COST ESTIMATE'!BB1367</f>
        <v>EA</v>
      </c>
      <c r="N1367" s="390">
        <f>'BID ABSTRACT'!H1367</f>
        <v>0</v>
      </c>
      <c r="O1367" s="76">
        <f t="shared" si="109"/>
        <v>0</v>
      </c>
      <c r="S1367" s="69" t="s">
        <v>1313</v>
      </c>
      <c r="T1367" s="69" t="s">
        <v>1313</v>
      </c>
      <c r="V1367" s="77" t="str">
        <f t="shared" si="110"/>
        <v/>
      </c>
    </row>
    <row r="1368" spans="1:22" hidden="1">
      <c r="A1368" s="72">
        <f>'CONSTRUCTION COST ESTIMATE'!B1368</f>
        <v>690.04399999999998</v>
      </c>
      <c r="C1368" s="69" t="s">
        <v>1311</v>
      </c>
      <c r="D1368" s="69">
        <v>0</v>
      </c>
      <c r="F1368" s="73" t="str">
        <f>'CONSTRUCTION COST ESTIMATE'!C1368</f>
        <v>CURED IN PLACE SECTIONAL PIPE LINER (18 INCH)</v>
      </c>
      <c r="H1368" s="74" t="str">
        <f t="shared" si="107"/>
        <v>690.0440</v>
      </c>
      <c r="J1368" s="389">
        <f>'CONSTRUCTION COST ESTIMATE'!BA1368</f>
        <v>0</v>
      </c>
      <c r="K1368" s="75">
        <f t="shared" si="108"/>
        <v>0</v>
      </c>
      <c r="L1368" s="69" t="s">
        <v>1304</v>
      </c>
      <c r="M1368" s="69" t="str">
        <f>'CONSTRUCTION COST ESTIMATE'!BB1368</f>
        <v>LF</v>
      </c>
      <c r="N1368" s="390">
        <f>'BID ABSTRACT'!H1368</f>
        <v>0</v>
      </c>
      <c r="O1368" s="76">
        <f t="shared" si="109"/>
        <v>0</v>
      </c>
      <c r="S1368" s="69" t="s">
        <v>1313</v>
      </c>
      <c r="T1368" s="69" t="s">
        <v>1313</v>
      </c>
      <c r="V1368" s="77" t="str">
        <f t="shared" si="110"/>
        <v/>
      </c>
    </row>
    <row r="1369" spans="1:22" hidden="1">
      <c r="A1369" s="72">
        <f>'CONSTRUCTION COST ESTIMATE'!B1369</f>
        <v>690.04499999999996</v>
      </c>
      <c r="C1369" s="69" t="s">
        <v>1311</v>
      </c>
      <c r="D1369" s="69">
        <v>0</v>
      </c>
      <c r="F1369" s="73" t="str">
        <f>'CONSTRUCTION COST ESTIMATE'!C1369</f>
        <v>CURED IN PLACE SECTIONAL PIPE LINER (18 INCH)</v>
      </c>
      <c r="H1369" s="74" t="str">
        <f t="shared" si="107"/>
        <v>690.0450</v>
      </c>
      <c r="J1369" s="389">
        <f>'CONSTRUCTION COST ESTIMATE'!BA1369</f>
        <v>0</v>
      </c>
      <c r="K1369" s="75">
        <f t="shared" si="108"/>
        <v>0</v>
      </c>
      <c r="L1369" s="69" t="s">
        <v>1304</v>
      </c>
      <c r="M1369" s="69" t="str">
        <f>'CONSTRUCTION COST ESTIMATE'!BB1369</f>
        <v>EA</v>
      </c>
      <c r="N1369" s="390">
        <f>'BID ABSTRACT'!H1369</f>
        <v>0</v>
      </c>
      <c r="O1369" s="76">
        <f t="shared" si="109"/>
        <v>0</v>
      </c>
      <c r="S1369" s="69" t="s">
        <v>1313</v>
      </c>
      <c r="T1369" s="69" t="s">
        <v>1313</v>
      </c>
      <c r="V1369" s="77" t="str">
        <f t="shared" si="110"/>
        <v/>
      </c>
    </row>
    <row r="1370" spans="1:22" hidden="1">
      <c r="A1370" s="72">
        <f>'CONSTRUCTION COST ESTIMATE'!B1370</f>
        <v>690.04600000000005</v>
      </c>
      <c r="C1370" s="69" t="s">
        <v>1311</v>
      </c>
      <c r="D1370" s="69">
        <v>0</v>
      </c>
      <c r="F1370" s="73" t="str">
        <f>'CONSTRUCTION COST ESTIMATE'!C1370</f>
        <v>CURED IN PLACE SECTIONAL PIPE LINER (21 INCH)</v>
      </c>
      <c r="H1370" s="74" t="str">
        <f t="shared" ref="H1370:H1425" si="111">TEXT(A1370,"#.0000")</f>
        <v>690.0460</v>
      </c>
      <c r="J1370" s="389">
        <f>'CONSTRUCTION COST ESTIMATE'!BA1370</f>
        <v>0</v>
      </c>
      <c r="K1370" s="75">
        <f t="shared" ref="K1370:K1425" si="112">IF((OR(M1370="LS",M1370="FA",M1370="ALLOW")),N1370,J1370)</f>
        <v>0</v>
      </c>
      <c r="L1370" s="69" t="s">
        <v>1304</v>
      </c>
      <c r="M1370" s="69" t="str">
        <f>'CONSTRUCTION COST ESTIMATE'!BB1370</f>
        <v>LF</v>
      </c>
      <c r="N1370" s="390">
        <f>'BID ABSTRACT'!H1370</f>
        <v>0</v>
      </c>
      <c r="O1370" s="76">
        <f t="shared" ref="O1370:O1425" si="113">IF((OR(M1370="LS",M1370="FA",M1370="ALLOW")),1,N1370)</f>
        <v>0</v>
      </c>
      <c r="S1370" s="69" t="s">
        <v>1313</v>
      </c>
      <c r="T1370" s="69" t="s">
        <v>1313</v>
      </c>
      <c r="V1370" s="77" t="str">
        <f t="shared" si="110"/>
        <v/>
      </c>
    </row>
    <row r="1371" spans="1:22" hidden="1">
      <c r="A1371" s="72">
        <f>'CONSTRUCTION COST ESTIMATE'!B1371</f>
        <v>690.04700000000003</v>
      </c>
      <c r="C1371" s="69" t="s">
        <v>1311</v>
      </c>
      <c r="D1371" s="69">
        <v>0</v>
      </c>
      <c r="F1371" s="73" t="str">
        <f>'CONSTRUCTION COST ESTIMATE'!C1371</f>
        <v>CURED IN PLACE SECTIONAL PIPE LINER (21 INCH)</v>
      </c>
      <c r="H1371" s="74" t="str">
        <f t="shared" si="111"/>
        <v>690.0470</v>
      </c>
      <c r="J1371" s="389">
        <f>'CONSTRUCTION COST ESTIMATE'!BA1371</f>
        <v>0</v>
      </c>
      <c r="K1371" s="75">
        <f t="shared" si="112"/>
        <v>0</v>
      </c>
      <c r="L1371" s="69" t="s">
        <v>1304</v>
      </c>
      <c r="M1371" s="69" t="str">
        <f>'CONSTRUCTION COST ESTIMATE'!BB1371</f>
        <v>EA</v>
      </c>
      <c r="N1371" s="390">
        <f>'BID ABSTRACT'!H1371</f>
        <v>0</v>
      </c>
      <c r="O1371" s="76">
        <f t="shared" si="113"/>
        <v>0</v>
      </c>
      <c r="S1371" s="69" t="s">
        <v>1313</v>
      </c>
      <c r="T1371" s="69" t="s">
        <v>1313</v>
      </c>
      <c r="V1371" s="77" t="str">
        <f t="shared" si="110"/>
        <v/>
      </c>
    </row>
    <row r="1372" spans="1:22" hidden="1">
      <c r="A1372" s="72">
        <f>'CONSTRUCTION COST ESTIMATE'!B1372</f>
        <v>690.048</v>
      </c>
      <c r="C1372" s="69" t="s">
        <v>1311</v>
      </c>
      <c r="D1372" s="69">
        <v>0</v>
      </c>
      <c r="F1372" s="73" t="str">
        <f>'CONSTRUCTION COST ESTIMATE'!C1372</f>
        <v>CURED IN PLACE SECTIONAL PIPE LINER (24 INCH)</v>
      </c>
      <c r="H1372" s="74" t="str">
        <f t="shared" si="111"/>
        <v>690.0480</v>
      </c>
      <c r="J1372" s="389">
        <f>'CONSTRUCTION COST ESTIMATE'!BA1372</f>
        <v>0</v>
      </c>
      <c r="K1372" s="75">
        <f t="shared" si="112"/>
        <v>0</v>
      </c>
      <c r="L1372" s="69" t="s">
        <v>1304</v>
      </c>
      <c r="M1372" s="69" t="str">
        <f>'CONSTRUCTION COST ESTIMATE'!BB1372</f>
        <v>LF</v>
      </c>
      <c r="N1372" s="390">
        <f>'BID ABSTRACT'!H1372</f>
        <v>0</v>
      </c>
      <c r="O1372" s="76">
        <f t="shared" si="113"/>
        <v>0</v>
      </c>
      <c r="S1372" s="69" t="s">
        <v>1313</v>
      </c>
      <c r="T1372" s="69" t="s">
        <v>1313</v>
      </c>
      <c r="V1372" s="77" t="str">
        <f t="shared" si="110"/>
        <v/>
      </c>
    </row>
    <row r="1373" spans="1:22" hidden="1">
      <c r="A1373" s="72">
        <f>'CONSTRUCTION COST ESTIMATE'!B1373</f>
        <v>690.04899999999998</v>
      </c>
      <c r="C1373" s="69" t="s">
        <v>1311</v>
      </c>
      <c r="D1373" s="69">
        <v>0</v>
      </c>
      <c r="F1373" s="73" t="str">
        <f>'CONSTRUCTION COST ESTIMATE'!C1373</f>
        <v>CURED IN PLACE SECTIONAL PIPE LINER (24 INCH)</v>
      </c>
      <c r="H1373" s="74" t="str">
        <f t="shared" si="111"/>
        <v>690.0490</v>
      </c>
      <c r="J1373" s="389">
        <f>'CONSTRUCTION COST ESTIMATE'!BA1373</f>
        <v>0</v>
      </c>
      <c r="K1373" s="75">
        <f t="shared" si="112"/>
        <v>0</v>
      </c>
      <c r="L1373" s="69" t="s">
        <v>1304</v>
      </c>
      <c r="M1373" s="69" t="str">
        <f>'CONSTRUCTION COST ESTIMATE'!BB1373</f>
        <v>EA</v>
      </c>
      <c r="N1373" s="390">
        <f>'BID ABSTRACT'!H1373</f>
        <v>0</v>
      </c>
      <c r="O1373" s="76">
        <f t="shared" si="113"/>
        <v>0</v>
      </c>
      <c r="S1373" s="69" t="s">
        <v>1313</v>
      </c>
      <c r="T1373" s="69" t="s">
        <v>1313</v>
      </c>
      <c r="V1373" s="77" t="str">
        <f t="shared" si="110"/>
        <v/>
      </c>
    </row>
    <row r="1374" spans="1:22" hidden="1">
      <c r="A1374" s="72">
        <f>'CONSTRUCTION COST ESTIMATE'!B1374</f>
        <v>690.05</v>
      </c>
      <c r="C1374" s="69" t="s">
        <v>1311</v>
      </c>
      <c r="D1374" s="69">
        <v>0</v>
      </c>
      <c r="F1374" s="73" t="str">
        <f>'CONSTRUCTION COST ESTIMATE'!C1374</f>
        <v>CURED IN PLACE SECTIONAL PIPE LINER (27 INCH)</v>
      </c>
      <c r="H1374" s="74" t="str">
        <f t="shared" si="111"/>
        <v>690.0500</v>
      </c>
      <c r="J1374" s="389">
        <f>'CONSTRUCTION COST ESTIMATE'!BA1374</f>
        <v>0</v>
      </c>
      <c r="K1374" s="75">
        <f t="shared" si="112"/>
        <v>0</v>
      </c>
      <c r="L1374" s="69" t="s">
        <v>1304</v>
      </c>
      <c r="M1374" s="69" t="str">
        <f>'CONSTRUCTION COST ESTIMATE'!BB1374</f>
        <v>LF</v>
      </c>
      <c r="N1374" s="390">
        <f>'BID ABSTRACT'!H1374</f>
        <v>0</v>
      </c>
      <c r="O1374" s="76">
        <f t="shared" si="113"/>
        <v>0</v>
      </c>
      <c r="S1374" s="69" t="s">
        <v>1313</v>
      </c>
      <c r="T1374" s="69" t="s">
        <v>1313</v>
      </c>
      <c r="V1374" s="77" t="str">
        <f t="shared" si="110"/>
        <v/>
      </c>
    </row>
    <row r="1375" spans="1:22" hidden="1">
      <c r="A1375" s="72">
        <f>'CONSTRUCTION COST ESTIMATE'!B1375</f>
        <v>690.05100000000004</v>
      </c>
      <c r="C1375" s="69" t="s">
        <v>1311</v>
      </c>
      <c r="D1375" s="69">
        <v>0</v>
      </c>
      <c r="F1375" s="73" t="str">
        <f>'CONSTRUCTION COST ESTIMATE'!C1375</f>
        <v>CURED IN PLACE SECTIONAL PIPE LINER (27 INCH)</v>
      </c>
      <c r="H1375" s="74" t="str">
        <f t="shared" si="111"/>
        <v>690.0510</v>
      </c>
      <c r="J1375" s="389">
        <f>'CONSTRUCTION COST ESTIMATE'!BA1375</f>
        <v>0</v>
      </c>
      <c r="K1375" s="75">
        <f t="shared" si="112"/>
        <v>0</v>
      </c>
      <c r="L1375" s="69" t="s">
        <v>1304</v>
      </c>
      <c r="M1375" s="69" t="str">
        <f>'CONSTRUCTION COST ESTIMATE'!BB1375</f>
        <v>EA</v>
      </c>
      <c r="N1375" s="390">
        <f>'BID ABSTRACT'!H1375</f>
        <v>0</v>
      </c>
      <c r="O1375" s="76">
        <f t="shared" si="113"/>
        <v>0</v>
      </c>
      <c r="S1375" s="69" t="s">
        <v>1313</v>
      </c>
      <c r="T1375" s="69" t="s">
        <v>1313</v>
      </c>
      <c r="V1375" s="77" t="str">
        <f t="shared" si="110"/>
        <v/>
      </c>
    </row>
    <row r="1376" spans="1:22" hidden="1">
      <c r="A1376" s="72">
        <f>'CONSTRUCTION COST ESTIMATE'!B1376</f>
        <v>690.05200000000002</v>
      </c>
      <c r="C1376" s="69" t="s">
        <v>1311</v>
      </c>
      <c r="D1376" s="69">
        <v>0</v>
      </c>
      <c r="F1376" s="73" t="str">
        <f>'CONSTRUCTION COST ESTIMATE'!C1376</f>
        <v>CURED IN PLACE SECTIONAL PIPE LINER (30 INCH)</v>
      </c>
      <c r="H1376" s="74" t="str">
        <f t="shared" si="111"/>
        <v>690.0520</v>
      </c>
      <c r="J1376" s="389">
        <f>'CONSTRUCTION COST ESTIMATE'!BA1376</f>
        <v>0</v>
      </c>
      <c r="K1376" s="75">
        <f t="shared" si="112"/>
        <v>0</v>
      </c>
      <c r="L1376" s="69" t="s">
        <v>1304</v>
      </c>
      <c r="M1376" s="69" t="str">
        <f>'CONSTRUCTION COST ESTIMATE'!BB1376</f>
        <v>LF</v>
      </c>
      <c r="N1376" s="390">
        <f>'BID ABSTRACT'!H1376</f>
        <v>0</v>
      </c>
      <c r="O1376" s="76">
        <f t="shared" si="113"/>
        <v>0</v>
      </c>
      <c r="S1376" s="69" t="s">
        <v>1313</v>
      </c>
      <c r="T1376" s="69" t="s">
        <v>1313</v>
      </c>
      <c r="V1376" s="77" t="str">
        <f t="shared" si="110"/>
        <v/>
      </c>
    </row>
    <row r="1377" spans="1:22" hidden="1">
      <c r="A1377" s="72">
        <f>'CONSTRUCTION COST ESTIMATE'!B1377</f>
        <v>690.053</v>
      </c>
      <c r="C1377" s="69" t="s">
        <v>1311</v>
      </c>
      <c r="D1377" s="69">
        <v>0</v>
      </c>
      <c r="F1377" s="73" t="str">
        <f>'CONSTRUCTION COST ESTIMATE'!C1377</f>
        <v>CURED IN PLACE SECTIONAL PIPE LINER (30 INCH)</v>
      </c>
      <c r="H1377" s="74" t="str">
        <f t="shared" si="111"/>
        <v>690.0530</v>
      </c>
      <c r="J1377" s="389">
        <f>'CONSTRUCTION COST ESTIMATE'!BA1377</f>
        <v>0</v>
      </c>
      <c r="K1377" s="75">
        <f t="shared" si="112"/>
        <v>0</v>
      </c>
      <c r="L1377" s="69" t="s">
        <v>1304</v>
      </c>
      <c r="M1377" s="69" t="str">
        <f>'CONSTRUCTION COST ESTIMATE'!BB1377</f>
        <v>EA</v>
      </c>
      <c r="N1377" s="390">
        <f>'BID ABSTRACT'!H1377</f>
        <v>0</v>
      </c>
      <c r="O1377" s="76">
        <f t="shared" si="113"/>
        <v>0</v>
      </c>
      <c r="S1377" s="69" t="s">
        <v>1313</v>
      </c>
      <c r="T1377" s="69" t="s">
        <v>1313</v>
      </c>
      <c r="V1377" s="77" t="str">
        <f t="shared" si="110"/>
        <v/>
      </c>
    </row>
    <row r="1378" spans="1:22" hidden="1">
      <c r="A1378" s="72">
        <f>'CONSTRUCTION COST ESTIMATE'!B1378</f>
        <v>690.05399999999997</v>
      </c>
      <c r="C1378" s="69" t="s">
        <v>1311</v>
      </c>
      <c r="D1378" s="69">
        <v>0</v>
      </c>
      <c r="F1378" s="73" t="str">
        <f>'CONSTRUCTION COST ESTIMATE'!C1378</f>
        <v>CURED IN PLACE SECTIONAL PIPE LINER (33 INCH)</v>
      </c>
      <c r="H1378" s="74" t="str">
        <f t="shared" si="111"/>
        <v>690.0540</v>
      </c>
      <c r="J1378" s="389">
        <f>'CONSTRUCTION COST ESTIMATE'!BA1378</f>
        <v>0</v>
      </c>
      <c r="K1378" s="75">
        <f t="shared" si="112"/>
        <v>0</v>
      </c>
      <c r="L1378" s="69" t="s">
        <v>1304</v>
      </c>
      <c r="M1378" s="69" t="str">
        <f>'CONSTRUCTION COST ESTIMATE'!BB1378</f>
        <v>LF</v>
      </c>
      <c r="N1378" s="390">
        <f>'BID ABSTRACT'!H1378</f>
        <v>0</v>
      </c>
      <c r="O1378" s="76">
        <f t="shared" si="113"/>
        <v>0</v>
      </c>
      <c r="S1378" s="69" t="s">
        <v>1313</v>
      </c>
      <c r="T1378" s="69" t="s">
        <v>1313</v>
      </c>
      <c r="V1378" s="77" t="str">
        <f t="shared" si="110"/>
        <v/>
      </c>
    </row>
    <row r="1379" spans="1:22" hidden="1">
      <c r="A1379" s="72">
        <f>'CONSTRUCTION COST ESTIMATE'!B1379</f>
        <v>690.05499999999995</v>
      </c>
      <c r="C1379" s="69" t="s">
        <v>1311</v>
      </c>
      <c r="D1379" s="69">
        <v>0</v>
      </c>
      <c r="F1379" s="73" t="str">
        <f>'CONSTRUCTION COST ESTIMATE'!C1379</f>
        <v>CURED IN PLACE SECTIONAL PIPE LINER (33 INCH)</v>
      </c>
      <c r="H1379" s="74" t="str">
        <f t="shared" si="111"/>
        <v>690.0550</v>
      </c>
      <c r="J1379" s="389">
        <f>'CONSTRUCTION COST ESTIMATE'!BA1379</f>
        <v>0</v>
      </c>
      <c r="K1379" s="75">
        <f t="shared" si="112"/>
        <v>0</v>
      </c>
      <c r="L1379" s="69" t="s">
        <v>1304</v>
      </c>
      <c r="M1379" s="69" t="str">
        <f>'CONSTRUCTION COST ESTIMATE'!BB1379</f>
        <v>EA</v>
      </c>
      <c r="N1379" s="390">
        <f>'BID ABSTRACT'!H1379</f>
        <v>0</v>
      </c>
      <c r="O1379" s="76">
        <f t="shared" si="113"/>
        <v>0</v>
      </c>
      <c r="S1379" s="69" t="s">
        <v>1313</v>
      </c>
      <c r="T1379" s="69" t="s">
        <v>1313</v>
      </c>
      <c r="V1379" s="77" t="str">
        <f t="shared" si="110"/>
        <v/>
      </c>
    </row>
    <row r="1380" spans="1:22" hidden="1">
      <c r="A1380" s="72">
        <f>'CONSTRUCTION COST ESTIMATE'!B1380</f>
        <v>690.05600000000004</v>
      </c>
      <c r="C1380" s="69" t="s">
        <v>1311</v>
      </c>
      <c r="D1380" s="69">
        <v>0</v>
      </c>
      <c r="F1380" s="73" t="str">
        <f>'CONSTRUCTION COST ESTIMATE'!C1380</f>
        <v>CURED IN PLACE SECTIONAL PIPE LINER (36 INCH)</v>
      </c>
      <c r="H1380" s="74" t="str">
        <f t="shared" si="111"/>
        <v>690.0560</v>
      </c>
      <c r="J1380" s="389">
        <f>'CONSTRUCTION COST ESTIMATE'!BA1380</f>
        <v>0</v>
      </c>
      <c r="K1380" s="75">
        <f t="shared" si="112"/>
        <v>0</v>
      </c>
      <c r="L1380" s="69" t="s">
        <v>1304</v>
      </c>
      <c r="M1380" s="69" t="str">
        <f>'CONSTRUCTION COST ESTIMATE'!BB1380</f>
        <v>LF</v>
      </c>
      <c r="N1380" s="390">
        <f>'BID ABSTRACT'!H1380</f>
        <v>0</v>
      </c>
      <c r="O1380" s="76">
        <f t="shared" si="113"/>
        <v>0</v>
      </c>
      <c r="S1380" s="69" t="s">
        <v>1313</v>
      </c>
      <c r="T1380" s="69" t="s">
        <v>1313</v>
      </c>
      <c r="V1380" s="77" t="str">
        <f t="shared" si="110"/>
        <v/>
      </c>
    </row>
    <row r="1381" spans="1:22" hidden="1">
      <c r="A1381" s="72">
        <f>'CONSTRUCTION COST ESTIMATE'!B1381</f>
        <v>690.05700000000002</v>
      </c>
      <c r="C1381" s="69" t="s">
        <v>1311</v>
      </c>
      <c r="D1381" s="69">
        <v>0</v>
      </c>
      <c r="F1381" s="73" t="str">
        <f>'CONSTRUCTION COST ESTIMATE'!C1381</f>
        <v>CURED IN PLACE SECTIONAL PIPE LINER (36 INCH)</v>
      </c>
      <c r="H1381" s="74" t="str">
        <f t="shared" si="111"/>
        <v>690.0570</v>
      </c>
      <c r="J1381" s="389">
        <f>'CONSTRUCTION COST ESTIMATE'!BA1381</f>
        <v>0</v>
      </c>
      <c r="K1381" s="75">
        <f t="shared" si="112"/>
        <v>0</v>
      </c>
      <c r="L1381" s="69" t="s">
        <v>1304</v>
      </c>
      <c r="M1381" s="69" t="str">
        <f>'CONSTRUCTION COST ESTIMATE'!BB1381</f>
        <v>EA</v>
      </c>
      <c r="N1381" s="390">
        <f>'BID ABSTRACT'!H1381</f>
        <v>0</v>
      </c>
      <c r="O1381" s="76">
        <f t="shared" si="113"/>
        <v>0</v>
      </c>
      <c r="S1381" s="69" t="s">
        <v>1313</v>
      </c>
      <c r="T1381" s="69" t="s">
        <v>1313</v>
      </c>
      <c r="V1381" s="77" t="str">
        <f t="shared" si="110"/>
        <v/>
      </c>
    </row>
    <row r="1382" spans="1:22" hidden="1">
      <c r="A1382" s="72">
        <f>'CONSTRUCTION COST ESTIMATE'!B1382</f>
        <v>690.05799999999999</v>
      </c>
      <c r="C1382" s="69" t="s">
        <v>1311</v>
      </c>
      <c r="D1382" s="69">
        <v>0</v>
      </c>
      <c r="F1382" s="73" t="str">
        <f>'CONSTRUCTION COST ESTIMATE'!C1382</f>
        <v>CURED IN PLACE SECTIONAL PIPE LINER (39 INCH)</v>
      </c>
      <c r="H1382" s="74" t="str">
        <f t="shared" si="111"/>
        <v>690.0580</v>
      </c>
      <c r="J1382" s="389">
        <f>'CONSTRUCTION COST ESTIMATE'!BA1382</f>
        <v>0</v>
      </c>
      <c r="K1382" s="75">
        <f t="shared" si="112"/>
        <v>0</v>
      </c>
      <c r="L1382" s="69" t="s">
        <v>1304</v>
      </c>
      <c r="M1382" s="69" t="str">
        <f>'CONSTRUCTION COST ESTIMATE'!BB1382</f>
        <v>LF</v>
      </c>
      <c r="N1382" s="390">
        <f>'BID ABSTRACT'!H1382</f>
        <v>0</v>
      </c>
      <c r="O1382" s="76">
        <f t="shared" si="113"/>
        <v>0</v>
      </c>
      <c r="S1382" s="69" t="s">
        <v>1313</v>
      </c>
      <c r="T1382" s="69" t="s">
        <v>1313</v>
      </c>
      <c r="V1382" s="77" t="str">
        <f t="shared" si="110"/>
        <v/>
      </c>
    </row>
    <row r="1383" spans="1:22" hidden="1">
      <c r="A1383" s="72">
        <f>'CONSTRUCTION COST ESTIMATE'!B1383</f>
        <v>690.05899999999997</v>
      </c>
      <c r="C1383" s="69" t="s">
        <v>1311</v>
      </c>
      <c r="D1383" s="69">
        <v>0</v>
      </c>
      <c r="F1383" s="73" t="str">
        <f>'CONSTRUCTION COST ESTIMATE'!C1383</f>
        <v>CURED IN PLACE SECTIONAL PIPE LINER (39 INCH)</v>
      </c>
      <c r="H1383" s="74" t="str">
        <f t="shared" si="111"/>
        <v>690.0590</v>
      </c>
      <c r="J1383" s="389">
        <f>'CONSTRUCTION COST ESTIMATE'!BA1383</f>
        <v>0</v>
      </c>
      <c r="K1383" s="75">
        <f t="shared" si="112"/>
        <v>0</v>
      </c>
      <c r="L1383" s="69" t="s">
        <v>1304</v>
      </c>
      <c r="M1383" s="69" t="str">
        <f>'CONSTRUCTION COST ESTIMATE'!BB1383</f>
        <v>EA</v>
      </c>
      <c r="N1383" s="390">
        <f>'BID ABSTRACT'!H1383</f>
        <v>0</v>
      </c>
      <c r="O1383" s="76">
        <f t="shared" si="113"/>
        <v>0</v>
      </c>
      <c r="S1383" s="69" t="s">
        <v>1313</v>
      </c>
      <c r="T1383" s="69" t="s">
        <v>1313</v>
      </c>
      <c r="V1383" s="77" t="str">
        <f t="shared" si="110"/>
        <v/>
      </c>
    </row>
    <row r="1384" spans="1:22" hidden="1">
      <c r="A1384" s="72">
        <f>'CONSTRUCTION COST ESTIMATE'!B1384</f>
        <v>690.06</v>
      </c>
      <c r="C1384" s="69" t="s">
        <v>1311</v>
      </c>
      <c r="D1384" s="69">
        <v>0</v>
      </c>
      <c r="F1384" s="73" t="str">
        <f>'CONSTRUCTION COST ESTIMATE'!C1384</f>
        <v>CURED IN PLACE SECTIONAL PIPE LINER (42 INCH)</v>
      </c>
      <c r="H1384" s="74" t="str">
        <f t="shared" si="111"/>
        <v>690.0600</v>
      </c>
      <c r="J1384" s="389">
        <f>'CONSTRUCTION COST ESTIMATE'!BA1384</f>
        <v>0</v>
      </c>
      <c r="K1384" s="75">
        <f t="shared" si="112"/>
        <v>0</v>
      </c>
      <c r="L1384" s="69" t="s">
        <v>1304</v>
      </c>
      <c r="M1384" s="69" t="str">
        <f>'CONSTRUCTION COST ESTIMATE'!BB1384</f>
        <v>LF</v>
      </c>
      <c r="N1384" s="390">
        <f>'BID ABSTRACT'!H1384</f>
        <v>0</v>
      </c>
      <c r="O1384" s="76">
        <f t="shared" si="113"/>
        <v>0</v>
      </c>
      <c r="S1384" s="69" t="s">
        <v>1313</v>
      </c>
      <c r="T1384" s="69" t="s">
        <v>1313</v>
      </c>
      <c r="V1384" s="77" t="str">
        <f t="shared" si="110"/>
        <v/>
      </c>
    </row>
    <row r="1385" spans="1:22" hidden="1">
      <c r="A1385" s="72">
        <f>'CONSTRUCTION COST ESTIMATE'!B1385</f>
        <v>690.06100000000004</v>
      </c>
      <c r="C1385" s="69" t="s">
        <v>1311</v>
      </c>
      <c r="D1385" s="69">
        <v>0</v>
      </c>
      <c r="F1385" s="73" t="str">
        <f>'CONSTRUCTION COST ESTIMATE'!C1385</f>
        <v>CURED IN PLACE SECTIONAL PIPE LINER (42 INCH)</v>
      </c>
      <c r="H1385" s="74" t="str">
        <f t="shared" si="111"/>
        <v>690.0610</v>
      </c>
      <c r="J1385" s="389">
        <f>'CONSTRUCTION COST ESTIMATE'!BA1385</f>
        <v>0</v>
      </c>
      <c r="K1385" s="75">
        <f t="shared" si="112"/>
        <v>0</v>
      </c>
      <c r="L1385" s="69" t="s">
        <v>1304</v>
      </c>
      <c r="M1385" s="69" t="str">
        <f>'CONSTRUCTION COST ESTIMATE'!BB1385</f>
        <v>EA</v>
      </c>
      <c r="N1385" s="390">
        <f>'BID ABSTRACT'!H1385</f>
        <v>0</v>
      </c>
      <c r="O1385" s="76">
        <f t="shared" si="113"/>
        <v>0</v>
      </c>
      <c r="S1385" s="69" t="s">
        <v>1313</v>
      </c>
      <c r="T1385" s="69" t="s">
        <v>1313</v>
      </c>
      <c r="V1385" s="77" t="str">
        <f t="shared" si="110"/>
        <v/>
      </c>
    </row>
    <row r="1386" spans="1:22" hidden="1">
      <c r="A1386" s="72">
        <f>'CONSTRUCTION COST ESTIMATE'!B1386</f>
        <v>690.06200000000001</v>
      </c>
      <c r="C1386" s="69" t="s">
        <v>1311</v>
      </c>
      <c r="D1386" s="69">
        <v>0</v>
      </c>
      <c r="F1386" s="73" t="str">
        <f>'CONSTRUCTION COST ESTIMATE'!C1386</f>
        <v>CURED IN PLACE SECTIONAL PIPE LINER (48 INCH)</v>
      </c>
      <c r="H1386" s="74" t="str">
        <f t="shared" si="111"/>
        <v>690.0620</v>
      </c>
      <c r="J1386" s="389">
        <f>'CONSTRUCTION COST ESTIMATE'!BA1386</f>
        <v>0</v>
      </c>
      <c r="K1386" s="75">
        <f t="shared" si="112"/>
        <v>0</v>
      </c>
      <c r="L1386" s="69" t="s">
        <v>1304</v>
      </c>
      <c r="M1386" s="69" t="str">
        <f>'CONSTRUCTION COST ESTIMATE'!BB1386</f>
        <v>LF</v>
      </c>
      <c r="N1386" s="390">
        <f>'BID ABSTRACT'!H1386</f>
        <v>0</v>
      </c>
      <c r="O1386" s="76">
        <f t="shared" si="113"/>
        <v>0</v>
      </c>
      <c r="S1386" s="69" t="s">
        <v>1313</v>
      </c>
      <c r="T1386" s="69" t="s">
        <v>1313</v>
      </c>
      <c r="V1386" s="77" t="str">
        <f t="shared" si="110"/>
        <v/>
      </c>
    </row>
    <row r="1387" spans="1:22" hidden="1">
      <c r="A1387" s="72">
        <f>'CONSTRUCTION COST ESTIMATE'!B1387</f>
        <v>690.06299999999999</v>
      </c>
      <c r="C1387" s="69" t="s">
        <v>1311</v>
      </c>
      <c r="D1387" s="69">
        <v>0</v>
      </c>
      <c r="F1387" s="73" t="str">
        <f>'CONSTRUCTION COST ESTIMATE'!C1387</f>
        <v>CURED IN PLACE SECTIONAL PIPE LINER (48 INCH)</v>
      </c>
      <c r="H1387" s="74" t="str">
        <f t="shared" si="111"/>
        <v>690.0630</v>
      </c>
      <c r="J1387" s="389">
        <f>'CONSTRUCTION COST ESTIMATE'!BA1387</f>
        <v>0</v>
      </c>
      <c r="K1387" s="75">
        <f t="shared" si="112"/>
        <v>0</v>
      </c>
      <c r="L1387" s="69" t="s">
        <v>1304</v>
      </c>
      <c r="M1387" s="69" t="str">
        <f>'CONSTRUCTION COST ESTIMATE'!BB1387</f>
        <v>EA</v>
      </c>
      <c r="N1387" s="390">
        <f>'BID ABSTRACT'!H1387</f>
        <v>0</v>
      </c>
      <c r="O1387" s="76">
        <f t="shared" si="113"/>
        <v>0</v>
      </c>
      <c r="S1387" s="69" t="s">
        <v>1313</v>
      </c>
      <c r="T1387" s="69" t="s">
        <v>1313</v>
      </c>
      <c r="V1387" s="77" t="str">
        <f t="shared" si="110"/>
        <v/>
      </c>
    </row>
    <row r="1388" spans="1:22" hidden="1">
      <c r="A1388" s="72">
        <f>'CONSTRUCTION COST ESTIMATE'!B1388</f>
        <v>690.06399999999996</v>
      </c>
      <c r="C1388" s="69" t="s">
        <v>1311</v>
      </c>
      <c r="D1388" s="69">
        <v>0</v>
      </c>
      <c r="F1388" s="73" t="str">
        <f>'CONSTRUCTION COST ESTIMATE'!C1388</f>
        <v>CURED IN PLACE SECTIONAL PIPE LINER (54 INCH)</v>
      </c>
      <c r="H1388" s="74" t="str">
        <f t="shared" si="111"/>
        <v>690.0640</v>
      </c>
      <c r="J1388" s="389">
        <f>'CONSTRUCTION COST ESTIMATE'!BA1388</f>
        <v>0</v>
      </c>
      <c r="K1388" s="75">
        <f t="shared" si="112"/>
        <v>0</v>
      </c>
      <c r="L1388" s="69" t="s">
        <v>1304</v>
      </c>
      <c r="M1388" s="69" t="str">
        <f>'CONSTRUCTION COST ESTIMATE'!BB1388</f>
        <v>LF</v>
      </c>
      <c r="N1388" s="390">
        <f>'BID ABSTRACT'!H1388</f>
        <v>0</v>
      </c>
      <c r="O1388" s="76">
        <f t="shared" si="113"/>
        <v>0</v>
      </c>
      <c r="S1388" s="69" t="s">
        <v>1313</v>
      </c>
      <c r="T1388" s="69" t="s">
        <v>1313</v>
      </c>
      <c r="V1388" s="77" t="str">
        <f t="shared" si="110"/>
        <v/>
      </c>
    </row>
    <row r="1389" spans="1:22" hidden="1">
      <c r="A1389" s="72">
        <f>'CONSTRUCTION COST ESTIMATE'!B1389</f>
        <v>690.06500000000005</v>
      </c>
      <c r="C1389" s="69" t="s">
        <v>1311</v>
      </c>
      <c r="D1389" s="69">
        <v>0</v>
      </c>
      <c r="F1389" s="73" t="str">
        <f>'CONSTRUCTION COST ESTIMATE'!C1389</f>
        <v>CURED IN PLACE SECTIONAL PIPE LINER (54 INCH)</v>
      </c>
      <c r="H1389" s="74" t="str">
        <f t="shared" si="111"/>
        <v>690.0650</v>
      </c>
      <c r="J1389" s="389">
        <f>'CONSTRUCTION COST ESTIMATE'!BA1389</f>
        <v>0</v>
      </c>
      <c r="K1389" s="75">
        <f t="shared" si="112"/>
        <v>0</v>
      </c>
      <c r="L1389" s="69" t="s">
        <v>1304</v>
      </c>
      <c r="M1389" s="69" t="str">
        <f>'CONSTRUCTION COST ESTIMATE'!BB1389</f>
        <v>EA</v>
      </c>
      <c r="N1389" s="390">
        <f>'BID ABSTRACT'!H1389</f>
        <v>0</v>
      </c>
      <c r="O1389" s="76">
        <f t="shared" si="113"/>
        <v>0</v>
      </c>
      <c r="S1389" s="69" t="s">
        <v>1313</v>
      </c>
      <c r="T1389" s="69" t="s">
        <v>1313</v>
      </c>
      <c r="V1389" s="77" t="str">
        <f t="shared" si="110"/>
        <v/>
      </c>
    </row>
    <row r="1390" spans="1:22" hidden="1">
      <c r="A1390" s="72">
        <f>'CONSTRUCTION COST ESTIMATE'!B1390</f>
        <v>690.06600000000003</v>
      </c>
      <c r="C1390" s="69" t="s">
        <v>1311</v>
      </c>
      <c r="D1390" s="69">
        <v>0</v>
      </c>
      <c r="F1390" s="73" t="str">
        <f>'CONSTRUCTION COST ESTIMATE'!C1390</f>
        <v>CURED IN PLACE SECTIONAL PIPE LINER (60 INCH)</v>
      </c>
      <c r="H1390" s="74" t="str">
        <f t="shared" si="111"/>
        <v>690.0660</v>
      </c>
      <c r="J1390" s="389">
        <f>'CONSTRUCTION COST ESTIMATE'!BA1390</f>
        <v>0</v>
      </c>
      <c r="K1390" s="75">
        <f t="shared" si="112"/>
        <v>0</v>
      </c>
      <c r="L1390" s="69" t="s">
        <v>1304</v>
      </c>
      <c r="M1390" s="69" t="str">
        <f>'CONSTRUCTION COST ESTIMATE'!BB1390</f>
        <v>LF</v>
      </c>
      <c r="N1390" s="390">
        <f>'BID ABSTRACT'!H1390</f>
        <v>0</v>
      </c>
      <c r="O1390" s="76">
        <f t="shared" si="113"/>
        <v>0</v>
      </c>
      <c r="S1390" s="69" t="s">
        <v>1313</v>
      </c>
      <c r="T1390" s="69" t="s">
        <v>1313</v>
      </c>
      <c r="V1390" s="77" t="str">
        <f t="shared" si="110"/>
        <v/>
      </c>
    </row>
    <row r="1391" spans="1:22" hidden="1">
      <c r="A1391" s="72">
        <f>'CONSTRUCTION COST ESTIMATE'!B1391</f>
        <v>690.06700000000001</v>
      </c>
      <c r="C1391" s="69" t="s">
        <v>1311</v>
      </c>
      <c r="D1391" s="69">
        <v>0</v>
      </c>
      <c r="F1391" s="73" t="str">
        <f>'CONSTRUCTION COST ESTIMATE'!C1391</f>
        <v>CURED IN PLACE SECTIONAL PIPE LINER (60 INCH)</v>
      </c>
      <c r="H1391" s="74" t="str">
        <f t="shared" si="111"/>
        <v>690.0670</v>
      </c>
      <c r="J1391" s="389">
        <f>'CONSTRUCTION COST ESTIMATE'!BA1391</f>
        <v>0</v>
      </c>
      <c r="K1391" s="75">
        <f t="shared" si="112"/>
        <v>0</v>
      </c>
      <c r="L1391" s="69" t="s">
        <v>1304</v>
      </c>
      <c r="M1391" s="69" t="str">
        <f>'CONSTRUCTION COST ESTIMATE'!BB1391</f>
        <v>EA</v>
      </c>
      <c r="N1391" s="390">
        <f>'BID ABSTRACT'!H1391</f>
        <v>0</v>
      </c>
      <c r="O1391" s="76">
        <f t="shared" si="113"/>
        <v>0</v>
      </c>
      <c r="S1391" s="69" t="s">
        <v>1313</v>
      </c>
      <c r="T1391" s="69" t="s">
        <v>1313</v>
      </c>
      <c r="V1391" s="77" t="str">
        <f t="shared" si="110"/>
        <v/>
      </c>
    </row>
    <row r="1392" spans="1:22" hidden="1">
      <c r="A1392" s="72">
        <f>'CONSTRUCTION COST ESTIMATE'!B1392</f>
        <v>690.06799999999998</v>
      </c>
      <c r="C1392" s="69" t="s">
        <v>1311</v>
      </c>
      <c r="D1392" s="69">
        <v>0</v>
      </c>
      <c r="F1392" s="73" t="str">
        <f>'CONSTRUCTION COST ESTIMATE'!C1392</f>
        <v>CURED IN PLACE SECTIONAL PIPE LINER (66 INCH)</v>
      </c>
      <c r="H1392" s="74" t="str">
        <f t="shared" si="111"/>
        <v>690.0680</v>
      </c>
      <c r="J1392" s="389">
        <f>'CONSTRUCTION COST ESTIMATE'!BA1392</f>
        <v>0</v>
      </c>
      <c r="K1392" s="75">
        <f t="shared" si="112"/>
        <v>0</v>
      </c>
      <c r="L1392" s="69" t="s">
        <v>1304</v>
      </c>
      <c r="M1392" s="69" t="str">
        <f>'CONSTRUCTION COST ESTIMATE'!BB1392</f>
        <v>LF</v>
      </c>
      <c r="N1392" s="390">
        <f>'BID ABSTRACT'!H1392</f>
        <v>0</v>
      </c>
      <c r="O1392" s="76">
        <f t="shared" si="113"/>
        <v>0</v>
      </c>
      <c r="S1392" s="69" t="s">
        <v>1313</v>
      </c>
      <c r="T1392" s="69" t="s">
        <v>1313</v>
      </c>
      <c r="V1392" s="77" t="str">
        <f t="shared" si="110"/>
        <v/>
      </c>
    </row>
    <row r="1393" spans="1:22" hidden="1">
      <c r="A1393" s="72">
        <f>'CONSTRUCTION COST ESTIMATE'!B1393</f>
        <v>690.06899999999996</v>
      </c>
      <c r="C1393" s="69" t="s">
        <v>1311</v>
      </c>
      <c r="D1393" s="69">
        <v>0</v>
      </c>
      <c r="F1393" s="73" t="str">
        <f>'CONSTRUCTION COST ESTIMATE'!C1393</f>
        <v>CURED IN PLACE SECTIONAL PIPE LINER (66 INCH)</v>
      </c>
      <c r="H1393" s="74" t="str">
        <f t="shared" si="111"/>
        <v>690.0690</v>
      </c>
      <c r="J1393" s="389">
        <f>'CONSTRUCTION COST ESTIMATE'!BA1393</f>
        <v>0</v>
      </c>
      <c r="K1393" s="75">
        <f t="shared" si="112"/>
        <v>0</v>
      </c>
      <c r="L1393" s="69" t="s">
        <v>1304</v>
      </c>
      <c r="M1393" s="69" t="str">
        <f>'CONSTRUCTION COST ESTIMATE'!BB1393</f>
        <v>EA</v>
      </c>
      <c r="N1393" s="390">
        <f>'BID ABSTRACT'!H1393</f>
        <v>0</v>
      </c>
      <c r="O1393" s="76">
        <f t="shared" si="113"/>
        <v>0</v>
      </c>
      <c r="S1393" s="69" t="s">
        <v>1313</v>
      </c>
      <c r="T1393" s="69" t="s">
        <v>1313</v>
      </c>
      <c r="V1393" s="77" t="str">
        <f t="shared" si="110"/>
        <v/>
      </c>
    </row>
    <row r="1394" spans="1:22" hidden="1">
      <c r="A1394" s="72">
        <f>'CONSTRUCTION COST ESTIMATE'!B1394</f>
        <v>690.07</v>
      </c>
      <c r="C1394" s="69" t="s">
        <v>1311</v>
      </c>
      <c r="D1394" s="69">
        <v>0</v>
      </c>
      <c r="F1394" s="73" t="str">
        <f>'CONSTRUCTION COST ESTIMATE'!C1394</f>
        <v>CURED IN PLACE SECTIONAL PIPE LINER (72 INCH)</v>
      </c>
      <c r="H1394" s="74" t="str">
        <f t="shared" si="111"/>
        <v>690.0700</v>
      </c>
      <c r="J1394" s="389">
        <f>'CONSTRUCTION COST ESTIMATE'!BA1394</f>
        <v>0</v>
      </c>
      <c r="K1394" s="75">
        <f t="shared" si="112"/>
        <v>0</v>
      </c>
      <c r="L1394" s="69" t="s">
        <v>1304</v>
      </c>
      <c r="M1394" s="69" t="str">
        <f>'CONSTRUCTION COST ESTIMATE'!BB1394</f>
        <v>LF</v>
      </c>
      <c r="N1394" s="390">
        <f>'BID ABSTRACT'!H1394</f>
        <v>0</v>
      </c>
      <c r="O1394" s="76">
        <f t="shared" si="113"/>
        <v>0</v>
      </c>
      <c r="S1394" s="69" t="s">
        <v>1313</v>
      </c>
      <c r="T1394" s="69" t="s">
        <v>1313</v>
      </c>
      <c r="V1394" s="77" t="str">
        <f t="shared" si="110"/>
        <v/>
      </c>
    </row>
    <row r="1395" spans="1:22" hidden="1">
      <c r="A1395" s="72">
        <f>'CONSTRUCTION COST ESTIMATE'!B1395</f>
        <v>690.07100000000003</v>
      </c>
      <c r="C1395" s="69" t="s">
        <v>1311</v>
      </c>
      <c r="D1395" s="69">
        <v>0</v>
      </c>
      <c r="F1395" s="73" t="str">
        <f>'CONSTRUCTION COST ESTIMATE'!C1395</f>
        <v>CURED IN PLACE SECTIONAL PIPE LINER (72 INCH)</v>
      </c>
      <c r="H1395" s="74" t="str">
        <f t="shared" si="111"/>
        <v>690.0710</v>
      </c>
      <c r="J1395" s="389">
        <f>'CONSTRUCTION COST ESTIMATE'!BA1395</f>
        <v>0</v>
      </c>
      <c r="K1395" s="75">
        <f t="shared" si="112"/>
        <v>0</v>
      </c>
      <c r="L1395" s="69" t="s">
        <v>1304</v>
      </c>
      <c r="M1395" s="69" t="str">
        <f>'CONSTRUCTION COST ESTIMATE'!BB1395</f>
        <v>EA</v>
      </c>
      <c r="N1395" s="390">
        <f>'BID ABSTRACT'!H1395</f>
        <v>0</v>
      </c>
      <c r="O1395" s="76">
        <f t="shared" si="113"/>
        <v>0</v>
      </c>
      <c r="S1395" s="69" t="s">
        <v>1313</v>
      </c>
      <c r="T1395" s="69" t="s">
        <v>1313</v>
      </c>
      <c r="V1395" s="77" t="str">
        <f t="shared" si="110"/>
        <v/>
      </c>
    </row>
    <row r="1396" spans="1:22" hidden="1">
      <c r="A1396" s="72">
        <f>'CONSTRUCTION COST ESTIMATE'!B1396</f>
        <v>690.072</v>
      </c>
      <c r="C1396" s="69" t="s">
        <v>1311</v>
      </c>
      <c r="D1396" s="69">
        <v>0</v>
      </c>
      <c r="F1396" s="73" t="str">
        <f>'CONSTRUCTION COST ESTIMATE'!C1396</f>
        <v>CURED IN PLACE SECTIONAL PIPE LINER (78 INCH)</v>
      </c>
      <c r="H1396" s="74" t="str">
        <f t="shared" si="111"/>
        <v>690.0720</v>
      </c>
      <c r="J1396" s="389">
        <f>'CONSTRUCTION COST ESTIMATE'!BA1396</f>
        <v>0</v>
      </c>
      <c r="K1396" s="75">
        <f t="shared" si="112"/>
        <v>0</v>
      </c>
      <c r="L1396" s="69" t="s">
        <v>1304</v>
      </c>
      <c r="M1396" s="69" t="str">
        <f>'CONSTRUCTION COST ESTIMATE'!BB1396</f>
        <v>LF</v>
      </c>
      <c r="N1396" s="390">
        <f>'BID ABSTRACT'!H1396</f>
        <v>0</v>
      </c>
      <c r="O1396" s="76">
        <f t="shared" si="113"/>
        <v>0</v>
      </c>
      <c r="S1396" s="69" t="s">
        <v>1313</v>
      </c>
      <c r="T1396" s="69" t="s">
        <v>1313</v>
      </c>
      <c r="V1396" s="77" t="str">
        <f t="shared" si="110"/>
        <v/>
      </c>
    </row>
    <row r="1397" spans="1:22" hidden="1">
      <c r="A1397" s="72">
        <f>'CONSTRUCTION COST ESTIMATE'!B1397</f>
        <v>690.07299999999998</v>
      </c>
      <c r="C1397" s="69" t="s">
        <v>1311</v>
      </c>
      <c r="D1397" s="69">
        <v>0</v>
      </c>
      <c r="F1397" s="73" t="str">
        <f>'CONSTRUCTION COST ESTIMATE'!C1397</f>
        <v>CURED IN PLACE SECTIONAL PIPE LINER (78 INCH)</v>
      </c>
      <c r="H1397" s="74" t="str">
        <f t="shared" si="111"/>
        <v>690.0730</v>
      </c>
      <c r="J1397" s="389">
        <f>'CONSTRUCTION COST ESTIMATE'!BA1397</f>
        <v>0</v>
      </c>
      <c r="K1397" s="75">
        <f t="shared" si="112"/>
        <v>0</v>
      </c>
      <c r="L1397" s="69" t="s">
        <v>1304</v>
      </c>
      <c r="M1397" s="69" t="str">
        <f>'CONSTRUCTION COST ESTIMATE'!BB1397</f>
        <v>EA</v>
      </c>
      <c r="N1397" s="390">
        <f>'BID ABSTRACT'!H1397</f>
        <v>0</v>
      </c>
      <c r="O1397" s="76">
        <f t="shared" si="113"/>
        <v>0</v>
      </c>
      <c r="S1397" s="69" t="s">
        <v>1313</v>
      </c>
      <c r="T1397" s="69" t="s">
        <v>1313</v>
      </c>
      <c r="V1397" s="77" t="str">
        <f t="shared" si="110"/>
        <v/>
      </c>
    </row>
    <row r="1398" spans="1:22" hidden="1">
      <c r="A1398" s="72">
        <f>'CONSTRUCTION COST ESTIMATE'!B1398</f>
        <v>690.07399999999996</v>
      </c>
      <c r="C1398" s="69" t="s">
        <v>1311</v>
      </c>
      <c r="D1398" s="69">
        <v>0</v>
      </c>
      <c r="F1398" s="73" t="str">
        <f>'CONSTRUCTION COST ESTIMATE'!C1398</f>
        <v>CURED IN PLACE SECTIONAL PIPE LINER (84 INCH)</v>
      </c>
      <c r="H1398" s="74" t="str">
        <f t="shared" si="111"/>
        <v>690.0740</v>
      </c>
      <c r="J1398" s="389">
        <f>'CONSTRUCTION COST ESTIMATE'!BA1398</f>
        <v>0</v>
      </c>
      <c r="K1398" s="75">
        <f t="shared" si="112"/>
        <v>0</v>
      </c>
      <c r="L1398" s="69" t="s">
        <v>1304</v>
      </c>
      <c r="M1398" s="69" t="str">
        <f>'CONSTRUCTION COST ESTIMATE'!BB1398</f>
        <v>LF</v>
      </c>
      <c r="N1398" s="390">
        <f>'BID ABSTRACT'!H1398</f>
        <v>0</v>
      </c>
      <c r="O1398" s="76">
        <f t="shared" si="113"/>
        <v>0</v>
      </c>
      <c r="S1398" s="69" t="s">
        <v>1313</v>
      </c>
      <c r="T1398" s="69" t="s">
        <v>1313</v>
      </c>
      <c r="V1398" s="77" t="str">
        <f t="shared" si="110"/>
        <v/>
      </c>
    </row>
    <row r="1399" spans="1:22" hidden="1">
      <c r="A1399" s="72">
        <f>'CONSTRUCTION COST ESTIMATE'!B1399</f>
        <v>690.07500000000005</v>
      </c>
      <c r="C1399" s="69" t="s">
        <v>1311</v>
      </c>
      <c r="D1399" s="69">
        <v>0</v>
      </c>
      <c r="F1399" s="73" t="str">
        <f>'CONSTRUCTION COST ESTIMATE'!C1399</f>
        <v>CURED IN PLACE SECTIONAL PIPE LINER (84 INCH)</v>
      </c>
      <c r="H1399" s="74" t="str">
        <f t="shared" si="111"/>
        <v>690.0750</v>
      </c>
      <c r="J1399" s="389">
        <f>'CONSTRUCTION COST ESTIMATE'!BA1399</f>
        <v>0</v>
      </c>
      <c r="K1399" s="75">
        <f t="shared" si="112"/>
        <v>0</v>
      </c>
      <c r="L1399" s="69" t="s">
        <v>1304</v>
      </c>
      <c r="M1399" s="69" t="str">
        <f>'CONSTRUCTION COST ESTIMATE'!BB1399</f>
        <v>EA</v>
      </c>
      <c r="N1399" s="390">
        <f>'BID ABSTRACT'!H1399</f>
        <v>0</v>
      </c>
      <c r="O1399" s="76">
        <f t="shared" si="113"/>
        <v>0</v>
      </c>
      <c r="S1399" s="69" t="s">
        <v>1313</v>
      </c>
      <c r="T1399" s="69" t="s">
        <v>1313</v>
      </c>
      <c r="V1399" s="77" t="str">
        <f t="shared" si="110"/>
        <v/>
      </c>
    </row>
    <row r="1400" spans="1:22" hidden="1">
      <c r="A1400" s="72">
        <f>'CONSTRUCTION COST ESTIMATE'!B1400</f>
        <v>690.07600000000002</v>
      </c>
      <c r="C1400" s="69" t="s">
        <v>1311</v>
      </c>
      <c r="D1400" s="69">
        <v>0</v>
      </c>
      <c r="F1400" s="73" t="str">
        <f>'CONSTRUCTION COST ESTIMATE'!C1400</f>
        <v>CURED IN PLACE SECTIONAL PIPE LINER (90 INCH)</v>
      </c>
      <c r="H1400" s="74" t="str">
        <f t="shared" si="111"/>
        <v>690.0760</v>
      </c>
      <c r="J1400" s="389">
        <f>'CONSTRUCTION COST ESTIMATE'!BA1400</f>
        <v>0</v>
      </c>
      <c r="K1400" s="75">
        <f t="shared" si="112"/>
        <v>0</v>
      </c>
      <c r="L1400" s="69" t="s">
        <v>1304</v>
      </c>
      <c r="M1400" s="69" t="str">
        <f>'CONSTRUCTION COST ESTIMATE'!BB1400</f>
        <v>LF</v>
      </c>
      <c r="N1400" s="390">
        <f>'BID ABSTRACT'!H1400</f>
        <v>0</v>
      </c>
      <c r="O1400" s="76">
        <f t="shared" si="113"/>
        <v>0</v>
      </c>
      <c r="S1400" s="69" t="s">
        <v>1313</v>
      </c>
      <c r="T1400" s="69" t="s">
        <v>1313</v>
      </c>
      <c r="V1400" s="77" t="str">
        <f t="shared" si="110"/>
        <v/>
      </c>
    </row>
    <row r="1401" spans="1:22" hidden="1">
      <c r="A1401" s="72">
        <f>'CONSTRUCTION COST ESTIMATE'!B1401</f>
        <v>690.077</v>
      </c>
      <c r="C1401" s="69" t="s">
        <v>1311</v>
      </c>
      <c r="D1401" s="69">
        <v>0</v>
      </c>
      <c r="F1401" s="73" t="str">
        <f>'CONSTRUCTION COST ESTIMATE'!C1401</f>
        <v>CURED IN PLACE SECTIONAL PIPE LINER (90 INCH)</v>
      </c>
      <c r="H1401" s="74" t="str">
        <f t="shared" si="111"/>
        <v>690.0770</v>
      </c>
      <c r="J1401" s="389">
        <f>'CONSTRUCTION COST ESTIMATE'!BA1401</f>
        <v>0</v>
      </c>
      <c r="K1401" s="75">
        <f t="shared" si="112"/>
        <v>0</v>
      </c>
      <c r="L1401" s="69" t="s">
        <v>1304</v>
      </c>
      <c r="M1401" s="69" t="str">
        <f>'CONSTRUCTION COST ESTIMATE'!BB1401</f>
        <v>EA</v>
      </c>
      <c r="N1401" s="390">
        <f>'BID ABSTRACT'!H1401</f>
        <v>0</v>
      </c>
      <c r="O1401" s="76">
        <f t="shared" si="113"/>
        <v>0</v>
      </c>
      <c r="S1401" s="69" t="s">
        <v>1313</v>
      </c>
      <c r="T1401" s="69" t="s">
        <v>1313</v>
      </c>
      <c r="V1401" s="77" t="str">
        <f t="shared" si="110"/>
        <v/>
      </c>
    </row>
    <row r="1402" spans="1:22" hidden="1">
      <c r="A1402" s="72">
        <f>'CONSTRUCTION COST ESTIMATE'!B1402</f>
        <v>690.07799999999997</v>
      </c>
      <c r="C1402" s="69" t="s">
        <v>1311</v>
      </c>
      <c r="D1402" s="69">
        <v>0</v>
      </c>
      <c r="F1402" s="73" t="str">
        <f>'CONSTRUCTION COST ESTIMATE'!C1402</f>
        <v>CURED IN PLACE SECTIONAL PIPE LINER (96 INCH)</v>
      </c>
      <c r="H1402" s="74" t="str">
        <f t="shared" si="111"/>
        <v>690.0780</v>
      </c>
      <c r="J1402" s="389">
        <f>'CONSTRUCTION COST ESTIMATE'!BA1402</f>
        <v>0</v>
      </c>
      <c r="K1402" s="75">
        <f t="shared" si="112"/>
        <v>0</v>
      </c>
      <c r="L1402" s="69" t="s">
        <v>1304</v>
      </c>
      <c r="M1402" s="69" t="str">
        <f>'CONSTRUCTION COST ESTIMATE'!BB1402</f>
        <v>LF</v>
      </c>
      <c r="N1402" s="390">
        <f>'BID ABSTRACT'!H1402</f>
        <v>0</v>
      </c>
      <c r="O1402" s="76">
        <f t="shared" si="113"/>
        <v>0</v>
      </c>
      <c r="S1402" s="69" t="s">
        <v>1313</v>
      </c>
      <c r="T1402" s="69" t="s">
        <v>1313</v>
      </c>
      <c r="V1402" s="77" t="str">
        <f t="shared" si="110"/>
        <v/>
      </c>
    </row>
    <row r="1403" spans="1:22" hidden="1">
      <c r="A1403" s="72">
        <f>'CONSTRUCTION COST ESTIMATE'!B1403</f>
        <v>690.07899999999995</v>
      </c>
      <c r="C1403" s="69" t="s">
        <v>1311</v>
      </c>
      <c r="D1403" s="69">
        <v>0</v>
      </c>
      <c r="F1403" s="73" t="str">
        <f>'CONSTRUCTION COST ESTIMATE'!C1403</f>
        <v>CURED IN PLACE SECTIONAL PIPE LINER (96 INCH)</v>
      </c>
      <c r="H1403" s="74" t="str">
        <f t="shared" si="111"/>
        <v>690.0790</v>
      </c>
      <c r="J1403" s="389">
        <f>'CONSTRUCTION COST ESTIMATE'!BA1403</f>
        <v>0</v>
      </c>
      <c r="K1403" s="75">
        <f t="shared" si="112"/>
        <v>0</v>
      </c>
      <c r="L1403" s="69" t="s">
        <v>1304</v>
      </c>
      <c r="M1403" s="69" t="str">
        <f>'CONSTRUCTION COST ESTIMATE'!BB1403</f>
        <v>EA</v>
      </c>
      <c r="N1403" s="390">
        <f>'BID ABSTRACT'!H1403</f>
        <v>0</v>
      </c>
      <c r="O1403" s="76">
        <f t="shared" si="113"/>
        <v>0</v>
      </c>
      <c r="S1403" s="69" t="s">
        <v>1313</v>
      </c>
      <c r="T1403" s="69" t="s">
        <v>1313</v>
      </c>
      <c r="V1403" s="77" t="str">
        <f t="shared" si="110"/>
        <v/>
      </c>
    </row>
    <row r="1404" spans="1:22" hidden="1">
      <c r="A1404" s="72">
        <f>'CONSTRUCTION COST ESTIMATE'!B1404</f>
        <v>690.08</v>
      </c>
      <c r="C1404" s="69" t="s">
        <v>1311</v>
      </c>
      <c r="D1404" s="69">
        <v>0</v>
      </c>
      <c r="F1404" s="73" t="str">
        <f>'CONSTRUCTION COST ESTIMATE'!C1404</f>
        <v>CURED IN PLACE SPOT REPAIR (10 INCH)</v>
      </c>
      <c r="H1404" s="74" t="str">
        <f t="shared" si="111"/>
        <v>690.0800</v>
      </c>
      <c r="J1404" s="389">
        <f>'CONSTRUCTION COST ESTIMATE'!BA1404</f>
        <v>0</v>
      </c>
      <c r="K1404" s="75">
        <f t="shared" si="112"/>
        <v>0</v>
      </c>
      <c r="L1404" s="69" t="s">
        <v>1304</v>
      </c>
      <c r="M1404" s="69" t="str">
        <f>'CONSTRUCTION COST ESTIMATE'!BB1404</f>
        <v>EA</v>
      </c>
      <c r="N1404" s="390">
        <f>'BID ABSTRACT'!H1404</f>
        <v>0</v>
      </c>
      <c r="O1404" s="76">
        <f t="shared" si="113"/>
        <v>0</v>
      </c>
      <c r="S1404" s="69" t="s">
        <v>1313</v>
      </c>
      <c r="T1404" s="69" t="s">
        <v>1313</v>
      </c>
      <c r="V1404" s="77" t="str">
        <f t="shared" si="110"/>
        <v/>
      </c>
    </row>
    <row r="1405" spans="1:22" hidden="1">
      <c r="A1405" s="72">
        <f>'CONSTRUCTION COST ESTIMATE'!B1405</f>
        <v>690.08100000000002</v>
      </c>
      <c r="C1405" s="69" t="s">
        <v>1311</v>
      </c>
      <c r="D1405" s="69">
        <v>0</v>
      </c>
      <c r="F1405" s="73" t="str">
        <f>'CONSTRUCTION COST ESTIMATE'!C1405</f>
        <v>CURED IN PLACE SPOT REPAIR (15 INCH)</v>
      </c>
      <c r="H1405" s="74" t="str">
        <f t="shared" si="111"/>
        <v>690.0810</v>
      </c>
      <c r="J1405" s="389">
        <f>'CONSTRUCTION COST ESTIMATE'!BA1405</f>
        <v>0</v>
      </c>
      <c r="K1405" s="75">
        <f t="shared" si="112"/>
        <v>0</v>
      </c>
      <c r="L1405" s="69" t="s">
        <v>1304</v>
      </c>
      <c r="M1405" s="69" t="str">
        <f>'CONSTRUCTION COST ESTIMATE'!BB1405</f>
        <v>EA</v>
      </c>
      <c r="N1405" s="390">
        <f>'BID ABSTRACT'!H1405</f>
        <v>0</v>
      </c>
      <c r="O1405" s="76">
        <f t="shared" si="113"/>
        <v>0</v>
      </c>
      <c r="S1405" s="69" t="s">
        <v>1313</v>
      </c>
      <c r="T1405" s="69" t="s">
        <v>1313</v>
      </c>
      <c r="V1405" s="77" t="str">
        <f t="shared" si="110"/>
        <v/>
      </c>
    </row>
    <row r="1406" spans="1:22" hidden="1">
      <c r="A1406" s="72">
        <f>'CONSTRUCTION COST ESTIMATE'!B1406</f>
        <v>691.00049999999999</v>
      </c>
      <c r="C1406" s="69" t="s">
        <v>1311</v>
      </c>
      <c r="D1406" s="69">
        <v>0</v>
      </c>
      <c r="F1406" s="73" t="str">
        <f>'CONSTRUCTION COST ESTIMATE'!C1406</f>
        <v>COAT EXISTING 48 INCH MANHOLE &gt; 5 FEET DEPTH AND &lt; 10 FEET DEPTH</v>
      </c>
      <c r="H1406" s="74" t="str">
        <f t="shared" si="111"/>
        <v>691.0005</v>
      </c>
      <c r="J1406" s="389">
        <f>'CONSTRUCTION COST ESTIMATE'!BA1406</f>
        <v>0</v>
      </c>
      <c r="K1406" s="75">
        <f t="shared" si="112"/>
        <v>0</v>
      </c>
      <c r="L1406" s="69" t="s">
        <v>1304</v>
      </c>
      <c r="M1406" s="69" t="str">
        <f>'CONSTRUCTION COST ESTIMATE'!BB1406</f>
        <v>EA</v>
      </c>
      <c r="N1406" s="390">
        <f>'BID ABSTRACT'!H1406</f>
        <v>0</v>
      </c>
      <c r="O1406" s="76">
        <f t="shared" si="113"/>
        <v>0</v>
      </c>
      <c r="S1406" s="69" t="s">
        <v>1313</v>
      </c>
      <c r="T1406" s="69" t="s">
        <v>1313</v>
      </c>
      <c r="V1406" s="77" t="str">
        <f t="shared" si="110"/>
        <v/>
      </c>
    </row>
    <row r="1407" spans="1:22" hidden="1">
      <c r="A1407" s="72">
        <f>'CONSTRUCTION COST ESTIMATE'!B1407</f>
        <v>691.00099999999998</v>
      </c>
      <c r="C1407" s="69" t="s">
        <v>1311</v>
      </c>
      <c r="D1407" s="69">
        <v>0</v>
      </c>
      <c r="F1407" s="73" t="str">
        <f>'CONSTRUCTION COST ESTIMATE'!C1407</f>
        <v>COAT EXISTING 48 INCH MANHOLE &gt; 10 FEET DEPTH AND &lt; 15 FEET DEPTH</v>
      </c>
      <c r="H1407" s="74" t="str">
        <f t="shared" si="111"/>
        <v>691.0010</v>
      </c>
      <c r="J1407" s="389">
        <f>'CONSTRUCTION COST ESTIMATE'!BA1407</f>
        <v>0</v>
      </c>
      <c r="K1407" s="75">
        <f t="shared" si="112"/>
        <v>0</v>
      </c>
      <c r="L1407" s="69" t="s">
        <v>1304</v>
      </c>
      <c r="M1407" s="69" t="str">
        <f>'CONSTRUCTION COST ESTIMATE'!BB1407</f>
        <v>EA</v>
      </c>
      <c r="N1407" s="390">
        <f>'BID ABSTRACT'!H1407</f>
        <v>0</v>
      </c>
      <c r="O1407" s="76">
        <f t="shared" si="113"/>
        <v>0</v>
      </c>
      <c r="S1407" s="69" t="s">
        <v>1313</v>
      </c>
      <c r="T1407" s="69" t="s">
        <v>1313</v>
      </c>
      <c r="V1407" s="77" t="str">
        <f t="shared" si="110"/>
        <v/>
      </c>
    </row>
    <row r="1408" spans="1:22" hidden="1">
      <c r="A1408" s="72">
        <f>'CONSTRUCTION COST ESTIMATE'!B1408</f>
        <v>691.00199999999995</v>
      </c>
      <c r="C1408" s="69" t="s">
        <v>1311</v>
      </c>
      <c r="D1408" s="69">
        <v>0</v>
      </c>
      <c r="F1408" s="73" t="str">
        <f>'CONSTRUCTION COST ESTIMATE'!C1408</f>
        <v>COAT EXISTING 48 INCH MANHOLE &gt; 15 FEET DEPTH AND &lt; 20 FEET DEPTH</v>
      </c>
      <c r="H1408" s="74" t="str">
        <f t="shared" si="111"/>
        <v>691.0020</v>
      </c>
      <c r="J1408" s="389">
        <f>'CONSTRUCTION COST ESTIMATE'!BA1408</f>
        <v>0</v>
      </c>
      <c r="K1408" s="75">
        <f t="shared" si="112"/>
        <v>0</v>
      </c>
      <c r="L1408" s="69" t="s">
        <v>1304</v>
      </c>
      <c r="M1408" s="69" t="str">
        <f>'CONSTRUCTION COST ESTIMATE'!BB1408</f>
        <v>EA</v>
      </c>
      <c r="N1408" s="390">
        <f>'BID ABSTRACT'!H1408</f>
        <v>0</v>
      </c>
      <c r="O1408" s="76">
        <f t="shared" si="113"/>
        <v>0</v>
      </c>
      <c r="S1408" s="69" t="s">
        <v>1313</v>
      </c>
      <c r="T1408" s="69" t="s">
        <v>1313</v>
      </c>
      <c r="V1408" s="77" t="str">
        <f t="shared" si="110"/>
        <v/>
      </c>
    </row>
    <row r="1409" spans="1:22" hidden="1">
      <c r="A1409" s="72">
        <f>'CONSTRUCTION COST ESTIMATE'!B1409</f>
        <v>691.00300000000004</v>
      </c>
      <c r="C1409" s="69" t="s">
        <v>1311</v>
      </c>
      <c r="D1409" s="69">
        <v>0</v>
      </c>
      <c r="F1409" s="73" t="str">
        <f>'CONSTRUCTION COST ESTIMATE'!C1409</f>
        <v>COAT EXISTING 48 INCH MANHOLE &gt; 20 FEET DEPTH AND &lt; 25 FEET DEPTH</v>
      </c>
      <c r="H1409" s="74" t="str">
        <f t="shared" si="111"/>
        <v>691.0030</v>
      </c>
      <c r="J1409" s="389">
        <f>'CONSTRUCTION COST ESTIMATE'!BA1409</f>
        <v>0</v>
      </c>
      <c r="K1409" s="75">
        <f t="shared" si="112"/>
        <v>0</v>
      </c>
      <c r="L1409" s="69" t="s">
        <v>1304</v>
      </c>
      <c r="M1409" s="69" t="str">
        <f>'CONSTRUCTION COST ESTIMATE'!BB1409</f>
        <v>EA</v>
      </c>
      <c r="N1409" s="390">
        <f>'BID ABSTRACT'!H1409</f>
        <v>0</v>
      </c>
      <c r="O1409" s="76">
        <f t="shared" si="113"/>
        <v>0</v>
      </c>
      <c r="S1409" s="69" t="s">
        <v>1313</v>
      </c>
      <c r="T1409" s="69" t="s">
        <v>1313</v>
      </c>
      <c r="V1409" s="77" t="str">
        <f t="shared" si="110"/>
        <v/>
      </c>
    </row>
    <row r="1410" spans="1:22" hidden="1">
      <c r="A1410" s="72">
        <f>'CONSTRUCTION COST ESTIMATE'!B1410</f>
        <v>691.00400000000002</v>
      </c>
      <c r="C1410" s="69" t="s">
        <v>1311</v>
      </c>
      <c r="D1410" s="69">
        <v>0</v>
      </c>
      <c r="F1410" s="73" t="str">
        <f>'CONSTRUCTION COST ESTIMATE'!C1410</f>
        <v>COAT EXISTING 48 INCH MANHOLE</v>
      </c>
      <c r="H1410" s="74" t="str">
        <f t="shared" si="111"/>
        <v>691.0040</v>
      </c>
      <c r="J1410" s="389">
        <f>'CONSTRUCTION COST ESTIMATE'!BA1410</f>
        <v>0</v>
      </c>
      <c r="K1410" s="75">
        <f t="shared" si="112"/>
        <v>0</v>
      </c>
      <c r="L1410" s="69" t="s">
        <v>1304</v>
      </c>
      <c r="M1410" s="69" t="str">
        <f>'CONSTRUCTION COST ESTIMATE'!BB1410</f>
        <v>EA</v>
      </c>
      <c r="N1410" s="390">
        <f>'BID ABSTRACT'!H1410</f>
        <v>0</v>
      </c>
      <c r="O1410" s="76">
        <f t="shared" si="113"/>
        <v>0</v>
      </c>
      <c r="S1410" s="69" t="s">
        <v>1313</v>
      </c>
      <c r="T1410" s="69" t="s">
        <v>1313</v>
      </c>
      <c r="V1410" s="77" t="str">
        <f t="shared" si="110"/>
        <v/>
      </c>
    </row>
    <row r="1411" spans="1:22" hidden="1">
      <c r="A1411" s="72">
        <f>'CONSTRUCTION COST ESTIMATE'!B1411</f>
        <v>691.005</v>
      </c>
      <c r="C1411" s="69" t="s">
        <v>1311</v>
      </c>
      <c r="D1411" s="69">
        <v>0</v>
      </c>
      <c r="F1411" s="73" t="str">
        <f>'CONSTRUCTION COST ESTIMATE'!C1411</f>
        <v>COAT EXISTING 60 INCH MANHOLE &gt; 5 FEET DEPTH AND &lt; 10 FEET DEPTH</v>
      </c>
      <c r="H1411" s="74" t="str">
        <f t="shared" si="111"/>
        <v>691.0050</v>
      </c>
      <c r="J1411" s="389">
        <f>'CONSTRUCTION COST ESTIMATE'!BA1411</f>
        <v>0</v>
      </c>
      <c r="K1411" s="75">
        <f t="shared" si="112"/>
        <v>0</v>
      </c>
      <c r="L1411" s="69" t="s">
        <v>1304</v>
      </c>
      <c r="M1411" s="69" t="str">
        <f>'CONSTRUCTION COST ESTIMATE'!BB1411</f>
        <v>EA</v>
      </c>
      <c r="N1411" s="390">
        <f>'BID ABSTRACT'!H1411</f>
        <v>0</v>
      </c>
      <c r="O1411" s="76">
        <f t="shared" si="113"/>
        <v>0</v>
      </c>
      <c r="S1411" s="69" t="s">
        <v>1313</v>
      </c>
      <c r="T1411" s="69" t="s">
        <v>1313</v>
      </c>
      <c r="V1411" s="77" t="str">
        <f t="shared" si="110"/>
        <v/>
      </c>
    </row>
    <row r="1412" spans="1:22" hidden="1">
      <c r="A1412" s="72">
        <f>'CONSTRUCTION COST ESTIMATE'!B1412</f>
        <v>691.00599999999997</v>
      </c>
      <c r="C1412" s="69" t="s">
        <v>1311</v>
      </c>
      <c r="D1412" s="69">
        <v>0</v>
      </c>
      <c r="F1412" s="73" t="str">
        <f>'CONSTRUCTION COST ESTIMATE'!C1412</f>
        <v>COAT EXISTING 60 INCH MANHOLE &gt; 10 FEET DEPTH AND &lt; 15 FEET DEPTH</v>
      </c>
      <c r="H1412" s="74" t="str">
        <f t="shared" si="111"/>
        <v>691.0060</v>
      </c>
      <c r="J1412" s="389">
        <f>'CONSTRUCTION COST ESTIMATE'!BA1412</f>
        <v>0</v>
      </c>
      <c r="K1412" s="75">
        <f t="shared" si="112"/>
        <v>0</v>
      </c>
      <c r="L1412" s="69" t="s">
        <v>1304</v>
      </c>
      <c r="M1412" s="69" t="str">
        <f>'CONSTRUCTION COST ESTIMATE'!BB1412</f>
        <v>EA</v>
      </c>
      <c r="N1412" s="390">
        <f>'BID ABSTRACT'!H1412</f>
        <v>0</v>
      </c>
      <c r="O1412" s="76">
        <f t="shared" si="113"/>
        <v>0</v>
      </c>
      <c r="S1412" s="69" t="s">
        <v>1313</v>
      </c>
      <c r="T1412" s="69" t="s">
        <v>1313</v>
      </c>
      <c r="V1412" s="77" t="str">
        <f t="shared" si="110"/>
        <v/>
      </c>
    </row>
    <row r="1413" spans="1:22" hidden="1">
      <c r="A1413" s="72">
        <f>'CONSTRUCTION COST ESTIMATE'!B1413</f>
        <v>691.00699999999995</v>
      </c>
      <c r="C1413" s="69" t="s">
        <v>1311</v>
      </c>
      <c r="D1413" s="69">
        <v>0</v>
      </c>
      <c r="F1413" s="73" t="str">
        <f>'CONSTRUCTION COST ESTIMATE'!C1413</f>
        <v>COAT EXISTING 60 INCH MANHOLE &gt; 15 FEET DEPTH AND &lt; 20 FEET DEPTH</v>
      </c>
      <c r="H1413" s="74" t="str">
        <f t="shared" si="111"/>
        <v>691.0070</v>
      </c>
      <c r="J1413" s="389">
        <f>'CONSTRUCTION COST ESTIMATE'!BA1413</f>
        <v>0</v>
      </c>
      <c r="K1413" s="75">
        <f t="shared" si="112"/>
        <v>0</v>
      </c>
      <c r="L1413" s="69" t="s">
        <v>1304</v>
      </c>
      <c r="M1413" s="69" t="str">
        <f>'CONSTRUCTION COST ESTIMATE'!BB1413</f>
        <v>EA</v>
      </c>
      <c r="N1413" s="390">
        <f>'BID ABSTRACT'!H1413</f>
        <v>0</v>
      </c>
      <c r="O1413" s="76">
        <f t="shared" si="113"/>
        <v>0</v>
      </c>
      <c r="S1413" s="69" t="s">
        <v>1313</v>
      </c>
      <c r="T1413" s="69" t="s">
        <v>1313</v>
      </c>
      <c r="V1413" s="77" t="str">
        <f t="shared" si="110"/>
        <v/>
      </c>
    </row>
    <row r="1414" spans="1:22" hidden="1">
      <c r="A1414" s="72">
        <f>'CONSTRUCTION COST ESTIMATE'!B1414</f>
        <v>691.00800000000004</v>
      </c>
      <c r="C1414" s="69" t="s">
        <v>1311</v>
      </c>
      <c r="D1414" s="69">
        <v>0</v>
      </c>
      <c r="F1414" s="73" t="str">
        <f>'CONSTRUCTION COST ESTIMATE'!C1414</f>
        <v>COAT EXISTING 60 INCH MANHOLE &gt; 20 FEET DEPTH AND &lt; 25 FEET DEPTH</v>
      </c>
      <c r="H1414" s="74" t="str">
        <f t="shared" si="111"/>
        <v>691.0080</v>
      </c>
      <c r="J1414" s="389">
        <f>'CONSTRUCTION COST ESTIMATE'!BA1414</f>
        <v>0</v>
      </c>
      <c r="K1414" s="75">
        <f t="shared" si="112"/>
        <v>0</v>
      </c>
      <c r="L1414" s="69" t="s">
        <v>1304</v>
      </c>
      <c r="M1414" s="69" t="str">
        <f>'CONSTRUCTION COST ESTIMATE'!BB1414</f>
        <v>EA</v>
      </c>
      <c r="N1414" s="390">
        <f>'BID ABSTRACT'!H1414</f>
        <v>0</v>
      </c>
      <c r="O1414" s="76">
        <f t="shared" si="113"/>
        <v>0</v>
      </c>
      <c r="S1414" s="69" t="s">
        <v>1313</v>
      </c>
      <c r="T1414" s="69" t="s">
        <v>1313</v>
      </c>
      <c r="V1414" s="77" t="str">
        <f t="shared" si="110"/>
        <v/>
      </c>
    </row>
    <row r="1415" spans="1:22" hidden="1">
      <c r="A1415" s="72">
        <f>'CONSTRUCTION COST ESTIMATE'!B1415</f>
        <v>691.00900000000001</v>
      </c>
      <c r="C1415" s="69" t="s">
        <v>1311</v>
      </c>
      <c r="D1415" s="69">
        <v>0</v>
      </c>
      <c r="F1415" s="73" t="str">
        <f>'CONSTRUCTION COST ESTIMATE'!C1415</f>
        <v>COAT EXISTING 60 INCH MANHOLE</v>
      </c>
      <c r="H1415" s="74" t="str">
        <f t="shared" si="111"/>
        <v>691.0090</v>
      </c>
      <c r="J1415" s="389">
        <f>'CONSTRUCTION COST ESTIMATE'!BA1415</f>
        <v>0</v>
      </c>
      <c r="K1415" s="75">
        <f t="shared" si="112"/>
        <v>0</v>
      </c>
      <c r="L1415" s="69" t="s">
        <v>1304</v>
      </c>
      <c r="M1415" s="69" t="str">
        <f>'CONSTRUCTION COST ESTIMATE'!BB1415</f>
        <v>EA</v>
      </c>
      <c r="N1415" s="390">
        <f>'BID ABSTRACT'!H1415</f>
        <v>0</v>
      </c>
      <c r="O1415" s="76">
        <f t="shared" si="113"/>
        <v>0</v>
      </c>
      <c r="S1415" s="69" t="s">
        <v>1313</v>
      </c>
      <c r="T1415" s="69" t="s">
        <v>1313</v>
      </c>
      <c r="V1415" s="77" t="str">
        <f t="shared" si="110"/>
        <v/>
      </c>
    </row>
    <row r="1416" spans="1:22" hidden="1">
      <c r="A1416" s="72">
        <f>'CONSTRUCTION COST ESTIMATE'!B1416</f>
        <v>691.01</v>
      </c>
      <c r="C1416" s="69" t="s">
        <v>1311</v>
      </c>
      <c r="D1416" s="69">
        <v>0</v>
      </c>
      <c r="F1416" s="73" t="str">
        <f>'CONSTRUCTION COST ESTIMATE'!C1416</f>
        <v>COAT EXISTING 72 INCH MANHOLE &gt; 5 FEET DEPTH AND &lt; 10 FEET DEPTH</v>
      </c>
      <c r="H1416" s="74" t="str">
        <f t="shared" si="111"/>
        <v>691.0100</v>
      </c>
      <c r="J1416" s="389">
        <f>'CONSTRUCTION COST ESTIMATE'!BA1416</f>
        <v>0</v>
      </c>
      <c r="K1416" s="75">
        <f t="shared" si="112"/>
        <v>0</v>
      </c>
      <c r="L1416" s="69" t="s">
        <v>1304</v>
      </c>
      <c r="M1416" s="69" t="str">
        <f>'CONSTRUCTION COST ESTIMATE'!BB1416</f>
        <v>EA</v>
      </c>
      <c r="N1416" s="390">
        <f>'BID ABSTRACT'!H1416</f>
        <v>0</v>
      </c>
      <c r="O1416" s="76">
        <f t="shared" si="113"/>
        <v>0</v>
      </c>
      <c r="S1416" s="69" t="s">
        <v>1313</v>
      </c>
      <c r="T1416" s="69" t="s">
        <v>1313</v>
      </c>
      <c r="V1416" s="77" t="str">
        <f t="shared" si="110"/>
        <v/>
      </c>
    </row>
    <row r="1417" spans="1:22" hidden="1">
      <c r="A1417" s="72">
        <f>'CONSTRUCTION COST ESTIMATE'!B1417</f>
        <v>691.01099999999997</v>
      </c>
      <c r="C1417" s="69" t="s">
        <v>1311</v>
      </c>
      <c r="D1417" s="69">
        <v>0</v>
      </c>
      <c r="F1417" s="73" t="str">
        <f>'CONSTRUCTION COST ESTIMATE'!C1417</f>
        <v>COAT EXISTING 72 INCH MANHOLE &gt; 10 FEET DEPTH AND &lt; 15 FEET DEPTH</v>
      </c>
      <c r="H1417" s="74" t="str">
        <f t="shared" si="111"/>
        <v>691.0110</v>
      </c>
      <c r="J1417" s="389">
        <f>'CONSTRUCTION COST ESTIMATE'!BA1417</f>
        <v>0</v>
      </c>
      <c r="K1417" s="75">
        <f t="shared" si="112"/>
        <v>0</v>
      </c>
      <c r="L1417" s="69" t="s">
        <v>1304</v>
      </c>
      <c r="M1417" s="69" t="str">
        <f>'CONSTRUCTION COST ESTIMATE'!BB1417</f>
        <v>EA</v>
      </c>
      <c r="N1417" s="390">
        <f>'BID ABSTRACT'!H1417</f>
        <v>0</v>
      </c>
      <c r="O1417" s="76">
        <f t="shared" si="113"/>
        <v>0</v>
      </c>
      <c r="S1417" s="69" t="s">
        <v>1313</v>
      </c>
      <c r="T1417" s="69" t="s">
        <v>1313</v>
      </c>
      <c r="V1417" s="77" t="str">
        <f t="shared" si="110"/>
        <v/>
      </c>
    </row>
    <row r="1418" spans="1:22" hidden="1">
      <c r="A1418" s="72">
        <f>'CONSTRUCTION COST ESTIMATE'!B1418</f>
        <v>691.01199999999994</v>
      </c>
      <c r="C1418" s="69" t="s">
        <v>1311</v>
      </c>
      <c r="D1418" s="69">
        <v>0</v>
      </c>
      <c r="F1418" s="73" t="str">
        <f>'CONSTRUCTION COST ESTIMATE'!C1418</f>
        <v>COAT EXISTING 72 INCH MANHOLE &gt; 15 FEET DEPTH AND &lt; 20 FEET DEPTH</v>
      </c>
      <c r="H1418" s="74" t="str">
        <f t="shared" si="111"/>
        <v>691.0120</v>
      </c>
      <c r="J1418" s="389">
        <f>'CONSTRUCTION COST ESTIMATE'!BA1418</f>
        <v>0</v>
      </c>
      <c r="K1418" s="75">
        <f t="shared" si="112"/>
        <v>0</v>
      </c>
      <c r="L1418" s="69" t="s">
        <v>1304</v>
      </c>
      <c r="M1418" s="69" t="str">
        <f>'CONSTRUCTION COST ESTIMATE'!BB1418</f>
        <v>EA</v>
      </c>
      <c r="N1418" s="390">
        <f>'BID ABSTRACT'!H1418</f>
        <v>0</v>
      </c>
      <c r="O1418" s="76">
        <f t="shared" si="113"/>
        <v>0</v>
      </c>
      <c r="S1418" s="69" t="s">
        <v>1313</v>
      </c>
      <c r="T1418" s="69" t="s">
        <v>1313</v>
      </c>
      <c r="V1418" s="77" t="str">
        <f t="shared" si="110"/>
        <v/>
      </c>
    </row>
    <row r="1419" spans="1:22" hidden="1">
      <c r="A1419" s="72">
        <f>'CONSTRUCTION COST ESTIMATE'!B1419</f>
        <v>691.01300000000003</v>
      </c>
      <c r="C1419" s="69" t="s">
        <v>1311</v>
      </c>
      <c r="D1419" s="69">
        <v>0</v>
      </c>
      <c r="F1419" s="73" t="str">
        <f>'CONSTRUCTION COST ESTIMATE'!C1419</f>
        <v>COAT EXISTING 72 INCH MANHOLE &gt; 20 FEET DEPTH AND &lt; 25 FEET DEPTH</v>
      </c>
      <c r="H1419" s="74" t="str">
        <f t="shared" si="111"/>
        <v>691.0130</v>
      </c>
      <c r="J1419" s="389">
        <f>'CONSTRUCTION COST ESTIMATE'!BA1419</f>
        <v>0</v>
      </c>
      <c r="K1419" s="75">
        <f t="shared" si="112"/>
        <v>0</v>
      </c>
      <c r="L1419" s="69" t="s">
        <v>1304</v>
      </c>
      <c r="M1419" s="69" t="str">
        <f>'CONSTRUCTION COST ESTIMATE'!BB1419</f>
        <v>EA</v>
      </c>
      <c r="N1419" s="390">
        <f>'BID ABSTRACT'!H1419</f>
        <v>0</v>
      </c>
      <c r="O1419" s="76">
        <f t="shared" si="113"/>
        <v>0</v>
      </c>
      <c r="S1419" s="69" t="s">
        <v>1313</v>
      </c>
      <c r="T1419" s="69" t="s">
        <v>1313</v>
      </c>
      <c r="V1419" s="77" t="str">
        <f t="shared" si="110"/>
        <v/>
      </c>
    </row>
    <row r="1420" spans="1:22" hidden="1">
      <c r="A1420" s="72">
        <f>'CONSTRUCTION COST ESTIMATE'!B1420</f>
        <v>691.01400000000001</v>
      </c>
      <c r="C1420" s="69" t="s">
        <v>1311</v>
      </c>
      <c r="D1420" s="69">
        <v>0</v>
      </c>
      <c r="F1420" s="73" t="str">
        <f>'CONSTRUCTION COST ESTIMATE'!C1420</f>
        <v>COAT EXISTING 72 INCH MANHOLE</v>
      </c>
      <c r="H1420" s="74" t="str">
        <f t="shared" si="111"/>
        <v>691.0140</v>
      </c>
      <c r="J1420" s="389">
        <f>'CONSTRUCTION COST ESTIMATE'!BA1420</f>
        <v>0</v>
      </c>
      <c r="K1420" s="75">
        <f t="shared" si="112"/>
        <v>0</v>
      </c>
      <c r="L1420" s="69" t="s">
        <v>1304</v>
      </c>
      <c r="M1420" s="69" t="str">
        <f>'CONSTRUCTION COST ESTIMATE'!BB1420</f>
        <v>EA</v>
      </c>
      <c r="N1420" s="390">
        <f>'BID ABSTRACT'!H1420</f>
        <v>0</v>
      </c>
      <c r="O1420" s="76">
        <f t="shared" si="113"/>
        <v>0</v>
      </c>
      <c r="S1420" s="69" t="s">
        <v>1313</v>
      </c>
      <c r="T1420" s="69" t="s">
        <v>1313</v>
      </c>
      <c r="V1420" s="77" t="str">
        <f t="shared" si="110"/>
        <v/>
      </c>
    </row>
    <row r="1421" spans="1:22" hidden="1">
      <c r="A1421" s="72">
        <f>'CONSTRUCTION COST ESTIMATE'!B1421</f>
        <v>691.01499999999999</v>
      </c>
      <c r="C1421" s="69" t="s">
        <v>1311</v>
      </c>
      <c r="D1421" s="69">
        <v>0</v>
      </c>
      <c r="F1421" s="73" t="str">
        <f>'CONSTRUCTION COST ESTIMATE'!C1421</f>
        <v>COAT EXISTING 84 INCH MANHOLE &gt; 5 FEET DEPTH AND &lt; 10 FEET DEPTH</v>
      </c>
      <c r="H1421" s="74" t="str">
        <f t="shared" si="111"/>
        <v>691.0150</v>
      </c>
      <c r="J1421" s="389">
        <f>'CONSTRUCTION COST ESTIMATE'!BA1421</f>
        <v>0</v>
      </c>
      <c r="K1421" s="75">
        <f t="shared" si="112"/>
        <v>0</v>
      </c>
      <c r="L1421" s="69" t="s">
        <v>1304</v>
      </c>
      <c r="M1421" s="69" t="str">
        <f>'CONSTRUCTION COST ESTIMATE'!BB1421</f>
        <v>EA</v>
      </c>
      <c r="N1421" s="390">
        <f>'BID ABSTRACT'!H1421</f>
        <v>0</v>
      </c>
      <c r="O1421" s="76">
        <f t="shared" si="113"/>
        <v>0</v>
      </c>
      <c r="S1421" s="69" t="s">
        <v>1313</v>
      </c>
      <c r="T1421" s="69" t="s">
        <v>1313</v>
      </c>
      <c r="V1421" s="77" t="str">
        <f t="shared" si="110"/>
        <v/>
      </c>
    </row>
    <row r="1422" spans="1:22" hidden="1">
      <c r="A1422" s="72">
        <f>'CONSTRUCTION COST ESTIMATE'!B1422</f>
        <v>691.01599999999996</v>
      </c>
      <c r="C1422" s="69" t="s">
        <v>1311</v>
      </c>
      <c r="D1422" s="69">
        <v>0</v>
      </c>
      <c r="F1422" s="73" t="str">
        <f>'CONSTRUCTION COST ESTIMATE'!C1422</f>
        <v>COAT EXISTING 84 INCH MANHOLE &gt; 10 FEET DEPTH AND &lt; 15 FEET DEPTH</v>
      </c>
      <c r="H1422" s="74" t="str">
        <f t="shared" si="111"/>
        <v>691.0160</v>
      </c>
      <c r="J1422" s="389">
        <f>'CONSTRUCTION COST ESTIMATE'!BA1422</f>
        <v>0</v>
      </c>
      <c r="K1422" s="75">
        <f t="shared" si="112"/>
        <v>0</v>
      </c>
      <c r="L1422" s="69" t="s">
        <v>1304</v>
      </c>
      <c r="M1422" s="69" t="str">
        <f>'CONSTRUCTION COST ESTIMATE'!BB1422</f>
        <v>EA</v>
      </c>
      <c r="N1422" s="390">
        <f>'BID ABSTRACT'!H1422</f>
        <v>0</v>
      </c>
      <c r="O1422" s="76">
        <f t="shared" si="113"/>
        <v>0</v>
      </c>
      <c r="S1422" s="69" t="s">
        <v>1313</v>
      </c>
      <c r="T1422" s="69" t="s">
        <v>1313</v>
      </c>
      <c r="V1422" s="77" t="str">
        <f t="shared" si="110"/>
        <v/>
      </c>
    </row>
    <row r="1423" spans="1:22" hidden="1">
      <c r="A1423" s="72">
        <f>'CONSTRUCTION COST ESTIMATE'!B1423</f>
        <v>691.01700000000005</v>
      </c>
      <c r="C1423" s="69" t="s">
        <v>1311</v>
      </c>
      <c r="D1423" s="69">
        <v>0</v>
      </c>
      <c r="F1423" s="73" t="str">
        <f>'CONSTRUCTION COST ESTIMATE'!C1423</f>
        <v>COAT EXISTING 84 INCH MANHOLE &gt; 15 FEET DEPTH AND &lt; 20 FEET DEPTH</v>
      </c>
      <c r="H1423" s="74" t="str">
        <f t="shared" si="111"/>
        <v>691.0170</v>
      </c>
      <c r="J1423" s="389">
        <f>'CONSTRUCTION COST ESTIMATE'!BA1423</f>
        <v>0</v>
      </c>
      <c r="K1423" s="75">
        <f t="shared" si="112"/>
        <v>0</v>
      </c>
      <c r="L1423" s="69" t="s">
        <v>1304</v>
      </c>
      <c r="M1423" s="69" t="str">
        <f>'CONSTRUCTION COST ESTIMATE'!BB1423</f>
        <v>EA</v>
      </c>
      <c r="N1423" s="390">
        <f>'BID ABSTRACT'!H1423</f>
        <v>0</v>
      </c>
      <c r="O1423" s="76">
        <f t="shared" si="113"/>
        <v>0</v>
      </c>
      <c r="S1423" s="69" t="s">
        <v>1313</v>
      </c>
      <c r="T1423" s="69" t="s">
        <v>1313</v>
      </c>
      <c r="V1423" s="77" t="str">
        <f t="shared" si="110"/>
        <v/>
      </c>
    </row>
    <row r="1424" spans="1:22" hidden="1">
      <c r="A1424" s="72">
        <f>'CONSTRUCTION COST ESTIMATE'!B1424</f>
        <v>691.01800000000003</v>
      </c>
      <c r="C1424" s="69" t="s">
        <v>1311</v>
      </c>
      <c r="D1424" s="69">
        <v>0</v>
      </c>
      <c r="F1424" s="73" t="str">
        <f>'CONSTRUCTION COST ESTIMATE'!C1424</f>
        <v>COAT EXISTING 84 INCH MANHOLE &gt; 20 FEET DEPTH AND &lt; 25 FEET DEPTH</v>
      </c>
      <c r="H1424" s="74" t="str">
        <f t="shared" si="111"/>
        <v>691.0180</v>
      </c>
      <c r="J1424" s="389">
        <f>'CONSTRUCTION COST ESTIMATE'!BA1424</f>
        <v>0</v>
      </c>
      <c r="K1424" s="75">
        <f t="shared" si="112"/>
        <v>0</v>
      </c>
      <c r="L1424" s="69" t="s">
        <v>1304</v>
      </c>
      <c r="M1424" s="69" t="str">
        <f>'CONSTRUCTION COST ESTIMATE'!BB1424</f>
        <v>EA</v>
      </c>
      <c r="N1424" s="390">
        <f>'BID ABSTRACT'!H1424</f>
        <v>0</v>
      </c>
      <c r="O1424" s="76">
        <f t="shared" si="113"/>
        <v>0</v>
      </c>
      <c r="S1424" s="69" t="s">
        <v>1313</v>
      </c>
      <c r="T1424" s="69" t="s">
        <v>1313</v>
      </c>
      <c r="V1424" s="77" t="str">
        <f t="shared" si="110"/>
        <v/>
      </c>
    </row>
    <row r="1425" spans="1:26" hidden="1">
      <c r="A1425" s="72">
        <f>'CONSTRUCTION COST ESTIMATE'!B1425</f>
        <v>691.01900000000001</v>
      </c>
      <c r="C1425" s="69" t="s">
        <v>1311</v>
      </c>
      <c r="D1425" s="69">
        <v>0</v>
      </c>
      <c r="F1425" s="73" t="str">
        <f>'CONSTRUCTION COST ESTIMATE'!C1425</f>
        <v>COAT EXISTING 84 INCH MANHOLE</v>
      </c>
      <c r="H1425" s="74" t="str">
        <f t="shared" si="111"/>
        <v>691.0190</v>
      </c>
      <c r="J1425" s="389">
        <f>'CONSTRUCTION COST ESTIMATE'!BA1425</f>
        <v>0</v>
      </c>
      <c r="K1425" s="75">
        <f t="shared" si="112"/>
        <v>0</v>
      </c>
      <c r="L1425" s="69" t="s">
        <v>1304</v>
      </c>
      <c r="M1425" s="69" t="str">
        <f>'CONSTRUCTION COST ESTIMATE'!BB1425</f>
        <v>EA</v>
      </c>
      <c r="N1425" s="390">
        <f>'BID ABSTRACT'!H1425</f>
        <v>0</v>
      </c>
      <c r="O1425" s="76">
        <f t="shared" si="113"/>
        <v>0</v>
      </c>
      <c r="S1425" s="69" t="s">
        <v>1313</v>
      </c>
      <c r="T1425" s="69" t="s">
        <v>1313</v>
      </c>
      <c r="V1425" s="77" t="str">
        <f t="shared" si="110"/>
        <v/>
      </c>
    </row>
    <row r="1426" spans="1:26" hidden="1">
      <c r="A1426" s="72">
        <f>'CONSTRUCTION COST ESTIMATE'!B1426</f>
        <v>691.02</v>
      </c>
      <c r="C1426" s="69" t="s">
        <v>1311</v>
      </c>
      <c r="D1426" s="69">
        <v>0</v>
      </c>
      <c r="F1426" s="73" t="str">
        <f>'CONSTRUCTION COST ESTIMATE'!C1426</f>
        <v>COAT EXISTING 10 FOOT X 9 FOOT JUNCTION MANHOLE</v>
      </c>
      <c r="H1426" s="74" t="str">
        <f t="shared" ref="H1426:H1457" si="114">TEXT(A1426,"#.0000")</f>
        <v>691.0200</v>
      </c>
      <c r="J1426" s="389">
        <f>'CONSTRUCTION COST ESTIMATE'!BA1426</f>
        <v>0</v>
      </c>
      <c r="K1426" s="75">
        <f t="shared" ref="K1426:K1457" si="115">IF((OR(M1426="LS",M1426="FA",M1426="ALLOW")),N1426,J1426)</f>
        <v>0</v>
      </c>
      <c r="L1426" s="69" t="s">
        <v>1304</v>
      </c>
      <c r="M1426" s="69" t="str">
        <f>'CONSTRUCTION COST ESTIMATE'!BB1426</f>
        <v>EA</v>
      </c>
      <c r="N1426" s="390">
        <f>'BID ABSTRACT'!H1426</f>
        <v>0</v>
      </c>
      <c r="O1426" s="76">
        <f t="shared" ref="O1426:O1457" si="116">IF((OR(M1426="LS",M1426="FA",M1426="ALLOW")),1,N1426)</f>
        <v>0</v>
      </c>
      <c r="S1426" s="69" t="s">
        <v>1313</v>
      </c>
      <c r="T1426" s="69" t="s">
        <v>1313</v>
      </c>
      <c r="V1426" s="77" t="str">
        <f t="shared" ref="V1426:V1457" si="117">IF(A1426=0,"Delete Row","")</f>
        <v/>
      </c>
    </row>
    <row r="1427" spans="1:26" hidden="1">
      <c r="A1427" s="72">
        <f>'CONSTRUCTION COST ESTIMATE'!B1427</f>
        <v>691.02099999999996</v>
      </c>
      <c r="C1427" s="69" t="s">
        <v>1311</v>
      </c>
      <c r="D1427" s="69">
        <v>0</v>
      </c>
      <c r="F1427" s="73" t="str">
        <f>'CONSTRUCTION COST ESTIMATE'!C1427</f>
        <v>COAT EXISTING MANHOLE</v>
      </c>
      <c r="H1427" s="74" t="str">
        <f t="shared" si="114"/>
        <v>691.0210</v>
      </c>
      <c r="J1427" s="389">
        <f>'CONSTRUCTION COST ESTIMATE'!BA1427</f>
        <v>0</v>
      </c>
      <c r="K1427" s="75">
        <f t="shared" si="115"/>
        <v>0</v>
      </c>
      <c r="L1427" s="69" t="s">
        <v>1304</v>
      </c>
      <c r="M1427" s="69" t="str">
        <f>'CONSTRUCTION COST ESTIMATE'!BB1427</f>
        <v>EA</v>
      </c>
      <c r="N1427" s="390">
        <f>'BID ABSTRACT'!H1427</f>
        <v>0</v>
      </c>
      <c r="O1427" s="76">
        <f t="shared" si="116"/>
        <v>0</v>
      </c>
      <c r="S1427" s="69" t="s">
        <v>1313</v>
      </c>
      <c r="T1427" s="69" t="s">
        <v>1313</v>
      </c>
      <c r="V1427" s="77" t="str">
        <f t="shared" si="117"/>
        <v/>
      </c>
    </row>
    <row r="1428" spans="1:26" ht="30" hidden="1">
      <c r="A1428" s="72">
        <f>'CONSTRUCTION COST ESTIMATE'!B1428</f>
        <v>691.02200000000005</v>
      </c>
      <c r="C1428" s="69" t="s">
        <v>1311</v>
      </c>
      <c r="D1428" s="69">
        <v>0</v>
      </c>
      <c r="F1428" s="73" t="str">
        <f>'CONSTRUCTION COST ESTIMATE'!C1428</f>
        <v>COATING EXISTING 60 INCH MANHOLE &gt; 25 FEET DEPTH AND &lt; 30 FEET DEPTH</v>
      </c>
      <c r="H1428" s="74" t="str">
        <f t="shared" si="114"/>
        <v>691.0220</v>
      </c>
      <c r="J1428" s="389">
        <f>'CONSTRUCTION COST ESTIMATE'!BA1428</f>
        <v>0</v>
      </c>
      <c r="K1428" s="75">
        <f t="shared" si="115"/>
        <v>0</v>
      </c>
      <c r="L1428" s="69" t="s">
        <v>1304</v>
      </c>
      <c r="M1428" s="69" t="str">
        <f>'CONSTRUCTION COST ESTIMATE'!BB1428</f>
        <v>EA</v>
      </c>
      <c r="N1428" s="390">
        <f>'BID ABSTRACT'!H1428</f>
        <v>0</v>
      </c>
      <c r="O1428" s="76">
        <f t="shared" si="116"/>
        <v>0</v>
      </c>
      <c r="S1428" s="69" t="s">
        <v>1313</v>
      </c>
      <c r="T1428" s="69" t="s">
        <v>1313</v>
      </c>
      <c r="V1428" s="77" t="str">
        <f t="shared" si="117"/>
        <v/>
      </c>
    </row>
    <row r="1429" spans="1:26" ht="30" hidden="1">
      <c r="A1429" s="72">
        <f>'CONSTRUCTION COST ESTIMATE'!B1429</f>
        <v>691.02300000000002</v>
      </c>
      <c r="C1429" s="69" t="s">
        <v>1311</v>
      </c>
      <c r="D1429" s="69">
        <v>0</v>
      </c>
      <c r="F1429" s="73" t="str">
        <f>'CONSTRUCTION COST ESTIMATE'!C1429</f>
        <v>COATING EXISTING 60 INCH MANHOLE &gt; 30 FEET DEPTH AND &lt; 35 FEET DEPTH</v>
      </c>
      <c r="H1429" s="74" t="str">
        <f t="shared" si="114"/>
        <v>691.0230</v>
      </c>
      <c r="J1429" s="389">
        <f>'CONSTRUCTION COST ESTIMATE'!BA1429</f>
        <v>0</v>
      </c>
      <c r="K1429" s="75">
        <f t="shared" si="115"/>
        <v>0</v>
      </c>
      <c r="L1429" s="69" t="s">
        <v>1304</v>
      </c>
      <c r="M1429" s="69" t="str">
        <f>'CONSTRUCTION COST ESTIMATE'!BB1429</f>
        <v>EA</v>
      </c>
      <c r="N1429" s="390">
        <f>'BID ABSTRACT'!H1429</f>
        <v>0</v>
      </c>
      <c r="O1429" s="76">
        <f t="shared" si="116"/>
        <v>0</v>
      </c>
      <c r="S1429" s="69" t="s">
        <v>1313</v>
      </c>
      <c r="T1429" s="69" t="s">
        <v>1313</v>
      </c>
      <c r="V1429" s="77" t="str">
        <f t="shared" si="117"/>
        <v/>
      </c>
    </row>
    <row r="1430" spans="1:26" hidden="1">
      <c r="A1430" s="72">
        <f>'CONSTRUCTION COST ESTIMATE'!B1430</f>
        <v>695</v>
      </c>
      <c r="C1430" s="69" t="s">
        <v>1311</v>
      </c>
      <c r="D1430" s="69">
        <v>0</v>
      </c>
      <c r="F1430" s="73" t="str">
        <f>'CONSTRUCTION COST ESTIMATE'!C1430</f>
        <v>DIVERSION OF SEWAGE FLOW</v>
      </c>
      <c r="H1430" s="74" t="str">
        <f t="shared" si="114"/>
        <v>695.0000</v>
      </c>
      <c r="J1430" s="389">
        <f>'CONSTRUCTION COST ESTIMATE'!BA1430</f>
        <v>0</v>
      </c>
      <c r="K1430" s="75">
        <f t="shared" si="115"/>
        <v>0</v>
      </c>
      <c r="L1430" s="69" t="s">
        <v>1304</v>
      </c>
      <c r="M1430" s="69" t="str">
        <f>'CONSTRUCTION COST ESTIMATE'!BB1430</f>
        <v>LS</v>
      </c>
      <c r="N1430" s="390">
        <f>'BID ABSTRACT'!H1430</f>
        <v>0</v>
      </c>
      <c r="O1430" s="76">
        <f t="shared" si="116"/>
        <v>1</v>
      </c>
      <c r="S1430" s="69" t="s">
        <v>1313</v>
      </c>
      <c r="T1430" s="69" t="s">
        <v>1313</v>
      </c>
      <c r="V1430" s="77" t="str">
        <f t="shared" si="117"/>
        <v/>
      </c>
    </row>
    <row r="1431" spans="1:26" hidden="1">
      <c r="A1431" s="72">
        <f>'CONSTRUCTION COST ESTIMATE'!B1431</f>
        <v>695.00099999999998</v>
      </c>
      <c r="C1431" s="69" t="s">
        <v>1311</v>
      </c>
      <c r="D1431" s="69">
        <v>0</v>
      </c>
      <c r="F1431" s="73" t="str">
        <f>'CONSTRUCTION COST ESTIMATE'!C1431</f>
        <v>DIVERSION OF SEWAGE</v>
      </c>
      <c r="H1431" s="74" t="str">
        <f t="shared" si="114"/>
        <v>695.0010</v>
      </c>
      <c r="J1431" s="389">
        <f>'CONSTRUCTION COST ESTIMATE'!BA1431</f>
        <v>0</v>
      </c>
      <c r="K1431" s="75">
        <f t="shared" si="115"/>
        <v>0</v>
      </c>
      <c r="L1431" s="69" t="s">
        <v>1304</v>
      </c>
      <c r="M1431" s="69" t="str">
        <f>'CONSTRUCTION COST ESTIMATE'!BB1431</f>
        <v>LS</v>
      </c>
      <c r="N1431" s="390">
        <f>'BID ABSTRACT'!H1431</f>
        <v>0</v>
      </c>
      <c r="O1431" s="76">
        <f t="shared" si="116"/>
        <v>1</v>
      </c>
      <c r="S1431" s="69" t="s">
        <v>1313</v>
      </c>
      <c r="T1431" s="69" t="s">
        <v>1313</v>
      </c>
      <c r="V1431" s="77" t="str">
        <f t="shared" si="117"/>
        <v/>
      </c>
    </row>
    <row r="1432" spans="1:26" hidden="1">
      <c r="A1432" s="72">
        <f>'CONSTRUCTION COST ESTIMATE'!B1432</f>
        <v>695.00199999999995</v>
      </c>
      <c r="C1432" s="69" t="s">
        <v>1311</v>
      </c>
      <c r="D1432" s="69">
        <v>0</v>
      </c>
      <c r="F1432" s="73" t="str">
        <f>'CONSTRUCTION COST ESTIMATE'!C1432</f>
        <v>SANITARY SEWER BYPASS</v>
      </c>
      <c r="H1432" s="74" t="str">
        <f t="shared" si="114"/>
        <v>695.0020</v>
      </c>
      <c r="J1432" s="389">
        <f>'CONSTRUCTION COST ESTIMATE'!BA1432</f>
        <v>0</v>
      </c>
      <c r="K1432" s="75">
        <f t="shared" si="115"/>
        <v>0</v>
      </c>
      <c r="L1432" s="69" t="s">
        <v>1304</v>
      </c>
      <c r="M1432" s="69" t="str">
        <f>'CONSTRUCTION COST ESTIMATE'!BB1432</f>
        <v>LS</v>
      </c>
      <c r="N1432" s="390">
        <f>'BID ABSTRACT'!H1432</f>
        <v>0</v>
      </c>
      <c r="O1432" s="76">
        <f t="shared" si="116"/>
        <v>1</v>
      </c>
      <c r="S1432" s="69" t="s">
        <v>1313</v>
      </c>
      <c r="T1432" s="69" t="s">
        <v>1313</v>
      </c>
      <c r="V1432" s="77" t="str">
        <f t="shared" si="117"/>
        <v/>
      </c>
    </row>
    <row r="1433" spans="1:26" s="395" customFormat="1">
      <c r="A1433" s="394"/>
      <c r="C1433" s="395" t="s">
        <v>1311</v>
      </c>
      <c r="D1433" s="395">
        <v>0</v>
      </c>
      <c r="F1433" s="396" t="str">
        <f>'CONSTRUCTION COST ESTIMATE'!C1433</f>
        <v>SITE FURNISHINGS</v>
      </c>
      <c r="H1433" s="394" t="str">
        <f t="shared" si="114"/>
        <v>.0000</v>
      </c>
      <c r="J1433" s="397">
        <f>'CONSTRUCTION COST ESTIMATE'!BA1433</f>
        <v>0</v>
      </c>
      <c r="K1433" s="397">
        <f t="shared" si="115"/>
        <v>0</v>
      </c>
      <c r="L1433" s="395" t="s">
        <v>1304</v>
      </c>
      <c r="M1433" s="395">
        <f>'CONSTRUCTION COST ESTIMATE'!BB1433</f>
        <v>0</v>
      </c>
      <c r="N1433" s="398">
        <f>'BID ABSTRACT'!H1433</f>
        <v>0</v>
      </c>
      <c r="O1433" s="398">
        <f t="shared" si="116"/>
        <v>0</v>
      </c>
      <c r="S1433" s="395" t="s">
        <v>1313</v>
      </c>
      <c r="T1433" s="395" t="s">
        <v>1313</v>
      </c>
      <c r="U1433" s="399"/>
      <c r="V1433" s="399" t="str">
        <f t="shared" si="117"/>
        <v>Delete Row</v>
      </c>
      <c r="W1433" s="399"/>
      <c r="X1433" s="399"/>
      <c r="Y1433" s="399"/>
      <c r="Z1433" s="399"/>
    </row>
    <row r="1434" spans="1:26" hidden="1">
      <c r="A1434" s="72">
        <f>'CONSTRUCTION COST ESTIMATE'!B1434</f>
        <v>699.00049999999999</v>
      </c>
      <c r="C1434" s="69" t="s">
        <v>1311</v>
      </c>
      <c r="D1434" s="69">
        <v>0</v>
      </c>
      <c r="F1434" s="73" t="str">
        <f>'CONSTRUCTION COST ESTIMATE'!C1434</f>
        <v>BENCH</v>
      </c>
      <c r="H1434" s="74" t="str">
        <f t="shared" si="114"/>
        <v>699.0005</v>
      </c>
      <c r="J1434" s="389">
        <f>'CONSTRUCTION COST ESTIMATE'!BA1434</f>
        <v>0</v>
      </c>
      <c r="K1434" s="75">
        <f t="shared" si="115"/>
        <v>0</v>
      </c>
      <c r="L1434" s="69" t="s">
        <v>1304</v>
      </c>
      <c r="M1434" s="69" t="str">
        <f>'CONSTRUCTION COST ESTIMATE'!BB1434</f>
        <v>EA</v>
      </c>
      <c r="N1434" s="390">
        <f>'BID ABSTRACT'!H1434</f>
        <v>0</v>
      </c>
      <c r="O1434" s="76">
        <f t="shared" si="116"/>
        <v>0</v>
      </c>
      <c r="S1434" s="69" t="s">
        <v>1313</v>
      </c>
      <c r="T1434" s="69" t="s">
        <v>1313</v>
      </c>
      <c r="V1434" s="77" t="str">
        <f t="shared" si="117"/>
        <v/>
      </c>
    </row>
    <row r="1435" spans="1:26" hidden="1">
      <c r="A1435" s="72">
        <f>'CONSTRUCTION COST ESTIMATE'!B1435</f>
        <v>699.00099999999998</v>
      </c>
      <c r="C1435" s="69" t="s">
        <v>1311</v>
      </c>
      <c r="D1435" s="69">
        <v>0</v>
      </c>
      <c r="F1435" s="73" t="str">
        <f>'CONSTRUCTION COST ESTIMATE'!C1435</f>
        <v>CONCRETE PICNIC BENCH</v>
      </c>
      <c r="H1435" s="74" t="str">
        <f t="shared" si="114"/>
        <v>699.0010</v>
      </c>
      <c r="J1435" s="389">
        <f>'CONSTRUCTION COST ESTIMATE'!BA1435</f>
        <v>0</v>
      </c>
      <c r="K1435" s="75">
        <f t="shared" si="115"/>
        <v>0</v>
      </c>
      <c r="L1435" s="69" t="s">
        <v>1304</v>
      </c>
      <c r="M1435" s="69" t="str">
        <f>'CONSTRUCTION COST ESTIMATE'!BB1435</f>
        <v>EA</v>
      </c>
      <c r="N1435" s="390">
        <f>'BID ABSTRACT'!H1435</f>
        <v>0</v>
      </c>
      <c r="O1435" s="76">
        <f t="shared" si="116"/>
        <v>0</v>
      </c>
      <c r="S1435" s="69" t="s">
        <v>1313</v>
      </c>
      <c r="T1435" s="69" t="s">
        <v>1313</v>
      </c>
      <c r="V1435" s="77" t="str">
        <f t="shared" si="117"/>
        <v/>
      </c>
    </row>
    <row r="1436" spans="1:26" hidden="1">
      <c r="A1436" s="72">
        <f>'CONSTRUCTION COST ESTIMATE'!B1436</f>
        <v>699.00199999999995</v>
      </c>
      <c r="C1436" s="69" t="s">
        <v>1311</v>
      </c>
      <c r="D1436" s="69">
        <v>0</v>
      </c>
      <c r="F1436" s="73" t="str">
        <f>'CONSTRUCTION COST ESTIMATE'!C1436</f>
        <v>STREET BENCH</v>
      </c>
      <c r="H1436" s="74" t="str">
        <f t="shared" si="114"/>
        <v>699.0020</v>
      </c>
      <c r="J1436" s="389">
        <f>'CONSTRUCTION COST ESTIMATE'!BA1436</f>
        <v>0</v>
      </c>
      <c r="K1436" s="75">
        <f t="shared" si="115"/>
        <v>0</v>
      </c>
      <c r="L1436" s="69" t="s">
        <v>1304</v>
      </c>
      <c r="M1436" s="69" t="str">
        <f>'CONSTRUCTION COST ESTIMATE'!BB1436</f>
        <v>EA</v>
      </c>
      <c r="N1436" s="390">
        <f>'BID ABSTRACT'!H1436</f>
        <v>0</v>
      </c>
      <c r="O1436" s="76">
        <f t="shared" si="116"/>
        <v>0</v>
      </c>
      <c r="S1436" s="69" t="s">
        <v>1313</v>
      </c>
      <c r="T1436" s="69" t="s">
        <v>1313</v>
      </c>
      <c r="V1436" s="77" t="str">
        <f t="shared" si="117"/>
        <v/>
      </c>
    </row>
    <row r="1437" spans="1:26" hidden="1">
      <c r="A1437" s="72">
        <f>'CONSTRUCTION COST ESTIMATE'!B1437</f>
        <v>699.00300000000004</v>
      </c>
      <c r="C1437" s="69" t="s">
        <v>1311</v>
      </c>
      <c r="D1437" s="69">
        <v>0</v>
      </c>
      <c r="F1437" s="73" t="str">
        <f>'CONSTRUCTION COST ESTIMATE'!C1437</f>
        <v>BICYCLE RACK</v>
      </c>
      <c r="H1437" s="74" t="str">
        <f t="shared" si="114"/>
        <v>699.0030</v>
      </c>
      <c r="J1437" s="389">
        <f>'CONSTRUCTION COST ESTIMATE'!BA1437</f>
        <v>0</v>
      </c>
      <c r="K1437" s="75">
        <f t="shared" si="115"/>
        <v>0</v>
      </c>
      <c r="L1437" s="69" t="s">
        <v>1304</v>
      </c>
      <c r="M1437" s="69" t="str">
        <f>'CONSTRUCTION COST ESTIMATE'!BB1437</f>
        <v>EA</v>
      </c>
      <c r="N1437" s="390">
        <f>'BID ABSTRACT'!H1437</f>
        <v>0</v>
      </c>
      <c r="O1437" s="76">
        <f t="shared" si="116"/>
        <v>0</v>
      </c>
      <c r="S1437" s="69" t="s">
        <v>1313</v>
      </c>
      <c r="T1437" s="69" t="s">
        <v>1313</v>
      </c>
      <c r="V1437" s="77" t="str">
        <f t="shared" si="117"/>
        <v/>
      </c>
    </row>
    <row r="1438" spans="1:26" hidden="1">
      <c r="A1438" s="72">
        <f>'CONSTRUCTION COST ESTIMATE'!B1438</f>
        <v>699.00400000000002</v>
      </c>
      <c r="C1438" s="69" t="s">
        <v>1311</v>
      </c>
      <c r="D1438" s="69">
        <v>0</v>
      </c>
      <c r="F1438" s="73" t="str">
        <f>'CONSTRUCTION COST ESTIMATE'!C1438</f>
        <v>COLLAPSIBLE BOLLARD</v>
      </c>
      <c r="H1438" s="74" t="str">
        <f t="shared" si="114"/>
        <v>699.0040</v>
      </c>
      <c r="J1438" s="389">
        <f>'CONSTRUCTION COST ESTIMATE'!BA1438</f>
        <v>0</v>
      </c>
      <c r="K1438" s="75">
        <f t="shared" si="115"/>
        <v>0</v>
      </c>
      <c r="L1438" s="69" t="s">
        <v>1304</v>
      </c>
      <c r="M1438" s="69" t="str">
        <f>'CONSTRUCTION COST ESTIMATE'!BB1438</f>
        <v>EA</v>
      </c>
      <c r="N1438" s="390">
        <f>'BID ABSTRACT'!H1438</f>
        <v>0</v>
      </c>
      <c r="O1438" s="76">
        <f t="shared" si="116"/>
        <v>0</v>
      </c>
      <c r="S1438" s="69" t="s">
        <v>1313</v>
      </c>
      <c r="T1438" s="69" t="s">
        <v>1313</v>
      </c>
      <c r="V1438" s="77" t="str">
        <f t="shared" si="117"/>
        <v/>
      </c>
    </row>
    <row r="1439" spans="1:26" hidden="1">
      <c r="A1439" s="72">
        <f>'CONSTRUCTION COST ESTIMATE'!B1439</f>
        <v>699.005</v>
      </c>
      <c r="C1439" s="69" t="s">
        <v>1311</v>
      </c>
      <c r="D1439" s="69">
        <v>0</v>
      </c>
      <c r="F1439" s="73" t="str">
        <f>'CONSTRUCTION COST ESTIMATE'!C1439</f>
        <v>REMOVABLE BOLLARD</v>
      </c>
      <c r="H1439" s="74" t="str">
        <f t="shared" si="114"/>
        <v>699.0050</v>
      </c>
      <c r="J1439" s="389">
        <f>'CONSTRUCTION COST ESTIMATE'!BA1439</f>
        <v>0</v>
      </c>
      <c r="K1439" s="75">
        <f t="shared" si="115"/>
        <v>0</v>
      </c>
      <c r="L1439" s="69" t="s">
        <v>1304</v>
      </c>
      <c r="M1439" s="69" t="str">
        <f>'CONSTRUCTION COST ESTIMATE'!BB1439</f>
        <v>EA</v>
      </c>
      <c r="N1439" s="390">
        <f>'BID ABSTRACT'!H1439</f>
        <v>0</v>
      </c>
      <c r="O1439" s="76">
        <f t="shared" si="116"/>
        <v>0</v>
      </c>
      <c r="S1439" s="69" t="s">
        <v>1313</v>
      </c>
      <c r="T1439" s="69" t="s">
        <v>1313</v>
      </c>
      <c r="V1439" s="77" t="str">
        <f t="shared" si="117"/>
        <v/>
      </c>
    </row>
    <row r="1440" spans="1:26" hidden="1">
      <c r="A1440" s="72">
        <f>'CONSTRUCTION COST ESTIMATE'!B1440</f>
        <v>699.00599999999997</v>
      </c>
      <c r="C1440" s="69" t="s">
        <v>1311</v>
      </c>
      <c r="D1440" s="69">
        <v>0</v>
      </c>
      <c r="F1440" s="73" t="str">
        <f>'CONSTRUCTION COST ESTIMATE'!C1440</f>
        <v>BRONZE MEDALLION</v>
      </c>
      <c r="H1440" s="74" t="str">
        <f t="shared" si="114"/>
        <v>699.0060</v>
      </c>
      <c r="J1440" s="389">
        <f>'CONSTRUCTION COST ESTIMATE'!BA1440</f>
        <v>0</v>
      </c>
      <c r="K1440" s="75">
        <f t="shared" si="115"/>
        <v>0</v>
      </c>
      <c r="L1440" s="69" t="s">
        <v>1304</v>
      </c>
      <c r="M1440" s="69" t="str">
        <f>'CONSTRUCTION COST ESTIMATE'!BB1440</f>
        <v>EA</v>
      </c>
      <c r="N1440" s="390">
        <f>'BID ABSTRACT'!H1440</f>
        <v>0</v>
      </c>
      <c r="O1440" s="76">
        <f t="shared" si="116"/>
        <v>0</v>
      </c>
      <c r="S1440" s="69" t="s">
        <v>1313</v>
      </c>
      <c r="T1440" s="69" t="s">
        <v>1313</v>
      </c>
      <c r="V1440" s="77" t="str">
        <f t="shared" si="117"/>
        <v/>
      </c>
    </row>
    <row r="1441" spans="1:22" hidden="1">
      <c r="A1441" s="72">
        <f>'CONSTRUCTION COST ESTIMATE'!B1441</f>
        <v>699.00699999999995</v>
      </c>
      <c r="C1441" s="69" t="s">
        <v>1311</v>
      </c>
      <c r="D1441" s="69">
        <v>0</v>
      </c>
      <c r="F1441" s="73" t="str">
        <f>'CONSTRUCTION COST ESTIMATE'!C1441</f>
        <v>SNPLMA BRONZE MEDALLION</v>
      </c>
      <c r="H1441" s="74" t="str">
        <f t="shared" si="114"/>
        <v>699.0070</v>
      </c>
      <c r="J1441" s="389">
        <f>'CONSTRUCTION COST ESTIMATE'!BA1441</f>
        <v>0</v>
      </c>
      <c r="K1441" s="75">
        <f t="shared" si="115"/>
        <v>0</v>
      </c>
      <c r="L1441" s="69" t="s">
        <v>1304</v>
      </c>
      <c r="M1441" s="69" t="str">
        <f>'CONSTRUCTION COST ESTIMATE'!BB1441</f>
        <v>EA</v>
      </c>
      <c r="N1441" s="390">
        <f>'BID ABSTRACT'!H1441</f>
        <v>0</v>
      </c>
      <c r="O1441" s="76">
        <f t="shared" si="116"/>
        <v>0</v>
      </c>
      <c r="S1441" s="69" t="s">
        <v>1313</v>
      </c>
      <c r="T1441" s="69" t="s">
        <v>1313</v>
      </c>
      <c r="V1441" s="77" t="str">
        <f t="shared" si="117"/>
        <v/>
      </c>
    </row>
    <row r="1442" spans="1:22" hidden="1">
      <c r="A1442" s="72">
        <f>'CONSTRUCTION COST ESTIMATE'!B1442</f>
        <v>699.00800000000004</v>
      </c>
      <c r="C1442" s="69" t="s">
        <v>1311</v>
      </c>
      <c r="D1442" s="69">
        <v>0</v>
      </c>
      <c r="F1442" s="73" t="str">
        <f>'CONSTRUCTION COST ESTIMATE'!C1442</f>
        <v>PET WASTE STATION</v>
      </c>
      <c r="H1442" s="74" t="str">
        <f t="shared" si="114"/>
        <v>699.0080</v>
      </c>
      <c r="J1442" s="389">
        <f>'CONSTRUCTION COST ESTIMATE'!BA1442</f>
        <v>0</v>
      </c>
      <c r="K1442" s="75">
        <f t="shared" si="115"/>
        <v>0</v>
      </c>
      <c r="L1442" s="69" t="s">
        <v>1304</v>
      </c>
      <c r="M1442" s="69" t="str">
        <f>'CONSTRUCTION COST ESTIMATE'!BB1442</f>
        <v>EA</v>
      </c>
      <c r="N1442" s="390">
        <f>'BID ABSTRACT'!H1442</f>
        <v>0</v>
      </c>
      <c r="O1442" s="76">
        <f t="shared" si="116"/>
        <v>0</v>
      </c>
      <c r="S1442" s="69" t="s">
        <v>1313</v>
      </c>
      <c r="T1442" s="69" t="s">
        <v>1313</v>
      </c>
      <c r="V1442" s="77" t="str">
        <f t="shared" si="117"/>
        <v/>
      </c>
    </row>
    <row r="1443" spans="1:22" hidden="1">
      <c r="A1443" s="72">
        <f>'CONSTRUCTION COST ESTIMATE'!B1443</f>
        <v>699.00900000000001</v>
      </c>
      <c r="C1443" s="69" t="s">
        <v>1311</v>
      </c>
      <c r="D1443" s="69">
        <v>0</v>
      </c>
      <c r="F1443" s="73" t="str">
        <f>'CONSTRUCTION COST ESTIMATE'!C1443</f>
        <v>TRASH</v>
      </c>
      <c r="H1443" s="74" t="str">
        <f t="shared" si="114"/>
        <v>699.0090</v>
      </c>
      <c r="J1443" s="389">
        <f>'CONSTRUCTION COST ESTIMATE'!BA1443</f>
        <v>0</v>
      </c>
      <c r="K1443" s="75">
        <f t="shared" si="115"/>
        <v>0</v>
      </c>
      <c r="L1443" s="69" t="s">
        <v>1304</v>
      </c>
      <c r="M1443" s="69" t="str">
        <f>'CONSTRUCTION COST ESTIMATE'!BB1443</f>
        <v>EA</v>
      </c>
      <c r="N1443" s="390">
        <f>'BID ABSTRACT'!H1443</f>
        <v>0</v>
      </c>
      <c r="O1443" s="76">
        <f t="shared" si="116"/>
        <v>0</v>
      </c>
      <c r="S1443" s="69" t="s">
        <v>1313</v>
      </c>
      <c r="T1443" s="69" t="s">
        <v>1313</v>
      </c>
      <c r="V1443" s="77" t="str">
        <f t="shared" si="117"/>
        <v/>
      </c>
    </row>
    <row r="1444" spans="1:22" hidden="1">
      <c r="A1444" s="72">
        <f>'CONSTRUCTION COST ESTIMATE'!B1444</f>
        <v>699.01</v>
      </c>
      <c r="C1444" s="69" t="s">
        <v>1311</v>
      </c>
      <c r="D1444" s="69">
        <v>0</v>
      </c>
      <c r="F1444" s="73" t="str">
        <f>'CONSTRUCTION COST ESTIMATE'!C1444</f>
        <v>#12 SOLID CU WIRE</v>
      </c>
      <c r="H1444" s="74" t="str">
        <f t="shared" si="114"/>
        <v>699.0100</v>
      </c>
      <c r="J1444" s="389">
        <f>'CONSTRUCTION COST ESTIMATE'!BA1444</f>
        <v>0</v>
      </c>
      <c r="K1444" s="75">
        <f t="shared" si="115"/>
        <v>0</v>
      </c>
      <c r="L1444" s="69" t="s">
        <v>1304</v>
      </c>
      <c r="M1444" s="69" t="str">
        <f>'CONSTRUCTION COST ESTIMATE'!BB1444</f>
        <v>LF</v>
      </c>
      <c r="N1444" s="390">
        <f>'BID ABSTRACT'!H1444</f>
        <v>0</v>
      </c>
      <c r="O1444" s="76">
        <f t="shared" si="116"/>
        <v>0</v>
      </c>
      <c r="S1444" s="69" t="s">
        <v>1313</v>
      </c>
      <c r="T1444" s="69" t="s">
        <v>1313</v>
      </c>
      <c r="V1444" s="77" t="str">
        <f t="shared" si="117"/>
        <v/>
      </c>
    </row>
    <row r="1445" spans="1:22" hidden="1">
      <c r="A1445" s="72">
        <f>'CONSTRUCTION COST ESTIMATE'!B1445</f>
        <v>699.01099999999997</v>
      </c>
      <c r="C1445" s="69" t="s">
        <v>1311</v>
      </c>
      <c r="D1445" s="69">
        <v>0</v>
      </c>
      <c r="F1445" s="73" t="str">
        <f>'CONSTRUCTION COST ESTIMATE'!C1445</f>
        <v>1 INCH PVC CONDUIT</v>
      </c>
      <c r="H1445" s="74" t="str">
        <f t="shared" si="114"/>
        <v>699.0110</v>
      </c>
      <c r="J1445" s="389">
        <f>'CONSTRUCTION COST ESTIMATE'!BA1445</f>
        <v>0</v>
      </c>
      <c r="K1445" s="75">
        <f t="shared" si="115"/>
        <v>0</v>
      </c>
      <c r="L1445" s="69" t="s">
        <v>1304</v>
      </c>
      <c r="M1445" s="69" t="str">
        <f>'CONSTRUCTION COST ESTIMATE'!BB1445</f>
        <v>LF</v>
      </c>
      <c r="N1445" s="390">
        <f>'BID ABSTRACT'!H1445</f>
        <v>0</v>
      </c>
      <c r="O1445" s="76">
        <f t="shared" si="116"/>
        <v>0</v>
      </c>
      <c r="S1445" s="69" t="s">
        <v>1313</v>
      </c>
      <c r="T1445" s="69" t="s">
        <v>1313</v>
      </c>
      <c r="V1445" s="77" t="str">
        <f t="shared" si="117"/>
        <v/>
      </c>
    </row>
    <row r="1446" spans="1:22" hidden="1">
      <c r="A1446" s="72">
        <f>'CONSTRUCTION COST ESTIMATE'!B1446</f>
        <v>699.01199999999994</v>
      </c>
      <c r="C1446" s="69" t="s">
        <v>1311</v>
      </c>
      <c r="D1446" s="69">
        <v>0</v>
      </c>
      <c r="F1446" s="73" t="str">
        <f>'CONSTRUCTION COST ESTIMATE'!C1446</f>
        <v>1.5 INCH PVC CONDUIT</v>
      </c>
      <c r="H1446" s="74" t="str">
        <f t="shared" si="114"/>
        <v>699.0120</v>
      </c>
      <c r="J1446" s="389">
        <f>'CONSTRUCTION COST ESTIMATE'!BA1446</f>
        <v>0</v>
      </c>
      <c r="K1446" s="75">
        <f t="shared" si="115"/>
        <v>0</v>
      </c>
      <c r="L1446" s="69" t="s">
        <v>1304</v>
      </c>
      <c r="M1446" s="69" t="str">
        <f>'CONSTRUCTION COST ESTIMATE'!BB1446</f>
        <v>LF</v>
      </c>
      <c r="N1446" s="390">
        <f>'BID ABSTRACT'!H1446</f>
        <v>0</v>
      </c>
      <c r="O1446" s="76">
        <f t="shared" si="116"/>
        <v>0</v>
      </c>
      <c r="S1446" s="69" t="s">
        <v>1313</v>
      </c>
      <c r="T1446" s="69" t="s">
        <v>1313</v>
      </c>
      <c r="V1446" s="77" t="str">
        <f t="shared" si="117"/>
        <v/>
      </c>
    </row>
    <row r="1447" spans="1:22" hidden="1">
      <c r="A1447" s="72">
        <f>'CONSTRUCTION COST ESTIMATE'!B1447</f>
        <v>699.01300000000003</v>
      </c>
      <c r="C1447" s="69" t="s">
        <v>1311</v>
      </c>
      <c r="D1447" s="69">
        <v>0</v>
      </c>
      <c r="F1447" s="73" t="str">
        <f>'CONSTRUCTION COST ESTIMATE'!C1447</f>
        <v>12 FOOT X 12 FOOT SHADE STRUCTURE</v>
      </c>
      <c r="H1447" s="74" t="str">
        <f t="shared" si="114"/>
        <v>699.0130</v>
      </c>
      <c r="J1447" s="389">
        <f>'CONSTRUCTION COST ESTIMATE'!BA1447</f>
        <v>0</v>
      </c>
      <c r="K1447" s="75">
        <f t="shared" si="115"/>
        <v>0</v>
      </c>
      <c r="L1447" s="69" t="s">
        <v>1304</v>
      </c>
      <c r="M1447" s="69" t="str">
        <f>'CONSTRUCTION COST ESTIMATE'!BB1447</f>
        <v>EA</v>
      </c>
      <c r="N1447" s="390">
        <f>'BID ABSTRACT'!H1447</f>
        <v>0</v>
      </c>
      <c r="O1447" s="76">
        <f t="shared" si="116"/>
        <v>0</v>
      </c>
      <c r="S1447" s="69" t="s">
        <v>1313</v>
      </c>
      <c r="T1447" s="69" t="s">
        <v>1313</v>
      </c>
      <c r="V1447" s="77" t="str">
        <f t="shared" si="117"/>
        <v/>
      </c>
    </row>
    <row r="1448" spans="1:22" hidden="1">
      <c r="A1448" s="72">
        <f>'CONSTRUCTION COST ESTIMATE'!B1448</f>
        <v>699.01400000000001</v>
      </c>
      <c r="C1448" s="69" t="s">
        <v>1311</v>
      </c>
      <c r="D1448" s="69">
        <v>0</v>
      </c>
      <c r="F1448" s="73" t="str">
        <f>'CONSTRUCTION COST ESTIMATE'!C1448</f>
        <v>200 AMP SERVICE PEDESTAL AND FOUNDATION</v>
      </c>
      <c r="H1448" s="74" t="str">
        <f t="shared" si="114"/>
        <v>699.0140</v>
      </c>
      <c r="J1448" s="389">
        <f>'CONSTRUCTION COST ESTIMATE'!BA1448</f>
        <v>0</v>
      </c>
      <c r="K1448" s="75">
        <f t="shared" si="115"/>
        <v>0</v>
      </c>
      <c r="L1448" s="69" t="s">
        <v>1304</v>
      </c>
      <c r="M1448" s="69" t="str">
        <f>'CONSTRUCTION COST ESTIMATE'!BB1448</f>
        <v>EA</v>
      </c>
      <c r="N1448" s="390">
        <f>'BID ABSTRACT'!H1448</f>
        <v>0</v>
      </c>
      <c r="O1448" s="76">
        <f t="shared" si="116"/>
        <v>0</v>
      </c>
      <c r="S1448" s="69" t="s">
        <v>1313</v>
      </c>
      <c r="T1448" s="69" t="s">
        <v>1313</v>
      </c>
      <c r="V1448" s="77" t="str">
        <f t="shared" si="117"/>
        <v/>
      </c>
    </row>
    <row r="1449" spans="1:22" hidden="1">
      <c r="A1449" s="72">
        <f>'CONSTRUCTION COST ESTIMATE'!B1449</f>
        <v>699.01499999999999</v>
      </c>
      <c r="C1449" s="69" t="s">
        <v>1311</v>
      </c>
      <c r="D1449" s="69">
        <v>0</v>
      </c>
      <c r="F1449" s="73" t="str">
        <f>'CONSTRUCTION COST ESTIMATE'!C1449</f>
        <v>SINGLE ARM PARKING LOT STANDARD AND LUMINARE</v>
      </c>
      <c r="H1449" s="74" t="str">
        <f t="shared" si="114"/>
        <v>699.0150</v>
      </c>
      <c r="J1449" s="389">
        <f>'CONSTRUCTION COST ESTIMATE'!BA1449</f>
        <v>0</v>
      </c>
      <c r="K1449" s="75">
        <f t="shared" si="115"/>
        <v>0</v>
      </c>
      <c r="L1449" s="69" t="s">
        <v>1304</v>
      </c>
      <c r="M1449" s="69" t="str">
        <f>'CONSTRUCTION COST ESTIMATE'!BB1449</f>
        <v>EA</v>
      </c>
      <c r="N1449" s="390">
        <f>'BID ABSTRACT'!H1449</f>
        <v>0</v>
      </c>
      <c r="O1449" s="76">
        <f t="shared" si="116"/>
        <v>0</v>
      </c>
      <c r="S1449" s="69" t="s">
        <v>1313</v>
      </c>
      <c r="T1449" s="69" t="s">
        <v>1313</v>
      </c>
      <c r="V1449" s="77" t="str">
        <f t="shared" si="117"/>
        <v/>
      </c>
    </row>
    <row r="1450" spans="1:22" hidden="1">
      <c r="A1450" s="72">
        <f>'CONSTRUCTION COST ESTIMATE'!B1450</f>
        <v>699.01599999999996</v>
      </c>
      <c r="C1450" s="69" t="s">
        <v>1311</v>
      </c>
      <c r="D1450" s="69">
        <v>0</v>
      </c>
      <c r="F1450" s="73" t="str">
        <f>'CONSTRUCTION COST ESTIMATE'!C1450</f>
        <v>DOUBLE ARM PARKING LOT STANDARD AND LUMINARES</v>
      </c>
      <c r="H1450" s="74" t="str">
        <f t="shared" si="114"/>
        <v>699.0160</v>
      </c>
      <c r="J1450" s="389">
        <f>'CONSTRUCTION COST ESTIMATE'!BA1450</f>
        <v>0</v>
      </c>
      <c r="K1450" s="75">
        <f t="shared" si="115"/>
        <v>0</v>
      </c>
      <c r="L1450" s="69" t="s">
        <v>1304</v>
      </c>
      <c r="M1450" s="69" t="str">
        <f>'CONSTRUCTION COST ESTIMATE'!BB1450</f>
        <v>EA</v>
      </c>
      <c r="N1450" s="390">
        <f>'BID ABSTRACT'!H1450</f>
        <v>0</v>
      </c>
      <c r="O1450" s="76">
        <f t="shared" si="116"/>
        <v>0</v>
      </c>
      <c r="S1450" s="69" t="s">
        <v>1313</v>
      </c>
      <c r="T1450" s="69" t="s">
        <v>1313</v>
      </c>
      <c r="V1450" s="77" t="str">
        <f t="shared" si="117"/>
        <v/>
      </c>
    </row>
    <row r="1451" spans="1:22" hidden="1">
      <c r="A1451" s="72">
        <f>'CONSTRUCTION COST ESTIMATE'!B1451</f>
        <v>699.01700000000005</v>
      </c>
      <c r="C1451" s="69" t="s">
        <v>1311</v>
      </c>
      <c r="D1451" s="69">
        <v>0</v>
      </c>
      <c r="F1451" s="73" t="str">
        <f>'CONSTRUCTION COST ESTIMATE'!C1451</f>
        <v>ELECTRICAL CABINET AND FOUNDATION</v>
      </c>
      <c r="H1451" s="74" t="str">
        <f t="shared" si="114"/>
        <v>699.0170</v>
      </c>
      <c r="J1451" s="389">
        <f>'CONSTRUCTION COST ESTIMATE'!BA1451</f>
        <v>0</v>
      </c>
      <c r="K1451" s="75">
        <f t="shared" si="115"/>
        <v>0</v>
      </c>
      <c r="L1451" s="69" t="s">
        <v>1304</v>
      </c>
      <c r="M1451" s="69" t="str">
        <f>'CONSTRUCTION COST ESTIMATE'!BB1451</f>
        <v>EA</v>
      </c>
      <c r="N1451" s="390">
        <f>'BID ABSTRACT'!H1451</f>
        <v>0</v>
      </c>
      <c r="O1451" s="76">
        <f t="shared" si="116"/>
        <v>0</v>
      </c>
      <c r="S1451" s="69" t="s">
        <v>1313</v>
      </c>
      <c r="T1451" s="69" t="s">
        <v>1313</v>
      </c>
      <c r="V1451" s="77" t="str">
        <f t="shared" si="117"/>
        <v/>
      </c>
    </row>
    <row r="1452" spans="1:22" hidden="1">
      <c r="A1452" s="72">
        <f>'CONSTRUCTION COST ESTIMATE'!B1452</f>
        <v>699.01800000000003</v>
      </c>
      <c r="C1452" s="69" t="s">
        <v>1311</v>
      </c>
      <c r="D1452" s="69">
        <v>0</v>
      </c>
      <c r="F1452" s="73" t="str">
        <f>'CONSTRUCTION COST ESTIMATE'!C1452</f>
        <v>JACK AND BORE 36 INCH STEEL PIPE</v>
      </c>
      <c r="H1452" s="74" t="str">
        <f t="shared" si="114"/>
        <v>699.0180</v>
      </c>
      <c r="J1452" s="389">
        <f>'CONSTRUCTION COST ESTIMATE'!BA1452</f>
        <v>0</v>
      </c>
      <c r="K1452" s="75">
        <f t="shared" si="115"/>
        <v>0</v>
      </c>
      <c r="L1452" s="69" t="s">
        <v>1304</v>
      </c>
      <c r="M1452" s="69" t="str">
        <f>'CONSTRUCTION COST ESTIMATE'!BB1452</f>
        <v>LF</v>
      </c>
      <c r="N1452" s="390">
        <f>'BID ABSTRACT'!H1452</f>
        <v>0</v>
      </c>
      <c r="O1452" s="76">
        <f t="shared" si="116"/>
        <v>0</v>
      </c>
      <c r="S1452" s="69" t="s">
        <v>1313</v>
      </c>
      <c r="T1452" s="69" t="s">
        <v>1313</v>
      </c>
      <c r="V1452" s="77" t="str">
        <f t="shared" si="117"/>
        <v/>
      </c>
    </row>
    <row r="1453" spans="1:22" hidden="1">
      <c r="A1453" s="72">
        <f>'CONSTRUCTION COST ESTIMATE'!B1453</f>
        <v>699.01900000000001</v>
      </c>
      <c r="C1453" s="69" t="s">
        <v>1311</v>
      </c>
      <c r="D1453" s="69">
        <v>0</v>
      </c>
      <c r="F1453" s="73" t="str">
        <f>'CONSTRUCTION COST ESTIMATE'!C1453</f>
        <v>MISCELLANEOUS EXISTING ADJACENT IMPROVEMENT MODIFICATIONS</v>
      </c>
      <c r="H1453" s="74" t="str">
        <f t="shared" si="114"/>
        <v>699.0190</v>
      </c>
      <c r="J1453" s="389">
        <f>'CONSTRUCTION COST ESTIMATE'!BA1453</f>
        <v>0</v>
      </c>
      <c r="K1453" s="75">
        <f t="shared" si="115"/>
        <v>0</v>
      </c>
      <c r="L1453" s="69" t="s">
        <v>1304</v>
      </c>
      <c r="M1453" s="69" t="str">
        <f>'CONSTRUCTION COST ESTIMATE'!BB1453</f>
        <v>FA</v>
      </c>
      <c r="N1453" s="390">
        <f>'BID ABSTRACT'!H1453</f>
        <v>0</v>
      </c>
      <c r="O1453" s="76">
        <f t="shared" si="116"/>
        <v>1</v>
      </c>
      <c r="S1453" s="69" t="s">
        <v>1313</v>
      </c>
      <c r="T1453" s="69" t="s">
        <v>1313</v>
      </c>
      <c r="V1453" s="77" t="str">
        <f t="shared" si="117"/>
        <v/>
      </c>
    </row>
    <row r="1454" spans="1:22" hidden="1">
      <c r="A1454" s="72">
        <f>'CONSTRUCTION COST ESTIMATE'!B1454</f>
        <v>699.02</v>
      </c>
      <c r="C1454" s="69" t="s">
        <v>1311</v>
      </c>
      <c r="D1454" s="69">
        <v>0</v>
      </c>
      <c r="F1454" s="73" t="str">
        <f>'CONSTRUCTION COST ESTIMATE'!C1454</f>
        <v>MONUMENT SIGNS</v>
      </c>
      <c r="H1454" s="74" t="str">
        <f t="shared" si="114"/>
        <v>699.0200</v>
      </c>
      <c r="J1454" s="389">
        <f>'CONSTRUCTION COST ESTIMATE'!BA1454</f>
        <v>0</v>
      </c>
      <c r="K1454" s="75">
        <f t="shared" si="115"/>
        <v>0</v>
      </c>
      <c r="L1454" s="69" t="s">
        <v>1304</v>
      </c>
      <c r="M1454" s="69" t="str">
        <f>'CONSTRUCTION COST ESTIMATE'!BB1454</f>
        <v>EA</v>
      </c>
      <c r="N1454" s="390">
        <f>'BID ABSTRACT'!H1454</f>
        <v>0</v>
      </c>
      <c r="O1454" s="76">
        <f t="shared" si="116"/>
        <v>0</v>
      </c>
      <c r="S1454" s="69" t="s">
        <v>1313</v>
      </c>
      <c r="T1454" s="69" t="s">
        <v>1313</v>
      </c>
      <c r="V1454" s="77" t="str">
        <f t="shared" si="117"/>
        <v/>
      </c>
    </row>
    <row r="1455" spans="1:22" hidden="1">
      <c r="A1455" s="72">
        <f>'CONSTRUCTION COST ESTIMATE'!B1455</f>
        <v>699.02099999999996</v>
      </c>
      <c r="C1455" s="69" t="s">
        <v>1311</v>
      </c>
      <c r="D1455" s="69">
        <v>0</v>
      </c>
      <c r="F1455" s="73" t="str">
        <f>'CONSTRUCTION COST ESTIMATE'!C1455</f>
        <v>NO. 3-1/2 PULL BOX</v>
      </c>
      <c r="H1455" s="74" t="str">
        <f t="shared" si="114"/>
        <v>699.0210</v>
      </c>
      <c r="J1455" s="389">
        <f>'CONSTRUCTION COST ESTIMATE'!BA1455</f>
        <v>0</v>
      </c>
      <c r="K1455" s="75">
        <f t="shared" si="115"/>
        <v>0</v>
      </c>
      <c r="L1455" s="69" t="s">
        <v>1304</v>
      </c>
      <c r="M1455" s="69" t="str">
        <f>'CONSTRUCTION COST ESTIMATE'!BB1455</f>
        <v>EA</v>
      </c>
      <c r="N1455" s="390">
        <f>'BID ABSTRACT'!H1455</f>
        <v>0</v>
      </c>
      <c r="O1455" s="76">
        <f t="shared" si="116"/>
        <v>0</v>
      </c>
      <c r="S1455" s="69" t="s">
        <v>1313</v>
      </c>
      <c r="T1455" s="69" t="s">
        <v>1313</v>
      </c>
      <c r="V1455" s="77" t="str">
        <f t="shared" si="117"/>
        <v/>
      </c>
    </row>
    <row r="1456" spans="1:22" hidden="1">
      <c r="A1456" s="72">
        <f>'CONSTRUCTION COST ESTIMATE'!B1456</f>
        <v>699.02200000000005</v>
      </c>
      <c r="C1456" s="69" t="s">
        <v>1311</v>
      </c>
      <c r="D1456" s="69">
        <v>0</v>
      </c>
      <c r="F1456" s="73" t="str">
        <f>'CONSTRUCTION COST ESTIMATE'!C1456</f>
        <v>RAILROAD TIE DIRECTIONAL SIGN</v>
      </c>
      <c r="H1456" s="74" t="str">
        <f t="shared" si="114"/>
        <v>699.0220</v>
      </c>
      <c r="J1456" s="389">
        <f>'CONSTRUCTION COST ESTIMATE'!BA1456</f>
        <v>0</v>
      </c>
      <c r="K1456" s="75">
        <f t="shared" si="115"/>
        <v>0</v>
      </c>
      <c r="L1456" s="69" t="s">
        <v>1304</v>
      </c>
      <c r="M1456" s="69" t="str">
        <f>'CONSTRUCTION COST ESTIMATE'!BB1456</f>
        <v>EA</v>
      </c>
      <c r="N1456" s="390">
        <f>'BID ABSTRACT'!H1456</f>
        <v>0</v>
      </c>
      <c r="O1456" s="76">
        <f t="shared" si="116"/>
        <v>0</v>
      </c>
      <c r="S1456" s="69" t="s">
        <v>1313</v>
      </c>
      <c r="T1456" s="69" t="s">
        <v>1313</v>
      </c>
      <c r="V1456" s="77" t="str">
        <f t="shared" si="117"/>
        <v/>
      </c>
    </row>
    <row r="1457" spans="1:22" hidden="1">
      <c r="A1457" s="72">
        <f>'CONSTRUCTION COST ESTIMATE'!B1457</f>
        <v>699.02300000000002</v>
      </c>
      <c r="C1457" s="69" t="s">
        <v>1311</v>
      </c>
      <c r="D1457" s="69">
        <v>0</v>
      </c>
      <c r="F1457" s="73" t="str">
        <f>'CONSTRUCTION COST ESTIMATE'!C1457</f>
        <v>SYNTHETIC TURF</v>
      </c>
      <c r="H1457" s="74" t="str">
        <f t="shared" si="114"/>
        <v>699.0230</v>
      </c>
      <c r="J1457" s="389">
        <f>'CONSTRUCTION COST ESTIMATE'!BA1457</f>
        <v>0</v>
      </c>
      <c r="K1457" s="75">
        <f t="shared" si="115"/>
        <v>0</v>
      </c>
      <c r="L1457" s="69" t="s">
        <v>1304</v>
      </c>
      <c r="M1457" s="69" t="str">
        <f>'CONSTRUCTION COST ESTIMATE'!BB1457</f>
        <v>SF</v>
      </c>
      <c r="N1457" s="390">
        <f>'BID ABSTRACT'!H1457</f>
        <v>0</v>
      </c>
      <c r="O1457" s="76">
        <f t="shared" si="116"/>
        <v>0</v>
      </c>
      <c r="S1457" s="69" t="s">
        <v>1313</v>
      </c>
      <c r="T1457" s="69" t="s">
        <v>1313</v>
      </c>
      <c r="V1457" s="77" t="str">
        <f t="shared" si="117"/>
        <v/>
      </c>
    </row>
    <row r="1460" spans="1:22">
      <c r="A1460" s="255">
        <f>COUNT(A6:A1457)</f>
        <v>1420</v>
      </c>
    </row>
  </sheetData>
  <customSheetViews>
    <customSheetView guid="{1CF76A0A-16AD-4C35-9F05-B1226981ACC1}" hiddenColumns="1">
      <selection activeCell="H12" sqref="H12"/>
      <pageMargins left="0.7" right="0.7" top="0.75" bottom="0.75" header="0.3" footer="0.3"/>
    </customSheetView>
    <customSheetView guid="{278BC841-009A-457C-80BE-E56C415EF71A}" hiddenColumns="1">
      <selection activeCell="H12" sqref="H12"/>
      <pageMargins left="0.7" right="0.7" top="0.75" bottom="0.75" header="0.3" footer="0.3"/>
    </customSheetView>
    <customSheetView guid="{27D65E28-1937-405D-9E45-620A72086D16}" hiddenColumns="1">
      <selection activeCell="H12" sqref="H12"/>
      <pageMargins left="0.7" right="0.7" top="0.75" bottom="0.75" header="0.3" footer="0.3"/>
    </customSheetView>
    <customSheetView guid="{9D7FB7D0-2FE3-4D80-9704-7D12107D2B58}" hiddenColumns="1">
      <selection activeCell="H12" sqref="H12"/>
      <pageMargins left="0.7" right="0.7" top="0.75" bottom="0.75" header="0.3" footer="0.3"/>
    </customSheetView>
    <customSheetView guid="{F67DCBEC-74ED-4958-AE1F-2F13B4531374}" hiddenColumns="1">
      <selection activeCell="H12" sqref="H12"/>
      <pageMargins left="0.7" right="0.7" top="0.75" bottom="0.75" header="0.3" footer="0.3"/>
    </customSheetView>
    <customSheetView guid="{B3DD5EE1-4C3E-4B34-8831-343795BF8503}" hiddenColumns="1">
      <selection activeCell="H12" sqref="H12"/>
      <pageMargins left="0.7" right="0.7" top="0.75" bottom="0.75" header="0.3" footer="0.3"/>
    </customSheetView>
    <customSheetView guid="{98646AEC-BFC2-40D4-B1F2-9C97172258A9}" hiddenColumns="1">
      <selection activeCell="H12" sqref="H12"/>
      <pageMargins left="0.7" right="0.7" top="0.75" bottom="0.75" header="0.3" footer="0.3"/>
    </customSheetView>
    <customSheetView guid="{BB391942-1FB3-41F5-9CBE-EC787F77B6B8}" hiddenColumns="1">
      <selection activeCell="H12" sqref="H12"/>
      <pageMargins left="0.7" right="0.7" top="0.75" bottom="0.75" header="0.3" footer="0.3"/>
    </customSheetView>
    <customSheetView guid="{5BA5ECE7-D8DE-4B42-A737-BC45BC65BD31}" hiddenColumns="1">
      <selection activeCell="H12" sqref="H12"/>
      <pageMargins left="0.7" right="0.7" top="0.75" bottom="0.75" header="0.3" footer="0.3"/>
    </customSheetView>
    <customSheetView guid="{B7C3B2E8-7FEE-4A10-B692-08D64A86AE04}" hiddenColumns="1">
      <selection activeCell="H12" sqref="H12"/>
      <pageMargins left="0.7" right="0.7" top="0.75" bottom="0.75" header="0.3" footer="0.3"/>
    </customSheetView>
    <customSheetView guid="{7BC85BCC-F4B2-4BA9-83CC-D3C00836D4E1}" hiddenColumns="1">
      <selection activeCell="H12" sqref="H12"/>
      <pageMargins left="0.7" right="0.7" top="0.75" bottom="0.75" header="0.3" footer="0.3"/>
    </customSheetView>
    <customSheetView guid="{5E458D96-3465-44DD-BEEB-23D5B1BB0A4C}" hiddenColumns="1">
      <selection activeCell="H12" sqref="H12"/>
      <pageMargins left="0.7" right="0.7" top="0.75" bottom="0.75" header="0.3" footer="0.3"/>
    </customSheetView>
    <customSheetView guid="{702D690B-DC4D-4484-B629-DDDCF53422C3}" hiddenColumns="1">
      <selection activeCell="H12" sqref="H12"/>
      <pageMargins left="0.7" right="0.7" top="0.75" bottom="0.75" header="0.3" footer="0.3"/>
    </customSheetView>
    <customSheetView guid="{61B6830F-A041-4B66-8C0B-F5CBD6E485C1}" hiddenColumns="1">
      <selection activeCell="H12" sqref="H12"/>
      <pageMargins left="0.7" right="0.7" top="0.75" bottom="0.75" header="0.3" footer="0.3"/>
    </customSheetView>
    <customSheetView guid="{B26042E3-9255-4F2C-B190-BB7774E65A20}" hiddenColumns="1">
      <selection activeCell="H12" sqref="H12"/>
      <pageMargins left="0.7" right="0.7" top="0.75" bottom="0.75" header="0.3" footer="0.3"/>
    </customSheetView>
    <customSheetView guid="{3625C264-40DB-470F-8A4A-4B5966370BB1}" hiddenColumns="1">
      <selection activeCell="H12" sqref="H12"/>
      <pageMargins left="0.7" right="0.7" top="0.75" bottom="0.75" header="0.3" footer="0.3"/>
    </customSheetView>
    <customSheetView guid="{F0BE8373-3F58-42B3-A085-B9BB3C3DC889}" hiddenColumns="1">
      <selection activeCell="H12" sqref="H12"/>
      <pageMargins left="0.7" right="0.7" top="0.75" bottom="0.75" header="0.3" footer="0.3"/>
    </customSheetView>
    <customSheetView guid="{42D4FBF7-0BF5-44C1-915B-0EF72A67D14D}" hiddenColumns="1">
      <selection activeCell="H12" sqref="H12"/>
      <pageMargins left="0.7" right="0.7" top="0.75" bottom="0.75" header="0.3" footer="0.3"/>
    </customSheetView>
    <customSheetView guid="{AFCDB6B2-BAA8-4AEA-B004-7CCCE9FCBD59}" hiddenColumns="1">
      <selection activeCell="H12" sqref="H12"/>
      <pageMargins left="0.7" right="0.7" top="0.75" bottom="0.75" header="0.3" footer="0.3"/>
    </customSheetView>
    <customSheetView guid="{A747D0B4-F12D-4FB2-9E3E-BD134EB5BFB0}" hiddenColumns="1">
      <selection activeCell="H12" sqref="H12"/>
      <pageMargins left="0.7" right="0.7" top="0.75" bottom="0.75" header="0.3" footer="0.3"/>
    </customSheetView>
    <customSheetView guid="{543E4C33-6846-4B21-B31C-8DA3E5202380}" hiddenColumns="1">
      <selection activeCell="H12" sqref="H12"/>
      <pageMargins left="0.7" right="0.7" top="0.75" bottom="0.75" header="0.3" footer="0.3"/>
    </customSheetView>
    <customSheetView guid="{F26FCCA8-AA21-4100-B361-552320CC1605}" hiddenColumns="1">
      <selection activeCell="H12" sqref="H12"/>
      <pageMargins left="0.7" right="0.7" top="0.75" bottom="0.75" header="0.3" footer="0.3"/>
    </customSheetView>
    <customSheetView guid="{6B8162DC-4BF6-4258-BE91-712674C5E408}" hiddenColumns="1">
      <selection activeCell="H12" sqref="H12"/>
      <pageMargins left="0.7" right="0.7" top="0.75" bottom="0.75" header="0.3" footer="0.3"/>
    </customSheetView>
    <customSheetView guid="{F04B5AD9-0BBC-4AFF-94A0-FEC8B0BA5185}" hiddenColumns="1">
      <selection activeCell="H12" sqref="H12"/>
      <pageMargins left="0.7" right="0.7" top="0.75" bottom="0.75" header="0.3" footer="0.3"/>
    </customSheetView>
    <customSheetView guid="{AAE9B859-FA1A-465F-A466-DE9F58B67B7B}" hiddenColumns="1">
      <selection activeCell="H12" sqref="H12"/>
      <pageMargins left="0.7" right="0.7" top="0.75" bottom="0.75" header="0.3" footer="0.3"/>
    </customSheetView>
    <customSheetView guid="{D5781ADF-513A-4BFD-A06E-479BE89ECF0E}" hiddenColumns="1">
      <selection activeCell="H12" sqref="H12"/>
      <pageMargins left="0.7" right="0.7" top="0.75" bottom="0.75" header="0.3" footer="0.3"/>
    </customSheetView>
    <customSheetView guid="{39AE9B85-1BA1-4D9C-A7D9-9969965259F1}" hiddenColumns="1">
      <selection activeCell="H12" sqref="H12"/>
      <pageMargins left="0.7" right="0.7" top="0.75" bottom="0.75" header="0.3" footer="0.3"/>
    </customSheetView>
    <customSheetView guid="{858C65F6-83B9-4CDB-922C-47E4FF0B76D6}" hiddenColumns="1">
      <selection activeCell="H12" sqref="H12"/>
      <pageMargins left="0.7" right="0.7" top="0.75" bottom="0.75" header="0.3" footer="0.3"/>
    </customSheetView>
    <customSheetView guid="{E49ABD47-7530-472D-8348-E4D114EBED2E}" hiddenColumns="1">
      <selection activeCell="H12" sqref="H12"/>
      <pageMargins left="0.7" right="0.7" top="0.75" bottom="0.75" header="0.3" footer="0.3"/>
    </customSheetView>
  </customSheetViews>
  <mergeCells count="1">
    <mergeCell ref="A1:A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autoPageBreaks="0" fitToPage="1"/>
  </sheetPr>
  <dimension ref="A1:BI1469"/>
  <sheetViews>
    <sheetView defaultGridColor="0" colorId="63" zoomScaleNormal="100" workbookViewId="0">
      <pane xSplit="52" ySplit="5" topLeftCell="BA6" activePane="bottomRight" state="frozen"/>
      <selection pane="topRight" activeCell="BA1" sqref="BA1"/>
      <selection pane="bottomLeft" activeCell="A6" sqref="A6"/>
      <selection pane="bottomRight" activeCell="A253" sqref="A253:XFD260"/>
    </sheetView>
  </sheetViews>
  <sheetFormatPr defaultColWidth="10.6640625" defaultRowHeight="14.25"/>
  <cols>
    <col min="1" max="1" width="15.83203125" style="247" customWidth="1"/>
    <col min="2" max="2" width="12.33203125" style="255" bestFit="1" customWidth="1"/>
    <col min="3" max="3" width="141" style="306" customWidth="1"/>
    <col min="4" max="4" width="17.33203125" style="307" hidden="1" customWidth="1"/>
    <col min="5" max="5" width="14.6640625" style="317" hidden="1" customWidth="1"/>
    <col min="6" max="50" width="14.6640625" style="310" hidden="1" customWidth="1"/>
    <col min="51" max="51" width="14.6640625" style="311" hidden="1" customWidth="1"/>
    <col min="52" max="52" width="14.6640625" style="312" hidden="1" customWidth="1"/>
    <col min="53" max="53" width="13.6640625" style="313" customWidth="1"/>
    <col min="54" max="54" width="10.33203125" style="314" customWidth="1"/>
    <col min="55" max="56" width="25.83203125" style="315" customWidth="1"/>
    <col min="57" max="57" width="6.6640625" style="249" customWidth="1"/>
    <col min="58" max="58" width="33.1640625" style="250" bestFit="1" customWidth="1"/>
    <col min="59" max="59" width="10.6640625" style="251"/>
    <col min="60" max="16384" width="10.6640625" style="252"/>
  </cols>
  <sheetData>
    <row r="1" spans="1:61" ht="90" customHeight="1">
      <c r="B1" s="248" t="s">
        <v>130</v>
      </c>
      <c r="C1" s="421" t="s">
        <v>1184</v>
      </c>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row>
    <row r="5" spans="1:61" s="255" customFormat="1" ht="28.5">
      <c r="A5" s="253" t="s">
        <v>1297</v>
      </c>
      <c r="B5" s="323" t="s">
        <v>36</v>
      </c>
      <c r="C5" s="323" t="s">
        <v>55</v>
      </c>
      <c r="D5" s="324" t="s">
        <v>56</v>
      </c>
      <c r="E5" s="325" t="s">
        <v>57</v>
      </c>
      <c r="F5" s="325" t="s">
        <v>57</v>
      </c>
      <c r="G5" s="325" t="s">
        <v>57</v>
      </c>
      <c r="H5" s="325" t="s">
        <v>57</v>
      </c>
      <c r="I5" s="325" t="s">
        <v>57</v>
      </c>
      <c r="J5" s="325" t="s">
        <v>57</v>
      </c>
      <c r="K5" s="325" t="s">
        <v>57</v>
      </c>
      <c r="L5" s="325" t="s">
        <v>57</v>
      </c>
      <c r="M5" s="325" t="s">
        <v>57</v>
      </c>
      <c r="N5" s="325" t="s">
        <v>57</v>
      </c>
      <c r="O5" s="325" t="s">
        <v>57</v>
      </c>
      <c r="P5" s="325" t="s">
        <v>57</v>
      </c>
      <c r="Q5" s="325" t="s">
        <v>57</v>
      </c>
      <c r="R5" s="325" t="s">
        <v>57</v>
      </c>
      <c r="S5" s="325" t="s">
        <v>57</v>
      </c>
      <c r="T5" s="325" t="s">
        <v>57</v>
      </c>
      <c r="U5" s="325" t="s">
        <v>57</v>
      </c>
      <c r="V5" s="325" t="s">
        <v>57</v>
      </c>
      <c r="W5" s="325" t="s">
        <v>57</v>
      </c>
      <c r="X5" s="325" t="s">
        <v>57</v>
      </c>
      <c r="Y5" s="325" t="s">
        <v>57</v>
      </c>
      <c r="Z5" s="325" t="s">
        <v>57</v>
      </c>
      <c r="AA5" s="325" t="s">
        <v>57</v>
      </c>
      <c r="AB5" s="325" t="s">
        <v>57</v>
      </c>
      <c r="AC5" s="325" t="s">
        <v>57</v>
      </c>
      <c r="AD5" s="325" t="s">
        <v>57</v>
      </c>
      <c r="AE5" s="325" t="s">
        <v>57</v>
      </c>
      <c r="AF5" s="325" t="s">
        <v>57</v>
      </c>
      <c r="AG5" s="325" t="s">
        <v>57</v>
      </c>
      <c r="AH5" s="325" t="s">
        <v>57</v>
      </c>
      <c r="AI5" s="325" t="s">
        <v>57</v>
      </c>
      <c r="AJ5" s="325" t="s">
        <v>57</v>
      </c>
      <c r="AK5" s="325" t="s">
        <v>57</v>
      </c>
      <c r="AL5" s="325" t="s">
        <v>57</v>
      </c>
      <c r="AM5" s="325" t="s">
        <v>57</v>
      </c>
      <c r="AN5" s="325" t="s">
        <v>57</v>
      </c>
      <c r="AO5" s="325" t="s">
        <v>57</v>
      </c>
      <c r="AP5" s="325" t="s">
        <v>57</v>
      </c>
      <c r="AQ5" s="325" t="s">
        <v>57</v>
      </c>
      <c r="AR5" s="325" t="s">
        <v>57</v>
      </c>
      <c r="AS5" s="325" t="s">
        <v>57</v>
      </c>
      <c r="AT5" s="325" t="s">
        <v>57</v>
      </c>
      <c r="AU5" s="325" t="s">
        <v>57</v>
      </c>
      <c r="AV5" s="325" t="s">
        <v>57</v>
      </c>
      <c r="AW5" s="325" t="s">
        <v>57</v>
      </c>
      <c r="AX5" s="325" t="s">
        <v>57</v>
      </c>
      <c r="AY5" s="325" t="s">
        <v>57</v>
      </c>
      <c r="AZ5" s="326"/>
      <c r="BA5" s="327" t="s">
        <v>58</v>
      </c>
      <c r="BB5" s="323" t="s">
        <v>59</v>
      </c>
      <c r="BC5" s="328" t="s">
        <v>52</v>
      </c>
      <c r="BD5" s="328" t="s">
        <v>53</v>
      </c>
      <c r="BE5" s="329"/>
      <c r="BF5" s="330" t="s">
        <v>106</v>
      </c>
      <c r="BG5" s="254" t="s">
        <v>1185</v>
      </c>
    </row>
    <row r="6" spans="1:61" s="255" customFormat="1" ht="15">
      <c r="A6" s="256" t="s">
        <v>1385</v>
      </c>
      <c r="B6" s="257"/>
      <c r="C6" s="258" t="s">
        <v>1386</v>
      </c>
      <c r="D6" s="295"/>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284"/>
      <c r="BA6" s="333"/>
      <c r="BB6" s="331"/>
      <c r="BC6" s="334"/>
      <c r="BD6" s="334"/>
      <c r="BE6" s="329"/>
      <c r="BF6" s="259" t="s">
        <v>1447</v>
      </c>
      <c r="BG6" s="254"/>
    </row>
    <row r="7" spans="1:61" hidden="1">
      <c r="A7" s="252"/>
      <c r="B7" s="260">
        <v>105.001</v>
      </c>
      <c r="C7" s="261" t="s">
        <v>135</v>
      </c>
      <c r="D7" s="262"/>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4"/>
      <c r="AZ7" s="265"/>
      <c r="BA7" s="266">
        <v>1</v>
      </c>
      <c r="BB7" s="267" t="s">
        <v>41</v>
      </c>
      <c r="BC7" s="268"/>
      <c r="BD7" s="269">
        <f>BA7*BC7</f>
        <v>0</v>
      </c>
      <c r="BE7" s="270"/>
      <c r="BF7" s="271" t="e">
        <f>ROUND((($BD$1461-$BD$7-$BD$8-#REF!-$BD$9-$BD$10-$BD$11-$BD$12-$BD$13-$BD$14-$BD$754-$BD$840-$BD$1250-$BD$1251-$BD$1253)*BG7),-2)</f>
        <v>#REF!</v>
      </c>
      <c r="BG7" s="272"/>
      <c r="BI7" s="252" t="str">
        <f t="shared" ref="BI7:BI15" si="0">T(B7)</f>
        <v/>
      </c>
    </row>
    <row r="8" spans="1:61" s="277" customFormat="1" hidden="1">
      <c r="A8" s="247"/>
      <c r="B8" s="260">
        <v>107.001</v>
      </c>
      <c r="C8" s="261" t="s">
        <v>104</v>
      </c>
      <c r="D8" s="273"/>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5"/>
      <c r="AZ8" s="265"/>
      <c r="BA8" s="266"/>
      <c r="BB8" s="267" t="s">
        <v>41</v>
      </c>
      <c r="BC8" s="268"/>
      <c r="BD8" s="269">
        <f>BA8*BC8</f>
        <v>0</v>
      </c>
      <c r="BE8" s="276"/>
      <c r="BF8" s="271" t="e">
        <f>ROUND((($BD$1461-$BD$7-$BD$8-#REF!-$BD$9-$BD$10-$BD$11-$BD$12-$BD$13-$BD$14-$BD$754-$BD$840-$BD$1250-$BD$1251-$BD$1253)*BG8),-2)</f>
        <v>#REF!</v>
      </c>
      <c r="BG8" s="272"/>
      <c r="BI8" s="252" t="str">
        <f t="shared" si="0"/>
        <v/>
      </c>
    </row>
    <row r="9" spans="1:61" s="277" customFormat="1" hidden="1">
      <c r="A9" s="247"/>
      <c r="B9" s="260">
        <v>108.001</v>
      </c>
      <c r="C9" s="261" t="s">
        <v>136</v>
      </c>
      <c r="D9" s="273"/>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5"/>
      <c r="AZ9" s="265"/>
      <c r="BA9" s="266"/>
      <c r="BB9" s="267" t="s">
        <v>1122</v>
      </c>
      <c r="BC9" s="268"/>
      <c r="BD9" s="269">
        <f t="shared" ref="BD9:BD15" si="1">BA9*BC9</f>
        <v>0</v>
      </c>
      <c r="BE9" s="276"/>
      <c r="BF9" s="271" t="e">
        <f>ROUND((($BD$1461-$BD$7-$BD$8-#REF!-$BD$9-$BD$10-$BD$11-$BD$12-$BD$13-$BD$14-$BD$754-$BD$840-$BD$1250-$BD$1251-$BD$1253)*BG9),-2)</f>
        <v>#REF!</v>
      </c>
      <c r="BG9" s="272"/>
      <c r="BI9" s="252" t="str">
        <f t="shared" si="0"/>
        <v/>
      </c>
    </row>
    <row r="10" spans="1:61" s="277" customFormat="1" hidden="1">
      <c r="A10" s="247"/>
      <c r="B10" s="260">
        <v>109.0001</v>
      </c>
      <c r="C10" s="261" t="s">
        <v>1293</v>
      </c>
      <c r="D10" s="273"/>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5"/>
      <c r="AZ10" s="265"/>
      <c r="BA10" s="266">
        <v>1</v>
      </c>
      <c r="BB10" s="267" t="s">
        <v>134</v>
      </c>
      <c r="BC10" s="268"/>
      <c r="BD10" s="269">
        <f t="shared" si="1"/>
        <v>0</v>
      </c>
      <c r="BE10" s="276"/>
      <c r="BF10" s="271">
        <f>ROUND(($BD$1461-$BD$10)*BG10,-2)</f>
        <v>0</v>
      </c>
      <c r="BG10" s="272"/>
      <c r="BI10" s="252" t="str">
        <f t="shared" si="0"/>
        <v/>
      </c>
    </row>
    <row r="11" spans="1:61" s="277" customFormat="1" hidden="1">
      <c r="A11" s="247"/>
      <c r="B11" s="260">
        <v>109.001</v>
      </c>
      <c r="C11" s="261" t="s">
        <v>137</v>
      </c>
      <c r="D11" s="273"/>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5"/>
      <c r="AZ11" s="265"/>
      <c r="BA11" s="266"/>
      <c r="BB11" s="267" t="s">
        <v>48</v>
      </c>
      <c r="BC11" s="268">
        <v>500</v>
      </c>
      <c r="BD11" s="269">
        <f t="shared" si="1"/>
        <v>0</v>
      </c>
      <c r="BE11" s="276"/>
      <c r="BF11" s="278"/>
      <c r="BG11" s="279"/>
      <c r="BI11" s="252" t="str">
        <f t="shared" si="0"/>
        <v/>
      </c>
    </row>
    <row r="12" spans="1:61" s="277" customFormat="1" hidden="1">
      <c r="A12" s="247"/>
      <c r="B12" s="260">
        <v>109.002</v>
      </c>
      <c r="C12" s="261" t="s">
        <v>105</v>
      </c>
      <c r="D12" s="273"/>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5"/>
      <c r="AZ12" s="265"/>
      <c r="BA12" s="266"/>
      <c r="BB12" s="267" t="s">
        <v>48</v>
      </c>
      <c r="BC12" s="268">
        <v>1500</v>
      </c>
      <c r="BD12" s="269">
        <f t="shared" si="1"/>
        <v>0</v>
      </c>
      <c r="BE12" s="270"/>
      <c r="BF12" s="278"/>
      <c r="BG12" s="279"/>
      <c r="BI12" s="252" t="str">
        <f t="shared" si="0"/>
        <v/>
      </c>
    </row>
    <row r="13" spans="1:61" s="277" customFormat="1" hidden="1">
      <c r="A13" s="247"/>
      <c r="B13" s="260">
        <v>110.001</v>
      </c>
      <c r="C13" s="261" t="s">
        <v>107</v>
      </c>
      <c r="D13" s="273"/>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5"/>
      <c r="AZ13" s="265"/>
      <c r="BA13" s="266"/>
      <c r="BB13" s="267" t="s">
        <v>108</v>
      </c>
      <c r="BC13" s="268"/>
      <c r="BD13" s="269">
        <f t="shared" si="1"/>
        <v>0</v>
      </c>
      <c r="BE13" s="270"/>
      <c r="BF13" s="271" t="e">
        <f>ROUND((($BD$1461-$BD$7-$BD$8-#REF!-$BD$9-$BD$10-$BD$11-$BD$12-$BD$13-$BD$14-$BD$754-$BD$840-$BD$1250-$BD$1251-$BD$1253)*BG13),-2)</f>
        <v>#REF!</v>
      </c>
      <c r="BG13" s="272"/>
      <c r="BI13" s="252" t="str">
        <f t="shared" si="0"/>
        <v/>
      </c>
    </row>
    <row r="14" spans="1:61" s="277" customFormat="1" hidden="1">
      <c r="A14" s="247"/>
      <c r="B14" s="260">
        <v>200.001</v>
      </c>
      <c r="C14" s="261" t="s">
        <v>60</v>
      </c>
      <c r="D14" s="273"/>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5"/>
      <c r="AZ14" s="265"/>
      <c r="BA14" s="266"/>
      <c r="BB14" s="267" t="s">
        <v>41</v>
      </c>
      <c r="BC14" s="268"/>
      <c r="BD14" s="269">
        <f t="shared" si="1"/>
        <v>0</v>
      </c>
      <c r="BE14" s="270"/>
      <c r="BF14" s="271">
        <f>ROUND(($BD$1461-$BD$10-$BD$14)*BG14,-2)</f>
        <v>0</v>
      </c>
      <c r="BG14" s="272"/>
      <c r="BI14" s="252" t="str">
        <f t="shared" si="0"/>
        <v/>
      </c>
    </row>
    <row r="15" spans="1:61" s="277" customFormat="1" hidden="1">
      <c r="A15" s="247"/>
      <c r="B15" s="280">
        <v>201.001</v>
      </c>
      <c r="C15" s="261" t="s">
        <v>61</v>
      </c>
      <c r="D15" s="273"/>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5"/>
      <c r="AZ15" s="265"/>
      <c r="BA15" s="266"/>
      <c r="BB15" s="267" t="s">
        <v>41</v>
      </c>
      <c r="BC15" s="269"/>
      <c r="BD15" s="269">
        <f t="shared" si="1"/>
        <v>0</v>
      </c>
      <c r="BE15" s="270"/>
      <c r="BF15" s="271"/>
      <c r="BG15" s="279"/>
      <c r="BI15" s="252" t="str">
        <f t="shared" si="0"/>
        <v/>
      </c>
    </row>
    <row r="16" spans="1:61" s="277" customFormat="1" ht="15">
      <c r="A16" s="256" t="s">
        <v>1387</v>
      </c>
      <c r="B16" s="321"/>
      <c r="C16" s="258" t="s">
        <v>1388</v>
      </c>
      <c r="D16" s="281"/>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3"/>
      <c r="AZ16" s="284"/>
      <c r="BA16" s="285"/>
      <c r="BB16" s="286"/>
      <c r="BC16" s="287"/>
      <c r="BD16" s="287"/>
      <c r="BE16" s="270"/>
      <c r="BF16" s="259" t="s">
        <v>1447</v>
      </c>
      <c r="BG16" s="279"/>
      <c r="BI16" s="252"/>
    </row>
    <row r="17" spans="1:61" s="277" customFormat="1" hidden="1">
      <c r="A17" s="247"/>
      <c r="B17" s="260">
        <v>202.00049999999999</v>
      </c>
      <c r="C17" s="261" t="s">
        <v>138</v>
      </c>
      <c r="D17" s="273"/>
      <c r="E17" s="27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5"/>
      <c r="AZ17" s="265"/>
      <c r="BA17" s="266"/>
      <c r="BB17" s="267" t="s">
        <v>45</v>
      </c>
      <c r="BC17" s="288"/>
      <c r="BD17" s="269">
        <f t="shared" ref="BD17:BD266" si="2">BA17*BC17</f>
        <v>0</v>
      </c>
      <c r="BE17" s="270"/>
      <c r="BF17" s="271"/>
      <c r="BG17" s="279"/>
      <c r="BI17" s="252" t="str">
        <f t="shared" ref="BI17:BI71" si="3">T(B17)</f>
        <v/>
      </c>
    </row>
    <row r="18" spans="1:61" s="277" customFormat="1" hidden="1">
      <c r="B18" s="260">
        <v>202.001</v>
      </c>
      <c r="C18" s="261" t="s">
        <v>139</v>
      </c>
      <c r="D18" s="273"/>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5"/>
      <c r="AZ18" s="265"/>
      <c r="BA18" s="266"/>
      <c r="BB18" s="267" t="s">
        <v>45</v>
      </c>
      <c r="BC18" s="288"/>
      <c r="BD18" s="269">
        <f t="shared" si="2"/>
        <v>0</v>
      </c>
      <c r="BE18" s="270"/>
      <c r="BF18" s="271"/>
      <c r="BG18" s="279"/>
      <c r="BI18" s="252" t="str">
        <f t="shared" si="3"/>
        <v/>
      </c>
    </row>
    <row r="19" spans="1:61" s="277" customFormat="1" hidden="1">
      <c r="A19" s="247"/>
      <c r="B19" s="260">
        <v>202.00200000000001</v>
      </c>
      <c r="C19" s="261" t="s">
        <v>140</v>
      </c>
      <c r="D19" s="273"/>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5"/>
      <c r="AZ19" s="265"/>
      <c r="BA19" s="266"/>
      <c r="BB19" s="267" t="s">
        <v>45</v>
      </c>
      <c r="BC19" s="288"/>
      <c r="BD19" s="269">
        <f t="shared" si="2"/>
        <v>0</v>
      </c>
      <c r="BE19" s="270"/>
      <c r="BF19" s="271"/>
      <c r="BG19" s="279"/>
      <c r="BI19" s="252" t="str">
        <f t="shared" si="3"/>
        <v/>
      </c>
    </row>
    <row r="20" spans="1:61" s="277" customFormat="1" hidden="1">
      <c r="A20" s="247"/>
      <c r="B20" s="260">
        <v>202.00299999999999</v>
      </c>
      <c r="C20" s="261" t="s">
        <v>141</v>
      </c>
      <c r="D20" s="273"/>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5"/>
      <c r="AZ20" s="265"/>
      <c r="BA20" s="266"/>
      <c r="BB20" s="267" t="s">
        <v>45</v>
      </c>
      <c r="BC20" s="288"/>
      <c r="BD20" s="269">
        <f t="shared" si="2"/>
        <v>0</v>
      </c>
      <c r="BE20" s="270"/>
      <c r="BF20" s="271"/>
      <c r="BG20" s="279"/>
      <c r="BI20" s="252" t="str">
        <f t="shared" si="3"/>
        <v/>
      </c>
    </row>
    <row r="21" spans="1:61" s="277" customFormat="1" hidden="1">
      <c r="A21" s="247"/>
      <c r="B21" s="260">
        <v>202.00399999999999</v>
      </c>
      <c r="C21" s="261" t="s">
        <v>142</v>
      </c>
      <c r="D21" s="273"/>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5"/>
      <c r="AZ21" s="265"/>
      <c r="BA21" s="266"/>
      <c r="BB21" s="267" t="s">
        <v>45</v>
      </c>
      <c r="BC21" s="288"/>
      <c r="BD21" s="269">
        <f t="shared" si="2"/>
        <v>0</v>
      </c>
      <c r="BE21" s="270"/>
      <c r="BF21" s="271"/>
      <c r="BG21" s="279"/>
      <c r="BI21" s="252" t="str">
        <f t="shared" si="3"/>
        <v/>
      </c>
    </row>
    <row r="22" spans="1:61" s="277" customFormat="1" hidden="1">
      <c r="A22" s="247"/>
      <c r="B22" s="260">
        <v>202.005</v>
      </c>
      <c r="C22" s="261" t="s">
        <v>143</v>
      </c>
      <c r="D22" s="273"/>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5"/>
      <c r="AZ22" s="265"/>
      <c r="BA22" s="266"/>
      <c r="BB22" s="267" t="s">
        <v>45</v>
      </c>
      <c r="BC22" s="288"/>
      <c r="BD22" s="269">
        <f t="shared" si="2"/>
        <v>0</v>
      </c>
      <c r="BE22" s="270"/>
      <c r="BF22" s="271"/>
      <c r="BG22" s="279"/>
      <c r="BI22" s="252" t="str">
        <f t="shared" si="3"/>
        <v/>
      </c>
    </row>
    <row r="23" spans="1:61" s="277" customFormat="1" hidden="1">
      <c r="A23" s="247"/>
      <c r="B23" s="260">
        <v>202.006</v>
      </c>
      <c r="C23" s="261" t="s">
        <v>144</v>
      </c>
      <c r="D23" s="273"/>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5"/>
      <c r="AZ23" s="265"/>
      <c r="BA23" s="266"/>
      <c r="BB23" s="267" t="s">
        <v>45</v>
      </c>
      <c r="BC23" s="288"/>
      <c r="BD23" s="269">
        <f t="shared" si="2"/>
        <v>0</v>
      </c>
      <c r="BE23" s="270"/>
      <c r="BF23" s="271"/>
      <c r="BG23" s="279"/>
      <c r="BI23" s="252" t="str">
        <f t="shared" si="3"/>
        <v/>
      </c>
    </row>
    <row r="24" spans="1:61" s="277" customFormat="1" hidden="1">
      <c r="A24" s="247"/>
      <c r="B24" s="260">
        <v>202.00700000000001</v>
      </c>
      <c r="C24" s="261" t="s">
        <v>145</v>
      </c>
      <c r="D24" s="273"/>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5"/>
      <c r="AZ24" s="265"/>
      <c r="BA24" s="266"/>
      <c r="BB24" s="267" t="s">
        <v>45</v>
      </c>
      <c r="BC24" s="288"/>
      <c r="BD24" s="269">
        <f t="shared" si="2"/>
        <v>0</v>
      </c>
      <c r="BE24" s="270"/>
      <c r="BF24" s="271"/>
      <c r="BG24" s="279"/>
      <c r="BI24" s="252" t="str">
        <f t="shared" si="3"/>
        <v/>
      </c>
    </row>
    <row r="25" spans="1:61" s="277" customFormat="1" hidden="1">
      <c r="A25" s="247"/>
      <c r="B25" s="260">
        <v>202.00800000000001</v>
      </c>
      <c r="C25" s="261" t="s">
        <v>146</v>
      </c>
      <c r="D25" s="273"/>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5"/>
      <c r="AZ25" s="265"/>
      <c r="BA25" s="266"/>
      <c r="BB25" s="267" t="s">
        <v>45</v>
      </c>
      <c r="BC25" s="288"/>
      <c r="BD25" s="269">
        <f t="shared" si="2"/>
        <v>0</v>
      </c>
      <c r="BE25" s="270"/>
      <c r="BF25" s="271"/>
      <c r="BG25" s="279"/>
      <c r="BI25" s="252" t="str">
        <f t="shared" si="3"/>
        <v/>
      </c>
    </row>
    <row r="26" spans="1:61" s="277" customFormat="1" hidden="1">
      <c r="A26" s="247"/>
      <c r="B26" s="260">
        <v>202.00899999999999</v>
      </c>
      <c r="C26" s="261" t="s">
        <v>147</v>
      </c>
      <c r="D26" s="273"/>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5"/>
      <c r="AZ26" s="265"/>
      <c r="BA26" s="266"/>
      <c r="BB26" s="267" t="s">
        <v>43</v>
      </c>
      <c r="BC26" s="288"/>
      <c r="BD26" s="269">
        <f t="shared" si="2"/>
        <v>0</v>
      </c>
      <c r="BE26" s="270"/>
      <c r="BF26" s="271"/>
      <c r="BG26" s="279"/>
      <c r="BI26" s="252" t="str">
        <f t="shared" si="3"/>
        <v/>
      </c>
    </row>
    <row r="27" spans="1:61" s="277" customFormat="1" hidden="1">
      <c r="A27" s="247"/>
      <c r="B27" s="260">
        <v>202.01</v>
      </c>
      <c r="C27" s="261" t="s">
        <v>148</v>
      </c>
      <c r="D27" s="273"/>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5"/>
      <c r="AZ27" s="265"/>
      <c r="BA27" s="266"/>
      <c r="BB27" s="267" t="s">
        <v>46</v>
      </c>
      <c r="BC27" s="288"/>
      <c r="BD27" s="269">
        <f t="shared" si="2"/>
        <v>0</v>
      </c>
      <c r="BE27" s="270"/>
      <c r="BF27" s="271"/>
      <c r="BG27" s="279"/>
      <c r="BI27" s="252" t="str">
        <f t="shared" si="3"/>
        <v/>
      </c>
    </row>
    <row r="28" spans="1:61" s="277" customFormat="1" hidden="1">
      <c r="A28" s="247"/>
      <c r="B28" s="260">
        <v>202.02</v>
      </c>
      <c r="C28" s="261" t="s">
        <v>149</v>
      </c>
      <c r="D28" s="273"/>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5"/>
      <c r="AZ28" s="265"/>
      <c r="BA28" s="266"/>
      <c r="BB28" s="267" t="s">
        <v>42</v>
      </c>
      <c r="BC28" s="288"/>
      <c r="BD28" s="269">
        <f t="shared" si="2"/>
        <v>0</v>
      </c>
      <c r="BE28" s="270"/>
      <c r="BF28" s="271"/>
      <c r="BG28" s="279"/>
      <c r="BI28" s="252" t="str">
        <f t="shared" si="3"/>
        <v/>
      </c>
    </row>
    <row r="29" spans="1:61" s="277" customFormat="1" hidden="1">
      <c r="A29" s="247"/>
      <c r="B29" s="260">
        <v>202.02099999999999</v>
      </c>
      <c r="C29" s="261" t="s">
        <v>150</v>
      </c>
      <c r="D29" s="273"/>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5"/>
      <c r="AZ29" s="265"/>
      <c r="BA29" s="266"/>
      <c r="BB29" s="267" t="s">
        <v>42</v>
      </c>
      <c r="BC29" s="288"/>
      <c r="BD29" s="269">
        <f t="shared" si="2"/>
        <v>0</v>
      </c>
      <c r="BE29" s="270"/>
      <c r="BF29" s="271"/>
      <c r="BG29" s="279"/>
      <c r="BI29" s="252" t="str">
        <f t="shared" si="3"/>
        <v/>
      </c>
    </row>
    <row r="30" spans="1:61" s="277" customFormat="1" hidden="1">
      <c r="A30" s="247"/>
      <c r="B30" s="260">
        <v>202.02199999999999</v>
      </c>
      <c r="C30" s="261" t="s">
        <v>151</v>
      </c>
      <c r="D30" s="273"/>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5"/>
      <c r="AZ30" s="265"/>
      <c r="BA30" s="266"/>
      <c r="BB30" s="267" t="s">
        <v>42</v>
      </c>
      <c r="BC30" s="288"/>
      <c r="BD30" s="269">
        <f t="shared" si="2"/>
        <v>0</v>
      </c>
      <c r="BE30" s="270"/>
      <c r="BF30" s="271"/>
      <c r="BG30" s="279"/>
      <c r="BI30" s="252" t="str">
        <f t="shared" si="3"/>
        <v/>
      </c>
    </row>
    <row r="31" spans="1:61" s="277" customFormat="1" hidden="1">
      <c r="A31" s="247"/>
      <c r="B31" s="260">
        <v>202.023</v>
      </c>
      <c r="C31" s="261" t="s">
        <v>152</v>
      </c>
      <c r="D31" s="273"/>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5"/>
      <c r="AZ31" s="265"/>
      <c r="BA31" s="266"/>
      <c r="BB31" s="267" t="s">
        <v>42</v>
      </c>
      <c r="BC31" s="288"/>
      <c r="BD31" s="269">
        <f t="shared" si="2"/>
        <v>0</v>
      </c>
      <c r="BE31" s="270"/>
      <c r="BF31" s="271"/>
      <c r="BG31" s="279"/>
      <c r="BI31" s="252" t="str">
        <f t="shared" si="3"/>
        <v/>
      </c>
    </row>
    <row r="32" spans="1:61" s="277" customFormat="1" hidden="1">
      <c r="A32" s="247"/>
      <c r="B32" s="260">
        <v>202.024</v>
      </c>
      <c r="C32" s="261" t="s">
        <v>153</v>
      </c>
      <c r="D32" s="273"/>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5"/>
      <c r="AZ32" s="265"/>
      <c r="BA32" s="266"/>
      <c r="BB32" s="267" t="s">
        <v>42</v>
      </c>
      <c r="BC32" s="288"/>
      <c r="BD32" s="269">
        <f t="shared" si="2"/>
        <v>0</v>
      </c>
      <c r="BE32" s="270"/>
      <c r="BF32" s="271"/>
      <c r="BG32" s="279"/>
      <c r="BI32" s="252" t="str">
        <f t="shared" si="3"/>
        <v/>
      </c>
    </row>
    <row r="33" spans="1:61" s="277" customFormat="1" hidden="1">
      <c r="A33" s="247"/>
      <c r="B33" s="260">
        <v>202.02500000000001</v>
      </c>
      <c r="C33" s="261" t="s">
        <v>154</v>
      </c>
      <c r="D33" s="273"/>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5"/>
      <c r="AZ33" s="265"/>
      <c r="BA33" s="266"/>
      <c r="BB33" s="267" t="s">
        <v>42</v>
      </c>
      <c r="BC33" s="288"/>
      <c r="BD33" s="269">
        <f t="shared" si="2"/>
        <v>0</v>
      </c>
      <c r="BE33" s="270"/>
      <c r="BF33" s="271"/>
      <c r="BG33" s="279"/>
      <c r="BI33" s="252" t="str">
        <f t="shared" si="3"/>
        <v/>
      </c>
    </row>
    <row r="34" spans="1:61" s="277" customFormat="1" hidden="1">
      <c r="A34" s="247"/>
      <c r="B34" s="260">
        <v>202.02600000000001</v>
      </c>
      <c r="C34" s="261" t="s">
        <v>155</v>
      </c>
      <c r="D34" s="273"/>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5"/>
      <c r="AZ34" s="265"/>
      <c r="BA34" s="266"/>
      <c r="BB34" s="267" t="s">
        <v>42</v>
      </c>
      <c r="BC34" s="288"/>
      <c r="BD34" s="269">
        <f t="shared" si="2"/>
        <v>0</v>
      </c>
      <c r="BE34" s="270"/>
      <c r="BF34" s="271"/>
      <c r="BG34" s="279"/>
      <c r="BI34" s="252" t="str">
        <f t="shared" si="3"/>
        <v/>
      </c>
    </row>
    <row r="35" spans="1:61" s="277" customFormat="1" hidden="1">
      <c r="A35" s="247"/>
      <c r="B35" s="260">
        <v>202.02699999999999</v>
      </c>
      <c r="C35" s="261" t="s">
        <v>156</v>
      </c>
      <c r="D35" s="273"/>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5"/>
      <c r="AZ35" s="265"/>
      <c r="BA35" s="266"/>
      <c r="BB35" s="267" t="s">
        <v>42</v>
      </c>
      <c r="BC35" s="288"/>
      <c r="BD35" s="269">
        <f t="shared" si="2"/>
        <v>0</v>
      </c>
      <c r="BE35" s="270"/>
      <c r="BF35" s="271"/>
      <c r="BG35" s="279"/>
      <c r="BI35" s="252" t="str">
        <f t="shared" si="3"/>
        <v/>
      </c>
    </row>
    <row r="36" spans="1:61" s="277" customFormat="1" hidden="1">
      <c r="A36" s="247"/>
      <c r="B36" s="260">
        <v>202.02799999999999</v>
      </c>
      <c r="C36" s="261" t="s">
        <v>157</v>
      </c>
      <c r="D36" s="273"/>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5"/>
      <c r="AZ36" s="265"/>
      <c r="BA36" s="266"/>
      <c r="BB36" s="267" t="s">
        <v>42</v>
      </c>
      <c r="BC36" s="288"/>
      <c r="BD36" s="269">
        <f t="shared" si="2"/>
        <v>0</v>
      </c>
      <c r="BE36" s="270"/>
      <c r="BF36" s="271"/>
      <c r="BG36" s="279"/>
      <c r="BI36" s="252" t="str">
        <f t="shared" si="3"/>
        <v/>
      </c>
    </row>
    <row r="37" spans="1:61" s="277" customFormat="1" hidden="1">
      <c r="A37" s="247"/>
      <c r="B37" s="260">
        <v>202.03</v>
      </c>
      <c r="C37" s="261" t="s">
        <v>158</v>
      </c>
      <c r="D37" s="273"/>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5"/>
      <c r="AZ37" s="265"/>
      <c r="BA37" s="266"/>
      <c r="BB37" s="267" t="s">
        <v>46</v>
      </c>
      <c r="BC37" s="288"/>
      <c r="BD37" s="269">
        <f t="shared" si="2"/>
        <v>0</v>
      </c>
      <c r="BE37" s="270"/>
      <c r="BF37" s="271"/>
      <c r="BG37" s="279"/>
      <c r="BI37" s="252" t="str">
        <f t="shared" si="3"/>
        <v/>
      </c>
    </row>
    <row r="38" spans="1:61" s="277" customFormat="1" hidden="1">
      <c r="A38" s="247"/>
      <c r="B38" s="260">
        <v>202.03100000000001</v>
      </c>
      <c r="C38" s="261" t="s">
        <v>159</v>
      </c>
      <c r="D38" s="273"/>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5"/>
      <c r="AZ38" s="265"/>
      <c r="BA38" s="266"/>
      <c r="BB38" s="267" t="s">
        <v>46</v>
      </c>
      <c r="BC38" s="288"/>
      <c r="BD38" s="269">
        <f t="shared" si="2"/>
        <v>0</v>
      </c>
      <c r="BE38" s="270"/>
      <c r="BF38" s="271"/>
      <c r="BG38" s="279"/>
      <c r="BI38" s="252" t="str">
        <f t="shared" si="3"/>
        <v/>
      </c>
    </row>
    <row r="39" spans="1:61" s="277" customFormat="1" hidden="1">
      <c r="A39" s="247"/>
      <c r="B39" s="260">
        <v>202.03200000000001</v>
      </c>
      <c r="C39" s="261" t="s">
        <v>160</v>
      </c>
      <c r="D39" s="273"/>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5"/>
      <c r="AZ39" s="265"/>
      <c r="BA39" s="266"/>
      <c r="BB39" s="267" t="s">
        <v>46</v>
      </c>
      <c r="BC39" s="288"/>
      <c r="BD39" s="269">
        <f t="shared" si="2"/>
        <v>0</v>
      </c>
      <c r="BE39" s="270"/>
      <c r="BF39" s="271"/>
      <c r="BG39" s="279"/>
      <c r="BI39" s="252" t="str">
        <f t="shared" si="3"/>
        <v/>
      </c>
    </row>
    <row r="40" spans="1:61" s="277" customFormat="1" hidden="1">
      <c r="A40" s="247"/>
      <c r="B40" s="260">
        <v>202.03299999999999</v>
      </c>
      <c r="C40" s="261" t="s">
        <v>161</v>
      </c>
      <c r="D40" s="273"/>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5"/>
      <c r="AZ40" s="265"/>
      <c r="BA40" s="266"/>
      <c r="BB40" s="267" t="s">
        <v>42</v>
      </c>
      <c r="BC40" s="288"/>
      <c r="BD40" s="269">
        <f t="shared" si="2"/>
        <v>0</v>
      </c>
      <c r="BE40" s="270"/>
      <c r="BF40" s="271"/>
      <c r="BG40" s="279"/>
      <c r="BI40" s="252" t="str">
        <f t="shared" si="3"/>
        <v/>
      </c>
    </row>
    <row r="41" spans="1:61" s="277" customFormat="1" hidden="1">
      <c r="A41" s="247"/>
      <c r="B41" s="260">
        <v>202.03399999999999</v>
      </c>
      <c r="C41" s="261" t="s">
        <v>162</v>
      </c>
      <c r="D41" s="273"/>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5"/>
      <c r="AZ41" s="265"/>
      <c r="BA41" s="266"/>
      <c r="BB41" s="267" t="s">
        <v>42</v>
      </c>
      <c r="BC41" s="288"/>
      <c r="BD41" s="269">
        <f t="shared" si="2"/>
        <v>0</v>
      </c>
      <c r="BE41" s="270"/>
      <c r="BF41" s="271"/>
      <c r="BG41" s="279"/>
      <c r="BI41" s="252" t="str">
        <f t="shared" si="3"/>
        <v/>
      </c>
    </row>
    <row r="42" spans="1:61" s="277" customFormat="1" hidden="1">
      <c r="A42" s="247"/>
      <c r="B42" s="260">
        <v>202.035</v>
      </c>
      <c r="C42" s="261" t="s">
        <v>163</v>
      </c>
      <c r="D42" s="273"/>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5"/>
      <c r="AZ42" s="265"/>
      <c r="BA42" s="266"/>
      <c r="BB42" s="267" t="s">
        <v>46</v>
      </c>
      <c r="BC42" s="288"/>
      <c r="BD42" s="269">
        <f t="shared" si="2"/>
        <v>0</v>
      </c>
      <c r="BE42" s="270"/>
      <c r="BF42" s="271"/>
      <c r="BG42" s="279"/>
      <c r="BI42" s="252" t="str">
        <f t="shared" si="3"/>
        <v/>
      </c>
    </row>
    <row r="43" spans="1:61" s="277" customFormat="1" hidden="1">
      <c r="A43" s="247"/>
      <c r="B43" s="260">
        <v>202.036</v>
      </c>
      <c r="C43" s="261" t="s">
        <v>164</v>
      </c>
      <c r="D43" s="273"/>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5"/>
      <c r="AZ43" s="265"/>
      <c r="BA43" s="266"/>
      <c r="BB43" s="267" t="s">
        <v>46</v>
      </c>
      <c r="BC43" s="288"/>
      <c r="BD43" s="269">
        <f t="shared" si="2"/>
        <v>0</v>
      </c>
      <c r="BE43" s="270"/>
      <c r="BF43" s="271"/>
      <c r="BG43" s="279"/>
      <c r="BI43" s="252" t="str">
        <f t="shared" si="3"/>
        <v/>
      </c>
    </row>
    <row r="44" spans="1:61" s="277" customFormat="1" hidden="1">
      <c r="A44" s="247"/>
      <c r="B44" s="260">
        <v>202.03700000000001</v>
      </c>
      <c r="C44" s="261" t="s">
        <v>165</v>
      </c>
      <c r="D44" s="273"/>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5"/>
      <c r="AZ44" s="265"/>
      <c r="BA44" s="266"/>
      <c r="BB44" s="267" t="s">
        <v>43</v>
      </c>
      <c r="BC44" s="288"/>
      <c r="BD44" s="269">
        <f t="shared" si="2"/>
        <v>0</v>
      </c>
      <c r="BE44" s="270"/>
      <c r="BF44" s="271"/>
      <c r="BG44" s="279"/>
      <c r="BI44" s="252" t="str">
        <f t="shared" si="3"/>
        <v/>
      </c>
    </row>
    <row r="45" spans="1:61" s="277" customFormat="1" hidden="1">
      <c r="A45" s="247"/>
      <c r="B45" s="260">
        <v>202.03800000000001</v>
      </c>
      <c r="C45" s="261" t="s">
        <v>166</v>
      </c>
      <c r="D45" s="273"/>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5"/>
      <c r="AZ45" s="265"/>
      <c r="BA45" s="266"/>
      <c r="BB45" s="267" t="s">
        <v>43</v>
      </c>
      <c r="BC45" s="288"/>
      <c r="BD45" s="269">
        <f t="shared" si="2"/>
        <v>0</v>
      </c>
      <c r="BE45" s="270"/>
      <c r="BF45" s="271"/>
      <c r="BG45" s="279"/>
      <c r="BI45" s="252" t="str">
        <f t="shared" si="3"/>
        <v/>
      </c>
    </row>
    <row r="46" spans="1:61" s="277" customFormat="1" hidden="1">
      <c r="A46" s="247"/>
      <c r="B46" s="260">
        <v>202.03899999999999</v>
      </c>
      <c r="C46" s="261" t="s">
        <v>167</v>
      </c>
      <c r="D46" s="273"/>
      <c r="E46" s="274"/>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5"/>
      <c r="AZ46" s="265"/>
      <c r="BA46" s="266"/>
      <c r="BB46" s="267" t="s">
        <v>46</v>
      </c>
      <c r="BC46" s="288"/>
      <c r="BD46" s="269">
        <f t="shared" si="2"/>
        <v>0</v>
      </c>
      <c r="BE46" s="270"/>
      <c r="BF46" s="271"/>
      <c r="BG46" s="279"/>
      <c r="BI46" s="252" t="str">
        <f t="shared" si="3"/>
        <v/>
      </c>
    </row>
    <row r="47" spans="1:61" s="277" customFormat="1" hidden="1">
      <c r="A47" s="247"/>
      <c r="B47" s="260">
        <v>202.04</v>
      </c>
      <c r="C47" s="261" t="s">
        <v>168</v>
      </c>
      <c r="D47" s="273"/>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5"/>
      <c r="AZ47" s="265"/>
      <c r="BA47" s="266"/>
      <c r="BB47" s="267" t="s">
        <v>43</v>
      </c>
      <c r="BC47" s="288"/>
      <c r="BD47" s="269">
        <f t="shared" si="2"/>
        <v>0</v>
      </c>
      <c r="BE47" s="270"/>
      <c r="BF47" s="271"/>
      <c r="BG47" s="279"/>
      <c r="BI47" s="252" t="str">
        <f t="shared" si="3"/>
        <v/>
      </c>
    </row>
    <row r="48" spans="1:61" s="277" customFormat="1" hidden="1">
      <c r="A48" s="247"/>
      <c r="B48" s="260">
        <v>202.041</v>
      </c>
      <c r="C48" s="261" t="s">
        <v>169</v>
      </c>
      <c r="D48" s="273"/>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5"/>
      <c r="AZ48" s="265"/>
      <c r="BA48" s="266"/>
      <c r="BB48" s="267" t="s">
        <v>46</v>
      </c>
      <c r="BC48" s="288"/>
      <c r="BD48" s="269">
        <f t="shared" si="2"/>
        <v>0</v>
      </c>
      <c r="BE48" s="270"/>
      <c r="BF48" s="271"/>
      <c r="BG48" s="279"/>
      <c r="BI48" s="252" t="str">
        <f t="shared" si="3"/>
        <v/>
      </c>
    </row>
    <row r="49" spans="1:61" s="277" customFormat="1" hidden="1">
      <c r="A49" s="247"/>
      <c r="B49" s="260">
        <v>202.042</v>
      </c>
      <c r="C49" s="261" t="s">
        <v>170</v>
      </c>
      <c r="D49" s="273"/>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5"/>
      <c r="AZ49" s="265"/>
      <c r="BA49" s="266"/>
      <c r="BB49" s="267" t="s">
        <v>46</v>
      </c>
      <c r="BC49" s="288"/>
      <c r="BD49" s="269">
        <f t="shared" si="2"/>
        <v>0</v>
      </c>
      <c r="BE49" s="270"/>
      <c r="BF49" s="271"/>
      <c r="BG49" s="279"/>
      <c r="BI49" s="252" t="str">
        <f t="shared" si="3"/>
        <v/>
      </c>
    </row>
    <row r="50" spans="1:61" s="277" customFormat="1" hidden="1">
      <c r="A50" s="247"/>
      <c r="B50" s="260">
        <v>202.04300000000001</v>
      </c>
      <c r="C50" s="261" t="s">
        <v>171</v>
      </c>
      <c r="D50" s="273"/>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5"/>
      <c r="AZ50" s="265"/>
      <c r="BA50" s="266"/>
      <c r="BB50" s="267" t="s">
        <v>46</v>
      </c>
      <c r="BC50" s="288"/>
      <c r="BD50" s="269">
        <f t="shared" si="2"/>
        <v>0</v>
      </c>
      <c r="BE50" s="270"/>
      <c r="BF50" s="271"/>
      <c r="BG50" s="279"/>
      <c r="BI50" s="252" t="str">
        <f t="shared" si="3"/>
        <v/>
      </c>
    </row>
    <row r="51" spans="1:61" s="277" customFormat="1" hidden="1">
      <c r="A51" s="247"/>
      <c r="B51" s="260">
        <v>202.04400000000001</v>
      </c>
      <c r="C51" s="261" t="s">
        <v>172</v>
      </c>
      <c r="D51" s="273"/>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5"/>
      <c r="AZ51" s="265"/>
      <c r="BA51" s="266"/>
      <c r="BB51" s="267" t="s">
        <v>46</v>
      </c>
      <c r="BC51" s="288"/>
      <c r="BD51" s="269">
        <f t="shared" si="2"/>
        <v>0</v>
      </c>
      <c r="BE51" s="270"/>
      <c r="BF51" s="271"/>
      <c r="BG51" s="279"/>
      <c r="BI51" s="252" t="str">
        <f t="shared" si="3"/>
        <v/>
      </c>
    </row>
    <row r="52" spans="1:61" s="277" customFormat="1" hidden="1">
      <c r="A52" s="247"/>
      <c r="B52" s="260">
        <v>202.04499999999999</v>
      </c>
      <c r="C52" s="261" t="s">
        <v>173</v>
      </c>
      <c r="D52" s="273"/>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5"/>
      <c r="AZ52" s="265"/>
      <c r="BA52" s="266"/>
      <c r="BB52" s="267" t="s">
        <v>45</v>
      </c>
      <c r="BC52" s="288"/>
      <c r="BD52" s="269">
        <f t="shared" si="2"/>
        <v>0</v>
      </c>
      <c r="BE52" s="270"/>
      <c r="BF52" s="271"/>
      <c r="BG52" s="279"/>
      <c r="BI52" s="252" t="str">
        <f t="shared" si="3"/>
        <v/>
      </c>
    </row>
    <row r="53" spans="1:61" s="277" customFormat="1" hidden="1">
      <c r="A53" s="247"/>
      <c r="B53" s="260">
        <v>202.05</v>
      </c>
      <c r="C53" s="261" t="s">
        <v>174</v>
      </c>
      <c r="D53" s="273"/>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5"/>
      <c r="AZ53" s="265"/>
      <c r="BA53" s="266"/>
      <c r="BB53" s="267" t="s">
        <v>43</v>
      </c>
      <c r="BC53" s="288"/>
      <c r="BD53" s="269">
        <f t="shared" si="2"/>
        <v>0</v>
      </c>
      <c r="BE53" s="270"/>
      <c r="BF53" s="271"/>
      <c r="BG53" s="279"/>
      <c r="BI53" s="252" t="str">
        <f t="shared" si="3"/>
        <v/>
      </c>
    </row>
    <row r="54" spans="1:61" s="277" customFormat="1" hidden="1">
      <c r="A54" s="247"/>
      <c r="B54" s="260">
        <v>202.05099999999999</v>
      </c>
      <c r="C54" s="261" t="s">
        <v>175</v>
      </c>
      <c r="D54" s="273"/>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5"/>
      <c r="AZ54" s="265"/>
      <c r="BA54" s="266"/>
      <c r="BB54" s="267" t="s">
        <v>43</v>
      </c>
      <c r="BC54" s="288"/>
      <c r="BD54" s="269">
        <f t="shared" si="2"/>
        <v>0</v>
      </c>
      <c r="BE54" s="270"/>
      <c r="BF54" s="271"/>
      <c r="BG54" s="279"/>
      <c r="BI54" s="252" t="str">
        <f t="shared" si="3"/>
        <v/>
      </c>
    </row>
    <row r="55" spans="1:61" s="277" customFormat="1" hidden="1">
      <c r="A55" s="247"/>
      <c r="B55" s="260">
        <v>202.05199999999999</v>
      </c>
      <c r="C55" s="261" t="s">
        <v>176</v>
      </c>
      <c r="D55" s="273"/>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5"/>
      <c r="AZ55" s="265"/>
      <c r="BA55" s="266"/>
      <c r="BB55" s="267" t="s">
        <v>43</v>
      </c>
      <c r="BC55" s="288"/>
      <c r="BD55" s="269">
        <f t="shared" si="2"/>
        <v>0</v>
      </c>
      <c r="BE55" s="270"/>
      <c r="BF55" s="271"/>
      <c r="BG55" s="279"/>
      <c r="BI55" s="252" t="str">
        <f t="shared" si="3"/>
        <v/>
      </c>
    </row>
    <row r="56" spans="1:61" s="277" customFormat="1" hidden="1">
      <c r="A56" s="247"/>
      <c r="B56" s="260">
        <v>202.053</v>
      </c>
      <c r="C56" s="261" t="s">
        <v>177</v>
      </c>
      <c r="D56" s="273"/>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5"/>
      <c r="AZ56" s="265"/>
      <c r="BA56" s="266"/>
      <c r="BB56" s="267" t="s">
        <v>43</v>
      </c>
      <c r="BC56" s="288"/>
      <c r="BD56" s="269">
        <f t="shared" si="2"/>
        <v>0</v>
      </c>
      <c r="BE56" s="270"/>
      <c r="BF56" s="271"/>
      <c r="BG56" s="279"/>
      <c r="BI56" s="252" t="str">
        <f t="shared" si="3"/>
        <v/>
      </c>
    </row>
    <row r="57" spans="1:61" s="277" customFormat="1" hidden="1">
      <c r="A57" s="247"/>
      <c r="B57" s="260">
        <v>202.054</v>
      </c>
      <c r="C57" s="261" t="s">
        <v>178</v>
      </c>
      <c r="D57" s="273"/>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5"/>
      <c r="AZ57" s="265"/>
      <c r="BA57" s="266"/>
      <c r="BB57" s="267" t="s">
        <v>43</v>
      </c>
      <c r="BC57" s="288"/>
      <c r="BD57" s="269">
        <f t="shared" si="2"/>
        <v>0</v>
      </c>
      <c r="BE57" s="270"/>
      <c r="BF57" s="271"/>
      <c r="BG57" s="279"/>
      <c r="BI57" s="252" t="str">
        <f t="shared" si="3"/>
        <v/>
      </c>
    </row>
    <row r="58" spans="1:61" s="277" customFormat="1" hidden="1">
      <c r="A58" s="247"/>
      <c r="B58" s="260">
        <v>202.05500000000001</v>
      </c>
      <c r="C58" s="261" t="s">
        <v>179</v>
      </c>
      <c r="D58" s="273"/>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5"/>
      <c r="AZ58" s="265"/>
      <c r="BA58" s="266"/>
      <c r="BB58" s="267" t="s">
        <v>43</v>
      </c>
      <c r="BC58" s="288"/>
      <c r="BD58" s="269">
        <f t="shared" si="2"/>
        <v>0</v>
      </c>
      <c r="BE58" s="270"/>
      <c r="BF58" s="271"/>
      <c r="BG58" s="279"/>
      <c r="BI58" s="252" t="str">
        <f t="shared" si="3"/>
        <v/>
      </c>
    </row>
    <row r="59" spans="1:61" s="277" customFormat="1" hidden="1">
      <c r="A59" s="247"/>
      <c r="B59" s="260">
        <v>202.05600000000001</v>
      </c>
      <c r="C59" s="261" t="s">
        <v>180</v>
      </c>
      <c r="D59" s="273"/>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5"/>
      <c r="AZ59" s="265"/>
      <c r="BA59" s="266"/>
      <c r="BB59" s="267" t="s">
        <v>43</v>
      </c>
      <c r="BC59" s="288"/>
      <c r="BD59" s="269">
        <f t="shared" si="2"/>
        <v>0</v>
      </c>
      <c r="BE59" s="270"/>
      <c r="BF59" s="271"/>
      <c r="BG59" s="279"/>
      <c r="BI59" s="252" t="str">
        <f t="shared" si="3"/>
        <v/>
      </c>
    </row>
    <row r="60" spans="1:61" s="277" customFormat="1" hidden="1">
      <c r="A60" s="247"/>
      <c r="B60" s="260">
        <v>202.05699999999999</v>
      </c>
      <c r="C60" s="261" t="s">
        <v>181</v>
      </c>
      <c r="D60" s="273"/>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5"/>
      <c r="AZ60" s="265"/>
      <c r="BA60" s="266"/>
      <c r="BB60" s="267" t="s">
        <v>43</v>
      </c>
      <c r="BC60" s="288"/>
      <c r="BD60" s="269">
        <f t="shared" si="2"/>
        <v>0</v>
      </c>
      <c r="BE60" s="270"/>
      <c r="BF60" s="271"/>
      <c r="BG60" s="279"/>
      <c r="BI60" s="252" t="str">
        <f t="shared" si="3"/>
        <v/>
      </c>
    </row>
    <row r="61" spans="1:61" s="277" customFormat="1" hidden="1">
      <c r="A61" s="247"/>
      <c r="B61" s="260">
        <v>202.05799999999999</v>
      </c>
      <c r="C61" s="261" t="s">
        <v>182</v>
      </c>
      <c r="D61" s="273"/>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5"/>
      <c r="AZ61" s="265"/>
      <c r="BA61" s="266"/>
      <c r="BB61" s="267" t="s">
        <v>43</v>
      </c>
      <c r="BC61" s="288"/>
      <c r="BD61" s="269">
        <f t="shared" si="2"/>
        <v>0</v>
      </c>
      <c r="BE61" s="270"/>
      <c r="BF61" s="271"/>
      <c r="BG61" s="279"/>
      <c r="BI61" s="252" t="str">
        <f t="shared" si="3"/>
        <v/>
      </c>
    </row>
    <row r="62" spans="1:61" s="277" customFormat="1" hidden="1">
      <c r="A62" s="247"/>
      <c r="B62" s="260">
        <v>202.059</v>
      </c>
      <c r="C62" s="261" t="s">
        <v>183</v>
      </c>
      <c r="D62" s="273"/>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5"/>
      <c r="AZ62" s="265"/>
      <c r="BA62" s="266"/>
      <c r="BB62" s="267" t="s">
        <v>42</v>
      </c>
      <c r="BC62" s="288"/>
      <c r="BD62" s="269">
        <f t="shared" si="2"/>
        <v>0</v>
      </c>
      <c r="BE62" s="270"/>
      <c r="BF62" s="271"/>
      <c r="BG62" s="279"/>
      <c r="BI62" s="252" t="str">
        <f t="shared" si="3"/>
        <v/>
      </c>
    </row>
    <row r="63" spans="1:61" s="277" customFormat="1" hidden="1">
      <c r="A63" s="247"/>
      <c r="B63" s="260">
        <v>202.06</v>
      </c>
      <c r="C63" s="261" t="s">
        <v>184</v>
      </c>
      <c r="D63" s="273"/>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5"/>
      <c r="AZ63" s="265"/>
      <c r="BA63" s="266"/>
      <c r="BB63" s="267" t="s">
        <v>42</v>
      </c>
      <c r="BC63" s="288"/>
      <c r="BD63" s="269">
        <f t="shared" si="2"/>
        <v>0</v>
      </c>
      <c r="BE63" s="270"/>
      <c r="BF63" s="271"/>
      <c r="BG63" s="279"/>
      <c r="BI63" s="252" t="str">
        <f t="shared" si="3"/>
        <v/>
      </c>
    </row>
    <row r="64" spans="1:61" s="277" customFormat="1" hidden="1">
      <c r="A64" s="247"/>
      <c r="B64" s="260">
        <v>202.06100000000001</v>
      </c>
      <c r="C64" s="261" t="s">
        <v>185</v>
      </c>
      <c r="D64" s="273"/>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5"/>
      <c r="AZ64" s="265"/>
      <c r="BA64" s="266"/>
      <c r="BB64" s="267" t="s">
        <v>42</v>
      </c>
      <c r="BC64" s="288"/>
      <c r="BD64" s="269">
        <f t="shared" si="2"/>
        <v>0</v>
      </c>
      <c r="BE64" s="270"/>
      <c r="BF64" s="271"/>
      <c r="BG64" s="279"/>
      <c r="BI64" s="252" t="str">
        <f t="shared" si="3"/>
        <v/>
      </c>
    </row>
    <row r="65" spans="1:61" s="277" customFormat="1" hidden="1">
      <c r="A65" s="247"/>
      <c r="B65" s="260">
        <v>202.06200000000001</v>
      </c>
      <c r="C65" s="261" t="s">
        <v>186</v>
      </c>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5"/>
      <c r="AZ65" s="265"/>
      <c r="BA65" s="266"/>
      <c r="BB65" s="267" t="s">
        <v>43</v>
      </c>
      <c r="BC65" s="288"/>
      <c r="BD65" s="269">
        <f t="shared" si="2"/>
        <v>0</v>
      </c>
      <c r="BE65" s="270"/>
      <c r="BF65" s="271"/>
      <c r="BG65" s="279"/>
      <c r="BI65" s="252" t="str">
        <f t="shared" si="3"/>
        <v/>
      </c>
    </row>
    <row r="66" spans="1:61" s="277" customFormat="1" hidden="1">
      <c r="A66" s="247"/>
      <c r="B66" s="260">
        <v>202.06299999999999</v>
      </c>
      <c r="C66" s="261" t="s">
        <v>187</v>
      </c>
      <c r="D66" s="273"/>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5"/>
      <c r="AZ66" s="265"/>
      <c r="BA66" s="266"/>
      <c r="BB66" s="267" t="s">
        <v>43</v>
      </c>
      <c r="BC66" s="288"/>
      <c r="BD66" s="269">
        <f t="shared" si="2"/>
        <v>0</v>
      </c>
      <c r="BE66" s="270"/>
      <c r="BF66" s="271"/>
      <c r="BG66" s="279"/>
      <c r="BI66" s="252" t="str">
        <f t="shared" si="3"/>
        <v/>
      </c>
    </row>
    <row r="67" spans="1:61" s="277" customFormat="1" hidden="1">
      <c r="A67" s="247"/>
      <c r="B67" s="260">
        <v>202.06399999999999</v>
      </c>
      <c r="C67" s="261" t="s">
        <v>188</v>
      </c>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5"/>
      <c r="AZ67" s="265"/>
      <c r="BA67" s="266"/>
      <c r="BB67" s="267" t="s">
        <v>43</v>
      </c>
      <c r="BC67" s="288"/>
      <c r="BD67" s="269">
        <f t="shared" si="2"/>
        <v>0</v>
      </c>
      <c r="BE67" s="270"/>
      <c r="BF67" s="271"/>
      <c r="BG67" s="279"/>
      <c r="BI67" s="252" t="str">
        <f t="shared" si="3"/>
        <v/>
      </c>
    </row>
    <row r="68" spans="1:61" s="277" customFormat="1" hidden="1">
      <c r="A68" s="247"/>
      <c r="B68" s="260">
        <v>202.065</v>
      </c>
      <c r="C68" s="261" t="s">
        <v>189</v>
      </c>
      <c r="D68" s="273"/>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5"/>
      <c r="AZ68" s="265"/>
      <c r="BA68" s="266"/>
      <c r="BB68" s="267" t="s">
        <v>42</v>
      </c>
      <c r="BC68" s="288"/>
      <c r="BD68" s="269">
        <f t="shared" si="2"/>
        <v>0</v>
      </c>
      <c r="BE68" s="270"/>
      <c r="BF68" s="271"/>
      <c r="BG68" s="279"/>
      <c r="BI68" s="252" t="str">
        <f t="shared" si="3"/>
        <v/>
      </c>
    </row>
    <row r="69" spans="1:61" s="277" customFormat="1" hidden="1">
      <c r="A69" s="247"/>
      <c r="B69" s="260">
        <v>202.066</v>
      </c>
      <c r="C69" s="261" t="s">
        <v>190</v>
      </c>
      <c r="D69" s="273"/>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5"/>
      <c r="AZ69" s="265"/>
      <c r="BA69" s="266"/>
      <c r="BB69" s="267" t="s">
        <v>42</v>
      </c>
      <c r="BC69" s="288"/>
      <c r="BD69" s="269">
        <f t="shared" si="2"/>
        <v>0</v>
      </c>
      <c r="BE69" s="270"/>
      <c r="BF69" s="271"/>
      <c r="BG69" s="279"/>
      <c r="BI69" s="252" t="str">
        <f t="shared" si="3"/>
        <v/>
      </c>
    </row>
    <row r="70" spans="1:61" s="277" customFormat="1" hidden="1">
      <c r="A70" s="247"/>
      <c r="B70" s="260">
        <v>202.06700000000001</v>
      </c>
      <c r="C70" s="261" t="s">
        <v>191</v>
      </c>
      <c r="D70" s="273"/>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5"/>
      <c r="AZ70" s="265"/>
      <c r="BA70" s="266"/>
      <c r="BB70" s="267" t="s">
        <v>42</v>
      </c>
      <c r="BC70" s="288"/>
      <c r="BD70" s="269">
        <f t="shared" si="2"/>
        <v>0</v>
      </c>
      <c r="BE70" s="270"/>
      <c r="BF70" s="271"/>
      <c r="BG70" s="279"/>
      <c r="BI70" s="252" t="str">
        <f t="shared" si="3"/>
        <v/>
      </c>
    </row>
    <row r="71" spans="1:61" s="277" customFormat="1" hidden="1">
      <c r="A71" s="247"/>
      <c r="B71" s="260">
        <v>202.06800000000001</v>
      </c>
      <c r="C71" s="261" t="s">
        <v>192</v>
      </c>
      <c r="D71" s="273"/>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5"/>
      <c r="AZ71" s="265"/>
      <c r="BA71" s="266"/>
      <c r="BB71" s="267" t="s">
        <v>41</v>
      </c>
      <c r="BC71" s="288"/>
      <c r="BD71" s="269">
        <f t="shared" si="2"/>
        <v>0</v>
      </c>
      <c r="BE71" s="270"/>
      <c r="BF71" s="271"/>
      <c r="BG71" s="279"/>
      <c r="BI71" s="252" t="str">
        <f t="shared" si="3"/>
        <v/>
      </c>
    </row>
    <row r="72" spans="1:61" s="277" customFormat="1" hidden="1">
      <c r="A72" s="247"/>
      <c r="B72" s="260">
        <v>202.07</v>
      </c>
      <c r="C72" s="261" t="s">
        <v>193</v>
      </c>
      <c r="D72" s="273"/>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5"/>
      <c r="AZ72" s="265"/>
      <c r="BA72" s="266"/>
      <c r="BB72" s="267" t="s">
        <v>42</v>
      </c>
      <c r="BC72" s="288"/>
      <c r="BD72" s="269">
        <f t="shared" si="2"/>
        <v>0</v>
      </c>
      <c r="BE72" s="270"/>
      <c r="BF72" s="271"/>
      <c r="BG72" s="279"/>
      <c r="BI72" s="252" t="str">
        <f t="shared" ref="BI72:BI135" si="4">T(B72)</f>
        <v/>
      </c>
    </row>
    <row r="73" spans="1:61" s="277" customFormat="1" hidden="1">
      <c r="A73" s="247"/>
      <c r="B73" s="260">
        <v>202.071</v>
      </c>
      <c r="C73" s="261" t="s">
        <v>194</v>
      </c>
      <c r="D73" s="273"/>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5"/>
      <c r="AZ73" s="265"/>
      <c r="BA73" s="266"/>
      <c r="BB73" s="267" t="s">
        <v>43</v>
      </c>
      <c r="BC73" s="288"/>
      <c r="BD73" s="269">
        <f t="shared" si="2"/>
        <v>0</v>
      </c>
      <c r="BE73" s="270"/>
      <c r="BF73" s="271"/>
      <c r="BG73" s="279"/>
      <c r="BI73" s="252" t="str">
        <f t="shared" si="4"/>
        <v/>
      </c>
    </row>
    <row r="74" spans="1:61" s="277" customFormat="1" hidden="1">
      <c r="A74" s="247"/>
      <c r="B74" s="260">
        <v>202.072</v>
      </c>
      <c r="C74" s="261" t="s">
        <v>195</v>
      </c>
      <c r="D74" s="273"/>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5"/>
      <c r="AZ74" s="265"/>
      <c r="BA74" s="266"/>
      <c r="BB74" s="267" t="s">
        <v>46</v>
      </c>
      <c r="BC74" s="288"/>
      <c r="BD74" s="269">
        <f t="shared" si="2"/>
        <v>0</v>
      </c>
      <c r="BE74" s="270"/>
      <c r="BF74" s="271"/>
      <c r="BG74" s="279"/>
      <c r="BI74" s="252" t="str">
        <f t="shared" si="4"/>
        <v/>
      </c>
    </row>
    <row r="75" spans="1:61" s="277" customFormat="1" hidden="1">
      <c r="A75" s="247"/>
      <c r="B75" s="260">
        <v>202.07300000000001</v>
      </c>
      <c r="C75" s="261" t="s">
        <v>196</v>
      </c>
      <c r="D75" s="273"/>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5"/>
      <c r="AZ75" s="265"/>
      <c r="BA75" s="266"/>
      <c r="BB75" s="267" t="s">
        <v>46</v>
      </c>
      <c r="BC75" s="288"/>
      <c r="BD75" s="269">
        <f t="shared" si="2"/>
        <v>0</v>
      </c>
      <c r="BE75" s="270"/>
      <c r="BF75" s="271"/>
      <c r="BG75" s="279"/>
      <c r="BI75" s="252" t="str">
        <f t="shared" si="4"/>
        <v/>
      </c>
    </row>
    <row r="76" spans="1:61" s="277" customFormat="1" hidden="1">
      <c r="A76" s="247"/>
      <c r="B76" s="260">
        <v>202.07400000000001</v>
      </c>
      <c r="C76" s="261" t="s">
        <v>197</v>
      </c>
      <c r="D76" s="273"/>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5"/>
      <c r="AZ76" s="265"/>
      <c r="BA76" s="266"/>
      <c r="BB76" s="267" t="s">
        <v>46</v>
      </c>
      <c r="BC76" s="288"/>
      <c r="BD76" s="269">
        <f t="shared" si="2"/>
        <v>0</v>
      </c>
      <c r="BE76" s="270"/>
      <c r="BF76" s="271"/>
      <c r="BG76" s="279"/>
      <c r="BI76" s="252" t="str">
        <f t="shared" si="4"/>
        <v/>
      </c>
    </row>
    <row r="77" spans="1:61" s="277" customFormat="1" hidden="1">
      <c r="A77" s="247"/>
      <c r="B77" s="260">
        <v>202.07499999999999</v>
      </c>
      <c r="C77" s="261" t="s">
        <v>198</v>
      </c>
      <c r="D77" s="273"/>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5"/>
      <c r="AZ77" s="265"/>
      <c r="BA77" s="266"/>
      <c r="BB77" s="267" t="s">
        <v>46</v>
      </c>
      <c r="BC77" s="288"/>
      <c r="BD77" s="269">
        <f t="shared" si="2"/>
        <v>0</v>
      </c>
      <c r="BE77" s="270"/>
      <c r="BF77" s="271"/>
      <c r="BG77" s="279"/>
      <c r="BI77" s="252" t="str">
        <f t="shared" si="4"/>
        <v/>
      </c>
    </row>
    <row r="78" spans="1:61" s="277" customFormat="1" hidden="1">
      <c r="A78" s="247"/>
      <c r="B78" s="260">
        <v>202.07599999999999</v>
      </c>
      <c r="C78" s="261" t="s">
        <v>199</v>
      </c>
      <c r="D78" s="273"/>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5"/>
      <c r="AZ78" s="265"/>
      <c r="BA78" s="266"/>
      <c r="BB78" s="267" t="s">
        <v>46</v>
      </c>
      <c r="BC78" s="288"/>
      <c r="BD78" s="269">
        <f t="shared" si="2"/>
        <v>0</v>
      </c>
      <c r="BE78" s="270"/>
      <c r="BF78" s="271"/>
      <c r="BG78" s="279"/>
      <c r="BI78" s="252" t="str">
        <f t="shared" si="4"/>
        <v/>
      </c>
    </row>
    <row r="79" spans="1:61" s="277" customFormat="1" hidden="1">
      <c r="A79" s="247"/>
      <c r="B79" s="260">
        <v>202.077</v>
      </c>
      <c r="C79" s="261" t="s">
        <v>200</v>
      </c>
      <c r="D79" s="273"/>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5"/>
      <c r="AZ79" s="265"/>
      <c r="BA79" s="266"/>
      <c r="BB79" s="267" t="s">
        <v>46</v>
      </c>
      <c r="BC79" s="288"/>
      <c r="BD79" s="269">
        <f t="shared" si="2"/>
        <v>0</v>
      </c>
      <c r="BE79" s="270"/>
      <c r="BF79" s="271"/>
      <c r="BG79" s="279"/>
      <c r="BI79" s="252" t="str">
        <f t="shared" si="4"/>
        <v/>
      </c>
    </row>
    <row r="80" spans="1:61" s="277" customFormat="1" hidden="1">
      <c r="A80" s="247"/>
      <c r="B80" s="260">
        <v>202.078</v>
      </c>
      <c r="C80" s="261" t="s">
        <v>201</v>
      </c>
      <c r="D80" s="273"/>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5"/>
      <c r="AZ80" s="265"/>
      <c r="BA80" s="266"/>
      <c r="BB80" s="267" t="s">
        <v>42</v>
      </c>
      <c r="BC80" s="288"/>
      <c r="BD80" s="269">
        <f t="shared" si="2"/>
        <v>0</v>
      </c>
      <c r="BE80" s="270"/>
      <c r="BF80" s="271"/>
      <c r="BG80" s="279"/>
      <c r="BI80" s="252" t="str">
        <f t="shared" si="4"/>
        <v/>
      </c>
    </row>
    <row r="81" spans="1:61" s="277" customFormat="1" hidden="1">
      <c r="A81" s="247"/>
      <c r="B81" s="260">
        <v>202.09</v>
      </c>
      <c r="C81" s="261" t="s">
        <v>202</v>
      </c>
      <c r="D81" s="273"/>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5"/>
      <c r="AZ81" s="265"/>
      <c r="BA81" s="266"/>
      <c r="BB81" s="267" t="s">
        <v>42</v>
      </c>
      <c r="BC81" s="288"/>
      <c r="BD81" s="269">
        <f t="shared" si="2"/>
        <v>0</v>
      </c>
      <c r="BE81" s="270"/>
      <c r="BF81" s="271"/>
      <c r="BG81" s="279"/>
      <c r="BI81" s="252" t="str">
        <f t="shared" si="4"/>
        <v/>
      </c>
    </row>
    <row r="82" spans="1:61" s="277" customFormat="1" hidden="1">
      <c r="A82" s="247"/>
      <c r="B82" s="260">
        <v>202.09100000000001</v>
      </c>
      <c r="C82" s="261" t="s">
        <v>203</v>
      </c>
      <c r="D82" s="273"/>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5"/>
      <c r="AZ82" s="265"/>
      <c r="BA82" s="266"/>
      <c r="BB82" s="267" t="s">
        <v>43</v>
      </c>
      <c r="BC82" s="288"/>
      <c r="BD82" s="269">
        <f t="shared" si="2"/>
        <v>0</v>
      </c>
      <c r="BE82" s="270"/>
      <c r="BF82" s="271"/>
      <c r="BG82" s="279"/>
      <c r="BI82" s="252" t="str">
        <f t="shared" si="4"/>
        <v/>
      </c>
    </row>
    <row r="83" spans="1:61" s="277" customFormat="1" hidden="1">
      <c r="A83" s="247"/>
      <c r="B83" s="260">
        <v>202.09200000000001</v>
      </c>
      <c r="C83" s="261" t="s">
        <v>204</v>
      </c>
      <c r="D83" s="273"/>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5"/>
      <c r="AZ83" s="265"/>
      <c r="BA83" s="266"/>
      <c r="BB83" s="267" t="s">
        <v>42</v>
      </c>
      <c r="BC83" s="288"/>
      <c r="BD83" s="269">
        <f t="shared" si="2"/>
        <v>0</v>
      </c>
      <c r="BE83" s="270"/>
      <c r="BF83" s="271"/>
      <c r="BG83" s="279"/>
      <c r="BI83" s="252" t="str">
        <f t="shared" si="4"/>
        <v/>
      </c>
    </row>
    <row r="84" spans="1:61" s="277" customFormat="1" hidden="1">
      <c r="A84" s="247"/>
      <c r="B84" s="260">
        <v>202.09299999999999</v>
      </c>
      <c r="C84" s="261" t="s">
        <v>205</v>
      </c>
      <c r="D84" s="273"/>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5"/>
      <c r="AZ84" s="265"/>
      <c r="BA84" s="266"/>
      <c r="BB84" s="267" t="s">
        <v>43</v>
      </c>
      <c r="BC84" s="288"/>
      <c r="BD84" s="269">
        <f t="shared" si="2"/>
        <v>0</v>
      </c>
      <c r="BE84" s="270"/>
      <c r="BF84" s="271"/>
      <c r="BG84" s="279"/>
      <c r="BI84" s="252" t="str">
        <f t="shared" si="4"/>
        <v/>
      </c>
    </row>
    <row r="85" spans="1:61" s="277" customFormat="1" hidden="1">
      <c r="A85" s="247"/>
      <c r="B85" s="260">
        <v>202.09399999999999</v>
      </c>
      <c r="C85" s="261" t="s">
        <v>206</v>
      </c>
      <c r="D85" s="273"/>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5"/>
      <c r="AZ85" s="265"/>
      <c r="BA85" s="266"/>
      <c r="BB85" s="267" t="s">
        <v>41</v>
      </c>
      <c r="BC85" s="288"/>
      <c r="BD85" s="269">
        <f t="shared" si="2"/>
        <v>0</v>
      </c>
      <c r="BE85" s="270"/>
      <c r="BF85" s="271"/>
      <c r="BG85" s="279"/>
      <c r="BI85" s="252" t="str">
        <f t="shared" si="4"/>
        <v/>
      </c>
    </row>
    <row r="86" spans="1:61" s="277" customFormat="1" hidden="1">
      <c r="A86" s="247"/>
      <c r="B86" s="260">
        <v>202.095</v>
      </c>
      <c r="C86" s="261" t="s">
        <v>207</v>
      </c>
      <c r="D86" s="273"/>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5"/>
      <c r="AZ86" s="265"/>
      <c r="BA86" s="266"/>
      <c r="BB86" s="267" t="s">
        <v>42</v>
      </c>
      <c r="BC86" s="288"/>
      <c r="BD86" s="269">
        <f t="shared" si="2"/>
        <v>0</v>
      </c>
      <c r="BE86" s="270"/>
      <c r="BF86" s="271"/>
      <c r="BG86" s="279"/>
      <c r="BI86" s="252" t="str">
        <f t="shared" si="4"/>
        <v/>
      </c>
    </row>
    <row r="87" spans="1:61" s="277" customFormat="1" hidden="1">
      <c r="A87" s="247"/>
      <c r="B87" s="260">
        <v>202.096</v>
      </c>
      <c r="C87" s="261" t="s">
        <v>208</v>
      </c>
      <c r="D87" s="273"/>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5"/>
      <c r="AZ87" s="265"/>
      <c r="BA87" s="266"/>
      <c r="BB87" s="267" t="s">
        <v>43</v>
      </c>
      <c r="BC87" s="288"/>
      <c r="BD87" s="269">
        <f t="shared" si="2"/>
        <v>0</v>
      </c>
      <c r="BE87" s="270"/>
      <c r="BF87" s="271"/>
      <c r="BG87" s="279"/>
      <c r="BI87" s="252" t="str">
        <f t="shared" si="4"/>
        <v/>
      </c>
    </row>
    <row r="88" spans="1:61" s="277" customFormat="1" hidden="1">
      <c r="A88" s="247"/>
      <c r="B88" s="260">
        <v>202.09700000000001</v>
      </c>
      <c r="C88" s="261" t="s">
        <v>209</v>
      </c>
      <c r="D88" s="273"/>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5"/>
      <c r="AZ88" s="265"/>
      <c r="BA88" s="266"/>
      <c r="BB88" s="267" t="s">
        <v>42</v>
      </c>
      <c r="BC88" s="288"/>
      <c r="BD88" s="269">
        <f t="shared" si="2"/>
        <v>0</v>
      </c>
      <c r="BE88" s="270"/>
      <c r="BF88" s="271"/>
      <c r="BG88" s="279"/>
      <c r="BI88" s="252" t="str">
        <f t="shared" si="4"/>
        <v/>
      </c>
    </row>
    <row r="89" spans="1:61" s="277" customFormat="1" hidden="1">
      <c r="A89" s="247"/>
      <c r="B89" s="260">
        <v>202.09800000000001</v>
      </c>
      <c r="C89" s="261" t="s">
        <v>210</v>
      </c>
      <c r="D89" s="273"/>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5"/>
      <c r="AZ89" s="265"/>
      <c r="BA89" s="266"/>
      <c r="BB89" s="267" t="s">
        <v>43</v>
      </c>
      <c r="BC89" s="288"/>
      <c r="BD89" s="269">
        <f t="shared" si="2"/>
        <v>0</v>
      </c>
      <c r="BE89" s="270"/>
      <c r="BF89" s="271"/>
      <c r="BG89" s="279"/>
      <c r="BI89" s="252" t="str">
        <f t="shared" si="4"/>
        <v/>
      </c>
    </row>
    <row r="90" spans="1:61" s="277" customFormat="1" hidden="1">
      <c r="A90" s="247"/>
      <c r="B90" s="260">
        <v>202.09899999999999</v>
      </c>
      <c r="C90" s="261" t="s">
        <v>211</v>
      </c>
      <c r="D90" s="273"/>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5"/>
      <c r="AZ90" s="265"/>
      <c r="BA90" s="266"/>
      <c r="BB90" s="267" t="s">
        <v>43</v>
      </c>
      <c r="BC90" s="288"/>
      <c r="BD90" s="269">
        <f t="shared" si="2"/>
        <v>0</v>
      </c>
      <c r="BE90" s="270"/>
      <c r="BF90" s="271"/>
      <c r="BG90" s="279"/>
      <c r="BI90" s="252" t="str">
        <f t="shared" si="4"/>
        <v/>
      </c>
    </row>
    <row r="91" spans="1:61" s="277" customFormat="1" hidden="1">
      <c r="A91" s="247"/>
      <c r="B91" s="260">
        <v>202.1</v>
      </c>
      <c r="C91" s="261" t="s">
        <v>212</v>
      </c>
      <c r="D91" s="273"/>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5"/>
      <c r="AZ91" s="265"/>
      <c r="BA91" s="266"/>
      <c r="BB91" s="267" t="s">
        <v>42</v>
      </c>
      <c r="BC91" s="288"/>
      <c r="BD91" s="269">
        <f t="shared" si="2"/>
        <v>0</v>
      </c>
      <c r="BE91" s="270"/>
      <c r="BF91" s="271"/>
      <c r="BG91" s="279"/>
      <c r="BI91" s="252" t="str">
        <f t="shared" si="4"/>
        <v/>
      </c>
    </row>
    <row r="92" spans="1:61" s="277" customFormat="1" hidden="1">
      <c r="A92" s="247"/>
      <c r="B92" s="260">
        <v>202.101</v>
      </c>
      <c r="C92" s="261" t="s">
        <v>213</v>
      </c>
      <c r="D92" s="273"/>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5"/>
      <c r="AZ92" s="265"/>
      <c r="BA92" s="266"/>
      <c r="BB92" s="267" t="s">
        <v>42</v>
      </c>
      <c r="BC92" s="288"/>
      <c r="BD92" s="269">
        <f t="shared" si="2"/>
        <v>0</v>
      </c>
      <c r="BE92" s="270"/>
      <c r="BF92" s="271"/>
      <c r="BG92" s="279"/>
      <c r="BI92" s="252" t="str">
        <f t="shared" si="4"/>
        <v/>
      </c>
    </row>
    <row r="93" spans="1:61" s="277" customFormat="1" hidden="1">
      <c r="A93" s="247"/>
      <c r="B93" s="260">
        <v>202.102</v>
      </c>
      <c r="C93" s="261" t="s">
        <v>214</v>
      </c>
      <c r="D93" s="273"/>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5"/>
      <c r="AZ93" s="265"/>
      <c r="BA93" s="266"/>
      <c r="BB93" s="267" t="s">
        <v>42</v>
      </c>
      <c r="BC93" s="288"/>
      <c r="BD93" s="269">
        <f t="shared" si="2"/>
        <v>0</v>
      </c>
      <c r="BE93" s="270"/>
      <c r="BF93" s="271"/>
      <c r="BG93" s="279"/>
      <c r="BI93" s="252" t="str">
        <f t="shared" si="4"/>
        <v/>
      </c>
    </row>
    <row r="94" spans="1:61" s="277" customFormat="1" hidden="1">
      <c r="A94" s="247"/>
      <c r="B94" s="260">
        <v>202.10300000000001</v>
      </c>
      <c r="C94" s="261" t="s">
        <v>215</v>
      </c>
      <c r="D94" s="273"/>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5"/>
      <c r="AZ94" s="265"/>
      <c r="BA94" s="266"/>
      <c r="BB94" s="267" t="s">
        <v>41</v>
      </c>
      <c r="BC94" s="288"/>
      <c r="BD94" s="269">
        <f t="shared" si="2"/>
        <v>0</v>
      </c>
      <c r="BE94" s="270"/>
      <c r="BF94" s="271"/>
      <c r="BG94" s="279"/>
      <c r="BI94" s="252" t="str">
        <f t="shared" si="4"/>
        <v/>
      </c>
    </row>
    <row r="95" spans="1:61" s="277" customFormat="1" hidden="1">
      <c r="A95" s="247"/>
      <c r="B95" s="260">
        <v>202.10400000000001</v>
      </c>
      <c r="C95" s="261" t="s">
        <v>216</v>
      </c>
      <c r="D95" s="273"/>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5"/>
      <c r="AZ95" s="265"/>
      <c r="BA95" s="266"/>
      <c r="BB95" s="267" t="s">
        <v>42</v>
      </c>
      <c r="BC95" s="288"/>
      <c r="BD95" s="269">
        <f t="shared" si="2"/>
        <v>0</v>
      </c>
      <c r="BE95" s="270"/>
      <c r="BF95" s="271"/>
      <c r="BG95" s="279"/>
      <c r="BI95" s="252" t="str">
        <f t="shared" si="4"/>
        <v/>
      </c>
    </row>
    <row r="96" spans="1:61" s="277" customFormat="1" hidden="1">
      <c r="A96" s="247"/>
      <c r="B96" s="260">
        <v>202.10499999999999</v>
      </c>
      <c r="C96" s="261" t="s">
        <v>217</v>
      </c>
      <c r="D96" s="273"/>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5"/>
      <c r="AZ96" s="265"/>
      <c r="BA96" s="266"/>
      <c r="BB96" s="267" t="s">
        <v>43</v>
      </c>
      <c r="BC96" s="288"/>
      <c r="BD96" s="269">
        <f t="shared" si="2"/>
        <v>0</v>
      </c>
      <c r="BE96" s="270"/>
      <c r="BF96" s="271"/>
      <c r="BG96" s="279"/>
      <c r="BI96" s="252" t="str">
        <f t="shared" si="4"/>
        <v/>
      </c>
    </row>
    <row r="97" spans="1:61" s="277" customFormat="1" hidden="1">
      <c r="A97" s="247"/>
      <c r="B97" s="260">
        <v>202.10599999999999</v>
      </c>
      <c r="C97" s="261" t="s">
        <v>217</v>
      </c>
      <c r="D97" s="273"/>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5"/>
      <c r="AZ97" s="265"/>
      <c r="BA97" s="266"/>
      <c r="BB97" s="267" t="s">
        <v>41</v>
      </c>
      <c r="BC97" s="288"/>
      <c r="BD97" s="269">
        <f t="shared" si="2"/>
        <v>0</v>
      </c>
      <c r="BE97" s="270"/>
      <c r="BF97" s="271"/>
      <c r="BG97" s="279"/>
      <c r="BI97" s="252" t="str">
        <f t="shared" si="4"/>
        <v/>
      </c>
    </row>
    <row r="98" spans="1:61" s="277" customFormat="1" hidden="1">
      <c r="A98" s="247"/>
      <c r="B98" s="260">
        <v>202.107</v>
      </c>
      <c r="C98" s="261" t="s">
        <v>218</v>
      </c>
      <c r="D98" s="273"/>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5"/>
      <c r="AZ98" s="265"/>
      <c r="BA98" s="266"/>
      <c r="BB98" s="267" t="s">
        <v>43</v>
      </c>
      <c r="BC98" s="288"/>
      <c r="BD98" s="269">
        <f t="shared" si="2"/>
        <v>0</v>
      </c>
      <c r="BE98" s="270"/>
      <c r="BF98" s="271"/>
      <c r="BG98" s="279"/>
      <c r="BI98" s="252" t="str">
        <f t="shared" si="4"/>
        <v/>
      </c>
    </row>
    <row r="99" spans="1:61" s="277" customFormat="1" hidden="1">
      <c r="A99" s="247"/>
      <c r="B99" s="260">
        <v>202.108</v>
      </c>
      <c r="C99" s="261" t="s">
        <v>218</v>
      </c>
      <c r="D99" s="273"/>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5"/>
      <c r="AZ99" s="265"/>
      <c r="BA99" s="266"/>
      <c r="BB99" s="267" t="s">
        <v>41</v>
      </c>
      <c r="BC99" s="288"/>
      <c r="BD99" s="269">
        <f t="shared" si="2"/>
        <v>0</v>
      </c>
      <c r="BE99" s="270"/>
      <c r="BF99" s="271"/>
      <c r="BG99" s="279"/>
      <c r="BI99" s="252" t="str">
        <f t="shared" si="4"/>
        <v/>
      </c>
    </row>
    <row r="100" spans="1:61" s="277" customFormat="1" hidden="1">
      <c r="A100" s="247"/>
      <c r="B100" s="260">
        <v>202.10900000000001</v>
      </c>
      <c r="C100" s="261" t="s">
        <v>219</v>
      </c>
      <c r="D100" s="273"/>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5"/>
      <c r="AZ100" s="265"/>
      <c r="BA100" s="266"/>
      <c r="BB100" s="267" t="s">
        <v>43</v>
      </c>
      <c r="BC100" s="288"/>
      <c r="BD100" s="269">
        <f t="shared" si="2"/>
        <v>0</v>
      </c>
      <c r="BE100" s="270"/>
      <c r="BF100" s="271"/>
      <c r="BG100" s="279"/>
      <c r="BI100" s="252" t="str">
        <f t="shared" si="4"/>
        <v/>
      </c>
    </row>
    <row r="101" spans="1:61" s="277" customFormat="1" hidden="1">
      <c r="A101" s="247"/>
      <c r="B101" s="260">
        <v>202.11</v>
      </c>
      <c r="C101" s="261" t="s">
        <v>219</v>
      </c>
      <c r="D101" s="273"/>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5"/>
      <c r="AZ101" s="265"/>
      <c r="BA101" s="266"/>
      <c r="BB101" s="267" t="s">
        <v>41</v>
      </c>
      <c r="BC101" s="288"/>
      <c r="BD101" s="269">
        <f t="shared" si="2"/>
        <v>0</v>
      </c>
      <c r="BE101" s="270"/>
      <c r="BF101" s="271"/>
      <c r="BG101" s="279"/>
      <c r="BI101" s="252" t="str">
        <f t="shared" si="4"/>
        <v/>
      </c>
    </row>
    <row r="102" spans="1:61" s="277" customFormat="1" hidden="1">
      <c r="A102" s="247"/>
      <c r="B102" s="260">
        <v>202.12</v>
      </c>
      <c r="C102" s="261" t="s">
        <v>220</v>
      </c>
      <c r="D102" s="273"/>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5"/>
      <c r="AZ102" s="265"/>
      <c r="BA102" s="266"/>
      <c r="BB102" s="267" t="s">
        <v>43</v>
      </c>
      <c r="BC102" s="288"/>
      <c r="BD102" s="269">
        <f t="shared" si="2"/>
        <v>0</v>
      </c>
      <c r="BE102" s="270"/>
      <c r="BF102" s="271"/>
      <c r="BG102" s="279"/>
      <c r="BI102" s="252" t="str">
        <f t="shared" si="4"/>
        <v/>
      </c>
    </row>
    <row r="103" spans="1:61" s="277" customFormat="1" hidden="1">
      <c r="A103" s="247"/>
      <c r="B103" s="260">
        <v>202.12100000000001</v>
      </c>
      <c r="C103" s="261" t="s">
        <v>221</v>
      </c>
      <c r="D103" s="273"/>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5"/>
      <c r="AZ103" s="265"/>
      <c r="BA103" s="266"/>
      <c r="BB103" s="267" t="s">
        <v>43</v>
      </c>
      <c r="BC103" s="288"/>
      <c r="BD103" s="269">
        <f t="shared" si="2"/>
        <v>0</v>
      </c>
      <c r="BE103" s="270"/>
      <c r="BF103" s="271"/>
      <c r="BG103" s="279"/>
      <c r="BI103" s="252" t="str">
        <f t="shared" si="4"/>
        <v/>
      </c>
    </row>
    <row r="104" spans="1:61" s="277" customFormat="1" hidden="1">
      <c r="A104" s="247"/>
      <c r="B104" s="260">
        <v>202.12200000000001</v>
      </c>
      <c r="C104" s="261" t="s">
        <v>222</v>
      </c>
      <c r="D104" s="273"/>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5"/>
      <c r="AZ104" s="265"/>
      <c r="BA104" s="266"/>
      <c r="BB104" s="267" t="s">
        <v>42</v>
      </c>
      <c r="BC104" s="288"/>
      <c r="BD104" s="269">
        <f t="shared" si="2"/>
        <v>0</v>
      </c>
      <c r="BE104" s="270"/>
      <c r="BF104" s="271"/>
      <c r="BG104" s="279"/>
      <c r="BI104" s="252" t="str">
        <f t="shared" si="4"/>
        <v/>
      </c>
    </row>
    <row r="105" spans="1:61" s="277" customFormat="1" hidden="1">
      <c r="A105" s="247"/>
      <c r="B105" s="260">
        <v>202.12299999999999</v>
      </c>
      <c r="C105" s="261" t="s">
        <v>223</v>
      </c>
      <c r="D105" s="273"/>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5"/>
      <c r="AZ105" s="265"/>
      <c r="BA105" s="266"/>
      <c r="BB105" s="267" t="s">
        <v>42</v>
      </c>
      <c r="BC105" s="288"/>
      <c r="BD105" s="269">
        <f t="shared" si="2"/>
        <v>0</v>
      </c>
      <c r="BE105" s="270"/>
      <c r="BF105" s="271"/>
      <c r="BG105" s="279"/>
      <c r="BI105" s="252" t="str">
        <f t="shared" si="4"/>
        <v/>
      </c>
    </row>
    <row r="106" spans="1:61" s="277" customFormat="1" hidden="1">
      <c r="A106" s="247"/>
      <c r="B106" s="260">
        <v>202.124</v>
      </c>
      <c r="C106" s="261" t="s">
        <v>224</v>
      </c>
      <c r="D106" s="273"/>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5"/>
      <c r="AZ106" s="265"/>
      <c r="BA106" s="266"/>
      <c r="BB106" s="267" t="s">
        <v>42</v>
      </c>
      <c r="BC106" s="288"/>
      <c r="BD106" s="269">
        <f t="shared" si="2"/>
        <v>0</v>
      </c>
      <c r="BE106" s="270"/>
      <c r="BF106" s="271"/>
      <c r="BG106" s="279"/>
      <c r="BI106" s="252" t="str">
        <f t="shared" si="4"/>
        <v/>
      </c>
    </row>
    <row r="107" spans="1:61" s="277" customFormat="1" hidden="1">
      <c r="A107" s="247"/>
      <c r="B107" s="260">
        <v>202.14</v>
      </c>
      <c r="C107" s="261" t="s">
        <v>225</v>
      </c>
      <c r="D107" s="273"/>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5"/>
      <c r="AZ107" s="265"/>
      <c r="BA107" s="266"/>
      <c r="BB107" s="267" t="s">
        <v>43</v>
      </c>
      <c r="BC107" s="288"/>
      <c r="BD107" s="269">
        <f t="shared" si="2"/>
        <v>0</v>
      </c>
      <c r="BE107" s="270"/>
      <c r="BF107" s="271"/>
      <c r="BG107" s="279"/>
      <c r="BI107" s="252" t="str">
        <f t="shared" si="4"/>
        <v/>
      </c>
    </row>
    <row r="108" spans="1:61" s="277" customFormat="1" hidden="1">
      <c r="A108" s="247"/>
      <c r="B108" s="260">
        <v>202.14099999999999</v>
      </c>
      <c r="C108" s="261" t="s">
        <v>226</v>
      </c>
      <c r="D108" s="273"/>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5"/>
      <c r="AZ108" s="265"/>
      <c r="BA108" s="266"/>
      <c r="BB108" s="267" t="s">
        <v>43</v>
      </c>
      <c r="BC108" s="288"/>
      <c r="BD108" s="269">
        <f t="shared" si="2"/>
        <v>0</v>
      </c>
      <c r="BE108" s="270"/>
      <c r="BF108" s="271"/>
      <c r="BG108" s="279"/>
      <c r="BI108" s="252" t="str">
        <f t="shared" si="4"/>
        <v/>
      </c>
    </row>
    <row r="109" spans="1:61" s="277" customFormat="1" hidden="1">
      <c r="A109" s="247"/>
      <c r="B109" s="260">
        <v>202.142</v>
      </c>
      <c r="C109" s="261" t="s">
        <v>227</v>
      </c>
      <c r="D109" s="273"/>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5"/>
      <c r="AZ109" s="265"/>
      <c r="BA109" s="266"/>
      <c r="BB109" s="267" t="s">
        <v>43</v>
      </c>
      <c r="BC109" s="288"/>
      <c r="BD109" s="269">
        <f t="shared" si="2"/>
        <v>0</v>
      </c>
      <c r="BE109" s="270"/>
      <c r="BF109" s="271"/>
      <c r="BG109" s="279"/>
      <c r="BI109" s="252" t="str">
        <f t="shared" si="4"/>
        <v/>
      </c>
    </row>
    <row r="110" spans="1:61" s="277" customFormat="1" hidden="1">
      <c r="A110" s="247"/>
      <c r="B110" s="260">
        <v>202.143</v>
      </c>
      <c r="C110" s="261" t="s">
        <v>228</v>
      </c>
      <c r="D110" s="273"/>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5"/>
      <c r="AZ110" s="265"/>
      <c r="BA110" s="266"/>
      <c r="BB110" s="267" t="s">
        <v>43</v>
      </c>
      <c r="BC110" s="288"/>
      <c r="BD110" s="269">
        <f t="shared" si="2"/>
        <v>0</v>
      </c>
      <c r="BE110" s="270"/>
      <c r="BF110" s="271"/>
      <c r="BG110" s="279"/>
      <c r="BI110" s="252" t="str">
        <f t="shared" si="4"/>
        <v/>
      </c>
    </row>
    <row r="111" spans="1:61" s="277" customFormat="1" hidden="1">
      <c r="A111" s="247"/>
      <c r="B111" s="260">
        <v>202.14400000000001</v>
      </c>
      <c r="C111" s="261" t="s">
        <v>229</v>
      </c>
      <c r="D111" s="273"/>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5"/>
      <c r="AZ111" s="265"/>
      <c r="BA111" s="266"/>
      <c r="BB111" s="267" t="s">
        <v>42</v>
      </c>
      <c r="BC111" s="288"/>
      <c r="BD111" s="269">
        <f t="shared" si="2"/>
        <v>0</v>
      </c>
      <c r="BE111" s="270"/>
      <c r="BF111" s="271"/>
      <c r="BG111" s="279"/>
      <c r="BI111" s="252" t="str">
        <f t="shared" si="4"/>
        <v/>
      </c>
    </row>
    <row r="112" spans="1:61" s="277" customFormat="1" hidden="1">
      <c r="A112" s="247"/>
      <c r="B112" s="260">
        <v>202.14500000000001</v>
      </c>
      <c r="C112" s="261" t="s">
        <v>230</v>
      </c>
      <c r="D112" s="273"/>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5"/>
      <c r="AZ112" s="265"/>
      <c r="BA112" s="266"/>
      <c r="BB112" s="267" t="s">
        <v>42</v>
      </c>
      <c r="BC112" s="288"/>
      <c r="BD112" s="269">
        <f t="shared" si="2"/>
        <v>0</v>
      </c>
      <c r="BE112" s="270"/>
      <c r="BF112" s="271"/>
      <c r="BG112" s="279"/>
      <c r="BI112" s="252" t="str">
        <f t="shared" si="4"/>
        <v/>
      </c>
    </row>
    <row r="113" spans="1:61" s="277" customFormat="1" hidden="1">
      <c r="A113" s="247"/>
      <c r="B113" s="260">
        <v>202.14599999999999</v>
      </c>
      <c r="C113" s="261" t="s">
        <v>231</v>
      </c>
      <c r="D113" s="273"/>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5"/>
      <c r="AZ113" s="265"/>
      <c r="BA113" s="266"/>
      <c r="BB113" s="267" t="s">
        <v>43</v>
      </c>
      <c r="BC113" s="288"/>
      <c r="BD113" s="269">
        <f t="shared" si="2"/>
        <v>0</v>
      </c>
      <c r="BE113" s="270"/>
      <c r="BF113" s="271"/>
      <c r="BG113" s="279"/>
      <c r="BI113" s="252" t="str">
        <f t="shared" si="4"/>
        <v/>
      </c>
    </row>
    <row r="114" spans="1:61" s="277" customFormat="1" hidden="1">
      <c r="A114" s="247"/>
      <c r="B114" s="260">
        <v>202.14699999999999</v>
      </c>
      <c r="C114" s="261" t="s">
        <v>232</v>
      </c>
      <c r="D114" s="273"/>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5"/>
      <c r="AZ114" s="265"/>
      <c r="BA114" s="266"/>
      <c r="BB114" s="267" t="s">
        <v>43</v>
      </c>
      <c r="BC114" s="288"/>
      <c r="BD114" s="269">
        <f t="shared" si="2"/>
        <v>0</v>
      </c>
      <c r="BE114" s="270"/>
      <c r="BF114" s="271"/>
      <c r="BG114" s="279"/>
      <c r="BI114" s="252" t="str">
        <f t="shared" si="4"/>
        <v/>
      </c>
    </row>
    <row r="115" spans="1:61" s="277" customFormat="1" hidden="1">
      <c r="A115" s="247"/>
      <c r="B115" s="260">
        <v>202.148</v>
      </c>
      <c r="C115" s="261" t="s">
        <v>233</v>
      </c>
      <c r="D115" s="273"/>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5"/>
      <c r="AZ115" s="265"/>
      <c r="BA115" s="266"/>
      <c r="BB115" s="267" t="s">
        <v>42</v>
      </c>
      <c r="BC115" s="288"/>
      <c r="BD115" s="269">
        <f t="shared" si="2"/>
        <v>0</v>
      </c>
      <c r="BE115" s="270"/>
      <c r="BF115" s="271"/>
      <c r="BG115" s="279"/>
      <c r="BI115" s="252" t="str">
        <f t="shared" si="4"/>
        <v/>
      </c>
    </row>
    <row r="116" spans="1:61" s="277" customFormat="1" hidden="1">
      <c r="A116" s="247"/>
      <c r="B116" s="260">
        <v>202.149</v>
      </c>
      <c r="C116" s="261" t="s">
        <v>234</v>
      </c>
      <c r="D116" s="273"/>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5"/>
      <c r="AZ116" s="265"/>
      <c r="BA116" s="266"/>
      <c r="BB116" s="267" t="s">
        <v>42</v>
      </c>
      <c r="BC116" s="288"/>
      <c r="BD116" s="269">
        <f t="shared" si="2"/>
        <v>0</v>
      </c>
      <c r="BE116" s="270"/>
      <c r="BF116" s="271"/>
      <c r="BG116" s="279"/>
      <c r="BI116" s="252" t="str">
        <f t="shared" si="4"/>
        <v/>
      </c>
    </row>
    <row r="117" spans="1:61" s="277" customFormat="1" hidden="1">
      <c r="A117" s="247"/>
      <c r="B117" s="260">
        <v>202.16</v>
      </c>
      <c r="C117" s="261" t="s">
        <v>235</v>
      </c>
      <c r="D117" s="273"/>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5"/>
      <c r="AZ117" s="265"/>
      <c r="BA117" s="266"/>
      <c r="BB117" s="267" t="s">
        <v>42</v>
      </c>
      <c r="BC117" s="288"/>
      <c r="BD117" s="269">
        <f t="shared" si="2"/>
        <v>0</v>
      </c>
      <c r="BE117" s="270"/>
      <c r="BF117" s="271"/>
      <c r="BG117" s="279"/>
      <c r="BI117" s="252" t="str">
        <f t="shared" si="4"/>
        <v/>
      </c>
    </row>
    <row r="118" spans="1:61" s="277" customFormat="1" hidden="1">
      <c r="A118" s="247"/>
      <c r="B118" s="260">
        <v>202.161</v>
      </c>
      <c r="C118" s="261" t="s">
        <v>236</v>
      </c>
      <c r="D118" s="273"/>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5"/>
      <c r="AZ118" s="265"/>
      <c r="BA118" s="266"/>
      <c r="BB118" s="267" t="s">
        <v>42</v>
      </c>
      <c r="BC118" s="288"/>
      <c r="BD118" s="269">
        <f t="shared" si="2"/>
        <v>0</v>
      </c>
      <c r="BE118" s="270"/>
      <c r="BF118" s="271"/>
      <c r="BG118" s="279"/>
      <c r="BI118" s="252" t="str">
        <f t="shared" si="4"/>
        <v/>
      </c>
    </row>
    <row r="119" spans="1:61" s="277" customFormat="1" hidden="1">
      <c r="A119" s="247"/>
      <c r="B119" s="260">
        <v>202.16200000000001</v>
      </c>
      <c r="C119" s="261" t="s">
        <v>237</v>
      </c>
      <c r="D119" s="273"/>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5"/>
      <c r="AZ119" s="265"/>
      <c r="BA119" s="266"/>
      <c r="BB119" s="267" t="s">
        <v>42</v>
      </c>
      <c r="BC119" s="288"/>
      <c r="BD119" s="269">
        <f t="shared" si="2"/>
        <v>0</v>
      </c>
      <c r="BE119" s="270"/>
      <c r="BF119" s="271"/>
      <c r="BG119" s="279"/>
      <c r="BI119" s="252" t="str">
        <f t="shared" si="4"/>
        <v/>
      </c>
    </row>
    <row r="120" spans="1:61" s="277" customFormat="1" hidden="1">
      <c r="A120" s="247"/>
      <c r="B120" s="260">
        <v>202.16300000000001</v>
      </c>
      <c r="C120" s="261" t="s">
        <v>238</v>
      </c>
      <c r="D120" s="273"/>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5"/>
      <c r="AZ120" s="265"/>
      <c r="BA120" s="266"/>
      <c r="BB120" s="267" t="s">
        <v>42</v>
      </c>
      <c r="BC120" s="288"/>
      <c r="BD120" s="269">
        <f t="shared" si="2"/>
        <v>0</v>
      </c>
      <c r="BE120" s="270"/>
      <c r="BF120" s="271"/>
      <c r="BG120" s="279"/>
      <c r="BI120" s="252" t="str">
        <f t="shared" si="4"/>
        <v/>
      </c>
    </row>
    <row r="121" spans="1:61" s="277" customFormat="1" hidden="1">
      <c r="A121" s="247"/>
      <c r="B121" s="260">
        <v>202.16399999999999</v>
      </c>
      <c r="C121" s="261" t="s">
        <v>239</v>
      </c>
      <c r="D121" s="273"/>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5"/>
      <c r="AZ121" s="265"/>
      <c r="BA121" s="266"/>
      <c r="BB121" s="267" t="s">
        <v>42</v>
      </c>
      <c r="BC121" s="288"/>
      <c r="BD121" s="269">
        <f t="shared" si="2"/>
        <v>0</v>
      </c>
      <c r="BE121" s="270"/>
      <c r="BF121" s="271"/>
      <c r="BG121" s="279"/>
      <c r="BI121" s="252" t="str">
        <f t="shared" si="4"/>
        <v/>
      </c>
    </row>
    <row r="122" spans="1:61" s="277" customFormat="1" hidden="1">
      <c r="A122" s="247"/>
      <c r="B122" s="260">
        <v>202.16499999999999</v>
      </c>
      <c r="C122" s="261" t="s">
        <v>240</v>
      </c>
      <c r="D122" s="273"/>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5"/>
      <c r="AZ122" s="265"/>
      <c r="BA122" s="266"/>
      <c r="BB122" s="267" t="s">
        <v>42</v>
      </c>
      <c r="BC122" s="288"/>
      <c r="BD122" s="269">
        <f t="shared" si="2"/>
        <v>0</v>
      </c>
      <c r="BE122" s="270"/>
      <c r="BF122" s="271"/>
      <c r="BG122" s="279"/>
      <c r="BI122" s="252" t="str">
        <f t="shared" si="4"/>
        <v/>
      </c>
    </row>
    <row r="123" spans="1:61" s="277" customFormat="1" hidden="1">
      <c r="A123" s="247"/>
      <c r="B123" s="260">
        <v>202.166</v>
      </c>
      <c r="C123" s="261" t="s">
        <v>241</v>
      </c>
      <c r="D123" s="273"/>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5"/>
      <c r="AZ123" s="265"/>
      <c r="BA123" s="266"/>
      <c r="BB123" s="267" t="s">
        <v>41</v>
      </c>
      <c r="BC123" s="288"/>
      <c r="BD123" s="269">
        <f t="shared" si="2"/>
        <v>0</v>
      </c>
      <c r="BE123" s="270"/>
      <c r="BF123" s="271"/>
      <c r="BG123" s="279"/>
      <c r="BI123" s="252" t="str">
        <f t="shared" si="4"/>
        <v/>
      </c>
    </row>
    <row r="124" spans="1:61" s="277" customFormat="1" hidden="1">
      <c r="A124" s="247"/>
      <c r="B124" s="260">
        <v>202.167</v>
      </c>
      <c r="C124" s="261" t="s">
        <v>242</v>
      </c>
      <c r="D124" s="273"/>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5"/>
      <c r="AZ124" s="265"/>
      <c r="BA124" s="266"/>
      <c r="BB124" s="267" t="s">
        <v>46</v>
      </c>
      <c r="BC124" s="288"/>
      <c r="BD124" s="269">
        <f t="shared" si="2"/>
        <v>0</v>
      </c>
      <c r="BE124" s="270"/>
      <c r="BF124" s="271"/>
      <c r="BG124" s="279"/>
      <c r="BI124" s="252" t="str">
        <f t="shared" si="4"/>
        <v/>
      </c>
    </row>
    <row r="125" spans="1:61" s="277" customFormat="1" hidden="1">
      <c r="A125" s="247"/>
      <c r="B125" s="260">
        <v>202.16800000000001</v>
      </c>
      <c r="C125" s="261" t="s">
        <v>243</v>
      </c>
      <c r="D125" s="273"/>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5"/>
      <c r="AZ125" s="265"/>
      <c r="BA125" s="266"/>
      <c r="BB125" s="267" t="s">
        <v>41</v>
      </c>
      <c r="BC125" s="288"/>
      <c r="BD125" s="269">
        <f t="shared" si="2"/>
        <v>0</v>
      </c>
      <c r="BE125" s="270"/>
      <c r="BF125" s="271"/>
      <c r="BG125" s="279"/>
      <c r="BI125" s="252" t="str">
        <f t="shared" si="4"/>
        <v/>
      </c>
    </row>
    <row r="126" spans="1:61" s="277" customFormat="1" hidden="1">
      <c r="A126" s="247"/>
      <c r="B126" s="260">
        <v>202.18</v>
      </c>
      <c r="C126" s="261" t="s">
        <v>244</v>
      </c>
      <c r="D126" s="273"/>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5"/>
      <c r="AZ126" s="265"/>
      <c r="BA126" s="266"/>
      <c r="BB126" s="267" t="s">
        <v>41</v>
      </c>
      <c r="BC126" s="288"/>
      <c r="BD126" s="269">
        <f t="shared" si="2"/>
        <v>0</v>
      </c>
      <c r="BE126" s="270"/>
      <c r="BF126" s="271"/>
      <c r="BG126" s="279"/>
      <c r="BI126" s="252" t="str">
        <f t="shared" si="4"/>
        <v/>
      </c>
    </row>
    <row r="127" spans="1:61" s="277" customFormat="1" hidden="1">
      <c r="A127" s="247"/>
      <c r="B127" s="260">
        <v>202.18100000000001</v>
      </c>
      <c r="C127" s="261" t="s">
        <v>244</v>
      </c>
      <c r="D127" s="273"/>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5"/>
      <c r="AZ127" s="265"/>
      <c r="BA127" s="266"/>
      <c r="BB127" s="267" t="s">
        <v>45</v>
      </c>
      <c r="BC127" s="288"/>
      <c r="BD127" s="269">
        <f t="shared" si="2"/>
        <v>0</v>
      </c>
      <c r="BE127" s="270"/>
      <c r="BF127" s="271"/>
      <c r="BG127" s="279"/>
      <c r="BI127" s="252" t="str">
        <f t="shared" si="4"/>
        <v/>
      </c>
    </row>
    <row r="128" spans="1:61" s="277" customFormat="1" hidden="1">
      <c r="A128" s="247"/>
      <c r="B128" s="260">
        <v>202.18199999999999</v>
      </c>
      <c r="C128" s="261" t="s">
        <v>245</v>
      </c>
      <c r="D128" s="273"/>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5"/>
      <c r="AZ128" s="265"/>
      <c r="BA128" s="266"/>
      <c r="BB128" s="267" t="s">
        <v>42</v>
      </c>
      <c r="BC128" s="288"/>
      <c r="BD128" s="269">
        <f t="shared" si="2"/>
        <v>0</v>
      </c>
      <c r="BE128" s="270"/>
      <c r="BF128" s="271"/>
      <c r="BG128" s="279"/>
      <c r="BI128" s="252" t="str">
        <f t="shared" si="4"/>
        <v/>
      </c>
    </row>
    <row r="129" spans="1:61" s="277" customFormat="1" hidden="1">
      <c r="A129" s="247"/>
      <c r="B129" s="260">
        <v>202.18299999999999</v>
      </c>
      <c r="C129" s="261" t="s">
        <v>246</v>
      </c>
      <c r="D129" s="273"/>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5"/>
      <c r="AZ129" s="265"/>
      <c r="BA129" s="266"/>
      <c r="BB129" s="267" t="s">
        <v>43</v>
      </c>
      <c r="BC129" s="288"/>
      <c r="BD129" s="269">
        <f t="shared" si="2"/>
        <v>0</v>
      </c>
      <c r="BE129" s="270"/>
      <c r="BF129" s="271"/>
      <c r="BG129" s="279"/>
      <c r="BI129" s="252" t="str">
        <f t="shared" si="4"/>
        <v/>
      </c>
    </row>
    <row r="130" spans="1:61" s="277" customFormat="1" hidden="1">
      <c r="A130" s="247"/>
      <c r="B130" s="260">
        <v>202.184</v>
      </c>
      <c r="C130" s="261" t="s">
        <v>247</v>
      </c>
      <c r="D130" s="273"/>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5"/>
      <c r="AZ130" s="265"/>
      <c r="BA130" s="266"/>
      <c r="BB130" s="267" t="s">
        <v>43</v>
      </c>
      <c r="BC130" s="288"/>
      <c r="BD130" s="269">
        <f t="shared" si="2"/>
        <v>0</v>
      </c>
      <c r="BE130" s="270"/>
      <c r="BF130" s="271"/>
      <c r="BG130" s="279"/>
      <c r="BI130" s="252" t="str">
        <f t="shared" si="4"/>
        <v/>
      </c>
    </row>
    <row r="131" spans="1:61" s="277" customFormat="1" hidden="1">
      <c r="A131" s="247"/>
      <c r="B131" s="260">
        <v>202.185</v>
      </c>
      <c r="C131" s="261" t="s">
        <v>248</v>
      </c>
      <c r="D131" s="273"/>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5"/>
      <c r="AZ131" s="265"/>
      <c r="BA131" s="266"/>
      <c r="BB131" s="267" t="s">
        <v>43</v>
      </c>
      <c r="BC131" s="288"/>
      <c r="BD131" s="269">
        <f t="shared" si="2"/>
        <v>0</v>
      </c>
      <c r="BE131" s="270"/>
      <c r="BF131" s="271"/>
      <c r="BG131" s="279"/>
      <c r="BI131" s="252" t="str">
        <f t="shared" si="4"/>
        <v/>
      </c>
    </row>
    <row r="132" spans="1:61" s="277" customFormat="1" hidden="1">
      <c r="A132" s="247"/>
      <c r="B132" s="260">
        <v>202.2</v>
      </c>
      <c r="C132" s="261" t="s">
        <v>249</v>
      </c>
      <c r="D132" s="273"/>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5"/>
      <c r="AZ132" s="265"/>
      <c r="BA132" s="266"/>
      <c r="BB132" s="267" t="s">
        <v>42</v>
      </c>
      <c r="BC132" s="288"/>
      <c r="BD132" s="269">
        <f t="shared" si="2"/>
        <v>0</v>
      </c>
      <c r="BE132" s="270"/>
      <c r="BF132" s="271"/>
      <c r="BG132" s="279"/>
      <c r="BI132" s="252" t="str">
        <f t="shared" si="4"/>
        <v/>
      </c>
    </row>
    <row r="133" spans="1:61" s="277" customFormat="1" hidden="1">
      <c r="A133" s="247"/>
      <c r="B133" s="260">
        <v>202.20099999999999</v>
      </c>
      <c r="C133" s="261" t="s">
        <v>250</v>
      </c>
      <c r="D133" s="273"/>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5"/>
      <c r="AZ133" s="265"/>
      <c r="BA133" s="266"/>
      <c r="BB133" s="267" t="s">
        <v>42</v>
      </c>
      <c r="BC133" s="288"/>
      <c r="BD133" s="269">
        <f t="shared" si="2"/>
        <v>0</v>
      </c>
      <c r="BE133" s="270"/>
      <c r="BF133" s="271"/>
      <c r="BG133" s="279"/>
      <c r="BI133" s="252" t="str">
        <f t="shared" si="4"/>
        <v/>
      </c>
    </row>
    <row r="134" spans="1:61" s="277" customFormat="1" hidden="1">
      <c r="A134" s="247"/>
      <c r="B134" s="260">
        <v>202.202</v>
      </c>
      <c r="C134" s="261" t="s">
        <v>251</v>
      </c>
      <c r="D134" s="273"/>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5"/>
      <c r="AZ134" s="265"/>
      <c r="BA134" s="266"/>
      <c r="BB134" s="267" t="s">
        <v>42</v>
      </c>
      <c r="BC134" s="288"/>
      <c r="BD134" s="269">
        <f t="shared" si="2"/>
        <v>0</v>
      </c>
      <c r="BE134" s="270"/>
      <c r="BF134" s="271"/>
      <c r="BG134" s="279"/>
      <c r="BI134" s="252" t="str">
        <f t="shared" si="4"/>
        <v/>
      </c>
    </row>
    <row r="135" spans="1:61" s="277" customFormat="1" hidden="1">
      <c r="A135" s="247"/>
      <c r="B135" s="260">
        <v>202.203</v>
      </c>
      <c r="C135" s="261" t="s">
        <v>252</v>
      </c>
      <c r="D135" s="273"/>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5"/>
      <c r="AZ135" s="265"/>
      <c r="BA135" s="266"/>
      <c r="BB135" s="267" t="s">
        <v>42</v>
      </c>
      <c r="BC135" s="288"/>
      <c r="BD135" s="269">
        <f t="shared" si="2"/>
        <v>0</v>
      </c>
      <c r="BE135" s="270"/>
      <c r="BF135" s="271"/>
      <c r="BG135" s="279"/>
      <c r="BI135" s="252" t="str">
        <f t="shared" si="4"/>
        <v/>
      </c>
    </row>
    <row r="136" spans="1:61" s="277" customFormat="1" hidden="1">
      <c r="A136" s="247"/>
      <c r="B136" s="260">
        <v>202.20400000000001</v>
      </c>
      <c r="C136" s="261" t="s">
        <v>253</v>
      </c>
      <c r="D136" s="273"/>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5"/>
      <c r="AZ136" s="265"/>
      <c r="BA136" s="266"/>
      <c r="BB136" s="267" t="s">
        <v>42</v>
      </c>
      <c r="BC136" s="288"/>
      <c r="BD136" s="269">
        <f t="shared" si="2"/>
        <v>0</v>
      </c>
      <c r="BE136" s="270"/>
      <c r="BF136" s="271"/>
      <c r="BG136" s="279"/>
      <c r="BI136" s="252" t="str">
        <f t="shared" ref="BI136:BI201" si="5">T(B136)</f>
        <v/>
      </c>
    </row>
    <row r="137" spans="1:61" s="277" customFormat="1" hidden="1">
      <c r="A137" s="247"/>
      <c r="B137" s="260">
        <v>202.20500000000001</v>
      </c>
      <c r="C137" s="261" t="s">
        <v>254</v>
      </c>
      <c r="D137" s="273"/>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5"/>
      <c r="AZ137" s="265"/>
      <c r="BA137" s="266"/>
      <c r="BB137" s="267" t="s">
        <v>42</v>
      </c>
      <c r="BC137" s="288"/>
      <c r="BD137" s="269">
        <f t="shared" si="2"/>
        <v>0</v>
      </c>
      <c r="BE137" s="270"/>
      <c r="BF137" s="271"/>
      <c r="BG137" s="279"/>
      <c r="BI137" s="252" t="str">
        <f t="shared" si="5"/>
        <v/>
      </c>
    </row>
    <row r="138" spans="1:61" s="277" customFormat="1" hidden="1">
      <c r="A138" s="247"/>
      <c r="B138" s="260">
        <v>202.20599999999999</v>
      </c>
      <c r="C138" s="261" t="s">
        <v>255</v>
      </c>
      <c r="D138" s="273"/>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5"/>
      <c r="AZ138" s="265"/>
      <c r="BA138" s="266"/>
      <c r="BB138" s="267" t="s">
        <v>42</v>
      </c>
      <c r="BC138" s="288"/>
      <c r="BD138" s="269">
        <f t="shared" si="2"/>
        <v>0</v>
      </c>
      <c r="BE138" s="270"/>
      <c r="BF138" s="271"/>
      <c r="BG138" s="279"/>
      <c r="BI138" s="252" t="str">
        <f t="shared" si="5"/>
        <v/>
      </c>
    </row>
    <row r="139" spans="1:61" s="277" customFormat="1" hidden="1">
      <c r="A139" s="247"/>
      <c r="B139" s="260">
        <v>202.20699999999999</v>
      </c>
      <c r="C139" s="261" t="s">
        <v>256</v>
      </c>
      <c r="D139" s="273"/>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5"/>
      <c r="AZ139" s="265"/>
      <c r="BA139" s="266"/>
      <c r="BB139" s="267" t="s">
        <v>42</v>
      </c>
      <c r="BC139" s="288"/>
      <c r="BD139" s="269">
        <f t="shared" si="2"/>
        <v>0</v>
      </c>
      <c r="BE139" s="270"/>
      <c r="BF139" s="271"/>
      <c r="BG139" s="279"/>
      <c r="BI139" s="252" t="str">
        <f t="shared" si="5"/>
        <v/>
      </c>
    </row>
    <row r="140" spans="1:61" s="277" customFormat="1" hidden="1">
      <c r="A140" s="247"/>
      <c r="B140" s="260">
        <v>202.208</v>
      </c>
      <c r="C140" s="261" t="s">
        <v>257</v>
      </c>
      <c r="D140" s="273"/>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5"/>
      <c r="AZ140" s="265"/>
      <c r="BA140" s="266"/>
      <c r="BB140" s="267" t="s">
        <v>42</v>
      </c>
      <c r="BC140" s="288"/>
      <c r="BD140" s="269">
        <f t="shared" si="2"/>
        <v>0</v>
      </c>
      <c r="BE140" s="270"/>
      <c r="BF140" s="271"/>
      <c r="BG140" s="279"/>
      <c r="BI140" s="252" t="str">
        <f t="shared" si="5"/>
        <v/>
      </c>
    </row>
    <row r="141" spans="1:61" s="277" customFormat="1" hidden="1">
      <c r="A141" s="247"/>
      <c r="B141" s="260">
        <v>202.209</v>
      </c>
      <c r="C141" s="261" t="s">
        <v>258</v>
      </c>
      <c r="D141" s="273"/>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5"/>
      <c r="AZ141" s="265"/>
      <c r="BA141" s="266"/>
      <c r="BB141" s="267" t="s">
        <v>42</v>
      </c>
      <c r="BC141" s="288"/>
      <c r="BD141" s="269">
        <f t="shared" si="2"/>
        <v>0</v>
      </c>
      <c r="BE141" s="270"/>
      <c r="BF141" s="271"/>
      <c r="BG141" s="279"/>
      <c r="BI141" s="252" t="str">
        <f t="shared" si="5"/>
        <v/>
      </c>
    </row>
    <row r="142" spans="1:61" s="277" customFormat="1" hidden="1">
      <c r="A142" s="247"/>
      <c r="B142" s="260">
        <v>202.21</v>
      </c>
      <c r="C142" s="261" t="s">
        <v>259</v>
      </c>
      <c r="D142" s="273"/>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c r="AS142" s="274"/>
      <c r="AT142" s="274"/>
      <c r="AU142" s="274"/>
      <c r="AV142" s="274"/>
      <c r="AW142" s="274"/>
      <c r="AX142" s="274"/>
      <c r="AY142" s="275"/>
      <c r="AZ142" s="265"/>
      <c r="BA142" s="266"/>
      <c r="BB142" s="267" t="s">
        <v>42</v>
      </c>
      <c r="BC142" s="288"/>
      <c r="BD142" s="269">
        <f t="shared" si="2"/>
        <v>0</v>
      </c>
      <c r="BE142" s="270"/>
      <c r="BF142" s="271"/>
      <c r="BG142" s="279"/>
      <c r="BI142" s="252" t="str">
        <f t="shared" si="5"/>
        <v/>
      </c>
    </row>
    <row r="143" spans="1:61" s="277" customFormat="1" hidden="1">
      <c r="A143" s="247"/>
      <c r="B143" s="260">
        <v>202.21100000000001</v>
      </c>
      <c r="C143" s="261" t="s">
        <v>260</v>
      </c>
      <c r="D143" s="273"/>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5"/>
      <c r="AZ143" s="265"/>
      <c r="BA143" s="266"/>
      <c r="BB143" s="267" t="s">
        <v>42</v>
      </c>
      <c r="BC143" s="288"/>
      <c r="BD143" s="269">
        <f t="shared" si="2"/>
        <v>0</v>
      </c>
      <c r="BE143" s="270"/>
      <c r="BF143" s="271"/>
      <c r="BG143" s="279"/>
      <c r="BI143" s="252" t="str">
        <f t="shared" si="5"/>
        <v/>
      </c>
    </row>
    <row r="144" spans="1:61" s="277" customFormat="1" hidden="1">
      <c r="A144" s="247"/>
      <c r="B144" s="260">
        <v>202.21199999999999</v>
      </c>
      <c r="C144" s="261" t="s">
        <v>261</v>
      </c>
      <c r="D144" s="273"/>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c r="AJ144" s="274"/>
      <c r="AK144" s="274"/>
      <c r="AL144" s="274"/>
      <c r="AM144" s="274"/>
      <c r="AN144" s="274"/>
      <c r="AO144" s="274"/>
      <c r="AP144" s="274"/>
      <c r="AQ144" s="274"/>
      <c r="AR144" s="274"/>
      <c r="AS144" s="274"/>
      <c r="AT144" s="274"/>
      <c r="AU144" s="274"/>
      <c r="AV144" s="274"/>
      <c r="AW144" s="274"/>
      <c r="AX144" s="274"/>
      <c r="AY144" s="275"/>
      <c r="AZ144" s="265"/>
      <c r="BA144" s="266"/>
      <c r="BB144" s="267" t="s">
        <v>42</v>
      </c>
      <c r="BC144" s="288"/>
      <c r="BD144" s="269">
        <f t="shared" si="2"/>
        <v>0</v>
      </c>
      <c r="BE144" s="270"/>
      <c r="BF144" s="271"/>
      <c r="BG144" s="279"/>
      <c r="BI144" s="252" t="str">
        <f t="shared" si="5"/>
        <v/>
      </c>
    </row>
    <row r="145" spans="1:61" s="277" customFormat="1" hidden="1">
      <c r="A145" s="247"/>
      <c r="B145" s="260">
        <v>202.21299999999999</v>
      </c>
      <c r="C145" s="261" t="s">
        <v>262</v>
      </c>
      <c r="D145" s="273"/>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5"/>
      <c r="AZ145" s="265"/>
      <c r="BA145" s="266"/>
      <c r="BB145" s="267" t="s">
        <v>42</v>
      </c>
      <c r="BC145" s="288"/>
      <c r="BD145" s="269">
        <f t="shared" si="2"/>
        <v>0</v>
      </c>
      <c r="BE145" s="270"/>
      <c r="BF145" s="271"/>
      <c r="BG145" s="279"/>
      <c r="BI145" s="252" t="str">
        <f t="shared" si="5"/>
        <v/>
      </c>
    </row>
    <row r="146" spans="1:61" s="277" customFormat="1" hidden="1">
      <c r="A146" s="247"/>
      <c r="B146" s="260">
        <v>202.214</v>
      </c>
      <c r="C146" s="261" t="s">
        <v>263</v>
      </c>
      <c r="D146" s="273"/>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5"/>
      <c r="AZ146" s="265"/>
      <c r="BA146" s="266"/>
      <c r="BB146" s="267" t="s">
        <v>42</v>
      </c>
      <c r="BC146" s="288"/>
      <c r="BD146" s="269">
        <f t="shared" si="2"/>
        <v>0</v>
      </c>
      <c r="BE146" s="270"/>
      <c r="BF146" s="271"/>
      <c r="BG146" s="279"/>
      <c r="BI146" s="252" t="str">
        <f t="shared" si="5"/>
        <v/>
      </c>
    </row>
    <row r="147" spans="1:61" s="277" customFormat="1" hidden="1">
      <c r="A147" s="247"/>
      <c r="B147" s="260">
        <v>202.22</v>
      </c>
      <c r="C147" s="261" t="s">
        <v>264</v>
      </c>
      <c r="D147" s="273"/>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5"/>
      <c r="AZ147" s="265"/>
      <c r="BA147" s="266"/>
      <c r="BB147" s="267" t="s">
        <v>43</v>
      </c>
      <c r="BC147" s="288"/>
      <c r="BD147" s="269">
        <f t="shared" si="2"/>
        <v>0</v>
      </c>
      <c r="BE147" s="270"/>
      <c r="BF147" s="271"/>
      <c r="BG147" s="279"/>
      <c r="BI147" s="252" t="str">
        <f t="shared" si="5"/>
        <v/>
      </c>
    </row>
    <row r="148" spans="1:61" s="277" customFormat="1" hidden="1">
      <c r="A148" s="247"/>
      <c r="B148" s="260">
        <v>202.221</v>
      </c>
      <c r="C148" s="261" t="s">
        <v>265</v>
      </c>
      <c r="D148" s="273"/>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5"/>
      <c r="AZ148" s="265"/>
      <c r="BA148" s="266"/>
      <c r="BB148" s="267" t="s">
        <v>43</v>
      </c>
      <c r="BC148" s="288"/>
      <c r="BD148" s="269">
        <f t="shared" si="2"/>
        <v>0</v>
      </c>
      <c r="BE148" s="270"/>
      <c r="BF148" s="271"/>
      <c r="BG148" s="279"/>
      <c r="BI148" s="252" t="str">
        <f t="shared" si="5"/>
        <v/>
      </c>
    </row>
    <row r="149" spans="1:61" s="277" customFormat="1" hidden="1">
      <c r="A149" s="247"/>
      <c r="B149" s="260">
        <v>202.22200000000001</v>
      </c>
      <c r="C149" s="261" t="s">
        <v>266</v>
      </c>
      <c r="D149" s="273"/>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5"/>
      <c r="AZ149" s="265"/>
      <c r="BA149" s="266"/>
      <c r="BB149" s="267" t="s">
        <v>43</v>
      </c>
      <c r="BC149" s="288"/>
      <c r="BD149" s="269">
        <f t="shared" si="2"/>
        <v>0</v>
      </c>
      <c r="BE149" s="270"/>
      <c r="BF149" s="271"/>
      <c r="BG149" s="279"/>
      <c r="BI149" s="252" t="str">
        <f t="shared" si="5"/>
        <v/>
      </c>
    </row>
    <row r="150" spans="1:61" s="277" customFormat="1" hidden="1">
      <c r="A150" s="247"/>
      <c r="B150" s="260">
        <v>202.22300000000001</v>
      </c>
      <c r="C150" s="261" t="s">
        <v>267</v>
      </c>
      <c r="D150" s="273"/>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5"/>
      <c r="AZ150" s="265"/>
      <c r="BA150" s="266"/>
      <c r="BB150" s="267" t="s">
        <v>42</v>
      </c>
      <c r="BC150" s="288"/>
      <c r="BD150" s="269">
        <f t="shared" si="2"/>
        <v>0</v>
      </c>
      <c r="BE150" s="270"/>
      <c r="BF150" s="271"/>
      <c r="BG150" s="279"/>
      <c r="BI150" s="252" t="str">
        <f t="shared" si="5"/>
        <v/>
      </c>
    </row>
    <row r="151" spans="1:61" s="277" customFormat="1" hidden="1">
      <c r="A151" s="247"/>
      <c r="B151" s="260">
        <v>202.22399999999999</v>
      </c>
      <c r="C151" s="261" t="s">
        <v>268</v>
      </c>
      <c r="D151" s="273"/>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5"/>
      <c r="AZ151" s="265"/>
      <c r="BA151" s="266"/>
      <c r="BB151" s="267" t="s">
        <v>42</v>
      </c>
      <c r="BC151" s="288"/>
      <c r="BD151" s="269">
        <f t="shared" si="2"/>
        <v>0</v>
      </c>
      <c r="BE151" s="270"/>
      <c r="BF151" s="271"/>
      <c r="BG151" s="279"/>
      <c r="BI151" s="252" t="str">
        <f t="shared" si="5"/>
        <v/>
      </c>
    </row>
    <row r="152" spans="1:61" s="277" customFormat="1" hidden="1">
      <c r="A152" s="247"/>
      <c r="B152" s="260">
        <v>202.22499999999999</v>
      </c>
      <c r="C152" s="261" t="s">
        <v>269</v>
      </c>
      <c r="D152" s="273"/>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4"/>
      <c r="AX152" s="274"/>
      <c r="AY152" s="275"/>
      <c r="AZ152" s="265"/>
      <c r="BA152" s="266"/>
      <c r="BB152" s="267" t="s">
        <v>42</v>
      </c>
      <c r="BC152" s="288"/>
      <c r="BD152" s="269">
        <f t="shared" si="2"/>
        <v>0</v>
      </c>
      <c r="BE152" s="270"/>
      <c r="BF152" s="271"/>
      <c r="BG152" s="279"/>
      <c r="BI152" s="252" t="str">
        <f t="shared" si="5"/>
        <v/>
      </c>
    </row>
    <row r="153" spans="1:61" s="277" customFormat="1" hidden="1">
      <c r="A153" s="247"/>
      <c r="B153" s="260">
        <v>202.226</v>
      </c>
      <c r="C153" s="261" t="s">
        <v>270</v>
      </c>
      <c r="D153" s="273"/>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5"/>
      <c r="AZ153" s="265"/>
      <c r="BA153" s="266"/>
      <c r="BB153" s="267" t="s">
        <v>42</v>
      </c>
      <c r="BC153" s="288"/>
      <c r="BD153" s="269">
        <f t="shared" si="2"/>
        <v>0</v>
      </c>
      <c r="BE153" s="270"/>
      <c r="BF153" s="271"/>
      <c r="BG153" s="279"/>
      <c r="BI153" s="252" t="str">
        <f t="shared" si="5"/>
        <v/>
      </c>
    </row>
    <row r="154" spans="1:61" s="277" customFormat="1" hidden="1">
      <c r="A154" s="247"/>
      <c r="B154" s="260">
        <v>202.227</v>
      </c>
      <c r="C154" s="261" t="s">
        <v>271</v>
      </c>
      <c r="D154" s="273"/>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5"/>
      <c r="AZ154" s="265"/>
      <c r="BA154" s="266"/>
      <c r="BB154" s="267" t="s">
        <v>42</v>
      </c>
      <c r="BC154" s="288"/>
      <c r="BD154" s="269">
        <f t="shared" si="2"/>
        <v>0</v>
      </c>
      <c r="BE154" s="270"/>
      <c r="BF154" s="271"/>
      <c r="BG154" s="279"/>
      <c r="BI154" s="252" t="str">
        <f t="shared" si="5"/>
        <v/>
      </c>
    </row>
    <row r="155" spans="1:61" s="277" customFormat="1" hidden="1">
      <c r="A155" s="247"/>
      <c r="B155" s="260">
        <v>202.22800000000001</v>
      </c>
      <c r="C155" s="261" t="s">
        <v>272</v>
      </c>
      <c r="D155" s="273"/>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5"/>
      <c r="AZ155" s="265"/>
      <c r="BA155" s="266"/>
      <c r="BB155" s="267" t="s">
        <v>42</v>
      </c>
      <c r="BC155" s="288"/>
      <c r="BD155" s="269">
        <f t="shared" si="2"/>
        <v>0</v>
      </c>
      <c r="BE155" s="270"/>
      <c r="BF155" s="271"/>
      <c r="BG155" s="279"/>
      <c r="BI155" s="252" t="str">
        <f t="shared" si="5"/>
        <v/>
      </c>
    </row>
    <row r="156" spans="1:61" s="277" customFormat="1" hidden="1">
      <c r="A156" s="247"/>
      <c r="B156" s="260">
        <v>202.22900000000001</v>
      </c>
      <c r="C156" s="261" t="s">
        <v>273</v>
      </c>
      <c r="D156" s="273"/>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5"/>
      <c r="AZ156" s="265"/>
      <c r="BA156" s="266"/>
      <c r="BB156" s="267" t="s">
        <v>42</v>
      </c>
      <c r="BC156" s="288"/>
      <c r="BD156" s="269">
        <f t="shared" si="2"/>
        <v>0</v>
      </c>
      <c r="BE156" s="270"/>
      <c r="BF156" s="271"/>
      <c r="BG156" s="279"/>
      <c r="BI156" s="252" t="str">
        <f t="shared" si="5"/>
        <v/>
      </c>
    </row>
    <row r="157" spans="1:61" s="277" customFormat="1" hidden="1">
      <c r="A157" s="247"/>
      <c r="B157" s="260">
        <v>202.23</v>
      </c>
      <c r="C157" s="261" t="s">
        <v>274</v>
      </c>
      <c r="D157" s="273"/>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c r="AV157" s="274"/>
      <c r="AW157" s="274"/>
      <c r="AX157" s="274"/>
      <c r="AY157" s="275"/>
      <c r="AZ157" s="265"/>
      <c r="BA157" s="266"/>
      <c r="BB157" s="267" t="s">
        <v>42</v>
      </c>
      <c r="BC157" s="288"/>
      <c r="BD157" s="269">
        <f t="shared" si="2"/>
        <v>0</v>
      </c>
      <c r="BE157" s="270"/>
      <c r="BF157" s="271"/>
      <c r="BG157" s="279"/>
      <c r="BI157" s="252" t="str">
        <f t="shared" si="5"/>
        <v/>
      </c>
    </row>
    <row r="158" spans="1:61" s="277" customFormat="1" hidden="1">
      <c r="A158" s="247"/>
      <c r="B158" s="260">
        <v>202.23099999999999</v>
      </c>
      <c r="C158" s="261" t="s">
        <v>275</v>
      </c>
      <c r="D158" s="273"/>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c r="AV158" s="274"/>
      <c r="AW158" s="274"/>
      <c r="AX158" s="274"/>
      <c r="AY158" s="275"/>
      <c r="AZ158" s="265"/>
      <c r="BA158" s="266"/>
      <c r="BB158" s="267" t="s">
        <v>42</v>
      </c>
      <c r="BC158" s="288"/>
      <c r="BD158" s="269">
        <f t="shared" si="2"/>
        <v>0</v>
      </c>
      <c r="BE158" s="270"/>
      <c r="BF158" s="271"/>
      <c r="BG158" s="279"/>
      <c r="BI158" s="252" t="str">
        <f t="shared" si="5"/>
        <v/>
      </c>
    </row>
    <row r="159" spans="1:61" s="277" customFormat="1" ht="15">
      <c r="A159" s="256" t="s">
        <v>1389</v>
      </c>
      <c r="B159" s="322"/>
      <c r="C159" s="258" t="s">
        <v>1390</v>
      </c>
      <c r="D159" s="281"/>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3"/>
      <c r="AZ159" s="284"/>
      <c r="BA159" s="285"/>
      <c r="BB159" s="286"/>
      <c r="BC159" s="289"/>
      <c r="BD159" s="287"/>
      <c r="BE159" s="270"/>
      <c r="BF159" s="259" t="s">
        <v>1447</v>
      </c>
      <c r="BG159" s="279"/>
      <c r="BI159" s="252"/>
    </row>
    <row r="160" spans="1:61" s="277" customFormat="1" hidden="1">
      <c r="A160" s="247"/>
      <c r="B160" s="260">
        <v>203.00049999999999</v>
      </c>
      <c r="C160" s="261" t="s">
        <v>276</v>
      </c>
      <c r="D160" s="273"/>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5"/>
      <c r="AZ160" s="265"/>
      <c r="BA160" s="266"/>
      <c r="BB160" s="267" t="s">
        <v>44</v>
      </c>
      <c r="BC160" s="288"/>
      <c r="BD160" s="269">
        <f t="shared" si="2"/>
        <v>0</v>
      </c>
      <c r="BE160" s="270"/>
      <c r="BF160" s="271"/>
      <c r="BG160" s="279"/>
      <c r="BI160" s="252" t="str">
        <f t="shared" si="5"/>
        <v/>
      </c>
    </row>
    <row r="161" spans="1:61" s="277" customFormat="1" hidden="1">
      <c r="A161" s="247"/>
      <c r="B161" s="260">
        <v>203.001</v>
      </c>
      <c r="C161" s="261" t="s">
        <v>277</v>
      </c>
      <c r="D161" s="273"/>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5"/>
      <c r="AZ161" s="265"/>
      <c r="BA161" s="266"/>
      <c r="BB161" s="267" t="s">
        <v>44</v>
      </c>
      <c r="BC161" s="288"/>
      <c r="BD161" s="269">
        <f t="shared" si="2"/>
        <v>0</v>
      </c>
      <c r="BE161" s="270"/>
      <c r="BF161" s="271"/>
      <c r="BG161" s="279"/>
      <c r="BI161" s="252" t="str">
        <f t="shared" si="5"/>
        <v/>
      </c>
    </row>
    <row r="162" spans="1:61" s="277" customFormat="1" hidden="1">
      <c r="B162" s="260">
        <v>203.00200000000001</v>
      </c>
      <c r="C162" s="261" t="s">
        <v>278</v>
      </c>
      <c r="D162" s="273"/>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5"/>
      <c r="AZ162" s="265"/>
      <c r="BA162" s="266"/>
      <c r="BB162" s="267" t="s">
        <v>44</v>
      </c>
      <c r="BC162" s="288"/>
      <c r="BD162" s="269">
        <f t="shared" si="2"/>
        <v>0</v>
      </c>
      <c r="BE162" s="270"/>
      <c r="BF162" s="271"/>
      <c r="BG162" s="279"/>
      <c r="BI162" s="252" t="str">
        <f t="shared" si="5"/>
        <v/>
      </c>
    </row>
    <row r="163" spans="1:61" s="277" customFormat="1" hidden="1">
      <c r="A163" s="247"/>
      <c r="B163" s="260">
        <v>203.00299999999999</v>
      </c>
      <c r="C163" s="261" t="s">
        <v>279</v>
      </c>
      <c r="D163" s="273"/>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5"/>
      <c r="AZ163" s="265"/>
      <c r="BA163" s="266"/>
      <c r="BB163" s="267" t="s">
        <v>44</v>
      </c>
      <c r="BC163" s="288"/>
      <c r="BD163" s="269">
        <f t="shared" si="2"/>
        <v>0</v>
      </c>
      <c r="BE163" s="270"/>
      <c r="BF163" s="271"/>
      <c r="BG163" s="279"/>
      <c r="BI163" s="252" t="str">
        <f t="shared" si="5"/>
        <v/>
      </c>
    </row>
    <row r="164" spans="1:61" s="277" customFormat="1" hidden="1">
      <c r="A164" s="247"/>
      <c r="B164" s="260">
        <v>203.00399999999999</v>
      </c>
      <c r="C164" s="261" t="s">
        <v>280</v>
      </c>
      <c r="D164" s="273"/>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5"/>
      <c r="AZ164" s="265"/>
      <c r="BA164" s="266"/>
      <c r="BB164" s="267" t="s">
        <v>45</v>
      </c>
      <c r="BC164" s="288"/>
      <c r="BD164" s="269">
        <f t="shared" si="2"/>
        <v>0</v>
      </c>
      <c r="BE164" s="270"/>
      <c r="BF164" s="271"/>
      <c r="BG164" s="279"/>
      <c r="BI164" s="252" t="str">
        <f t="shared" si="5"/>
        <v/>
      </c>
    </row>
    <row r="165" spans="1:61" s="277" customFormat="1" hidden="1">
      <c r="A165" s="247"/>
      <c r="B165" s="260">
        <v>203.005</v>
      </c>
      <c r="C165" s="261" t="s">
        <v>281</v>
      </c>
      <c r="D165" s="273"/>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5"/>
      <c r="AZ165" s="265"/>
      <c r="BA165" s="266"/>
      <c r="BB165" s="267" t="s">
        <v>44</v>
      </c>
      <c r="BC165" s="288"/>
      <c r="BD165" s="269">
        <f t="shared" si="2"/>
        <v>0</v>
      </c>
      <c r="BE165" s="270"/>
      <c r="BF165" s="271"/>
      <c r="BG165" s="279"/>
      <c r="BI165" s="252" t="str">
        <f t="shared" si="5"/>
        <v/>
      </c>
    </row>
    <row r="166" spans="1:61" s="277" customFormat="1" hidden="1">
      <c r="A166" s="247"/>
      <c r="B166" s="260">
        <v>203.006</v>
      </c>
      <c r="C166" s="261" t="s">
        <v>63</v>
      </c>
      <c r="D166" s="273"/>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5"/>
      <c r="AZ166" s="265"/>
      <c r="BA166" s="266"/>
      <c r="BB166" s="267" t="s">
        <v>44</v>
      </c>
      <c r="BC166" s="288"/>
      <c r="BD166" s="269">
        <f t="shared" si="2"/>
        <v>0</v>
      </c>
      <c r="BE166" s="270"/>
      <c r="BF166" s="271"/>
      <c r="BG166" s="279"/>
      <c r="BI166" s="252" t="str">
        <f t="shared" si="5"/>
        <v/>
      </c>
    </row>
    <row r="167" spans="1:61" s="277" customFormat="1" hidden="1">
      <c r="A167" s="247"/>
      <c r="B167" s="260">
        <v>203.00700000000001</v>
      </c>
      <c r="C167" s="261" t="s">
        <v>282</v>
      </c>
      <c r="D167" s="273"/>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5"/>
      <c r="AZ167" s="265"/>
      <c r="BA167" s="266"/>
      <c r="BB167" s="267" t="s">
        <v>44</v>
      </c>
      <c r="BC167" s="288"/>
      <c r="BD167" s="269">
        <f t="shared" si="2"/>
        <v>0</v>
      </c>
      <c r="BE167" s="270"/>
      <c r="BF167" s="271"/>
      <c r="BG167" s="279"/>
      <c r="BI167" s="252" t="str">
        <f t="shared" si="5"/>
        <v/>
      </c>
    </row>
    <row r="168" spans="1:61" s="277" customFormat="1" hidden="1">
      <c r="A168" s="247"/>
      <c r="B168" s="260">
        <v>203.01</v>
      </c>
      <c r="C168" s="261" t="s">
        <v>283</v>
      </c>
      <c r="D168" s="273"/>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5"/>
      <c r="AZ168" s="265"/>
      <c r="BA168" s="266"/>
      <c r="BB168" s="267" t="s">
        <v>41</v>
      </c>
      <c r="BC168" s="288"/>
      <c r="BD168" s="269">
        <f t="shared" si="2"/>
        <v>0</v>
      </c>
      <c r="BE168" s="270"/>
      <c r="BF168" s="271"/>
      <c r="BG168" s="279"/>
      <c r="BI168" s="252" t="str">
        <f t="shared" si="5"/>
        <v/>
      </c>
    </row>
    <row r="169" spans="1:61" s="277" customFormat="1" hidden="1">
      <c r="A169" s="247"/>
      <c r="B169" s="260">
        <v>203.011</v>
      </c>
      <c r="C169" s="261" t="s">
        <v>284</v>
      </c>
      <c r="D169" s="273"/>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5"/>
      <c r="AZ169" s="265"/>
      <c r="BA169" s="266"/>
      <c r="BB169" s="267" t="s">
        <v>44</v>
      </c>
      <c r="BC169" s="288"/>
      <c r="BD169" s="269">
        <f t="shared" si="2"/>
        <v>0</v>
      </c>
      <c r="BE169" s="270"/>
      <c r="BF169" s="271"/>
      <c r="BG169" s="279"/>
      <c r="BI169" s="252" t="str">
        <f t="shared" si="5"/>
        <v/>
      </c>
    </row>
    <row r="170" spans="1:61" s="277" customFormat="1" hidden="1">
      <c r="A170" s="247"/>
      <c r="B170" s="260">
        <v>203.012</v>
      </c>
      <c r="C170" s="261" t="s">
        <v>285</v>
      </c>
      <c r="D170" s="273"/>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5"/>
      <c r="AZ170" s="265"/>
      <c r="BA170" s="266"/>
      <c r="BB170" s="267" t="s">
        <v>44</v>
      </c>
      <c r="BC170" s="288"/>
      <c r="BD170" s="269">
        <f t="shared" si="2"/>
        <v>0</v>
      </c>
      <c r="BE170" s="270"/>
      <c r="BF170" s="271"/>
      <c r="BG170" s="279"/>
      <c r="BI170" s="252" t="str">
        <f t="shared" si="5"/>
        <v/>
      </c>
    </row>
    <row r="171" spans="1:61" s="277" customFormat="1" hidden="1">
      <c r="A171" s="247"/>
      <c r="B171" s="260">
        <v>203.01300000000001</v>
      </c>
      <c r="C171" s="261" t="s">
        <v>286</v>
      </c>
      <c r="D171" s="273"/>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5"/>
      <c r="AZ171" s="265"/>
      <c r="BA171" s="266"/>
      <c r="BB171" s="267" t="s">
        <v>44</v>
      </c>
      <c r="BC171" s="288"/>
      <c r="BD171" s="269">
        <f t="shared" si="2"/>
        <v>0</v>
      </c>
      <c r="BE171" s="270"/>
      <c r="BF171" s="271"/>
      <c r="BG171" s="279"/>
      <c r="BI171" s="252" t="str">
        <f t="shared" si="5"/>
        <v/>
      </c>
    </row>
    <row r="172" spans="1:61" s="277" customFormat="1" hidden="1">
      <c r="A172" s="247"/>
      <c r="B172" s="260">
        <v>203.02</v>
      </c>
      <c r="C172" s="261" t="s">
        <v>287</v>
      </c>
      <c r="D172" s="273"/>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74"/>
      <c r="AE172" s="274"/>
      <c r="AF172" s="274"/>
      <c r="AG172" s="274"/>
      <c r="AH172" s="274"/>
      <c r="AI172" s="274"/>
      <c r="AJ172" s="274"/>
      <c r="AK172" s="274"/>
      <c r="AL172" s="274"/>
      <c r="AM172" s="274"/>
      <c r="AN172" s="274"/>
      <c r="AO172" s="274"/>
      <c r="AP172" s="274"/>
      <c r="AQ172" s="274"/>
      <c r="AR172" s="274"/>
      <c r="AS172" s="274"/>
      <c r="AT172" s="274"/>
      <c r="AU172" s="274"/>
      <c r="AV172" s="274"/>
      <c r="AW172" s="274"/>
      <c r="AX172" s="274"/>
      <c r="AY172" s="275"/>
      <c r="AZ172" s="265"/>
      <c r="BA172" s="266"/>
      <c r="BB172" s="267" t="s">
        <v>45</v>
      </c>
      <c r="BC172" s="288"/>
      <c r="BD172" s="269">
        <f t="shared" si="2"/>
        <v>0</v>
      </c>
      <c r="BE172" s="270"/>
      <c r="BF172" s="271"/>
      <c r="BG172" s="279"/>
      <c r="BI172" s="252" t="str">
        <f t="shared" si="5"/>
        <v/>
      </c>
    </row>
    <row r="173" spans="1:61" s="277" customFormat="1" hidden="1">
      <c r="A173" s="247"/>
      <c r="B173" s="260">
        <v>203.02099999999999</v>
      </c>
      <c r="C173" s="261" t="s">
        <v>288</v>
      </c>
      <c r="D173" s="273"/>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74"/>
      <c r="AE173" s="274"/>
      <c r="AF173" s="274"/>
      <c r="AG173" s="274"/>
      <c r="AH173" s="274"/>
      <c r="AI173" s="274"/>
      <c r="AJ173" s="274"/>
      <c r="AK173" s="274"/>
      <c r="AL173" s="274"/>
      <c r="AM173" s="274"/>
      <c r="AN173" s="274"/>
      <c r="AO173" s="274"/>
      <c r="AP173" s="274"/>
      <c r="AQ173" s="274"/>
      <c r="AR173" s="274"/>
      <c r="AS173" s="274"/>
      <c r="AT173" s="274"/>
      <c r="AU173" s="274"/>
      <c r="AV173" s="274"/>
      <c r="AW173" s="274"/>
      <c r="AX173" s="274"/>
      <c r="AY173" s="275"/>
      <c r="AZ173" s="265"/>
      <c r="BA173" s="266"/>
      <c r="BB173" s="267" t="s">
        <v>45</v>
      </c>
      <c r="BC173" s="288"/>
      <c r="BD173" s="269">
        <f t="shared" si="2"/>
        <v>0</v>
      </c>
      <c r="BE173" s="270"/>
      <c r="BF173" s="271"/>
      <c r="BG173" s="279"/>
      <c r="BI173" s="252" t="str">
        <f t="shared" si="5"/>
        <v/>
      </c>
    </row>
    <row r="174" spans="1:61" s="277" customFormat="1" hidden="1">
      <c r="A174" s="409"/>
      <c r="B174" s="260">
        <v>206.00049999999999</v>
      </c>
      <c r="C174" s="261" t="s">
        <v>289</v>
      </c>
      <c r="D174" s="273"/>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5"/>
      <c r="AZ174" s="265"/>
      <c r="BA174" s="266"/>
      <c r="BB174" s="267" t="s">
        <v>44</v>
      </c>
      <c r="BC174" s="288"/>
      <c r="BD174" s="269">
        <f t="shared" si="2"/>
        <v>0</v>
      </c>
      <c r="BE174" s="270"/>
      <c r="BF174" s="271"/>
      <c r="BG174" s="279"/>
      <c r="BI174" s="252" t="str">
        <f t="shared" si="5"/>
        <v/>
      </c>
    </row>
    <row r="175" spans="1:61" s="277" customFormat="1" hidden="1">
      <c r="A175" s="247"/>
      <c r="B175" s="260">
        <v>206.001</v>
      </c>
      <c r="C175" s="261" t="s">
        <v>290</v>
      </c>
      <c r="D175" s="273"/>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74"/>
      <c r="AE175" s="274"/>
      <c r="AF175" s="274"/>
      <c r="AG175" s="274"/>
      <c r="AH175" s="274"/>
      <c r="AI175" s="274"/>
      <c r="AJ175" s="274"/>
      <c r="AK175" s="274"/>
      <c r="AL175" s="274"/>
      <c r="AM175" s="274"/>
      <c r="AN175" s="274"/>
      <c r="AO175" s="274"/>
      <c r="AP175" s="274"/>
      <c r="AQ175" s="274"/>
      <c r="AR175" s="274"/>
      <c r="AS175" s="274"/>
      <c r="AT175" s="274"/>
      <c r="AU175" s="274"/>
      <c r="AV175" s="274"/>
      <c r="AW175" s="274"/>
      <c r="AX175" s="274"/>
      <c r="AY175" s="275"/>
      <c r="AZ175" s="265"/>
      <c r="BA175" s="266"/>
      <c r="BB175" s="267" t="s">
        <v>44</v>
      </c>
      <c r="BC175" s="288"/>
      <c r="BD175" s="269">
        <f t="shared" si="2"/>
        <v>0</v>
      </c>
      <c r="BE175" s="270"/>
      <c r="BF175" s="271"/>
      <c r="BG175" s="279"/>
      <c r="BI175" s="252" t="str">
        <f t="shared" si="5"/>
        <v/>
      </c>
    </row>
    <row r="176" spans="1:61" s="277" customFormat="1" hidden="1">
      <c r="A176" s="409"/>
      <c r="B176" s="260">
        <v>207.00049999999999</v>
      </c>
      <c r="C176" s="261" t="s">
        <v>291</v>
      </c>
      <c r="D176" s="273"/>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274"/>
      <c r="AF176" s="274"/>
      <c r="AG176" s="274"/>
      <c r="AH176" s="274"/>
      <c r="AI176" s="274"/>
      <c r="AJ176" s="274"/>
      <c r="AK176" s="274"/>
      <c r="AL176" s="274"/>
      <c r="AM176" s="274"/>
      <c r="AN176" s="274"/>
      <c r="AO176" s="274"/>
      <c r="AP176" s="274"/>
      <c r="AQ176" s="274"/>
      <c r="AR176" s="274"/>
      <c r="AS176" s="274"/>
      <c r="AT176" s="274"/>
      <c r="AU176" s="274"/>
      <c r="AV176" s="274"/>
      <c r="AW176" s="274"/>
      <c r="AX176" s="274"/>
      <c r="AY176" s="275"/>
      <c r="AZ176" s="265"/>
      <c r="BA176" s="266"/>
      <c r="BB176" s="267" t="s">
        <v>44</v>
      </c>
      <c r="BC176" s="288"/>
      <c r="BD176" s="269">
        <f t="shared" si="2"/>
        <v>0</v>
      </c>
      <c r="BE176" s="270"/>
      <c r="BF176" s="271"/>
      <c r="BG176" s="279"/>
      <c r="BI176" s="252" t="str">
        <f t="shared" si="5"/>
        <v/>
      </c>
    </row>
    <row r="177" spans="1:61" s="277" customFormat="1" hidden="1">
      <c r="A177" s="247"/>
      <c r="B177" s="260">
        <v>208.00049999999999</v>
      </c>
      <c r="C177" s="261" t="s">
        <v>292</v>
      </c>
      <c r="D177" s="273"/>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74"/>
      <c r="AE177" s="274"/>
      <c r="AF177" s="274"/>
      <c r="AG177" s="274"/>
      <c r="AH177" s="274"/>
      <c r="AI177" s="274"/>
      <c r="AJ177" s="274"/>
      <c r="AK177" s="274"/>
      <c r="AL177" s="274"/>
      <c r="AM177" s="274"/>
      <c r="AN177" s="274"/>
      <c r="AO177" s="274"/>
      <c r="AP177" s="274"/>
      <c r="AQ177" s="274"/>
      <c r="AR177" s="274"/>
      <c r="AS177" s="274"/>
      <c r="AT177" s="274"/>
      <c r="AU177" s="274"/>
      <c r="AV177" s="274"/>
      <c r="AW177" s="274"/>
      <c r="AX177" s="274"/>
      <c r="AY177" s="275"/>
      <c r="AZ177" s="265"/>
      <c r="BA177" s="266"/>
      <c r="BB177" s="267" t="s">
        <v>44</v>
      </c>
      <c r="BC177" s="288"/>
      <c r="BD177" s="269">
        <f t="shared" si="2"/>
        <v>0</v>
      </c>
      <c r="BE177" s="270"/>
      <c r="BF177" s="271"/>
      <c r="BG177" s="279"/>
      <c r="BI177" s="252" t="str">
        <f t="shared" si="5"/>
        <v/>
      </c>
    </row>
    <row r="178" spans="1:61" s="277" customFormat="1" hidden="1">
      <c r="A178" s="247"/>
      <c r="B178" s="260">
        <v>208.001</v>
      </c>
      <c r="C178" s="261" t="s">
        <v>293</v>
      </c>
      <c r="D178" s="273"/>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274"/>
      <c r="AF178" s="274"/>
      <c r="AG178" s="274"/>
      <c r="AH178" s="274"/>
      <c r="AI178" s="274"/>
      <c r="AJ178" s="274"/>
      <c r="AK178" s="274"/>
      <c r="AL178" s="274"/>
      <c r="AM178" s="274"/>
      <c r="AN178" s="274"/>
      <c r="AO178" s="274"/>
      <c r="AP178" s="274"/>
      <c r="AQ178" s="274"/>
      <c r="AR178" s="274"/>
      <c r="AS178" s="274"/>
      <c r="AT178" s="274"/>
      <c r="AU178" s="274"/>
      <c r="AV178" s="274"/>
      <c r="AW178" s="274"/>
      <c r="AX178" s="274"/>
      <c r="AY178" s="275"/>
      <c r="AZ178" s="265"/>
      <c r="BA178" s="266"/>
      <c r="BB178" s="267" t="s">
        <v>44</v>
      </c>
      <c r="BC178" s="288"/>
      <c r="BD178" s="269">
        <f t="shared" si="2"/>
        <v>0</v>
      </c>
      <c r="BE178" s="270"/>
      <c r="BF178" s="271"/>
      <c r="BG178" s="279"/>
      <c r="BI178" s="252" t="str">
        <f t="shared" si="5"/>
        <v/>
      </c>
    </row>
    <row r="179" spans="1:61" s="277" customFormat="1" hidden="1">
      <c r="A179" s="247"/>
      <c r="B179" s="260">
        <v>208.00200000000001</v>
      </c>
      <c r="C179" s="261" t="s">
        <v>294</v>
      </c>
      <c r="D179" s="273"/>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74"/>
      <c r="AE179" s="274"/>
      <c r="AF179" s="274"/>
      <c r="AG179" s="274"/>
      <c r="AH179" s="274"/>
      <c r="AI179" s="274"/>
      <c r="AJ179" s="274"/>
      <c r="AK179" s="274"/>
      <c r="AL179" s="274"/>
      <c r="AM179" s="274"/>
      <c r="AN179" s="274"/>
      <c r="AO179" s="274"/>
      <c r="AP179" s="274"/>
      <c r="AQ179" s="274"/>
      <c r="AR179" s="274"/>
      <c r="AS179" s="274"/>
      <c r="AT179" s="274"/>
      <c r="AU179" s="274"/>
      <c r="AV179" s="274"/>
      <c r="AW179" s="274"/>
      <c r="AX179" s="274"/>
      <c r="AY179" s="275"/>
      <c r="AZ179" s="265"/>
      <c r="BA179" s="266"/>
      <c r="BB179" s="267" t="s">
        <v>44</v>
      </c>
      <c r="BC179" s="288"/>
      <c r="BD179" s="269">
        <f t="shared" si="2"/>
        <v>0</v>
      </c>
      <c r="BE179" s="270"/>
      <c r="BF179" s="271"/>
      <c r="BG179" s="279"/>
      <c r="BI179" s="252" t="str">
        <f t="shared" si="5"/>
        <v/>
      </c>
    </row>
    <row r="180" spans="1:61" s="277" customFormat="1" hidden="1">
      <c r="A180" s="247"/>
      <c r="B180" s="260">
        <v>208.00299999999999</v>
      </c>
      <c r="C180" s="261" t="s">
        <v>295</v>
      </c>
      <c r="D180" s="273"/>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5"/>
      <c r="AZ180" s="265"/>
      <c r="BA180" s="266"/>
      <c r="BB180" s="267" t="s">
        <v>41</v>
      </c>
      <c r="BC180" s="288"/>
      <c r="BD180" s="269">
        <f t="shared" si="2"/>
        <v>0</v>
      </c>
      <c r="BE180" s="270"/>
      <c r="BF180" s="271"/>
      <c r="BG180" s="279"/>
      <c r="BI180" s="252" t="str">
        <f t="shared" si="5"/>
        <v/>
      </c>
    </row>
    <row r="181" spans="1:61" s="277" customFormat="1" hidden="1">
      <c r="A181" s="247"/>
      <c r="B181" s="260">
        <v>208.01</v>
      </c>
      <c r="C181" s="261" t="s">
        <v>64</v>
      </c>
      <c r="D181" s="273"/>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74"/>
      <c r="AE181" s="274"/>
      <c r="AF181" s="274"/>
      <c r="AG181" s="274"/>
      <c r="AH181" s="274"/>
      <c r="AI181" s="274"/>
      <c r="AJ181" s="274"/>
      <c r="AK181" s="274"/>
      <c r="AL181" s="274"/>
      <c r="AM181" s="274"/>
      <c r="AN181" s="274"/>
      <c r="AO181" s="274"/>
      <c r="AP181" s="274"/>
      <c r="AQ181" s="274"/>
      <c r="AR181" s="274"/>
      <c r="AS181" s="274"/>
      <c r="AT181" s="274"/>
      <c r="AU181" s="274"/>
      <c r="AV181" s="274"/>
      <c r="AW181" s="274"/>
      <c r="AX181" s="274"/>
      <c r="AY181" s="275"/>
      <c r="AZ181" s="265"/>
      <c r="BA181" s="266"/>
      <c r="BB181" s="267" t="s">
        <v>45</v>
      </c>
      <c r="BC181" s="288"/>
      <c r="BD181" s="269">
        <f t="shared" si="2"/>
        <v>0</v>
      </c>
      <c r="BE181" s="270"/>
      <c r="BF181" s="271"/>
      <c r="BG181" s="279"/>
      <c r="BI181" s="252" t="str">
        <f t="shared" si="5"/>
        <v/>
      </c>
    </row>
    <row r="182" spans="1:61" s="277" customFormat="1" ht="15">
      <c r="A182" s="256" t="s">
        <v>1391</v>
      </c>
      <c r="B182" s="322"/>
      <c r="C182" s="258" t="s">
        <v>1392</v>
      </c>
      <c r="D182" s="281"/>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c r="AT182" s="282"/>
      <c r="AU182" s="282"/>
      <c r="AV182" s="282"/>
      <c r="AW182" s="282"/>
      <c r="AX182" s="282"/>
      <c r="AY182" s="283"/>
      <c r="AZ182" s="284"/>
      <c r="BA182" s="285"/>
      <c r="BB182" s="286"/>
      <c r="BC182" s="289"/>
      <c r="BD182" s="287"/>
      <c r="BE182" s="270"/>
      <c r="BF182" s="259" t="s">
        <v>1447</v>
      </c>
      <c r="BG182" s="279"/>
      <c r="BI182" s="252"/>
    </row>
    <row r="183" spans="1:61" s="277" customFormat="1" hidden="1">
      <c r="A183" s="247"/>
      <c r="B183" s="260">
        <v>212.00049999999999</v>
      </c>
      <c r="C183" s="261" t="s">
        <v>296</v>
      </c>
      <c r="D183" s="273"/>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s="274"/>
      <c r="AG183" s="274"/>
      <c r="AH183" s="274"/>
      <c r="AI183" s="274"/>
      <c r="AJ183" s="274"/>
      <c r="AK183" s="274"/>
      <c r="AL183" s="274"/>
      <c r="AM183" s="274"/>
      <c r="AN183" s="274"/>
      <c r="AO183" s="274"/>
      <c r="AP183" s="274"/>
      <c r="AQ183" s="274"/>
      <c r="AR183" s="274"/>
      <c r="AS183" s="274"/>
      <c r="AT183" s="274"/>
      <c r="AU183" s="274"/>
      <c r="AV183" s="274"/>
      <c r="AW183" s="274"/>
      <c r="AX183" s="274"/>
      <c r="AY183" s="275"/>
      <c r="AZ183" s="265"/>
      <c r="BA183" s="266"/>
      <c r="BB183" s="267" t="s">
        <v>42</v>
      </c>
      <c r="BC183" s="288"/>
      <c r="BD183" s="269">
        <f t="shared" si="2"/>
        <v>0</v>
      </c>
      <c r="BE183" s="270"/>
      <c r="BF183" s="271"/>
      <c r="BG183" s="279"/>
      <c r="BI183" s="252" t="str">
        <f t="shared" si="5"/>
        <v/>
      </c>
    </row>
    <row r="184" spans="1:61" s="277" customFormat="1" hidden="1">
      <c r="A184" s="247"/>
      <c r="B184" s="260">
        <v>212.001</v>
      </c>
      <c r="C184" s="261" t="s">
        <v>297</v>
      </c>
      <c r="D184" s="273"/>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74"/>
      <c r="AE184" s="274"/>
      <c r="AF184" s="274"/>
      <c r="AG184" s="274"/>
      <c r="AH184" s="274"/>
      <c r="AI184" s="274"/>
      <c r="AJ184" s="274"/>
      <c r="AK184" s="274"/>
      <c r="AL184" s="274"/>
      <c r="AM184" s="274"/>
      <c r="AN184" s="274"/>
      <c r="AO184" s="274"/>
      <c r="AP184" s="274"/>
      <c r="AQ184" s="274"/>
      <c r="AR184" s="274"/>
      <c r="AS184" s="274"/>
      <c r="AT184" s="274"/>
      <c r="AU184" s="274"/>
      <c r="AV184" s="274"/>
      <c r="AW184" s="274"/>
      <c r="AX184" s="274"/>
      <c r="AY184" s="275"/>
      <c r="AZ184" s="265"/>
      <c r="BA184" s="266"/>
      <c r="BB184" s="267" t="s">
        <v>42</v>
      </c>
      <c r="BC184" s="288"/>
      <c r="BD184" s="269">
        <f t="shared" si="2"/>
        <v>0</v>
      </c>
      <c r="BE184" s="270"/>
      <c r="BF184" s="271"/>
      <c r="BG184" s="279"/>
      <c r="BI184" s="252" t="str">
        <f t="shared" si="5"/>
        <v/>
      </c>
    </row>
    <row r="185" spans="1:61" s="277" customFormat="1" hidden="1">
      <c r="A185" s="247"/>
      <c r="B185" s="260">
        <v>212.00200000000001</v>
      </c>
      <c r="C185" s="261" t="s">
        <v>298</v>
      </c>
      <c r="D185" s="273"/>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c r="AQ185" s="274"/>
      <c r="AR185" s="274"/>
      <c r="AS185" s="274"/>
      <c r="AT185" s="274"/>
      <c r="AU185" s="274"/>
      <c r="AV185" s="274"/>
      <c r="AW185" s="274"/>
      <c r="AX185" s="274"/>
      <c r="AY185" s="275"/>
      <c r="AZ185" s="265"/>
      <c r="BA185" s="266"/>
      <c r="BB185" s="267" t="s">
        <v>42</v>
      </c>
      <c r="BC185" s="288"/>
      <c r="BD185" s="269">
        <f t="shared" si="2"/>
        <v>0</v>
      </c>
      <c r="BE185" s="270"/>
      <c r="BF185" s="271"/>
      <c r="BG185" s="279"/>
      <c r="BI185" s="252" t="str">
        <f t="shared" si="5"/>
        <v/>
      </c>
    </row>
    <row r="186" spans="1:61" s="277" customFormat="1" hidden="1">
      <c r="B186" s="260">
        <v>212.00299999999999</v>
      </c>
      <c r="C186" s="261" t="s">
        <v>299</v>
      </c>
      <c r="D186" s="273"/>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F186" s="274"/>
      <c r="AG186" s="274"/>
      <c r="AH186" s="274"/>
      <c r="AI186" s="274"/>
      <c r="AJ186" s="274"/>
      <c r="AK186" s="274"/>
      <c r="AL186" s="274"/>
      <c r="AM186" s="274"/>
      <c r="AN186" s="274"/>
      <c r="AO186" s="274"/>
      <c r="AP186" s="274"/>
      <c r="AQ186" s="274"/>
      <c r="AR186" s="274"/>
      <c r="AS186" s="274"/>
      <c r="AT186" s="274"/>
      <c r="AU186" s="274"/>
      <c r="AV186" s="274"/>
      <c r="AW186" s="274"/>
      <c r="AX186" s="274"/>
      <c r="AY186" s="275"/>
      <c r="AZ186" s="265"/>
      <c r="BA186" s="266"/>
      <c r="BB186" s="267" t="s">
        <v>42</v>
      </c>
      <c r="BC186" s="288"/>
      <c r="BD186" s="269">
        <f t="shared" si="2"/>
        <v>0</v>
      </c>
      <c r="BE186" s="270"/>
      <c r="BF186" s="271"/>
      <c r="BG186" s="279"/>
      <c r="BI186" s="252" t="str">
        <f t="shared" si="5"/>
        <v/>
      </c>
    </row>
    <row r="187" spans="1:61" s="277" customFormat="1" hidden="1">
      <c r="A187" s="247"/>
      <c r="B187" s="260">
        <v>212.00399999999999</v>
      </c>
      <c r="C187" s="261" t="s">
        <v>300</v>
      </c>
      <c r="D187" s="273"/>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5"/>
      <c r="AZ187" s="265"/>
      <c r="BA187" s="266"/>
      <c r="BB187" s="267" t="s">
        <v>42</v>
      </c>
      <c r="BC187" s="288"/>
      <c r="BD187" s="269">
        <f t="shared" si="2"/>
        <v>0</v>
      </c>
      <c r="BE187" s="270"/>
      <c r="BF187" s="271"/>
      <c r="BG187" s="279"/>
      <c r="BI187" s="252" t="str">
        <f t="shared" si="5"/>
        <v/>
      </c>
    </row>
    <row r="188" spans="1:61" s="277" customFormat="1" hidden="1">
      <c r="A188" s="247"/>
      <c r="B188" s="260">
        <v>212.005</v>
      </c>
      <c r="C188" s="261" t="s">
        <v>301</v>
      </c>
      <c r="D188" s="273"/>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74"/>
      <c r="AE188" s="274"/>
      <c r="AF188" s="274"/>
      <c r="AG188" s="274"/>
      <c r="AH188" s="274"/>
      <c r="AI188" s="274"/>
      <c r="AJ188" s="274"/>
      <c r="AK188" s="274"/>
      <c r="AL188" s="274"/>
      <c r="AM188" s="274"/>
      <c r="AN188" s="274"/>
      <c r="AO188" s="274"/>
      <c r="AP188" s="274"/>
      <c r="AQ188" s="274"/>
      <c r="AR188" s="274"/>
      <c r="AS188" s="274"/>
      <c r="AT188" s="274"/>
      <c r="AU188" s="274"/>
      <c r="AV188" s="274"/>
      <c r="AW188" s="274"/>
      <c r="AX188" s="274"/>
      <c r="AY188" s="275"/>
      <c r="AZ188" s="265"/>
      <c r="BA188" s="266"/>
      <c r="BB188" s="267" t="s">
        <v>42</v>
      </c>
      <c r="BC188" s="288"/>
      <c r="BD188" s="269">
        <f t="shared" si="2"/>
        <v>0</v>
      </c>
      <c r="BE188" s="270"/>
      <c r="BF188" s="271"/>
      <c r="BG188" s="279"/>
      <c r="BI188" s="252" t="str">
        <f t="shared" si="5"/>
        <v/>
      </c>
    </row>
    <row r="189" spans="1:61" s="277" customFormat="1" hidden="1">
      <c r="A189" s="247"/>
      <c r="B189" s="260">
        <v>212.006</v>
      </c>
      <c r="C189" s="261" t="s">
        <v>302</v>
      </c>
      <c r="D189" s="273"/>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s="274"/>
      <c r="AG189" s="274"/>
      <c r="AH189" s="274"/>
      <c r="AI189" s="274"/>
      <c r="AJ189" s="274"/>
      <c r="AK189" s="274"/>
      <c r="AL189" s="274"/>
      <c r="AM189" s="274"/>
      <c r="AN189" s="274"/>
      <c r="AO189" s="274"/>
      <c r="AP189" s="274"/>
      <c r="AQ189" s="274"/>
      <c r="AR189" s="274"/>
      <c r="AS189" s="274"/>
      <c r="AT189" s="274"/>
      <c r="AU189" s="274"/>
      <c r="AV189" s="274"/>
      <c r="AW189" s="274"/>
      <c r="AX189" s="274"/>
      <c r="AY189" s="275"/>
      <c r="AZ189" s="265"/>
      <c r="BA189" s="266"/>
      <c r="BB189" s="267" t="s">
        <v>42</v>
      </c>
      <c r="BC189" s="288"/>
      <c r="BD189" s="269">
        <f t="shared" si="2"/>
        <v>0</v>
      </c>
      <c r="BE189" s="270"/>
      <c r="BF189" s="271"/>
      <c r="BG189" s="279"/>
      <c r="BI189" s="252" t="str">
        <f t="shared" si="5"/>
        <v/>
      </c>
    </row>
    <row r="190" spans="1:61" s="277" customFormat="1" hidden="1">
      <c r="A190" s="247"/>
      <c r="B190" s="260">
        <v>212.00700000000001</v>
      </c>
      <c r="C190" s="261" t="s">
        <v>303</v>
      </c>
      <c r="D190" s="273"/>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5"/>
      <c r="AZ190" s="265"/>
      <c r="BA190" s="266"/>
      <c r="BB190" s="267" t="s">
        <v>42</v>
      </c>
      <c r="BC190" s="288"/>
      <c r="BD190" s="269">
        <f t="shared" si="2"/>
        <v>0</v>
      </c>
      <c r="BE190" s="270"/>
      <c r="BF190" s="271"/>
      <c r="BG190" s="279"/>
      <c r="BI190" s="252" t="str">
        <f t="shared" si="5"/>
        <v/>
      </c>
    </row>
    <row r="191" spans="1:61" s="277" customFormat="1" hidden="1">
      <c r="A191" s="247"/>
      <c r="B191" s="260">
        <v>212.01</v>
      </c>
      <c r="C191" s="261" t="s">
        <v>304</v>
      </c>
      <c r="D191" s="273"/>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c r="AF191" s="274"/>
      <c r="AG191" s="274"/>
      <c r="AH191" s="274"/>
      <c r="AI191" s="274"/>
      <c r="AJ191" s="274"/>
      <c r="AK191" s="274"/>
      <c r="AL191" s="274"/>
      <c r="AM191" s="274"/>
      <c r="AN191" s="274"/>
      <c r="AO191" s="274"/>
      <c r="AP191" s="274"/>
      <c r="AQ191" s="274"/>
      <c r="AR191" s="274"/>
      <c r="AS191" s="274"/>
      <c r="AT191" s="274"/>
      <c r="AU191" s="274"/>
      <c r="AV191" s="274"/>
      <c r="AW191" s="274"/>
      <c r="AX191" s="274"/>
      <c r="AY191" s="275"/>
      <c r="AZ191" s="265"/>
      <c r="BA191" s="266"/>
      <c r="BB191" s="267" t="s">
        <v>42</v>
      </c>
      <c r="BC191" s="288"/>
      <c r="BD191" s="269">
        <f t="shared" si="2"/>
        <v>0</v>
      </c>
      <c r="BE191" s="270"/>
      <c r="BF191" s="271"/>
      <c r="BG191" s="279"/>
      <c r="BI191" s="252" t="str">
        <f t="shared" si="5"/>
        <v/>
      </c>
    </row>
    <row r="192" spans="1:61" s="277" customFormat="1" hidden="1">
      <c r="A192" s="247"/>
      <c r="B192" s="260">
        <v>212.011</v>
      </c>
      <c r="C192" s="261" t="s">
        <v>305</v>
      </c>
      <c r="D192" s="273"/>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74"/>
      <c r="AE192" s="274"/>
      <c r="AF192" s="274"/>
      <c r="AG192" s="274"/>
      <c r="AH192" s="274"/>
      <c r="AI192" s="274"/>
      <c r="AJ192" s="274"/>
      <c r="AK192" s="274"/>
      <c r="AL192" s="274"/>
      <c r="AM192" s="274"/>
      <c r="AN192" s="274"/>
      <c r="AO192" s="274"/>
      <c r="AP192" s="274"/>
      <c r="AQ192" s="274"/>
      <c r="AR192" s="274"/>
      <c r="AS192" s="274"/>
      <c r="AT192" s="274"/>
      <c r="AU192" s="274"/>
      <c r="AV192" s="274"/>
      <c r="AW192" s="274"/>
      <c r="AX192" s="274"/>
      <c r="AY192" s="275"/>
      <c r="AZ192" s="265"/>
      <c r="BA192" s="266"/>
      <c r="BB192" s="267" t="s">
        <v>42</v>
      </c>
      <c r="BC192" s="288"/>
      <c r="BD192" s="269">
        <f t="shared" si="2"/>
        <v>0</v>
      </c>
      <c r="BE192" s="270"/>
      <c r="BF192" s="271"/>
      <c r="BG192" s="279"/>
      <c r="BI192" s="252" t="str">
        <f t="shared" si="5"/>
        <v/>
      </c>
    </row>
    <row r="193" spans="1:61" s="277" customFormat="1" hidden="1">
      <c r="A193" s="247"/>
      <c r="B193" s="260">
        <v>212.02</v>
      </c>
      <c r="C193" s="261" t="s">
        <v>306</v>
      </c>
      <c r="D193" s="273"/>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5"/>
      <c r="AZ193" s="265"/>
      <c r="BA193" s="266"/>
      <c r="BB193" s="267" t="s">
        <v>42</v>
      </c>
      <c r="BC193" s="288"/>
      <c r="BD193" s="269">
        <f t="shared" si="2"/>
        <v>0</v>
      </c>
      <c r="BE193" s="270"/>
      <c r="BF193" s="271"/>
      <c r="BG193" s="279"/>
      <c r="BI193" s="252" t="str">
        <f t="shared" si="5"/>
        <v/>
      </c>
    </row>
    <row r="194" spans="1:61" s="277" customFormat="1" hidden="1">
      <c r="A194" s="247"/>
      <c r="B194" s="260">
        <v>212.02099999999999</v>
      </c>
      <c r="C194" s="261" t="s">
        <v>307</v>
      </c>
      <c r="D194" s="273"/>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74"/>
      <c r="AE194" s="274"/>
      <c r="AF194" s="274"/>
      <c r="AG194" s="274"/>
      <c r="AH194" s="274"/>
      <c r="AI194" s="274"/>
      <c r="AJ194" s="274"/>
      <c r="AK194" s="274"/>
      <c r="AL194" s="274"/>
      <c r="AM194" s="274"/>
      <c r="AN194" s="274"/>
      <c r="AO194" s="274"/>
      <c r="AP194" s="274"/>
      <c r="AQ194" s="274"/>
      <c r="AR194" s="274"/>
      <c r="AS194" s="274"/>
      <c r="AT194" s="274"/>
      <c r="AU194" s="274"/>
      <c r="AV194" s="274"/>
      <c r="AW194" s="274"/>
      <c r="AX194" s="274"/>
      <c r="AY194" s="275"/>
      <c r="AZ194" s="265"/>
      <c r="BA194" s="266"/>
      <c r="BB194" s="267" t="s">
        <v>42</v>
      </c>
      <c r="BC194" s="288"/>
      <c r="BD194" s="269">
        <f t="shared" si="2"/>
        <v>0</v>
      </c>
      <c r="BE194" s="270"/>
      <c r="BF194" s="271"/>
      <c r="BG194" s="279"/>
      <c r="BI194" s="252" t="str">
        <f t="shared" si="5"/>
        <v/>
      </c>
    </row>
    <row r="195" spans="1:61" s="277" customFormat="1" hidden="1">
      <c r="A195" s="247"/>
      <c r="B195" s="260">
        <v>212.02199999999999</v>
      </c>
      <c r="C195" s="261" t="s">
        <v>308</v>
      </c>
      <c r="D195" s="273"/>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5"/>
      <c r="AZ195" s="265"/>
      <c r="BA195" s="266"/>
      <c r="BB195" s="267" t="s">
        <v>42</v>
      </c>
      <c r="BC195" s="288"/>
      <c r="BD195" s="269">
        <f t="shared" si="2"/>
        <v>0</v>
      </c>
      <c r="BE195" s="270"/>
      <c r="BF195" s="271"/>
      <c r="BG195" s="279"/>
      <c r="BI195" s="252" t="str">
        <f t="shared" si="5"/>
        <v/>
      </c>
    </row>
    <row r="196" spans="1:61" s="277" customFormat="1" hidden="1">
      <c r="A196" s="247"/>
      <c r="B196" s="260">
        <v>212.03</v>
      </c>
      <c r="C196" s="261" t="s">
        <v>309</v>
      </c>
      <c r="D196" s="273"/>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74"/>
      <c r="AE196" s="274"/>
      <c r="AF196" s="274"/>
      <c r="AG196" s="274"/>
      <c r="AH196" s="274"/>
      <c r="AI196" s="274"/>
      <c r="AJ196" s="274"/>
      <c r="AK196" s="274"/>
      <c r="AL196" s="274"/>
      <c r="AM196" s="274"/>
      <c r="AN196" s="274"/>
      <c r="AO196" s="274"/>
      <c r="AP196" s="274"/>
      <c r="AQ196" s="274"/>
      <c r="AR196" s="274"/>
      <c r="AS196" s="274"/>
      <c r="AT196" s="274"/>
      <c r="AU196" s="274"/>
      <c r="AV196" s="274"/>
      <c r="AW196" s="274"/>
      <c r="AX196" s="274"/>
      <c r="AY196" s="275"/>
      <c r="AZ196" s="265"/>
      <c r="BA196" s="266"/>
      <c r="BB196" s="267" t="s">
        <v>1123</v>
      </c>
      <c r="BC196" s="288"/>
      <c r="BD196" s="269">
        <f t="shared" si="2"/>
        <v>0</v>
      </c>
      <c r="BE196" s="270"/>
      <c r="BF196" s="271"/>
      <c r="BG196" s="279"/>
      <c r="BI196" s="252" t="str">
        <f t="shared" si="5"/>
        <v/>
      </c>
    </row>
    <row r="197" spans="1:61" s="277" customFormat="1" hidden="1">
      <c r="A197" s="247"/>
      <c r="B197" s="260">
        <v>212.03100000000001</v>
      </c>
      <c r="C197" s="261" t="s">
        <v>310</v>
      </c>
      <c r="D197" s="273"/>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274"/>
      <c r="AF197" s="274"/>
      <c r="AG197" s="274"/>
      <c r="AH197" s="274"/>
      <c r="AI197" s="274"/>
      <c r="AJ197" s="274"/>
      <c r="AK197" s="274"/>
      <c r="AL197" s="274"/>
      <c r="AM197" s="274"/>
      <c r="AN197" s="274"/>
      <c r="AO197" s="274"/>
      <c r="AP197" s="274"/>
      <c r="AQ197" s="274"/>
      <c r="AR197" s="274"/>
      <c r="AS197" s="274"/>
      <c r="AT197" s="274"/>
      <c r="AU197" s="274"/>
      <c r="AV197" s="274"/>
      <c r="AW197" s="274"/>
      <c r="AX197" s="274"/>
      <c r="AY197" s="275"/>
      <c r="AZ197" s="265"/>
      <c r="BA197" s="266"/>
      <c r="BB197" s="267" t="s">
        <v>46</v>
      </c>
      <c r="BC197" s="288"/>
      <c r="BD197" s="269">
        <f t="shared" si="2"/>
        <v>0</v>
      </c>
      <c r="BE197" s="270"/>
      <c r="BF197" s="271"/>
      <c r="BG197" s="279"/>
      <c r="BI197" s="252" t="str">
        <f t="shared" si="5"/>
        <v/>
      </c>
    </row>
    <row r="198" spans="1:61" s="277" customFormat="1" hidden="1">
      <c r="A198" s="247"/>
      <c r="B198" s="260">
        <v>212.03200000000001</v>
      </c>
      <c r="C198" s="261" t="s">
        <v>311</v>
      </c>
      <c r="D198" s="273"/>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74"/>
      <c r="AE198" s="274"/>
      <c r="AF198" s="274"/>
      <c r="AG198" s="274"/>
      <c r="AH198" s="274"/>
      <c r="AI198" s="274"/>
      <c r="AJ198" s="274"/>
      <c r="AK198" s="274"/>
      <c r="AL198" s="274"/>
      <c r="AM198" s="274"/>
      <c r="AN198" s="274"/>
      <c r="AO198" s="274"/>
      <c r="AP198" s="274"/>
      <c r="AQ198" s="274"/>
      <c r="AR198" s="274"/>
      <c r="AS198" s="274"/>
      <c r="AT198" s="274"/>
      <c r="AU198" s="274"/>
      <c r="AV198" s="274"/>
      <c r="AW198" s="274"/>
      <c r="AX198" s="274"/>
      <c r="AY198" s="275"/>
      <c r="AZ198" s="265"/>
      <c r="BA198" s="266"/>
      <c r="BB198" s="267" t="s">
        <v>46</v>
      </c>
      <c r="BC198" s="288"/>
      <c r="BD198" s="269">
        <f t="shared" si="2"/>
        <v>0</v>
      </c>
      <c r="BE198" s="270"/>
      <c r="BF198" s="271"/>
      <c r="BG198" s="279"/>
      <c r="BI198" s="252" t="str">
        <f t="shared" si="5"/>
        <v/>
      </c>
    </row>
    <row r="199" spans="1:61" s="277" customFormat="1" hidden="1">
      <c r="A199" s="247"/>
      <c r="B199" s="260">
        <v>212.03299999999999</v>
      </c>
      <c r="C199" s="261" t="s">
        <v>312</v>
      </c>
      <c r="D199" s="273"/>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5"/>
      <c r="AZ199" s="265"/>
      <c r="BA199" s="266"/>
      <c r="BB199" s="267" t="s">
        <v>46</v>
      </c>
      <c r="BC199" s="288"/>
      <c r="BD199" s="269">
        <f t="shared" si="2"/>
        <v>0</v>
      </c>
      <c r="BE199" s="270"/>
      <c r="BF199" s="271"/>
      <c r="BG199" s="279"/>
      <c r="BI199" s="252" t="str">
        <f t="shared" si="5"/>
        <v/>
      </c>
    </row>
    <row r="200" spans="1:61" s="277" customFormat="1" hidden="1">
      <c r="A200" s="247"/>
      <c r="B200" s="260">
        <v>212.03399999999999</v>
      </c>
      <c r="C200" s="261" t="s">
        <v>313</v>
      </c>
      <c r="D200" s="273"/>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5"/>
      <c r="AZ200" s="265"/>
      <c r="BA200" s="266"/>
      <c r="BB200" s="267" t="s">
        <v>43</v>
      </c>
      <c r="BC200" s="288"/>
      <c r="BD200" s="269">
        <f t="shared" si="2"/>
        <v>0</v>
      </c>
      <c r="BE200" s="270"/>
      <c r="BF200" s="271"/>
      <c r="BG200" s="279"/>
      <c r="BI200" s="252" t="str">
        <f t="shared" si="5"/>
        <v/>
      </c>
    </row>
    <row r="201" spans="1:61" s="277" customFormat="1" hidden="1">
      <c r="A201" s="247"/>
      <c r="B201" s="260">
        <v>212.035</v>
      </c>
      <c r="C201" s="261" t="s">
        <v>314</v>
      </c>
      <c r="D201" s="273"/>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74"/>
      <c r="AE201" s="274"/>
      <c r="AF201" s="274"/>
      <c r="AG201" s="274"/>
      <c r="AH201" s="274"/>
      <c r="AI201" s="274"/>
      <c r="AJ201" s="274"/>
      <c r="AK201" s="274"/>
      <c r="AL201" s="274"/>
      <c r="AM201" s="274"/>
      <c r="AN201" s="274"/>
      <c r="AO201" s="274"/>
      <c r="AP201" s="274"/>
      <c r="AQ201" s="274"/>
      <c r="AR201" s="274"/>
      <c r="AS201" s="274"/>
      <c r="AT201" s="274"/>
      <c r="AU201" s="274"/>
      <c r="AV201" s="274"/>
      <c r="AW201" s="274"/>
      <c r="AX201" s="274"/>
      <c r="AY201" s="275"/>
      <c r="AZ201" s="265"/>
      <c r="BA201" s="266"/>
      <c r="BB201" s="267" t="s">
        <v>46</v>
      </c>
      <c r="BC201" s="288"/>
      <c r="BD201" s="269">
        <f t="shared" si="2"/>
        <v>0</v>
      </c>
      <c r="BE201" s="270"/>
      <c r="BF201" s="271"/>
      <c r="BG201" s="279"/>
      <c r="BI201" s="252" t="str">
        <f t="shared" si="5"/>
        <v/>
      </c>
    </row>
    <row r="202" spans="1:61" s="277" customFormat="1" hidden="1">
      <c r="A202" s="247"/>
      <c r="B202" s="260">
        <v>212.036</v>
      </c>
      <c r="C202" s="261" t="s">
        <v>315</v>
      </c>
      <c r="D202" s="273"/>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74"/>
      <c r="AE202" s="274"/>
      <c r="AF202" s="274"/>
      <c r="AG202" s="274"/>
      <c r="AH202" s="274"/>
      <c r="AI202" s="274"/>
      <c r="AJ202" s="274"/>
      <c r="AK202" s="274"/>
      <c r="AL202" s="274"/>
      <c r="AM202" s="274"/>
      <c r="AN202" s="274"/>
      <c r="AO202" s="274"/>
      <c r="AP202" s="274"/>
      <c r="AQ202" s="274"/>
      <c r="AR202" s="274"/>
      <c r="AS202" s="274"/>
      <c r="AT202" s="274"/>
      <c r="AU202" s="274"/>
      <c r="AV202" s="274"/>
      <c r="AW202" s="274"/>
      <c r="AX202" s="274"/>
      <c r="AY202" s="275"/>
      <c r="AZ202" s="265"/>
      <c r="BA202" s="266"/>
      <c r="BB202" s="267" t="s">
        <v>45</v>
      </c>
      <c r="BC202" s="288"/>
      <c r="BD202" s="269">
        <f t="shared" si="2"/>
        <v>0</v>
      </c>
      <c r="BE202" s="270"/>
      <c r="BF202" s="271"/>
      <c r="BG202" s="279"/>
      <c r="BI202" s="252" t="str">
        <f t="shared" ref="BI202:BI276" si="6">T(B202)</f>
        <v/>
      </c>
    </row>
    <row r="203" spans="1:61" s="277" customFormat="1" hidden="1">
      <c r="A203" s="247"/>
      <c r="B203" s="260">
        <v>212.03700000000001</v>
      </c>
      <c r="C203" s="261" t="s">
        <v>316</v>
      </c>
      <c r="D203" s="273"/>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74"/>
      <c r="AE203" s="274"/>
      <c r="AF203" s="274"/>
      <c r="AG203" s="274"/>
      <c r="AH203" s="274"/>
      <c r="AI203" s="274"/>
      <c r="AJ203" s="274"/>
      <c r="AK203" s="274"/>
      <c r="AL203" s="274"/>
      <c r="AM203" s="274"/>
      <c r="AN203" s="274"/>
      <c r="AO203" s="274"/>
      <c r="AP203" s="274"/>
      <c r="AQ203" s="274"/>
      <c r="AR203" s="274"/>
      <c r="AS203" s="274"/>
      <c r="AT203" s="274"/>
      <c r="AU203" s="274"/>
      <c r="AV203" s="274"/>
      <c r="AW203" s="274"/>
      <c r="AX203" s="274"/>
      <c r="AY203" s="275"/>
      <c r="AZ203" s="265"/>
      <c r="BA203" s="266"/>
      <c r="BB203" s="267" t="s">
        <v>45</v>
      </c>
      <c r="BC203" s="288"/>
      <c r="BD203" s="269">
        <f t="shared" si="2"/>
        <v>0</v>
      </c>
      <c r="BE203" s="270"/>
      <c r="BF203" s="271"/>
      <c r="BG203" s="279"/>
      <c r="BI203" s="252" t="str">
        <f t="shared" si="6"/>
        <v/>
      </c>
    </row>
    <row r="204" spans="1:61" s="277" customFormat="1" hidden="1">
      <c r="A204" s="247"/>
      <c r="B204" s="260">
        <v>212.03800000000001</v>
      </c>
      <c r="C204" s="261" t="s">
        <v>317</v>
      </c>
      <c r="D204" s="273"/>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74"/>
      <c r="AE204" s="274"/>
      <c r="AF204" s="274"/>
      <c r="AG204" s="274"/>
      <c r="AH204" s="274"/>
      <c r="AI204" s="274"/>
      <c r="AJ204" s="274"/>
      <c r="AK204" s="274"/>
      <c r="AL204" s="274"/>
      <c r="AM204" s="274"/>
      <c r="AN204" s="274"/>
      <c r="AO204" s="274"/>
      <c r="AP204" s="274"/>
      <c r="AQ204" s="274"/>
      <c r="AR204" s="274"/>
      <c r="AS204" s="274"/>
      <c r="AT204" s="274"/>
      <c r="AU204" s="274"/>
      <c r="AV204" s="274"/>
      <c r="AW204" s="274"/>
      <c r="AX204" s="274"/>
      <c r="AY204" s="275"/>
      <c r="AZ204" s="265"/>
      <c r="BA204" s="266"/>
      <c r="BB204" s="267" t="s">
        <v>46</v>
      </c>
      <c r="BC204" s="288"/>
      <c r="BD204" s="269">
        <f t="shared" si="2"/>
        <v>0</v>
      </c>
      <c r="BE204" s="270"/>
      <c r="BF204" s="271"/>
      <c r="BG204" s="279"/>
      <c r="BI204" s="252" t="str">
        <f t="shared" si="6"/>
        <v/>
      </c>
    </row>
    <row r="205" spans="1:61" s="277" customFormat="1" hidden="1">
      <c r="A205" s="247"/>
      <c r="B205" s="260">
        <v>212.03899999999999</v>
      </c>
      <c r="C205" s="261" t="s">
        <v>318</v>
      </c>
      <c r="D205" s="273"/>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274"/>
      <c r="AF205" s="274"/>
      <c r="AG205" s="274"/>
      <c r="AH205" s="274"/>
      <c r="AI205" s="274"/>
      <c r="AJ205" s="274"/>
      <c r="AK205" s="274"/>
      <c r="AL205" s="274"/>
      <c r="AM205" s="274"/>
      <c r="AN205" s="274"/>
      <c r="AO205" s="274"/>
      <c r="AP205" s="274"/>
      <c r="AQ205" s="274"/>
      <c r="AR205" s="274"/>
      <c r="AS205" s="274"/>
      <c r="AT205" s="274"/>
      <c r="AU205" s="274"/>
      <c r="AV205" s="274"/>
      <c r="AW205" s="274"/>
      <c r="AX205" s="274"/>
      <c r="AY205" s="275"/>
      <c r="AZ205" s="265"/>
      <c r="BA205" s="266"/>
      <c r="BB205" s="267" t="s">
        <v>46</v>
      </c>
      <c r="BC205" s="288"/>
      <c r="BD205" s="269">
        <f t="shared" si="2"/>
        <v>0</v>
      </c>
      <c r="BE205" s="270"/>
      <c r="BF205" s="271"/>
      <c r="BG205" s="279"/>
      <c r="BI205" s="252" t="str">
        <f t="shared" si="6"/>
        <v/>
      </c>
    </row>
    <row r="206" spans="1:61" s="277" customFormat="1" hidden="1">
      <c r="A206" s="247"/>
      <c r="B206" s="260">
        <v>212.04</v>
      </c>
      <c r="C206" s="261" t="s">
        <v>319</v>
      </c>
      <c r="D206" s="273"/>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274"/>
      <c r="AF206" s="274"/>
      <c r="AG206" s="274"/>
      <c r="AH206" s="274"/>
      <c r="AI206" s="274"/>
      <c r="AJ206" s="274"/>
      <c r="AK206" s="274"/>
      <c r="AL206" s="274"/>
      <c r="AM206" s="274"/>
      <c r="AN206" s="274"/>
      <c r="AO206" s="274"/>
      <c r="AP206" s="274"/>
      <c r="AQ206" s="274"/>
      <c r="AR206" s="274"/>
      <c r="AS206" s="274"/>
      <c r="AT206" s="274"/>
      <c r="AU206" s="274"/>
      <c r="AV206" s="274"/>
      <c r="AW206" s="274"/>
      <c r="AX206" s="274"/>
      <c r="AY206" s="275"/>
      <c r="AZ206" s="265"/>
      <c r="BA206" s="266"/>
      <c r="BB206" s="267" t="s">
        <v>46</v>
      </c>
      <c r="BC206" s="288"/>
      <c r="BD206" s="269">
        <f t="shared" si="2"/>
        <v>0</v>
      </c>
      <c r="BE206" s="270"/>
      <c r="BF206" s="271"/>
      <c r="BG206" s="279"/>
      <c r="BI206" s="252" t="str">
        <f t="shared" si="6"/>
        <v/>
      </c>
    </row>
    <row r="207" spans="1:61" s="277" customFormat="1" hidden="1">
      <c r="A207" s="247"/>
      <c r="B207" s="260">
        <v>212.041</v>
      </c>
      <c r="C207" s="261" t="s">
        <v>320</v>
      </c>
      <c r="D207" s="273"/>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74"/>
      <c r="AE207" s="274"/>
      <c r="AF207" s="274"/>
      <c r="AG207" s="274"/>
      <c r="AH207" s="274"/>
      <c r="AI207" s="274"/>
      <c r="AJ207" s="274"/>
      <c r="AK207" s="274"/>
      <c r="AL207" s="274"/>
      <c r="AM207" s="274"/>
      <c r="AN207" s="274"/>
      <c r="AO207" s="274"/>
      <c r="AP207" s="274"/>
      <c r="AQ207" s="274"/>
      <c r="AR207" s="274"/>
      <c r="AS207" s="274"/>
      <c r="AT207" s="274"/>
      <c r="AU207" s="274"/>
      <c r="AV207" s="274"/>
      <c r="AW207" s="274"/>
      <c r="AX207" s="274"/>
      <c r="AY207" s="275"/>
      <c r="AZ207" s="265"/>
      <c r="BA207" s="266"/>
      <c r="BB207" s="267" t="s">
        <v>44</v>
      </c>
      <c r="BC207" s="288"/>
      <c r="BD207" s="269">
        <f t="shared" si="2"/>
        <v>0</v>
      </c>
      <c r="BE207" s="270"/>
      <c r="BF207" s="271"/>
      <c r="BG207" s="279"/>
      <c r="BI207" s="252" t="str">
        <f t="shared" si="6"/>
        <v/>
      </c>
    </row>
    <row r="208" spans="1:61" s="277" customFormat="1" hidden="1">
      <c r="A208" s="247"/>
      <c r="B208" s="260">
        <v>212.05</v>
      </c>
      <c r="C208" s="261" t="s">
        <v>321</v>
      </c>
      <c r="D208" s="273"/>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74"/>
      <c r="AE208" s="274"/>
      <c r="AF208" s="274"/>
      <c r="AG208" s="274"/>
      <c r="AH208" s="274"/>
      <c r="AI208" s="274"/>
      <c r="AJ208" s="274"/>
      <c r="AK208" s="274"/>
      <c r="AL208" s="274"/>
      <c r="AM208" s="274"/>
      <c r="AN208" s="274"/>
      <c r="AO208" s="274"/>
      <c r="AP208" s="274"/>
      <c r="AQ208" s="274"/>
      <c r="AR208" s="274"/>
      <c r="AS208" s="274"/>
      <c r="AT208" s="274"/>
      <c r="AU208" s="274"/>
      <c r="AV208" s="274"/>
      <c r="AW208" s="274"/>
      <c r="AX208" s="274"/>
      <c r="AY208" s="275"/>
      <c r="AZ208" s="265"/>
      <c r="BA208" s="266"/>
      <c r="BB208" s="267" t="s">
        <v>41</v>
      </c>
      <c r="BC208" s="288"/>
      <c r="BD208" s="269">
        <f t="shared" si="2"/>
        <v>0</v>
      </c>
      <c r="BE208" s="270"/>
      <c r="BF208" s="271"/>
      <c r="BG208" s="279"/>
      <c r="BI208" s="252" t="str">
        <f t="shared" si="6"/>
        <v/>
      </c>
    </row>
    <row r="209" spans="1:61" s="277" customFormat="1" hidden="1">
      <c r="A209" s="247"/>
      <c r="B209" s="260">
        <v>212.05099999999999</v>
      </c>
      <c r="C209" s="261" t="s">
        <v>322</v>
      </c>
      <c r="D209" s="273"/>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F209" s="274"/>
      <c r="AG209" s="274"/>
      <c r="AH209" s="274"/>
      <c r="AI209" s="274"/>
      <c r="AJ209" s="274"/>
      <c r="AK209" s="274"/>
      <c r="AL209" s="274"/>
      <c r="AM209" s="274"/>
      <c r="AN209" s="274"/>
      <c r="AO209" s="274"/>
      <c r="AP209" s="274"/>
      <c r="AQ209" s="274"/>
      <c r="AR209" s="274"/>
      <c r="AS209" s="274"/>
      <c r="AT209" s="274"/>
      <c r="AU209" s="274"/>
      <c r="AV209" s="274"/>
      <c r="AW209" s="274"/>
      <c r="AX209" s="274"/>
      <c r="AY209" s="275"/>
      <c r="AZ209" s="265"/>
      <c r="BA209" s="266"/>
      <c r="BB209" s="267" t="s">
        <v>44</v>
      </c>
      <c r="BC209" s="288"/>
      <c r="BD209" s="269">
        <f t="shared" si="2"/>
        <v>0</v>
      </c>
      <c r="BE209" s="270"/>
      <c r="BF209" s="271"/>
      <c r="BG209" s="279"/>
      <c r="BI209" s="252" t="str">
        <f t="shared" si="6"/>
        <v/>
      </c>
    </row>
    <row r="210" spans="1:61" s="277" customFormat="1" hidden="1">
      <c r="A210" s="247"/>
      <c r="B210" s="260">
        <v>212.05199999999999</v>
      </c>
      <c r="C210" s="261" t="s">
        <v>323</v>
      </c>
      <c r="D210" s="273"/>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74"/>
      <c r="AE210" s="274"/>
      <c r="AF210" s="274"/>
      <c r="AG210" s="274"/>
      <c r="AH210" s="274"/>
      <c r="AI210" s="274"/>
      <c r="AJ210" s="274"/>
      <c r="AK210" s="274"/>
      <c r="AL210" s="274"/>
      <c r="AM210" s="274"/>
      <c r="AN210" s="274"/>
      <c r="AO210" s="274"/>
      <c r="AP210" s="274"/>
      <c r="AQ210" s="274"/>
      <c r="AR210" s="274"/>
      <c r="AS210" s="274"/>
      <c r="AT210" s="274"/>
      <c r="AU210" s="274"/>
      <c r="AV210" s="274"/>
      <c r="AW210" s="274"/>
      <c r="AX210" s="274"/>
      <c r="AY210" s="275"/>
      <c r="AZ210" s="265"/>
      <c r="BA210" s="266"/>
      <c r="BB210" s="267" t="s">
        <v>41</v>
      </c>
      <c r="BC210" s="288"/>
      <c r="BD210" s="269">
        <f t="shared" si="2"/>
        <v>0</v>
      </c>
      <c r="BE210" s="270"/>
      <c r="BF210" s="271"/>
      <c r="BG210" s="279"/>
      <c r="BI210" s="252" t="str">
        <f t="shared" si="6"/>
        <v/>
      </c>
    </row>
    <row r="211" spans="1:61" s="277" customFormat="1" hidden="1">
      <c r="A211" s="247"/>
      <c r="B211" s="260">
        <v>212.053</v>
      </c>
      <c r="C211" s="261" t="s">
        <v>65</v>
      </c>
      <c r="D211" s="273"/>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74"/>
      <c r="AE211" s="274"/>
      <c r="AF211" s="274"/>
      <c r="AG211" s="274"/>
      <c r="AH211" s="274"/>
      <c r="AI211" s="274"/>
      <c r="AJ211" s="274"/>
      <c r="AK211" s="274"/>
      <c r="AL211" s="274"/>
      <c r="AM211" s="274"/>
      <c r="AN211" s="274"/>
      <c r="AO211" s="274"/>
      <c r="AP211" s="274"/>
      <c r="AQ211" s="274"/>
      <c r="AR211" s="274"/>
      <c r="AS211" s="274"/>
      <c r="AT211" s="274"/>
      <c r="AU211" s="274"/>
      <c r="AV211" s="274"/>
      <c r="AW211" s="274"/>
      <c r="AX211" s="274"/>
      <c r="AY211" s="275"/>
      <c r="AZ211" s="265"/>
      <c r="BA211" s="266"/>
      <c r="BB211" s="267" t="s">
        <v>41</v>
      </c>
      <c r="BC211" s="288"/>
      <c r="BD211" s="269">
        <f t="shared" si="2"/>
        <v>0</v>
      </c>
      <c r="BE211" s="270"/>
      <c r="BF211" s="271"/>
      <c r="BG211" s="279"/>
      <c r="BI211" s="252" t="str">
        <f t="shared" si="6"/>
        <v/>
      </c>
    </row>
    <row r="212" spans="1:61" s="277" customFormat="1" hidden="1">
      <c r="A212" s="247"/>
      <c r="B212" s="260">
        <v>212.054</v>
      </c>
      <c r="C212" s="261" t="s">
        <v>66</v>
      </c>
      <c r="D212" s="273"/>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74"/>
      <c r="AE212" s="274"/>
      <c r="AF212" s="274"/>
      <c r="AG212" s="274"/>
      <c r="AH212" s="274"/>
      <c r="AI212" s="274"/>
      <c r="AJ212" s="274"/>
      <c r="AK212" s="274"/>
      <c r="AL212" s="274"/>
      <c r="AM212" s="274"/>
      <c r="AN212" s="274"/>
      <c r="AO212" s="274"/>
      <c r="AP212" s="274"/>
      <c r="AQ212" s="274"/>
      <c r="AR212" s="274"/>
      <c r="AS212" s="274"/>
      <c r="AT212" s="274"/>
      <c r="AU212" s="274"/>
      <c r="AV212" s="274"/>
      <c r="AW212" s="274"/>
      <c r="AX212" s="274"/>
      <c r="AY212" s="275"/>
      <c r="AZ212" s="265"/>
      <c r="BA212" s="266"/>
      <c r="BB212" s="267" t="s">
        <v>41</v>
      </c>
      <c r="BC212" s="288"/>
      <c r="BD212" s="269">
        <f t="shared" si="2"/>
        <v>0</v>
      </c>
      <c r="BE212" s="270"/>
      <c r="BF212" s="271"/>
      <c r="BG212" s="279"/>
      <c r="BI212" s="252" t="str">
        <f t="shared" si="6"/>
        <v/>
      </c>
    </row>
    <row r="213" spans="1:61" s="277" customFormat="1" hidden="1">
      <c r="A213" s="247"/>
      <c r="B213" s="260">
        <v>212.05500000000001</v>
      </c>
      <c r="C213" s="261" t="s">
        <v>324</v>
      </c>
      <c r="D213" s="273"/>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5"/>
      <c r="AZ213" s="265"/>
      <c r="BA213" s="266"/>
      <c r="BB213" s="267" t="s">
        <v>41</v>
      </c>
      <c r="BC213" s="288"/>
      <c r="BD213" s="269">
        <f t="shared" si="2"/>
        <v>0</v>
      </c>
      <c r="BE213" s="270"/>
      <c r="BF213" s="271"/>
      <c r="BG213" s="279"/>
      <c r="BI213" s="252" t="str">
        <f t="shared" si="6"/>
        <v/>
      </c>
    </row>
    <row r="214" spans="1:61" s="277" customFormat="1" hidden="1">
      <c r="A214" s="247"/>
      <c r="B214" s="260">
        <v>212.06</v>
      </c>
      <c r="C214" s="261" t="s">
        <v>325</v>
      </c>
      <c r="D214" s="273"/>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5"/>
      <c r="AZ214" s="265"/>
      <c r="BA214" s="266"/>
      <c r="BB214" s="267" t="s">
        <v>44</v>
      </c>
      <c r="BC214" s="288"/>
      <c r="BD214" s="269">
        <f t="shared" si="2"/>
        <v>0</v>
      </c>
      <c r="BE214" s="270"/>
      <c r="BF214" s="271"/>
      <c r="BG214" s="279"/>
      <c r="BI214" s="252" t="str">
        <f t="shared" si="6"/>
        <v/>
      </c>
    </row>
    <row r="215" spans="1:61" s="277" customFormat="1" hidden="1">
      <c r="A215" s="247"/>
      <c r="B215" s="260">
        <v>212.06100000000001</v>
      </c>
      <c r="C215" s="261" t="s">
        <v>326</v>
      </c>
      <c r="D215" s="273"/>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274"/>
      <c r="AF215" s="274"/>
      <c r="AG215" s="274"/>
      <c r="AH215" s="274"/>
      <c r="AI215" s="274"/>
      <c r="AJ215" s="274"/>
      <c r="AK215" s="274"/>
      <c r="AL215" s="274"/>
      <c r="AM215" s="274"/>
      <c r="AN215" s="274"/>
      <c r="AO215" s="274"/>
      <c r="AP215" s="274"/>
      <c r="AQ215" s="274"/>
      <c r="AR215" s="274"/>
      <c r="AS215" s="274"/>
      <c r="AT215" s="274"/>
      <c r="AU215" s="274"/>
      <c r="AV215" s="274"/>
      <c r="AW215" s="274"/>
      <c r="AX215" s="274"/>
      <c r="AY215" s="275"/>
      <c r="AZ215" s="265"/>
      <c r="BA215" s="266"/>
      <c r="BB215" s="267" t="s">
        <v>46</v>
      </c>
      <c r="BC215" s="288"/>
      <c r="BD215" s="269">
        <f t="shared" si="2"/>
        <v>0</v>
      </c>
      <c r="BE215" s="270"/>
      <c r="BF215" s="271"/>
      <c r="BG215" s="279"/>
      <c r="BI215" s="252" t="str">
        <f t="shared" si="6"/>
        <v/>
      </c>
    </row>
    <row r="216" spans="1:61" s="277" customFormat="1" hidden="1">
      <c r="A216" s="247"/>
      <c r="B216" s="260">
        <v>212.06200000000001</v>
      </c>
      <c r="C216" s="261" t="s">
        <v>327</v>
      </c>
      <c r="D216" s="273"/>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74"/>
      <c r="AE216" s="274"/>
      <c r="AF216" s="274"/>
      <c r="AG216" s="274"/>
      <c r="AH216" s="274"/>
      <c r="AI216" s="274"/>
      <c r="AJ216" s="274"/>
      <c r="AK216" s="274"/>
      <c r="AL216" s="274"/>
      <c r="AM216" s="274"/>
      <c r="AN216" s="274"/>
      <c r="AO216" s="274"/>
      <c r="AP216" s="274"/>
      <c r="AQ216" s="274"/>
      <c r="AR216" s="274"/>
      <c r="AS216" s="274"/>
      <c r="AT216" s="274"/>
      <c r="AU216" s="274"/>
      <c r="AV216" s="274"/>
      <c r="AW216" s="274"/>
      <c r="AX216" s="274"/>
      <c r="AY216" s="275"/>
      <c r="AZ216" s="265"/>
      <c r="BA216" s="266"/>
      <c r="BB216" s="267" t="s">
        <v>46</v>
      </c>
      <c r="BC216" s="288"/>
      <c r="BD216" s="269">
        <f t="shared" si="2"/>
        <v>0</v>
      </c>
      <c r="BE216" s="270"/>
      <c r="BF216" s="271"/>
      <c r="BG216" s="279"/>
      <c r="BI216" s="252" t="str">
        <f t="shared" si="6"/>
        <v/>
      </c>
    </row>
    <row r="217" spans="1:61" s="277" customFormat="1" hidden="1">
      <c r="A217" s="247"/>
      <c r="B217" s="260">
        <v>212.06299999999999</v>
      </c>
      <c r="C217" s="261" t="s">
        <v>328</v>
      </c>
      <c r="D217" s="273"/>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74"/>
      <c r="AE217" s="274"/>
      <c r="AF217" s="274"/>
      <c r="AG217" s="274"/>
      <c r="AH217" s="274"/>
      <c r="AI217" s="274"/>
      <c r="AJ217" s="274"/>
      <c r="AK217" s="274"/>
      <c r="AL217" s="274"/>
      <c r="AM217" s="274"/>
      <c r="AN217" s="274"/>
      <c r="AO217" s="274"/>
      <c r="AP217" s="274"/>
      <c r="AQ217" s="274"/>
      <c r="AR217" s="274"/>
      <c r="AS217" s="274"/>
      <c r="AT217" s="274"/>
      <c r="AU217" s="274"/>
      <c r="AV217" s="274"/>
      <c r="AW217" s="274"/>
      <c r="AX217" s="274"/>
      <c r="AY217" s="275"/>
      <c r="AZ217" s="265"/>
      <c r="BA217" s="266"/>
      <c r="BB217" s="267" t="s">
        <v>43</v>
      </c>
      <c r="BC217" s="288"/>
      <c r="BD217" s="269">
        <f t="shared" si="2"/>
        <v>0</v>
      </c>
      <c r="BE217" s="270"/>
      <c r="BF217" s="271"/>
      <c r="BG217" s="279"/>
      <c r="BI217" s="252" t="str">
        <f t="shared" si="6"/>
        <v/>
      </c>
    </row>
    <row r="218" spans="1:61" s="277" customFormat="1" hidden="1">
      <c r="A218" s="247"/>
      <c r="B218" s="260">
        <v>212.06399999999999</v>
      </c>
      <c r="C218" s="261" t="s">
        <v>329</v>
      </c>
      <c r="D218" s="273"/>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c r="AF218" s="274"/>
      <c r="AG218" s="274"/>
      <c r="AH218" s="274"/>
      <c r="AI218" s="274"/>
      <c r="AJ218" s="274"/>
      <c r="AK218" s="274"/>
      <c r="AL218" s="274"/>
      <c r="AM218" s="274"/>
      <c r="AN218" s="274"/>
      <c r="AO218" s="274"/>
      <c r="AP218" s="274"/>
      <c r="AQ218" s="274"/>
      <c r="AR218" s="274"/>
      <c r="AS218" s="274"/>
      <c r="AT218" s="274"/>
      <c r="AU218" s="274"/>
      <c r="AV218" s="274"/>
      <c r="AW218" s="274"/>
      <c r="AX218" s="274"/>
      <c r="AY218" s="275"/>
      <c r="AZ218" s="265"/>
      <c r="BA218" s="266"/>
      <c r="BB218" s="267" t="s">
        <v>42</v>
      </c>
      <c r="BC218" s="288"/>
      <c r="BD218" s="269">
        <f t="shared" si="2"/>
        <v>0</v>
      </c>
      <c r="BE218" s="270"/>
      <c r="BF218" s="271"/>
      <c r="BG218" s="279"/>
      <c r="BI218" s="252" t="str">
        <f t="shared" si="6"/>
        <v/>
      </c>
    </row>
    <row r="219" spans="1:61" s="277" customFormat="1" hidden="1">
      <c r="A219" s="247"/>
      <c r="B219" s="260">
        <v>212.065</v>
      </c>
      <c r="C219" s="261" t="s">
        <v>330</v>
      </c>
      <c r="D219" s="273"/>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74"/>
      <c r="AE219" s="274"/>
      <c r="AF219" s="274"/>
      <c r="AG219" s="274"/>
      <c r="AH219" s="274"/>
      <c r="AI219" s="274"/>
      <c r="AJ219" s="274"/>
      <c r="AK219" s="274"/>
      <c r="AL219" s="274"/>
      <c r="AM219" s="274"/>
      <c r="AN219" s="274"/>
      <c r="AO219" s="274"/>
      <c r="AP219" s="274"/>
      <c r="AQ219" s="274"/>
      <c r="AR219" s="274"/>
      <c r="AS219" s="274"/>
      <c r="AT219" s="274"/>
      <c r="AU219" s="274"/>
      <c r="AV219" s="274"/>
      <c r="AW219" s="274"/>
      <c r="AX219" s="274"/>
      <c r="AY219" s="275"/>
      <c r="AZ219" s="265"/>
      <c r="BA219" s="266"/>
      <c r="BB219" s="267" t="s">
        <v>46</v>
      </c>
      <c r="BC219" s="288"/>
      <c r="BD219" s="269">
        <f t="shared" si="2"/>
        <v>0</v>
      </c>
      <c r="BE219" s="270"/>
      <c r="BF219" s="271"/>
      <c r="BG219" s="279"/>
      <c r="BI219" s="252" t="str">
        <f t="shared" si="6"/>
        <v/>
      </c>
    </row>
    <row r="220" spans="1:61" s="277" customFormat="1" hidden="1">
      <c r="A220" s="247"/>
      <c r="B220" s="260">
        <v>212.066</v>
      </c>
      <c r="C220" s="261" t="s">
        <v>331</v>
      </c>
      <c r="D220" s="273"/>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74"/>
      <c r="AE220" s="274"/>
      <c r="AF220" s="274"/>
      <c r="AG220" s="274"/>
      <c r="AH220" s="274"/>
      <c r="AI220" s="274"/>
      <c r="AJ220" s="274"/>
      <c r="AK220" s="274"/>
      <c r="AL220" s="274"/>
      <c r="AM220" s="274"/>
      <c r="AN220" s="274"/>
      <c r="AO220" s="274"/>
      <c r="AP220" s="274"/>
      <c r="AQ220" s="274"/>
      <c r="AR220" s="274"/>
      <c r="AS220" s="274"/>
      <c r="AT220" s="274"/>
      <c r="AU220" s="274"/>
      <c r="AV220" s="274"/>
      <c r="AW220" s="274"/>
      <c r="AX220" s="274"/>
      <c r="AY220" s="275"/>
      <c r="AZ220" s="265"/>
      <c r="BA220" s="266"/>
      <c r="BB220" s="267" t="s">
        <v>46</v>
      </c>
      <c r="BC220" s="288"/>
      <c r="BD220" s="269">
        <f t="shared" si="2"/>
        <v>0</v>
      </c>
      <c r="BE220" s="270"/>
      <c r="BF220" s="271"/>
      <c r="BG220" s="279"/>
      <c r="BI220" s="252" t="str">
        <f t="shared" si="6"/>
        <v/>
      </c>
    </row>
    <row r="221" spans="1:61" s="277" customFormat="1" ht="15">
      <c r="A221" s="256" t="s">
        <v>1393</v>
      </c>
      <c r="B221" s="322"/>
      <c r="C221" s="258" t="s">
        <v>1394</v>
      </c>
      <c r="D221" s="281"/>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3"/>
      <c r="AZ221" s="284"/>
      <c r="BA221" s="285"/>
      <c r="BB221" s="286"/>
      <c r="BC221" s="289"/>
      <c r="BD221" s="287"/>
      <c r="BE221" s="270"/>
      <c r="BF221" s="259" t="s">
        <v>1447</v>
      </c>
      <c r="BG221" s="279"/>
      <c r="BI221" s="252"/>
    </row>
    <row r="222" spans="1:61" s="277" customFormat="1" hidden="1">
      <c r="A222" s="247"/>
      <c r="B222" s="260">
        <v>213.00049999999999</v>
      </c>
      <c r="C222" s="261" t="s">
        <v>332</v>
      </c>
      <c r="D222" s="273"/>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74"/>
      <c r="AE222" s="274"/>
      <c r="AF222" s="274"/>
      <c r="AG222" s="274"/>
      <c r="AH222" s="274"/>
      <c r="AI222" s="274"/>
      <c r="AJ222" s="274"/>
      <c r="AK222" s="274"/>
      <c r="AL222" s="274"/>
      <c r="AM222" s="274"/>
      <c r="AN222" s="274"/>
      <c r="AO222" s="274"/>
      <c r="AP222" s="274"/>
      <c r="AQ222" s="274"/>
      <c r="AR222" s="274"/>
      <c r="AS222" s="274"/>
      <c r="AT222" s="274"/>
      <c r="AU222" s="274"/>
      <c r="AV222" s="274"/>
      <c r="AW222" s="274"/>
      <c r="AX222" s="274"/>
      <c r="AY222" s="275"/>
      <c r="AZ222" s="265"/>
      <c r="BA222" s="266"/>
      <c r="BB222" s="267" t="s">
        <v>41</v>
      </c>
      <c r="BC222" s="288"/>
      <c r="BD222" s="269">
        <f t="shared" si="2"/>
        <v>0</v>
      </c>
      <c r="BE222" s="270"/>
      <c r="BF222" s="271"/>
      <c r="BG222" s="279"/>
      <c r="BI222" s="252" t="str">
        <f t="shared" si="6"/>
        <v/>
      </c>
    </row>
    <row r="223" spans="1:61" s="277" customFormat="1" hidden="1">
      <c r="A223" s="247"/>
      <c r="B223" s="260">
        <v>213.001</v>
      </c>
      <c r="C223" s="261" t="s">
        <v>333</v>
      </c>
      <c r="D223" s="273"/>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5"/>
      <c r="AZ223" s="265"/>
      <c r="BA223" s="266"/>
      <c r="BB223" s="267" t="s">
        <v>41</v>
      </c>
      <c r="BC223" s="288"/>
      <c r="BD223" s="269">
        <f t="shared" si="2"/>
        <v>0</v>
      </c>
      <c r="BE223" s="270"/>
      <c r="BF223" s="271"/>
      <c r="BG223" s="279"/>
      <c r="BI223" s="252" t="str">
        <f t="shared" si="6"/>
        <v/>
      </c>
    </row>
    <row r="224" spans="1:61" s="277" customFormat="1" hidden="1">
      <c r="A224" s="247"/>
      <c r="B224" s="260">
        <v>213.00200000000001</v>
      </c>
      <c r="C224" s="261" t="s">
        <v>67</v>
      </c>
      <c r="D224" s="273"/>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5"/>
      <c r="AZ224" s="265"/>
      <c r="BA224" s="266"/>
      <c r="BB224" s="267" t="s">
        <v>41</v>
      </c>
      <c r="BC224" s="288"/>
      <c r="BD224" s="269">
        <f t="shared" si="2"/>
        <v>0</v>
      </c>
      <c r="BE224" s="270"/>
      <c r="BF224" s="271"/>
      <c r="BG224" s="279"/>
      <c r="BI224" s="252" t="str">
        <f t="shared" si="6"/>
        <v/>
      </c>
    </row>
    <row r="225" spans="1:61" s="277" customFormat="1" hidden="1">
      <c r="A225" s="247"/>
      <c r="B225" s="260">
        <v>213.00299999999999</v>
      </c>
      <c r="C225" s="261" t="s">
        <v>68</v>
      </c>
      <c r="D225" s="273"/>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5"/>
      <c r="AZ225" s="265"/>
      <c r="BA225" s="266"/>
      <c r="BB225" s="267" t="s">
        <v>41</v>
      </c>
      <c r="BC225" s="288"/>
      <c r="BD225" s="269">
        <f t="shared" si="2"/>
        <v>0</v>
      </c>
      <c r="BE225" s="270"/>
      <c r="BF225" s="271"/>
      <c r="BG225" s="279"/>
      <c r="BI225" s="252" t="str">
        <f t="shared" si="6"/>
        <v/>
      </c>
    </row>
    <row r="226" spans="1:61" s="277" customFormat="1" hidden="1">
      <c r="B226" s="260">
        <v>213.01</v>
      </c>
      <c r="C226" s="261" t="s">
        <v>334</v>
      </c>
      <c r="D226" s="273"/>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s="274"/>
      <c r="AG226" s="274"/>
      <c r="AH226" s="274"/>
      <c r="AI226" s="274"/>
      <c r="AJ226" s="274"/>
      <c r="AK226" s="274"/>
      <c r="AL226" s="274"/>
      <c r="AM226" s="274"/>
      <c r="AN226" s="274"/>
      <c r="AO226" s="274"/>
      <c r="AP226" s="274"/>
      <c r="AQ226" s="274"/>
      <c r="AR226" s="274"/>
      <c r="AS226" s="274"/>
      <c r="AT226" s="274"/>
      <c r="AU226" s="274"/>
      <c r="AV226" s="274"/>
      <c r="AW226" s="274"/>
      <c r="AX226" s="274"/>
      <c r="AY226" s="275"/>
      <c r="AZ226" s="265"/>
      <c r="BA226" s="266"/>
      <c r="BB226" s="267" t="s">
        <v>43</v>
      </c>
      <c r="BC226" s="288"/>
      <c r="BD226" s="269">
        <f t="shared" si="2"/>
        <v>0</v>
      </c>
      <c r="BE226" s="270"/>
      <c r="BF226" s="271"/>
      <c r="BG226" s="279"/>
      <c r="BI226" s="252" t="str">
        <f t="shared" si="6"/>
        <v/>
      </c>
    </row>
    <row r="227" spans="1:61" s="277" customFormat="1" hidden="1">
      <c r="A227" s="247"/>
      <c r="B227" s="260">
        <v>213.011</v>
      </c>
      <c r="C227" s="261" t="s">
        <v>335</v>
      </c>
      <c r="D227" s="273"/>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74"/>
      <c r="AE227" s="274"/>
      <c r="AF227" s="274"/>
      <c r="AG227" s="274"/>
      <c r="AH227" s="274"/>
      <c r="AI227" s="274"/>
      <c r="AJ227" s="274"/>
      <c r="AK227" s="274"/>
      <c r="AL227" s="274"/>
      <c r="AM227" s="274"/>
      <c r="AN227" s="274"/>
      <c r="AO227" s="274"/>
      <c r="AP227" s="274"/>
      <c r="AQ227" s="274"/>
      <c r="AR227" s="274"/>
      <c r="AS227" s="274"/>
      <c r="AT227" s="274"/>
      <c r="AU227" s="274"/>
      <c r="AV227" s="274"/>
      <c r="AW227" s="274"/>
      <c r="AX227" s="274"/>
      <c r="AY227" s="275"/>
      <c r="AZ227" s="265"/>
      <c r="BA227" s="266"/>
      <c r="BB227" s="267" t="s">
        <v>43</v>
      </c>
      <c r="BC227" s="288"/>
      <c r="BD227" s="269">
        <f t="shared" si="2"/>
        <v>0</v>
      </c>
      <c r="BE227" s="270"/>
      <c r="BF227" s="271"/>
      <c r="BG227" s="279"/>
      <c r="BI227" s="252" t="str">
        <f t="shared" si="6"/>
        <v/>
      </c>
    </row>
    <row r="228" spans="1:61" s="277" customFormat="1" hidden="1">
      <c r="A228" s="247"/>
      <c r="B228" s="260">
        <v>213.012</v>
      </c>
      <c r="C228" s="261" t="s">
        <v>336</v>
      </c>
      <c r="D228" s="273"/>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5"/>
      <c r="AZ228" s="265"/>
      <c r="BA228" s="266"/>
      <c r="BB228" s="267" t="s">
        <v>43</v>
      </c>
      <c r="BC228" s="288"/>
      <c r="BD228" s="269">
        <f t="shared" si="2"/>
        <v>0</v>
      </c>
      <c r="BE228" s="270"/>
      <c r="BF228" s="271"/>
      <c r="BG228" s="279"/>
      <c r="BI228" s="252" t="str">
        <f t="shared" si="6"/>
        <v/>
      </c>
    </row>
    <row r="229" spans="1:61" s="277" customFormat="1" hidden="1">
      <c r="A229" s="247"/>
      <c r="B229" s="260">
        <v>213.01300000000001</v>
      </c>
      <c r="C229" s="261" t="s">
        <v>337</v>
      </c>
      <c r="D229" s="273"/>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74"/>
      <c r="AE229" s="274"/>
      <c r="AF229" s="274"/>
      <c r="AG229" s="274"/>
      <c r="AH229" s="274"/>
      <c r="AI229" s="274"/>
      <c r="AJ229" s="274"/>
      <c r="AK229" s="274"/>
      <c r="AL229" s="274"/>
      <c r="AM229" s="274"/>
      <c r="AN229" s="274"/>
      <c r="AO229" s="274"/>
      <c r="AP229" s="274"/>
      <c r="AQ229" s="274"/>
      <c r="AR229" s="274"/>
      <c r="AS229" s="274"/>
      <c r="AT229" s="274"/>
      <c r="AU229" s="274"/>
      <c r="AV229" s="274"/>
      <c r="AW229" s="274"/>
      <c r="AX229" s="274"/>
      <c r="AY229" s="275"/>
      <c r="AZ229" s="265"/>
      <c r="BA229" s="266"/>
      <c r="BB229" s="267" t="s">
        <v>42</v>
      </c>
      <c r="BC229" s="288"/>
      <c r="BD229" s="269">
        <f t="shared" si="2"/>
        <v>0</v>
      </c>
      <c r="BE229" s="270"/>
      <c r="BF229" s="271"/>
      <c r="BG229" s="279"/>
      <c r="BI229" s="252" t="str">
        <f t="shared" si="6"/>
        <v/>
      </c>
    </row>
    <row r="230" spans="1:61" s="277" customFormat="1" hidden="1">
      <c r="A230" s="247"/>
      <c r="B230" s="260">
        <v>213.01400000000001</v>
      </c>
      <c r="C230" s="261" t="s">
        <v>338</v>
      </c>
      <c r="D230" s="273"/>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5"/>
      <c r="AZ230" s="265"/>
      <c r="BA230" s="266"/>
      <c r="BB230" s="267" t="s">
        <v>42</v>
      </c>
      <c r="BC230" s="288"/>
      <c r="BD230" s="269">
        <f t="shared" si="2"/>
        <v>0</v>
      </c>
      <c r="BE230" s="270"/>
      <c r="BF230" s="271"/>
      <c r="BG230" s="279"/>
      <c r="BI230" s="252" t="str">
        <f t="shared" si="6"/>
        <v/>
      </c>
    </row>
    <row r="231" spans="1:61" s="277" customFormat="1" hidden="1">
      <c r="A231" s="247"/>
      <c r="B231" s="260">
        <v>213.01499999999999</v>
      </c>
      <c r="C231" s="261" t="s">
        <v>339</v>
      </c>
      <c r="D231" s="273"/>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5"/>
      <c r="AZ231" s="265"/>
      <c r="BA231" s="266"/>
      <c r="BB231" s="267" t="s">
        <v>42</v>
      </c>
      <c r="BC231" s="288"/>
      <c r="BD231" s="269">
        <f t="shared" si="2"/>
        <v>0</v>
      </c>
      <c r="BE231" s="270"/>
      <c r="BF231" s="271"/>
      <c r="BG231" s="279"/>
      <c r="BI231" s="252" t="str">
        <f t="shared" si="6"/>
        <v/>
      </c>
    </row>
    <row r="232" spans="1:61" s="277" customFormat="1" hidden="1">
      <c r="A232" s="247"/>
      <c r="B232" s="260">
        <v>213.01599999999999</v>
      </c>
      <c r="C232" s="261" t="s">
        <v>340</v>
      </c>
      <c r="D232" s="273"/>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274"/>
      <c r="AF232" s="274"/>
      <c r="AG232" s="274"/>
      <c r="AH232" s="274"/>
      <c r="AI232" s="274"/>
      <c r="AJ232" s="274"/>
      <c r="AK232" s="274"/>
      <c r="AL232" s="274"/>
      <c r="AM232" s="274"/>
      <c r="AN232" s="274"/>
      <c r="AO232" s="274"/>
      <c r="AP232" s="274"/>
      <c r="AQ232" s="274"/>
      <c r="AR232" s="274"/>
      <c r="AS232" s="274"/>
      <c r="AT232" s="274"/>
      <c r="AU232" s="274"/>
      <c r="AV232" s="274"/>
      <c r="AW232" s="274"/>
      <c r="AX232" s="274"/>
      <c r="AY232" s="275"/>
      <c r="AZ232" s="265"/>
      <c r="BA232" s="266"/>
      <c r="BB232" s="267" t="s">
        <v>42</v>
      </c>
      <c r="BC232" s="288"/>
      <c r="BD232" s="269">
        <f t="shared" si="2"/>
        <v>0</v>
      </c>
      <c r="BE232" s="270"/>
      <c r="BF232" s="271"/>
      <c r="BG232" s="279"/>
      <c r="BI232" s="252" t="str">
        <f t="shared" si="6"/>
        <v/>
      </c>
    </row>
    <row r="233" spans="1:61" s="277" customFormat="1" hidden="1">
      <c r="A233" s="247"/>
      <c r="B233" s="260">
        <v>213.017</v>
      </c>
      <c r="C233" s="261" t="s">
        <v>341</v>
      </c>
      <c r="D233" s="273"/>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5"/>
      <c r="AZ233" s="265"/>
      <c r="BA233" s="266"/>
      <c r="BB233" s="267" t="s">
        <v>42</v>
      </c>
      <c r="BC233" s="288"/>
      <c r="BD233" s="269">
        <f t="shared" si="2"/>
        <v>0</v>
      </c>
      <c r="BE233" s="270"/>
      <c r="BF233" s="271"/>
      <c r="BG233" s="279"/>
      <c r="BI233" s="252" t="str">
        <f t="shared" si="6"/>
        <v/>
      </c>
    </row>
    <row r="234" spans="1:61" s="277" customFormat="1" hidden="1">
      <c r="A234" s="247"/>
      <c r="B234" s="280">
        <v>213.018</v>
      </c>
      <c r="C234" s="261" t="s">
        <v>342</v>
      </c>
      <c r="D234" s="273"/>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c r="AQ234" s="274"/>
      <c r="AR234" s="274"/>
      <c r="AS234" s="274"/>
      <c r="AT234" s="274"/>
      <c r="AU234" s="274"/>
      <c r="AV234" s="274"/>
      <c r="AW234" s="274"/>
      <c r="AX234" s="274"/>
      <c r="AY234" s="275"/>
      <c r="AZ234" s="265"/>
      <c r="BA234" s="266"/>
      <c r="BB234" s="267" t="s">
        <v>42</v>
      </c>
      <c r="BC234" s="288"/>
      <c r="BD234" s="269">
        <f t="shared" si="2"/>
        <v>0</v>
      </c>
      <c r="BE234" s="270"/>
      <c r="BF234" s="271"/>
      <c r="BG234" s="279"/>
      <c r="BI234" s="252" t="str">
        <f t="shared" si="6"/>
        <v/>
      </c>
    </row>
    <row r="235" spans="1:61" s="277" customFormat="1" hidden="1">
      <c r="A235" s="247"/>
      <c r="B235" s="260">
        <v>213.02</v>
      </c>
      <c r="C235" s="261" t="s">
        <v>343</v>
      </c>
      <c r="D235" s="273"/>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74"/>
      <c r="AE235" s="274"/>
      <c r="AF235" s="274"/>
      <c r="AG235" s="274"/>
      <c r="AH235" s="274"/>
      <c r="AI235" s="274"/>
      <c r="AJ235" s="274"/>
      <c r="AK235" s="274"/>
      <c r="AL235" s="274"/>
      <c r="AM235" s="274"/>
      <c r="AN235" s="274"/>
      <c r="AO235" s="274"/>
      <c r="AP235" s="274"/>
      <c r="AQ235" s="274"/>
      <c r="AR235" s="274"/>
      <c r="AS235" s="274"/>
      <c r="AT235" s="274"/>
      <c r="AU235" s="274"/>
      <c r="AV235" s="274"/>
      <c r="AW235" s="274"/>
      <c r="AX235" s="274"/>
      <c r="AY235" s="275"/>
      <c r="AZ235" s="265"/>
      <c r="BA235" s="266"/>
      <c r="BB235" s="267" t="s">
        <v>41</v>
      </c>
      <c r="BC235" s="288"/>
      <c r="BD235" s="269">
        <f t="shared" si="2"/>
        <v>0</v>
      </c>
      <c r="BE235" s="270"/>
      <c r="BF235" s="271"/>
      <c r="BG235" s="279"/>
      <c r="BI235" s="252" t="str">
        <f t="shared" si="6"/>
        <v/>
      </c>
    </row>
    <row r="236" spans="1:61" s="277" customFormat="1" hidden="1">
      <c r="A236" s="247"/>
      <c r="B236" s="280">
        <v>213.02099999999999</v>
      </c>
      <c r="C236" s="261" t="s">
        <v>344</v>
      </c>
      <c r="D236" s="273"/>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74"/>
      <c r="AE236" s="274"/>
      <c r="AF236" s="274"/>
      <c r="AG236" s="274"/>
      <c r="AH236" s="274"/>
      <c r="AI236" s="274"/>
      <c r="AJ236" s="274"/>
      <c r="AK236" s="274"/>
      <c r="AL236" s="274"/>
      <c r="AM236" s="274"/>
      <c r="AN236" s="274"/>
      <c r="AO236" s="274"/>
      <c r="AP236" s="274"/>
      <c r="AQ236" s="274"/>
      <c r="AR236" s="274"/>
      <c r="AS236" s="274"/>
      <c r="AT236" s="274"/>
      <c r="AU236" s="274"/>
      <c r="AV236" s="274"/>
      <c r="AW236" s="274"/>
      <c r="AX236" s="274"/>
      <c r="AY236" s="275"/>
      <c r="AZ236" s="265"/>
      <c r="BA236" s="266"/>
      <c r="BB236" s="267" t="s">
        <v>43</v>
      </c>
      <c r="BC236" s="288"/>
      <c r="BD236" s="269">
        <f t="shared" si="2"/>
        <v>0</v>
      </c>
      <c r="BE236" s="270"/>
      <c r="BF236" s="271"/>
      <c r="BG236" s="279"/>
      <c r="BI236" s="252" t="str">
        <f t="shared" si="6"/>
        <v/>
      </c>
    </row>
    <row r="237" spans="1:61" s="277" customFormat="1" hidden="1">
      <c r="A237" s="247"/>
      <c r="B237" s="280">
        <v>213.02199999999999</v>
      </c>
      <c r="C237" s="261" t="s">
        <v>345</v>
      </c>
      <c r="D237" s="273"/>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74"/>
      <c r="AE237" s="274"/>
      <c r="AF237" s="274"/>
      <c r="AG237" s="274"/>
      <c r="AH237" s="274"/>
      <c r="AI237" s="274"/>
      <c r="AJ237" s="274"/>
      <c r="AK237" s="274"/>
      <c r="AL237" s="274"/>
      <c r="AM237" s="274"/>
      <c r="AN237" s="274"/>
      <c r="AO237" s="274"/>
      <c r="AP237" s="274"/>
      <c r="AQ237" s="274"/>
      <c r="AR237" s="274"/>
      <c r="AS237" s="274"/>
      <c r="AT237" s="274"/>
      <c r="AU237" s="274"/>
      <c r="AV237" s="274"/>
      <c r="AW237" s="274"/>
      <c r="AX237" s="274"/>
      <c r="AY237" s="275"/>
      <c r="AZ237" s="265"/>
      <c r="BA237" s="266"/>
      <c r="BB237" s="267" t="s">
        <v>43</v>
      </c>
      <c r="BC237" s="288"/>
      <c r="BD237" s="269">
        <f t="shared" si="2"/>
        <v>0</v>
      </c>
      <c r="BE237" s="270"/>
      <c r="BF237" s="271"/>
      <c r="BG237" s="279"/>
      <c r="BI237" s="252" t="str">
        <f t="shared" si="6"/>
        <v/>
      </c>
    </row>
    <row r="238" spans="1:61" s="277" customFormat="1" ht="15">
      <c r="A238" s="256" t="s">
        <v>1395</v>
      </c>
      <c r="B238" s="321"/>
      <c r="C238" s="258" t="s">
        <v>1401</v>
      </c>
      <c r="D238" s="281"/>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3"/>
      <c r="AZ238" s="284"/>
      <c r="BA238" s="285"/>
      <c r="BB238" s="286"/>
      <c r="BC238" s="289"/>
      <c r="BD238" s="287"/>
      <c r="BE238" s="270"/>
      <c r="BF238" s="259" t="s">
        <v>1447</v>
      </c>
      <c r="BG238" s="279"/>
      <c r="BI238" s="252"/>
    </row>
    <row r="239" spans="1:61" s="277" customFormat="1" ht="15" hidden="1" customHeight="1">
      <c r="A239" s="247"/>
      <c r="B239" s="280">
        <v>214.001</v>
      </c>
      <c r="C239" s="261" t="s">
        <v>346</v>
      </c>
      <c r="D239" s="273"/>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5"/>
      <c r="AZ239" s="265"/>
      <c r="BA239" s="266"/>
      <c r="BB239" s="267" t="s">
        <v>44</v>
      </c>
      <c r="BC239" s="288"/>
      <c r="BD239" s="269">
        <f t="shared" si="2"/>
        <v>0</v>
      </c>
      <c r="BE239" s="270"/>
      <c r="BF239" s="271"/>
      <c r="BG239" s="279"/>
      <c r="BI239" s="252" t="str">
        <f t="shared" si="6"/>
        <v/>
      </c>
    </row>
    <row r="240" spans="1:61" s="277" customFormat="1" ht="15" hidden="1" customHeight="1">
      <c r="A240" s="247"/>
      <c r="B240" s="280">
        <v>214.00200000000001</v>
      </c>
      <c r="C240" s="261" t="s">
        <v>347</v>
      </c>
      <c r="D240" s="273"/>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74"/>
      <c r="AE240" s="274"/>
      <c r="AF240" s="274"/>
      <c r="AG240" s="274"/>
      <c r="AH240" s="274"/>
      <c r="AI240" s="274"/>
      <c r="AJ240" s="274"/>
      <c r="AK240" s="274"/>
      <c r="AL240" s="274"/>
      <c r="AM240" s="274"/>
      <c r="AN240" s="274"/>
      <c r="AO240" s="274"/>
      <c r="AP240" s="274"/>
      <c r="AQ240" s="274"/>
      <c r="AR240" s="274"/>
      <c r="AS240" s="274"/>
      <c r="AT240" s="274"/>
      <c r="AU240" s="274"/>
      <c r="AV240" s="274"/>
      <c r="AW240" s="274"/>
      <c r="AX240" s="274"/>
      <c r="AY240" s="275"/>
      <c r="AZ240" s="265"/>
      <c r="BA240" s="266"/>
      <c r="BB240" s="267" t="s">
        <v>46</v>
      </c>
      <c r="BC240" s="288"/>
      <c r="BD240" s="269">
        <f t="shared" si="2"/>
        <v>0</v>
      </c>
      <c r="BE240" s="270"/>
      <c r="BF240" s="271"/>
      <c r="BG240" s="279"/>
      <c r="BI240" s="252" t="str">
        <f t="shared" si="6"/>
        <v/>
      </c>
    </row>
    <row r="241" spans="1:61" s="277" customFormat="1" ht="15" hidden="1" customHeight="1">
      <c r="A241" s="409"/>
      <c r="B241" s="280">
        <v>216.001</v>
      </c>
      <c r="C241" s="261" t="s">
        <v>1463</v>
      </c>
      <c r="D241" s="273"/>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274"/>
      <c r="AF241" s="274"/>
      <c r="AG241" s="274"/>
      <c r="AH241" s="274"/>
      <c r="AI241" s="274"/>
      <c r="AJ241" s="274"/>
      <c r="AK241" s="274"/>
      <c r="AL241" s="274"/>
      <c r="AM241" s="274"/>
      <c r="AN241" s="274"/>
      <c r="AO241" s="274"/>
      <c r="AP241" s="274"/>
      <c r="AQ241" s="274"/>
      <c r="AR241" s="274"/>
      <c r="AS241" s="274"/>
      <c r="AT241" s="274"/>
      <c r="AU241" s="274"/>
      <c r="AV241" s="274"/>
      <c r="AW241" s="274"/>
      <c r="AX241" s="274"/>
      <c r="AY241" s="275"/>
      <c r="AZ241" s="265"/>
      <c r="BA241" s="266"/>
      <c r="BB241" s="267" t="s">
        <v>43</v>
      </c>
      <c r="BC241" s="288"/>
      <c r="BD241" s="269">
        <f t="shared" si="2"/>
        <v>0</v>
      </c>
      <c r="BE241" s="270"/>
      <c r="BF241" s="271"/>
      <c r="BG241" s="279"/>
      <c r="BI241" s="252" t="str">
        <f t="shared" si="6"/>
        <v/>
      </c>
    </row>
    <row r="242" spans="1:61" s="277" customFormat="1" ht="15" hidden="1" customHeight="1">
      <c r="A242" s="247"/>
      <c r="B242" s="280">
        <v>216.00200000000001</v>
      </c>
      <c r="C242" s="261" t="s">
        <v>1464</v>
      </c>
      <c r="D242" s="273"/>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74"/>
      <c r="AE242" s="274"/>
      <c r="AF242" s="274"/>
      <c r="AG242" s="274"/>
      <c r="AH242" s="274"/>
      <c r="AI242" s="274"/>
      <c r="AJ242" s="274"/>
      <c r="AK242" s="274"/>
      <c r="AL242" s="274"/>
      <c r="AM242" s="274"/>
      <c r="AN242" s="274"/>
      <c r="AO242" s="274"/>
      <c r="AP242" s="274"/>
      <c r="AQ242" s="274"/>
      <c r="AR242" s="274"/>
      <c r="AS242" s="274"/>
      <c r="AT242" s="274"/>
      <c r="AU242" s="274"/>
      <c r="AV242" s="274"/>
      <c r="AW242" s="274"/>
      <c r="AX242" s="274"/>
      <c r="AY242" s="275"/>
      <c r="AZ242" s="265"/>
      <c r="BA242" s="266"/>
      <c r="BB242" s="267" t="s">
        <v>43</v>
      </c>
      <c r="BC242" s="288"/>
      <c r="BD242" s="269">
        <f t="shared" si="2"/>
        <v>0</v>
      </c>
      <c r="BE242" s="270"/>
      <c r="BF242" s="271"/>
      <c r="BG242" s="279"/>
      <c r="BI242" s="252" t="str">
        <f t="shared" si="6"/>
        <v/>
      </c>
    </row>
    <row r="243" spans="1:61" s="277" customFormat="1" ht="15" hidden="1" customHeight="1">
      <c r="A243" s="247"/>
      <c r="B243" s="280">
        <v>216.00299999999999</v>
      </c>
      <c r="C243" s="261" t="s">
        <v>1465</v>
      </c>
      <c r="D243" s="273"/>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274"/>
      <c r="AF243" s="274"/>
      <c r="AG243" s="274"/>
      <c r="AH243" s="274"/>
      <c r="AI243" s="274"/>
      <c r="AJ243" s="274"/>
      <c r="AK243" s="274"/>
      <c r="AL243" s="274"/>
      <c r="AM243" s="274"/>
      <c r="AN243" s="274"/>
      <c r="AO243" s="274"/>
      <c r="AP243" s="274"/>
      <c r="AQ243" s="274"/>
      <c r="AR243" s="274"/>
      <c r="AS243" s="274"/>
      <c r="AT243" s="274"/>
      <c r="AU243" s="274"/>
      <c r="AV243" s="274"/>
      <c r="AW243" s="274"/>
      <c r="AX243" s="274"/>
      <c r="AY243" s="275"/>
      <c r="AZ243" s="265"/>
      <c r="BA243" s="266"/>
      <c r="BB243" s="267" t="s">
        <v>43</v>
      </c>
      <c r="BC243" s="288"/>
      <c r="BD243" s="269">
        <f t="shared" si="2"/>
        <v>0</v>
      </c>
      <c r="BE243" s="270"/>
      <c r="BF243" s="271"/>
      <c r="BG243" s="279"/>
      <c r="BI243" s="252" t="str">
        <f t="shared" si="6"/>
        <v/>
      </c>
    </row>
    <row r="244" spans="1:61" s="277" customFormat="1" ht="15" hidden="1" customHeight="1">
      <c r="A244" s="247"/>
      <c r="B244" s="280">
        <v>216.01</v>
      </c>
      <c r="C244" s="261" t="s">
        <v>1466</v>
      </c>
      <c r="D244" s="273"/>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74"/>
      <c r="AE244" s="274"/>
      <c r="AF244" s="274"/>
      <c r="AG244" s="274"/>
      <c r="AH244" s="274"/>
      <c r="AI244" s="274"/>
      <c r="AJ244" s="274"/>
      <c r="AK244" s="274"/>
      <c r="AL244" s="274"/>
      <c r="AM244" s="274"/>
      <c r="AN244" s="274"/>
      <c r="AO244" s="274"/>
      <c r="AP244" s="274"/>
      <c r="AQ244" s="274"/>
      <c r="AR244" s="274"/>
      <c r="AS244" s="274"/>
      <c r="AT244" s="274"/>
      <c r="AU244" s="274"/>
      <c r="AV244" s="274"/>
      <c r="AW244" s="274"/>
      <c r="AX244" s="274"/>
      <c r="AY244" s="275"/>
      <c r="AZ244" s="265"/>
      <c r="BA244" s="266"/>
      <c r="BB244" s="267" t="s">
        <v>43</v>
      </c>
      <c r="BC244" s="288"/>
      <c r="BD244" s="269">
        <f t="shared" si="2"/>
        <v>0</v>
      </c>
      <c r="BE244" s="270"/>
      <c r="BF244" s="271"/>
      <c r="BG244" s="279"/>
      <c r="BI244" s="252" t="str">
        <f t="shared" si="6"/>
        <v/>
      </c>
    </row>
    <row r="245" spans="1:61" s="277" customFormat="1" ht="15" hidden="1" customHeight="1">
      <c r="A245" s="247"/>
      <c r="B245" s="280">
        <v>216.02</v>
      </c>
      <c r="C245" s="261" t="s">
        <v>1467</v>
      </c>
      <c r="D245" s="273"/>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c r="AF245" s="274"/>
      <c r="AG245" s="274"/>
      <c r="AH245" s="274"/>
      <c r="AI245" s="274"/>
      <c r="AJ245" s="274"/>
      <c r="AK245" s="274"/>
      <c r="AL245" s="274"/>
      <c r="AM245" s="274"/>
      <c r="AN245" s="274"/>
      <c r="AO245" s="274"/>
      <c r="AP245" s="274"/>
      <c r="AQ245" s="274"/>
      <c r="AR245" s="274"/>
      <c r="AS245" s="274"/>
      <c r="AT245" s="274"/>
      <c r="AU245" s="274"/>
      <c r="AV245" s="274"/>
      <c r="AW245" s="274"/>
      <c r="AX245" s="274"/>
      <c r="AY245" s="275"/>
      <c r="AZ245" s="265"/>
      <c r="BA245" s="266"/>
      <c r="BB245" s="267" t="s">
        <v>43</v>
      </c>
      <c r="BC245" s="288"/>
      <c r="BD245" s="269">
        <f t="shared" si="2"/>
        <v>0</v>
      </c>
      <c r="BE245" s="270"/>
      <c r="BF245" s="271"/>
      <c r="BG245" s="279"/>
      <c r="BI245" s="252" t="str">
        <f t="shared" si="6"/>
        <v/>
      </c>
    </row>
    <row r="246" spans="1:61" s="277" customFormat="1" ht="15" hidden="1" customHeight="1">
      <c r="A246" s="247"/>
      <c r="B246" s="280">
        <v>216.03</v>
      </c>
      <c r="C246" s="261" t="s">
        <v>1468</v>
      </c>
      <c r="D246" s="273"/>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74"/>
      <c r="AE246" s="274"/>
      <c r="AF246" s="274"/>
      <c r="AG246" s="274"/>
      <c r="AH246" s="274"/>
      <c r="AI246" s="274"/>
      <c r="AJ246" s="274"/>
      <c r="AK246" s="274"/>
      <c r="AL246" s="274"/>
      <c r="AM246" s="274"/>
      <c r="AN246" s="274"/>
      <c r="AO246" s="274"/>
      <c r="AP246" s="274"/>
      <c r="AQ246" s="274"/>
      <c r="AR246" s="274"/>
      <c r="AS246" s="274"/>
      <c r="AT246" s="274"/>
      <c r="AU246" s="274"/>
      <c r="AV246" s="274"/>
      <c r="AW246" s="274"/>
      <c r="AX246" s="274"/>
      <c r="AY246" s="275"/>
      <c r="AZ246" s="265"/>
      <c r="BA246" s="266"/>
      <c r="BB246" s="267" t="s">
        <v>43</v>
      </c>
      <c r="BC246" s="288"/>
      <c r="BD246" s="269">
        <f t="shared" si="2"/>
        <v>0</v>
      </c>
      <c r="BE246" s="270"/>
      <c r="BF246" s="271"/>
      <c r="BG246" s="279"/>
      <c r="BI246" s="252" t="str">
        <f t="shared" si="6"/>
        <v/>
      </c>
    </row>
    <row r="247" spans="1:61" s="277" customFormat="1" ht="15" hidden="1" customHeight="1">
      <c r="A247" s="409"/>
      <c r="B247" s="260">
        <v>270.00049999999999</v>
      </c>
      <c r="C247" s="261" t="s">
        <v>69</v>
      </c>
      <c r="D247" s="273"/>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74"/>
      <c r="AE247" s="274"/>
      <c r="AF247" s="274"/>
      <c r="AG247" s="274"/>
      <c r="AH247" s="274"/>
      <c r="AI247" s="274"/>
      <c r="AJ247" s="274"/>
      <c r="AK247" s="274"/>
      <c r="AL247" s="274"/>
      <c r="AM247" s="274"/>
      <c r="AN247" s="274"/>
      <c r="AO247" s="274"/>
      <c r="AP247" s="274"/>
      <c r="AQ247" s="274"/>
      <c r="AR247" s="274"/>
      <c r="AS247" s="274"/>
      <c r="AT247" s="274"/>
      <c r="AU247" s="274"/>
      <c r="AV247" s="274"/>
      <c r="AW247" s="274"/>
      <c r="AX247" s="274"/>
      <c r="AY247" s="275"/>
      <c r="AZ247" s="265"/>
      <c r="BA247" s="266"/>
      <c r="BB247" s="267" t="s">
        <v>41</v>
      </c>
      <c r="BC247" s="288"/>
      <c r="BD247" s="269">
        <f t="shared" si="2"/>
        <v>0</v>
      </c>
      <c r="BE247" s="270"/>
      <c r="BF247" s="271"/>
      <c r="BG247" s="279"/>
      <c r="BI247" s="252" t="str">
        <f t="shared" si="6"/>
        <v/>
      </c>
    </row>
    <row r="248" spans="1:61" s="277" customFormat="1" ht="15" hidden="1" customHeight="1">
      <c r="A248" s="247"/>
      <c r="B248" s="260">
        <v>270.00099999999998</v>
      </c>
      <c r="C248" s="261" t="s">
        <v>348</v>
      </c>
      <c r="D248" s="273"/>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74"/>
      <c r="AE248" s="274"/>
      <c r="AF248" s="274"/>
      <c r="AG248" s="274"/>
      <c r="AH248" s="274"/>
      <c r="AI248" s="274"/>
      <c r="AJ248" s="274"/>
      <c r="AK248" s="274"/>
      <c r="AL248" s="274"/>
      <c r="AM248" s="274"/>
      <c r="AN248" s="274"/>
      <c r="AO248" s="274"/>
      <c r="AP248" s="274"/>
      <c r="AQ248" s="274"/>
      <c r="AR248" s="274"/>
      <c r="AS248" s="274"/>
      <c r="AT248" s="274"/>
      <c r="AU248" s="274"/>
      <c r="AV248" s="274"/>
      <c r="AW248" s="274"/>
      <c r="AX248" s="274"/>
      <c r="AY248" s="275"/>
      <c r="AZ248" s="265"/>
      <c r="BA248" s="266"/>
      <c r="BB248" s="267" t="s">
        <v>47</v>
      </c>
      <c r="BC248" s="288"/>
      <c r="BD248" s="269">
        <f t="shared" si="2"/>
        <v>0</v>
      </c>
      <c r="BE248" s="270"/>
      <c r="BF248" s="271"/>
      <c r="BG248" s="279"/>
      <c r="BI248" s="252" t="str">
        <f t="shared" si="6"/>
        <v/>
      </c>
    </row>
    <row r="249" spans="1:61" s="277" customFormat="1" ht="15" hidden="1" customHeight="1">
      <c r="A249" s="247"/>
      <c r="B249" s="260">
        <v>270.00200000000001</v>
      </c>
      <c r="C249" s="261" t="s">
        <v>349</v>
      </c>
      <c r="D249" s="273"/>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274"/>
      <c r="AF249" s="274"/>
      <c r="AG249" s="274"/>
      <c r="AH249" s="274"/>
      <c r="AI249" s="274"/>
      <c r="AJ249" s="274"/>
      <c r="AK249" s="274"/>
      <c r="AL249" s="274"/>
      <c r="AM249" s="274"/>
      <c r="AN249" s="274"/>
      <c r="AO249" s="274"/>
      <c r="AP249" s="274"/>
      <c r="AQ249" s="274"/>
      <c r="AR249" s="274"/>
      <c r="AS249" s="274"/>
      <c r="AT249" s="274"/>
      <c r="AU249" s="274"/>
      <c r="AV249" s="274"/>
      <c r="AW249" s="274"/>
      <c r="AX249" s="274"/>
      <c r="AY249" s="275"/>
      <c r="AZ249" s="265"/>
      <c r="BA249" s="266"/>
      <c r="BB249" s="267" t="s">
        <v>47</v>
      </c>
      <c r="BC249" s="288"/>
      <c r="BD249" s="269">
        <f t="shared" si="2"/>
        <v>0</v>
      </c>
      <c r="BE249" s="270"/>
      <c r="BF249" s="271"/>
      <c r="BG249" s="279"/>
      <c r="BI249" s="252" t="str">
        <f t="shared" si="6"/>
        <v/>
      </c>
    </row>
    <row r="250" spans="1:61" s="277" customFormat="1" ht="15" hidden="1" customHeight="1">
      <c r="B250" s="280">
        <v>271.00099999999998</v>
      </c>
      <c r="C250" s="261" t="s">
        <v>70</v>
      </c>
      <c r="D250" s="273"/>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74"/>
      <c r="AE250" s="274"/>
      <c r="AF250" s="274"/>
      <c r="AG250" s="274"/>
      <c r="AH250" s="274"/>
      <c r="AI250" s="274"/>
      <c r="AJ250" s="274"/>
      <c r="AK250" s="274"/>
      <c r="AL250" s="274"/>
      <c r="AM250" s="274"/>
      <c r="AN250" s="274"/>
      <c r="AO250" s="274"/>
      <c r="AP250" s="274"/>
      <c r="AQ250" s="274"/>
      <c r="AR250" s="274"/>
      <c r="AS250" s="274"/>
      <c r="AT250" s="274"/>
      <c r="AU250" s="274"/>
      <c r="AV250" s="274"/>
      <c r="AW250" s="274"/>
      <c r="AX250" s="274"/>
      <c r="AY250" s="275"/>
      <c r="AZ250" s="265"/>
      <c r="BA250" s="266"/>
      <c r="BB250" s="267" t="s">
        <v>45</v>
      </c>
      <c r="BC250" s="288"/>
      <c r="BD250" s="269">
        <f t="shared" si="2"/>
        <v>0</v>
      </c>
      <c r="BE250" s="270"/>
      <c r="BF250" s="271"/>
      <c r="BG250" s="279"/>
      <c r="BI250" s="252" t="str">
        <f t="shared" si="6"/>
        <v/>
      </c>
    </row>
    <row r="251" spans="1:61" s="277" customFormat="1" ht="15" hidden="1" customHeight="1">
      <c r="A251" s="247"/>
      <c r="B251" s="280">
        <v>272.00099999999998</v>
      </c>
      <c r="C251" s="261" t="s">
        <v>71</v>
      </c>
      <c r="D251" s="273"/>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74"/>
      <c r="AE251" s="274"/>
      <c r="AF251" s="274"/>
      <c r="AG251" s="274"/>
      <c r="AH251" s="274"/>
      <c r="AI251" s="274"/>
      <c r="AJ251" s="274"/>
      <c r="AK251" s="274"/>
      <c r="AL251" s="274"/>
      <c r="AM251" s="274"/>
      <c r="AN251" s="274"/>
      <c r="AO251" s="274"/>
      <c r="AP251" s="274"/>
      <c r="AQ251" s="274"/>
      <c r="AR251" s="274"/>
      <c r="AS251" s="274"/>
      <c r="AT251" s="274"/>
      <c r="AU251" s="274"/>
      <c r="AV251" s="274"/>
      <c r="AW251" s="274"/>
      <c r="AX251" s="274"/>
      <c r="AY251" s="275"/>
      <c r="AZ251" s="265"/>
      <c r="BA251" s="266"/>
      <c r="BB251" s="267" t="s">
        <v>45</v>
      </c>
      <c r="BC251" s="288"/>
      <c r="BD251" s="269">
        <f t="shared" si="2"/>
        <v>0</v>
      </c>
      <c r="BE251" s="270"/>
      <c r="BF251" s="271"/>
      <c r="BG251" s="279"/>
      <c r="BI251" s="252" t="str">
        <f t="shared" si="6"/>
        <v/>
      </c>
    </row>
    <row r="252" spans="1:61" s="277" customFormat="1" ht="15">
      <c r="A252" s="256" t="s">
        <v>1396</v>
      </c>
      <c r="B252" s="321"/>
      <c r="C252" s="258" t="s">
        <v>1397</v>
      </c>
      <c r="D252" s="281"/>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282"/>
      <c r="AT252" s="282"/>
      <c r="AU252" s="282"/>
      <c r="AV252" s="282"/>
      <c r="AW252" s="282"/>
      <c r="AX252" s="282"/>
      <c r="AY252" s="283"/>
      <c r="AZ252" s="284"/>
      <c r="BA252" s="285"/>
      <c r="BB252" s="286"/>
      <c r="BC252" s="289"/>
      <c r="BD252" s="287"/>
      <c r="BE252" s="270"/>
      <c r="BF252" s="259" t="s">
        <v>1447</v>
      </c>
      <c r="BG252" s="279"/>
      <c r="BI252" s="252"/>
    </row>
    <row r="253" spans="1:61" s="277" customFormat="1" hidden="1">
      <c r="A253" s="247"/>
      <c r="B253" s="260">
        <v>302.00049999999999</v>
      </c>
      <c r="C253" s="261" t="s">
        <v>350</v>
      </c>
      <c r="D253" s="273"/>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s="274"/>
      <c r="AG253" s="274"/>
      <c r="AH253" s="274"/>
      <c r="AI253" s="274"/>
      <c r="AJ253" s="274"/>
      <c r="AK253" s="274"/>
      <c r="AL253" s="274"/>
      <c r="AM253" s="274"/>
      <c r="AN253" s="274"/>
      <c r="AO253" s="274"/>
      <c r="AP253" s="274"/>
      <c r="AQ253" s="274"/>
      <c r="AR253" s="274"/>
      <c r="AS253" s="274"/>
      <c r="AT253" s="274"/>
      <c r="AU253" s="274"/>
      <c r="AV253" s="274"/>
      <c r="AW253" s="274"/>
      <c r="AX253" s="274"/>
      <c r="AY253" s="275"/>
      <c r="AZ253" s="265"/>
      <c r="BA253" s="266"/>
      <c r="BB253" s="267" t="s">
        <v>45</v>
      </c>
      <c r="BC253" s="288"/>
      <c r="BD253" s="269">
        <f t="shared" si="2"/>
        <v>0</v>
      </c>
      <c r="BE253" s="270"/>
      <c r="BF253" s="271"/>
      <c r="BG253" s="279"/>
      <c r="BI253" s="252" t="str">
        <f t="shared" si="6"/>
        <v/>
      </c>
    </row>
    <row r="254" spans="1:61" s="277" customFormat="1" hidden="1">
      <c r="A254" s="247"/>
      <c r="B254" s="260">
        <v>302.00099999999998</v>
      </c>
      <c r="C254" s="261" t="s">
        <v>1324</v>
      </c>
      <c r="D254" s="273"/>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74"/>
      <c r="AE254" s="274"/>
      <c r="AF254" s="274"/>
      <c r="AG254" s="274"/>
      <c r="AH254" s="274"/>
      <c r="AI254" s="274"/>
      <c r="AJ254" s="274"/>
      <c r="AK254" s="274"/>
      <c r="AL254" s="274"/>
      <c r="AM254" s="274"/>
      <c r="AN254" s="274"/>
      <c r="AO254" s="274"/>
      <c r="AP254" s="274"/>
      <c r="AQ254" s="274"/>
      <c r="AR254" s="274"/>
      <c r="AS254" s="274"/>
      <c r="AT254" s="274"/>
      <c r="AU254" s="274"/>
      <c r="AV254" s="274"/>
      <c r="AW254" s="274"/>
      <c r="AX254" s="274"/>
      <c r="AY254" s="275"/>
      <c r="AZ254" s="265"/>
      <c r="BA254" s="266"/>
      <c r="BB254" s="267" t="s">
        <v>44</v>
      </c>
      <c r="BC254" s="288"/>
      <c r="BD254" s="269">
        <f t="shared" si="2"/>
        <v>0</v>
      </c>
      <c r="BE254" s="270"/>
      <c r="BF254" s="271"/>
      <c r="BG254" s="279"/>
      <c r="BI254" s="252" t="str">
        <f t="shared" si="6"/>
        <v/>
      </c>
    </row>
    <row r="255" spans="1:61" s="277" customFormat="1" hidden="1">
      <c r="A255" s="247"/>
      <c r="B255" s="260">
        <v>302.00200000000001</v>
      </c>
      <c r="C255" s="261" t="s">
        <v>1325</v>
      </c>
      <c r="D255" s="273"/>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74"/>
      <c r="AE255" s="274"/>
      <c r="AF255" s="274"/>
      <c r="AG255" s="274"/>
      <c r="AH255" s="274"/>
      <c r="AI255" s="274"/>
      <c r="AJ255" s="274"/>
      <c r="AK255" s="274"/>
      <c r="AL255" s="274"/>
      <c r="AM255" s="274"/>
      <c r="AN255" s="274"/>
      <c r="AO255" s="274"/>
      <c r="AP255" s="274"/>
      <c r="AQ255" s="274"/>
      <c r="AR255" s="274"/>
      <c r="AS255" s="274"/>
      <c r="AT255" s="274"/>
      <c r="AU255" s="274"/>
      <c r="AV255" s="274"/>
      <c r="AW255" s="274"/>
      <c r="AX255" s="274"/>
      <c r="AY255" s="275"/>
      <c r="AZ255" s="265"/>
      <c r="BA255" s="266"/>
      <c r="BB255" s="267" t="s">
        <v>44</v>
      </c>
      <c r="BC255" s="288"/>
      <c r="BD255" s="269">
        <f t="shared" si="2"/>
        <v>0</v>
      </c>
      <c r="BE255" s="270"/>
      <c r="BF255" s="271"/>
      <c r="BG255" s="279"/>
      <c r="BI255" s="252" t="str">
        <f t="shared" si="6"/>
        <v/>
      </c>
    </row>
    <row r="256" spans="1:61" s="277" customFormat="1" hidden="1">
      <c r="A256" s="247"/>
      <c r="B256" s="260">
        <v>302.00299999999999</v>
      </c>
      <c r="C256" s="261" t="s">
        <v>1326</v>
      </c>
      <c r="D256" s="273"/>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c r="AF256" s="274"/>
      <c r="AG256" s="274"/>
      <c r="AH256" s="274"/>
      <c r="AI256" s="274"/>
      <c r="AJ256" s="274"/>
      <c r="AK256" s="274"/>
      <c r="AL256" s="274"/>
      <c r="AM256" s="274"/>
      <c r="AN256" s="274"/>
      <c r="AO256" s="274"/>
      <c r="AP256" s="274"/>
      <c r="AQ256" s="274"/>
      <c r="AR256" s="274"/>
      <c r="AS256" s="274"/>
      <c r="AT256" s="274"/>
      <c r="AU256" s="274"/>
      <c r="AV256" s="274"/>
      <c r="AW256" s="274"/>
      <c r="AX256" s="274"/>
      <c r="AY256" s="275"/>
      <c r="AZ256" s="265"/>
      <c r="BA256" s="266"/>
      <c r="BB256" s="267" t="s">
        <v>44</v>
      </c>
      <c r="BC256" s="288"/>
      <c r="BD256" s="269">
        <f t="shared" si="2"/>
        <v>0</v>
      </c>
      <c r="BE256" s="270"/>
      <c r="BF256" s="271"/>
      <c r="BG256" s="279"/>
      <c r="BI256" s="252" t="str">
        <f t="shared" si="6"/>
        <v/>
      </c>
    </row>
    <row r="257" spans="1:61" s="277" customFormat="1" hidden="1">
      <c r="A257" s="247"/>
      <c r="B257" s="260">
        <v>302.00400000000002</v>
      </c>
      <c r="C257" s="261" t="s">
        <v>1327</v>
      </c>
      <c r="D257" s="273"/>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74"/>
      <c r="AE257" s="274"/>
      <c r="AF257" s="274"/>
      <c r="AG257" s="274"/>
      <c r="AH257" s="274"/>
      <c r="AI257" s="274"/>
      <c r="AJ257" s="274"/>
      <c r="AK257" s="274"/>
      <c r="AL257" s="274"/>
      <c r="AM257" s="274"/>
      <c r="AN257" s="274"/>
      <c r="AO257" s="274"/>
      <c r="AP257" s="274"/>
      <c r="AQ257" s="274"/>
      <c r="AR257" s="274"/>
      <c r="AS257" s="274"/>
      <c r="AT257" s="274"/>
      <c r="AU257" s="274"/>
      <c r="AV257" s="274"/>
      <c r="AW257" s="274"/>
      <c r="AX257" s="274"/>
      <c r="AY257" s="275"/>
      <c r="AZ257" s="265"/>
      <c r="BA257" s="266"/>
      <c r="BB257" s="267" t="s">
        <v>44</v>
      </c>
      <c r="BC257" s="288"/>
      <c r="BD257" s="269">
        <f t="shared" si="2"/>
        <v>0</v>
      </c>
      <c r="BE257" s="270"/>
      <c r="BF257" s="271"/>
      <c r="BG257" s="279"/>
      <c r="BI257" s="252" t="str">
        <f t="shared" si="6"/>
        <v/>
      </c>
    </row>
    <row r="258" spans="1:61" s="277" customFormat="1" hidden="1">
      <c r="A258" s="247"/>
      <c r="B258" s="260">
        <v>302.005</v>
      </c>
      <c r="C258" s="261" t="s">
        <v>1592</v>
      </c>
      <c r="D258" s="273"/>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274"/>
      <c r="AF258" s="274"/>
      <c r="AG258" s="274"/>
      <c r="AH258" s="274"/>
      <c r="AI258" s="274"/>
      <c r="AJ258" s="274"/>
      <c r="AK258" s="274"/>
      <c r="AL258" s="274"/>
      <c r="AM258" s="274"/>
      <c r="AN258" s="274"/>
      <c r="AO258" s="274"/>
      <c r="AP258" s="274"/>
      <c r="AQ258" s="274"/>
      <c r="AR258" s="274"/>
      <c r="AS258" s="274"/>
      <c r="AT258" s="274"/>
      <c r="AU258" s="274"/>
      <c r="AV258" s="274"/>
      <c r="AW258" s="274"/>
      <c r="AX258" s="274"/>
      <c r="AY258" s="275"/>
      <c r="AZ258" s="265"/>
      <c r="BA258" s="266"/>
      <c r="BB258" s="267" t="s">
        <v>44</v>
      </c>
      <c r="BC258" s="288"/>
      <c r="BD258" s="269">
        <f t="shared" si="2"/>
        <v>0</v>
      </c>
      <c r="BE258" s="270"/>
      <c r="BF258" s="271"/>
      <c r="BG258" s="279"/>
      <c r="BI258" s="252" t="str">
        <f t="shared" si="6"/>
        <v/>
      </c>
    </row>
    <row r="259" spans="1:61" s="277" customFormat="1" hidden="1">
      <c r="A259" s="409"/>
      <c r="B259" s="280">
        <v>308.00099999999998</v>
      </c>
      <c r="C259" s="261" t="s">
        <v>1316</v>
      </c>
      <c r="D259" s="273"/>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F259" s="274"/>
      <c r="AG259" s="274"/>
      <c r="AH259" s="274"/>
      <c r="AI259" s="274"/>
      <c r="AJ259" s="274"/>
      <c r="AK259" s="274"/>
      <c r="AL259" s="274"/>
      <c r="AM259" s="274"/>
      <c r="AN259" s="274"/>
      <c r="AO259" s="274"/>
      <c r="AP259" s="274"/>
      <c r="AQ259" s="274"/>
      <c r="AR259" s="274"/>
      <c r="AS259" s="274"/>
      <c r="AT259" s="274"/>
      <c r="AU259" s="274"/>
      <c r="AV259" s="274"/>
      <c r="AW259" s="274"/>
      <c r="AX259" s="274"/>
      <c r="AY259" s="275"/>
      <c r="AZ259" s="265"/>
      <c r="BA259" s="266"/>
      <c r="BB259" s="267" t="s">
        <v>45</v>
      </c>
      <c r="BC259" s="288"/>
      <c r="BD259" s="269">
        <f t="shared" si="2"/>
        <v>0</v>
      </c>
      <c r="BE259" s="270"/>
      <c r="BF259" s="271"/>
      <c r="BG259" s="279"/>
      <c r="BI259" s="252" t="str">
        <f t="shared" si="6"/>
        <v/>
      </c>
    </row>
    <row r="260" spans="1:61" s="277" customFormat="1" hidden="1">
      <c r="B260" s="280">
        <v>308.00200000000001</v>
      </c>
      <c r="C260" s="261" t="s">
        <v>1317</v>
      </c>
      <c r="D260" s="273"/>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74"/>
      <c r="AE260" s="274"/>
      <c r="AF260" s="274"/>
      <c r="AG260" s="274"/>
      <c r="AH260" s="274"/>
      <c r="AI260" s="274"/>
      <c r="AJ260" s="274"/>
      <c r="AK260" s="274"/>
      <c r="AL260" s="274"/>
      <c r="AM260" s="274"/>
      <c r="AN260" s="274"/>
      <c r="AO260" s="274"/>
      <c r="AP260" s="274"/>
      <c r="AQ260" s="274"/>
      <c r="AR260" s="274"/>
      <c r="AS260" s="274"/>
      <c r="AT260" s="274"/>
      <c r="AU260" s="274"/>
      <c r="AV260" s="274"/>
      <c r="AW260" s="274"/>
      <c r="AX260" s="274"/>
      <c r="AY260" s="275"/>
      <c r="AZ260" s="265"/>
      <c r="BA260" s="266"/>
      <c r="BB260" s="267" t="s">
        <v>1123</v>
      </c>
      <c r="BC260" s="288"/>
      <c r="BD260" s="269">
        <f t="shared" si="2"/>
        <v>0</v>
      </c>
      <c r="BE260" s="270"/>
      <c r="BF260" s="271"/>
      <c r="BG260" s="279"/>
      <c r="BI260" s="252" t="str">
        <f t="shared" si="6"/>
        <v/>
      </c>
    </row>
    <row r="261" spans="1:61" s="277" customFormat="1" ht="15">
      <c r="A261" s="256" t="s">
        <v>1398</v>
      </c>
      <c r="B261" s="321"/>
      <c r="C261" s="258" t="s">
        <v>1399</v>
      </c>
      <c r="D261" s="281"/>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282"/>
      <c r="AT261" s="282"/>
      <c r="AU261" s="282"/>
      <c r="AV261" s="282"/>
      <c r="AW261" s="282"/>
      <c r="AX261" s="282"/>
      <c r="AY261" s="283"/>
      <c r="AZ261" s="284"/>
      <c r="BA261" s="285"/>
      <c r="BB261" s="286"/>
      <c r="BC261" s="289"/>
      <c r="BD261" s="287"/>
      <c r="BE261" s="270"/>
      <c r="BF261" s="259" t="s">
        <v>1447</v>
      </c>
      <c r="BG261" s="279"/>
      <c r="BI261" s="252"/>
    </row>
    <row r="262" spans="1:61" s="277" customFormat="1" hidden="1">
      <c r="A262" s="247"/>
      <c r="B262" s="260">
        <v>402.00049999999999</v>
      </c>
      <c r="C262" s="261" t="s">
        <v>351</v>
      </c>
      <c r="D262" s="273"/>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74"/>
      <c r="AE262" s="274"/>
      <c r="AF262" s="274"/>
      <c r="AG262" s="274"/>
      <c r="AH262" s="274"/>
      <c r="AI262" s="274"/>
      <c r="AJ262" s="274"/>
      <c r="AK262" s="274"/>
      <c r="AL262" s="274"/>
      <c r="AM262" s="274"/>
      <c r="AN262" s="274"/>
      <c r="AO262" s="274"/>
      <c r="AP262" s="274"/>
      <c r="AQ262" s="274"/>
      <c r="AR262" s="274"/>
      <c r="AS262" s="274"/>
      <c r="AT262" s="274"/>
      <c r="AU262" s="274"/>
      <c r="AV262" s="274"/>
      <c r="AW262" s="274"/>
      <c r="AX262" s="274"/>
      <c r="AY262" s="275"/>
      <c r="AZ262" s="265"/>
      <c r="BA262" s="266"/>
      <c r="BB262" s="267" t="s">
        <v>45</v>
      </c>
      <c r="BC262" s="288"/>
      <c r="BD262" s="269">
        <f t="shared" si="2"/>
        <v>0</v>
      </c>
      <c r="BE262" s="270"/>
      <c r="BF262" s="271"/>
      <c r="BG262" s="279"/>
      <c r="BI262" s="252" t="str">
        <f t="shared" si="6"/>
        <v/>
      </c>
    </row>
    <row r="263" spans="1:61" s="277" customFormat="1" hidden="1">
      <c r="A263" s="247"/>
      <c r="B263" s="260">
        <v>402.00099999999998</v>
      </c>
      <c r="C263" s="261" t="s">
        <v>352</v>
      </c>
      <c r="D263" s="273"/>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74"/>
      <c r="AE263" s="274"/>
      <c r="AF263" s="274"/>
      <c r="AG263" s="274"/>
      <c r="AH263" s="274"/>
      <c r="AI263" s="274"/>
      <c r="AJ263" s="274"/>
      <c r="AK263" s="274"/>
      <c r="AL263" s="274"/>
      <c r="AM263" s="274"/>
      <c r="AN263" s="274"/>
      <c r="AO263" s="274"/>
      <c r="AP263" s="274"/>
      <c r="AQ263" s="274"/>
      <c r="AR263" s="274"/>
      <c r="AS263" s="274"/>
      <c r="AT263" s="274"/>
      <c r="AU263" s="274"/>
      <c r="AV263" s="274"/>
      <c r="AW263" s="274"/>
      <c r="AX263" s="274"/>
      <c r="AY263" s="275"/>
      <c r="AZ263" s="265"/>
      <c r="BA263" s="266"/>
      <c r="BB263" s="267" t="s">
        <v>45</v>
      </c>
      <c r="BC263" s="288"/>
      <c r="BD263" s="269">
        <f t="shared" si="2"/>
        <v>0</v>
      </c>
      <c r="BE263" s="270"/>
      <c r="BF263" s="271"/>
      <c r="BG263" s="279"/>
      <c r="BI263" s="252" t="str">
        <f t="shared" si="6"/>
        <v/>
      </c>
    </row>
    <row r="264" spans="1:61" s="277" customFormat="1" hidden="1">
      <c r="A264" s="247"/>
      <c r="B264" s="260">
        <v>402.00200000000001</v>
      </c>
      <c r="C264" s="261" t="s">
        <v>353</v>
      </c>
      <c r="D264" s="273"/>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74"/>
      <c r="AE264" s="274"/>
      <c r="AF264" s="274"/>
      <c r="AG264" s="274"/>
      <c r="AH264" s="274"/>
      <c r="AI264" s="274"/>
      <c r="AJ264" s="274"/>
      <c r="AK264" s="274"/>
      <c r="AL264" s="274"/>
      <c r="AM264" s="274"/>
      <c r="AN264" s="274"/>
      <c r="AO264" s="274"/>
      <c r="AP264" s="274"/>
      <c r="AQ264" s="274"/>
      <c r="AR264" s="274"/>
      <c r="AS264" s="274"/>
      <c r="AT264" s="274"/>
      <c r="AU264" s="274"/>
      <c r="AV264" s="274"/>
      <c r="AW264" s="274"/>
      <c r="AX264" s="274"/>
      <c r="AY264" s="275"/>
      <c r="AZ264" s="265"/>
      <c r="BA264" s="266"/>
      <c r="BB264" s="267" t="s">
        <v>45</v>
      </c>
      <c r="BC264" s="288"/>
      <c r="BD264" s="269">
        <f t="shared" si="2"/>
        <v>0</v>
      </c>
      <c r="BE264" s="270"/>
      <c r="BF264" s="271"/>
      <c r="BG264" s="279"/>
      <c r="BI264" s="252" t="str">
        <f t="shared" si="6"/>
        <v/>
      </c>
    </row>
    <row r="265" spans="1:61" s="277" customFormat="1" hidden="1">
      <c r="A265" s="247"/>
      <c r="B265" s="260">
        <v>402.00299999999999</v>
      </c>
      <c r="C265" s="261" t="s">
        <v>354</v>
      </c>
      <c r="D265" s="273"/>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274"/>
      <c r="AF265" s="274"/>
      <c r="AG265" s="274"/>
      <c r="AH265" s="274"/>
      <c r="AI265" s="274"/>
      <c r="AJ265" s="274"/>
      <c r="AK265" s="274"/>
      <c r="AL265" s="274"/>
      <c r="AM265" s="274"/>
      <c r="AN265" s="274"/>
      <c r="AO265" s="274"/>
      <c r="AP265" s="274"/>
      <c r="AQ265" s="274"/>
      <c r="AR265" s="274"/>
      <c r="AS265" s="274"/>
      <c r="AT265" s="274"/>
      <c r="AU265" s="274"/>
      <c r="AV265" s="274"/>
      <c r="AW265" s="274"/>
      <c r="AX265" s="274"/>
      <c r="AY265" s="275"/>
      <c r="AZ265" s="265"/>
      <c r="BA265" s="266"/>
      <c r="BB265" s="267" t="s">
        <v>45</v>
      </c>
      <c r="BC265" s="288"/>
      <c r="BD265" s="269">
        <f t="shared" si="2"/>
        <v>0</v>
      </c>
      <c r="BE265" s="270"/>
      <c r="BF265" s="271"/>
      <c r="BG265" s="279"/>
      <c r="BI265" s="252" t="str">
        <f t="shared" si="6"/>
        <v/>
      </c>
    </row>
    <row r="266" spans="1:61" s="277" customFormat="1" hidden="1">
      <c r="A266" s="247"/>
      <c r="B266" s="260">
        <v>402.00400000000002</v>
      </c>
      <c r="C266" s="261" t="s">
        <v>355</v>
      </c>
      <c r="D266" s="273"/>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74"/>
      <c r="AE266" s="274"/>
      <c r="AF266" s="274"/>
      <c r="AG266" s="274"/>
      <c r="AH266" s="274"/>
      <c r="AI266" s="274"/>
      <c r="AJ266" s="274"/>
      <c r="AK266" s="274"/>
      <c r="AL266" s="274"/>
      <c r="AM266" s="274"/>
      <c r="AN266" s="274"/>
      <c r="AO266" s="274"/>
      <c r="AP266" s="274"/>
      <c r="AQ266" s="274"/>
      <c r="AR266" s="274"/>
      <c r="AS266" s="274"/>
      <c r="AT266" s="274"/>
      <c r="AU266" s="274"/>
      <c r="AV266" s="274"/>
      <c r="AW266" s="274"/>
      <c r="AX266" s="274"/>
      <c r="AY266" s="275"/>
      <c r="AZ266" s="265"/>
      <c r="BA266" s="266"/>
      <c r="BB266" s="267" t="s">
        <v>45</v>
      </c>
      <c r="BC266" s="288"/>
      <c r="BD266" s="269">
        <f t="shared" si="2"/>
        <v>0</v>
      </c>
      <c r="BE266" s="270"/>
      <c r="BF266" s="271"/>
      <c r="BG266" s="279"/>
      <c r="BI266" s="252" t="str">
        <f t="shared" si="6"/>
        <v/>
      </c>
    </row>
    <row r="267" spans="1:61" s="277" customFormat="1" hidden="1">
      <c r="A267" s="247"/>
      <c r="B267" s="260">
        <v>402.005</v>
      </c>
      <c r="C267" s="261" t="s">
        <v>356</v>
      </c>
      <c r="D267" s="273"/>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74"/>
      <c r="AE267" s="274"/>
      <c r="AF267" s="274"/>
      <c r="AG267" s="274"/>
      <c r="AH267" s="274"/>
      <c r="AI267" s="274"/>
      <c r="AJ267" s="274"/>
      <c r="AK267" s="274"/>
      <c r="AL267" s="274"/>
      <c r="AM267" s="274"/>
      <c r="AN267" s="274"/>
      <c r="AO267" s="274"/>
      <c r="AP267" s="274"/>
      <c r="AQ267" s="274"/>
      <c r="AR267" s="274"/>
      <c r="AS267" s="274"/>
      <c r="AT267" s="274"/>
      <c r="AU267" s="274"/>
      <c r="AV267" s="274"/>
      <c r="AW267" s="274"/>
      <c r="AX267" s="274"/>
      <c r="AY267" s="275"/>
      <c r="AZ267" s="265"/>
      <c r="BA267" s="266"/>
      <c r="BB267" s="267" t="s">
        <v>45</v>
      </c>
      <c r="BC267" s="288"/>
      <c r="BD267" s="269">
        <f t="shared" ref="BD267:BD331" si="7">BA267*BC267</f>
        <v>0</v>
      </c>
      <c r="BE267" s="270"/>
      <c r="BF267" s="271"/>
      <c r="BG267" s="279"/>
      <c r="BI267" s="252" t="str">
        <f t="shared" si="6"/>
        <v/>
      </c>
    </row>
    <row r="268" spans="1:61" s="277" customFormat="1" hidden="1">
      <c r="A268" s="247"/>
      <c r="B268" s="260">
        <v>402.00599999999997</v>
      </c>
      <c r="C268" s="261" t="s">
        <v>357</v>
      </c>
      <c r="D268" s="273"/>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274"/>
      <c r="AG268" s="274"/>
      <c r="AH268" s="274"/>
      <c r="AI268" s="274"/>
      <c r="AJ268" s="274"/>
      <c r="AK268" s="274"/>
      <c r="AL268" s="274"/>
      <c r="AM268" s="274"/>
      <c r="AN268" s="274"/>
      <c r="AO268" s="274"/>
      <c r="AP268" s="274"/>
      <c r="AQ268" s="274"/>
      <c r="AR268" s="274"/>
      <c r="AS268" s="274"/>
      <c r="AT268" s="274"/>
      <c r="AU268" s="274"/>
      <c r="AV268" s="274"/>
      <c r="AW268" s="274"/>
      <c r="AX268" s="274"/>
      <c r="AY268" s="275"/>
      <c r="AZ268" s="265"/>
      <c r="BA268" s="266"/>
      <c r="BB268" s="267" t="s">
        <v>45</v>
      </c>
      <c r="BC268" s="288"/>
      <c r="BD268" s="269">
        <f t="shared" si="7"/>
        <v>0</v>
      </c>
      <c r="BE268" s="270"/>
      <c r="BF268" s="271"/>
      <c r="BG268" s="279"/>
      <c r="BI268" s="252" t="str">
        <f t="shared" si="6"/>
        <v/>
      </c>
    </row>
    <row r="269" spans="1:61" s="277" customFormat="1" hidden="1">
      <c r="B269" s="260">
        <v>402.00700000000001</v>
      </c>
      <c r="C269" s="261" t="s">
        <v>358</v>
      </c>
      <c r="D269" s="273"/>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74"/>
      <c r="AE269" s="274"/>
      <c r="AF269" s="274"/>
      <c r="AG269" s="274"/>
      <c r="AH269" s="274"/>
      <c r="AI269" s="274"/>
      <c r="AJ269" s="274"/>
      <c r="AK269" s="274"/>
      <c r="AL269" s="274"/>
      <c r="AM269" s="274"/>
      <c r="AN269" s="274"/>
      <c r="AO269" s="274"/>
      <c r="AP269" s="274"/>
      <c r="AQ269" s="274"/>
      <c r="AR269" s="274"/>
      <c r="AS269" s="274"/>
      <c r="AT269" s="274"/>
      <c r="AU269" s="274"/>
      <c r="AV269" s="274"/>
      <c r="AW269" s="274"/>
      <c r="AX269" s="274"/>
      <c r="AY269" s="275"/>
      <c r="AZ269" s="265"/>
      <c r="BA269" s="266"/>
      <c r="BB269" s="267" t="s">
        <v>45</v>
      </c>
      <c r="BC269" s="288"/>
      <c r="BD269" s="269">
        <f t="shared" si="7"/>
        <v>0</v>
      </c>
      <c r="BE269" s="270"/>
      <c r="BF269" s="271"/>
      <c r="BG269" s="279"/>
      <c r="BI269" s="252" t="str">
        <f t="shared" si="6"/>
        <v/>
      </c>
    </row>
    <row r="270" spans="1:61" s="277" customFormat="1" hidden="1">
      <c r="A270" s="247"/>
      <c r="B270" s="260">
        <v>402.00799999999998</v>
      </c>
      <c r="C270" s="261" t="s">
        <v>359</v>
      </c>
      <c r="D270" s="273"/>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74"/>
      <c r="AE270" s="274"/>
      <c r="AF270" s="274"/>
      <c r="AG270" s="274"/>
      <c r="AH270" s="274"/>
      <c r="AI270" s="274"/>
      <c r="AJ270" s="274"/>
      <c r="AK270" s="274"/>
      <c r="AL270" s="274"/>
      <c r="AM270" s="274"/>
      <c r="AN270" s="274"/>
      <c r="AO270" s="274"/>
      <c r="AP270" s="274"/>
      <c r="AQ270" s="274"/>
      <c r="AR270" s="274"/>
      <c r="AS270" s="274"/>
      <c r="AT270" s="274"/>
      <c r="AU270" s="274"/>
      <c r="AV270" s="274"/>
      <c r="AW270" s="274"/>
      <c r="AX270" s="274"/>
      <c r="AY270" s="275"/>
      <c r="AZ270" s="265"/>
      <c r="BA270" s="266"/>
      <c r="BB270" s="267" t="s">
        <v>45</v>
      </c>
      <c r="BC270" s="288"/>
      <c r="BD270" s="269">
        <f t="shared" si="7"/>
        <v>0</v>
      </c>
      <c r="BE270" s="270"/>
      <c r="BF270" s="271"/>
      <c r="BG270" s="279"/>
      <c r="BI270" s="252" t="str">
        <f t="shared" si="6"/>
        <v/>
      </c>
    </row>
    <row r="271" spans="1:61" s="277" customFormat="1" hidden="1">
      <c r="A271" s="247"/>
      <c r="B271" s="260">
        <v>402.00900000000001</v>
      </c>
      <c r="C271" s="261" t="s">
        <v>72</v>
      </c>
      <c r="D271" s="273"/>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74"/>
      <c r="AE271" s="274"/>
      <c r="AF271" s="274"/>
      <c r="AG271" s="274"/>
      <c r="AH271" s="274"/>
      <c r="AI271" s="274"/>
      <c r="AJ271" s="274"/>
      <c r="AK271" s="274"/>
      <c r="AL271" s="274"/>
      <c r="AM271" s="274"/>
      <c r="AN271" s="274"/>
      <c r="AO271" s="274"/>
      <c r="AP271" s="274"/>
      <c r="AQ271" s="274"/>
      <c r="AR271" s="274"/>
      <c r="AS271" s="274"/>
      <c r="AT271" s="274"/>
      <c r="AU271" s="274"/>
      <c r="AV271" s="274"/>
      <c r="AW271" s="274"/>
      <c r="AX271" s="274"/>
      <c r="AY271" s="275"/>
      <c r="AZ271" s="265"/>
      <c r="BA271" s="266"/>
      <c r="BB271" s="267" t="s">
        <v>45</v>
      </c>
      <c r="BC271" s="288"/>
      <c r="BD271" s="269">
        <f t="shared" si="7"/>
        <v>0</v>
      </c>
      <c r="BE271" s="270"/>
      <c r="BF271" s="271"/>
      <c r="BG271" s="279"/>
      <c r="BI271" s="252" t="str">
        <f t="shared" si="6"/>
        <v/>
      </c>
    </row>
    <row r="272" spans="1:61" s="277" customFormat="1" hidden="1">
      <c r="A272" s="247"/>
      <c r="B272" s="260">
        <v>402.01</v>
      </c>
      <c r="C272" s="261" t="s">
        <v>360</v>
      </c>
      <c r="D272" s="273"/>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74"/>
      <c r="AE272" s="274"/>
      <c r="AF272" s="274"/>
      <c r="AG272" s="274"/>
      <c r="AH272" s="274"/>
      <c r="AI272" s="274"/>
      <c r="AJ272" s="274"/>
      <c r="AK272" s="274"/>
      <c r="AL272" s="274"/>
      <c r="AM272" s="274"/>
      <c r="AN272" s="274"/>
      <c r="AO272" s="274"/>
      <c r="AP272" s="274"/>
      <c r="AQ272" s="274"/>
      <c r="AR272" s="274"/>
      <c r="AS272" s="274"/>
      <c r="AT272" s="274"/>
      <c r="AU272" s="274"/>
      <c r="AV272" s="274"/>
      <c r="AW272" s="274"/>
      <c r="AX272" s="274"/>
      <c r="AY272" s="275"/>
      <c r="AZ272" s="265"/>
      <c r="BA272" s="266"/>
      <c r="BB272" s="267" t="s">
        <v>45</v>
      </c>
      <c r="BC272" s="288"/>
      <c r="BD272" s="269">
        <f t="shared" si="7"/>
        <v>0</v>
      </c>
      <c r="BE272" s="270"/>
      <c r="BF272" s="271"/>
      <c r="BG272" s="279"/>
      <c r="BI272" s="252" t="str">
        <f t="shared" si="6"/>
        <v/>
      </c>
    </row>
    <row r="273" spans="1:61" s="277" customFormat="1" hidden="1">
      <c r="A273" s="409"/>
      <c r="B273" s="260">
        <v>403.00049999999999</v>
      </c>
      <c r="C273" s="261" t="s">
        <v>361</v>
      </c>
      <c r="D273" s="273"/>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74"/>
      <c r="AE273" s="274"/>
      <c r="AF273" s="274"/>
      <c r="AG273" s="274"/>
      <c r="AH273" s="274"/>
      <c r="AI273" s="274"/>
      <c r="AJ273" s="274"/>
      <c r="AK273" s="274"/>
      <c r="AL273" s="274"/>
      <c r="AM273" s="274"/>
      <c r="AN273" s="274"/>
      <c r="AO273" s="274"/>
      <c r="AP273" s="274"/>
      <c r="AQ273" s="274"/>
      <c r="AR273" s="274"/>
      <c r="AS273" s="274"/>
      <c r="AT273" s="274"/>
      <c r="AU273" s="274"/>
      <c r="AV273" s="274"/>
      <c r="AW273" s="274"/>
      <c r="AX273" s="274"/>
      <c r="AY273" s="275"/>
      <c r="AZ273" s="265"/>
      <c r="BA273" s="266"/>
      <c r="BB273" s="267" t="s">
        <v>1123</v>
      </c>
      <c r="BC273" s="288"/>
      <c r="BD273" s="269">
        <f t="shared" si="7"/>
        <v>0</v>
      </c>
      <c r="BE273" s="270"/>
      <c r="BF273" s="271"/>
      <c r="BG273" s="279"/>
      <c r="BI273" s="252" t="str">
        <f t="shared" si="6"/>
        <v/>
      </c>
    </row>
    <row r="274" spans="1:61" s="277" customFormat="1" hidden="1">
      <c r="A274" s="247"/>
      <c r="B274" s="260">
        <v>403.00099999999998</v>
      </c>
      <c r="C274" s="261" t="s">
        <v>361</v>
      </c>
      <c r="D274" s="273"/>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274"/>
      <c r="AF274" s="274"/>
      <c r="AG274" s="274"/>
      <c r="AH274" s="274"/>
      <c r="AI274" s="274"/>
      <c r="AJ274" s="274"/>
      <c r="AK274" s="274"/>
      <c r="AL274" s="274"/>
      <c r="AM274" s="274"/>
      <c r="AN274" s="274"/>
      <c r="AO274" s="274"/>
      <c r="AP274" s="274"/>
      <c r="AQ274" s="274"/>
      <c r="AR274" s="274"/>
      <c r="AS274" s="274"/>
      <c r="AT274" s="274"/>
      <c r="AU274" s="274"/>
      <c r="AV274" s="274"/>
      <c r="AW274" s="274"/>
      <c r="AX274" s="274"/>
      <c r="AY274" s="275"/>
      <c r="AZ274" s="265"/>
      <c r="BA274" s="266"/>
      <c r="BB274" s="267" t="s">
        <v>45</v>
      </c>
      <c r="BC274" s="288"/>
      <c r="BD274" s="269">
        <f t="shared" si="7"/>
        <v>0</v>
      </c>
      <c r="BE274" s="270"/>
      <c r="BF274" s="271"/>
      <c r="BG274" s="279"/>
      <c r="BI274" s="252" t="str">
        <f t="shared" si="6"/>
        <v/>
      </c>
    </row>
    <row r="275" spans="1:61" s="277" customFormat="1" hidden="1">
      <c r="A275" s="247"/>
      <c r="B275" s="260">
        <v>403.00200000000001</v>
      </c>
      <c r="C275" s="261" t="s">
        <v>362</v>
      </c>
      <c r="D275" s="273"/>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74"/>
      <c r="AE275" s="274"/>
      <c r="AF275" s="274"/>
      <c r="AG275" s="274"/>
      <c r="AH275" s="274"/>
      <c r="AI275" s="274"/>
      <c r="AJ275" s="274"/>
      <c r="AK275" s="274"/>
      <c r="AL275" s="274"/>
      <c r="AM275" s="274"/>
      <c r="AN275" s="274"/>
      <c r="AO275" s="274"/>
      <c r="AP275" s="274"/>
      <c r="AQ275" s="274"/>
      <c r="AR275" s="274"/>
      <c r="AS275" s="274"/>
      <c r="AT275" s="274"/>
      <c r="AU275" s="274"/>
      <c r="AV275" s="274"/>
      <c r="AW275" s="274"/>
      <c r="AX275" s="274"/>
      <c r="AY275" s="275"/>
      <c r="AZ275" s="265"/>
      <c r="BA275" s="266"/>
      <c r="BB275" s="267" t="s">
        <v>1123</v>
      </c>
      <c r="BC275" s="288"/>
      <c r="BD275" s="269">
        <f t="shared" si="7"/>
        <v>0</v>
      </c>
      <c r="BE275" s="270"/>
      <c r="BF275" s="271"/>
      <c r="BG275" s="279"/>
      <c r="BI275" s="252" t="str">
        <f t="shared" si="6"/>
        <v/>
      </c>
    </row>
    <row r="276" spans="1:61" s="277" customFormat="1" hidden="1">
      <c r="A276" s="247"/>
      <c r="B276" s="260">
        <v>403.00299999999999</v>
      </c>
      <c r="C276" s="261" t="s">
        <v>362</v>
      </c>
      <c r="D276" s="273"/>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74"/>
      <c r="AE276" s="274"/>
      <c r="AF276" s="274"/>
      <c r="AG276" s="274"/>
      <c r="AH276" s="274"/>
      <c r="AI276" s="274"/>
      <c r="AJ276" s="274"/>
      <c r="AK276" s="274"/>
      <c r="AL276" s="274"/>
      <c r="AM276" s="274"/>
      <c r="AN276" s="274"/>
      <c r="AO276" s="274"/>
      <c r="AP276" s="274"/>
      <c r="AQ276" s="274"/>
      <c r="AR276" s="274"/>
      <c r="AS276" s="274"/>
      <c r="AT276" s="274"/>
      <c r="AU276" s="274"/>
      <c r="AV276" s="274"/>
      <c r="AW276" s="274"/>
      <c r="AX276" s="274"/>
      <c r="AY276" s="275"/>
      <c r="AZ276" s="265"/>
      <c r="BA276" s="266"/>
      <c r="BB276" s="267" t="s">
        <v>45</v>
      </c>
      <c r="BC276" s="288"/>
      <c r="BD276" s="269">
        <f t="shared" si="7"/>
        <v>0</v>
      </c>
      <c r="BE276" s="270"/>
      <c r="BF276" s="271"/>
      <c r="BG276" s="279"/>
      <c r="BI276" s="252" t="str">
        <f t="shared" si="6"/>
        <v/>
      </c>
    </row>
    <row r="277" spans="1:61" s="277" customFormat="1" hidden="1">
      <c r="A277" s="247"/>
      <c r="B277" s="260">
        <v>403.00400000000002</v>
      </c>
      <c r="C277" s="261" t="s">
        <v>363</v>
      </c>
      <c r="D277" s="273"/>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74"/>
      <c r="AE277" s="274"/>
      <c r="AF277" s="274"/>
      <c r="AG277" s="274"/>
      <c r="AH277" s="274"/>
      <c r="AI277" s="274"/>
      <c r="AJ277" s="274"/>
      <c r="AK277" s="274"/>
      <c r="AL277" s="274"/>
      <c r="AM277" s="274"/>
      <c r="AN277" s="274"/>
      <c r="AO277" s="274"/>
      <c r="AP277" s="274"/>
      <c r="AQ277" s="274"/>
      <c r="AR277" s="274"/>
      <c r="AS277" s="274"/>
      <c r="AT277" s="274"/>
      <c r="AU277" s="274"/>
      <c r="AV277" s="274"/>
      <c r="AW277" s="274"/>
      <c r="AX277" s="274"/>
      <c r="AY277" s="275"/>
      <c r="AZ277" s="265"/>
      <c r="BA277" s="266"/>
      <c r="BB277" s="267" t="s">
        <v>1123</v>
      </c>
      <c r="BC277" s="288"/>
      <c r="BD277" s="269">
        <f t="shared" si="7"/>
        <v>0</v>
      </c>
      <c r="BE277" s="270"/>
      <c r="BF277" s="271"/>
      <c r="BG277" s="279"/>
      <c r="BI277" s="252" t="str">
        <f t="shared" ref="BI277:BI341" si="8">T(B277)</f>
        <v/>
      </c>
    </row>
    <row r="278" spans="1:61" s="277" customFormat="1" hidden="1">
      <c r="A278" s="247"/>
      <c r="B278" s="260">
        <v>403.005</v>
      </c>
      <c r="C278" s="261" t="s">
        <v>363</v>
      </c>
      <c r="D278" s="273"/>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F278" s="274"/>
      <c r="AG278" s="274"/>
      <c r="AH278" s="274"/>
      <c r="AI278" s="274"/>
      <c r="AJ278" s="274"/>
      <c r="AK278" s="274"/>
      <c r="AL278" s="274"/>
      <c r="AM278" s="274"/>
      <c r="AN278" s="274"/>
      <c r="AO278" s="274"/>
      <c r="AP278" s="274"/>
      <c r="AQ278" s="274"/>
      <c r="AR278" s="274"/>
      <c r="AS278" s="274"/>
      <c r="AT278" s="274"/>
      <c r="AU278" s="274"/>
      <c r="AV278" s="274"/>
      <c r="AW278" s="274"/>
      <c r="AX278" s="274"/>
      <c r="AY278" s="275"/>
      <c r="AZ278" s="265"/>
      <c r="BA278" s="266"/>
      <c r="BB278" s="267" t="s">
        <v>45</v>
      </c>
      <c r="BC278" s="288"/>
      <c r="BD278" s="269">
        <f t="shared" si="7"/>
        <v>0</v>
      </c>
      <c r="BE278" s="270"/>
      <c r="BF278" s="271"/>
      <c r="BG278" s="279"/>
      <c r="BI278" s="252" t="str">
        <f t="shared" si="8"/>
        <v/>
      </c>
    </row>
    <row r="279" spans="1:61" s="277" customFormat="1" hidden="1">
      <c r="A279" s="409"/>
      <c r="B279" s="260">
        <v>404.00049999999999</v>
      </c>
      <c r="C279" s="261" t="s">
        <v>364</v>
      </c>
      <c r="D279" s="273"/>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5"/>
      <c r="AZ279" s="265"/>
      <c r="BA279" s="266"/>
      <c r="BB279" s="267" t="s">
        <v>45</v>
      </c>
      <c r="BC279" s="288"/>
      <c r="BD279" s="269">
        <f t="shared" si="7"/>
        <v>0</v>
      </c>
      <c r="BE279" s="270"/>
      <c r="BF279" s="271"/>
      <c r="BG279" s="279"/>
      <c r="BI279" s="252" t="str">
        <f t="shared" si="8"/>
        <v/>
      </c>
    </row>
    <row r="280" spans="1:61" s="277" customFormat="1" hidden="1">
      <c r="A280" s="247"/>
      <c r="B280" s="260">
        <v>404.00099999999998</v>
      </c>
      <c r="C280" s="261" t="s">
        <v>364</v>
      </c>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5"/>
      <c r="AZ280" s="265"/>
      <c r="BA280" s="266"/>
      <c r="BB280" s="267" t="s">
        <v>1123</v>
      </c>
      <c r="BC280" s="288"/>
      <c r="BD280" s="269">
        <f t="shared" si="7"/>
        <v>0</v>
      </c>
      <c r="BE280" s="270"/>
      <c r="BF280" s="271"/>
      <c r="BG280" s="279"/>
      <c r="BI280" s="252" t="str">
        <f t="shared" si="8"/>
        <v/>
      </c>
    </row>
    <row r="281" spans="1:61" s="277" customFormat="1" hidden="1">
      <c r="A281" s="409"/>
      <c r="B281" s="260">
        <v>406.00049999999999</v>
      </c>
      <c r="C281" s="261" t="s">
        <v>365</v>
      </c>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5"/>
      <c r="AZ281" s="265"/>
      <c r="BA281" s="266"/>
      <c r="BB281" s="267" t="s">
        <v>1123</v>
      </c>
      <c r="BC281" s="288"/>
      <c r="BD281" s="269">
        <f t="shared" si="7"/>
        <v>0</v>
      </c>
      <c r="BE281" s="270"/>
      <c r="BF281" s="271"/>
      <c r="BG281" s="279"/>
      <c r="BI281" s="252" t="str">
        <f t="shared" si="8"/>
        <v/>
      </c>
    </row>
    <row r="282" spans="1:61" s="277" customFormat="1" hidden="1">
      <c r="A282" s="247"/>
      <c r="B282" s="260">
        <v>406.00099999999998</v>
      </c>
      <c r="C282" s="261" t="s">
        <v>366</v>
      </c>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5"/>
      <c r="AZ282" s="265"/>
      <c r="BA282" s="266"/>
      <c r="BB282" s="267" t="s">
        <v>45</v>
      </c>
      <c r="BC282" s="288"/>
      <c r="BD282" s="269">
        <f t="shared" si="7"/>
        <v>0</v>
      </c>
      <c r="BE282" s="270"/>
      <c r="BF282" s="271"/>
      <c r="BG282" s="279"/>
      <c r="BI282" s="252" t="str">
        <f t="shared" si="8"/>
        <v/>
      </c>
    </row>
    <row r="283" spans="1:61" s="277" customFormat="1" hidden="1">
      <c r="A283" s="247"/>
      <c r="B283" s="260">
        <v>406.00200000000001</v>
      </c>
      <c r="C283" s="261" t="s">
        <v>366</v>
      </c>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5"/>
      <c r="AZ283" s="265"/>
      <c r="BA283" s="266"/>
      <c r="BB283" s="267" t="s">
        <v>1123</v>
      </c>
      <c r="BC283" s="288"/>
      <c r="BD283" s="269">
        <f t="shared" si="7"/>
        <v>0</v>
      </c>
      <c r="BE283" s="270"/>
      <c r="BF283" s="271"/>
      <c r="BG283" s="279"/>
      <c r="BI283" s="252" t="str">
        <f t="shared" si="8"/>
        <v/>
      </c>
    </row>
    <row r="284" spans="1:61" s="277" customFormat="1" hidden="1">
      <c r="A284" s="409"/>
      <c r="B284" s="260">
        <v>409.00049999999999</v>
      </c>
      <c r="C284" s="261" t="s">
        <v>367</v>
      </c>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5"/>
      <c r="AZ284" s="265"/>
      <c r="BA284" s="266"/>
      <c r="BB284" s="267" t="s">
        <v>46</v>
      </c>
      <c r="BC284" s="288"/>
      <c r="BD284" s="269">
        <f t="shared" si="7"/>
        <v>0</v>
      </c>
      <c r="BE284" s="270"/>
      <c r="BF284" s="271"/>
      <c r="BG284" s="279"/>
      <c r="BI284" s="252" t="str">
        <f t="shared" si="8"/>
        <v/>
      </c>
    </row>
    <row r="285" spans="1:61" s="277" customFormat="1" hidden="1">
      <c r="A285" s="247"/>
      <c r="B285" s="260">
        <v>409.00099999999998</v>
      </c>
      <c r="C285" s="261" t="s">
        <v>367</v>
      </c>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5"/>
      <c r="AZ285" s="265"/>
      <c r="BA285" s="266"/>
      <c r="BB285" s="267" t="s">
        <v>45</v>
      </c>
      <c r="BC285" s="288"/>
      <c r="BD285" s="269">
        <f t="shared" si="7"/>
        <v>0</v>
      </c>
      <c r="BE285" s="270"/>
      <c r="BF285" s="271"/>
      <c r="BG285" s="279"/>
      <c r="BI285" s="252" t="str">
        <f t="shared" si="8"/>
        <v/>
      </c>
    </row>
    <row r="286" spans="1:61" s="277" customFormat="1" hidden="1">
      <c r="A286" s="247"/>
      <c r="B286" s="260">
        <v>409.00200000000001</v>
      </c>
      <c r="C286" s="261" t="s">
        <v>368</v>
      </c>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5"/>
      <c r="AZ286" s="265"/>
      <c r="BA286" s="266"/>
      <c r="BB286" s="267" t="s">
        <v>45</v>
      </c>
      <c r="BC286" s="288"/>
      <c r="BD286" s="269">
        <f t="shared" si="7"/>
        <v>0</v>
      </c>
      <c r="BE286" s="270"/>
      <c r="BF286" s="271"/>
      <c r="BG286" s="279"/>
      <c r="BI286" s="252" t="str">
        <f t="shared" si="8"/>
        <v/>
      </c>
    </row>
    <row r="287" spans="1:61" s="277" customFormat="1" hidden="1">
      <c r="A287" s="409"/>
      <c r="B287" s="260">
        <v>412.00049999999999</v>
      </c>
      <c r="C287" s="261" t="s">
        <v>73</v>
      </c>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5"/>
      <c r="AZ287" s="265"/>
      <c r="BA287" s="266"/>
      <c r="BB287" s="267" t="s">
        <v>45</v>
      </c>
      <c r="BC287" s="288"/>
      <c r="BD287" s="269">
        <f t="shared" si="7"/>
        <v>0</v>
      </c>
      <c r="BE287" s="270"/>
      <c r="BF287" s="271"/>
      <c r="BG287" s="279"/>
      <c r="BI287" s="252" t="str">
        <f t="shared" si="8"/>
        <v/>
      </c>
    </row>
    <row r="288" spans="1:61" s="277" customFormat="1" hidden="1">
      <c r="A288" s="247"/>
      <c r="B288" s="260">
        <v>412.00099999999998</v>
      </c>
      <c r="C288" s="261" t="s">
        <v>369</v>
      </c>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5"/>
      <c r="AZ288" s="265"/>
      <c r="BA288" s="266"/>
      <c r="BB288" s="267" t="s">
        <v>45</v>
      </c>
      <c r="BC288" s="288"/>
      <c r="BD288" s="269">
        <f t="shared" si="7"/>
        <v>0</v>
      </c>
      <c r="BE288" s="270"/>
      <c r="BF288" s="271"/>
      <c r="BG288" s="279"/>
      <c r="BI288" s="252" t="str">
        <f t="shared" si="8"/>
        <v/>
      </c>
    </row>
    <row r="289" spans="1:61" s="277" customFormat="1" hidden="1">
      <c r="A289" s="247"/>
      <c r="B289" s="260">
        <v>412.00200000000001</v>
      </c>
      <c r="C289" s="261" t="s">
        <v>370</v>
      </c>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5"/>
      <c r="AZ289" s="265"/>
      <c r="BA289" s="266"/>
      <c r="BB289" s="267" t="s">
        <v>45</v>
      </c>
      <c r="BC289" s="288"/>
      <c r="BD289" s="269">
        <f t="shared" si="7"/>
        <v>0</v>
      </c>
      <c r="BE289" s="270"/>
      <c r="BF289" s="271"/>
      <c r="BG289" s="279"/>
      <c r="BI289" s="252" t="str">
        <f t="shared" si="8"/>
        <v/>
      </c>
    </row>
    <row r="290" spans="1:61" s="277" customFormat="1" hidden="1">
      <c r="A290" s="247"/>
      <c r="B290" s="260">
        <v>412.00299999999999</v>
      </c>
      <c r="C290" s="261" t="s">
        <v>371</v>
      </c>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5"/>
      <c r="AZ290" s="265"/>
      <c r="BA290" s="266"/>
      <c r="BB290" s="267" t="s">
        <v>45</v>
      </c>
      <c r="BC290" s="288"/>
      <c r="BD290" s="269">
        <f t="shared" si="7"/>
        <v>0</v>
      </c>
      <c r="BE290" s="270"/>
      <c r="BF290" s="271"/>
      <c r="BG290" s="279"/>
      <c r="BI290" s="252" t="str">
        <f t="shared" si="8"/>
        <v/>
      </c>
    </row>
    <row r="291" spans="1:61" s="277" customFormat="1" hidden="1">
      <c r="A291" s="409"/>
      <c r="B291" s="260">
        <v>413.00049999999999</v>
      </c>
      <c r="C291" s="261" t="s">
        <v>372</v>
      </c>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5"/>
      <c r="AZ291" s="265"/>
      <c r="BA291" s="266"/>
      <c r="BB291" s="267" t="s">
        <v>45</v>
      </c>
      <c r="BC291" s="288"/>
      <c r="BD291" s="269">
        <f t="shared" si="7"/>
        <v>0</v>
      </c>
      <c r="BE291" s="270"/>
      <c r="BF291" s="271"/>
      <c r="BG291" s="279"/>
      <c r="BI291" s="252" t="str">
        <f t="shared" si="8"/>
        <v/>
      </c>
    </row>
    <row r="292" spans="1:61" s="277" customFormat="1" hidden="1">
      <c r="A292" s="247"/>
      <c r="B292" s="260">
        <v>413.00099999999998</v>
      </c>
      <c r="C292" s="261" t="s">
        <v>373</v>
      </c>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5"/>
      <c r="AZ292" s="265"/>
      <c r="BA292" s="266"/>
      <c r="BB292" s="267" t="s">
        <v>45</v>
      </c>
      <c r="BC292" s="288"/>
      <c r="BD292" s="269">
        <f t="shared" si="7"/>
        <v>0</v>
      </c>
      <c r="BE292" s="270"/>
      <c r="BF292" s="271"/>
      <c r="BG292" s="279"/>
      <c r="BI292" s="252" t="str">
        <f t="shared" si="8"/>
        <v/>
      </c>
    </row>
    <row r="293" spans="1:61" s="277" customFormat="1" hidden="1">
      <c r="A293" s="247"/>
      <c r="B293" s="260">
        <v>413.00200000000001</v>
      </c>
      <c r="C293" s="261" t="s">
        <v>374</v>
      </c>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5"/>
      <c r="AZ293" s="265"/>
      <c r="BA293" s="266"/>
      <c r="BB293" s="267" t="s">
        <v>45</v>
      </c>
      <c r="BC293" s="288"/>
      <c r="BD293" s="269">
        <f t="shared" si="7"/>
        <v>0</v>
      </c>
      <c r="BE293" s="270"/>
      <c r="BF293" s="271"/>
      <c r="BG293" s="279"/>
      <c r="BI293" s="252" t="str">
        <f t="shared" si="8"/>
        <v/>
      </c>
    </row>
    <row r="294" spans="1:61" s="277" customFormat="1" hidden="1">
      <c r="A294" s="247"/>
      <c r="B294" s="260">
        <v>413.01</v>
      </c>
      <c r="C294" s="261" t="s">
        <v>375</v>
      </c>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5"/>
      <c r="AZ294" s="265"/>
      <c r="BA294" s="266"/>
      <c r="BB294" s="267" t="s">
        <v>45</v>
      </c>
      <c r="BC294" s="288"/>
      <c r="BD294" s="269">
        <f t="shared" si="7"/>
        <v>0</v>
      </c>
      <c r="BE294" s="270"/>
      <c r="BF294" s="271"/>
      <c r="BG294" s="279"/>
      <c r="BI294" s="252" t="str">
        <f t="shared" si="8"/>
        <v/>
      </c>
    </row>
    <row r="295" spans="1:61" s="277" customFormat="1" hidden="1">
      <c r="A295" s="247"/>
      <c r="B295" s="260">
        <v>413.01100000000002</v>
      </c>
      <c r="C295" s="261" t="s">
        <v>376</v>
      </c>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5"/>
      <c r="AZ295" s="265"/>
      <c r="BA295" s="266"/>
      <c r="BB295" s="267" t="s">
        <v>45</v>
      </c>
      <c r="BC295" s="288"/>
      <c r="BD295" s="269">
        <f t="shared" si="7"/>
        <v>0</v>
      </c>
      <c r="BE295" s="270"/>
      <c r="BF295" s="271"/>
      <c r="BG295" s="279"/>
      <c r="BI295" s="252" t="str">
        <f t="shared" si="8"/>
        <v/>
      </c>
    </row>
    <row r="296" spans="1:61" s="277" customFormat="1" hidden="1">
      <c r="A296" s="247"/>
      <c r="B296" s="260">
        <v>413.012</v>
      </c>
      <c r="C296" s="261" t="s">
        <v>377</v>
      </c>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5"/>
      <c r="AZ296" s="265"/>
      <c r="BA296" s="266"/>
      <c r="BB296" s="267" t="s">
        <v>45</v>
      </c>
      <c r="BC296" s="288"/>
      <c r="BD296" s="269">
        <f t="shared" si="7"/>
        <v>0</v>
      </c>
      <c r="BE296" s="270"/>
      <c r="BF296" s="271"/>
      <c r="BG296" s="279"/>
      <c r="BI296" s="252" t="str">
        <f t="shared" si="8"/>
        <v/>
      </c>
    </row>
    <row r="297" spans="1:61" s="277" customFormat="1" hidden="1">
      <c r="A297" s="247"/>
      <c r="B297" s="260">
        <v>413.02</v>
      </c>
      <c r="C297" s="261" t="s">
        <v>378</v>
      </c>
      <c r="D297" s="273"/>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274"/>
      <c r="AF297" s="274"/>
      <c r="AG297" s="274"/>
      <c r="AH297" s="274"/>
      <c r="AI297" s="274"/>
      <c r="AJ297" s="274"/>
      <c r="AK297" s="274"/>
      <c r="AL297" s="274"/>
      <c r="AM297" s="274"/>
      <c r="AN297" s="274"/>
      <c r="AO297" s="274"/>
      <c r="AP297" s="274"/>
      <c r="AQ297" s="274"/>
      <c r="AR297" s="274"/>
      <c r="AS297" s="274"/>
      <c r="AT297" s="274"/>
      <c r="AU297" s="274"/>
      <c r="AV297" s="274"/>
      <c r="AW297" s="274"/>
      <c r="AX297" s="274"/>
      <c r="AY297" s="275"/>
      <c r="AZ297" s="265"/>
      <c r="BA297" s="266"/>
      <c r="BB297" s="267" t="s">
        <v>45</v>
      </c>
      <c r="BC297" s="288"/>
      <c r="BD297" s="269">
        <f t="shared" si="7"/>
        <v>0</v>
      </c>
      <c r="BE297" s="270"/>
      <c r="BF297" s="271"/>
      <c r="BG297" s="279"/>
      <c r="BI297" s="252" t="str">
        <f t="shared" si="8"/>
        <v/>
      </c>
    </row>
    <row r="298" spans="1:61" s="277" customFormat="1" hidden="1">
      <c r="A298" s="247"/>
      <c r="B298" s="260">
        <v>413.02100000000002</v>
      </c>
      <c r="C298" s="261" t="s">
        <v>379</v>
      </c>
      <c r="D298" s="273"/>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74"/>
      <c r="AE298" s="274"/>
      <c r="AF298" s="274"/>
      <c r="AG298" s="274"/>
      <c r="AH298" s="274"/>
      <c r="AI298" s="274"/>
      <c r="AJ298" s="274"/>
      <c r="AK298" s="274"/>
      <c r="AL298" s="274"/>
      <c r="AM298" s="274"/>
      <c r="AN298" s="274"/>
      <c r="AO298" s="274"/>
      <c r="AP298" s="274"/>
      <c r="AQ298" s="274"/>
      <c r="AR298" s="274"/>
      <c r="AS298" s="274"/>
      <c r="AT298" s="274"/>
      <c r="AU298" s="274"/>
      <c r="AV298" s="274"/>
      <c r="AW298" s="274"/>
      <c r="AX298" s="274"/>
      <c r="AY298" s="275"/>
      <c r="AZ298" s="265"/>
      <c r="BA298" s="266"/>
      <c r="BB298" s="267" t="s">
        <v>45</v>
      </c>
      <c r="BC298" s="288"/>
      <c r="BD298" s="269">
        <f t="shared" si="7"/>
        <v>0</v>
      </c>
      <c r="BE298" s="270"/>
      <c r="BF298" s="271"/>
      <c r="BG298" s="279"/>
      <c r="BI298" s="252" t="str">
        <f t="shared" si="8"/>
        <v/>
      </c>
    </row>
    <row r="299" spans="1:61" s="277" customFormat="1" hidden="1">
      <c r="A299" s="247"/>
      <c r="B299" s="260">
        <v>413.02199999999999</v>
      </c>
      <c r="C299" s="261" t="s">
        <v>380</v>
      </c>
      <c r="D299" s="273"/>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5"/>
      <c r="AZ299" s="265"/>
      <c r="BA299" s="266"/>
      <c r="BB299" s="267" t="s">
        <v>45</v>
      </c>
      <c r="BC299" s="288"/>
      <c r="BD299" s="269">
        <f t="shared" si="7"/>
        <v>0</v>
      </c>
      <c r="BE299" s="270"/>
      <c r="BF299" s="271"/>
      <c r="BG299" s="279"/>
      <c r="BI299" s="252" t="str">
        <f t="shared" si="8"/>
        <v/>
      </c>
    </row>
    <row r="300" spans="1:61" s="277" customFormat="1" ht="15">
      <c r="A300" s="256" t="s">
        <v>1516</v>
      </c>
      <c r="B300" s="322"/>
      <c r="C300" s="258" t="s">
        <v>1400</v>
      </c>
      <c r="D300" s="281"/>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282"/>
      <c r="AT300" s="282"/>
      <c r="AU300" s="282"/>
      <c r="AV300" s="282"/>
      <c r="AW300" s="282"/>
      <c r="AX300" s="282"/>
      <c r="AY300" s="283"/>
      <c r="AZ300" s="284"/>
      <c r="BA300" s="285"/>
      <c r="BB300" s="286"/>
      <c r="BC300" s="289"/>
      <c r="BD300" s="287"/>
      <c r="BE300" s="270"/>
      <c r="BF300" s="259" t="s">
        <v>1447</v>
      </c>
      <c r="BG300" s="279"/>
      <c r="BI300" s="252"/>
    </row>
    <row r="301" spans="1:61" s="277" customFormat="1" hidden="1">
      <c r="B301" s="260">
        <v>502.00049999999999</v>
      </c>
      <c r="C301" s="261" t="s">
        <v>381</v>
      </c>
      <c r="D301" s="273"/>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5"/>
      <c r="AZ301" s="265"/>
      <c r="BA301" s="266"/>
      <c r="BB301" s="267" t="s">
        <v>43</v>
      </c>
      <c r="BC301" s="288"/>
      <c r="BD301" s="269">
        <f t="shared" si="7"/>
        <v>0</v>
      </c>
      <c r="BE301" s="270"/>
      <c r="BF301" s="271"/>
      <c r="BG301" s="279"/>
      <c r="BI301" s="252" t="str">
        <f t="shared" si="8"/>
        <v/>
      </c>
    </row>
    <row r="302" spans="1:61" s="277" customFormat="1" hidden="1">
      <c r="A302" s="247"/>
      <c r="B302" s="260">
        <v>502.00099999999998</v>
      </c>
      <c r="C302" s="261" t="s">
        <v>382</v>
      </c>
      <c r="D302" s="273"/>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F302" s="274"/>
      <c r="AG302" s="274"/>
      <c r="AH302" s="274"/>
      <c r="AI302" s="274"/>
      <c r="AJ302" s="274"/>
      <c r="AK302" s="274"/>
      <c r="AL302" s="274"/>
      <c r="AM302" s="274"/>
      <c r="AN302" s="274"/>
      <c r="AO302" s="274"/>
      <c r="AP302" s="274"/>
      <c r="AQ302" s="274"/>
      <c r="AR302" s="274"/>
      <c r="AS302" s="274"/>
      <c r="AT302" s="274"/>
      <c r="AU302" s="274"/>
      <c r="AV302" s="274"/>
      <c r="AW302" s="274"/>
      <c r="AX302" s="274"/>
      <c r="AY302" s="275"/>
      <c r="AZ302" s="265"/>
      <c r="BA302" s="266"/>
      <c r="BB302" s="267" t="s">
        <v>44</v>
      </c>
      <c r="BC302" s="288"/>
      <c r="BD302" s="269">
        <f t="shared" si="7"/>
        <v>0</v>
      </c>
      <c r="BE302" s="270"/>
      <c r="BF302" s="271"/>
      <c r="BG302" s="279"/>
      <c r="BI302" s="252" t="str">
        <f t="shared" si="8"/>
        <v/>
      </c>
    </row>
    <row r="303" spans="1:61" s="277" customFormat="1" hidden="1">
      <c r="A303" s="247"/>
      <c r="B303" s="260">
        <v>502.00200000000001</v>
      </c>
      <c r="C303" s="261" t="s">
        <v>35</v>
      </c>
      <c r="D303" s="273"/>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c r="AF303" s="274"/>
      <c r="AG303" s="274"/>
      <c r="AH303" s="274"/>
      <c r="AI303" s="274"/>
      <c r="AJ303" s="274"/>
      <c r="AK303" s="274"/>
      <c r="AL303" s="274"/>
      <c r="AM303" s="274"/>
      <c r="AN303" s="274"/>
      <c r="AO303" s="274"/>
      <c r="AP303" s="274"/>
      <c r="AQ303" s="274"/>
      <c r="AR303" s="274"/>
      <c r="AS303" s="274"/>
      <c r="AT303" s="274"/>
      <c r="AU303" s="274"/>
      <c r="AV303" s="274"/>
      <c r="AW303" s="274"/>
      <c r="AX303" s="274"/>
      <c r="AY303" s="275"/>
      <c r="AZ303" s="265"/>
      <c r="BA303" s="266"/>
      <c r="BB303" s="267" t="s">
        <v>46</v>
      </c>
      <c r="BC303" s="288"/>
      <c r="BD303" s="269">
        <f t="shared" si="7"/>
        <v>0</v>
      </c>
      <c r="BE303" s="270"/>
      <c r="BF303" s="271"/>
      <c r="BG303" s="279"/>
      <c r="BI303" s="252" t="str">
        <f t="shared" si="8"/>
        <v/>
      </c>
    </row>
    <row r="304" spans="1:61" s="277" customFormat="1" hidden="1">
      <c r="A304" s="247"/>
      <c r="B304" s="260">
        <v>502.00299999999999</v>
      </c>
      <c r="C304" s="261" t="s">
        <v>35</v>
      </c>
      <c r="D304" s="273"/>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74"/>
      <c r="AE304" s="274"/>
      <c r="AF304" s="274"/>
      <c r="AG304" s="274"/>
      <c r="AH304" s="274"/>
      <c r="AI304" s="274"/>
      <c r="AJ304" s="274"/>
      <c r="AK304" s="274"/>
      <c r="AL304" s="274"/>
      <c r="AM304" s="274"/>
      <c r="AN304" s="274"/>
      <c r="AO304" s="274"/>
      <c r="AP304" s="274"/>
      <c r="AQ304" s="274"/>
      <c r="AR304" s="274"/>
      <c r="AS304" s="274"/>
      <c r="AT304" s="274"/>
      <c r="AU304" s="274"/>
      <c r="AV304" s="274"/>
      <c r="AW304" s="274"/>
      <c r="AX304" s="274"/>
      <c r="AY304" s="275"/>
      <c r="AZ304" s="265"/>
      <c r="BA304" s="266"/>
      <c r="BB304" s="267" t="s">
        <v>44</v>
      </c>
      <c r="BC304" s="288"/>
      <c r="BD304" s="269">
        <f t="shared" si="7"/>
        <v>0</v>
      </c>
      <c r="BE304" s="270"/>
      <c r="BF304" s="271"/>
      <c r="BG304" s="279"/>
      <c r="BI304" s="252" t="str">
        <f t="shared" si="8"/>
        <v/>
      </c>
    </row>
    <row r="305" spans="1:61" s="277" customFormat="1" hidden="1">
      <c r="A305" s="247"/>
      <c r="B305" s="260">
        <v>502.00400000000002</v>
      </c>
      <c r="C305" s="261" t="s">
        <v>35</v>
      </c>
      <c r="D305" s="273"/>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74"/>
      <c r="AE305" s="274"/>
      <c r="AF305" s="274"/>
      <c r="AG305" s="274"/>
      <c r="AH305" s="274"/>
      <c r="AI305" s="274"/>
      <c r="AJ305" s="274"/>
      <c r="AK305" s="274"/>
      <c r="AL305" s="274"/>
      <c r="AM305" s="274"/>
      <c r="AN305" s="274"/>
      <c r="AO305" s="274"/>
      <c r="AP305" s="274"/>
      <c r="AQ305" s="274"/>
      <c r="AR305" s="274"/>
      <c r="AS305" s="274"/>
      <c r="AT305" s="274"/>
      <c r="AU305" s="274"/>
      <c r="AV305" s="274"/>
      <c r="AW305" s="274"/>
      <c r="AX305" s="274"/>
      <c r="AY305" s="275"/>
      <c r="AZ305" s="265"/>
      <c r="BA305" s="266"/>
      <c r="BB305" s="267" t="s">
        <v>41</v>
      </c>
      <c r="BC305" s="288"/>
      <c r="BD305" s="269">
        <f t="shared" si="7"/>
        <v>0</v>
      </c>
      <c r="BE305" s="270"/>
      <c r="BF305" s="271"/>
      <c r="BG305" s="279"/>
      <c r="BI305" s="252" t="str">
        <f t="shared" si="8"/>
        <v/>
      </c>
    </row>
    <row r="306" spans="1:61" s="277" customFormat="1" hidden="1">
      <c r="A306" s="247"/>
      <c r="B306" s="260">
        <v>502.005</v>
      </c>
      <c r="C306" s="261" t="s">
        <v>383</v>
      </c>
      <c r="D306" s="273"/>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74"/>
      <c r="AE306" s="274"/>
      <c r="AF306" s="274"/>
      <c r="AG306" s="274"/>
      <c r="AH306" s="274"/>
      <c r="AI306" s="274"/>
      <c r="AJ306" s="274"/>
      <c r="AK306" s="274"/>
      <c r="AL306" s="274"/>
      <c r="AM306" s="274"/>
      <c r="AN306" s="274"/>
      <c r="AO306" s="274"/>
      <c r="AP306" s="274"/>
      <c r="AQ306" s="274"/>
      <c r="AR306" s="274"/>
      <c r="AS306" s="274"/>
      <c r="AT306" s="274"/>
      <c r="AU306" s="274"/>
      <c r="AV306" s="274"/>
      <c r="AW306" s="274"/>
      <c r="AX306" s="274"/>
      <c r="AY306" s="275"/>
      <c r="AZ306" s="265"/>
      <c r="BA306" s="266"/>
      <c r="BB306" s="267" t="s">
        <v>44</v>
      </c>
      <c r="BC306" s="288"/>
      <c r="BD306" s="269">
        <f t="shared" si="7"/>
        <v>0</v>
      </c>
      <c r="BE306" s="270"/>
      <c r="BF306" s="271"/>
      <c r="BG306" s="279"/>
      <c r="BI306" s="252" t="str">
        <f t="shared" si="8"/>
        <v/>
      </c>
    </row>
    <row r="307" spans="1:61" s="277" customFormat="1" hidden="1">
      <c r="A307" s="247"/>
      <c r="B307" s="260">
        <v>502.00599999999997</v>
      </c>
      <c r="C307" s="261" t="s">
        <v>384</v>
      </c>
      <c r="D307" s="273"/>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74"/>
      <c r="AE307" s="274"/>
      <c r="AF307" s="274"/>
      <c r="AG307" s="274"/>
      <c r="AH307" s="274"/>
      <c r="AI307" s="274"/>
      <c r="AJ307" s="274"/>
      <c r="AK307" s="274"/>
      <c r="AL307" s="274"/>
      <c r="AM307" s="274"/>
      <c r="AN307" s="274"/>
      <c r="AO307" s="274"/>
      <c r="AP307" s="274"/>
      <c r="AQ307" s="274"/>
      <c r="AR307" s="274"/>
      <c r="AS307" s="274"/>
      <c r="AT307" s="274"/>
      <c r="AU307" s="274"/>
      <c r="AV307" s="274"/>
      <c r="AW307" s="274"/>
      <c r="AX307" s="274"/>
      <c r="AY307" s="275"/>
      <c r="AZ307" s="265"/>
      <c r="BA307" s="266"/>
      <c r="BB307" s="267" t="s">
        <v>42</v>
      </c>
      <c r="BC307" s="288"/>
      <c r="BD307" s="269">
        <f t="shared" si="7"/>
        <v>0</v>
      </c>
      <c r="BE307" s="270"/>
      <c r="BF307" s="271"/>
      <c r="BG307" s="279"/>
      <c r="BI307" s="252" t="str">
        <f t="shared" si="8"/>
        <v/>
      </c>
    </row>
    <row r="308" spans="1:61" s="277" customFormat="1" hidden="1">
      <c r="A308" s="247"/>
      <c r="B308" s="260">
        <v>502.00700000000001</v>
      </c>
      <c r="C308" s="261" t="s">
        <v>385</v>
      </c>
      <c r="D308" s="273"/>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74"/>
      <c r="AE308" s="274"/>
      <c r="AF308" s="274"/>
      <c r="AG308" s="274"/>
      <c r="AH308" s="274"/>
      <c r="AI308" s="274"/>
      <c r="AJ308" s="274"/>
      <c r="AK308" s="274"/>
      <c r="AL308" s="274"/>
      <c r="AM308" s="274"/>
      <c r="AN308" s="274"/>
      <c r="AO308" s="274"/>
      <c r="AP308" s="274"/>
      <c r="AQ308" s="274"/>
      <c r="AR308" s="274"/>
      <c r="AS308" s="274"/>
      <c r="AT308" s="274"/>
      <c r="AU308" s="274"/>
      <c r="AV308" s="274"/>
      <c r="AW308" s="274"/>
      <c r="AX308" s="274"/>
      <c r="AY308" s="275"/>
      <c r="AZ308" s="265"/>
      <c r="BA308" s="266"/>
      <c r="BB308" s="267" t="s">
        <v>42</v>
      </c>
      <c r="BC308" s="288"/>
      <c r="BD308" s="269">
        <f t="shared" si="7"/>
        <v>0</v>
      </c>
      <c r="BE308" s="270"/>
      <c r="BF308" s="271"/>
      <c r="BG308" s="279"/>
      <c r="BI308" s="252" t="str">
        <f t="shared" si="8"/>
        <v/>
      </c>
    </row>
    <row r="309" spans="1:61" s="277" customFormat="1" hidden="1">
      <c r="A309" s="247"/>
      <c r="B309" s="260">
        <v>502.00799999999998</v>
      </c>
      <c r="C309" s="261" t="s">
        <v>386</v>
      </c>
      <c r="D309" s="273"/>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74"/>
      <c r="AE309" s="274"/>
      <c r="AF309" s="274"/>
      <c r="AG309" s="274"/>
      <c r="AH309" s="274"/>
      <c r="AI309" s="274"/>
      <c r="AJ309" s="274"/>
      <c r="AK309" s="274"/>
      <c r="AL309" s="274"/>
      <c r="AM309" s="274"/>
      <c r="AN309" s="274"/>
      <c r="AO309" s="274"/>
      <c r="AP309" s="274"/>
      <c r="AQ309" s="274"/>
      <c r="AR309" s="274"/>
      <c r="AS309" s="274"/>
      <c r="AT309" s="274"/>
      <c r="AU309" s="274"/>
      <c r="AV309" s="274"/>
      <c r="AW309" s="274"/>
      <c r="AX309" s="274"/>
      <c r="AY309" s="275"/>
      <c r="AZ309" s="265"/>
      <c r="BA309" s="266"/>
      <c r="BB309" s="267" t="s">
        <v>42</v>
      </c>
      <c r="BC309" s="288"/>
      <c r="BD309" s="269">
        <f t="shared" si="7"/>
        <v>0</v>
      </c>
      <c r="BE309" s="270"/>
      <c r="BF309" s="271"/>
      <c r="BG309" s="279"/>
      <c r="BI309" s="252" t="str">
        <f t="shared" si="8"/>
        <v/>
      </c>
    </row>
    <row r="310" spans="1:61" s="277" customFormat="1" hidden="1">
      <c r="A310" s="247"/>
      <c r="B310" s="260">
        <v>502.00900000000001</v>
      </c>
      <c r="C310" s="261" t="s">
        <v>387</v>
      </c>
      <c r="D310" s="273"/>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74"/>
      <c r="AE310" s="274"/>
      <c r="AF310" s="274"/>
      <c r="AG310" s="274"/>
      <c r="AH310" s="274"/>
      <c r="AI310" s="274"/>
      <c r="AJ310" s="274"/>
      <c r="AK310" s="274"/>
      <c r="AL310" s="274"/>
      <c r="AM310" s="274"/>
      <c r="AN310" s="274"/>
      <c r="AO310" s="274"/>
      <c r="AP310" s="274"/>
      <c r="AQ310" s="274"/>
      <c r="AR310" s="274"/>
      <c r="AS310" s="274"/>
      <c r="AT310" s="274"/>
      <c r="AU310" s="274"/>
      <c r="AV310" s="274"/>
      <c r="AW310" s="274"/>
      <c r="AX310" s="274"/>
      <c r="AY310" s="275"/>
      <c r="AZ310" s="265"/>
      <c r="BA310" s="266"/>
      <c r="BB310" s="267" t="s">
        <v>42</v>
      </c>
      <c r="BC310" s="288"/>
      <c r="BD310" s="269">
        <f t="shared" si="7"/>
        <v>0</v>
      </c>
      <c r="BE310" s="270"/>
      <c r="BF310" s="271"/>
      <c r="BG310" s="279"/>
      <c r="BI310" s="252" t="str">
        <f t="shared" si="8"/>
        <v/>
      </c>
    </row>
    <row r="311" spans="1:61" s="277" customFormat="1" hidden="1">
      <c r="A311" s="247"/>
      <c r="B311" s="260">
        <v>502.01</v>
      </c>
      <c r="C311" s="261" t="s">
        <v>388</v>
      </c>
      <c r="D311" s="273"/>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74"/>
      <c r="AE311" s="274"/>
      <c r="AF311" s="274"/>
      <c r="AG311" s="274"/>
      <c r="AH311" s="274"/>
      <c r="AI311" s="274"/>
      <c r="AJ311" s="274"/>
      <c r="AK311" s="274"/>
      <c r="AL311" s="274"/>
      <c r="AM311" s="274"/>
      <c r="AN311" s="274"/>
      <c r="AO311" s="274"/>
      <c r="AP311" s="274"/>
      <c r="AQ311" s="274"/>
      <c r="AR311" s="274"/>
      <c r="AS311" s="274"/>
      <c r="AT311" s="274"/>
      <c r="AU311" s="274"/>
      <c r="AV311" s="274"/>
      <c r="AW311" s="274"/>
      <c r="AX311" s="274"/>
      <c r="AY311" s="275"/>
      <c r="AZ311" s="265"/>
      <c r="BA311" s="266"/>
      <c r="BB311" s="267" t="s">
        <v>42</v>
      </c>
      <c r="BC311" s="288"/>
      <c r="BD311" s="269">
        <f t="shared" si="7"/>
        <v>0</v>
      </c>
      <c r="BE311" s="270"/>
      <c r="BF311" s="271"/>
      <c r="BG311" s="279"/>
      <c r="BI311" s="252" t="str">
        <f t="shared" si="8"/>
        <v/>
      </c>
    </row>
    <row r="312" spans="1:61" s="277" customFormat="1" hidden="1">
      <c r="A312" s="247"/>
      <c r="B312" s="260">
        <v>502.01100000000002</v>
      </c>
      <c r="C312" s="261" t="s">
        <v>389</v>
      </c>
      <c r="D312" s="273"/>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74"/>
      <c r="AE312" s="274"/>
      <c r="AF312" s="274"/>
      <c r="AG312" s="274"/>
      <c r="AH312" s="274"/>
      <c r="AI312" s="274"/>
      <c r="AJ312" s="274"/>
      <c r="AK312" s="274"/>
      <c r="AL312" s="274"/>
      <c r="AM312" s="274"/>
      <c r="AN312" s="274"/>
      <c r="AO312" s="274"/>
      <c r="AP312" s="274"/>
      <c r="AQ312" s="274"/>
      <c r="AR312" s="274"/>
      <c r="AS312" s="274"/>
      <c r="AT312" s="274"/>
      <c r="AU312" s="274"/>
      <c r="AV312" s="274"/>
      <c r="AW312" s="274"/>
      <c r="AX312" s="274"/>
      <c r="AY312" s="275"/>
      <c r="AZ312" s="265"/>
      <c r="BA312" s="266"/>
      <c r="BB312" s="267" t="s">
        <v>41</v>
      </c>
      <c r="BC312" s="288"/>
      <c r="BD312" s="269">
        <f t="shared" si="7"/>
        <v>0</v>
      </c>
      <c r="BE312" s="270"/>
      <c r="BF312" s="271"/>
      <c r="BG312" s="279"/>
      <c r="BI312" s="252" t="str">
        <f t="shared" si="8"/>
        <v/>
      </c>
    </row>
    <row r="313" spans="1:61" s="277" customFormat="1" hidden="1">
      <c r="A313" s="247"/>
      <c r="B313" s="260">
        <v>502.012</v>
      </c>
      <c r="C313" s="261" t="s">
        <v>390</v>
      </c>
      <c r="D313" s="273"/>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74"/>
      <c r="AE313" s="274"/>
      <c r="AF313" s="274"/>
      <c r="AG313" s="274"/>
      <c r="AH313" s="274"/>
      <c r="AI313" s="274"/>
      <c r="AJ313" s="274"/>
      <c r="AK313" s="274"/>
      <c r="AL313" s="274"/>
      <c r="AM313" s="274"/>
      <c r="AN313" s="274"/>
      <c r="AO313" s="274"/>
      <c r="AP313" s="274"/>
      <c r="AQ313" s="274"/>
      <c r="AR313" s="274"/>
      <c r="AS313" s="274"/>
      <c r="AT313" s="274"/>
      <c r="AU313" s="274"/>
      <c r="AV313" s="274"/>
      <c r="AW313" s="274"/>
      <c r="AX313" s="274"/>
      <c r="AY313" s="275"/>
      <c r="AZ313" s="265"/>
      <c r="BA313" s="266"/>
      <c r="BB313" s="267" t="s">
        <v>44</v>
      </c>
      <c r="BC313" s="288"/>
      <c r="BD313" s="269">
        <f t="shared" si="7"/>
        <v>0</v>
      </c>
      <c r="BE313" s="270"/>
      <c r="BF313" s="271"/>
      <c r="BG313" s="279"/>
      <c r="BI313" s="252" t="str">
        <f t="shared" si="8"/>
        <v/>
      </c>
    </row>
    <row r="314" spans="1:61" s="277" customFormat="1" hidden="1">
      <c r="A314" s="247"/>
      <c r="B314" s="260">
        <v>502.01299999999998</v>
      </c>
      <c r="C314" s="261" t="s">
        <v>391</v>
      </c>
      <c r="D314" s="273"/>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274"/>
      <c r="AF314" s="274"/>
      <c r="AG314" s="274"/>
      <c r="AH314" s="274"/>
      <c r="AI314" s="274"/>
      <c r="AJ314" s="274"/>
      <c r="AK314" s="274"/>
      <c r="AL314" s="274"/>
      <c r="AM314" s="274"/>
      <c r="AN314" s="274"/>
      <c r="AO314" s="274"/>
      <c r="AP314" s="274"/>
      <c r="AQ314" s="274"/>
      <c r="AR314" s="274"/>
      <c r="AS314" s="274"/>
      <c r="AT314" s="274"/>
      <c r="AU314" s="274"/>
      <c r="AV314" s="274"/>
      <c r="AW314" s="274"/>
      <c r="AX314" s="274"/>
      <c r="AY314" s="275"/>
      <c r="AZ314" s="265"/>
      <c r="BA314" s="266"/>
      <c r="BB314" s="267" t="s">
        <v>43</v>
      </c>
      <c r="BC314" s="288"/>
      <c r="BD314" s="269">
        <f t="shared" si="7"/>
        <v>0</v>
      </c>
      <c r="BE314" s="270"/>
      <c r="BF314" s="271"/>
      <c r="BG314" s="279"/>
      <c r="BI314" s="252" t="str">
        <f t="shared" si="8"/>
        <v/>
      </c>
    </row>
    <row r="315" spans="1:61" s="277" customFormat="1" hidden="1">
      <c r="A315" s="247"/>
      <c r="B315" s="260">
        <v>502.01400000000001</v>
      </c>
      <c r="C315" s="261" t="s">
        <v>390</v>
      </c>
      <c r="D315" s="273"/>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74"/>
      <c r="AE315" s="274"/>
      <c r="AF315" s="274"/>
      <c r="AG315" s="274"/>
      <c r="AH315" s="274"/>
      <c r="AI315" s="274"/>
      <c r="AJ315" s="274"/>
      <c r="AK315" s="274"/>
      <c r="AL315" s="274"/>
      <c r="AM315" s="274"/>
      <c r="AN315" s="274"/>
      <c r="AO315" s="274"/>
      <c r="AP315" s="274"/>
      <c r="AQ315" s="274"/>
      <c r="AR315" s="274"/>
      <c r="AS315" s="274"/>
      <c r="AT315" s="274"/>
      <c r="AU315" s="274"/>
      <c r="AV315" s="274"/>
      <c r="AW315" s="274"/>
      <c r="AX315" s="274"/>
      <c r="AY315" s="275"/>
      <c r="AZ315" s="265"/>
      <c r="BA315" s="266"/>
      <c r="BB315" s="267" t="s">
        <v>41</v>
      </c>
      <c r="BC315" s="288"/>
      <c r="BD315" s="269">
        <f t="shared" si="7"/>
        <v>0</v>
      </c>
      <c r="BE315" s="270"/>
      <c r="BF315" s="271"/>
      <c r="BG315" s="279"/>
      <c r="BI315" s="252" t="str">
        <f t="shared" si="8"/>
        <v/>
      </c>
    </row>
    <row r="316" spans="1:61" s="277" customFormat="1" hidden="1">
      <c r="A316" s="247"/>
      <c r="B316" s="260">
        <v>502.01499999999999</v>
      </c>
      <c r="C316" s="261" t="s">
        <v>392</v>
      </c>
      <c r="D316" s="273"/>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74"/>
      <c r="AE316" s="274"/>
      <c r="AF316" s="274"/>
      <c r="AG316" s="274"/>
      <c r="AH316" s="274"/>
      <c r="AI316" s="274"/>
      <c r="AJ316" s="274"/>
      <c r="AK316" s="274"/>
      <c r="AL316" s="274"/>
      <c r="AM316" s="274"/>
      <c r="AN316" s="274"/>
      <c r="AO316" s="274"/>
      <c r="AP316" s="274"/>
      <c r="AQ316" s="274"/>
      <c r="AR316" s="274"/>
      <c r="AS316" s="274"/>
      <c r="AT316" s="274"/>
      <c r="AU316" s="274"/>
      <c r="AV316" s="274"/>
      <c r="AW316" s="274"/>
      <c r="AX316" s="274"/>
      <c r="AY316" s="275"/>
      <c r="AZ316" s="265"/>
      <c r="BA316" s="266"/>
      <c r="BB316" s="267" t="s">
        <v>44</v>
      </c>
      <c r="BC316" s="288"/>
      <c r="BD316" s="269">
        <f t="shared" si="7"/>
        <v>0</v>
      </c>
      <c r="BE316" s="270"/>
      <c r="BF316" s="271"/>
      <c r="BG316" s="279"/>
      <c r="BI316" s="252" t="str">
        <f t="shared" si="8"/>
        <v/>
      </c>
    </row>
    <row r="317" spans="1:61" s="277" customFormat="1" hidden="1">
      <c r="A317" s="247"/>
      <c r="B317" s="260">
        <v>502.01600000000002</v>
      </c>
      <c r="C317" s="261" t="s">
        <v>393</v>
      </c>
      <c r="D317" s="273"/>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74"/>
      <c r="AE317" s="274"/>
      <c r="AF317" s="274"/>
      <c r="AG317" s="274"/>
      <c r="AH317" s="274"/>
      <c r="AI317" s="274"/>
      <c r="AJ317" s="274"/>
      <c r="AK317" s="274"/>
      <c r="AL317" s="274"/>
      <c r="AM317" s="274"/>
      <c r="AN317" s="274"/>
      <c r="AO317" s="274"/>
      <c r="AP317" s="274"/>
      <c r="AQ317" s="274"/>
      <c r="AR317" s="274"/>
      <c r="AS317" s="274"/>
      <c r="AT317" s="274"/>
      <c r="AU317" s="274"/>
      <c r="AV317" s="274"/>
      <c r="AW317" s="274"/>
      <c r="AX317" s="274"/>
      <c r="AY317" s="275"/>
      <c r="AZ317" s="265"/>
      <c r="BA317" s="266"/>
      <c r="BB317" s="267" t="s">
        <v>43</v>
      </c>
      <c r="BC317" s="288"/>
      <c r="BD317" s="269">
        <f t="shared" si="7"/>
        <v>0</v>
      </c>
      <c r="BE317" s="270"/>
      <c r="BF317" s="271"/>
      <c r="BG317" s="279"/>
      <c r="BI317" s="252" t="str">
        <f t="shared" si="8"/>
        <v/>
      </c>
    </row>
    <row r="318" spans="1:61" s="277" customFormat="1" hidden="1">
      <c r="A318" s="247"/>
      <c r="B318" s="260">
        <v>502.017</v>
      </c>
      <c r="C318" s="261" t="s">
        <v>392</v>
      </c>
      <c r="D318" s="273"/>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74"/>
      <c r="AE318" s="274"/>
      <c r="AF318" s="274"/>
      <c r="AG318" s="274"/>
      <c r="AH318" s="274"/>
      <c r="AI318" s="274"/>
      <c r="AJ318" s="274"/>
      <c r="AK318" s="274"/>
      <c r="AL318" s="274"/>
      <c r="AM318" s="274"/>
      <c r="AN318" s="274"/>
      <c r="AO318" s="274"/>
      <c r="AP318" s="274"/>
      <c r="AQ318" s="274"/>
      <c r="AR318" s="274"/>
      <c r="AS318" s="274"/>
      <c r="AT318" s="274"/>
      <c r="AU318" s="274"/>
      <c r="AV318" s="274"/>
      <c r="AW318" s="274"/>
      <c r="AX318" s="274"/>
      <c r="AY318" s="275"/>
      <c r="AZ318" s="265"/>
      <c r="BA318" s="266"/>
      <c r="BB318" s="267" t="s">
        <v>41</v>
      </c>
      <c r="BC318" s="288"/>
      <c r="BD318" s="269">
        <f t="shared" si="7"/>
        <v>0</v>
      </c>
      <c r="BE318" s="270"/>
      <c r="BF318" s="271"/>
      <c r="BG318" s="279"/>
      <c r="BI318" s="252" t="str">
        <f t="shared" si="8"/>
        <v/>
      </c>
    </row>
    <row r="319" spans="1:61" s="277" customFormat="1" hidden="1">
      <c r="A319" s="247"/>
      <c r="B319" s="260">
        <v>502.01799999999997</v>
      </c>
      <c r="C319" s="261" t="s">
        <v>394</v>
      </c>
      <c r="D319" s="273"/>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74"/>
      <c r="AE319" s="274"/>
      <c r="AF319" s="274"/>
      <c r="AG319" s="274"/>
      <c r="AH319" s="274"/>
      <c r="AI319" s="274"/>
      <c r="AJ319" s="274"/>
      <c r="AK319" s="274"/>
      <c r="AL319" s="274"/>
      <c r="AM319" s="274"/>
      <c r="AN319" s="274"/>
      <c r="AO319" s="274"/>
      <c r="AP319" s="274"/>
      <c r="AQ319" s="274"/>
      <c r="AR319" s="274"/>
      <c r="AS319" s="274"/>
      <c r="AT319" s="274"/>
      <c r="AU319" s="274"/>
      <c r="AV319" s="274"/>
      <c r="AW319" s="274"/>
      <c r="AX319" s="274"/>
      <c r="AY319" s="275"/>
      <c r="AZ319" s="265"/>
      <c r="BA319" s="266"/>
      <c r="BB319" s="267" t="s">
        <v>44</v>
      </c>
      <c r="BC319" s="288"/>
      <c r="BD319" s="269">
        <f t="shared" si="7"/>
        <v>0</v>
      </c>
      <c r="BE319" s="270"/>
      <c r="BF319" s="271"/>
      <c r="BG319" s="279"/>
      <c r="BI319" s="252" t="str">
        <f t="shared" si="8"/>
        <v/>
      </c>
    </row>
    <row r="320" spans="1:61" s="277" customFormat="1" hidden="1">
      <c r="A320" s="247"/>
      <c r="B320" s="260">
        <v>502.01900000000001</v>
      </c>
      <c r="C320" s="261" t="s">
        <v>394</v>
      </c>
      <c r="D320" s="273"/>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74"/>
      <c r="AE320" s="274"/>
      <c r="AF320" s="274"/>
      <c r="AG320" s="274"/>
      <c r="AH320" s="274"/>
      <c r="AI320" s="274"/>
      <c r="AJ320" s="274"/>
      <c r="AK320" s="274"/>
      <c r="AL320" s="274"/>
      <c r="AM320" s="274"/>
      <c r="AN320" s="274"/>
      <c r="AO320" s="274"/>
      <c r="AP320" s="274"/>
      <c r="AQ320" s="274"/>
      <c r="AR320" s="274"/>
      <c r="AS320" s="274"/>
      <c r="AT320" s="274"/>
      <c r="AU320" s="274"/>
      <c r="AV320" s="274"/>
      <c r="AW320" s="274"/>
      <c r="AX320" s="274"/>
      <c r="AY320" s="275"/>
      <c r="AZ320" s="265"/>
      <c r="BA320" s="266"/>
      <c r="BB320" s="267" t="s">
        <v>43</v>
      </c>
      <c r="BC320" s="288"/>
      <c r="BD320" s="269">
        <f t="shared" si="7"/>
        <v>0</v>
      </c>
      <c r="BE320" s="270"/>
      <c r="BF320" s="271"/>
      <c r="BG320" s="279"/>
      <c r="BI320" s="252" t="str">
        <f t="shared" si="8"/>
        <v/>
      </c>
    </row>
    <row r="321" spans="1:61" s="277" customFormat="1" hidden="1">
      <c r="A321" s="247"/>
      <c r="B321" s="260">
        <v>502.02</v>
      </c>
      <c r="C321" s="261" t="s">
        <v>394</v>
      </c>
      <c r="D321" s="273"/>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4"/>
      <c r="AE321" s="274"/>
      <c r="AF321" s="274"/>
      <c r="AG321" s="274"/>
      <c r="AH321" s="274"/>
      <c r="AI321" s="274"/>
      <c r="AJ321" s="274"/>
      <c r="AK321" s="274"/>
      <c r="AL321" s="274"/>
      <c r="AM321" s="274"/>
      <c r="AN321" s="274"/>
      <c r="AO321" s="274"/>
      <c r="AP321" s="274"/>
      <c r="AQ321" s="274"/>
      <c r="AR321" s="274"/>
      <c r="AS321" s="274"/>
      <c r="AT321" s="274"/>
      <c r="AU321" s="274"/>
      <c r="AV321" s="274"/>
      <c r="AW321" s="274"/>
      <c r="AX321" s="274"/>
      <c r="AY321" s="275"/>
      <c r="AZ321" s="265"/>
      <c r="BA321" s="266"/>
      <c r="BB321" s="267" t="s">
        <v>41</v>
      </c>
      <c r="BC321" s="288"/>
      <c r="BD321" s="269">
        <f t="shared" si="7"/>
        <v>0</v>
      </c>
      <c r="BE321" s="270"/>
      <c r="BF321" s="271"/>
      <c r="BG321" s="279"/>
      <c r="BI321" s="252" t="str">
        <f t="shared" si="8"/>
        <v/>
      </c>
    </row>
    <row r="322" spans="1:61" s="277" customFormat="1" hidden="1">
      <c r="A322" s="247"/>
      <c r="B322" s="260">
        <v>502.02100000000002</v>
      </c>
      <c r="C322" s="261" t="s">
        <v>395</v>
      </c>
      <c r="D322" s="273"/>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74"/>
      <c r="AE322" s="274"/>
      <c r="AF322" s="274"/>
      <c r="AG322" s="274"/>
      <c r="AH322" s="274"/>
      <c r="AI322" s="274"/>
      <c r="AJ322" s="274"/>
      <c r="AK322" s="274"/>
      <c r="AL322" s="274"/>
      <c r="AM322" s="274"/>
      <c r="AN322" s="274"/>
      <c r="AO322" s="274"/>
      <c r="AP322" s="274"/>
      <c r="AQ322" s="274"/>
      <c r="AR322" s="274"/>
      <c r="AS322" s="274"/>
      <c r="AT322" s="274"/>
      <c r="AU322" s="274"/>
      <c r="AV322" s="274"/>
      <c r="AW322" s="274"/>
      <c r="AX322" s="274"/>
      <c r="AY322" s="275"/>
      <c r="AZ322" s="265"/>
      <c r="BA322" s="266"/>
      <c r="BB322" s="267" t="s">
        <v>42</v>
      </c>
      <c r="BC322" s="288"/>
      <c r="BD322" s="269">
        <f t="shared" si="7"/>
        <v>0</v>
      </c>
      <c r="BE322" s="270"/>
      <c r="BF322" s="271"/>
      <c r="BG322" s="279"/>
      <c r="BI322" s="252" t="str">
        <f t="shared" si="8"/>
        <v/>
      </c>
    </row>
    <row r="323" spans="1:61" s="277" customFormat="1" hidden="1">
      <c r="A323" s="247"/>
      <c r="B323" s="260">
        <v>502.02199999999999</v>
      </c>
      <c r="C323" s="261" t="s">
        <v>396</v>
      </c>
      <c r="D323" s="273"/>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274"/>
      <c r="AG323" s="274"/>
      <c r="AH323" s="274"/>
      <c r="AI323" s="274"/>
      <c r="AJ323" s="274"/>
      <c r="AK323" s="274"/>
      <c r="AL323" s="274"/>
      <c r="AM323" s="274"/>
      <c r="AN323" s="274"/>
      <c r="AO323" s="274"/>
      <c r="AP323" s="274"/>
      <c r="AQ323" s="274"/>
      <c r="AR323" s="274"/>
      <c r="AS323" s="274"/>
      <c r="AT323" s="274"/>
      <c r="AU323" s="274"/>
      <c r="AV323" s="274"/>
      <c r="AW323" s="274"/>
      <c r="AX323" s="274"/>
      <c r="AY323" s="275"/>
      <c r="AZ323" s="265"/>
      <c r="BA323" s="266"/>
      <c r="BB323" s="267" t="s">
        <v>42</v>
      </c>
      <c r="BC323" s="288"/>
      <c r="BD323" s="269">
        <f t="shared" si="7"/>
        <v>0</v>
      </c>
      <c r="BE323" s="270"/>
      <c r="BF323" s="271"/>
      <c r="BG323" s="279"/>
      <c r="BI323" s="252" t="str">
        <f t="shared" si="8"/>
        <v/>
      </c>
    </row>
    <row r="324" spans="1:61" s="277" customFormat="1" hidden="1">
      <c r="A324" s="247"/>
      <c r="B324" s="260">
        <v>502.02300000000002</v>
      </c>
      <c r="C324" s="261" t="s">
        <v>397</v>
      </c>
      <c r="D324" s="273"/>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74"/>
      <c r="AE324" s="274"/>
      <c r="AF324" s="274"/>
      <c r="AG324" s="274"/>
      <c r="AH324" s="274"/>
      <c r="AI324" s="274"/>
      <c r="AJ324" s="274"/>
      <c r="AK324" s="274"/>
      <c r="AL324" s="274"/>
      <c r="AM324" s="274"/>
      <c r="AN324" s="274"/>
      <c r="AO324" s="274"/>
      <c r="AP324" s="274"/>
      <c r="AQ324" s="274"/>
      <c r="AR324" s="274"/>
      <c r="AS324" s="274"/>
      <c r="AT324" s="274"/>
      <c r="AU324" s="274"/>
      <c r="AV324" s="274"/>
      <c r="AW324" s="274"/>
      <c r="AX324" s="274"/>
      <c r="AY324" s="275"/>
      <c r="AZ324" s="265"/>
      <c r="BA324" s="266"/>
      <c r="BB324" s="267" t="s">
        <v>41</v>
      </c>
      <c r="BC324" s="288"/>
      <c r="BD324" s="269">
        <f t="shared" si="7"/>
        <v>0</v>
      </c>
      <c r="BE324" s="270"/>
      <c r="BF324" s="271"/>
      <c r="BG324" s="279"/>
      <c r="BI324" s="252" t="str">
        <f t="shared" si="8"/>
        <v/>
      </c>
    </row>
    <row r="325" spans="1:61" s="277" customFormat="1" hidden="1">
      <c r="A325" s="247"/>
      <c r="B325" s="260">
        <v>502.024</v>
      </c>
      <c r="C325" s="261" t="s">
        <v>398</v>
      </c>
      <c r="D325" s="273"/>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74"/>
      <c r="AE325" s="274"/>
      <c r="AF325" s="274"/>
      <c r="AG325" s="274"/>
      <c r="AH325" s="274"/>
      <c r="AI325" s="274"/>
      <c r="AJ325" s="274"/>
      <c r="AK325" s="274"/>
      <c r="AL325" s="274"/>
      <c r="AM325" s="274"/>
      <c r="AN325" s="274"/>
      <c r="AO325" s="274"/>
      <c r="AP325" s="274"/>
      <c r="AQ325" s="274"/>
      <c r="AR325" s="274"/>
      <c r="AS325" s="274"/>
      <c r="AT325" s="274"/>
      <c r="AU325" s="274"/>
      <c r="AV325" s="274"/>
      <c r="AW325" s="274"/>
      <c r="AX325" s="274"/>
      <c r="AY325" s="275"/>
      <c r="AZ325" s="265"/>
      <c r="BA325" s="266"/>
      <c r="BB325" s="267" t="s">
        <v>41</v>
      </c>
      <c r="BC325" s="288"/>
      <c r="BD325" s="269">
        <f t="shared" si="7"/>
        <v>0</v>
      </c>
      <c r="BE325" s="270"/>
      <c r="BF325" s="271"/>
      <c r="BG325" s="279"/>
      <c r="BI325" s="252" t="str">
        <f t="shared" si="8"/>
        <v/>
      </c>
    </row>
    <row r="326" spans="1:61" s="277" customFormat="1" hidden="1">
      <c r="A326" s="247"/>
      <c r="B326" s="260">
        <v>502.02499999999998</v>
      </c>
      <c r="C326" s="261" t="s">
        <v>399</v>
      </c>
      <c r="D326" s="273"/>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74"/>
      <c r="AE326" s="274"/>
      <c r="AF326" s="274"/>
      <c r="AG326" s="274"/>
      <c r="AH326" s="274"/>
      <c r="AI326" s="274"/>
      <c r="AJ326" s="274"/>
      <c r="AK326" s="274"/>
      <c r="AL326" s="274"/>
      <c r="AM326" s="274"/>
      <c r="AN326" s="274"/>
      <c r="AO326" s="274"/>
      <c r="AP326" s="274"/>
      <c r="AQ326" s="274"/>
      <c r="AR326" s="274"/>
      <c r="AS326" s="274"/>
      <c r="AT326" s="274"/>
      <c r="AU326" s="274"/>
      <c r="AV326" s="274"/>
      <c r="AW326" s="274"/>
      <c r="AX326" s="274"/>
      <c r="AY326" s="275"/>
      <c r="AZ326" s="265"/>
      <c r="BA326" s="266"/>
      <c r="BB326" s="267" t="s">
        <v>42</v>
      </c>
      <c r="BC326" s="288"/>
      <c r="BD326" s="269">
        <f t="shared" si="7"/>
        <v>0</v>
      </c>
      <c r="BE326" s="270"/>
      <c r="BF326" s="271"/>
      <c r="BG326" s="279"/>
      <c r="BI326" s="252" t="str">
        <f t="shared" si="8"/>
        <v/>
      </c>
    </row>
    <row r="327" spans="1:61" s="277" customFormat="1" hidden="1">
      <c r="A327" s="247"/>
      <c r="B327" s="260">
        <v>502.02600000000001</v>
      </c>
      <c r="C327" s="261" t="s">
        <v>399</v>
      </c>
      <c r="D327" s="273"/>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F327" s="274"/>
      <c r="AG327" s="274"/>
      <c r="AH327" s="274"/>
      <c r="AI327" s="274"/>
      <c r="AJ327" s="274"/>
      <c r="AK327" s="274"/>
      <c r="AL327" s="274"/>
      <c r="AM327" s="274"/>
      <c r="AN327" s="274"/>
      <c r="AO327" s="274"/>
      <c r="AP327" s="274"/>
      <c r="AQ327" s="274"/>
      <c r="AR327" s="274"/>
      <c r="AS327" s="274"/>
      <c r="AT327" s="274"/>
      <c r="AU327" s="274"/>
      <c r="AV327" s="274"/>
      <c r="AW327" s="274"/>
      <c r="AX327" s="274"/>
      <c r="AY327" s="275"/>
      <c r="AZ327" s="265"/>
      <c r="BA327" s="266"/>
      <c r="BB327" s="267" t="s">
        <v>41</v>
      </c>
      <c r="BC327" s="288"/>
      <c r="BD327" s="269">
        <f t="shared" si="7"/>
        <v>0</v>
      </c>
      <c r="BE327" s="270"/>
      <c r="BF327" s="271"/>
      <c r="BG327" s="279"/>
      <c r="BI327" s="252" t="str">
        <f t="shared" si="8"/>
        <v/>
      </c>
    </row>
    <row r="328" spans="1:61" s="277" customFormat="1" hidden="1">
      <c r="A328" s="247"/>
      <c r="B328" s="260">
        <v>502.02699999999999</v>
      </c>
      <c r="C328" s="261" t="s">
        <v>400</v>
      </c>
      <c r="D328" s="273"/>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74"/>
      <c r="AE328" s="274"/>
      <c r="AF328" s="274"/>
      <c r="AG328" s="274"/>
      <c r="AH328" s="274"/>
      <c r="AI328" s="274"/>
      <c r="AJ328" s="274"/>
      <c r="AK328" s="274"/>
      <c r="AL328" s="274"/>
      <c r="AM328" s="274"/>
      <c r="AN328" s="274"/>
      <c r="AO328" s="274"/>
      <c r="AP328" s="274"/>
      <c r="AQ328" s="274"/>
      <c r="AR328" s="274"/>
      <c r="AS328" s="274"/>
      <c r="AT328" s="274"/>
      <c r="AU328" s="274"/>
      <c r="AV328" s="274"/>
      <c r="AW328" s="274"/>
      <c r="AX328" s="274"/>
      <c r="AY328" s="275"/>
      <c r="AZ328" s="265"/>
      <c r="BA328" s="266"/>
      <c r="BB328" s="267" t="s">
        <v>42</v>
      </c>
      <c r="BC328" s="288"/>
      <c r="BD328" s="269">
        <f t="shared" si="7"/>
        <v>0</v>
      </c>
      <c r="BE328" s="270"/>
      <c r="BF328" s="271"/>
      <c r="BG328" s="279"/>
      <c r="BI328" s="252" t="str">
        <f t="shared" si="8"/>
        <v/>
      </c>
    </row>
    <row r="329" spans="1:61" s="277" customFormat="1" hidden="1">
      <c r="A329" s="247"/>
      <c r="B329" s="260">
        <v>502.02800000000002</v>
      </c>
      <c r="C329" s="261" t="s">
        <v>400</v>
      </c>
      <c r="D329" s="273"/>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74"/>
      <c r="AE329" s="274"/>
      <c r="AF329" s="274"/>
      <c r="AG329" s="274"/>
      <c r="AH329" s="274"/>
      <c r="AI329" s="274"/>
      <c r="AJ329" s="274"/>
      <c r="AK329" s="274"/>
      <c r="AL329" s="274"/>
      <c r="AM329" s="274"/>
      <c r="AN329" s="274"/>
      <c r="AO329" s="274"/>
      <c r="AP329" s="274"/>
      <c r="AQ329" s="274"/>
      <c r="AR329" s="274"/>
      <c r="AS329" s="274"/>
      <c r="AT329" s="274"/>
      <c r="AU329" s="274"/>
      <c r="AV329" s="274"/>
      <c r="AW329" s="274"/>
      <c r="AX329" s="274"/>
      <c r="AY329" s="275"/>
      <c r="AZ329" s="265"/>
      <c r="BA329" s="266"/>
      <c r="BB329" s="267" t="s">
        <v>41</v>
      </c>
      <c r="BC329" s="288"/>
      <c r="BD329" s="269">
        <f t="shared" si="7"/>
        <v>0</v>
      </c>
      <c r="BE329" s="270"/>
      <c r="BF329" s="271"/>
      <c r="BG329" s="279"/>
      <c r="BI329" s="252" t="str">
        <f t="shared" si="8"/>
        <v/>
      </c>
    </row>
    <row r="330" spans="1:61" s="277" customFormat="1" hidden="1">
      <c r="A330" s="247"/>
      <c r="B330" s="260">
        <v>502.029</v>
      </c>
      <c r="C330" s="261" t="s">
        <v>401</v>
      </c>
      <c r="D330" s="273"/>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74"/>
      <c r="AE330" s="274"/>
      <c r="AF330" s="274"/>
      <c r="AG330" s="274"/>
      <c r="AH330" s="274"/>
      <c r="AI330" s="274"/>
      <c r="AJ330" s="274"/>
      <c r="AK330" s="274"/>
      <c r="AL330" s="274"/>
      <c r="AM330" s="274"/>
      <c r="AN330" s="274"/>
      <c r="AO330" s="274"/>
      <c r="AP330" s="274"/>
      <c r="AQ330" s="274"/>
      <c r="AR330" s="274"/>
      <c r="AS330" s="274"/>
      <c r="AT330" s="274"/>
      <c r="AU330" s="274"/>
      <c r="AV330" s="274"/>
      <c r="AW330" s="274"/>
      <c r="AX330" s="274"/>
      <c r="AY330" s="275"/>
      <c r="AZ330" s="265"/>
      <c r="BA330" s="266"/>
      <c r="BB330" s="267" t="s">
        <v>44</v>
      </c>
      <c r="BC330" s="288"/>
      <c r="BD330" s="269">
        <f t="shared" si="7"/>
        <v>0</v>
      </c>
      <c r="BE330" s="270"/>
      <c r="BF330" s="271"/>
      <c r="BG330" s="279"/>
      <c r="BI330" s="252" t="str">
        <f t="shared" si="8"/>
        <v/>
      </c>
    </row>
    <row r="331" spans="1:61" s="277" customFormat="1" hidden="1">
      <c r="A331" s="247"/>
      <c r="B331" s="260">
        <v>502.03</v>
      </c>
      <c r="C331" s="261" t="s">
        <v>401</v>
      </c>
      <c r="D331" s="273"/>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74"/>
      <c r="AE331" s="274"/>
      <c r="AF331" s="274"/>
      <c r="AG331" s="274"/>
      <c r="AH331" s="274"/>
      <c r="AI331" s="274"/>
      <c r="AJ331" s="274"/>
      <c r="AK331" s="274"/>
      <c r="AL331" s="274"/>
      <c r="AM331" s="274"/>
      <c r="AN331" s="274"/>
      <c r="AO331" s="274"/>
      <c r="AP331" s="274"/>
      <c r="AQ331" s="274"/>
      <c r="AR331" s="274"/>
      <c r="AS331" s="274"/>
      <c r="AT331" s="274"/>
      <c r="AU331" s="274"/>
      <c r="AV331" s="274"/>
      <c r="AW331" s="274"/>
      <c r="AX331" s="274"/>
      <c r="AY331" s="275"/>
      <c r="AZ331" s="265"/>
      <c r="BA331" s="266"/>
      <c r="BB331" s="267" t="s">
        <v>41</v>
      </c>
      <c r="BC331" s="288"/>
      <c r="BD331" s="269">
        <f t="shared" si="7"/>
        <v>0</v>
      </c>
      <c r="BE331" s="270"/>
      <c r="BF331" s="271"/>
      <c r="BG331" s="279"/>
      <c r="BI331" s="252" t="str">
        <f t="shared" si="8"/>
        <v/>
      </c>
    </row>
    <row r="332" spans="1:61" s="277" customFormat="1" hidden="1">
      <c r="A332" s="247"/>
      <c r="B332" s="260">
        <v>502.03100000000001</v>
      </c>
      <c r="C332" s="261" t="s">
        <v>402</v>
      </c>
      <c r="D332" s="273"/>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c r="AQ332" s="274"/>
      <c r="AR332" s="274"/>
      <c r="AS332" s="274"/>
      <c r="AT332" s="274"/>
      <c r="AU332" s="274"/>
      <c r="AV332" s="274"/>
      <c r="AW332" s="274"/>
      <c r="AX332" s="274"/>
      <c r="AY332" s="275"/>
      <c r="AZ332" s="265"/>
      <c r="BA332" s="266"/>
      <c r="BB332" s="267" t="s">
        <v>41</v>
      </c>
      <c r="BC332" s="288"/>
      <c r="BD332" s="269">
        <f t="shared" ref="BD332:BD471" si="9">BA332*BC332</f>
        <v>0</v>
      </c>
      <c r="BE332" s="270"/>
      <c r="BF332" s="271"/>
      <c r="BG332" s="279"/>
      <c r="BI332" s="252" t="str">
        <f t="shared" si="8"/>
        <v/>
      </c>
    </row>
    <row r="333" spans="1:61" s="277" customFormat="1" hidden="1">
      <c r="A333" s="409"/>
      <c r="B333" s="260">
        <v>505.00049999999999</v>
      </c>
      <c r="C333" s="261" t="s">
        <v>403</v>
      </c>
      <c r="D333" s="273"/>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74"/>
      <c r="AE333" s="274"/>
      <c r="AF333" s="274"/>
      <c r="AG333" s="274"/>
      <c r="AH333" s="274"/>
      <c r="AI333" s="274"/>
      <c r="AJ333" s="274"/>
      <c r="AK333" s="274"/>
      <c r="AL333" s="274"/>
      <c r="AM333" s="274"/>
      <c r="AN333" s="274"/>
      <c r="AO333" s="274"/>
      <c r="AP333" s="274"/>
      <c r="AQ333" s="274"/>
      <c r="AR333" s="274"/>
      <c r="AS333" s="274"/>
      <c r="AT333" s="274"/>
      <c r="AU333" s="274"/>
      <c r="AV333" s="274"/>
      <c r="AW333" s="274"/>
      <c r="AX333" s="274"/>
      <c r="AY333" s="275"/>
      <c r="AZ333" s="265"/>
      <c r="BA333" s="266"/>
      <c r="BB333" s="267" t="s">
        <v>1124</v>
      </c>
      <c r="BC333" s="288"/>
      <c r="BD333" s="269">
        <f t="shared" si="9"/>
        <v>0</v>
      </c>
      <c r="BE333" s="270"/>
      <c r="BF333" s="271"/>
      <c r="BG333" s="279"/>
      <c r="BI333" s="252" t="str">
        <f t="shared" si="8"/>
        <v/>
      </c>
    </row>
    <row r="334" spans="1:61" s="277" customFormat="1" hidden="1">
      <c r="B334" s="260">
        <v>505.00099999999998</v>
      </c>
      <c r="C334" s="261" t="s">
        <v>404</v>
      </c>
      <c r="D334" s="273"/>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74"/>
      <c r="AE334" s="274"/>
      <c r="AF334" s="274"/>
      <c r="AG334" s="274"/>
      <c r="AH334" s="274"/>
      <c r="AI334" s="274"/>
      <c r="AJ334" s="274"/>
      <c r="AK334" s="274"/>
      <c r="AL334" s="274"/>
      <c r="AM334" s="274"/>
      <c r="AN334" s="274"/>
      <c r="AO334" s="274"/>
      <c r="AP334" s="274"/>
      <c r="AQ334" s="274"/>
      <c r="AR334" s="274"/>
      <c r="AS334" s="274"/>
      <c r="AT334" s="274"/>
      <c r="AU334" s="274"/>
      <c r="AV334" s="274"/>
      <c r="AW334" s="274"/>
      <c r="AX334" s="274"/>
      <c r="AY334" s="275"/>
      <c r="AZ334" s="265"/>
      <c r="BA334" s="266"/>
      <c r="BB334" s="267" t="s">
        <v>1124</v>
      </c>
      <c r="BC334" s="288"/>
      <c r="BD334" s="269">
        <f t="shared" si="9"/>
        <v>0</v>
      </c>
      <c r="BE334" s="270"/>
      <c r="BF334" s="271"/>
      <c r="BG334" s="279"/>
      <c r="BI334" s="252" t="str">
        <f t="shared" si="8"/>
        <v/>
      </c>
    </row>
    <row r="335" spans="1:61" s="277" customFormat="1" hidden="1">
      <c r="A335" s="409"/>
      <c r="B335" s="260">
        <v>506.00049999999999</v>
      </c>
      <c r="C335" s="261" t="s">
        <v>405</v>
      </c>
      <c r="D335" s="273"/>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74"/>
      <c r="AE335" s="274"/>
      <c r="AF335" s="274"/>
      <c r="AG335" s="274"/>
      <c r="AH335" s="274"/>
      <c r="AI335" s="274"/>
      <c r="AJ335" s="274"/>
      <c r="AK335" s="274"/>
      <c r="AL335" s="274"/>
      <c r="AM335" s="274"/>
      <c r="AN335" s="274"/>
      <c r="AO335" s="274"/>
      <c r="AP335" s="274"/>
      <c r="AQ335" s="274"/>
      <c r="AR335" s="274"/>
      <c r="AS335" s="274"/>
      <c r="AT335" s="274"/>
      <c r="AU335" s="274"/>
      <c r="AV335" s="274"/>
      <c r="AW335" s="274"/>
      <c r="AX335" s="274"/>
      <c r="AY335" s="275"/>
      <c r="AZ335" s="265"/>
      <c r="BA335" s="266"/>
      <c r="BB335" s="267" t="s">
        <v>42</v>
      </c>
      <c r="BC335" s="288"/>
      <c r="BD335" s="269">
        <f t="shared" si="9"/>
        <v>0</v>
      </c>
      <c r="BE335" s="270"/>
      <c r="BF335" s="271"/>
      <c r="BG335" s="279"/>
      <c r="BI335" s="252" t="str">
        <f t="shared" si="8"/>
        <v/>
      </c>
    </row>
    <row r="336" spans="1:61" s="277" customFormat="1" hidden="1">
      <c r="A336" s="247"/>
      <c r="B336" s="260">
        <v>506.00099999999998</v>
      </c>
      <c r="C336" s="261" t="s">
        <v>406</v>
      </c>
      <c r="D336" s="273"/>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c r="AF336" s="274"/>
      <c r="AG336" s="274"/>
      <c r="AH336" s="274"/>
      <c r="AI336" s="274"/>
      <c r="AJ336" s="274"/>
      <c r="AK336" s="274"/>
      <c r="AL336" s="274"/>
      <c r="AM336" s="274"/>
      <c r="AN336" s="274"/>
      <c r="AO336" s="274"/>
      <c r="AP336" s="274"/>
      <c r="AQ336" s="274"/>
      <c r="AR336" s="274"/>
      <c r="AS336" s="274"/>
      <c r="AT336" s="274"/>
      <c r="AU336" s="274"/>
      <c r="AV336" s="274"/>
      <c r="AW336" s="274"/>
      <c r="AX336" s="274"/>
      <c r="AY336" s="275"/>
      <c r="AZ336" s="265"/>
      <c r="BA336" s="266"/>
      <c r="BB336" s="267" t="s">
        <v>42</v>
      </c>
      <c r="BC336" s="288"/>
      <c r="BD336" s="269">
        <f t="shared" si="9"/>
        <v>0</v>
      </c>
      <c r="BE336" s="270"/>
      <c r="BF336" s="271"/>
      <c r="BG336" s="279"/>
      <c r="BI336" s="252" t="str">
        <f t="shared" si="8"/>
        <v/>
      </c>
    </row>
    <row r="337" spans="1:61" s="277" customFormat="1" hidden="1">
      <c r="A337" s="247"/>
      <c r="B337" s="260">
        <v>506.00200000000001</v>
      </c>
      <c r="C337" s="261" t="s">
        <v>407</v>
      </c>
      <c r="D337" s="273"/>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s="274"/>
      <c r="AG337" s="274"/>
      <c r="AH337" s="274"/>
      <c r="AI337" s="274"/>
      <c r="AJ337" s="274"/>
      <c r="AK337" s="274"/>
      <c r="AL337" s="274"/>
      <c r="AM337" s="274"/>
      <c r="AN337" s="274"/>
      <c r="AO337" s="274"/>
      <c r="AP337" s="274"/>
      <c r="AQ337" s="274"/>
      <c r="AR337" s="274"/>
      <c r="AS337" s="274"/>
      <c r="AT337" s="274"/>
      <c r="AU337" s="274"/>
      <c r="AV337" s="274"/>
      <c r="AW337" s="274"/>
      <c r="AX337" s="274"/>
      <c r="AY337" s="275"/>
      <c r="AZ337" s="265"/>
      <c r="BA337" s="266"/>
      <c r="BB337" s="267" t="s">
        <v>43</v>
      </c>
      <c r="BC337" s="288"/>
      <c r="BD337" s="269">
        <f t="shared" si="9"/>
        <v>0</v>
      </c>
      <c r="BE337" s="270"/>
      <c r="BF337" s="271"/>
      <c r="BG337" s="279"/>
      <c r="BI337" s="252" t="str">
        <f t="shared" si="8"/>
        <v/>
      </c>
    </row>
    <row r="338" spans="1:61" s="277" customFormat="1" hidden="1">
      <c r="A338" s="247"/>
      <c r="B338" s="260">
        <v>506.00299999999999</v>
      </c>
      <c r="C338" s="261" t="s">
        <v>79</v>
      </c>
      <c r="D338" s="273"/>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74"/>
      <c r="AE338" s="274"/>
      <c r="AF338" s="274"/>
      <c r="AG338" s="274"/>
      <c r="AH338" s="274"/>
      <c r="AI338" s="274"/>
      <c r="AJ338" s="274"/>
      <c r="AK338" s="274"/>
      <c r="AL338" s="274"/>
      <c r="AM338" s="274"/>
      <c r="AN338" s="274"/>
      <c r="AO338" s="274"/>
      <c r="AP338" s="274"/>
      <c r="AQ338" s="274"/>
      <c r="AR338" s="274"/>
      <c r="AS338" s="274"/>
      <c r="AT338" s="274"/>
      <c r="AU338" s="274"/>
      <c r="AV338" s="274"/>
      <c r="AW338" s="274"/>
      <c r="AX338" s="274"/>
      <c r="AY338" s="275"/>
      <c r="AZ338" s="265"/>
      <c r="BA338" s="266"/>
      <c r="BB338" s="267" t="s">
        <v>43</v>
      </c>
      <c r="BC338" s="288"/>
      <c r="BD338" s="269">
        <f t="shared" si="9"/>
        <v>0</v>
      </c>
      <c r="BE338" s="270"/>
      <c r="BF338" s="271"/>
      <c r="BG338" s="279"/>
      <c r="BI338" s="252" t="str">
        <f t="shared" si="8"/>
        <v/>
      </c>
    </row>
    <row r="339" spans="1:61" s="277" customFormat="1" hidden="1">
      <c r="A339" s="247"/>
      <c r="B339" s="260">
        <v>506.00400000000002</v>
      </c>
      <c r="C339" s="261" t="s">
        <v>408</v>
      </c>
      <c r="D339" s="273"/>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274"/>
      <c r="AF339" s="274"/>
      <c r="AG339" s="274"/>
      <c r="AH339" s="274"/>
      <c r="AI339" s="274"/>
      <c r="AJ339" s="274"/>
      <c r="AK339" s="274"/>
      <c r="AL339" s="274"/>
      <c r="AM339" s="274"/>
      <c r="AN339" s="274"/>
      <c r="AO339" s="274"/>
      <c r="AP339" s="274"/>
      <c r="AQ339" s="274"/>
      <c r="AR339" s="274"/>
      <c r="AS339" s="274"/>
      <c r="AT339" s="274"/>
      <c r="AU339" s="274"/>
      <c r="AV339" s="274"/>
      <c r="AW339" s="274"/>
      <c r="AX339" s="274"/>
      <c r="AY339" s="275"/>
      <c r="AZ339" s="265"/>
      <c r="BA339" s="266"/>
      <c r="BB339" s="267" t="s">
        <v>43</v>
      </c>
      <c r="BC339" s="288"/>
      <c r="BD339" s="269">
        <f t="shared" si="9"/>
        <v>0</v>
      </c>
      <c r="BE339" s="270"/>
      <c r="BF339" s="271"/>
      <c r="BG339" s="279"/>
      <c r="BI339" s="252" t="str">
        <f t="shared" si="8"/>
        <v/>
      </c>
    </row>
    <row r="340" spans="1:61" s="277" customFormat="1" hidden="1">
      <c r="A340" s="247"/>
      <c r="B340" s="260">
        <v>506.005</v>
      </c>
      <c r="C340" s="261" t="s">
        <v>409</v>
      </c>
      <c r="D340" s="273"/>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74"/>
      <c r="AE340" s="274"/>
      <c r="AF340" s="274"/>
      <c r="AG340" s="274"/>
      <c r="AH340" s="274"/>
      <c r="AI340" s="274"/>
      <c r="AJ340" s="274"/>
      <c r="AK340" s="274"/>
      <c r="AL340" s="274"/>
      <c r="AM340" s="274"/>
      <c r="AN340" s="274"/>
      <c r="AO340" s="274"/>
      <c r="AP340" s="274"/>
      <c r="AQ340" s="274"/>
      <c r="AR340" s="274"/>
      <c r="AS340" s="274"/>
      <c r="AT340" s="274"/>
      <c r="AU340" s="274"/>
      <c r="AV340" s="274"/>
      <c r="AW340" s="274"/>
      <c r="AX340" s="274"/>
      <c r="AY340" s="275"/>
      <c r="AZ340" s="265"/>
      <c r="BA340" s="266"/>
      <c r="BB340" s="267" t="s">
        <v>41</v>
      </c>
      <c r="BC340" s="288"/>
      <c r="BD340" s="269">
        <f t="shared" si="9"/>
        <v>0</v>
      </c>
      <c r="BE340" s="270"/>
      <c r="BF340" s="271"/>
      <c r="BG340" s="279"/>
      <c r="BI340" s="252" t="str">
        <f t="shared" si="8"/>
        <v/>
      </c>
    </row>
    <row r="341" spans="1:61" s="277" customFormat="1" hidden="1">
      <c r="A341" s="247"/>
      <c r="B341" s="260">
        <v>506.00599999999997</v>
      </c>
      <c r="C341" s="261" t="s">
        <v>410</v>
      </c>
      <c r="D341" s="273"/>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s="274"/>
      <c r="AG341" s="274"/>
      <c r="AH341" s="274"/>
      <c r="AI341" s="274"/>
      <c r="AJ341" s="274"/>
      <c r="AK341" s="274"/>
      <c r="AL341" s="274"/>
      <c r="AM341" s="274"/>
      <c r="AN341" s="274"/>
      <c r="AO341" s="274"/>
      <c r="AP341" s="274"/>
      <c r="AQ341" s="274"/>
      <c r="AR341" s="274"/>
      <c r="AS341" s="274"/>
      <c r="AT341" s="274"/>
      <c r="AU341" s="274"/>
      <c r="AV341" s="274"/>
      <c r="AW341" s="274"/>
      <c r="AX341" s="274"/>
      <c r="AY341" s="275"/>
      <c r="AZ341" s="265"/>
      <c r="BA341" s="266"/>
      <c r="BB341" s="267" t="s">
        <v>1124</v>
      </c>
      <c r="BC341" s="288"/>
      <c r="BD341" s="269">
        <f t="shared" si="9"/>
        <v>0</v>
      </c>
      <c r="BE341" s="270"/>
      <c r="BF341" s="271"/>
      <c r="BG341" s="279"/>
      <c r="BI341" s="252" t="str">
        <f t="shared" si="8"/>
        <v/>
      </c>
    </row>
    <row r="342" spans="1:61" s="277" customFormat="1" hidden="1">
      <c r="A342" s="247"/>
      <c r="B342" s="260">
        <v>506.00700000000001</v>
      </c>
      <c r="C342" s="261" t="s">
        <v>411</v>
      </c>
      <c r="D342" s="273"/>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74"/>
      <c r="AE342" s="274"/>
      <c r="AF342" s="274"/>
      <c r="AG342" s="274"/>
      <c r="AH342" s="274"/>
      <c r="AI342" s="274"/>
      <c r="AJ342" s="274"/>
      <c r="AK342" s="274"/>
      <c r="AL342" s="274"/>
      <c r="AM342" s="274"/>
      <c r="AN342" s="274"/>
      <c r="AO342" s="274"/>
      <c r="AP342" s="274"/>
      <c r="AQ342" s="274"/>
      <c r="AR342" s="274"/>
      <c r="AS342" s="274"/>
      <c r="AT342" s="274"/>
      <c r="AU342" s="274"/>
      <c r="AV342" s="274"/>
      <c r="AW342" s="274"/>
      <c r="AX342" s="274"/>
      <c r="AY342" s="275"/>
      <c r="AZ342" s="265"/>
      <c r="BA342" s="266"/>
      <c r="BB342" s="267" t="s">
        <v>41</v>
      </c>
      <c r="BC342" s="288"/>
      <c r="BD342" s="269">
        <f t="shared" si="9"/>
        <v>0</v>
      </c>
      <c r="BE342" s="270"/>
      <c r="BF342" s="271"/>
      <c r="BG342" s="279"/>
      <c r="BI342" s="252" t="str">
        <f t="shared" ref="BI342:BI481" si="10">T(B342)</f>
        <v/>
      </c>
    </row>
    <row r="343" spans="1:61" s="277" customFormat="1" hidden="1">
      <c r="A343" s="247"/>
      <c r="B343" s="260">
        <v>506.00799999999998</v>
      </c>
      <c r="C343" s="261" t="s">
        <v>412</v>
      </c>
      <c r="D343" s="273"/>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74"/>
      <c r="AE343" s="274"/>
      <c r="AF343" s="274"/>
      <c r="AG343" s="274"/>
      <c r="AH343" s="274"/>
      <c r="AI343" s="274"/>
      <c r="AJ343" s="274"/>
      <c r="AK343" s="274"/>
      <c r="AL343" s="274"/>
      <c r="AM343" s="274"/>
      <c r="AN343" s="274"/>
      <c r="AO343" s="274"/>
      <c r="AP343" s="274"/>
      <c r="AQ343" s="274"/>
      <c r="AR343" s="274"/>
      <c r="AS343" s="274"/>
      <c r="AT343" s="274"/>
      <c r="AU343" s="274"/>
      <c r="AV343" s="274"/>
      <c r="AW343" s="274"/>
      <c r="AX343" s="274"/>
      <c r="AY343" s="275"/>
      <c r="AZ343" s="265"/>
      <c r="BA343" s="266"/>
      <c r="BB343" s="267" t="s">
        <v>41</v>
      </c>
      <c r="BC343" s="288"/>
      <c r="BD343" s="269">
        <f t="shared" si="9"/>
        <v>0</v>
      </c>
      <c r="BE343" s="270"/>
      <c r="BF343" s="271"/>
      <c r="BG343" s="279"/>
      <c r="BI343" s="252" t="str">
        <f t="shared" si="10"/>
        <v/>
      </c>
    </row>
    <row r="344" spans="1:61" s="277" customFormat="1" hidden="1">
      <c r="A344" s="409"/>
      <c r="B344" s="260">
        <v>508.00049999999999</v>
      </c>
      <c r="C344" s="261" t="s">
        <v>413</v>
      </c>
      <c r="D344" s="273"/>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74"/>
      <c r="AE344" s="274"/>
      <c r="AF344" s="274"/>
      <c r="AG344" s="274"/>
      <c r="AH344" s="274"/>
      <c r="AI344" s="274"/>
      <c r="AJ344" s="274"/>
      <c r="AK344" s="274"/>
      <c r="AL344" s="274"/>
      <c r="AM344" s="274"/>
      <c r="AN344" s="274"/>
      <c r="AO344" s="274"/>
      <c r="AP344" s="274"/>
      <c r="AQ344" s="274"/>
      <c r="AR344" s="274"/>
      <c r="AS344" s="274"/>
      <c r="AT344" s="274"/>
      <c r="AU344" s="274"/>
      <c r="AV344" s="274"/>
      <c r="AW344" s="274"/>
      <c r="AX344" s="274"/>
      <c r="AY344" s="275"/>
      <c r="AZ344" s="265"/>
      <c r="BA344" s="266"/>
      <c r="BB344" s="267" t="s">
        <v>41</v>
      </c>
      <c r="BC344" s="288"/>
      <c r="BD344" s="269">
        <f t="shared" si="9"/>
        <v>0</v>
      </c>
      <c r="BE344" s="270"/>
      <c r="BF344" s="271"/>
      <c r="BG344" s="279"/>
      <c r="BI344" s="252" t="str">
        <f t="shared" si="10"/>
        <v/>
      </c>
    </row>
    <row r="345" spans="1:61" s="277" customFormat="1" hidden="1">
      <c r="A345" s="410"/>
      <c r="B345" s="260">
        <v>508.00099999999998</v>
      </c>
      <c r="C345" s="261" t="s">
        <v>414</v>
      </c>
      <c r="D345" s="273"/>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c r="AF345" s="274"/>
      <c r="AG345" s="274"/>
      <c r="AH345" s="274"/>
      <c r="AI345" s="274"/>
      <c r="AJ345" s="274"/>
      <c r="AK345" s="274"/>
      <c r="AL345" s="274"/>
      <c r="AM345" s="274"/>
      <c r="AN345" s="274"/>
      <c r="AO345" s="274"/>
      <c r="AP345" s="274"/>
      <c r="AQ345" s="274"/>
      <c r="AR345" s="274"/>
      <c r="AS345" s="274"/>
      <c r="AT345" s="274"/>
      <c r="AU345" s="274"/>
      <c r="AV345" s="274"/>
      <c r="AW345" s="274"/>
      <c r="AX345" s="274"/>
      <c r="AY345" s="275"/>
      <c r="AZ345" s="265"/>
      <c r="BA345" s="266"/>
      <c r="BB345" s="267" t="s">
        <v>41</v>
      </c>
      <c r="BC345" s="288"/>
      <c r="BD345" s="269">
        <f t="shared" si="9"/>
        <v>0</v>
      </c>
      <c r="BE345" s="270"/>
      <c r="BF345" s="271"/>
      <c r="BG345" s="279"/>
      <c r="BI345" s="252" t="str">
        <f t="shared" si="10"/>
        <v/>
      </c>
    </row>
    <row r="346" spans="1:61" s="277" customFormat="1" hidden="1">
      <c r="A346" s="409"/>
      <c r="B346" s="260">
        <v>509.05029999999999</v>
      </c>
      <c r="C346" s="261" t="s">
        <v>1517</v>
      </c>
      <c r="D346" s="273"/>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c r="AF346" s="274"/>
      <c r="AG346" s="274"/>
      <c r="AH346" s="274"/>
      <c r="AI346" s="274"/>
      <c r="AJ346" s="274"/>
      <c r="AK346" s="274"/>
      <c r="AL346" s="274"/>
      <c r="AM346" s="274"/>
      <c r="AN346" s="274"/>
      <c r="AO346" s="274"/>
      <c r="AP346" s="274"/>
      <c r="AQ346" s="274"/>
      <c r="AR346" s="274"/>
      <c r="AS346" s="274"/>
      <c r="AT346" s="274"/>
      <c r="AU346" s="274"/>
      <c r="AV346" s="274"/>
      <c r="AW346" s="274"/>
      <c r="AX346" s="274"/>
      <c r="AY346" s="275"/>
      <c r="AZ346" s="265"/>
      <c r="BA346" s="266"/>
      <c r="BB346" s="267" t="s">
        <v>43</v>
      </c>
      <c r="BC346" s="288"/>
      <c r="BD346" s="269">
        <f t="shared" ref="BD346" si="11">BA346*BC346</f>
        <v>0</v>
      </c>
      <c r="BE346" s="270"/>
      <c r="BF346" s="271"/>
      <c r="BG346" s="279"/>
      <c r="BI346" s="252"/>
    </row>
    <row r="347" spans="1:61" s="277" customFormat="1" hidden="1">
      <c r="A347" s="247"/>
      <c r="B347" s="260">
        <v>509.05040000000002</v>
      </c>
      <c r="C347" s="261" t="s">
        <v>1526</v>
      </c>
      <c r="D347" s="273"/>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274"/>
      <c r="AG347" s="274"/>
      <c r="AH347" s="274"/>
      <c r="AI347" s="274"/>
      <c r="AJ347" s="274"/>
      <c r="AK347" s="274"/>
      <c r="AL347" s="274"/>
      <c r="AM347" s="274"/>
      <c r="AN347" s="274"/>
      <c r="AO347" s="274"/>
      <c r="AP347" s="274"/>
      <c r="AQ347" s="274"/>
      <c r="AR347" s="274"/>
      <c r="AS347" s="274"/>
      <c r="AT347" s="274"/>
      <c r="AU347" s="274"/>
      <c r="AV347" s="274"/>
      <c r="AW347" s="274"/>
      <c r="AX347" s="274"/>
      <c r="AY347" s="275"/>
      <c r="AZ347" s="265"/>
      <c r="BA347" s="266"/>
      <c r="BB347" s="267" t="s">
        <v>43</v>
      </c>
      <c r="BC347" s="288"/>
      <c r="BD347" s="269">
        <f t="shared" ref="BD347:BD376" si="12">BA347*BC347</f>
        <v>0</v>
      </c>
      <c r="BE347" s="270"/>
      <c r="BF347" s="271"/>
      <c r="BG347" s="279"/>
      <c r="BI347" s="252"/>
    </row>
    <row r="348" spans="1:61" s="277" customFormat="1" hidden="1">
      <c r="A348" s="247"/>
      <c r="B348" s="260">
        <v>509.0505</v>
      </c>
      <c r="C348" s="261" t="s">
        <v>1527</v>
      </c>
      <c r="D348" s="273"/>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274"/>
      <c r="AF348" s="274"/>
      <c r="AG348" s="274"/>
      <c r="AH348" s="274"/>
      <c r="AI348" s="274"/>
      <c r="AJ348" s="274"/>
      <c r="AK348" s="274"/>
      <c r="AL348" s="274"/>
      <c r="AM348" s="274"/>
      <c r="AN348" s="274"/>
      <c r="AO348" s="274"/>
      <c r="AP348" s="274"/>
      <c r="AQ348" s="274"/>
      <c r="AR348" s="274"/>
      <c r="AS348" s="274"/>
      <c r="AT348" s="274"/>
      <c r="AU348" s="274"/>
      <c r="AV348" s="274"/>
      <c r="AW348" s="274"/>
      <c r="AX348" s="274"/>
      <c r="AY348" s="275"/>
      <c r="AZ348" s="265"/>
      <c r="BA348" s="266"/>
      <c r="BB348" s="267" t="s">
        <v>43</v>
      </c>
      <c r="BC348" s="288"/>
      <c r="BD348" s="269">
        <f t="shared" si="12"/>
        <v>0</v>
      </c>
      <c r="BE348" s="270"/>
      <c r="BF348" s="271"/>
      <c r="BG348" s="279"/>
      <c r="BI348" s="252"/>
    </row>
    <row r="349" spans="1:61" s="277" customFormat="1" hidden="1">
      <c r="A349" s="247"/>
      <c r="B349" s="260">
        <v>509.06029999999998</v>
      </c>
      <c r="C349" s="261" t="s">
        <v>1518</v>
      </c>
      <c r="D349" s="273"/>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F349" s="274"/>
      <c r="AG349" s="274"/>
      <c r="AH349" s="274"/>
      <c r="AI349" s="274"/>
      <c r="AJ349" s="274"/>
      <c r="AK349" s="274"/>
      <c r="AL349" s="274"/>
      <c r="AM349" s="274"/>
      <c r="AN349" s="274"/>
      <c r="AO349" s="274"/>
      <c r="AP349" s="274"/>
      <c r="AQ349" s="274"/>
      <c r="AR349" s="274"/>
      <c r="AS349" s="274"/>
      <c r="AT349" s="274"/>
      <c r="AU349" s="274"/>
      <c r="AV349" s="274"/>
      <c r="AW349" s="274"/>
      <c r="AX349" s="274"/>
      <c r="AY349" s="275"/>
      <c r="AZ349" s="265"/>
      <c r="BA349" s="266"/>
      <c r="BB349" s="267" t="s">
        <v>43</v>
      </c>
      <c r="BC349" s="288"/>
      <c r="BD349" s="269">
        <f t="shared" si="12"/>
        <v>0</v>
      </c>
      <c r="BE349" s="270"/>
      <c r="BF349" s="271"/>
      <c r="BG349" s="279"/>
      <c r="BI349" s="252"/>
    </row>
    <row r="350" spans="1:61" s="277" customFormat="1" hidden="1">
      <c r="A350" s="247"/>
      <c r="B350" s="260">
        <v>509.06040000000002</v>
      </c>
      <c r="C350" s="261" t="s">
        <v>1528</v>
      </c>
      <c r="D350" s="273"/>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274"/>
      <c r="AF350" s="274"/>
      <c r="AG350" s="274"/>
      <c r="AH350" s="274"/>
      <c r="AI350" s="274"/>
      <c r="AJ350" s="274"/>
      <c r="AK350" s="274"/>
      <c r="AL350" s="274"/>
      <c r="AM350" s="274"/>
      <c r="AN350" s="274"/>
      <c r="AO350" s="274"/>
      <c r="AP350" s="274"/>
      <c r="AQ350" s="274"/>
      <c r="AR350" s="274"/>
      <c r="AS350" s="274"/>
      <c r="AT350" s="274"/>
      <c r="AU350" s="274"/>
      <c r="AV350" s="274"/>
      <c r="AW350" s="274"/>
      <c r="AX350" s="274"/>
      <c r="AY350" s="275"/>
      <c r="AZ350" s="265"/>
      <c r="BA350" s="266"/>
      <c r="BB350" s="267" t="s">
        <v>43</v>
      </c>
      <c r="BC350" s="288"/>
      <c r="BD350" s="269">
        <f t="shared" si="12"/>
        <v>0</v>
      </c>
      <c r="BE350" s="270"/>
      <c r="BF350" s="271"/>
      <c r="BG350" s="279"/>
      <c r="BI350" s="252"/>
    </row>
    <row r="351" spans="1:61" s="277" customFormat="1" hidden="1">
      <c r="A351" s="247"/>
      <c r="B351" s="260">
        <v>509.06049999999999</v>
      </c>
      <c r="C351" s="261" t="s">
        <v>1529</v>
      </c>
      <c r="D351" s="273"/>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74"/>
      <c r="AE351" s="274"/>
      <c r="AF351" s="274"/>
      <c r="AG351" s="274"/>
      <c r="AH351" s="274"/>
      <c r="AI351" s="274"/>
      <c r="AJ351" s="274"/>
      <c r="AK351" s="274"/>
      <c r="AL351" s="274"/>
      <c r="AM351" s="274"/>
      <c r="AN351" s="274"/>
      <c r="AO351" s="274"/>
      <c r="AP351" s="274"/>
      <c r="AQ351" s="274"/>
      <c r="AR351" s="274"/>
      <c r="AS351" s="274"/>
      <c r="AT351" s="274"/>
      <c r="AU351" s="274"/>
      <c r="AV351" s="274"/>
      <c r="AW351" s="274"/>
      <c r="AX351" s="274"/>
      <c r="AY351" s="275"/>
      <c r="AZ351" s="265"/>
      <c r="BA351" s="266"/>
      <c r="BB351" s="267" t="s">
        <v>43</v>
      </c>
      <c r="BC351" s="288"/>
      <c r="BD351" s="269">
        <f t="shared" si="12"/>
        <v>0</v>
      </c>
      <c r="BE351" s="270"/>
      <c r="BF351" s="271"/>
      <c r="BG351" s="279"/>
      <c r="BI351" s="252"/>
    </row>
    <row r="352" spans="1:61" s="277" customFormat="1" hidden="1">
      <c r="A352" s="247"/>
      <c r="B352" s="260">
        <v>509.06060000000002</v>
      </c>
      <c r="C352" s="261" t="s">
        <v>1530</v>
      </c>
      <c r="D352" s="273"/>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74"/>
      <c r="AE352" s="274"/>
      <c r="AF352" s="274"/>
      <c r="AG352" s="274"/>
      <c r="AH352" s="274"/>
      <c r="AI352" s="274"/>
      <c r="AJ352" s="274"/>
      <c r="AK352" s="274"/>
      <c r="AL352" s="274"/>
      <c r="AM352" s="274"/>
      <c r="AN352" s="274"/>
      <c r="AO352" s="274"/>
      <c r="AP352" s="274"/>
      <c r="AQ352" s="274"/>
      <c r="AR352" s="274"/>
      <c r="AS352" s="274"/>
      <c r="AT352" s="274"/>
      <c r="AU352" s="274"/>
      <c r="AV352" s="274"/>
      <c r="AW352" s="274"/>
      <c r="AX352" s="274"/>
      <c r="AY352" s="275"/>
      <c r="AZ352" s="265"/>
      <c r="BA352" s="266"/>
      <c r="BB352" s="267" t="s">
        <v>43</v>
      </c>
      <c r="BC352" s="288"/>
      <c r="BD352" s="269">
        <f t="shared" si="12"/>
        <v>0</v>
      </c>
      <c r="BE352" s="270"/>
      <c r="BF352" s="271"/>
      <c r="BG352" s="279"/>
      <c r="BI352" s="252"/>
    </row>
    <row r="353" spans="1:61" s="277" customFormat="1" hidden="1">
      <c r="A353" s="247"/>
      <c r="B353" s="260">
        <v>509.07029999999997</v>
      </c>
      <c r="C353" s="261" t="s">
        <v>1519</v>
      </c>
      <c r="D353" s="273"/>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74"/>
      <c r="AE353" s="274"/>
      <c r="AF353" s="274"/>
      <c r="AG353" s="274"/>
      <c r="AH353" s="274"/>
      <c r="AI353" s="274"/>
      <c r="AJ353" s="274"/>
      <c r="AK353" s="274"/>
      <c r="AL353" s="274"/>
      <c r="AM353" s="274"/>
      <c r="AN353" s="274"/>
      <c r="AO353" s="274"/>
      <c r="AP353" s="274"/>
      <c r="AQ353" s="274"/>
      <c r="AR353" s="274"/>
      <c r="AS353" s="274"/>
      <c r="AT353" s="274"/>
      <c r="AU353" s="274"/>
      <c r="AV353" s="274"/>
      <c r="AW353" s="274"/>
      <c r="AX353" s="274"/>
      <c r="AY353" s="275"/>
      <c r="AZ353" s="265"/>
      <c r="BA353" s="266"/>
      <c r="BB353" s="267" t="s">
        <v>43</v>
      </c>
      <c r="BC353" s="288"/>
      <c r="BD353" s="269">
        <f t="shared" si="12"/>
        <v>0</v>
      </c>
      <c r="BE353" s="270"/>
      <c r="BF353" s="271"/>
      <c r="BG353" s="279"/>
      <c r="BI353" s="252"/>
    </row>
    <row r="354" spans="1:61" s="277" customFormat="1" hidden="1">
      <c r="A354" s="247"/>
      <c r="B354" s="260">
        <v>509.07040000000001</v>
      </c>
      <c r="C354" s="261" t="s">
        <v>1531</v>
      </c>
      <c r="D354" s="273"/>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74"/>
      <c r="AE354" s="274"/>
      <c r="AF354" s="274"/>
      <c r="AG354" s="274"/>
      <c r="AH354" s="274"/>
      <c r="AI354" s="274"/>
      <c r="AJ354" s="274"/>
      <c r="AK354" s="274"/>
      <c r="AL354" s="274"/>
      <c r="AM354" s="274"/>
      <c r="AN354" s="274"/>
      <c r="AO354" s="274"/>
      <c r="AP354" s="274"/>
      <c r="AQ354" s="274"/>
      <c r="AR354" s="274"/>
      <c r="AS354" s="274"/>
      <c r="AT354" s="274"/>
      <c r="AU354" s="274"/>
      <c r="AV354" s="274"/>
      <c r="AW354" s="274"/>
      <c r="AX354" s="274"/>
      <c r="AY354" s="275"/>
      <c r="AZ354" s="265"/>
      <c r="BA354" s="266"/>
      <c r="BB354" s="267" t="s">
        <v>43</v>
      </c>
      <c r="BC354" s="288"/>
      <c r="BD354" s="269">
        <f t="shared" si="12"/>
        <v>0</v>
      </c>
      <c r="BE354" s="270"/>
      <c r="BF354" s="271"/>
      <c r="BG354" s="279"/>
      <c r="BI354" s="252"/>
    </row>
    <row r="355" spans="1:61" s="277" customFormat="1" hidden="1">
      <c r="A355" s="247"/>
      <c r="B355" s="260">
        <v>509.07049999999998</v>
      </c>
      <c r="C355" s="261" t="s">
        <v>1532</v>
      </c>
      <c r="D355" s="273"/>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74"/>
      <c r="AE355" s="274"/>
      <c r="AF355" s="274"/>
      <c r="AG355" s="274"/>
      <c r="AH355" s="274"/>
      <c r="AI355" s="274"/>
      <c r="AJ355" s="274"/>
      <c r="AK355" s="274"/>
      <c r="AL355" s="274"/>
      <c r="AM355" s="274"/>
      <c r="AN355" s="274"/>
      <c r="AO355" s="274"/>
      <c r="AP355" s="274"/>
      <c r="AQ355" s="274"/>
      <c r="AR355" s="274"/>
      <c r="AS355" s="274"/>
      <c r="AT355" s="274"/>
      <c r="AU355" s="274"/>
      <c r="AV355" s="274"/>
      <c r="AW355" s="274"/>
      <c r="AX355" s="274"/>
      <c r="AY355" s="275"/>
      <c r="AZ355" s="265"/>
      <c r="BA355" s="266"/>
      <c r="BB355" s="267" t="s">
        <v>43</v>
      </c>
      <c r="BC355" s="288"/>
      <c r="BD355" s="269">
        <f t="shared" si="12"/>
        <v>0</v>
      </c>
      <c r="BE355" s="270"/>
      <c r="BF355" s="271"/>
      <c r="BG355" s="279"/>
      <c r="BI355" s="252"/>
    </row>
    <row r="356" spans="1:61" s="277" customFormat="1" hidden="1">
      <c r="A356" s="247"/>
      <c r="B356" s="260">
        <v>509.07060000000001</v>
      </c>
      <c r="C356" s="261" t="s">
        <v>1533</v>
      </c>
      <c r="D356" s="273"/>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74"/>
      <c r="AE356" s="274"/>
      <c r="AF356" s="274"/>
      <c r="AG356" s="274"/>
      <c r="AH356" s="274"/>
      <c r="AI356" s="274"/>
      <c r="AJ356" s="274"/>
      <c r="AK356" s="274"/>
      <c r="AL356" s="274"/>
      <c r="AM356" s="274"/>
      <c r="AN356" s="274"/>
      <c r="AO356" s="274"/>
      <c r="AP356" s="274"/>
      <c r="AQ356" s="274"/>
      <c r="AR356" s="274"/>
      <c r="AS356" s="274"/>
      <c r="AT356" s="274"/>
      <c r="AU356" s="274"/>
      <c r="AV356" s="274"/>
      <c r="AW356" s="274"/>
      <c r="AX356" s="274"/>
      <c r="AY356" s="275"/>
      <c r="AZ356" s="265"/>
      <c r="BA356" s="266"/>
      <c r="BB356" s="267" t="s">
        <v>43</v>
      </c>
      <c r="BC356" s="288"/>
      <c r="BD356" s="269">
        <f t="shared" si="12"/>
        <v>0</v>
      </c>
      <c r="BE356" s="270"/>
      <c r="BF356" s="271"/>
      <c r="BG356" s="279"/>
      <c r="BI356" s="252"/>
    </row>
    <row r="357" spans="1:61" s="277" customFormat="1" hidden="1">
      <c r="A357" s="247"/>
      <c r="B357" s="260">
        <v>509.07069999999999</v>
      </c>
      <c r="C357" s="261" t="s">
        <v>1534</v>
      </c>
      <c r="D357" s="273"/>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74"/>
      <c r="AE357" s="274"/>
      <c r="AF357" s="274"/>
      <c r="AG357" s="274"/>
      <c r="AH357" s="274"/>
      <c r="AI357" s="274"/>
      <c r="AJ357" s="274"/>
      <c r="AK357" s="274"/>
      <c r="AL357" s="274"/>
      <c r="AM357" s="274"/>
      <c r="AN357" s="274"/>
      <c r="AO357" s="274"/>
      <c r="AP357" s="274"/>
      <c r="AQ357" s="274"/>
      <c r="AR357" s="274"/>
      <c r="AS357" s="274"/>
      <c r="AT357" s="274"/>
      <c r="AU357" s="274"/>
      <c r="AV357" s="274"/>
      <c r="AW357" s="274"/>
      <c r="AX357" s="274"/>
      <c r="AY357" s="275"/>
      <c r="AZ357" s="265"/>
      <c r="BA357" s="266"/>
      <c r="BB357" s="267" t="s">
        <v>43</v>
      </c>
      <c r="BC357" s="288"/>
      <c r="BD357" s="269">
        <f t="shared" si="12"/>
        <v>0</v>
      </c>
      <c r="BE357" s="270"/>
      <c r="BF357" s="271"/>
      <c r="BG357" s="279"/>
      <c r="BI357" s="252"/>
    </row>
    <row r="358" spans="1:61" s="277" customFormat="1" hidden="1">
      <c r="A358" s="247"/>
      <c r="B358" s="260">
        <v>509.08030000000002</v>
      </c>
      <c r="C358" s="261" t="s">
        <v>1520</v>
      </c>
      <c r="D358" s="273"/>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74"/>
      <c r="AE358" s="274"/>
      <c r="AF358" s="274"/>
      <c r="AG358" s="274"/>
      <c r="AH358" s="274"/>
      <c r="AI358" s="274"/>
      <c r="AJ358" s="274"/>
      <c r="AK358" s="274"/>
      <c r="AL358" s="274"/>
      <c r="AM358" s="274"/>
      <c r="AN358" s="274"/>
      <c r="AO358" s="274"/>
      <c r="AP358" s="274"/>
      <c r="AQ358" s="274"/>
      <c r="AR358" s="274"/>
      <c r="AS358" s="274"/>
      <c r="AT358" s="274"/>
      <c r="AU358" s="274"/>
      <c r="AV358" s="274"/>
      <c r="AW358" s="274"/>
      <c r="AX358" s="274"/>
      <c r="AY358" s="275"/>
      <c r="AZ358" s="265"/>
      <c r="BA358" s="266"/>
      <c r="BB358" s="267" t="s">
        <v>43</v>
      </c>
      <c r="BC358" s="288"/>
      <c r="BD358" s="269">
        <f t="shared" si="12"/>
        <v>0</v>
      </c>
      <c r="BE358" s="270"/>
      <c r="BF358" s="271"/>
      <c r="BG358" s="279"/>
      <c r="BI358" s="252"/>
    </row>
    <row r="359" spans="1:61" s="277" customFormat="1" hidden="1">
      <c r="A359" s="247"/>
      <c r="B359" s="260">
        <v>509.0804</v>
      </c>
      <c r="C359" s="261" t="s">
        <v>1535</v>
      </c>
      <c r="D359" s="273"/>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274"/>
      <c r="AF359" s="274"/>
      <c r="AG359" s="274"/>
      <c r="AH359" s="274"/>
      <c r="AI359" s="274"/>
      <c r="AJ359" s="274"/>
      <c r="AK359" s="274"/>
      <c r="AL359" s="274"/>
      <c r="AM359" s="274"/>
      <c r="AN359" s="274"/>
      <c r="AO359" s="274"/>
      <c r="AP359" s="274"/>
      <c r="AQ359" s="274"/>
      <c r="AR359" s="274"/>
      <c r="AS359" s="274"/>
      <c r="AT359" s="274"/>
      <c r="AU359" s="274"/>
      <c r="AV359" s="274"/>
      <c r="AW359" s="274"/>
      <c r="AX359" s="274"/>
      <c r="AY359" s="275"/>
      <c r="AZ359" s="265"/>
      <c r="BA359" s="266"/>
      <c r="BB359" s="267" t="s">
        <v>43</v>
      </c>
      <c r="BC359" s="288"/>
      <c r="BD359" s="269">
        <f t="shared" si="12"/>
        <v>0</v>
      </c>
      <c r="BE359" s="270"/>
      <c r="BF359" s="271"/>
      <c r="BG359" s="279"/>
      <c r="BI359" s="252"/>
    </row>
    <row r="360" spans="1:61" s="277" customFormat="1" hidden="1">
      <c r="A360" s="247"/>
      <c r="B360" s="260">
        <v>509.08049999999997</v>
      </c>
      <c r="C360" s="261" t="s">
        <v>1536</v>
      </c>
      <c r="D360" s="273"/>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74"/>
      <c r="AE360" s="274"/>
      <c r="AF360" s="274"/>
      <c r="AG360" s="274"/>
      <c r="AH360" s="274"/>
      <c r="AI360" s="274"/>
      <c r="AJ360" s="274"/>
      <c r="AK360" s="274"/>
      <c r="AL360" s="274"/>
      <c r="AM360" s="274"/>
      <c r="AN360" s="274"/>
      <c r="AO360" s="274"/>
      <c r="AP360" s="274"/>
      <c r="AQ360" s="274"/>
      <c r="AR360" s="274"/>
      <c r="AS360" s="274"/>
      <c r="AT360" s="274"/>
      <c r="AU360" s="274"/>
      <c r="AV360" s="274"/>
      <c r="AW360" s="274"/>
      <c r="AX360" s="274"/>
      <c r="AY360" s="275"/>
      <c r="AZ360" s="265"/>
      <c r="BA360" s="266"/>
      <c r="BB360" s="267" t="s">
        <v>43</v>
      </c>
      <c r="BC360" s="288"/>
      <c r="BD360" s="269">
        <f t="shared" si="12"/>
        <v>0</v>
      </c>
      <c r="BE360" s="270"/>
      <c r="BF360" s="271"/>
      <c r="BG360" s="279"/>
      <c r="BI360" s="252"/>
    </row>
    <row r="361" spans="1:61" s="277" customFormat="1" hidden="1">
      <c r="A361" s="247"/>
      <c r="B361" s="260">
        <v>509.0806</v>
      </c>
      <c r="C361" s="261" t="s">
        <v>1537</v>
      </c>
      <c r="D361" s="273"/>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74"/>
      <c r="AE361" s="274"/>
      <c r="AF361" s="274"/>
      <c r="AG361" s="274"/>
      <c r="AH361" s="274"/>
      <c r="AI361" s="274"/>
      <c r="AJ361" s="274"/>
      <c r="AK361" s="274"/>
      <c r="AL361" s="274"/>
      <c r="AM361" s="274"/>
      <c r="AN361" s="274"/>
      <c r="AO361" s="274"/>
      <c r="AP361" s="274"/>
      <c r="AQ361" s="274"/>
      <c r="AR361" s="274"/>
      <c r="AS361" s="274"/>
      <c r="AT361" s="274"/>
      <c r="AU361" s="274"/>
      <c r="AV361" s="274"/>
      <c r="AW361" s="274"/>
      <c r="AX361" s="274"/>
      <c r="AY361" s="275"/>
      <c r="AZ361" s="265"/>
      <c r="BA361" s="266"/>
      <c r="BB361" s="267" t="s">
        <v>43</v>
      </c>
      <c r="BC361" s="288"/>
      <c r="BD361" s="269">
        <f t="shared" si="12"/>
        <v>0</v>
      </c>
      <c r="BE361" s="270"/>
      <c r="BF361" s="271"/>
      <c r="BG361" s="279"/>
      <c r="BI361" s="252"/>
    </row>
    <row r="362" spans="1:61" s="277" customFormat="1" hidden="1">
      <c r="A362" s="247"/>
      <c r="B362" s="260">
        <v>509.08069999999998</v>
      </c>
      <c r="C362" s="261" t="s">
        <v>1538</v>
      </c>
      <c r="D362" s="273"/>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74"/>
      <c r="AE362" s="274"/>
      <c r="AF362" s="274"/>
      <c r="AG362" s="274"/>
      <c r="AH362" s="274"/>
      <c r="AI362" s="274"/>
      <c r="AJ362" s="274"/>
      <c r="AK362" s="274"/>
      <c r="AL362" s="274"/>
      <c r="AM362" s="274"/>
      <c r="AN362" s="274"/>
      <c r="AO362" s="274"/>
      <c r="AP362" s="274"/>
      <c r="AQ362" s="274"/>
      <c r="AR362" s="274"/>
      <c r="AS362" s="274"/>
      <c r="AT362" s="274"/>
      <c r="AU362" s="274"/>
      <c r="AV362" s="274"/>
      <c r="AW362" s="274"/>
      <c r="AX362" s="274"/>
      <c r="AY362" s="275"/>
      <c r="AZ362" s="265"/>
      <c r="BA362" s="266"/>
      <c r="BB362" s="267" t="s">
        <v>43</v>
      </c>
      <c r="BC362" s="288"/>
      <c r="BD362" s="269">
        <f t="shared" si="12"/>
        <v>0</v>
      </c>
      <c r="BE362" s="270"/>
      <c r="BF362" s="271"/>
      <c r="BG362" s="279"/>
      <c r="BI362" s="252"/>
    </row>
    <row r="363" spans="1:61" s="277" customFormat="1" hidden="1">
      <c r="A363" s="247"/>
      <c r="B363" s="260">
        <v>509.08080000000001</v>
      </c>
      <c r="C363" s="261" t="s">
        <v>1539</v>
      </c>
      <c r="D363" s="273"/>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c r="AF363" s="274"/>
      <c r="AG363" s="274"/>
      <c r="AH363" s="274"/>
      <c r="AI363" s="274"/>
      <c r="AJ363" s="274"/>
      <c r="AK363" s="274"/>
      <c r="AL363" s="274"/>
      <c r="AM363" s="274"/>
      <c r="AN363" s="274"/>
      <c r="AO363" s="274"/>
      <c r="AP363" s="274"/>
      <c r="AQ363" s="274"/>
      <c r="AR363" s="274"/>
      <c r="AS363" s="274"/>
      <c r="AT363" s="274"/>
      <c r="AU363" s="274"/>
      <c r="AV363" s="274"/>
      <c r="AW363" s="274"/>
      <c r="AX363" s="274"/>
      <c r="AY363" s="275"/>
      <c r="AZ363" s="265"/>
      <c r="BA363" s="266"/>
      <c r="BB363" s="267" t="s">
        <v>43</v>
      </c>
      <c r="BC363" s="288"/>
      <c r="BD363" s="269">
        <f t="shared" si="12"/>
        <v>0</v>
      </c>
      <c r="BE363" s="270"/>
      <c r="BF363" s="271"/>
      <c r="BG363" s="279"/>
      <c r="BI363" s="252"/>
    </row>
    <row r="364" spans="1:61" s="277" customFormat="1" hidden="1">
      <c r="A364" s="247"/>
      <c r="B364" s="260">
        <v>509.09030000000001</v>
      </c>
      <c r="C364" s="261" t="s">
        <v>1521</v>
      </c>
      <c r="D364" s="273"/>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74"/>
      <c r="AE364" s="274"/>
      <c r="AF364" s="274"/>
      <c r="AG364" s="274"/>
      <c r="AH364" s="274"/>
      <c r="AI364" s="274"/>
      <c r="AJ364" s="274"/>
      <c r="AK364" s="274"/>
      <c r="AL364" s="274"/>
      <c r="AM364" s="274"/>
      <c r="AN364" s="274"/>
      <c r="AO364" s="274"/>
      <c r="AP364" s="274"/>
      <c r="AQ364" s="274"/>
      <c r="AR364" s="274"/>
      <c r="AS364" s="274"/>
      <c r="AT364" s="274"/>
      <c r="AU364" s="274"/>
      <c r="AV364" s="274"/>
      <c r="AW364" s="274"/>
      <c r="AX364" s="274"/>
      <c r="AY364" s="275"/>
      <c r="AZ364" s="265"/>
      <c r="BA364" s="266"/>
      <c r="BB364" s="267" t="s">
        <v>43</v>
      </c>
      <c r="BC364" s="288"/>
      <c r="BD364" s="269">
        <f t="shared" si="12"/>
        <v>0</v>
      </c>
      <c r="BE364" s="270"/>
      <c r="BF364" s="271"/>
      <c r="BG364" s="279"/>
      <c r="BI364" s="252"/>
    </row>
    <row r="365" spans="1:61" s="277" customFormat="1" hidden="1">
      <c r="A365" s="247"/>
      <c r="B365" s="260">
        <v>509.09039999999999</v>
      </c>
      <c r="C365" s="261" t="s">
        <v>1540</v>
      </c>
      <c r="D365" s="273"/>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74"/>
      <c r="AE365" s="274"/>
      <c r="AF365" s="274"/>
      <c r="AG365" s="274"/>
      <c r="AH365" s="274"/>
      <c r="AI365" s="274"/>
      <c r="AJ365" s="274"/>
      <c r="AK365" s="274"/>
      <c r="AL365" s="274"/>
      <c r="AM365" s="274"/>
      <c r="AN365" s="274"/>
      <c r="AO365" s="274"/>
      <c r="AP365" s="274"/>
      <c r="AQ365" s="274"/>
      <c r="AR365" s="274"/>
      <c r="AS365" s="274"/>
      <c r="AT365" s="274"/>
      <c r="AU365" s="274"/>
      <c r="AV365" s="274"/>
      <c r="AW365" s="274"/>
      <c r="AX365" s="274"/>
      <c r="AY365" s="275"/>
      <c r="AZ365" s="265"/>
      <c r="BA365" s="266"/>
      <c r="BB365" s="267" t="s">
        <v>43</v>
      </c>
      <c r="BC365" s="288"/>
      <c r="BD365" s="269">
        <f t="shared" si="12"/>
        <v>0</v>
      </c>
      <c r="BE365" s="270"/>
      <c r="BF365" s="271"/>
      <c r="BG365" s="279"/>
      <c r="BI365" s="252"/>
    </row>
    <row r="366" spans="1:61" s="277" customFormat="1" hidden="1">
      <c r="A366" s="247"/>
      <c r="B366" s="260">
        <v>509.09050000000002</v>
      </c>
      <c r="C366" s="261" t="s">
        <v>1541</v>
      </c>
      <c r="D366" s="273"/>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74"/>
      <c r="AE366" s="274"/>
      <c r="AF366" s="274"/>
      <c r="AG366" s="274"/>
      <c r="AH366" s="274"/>
      <c r="AI366" s="274"/>
      <c r="AJ366" s="274"/>
      <c r="AK366" s="274"/>
      <c r="AL366" s="274"/>
      <c r="AM366" s="274"/>
      <c r="AN366" s="274"/>
      <c r="AO366" s="274"/>
      <c r="AP366" s="274"/>
      <c r="AQ366" s="274"/>
      <c r="AR366" s="274"/>
      <c r="AS366" s="274"/>
      <c r="AT366" s="274"/>
      <c r="AU366" s="274"/>
      <c r="AV366" s="274"/>
      <c r="AW366" s="274"/>
      <c r="AX366" s="274"/>
      <c r="AY366" s="275"/>
      <c r="AZ366" s="265"/>
      <c r="BA366" s="266"/>
      <c r="BB366" s="267" t="s">
        <v>43</v>
      </c>
      <c r="BC366" s="288"/>
      <c r="BD366" s="269">
        <f t="shared" si="12"/>
        <v>0</v>
      </c>
      <c r="BE366" s="270"/>
      <c r="BF366" s="271"/>
      <c r="BG366" s="279"/>
      <c r="BI366" s="252"/>
    </row>
    <row r="367" spans="1:61" s="277" customFormat="1" hidden="1">
      <c r="A367" s="247"/>
      <c r="B367" s="260">
        <v>509.09059999999999</v>
      </c>
      <c r="C367" s="261" t="s">
        <v>1542</v>
      </c>
      <c r="D367" s="273"/>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74"/>
      <c r="AE367" s="274"/>
      <c r="AF367" s="274"/>
      <c r="AG367" s="274"/>
      <c r="AH367" s="274"/>
      <c r="AI367" s="274"/>
      <c r="AJ367" s="274"/>
      <c r="AK367" s="274"/>
      <c r="AL367" s="274"/>
      <c r="AM367" s="274"/>
      <c r="AN367" s="274"/>
      <c r="AO367" s="274"/>
      <c r="AP367" s="274"/>
      <c r="AQ367" s="274"/>
      <c r="AR367" s="274"/>
      <c r="AS367" s="274"/>
      <c r="AT367" s="274"/>
      <c r="AU367" s="274"/>
      <c r="AV367" s="274"/>
      <c r="AW367" s="274"/>
      <c r="AX367" s="274"/>
      <c r="AY367" s="275"/>
      <c r="AZ367" s="265"/>
      <c r="BA367" s="266"/>
      <c r="BB367" s="267" t="s">
        <v>43</v>
      </c>
      <c r="BC367" s="288"/>
      <c r="BD367" s="269">
        <f t="shared" si="12"/>
        <v>0</v>
      </c>
      <c r="BE367" s="270"/>
      <c r="BF367" s="271"/>
      <c r="BG367" s="279"/>
      <c r="BI367" s="252"/>
    </row>
    <row r="368" spans="1:61" s="277" customFormat="1" hidden="1">
      <c r="A368" s="247"/>
      <c r="B368" s="260">
        <v>509.09070000000003</v>
      </c>
      <c r="C368" s="261" t="s">
        <v>1543</v>
      </c>
      <c r="D368" s="273"/>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74"/>
      <c r="AE368" s="274"/>
      <c r="AF368" s="274"/>
      <c r="AG368" s="274"/>
      <c r="AH368" s="274"/>
      <c r="AI368" s="274"/>
      <c r="AJ368" s="274"/>
      <c r="AK368" s="274"/>
      <c r="AL368" s="274"/>
      <c r="AM368" s="274"/>
      <c r="AN368" s="274"/>
      <c r="AO368" s="274"/>
      <c r="AP368" s="274"/>
      <c r="AQ368" s="274"/>
      <c r="AR368" s="274"/>
      <c r="AS368" s="274"/>
      <c r="AT368" s="274"/>
      <c r="AU368" s="274"/>
      <c r="AV368" s="274"/>
      <c r="AW368" s="274"/>
      <c r="AX368" s="274"/>
      <c r="AY368" s="275"/>
      <c r="AZ368" s="265"/>
      <c r="BA368" s="266"/>
      <c r="BB368" s="267" t="s">
        <v>43</v>
      </c>
      <c r="BC368" s="288"/>
      <c r="BD368" s="269">
        <f t="shared" si="12"/>
        <v>0</v>
      </c>
      <c r="BE368" s="270"/>
      <c r="BF368" s="271"/>
      <c r="BG368" s="279"/>
      <c r="BI368" s="252"/>
    </row>
    <row r="369" spans="1:61" s="277" customFormat="1" hidden="1">
      <c r="A369" s="247"/>
      <c r="B369" s="260">
        <v>509.0908</v>
      </c>
      <c r="C369" s="261" t="s">
        <v>1544</v>
      </c>
      <c r="D369" s="273"/>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74"/>
      <c r="AE369" s="274"/>
      <c r="AF369" s="274"/>
      <c r="AG369" s="274"/>
      <c r="AH369" s="274"/>
      <c r="AI369" s="274"/>
      <c r="AJ369" s="274"/>
      <c r="AK369" s="274"/>
      <c r="AL369" s="274"/>
      <c r="AM369" s="274"/>
      <c r="AN369" s="274"/>
      <c r="AO369" s="274"/>
      <c r="AP369" s="274"/>
      <c r="AQ369" s="274"/>
      <c r="AR369" s="274"/>
      <c r="AS369" s="274"/>
      <c r="AT369" s="274"/>
      <c r="AU369" s="274"/>
      <c r="AV369" s="274"/>
      <c r="AW369" s="274"/>
      <c r="AX369" s="274"/>
      <c r="AY369" s="275"/>
      <c r="AZ369" s="265"/>
      <c r="BA369" s="266"/>
      <c r="BB369" s="267" t="s">
        <v>43</v>
      </c>
      <c r="BC369" s="288"/>
      <c r="BD369" s="269">
        <f t="shared" si="12"/>
        <v>0</v>
      </c>
      <c r="BE369" s="270"/>
      <c r="BF369" s="271"/>
      <c r="BG369" s="279"/>
      <c r="BI369" s="252"/>
    </row>
    <row r="370" spans="1:61" s="277" customFormat="1" hidden="1">
      <c r="A370" s="247"/>
      <c r="B370" s="260">
        <v>509.09089999999998</v>
      </c>
      <c r="C370" s="261" t="s">
        <v>1545</v>
      </c>
      <c r="D370" s="273"/>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74"/>
      <c r="AE370" s="274"/>
      <c r="AF370" s="274"/>
      <c r="AG370" s="274"/>
      <c r="AH370" s="274"/>
      <c r="AI370" s="274"/>
      <c r="AJ370" s="274"/>
      <c r="AK370" s="274"/>
      <c r="AL370" s="274"/>
      <c r="AM370" s="274"/>
      <c r="AN370" s="274"/>
      <c r="AO370" s="274"/>
      <c r="AP370" s="274"/>
      <c r="AQ370" s="274"/>
      <c r="AR370" s="274"/>
      <c r="AS370" s="274"/>
      <c r="AT370" s="274"/>
      <c r="AU370" s="274"/>
      <c r="AV370" s="274"/>
      <c r="AW370" s="274"/>
      <c r="AX370" s="274"/>
      <c r="AY370" s="275"/>
      <c r="AZ370" s="265"/>
      <c r="BA370" s="266"/>
      <c r="BB370" s="267" t="s">
        <v>43</v>
      </c>
      <c r="BC370" s="288"/>
      <c r="BD370" s="269">
        <f t="shared" si="12"/>
        <v>0</v>
      </c>
      <c r="BE370" s="270"/>
      <c r="BF370" s="271"/>
      <c r="BG370" s="279"/>
      <c r="BI370" s="252"/>
    </row>
    <row r="371" spans="1:61" s="277" customFormat="1" hidden="1">
      <c r="A371" s="247"/>
      <c r="B371" s="260">
        <v>509.1003</v>
      </c>
      <c r="C371" s="261" t="s">
        <v>1522</v>
      </c>
      <c r="D371" s="273"/>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74"/>
      <c r="AE371" s="274"/>
      <c r="AF371" s="274"/>
      <c r="AG371" s="274"/>
      <c r="AH371" s="274"/>
      <c r="AI371" s="274"/>
      <c r="AJ371" s="274"/>
      <c r="AK371" s="274"/>
      <c r="AL371" s="274"/>
      <c r="AM371" s="274"/>
      <c r="AN371" s="274"/>
      <c r="AO371" s="274"/>
      <c r="AP371" s="274"/>
      <c r="AQ371" s="274"/>
      <c r="AR371" s="274"/>
      <c r="AS371" s="274"/>
      <c r="AT371" s="274"/>
      <c r="AU371" s="274"/>
      <c r="AV371" s="274"/>
      <c r="AW371" s="274"/>
      <c r="AX371" s="274"/>
      <c r="AY371" s="275"/>
      <c r="AZ371" s="265"/>
      <c r="BA371" s="266"/>
      <c r="BB371" s="267" t="s">
        <v>43</v>
      </c>
      <c r="BC371" s="288"/>
      <c r="BD371" s="269">
        <f t="shared" si="12"/>
        <v>0</v>
      </c>
      <c r="BE371" s="270"/>
      <c r="BF371" s="271"/>
      <c r="BG371" s="279"/>
      <c r="BI371" s="252"/>
    </row>
    <row r="372" spans="1:61" s="277" customFormat="1" hidden="1">
      <c r="A372" s="247"/>
      <c r="B372" s="260">
        <v>509.10039999999998</v>
      </c>
      <c r="C372" s="261" t="s">
        <v>1546</v>
      </c>
      <c r="D372" s="273"/>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74"/>
      <c r="AE372" s="274"/>
      <c r="AF372" s="274"/>
      <c r="AG372" s="274"/>
      <c r="AH372" s="274"/>
      <c r="AI372" s="274"/>
      <c r="AJ372" s="274"/>
      <c r="AK372" s="274"/>
      <c r="AL372" s="274"/>
      <c r="AM372" s="274"/>
      <c r="AN372" s="274"/>
      <c r="AO372" s="274"/>
      <c r="AP372" s="274"/>
      <c r="AQ372" s="274"/>
      <c r="AR372" s="274"/>
      <c r="AS372" s="274"/>
      <c r="AT372" s="274"/>
      <c r="AU372" s="274"/>
      <c r="AV372" s="274"/>
      <c r="AW372" s="274"/>
      <c r="AX372" s="274"/>
      <c r="AY372" s="275"/>
      <c r="AZ372" s="265"/>
      <c r="BA372" s="266"/>
      <c r="BB372" s="267" t="s">
        <v>43</v>
      </c>
      <c r="BC372" s="288"/>
      <c r="BD372" s="269">
        <f t="shared" si="12"/>
        <v>0</v>
      </c>
      <c r="BE372" s="270"/>
      <c r="BF372" s="271"/>
      <c r="BG372" s="279"/>
      <c r="BI372" s="252"/>
    </row>
    <row r="373" spans="1:61" s="277" customFormat="1" hidden="1">
      <c r="A373" s="247"/>
      <c r="B373" s="260">
        <v>509.10050000000001</v>
      </c>
      <c r="C373" s="261" t="s">
        <v>1547</v>
      </c>
      <c r="D373" s="273"/>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c r="AK373" s="274"/>
      <c r="AL373" s="274"/>
      <c r="AM373" s="274"/>
      <c r="AN373" s="274"/>
      <c r="AO373" s="274"/>
      <c r="AP373" s="274"/>
      <c r="AQ373" s="274"/>
      <c r="AR373" s="274"/>
      <c r="AS373" s="274"/>
      <c r="AT373" s="274"/>
      <c r="AU373" s="274"/>
      <c r="AV373" s="274"/>
      <c r="AW373" s="274"/>
      <c r="AX373" s="274"/>
      <c r="AY373" s="275"/>
      <c r="AZ373" s="265"/>
      <c r="BA373" s="266"/>
      <c r="BB373" s="267" t="s">
        <v>43</v>
      </c>
      <c r="BC373" s="288"/>
      <c r="BD373" s="269">
        <f t="shared" si="12"/>
        <v>0</v>
      </c>
      <c r="BE373" s="270"/>
      <c r="BF373" s="271"/>
      <c r="BG373" s="279"/>
      <c r="BI373" s="252"/>
    </row>
    <row r="374" spans="1:61" s="277" customFormat="1" hidden="1">
      <c r="A374" s="247"/>
      <c r="B374" s="260">
        <v>509.10059999999999</v>
      </c>
      <c r="C374" s="261" t="s">
        <v>1548</v>
      </c>
      <c r="D374" s="273"/>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F374" s="274"/>
      <c r="AG374" s="274"/>
      <c r="AH374" s="274"/>
      <c r="AI374" s="274"/>
      <c r="AJ374" s="274"/>
      <c r="AK374" s="274"/>
      <c r="AL374" s="274"/>
      <c r="AM374" s="274"/>
      <c r="AN374" s="274"/>
      <c r="AO374" s="274"/>
      <c r="AP374" s="274"/>
      <c r="AQ374" s="274"/>
      <c r="AR374" s="274"/>
      <c r="AS374" s="274"/>
      <c r="AT374" s="274"/>
      <c r="AU374" s="274"/>
      <c r="AV374" s="274"/>
      <c r="AW374" s="274"/>
      <c r="AX374" s="274"/>
      <c r="AY374" s="275"/>
      <c r="AZ374" s="265"/>
      <c r="BA374" s="266"/>
      <c r="BB374" s="267" t="s">
        <v>43</v>
      </c>
      <c r="BC374" s="288"/>
      <c r="BD374" s="269">
        <f t="shared" si="12"/>
        <v>0</v>
      </c>
      <c r="BE374" s="270"/>
      <c r="BF374" s="271"/>
      <c r="BG374" s="279"/>
      <c r="BI374" s="252"/>
    </row>
    <row r="375" spans="1:61" s="277" customFormat="1" hidden="1">
      <c r="A375" s="247"/>
      <c r="B375" s="260">
        <v>509.10070000000002</v>
      </c>
      <c r="C375" s="261" t="s">
        <v>1549</v>
      </c>
      <c r="D375" s="273"/>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74"/>
      <c r="AE375" s="274"/>
      <c r="AF375" s="274"/>
      <c r="AG375" s="274"/>
      <c r="AH375" s="274"/>
      <c r="AI375" s="274"/>
      <c r="AJ375" s="274"/>
      <c r="AK375" s="274"/>
      <c r="AL375" s="274"/>
      <c r="AM375" s="274"/>
      <c r="AN375" s="274"/>
      <c r="AO375" s="274"/>
      <c r="AP375" s="274"/>
      <c r="AQ375" s="274"/>
      <c r="AR375" s="274"/>
      <c r="AS375" s="274"/>
      <c r="AT375" s="274"/>
      <c r="AU375" s="274"/>
      <c r="AV375" s="274"/>
      <c r="AW375" s="274"/>
      <c r="AX375" s="274"/>
      <c r="AY375" s="275"/>
      <c r="AZ375" s="265"/>
      <c r="BA375" s="266"/>
      <c r="BB375" s="267" t="s">
        <v>43</v>
      </c>
      <c r="BC375" s="288"/>
      <c r="BD375" s="269">
        <f t="shared" si="12"/>
        <v>0</v>
      </c>
      <c r="BE375" s="270"/>
      <c r="BF375" s="271"/>
      <c r="BG375" s="279"/>
      <c r="BI375" s="252"/>
    </row>
    <row r="376" spans="1:61" s="277" customFormat="1" hidden="1">
      <c r="A376" s="247"/>
      <c r="B376" s="260">
        <v>509.10079999999999</v>
      </c>
      <c r="C376" s="261" t="s">
        <v>1550</v>
      </c>
      <c r="D376" s="273"/>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274"/>
      <c r="AF376" s="274"/>
      <c r="AG376" s="274"/>
      <c r="AH376" s="274"/>
      <c r="AI376" s="274"/>
      <c r="AJ376" s="274"/>
      <c r="AK376" s="274"/>
      <c r="AL376" s="274"/>
      <c r="AM376" s="274"/>
      <c r="AN376" s="274"/>
      <c r="AO376" s="274"/>
      <c r="AP376" s="274"/>
      <c r="AQ376" s="274"/>
      <c r="AR376" s="274"/>
      <c r="AS376" s="274"/>
      <c r="AT376" s="274"/>
      <c r="AU376" s="274"/>
      <c r="AV376" s="274"/>
      <c r="AW376" s="274"/>
      <c r="AX376" s="274"/>
      <c r="AY376" s="275"/>
      <c r="AZ376" s="265"/>
      <c r="BA376" s="266"/>
      <c r="BB376" s="267" t="s">
        <v>43</v>
      </c>
      <c r="BC376" s="288"/>
      <c r="BD376" s="269">
        <f t="shared" si="12"/>
        <v>0</v>
      </c>
      <c r="BE376" s="270"/>
      <c r="BF376" s="271"/>
      <c r="BG376" s="279"/>
      <c r="BI376" s="252"/>
    </row>
    <row r="377" spans="1:61" s="277" customFormat="1" hidden="1">
      <c r="A377" s="247"/>
      <c r="B377" s="260">
        <v>509.10090000000002</v>
      </c>
      <c r="C377" s="261" t="s">
        <v>1553</v>
      </c>
      <c r="D377" s="273"/>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c r="AF377" s="274"/>
      <c r="AG377" s="274"/>
      <c r="AH377" s="274"/>
      <c r="AI377" s="274"/>
      <c r="AJ377" s="274"/>
      <c r="AK377" s="274"/>
      <c r="AL377" s="274"/>
      <c r="AM377" s="274"/>
      <c r="AN377" s="274"/>
      <c r="AO377" s="274"/>
      <c r="AP377" s="274"/>
      <c r="AQ377" s="274"/>
      <c r="AR377" s="274"/>
      <c r="AS377" s="274"/>
      <c r="AT377" s="274"/>
      <c r="AU377" s="274"/>
      <c r="AV377" s="274"/>
      <c r="AW377" s="274"/>
      <c r="AX377" s="274"/>
      <c r="AY377" s="275"/>
      <c r="AZ377" s="265"/>
      <c r="BA377" s="266"/>
      <c r="BB377" s="267" t="s">
        <v>43</v>
      </c>
      <c r="BC377" s="288"/>
      <c r="BD377" s="269">
        <f t="shared" ref="BD377:BD420" si="13">BA377*BC377</f>
        <v>0</v>
      </c>
      <c r="BE377" s="270"/>
      <c r="BF377" s="271"/>
      <c r="BG377" s="279"/>
      <c r="BI377" s="252"/>
    </row>
    <row r="378" spans="1:61" s="277" customFormat="1" hidden="1">
      <c r="A378" s="247"/>
      <c r="B378" s="260">
        <v>509.101</v>
      </c>
      <c r="C378" s="261" t="s">
        <v>1554</v>
      </c>
      <c r="D378" s="273"/>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74"/>
      <c r="AE378" s="274"/>
      <c r="AF378" s="274"/>
      <c r="AG378" s="274"/>
      <c r="AH378" s="274"/>
      <c r="AI378" s="274"/>
      <c r="AJ378" s="274"/>
      <c r="AK378" s="274"/>
      <c r="AL378" s="274"/>
      <c r="AM378" s="274"/>
      <c r="AN378" s="274"/>
      <c r="AO378" s="274"/>
      <c r="AP378" s="274"/>
      <c r="AQ378" s="274"/>
      <c r="AR378" s="274"/>
      <c r="AS378" s="274"/>
      <c r="AT378" s="274"/>
      <c r="AU378" s="274"/>
      <c r="AV378" s="274"/>
      <c r="AW378" s="274"/>
      <c r="AX378" s="274"/>
      <c r="AY378" s="275"/>
      <c r="AZ378" s="265"/>
      <c r="BA378" s="266"/>
      <c r="BB378" s="267" t="s">
        <v>43</v>
      </c>
      <c r="BC378" s="288"/>
      <c r="BD378" s="269">
        <f t="shared" si="13"/>
        <v>0</v>
      </c>
      <c r="BE378" s="270"/>
      <c r="BF378" s="271"/>
      <c r="BG378" s="279"/>
      <c r="BI378" s="252"/>
    </row>
    <row r="379" spans="1:61" s="277" customFormat="1" hidden="1">
      <c r="A379" s="247"/>
      <c r="B379" s="260">
        <v>509.1103</v>
      </c>
      <c r="C379" s="261" t="s">
        <v>1523</v>
      </c>
      <c r="D379" s="273"/>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c r="AF379" s="274"/>
      <c r="AG379" s="274"/>
      <c r="AH379" s="274"/>
      <c r="AI379" s="274"/>
      <c r="AJ379" s="274"/>
      <c r="AK379" s="274"/>
      <c r="AL379" s="274"/>
      <c r="AM379" s="274"/>
      <c r="AN379" s="274"/>
      <c r="AO379" s="274"/>
      <c r="AP379" s="274"/>
      <c r="AQ379" s="274"/>
      <c r="AR379" s="274"/>
      <c r="AS379" s="274"/>
      <c r="AT379" s="274"/>
      <c r="AU379" s="274"/>
      <c r="AV379" s="274"/>
      <c r="AW379" s="274"/>
      <c r="AX379" s="274"/>
      <c r="AY379" s="275"/>
      <c r="AZ379" s="265"/>
      <c r="BA379" s="266"/>
      <c r="BB379" s="267" t="s">
        <v>43</v>
      </c>
      <c r="BC379" s="288"/>
      <c r="BD379" s="269">
        <f t="shared" si="13"/>
        <v>0</v>
      </c>
      <c r="BE379" s="270"/>
      <c r="BF379" s="271"/>
      <c r="BG379" s="279"/>
      <c r="BI379" s="252"/>
    </row>
    <row r="380" spans="1:61" s="277" customFormat="1" hidden="1">
      <c r="A380" s="247"/>
      <c r="B380" s="260">
        <v>509.11040000000003</v>
      </c>
      <c r="C380" s="261" t="s">
        <v>1559</v>
      </c>
      <c r="D380" s="273"/>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74"/>
      <c r="AE380" s="274"/>
      <c r="AF380" s="274"/>
      <c r="AG380" s="274"/>
      <c r="AH380" s="274"/>
      <c r="AI380" s="274"/>
      <c r="AJ380" s="274"/>
      <c r="AK380" s="274"/>
      <c r="AL380" s="274"/>
      <c r="AM380" s="274"/>
      <c r="AN380" s="274"/>
      <c r="AO380" s="274"/>
      <c r="AP380" s="274"/>
      <c r="AQ380" s="274"/>
      <c r="AR380" s="274"/>
      <c r="AS380" s="274"/>
      <c r="AT380" s="274"/>
      <c r="AU380" s="274"/>
      <c r="AV380" s="274"/>
      <c r="AW380" s="274"/>
      <c r="AX380" s="274"/>
      <c r="AY380" s="275"/>
      <c r="AZ380" s="265"/>
      <c r="BA380" s="266"/>
      <c r="BB380" s="267" t="s">
        <v>43</v>
      </c>
      <c r="BC380" s="288"/>
      <c r="BD380" s="269">
        <f t="shared" si="13"/>
        <v>0</v>
      </c>
      <c r="BE380" s="270"/>
      <c r="BF380" s="271"/>
      <c r="BG380" s="279"/>
      <c r="BI380" s="252"/>
    </row>
    <row r="381" spans="1:61" s="277" customFormat="1" hidden="1">
      <c r="A381" s="247"/>
      <c r="B381" s="260">
        <v>509.1105</v>
      </c>
      <c r="C381" s="261" t="s">
        <v>1560</v>
      </c>
      <c r="D381" s="273"/>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c r="AQ381" s="274"/>
      <c r="AR381" s="274"/>
      <c r="AS381" s="274"/>
      <c r="AT381" s="274"/>
      <c r="AU381" s="274"/>
      <c r="AV381" s="274"/>
      <c r="AW381" s="274"/>
      <c r="AX381" s="274"/>
      <c r="AY381" s="275"/>
      <c r="AZ381" s="265"/>
      <c r="BA381" s="266"/>
      <c r="BB381" s="267" t="s">
        <v>43</v>
      </c>
      <c r="BC381" s="288"/>
      <c r="BD381" s="269">
        <f t="shared" si="13"/>
        <v>0</v>
      </c>
      <c r="BE381" s="270"/>
      <c r="BF381" s="271"/>
      <c r="BG381" s="279"/>
      <c r="BI381" s="252"/>
    </row>
    <row r="382" spans="1:61" s="277" customFormat="1" hidden="1">
      <c r="A382" s="247"/>
      <c r="B382" s="260">
        <v>509.11059999999998</v>
      </c>
      <c r="C382" s="261" t="s">
        <v>1561</v>
      </c>
      <c r="D382" s="273"/>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274"/>
      <c r="AF382" s="274"/>
      <c r="AG382" s="274"/>
      <c r="AH382" s="274"/>
      <c r="AI382" s="274"/>
      <c r="AJ382" s="274"/>
      <c r="AK382" s="274"/>
      <c r="AL382" s="274"/>
      <c r="AM382" s="274"/>
      <c r="AN382" s="274"/>
      <c r="AO382" s="274"/>
      <c r="AP382" s="274"/>
      <c r="AQ382" s="274"/>
      <c r="AR382" s="274"/>
      <c r="AS382" s="274"/>
      <c r="AT382" s="274"/>
      <c r="AU382" s="274"/>
      <c r="AV382" s="274"/>
      <c r="AW382" s="274"/>
      <c r="AX382" s="274"/>
      <c r="AY382" s="275"/>
      <c r="AZ382" s="265"/>
      <c r="BA382" s="266"/>
      <c r="BB382" s="267" t="s">
        <v>43</v>
      </c>
      <c r="BC382" s="288"/>
      <c r="BD382" s="269">
        <f t="shared" si="13"/>
        <v>0</v>
      </c>
      <c r="BE382" s="270"/>
      <c r="BF382" s="271"/>
      <c r="BG382" s="279"/>
      <c r="BI382" s="252"/>
    </row>
    <row r="383" spans="1:61" s="277" customFormat="1" hidden="1">
      <c r="A383" s="247"/>
      <c r="B383" s="260">
        <v>509.11070000000001</v>
      </c>
      <c r="C383" s="261" t="s">
        <v>1562</v>
      </c>
      <c r="D383" s="273"/>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74"/>
      <c r="AE383" s="274"/>
      <c r="AF383" s="274"/>
      <c r="AG383" s="274"/>
      <c r="AH383" s="274"/>
      <c r="AI383" s="274"/>
      <c r="AJ383" s="274"/>
      <c r="AK383" s="274"/>
      <c r="AL383" s="274"/>
      <c r="AM383" s="274"/>
      <c r="AN383" s="274"/>
      <c r="AO383" s="274"/>
      <c r="AP383" s="274"/>
      <c r="AQ383" s="274"/>
      <c r="AR383" s="274"/>
      <c r="AS383" s="274"/>
      <c r="AT383" s="274"/>
      <c r="AU383" s="274"/>
      <c r="AV383" s="274"/>
      <c r="AW383" s="274"/>
      <c r="AX383" s="274"/>
      <c r="AY383" s="275"/>
      <c r="AZ383" s="265"/>
      <c r="BA383" s="266"/>
      <c r="BB383" s="267" t="s">
        <v>43</v>
      </c>
      <c r="BC383" s="288"/>
      <c r="BD383" s="269">
        <f t="shared" si="13"/>
        <v>0</v>
      </c>
      <c r="BE383" s="270"/>
      <c r="BF383" s="271"/>
      <c r="BG383" s="279"/>
      <c r="BI383" s="252"/>
    </row>
    <row r="384" spans="1:61" s="277" customFormat="1" hidden="1">
      <c r="A384" s="247"/>
      <c r="B384" s="260">
        <v>509.11079999999998</v>
      </c>
      <c r="C384" s="261" t="s">
        <v>1551</v>
      </c>
      <c r="D384" s="273"/>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s="274"/>
      <c r="AG384" s="274"/>
      <c r="AH384" s="274"/>
      <c r="AI384" s="274"/>
      <c r="AJ384" s="274"/>
      <c r="AK384" s="274"/>
      <c r="AL384" s="274"/>
      <c r="AM384" s="274"/>
      <c r="AN384" s="274"/>
      <c r="AO384" s="274"/>
      <c r="AP384" s="274"/>
      <c r="AQ384" s="274"/>
      <c r="AR384" s="274"/>
      <c r="AS384" s="274"/>
      <c r="AT384" s="274"/>
      <c r="AU384" s="274"/>
      <c r="AV384" s="274"/>
      <c r="AW384" s="274"/>
      <c r="AX384" s="274"/>
      <c r="AY384" s="275"/>
      <c r="AZ384" s="265"/>
      <c r="BA384" s="266"/>
      <c r="BB384" s="267" t="s">
        <v>43</v>
      </c>
      <c r="BC384" s="288"/>
      <c r="BD384" s="269">
        <f t="shared" si="13"/>
        <v>0</v>
      </c>
      <c r="BE384" s="270"/>
      <c r="BF384" s="271"/>
      <c r="BG384" s="279"/>
      <c r="BI384" s="252"/>
    </row>
    <row r="385" spans="1:61" s="277" customFormat="1" hidden="1">
      <c r="A385" s="247"/>
      <c r="B385" s="260">
        <v>509.11090000000002</v>
      </c>
      <c r="C385" s="261" t="s">
        <v>1563</v>
      </c>
      <c r="D385" s="273"/>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274"/>
      <c r="AF385" s="274"/>
      <c r="AG385" s="274"/>
      <c r="AH385" s="274"/>
      <c r="AI385" s="274"/>
      <c r="AJ385" s="274"/>
      <c r="AK385" s="274"/>
      <c r="AL385" s="274"/>
      <c r="AM385" s="274"/>
      <c r="AN385" s="274"/>
      <c r="AO385" s="274"/>
      <c r="AP385" s="274"/>
      <c r="AQ385" s="274"/>
      <c r="AR385" s="274"/>
      <c r="AS385" s="274"/>
      <c r="AT385" s="274"/>
      <c r="AU385" s="274"/>
      <c r="AV385" s="274"/>
      <c r="AW385" s="274"/>
      <c r="AX385" s="274"/>
      <c r="AY385" s="275"/>
      <c r="AZ385" s="265"/>
      <c r="BA385" s="266"/>
      <c r="BB385" s="267" t="s">
        <v>43</v>
      </c>
      <c r="BC385" s="288"/>
      <c r="BD385" s="269">
        <f t="shared" si="13"/>
        <v>0</v>
      </c>
      <c r="BE385" s="270"/>
      <c r="BF385" s="271"/>
      <c r="BG385" s="279"/>
      <c r="BI385" s="252"/>
    </row>
    <row r="386" spans="1:61" s="277" customFormat="1" hidden="1">
      <c r="A386" s="247"/>
      <c r="B386" s="260">
        <v>509.11099999999999</v>
      </c>
      <c r="C386" s="261" t="s">
        <v>1555</v>
      </c>
      <c r="D386" s="273"/>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274"/>
      <c r="AF386" s="274"/>
      <c r="AG386" s="274"/>
      <c r="AH386" s="274"/>
      <c r="AI386" s="274"/>
      <c r="AJ386" s="274"/>
      <c r="AK386" s="274"/>
      <c r="AL386" s="274"/>
      <c r="AM386" s="274"/>
      <c r="AN386" s="274"/>
      <c r="AO386" s="274"/>
      <c r="AP386" s="274"/>
      <c r="AQ386" s="274"/>
      <c r="AR386" s="274"/>
      <c r="AS386" s="274"/>
      <c r="AT386" s="274"/>
      <c r="AU386" s="274"/>
      <c r="AV386" s="274"/>
      <c r="AW386" s="274"/>
      <c r="AX386" s="274"/>
      <c r="AY386" s="275"/>
      <c r="AZ386" s="265"/>
      <c r="BA386" s="266"/>
      <c r="BB386" s="267" t="s">
        <v>43</v>
      </c>
      <c r="BC386" s="288"/>
      <c r="BD386" s="269">
        <f t="shared" si="13"/>
        <v>0</v>
      </c>
      <c r="BE386" s="270"/>
      <c r="BF386" s="271"/>
      <c r="BG386" s="279"/>
      <c r="BI386" s="252"/>
    </row>
    <row r="387" spans="1:61" s="277" customFormat="1" hidden="1">
      <c r="A387" s="247"/>
      <c r="B387" s="260">
        <v>509.11110000000002</v>
      </c>
      <c r="C387" s="261" t="s">
        <v>1564</v>
      </c>
      <c r="D387" s="273"/>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74"/>
      <c r="AE387" s="274"/>
      <c r="AF387" s="274"/>
      <c r="AG387" s="274"/>
      <c r="AH387" s="274"/>
      <c r="AI387" s="274"/>
      <c r="AJ387" s="274"/>
      <c r="AK387" s="274"/>
      <c r="AL387" s="274"/>
      <c r="AM387" s="274"/>
      <c r="AN387" s="274"/>
      <c r="AO387" s="274"/>
      <c r="AP387" s="274"/>
      <c r="AQ387" s="274"/>
      <c r="AR387" s="274"/>
      <c r="AS387" s="274"/>
      <c r="AT387" s="274"/>
      <c r="AU387" s="274"/>
      <c r="AV387" s="274"/>
      <c r="AW387" s="274"/>
      <c r="AX387" s="274"/>
      <c r="AY387" s="275"/>
      <c r="AZ387" s="265"/>
      <c r="BA387" s="266"/>
      <c r="BB387" s="267" t="s">
        <v>43</v>
      </c>
      <c r="BC387" s="288"/>
      <c r="BD387" s="269">
        <f t="shared" si="13"/>
        <v>0</v>
      </c>
      <c r="BE387" s="270"/>
      <c r="BF387" s="271"/>
      <c r="BG387" s="279"/>
      <c r="BI387" s="252"/>
    </row>
    <row r="388" spans="1:61" s="277" customFormat="1" hidden="1">
      <c r="A388" s="247"/>
      <c r="B388" s="260">
        <v>509.12029999999999</v>
      </c>
      <c r="C388" s="261" t="s">
        <v>1524</v>
      </c>
      <c r="D388" s="273"/>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74"/>
      <c r="AE388" s="274"/>
      <c r="AF388" s="274"/>
      <c r="AG388" s="274"/>
      <c r="AH388" s="274"/>
      <c r="AI388" s="274"/>
      <c r="AJ388" s="274"/>
      <c r="AK388" s="274"/>
      <c r="AL388" s="274"/>
      <c r="AM388" s="274"/>
      <c r="AN388" s="274"/>
      <c r="AO388" s="274"/>
      <c r="AP388" s="274"/>
      <c r="AQ388" s="274"/>
      <c r="AR388" s="274"/>
      <c r="AS388" s="274"/>
      <c r="AT388" s="274"/>
      <c r="AU388" s="274"/>
      <c r="AV388" s="274"/>
      <c r="AW388" s="274"/>
      <c r="AX388" s="274"/>
      <c r="AY388" s="275"/>
      <c r="AZ388" s="265"/>
      <c r="BA388" s="266"/>
      <c r="BB388" s="267" t="s">
        <v>43</v>
      </c>
      <c r="BC388" s="288"/>
      <c r="BD388" s="269">
        <f t="shared" si="13"/>
        <v>0</v>
      </c>
      <c r="BE388" s="270"/>
      <c r="BF388" s="271"/>
      <c r="BG388" s="279"/>
      <c r="BI388" s="252"/>
    </row>
    <row r="389" spans="1:61" s="277" customFormat="1" hidden="1">
      <c r="A389" s="247"/>
      <c r="B389" s="260">
        <v>509.12040000000002</v>
      </c>
      <c r="C389" s="261" t="s">
        <v>1565</v>
      </c>
      <c r="D389" s="273"/>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74"/>
      <c r="AE389" s="274"/>
      <c r="AF389" s="274"/>
      <c r="AG389" s="274"/>
      <c r="AH389" s="274"/>
      <c r="AI389" s="274"/>
      <c r="AJ389" s="274"/>
      <c r="AK389" s="274"/>
      <c r="AL389" s="274"/>
      <c r="AM389" s="274"/>
      <c r="AN389" s="274"/>
      <c r="AO389" s="274"/>
      <c r="AP389" s="274"/>
      <c r="AQ389" s="274"/>
      <c r="AR389" s="274"/>
      <c r="AS389" s="274"/>
      <c r="AT389" s="274"/>
      <c r="AU389" s="274"/>
      <c r="AV389" s="274"/>
      <c r="AW389" s="274"/>
      <c r="AX389" s="274"/>
      <c r="AY389" s="275"/>
      <c r="AZ389" s="265"/>
      <c r="BA389" s="266"/>
      <c r="BB389" s="267" t="s">
        <v>43</v>
      </c>
      <c r="BC389" s="288"/>
      <c r="BD389" s="269">
        <f t="shared" si="13"/>
        <v>0</v>
      </c>
      <c r="BE389" s="270"/>
      <c r="BF389" s="271"/>
      <c r="BG389" s="279"/>
      <c r="BI389" s="252"/>
    </row>
    <row r="390" spans="1:61" s="277" customFormat="1" hidden="1">
      <c r="A390" s="247"/>
      <c r="B390" s="260">
        <v>509.12049999999999</v>
      </c>
      <c r="C390" s="261" t="s">
        <v>1566</v>
      </c>
      <c r="D390" s="273"/>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74"/>
      <c r="AE390" s="274"/>
      <c r="AF390" s="274"/>
      <c r="AG390" s="274"/>
      <c r="AH390" s="274"/>
      <c r="AI390" s="274"/>
      <c r="AJ390" s="274"/>
      <c r="AK390" s="274"/>
      <c r="AL390" s="274"/>
      <c r="AM390" s="274"/>
      <c r="AN390" s="274"/>
      <c r="AO390" s="274"/>
      <c r="AP390" s="274"/>
      <c r="AQ390" s="274"/>
      <c r="AR390" s="274"/>
      <c r="AS390" s="274"/>
      <c r="AT390" s="274"/>
      <c r="AU390" s="274"/>
      <c r="AV390" s="274"/>
      <c r="AW390" s="274"/>
      <c r="AX390" s="274"/>
      <c r="AY390" s="275"/>
      <c r="AZ390" s="265"/>
      <c r="BA390" s="266"/>
      <c r="BB390" s="267" t="s">
        <v>43</v>
      </c>
      <c r="BC390" s="288"/>
      <c r="BD390" s="269">
        <f t="shared" si="13"/>
        <v>0</v>
      </c>
      <c r="BE390" s="270"/>
      <c r="BF390" s="271"/>
      <c r="BG390" s="279"/>
      <c r="BI390" s="252"/>
    </row>
    <row r="391" spans="1:61" s="277" customFormat="1" hidden="1">
      <c r="A391" s="247"/>
      <c r="B391" s="260">
        <v>509.12060000000002</v>
      </c>
      <c r="C391" s="261" t="s">
        <v>1567</v>
      </c>
      <c r="D391" s="273"/>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4"/>
      <c r="AD391" s="274"/>
      <c r="AE391" s="274"/>
      <c r="AF391" s="274"/>
      <c r="AG391" s="274"/>
      <c r="AH391" s="274"/>
      <c r="AI391" s="274"/>
      <c r="AJ391" s="274"/>
      <c r="AK391" s="274"/>
      <c r="AL391" s="274"/>
      <c r="AM391" s="274"/>
      <c r="AN391" s="274"/>
      <c r="AO391" s="274"/>
      <c r="AP391" s="274"/>
      <c r="AQ391" s="274"/>
      <c r="AR391" s="274"/>
      <c r="AS391" s="274"/>
      <c r="AT391" s="274"/>
      <c r="AU391" s="274"/>
      <c r="AV391" s="274"/>
      <c r="AW391" s="274"/>
      <c r="AX391" s="274"/>
      <c r="AY391" s="275"/>
      <c r="AZ391" s="265"/>
      <c r="BA391" s="266"/>
      <c r="BB391" s="267" t="s">
        <v>43</v>
      </c>
      <c r="BC391" s="288"/>
      <c r="BD391" s="269">
        <f t="shared" si="13"/>
        <v>0</v>
      </c>
      <c r="BE391" s="270"/>
      <c r="BF391" s="271"/>
      <c r="BG391" s="279"/>
      <c r="BI391" s="252"/>
    </row>
    <row r="392" spans="1:61" s="277" customFormat="1" hidden="1">
      <c r="A392" s="247"/>
      <c r="B392" s="260">
        <v>509.1207</v>
      </c>
      <c r="C392" s="261" t="s">
        <v>1568</v>
      </c>
      <c r="D392" s="273"/>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74"/>
      <c r="AE392" s="274"/>
      <c r="AF392" s="274"/>
      <c r="AG392" s="274"/>
      <c r="AH392" s="274"/>
      <c r="AI392" s="274"/>
      <c r="AJ392" s="274"/>
      <c r="AK392" s="274"/>
      <c r="AL392" s="274"/>
      <c r="AM392" s="274"/>
      <c r="AN392" s="274"/>
      <c r="AO392" s="274"/>
      <c r="AP392" s="274"/>
      <c r="AQ392" s="274"/>
      <c r="AR392" s="274"/>
      <c r="AS392" s="274"/>
      <c r="AT392" s="274"/>
      <c r="AU392" s="274"/>
      <c r="AV392" s="274"/>
      <c r="AW392" s="274"/>
      <c r="AX392" s="274"/>
      <c r="AY392" s="275"/>
      <c r="AZ392" s="265"/>
      <c r="BA392" s="266"/>
      <c r="BB392" s="267" t="s">
        <v>43</v>
      </c>
      <c r="BC392" s="288"/>
      <c r="BD392" s="269">
        <f t="shared" si="13"/>
        <v>0</v>
      </c>
      <c r="BE392" s="270"/>
      <c r="BF392" s="271"/>
      <c r="BG392" s="279"/>
      <c r="BI392" s="252"/>
    </row>
    <row r="393" spans="1:61" s="277" customFormat="1" hidden="1">
      <c r="A393" s="247"/>
      <c r="B393" s="260">
        <v>509.12079999999997</v>
      </c>
      <c r="C393" s="261" t="s">
        <v>1552</v>
      </c>
      <c r="D393" s="273"/>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74"/>
      <c r="AE393" s="274"/>
      <c r="AF393" s="274"/>
      <c r="AG393" s="274"/>
      <c r="AH393" s="274"/>
      <c r="AI393" s="274"/>
      <c r="AJ393" s="274"/>
      <c r="AK393" s="274"/>
      <c r="AL393" s="274"/>
      <c r="AM393" s="274"/>
      <c r="AN393" s="274"/>
      <c r="AO393" s="274"/>
      <c r="AP393" s="274"/>
      <c r="AQ393" s="274"/>
      <c r="AR393" s="274"/>
      <c r="AS393" s="274"/>
      <c r="AT393" s="274"/>
      <c r="AU393" s="274"/>
      <c r="AV393" s="274"/>
      <c r="AW393" s="274"/>
      <c r="AX393" s="274"/>
      <c r="AY393" s="275"/>
      <c r="AZ393" s="265"/>
      <c r="BA393" s="266"/>
      <c r="BB393" s="267" t="s">
        <v>43</v>
      </c>
      <c r="BC393" s="288"/>
      <c r="BD393" s="269">
        <f t="shared" si="13"/>
        <v>0</v>
      </c>
      <c r="BE393" s="270"/>
      <c r="BF393" s="271"/>
      <c r="BG393" s="279"/>
      <c r="BI393" s="252"/>
    </row>
    <row r="394" spans="1:61" s="277" customFormat="1" hidden="1">
      <c r="A394" s="247"/>
      <c r="B394" s="260">
        <v>509.12090000000001</v>
      </c>
      <c r="C394" s="261" t="s">
        <v>1569</v>
      </c>
      <c r="D394" s="273"/>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74"/>
      <c r="AE394" s="274"/>
      <c r="AF394" s="274"/>
      <c r="AG394" s="274"/>
      <c r="AH394" s="274"/>
      <c r="AI394" s="274"/>
      <c r="AJ394" s="274"/>
      <c r="AK394" s="274"/>
      <c r="AL394" s="274"/>
      <c r="AM394" s="274"/>
      <c r="AN394" s="274"/>
      <c r="AO394" s="274"/>
      <c r="AP394" s="274"/>
      <c r="AQ394" s="274"/>
      <c r="AR394" s="274"/>
      <c r="AS394" s="274"/>
      <c r="AT394" s="274"/>
      <c r="AU394" s="274"/>
      <c r="AV394" s="274"/>
      <c r="AW394" s="274"/>
      <c r="AX394" s="274"/>
      <c r="AY394" s="275"/>
      <c r="AZ394" s="265"/>
      <c r="BA394" s="266"/>
      <c r="BB394" s="267" t="s">
        <v>43</v>
      </c>
      <c r="BC394" s="288"/>
      <c r="BD394" s="269">
        <f t="shared" si="13"/>
        <v>0</v>
      </c>
      <c r="BE394" s="270"/>
      <c r="BF394" s="271"/>
      <c r="BG394" s="279"/>
      <c r="BI394" s="252"/>
    </row>
    <row r="395" spans="1:61" s="277" customFormat="1" hidden="1">
      <c r="A395" s="247"/>
      <c r="B395" s="260">
        <v>509.12099999999998</v>
      </c>
      <c r="C395" s="261" t="s">
        <v>1556</v>
      </c>
      <c r="D395" s="273"/>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c r="AF395" s="274"/>
      <c r="AG395" s="274"/>
      <c r="AH395" s="274"/>
      <c r="AI395" s="274"/>
      <c r="AJ395" s="274"/>
      <c r="AK395" s="274"/>
      <c r="AL395" s="274"/>
      <c r="AM395" s="274"/>
      <c r="AN395" s="274"/>
      <c r="AO395" s="274"/>
      <c r="AP395" s="274"/>
      <c r="AQ395" s="274"/>
      <c r="AR395" s="274"/>
      <c r="AS395" s="274"/>
      <c r="AT395" s="274"/>
      <c r="AU395" s="274"/>
      <c r="AV395" s="274"/>
      <c r="AW395" s="274"/>
      <c r="AX395" s="274"/>
      <c r="AY395" s="275"/>
      <c r="AZ395" s="265"/>
      <c r="BA395" s="266"/>
      <c r="BB395" s="267" t="s">
        <v>43</v>
      </c>
      <c r="BC395" s="288"/>
      <c r="BD395" s="269">
        <f t="shared" si="13"/>
        <v>0</v>
      </c>
      <c r="BE395" s="270"/>
      <c r="BF395" s="271"/>
      <c r="BG395" s="279"/>
      <c r="BI395" s="252"/>
    </row>
    <row r="396" spans="1:61" s="277" customFormat="1" hidden="1">
      <c r="A396" s="247"/>
      <c r="B396" s="260">
        <v>509.12110000000001</v>
      </c>
      <c r="C396" s="261" t="s">
        <v>1571</v>
      </c>
      <c r="D396" s="273"/>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74"/>
      <c r="AE396" s="274"/>
      <c r="AF396" s="274"/>
      <c r="AG396" s="274"/>
      <c r="AH396" s="274"/>
      <c r="AI396" s="274"/>
      <c r="AJ396" s="274"/>
      <c r="AK396" s="274"/>
      <c r="AL396" s="274"/>
      <c r="AM396" s="274"/>
      <c r="AN396" s="274"/>
      <c r="AO396" s="274"/>
      <c r="AP396" s="274"/>
      <c r="AQ396" s="274"/>
      <c r="AR396" s="274"/>
      <c r="AS396" s="274"/>
      <c r="AT396" s="274"/>
      <c r="AU396" s="274"/>
      <c r="AV396" s="274"/>
      <c r="AW396" s="274"/>
      <c r="AX396" s="274"/>
      <c r="AY396" s="275"/>
      <c r="AZ396" s="265"/>
      <c r="BA396" s="266"/>
      <c r="BB396" s="267" t="s">
        <v>43</v>
      </c>
      <c r="BC396" s="288"/>
      <c r="BD396" s="269">
        <f t="shared" si="13"/>
        <v>0</v>
      </c>
      <c r="BE396" s="270"/>
      <c r="BF396" s="271"/>
      <c r="BG396" s="279"/>
      <c r="BI396" s="252"/>
    </row>
    <row r="397" spans="1:61" s="277" customFormat="1" hidden="1">
      <c r="A397" s="247"/>
      <c r="B397" s="260">
        <v>509.12119999999999</v>
      </c>
      <c r="C397" s="261" t="s">
        <v>1570</v>
      </c>
      <c r="D397" s="273"/>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74"/>
      <c r="AE397" s="274"/>
      <c r="AF397" s="274"/>
      <c r="AG397" s="274"/>
      <c r="AH397" s="274"/>
      <c r="AI397" s="274"/>
      <c r="AJ397" s="274"/>
      <c r="AK397" s="274"/>
      <c r="AL397" s="274"/>
      <c r="AM397" s="274"/>
      <c r="AN397" s="274"/>
      <c r="AO397" s="274"/>
      <c r="AP397" s="274"/>
      <c r="AQ397" s="274"/>
      <c r="AR397" s="274"/>
      <c r="AS397" s="274"/>
      <c r="AT397" s="274"/>
      <c r="AU397" s="274"/>
      <c r="AV397" s="274"/>
      <c r="AW397" s="274"/>
      <c r="AX397" s="274"/>
      <c r="AY397" s="275"/>
      <c r="AZ397" s="265"/>
      <c r="BA397" s="266"/>
      <c r="BB397" s="267" t="s">
        <v>43</v>
      </c>
      <c r="BC397" s="288"/>
      <c r="BD397" s="269">
        <f t="shared" si="13"/>
        <v>0</v>
      </c>
      <c r="BE397" s="270"/>
      <c r="BF397" s="271"/>
      <c r="BG397" s="279"/>
      <c r="BI397" s="252"/>
    </row>
    <row r="398" spans="1:61" s="277" customFormat="1" hidden="1">
      <c r="A398" s="247"/>
      <c r="B398" s="260">
        <v>509.13029999999998</v>
      </c>
      <c r="C398" s="261" t="s">
        <v>1524</v>
      </c>
      <c r="D398" s="273"/>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74"/>
      <c r="AE398" s="274"/>
      <c r="AF398" s="274"/>
      <c r="AG398" s="274"/>
      <c r="AH398" s="274"/>
      <c r="AI398" s="274"/>
      <c r="AJ398" s="274"/>
      <c r="AK398" s="274"/>
      <c r="AL398" s="274"/>
      <c r="AM398" s="274"/>
      <c r="AN398" s="274"/>
      <c r="AO398" s="274"/>
      <c r="AP398" s="274"/>
      <c r="AQ398" s="274"/>
      <c r="AR398" s="274"/>
      <c r="AS398" s="274"/>
      <c r="AT398" s="274"/>
      <c r="AU398" s="274"/>
      <c r="AV398" s="274"/>
      <c r="AW398" s="274"/>
      <c r="AX398" s="274"/>
      <c r="AY398" s="275"/>
      <c r="AZ398" s="265"/>
      <c r="BA398" s="266"/>
      <c r="BB398" s="267" t="s">
        <v>43</v>
      </c>
      <c r="BC398" s="288"/>
      <c r="BD398" s="269">
        <f t="shared" si="13"/>
        <v>0</v>
      </c>
      <c r="BE398" s="270"/>
      <c r="BF398" s="271"/>
      <c r="BG398" s="279"/>
      <c r="BI398" s="252"/>
    </row>
    <row r="399" spans="1:61" s="277" customFormat="1" hidden="1">
      <c r="A399" s="247"/>
      <c r="B399" s="260">
        <v>509.13040000000001</v>
      </c>
      <c r="C399" s="261" t="s">
        <v>1572</v>
      </c>
      <c r="D399" s="273"/>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74"/>
      <c r="AE399" s="274"/>
      <c r="AF399" s="274"/>
      <c r="AG399" s="274"/>
      <c r="AH399" s="274"/>
      <c r="AI399" s="274"/>
      <c r="AJ399" s="274"/>
      <c r="AK399" s="274"/>
      <c r="AL399" s="274"/>
      <c r="AM399" s="274"/>
      <c r="AN399" s="274"/>
      <c r="AO399" s="274"/>
      <c r="AP399" s="274"/>
      <c r="AQ399" s="274"/>
      <c r="AR399" s="274"/>
      <c r="AS399" s="274"/>
      <c r="AT399" s="274"/>
      <c r="AU399" s="274"/>
      <c r="AV399" s="274"/>
      <c r="AW399" s="274"/>
      <c r="AX399" s="274"/>
      <c r="AY399" s="275"/>
      <c r="AZ399" s="265"/>
      <c r="BA399" s="266"/>
      <c r="BB399" s="267" t="s">
        <v>43</v>
      </c>
      <c r="BC399" s="288"/>
      <c r="BD399" s="269">
        <f t="shared" si="13"/>
        <v>0</v>
      </c>
      <c r="BE399" s="270"/>
      <c r="BF399" s="271"/>
      <c r="BG399" s="279"/>
      <c r="BI399" s="252"/>
    </row>
    <row r="400" spans="1:61" s="277" customFormat="1" hidden="1">
      <c r="A400" s="247"/>
      <c r="B400" s="260">
        <v>509.13049999999998</v>
      </c>
      <c r="C400" s="261" t="s">
        <v>1573</v>
      </c>
      <c r="D400" s="273"/>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F400" s="274"/>
      <c r="AG400" s="274"/>
      <c r="AH400" s="274"/>
      <c r="AI400" s="274"/>
      <c r="AJ400" s="274"/>
      <c r="AK400" s="274"/>
      <c r="AL400" s="274"/>
      <c r="AM400" s="274"/>
      <c r="AN400" s="274"/>
      <c r="AO400" s="274"/>
      <c r="AP400" s="274"/>
      <c r="AQ400" s="274"/>
      <c r="AR400" s="274"/>
      <c r="AS400" s="274"/>
      <c r="AT400" s="274"/>
      <c r="AU400" s="274"/>
      <c r="AV400" s="274"/>
      <c r="AW400" s="274"/>
      <c r="AX400" s="274"/>
      <c r="AY400" s="275"/>
      <c r="AZ400" s="265"/>
      <c r="BA400" s="266"/>
      <c r="BB400" s="267" t="s">
        <v>43</v>
      </c>
      <c r="BC400" s="288"/>
      <c r="BD400" s="269">
        <f t="shared" si="13"/>
        <v>0</v>
      </c>
      <c r="BE400" s="270"/>
      <c r="BF400" s="271"/>
      <c r="BG400" s="279"/>
      <c r="BI400" s="252"/>
    </row>
    <row r="401" spans="1:61" s="277" customFormat="1" hidden="1">
      <c r="A401" s="247"/>
      <c r="B401" s="260">
        <v>509.13060000000002</v>
      </c>
      <c r="C401" s="261" t="s">
        <v>1574</v>
      </c>
      <c r="D401" s="273"/>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74"/>
      <c r="AE401" s="274"/>
      <c r="AF401" s="274"/>
      <c r="AG401" s="274"/>
      <c r="AH401" s="274"/>
      <c r="AI401" s="274"/>
      <c r="AJ401" s="274"/>
      <c r="AK401" s="274"/>
      <c r="AL401" s="274"/>
      <c r="AM401" s="274"/>
      <c r="AN401" s="274"/>
      <c r="AO401" s="274"/>
      <c r="AP401" s="274"/>
      <c r="AQ401" s="274"/>
      <c r="AR401" s="274"/>
      <c r="AS401" s="274"/>
      <c r="AT401" s="274"/>
      <c r="AU401" s="274"/>
      <c r="AV401" s="274"/>
      <c r="AW401" s="274"/>
      <c r="AX401" s="274"/>
      <c r="AY401" s="275"/>
      <c r="AZ401" s="265"/>
      <c r="BA401" s="266"/>
      <c r="BB401" s="267" t="s">
        <v>43</v>
      </c>
      <c r="BC401" s="288"/>
      <c r="BD401" s="269">
        <f t="shared" si="13"/>
        <v>0</v>
      </c>
      <c r="BE401" s="270"/>
      <c r="BF401" s="271"/>
      <c r="BG401" s="279"/>
      <c r="BI401" s="252"/>
    </row>
    <row r="402" spans="1:61" s="277" customFormat="1" hidden="1">
      <c r="A402" s="247"/>
      <c r="B402" s="260">
        <v>509.13069999999999</v>
      </c>
      <c r="C402" s="261" t="s">
        <v>1575</v>
      </c>
      <c r="D402" s="273"/>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74"/>
      <c r="AE402" s="274"/>
      <c r="AF402" s="274"/>
      <c r="AG402" s="274"/>
      <c r="AH402" s="274"/>
      <c r="AI402" s="274"/>
      <c r="AJ402" s="274"/>
      <c r="AK402" s="274"/>
      <c r="AL402" s="274"/>
      <c r="AM402" s="274"/>
      <c r="AN402" s="274"/>
      <c r="AO402" s="274"/>
      <c r="AP402" s="274"/>
      <c r="AQ402" s="274"/>
      <c r="AR402" s="274"/>
      <c r="AS402" s="274"/>
      <c r="AT402" s="274"/>
      <c r="AU402" s="274"/>
      <c r="AV402" s="274"/>
      <c r="AW402" s="274"/>
      <c r="AX402" s="274"/>
      <c r="AY402" s="275"/>
      <c r="AZ402" s="265"/>
      <c r="BA402" s="266"/>
      <c r="BB402" s="267" t="s">
        <v>43</v>
      </c>
      <c r="BC402" s="288"/>
      <c r="BD402" s="269">
        <f t="shared" si="13"/>
        <v>0</v>
      </c>
      <c r="BE402" s="270"/>
      <c r="BF402" s="271"/>
      <c r="BG402" s="279"/>
      <c r="BI402" s="252"/>
    </row>
    <row r="403" spans="1:61" s="277" customFormat="1" hidden="1">
      <c r="A403" s="247"/>
      <c r="B403" s="260">
        <v>509.13080000000002</v>
      </c>
      <c r="C403" s="261" t="s">
        <v>1576</v>
      </c>
      <c r="D403" s="273"/>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74"/>
      <c r="AE403" s="274"/>
      <c r="AF403" s="274"/>
      <c r="AG403" s="274"/>
      <c r="AH403" s="274"/>
      <c r="AI403" s="274"/>
      <c r="AJ403" s="274"/>
      <c r="AK403" s="274"/>
      <c r="AL403" s="274"/>
      <c r="AM403" s="274"/>
      <c r="AN403" s="274"/>
      <c r="AO403" s="274"/>
      <c r="AP403" s="274"/>
      <c r="AQ403" s="274"/>
      <c r="AR403" s="274"/>
      <c r="AS403" s="274"/>
      <c r="AT403" s="274"/>
      <c r="AU403" s="274"/>
      <c r="AV403" s="274"/>
      <c r="AW403" s="274"/>
      <c r="AX403" s="274"/>
      <c r="AY403" s="275"/>
      <c r="AZ403" s="265"/>
      <c r="BA403" s="266"/>
      <c r="BB403" s="267" t="s">
        <v>43</v>
      </c>
      <c r="BC403" s="288"/>
      <c r="BD403" s="269">
        <f t="shared" si="13"/>
        <v>0</v>
      </c>
      <c r="BE403" s="270"/>
      <c r="BF403" s="271"/>
      <c r="BG403" s="279"/>
      <c r="BI403" s="252"/>
    </row>
    <row r="404" spans="1:61" s="277" customFormat="1" hidden="1">
      <c r="A404" s="247"/>
      <c r="B404" s="260">
        <v>509.1309</v>
      </c>
      <c r="C404" s="261" t="s">
        <v>1577</v>
      </c>
      <c r="D404" s="273"/>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74"/>
      <c r="AE404" s="274"/>
      <c r="AF404" s="274"/>
      <c r="AG404" s="274"/>
      <c r="AH404" s="274"/>
      <c r="AI404" s="274"/>
      <c r="AJ404" s="274"/>
      <c r="AK404" s="274"/>
      <c r="AL404" s="274"/>
      <c r="AM404" s="274"/>
      <c r="AN404" s="274"/>
      <c r="AO404" s="274"/>
      <c r="AP404" s="274"/>
      <c r="AQ404" s="274"/>
      <c r="AR404" s="274"/>
      <c r="AS404" s="274"/>
      <c r="AT404" s="274"/>
      <c r="AU404" s="274"/>
      <c r="AV404" s="274"/>
      <c r="AW404" s="274"/>
      <c r="AX404" s="274"/>
      <c r="AY404" s="275"/>
      <c r="AZ404" s="265"/>
      <c r="BA404" s="266"/>
      <c r="BB404" s="267" t="s">
        <v>43</v>
      </c>
      <c r="BC404" s="288"/>
      <c r="BD404" s="269">
        <f t="shared" si="13"/>
        <v>0</v>
      </c>
      <c r="BE404" s="270"/>
      <c r="BF404" s="271"/>
      <c r="BG404" s="279"/>
      <c r="BI404" s="252"/>
    </row>
    <row r="405" spans="1:61" s="277" customFormat="1" hidden="1">
      <c r="A405" s="247"/>
      <c r="B405" s="260">
        <v>509.13099999999997</v>
      </c>
      <c r="C405" s="261" t="s">
        <v>1557</v>
      </c>
      <c r="D405" s="273"/>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c r="AF405" s="274"/>
      <c r="AG405" s="274"/>
      <c r="AH405" s="274"/>
      <c r="AI405" s="274"/>
      <c r="AJ405" s="274"/>
      <c r="AK405" s="274"/>
      <c r="AL405" s="274"/>
      <c r="AM405" s="274"/>
      <c r="AN405" s="274"/>
      <c r="AO405" s="274"/>
      <c r="AP405" s="274"/>
      <c r="AQ405" s="274"/>
      <c r="AR405" s="274"/>
      <c r="AS405" s="274"/>
      <c r="AT405" s="274"/>
      <c r="AU405" s="274"/>
      <c r="AV405" s="274"/>
      <c r="AW405" s="274"/>
      <c r="AX405" s="274"/>
      <c r="AY405" s="275"/>
      <c r="AZ405" s="265"/>
      <c r="BA405" s="266"/>
      <c r="BB405" s="267" t="s">
        <v>43</v>
      </c>
      <c r="BC405" s="288"/>
      <c r="BD405" s="269">
        <f t="shared" si="13"/>
        <v>0</v>
      </c>
      <c r="BE405" s="270"/>
      <c r="BF405" s="271"/>
      <c r="BG405" s="279"/>
      <c r="BI405" s="252"/>
    </row>
    <row r="406" spans="1:61" s="277" customFormat="1" hidden="1">
      <c r="A406" s="247"/>
      <c r="B406" s="260">
        <v>509.1311</v>
      </c>
      <c r="C406" s="261" t="s">
        <v>1578</v>
      </c>
      <c r="D406" s="273"/>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74"/>
      <c r="AE406" s="274"/>
      <c r="AF406" s="274"/>
      <c r="AG406" s="274"/>
      <c r="AH406" s="274"/>
      <c r="AI406" s="274"/>
      <c r="AJ406" s="274"/>
      <c r="AK406" s="274"/>
      <c r="AL406" s="274"/>
      <c r="AM406" s="274"/>
      <c r="AN406" s="274"/>
      <c r="AO406" s="274"/>
      <c r="AP406" s="274"/>
      <c r="AQ406" s="274"/>
      <c r="AR406" s="274"/>
      <c r="AS406" s="274"/>
      <c r="AT406" s="274"/>
      <c r="AU406" s="274"/>
      <c r="AV406" s="274"/>
      <c r="AW406" s="274"/>
      <c r="AX406" s="274"/>
      <c r="AY406" s="275"/>
      <c r="AZ406" s="265"/>
      <c r="BA406" s="266"/>
      <c r="BB406" s="267" t="s">
        <v>43</v>
      </c>
      <c r="BC406" s="288"/>
      <c r="BD406" s="269">
        <f t="shared" si="13"/>
        <v>0</v>
      </c>
      <c r="BE406" s="270"/>
      <c r="BF406" s="271"/>
      <c r="BG406" s="279"/>
      <c r="BI406" s="252"/>
    </row>
    <row r="407" spans="1:61" s="277" customFormat="1" hidden="1">
      <c r="A407" s="247"/>
      <c r="B407" s="260">
        <v>509.13119999999998</v>
      </c>
      <c r="C407" s="261" t="s">
        <v>1579</v>
      </c>
      <c r="D407" s="273"/>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c r="AF407" s="274"/>
      <c r="AG407" s="274"/>
      <c r="AH407" s="274"/>
      <c r="AI407" s="274"/>
      <c r="AJ407" s="274"/>
      <c r="AK407" s="274"/>
      <c r="AL407" s="274"/>
      <c r="AM407" s="274"/>
      <c r="AN407" s="274"/>
      <c r="AO407" s="274"/>
      <c r="AP407" s="274"/>
      <c r="AQ407" s="274"/>
      <c r="AR407" s="274"/>
      <c r="AS407" s="274"/>
      <c r="AT407" s="274"/>
      <c r="AU407" s="274"/>
      <c r="AV407" s="274"/>
      <c r="AW407" s="274"/>
      <c r="AX407" s="274"/>
      <c r="AY407" s="275"/>
      <c r="AZ407" s="265"/>
      <c r="BA407" s="266"/>
      <c r="BB407" s="267" t="s">
        <v>43</v>
      </c>
      <c r="BC407" s="288"/>
      <c r="BD407" s="269">
        <f t="shared" si="13"/>
        <v>0</v>
      </c>
      <c r="BE407" s="270"/>
      <c r="BF407" s="271"/>
      <c r="BG407" s="279"/>
      <c r="BI407" s="252"/>
    </row>
    <row r="408" spans="1:61" s="277" customFormat="1" hidden="1">
      <c r="A408" s="247"/>
      <c r="B408" s="260">
        <v>509.13130000000001</v>
      </c>
      <c r="C408" s="261" t="s">
        <v>1580</v>
      </c>
      <c r="D408" s="273"/>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4"/>
      <c r="AL408" s="274"/>
      <c r="AM408" s="274"/>
      <c r="AN408" s="274"/>
      <c r="AO408" s="274"/>
      <c r="AP408" s="274"/>
      <c r="AQ408" s="274"/>
      <c r="AR408" s="274"/>
      <c r="AS408" s="274"/>
      <c r="AT408" s="274"/>
      <c r="AU408" s="274"/>
      <c r="AV408" s="274"/>
      <c r="AW408" s="274"/>
      <c r="AX408" s="274"/>
      <c r="AY408" s="275"/>
      <c r="AZ408" s="265"/>
      <c r="BA408" s="266"/>
      <c r="BB408" s="267" t="s">
        <v>43</v>
      </c>
      <c r="BC408" s="288"/>
      <c r="BD408" s="269">
        <f t="shared" si="13"/>
        <v>0</v>
      </c>
      <c r="BE408" s="270"/>
      <c r="BF408" s="271"/>
      <c r="BG408" s="279"/>
      <c r="BI408" s="252"/>
    </row>
    <row r="409" spans="1:61" s="277" customFormat="1" hidden="1">
      <c r="A409" s="247"/>
      <c r="B409" s="260">
        <v>509.14030000000002</v>
      </c>
      <c r="C409" s="261" t="s">
        <v>1525</v>
      </c>
      <c r="D409" s="273"/>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74"/>
      <c r="AE409" s="274"/>
      <c r="AF409" s="274"/>
      <c r="AG409" s="274"/>
      <c r="AH409" s="274"/>
      <c r="AI409" s="274"/>
      <c r="AJ409" s="274"/>
      <c r="AK409" s="274"/>
      <c r="AL409" s="274"/>
      <c r="AM409" s="274"/>
      <c r="AN409" s="274"/>
      <c r="AO409" s="274"/>
      <c r="AP409" s="274"/>
      <c r="AQ409" s="274"/>
      <c r="AR409" s="274"/>
      <c r="AS409" s="274"/>
      <c r="AT409" s="274"/>
      <c r="AU409" s="274"/>
      <c r="AV409" s="274"/>
      <c r="AW409" s="274"/>
      <c r="AX409" s="274"/>
      <c r="AY409" s="275"/>
      <c r="AZ409" s="265"/>
      <c r="BA409" s="266"/>
      <c r="BB409" s="267" t="s">
        <v>43</v>
      </c>
      <c r="BC409" s="288"/>
      <c r="BD409" s="269">
        <f t="shared" si="13"/>
        <v>0</v>
      </c>
      <c r="BE409" s="270"/>
      <c r="BF409" s="271"/>
      <c r="BG409" s="279"/>
      <c r="BI409" s="252"/>
    </row>
    <row r="410" spans="1:61" s="277" customFormat="1" hidden="1">
      <c r="A410" s="247"/>
      <c r="B410" s="260">
        <v>509.1404</v>
      </c>
      <c r="C410" s="261" t="s">
        <v>1581</v>
      </c>
      <c r="D410" s="273"/>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274"/>
      <c r="AF410" s="274"/>
      <c r="AG410" s="274"/>
      <c r="AH410" s="274"/>
      <c r="AI410" s="274"/>
      <c r="AJ410" s="274"/>
      <c r="AK410" s="274"/>
      <c r="AL410" s="274"/>
      <c r="AM410" s="274"/>
      <c r="AN410" s="274"/>
      <c r="AO410" s="274"/>
      <c r="AP410" s="274"/>
      <c r="AQ410" s="274"/>
      <c r="AR410" s="274"/>
      <c r="AS410" s="274"/>
      <c r="AT410" s="274"/>
      <c r="AU410" s="274"/>
      <c r="AV410" s="274"/>
      <c r="AW410" s="274"/>
      <c r="AX410" s="274"/>
      <c r="AY410" s="275"/>
      <c r="AZ410" s="265"/>
      <c r="BA410" s="266"/>
      <c r="BB410" s="267" t="s">
        <v>43</v>
      </c>
      <c r="BC410" s="288"/>
      <c r="BD410" s="269">
        <f t="shared" si="13"/>
        <v>0</v>
      </c>
      <c r="BE410" s="270"/>
      <c r="BF410" s="271"/>
      <c r="BG410" s="279"/>
      <c r="BI410" s="252"/>
    </row>
    <row r="411" spans="1:61" s="277" customFormat="1" hidden="1">
      <c r="A411" s="247"/>
      <c r="B411" s="260">
        <v>509.14049999999997</v>
      </c>
      <c r="C411" s="261" t="s">
        <v>1582</v>
      </c>
      <c r="D411" s="273"/>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274"/>
      <c r="AF411" s="274"/>
      <c r="AG411" s="274"/>
      <c r="AH411" s="274"/>
      <c r="AI411" s="274"/>
      <c r="AJ411" s="274"/>
      <c r="AK411" s="274"/>
      <c r="AL411" s="274"/>
      <c r="AM411" s="274"/>
      <c r="AN411" s="274"/>
      <c r="AO411" s="274"/>
      <c r="AP411" s="274"/>
      <c r="AQ411" s="274"/>
      <c r="AR411" s="274"/>
      <c r="AS411" s="274"/>
      <c r="AT411" s="274"/>
      <c r="AU411" s="274"/>
      <c r="AV411" s="274"/>
      <c r="AW411" s="274"/>
      <c r="AX411" s="274"/>
      <c r="AY411" s="275"/>
      <c r="AZ411" s="265"/>
      <c r="BA411" s="266"/>
      <c r="BB411" s="267" t="s">
        <v>43</v>
      </c>
      <c r="BC411" s="288"/>
      <c r="BD411" s="269">
        <f t="shared" ref="BD411" si="14">BA411*BC411</f>
        <v>0</v>
      </c>
      <c r="BE411" s="270"/>
      <c r="BF411" s="271"/>
      <c r="BG411" s="279"/>
      <c r="BI411" s="252"/>
    </row>
    <row r="412" spans="1:61" s="277" customFormat="1" hidden="1">
      <c r="A412" s="247"/>
      <c r="B412" s="260">
        <v>509.14060000000001</v>
      </c>
      <c r="C412" s="261" t="s">
        <v>1583</v>
      </c>
      <c r="D412" s="273"/>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74"/>
      <c r="AE412" s="274"/>
      <c r="AF412" s="274"/>
      <c r="AG412" s="274"/>
      <c r="AH412" s="274"/>
      <c r="AI412" s="274"/>
      <c r="AJ412" s="274"/>
      <c r="AK412" s="274"/>
      <c r="AL412" s="274"/>
      <c r="AM412" s="274"/>
      <c r="AN412" s="274"/>
      <c r="AO412" s="274"/>
      <c r="AP412" s="274"/>
      <c r="AQ412" s="274"/>
      <c r="AR412" s="274"/>
      <c r="AS412" s="274"/>
      <c r="AT412" s="274"/>
      <c r="AU412" s="274"/>
      <c r="AV412" s="274"/>
      <c r="AW412" s="274"/>
      <c r="AX412" s="274"/>
      <c r="AY412" s="275"/>
      <c r="AZ412" s="265"/>
      <c r="BA412" s="266"/>
      <c r="BB412" s="267" t="s">
        <v>43</v>
      </c>
      <c r="BC412" s="288"/>
      <c r="BD412" s="269">
        <f t="shared" si="13"/>
        <v>0</v>
      </c>
      <c r="BE412" s="270"/>
      <c r="BF412" s="271"/>
      <c r="BG412" s="279"/>
      <c r="BI412" s="252"/>
    </row>
    <row r="413" spans="1:61" s="277" customFormat="1" hidden="1">
      <c r="A413" s="247"/>
      <c r="B413" s="260">
        <v>509.14069999999998</v>
      </c>
      <c r="C413" s="261" t="s">
        <v>1584</v>
      </c>
      <c r="D413" s="273"/>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274"/>
      <c r="AF413" s="274"/>
      <c r="AG413" s="274"/>
      <c r="AH413" s="274"/>
      <c r="AI413" s="274"/>
      <c r="AJ413" s="274"/>
      <c r="AK413" s="274"/>
      <c r="AL413" s="274"/>
      <c r="AM413" s="274"/>
      <c r="AN413" s="274"/>
      <c r="AO413" s="274"/>
      <c r="AP413" s="274"/>
      <c r="AQ413" s="274"/>
      <c r="AR413" s="274"/>
      <c r="AS413" s="274"/>
      <c r="AT413" s="274"/>
      <c r="AU413" s="274"/>
      <c r="AV413" s="274"/>
      <c r="AW413" s="274"/>
      <c r="AX413" s="274"/>
      <c r="AY413" s="275"/>
      <c r="AZ413" s="265"/>
      <c r="BA413" s="266"/>
      <c r="BB413" s="267" t="s">
        <v>43</v>
      </c>
      <c r="BC413" s="288"/>
      <c r="BD413" s="269">
        <f t="shared" si="13"/>
        <v>0</v>
      </c>
      <c r="BE413" s="270"/>
      <c r="BF413" s="271"/>
      <c r="BG413" s="279"/>
      <c r="BI413" s="252"/>
    </row>
    <row r="414" spans="1:61" s="277" customFormat="1" hidden="1">
      <c r="A414" s="247"/>
      <c r="B414" s="260">
        <v>509.14080000000001</v>
      </c>
      <c r="C414" s="261" t="s">
        <v>1585</v>
      </c>
      <c r="D414" s="273"/>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74"/>
      <c r="AE414" s="274"/>
      <c r="AF414" s="274"/>
      <c r="AG414" s="274"/>
      <c r="AH414" s="274"/>
      <c r="AI414" s="274"/>
      <c r="AJ414" s="274"/>
      <c r="AK414" s="274"/>
      <c r="AL414" s="274"/>
      <c r="AM414" s="274"/>
      <c r="AN414" s="274"/>
      <c r="AO414" s="274"/>
      <c r="AP414" s="274"/>
      <c r="AQ414" s="274"/>
      <c r="AR414" s="274"/>
      <c r="AS414" s="274"/>
      <c r="AT414" s="274"/>
      <c r="AU414" s="274"/>
      <c r="AV414" s="274"/>
      <c r="AW414" s="274"/>
      <c r="AX414" s="274"/>
      <c r="AY414" s="275"/>
      <c r="AZ414" s="265"/>
      <c r="BA414" s="266"/>
      <c r="BB414" s="267" t="s">
        <v>43</v>
      </c>
      <c r="BC414" s="288"/>
      <c r="BD414" s="269">
        <f t="shared" si="13"/>
        <v>0</v>
      </c>
      <c r="BE414" s="270"/>
      <c r="BF414" s="271"/>
      <c r="BG414" s="279"/>
      <c r="BI414" s="252"/>
    </row>
    <row r="415" spans="1:61" s="277" customFormat="1" hidden="1">
      <c r="A415" s="247"/>
      <c r="B415" s="260">
        <v>509.14089999999999</v>
      </c>
      <c r="C415" s="261" t="s">
        <v>1586</v>
      </c>
      <c r="D415" s="273"/>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74"/>
      <c r="AE415" s="274"/>
      <c r="AF415" s="274"/>
      <c r="AG415" s="274"/>
      <c r="AH415" s="274"/>
      <c r="AI415" s="274"/>
      <c r="AJ415" s="274"/>
      <c r="AK415" s="274"/>
      <c r="AL415" s="274"/>
      <c r="AM415" s="274"/>
      <c r="AN415" s="274"/>
      <c r="AO415" s="274"/>
      <c r="AP415" s="274"/>
      <c r="AQ415" s="274"/>
      <c r="AR415" s="274"/>
      <c r="AS415" s="274"/>
      <c r="AT415" s="274"/>
      <c r="AU415" s="274"/>
      <c r="AV415" s="274"/>
      <c r="AW415" s="274"/>
      <c r="AX415" s="274"/>
      <c r="AY415" s="275"/>
      <c r="AZ415" s="265"/>
      <c r="BA415" s="266"/>
      <c r="BB415" s="267" t="s">
        <v>43</v>
      </c>
      <c r="BC415" s="288"/>
      <c r="BD415" s="269">
        <f t="shared" si="13"/>
        <v>0</v>
      </c>
      <c r="BE415" s="270"/>
      <c r="BF415" s="271"/>
      <c r="BG415" s="279"/>
      <c r="BI415" s="252"/>
    </row>
    <row r="416" spans="1:61" s="277" customFormat="1" hidden="1">
      <c r="A416" s="247"/>
      <c r="B416" s="260">
        <v>509.14100000000002</v>
      </c>
      <c r="C416" s="261" t="s">
        <v>1558</v>
      </c>
      <c r="D416" s="273"/>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74"/>
      <c r="AE416" s="274"/>
      <c r="AF416" s="274"/>
      <c r="AG416" s="274"/>
      <c r="AH416" s="274"/>
      <c r="AI416" s="274"/>
      <c r="AJ416" s="274"/>
      <c r="AK416" s="274"/>
      <c r="AL416" s="274"/>
      <c r="AM416" s="274"/>
      <c r="AN416" s="274"/>
      <c r="AO416" s="274"/>
      <c r="AP416" s="274"/>
      <c r="AQ416" s="274"/>
      <c r="AR416" s="274"/>
      <c r="AS416" s="274"/>
      <c r="AT416" s="274"/>
      <c r="AU416" s="274"/>
      <c r="AV416" s="274"/>
      <c r="AW416" s="274"/>
      <c r="AX416" s="274"/>
      <c r="AY416" s="275"/>
      <c r="AZ416" s="265"/>
      <c r="BA416" s="266"/>
      <c r="BB416" s="267" t="s">
        <v>43</v>
      </c>
      <c r="BC416" s="288"/>
      <c r="BD416" s="269">
        <f t="shared" si="13"/>
        <v>0</v>
      </c>
      <c r="BE416" s="270"/>
      <c r="BF416" s="271"/>
      <c r="BG416" s="279"/>
      <c r="BI416" s="252"/>
    </row>
    <row r="417" spans="1:61" s="277" customFormat="1" hidden="1">
      <c r="A417" s="247"/>
      <c r="B417" s="260">
        <v>509.14109999999999</v>
      </c>
      <c r="C417" s="261" t="s">
        <v>1587</v>
      </c>
      <c r="D417" s="273"/>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74"/>
      <c r="AE417" s="274"/>
      <c r="AF417" s="274"/>
      <c r="AG417" s="274"/>
      <c r="AH417" s="274"/>
      <c r="AI417" s="274"/>
      <c r="AJ417" s="274"/>
      <c r="AK417" s="274"/>
      <c r="AL417" s="274"/>
      <c r="AM417" s="274"/>
      <c r="AN417" s="274"/>
      <c r="AO417" s="274"/>
      <c r="AP417" s="274"/>
      <c r="AQ417" s="274"/>
      <c r="AR417" s="274"/>
      <c r="AS417" s="274"/>
      <c r="AT417" s="274"/>
      <c r="AU417" s="274"/>
      <c r="AV417" s="274"/>
      <c r="AW417" s="274"/>
      <c r="AX417" s="274"/>
      <c r="AY417" s="275"/>
      <c r="AZ417" s="265"/>
      <c r="BA417" s="266"/>
      <c r="BB417" s="267" t="s">
        <v>43</v>
      </c>
      <c r="BC417" s="288"/>
      <c r="BD417" s="269">
        <f t="shared" si="13"/>
        <v>0</v>
      </c>
      <c r="BE417" s="270"/>
      <c r="BF417" s="271"/>
      <c r="BG417" s="279"/>
      <c r="BI417" s="252"/>
    </row>
    <row r="418" spans="1:61" s="277" customFormat="1" hidden="1">
      <c r="A418" s="247"/>
      <c r="B418" s="260">
        <v>509.14120000000003</v>
      </c>
      <c r="C418" s="261" t="s">
        <v>1588</v>
      </c>
      <c r="D418" s="273"/>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74"/>
      <c r="AE418" s="274"/>
      <c r="AF418" s="274"/>
      <c r="AG418" s="274"/>
      <c r="AH418" s="274"/>
      <c r="AI418" s="274"/>
      <c r="AJ418" s="274"/>
      <c r="AK418" s="274"/>
      <c r="AL418" s="274"/>
      <c r="AM418" s="274"/>
      <c r="AN418" s="274"/>
      <c r="AO418" s="274"/>
      <c r="AP418" s="274"/>
      <c r="AQ418" s="274"/>
      <c r="AR418" s="274"/>
      <c r="AS418" s="274"/>
      <c r="AT418" s="274"/>
      <c r="AU418" s="274"/>
      <c r="AV418" s="274"/>
      <c r="AW418" s="274"/>
      <c r="AX418" s="274"/>
      <c r="AY418" s="275"/>
      <c r="AZ418" s="265"/>
      <c r="BA418" s="266"/>
      <c r="BB418" s="267" t="s">
        <v>43</v>
      </c>
      <c r="BC418" s="288"/>
      <c r="BD418" s="269">
        <f t="shared" si="13"/>
        <v>0</v>
      </c>
      <c r="BE418" s="270"/>
      <c r="BF418" s="271"/>
      <c r="BG418" s="279"/>
      <c r="BI418" s="252"/>
    </row>
    <row r="419" spans="1:61" s="277" customFormat="1" hidden="1">
      <c r="A419" s="247"/>
      <c r="B419" s="260">
        <v>509.1413</v>
      </c>
      <c r="C419" s="261" t="s">
        <v>1589</v>
      </c>
      <c r="D419" s="273"/>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4"/>
      <c r="AN419" s="274"/>
      <c r="AO419" s="274"/>
      <c r="AP419" s="274"/>
      <c r="AQ419" s="274"/>
      <c r="AR419" s="274"/>
      <c r="AS419" s="274"/>
      <c r="AT419" s="274"/>
      <c r="AU419" s="274"/>
      <c r="AV419" s="274"/>
      <c r="AW419" s="274"/>
      <c r="AX419" s="274"/>
      <c r="AY419" s="275"/>
      <c r="AZ419" s="265"/>
      <c r="BA419" s="266"/>
      <c r="BB419" s="267" t="s">
        <v>43</v>
      </c>
      <c r="BC419" s="288"/>
      <c r="BD419" s="269">
        <f t="shared" si="13"/>
        <v>0</v>
      </c>
      <c r="BE419" s="270"/>
      <c r="BF419" s="271"/>
      <c r="BG419" s="279"/>
      <c r="BI419" s="252"/>
    </row>
    <row r="420" spans="1:61" s="277" customFormat="1" hidden="1">
      <c r="A420" s="247"/>
      <c r="B420" s="260">
        <v>509.14139999999998</v>
      </c>
      <c r="C420" s="261" t="s">
        <v>1590</v>
      </c>
      <c r="D420" s="273"/>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74"/>
      <c r="AE420" s="274"/>
      <c r="AF420" s="274"/>
      <c r="AG420" s="274"/>
      <c r="AH420" s="274"/>
      <c r="AI420" s="274"/>
      <c r="AJ420" s="274"/>
      <c r="AK420" s="274"/>
      <c r="AL420" s="274"/>
      <c r="AM420" s="274"/>
      <c r="AN420" s="274"/>
      <c r="AO420" s="274"/>
      <c r="AP420" s="274"/>
      <c r="AQ420" s="274"/>
      <c r="AR420" s="274"/>
      <c r="AS420" s="274"/>
      <c r="AT420" s="274"/>
      <c r="AU420" s="274"/>
      <c r="AV420" s="274"/>
      <c r="AW420" s="274"/>
      <c r="AX420" s="274"/>
      <c r="AY420" s="275"/>
      <c r="AZ420" s="265"/>
      <c r="BA420" s="266"/>
      <c r="BB420" s="267" t="s">
        <v>43</v>
      </c>
      <c r="BC420" s="288"/>
      <c r="BD420" s="269">
        <f t="shared" si="13"/>
        <v>0</v>
      </c>
      <c r="BE420" s="270"/>
      <c r="BF420" s="271"/>
      <c r="BG420" s="279"/>
      <c r="BI420" s="252"/>
    </row>
    <row r="421" spans="1:61" s="277" customFormat="1" hidden="1">
      <c r="A421" s="409"/>
      <c r="B421" s="260">
        <v>570.00049999999999</v>
      </c>
      <c r="C421" s="261" t="s">
        <v>415</v>
      </c>
      <c r="D421" s="273"/>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s="274"/>
      <c r="AG421" s="274"/>
      <c r="AH421" s="274"/>
      <c r="AI421" s="274"/>
      <c r="AJ421" s="274"/>
      <c r="AK421" s="274"/>
      <c r="AL421" s="274"/>
      <c r="AM421" s="274"/>
      <c r="AN421" s="274"/>
      <c r="AO421" s="274"/>
      <c r="AP421" s="274"/>
      <c r="AQ421" s="274"/>
      <c r="AR421" s="274"/>
      <c r="AS421" s="274"/>
      <c r="AT421" s="274"/>
      <c r="AU421" s="274"/>
      <c r="AV421" s="274"/>
      <c r="AW421" s="274"/>
      <c r="AX421" s="274"/>
      <c r="AY421" s="275"/>
      <c r="AZ421" s="265"/>
      <c r="BA421" s="266"/>
      <c r="BB421" s="267" t="s">
        <v>43</v>
      </c>
      <c r="BC421" s="288"/>
      <c r="BD421" s="269">
        <f t="shared" si="9"/>
        <v>0</v>
      </c>
      <c r="BE421" s="270"/>
      <c r="BF421" s="271"/>
      <c r="BG421" s="279"/>
      <c r="BI421" s="252" t="str">
        <f t="shared" si="10"/>
        <v/>
      </c>
    </row>
    <row r="422" spans="1:61" s="277" customFormat="1" hidden="1">
      <c r="A422" s="247"/>
      <c r="B422" s="260">
        <v>570.00099999999998</v>
      </c>
      <c r="C422" s="261" t="s">
        <v>415</v>
      </c>
      <c r="D422" s="273"/>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74"/>
      <c r="AE422" s="274"/>
      <c r="AF422" s="274"/>
      <c r="AG422" s="274"/>
      <c r="AH422" s="274"/>
      <c r="AI422" s="274"/>
      <c r="AJ422" s="274"/>
      <c r="AK422" s="274"/>
      <c r="AL422" s="274"/>
      <c r="AM422" s="274"/>
      <c r="AN422" s="274"/>
      <c r="AO422" s="274"/>
      <c r="AP422" s="274"/>
      <c r="AQ422" s="274"/>
      <c r="AR422" s="274"/>
      <c r="AS422" s="274"/>
      <c r="AT422" s="274"/>
      <c r="AU422" s="274"/>
      <c r="AV422" s="274"/>
      <c r="AW422" s="274"/>
      <c r="AX422" s="274"/>
      <c r="AY422" s="275"/>
      <c r="AZ422" s="265"/>
      <c r="BA422" s="266"/>
      <c r="BB422" s="267" t="s">
        <v>46</v>
      </c>
      <c r="BC422" s="288"/>
      <c r="BD422" s="269">
        <f t="shared" si="9"/>
        <v>0</v>
      </c>
      <c r="BE422" s="270"/>
      <c r="BF422" s="271"/>
      <c r="BG422" s="279"/>
      <c r="BI422" s="252" t="str">
        <f t="shared" si="10"/>
        <v/>
      </c>
    </row>
    <row r="423" spans="1:61" s="277" customFormat="1" hidden="1">
      <c r="A423" s="247"/>
      <c r="B423" s="260">
        <v>570.00199999999995</v>
      </c>
      <c r="C423" s="261" t="s">
        <v>416</v>
      </c>
      <c r="D423" s="273"/>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74"/>
      <c r="AE423" s="274"/>
      <c r="AF423" s="274"/>
      <c r="AG423" s="274"/>
      <c r="AH423" s="274"/>
      <c r="AI423" s="274"/>
      <c r="AJ423" s="274"/>
      <c r="AK423" s="274"/>
      <c r="AL423" s="274"/>
      <c r="AM423" s="274"/>
      <c r="AN423" s="274"/>
      <c r="AO423" s="274"/>
      <c r="AP423" s="274"/>
      <c r="AQ423" s="274"/>
      <c r="AR423" s="274"/>
      <c r="AS423" s="274"/>
      <c r="AT423" s="274"/>
      <c r="AU423" s="274"/>
      <c r="AV423" s="274"/>
      <c r="AW423" s="274"/>
      <c r="AX423" s="274"/>
      <c r="AY423" s="275"/>
      <c r="AZ423" s="265"/>
      <c r="BA423" s="266"/>
      <c r="BB423" s="267" t="s">
        <v>43</v>
      </c>
      <c r="BC423" s="288"/>
      <c r="BD423" s="269">
        <f t="shared" si="9"/>
        <v>0</v>
      </c>
      <c r="BE423" s="270"/>
      <c r="BF423" s="271"/>
      <c r="BG423" s="279"/>
      <c r="BI423" s="252" t="str">
        <f t="shared" si="10"/>
        <v/>
      </c>
    </row>
    <row r="424" spans="1:61" s="277" customFormat="1" hidden="1">
      <c r="A424" s="247"/>
      <c r="B424" s="260">
        <v>570.00300000000004</v>
      </c>
      <c r="C424" s="261" t="s">
        <v>417</v>
      </c>
      <c r="D424" s="273"/>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74"/>
      <c r="AE424" s="274"/>
      <c r="AF424" s="274"/>
      <c r="AG424" s="274"/>
      <c r="AH424" s="274"/>
      <c r="AI424" s="274"/>
      <c r="AJ424" s="274"/>
      <c r="AK424" s="274"/>
      <c r="AL424" s="274"/>
      <c r="AM424" s="274"/>
      <c r="AN424" s="274"/>
      <c r="AO424" s="274"/>
      <c r="AP424" s="274"/>
      <c r="AQ424" s="274"/>
      <c r="AR424" s="274"/>
      <c r="AS424" s="274"/>
      <c r="AT424" s="274"/>
      <c r="AU424" s="274"/>
      <c r="AV424" s="274"/>
      <c r="AW424" s="274"/>
      <c r="AX424" s="274"/>
      <c r="AY424" s="275"/>
      <c r="AZ424" s="265"/>
      <c r="BA424" s="266"/>
      <c r="BB424" s="267" t="s">
        <v>43</v>
      </c>
      <c r="BC424" s="288"/>
      <c r="BD424" s="269">
        <f t="shared" si="9"/>
        <v>0</v>
      </c>
      <c r="BE424" s="270"/>
      <c r="BF424" s="271"/>
      <c r="BG424" s="279"/>
      <c r="BI424" s="252" t="str">
        <f t="shared" si="10"/>
        <v/>
      </c>
    </row>
    <row r="425" spans="1:61" s="277" customFormat="1" hidden="1">
      <c r="A425" s="247"/>
      <c r="B425" s="260">
        <v>570.00400000000002</v>
      </c>
      <c r="C425" s="261" t="s">
        <v>418</v>
      </c>
      <c r="D425" s="273"/>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74"/>
      <c r="AE425" s="274"/>
      <c r="AF425" s="274"/>
      <c r="AG425" s="274"/>
      <c r="AH425" s="274"/>
      <c r="AI425" s="274"/>
      <c r="AJ425" s="274"/>
      <c r="AK425" s="274"/>
      <c r="AL425" s="274"/>
      <c r="AM425" s="274"/>
      <c r="AN425" s="274"/>
      <c r="AO425" s="274"/>
      <c r="AP425" s="274"/>
      <c r="AQ425" s="274"/>
      <c r="AR425" s="274"/>
      <c r="AS425" s="274"/>
      <c r="AT425" s="274"/>
      <c r="AU425" s="274"/>
      <c r="AV425" s="274"/>
      <c r="AW425" s="274"/>
      <c r="AX425" s="274"/>
      <c r="AY425" s="275"/>
      <c r="AZ425" s="265"/>
      <c r="BA425" s="266"/>
      <c r="BB425" s="267" t="s">
        <v>43</v>
      </c>
      <c r="BC425" s="288"/>
      <c r="BD425" s="269">
        <f t="shared" si="9"/>
        <v>0</v>
      </c>
      <c r="BE425" s="270"/>
      <c r="BF425" s="271"/>
      <c r="BG425" s="279"/>
      <c r="BI425" s="252" t="str">
        <f t="shared" si="10"/>
        <v/>
      </c>
    </row>
    <row r="426" spans="1:61" s="277" customFormat="1" hidden="1">
      <c r="A426" s="247"/>
      <c r="B426" s="260">
        <v>570.005</v>
      </c>
      <c r="C426" s="261" t="s">
        <v>419</v>
      </c>
      <c r="D426" s="273"/>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74"/>
      <c r="AE426" s="274"/>
      <c r="AF426" s="274"/>
      <c r="AG426" s="274"/>
      <c r="AH426" s="274"/>
      <c r="AI426" s="274"/>
      <c r="AJ426" s="274"/>
      <c r="AK426" s="274"/>
      <c r="AL426" s="274"/>
      <c r="AM426" s="274"/>
      <c r="AN426" s="274"/>
      <c r="AO426" s="274"/>
      <c r="AP426" s="274"/>
      <c r="AQ426" s="274"/>
      <c r="AR426" s="274"/>
      <c r="AS426" s="274"/>
      <c r="AT426" s="274"/>
      <c r="AU426" s="274"/>
      <c r="AV426" s="274"/>
      <c r="AW426" s="274"/>
      <c r="AX426" s="274"/>
      <c r="AY426" s="275"/>
      <c r="AZ426" s="265"/>
      <c r="BA426" s="266"/>
      <c r="BB426" s="267" t="s">
        <v>43</v>
      </c>
      <c r="BC426" s="288"/>
      <c r="BD426" s="269">
        <f t="shared" si="9"/>
        <v>0</v>
      </c>
      <c r="BE426" s="270"/>
      <c r="BF426" s="271"/>
      <c r="BG426" s="279"/>
      <c r="BI426" s="252" t="str">
        <f t="shared" si="10"/>
        <v/>
      </c>
    </row>
    <row r="427" spans="1:61" s="277" customFormat="1" hidden="1">
      <c r="A427" s="247"/>
      <c r="B427" s="260">
        <v>570.00599999999997</v>
      </c>
      <c r="C427" s="261" t="s">
        <v>420</v>
      </c>
      <c r="D427" s="273"/>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74"/>
      <c r="AE427" s="274"/>
      <c r="AF427" s="274"/>
      <c r="AG427" s="274"/>
      <c r="AH427" s="274"/>
      <c r="AI427" s="274"/>
      <c r="AJ427" s="274"/>
      <c r="AK427" s="274"/>
      <c r="AL427" s="274"/>
      <c r="AM427" s="274"/>
      <c r="AN427" s="274"/>
      <c r="AO427" s="274"/>
      <c r="AP427" s="274"/>
      <c r="AQ427" s="274"/>
      <c r="AR427" s="274"/>
      <c r="AS427" s="274"/>
      <c r="AT427" s="274"/>
      <c r="AU427" s="274"/>
      <c r="AV427" s="274"/>
      <c r="AW427" s="274"/>
      <c r="AX427" s="274"/>
      <c r="AY427" s="275"/>
      <c r="AZ427" s="265"/>
      <c r="BA427" s="266"/>
      <c r="BB427" s="267" t="s">
        <v>46</v>
      </c>
      <c r="BC427" s="288"/>
      <c r="BD427" s="269">
        <f t="shared" si="9"/>
        <v>0</v>
      </c>
      <c r="BE427" s="270"/>
      <c r="BF427" s="271"/>
      <c r="BG427" s="279"/>
      <c r="BI427" s="252" t="str">
        <f t="shared" si="10"/>
        <v/>
      </c>
    </row>
    <row r="428" spans="1:61" s="277" customFormat="1" hidden="1">
      <c r="A428" s="247"/>
      <c r="B428" s="260">
        <v>570.00699999999995</v>
      </c>
      <c r="C428" s="261" t="s">
        <v>420</v>
      </c>
      <c r="D428" s="273"/>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74"/>
      <c r="AE428" s="274"/>
      <c r="AF428" s="274"/>
      <c r="AG428" s="274"/>
      <c r="AH428" s="274"/>
      <c r="AI428" s="274"/>
      <c r="AJ428" s="274"/>
      <c r="AK428" s="274"/>
      <c r="AL428" s="274"/>
      <c r="AM428" s="274"/>
      <c r="AN428" s="274"/>
      <c r="AO428" s="274"/>
      <c r="AP428" s="274"/>
      <c r="AQ428" s="274"/>
      <c r="AR428" s="274"/>
      <c r="AS428" s="274"/>
      <c r="AT428" s="274"/>
      <c r="AU428" s="274"/>
      <c r="AV428" s="274"/>
      <c r="AW428" s="274"/>
      <c r="AX428" s="274"/>
      <c r="AY428" s="275"/>
      <c r="AZ428" s="265"/>
      <c r="BA428" s="266"/>
      <c r="BB428" s="267" t="s">
        <v>43</v>
      </c>
      <c r="BC428" s="288"/>
      <c r="BD428" s="269">
        <f t="shared" si="9"/>
        <v>0</v>
      </c>
      <c r="BE428" s="270"/>
      <c r="BF428" s="271"/>
      <c r="BG428" s="279"/>
      <c r="BI428" s="252" t="str">
        <f t="shared" si="10"/>
        <v/>
      </c>
    </row>
    <row r="429" spans="1:61" s="277" customFormat="1" hidden="1">
      <c r="A429" s="247"/>
      <c r="B429" s="260">
        <v>570.00800000000004</v>
      </c>
      <c r="C429" s="261" t="s">
        <v>421</v>
      </c>
      <c r="D429" s="273"/>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74"/>
      <c r="AE429" s="274"/>
      <c r="AF429" s="274"/>
      <c r="AG429" s="274"/>
      <c r="AH429" s="274"/>
      <c r="AI429" s="274"/>
      <c r="AJ429" s="274"/>
      <c r="AK429" s="274"/>
      <c r="AL429" s="274"/>
      <c r="AM429" s="274"/>
      <c r="AN429" s="274"/>
      <c r="AO429" s="274"/>
      <c r="AP429" s="274"/>
      <c r="AQ429" s="274"/>
      <c r="AR429" s="274"/>
      <c r="AS429" s="274"/>
      <c r="AT429" s="274"/>
      <c r="AU429" s="274"/>
      <c r="AV429" s="274"/>
      <c r="AW429" s="274"/>
      <c r="AX429" s="274"/>
      <c r="AY429" s="275"/>
      <c r="AZ429" s="265"/>
      <c r="BA429" s="266"/>
      <c r="BB429" s="267" t="s">
        <v>43</v>
      </c>
      <c r="BC429" s="288"/>
      <c r="BD429" s="269">
        <f t="shared" si="9"/>
        <v>0</v>
      </c>
      <c r="BE429" s="270"/>
      <c r="BF429" s="271"/>
      <c r="BG429" s="279"/>
      <c r="BI429" s="252" t="str">
        <f t="shared" si="10"/>
        <v/>
      </c>
    </row>
    <row r="430" spans="1:61" s="277" customFormat="1" hidden="1">
      <c r="A430" s="247"/>
      <c r="B430" s="260">
        <v>570.00900000000001</v>
      </c>
      <c r="C430" s="261" t="s">
        <v>422</v>
      </c>
      <c r="D430" s="273"/>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c r="AQ430" s="274"/>
      <c r="AR430" s="274"/>
      <c r="AS430" s="274"/>
      <c r="AT430" s="274"/>
      <c r="AU430" s="274"/>
      <c r="AV430" s="274"/>
      <c r="AW430" s="274"/>
      <c r="AX430" s="274"/>
      <c r="AY430" s="275"/>
      <c r="AZ430" s="265"/>
      <c r="BA430" s="266"/>
      <c r="BB430" s="267" t="s">
        <v>43</v>
      </c>
      <c r="BC430" s="288"/>
      <c r="BD430" s="269">
        <f t="shared" si="9"/>
        <v>0</v>
      </c>
      <c r="BE430" s="270"/>
      <c r="BF430" s="271"/>
      <c r="BG430" s="279"/>
      <c r="BI430" s="252" t="str">
        <f t="shared" si="10"/>
        <v/>
      </c>
    </row>
    <row r="431" spans="1:61" s="277" customFormat="1" hidden="1">
      <c r="A431" s="247"/>
      <c r="B431" s="260">
        <v>580.00049999999999</v>
      </c>
      <c r="C431" s="261" t="s">
        <v>423</v>
      </c>
      <c r="D431" s="273"/>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74"/>
      <c r="AE431" s="274"/>
      <c r="AF431" s="274"/>
      <c r="AG431" s="274"/>
      <c r="AH431" s="274"/>
      <c r="AI431" s="274"/>
      <c r="AJ431" s="274"/>
      <c r="AK431" s="274"/>
      <c r="AL431" s="274"/>
      <c r="AM431" s="274"/>
      <c r="AN431" s="274"/>
      <c r="AO431" s="274"/>
      <c r="AP431" s="274"/>
      <c r="AQ431" s="274"/>
      <c r="AR431" s="274"/>
      <c r="AS431" s="274"/>
      <c r="AT431" s="274"/>
      <c r="AU431" s="274"/>
      <c r="AV431" s="274"/>
      <c r="AW431" s="274"/>
      <c r="AX431" s="274"/>
      <c r="AY431" s="275"/>
      <c r="AZ431" s="265"/>
      <c r="BA431" s="266"/>
      <c r="BB431" s="267" t="s">
        <v>41</v>
      </c>
      <c r="BC431" s="288"/>
      <c r="BD431" s="269">
        <f t="shared" si="9"/>
        <v>0</v>
      </c>
      <c r="BE431" s="270"/>
      <c r="BF431" s="271"/>
      <c r="BG431" s="279"/>
      <c r="BI431" s="252" t="str">
        <f t="shared" si="10"/>
        <v/>
      </c>
    </row>
    <row r="432" spans="1:61" s="277" customFormat="1" ht="15">
      <c r="A432" s="256" t="s">
        <v>1434</v>
      </c>
      <c r="B432" s="322"/>
      <c r="C432" s="258" t="s">
        <v>1446</v>
      </c>
      <c r="D432" s="281"/>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c r="AL432" s="282"/>
      <c r="AM432" s="282"/>
      <c r="AN432" s="282"/>
      <c r="AO432" s="282"/>
      <c r="AP432" s="282"/>
      <c r="AQ432" s="282"/>
      <c r="AR432" s="282"/>
      <c r="AS432" s="282"/>
      <c r="AT432" s="282"/>
      <c r="AU432" s="282"/>
      <c r="AV432" s="282"/>
      <c r="AW432" s="282"/>
      <c r="AX432" s="282"/>
      <c r="AY432" s="283"/>
      <c r="AZ432" s="284"/>
      <c r="BA432" s="285"/>
      <c r="BB432" s="286"/>
      <c r="BC432" s="289"/>
      <c r="BD432" s="287"/>
      <c r="BE432" s="270"/>
      <c r="BF432" s="259" t="s">
        <v>1447</v>
      </c>
      <c r="BG432" s="279"/>
      <c r="BI432" s="252"/>
    </row>
    <row r="433" spans="1:61" s="277" customFormat="1" hidden="1">
      <c r="A433" s="247"/>
      <c r="B433" s="260">
        <v>603.00049999999999</v>
      </c>
      <c r="C433" s="261" t="s">
        <v>424</v>
      </c>
      <c r="D433" s="273"/>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74"/>
      <c r="AE433" s="274"/>
      <c r="AF433" s="274"/>
      <c r="AG433" s="274"/>
      <c r="AH433" s="274"/>
      <c r="AI433" s="274"/>
      <c r="AJ433" s="274"/>
      <c r="AK433" s="274"/>
      <c r="AL433" s="274"/>
      <c r="AM433" s="274"/>
      <c r="AN433" s="274"/>
      <c r="AO433" s="274"/>
      <c r="AP433" s="274"/>
      <c r="AQ433" s="274"/>
      <c r="AR433" s="274"/>
      <c r="AS433" s="274"/>
      <c r="AT433" s="274"/>
      <c r="AU433" s="274"/>
      <c r="AV433" s="274"/>
      <c r="AW433" s="274"/>
      <c r="AX433" s="274"/>
      <c r="AY433" s="275"/>
      <c r="AZ433" s="265"/>
      <c r="BA433" s="266"/>
      <c r="BB433" s="267" t="s">
        <v>42</v>
      </c>
      <c r="BC433" s="288"/>
      <c r="BD433" s="269">
        <f t="shared" si="9"/>
        <v>0</v>
      </c>
      <c r="BE433" s="270"/>
      <c r="BF433" s="271"/>
      <c r="BG433" s="279"/>
      <c r="BI433" s="252" t="str">
        <f t="shared" si="10"/>
        <v/>
      </c>
    </row>
    <row r="434" spans="1:61" s="277" customFormat="1" hidden="1">
      <c r="A434" s="247"/>
      <c r="B434" s="260">
        <v>603.00099999999998</v>
      </c>
      <c r="C434" s="261" t="s">
        <v>425</v>
      </c>
      <c r="D434" s="273"/>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c r="AF434" s="274"/>
      <c r="AG434" s="274"/>
      <c r="AH434" s="274"/>
      <c r="AI434" s="274"/>
      <c r="AJ434" s="274"/>
      <c r="AK434" s="274"/>
      <c r="AL434" s="274"/>
      <c r="AM434" s="274"/>
      <c r="AN434" s="274"/>
      <c r="AO434" s="274"/>
      <c r="AP434" s="274"/>
      <c r="AQ434" s="274"/>
      <c r="AR434" s="274"/>
      <c r="AS434" s="274"/>
      <c r="AT434" s="274"/>
      <c r="AU434" s="274"/>
      <c r="AV434" s="274"/>
      <c r="AW434" s="274"/>
      <c r="AX434" s="274"/>
      <c r="AY434" s="275"/>
      <c r="AZ434" s="265"/>
      <c r="BA434" s="266"/>
      <c r="BB434" s="267" t="s">
        <v>42</v>
      </c>
      <c r="BC434" s="288"/>
      <c r="BD434" s="269">
        <f t="shared" si="9"/>
        <v>0</v>
      </c>
      <c r="BE434" s="270"/>
      <c r="BF434" s="271"/>
      <c r="BG434" s="279"/>
      <c r="BI434" s="252" t="str">
        <f t="shared" si="10"/>
        <v/>
      </c>
    </row>
    <row r="435" spans="1:61" s="277" customFormat="1" hidden="1">
      <c r="B435" s="260">
        <v>603.00199999999995</v>
      </c>
      <c r="C435" s="261" t="s">
        <v>426</v>
      </c>
      <c r="D435" s="273"/>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74"/>
      <c r="AE435" s="274"/>
      <c r="AF435" s="274"/>
      <c r="AG435" s="274"/>
      <c r="AH435" s="274"/>
      <c r="AI435" s="274"/>
      <c r="AJ435" s="274"/>
      <c r="AK435" s="274"/>
      <c r="AL435" s="274"/>
      <c r="AM435" s="274"/>
      <c r="AN435" s="274"/>
      <c r="AO435" s="274"/>
      <c r="AP435" s="274"/>
      <c r="AQ435" s="274"/>
      <c r="AR435" s="274"/>
      <c r="AS435" s="274"/>
      <c r="AT435" s="274"/>
      <c r="AU435" s="274"/>
      <c r="AV435" s="274"/>
      <c r="AW435" s="274"/>
      <c r="AX435" s="274"/>
      <c r="AY435" s="275"/>
      <c r="AZ435" s="265"/>
      <c r="BA435" s="266"/>
      <c r="BB435" s="267" t="s">
        <v>42</v>
      </c>
      <c r="BC435" s="288"/>
      <c r="BD435" s="269">
        <f t="shared" si="9"/>
        <v>0</v>
      </c>
      <c r="BE435" s="270"/>
      <c r="BF435" s="271"/>
      <c r="BG435" s="279"/>
      <c r="BI435" s="252" t="str">
        <f t="shared" si="10"/>
        <v/>
      </c>
    </row>
    <row r="436" spans="1:61" s="277" customFormat="1" hidden="1">
      <c r="A436" s="247"/>
      <c r="B436" s="260">
        <v>603.00300000000004</v>
      </c>
      <c r="C436" s="261" t="s">
        <v>427</v>
      </c>
      <c r="D436" s="273"/>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74"/>
      <c r="AE436" s="274"/>
      <c r="AF436" s="274"/>
      <c r="AG436" s="274"/>
      <c r="AH436" s="274"/>
      <c r="AI436" s="274"/>
      <c r="AJ436" s="274"/>
      <c r="AK436" s="274"/>
      <c r="AL436" s="274"/>
      <c r="AM436" s="274"/>
      <c r="AN436" s="274"/>
      <c r="AO436" s="274"/>
      <c r="AP436" s="274"/>
      <c r="AQ436" s="274"/>
      <c r="AR436" s="274"/>
      <c r="AS436" s="274"/>
      <c r="AT436" s="274"/>
      <c r="AU436" s="274"/>
      <c r="AV436" s="274"/>
      <c r="AW436" s="274"/>
      <c r="AX436" s="274"/>
      <c r="AY436" s="275"/>
      <c r="AZ436" s="265"/>
      <c r="BA436" s="266"/>
      <c r="BB436" s="267" t="s">
        <v>43</v>
      </c>
      <c r="BC436" s="288"/>
      <c r="BD436" s="269">
        <f t="shared" si="9"/>
        <v>0</v>
      </c>
      <c r="BE436" s="270"/>
      <c r="BF436" s="271"/>
      <c r="BG436" s="279"/>
      <c r="BI436" s="252" t="str">
        <f t="shared" si="10"/>
        <v/>
      </c>
    </row>
    <row r="437" spans="1:61" s="277" customFormat="1" hidden="1">
      <c r="A437" s="247"/>
      <c r="B437" s="260">
        <v>603.01</v>
      </c>
      <c r="C437" s="261" t="s">
        <v>428</v>
      </c>
      <c r="D437" s="273"/>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74"/>
      <c r="AE437" s="274"/>
      <c r="AF437" s="274"/>
      <c r="AG437" s="274"/>
      <c r="AH437" s="274"/>
      <c r="AI437" s="274"/>
      <c r="AJ437" s="274"/>
      <c r="AK437" s="274"/>
      <c r="AL437" s="274"/>
      <c r="AM437" s="274"/>
      <c r="AN437" s="274"/>
      <c r="AO437" s="274"/>
      <c r="AP437" s="274"/>
      <c r="AQ437" s="274"/>
      <c r="AR437" s="274"/>
      <c r="AS437" s="274"/>
      <c r="AT437" s="274"/>
      <c r="AU437" s="274"/>
      <c r="AV437" s="274"/>
      <c r="AW437" s="274"/>
      <c r="AX437" s="274"/>
      <c r="AY437" s="275"/>
      <c r="AZ437" s="265"/>
      <c r="BA437" s="266"/>
      <c r="BB437" s="267" t="s">
        <v>43</v>
      </c>
      <c r="BC437" s="288"/>
      <c r="BD437" s="269">
        <f t="shared" si="9"/>
        <v>0</v>
      </c>
      <c r="BE437" s="270"/>
      <c r="BF437" s="271"/>
      <c r="BG437" s="279"/>
      <c r="BI437" s="252" t="str">
        <f t="shared" si="10"/>
        <v/>
      </c>
    </row>
    <row r="438" spans="1:61" s="277" customFormat="1" hidden="1">
      <c r="A438" s="247"/>
      <c r="B438" s="260">
        <v>603.01099999999997</v>
      </c>
      <c r="C438" s="261" t="s">
        <v>429</v>
      </c>
      <c r="D438" s="273"/>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74"/>
      <c r="AE438" s="274"/>
      <c r="AF438" s="274"/>
      <c r="AG438" s="274"/>
      <c r="AH438" s="274"/>
      <c r="AI438" s="274"/>
      <c r="AJ438" s="274"/>
      <c r="AK438" s="274"/>
      <c r="AL438" s="274"/>
      <c r="AM438" s="274"/>
      <c r="AN438" s="274"/>
      <c r="AO438" s="274"/>
      <c r="AP438" s="274"/>
      <c r="AQ438" s="274"/>
      <c r="AR438" s="274"/>
      <c r="AS438" s="274"/>
      <c r="AT438" s="274"/>
      <c r="AU438" s="274"/>
      <c r="AV438" s="274"/>
      <c r="AW438" s="274"/>
      <c r="AX438" s="274"/>
      <c r="AY438" s="275"/>
      <c r="AZ438" s="265"/>
      <c r="BA438" s="266"/>
      <c r="BB438" s="267" t="s">
        <v>43</v>
      </c>
      <c r="BC438" s="288"/>
      <c r="BD438" s="269">
        <f t="shared" si="9"/>
        <v>0</v>
      </c>
      <c r="BE438" s="270"/>
      <c r="BF438" s="271"/>
      <c r="BG438" s="279"/>
      <c r="BI438" s="252" t="str">
        <f t="shared" si="10"/>
        <v/>
      </c>
    </row>
    <row r="439" spans="1:61" s="277" customFormat="1" hidden="1">
      <c r="A439" s="247"/>
      <c r="B439" s="260">
        <v>603.01199999999994</v>
      </c>
      <c r="C439" s="261" t="s">
        <v>430</v>
      </c>
      <c r="D439" s="273"/>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74"/>
      <c r="AE439" s="274"/>
      <c r="AF439" s="274"/>
      <c r="AG439" s="274"/>
      <c r="AH439" s="274"/>
      <c r="AI439" s="274"/>
      <c r="AJ439" s="274"/>
      <c r="AK439" s="274"/>
      <c r="AL439" s="274"/>
      <c r="AM439" s="274"/>
      <c r="AN439" s="274"/>
      <c r="AO439" s="274"/>
      <c r="AP439" s="274"/>
      <c r="AQ439" s="274"/>
      <c r="AR439" s="274"/>
      <c r="AS439" s="274"/>
      <c r="AT439" s="274"/>
      <c r="AU439" s="274"/>
      <c r="AV439" s="274"/>
      <c r="AW439" s="274"/>
      <c r="AX439" s="274"/>
      <c r="AY439" s="275"/>
      <c r="AZ439" s="265"/>
      <c r="BA439" s="266"/>
      <c r="BB439" s="267" t="s">
        <v>43</v>
      </c>
      <c r="BC439" s="288"/>
      <c r="BD439" s="269">
        <f t="shared" si="9"/>
        <v>0</v>
      </c>
      <c r="BE439" s="270"/>
      <c r="BF439" s="271"/>
      <c r="BG439" s="279"/>
      <c r="BI439" s="252" t="str">
        <f t="shared" si="10"/>
        <v/>
      </c>
    </row>
    <row r="440" spans="1:61" s="277" customFormat="1" hidden="1">
      <c r="A440" s="247"/>
      <c r="B440" s="260">
        <v>603.01300000000003</v>
      </c>
      <c r="C440" s="261" t="s">
        <v>431</v>
      </c>
      <c r="D440" s="273"/>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74"/>
      <c r="AE440" s="274"/>
      <c r="AF440" s="274"/>
      <c r="AG440" s="274"/>
      <c r="AH440" s="274"/>
      <c r="AI440" s="274"/>
      <c r="AJ440" s="274"/>
      <c r="AK440" s="274"/>
      <c r="AL440" s="274"/>
      <c r="AM440" s="274"/>
      <c r="AN440" s="274"/>
      <c r="AO440" s="274"/>
      <c r="AP440" s="274"/>
      <c r="AQ440" s="274"/>
      <c r="AR440" s="274"/>
      <c r="AS440" s="274"/>
      <c r="AT440" s="274"/>
      <c r="AU440" s="274"/>
      <c r="AV440" s="274"/>
      <c r="AW440" s="274"/>
      <c r="AX440" s="274"/>
      <c r="AY440" s="275"/>
      <c r="AZ440" s="265"/>
      <c r="BA440" s="266"/>
      <c r="BB440" s="267" t="s">
        <v>43</v>
      </c>
      <c r="BC440" s="288"/>
      <c r="BD440" s="269">
        <f t="shared" si="9"/>
        <v>0</v>
      </c>
      <c r="BE440" s="270"/>
      <c r="BF440" s="271"/>
      <c r="BG440" s="279"/>
      <c r="BI440" s="252" t="str">
        <f t="shared" si="10"/>
        <v/>
      </c>
    </row>
    <row r="441" spans="1:61" s="277" customFormat="1" hidden="1">
      <c r="A441" s="247"/>
      <c r="B441" s="260">
        <v>603.01400000000001</v>
      </c>
      <c r="C441" s="261" t="s">
        <v>432</v>
      </c>
      <c r="D441" s="273"/>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274"/>
      <c r="AF441" s="274"/>
      <c r="AG441" s="274"/>
      <c r="AH441" s="274"/>
      <c r="AI441" s="274"/>
      <c r="AJ441" s="274"/>
      <c r="AK441" s="274"/>
      <c r="AL441" s="274"/>
      <c r="AM441" s="274"/>
      <c r="AN441" s="274"/>
      <c r="AO441" s="274"/>
      <c r="AP441" s="274"/>
      <c r="AQ441" s="274"/>
      <c r="AR441" s="274"/>
      <c r="AS441" s="274"/>
      <c r="AT441" s="274"/>
      <c r="AU441" s="274"/>
      <c r="AV441" s="274"/>
      <c r="AW441" s="274"/>
      <c r="AX441" s="274"/>
      <c r="AY441" s="275"/>
      <c r="AZ441" s="265"/>
      <c r="BA441" s="266"/>
      <c r="BB441" s="267" t="s">
        <v>43</v>
      </c>
      <c r="BC441" s="288"/>
      <c r="BD441" s="269">
        <f t="shared" si="9"/>
        <v>0</v>
      </c>
      <c r="BE441" s="270"/>
      <c r="BF441" s="271"/>
      <c r="BG441" s="279"/>
      <c r="BI441" s="252" t="str">
        <f t="shared" si="10"/>
        <v/>
      </c>
    </row>
    <row r="442" spans="1:61" s="277" customFormat="1" hidden="1">
      <c r="A442" s="247"/>
      <c r="B442" s="260">
        <v>603.01499999999999</v>
      </c>
      <c r="C442" s="261" t="s">
        <v>433</v>
      </c>
      <c r="D442" s="273"/>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74"/>
      <c r="AE442" s="274"/>
      <c r="AF442" s="274"/>
      <c r="AG442" s="274"/>
      <c r="AH442" s="274"/>
      <c r="AI442" s="274"/>
      <c r="AJ442" s="274"/>
      <c r="AK442" s="274"/>
      <c r="AL442" s="274"/>
      <c r="AM442" s="274"/>
      <c r="AN442" s="274"/>
      <c r="AO442" s="274"/>
      <c r="AP442" s="274"/>
      <c r="AQ442" s="274"/>
      <c r="AR442" s="274"/>
      <c r="AS442" s="274"/>
      <c r="AT442" s="274"/>
      <c r="AU442" s="274"/>
      <c r="AV442" s="274"/>
      <c r="AW442" s="274"/>
      <c r="AX442" s="274"/>
      <c r="AY442" s="275"/>
      <c r="AZ442" s="265"/>
      <c r="BA442" s="266"/>
      <c r="BB442" s="267" t="s">
        <v>43</v>
      </c>
      <c r="BC442" s="288"/>
      <c r="BD442" s="269">
        <f t="shared" si="9"/>
        <v>0</v>
      </c>
      <c r="BE442" s="270"/>
      <c r="BF442" s="271"/>
      <c r="BG442" s="279"/>
      <c r="BI442" s="252" t="str">
        <f t="shared" si="10"/>
        <v/>
      </c>
    </row>
    <row r="443" spans="1:61" s="277" customFormat="1" hidden="1">
      <c r="A443" s="247"/>
      <c r="B443" s="260">
        <v>603.01599999999996</v>
      </c>
      <c r="C443" s="261" t="s">
        <v>434</v>
      </c>
      <c r="D443" s="273"/>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74"/>
      <c r="AE443" s="274"/>
      <c r="AF443" s="274"/>
      <c r="AG443" s="274"/>
      <c r="AH443" s="274"/>
      <c r="AI443" s="274"/>
      <c r="AJ443" s="274"/>
      <c r="AK443" s="274"/>
      <c r="AL443" s="274"/>
      <c r="AM443" s="274"/>
      <c r="AN443" s="274"/>
      <c r="AO443" s="274"/>
      <c r="AP443" s="274"/>
      <c r="AQ443" s="274"/>
      <c r="AR443" s="274"/>
      <c r="AS443" s="274"/>
      <c r="AT443" s="274"/>
      <c r="AU443" s="274"/>
      <c r="AV443" s="274"/>
      <c r="AW443" s="274"/>
      <c r="AX443" s="274"/>
      <c r="AY443" s="275"/>
      <c r="AZ443" s="265"/>
      <c r="BA443" s="266"/>
      <c r="BB443" s="267" t="s">
        <v>43</v>
      </c>
      <c r="BC443" s="288"/>
      <c r="BD443" s="269">
        <f t="shared" si="9"/>
        <v>0</v>
      </c>
      <c r="BE443" s="270"/>
      <c r="BF443" s="271"/>
      <c r="BG443" s="279"/>
      <c r="BI443" s="252" t="str">
        <f t="shared" si="10"/>
        <v/>
      </c>
    </row>
    <row r="444" spans="1:61" s="277" customFormat="1" hidden="1">
      <c r="A444" s="247"/>
      <c r="B444" s="260">
        <v>603.01700000000005</v>
      </c>
      <c r="C444" s="261" t="s">
        <v>435</v>
      </c>
      <c r="D444" s="273"/>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74"/>
      <c r="AE444" s="274"/>
      <c r="AF444" s="274"/>
      <c r="AG444" s="274"/>
      <c r="AH444" s="274"/>
      <c r="AI444" s="274"/>
      <c r="AJ444" s="274"/>
      <c r="AK444" s="274"/>
      <c r="AL444" s="274"/>
      <c r="AM444" s="274"/>
      <c r="AN444" s="274"/>
      <c r="AO444" s="274"/>
      <c r="AP444" s="274"/>
      <c r="AQ444" s="274"/>
      <c r="AR444" s="274"/>
      <c r="AS444" s="274"/>
      <c r="AT444" s="274"/>
      <c r="AU444" s="274"/>
      <c r="AV444" s="274"/>
      <c r="AW444" s="274"/>
      <c r="AX444" s="274"/>
      <c r="AY444" s="275"/>
      <c r="AZ444" s="265"/>
      <c r="BA444" s="266"/>
      <c r="BB444" s="267" t="s">
        <v>43</v>
      </c>
      <c r="BC444" s="288"/>
      <c r="BD444" s="269">
        <f t="shared" si="9"/>
        <v>0</v>
      </c>
      <c r="BE444" s="270"/>
      <c r="BF444" s="271"/>
      <c r="BG444" s="279"/>
      <c r="BI444" s="252" t="str">
        <f t="shared" si="10"/>
        <v/>
      </c>
    </row>
    <row r="445" spans="1:61" s="277" customFormat="1" hidden="1">
      <c r="A445" s="247"/>
      <c r="B445" s="260">
        <v>603.01800000000003</v>
      </c>
      <c r="C445" s="261" t="s">
        <v>436</v>
      </c>
      <c r="D445" s="273"/>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74"/>
      <c r="AE445" s="274"/>
      <c r="AF445" s="274"/>
      <c r="AG445" s="274"/>
      <c r="AH445" s="274"/>
      <c r="AI445" s="274"/>
      <c r="AJ445" s="274"/>
      <c r="AK445" s="274"/>
      <c r="AL445" s="274"/>
      <c r="AM445" s="274"/>
      <c r="AN445" s="274"/>
      <c r="AO445" s="274"/>
      <c r="AP445" s="274"/>
      <c r="AQ445" s="274"/>
      <c r="AR445" s="274"/>
      <c r="AS445" s="274"/>
      <c r="AT445" s="274"/>
      <c r="AU445" s="274"/>
      <c r="AV445" s="274"/>
      <c r="AW445" s="274"/>
      <c r="AX445" s="274"/>
      <c r="AY445" s="275"/>
      <c r="AZ445" s="265"/>
      <c r="BA445" s="266"/>
      <c r="BB445" s="267" t="s">
        <v>43</v>
      </c>
      <c r="BC445" s="288"/>
      <c r="BD445" s="269">
        <f t="shared" si="9"/>
        <v>0</v>
      </c>
      <c r="BE445" s="270"/>
      <c r="BF445" s="271"/>
      <c r="BG445" s="279"/>
      <c r="BI445" s="252" t="str">
        <f t="shared" si="10"/>
        <v/>
      </c>
    </row>
    <row r="446" spans="1:61" s="277" customFormat="1" hidden="1">
      <c r="A446" s="247"/>
      <c r="B446" s="260">
        <v>603.01900000000001</v>
      </c>
      <c r="C446" s="261" t="s">
        <v>437</v>
      </c>
      <c r="D446" s="273"/>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74"/>
      <c r="AE446" s="274"/>
      <c r="AF446" s="274"/>
      <c r="AG446" s="274"/>
      <c r="AH446" s="274"/>
      <c r="AI446" s="274"/>
      <c r="AJ446" s="274"/>
      <c r="AK446" s="274"/>
      <c r="AL446" s="274"/>
      <c r="AM446" s="274"/>
      <c r="AN446" s="274"/>
      <c r="AO446" s="274"/>
      <c r="AP446" s="274"/>
      <c r="AQ446" s="274"/>
      <c r="AR446" s="274"/>
      <c r="AS446" s="274"/>
      <c r="AT446" s="274"/>
      <c r="AU446" s="274"/>
      <c r="AV446" s="274"/>
      <c r="AW446" s="274"/>
      <c r="AX446" s="274"/>
      <c r="AY446" s="275"/>
      <c r="AZ446" s="265"/>
      <c r="BA446" s="266"/>
      <c r="BB446" s="267" t="s">
        <v>43</v>
      </c>
      <c r="BC446" s="288"/>
      <c r="BD446" s="269">
        <f t="shared" si="9"/>
        <v>0</v>
      </c>
      <c r="BE446" s="270"/>
      <c r="BF446" s="271"/>
      <c r="BG446" s="279"/>
      <c r="BI446" s="252" t="str">
        <f t="shared" si="10"/>
        <v/>
      </c>
    </row>
    <row r="447" spans="1:61" s="277" customFormat="1" hidden="1">
      <c r="A447" s="247"/>
      <c r="B447" s="260">
        <v>603.02</v>
      </c>
      <c r="C447" s="261" t="s">
        <v>438</v>
      </c>
      <c r="D447" s="273"/>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74"/>
      <c r="AE447" s="274"/>
      <c r="AF447" s="274"/>
      <c r="AG447" s="274"/>
      <c r="AH447" s="274"/>
      <c r="AI447" s="274"/>
      <c r="AJ447" s="274"/>
      <c r="AK447" s="274"/>
      <c r="AL447" s="274"/>
      <c r="AM447" s="274"/>
      <c r="AN447" s="274"/>
      <c r="AO447" s="274"/>
      <c r="AP447" s="274"/>
      <c r="AQ447" s="274"/>
      <c r="AR447" s="274"/>
      <c r="AS447" s="274"/>
      <c r="AT447" s="274"/>
      <c r="AU447" s="274"/>
      <c r="AV447" s="274"/>
      <c r="AW447" s="274"/>
      <c r="AX447" s="274"/>
      <c r="AY447" s="275"/>
      <c r="AZ447" s="265"/>
      <c r="BA447" s="266"/>
      <c r="BB447" s="267" t="s">
        <v>43</v>
      </c>
      <c r="BC447" s="288"/>
      <c r="BD447" s="269">
        <f t="shared" si="9"/>
        <v>0</v>
      </c>
      <c r="BE447" s="270"/>
      <c r="BF447" s="271"/>
      <c r="BG447" s="279"/>
      <c r="BI447" s="252" t="str">
        <f t="shared" si="10"/>
        <v/>
      </c>
    </row>
    <row r="448" spans="1:61" s="277" customFormat="1" hidden="1">
      <c r="A448" s="247"/>
      <c r="B448" s="260">
        <v>603.02099999999996</v>
      </c>
      <c r="C448" s="261" t="s">
        <v>439</v>
      </c>
      <c r="D448" s="273"/>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74"/>
      <c r="AE448" s="274"/>
      <c r="AF448" s="274"/>
      <c r="AG448" s="274"/>
      <c r="AH448" s="274"/>
      <c r="AI448" s="274"/>
      <c r="AJ448" s="274"/>
      <c r="AK448" s="274"/>
      <c r="AL448" s="274"/>
      <c r="AM448" s="274"/>
      <c r="AN448" s="274"/>
      <c r="AO448" s="274"/>
      <c r="AP448" s="274"/>
      <c r="AQ448" s="274"/>
      <c r="AR448" s="274"/>
      <c r="AS448" s="274"/>
      <c r="AT448" s="274"/>
      <c r="AU448" s="274"/>
      <c r="AV448" s="274"/>
      <c r="AW448" s="274"/>
      <c r="AX448" s="274"/>
      <c r="AY448" s="275"/>
      <c r="AZ448" s="265"/>
      <c r="BA448" s="266"/>
      <c r="BB448" s="267" t="s">
        <v>43</v>
      </c>
      <c r="BC448" s="288"/>
      <c r="BD448" s="269">
        <f t="shared" si="9"/>
        <v>0</v>
      </c>
      <c r="BE448" s="270"/>
      <c r="BF448" s="271"/>
      <c r="BG448" s="279"/>
      <c r="BI448" s="252" t="str">
        <f t="shared" si="10"/>
        <v/>
      </c>
    </row>
    <row r="449" spans="1:61" s="277" customFormat="1" hidden="1">
      <c r="A449" s="247"/>
      <c r="B449" s="260">
        <v>603.02200000000005</v>
      </c>
      <c r="C449" s="261" t="s">
        <v>440</v>
      </c>
      <c r="D449" s="273"/>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74"/>
      <c r="AE449" s="274"/>
      <c r="AF449" s="274"/>
      <c r="AG449" s="274"/>
      <c r="AH449" s="274"/>
      <c r="AI449" s="274"/>
      <c r="AJ449" s="274"/>
      <c r="AK449" s="274"/>
      <c r="AL449" s="274"/>
      <c r="AM449" s="274"/>
      <c r="AN449" s="274"/>
      <c r="AO449" s="274"/>
      <c r="AP449" s="274"/>
      <c r="AQ449" s="274"/>
      <c r="AR449" s="274"/>
      <c r="AS449" s="274"/>
      <c r="AT449" s="274"/>
      <c r="AU449" s="274"/>
      <c r="AV449" s="274"/>
      <c r="AW449" s="274"/>
      <c r="AX449" s="274"/>
      <c r="AY449" s="275"/>
      <c r="AZ449" s="265"/>
      <c r="BA449" s="266"/>
      <c r="BB449" s="267" t="s">
        <v>43</v>
      </c>
      <c r="BC449" s="288"/>
      <c r="BD449" s="269">
        <f t="shared" si="9"/>
        <v>0</v>
      </c>
      <c r="BE449" s="270"/>
      <c r="BF449" s="271"/>
      <c r="BG449" s="279"/>
      <c r="BI449" s="252" t="str">
        <f t="shared" si="10"/>
        <v/>
      </c>
    </row>
    <row r="450" spans="1:61" s="277" customFormat="1" hidden="1">
      <c r="A450" s="247"/>
      <c r="B450" s="260">
        <v>603.02300000000002</v>
      </c>
      <c r="C450" s="261" t="s">
        <v>441</v>
      </c>
      <c r="D450" s="273"/>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274"/>
      <c r="AF450" s="274"/>
      <c r="AG450" s="274"/>
      <c r="AH450" s="274"/>
      <c r="AI450" s="274"/>
      <c r="AJ450" s="274"/>
      <c r="AK450" s="274"/>
      <c r="AL450" s="274"/>
      <c r="AM450" s="274"/>
      <c r="AN450" s="274"/>
      <c r="AO450" s="274"/>
      <c r="AP450" s="274"/>
      <c r="AQ450" s="274"/>
      <c r="AR450" s="274"/>
      <c r="AS450" s="274"/>
      <c r="AT450" s="274"/>
      <c r="AU450" s="274"/>
      <c r="AV450" s="274"/>
      <c r="AW450" s="274"/>
      <c r="AX450" s="274"/>
      <c r="AY450" s="275"/>
      <c r="AZ450" s="265"/>
      <c r="BA450" s="266"/>
      <c r="BB450" s="267" t="s">
        <v>43</v>
      </c>
      <c r="BC450" s="288"/>
      <c r="BD450" s="269">
        <f t="shared" si="9"/>
        <v>0</v>
      </c>
      <c r="BE450" s="270"/>
      <c r="BF450" s="271"/>
      <c r="BG450" s="279"/>
      <c r="BI450" s="252" t="str">
        <f t="shared" si="10"/>
        <v/>
      </c>
    </row>
    <row r="451" spans="1:61" s="277" customFormat="1" hidden="1">
      <c r="A451" s="247"/>
      <c r="B451" s="260">
        <v>603.024</v>
      </c>
      <c r="C451" s="261" t="s">
        <v>442</v>
      </c>
      <c r="D451" s="273"/>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s="274"/>
      <c r="AG451" s="274"/>
      <c r="AH451" s="274"/>
      <c r="AI451" s="274"/>
      <c r="AJ451" s="274"/>
      <c r="AK451" s="274"/>
      <c r="AL451" s="274"/>
      <c r="AM451" s="274"/>
      <c r="AN451" s="274"/>
      <c r="AO451" s="274"/>
      <c r="AP451" s="274"/>
      <c r="AQ451" s="274"/>
      <c r="AR451" s="274"/>
      <c r="AS451" s="274"/>
      <c r="AT451" s="274"/>
      <c r="AU451" s="274"/>
      <c r="AV451" s="274"/>
      <c r="AW451" s="274"/>
      <c r="AX451" s="274"/>
      <c r="AY451" s="275"/>
      <c r="AZ451" s="265"/>
      <c r="BA451" s="266"/>
      <c r="BB451" s="267" t="s">
        <v>43</v>
      </c>
      <c r="BC451" s="288"/>
      <c r="BD451" s="269">
        <f t="shared" si="9"/>
        <v>0</v>
      </c>
      <c r="BE451" s="270"/>
      <c r="BF451" s="271"/>
      <c r="BG451" s="279"/>
      <c r="BI451" s="252" t="str">
        <f t="shared" si="10"/>
        <v/>
      </c>
    </row>
    <row r="452" spans="1:61" s="277" customFormat="1" hidden="1">
      <c r="A452" s="247"/>
      <c r="B452" s="260">
        <v>603.02499999999998</v>
      </c>
      <c r="C452" s="261" t="s">
        <v>443</v>
      </c>
      <c r="D452" s="273"/>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74"/>
      <c r="AE452" s="274"/>
      <c r="AF452" s="274"/>
      <c r="AG452" s="274"/>
      <c r="AH452" s="274"/>
      <c r="AI452" s="274"/>
      <c r="AJ452" s="274"/>
      <c r="AK452" s="274"/>
      <c r="AL452" s="274"/>
      <c r="AM452" s="274"/>
      <c r="AN452" s="274"/>
      <c r="AO452" s="274"/>
      <c r="AP452" s="274"/>
      <c r="AQ452" s="274"/>
      <c r="AR452" s="274"/>
      <c r="AS452" s="274"/>
      <c r="AT452" s="274"/>
      <c r="AU452" s="274"/>
      <c r="AV452" s="274"/>
      <c r="AW452" s="274"/>
      <c r="AX452" s="274"/>
      <c r="AY452" s="275"/>
      <c r="AZ452" s="265"/>
      <c r="BA452" s="266"/>
      <c r="BB452" s="267" t="s">
        <v>43</v>
      </c>
      <c r="BC452" s="288"/>
      <c r="BD452" s="269">
        <f t="shared" si="9"/>
        <v>0</v>
      </c>
      <c r="BE452" s="270"/>
      <c r="BF452" s="271"/>
      <c r="BG452" s="279"/>
      <c r="BI452" s="252" t="str">
        <f t="shared" si="10"/>
        <v/>
      </c>
    </row>
    <row r="453" spans="1:61" s="277" customFormat="1" hidden="1">
      <c r="A453" s="247"/>
      <c r="B453" s="260">
        <v>603.02599999999995</v>
      </c>
      <c r="C453" s="261" t="s">
        <v>444</v>
      </c>
      <c r="D453" s="273"/>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74"/>
      <c r="AE453" s="274"/>
      <c r="AF453" s="274"/>
      <c r="AG453" s="274"/>
      <c r="AH453" s="274"/>
      <c r="AI453" s="274"/>
      <c r="AJ453" s="274"/>
      <c r="AK453" s="274"/>
      <c r="AL453" s="274"/>
      <c r="AM453" s="274"/>
      <c r="AN453" s="274"/>
      <c r="AO453" s="274"/>
      <c r="AP453" s="274"/>
      <c r="AQ453" s="274"/>
      <c r="AR453" s="274"/>
      <c r="AS453" s="274"/>
      <c r="AT453" s="274"/>
      <c r="AU453" s="274"/>
      <c r="AV453" s="274"/>
      <c r="AW453" s="274"/>
      <c r="AX453" s="274"/>
      <c r="AY453" s="275"/>
      <c r="AZ453" s="265"/>
      <c r="BA453" s="266"/>
      <c r="BB453" s="267" t="s">
        <v>43</v>
      </c>
      <c r="BC453" s="288"/>
      <c r="BD453" s="269">
        <f t="shared" si="9"/>
        <v>0</v>
      </c>
      <c r="BE453" s="270"/>
      <c r="BF453" s="271"/>
      <c r="BG453" s="279"/>
      <c r="BI453" s="252" t="str">
        <f t="shared" si="10"/>
        <v/>
      </c>
    </row>
    <row r="454" spans="1:61" s="277" customFormat="1" hidden="1">
      <c r="A454" s="247"/>
      <c r="B454" s="260">
        <v>603.02700000000004</v>
      </c>
      <c r="C454" s="261" t="s">
        <v>445</v>
      </c>
      <c r="D454" s="273"/>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74"/>
      <c r="AE454" s="274"/>
      <c r="AF454" s="274"/>
      <c r="AG454" s="274"/>
      <c r="AH454" s="274"/>
      <c r="AI454" s="274"/>
      <c r="AJ454" s="274"/>
      <c r="AK454" s="274"/>
      <c r="AL454" s="274"/>
      <c r="AM454" s="274"/>
      <c r="AN454" s="274"/>
      <c r="AO454" s="274"/>
      <c r="AP454" s="274"/>
      <c r="AQ454" s="274"/>
      <c r="AR454" s="274"/>
      <c r="AS454" s="274"/>
      <c r="AT454" s="274"/>
      <c r="AU454" s="274"/>
      <c r="AV454" s="274"/>
      <c r="AW454" s="274"/>
      <c r="AX454" s="274"/>
      <c r="AY454" s="275"/>
      <c r="AZ454" s="265"/>
      <c r="BA454" s="266"/>
      <c r="BB454" s="267" t="s">
        <v>43</v>
      </c>
      <c r="BC454" s="288"/>
      <c r="BD454" s="269">
        <f t="shared" si="9"/>
        <v>0</v>
      </c>
      <c r="BE454" s="270"/>
      <c r="BF454" s="271"/>
      <c r="BG454" s="279"/>
      <c r="BI454" s="252" t="str">
        <f t="shared" si="10"/>
        <v/>
      </c>
    </row>
    <row r="455" spans="1:61" s="277" customFormat="1" hidden="1">
      <c r="A455" s="247"/>
      <c r="B455" s="260">
        <v>603.02800000000002</v>
      </c>
      <c r="C455" s="261" t="s">
        <v>446</v>
      </c>
      <c r="D455" s="273"/>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c r="AB455" s="274"/>
      <c r="AC455" s="274"/>
      <c r="AD455" s="274"/>
      <c r="AE455" s="274"/>
      <c r="AF455" s="274"/>
      <c r="AG455" s="274"/>
      <c r="AH455" s="274"/>
      <c r="AI455" s="274"/>
      <c r="AJ455" s="274"/>
      <c r="AK455" s="274"/>
      <c r="AL455" s="274"/>
      <c r="AM455" s="274"/>
      <c r="AN455" s="274"/>
      <c r="AO455" s="274"/>
      <c r="AP455" s="274"/>
      <c r="AQ455" s="274"/>
      <c r="AR455" s="274"/>
      <c r="AS455" s="274"/>
      <c r="AT455" s="274"/>
      <c r="AU455" s="274"/>
      <c r="AV455" s="274"/>
      <c r="AW455" s="274"/>
      <c r="AX455" s="274"/>
      <c r="AY455" s="275"/>
      <c r="AZ455" s="265"/>
      <c r="BA455" s="266"/>
      <c r="BB455" s="267" t="s">
        <v>43</v>
      </c>
      <c r="BC455" s="288"/>
      <c r="BD455" s="269">
        <f t="shared" si="9"/>
        <v>0</v>
      </c>
      <c r="BE455" s="270"/>
      <c r="BF455" s="271"/>
      <c r="BG455" s="279"/>
      <c r="BI455" s="252" t="str">
        <f t="shared" si="10"/>
        <v/>
      </c>
    </row>
    <row r="456" spans="1:61" s="277" customFormat="1" hidden="1">
      <c r="A456" s="247"/>
      <c r="B456" s="260">
        <v>603.029</v>
      </c>
      <c r="C456" s="261" t="s">
        <v>447</v>
      </c>
      <c r="D456" s="273"/>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74"/>
      <c r="AE456" s="274"/>
      <c r="AF456" s="274"/>
      <c r="AG456" s="274"/>
      <c r="AH456" s="274"/>
      <c r="AI456" s="274"/>
      <c r="AJ456" s="274"/>
      <c r="AK456" s="274"/>
      <c r="AL456" s="274"/>
      <c r="AM456" s="274"/>
      <c r="AN456" s="274"/>
      <c r="AO456" s="274"/>
      <c r="AP456" s="274"/>
      <c r="AQ456" s="274"/>
      <c r="AR456" s="274"/>
      <c r="AS456" s="274"/>
      <c r="AT456" s="274"/>
      <c r="AU456" s="274"/>
      <c r="AV456" s="274"/>
      <c r="AW456" s="274"/>
      <c r="AX456" s="274"/>
      <c r="AY456" s="275"/>
      <c r="AZ456" s="265"/>
      <c r="BA456" s="266"/>
      <c r="BB456" s="267" t="s">
        <v>43</v>
      </c>
      <c r="BC456" s="288"/>
      <c r="BD456" s="269">
        <f t="shared" si="9"/>
        <v>0</v>
      </c>
      <c r="BE456" s="270"/>
      <c r="BF456" s="271"/>
      <c r="BG456" s="279"/>
      <c r="BI456" s="252" t="str">
        <f t="shared" si="10"/>
        <v/>
      </c>
    </row>
    <row r="457" spans="1:61" s="277" customFormat="1" hidden="1">
      <c r="A457" s="247"/>
      <c r="B457" s="260">
        <v>603.03</v>
      </c>
      <c r="C457" s="261" t="s">
        <v>448</v>
      </c>
      <c r="D457" s="273"/>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74"/>
      <c r="AE457" s="274"/>
      <c r="AF457" s="274"/>
      <c r="AG457" s="274"/>
      <c r="AH457" s="274"/>
      <c r="AI457" s="274"/>
      <c r="AJ457" s="274"/>
      <c r="AK457" s="274"/>
      <c r="AL457" s="274"/>
      <c r="AM457" s="274"/>
      <c r="AN457" s="274"/>
      <c r="AO457" s="274"/>
      <c r="AP457" s="274"/>
      <c r="AQ457" s="274"/>
      <c r="AR457" s="274"/>
      <c r="AS457" s="274"/>
      <c r="AT457" s="274"/>
      <c r="AU457" s="274"/>
      <c r="AV457" s="274"/>
      <c r="AW457" s="274"/>
      <c r="AX457" s="274"/>
      <c r="AY457" s="275"/>
      <c r="AZ457" s="265"/>
      <c r="BA457" s="266"/>
      <c r="BB457" s="267" t="s">
        <v>43</v>
      </c>
      <c r="BC457" s="288"/>
      <c r="BD457" s="269">
        <f t="shared" si="9"/>
        <v>0</v>
      </c>
      <c r="BE457" s="270"/>
      <c r="BF457" s="271"/>
      <c r="BG457" s="279"/>
      <c r="BI457" s="252" t="str">
        <f t="shared" si="10"/>
        <v/>
      </c>
    </row>
    <row r="458" spans="1:61" s="277" customFormat="1" hidden="1">
      <c r="A458" s="247"/>
      <c r="B458" s="260">
        <v>603.03099999999995</v>
      </c>
      <c r="C458" s="261" t="s">
        <v>449</v>
      </c>
      <c r="D458" s="273"/>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74"/>
      <c r="AE458" s="274"/>
      <c r="AF458" s="274"/>
      <c r="AG458" s="274"/>
      <c r="AH458" s="274"/>
      <c r="AI458" s="274"/>
      <c r="AJ458" s="274"/>
      <c r="AK458" s="274"/>
      <c r="AL458" s="274"/>
      <c r="AM458" s="274"/>
      <c r="AN458" s="274"/>
      <c r="AO458" s="274"/>
      <c r="AP458" s="274"/>
      <c r="AQ458" s="274"/>
      <c r="AR458" s="274"/>
      <c r="AS458" s="274"/>
      <c r="AT458" s="274"/>
      <c r="AU458" s="274"/>
      <c r="AV458" s="274"/>
      <c r="AW458" s="274"/>
      <c r="AX458" s="274"/>
      <c r="AY458" s="275"/>
      <c r="AZ458" s="265"/>
      <c r="BA458" s="266"/>
      <c r="BB458" s="267" t="s">
        <v>43</v>
      </c>
      <c r="BC458" s="288"/>
      <c r="BD458" s="269">
        <f t="shared" si="9"/>
        <v>0</v>
      </c>
      <c r="BE458" s="270"/>
      <c r="BF458" s="271"/>
      <c r="BG458" s="279"/>
      <c r="BI458" s="252" t="str">
        <f t="shared" si="10"/>
        <v/>
      </c>
    </row>
    <row r="459" spans="1:61" s="277" customFormat="1" hidden="1">
      <c r="A459" s="247"/>
      <c r="B459" s="260">
        <v>603.03200000000004</v>
      </c>
      <c r="C459" s="261" t="s">
        <v>450</v>
      </c>
      <c r="D459" s="273"/>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74"/>
      <c r="AE459" s="274"/>
      <c r="AF459" s="274"/>
      <c r="AG459" s="274"/>
      <c r="AH459" s="274"/>
      <c r="AI459" s="274"/>
      <c r="AJ459" s="274"/>
      <c r="AK459" s="274"/>
      <c r="AL459" s="274"/>
      <c r="AM459" s="274"/>
      <c r="AN459" s="274"/>
      <c r="AO459" s="274"/>
      <c r="AP459" s="274"/>
      <c r="AQ459" s="274"/>
      <c r="AR459" s="274"/>
      <c r="AS459" s="274"/>
      <c r="AT459" s="274"/>
      <c r="AU459" s="274"/>
      <c r="AV459" s="274"/>
      <c r="AW459" s="274"/>
      <c r="AX459" s="274"/>
      <c r="AY459" s="275"/>
      <c r="AZ459" s="265"/>
      <c r="BA459" s="266"/>
      <c r="BB459" s="267" t="s">
        <v>43</v>
      </c>
      <c r="BC459" s="288"/>
      <c r="BD459" s="269">
        <f t="shared" si="9"/>
        <v>0</v>
      </c>
      <c r="BE459" s="270"/>
      <c r="BF459" s="271"/>
      <c r="BG459" s="279"/>
      <c r="BI459" s="252" t="str">
        <f t="shared" si="10"/>
        <v/>
      </c>
    </row>
    <row r="460" spans="1:61" s="277" customFormat="1" hidden="1">
      <c r="A460" s="247"/>
      <c r="B460" s="260">
        <v>603.03300000000002</v>
      </c>
      <c r="C460" s="261" t="s">
        <v>451</v>
      </c>
      <c r="D460" s="273"/>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74"/>
      <c r="AE460" s="274"/>
      <c r="AF460" s="274"/>
      <c r="AG460" s="274"/>
      <c r="AH460" s="274"/>
      <c r="AI460" s="274"/>
      <c r="AJ460" s="274"/>
      <c r="AK460" s="274"/>
      <c r="AL460" s="274"/>
      <c r="AM460" s="274"/>
      <c r="AN460" s="274"/>
      <c r="AO460" s="274"/>
      <c r="AP460" s="274"/>
      <c r="AQ460" s="274"/>
      <c r="AR460" s="274"/>
      <c r="AS460" s="274"/>
      <c r="AT460" s="274"/>
      <c r="AU460" s="274"/>
      <c r="AV460" s="274"/>
      <c r="AW460" s="274"/>
      <c r="AX460" s="274"/>
      <c r="AY460" s="275"/>
      <c r="AZ460" s="265"/>
      <c r="BA460" s="266"/>
      <c r="BB460" s="267" t="s">
        <v>43</v>
      </c>
      <c r="BC460" s="288"/>
      <c r="BD460" s="269">
        <f t="shared" si="9"/>
        <v>0</v>
      </c>
      <c r="BE460" s="270"/>
      <c r="BF460" s="271"/>
      <c r="BG460" s="279"/>
      <c r="BI460" s="252" t="str">
        <f t="shared" si="10"/>
        <v/>
      </c>
    </row>
    <row r="461" spans="1:61" s="277" customFormat="1" hidden="1">
      <c r="A461" s="247"/>
      <c r="B461" s="260">
        <v>603.03399999999999</v>
      </c>
      <c r="C461" s="261" t="s">
        <v>452</v>
      </c>
      <c r="D461" s="273"/>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74"/>
      <c r="AE461" s="274"/>
      <c r="AF461" s="274"/>
      <c r="AG461" s="274"/>
      <c r="AH461" s="274"/>
      <c r="AI461" s="274"/>
      <c r="AJ461" s="274"/>
      <c r="AK461" s="274"/>
      <c r="AL461" s="274"/>
      <c r="AM461" s="274"/>
      <c r="AN461" s="274"/>
      <c r="AO461" s="274"/>
      <c r="AP461" s="274"/>
      <c r="AQ461" s="274"/>
      <c r="AR461" s="274"/>
      <c r="AS461" s="274"/>
      <c r="AT461" s="274"/>
      <c r="AU461" s="274"/>
      <c r="AV461" s="274"/>
      <c r="AW461" s="274"/>
      <c r="AX461" s="274"/>
      <c r="AY461" s="275"/>
      <c r="AZ461" s="265"/>
      <c r="BA461" s="266"/>
      <c r="BB461" s="267" t="s">
        <v>43</v>
      </c>
      <c r="BC461" s="288"/>
      <c r="BD461" s="269">
        <f t="shared" si="9"/>
        <v>0</v>
      </c>
      <c r="BE461" s="270"/>
      <c r="BF461" s="271"/>
      <c r="BG461" s="279"/>
      <c r="BI461" s="252" t="str">
        <f t="shared" si="10"/>
        <v/>
      </c>
    </row>
    <row r="462" spans="1:61" s="277" customFormat="1" hidden="1">
      <c r="A462" s="247"/>
      <c r="B462" s="260">
        <v>603.03499999999997</v>
      </c>
      <c r="C462" s="261" t="s">
        <v>453</v>
      </c>
      <c r="D462" s="273"/>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c r="AF462" s="274"/>
      <c r="AG462" s="274"/>
      <c r="AH462" s="274"/>
      <c r="AI462" s="274"/>
      <c r="AJ462" s="274"/>
      <c r="AK462" s="274"/>
      <c r="AL462" s="274"/>
      <c r="AM462" s="274"/>
      <c r="AN462" s="274"/>
      <c r="AO462" s="274"/>
      <c r="AP462" s="274"/>
      <c r="AQ462" s="274"/>
      <c r="AR462" s="274"/>
      <c r="AS462" s="274"/>
      <c r="AT462" s="274"/>
      <c r="AU462" s="274"/>
      <c r="AV462" s="274"/>
      <c r="AW462" s="274"/>
      <c r="AX462" s="274"/>
      <c r="AY462" s="275"/>
      <c r="AZ462" s="265"/>
      <c r="BA462" s="266"/>
      <c r="BB462" s="267" t="s">
        <v>43</v>
      </c>
      <c r="BC462" s="288"/>
      <c r="BD462" s="269">
        <f t="shared" si="9"/>
        <v>0</v>
      </c>
      <c r="BE462" s="270"/>
      <c r="BF462" s="271"/>
      <c r="BG462" s="279"/>
      <c r="BI462" s="252" t="str">
        <f t="shared" si="10"/>
        <v/>
      </c>
    </row>
    <row r="463" spans="1:61" s="277" customFormat="1" hidden="1">
      <c r="A463" s="247"/>
      <c r="B463" s="260">
        <v>603.03599999999994</v>
      </c>
      <c r="C463" s="261" t="s">
        <v>454</v>
      </c>
      <c r="D463" s="273"/>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74"/>
      <c r="AE463" s="274"/>
      <c r="AF463" s="274"/>
      <c r="AG463" s="274"/>
      <c r="AH463" s="274"/>
      <c r="AI463" s="274"/>
      <c r="AJ463" s="274"/>
      <c r="AK463" s="274"/>
      <c r="AL463" s="274"/>
      <c r="AM463" s="274"/>
      <c r="AN463" s="274"/>
      <c r="AO463" s="274"/>
      <c r="AP463" s="274"/>
      <c r="AQ463" s="274"/>
      <c r="AR463" s="274"/>
      <c r="AS463" s="274"/>
      <c r="AT463" s="274"/>
      <c r="AU463" s="274"/>
      <c r="AV463" s="274"/>
      <c r="AW463" s="274"/>
      <c r="AX463" s="274"/>
      <c r="AY463" s="275"/>
      <c r="AZ463" s="265"/>
      <c r="BA463" s="266"/>
      <c r="BB463" s="267" t="s">
        <v>43</v>
      </c>
      <c r="BC463" s="288"/>
      <c r="BD463" s="269">
        <f t="shared" si="9"/>
        <v>0</v>
      </c>
      <c r="BE463" s="270"/>
      <c r="BF463" s="271"/>
      <c r="BG463" s="279"/>
      <c r="BI463" s="252" t="str">
        <f t="shared" si="10"/>
        <v/>
      </c>
    </row>
    <row r="464" spans="1:61" s="277" customFormat="1" hidden="1">
      <c r="A464" s="247"/>
      <c r="B464" s="260">
        <v>603.03700000000003</v>
      </c>
      <c r="C464" s="261" t="s">
        <v>455</v>
      </c>
      <c r="D464" s="273"/>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s="274"/>
      <c r="AG464" s="274"/>
      <c r="AH464" s="274"/>
      <c r="AI464" s="274"/>
      <c r="AJ464" s="274"/>
      <c r="AK464" s="274"/>
      <c r="AL464" s="274"/>
      <c r="AM464" s="274"/>
      <c r="AN464" s="274"/>
      <c r="AO464" s="274"/>
      <c r="AP464" s="274"/>
      <c r="AQ464" s="274"/>
      <c r="AR464" s="274"/>
      <c r="AS464" s="274"/>
      <c r="AT464" s="274"/>
      <c r="AU464" s="274"/>
      <c r="AV464" s="274"/>
      <c r="AW464" s="274"/>
      <c r="AX464" s="274"/>
      <c r="AY464" s="275"/>
      <c r="AZ464" s="265"/>
      <c r="BA464" s="266"/>
      <c r="BB464" s="267" t="s">
        <v>43</v>
      </c>
      <c r="BC464" s="288"/>
      <c r="BD464" s="269">
        <f t="shared" si="9"/>
        <v>0</v>
      </c>
      <c r="BE464" s="270"/>
      <c r="BF464" s="271"/>
      <c r="BG464" s="279"/>
      <c r="BI464" s="252" t="str">
        <f t="shared" si="10"/>
        <v/>
      </c>
    </row>
    <row r="465" spans="1:61" s="277" customFormat="1" hidden="1">
      <c r="A465" s="247"/>
      <c r="B465" s="260">
        <v>603.03800000000001</v>
      </c>
      <c r="C465" s="261" t="s">
        <v>456</v>
      </c>
      <c r="D465" s="273"/>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s="274"/>
      <c r="AG465" s="274"/>
      <c r="AH465" s="274"/>
      <c r="AI465" s="274"/>
      <c r="AJ465" s="274"/>
      <c r="AK465" s="274"/>
      <c r="AL465" s="274"/>
      <c r="AM465" s="274"/>
      <c r="AN465" s="274"/>
      <c r="AO465" s="274"/>
      <c r="AP465" s="274"/>
      <c r="AQ465" s="274"/>
      <c r="AR465" s="274"/>
      <c r="AS465" s="274"/>
      <c r="AT465" s="274"/>
      <c r="AU465" s="274"/>
      <c r="AV465" s="274"/>
      <c r="AW465" s="274"/>
      <c r="AX465" s="274"/>
      <c r="AY465" s="275"/>
      <c r="AZ465" s="265"/>
      <c r="BA465" s="266"/>
      <c r="BB465" s="267" t="s">
        <v>43</v>
      </c>
      <c r="BC465" s="288"/>
      <c r="BD465" s="269">
        <f t="shared" si="9"/>
        <v>0</v>
      </c>
      <c r="BE465" s="270"/>
      <c r="BF465" s="271"/>
      <c r="BG465" s="279"/>
      <c r="BI465" s="252" t="str">
        <f t="shared" si="10"/>
        <v/>
      </c>
    </row>
    <row r="466" spans="1:61" s="277" customFormat="1" hidden="1">
      <c r="A466" s="247"/>
      <c r="B466" s="260">
        <v>603.03899999999999</v>
      </c>
      <c r="C466" s="261" t="s">
        <v>457</v>
      </c>
      <c r="D466" s="273"/>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74"/>
      <c r="AE466" s="274"/>
      <c r="AF466" s="274"/>
      <c r="AG466" s="274"/>
      <c r="AH466" s="274"/>
      <c r="AI466" s="274"/>
      <c r="AJ466" s="274"/>
      <c r="AK466" s="274"/>
      <c r="AL466" s="274"/>
      <c r="AM466" s="274"/>
      <c r="AN466" s="274"/>
      <c r="AO466" s="274"/>
      <c r="AP466" s="274"/>
      <c r="AQ466" s="274"/>
      <c r="AR466" s="274"/>
      <c r="AS466" s="274"/>
      <c r="AT466" s="274"/>
      <c r="AU466" s="274"/>
      <c r="AV466" s="274"/>
      <c r="AW466" s="274"/>
      <c r="AX466" s="274"/>
      <c r="AY466" s="275"/>
      <c r="AZ466" s="265"/>
      <c r="BA466" s="266"/>
      <c r="BB466" s="267" t="s">
        <v>43</v>
      </c>
      <c r="BC466" s="288"/>
      <c r="BD466" s="269">
        <f t="shared" si="9"/>
        <v>0</v>
      </c>
      <c r="BE466" s="270"/>
      <c r="BF466" s="271"/>
      <c r="BG466" s="279"/>
      <c r="BI466" s="252" t="str">
        <f t="shared" si="10"/>
        <v/>
      </c>
    </row>
    <row r="467" spans="1:61" s="277" customFormat="1" hidden="1">
      <c r="A467" s="247"/>
      <c r="B467" s="260">
        <v>603.04</v>
      </c>
      <c r="C467" s="261" t="s">
        <v>458</v>
      </c>
      <c r="D467" s="273"/>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74"/>
      <c r="AE467" s="274"/>
      <c r="AF467" s="274"/>
      <c r="AG467" s="274"/>
      <c r="AH467" s="274"/>
      <c r="AI467" s="274"/>
      <c r="AJ467" s="274"/>
      <c r="AK467" s="274"/>
      <c r="AL467" s="274"/>
      <c r="AM467" s="274"/>
      <c r="AN467" s="274"/>
      <c r="AO467" s="274"/>
      <c r="AP467" s="274"/>
      <c r="AQ467" s="274"/>
      <c r="AR467" s="274"/>
      <c r="AS467" s="274"/>
      <c r="AT467" s="274"/>
      <c r="AU467" s="274"/>
      <c r="AV467" s="274"/>
      <c r="AW467" s="274"/>
      <c r="AX467" s="274"/>
      <c r="AY467" s="275"/>
      <c r="AZ467" s="265"/>
      <c r="BA467" s="266"/>
      <c r="BB467" s="267" t="s">
        <v>43</v>
      </c>
      <c r="BC467" s="288"/>
      <c r="BD467" s="269">
        <f t="shared" si="9"/>
        <v>0</v>
      </c>
      <c r="BE467" s="270"/>
      <c r="BF467" s="271"/>
      <c r="BG467" s="279"/>
      <c r="BI467" s="252" t="str">
        <f t="shared" si="10"/>
        <v/>
      </c>
    </row>
    <row r="468" spans="1:61" s="277" customFormat="1" hidden="1">
      <c r="A468" s="247"/>
      <c r="B468" s="260">
        <v>603.04100000000005</v>
      </c>
      <c r="C468" s="261" t="s">
        <v>459</v>
      </c>
      <c r="D468" s="273"/>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74"/>
      <c r="AE468" s="274"/>
      <c r="AF468" s="274"/>
      <c r="AG468" s="274"/>
      <c r="AH468" s="274"/>
      <c r="AI468" s="274"/>
      <c r="AJ468" s="274"/>
      <c r="AK468" s="274"/>
      <c r="AL468" s="274"/>
      <c r="AM468" s="274"/>
      <c r="AN468" s="274"/>
      <c r="AO468" s="274"/>
      <c r="AP468" s="274"/>
      <c r="AQ468" s="274"/>
      <c r="AR468" s="274"/>
      <c r="AS468" s="274"/>
      <c r="AT468" s="274"/>
      <c r="AU468" s="274"/>
      <c r="AV468" s="274"/>
      <c r="AW468" s="274"/>
      <c r="AX468" s="274"/>
      <c r="AY468" s="275"/>
      <c r="AZ468" s="265"/>
      <c r="BA468" s="266"/>
      <c r="BB468" s="267" t="s">
        <v>43</v>
      </c>
      <c r="BC468" s="288"/>
      <c r="BD468" s="269">
        <f t="shared" si="9"/>
        <v>0</v>
      </c>
      <c r="BE468" s="270"/>
      <c r="BF468" s="271"/>
      <c r="BG468" s="279"/>
      <c r="BI468" s="252" t="str">
        <f t="shared" si="10"/>
        <v/>
      </c>
    </row>
    <row r="469" spans="1:61" s="277" customFormat="1" hidden="1">
      <c r="A469" s="247"/>
      <c r="B469" s="260">
        <v>603.04200000000003</v>
      </c>
      <c r="C469" s="261" t="s">
        <v>460</v>
      </c>
      <c r="D469" s="273"/>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74"/>
      <c r="AE469" s="274"/>
      <c r="AF469" s="274"/>
      <c r="AG469" s="274"/>
      <c r="AH469" s="274"/>
      <c r="AI469" s="274"/>
      <c r="AJ469" s="274"/>
      <c r="AK469" s="274"/>
      <c r="AL469" s="274"/>
      <c r="AM469" s="274"/>
      <c r="AN469" s="274"/>
      <c r="AO469" s="274"/>
      <c r="AP469" s="274"/>
      <c r="AQ469" s="274"/>
      <c r="AR469" s="274"/>
      <c r="AS469" s="274"/>
      <c r="AT469" s="274"/>
      <c r="AU469" s="274"/>
      <c r="AV469" s="274"/>
      <c r="AW469" s="274"/>
      <c r="AX469" s="274"/>
      <c r="AY469" s="275"/>
      <c r="AZ469" s="265"/>
      <c r="BA469" s="266"/>
      <c r="BB469" s="267" t="s">
        <v>43</v>
      </c>
      <c r="BC469" s="288"/>
      <c r="BD469" s="269">
        <f t="shared" si="9"/>
        <v>0</v>
      </c>
      <c r="BE469" s="270"/>
      <c r="BF469" s="271"/>
      <c r="BG469" s="279"/>
      <c r="BI469" s="252" t="str">
        <f t="shared" si="10"/>
        <v/>
      </c>
    </row>
    <row r="470" spans="1:61" s="277" customFormat="1" hidden="1">
      <c r="A470" s="247"/>
      <c r="B470" s="260">
        <v>603.04300000000001</v>
      </c>
      <c r="C470" s="261" t="s">
        <v>461</v>
      </c>
      <c r="D470" s="273"/>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274"/>
      <c r="AF470" s="274"/>
      <c r="AG470" s="274"/>
      <c r="AH470" s="274"/>
      <c r="AI470" s="274"/>
      <c r="AJ470" s="274"/>
      <c r="AK470" s="274"/>
      <c r="AL470" s="274"/>
      <c r="AM470" s="274"/>
      <c r="AN470" s="274"/>
      <c r="AO470" s="274"/>
      <c r="AP470" s="274"/>
      <c r="AQ470" s="274"/>
      <c r="AR470" s="274"/>
      <c r="AS470" s="274"/>
      <c r="AT470" s="274"/>
      <c r="AU470" s="274"/>
      <c r="AV470" s="274"/>
      <c r="AW470" s="274"/>
      <c r="AX470" s="274"/>
      <c r="AY470" s="275"/>
      <c r="AZ470" s="265"/>
      <c r="BA470" s="266"/>
      <c r="BB470" s="267" t="s">
        <v>43</v>
      </c>
      <c r="BC470" s="288"/>
      <c r="BD470" s="269">
        <f t="shared" si="9"/>
        <v>0</v>
      </c>
      <c r="BE470" s="270"/>
      <c r="BF470" s="271"/>
      <c r="BG470" s="279"/>
      <c r="BI470" s="252" t="str">
        <f t="shared" si="10"/>
        <v/>
      </c>
    </row>
    <row r="471" spans="1:61" s="277" customFormat="1" hidden="1">
      <c r="A471" s="247"/>
      <c r="B471" s="260">
        <v>603.04399999999998</v>
      </c>
      <c r="C471" s="261" t="s">
        <v>462</v>
      </c>
      <c r="D471" s="273"/>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74"/>
      <c r="AE471" s="274"/>
      <c r="AF471" s="274"/>
      <c r="AG471" s="274"/>
      <c r="AH471" s="274"/>
      <c r="AI471" s="274"/>
      <c r="AJ471" s="274"/>
      <c r="AK471" s="274"/>
      <c r="AL471" s="274"/>
      <c r="AM471" s="274"/>
      <c r="AN471" s="274"/>
      <c r="AO471" s="274"/>
      <c r="AP471" s="274"/>
      <c r="AQ471" s="274"/>
      <c r="AR471" s="274"/>
      <c r="AS471" s="274"/>
      <c r="AT471" s="274"/>
      <c r="AU471" s="274"/>
      <c r="AV471" s="274"/>
      <c r="AW471" s="274"/>
      <c r="AX471" s="274"/>
      <c r="AY471" s="275"/>
      <c r="AZ471" s="265"/>
      <c r="BA471" s="266"/>
      <c r="BB471" s="267" t="s">
        <v>43</v>
      </c>
      <c r="BC471" s="288"/>
      <c r="BD471" s="269">
        <f t="shared" si="9"/>
        <v>0</v>
      </c>
      <c r="BE471" s="270"/>
      <c r="BF471" s="271"/>
      <c r="BG471" s="279"/>
      <c r="BI471" s="252" t="str">
        <f t="shared" si="10"/>
        <v/>
      </c>
    </row>
    <row r="472" spans="1:61" s="277" customFormat="1" hidden="1">
      <c r="A472" s="247"/>
      <c r="B472" s="260">
        <v>603.04499999999996</v>
      </c>
      <c r="C472" s="261" t="s">
        <v>463</v>
      </c>
      <c r="D472" s="273"/>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74"/>
      <c r="AE472" s="274"/>
      <c r="AF472" s="274"/>
      <c r="AG472" s="274"/>
      <c r="AH472" s="274"/>
      <c r="AI472" s="274"/>
      <c r="AJ472" s="274"/>
      <c r="AK472" s="274"/>
      <c r="AL472" s="274"/>
      <c r="AM472" s="274"/>
      <c r="AN472" s="274"/>
      <c r="AO472" s="274"/>
      <c r="AP472" s="274"/>
      <c r="AQ472" s="274"/>
      <c r="AR472" s="274"/>
      <c r="AS472" s="274"/>
      <c r="AT472" s="274"/>
      <c r="AU472" s="274"/>
      <c r="AV472" s="274"/>
      <c r="AW472" s="274"/>
      <c r="AX472" s="274"/>
      <c r="AY472" s="275"/>
      <c r="AZ472" s="265"/>
      <c r="BA472" s="266"/>
      <c r="BB472" s="267" t="s">
        <v>43</v>
      </c>
      <c r="BC472" s="288"/>
      <c r="BD472" s="269">
        <f t="shared" ref="BD472:BD535" si="15">BA472*BC472</f>
        <v>0</v>
      </c>
      <c r="BE472" s="270"/>
      <c r="BF472" s="271"/>
      <c r="BG472" s="279"/>
      <c r="BI472" s="252" t="str">
        <f t="shared" si="10"/>
        <v/>
      </c>
    </row>
    <row r="473" spans="1:61" s="277" customFormat="1" hidden="1">
      <c r="A473" s="247"/>
      <c r="B473" s="260">
        <v>603.04600000000005</v>
      </c>
      <c r="C473" s="261" t="s">
        <v>464</v>
      </c>
      <c r="D473" s="273"/>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74"/>
      <c r="AE473" s="274"/>
      <c r="AF473" s="274"/>
      <c r="AG473" s="274"/>
      <c r="AH473" s="274"/>
      <c r="AI473" s="274"/>
      <c r="AJ473" s="274"/>
      <c r="AK473" s="274"/>
      <c r="AL473" s="274"/>
      <c r="AM473" s="274"/>
      <c r="AN473" s="274"/>
      <c r="AO473" s="274"/>
      <c r="AP473" s="274"/>
      <c r="AQ473" s="274"/>
      <c r="AR473" s="274"/>
      <c r="AS473" s="274"/>
      <c r="AT473" s="274"/>
      <c r="AU473" s="274"/>
      <c r="AV473" s="274"/>
      <c r="AW473" s="274"/>
      <c r="AX473" s="274"/>
      <c r="AY473" s="275"/>
      <c r="AZ473" s="265"/>
      <c r="BA473" s="266"/>
      <c r="BB473" s="267" t="s">
        <v>43</v>
      </c>
      <c r="BC473" s="288"/>
      <c r="BD473" s="269">
        <f t="shared" si="15"/>
        <v>0</v>
      </c>
      <c r="BE473" s="270"/>
      <c r="BF473" s="271"/>
      <c r="BG473" s="279"/>
      <c r="BI473" s="252" t="str">
        <f t="shared" si="10"/>
        <v/>
      </c>
    </row>
    <row r="474" spans="1:61" s="277" customFormat="1" hidden="1">
      <c r="A474" s="247"/>
      <c r="B474" s="260">
        <v>603.04700000000003</v>
      </c>
      <c r="C474" s="261" t="s">
        <v>465</v>
      </c>
      <c r="D474" s="273"/>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74"/>
      <c r="AE474" s="274"/>
      <c r="AF474" s="274"/>
      <c r="AG474" s="274"/>
      <c r="AH474" s="274"/>
      <c r="AI474" s="274"/>
      <c r="AJ474" s="274"/>
      <c r="AK474" s="274"/>
      <c r="AL474" s="274"/>
      <c r="AM474" s="274"/>
      <c r="AN474" s="274"/>
      <c r="AO474" s="274"/>
      <c r="AP474" s="274"/>
      <c r="AQ474" s="274"/>
      <c r="AR474" s="274"/>
      <c r="AS474" s="274"/>
      <c r="AT474" s="274"/>
      <c r="AU474" s="274"/>
      <c r="AV474" s="274"/>
      <c r="AW474" s="274"/>
      <c r="AX474" s="274"/>
      <c r="AY474" s="275"/>
      <c r="AZ474" s="265"/>
      <c r="BA474" s="266"/>
      <c r="BB474" s="267" t="s">
        <v>43</v>
      </c>
      <c r="BC474" s="288"/>
      <c r="BD474" s="269">
        <f t="shared" si="15"/>
        <v>0</v>
      </c>
      <c r="BE474" s="270"/>
      <c r="BF474" s="271"/>
      <c r="BG474" s="279"/>
      <c r="BI474" s="252" t="str">
        <f t="shared" si="10"/>
        <v/>
      </c>
    </row>
    <row r="475" spans="1:61" s="277" customFormat="1" hidden="1">
      <c r="A475" s="247"/>
      <c r="B475" s="260">
        <v>603.048</v>
      </c>
      <c r="C475" s="261" t="s">
        <v>466</v>
      </c>
      <c r="D475" s="273"/>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74"/>
      <c r="AE475" s="274"/>
      <c r="AF475" s="274"/>
      <c r="AG475" s="274"/>
      <c r="AH475" s="274"/>
      <c r="AI475" s="274"/>
      <c r="AJ475" s="274"/>
      <c r="AK475" s="274"/>
      <c r="AL475" s="274"/>
      <c r="AM475" s="274"/>
      <c r="AN475" s="274"/>
      <c r="AO475" s="274"/>
      <c r="AP475" s="274"/>
      <c r="AQ475" s="274"/>
      <c r="AR475" s="274"/>
      <c r="AS475" s="274"/>
      <c r="AT475" s="274"/>
      <c r="AU475" s="274"/>
      <c r="AV475" s="274"/>
      <c r="AW475" s="274"/>
      <c r="AX475" s="274"/>
      <c r="AY475" s="275"/>
      <c r="AZ475" s="265"/>
      <c r="BA475" s="266"/>
      <c r="BB475" s="267" t="s">
        <v>43</v>
      </c>
      <c r="BC475" s="288"/>
      <c r="BD475" s="269">
        <f t="shared" si="15"/>
        <v>0</v>
      </c>
      <c r="BE475" s="270"/>
      <c r="BF475" s="271"/>
      <c r="BG475" s="279"/>
      <c r="BI475" s="252" t="str">
        <f t="shared" si="10"/>
        <v/>
      </c>
    </row>
    <row r="476" spans="1:61" s="277" customFormat="1" hidden="1">
      <c r="A476" s="247"/>
      <c r="B476" s="260">
        <v>603.04899999999998</v>
      </c>
      <c r="C476" s="261" t="s">
        <v>467</v>
      </c>
      <c r="D476" s="273"/>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74"/>
      <c r="AE476" s="274"/>
      <c r="AF476" s="274"/>
      <c r="AG476" s="274"/>
      <c r="AH476" s="274"/>
      <c r="AI476" s="274"/>
      <c r="AJ476" s="274"/>
      <c r="AK476" s="274"/>
      <c r="AL476" s="274"/>
      <c r="AM476" s="274"/>
      <c r="AN476" s="274"/>
      <c r="AO476" s="274"/>
      <c r="AP476" s="274"/>
      <c r="AQ476" s="274"/>
      <c r="AR476" s="274"/>
      <c r="AS476" s="274"/>
      <c r="AT476" s="274"/>
      <c r="AU476" s="274"/>
      <c r="AV476" s="274"/>
      <c r="AW476" s="274"/>
      <c r="AX476" s="274"/>
      <c r="AY476" s="275"/>
      <c r="AZ476" s="265"/>
      <c r="BA476" s="266"/>
      <c r="BB476" s="267" t="s">
        <v>43</v>
      </c>
      <c r="BC476" s="288"/>
      <c r="BD476" s="269">
        <f t="shared" si="15"/>
        <v>0</v>
      </c>
      <c r="BE476" s="270"/>
      <c r="BF476" s="271"/>
      <c r="BG476" s="279"/>
      <c r="BI476" s="252" t="str">
        <f t="shared" si="10"/>
        <v/>
      </c>
    </row>
    <row r="477" spans="1:61" s="277" customFormat="1" hidden="1">
      <c r="A477" s="247"/>
      <c r="B477" s="260">
        <v>603.04999999999995</v>
      </c>
      <c r="C477" s="261" t="s">
        <v>468</v>
      </c>
      <c r="D477" s="273"/>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74"/>
      <c r="AE477" s="274"/>
      <c r="AF477" s="274"/>
      <c r="AG477" s="274"/>
      <c r="AH477" s="274"/>
      <c r="AI477" s="274"/>
      <c r="AJ477" s="274"/>
      <c r="AK477" s="274"/>
      <c r="AL477" s="274"/>
      <c r="AM477" s="274"/>
      <c r="AN477" s="274"/>
      <c r="AO477" s="274"/>
      <c r="AP477" s="274"/>
      <c r="AQ477" s="274"/>
      <c r="AR477" s="274"/>
      <c r="AS477" s="274"/>
      <c r="AT477" s="274"/>
      <c r="AU477" s="274"/>
      <c r="AV477" s="274"/>
      <c r="AW477" s="274"/>
      <c r="AX477" s="274"/>
      <c r="AY477" s="275"/>
      <c r="AZ477" s="265"/>
      <c r="BA477" s="266"/>
      <c r="BB477" s="267" t="s">
        <v>43</v>
      </c>
      <c r="BC477" s="288"/>
      <c r="BD477" s="269">
        <f t="shared" si="15"/>
        <v>0</v>
      </c>
      <c r="BE477" s="270"/>
      <c r="BF477" s="271"/>
      <c r="BG477" s="279"/>
      <c r="BI477" s="252" t="str">
        <f t="shared" si="10"/>
        <v/>
      </c>
    </row>
    <row r="478" spans="1:61" s="277" customFormat="1" hidden="1">
      <c r="A478" s="247"/>
      <c r="B478" s="260">
        <v>603.05100000000004</v>
      </c>
      <c r="C478" s="261" t="s">
        <v>469</v>
      </c>
      <c r="D478" s="273"/>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74"/>
      <c r="AE478" s="274"/>
      <c r="AF478" s="274"/>
      <c r="AG478" s="274"/>
      <c r="AH478" s="274"/>
      <c r="AI478" s="274"/>
      <c r="AJ478" s="274"/>
      <c r="AK478" s="274"/>
      <c r="AL478" s="274"/>
      <c r="AM478" s="274"/>
      <c r="AN478" s="274"/>
      <c r="AO478" s="274"/>
      <c r="AP478" s="274"/>
      <c r="AQ478" s="274"/>
      <c r="AR478" s="274"/>
      <c r="AS478" s="274"/>
      <c r="AT478" s="274"/>
      <c r="AU478" s="274"/>
      <c r="AV478" s="274"/>
      <c r="AW478" s="274"/>
      <c r="AX478" s="274"/>
      <c r="AY478" s="275"/>
      <c r="AZ478" s="265"/>
      <c r="BA478" s="266"/>
      <c r="BB478" s="267" t="s">
        <v>43</v>
      </c>
      <c r="BC478" s="288"/>
      <c r="BD478" s="269">
        <f t="shared" si="15"/>
        <v>0</v>
      </c>
      <c r="BE478" s="270"/>
      <c r="BF478" s="271"/>
      <c r="BG478" s="279"/>
      <c r="BI478" s="252" t="str">
        <f t="shared" si="10"/>
        <v/>
      </c>
    </row>
    <row r="479" spans="1:61" s="277" customFormat="1" hidden="1">
      <c r="A479" s="247"/>
      <c r="B479" s="260">
        <v>603.05200000000002</v>
      </c>
      <c r="C479" s="261" t="s">
        <v>470</v>
      </c>
      <c r="D479" s="273"/>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s="274"/>
      <c r="AG479" s="274"/>
      <c r="AH479" s="274"/>
      <c r="AI479" s="274"/>
      <c r="AJ479" s="274"/>
      <c r="AK479" s="274"/>
      <c r="AL479" s="274"/>
      <c r="AM479" s="274"/>
      <c r="AN479" s="274"/>
      <c r="AO479" s="274"/>
      <c r="AP479" s="274"/>
      <c r="AQ479" s="274"/>
      <c r="AR479" s="274"/>
      <c r="AS479" s="274"/>
      <c r="AT479" s="274"/>
      <c r="AU479" s="274"/>
      <c r="AV479" s="274"/>
      <c r="AW479" s="274"/>
      <c r="AX479" s="274"/>
      <c r="AY479" s="275"/>
      <c r="AZ479" s="265"/>
      <c r="BA479" s="266"/>
      <c r="BB479" s="267" t="s">
        <v>43</v>
      </c>
      <c r="BC479" s="288"/>
      <c r="BD479" s="269">
        <f t="shared" si="15"/>
        <v>0</v>
      </c>
      <c r="BE479" s="270"/>
      <c r="BF479" s="271"/>
      <c r="BG479" s="279"/>
      <c r="BI479" s="252" t="str">
        <f t="shared" si="10"/>
        <v/>
      </c>
    </row>
    <row r="480" spans="1:61" s="277" customFormat="1" hidden="1">
      <c r="A480" s="247"/>
      <c r="B480" s="260">
        <v>603.053</v>
      </c>
      <c r="C480" s="261" t="s">
        <v>471</v>
      </c>
      <c r="D480" s="273"/>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274"/>
      <c r="AE480" s="274"/>
      <c r="AF480" s="274"/>
      <c r="AG480" s="274"/>
      <c r="AH480" s="274"/>
      <c r="AI480" s="274"/>
      <c r="AJ480" s="274"/>
      <c r="AK480" s="274"/>
      <c r="AL480" s="274"/>
      <c r="AM480" s="274"/>
      <c r="AN480" s="274"/>
      <c r="AO480" s="274"/>
      <c r="AP480" s="274"/>
      <c r="AQ480" s="274"/>
      <c r="AR480" s="274"/>
      <c r="AS480" s="274"/>
      <c r="AT480" s="274"/>
      <c r="AU480" s="274"/>
      <c r="AV480" s="274"/>
      <c r="AW480" s="274"/>
      <c r="AX480" s="274"/>
      <c r="AY480" s="275"/>
      <c r="AZ480" s="265"/>
      <c r="BA480" s="266"/>
      <c r="BB480" s="267" t="s">
        <v>43</v>
      </c>
      <c r="BC480" s="288"/>
      <c r="BD480" s="269">
        <f t="shared" si="15"/>
        <v>0</v>
      </c>
      <c r="BE480" s="270"/>
      <c r="BF480" s="271"/>
      <c r="BG480" s="279"/>
      <c r="BI480" s="252" t="str">
        <f t="shared" si="10"/>
        <v/>
      </c>
    </row>
    <row r="481" spans="1:61" s="277" customFormat="1" hidden="1">
      <c r="A481" s="247"/>
      <c r="B481" s="260">
        <v>603.05399999999997</v>
      </c>
      <c r="C481" s="261" t="s">
        <v>472</v>
      </c>
      <c r="D481" s="273"/>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274"/>
      <c r="AE481" s="274"/>
      <c r="AF481" s="274"/>
      <c r="AG481" s="274"/>
      <c r="AH481" s="274"/>
      <c r="AI481" s="274"/>
      <c r="AJ481" s="274"/>
      <c r="AK481" s="274"/>
      <c r="AL481" s="274"/>
      <c r="AM481" s="274"/>
      <c r="AN481" s="274"/>
      <c r="AO481" s="274"/>
      <c r="AP481" s="274"/>
      <c r="AQ481" s="274"/>
      <c r="AR481" s="274"/>
      <c r="AS481" s="274"/>
      <c r="AT481" s="274"/>
      <c r="AU481" s="274"/>
      <c r="AV481" s="274"/>
      <c r="AW481" s="274"/>
      <c r="AX481" s="274"/>
      <c r="AY481" s="275"/>
      <c r="AZ481" s="265"/>
      <c r="BA481" s="266"/>
      <c r="BB481" s="267" t="s">
        <v>43</v>
      </c>
      <c r="BC481" s="288"/>
      <c r="BD481" s="269">
        <f t="shared" si="15"/>
        <v>0</v>
      </c>
      <c r="BE481" s="270"/>
      <c r="BF481" s="271"/>
      <c r="BG481" s="279"/>
      <c r="BI481" s="252" t="str">
        <f t="shared" si="10"/>
        <v/>
      </c>
    </row>
    <row r="482" spans="1:61" s="277" customFormat="1" hidden="1">
      <c r="A482" s="247"/>
      <c r="B482" s="260">
        <v>603.05499999999995</v>
      </c>
      <c r="C482" s="261" t="s">
        <v>473</v>
      </c>
      <c r="D482" s="273"/>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74"/>
      <c r="AE482" s="274"/>
      <c r="AF482" s="274"/>
      <c r="AG482" s="274"/>
      <c r="AH482" s="274"/>
      <c r="AI482" s="274"/>
      <c r="AJ482" s="274"/>
      <c r="AK482" s="274"/>
      <c r="AL482" s="274"/>
      <c r="AM482" s="274"/>
      <c r="AN482" s="274"/>
      <c r="AO482" s="274"/>
      <c r="AP482" s="274"/>
      <c r="AQ482" s="274"/>
      <c r="AR482" s="274"/>
      <c r="AS482" s="274"/>
      <c r="AT482" s="274"/>
      <c r="AU482" s="274"/>
      <c r="AV482" s="274"/>
      <c r="AW482" s="274"/>
      <c r="AX482" s="274"/>
      <c r="AY482" s="275"/>
      <c r="AZ482" s="265"/>
      <c r="BA482" s="266"/>
      <c r="BB482" s="267" t="s">
        <v>43</v>
      </c>
      <c r="BC482" s="288"/>
      <c r="BD482" s="269">
        <f t="shared" si="15"/>
        <v>0</v>
      </c>
      <c r="BE482" s="270"/>
      <c r="BF482" s="271"/>
      <c r="BG482" s="279"/>
      <c r="BI482" s="252" t="str">
        <f t="shared" ref="BI482:BI545" si="16">T(B482)</f>
        <v/>
      </c>
    </row>
    <row r="483" spans="1:61" s="277" customFormat="1" hidden="1">
      <c r="A483" s="247"/>
      <c r="B483" s="260">
        <v>603.05600000000004</v>
      </c>
      <c r="C483" s="261" t="s">
        <v>474</v>
      </c>
      <c r="D483" s="273"/>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74"/>
      <c r="AE483" s="274"/>
      <c r="AF483" s="274"/>
      <c r="AG483" s="274"/>
      <c r="AH483" s="274"/>
      <c r="AI483" s="274"/>
      <c r="AJ483" s="274"/>
      <c r="AK483" s="274"/>
      <c r="AL483" s="274"/>
      <c r="AM483" s="274"/>
      <c r="AN483" s="274"/>
      <c r="AO483" s="274"/>
      <c r="AP483" s="274"/>
      <c r="AQ483" s="274"/>
      <c r="AR483" s="274"/>
      <c r="AS483" s="274"/>
      <c r="AT483" s="274"/>
      <c r="AU483" s="274"/>
      <c r="AV483" s="274"/>
      <c r="AW483" s="274"/>
      <c r="AX483" s="274"/>
      <c r="AY483" s="275"/>
      <c r="AZ483" s="265"/>
      <c r="BA483" s="266"/>
      <c r="BB483" s="267" t="s">
        <v>43</v>
      </c>
      <c r="BC483" s="288"/>
      <c r="BD483" s="269">
        <f t="shared" si="15"/>
        <v>0</v>
      </c>
      <c r="BE483" s="270"/>
      <c r="BF483" s="271"/>
      <c r="BG483" s="279"/>
      <c r="BI483" s="252" t="str">
        <f t="shared" si="16"/>
        <v/>
      </c>
    </row>
    <row r="484" spans="1:61" s="277" customFormat="1" hidden="1">
      <c r="A484" s="247"/>
      <c r="B484" s="260">
        <v>603.05700000000002</v>
      </c>
      <c r="C484" s="261" t="s">
        <v>475</v>
      </c>
      <c r="D484" s="273"/>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74"/>
      <c r="AE484" s="274"/>
      <c r="AF484" s="274"/>
      <c r="AG484" s="274"/>
      <c r="AH484" s="274"/>
      <c r="AI484" s="274"/>
      <c r="AJ484" s="274"/>
      <c r="AK484" s="274"/>
      <c r="AL484" s="274"/>
      <c r="AM484" s="274"/>
      <c r="AN484" s="274"/>
      <c r="AO484" s="274"/>
      <c r="AP484" s="274"/>
      <c r="AQ484" s="274"/>
      <c r="AR484" s="274"/>
      <c r="AS484" s="274"/>
      <c r="AT484" s="274"/>
      <c r="AU484" s="274"/>
      <c r="AV484" s="274"/>
      <c r="AW484" s="274"/>
      <c r="AX484" s="274"/>
      <c r="AY484" s="275"/>
      <c r="AZ484" s="265"/>
      <c r="BA484" s="266"/>
      <c r="BB484" s="267" t="s">
        <v>43</v>
      </c>
      <c r="BC484" s="288"/>
      <c r="BD484" s="269">
        <f t="shared" si="15"/>
        <v>0</v>
      </c>
      <c r="BE484" s="270"/>
      <c r="BF484" s="271"/>
      <c r="BG484" s="279"/>
      <c r="BI484" s="252" t="str">
        <f t="shared" si="16"/>
        <v/>
      </c>
    </row>
    <row r="485" spans="1:61" s="277" customFormat="1" hidden="1">
      <c r="A485" s="247"/>
      <c r="B485" s="260">
        <v>603.05799999999999</v>
      </c>
      <c r="C485" s="261" t="s">
        <v>476</v>
      </c>
      <c r="D485" s="273"/>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74"/>
      <c r="AE485" s="274"/>
      <c r="AF485" s="274"/>
      <c r="AG485" s="274"/>
      <c r="AH485" s="274"/>
      <c r="AI485" s="274"/>
      <c r="AJ485" s="274"/>
      <c r="AK485" s="274"/>
      <c r="AL485" s="274"/>
      <c r="AM485" s="274"/>
      <c r="AN485" s="274"/>
      <c r="AO485" s="274"/>
      <c r="AP485" s="274"/>
      <c r="AQ485" s="274"/>
      <c r="AR485" s="274"/>
      <c r="AS485" s="274"/>
      <c r="AT485" s="274"/>
      <c r="AU485" s="274"/>
      <c r="AV485" s="274"/>
      <c r="AW485" s="274"/>
      <c r="AX485" s="274"/>
      <c r="AY485" s="275"/>
      <c r="AZ485" s="265"/>
      <c r="BA485" s="266"/>
      <c r="BB485" s="267" t="s">
        <v>43</v>
      </c>
      <c r="BC485" s="288"/>
      <c r="BD485" s="269">
        <f t="shared" si="15"/>
        <v>0</v>
      </c>
      <c r="BE485" s="270"/>
      <c r="BF485" s="271"/>
      <c r="BG485" s="279"/>
      <c r="BI485" s="252" t="str">
        <f t="shared" si="16"/>
        <v/>
      </c>
    </row>
    <row r="486" spans="1:61" s="277" customFormat="1" hidden="1">
      <c r="A486" s="247"/>
      <c r="B486" s="260">
        <v>603.05899999999997</v>
      </c>
      <c r="C486" s="261" t="s">
        <v>477</v>
      </c>
      <c r="D486" s="273"/>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74"/>
      <c r="AE486" s="274"/>
      <c r="AF486" s="274"/>
      <c r="AG486" s="274"/>
      <c r="AH486" s="274"/>
      <c r="AI486" s="274"/>
      <c r="AJ486" s="274"/>
      <c r="AK486" s="274"/>
      <c r="AL486" s="274"/>
      <c r="AM486" s="274"/>
      <c r="AN486" s="274"/>
      <c r="AO486" s="274"/>
      <c r="AP486" s="274"/>
      <c r="AQ486" s="274"/>
      <c r="AR486" s="274"/>
      <c r="AS486" s="274"/>
      <c r="AT486" s="274"/>
      <c r="AU486" s="274"/>
      <c r="AV486" s="274"/>
      <c r="AW486" s="274"/>
      <c r="AX486" s="274"/>
      <c r="AY486" s="275"/>
      <c r="AZ486" s="265"/>
      <c r="BA486" s="266"/>
      <c r="BB486" s="267" t="s">
        <v>43</v>
      </c>
      <c r="BC486" s="288"/>
      <c r="BD486" s="269">
        <f t="shared" si="15"/>
        <v>0</v>
      </c>
      <c r="BE486" s="270"/>
      <c r="BF486" s="271"/>
      <c r="BG486" s="279"/>
      <c r="BI486" s="252" t="str">
        <f t="shared" si="16"/>
        <v/>
      </c>
    </row>
    <row r="487" spans="1:61" s="277" customFormat="1" hidden="1">
      <c r="A487" s="247"/>
      <c r="B487" s="260">
        <v>603.05999999999995</v>
      </c>
      <c r="C487" s="261" t="s">
        <v>478</v>
      </c>
      <c r="D487" s="273"/>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74"/>
      <c r="AE487" s="274"/>
      <c r="AF487" s="274"/>
      <c r="AG487" s="274"/>
      <c r="AH487" s="274"/>
      <c r="AI487" s="274"/>
      <c r="AJ487" s="274"/>
      <c r="AK487" s="274"/>
      <c r="AL487" s="274"/>
      <c r="AM487" s="274"/>
      <c r="AN487" s="274"/>
      <c r="AO487" s="274"/>
      <c r="AP487" s="274"/>
      <c r="AQ487" s="274"/>
      <c r="AR487" s="274"/>
      <c r="AS487" s="274"/>
      <c r="AT487" s="274"/>
      <c r="AU487" s="274"/>
      <c r="AV487" s="274"/>
      <c r="AW487" s="274"/>
      <c r="AX487" s="274"/>
      <c r="AY487" s="275"/>
      <c r="AZ487" s="265"/>
      <c r="BA487" s="266"/>
      <c r="BB487" s="267" t="s">
        <v>43</v>
      </c>
      <c r="BC487" s="288"/>
      <c r="BD487" s="269">
        <f t="shared" si="15"/>
        <v>0</v>
      </c>
      <c r="BE487" s="270"/>
      <c r="BF487" s="271"/>
      <c r="BG487" s="279"/>
      <c r="BI487" s="252" t="str">
        <f t="shared" si="16"/>
        <v/>
      </c>
    </row>
    <row r="488" spans="1:61" s="277" customFormat="1" hidden="1">
      <c r="A488" s="247"/>
      <c r="B488" s="260">
        <v>603.06100000000004</v>
      </c>
      <c r="C488" s="261" t="s">
        <v>479</v>
      </c>
      <c r="D488" s="273"/>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F488" s="274"/>
      <c r="AG488" s="274"/>
      <c r="AH488" s="274"/>
      <c r="AI488" s="274"/>
      <c r="AJ488" s="274"/>
      <c r="AK488" s="274"/>
      <c r="AL488" s="274"/>
      <c r="AM488" s="274"/>
      <c r="AN488" s="274"/>
      <c r="AO488" s="274"/>
      <c r="AP488" s="274"/>
      <c r="AQ488" s="274"/>
      <c r="AR488" s="274"/>
      <c r="AS488" s="274"/>
      <c r="AT488" s="274"/>
      <c r="AU488" s="274"/>
      <c r="AV488" s="274"/>
      <c r="AW488" s="274"/>
      <c r="AX488" s="274"/>
      <c r="AY488" s="275"/>
      <c r="AZ488" s="265"/>
      <c r="BA488" s="266"/>
      <c r="BB488" s="267" t="s">
        <v>43</v>
      </c>
      <c r="BC488" s="288"/>
      <c r="BD488" s="269">
        <f t="shared" si="15"/>
        <v>0</v>
      </c>
      <c r="BE488" s="270"/>
      <c r="BF488" s="271"/>
      <c r="BG488" s="279"/>
      <c r="BI488" s="252" t="str">
        <f t="shared" si="16"/>
        <v/>
      </c>
    </row>
    <row r="489" spans="1:61" s="277" customFormat="1" hidden="1">
      <c r="A489" s="247"/>
      <c r="B489" s="260">
        <v>603.06200000000001</v>
      </c>
      <c r="C489" s="261" t="s">
        <v>480</v>
      </c>
      <c r="D489" s="273"/>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74"/>
      <c r="AE489" s="274"/>
      <c r="AF489" s="274"/>
      <c r="AG489" s="274"/>
      <c r="AH489" s="274"/>
      <c r="AI489" s="274"/>
      <c r="AJ489" s="274"/>
      <c r="AK489" s="274"/>
      <c r="AL489" s="274"/>
      <c r="AM489" s="274"/>
      <c r="AN489" s="274"/>
      <c r="AO489" s="274"/>
      <c r="AP489" s="274"/>
      <c r="AQ489" s="274"/>
      <c r="AR489" s="274"/>
      <c r="AS489" s="274"/>
      <c r="AT489" s="274"/>
      <c r="AU489" s="274"/>
      <c r="AV489" s="274"/>
      <c r="AW489" s="274"/>
      <c r="AX489" s="274"/>
      <c r="AY489" s="275"/>
      <c r="AZ489" s="265"/>
      <c r="BA489" s="266"/>
      <c r="BB489" s="267" t="s">
        <v>43</v>
      </c>
      <c r="BC489" s="288"/>
      <c r="BD489" s="269">
        <f t="shared" si="15"/>
        <v>0</v>
      </c>
      <c r="BE489" s="270"/>
      <c r="BF489" s="271"/>
      <c r="BG489" s="279"/>
      <c r="BI489" s="252" t="str">
        <f t="shared" si="16"/>
        <v/>
      </c>
    </row>
    <row r="490" spans="1:61" s="277" customFormat="1" hidden="1">
      <c r="A490" s="247"/>
      <c r="B490" s="260">
        <v>603.06299999999999</v>
      </c>
      <c r="C490" s="261" t="s">
        <v>481</v>
      </c>
      <c r="D490" s="273"/>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c r="AF490" s="274"/>
      <c r="AG490" s="274"/>
      <c r="AH490" s="274"/>
      <c r="AI490" s="274"/>
      <c r="AJ490" s="274"/>
      <c r="AK490" s="274"/>
      <c r="AL490" s="274"/>
      <c r="AM490" s="274"/>
      <c r="AN490" s="274"/>
      <c r="AO490" s="274"/>
      <c r="AP490" s="274"/>
      <c r="AQ490" s="274"/>
      <c r="AR490" s="274"/>
      <c r="AS490" s="274"/>
      <c r="AT490" s="274"/>
      <c r="AU490" s="274"/>
      <c r="AV490" s="274"/>
      <c r="AW490" s="274"/>
      <c r="AX490" s="274"/>
      <c r="AY490" s="275"/>
      <c r="AZ490" s="265"/>
      <c r="BA490" s="266"/>
      <c r="BB490" s="267" t="s">
        <v>43</v>
      </c>
      <c r="BC490" s="288"/>
      <c r="BD490" s="269">
        <f t="shared" si="15"/>
        <v>0</v>
      </c>
      <c r="BE490" s="270"/>
      <c r="BF490" s="271"/>
      <c r="BG490" s="279"/>
      <c r="BI490" s="252" t="str">
        <f t="shared" si="16"/>
        <v/>
      </c>
    </row>
    <row r="491" spans="1:61" s="277" customFormat="1" hidden="1">
      <c r="A491" s="247"/>
      <c r="B491" s="260">
        <v>603.06399999999996</v>
      </c>
      <c r="C491" s="261" t="s">
        <v>482</v>
      </c>
      <c r="D491" s="273"/>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74"/>
      <c r="AE491" s="274"/>
      <c r="AF491" s="274"/>
      <c r="AG491" s="274"/>
      <c r="AH491" s="274"/>
      <c r="AI491" s="274"/>
      <c r="AJ491" s="274"/>
      <c r="AK491" s="274"/>
      <c r="AL491" s="274"/>
      <c r="AM491" s="274"/>
      <c r="AN491" s="274"/>
      <c r="AO491" s="274"/>
      <c r="AP491" s="274"/>
      <c r="AQ491" s="274"/>
      <c r="AR491" s="274"/>
      <c r="AS491" s="274"/>
      <c r="AT491" s="274"/>
      <c r="AU491" s="274"/>
      <c r="AV491" s="274"/>
      <c r="AW491" s="274"/>
      <c r="AX491" s="274"/>
      <c r="AY491" s="275"/>
      <c r="AZ491" s="265"/>
      <c r="BA491" s="266"/>
      <c r="BB491" s="267" t="s">
        <v>43</v>
      </c>
      <c r="BC491" s="288"/>
      <c r="BD491" s="269">
        <f t="shared" si="15"/>
        <v>0</v>
      </c>
      <c r="BE491" s="270"/>
      <c r="BF491" s="271"/>
      <c r="BG491" s="279"/>
      <c r="BI491" s="252" t="str">
        <f t="shared" si="16"/>
        <v/>
      </c>
    </row>
    <row r="492" spans="1:61" s="277" customFormat="1" hidden="1">
      <c r="A492" s="247"/>
      <c r="B492" s="260">
        <v>603.06500000000005</v>
      </c>
      <c r="C492" s="261" t="s">
        <v>483</v>
      </c>
      <c r="D492" s="273"/>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74"/>
      <c r="AE492" s="274"/>
      <c r="AF492" s="274"/>
      <c r="AG492" s="274"/>
      <c r="AH492" s="274"/>
      <c r="AI492" s="274"/>
      <c r="AJ492" s="274"/>
      <c r="AK492" s="274"/>
      <c r="AL492" s="274"/>
      <c r="AM492" s="274"/>
      <c r="AN492" s="274"/>
      <c r="AO492" s="274"/>
      <c r="AP492" s="274"/>
      <c r="AQ492" s="274"/>
      <c r="AR492" s="274"/>
      <c r="AS492" s="274"/>
      <c r="AT492" s="274"/>
      <c r="AU492" s="274"/>
      <c r="AV492" s="274"/>
      <c r="AW492" s="274"/>
      <c r="AX492" s="274"/>
      <c r="AY492" s="275"/>
      <c r="AZ492" s="265"/>
      <c r="BA492" s="266"/>
      <c r="BB492" s="267" t="s">
        <v>43</v>
      </c>
      <c r="BC492" s="288"/>
      <c r="BD492" s="269">
        <f t="shared" si="15"/>
        <v>0</v>
      </c>
      <c r="BE492" s="270"/>
      <c r="BF492" s="271"/>
      <c r="BG492" s="279"/>
      <c r="BI492" s="252" t="str">
        <f t="shared" si="16"/>
        <v/>
      </c>
    </row>
    <row r="493" spans="1:61" s="277" customFormat="1" hidden="1">
      <c r="A493" s="247"/>
      <c r="B493" s="260">
        <v>603.06600000000003</v>
      </c>
      <c r="C493" s="261" t="s">
        <v>484</v>
      </c>
      <c r="D493" s="273"/>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74"/>
      <c r="AE493" s="274"/>
      <c r="AF493" s="274"/>
      <c r="AG493" s="274"/>
      <c r="AH493" s="274"/>
      <c r="AI493" s="274"/>
      <c r="AJ493" s="274"/>
      <c r="AK493" s="274"/>
      <c r="AL493" s="274"/>
      <c r="AM493" s="274"/>
      <c r="AN493" s="274"/>
      <c r="AO493" s="274"/>
      <c r="AP493" s="274"/>
      <c r="AQ493" s="274"/>
      <c r="AR493" s="274"/>
      <c r="AS493" s="274"/>
      <c r="AT493" s="274"/>
      <c r="AU493" s="274"/>
      <c r="AV493" s="274"/>
      <c r="AW493" s="274"/>
      <c r="AX493" s="274"/>
      <c r="AY493" s="275"/>
      <c r="AZ493" s="265"/>
      <c r="BA493" s="266"/>
      <c r="BB493" s="267" t="s">
        <v>43</v>
      </c>
      <c r="BC493" s="288"/>
      <c r="BD493" s="269">
        <f t="shared" si="15"/>
        <v>0</v>
      </c>
      <c r="BE493" s="270"/>
      <c r="BF493" s="271"/>
      <c r="BG493" s="279"/>
      <c r="BI493" s="252" t="str">
        <f t="shared" si="16"/>
        <v/>
      </c>
    </row>
    <row r="494" spans="1:61" s="277" customFormat="1" hidden="1">
      <c r="A494" s="247"/>
      <c r="B494" s="260">
        <v>603.06700000000001</v>
      </c>
      <c r="C494" s="261" t="s">
        <v>485</v>
      </c>
      <c r="D494" s="273"/>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74"/>
      <c r="AE494" s="274"/>
      <c r="AF494" s="274"/>
      <c r="AG494" s="274"/>
      <c r="AH494" s="274"/>
      <c r="AI494" s="274"/>
      <c r="AJ494" s="274"/>
      <c r="AK494" s="274"/>
      <c r="AL494" s="274"/>
      <c r="AM494" s="274"/>
      <c r="AN494" s="274"/>
      <c r="AO494" s="274"/>
      <c r="AP494" s="274"/>
      <c r="AQ494" s="274"/>
      <c r="AR494" s="274"/>
      <c r="AS494" s="274"/>
      <c r="AT494" s="274"/>
      <c r="AU494" s="274"/>
      <c r="AV494" s="274"/>
      <c r="AW494" s="274"/>
      <c r="AX494" s="274"/>
      <c r="AY494" s="275"/>
      <c r="AZ494" s="265"/>
      <c r="BA494" s="266"/>
      <c r="BB494" s="267" t="s">
        <v>43</v>
      </c>
      <c r="BC494" s="288"/>
      <c r="BD494" s="269">
        <f t="shared" si="15"/>
        <v>0</v>
      </c>
      <c r="BE494" s="270"/>
      <c r="BF494" s="271"/>
      <c r="BG494" s="279"/>
      <c r="BI494" s="252" t="str">
        <f t="shared" si="16"/>
        <v/>
      </c>
    </row>
    <row r="495" spans="1:61" s="277" customFormat="1" hidden="1">
      <c r="A495" s="247"/>
      <c r="B495" s="260">
        <v>603.06799999999998</v>
      </c>
      <c r="C495" s="261" t="s">
        <v>486</v>
      </c>
      <c r="D495" s="273"/>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74"/>
      <c r="AE495" s="274"/>
      <c r="AF495" s="274"/>
      <c r="AG495" s="274"/>
      <c r="AH495" s="274"/>
      <c r="AI495" s="274"/>
      <c r="AJ495" s="274"/>
      <c r="AK495" s="274"/>
      <c r="AL495" s="274"/>
      <c r="AM495" s="274"/>
      <c r="AN495" s="274"/>
      <c r="AO495" s="274"/>
      <c r="AP495" s="274"/>
      <c r="AQ495" s="274"/>
      <c r="AR495" s="274"/>
      <c r="AS495" s="274"/>
      <c r="AT495" s="274"/>
      <c r="AU495" s="274"/>
      <c r="AV495" s="274"/>
      <c r="AW495" s="274"/>
      <c r="AX495" s="274"/>
      <c r="AY495" s="275"/>
      <c r="AZ495" s="265"/>
      <c r="BA495" s="266"/>
      <c r="BB495" s="267" t="s">
        <v>43</v>
      </c>
      <c r="BC495" s="288"/>
      <c r="BD495" s="269">
        <f t="shared" si="15"/>
        <v>0</v>
      </c>
      <c r="BE495" s="270"/>
      <c r="BF495" s="271"/>
      <c r="BG495" s="279"/>
      <c r="BI495" s="252" t="str">
        <f t="shared" si="16"/>
        <v/>
      </c>
    </row>
    <row r="496" spans="1:61" s="277" customFormat="1" hidden="1">
      <c r="A496" s="247"/>
      <c r="B496" s="260">
        <v>603.06899999999996</v>
      </c>
      <c r="C496" s="261" t="s">
        <v>487</v>
      </c>
      <c r="D496" s="273"/>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74"/>
      <c r="AE496" s="274"/>
      <c r="AF496" s="274"/>
      <c r="AG496" s="274"/>
      <c r="AH496" s="274"/>
      <c r="AI496" s="274"/>
      <c r="AJ496" s="274"/>
      <c r="AK496" s="274"/>
      <c r="AL496" s="274"/>
      <c r="AM496" s="274"/>
      <c r="AN496" s="274"/>
      <c r="AO496" s="274"/>
      <c r="AP496" s="274"/>
      <c r="AQ496" s="274"/>
      <c r="AR496" s="274"/>
      <c r="AS496" s="274"/>
      <c r="AT496" s="274"/>
      <c r="AU496" s="274"/>
      <c r="AV496" s="274"/>
      <c r="AW496" s="274"/>
      <c r="AX496" s="274"/>
      <c r="AY496" s="275"/>
      <c r="AZ496" s="265"/>
      <c r="BA496" s="266"/>
      <c r="BB496" s="267" t="s">
        <v>43</v>
      </c>
      <c r="BC496" s="288"/>
      <c r="BD496" s="269">
        <f t="shared" si="15"/>
        <v>0</v>
      </c>
      <c r="BE496" s="270"/>
      <c r="BF496" s="271"/>
      <c r="BG496" s="279"/>
      <c r="BI496" s="252" t="str">
        <f t="shared" si="16"/>
        <v/>
      </c>
    </row>
    <row r="497" spans="1:61" s="277" customFormat="1" hidden="1">
      <c r="A497" s="247"/>
      <c r="B497" s="260">
        <v>603.07000000000005</v>
      </c>
      <c r="C497" s="261" t="s">
        <v>488</v>
      </c>
      <c r="D497" s="273"/>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74"/>
      <c r="AE497" s="274"/>
      <c r="AF497" s="274"/>
      <c r="AG497" s="274"/>
      <c r="AH497" s="274"/>
      <c r="AI497" s="274"/>
      <c r="AJ497" s="274"/>
      <c r="AK497" s="274"/>
      <c r="AL497" s="274"/>
      <c r="AM497" s="274"/>
      <c r="AN497" s="274"/>
      <c r="AO497" s="274"/>
      <c r="AP497" s="274"/>
      <c r="AQ497" s="274"/>
      <c r="AR497" s="274"/>
      <c r="AS497" s="274"/>
      <c r="AT497" s="274"/>
      <c r="AU497" s="274"/>
      <c r="AV497" s="274"/>
      <c r="AW497" s="274"/>
      <c r="AX497" s="274"/>
      <c r="AY497" s="275"/>
      <c r="AZ497" s="265"/>
      <c r="BA497" s="266"/>
      <c r="BB497" s="267" t="s">
        <v>43</v>
      </c>
      <c r="BC497" s="288"/>
      <c r="BD497" s="269">
        <f t="shared" si="15"/>
        <v>0</v>
      </c>
      <c r="BE497" s="270"/>
      <c r="BF497" s="271"/>
      <c r="BG497" s="279"/>
      <c r="BI497" s="252" t="str">
        <f t="shared" si="16"/>
        <v/>
      </c>
    </row>
    <row r="498" spans="1:61" s="277" customFormat="1" hidden="1">
      <c r="A498" s="247"/>
      <c r="B498" s="260">
        <v>603.07100000000003</v>
      </c>
      <c r="C498" s="261" t="s">
        <v>489</v>
      </c>
      <c r="D498" s="273"/>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274"/>
      <c r="AF498" s="274"/>
      <c r="AG498" s="274"/>
      <c r="AH498" s="274"/>
      <c r="AI498" s="274"/>
      <c r="AJ498" s="274"/>
      <c r="AK498" s="274"/>
      <c r="AL498" s="274"/>
      <c r="AM498" s="274"/>
      <c r="AN498" s="274"/>
      <c r="AO498" s="274"/>
      <c r="AP498" s="274"/>
      <c r="AQ498" s="274"/>
      <c r="AR498" s="274"/>
      <c r="AS498" s="274"/>
      <c r="AT498" s="274"/>
      <c r="AU498" s="274"/>
      <c r="AV498" s="274"/>
      <c r="AW498" s="274"/>
      <c r="AX498" s="274"/>
      <c r="AY498" s="275"/>
      <c r="AZ498" s="265"/>
      <c r="BA498" s="266"/>
      <c r="BB498" s="267" t="s">
        <v>43</v>
      </c>
      <c r="BC498" s="288"/>
      <c r="BD498" s="269">
        <f t="shared" si="15"/>
        <v>0</v>
      </c>
      <c r="BE498" s="270"/>
      <c r="BF498" s="271"/>
      <c r="BG498" s="279"/>
      <c r="BI498" s="252" t="str">
        <f t="shared" si="16"/>
        <v/>
      </c>
    </row>
    <row r="499" spans="1:61" s="277" customFormat="1" hidden="1">
      <c r="A499" s="247"/>
      <c r="B499" s="260">
        <v>603.072</v>
      </c>
      <c r="C499" s="261" t="s">
        <v>490</v>
      </c>
      <c r="D499" s="273"/>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74"/>
      <c r="AE499" s="274"/>
      <c r="AF499" s="274"/>
      <c r="AG499" s="274"/>
      <c r="AH499" s="274"/>
      <c r="AI499" s="274"/>
      <c r="AJ499" s="274"/>
      <c r="AK499" s="274"/>
      <c r="AL499" s="274"/>
      <c r="AM499" s="274"/>
      <c r="AN499" s="274"/>
      <c r="AO499" s="274"/>
      <c r="AP499" s="274"/>
      <c r="AQ499" s="274"/>
      <c r="AR499" s="274"/>
      <c r="AS499" s="274"/>
      <c r="AT499" s="274"/>
      <c r="AU499" s="274"/>
      <c r="AV499" s="274"/>
      <c r="AW499" s="274"/>
      <c r="AX499" s="274"/>
      <c r="AY499" s="275"/>
      <c r="AZ499" s="265"/>
      <c r="BA499" s="266"/>
      <c r="BB499" s="267" t="s">
        <v>43</v>
      </c>
      <c r="BC499" s="288"/>
      <c r="BD499" s="269">
        <f t="shared" si="15"/>
        <v>0</v>
      </c>
      <c r="BE499" s="270"/>
      <c r="BF499" s="271"/>
      <c r="BG499" s="279"/>
      <c r="BI499" s="252" t="str">
        <f t="shared" si="16"/>
        <v/>
      </c>
    </row>
    <row r="500" spans="1:61" s="277" customFormat="1" hidden="1">
      <c r="A500" s="247"/>
      <c r="B500" s="260">
        <v>603.07299999999998</v>
      </c>
      <c r="C500" s="261" t="s">
        <v>491</v>
      </c>
      <c r="D500" s="273"/>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74"/>
      <c r="AE500" s="274"/>
      <c r="AF500" s="274"/>
      <c r="AG500" s="274"/>
      <c r="AH500" s="274"/>
      <c r="AI500" s="274"/>
      <c r="AJ500" s="274"/>
      <c r="AK500" s="274"/>
      <c r="AL500" s="274"/>
      <c r="AM500" s="274"/>
      <c r="AN500" s="274"/>
      <c r="AO500" s="274"/>
      <c r="AP500" s="274"/>
      <c r="AQ500" s="274"/>
      <c r="AR500" s="274"/>
      <c r="AS500" s="274"/>
      <c r="AT500" s="274"/>
      <c r="AU500" s="274"/>
      <c r="AV500" s="274"/>
      <c r="AW500" s="274"/>
      <c r="AX500" s="274"/>
      <c r="AY500" s="275"/>
      <c r="AZ500" s="265"/>
      <c r="BA500" s="266"/>
      <c r="BB500" s="267" t="s">
        <v>43</v>
      </c>
      <c r="BC500" s="288"/>
      <c r="BD500" s="269">
        <f t="shared" si="15"/>
        <v>0</v>
      </c>
      <c r="BE500" s="270"/>
      <c r="BF500" s="271"/>
      <c r="BG500" s="279"/>
      <c r="BI500" s="252" t="str">
        <f t="shared" si="16"/>
        <v/>
      </c>
    </row>
    <row r="501" spans="1:61" s="277" customFormat="1" hidden="1">
      <c r="A501" s="247"/>
      <c r="B501" s="260">
        <v>603.07399999999996</v>
      </c>
      <c r="C501" s="261" t="s">
        <v>492</v>
      </c>
      <c r="D501" s="273"/>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74"/>
      <c r="AE501" s="274"/>
      <c r="AF501" s="274"/>
      <c r="AG501" s="274"/>
      <c r="AH501" s="274"/>
      <c r="AI501" s="274"/>
      <c r="AJ501" s="274"/>
      <c r="AK501" s="274"/>
      <c r="AL501" s="274"/>
      <c r="AM501" s="274"/>
      <c r="AN501" s="274"/>
      <c r="AO501" s="274"/>
      <c r="AP501" s="274"/>
      <c r="AQ501" s="274"/>
      <c r="AR501" s="274"/>
      <c r="AS501" s="274"/>
      <c r="AT501" s="274"/>
      <c r="AU501" s="274"/>
      <c r="AV501" s="274"/>
      <c r="AW501" s="274"/>
      <c r="AX501" s="274"/>
      <c r="AY501" s="275"/>
      <c r="AZ501" s="265"/>
      <c r="BA501" s="266"/>
      <c r="BB501" s="267" t="s">
        <v>43</v>
      </c>
      <c r="BC501" s="288"/>
      <c r="BD501" s="269">
        <f t="shared" si="15"/>
        <v>0</v>
      </c>
      <c r="BE501" s="270"/>
      <c r="BF501" s="271"/>
      <c r="BG501" s="279"/>
      <c r="BI501" s="252" t="str">
        <f t="shared" si="16"/>
        <v/>
      </c>
    </row>
    <row r="502" spans="1:61" s="277" customFormat="1" hidden="1">
      <c r="A502" s="247"/>
      <c r="B502" s="260">
        <v>603.07500000000005</v>
      </c>
      <c r="C502" s="261" t="s">
        <v>493</v>
      </c>
      <c r="D502" s="273"/>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74"/>
      <c r="AE502" s="274"/>
      <c r="AF502" s="274"/>
      <c r="AG502" s="274"/>
      <c r="AH502" s="274"/>
      <c r="AI502" s="274"/>
      <c r="AJ502" s="274"/>
      <c r="AK502" s="274"/>
      <c r="AL502" s="274"/>
      <c r="AM502" s="274"/>
      <c r="AN502" s="274"/>
      <c r="AO502" s="274"/>
      <c r="AP502" s="274"/>
      <c r="AQ502" s="274"/>
      <c r="AR502" s="274"/>
      <c r="AS502" s="274"/>
      <c r="AT502" s="274"/>
      <c r="AU502" s="274"/>
      <c r="AV502" s="274"/>
      <c r="AW502" s="274"/>
      <c r="AX502" s="274"/>
      <c r="AY502" s="275"/>
      <c r="AZ502" s="265"/>
      <c r="BA502" s="266"/>
      <c r="BB502" s="267" t="s">
        <v>43</v>
      </c>
      <c r="BC502" s="288"/>
      <c r="BD502" s="269">
        <f t="shared" si="15"/>
        <v>0</v>
      </c>
      <c r="BE502" s="270"/>
      <c r="BF502" s="271"/>
      <c r="BG502" s="279"/>
      <c r="BI502" s="252" t="str">
        <f t="shared" si="16"/>
        <v/>
      </c>
    </row>
    <row r="503" spans="1:61" s="277" customFormat="1" hidden="1">
      <c r="A503" s="247"/>
      <c r="B503" s="260">
        <v>603.07600000000002</v>
      </c>
      <c r="C503" s="261" t="s">
        <v>494</v>
      </c>
      <c r="D503" s="273"/>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74"/>
      <c r="AE503" s="274"/>
      <c r="AF503" s="274"/>
      <c r="AG503" s="274"/>
      <c r="AH503" s="274"/>
      <c r="AI503" s="274"/>
      <c r="AJ503" s="274"/>
      <c r="AK503" s="274"/>
      <c r="AL503" s="274"/>
      <c r="AM503" s="274"/>
      <c r="AN503" s="274"/>
      <c r="AO503" s="274"/>
      <c r="AP503" s="274"/>
      <c r="AQ503" s="274"/>
      <c r="AR503" s="274"/>
      <c r="AS503" s="274"/>
      <c r="AT503" s="274"/>
      <c r="AU503" s="274"/>
      <c r="AV503" s="274"/>
      <c r="AW503" s="274"/>
      <c r="AX503" s="274"/>
      <c r="AY503" s="275"/>
      <c r="AZ503" s="265"/>
      <c r="BA503" s="266"/>
      <c r="BB503" s="267" t="s">
        <v>43</v>
      </c>
      <c r="BC503" s="288"/>
      <c r="BD503" s="269">
        <f t="shared" si="15"/>
        <v>0</v>
      </c>
      <c r="BE503" s="270"/>
      <c r="BF503" s="271"/>
      <c r="BG503" s="279"/>
      <c r="BI503" s="252" t="str">
        <f t="shared" si="16"/>
        <v/>
      </c>
    </row>
    <row r="504" spans="1:61" s="277" customFormat="1" hidden="1">
      <c r="A504" s="247"/>
      <c r="B504" s="260">
        <v>603.077</v>
      </c>
      <c r="C504" s="261" t="s">
        <v>495</v>
      </c>
      <c r="D504" s="273"/>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74"/>
      <c r="AE504" s="274"/>
      <c r="AF504" s="274"/>
      <c r="AG504" s="274"/>
      <c r="AH504" s="274"/>
      <c r="AI504" s="274"/>
      <c r="AJ504" s="274"/>
      <c r="AK504" s="274"/>
      <c r="AL504" s="274"/>
      <c r="AM504" s="274"/>
      <c r="AN504" s="274"/>
      <c r="AO504" s="274"/>
      <c r="AP504" s="274"/>
      <c r="AQ504" s="274"/>
      <c r="AR504" s="274"/>
      <c r="AS504" s="274"/>
      <c r="AT504" s="274"/>
      <c r="AU504" s="274"/>
      <c r="AV504" s="274"/>
      <c r="AW504" s="274"/>
      <c r="AX504" s="274"/>
      <c r="AY504" s="275"/>
      <c r="AZ504" s="265"/>
      <c r="BA504" s="266"/>
      <c r="BB504" s="267" t="s">
        <v>43</v>
      </c>
      <c r="BC504" s="288"/>
      <c r="BD504" s="269">
        <f t="shared" si="15"/>
        <v>0</v>
      </c>
      <c r="BE504" s="270"/>
      <c r="BF504" s="271"/>
      <c r="BG504" s="279"/>
      <c r="BI504" s="252" t="str">
        <f t="shared" si="16"/>
        <v/>
      </c>
    </row>
    <row r="505" spans="1:61" s="277" customFormat="1" hidden="1">
      <c r="A505" s="247"/>
      <c r="B505" s="260">
        <v>603.07799999999997</v>
      </c>
      <c r="C505" s="261" t="s">
        <v>496</v>
      </c>
      <c r="D505" s="273"/>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74"/>
      <c r="AE505" s="274"/>
      <c r="AF505" s="274"/>
      <c r="AG505" s="274"/>
      <c r="AH505" s="274"/>
      <c r="AI505" s="274"/>
      <c r="AJ505" s="274"/>
      <c r="AK505" s="274"/>
      <c r="AL505" s="274"/>
      <c r="AM505" s="274"/>
      <c r="AN505" s="274"/>
      <c r="AO505" s="274"/>
      <c r="AP505" s="274"/>
      <c r="AQ505" s="274"/>
      <c r="AR505" s="274"/>
      <c r="AS505" s="274"/>
      <c r="AT505" s="274"/>
      <c r="AU505" s="274"/>
      <c r="AV505" s="274"/>
      <c r="AW505" s="274"/>
      <c r="AX505" s="274"/>
      <c r="AY505" s="275"/>
      <c r="AZ505" s="265"/>
      <c r="BA505" s="266"/>
      <c r="BB505" s="267" t="s">
        <v>43</v>
      </c>
      <c r="BC505" s="288"/>
      <c r="BD505" s="269">
        <f t="shared" si="15"/>
        <v>0</v>
      </c>
      <c r="BE505" s="270"/>
      <c r="BF505" s="271"/>
      <c r="BG505" s="279"/>
      <c r="BI505" s="252" t="str">
        <f t="shared" si="16"/>
        <v/>
      </c>
    </row>
    <row r="506" spans="1:61" s="277" customFormat="1" hidden="1">
      <c r="A506" s="247"/>
      <c r="B506" s="260">
        <v>603.08000000000004</v>
      </c>
      <c r="C506" s="261" t="s">
        <v>497</v>
      </c>
      <c r="D506" s="273"/>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s="274"/>
      <c r="AG506" s="274"/>
      <c r="AH506" s="274"/>
      <c r="AI506" s="274"/>
      <c r="AJ506" s="274"/>
      <c r="AK506" s="274"/>
      <c r="AL506" s="274"/>
      <c r="AM506" s="274"/>
      <c r="AN506" s="274"/>
      <c r="AO506" s="274"/>
      <c r="AP506" s="274"/>
      <c r="AQ506" s="274"/>
      <c r="AR506" s="274"/>
      <c r="AS506" s="274"/>
      <c r="AT506" s="274"/>
      <c r="AU506" s="274"/>
      <c r="AV506" s="274"/>
      <c r="AW506" s="274"/>
      <c r="AX506" s="274"/>
      <c r="AY506" s="275"/>
      <c r="AZ506" s="265"/>
      <c r="BA506" s="266"/>
      <c r="BB506" s="267" t="s">
        <v>43</v>
      </c>
      <c r="BC506" s="288"/>
      <c r="BD506" s="269">
        <f t="shared" si="15"/>
        <v>0</v>
      </c>
      <c r="BE506" s="270"/>
      <c r="BF506" s="271"/>
      <c r="BG506" s="279"/>
      <c r="BI506" s="252" t="str">
        <f t="shared" si="16"/>
        <v/>
      </c>
    </row>
    <row r="507" spans="1:61" s="277" customFormat="1" hidden="1">
      <c r="A507" s="247"/>
      <c r="B507" s="260">
        <v>603.08100000000002</v>
      </c>
      <c r="C507" s="261" t="s">
        <v>498</v>
      </c>
      <c r="D507" s="273"/>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274"/>
      <c r="AF507" s="274"/>
      <c r="AG507" s="274"/>
      <c r="AH507" s="274"/>
      <c r="AI507" s="274"/>
      <c r="AJ507" s="274"/>
      <c r="AK507" s="274"/>
      <c r="AL507" s="274"/>
      <c r="AM507" s="274"/>
      <c r="AN507" s="274"/>
      <c r="AO507" s="274"/>
      <c r="AP507" s="274"/>
      <c r="AQ507" s="274"/>
      <c r="AR507" s="274"/>
      <c r="AS507" s="274"/>
      <c r="AT507" s="274"/>
      <c r="AU507" s="274"/>
      <c r="AV507" s="274"/>
      <c r="AW507" s="274"/>
      <c r="AX507" s="274"/>
      <c r="AY507" s="275"/>
      <c r="AZ507" s="265"/>
      <c r="BA507" s="266"/>
      <c r="BB507" s="267" t="s">
        <v>43</v>
      </c>
      <c r="BC507" s="288"/>
      <c r="BD507" s="269">
        <f t="shared" si="15"/>
        <v>0</v>
      </c>
      <c r="BE507" s="270"/>
      <c r="BF507" s="271"/>
      <c r="BG507" s="279"/>
      <c r="BI507" s="252" t="str">
        <f t="shared" si="16"/>
        <v/>
      </c>
    </row>
    <row r="508" spans="1:61" s="277" customFormat="1" hidden="1">
      <c r="A508" s="247"/>
      <c r="B508" s="260">
        <v>603.08199999999999</v>
      </c>
      <c r="C508" s="261" t="s">
        <v>499</v>
      </c>
      <c r="D508" s="273"/>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274"/>
      <c r="AE508" s="274"/>
      <c r="AF508" s="274"/>
      <c r="AG508" s="274"/>
      <c r="AH508" s="274"/>
      <c r="AI508" s="274"/>
      <c r="AJ508" s="274"/>
      <c r="AK508" s="274"/>
      <c r="AL508" s="274"/>
      <c r="AM508" s="274"/>
      <c r="AN508" s="274"/>
      <c r="AO508" s="274"/>
      <c r="AP508" s="274"/>
      <c r="AQ508" s="274"/>
      <c r="AR508" s="274"/>
      <c r="AS508" s="274"/>
      <c r="AT508" s="274"/>
      <c r="AU508" s="274"/>
      <c r="AV508" s="274"/>
      <c r="AW508" s="274"/>
      <c r="AX508" s="274"/>
      <c r="AY508" s="275"/>
      <c r="AZ508" s="265"/>
      <c r="BA508" s="266"/>
      <c r="BB508" s="267" t="s">
        <v>43</v>
      </c>
      <c r="BC508" s="288"/>
      <c r="BD508" s="269">
        <f t="shared" si="15"/>
        <v>0</v>
      </c>
      <c r="BE508" s="270"/>
      <c r="BF508" s="271"/>
      <c r="BG508" s="279"/>
      <c r="BI508" s="252" t="str">
        <f t="shared" si="16"/>
        <v/>
      </c>
    </row>
    <row r="509" spans="1:61" s="277" customFormat="1" hidden="1">
      <c r="A509" s="247"/>
      <c r="B509" s="260">
        <v>603.08299999999997</v>
      </c>
      <c r="C509" s="261" t="s">
        <v>500</v>
      </c>
      <c r="D509" s="273"/>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74"/>
      <c r="AE509" s="274"/>
      <c r="AF509" s="274"/>
      <c r="AG509" s="274"/>
      <c r="AH509" s="274"/>
      <c r="AI509" s="274"/>
      <c r="AJ509" s="274"/>
      <c r="AK509" s="274"/>
      <c r="AL509" s="274"/>
      <c r="AM509" s="274"/>
      <c r="AN509" s="274"/>
      <c r="AO509" s="274"/>
      <c r="AP509" s="274"/>
      <c r="AQ509" s="274"/>
      <c r="AR509" s="274"/>
      <c r="AS509" s="274"/>
      <c r="AT509" s="274"/>
      <c r="AU509" s="274"/>
      <c r="AV509" s="274"/>
      <c r="AW509" s="274"/>
      <c r="AX509" s="274"/>
      <c r="AY509" s="275"/>
      <c r="AZ509" s="265"/>
      <c r="BA509" s="266"/>
      <c r="BB509" s="267" t="s">
        <v>43</v>
      </c>
      <c r="BC509" s="288"/>
      <c r="BD509" s="269">
        <f t="shared" si="15"/>
        <v>0</v>
      </c>
      <c r="BE509" s="270"/>
      <c r="BF509" s="271"/>
      <c r="BG509" s="279"/>
      <c r="BI509" s="252" t="str">
        <f t="shared" si="16"/>
        <v/>
      </c>
    </row>
    <row r="510" spans="1:61" s="277" customFormat="1" hidden="1">
      <c r="A510" s="247"/>
      <c r="B510" s="260">
        <v>603.08399999999995</v>
      </c>
      <c r="C510" s="261" t="s">
        <v>501</v>
      </c>
      <c r="D510" s="273"/>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74"/>
      <c r="AE510" s="274"/>
      <c r="AF510" s="274"/>
      <c r="AG510" s="274"/>
      <c r="AH510" s="274"/>
      <c r="AI510" s="274"/>
      <c r="AJ510" s="274"/>
      <c r="AK510" s="274"/>
      <c r="AL510" s="274"/>
      <c r="AM510" s="274"/>
      <c r="AN510" s="274"/>
      <c r="AO510" s="274"/>
      <c r="AP510" s="274"/>
      <c r="AQ510" s="274"/>
      <c r="AR510" s="274"/>
      <c r="AS510" s="274"/>
      <c r="AT510" s="274"/>
      <c r="AU510" s="274"/>
      <c r="AV510" s="274"/>
      <c r="AW510" s="274"/>
      <c r="AX510" s="274"/>
      <c r="AY510" s="275"/>
      <c r="AZ510" s="265"/>
      <c r="BA510" s="266"/>
      <c r="BB510" s="267" t="s">
        <v>43</v>
      </c>
      <c r="BC510" s="288"/>
      <c r="BD510" s="269">
        <f t="shared" si="15"/>
        <v>0</v>
      </c>
      <c r="BE510" s="270"/>
      <c r="BF510" s="271"/>
      <c r="BG510" s="279"/>
      <c r="BI510" s="252" t="str">
        <f t="shared" si="16"/>
        <v/>
      </c>
    </row>
    <row r="511" spans="1:61" s="277" customFormat="1" hidden="1">
      <c r="A511" s="247"/>
      <c r="B511" s="260">
        <v>603.08500000000004</v>
      </c>
      <c r="C511" s="261" t="s">
        <v>502</v>
      </c>
      <c r="D511" s="273"/>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74"/>
      <c r="AE511" s="274"/>
      <c r="AF511" s="274"/>
      <c r="AG511" s="274"/>
      <c r="AH511" s="274"/>
      <c r="AI511" s="274"/>
      <c r="AJ511" s="274"/>
      <c r="AK511" s="274"/>
      <c r="AL511" s="274"/>
      <c r="AM511" s="274"/>
      <c r="AN511" s="274"/>
      <c r="AO511" s="274"/>
      <c r="AP511" s="274"/>
      <c r="AQ511" s="274"/>
      <c r="AR511" s="274"/>
      <c r="AS511" s="274"/>
      <c r="AT511" s="274"/>
      <c r="AU511" s="274"/>
      <c r="AV511" s="274"/>
      <c r="AW511" s="274"/>
      <c r="AX511" s="274"/>
      <c r="AY511" s="275"/>
      <c r="AZ511" s="265"/>
      <c r="BA511" s="266"/>
      <c r="BB511" s="267" t="s">
        <v>43</v>
      </c>
      <c r="BC511" s="288"/>
      <c r="BD511" s="269">
        <f t="shared" si="15"/>
        <v>0</v>
      </c>
      <c r="BE511" s="270"/>
      <c r="BF511" s="271"/>
      <c r="BG511" s="279"/>
      <c r="BI511" s="252" t="str">
        <f t="shared" si="16"/>
        <v/>
      </c>
    </row>
    <row r="512" spans="1:61" s="277" customFormat="1" hidden="1">
      <c r="A512" s="247"/>
      <c r="B512" s="260">
        <v>603.08600000000001</v>
      </c>
      <c r="C512" s="261" t="s">
        <v>503</v>
      </c>
      <c r="D512" s="273"/>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74"/>
      <c r="AE512" s="274"/>
      <c r="AF512" s="274"/>
      <c r="AG512" s="274"/>
      <c r="AH512" s="274"/>
      <c r="AI512" s="274"/>
      <c r="AJ512" s="274"/>
      <c r="AK512" s="274"/>
      <c r="AL512" s="274"/>
      <c r="AM512" s="274"/>
      <c r="AN512" s="274"/>
      <c r="AO512" s="274"/>
      <c r="AP512" s="274"/>
      <c r="AQ512" s="274"/>
      <c r="AR512" s="274"/>
      <c r="AS512" s="274"/>
      <c r="AT512" s="274"/>
      <c r="AU512" s="274"/>
      <c r="AV512" s="274"/>
      <c r="AW512" s="274"/>
      <c r="AX512" s="274"/>
      <c r="AY512" s="275"/>
      <c r="AZ512" s="265"/>
      <c r="BA512" s="266"/>
      <c r="BB512" s="267" t="s">
        <v>43</v>
      </c>
      <c r="BC512" s="288"/>
      <c r="BD512" s="269">
        <f t="shared" si="15"/>
        <v>0</v>
      </c>
      <c r="BE512" s="270"/>
      <c r="BF512" s="271"/>
      <c r="BG512" s="279"/>
      <c r="BI512" s="252" t="str">
        <f t="shared" si="16"/>
        <v/>
      </c>
    </row>
    <row r="513" spans="1:61" s="277" customFormat="1" hidden="1">
      <c r="A513" s="247"/>
      <c r="B513" s="260">
        <v>603.08699999999999</v>
      </c>
      <c r="C513" s="261" t="s">
        <v>504</v>
      </c>
      <c r="D513" s="273"/>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F513" s="274"/>
      <c r="AG513" s="274"/>
      <c r="AH513" s="274"/>
      <c r="AI513" s="274"/>
      <c r="AJ513" s="274"/>
      <c r="AK513" s="274"/>
      <c r="AL513" s="274"/>
      <c r="AM513" s="274"/>
      <c r="AN513" s="274"/>
      <c r="AO513" s="274"/>
      <c r="AP513" s="274"/>
      <c r="AQ513" s="274"/>
      <c r="AR513" s="274"/>
      <c r="AS513" s="274"/>
      <c r="AT513" s="274"/>
      <c r="AU513" s="274"/>
      <c r="AV513" s="274"/>
      <c r="AW513" s="274"/>
      <c r="AX513" s="274"/>
      <c r="AY513" s="275"/>
      <c r="AZ513" s="265"/>
      <c r="BA513" s="266"/>
      <c r="BB513" s="267" t="s">
        <v>43</v>
      </c>
      <c r="BC513" s="288"/>
      <c r="BD513" s="269">
        <f t="shared" si="15"/>
        <v>0</v>
      </c>
      <c r="BE513" s="270"/>
      <c r="BF513" s="271"/>
      <c r="BG513" s="279"/>
      <c r="BI513" s="252" t="str">
        <f t="shared" si="16"/>
        <v/>
      </c>
    </row>
    <row r="514" spans="1:61" s="277" customFormat="1" hidden="1">
      <c r="A514" s="247"/>
      <c r="B514" s="260">
        <v>603.08799999999997</v>
      </c>
      <c r="C514" s="261" t="s">
        <v>505</v>
      </c>
      <c r="D514" s="273"/>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74"/>
      <c r="AE514" s="274"/>
      <c r="AF514" s="274"/>
      <c r="AG514" s="274"/>
      <c r="AH514" s="274"/>
      <c r="AI514" s="274"/>
      <c r="AJ514" s="274"/>
      <c r="AK514" s="274"/>
      <c r="AL514" s="274"/>
      <c r="AM514" s="274"/>
      <c r="AN514" s="274"/>
      <c r="AO514" s="274"/>
      <c r="AP514" s="274"/>
      <c r="AQ514" s="274"/>
      <c r="AR514" s="274"/>
      <c r="AS514" s="274"/>
      <c r="AT514" s="274"/>
      <c r="AU514" s="274"/>
      <c r="AV514" s="274"/>
      <c r="AW514" s="274"/>
      <c r="AX514" s="274"/>
      <c r="AY514" s="275"/>
      <c r="AZ514" s="265"/>
      <c r="BA514" s="266"/>
      <c r="BB514" s="267" t="s">
        <v>43</v>
      </c>
      <c r="BC514" s="288"/>
      <c r="BD514" s="269">
        <f t="shared" si="15"/>
        <v>0</v>
      </c>
      <c r="BE514" s="270"/>
      <c r="BF514" s="271"/>
      <c r="BG514" s="279"/>
      <c r="BI514" s="252" t="str">
        <f t="shared" si="16"/>
        <v/>
      </c>
    </row>
    <row r="515" spans="1:61" s="277" customFormat="1" hidden="1">
      <c r="A515" s="247"/>
      <c r="B515" s="260">
        <v>603.08900000000006</v>
      </c>
      <c r="C515" s="261" t="s">
        <v>506</v>
      </c>
      <c r="D515" s="273"/>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74"/>
      <c r="AE515" s="274"/>
      <c r="AF515" s="274"/>
      <c r="AG515" s="274"/>
      <c r="AH515" s="274"/>
      <c r="AI515" s="274"/>
      <c r="AJ515" s="274"/>
      <c r="AK515" s="274"/>
      <c r="AL515" s="274"/>
      <c r="AM515" s="274"/>
      <c r="AN515" s="274"/>
      <c r="AO515" s="274"/>
      <c r="AP515" s="274"/>
      <c r="AQ515" s="274"/>
      <c r="AR515" s="274"/>
      <c r="AS515" s="274"/>
      <c r="AT515" s="274"/>
      <c r="AU515" s="274"/>
      <c r="AV515" s="274"/>
      <c r="AW515" s="274"/>
      <c r="AX515" s="274"/>
      <c r="AY515" s="275"/>
      <c r="AZ515" s="265"/>
      <c r="BA515" s="266"/>
      <c r="BB515" s="267" t="s">
        <v>43</v>
      </c>
      <c r="BC515" s="288"/>
      <c r="BD515" s="269">
        <f t="shared" si="15"/>
        <v>0</v>
      </c>
      <c r="BE515" s="270"/>
      <c r="BF515" s="271"/>
      <c r="BG515" s="279"/>
      <c r="BI515" s="252" t="str">
        <f t="shared" si="16"/>
        <v/>
      </c>
    </row>
    <row r="516" spans="1:61" s="277" customFormat="1" hidden="1">
      <c r="A516" s="247"/>
      <c r="B516" s="260">
        <v>603.09</v>
      </c>
      <c r="C516" s="261" t="s">
        <v>507</v>
      </c>
      <c r="D516" s="273"/>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74"/>
      <c r="AE516" s="274"/>
      <c r="AF516" s="274"/>
      <c r="AG516" s="274"/>
      <c r="AH516" s="274"/>
      <c r="AI516" s="274"/>
      <c r="AJ516" s="274"/>
      <c r="AK516" s="274"/>
      <c r="AL516" s="274"/>
      <c r="AM516" s="274"/>
      <c r="AN516" s="274"/>
      <c r="AO516" s="274"/>
      <c r="AP516" s="274"/>
      <c r="AQ516" s="274"/>
      <c r="AR516" s="274"/>
      <c r="AS516" s="274"/>
      <c r="AT516" s="274"/>
      <c r="AU516" s="274"/>
      <c r="AV516" s="274"/>
      <c r="AW516" s="274"/>
      <c r="AX516" s="274"/>
      <c r="AY516" s="275"/>
      <c r="AZ516" s="265"/>
      <c r="BA516" s="266"/>
      <c r="BB516" s="267" t="s">
        <v>43</v>
      </c>
      <c r="BC516" s="288"/>
      <c r="BD516" s="269">
        <f t="shared" si="15"/>
        <v>0</v>
      </c>
      <c r="BE516" s="270"/>
      <c r="BF516" s="271"/>
      <c r="BG516" s="279"/>
      <c r="BI516" s="252" t="str">
        <f t="shared" si="16"/>
        <v/>
      </c>
    </row>
    <row r="517" spans="1:61" s="277" customFormat="1" hidden="1">
      <c r="A517" s="247"/>
      <c r="B517" s="260">
        <v>603.09100000000001</v>
      </c>
      <c r="C517" s="261" t="s">
        <v>508</v>
      </c>
      <c r="D517" s="273"/>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74"/>
      <c r="AE517" s="274"/>
      <c r="AF517" s="274"/>
      <c r="AG517" s="274"/>
      <c r="AH517" s="274"/>
      <c r="AI517" s="274"/>
      <c r="AJ517" s="274"/>
      <c r="AK517" s="274"/>
      <c r="AL517" s="274"/>
      <c r="AM517" s="274"/>
      <c r="AN517" s="274"/>
      <c r="AO517" s="274"/>
      <c r="AP517" s="274"/>
      <c r="AQ517" s="274"/>
      <c r="AR517" s="274"/>
      <c r="AS517" s="274"/>
      <c r="AT517" s="274"/>
      <c r="AU517" s="274"/>
      <c r="AV517" s="274"/>
      <c r="AW517" s="274"/>
      <c r="AX517" s="274"/>
      <c r="AY517" s="275"/>
      <c r="AZ517" s="265"/>
      <c r="BA517" s="266"/>
      <c r="BB517" s="267" t="s">
        <v>43</v>
      </c>
      <c r="BC517" s="288"/>
      <c r="BD517" s="269">
        <f t="shared" si="15"/>
        <v>0</v>
      </c>
      <c r="BE517" s="270"/>
      <c r="BF517" s="271"/>
      <c r="BG517" s="279"/>
      <c r="BI517" s="252" t="str">
        <f t="shared" si="16"/>
        <v/>
      </c>
    </row>
    <row r="518" spans="1:61" s="277" customFormat="1" hidden="1">
      <c r="A518" s="247"/>
      <c r="B518" s="260">
        <v>603.09199999999998</v>
      </c>
      <c r="C518" s="261" t="s">
        <v>509</v>
      </c>
      <c r="D518" s="273"/>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74"/>
      <c r="AE518" s="274"/>
      <c r="AF518" s="274"/>
      <c r="AG518" s="274"/>
      <c r="AH518" s="274"/>
      <c r="AI518" s="274"/>
      <c r="AJ518" s="274"/>
      <c r="AK518" s="274"/>
      <c r="AL518" s="274"/>
      <c r="AM518" s="274"/>
      <c r="AN518" s="274"/>
      <c r="AO518" s="274"/>
      <c r="AP518" s="274"/>
      <c r="AQ518" s="274"/>
      <c r="AR518" s="274"/>
      <c r="AS518" s="274"/>
      <c r="AT518" s="274"/>
      <c r="AU518" s="274"/>
      <c r="AV518" s="274"/>
      <c r="AW518" s="274"/>
      <c r="AX518" s="274"/>
      <c r="AY518" s="275"/>
      <c r="AZ518" s="265"/>
      <c r="BA518" s="266"/>
      <c r="BB518" s="267" t="s">
        <v>43</v>
      </c>
      <c r="BC518" s="288"/>
      <c r="BD518" s="269">
        <f t="shared" si="15"/>
        <v>0</v>
      </c>
      <c r="BE518" s="270"/>
      <c r="BF518" s="271"/>
      <c r="BG518" s="279"/>
      <c r="BI518" s="252" t="str">
        <f t="shared" si="16"/>
        <v/>
      </c>
    </row>
    <row r="519" spans="1:61" s="277" customFormat="1" hidden="1">
      <c r="A519" s="247"/>
      <c r="B519" s="260">
        <v>603.09299999999996</v>
      </c>
      <c r="C519" s="261" t="s">
        <v>510</v>
      </c>
      <c r="D519" s="273"/>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74"/>
      <c r="AE519" s="274"/>
      <c r="AF519" s="274"/>
      <c r="AG519" s="274"/>
      <c r="AH519" s="274"/>
      <c r="AI519" s="274"/>
      <c r="AJ519" s="274"/>
      <c r="AK519" s="274"/>
      <c r="AL519" s="274"/>
      <c r="AM519" s="274"/>
      <c r="AN519" s="274"/>
      <c r="AO519" s="274"/>
      <c r="AP519" s="274"/>
      <c r="AQ519" s="274"/>
      <c r="AR519" s="274"/>
      <c r="AS519" s="274"/>
      <c r="AT519" s="274"/>
      <c r="AU519" s="274"/>
      <c r="AV519" s="274"/>
      <c r="AW519" s="274"/>
      <c r="AX519" s="274"/>
      <c r="AY519" s="275"/>
      <c r="AZ519" s="265"/>
      <c r="BA519" s="266"/>
      <c r="BB519" s="267" t="s">
        <v>43</v>
      </c>
      <c r="BC519" s="288"/>
      <c r="BD519" s="269">
        <f t="shared" si="15"/>
        <v>0</v>
      </c>
      <c r="BE519" s="270"/>
      <c r="BF519" s="271"/>
      <c r="BG519" s="279"/>
      <c r="BI519" s="252" t="str">
        <f t="shared" si="16"/>
        <v/>
      </c>
    </row>
    <row r="520" spans="1:61" s="277" customFormat="1" hidden="1">
      <c r="A520" s="247"/>
      <c r="B520" s="260">
        <v>603.09400000000005</v>
      </c>
      <c r="C520" s="261" t="s">
        <v>511</v>
      </c>
      <c r="D520" s="273"/>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74"/>
      <c r="AE520" s="274"/>
      <c r="AF520" s="274"/>
      <c r="AG520" s="274"/>
      <c r="AH520" s="274"/>
      <c r="AI520" s="274"/>
      <c r="AJ520" s="274"/>
      <c r="AK520" s="274"/>
      <c r="AL520" s="274"/>
      <c r="AM520" s="274"/>
      <c r="AN520" s="274"/>
      <c r="AO520" s="274"/>
      <c r="AP520" s="274"/>
      <c r="AQ520" s="274"/>
      <c r="AR520" s="274"/>
      <c r="AS520" s="274"/>
      <c r="AT520" s="274"/>
      <c r="AU520" s="274"/>
      <c r="AV520" s="274"/>
      <c r="AW520" s="274"/>
      <c r="AX520" s="274"/>
      <c r="AY520" s="275"/>
      <c r="AZ520" s="265"/>
      <c r="BA520" s="266"/>
      <c r="BB520" s="267" t="s">
        <v>43</v>
      </c>
      <c r="BC520" s="288"/>
      <c r="BD520" s="269">
        <f t="shared" si="15"/>
        <v>0</v>
      </c>
      <c r="BE520" s="270"/>
      <c r="BF520" s="271"/>
      <c r="BG520" s="279"/>
      <c r="BI520" s="252" t="str">
        <f t="shared" si="16"/>
        <v/>
      </c>
    </row>
    <row r="521" spans="1:61" s="277" customFormat="1" hidden="1">
      <c r="A521" s="247"/>
      <c r="B521" s="260">
        <v>603.09500000000003</v>
      </c>
      <c r="C521" s="261" t="s">
        <v>512</v>
      </c>
      <c r="D521" s="273"/>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74"/>
      <c r="AE521" s="274"/>
      <c r="AF521" s="274"/>
      <c r="AG521" s="274"/>
      <c r="AH521" s="274"/>
      <c r="AI521" s="274"/>
      <c r="AJ521" s="274"/>
      <c r="AK521" s="274"/>
      <c r="AL521" s="274"/>
      <c r="AM521" s="274"/>
      <c r="AN521" s="274"/>
      <c r="AO521" s="274"/>
      <c r="AP521" s="274"/>
      <c r="AQ521" s="274"/>
      <c r="AR521" s="274"/>
      <c r="AS521" s="274"/>
      <c r="AT521" s="274"/>
      <c r="AU521" s="274"/>
      <c r="AV521" s="274"/>
      <c r="AW521" s="274"/>
      <c r="AX521" s="274"/>
      <c r="AY521" s="275"/>
      <c r="AZ521" s="265"/>
      <c r="BA521" s="266"/>
      <c r="BB521" s="267" t="s">
        <v>43</v>
      </c>
      <c r="BC521" s="288"/>
      <c r="BD521" s="269">
        <f t="shared" si="15"/>
        <v>0</v>
      </c>
      <c r="BE521" s="270"/>
      <c r="BF521" s="271"/>
      <c r="BG521" s="279"/>
      <c r="BI521" s="252" t="str">
        <f t="shared" si="16"/>
        <v/>
      </c>
    </row>
    <row r="522" spans="1:61" s="277" customFormat="1" hidden="1">
      <c r="A522" s="247"/>
      <c r="B522" s="260">
        <v>603.096</v>
      </c>
      <c r="C522" s="261" t="s">
        <v>513</v>
      </c>
      <c r="D522" s="273"/>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74"/>
      <c r="AE522" s="274"/>
      <c r="AF522" s="274"/>
      <c r="AG522" s="274"/>
      <c r="AH522" s="274"/>
      <c r="AI522" s="274"/>
      <c r="AJ522" s="274"/>
      <c r="AK522" s="274"/>
      <c r="AL522" s="274"/>
      <c r="AM522" s="274"/>
      <c r="AN522" s="274"/>
      <c r="AO522" s="274"/>
      <c r="AP522" s="274"/>
      <c r="AQ522" s="274"/>
      <c r="AR522" s="274"/>
      <c r="AS522" s="274"/>
      <c r="AT522" s="274"/>
      <c r="AU522" s="274"/>
      <c r="AV522" s="274"/>
      <c r="AW522" s="274"/>
      <c r="AX522" s="274"/>
      <c r="AY522" s="275"/>
      <c r="AZ522" s="265"/>
      <c r="BA522" s="266"/>
      <c r="BB522" s="267" t="s">
        <v>43</v>
      </c>
      <c r="BC522" s="288"/>
      <c r="BD522" s="269">
        <f t="shared" si="15"/>
        <v>0</v>
      </c>
      <c r="BE522" s="270"/>
      <c r="BF522" s="271"/>
      <c r="BG522" s="279"/>
      <c r="BI522" s="252" t="str">
        <f t="shared" si="16"/>
        <v/>
      </c>
    </row>
    <row r="523" spans="1:61" s="277" customFormat="1" hidden="1">
      <c r="A523" s="247"/>
      <c r="B523" s="260">
        <v>603.09699999999998</v>
      </c>
      <c r="C523" s="261" t="s">
        <v>514</v>
      </c>
      <c r="D523" s="273"/>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74"/>
      <c r="AE523" s="274"/>
      <c r="AF523" s="274"/>
      <c r="AG523" s="274"/>
      <c r="AH523" s="274"/>
      <c r="AI523" s="274"/>
      <c r="AJ523" s="274"/>
      <c r="AK523" s="274"/>
      <c r="AL523" s="274"/>
      <c r="AM523" s="274"/>
      <c r="AN523" s="274"/>
      <c r="AO523" s="274"/>
      <c r="AP523" s="274"/>
      <c r="AQ523" s="274"/>
      <c r="AR523" s="274"/>
      <c r="AS523" s="274"/>
      <c r="AT523" s="274"/>
      <c r="AU523" s="274"/>
      <c r="AV523" s="274"/>
      <c r="AW523" s="274"/>
      <c r="AX523" s="274"/>
      <c r="AY523" s="275"/>
      <c r="AZ523" s="265"/>
      <c r="BA523" s="266"/>
      <c r="BB523" s="267" t="s">
        <v>43</v>
      </c>
      <c r="BC523" s="288"/>
      <c r="BD523" s="269">
        <f t="shared" si="15"/>
        <v>0</v>
      </c>
      <c r="BE523" s="270"/>
      <c r="BF523" s="271"/>
      <c r="BG523" s="279"/>
      <c r="BI523" s="252" t="str">
        <f t="shared" si="16"/>
        <v/>
      </c>
    </row>
    <row r="524" spans="1:61" s="277" customFormat="1" hidden="1">
      <c r="A524" s="247"/>
      <c r="B524" s="260">
        <v>603.09799999999996</v>
      </c>
      <c r="C524" s="261" t="s">
        <v>515</v>
      </c>
      <c r="D524" s="273"/>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74"/>
      <c r="AE524" s="274"/>
      <c r="AF524" s="274"/>
      <c r="AG524" s="274"/>
      <c r="AH524" s="274"/>
      <c r="AI524" s="274"/>
      <c r="AJ524" s="274"/>
      <c r="AK524" s="274"/>
      <c r="AL524" s="274"/>
      <c r="AM524" s="274"/>
      <c r="AN524" s="274"/>
      <c r="AO524" s="274"/>
      <c r="AP524" s="274"/>
      <c r="AQ524" s="274"/>
      <c r="AR524" s="274"/>
      <c r="AS524" s="274"/>
      <c r="AT524" s="274"/>
      <c r="AU524" s="274"/>
      <c r="AV524" s="274"/>
      <c r="AW524" s="274"/>
      <c r="AX524" s="274"/>
      <c r="AY524" s="275"/>
      <c r="AZ524" s="265"/>
      <c r="BA524" s="266"/>
      <c r="BB524" s="267" t="s">
        <v>43</v>
      </c>
      <c r="BC524" s="288"/>
      <c r="BD524" s="269">
        <f t="shared" si="15"/>
        <v>0</v>
      </c>
      <c r="BE524" s="270"/>
      <c r="BF524" s="271"/>
      <c r="BG524" s="279"/>
      <c r="BI524" s="252" t="str">
        <f t="shared" si="16"/>
        <v/>
      </c>
    </row>
    <row r="525" spans="1:61" s="277" customFormat="1" hidden="1">
      <c r="A525" s="247"/>
      <c r="B525" s="260">
        <v>603.09900000000005</v>
      </c>
      <c r="C525" s="261" t="s">
        <v>516</v>
      </c>
      <c r="D525" s="273"/>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74"/>
      <c r="AE525" s="274"/>
      <c r="AF525" s="274"/>
      <c r="AG525" s="274"/>
      <c r="AH525" s="274"/>
      <c r="AI525" s="274"/>
      <c r="AJ525" s="274"/>
      <c r="AK525" s="274"/>
      <c r="AL525" s="274"/>
      <c r="AM525" s="274"/>
      <c r="AN525" s="274"/>
      <c r="AO525" s="274"/>
      <c r="AP525" s="274"/>
      <c r="AQ525" s="274"/>
      <c r="AR525" s="274"/>
      <c r="AS525" s="274"/>
      <c r="AT525" s="274"/>
      <c r="AU525" s="274"/>
      <c r="AV525" s="274"/>
      <c r="AW525" s="274"/>
      <c r="AX525" s="274"/>
      <c r="AY525" s="275"/>
      <c r="AZ525" s="265"/>
      <c r="BA525" s="266"/>
      <c r="BB525" s="267" t="s">
        <v>43</v>
      </c>
      <c r="BC525" s="288"/>
      <c r="BD525" s="269">
        <f t="shared" si="15"/>
        <v>0</v>
      </c>
      <c r="BE525" s="270"/>
      <c r="BF525" s="271"/>
      <c r="BG525" s="279"/>
      <c r="BI525" s="252" t="str">
        <f t="shared" si="16"/>
        <v/>
      </c>
    </row>
    <row r="526" spans="1:61" s="277" customFormat="1" hidden="1">
      <c r="A526" s="247"/>
      <c r="B526" s="260">
        <v>603.1</v>
      </c>
      <c r="C526" s="261" t="s">
        <v>517</v>
      </c>
      <c r="D526" s="273"/>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74"/>
      <c r="AE526" s="274"/>
      <c r="AF526" s="274"/>
      <c r="AG526" s="274"/>
      <c r="AH526" s="274"/>
      <c r="AI526" s="274"/>
      <c r="AJ526" s="274"/>
      <c r="AK526" s="274"/>
      <c r="AL526" s="274"/>
      <c r="AM526" s="274"/>
      <c r="AN526" s="274"/>
      <c r="AO526" s="274"/>
      <c r="AP526" s="274"/>
      <c r="AQ526" s="274"/>
      <c r="AR526" s="274"/>
      <c r="AS526" s="274"/>
      <c r="AT526" s="274"/>
      <c r="AU526" s="274"/>
      <c r="AV526" s="274"/>
      <c r="AW526" s="274"/>
      <c r="AX526" s="274"/>
      <c r="AY526" s="275"/>
      <c r="AZ526" s="265"/>
      <c r="BA526" s="266"/>
      <c r="BB526" s="267" t="s">
        <v>43</v>
      </c>
      <c r="BC526" s="288"/>
      <c r="BD526" s="269">
        <f t="shared" si="15"/>
        <v>0</v>
      </c>
      <c r="BE526" s="270"/>
      <c r="BF526" s="271"/>
      <c r="BG526" s="279"/>
      <c r="BI526" s="252" t="str">
        <f t="shared" si="16"/>
        <v/>
      </c>
    </row>
    <row r="527" spans="1:61" s="277" customFormat="1" hidden="1">
      <c r="A527" s="247"/>
      <c r="B527" s="260">
        <v>603.101</v>
      </c>
      <c r="C527" s="261" t="s">
        <v>518</v>
      </c>
      <c r="D527" s="273"/>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74"/>
      <c r="AE527" s="274"/>
      <c r="AF527" s="274"/>
      <c r="AG527" s="274"/>
      <c r="AH527" s="274"/>
      <c r="AI527" s="274"/>
      <c r="AJ527" s="274"/>
      <c r="AK527" s="274"/>
      <c r="AL527" s="274"/>
      <c r="AM527" s="274"/>
      <c r="AN527" s="274"/>
      <c r="AO527" s="274"/>
      <c r="AP527" s="274"/>
      <c r="AQ527" s="274"/>
      <c r="AR527" s="274"/>
      <c r="AS527" s="274"/>
      <c r="AT527" s="274"/>
      <c r="AU527" s="274"/>
      <c r="AV527" s="274"/>
      <c r="AW527" s="274"/>
      <c r="AX527" s="274"/>
      <c r="AY527" s="275"/>
      <c r="AZ527" s="265"/>
      <c r="BA527" s="266"/>
      <c r="BB527" s="267" t="s">
        <v>43</v>
      </c>
      <c r="BC527" s="288"/>
      <c r="BD527" s="269">
        <f t="shared" si="15"/>
        <v>0</v>
      </c>
      <c r="BE527" s="270"/>
      <c r="BF527" s="271"/>
      <c r="BG527" s="279"/>
      <c r="BI527" s="252" t="str">
        <f t="shared" si="16"/>
        <v/>
      </c>
    </row>
    <row r="528" spans="1:61" s="277" customFormat="1" hidden="1">
      <c r="A528" s="247"/>
      <c r="B528" s="260">
        <v>603.10199999999998</v>
      </c>
      <c r="C528" s="261" t="s">
        <v>519</v>
      </c>
      <c r="D528" s="273"/>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c r="AE528" s="274"/>
      <c r="AF528" s="274"/>
      <c r="AG528" s="274"/>
      <c r="AH528" s="274"/>
      <c r="AI528" s="274"/>
      <c r="AJ528" s="274"/>
      <c r="AK528" s="274"/>
      <c r="AL528" s="274"/>
      <c r="AM528" s="274"/>
      <c r="AN528" s="274"/>
      <c r="AO528" s="274"/>
      <c r="AP528" s="274"/>
      <c r="AQ528" s="274"/>
      <c r="AR528" s="274"/>
      <c r="AS528" s="274"/>
      <c r="AT528" s="274"/>
      <c r="AU528" s="274"/>
      <c r="AV528" s="274"/>
      <c r="AW528" s="274"/>
      <c r="AX528" s="274"/>
      <c r="AY528" s="275"/>
      <c r="AZ528" s="265"/>
      <c r="BA528" s="266"/>
      <c r="BB528" s="267" t="s">
        <v>43</v>
      </c>
      <c r="BC528" s="288"/>
      <c r="BD528" s="269">
        <f t="shared" si="15"/>
        <v>0</v>
      </c>
      <c r="BE528" s="270"/>
      <c r="BF528" s="271"/>
      <c r="BG528" s="279"/>
      <c r="BI528" s="252" t="str">
        <f t="shared" si="16"/>
        <v/>
      </c>
    </row>
    <row r="529" spans="1:61" s="277" customFormat="1" hidden="1">
      <c r="A529" s="247"/>
      <c r="B529" s="260">
        <v>603.10299999999995</v>
      </c>
      <c r="C529" s="261" t="s">
        <v>520</v>
      </c>
      <c r="D529" s="273"/>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74"/>
      <c r="AE529" s="274"/>
      <c r="AF529" s="274"/>
      <c r="AG529" s="274"/>
      <c r="AH529" s="274"/>
      <c r="AI529" s="274"/>
      <c r="AJ529" s="274"/>
      <c r="AK529" s="274"/>
      <c r="AL529" s="274"/>
      <c r="AM529" s="274"/>
      <c r="AN529" s="274"/>
      <c r="AO529" s="274"/>
      <c r="AP529" s="274"/>
      <c r="AQ529" s="274"/>
      <c r="AR529" s="274"/>
      <c r="AS529" s="274"/>
      <c r="AT529" s="274"/>
      <c r="AU529" s="274"/>
      <c r="AV529" s="274"/>
      <c r="AW529" s="274"/>
      <c r="AX529" s="274"/>
      <c r="AY529" s="275"/>
      <c r="AZ529" s="265"/>
      <c r="BA529" s="266"/>
      <c r="BB529" s="267" t="s">
        <v>43</v>
      </c>
      <c r="BC529" s="288"/>
      <c r="BD529" s="269">
        <f t="shared" si="15"/>
        <v>0</v>
      </c>
      <c r="BE529" s="270"/>
      <c r="BF529" s="271"/>
      <c r="BG529" s="279"/>
      <c r="BI529" s="252" t="str">
        <f t="shared" si="16"/>
        <v/>
      </c>
    </row>
    <row r="530" spans="1:61" s="277" customFormat="1" hidden="1">
      <c r="A530" s="247"/>
      <c r="B530" s="260">
        <v>603.10400000000004</v>
      </c>
      <c r="C530" s="261" t="s">
        <v>521</v>
      </c>
      <c r="D530" s="273"/>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74"/>
      <c r="AE530" s="274"/>
      <c r="AF530" s="274"/>
      <c r="AG530" s="274"/>
      <c r="AH530" s="274"/>
      <c r="AI530" s="274"/>
      <c r="AJ530" s="274"/>
      <c r="AK530" s="274"/>
      <c r="AL530" s="274"/>
      <c r="AM530" s="274"/>
      <c r="AN530" s="274"/>
      <c r="AO530" s="274"/>
      <c r="AP530" s="274"/>
      <c r="AQ530" s="274"/>
      <c r="AR530" s="274"/>
      <c r="AS530" s="274"/>
      <c r="AT530" s="274"/>
      <c r="AU530" s="274"/>
      <c r="AV530" s="274"/>
      <c r="AW530" s="274"/>
      <c r="AX530" s="274"/>
      <c r="AY530" s="275"/>
      <c r="AZ530" s="265"/>
      <c r="BA530" s="266"/>
      <c r="BB530" s="267" t="s">
        <v>43</v>
      </c>
      <c r="BC530" s="288"/>
      <c r="BD530" s="269">
        <f t="shared" si="15"/>
        <v>0</v>
      </c>
      <c r="BE530" s="270"/>
      <c r="BF530" s="271"/>
      <c r="BG530" s="279"/>
      <c r="BI530" s="252" t="str">
        <f t="shared" si="16"/>
        <v/>
      </c>
    </row>
    <row r="531" spans="1:61" s="277" customFormat="1" hidden="1">
      <c r="A531" s="247"/>
      <c r="B531" s="260">
        <v>603.10500000000002</v>
      </c>
      <c r="C531" s="261" t="s">
        <v>522</v>
      </c>
      <c r="D531" s="273"/>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74"/>
      <c r="AE531" s="274"/>
      <c r="AF531" s="274"/>
      <c r="AG531" s="274"/>
      <c r="AH531" s="274"/>
      <c r="AI531" s="274"/>
      <c r="AJ531" s="274"/>
      <c r="AK531" s="274"/>
      <c r="AL531" s="274"/>
      <c r="AM531" s="274"/>
      <c r="AN531" s="274"/>
      <c r="AO531" s="274"/>
      <c r="AP531" s="274"/>
      <c r="AQ531" s="274"/>
      <c r="AR531" s="274"/>
      <c r="AS531" s="274"/>
      <c r="AT531" s="274"/>
      <c r="AU531" s="274"/>
      <c r="AV531" s="274"/>
      <c r="AW531" s="274"/>
      <c r="AX531" s="274"/>
      <c r="AY531" s="275"/>
      <c r="AZ531" s="265"/>
      <c r="BA531" s="266"/>
      <c r="BB531" s="267" t="s">
        <v>43</v>
      </c>
      <c r="BC531" s="288"/>
      <c r="BD531" s="269">
        <f t="shared" si="15"/>
        <v>0</v>
      </c>
      <c r="BE531" s="270"/>
      <c r="BF531" s="271"/>
      <c r="BG531" s="279"/>
      <c r="BI531" s="252" t="str">
        <f t="shared" si="16"/>
        <v/>
      </c>
    </row>
    <row r="532" spans="1:61" s="277" customFormat="1" hidden="1">
      <c r="A532" s="247"/>
      <c r="B532" s="260">
        <v>603.10599999999999</v>
      </c>
      <c r="C532" s="261" t="s">
        <v>523</v>
      </c>
      <c r="D532" s="273"/>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74"/>
      <c r="AE532" s="274"/>
      <c r="AF532" s="274"/>
      <c r="AG532" s="274"/>
      <c r="AH532" s="274"/>
      <c r="AI532" s="274"/>
      <c r="AJ532" s="274"/>
      <c r="AK532" s="274"/>
      <c r="AL532" s="274"/>
      <c r="AM532" s="274"/>
      <c r="AN532" s="274"/>
      <c r="AO532" s="274"/>
      <c r="AP532" s="274"/>
      <c r="AQ532" s="274"/>
      <c r="AR532" s="274"/>
      <c r="AS532" s="274"/>
      <c r="AT532" s="274"/>
      <c r="AU532" s="274"/>
      <c r="AV532" s="274"/>
      <c r="AW532" s="274"/>
      <c r="AX532" s="274"/>
      <c r="AY532" s="275"/>
      <c r="AZ532" s="265"/>
      <c r="BA532" s="266"/>
      <c r="BB532" s="267" t="s">
        <v>43</v>
      </c>
      <c r="BC532" s="288"/>
      <c r="BD532" s="269">
        <f t="shared" si="15"/>
        <v>0</v>
      </c>
      <c r="BE532" s="270"/>
      <c r="BF532" s="271"/>
      <c r="BG532" s="279"/>
      <c r="BI532" s="252" t="str">
        <f t="shared" si="16"/>
        <v/>
      </c>
    </row>
    <row r="533" spans="1:61" s="277" customFormat="1" hidden="1">
      <c r="A533" s="247"/>
      <c r="B533" s="260">
        <v>603.10699999999997</v>
      </c>
      <c r="C533" s="261" t="s">
        <v>524</v>
      </c>
      <c r="D533" s="273"/>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74"/>
      <c r="AE533" s="274"/>
      <c r="AF533" s="274"/>
      <c r="AG533" s="274"/>
      <c r="AH533" s="274"/>
      <c r="AI533" s="274"/>
      <c r="AJ533" s="274"/>
      <c r="AK533" s="274"/>
      <c r="AL533" s="274"/>
      <c r="AM533" s="274"/>
      <c r="AN533" s="274"/>
      <c r="AO533" s="274"/>
      <c r="AP533" s="274"/>
      <c r="AQ533" s="274"/>
      <c r="AR533" s="274"/>
      <c r="AS533" s="274"/>
      <c r="AT533" s="274"/>
      <c r="AU533" s="274"/>
      <c r="AV533" s="274"/>
      <c r="AW533" s="274"/>
      <c r="AX533" s="274"/>
      <c r="AY533" s="275"/>
      <c r="AZ533" s="265"/>
      <c r="BA533" s="266"/>
      <c r="BB533" s="267" t="s">
        <v>43</v>
      </c>
      <c r="BC533" s="288"/>
      <c r="BD533" s="269">
        <f t="shared" si="15"/>
        <v>0</v>
      </c>
      <c r="BE533" s="270"/>
      <c r="BF533" s="271"/>
      <c r="BG533" s="279"/>
      <c r="BI533" s="252" t="str">
        <f t="shared" si="16"/>
        <v/>
      </c>
    </row>
    <row r="534" spans="1:61" s="277" customFormat="1" hidden="1">
      <c r="A534" s="247"/>
      <c r="B534" s="260">
        <v>603.10799999999995</v>
      </c>
      <c r="C534" s="261" t="s">
        <v>525</v>
      </c>
      <c r="D534" s="273"/>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274"/>
      <c r="AF534" s="274"/>
      <c r="AG534" s="274"/>
      <c r="AH534" s="274"/>
      <c r="AI534" s="274"/>
      <c r="AJ534" s="274"/>
      <c r="AK534" s="274"/>
      <c r="AL534" s="274"/>
      <c r="AM534" s="274"/>
      <c r="AN534" s="274"/>
      <c r="AO534" s="274"/>
      <c r="AP534" s="274"/>
      <c r="AQ534" s="274"/>
      <c r="AR534" s="274"/>
      <c r="AS534" s="274"/>
      <c r="AT534" s="274"/>
      <c r="AU534" s="274"/>
      <c r="AV534" s="274"/>
      <c r="AW534" s="274"/>
      <c r="AX534" s="274"/>
      <c r="AY534" s="275"/>
      <c r="AZ534" s="265"/>
      <c r="BA534" s="266"/>
      <c r="BB534" s="267" t="s">
        <v>43</v>
      </c>
      <c r="BC534" s="288"/>
      <c r="BD534" s="269">
        <f t="shared" si="15"/>
        <v>0</v>
      </c>
      <c r="BE534" s="270"/>
      <c r="BF534" s="271"/>
      <c r="BG534" s="279"/>
      <c r="BI534" s="252" t="str">
        <f t="shared" si="16"/>
        <v/>
      </c>
    </row>
    <row r="535" spans="1:61" s="277" customFormat="1" hidden="1">
      <c r="A535" s="247"/>
      <c r="B535" s="260">
        <v>603.10900000000004</v>
      </c>
      <c r="C535" s="261" t="s">
        <v>526</v>
      </c>
      <c r="D535" s="273"/>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74"/>
      <c r="AE535" s="274"/>
      <c r="AF535" s="274"/>
      <c r="AG535" s="274"/>
      <c r="AH535" s="274"/>
      <c r="AI535" s="274"/>
      <c r="AJ535" s="274"/>
      <c r="AK535" s="274"/>
      <c r="AL535" s="274"/>
      <c r="AM535" s="274"/>
      <c r="AN535" s="274"/>
      <c r="AO535" s="274"/>
      <c r="AP535" s="274"/>
      <c r="AQ535" s="274"/>
      <c r="AR535" s="274"/>
      <c r="AS535" s="274"/>
      <c r="AT535" s="274"/>
      <c r="AU535" s="274"/>
      <c r="AV535" s="274"/>
      <c r="AW535" s="274"/>
      <c r="AX535" s="274"/>
      <c r="AY535" s="275"/>
      <c r="AZ535" s="265"/>
      <c r="BA535" s="266"/>
      <c r="BB535" s="267" t="s">
        <v>43</v>
      </c>
      <c r="BC535" s="288"/>
      <c r="BD535" s="269">
        <f t="shared" si="15"/>
        <v>0</v>
      </c>
      <c r="BE535" s="270"/>
      <c r="BF535" s="271"/>
      <c r="BG535" s="279"/>
      <c r="BI535" s="252" t="str">
        <f t="shared" si="16"/>
        <v/>
      </c>
    </row>
    <row r="536" spans="1:61" s="277" customFormat="1" hidden="1">
      <c r="A536" s="247"/>
      <c r="B536" s="260">
        <v>603.11</v>
      </c>
      <c r="C536" s="261" t="s">
        <v>527</v>
      </c>
      <c r="D536" s="273"/>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74"/>
      <c r="AE536" s="274"/>
      <c r="AF536" s="274"/>
      <c r="AG536" s="274"/>
      <c r="AH536" s="274"/>
      <c r="AI536" s="274"/>
      <c r="AJ536" s="274"/>
      <c r="AK536" s="274"/>
      <c r="AL536" s="274"/>
      <c r="AM536" s="274"/>
      <c r="AN536" s="274"/>
      <c r="AO536" s="274"/>
      <c r="AP536" s="274"/>
      <c r="AQ536" s="274"/>
      <c r="AR536" s="274"/>
      <c r="AS536" s="274"/>
      <c r="AT536" s="274"/>
      <c r="AU536" s="274"/>
      <c r="AV536" s="274"/>
      <c r="AW536" s="274"/>
      <c r="AX536" s="274"/>
      <c r="AY536" s="275"/>
      <c r="AZ536" s="265"/>
      <c r="BA536" s="266"/>
      <c r="BB536" s="267" t="s">
        <v>43</v>
      </c>
      <c r="BC536" s="288"/>
      <c r="BD536" s="269">
        <f t="shared" ref="BD536:BD600" si="17">BA536*BC536</f>
        <v>0</v>
      </c>
      <c r="BE536" s="270"/>
      <c r="BF536" s="271"/>
      <c r="BG536" s="279"/>
      <c r="BI536" s="252" t="str">
        <f t="shared" si="16"/>
        <v/>
      </c>
    </row>
    <row r="537" spans="1:61" s="277" customFormat="1" hidden="1">
      <c r="A537" s="247"/>
      <c r="B537" s="260">
        <v>603.11099999999999</v>
      </c>
      <c r="C537" s="261" t="s">
        <v>528</v>
      </c>
      <c r="D537" s="273"/>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274"/>
      <c r="AF537" s="274"/>
      <c r="AG537" s="274"/>
      <c r="AH537" s="274"/>
      <c r="AI537" s="274"/>
      <c r="AJ537" s="274"/>
      <c r="AK537" s="274"/>
      <c r="AL537" s="274"/>
      <c r="AM537" s="274"/>
      <c r="AN537" s="274"/>
      <c r="AO537" s="274"/>
      <c r="AP537" s="274"/>
      <c r="AQ537" s="274"/>
      <c r="AR537" s="274"/>
      <c r="AS537" s="274"/>
      <c r="AT537" s="274"/>
      <c r="AU537" s="274"/>
      <c r="AV537" s="274"/>
      <c r="AW537" s="274"/>
      <c r="AX537" s="274"/>
      <c r="AY537" s="275"/>
      <c r="AZ537" s="265"/>
      <c r="BA537" s="266"/>
      <c r="BB537" s="267" t="s">
        <v>43</v>
      </c>
      <c r="BC537" s="288"/>
      <c r="BD537" s="269">
        <f t="shared" si="17"/>
        <v>0</v>
      </c>
      <c r="BE537" s="270"/>
      <c r="BF537" s="271"/>
      <c r="BG537" s="279"/>
      <c r="BI537" s="252" t="str">
        <f t="shared" si="16"/>
        <v/>
      </c>
    </row>
    <row r="538" spans="1:61" s="277" customFormat="1" hidden="1">
      <c r="A538" s="247"/>
      <c r="B538" s="260">
        <v>603.11199999999997</v>
      </c>
      <c r="C538" s="261" t="s">
        <v>529</v>
      </c>
      <c r="D538" s="273"/>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74"/>
      <c r="AE538" s="274"/>
      <c r="AF538" s="274"/>
      <c r="AG538" s="274"/>
      <c r="AH538" s="274"/>
      <c r="AI538" s="274"/>
      <c r="AJ538" s="274"/>
      <c r="AK538" s="274"/>
      <c r="AL538" s="274"/>
      <c r="AM538" s="274"/>
      <c r="AN538" s="274"/>
      <c r="AO538" s="274"/>
      <c r="AP538" s="274"/>
      <c r="AQ538" s="274"/>
      <c r="AR538" s="274"/>
      <c r="AS538" s="274"/>
      <c r="AT538" s="274"/>
      <c r="AU538" s="274"/>
      <c r="AV538" s="274"/>
      <c r="AW538" s="274"/>
      <c r="AX538" s="274"/>
      <c r="AY538" s="275"/>
      <c r="AZ538" s="265"/>
      <c r="BA538" s="266"/>
      <c r="BB538" s="267" t="s">
        <v>43</v>
      </c>
      <c r="BC538" s="288"/>
      <c r="BD538" s="269">
        <f t="shared" si="17"/>
        <v>0</v>
      </c>
      <c r="BE538" s="270"/>
      <c r="BF538" s="271"/>
      <c r="BG538" s="279"/>
      <c r="BI538" s="252" t="str">
        <f t="shared" si="16"/>
        <v/>
      </c>
    </row>
    <row r="539" spans="1:61" s="277" customFormat="1" hidden="1">
      <c r="A539" s="247"/>
      <c r="B539" s="260">
        <v>603.11300000000006</v>
      </c>
      <c r="C539" s="261" t="s">
        <v>530</v>
      </c>
      <c r="D539" s="273"/>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74"/>
      <c r="AE539" s="274"/>
      <c r="AF539" s="274"/>
      <c r="AG539" s="274"/>
      <c r="AH539" s="274"/>
      <c r="AI539" s="274"/>
      <c r="AJ539" s="274"/>
      <c r="AK539" s="274"/>
      <c r="AL539" s="274"/>
      <c r="AM539" s="274"/>
      <c r="AN539" s="274"/>
      <c r="AO539" s="274"/>
      <c r="AP539" s="274"/>
      <c r="AQ539" s="274"/>
      <c r="AR539" s="274"/>
      <c r="AS539" s="274"/>
      <c r="AT539" s="274"/>
      <c r="AU539" s="274"/>
      <c r="AV539" s="274"/>
      <c r="AW539" s="274"/>
      <c r="AX539" s="274"/>
      <c r="AY539" s="275"/>
      <c r="AZ539" s="265"/>
      <c r="BA539" s="266"/>
      <c r="BB539" s="267" t="s">
        <v>43</v>
      </c>
      <c r="BC539" s="288"/>
      <c r="BD539" s="269">
        <f t="shared" si="17"/>
        <v>0</v>
      </c>
      <c r="BE539" s="270"/>
      <c r="BF539" s="271"/>
      <c r="BG539" s="279"/>
      <c r="BI539" s="252" t="str">
        <f t="shared" si="16"/>
        <v/>
      </c>
    </row>
    <row r="540" spans="1:61" s="277" customFormat="1" hidden="1">
      <c r="A540" s="247"/>
      <c r="B540" s="260">
        <v>603.11400000000003</v>
      </c>
      <c r="C540" s="261" t="s">
        <v>531</v>
      </c>
      <c r="D540" s="273"/>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F540" s="274"/>
      <c r="AG540" s="274"/>
      <c r="AH540" s="274"/>
      <c r="AI540" s="274"/>
      <c r="AJ540" s="274"/>
      <c r="AK540" s="274"/>
      <c r="AL540" s="274"/>
      <c r="AM540" s="274"/>
      <c r="AN540" s="274"/>
      <c r="AO540" s="274"/>
      <c r="AP540" s="274"/>
      <c r="AQ540" s="274"/>
      <c r="AR540" s="274"/>
      <c r="AS540" s="274"/>
      <c r="AT540" s="274"/>
      <c r="AU540" s="274"/>
      <c r="AV540" s="274"/>
      <c r="AW540" s="274"/>
      <c r="AX540" s="274"/>
      <c r="AY540" s="275"/>
      <c r="AZ540" s="265"/>
      <c r="BA540" s="266"/>
      <c r="BB540" s="267" t="s">
        <v>43</v>
      </c>
      <c r="BC540" s="288"/>
      <c r="BD540" s="269">
        <f t="shared" si="17"/>
        <v>0</v>
      </c>
      <c r="BE540" s="270"/>
      <c r="BF540" s="271"/>
      <c r="BG540" s="279"/>
      <c r="BI540" s="252" t="str">
        <f t="shared" si="16"/>
        <v/>
      </c>
    </row>
    <row r="541" spans="1:61" s="277" customFormat="1" hidden="1">
      <c r="A541" s="247"/>
      <c r="B541" s="260">
        <v>603.11500000000001</v>
      </c>
      <c r="C541" s="261" t="s">
        <v>532</v>
      </c>
      <c r="D541" s="273"/>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74"/>
      <c r="AE541" s="274"/>
      <c r="AF541" s="274"/>
      <c r="AG541" s="274"/>
      <c r="AH541" s="274"/>
      <c r="AI541" s="274"/>
      <c r="AJ541" s="274"/>
      <c r="AK541" s="274"/>
      <c r="AL541" s="274"/>
      <c r="AM541" s="274"/>
      <c r="AN541" s="274"/>
      <c r="AO541" s="274"/>
      <c r="AP541" s="274"/>
      <c r="AQ541" s="274"/>
      <c r="AR541" s="274"/>
      <c r="AS541" s="274"/>
      <c r="AT541" s="274"/>
      <c r="AU541" s="274"/>
      <c r="AV541" s="274"/>
      <c r="AW541" s="274"/>
      <c r="AX541" s="274"/>
      <c r="AY541" s="275"/>
      <c r="AZ541" s="265"/>
      <c r="BA541" s="266"/>
      <c r="BB541" s="267" t="s">
        <v>43</v>
      </c>
      <c r="BC541" s="288"/>
      <c r="BD541" s="269">
        <f t="shared" si="17"/>
        <v>0</v>
      </c>
      <c r="BE541" s="270"/>
      <c r="BF541" s="271"/>
      <c r="BG541" s="279"/>
      <c r="BI541" s="252" t="str">
        <f t="shared" si="16"/>
        <v/>
      </c>
    </row>
    <row r="542" spans="1:61" s="277" customFormat="1" hidden="1">
      <c r="A542" s="247"/>
      <c r="B542" s="260">
        <v>603.11599999999999</v>
      </c>
      <c r="C542" s="261" t="s">
        <v>533</v>
      </c>
      <c r="D542" s="273"/>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74"/>
      <c r="AE542" s="274"/>
      <c r="AF542" s="274"/>
      <c r="AG542" s="274"/>
      <c r="AH542" s="274"/>
      <c r="AI542" s="274"/>
      <c r="AJ542" s="274"/>
      <c r="AK542" s="274"/>
      <c r="AL542" s="274"/>
      <c r="AM542" s="274"/>
      <c r="AN542" s="274"/>
      <c r="AO542" s="274"/>
      <c r="AP542" s="274"/>
      <c r="AQ542" s="274"/>
      <c r="AR542" s="274"/>
      <c r="AS542" s="274"/>
      <c r="AT542" s="274"/>
      <c r="AU542" s="274"/>
      <c r="AV542" s="274"/>
      <c r="AW542" s="274"/>
      <c r="AX542" s="274"/>
      <c r="AY542" s="275"/>
      <c r="AZ542" s="265"/>
      <c r="BA542" s="266"/>
      <c r="BB542" s="267" t="s">
        <v>43</v>
      </c>
      <c r="BC542" s="288"/>
      <c r="BD542" s="269">
        <f t="shared" si="17"/>
        <v>0</v>
      </c>
      <c r="BE542" s="270"/>
      <c r="BF542" s="271"/>
      <c r="BG542" s="279"/>
      <c r="BI542" s="252" t="str">
        <f t="shared" si="16"/>
        <v/>
      </c>
    </row>
    <row r="543" spans="1:61" s="277" customFormat="1" hidden="1">
      <c r="A543" s="247"/>
      <c r="B543" s="260">
        <v>603.11699999999996</v>
      </c>
      <c r="C543" s="261" t="s">
        <v>534</v>
      </c>
      <c r="D543" s="273"/>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s="274"/>
      <c r="AG543" s="274"/>
      <c r="AH543" s="274"/>
      <c r="AI543" s="274"/>
      <c r="AJ543" s="274"/>
      <c r="AK543" s="274"/>
      <c r="AL543" s="274"/>
      <c r="AM543" s="274"/>
      <c r="AN543" s="274"/>
      <c r="AO543" s="274"/>
      <c r="AP543" s="274"/>
      <c r="AQ543" s="274"/>
      <c r="AR543" s="274"/>
      <c r="AS543" s="274"/>
      <c r="AT543" s="274"/>
      <c r="AU543" s="274"/>
      <c r="AV543" s="274"/>
      <c r="AW543" s="274"/>
      <c r="AX543" s="274"/>
      <c r="AY543" s="275"/>
      <c r="AZ543" s="265"/>
      <c r="BA543" s="266"/>
      <c r="BB543" s="267" t="s">
        <v>43</v>
      </c>
      <c r="BC543" s="288"/>
      <c r="BD543" s="269">
        <f t="shared" si="17"/>
        <v>0</v>
      </c>
      <c r="BE543" s="270"/>
      <c r="BF543" s="271"/>
      <c r="BG543" s="279"/>
      <c r="BI543" s="252" t="str">
        <f t="shared" si="16"/>
        <v/>
      </c>
    </row>
    <row r="544" spans="1:61" s="277" customFormat="1" hidden="1">
      <c r="A544" s="247"/>
      <c r="B544" s="260">
        <v>603.11800000000005</v>
      </c>
      <c r="C544" s="261" t="s">
        <v>535</v>
      </c>
      <c r="D544" s="273"/>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274"/>
      <c r="AE544" s="274"/>
      <c r="AF544" s="274"/>
      <c r="AG544" s="274"/>
      <c r="AH544" s="274"/>
      <c r="AI544" s="274"/>
      <c r="AJ544" s="274"/>
      <c r="AK544" s="274"/>
      <c r="AL544" s="274"/>
      <c r="AM544" s="274"/>
      <c r="AN544" s="274"/>
      <c r="AO544" s="274"/>
      <c r="AP544" s="274"/>
      <c r="AQ544" s="274"/>
      <c r="AR544" s="274"/>
      <c r="AS544" s="274"/>
      <c r="AT544" s="274"/>
      <c r="AU544" s="274"/>
      <c r="AV544" s="274"/>
      <c r="AW544" s="274"/>
      <c r="AX544" s="274"/>
      <c r="AY544" s="275"/>
      <c r="AZ544" s="265"/>
      <c r="BA544" s="266"/>
      <c r="BB544" s="267" t="s">
        <v>43</v>
      </c>
      <c r="BC544" s="288"/>
      <c r="BD544" s="269">
        <f t="shared" si="17"/>
        <v>0</v>
      </c>
      <c r="BE544" s="270"/>
      <c r="BF544" s="271"/>
      <c r="BG544" s="279"/>
      <c r="BI544" s="252" t="str">
        <f t="shared" si="16"/>
        <v/>
      </c>
    </row>
    <row r="545" spans="1:61" s="277" customFormat="1" hidden="1">
      <c r="A545" s="247"/>
      <c r="B545" s="260">
        <v>603.11900000000003</v>
      </c>
      <c r="C545" s="261" t="s">
        <v>536</v>
      </c>
      <c r="D545" s="273"/>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74"/>
      <c r="AE545" s="274"/>
      <c r="AF545" s="274"/>
      <c r="AG545" s="274"/>
      <c r="AH545" s="274"/>
      <c r="AI545" s="274"/>
      <c r="AJ545" s="274"/>
      <c r="AK545" s="274"/>
      <c r="AL545" s="274"/>
      <c r="AM545" s="274"/>
      <c r="AN545" s="274"/>
      <c r="AO545" s="274"/>
      <c r="AP545" s="274"/>
      <c r="AQ545" s="274"/>
      <c r="AR545" s="274"/>
      <c r="AS545" s="274"/>
      <c r="AT545" s="274"/>
      <c r="AU545" s="274"/>
      <c r="AV545" s="274"/>
      <c r="AW545" s="274"/>
      <c r="AX545" s="274"/>
      <c r="AY545" s="275"/>
      <c r="AZ545" s="265"/>
      <c r="BA545" s="266"/>
      <c r="BB545" s="267" t="s">
        <v>43</v>
      </c>
      <c r="BC545" s="288"/>
      <c r="BD545" s="269">
        <f t="shared" si="17"/>
        <v>0</v>
      </c>
      <c r="BE545" s="270"/>
      <c r="BF545" s="271"/>
      <c r="BG545" s="279"/>
      <c r="BI545" s="252" t="str">
        <f t="shared" si="16"/>
        <v/>
      </c>
    </row>
    <row r="546" spans="1:61" s="277" customFormat="1" hidden="1">
      <c r="A546" s="247"/>
      <c r="B546" s="260">
        <v>603.12</v>
      </c>
      <c r="C546" s="261" t="s">
        <v>537</v>
      </c>
      <c r="D546" s="273"/>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c r="AF546" s="274"/>
      <c r="AG546" s="274"/>
      <c r="AH546" s="274"/>
      <c r="AI546" s="274"/>
      <c r="AJ546" s="274"/>
      <c r="AK546" s="274"/>
      <c r="AL546" s="274"/>
      <c r="AM546" s="274"/>
      <c r="AN546" s="274"/>
      <c r="AO546" s="274"/>
      <c r="AP546" s="274"/>
      <c r="AQ546" s="274"/>
      <c r="AR546" s="274"/>
      <c r="AS546" s="274"/>
      <c r="AT546" s="274"/>
      <c r="AU546" s="274"/>
      <c r="AV546" s="274"/>
      <c r="AW546" s="274"/>
      <c r="AX546" s="274"/>
      <c r="AY546" s="275"/>
      <c r="AZ546" s="265"/>
      <c r="BA546" s="266"/>
      <c r="BB546" s="267" t="s">
        <v>43</v>
      </c>
      <c r="BC546" s="288"/>
      <c r="BD546" s="269">
        <f t="shared" si="17"/>
        <v>0</v>
      </c>
      <c r="BE546" s="270"/>
      <c r="BF546" s="271"/>
      <c r="BG546" s="279"/>
      <c r="BI546" s="252" t="str">
        <f t="shared" ref="BI546:BI610" si="18">T(B546)</f>
        <v/>
      </c>
    </row>
    <row r="547" spans="1:61" s="277" customFormat="1" hidden="1">
      <c r="A547" s="247"/>
      <c r="B547" s="260">
        <v>603.12099999999998</v>
      </c>
      <c r="C547" s="261" t="s">
        <v>538</v>
      </c>
      <c r="D547" s="273"/>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74"/>
      <c r="AE547" s="274"/>
      <c r="AF547" s="274"/>
      <c r="AG547" s="274"/>
      <c r="AH547" s="274"/>
      <c r="AI547" s="274"/>
      <c r="AJ547" s="274"/>
      <c r="AK547" s="274"/>
      <c r="AL547" s="274"/>
      <c r="AM547" s="274"/>
      <c r="AN547" s="274"/>
      <c r="AO547" s="274"/>
      <c r="AP547" s="274"/>
      <c r="AQ547" s="274"/>
      <c r="AR547" s="274"/>
      <c r="AS547" s="274"/>
      <c r="AT547" s="274"/>
      <c r="AU547" s="274"/>
      <c r="AV547" s="274"/>
      <c r="AW547" s="274"/>
      <c r="AX547" s="274"/>
      <c r="AY547" s="275"/>
      <c r="AZ547" s="265"/>
      <c r="BA547" s="266"/>
      <c r="BB547" s="267" t="s">
        <v>43</v>
      </c>
      <c r="BC547" s="288"/>
      <c r="BD547" s="269">
        <f t="shared" si="17"/>
        <v>0</v>
      </c>
      <c r="BE547" s="270"/>
      <c r="BF547" s="271"/>
      <c r="BG547" s="279"/>
      <c r="BI547" s="252" t="str">
        <f t="shared" si="18"/>
        <v/>
      </c>
    </row>
    <row r="548" spans="1:61" s="277" customFormat="1" hidden="1">
      <c r="A548" s="247"/>
      <c r="B548" s="260">
        <v>603.12199999999996</v>
      </c>
      <c r="C548" s="261" t="s">
        <v>539</v>
      </c>
      <c r="D548" s="273"/>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74"/>
      <c r="AE548" s="274"/>
      <c r="AF548" s="274"/>
      <c r="AG548" s="274"/>
      <c r="AH548" s="274"/>
      <c r="AI548" s="274"/>
      <c r="AJ548" s="274"/>
      <c r="AK548" s="274"/>
      <c r="AL548" s="274"/>
      <c r="AM548" s="274"/>
      <c r="AN548" s="274"/>
      <c r="AO548" s="274"/>
      <c r="AP548" s="274"/>
      <c r="AQ548" s="274"/>
      <c r="AR548" s="274"/>
      <c r="AS548" s="274"/>
      <c r="AT548" s="274"/>
      <c r="AU548" s="274"/>
      <c r="AV548" s="274"/>
      <c r="AW548" s="274"/>
      <c r="AX548" s="274"/>
      <c r="AY548" s="275"/>
      <c r="AZ548" s="265"/>
      <c r="BA548" s="266"/>
      <c r="BB548" s="267" t="s">
        <v>43</v>
      </c>
      <c r="BC548" s="288"/>
      <c r="BD548" s="269">
        <f t="shared" si="17"/>
        <v>0</v>
      </c>
      <c r="BE548" s="270"/>
      <c r="BF548" s="271"/>
      <c r="BG548" s="279"/>
      <c r="BI548" s="252" t="str">
        <f t="shared" si="18"/>
        <v/>
      </c>
    </row>
    <row r="549" spans="1:61" s="277" customFormat="1" hidden="1">
      <c r="A549" s="247"/>
      <c r="B549" s="260">
        <v>603.12300000000005</v>
      </c>
      <c r="C549" s="261" t="s">
        <v>540</v>
      </c>
      <c r="D549" s="273"/>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74"/>
      <c r="AE549" s="274"/>
      <c r="AF549" s="274"/>
      <c r="AG549" s="274"/>
      <c r="AH549" s="274"/>
      <c r="AI549" s="274"/>
      <c r="AJ549" s="274"/>
      <c r="AK549" s="274"/>
      <c r="AL549" s="274"/>
      <c r="AM549" s="274"/>
      <c r="AN549" s="274"/>
      <c r="AO549" s="274"/>
      <c r="AP549" s="274"/>
      <c r="AQ549" s="274"/>
      <c r="AR549" s="274"/>
      <c r="AS549" s="274"/>
      <c r="AT549" s="274"/>
      <c r="AU549" s="274"/>
      <c r="AV549" s="274"/>
      <c r="AW549" s="274"/>
      <c r="AX549" s="274"/>
      <c r="AY549" s="275"/>
      <c r="AZ549" s="265"/>
      <c r="BA549" s="266"/>
      <c r="BB549" s="267" t="s">
        <v>43</v>
      </c>
      <c r="BC549" s="288"/>
      <c r="BD549" s="269">
        <f t="shared" si="17"/>
        <v>0</v>
      </c>
      <c r="BE549" s="270"/>
      <c r="BF549" s="271"/>
      <c r="BG549" s="279"/>
      <c r="BI549" s="252" t="str">
        <f t="shared" si="18"/>
        <v/>
      </c>
    </row>
    <row r="550" spans="1:61" s="277" customFormat="1" hidden="1">
      <c r="A550" s="247"/>
      <c r="B550" s="260">
        <v>603.12400000000002</v>
      </c>
      <c r="C550" s="261" t="s">
        <v>541</v>
      </c>
      <c r="D550" s="273"/>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74"/>
      <c r="AE550" s="274"/>
      <c r="AF550" s="274"/>
      <c r="AG550" s="274"/>
      <c r="AH550" s="274"/>
      <c r="AI550" s="274"/>
      <c r="AJ550" s="274"/>
      <c r="AK550" s="274"/>
      <c r="AL550" s="274"/>
      <c r="AM550" s="274"/>
      <c r="AN550" s="274"/>
      <c r="AO550" s="274"/>
      <c r="AP550" s="274"/>
      <c r="AQ550" s="274"/>
      <c r="AR550" s="274"/>
      <c r="AS550" s="274"/>
      <c r="AT550" s="274"/>
      <c r="AU550" s="274"/>
      <c r="AV550" s="274"/>
      <c r="AW550" s="274"/>
      <c r="AX550" s="274"/>
      <c r="AY550" s="275"/>
      <c r="AZ550" s="265"/>
      <c r="BA550" s="266"/>
      <c r="BB550" s="267" t="s">
        <v>43</v>
      </c>
      <c r="BC550" s="288"/>
      <c r="BD550" s="269">
        <f t="shared" si="17"/>
        <v>0</v>
      </c>
      <c r="BE550" s="270"/>
      <c r="BF550" s="271"/>
      <c r="BG550" s="279"/>
      <c r="BI550" s="252" t="str">
        <f t="shared" si="18"/>
        <v/>
      </c>
    </row>
    <row r="551" spans="1:61" s="277" customFormat="1" hidden="1">
      <c r="A551" s="247"/>
      <c r="B551" s="260">
        <v>603.125</v>
      </c>
      <c r="C551" s="261" t="s">
        <v>542</v>
      </c>
      <c r="D551" s="273"/>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74"/>
      <c r="AE551" s="274"/>
      <c r="AF551" s="274"/>
      <c r="AG551" s="274"/>
      <c r="AH551" s="274"/>
      <c r="AI551" s="274"/>
      <c r="AJ551" s="274"/>
      <c r="AK551" s="274"/>
      <c r="AL551" s="274"/>
      <c r="AM551" s="274"/>
      <c r="AN551" s="274"/>
      <c r="AO551" s="274"/>
      <c r="AP551" s="274"/>
      <c r="AQ551" s="274"/>
      <c r="AR551" s="274"/>
      <c r="AS551" s="274"/>
      <c r="AT551" s="274"/>
      <c r="AU551" s="274"/>
      <c r="AV551" s="274"/>
      <c r="AW551" s="274"/>
      <c r="AX551" s="274"/>
      <c r="AY551" s="275"/>
      <c r="AZ551" s="265"/>
      <c r="BA551" s="266"/>
      <c r="BB551" s="267" t="s">
        <v>43</v>
      </c>
      <c r="BC551" s="288"/>
      <c r="BD551" s="269">
        <f t="shared" si="17"/>
        <v>0</v>
      </c>
      <c r="BE551" s="270"/>
      <c r="BF551" s="271"/>
      <c r="BG551" s="279"/>
      <c r="BI551" s="252" t="str">
        <f t="shared" si="18"/>
        <v/>
      </c>
    </row>
    <row r="552" spans="1:61" s="277" customFormat="1" hidden="1">
      <c r="A552" s="247"/>
      <c r="B552" s="260">
        <v>603.12599999999998</v>
      </c>
      <c r="C552" s="261" t="s">
        <v>543</v>
      </c>
      <c r="D552" s="273"/>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74"/>
      <c r="AE552" s="274"/>
      <c r="AF552" s="274"/>
      <c r="AG552" s="274"/>
      <c r="AH552" s="274"/>
      <c r="AI552" s="274"/>
      <c r="AJ552" s="274"/>
      <c r="AK552" s="274"/>
      <c r="AL552" s="274"/>
      <c r="AM552" s="274"/>
      <c r="AN552" s="274"/>
      <c r="AO552" s="274"/>
      <c r="AP552" s="274"/>
      <c r="AQ552" s="274"/>
      <c r="AR552" s="274"/>
      <c r="AS552" s="274"/>
      <c r="AT552" s="274"/>
      <c r="AU552" s="274"/>
      <c r="AV552" s="274"/>
      <c r="AW552" s="274"/>
      <c r="AX552" s="274"/>
      <c r="AY552" s="275"/>
      <c r="AZ552" s="265"/>
      <c r="BA552" s="266"/>
      <c r="BB552" s="267" t="s">
        <v>43</v>
      </c>
      <c r="BC552" s="288"/>
      <c r="BD552" s="269">
        <f t="shared" si="17"/>
        <v>0</v>
      </c>
      <c r="BE552" s="270"/>
      <c r="BF552" s="271"/>
      <c r="BG552" s="279"/>
      <c r="BI552" s="252" t="str">
        <f t="shared" si="18"/>
        <v/>
      </c>
    </row>
    <row r="553" spans="1:61" s="277" customFormat="1" hidden="1">
      <c r="A553" s="247"/>
      <c r="B553" s="260">
        <v>603.12699999999995</v>
      </c>
      <c r="C553" s="261" t="s">
        <v>544</v>
      </c>
      <c r="D553" s="273"/>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74"/>
      <c r="AE553" s="274"/>
      <c r="AF553" s="274"/>
      <c r="AG553" s="274"/>
      <c r="AH553" s="274"/>
      <c r="AI553" s="274"/>
      <c r="AJ553" s="274"/>
      <c r="AK553" s="274"/>
      <c r="AL553" s="274"/>
      <c r="AM553" s="274"/>
      <c r="AN553" s="274"/>
      <c r="AO553" s="274"/>
      <c r="AP553" s="274"/>
      <c r="AQ553" s="274"/>
      <c r="AR553" s="274"/>
      <c r="AS553" s="274"/>
      <c r="AT553" s="274"/>
      <c r="AU553" s="274"/>
      <c r="AV553" s="274"/>
      <c r="AW553" s="274"/>
      <c r="AX553" s="274"/>
      <c r="AY553" s="275"/>
      <c r="AZ553" s="265"/>
      <c r="BA553" s="266"/>
      <c r="BB553" s="267" t="s">
        <v>43</v>
      </c>
      <c r="BC553" s="288"/>
      <c r="BD553" s="269">
        <f t="shared" si="17"/>
        <v>0</v>
      </c>
      <c r="BE553" s="270"/>
      <c r="BF553" s="271"/>
      <c r="BG553" s="279"/>
      <c r="BI553" s="252" t="str">
        <f t="shared" si="18"/>
        <v/>
      </c>
    </row>
    <row r="554" spans="1:61" s="277" customFormat="1" hidden="1">
      <c r="A554" s="247"/>
      <c r="B554" s="260">
        <v>603.12800000000004</v>
      </c>
      <c r="C554" s="261" t="s">
        <v>545</v>
      </c>
      <c r="D554" s="273"/>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74"/>
      <c r="AE554" s="274"/>
      <c r="AF554" s="274"/>
      <c r="AG554" s="274"/>
      <c r="AH554" s="274"/>
      <c r="AI554" s="274"/>
      <c r="AJ554" s="274"/>
      <c r="AK554" s="274"/>
      <c r="AL554" s="274"/>
      <c r="AM554" s="274"/>
      <c r="AN554" s="274"/>
      <c r="AO554" s="274"/>
      <c r="AP554" s="274"/>
      <c r="AQ554" s="274"/>
      <c r="AR554" s="274"/>
      <c r="AS554" s="274"/>
      <c r="AT554" s="274"/>
      <c r="AU554" s="274"/>
      <c r="AV554" s="274"/>
      <c r="AW554" s="274"/>
      <c r="AX554" s="274"/>
      <c r="AY554" s="275"/>
      <c r="AZ554" s="265"/>
      <c r="BA554" s="266"/>
      <c r="BB554" s="267" t="s">
        <v>43</v>
      </c>
      <c r="BC554" s="288"/>
      <c r="BD554" s="269">
        <f t="shared" si="17"/>
        <v>0</v>
      </c>
      <c r="BE554" s="270"/>
      <c r="BF554" s="271"/>
      <c r="BG554" s="279"/>
      <c r="BI554" s="252" t="str">
        <f t="shared" si="18"/>
        <v/>
      </c>
    </row>
    <row r="555" spans="1:61" s="277" customFormat="1" hidden="1">
      <c r="A555" s="247"/>
      <c r="B555" s="260">
        <v>603.12900000000002</v>
      </c>
      <c r="C555" s="261" t="s">
        <v>546</v>
      </c>
      <c r="D555" s="273"/>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74"/>
      <c r="AE555" s="274"/>
      <c r="AF555" s="274"/>
      <c r="AG555" s="274"/>
      <c r="AH555" s="274"/>
      <c r="AI555" s="274"/>
      <c r="AJ555" s="274"/>
      <c r="AK555" s="274"/>
      <c r="AL555" s="274"/>
      <c r="AM555" s="274"/>
      <c r="AN555" s="274"/>
      <c r="AO555" s="274"/>
      <c r="AP555" s="274"/>
      <c r="AQ555" s="274"/>
      <c r="AR555" s="274"/>
      <c r="AS555" s="274"/>
      <c r="AT555" s="274"/>
      <c r="AU555" s="274"/>
      <c r="AV555" s="274"/>
      <c r="AW555" s="274"/>
      <c r="AX555" s="274"/>
      <c r="AY555" s="275"/>
      <c r="AZ555" s="265"/>
      <c r="BA555" s="266"/>
      <c r="BB555" s="267" t="s">
        <v>43</v>
      </c>
      <c r="BC555" s="288"/>
      <c r="BD555" s="269">
        <f t="shared" si="17"/>
        <v>0</v>
      </c>
      <c r="BE555" s="270"/>
      <c r="BF555" s="271"/>
      <c r="BG555" s="279"/>
      <c r="BI555" s="252" t="str">
        <f t="shared" si="18"/>
        <v/>
      </c>
    </row>
    <row r="556" spans="1:61" s="277" customFormat="1" hidden="1">
      <c r="A556" s="247"/>
      <c r="B556" s="260">
        <v>603.13</v>
      </c>
      <c r="C556" s="261" t="s">
        <v>547</v>
      </c>
      <c r="D556" s="273"/>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74"/>
      <c r="AE556" s="274"/>
      <c r="AF556" s="274"/>
      <c r="AG556" s="274"/>
      <c r="AH556" s="274"/>
      <c r="AI556" s="274"/>
      <c r="AJ556" s="274"/>
      <c r="AK556" s="274"/>
      <c r="AL556" s="274"/>
      <c r="AM556" s="274"/>
      <c r="AN556" s="274"/>
      <c r="AO556" s="274"/>
      <c r="AP556" s="274"/>
      <c r="AQ556" s="274"/>
      <c r="AR556" s="274"/>
      <c r="AS556" s="274"/>
      <c r="AT556" s="274"/>
      <c r="AU556" s="274"/>
      <c r="AV556" s="274"/>
      <c r="AW556" s="274"/>
      <c r="AX556" s="274"/>
      <c r="AY556" s="275"/>
      <c r="AZ556" s="265"/>
      <c r="BA556" s="266"/>
      <c r="BB556" s="267" t="s">
        <v>43</v>
      </c>
      <c r="BC556" s="288"/>
      <c r="BD556" s="269">
        <f t="shared" si="17"/>
        <v>0</v>
      </c>
      <c r="BE556" s="270"/>
      <c r="BF556" s="271"/>
      <c r="BG556" s="279"/>
      <c r="BI556" s="252" t="str">
        <f t="shared" si="18"/>
        <v/>
      </c>
    </row>
    <row r="557" spans="1:61" s="277" customFormat="1" hidden="1">
      <c r="A557" s="247"/>
      <c r="B557" s="260">
        <v>603.13099999999997</v>
      </c>
      <c r="C557" s="261" t="s">
        <v>548</v>
      </c>
      <c r="D557" s="273"/>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74"/>
      <c r="AE557" s="274"/>
      <c r="AF557" s="274"/>
      <c r="AG557" s="274"/>
      <c r="AH557" s="274"/>
      <c r="AI557" s="274"/>
      <c r="AJ557" s="274"/>
      <c r="AK557" s="274"/>
      <c r="AL557" s="274"/>
      <c r="AM557" s="274"/>
      <c r="AN557" s="274"/>
      <c r="AO557" s="274"/>
      <c r="AP557" s="274"/>
      <c r="AQ557" s="274"/>
      <c r="AR557" s="274"/>
      <c r="AS557" s="274"/>
      <c r="AT557" s="274"/>
      <c r="AU557" s="274"/>
      <c r="AV557" s="274"/>
      <c r="AW557" s="274"/>
      <c r="AX557" s="274"/>
      <c r="AY557" s="275"/>
      <c r="AZ557" s="265"/>
      <c r="BA557" s="266"/>
      <c r="BB557" s="267" t="s">
        <v>43</v>
      </c>
      <c r="BC557" s="288"/>
      <c r="BD557" s="269">
        <f t="shared" si="17"/>
        <v>0</v>
      </c>
      <c r="BE557" s="270"/>
      <c r="BF557" s="271"/>
      <c r="BG557" s="279"/>
      <c r="BI557" s="252" t="str">
        <f t="shared" si="18"/>
        <v/>
      </c>
    </row>
    <row r="558" spans="1:61" s="277" customFormat="1" hidden="1">
      <c r="A558" s="247"/>
      <c r="B558" s="260">
        <v>603.13199999999995</v>
      </c>
      <c r="C558" s="261" t="s">
        <v>549</v>
      </c>
      <c r="D558" s="273"/>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74"/>
      <c r="AE558" s="274"/>
      <c r="AF558" s="274"/>
      <c r="AG558" s="274"/>
      <c r="AH558" s="274"/>
      <c r="AI558" s="274"/>
      <c r="AJ558" s="274"/>
      <c r="AK558" s="274"/>
      <c r="AL558" s="274"/>
      <c r="AM558" s="274"/>
      <c r="AN558" s="274"/>
      <c r="AO558" s="274"/>
      <c r="AP558" s="274"/>
      <c r="AQ558" s="274"/>
      <c r="AR558" s="274"/>
      <c r="AS558" s="274"/>
      <c r="AT558" s="274"/>
      <c r="AU558" s="274"/>
      <c r="AV558" s="274"/>
      <c r="AW558" s="274"/>
      <c r="AX558" s="274"/>
      <c r="AY558" s="275"/>
      <c r="AZ558" s="265"/>
      <c r="BA558" s="266"/>
      <c r="BB558" s="267" t="s">
        <v>43</v>
      </c>
      <c r="BC558" s="288"/>
      <c r="BD558" s="269">
        <f t="shared" si="17"/>
        <v>0</v>
      </c>
      <c r="BE558" s="270"/>
      <c r="BF558" s="271"/>
      <c r="BG558" s="279"/>
      <c r="BI558" s="252" t="str">
        <f t="shared" si="18"/>
        <v/>
      </c>
    </row>
    <row r="559" spans="1:61" s="277" customFormat="1" hidden="1">
      <c r="A559" s="247"/>
      <c r="B559" s="260">
        <v>603.13300000000004</v>
      </c>
      <c r="C559" s="261" t="s">
        <v>550</v>
      </c>
      <c r="D559" s="273"/>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74"/>
      <c r="AE559" s="274"/>
      <c r="AF559" s="274"/>
      <c r="AG559" s="274"/>
      <c r="AH559" s="274"/>
      <c r="AI559" s="274"/>
      <c r="AJ559" s="274"/>
      <c r="AK559" s="274"/>
      <c r="AL559" s="274"/>
      <c r="AM559" s="274"/>
      <c r="AN559" s="274"/>
      <c r="AO559" s="274"/>
      <c r="AP559" s="274"/>
      <c r="AQ559" s="274"/>
      <c r="AR559" s="274"/>
      <c r="AS559" s="274"/>
      <c r="AT559" s="274"/>
      <c r="AU559" s="274"/>
      <c r="AV559" s="274"/>
      <c r="AW559" s="274"/>
      <c r="AX559" s="274"/>
      <c r="AY559" s="275"/>
      <c r="AZ559" s="265"/>
      <c r="BA559" s="266"/>
      <c r="BB559" s="267" t="s">
        <v>43</v>
      </c>
      <c r="BC559" s="288"/>
      <c r="BD559" s="269">
        <f t="shared" si="17"/>
        <v>0</v>
      </c>
      <c r="BE559" s="270"/>
      <c r="BF559" s="271"/>
      <c r="BG559" s="279"/>
      <c r="BI559" s="252" t="str">
        <f t="shared" si="18"/>
        <v/>
      </c>
    </row>
    <row r="560" spans="1:61" s="277" customFormat="1" hidden="1">
      <c r="A560" s="247"/>
      <c r="B560" s="260">
        <v>603.13400000000001</v>
      </c>
      <c r="C560" s="261" t="s">
        <v>551</v>
      </c>
      <c r="D560" s="273"/>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74"/>
      <c r="AE560" s="274"/>
      <c r="AF560" s="274"/>
      <c r="AG560" s="274"/>
      <c r="AH560" s="274"/>
      <c r="AI560" s="274"/>
      <c r="AJ560" s="274"/>
      <c r="AK560" s="274"/>
      <c r="AL560" s="274"/>
      <c r="AM560" s="274"/>
      <c r="AN560" s="274"/>
      <c r="AO560" s="274"/>
      <c r="AP560" s="274"/>
      <c r="AQ560" s="274"/>
      <c r="AR560" s="274"/>
      <c r="AS560" s="274"/>
      <c r="AT560" s="274"/>
      <c r="AU560" s="274"/>
      <c r="AV560" s="274"/>
      <c r="AW560" s="274"/>
      <c r="AX560" s="274"/>
      <c r="AY560" s="275"/>
      <c r="AZ560" s="265"/>
      <c r="BA560" s="266"/>
      <c r="BB560" s="267" t="s">
        <v>43</v>
      </c>
      <c r="BC560" s="288"/>
      <c r="BD560" s="269">
        <f t="shared" si="17"/>
        <v>0</v>
      </c>
      <c r="BE560" s="270"/>
      <c r="BF560" s="271"/>
      <c r="BG560" s="279"/>
      <c r="BI560" s="252" t="str">
        <f t="shared" si="18"/>
        <v/>
      </c>
    </row>
    <row r="561" spans="1:61" s="277" customFormat="1" hidden="1">
      <c r="A561" s="247"/>
      <c r="B561" s="260">
        <v>603.13499999999999</v>
      </c>
      <c r="C561" s="261" t="s">
        <v>552</v>
      </c>
      <c r="D561" s="273"/>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74"/>
      <c r="AE561" s="274"/>
      <c r="AF561" s="274"/>
      <c r="AG561" s="274"/>
      <c r="AH561" s="274"/>
      <c r="AI561" s="274"/>
      <c r="AJ561" s="274"/>
      <c r="AK561" s="274"/>
      <c r="AL561" s="274"/>
      <c r="AM561" s="274"/>
      <c r="AN561" s="274"/>
      <c r="AO561" s="274"/>
      <c r="AP561" s="274"/>
      <c r="AQ561" s="274"/>
      <c r="AR561" s="274"/>
      <c r="AS561" s="274"/>
      <c r="AT561" s="274"/>
      <c r="AU561" s="274"/>
      <c r="AV561" s="274"/>
      <c r="AW561" s="274"/>
      <c r="AX561" s="274"/>
      <c r="AY561" s="275"/>
      <c r="AZ561" s="265"/>
      <c r="BA561" s="266"/>
      <c r="BB561" s="267" t="s">
        <v>43</v>
      </c>
      <c r="BC561" s="288"/>
      <c r="BD561" s="269">
        <f t="shared" si="17"/>
        <v>0</v>
      </c>
      <c r="BE561" s="270"/>
      <c r="BF561" s="271"/>
      <c r="BG561" s="279"/>
      <c r="BI561" s="252" t="str">
        <f t="shared" si="18"/>
        <v/>
      </c>
    </row>
    <row r="562" spans="1:61" s="277" customFormat="1" hidden="1">
      <c r="A562" s="247"/>
      <c r="B562" s="260">
        <v>603.13599999999997</v>
      </c>
      <c r="C562" s="261" t="s">
        <v>553</v>
      </c>
      <c r="D562" s="273"/>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74"/>
      <c r="AE562" s="274"/>
      <c r="AF562" s="274"/>
      <c r="AG562" s="274"/>
      <c r="AH562" s="274"/>
      <c r="AI562" s="274"/>
      <c r="AJ562" s="274"/>
      <c r="AK562" s="274"/>
      <c r="AL562" s="274"/>
      <c r="AM562" s="274"/>
      <c r="AN562" s="274"/>
      <c r="AO562" s="274"/>
      <c r="AP562" s="274"/>
      <c r="AQ562" s="274"/>
      <c r="AR562" s="274"/>
      <c r="AS562" s="274"/>
      <c r="AT562" s="274"/>
      <c r="AU562" s="274"/>
      <c r="AV562" s="274"/>
      <c r="AW562" s="274"/>
      <c r="AX562" s="274"/>
      <c r="AY562" s="275"/>
      <c r="AZ562" s="265"/>
      <c r="BA562" s="266"/>
      <c r="BB562" s="267" t="s">
        <v>43</v>
      </c>
      <c r="BC562" s="288"/>
      <c r="BD562" s="269">
        <f t="shared" si="17"/>
        <v>0</v>
      </c>
      <c r="BE562" s="270"/>
      <c r="BF562" s="271"/>
      <c r="BG562" s="279"/>
      <c r="BI562" s="252" t="str">
        <f t="shared" si="18"/>
        <v/>
      </c>
    </row>
    <row r="563" spans="1:61" s="277" customFormat="1" hidden="1">
      <c r="A563" s="247"/>
      <c r="B563" s="260">
        <v>603.13699999999994</v>
      </c>
      <c r="C563" s="261" t="s">
        <v>554</v>
      </c>
      <c r="D563" s="273"/>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74"/>
      <c r="AE563" s="274"/>
      <c r="AF563" s="274"/>
      <c r="AG563" s="274"/>
      <c r="AH563" s="274"/>
      <c r="AI563" s="274"/>
      <c r="AJ563" s="274"/>
      <c r="AK563" s="274"/>
      <c r="AL563" s="274"/>
      <c r="AM563" s="274"/>
      <c r="AN563" s="274"/>
      <c r="AO563" s="274"/>
      <c r="AP563" s="274"/>
      <c r="AQ563" s="274"/>
      <c r="AR563" s="274"/>
      <c r="AS563" s="274"/>
      <c r="AT563" s="274"/>
      <c r="AU563" s="274"/>
      <c r="AV563" s="274"/>
      <c r="AW563" s="274"/>
      <c r="AX563" s="274"/>
      <c r="AY563" s="275"/>
      <c r="AZ563" s="265"/>
      <c r="BA563" s="266"/>
      <c r="BB563" s="267" t="s">
        <v>43</v>
      </c>
      <c r="BC563" s="288"/>
      <c r="BD563" s="269">
        <f t="shared" si="17"/>
        <v>0</v>
      </c>
      <c r="BE563" s="270"/>
      <c r="BF563" s="271"/>
      <c r="BG563" s="279"/>
      <c r="BI563" s="252" t="str">
        <f t="shared" si="18"/>
        <v/>
      </c>
    </row>
    <row r="564" spans="1:61" s="277" customFormat="1" hidden="1">
      <c r="A564" s="247"/>
      <c r="B564" s="260">
        <v>603.13800000000003</v>
      </c>
      <c r="C564" s="261" t="s">
        <v>555</v>
      </c>
      <c r="D564" s="273"/>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74"/>
      <c r="AE564" s="274"/>
      <c r="AF564" s="274"/>
      <c r="AG564" s="274"/>
      <c r="AH564" s="274"/>
      <c r="AI564" s="274"/>
      <c r="AJ564" s="274"/>
      <c r="AK564" s="274"/>
      <c r="AL564" s="274"/>
      <c r="AM564" s="274"/>
      <c r="AN564" s="274"/>
      <c r="AO564" s="274"/>
      <c r="AP564" s="274"/>
      <c r="AQ564" s="274"/>
      <c r="AR564" s="274"/>
      <c r="AS564" s="274"/>
      <c r="AT564" s="274"/>
      <c r="AU564" s="274"/>
      <c r="AV564" s="274"/>
      <c r="AW564" s="274"/>
      <c r="AX564" s="274"/>
      <c r="AY564" s="275"/>
      <c r="AZ564" s="265"/>
      <c r="BA564" s="266"/>
      <c r="BB564" s="267" t="s">
        <v>43</v>
      </c>
      <c r="BC564" s="288"/>
      <c r="BD564" s="269">
        <f t="shared" si="17"/>
        <v>0</v>
      </c>
      <c r="BE564" s="270"/>
      <c r="BF564" s="271"/>
      <c r="BG564" s="279"/>
      <c r="BI564" s="252" t="str">
        <f t="shared" si="18"/>
        <v/>
      </c>
    </row>
    <row r="565" spans="1:61" s="277" customFormat="1" hidden="1">
      <c r="A565" s="247"/>
      <c r="B565" s="260">
        <v>603.13900000000001</v>
      </c>
      <c r="C565" s="261" t="s">
        <v>556</v>
      </c>
      <c r="D565" s="273"/>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274"/>
      <c r="AF565" s="274"/>
      <c r="AG565" s="274"/>
      <c r="AH565" s="274"/>
      <c r="AI565" s="274"/>
      <c r="AJ565" s="274"/>
      <c r="AK565" s="274"/>
      <c r="AL565" s="274"/>
      <c r="AM565" s="274"/>
      <c r="AN565" s="274"/>
      <c r="AO565" s="274"/>
      <c r="AP565" s="274"/>
      <c r="AQ565" s="274"/>
      <c r="AR565" s="274"/>
      <c r="AS565" s="274"/>
      <c r="AT565" s="274"/>
      <c r="AU565" s="274"/>
      <c r="AV565" s="274"/>
      <c r="AW565" s="274"/>
      <c r="AX565" s="274"/>
      <c r="AY565" s="275"/>
      <c r="AZ565" s="265"/>
      <c r="BA565" s="266"/>
      <c r="BB565" s="267" t="s">
        <v>43</v>
      </c>
      <c r="BC565" s="288"/>
      <c r="BD565" s="269">
        <f t="shared" si="17"/>
        <v>0</v>
      </c>
      <c r="BE565" s="270"/>
      <c r="BF565" s="271"/>
      <c r="BG565" s="279"/>
      <c r="BI565" s="252" t="str">
        <f t="shared" si="18"/>
        <v/>
      </c>
    </row>
    <row r="566" spans="1:61" s="277" customFormat="1" hidden="1">
      <c r="A566" s="247"/>
      <c r="B566" s="260">
        <v>603.14</v>
      </c>
      <c r="C566" s="261" t="s">
        <v>1486</v>
      </c>
      <c r="D566" s="273"/>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F566" s="274"/>
      <c r="AG566" s="274"/>
      <c r="AH566" s="274"/>
      <c r="AI566" s="274"/>
      <c r="AJ566" s="274"/>
      <c r="AK566" s="274"/>
      <c r="AL566" s="274"/>
      <c r="AM566" s="274"/>
      <c r="AN566" s="274"/>
      <c r="AO566" s="274"/>
      <c r="AP566" s="274"/>
      <c r="AQ566" s="274"/>
      <c r="AR566" s="274"/>
      <c r="AS566" s="274"/>
      <c r="AT566" s="274"/>
      <c r="AU566" s="274"/>
      <c r="AV566" s="274"/>
      <c r="AW566" s="274"/>
      <c r="AX566" s="274"/>
      <c r="AY566" s="275"/>
      <c r="AZ566" s="265"/>
      <c r="BA566" s="266"/>
      <c r="BB566" s="267" t="s">
        <v>43</v>
      </c>
      <c r="BC566" s="288"/>
      <c r="BD566" s="269">
        <f t="shared" si="17"/>
        <v>0</v>
      </c>
      <c r="BE566" s="270"/>
      <c r="BF566" s="271"/>
      <c r="BG566" s="279"/>
      <c r="BI566" s="252" t="str">
        <f t="shared" si="18"/>
        <v/>
      </c>
    </row>
    <row r="567" spans="1:61" s="277" customFormat="1" hidden="1">
      <c r="A567" s="247"/>
      <c r="B567" s="260">
        <v>603.14099999999996</v>
      </c>
      <c r="C567" s="261" t="s">
        <v>1487</v>
      </c>
      <c r="D567" s="273"/>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74"/>
      <c r="AE567" s="274"/>
      <c r="AF567" s="274"/>
      <c r="AG567" s="274"/>
      <c r="AH567" s="274"/>
      <c r="AI567" s="274"/>
      <c r="AJ567" s="274"/>
      <c r="AK567" s="274"/>
      <c r="AL567" s="274"/>
      <c r="AM567" s="274"/>
      <c r="AN567" s="274"/>
      <c r="AO567" s="274"/>
      <c r="AP567" s="274"/>
      <c r="AQ567" s="274"/>
      <c r="AR567" s="274"/>
      <c r="AS567" s="274"/>
      <c r="AT567" s="274"/>
      <c r="AU567" s="274"/>
      <c r="AV567" s="274"/>
      <c r="AW567" s="274"/>
      <c r="AX567" s="274"/>
      <c r="AY567" s="275"/>
      <c r="AZ567" s="265"/>
      <c r="BA567" s="266"/>
      <c r="BB567" s="267" t="s">
        <v>43</v>
      </c>
      <c r="BC567" s="288"/>
      <c r="BD567" s="269">
        <f t="shared" si="17"/>
        <v>0</v>
      </c>
      <c r="BE567" s="270"/>
      <c r="BF567" s="271"/>
      <c r="BG567" s="279"/>
      <c r="BI567" s="252" t="str">
        <f t="shared" si="18"/>
        <v/>
      </c>
    </row>
    <row r="568" spans="1:61" s="277" customFormat="1" hidden="1">
      <c r="A568" s="247"/>
      <c r="B568" s="260">
        <v>603.14200000000005</v>
      </c>
      <c r="C568" s="261" t="s">
        <v>1488</v>
      </c>
      <c r="D568" s="273"/>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c r="AF568" s="274"/>
      <c r="AG568" s="274"/>
      <c r="AH568" s="274"/>
      <c r="AI568" s="274"/>
      <c r="AJ568" s="274"/>
      <c r="AK568" s="274"/>
      <c r="AL568" s="274"/>
      <c r="AM568" s="274"/>
      <c r="AN568" s="274"/>
      <c r="AO568" s="274"/>
      <c r="AP568" s="274"/>
      <c r="AQ568" s="274"/>
      <c r="AR568" s="274"/>
      <c r="AS568" s="274"/>
      <c r="AT568" s="274"/>
      <c r="AU568" s="274"/>
      <c r="AV568" s="274"/>
      <c r="AW568" s="274"/>
      <c r="AX568" s="274"/>
      <c r="AY568" s="275"/>
      <c r="AZ568" s="265"/>
      <c r="BA568" s="266"/>
      <c r="BB568" s="267" t="s">
        <v>43</v>
      </c>
      <c r="BC568" s="288"/>
      <c r="BD568" s="269">
        <f t="shared" si="17"/>
        <v>0</v>
      </c>
      <c r="BE568" s="270"/>
      <c r="BF568" s="271"/>
      <c r="BG568" s="279"/>
      <c r="BI568" s="252" t="str">
        <f t="shared" si="18"/>
        <v/>
      </c>
    </row>
    <row r="569" spans="1:61" s="277" customFormat="1" hidden="1">
      <c r="A569" s="409"/>
      <c r="B569" s="260">
        <v>605.00049999999999</v>
      </c>
      <c r="C569" s="261" t="s">
        <v>557</v>
      </c>
      <c r="D569" s="273"/>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74"/>
      <c r="AE569" s="274"/>
      <c r="AF569" s="274"/>
      <c r="AG569" s="274"/>
      <c r="AH569" s="274"/>
      <c r="AI569" s="274"/>
      <c r="AJ569" s="274"/>
      <c r="AK569" s="274"/>
      <c r="AL569" s="274"/>
      <c r="AM569" s="274"/>
      <c r="AN569" s="274"/>
      <c r="AO569" s="274"/>
      <c r="AP569" s="274"/>
      <c r="AQ569" s="274"/>
      <c r="AR569" s="274"/>
      <c r="AS569" s="274"/>
      <c r="AT569" s="274"/>
      <c r="AU569" s="274"/>
      <c r="AV569" s="274"/>
      <c r="AW569" s="274"/>
      <c r="AX569" s="274"/>
      <c r="AY569" s="275"/>
      <c r="AZ569" s="265"/>
      <c r="BA569" s="266"/>
      <c r="BB569" s="267" t="s">
        <v>43</v>
      </c>
      <c r="BC569" s="288"/>
      <c r="BD569" s="269">
        <f t="shared" si="17"/>
        <v>0</v>
      </c>
      <c r="BE569" s="270"/>
      <c r="BF569" s="271"/>
      <c r="BG569" s="279"/>
      <c r="BI569" s="252" t="str">
        <f t="shared" si="18"/>
        <v/>
      </c>
    </row>
    <row r="570" spans="1:61" s="277" customFormat="1" hidden="1">
      <c r="A570" s="247"/>
      <c r="B570" s="260">
        <v>605.00099999999998</v>
      </c>
      <c r="C570" s="261" t="s">
        <v>558</v>
      </c>
      <c r="D570" s="273"/>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274"/>
      <c r="AF570" s="274"/>
      <c r="AG570" s="274"/>
      <c r="AH570" s="274"/>
      <c r="AI570" s="274"/>
      <c r="AJ570" s="274"/>
      <c r="AK570" s="274"/>
      <c r="AL570" s="274"/>
      <c r="AM570" s="274"/>
      <c r="AN570" s="274"/>
      <c r="AO570" s="274"/>
      <c r="AP570" s="274"/>
      <c r="AQ570" s="274"/>
      <c r="AR570" s="274"/>
      <c r="AS570" s="274"/>
      <c r="AT570" s="274"/>
      <c r="AU570" s="274"/>
      <c r="AV570" s="274"/>
      <c r="AW570" s="274"/>
      <c r="AX570" s="274"/>
      <c r="AY570" s="275"/>
      <c r="AZ570" s="265"/>
      <c r="BA570" s="266"/>
      <c r="BB570" s="267" t="s">
        <v>43</v>
      </c>
      <c r="BC570" s="288"/>
      <c r="BD570" s="269">
        <f t="shared" si="17"/>
        <v>0</v>
      </c>
      <c r="BE570" s="270"/>
      <c r="BF570" s="271"/>
      <c r="BG570" s="279"/>
      <c r="BI570" s="252" t="str">
        <f t="shared" si="18"/>
        <v/>
      </c>
    </row>
    <row r="571" spans="1:61" s="277" customFormat="1" hidden="1">
      <c r="A571" s="247"/>
      <c r="B571" s="260">
        <v>605.00199999999995</v>
      </c>
      <c r="C571" s="261" t="s">
        <v>1489</v>
      </c>
      <c r="D571" s="273"/>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274"/>
      <c r="AF571" s="274"/>
      <c r="AG571" s="274"/>
      <c r="AH571" s="274"/>
      <c r="AI571" s="274"/>
      <c r="AJ571" s="274"/>
      <c r="AK571" s="274"/>
      <c r="AL571" s="274"/>
      <c r="AM571" s="274"/>
      <c r="AN571" s="274"/>
      <c r="AO571" s="274"/>
      <c r="AP571" s="274"/>
      <c r="AQ571" s="274"/>
      <c r="AR571" s="274"/>
      <c r="AS571" s="274"/>
      <c r="AT571" s="274"/>
      <c r="AU571" s="274"/>
      <c r="AV571" s="274"/>
      <c r="AW571" s="274"/>
      <c r="AX571" s="274"/>
      <c r="AY571" s="275"/>
      <c r="AZ571" s="265"/>
      <c r="BA571" s="266"/>
      <c r="BB571" s="267" t="s">
        <v>43</v>
      </c>
      <c r="BC571" s="288"/>
      <c r="BD571" s="269">
        <f t="shared" si="17"/>
        <v>0</v>
      </c>
      <c r="BE571" s="270"/>
      <c r="BF571" s="271"/>
      <c r="BG571" s="279"/>
      <c r="BI571" s="252" t="str">
        <f t="shared" si="18"/>
        <v/>
      </c>
    </row>
    <row r="572" spans="1:61" s="277" customFormat="1" hidden="1">
      <c r="A572" s="247"/>
      <c r="B572" s="260">
        <v>605.00300000000004</v>
      </c>
      <c r="C572" s="261" t="s">
        <v>559</v>
      </c>
      <c r="D572" s="273"/>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274"/>
      <c r="AE572" s="274"/>
      <c r="AF572" s="274"/>
      <c r="AG572" s="274"/>
      <c r="AH572" s="274"/>
      <c r="AI572" s="274"/>
      <c r="AJ572" s="274"/>
      <c r="AK572" s="274"/>
      <c r="AL572" s="274"/>
      <c r="AM572" s="274"/>
      <c r="AN572" s="274"/>
      <c r="AO572" s="274"/>
      <c r="AP572" s="274"/>
      <c r="AQ572" s="274"/>
      <c r="AR572" s="274"/>
      <c r="AS572" s="274"/>
      <c r="AT572" s="274"/>
      <c r="AU572" s="274"/>
      <c r="AV572" s="274"/>
      <c r="AW572" s="274"/>
      <c r="AX572" s="274"/>
      <c r="AY572" s="275"/>
      <c r="AZ572" s="265"/>
      <c r="BA572" s="266"/>
      <c r="BB572" s="267" t="s">
        <v>43</v>
      </c>
      <c r="BC572" s="288"/>
      <c r="BD572" s="269">
        <f t="shared" si="17"/>
        <v>0</v>
      </c>
      <c r="BE572" s="270"/>
      <c r="BF572" s="271"/>
      <c r="BG572" s="279"/>
      <c r="BI572" s="252" t="str">
        <f t="shared" si="18"/>
        <v/>
      </c>
    </row>
    <row r="573" spans="1:61" s="277" customFormat="1" hidden="1">
      <c r="A573" s="247"/>
      <c r="B573" s="260">
        <v>605.00400000000002</v>
      </c>
      <c r="C573" s="261" t="s">
        <v>1490</v>
      </c>
      <c r="D573" s="273"/>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74"/>
      <c r="AE573" s="274"/>
      <c r="AF573" s="274"/>
      <c r="AG573" s="274"/>
      <c r="AH573" s="274"/>
      <c r="AI573" s="274"/>
      <c r="AJ573" s="274"/>
      <c r="AK573" s="274"/>
      <c r="AL573" s="274"/>
      <c r="AM573" s="274"/>
      <c r="AN573" s="274"/>
      <c r="AO573" s="274"/>
      <c r="AP573" s="274"/>
      <c r="AQ573" s="274"/>
      <c r="AR573" s="274"/>
      <c r="AS573" s="274"/>
      <c r="AT573" s="274"/>
      <c r="AU573" s="274"/>
      <c r="AV573" s="274"/>
      <c r="AW573" s="274"/>
      <c r="AX573" s="274"/>
      <c r="AY573" s="275"/>
      <c r="AZ573" s="265"/>
      <c r="BA573" s="266"/>
      <c r="BB573" s="267" t="s">
        <v>43</v>
      </c>
      <c r="BC573" s="288"/>
      <c r="BD573" s="269">
        <f t="shared" si="17"/>
        <v>0</v>
      </c>
      <c r="BE573" s="270"/>
      <c r="BF573" s="271"/>
      <c r="BG573" s="279"/>
      <c r="BI573" s="252" t="str">
        <f t="shared" si="18"/>
        <v/>
      </c>
    </row>
    <row r="574" spans="1:61" s="277" customFormat="1" ht="15">
      <c r="A574" s="256" t="s">
        <v>1442</v>
      </c>
      <c r="B574" s="322"/>
      <c r="C574" s="258" t="s">
        <v>1435</v>
      </c>
      <c r="D574" s="281"/>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c r="AL574" s="282"/>
      <c r="AM574" s="282"/>
      <c r="AN574" s="282"/>
      <c r="AO574" s="282"/>
      <c r="AP574" s="282"/>
      <c r="AQ574" s="282"/>
      <c r="AR574" s="282"/>
      <c r="AS574" s="282"/>
      <c r="AT574" s="282"/>
      <c r="AU574" s="282"/>
      <c r="AV574" s="282"/>
      <c r="AW574" s="282"/>
      <c r="AX574" s="282"/>
      <c r="AY574" s="283"/>
      <c r="AZ574" s="284"/>
      <c r="BA574" s="285"/>
      <c r="BB574" s="286"/>
      <c r="BC574" s="289"/>
      <c r="BD574" s="287"/>
      <c r="BE574" s="270"/>
      <c r="BF574" s="259" t="s">
        <v>1447</v>
      </c>
      <c r="BG574" s="279"/>
      <c r="BI574" s="252"/>
    </row>
    <row r="575" spans="1:61" s="277" customFormat="1" hidden="1">
      <c r="A575" s="247"/>
      <c r="B575" s="260">
        <v>609.00049999999999</v>
      </c>
      <c r="C575" s="261" t="s">
        <v>560</v>
      </c>
      <c r="D575" s="273"/>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74"/>
      <c r="AE575" s="274"/>
      <c r="AF575" s="274"/>
      <c r="AG575" s="274"/>
      <c r="AH575" s="274"/>
      <c r="AI575" s="274"/>
      <c r="AJ575" s="274"/>
      <c r="AK575" s="274"/>
      <c r="AL575" s="274"/>
      <c r="AM575" s="274"/>
      <c r="AN575" s="274"/>
      <c r="AO575" s="274"/>
      <c r="AP575" s="274"/>
      <c r="AQ575" s="274"/>
      <c r="AR575" s="274"/>
      <c r="AS575" s="274"/>
      <c r="AT575" s="274"/>
      <c r="AU575" s="274"/>
      <c r="AV575" s="274"/>
      <c r="AW575" s="274"/>
      <c r="AX575" s="274"/>
      <c r="AY575" s="275"/>
      <c r="AZ575" s="265"/>
      <c r="BA575" s="266"/>
      <c r="BB575" s="267" t="s">
        <v>1124</v>
      </c>
      <c r="BC575" s="288"/>
      <c r="BD575" s="269">
        <f t="shared" si="17"/>
        <v>0</v>
      </c>
      <c r="BE575" s="270"/>
      <c r="BF575" s="271"/>
      <c r="BG575" s="279"/>
      <c r="BI575" s="252" t="str">
        <f t="shared" si="18"/>
        <v/>
      </c>
    </row>
    <row r="576" spans="1:61" s="277" customFormat="1" hidden="1">
      <c r="A576" s="247"/>
      <c r="B576" s="260">
        <v>609.00099999999998</v>
      </c>
      <c r="C576" s="261" t="s">
        <v>561</v>
      </c>
      <c r="D576" s="273"/>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74"/>
      <c r="AE576" s="274"/>
      <c r="AF576" s="274"/>
      <c r="AG576" s="274"/>
      <c r="AH576" s="274"/>
      <c r="AI576" s="274"/>
      <c r="AJ576" s="274"/>
      <c r="AK576" s="274"/>
      <c r="AL576" s="274"/>
      <c r="AM576" s="274"/>
      <c r="AN576" s="274"/>
      <c r="AO576" s="274"/>
      <c r="AP576" s="274"/>
      <c r="AQ576" s="274"/>
      <c r="AR576" s="274"/>
      <c r="AS576" s="274"/>
      <c r="AT576" s="274"/>
      <c r="AU576" s="274"/>
      <c r="AV576" s="274"/>
      <c r="AW576" s="274"/>
      <c r="AX576" s="274"/>
      <c r="AY576" s="275"/>
      <c r="AZ576" s="265"/>
      <c r="BA576" s="266"/>
      <c r="BB576" s="267" t="s">
        <v>42</v>
      </c>
      <c r="BC576" s="288"/>
      <c r="BD576" s="269">
        <f t="shared" si="17"/>
        <v>0</v>
      </c>
      <c r="BE576" s="270"/>
      <c r="BF576" s="271"/>
      <c r="BG576" s="279"/>
      <c r="BI576" s="252" t="str">
        <f t="shared" si="18"/>
        <v/>
      </c>
    </row>
    <row r="577" spans="1:61" s="277" customFormat="1" hidden="1">
      <c r="A577" s="247"/>
      <c r="B577" s="260">
        <v>609.00199999999995</v>
      </c>
      <c r="C577" s="261" t="s">
        <v>562</v>
      </c>
      <c r="D577" s="273"/>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s="274"/>
      <c r="AG577" s="274"/>
      <c r="AH577" s="274"/>
      <c r="AI577" s="274"/>
      <c r="AJ577" s="274"/>
      <c r="AK577" s="274"/>
      <c r="AL577" s="274"/>
      <c r="AM577" s="274"/>
      <c r="AN577" s="274"/>
      <c r="AO577" s="274"/>
      <c r="AP577" s="274"/>
      <c r="AQ577" s="274"/>
      <c r="AR577" s="274"/>
      <c r="AS577" s="274"/>
      <c r="AT577" s="274"/>
      <c r="AU577" s="274"/>
      <c r="AV577" s="274"/>
      <c r="AW577" s="274"/>
      <c r="AX577" s="274"/>
      <c r="AY577" s="275"/>
      <c r="AZ577" s="265"/>
      <c r="BA577" s="266"/>
      <c r="BB577" s="267" t="s">
        <v>42</v>
      </c>
      <c r="BC577" s="288"/>
      <c r="BD577" s="269">
        <f t="shared" si="17"/>
        <v>0</v>
      </c>
      <c r="BE577" s="270"/>
      <c r="BF577" s="271"/>
      <c r="BG577" s="279"/>
      <c r="BI577" s="252" t="str">
        <f t="shared" si="18"/>
        <v/>
      </c>
    </row>
    <row r="578" spans="1:61" s="277" customFormat="1" hidden="1">
      <c r="B578" s="260">
        <v>609.00300000000004</v>
      </c>
      <c r="C578" s="261" t="s">
        <v>563</v>
      </c>
      <c r="D578" s="273"/>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74"/>
      <c r="AE578" s="274"/>
      <c r="AF578" s="274"/>
      <c r="AG578" s="274"/>
      <c r="AH578" s="274"/>
      <c r="AI578" s="274"/>
      <c r="AJ578" s="274"/>
      <c r="AK578" s="274"/>
      <c r="AL578" s="274"/>
      <c r="AM578" s="274"/>
      <c r="AN578" s="274"/>
      <c r="AO578" s="274"/>
      <c r="AP578" s="274"/>
      <c r="AQ578" s="274"/>
      <c r="AR578" s="274"/>
      <c r="AS578" s="274"/>
      <c r="AT578" s="274"/>
      <c r="AU578" s="274"/>
      <c r="AV578" s="274"/>
      <c r="AW578" s="274"/>
      <c r="AX578" s="274"/>
      <c r="AY578" s="275"/>
      <c r="AZ578" s="265"/>
      <c r="BA578" s="266"/>
      <c r="BB578" s="267" t="s">
        <v>42</v>
      </c>
      <c r="BC578" s="288"/>
      <c r="BD578" s="269">
        <f t="shared" si="17"/>
        <v>0</v>
      </c>
      <c r="BE578" s="270"/>
      <c r="BF578" s="271"/>
      <c r="BG578" s="279"/>
      <c r="BI578" s="252" t="str">
        <f t="shared" si="18"/>
        <v/>
      </c>
    </row>
    <row r="579" spans="1:61" s="277" customFormat="1" hidden="1">
      <c r="A579" s="247"/>
      <c r="B579" s="260">
        <v>609.00400000000002</v>
      </c>
      <c r="C579" s="261" t="s">
        <v>564</v>
      </c>
      <c r="D579" s="273"/>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274"/>
      <c r="AF579" s="274"/>
      <c r="AG579" s="274"/>
      <c r="AH579" s="274"/>
      <c r="AI579" s="274"/>
      <c r="AJ579" s="274"/>
      <c r="AK579" s="274"/>
      <c r="AL579" s="274"/>
      <c r="AM579" s="274"/>
      <c r="AN579" s="274"/>
      <c r="AO579" s="274"/>
      <c r="AP579" s="274"/>
      <c r="AQ579" s="274"/>
      <c r="AR579" s="274"/>
      <c r="AS579" s="274"/>
      <c r="AT579" s="274"/>
      <c r="AU579" s="274"/>
      <c r="AV579" s="274"/>
      <c r="AW579" s="274"/>
      <c r="AX579" s="274"/>
      <c r="AY579" s="275"/>
      <c r="AZ579" s="265"/>
      <c r="BA579" s="266"/>
      <c r="BB579" s="267" t="s">
        <v>42</v>
      </c>
      <c r="BC579" s="288"/>
      <c r="BD579" s="269">
        <f t="shared" si="17"/>
        <v>0</v>
      </c>
      <c r="BE579" s="270"/>
      <c r="BF579" s="271"/>
      <c r="BG579" s="279"/>
      <c r="BI579" s="252" t="str">
        <f t="shared" si="18"/>
        <v/>
      </c>
    </row>
    <row r="580" spans="1:61" s="277" customFormat="1" hidden="1">
      <c r="A580" s="247"/>
      <c r="B580" s="260">
        <v>609.005</v>
      </c>
      <c r="C580" s="261" t="s">
        <v>565</v>
      </c>
      <c r="D580" s="273"/>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74"/>
      <c r="AE580" s="274"/>
      <c r="AF580" s="274"/>
      <c r="AG580" s="274"/>
      <c r="AH580" s="274"/>
      <c r="AI580" s="274"/>
      <c r="AJ580" s="274"/>
      <c r="AK580" s="274"/>
      <c r="AL580" s="274"/>
      <c r="AM580" s="274"/>
      <c r="AN580" s="274"/>
      <c r="AO580" s="274"/>
      <c r="AP580" s="274"/>
      <c r="AQ580" s="274"/>
      <c r="AR580" s="274"/>
      <c r="AS580" s="274"/>
      <c r="AT580" s="274"/>
      <c r="AU580" s="274"/>
      <c r="AV580" s="274"/>
      <c r="AW580" s="274"/>
      <c r="AX580" s="274"/>
      <c r="AY580" s="275"/>
      <c r="AZ580" s="265"/>
      <c r="BA580" s="266"/>
      <c r="BB580" s="267" t="s">
        <v>42</v>
      </c>
      <c r="BC580" s="288"/>
      <c r="BD580" s="269">
        <f t="shared" si="17"/>
        <v>0</v>
      </c>
      <c r="BE580" s="270"/>
      <c r="BF580" s="271"/>
      <c r="BG580" s="279"/>
      <c r="BI580" s="252" t="str">
        <f t="shared" si="18"/>
        <v/>
      </c>
    </row>
    <row r="581" spans="1:61" s="277" customFormat="1" hidden="1">
      <c r="A581" s="247"/>
      <c r="B581" s="260">
        <v>609.01</v>
      </c>
      <c r="C581" s="261" t="s">
        <v>566</v>
      </c>
      <c r="D581" s="273"/>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74"/>
      <c r="AE581" s="274"/>
      <c r="AF581" s="274"/>
      <c r="AG581" s="274"/>
      <c r="AH581" s="274"/>
      <c r="AI581" s="274"/>
      <c r="AJ581" s="274"/>
      <c r="AK581" s="274"/>
      <c r="AL581" s="274"/>
      <c r="AM581" s="274"/>
      <c r="AN581" s="274"/>
      <c r="AO581" s="274"/>
      <c r="AP581" s="274"/>
      <c r="AQ581" s="274"/>
      <c r="AR581" s="274"/>
      <c r="AS581" s="274"/>
      <c r="AT581" s="274"/>
      <c r="AU581" s="274"/>
      <c r="AV581" s="274"/>
      <c r="AW581" s="274"/>
      <c r="AX581" s="274"/>
      <c r="AY581" s="275"/>
      <c r="AZ581" s="265"/>
      <c r="BA581" s="266"/>
      <c r="BB581" s="267" t="s">
        <v>42</v>
      </c>
      <c r="BC581" s="288"/>
      <c r="BD581" s="269">
        <f t="shared" si="17"/>
        <v>0</v>
      </c>
      <c r="BE581" s="270"/>
      <c r="BF581" s="271"/>
      <c r="BG581" s="279"/>
      <c r="BI581" s="252" t="str">
        <f t="shared" si="18"/>
        <v/>
      </c>
    </row>
    <row r="582" spans="1:61" s="277" customFormat="1" hidden="1">
      <c r="A582" s="247"/>
      <c r="B582" s="260">
        <v>609.01099999999997</v>
      </c>
      <c r="C582" s="261" t="s">
        <v>567</v>
      </c>
      <c r="D582" s="273"/>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74"/>
      <c r="AE582" s="274"/>
      <c r="AF582" s="274"/>
      <c r="AG582" s="274"/>
      <c r="AH582" s="274"/>
      <c r="AI582" s="274"/>
      <c r="AJ582" s="274"/>
      <c r="AK582" s="274"/>
      <c r="AL582" s="274"/>
      <c r="AM582" s="274"/>
      <c r="AN582" s="274"/>
      <c r="AO582" s="274"/>
      <c r="AP582" s="274"/>
      <c r="AQ582" s="274"/>
      <c r="AR582" s="274"/>
      <c r="AS582" s="274"/>
      <c r="AT582" s="274"/>
      <c r="AU582" s="274"/>
      <c r="AV582" s="274"/>
      <c r="AW582" s="274"/>
      <c r="AX582" s="274"/>
      <c r="AY582" s="275"/>
      <c r="AZ582" s="265"/>
      <c r="BA582" s="266"/>
      <c r="BB582" s="267" t="s">
        <v>42</v>
      </c>
      <c r="BC582" s="288"/>
      <c r="BD582" s="269">
        <f t="shared" si="17"/>
        <v>0</v>
      </c>
      <c r="BE582" s="270"/>
      <c r="BF582" s="271"/>
      <c r="BG582" s="279"/>
      <c r="BI582" s="252" t="str">
        <f t="shared" si="18"/>
        <v/>
      </c>
    </row>
    <row r="583" spans="1:61" s="277" customFormat="1" hidden="1">
      <c r="A583" s="247"/>
      <c r="B583" s="260">
        <v>609.01199999999994</v>
      </c>
      <c r="C583" s="261" t="s">
        <v>568</v>
      </c>
      <c r="D583" s="273"/>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74"/>
      <c r="AE583" s="274"/>
      <c r="AF583" s="274"/>
      <c r="AG583" s="274"/>
      <c r="AH583" s="274"/>
      <c r="AI583" s="274"/>
      <c r="AJ583" s="274"/>
      <c r="AK583" s="274"/>
      <c r="AL583" s="274"/>
      <c r="AM583" s="274"/>
      <c r="AN583" s="274"/>
      <c r="AO583" s="274"/>
      <c r="AP583" s="274"/>
      <c r="AQ583" s="274"/>
      <c r="AR583" s="274"/>
      <c r="AS583" s="274"/>
      <c r="AT583" s="274"/>
      <c r="AU583" s="274"/>
      <c r="AV583" s="274"/>
      <c r="AW583" s="274"/>
      <c r="AX583" s="274"/>
      <c r="AY583" s="275"/>
      <c r="AZ583" s="265"/>
      <c r="BA583" s="266"/>
      <c r="BB583" s="267" t="s">
        <v>42</v>
      </c>
      <c r="BC583" s="288"/>
      <c r="BD583" s="269">
        <f t="shared" si="17"/>
        <v>0</v>
      </c>
      <c r="BE583" s="270"/>
      <c r="BF583" s="271"/>
      <c r="BG583" s="279"/>
      <c r="BI583" s="252" t="str">
        <f t="shared" si="18"/>
        <v/>
      </c>
    </row>
    <row r="584" spans="1:61" s="277" customFormat="1" hidden="1">
      <c r="A584" s="247"/>
      <c r="B584" s="260">
        <v>609.01300000000003</v>
      </c>
      <c r="C584" s="261" t="s">
        <v>569</v>
      </c>
      <c r="D584" s="273"/>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274"/>
      <c r="AE584" s="274"/>
      <c r="AF584" s="274"/>
      <c r="AG584" s="274"/>
      <c r="AH584" s="274"/>
      <c r="AI584" s="274"/>
      <c r="AJ584" s="274"/>
      <c r="AK584" s="274"/>
      <c r="AL584" s="274"/>
      <c r="AM584" s="274"/>
      <c r="AN584" s="274"/>
      <c r="AO584" s="274"/>
      <c r="AP584" s="274"/>
      <c r="AQ584" s="274"/>
      <c r="AR584" s="274"/>
      <c r="AS584" s="274"/>
      <c r="AT584" s="274"/>
      <c r="AU584" s="274"/>
      <c r="AV584" s="274"/>
      <c r="AW584" s="274"/>
      <c r="AX584" s="274"/>
      <c r="AY584" s="275"/>
      <c r="AZ584" s="265"/>
      <c r="BA584" s="266"/>
      <c r="BB584" s="267" t="s">
        <v>42</v>
      </c>
      <c r="BC584" s="288"/>
      <c r="BD584" s="269">
        <f t="shared" si="17"/>
        <v>0</v>
      </c>
      <c r="BE584" s="270"/>
      <c r="BF584" s="271"/>
      <c r="BG584" s="279"/>
      <c r="BI584" s="252" t="str">
        <f t="shared" si="18"/>
        <v/>
      </c>
    </row>
    <row r="585" spans="1:61" s="277" customFormat="1" hidden="1">
      <c r="A585" s="247"/>
      <c r="B585" s="260">
        <v>609.01400000000001</v>
      </c>
      <c r="C585" s="261" t="s">
        <v>570</v>
      </c>
      <c r="D585" s="273"/>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274"/>
      <c r="AE585" s="274"/>
      <c r="AF585" s="274"/>
      <c r="AG585" s="274"/>
      <c r="AH585" s="274"/>
      <c r="AI585" s="274"/>
      <c r="AJ585" s="274"/>
      <c r="AK585" s="274"/>
      <c r="AL585" s="274"/>
      <c r="AM585" s="274"/>
      <c r="AN585" s="274"/>
      <c r="AO585" s="274"/>
      <c r="AP585" s="274"/>
      <c r="AQ585" s="274"/>
      <c r="AR585" s="274"/>
      <c r="AS585" s="274"/>
      <c r="AT585" s="274"/>
      <c r="AU585" s="274"/>
      <c r="AV585" s="274"/>
      <c r="AW585" s="274"/>
      <c r="AX585" s="274"/>
      <c r="AY585" s="275"/>
      <c r="AZ585" s="265"/>
      <c r="BA585" s="266"/>
      <c r="BB585" s="267" t="s">
        <v>42</v>
      </c>
      <c r="BC585" s="288"/>
      <c r="BD585" s="269">
        <f t="shared" si="17"/>
        <v>0</v>
      </c>
      <c r="BE585" s="270"/>
      <c r="BF585" s="271"/>
      <c r="BG585" s="279"/>
      <c r="BI585" s="252" t="str">
        <f t="shared" si="18"/>
        <v/>
      </c>
    </row>
    <row r="586" spans="1:61" s="277" customFormat="1" hidden="1">
      <c r="A586" s="247"/>
      <c r="B586" s="260">
        <v>609.01499999999999</v>
      </c>
      <c r="C586" s="261" t="s">
        <v>571</v>
      </c>
      <c r="D586" s="273"/>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274"/>
      <c r="AE586" s="274"/>
      <c r="AF586" s="274"/>
      <c r="AG586" s="274"/>
      <c r="AH586" s="274"/>
      <c r="AI586" s="274"/>
      <c r="AJ586" s="274"/>
      <c r="AK586" s="274"/>
      <c r="AL586" s="274"/>
      <c r="AM586" s="274"/>
      <c r="AN586" s="274"/>
      <c r="AO586" s="274"/>
      <c r="AP586" s="274"/>
      <c r="AQ586" s="274"/>
      <c r="AR586" s="274"/>
      <c r="AS586" s="274"/>
      <c r="AT586" s="274"/>
      <c r="AU586" s="274"/>
      <c r="AV586" s="274"/>
      <c r="AW586" s="274"/>
      <c r="AX586" s="274"/>
      <c r="AY586" s="275"/>
      <c r="AZ586" s="265"/>
      <c r="BA586" s="266"/>
      <c r="BB586" s="267" t="s">
        <v>42</v>
      </c>
      <c r="BC586" s="288"/>
      <c r="BD586" s="269">
        <f t="shared" si="17"/>
        <v>0</v>
      </c>
      <c r="BE586" s="270"/>
      <c r="BF586" s="271"/>
      <c r="BG586" s="279"/>
      <c r="BI586" s="252" t="str">
        <f t="shared" si="18"/>
        <v/>
      </c>
    </row>
    <row r="587" spans="1:61" s="277" customFormat="1" hidden="1">
      <c r="A587" s="247"/>
      <c r="B587" s="260">
        <v>609.01599999999996</v>
      </c>
      <c r="C587" s="261" t="s">
        <v>572</v>
      </c>
      <c r="D587" s="273"/>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74"/>
      <c r="AE587" s="274"/>
      <c r="AF587" s="274"/>
      <c r="AG587" s="274"/>
      <c r="AH587" s="274"/>
      <c r="AI587" s="274"/>
      <c r="AJ587" s="274"/>
      <c r="AK587" s="274"/>
      <c r="AL587" s="274"/>
      <c r="AM587" s="274"/>
      <c r="AN587" s="274"/>
      <c r="AO587" s="274"/>
      <c r="AP587" s="274"/>
      <c r="AQ587" s="274"/>
      <c r="AR587" s="274"/>
      <c r="AS587" s="274"/>
      <c r="AT587" s="274"/>
      <c r="AU587" s="274"/>
      <c r="AV587" s="274"/>
      <c r="AW587" s="274"/>
      <c r="AX587" s="274"/>
      <c r="AY587" s="275"/>
      <c r="AZ587" s="265"/>
      <c r="BA587" s="266"/>
      <c r="BB587" s="267" t="s">
        <v>42</v>
      </c>
      <c r="BC587" s="288"/>
      <c r="BD587" s="269">
        <f t="shared" si="17"/>
        <v>0</v>
      </c>
      <c r="BE587" s="270"/>
      <c r="BF587" s="271"/>
      <c r="BG587" s="279"/>
      <c r="BI587" s="252" t="str">
        <f t="shared" si="18"/>
        <v/>
      </c>
    </row>
    <row r="588" spans="1:61" s="277" customFormat="1" hidden="1">
      <c r="A588" s="247"/>
      <c r="B588" s="260">
        <v>609.01700000000005</v>
      </c>
      <c r="C588" s="261" t="s">
        <v>573</v>
      </c>
      <c r="D588" s="273"/>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74"/>
      <c r="AE588" s="274"/>
      <c r="AF588" s="274"/>
      <c r="AG588" s="274"/>
      <c r="AH588" s="274"/>
      <c r="AI588" s="274"/>
      <c r="AJ588" s="274"/>
      <c r="AK588" s="274"/>
      <c r="AL588" s="274"/>
      <c r="AM588" s="274"/>
      <c r="AN588" s="274"/>
      <c r="AO588" s="274"/>
      <c r="AP588" s="274"/>
      <c r="AQ588" s="274"/>
      <c r="AR588" s="274"/>
      <c r="AS588" s="274"/>
      <c r="AT588" s="274"/>
      <c r="AU588" s="274"/>
      <c r="AV588" s="274"/>
      <c r="AW588" s="274"/>
      <c r="AX588" s="274"/>
      <c r="AY588" s="275"/>
      <c r="AZ588" s="265"/>
      <c r="BA588" s="266"/>
      <c r="BB588" s="267" t="s">
        <v>42</v>
      </c>
      <c r="BC588" s="288"/>
      <c r="BD588" s="269">
        <f t="shared" si="17"/>
        <v>0</v>
      </c>
      <c r="BE588" s="270"/>
      <c r="BF588" s="271"/>
      <c r="BG588" s="279"/>
      <c r="BI588" s="252" t="str">
        <f t="shared" si="18"/>
        <v/>
      </c>
    </row>
    <row r="589" spans="1:61" s="277" customFormat="1" hidden="1">
      <c r="A589" s="247"/>
      <c r="B589" s="260">
        <v>609.01800000000003</v>
      </c>
      <c r="C589" s="261" t="s">
        <v>574</v>
      </c>
      <c r="D589" s="273"/>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74"/>
      <c r="AE589" s="274"/>
      <c r="AF589" s="274"/>
      <c r="AG589" s="274"/>
      <c r="AH589" s="274"/>
      <c r="AI589" s="274"/>
      <c r="AJ589" s="274"/>
      <c r="AK589" s="274"/>
      <c r="AL589" s="274"/>
      <c r="AM589" s="274"/>
      <c r="AN589" s="274"/>
      <c r="AO589" s="274"/>
      <c r="AP589" s="274"/>
      <c r="AQ589" s="274"/>
      <c r="AR589" s="274"/>
      <c r="AS589" s="274"/>
      <c r="AT589" s="274"/>
      <c r="AU589" s="274"/>
      <c r="AV589" s="274"/>
      <c r="AW589" s="274"/>
      <c r="AX589" s="274"/>
      <c r="AY589" s="275"/>
      <c r="AZ589" s="265"/>
      <c r="BA589" s="266"/>
      <c r="BB589" s="267" t="s">
        <v>42</v>
      </c>
      <c r="BC589" s="288"/>
      <c r="BD589" s="269">
        <f t="shared" si="17"/>
        <v>0</v>
      </c>
      <c r="BE589" s="270"/>
      <c r="BF589" s="271"/>
      <c r="BG589" s="279"/>
      <c r="BI589" s="252" t="str">
        <f t="shared" si="18"/>
        <v/>
      </c>
    </row>
    <row r="590" spans="1:61" s="277" customFormat="1" hidden="1">
      <c r="A590" s="247"/>
      <c r="B590" s="260">
        <v>609.01900000000001</v>
      </c>
      <c r="C590" s="261" t="s">
        <v>575</v>
      </c>
      <c r="D590" s="273"/>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74"/>
      <c r="AE590" s="274"/>
      <c r="AF590" s="274"/>
      <c r="AG590" s="274"/>
      <c r="AH590" s="274"/>
      <c r="AI590" s="274"/>
      <c r="AJ590" s="274"/>
      <c r="AK590" s="274"/>
      <c r="AL590" s="274"/>
      <c r="AM590" s="274"/>
      <c r="AN590" s="274"/>
      <c r="AO590" s="274"/>
      <c r="AP590" s="274"/>
      <c r="AQ590" s="274"/>
      <c r="AR590" s="274"/>
      <c r="AS590" s="274"/>
      <c r="AT590" s="274"/>
      <c r="AU590" s="274"/>
      <c r="AV590" s="274"/>
      <c r="AW590" s="274"/>
      <c r="AX590" s="274"/>
      <c r="AY590" s="275"/>
      <c r="AZ590" s="265"/>
      <c r="BA590" s="266"/>
      <c r="BB590" s="267" t="s">
        <v>42</v>
      </c>
      <c r="BC590" s="288"/>
      <c r="BD590" s="269">
        <f t="shared" si="17"/>
        <v>0</v>
      </c>
      <c r="BE590" s="270"/>
      <c r="BF590" s="271"/>
      <c r="BG590" s="279"/>
      <c r="BI590" s="252" t="str">
        <f t="shared" si="18"/>
        <v/>
      </c>
    </row>
    <row r="591" spans="1:61" s="277" customFormat="1" hidden="1">
      <c r="A591" s="247"/>
      <c r="B591" s="260">
        <v>609.02</v>
      </c>
      <c r="C591" s="261" t="s">
        <v>576</v>
      </c>
      <c r="D591" s="273"/>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274"/>
      <c r="AF591" s="274"/>
      <c r="AG591" s="274"/>
      <c r="AH591" s="274"/>
      <c r="AI591" s="274"/>
      <c r="AJ591" s="274"/>
      <c r="AK591" s="274"/>
      <c r="AL591" s="274"/>
      <c r="AM591" s="274"/>
      <c r="AN591" s="274"/>
      <c r="AO591" s="274"/>
      <c r="AP591" s="274"/>
      <c r="AQ591" s="274"/>
      <c r="AR591" s="274"/>
      <c r="AS591" s="274"/>
      <c r="AT591" s="274"/>
      <c r="AU591" s="274"/>
      <c r="AV591" s="274"/>
      <c r="AW591" s="274"/>
      <c r="AX591" s="274"/>
      <c r="AY591" s="275"/>
      <c r="AZ591" s="265"/>
      <c r="BA591" s="266"/>
      <c r="BB591" s="267" t="s">
        <v>42</v>
      </c>
      <c r="BC591" s="288"/>
      <c r="BD591" s="269">
        <f t="shared" si="17"/>
        <v>0</v>
      </c>
      <c r="BE591" s="270"/>
      <c r="BF591" s="271"/>
      <c r="BG591" s="279"/>
      <c r="BI591" s="252" t="str">
        <f t="shared" si="18"/>
        <v/>
      </c>
    </row>
    <row r="592" spans="1:61" s="277" customFormat="1" hidden="1">
      <c r="A592" s="247"/>
      <c r="B592" s="260">
        <v>609.02099999999996</v>
      </c>
      <c r="C592" s="261" t="s">
        <v>577</v>
      </c>
      <c r="D592" s="273"/>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F592" s="274"/>
      <c r="AG592" s="274"/>
      <c r="AH592" s="274"/>
      <c r="AI592" s="274"/>
      <c r="AJ592" s="274"/>
      <c r="AK592" s="274"/>
      <c r="AL592" s="274"/>
      <c r="AM592" s="274"/>
      <c r="AN592" s="274"/>
      <c r="AO592" s="274"/>
      <c r="AP592" s="274"/>
      <c r="AQ592" s="274"/>
      <c r="AR592" s="274"/>
      <c r="AS592" s="274"/>
      <c r="AT592" s="274"/>
      <c r="AU592" s="274"/>
      <c r="AV592" s="274"/>
      <c r="AW592" s="274"/>
      <c r="AX592" s="274"/>
      <c r="AY592" s="275"/>
      <c r="AZ592" s="265"/>
      <c r="BA592" s="266"/>
      <c r="BB592" s="267" t="s">
        <v>42</v>
      </c>
      <c r="BC592" s="288"/>
      <c r="BD592" s="269">
        <f t="shared" si="17"/>
        <v>0</v>
      </c>
      <c r="BE592" s="270"/>
      <c r="BF592" s="271"/>
      <c r="BG592" s="279"/>
      <c r="BI592" s="252" t="str">
        <f t="shared" si="18"/>
        <v/>
      </c>
    </row>
    <row r="593" spans="1:61" s="277" customFormat="1" hidden="1">
      <c r="A593" s="247"/>
      <c r="B593" s="260">
        <v>609.02200000000005</v>
      </c>
      <c r="C593" s="261" t="s">
        <v>578</v>
      </c>
      <c r="D593" s="273"/>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274"/>
      <c r="AF593" s="274"/>
      <c r="AG593" s="274"/>
      <c r="AH593" s="274"/>
      <c r="AI593" s="274"/>
      <c r="AJ593" s="274"/>
      <c r="AK593" s="274"/>
      <c r="AL593" s="274"/>
      <c r="AM593" s="274"/>
      <c r="AN593" s="274"/>
      <c r="AO593" s="274"/>
      <c r="AP593" s="274"/>
      <c r="AQ593" s="274"/>
      <c r="AR593" s="274"/>
      <c r="AS593" s="274"/>
      <c r="AT593" s="274"/>
      <c r="AU593" s="274"/>
      <c r="AV593" s="274"/>
      <c r="AW593" s="274"/>
      <c r="AX593" s="274"/>
      <c r="AY593" s="275"/>
      <c r="AZ593" s="265"/>
      <c r="BA593" s="266"/>
      <c r="BB593" s="267" t="s">
        <v>42</v>
      </c>
      <c r="BC593" s="288"/>
      <c r="BD593" s="269">
        <f t="shared" si="17"/>
        <v>0</v>
      </c>
      <c r="BE593" s="270"/>
      <c r="BF593" s="271"/>
      <c r="BG593" s="279"/>
      <c r="BI593" s="252" t="str">
        <f t="shared" si="18"/>
        <v/>
      </c>
    </row>
    <row r="594" spans="1:61" s="277" customFormat="1" hidden="1">
      <c r="A594" s="247"/>
      <c r="B594" s="260">
        <v>609.02300000000002</v>
      </c>
      <c r="C594" s="261" t="s">
        <v>579</v>
      </c>
      <c r="D594" s="273"/>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74"/>
      <c r="AE594" s="274"/>
      <c r="AF594" s="274"/>
      <c r="AG594" s="274"/>
      <c r="AH594" s="274"/>
      <c r="AI594" s="274"/>
      <c r="AJ594" s="274"/>
      <c r="AK594" s="274"/>
      <c r="AL594" s="274"/>
      <c r="AM594" s="274"/>
      <c r="AN594" s="274"/>
      <c r="AO594" s="274"/>
      <c r="AP594" s="274"/>
      <c r="AQ594" s="274"/>
      <c r="AR594" s="274"/>
      <c r="AS594" s="274"/>
      <c r="AT594" s="274"/>
      <c r="AU594" s="274"/>
      <c r="AV594" s="274"/>
      <c r="AW594" s="274"/>
      <c r="AX594" s="274"/>
      <c r="AY594" s="275"/>
      <c r="AZ594" s="265"/>
      <c r="BA594" s="266"/>
      <c r="BB594" s="267" t="s">
        <v>42</v>
      </c>
      <c r="BC594" s="288"/>
      <c r="BD594" s="269">
        <f t="shared" si="17"/>
        <v>0</v>
      </c>
      <c r="BE594" s="270"/>
      <c r="BF594" s="271"/>
      <c r="BG594" s="279"/>
      <c r="BI594" s="252" t="str">
        <f t="shared" si="18"/>
        <v/>
      </c>
    </row>
    <row r="595" spans="1:61" s="277" customFormat="1" hidden="1">
      <c r="A595" s="247"/>
      <c r="B595" s="260">
        <v>609.024</v>
      </c>
      <c r="C595" s="261" t="s">
        <v>580</v>
      </c>
      <c r="D595" s="273"/>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74"/>
      <c r="AE595" s="274"/>
      <c r="AF595" s="274"/>
      <c r="AG595" s="274"/>
      <c r="AH595" s="274"/>
      <c r="AI595" s="274"/>
      <c r="AJ595" s="274"/>
      <c r="AK595" s="274"/>
      <c r="AL595" s="274"/>
      <c r="AM595" s="274"/>
      <c r="AN595" s="274"/>
      <c r="AO595" s="274"/>
      <c r="AP595" s="274"/>
      <c r="AQ595" s="274"/>
      <c r="AR595" s="274"/>
      <c r="AS595" s="274"/>
      <c r="AT595" s="274"/>
      <c r="AU595" s="274"/>
      <c r="AV595" s="274"/>
      <c r="AW595" s="274"/>
      <c r="AX595" s="274"/>
      <c r="AY595" s="275"/>
      <c r="AZ595" s="265"/>
      <c r="BA595" s="266"/>
      <c r="BB595" s="267" t="s">
        <v>42</v>
      </c>
      <c r="BC595" s="288"/>
      <c r="BD595" s="269">
        <f t="shared" si="17"/>
        <v>0</v>
      </c>
      <c r="BE595" s="270"/>
      <c r="BF595" s="271"/>
      <c r="BG595" s="279"/>
      <c r="BI595" s="252" t="str">
        <f t="shared" si="18"/>
        <v/>
      </c>
    </row>
    <row r="596" spans="1:61" s="277" customFormat="1" hidden="1">
      <c r="A596" s="247"/>
      <c r="B596" s="260">
        <v>609.02499999999998</v>
      </c>
      <c r="C596" s="261" t="s">
        <v>581</v>
      </c>
      <c r="D596" s="273"/>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74"/>
      <c r="AE596" s="274"/>
      <c r="AF596" s="274"/>
      <c r="AG596" s="274"/>
      <c r="AH596" s="274"/>
      <c r="AI596" s="274"/>
      <c r="AJ596" s="274"/>
      <c r="AK596" s="274"/>
      <c r="AL596" s="274"/>
      <c r="AM596" s="274"/>
      <c r="AN596" s="274"/>
      <c r="AO596" s="274"/>
      <c r="AP596" s="274"/>
      <c r="AQ596" s="274"/>
      <c r="AR596" s="274"/>
      <c r="AS596" s="274"/>
      <c r="AT596" s="274"/>
      <c r="AU596" s="274"/>
      <c r="AV596" s="274"/>
      <c r="AW596" s="274"/>
      <c r="AX596" s="274"/>
      <c r="AY596" s="275"/>
      <c r="AZ596" s="265"/>
      <c r="BA596" s="266"/>
      <c r="BB596" s="267" t="s">
        <v>42</v>
      </c>
      <c r="BC596" s="288"/>
      <c r="BD596" s="269">
        <f t="shared" si="17"/>
        <v>0</v>
      </c>
      <c r="BE596" s="270"/>
      <c r="BF596" s="271"/>
      <c r="BG596" s="279"/>
      <c r="BI596" s="252" t="str">
        <f t="shared" si="18"/>
        <v/>
      </c>
    </row>
    <row r="597" spans="1:61" s="277" customFormat="1" hidden="1">
      <c r="A597" s="247"/>
      <c r="B597" s="260">
        <v>609.02599999999995</v>
      </c>
      <c r="C597" s="261" t="s">
        <v>582</v>
      </c>
      <c r="D597" s="273"/>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74"/>
      <c r="AE597" s="274"/>
      <c r="AF597" s="274"/>
      <c r="AG597" s="274"/>
      <c r="AH597" s="274"/>
      <c r="AI597" s="274"/>
      <c r="AJ597" s="274"/>
      <c r="AK597" s="274"/>
      <c r="AL597" s="274"/>
      <c r="AM597" s="274"/>
      <c r="AN597" s="274"/>
      <c r="AO597" s="274"/>
      <c r="AP597" s="274"/>
      <c r="AQ597" s="274"/>
      <c r="AR597" s="274"/>
      <c r="AS597" s="274"/>
      <c r="AT597" s="274"/>
      <c r="AU597" s="274"/>
      <c r="AV597" s="274"/>
      <c r="AW597" s="274"/>
      <c r="AX597" s="274"/>
      <c r="AY597" s="275"/>
      <c r="AZ597" s="265"/>
      <c r="BA597" s="266"/>
      <c r="BB597" s="267" t="s">
        <v>42</v>
      </c>
      <c r="BC597" s="288"/>
      <c r="BD597" s="269">
        <f t="shared" si="17"/>
        <v>0</v>
      </c>
      <c r="BE597" s="270"/>
      <c r="BF597" s="271"/>
      <c r="BG597" s="279"/>
      <c r="BI597" s="252" t="str">
        <f t="shared" si="18"/>
        <v/>
      </c>
    </row>
    <row r="598" spans="1:61" s="277" customFormat="1" hidden="1">
      <c r="A598" s="247"/>
      <c r="B598" s="260">
        <v>609.02700000000004</v>
      </c>
      <c r="C598" s="261" t="s">
        <v>583</v>
      </c>
      <c r="D598" s="273"/>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74"/>
      <c r="AE598" s="274"/>
      <c r="AF598" s="274"/>
      <c r="AG598" s="274"/>
      <c r="AH598" s="274"/>
      <c r="AI598" s="274"/>
      <c r="AJ598" s="274"/>
      <c r="AK598" s="274"/>
      <c r="AL598" s="274"/>
      <c r="AM598" s="274"/>
      <c r="AN598" s="274"/>
      <c r="AO598" s="274"/>
      <c r="AP598" s="274"/>
      <c r="AQ598" s="274"/>
      <c r="AR598" s="274"/>
      <c r="AS598" s="274"/>
      <c r="AT598" s="274"/>
      <c r="AU598" s="274"/>
      <c r="AV598" s="274"/>
      <c r="AW598" s="274"/>
      <c r="AX598" s="274"/>
      <c r="AY598" s="275"/>
      <c r="AZ598" s="265"/>
      <c r="BA598" s="266"/>
      <c r="BB598" s="267" t="s">
        <v>42</v>
      </c>
      <c r="BC598" s="288"/>
      <c r="BD598" s="269">
        <f t="shared" si="17"/>
        <v>0</v>
      </c>
      <c r="BE598" s="270"/>
      <c r="BF598" s="271"/>
      <c r="BG598" s="279"/>
      <c r="BI598" s="252" t="str">
        <f t="shared" si="18"/>
        <v/>
      </c>
    </row>
    <row r="599" spans="1:61" s="277" customFormat="1" hidden="1">
      <c r="A599" s="247"/>
      <c r="B599" s="260">
        <v>609.02800000000002</v>
      </c>
      <c r="C599" s="261" t="s">
        <v>584</v>
      </c>
      <c r="D599" s="273"/>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s="274"/>
      <c r="AG599" s="274"/>
      <c r="AH599" s="274"/>
      <c r="AI599" s="274"/>
      <c r="AJ599" s="274"/>
      <c r="AK599" s="274"/>
      <c r="AL599" s="274"/>
      <c r="AM599" s="274"/>
      <c r="AN599" s="274"/>
      <c r="AO599" s="274"/>
      <c r="AP599" s="274"/>
      <c r="AQ599" s="274"/>
      <c r="AR599" s="274"/>
      <c r="AS599" s="274"/>
      <c r="AT599" s="274"/>
      <c r="AU599" s="274"/>
      <c r="AV599" s="274"/>
      <c r="AW599" s="274"/>
      <c r="AX599" s="274"/>
      <c r="AY599" s="275"/>
      <c r="AZ599" s="265"/>
      <c r="BA599" s="266"/>
      <c r="BB599" s="267" t="s">
        <v>42</v>
      </c>
      <c r="BC599" s="288"/>
      <c r="BD599" s="269">
        <f t="shared" si="17"/>
        <v>0</v>
      </c>
      <c r="BE599" s="270"/>
      <c r="BF599" s="271"/>
      <c r="BG599" s="279"/>
      <c r="BI599" s="252" t="str">
        <f t="shared" si="18"/>
        <v/>
      </c>
    </row>
    <row r="600" spans="1:61" s="277" customFormat="1" hidden="1">
      <c r="A600" s="247"/>
      <c r="B600" s="260">
        <v>609.029</v>
      </c>
      <c r="C600" s="261" t="s">
        <v>585</v>
      </c>
      <c r="D600" s="273"/>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74"/>
      <c r="AE600" s="274"/>
      <c r="AF600" s="274"/>
      <c r="AG600" s="274"/>
      <c r="AH600" s="274"/>
      <c r="AI600" s="274"/>
      <c r="AJ600" s="274"/>
      <c r="AK600" s="274"/>
      <c r="AL600" s="274"/>
      <c r="AM600" s="274"/>
      <c r="AN600" s="274"/>
      <c r="AO600" s="274"/>
      <c r="AP600" s="274"/>
      <c r="AQ600" s="274"/>
      <c r="AR600" s="274"/>
      <c r="AS600" s="274"/>
      <c r="AT600" s="274"/>
      <c r="AU600" s="274"/>
      <c r="AV600" s="274"/>
      <c r="AW600" s="274"/>
      <c r="AX600" s="274"/>
      <c r="AY600" s="275"/>
      <c r="AZ600" s="265"/>
      <c r="BA600" s="266"/>
      <c r="BB600" s="267" t="s">
        <v>42</v>
      </c>
      <c r="BC600" s="288"/>
      <c r="BD600" s="269">
        <f t="shared" si="17"/>
        <v>0</v>
      </c>
      <c r="BE600" s="270"/>
      <c r="BF600" s="271"/>
      <c r="BG600" s="279"/>
      <c r="BI600" s="252" t="str">
        <f t="shared" si="18"/>
        <v/>
      </c>
    </row>
    <row r="601" spans="1:61" s="277" customFormat="1" hidden="1">
      <c r="A601" s="247"/>
      <c r="B601" s="260">
        <v>609.03</v>
      </c>
      <c r="C601" s="261" t="s">
        <v>586</v>
      </c>
      <c r="D601" s="273"/>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74"/>
      <c r="AE601" s="274"/>
      <c r="AF601" s="274"/>
      <c r="AG601" s="274"/>
      <c r="AH601" s="274"/>
      <c r="AI601" s="274"/>
      <c r="AJ601" s="274"/>
      <c r="AK601" s="274"/>
      <c r="AL601" s="274"/>
      <c r="AM601" s="274"/>
      <c r="AN601" s="274"/>
      <c r="AO601" s="274"/>
      <c r="AP601" s="274"/>
      <c r="AQ601" s="274"/>
      <c r="AR601" s="274"/>
      <c r="AS601" s="274"/>
      <c r="AT601" s="274"/>
      <c r="AU601" s="274"/>
      <c r="AV601" s="274"/>
      <c r="AW601" s="274"/>
      <c r="AX601" s="274"/>
      <c r="AY601" s="275"/>
      <c r="AZ601" s="265"/>
      <c r="BA601" s="266"/>
      <c r="BB601" s="267" t="s">
        <v>42</v>
      </c>
      <c r="BC601" s="288"/>
      <c r="BD601" s="269">
        <f t="shared" ref="BD601:BD665" si="19">BA601*BC601</f>
        <v>0</v>
      </c>
      <c r="BE601" s="270"/>
      <c r="BF601" s="271"/>
      <c r="BG601" s="279"/>
      <c r="BI601" s="252" t="str">
        <f t="shared" si="18"/>
        <v/>
      </c>
    </row>
    <row r="602" spans="1:61" s="277" customFormat="1" hidden="1">
      <c r="A602" s="247"/>
      <c r="B602" s="260">
        <v>609.03099999999995</v>
      </c>
      <c r="C602" s="261" t="s">
        <v>587</v>
      </c>
      <c r="D602" s="273"/>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74"/>
      <c r="AE602" s="274"/>
      <c r="AF602" s="274"/>
      <c r="AG602" s="274"/>
      <c r="AH602" s="274"/>
      <c r="AI602" s="274"/>
      <c r="AJ602" s="274"/>
      <c r="AK602" s="274"/>
      <c r="AL602" s="274"/>
      <c r="AM602" s="274"/>
      <c r="AN602" s="274"/>
      <c r="AO602" s="274"/>
      <c r="AP602" s="274"/>
      <c r="AQ602" s="274"/>
      <c r="AR602" s="274"/>
      <c r="AS602" s="274"/>
      <c r="AT602" s="274"/>
      <c r="AU602" s="274"/>
      <c r="AV602" s="274"/>
      <c r="AW602" s="274"/>
      <c r="AX602" s="274"/>
      <c r="AY602" s="275"/>
      <c r="AZ602" s="265"/>
      <c r="BA602" s="266"/>
      <c r="BB602" s="267" t="s">
        <v>42</v>
      </c>
      <c r="BC602" s="288"/>
      <c r="BD602" s="269">
        <f t="shared" si="19"/>
        <v>0</v>
      </c>
      <c r="BE602" s="270"/>
      <c r="BF602" s="271"/>
      <c r="BG602" s="279"/>
      <c r="BI602" s="252" t="str">
        <f t="shared" si="18"/>
        <v/>
      </c>
    </row>
    <row r="603" spans="1:61" s="277" customFormat="1" hidden="1">
      <c r="A603" s="247"/>
      <c r="B603" s="260">
        <v>609.03200000000004</v>
      </c>
      <c r="C603" s="261" t="s">
        <v>588</v>
      </c>
      <c r="D603" s="273"/>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74"/>
      <c r="AE603" s="274"/>
      <c r="AF603" s="274"/>
      <c r="AG603" s="274"/>
      <c r="AH603" s="274"/>
      <c r="AI603" s="274"/>
      <c r="AJ603" s="274"/>
      <c r="AK603" s="274"/>
      <c r="AL603" s="274"/>
      <c r="AM603" s="274"/>
      <c r="AN603" s="274"/>
      <c r="AO603" s="274"/>
      <c r="AP603" s="274"/>
      <c r="AQ603" s="274"/>
      <c r="AR603" s="274"/>
      <c r="AS603" s="274"/>
      <c r="AT603" s="274"/>
      <c r="AU603" s="274"/>
      <c r="AV603" s="274"/>
      <c r="AW603" s="274"/>
      <c r="AX603" s="274"/>
      <c r="AY603" s="275"/>
      <c r="AZ603" s="265"/>
      <c r="BA603" s="266"/>
      <c r="BB603" s="267" t="s">
        <v>42</v>
      </c>
      <c r="BC603" s="288"/>
      <c r="BD603" s="269">
        <f t="shared" si="19"/>
        <v>0</v>
      </c>
      <c r="BE603" s="270"/>
      <c r="BF603" s="271"/>
      <c r="BG603" s="279"/>
      <c r="BI603" s="252" t="str">
        <f t="shared" si="18"/>
        <v/>
      </c>
    </row>
    <row r="604" spans="1:61" s="277" customFormat="1" hidden="1">
      <c r="A604" s="247"/>
      <c r="B604" s="260">
        <v>609.03300000000002</v>
      </c>
      <c r="C604" s="261" t="s">
        <v>589</v>
      </c>
      <c r="D604" s="273"/>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274"/>
      <c r="AF604" s="274"/>
      <c r="AG604" s="274"/>
      <c r="AH604" s="274"/>
      <c r="AI604" s="274"/>
      <c r="AJ604" s="274"/>
      <c r="AK604" s="274"/>
      <c r="AL604" s="274"/>
      <c r="AM604" s="274"/>
      <c r="AN604" s="274"/>
      <c r="AO604" s="274"/>
      <c r="AP604" s="274"/>
      <c r="AQ604" s="274"/>
      <c r="AR604" s="274"/>
      <c r="AS604" s="274"/>
      <c r="AT604" s="274"/>
      <c r="AU604" s="274"/>
      <c r="AV604" s="274"/>
      <c r="AW604" s="274"/>
      <c r="AX604" s="274"/>
      <c r="AY604" s="275"/>
      <c r="AZ604" s="265"/>
      <c r="BA604" s="266"/>
      <c r="BB604" s="267" t="s">
        <v>42</v>
      </c>
      <c r="BC604" s="288"/>
      <c r="BD604" s="269">
        <f t="shared" si="19"/>
        <v>0</v>
      </c>
      <c r="BE604" s="270"/>
      <c r="BF604" s="271"/>
      <c r="BG604" s="279"/>
      <c r="BI604" s="252" t="str">
        <f t="shared" si="18"/>
        <v/>
      </c>
    </row>
    <row r="605" spans="1:61" s="277" customFormat="1" hidden="1">
      <c r="A605" s="247"/>
      <c r="B605" s="260">
        <v>609.03399999999999</v>
      </c>
      <c r="C605" s="261" t="s">
        <v>590</v>
      </c>
      <c r="D605" s="273"/>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4"/>
      <c r="AM605" s="274"/>
      <c r="AN605" s="274"/>
      <c r="AO605" s="274"/>
      <c r="AP605" s="274"/>
      <c r="AQ605" s="274"/>
      <c r="AR605" s="274"/>
      <c r="AS605" s="274"/>
      <c r="AT605" s="274"/>
      <c r="AU605" s="274"/>
      <c r="AV605" s="274"/>
      <c r="AW605" s="274"/>
      <c r="AX605" s="274"/>
      <c r="AY605" s="275"/>
      <c r="AZ605" s="265"/>
      <c r="BA605" s="266"/>
      <c r="BB605" s="267" t="s">
        <v>42</v>
      </c>
      <c r="BC605" s="288"/>
      <c r="BD605" s="269">
        <f t="shared" si="19"/>
        <v>0</v>
      </c>
      <c r="BE605" s="270"/>
      <c r="BF605" s="271"/>
      <c r="BG605" s="279"/>
      <c r="BI605" s="252" t="str">
        <f t="shared" si="18"/>
        <v/>
      </c>
    </row>
    <row r="606" spans="1:61" s="277" customFormat="1" hidden="1">
      <c r="A606" s="247"/>
      <c r="B606" s="260">
        <v>609.03499999999997</v>
      </c>
      <c r="C606" s="261" t="s">
        <v>591</v>
      </c>
      <c r="D606" s="273"/>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74"/>
      <c r="AE606" s="274"/>
      <c r="AF606" s="274"/>
      <c r="AG606" s="274"/>
      <c r="AH606" s="274"/>
      <c r="AI606" s="274"/>
      <c r="AJ606" s="274"/>
      <c r="AK606" s="274"/>
      <c r="AL606" s="274"/>
      <c r="AM606" s="274"/>
      <c r="AN606" s="274"/>
      <c r="AO606" s="274"/>
      <c r="AP606" s="274"/>
      <c r="AQ606" s="274"/>
      <c r="AR606" s="274"/>
      <c r="AS606" s="274"/>
      <c r="AT606" s="274"/>
      <c r="AU606" s="274"/>
      <c r="AV606" s="274"/>
      <c r="AW606" s="274"/>
      <c r="AX606" s="274"/>
      <c r="AY606" s="275"/>
      <c r="AZ606" s="265"/>
      <c r="BA606" s="266"/>
      <c r="BB606" s="267" t="s">
        <v>42</v>
      </c>
      <c r="BC606" s="288"/>
      <c r="BD606" s="269">
        <f t="shared" si="19"/>
        <v>0</v>
      </c>
      <c r="BE606" s="270"/>
      <c r="BF606" s="271"/>
      <c r="BG606" s="279"/>
      <c r="BI606" s="252" t="str">
        <f t="shared" si="18"/>
        <v/>
      </c>
    </row>
    <row r="607" spans="1:61" s="277" customFormat="1" hidden="1">
      <c r="A607" s="247"/>
      <c r="B607" s="260">
        <v>609.03599999999994</v>
      </c>
      <c r="C607" s="261" t="s">
        <v>592</v>
      </c>
      <c r="D607" s="273"/>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74"/>
      <c r="AE607" s="274"/>
      <c r="AF607" s="274"/>
      <c r="AG607" s="274"/>
      <c r="AH607" s="274"/>
      <c r="AI607" s="274"/>
      <c r="AJ607" s="274"/>
      <c r="AK607" s="274"/>
      <c r="AL607" s="274"/>
      <c r="AM607" s="274"/>
      <c r="AN607" s="274"/>
      <c r="AO607" s="274"/>
      <c r="AP607" s="274"/>
      <c r="AQ607" s="274"/>
      <c r="AR607" s="274"/>
      <c r="AS607" s="274"/>
      <c r="AT607" s="274"/>
      <c r="AU607" s="274"/>
      <c r="AV607" s="274"/>
      <c r="AW607" s="274"/>
      <c r="AX607" s="274"/>
      <c r="AY607" s="275"/>
      <c r="AZ607" s="265"/>
      <c r="BA607" s="266"/>
      <c r="BB607" s="267" t="s">
        <v>42</v>
      </c>
      <c r="BC607" s="288"/>
      <c r="BD607" s="269">
        <f t="shared" si="19"/>
        <v>0</v>
      </c>
      <c r="BE607" s="270"/>
      <c r="BF607" s="271"/>
      <c r="BG607" s="279"/>
      <c r="BI607" s="252" t="str">
        <f t="shared" si="18"/>
        <v/>
      </c>
    </row>
    <row r="608" spans="1:61" s="277" customFormat="1" hidden="1">
      <c r="A608" s="247"/>
      <c r="B608" s="260">
        <v>609.03700000000003</v>
      </c>
      <c r="C608" s="261" t="s">
        <v>593</v>
      </c>
      <c r="D608" s="273"/>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5"/>
      <c r="AZ608" s="265"/>
      <c r="BA608" s="266"/>
      <c r="BB608" s="267" t="s">
        <v>42</v>
      </c>
      <c r="BC608" s="288"/>
      <c r="BD608" s="269">
        <f t="shared" si="19"/>
        <v>0</v>
      </c>
      <c r="BE608" s="270"/>
      <c r="BF608" s="271"/>
      <c r="BG608" s="279"/>
      <c r="BI608" s="252" t="str">
        <f t="shared" si="18"/>
        <v/>
      </c>
    </row>
    <row r="609" spans="1:61" s="277" customFormat="1" hidden="1">
      <c r="A609" s="247"/>
      <c r="B609" s="260">
        <v>609.03800000000001</v>
      </c>
      <c r="C609" s="261" t="s">
        <v>594</v>
      </c>
      <c r="D609" s="273"/>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5"/>
      <c r="AZ609" s="265"/>
      <c r="BA609" s="266"/>
      <c r="BB609" s="267" t="s">
        <v>42</v>
      </c>
      <c r="BC609" s="288"/>
      <c r="BD609" s="269">
        <f t="shared" si="19"/>
        <v>0</v>
      </c>
      <c r="BE609" s="270"/>
      <c r="BF609" s="271"/>
      <c r="BG609" s="279"/>
      <c r="BI609" s="252" t="str">
        <f t="shared" si="18"/>
        <v/>
      </c>
    </row>
    <row r="610" spans="1:61" s="277" customFormat="1" hidden="1">
      <c r="A610" s="247"/>
      <c r="B610" s="260">
        <v>609.03899999999999</v>
      </c>
      <c r="C610" s="261" t="s">
        <v>595</v>
      </c>
      <c r="D610" s="273"/>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74"/>
      <c r="AE610" s="274"/>
      <c r="AF610" s="274"/>
      <c r="AG610" s="274"/>
      <c r="AH610" s="274"/>
      <c r="AI610" s="274"/>
      <c r="AJ610" s="274"/>
      <c r="AK610" s="274"/>
      <c r="AL610" s="274"/>
      <c r="AM610" s="274"/>
      <c r="AN610" s="274"/>
      <c r="AO610" s="274"/>
      <c r="AP610" s="274"/>
      <c r="AQ610" s="274"/>
      <c r="AR610" s="274"/>
      <c r="AS610" s="274"/>
      <c r="AT610" s="274"/>
      <c r="AU610" s="274"/>
      <c r="AV610" s="274"/>
      <c r="AW610" s="274"/>
      <c r="AX610" s="274"/>
      <c r="AY610" s="275"/>
      <c r="AZ610" s="265"/>
      <c r="BA610" s="266"/>
      <c r="BB610" s="267" t="s">
        <v>42</v>
      </c>
      <c r="BC610" s="288"/>
      <c r="BD610" s="269">
        <f t="shared" si="19"/>
        <v>0</v>
      </c>
      <c r="BE610" s="270"/>
      <c r="BF610" s="271"/>
      <c r="BG610" s="279"/>
      <c r="BI610" s="252" t="str">
        <f t="shared" si="18"/>
        <v/>
      </c>
    </row>
    <row r="611" spans="1:61" s="277" customFormat="1" hidden="1">
      <c r="A611" s="247"/>
      <c r="B611" s="260">
        <v>609.04</v>
      </c>
      <c r="C611" s="261" t="s">
        <v>596</v>
      </c>
      <c r="D611" s="273"/>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74"/>
      <c r="AE611" s="274"/>
      <c r="AF611" s="274"/>
      <c r="AG611" s="274"/>
      <c r="AH611" s="274"/>
      <c r="AI611" s="274"/>
      <c r="AJ611" s="274"/>
      <c r="AK611" s="274"/>
      <c r="AL611" s="274"/>
      <c r="AM611" s="274"/>
      <c r="AN611" s="274"/>
      <c r="AO611" s="274"/>
      <c r="AP611" s="274"/>
      <c r="AQ611" s="274"/>
      <c r="AR611" s="274"/>
      <c r="AS611" s="274"/>
      <c r="AT611" s="274"/>
      <c r="AU611" s="274"/>
      <c r="AV611" s="274"/>
      <c r="AW611" s="274"/>
      <c r="AX611" s="274"/>
      <c r="AY611" s="275"/>
      <c r="AZ611" s="265"/>
      <c r="BA611" s="266"/>
      <c r="BB611" s="267" t="s">
        <v>42</v>
      </c>
      <c r="BC611" s="288"/>
      <c r="BD611" s="269">
        <f t="shared" si="19"/>
        <v>0</v>
      </c>
      <c r="BE611" s="270"/>
      <c r="BF611" s="271"/>
      <c r="BG611" s="279"/>
      <c r="BI611" s="252" t="str">
        <f t="shared" ref="BI611:BI675" si="20">T(B611)</f>
        <v/>
      </c>
    </row>
    <row r="612" spans="1:61" s="277" customFormat="1" hidden="1">
      <c r="A612" s="247"/>
      <c r="B612" s="260">
        <v>609.04100000000005</v>
      </c>
      <c r="C612" s="261" t="s">
        <v>597</v>
      </c>
      <c r="D612" s="273"/>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274"/>
      <c r="AF612" s="274"/>
      <c r="AG612" s="274"/>
      <c r="AH612" s="274"/>
      <c r="AI612" s="274"/>
      <c r="AJ612" s="274"/>
      <c r="AK612" s="274"/>
      <c r="AL612" s="274"/>
      <c r="AM612" s="274"/>
      <c r="AN612" s="274"/>
      <c r="AO612" s="274"/>
      <c r="AP612" s="274"/>
      <c r="AQ612" s="274"/>
      <c r="AR612" s="274"/>
      <c r="AS612" s="274"/>
      <c r="AT612" s="274"/>
      <c r="AU612" s="274"/>
      <c r="AV612" s="274"/>
      <c r="AW612" s="274"/>
      <c r="AX612" s="274"/>
      <c r="AY612" s="275"/>
      <c r="AZ612" s="265"/>
      <c r="BA612" s="266"/>
      <c r="BB612" s="267" t="s">
        <v>42</v>
      </c>
      <c r="BC612" s="288"/>
      <c r="BD612" s="269">
        <f t="shared" si="19"/>
        <v>0</v>
      </c>
      <c r="BE612" s="270"/>
      <c r="BF612" s="271"/>
      <c r="BG612" s="279"/>
      <c r="BI612" s="252" t="str">
        <f t="shared" si="20"/>
        <v/>
      </c>
    </row>
    <row r="613" spans="1:61" s="277" customFormat="1" hidden="1">
      <c r="A613" s="247"/>
      <c r="B613" s="260">
        <v>609.04200000000003</v>
      </c>
      <c r="C613" s="261" t="s">
        <v>598</v>
      </c>
      <c r="D613" s="273"/>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274"/>
      <c r="AF613" s="274"/>
      <c r="AG613" s="274"/>
      <c r="AH613" s="274"/>
      <c r="AI613" s="274"/>
      <c r="AJ613" s="274"/>
      <c r="AK613" s="274"/>
      <c r="AL613" s="274"/>
      <c r="AM613" s="274"/>
      <c r="AN613" s="274"/>
      <c r="AO613" s="274"/>
      <c r="AP613" s="274"/>
      <c r="AQ613" s="274"/>
      <c r="AR613" s="274"/>
      <c r="AS613" s="274"/>
      <c r="AT613" s="274"/>
      <c r="AU613" s="274"/>
      <c r="AV613" s="274"/>
      <c r="AW613" s="274"/>
      <c r="AX613" s="274"/>
      <c r="AY613" s="275"/>
      <c r="AZ613" s="265"/>
      <c r="BA613" s="266"/>
      <c r="BB613" s="267" t="s">
        <v>42</v>
      </c>
      <c r="BC613" s="288"/>
      <c r="BD613" s="269">
        <f t="shared" si="19"/>
        <v>0</v>
      </c>
      <c r="BE613" s="270"/>
      <c r="BF613" s="271"/>
      <c r="BG613" s="279"/>
      <c r="BI613" s="252" t="str">
        <f t="shared" si="20"/>
        <v/>
      </c>
    </row>
    <row r="614" spans="1:61" s="277" customFormat="1" hidden="1">
      <c r="A614" s="247"/>
      <c r="B614" s="260">
        <v>609.04300000000001</v>
      </c>
      <c r="C614" s="261" t="s">
        <v>599</v>
      </c>
      <c r="D614" s="273"/>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74"/>
      <c r="AE614" s="274"/>
      <c r="AF614" s="274"/>
      <c r="AG614" s="274"/>
      <c r="AH614" s="274"/>
      <c r="AI614" s="274"/>
      <c r="AJ614" s="274"/>
      <c r="AK614" s="274"/>
      <c r="AL614" s="274"/>
      <c r="AM614" s="274"/>
      <c r="AN614" s="274"/>
      <c r="AO614" s="274"/>
      <c r="AP614" s="274"/>
      <c r="AQ614" s="274"/>
      <c r="AR614" s="274"/>
      <c r="AS614" s="274"/>
      <c r="AT614" s="274"/>
      <c r="AU614" s="274"/>
      <c r="AV614" s="274"/>
      <c r="AW614" s="274"/>
      <c r="AX614" s="274"/>
      <c r="AY614" s="275"/>
      <c r="AZ614" s="265"/>
      <c r="BA614" s="266"/>
      <c r="BB614" s="267" t="s">
        <v>42</v>
      </c>
      <c r="BC614" s="288"/>
      <c r="BD614" s="269">
        <f t="shared" si="19"/>
        <v>0</v>
      </c>
      <c r="BE614" s="270"/>
      <c r="BF614" s="271"/>
      <c r="BG614" s="279"/>
      <c r="BI614" s="252" t="str">
        <f t="shared" si="20"/>
        <v/>
      </c>
    </row>
    <row r="615" spans="1:61" s="277" customFormat="1" hidden="1">
      <c r="A615" s="247"/>
      <c r="B615" s="260">
        <v>609.04999999999995</v>
      </c>
      <c r="C615" s="261" t="s">
        <v>600</v>
      </c>
      <c r="D615" s="273"/>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274"/>
      <c r="AE615" s="274"/>
      <c r="AF615" s="274"/>
      <c r="AG615" s="274"/>
      <c r="AH615" s="274"/>
      <c r="AI615" s="274"/>
      <c r="AJ615" s="274"/>
      <c r="AK615" s="274"/>
      <c r="AL615" s="274"/>
      <c r="AM615" s="274"/>
      <c r="AN615" s="274"/>
      <c r="AO615" s="274"/>
      <c r="AP615" s="274"/>
      <c r="AQ615" s="274"/>
      <c r="AR615" s="274"/>
      <c r="AS615" s="274"/>
      <c r="AT615" s="274"/>
      <c r="AU615" s="274"/>
      <c r="AV615" s="274"/>
      <c r="AW615" s="274"/>
      <c r="AX615" s="274"/>
      <c r="AY615" s="275"/>
      <c r="AZ615" s="265"/>
      <c r="BA615" s="266"/>
      <c r="BB615" s="267" t="s">
        <v>42</v>
      </c>
      <c r="BC615" s="288"/>
      <c r="BD615" s="269">
        <f t="shared" si="19"/>
        <v>0</v>
      </c>
      <c r="BE615" s="270"/>
      <c r="BF615" s="271"/>
      <c r="BG615" s="279"/>
      <c r="BI615" s="252" t="str">
        <f t="shared" si="20"/>
        <v/>
      </c>
    </row>
    <row r="616" spans="1:61" s="277" customFormat="1" hidden="1">
      <c r="A616" s="247"/>
      <c r="B616" s="260">
        <v>609.05100000000004</v>
      </c>
      <c r="C616" s="261" t="s">
        <v>601</v>
      </c>
      <c r="D616" s="273"/>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74"/>
      <c r="AE616" s="274"/>
      <c r="AF616" s="274"/>
      <c r="AG616" s="274"/>
      <c r="AH616" s="274"/>
      <c r="AI616" s="274"/>
      <c r="AJ616" s="274"/>
      <c r="AK616" s="274"/>
      <c r="AL616" s="274"/>
      <c r="AM616" s="274"/>
      <c r="AN616" s="274"/>
      <c r="AO616" s="274"/>
      <c r="AP616" s="274"/>
      <c r="AQ616" s="274"/>
      <c r="AR616" s="274"/>
      <c r="AS616" s="274"/>
      <c r="AT616" s="274"/>
      <c r="AU616" s="274"/>
      <c r="AV616" s="274"/>
      <c r="AW616" s="274"/>
      <c r="AX616" s="274"/>
      <c r="AY616" s="275"/>
      <c r="AZ616" s="265"/>
      <c r="BA616" s="266"/>
      <c r="BB616" s="267" t="s">
        <v>42</v>
      </c>
      <c r="BC616" s="288"/>
      <c r="BD616" s="269">
        <f t="shared" si="19"/>
        <v>0</v>
      </c>
      <c r="BE616" s="270"/>
      <c r="BF616" s="271"/>
      <c r="BG616" s="279"/>
      <c r="BI616" s="252" t="str">
        <f t="shared" si="20"/>
        <v/>
      </c>
    </row>
    <row r="617" spans="1:61" s="277" customFormat="1" hidden="1">
      <c r="A617" s="247"/>
      <c r="B617" s="260">
        <v>609.05200000000002</v>
      </c>
      <c r="C617" s="261" t="s">
        <v>602</v>
      </c>
      <c r="D617" s="273"/>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74"/>
      <c r="AE617" s="274"/>
      <c r="AF617" s="274"/>
      <c r="AG617" s="274"/>
      <c r="AH617" s="274"/>
      <c r="AI617" s="274"/>
      <c r="AJ617" s="274"/>
      <c r="AK617" s="274"/>
      <c r="AL617" s="274"/>
      <c r="AM617" s="274"/>
      <c r="AN617" s="274"/>
      <c r="AO617" s="274"/>
      <c r="AP617" s="274"/>
      <c r="AQ617" s="274"/>
      <c r="AR617" s="274"/>
      <c r="AS617" s="274"/>
      <c r="AT617" s="274"/>
      <c r="AU617" s="274"/>
      <c r="AV617" s="274"/>
      <c r="AW617" s="274"/>
      <c r="AX617" s="274"/>
      <c r="AY617" s="275"/>
      <c r="AZ617" s="265"/>
      <c r="BA617" s="266"/>
      <c r="BB617" s="267" t="s">
        <v>42</v>
      </c>
      <c r="BC617" s="288"/>
      <c r="BD617" s="269">
        <f t="shared" si="19"/>
        <v>0</v>
      </c>
      <c r="BE617" s="270"/>
      <c r="BF617" s="271"/>
      <c r="BG617" s="279"/>
      <c r="BI617" s="252" t="str">
        <f t="shared" si="20"/>
        <v/>
      </c>
    </row>
    <row r="618" spans="1:61" s="277" customFormat="1" hidden="1">
      <c r="A618" s="247"/>
      <c r="B618" s="260">
        <v>609.053</v>
      </c>
      <c r="C618" s="261" t="s">
        <v>603</v>
      </c>
      <c r="D618" s="273"/>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74"/>
      <c r="AE618" s="274"/>
      <c r="AF618" s="274"/>
      <c r="AG618" s="274"/>
      <c r="AH618" s="274"/>
      <c r="AI618" s="274"/>
      <c r="AJ618" s="274"/>
      <c r="AK618" s="274"/>
      <c r="AL618" s="274"/>
      <c r="AM618" s="274"/>
      <c r="AN618" s="274"/>
      <c r="AO618" s="274"/>
      <c r="AP618" s="274"/>
      <c r="AQ618" s="274"/>
      <c r="AR618" s="274"/>
      <c r="AS618" s="274"/>
      <c r="AT618" s="274"/>
      <c r="AU618" s="274"/>
      <c r="AV618" s="274"/>
      <c r="AW618" s="274"/>
      <c r="AX618" s="274"/>
      <c r="AY618" s="275"/>
      <c r="AZ618" s="265"/>
      <c r="BA618" s="266"/>
      <c r="BB618" s="267" t="s">
        <v>42</v>
      </c>
      <c r="BC618" s="288"/>
      <c r="BD618" s="269">
        <f t="shared" si="19"/>
        <v>0</v>
      </c>
      <c r="BE618" s="270"/>
      <c r="BF618" s="271"/>
      <c r="BG618" s="279"/>
      <c r="BI618" s="252" t="str">
        <f t="shared" si="20"/>
        <v/>
      </c>
    </row>
    <row r="619" spans="1:61" s="277" customFormat="1" hidden="1">
      <c r="A619" s="247"/>
      <c r="B619" s="260">
        <v>609.05399999999997</v>
      </c>
      <c r="C619" s="261" t="s">
        <v>604</v>
      </c>
      <c r="D619" s="273"/>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s="274"/>
      <c r="AG619" s="274"/>
      <c r="AH619" s="274"/>
      <c r="AI619" s="274"/>
      <c r="AJ619" s="274"/>
      <c r="AK619" s="274"/>
      <c r="AL619" s="274"/>
      <c r="AM619" s="274"/>
      <c r="AN619" s="274"/>
      <c r="AO619" s="274"/>
      <c r="AP619" s="274"/>
      <c r="AQ619" s="274"/>
      <c r="AR619" s="274"/>
      <c r="AS619" s="274"/>
      <c r="AT619" s="274"/>
      <c r="AU619" s="274"/>
      <c r="AV619" s="274"/>
      <c r="AW619" s="274"/>
      <c r="AX619" s="274"/>
      <c r="AY619" s="275"/>
      <c r="AZ619" s="265"/>
      <c r="BA619" s="266"/>
      <c r="BB619" s="267" t="s">
        <v>42</v>
      </c>
      <c r="BC619" s="288"/>
      <c r="BD619" s="269">
        <f t="shared" si="19"/>
        <v>0</v>
      </c>
      <c r="BE619" s="270"/>
      <c r="BF619" s="271"/>
      <c r="BG619" s="279"/>
      <c r="BI619" s="252" t="str">
        <f t="shared" si="20"/>
        <v/>
      </c>
    </row>
    <row r="620" spans="1:61" s="277" customFormat="1" hidden="1">
      <c r="A620" s="247"/>
      <c r="B620" s="260">
        <v>609.05499999999995</v>
      </c>
      <c r="C620" s="261" t="s">
        <v>605</v>
      </c>
      <c r="D620" s="273"/>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74"/>
      <c r="AE620" s="274"/>
      <c r="AF620" s="274"/>
      <c r="AG620" s="274"/>
      <c r="AH620" s="274"/>
      <c r="AI620" s="274"/>
      <c r="AJ620" s="274"/>
      <c r="AK620" s="274"/>
      <c r="AL620" s="274"/>
      <c r="AM620" s="274"/>
      <c r="AN620" s="274"/>
      <c r="AO620" s="274"/>
      <c r="AP620" s="274"/>
      <c r="AQ620" s="274"/>
      <c r="AR620" s="274"/>
      <c r="AS620" s="274"/>
      <c r="AT620" s="274"/>
      <c r="AU620" s="274"/>
      <c r="AV620" s="274"/>
      <c r="AW620" s="274"/>
      <c r="AX620" s="274"/>
      <c r="AY620" s="275"/>
      <c r="AZ620" s="265"/>
      <c r="BA620" s="266"/>
      <c r="BB620" s="267" t="s">
        <v>42</v>
      </c>
      <c r="BC620" s="288"/>
      <c r="BD620" s="269">
        <f t="shared" si="19"/>
        <v>0</v>
      </c>
      <c r="BE620" s="270"/>
      <c r="BF620" s="271"/>
      <c r="BG620" s="279"/>
      <c r="BI620" s="252" t="str">
        <f t="shared" si="20"/>
        <v/>
      </c>
    </row>
    <row r="621" spans="1:61" s="277" customFormat="1" hidden="1">
      <c r="A621" s="247"/>
      <c r="B621" s="260">
        <v>609.05600000000004</v>
      </c>
      <c r="C621" s="261" t="s">
        <v>606</v>
      </c>
      <c r="D621" s="273"/>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274"/>
      <c r="AF621" s="274"/>
      <c r="AG621" s="274"/>
      <c r="AH621" s="274"/>
      <c r="AI621" s="274"/>
      <c r="AJ621" s="274"/>
      <c r="AK621" s="274"/>
      <c r="AL621" s="274"/>
      <c r="AM621" s="274"/>
      <c r="AN621" s="274"/>
      <c r="AO621" s="274"/>
      <c r="AP621" s="274"/>
      <c r="AQ621" s="274"/>
      <c r="AR621" s="274"/>
      <c r="AS621" s="274"/>
      <c r="AT621" s="274"/>
      <c r="AU621" s="274"/>
      <c r="AV621" s="274"/>
      <c r="AW621" s="274"/>
      <c r="AX621" s="274"/>
      <c r="AY621" s="275"/>
      <c r="AZ621" s="265"/>
      <c r="BA621" s="266"/>
      <c r="BB621" s="267" t="s">
        <v>42</v>
      </c>
      <c r="BC621" s="288"/>
      <c r="BD621" s="269">
        <f t="shared" si="19"/>
        <v>0</v>
      </c>
      <c r="BE621" s="270"/>
      <c r="BF621" s="271"/>
      <c r="BG621" s="279"/>
      <c r="BI621" s="252" t="str">
        <f t="shared" si="20"/>
        <v/>
      </c>
    </row>
    <row r="622" spans="1:61" s="277" customFormat="1" hidden="1">
      <c r="A622" s="247"/>
      <c r="B622" s="260">
        <v>609.05700000000002</v>
      </c>
      <c r="C622" s="261" t="s">
        <v>607</v>
      </c>
      <c r="D622" s="273"/>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5"/>
      <c r="AZ622" s="265"/>
      <c r="BA622" s="266"/>
      <c r="BB622" s="267" t="s">
        <v>42</v>
      </c>
      <c r="BC622" s="288"/>
      <c r="BD622" s="269">
        <f t="shared" si="19"/>
        <v>0</v>
      </c>
      <c r="BE622" s="270"/>
      <c r="BF622" s="271"/>
      <c r="BG622" s="279"/>
      <c r="BI622" s="252" t="str">
        <f t="shared" si="20"/>
        <v/>
      </c>
    </row>
    <row r="623" spans="1:61" s="277" customFormat="1" hidden="1">
      <c r="A623" s="247"/>
      <c r="B623" s="260">
        <v>609.05799999999999</v>
      </c>
      <c r="C623" s="261" t="s">
        <v>608</v>
      </c>
      <c r="D623" s="273"/>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5"/>
      <c r="AZ623" s="265"/>
      <c r="BA623" s="266"/>
      <c r="BB623" s="267" t="s">
        <v>42</v>
      </c>
      <c r="BC623" s="288"/>
      <c r="BD623" s="269">
        <f t="shared" si="19"/>
        <v>0</v>
      </c>
      <c r="BE623" s="270"/>
      <c r="BF623" s="271"/>
      <c r="BG623" s="279"/>
      <c r="BI623" s="252" t="str">
        <f t="shared" si="20"/>
        <v/>
      </c>
    </row>
    <row r="624" spans="1:61" s="277" customFormat="1" hidden="1">
      <c r="A624" s="247"/>
      <c r="B624" s="260">
        <v>609.05899999999997</v>
      </c>
      <c r="C624" s="261" t="s">
        <v>609</v>
      </c>
      <c r="D624" s="273"/>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5"/>
      <c r="AZ624" s="265"/>
      <c r="BA624" s="266"/>
      <c r="BB624" s="267" t="s">
        <v>42</v>
      </c>
      <c r="BC624" s="288"/>
      <c r="BD624" s="269">
        <f t="shared" si="19"/>
        <v>0</v>
      </c>
      <c r="BE624" s="270"/>
      <c r="BF624" s="271"/>
      <c r="BG624" s="279"/>
      <c r="BI624" s="252" t="str">
        <f t="shared" si="20"/>
        <v/>
      </c>
    </row>
    <row r="625" spans="1:61" s="277" customFormat="1" hidden="1">
      <c r="A625" s="247"/>
      <c r="B625" s="260">
        <v>609.05999999999995</v>
      </c>
      <c r="C625" s="261" t="s">
        <v>610</v>
      </c>
      <c r="D625" s="273"/>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5"/>
      <c r="AZ625" s="265"/>
      <c r="BA625" s="266"/>
      <c r="BB625" s="267" t="s">
        <v>42</v>
      </c>
      <c r="BC625" s="288"/>
      <c r="BD625" s="269">
        <f t="shared" si="19"/>
        <v>0</v>
      </c>
      <c r="BE625" s="270"/>
      <c r="BF625" s="271"/>
      <c r="BG625" s="279"/>
      <c r="BI625" s="252" t="str">
        <f t="shared" si="20"/>
        <v/>
      </c>
    </row>
    <row r="626" spans="1:61" s="277" customFormat="1" hidden="1">
      <c r="A626" s="247"/>
      <c r="B626" s="260">
        <v>609.06100000000004</v>
      </c>
      <c r="C626" s="261" t="s">
        <v>611</v>
      </c>
      <c r="D626" s="273"/>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5"/>
      <c r="AZ626" s="265"/>
      <c r="BA626" s="266"/>
      <c r="BB626" s="267" t="s">
        <v>42</v>
      </c>
      <c r="BC626" s="288"/>
      <c r="BD626" s="269">
        <f t="shared" si="19"/>
        <v>0</v>
      </c>
      <c r="BE626" s="270"/>
      <c r="BF626" s="271"/>
      <c r="BG626" s="279"/>
      <c r="BI626" s="252" t="str">
        <f t="shared" si="20"/>
        <v/>
      </c>
    </row>
    <row r="627" spans="1:61" s="277" customFormat="1" hidden="1">
      <c r="A627" s="247"/>
      <c r="B627" s="260">
        <v>609.06200000000001</v>
      </c>
      <c r="C627" s="261" t="s">
        <v>612</v>
      </c>
      <c r="D627" s="273"/>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74"/>
      <c r="AE627" s="274"/>
      <c r="AF627" s="274"/>
      <c r="AG627" s="274"/>
      <c r="AH627" s="274"/>
      <c r="AI627" s="274"/>
      <c r="AJ627" s="274"/>
      <c r="AK627" s="274"/>
      <c r="AL627" s="274"/>
      <c r="AM627" s="274"/>
      <c r="AN627" s="274"/>
      <c r="AO627" s="274"/>
      <c r="AP627" s="274"/>
      <c r="AQ627" s="274"/>
      <c r="AR627" s="274"/>
      <c r="AS627" s="274"/>
      <c r="AT627" s="274"/>
      <c r="AU627" s="274"/>
      <c r="AV627" s="274"/>
      <c r="AW627" s="274"/>
      <c r="AX627" s="274"/>
      <c r="AY627" s="275"/>
      <c r="AZ627" s="265"/>
      <c r="BA627" s="266"/>
      <c r="BB627" s="267" t="s">
        <v>42</v>
      </c>
      <c r="BC627" s="288"/>
      <c r="BD627" s="269">
        <f t="shared" si="19"/>
        <v>0</v>
      </c>
      <c r="BE627" s="270"/>
      <c r="BF627" s="271"/>
      <c r="BG627" s="279"/>
      <c r="BI627" s="252" t="str">
        <f t="shared" si="20"/>
        <v/>
      </c>
    </row>
    <row r="628" spans="1:61" s="277" customFormat="1" hidden="1">
      <c r="A628" s="247"/>
      <c r="B628" s="260">
        <v>609.06299999999999</v>
      </c>
      <c r="C628" s="261" t="s">
        <v>613</v>
      </c>
      <c r="D628" s="273"/>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74"/>
      <c r="AE628" s="274"/>
      <c r="AF628" s="274"/>
      <c r="AG628" s="274"/>
      <c r="AH628" s="274"/>
      <c r="AI628" s="274"/>
      <c r="AJ628" s="274"/>
      <c r="AK628" s="274"/>
      <c r="AL628" s="274"/>
      <c r="AM628" s="274"/>
      <c r="AN628" s="274"/>
      <c r="AO628" s="274"/>
      <c r="AP628" s="274"/>
      <c r="AQ628" s="274"/>
      <c r="AR628" s="274"/>
      <c r="AS628" s="274"/>
      <c r="AT628" s="274"/>
      <c r="AU628" s="274"/>
      <c r="AV628" s="274"/>
      <c r="AW628" s="274"/>
      <c r="AX628" s="274"/>
      <c r="AY628" s="275"/>
      <c r="AZ628" s="265"/>
      <c r="BA628" s="266"/>
      <c r="BB628" s="267" t="s">
        <v>42</v>
      </c>
      <c r="BC628" s="288"/>
      <c r="BD628" s="269">
        <f t="shared" si="19"/>
        <v>0</v>
      </c>
      <c r="BE628" s="270"/>
      <c r="BF628" s="271"/>
      <c r="BG628" s="279"/>
      <c r="BI628" s="252" t="str">
        <f t="shared" si="20"/>
        <v/>
      </c>
    </row>
    <row r="629" spans="1:61" s="277" customFormat="1" hidden="1">
      <c r="A629" s="247"/>
      <c r="B629" s="260">
        <v>609.06399999999996</v>
      </c>
      <c r="C629" s="261" t="s">
        <v>614</v>
      </c>
      <c r="D629" s="273"/>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4"/>
      <c r="AE629" s="274"/>
      <c r="AF629" s="274"/>
      <c r="AG629" s="274"/>
      <c r="AH629" s="274"/>
      <c r="AI629" s="274"/>
      <c r="AJ629" s="274"/>
      <c r="AK629" s="274"/>
      <c r="AL629" s="274"/>
      <c r="AM629" s="274"/>
      <c r="AN629" s="274"/>
      <c r="AO629" s="274"/>
      <c r="AP629" s="274"/>
      <c r="AQ629" s="274"/>
      <c r="AR629" s="274"/>
      <c r="AS629" s="274"/>
      <c r="AT629" s="274"/>
      <c r="AU629" s="274"/>
      <c r="AV629" s="274"/>
      <c r="AW629" s="274"/>
      <c r="AX629" s="274"/>
      <c r="AY629" s="275"/>
      <c r="AZ629" s="265"/>
      <c r="BA629" s="266"/>
      <c r="BB629" s="267" t="s">
        <v>42</v>
      </c>
      <c r="BC629" s="288"/>
      <c r="BD629" s="269">
        <f t="shared" si="19"/>
        <v>0</v>
      </c>
      <c r="BE629" s="270"/>
      <c r="BF629" s="271"/>
      <c r="BG629" s="279"/>
      <c r="BI629" s="252" t="str">
        <f t="shared" si="20"/>
        <v/>
      </c>
    </row>
    <row r="630" spans="1:61" s="277" customFormat="1" hidden="1">
      <c r="A630" s="247"/>
      <c r="B630" s="260">
        <v>609.06500000000005</v>
      </c>
      <c r="C630" s="261" t="s">
        <v>615</v>
      </c>
      <c r="D630" s="273"/>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s="274"/>
      <c r="AG630" s="274"/>
      <c r="AH630" s="274"/>
      <c r="AI630" s="274"/>
      <c r="AJ630" s="274"/>
      <c r="AK630" s="274"/>
      <c r="AL630" s="274"/>
      <c r="AM630" s="274"/>
      <c r="AN630" s="274"/>
      <c r="AO630" s="274"/>
      <c r="AP630" s="274"/>
      <c r="AQ630" s="274"/>
      <c r="AR630" s="274"/>
      <c r="AS630" s="274"/>
      <c r="AT630" s="274"/>
      <c r="AU630" s="274"/>
      <c r="AV630" s="274"/>
      <c r="AW630" s="274"/>
      <c r="AX630" s="274"/>
      <c r="AY630" s="275"/>
      <c r="AZ630" s="265"/>
      <c r="BA630" s="266"/>
      <c r="BB630" s="267" t="s">
        <v>42</v>
      </c>
      <c r="BC630" s="288"/>
      <c r="BD630" s="269">
        <f t="shared" si="19"/>
        <v>0</v>
      </c>
      <c r="BE630" s="270"/>
      <c r="BF630" s="271"/>
      <c r="BG630" s="279"/>
      <c r="BI630" s="252" t="str">
        <f t="shared" si="20"/>
        <v/>
      </c>
    </row>
    <row r="631" spans="1:61" s="277" customFormat="1" hidden="1">
      <c r="A631" s="247"/>
      <c r="B631" s="260">
        <v>609.06600000000003</v>
      </c>
      <c r="C631" s="261" t="s">
        <v>616</v>
      </c>
      <c r="D631" s="273"/>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74"/>
      <c r="AE631" s="274"/>
      <c r="AF631" s="274"/>
      <c r="AG631" s="274"/>
      <c r="AH631" s="274"/>
      <c r="AI631" s="274"/>
      <c r="AJ631" s="274"/>
      <c r="AK631" s="274"/>
      <c r="AL631" s="274"/>
      <c r="AM631" s="274"/>
      <c r="AN631" s="274"/>
      <c r="AO631" s="274"/>
      <c r="AP631" s="274"/>
      <c r="AQ631" s="274"/>
      <c r="AR631" s="274"/>
      <c r="AS631" s="274"/>
      <c r="AT631" s="274"/>
      <c r="AU631" s="274"/>
      <c r="AV631" s="274"/>
      <c r="AW631" s="274"/>
      <c r="AX631" s="274"/>
      <c r="AY631" s="275"/>
      <c r="AZ631" s="265"/>
      <c r="BA631" s="266"/>
      <c r="BB631" s="267" t="s">
        <v>42</v>
      </c>
      <c r="BC631" s="288"/>
      <c r="BD631" s="269">
        <f t="shared" si="19"/>
        <v>0</v>
      </c>
      <c r="BE631" s="270"/>
      <c r="BF631" s="271"/>
      <c r="BG631" s="279"/>
      <c r="BI631" s="252" t="str">
        <f t="shared" si="20"/>
        <v/>
      </c>
    </row>
    <row r="632" spans="1:61" s="277" customFormat="1" hidden="1">
      <c r="A632" s="247"/>
      <c r="B632" s="260">
        <v>609.06700000000001</v>
      </c>
      <c r="C632" s="261" t="s">
        <v>617</v>
      </c>
      <c r="D632" s="273"/>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274"/>
      <c r="AF632" s="274"/>
      <c r="AG632" s="274"/>
      <c r="AH632" s="274"/>
      <c r="AI632" s="274"/>
      <c r="AJ632" s="274"/>
      <c r="AK632" s="274"/>
      <c r="AL632" s="274"/>
      <c r="AM632" s="274"/>
      <c r="AN632" s="274"/>
      <c r="AO632" s="274"/>
      <c r="AP632" s="274"/>
      <c r="AQ632" s="274"/>
      <c r="AR632" s="274"/>
      <c r="AS632" s="274"/>
      <c r="AT632" s="274"/>
      <c r="AU632" s="274"/>
      <c r="AV632" s="274"/>
      <c r="AW632" s="274"/>
      <c r="AX632" s="274"/>
      <c r="AY632" s="275"/>
      <c r="AZ632" s="265"/>
      <c r="BA632" s="266"/>
      <c r="BB632" s="267" t="s">
        <v>42</v>
      </c>
      <c r="BC632" s="288"/>
      <c r="BD632" s="269">
        <f t="shared" si="19"/>
        <v>0</v>
      </c>
      <c r="BE632" s="270"/>
      <c r="BF632" s="271"/>
      <c r="BG632" s="279"/>
      <c r="BI632" s="252" t="str">
        <f t="shared" si="20"/>
        <v/>
      </c>
    </row>
    <row r="633" spans="1:61" s="277" customFormat="1" hidden="1">
      <c r="A633" s="247"/>
      <c r="B633" s="260">
        <v>609.06799999999998</v>
      </c>
      <c r="C633" s="261" t="s">
        <v>62</v>
      </c>
      <c r="D633" s="273"/>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274"/>
      <c r="AF633" s="274"/>
      <c r="AG633" s="274"/>
      <c r="AH633" s="274"/>
      <c r="AI633" s="274"/>
      <c r="AJ633" s="274"/>
      <c r="AK633" s="274"/>
      <c r="AL633" s="274"/>
      <c r="AM633" s="274"/>
      <c r="AN633" s="274"/>
      <c r="AO633" s="274"/>
      <c r="AP633" s="274"/>
      <c r="AQ633" s="274"/>
      <c r="AR633" s="274"/>
      <c r="AS633" s="274"/>
      <c r="AT633" s="274"/>
      <c r="AU633" s="274"/>
      <c r="AV633" s="274"/>
      <c r="AW633" s="274"/>
      <c r="AX633" s="274"/>
      <c r="AY633" s="275"/>
      <c r="AZ633" s="265"/>
      <c r="BA633" s="266"/>
      <c r="BB633" s="267" t="s">
        <v>42</v>
      </c>
      <c r="BC633" s="288"/>
      <c r="BD633" s="269">
        <f t="shared" si="19"/>
        <v>0</v>
      </c>
      <c r="BE633" s="270"/>
      <c r="BF633" s="271"/>
      <c r="BG633" s="279"/>
      <c r="BI633" s="252" t="str">
        <f t="shared" si="20"/>
        <v/>
      </c>
    </row>
    <row r="634" spans="1:61" s="277" customFormat="1" hidden="1">
      <c r="A634" s="247"/>
      <c r="B634" s="260">
        <v>609.06899999999996</v>
      </c>
      <c r="C634" s="261" t="s">
        <v>1492</v>
      </c>
      <c r="D634" s="273"/>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c r="AF634" s="274"/>
      <c r="AG634" s="274"/>
      <c r="AH634" s="274"/>
      <c r="AI634" s="274"/>
      <c r="AJ634" s="274"/>
      <c r="AK634" s="274"/>
      <c r="AL634" s="274"/>
      <c r="AM634" s="274"/>
      <c r="AN634" s="274"/>
      <c r="AO634" s="274"/>
      <c r="AP634" s="274"/>
      <c r="AQ634" s="274"/>
      <c r="AR634" s="274"/>
      <c r="AS634" s="274"/>
      <c r="AT634" s="274"/>
      <c r="AU634" s="274"/>
      <c r="AV634" s="274"/>
      <c r="AW634" s="274"/>
      <c r="AX634" s="274"/>
      <c r="AY634" s="275"/>
      <c r="AZ634" s="265"/>
      <c r="BA634" s="266"/>
      <c r="BB634" s="267" t="s">
        <v>42</v>
      </c>
      <c r="BC634" s="288"/>
      <c r="BD634" s="269">
        <f t="shared" si="19"/>
        <v>0</v>
      </c>
      <c r="BE634" s="270"/>
      <c r="BF634" s="271"/>
      <c r="BG634" s="279"/>
      <c r="BI634" s="252" t="str">
        <f t="shared" si="20"/>
        <v/>
      </c>
    </row>
    <row r="635" spans="1:61" s="277" customFormat="1" hidden="1">
      <c r="A635" s="247"/>
      <c r="B635" s="260">
        <v>609.07000000000005</v>
      </c>
      <c r="C635" s="261" t="s">
        <v>618</v>
      </c>
      <c r="D635" s="273"/>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74"/>
      <c r="AE635" s="274"/>
      <c r="AF635" s="274"/>
      <c r="AG635" s="274"/>
      <c r="AH635" s="274"/>
      <c r="AI635" s="274"/>
      <c r="AJ635" s="274"/>
      <c r="AK635" s="274"/>
      <c r="AL635" s="274"/>
      <c r="AM635" s="274"/>
      <c r="AN635" s="274"/>
      <c r="AO635" s="274"/>
      <c r="AP635" s="274"/>
      <c r="AQ635" s="274"/>
      <c r="AR635" s="274"/>
      <c r="AS635" s="274"/>
      <c r="AT635" s="274"/>
      <c r="AU635" s="274"/>
      <c r="AV635" s="274"/>
      <c r="AW635" s="274"/>
      <c r="AX635" s="274"/>
      <c r="AY635" s="275"/>
      <c r="AZ635" s="265"/>
      <c r="BA635" s="266"/>
      <c r="BB635" s="267" t="s">
        <v>42</v>
      </c>
      <c r="BC635" s="288"/>
      <c r="BD635" s="269">
        <f t="shared" si="19"/>
        <v>0</v>
      </c>
      <c r="BE635" s="270"/>
      <c r="BF635" s="271"/>
      <c r="BG635" s="279"/>
      <c r="BI635" s="252" t="str">
        <f t="shared" si="20"/>
        <v/>
      </c>
    </row>
    <row r="636" spans="1:61" s="277" customFormat="1" hidden="1">
      <c r="A636" s="247"/>
      <c r="B636" s="260">
        <v>609.07100000000003</v>
      </c>
      <c r="C636" s="261" t="s">
        <v>619</v>
      </c>
      <c r="D636" s="273"/>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s="274"/>
      <c r="AG636" s="274"/>
      <c r="AH636" s="274"/>
      <c r="AI636" s="274"/>
      <c r="AJ636" s="274"/>
      <c r="AK636" s="274"/>
      <c r="AL636" s="274"/>
      <c r="AM636" s="274"/>
      <c r="AN636" s="274"/>
      <c r="AO636" s="274"/>
      <c r="AP636" s="274"/>
      <c r="AQ636" s="274"/>
      <c r="AR636" s="274"/>
      <c r="AS636" s="274"/>
      <c r="AT636" s="274"/>
      <c r="AU636" s="274"/>
      <c r="AV636" s="274"/>
      <c r="AW636" s="274"/>
      <c r="AX636" s="274"/>
      <c r="AY636" s="275"/>
      <c r="AZ636" s="265"/>
      <c r="BA636" s="266"/>
      <c r="BB636" s="267" t="s">
        <v>42</v>
      </c>
      <c r="BC636" s="288"/>
      <c r="BD636" s="269">
        <f t="shared" si="19"/>
        <v>0</v>
      </c>
      <c r="BE636" s="270"/>
      <c r="BF636" s="271"/>
      <c r="BG636" s="279"/>
      <c r="BI636" s="252" t="str">
        <f t="shared" si="20"/>
        <v/>
      </c>
    </row>
    <row r="637" spans="1:61" s="277" customFormat="1" hidden="1">
      <c r="A637" s="247"/>
      <c r="B637" s="260">
        <v>609.072</v>
      </c>
      <c r="C637" s="261" t="s">
        <v>620</v>
      </c>
      <c r="D637" s="273"/>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5"/>
      <c r="AZ637" s="265"/>
      <c r="BA637" s="266"/>
      <c r="BB637" s="267" t="s">
        <v>42</v>
      </c>
      <c r="BC637" s="288"/>
      <c r="BD637" s="269">
        <f t="shared" si="19"/>
        <v>0</v>
      </c>
      <c r="BE637" s="270"/>
      <c r="BF637" s="271"/>
      <c r="BG637" s="279"/>
      <c r="BI637" s="252" t="str">
        <f t="shared" si="20"/>
        <v/>
      </c>
    </row>
    <row r="638" spans="1:61" s="277" customFormat="1" hidden="1">
      <c r="A638" s="247"/>
      <c r="B638" s="260">
        <v>609.07299999999998</v>
      </c>
      <c r="C638" s="261" t="s">
        <v>621</v>
      </c>
      <c r="D638" s="273"/>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5"/>
      <c r="AZ638" s="265"/>
      <c r="BA638" s="266"/>
      <c r="BB638" s="267" t="s">
        <v>42</v>
      </c>
      <c r="BC638" s="288"/>
      <c r="BD638" s="269">
        <f t="shared" si="19"/>
        <v>0</v>
      </c>
      <c r="BE638" s="270"/>
      <c r="BF638" s="271"/>
      <c r="BG638" s="279"/>
      <c r="BI638" s="252" t="str">
        <f t="shared" si="20"/>
        <v/>
      </c>
    </row>
    <row r="639" spans="1:61" s="277" customFormat="1" hidden="1">
      <c r="A639" s="247"/>
      <c r="B639" s="260">
        <v>609.07399999999996</v>
      </c>
      <c r="C639" s="261" t="s">
        <v>622</v>
      </c>
      <c r="D639" s="273"/>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5"/>
      <c r="AZ639" s="265"/>
      <c r="BA639" s="266"/>
      <c r="BB639" s="267" t="s">
        <v>42</v>
      </c>
      <c r="BC639" s="288"/>
      <c r="BD639" s="269">
        <f t="shared" si="19"/>
        <v>0</v>
      </c>
      <c r="BE639" s="270"/>
      <c r="BF639" s="271"/>
      <c r="BG639" s="279"/>
      <c r="BI639" s="252" t="str">
        <f t="shared" si="20"/>
        <v/>
      </c>
    </row>
    <row r="640" spans="1:61" s="277" customFormat="1" hidden="1">
      <c r="A640" s="247"/>
      <c r="B640" s="260">
        <v>609.07500000000005</v>
      </c>
      <c r="C640" s="261" t="s">
        <v>623</v>
      </c>
      <c r="D640" s="273"/>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5"/>
      <c r="AZ640" s="265"/>
      <c r="BA640" s="266"/>
      <c r="BB640" s="267" t="s">
        <v>42</v>
      </c>
      <c r="BC640" s="288"/>
      <c r="BD640" s="269">
        <f t="shared" si="19"/>
        <v>0</v>
      </c>
      <c r="BE640" s="270"/>
      <c r="BF640" s="271"/>
      <c r="BG640" s="279"/>
      <c r="BI640" s="252" t="str">
        <f t="shared" si="20"/>
        <v/>
      </c>
    </row>
    <row r="641" spans="1:61" s="277" customFormat="1" hidden="1">
      <c r="A641" s="247"/>
      <c r="B641" s="260">
        <v>609.08000000000004</v>
      </c>
      <c r="C641" s="261" t="s">
        <v>624</v>
      </c>
      <c r="D641" s="273"/>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5"/>
      <c r="AZ641" s="265"/>
      <c r="BA641" s="266"/>
      <c r="BB641" s="267" t="s">
        <v>42</v>
      </c>
      <c r="BC641" s="288"/>
      <c r="BD641" s="269">
        <f t="shared" si="19"/>
        <v>0</v>
      </c>
      <c r="BE641" s="270"/>
      <c r="BF641" s="271"/>
      <c r="BG641" s="279"/>
      <c r="BI641" s="252" t="str">
        <f t="shared" si="20"/>
        <v/>
      </c>
    </row>
    <row r="642" spans="1:61" s="277" customFormat="1" hidden="1">
      <c r="A642" s="247"/>
      <c r="B642" s="260">
        <v>609.08100000000002</v>
      </c>
      <c r="C642" s="261" t="s">
        <v>625</v>
      </c>
      <c r="D642" s="273"/>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5"/>
      <c r="AZ642" s="265"/>
      <c r="BA642" s="266"/>
      <c r="BB642" s="267" t="s">
        <v>42</v>
      </c>
      <c r="BC642" s="288"/>
      <c r="BD642" s="269">
        <f t="shared" si="19"/>
        <v>0</v>
      </c>
      <c r="BE642" s="270"/>
      <c r="BF642" s="271"/>
      <c r="BG642" s="279"/>
      <c r="BI642" s="252" t="str">
        <f t="shared" si="20"/>
        <v/>
      </c>
    </row>
    <row r="643" spans="1:61" s="277" customFormat="1" hidden="1">
      <c r="A643" s="247"/>
      <c r="B643" s="260">
        <v>609.08199999999999</v>
      </c>
      <c r="C643" s="261" t="s">
        <v>626</v>
      </c>
      <c r="D643" s="273"/>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4"/>
      <c r="AN643" s="274"/>
      <c r="AO643" s="274"/>
      <c r="AP643" s="274"/>
      <c r="AQ643" s="274"/>
      <c r="AR643" s="274"/>
      <c r="AS643" s="274"/>
      <c r="AT643" s="274"/>
      <c r="AU643" s="274"/>
      <c r="AV643" s="274"/>
      <c r="AW643" s="274"/>
      <c r="AX643" s="274"/>
      <c r="AY643" s="275"/>
      <c r="AZ643" s="265"/>
      <c r="BA643" s="266"/>
      <c r="BB643" s="267" t="s">
        <v>42</v>
      </c>
      <c r="BC643" s="288"/>
      <c r="BD643" s="269">
        <f t="shared" si="19"/>
        <v>0</v>
      </c>
      <c r="BE643" s="270"/>
      <c r="BF643" s="271"/>
      <c r="BG643" s="279"/>
      <c r="BI643" s="252" t="str">
        <f t="shared" si="20"/>
        <v/>
      </c>
    </row>
    <row r="644" spans="1:61" s="277" customFormat="1" hidden="1">
      <c r="A644" s="247"/>
      <c r="B644" s="260">
        <v>609.08299999999997</v>
      </c>
      <c r="C644" s="261" t="s">
        <v>627</v>
      </c>
      <c r="D644" s="273"/>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s="274"/>
      <c r="AG644" s="274"/>
      <c r="AH644" s="274"/>
      <c r="AI644" s="274"/>
      <c r="AJ644" s="274"/>
      <c r="AK644" s="274"/>
      <c r="AL644" s="274"/>
      <c r="AM644" s="274"/>
      <c r="AN644" s="274"/>
      <c r="AO644" s="274"/>
      <c r="AP644" s="274"/>
      <c r="AQ644" s="274"/>
      <c r="AR644" s="274"/>
      <c r="AS644" s="274"/>
      <c r="AT644" s="274"/>
      <c r="AU644" s="274"/>
      <c r="AV644" s="274"/>
      <c r="AW644" s="274"/>
      <c r="AX644" s="274"/>
      <c r="AY644" s="275"/>
      <c r="AZ644" s="265"/>
      <c r="BA644" s="266"/>
      <c r="BB644" s="267" t="s">
        <v>42</v>
      </c>
      <c r="BC644" s="288"/>
      <c r="BD644" s="269">
        <f t="shared" si="19"/>
        <v>0</v>
      </c>
      <c r="BE644" s="270"/>
      <c r="BF644" s="271"/>
      <c r="BG644" s="279"/>
      <c r="BI644" s="252" t="str">
        <f t="shared" si="20"/>
        <v/>
      </c>
    </row>
    <row r="645" spans="1:61" s="277" customFormat="1" hidden="1">
      <c r="A645" s="409"/>
      <c r="B645" s="260">
        <v>610.00049999999999</v>
      </c>
      <c r="C645" s="261" t="s">
        <v>628</v>
      </c>
      <c r="D645" s="273"/>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274"/>
      <c r="AF645" s="274"/>
      <c r="AG645" s="274"/>
      <c r="AH645" s="274"/>
      <c r="AI645" s="274"/>
      <c r="AJ645" s="274"/>
      <c r="AK645" s="274"/>
      <c r="AL645" s="274"/>
      <c r="AM645" s="274"/>
      <c r="AN645" s="274"/>
      <c r="AO645" s="274"/>
      <c r="AP645" s="274"/>
      <c r="AQ645" s="274"/>
      <c r="AR645" s="274"/>
      <c r="AS645" s="274"/>
      <c r="AT645" s="274"/>
      <c r="AU645" s="274"/>
      <c r="AV645" s="274"/>
      <c r="AW645" s="274"/>
      <c r="AX645" s="274"/>
      <c r="AY645" s="275"/>
      <c r="AZ645" s="265"/>
      <c r="BA645" s="266"/>
      <c r="BB645" s="267" t="s">
        <v>45</v>
      </c>
      <c r="BC645" s="288"/>
      <c r="BD645" s="269">
        <f t="shared" si="19"/>
        <v>0</v>
      </c>
      <c r="BE645" s="270"/>
      <c r="BF645" s="271"/>
      <c r="BG645" s="279"/>
      <c r="BI645" s="252" t="str">
        <f t="shared" si="20"/>
        <v/>
      </c>
    </row>
    <row r="646" spans="1:61" s="277" customFormat="1" hidden="1">
      <c r="A646" s="247"/>
      <c r="B646" s="260">
        <v>610.00099999999998</v>
      </c>
      <c r="C646" s="261" t="s">
        <v>629</v>
      </c>
      <c r="D646" s="273"/>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274"/>
      <c r="AF646" s="274"/>
      <c r="AG646" s="274"/>
      <c r="AH646" s="274"/>
      <c r="AI646" s="274"/>
      <c r="AJ646" s="274"/>
      <c r="AK646" s="274"/>
      <c r="AL646" s="274"/>
      <c r="AM646" s="274"/>
      <c r="AN646" s="274"/>
      <c r="AO646" s="274"/>
      <c r="AP646" s="274"/>
      <c r="AQ646" s="274"/>
      <c r="AR646" s="274"/>
      <c r="AS646" s="274"/>
      <c r="AT646" s="274"/>
      <c r="AU646" s="274"/>
      <c r="AV646" s="274"/>
      <c r="AW646" s="274"/>
      <c r="AX646" s="274"/>
      <c r="AY646" s="275"/>
      <c r="AZ646" s="265"/>
      <c r="BA646" s="266"/>
      <c r="BB646" s="267" t="s">
        <v>45</v>
      </c>
      <c r="BC646" s="288"/>
      <c r="BD646" s="269">
        <f t="shared" si="19"/>
        <v>0</v>
      </c>
      <c r="BE646" s="270"/>
      <c r="BF646" s="271"/>
      <c r="BG646" s="279"/>
      <c r="BI646" s="252" t="str">
        <f t="shared" si="20"/>
        <v/>
      </c>
    </row>
    <row r="647" spans="1:61" s="277" customFormat="1" hidden="1">
      <c r="A647" s="247"/>
      <c r="B647" s="260">
        <v>610.00199999999995</v>
      </c>
      <c r="C647" s="261" t="s">
        <v>630</v>
      </c>
      <c r="D647" s="273"/>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274"/>
      <c r="AE647" s="274"/>
      <c r="AF647" s="274"/>
      <c r="AG647" s="274"/>
      <c r="AH647" s="274"/>
      <c r="AI647" s="274"/>
      <c r="AJ647" s="274"/>
      <c r="AK647" s="274"/>
      <c r="AL647" s="274"/>
      <c r="AM647" s="274"/>
      <c r="AN647" s="274"/>
      <c r="AO647" s="274"/>
      <c r="AP647" s="274"/>
      <c r="AQ647" s="274"/>
      <c r="AR647" s="274"/>
      <c r="AS647" s="274"/>
      <c r="AT647" s="274"/>
      <c r="AU647" s="274"/>
      <c r="AV647" s="274"/>
      <c r="AW647" s="274"/>
      <c r="AX647" s="274"/>
      <c r="AY647" s="275"/>
      <c r="AZ647" s="265"/>
      <c r="BA647" s="266"/>
      <c r="BB647" s="267" t="s">
        <v>44</v>
      </c>
      <c r="BC647" s="288"/>
      <c r="BD647" s="269">
        <f t="shared" si="19"/>
        <v>0</v>
      </c>
      <c r="BE647" s="270"/>
      <c r="BF647" s="271"/>
      <c r="BG647" s="279"/>
      <c r="BI647" s="252" t="str">
        <f t="shared" si="20"/>
        <v/>
      </c>
    </row>
    <row r="648" spans="1:61" s="277" customFormat="1" hidden="1">
      <c r="A648" s="247"/>
      <c r="B648" s="260">
        <v>610.00300000000004</v>
      </c>
      <c r="C648" s="261" t="s">
        <v>631</v>
      </c>
      <c r="D648" s="273"/>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5"/>
      <c r="AZ648" s="265"/>
      <c r="BA648" s="266"/>
      <c r="BB648" s="267" t="s">
        <v>44</v>
      </c>
      <c r="BC648" s="288"/>
      <c r="BD648" s="269">
        <f t="shared" si="19"/>
        <v>0</v>
      </c>
      <c r="BE648" s="270"/>
      <c r="BF648" s="271"/>
      <c r="BG648" s="279"/>
      <c r="BI648" s="252" t="str">
        <f t="shared" si="20"/>
        <v/>
      </c>
    </row>
    <row r="649" spans="1:61" s="277" customFormat="1" hidden="1">
      <c r="A649" s="247"/>
      <c r="B649" s="260">
        <v>610.00400000000002</v>
      </c>
      <c r="C649" s="261" t="s">
        <v>632</v>
      </c>
      <c r="D649" s="273"/>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74"/>
      <c r="AE649" s="274"/>
      <c r="AF649" s="274"/>
      <c r="AG649" s="274"/>
      <c r="AH649" s="274"/>
      <c r="AI649" s="274"/>
      <c r="AJ649" s="274"/>
      <c r="AK649" s="274"/>
      <c r="AL649" s="274"/>
      <c r="AM649" s="274"/>
      <c r="AN649" s="274"/>
      <c r="AO649" s="274"/>
      <c r="AP649" s="274"/>
      <c r="AQ649" s="274"/>
      <c r="AR649" s="274"/>
      <c r="AS649" s="274"/>
      <c r="AT649" s="274"/>
      <c r="AU649" s="274"/>
      <c r="AV649" s="274"/>
      <c r="AW649" s="274"/>
      <c r="AX649" s="274"/>
      <c r="AY649" s="275"/>
      <c r="AZ649" s="265"/>
      <c r="BA649" s="266"/>
      <c r="BB649" s="267" t="s">
        <v>44</v>
      </c>
      <c r="BC649" s="288"/>
      <c r="BD649" s="269">
        <f t="shared" si="19"/>
        <v>0</v>
      </c>
      <c r="BE649" s="270"/>
      <c r="BF649" s="271"/>
      <c r="BG649" s="279"/>
      <c r="BI649" s="252" t="str">
        <f t="shared" si="20"/>
        <v/>
      </c>
    </row>
    <row r="650" spans="1:61" s="277" customFormat="1" hidden="1">
      <c r="A650" s="247"/>
      <c r="B650" s="260">
        <v>610.005</v>
      </c>
      <c r="C650" s="261" t="s">
        <v>633</v>
      </c>
      <c r="D650" s="273"/>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74"/>
      <c r="AE650" s="274"/>
      <c r="AF650" s="274"/>
      <c r="AG650" s="274"/>
      <c r="AH650" s="274"/>
      <c r="AI650" s="274"/>
      <c r="AJ650" s="274"/>
      <c r="AK650" s="274"/>
      <c r="AL650" s="274"/>
      <c r="AM650" s="274"/>
      <c r="AN650" s="274"/>
      <c r="AO650" s="274"/>
      <c r="AP650" s="274"/>
      <c r="AQ650" s="274"/>
      <c r="AR650" s="274"/>
      <c r="AS650" s="274"/>
      <c r="AT650" s="274"/>
      <c r="AU650" s="274"/>
      <c r="AV650" s="274"/>
      <c r="AW650" s="274"/>
      <c r="AX650" s="274"/>
      <c r="AY650" s="275"/>
      <c r="AZ650" s="265"/>
      <c r="BA650" s="266"/>
      <c r="BB650" s="267" t="s">
        <v>44</v>
      </c>
      <c r="BC650" s="288"/>
      <c r="BD650" s="269">
        <f t="shared" si="19"/>
        <v>0</v>
      </c>
      <c r="BE650" s="270"/>
      <c r="BF650" s="271"/>
      <c r="BG650" s="279"/>
      <c r="BI650" s="252" t="str">
        <f t="shared" si="20"/>
        <v/>
      </c>
    </row>
    <row r="651" spans="1:61" s="277" customFormat="1" hidden="1">
      <c r="A651" s="247"/>
      <c r="B651" s="260">
        <v>610.00599999999997</v>
      </c>
      <c r="C651" s="261" t="s">
        <v>634</v>
      </c>
      <c r="D651" s="273"/>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74"/>
      <c r="AE651" s="274"/>
      <c r="AF651" s="274"/>
      <c r="AG651" s="274"/>
      <c r="AH651" s="274"/>
      <c r="AI651" s="274"/>
      <c r="AJ651" s="274"/>
      <c r="AK651" s="274"/>
      <c r="AL651" s="274"/>
      <c r="AM651" s="274"/>
      <c r="AN651" s="274"/>
      <c r="AO651" s="274"/>
      <c r="AP651" s="274"/>
      <c r="AQ651" s="274"/>
      <c r="AR651" s="274"/>
      <c r="AS651" s="274"/>
      <c r="AT651" s="274"/>
      <c r="AU651" s="274"/>
      <c r="AV651" s="274"/>
      <c r="AW651" s="274"/>
      <c r="AX651" s="274"/>
      <c r="AY651" s="275"/>
      <c r="AZ651" s="265"/>
      <c r="BA651" s="266"/>
      <c r="BB651" s="267" t="s">
        <v>44</v>
      </c>
      <c r="BC651" s="288"/>
      <c r="BD651" s="269">
        <f t="shared" si="19"/>
        <v>0</v>
      </c>
      <c r="BE651" s="270"/>
      <c r="BF651" s="271"/>
      <c r="BG651" s="279"/>
      <c r="BI651" s="252" t="str">
        <f t="shared" si="20"/>
        <v/>
      </c>
    </row>
    <row r="652" spans="1:61" s="277" customFormat="1" hidden="1">
      <c r="A652" s="247"/>
      <c r="B652" s="260">
        <v>610.00699999999995</v>
      </c>
      <c r="C652" s="261" t="s">
        <v>635</v>
      </c>
      <c r="D652" s="273"/>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74"/>
      <c r="AE652" s="274"/>
      <c r="AF652" s="274"/>
      <c r="AG652" s="274"/>
      <c r="AH652" s="274"/>
      <c r="AI652" s="274"/>
      <c r="AJ652" s="274"/>
      <c r="AK652" s="274"/>
      <c r="AL652" s="274"/>
      <c r="AM652" s="274"/>
      <c r="AN652" s="274"/>
      <c r="AO652" s="274"/>
      <c r="AP652" s="274"/>
      <c r="AQ652" s="274"/>
      <c r="AR652" s="274"/>
      <c r="AS652" s="274"/>
      <c r="AT652" s="274"/>
      <c r="AU652" s="274"/>
      <c r="AV652" s="274"/>
      <c r="AW652" s="274"/>
      <c r="AX652" s="274"/>
      <c r="AY652" s="275"/>
      <c r="AZ652" s="265"/>
      <c r="BA652" s="266"/>
      <c r="BB652" s="267" t="s">
        <v>44</v>
      </c>
      <c r="BC652" s="288"/>
      <c r="BD652" s="269">
        <f t="shared" si="19"/>
        <v>0</v>
      </c>
      <c r="BE652" s="270"/>
      <c r="BF652" s="271"/>
      <c r="BG652" s="279"/>
      <c r="BI652" s="252" t="str">
        <f t="shared" si="20"/>
        <v/>
      </c>
    </row>
    <row r="653" spans="1:61" s="277" customFormat="1" hidden="1">
      <c r="A653" s="247"/>
      <c r="B653" s="260">
        <v>610.00800000000004</v>
      </c>
      <c r="C653" s="261" t="s">
        <v>636</v>
      </c>
      <c r="D653" s="273"/>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74"/>
      <c r="AE653" s="274"/>
      <c r="AF653" s="274"/>
      <c r="AG653" s="274"/>
      <c r="AH653" s="274"/>
      <c r="AI653" s="274"/>
      <c r="AJ653" s="274"/>
      <c r="AK653" s="274"/>
      <c r="AL653" s="274"/>
      <c r="AM653" s="274"/>
      <c r="AN653" s="274"/>
      <c r="AO653" s="274"/>
      <c r="AP653" s="274"/>
      <c r="AQ653" s="274"/>
      <c r="AR653" s="274"/>
      <c r="AS653" s="274"/>
      <c r="AT653" s="274"/>
      <c r="AU653" s="274"/>
      <c r="AV653" s="274"/>
      <c r="AW653" s="274"/>
      <c r="AX653" s="274"/>
      <c r="AY653" s="275"/>
      <c r="AZ653" s="265"/>
      <c r="BA653" s="266"/>
      <c r="BB653" s="267" t="s">
        <v>44</v>
      </c>
      <c r="BC653" s="288"/>
      <c r="BD653" s="269">
        <f t="shared" si="19"/>
        <v>0</v>
      </c>
      <c r="BE653" s="270"/>
      <c r="BF653" s="271"/>
      <c r="BG653" s="279"/>
      <c r="BI653" s="252" t="str">
        <f t="shared" si="20"/>
        <v/>
      </c>
    </row>
    <row r="654" spans="1:61" s="277" customFormat="1" hidden="1">
      <c r="A654" s="247"/>
      <c r="B654" s="260">
        <v>611.00099999999998</v>
      </c>
      <c r="C654" s="261" t="s">
        <v>637</v>
      </c>
      <c r="D654" s="273"/>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274"/>
      <c r="AF654" s="274"/>
      <c r="AG654" s="274"/>
      <c r="AH654" s="274"/>
      <c r="AI654" s="274"/>
      <c r="AJ654" s="274"/>
      <c r="AK654" s="274"/>
      <c r="AL654" s="274"/>
      <c r="AM654" s="274"/>
      <c r="AN654" s="274"/>
      <c r="AO654" s="274"/>
      <c r="AP654" s="274"/>
      <c r="AQ654" s="274"/>
      <c r="AR654" s="274"/>
      <c r="AS654" s="274"/>
      <c r="AT654" s="274"/>
      <c r="AU654" s="274"/>
      <c r="AV654" s="274"/>
      <c r="AW654" s="274"/>
      <c r="AX654" s="274"/>
      <c r="AY654" s="275"/>
      <c r="AZ654" s="265"/>
      <c r="BA654" s="266"/>
      <c r="BB654" s="267" t="s">
        <v>45</v>
      </c>
      <c r="BC654" s="288"/>
      <c r="BD654" s="269">
        <f t="shared" si="19"/>
        <v>0</v>
      </c>
      <c r="BE654" s="270"/>
      <c r="BF654" s="271"/>
      <c r="BG654" s="279"/>
      <c r="BI654" s="252" t="str">
        <f t="shared" si="20"/>
        <v/>
      </c>
    </row>
    <row r="655" spans="1:61" s="277" customFormat="1" ht="15">
      <c r="A655" s="256" t="s">
        <v>1436</v>
      </c>
      <c r="B655" s="322"/>
      <c r="C655" s="258" t="s">
        <v>1437</v>
      </c>
      <c r="D655" s="281"/>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c r="AL655" s="282"/>
      <c r="AM655" s="282"/>
      <c r="AN655" s="282"/>
      <c r="AO655" s="282"/>
      <c r="AP655" s="282"/>
      <c r="AQ655" s="282"/>
      <c r="AR655" s="282"/>
      <c r="AS655" s="282"/>
      <c r="AT655" s="282"/>
      <c r="AU655" s="282"/>
      <c r="AV655" s="282"/>
      <c r="AW655" s="282"/>
      <c r="AX655" s="282"/>
      <c r="AY655" s="283"/>
      <c r="AZ655" s="284"/>
      <c r="BA655" s="285"/>
      <c r="BB655" s="286"/>
      <c r="BC655" s="289"/>
      <c r="BD655" s="287"/>
      <c r="BE655" s="270"/>
      <c r="BF655" s="259" t="s">
        <v>1447</v>
      </c>
      <c r="BG655" s="279"/>
      <c r="BI655" s="252"/>
    </row>
    <row r="656" spans="1:61" s="277" customFormat="1" hidden="1">
      <c r="A656" s="247"/>
      <c r="B656" s="260">
        <v>613.00049999999999</v>
      </c>
      <c r="C656" s="261" t="s">
        <v>77</v>
      </c>
      <c r="D656" s="273"/>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5"/>
      <c r="AZ656" s="265"/>
      <c r="BA656" s="266"/>
      <c r="BB656" s="267" t="s">
        <v>43</v>
      </c>
      <c r="BC656" s="288"/>
      <c r="BD656" s="269">
        <f t="shared" si="19"/>
        <v>0</v>
      </c>
      <c r="BE656" s="270"/>
      <c r="BF656" s="271"/>
      <c r="BG656" s="279"/>
      <c r="BI656" s="252" t="str">
        <f t="shared" si="20"/>
        <v/>
      </c>
    </row>
    <row r="657" spans="1:61" s="277" customFormat="1" hidden="1">
      <c r="A657" s="247"/>
      <c r="B657" s="260">
        <v>613.00099999999998</v>
      </c>
      <c r="C657" s="261" t="s">
        <v>638</v>
      </c>
      <c r="D657" s="273"/>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5"/>
      <c r="AZ657" s="265"/>
      <c r="BA657" s="266"/>
      <c r="BB657" s="267" t="s">
        <v>43</v>
      </c>
      <c r="BC657" s="288"/>
      <c r="BD657" s="269">
        <f t="shared" si="19"/>
        <v>0</v>
      </c>
      <c r="BE657" s="270"/>
      <c r="BF657" s="271"/>
      <c r="BG657" s="279"/>
      <c r="BI657" s="252" t="str">
        <f t="shared" si="20"/>
        <v/>
      </c>
    </row>
    <row r="658" spans="1:61" s="277" customFormat="1" hidden="1">
      <c r="A658" s="247"/>
      <c r="B658" s="260">
        <v>613.00199999999995</v>
      </c>
      <c r="C658" s="261" t="s">
        <v>639</v>
      </c>
      <c r="D658" s="273"/>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274"/>
      <c r="AF658" s="274"/>
      <c r="AG658" s="274"/>
      <c r="AH658" s="274"/>
      <c r="AI658" s="274"/>
      <c r="AJ658" s="274"/>
      <c r="AK658" s="274"/>
      <c r="AL658" s="274"/>
      <c r="AM658" s="274"/>
      <c r="AN658" s="274"/>
      <c r="AO658" s="274"/>
      <c r="AP658" s="274"/>
      <c r="AQ658" s="274"/>
      <c r="AR658" s="274"/>
      <c r="AS658" s="274"/>
      <c r="AT658" s="274"/>
      <c r="AU658" s="274"/>
      <c r="AV658" s="274"/>
      <c r="AW658" s="274"/>
      <c r="AX658" s="274"/>
      <c r="AY658" s="275"/>
      <c r="AZ658" s="265"/>
      <c r="BA658" s="266"/>
      <c r="BB658" s="267" t="s">
        <v>43</v>
      </c>
      <c r="BC658" s="288"/>
      <c r="BD658" s="269">
        <f t="shared" si="19"/>
        <v>0</v>
      </c>
      <c r="BE658" s="270"/>
      <c r="BF658" s="271"/>
      <c r="BG658" s="279"/>
      <c r="BI658" s="252" t="str">
        <f t="shared" si="20"/>
        <v/>
      </c>
    </row>
    <row r="659" spans="1:61" s="277" customFormat="1" hidden="1">
      <c r="A659" s="247"/>
      <c r="B659" s="260">
        <v>613.01</v>
      </c>
      <c r="C659" s="261" t="s">
        <v>640</v>
      </c>
      <c r="D659" s="273"/>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c r="AF659" s="274"/>
      <c r="AG659" s="274"/>
      <c r="AH659" s="274"/>
      <c r="AI659" s="274"/>
      <c r="AJ659" s="274"/>
      <c r="AK659" s="274"/>
      <c r="AL659" s="274"/>
      <c r="AM659" s="274"/>
      <c r="AN659" s="274"/>
      <c r="AO659" s="274"/>
      <c r="AP659" s="274"/>
      <c r="AQ659" s="274"/>
      <c r="AR659" s="274"/>
      <c r="AS659" s="274"/>
      <c r="AT659" s="274"/>
      <c r="AU659" s="274"/>
      <c r="AV659" s="274"/>
      <c r="AW659" s="274"/>
      <c r="AX659" s="274"/>
      <c r="AY659" s="275"/>
      <c r="AZ659" s="265"/>
      <c r="BA659" s="266"/>
      <c r="BB659" s="267" t="s">
        <v>43</v>
      </c>
      <c r="BC659" s="288"/>
      <c r="BD659" s="269">
        <f t="shared" si="19"/>
        <v>0</v>
      </c>
      <c r="BE659" s="270"/>
      <c r="BF659" s="271"/>
      <c r="BG659" s="279"/>
      <c r="BI659" s="252" t="str">
        <f t="shared" si="20"/>
        <v/>
      </c>
    </row>
    <row r="660" spans="1:61" s="277" customFormat="1" hidden="1">
      <c r="B660" s="260">
        <v>613.01099999999997</v>
      </c>
      <c r="C660" s="261" t="s">
        <v>641</v>
      </c>
      <c r="D660" s="273"/>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5"/>
      <c r="AZ660" s="265"/>
      <c r="BA660" s="266"/>
      <c r="BB660" s="267" t="s">
        <v>43</v>
      </c>
      <c r="BC660" s="288"/>
      <c r="BD660" s="269">
        <f t="shared" si="19"/>
        <v>0</v>
      </c>
      <c r="BE660" s="270"/>
      <c r="BF660" s="271"/>
      <c r="BG660" s="279"/>
      <c r="BI660" s="252" t="str">
        <f t="shared" si="20"/>
        <v/>
      </c>
    </row>
    <row r="661" spans="1:61" s="277" customFormat="1" hidden="1">
      <c r="A661" s="247"/>
      <c r="B661" s="260">
        <v>613.01199999999994</v>
      </c>
      <c r="C661" s="261" t="s">
        <v>642</v>
      </c>
      <c r="D661" s="273"/>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5"/>
      <c r="AZ661" s="265"/>
      <c r="BA661" s="266"/>
      <c r="BB661" s="267" t="s">
        <v>43</v>
      </c>
      <c r="BC661" s="288"/>
      <c r="BD661" s="269">
        <f t="shared" si="19"/>
        <v>0</v>
      </c>
      <c r="BE661" s="270"/>
      <c r="BF661" s="271"/>
      <c r="BG661" s="279"/>
      <c r="BI661" s="252" t="str">
        <f t="shared" si="20"/>
        <v/>
      </c>
    </row>
    <row r="662" spans="1:61" s="277" customFormat="1" hidden="1">
      <c r="A662" s="247"/>
      <c r="B662" s="260">
        <v>613.01300000000003</v>
      </c>
      <c r="C662" s="261" t="s">
        <v>643</v>
      </c>
      <c r="D662" s="273"/>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5"/>
      <c r="AZ662" s="265"/>
      <c r="BA662" s="266"/>
      <c r="BB662" s="267" t="s">
        <v>43</v>
      </c>
      <c r="BC662" s="288"/>
      <c r="BD662" s="269">
        <f t="shared" si="19"/>
        <v>0</v>
      </c>
      <c r="BE662" s="270"/>
      <c r="BF662" s="271"/>
      <c r="BG662" s="279"/>
      <c r="BI662" s="252" t="str">
        <f t="shared" si="20"/>
        <v/>
      </c>
    </row>
    <row r="663" spans="1:61" s="277" customFormat="1" hidden="1">
      <c r="A663" s="247"/>
      <c r="B663" s="260">
        <v>613.01400000000001</v>
      </c>
      <c r="C663" s="261" t="s">
        <v>644</v>
      </c>
      <c r="D663" s="273"/>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5"/>
      <c r="AZ663" s="265"/>
      <c r="BA663" s="266"/>
      <c r="BB663" s="267" t="s">
        <v>43</v>
      </c>
      <c r="BC663" s="288"/>
      <c r="BD663" s="269">
        <f t="shared" si="19"/>
        <v>0</v>
      </c>
      <c r="BE663" s="270"/>
      <c r="BF663" s="271"/>
      <c r="BG663" s="279"/>
      <c r="BI663" s="252" t="str">
        <f t="shared" si="20"/>
        <v/>
      </c>
    </row>
    <row r="664" spans="1:61" s="277" customFormat="1" hidden="1">
      <c r="A664" s="247"/>
      <c r="B664" s="260">
        <v>613.01499999999999</v>
      </c>
      <c r="C664" s="261" t="s">
        <v>1319</v>
      </c>
      <c r="D664" s="273"/>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5"/>
      <c r="AZ664" s="265"/>
      <c r="BA664" s="266"/>
      <c r="BB664" s="267" t="s">
        <v>43</v>
      </c>
      <c r="BC664" s="288"/>
      <c r="BD664" s="269">
        <f t="shared" si="19"/>
        <v>0</v>
      </c>
      <c r="BE664" s="270"/>
      <c r="BF664" s="271" t="s">
        <v>1318</v>
      </c>
      <c r="BG664" s="279"/>
      <c r="BI664" s="252" t="str">
        <f t="shared" si="20"/>
        <v/>
      </c>
    </row>
    <row r="665" spans="1:61" s="277" customFormat="1" hidden="1">
      <c r="A665" s="247"/>
      <c r="B665" s="260">
        <v>613.01599999999996</v>
      </c>
      <c r="C665" s="261" t="s">
        <v>1320</v>
      </c>
      <c r="D665" s="273"/>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5"/>
      <c r="AZ665" s="265"/>
      <c r="BA665" s="266"/>
      <c r="BB665" s="267" t="s">
        <v>43</v>
      </c>
      <c r="BC665" s="288"/>
      <c r="BD665" s="269">
        <f t="shared" si="19"/>
        <v>0</v>
      </c>
      <c r="BE665" s="270"/>
      <c r="BF665" s="271" t="s">
        <v>1321</v>
      </c>
      <c r="BG665" s="279"/>
      <c r="BI665" s="252" t="str">
        <f t="shared" si="20"/>
        <v/>
      </c>
    </row>
    <row r="666" spans="1:61" s="277" customFormat="1" hidden="1">
      <c r="A666" s="247"/>
      <c r="B666" s="260">
        <v>613.01700000000005</v>
      </c>
      <c r="C666" s="261" t="s">
        <v>645</v>
      </c>
      <c r="D666" s="273"/>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5"/>
      <c r="AZ666" s="265"/>
      <c r="BA666" s="266"/>
      <c r="BB666" s="267" t="s">
        <v>43</v>
      </c>
      <c r="BC666" s="288"/>
      <c r="BD666" s="269">
        <f t="shared" ref="BD666:BD731" si="21">BA666*BC666</f>
        <v>0</v>
      </c>
      <c r="BE666" s="270"/>
      <c r="BF666" s="271"/>
      <c r="BG666" s="279"/>
      <c r="BI666" s="252" t="str">
        <f t="shared" si="20"/>
        <v/>
      </c>
    </row>
    <row r="667" spans="1:61" s="277" customFormat="1" hidden="1">
      <c r="A667" s="247"/>
      <c r="B667" s="260">
        <v>613.01800000000003</v>
      </c>
      <c r="C667" s="261" t="s">
        <v>646</v>
      </c>
      <c r="D667" s="273"/>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5"/>
      <c r="AZ667" s="265"/>
      <c r="BA667" s="266"/>
      <c r="BB667" s="267" t="s">
        <v>43</v>
      </c>
      <c r="BC667" s="288"/>
      <c r="BD667" s="269">
        <f t="shared" si="21"/>
        <v>0</v>
      </c>
      <c r="BE667" s="270"/>
      <c r="BF667" s="271"/>
      <c r="BG667" s="279"/>
      <c r="BI667" s="252" t="str">
        <f t="shared" si="20"/>
        <v/>
      </c>
    </row>
    <row r="668" spans="1:61" s="277" customFormat="1" hidden="1">
      <c r="A668" s="247"/>
      <c r="B668" s="260">
        <v>613.01900000000001</v>
      </c>
      <c r="C668" s="261" t="s">
        <v>647</v>
      </c>
      <c r="D668" s="273"/>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274"/>
      <c r="AF668" s="274"/>
      <c r="AG668" s="274"/>
      <c r="AH668" s="274"/>
      <c r="AI668" s="274"/>
      <c r="AJ668" s="274"/>
      <c r="AK668" s="274"/>
      <c r="AL668" s="274"/>
      <c r="AM668" s="274"/>
      <c r="AN668" s="274"/>
      <c r="AO668" s="274"/>
      <c r="AP668" s="274"/>
      <c r="AQ668" s="274"/>
      <c r="AR668" s="274"/>
      <c r="AS668" s="274"/>
      <c r="AT668" s="274"/>
      <c r="AU668" s="274"/>
      <c r="AV668" s="274"/>
      <c r="AW668" s="274"/>
      <c r="AX668" s="274"/>
      <c r="AY668" s="275"/>
      <c r="AZ668" s="265"/>
      <c r="BA668" s="266"/>
      <c r="BB668" s="267" t="s">
        <v>43</v>
      </c>
      <c r="BC668" s="288"/>
      <c r="BD668" s="269">
        <f t="shared" si="21"/>
        <v>0</v>
      </c>
      <c r="BE668" s="270"/>
      <c r="BF668" s="271"/>
      <c r="BG668" s="279"/>
      <c r="BI668" s="252" t="str">
        <f t="shared" si="20"/>
        <v/>
      </c>
    </row>
    <row r="669" spans="1:61" s="277" customFormat="1" hidden="1">
      <c r="A669" s="247"/>
      <c r="B669" s="260">
        <v>613.02</v>
      </c>
      <c r="C669" s="261" t="s">
        <v>648</v>
      </c>
      <c r="D669" s="273"/>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F669" s="274"/>
      <c r="AG669" s="274"/>
      <c r="AH669" s="274"/>
      <c r="AI669" s="274"/>
      <c r="AJ669" s="274"/>
      <c r="AK669" s="274"/>
      <c r="AL669" s="274"/>
      <c r="AM669" s="274"/>
      <c r="AN669" s="274"/>
      <c r="AO669" s="274"/>
      <c r="AP669" s="274"/>
      <c r="AQ669" s="274"/>
      <c r="AR669" s="274"/>
      <c r="AS669" s="274"/>
      <c r="AT669" s="274"/>
      <c r="AU669" s="274"/>
      <c r="AV669" s="274"/>
      <c r="AW669" s="274"/>
      <c r="AX669" s="274"/>
      <c r="AY669" s="275"/>
      <c r="AZ669" s="265"/>
      <c r="BA669" s="266"/>
      <c r="BB669" s="267" t="s">
        <v>43</v>
      </c>
      <c r="BC669" s="288"/>
      <c r="BD669" s="269">
        <f t="shared" si="21"/>
        <v>0</v>
      </c>
      <c r="BE669" s="270"/>
      <c r="BF669" s="271"/>
      <c r="BG669" s="279"/>
      <c r="BI669" s="252" t="str">
        <f t="shared" si="20"/>
        <v/>
      </c>
    </row>
    <row r="670" spans="1:61" s="277" customFormat="1" hidden="1">
      <c r="A670" s="247"/>
      <c r="B670" s="260">
        <v>613.03</v>
      </c>
      <c r="C670" s="261" t="s">
        <v>649</v>
      </c>
      <c r="D670" s="273"/>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s="274"/>
      <c r="AG670" s="274"/>
      <c r="AH670" s="274"/>
      <c r="AI670" s="274"/>
      <c r="AJ670" s="274"/>
      <c r="AK670" s="274"/>
      <c r="AL670" s="274"/>
      <c r="AM670" s="274"/>
      <c r="AN670" s="274"/>
      <c r="AO670" s="274"/>
      <c r="AP670" s="274"/>
      <c r="AQ670" s="274"/>
      <c r="AR670" s="274"/>
      <c r="AS670" s="274"/>
      <c r="AT670" s="274"/>
      <c r="AU670" s="274"/>
      <c r="AV670" s="274"/>
      <c r="AW670" s="274"/>
      <c r="AX670" s="274"/>
      <c r="AY670" s="275"/>
      <c r="AZ670" s="265"/>
      <c r="BA670" s="266"/>
      <c r="BB670" s="267" t="s">
        <v>46</v>
      </c>
      <c r="BC670" s="288"/>
      <c r="BD670" s="269">
        <f t="shared" si="21"/>
        <v>0</v>
      </c>
      <c r="BE670" s="270"/>
      <c r="BF670" s="271"/>
      <c r="BG670" s="279"/>
      <c r="BI670" s="252" t="str">
        <f t="shared" si="20"/>
        <v/>
      </c>
    </row>
    <row r="671" spans="1:61" s="277" customFormat="1" hidden="1">
      <c r="A671" s="247"/>
      <c r="B671" s="260">
        <v>613.03099999999995</v>
      </c>
      <c r="C671" s="261" t="s">
        <v>650</v>
      </c>
      <c r="D671" s="273"/>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74"/>
      <c r="AE671" s="274"/>
      <c r="AF671" s="274"/>
      <c r="AG671" s="274"/>
      <c r="AH671" s="274"/>
      <c r="AI671" s="274"/>
      <c r="AJ671" s="274"/>
      <c r="AK671" s="274"/>
      <c r="AL671" s="274"/>
      <c r="AM671" s="274"/>
      <c r="AN671" s="274"/>
      <c r="AO671" s="274"/>
      <c r="AP671" s="274"/>
      <c r="AQ671" s="274"/>
      <c r="AR671" s="274"/>
      <c r="AS671" s="274"/>
      <c r="AT671" s="274"/>
      <c r="AU671" s="274"/>
      <c r="AV671" s="274"/>
      <c r="AW671" s="274"/>
      <c r="AX671" s="274"/>
      <c r="AY671" s="275"/>
      <c r="AZ671" s="265"/>
      <c r="BA671" s="266"/>
      <c r="BB671" s="267" t="s">
        <v>46</v>
      </c>
      <c r="BC671" s="288"/>
      <c r="BD671" s="269">
        <f t="shared" si="21"/>
        <v>0</v>
      </c>
      <c r="BE671" s="270"/>
      <c r="BF671" s="271"/>
      <c r="BG671" s="279"/>
      <c r="BI671" s="252" t="str">
        <f t="shared" si="20"/>
        <v/>
      </c>
    </row>
    <row r="672" spans="1:61" s="277" customFormat="1" hidden="1">
      <c r="A672" s="247"/>
      <c r="B672" s="260">
        <v>613.03200000000004</v>
      </c>
      <c r="C672" s="261" t="s">
        <v>651</v>
      </c>
      <c r="D672" s="273"/>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s="274"/>
      <c r="AG672" s="274"/>
      <c r="AH672" s="274"/>
      <c r="AI672" s="274"/>
      <c r="AJ672" s="274"/>
      <c r="AK672" s="274"/>
      <c r="AL672" s="274"/>
      <c r="AM672" s="274"/>
      <c r="AN672" s="274"/>
      <c r="AO672" s="274"/>
      <c r="AP672" s="274"/>
      <c r="AQ672" s="274"/>
      <c r="AR672" s="274"/>
      <c r="AS672" s="274"/>
      <c r="AT672" s="274"/>
      <c r="AU672" s="274"/>
      <c r="AV672" s="274"/>
      <c r="AW672" s="274"/>
      <c r="AX672" s="274"/>
      <c r="AY672" s="275"/>
      <c r="AZ672" s="265"/>
      <c r="BA672" s="266"/>
      <c r="BB672" s="267" t="s">
        <v>46</v>
      </c>
      <c r="BC672" s="288"/>
      <c r="BD672" s="269">
        <f t="shared" si="21"/>
        <v>0</v>
      </c>
      <c r="BE672" s="270"/>
      <c r="BF672" s="271"/>
      <c r="BG672" s="279"/>
      <c r="BI672" s="252" t="str">
        <f t="shared" si="20"/>
        <v/>
      </c>
    </row>
    <row r="673" spans="1:61" s="277" customFormat="1" hidden="1">
      <c r="A673" s="247"/>
      <c r="B673" s="260">
        <v>613.03300000000002</v>
      </c>
      <c r="C673" s="261" t="s">
        <v>652</v>
      </c>
      <c r="D673" s="273"/>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74"/>
      <c r="AE673" s="274"/>
      <c r="AF673" s="274"/>
      <c r="AG673" s="274"/>
      <c r="AH673" s="274"/>
      <c r="AI673" s="274"/>
      <c r="AJ673" s="274"/>
      <c r="AK673" s="274"/>
      <c r="AL673" s="274"/>
      <c r="AM673" s="274"/>
      <c r="AN673" s="274"/>
      <c r="AO673" s="274"/>
      <c r="AP673" s="274"/>
      <c r="AQ673" s="274"/>
      <c r="AR673" s="274"/>
      <c r="AS673" s="274"/>
      <c r="AT673" s="274"/>
      <c r="AU673" s="274"/>
      <c r="AV673" s="274"/>
      <c r="AW673" s="274"/>
      <c r="AX673" s="274"/>
      <c r="AY673" s="275"/>
      <c r="AZ673" s="265"/>
      <c r="BA673" s="266"/>
      <c r="BB673" s="267" t="s">
        <v>46</v>
      </c>
      <c r="BC673" s="288"/>
      <c r="BD673" s="269">
        <f t="shared" si="21"/>
        <v>0</v>
      </c>
      <c r="BE673" s="270"/>
      <c r="BF673" s="271"/>
      <c r="BG673" s="279"/>
      <c r="BI673" s="252" t="str">
        <f t="shared" si="20"/>
        <v/>
      </c>
    </row>
    <row r="674" spans="1:61" s="277" customFormat="1" hidden="1">
      <c r="A674" s="247"/>
      <c r="B674" s="260">
        <v>613.03399999999999</v>
      </c>
      <c r="C674" s="261" t="s">
        <v>653</v>
      </c>
      <c r="D674" s="273"/>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74"/>
      <c r="AE674" s="274"/>
      <c r="AF674" s="274"/>
      <c r="AG674" s="274"/>
      <c r="AH674" s="274"/>
      <c r="AI674" s="274"/>
      <c r="AJ674" s="274"/>
      <c r="AK674" s="274"/>
      <c r="AL674" s="274"/>
      <c r="AM674" s="274"/>
      <c r="AN674" s="274"/>
      <c r="AO674" s="274"/>
      <c r="AP674" s="274"/>
      <c r="AQ674" s="274"/>
      <c r="AR674" s="274"/>
      <c r="AS674" s="274"/>
      <c r="AT674" s="274"/>
      <c r="AU674" s="274"/>
      <c r="AV674" s="274"/>
      <c r="AW674" s="274"/>
      <c r="AX674" s="274"/>
      <c r="AY674" s="275"/>
      <c r="AZ674" s="265"/>
      <c r="BA674" s="266"/>
      <c r="BB674" s="267" t="s">
        <v>46</v>
      </c>
      <c r="BC674" s="288"/>
      <c r="BD674" s="269">
        <f t="shared" si="21"/>
        <v>0</v>
      </c>
      <c r="BE674" s="270"/>
      <c r="BF674" s="271"/>
      <c r="BG674" s="279"/>
      <c r="BI674" s="252" t="str">
        <f t="shared" si="20"/>
        <v/>
      </c>
    </row>
    <row r="675" spans="1:61" s="277" customFormat="1" hidden="1">
      <c r="A675" s="247"/>
      <c r="B675" s="260">
        <v>613.03499999999997</v>
      </c>
      <c r="C675" s="261" t="s">
        <v>654</v>
      </c>
      <c r="D675" s="273"/>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74"/>
      <c r="AE675" s="274"/>
      <c r="AF675" s="274"/>
      <c r="AG675" s="274"/>
      <c r="AH675" s="274"/>
      <c r="AI675" s="274"/>
      <c r="AJ675" s="274"/>
      <c r="AK675" s="274"/>
      <c r="AL675" s="274"/>
      <c r="AM675" s="274"/>
      <c r="AN675" s="274"/>
      <c r="AO675" s="274"/>
      <c r="AP675" s="274"/>
      <c r="AQ675" s="274"/>
      <c r="AR675" s="274"/>
      <c r="AS675" s="274"/>
      <c r="AT675" s="274"/>
      <c r="AU675" s="274"/>
      <c r="AV675" s="274"/>
      <c r="AW675" s="274"/>
      <c r="AX675" s="274"/>
      <c r="AY675" s="275"/>
      <c r="AZ675" s="265"/>
      <c r="BA675" s="266"/>
      <c r="BB675" s="267" t="s">
        <v>42</v>
      </c>
      <c r="BC675" s="288"/>
      <c r="BD675" s="269">
        <f t="shared" si="21"/>
        <v>0</v>
      </c>
      <c r="BE675" s="270"/>
      <c r="BF675" s="271"/>
      <c r="BG675" s="279"/>
      <c r="BI675" s="252" t="str">
        <f t="shared" si="20"/>
        <v/>
      </c>
    </row>
    <row r="676" spans="1:61" s="277" customFormat="1" hidden="1">
      <c r="A676" s="247"/>
      <c r="B676" s="260">
        <v>613.04</v>
      </c>
      <c r="C676" s="261" t="s">
        <v>655</v>
      </c>
      <c r="D676" s="273"/>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74"/>
      <c r="AE676" s="274"/>
      <c r="AF676" s="274"/>
      <c r="AG676" s="274"/>
      <c r="AH676" s="274"/>
      <c r="AI676" s="274"/>
      <c r="AJ676" s="274"/>
      <c r="AK676" s="274"/>
      <c r="AL676" s="274"/>
      <c r="AM676" s="274"/>
      <c r="AN676" s="274"/>
      <c r="AO676" s="274"/>
      <c r="AP676" s="274"/>
      <c r="AQ676" s="274"/>
      <c r="AR676" s="274"/>
      <c r="AS676" s="274"/>
      <c r="AT676" s="274"/>
      <c r="AU676" s="274"/>
      <c r="AV676" s="274"/>
      <c r="AW676" s="274"/>
      <c r="AX676" s="274"/>
      <c r="AY676" s="275"/>
      <c r="AZ676" s="265"/>
      <c r="BA676" s="266"/>
      <c r="BB676" s="267" t="s">
        <v>42</v>
      </c>
      <c r="BC676" s="288"/>
      <c r="BD676" s="269">
        <f t="shared" si="21"/>
        <v>0</v>
      </c>
      <c r="BE676" s="270"/>
      <c r="BF676" s="271"/>
      <c r="BG676" s="279"/>
      <c r="BI676" s="252" t="str">
        <f t="shared" ref="BI676:BI741" si="22">T(B676)</f>
        <v/>
      </c>
    </row>
    <row r="677" spans="1:61" s="277" customFormat="1" hidden="1">
      <c r="A677" s="247"/>
      <c r="B677" s="260">
        <v>613.04100000000005</v>
      </c>
      <c r="C677" s="261" t="s">
        <v>655</v>
      </c>
      <c r="D677" s="273"/>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74"/>
      <c r="AE677" s="274"/>
      <c r="AF677" s="274"/>
      <c r="AG677" s="274"/>
      <c r="AH677" s="274"/>
      <c r="AI677" s="274"/>
      <c r="AJ677" s="274"/>
      <c r="AK677" s="274"/>
      <c r="AL677" s="274"/>
      <c r="AM677" s="274"/>
      <c r="AN677" s="274"/>
      <c r="AO677" s="274"/>
      <c r="AP677" s="274"/>
      <c r="AQ677" s="274"/>
      <c r="AR677" s="274"/>
      <c r="AS677" s="274"/>
      <c r="AT677" s="274"/>
      <c r="AU677" s="274"/>
      <c r="AV677" s="274"/>
      <c r="AW677" s="274"/>
      <c r="AX677" s="274"/>
      <c r="AY677" s="275"/>
      <c r="AZ677" s="265"/>
      <c r="BA677" s="266"/>
      <c r="BB677" s="267" t="s">
        <v>46</v>
      </c>
      <c r="BC677" s="288"/>
      <c r="BD677" s="269">
        <f t="shared" si="21"/>
        <v>0</v>
      </c>
      <c r="BE677" s="270"/>
      <c r="BF677" s="271"/>
      <c r="BG677" s="279"/>
      <c r="BI677" s="252" t="str">
        <f t="shared" si="22"/>
        <v/>
      </c>
    </row>
    <row r="678" spans="1:61" s="277" customFormat="1" hidden="1">
      <c r="A678" s="247"/>
      <c r="B678" s="260">
        <v>613.04200000000003</v>
      </c>
      <c r="C678" s="261" t="s">
        <v>656</v>
      </c>
      <c r="D678" s="273"/>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74"/>
      <c r="AE678" s="274"/>
      <c r="AF678" s="274"/>
      <c r="AG678" s="274"/>
      <c r="AH678" s="274"/>
      <c r="AI678" s="274"/>
      <c r="AJ678" s="274"/>
      <c r="AK678" s="274"/>
      <c r="AL678" s="274"/>
      <c r="AM678" s="274"/>
      <c r="AN678" s="274"/>
      <c r="AO678" s="274"/>
      <c r="AP678" s="274"/>
      <c r="AQ678" s="274"/>
      <c r="AR678" s="274"/>
      <c r="AS678" s="274"/>
      <c r="AT678" s="274"/>
      <c r="AU678" s="274"/>
      <c r="AV678" s="274"/>
      <c r="AW678" s="274"/>
      <c r="AX678" s="274"/>
      <c r="AY678" s="275"/>
      <c r="AZ678" s="265"/>
      <c r="BA678" s="266"/>
      <c r="BB678" s="267" t="s">
        <v>42</v>
      </c>
      <c r="BC678" s="288"/>
      <c r="BD678" s="269">
        <f t="shared" si="21"/>
        <v>0</v>
      </c>
      <c r="BE678" s="270"/>
      <c r="BF678" s="271"/>
      <c r="BG678" s="279"/>
      <c r="BI678" s="252" t="str">
        <f t="shared" si="22"/>
        <v/>
      </c>
    </row>
    <row r="679" spans="1:61" s="277" customFormat="1" hidden="1">
      <c r="A679" s="247"/>
      <c r="B679" s="260">
        <v>613.04300000000001</v>
      </c>
      <c r="C679" s="261" t="s">
        <v>657</v>
      </c>
      <c r="D679" s="273"/>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274"/>
      <c r="AF679" s="274"/>
      <c r="AG679" s="274"/>
      <c r="AH679" s="274"/>
      <c r="AI679" s="274"/>
      <c r="AJ679" s="274"/>
      <c r="AK679" s="274"/>
      <c r="AL679" s="274"/>
      <c r="AM679" s="274"/>
      <c r="AN679" s="274"/>
      <c r="AO679" s="274"/>
      <c r="AP679" s="274"/>
      <c r="AQ679" s="274"/>
      <c r="AR679" s="274"/>
      <c r="AS679" s="274"/>
      <c r="AT679" s="274"/>
      <c r="AU679" s="274"/>
      <c r="AV679" s="274"/>
      <c r="AW679" s="274"/>
      <c r="AX679" s="274"/>
      <c r="AY679" s="275"/>
      <c r="AZ679" s="265"/>
      <c r="BA679" s="266"/>
      <c r="BB679" s="267" t="s">
        <v>42</v>
      </c>
      <c r="BC679" s="288"/>
      <c r="BD679" s="269">
        <f t="shared" si="21"/>
        <v>0</v>
      </c>
      <c r="BE679" s="270"/>
      <c r="BF679" s="271"/>
      <c r="BG679" s="279"/>
      <c r="BI679" s="252" t="str">
        <f t="shared" si="22"/>
        <v/>
      </c>
    </row>
    <row r="680" spans="1:61" s="277" customFormat="1" hidden="1">
      <c r="A680" s="247"/>
      <c r="B680" s="260">
        <v>613.04999999999995</v>
      </c>
      <c r="C680" s="261" t="s">
        <v>658</v>
      </c>
      <c r="D680" s="273"/>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74"/>
      <c r="AE680" s="274"/>
      <c r="AF680" s="274"/>
      <c r="AG680" s="274"/>
      <c r="AH680" s="274"/>
      <c r="AI680" s="274"/>
      <c r="AJ680" s="274"/>
      <c r="AK680" s="274"/>
      <c r="AL680" s="274"/>
      <c r="AM680" s="274"/>
      <c r="AN680" s="274"/>
      <c r="AO680" s="274"/>
      <c r="AP680" s="274"/>
      <c r="AQ680" s="274"/>
      <c r="AR680" s="274"/>
      <c r="AS680" s="274"/>
      <c r="AT680" s="274"/>
      <c r="AU680" s="274"/>
      <c r="AV680" s="274"/>
      <c r="AW680" s="274"/>
      <c r="AX680" s="274"/>
      <c r="AY680" s="275"/>
      <c r="AZ680" s="265"/>
      <c r="BA680" s="266"/>
      <c r="BB680" s="267" t="s">
        <v>42</v>
      </c>
      <c r="BC680" s="288"/>
      <c r="BD680" s="269">
        <f t="shared" si="21"/>
        <v>0</v>
      </c>
      <c r="BE680" s="270"/>
      <c r="BF680" s="271"/>
      <c r="BG680" s="279"/>
      <c r="BI680" s="252" t="str">
        <f t="shared" si="22"/>
        <v/>
      </c>
    </row>
    <row r="681" spans="1:61" s="277" customFormat="1" hidden="1">
      <c r="A681" s="247"/>
      <c r="B681" s="260">
        <v>613.05100000000004</v>
      </c>
      <c r="C681" s="261" t="s">
        <v>658</v>
      </c>
      <c r="D681" s="273"/>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74"/>
      <c r="AE681" s="274"/>
      <c r="AF681" s="274"/>
      <c r="AG681" s="274"/>
      <c r="AH681" s="274"/>
      <c r="AI681" s="274"/>
      <c r="AJ681" s="274"/>
      <c r="AK681" s="274"/>
      <c r="AL681" s="274"/>
      <c r="AM681" s="274"/>
      <c r="AN681" s="274"/>
      <c r="AO681" s="274"/>
      <c r="AP681" s="274"/>
      <c r="AQ681" s="274"/>
      <c r="AR681" s="274"/>
      <c r="AS681" s="274"/>
      <c r="AT681" s="274"/>
      <c r="AU681" s="274"/>
      <c r="AV681" s="274"/>
      <c r="AW681" s="274"/>
      <c r="AX681" s="274"/>
      <c r="AY681" s="275"/>
      <c r="AZ681" s="265"/>
      <c r="BA681" s="266"/>
      <c r="BB681" s="267" t="s">
        <v>46</v>
      </c>
      <c r="BC681" s="288"/>
      <c r="BD681" s="269">
        <f t="shared" si="21"/>
        <v>0</v>
      </c>
      <c r="BE681" s="270"/>
      <c r="BF681" s="271"/>
      <c r="BG681" s="279"/>
      <c r="BI681" s="252" t="str">
        <f t="shared" si="22"/>
        <v/>
      </c>
    </row>
    <row r="682" spans="1:61" s="277" customFormat="1" hidden="1">
      <c r="A682" s="247"/>
      <c r="B682" s="260">
        <v>613.05200000000002</v>
      </c>
      <c r="C682" s="261" t="s">
        <v>659</v>
      </c>
      <c r="D682" s="273"/>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74"/>
      <c r="AE682" s="274"/>
      <c r="AF682" s="274"/>
      <c r="AG682" s="274"/>
      <c r="AH682" s="274"/>
      <c r="AI682" s="274"/>
      <c r="AJ682" s="274"/>
      <c r="AK682" s="274"/>
      <c r="AL682" s="274"/>
      <c r="AM682" s="274"/>
      <c r="AN682" s="274"/>
      <c r="AO682" s="274"/>
      <c r="AP682" s="274"/>
      <c r="AQ682" s="274"/>
      <c r="AR682" s="274"/>
      <c r="AS682" s="274"/>
      <c r="AT682" s="274"/>
      <c r="AU682" s="274"/>
      <c r="AV682" s="274"/>
      <c r="AW682" s="274"/>
      <c r="AX682" s="274"/>
      <c r="AY682" s="275"/>
      <c r="AZ682" s="265"/>
      <c r="BA682" s="266"/>
      <c r="BB682" s="267" t="s">
        <v>42</v>
      </c>
      <c r="BC682" s="288"/>
      <c r="BD682" s="269">
        <f t="shared" si="21"/>
        <v>0</v>
      </c>
      <c r="BE682" s="270"/>
      <c r="BF682" s="271"/>
      <c r="BG682" s="279"/>
      <c r="BI682" s="252" t="str">
        <f t="shared" si="22"/>
        <v/>
      </c>
    </row>
    <row r="683" spans="1:61" s="277" customFormat="1" hidden="1">
      <c r="A683" s="247"/>
      <c r="B683" s="260">
        <v>613.053</v>
      </c>
      <c r="C683" s="261" t="s">
        <v>659</v>
      </c>
      <c r="D683" s="273"/>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c r="AF683" s="274"/>
      <c r="AG683" s="274"/>
      <c r="AH683" s="274"/>
      <c r="AI683" s="274"/>
      <c r="AJ683" s="274"/>
      <c r="AK683" s="274"/>
      <c r="AL683" s="274"/>
      <c r="AM683" s="274"/>
      <c r="AN683" s="274"/>
      <c r="AO683" s="274"/>
      <c r="AP683" s="274"/>
      <c r="AQ683" s="274"/>
      <c r="AR683" s="274"/>
      <c r="AS683" s="274"/>
      <c r="AT683" s="274"/>
      <c r="AU683" s="274"/>
      <c r="AV683" s="274"/>
      <c r="AW683" s="274"/>
      <c r="AX683" s="274"/>
      <c r="AY683" s="275"/>
      <c r="AZ683" s="265"/>
      <c r="BA683" s="266"/>
      <c r="BB683" s="267" t="s">
        <v>46</v>
      </c>
      <c r="BC683" s="288"/>
      <c r="BD683" s="269">
        <f t="shared" si="21"/>
        <v>0</v>
      </c>
      <c r="BE683" s="270"/>
      <c r="BF683" s="271"/>
      <c r="BG683" s="279"/>
      <c r="BI683" s="252" t="str">
        <f t="shared" si="22"/>
        <v/>
      </c>
    </row>
    <row r="684" spans="1:61" s="277" customFormat="1" hidden="1">
      <c r="A684" s="247"/>
      <c r="B684" s="260">
        <v>613.05399999999997</v>
      </c>
      <c r="C684" s="261" t="s">
        <v>660</v>
      </c>
      <c r="D684" s="273"/>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74"/>
      <c r="AE684" s="274"/>
      <c r="AF684" s="274"/>
      <c r="AG684" s="274"/>
      <c r="AH684" s="274"/>
      <c r="AI684" s="274"/>
      <c r="AJ684" s="274"/>
      <c r="AK684" s="274"/>
      <c r="AL684" s="274"/>
      <c r="AM684" s="274"/>
      <c r="AN684" s="274"/>
      <c r="AO684" s="274"/>
      <c r="AP684" s="274"/>
      <c r="AQ684" s="274"/>
      <c r="AR684" s="274"/>
      <c r="AS684" s="274"/>
      <c r="AT684" s="274"/>
      <c r="AU684" s="274"/>
      <c r="AV684" s="274"/>
      <c r="AW684" s="274"/>
      <c r="AX684" s="274"/>
      <c r="AY684" s="275"/>
      <c r="AZ684" s="265"/>
      <c r="BA684" s="266"/>
      <c r="BB684" s="267" t="s">
        <v>42</v>
      </c>
      <c r="BC684" s="288"/>
      <c r="BD684" s="269">
        <f t="shared" si="21"/>
        <v>0</v>
      </c>
      <c r="BE684" s="270"/>
      <c r="BF684" s="271"/>
      <c r="BG684" s="279"/>
      <c r="BI684" s="252" t="str">
        <f t="shared" si="22"/>
        <v/>
      </c>
    </row>
    <row r="685" spans="1:61" s="277" customFormat="1" hidden="1">
      <c r="A685" s="247"/>
      <c r="B685" s="260">
        <v>613.05499999999995</v>
      </c>
      <c r="C685" s="261" t="s">
        <v>660</v>
      </c>
      <c r="D685" s="273"/>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74"/>
      <c r="AE685" s="274"/>
      <c r="AF685" s="274"/>
      <c r="AG685" s="274"/>
      <c r="AH685" s="274"/>
      <c r="AI685" s="274"/>
      <c r="AJ685" s="274"/>
      <c r="AK685" s="274"/>
      <c r="AL685" s="274"/>
      <c r="AM685" s="274"/>
      <c r="AN685" s="274"/>
      <c r="AO685" s="274"/>
      <c r="AP685" s="274"/>
      <c r="AQ685" s="274"/>
      <c r="AR685" s="274"/>
      <c r="AS685" s="274"/>
      <c r="AT685" s="274"/>
      <c r="AU685" s="274"/>
      <c r="AV685" s="274"/>
      <c r="AW685" s="274"/>
      <c r="AX685" s="274"/>
      <c r="AY685" s="275"/>
      <c r="AZ685" s="265"/>
      <c r="BA685" s="266"/>
      <c r="BB685" s="267" t="s">
        <v>46</v>
      </c>
      <c r="BC685" s="288"/>
      <c r="BD685" s="269">
        <f t="shared" si="21"/>
        <v>0</v>
      </c>
      <c r="BE685" s="270"/>
      <c r="BF685" s="271"/>
      <c r="BG685" s="279"/>
      <c r="BI685" s="252" t="str">
        <f t="shared" si="22"/>
        <v/>
      </c>
    </row>
    <row r="686" spans="1:61" s="277" customFormat="1" hidden="1">
      <c r="A686" s="247"/>
      <c r="B686" s="260">
        <v>613.05600000000004</v>
      </c>
      <c r="C686" s="261" t="s">
        <v>661</v>
      </c>
      <c r="D686" s="273"/>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74"/>
      <c r="AE686" s="274"/>
      <c r="AF686" s="274"/>
      <c r="AG686" s="274"/>
      <c r="AH686" s="274"/>
      <c r="AI686" s="274"/>
      <c r="AJ686" s="274"/>
      <c r="AK686" s="274"/>
      <c r="AL686" s="274"/>
      <c r="AM686" s="274"/>
      <c r="AN686" s="274"/>
      <c r="AO686" s="274"/>
      <c r="AP686" s="274"/>
      <c r="AQ686" s="274"/>
      <c r="AR686" s="274"/>
      <c r="AS686" s="274"/>
      <c r="AT686" s="274"/>
      <c r="AU686" s="274"/>
      <c r="AV686" s="274"/>
      <c r="AW686" s="274"/>
      <c r="AX686" s="274"/>
      <c r="AY686" s="275"/>
      <c r="AZ686" s="265"/>
      <c r="BA686" s="266"/>
      <c r="BB686" s="267" t="s">
        <v>42</v>
      </c>
      <c r="BC686" s="288"/>
      <c r="BD686" s="269">
        <f t="shared" si="21"/>
        <v>0</v>
      </c>
      <c r="BE686" s="270"/>
      <c r="BF686" s="271"/>
      <c r="BG686" s="279"/>
      <c r="BI686" s="252" t="str">
        <f t="shared" si="22"/>
        <v/>
      </c>
    </row>
    <row r="687" spans="1:61" s="277" customFormat="1" hidden="1">
      <c r="A687" s="247"/>
      <c r="B687" s="260">
        <v>613.05700000000002</v>
      </c>
      <c r="C687" s="261" t="s">
        <v>661</v>
      </c>
      <c r="D687" s="273"/>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74"/>
      <c r="AE687" s="274"/>
      <c r="AF687" s="274"/>
      <c r="AG687" s="274"/>
      <c r="AH687" s="274"/>
      <c r="AI687" s="274"/>
      <c r="AJ687" s="274"/>
      <c r="AK687" s="274"/>
      <c r="AL687" s="274"/>
      <c r="AM687" s="274"/>
      <c r="AN687" s="274"/>
      <c r="AO687" s="274"/>
      <c r="AP687" s="274"/>
      <c r="AQ687" s="274"/>
      <c r="AR687" s="274"/>
      <c r="AS687" s="274"/>
      <c r="AT687" s="274"/>
      <c r="AU687" s="274"/>
      <c r="AV687" s="274"/>
      <c r="AW687" s="274"/>
      <c r="AX687" s="274"/>
      <c r="AY687" s="275"/>
      <c r="AZ687" s="265"/>
      <c r="BA687" s="266"/>
      <c r="BB687" s="267" t="s">
        <v>46</v>
      </c>
      <c r="BC687" s="288"/>
      <c r="BD687" s="269">
        <f t="shared" si="21"/>
        <v>0</v>
      </c>
      <c r="BE687" s="270"/>
      <c r="BF687" s="271"/>
      <c r="BG687" s="279"/>
      <c r="BI687" s="252" t="str">
        <f t="shared" si="22"/>
        <v/>
      </c>
    </row>
    <row r="688" spans="1:61" s="277" customFormat="1" hidden="1">
      <c r="A688" s="247"/>
      <c r="B688" s="260">
        <v>613.05799999999999</v>
      </c>
      <c r="C688" s="261" t="s">
        <v>662</v>
      </c>
      <c r="D688" s="273"/>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c r="AF688" s="274"/>
      <c r="AG688" s="274"/>
      <c r="AH688" s="274"/>
      <c r="AI688" s="274"/>
      <c r="AJ688" s="274"/>
      <c r="AK688" s="274"/>
      <c r="AL688" s="274"/>
      <c r="AM688" s="274"/>
      <c r="AN688" s="274"/>
      <c r="AO688" s="274"/>
      <c r="AP688" s="274"/>
      <c r="AQ688" s="274"/>
      <c r="AR688" s="274"/>
      <c r="AS688" s="274"/>
      <c r="AT688" s="274"/>
      <c r="AU688" s="274"/>
      <c r="AV688" s="274"/>
      <c r="AW688" s="274"/>
      <c r="AX688" s="274"/>
      <c r="AY688" s="275"/>
      <c r="AZ688" s="265"/>
      <c r="BA688" s="266"/>
      <c r="BB688" s="267" t="s">
        <v>42</v>
      </c>
      <c r="BC688" s="288"/>
      <c r="BD688" s="269">
        <f t="shared" si="21"/>
        <v>0</v>
      </c>
      <c r="BE688" s="270"/>
      <c r="BF688" s="271"/>
      <c r="BG688" s="279"/>
      <c r="BI688" s="252" t="str">
        <f t="shared" si="22"/>
        <v/>
      </c>
    </row>
    <row r="689" spans="1:61" s="277" customFormat="1" hidden="1">
      <c r="A689" s="247"/>
      <c r="B689" s="260">
        <v>613.07000000000005</v>
      </c>
      <c r="C689" s="261" t="s">
        <v>78</v>
      </c>
      <c r="D689" s="273"/>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274"/>
      <c r="AF689" s="274"/>
      <c r="AG689" s="274"/>
      <c r="AH689" s="274"/>
      <c r="AI689" s="274"/>
      <c r="AJ689" s="274"/>
      <c r="AK689" s="274"/>
      <c r="AL689" s="274"/>
      <c r="AM689" s="274"/>
      <c r="AN689" s="274"/>
      <c r="AO689" s="274"/>
      <c r="AP689" s="274"/>
      <c r="AQ689" s="274"/>
      <c r="AR689" s="274"/>
      <c r="AS689" s="274"/>
      <c r="AT689" s="274"/>
      <c r="AU689" s="274"/>
      <c r="AV689" s="274"/>
      <c r="AW689" s="274"/>
      <c r="AX689" s="274"/>
      <c r="AY689" s="275"/>
      <c r="AZ689" s="265"/>
      <c r="BA689" s="266"/>
      <c r="BB689" s="267" t="s">
        <v>46</v>
      </c>
      <c r="BC689" s="288"/>
      <c r="BD689" s="269">
        <f t="shared" si="21"/>
        <v>0</v>
      </c>
      <c r="BE689" s="270"/>
      <c r="BF689" s="271"/>
      <c r="BG689" s="279"/>
      <c r="BI689" s="252" t="str">
        <f t="shared" si="22"/>
        <v/>
      </c>
    </row>
    <row r="690" spans="1:61" s="277" customFormat="1" hidden="1">
      <c r="A690" s="247"/>
      <c r="B690" s="260">
        <v>613.07100000000003</v>
      </c>
      <c r="C690" s="261" t="s">
        <v>663</v>
      </c>
      <c r="D690" s="273"/>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274"/>
      <c r="AF690" s="274"/>
      <c r="AG690" s="274"/>
      <c r="AH690" s="274"/>
      <c r="AI690" s="274"/>
      <c r="AJ690" s="274"/>
      <c r="AK690" s="274"/>
      <c r="AL690" s="274"/>
      <c r="AM690" s="274"/>
      <c r="AN690" s="274"/>
      <c r="AO690" s="274"/>
      <c r="AP690" s="274"/>
      <c r="AQ690" s="274"/>
      <c r="AR690" s="274"/>
      <c r="AS690" s="274"/>
      <c r="AT690" s="274"/>
      <c r="AU690" s="274"/>
      <c r="AV690" s="274"/>
      <c r="AW690" s="274"/>
      <c r="AX690" s="274"/>
      <c r="AY690" s="275"/>
      <c r="AZ690" s="265"/>
      <c r="BA690" s="266"/>
      <c r="BB690" s="267" t="s">
        <v>46</v>
      </c>
      <c r="BC690" s="288"/>
      <c r="BD690" s="269">
        <f t="shared" si="21"/>
        <v>0</v>
      </c>
      <c r="BE690" s="270"/>
      <c r="BF690" s="271"/>
      <c r="BG690" s="279"/>
      <c r="BI690" s="252" t="str">
        <f t="shared" si="22"/>
        <v/>
      </c>
    </row>
    <row r="691" spans="1:61" s="277" customFormat="1" hidden="1">
      <c r="A691" s="247"/>
      <c r="B691" s="260">
        <v>613.08000000000004</v>
      </c>
      <c r="C691" s="261" t="s">
        <v>664</v>
      </c>
      <c r="D691" s="273"/>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274"/>
      <c r="AF691" s="274"/>
      <c r="AG691" s="274"/>
      <c r="AH691" s="274"/>
      <c r="AI691" s="274"/>
      <c r="AJ691" s="274"/>
      <c r="AK691" s="274"/>
      <c r="AL691" s="274"/>
      <c r="AM691" s="274"/>
      <c r="AN691" s="274"/>
      <c r="AO691" s="274"/>
      <c r="AP691" s="274"/>
      <c r="AQ691" s="274"/>
      <c r="AR691" s="274"/>
      <c r="AS691" s="274"/>
      <c r="AT691" s="274"/>
      <c r="AU691" s="274"/>
      <c r="AV691" s="274"/>
      <c r="AW691" s="274"/>
      <c r="AX691" s="274"/>
      <c r="AY691" s="275"/>
      <c r="AZ691" s="265"/>
      <c r="BA691" s="266"/>
      <c r="BB691" s="267" t="s">
        <v>46</v>
      </c>
      <c r="BC691" s="288"/>
      <c r="BD691" s="269">
        <f t="shared" si="21"/>
        <v>0</v>
      </c>
      <c r="BE691" s="270"/>
      <c r="BF691" s="271"/>
      <c r="BG691" s="279"/>
      <c r="BI691" s="252" t="str">
        <f t="shared" si="22"/>
        <v/>
      </c>
    </row>
    <row r="692" spans="1:61" s="277" customFormat="1" hidden="1">
      <c r="A692" s="247"/>
      <c r="B692" s="260">
        <v>613.08100000000002</v>
      </c>
      <c r="C692" s="261" t="s">
        <v>665</v>
      </c>
      <c r="D692" s="273"/>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274"/>
      <c r="AE692" s="274"/>
      <c r="AF692" s="274"/>
      <c r="AG692" s="274"/>
      <c r="AH692" s="274"/>
      <c r="AI692" s="274"/>
      <c r="AJ692" s="274"/>
      <c r="AK692" s="274"/>
      <c r="AL692" s="274"/>
      <c r="AM692" s="274"/>
      <c r="AN692" s="274"/>
      <c r="AO692" s="274"/>
      <c r="AP692" s="274"/>
      <c r="AQ692" s="274"/>
      <c r="AR692" s="274"/>
      <c r="AS692" s="274"/>
      <c r="AT692" s="274"/>
      <c r="AU692" s="274"/>
      <c r="AV692" s="274"/>
      <c r="AW692" s="274"/>
      <c r="AX692" s="274"/>
      <c r="AY692" s="275"/>
      <c r="AZ692" s="265"/>
      <c r="BA692" s="266"/>
      <c r="BB692" s="267" t="s">
        <v>46</v>
      </c>
      <c r="BC692" s="288"/>
      <c r="BD692" s="269">
        <f t="shared" si="21"/>
        <v>0</v>
      </c>
      <c r="BE692" s="270"/>
      <c r="BF692" s="271"/>
      <c r="BG692" s="279"/>
      <c r="BI692" s="252" t="str">
        <f t="shared" si="22"/>
        <v/>
      </c>
    </row>
    <row r="693" spans="1:61" s="277" customFormat="1" hidden="1">
      <c r="A693" s="247"/>
      <c r="B693" s="260">
        <v>613.08199999999999</v>
      </c>
      <c r="C693" s="261" t="s">
        <v>666</v>
      </c>
      <c r="D693" s="273"/>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F693" s="274"/>
      <c r="AG693" s="274"/>
      <c r="AH693" s="274"/>
      <c r="AI693" s="274"/>
      <c r="AJ693" s="274"/>
      <c r="AK693" s="274"/>
      <c r="AL693" s="274"/>
      <c r="AM693" s="274"/>
      <c r="AN693" s="274"/>
      <c r="AO693" s="274"/>
      <c r="AP693" s="274"/>
      <c r="AQ693" s="274"/>
      <c r="AR693" s="274"/>
      <c r="AS693" s="274"/>
      <c r="AT693" s="274"/>
      <c r="AU693" s="274"/>
      <c r="AV693" s="274"/>
      <c r="AW693" s="274"/>
      <c r="AX693" s="274"/>
      <c r="AY693" s="275"/>
      <c r="AZ693" s="265"/>
      <c r="BA693" s="266"/>
      <c r="BB693" s="267" t="s">
        <v>46</v>
      </c>
      <c r="BC693" s="288"/>
      <c r="BD693" s="269">
        <f t="shared" si="21"/>
        <v>0</v>
      </c>
      <c r="BE693" s="270"/>
      <c r="BF693" s="271"/>
      <c r="BG693" s="279"/>
      <c r="BI693" s="252" t="str">
        <f t="shared" si="22"/>
        <v/>
      </c>
    </row>
    <row r="694" spans="1:61" s="277" customFormat="1" hidden="1">
      <c r="A694" s="247"/>
      <c r="B694" s="260">
        <v>613.08299999999997</v>
      </c>
      <c r="C694" s="261" t="s">
        <v>667</v>
      </c>
      <c r="D694" s="273"/>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74"/>
      <c r="AE694" s="274"/>
      <c r="AF694" s="274"/>
      <c r="AG694" s="274"/>
      <c r="AH694" s="274"/>
      <c r="AI694" s="274"/>
      <c r="AJ694" s="274"/>
      <c r="AK694" s="274"/>
      <c r="AL694" s="274"/>
      <c r="AM694" s="274"/>
      <c r="AN694" s="274"/>
      <c r="AO694" s="274"/>
      <c r="AP694" s="274"/>
      <c r="AQ694" s="274"/>
      <c r="AR694" s="274"/>
      <c r="AS694" s="274"/>
      <c r="AT694" s="274"/>
      <c r="AU694" s="274"/>
      <c r="AV694" s="274"/>
      <c r="AW694" s="274"/>
      <c r="AX694" s="274"/>
      <c r="AY694" s="275"/>
      <c r="AZ694" s="265"/>
      <c r="BA694" s="266"/>
      <c r="BB694" s="267" t="s">
        <v>46</v>
      </c>
      <c r="BC694" s="288"/>
      <c r="BD694" s="269">
        <f t="shared" si="21"/>
        <v>0</v>
      </c>
      <c r="BE694" s="270"/>
      <c r="BF694" s="271"/>
      <c r="BG694" s="279"/>
      <c r="BI694" s="252" t="str">
        <f t="shared" si="22"/>
        <v/>
      </c>
    </row>
    <row r="695" spans="1:61" s="277" customFormat="1" hidden="1">
      <c r="A695" s="247"/>
      <c r="B695" s="260">
        <v>613.08399999999995</v>
      </c>
      <c r="C695" s="261" t="s">
        <v>668</v>
      </c>
      <c r="D695" s="273"/>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74"/>
      <c r="AE695" s="274"/>
      <c r="AF695" s="274"/>
      <c r="AG695" s="274"/>
      <c r="AH695" s="274"/>
      <c r="AI695" s="274"/>
      <c r="AJ695" s="274"/>
      <c r="AK695" s="274"/>
      <c r="AL695" s="274"/>
      <c r="AM695" s="274"/>
      <c r="AN695" s="274"/>
      <c r="AO695" s="274"/>
      <c r="AP695" s="274"/>
      <c r="AQ695" s="274"/>
      <c r="AR695" s="274"/>
      <c r="AS695" s="274"/>
      <c r="AT695" s="274"/>
      <c r="AU695" s="274"/>
      <c r="AV695" s="274"/>
      <c r="AW695" s="274"/>
      <c r="AX695" s="274"/>
      <c r="AY695" s="275"/>
      <c r="AZ695" s="265"/>
      <c r="BA695" s="266"/>
      <c r="BB695" s="267" t="s">
        <v>46</v>
      </c>
      <c r="BC695" s="288"/>
      <c r="BD695" s="269">
        <f t="shared" si="21"/>
        <v>0</v>
      </c>
      <c r="BE695" s="270"/>
      <c r="BF695" s="271"/>
      <c r="BG695" s="279"/>
      <c r="BI695" s="252" t="str">
        <f t="shared" si="22"/>
        <v/>
      </c>
    </row>
    <row r="696" spans="1:61" s="277" customFormat="1" hidden="1">
      <c r="A696" s="247"/>
      <c r="B696" s="260">
        <v>613.08500000000004</v>
      </c>
      <c r="C696" s="261" t="s">
        <v>669</v>
      </c>
      <c r="D696" s="273"/>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74"/>
      <c r="AE696" s="274"/>
      <c r="AF696" s="274"/>
      <c r="AG696" s="274"/>
      <c r="AH696" s="274"/>
      <c r="AI696" s="274"/>
      <c r="AJ696" s="274"/>
      <c r="AK696" s="274"/>
      <c r="AL696" s="274"/>
      <c r="AM696" s="274"/>
      <c r="AN696" s="274"/>
      <c r="AO696" s="274"/>
      <c r="AP696" s="274"/>
      <c r="AQ696" s="274"/>
      <c r="AR696" s="274"/>
      <c r="AS696" s="274"/>
      <c r="AT696" s="274"/>
      <c r="AU696" s="274"/>
      <c r="AV696" s="274"/>
      <c r="AW696" s="274"/>
      <c r="AX696" s="274"/>
      <c r="AY696" s="275"/>
      <c r="AZ696" s="265"/>
      <c r="BA696" s="266"/>
      <c r="BB696" s="267" t="s">
        <v>46</v>
      </c>
      <c r="BC696" s="288"/>
      <c r="BD696" s="269">
        <f t="shared" si="21"/>
        <v>0</v>
      </c>
      <c r="BE696" s="270"/>
      <c r="BF696" s="271"/>
      <c r="BG696" s="279"/>
      <c r="BI696" s="252" t="str">
        <f t="shared" si="22"/>
        <v/>
      </c>
    </row>
    <row r="697" spans="1:61" s="277" customFormat="1" hidden="1">
      <c r="A697" s="247"/>
      <c r="B697" s="260">
        <v>613.08600000000001</v>
      </c>
      <c r="C697" s="261" t="s">
        <v>670</v>
      </c>
      <c r="D697" s="273"/>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s="274"/>
      <c r="AG697" s="274"/>
      <c r="AH697" s="274"/>
      <c r="AI697" s="274"/>
      <c r="AJ697" s="274"/>
      <c r="AK697" s="274"/>
      <c r="AL697" s="274"/>
      <c r="AM697" s="274"/>
      <c r="AN697" s="274"/>
      <c r="AO697" s="274"/>
      <c r="AP697" s="274"/>
      <c r="AQ697" s="274"/>
      <c r="AR697" s="274"/>
      <c r="AS697" s="274"/>
      <c r="AT697" s="274"/>
      <c r="AU697" s="274"/>
      <c r="AV697" s="274"/>
      <c r="AW697" s="274"/>
      <c r="AX697" s="274"/>
      <c r="AY697" s="275"/>
      <c r="AZ697" s="265"/>
      <c r="BA697" s="266"/>
      <c r="BB697" s="267" t="s">
        <v>46</v>
      </c>
      <c r="BC697" s="288"/>
      <c r="BD697" s="269">
        <f t="shared" si="21"/>
        <v>0</v>
      </c>
      <c r="BE697" s="270"/>
      <c r="BF697" s="271"/>
      <c r="BG697" s="279"/>
      <c r="BI697" s="252" t="str">
        <f t="shared" si="22"/>
        <v/>
      </c>
    </row>
    <row r="698" spans="1:61" s="277" customFormat="1" hidden="1">
      <c r="A698" s="247"/>
      <c r="B698" s="260">
        <v>613.08699999999999</v>
      </c>
      <c r="C698" s="261" t="s">
        <v>671</v>
      </c>
      <c r="D698" s="273"/>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274"/>
      <c r="AF698" s="274"/>
      <c r="AG698" s="274"/>
      <c r="AH698" s="274"/>
      <c r="AI698" s="274"/>
      <c r="AJ698" s="274"/>
      <c r="AK698" s="274"/>
      <c r="AL698" s="274"/>
      <c r="AM698" s="274"/>
      <c r="AN698" s="274"/>
      <c r="AO698" s="274"/>
      <c r="AP698" s="274"/>
      <c r="AQ698" s="274"/>
      <c r="AR698" s="274"/>
      <c r="AS698" s="274"/>
      <c r="AT698" s="274"/>
      <c r="AU698" s="274"/>
      <c r="AV698" s="274"/>
      <c r="AW698" s="274"/>
      <c r="AX698" s="274"/>
      <c r="AY698" s="275"/>
      <c r="AZ698" s="265"/>
      <c r="BA698" s="266"/>
      <c r="BB698" s="267" t="s">
        <v>43</v>
      </c>
      <c r="BC698" s="288"/>
      <c r="BD698" s="269">
        <f t="shared" si="21"/>
        <v>0</v>
      </c>
      <c r="BE698" s="270"/>
      <c r="BF698" s="271"/>
      <c r="BG698" s="279"/>
      <c r="BI698" s="252" t="str">
        <f t="shared" si="22"/>
        <v/>
      </c>
    </row>
    <row r="699" spans="1:61" s="277" customFormat="1" hidden="1">
      <c r="A699" s="247"/>
      <c r="B699" s="260">
        <v>613.08799999999997</v>
      </c>
      <c r="C699" s="261" t="s">
        <v>672</v>
      </c>
      <c r="D699" s="273"/>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274"/>
      <c r="AF699" s="274"/>
      <c r="AG699" s="274"/>
      <c r="AH699" s="274"/>
      <c r="AI699" s="274"/>
      <c r="AJ699" s="274"/>
      <c r="AK699" s="274"/>
      <c r="AL699" s="274"/>
      <c r="AM699" s="274"/>
      <c r="AN699" s="274"/>
      <c r="AO699" s="274"/>
      <c r="AP699" s="274"/>
      <c r="AQ699" s="274"/>
      <c r="AR699" s="274"/>
      <c r="AS699" s="274"/>
      <c r="AT699" s="274"/>
      <c r="AU699" s="274"/>
      <c r="AV699" s="274"/>
      <c r="AW699" s="274"/>
      <c r="AX699" s="274"/>
      <c r="AY699" s="275"/>
      <c r="AZ699" s="265"/>
      <c r="BA699" s="266"/>
      <c r="BB699" s="267" t="s">
        <v>42</v>
      </c>
      <c r="BC699" s="288"/>
      <c r="BD699" s="269">
        <f t="shared" si="21"/>
        <v>0</v>
      </c>
      <c r="BE699" s="270"/>
      <c r="BF699" s="271"/>
      <c r="BG699" s="279"/>
      <c r="BI699" s="252" t="str">
        <f t="shared" si="22"/>
        <v/>
      </c>
    </row>
    <row r="700" spans="1:61" s="277" customFormat="1" hidden="1">
      <c r="A700" s="247"/>
      <c r="B700" s="260">
        <v>613.08900000000006</v>
      </c>
      <c r="C700" s="261" t="s">
        <v>672</v>
      </c>
      <c r="D700" s="273"/>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c r="AA700" s="274"/>
      <c r="AB700" s="274"/>
      <c r="AC700" s="274"/>
      <c r="AD700" s="274"/>
      <c r="AE700" s="274"/>
      <c r="AF700" s="274"/>
      <c r="AG700" s="274"/>
      <c r="AH700" s="274"/>
      <c r="AI700" s="274"/>
      <c r="AJ700" s="274"/>
      <c r="AK700" s="274"/>
      <c r="AL700" s="274"/>
      <c r="AM700" s="274"/>
      <c r="AN700" s="274"/>
      <c r="AO700" s="274"/>
      <c r="AP700" s="274"/>
      <c r="AQ700" s="274"/>
      <c r="AR700" s="274"/>
      <c r="AS700" s="274"/>
      <c r="AT700" s="274"/>
      <c r="AU700" s="274"/>
      <c r="AV700" s="274"/>
      <c r="AW700" s="274"/>
      <c r="AX700" s="274"/>
      <c r="AY700" s="275"/>
      <c r="AZ700" s="265"/>
      <c r="BA700" s="266"/>
      <c r="BB700" s="267" t="s">
        <v>46</v>
      </c>
      <c r="BC700" s="288"/>
      <c r="BD700" s="269">
        <f t="shared" si="21"/>
        <v>0</v>
      </c>
      <c r="BE700" s="270"/>
      <c r="BF700" s="271"/>
      <c r="BG700" s="279"/>
      <c r="BI700" s="252" t="str">
        <f t="shared" si="22"/>
        <v/>
      </c>
    </row>
    <row r="701" spans="1:61" s="277" customFormat="1" hidden="1">
      <c r="A701" s="247"/>
      <c r="B701" s="260">
        <v>613.09</v>
      </c>
      <c r="C701" s="261" t="s">
        <v>673</v>
      </c>
      <c r="D701" s="273"/>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c r="AA701" s="274"/>
      <c r="AB701" s="274"/>
      <c r="AC701" s="274"/>
      <c r="AD701" s="274"/>
      <c r="AE701" s="274"/>
      <c r="AF701" s="274"/>
      <c r="AG701" s="274"/>
      <c r="AH701" s="274"/>
      <c r="AI701" s="274"/>
      <c r="AJ701" s="274"/>
      <c r="AK701" s="274"/>
      <c r="AL701" s="274"/>
      <c r="AM701" s="274"/>
      <c r="AN701" s="274"/>
      <c r="AO701" s="274"/>
      <c r="AP701" s="274"/>
      <c r="AQ701" s="274"/>
      <c r="AR701" s="274"/>
      <c r="AS701" s="274"/>
      <c r="AT701" s="274"/>
      <c r="AU701" s="274"/>
      <c r="AV701" s="274"/>
      <c r="AW701" s="274"/>
      <c r="AX701" s="274"/>
      <c r="AY701" s="275"/>
      <c r="AZ701" s="265"/>
      <c r="BA701" s="266"/>
      <c r="BB701" s="267" t="s">
        <v>42</v>
      </c>
      <c r="BC701" s="288"/>
      <c r="BD701" s="269">
        <f t="shared" si="21"/>
        <v>0</v>
      </c>
      <c r="BE701" s="270"/>
      <c r="BF701" s="271"/>
      <c r="BG701" s="279"/>
      <c r="BI701" s="252" t="str">
        <f t="shared" si="22"/>
        <v/>
      </c>
    </row>
    <row r="702" spans="1:61" s="277" customFormat="1" hidden="1">
      <c r="A702" s="247"/>
      <c r="B702" s="260">
        <v>613.09100000000001</v>
      </c>
      <c r="C702" s="261" t="s">
        <v>673</v>
      </c>
      <c r="D702" s="273"/>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c r="AA702" s="274"/>
      <c r="AB702" s="274"/>
      <c r="AC702" s="274"/>
      <c r="AD702" s="274"/>
      <c r="AE702" s="274"/>
      <c r="AF702" s="274"/>
      <c r="AG702" s="274"/>
      <c r="AH702" s="274"/>
      <c r="AI702" s="274"/>
      <c r="AJ702" s="274"/>
      <c r="AK702" s="274"/>
      <c r="AL702" s="274"/>
      <c r="AM702" s="274"/>
      <c r="AN702" s="274"/>
      <c r="AO702" s="274"/>
      <c r="AP702" s="274"/>
      <c r="AQ702" s="274"/>
      <c r="AR702" s="274"/>
      <c r="AS702" s="274"/>
      <c r="AT702" s="274"/>
      <c r="AU702" s="274"/>
      <c r="AV702" s="274"/>
      <c r="AW702" s="274"/>
      <c r="AX702" s="274"/>
      <c r="AY702" s="275"/>
      <c r="AZ702" s="265"/>
      <c r="BA702" s="266"/>
      <c r="BB702" s="267" t="s">
        <v>46</v>
      </c>
      <c r="BC702" s="288"/>
      <c r="BD702" s="269">
        <f t="shared" si="21"/>
        <v>0</v>
      </c>
      <c r="BE702" s="270"/>
      <c r="BF702" s="271"/>
      <c r="BG702" s="279"/>
      <c r="BI702" s="252" t="str">
        <f t="shared" si="22"/>
        <v/>
      </c>
    </row>
    <row r="703" spans="1:61" s="277" customFormat="1" hidden="1">
      <c r="A703" s="247"/>
      <c r="B703" s="260">
        <v>613.1</v>
      </c>
      <c r="C703" s="261" t="s">
        <v>674</v>
      </c>
      <c r="D703" s="273"/>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274"/>
      <c r="AE703" s="274"/>
      <c r="AF703" s="274"/>
      <c r="AG703" s="274"/>
      <c r="AH703" s="274"/>
      <c r="AI703" s="274"/>
      <c r="AJ703" s="274"/>
      <c r="AK703" s="274"/>
      <c r="AL703" s="274"/>
      <c r="AM703" s="274"/>
      <c r="AN703" s="274"/>
      <c r="AO703" s="274"/>
      <c r="AP703" s="274"/>
      <c r="AQ703" s="274"/>
      <c r="AR703" s="274"/>
      <c r="AS703" s="274"/>
      <c r="AT703" s="274"/>
      <c r="AU703" s="274"/>
      <c r="AV703" s="274"/>
      <c r="AW703" s="274"/>
      <c r="AX703" s="274"/>
      <c r="AY703" s="275"/>
      <c r="AZ703" s="265"/>
      <c r="BA703" s="266"/>
      <c r="BB703" s="267" t="s">
        <v>42</v>
      </c>
      <c r="BC703" s="288"/>
      <c r="BD703" s="269">
        <f t="shared" si="21"/>
        <v>0</v>
      </c>
      <c r="BE703" s="270"/>
      <c r="BF703" s="271"/>
      <c r="BG703" s="279"/>
      <c r="BI703" s="252" t="str">
        <f t="shared" si="22"/>
        <v/>
      </c>
    </row>
    <row r="704" spans="1:61" s="277" customFormat="1" hidden="1">
      <c r="A704" s="247"/>
      <c r="B704" s="260">
        <v>613.101</v>
      </c>
      <c r="C704" s="261" t="s">
        <v>675</v>
      </c>
      <c r="D704" s="273"/>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c r="AA704" s="274"/>
      <c r="AB704" s="274"/>
      <c r="AC704" s="274"/>
      <c r="AD704" s="274"/>
      <c r="AE704" s="274"/>
      <c r="AF704" s="274"/>
      <c r="AG704" s="274"/>
      <c r="AH704" s="274"/>
      <c r="AI704" s="274"/>
      <c r="AJ704" s="274"/>
      <c r="AK704" s="274"/>
      <c r="AL704" s="274"/>
      <c r="AM704" s="274"/>
      <c r="AN704" s="274"/>
      <c r="AO704" s="274"/>
      <c r="AP704" s="274"/>
      <c r="AQ704" s="274"/>
      <c r="AR704" s="274"/>
      <c r="AS704" s="274"/>
      <c r="AT704" s="274"/>
      <c r="AU704" s="274"/>
      <c r="AV704" s="274"/>
      <c r="AW704" s="274"/>
      <c r="AX704" s="274"/>
      <c r="AY704" s="275"/>
      <c r="AZ704" s="265"/>
      <c r="BA704" s="266"/>
      <c r="BB704" s="267" t="s">
        <v>46</v>
      </c>
      <c r="BC704" s="288"/>
      <c r="BD704" s="269">
        <f t="shared" si="21"/>
        <v>0</v>
      </c>
      <c r="BE704" s="270"/>
      <c r="BF704" s="271"/>
      <c r="BG704" s="279"/>
      <c r="BI704" s="252" t="str">
        <f t="shared" si="22"/>
        <v/>
      </c>
    </row>
    <row r="705" spans="1:61" s="277" customFormat="1" hidden="1">
      <c r="A705" s="247"/>
      <c r="B705" s="260">
        <v>613.10199999999998</v>
      </c>
      <c r="C705" s="261" t="s">
        <v>676</v>
      </c>
      <c r="D705" s="273"/>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274"/>
      <c r="AE705" s="274"/>
      <c r="AF705" s="274"/>
      <c r="AG705" s="274"/>
      <c r="AH705" s="274"/>
      <c r="AI705" s="274"/>
      <c r="AJ705" s="274"/>
      <c r="AK705" s="274"/>
      <c r="AL705" s="274"/>
      <c r="AM705" s="274"/>
      <c r="AN705" s="274"/>
      <c r="AO705" s="274"/>
      <c r="AP705" s="274"/>
      <c r="AQ705" s="274"/>
      <c r="AR705" s="274"/>
      <c r="AS705" s="274"/>
      <c r="AT705" s="274"/>
      <c r="AU705" s="274"/>
      <c r="AV705" s="274"/>
      <c r="AW705" s="274"/>
      <c r="AX705" s="274"/>
      <c r="AY705" s="275"/>
      <c r="AZ705" s="265"/>
      <c r="BA705" s="266"/>
      <c r="BB705" s="267" t="s">
        <v>46</v>
      </c>
      <c r="BC705" s="288"/>
      <c r="BD705" s="269">
        <f t="shared" si="21"/>
        <v>0</v>
      </c>
      <c r="BE705" s="270"/>
      <c r="BF705" s="271"/>
      <c r="BG705" s="279"/>
      <c r="BI705" s="252" t="str">
        <f t="shared" si="22"/>
        <v/>
      </c>
    </row>
    <row r="706" spans="1:61" s="277" customFormat="1" hidden="1">
      <c r="A706" s="247"/>
      <c r="B706" s="260">
        <v>613.10299999999995</v>
      </c>
      <c r="C706" s="261" t="s">
        <v>677</v>
      </c>
      <c r="D706" s="273"/>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74"/>
      <c r="AE706" s="274"/>
      <c r="AF706" s="274"/>
      <c r="AG706" s="274"/>
      <c r="AH706" s="274"/>
      <c r="AI706" s="274"/>
      <c r="AJ706" s="274"/>
      <c r="AK706" s="274"/>
      <c r="AL706" s="274"/>
      <c r="AM706" s="274"/>
      <c r="AN706" s="274"/>
      <c r="AO706" s="274"/>
      <c r="AP706" s="274"/>
      <c r="AQ706" s="274"/>
      <c r="AR706" s="274"/>
      <c r="AS706" s="274"/>
      <c r="AT706" s="274"/>
      <c r="AU706" s="274"/>
      <c r="AV706" s="274"/>
      <c r="AW706" s="274"/>
      <c r="AX706" s="274"/>
      <c r="AY706" s="275"/>
      <c r="AZ706" s="265"/>
      <c r="BA706" s="266"/>
      <c r="BB706" s="267" t="s">
        <v>46</v>
      </c>
      <c r="BC706" s="288"/>
      <c r="BD706" s="269">
        <f t="shared" si="21"/>
        <v>0</v>
      </c>
      <c r="BE706" s="270"/>
      <c r="BF706" s="271"/>
      <c r="BG706" s="279"/>
      <c r="BI706" s="252" t="str">
        <f t="shared" si="22"/>
        <v/>
      </c>
    </row>
    <row r="707" spans="1:61" s="277" customFormat="1" hidden="1">
      <c r="A707" s="247"/>
      <c r="B707" s="260">
        <v>613.10400000000004</v>
      </c>
      <c r="C707" s="261" t="s">
        <v>678</v>
      </c>
      <c r="D707" s="273"/>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74"/>
      <c r="AE707" s="274"/>
      <c r="AF707" s="274"/>
      <c r="AG707" s="274"/>
      <c r="AH707" s="274"/>
      <c r="AI707" s="274"/>
      <c r="AJ707" s="274"/>
      <c r="AK707" s="274"/>
      <c r="AL707" s="274"/>
      <c r="AM707" s="274"/>
      <c r="AN707" s="274"/>
      <c r="AO707" s="274"/>
      <c r="AP707" s="274"/>
      <c r="AQ707" s="274"/>
      <c r="AR707" s="274"/>
      <c r="AS707" s="274"/>
      <c r="AT707" s="274"/>
      <c r="AU707" s="274"/>
      <c r="AV707" s="274"/>
      <c r="AW707" s="274"/>
      <c r="AX707" s="274"/>
      <c r="AY707" s="275"/>
      <c r="AZ707" s="265"/>
      <c r="BA707" s="266"/>
      <c r="BB707" s="267" t="s">
        <v>46</v>
      </c>
      <c r="BC707" s="288"/>
      <c r="BD707" s="269">
        <f t="shared" si="21"/>
        <v>0</v>
      </c>
      <c r="BE707" s="270"/>
      <c r="BF707" s="271"/>
      <c r="BG707" s="279"/>
      <c r="BI707" s="252" t="str">
        <f t="shared" si="22"/>
        <v/>
      </c>
    </row>
    <row r="708" spans="1:61" s="277" customFormat="1" hidden="1">
      <c r="A708" s="247"/>
      <c r="B708" s="260">
        <v>613.10500000000002</v>
      </c>
      <c r="C708" s="261" t="s">
        <v>679</v>
      </c>
      <c r="D708" s="273"/>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74"/>
      <c r="AE708" s="274"/>
      <c r="AF708" s="274"/>
      <c r="AG708" s="274"/>
      <c r="AH708" s="274"/>
      <c r="AI708" s="274"/>
      <c r="AJ708" s="274"/>
      <c r="AK708" s="274"/>
      <c r="AL708" s="274"/>
      <c r="AM708" s="274"/>
      <c r="AN708" s="274"/>
      <c r="AO708" s="274"/>
      <c r="AP708" s="274"/>
      <c r="AQ708" s="274"/>
      <c r="AR708" s="274"/>
      <c r="AS708" s="274"/>
      <c r="AT708" s="274"/>
      <c r="AU708" s="274"/>
      <c r="AV708" s="274"/>
      <c r="AW708" s="274"/>
      <c r="AX708" s="274"/>
      <c r="AY708" s="275"/>
      <c r="AZ708" s="265"/>
      <c r="BA708" s="266"/>
      <c r="BB708" s="267" t="s">
        <v>46</v>
      </c>
      <c r="BC708" s="288"/>
      <c r="BD708" s="269">
        <f t="shared" si="21"/>
        <v>0</v>
      </c>
      <c r="BE708" s="270"/>
      <c r="BF708" s="271"/>
      <c r="BG708" s="279"/>
      <c r="BI708" s="252" t="str">
        <f t="shared" si="22"/>
        <v/>
      </c>
    </row>
    <row r="709" spans="1:61" s="277" customFormat="1" hidden="1">
      <c r="A709" s="247"/>
      <c r="B709" s="260">
        <v>613.10599999999999</v>
      </c>
      <c r="C709" s="261" t="s">
        <v>680</v>
      </c>
      <c r="D709" s="273"/>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5"/>
      <c r="AZ709" s="265"/>
      <c r="BA709" s="266"/>
      <c r="BB709" s="267" t="s">
        <v>46</v>
      </c>
      <c r="BC709" s="288"/>
      <c r="BD709" s="269">
        <f t="shared" si="21"/>
        <v>0</v>
      </c>
      <c r="BE709" s="270"/>
      <c r="BF709" s="271"/>
      <c r="BG709" s="279"/>
      <c r="BI709" s="252" t="str">
        <f t="shared" si="22"/>
        <v/>
      </c>
    </row>
    <row r="710" spans="1:61" s="277" customFormat="1" hidden="1">
      <c r="A710" s="247"/>
      <c r="B710" s="260">
        <v>613.10699999999997</v>
      </c>
      <c r="C710" s="261" t="s">
        <v>75</v>
      </c>
      <c r="D710" s="273"/>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5"/>
      <c r="AZ710" s="265"/>
      <c r="BA710" s="266"/>
      <c r="BB710" s="267" t="s">
        <v>42</v>
      </c>
      <c r="BC710" s="288"/>
      <c r="BD710" s="269">
        <f t="shared" si="21"/>
        <v>0</v>
      </c>
      <c r="BE710" s="270"/>
      <c r="BF710" s="271"/>
      <c r="BG710" s="279"/>
      <c r="BI710" s="252" t="str">
        <f t="shared" si="22"/>
        <v/>
      </c>
    </row>
    <row r="711" spans="1:61" s="277" customFormat="1" hidden="1">
      <c r="A711" s="247"/>
      <c r="B711" s="260">
        <v>613.10799999999995</v>
      </c>
      <c r="C711" s="261" t="s">
        <v>681</v>
      </c>
      <c r="D711" s="273"/>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274"/>
      <c r="AF711" s="274"/>
      <c r="AG711" s="274"/>
      <c r="AH711" s="274"/>
      <c r="AI711" s="274"/>
      <c r="AJ711" s="274"/>
      <c r="AK711" s="274"/>
      <c r="AL711" s="274"/>
      <c r="AM711" s="274"/>
      <c r="AN711" s="274"/>
      <c r="AO711" s="274"/>
      <c r="AP711" s="274"/>
      <c r="AQ711" s="274"/>
      <c r="AR711" s="274"/>
      <c r="AS711" s="274"/>
      <c r="AT711" s="274"/>
      <c r="AU711" s="274"/>
      <c r="AV711" s="274"/>
      <c r="AW711" s="274"/>
      <c r="AX711" s="274"/>
      <c r="AY711" s="275"/>
      <c r="AZ711" s="265"/>
      <c r="BA711" s="266"/>
      <c r="BB711" s="267" t="s">
        <v>42</v>
      </c>
      <c r="BC711" s="288"/>
      <c r="BD711" s="269">
        <f t="shared" si="21"/>
        <v>0</v>
      </c>
      <c r="BE711" s="270"/>
      <c r="BF711" s="271"/>
      <c r="BG711" s="279"/>
      <c r="BI711" s="252" t="str">
        <f t="shared" si="22"/>
        <v/>
      </c>
    </row>
    <row r="712" spans="1:61" s="277" customFormat="1" hidden="1">
      <c r="A712" s="247"/>
      <c r="B712" s="260">
        <v>613.10900000000004</v>
      </c>
      <c r="C712" s="261" t="s">
        <v>74</v>
      </c>
      <c r="D712" s="273"/>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74"/>
      <c r="AE712" s="274"/>
      <c r="AF712" s="274"/>
      <c r="AG712" s="274"/>
      <c r="AH712" s="274"/>
      <c r="AI712" s="274"/>
      <c r="AJ712" s="274"/>
      <c r="AK712" s="274"/>
      <c r="AL712" s="274"/>
      <c r="AM712" s="274"/>
      <c r="AN712" s="274"/>
      <c r="AO712" s="274"/>
      <c r="AP712" s="274"/>
      <c r="AQ712" s="274"/>
      <c r="AR712" s="274"/>
      <c r="AS712" s="274"/>
      <c r="AT712" s="274"/>
      <c r="AU712" s="274"/>
      <c r="AV712" s="274"/>
      <c r="AW712" s="274"/>
      <c r="AX712" s="274"/>
      <c r="AY712" s="275"/>
      <c r="AZ712" s="265"/>
      <c r="BA712" s="266"/>
      <c r="BB712" s="267" t="s">
        <v>42</v>
      </c>
      <c r="BC712" s="288"/>
      <c r="BD712" s="269">
        <f t="shared" si="21"/>
        <v>0</v>
      </c>
      <c r="BE712" s="270"/>
      <c r="BF712" s="271"/>
      <c r="BG712" s="279"/>
      <c r="BI712" s="252" t="str">
        <f t="shared" si="22"/>
        <v/>
      </c>
    </row>
    <row r="713" spans="1:61" s="277" customFormat="1" hidden="1">
      <c r="A713" s="247"/>
      <c r="B713" s="280">
        <v>613.11</v>
      </c>
      <c r="C713" s="261" t="s">
        <v>76</v>
      </c>
      <c r="D713" s="273"/>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74"/>
      <c r="AE713" s="274"/>
      <c r="AF713" s="274"/>
      <c r="AG713" s="274"/>
      <c r="AH713" s="274"/>
      <c r="AI713" s="274"/>
      <c r="AJ713" s="274"/>
      <c r="AK713" s="274"/>
      <c r="AL713" s="274"/>
      <c r="AM713" s="274"/>
      <c r="AN713" s="274"/>
      <c r="AO713" s="274"/>
      <c r="AP713" s="274"/>
      <c r="AQ713" s="274"/>
      <c r="AR713" s="274"/>
      <c r="AS713" s="274"/>
      <c r="AT713" s="274"/>
      <c r="AU713" s="274"/>
      <c r="AV713" s="274"/>
      <c r="AW713" s="274"/>
      <c r="AX713" s="274"/>
      <c r="AY713" s="275"/>
      <c r="AZ713" s="265"/>
      <c r="BA713" s="266"/>
      <c r="BB713" s="267" t="s">
        <v>43</v>
      </c>
      <c r="BC713" s="288"/>
      <c r="BD713" s="269">
        <f t="shared" si="21"/>
        <v>0</v>
      </c>
      <c r="BE713" s="270"/>
      <c r="BF713" s="271"/>
      <c r="BG713" s="279"/>
      <c r="BI713" s="252" t="str">
        <f t="shared" si="22"/>
        <v/>
      </c>
    </row>
    <row r="714" spans="1:61" s="277" customFormat="1" ht="15">
      <c r="A714" s="256" t="s">
        <v>1438</v>
      </c>
      <c r="B714" s="321"/>
      <c r="C714" s="258" t="s">
        <v>1439</v>
      </c>
      <c r="D714" s="281"/>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c r="AL714" s="282"/>
      <c r="AM714" s="282"/>
      <c r="AN714" s="282"/>
      <c r="AO714" s="282"/>
      <c r="AP714" s="282"/>
      <c r="AQ714" s="282"/>
      <c r="AR714" s="282"/>
      <c r="AS714" s="282"/>
      <c r="AT714" s="282"/>
      <c r="AU714" s="282"/>
      <c r="AV714" s="282"/>
      <c r="AW714" s="282"/>
      <c r="AX714" s="282"/>
      <c r="AY714" s="283"/>
      <c r="AZ714" s="284"/>
      <c r="BA714" s="285"/>
      <c r="BB714" s="286"/>
      <c r="BC714" s="289"/>
      <c r="BD714" s="287"/>
      <c r="BE714" s="270"/>
      <c r="BF714" s="259" t="s">
        <v>1447</v>
      </c>
      <c r="BG714" s="279"/>
      <c r="BI714" s="252"/>
    </row>
    <row r="715" spans="1:61" s="277" customFormat="1" hidden="1">
      <c r="A715" s="247"/>
      <c r="B715" s="260">
        <v>614.00049999999999</v>
      </c>
      <c r="C715" s="261" t="s">
        <v>682</v>
      </c>
      <c r="D715" s="273"/>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c r="AF715" s="274"/>
      <c r="AG715" s="274"/>
      <c r="AH715" s="274"/>
      <c r="AI715" s="274"/>
      <c r="AJ715" s="274"/>
      <c r="AK715" s="274"/>
      <c r="AL715" s="274"/>
      <c r="AM715" s="274"/>
      <c r="AN715" s="274"/>
      <c r="AO715" s="274"/>
      <c r="AP715" s="274"/>
      <c r="AQ715" s="274"/>
      <c r="AR715" s="274"/>
      <c r="AS715" s="274"/>
      <c r="AT715" s="274"/>
      <c r="AU715" s="274"/>
      <c r="AV715" s="274"/>
      <c r="AW715" s="274"/>
      <c r="AX715" s="274"/>
      <c r="AY715" s="275"/>
      <c r="AZ715" s="265"/>
      <c r="BA715" s="266"/>
      <c r="BB715" s="267" t="s">
        <v>41</v>
      </c>
      <c r="BC715" s="288"/>
      <c r="BD715" s="269">
        <f t="shared" si="21"/>
        <v>0</v>
      </c>
      <c r="BE715" s="270"/>
      <c r="BF715" s="271"/>
      <c r="BG715" s="279"/>
      <c r="BI715" s="252" t="str">
        <f t="shared" si="22"/>
        <v/>
      </c>
    </row>
    <row r="716" spans="1:61" s="277" customFormat="1" ht="15">
      <c r="A716" s="256" t="s">
        <v>1440</v>
      </c>
      <c r="B716" s="322"/>
      <c r="C716" s="258" t="s">
        <v>1441</v>
      </c>
      <c r="D716" s="281"/>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c r="AL716" s="282"/>
      <c r="AM716" s="282"/>
      <c r="AN716" s="282"/>
      <c r="AO716" s="282"/>
      <c r="AP716" s="282"/>
      <c r="AQ716" s="282"/>
      <c r="AR716" s="282"/>
      <c r="AS716" s="282"/>
      <c r="AT716" s="282"/>
      <c r="AU716" s="282"/>
      <c r="AV716" s="282"/>
      <c r="AW716" s="282"/>
      <c r="AX716" s="282"/>
      <c r="AY716" s="283"/>
      <c r="AZ716" s="284"/>
      <c r="BA716" s="285"/>
      <c r="BB716" s="286"/>
      <c r="BC716" s="289"/>
      <c r="BD716" s="287"/>
      <c r="BE716" s="270"/>
      <c r="BF716" s="259" t="s">
        <v>1447</v>
      </c>
      <c r="BG716" s="279"/>
      <c r="BI716" s="252"/>
    </row>
    <row r="717" spans="1:61" s="277" customFormat="1" hidden="1">
      <c r="A717" s="247"/>
      <c r="B717" s="260">
        <v>616.00049999999999</v>
      </c>
      <c r="C717" s="261" t="s">
        <v>683</v>
      </c>
      <c r="D717" s="273"/>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s="274"/>
      <c r="AG717" s="274"/>
      <c r="AH717" s="274"/>
      <c r="AI717" s="274"/>
      <c r="AJ717" s="274"/>
      <c r="AK717" s="274"/>
      <c r="AL717" s="274"/>
      <c r="AM717" s="274"/>
      <c r="AN717" s="274"/>
      <c r="AO717" s="274"/>
      <c r="AP717" s="274"/>
      <c r="AQ717" s="274"/>
      <c r="AR717" s="274"/>
      <c r="AS717" s="274"/>
      <c r="AT717" s="274"/>
      <c r="AU717" s="274"/>
      <c r="AV717" s="274"/>
      <c r="AW717" s="274"/>
      <c r="AX717" s="274"/>
      <c r="AY717" s="275"/>
      <c r="AZ717" s="265"/>
      <c r="BA717" s="266"/>
      <c r="BB717" s="267" t="s">
        <v>42</v>
      </c>
      <c r="BC717" s="288"/>
      <c r="BD717" s="269">
        <f t="shared" si="21"/>
        <v>0</v>
      </c>
      <c r="BE717" s="270"/>
      <c r="BF717" s="271"/>
      <c r="BG717" s="279"/>
      <c r="BI717" s="252" t="str">
        <f t="shared" si="22"/>
        <v/>
      </c>
    </row>
    <row r="718" spans="1:61" s="277" customFormat="1" hidden="1">
      <c r="A718" s="247"/>
      <c r="B718" s="260">
        <v>616.00099999999998</v>
      </c>
      <c r="C718" s="261" t="s">
        <v>683</v>
      </c>
      <c r="D718" s="273"/>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74"/>
      <c r="AE718" s="274"/>
      <c r="AF718" s="274"/>
      <c r="AG718" s="274"/>
      <c r="AH718" s="274"/>
      <c r="AI718" s="274"/>
      <c r="AJ718" s="274"/>
      <c r="AK718" s="274"/>
      <c r="AL718" s="274"/>
      <c r="AM718" s="274"/>
      <c r="AN718" s="274"/>
      <c r="AO718" s="274"/>
      <c r="AP718" s="274"/>
      <c r="AQ718" s="274"/>
      <c r="AR718" s="274"/>
      <c r="AS718" s="274"/>
      <c r="AT718" s="274"/>
      <c r="AU718" s="274"/>
      <c r="AV718" s="274"/>
      <c r="AW718" s="274"/>
      <c r="AX718" s="274"/>
      <c r="AY718" s="275"/>
      <c r="AZ718" s="265"/>
      <c r="BA718" s="266"/>
      <c r="BB718" s="267" t="s">
        <v>41</v>
      </c>
      <c r="BC718" s="288"/>
      <c r="BD718" s="269">
        <f t="shared" si="21"/>
        <v>0</v>
      </c>
      <c r="BE718" s="270"/>
      <c r="BF718" s="271"/>
      <c r="BG718" s="279"/>
      <c r="BI718" s="252" t="str">
        <f t="shared" si="22"/>
        <v/>
      </c>
    </row>
    <row r="719" spans="1:61" s="277" customFormat="1" hidden="1">
      <c r="A719" s="247"/>
      <c r="B719" s="260">
        <v>616.00199999999995</v>
      </c>
      <c r="C719" s="261" t="s">
        <v>684</v>
      </c>
      <c r="D719" s="273"/>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74"/>
      <c r="AE719" s="274"/>
      <c r="AF719" s="274"/>
      <c r="AG719" s="274"/>
      <c r="AH719" s="274"/>
      <c r="AI719" s="274"/>
      <c r="AJ719" s="274"/>
      <c r="AK719" s="274"/>
      <c r="AL719" s="274"/>
      <c r="AM719" s="274"/>
      <c r="AN719" s="274"/>
      <c r="AO719" s="274"/>
      <c r="AP719" s="274"/>
      <c r="AQ719" s="274"/>
      <c r="AR719" s="274"/>
      <c r="AS719" s="274"/>
      <c r="AT719" s="274"/>
      <c r="AU719" s="274"/>
      <c r="AV719" s="274"/>
      <c r="AW719" s="274"/>
      <c r="AX719" s="274"/>
      <c r="AY719" s="275"/>
      <c r="AZ719" s="265"/>
      <c r="BA719" s="266"/>
      <c r="BB719" s="267" t="s">
        <v>42</v>
      </c>
      <c r="BC719" s="288"/>
      <c r="BD719" s="269">
        <f t="shared" si="21"/>
        <v>0</v>
      </c>
      <c r="BE719" s="270"/>
      <c r="BF719" s="271"/>
      <c r="BG719" s="279"/>
      <c r="BI719" s="252" t="str">
        <f t="shared" si="22"/>
        <v/>
      </c>
    </row>
    <row r="720" spans="1:61" s="277" customFormat="1" hidden="1">
      <c r="A720" s="247"/>
      <c r="B720" s="260">
        <v>616.00300000000004</v>
      </c>
      <c r="C720" s="261" t="s">
        <v>684</v>
      </c>
      <c r="D720" s="273"/>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c r="AF720" s="274"/>
      <c r="AG720" s="274"/>
      <c r="AH720" s="274"/>
      <c r="AI720" s="274"/>
      <c r="AJ720" s="274"/>
      <c r="AK720" s="274"/>
      <c r="AL720" s="274"/>
      <c r="AM720" s="274"/>
      <c r="AN720" s="274"/>
      <c r="AO720" s="274"/>
      <c r="AP720" s="274"/>
      <c r="AQ720" s="274"/>
      <c r="AR720" s="274"/>
      <c r="AS720" s="274"/>
      <c r="AT720" s="274"/>
      <c r="AU720" s="274"/>
      <c r="AV720" s="274"/>
      <c r="AW720" s="274"/>
      <c r="AX720" s="274"/>
      <c r="AY720" s="275"/>
      <c r="AZ720" s="265"/>
      <c r="BA720" s="266"/>
      <c r="BB720" s="267" t="s">
        <v>41</v>
      </c>
      <c r="BC720" s="288"/>
      <c r="BD720" s="269">
        <f t="shared" si="21"/>
        <v>0</v>
      </c>
      <c r="BE720" s="270"/>
      <c r="BF720" s="271"/>
      <c r="BG720" s="279"/>
      <c r="BI720" s="252" t="str">
        <f t="shared" si="22"/>
        <v/>
      </c>
    </row>
    <row r="721" spans="1:61" s="277" customFormat="1" hidden="1">
      <c r="B721" s="260">
        <v>616.00400000000002</v>
      </c>
      <c r="C721" s="261" t="s">
        <v>685</v>
      </c>
      <c r="D721" s="273"/>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74"/>
      <c r="AE721" s="274"/>
      <c r="AF721" s="274"/>
      <c r="AG721" s="274"/>
      <c r="AH721" s="274"/>
      <c r="AI721" s="274"/>
      <c r="AJ721" s="274"/>
      <c r="AK721" s="274"/>
      <c r="AL721" s="274"/>
      <c r="AM721" s="274"/>
      <c r="AN721" s="274"/>
      <c r="AO721" s="274"/>
      <c r="AP721" s="274"/>
      <c r="AQ721" s="274"/>
      <c r="AR721" s="274"/>
      <c r="AS721" s="274"/>
      <c r="AT721" s="274"/>
      <c r="AU721" s="274"/>
      <c r="AV721" s="274"/>
      <c r="AW721" s="274"/>
      <c r="AX721" s="274"/>
      <c r="AY721" s="275"/>
      <c r="AZ721" s="265"/>
      <c r="BA721" s="266"/>
      <c r="BB721" s="267" t="s">
        <v>42</v>
      </c>
      <c r="BC721" s="288"/>
      <c r="BD721" s="269">
        <f t="shared" si="21"/>
        <v>0</v>
      </c>
      <c r="BE721" s="270"/>
      <c r="BF721" s="271"/>
      <c r="BG721" s="279"/>
      <c r="BI721" s="252" t="str">
        <f t="shared" si="22"/>
        <v/>
      </c>
    </row>
    <row r="722" spans="1:61" s="277" customFormat="1" hidden="1">
      <c r="A722" s="247"/>
      <c r="B722" s="260">
        <v>616.005</v>
      </c>
      <c r="C722" s="261" t="s">
        <v>685</v>
      </c>
      <c r="D722" s="273"/>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74"/>
      <c r="AE722" s="274"/>
      <c r="AF722" s="274"/>
      <c r="AG722" s="274"/>
      <c r="AH722" s="274"/>
      <c r="AI722" s="274"/>
      <c r="AJ722" s="274"/>
      <c r="AK722" s="274"/>
      <c r="AL722" s="274"/>
      <c r="AM722" s="274"/>
      <c r="AN722" s="274"/>
      <c r="AO722" s="274"/>
      <c r="AP722" s="274"/>
      <c r="AQ722" s="274"/>
      <c r="AR722" s="274"/>
      <c r="AS722" s="274"/>
      <c r="AT722" s="274"/>
      <c r="AU722" s="274"/>
      <c r="AV722" s="274"/>
      <c r="AW722" s="274"/>
      <c r="AX722" s="274"/>
      <c r="AY722" s="275"/>
      <c r="AZ722" s="265"/>
      <c r="BA722" s="266"/>
      <c r="BB722" s="267" t="s">
        <v>41</v>
      </c>
      <c r="BC722" s="288"/>
      <c r="BD722" s="269">
        <f t="shared" si="21"/>
        <v>0</v>
      </c>
      <c r="BE722" s="270"/>
      <c r="BF722" s="271"/>
      <c r="BG722" s="279"/>
      <c r="BI722" s="252" t="str">
        <f t="shared" si="22"/>
        <v/>
      </c>
    </row>
    <row r="723" spans="1:61" s="277" customFormat="1" hidden="1">
      <c r="B723" s="260">
        <v>616.00599999999997</v>
      </c>
      <c r="C723" s="261" t="s">
        <v>80</v>
      </c>
      <c r="D723" s="273"/>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74"/>
      <c r="AE723" s="274"/>
      <c r="AF723" s="274"/>
      <c r="AG723" s="274"/>
      <c r="AH723" s="274"/>
      <c r="AI723" s="274"/>
      <c r="AJ723" s="274"/>
      <c r="AK723" s="274"/>
      <c r="AL723" s="274"/>
      <c r="AM723" s="274"/>
      <c r="AN723" s="274"/>
      <c r="AO723" s="274"/>
      <c r="AP723" s="274"/>
      <c r="AQ723" s="274"/>
      <c r="AR723" s="274"/>
      <c r="AS723" s="274"/>
      <c r="AT723" s="274"/>
      <c r="AU723" s="274"/>
      <c r="AV723" s="274"/>
      <c r="AW723" s="274"/>
      <c r="AX723" s="274"/>
      <c r="AY723" s="275"/>
      <c r="AZ723" s="265"/>
      <c r="BA723" s="266"/>
      <c r="BB723" s="267" t="s">
        <v>43</v>
      </c>
      <c r="BC723" s="288"/>
      <c r="BD723" s="269">
        <f t="shared" si="21"/>
        <v>0</v>
      </c>
      <c r="BE723" s="270"/>
      <c r="BF723" s="271"/>
      <c r="BG723" s="279"/>
      <c r="BI723" s="252" t="str">
        <f t="shared" si="22"/>
        <v/>
      </c>
    </row>
    <row r="724" spans="1:61" s="277" customFormat="1" hidden="1">
      <c r="A724" s="247"/>
      <c r="B724" s="260">
        <v>616.00699999999995</v>
      </c>
      <c r="C724" s="261" t="s">
        <v>686</v>
      </c>
      <c r="D724" s="273"/>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74"/>
      <c r="AE724" s="274"/>
      <c r="AF724" s="274"/>
      <c r="AG724" s="274"/>
      <c r="AH724" s="274"/>
      <c r="AI724" s="274"/>
      <c r="AJ724" s="274"/>
      <c r="AK724" s="274"/>
      <c r="AL724" s="274"/>
      <c r="AM724" s="274"/>
      <c r="AN724" s="274"/>
      <c r="AO724" s="274"/>
      <c r="AP724" s="274"/>
      <c r="AQ724" s="274"/>
      <c r="AR724" s="274"/>
      <c r="AS724" s="274"/>
      <c r="AT724" s="274"/>
      <c r="AU724" s="274"/>
      <c r="AV724" s="274"/>
      <c r="AW724" s="274"/>
      <c r="AX724" s="274"/>
      <c r="AY724" s="275"/>
      <c r="AZ724" s="265"/>
      <c r="BA724" s="266"/>
      <c r="BB724" s="267" t="s">
        <v>43</v>
      </c>
      <c r="BC724" s="288"/>
      <c r="BD724" s="269">
        <f t="shared" si="21"/>
        <v>0</v>
      </c>
      <c r="BE724" s="270"/>
      <c r="BF724" s="271"/>
      <c r="BG724" s="279"/>
      <c r="BI724" s="252" t="str">
        <f t="shared" si="22"/>
        <v/>
      </c>
    </row>
    <row r="725" spans="1:61" s="277" customFormat="1" hidden="1">
      <c r="A725" s="247"/>
      <c r="B725" s="260">
        <v>616.00800000000004</v>
      </c>
      <c r="C725" s="261" t="s">
        <v>687</v>
      </c>
      <c r="D725" s="273"/>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274"/>
      <c r="AF725" s="274"/>
      <c r="AG725" s="274"/>
      <c r="AH725" s="274"/>
      <c r="AI725" s="274"/>
      <c r="AJ725" s="274"/>
      <c r="AK725" s="274"/>
      <c r="AL725" s="274"/>
      <c r="AM725" s="274"/>
      <c r="AN725" s="274"/>
      <c r="AO725" s="274"/>
      <c r="AP725" s="274"/>
      <c r="AQ725" s="274"/>
      <c r="AR725" s="274"/>
      <c r="AS725" s="274"/>
      <c r="AT725" s="274"/>
      <c r="AU725" s="274"/>
      <c r="AV725" s="274"/>
      <c r="AW725" s="274"/>
      <c r="AX725" s="274"/>
      <c r="AY725" s="275"/>
      <c r="AZ725" s="265"/>
      <c r="BA725" s="266"/>
      <c r="BB725" s="267" t="s">
        <v>43</v>
      </c>
      <c r="BC725" s="288"/>
      <c r="BD725" s="269">
        <f t="shared" si="21"/>
        <v>0</v>
      </c>
      <c r="BE725" s="270"/>
      <c r="BF725" s="271"/>
      <c r="BG725" s="279"/>
      <c r="BI725" s="252" t="str">
        <f t="shared" si="22"/>
        <v/>
      </c>
    </row>
    <row r="726" spans="1:61" s="277" customFormat="1" hidden="1">
      <c r="A726" s="247"/>
      <c r="B726" s="260">
        <v>616.00900000000001</v>
      </c>
      <c r="C726" s="261" t="s">
        <v>688</v>
      </c>
      <c r="D726" s="273"/>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5"/>
      <c r="AZ726" s="265"/>
      <c r="BA726" s="266"/>
      <c r="BB726" s="267" t="s">
        <v>43</v>
      </c>
      <c r="BC726" s="288"/>
      <c r="BD726" s="269">
        <f t="shared" si="21"/>
        <v>0</v>
      </c>
      <c r="BE726" s="270"/>
      <c r="BF726" s="271"/>
      <c r="BG726" s="279"/>
      <c r="BI726" s="252" t="str">
        <f t="shared" si="22"/>
        <v/>
      </c>
    </row>
    <row r="727" spans="1:61" s="277" customFormat="1" hidden="1">
      <c r="A727" s="247"/>
      <c r="B727" s="260">
        <v>616.01</v>
      </c>
      <c r="C727" s="261" t="s">
        <v>689</v>
      </c>
      <c r="D727" s="273"/>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5"/>
      <c r="AZ727" s="265"/>
      <c r="BA727" s="266"/>
      <c r="BB727" s="267" t="s">
        <v>43</v>
      </c>
      <c r="BC727" s="288"/>
      <c r="BD727" s="269">
        <f t="shared" si="21"/>
        <v>0</v>
      </c>
      <c r="BE727" s="270"/>
      <c r="BF727" s="271"/>
      <c r="BG727" s="279"/>
      <c r="BI727" s="252" t="str">
        <f t="shared" si="22"/>
        <v/>
      </c>
    </row>
    <row r="728" spans="1:61" s="277" customFormat="1" hidden="1">
      <c r="A728" s="247"/>
      <c r="B728" s="260">
        <v>616.01099999999997</v>
      </c>
      <c r="C728" s="261" t="s">
        <v>690</v>
      </c>
      <c r="D728" s="273"/>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74"/>
      <c r="AE728" s="274"/>
      <c r="AF728" s="274"/>
      <c r="AG728" s="274"/>
      <c r="AH728" s="274"/>
      <c r="AI728" s="274"/>
      <c r="AJ728" s="274"/>
      <c r="AK728" s="274"/>
      <c r="AL728" s="274"/>
      <c r="AM728" s="274"/>
      <c r="AN728" s="274"/>
      <c r="AO728" s="274"/>
      <c r="AP728" s="274"/>
      <c r="AQ728" s="274"/>
      <c r="AR728" s="274"/>
      <c r="AS728" s="274"/>
      <c r="AT728" s="274"/>
      <c r="AU728" s="274"/>
      <c r="AV728" s="274"/>
      <c r="AW728" s="274"/>
      <c r="AX728" s="274"/>
      <c r="AY728" s="275"/>
      <c r="AZ728" s="265"/>
      <c r="BA728" s="266"/>
      <c r="BB728" s="267" t="s">
        <v>43</v>
      </c>
      <c r="BC728" s="288"/>
      <c r="BD728" s="269">
        <f t="shared" si="21"/>
        <v>0</v>
      </c>
      <c r="BE728" s="270"/>
      <c r="BF728" s="271"/>
      <c r="BG728" s="279"/>
      <c r="BI728" s="252" t="str">
        <f t="shared" si="22"/>
        <v/>
      </c>
    </row>
    <row r="729" spans="1:61" s="277" customFormat="1" hidden="1">
      <c r="A729" s="247"/>
      <c r="B729" s="260">
        <v>616.01199999999994</v>
      </c>
      <c r="C729" s="261" t="s">
        <v>691</v>
      </c>
      <c r="D729" s="273"/>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274"/>
      <c r="AF729" s="274"/>
      <c r="AG729" s="274"/>
      <c r="AH729" s="274"/>
      <c r="AI729" s="274"/>
      <c r="AJ729" s="274"/>
      <c r="AK729" s="274"/>
      <c r="AL729" s="274"/>
      <c r="AM729" s="274"/>
      <c r="AN729" s="274"/>
      <c r="AO729" s="274"/>
      <c r="AP729" s="274"/>
      <c r="AQ729" s="274"/>
      <c r="AR729" s="274"/>
      <c r="AS729" s="274"/>
      <c r="AT729" s="274"/>
      <c r="AU729" s="274"/>
      <c r="AV729" s="274"/>
      <c r="AW729" s="274"/>
      <c r="AX729" s="274"/>
      <c r="AY729" s="275"/>
      <c r="AZ729" s="265"/>
      <c r="BA729" s="266"/>
      <c r="BB729" s="267" t="s">
        <v>42</v>
      </c>
      <c r="BC729" s="288"/>
      <c r="BD729" s="269">
        <f t="shared" si="21"/>
        <v>0</v>
      </c>
      <c r="BE729" s="270"/>
      <c r="BF729" s="271"/>
      <c r="BG729" s="279"/>
      <c r="BI729" s="252" t="str">
        <f t="shared" si="22"/>
        <v/>
      </c>
    </row>
    <row r="730" spans="1:61" s="277" customFormat="1" hidden="1">
      <c r="A730" s="247"/>
      <c r="B730" s="260">
        <v>616.01300000000003</v>
      </c>
      <c r="C730" s="261" t="s">
        <v>691</v>
      </c>
      <c r="D730" s="273"/>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274"/>
      <c r="AF730" s="274"/>
      <c r="AG730" s="274"/>
      <c r="AH730" s="274"/>
      <c r="AI730" s="274"/>
      <c r="AJ730" s="274"/>
      <c r="AK730" s="274"/>
      <c r="AL730" s="274"/>
      <c r="AM730" s="274"/>
      <c r="AN730" s="274"/>
      <c r="AO730" s="274"/>
      <c r="AP730" s="274"/>
      <c r="AQ730" s="274"/>
      <c r="AR730" s="274"/>
      <c r="AS730" s="274"/>
      <c r="AT730" s="274"/>
      <c r="AU730" s="274"/>
      <c r="AV730" s="274"/>
      <c r="AW730" s="274"/>
      <c r="AX730" s="274"/>
      <c r="AY730" s="275"/>
      <c r="AZ730" s="265"/>
      <c r="BA730" s="266"/>
      <c r="BB730" s="267" t="s">
        <v>41</v>
      </c>
      <c r="BC730" s="288"/>
      <c r="BD730" s="269">
        <f t="shared" si="21"/>
        <v>0</v>
      </c>
      <c r="BE730" s="270"/>
      <c r="BF730" s="271"/>
      <c r="BG730" s="279"/>
      <c r="BI730" s="252" t="str">
        <f t="shared" si="22"/>
        <v/>
      </c>
    </row>
    <row r="731" spans="1:61" s="277" customFormat="1" hidden="1">
      <c r="A731" s="247"/>
      <c r="B731" s="260">
        <v>616.01400000000001</v>
      </c>
      <c r="C731" s="261" t="s">
        <v>692</v>
      </c>
      <c r="D731" s="273"/>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74"/>
      <c r="AE731" s="274"/>
      <c r="AF731" s="274"/>
      <c r="AG731" s="274"/>
      <c r="AH731" s="274"/>
      <c r="AI731" s="274"/>
      <c r="AJ731" s="274"/>
      <c r="AK731" s="274"/>
      <c r="AL731" s="274"/>
      <c r="AM731" s="274"/>
      <c r="AN731" s="274"/>
      <c r="AO731" s="274"/>
      <c r="AP731" s="274"/>
      <c r="AQ731" s="274"/>
      <c r="AR731" s="274"/>
      <c r="AS731" s="274"/>
      <c r="AT731" s="274"/>
      <c r="AU731" s="274"/>
      <c r="AV731" s="274"/>
      <c r="AW731" s="274"/>
      <c r="AX731" s="274"/>
      <c r="AY731" s="275"/>
      <c r="AZ731" s="265"/>
      <c r="BA731" s="266"/>
      <c r="BB731" s="267" t="s">
        <v>43</v>
      </c>
      <c r="BC731" s="288"/>
      <c r="BD731" s="269">
        <f t="shared" si="21"/>
        <v>0</v>
      </c>
      <c r="BE731" s="270"/>
      <c r="BF731" s="271"/>
      <c r="BG731" s="279"/>
      <c r="BI731" s="252" t="str">
        <f t="shared" si="22"/>
        <v/>
      </c>
    </row>
    <row r="732" spans="1:61" s="277" customFormat="1" hidden="1">
      <c r="A732" s="247"/>
      <c r="B732" s="260">
        <v>616.01499999999999</v>
      </c>
      <c r="C732" s="261" t="s">
        <v>693</v>
      </c>
      <c r="D732" s="273"/>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4"/>
      <c r="AN732" s="274"/>
      <c r="AO732" s="274"/>
      <c r="AP732" s="274"/>
      <c r="AQ732" s="274"/>
      <c r="AR732" s="274"/>
      <c r="AS732" s="274"/>
      <c r="AT732" s="274"/>
      <c r="AU732" s="274"/>
      <c r="AV732" s="274"/>
      <c r="AW732" s="274"/>
      <c r="AX732" s="274"/>
      <c r="AY732" s="275"/>
      <c r="AZ732" s="265"/>
      <c r="BA732" s="266"/>
      <c r="BB732" s="267" t="s">
        <v>42</v>
      </c>
      <c r="BC732" s="288"/>
      <c r="BD732" s="269">
        <f t="shared" ref="BD732:BD816" si="23">BA732*BC732</f>
        <v>0</v>
      </c>
      <c r="BE732" s="270"/>
      <c r="BF732" s="271"/>
      <c r="BG732" s="279"/>
      <c r="BI732" s="252" t="str">
        <f t="shared" si="22"/>
        <v/>
      </c>
    </row>
    <row r="733" spans="1:61" s="277" customFormat="1" hidden="1">
      <c r="A733" s="247"/>
      <c r="B733" s="260">
        <v>616.01599999999996</v>
      </c>
      <c r="C733" s="261" t="s">
        <v>693</v>
      </c>
      <c r="D733" s="273"/>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74"/>
      <c r="AE733" s="274"/>
      <c r="AF733" s="274"/>
      <c r="AG733" s="274"/>
      <c r="AH733" s="274"/>
      <c r="AI733" s="274"/>
      <c r="AJ733" s="274"/>
      <c r="AK733" s="274"/>
      <c r="AL733" s="274"/>
      <c r="AM733" s="274"/>
      <c r="AN733" s="274"/>
      <c r="AO733" s="274"/>
      <c r="AP733" s="274"/>
      <c r="AQ733" s="274"/>
      <c r="AR733" s="274"/>
      <c r="AS733" s="274"/>
      <c r="AT733" s="274"/>
      <c r="AU733" s="274"/>
      <c r="AV733" s="274"/>
      <c r="AW733" s="274"/>
      <c r="AX733" s="274"/>
      <c r="AY733" s="275"/>
      <c r="AZ733" s="265"/>
      <c r="BA733" s="266"/>
      <c r="BB733" s="267" t="s">
        <v>41</v>
      </c>
      <c r="BC733" s="288"/>
      <c r="BD733" s="269">
        <f t="shared" si="23"/>
        <v>0</v>
      </c>
      <c r="BE733" s="270"/>
      <c r="BF733" s="271"/>
      <c r="BG733" s="279"/>
      <c r="BI733" s="252" t="str">
        <f t="shared" si="22"/>
        <v/>
      </c>
    </row>
    <row r="734" spans="1:61" s="277" customFormat="1" hidden="1">
      <c r="A734" s="247"/>
      <c r="B734" s="260">
        <v>616.01700000000005</v>
      </c>
      <c r="C734" s="261" t="s">
        <v>694</v>
      </c>
      <c r="D734" s="273"/>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74"/>
      <c r="AE734" s="274"/>
      <c r="AF734" s="274"/>
      <c r="AG734" s="274"/>
      <c r="AH734" s="274"/>
      <c r="AI734" s="274"/>
      <c r="AJ734" s="274"/>
      <c r="AK734" s="274"/>
      <c r="AL734" s="274"/>
      <c r="AM734" s="274"/>
      <c r="AN734" s="274"/>
      <c r="AO734" s="274"/>
      <c r="AP734" s="274"/>
      <c r="AQ734" s="274"/>
      <c r="AR734" s="274"/>
      <c r="AS734" s="274"/>
      <c r="AT734" s="274"/>
      <c r="AU734" s="274"/>
      <c r="AV734" s="274"/>
      <c r="AW734" s="274"/>
      <c r="AX734" s="274"/>
      <c r="AY734" s="275"/>
      <c r="AZ734" s="265"/>
      <c r="BA734" s="266"/>
      <c r="BB734" s="267" t="s">
        <v>42</v>
      </c>
      <c r="BC734" s="288"/>
      <c r="BD734" s="269">
        <f t="shared" si="23"/>
        <v>0</v>
      </c>
      <c r="BE734" s="270"/>
      <c r="BF734" s="271"/>
      <c r="BG734" s="279"/>
      <c r="BI734" s="252" t="str">
        <f t="shared" si="22"/>
        <v/>
      </c>
    </row>
    <row r="735" spans="1:61" s="277" customFormat="1" hidden="1">
      <c r="A735" s="247"/>
      <c r="B735" s="260">
        <v>616.01800000000003</v>
      </c>
      <c r="C735" s="261" t="s">
        <v>694</v>
      </c>
      <c r="D735" s="273"/>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74"/>
      <c r="AE735" s="274"/>
      <c r="AF735" s="274"/>
      <c r="AG735" s="274"/>
      <c r="AH735" s="274"/>
      <c r="AI735" s="274"/>
      <c r="AJ735" s="274"/>
      <c r="AK735" s="274"/>
      <c r="AL735" s="274"/>
      <c r="AM735" s="274"/>
      <c r="AN735" s="274"/>
      <c r="AO735" s="274"/>
      <c r="AP735" s="274"/>
      <c r="AQ735" s="274"/>
      <c r="AR735" s="274"/>
      <c r="AS735" s="274"/>
      <c r="AT735" s="274"/>
      <c r="AU735" s="274"/>
      <c r="AV735" s="274"/>
      <c r="AW735" s="274"/>
      <c r="AX735" s="274"/>
      <c r="AY735" s="275"/>
      <c r="AZ735" s="265"/>
      <c r="BA735" s="266"/>
      <c r="BB735" s="267" t="s">
        <v>41</v>
      </c>
      <c r="BC735" s="288"/>
      <c r="BD735" s="269">
        <f t="shared" si="23"/>
        <v>0</v>
      </c>
      <c r="BE735" s="270"/>
      <c r="BF735" s="271"/>
      <c r="BG735" s="279"/>
      <c r="BI735" s="252" t="str">
        <f t="shared" si="22"/>
        <v/>
      </c>
    </row>
    <row r="736" spans="1:61" s="277" customFormat="1" hidden="1">
      <c r="A736" s="247"/>
      <c r="B736" s="260">
        <v>616.01900000000001</v>
      </c>
      <c r="C736" s="261" t="s">
        <v>695</v>
      </c>
      <c r="D736" s="273"/>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274"/>
      <c r="AF736" s="274"/>
      <c r="AG736" s="274"/>
      <c r="AH736" s="274"/>
      <c r="AI736" s="274"/>
      <c r="AJ736" s="274"/>
      <c r="AK736" s="274"/>
      <c r="AL736" s="274"/>
      <c r="AM736" s="274"/>
      <c r="AN736" s="274"/>
      <c r="AO736" s="274"/>
      <c r="AP736" s="274"/>
      <c r="AQ736" s="274"/>
      <c r="AR736" s="274"/>
      <c r="AS736" s="274"/>
      <c r="AT736" s="274"/>
      <c r="AU736" s="274"/>
      <c r="AV736" s="274"/>
      <c r="AW736" s="274"/>
      <c r="AX736" s="274"/>
      <c r="AY736" s="275"/>
      <c r="AZ736" s="265"/>
      <c r="BA736" s="266"/>
      <c r="BB736" s="267" t="s">
        <v>43</v>
      </c>
      <c r="BC736" s="288"/>
      <c r="BD736" s="269">
        <f t="shared" si="23"/>
        <v>0</v>
      </c>
      <c r="BE736" s="270"/>
      <c r="BF736" s="271"/>
      <c r="BG736" s="279"/>
      <c r="BI736" s="252" t="str">
        <f t="shared" si="22"/>
        <v/>
      </c>
    </row>
    <row r="737" spans="1:61" s="277" customFormat="1" hidden="1">
      <c r="A737" s="247"/>
      <c r="B737" s="260">
        <v>616.02</v>
      </c>
      <c r="C737" s="261" t="s">
        <v>696</v>
      </c>
      <c r="D737" s="273"/>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s="274"/>
      <c r="AG737" s="274"/>
      <c r="AH737" s="274"/>
      <c r="AI737" s="274"/>
      <c r="AJ737" s="274"/>
      <c r="AK737" s="274"/>
      <c r="AL737" s="274"/>
      <c r="AM737" s="274"/>
      <c r="AN737" s="274"/>
      <c r="AO737" s="274"/>
      <c r="AP737" s="274"/>
      <c r="AQ737" s="274"/>
      <c r="AR737" s="274"/>
      <c r="AS737" s="274"/>
      <c r="AT737" s="274"/>
      <c r="AU737" s="274"/>
      <c r="AV737" s="274"/>
      <c r="AW737" s="274"/>
      <c r="AX737" s="274"/>
      <c r="AY737" s="275"/>
      <c r="AZ737" s="265"/>
      <c r="BA737" s="266"/>
      <c r="BB737" s="267" t="s">
        <v>42</v>
      </c>
      <c r="BC737" s="288"/>
      <c r="BD737" s="269">
        <f t="shared" si="23"/>
        <v>0</v>
      </c>
      <c r="BE737" s="270"/>
      <c r="BF737" s="271"/>
      <c r="BG737" s="279"/>
      <c r="BI737" s="252" t="str">
        <f t="shared" si="22"/>
        <v/>
      </c>
    </row>
    <row r="738" spans="1:61" s="277" customFormat="1" hidden="1">
      <c r="A738" s="247"/>
      <c r="B738" s="260">
        <v>616.02099999999996</v>
      </c>
      <c r="C738" s="261" t="s">
        <v>697</v>
      </c>
      <c r="D738" s="273"/>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74"/>
      <c r="AE738" s="274"/>
      <c r="AF738" s="274"/>
      <c r="AG738" s="274"/>
      <c r="AH738" s="274"/>
      <c r="AI738" s="274"/>
      <c r="AJ738" s="274"/>
      <c r="AK738" s="274"/>
      <c r="AL738" s="274"/>
      <c r="AM738" s="274"/>
      <c r="AN738" s="274"/>
      <c r="AO738" s="274"/>
      <c r="AP738" s="274"/>
      <c r="AQ738" s="274"/>
      <c r="AR738" s="274"/>
      <c r="AS738" s="274"/>
      <c r="AT738" s="274"/>
      <c r="AU738" s="274"/>
      <c r="AV738" s="274"/>
      <c r="AW738" s="274"/>
      <c r="AX738" s="274"/>
      <c r="AY738" s="275"/>
      <c r="AZ738" s="265"/>
      <c r="BA738" s="266"/>
      <c r="BB738" s="267" t="s">
        <v>42</v>
      </c>
      <c r="BC738" s="288"/>
      <c r="BD738" s="269">
        <f t="shared" si="23"/>
        <v>0</v>
      </c>
      <c r="BE738" s="270"/>
      <c r="BF738" s="271"/>
      <c r="BG738" s="279"/>
      <c r="BI738" s="252" t="str">
        <f t="shared" si="22"/>
        <v/>
      </c>
    </row>
    <row r="739" spans="1:61" s="277" customFormat="1" hidden="1">
      <c r="A739" s="247"/>
      <c r="B739" s="260">
        <v>616.02200000000005</v>
      </c>
      <c r="C739" s="261" t="s">
        <v>698</v>
      </c>
      <c r="D739" s="273"/>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74"/>
      <c r="AE739" s="274"/>
      <c r="AF739" s="274"/>
      <c r="AG739" s="274"/>
      <c r="AH739" s="274"/>
      <c r="AI739" s="274"/>
      <c r="AJ739" s="274"/>
      <c r="AK739" s="274"/>
      <c r="AL739" s="274"/>
      <c r="AM739" s="274"/>
      <c r="AN739" s="274"/>
      <c r="AO739" s="274"/>
      <c r="AP739" s="274"/>
      <c r="AQ739" s="274"/>
      <c r="AR739" s="274"/>
      <c r="AS739" s="274"/>
      <c r="AT739" s="274"/>
      <c r="AU739" s="274"/>
      <c r="AV739" s="274"/>
      <c r="AW739" s="274"/>
      <c r="AX739" s="274"/>
      <c r="AY739" s="275"/>
      <c r="AZ739" s="265"/>
      <c r="BA739" s="266"/>
      <c r="BB739" s="267" t="s">
        <v>42</v>
      </c>
      <c r="BC739" s="288"/>
      <c r="BD739" s="269">
        <f t="shared" si="23"/>
        <v>0</v>
      </c>
      <c r="BE739" s="270"/>
      <c r="BF739" s="271"/>
      <c r="BG739" s="279"/>
      <c r="BI739" s="252" t="str">
        <f t="shared" si="22"/>
        <v/>
      </c>
    </row>
    <row r="740" spans="1:61" s="277" customFormat="1" hidden="1">
      <c r="A740" s="247"/>
      <c r="B740" s="260">
        <v>616.02300000000002</v>
      </c>
      <c r="C740" s="261" t="s">
        <v>699</v>
      </c>
      <c r="D740" s="273"/>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s="274"/>
      <c r="AG740" s="274"/>
      <c r="AH740" s="274"/>
      <c r="AI740" s="274"/>
      <c r="AJ740" s="274"/>
      <c r="AK740" s="274"/>
      <c r="AL740" s="274"/>
      <c r="AM740" s="274"/>
      <c r="AN740" s="274"/>
      <c r="AO740" s="274"/>
      <c r="AP740" s="274"/>
      <c r="AQ740" s="274"/>
      <c r="AR740" s="274"/>
      <c r="AS740" s="274"/>
      <c r="AT740" s="274"/>
      <c r="AU740" s="274"/>
      <c r="AV740" s="274"/>
      <c r="AW740" s="274"/>
      <c r="AX740" s="274"/>
      <c r="AY740" s="275"/>
      <c r="AZ740" s="265"/>
      <c r="BA740" s="266"/>
      <c r="BB740" s="267" t="s">
        <v>42</v>
      </c>
      <c r="BC740" s="288"/>
      <c r="BD740" s="269">
        <f t="shared" si="23"/>
        <v>0</v>
      </c>
      <c r="BE740" s="270"/>
      <c r="BF740" s="271"/>
      <c r="BG740" s="279"/>
      <c r="BI740" s="252" t="str">
        <f t="shared" si="22"/>
        <v/>
      </c>
    </row>
    <row r="741" spans="1:61" s="277" customFormat="1" hidden="1">
      <c r="A741" s="247"/>
      <c r="B741" s="260">
        <v>616.024</v>
      </c>
      <c r="C741" s="261" t="s">
        <v>700</v>
      </c>
      <c r="D741" s="273"/>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c r="AF741" s="274"/>
      <c r="AG741" s="274"/>
      <c r="AH741" s="274"/>
      <c r="AI741" s="274"/>
      <c r="AJ741" s="274"/>
      <c r="AK741" s="274"/>
      <c r="AL741" s="274"/>
      <c r="AM741" s="274"/>
      <c r="AN741" s="274"/>
      <c r="AO741" s="274"/>
      <c r="AP741" s="274"/>
      <c r="AQ741" s="274"/>
      <c r="AR741" s="274"/>
      <c r="AS741" s="274"/>
      <c r="AT741" s="274"/>
      <c r="AU741" s="274"/>
      <c r="AV741" s="274"/>
      <c r="AW741" s="274"/>
      <c r="AX741" s="274"/>
      <c r="AY741" s="275"/>
      <c r="AZ741" s="265"/>
      <c r="BA741" s="266"/>
      <c r="BB741" s="267" t="s">
        <v>42</v>
      </c>
      <c r="BC741" s="288"/>
      <c r="BD741" s="269">
        <f t="shared" si="23"/>
        <v>0</v>
      </c>
      <c r="BE741" s="270"/>
      <c r="BF741" s="271"/>
      <c r="BG741" s="279"/>
      <c r="BI741" s="252" t="str">
        <f t="shared" si="22"/>
        <v/>
      </c>
    </row>
    <row r="742" spans="1:61" s="277" customFormat="1" hidden="1">
      <c r="A742" s="247"/>
      <c r="B742" s="260">
        <v>616.02499999999998</v>
      </c>
      <c r="C742" s="261" t="s">
        <v>701</v>
      </c>
      <c r="D742" s="273"/>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5"/>
      <c r="AZ742" s="265"/>
      <c r="BA742" s="266"/>
      <c r="BB742" s="267" t="s">
        <v>43</v>
      </c>
      <c r="BC742" s="288"/>
      <c r="BD742" s="269">
        <f t="shared" si="23"/>
        <v>0</v>
      </c>
      <c r="BE742" s="270"/>
      <c r="BF742" s="271"/>
      <c r="BG742" s="279"/>
      <c r="BI742" s="252" t="str">
        <f t="shared" ref="BI742:BI835" si="24">T(B742)</f>
        <v/>
      </c>
    </row>
    <row r="743" spans="1:61" s="277" customFormat="1" hidden="1">
      <c r="A743" s="247"/>
      <c r="B743" s="260">
        <v>616.02599999999995</v>
      </c>
      <c r="C743" s="261" t="s">
        <v>702</v>
      </c>
      <c r="D743" s="273"/>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5"/>
      <c r="AZ743" s="265"/>
      <c r="BA743" s="266"/>
      <c r="BB743" s="267" t="s">
        <v>43</v>
      </c>
      <c r="BC743" s="288"/>
      <c r="BD743" s="269">
        <f t="shared" si="23"/>
        <v>0</v>
      </c>
      <c r="BE743" s="270"/>
      <c r="BF743" s="271"/>
      <c r="BG743" s="279"/>
      <c r="BI743" s="252" t="str">
        <f t="shared" si="24"/>
        <v/>
      </c>
    </row>
    <row r="744" spans="1:61" s="277" customFormat="1" hidden="1">
      <c r="A744" s="247"/>
      <c r="B744" s="260">
        <v>616.02700000000004</v>
      </c>
      <c r="C744" s="261" t="s">
        <v>703</v>
      </c>
      <c r="D744" s="273"/>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s="274"/>
      <c r="AG744" s="274"/>
      <c r="AH744" s="274"/>
      <c r="AI744" s="274"/>
      <c r="AJ744" s="274"/>
      <c r="AK744" s="274"/>
      <c r="AL744" s="274"/>
      <c r="AM744" s="274"/>
      <c r="AN744" s="274"/>
      <c r="AO744" s="274"/>
      <c r="AP744" s="274"/>
      <c r="AQ744" s="274"/>
      <c r="AR744" s="274"/>
      <c r="AS744" s="274"/>
      <c r="AT744" s="274"/>
      <c r="AU744" s="274"/>
      <c r="AV744" s="274"/>
      <c r="AW744" s="274"/>
      <c r="AX744" s="274"/>
      <c r="AY744" s="275"/>
      <c r="AZ744" s="265"/>
      <c r="BA744" s="266"/>
      <c r="BB744" s="267" t="s">
        <v>42</v>
      </c>
      <c r="BC744" s="288"/>
      <c r="BD744" s="269">
        <f t="shared" si="23"/>
        <v>0</v>
      </c>
      <c r="BE744" s="270"/>
      <c r="BF744" s="271"/>
      <c r="BG744" s="279"/>
      <c r="BI744" s="252" t="str">
        <f t="shared" si="24"/>
        <v/>
      </c>
    </row>
    <row r="745" spans="1:61" s="277" customFormat="1" hidden="1">
      <c r="A745" s="247"/>
      <c r="B745" s="260">
        <v>616.02800000000002</v>
      </c>
      <c r="C745" s="261" t="s">
        <v>704</v>
      </c>
      <c r="D745" s="273"/>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274"/>
      <c r="AF745" s="274"/>
      <c r="AG745" s="274"/>
      <c r="AH745" s="274"/>
      <c r="AI745" s="274"/>
      <c r="AJ745" s="274"/>
      <c r="AK745" s="274"/>
      <c r="AL745" s="274"/>
      <c r="AM745" s="274"/>
      <c r="AN745" s="274"/>
      <c r="AO745" s="274"/>
      <c r="AP745" s="274"/>
      <c r="AQ745" s="274"/>
      <c r="AR745" s="274"/>
      <c r="AS745" s="274"/>
      <c r="AT745" s="274"/>
      <c r="AU745" s="274"/>
      <c r="AV745" s="274"/>
      <c r="AW745" s="274"/>
      <c r="AX745" s="274"/>
      <c r="AY745" s="275"/>
      <c r="AZ745" s="265"/>
      <c r="BA745" s="266"/>
      <c r="BB745" s="267" t="s">
        <v>43</v>
      </c>
      <c r="BC745" s="288"/>
      <c r="BD745" s="269">
        <f t="shared" si="23"/>
        <v>0</v>
      </c>
      <c r="BE745" s="270"/>
      <c r="BF745" s="271"/>
      <c r="BG745" s="279"/>
      <c r="BI745" s="252" t="str">
        <f t="shared" si="24"/>
        <v/>
      </c>
    </row>
    <row r="746" spans="1:61" s="277" customFormat="1" hidden="1">
      <c r="A746" s="409"/>
      <c r="B746" s="260">
        <v>618.00049999999999</v>
      </c>
      <c r="C746" s="261" t="s">
        <v>705</v>
      </c>
      <c r="D746" s="273"/>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s="274"/>
      <c r="AG746" s="274"/>
      <c r="AH746" s="274"/>
      <c r="AI746" s="274"/>
      <c r="AJ746" s="274"/>
      <c r="AK746" s="274"/>
      <c r="AL746" s="274"/>
      <c r="AM746" s="274"/>
      <c r="AN746" s="274"/>
      <c r="AO746" s="274"/>
      <c r="AP746" s="274"/>
      <c r="AQ746" s="274"/>
      <c r="AR746" s="274"/>
      <c r="AS746" s="274"/>
      <c r="AT746" s="274"/>
      <c r="AU746" s="274"/>
      <c r="AV746" s="274"/>
      <c r="AW746" s="274"/>
      <c r="AX746" s="274"/>
      <c r="AY746" s="275"/>
      <c r="AZ746" s="265"/>
      <c r="BA746" s="266"/>
      <c r="BB746" s="267" t="s">
        <v>43</v>
      </c>
      <c r="BC746" s="288"/>
      <c r="BD746" s="269">
        <f t="shared" si="23"/>
        <v>0</v>
      </c>
      <c r="BE746" s="270"/>
      <c r="BF746" s="271"/>
      <c r="BG746" s="279"/>
      <c r="BI746" s="252" t="str">
        <f t="shared" si="24"/>
        <v/>
      </c>
    </row>
    <row r="747" spans="1:61" s="277" customFormat="1" hidden="1">
      <c r="A747" s="247"/>
      <c r="B747" s="260">
        <v>618.00099999999998</v>
      </c>
      <c r="C747" s="261" t="s">
        <v>706</v>
      </c>
      <c r="D747" s="273"/>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s="274"/>
      <c r="AG747" s="274"/>
      <c r="AH747" s="274"/>
      <c r="AI747" s="274"/>
      <c r="AJ747" s="274"/>
      <c r="AK747" s="274"/>
      <c r="AL747" s="274"/>
      <c r="AM747" s="274"/>
      <c r="AN747" s="274"/>
      <c r="AO747" s="274"/>
      <c r="AP747" s="274"/>
      <c r="AQ747" s="274"/>
      <c r="AR747" s="274"/>
      <c r="AS747" s="274"/>
      <c r="AT747" s="274"/>
      <c r="AU747" s="274"/>
      <c r="AV747" s="274"/>
      <c r="AW747" s="274"/>
      <c r="AX747" s="274"/>
      <c r="AY747" s="275"/>
      <c r="AZ747" s="265"/>
      <c r="BA747" s="266"/>
      <c r="BB747" s="267" t="s">
        <v>42</v>
      </c>
      <c r="BC747" s="269"/>
      <c r="BD747" s="269">
        <f t="shared" si="23"/>
        <v>0</v>
      </c>
      <c r="BE747" s="270"/>
      <c r="BF747" s="271"/>
      <c r="BG747" s="279"/>
      <c r="BI747" s="252" t="str">
        <f t="shared" si="24"/>
        <v/>
      </c>
    </row>
    <row r="748" spans="1:61" s="277" customFormat="1" hidden="1">
      <c r="A748" s="247"/>
      <c r="B748" s="260">
        <v>618.00199999999995</v>
      </c>
      <c r="C748" s="261" t="s">
        <v>707</v>
      </c>
      <c r="D748" s="273"/>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s="274"/>
      <c r="AG748" s="274"/>
      <c r="AH748" s="274"/>
      <c r="AI748" s="274"/>
      <c r="AJ748" s="274"/>
      <c r="AK748" s="274"/>
      <c r="AL748" s="274"/>
      <c r="AM748" s="274"/>
      <c r="AN748" s="274"/>
      <c r="AO748" s="274"/>
      <c r="AP748" s="274"/>
      <c r="AQ748" s="274"/>
      <c r="AR748" s="274"/>
      <c r="AS748" s="274"/>
      <c r="AT748" s="274"/>
      <c r="AU748" s="274"/>
      <c r="AV748" s="274"/>
      <c r="AW748" s="274"/>
      <c r="AX748" s="274"/>
      <c r="AY748" s="275"/>
      <c r="AZ748" s="265"/>
      <c r="BA748" s="266"/>
      <c r="BB748" s="267" t="s">
        <v>43</v>
      </c>
      <c r="BC748" s="269"/>
      <c r="BD748" s="269">
        <f t="shared" si="23"/>
        <v>0</v>
      </c>
      <c r="BE748" s="270"/>
      <c r="BF748" s="271"/>
      <c r="BG748" s="279"/>
      <c r="BI748" s="252" t="str">
        <f t="shared" si="24"/>
        <v/>
      </c>
    </row>
    <row r="749" spans="1:61" s="277" customFormat="1" hidden="1">
      <c r="A749" s="409"/>
      <c r="B749" s="260">
        <v>619.00049999999999</v>
      </c>
      <c r="C749" s="261" t="s">
        <v>708</v>
      </c>
      <c r="D749" s="273"/>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274"/>
      <c r="AF749" s="274"/>
      <c r="AG749" s="274"/>
      <c r="AH749" s="274"/>
      <c r="AI749" s="274"/>
      <c r="AJ749" s="274"/>
      <c r="AK749" s="274"/>
      <c r="AL749" s="274"/>
      <c r="AM749" s="274"/>
      <c r="AN749" s="274"/>
      <c r="AO749" s="274"/>
      <c r="AP749" s="274"/>
      <c r="AQ749" s="274"/>
      <c r="AR749" s="274"/>
      <c r="AS749" s="274"/>
      <c r="AT749" s="274"/>
      <c r="AU749" s="274"/>
      <c r="AV749" s="274"/>
      <c r="AW749" s="274"/>
      <c r="AX749" s="274"/>
      <c r="AY749" s="275"/>
      <c r="AZ749" s="265"/>
      <c r="BA749" s="266"/>
      <c r="BB749" s="267" t="s">
        <v>42</v>
      </c>
      <c r="BC749" s="269"/>
      <c r="BD749" s="269">
        <f t="shared" si="23"/>
        <v>0</v>
      </c>
      <c r="BE749" s="270"/>
      <c r="BF749" s="271"/>
      <c r="BG749" s="279"/>
      <c r="BI749" s="252" t="str">
        <f t="shared" si="24"/>
        <v/>
      </c>
    </row>
    <row r="750" spans="1:61" s="277" customFormat="1" hidden="1">
      <c r="A750" s="247"/>
      <c r="B750" s="260">
        <v>619.00099999999998</v>
      </c>
      <c r="C750" s="261" t="s">
        <v>709</v>
      </c>
      <c r="D750" s="273"/>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c r="AA750" s="274"/>
      <c r="AB750" s="274"/>
      <c r="AC750" s="274"/>
      <c r="AD750" s="274"/>
      <c r="AE750" s="274"/>
      <c r="AF750" s="274"/>
      <c r="AG750" s="274"/>
      <c r="AH750" s="274"/>
      <c r="AI750" s="274"/>
      <c r="AJ750" s="274"/>
      <c r="AK750" s="274"/>
      <c r="AL750" s="274"/>
      <c r="AM750" s="274"/>
      <c r="AN750" s="274"/>
      <c r="AO750" s="274"/>
      <c r="AP750" s="274"/>
      <c r="AQ750" s="274"/>
      <c r="AR750" s="274"/>
      <c r="AS750" s="274"/>
      <c r="AT750" s="274"/>
      <c r="AU750" s="274"/>
      <c r="AV750" s="274"/>
      <c r="AW750" s="274"/>
      <c r="AX750" s="274"/>
      <c r="AY750" s="275"/>
      <c r="AZ750" s="265"/>
      <c r="BA750" s="266"/>
      <c r="BB750" s="267" t="s">
        <v>42</v>
      </c>
      <c r="BC750" s="269"/>
      <c r="BD750" s="269">
        <f t="shared" si="23"/>
        <v>0</v>
      </c>
      <c r="BE750" s="270"/>
      <c r="BF750" s="271"/>
      <c r="BG750" s="279"/>
      <c r="BI750" s="252" t="str">
        <f t="shared" si="24"/>
        <v/>
      </c>
    </row>
    <row r="751" spans="1:61" s="277" customFormat="1" hidden="1">
      <c r="A751" s="247"/>
      <c r="B751" s="260">
        <v>619.00199999999995</v>
      </c>
      <c r="C751" s="261" t="s">
        <v>710</v>
      </c>
      <c r="D751" s="273"/>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c r="AA751" s="274"/>
      <c r="AB751" s="274"/>
      <c r="AC751" s="274"/>
      <c r="AD751" s="274"/>
      <c r="AE751" s="274"/>
      <c r="AF751" s="274"/>
      <c r="AG751" s="274"/>
      <c r="AH751" s="274"/>
      <c r="AI751" s="274"/>
      <c r="AJ751" s="274"/>
      <c r="AK751" s="274"/>
      <c r="AL751" s="274"/>
      <c r="AM751" s="274"/>
      <c r="AN751" s="274"/>
      <c r="AO751" s="274"/>
      <c r="AP751" s="274"/>
      <c r="AQ751" s="274"/>
      <c r="AR751" s="274"/>
      <c r="AS751" s="274"/>
      <c r="AT751" s="274"/>
      <c r="AU751" s="274"/>
      <c r="AV751" s="274"/>
      <c r="AW751" s="274"/>
      <c r="AX751" s="274"/>
      <c r="AY751" s="275"/>
      <c r="AZ751" s="265"/>
      <c r="BA751" s="266"/>
      <c r="BB751" s="267" t="s">
        <v>42</v>
      </c>
      <c r="BC751" s="269"/>
      <c r="BD751" s="269">
        <f t="shared" si="23"/>
        <v>0</v>
      </c>
      <c r="BE751" s="270"/>
      <c r="BF751" s="271"/>
      <c r="BG751" s="279"/>
      <c r="BI751" s="252" t="str">
        <f t="shared" si="24"/>
        <v/>
      </c>
    </row>
    <row r="752" spans="1:61" s="277" customFormat="1" hidden="1">
      <c r="A752" s="247"/>
      <c r="B752" s="260">
        <v>619.00300000000004</v>
      </c>
      <c r="C752" s="261" t="s">
        <v>711</v>
      </c>
      <c r="D752" s="273"/>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74"/>
      <c r="AE752" s="274"/>
      <c r="AF752" s="274"/>
      <c r="AG752" s="274"/>
      <c r="AH752" s="274"/>
      <c r="AI752" s="274"/>
      <c r="AJ752" s="274"/>
      <c r="AK752" s="274"/>
      <c r="AL752" s="274"/>
      <c r="AM752" s="274"/>
      <c r="AN752" s="274"/>
      <c r="AO752" s="274"/>
      <c r="AP752" s="274"/>
      <c r="AQ752" s="274"/>
      <c r="AR752" s="274"/>
      <c r="AS752" s="274"/>
      <c r="AT752" s="274"/>
      <c r="AU752" s="274"/>
      <c r="AV752" s="274"/>
      <c r="AW752" s="274"/>
      <c r="AX752" s="274"/>
      <c r="AY752" s="275"/>
      <c r="AZ752" s="265"/>
      <c r="BA752" s="266"/>
      <c r="BB752" s="267" t="s">
        <v>42</v>
      </c>
      <c r="BC752" s="269"/>
      <c r="BD752" s="269">
        <f t="shared" si="23"/>
        <v>0</v>
      </c>
      <c r="BE752" s="270"/>
      <c r="BF752" s="271"/>
      <c r="BG752" s="279"/>
      <c r="BI752" s="252" t="str">
        <f t="shared" si="24"/>
        <v/>
      </c>
    </row>
    <row r="753" spans="1:61" s="277" customFormat="1" ht="15">
      <c r="A753" s="256" t="s">
        <v>1433</v>
      </c>
      <c r="B753" s="322"/>
      <c r="C753" s="258" t="s">
        <v>81</v>
      </c>
      <c r="D753" s="281"/>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c r="AL753" s="282"/>
      <c r="AM753" s="282"/>
      <c r="AN753" s="282"/>
      <c r="AO753" s="282"/>
      <c r="AP753" s="282"/>
      <c r="AQ753" s="282"/>
      <c r="AR753" s="282"/>
      <c r="AS753" s="282"/>
      <c r="AT753" s="282"/>
      <c r="AU753" s="282"/>
      <c r="AV753" s="282"/>
      <c r="AW753" s="282"/>
      <c r="AX753" s="282"/>
      <c r="AY753" s="283"/>
      <c r="AZ753" s="284"/>
      <c r="BA753" s="285"/>
      <c r="BB753" s="286"/>
      <c r="BC753" s="287"/>
      <c r="BD753" s="287"/>
      <c r="BE753" s="270"/>
      <c r="BF753" s="259" t="s">
        <v>1447</v>
      </c>
      <c r="BG753" s="279"/>
      <c r="BI753" s="252"/>
    </row>
    <row r="754" spans="1:61" s="277" customFormat="1" hidden="1">
      <c r="A754" s="247"/>
      <c r="B754" s="260">
        <v>622.00049999999999</v>
      </c>
      <c r="C754" s="261" t="s">
        <v>81</v>
      </c>
      <c r="D754" s="273"/>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74"/>
      <c r="AE754" s="274"/>
      <c r="AF754" s="274"/>
      <c r="AG754" s="274"/>
      <c r="AH754" s="274"/>
      <c r="AI754" s="274"/>
      <c r="AJ754" s="274"/>
      <c r="AK754" s="274"/>
      <c r="AL754" s="274"/>
      <c r="AM754" s="274"/>
      <c r="AN754" s="274"/>
      <c r="AO754" s="274"/>
      <c r="AP754" s="274"/>
      <c r="AQ754" s="274"/>
      <c r="AR754" s="274"/>
      <c r="AS754" s="274"/>
      <c r="AT754" s="274"/>
      <c r="AU754" s="274"/>
      <c r="AV754" s="274"/>
      <c r="AW754" s="274"/>
      <c r="AX754" s="274"/>
      <c r="AY754" s="275"/>
      <c r="AZ754" s="265"/>
      <c r="BA754" s="266"/>
      <c r="BB754" s="267" t="s">
        <v>41</v>
      </c>
      <c r="BC754" s="268"/>
      <c r="BD754" s="269">
        <f t="shared" si="23"/>
        <v>0</v>
      </c>
      <c r="BE754" s="270"/>
      <c r="BF754" s="271" t="e">
        <f>ROUND((($BD$1461-$BD$7-$BD$8-#REF!-$BD$9-$BD$10-$BD$11-$BD$12-$BD$13-$BD$14-$BD$754-$BD$840-$BD$1250-$BD$1251-$BD$1253)*BG754),-2)</f>
        <v>#REF!</v>
      </c>
      <c r="BG754" s="272"/>
      <c r="BI754" s="252" t="str">
        <f t="shared" si="24"/>
        <v/>
      </c>
    </row>
    <row r="755" spans="1:61" s="277" customFormat="1" hidden="1">
      <c r="A755" s="247"/>
      <c r="B755" s="260">
        <v>622.00099999999998</v>
      </c>
      <c r="C755" s="376" t="s">
        <v>1484</v>
      </c>
      <c r="D755" s="273"/>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74"/>
      <c r="AE755" s="274"/>
      <c r="AF755" s="274"/>
      <c r="AG755" s="274"/>
      <c r="AH755" s="274"/>
      <c r="AI755" s="274"/>
      <c r="AJ755" s="274"/>
      <c r="AK755" s="274"/>
      <c r="AL755" s="274"/>
      <c r="AM755" s="274"/>
      <c r="AN755" s="274"/>
      <c r="AO755" s="274"/>
      <c r="AP755" s="274"/>
      <c r="AQ755" s="274"/>
      <c r="AR755" s="274"/>
      <c r="AS755" s="274"/>
      <c r="AT755" s="274"/>
      <c r="AU755" s="274"/>
      <c r="AV755" s="274"/>
      <c r="AW755" s="274"/>
      <c r="AX755" s="274"/>
      <c r="AY755" s="275"/>
      <c r="AZ755" s="265"/>
      <c r="BA755" s="266"/>
      <c r="BB755" s="267" t="s">
        <v>42</v>
      </c>
      <c r="BC755" s="268"/>
      <c r="BD755" s="269">
        <f t="shared" si="23"/>
        <v>0</v>
      </c>
      <c r="BE755" s="270"/>
      <c r="BF755" s="271"/>
      <c r="BG755" s="279"/>
      <c r="BI755" s="252" t="str">
        <f t="shared" si="24"/>
        <v/>
      </c>
    </row>
    <row r="756" spans="1:61" s="277" customFormat="1" hidden="1">
      <c r="A756" s="247"/>
      <c r="B756" s="260">
        <v>622.00199999999995</v>
      </c>
      <c r="C756" s="376" t="s">
        <v>1485</v>
      </c>
      <c r="D756" s="273"/>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74"/>
      <c r="AE756" s="274"/>
      <c r="AF756" s="274"/>
      <c r="AG756" s="274"/>
      <c r="AH756" s="274"/>
      <c r="AI756" s="274"/>
      <c r="AJ756" s="274"/>
      <c r="AK756" s="274"/>
      <c r="AL756" s="274"/>
      <c r="AM756" s="274"/>
      <c r="AN756" s="274"/>
      <c r="AO756" s="274"/>
      <c r="AP756" s="274"/>
      <c r="AQ756" s="274"/>
      <c r="AR756" s="274"/>
      <c r="AS756" s="274"/>
      <c r="AT756" s="274"/>
      <c r="AU756" s="274"/>
      <c r="AV756" s="274"/>
      <c r="AW756" s="274"/>
      <c r="AX756" s="274"/>
      <c r="AY756" s="275"/>
      <c r="AZ756" s="265"/>
      <c r="BA756" s="266"/>
      <c r="BB756" s="267" t="s">
        <v>42</v>
      </c>
      <c r="BC756" s="268"/>
      <c r="BD756" s="269">
        <f t="shared" si="23"/>
        <v>0</v>
      </c>
      <c r="BE756" s="270"/>
      <c r="BF756" s="271"/>
      <c r="BG756" s="279"/>
      <c r="BI756" s="252" t="str">
        <f t="shared" si="24"/>
        <v/>
      </c>
    </row>
    <row r="757" spans="1:61" s="277" customFormat="1" ht="15">
      <c r="A757" s="256" t="s">
        <v>1431</v>
      </c>
      <c r="B757" s="322"/>
      <c r="C757" s="258" t="s">
        <v>1432</v>
      </c>
      <c r="D757" s="281"/>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c r="AL757" s="282"/>
      <c r="AM757" s="282"/>
      <c r="AN757" s="282"/>
      <c r="AO757" s="282"/>
      <c r="AP757" s="282"/>
      <c r="AQ757" s="282"/>
      <c r="AR757" s="282"/>
      <c r="AS757" s="282"/>
      <c r="AT757" s="282"/>
      <c r="AU757" s="282"/>
      <c r="AV757" s="282"/>
      <c r="AW757" s="282"/>
      <c r="AX757" s="282"/>
      <c r="AY757" s="283"/>
      <c r="AZ757" s="284"/>
      <c r="BA757" s="285"/>
      <c r="BB757" s="286"/>
      <c r="BC757" s="290"/>
      <c r="BD757" s="287"/>
      <c r="BE757" s="270"/>
      <c r="BF757" s="259" t="s">
        <v>1447</v>
      </c>
      <c r="BG757" s="291"/>
      <c r="BI757" s="252"/>
    </row>
    <row r="758" spans="1:61" s="277" customFormat="1" ht="15" hidden="1" customHeight="1">
      <c r="A758" s="247"/>
      <c r="B758" s="260">
        <v>623.00049999999999</v>
      </c>
      <c r="C758" s="261" t="s">
        <v>1328</v>
      </c>
      <c r="D758" s="273"/>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s="274"/>
      <c r="AG758" s="274"/>
      <c r="AH758" s="274"/>
      <c r="AI758" s="274"/>
      <c r="AJ758" s="274"/>
      <c r="AK758" s="274"/>
      <c r="AL758" s="274"/>
      <c r="AM758" s="274"/>
      <c r="AN758" s="274"/>
      <c r="AO758" s="274"/>
      <c r="AP758" s="274"/>
      <c r="AQ758" s="274"/>
      <c r="AR758" s="274"/>
      <c r="AS758" s="274"/>
      <c r="AT758" s="274"/>
      <c r="AU758" s="274"/>
      <c r="AV758" s="274"/>
      <c r="AW758" s="274"/>
      <c r="AX758" s="274"/>
      <c r="AY758" s="275"/>
      <c r="AZ758" s="265"/>
      <c r="BA758" s="266"/>
      <c r="BB758" s="292" t="s">
        <v>43</v>
      </c>
      <c r="BC758" s="269"/>
      <c r="BD758" s="269">
        <f t="shared" si="23"/>
        <v>0</v>
      </c>
      <c r="BE758" s="270"/>
      <c r="BF758" s="271"/>
      <c r="BG758" s="279"/>
      <c r="BI758" s="252" t="str">
        <f t="shared" si="24"/>
        <v/>
      </c>
    </row>
    <row r="759" spans="1:61" s="277" customFormat="1" ht="15" hidden="1" customHeight="1">
      <c r="A759" s="247"/>
      <c r="B759" s="260">
        <v>623.00099999999998</v>
      </c>
      <c r="C759" s="261" t="s">
        <v>1329</v>
      </c>
      <c r="D759" s="273"/>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74"/>
      <c r="AE759" s="274"/>
      <c r="AF759" s="274"/>
      <c r="AG759" s="274"/>
      <c r="AH759" s="274"/>
      <c r="AI759" s="274"/>
      <c r="AJ759" s="274"/>
      <c r="AK759" s="274"/>
      <c r="AL759" s="274"/>
      <c r="AM759" s="274"/>
      <c r="AN759" s="274"/>
      <c r="AO759" s="274"/>
      <c r="AP759" s="274"/>
      <c r="AQ759" s="274"/>
      <c r="AR759" s="274"/>
      <c r="AS759" s="274"/>
      <c r="AT759" s="274"/>
      <c r="AU759" s="274"/>
      <c r="AV759" s="274"/>
      <c r="AW759" s="274"/>
      <c r="AX759" s="274"/>
      <c r="AY759" s="275"/>
      <c r="AZ759" s="265"/>
      <c r="BA759" s="266"/>
      <c r="BB759" s="292" t="s">
        <v>43</v>
      </c>
      <c r="BC759" s="269"/>
      <c r="BD759" s="269">
        <f t="shared" si="23"/>
        <v>0</v>
      </c>
      <c r="BE759" s="270"/>
      <c r="BF759" s="271"/>
      <c r="BG759" s="279"/>
      <c r="BI759" s="252" t="str">
        <f t="shared" si="24"/>
        <v/>
      </c>
    </row>
    <row r="760" spans="1:61" s="277" customFormat="1" ht="15" hidden="1" customHeight="1">
      <c r="A760" s="247"/>
      <c r="B760" s="260">
        <v>623.00199999999995</v>
      </c>
      <c r="C760" s="261" t="s">
        <v>1330</v>
      </c>
      <c r="D760" s="273"/>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5"/>
      <c r="AZ760" s="265"/>
      <c r="BA760" s="266"/>
      <c r="BB760" s="292" t="s">
        <v>43</v>
      </c>
      <c r="BC760" s="269"/>
      <c r="BD760" s="269">
        <f t="shared" si="23"/>
        <v>0</v>
      </c>
      <c r="BE760" s="270"/>
      <c r="BF760" s="271"/>
      <c r="BG760" s="279"/>
      <c r="BI760" s="252" t="str">
        <f t="shared" si="24"/>
        <v/>
      </c>
    </row>
    <row r="761" spans="1:61" s="277" customFormat="1" ht="15" hidden="1" customHeight="1">
      <c r="A761" s="247"/>
      <c r="B761" s="260">
        <v>623.00300000000004</v>
      </c>
      <c r="C761" s="261" t="s">
        <v>1331</v>
      </c>
      <c r="D761" s="273"/>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5"/>
      <c r="AZ761" s="265"/>
      <c r="BA761" s="266"/>
      <c r="BB761" s="292" t="s">
        <v>43</v>
      </c>
      <c r="BC761" s="269"/>
      <c r="BD761" s="269">
        <f t="shared" si="23"/>
        <v>0</v>
      </c>
      <c r="BE761" s="270"/>
      <c r="BF761" s="271"/>
      <c r="BG761" s="279"/>
      <c r="BI761" s="252" t="str">
        <f t="shared" si="24"/>
        <v/>
      </c>
    </row>
    <row r="762" spans="1:61" s="277" customFormat="1" ht="15" hidden="1" customHeight="1">
      <c r="A762" s="247"/>
      <c r="B762" s="260">
        <v>623.00400000000002</v>
      </c>
      <c r="C762" s="261" t="s">
        <v>1332</v>
      </c>
      <c r="D762" s="273"/>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74"/>
      <c r="AE762" s="274"/>
      <c r="AF762" s="274"/>
      <c r="AG762" s="274"/>
      <c r="AH762" s="274"/>
      <c r="AI762" s="274"/>
      <c r="AJ762" s="274"/>
      <c r="AK762" s="274"/>
      <c r="AL762" s="274"/>
      <c r="AM762" s="274"/>
      <c r="AN762" s="274"/>
      <c r="AO762" s="274"/>
      <c r="AP762" s="274"/>
      <c r="AQ762" s="274"/>
      <c r="AR762" s="274"/>
      <c r="AS762" s="274"/>
      <c r="AT762" s="274"/>
      <c r="AU762" s="274"/>
      <c r="AV762" s="274"/>
      <c r="AW762" s="274"/>
      <c r="AX762" s="274"/>
      <c r="AY762" s="275"/>
      <c r="AZ762" s="265"/>
      <c r="BA762" s="266"/>
      <c r="BB762" s="292" t="s">
        <v>43</v>
      </c>
      <c r="BC762" s="269"/>
      <c r="BD762" s="269">
        <f t="shared" si="23"/>
        <v>0</v>
      </c>
      <c r="BE762" s="270"/>
      <c r="BF762" s="271"/>
      <c r="BG762" s="279"/>
      <c r="BI762" s="252" t="str">
        <f t="shared" si="24"/>
        <v/>
      </c>
    </row>
    <row r="763" spans="1:61" s="277" customFormat="1" ht="15" hidden="1" customHeight="1">
      <c r="A763" s="247"/>
      <c r="B763" s="260">
        <v>623.005</v>
      </c>
      <c r="C763" s="261" t="s">
        <v>1333</v>
      </c>
      <c r="D763" s="273"/>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74"/>
      <c r="AE763" s="274"/>
      <c r="AF763" s="274"/>
      <c r="AG763" s="274"/>
      <c r="AH763" s="274"/>
      <c r="AI763" s="274"/>
      <c r="AJ763" s="274"/>
      <c r="AK763" s="274"/>
      <c r="AL763" s="274"/>
      <c r="AM763" s="274"/>
      <c r="AN763" s="274"/>
      <c r="AO763" s="274"/>
      <c r="AP763" s="274"/>
      <c r="AQ763" s="274"/>
      <c r="AR763" s="274"/>
      <c r="AS763" s="274"/>
      <c r="AT763" s="274"/>
      <c r="AU763" s="274"/>
      <c r="AV763" s="274"/>
      <c r="AW763" s="274"/>
      <c r="AX763" s="274"/>
      <c r="AY763" s="275"/>
      <c r="AZ763" s="265"/>
      <c r="BA763" s="266"/>
      <c r="BB763" s="292" t="s">
        <v>43</v>
      </c>
      <c r="BC763" s="269"/>
      <c r="BD763" s="269">
        <f t="shared" si="23"/>
        <v>0</v>
      </c>
      <c r="BE763" s="270"/>
      <c r="BF763" s="271"/>
      <c r="BG763" s="279"/>
      <c r="BI763" s="252" t="str">
        <f t="shared" si="24"/>
        <v/>
      </c>
    </row>
    <row r="764" spans="1:61" s="277" customFormat="1" ht="15" hidden="1" customHeight="1">
      <c r="B764" s="260">
        <v>623.00599999999997</v>
      </c>
      <c r="C764" s="261" t="s">
        <v>1334</v>
      </c>
      <c r="D764" s="273"/>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74"/>
      <c r="AE764" s="274"/>
      <c r="AF764" s="274"/>
      <c r="AG764" s="274"/>
      <c r="AH764" s="274"/>
      <c r="AI764" s="274"/>
      <c r="AJ764" s="274"/>
      <c r="AK764" s="274"/>
      <c r="AL764" s="274"/>
      <c r="AM764" s="274"/>
      <c r="AN764" s="274"/>
      <c r="AO764" s="274"/>
      <c r="AP764" s="274"/>
      <c r="AQ764" s="274"/>
      <c r="AR764" s="274"/>
      <c r="AS764" s="274"/>
      <c r="AT764" s="274"/>
      <c r="AU764" s="274"/>
      <c r="AV764" s="274"/>
      <c r="AW764" s="274"/>
      <c r="AX764" s="274"/>
      <c r="AY764" s="275"/>
      <c r="AZ764" s="265"/>
      <c r="BA764" s="266"/>
      <c r="BB764" s="292" t="s">
        <v>43</v>
      </c>
      <c r="BC764" s="269"/>
      <c r="BD764" s="269">
        <f t="shared" si="23"/>
        <v>0</v>
      </c>
      <c r="BE764" s="270"/>
      <c r="BF764" s="271"/>
      <c r="BG764" s="279"/>
      <c r="BI764" s="252" t="str">
        <f t="shared" si="24"/>
        <v/>
      </c>
    </row>
    <row r="765" spans="1:61" s="277" customFormat="1" ht="15" hidden="1" customHeight="1">
      <c r="B765" s="260">
        <v>623.00699999999995</v>
      </c>
      <c r="C765" s="261" t="s">
        <v>1335</v>
      </c>
      <c r="D765" s="273"/>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c r="AF765" s="274"/>
      <c r="AG765" s="274"/>
      <c r="AH765" s="274"/>
      <c r="AI765" s="274"/>
      <c r="AJ765" s="274"/>
      <c r="AK765" s="274"/>
      <c r="AL765" s="274"/>
      <c r="AM765" s="274"/>
      <c r="AN765" s="274"/>
      <c r="AO765" s="274"/>
      <c r="AP765" s="274"/>
      <c r="AQ765" s="274"/>
      <c r="AR765" s="274"/>
      <c r="AS765" s="274"/>
      <c r="AT765" s="274"/>
      <c r="AU765" s="274"/>
      <c r="AV765" s="274"/>
      <c r="AW765" s="274"/>
      <c r="AX765" s="274"/>
      <c r="AY765" s="275"/>
      <c r="AZ765" s="265"/>
      <c r="BA765" s="266"/>
      <c r="BB765" s="292" t="s">
        <v>43</v>
      </c>
      <c r="BC765" s="269"/>
      <c r="BD765" s="269">
        <f t="shared" si="23"/>
        <v>0</v>
      </c>
      <c r="BE765" s="270"/>
      <c r="BF765" s="271"/>
      <c r="BG765" s="279"/>
      <c r="BI765" s="252" t="str">
        <f t="shared" si="24"/>
        <v/>
      </c>
    </row>
    <row r="766" spans="1:61" s="277" customFormat="1" ht="15" hidden="1" customHeight="1">
      <c r="B766" s="280">
        <v>623.00800000000004</v>
      </c>
      <c r="C766" s="261" t="s">
        <v>1336</v>
      </c>
      <c r="D766" s="273"/>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74"/>
      <c r="AE766" s="274"/>
      <c r="AF766" s="274"/>
      <c r="AG766" s="274"/>
      <c r="AH766" s="274"/>
      <c r="AI766" s="274"/>
      <c r="AJ766" s="274"/>
      <c r="AK766" s="274"/>
      <c r="AL766" s="274"/>
      <c r="AM766" s="274"/>
      <c r="AN766" s="274"/>
      <c r="AO766" s="274"/>
      <c r="AP766" s="274"/>
      <c r="AQ766" s="274"/>
      <c r="AR766" s="274"/>
      <c r="AS766" s="274"/>
      <c r="AT766" s="274"/>
      <c r="AU766" s="274"/>
      <c r="AV766" s="274"/>
      <c r="AW766" s="274"/>
      <c r="AX766" s="274"/>
      <c r="AY766" s="275"/>
      <c r="AZ766" s="265"/>
      <c r="BA766" s="266"/>
      <c r="BB766" s="292" t="s">
        <v>43</v>
      </c>
      <c r="BC766" s="269"/>
      <c r="BD766" s="269">
        <f t="shared" si="23"/>
        <v>0</v>
      </c>
      <c r="BE766" s="270"/>
      <c r="BF766" s="271"/>
      <c r="BG766" s="279"/>
      <c r="BI766" s="252" t="str">
        <f t="shared" si="24"/>
        <v/>
      </c>
    </row>
    <row r="767" spans="1:61" s="277" customFormat="1" ht="15" hidden="1" customHeight="1">
      <c r="A767" s="247"/>
      <c r="B767" s="260">
        <v>623.01</v>
      </c>
      <c r="C767" s="261" t="s">
        <v>1337</v>
      </c>
      <c r="D767" s="273"/>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74"/>
      <c r="AE767" s="274"/>
      <c r="AF767" s="274"/>
      <c r="AG767" s="274"/>
      <c r="AH767" s="274"/>
      <c r="AI767" s="274"/>
      <c r="AJ767" s="274"/>
      <c r="AK767" s="274"/>
      <c r="AL767" s="274"/>
      <c r="AM767" s="274"/>
      <c r="AN767" s="274"/>
      <c r="AO767" s="274"/>
      <c r="AP767" s="274"/>
      <c r="AQ767" s="274"/>
      <c r="AR767" s="274"/>
      <c r="AS767" s="274"/>
      <c r="AT767" s="274"/>
      <c r="AU767" s="274"/>
      <c r="AV767" s="274"/>
      <c r="AW767" s="274"/>
      <c r="AX767" s="274"/>
      <c r="AY767" s="275"/>
      <c r="AZ767" s="265"/>
      <c r="BA767" s="266"/>
      <c r="BB767" s="292" t="s">
        <v>43</v>
      </c>
      <c r="BC767" s="269"/>
      <c r="BD767" s="269">
        <f t="shared" si="23"/>
        <v>0</v>
      </c>
      <c r="BE767" s="270"/>
      <c r="BF767" s="271"/>
      <c r="BG767" s="279"/>
      <c r="BI767" s="252" t="str">
        <f t="shared" si="24"/>
        <v/>
      </c>
    </row>
    <row r="768" spans="1:61" s="277" customFormat="1" ht="15" hidden="1" customHeight="1">
      <c r="A768" s="247"/>
      <c r="B768" s="260">
        <v>623.01099999999997</v>
      </c>
      <c r="C768" s="261" t="s">
        <v>1338</v>
      </c>
      <c r="D768" s="273"/>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74"/>
      <c r="AE768" s="274"/>
      <c r="AF768" s="274"/>
      <c r="AG768" s="274"/>
      <c r="AH768" s="274"/>
      <c r="AI768" s="274"/>
      <c r="AJ768" s="274"/>
      <c r="AK768" s="274"/>
      <c r="AL768" s="274"/>
      <c r="AM768" s="274"/>
      <c r="AN768" s="274"/>
      <c r="AO768" s="274"/>
      <c r="AP768" s="274"/>
      <c r="AQ768" s="274"/>
      <c r="AR768" s="274"/>
      <c r="AS768" s="274"/>
      <c r="AT768" s="274"/>
      <c r="AU768" s="274"/>
      <c r="AV768" s="274"/>
      <c r="AW768" s="274"/>
      <c r="AX768" s="274"/>
      <c r="AY768" s="275"/>
      <c r="AZ768" s="265"/>
      <c r="BA768" s="266"/>
      <c r="BB768" s="292" t="s">
        <v>43</v>
      </c>
      <c r="BC768" s="269"/>
      <c r="BD768" s="269">
        <f t="shared" si="23"/>
        <v>0</v>
      </c>
      <c r="BE768" s="270"/>
      <c r="BF768" s="271"/>
      <c r="BG768" s="279"/>
      <c r="BI768" s="252" t="str">
        <f t="shared" si="24"/>
        <v/>
      </c>
    </row>
    <row r="769" spans="1:61" s="277" customFormat="1" ht="15" hidden="1" customHeight="1">
      <c r="A769" s="247"/>
      <c r="B769" s="260">
        <v>623.01199999999994</v>
      </c>
      <c r="C769" s="261" t="s">
        <v>1339</v>
      </c>
      <c r="D769" s="273"/>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74"/>
      <c r="AE769" s="274"/>
      <c r="AF769" s="274"/>
      <c r="AG769" s="274"/>
      <c r="AH769" s="274"/>
      <c r="AI769" s="274"/>
      <c r="AJ769" s="274"/>
      <c r="AK769" s="274"/>
      <c r="AL769" s="274"/>
      <c r="AM769" s="274"/>
      <c r="AN769" s="274"/>
      <c r="AO769" s="274"/>
      <c r="AP769" s="274"/>
      <c r="AQ769" s="274"/>
      <c r="AR769" s="274"/>
      <c r="AS769" s="274"/>
      <c r="AT769" s="274"/>
      <c r="AU769" s="274"/>
      <c r="AV769" s="274"/>
      <c r="AW769" s="274"/>
      <c r="AX769" s="274"/>
      <c r="AY769" s="275"/>
      <c r="AZ769" s="265"/>
      <c r="BA769" s="266"/>
      <c r="BB769" s="292" t="s">
        <v>43</v>
      </c>
      <c r="BC769" s="269"/>
      <c r="BD769" s="269">
        <f t="shared" si="23"/>
        <v>0</v>
      </c>
      <c r="BE769" s="270"/>
      <c r="BF769" s="271"/>
      <c r="BG769" s="279"/>
      <c r="BI769" s="252" t="str">
        <f t="shared" si="24"/>
        <v/>
      </c>
    </row>
    <row r="770" spans="1:61" s="277" customFormat="1" ht="15" hidden="1" customHeight="1">
      <c r="A770" s="247"/>
      <c r="B770" s="260">
        <v>623.01300000000003</v>
      </c>
      <c r="C770" s="261" t="s">
        <v>1340</v>
      </c>
      <c r="D770" s="273"/>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74"/>
      <c r="AE770" s="274"/>
      <c r="AF770" s="274"/>
      <c r="AG770" s="274"/>
      <c r="AH770" s="274"/>
      <c r="AI770" s="274"/>
      <c r="AJ770" s="274"/>
      <c r="AK770" s="274"/>
      <c r="AL770" s="274"/>
      <c r="AM770" s="274"/>
      <c r="AN770" s="274"/>
      <c r="AO770" s="274"/>
      <c r="AP770" s="274"/>
      <c r="AQ770" s="274"/>
      <c r="AR770" s="274"/>
      <c r="AS770" s="274"/>
      <c r="AT770" s="274"/>
      <c r="AU770" s="274"/>
      <c r="AV770" s="274"/>
      <c r="AW770" s="274"/>
      <c r="AX770" s="274"/>
      <c r="AY770" s="275"/>
      <c r="AZ770" s="265"/>
      <c r="BA770" s="266"/>
      <c r="BB770" s="292" t="s">
        <v>43</v>
      </c>
      <c r="BC770" s="269"/>
      <c r="BD770" s="269">
        <f t="shared" si="23"/>
        <v>0</v>
      </c>
      <c r="BE770" s="270"/>
      <c r="BF770" s="271"/>
      <c r="BG770" s="279"/>
      <c r="BI770" s="252" t="str">
        <f t="shared" si="24"/>
        <v/>
      </c>
    </row>
    <row r="771" spans="1:61" s="277" customFormat="1" ht="15" hidden="1" customHeight="1">
      <c r="A771" s="247"/>
      <c r="B771" s="260">
        <v>623.01400000000001</v>
      </c>
      <c r="C771" s="261" t="s">
        <v>1341</v>
      </c>
      <c r="D771" s="273"/>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74"/>
      <c r="AE771" s="274"/>
      <c r="AF771" s="274"/>
      <c r="AG771" s="274"/>
      <c r="AH771" s="274"/>
      <c r="AI771" s="274"/>
      <c r="AJ771" s="274"/>
      <c r="AK771" s="274"/>
      <c r="AL771" s="274"/>
      <c r="AM771" s="274"/>
      <c r="AN771" s="274"/>
      <c r="AO771" s="274"/>
      <c r="AP771" s="274"/>
      <c r="AQ771" s="274"/>
      <c r="AR771" s="274"/>
      <c r="AS771" s="274"/>
      <c r="AT771" s="274"/>
      <c r="AU771" s="274"/>
      <c r="AV771" s="274"/>
      <c r="AW771" s="274"/>
      <c r="AX771" s="274"/>
      <c r="AY771" s="275"/>
      <c r="AZ771" s="265"/>
      <c r="BA771" s="266"/>
      <c r="BB771" s="292" t="s">
        <v>43</v>
      </c>
      <c r="BC771" s="269"/>
      <c r="BD771" s="269">
        <f t="shared" si="23"/>
        <v>0</v>
      </c>
      <c r="BE771" s="270"/>
      <c r="BF771" s="271"/>
      <c r="BG771" s="279"/>
      <c r="BI771" s="252" t="str">
        <f t="shared" si="24"/>
        <v/>
      </c>
    </row>
    <row r="772" spans="1:61" s="277" customFormat="1" ht="15" hidden="1" customHeight="1">
      <c r="A772" s="247"/>
      <c r="B772" s="260">
        <v>623.01499999999999</v>
      </c>
      <c r="C772" s="261" t="s">
        <v>1469</v>
      </c>
      <c r="D772" s="273"/>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F772" s="274"/>
      <c r="AG772" s="274"/>
      <c r="AH772" s="274"/>
      <c r="AI772" s="274"/>
      <c r="AJ772" s="274"/>
      <c r="AK772" s="274"/>
      <c r="AL772" s="274"/>
      <c r="AM772" s="274"/>
      <c r="AN772" s="274"/>
      <c r="AO772" s="274"/>
      <c r="AP772" s="274"/>
      <c r="AQ772" s="274"/>
      <c r="AR772" s="274"/>
      <c r="AS772" s="274"/>
      <c r="AT772" s="274"/>
      <c r="AU772" s="274"/>
      <c r="AV772" s="274"/>
      <c r="AW772" s="274"/>
      <c r="AX772" s="274"/>
      <c r="AY772" s="275"/>
      <c r="AZ772" s="265"/>
      <c r="BA772" s="266"/>
      <c r="BB772" s="292" t="s">
        <v>43</v>
      </c>
      <c r="BC772" s="269"/>
      <c r="BD772" s="269">
        <f t="shared" si="23"/>
        <v>0</v>
      </c>
      <c r="BE772" s="270"/>
      <c r="BF772" s="271"/>
      <c r="BG772" s="279"/>
      <c r="BI772" s="252" t="str">
        <f t="shared" si="24"/>
        <v/>
      </c>
    </row>
    <row r="773" spans="1:61" s="277" customFormat="1" ht="15" hidden="1" customHeight="1">
      <c r="A773" s="247"/>
      <c r="B773" s="260">
        <v>623.01599999999996</v>
      </c>
      <c r="C773" s="261" t="s">
        <v>1470</v>
      </c>
      <c r="D773" s="273"/>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74"/>
      <c r="AE773" s="274"/>
      <c r="AF773" s="274"/>
      <c r="AG773" s="274"/>
      <c r="AH773" s="274"/>
      <c r="AI773" s="274"/>
      <c r="AJ773" s="274"/>
      <c r="AK773" s="274"/>
      <c r="AL773" s="274"/>
      <c r="AM773" s="274"/>
      <c r="AN773" s="274"/>
      <c r="AO773" s="274"/>
      <c r="AP773" s="274"/>
      <c r="AQ773" s="274"/>
      <c r="AR773" s="274"/>
      <c r="AS773" s="274"/>
      <c r="AT773" s="274"/>
      <c r="AU773" s="274"/>
      <c r="AV773" s="274"/>
      <c r="AW773" s="274"/>
      <c r="AX773" s="274"/>
      <c r="AY773" s="275"/>
      <c r="AZ773" s="265"/>
      <c r="BA773" s="266"/>
      <c r="BB773" s="292" t="s">
        <v>43</v>
      </c>
      <c r="BC773" s="269"/>
      <c r="BD773" s="269">
        <f t="shared" si="23"/>
        <v>0</v>
      </c>
      <c r="BE773" s="270"/>
      <c r="BF773" s="271"/>
      <c r="BG773" s="279"/>
      <c r="BI773" s="252" t="str">
        <f t="shared" si="24"/>
        <v/>
      </c>
    </row>
    <row r="774" spans="1:61" s="277" customFormat="1" ht="15" hidden="1" customHeight="1">
      <c r="A774" s="247"/>
      <c r="B774" s="260">
        <v>623.01700000000005</v>
      </c>
      <c r="C774" s="261" t="s">
        <v>1471</v>
      </c>
      <c r="D774" s="273"/>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74"/>
      <c r="AE774" s="274"/>
      <c r="AF774" s="274"/>
      <c r="AG774" s="274"/>
      <c r="AH774" s="274"/>
      <c r="AI774" s="274"/>
      <c r="AJ774" s="274"/>
      <c r="AK774" s="274"/>
      <c r="AL774" s="274"/>
      <c r="AM774" s="274"/>
      <c r="AN774" s="274"/>
      <c r="AO774" s="274"/>
      <c r="AP774" s="274"/>
      <c r="AQ774" s="274"/>
      <c r="AR774" s="274"/>
      <c r="AS774" s="274"/>
      <c r="AT774" s="274"/>
      <c r="AU774" s="274"/>
      <c r="AV774" s="274"/>
      <c r="AW774" s="274"/>
      <c r="AX774" s="274"/>
      <c r="AY774" s="275"/>
      <c r="AZ774" s="265"/>
      <c r="BA774" s="266"/>
      <c r="BB774" s="292" t="s">
        <v>43</v>
      </c>
      <c r="BC774" s="269"/>
      <c r="BD774" s="269">
        <f t="shared" si="23"/>
        <v>0</v>
      </c>
      <c r="BE774" s="270"/>
      <c r="BF774" s="271"/>
      <c r="BG774" s="279"/>
      <c r="BI774" s="252" t="str">
        <f t="shared" si="24"/>
        <v/>
      </c>
    </row>
    <row r="775" spans="1:61" s="277" customFormat="1" ht="15" hidden="1" customHeight="1">
      <c r="A775" s="247"/>
      <c r="B775" s="260">
        <v>623.01800000000003</v>
      </c>
      <c r="C775" s="261" t="s">
        <v>1472</v>
      </c>
      <c r="D775" s="273"/>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74"/>
      <c r="AE775" s="274"/>
      <c r="AF775" s="274"/>
      <c r="AG775" s="274"/>
      <c r="AH775" s="274"/>
      <c r="AI775" s="274"/>
      <c r="AJ775" s="274"/>
      <c r="AK775" s="274"/>
      <c r="AL775" s="274"/>
      <c r="AM775" s="274"/>
      <c r="AN775" s="274"/>
      <c r="AO775" s="274"/>
      <c r="AP775" s="274"/>
      <c r="AQ775" s="274"/>
      <c r="AR775" s="274"/>
      <c r="AS775" s="274"/>
      <c r="AT775" s="274"/>
      <c r="AU775" s="274"/>
      <c r="AV775" s="274"/>
      <c r="AW775" s="274"/>
      <c r="AX775" s="274"/>
      <c r="AY775" s="275"/>
      <c r="AZ775" s="265"/>
      <c r="BA775" s="266"/>
      <c r="BB775" s="292" t="s">
        <v>43</v>
      </c>
      <c r="BC775" s="269"/>
      <c r="BD775" s="269">
        <f t="shared" si="23"/>
        <v>0</v>
      </c>
      <c r="BE775" s="270"/>
      <c r="BF775" s="271"/>
      <c r="BG775" s="279"/>
      <c r="BI775" s="252" t="str">
        <f t="shared" si="24"/>
        <v/>
      </c>
    </row>
    <row r="776" spans="1:61" s="277" customFormat="1" ht="15" hidden="1" customHeight="1">
      <c r="A776" s="247"/>
      <c r="B776" s="260">
        <v>623.01900000000001</v>
      </c>
      <c r="C776" s="261" t="s">
        <v>1473</v>
      </c>
      <c r="D776" s="273"/>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74"/>
      <c r="AE776" s="274"/>
      <c r="AF776" s="274"/>
      <c r="AG776" s="274"/>
      <c r="AH776" s="274"/>
      <c r="AI776" s="274"/>
      <c r="AJ776" s="274"/>
      <c r="AK776" s="274"/>
      <c r="AL776" s="274"/>
      <c r="AM776" s="274"/>
      <c r="AN776" s="274"/>
      <c r="AO776" s="274"/>
      <c r="AP776" s="274"/>
      <c r="AQ776" s="274"/>
      <c r="AR776" s="274"/>
      <c r="AS776" s="274"/>
      <c r="AT776" s="274"/>
      <c r="AU776" s="274"/>
      <c r="AV776" s="274"/>
      <c r="AW776" s="274"/>
      <c r="AX776" s="274"/>
      <c r="AY776" s="275"/>
      <c r="AZ776" s="265"/>
      <c r="BA776" s="266"/>
      <c r="BB776" s="292" t="s">
        <v>43</v>
      </c>
      <c r="BC776" s="269"/>
      <c r="BD776" s="269">
        <f t="shared" si="23"/>
        <v>0</v>
      </c>
      <c r="BE776" s="270"/>
      <c r="BF776" s="271"/>
      <c r="BG776" s="279"/>
      <c r="BI776" s="252" t="str">
        <f t="shared" si="24"/>
        <v/>
      </c>
    </row>
    <row r="777" spans="1:61" s="277" customFormat="1" ht="15" hidden="1" customHeight="1">
      <c r="A777" s="247"/>
      <c r="B777" s="260">
        <v>623.02</v>
      </c>
      <c r="C777" s="261" t="s">
        <v>1474</v>
      </c>
      <c r="D777" s="273"/>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74"/>
      <c r="AE777" s="274"/>
      <c r="AF777" s="274"/>
      <c r="AG777" s="274"/>
      <c r="AH777" s="274"/>
      <c r="AI777" s="274"/>
      <c r="AJ777" s="274"/>
      <c r="AK777" s="274"/>
      <c r="AL777" s="274"/>
      <c r="AM777" s="274"/>
      <c r="AN777" s="274"/>
      <c r="AO777" s="274"/>
      <c r="AP777" s="274"/>
      <c r="AQ777" s="274"/>
      <c r="AR777" s="274"/>
      <c r="AS777" s="274"/>
      <c r="AT777" s="274"/>
      <c r="AU777" s="274"/>
      <c r="AV777" s="274"/>
      <c r="AW777" s="274"/>
      <c r="AX777" s="274"/>
      <c r="AY777" s="275"/>
      <c r="AZ777" s="265"/>
      <c r="BA777" s="266"/>
      <c r="BB777" s="292" t="s">
        <v>43</v>
      </c>
      <c r="BC777" s="269"/>
      <c r="BD777" s="269">
        <f t="shared" si="23"/>
        <v>0</v>
      </c>
      <c r="BE777" s="270"/>
      <c r="BF777" s="271"/>
      <c r="BG777" s="279"/>
      <c r="BI777" s="252" t="str">
        <f t="shared" si="24"/>
        <v/>
      </c>
    </row>
    <row r="778" spans="1:61" s="277" customFormat="1" ht="15" hidden="1" customHeight="1">
      <c r="A778" s="247"/>
      <c r="B778" s="260">
        <v>623.02099999999996</v>
      </c>
      <c r="C778" s="261" t="s">
        <v>1475</v>
      </c>
      <c r="D778" s="273"/>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274"/>
      <c r="AF778" s="274"/>
      <c r="AG778" s="274"/>
      <c r="AH778" s="274"/>
      <c r="AI778" s="274"/>
      <c r="AJ778" s="274"/>
      <c r="AK778" s="274"/>
      <c r="AL778" s="274"/>
      <c r="AM778" s="274"/>
      <c r="AN778" s="274"/>
      <c r="AO778" s="274"/>
      <c r="AP778" s="274"/>
      <c r="AQ778" s="274"/>
      <c r="AR778" s="274"/>
      <c r="AS778" s="274"/>
      <c r="AT778" s="274"/>
      <c r="AU778" s="274"/>
      <c r="AV778" s="274"/>
      <c r="AW778" s="274"/>
      <c r="AX778" s="274"/>
      <c r="AY778" s="275"/>
      <c r="AZ778" s="265"/>
      <c r="BA778" s="266"/>
      <c r="BB778" s="292" t="s">
        <v>43</v>
      </c>
      <c r="BC778" s="269"/>
      <c r="BD778" s="269">
        <f t="shared" si="23"/>
        <v>0</v>
      </c>
      <c r="BE778" s="270"/>
      <c r="BF778" s="271"/>
      <c r="BG778" s="279"/>
      <c r="BI778" s="252" t="str">
        <f t="shared" si="24"/>
        <v/>
      </c>
    </row>
    <row r="779" spans="1:61" s="277" customFormat="1" ht="15" hidden="1" customHeight="1">
      <c r="A779" s="247"/>
      <c r="B779" s="260">
        <v>623.02200000000005</v>
      </c>
      <c r="C779" s="261" t="s">
        <v>1476</v>
      </c>
      <c r="D779" s="273"/>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74"/>
      <c r="AE779" s="274"/>
      <c r="AF779" s="274"/>
      <c r="AG779" s="274"/>
      <c r="AH779" s="274"/>
      <c r="AI779" s="274"/>
      <c r="AJ779" s="274"/>
      <c r="AK779" s="274"/>
      <c r="AL779" s="274"/>
      <c r="AM779" s="274"/>
      <c r="AN779" s="274"/>
      <c r="AO779" s="274"/>
      <c r="AP779" s="274"/>
      <c r="AQ779" s="274"/>
      <c r="AR779" s="274"/>
      <c r="AS779" s="274"/>
      <c r="AT779" s="274"/>
      <c r="AU779" s="274"/>
      <c r="AV779" s="274"/>
      <c r="AW779" s="274"/>
      <c r="AX779" s="274"/>
      <c r="AY779" s="275"/>
      <c r="AZ779" s="265"/>
      <c r="BA779" s="266"/>
      <c r="BB779" s="292" t="s">
        <v>43</v>
      </c>
      <c r="BC779" s="269"/>
      <c r="BD779" s="269">
        <f t="shared" si="23"/>
        <v>0</v>
      </c>
      <c r="BE779" s="270"/>
      <c r="BF779" s="271"/>
      <c r="BG779" s="279"/>
      <c r="BI779" s="252" t="str">
        <f t="shared" si="24"/>
        <v/>
      </c>
    </row>
    <row r="780" spans="1:61" s="277" customFormat="1" ht="15" hidden="1" customHeight="1">
      <c r="A780" s="247"/>
      <c r="B780" s="280">
        <v>623.02499999999998</v>
      </c>
      <c r="C780" s="261" t="s">
        <v>1477</v>
      </c>
      <c r="D780" s="273"/>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74"/>
      <c r="AE780" s="274"/>
      <c r="AF780" s="274"/>
      <c r="AG780" s="274"/>
      <c r="AH780" s="274"/>
      <c r="AI780" s="274"/>
      <c r="AJ780" s="274"/>
      <c r="AK780" s="274"/>
      <c r="AL780" s="274"/>
      <c r="AM780" s="274"/>
      <c r="AN780" s="274"/>
      <c r="AO780" s="274"/>
      <c r="AP780" s="274"/>
      <c r="AQ780" s="274"/>
      <c r="AR780" s="274"/>
      <c r="AS780" s="274"/>
      <c r="AT780" s="274"/>
      <c r="AU780" s="274"/>
      <c r="AV780" s="274"/>
      <c r="AW780" s="274"/>
      <c r="AX780" s="274"/>
      <c r="AY780" s="275"/>
      <c r="AZ780" s="265"/>
      <c r="BA780" s="266"/>
      <c r="BB780" s="292" t="s">
        <v>43</v>
      </c>
      <c r="BC780" s="269"/>
      <c r="BD780" s="269">
        <f t="shared" si="23"/>
        <v>0</v>
      </c>
      <c r="BE780" s="270"/>
      <c r="BF780" s="271"/>
      <c r="BG780" s="279"/>
      <c r="BI780" s="252" t="str">
        <f t="shared" si="24"/>
        <v/>
      </c>
    </row>
    <row r="781" spans="1:61" s="277" customFormat="1" ht="15" hidden="1" customHeight="1">
      <c r="A781" s="409"/>
      <c r="B781" s="260">
        <v>623.03</v>
      </c>
      <c r="C781" s="261" t="s">
        <v>1342</v>
      </c>
      <c r="D781" s="273"/>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74"/>
      <c r="AE781" s="274"/>
      <c r="AF781" s="274"/>
      <c r="AG781" s="274"/>
      <c r="AH781" s="274"/>
      <c r="AI781" s="274"/>
      <c r="AJ781" s="274"/>
      <c r="AK781" s="274"/>
      <c r="AL781" s="274"/>
      <c r="AM781" s="274"/>
      <c r="AN781" s="274"/>
      <c r="AO781" s="274"/>
      <c r="AP781" s="274"/>
      <c r="AQ781" s="274"/>
      <c r="AR781" s="274"/>
      <c r="AS781" s="274"/>
      <c r="AT781" s="274"/>
      <c r="AU781" s="274"/>
      <c r="AV781" s="274"/>
      <c r="AW781" s="274"/>
      <c r="AX781" s="274"/>
      <c r="AY781" s="275"/>
      <c r="AZ781" s="265"/>
      <c r="BA781" s="266"/>
      <c r="BB781" s="292" t="s">
        <v>42</v>
      </c>
      <c r="BC781" s="269"/>
      <c r="BD781" s="269">
        <f t="shared" si="23"/>
        <v>0</v>
      </c>
      <c r="BE781" s="270"/>
      <c r="BF781" s="271"/>
      <c r="BG781" s="279"/>
      <c r="BI781" s="252" t="str">
        <f t="shared" si="24"/>
        <v/>
      </c>
    </row>
    <row r="782" spans="1:61" s="277" customFormat="1" ht="15" hidden="1" customHeight="1">
      <c r="A782" s="247"/>
      <c r="B782" s="260">
        <v>623.03099999999995</v>
      </c>
      <c r="C782" s="261" t="s">
        <v>1343</v>
      </c>
      <c r="D782" s="273"/>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74"/>
      <c r="AE782" s="274"/>
      <c r="AF782" s="274"/>
      <c r="AG782" s="274"/>
      <c r="AH782" s="274"/>
      <c r="AI782" s="274"/>
      <c r="AJ782" s="274"/>
      <c r="AK782" s="274"/>
      <c r="AL782" s="274"/>
      <c r="AM782" s="274"/>
      <c r="AN782" s="274"/>
      <c r="AO782" s="274"/>
      <c r="AP782" s="274"/>
      <c r="AQ782" s="274"/>
      <c r="AR782" s="274"/>
      <c r="AS782" s="274"/>
      <c r="AT782" s="274"/>
      <c r="AU782" s="274"/>
      <c r="AV782" s="274"/>
      <c r="AW782" s="274"/>
      <c r="AX782" s="274"/>
      <c r="AY782" s="275"/>
      <c r="AZ782" s="265"/>
      <c r="BA782" s="266"/>
      <c r="BB782" s="292" t="s">
        <v>42</v>
      </c>
      <c r="BC782" s="269"/>
      <c r="BD782" s="269">
        <f t="shared" si="23"/>
        <v>0</v>
      </c>
      <c r="BE782" s="270"/>
      <c r="BF782" s="271"/>
      <c r="BG782" s="279"/>
      <c r="BI782" s="252" t="str">
        <f t="shared" si="24"/>
        <v/>
      </c>
    </row>
    <row r="783" spans="1:61" s="277" customFormat="1" ht="15" hidden="1" customHeight="1">
      <c r="A783" s="247"/>
      <c r="B783" s="260">
        <v>623.03200000000004</v>
      </c>
      <c r="C783" s="261" t="s">
        <v>1344</v>
      </c>
      <c r="D783" s="273"/>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74"/>
      <c r="AE783" s="274"/>
      <c r="AF783" s="274"/>
      <c r="AG783" s="274"/>
      <c r="AH783" s="274"/>
      <c r="AI783" s="274"/>
      <c r="AJ783" s="274"/>
      <c r="AK783" s="274"/>
      <c r="AL783" s="274"/>
      <c r="AM783" s="274"/>
      <c r="AN783" s="274"/>
      <c r="AO783" s="274"/>
      <c r="AP783" s="274"/>
      <c r="AQ783" s="274"/>
      <c r="AR783" s="274"/>
      <c r="AS783" s="274"/>
      <c r="AT783" s="274"/>
      <c r="AU783" s="274"/>
      <c r="AV783" s="274"/>
      <c r="AW783" s="274"/>
      <c r="AX783" s="274"/>
      <c r="AY783" s="275"/>
      <c r="AZ783" s="265"/>
      <c r="BA783" s="266"/>
      <c r="BB783" s="292" t="s">
        <v>42</v>
      </c>
      <c r="BC783" s="269"/>
      <c r="BD783" s="269">
        <f t="shared" si="23"/>
        <v>0</v>
      </c>
      <c r="BE783" s="270"/>
      <c r="BF783" s="271"/>
      <c r="BG783" s="279"/>
      <c r="BI783" s="252" t="str">
        <f t="shared" si="24"/>
        <v/>
      </c>
    </row>
    <row r="784" spans="1:61" s="277" customFormat="1" ht="15" hidden="1" customHeight="1">
      <c r="A784" s="247"/>
      <c r="B784" s="260">
        <v>623.03300000000002</v>
      </c>
      <c r="C784" s="261" t="s">
        <v>1345</v>
      </c>
      <c r="D784" s="273"/>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74"/>
      <c r="AE784" s="274"/>
      <c r="AF784" s="274"/>
      <c r="AG784" s="274"/>
      <c r="AH784" s="274"/>
      <c r="AI784" s="274"/>
      <c r="AJ784" s="274"/>
      <c r="AK784" s="274"/>
      <c r="AL784" s="274"/>
      <c r="AM784" s="274"/>
      <c r="AN784" s="274"/>
      <c r="AO784" s="274"/>
      <c r="AP784" s="274"/>
      <c r="AQ784" s="274"/>
      <c r="AR784" s="274"/>
      <c r="AS784" s="274"/>
      <c r="AT784" s="274"/>
      <c r="AU784" s="274"/>
      <c r="AV784" s="274"/>
      <c r="AW784" s="274"/>
      <c r="AX784" s="274"/>
      <c r="AY784" s="275"/>
      <c r="AZ784" s="265"/>
      <c r="BA784" s="266"/>
      <c r="BB784" s="292" t="s">
        <v>42</v>
      </c>
      <c r="BC784" s="269"/>
      <c r="BD784" s="269">
        <f t="shared" si="23"/>
        <v>0</v>
      </c>
      <c r="BE784" s="270"/>
      <c r="BF784" s="271"/>
      <c r="BG784" s="279"/>
      <c r="BI784" s="252" t="str">
        <f t="shared" si="24"/>
        <v/>
      </c>
    </row>
    <row r="785" spans="1:61" s="277" customFormat="1" ht="15" hidden="1" customHeight="1">
      <c r="A785" s="247"/>
      <c r="B785" s="260">
        <v>623.03399999999999</v>
      </c>
      <c r="C785" s="261" t="s">
        <v>1346</v>
      </c>
      <c r="D785" s="273"/>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74"/>
      <c r="AE785" s="274"/>
      <c r="AF785" s="274"/>
      <c r="AG785" s="274"/>
      <c r="AH785" s="274"/>
      <c r="AI785" s="274"/>
      <c r="AJ785" s="274"/>
      <c r="AK785" s="274"/>
      <c r="AL785" s="274"/>
      <c r="AM785" s="274"/>
      <c r="AN785" s="274"/>
      <c r="AO785" s="274"/>
      <c r="AP785" s="274"/>
      <c r="AQ785" s="274"/>
      <c r="AR785" s="274"/>
      <c r="AS785" s="274"/>
      <c r="AT785" s="274"/>
      <c r="AU785" s="274"/>
      <c r="AV785" s="274"/>
      <c r="AW785" s="274"/>
      <c r="AX785" s="274"/>
      <c r="AY785" s="275"/>
      <c r="AZ785" s="265"/>
      <c r="BA785" s="266"/>
      <c r="BB785" s="292" t="s">
        <v>42</v>
      </c>
      <c r="BC785" s="269"/>
      <c r="BD785" s="269">
        <f t="shared" si="23"/>
        <v>0</v>
      </c>
      <c r="BE785" s="270"/>
      <c r="BF785" s="271"/>
      <c r="BG785" s="279"/>
      <c r="BI785" s="252" t="str">
        <f t="shared" si="24"/>
        <v/>
      </c>
    </row>
    <row r="786" spans="1:61" s="277" customFormat="1" ht="15" hidden="1" customHeight="1">
      <c r="A786" s="247"/>
      <c r="B786" s="260">
        <v>623.03499999999997</v>
      </c>
      <c r="C786" s="261" t="s">
        <v>1347</v>
      </c>
      <c r="D786" s="273"/>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74"/>
      <c r="AE786" s="274"/>
      <c r="AF786" s="274"/>
      <c r="AG786" s="274"/>
      <c r="AH786" s="274"/>
      <c r="AI786" s="274"/>
      <c r="AJ786" s="274"/>
      <c r="AK786" s="274"/>
      <c r="AL786" s="274"/>
      <c r="AM786" s="274"/>
      <c r="AN786" s="274"/>
      <c r="AO786" s="274"/>
      <c r="AP786" s="274"/>
      <c r="AQ786" s="274"/>
      <c r="AR786" s="274"/>
      <c r="AS786" s="274"/>
      <c r="AT786" s="274"/>
      <c r="AU786" s="274"/>
      <c r="AV786" s="274"/>
      <c r="AW786" s="274"/>
      <c r="AX786" s="274"/>
      <c r="AY786" s="275"/>
      <c r="AZ786" s="265"/>
      <c r="BA786" s="266"/>
      <c r="BB786" s="292" t="s">
        <v>42</v>
      </c>
      <c r="BC786" s="269"/>
      <c r="BD786" s="269">
        <f t="shared" si="23"/>
        <v>0</v>
      </c>
      <c r="BE786" s="270"/>
      <c r="BF786" s="271"/>
      <c r="BG786" s="279"/>
      <c r="BI786" s="252" t="str">
        <f t="shared" si="24"/>
        <v/>
      </c>
    </row>
    <row r="787" spans="1:61" s="277" customFormat="1" ht="15" hidden="1" customHeight="1">
      <c r="A787" s="247"/>
      <c r="B787" s="260">
        <v>623.03599999999994</v>
      </c>
      <c r="C787" s="261" t="s">
        <v>1348</v>
      </c>
      <c r="D787" s="273"/>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74"/>
      <c r="AE787" s="274"/>
      <c r="AF787" s="274"/>
      <c r="AG787" s="274"/>
      <c r="AH787" s="274"/>
      <c r="AI787" s="274"/>
      <c r="AJ787" s="274"/>
      <c r="AK787" s="274"/>
      <c r="AL787" s="274"/>
      <c r="AM787" s="274"/>
      <c r="AN787" s="274"/>
      <c r="AO787" s="274"/>
      <c r="AP787" s="274"/>
      <c r="AQ787" s="274"/>
      <c r="AR787" s="274"/>
      <c r="AS787" s="274"/>
      <c r="AT787" s="274"/>
      <c r="AU787" s="274"/>
      <c r="AV787" s="274"/>
      <c r="AW787" s="274"/>
      <c r="AX787" s="274"/>
      <c r="AY787" s="275"/>
      <c r="AZ787" s="265"/>
      <c r="BA787" s="266"/>
      <c r="BB787" s="292" t="s">
        <v>42</v>
      </c>
      <c r="BC787" s="269"/>
      <c r="BD787" s="269">
        <f t="shared" si="23"/>
        <v>0</v>
      </c>
      <c r="BE787" s="270"/>
      <c r="BF787" s="271"/>
      <c r="BG787" s="279"/>
      <c r="BI787" s="252" t="str">
        <f t="shared" si="24"/>
        <v/>
      </c>
    </row>
    <row r="788" spans="1:61" s="277" customFormat="1" ht="15" hidden="1" customHeight="1">
      <c r="A788" s="247"/>
      <c r="B788" s="260">
        <v>623.03700000000003</v>
      </c>
      <c r="C788" s="261" t="s">
        <v>1294</v>
      </c>
      <c r="D788" s="273"/>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74"/>
      <c r="AE788" s="274"/>
      <c r="AF788" s="274"/>
      <c r="AG788" s="274"/>
      <c r="AH788" s="274"/>
      <c r="AI788" s="274"/>
      <c r="AJ788" s="274"/>
      <c r="AK788" s="274"/>
      <c r="AL788" s="274"/>
      <c r="AM788" s="274"/>
      <c r="AN788" s="274"/>
      <c r="AO788" s="274"/>
      <c r="AP788" s="274"/>
      <c r="AQ788" s="274"/>
      <c r="AR788" s="274"/>
      <c r="AS788" s="274"/>
      <c r="AT788" s="274"/>
      <c r="AU788" s="274"/>
      <c r="AV788" s="274"/>
      <c r="AW788" s="274"/>
      <c r="AX788" s="274"/>
      <c r="AY788" s="275"/>
      <c r="AZ788" s="265"/>
      <c r="BA788" s="266"/>
      <c r="BB788" s="267" t="s">
        <v>42</v>
      </c>
      <c r="BC788" s="269"/>
      <c r="BD788" s="269">
        <f t="shared" si="23"/>
        <v>0</v>
      </c>
      <c r="BE788" s="270"/>
      <c r="BF788" s="293" t="s">
        <v>1305</v>
      </c>
      <c r="BG788" s="279"/>
      <c r="BI788" s="252" t="str">
        <f t="shared" si="24"/>
        <v/>
      </c>
    </row>
    <row r="789" spans="1:61" s="277" customFormat="1" ht="15" hidden="1" customHeight="1">
      <c r="A789" s="409"/>
      <c r="B789" s="260">
        <v>623.04</v>
      </c>
      <c r="C789" s="261" t="s">
        <v>1349</v>
      </c>
      <c r="D789" s="273"/>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74"/>
      <c r="AE789" s="274"/>
      <c r="AF789" s="274"/>
      <c r="AG789" s="274"/>
      <c r="AH789" s="274"/>
      <c r="AI789" s="274"/>
      <c r="AJ789" s="274"/>
      <c r="AK789" s="274"/>
      <c r="AL789" s="274"/>
      <c r="AM789" s="274"/>
      <c r="AN789" s="274"/>
      <c r="AO789" s="274"/>
      <c r="AP789" s="274"/>
      <c r="AQ789" s="274"/>
      <c r="AR789" s="274"/>
      <c r="AS789" s="274"/>
      <c r="AT789" s="274"/>
      <c r="AU789" s="274"/>
      <c r="AV789" s="274"/>
      <c r="AW789" s="274"/>
      <c r="AX789" s="274"/>
      <c r="AY789" s="275"/>
      <c r="AZ789" s="265"/>
      <c r="BA789" s="266"/>
      <c r="BB789" s="292" t="s">
        <v>42</v>
      </c>
      <c r="BC789" s="269"/>
      <c r="BD789" s="269">
        <f t="shared" si="23"/>
        <v>0</v>
      </c>
      <c r="BE789" s="270"/>
      <c r="BF789" s="271"/>
      <c r="BG789" s="279"/>
      <c r="BI789" s="252" t="str">
        <f t="shared" si="24"/>
        <v/>
      </c>
    </row>
    <row r="790" spans="1:61" s="277" customFormat="1" ht="15" hidden="1" customHeight="1">
      <c r="A790" s="247"/>
      <c r="B790" s="260">
        <v>623.04010000000005</v>
      </c>
      <c r="C790" s="261" t="s">
        <v>1349</v>
      </c>
      <c r="D790" s="273"/>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4"/>
      <c r="AN790" s="274"/>
      <c r="AO790" s="274"/>
      <c r="AP790" s="274"/>
      <c r="AQ790" s="274"/>
      <c r="AR790" s="274"/>
      <c r="AS790" s="274"/>
      <c r="AT790" s="274"/>
      <c r="AU790" s="274"/>
      <c r="AV790" s="274"/>
      <c r="AW790" s="274"/>
      <c r="AX790" s="274"/>
      <c r="AY790" s="275"/>
      <c r="AZ790" s="265"/>
      <c r="BA790" s="266"/>
      <c r="BB790" s="292" t="s">
        <v>42</v>
      </c>
      <c r="BC790" s="269"/>
      <c r="BD790" s="269">
        <f t="shared" si="23"/>
        <v>0</v>
      </c>
      <c r="BE790" s="270"/>
      <c r="BF790" s="271"/>
      <c r="BG790" s="279"/>
      <c r="BI790" s="252" t="str">
        <f t="shared" si="24"/>
        <v/>
      </c>
    </row>
    <row r="791" spans="1:61" s="277" customFormat="1" ht="15" hidden="1" customHeight="1">
      <c r="A791" s="247"/>
      <c r="B791" s="260">
        <v>623.04020000000003</v>
      </c>
      <c r="C791" s="261" t="s">
        <v>1349</v>
      </c>
      <c r="D791" s="273"/>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274"/>
      <c r="AF791" s="274"/>
      <c r="AG791" s="274"/>
      <c r="AH791" s="274"/>
      <c r="AI791" s="274"/>
      <c r="AJ791" s="274"/>
      <c r="AK791" s="274"/>
      <c r="AL791" s="274"/>
      <c r="AM791" s="274"/>
      <c r="AN791" s="274"/>
      <c r="AO791" s="274"/>
      <c r="AP791" s="274"/>
      <c r="AQ791" s="274"/>
      <c r="AR791" s="274"/>
      <c r="AS791" s="274"/>
      <c r="AT791" s="274"/>
      <c r="AU791" s="274"/>
      <c r="AV791" s="274"/>
      <c r="AW791" s="274"/>
      <c r="AX791" s="274"/>
      <c r="AY791" s="275"/>
      <c r="AZ791" s="265"/>
      <c r="BA791" s="266"/>
      <c r="BB791" s="292" t="s">
        <v>42</v>
      </c>
      <c r="BC791" s="269"/>
      <c r="BD791" s="269">
        <f t="shared" si="23"/>
        <v>0</v>
      </c>
      <c r="BE791" s="270"/>
      <c r="BF791" s="271"/>
      <c r="BG791" s="279"/>
      <c r="BI791" s="252" t="str">
        <f t="shared" si="24"/>
        <v/>
      </c>
    </row>
    <row r="792" spans="1:61" s="277" customFormat="1" ht="15" hidden="1" customHeight="1">
      <c r="A792" s="247"/>
      <c r="B792" s="260">
        <v>623.0403</v>
      </c>
      <c r="C792" s="261" t="s">
        <v>1349</v>
      </c>
      <c r="D792" s="273"/>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74"/>
      <c r="AE792" s="274"/>
      <c r="AF792" s="274"/>
      <c r="AG792" s="274"/>
      <c r="AH792" s="274"/>
      <c r="AI792" s="274"/>
      <c r="AJ792" s="274"/>
      <c r="AK792" s="274"/>
      <c r="AL792" s="274"/>
      <c r="AM792" s="274"/>
      <c r="AN792" s="274"/>
      <c r="AO792" s="274"/>
      <c r="AP792" s="274"/>
      <c r="AQ792" s="274"/>
      <c r="AR792" s="274"/>
      <c r="AS792" s="274"/>
      <c r="AT792" s="274"/>
      <c r="AU792" s="274"/>
      <c r="AV792" s="274"/>
      <c r="AW792" s="274"/>
      <c r="AX792" s="274"/>
      <c r="AY792" s="275"/>
      <c r="AZ792" s="265"/>
      <c r="BA792" s="266"/>
      <c r="BB792" s="292" t="s">
        <v>42</v>
      </c>
      <c r="BC792" s="269"/>
      <c r="BD792" s="269">
        <f t="shared" si="23"/>
        <v>0</v>
      </c>
      <c r="BE792" s="270"/>
      <c r="BF792" s="271"/>
      <c r="BG792" s="279"/>
      <c r="BI792" s="252" t="str">
        <f t="shared" si="24"/>
        <v/>
      </c>
    </row>
    <row r="793" spans="1:61" s="277" customFormat="1" ht="15" hidden="1" customHeight="1">
      <c r="A793" s="247"/>
      <c r="B793" s="260">
        <v>623.04039999999998</v>
      </c>
      <c r="C793" s="261" t="s">
        <v>1349</v>
      </c>
      <c r="D793" s="273"/>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74"/>
      <c r="AE793" s="274"/>
      <c r="AF793" s="274"/>
      <c r="AG793" s="274"/>
      <c r="AH793" s="274"/>
      <c r="AI793" s="274"/>
      <c r="AJ793" s="274"/>
      <c r="AK793" s="274"/>
      <c r="AL793" s="274"/>
      <c r="AM793" s="274"/>
      <c r="AN793" s="274"/>
      <c r="AO793" s="274"/>
      <c r="AP793" s="274"/>
      <c r="AQ793" s="274"/>
      <c r="AR793" s="274"/>
      <c r="AS793" s="274"/>
      <c r="AT793" s="274"/>
      <c r="AU793" s="274"/>
      <c r="AV793" s="274"/>
      <c r="AW793" s="274"/>
      <c r="AX793" s="274"/>
      <c r="AY793" s="275"/>
      <c r="AZ793" s="265"/>
      <c r="BA793" s="266"/>
      <c r="BB793" s="292" t="s">
        <v>42</v>
      </c>
      <c r="BC793" s="269"/>
      <c r="BD793" s="269">
        <f t="shared" si="23"/>
        <v>0</v>
      </c>
      <c r="BE793" s="270"/>
      <c r="BF793" s="271"/>
      <c r="BG793" s="279"/>
      <c r="BI793" s="252" t="str">
        <f t="shared" si="24"/>
        <v/>
      </c>
    </row>
    <row r="794" spans="1:61" s="277" customFormat="1" ht="15" hidden="1" customHeight="1">
      <c r="A794" s="247"/>
      <c r="B794" s="260">
        <v>623.04200000000003</v>
      </c>
      <c r="C794" s="261" t="s">
        <v>1350</v>
      </c>
      <c r="D794" s="273"/>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74"/>
      <c r="AE794" s="274"/>
      <c r="AF794" s="274"/>
      <c r="AG794" s="274"/>
      <c r="AH794" s="274"/>
      <c r="AI794" s="274"/>
      <c r="AJ794" s="274"/>
      <c r="AK794" s="274"/>
      <c r="AL794" s="274"/>
      <c r="AM794" s="274"/>
      <c r="AN794" s="274"/>
      <c r="AO794" s="274"/>
      <c r="AP794" s="274"/>
      <c r="AQ794" s="274"/>
      <c r="AR794" s="274"/>
      <c r="AS794" s="274"/>
      <c r="AT794" s="274"/>
      <c r="AU794" s="274"/>
      <c r="AV794" s="274"/>
      <c r="AW794" s="274"/>
      <c r="AX794" s="274"/>
      <c r="AY794" s="275"/>
      <c r="AZ794" s="265"/>
      <c r="BA794" s="266"/>
      <c r="BB794" s="292" t="s">
        <v>42</v>
      </c>
      <c r="BC794" s="269"/>
      <c r="BD794" s="269">
        <f t="shared" si="23"/>
        <v>0</v>
      </c>
      <c r="BE794" s="270"/>
      <c r="BF794" s="271"/>
      <c r="BG794" s="279"/>
      <c r="BI794" s="252" t="str">
        <f t="shared" si="24"/>
        <v/>
      </c>
    </row>
    <row r="795" spans="1:61" s="277" customFormat="1" ht="15" hidden="1" customHeight="1">
      <c r="A795" s="247"/>
      <c r="B795" s="260">
        <v>623.0421</v>
      </c>
      <c r="C795" s="261" t="s">
        <v>1350</v>
      </c>
      <c r="D795" s="273"/>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c r="AF795" s="274"/>
      <c r="AG795" s="274"/>
      <c r="AH795" s="274"/>
      <c r="AI795" s="274"/>
      <c r="AJ795" s="274"/>
      <c r="AK795" s="274"/>
      <c r="AL795" s="274"/>
      <c r="AM795" s="274"/>
      <c r="AN795" s="274"/>
      <c r="AO795" s="274"/>
      <c r="AP795" s="274"/>
      <c r="AQ795" s="274"/>
      <c r="AR795" s="274"/>
      <c r="AS795" s="274"/>
      <c r="AT795" s="274"/>
      <c r="AU795" s="274"/>
      <c r="AV795" s="274"/>
      <c r="AW795" s="274"/>
      <c r="AX795" s="274"/>
      <c r="AY795" s="275"/>
      <c r="AZ795" s="265"/>
      <c r="BA795" s="266"/>
      <c r="BB795" s="292" t="s">
        <v>42</v>
      </c>
      <c r="BC795" s="269"/>
      <c r="BD795" s="269">
        <f t="shared" si="23"/>
        <v>0</v>
      </c>
      <c r="BE795" s="270"/>
      <c r="BF795" s="271"/>
      <c r="BG795" s="279"/>
      <c r="BI795" s="252" t="str">
        <f t="shared" si="24"/>
        <v/>
      </c>
    </row>
    <row r="796" spans="1:61" s="277" customFormat="1" ht="15" hidden="1" customHeight="1">
      <c r="A796" s="247"/>
      <c r="B796" s="260">
        <v>623.04219999999998</v>
      </c>
      <c r="C796" s="261" t="s">
        <v>1350</v>
      </c>
      <c r="D796" s="273"/>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74"/>
      <c r="AE796" s="274"/>
      <c r="AF796" s="274"/>
      <c r="AG796" s="274"/>
      <c r="AH796" s="274"/>
      <c r="AI796" s="274"/>
      <c r="AJ796" s="274"/>
      <c r="AK796" s="274"/>
      <c r="AL796" s="274"/>
      <c r="AM796" s="274"/>
      <c r="AN796" s="274"/>
      <c r="AO796" s="274"/>
      <c r="AP796" s="274"/>
      <c r="AQ796" s="274"/>
      <c r="AR796" s="274"/>
      <c r="AS796" s="274"/>
      <c r="AT796" s="274"/>
      <c r="AU796" s="274"/>
      <c r="AV796" s="274"/>
      <c r="AW796" s="274"/>
      <c r="AX796" s="274"/>
      <c r="AY796" s="275"/>
      <c r="AZ796" s="265"/>
      <c r="BA796" s="266"/>
      <c r="BB796" s="292" t="s">
        <v>42</v>
      </c>
      <c r="BC796" s="269"/>
      <c r="BD796" s="269">
        <f t="shared" si="23"/>
        <v>0</v>
      </c>
      <c r="BE796" s="270"/>
      <c r="BF796" s="271"/>
      <c r="BG796" s="279"/>
      <c r="BI796" s="252" t="str">
        <f t="shared" si="24"/>
        <v/>
      </c>
    </row>
    <row r="797" spans="1:61" s="277" customFormat="1" ht="15" hidden="1" customHeight="1">
      <c r="A797" s="247"/>
      <c r="B797" s="260">
        <v>623.04399999999998</v>
      </c>
      <c r="C797" s="261" t="s">
        <v>1351</v>
      </c>
      <c r="D797" s="273"/>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74"/>
      <c r="AE797" s="274"/>
      <c r="AF797" s="274"/>
      <c r="AG797" s="274"/>
      <c r="AH797" s="274"/>
      <c r="AI797" s="274"/>
      <c r="AJ797" s="274"/>
      <c r="AK797" s="274"/>
      <c r="AL797" s="274"/>
      <c r="AM797" s="274"/>
      <c r="AN797" s="274"/>
      <c r="AO797" s="274"/>
      <c r="AP797" s="274"/>
      <c r="AQ797" s="274"/>
      <c r="AR797" s="274"/>
      <c r="AS797" s="274"/>
      <c r="AT797" s="274"/>
      <c r="AU797" s="274"/>
      <c r="AV797" s="274"/>
      <c r="AW797" s="274"/>
      <c r="AX797" s="274"/>
      <c r="AY797" s="275"/>
      <c r="AZ797" s="265"/>
      <c r="BA797" s="266"/>
      <c r="BB797" s="292" t="s">
        <v>42</v>
      </c>
      <c r="BC797" s="269"/>
      <c r="BD797" s="269">
        <f t="shared" si="23"/>
        <v>0</v>
      </c>
      <c r="BE797" s="270"/>
      <c r="BF797" s="271"/>
      <c r="BG797" s="279"/>
      <c r="BI797" s="252" t="str">
        <f t="shared" si="24"/>
        <v/>
      </c>
    </row>
    <row r="798" spans="1:61" s="277" customFormat="1" ht="15" hidden="1" customHeight="1">
      <c r="A798" s="247"/>
      <c r="B798" s="260">
        <v>623.04499999999996</v>
      </c>
      <c r="C798" s="261" t="s">
        <v>1352</v>
      </c>
      <c r="D798" s="273"/>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74"/>
      <c r="AE798" s="274"/>
      <c r="AF798" s="274"/>
      <c r="AG798" s="274"/>
      <c r="AH798" s="274"/>
      <c r="AI798" s="274"/>
      <c r="AJ798" s="274"/>
      <c r="AK798" s="274"/>
      <c r="AL798" s="274"/>
      <c r="AM798" s="274"/>
      <c r="AN798" s="274"/>
      <c r="AO798" s="274"/>
      <c r="AP798" s="274"/>
      <c r="AQ798" s="274"/>
      <c r="AR798" s="274"/>
      <c r="AS798" s="274"/>
      <c r="AT798" s="274"/>
      <c r="AU798" s="274"/>
      <c r="AV798" s="274"/>
      <c r="AW798" s="274"/>
      <c r="AX798" s="274"/>
      <c r="AY798" s="275"/>
      <c r="AZ798" s="265"/>
      <c r="BA798" s="266"/>
      <c r="BB798" s="292" t="s">
        <v>42</v>
      </c>
      <c r="BC798" s="269"/>
      <c r="BD798" s="269">
        <f t="shared" si="23"/>
        <v>0</v>
      </c>
      <c r="BE798" s="270"/>
      <c r="BF798" s="271"/>
      <c r="BG798" s="279"/>
      <c r="BI798" s="252" t="str">
        <f t="shared" si="24"/>
        <v/>
      </c>
    </row>
    <row r="799" spans="1:61" s="277" customFormat="1" ht="15" hidden="1" customHeight="1">
      <c r="A799" s="247"/>
      <c r="B799" s="260">
        <v>623.04510000000005</v>
      </c>
      <c r="C799" s="261" t="s">
        <v>1352</v>
      </c>
      <c r="D799" s="273"/>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74"/>
      <c r="AE799" s="274"/>
      <c r="AF799" s="274"/>
      <c r="AG799" s="274"/>
      <c r="AH799" s="274"/>
      <c r="AI799" s="274"/>
      <c r="AJ799" s="274"/>
      <c r="AK799" s="274"/>
      <c r="AL799" s="274"/>
      <c r="AM799" s="274"/>
      <c r="AN799" s="274"/>
      <c r="AO799" s="274"/>
      <c r="AP799" s="274"/>
      <c r="AQ799" s="274"/>
      <c r="AR799" s="274"/>
      <c r="AS799" s="274"/>
      <c r="AT799" s="274"/>
      <c r="AU799" s="274"/>
      <c r="AV799" s="274"/>
      <c r="AW799" s="274"/>
      <c r="AX799" s="274"/>
      <c r="AY799" s="275"/>
      <c r="AZ799" s="265"/>
      <c r="BA799" s="266"/>
      <c r="BB799" s="292" t="s">
        <v>42</v>
      </c>
      <c r="BC799" s="269"/>
      <c r="BD799" s="269">
        <f t="shared" si="23"/>
        <v>0</v>
      </c>
      <c r="BE799" s="270"/>
      <c r="BF799" s="271"/>
      <c r="BG799" s="279"/>
      <c r="BI799" s="252" t="str">
        <f t="shared" si="24"/>
        <v/>
      </c>
    </row>
    <row r="800" spans="1:61" s="277" customFormat="1" ht="15" hidden="1" customHeight="1">
      <c r="A800" s="247"/>
      <c r="B800" s="260">
        <v>623.04600000000005</v>
      </c>
      <c r="C800" s="261" t="s">
        <v>1353</v>
      </c>
      <c r="D800" s="273"/>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c r="AF800" s="274"/>
      <c r="AG800" s="274"/>
      <c r="AH800" s="274"/>
      <c r="AI800" s="274"/>
      <c r="AJ800" s="274"/>
      <c r="AK800" s="274"/>
      <c r="AL800" s="274"/>
      <c r="AM800" s="274"/>
      <c r="AN800" s="274"/>
      <c r="AO800" s="274"/>
      <c r="AP800" s="274"/>
      <c r="AQ800" s="274"/>
      <c r="AR800" s="274"/>
      <c r="AS800" s="274"/>
      <c r="AT800" s="274"/>
      <c r="AU800" s="274"/>
      <c r="AV800" s="274"/>
      <c r="AW800" s="274"/>
      <c r="AX800" s="274"/>
      <c r="AY800" s="275"/>
      <c r="AZ800" s="265"/>
      <c r="BA800" s="266"/>
      <c r="BB800" s="292" t="s">
        <v>42</v>
      </c>
      <c r="BC800" s="269"/>
      <c r="BD800" s="269">
        <f t="shared" si="23"/>
        <v>0</v>
      </c>
      <c r="BE800" s="270"/>
      <c r="BF800" s="271"/>
      <c r="BG800" s="279"/>
      <c r="BI800" s="252" t="str">
        <f t="shared" si="24"/>
        <v/>
      </c>
    </row>
    <row r="801" spans="1:61" s="277" customFormat="1" ht="15" hidden="1" customHeight="1">
      <c r="A801" s="247"/>
      <c r="B801" s="260">
        <v>623.04610000000002</v>
      </c>
      <c r="C801" s="261" t="s">
        <v>1353</v>
      </c>
      <c r="D801" s="273"/>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74"/>
      <c r="AE801" s="274"/>
      <c r="AF801" s="274"/>
      <c r="AG801" s="274"/>
      <c r="AH801" s="274"/>
      <c r="AI801" s="274"/>
      <c r="AJ801" s="274"/>
      <c r="AK801" s="274"/>
      <c r="AL801" s="274"/>
      <c r="AM801" s="274"/>
      <c r="AN801" s="274"/>
      <c r="AO801" s="274"/>
      <c r="AP801" s="274"/>
      <c r="AQ801" s="274"/>
      <c r="AR801" s="274"/>
      <c r="AS801" s="274"/>
      <c r="AT801" s="274"/>
      <c r="AU801" s="274"/>
      <c r="AV801" s="274"/>
      <c r="AW801" s="274"/>
      <c r="AX801" s="274"/>
      <c r="AY801" s="275"/>
      <c r="AZ801" s="265"/>
      <c r="BA801" s="266"/>
      <c r="BB801" s="292" t="s">
        <v>42</v>
      </c>
      <c r="BC801" s="269"/>
      <c r="BD801" s="269">
        <f t="shared" si="23"/>
        <v>0</v>
      </c>
      <c r="BE801" s="270"/>
      <c r="BF801" s="271"/>
      <c r="BG801" s="279"/>
      <c r="BI801" s="252" t="str">
        <f t="shared" si="24"/>
        <v/>
      </c>
    </row>
    <row r="802" spans="1:61" s="277" customFormat="1" ht="15" hidden="1" customHeight="1">
      <c r="A802" s="247"/>
      <c r="B802" s="260">
        <v>623.0462</v>
      </c>
      <c r="C802" s="261" t="s">
        <v>1353</v>
      </c>
      <c r="D802" s="273"/>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74"/>
      <c r="AE802" s="274"/>
      <c r="AF802" s="274"/>
      <c r="AG802" s="274"/>
      <c r="AH802" s="274"/>
      <c r="AI802" s="274"/>
      <c r="AJ802" s="274"/>
      <c r="AK802" s="274"/>
      <c r="AL802" s="274"/>
      <c r="AM802" s="274"/>
      <c r="AN802" s="274"/>
      <c r="AO802" s="274"/>
      <c r="AP802" s="274"/>
      <c r="AQ802" s="274"/>
      <c r="AR802" s="274"/>
      <c r="AS802" s="274"/>
      <c r="AT802" s="274"/>
      <c r="AU802" s="274"/>
      <c r="AV802" s="274"/>
      <c r="AW802" s="274"/>
      <c r="AX802" s="274"/>
      <c r="AY802" s="275"/>
      <c r="AZ802" s="265"/>
      <c r="BA802" s="266"/>
      <c r="BB802" s="292" t="s">
        <v>42</v>
      </c>
      <c r="BC802" s="269"/>
      <c r="BD802" s="269">
        <f t="shared" si="23"/>
        <v>0</v>
      </c>
      <c r="BE802" s="270"/>
      <c r="BF802" s="271"/>
      <c r="BG802" s="279"/>
      <c r="BI802" s="252" t="str">
        <f t="shared" si="24"/>
        <v/>
      </c>
    </row>
    <row r="803" spans="1:61" s="277" customFormat="1" ht="15" hidden="1" customHeight="1">
      <c r="A803" s="247"/>
      <c r="B803" s="260">
        <v>623.04700000000003</v>
      </c>
      <c r="C803" s="261" t="s">
        <v>1354</v>
      </c>
      <c r="D803" s="273"/>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74"/>
      <c r="AE803" s="274"/>
      <c r="AF803" s="274"/>
      <c r="AG803" s="274"/>
      <c r="AH803" s="274"/>
      <c r="AI803" s="274"/>
      <c r="AJ803" s="274"/>
      <c r="AK803" s="274"/>
      <c r="AL803" s="274"/>
      <c r="AM803" s="274"/>
      <c r="AN803" s="274"/>
      <c r="AO803" s="274"/>
      <c r="AP803" s="274"/>
      <c r="AQ803" s="274"/>
      <c r="AR803" s="274"/>
      <c r="AS803" s="274"/>
      <c r="AT803" s="274"/>
      <c r="AU803" s="274"/>
      <c r="AV803" s="274"/>
      <c r="AW803" s="274"/>
      <c r="AX803" s="274"/>
      <c r="AY803" s="275"/>
      <c r="AZ803" s="265"/>
      <c r="BA803" s="266"/>
      <c r="BB803" s="292" t="s">
        <v>42</v>
      </c>
      <c r="BC803" s="269"/>
      <c r="BD803" s="269">
        <f t="shared" si="23"/>
        <v>0</v>
      </c>
      <c r="BE803" s="270"/>
      <c r="BF803" s="271"/>
      <c r="BG803" s="279"/>
      <c r="BI803" s="252" t="str">
        <f t="shared" si="24"/>
        <v/>
      </c>
    </row>
    <row r="804" spans="1:61" s="277" customFormat="1" ht="15" hidden="1" customHeight="1">
      <c r="A804" s="247"/>
      <c r="B804" s="260">
        <v>623.0471</v>
      </c>
      <c r="C804" s="261" t="s">
        <v>1354</v>
      </c>
      <c r="D804" s="273"/>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274"/>
      <c r="AF804" s="274"/>
      <c r="AG804" s="274"/>
      <c r="AH804" s="274"/>
      <c r="AI804" s="274"/>
      <c r="AJ804" s="274"/>
      <c r="AK804" s="274"/>
      <c r="AL804" s="274"/>
      <c r="AM804" s="274"/>
      <c r="AN804" s="274"/>
      <c r="AO804" s="274"/>
      <c r="AP804" s="274"/>
      <c r="AQ804" s="274"/>
      <c r="AR804" s="274"/>
      <c r="AS804" s="274"/>
      <c r="AT804" s="274"/>
      <c r="AU804" s="274"/>
      <c r="AV804" s="274"/>
      <c r="AW804" s="274"/>
      <c r="AX804" s="274"/>
      <c r="AY804" s="275"/>
      <c r="AZ804" s="265"/>
      <c r="BA804" s="266"/>
      <c r="BB804" s="292" t="s">
        <v>42</v>
      </c>
      <c r="BC804" s="269"/>
      <c r="BD804" s="269">
        <f t="shared" si="23"/>
        <v>0</v>
      </c>
      <c r="BE804" s="270"/>
      <c r="BF804" s="271"/>
      <c r="BG804" s="279"/>
      <c r="BI804" s="252" t="str">
        <f t="shared" si="24"/>
        <v/>
      </c>
    </row>
    <row r="805" spans="1:61" s="277" customFormat="1" ht="15" hidden="1" customHeight="1">
      <c r="A805" s="247"/>
      <c r="B805" s="260">
        <v>623.048</v>
      </c>
      <c r="C805" s="261" t="s">
        <v>1355</v>
      </c>
      <c r="D805" s="273"/>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74"/>
      <c r="AE805" s="274"/>
      <c r="AF805" s="274"/>
      <c r="AG805" s="274"/>
      <c r="AH805" s="274"/>
      <c r="AI805" s="274"/>
      <c r="AJ805" s="274"/>
      <c r="AK805" s="274"/>
      <c r="AL805" s="274"/>
      <c r="AM805" s="274"/>
      <c r="AN805" s="274"/>
      <c r="AO805" s="274"/>
      <c r="AP805" s="274"/>
      <c r="AQ805" s="274"/>
      <c r="AR805" s="274"/>
      <c r="AS805" s="274"/>
      <c r="AT805" s="274"/>
      <c r="AU805" s="274"/>
      <c r="AV805" s="274"/>
      <c r="AW805" s="274"/>
      <c r="AX805" s="274"/>
      <c r="AY805" s="275"/>
      <c r="AZ805" s="265"/>
      <c r="BA805" s="266"/>
      <c r="BB805" s="292" t="s">
        <v>42</v>
      </c>
      <c r="BC805" s="269"/>
      <c r="BD805" s="269">
        <f t="shared" si="23"/>
        <v>0</v>
      </c>
      <c r="BE805" s="270"/>
      <c r="BF805" s="271"/>
      <c r="BG805" s="279"/>
      <c r="BI805" s="252" t="str">
        <f t="shared" si="24"/>
        <v/>
      </c>
    </row>
    <row r="806" spans="1:61" s="277" customFormat="1" ht="15" hidden="1" customHeight="1">
      <c r="A806" s="247"/>
      <c r="B806" s="260">
        <v>623.04809999999998</v>
      </c>
      <c r="C806" s="261" t="s">
        <v>1355</v>
      </c>
      <c r="D806" s="273"/>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74"/>
      <c r="AE806" s="274"/>
      <c r="AF806" s="274"/>
      <c r="AG806" s="274"/>
      <c r="AH806" s="274"/>
      <c r="AI806" s="274"/>
      <c r="AJ806" s="274"/>
      <c r="AK806" s="274"/>
      <c r="AL806" s="274"/>
      <c r="AM806" s="274"/>
      <c r="AN806" s="274"/>
      <c r="AO806" s="274"/>
      <c r="AP806" s="274"/>
      <c r="AQ806" s="274"/>
      <c r="AR806" s="274"/>
      <c r="AS806" s="274"/>
      <c r="AT806" s="274"/>
      <c r="AU806" s="274"/>
      <c r="AV806" s="274"/>
      <c r="AW806" s="274"/>
      <c r="AX806" s="274"/>
      <c r="AY806" s="275"/>
      <c r="AZ806" s="265"/>
      <c r="BA806" s="266"/>
      <c r="BB806" s="292" t="s">
        <v>42</v>
      </c>
      <c r="BC806" s="269"/>
      <c r="BD806" s="269">
        <f t="shared" si="23"/>
        <v>0</v>
      </c>
      <c r="BE806" s="270"/>
      <c r="BF806" s="271"/>
      <c r="BG806" s="279"/>
      <c r="BI806" s="252" t="str">
        <f t="shared" si="24"/>
        <v/>
      </c>
    </row>
    <row r="807" spans="1:61" s="277" customFormat="1" ht="15" hidden="1" customHeight="1">
      <c r="A807" s="247"/>
      <c r="B807" s="260">
        <v>623.04819999999995</v>
      </c>
      <c r="C807" s="261" t="s">
        <v>1355</v>
      </c>
      <c r="D807" s="273"/>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74"/>
      <c r="AE807" s="274"/>
      <c r="AF807" s="274"/>
      <c r="AG807" s="274"/>
      <c r="AH807" s="274"/>
      <c r="AI807" s="274"/>
      <c r="AJ807" s="274"/>
      <c r="AK807" s="274"/>
      <c r="AL807" s="274"/>
      <c r="AM807" s="274"/>
      <c r="AN807" s="274"/>
      <c r="AO807" s="274"/>
      <c r="AP807" s="274"/>
      <c r="AQ807" s="274"/>
      <c r="AR807" s="274"/>
      <c r="AS807" s="274"/>
      <c r="AT807" s="274"/>
      <c r="AU807" s="274"/>
      <c r="AV807" s="274"/>
      <c r="AW807" s="274"/>
      <c r="AX807" s="274"/>
      <c r="AY807" s="275"/>
      <c r="AZ807" s="265"/>
      <c r="BA807" s="266"/>
      <c r="BB807" s="292" t="s">
        <v>42</v>
      </c>
      <c r="BC807" s="269"/>
      <c r="BD807" s="269">
        <f t="shared" si="23"/>
        <v>0</v>
      </c>
      <c r="BE807" s="270"/>
      <c r="BF807" s="271"/>
      <c r="BG807" s="279"/>
      <c r="BI807" s="252" t="str">
        <f t="shared" si="24"/>
        <v/>
      </c>
    </row>
    <row r="808" spans="1:61" s="277" customFormat="1" ht="15" hidden="1" customHeight="1">
      <c r="A808" s="247"/>
      <c r="B808" s="260">
        <v>623.04830000000004</v>
      </c>
      <c r="C808" s="261" t="s">
        <v>1355</v>
      </c>
      <c r="D808" s="273"/>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274"/>
      <c r="AF808" s="274"/>
      <c r="AG808" s="274"/>
      <c r="AH808" s="274"/>
      <c r="AI808" s="274"/>
      <c r="AJ808" s="274"/>
      <c r="AK808" s="274"/>
      <c r="AL808" s="274"/>
      <c r="AM808" s="274"/>
      <c r="AN808" s="274"/>
      <c r="AO808" s="274"/>
      <c r="AP808" s="274"/>
      <c r="AQ808" s="274"/>
      <c r="AR808" s="274"/>
      <c r="AS808" s="274"/>
      <c r="AT808" s="274"/>
      <c r="AU808" s="274"/>
      <c r="AV808" s="274"/>
      <c r="AW808" s="274"/>
      <c r="AX808" s="274"/>
      <c r="AY808" s="275"/>
      <c r="AZ808" s="265"/>
      <c r="BA808" s="266"/>
      <c r="BB808" s="292" t="s">
        <v>42</v>
      </c>
      <c r="BC808" s="269"/>
      <c r="BD808" s="269">
        <f t="shared" si="23"/>
        <v>0</v>
      </c>
      <c r="BE808" s="270"/>
      <c r="BF808" s="271"/>
      <c r="BG808" s="279"/>
      <c r="BI808" s="252" t="str">
        <f t="shared" si="24"/>
        <v/>
      </c>
    </row>
    <row r="809" spans="1:61" s="277" customFormat="1" ht="15" hidden="1" customHeight="1">
      <c r="A809" s="247"/>
      <c r="B809" s="260">
        <v>623.04899999999998</v>
      </c>
      <c r="C809" s="261" t="s">
        <v>1356</v>
      </c>
      <c r="D809" s="273"/>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274"/>
      <c r="AF809" s="274"/>
      <c r="AG809" s="274"/>
      <c r="AH809" s="274"/>
      <c r="AI809" s="274"/>
      <c r="AJ809" s="274"/>
      <c r="AK809" s="274"/>
      <c r="AL809" s="274"/>
      <c r="AM809" s="274"/>
      <c r="AN809" s="274"/>
      <c r="AO809" s="274"/>
      <c r="AP809" s="274"/>
      <c r="AQ809" s="274"/>
      <c r="AR809" s="274"/>
      <c r="AS809" s="274"/>
      <c r="AT809" s="274"/>
      <c r="AU809" s="274"/>
      <c r="AV809" s="274"/>
      <c r="AW809" s="274"/>
      <c r="AX809" s="274"/>
      <c r="AY809" s="275"/>
      <c r="AZ809" s="265"/>
      <c r="BA809" s="266"/>
      <c r="BB809" s="292" t="s">
        <v>42</v>
      </c>
      <c r="BC809" s="269"/>
      <c r="BD809" s="269">
        <f t="shared" si="23"/>
        <v>0</v>
      </c>
      <c r="BE809" s="270"/>
      <c r="BF809" s="271"/>
      <c r="BG809" s="279"/>
      <c r="BI809" s="252" t="str">
        <f t="shared" si="24"/>
        <v/>
      </c>
    </row>
    <row r="810" spans="1:61" s="277" customFormat="1" ht="15" hidden="1" customHeight="1">
      <c r="A810" s="247"/>
      <c r="B810" s="260">
        <v>623.04909999999995</v>
      </c>
      <c r="C810" s="261" t="s">
        <v>1356</v>
      </c>
      <c r="D810" s="273"/>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274"/>
      <c r="AE810" s="274"/>
      <c r="AF810" s="274"/>
      <c r="AG810" s="274"/>
      <c r="AH810" s="274"/>
      <c r="AI810" s="274"/>
      <c r="AJ810" s="274"/>
      <c r="AK810" s="274"/>
      <c r="AL810" s="274"/>
      <c r="AM810" s="274"/>
      <c r="AN810" s="274"/>
      <c r="AO810" s="274"/>
      <c r="AP810" s="274"/>
      <c r="AQ810" s="274"/>
      <c r="AR810" s="274"/>
      <c r="AS810" s="274"/>
      <c r="AT810" s="274"/>
      <c r="AU810" s="274"/>
      <c r="AV810" s="274"/>
      <c r="AW810" s="274"/>
      <c r="AX810" s="274"/>
      <c r="AY810" s="275"/>
      <c r="AZ810" s="265"/>
      <c r="BA810" s="266"/>
      <c r="BB810" s="292" t="s">
        <v>42</v>
      </c>
      <c r="BC810" s="269"/>
      <c r="BD810" s="269">
        <f t="shared" si="23"/>
        <v>0</v>
      </c>
      <c r="BE810" s="270"/>
      <c r="BF810" s="271"/>
      <c r="BG810" s="279"/>
      <c r="BI810" s="252" t="str">
        <f t="shared" si="24"/>
        <v/>
      </c>
    </row>
    <row r="811" spans="1:61" s="277" customFormat="1" ht="15" hidden="1" customHeight="1">
      <c r="A811" s="247"/>
      <c r="B811" s="260">
        <v>623.04999999999995</v>
      </c>
      <c r="C811" s="261" t="s">
        <v>1357</v>
      </c>
      <c r="D811" s="273"/>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s="274"/>
      <c r="AG811" s="274"/>
      <c r="AH811" s="274"/>
      <c r="AI811" s="274"/>
      <c r="AJ811" s="274"/>
      <c r="AK811" s="274"/>
      <c r="AL811" s="274"/>
      <c r="AM811" s="274"/>
      <c r="AN811" s="274"/>
      <c r="AO811" s="274"/>
      <c r="AP811" s="274"/>
      <c r="AQ811" s="274"/>
      <c r="AR811" s="274"/>
      <c r="AS811" s="274"/>
      <c r="AT811" s="274"/>
      <c r="AU811" s="274"/>
      <c r="AV811" s="274"/>
      <c r="AW811" s="274"/>
      <c r="AX811" s="274"/>
      <c r="AY811" s="275"/>
      <c r="AZ811" s="265"/>
      <c r="BA811" s="266"/>
      <c r="BB811" s="292" t="s">
        <v>42</v>
      </c>
      <c r="BC811" s="269"/>
      <c r="BD811" s="269">
        <f t="shared" si="23"/>
        <v>0</v>
      </c>
      <c r="BE811" s="270"/>
      <c r="BF811" s="271"/>
      <c r="BG811" s="279"/>
      <c r="BI811" s="252" t="str">
        <f t="shared" si="24"/>
        <v/>
      </c>
    </row>
    <row r="812" spans="1:61" s="277" customFormat="1" ht="15" hidden="1" customHeight="1">
      <c r="A812" s="247"/>
      <c r="B812" s="260">
        <v>623.05010000000004</v>
      </c>
      <c r="C812" s="261" t="s">
        <v>1357</v>
      </c>
      <c r="D812" s="273"/>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74"/>
      <c r="AE812" s="274"/>
      <c r="AF812" s="274"/>
      <c r="AG812" s="274"/>
      <c r="AH812" s="274"/>
      <c r="AI812" s="274"/>
      <c r="AJ812" s="274"/>
      <c r="AK812" s="274"/>
      <c r="AL812" s="274"/>
      <c r="AM812" s="274"/>
      <c r="AN812" s="274"/>
      <c r="AO812" s="274"/>
      <c r="AP812" s="274"/>
      <c r="AQ812" s="274"/>
      <c r="AR812" s="274"/>
      <c r="AS812" s="274"/>
      <c r="AT812" s="274"/>
      <c r="AU812" s="274"/>
      <c r="AV812" s="274"/>
      <c r="AW812" s="274"/>
      <c r="AX812" s="274"/>
      <c r="AY812" s="275"/>
      <c r="AZ812" s="265"/>
      <c r="BA812" s="266"/>
      <c r="BB812" s="292" t="s">
        <v>42</v>
      </c>
      <c r="BC812" s="269"/>
      <c r="BD812" s="269">
        <f t="shared" si="23"/>
        <v>0</v>
      </c>
      <c r="BE812" s="270"/>
      <c r="BF812" s="271"/>
      <c r="BG812" s="279"/>
      <c r="BI812" s="252" t="str">
        <f t="shared" si="24"/>
        <v/>
      </c>
    </row>
    <row r="813" spans="1:61" s="277" customFormat="1" ht="15" hidden="1" customHeight="1">
      <c r="A813" s="247"/>
      <c r="B813" s="260">
        <v>623.05020000000002</v>
      </c>
      <c r="C813" s="261" t="s">
        <v>1357</v>
      </c>
      <c r="D813" s="273"/>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274"/>
      <c r="AF813" s="274"/>
      <c r="AG813" s="274"/>
      <c r="AH813" s="274"/>
      <c r="AI813" s="274"/>
      <c r="AJ813" s="274"/>
      <c r="AK813" s="274"/>
      <c r="AL813" s="274"/>
      <c r="AM813" s="274"/>
      <c r="AN813" s="274"/>
      <c r="AO813" s="274"/>
      <c r="AP813" s="274"/>
      <c r="AQ813" s="274"/>
      <c r="AR813" s="274"/>
      <c r="AS813" s="274"/>
      <c r="AT813" s="274"/>
      <c r="AU813" s="274"/>
      <c r="AV813" s="274"/>
      <c r="AW813" s="274"/>
      <c r="AX813" s="274"/>
      <c r="AY813" s="275"/>
      <c r="AZ813" s="265"/>
      <c r="BA813" s="266"/>
      <c r="BB813" s="292" t="s">
        <v>42</v>
      </c>
      <c r="BC813" s="269"/>
      <c r="BD813" s="269">
        <f t="shared" si="23"/>
        <v>0</v>
      </c>
      <c r="BE813" s="270"/>
      <c r="BF813" s="271"/>
      <c r="BG813" s="279"/>
      <c r="BI813" s="252" t="str">
        <f t="shared" si="24"/>
        <v/>
      </c>
    </row>
    <row r="814" spans="1:61" s="277" customFormat="1" ht="15" hidden="1" customHeight="1">
      <c r="A814" s="247"/>
      <c r="B814" s="260">
        <v>623.05029999999999</v>
      </c>
      <c r="C814" s="261" t="s">
        <v>1357</v>
      </c>
      <c r="D814" s="273"/>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74"/>
      <c r="AE814" s="274"/>
      <c r="AF814" s="274"/>
      <c r="AG814" s="274"/>
      <c r="AH814" s="274"/>
      <c r="AI814" s="274"/>
      <c r="AJ814" s="274"/>
      <c r="AK814" s="274"/>
      <c r="AL814" s="274"/>
      <c r="AM814" s="274"/>
      <c r="AN814" s="274"/>
      <c r="AO814" s="274"/>
      <c r="AP814" s="274"/>
      <c r="AQ814" s="274"/>
      <c r="AR814" s="274"/>
      <c r="AS814" s="274"/>
      <c r="AT814" s="274"/>
      <c r="AU814" s="274"/>
      <c r="AV814" s="274"/>
      <c r="AW814" s="274"/>
      <c r="AX814" s="274"/>
      <c r="AY814" s="275"/>
      <c r="AZ814" s="265"/>
      <c r="BA814" s="266"/>
      <c r="BB814" s="292" t="s">
        <v>42</v>
      </c>
      <c r="BC814" s="269"/>
      <c r="BD814" s="269">
        <f t="shared" si="23"/>
        <v>0</v>
      </c>
      <c r="BE814" s="270"/>
      <c r="BF814" s="271"/>
      <c r="BG814" s="279"/>
      <c r="BI814" s="252" t="str">
        <f t="shared" si="24"/>
        <v/>
      </c>
    </row>
    <row r="815" spans="1:61" s="277" customFormat="1" ht="15" hidden="1" customHeight="1">
      <c r="A815" s="409"/>
      <c r="B815" s="280">
        <v>623.05100000000004</v>
      </c>
      <c r="C815" s="261" t="s">
        <v>1358</v>
      </c>
      <c r="D815" s="273"/>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74"/>
      <c r="AE815" s="274"/>
      <c r="AF815" s="274"/>
      <c r="AG815" s="274"/>
      <c r="AH815" s="274"/>
      <c r="AI815" s="274"/>
      <c r="AJ815" s="274"/>
      <c r="AK815" s="274"/>
      <c r="AL815" s="274"/>
      <c r="AM815" s="274"/>
      <c r="AN815" s="274"/>
      <c r="AO815" s="274"/>
      <c r="AP815" s="274"/>
      <c r="AQ815" s="274"/>
      <c r="AR815" s="274"/>
      <c r="AS815" s="274"/>
      <c r="AT815" s="274"/>
      <c r="AU815" s="274"/>
      <c r="AV815" s="274"/>
      <c r="AW815" s="274"/>
      <c r="AX815" s="274"/>
      <c r="AY815" s="275"/>
      <c r="AZ815" s="265"/>
      <c r="BA815" s="266"/>
      <c r="BB815" s="292" t="s">
        <v>42</v>
      </c>
      <c r="BC815" s="269"/>
      <c r="BD815" s="269">
        <f t="shared" si="23"/>
        <v>0</v>
      </c>
      <c r="BE815" s="270"/>
      <c r="BF815" s="278"/>
      <c r="BG815" s="279"/>
      <c r="BI815" s="249" t="str">
        <f t="shared" si="24"/>
        <v/>
      </c>
    </row>
    <row r="816" spans="1:61" s="277" customFormat="1" ht="15" hidden="1" customHeight="1">
      <c r="A816" s="247"/>
      <c r="B816" s="260">
        <v>623.05200000000002</v>
      </c>
      <c r="C816" s="261" t="s">
        <v>1359</v>
      </c>
      <c r="D816" s="273"/>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74"/>
      <c r="AE816" s="274"/>
      <c r="AF816" s="274"/>
      <c r="AG816" s="274"/>
      <c r="AH816" s="274"/>
      <c r="AI816" s="274"/>
      <c r="AJ816" s="274"/>
      <c r="AK816" s="274"/>
      <c r="AL816" s="274"/>
      <c r="AM816" s="274"/>
      <c r="AN816" s="274"/>
      <c r="AO816" s="274"/>
      <c r="AP816" s="274"/>
      <c r="AQ816" s="274"/>
      <c r="AR816" s="274"/>
      <c r="AS816" s="274"/>
      <c r="AT816" s="274"/>
      <c r="AU816" s="274"/>
      <c r="AV816" s="274"/>
      <c r="AW816" s="274"/>
      <c r="AX816" s="274"/>
      <c r="AY816" s="275"/>
      <c r="AZ816" s="265"/>
      <c r="BA816" s="266"/>
      <c r="BB816" s="292" t="s">
        <v>42</v>
      </c>
      <c r="BC816" s="269"/>
      <c r="BD816" s="269">
        <f t="shared" si="23"/>
        <v>0</v>
      </c>
      <c r="BE816" s="270"/>
      <c r="BF816" s="271"/>
      <c r="BG816" s="279"/>
      <c r="BI816" s="252" t="str">
        <f t="shared" si="24"/>
        <v/>
      </c>
    </row>
    <row r="817" spans="1:61" s="277" customFormat="1" ht="15" hidden="1" customHeight="1">
      <c r="A817" s="409"/>
      <c r="B817" s="260">
        <v>623.06050000000005</v>
      </c>
      <c r="C817" s="261" t="s">
        <v>1360</v>
      </c>
      <c r="D817" s="273"/>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74"/>
      <c r="AE817" s="274"/>
      <c r="AF817" s="274"/>
      <c r="AG817" s="274"/>
      <c r="AH817" s="274"/>
      <c r="AI817" s="274"/>
      <c r="AJ817" s="274"/>
      <c r="AK817" s="274"/>
      <c r="AL817" s="274"/>
      <c r="AM817" s="274"/>
      <c r="AN817" s="274"/>
      <c r="AO817" s="274"/>
      <c r="AP817" s="274"/>
      <c r="AQ817" s="274"/>
      <c r="AR817" s="274"/>
      <c r="AS817" s="274"/>
      <c r="AT817" s="274"/>
      <c r="AU817" s="274"/>
      <c r="AV817" s="274"/>
      <c r="AW817" s="274"/>
      <c r="AX817" s="274"/>
      <c r="AY817" s="275"/>
      <c r="AZ817" s="265"/>
      <c r="BA817" s="266"/>
      <c r="BB817" s="292" t="s">
        <v>42</v>
      </c>
      <c r="BC817" s="269"/>
      <c r="BD817" s="269">
        <f t="shared" ref="BD817:BD832" si="25">BA817*BC817</f>
        <v>0</v>
      </c>
      <c r="BE817" s="270"/>
      <c r="BF817" s="271"/>
      <c r="BG817" s="279"/>
      <c r="BI817" s="252" t="str">
        <f t="shared" si="24"/>
        <v/>
      </c>
    </row>
    <row r="818" spans="1:61" s="277" customFormat="1" ht="15" hidden="1" customHeight="1">
      <c r="A818" s="247"/>
      <c r="B818" s="260">
        <v>623.06100000000004</v>
      </c>
      <c r="C818" s="261" t="s">
        <v>1371</v>
      </c>
      <c r="D818" s="273"/>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274"/>
      <c r="AF818" s="274"/>
      <c r="AG818" s="274"/>
      <c r="AH818" s="274"/>
      <c r="AI818" s="274"/>
      <c r="AJ818" s="274"/>
      <c r="AK818" s="274"/>
      <c r="AL818" s="274"/>
      <c r="AM818" s="274"/>
      <c r="AN818" s="274"/>
      <c r="AO818" s="274"/>
      <c r="AP818" s="274"/>
      <c r="AQ818" s="274"/>
      <c r="AR818" s="274"/>
      <c r="AS818" s="274"/>
      <c r="AT818" s="274"/>
      <c r="AU818" s="274"/>
      <c r="AV818" s="274"/>
      <c r="AW818" s="274"/>
      <c r="AX818" s="274"/>
      <c r="AY818" s="275"/>
      <c r="AZ818" s="265"/>
      <c r="BA818" s="266"/>
      <c r="BB818" s="292" t="s">
        <v>42</v>
      </c>
      <c r="BC818" s="269"/>
      <c r="BD818" s="269">
        <f t="shared" si="25"/>
        <v>0</v>
      </c>
      <c r="BE818" s="270"/>
      <c r="BF818" s="271"/>
      <c r="BG818" s="279"/>
      <c r="BI818" s="252" t="str">
        <f t="shared" si="24"/>
        <v/>
      </c>
    </row>
    <row r="819" spans="1:61" s="277" customFormat="1" ht="15" hidden="1" customHeight="1">
      <c r="A819" s="247"/>
      <c r="B819" s="260">
        <v>623.06110000000001</v>
      </c>
      <c r="C819" s="261" t="s">
        <v>1371</v>
      </c>
      <c r="D819" s="273"/>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74"/>
      <c r="AE819" s="274"/>
      <c r="AF819" s="274"/>
      <c r="AG819" s="274"/>
      <c r="AH819" s="274"/>
      <c r="AI819" s="274"/>
      <c r="AJ819" s="274"/>
      <c r="AK819" s="274"/>
      <c r="AL819" s="274"/>
      <c r="AM819" s="274"/>
      <c r="AN819" s="274"/>
      <c r="AO819" s="274"/>
      <c r="AP819" s="274"/>
      <c r="AQ819" s="274"/>
      <c r="AR819" s="274"/>
      <c r="AS819" s="274"/>
      <c r="AT819" s="274"/>
      <c r="AU819" s="274"/>
      <c r="AV819" s="274"/>
      <c r="AW819" s="274"/>
      <c r="AX819" s="274"/>
      <c r="AY819" s="275"/>
      <c r="AZ819" s="265"/>
      <c r="BA819" s="266"/>
      <c r="BB819" s="292" t="s">
        <v>42</v>
      </c>
      <c r="BC819" s="269"/>
      <c r="BD819" s="269">
        <f t="shared" si="25"/>
        <v>0</v>
      </c>
      <c r="BE819" s="270"/>
      <c r="BF819" s="271"/>
      <c r="BG819" s="279"/>
      <c r="BI819" s="252" t="str">
        <f t="shared" si="24"/>
        <v/>
      </c>
    </row>
    <row r="820" spans="1:61" s="277" customFormat="1" ht="15" hidden="1" customHeight="1">
      <c r="A820" s="247"/>
      <c r="B820" s="260">
        <v>623.06119999999999</v>
      </c>
      <c r="C820" s="261" t="s">
        <v>1371</v>
      </c>
      <c r="D820" s="273"/>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274"/>
      <c r="AE820" s="274"/>
      <c r="AF820" s="274"/>
      <c r="AG820" s="274"/>
      <c r="AH820" s="274"/>
      <c r="AI820" s="274"/>
      <c r="AJ820" s="274"/>
      <c r="AK820" s="274"/>
      <c r="AL820" s="274"/>
      <c r="AM820" s="274"/>
      <c r="AN820" s="274"/>
      <c r="AO820" s="274"/>
      <c r="AP820" s="274"/>
      <c r="AQ820" s="274"/>
      <c r="AR820" s="274"/>
      <c r="AS820" s="274"/>
      <c r="AT820" s="274"/>
      <c r="AU820" s="274"/>
      <c r="AV820" s="274"/>
      <c r="AW820" s="274"/>
      <c r="AX820" s="274"/>
      <c r="AY820" s="275"/>
      <c r="AZ820" s="265"/>
      <c r="BA820" s="266"/>
      <c r="BB820" s="292" t="s">
        <v>42</v>
      </c>
      <c r="BC820" s="269"/>
      <c r="BD820" s="269">
        <f t="shared" si="25"/>
        <v>0</v>
      </c>
      <c r="BE820" s="270"/>
      <c r="BF820" s="271"/>
      <c r="BG820" s="279"/>
      <c r="BI820" s="252" t="str">
        <f t="shared" si="24"/>
        <v/>
      </c>
    </row>
    <row r="821" spans="1:61" s="277" customFormat="1" ht="15" hidden="1" customHeight="1">
      <c r="A821" s="247"/>
      <c r="B821" s="260">
        <v>623.06129999999996</v>
      </c>
      <c r="C821" s="261" t="s">
        <v>1371</v>
      </c>
      <c r="D821" s="273"/>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274"/>
      <c r="AE821" s="274"/>
      <c r="AF821" s="274"/>
      <c r="AG821" s="274"/>
      <c r="AH821" s="274"/>
      <c r="AI821" s="274"/>
      <c r="AJ821" s="274"/>
      <c r="AK821" s="274"/>
      <c r="AL821" s="274"/>
      <c r="AM821" s="274"/>
      <c r="AN821" s="274"/>
      <c r="AO821" s="274"/>
      <c r="AP821" s="274"/>
      <c r="AQ821" s="274"/>
      <c r="AR821" s="274"/>
      <c r="AS821" s="274"/>
      <c r="AT821" s="274"/>
      <c r="AU821" s="274"/>
      <c r="AV821" s="274"/>
      <c r="AW821" s="274"/>
      <c r="AX821" s="274"/>
      <c r="AY821" s="275"/>
      <c r="AZ821" s="265"/>
      <c r="BA821" s="266"/>
      <c r="BB821" s="292" t="s">
        <v>42</v>
      </c>
      <c r="BC821" s="269"/>
      <c r="BD821" s="269">
        <f t="shared" si="25"/>
        <v>0</v>
      </c>
      <c r="BE821" s="270"/>
      <c r="BF821" s="271"/>
      <c r="BG821" s="279"/>
      <c r="BI821" s="252" t="str">
        <f t="shared" si="24"/>
        <v/>
      </c>
    </row>
    <row r="822" spans="1:61" s="277" customFormat="1" ht="15" hidden="1" customHeight="1">
      <c r="A822" s="409"/>
      <c r="B822" s="260">
        <v>623.06200000000001</v>
      </c>
      <c r="C822" s="261" t="s">
        <v>1483</v>
      </c>
      <c r="D822" s="273"/>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274"/>
      <c r="AE822" s="274"/>
      <c r="AF822" s="274"/>
      <c r="AG822" s="274"/>
      <c r="AH822" s="274"/>
      <c r="AI822" s="274"/>
      <c r="AJ822" s="274"/>
      <c r="AK822" s="274"/>
      <c r="AL822" s="274"/>
      <c r="AM822" s="274"/>
      <c r="AN822" s="274"/>
      <c r="AO822" s="274"/>
      <c r="AP822" s="274"/>
      <c r="AQ822" s="274"/>
      <c r="AR822" s="274"/>
      <c r="AS822" s="274"/>
      <c r="AT822" s="274"/>
      <c r="AU822" s="274"/>
      <c r="AV822" s="274"/>
      <c r="AW822" s="274"/>
      <c r="AX822" s="274"/>
      <c r="AY822" s="275"/>
      <c r="AZ822" s="265"/>
      <c r="BA822" s="266"/>
      <c r="BB822" s="292" t="s">
        <v>42</v>
      </c>
      <c r="BC822" s="269"/>
      <c r="BD822" s="269">
        <f t="shared" si="25"/>
        <v>0</v>
      </c>
      <c r="BE822" s="270"/>
      <c r="BF822" s="271"/>
      <c r="BG822" s="279"/>
      <c r="BI822" s="252" t="str">
        <f t="shared" si="24"/>
        <v/>
      </c>
    </row>
    <row r="823" spans="1:61" s="277" customFormat="1" ht="15" hidden="1" customHeight="1">
      <c r="A823" s="247"/>
      <c r="B823" s="260">
        <v>623.06209999999999</v>
      </c>
      <c r="C823" s="261" t="s">
        <v>1478</v>
      </c>
      <c r="D823" s="273"/>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274"/>
      <c r="AE823" s="274"/>
      <c r="AF823" s="274"/>
      <c r="AG823" s="274"/>
      <c r="AH823" s="274"/>
      <c r="AI823" s="274"/>
      <c r="AJ823" s="274"/>
      <c r="AK823" s="274"/>
      <c r="AL823" s="274"/>
      <c r="AM823" s="274"/>
      <c r="AN823" s="274"/>
      <c r="AO823" s="274"/>
      <c r="AP823" s="274"/>
      <c r="AQ823" s="274"/>
      <c r="AR823" s="274"/>
      <c r="AS823" s="274"/>
      <c r="AT823" s="274"/>
      <c r="AU823" s="274"/>
      <c r="AV823" s="274"/>
      <c r="AW823" s="274"/>
      <c r="AX823" s="274"/>
      <c r="AY823" s="275"/>
      <c r="AZ823" s="265"/>
      <c r="BA823" s="266"/>
      <c r="BB823" s="292" t="s">
        <v>42</v>
      </c>
      <c r="BC823" s="269"/>
      <c r="BD823" s="269">
        <f t="shared" si="25"/>
        <v>0</v>
      </c>
      <c r="BE823" s="270"/>
      <c r="BF823" s="271"/>
      <c r="BG823" s="279"/>
      <c r="BI823" s="252" t="str">
        <f t="shared" si="24"/>
        <v/>
      </c>
    </row>
    <row r="824" spans="1:61" s="277" customFormat="1" ht="15" hidden="1" customHeight="1">
      <c r="A824" s="247"/>
      <c r="B824" s="260">
        <v>623.06299999999999</v>
      </c>
      <c r="C824" s="261" t="s">
        <v>1372</v>
      </c>
      <c r="D824" s="273"/>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c r="AA824" s="274"/>
      <c r="AB824" s="274"/>
      <c r="AC824" s="274"/>
      <c r="AD824" s="274"/>
      <c r="AE824" s="274"/>
      <c r="AF824" s="274"/>
      <c r="AG824" s="274"/>
      <c r="AH824" s="274"/>
      <c r="AI824" s="274"/>
      <c r="AJ824" s="274"/>
      <c r="AK824" s="274"/>
      <c r="AL824" s="274"/>
      <c r="AM824" s="274"/>
      <c r="AN824" s="274"/>
      <c r="AO824" s="274"/>
      <c r="AP824" s="274"/>
      <c r="AQ824" s="274"/>
      <c r="AR824" s="274"/>
      <c r="AS824" s="274"/>
      <c r="AT824" s="274"/>
      <c r="AU824" s="274"/>
      <c r="AV824" s="274"/>
      <c r="AW824" s="274"/>
      <c r="AX824" s="274"/>
      <c r="AY824" s="275"/>
      <c r="AZ824" s="265"/>
      <c r="BA824" s="266"/>
      <c r="BB824" s="267" t="s">
        <v>42</v>
      </c>
      <c r="BC824" s="269"/>
      <c r="BD824" s="269">
        <f t="shared" si="25"/>
        <v>0</v>
      </c>
      <c r="BE824" s="270"/>
      <c r="BF824" s="271"/>
      <c r="BG824" s="279"/>
      <c r="BI824" s="252" t="str">
        <f t="shared" si="24"/>
        <v/>
      </c>
    </row>
    <row r="825" spans="1:61" s="277" customFormat="1" ht="15" hidden="1" customHeight="1">
      <c r="A825" s="409"/>
      <c r="B825" s="260">
        <v>623.06399999999996</v>
      </c>
      <c r="C825" s="261" t="s">
        <v>1366</v>
      </c>
      <c r="D825" s="273"/>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274"/>
      <c r="AE825" s="274"/>
      <c r="AF825" s="274"/>
      <c r="AG825" s="274"/>
      <c r="AH825" s="274"/>
      <c r="AI825" s="274"/>
      <c r="AJ825" s="274"/>
      <c r="AK825" s="274"/>
      <c r="AL825" s="274"/>
      <c r="AM825" s="274"/>
      <c r="AN825" s="274"/>
      <c r="AO825" s="274"/>
      <c r="AP825" s="274"/>
      <c r="AQ825" s="274"/>
      <c r="AR825" s="274"/>
      <c r="AS825" s="274"/>
      <c r="AT825" s="274"/>
      <c r="AU825" s="274"/>
      <c r="AV825" s="274"/>
      <c r="AW825" s="274"/>
      <c r="AX825" s="274"/>
      <c r="AY825" s="275"/>
      <c r="AZ825" s="265"/>
      <c r="BA825" s="266"/>
      <c r="BB825" s="292" t="s">
        <v>42</v>
      </c>
      <c r="BC825" s="269"/>
      <c r="BD825" s="269">
        <f t="shared" si="25"/>
        <v>0</v>
      </c>
      <c r="BE825" s="270"/>
      <c r="BF825" s="271"/>
      <c r="BG825" s="279"/>
      <c r="BI825" s="252" t="str">
        <f t="shared" si="24"/>
        <v/>
      </c>
    </row>
    <row r="826" spans="1:61" s="277" customFormat="1" ht="15" hidden="1" customHeight="1">
      <c r="A826" s="247"/>
      <c r="B826" s="260">
        <v>623.06410000000005</v>
      </c>
      <c r="C826" s="261" t="s">
        <v>1366</v>
      </c>
      <c r="D826" s="273"/>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74"/>
      <c r="AE826" s="274"/>
      <c r="AF826" s="274"/>
      <c r="AG826" s="274"/>
      <c r="AH826" s="274"/>
      <c r="AI826" s="274"/>
      <c r="AJ826" s="274"/>
      <c r="AK826" s="274"/>
      <c r="AL826" s="274"/>
      <c r="AM826" s="274"/>
      <c r="AN826" s="274"/>
      <c r="AO826" s="274"/>
      <c r="AP826" s="274"/>
      <c r="AQ826" s="274"/>
      <c r="AR826" s="274"/>
      <c r="AS826" s="274"/>
      <c r="AT826" s="274"/>
      <c r="AU826" s="274"/>
      <c r="AV826" s="274"/>
      <c r="AW826" s="274"/>
      <c r="AX826" s="274"/>
      <c r="AY826" s="275"/>
      <c r="AZ826" s="265"/>
      <c r="BA826" s="266"/>
      <c r="BB826" s="292" t="s">
        <v>42</v>
      </c>
      <c r="BC826" s="269"/>
      <c r="BD826" s="269">
        <f t="shared" si="25"/>
        <v>0</v>
      </c>
      <c r="BE826" s="270"/>
      <c r="BF826" s="271"/>
      <c r="BG826" s="279"/>
      <c r="BI826" s="252" t="str">
        <f t="shared" si="24"/>
        <v/>
      </c>
    </row>
    <row r="827" spans="1:61" s="277" customFormat="1" ht="15" hidden="1" customHeight="1">
      <c r="A827" s="247"/>
      <c r="B827" s="260">
        <v>623.101</v>
      </c>
      <c r="C827" s="261" t="s">
        <v>1361</v>
      </c>
      <c r="D827" s="273"/>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74"/>
      <c r="AE827" s="274"/>
      <c r="AF827" s="274"/>
      <c r="AG827" s="274"/>
      <c r="AH827" s="274"/>
      <c r="AI827" s="274"/>
      <c r="AJ827" s="274"/>
      <c r="AK827" s="274"/>
      <c r="AL827" s="274"/>
      <c r="AM827" s="274"/>
      <c r="AN827" s="274"/>
      <c r="AO827" s="274"/>
      <c r="AP827" s="274"/>
      <c r="AQ827" s="274"/>
      <c r="AR827" s="274"/>
      <c r="AS827" s="274"/>
      <c r="AT827" s="274"/>
      <c r="AU827" s="274"/>
      <c r="AV827" s="274"/>
      <c r="AW827" s="274"/>
      <c r="AX827" s="274"/>
      <c r="AY827" s="275"/>
      <c r="AZ827" s="265"/>
      <c r="BA827" s="266"/>
      <c r="BB827" s="292" t="s">
        <v>41</v>
      </c>
      <c r="BC827" s="269"/>
      <c r="BD827" s="269">
        <f t="shared" si="25"/>
        <v>0</v>
      </c>
      <c r="BE827" s="270"/>
      <c r="BF827" s="271"/>
      <c r="BG827" s="279"/>
      <c r="BI827" s="252" t="str">
        <f t="shared" si="24"/>
        <v/>
      </c>
    </row>
    <row r="828" spans="1:61" s="277" customFormat="1" ht="15" hidden="1" customHeight="1">
      <c r="A828" s="247"/>
      <c r="B828" s="260">
        <v>623.10109999999997</v>
      </c>
      <c r="C828" s="261" t="s">
        <v>1361</v>
      </c>
      <c r="D828" s="273"/>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74"/>
      <c r="AE828" s="274"/>
      <c r="AF828" s="274"/>
      <c r="AG828" s="274"/>
      <c r="AH828" s="274"/>
      <c r="AI828" s="274"/>
      <c r="AJ828" s="274"/>
      <c r="AK828" s="274"/>
      <c r="AL828" s="274"/>
      <c r="AM828" s="274"/>
      <c r="AN828" s="274"/>
      <c r="AO828" s="274"/>
      <c r="AP828" s="274"/>
      <c r="AQ828" s="274"/>
      <c r="AR828" s="274"/>
      <c r="AS828" s="274"/>
      <c r="AT828" s="274"/>
      <c r="AU828" s="274"/>
      <c r="AV828" s="274"/>
      <c r="AW828" s="274"/>
      <c r="AX828" s="274"/>
      <c r="AY828" s="275"/>
      <c r="AZ828" s="265"/>
      <c r="BA828" s="266"/>
      <c r="BB828" s="292" t="s">
        <v>41</v>
      </c>
      <c r="BC828" s="269"/>
      <c r="BD828" s="269">
        <f t="shared" si="25"/>
        <v>0</v>
      </c>
      <c r="BE828" s="270"/>
      <c r="BF828" s="271"/>
      <c r="BG828" s="279"/>
      <c r="BI828" s="252" t="str">
        <f t="shared" si="24"/>
        <v/>
      </c>
    </row>
    <row r="829" spans="1:61" s="277" customFormat="1" ht="15" hidden="1" customHeight="1">
      <c r="A829" s="247"/>
      <c r="B829" s="260">
        <v>623.10299999999995</v>
      </c>
      <c r="C829" s="261" t="s">
        <v>1362</v>
      </c>
      <c r="D829" s="273"/>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s="274"/>
      <c r="AG829" s="274"/>
      <c r="AH829" s="274"/>
      <c r="AI829" s="274"/>
      <c r="AJ829" s="274"/>
      <c r="AK829" s="274"/>
      <c r="AL829" s="274"/>
      <c r="AM829" s="274"/>
      <c r="AN829" s="274"/>
      <c r="AO829" s="274"/>
      <c r="AP829" s="274"/>
      <c r="AQ829" s="274"/>
      <c r="AR829" s="274"/>
      <c r="AS829" s="274"/>
      <c r="AT829" s="274"/>
      <c r="AU829" s="274"/>
      <c r="AV829" s="274"/>
      <c r="AW829" s="274"/>
      <c r="AX829" s="274"/>
      <c r="AY829" s="275"/>
      <c r="AZ829" s="265"/>
      <c r="BA829" s="266"/>
      <c r="BB829" s="292" t="s">
        <v>41</v>
      </c>
      <c r="BC829" s="269"/>
      <c r="BD829" s="269">
        <f t="shared" si="25"/>
        <v>0</v>
      </c>
      <c r="BE829" s="270"/>
      <c r="BF829" s="271"/>
      <c r="BG829" s="279"/>
      <c r="BI829" s="252" t="str">
        <f t="shared" si="24"/>
        <v/>
      </c>
    </row>
    <row r="830" spans="1:61" s="277" customFormat="1" ht="15" hidden="1" customHeight="1">
      <c r="A830" s="247"/>
      <c r="B830" s="260">
        <v>623.10310000000004</v>
      </c>
      <c r="C830" s="261" t="s">
        <v>1362</v>
      </c>
      <c r="D830" s="273"/>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74"/>
      <c r="AE830" s="274"/>
      <c r="AF830" s="274"/>
      <c r="AG830" s="274"/>
      <c r="AH830" s="274"/>
      <c r="AI830" s="274"/>
      <c r="AJ830" s="274"/>
      <c r="AK830" s="274"/>
      <c r="AL830" s="274"/>
      <c r="AM830" s="274"/>
      <c r="AN830" s="274"/>
      <c r="AO830" s="274"/>
      <c r="AP830" s="274"/>
      <c r="AQ830" s="274"/>
      <c r="AR830" s="274"/>
      <c r="AS830" s="274"/>
      <c r="AT830" s="274"/>
      <c r="AU830" s="274"/>
      <c r="AV830" s="274"/>
      <c r="AW830" s="274"/>
      <c r="AX830" s="274"/>
      <c r="AY830" s="275"/>
      <c r="AZ830" s="265"/>
      <c r="BA830" s="266"/>
      <c r="BB830" s="292" t="s">
        <v>41</v>
      </c>
      <c r="BC830" s="269"/>
      <c r="BD830" s="269">
        <f t="shared" si="25"/>
        <v>0</v>
      </c>
      <c r="BE830" s="270"/>
      <c r="BF830" s="271"/>
      <c r="BG830" s="279"/>
      <c r="BI830" s="252" t="str">
        <f t="shared" si="24"/>
        <v/>
      </c>
    </row>
    <row r="831" spans="1:61" s="277" customFormat="1" ht="15" hidden="1" customHeight="1">
      <c r="A831" s="247"/>
      <c r="B831" s="260">
        <v>623.10500000000002</v>
      </c>
      <c r="C831" s="261" t="s">
        <v>1363</v>
      </c>
      <c r="D831" s="273"/>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74"/>
      <c r="AE831" s="274"/>
      <c r="AF831" s="274"/>
      <c r="AG831" s="274"/>
      <c r="AH831" s="274"/>
      <c r="AI831" s="274"/>
      <c r="AJ831" s="274"/>
      <c r="AK831" s="274"/>
      <c r="AL831" s="274"/>
      <c r="AM831" s="274"/>
      <c r="AN831" s="274"/>
      <c r="AO831" s="274"/>
      <c r="AP831" s="274"/>
      <c r="AQ831" s="274"/>
      <c r="AR831" s="274"/>
      <c r="AS831" s="274"/>
      <c r="AT831" s="274"/>
      <c r="AU831" s="274"/>
      <c r="AV831" s="274"/>
      <c r="AW831" s="274"/>
      <c r="AX831" s="274"/>
      <c r="AY831" s="275"/>
      <c r="AZ831" s="265"/>
      <c r="BA831" s="266"/>
      <c r="BB831" s="292" t="s">
        <v>41</v>
      </c>
      <c r="BC831" s="269"/>
      <c r="BD831" s="269">
        <f t="shared" si="25"/>
        <v>0</v>
      </c>
      <c r="BE831" s="270"/>
      <c r="BF831" s="271"/>
      <c r="BG831" s="279"/>
      <c r="BI831" s="252" t="str">
        <f t="shared" si="24"/>
        <v/>
      </c>
    </row>
    <row r="832" spans="1:61" s="277" customFormat="1" ht="15" hidden="1" customHeight="1">
      <c r="A832" s="247"/>
      <c r="B832" s="260">
        <v>623.10509999999999</v>
      </c>
      <c r="C832" s="261" t="s">
        <v>1363</v>
      </c>
      <c r="D832" s="273"/>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74"/>
      <c r="AE832" s="274"/>
      <c r="AF832" s="274"/>
      <c r="AG832" s="274"/>
      <c r="AH832" s="274"/>
      <c r="AI832" s="274"/>
      <c r="AJ832" s="274"/>
      <c r="AK832" s="274"/>
      <c r="AL832" s="274"/>
      <c r="AM832" s="274"/>
      <c r="AN832" s="274"/>
      <c r="AO832" s="274"/>
      <c r="AP832" s="274"/>
      <c r="AQ832" s="274"/>
      <c r="AR832" s="274"/>
      <c r="AS832" s="274"/>
      <c r="AT832" s="274"/>
      <c r="AU832" s="274"/>
      <c r="AV832" s="274"/>
      <c r="AW832" s="274"/>
      <c r="AX832" s="274"/>
      <c r="AY832" s="275"/>
      <c r="AZ832" s="265"/>
      <c r="BA832" s="266"/>
      <c r="BB832" s="292" t="s">
        <v>41</v>
      </c>
      <c r="BC832" s="269"/>
      <c r="BD832" s="269">
        <f t="shared" si="25"/>
        <v>0</v>
      </c>
      <c r="BE832" s="270"/>
      <c r="BF832" s="271"/>
      <c r="BG832" s="279"/>
      <c r="BI832" s="252" t="str">
        <f t="shared" si="24"/>
        <v/>
      </c>
    </row>
    <row r="833" spans="1:61" s="277" customFormat="1" ht="15" hidden="1" customHeight="1">
      <c r="A833" s="247"/>
      <c r="B833" s="260">
        <v>623.10699999999997</v>
      </c>
      <c r="C833" s="261" t="s">
        <v>1364</v>
      </c>
      <c r="D833" s="273"/>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74"/>
      <c r="AE833" s="274"/>
      <c r="AF833" s="274"/>
      <c r="AG833" s="274"/>
      <c r="AH833" s="274"/>
      <c r="AI833" s="274"/>
      <c r="AJ833" s="274"/>
      <c r="AK833" s="274"/>
      <c r="AL833" s="274"/>
      <c r="AM833" s="274"/>
      <c r="AN833" s="274"/>
      <c r="AO833" s="274"/>
      <c r="AP833" s="274"/>
      <c r="AQ833" s="274"/>
      <c r="AR833" s="274"/>
      <c r="AS833" s="274"/>
      <c r="AT833" s="274"/>
      <c r="AU833" s="274"/>
      <c r="AV833" s="274"/>
      <c r="AW833" s="274"/>
      <c r="AX833" s="274"/>
      <c r="AY833" s="275"/>
      <c r="AZ833" s="265"/>
      <c r="BA833" s="266"/>
      <c r="BB833" s="292" t="s">
        <v>41</v>
      </c>
      <c r="BC833" s="269"/>
      <c r="BD833" s="269">
        <f t="shared" ref="BD833:BD855" si="26">BA833*BC833</f>
        <v>0</v>
      </c>
      <c r="BE833" s="270"/>
      <c r="BF833" s="271"/>
      <c r="BG833" s="279"/>
      <c r="BI833" s="252" t="str">
        <f t="shared" si="24"/>
        <v/>
      </c>
    </row>
    <row r="834" spans="1:61" s="277" customFormat="1" ht="15" hidden="1" customHeight="1">
      <c r="A834" s="247"/>
      <c r="B834" s="260">
        <v>623.10900000000004</v>
      </c>
      <c r="C834" s="261" t="s">
        <v>1365</v>
      </c>
      <c r="D834" s="273"/>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74"/>
      <c r="AE834" s="274"/>
      <c r="AF834" s="274"/>
      <c r="AG834" s="274"/>
      <c r="AH834" s="274"/>
      <c r="AI834" s="274"/>
      <c r="AJ834" s="274"/>
      <c r="AK834" s="274"/>
      <c r="AL834" s="274"/>
      <c r="AM834" s="274"/>
      <c r="AN834" s="274"/>
      <c r="AO834" s="274"/>
      <c r="AP834" s="274"/>
      <c r="AQ834" s="274"/>
      <c r="AR834" s="274"/>
      <c r="AS834" s="274"/>
      <c r="AT834" s="274"/>
      <c r="AU834" s="274"/>
      <c r="AV834" s="274"/>
      <c r="AW834" s="274"/>
      <c r="AX834" s="274"/>
      <c r="AY834" s="275"/>
      <c r="AZ834" s="265"/>
      <c r="BA834" s="266"/>
      <c r="BB834" s="292" t="s">
        <v>41</v>
      </c>
      <c r="BC834" s="269"/>
      <c r="BD834" s="269">
        <f t="shared" si="26"/>
        <v>0</v>
      </c>
      <c r="BE834" s="270"/>
      <c r="BF834" s="271"/>
      <c r="BG834" s="279"/>
      <c r="BI834" s="252" t="str">
        <f t="shared" si="24"/>
        <v/>
      </c>
    </row>
    <row r="835" spans="1:61" s="277" customFormat="1" ht="15" hidden="1" customHeight="1">
      <c r="A835" s="247"/>
      <c r="B835" s="260">
        <v>623.11</v>
      </c>
      <c r="C835" s="261" t="s">
        <v>1367</v>
      </c>
      <c r="D835" s="273"/>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74"/>
      <c r="AE835" s="274"/>
      <c r="AF835" s="274"/>
      <c r="AG835" s="274"/>
      <c r="AH835" s="274"/>
      <c r="AI835" s="274"/>
      <c r="AJ835" s="274"/>
      <c r="AK835" s="274"/>
      <c r="AL835" s="274"/>
      <c r="AM835" s="274"/>
      <c r="AN835" s="274"/>
      <c r="AO835" s="274"/>
      <c r="AP835" s="274"/>
      <c r="AQ835" s="274"/>
      <c r="AR835" s="274"/>
      <c r="AS835" s="274"/>
      <c r="AT835" s="274"/>
      <c r="AU835" s="274"/>
      <c r="AV835" s="274"/>
      <c r="AW835" s="274"/>
      <c r="AX835" s="274"/>
      <c r="AY835" s="275"/>
      <c r="AZ835" s="265"/>
      <c r="BA835" s="266"/>
      <c r="BB835" s="292" t="s">
        <v>41</v>
      </c>
      <c r="BC835" s="269"/>
      <c r="BD835" s="269">
        <f t="shared" si="26"/>
        <v>0</v>
      </c>
      <c r="BE835" s="270"/>
      <c r="BF835" s="271"/>
      <c r="BG835" s="279"/>
      <c r="BI835" s="252" t="str">
        <f t="shared" si="24"/>
        <v/>
      </c>
    </row>
    <row r="836" spans="1:61" s="277" customFormat="1" ht="15" hidden="1" customHeight="1">
      <c r="A836" s="409"/>
      <c r="B836" s="260">
        <v>623.12199999999996</v>
      </c>
      <c r="C836" s="261" t="s">
        <v>1368</v>
      </c>
      <c r="D836" s="273"/>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274"/>
      <c r="AF836" s="274"/>
      <c r="AG836" s="274"/>
      <c r="AH836" s="274"/>
      <c r="AI836" s="274"/>
      <c r="AJ836" s="274"/>
      <c r="AK836" s="274"/>
      <c r="AL836" s="274"/>
      <c r="AM836" s="274"/>
      <c r="AN836" s="274"/>
      <c r="AO836" s="274"/>
      <c r="AP836" s="274"/>
      <c r="AQ836" s="274"/>
      <c r="AR836" s="274"/>
      <c r="AS836" s="274"/>
      <c r="AT836" s="274"/>
      <c r="AU836" s="274"/>
      <c r="AV836" s="274"/>
      <c r="AW836" s="274"/>
      <c r="AX836" s="274"/>
      <c r="AY836" s="275"/>
      <c r="AZ836" s="265"/>
      <c r="BA836" s="266"/>
      <c r="BB836" s="292" t="s">
        <v>41</v>
      </c>
      <c r="BC836" s="269"/>
      <c r="BD836" s="269">
        <f t="shared" si="26"/>
        <v>0</v>
      </c>
      <c r="BE836" s="270"/>
      <c r="BF836" s="271"/>
      <c r="BG836" s="279"/>
      <c r="BI836" s="252" t="str">
        <f t="shared" ref="BI836:BI855" si="27">T(B836)</f>
        <v/>
      </c>
    </row>
    <row r="837" spans="1:61" s="277" customFormat="1" ht="15" hidden="1" customHeight="1">
      <c r="A837" s="247"/>
      <c r="B837" s="260">
        <v>623.12599999999998</v>
      </c>
      <c r="C837" s="261" t="s">
        <v>1369</v>
      </c>
      <c r="D837" s="273"/>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74"/>
      <c r="AE837" s="274"/>
      <c r="AF837" s="274"/>
      <c r="AG837" s="274"/>
      <c r="AH837" s="274"/>
      <c r="AI837" s="274"/>
      <c r="AJ837" s="274"/>
      <c r="AK837" s="274"/>
      <c r="AL837" s="274"/>
      <c r="AM837" s="274"/>
      <c r="AN837" s="274"/>
      <c r="AO837" s="274"/>
      <c r="AP837" s="274"/>
      <c r="AQ837" s="274"/>
      <c r="AR837" s="274"/>
      <c r="AS837" s="274"/>
      <c r="AT837" s="274"/>
      <c r="AU837" s="274"/>
      <c r="AV837" s="274"/>
      <c r="AW837" s="274"/>
      <c r="AX837" s="274"/>
      <c r="AY837" s="275"/>
      <c r="AZ837" s="265"/>
      <c r="BA837" s="266"/>
      <c r="BB837" s="292" t="s">
        <v>41</v>
      </c>
      <c r="BC837" s="269"/>
      <c r="BD837" s="269">
        <f t="shared" si="26"/>
        <v>0</v>
      </c>
      <c r="BE837" s="270"/>
      <c r="BF837" s="271"/>
      <c r="BG837" s="279"/>
      <c r="BI837" s="252" t="str">
        <f t="shared" si="27"/>
        <v/>
      </c>
    </row>
    <row r="838" spans="1:61" s="277" customFormat="1" ht="15" hidden="1" customHeight="1">
      <c r="A838" s="247"/>
      <c r="B838" s="260">
        <v>623.12800000000004</v>
      </c>
      <c r="C838" s="261" t="s">
        <v>1370</v>
      </c>
      <c r="D838" s="273"/>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74"/>
      <c r="AE838" s="274"/>
      <c r="AF838" s="274"/>
      <c r="AG838" s="274"/>
      <c r="AH838" s="274"/>
      <c r="AI838" s="274"/>
      <c r="AJ838" s="274"/>
      <c r="AK838" s="274"/>
      <c r="AL838" s="274"/>
      <c r="AM838" s="274"/>
      <c r="AN838" s="274"/>
      <c r="AO838" s="274"/>
      <c r="AP838" s="274"/>
      <c r="AQ838" s="274"/>
      <c r="AR838" s="274"/>
      <c r="AS838" s="274"/>
      <c r="AT838" s="274"/>
      <c r="AU838" s="274"/>
      <c r="AV838" s="274"/>
      <c r="AW838" s="274"/>
      <c r="AX838" s="274"/>
      <c r="AY838" s="275"/>
      <c r="AZ838" s="265"/>
      <c r="BA838" s="266"/>
      <c r="BB838" s="292" t="s">
        <v>41</v>
      </c>
      <c r="BC838" s="269"/>
      <c r="BD838" s="269">
        <f t="shared" si="26"/>
        <v>0</v>
      </c>
      <c r="BE838" s="270"/>
      <c r="BF838" s="271"/>
      <c r="BG838" s="279"/>
      <c r="BI838" s="252" t="str">
        <f t="shared" si="27"/>
        <v/>
      </c>
    </row>
    <row r="839" spans="1:61" s="277" customFormat="1" ht="15">
      <c r="A839" s="256" t="s">
        <v>1429</v>
      </c>
      <c r="B839" s="322"/>
      <c r="C839" s="258" t="s">
        <v>1430</v>
      </c>
      <c r="D839" s="281"/>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c r="AL839" s="282"/>
      <c r="AM839" s="282"/>
      <c r="AN839" s="282"/>
      <c r="AO839" s="282"/>
      <c r="AP839" s="282"/>
      <c r="AQ839" s="282"/>
      <c r="AR839" s="282"/>
      <c r="AS839" s="282"/>
      <c r="AT839" s="282"/>
      <c r="AU839" s="282"/>
      <c r="AV839" s="282"/>
      <c r="AW839" s="282"/>
      <c r="AX839" s="282"/>
      <c r="AY839" s="283"/>
      <c r="AZ839" s="284"/>
      <c r="BA839" s="285"/>
      <c r="BB839" s="294"/>
      <c r="BC839" s="287"/>
      <c r="BD839" s="287"/>
      <c r="BE839" s="270"/>
      <c r="BF839" s="259" t="s">
        <v>1447</v>
      </c>
      <c r="BG839" s="279"/>
      <c r="BI839" s="252"/>
    </row>
    <row r="840" spans="1:61" s="277" customFormat="1" hidden="1">
      <c r="B840" s="260">
        <v>624.00099999999998</v>
      </c>
      <c r="C840" s="261" t="s">
        <v>83</v>
      </c>
      <c r="D840" s="273"/>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74"/>
      <c r="AE840" s="274"/>
      <c r="AF840" s="274"/>
      <c r="AG840" s="274"/>
      <c r="AH840" s="274"/>
      <c r="AI840" s="274"/>
      <c r="AJ840" s="274"/>
      <c r="AK840" s="274"/>
      <c r="AL840" s="274"/>
      <c r="AM840" s="274"/>
      <c r="AN840" s="274"/>
      <c r="AO840" s="274"/>
      <c r="AP840" s="274"/>
      <c r="AQ840" s="274"/>
      <c r="AR840" s="274"/>
      <c r="AS840" s="274"/>
      <c r="AT840" s="274"/>
      <c r="AU840" s="274"/>
      <c r="AV840" s="274"/>
      <c r="AW840" s="274"/>
      <c r="AX840" s="274"/>
      <c r="AY840" s="275"/>
      <c r="AZ840" s="265"/>
      <c r="BA840" s="266"/>
      <c r="BB840" s="267" t="s">
        <v>41</v>
      </c>
      <c r="BC840" s="268"/>
      <c r="BD840" s="269">
        <f t="shared" si="26"/>
        <v>0</v>
      </c>
      <c r="BE840" s="270"/>
      <c r="BF840" s="271" t="e">
        <f>ROUND((($BD$1461-$BD$7-$BD$8-#REF!-$BD$9-$BD$10-$BD$11-$BD$12-$BD$13-$BD$14-$BD$754-$BD$840-$BD$1250-$BD$1251-$BD$1253)*BG840),-2)</f>
        <v>#REF!</v>
      </c>
      <c r="BG840" s="272"/>
      <c r="BI840" s="252" t="str">
        <f t="shared" si="27"/>
        <v/>
      </c>
    </row>
    <row r="841" spans="1:61" s="277" customFormat="1" hidden="1">
      <c r="A841" s="247"/>
      <c r="B841" s="260">
        <v>626.00049999999999</v>
      </c>
      <c r="C841" s="261" t="s">
        <v>712</v>
      </c>
      <c r="D841" s="273"/>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74"/>
      <c r="AE841" s="274"/>
      <c r="AF841" s="274"/>
      <c r="AG841" s="274"/>
      <c r="AH841" s="274"/>
      <c r="AI841" s="274"/>
      <c r="AJ841" s="274"/>
      <c r="AK841" s="274"/>
      <c r="AL841" s="274"/>
      <c r="AM841" s="274"/>
      <c r="AN841" s="274"/>
      <c r="AO841" s="274"/>
      <c r="AP841" s="274"/>
      <c r="AQ841" s="274"/>
      <c r="AR841" s="274"/>
      <c r="AS841" s="274"/>
      <c r="AT841" s="274"/>
      <c r="AU841" s="274"/>
      <c r="AV841" s="274"/>
      <c r="AW841" s="274"/>
      <c r="AX841" s="274"/>
      <c r="AY841" s="275"/>
      <c r="AZ841" s="265"/>
      <c r="BA841" s="266"/>
      <c r="BB841" s="267" t="s">
        <v>41</v>
      </c>
      <c r="BC841" s="269"/>
      <c r="BD841" s="269">
        <f t="shared" si="26"/>
        <v>0</v>
      </c>
      <c r="BE841" s="270"/>
      <c r="BF841" s="271"/>
      <c r="BG841" s="279"/>
      <c r="BI841" s="252" t="str">
        <f t="shared" si="27"/>
        <v/>
      </c>
    </row>
    <row r="842" spans="1:61" s="277" customFormat="1" hidden="1">
      <c r="A842" s="247"/>
      <c r="B842" s="260">
        <v>626.00099999999998</v>
      </c>
      <c r="C842" s="261" t="s">
        <v>713</v>
      </c>
      <c r="D842" s="273"/>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74"/>
      <c r="AE842" s="274"/>
      <c r="AF842" s="274"/>
      <c r="AG842" s="274"/>
      <c r="AH842" s="274"/>
      <c r="AI842" s="274"/>
      <c r="AJ842" s="274"/>
      <c r="AK842" s="274"/>
      <c r="AL842" s="274"/>
      <c r="AM842" s="274"/>
      <c r="AN842" s="274"/>
      <c r="AO842" s="274"/>
      <c r="AP842" s="274"/>
      <c r="AQ842" s="274"/>
      <c r="AR842" s="274"/>
      <c r="AS842" s="274"/>
      <c r="AT842" s="274"/>
      <c r="AU842" s="274"/>
      <c r="AV842" s="274"/>
      <c r="AW842" s="274"/>
      <c r="AX842" s="274"/>
      <c r="AY842" s="275"/>
      <c r="AZ842" s="265"/>
      <c r="BA842" s="266"/>
      <c r="BB842" s="267" t="s">
        <v>43</v>
      </c>
      <c r="BC842" s="269"/>
      <c r="BD842" s="269">
        <f t="shared" si="26"/>
        <v>0</v>
      </c>
      <c r="BE842" s="270"/>
      <c r="BF842" s="271"/>
      <c r="BG842" s="279"/>
      <c r="BI842" s="252" t="str">
        <f t="shared" si="27"/>
        <v/>
      </c>
    </row>
    <row r="843" spans="1:61" s="277" customFormat="1" ht="15">
      <c r="A843" s="256" t="s">
        <v>1428</v>
      </c>
      <c r="B843" s="322"/>
      <c r="C843" s="258" t="s">
        <v>1445</v>
      </c>
      <c r="D843" s="281"/>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c r="AL843" s="282"/>
      <c r="AM843" s="282"/>
      <c r="AN843" s="282"/>
      <c r="AO843" s="282"/>
      <c r="AP843" s="282"/>
      <c r="AQ843" s="282"/>
      <c r="AR843" s="282"/>
      <c r="AS843" s="282"/>
      <c r="AT843" s="282"/>
      <c r="AU843" s="282"/>
      <c r="AV843" s="282"/>
      <c r="AW843" s="282"/>
      <c r="AX843" s="282"/>
      <c r="AY843" s="283"/>
      <c r="AZ843" s="284"/>
      <c r="BA843" s="285"/>
      <c r="BB843" s="286"/>
      <c r="BC843" s="287"/>
      <c r="BD843" s="287"/>
      <c r="BE843" s="270"/>
      <c r="BF843" s="259" t="s">
        <v>1447</v>
      </c>
      <c r="BG843" s="279"/>
      <c r="BI843" s="252"/>
    </row>
    <row r="844" spans="1:61" s="277" customFormat="1" hidden="1">
      <c r="A844" s="247"/>
      <c r="B844" s="260">
        <v>627.00049999999999</v>
      </c>
      <c r="C844" s="261" t="s">
        <v>1376</v>
      </c>
      <c r="D844" s="273"/>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74"/>
      <c r="AE844" s="274"/>
      <c r="AF844" s="274"/>
      <c r="AG844" s="274"/>
      <c r="AH844" s="274"/>
      <c r="AI844" s="274"/>
      <c r="AJ844" s="274"/>
      <c r="AK844" s="274"/>
      <c r="AL844" s="274"/>
      <c r="AM844" s="274"/>
      <c r="AN844" s="274"/>
      <c r="AO844" s="274"/>
      <c r="AP844" s="274"/>
      <c r="AQ844" s="274"/>
      <c r="AR844" s="274"/>
      <c r="AS844" s="274"/>
      <c r="AT844" s="274"/>
      <c r="AU844" s="274"/>
      <c r="AV844" s="274"/>
      <c r="AW844" s="274"/>
      <c r="AX844" s="274"/>
      <c r="AY844" s="275"/>
      <c r="AZ844" s="265"/>
      <c r="BA844" s="266"/>
      <c r="BB844" s="267" t="s">
        <v>42</v>
      </c>
      <c r="BC844" s="269"/>
      <c r="BD844" s="269">
        <f t="shared" si="26"/>
        <v>0</v>
      </c>
      <c r="BE844" s="270"/>
      <c r="BF844" s="271"/>
      <c r="BG844" s="279"/>
      <c r="BI844" s="252" t="str">
        <f t="shared" si="27"/>
        <v/>
      </c>
    </row>
    <row r="845" spans="1:61" s="277" customFormat="1" hidden="1">
      <c r="B845" s="260">
        <v>627.00099999999998</v>
      </c>
      <c r="C845" s="261" t="s">
        <v>1377</v>
      </c>
      <c r="D845" s="273"/>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274"/>
      <c r="AF845" s="274"/>
      <c r="AG845" s="274"/>
      <c r="AH845" s="274"/>
      <c r="AI845" s="274"/>
      <c r="AJ845" s="274"/>
      <c r="AK845" s="274"/>
      <c r="AL845" s="274"/>
      <c r="AM845" s="274"/>
      <c r="AN845" s="274"/>
      <c r="AO845" s="274"/>
      <c r="AP845" s="274"/>
      <c r="AQ845" s="274"/>
      <c r="AR845" s="274"/>
      <c r="AS845" s="274"/>
      <c r="AT845" s="274"/>
      <c r="AU845" s="274"/>
      <c r="AV845" s="274"/>
      <c r="AW845" s="274"/>
      <c r="AX845" s="274"/>
      <c r="AY845" s="275"/>
      <c r="AZ845" s="265"/>
      <c r="BA845" s="266"/>
      <c r="BB845" s="267" t="s">
        <v>42</v>
      </c>
      <c r="BC845" s="269"/>
      <c r="BD845" s="269">
        <f t="shared" si="26"/>
        <v>0</v>
      </c>
      <c r="BE845" s="270"/>
      <c r="BF845" s="271"/>
      <c r="BG845" s="279"/>
      <c r="BI845" s="252" t="str">
        <f t="shared" si="27"/>
        <v/>
      </c>
    </row>
    <row r="846" spans="1:61" s="277" customFormat="1" hidden="1">
      <c r="A846" s="247"/>
      <c r="B846" s="260">
        <v>627.00199999999995</v>
      </c>
      <c r="C846" s="261" t="s">
        <v>1378</v>
      </c>
      <c r="D846" s="273"/>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74"/>
      <c r="AE846" s="274"/>
      <c r="AF846" s="274"/>
      <c r="AG846" s="274"/>
      <c r="AH846" s="274"/>
      <c r="AI846" s="274"/>
      <c r="AJ846" s="274"/>
      <c r="AK846" s="274"/>
      <c r="AL846" s="274"/>
      <c r="AM846" s="274"/>
      <c r="AN846" s="274"/>
      <c r="AO846" s="274"/>
      <c r="AP846" s="274"/>
      <c r="AQ846" s="274"/>
      <c r="AR846" s="274"/>
      <c r="AS846" s="274"/>
      <c r="AT846" s="274"/>
      <c r="AU846" s="274"/>
      <c r="AV846" s="274"/>
      <c r="AW846" s="274"/>
      <c r="AX846" s="274"/>
      <c r="AY846" s="275"/>
      <c r="AZ846" s="265"/>
      <c r="BA846" s="266"/>
      <c r="BB846" s="267" t="s">
        <v>42</v>
      </c>
      <c r="BC846" s="269"/>
      <c r="BD846" s="269">
        <f t="shared" si="26"/>
        <v>0</v>
      </c>
      <c r="BE846" s="270"/>
      <c r="BF846" s="271"/>
      <c r="BG846" s="279"/>
      <c r="BI846" s="252" t="str">
        <f t="shared" si="27"/>
        <v/>
      </c>
    </row>
    <row r="847" spans="1:61" s="277" customFormat="1" hidden="1">
      <c r="A847" s="247"/>
      <c r="B847" s="260">
        <v>627.00300000000004</v>
      </c>
      <c r="C847" s="261" t="s">
        <v>1379</v>
      </c>
      <c r="D847" s="273"/>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74"/>
      <c r="AE847" s="274"/>
      <c r="AF847" s="274"/>
      <c r="AG847" s="274"/>
      <c r="AH847" s="274"/>
      <c r="AI847" s="274"/>
      <c r="AJ847" s="274"/>
      <c r="AK847" s="274"/>
      <c r="AL847" s="274"/>
      <c r="AM847" s="274"/>
      <c r="AN847" s="274"/>
      <c r="AO847" s="274"/>
      <c r="AP847" s="274"/>
      <c r="AQ847" s="274"/>
      <c r="AR847" s="274"/>
      <c r="AS847" s="274"/>
      <c r="AT847" s="274"/>
      <c r="AU847" s="274"/>
      <c r="AV847" s="274"/>
      <c r="AW847" s="274"/>
      <c r="AX847" s="274"/>
      <c r="AY847" s="275"/>
      <c r="AZ847" s="265"/>
      <c r="BA847" s="266"/>
      <c r="BB847" s="267" t="s">
        <v>42</v>
      </c>
      <c r="BC847" s="269"/>
      <c r="BD847" s="269">
        <f t="shared" si="26"/>
        <v>0</v>
      </c>
      <c r="BE847" s="270"/>
      <c r="BF847" s="271"/>
      <c r="BG847" s="279"/>
      <c r="BI847" s="252" t="str">
        <f t="shared" si="27"/>
        <v/>
      </c>
    </row>
    <row r="848" spans="1:61" s="277" customFormat="1" hidden="1">
      <c r="A848" s="247"/>
      <c r="B848" s="260">
        <v>627.00400000000002</v>
      </c>
      <c r="C848" s="261" t="s">
        <v>714</v>
      </c>
      <c r="D848" s="273"/>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74"/>
      <c r="AE848" s="274"/>
      <c r="AF848" s="274"/>
      <c r="AG848" s="274"/>
      <c r="AH848" s="274"/>
      <c r="AI848" s="274"/>
      <c r="AJ848" s="274"/>
      <c r="AK848" s="274"/>
      <c r="AL848" s="274"/>
      <c r="AM848" s="274"/>
      <c r="AN848" s="274"/>
      <c r="AO848" s="274"/>
      <c r="AP848" s="274"/>
      <c r="AQ848" s="274"/>
      <c r="AR848" s="274"/>
      <c r="AS848" s="274"/>
      <c r="AT848" s="274"/>
      <c r="AU848" s="274"/>
      <c r="AV848" s="274"/>
      <c r="AW848" s="274"/>
      <c r="AX848" s="274"/>
      <c r="AY848" s="275"/>
      <c r="AZ848" s="265"/>
      <c r="BA848" s="266"/>
      <c r="BB848" s="267" t="s">
        <v>42</v>
      </c>
      <c r="BC848" s="269"/>
      <c r="BD848" s="269">
        <f t="shared" si="26"/>
        <v>0</v>
      </c>
      <c r="BE848" s="270"/>
      <c r="BF848" s="271"/>
      <c r="BG848" s="279"/>
      <c r="BI848" s="252" t="str">
        <f t="shared" si="27"/>
        <v/>
      </c>
    </row>
    <row r="849" spans="1:61" s="277" customFormat="1" hidden="1">
      <c r="A849" s="247"/>
      <c r="B849" s="260">
        <v>627.005</v>
      </c>
      <c r="C849" s="261" t="s">
        <v>1380</v>
      </c>
      <c r="D849" s="273"/>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74"/>
      <c r="AE849" s="274"/>
      <c r="AF849" s="274"/>
      <c r="AG849" s="274"/>
      <c r="AH849" s="274"/>
      <c r="AI849" s="274"/>
      <c r="AJ849" s="274"/>
      <c r="AK849" s="274"/>
      <c r="AL849" s="274"/>
      <c r="AM849" s="274"/>
      <c r="AN849" s="274"/>
      <c r="AO849" s="274"/>
      <c r="AP849" s="274"/>
      <c r="AQ849" s="274"/>
      <c r="AR849" s="274"/>
      <c r="AS849" s="274"/>
      <c r="AT849" s="274"/>
      <c r="AU849" s="274"/>
      <c r="AV849" s="274"/>
      <c r="AW849" s="274"/>
      <c r="AX849" s="274"/>
      <c r="AY849" s="275"/>
      <c r="AZ849" s="265"/>
      <c r="BA849" s="266"/>
      <c r="BB849" s="267" t="s">
        <v>42</v>
      </c>
      <c r="BC849" s="269"/>
      <c r="BD849" s="269">
        <f t="shared" si="26"/>
        <v>0</v>
      </c>
      <c r="BE849" s="270"/>
      <c r="BF849" s="271"/>
      <c r="BG849" s="279"/>
      <c r="BI849" s="252" t="str">
        <f t="shared" si="27"/>
        <v/>
      </c>
    </row>
    <row r="850" spans="1:61" s="277" customFormat="1" hidden="1">
      <c r="A850" s="247"/>
      <c r="B850" s="260">
        <v>627.00599999999997</v>
      </c>
      <c r="C850" s="261" t="s">
        <v>715</v>
      </c>
      <c r="D850" s="273"/>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74"/>
      <c r="AE850" s="274"/>
      <c r="AF850" s="274"/>
      <c r="AG850" s="274"/>
      <c r="AH850" s="274"/>
      <c r="AI850" s="274"/>
      <c r="AJ850" s="274"/>
      <c r="AK850" s="274"/>
      <c r="AL850" s="274"/>
      <c r="AM850" s="274"/>
      <c r="AN850" s="274"/>
      <c r="AO850" s="274"/>
      <c r="AP850" s="274"/>
      <c r="AQ850" s="274"/>
      <c r="AR850" s="274"/>
      <c r="AS850" s="274"/>
      <c r="AT850" s="274"/>
      <c r="AU850" s="274"/>
      <c r="AV850" s="274"/>
      <c r="AW850" s="274"/>
      <c r="AX850" s="274"/>
      <c r="AY850" s="275"/>
      <c r="AZ850" s="265"/>
      <c r="BA850" s="266"/>
      <c r="BB850" s="267" t="s">
        <v>42</v>
      </c>
      <c r="BC850" s="269"/>
      <c r="BD850" s="269">
        <f t="shared" si="26"/>
        <v>0</v>
      </c>
      <c r="BE850" s="270"/>
      <c r="BF850" s="271"/>
      <c r="BG850" s="279"/>
      <c r="BI850" s="252" t="str">
        <f t="shared" si="27"/>
        <v/>
      </c>
    </row>
    <row r="851" spans="1:61" s="277" customFormat="1" hidden="1">
      <c r="A851" s="247"/>
      <c r="B851" s="260">
        <v>627.00699999999995</v>
      </c>
      <c r="C851" s="261" t="s">
        <v>716</v>
      </c>
      <c r="D851" s="273"/>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74"/>
      <c r="AE851" s="274"/>
      <c r="AF851" s="274"/>
      <c r="AG851" s="274"/>
      <c r="AH851" s="274"/>
      <c r="AI851" s="274"/>
      <c r="AJ851" s="274"/>
      <c r="AK851" s="274"/>
      <c r="AL851" s="274"/>
      <c r="AM851" s="274"/>
      <c r="AN851" s="274"/>
      <c r="AO851" s="274"/>
      <c r="AP851" s="274"/>
      <c r="AQ851" s="274"/>
      <c r="AR851" s="274"/>
      <c r="AS851" s="274"/>
      <c r="AT851" s="274"/>
      <c r="AU851" s="274"/>
      <c r="AV851" s="274"/>
      <c r="AW851" s="274"/>
      <c r="AX851" s="274"/>
      <c r="AY851" s="275"/>
      <c r="AZ851" s="265"/>
      <c r="BA851" s="266"/>
      <c r="BB851" s="267" t="s">
        <v>42</v>
      </c>
      <c r="BC851" s="269"/>
      <c r="BD851" s="269">
        <f t="shared" si="26"/>
        <v>0</v>
      </c>
      <c r="BE851" s="270"/>
      <c r="BF851" s="271"/>
      <c r="BG851" s="279"/>
      <c r="BI851" s="252" t="str">
        <f t="shared" si="27"/>
        <v/>
      </c>
    </row>
    <row r="852" spans="1:61" s="277" customFormat="1" hidden="1">
      <c r="A852" s="247"/>
      <c r="B852" s="260">
        <v>627.00800000000004</v>
      </c>
      <c r="C852" s="261" t="s">
        <v>1381</v>
      </c>
      <c r="D852" s="273"/>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274"/>
      <c r="AE852" s="274"/>
      <c r="AF852" s="274"/>
      <c r="AG852" s="274"/>
      <c r="AH852" s="274"/>
      <c r="AI852" s="274"/>
      <c r="AJ852" s="274"/>
      <c r="AK852" s="274"/>
      <c r="AL852" s="274"/>
      <c r="AM852" s="274"/>
      <c r="AN852" s="274"/>
      <c r="AO852" s="274"/>
      <c r="AP852" s="274"/>
      <c r="AQ852" s="274"/>
      <c r="AR852" s="274"/>
      <c r="AS852" s="274"/>
      <c r="AT852" s="274"/>
      <c r="AU852" s="274"/>
      <c r="AV852" s="274"/>
      <c r="AW852" s="274"/>
      <c r="AX852" s="274"/>
      <c r="AY852" s="275"/>
      <c r="AZ852" s="265"/>
      <c r="BA852" s="266"/>
      <c r="BB852" s="267" t="s">
        <v>42</v>
      </c>
      <c r="BC852" s="269"/>
      <c r="BD852" s="269">
        <f t="shared" si="26"/>
        <v>0</v>
      </c>
      <c r="BE852" s="270"/>
      <c r="BF852" s="271"/>
      <c r="BG852" s="279"/>
      <c r="BI852" s="252" t="str">
        <f t="shared" si="27"/>
        <v/>
      </c>
    </row>
    <row r="853" spans="1:61" s="277" customFormat="1" hidden="1">
      <c r="A853" s="247"/>
      <c r="B853" s="260">
        <v>627.00900000000001</v>
      </c>
      <c r="C853" s="261" t="s">
        <v>1382</v>
      </c>
      <c r="D853" s="273"/>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74"/>
      <c r="AE853" s="274"/>
      <c r="AF853" s="274"/>
      <c r="AG853" s="274"/>
      <c r="AH853" s="274"/>
      <c r="AI853" s="274"/>
      <c r="AJ853" s="274"/>
      <c r="AK853" s="274"/>
      <c r="AL853" s="274"/>
      <c r="AM853" s="274"/>
      <c r="AN853" s="274"/>
      <c r="AO853" s="274"/>
      <c r="AP853" s="274"/>
      <c r="AQ853" s="274"/>
      <c r="AR853" s="274"/>
      <c r="AS853" s="274"/>
      <c r="AT853" s="274"/>
      <c r="AU853" s="274"/>
      <c r="AV853" s="274"/>
      <c r="AW853" s="274"/>
      <c r="AX853" s="274"/>
      <c r="AY853" s="275"/>
      <c r="AZ853" s="265"/>
      <c r="BA853" s="266"/>
      <c r="BB853" s="267" t="s">
        <v>42</v>
      </c>
      <c r="BC853" s="269"/>
      <c r="BD853" s="269">
        <f t="shared" si="26"/>
        <v>0</v>
      </c>
      <c r="BE853" s="270"/>
      <c r="BF853" s="271"/>
      <c r="BG853" s="279"/>
      <c r="BI853" s="252" t="str">
        <f t="shared" si="27"/>
        <v/>
      </c>
    </row>
    <row r="854" spans="1:61" s="277" customFormat="1" hidden="1">
      <c r="A854" s="247"/>
      <c r="B854" s="260">
        <v>627.01</v>
      </c>
      <c r="C854" s="261" t="s">
        <v>1383</v>
      </c>
      <c r="D854" s="273"/>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s="274"/>
      <c r="AG854" s="274"/>
      <c r="AH854" s="274"/>
      <c r="AI854" s="274"/>
      <c r="AJ854" s="274"/>
      <c r="AK854" s="274"/>
      <c r="AL854" s="274"/>
      <c r="AM854" s="274"/>
      <c r="AN854" s="274"/>
      <c r="AO854" s="274"/>
      <c r="AP854" s="274"/>
      <c r="AQ854" s="274"/>
      <c r="AR854" s="274"/>
      <c r="AS854" s="274"/>
      <c r="AT854" s="274"/>
      <c r="AU854" s="274"/>
      <c r="AV854" s="274"/>
      <c r="AW854" s="274"/>
      <c r="AX854" s="274"/>
      <c r="AY854" s="275"/>
      <c r="AZ854" s="265"/>
      <c r="BA854" s="266"/>
      <c r="BB854" s="267" t="s">
        <v>42</v>
      </c>
      <c r="BC854" s="269"/>
      <c r="BD854" s="269">
        <f t="shared" si="26"/>
        <v>0</v>
      </c>
      <c r="BE854" s="270"/>
      <c r="BF854" s="271"/>
      <c r="BG854" s="279"/>
      <c r="BI854" s="252" t="str">
        <f t="shared" si="27"/>
        <v/>
      </c>
    </row>
    <row r="855" spans="1:61" s="277" customFormat="1" hidden="1">
      <c r="B855" s="260">
        <v>627.01099999999997</v>
      </c>
      <c r="C855" s="261" t="s">
        <v>1384</v>
      </c>
      <c r="D855" s="273"/>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c r="AB855" s="274"/>
      <c r="AC855" s="274"/>
      <c r="AD855" s="274"/>
      <c r="AE855" s="274"/>
      <c r="AF855" s="274"/>
      <c r="AG855" s="274"/>
      <c r="AH855" s="274"/>
      <c r="AI855" s="274"/>
      <c r="AJ855" s="274"/>
      <c r="AK855" s="274"/>
      <c r="AL855" s="274"/>
      <c r="AM855" s="274"/>
      <c r="AN855" s="274"/>
      <c r="AO855" s="274"/>
      <c r="AP855" s="274"/>
      <c r="AQ855" s="274"/>
      <c r="AR855" s="274"/>
      <c r="AS855" s="274"/>
      <c r="AT855" s="274"/>
      <c r="AU855" s="274"/>
      <c r="AV855" s="274"/>
      <c r="AW855" s="274"/>
      <c r="AX855" s="274"/>
      <c r="AY855" s="275"/>
      <c r="AZ855" s="265"/>
      <c r="BA855" s="266"/>
      <c r="BB855" s="267" t="s">
        <v>42</v>
      </c>
      <c r="BC855" s="269"/>
      <c r="BD855" s="269">
        <f t="shared" si="26"/>
        <v>0</v>
      </c>
      <c r="BE855" s="270"/>
      <c r="BF855" s="271"/>
      <c r="BG855" s="279"/>
      <c r="BI855" s="252" t="str">
        <f t="shared" si="27"/>
        <v/>
      </c>
    </row>
    <row r="856" spans="1:61" s="277" customFormat="1" ht="15">
      <c r="A856" s="256" t="s">
        <v>1426</v>
      </c>
      <c r="B856" s="322"/>
      <c r="C856" s="258" t="s">
        <v>1427</v>
      </c>
      <c r="D856" s="281"/>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c r="AL856" s="282"/>
      <c r="AM856" s="282"/>
      <c r="AN856" s="282"/>
      <c r="AO856" s="282"/>
      <c r="AP856" s="282"/>
      <c r="AQ856" s="282"/>
      <c r="AR856" s="282"/>
      <c r="AS856" s="282"/>
      <c r="AT856" s="282"/>
      <c r="AU856" s="282"/>
      <c r="AV856" s="282"/>
      <c r="AW856" s="282"/>
      <c r="AX856" s="282"/>
      <c r="AY856" s="283"/>
      <c r="AZ856" s="284"/>
      <c r="BA856" s="285"/>
      <c r="BB856" s="286"/>
      <c r="BC856" s="287"/>
      <c r="BD856" s="287"/>
      <c r="BE856" s="270"/>
      <c r="BF856" s="259" t="s">
        <v>1447</v>
      </c>
      <c r="BG856" s="279"/>
      <c r="BI856" s="252"/>
    </row>
    <row r="857" spans="1:61" s="277" customFormat="1" hidden="1">
      <c r="A857" s="247"/>
      <c r="B857" s="280">
        <v>628.00099999999998</v>
      </c>
      <c r="C857" s="261" t="s">
        <v>1187</v>
      </c>
      <c r="D857" s="273"/>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274"/>
      <c r="AE857" s="274"/>
      <c r="AF857" s="274"/>
      <c r="AG857" s="274"/>
      <c r="AH857" s="274"/>
      <c r="AI857" s="274"/>
      <c r="AJ857" s="274"/>
      <c r="AK857" s="274"/>
      <c r="AL857" s="274"/>
      <c r="AM857" s="274"/>
      <c r="AN857" s="274"/>
      <c r="AO857" s="274"/>
      <c r="AP857" s="274"/>
      <c r="AQ857" s="274"/>
      <c r="AR857" s="274"/>
      <c r="AS857" s="274"/>
      <c r="AT857" s="274"/>
      <c r="AU857" s="274"/>
      <c r="AV857" s="274"/>
      <c r="AW857" s="274"/>
      <c r="AX857" s="274"/>
      <c r="AY857" s="275"/>
      <c r="AZ857" s="265"/>
      <c r="BA857" s="266"/>
      <c r="BB857" s="267" t="s">
        <v>43</v>
      </c>
      <c r="BC857" s="269"/>
      <c r="BD857" s="269">
        <f t="shared" ref="BD857:BD909" si="28">BA857*BC857</f>
        <v>0</v>
      </c>
      <c r="BE857" s="270"/>
      <c r="BF857" s="271"/>
      <c r="BG857" s="279"/>
      <c r="BI857" s="252" t="str">
        <f t="shared" ref="BI857:BI918" si="29">T(B857)</f>
        <v/>
      </c>
    </row>
    <row r="858" spans="1:61" s="277" customFormat="1" hidden="1">
      <c r="A858" s="247"/>
      <c r="B858" s="280">
        <v>628.00199999999995</v>
      </c>
      <c r="C858" s="261" t="s">
        <v>718</v>
      </c>
      <c r="D858" s="273"/>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74"/>
      <c r="AE858" s="274"/>
      <c r="AF858" s="274"/>
      <c r="AG858" s="274"/>
      <c r="AH858" s="274"/>
      <c r="AI858" s="274"/>
      <c r="AJ858" s="274"/>
      <c r="AK858" s="274"/>
      <c r="AL858" s="274"/>
      <c r="AM858" s="274"/>
      <c r="AN858" s="274"/>
      <c r="AO858" s="274"/>
      <c r="AP858" s="274"/>
      <c r="AQ858" s="274"/>
      <c r="AR858" s="274"/>
      <c r="AS858" s="274"/>
      <c r="AT858" s="274"/>
      <c r="AU858" s="274"/>
      <c r="AV858" s="274"/>
      <c r="AW858" s="274"/>
      <c r="AX858" s="274"/>
      <c r="AY858" s="275"/>
      <c r="AZ858" s="265"/>
      <c r="BA858" s="266"/>
      <c r="BB858" s="267" t="s">
        <v>43</v>
      </c>
      <c r="BC858" s="269"/>
      <c r="BD858" s="269">
        <f t="shared" si="28"/>
        <v>0</v>
      </c>
      <c r="BE858" s="270"/>
      <c r="BF858" s="271"/>
      <c r="BG858" s="279"/>
      <c r="BI858" s="252" t="str">
        <f t="shared" si="29"/>
        <v/>
      </c>
    </row>
    <row r="859" spans="1:61" s="277" customFormat="1" hidden="1">
      <c r="B859" s="280">
        <v>628.00300000000004</v>
      </c>
      <c r="C859" s="261" t="s">
        <v>1188</v>
      </c>
      <c r="D859" s="273"/>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74"/>
      <c r="AE859" s="274"/>
      <c r="AF859" s="274"/>
      <c r="AG859" s="274"/>
      <c r="AH859" s="274"/>
      <c r="AI859" s="274"/>
      <c r="AJ859" s="274"/>
      <c r="AK859" s="274"/>
      <c r="AL859" s="274"/>
      <c r="AM859" s="274"/>
      <c r="AN859" s="274"/>
      <c r="AO859" s="274"/>
      <c r="AP859" s="274"/>
      <c r="AQ859" s="274"/>
      <c r="AR859" s="274"/>
      <c r="AS859" s="274"/>
      <c r="AT859" s="274"/>
      <c r="AU859" s="274"/>
      <c r="AV859" s="274"/>
      <c r="AW859" s="274"/>
      <c r="AX859" s="274"/>
      <c r="AY859" s="275"/>
      <c r="AZ859" s="265"/>
      <c r="BA859" s="266"/>
      <c r="BB859" s="267" t="s">
        <v>43</v>
      </c>
      <c r="BC859" s="269"/>
      <c r="BD859" s="269">
        <f t="shared" si="28"/>
        <v>0</v>
      </c>
      <c r="BE859" s="270"/>
      <c r="BF859" s="271"/>
      <c r="BG859" s="279"/>
      <c r="BI859" s="252" t="str">
        <f t="shared" si="29"/>
        <v/>
      </c>
    </row>
    <row r="860" spans="1:61" s="277" customFormat="1" hidden="1">
      <c r="A860" s="247"/>
      <c r="B860" s="280">
        <v>628.00400000000002</v>
      </c>
      <c r="C860" s="261" t="s">
        <v>1189</v>
      </c>
      <c r="D860" s="273"/>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74"/>
      <c r="AE860" s="274"/>
      <c r="AF860" s="274"/>
      <c r="AG860" s="274"/>
      <c r="AH860" s="274"/>
      <c r="AI860" s="274"/>
      <c r="AJ860" s="274"/>
      <c r="AK860" s="274"/>
      <c r="AL860" s="274"/>
      <c r="AM860" s="274"/>
      <c r="AN860" s="274"/>
      <c r="AO860" s="274"/>
      <c r="AP860" s="274"/>
      <c r="AQ860" s="274"/>
      <c r="AR860" s="274"/>
      <c r="AS860" s="274"/>
      <c r="AT860" s="274"/>
      <c r="AU860" s="274"/>
      <c r="AV860" s="274"/>
      <c r="AW860" s="274"/>
      <c r="AX860" s="274"/>
      <c r="AY860" s="275"/>
      <c r="AZ860" s="265"/>
      <c r="BA860" s="266"/>
      <c r="BB860" s="267" t="s">
        <v>43</v>
      </c>
      <c r="BC860" s="269"/>
      <c r="BD860" s="269">
        <f t="shared" si="28"/>
        <v>0</v>
      </c>
      <c r="BE860" s="270"/>
      <c r="BF860" s="271"/>
      <c r="BG860" s="279"/>
      <c r="BI860" s="252" t="str">
        <f t="shared" si="29"/>
        <v/>
      </c>
    </row>
    <row r="861" spans="1:61" s="277" customFormat="1" hidden="1">
      <c r="A861" s="247"/>
      <c r="B861" s="280">
        <v>628.005</v>
      </c>
      <c r="C861" s="261" t="s">
        <v>1190</v>
      </c>
      <c r="D861" s="273"/>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74"/>
      <c r="AE861" s="274"/>
      <c r="AF861" s="274"/>
      <c r="AG861" s="274"/>
      <c r="AH861" s="274"/>
      <c r="AI861" s="274"/>
      <c r="AJ861" s="274"/>
      <c r="AK861" s="274"/>
      <c r="AL861" s="274"/>
      <c r="AM861" s="274"/>
      <c r="AN861" s="274"/>
      <c r="AO861" s="274"/>
      <c r="AP861" s="274"/>
      <c r="AQ861" s="274"/>
      <c r="AR861" s="274"/>
      <c r="AS861" s="274"/>
      <c r="AT861" s="274"/>
      <c r="AU861" s="274"/>
      <c r="AV861" s="274"/>
      <c r="AW861" s="274"/>
      <c r="AX861" s="274"/>
      <c r="AY861" s="275"/>
      <c r="AZ861" s="265"/>
      <c r="BA861" s="266"/>
      <c r="BB861" s="267" t="s">
        <v>43</v>
      </c>
      <c r="BC861" s="269"/>
      <c r="BD861" s="269">
        <f t="shared" si="28"/>
        <v>0</v>
      </c>
      <c r="BE861" s="270"/>
      <c r="BF861" s="271"/>
      <c r="BG861" s="279"/>
      <c r="BI861" s="252" t="str">
        <f t="shared" si="29"/>
        <v/>
      </c>
    </row>
    <row r="862" spans="1:61" s="277" customFormat="1" hidden="1">
      <c r="A862" s="247"/>
      <c r="B862" s="280">
        <v>628.00599999999997</v>
      </c>
      <c r="C862" s="261" t="s">
        <v>1191</v>
      </c>
      <c r="D862" s="273"/>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274"/>
      <c r="AF862" s="274"/>
      <c r="AG862" s="274"/>
      <c r="AH862" s="274"/>
      <c r="AI862" s="274"/>
      <c r="AJ862" s="274"/>
      <c r="AK862" s="274"/>
      <c r="AL862" s="274"/>
      <c r="AM862" s="274"/>
      <c r="AN862" s="274"/>
      <c r="AO862" s="274"/>
      <c r="AP862" s="274"/>
      <c r="AQ862" s="274"/>
      <c r="AR862" s="274"/>
      <c r="AS862" s="274"/>
      <c r="AT862" s="274"/>
      <c r="AU862" s="274"/>
      <c r="AV862" s="274"/>
      <c r="AW862" s="274"/>
      <c r="AX862" s="274"/>
      <c r="AY862" s="275"/>
      <c r="AZ862" s="265"/>
      <c r="BA862" s="266"/>
      <c r="BB862" s="267" t="s">
        <v>43</v>
      </c>
      <c r="BC862" s="269"/>
      <c r="BD862" s="269">
        <f t="shared" si="28"/>
        <v>0</v>
      </c>
      <c r="BE862" s="270"/>
      <c r="BF862" s="271"/>
      <c r="BG862" s="279"/>
      <c r="BI862" s="252" t="str">
        <f t="shared" si="29"/>
        <v/>
      </c>
    </row>
    <row r="863" spans="1:61" s="277" customFormat="1" hidden="1">
      <c r="A863" s="247"/>
      <c r="B863" s="260">
        <v>628.00699999999995</v>
      </c>
      <c r="C863" s="261" t="s">
        <v>1192</v>
      </c>
      <c r="D863" s="273"/>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74"/>
      <c r="AE863" s="274"/>
      <c r="AF863" s="274"/>
      <c r="AG863" s="274"/>
      <c r="AH863" s="274"/>
      <c r="AI863" s="274"/>
      <c r="AJ863" s="274"/>
      <c r="AK863" s="274"/>
      <c r="AL863" s="274"/>
      <c r="AM863" s="274"/>
      <c r="AN863" s="274"/>
      <c r="AO863" s="274"/>
      <c r="AP863" s="274"/>
      <c r="AQ863" s="274"/>
      <c r="AR863" s="274"/>
      <c r="AS863" s="274"/>
      <c r="AT863" s="274"/>
      <c r="AU863" s="274"/>
      <c r="AV863" s="274"/>
      <c r="AW863" s="274"/>
      <c r="AX863" s="274"/>
      <c r="AY863" s="275"/>
      <c r="AZ863" s="265"/>
      <c r="BA863" s="266"/>
      <c r="BB863" s="267" t="s">
        <v>43</v>
      </c>
      <c r="BC863" s="269"/>
      <c r="BD863" s="269">
        <f t="shared" si="28"/>
        <v>0</v>
      </c>
      <c r="BE863" s="270"/>
      <c r="BF863" s="271"/>
      <c r="BG863" s="279"/>
      <c r="BI863" s="252" t="str">
        <f t="shared" si="29"/>
        <v/>
      </c>
    </row>
    <row r="864" spans="1:61" s="277" customFormat="1" hidden="1">
      <c r="A864" s="247"/>
      <c r="B864" s="260">
        <v>628.00800000000004</v>
      </c>
      <c r="C864" s="261" t="s">
        <v>717</v>
      </c>
      <c r="D864" s="273"/>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74"/>
      <c r="AE864" s="274"/>
      <c r="AF864" s="274"/>
      <c r="AG864" s="274"/>
      <c r="AH864" s="274"/>
      <c r="AI864" s="274"/>
      <c r="AJ864" s="274"/>
      <c r="AK864" s="274"/>
      <c r="AL864" s="274"/>
      <c r="AM864" s="274"/>
      <c r="AN864" s="274"/>
      <c r="AO864" s="274"/>
      <c r="AP864" s="274"/>
      <c r="AQ864" s="274"/>
      <c r="AR864" s="274"/>
      <c r="AS864" s="274"/>
      <c r="AT864" s="274"/>
      <c r="AU864" s="274"/>
      <c r="AV864" s="274"/>
      <c r="AW864" s="274"/>
      <c r="AX864" s="274"/>
      <c r="AY864" s="275"/>
      <c r="AZ864" s="265"/>
      <c r="BA864" s="266"/>
      <c r="BB864" s="267" t="s">
        <v>43</v>
      </c>
      <c r="BC864" s="269"/>
      <c r="BD864" s="269">
        <f t="shared" si="28"/>
        <v>0</v>
      </c>
      <c r="BE864" s="270"/>
      <c r="BF864" s="271"/>
      <c r="BG864" s="279"/>
      <c r="BI864" s="252" t="str">
        <f t="shared" si="29"/>
        <v/>
      </c>
    </row>
    <row r="865" spans="1:61" s="277" customFormat="1" hidden="1">
      <c r="A865" s="247"/>
      <c r="B865" s="260">
        <v>628.00900000000001</v>
      </c>
      <c r="C865" s="261" t="s">
        <v>1193</v>
      </c>
      <c r="D865" s="273"/>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274"/>
      <c r="AF865" s="274"/>
      <c r="AG865" s="274"/>
      <c r="AH865" s="274"/>
      <c r="AI865" s="274"/>
      <c r="AJ865" s="274"/>
      <c r="AK865" s="274"/>
      <c r="AL865" s="274"/>
      <c r="AM865" s="274"/>
      <c r="AN865" s="274"/>
      <c r="AO865" s="274"/>
      <c r="AP865" s="274"/>
      <c r="AQ865" s="274"/>
      <c r="AR865" s="274"/>
      <c r="AS865" s="274"/>
      <c r="AT865" s="274"/>
      <c r="AU865" s="274"/>
      <c r="AV865" s="274"/>
      <c r="AW865" s="274"/>
      <c r="AX865" s="274"/>
      <c r="AY865" s="275"/>
      <c r="AZ865" s="265"/>
      <c r="BA865" s="266"/>
      <c r="BB865" s="267" t="s">
        <v>43</v>
      </c>
      <c r="BC865" s="269"/>
      <c r="BD865" s="269">
        <f t="shared" si="28"/>
        <v>0</v>
      </c>
      <c r="BE865" s="270"/>
      <c r="BF865" s="271"/>
      <c r="BG865" s="279"/>
      <c r="BI865" s="252" t="str">
        <f t="shared" si="29"/>
        <v/>
      </c>
    </row>
    <row r="866" spans="1:61" s="277" customFormat="1" hidden="1">
      <c r="A866" s="247"/>
      <c r="B866" s="260">
        <v>628.01</v>
      </c>
      <c r="C866" s="261" t="s">
        <v>1194</v>
      </c>
      <c r="D866" s="273"/>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74"/>
      <c r="AE866" s="274"/>
      <c r="AF866" s="274"/>
      <c r="AG866" s="274"/>
      <c r="AH866" s="274"/>
      <c r="AI866" s="274"/>
      <c r="AJ866" s="274"/>
      <c r="AK866" s="274"/>
      <c r="AL866" s="274"/>
      <c r="AM866" s="274"/>
      <c r="AN866" s="274"/>
      <c r="AO866" s="274"/>
      <c r="AP866" s="274"/>
      <c r="AQ866" s="274"/>
      <c r="AR866" s="274"/>
      <c r="AS866" s="274"/>
      <c r="AT866" s="274"/>
      <c r="AU866" s="274"/>
      <c r="AV866" s="274"/>
      <c r="AW866" s="274"/>
      <c r="AX866" s="274"/>
      <c r="AY866" s="275"/>
      <c r="AZ866" s="265"/>
      <c r="BA866" s="266"/>
      <c r="BB866" s="267" t="s">
        <v>43</v>
      </c>
      <c r="BC866" s="269"/>
      <c r="BD866" s="269">
        <f t="shared" si="28"/>
        <v>0</v>
      </c>
      <c r="BE866" s="270"/>
      <c r="BF866" s="271"/>
      <c r="BG866" s="279"/>
      <c r="BI866" s="252" t="str">
        <f t="shared" si="29"/>
        <v/>
      </c>
    </row>
    <row r="867" spans="1:61" s="277" customFormat="1" hidden="1">
      <c r="A867" s="247"/>
      <c r="B867" s="260">
        <v>628.01099999999997</v>
      </c>
      <c r="C867" s="261" t="s">
        <v>1195</v>
      </c>
      <c r="D867" s="273"/>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74"/>
      <c r="AE867" s="274"/>
      <c r="AF867" s="274"/>
      <c r="AG867" s="274"/>
      <c r="AH867" s="274"/>
      <c r="AI867" s="274"/>
      <c r="AJ867" s="274"/>
      <c r="AK867" s="274"/>
      <c r="AL867" s="274"/>
      <c r="AM867" s="274"/>
      <c r="AN867" s="274"/>
      <c r="AO867" s="274"/>
      <c r="AP867" s="274"/>
      <c r="AQ867" s="274"/>
      <c r="AR867" s="274"/>
      <c r="AS867" s="274"/>
      <c r="AT867" s="274"/>
      <c r="AU867" s="274"/>
      <c r="AV867" s="274"/>
      <c r="AW867" s="274"/>
      <c r="AX867" s="274"/>
      <c r="AY867" s="275"/>
      <c r="AZ867" s="265"/>
      <c r="BA867" s="266"/>
      <c r="BB867" s="267" t="s">
        <v>43</v>
      </c>
      <c r="BC867" s="269"/>
      <c r="BD867" s="269">
        <f t="shared" si="28"/>
        <v>0</v>
      </c>
      <c r="BE867" s="270"/>
      <c r="BF867" s="271"/>
      <c r="BG867" s="279"/>
      <c r="BI867" s="252" t="str">
        <f t="shared" si="29"/>
        <v/>
      </c>
    </row>
    <row r="868" spans="1:61" s="277" customFormat="1" hidden="1">
      <c r="A868" s="247"/>
      <c r="B868" s="260">
        <v>628.01199999999994</v>
      </c>
      <c r="C868" s="261" t="s">
        <v>1196</v>
      </c>
      <c r="D868" s="273"/>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74"/>
      <c r="AE868" s="274"/>
      <c r="AF868" s="274"/>
      <c r="AG868" s="274"/>
      <c r="AH868" s="274"/>
      <c r="AI868" s="274"/>
      <c r="AJ868" s="274"/>
      <c r="AK868" s="274"/>
      <c r="AL868" s="274"/>
      <c r="AM868" s="274"/>
      <c r="AN868" s="274"/>
      <c r="AO868" s="274"/>
      <c r="AP868" s="274"/>
      <c r="AQ868" s="274"/>
      <c r="AR868" s="274"/>
      <c r="AS868" s="274"/>
      <c r="AT868" s="274"/>
      <c r="AU868" s="274"/>
      <c r="AV868" s="274"/>
      <c r="AW868" s="274"/>
      <c r="AX868" s="274"/>
      <c r="AY868" s="275"/>
      <c r="AZ868" s="265"/>
      <c r="BA868" s="266"/>
      <c r="BB868" s="267" t="s">
        <v>43</v>
      </c>
      <c r="BC868" s="269"/>
      <c r="BD868" s="269">
        <f t="shared" si="28"/>
        <v>0</v>
      </c>
      <c r="BE868" s="270"/>
      <c r="BF868" s="271"/>
      <c r="BG868" s="279"/>
      <c r="BI868" s="252" t="str">
        <f t="shared" si="29"/>
        <v/>
      </c>
    </row>
    <row r="869" spans="1:61" s="277" customFormat="1" hidden="1">
      <c r="A869" s="247"/>
      <c r="B869" s="260">
        <v>628.01300000000003</v>
      </c>
      <c r="C869" s="261" t="s">
        <v>1197</v>
      </c>
      <c r="D869" s="273"/>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74"/>
      <c r="AE869" s="274"/>
      <c r="AF869" s="274"/>
      <c r="AG869" s="274"/>
      <c r="AH869" s="274"/>
      <c r="AI869" s="274"/>
      <c r="AJ869" s="274"/>
      <c r="AK869" s="274"/>
      <c r="AL869" s="274"/>
      <c r="AM869" s="274"/>
      <c r="AN869" s="274"/>
      <c r="AO869" s="274"/>
      <c r="AP869" s="274"/>
      <c r="AQ869" s="274"/>
      <c r="AR869" s="274"/>
      <c r="AS869" s="274"/>
      <c r="AT869" s="274"/>
      <c r="AU869" s="274"/>
      <c r="AV869" s="274"/>
      <c r="AW869" s="274"/>
      <c r="AX869" s="274"/>
      <c r="AY869" s="275"/>
      <c r="AZ869" s="265"/>
      <c r="BA869" s="266"/>
      <c r="BB869" s="267" t="s">
        <v>43</v>
      </c>
      <c r="BC869" s="269"/>
      <c r="BD869" s="269">
        <f t="shared" si="28"/>
        <v>0</v>
      </c>
      <c r="BE869" s="270"/>
      <c r="BF869" s="271"/>
      <c r="BG869" s="279"/>
      <c r="BI869" s="252" t="str">
        <f t="shared" si="29"/>
        <v/>
      </c>
    </row>
    <row r="870" spans="1:61" s="277" customFormat="1" hidden="1">
      <c r="A870" s="247"/>
      <c r="B870" s="260">
        <v>628.01400000000001</v>
      </c>
      <c r="C870" s="261" t="s">
        <v>1198</v>
      </c>
      <c r="D870" s="273"/>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s="274"/>
      <c r="AG870" s="274"/>
      <c r="AH870" s="274"/>
      <c r="AI870" s="274"/>
      <c r="AJ870" s="274"/>
      <c r="AK870" s="274"/>
      <c r="AL870" s="274"/>
      <c r="AM870" s="274"/>
      <c r="AN870" s="274"/>
      <c r="AO870" s="274"/>
      <c r="AP870" s="274"/>
      <c r="AQ870" s="274"/>
      <c r="AR870" s="274"/>
      <c r="AS870" s="274"/>
      <c r="AT870" s="274"/>
      <c r="AU870" s="274"/>
      <c r="AV870" s="274"/>
      <c r="AW870" s="274"/>
      <c r="AX870" s="274"/>
      <c r="AY870" s="275"/>
      <c r="AZ870" s="265"/>
      <c r="BA870" s="266"/>
      <c r="BB870" s="267" t="s">
        <v>43</v>
      </c>
      <c r="BC870" s="269"/>
      <c r="BD870" s="269">
        <f t="shared" si="28"/>
        <v>0</v>
      </c>
      <c r="BE870" s="270"/>
      <c r="BF870" s="271"/>
      <c r="BG870" s="279"/>
      <c r="BI870" s="252" t="str">
        <f t="shared" si="29"/>
        <v/>
      </c>
    </row>
    <row r="871" spans="1:61" s="277" customFormat="1" hidden="1">
      <c r="A871" s="247"/>
      <c r="B871" s="260">
        <v>628.01499999999999</v>
      </c>
      <c r="C871" s="261" t="s">
        <v>1199</v>
      </c>
      <c r="D871" s="273"/>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74"/>
      <c r="AE871" s="274"/>
      <c r="AF871" s="274"/>
      <c r="AG871" s="274"/>
      <c r="AH871" s="274"/>
      <c r="AI871" s="274"/>
      <c r="AJ871" s="274"/>
      <c r="AK871" s="274"/>
      <c r="AL871" s="274"/>
      <c r="AM871" s="274"/>
      <c r="AN871" s="274"/>
      <c r="AO871" s="274"/>
      <c r="AP871" s="274"/>
      <c r="AQ871" s="274"/>
      <c r="AR871" s="274"/>
      <c r="AS871" s="274"/>
      <c r="AT871" s="274"/>
      <c r="AU871" s="274"/>
      <c r="AV871" s="274"/>
      <c r="AW871" s="274"/>
      <c r="AX871" s="274"/>
      <c r="AY871" s="275"/>
      <c r="AZ871" s="265"/>
      <c r="BA871" s="266"/>
      <c r="BB871" s="267" t="s">
        <v>43</v>
      </c>
      <c r="BC871" s="269"/>
      <c r="BD871" s="269">
        <f t="shared" si="28"/>
        <v>0</v>
      </c>
      <c r="BE871" s="270"/>
      <c r="BF871" s="271"/>
      <c r="BG871" s="279"/>
      <c r="BI871" s="252" t="str">
        <f t="shared" si="29"/>
        <v/>
      </c>
    </row>
    <row r="872" spans="1:61" s="277" customFormat="1" hidden="1">
      <c r="A872" s="247"/>
      <c r="B872" s="260">
        <v>628.01599999999996</v>
      </c>
      <c r="C872" s="261" t="s">
        <v>1200</v>
      </c>
      <c r="D872" s="273"/>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74"/>
      <c r="AE872" s="274"/>
      <c r="AF872" s="274"/>
      <c r="AG872" s="274"/>
      <c r="AH872" s="274"/>
      <c r="AI872" s="274"/>
      <c r="AJ872" s="274"/>
      <c r="AK872" s="274"/>
      <c r="AL872" s="274"/>
      <c r="AM872" s="274"/>
      <c r="AN872" s="274"/>
      <c r="AO872" s="274"/>
      <c r="AP872" s="274"/>
      <c r="AQ872" s="274"/>
      <c r="AR872" s="274"/>
      <c r="AS872" s="274"/>
      <c r="AT872" s="274"/>
      <c r="AU872" s="274"/>
      <c r="AV872" s="274"/>
      <c r="AW872" s="274"/>
      <c r="AX872" s="274"/>
      <c r="AY872" s="275"/>
      <c r="AZ872" s="265"/>
      <c r="BA872" s="266"/>
      <c r="BB872" s="267" t="s">
        <v>43</v>
      </c>
      <c r="BC872" s="269"/>
      <c r="BD872" s="269">
        <f t="shared" si="28"/>
        <v>0</v>
      </c>
      <c r="BE872" s="270"/>
      <c r="BF872" s="271"/>
      <c r="BG872" s="279"/>
      <c r="BI872" s="252" t="str">
        <f t="shared" si="29"/>
        <v/>
      </c>
    </row>
    <row r="873" spans="1:61" s="277" customFormat="1" hidden="1">
      <c r="A873" s="247"/>
      <c r="B873" s="260">
        <v>628.01700000000005</v>
      </c>
      <c r="C873" s="261" t="s">
        <v>1201</v>
      </c>
      <c r="D873" s="273"/>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74"/>
      <c r="AE873" s="274"/>
      <c r="AF873" s="274"/>
      <c r="AG873" s="274"/>
      <c r="AH873" s="274"/>
      <c r="AI873" s="274"/>
      <c r="AJ873" s="274"/>
      <c r="AK873" s="274"/>
      <c r="AL873" s="274"/>
      <c r="AM873" s="274"/>
      <c r="AN873" s="274"/>
      <c r="AO873" s="274"/>
      <c r="AP873" s="274"/>
      <c r="AQ873" s="274"/>
      <c r="AR873" s="274"/>
      <c r="AS873" s="274"/>
      <c r="AT873" s="274"/>
      <c r="AU873" s="274"/>
      <c r="AV873" s="274"/>
      <c r="AW873" s="274"/>
      <c r="AX873" s="274"/>
      <c r="AY873" s="275"/>
      <c r="AZ873" s="265"/>
      <c r="BA873" s="266"/>
      <c r="BB873" s="267" t="s">
        <v>43</v>
      </c>
      <c r="BC873" s="269"/>
      <c r="BD873" s="269">
        <f t="shared" si="28"/>
        <v>0</v>
      </c>
      <c r="BE873" s="270"/>
      <c r="BF873" s="271"/>
      <c r="BG873" s="279"/>
      <c r="BI873" s="252" t="str">
        <f t="shared" si="29"/>
        <v/>
      </c>
    </row>
    <row r="874" spans="1:61" s="277" customFormat="1" hidden="1">
      <c r="A874" s="247"/>
      <c r="B874" s="260">
        <v>628.01800000000003</v>
      </c>
      <c r="C874" s="261" t="s">
        <v>1202</v>
      </c>
      <c r="D874" s="273"/>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74"/>
      <c r="AE874" s="274"/>
      <c r="AF874" s="274"/>
      <c r="AG874" s="274"/>
      <c r="AH874" s="274"/>
      <c r="AI874" s="274"/>
      <c r="AJ874" s="274"/>
      <c r="AK874" s="274"/>
      <c r="AL874" s="274"/>
      <c r="AM874" s="274"/>
      <c r="AN874" s="274"/>
      <c r="AO874" s="274"/>
      <c r="AP874" s="274"/>
      <c r="AQ874" s="274"/>
      <c r="AR874" s="274"/>
      <c r="AS874" s="274"/>
      <c r="AT874" s="274"/>
      <c r="AU874" s="274"/>
      <c r="AV874" s="274"/>
      <c r="AW874" s="274"/>
      <c r="AX874" s="274"/>
      <c r="AY874" s="275"/>
      <c r="AZ874" s="265"/>
      <c r="BA874" s="266"/>
      <c r="BB874" s="267" t="s">
        <v>43</v>
      </c>
      <c r="BC874" s="269"/>
      <c r="BD874" s="269">
        <f t="shared" si="28"/>
        <v>0</v>
      </c>
      <c r="BE874" s="270"/>
      <c r="BF874" s="271"/>
      <c r="BG874" s="279"/>
      <c r="BI874" s="252" t="str">
        <f t="shared" si="29"/>
        <v/>
      </c>
    </row>
    <row r="875" spans="1:61" s="277" customFormat="1" hidden="1">
      <c r="A875" s="247"/>
      <c r="B875" s="260">
        <v>628.01900000000001</v>
      </c>
      <c r="C875" s="261" t="s">
        <v>1203</v>
      </c>
      <c r="D875" s="273"/>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74"/>
      <c r="AE875" s="274"/>
      <c r="AF875" s="274"/>
      <c r="AG875" s="274"/>
      <c r="AH875" s="274"/>
      <c r="AI875" s="274"/>
      <c r="AJ875" s="274"/>
      <c r="AK875" s="274"/>
      <c r="AL875" s="274"/>
      <c r="AM875" s="274"/>
      <c r="AN875" s="274"/>
      <c r="AO875" s="274"/>
      <c r="AP875" s="274"/>
      <c r="AQ875" s="274"/>
      <c r="AR875" s="274"/>
      <c r="AS875" s="274"/>
      <c r="AT875" s="274"/>
      <c r="AU875" s="274"/>
      <c r="AV875" s="274"/>
      <c r="AW875" s="274"/>
      <c r="AX875" s="274"/>
      <c r="AY875" s="275"/>
      <c r="AZ875" s="265"/>
      <c r="BA875" s="266"/>
      <c r="BB875" s="267" t="s">
        <v>43</v>
      </c>
      <c r="BC875" s="269"/>
      <c r="BD875" s="269">
        <f t="shared" si="28"/>
        <v>0</v>
      </c>
      <c r="BE875" s="270"/>
      <c r="BF875" s="271"/>
      <c r="BG875" s="279"/>
      <c r="BI875" s="252" t="str">
        <f t="shared" si="29"/>
        <v/>
      </c>
    </row>
    <row r="876" spans="1:61" s="277" customFormat="1" hidden="1">
      <c r="A876" s="247"/>
      <c r="B876" s="260">
        <v>628.02</v>
      </c>
      <c r="C876" s="261" t="s">
        <v>719</v>
      </c>
      <c r="D876" s="273"/>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74"/>
      <c r="AE876" s="274"/>
      <c r="AF876" s="274"/>
      <c r="AG876" s="274"/>
      <c r="AH876" s="274"/>
      <c r="AI876" s="274"/>
      <c r="AJ876" s="274"/>
      <c r="AK876" s="274"/>
      <c r="AL876" s="274"/>
      <c r="AM876" s="274"/>
      <c r="AN876" s="274"/>
      <c r="AO876" s="274"/>
      <c r="AP876" s="274"/>
      <c r="AQ876" s="274"/>
      <c r="AR876" s="274"/>
      <c r="AS876" s="274"/>
      <c r="AT876" s="274"/>
      <c r="AU876" s="274"/>
      <c r="AV876" s="274"/>
      <c r="AW876" s="274"/>
      <c r="AX876" s="274"/>
      <c r="AY876" s="275"/>
      <c r="AZ876" s="265"/>
      <c r="BA876" s="266"/>
      <c r="BB876" s="267" t="s">
        <v>43</v>
      </c>
      <c r="BC876" s="269"/>
      <c r="BD876" s="269">
        <f t="shared" si="28"/>
        <v>0</v>
      </c>
      <c r="BE876" s="270"/>
      <c r="BF876" s="271"/>
      <c r="BG876" s="279"/>
      <c r="BI876" s="252" t="str">
        <f t="shared" si="29"/>
        <v/>
      </c>
    </row>
    <row r="877" spans="1:61" s="277" customFormat="1" hidden="1">
      <c r="A877" s="247"/>
      <c r="B877" s="260">
        <v>628.02099999999996</v>
      </c>
      <c r="C877" s="261" t="s">
        <v>1204</v>
      </c>
      <c r="D877" s="273"/>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74"/>
      <c r="AE877" s="274"/>
      <c r="AF877" s="274"/>
      <c r="AG877" s="274"/>
      <c r="AH877" s="274"/>
      <c r="AI877" s="274"/>
      <c r="AJ877" s="274"/>
      <c r="AK877" s="274"/>
      <c r="AL877" s="274"/>
      <c r="AM877" s="274"/>
      <c r="AN877" s="274"/>
      <c r="AO877" s="274"/>
      <c r="AP877" s="274"/>
      <c r="AQ877" s="274"/>
      <c r="AR877" s="274"/>
      <c r="AS877" s="274"/>
      <c r="AT877" s="274"/>
      <c r="AU877" s="274"/>
      <c r="AV877" s="274"/>
      <c r="AW877" s="274"/>
      <c r="AX877" s="274"/>
      <c r="AY877" s="275"/>
      <c r="AZ877" s="265"/>
      <c r="BA877" s="266"/>
      <c r="BB877" s="267" t="s">
        <v>43</v>
      </c>
      <c r="BC877" s="269"/>
      <c r="BD877" s="269">
        <f t="shared" si="28"/>
        <v>0</v>
      </c>
      <c r="BE877" s="270"/>
      <c r="BF877" s="271"/>
      <c r="BG877" s="279"/>
      <c r="BI877" s="252" t="str">
        <f t="shared" si="29"/>
        <v/>
      </c>
    </row>
    <row r="878" spans="1:61" s="277" customFormat="1" hidden="1">
      <c r="A878" s="247"/>
      <c r="B878" s="260">
        <v>628.02199999999903</v>
      </c>
      <c r="C878" s="261" t="s">
        <v>1205</v>
      </c>
      <c r="D878" s="273"/>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74"/>
      <c r="AE878" s="274"/>
      <c r="AF878" s="274"/>
      <c r="AG878" s="274"/>
      <c r="AH878" s="274"/>
      <c r="AI878" s="274"/>
      <c r="AJ878" s="274"/>
      <c r="AK878" s="274"/>
      <c r="AL878" s="274"/>
      <c r="AM878" s="274"/>
      <c r="AN878" s="274"/>
      <c r="AO878" s="274"/>
      <c r="AP878" s="274"/>
      <c r="AQ878" s="274"/>
      <c r="AR878" s="274"/>
      <c r="AS878" s="274"/>
      <c r="AT878" s="274"/>
      <c r="AU878" s="274"/>
      <c r="AV878" s="274"/>
      <c r="AW878" s="274"/>
      <c r="AX878" s="274"/>
      <c r="AY878" s="275"/>
      <c r="AZ878" s="265"/>
      <c r="BA878" s="266"/>
      <c r="BB878" s="267" t="s">
        <v>43</v>
      </c>
      <c r="BC878" s="269"/>
      <c r="BD878" s="269">
        <f t="shared" si="28"/>
        <v>0</v>
      </c>
      <c r="BE878" s="270"/>
      <c r="BF878" s="271"/>
      <c r="BG878" s="279"/>
      <c r="BI878" s="252" t="str">
        <f t="shared" si="29"/>
        <v/>
      </c>
    </row>
    <row r="879" spans="1:61" s="277" customFormat="1" hidden="1">
      <c r="A879" s="247"/>
      <c r="B879" s="260">
        <v>628.022999999999</v>
      </c>
      <c r="C879" s="261" t="s">
        <v>1206</v>
      </c>
      <c r="D879" s="273"/>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74"/>
      <c r="AE879" s="274"/>
      <c r="AF879" s="274"/>
      <c r="AG879" s="274"/>
      <c r="AH879" s="274"/>
      <c r="AI879" s="274"/>
      <c r="AJ879" s="274"/>
      <c r="AK879" s="274"/>
      <c r="AL879" s="274"/>
      <c r="AM879" s="274"/>
      <c r="AN879" s="274"/>
      <c r="AO879" s="274"/>
      <c r="AP879" s="274"/>
      <c r="AQ879" s="274"/>
      <c r="AR879" s="274"/>
      <c r="AS879" s="274"/>
      <c r="AT879" s="274"/>
      <c r="AU879" s="274"/>
      <c r="AV879" s="274"/>
      <c r="AW879" s="274"/>
      <c r="AX879" s="274"/>
      <c r="AY879" s="275"/>
      <c r="AZ879" s="265"/>
      <c r="BA879" s="266"/>
      <c r="BB879" s="267" t="s">
        <v>43</v>
      </c>
      <c r="BC879" s="269"/>
      <c r="BD879" s="269">
        <f t="shared" si="28"/>
        <v>0</v>
      </c>
      <c r="BE879" s="270"/>
      <c r="BF879" s="271"/>
      <c r="BG879" s="279"/>
      <c r="BI879" s="252" t="str">
        <f t="shared" si="29"/>
        <v/>
      </c>
    </row>
    <row r="880" spans="1:61" s="277" customFormat="1" hidden="1">
      <c r="A880" s="247"/>
      <c r="B880" s="260">
        <v>628.02399999999898</v>
      </c>
      <c r="C880" s="261" t="s">
        <v>1207</v>
      </c>
      <c r="D880" s="273"/>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74"/>
      <c r="AE880" s="274"/>
      <c r="AF880" s="274"/>
      <c r="AG880" s="274"/>
      <c r="AH880" s="274"/>
      <c r="AI880" s="274"/>
      <c r="AJ880" s="274"/>
      <c r="AK880" s="274"/>
      <c r="AL880" s="274"/>
      <c r="AM880" s="274"/>
      <c r="AN880" s="274"/>
      <c r="AO880" s="274"/>
      <c r="AP880" s="274"/>
      <c r="AQ880" s="274"/>
      <c r="AR880" s="274"/>
      <c r="AS880" s="274"/>
      <c r="AT880" s="274"/>
      <c r="AU880" s="274"/>
      <c r="AV880" s="274"/>
      <c r="AW880" s="274"/>
      <c r="AX880" s="274"/>
      <c r="AY880" s="275"/>
      <c r="AZ880" s="265"/>
      <c r="BA880" s="266"/>
      <c r="BB880" s="267" t="s">
        <v>43</v>
      </c>
      <c r="BC880" s="269"/>
      <c r="BD880" s="269">
        <f t="shared" si="28"/>
        <v>0</v>
      </c>
      <c r="BE880" s="270"/>
      <c r="BF880" s="271"/>
      <c r="BG880" s="279"/>
      <c r="BI880" s="252" t="str">
        <f t="shared" si="29"/>
        <v/>
      </c>
    </row>
    <row r="881" spans="1:61" s="277" customFormat="1" hidden="1">
      <c r="A881" s="247"/>
      <c r="B881" s="260">
        <v>628.02499999999895</v>
      </c>
      <c r="C881" s="261" t="s">
        <v>1208</v>
      </c>
      <c r="D881" s="273"/>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74"/>
      <c r="AE881" s="274"/>
      <c r="AF881" s="274"/>
      <c r="AG881" s="274"/>
      <c r="AH881" s="274"/>
      <c r="AI881" s="274"/>
      <c r="AJ881" s="274"/>
      <c r="AK881" s="274"/>
      <c r="AL881" s="274"/>
      <c r="AM881" s="274"/>
      <c r="AN881" s="274"/>
      <c r="AO881" s="274"/>
      <c r="AP881" s="274"/>
      <c r="AQ881" s="274"/>
      <c r="AR881" s="274"/>
      <c r="AS881" s="274"/>
      <c r="AT881" s="274"/>
      <c r="AU881" s="274"/>
      <c r="AV881" s="274"/>
      <c r="AW881" s="274"/>
      <c r="AX881" s="274"/>
      <c r="AY881" s="275"/>
      <c r="AZ881" s="265"/>
      <c r="BA881" s="266"/>
      <c r="BB881" s="267" t="s">
        <v>43</v>
      </c>
      <c r="BC881" s="269"/>
      <c r="BD881" s="269">
        <f t="shared" si="28"/>
        <v>0</v>
      </c>
      <c r="BE881" s="270"/>
      <c r="BF881" s="271" t="s">
        <v>1209</v>
      </c>
      <c r="BG881" s="279"/>
      <c r="BI881" s="252" t="str">
        <f t="shared" si="29"/>
        <v/>
      </c>
    </row>
    <row r="882" spans="1:61" s="277" customFormat="1" hidden="1">
      <c r="A882" s="247"/>
      <c r="B882" s="260">
        <v>628.02599999999904</v>
      </c>
      <c r="C882" s="261" t="s">
        <v>1210</v>
      </c>
      <c r="D882" s="273"/>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74"/>
      <c r="AE882" s="274"/>
      <c r="AF882" s="274"/>
      <c r="AG882" s="274"/>
      <c r="AH882" s="274"/>
      <c r="AI882" s="274"/>
      <c r="AJ882" s="274"/>
      <c r="AK882" s="274"/>
      <c r="AL882" s="274"/>
      <c r="AM882" s="274"/>
      <c r="AN882" s="274"/>
      <c r="AO882" s="274"/>
      <c r="AP882" s="274"/>
      <c r="AQ882" s="274"/>
      <c r="AR882" s="274"/>
      <c r="AS882" s="274"/>
      <c r="AT882" s="274"/>
      <c r="AU882" s="274"/>
      <c r="AV882" s="274"/>
      <c r="AW882" s="274"/>
      <c r="AX882" s="274"/>
      <c r="AY882" s="275"/>
      <c r="AZ882" s="265"/>
      <c r="BA882" s="266"/>
      <c r="BB882" s="267" t="s">
        <v>43</v>
      </c>
      <c r="BC882" s="269"/>
      <c r="BD882" s="269">
        <f t="shared" si="28"/>
        <v>0</v>
      </c>
      <c r="BE882" s="270"/>
      <c r="BF882" s="271" t="s">
        <v>1209</v>
      </c>
      <c r="BG882" s="279"/>
      <c r="BI882" s="252" t="str">
        <f t="shared" si="29"/>
        <v/>
      </c>
    </row>
    <row r="883" spans="1:61" s="277" customFormat="1" hidden="1">
      <c r="A883" s="247"/>
      <c r="B883" s="260">
        <v>628.02699999999902</v>
      </c>
      <c r="C883" s="261" t="s">
        <v>1211</v>
      </c>
      <c r="D883" s="273"/>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74"/>
      <c r="AE883" s="274"/>
      <c r="AF883" s="274"/>
      <c r="AG883" s="274"/>
      <c r="AH883" s="274"/>
      <c r="AI883" s="274"/>
      <c r="AJ883" s="274"/>
      <c r="AK883" s="274"/>
      <c r="AL883" s="274"/>
      <c r="AM883" s="274"/>
      <c r="AN883" s="274"/>
      <c r="AO883" s="274"/>
      <c r="AP883" s="274"/>
      <c r="AQ883" s="274"/>
      <c r="AR883" s="274"/>
      <c r="AS883" s="274"/>
      <c r="AT883" s="274"/>
      <c r="AU883" s="274"/>
      <c r="AV883" s="274"/>
      <c r="AW883" s="274"/>
      <c r="AX883" s="274"/>
      <c r="AY883" s="275"/>
      <c r="AZ883" s="265"/>
      <c r="BA883" s="266"/>
      <c r="BB883" s="267" t="s">
        <v>43</v>
      </c>
      <c r="BC883" s="269"/>
      <c r="BD883" s="269">
        <f t="shared" si="28"/>
        <v>0</v>
      </c>
      <c r="BE883" s="270"/>
      <c r="BF883" s="271" t="s">
        <v>1209</v>
      </c>
      <c r="BG883" s="279"/>
      <c r="BI883" s="252" t="str">
        <f t="shared" si="29"/>
        <v/>
      </c>
    </row>
    <row r="884" spans="1:61" s="277" customFormat="1" hidden="1">
      <c r="A884" s="247"/>
      <c r="B884" s="260">
        <v>628.027999999999</v>
      </c>
      <c r="C884" s="261" t="s">
        <v>1212</v>
      </c>
      <c r="D884" s="273"/>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74"/>
      <c r="AE884" s="274"/>
      <c r="AF884" s="274"/>
      <c r="AG884" s="274"/>
      <c r="AH884" s="274"/>
      <c r="AI884" s="274"/>
      <c r="AJ884" s="274"/>
      <c r="AK884" s="274"/>
      <c r="AL884" s="274"/>
      <c r="AM884" s="274"/>
      <c r="AN884" s="274"/>
      <c r="AO884" s="274"/>
      <c r="AP884" s="274"/>
      <c r="AQ884" s="274"/>
      <c r="AR884" s="274"/>
      <c r="AS884" s="274"/>
      <c r="AT884" s="274"/>
      <c r="AU884" s="274"/>
      <c r="AV884" s="274"/>
      <c r="AW884" s="274"/>
      <c r="AX884" s="274"/>
      <c r="AY884" s="275"/>
      <c r="AZ884" s="265"/>
      <c r="BA884" s="266"/>
      <c r="BB884" s="267" t="s">
        <v>43</v>
      </c>
      <c r="BC884" s="269"/>
      <c r="BD884" s="269">
        <f t="shared" si="28"/>
        <v>0</v>
      </c>
      <c r="BE884" s="270"/>
      <c r="BF884" s="271"/>
      <c r="BG884" s="279"/>
      <c r="BI884" s="252" t="str">
        <f t="shared" si="29"/>
        <v/>
      </c>
    </row>
    <row r="885" spans="1:61" s="277" customFormat="1" hidden="1">
      <c r="A885" s="247"/>
      <c r="B885" s="260">
        <v>628.02899999999897</v>
      </c>
      <c r="C885" s="261" t="s">
        <v>1213</v>
      </c>
      <c r="D885" s="273"/>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74"/>
      <c r="AE885" s="274"/>
      <c r="AF885" s="274"/>
      <c r="AG885" s="274"/>
      <c r="AH885" s="274"/>
      <c r="AI885" s="274"/>
      <c r="AJ885" s="274"/>
      <c r="AK885" s="274"/>
      <c r="AL885" s="274"/>
      <c r="AM885" s="274"/>
      <c r="AN885" s="274"/>
      <c r="AO885" s="274"/>
      <c r="AP885" s="274"/>
      <c r="AQ885" s="274"/>
      <c r="AR885" s="274"/>
      <c r="AS885" s="274"/>
      <c r="AT885" s="274"/>
      <c r="AU885" s="274"/>
      <c r="AV885" s="274"/>
      <c r="AW885" s="274"/>
      <c r="AX885" s="274"/>
      <c r="AY885" s="275"/>
      <c r="AZ885" s="265"/>
      <c r="BA885" s="266"/>
      <c r="BB885" s="267" t="s">
        <v>43</v>
      </c>
      <c r="BC885" s="269"/>
      <c r="BD885" s="269">
        <f t="shared" si="28"/>
        <v>0</v>
      </c>
      <c r="BE885" s="270"/>
      <c r="BF885" s="271"/>
      <c r="BG885" s="279"/>
      <c r="BI885" s="252" t="str">
        <f t="shared" si="29"/>
        <v/>
      </c>
    </row>
    <row r="886" spans="1:61" s="277" customFormat="1" hidden="1">
      <c r="A886" s="247"/>
      <c r="B886" s="260">
        <v>628.02999999999895</v>
      </c>
      <c r="C886" s="261" t="s">
        <v>1214</v>
      </c>
      <c r="D886" s="273"/>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74"/>
      <c r="AE886" s="274"/>
      <c r="AF886" s="274"/>
      <c r="AG886" s="274"/>
      <c r="AH886" s="274"/>
      <c r="AI886" s="274"/>
      <c r="AJ886" s="274"/>
      <c r="AK886" s="274"/>
      <c r="AL886" s="274"/>
      <c r="AM886" s="274"/>
      <c r="AN886" s="274"/>
      <c r="AO886" s="274"/>
      <c r="AP886" s="274"/>
      <c r="AQ886" s="274"/>
      <c r="AR886" s="274"/>
      <c r="AS886" s="274"/>
      <c r="AT886" s="274"/>
      <c r="AU886" s="274"/>
      <c r="AV886" s="274"/>
      <c r="AW886" s="274"/>
      <c r="AX886" s="274"/>
      <c r="AY886" s="275"/>
      <c r="AZ886" s="265"/>
      <c r="BA886" s="266"/>
      <c r="BB886" s="267" t="s">
        <v>43</v>
      </c>
      <c r="BC886" s="269"/>
      <c r="BD886" s="269">
        <f t="shared" si="28"/>
        <v>0</v>
      </c>
      <c r="BE886" s="270"/>
      <c r="BF886" s="271"/>
      <c r="BG886" s="279"/>
      <c r="BI886" s="252" t="str">
        <f t="shared" si="29"/>
        <v/>
      </c>
    </row>
    <row r="887" spans="1:61" s="277" customFormat="1" hidden="1">
      <c r="A887" s="247"/>
      <c r="B887" s="260">
        <v>628.03099999999904</v>
      </c>
      <c r="C887" s="261" t="s">
        <v>1215</v>
      </c>
      <c r="D887" s="273"/>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74"/>
      <c r="AE887" s="274"/>
      <c r="AF887" s="274"/>
      <c r="AG887" s="274"/>
      <c r="AH887" s="274"/>
      <c r="AI887" s="274"/>
      <c r="AJ887" s="274"/>
      <c r="AK887" s="274"/>
      <c r="AL887" s="274"/>
      <c r="AM887" s="274"/>
      <c r="AN887" s="274"/>
      <c r="AO887" s="274"/>
      <c r="AP887" s="274"/>
      <c r="AQ887" s="274"/>
      <c r="AR887" s="274"/>
      <c r="AS887" s="274"/>
      <c r="AT887" s="274"/>
      <c r="AU887" s="274"/>
      <c r="AV887" s="274"/>
      <c r="AW887" s="274"/>
      <c r="AX887" s="274"/>
      <c r="AY887" s="275"/>
      <c r="AZ887" s="265"/>
      <c r="BA887" s="266"/>
      <c r="BB887" s="267" t="s">
        <v>43</v>
      </c>
      <c r="BC887" s="269"/>
      <c r="BD887" s="269">
        <f t="shared" si="28"/>
        <v>0</v>
      </c>
      <c r="BE887" s="270"/>
      <c r="BF887" s="271"/>
      <c r="BG887" s="279"/>
      <c r="BI887" s="252" t="str">
        <f t="shared" si="29"/>
        <v/>
      </c>
    </row>
    <row r="888" spans="1:61" s="277" customFormat="1" hidden="1">
      <c r="A888" s="247"/>
      <c r="B888" s="260">
        <v>628.03199999999902</v>
      </c>
      <c r="C888" s="261" t="s">
        <v>1216</v>
      </c>
      <c r="D888" s="273"/>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74"/>
      <c r="AE888" s="274"/>
      <c r="AF888" s="274"/>
      <c r="AG888" s="274"/>
      <c r="AH888" s="274"/>
      <c r="AI888" s="274"/>
      <c r="AJ888" s="274"/>
      <c r="AK888" s="274"/>
      <c r="AL888" s="274"/>
      <c r="AM888" s="274"/>
      <c r="AN888" s="274"/>
      <c r="AO888" s="274"/>
      <c r="AP888" s="274"/>
      <c r="AQ888" s="274"/>
      <c r="AR888" s="274"/>
      <c r="AS888" s="274"/>
      <c r="AT888" s="274"/>
      <c r="AU888" s="274"/>
      <c r="AV888" s="274"/>
      <c r="AW888" s="274"/>
      <c r="AX888" s="274"/>
      <c r="AY888" s="275"/>
      <c r="AZ888" s="265"/>
      <c r="BA888" s="266"/>
      <c r="BB888" s="267" t="s">
        <v>43</v>
      </c>
      <c r="BC888" s="269"/>
      <c r="BD888" s="269">
        <f t="shared" si="28"/>
        <v>0</v>
      </c>
      <c r="BE888" s="270"/>
      <c r="BF888" s="271"/>
      <c r="BG888" s="279"/>
      <c r="BI888" s="252" t="str">
        <f t="shared" si="29"/>
        <v/>
      </c>
    </row>
    <row r="889" spans="1:61" s="277" customFormat="1" hidden="1">
      <c r="A889" s="247"/>
      <c r="B889" s="260">
        <v>628.03299999999899</v>
      </c>
      <c r="C889" s="261" t="s">
        <v>1217</v>
      </c>
      <c r="D889" s="273"/>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74"/>
      <c r="AE889" s="274"/>
      <c r="AF889" s="274"/>
      <c r="AG889" s="274"/>
      <c r="AH889" s="274"/>
      <c r="AI889" s="274"/>
      <c r="AJ889" s="274"/>
      <c r="AK889" s="274"/>
      <c r="AL889" s="274"/>
      <c r="AM889" s="274"/>
      <c r="AN889" s="274"/>
      <c r="AO889" s="274"/>
      <c r="AP889" s="274"/>
      <c r="AQ889" s="274"/>
      <c r="AR889" s="274"/>
      <c r="AS889" s="274"/>
      <c r="AT889" s="274"/>
      <c r="AU889" s="274"/>
      <c r="AV889" s="274"/>
      <c r="AW889" s="274"/>
      <c r="AX889" s="274"/>
      <c r="AY889" s="275"/>
      <c r="AZ889" s="265"/>
      <c r="BA889" s="266"/>
      <c r="BB889" s="267" t="s">
        <v>43</v>
      </c>
      <c r="BC889" s="269"/>
      <c r="BD889" s="269">
        <f t="shared" si="28"/>
        <v>0</v>
      </c>
      <c r="BE889" s="270"/>
      <c r="BF889" s="271"/>
      <c r="BG889" s="279"/>
      <c r="BI889" s="252" t="str">
        <f t="shared" si="29"/>
        <v/>
      </c>
    </row>
    <row r="890" spans="1:61" s="277" customFormat="1" hidden="1">
      <c r="A890" s="247"/>
      <c r="B890" s="260">
        <v>628.03399999999897</v>
      </c>
      <c r="C890" s="261" t="s">
        <v>1218</v>
      </c>
      <c r="D890" s="273"/>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74"/>
      <c r="AE890" s="274"/>
      <c r="AF890" s="274"/>
      <c r="AG890" s="274"/>
      <c r="AH890" s="274"/>
      <c r="AI890" s="274"/>
      <c r="AJ890" s="274"/>
      <c r="AK890" s="274"/>
      <c r="AL890" s="274"/>
      <c r="AM890" s="274"/>
      <c r="AN890" s="274"/>
      <c r="AO890" s="274"/>
      <c r="AP890" s="274"/>
      <c r="AQ890" s="274"/>
      <c r="AR890" s="274"/>
      <c r="AS890" s="274"/>
      <c r="AT890" s="274"/>
      <c r="AU890" s="274"/>
      <c r="AV890" s="274"/>
      <c r="AW890" s="274"/>
      <c r="AX890" s="274"/>
      <c r="AY890" s="275"/>
      <c r="AZ890" s="265"/>
      <c r="BA890" s="266"/>
      <c r="BB890" s="267" t="s">
        <v>43</v>
      </c>
      <c r="BC890" s="269"/>
      <c r="BD890" s="269">
        <f t="shared" si="28"/>
        <v>0</v>
      </c>
      <c r="BE890" s="270"/>
      <c r="BF890" s="271" t="s">
        <v>1219</v>
      </c>
      <c r="BG890" s="279"/>
      <c r="BI890" s="252" t="str">
        <f t="shared" si="29"/>
        <v/>
      </c>
    </row>
    <row r="891" spans="1:61" s="277" customFormat="1" hidden="1">
      <c r="A891" s="247"/>
      <c r="B891" s="260">
        <v>628.03499999999894</v>
      </c>
      <c r="C891" s="261" t="s">
        <v>1220</v>
      </c>
      <c r="D891" s="273"/>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74"/>
      <c r="AE891" s="274"/>
      <c r="AF891" s="274"/>
      <c r="AG891" s="274"/>
      <c r="AH891" s="274"/>
      <c r="AI891" s="274"/>
      <c r="AJ891" s="274"/>
      <c r="AK891" s="274"/>
      <c r="AL891" s="274"/>
      <c r="AM891" s="274"/>
      <c r="AN891" s="274"/>
      <c r="AO891" s="274"/>
      <c r="AP891" s="274"/>
      <c r="AQ891" s="274"/>
      <c r="AR891" s="274"/>
      <c r="AS891" s="274"/>
      <c r="AT891" s="274"/>
      <c r="AU891" s="274"/>
      <c r="AV891" s="274"/>
      <c r="AW891" s="274"/>
      <c r="AX891" s="274"/>
      <c r="AY891" s="275"/>
      <c r="AZ891" s="265"/>
      <c r="BA891" s="266"/>
      <c r="BB891" s="267" t="s">
        <v>43</v>
      </c>
      <c r="BC891" s="269"/>
      <c r="BD891" s="269">
        <f t="shared" si="28"/>
        <v>0</v>
      </c>
      <c r="BE891" s="270"/>
      <c r="BF891" s="271" t="s">
        <v>1219</v>
      </c>
      <c r="BG891" s="279"/>
      <c r="BI891" s="252" t="str">
        <f t="shared" si="29"/>
        <v/>
      </c>
    </row>
    <row r="892" spans="1:61" s="277" customFormat="1" hidden="1">
      <c r="A892" s="247"/>
      <c r="B892" s="260">
        <v>628.03599999999904</v>
      </c>
      <c r="C892" s="261" t="s">
        <v>1221</v>
      </c>
      <c r="D892" s="273"/>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274"/>
      <c r="AF892" s="274"/>
      <c r="AG892" s="274"/>
      <c r="AH892" s="274"/>
      <c r="AI892" s="274"/>
      <c r="AJ892" s="274"/>
      <c r="AK892" s="274"/>
      <c r="AL892" s="274"/>
      <c r="AM892" s="274"/>
      <c r="AN892" s="274"/>
      <c r="AO892" s="274"/>
      <c r="AP892" s="274"/>
      <c r="AQ892" s="274"/>
      <c r="AR892" s="274"/>
      <c r="AS892" s="274"/>
      <c r="AT892" s="274"/>
      <c r="AU892" s="274"/>
      <c r="AV892" s="274"/>
      <c r="AW892" s="274"/>
      <c r="AX892" s="274"/>
      <c r="AY892" s="275"/>
      <c r="AZ892" s="265"/>
      <c r="BA892" s="266"/>
      <c r="BB892" s="267" t="s">
        <v>43</v>
      </c>
      <c r="BC892" s="269"/>
      <c r="BD892" s="269">
        <f t="shared" si="28"/>
        <v>0</v>
      </c>
      <c r="BE892" s="270"/>
      <c r="BF892" s="271" t="s">
        <v>1219</v>
      </c>
      <c r="BG892" s="279"/>
      <c r="BI892" s="252" t="str">
        <f t="shared" si="29"/>
        <v/>
      </c>
    </row>
    <row r="893" spans="1:61" s="277" customFormat="1" hidden="1">
      <c r="A893" s="247"/>
      <c r="B893" s="260">
        <v>628.03699999999901</v>
      </c>
      <c r="C893" s="261" t="s">
        <v>1222</v>
      </c>
      <c r="D893" s="273"/>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74"/>
      <c r="AE893" s="274"/>
      <c r="AF893" s="274"/>
      <c r="AG893" s="274"/>
      <c r="AH893" s="274"/>
      <c r="AI893" s="274"/>
      <c r="AJ893" s="274"/>
      <c r="AK893" s="274"/>
      <c r="AL893" s="274"/>
      <c r="AM893" s="274"/>
      <c r="AN893" s="274"/>
      <c r="AO893" s="274"/>
      <c r="AP893" s="274"/>
      <c r="AQ893" s="274"/>
      <c r="AR893" s="274"/>
      <c r="AS893" s="274"/>
      <c r="AT893" s="274"/>
      <c r="AU893" s="274"/>
      <c r="AV893" s="274"/>
      <c r="AW893" s="274"/>
      <c r="AX893" s="274"/>
      <c r="AY893" s="275"/>
      <c r="AZ893" s="265"/>
      <c r="BA893" s="266"/>
      <c r="BB893" s="267" t="s">
        <v>43</v>
      </c>
      <c r="BC893" s="269"/>
      <c r="BD893" s="269">
        <f t="shared" si="28"/>
        <v>0</v>
      </c>
      <c r="BE893" s="270"/>
      <c r="BF893" s="271"/>
      <c r="BG893" s="279"/>
      <c r="BI893" s="252" t="str">
        <f t="shared" si="29"/>
        <v/>
      </c>
    </row>
    <row r="894" spans="1:61" s="277" customFormat="1" hidden="1">
      <c r="A894" s="247"/>
      <c r="B894" s="260">
        <v>628.03799999999899</v>
      </c>
      <c r="C894" s="261" t="s">
        <v>1223</v>
      </c>
      <c r="D894" s="273"/>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74"/>
      <c r="AE894" s="274"/>
      <c r="AF894" s="274"/>
      <c r="AG894" s="274"/>
      <c r="AH894" s="274"/>
      <c r="AI894" s="274"/>
      <c r="AJ894" s="274"/>
      <c r="AK894" s="274"/>
      <c r="AL894" s="274"/>
      <c r="AM894" s="274"/>
      <c r="AN894" s="274"/>
      <c r="AO894" s="274"/>
      <c r="AP894" s="274"/>
      <c r="AQ894" s="274"/>
      <c r="AR894" s="274"/>
      <c r="AS894" s="274"/>
      <c r="AT894" s="274"/>
      <c r="AU894" s="274"/>
      <c r="AV894" s="274"/>
      <c r="AW894" s="274"/>
      <c r="AX894" s="274"/>
      <c r="AY894" s="275"/>
      <c r="AZ894" s="265"/>
      <c r="BA894" s="266"/>
      <c r="BB894" s="267" t="s">
        <v>43</v>
      </c>
      <c r="BC894" s="269"/>
      <c r="BD894" s="269">
        <f t="shared" si="28"/>
        <v>0</v>
      </c>
      <c r="BE894" s="270"/>
      <c r="BF894" s="271"/>
      <c r="BG894" s="279"/>
      <c r="BI894" s="252" t="str">
        <f t="shared" si="29"/>
        <v/>
      </c>
    </row>
    <row r="895" spans="1:61" s="277" customFormat="1" hidden="1">
      <c r="A895" s="247"/>
      <c r="B895" s="260">
        <v>628.03899999999896</v>
      </c>
      <c r="C895" s="261" t="s">
        <v>1224</v>
      </c>
      <c r="D895" s="273"/>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74"/>
      <c r="AE895" s="274"/>
      <c r="AF895" s="274"/>
      <c r="AG895" s="274"/>
      <c r="AH895" s="274"/>
      <c r="AI895" s="274"/>
      <c r="AJ895" s="274"/>
      <c r="AK895" s="274"/>
      <c r="AL895" s="274"/>
      <c r="AM895" s="274"/>
      <c r="AN895" s="274"/>
      <c r="AO895" s="274"/>
      <c r="AP895" s="274"/>
      <c r="AQ895" s="274"/>
      <c r="AR895" s="274"/>
      <c r="AS895" s="274"/>
      <c r="AT895" s="274"/>
      <c r="AU895" s="274"/>
      <c r="AV895" s="274"/>
      <c r="AW895" s="274"/>
      <c r="AX895" s="274"/>
      <c r="AY895" s="275"/>
      <c r="AZ895" s="265"/>
      <c r="BA895" s="266"/>
      <c r="BB895" s="267" t="s">
        <v>43</v>
      </c>
      <c r="BC895" s="269"/>
      <c r="BD895" s="269">
        <f t="shared" si="28"/>
        <v>0</v>
      </c>
      <c r="BE895" s="270"/>
      <c r="BF895" s="271"/>
      <c r="BG895" s="279"/>
      <c r="BI895" s="252" t="str">
        <f t="shared" si="29"/>
        <v/>
      </c>
    </row>
    <row r="896" spans="1:61" s="277" customFormat="1" hidden="1">
      <c r="A896" s="247"/>
      <c r="B896" s="260">
        <v>628.03999999999905</v>
      </c>
      <c r="C896" s="261" t="s">
        <v>1225</v>
      </c>
      <c r="D896" s="273"/>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74"/>
      <c r="AE896" s="274"/>
      <c r="AF896" s="274"/>
      <c r="AG896" s="274"/>
      <c r="AH896" s="274"/>
      <c r="AI896" s="274"/>
      <c r="AJ896" s="274"/>
      <c r="AK896" s="274"/>
      <c r="AL896" s="274"/>
      <c r="AM896" s="274"/>
      <c r="AN896" s="274"/>
      <c r="AO896" s="274"/>
      <c r="AP896" s="274"/>
      <c r="AQ896" s="274"/>
      <c r="AR896" s="274"/>
      <c r="AS896" s="274"/>
      <c r="AT896" s="274"/>
      <c r="AU896" s="274"/>
      <c r="AV896" s="274"/>
      <c r="AW896" s="274"/>
      <c r="AX896" s="274"/>
      <c r="AY896" s="275"/>
      <c r="AZ896" s="265"/>
      <c r="BA896" s="266"/>
      <c r="BB896" s="267" t="s">
        <v>43</v>
      </c>
      <c r="BC896" s="269"/>
      <c r="BD896" s="269">
        <f t="shared" si="28"/>
        <v>0</v>
      </c>
      <c r="BE896" s="270"/>
      <c r="BF896" s="271"/>
      <c r="BG896" s="279"/>
      <c r="BI896" s="252" t="str">
        <f t="shared" si="29"/>
        <v/>
      </c>
    </row>
    <row r="897" spans="1:61" s="277" customFormat="1" hidden="1">
      <c r="A897" s="247"/>
      <c r="B897" s="260">
        <v>628.04099999999903</v>
      </c>
      <c r="C897" s="261" t="s">
        <v>1226</v>
      </c>
      <c r="D897" s="273"/>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74"/>
      <c r="AE897" s="274"/>
      <c r="AF897" s="274"/>
      <c r="AG897" s="274"/>
      <c r="AH897" s="274"/>
      <c r="AI897" s="274"/>
      <c r="AJ897" s="274"/>
      <c r="AK897" s="274"/>
      <c r="AL897" s="274"/>
      <c r="AM897" s="274"/>
      <c r="AN897" s="274"/>
      <c r="AO897" s="274"/>
      <c r="AP897" s="274"/>
      <c r="AQ897" s="274"/>
      <c r="AR897" s="274"/>
      <c r="AS897" s="274"/>
      <c r="AT897" s="274"/>
      <c r="AU897" s="274"/>
      <c r="AV897" s="274"/>
      <c r="AW897" s="274"/>
      <c r="AX897" s="274"/>
      <c r="AY897" s="275"/>
      <c r="AZ897" s="265"/>
      <c r="BA897" s="266"/>
      <c r="BB897" s="267" t="s">
        <v>43</v>
      </c>
      <c r="BC897" s="269"/>
      <c r="BD897" s="269">
        <f t="shared" si="28"/>
        <v>0</v>
      </c>
      <c r="BE897" s="270"/>
      <c r="BF897" s="271"/>
      <c r="BG897" s="279"/>
      <c r="BI897" s="252" t="str">
        <f t="shared" si="29"/>
        <v/>
      </c>
    </row>
    <row r="898" spans="1:61" s="277" customFormat="1" hidden="1">
      <c r="A898" s="247"/>
      <c r="B898" s="260">
        <v>628.04199999999901</v>
      </c>
      <c r="C898" s="261" t="s">
        <v>1227</v>
      </c>
      <c r="D898" s="273"/>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74"/>
      <c r="AE898" s="274"/>
      <c r="AF898" s="274"/>
      <c r="AG898" s="274"/>
      <c r="AH898" s="274"/>
      <c r="AI898" s="274"/>
      <c r="AJ898" s="274"/>
      <c r="AK898" s="274"/>
      <c r="AL898" s="274"/>
      <c r="AM898" s="274"/>
      <c r="AN898" s="274"/>
      <c r="AO898" s="274"/>
      <c r="AP898" s="274"/>
      <c r="AQ898" s="274"/>
      <c r="AR898" s="274"/>
      <c r="AS898" s="274"/>
      <c r="AT898" s="274"/>
      <c r="AU898" s="274"/>
      <c r="AV898" s="274"/>
      <c r="AW898" s="274"/>
      <c r="AX898" s="274"/>
      <c r="AY898" s="275"/>
      <c r="AZ898" s="265"/>
      <c r="BA898" s="266"/>
      <c r="BB898" s="267" t="s">
        <v>43</v>
      </c>
      <c r="BC898" s="269"/>
      <c r="BD898" s="269">
        <f t="shared" si="28"/>
        <v>0</v>
      </c>
      <c r="BE898" s="270"/>
      <c r="BF898" s="271"/>
      <c r="BG898" s="279"/>
      <c r="BI898" s="252" t="str">
        <f t="shared" si="29"/>
        <v/>
      </c>
    </row>
    <row r="899" spans="1:61" s="277" customFormat="1" hidden="1">
      <c r="A899" s="247"/>
      <c r="B899" s="260">
        <v>628.04299999999898</v>
      </c>
      <c r="C899" s="261" t="s">
        <v>1228</v>
      </c>
      <c r="D899" s="273"/>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274"/>
      <c r="AF899" s="274"/>
      <c r="AG899" s="274"/>
      <c r="AH899" s="274"/>
      <c r="AI899" s="274"/>
      <c r="AJ899" s="274"/>
      <c r="AK899" s="274"/>
      <c r="AL899" s="274"/>
      <c r="AM899" s="274"/>
      <c r="AN899" s="274"/>
      <c r="AO899" s="274"/>
      <c r="AP899" s="274"/>
      <c r="AQ899" s="274"/>
      <c r="AR899" s="274"/>
      <c r="AS899" s="274"/>
      <c r="AT899" s="274"/>
      <c r="AU899" s="274"/>
      <c r="AV899" s="274"/>
      <c r="AW899" s="274"/>
      <c r="AX899" s="274"/>
      <c r="AY899" s="275"/>
      <c r="AZ899" s="265"/>
      <c r="BA899" s="266"/>
      <c r="BB899" s="267" t="s">
        <v>43</v>
      </c>
      <c r="BC899" s="269"/>
      <c r="BD899" s="269">
        <f t="shared" si="28"/>
        <v>0</v>
      </c>
      <c r="BE899" s="270"/>
      <c r="BF899" s="271"/>
      <c r="BG899" s="279"/>
      <c r="BI899" s="252" t="str">
        <f t="shared" si="29"/>
        <v/>
      </c>
    </row>
    <row r="900" spans="1:61" s="277" customFormat="1" hidden="1">
      <c r="A900" s="247"/>
      <c r="B900" s="260">
        <v>628.04399999999896</v>
      </c>
      <c r="C900" s="261" t="s">
        <v>1229</v>
      </c>
      <c r="D900" s="273"/>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c r="AB900" s="274"/>
      <c r="AC900" s="274"/>
      <c r="AD900" s="274"/>
      <c r="AE900" s="274"/>
      <c r="AF900" s="274"/>
      <c r="AG900" s="274"/>
      <c r="AH900" s="274"/>
      <c r="AI900" s="274"/>
      <c r="AJ900" s="274"/>
      <c r="AK900" s="274"/>
      <c r="AL900" s="274"/>
      <c r="AM900" s="274"/>
      <c r="AN900" s="274"/>
      <c r="AO900" s="274"/>
      <c r="AP900" s="274"/>
      <c r="AQ900" s="274"/>
      <c r="AR900" s="274"/>
      <c r="AS900" s="274"/>
      <c r="AT900" s="274"/>
      <c r="AU900" s="274"/>
      <c r="AV900" s="274"/>
      <c r="AW900" s="274"/>
      <c r="AX900" s="274"/>
      <c r="AY900" s="275"/>
      <c r="AZ900" s="265"/>
      <c r="BA900" s="266"/>
      <c r="BB900" s="267" t="s">
        <v>43</v>
      </c>
      <c r="BC900" s="269"/>
      <c r="BD900" s="269">
        <f t="shared" si="28"/>
        <v>0</v>
      </c>
      <c r="BE900" s="270"/>
      <c r="BF900" s="271"/>
      <c r="BG900" s="279"/>
      <c r="BI900" s="252" t="str">
        <f t="shared" si="29"/>
        <v/>
      </c>
    </row>
    <row r="901" spans="1:61" s="277" customFormat="1" hidden="1">
      <c r="A901" s="247"/>
      <c r="B901" s="260">
        <v>628.04499999999905</v>
      </c>
      <c r="C901" s="261" t="s">
        <v>1230</v>
      </c>
      <c r="D901" s="273"/>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c r="AB901" s="274"/>
      <c r="AC901" s="274"/>
      <c r="AD901" s="274"/>
      <c r="AE901" s="274"/>
      <c r="AF901" s="274"/>
      <c r="AG901" s="274"/>
      <c r="AH901" s="274"/>
      <c r="AI901" s="274"/>
      <c r="AJ901" s="274"/>
      <c r="AK901" s="274"/>
      <c r="AL901" s="274"/>
      <c r="AM901" s="274"/>
      <c r="AN901" s="274"/>
      <c r="AO901" s="274"/>
      <c r="AP901" s="274"/>
      <c r="AQ901" s="274"/>
      <c r="AR901" s="274"/>
      <c r="AS901" s="274"/>
      <c r="AT901" s="274"/>
      <c r="AU901" s="274"/>
      <c r="AV901" s="274"/>
      <c r="AW901" s="274"/>
      <c r="AX901" s="274"/>
      <c r="AY901" s="275"/>
      <c r="AZ901" s="265"/>
      <c r="BA901" s="266"/>
      <c r="BB901" s="267" t="s">
        <v>43</v>
      </c>
      <c r="BC901" s="269"/>
      <c r="BD901" s="269">
        <f t="shared" si="28"/>
        <v>0</v>
      </c>
      <c r="BE901" s="270"/>
      <c r="BF901" s="271"/>
      <c r="BG901" s="279"/>
      <c r="BI901" s="252" t="str">
        <f t="shared" si="29"/>
        <v/>
      </c>
    </row>
    <row r="902" spans="1:61" s="277" customFormat="1" hidden="1">
      <c r="A902" s="247"/>
      <c r="B902" s="260">
        <v>628.04599999999903</v>
      </c>
      <c r="C902" s="261" t="s">
        <v>1231</v>
      </c>
      <c r="D902" s="273"/>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274"/>
      <c r="AE902" s="274"/>
      <c r="AF902" s="274"/>
      <c r="AG902" s="274"/>
      <c r="AH902" s="274"/>
      <c r="AI902" s="274"/>
      <c r="AJ902" s="274"/>
      <c r="AK902" s="274"/>
      <c r="AL902" s="274"/>
      <c r="AM902" s="274"/>
      <c r="AN902" s="274"/>
      <c r="AO902" s="274"/>
      <c r="AP902" s="274"/>
      <c r="AQ902" s="274"/>
      <c r="AR902" s="274"/>
      <c r="AS902" s="274"/>
      <c r="AT902" s="274"/>
      <c r="AU902" s="274"/>
      <c r="AV902" s="274"/>
      <c r="AW902" s="274"/>
      <c r="AX902" s="274"/>
      <c r="AY902" s="275"/>
      <c r="AZ902" s="265"/>
      <c r="BA902" s="266"/>
      <c r="BB902" s="267" t="s">
        <v>43</v>
      </c>
      <c r="BC902" s="269"/>
      <c r="BD902" s="269">
        <f t="shared" si="28"/>
        <v>0</v>
      </c>
      <c r="BE902" s="270"/>
      <c r="BF902" s="271"/>
      <c r="BG902" s="279"/>
      <c r="BI902" s="252" t="str">
        <f t="shared" si="29"/>
        <v/>
      </c>
    </row>
    <row r="903" spans="1:61" s="277" customFormat="1" hidden="1">
      <c r="A903" s="247"/>
      <c r="B903" s="260">
        <v>628.046999999999</v>
      </c>
      <c r="C903" s="261" t="s">
        <v>1232</v>
      </c>
      <c r="D903" s="273"/>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74"/>
      <c r="AE903" s="274"/>
      <c r="AF903" s="274"/>
      <c r="AG903" s="274"/>
      <c r="AH903" s="274"/>
      <c r="AI903" s="274"/>
      <c r="AJ903" s="274"/>
      <c r="AK903" s="274"/>
      <c r="AL903" s="274"/>
      <c r="AM903" s="274"/>
      <c r="AN903" s="274"/>
      <c r="AO903" s="274"/>
      <c r="AP903" s="274"/>
      <c r="AQ903" s="274"/>
      <c r="AR903" s="274"/>
      <c r="AS903" s="274"/>
      <c r="AT903" s="274"/>
      <c r="AU903" s="274"/>
      <c r="AV903" s="274"/>
      <c r="AW903" s="274"/>
      <c r="AX903" s="274"/>
      <c r="AY903" s="275"/>
      <c r="AZ903" s="265"/>
      <c r="BA903" s="266"/>
      <c r="BB903" s="267" t="s">
        <v>43</v>
      </c>
      <c r="BC903" s="269"/>
      <c r="BD903" s="269">
        <f t="shared" si="28"/>
        <v>0</v>
      </c>
      <c r="BE903" s="270"/>
      <c r="BF903" s="271"/>
      <c r="BG903" s="279"/>
      <c r="BI903" s="252" t="str">
        <f t="shared" si="29"/>
        <v/>
      </c>
    </row>
    <row r="904" spans="1:61" s="277" customFormat="1" hidden="1">
      <c r="A904" s="247"/>
      <c r="B904" s="260">
        <v>628.04799999999898</v>
      </c>
      <c r="C904" s="261" t="s">
        <v>1233</v>
      </c>
      <c r="D904" s="273"/>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74"/>
      <c r="AE904" s="274"/>
      <c r="AF904" s="274"/>
      <c r="AG904" s="274"/>
      <c r="AH904" s="274"/>
      <c r="AI904" s="274"/>
      <c r="AJ904" s="274"/>
      <c r="AK904" s="274"/>
      <c r="AL904" s="274"/>
      <c r="AM904" s="274"/>
      <c r="AN904" s="274"/>
      <c r="AO904" s="274"/>
      <c r="AP904" s="274"/>
      <c r="AQ904" s="274"/>
      <c r="AR904" s="274"/>
      <c r="AS904" s="274"/>
      <c r="AT904" s="274"/>
      <c r="AU904" s="274"/>
      <c r="AV904" s="274"/>
      <c r="AW904" s="274"/>
      <c r="AX904" s="274"/>
      <c r="AY904" s="275"/>
      <c r="AZ904" s="265"/>
      <c r="BA904" s="266"/>
      <c r="BB904" s="267" t="s">
        <v>43</v>
      </c>
      <c r="BC904" s="269"/>
      <c r="BD904" s="269">
        <f t="shared" si="28"/>
        <v>0</v>
      </c>
      <c r="BE904" s="270"/>
      <c r="BF904" s="271"/>
      <c r="BG904" s="279"/>
      <c r="BI904" s="252" t="str">
        <f t="shared" si="29"/>
        <v/>
      </c>
    </row>
    <row r="905" spans="1:61" s="277" customFormat="1" hidden="1">
      <c r="A905" s="247"/>
      <c r="B905" s="260">
        <v>628.04899999999895</v>
      </c>
      <c r="C905" s="261" t="s">
        <v>1234</v>
      </c>
      <c r="D905" s="273"/>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74"/>
      <c r="AE905" s="274"/>
      <c r="AF905" s="274"/>
      <c r="AG905" s="274"/>
      <c r="AH905" s="274"/>
      <c r="AI905" s="274"/>
      <c r="AJ905" s="274"/>
      <c r="AK905" s="274"/>
      <c r="AL905" s="274"/>
      <c r="AM905" s="274"/>
      <c r="AN905" s="274"/>
      <c r="AO905" s="274"/>
      <c r="AP905" s="274"/>
      <c r="AQ905" s="274"/>
      <c r="AR905" s="274"/>
      <c r="AS905" s="274"/>
      <c r="AT905" s="274"/>
      <c r="AU905" s="274"/>
      <c r="AV905" s="274"/>
      <c r="AW905" s="274"/>
      <c r="AX905" s="274"/>
      <c r="AY905" s="275"/>
      <c r="AZ905" s="265"/>
      <c r="BA905" s="266"/>
      <c r="BB905" s="267" t="s">
        <v>43</v>
      </c>
      <c r="BC905" s="269"/>
      <c r="BD905" s="269">
        <f t="shared" si="28"/>
        <v>0</v>
      </c>
      <c r="BE905" s="270"/>
      <c r="BF905" s="271"/>
      <c r="BG905" s="279"/>
      <c r="BI905" s="252" t="str">
        <f t="shared" si="29"/>
        <v/>
      </c>
    </row>
    <row r="906" spans="1:61" s="277" customFormat="1" hidden="1">
      <c r="A906" s="247"/>
      <c r="B906" s="260">
        <v>628.04999999999905</v>
      </c>
      <c r="C906" s="261" t="s">
        <v>1235</v>
      </c>
      <c r="D906" s="273"/>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74"/>
      <c r="AE906" s="274"/>
      <c r="AF906" s="274"/>
      <c r="AG906" s="274"/>
      <c r="AH906" s="274"/>
      <c r="AI906" s="274"/>
      <c r="AJ906" s="274"/>
      <c r="AK906" s="274"/>
      <c r="AL906" s="274"/>
      <c r="AM906" s="274"/>
      <c r="AN906" s="274"/>
      <c r="AO906" s="274"/>
      <c r="AP906" s="274"/>
      <c r="AQ906" s="274"/>
      <c r="AR906" s="274"/>
      <c r="AS906" s="274"/>
      <c r="AT906" s="274"/>
      <c r="AU906" s="274"/>
      <c r="AV906" s="274"/>
      <c r="AW906" s="274"/>
      <c r="AX906" s="274"/>
      <c r="AY906" s="275"/>
      <c r="AZ906" s="265"/>
      <c r="BA906" s="266"/>
      <c r="BB906" s="267" t="s">
        <v>43</v>
      </c>
      <c r="BC906" s="269"/>
      <c r="BD906" s="269">
        <f t="shared" si="28"/>
        <v>0</v>
      </c>
      <c r="BE906" s="270"/>
      <c r="BF906" s="271"/>
      <c r="BG906" s="279"/>
      <c r="BI906" s="252" t="str">
        <f t="shared" si="29"/>
        <v/>
      </c>
    </row>
    <row r="907" spans="1:61" s="277" customFormat="1" hidden="1">
      <c r="A907" s="247"/>
      <c r="B907" s="260">
        <v>628.05099999999902</v>
      </c>
      <c r="C907" s="261" t="s">
        <v>1236</v>
      </c>
      <c r="D907" s="273"/>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74"/>
      <c r="AE907" s="274"/>
      <c r="AF907" s="274"/>
      <c r="AG907" s="274"/>
      <c r="AH907" s="274"/>
      <c r="AI907" s="274"/>
      <c r="AJ907" s="274"/>
      <c r="AK907" s="274"/>
      <c r="AL907" s="274"/>
      <c r="AM907" s="274"/>
      <c r="AN907" s="274"/>
      <c r="AO907" s="274"/>
      <c r="AP907" s="274"/>
      <c r="AQ907" s="274"/>
      <c r="AR907" s="274"/>
      <c r="AS907" s="274"/>
      <c r="AT907" s="274"/>
      <c r="AU907" s="274"/>
      <c r="AV907" s="274"/>
      <c r="AW907" s="274"/>
      <c r="AX907" s="274"/>
      <c r="AY907" s="275"/>
      <c r="AZ907" s="265"/>
      <c r="BA907" s="266"/>
      <c r="BB907" s="267" t="s">
        <v>43</v>
      </c>
      <c r="BC907" s="269"/>
      <c r="BD907" s="269">
        <f t="shared" si="28"/>
        <v>0</v>
      </c>
      <c r="BE907" s="270"/>
      <c r="BF907" s="271"/>
      <c r="BG907" s="279"/>
      <c r="BI907" s="252" t="str">
        <f t="shared" si="29"/>
        <v/>
      </c>
    </row>
    <row r="908" spans="1:61" s="277" customFormat="1" hidden="1">
      <c r="A908" s="247"/>
      <c r="B908" s="260">
        <v>628.051999999999</v>
      </c>
      <c r="C908" s="261" t="s">
        <v>1237</v>
      </c>
      <c r="D908" s="273"/>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274"/>
      <c r="AF908" s="274"/>
      <c r="AG908" s="274"/>
      <c r="AH908" s="274"/>
      <c r="AI908" s="274"/>
      <c r="AJ908" s="274"/>
      <c r="AK908" s="274"/>
      <c r="AL908" s="274"/>
      <c r="AM908" s="274"/>
      <c r="AN908" s="274"/>
      <c r="AO908" s="274"/>
      <c r="AP908" s="274"/>
      <c r="AQ908" s="274"/>
      <c r="AR908" s="274"/>
      <c r="AS908" s="274"/>
      <c r="AT908" s="274"/>
      <c r="AU908" s="274"/>
      <c r="AV908" s="274"/>
      <c r="AW908" s="274"/>
      <c r="AX908" s="274"/>
      <c r="AY908" s="275"/>
      <c r="AZ908" s="265"/>
      <c r="BA908" s="266"/>
      <c r="BB908" s="267" t="s">
        <v>43</v>
      </c>
      <c r="BC908" s="269"/>
      <c r="BD908" s="269">
        <f t="shared" si="28"/>
        <v>0</v>
      </c>
      <c r="BE908" s="270"/>
      <c r="BF908" s="271"/>
      <c r="BG908" s="279"/>
      <c r="BI908" s="252" t="str">
        <f t="shared" si="29"/>
        <v/>
      </c>
    </row>
    <row r="909" spans="1:61" s="277" customFormat="1" hidden="1">
      <c r="A909" s="247"/>
      <c r="B909" s="260">
        <v>628.05299999999897</v>
      </c>
      <c r="C909" s="261" t="s">
        <v>1238</v>
      </c>
      <c r="D909" s="273"/>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c r="AB909" s="274"/>
      <c r="AC909" s="274"/>
      <c r="AD909" s="274"/>
      <c r="AE909" s="274"/>
      <c r="AF909" s="274"/>
      <c r="AG909" s="274"/>
      <c r="AH909" s="274"/>
      <c r="AI909" s="274"/>
      <c r="AJ909" s="274"/>
      <c r="AK909" s="274"/>
      <c r="AL909" s="274"/>
      <c r="AM909" s="274"/>
      <c r="AN909" s="274"/>
      <c r="AO909" s="274"/>
      <c r="AP909" s="274"/>
      <c r="AQ909" s="274"/>
      <c r="AR909" s="274"/>
      <c r="AS909" s="274"/>
      <c r="AT909" s="274"/>
      <c r="AU909" s="274"/>
      <c r="AV909" s="274"/>
      <c r="AW909" s="274"/>
      <c r="AX909" s="274"/>
      <c r="AY909" s="275"/>
      <c r="AZ909" s="265"/>
      <c r="BA909" s="266"/>
      <c r="BB909" s="267" t="s">
        <v>43</v>
      </c>
      <c r="BC909" s="269"/>
      <c r="BD909" s="269">
        <f t="shared" si="28"/>
        <v>0</v>
      </c>
      <c r="BE909" s="270"/>
      <c r="BF909" s="271"/>
      <c r="BG909" s="279"/>
      <c r="BI909" s="252" t="str">
        <f t="shared" si="29"/>
        <v/>
      </c>
    </row>
    <row r="910" spans="1:61" s="277" customFormat="1" hidden="1">
      <c r="A910" s="247"/>
      <c r="B910" s="260">
        <v>628.05399999999895</v>
      </c>
      <c r="C910" s="261" t="s">
        <v>1239</v>
      </c>
      <c r="D910" s="273"/>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c r="AA910" s="274"/>
      <c r="AB910" s="274"/>
      <c r="AC910" s="274"/>
      <c r="AD910" s="274"/>
      <c r="AE910" s="274"/>
      <c r="AF910" s="274"/>
      <c r="AG910" s="274"/>
      <c r="AH910" s="274"/>
      <c r="AI910" s="274"/>
      <c r="AJ910" s="274"/>
      <c r="AK910" s="274"/>
      <c r="AL910" s="274"/>
      <c r="AM910" s="274"/>
      <c r="AN910" s="274"/>
      <c r="AO910" s="274"/>
      <c r="AP910" s="274"/>
      <c r="AQ910" s="274"/>
      <c r="AR910" s="274"/>
      <c r="AS910" s="274"/>
      <c r="AT910" s="274"/>
      <c r="AU910" s="274"/>
      <c r="AV910" s="274"/>
      <c r="AW910" s="274"/>
      <c r="AX910" s="274"/>
      <c r="AY910" s="275"/>
      <c r="AZ910" s="265"/>
      <c r="BA910" s="266"/>
      <c r="BB910" s="267" t="s">
        <v>43</v>
      </c>
      <c r="BC910" s="269"/>
      <c r="BD910" s="269">
        <f t="shared" ref="BD910:BD964" si="30">BA910*BC910</f>
        <v>0</v>
      </c>
      <c r="BE910" s="270"/>
      <c r="BF910" s="271"/>
      <c r="BG910" s="279"/>
      <c r="BI910" s="252" t="str">
        <f t="shared" si="29"/>
        <v/>
      </c>
    </row>
    <row r="911" spans="1:61" s="277" customFormat="1" hidden="1">
      <c r="A911" s="247"/>
      <c r="B911" s="260">
        <v>628.05499999999904</v>
      </c>
      <c r="C911" s="261" t="s">
        <v>1240</v>
      </c>
      <c r="D911" s="273"/>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s="274"/>
      <c r="AG911" s="274"/>
      <c r="AH911" s="274"/>
      <c r="AI911" s="274"/>
      <c r="AJ911" s="274"/>
      <c r="AK911" s="274"/>
      <c r="AL911" s="274"/>
      <c r="AM911" s="274"/>
      <c r="AN911" s="274"/>
      <c r="AO911" s="274"/>
      <c r="AP911" s="274"/>
      <c r="AQ911" s="274"/>
      <c r="AR911" s="274"/>
      <c r="AS911" s="274"/>
      <c r="AT911" s="274"/>
      <c r="AU911" s="274"/>
      <c r="AV911" s="274"/>
      <c r="AW911" s="274"/>
      <c r="AX911" s="274"/>
      <c r="AY911" s="275"/>
      <c r="AZ911" s="265"/>
      <c r="BA911" s="266"/>
      <c r="BB911" s="267" t="s">
        <v>46</v>
      </c>
      <c r="BC911" s="269"/>
      <c r="BD911" s="269">
        <f t="shared" si="30"/>
        <v>0</v>
      </c>
      <c r="BE911" s="270"/>
      <c r="BF911" s="271"/>
      <c r="BG911" s="279"/>
      <c r="BI911" s="252" t="str">
        <f t="shared" si="29"/>
        <v/>
      </c>
    </row>
    <row r="912" spans="1:61" s="277" customFormat="1" hidden="1">
      <c r="A912" s="247"/>
      <c r="B912" s="260">
        <v>628.05599999999902</v>
      </c>
      <c r="C912" s="261" t="s">
        <v>1241</v>
      </c>
      <c r="D912" s="273"/>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274"/>
      <c r="AE912" s="274"/>
      <c r="AF912" s="274"/>
      <c r="AG912" s="274"/>
      <c r="AH912" s="274"/>
      <c r="AI912" s="274"/>
      <c r="AJ912" s="274"/>
      <c r="AK912" s="274"/>
      <c r="AL912" s="274"/>
      <c r="AM912" s="274"/>
      <c r="AN912" s="274"/>
      <c r="AO912" s="274"/>
      <c r="AP912" s="274"/>
      <c r="AQ912" s="274"/>
      <c r="AR912" s="274"/>
      <c r="AS912" s="274"/>
      <c r="AT912" s="274"/>
      <c r="AU912" s="274"/>
      <c r="AV912" s="274"/>
      <c r="AW912" s="274"/>
      <c r="AX912" s="274"/>
      <c r="AY912" s="275"/>
      <c r="AZ912" s="265"/>
      <c r="BA912" s="266"/>
      <c r="BB912" s="267" t="s">
        <v>46</v>
      </c>
      <c r="BC912" s="269"/>
      <c r="BD912" s="269">
        <f t="shared" si="30"/>
        <v>0</v>
      </c>
      <c r="BE912" s="270"/>
      <c r="BF912" s="271"/>
      <c r="BG912" s="279"/>
      <c r="BI912" s="252" t="str">
        <f t="shared" si="29"/>
        <v/>
      </c>
    </row>
    <row r="913" spans="1:61" s="277" customFormat="1" hidden="1">
      <c r="A913" s="247"/>
      <c r="B913" s="260">
        <v>628.05699999999899</v>
      </c>
      <c r="C913" s="261" t="s">
        <v>1242</v>
      </c>
      <c r="D913" s="273"/>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c r="AA913" s="274"/>
      <c r="AB913" s="274"/>
      <c r="AC913" s="274"/>
      <c r="AD913" s="274"/>
      <c r="AE913" s="274"/>
      <c r="AF913" s="274"/>
      <c r="AG913" s="274"/>
      <c r="AH913" s="274"/>
      <c r="AI913" s="274"/>
      <c r="AJ913" s="274"/>
      <c r="AK913" s="274"/>
      <c r="AL913" s="274"/>
      <c r="AM913" s="274"/>
      <c r="AN913" s="274"/>
      <c r="AO913" s="274"/>
      <c r="AP913" s="274"/>
      <c r="AQ913" s="274"/>
      <c r="AR913" s="274"/>
      <c r="AS913" s="274"/>
      <c r="AT913" s="274"/>
      <c r="AU913" s="274"/>
      <c r="AV913" s="274"/>
      <c r="AW913" s="274"/>
      <c r="AX913" s="274"/>
      <c r="AY913" s="275"/>
      <c r="AZ913" s="265"/>
      <c r="BA913" s="266"/>
      <c r="BB913" s="267" t="s">
        <v>46</v>
      </c>
      <c r="BC913" s="269"/>
      <c r="BD913" s="269">
        <f t="shared" si="30"/>
        <v>0</v>
      </c>
      <c r="BE913" s="270"/>
      <c r="BF913" s="271"/>
      <c r="BG913" s="279"/>
      <c r="BI913" s="252" t="str">
        <f t="shared" si="29"/>
        <v/>
      </c>
    </row>
    <row r="914" spans="1:61" s="277" customFormat="1" hidden="1">
      <c r="A914" s="247"/>
      <c r="B914" s="260">
        <v>628.05799999999897</v>
      </c>
      <c r="C914" s="261" t="s">
        <v>1243</v>
      </c>
      <c r="D914" s="273"/>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c r="AA914" s="274"/>
      <c r="AB914" s="274"/>
      <c r="AC914" s="274"/>
      <c r="AD914" s="274"/>
      <c r="AE914" s="274"/>
      <c r="AF914" s="274"/>
      <c r="AG914" s="274"/>
      <c r="AH914" s="274"/>
      <c r="AI914" s="274"/>
      <c r="AJ914" s="274"/>
      <c r="AK914" s="274"/>
      <c r="AL914" s="274"/>
      <c r="AM914" s="274"/>
      <c r="AN914" s="274"/>
      <c r="AO914" s="274"/>
      <c r="AP914" s="274"/>
      <c r="AQ914" s="274"/>
      <c r="AR914" s="274"/>
      <c r="AS914" s="274"/>
      <c r="AT914" s="274"/>
      <c r="AU914" s="274"/>
      <c r="AV914" s="274"/>
      <c r="AW914" s="274"/>
      <c r="AX914" s="274"/>
      <c r="AY914" s="275"/>
      <c r="AZ914" s="265"/>
      <c r="BA914" s="266"/>
      <c r="BB914" s="267" t="s">
        <v>46</v>
      </c>
      <c r="BC914" s="269"/>
      <c r="BD914" s="269">
        <f t="shared" si="30"/>
        <v>0</v>
      </c>
      <c r="BE914" s="270"/>
      <c r="BF914" s="271"/>
      <c r="BG914" s="279"/>
      <c r="BI914" s="252" t="str">
        <f t="shared" si="29"/>
        <v/>
      </c>
    </row>
    <row r="915" spans="1:61" s="277" customFormat="1" hidden="1">
      <c r="A915" s="247"/>
      <c r="B915" s="260">
        <v>628.05899999999895</v>
      </c>
      <c r="C915" s="261" t="s">
        <v>1244</v>
      </c>
      <c r="D915" s="273"/>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274"/>
      <c r="AE915" s="274"/>
      <c r="AF915" s="274"/>
      <c r="AG915" s="274"/>
      <c r="AH915" s="274"/>
      <c r="AI915" s="274"/>
      <c r="AJ915" s="274"/>
      <c r="AK915" s="274"/>
      <c r="AL915" s="274"/>
      <c r="AM915" s="274"/>
      <c r="AN915" s="274"/>
      <c r="AO915" s="274"/>
      <c r="AP915" s="274"/>
      <c r="AQ915" s="274"/>
      <c r="AR915" s="274"/>
      <c r="AS915" s="274"/>
      <c r="AT915" s="274"/>
      <c r="AU915" s="274"/>
      <c r="AV915" s="274"/>
      <c r="AW915" s="274"/>
      <c r="AX915" s="274"/>
      <c r="AY915" s="275"/>
      <c r="AZ915" s="265"/>
      <c r="BA915" s="266"/>
      <c r="BB915" s="267" t="s">
        <v>46</v>
      </c>
      <c r="BC915" s="269"/>
      <c r="BD915" s="269">
        <f t="shared" si="30"/>
        <v>0</v>
      </c>
      <c r="BE915" s="270"/>
      <c r="BF915" s="271"/>
      <c r="BG915" s="279"/>
      <c r="BI915" s="252" t="str">
        <f t="shared" si="29"/>
        <v/>
      </c>
    </row>
    <row r="916" spans="1:61" s="277" customFormat="1" hidden="1">
      <c r="A916" s="247"/>
      <c r="B916" s="260">
        <v>628.05999999999904</v>
      </c>
      <c r="C916" s="261" t="s">
        <v>1245</v>
      </c>
      <c r="D916" s="273"/>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74"/>
      <c r="AE916" s="274"/>
      <c r="AF916" s="274"/>
      <c r="AG916" s="274"/>
      <c r="AH916" s="274"/>
      <c r="AI916" s="274"/>
      <c r="AJ916" s="274"/>
      <c r="AK916" s="274"/>
      <c r="AL916" s="274"/>
      <c r="AM916" s="274"/>
      <c r="AN916" s="274"/>
      <c r="AO916" s="274"/>
      <c r="AP916" s="274"/>
      <c r="AQ916" s="274"/>
      <c r="AR916" s="274"/>
      <c r="AS916" s="274"/>
      <c r="AT916" s="274"/>
      <c r="AU916" s="274"/>
      <c r="AV916" s="274"/>
      <c r="AW916" s="274"/>
      <c r="AX916" s="274"/>
      <c r="AY916" s="275"/>
      <c r="AZ916" s="265"/>
      <c r="BA916" s="266"/>
      <c r="BB916" s="267" t="s">
        <v>46</v>
      </c>
      <c r="BC916" s="269"/>
      <c r="BD916" s="269">
        <f t="shared" si="30"/>
        <v>0</v>
      </c>
      <c r="BE916" s="270"/>
      <c r="BF916" s="271"/>
      <c r="BG916" s="279"/>
      <c r="BI916" s="252" t="str">
        <f t="shared" si="29"/>
        <v/>
      </c>
    </row>
    <row r="917" spans="1:61" s="277" customFormat="1" hidden="1">
      <c r="A917" s="247"/>
      <c r="B917" s="260">
        <v>628.06099999999901</v>
      </c>
      <c r="C917" s="261" t="s">
        <v>1246</v>
      </c>
      <c r="D917" s="273"/>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74"/>
      <c r="AE917" s="274"/>
      <c r="AF917" s="274"/>
      <c r="AG917" s="274"/>
      <c r="AH917" s="274"/>
      <c r="AI917" s="274"/>
      <c r="AJ917" s="274"/>
      <c r="AK917" s="274"/>
      <c r="AL917" s="274"/>
      <c r="AM917" s="274"/>
      <c r="AN917" s="274"/>
      <c r="AO917" s="274"/>
      <c r="AP917" s="274"/>
      <c r="AQ917" s="274"/>
      <c r="AR917" s="274"/>
      <c r="AS917" s="274"/>
      <c r="AT917" s="274"/>
      <c r="AU917" s="274"/>
      <c r="AV917" s="274"/>
      <c r="AW917" s="274"/>
      <c r="AX917" s="274"/>
      <c r="AY917" s="275"/>
      <c r="AZ917" s="265"/>
      <c r="BA917" s="266"/>
      <c r="BB917" s="267" t="s">
        <v>46</v>
      </c>
      <c r="BC917" s="269"/>
      <c r="BD917" s="269">
        <f>BA917*BC917</f>
        <v>0</v>
      </c>
      <c r="BE917" s="270"/>
      <c r="BF917" s="271"/>
      <c r="BG917" s="279"/>
      <c r="BI917" s="252" t="str">
        <f t="shared" si="29"/>
        <v/>
      </c>
    </row>
    <row r="918" spans="1:61" s="277" customFormat="1" hidden="1">
      <c r="A918" s="247"/>
      <c r="B918" s="260">
        <v>628.06199999999899</v>
      </c>
      <c r="C918" s="261" t="s">
        <v>1247</v>
      </c>
      <c r="D918" s="273"/>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74"/>
      <c r="AE918" s="274"/>
      <c r="AF918" s="274"/>
      <c r="AG918" s="274"/>
      <c r="AH918" s="274"/>
      <c r="AI918" s="274"/>
      <c r="AJ918" s="274"/>
      <c r="AK918" s="274"/>
      <c r="AL918" s="274"/>
      <c r="AM918" s="274"/>
      <c r="AN918" s="274"/>
      <c r="AO918" s="274"/>
      <c r="AP918" s="274"/>
      <c r="AQ918" s="274"/>
      <c r="AR918" s="274"/>
      <c r="AS918" s="274"/>
      <c r="AT918" s="274"/>
      <c r="AU918" s="274"/>
      <c r="AV918" s="274"/>
      <c r="AW918" s="274"/>
      <c r="AX918" s="274"/>
      <c r="AY918" s="275"/>
      <c r="AZ918" s="265"/>
      <c r="BA918" s="266"/>
      <c r="BB918" s="267" t="s">
        <v>46</v>
      </c>
      <c r="BC918" s="269"/>
      <c r="BD918" s="269">
        <f>BA918*BC918</f>
        <v>0</v>
      </c>
      <c r="BE918" s="270"/>
      <c r="BF918" s="271"/>
      <c r="BG918" s="279"/>
      <c r="BI918" s="252" t="str">
        <f t="shared" si="29"/>
        <v/>
      </c>
    </row>
    <row r="919" spans="1:61" s="277" customFormat="1" hidden="1">
      <c r="A919" s="247"/>
      <c r="B919" s="260">
        <v>628.06299999999896</v>
      </c>
      <c r="C919" s="261" t="s">
        <v>1248</v>
      </c>
      <c r="D919" s="273"/>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74"/>
      <c r="AE919" s="274"/>
      <c r="AF919" s="274"/>
      <c r="AG919" s="274"/>
      <c r="AH919" s="274"/>
      <c r="AI919" s="274"/>
      <c r="AJ919" s="274"/>
      <c r="AK919" s="274"/>
      <c r="AL919" s="274"/>
      <c r="AM919" s="274"/>
      <c r="AN919" s="274"/>
      <c r="AO919" s="274"/>
      <c r="AP919" s="274"/>
      <c r="AQ919" s="274"/>
      <c r="AR919" s="274"/>
      <c r="AS919" s="274"/>
      <c r="AT919" s="274"/>
      <c r="AU919" s="274"/>
      <c r="AV919" s="274"/>
      <c r="AW919" s="274"/>
      <c r="AX919" s="274"/>
      <c r="AY919" s="275"/>
      <c r="AZ919" s="265"/>
      <c r="BA919" s="266"/>
      <c r="BB919" s="267" t="s">
        <v>46</v>
      </c>
      <c r="BC919" s="269"/>
      <c r="BD919" s="269">
        <f>BA919*BC919</f>
        <v>0</v>
      </c>
      <c r="BE919" s="270"/>
      <c r="BF919" s="271"/>
      <c r="BG919" s="279"/>
      <c r="BI919" s="252" t="str">
        <f t="shared" ref="BI919:BI983" si="31">T(B919)</f>
        <v/>
      </c>
    </row>
    <row r="920" spans="1:61" s="277" customFormat="1" hidden="1">
      <c r="A920" s="247"/>
      <c r="B920" s="260">
        <v>628.06399999999803</v>
      </c>
      <c r="C920" s="261" t="s">
        <v>1249</v>
      </c>
      <c r="D920" s="273"/>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74"/>
      <c r="AE920" s="274"/>
      <c r="AF920" s="274"/>
      <c r="AG920" s="274"/>
      <c r="AH920" s="274"/>
      <c r="AI920" s="274"/>
      <c r="AJ920" s="274"/>
      <c r="AK920" s="274"/>
      <c r="AL920" s="274"/>
      <c r="AM920" s="274"/>
      <c r="AN920" s="274"/>
      <c r="AO920" s="274"/>
      <c r="AP920" s="274"/>
      <c r="AQ920" s="274"/>
      <c r="AR920" s="274"/>
      <c r="AS920" s="274"/>
      <c r="AT920" s="274"/>
      <c r="AU920" s="274"/>
      <c r="AV920" s="274"/>
      <c r="AW920" s="274"/>
      <c r="AX920" s="274"/>
      <c r="AY920" s="275"/>
      <c r="AZ920" s="265"/>
      <c r="BA920" s="266"/>
      <c r="BB920" s="267" t="s">
        <v>46</v>
      </c>
      <c r="BC920" s="269"/>
      <c r="BD920" s="269">
        <f>BA920*BC920</f>
        <v>0</v>
      </c>
      <c r="BE920" s="270"/>
      <c r="BF920" s="271"/>
      <c r="BG920" s="279"/>
      <c r="BI920" s="252" t="str">
        <f t="shared" si="31"/>
        <v/>
      </c>
    </row>
    <row r="921" spans="1:61" s="277" customFormat="1" hidden="1">
      <c r="A921" s="247"/>
      <c r="B921" s="260">
        <v>628.06499999999801</v>
      </c>
      <c r="C921" s="261" t="s">
        <v>1250</v>
      </c>
      <c r="D921" s="273"/>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74"/>
      <c r="AE921" s="274"/>
      <c r="AF921" s="274"/>
      <c r="AG921" s="274"/>
      <c r="AH921" s="274"/>
      <c r="AI921" s="274"/>
      <c r="AJ921" s="274"/>
      <c r="AK921" s="274"/>
      <c r="AL921" s="274"/>
      <c r="AM921" s="274"/>
      <c r="AN921" s="274"/>
      <c r="AO921" s="274"/>
      <c r="AP921" s="274"/>
      <c r="AQ921" s="274"/>
      <c r="AR921" s="274"/>
      <c r="AS921" s="274"/>
      <c r="AT921" s="274"/>
      <c r="AU921" s="274"/>
      <c r="AV921" s="274"/>
      <c r="AW921" s="274"/>
      <c r="AX921" s="274"/>
      <c r="AY921" s="275"/>
      <c r="AZ921" s="265"/>
      <c r="BA921" s="266"/>
      <c r="BB921" s="267" t="s">
        <v>43</v>
      </c>
      <c r="BC921" s="269"/>
      <c r="BD921" s="269">
        <f t="shared" si="30"/>
        <v>0</v>
      </c>
      <c r="BE921" s="270"/>
      <c r="BF921" s="271"/>
      <c r="BG921" s="279"/>
      <c r="BI921" s="252" t="str">
        <f t="shared" si="31"/>
        <v/>
      </c>
    </row>
    <row r="922" spans="1:61" s="277" customFormat="1" hidden="1">
      <c r="A922" s="247"/>
      <c r="B922" s="260">
        <v>628.06599999999798</v>
      </c>
      <c r="C922" s="261" t="s">
        <v>1251</v>
      </c>
      <c r="D922" s="273"/>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74"/>
      <c r="AE922" s="274"/>
      <c r="AF922" s="274"/>
      <c r="AG922" s="274"/>
      <c r="AH922" s="274"/>
      <c r="AI922" s="274"/>
      <c r="AJ922" s="274"/>
      <c r="AK922" s="274"/>
      <c r="AL922" s="274"/>
      <c r="AM922" s="274"/>
      <c r="AN922" s="274"/>
      <c r="AO922" s="274"/>
      <c r="AP922" s="274"/>
      <c r="AQ922" s="274"/>
      <c r="AR922" s="274"/>
      <c r="AS922" s="274"/>
      <c r="AT922" s="274"/>
      <c r="AU922" s="274"/>
      <c r="AV922" s="274"/>
      <c r="AW922" s="274"/>
      <c r="AX922" s="274"/>
      <c r="AY922" s="275"/>
      <c r="AZ922" s="265"/>
      <c r="BA922" s="266"/>
      <c r="BB922" s="267" t="s">
        <v>42</v>
      </c>
      <c r="BC922" s="269"/>
      <c r="BD922" s="269">
        <f t="shared" si="30"/>
        <v>0</v>
      </c>
      <c r="BE922" s="270"/>
      <c r="BF922" s="271"/>
      <c r="BG922" s="279"/>
      <c r="BI922" s="252" t="str">
        <f t="shared" si="31"/>
        <v/>
      </c>
    </row>
    <row r="923" spans="1:61" s="277" customFormat="1" hidden="1">
      <c r="A923" s="247"/>
      <c r="B923" s="260">
        <v>628.06699999999796</v>
      </c>
      <c r="C923" s="261" t="s">
        <v>1252</v>
      </c>
      <c r="D923" s="273"/>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5"/>
      <c r="AZ923" s="265"/>
      <c r="BA923" s="266"/>
      <c r="BB923" s="267" t="s">
        <v>42</v>
      </c>
      <c r="BC923" s="269"/>
      <c r="BD923" s="269">
        <f t="shared" si="30"/>
        <v>0</v>
      </c>
      <c r="BE923" s="270"/>
      <c r="BF923" s="278" t="s">
        <v>1253</v>
      </c>
      <c r="BG923" s="279"/>
      <c r="BI923" s="252" t="str">
        <f t="shared" si="31"/>
        <v/>
      </c>
    </row>
    <row r="924" spans="1:61" s="277" customFormat="1" hidden="1">
      <c r="A924" s="247"/>
      <c r="B924" s="260">
        <v>628.06799999999805</v>
      </c>
      <c r="C924" s="261" t="s">
        <v>1254</v>
      </c>
      <c r="D924" s="273"/>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5"/>
      <c r="AZ924" s="265"/>
      <c r="BA924" s="266"/>
      <c r="BB924" s="267" t="s">
        <v>42</v>
      </c>
      <c r="BC924" s="269"/>
      <c r="BD924" s="269">
        <f t="shared" si="30"/>
        <v>0</v>
      </c>
      <c r="BE924" s="270"/>
      <c r="BF924" s="278" t="s">
        <v>1253</v>
      </c>
      <c r="BG924" s="279"/>
      <c r="BI924" s="252" t="str">
        <f t="shared" si="31"/>
        <v/>
      </c>
    </row>
    <row r="925" spans="1:61" s="277" customFormat="1" hidden="1">
      <c r="A925" s="247"/>
      <c r="B925" s="260">
        <v>628.06899999999803</v>
      </c>
      <c r="C925" s="261" t="s">
        <v>1255</v>
      </c>
      <c r="D925" s="273"/>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74"/>
      <c r="AE925" s="274"/>
      <c r="AF925" s="274"/>
      <c r="AG925" s="274"/>
      <c r="AH925" s="274"/>
      <c r="AI925" s="274"/>
      <c r="AJ925" s="274"/>
      <c r="AK925" s="274"/>
      <c r="AL925" s="274"/>
      <c r="AM925" s="274"/>
      <c r="AN925" s="274"/>
      <c r="AO925" s="274"/>
      <c r="AP925" s="274"/>
      <c r="AQ925" s="274"/>
      <c r="AR925" s="274"/>
      <c r="AS925" s="274"/>
      <c r="AT925" s="274"/>
      <c r="AU925" s="274"/>
      <c r="AV925" s="274"/>
      <c r="AW925" s="274"/>
      <c r="AX925" s="274"/>
      <c r="AY925" s="275"/>
      <c r="AZ925" s="265"/>
      <c r="BA925" s="266"/>
      <c r="BB925" s="267" t="s">
        <v>42</v>
      </c>
      <c r="BC925" s="269"/>
      <c r="BD925" s="269">
        <f t="shared" si="30"/>
        <v>0</v>
      </c>
      <c r="BE925" s="270"/>
      <c r="BF925" s="278" t="s">
        <v>1253</v>
      </c>
      <c r="BG925" s="279"/>
      <c r="BI925" s="252" t="str">
        <f t="shared" si="31"/>
        <v/>
      </c>
    </row>
    <row r="926" spans="1:61" s="277" customFormat="1" hidden="1">
      <c r="A926" s="247"/>
      <c r="B926" s="260">
        <v>628.069999999998</v>
      </c>
      <c r="C926" s="261" t="s">
        <v>1256</v>
      </c>
      <c r="D926" s="273"/>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74"/>
      <c r="AE926" s="274"/>
      <c r="AF926" s="274"/>
      <c r="AG926" s="274"/>
      <c r="AH926" s="274"/>
      <c r="AI926" s="274"/>
      <c r="AJ926" s="274"/>
      <c r="AK926" s="274"/>
      <c r="AL926" s="274"/>
      <c r="AM926" s="274"/>
      <c r="AN926" s="274"/>
      <c r="AO926" s="274"/>
      <c r="AP926" s="274"/>
      <c r="AQ926" s="274"/>
      <c r="AR926" s="274"/>
      <c r="AS926" s="274"/>
      <c r="AT926" s="274"/>
      <c r="AU926" s="274"/>
      <c r="AV926" s="274"/>
      <c r="AW926" s="274"/>
      <c r="AX926" s="274"/>
      <c r="AY926" s="275"/>
      <c r="AZ926" s="265"/>
      <c r="BA926" s="266"/>
      <c r="BB926" s="267" t="s">
        <v>42</v>
      </c>
      <c r="BC926" s="269"/>
      <c r="BD926" s="269">
        <f t="shared" si="30"/>
        <v>0</v>
      </c>
      <c r="BE926" s="270"/>
      <c r="BF926" s="278" t="s">
        <v>1253</v>
      </c>
      <c r="BG926" s="279"/>
      <c r="BI926" s="252" t="str">
        <f t="shared" si="31"/>
        <v/>
      </c>
    </row>
    <row r="927" spans="1:61" s="277" customFormat="1" hidden="1">
      <c r="A927" s="247"/>
      <c r="B927" s="260">
        <v>628.07099999999798</v>
      </c>
      <c r="C927" s="261" t="s">
        <v>1257</v>
      </c>
      <c r="D927" s="273"/>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74"/>
      <c r="AE927" s="274"/>
      <c r="AF927" s="274"/>
      <c r="AG927" s="274"/>
      <c r="AH927" s="274"/>
      <c r="AI927" s="274"/>
      <c r="AJ927" s="274"/>
      <c r="AK927" s="274"/>
      <c r="AL927" s="274"/>
      <c r="AM927" s="274"/>
      <c r="AN927" s="274"/>
      <c r="AO927" s="274"/>
      <c r="AP927" s="274"/>
      <c r="AQ927" s="274"/>
      <c r="AR927" s="274"/>
      <c r="AS927" s="274"/>
      <c r="AT927" s="274"/>
      <c r="AU927" s="274"/>
      <c r="AV927" s="274"/>
      <c r="AW927" s="274"/>
      <c r="AX927" s="274"/>
      <c r="AY927" s="275"/>
      <c r="AZ927" s="265"/>
      <c r="BA927" s="266"/>
      <c r="BB927" s="267" t="s">
        <v>42</v>
      </c>
      <c r="BC927" s="269"/>
      <c r="BD927" s="269">
        <f t="shared" si="30"/>
        <v>0</v>
      </c>
      <c r="BE927" s="270"/>
      <c r="BF927" s="278" t="s">
        <v>1253</v>
      </c>
      <c r="BG927" s="279"/>
      <c r="BI927" s="252" t="str">
        <f t="shared" si="31"/>
        <v/>
      </c>
    </row>
    <row r="928" spans="1:61" s="277" customFormat="1" hidden="1">
      <c r="A928" s="247"/>
      <c r="B928" s="260">
        <v>628.07199999999796</v>
      </c>
      <c r="C928" s="261" t="s">
        <v>1258</v>
      </c>
      <c r="D928" s="273"/>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74"/>
      <c r="AE928" s="274"/>
      <c r="AF928" s="274"/>
      <c r="AG928" s="274"/>
      <c r="AH928" s="274"/>
      <c r="AI928" s="274"/>
      <c r="AJ928" s="274"/>
      <c r="AK928" s="274"/>
      <c r="AL928" s="274"/>
      <c r="AM928" s="274"/>
      <c r="AN928" s="274"/>
      <c r="AO928" s="274"/>
      <c r="AP928" s="274"/>
      <c r="AQ928" s="274"/>
      <c r="AR928" s="274"/>
      <c r="AS928" s="274"/>
      <c r="AT928" s="274"/>
      <c r="AU928" s="274"/>
      <c r="AV928" s="274"/>
      <c r="AW928" s="274"/>
      <c r="AX928" s="274"/>
      <c r="AY928" s="275"/>
      <c r="AZ928" s="265"/>
      <c r="BA928" s="266"/>
      <c r="BB928" s="267" t="s">
        <v>42</v>
      </c>
      <c r="BC928" s="269"/>
      <c r="BD928" s="269">
        <f t="shared" si="30"/>
        <v>0</v>
      </c>
      <c r="BE928" s="270"/>
      <c r="BF928" s="278" t="s">
        <v>1253</v>
      </c>
      <c r="BG928" s="279"/>
      <c r="BI928" s="252" t="str">
        <f t="shared" si="31"/>
        <v/>
      </c>
    </row>
    <row r="929" spans="1:61" s="277" customFormat="1" hidden="1">
      <c r="A929" s="247"/>
      <c r="B929" s="260">
        <v>628.07299999999805</v>
      </c>
      <c r="C929" s="261" t="s">
        <v>1259</v>
      </c>
      <c r="D929" s="273"/>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74"/>
      <c r="AE929" s="274"/>
      <c r="AF929" s="274"/>
      <c r="AG929" s="274"/>
      <c r="AH929" s="274"/>
      <c r="AI929" s="274"/>
      <c r="AJ929" s="274"/>
      <c r="AK929" s="274"/>
      <c r="AL929" s="274"/>
      <c r="AM929" s="274"/>
      <c r="AN929" s="274"/>
      <c r="AO929" s="274"/>
      <c r="AP929" s="274"/>
      <c r="AQ929" s="274"/>
      <c r="AR929" s="274"/>
      <c r="AS929" s="274"/>
      <c r="AT929" s="274"/>
      <c r="AU929" s="274"/>
      <c r="AV929" s="274"/>
      <c r="AW929" s="274"/>
      <c r="AX929" s="274"/>
      <c r="AY929" s="275"/>
      <c r="AZ929" s="265"/>
      <c r="BA929" s="266"/>
      <c r="BB929" s="267" t="s">
        <v>42</v>
      </c>
      <c r="BC929" s="269"/>
      <c r="BD929" s="269">
        <f t="shared" si="30"/>
        <v>0</v>
      </c>
      <c r="BE929" s="270"/>
      <c r="BF929" s="278" t="s">
        <v>1253</v>
      </c>
      <c r="BG929" s="279"/>
      <c r="BI929" s="252" t="str">
        <f t="shared" si="31"/>
        <v/>
      </c>
    </row>
    <row r="930" spans="1:61" s="277" customFormat="1" hidden="1">
      <c r="A930" s="247"/>
      <c r="B930" s="260">
        <v>628.07399999999802</v>
      </c>
      <c r="C930" s="261" t="s">
        <v>1260</v>
      </c>
      <c r="D930" s="273"/>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74"/>
      <c r="AE930" s="274"/>
      <c r="AF930" s="274"/>
      <c r="AG930" s="274"/>
      <c r="AH930" s="274"/>
      <c r="AI930" s="274"/>
      <c r="AJ930" s="274"/>
      <c r="AK930" s="274"/>
      <c r="AL930" s="274"/>
      <c r="AM930" s="274"/>
      <c r="AN930" s="274"/>
      <c r="AO930" s="274"/>
      <c r="AP930" s="274"/>
      <c r="AQ930" s="274"/>
      <c r="AR930" s="274"/>
      <c r="AS930" s="274"/>
      <c r="AT930" s="274"/>
      <c r="AU930" s="274"/>
      <c r="AV930" s="274"/>
      <c r="AW930" s="274"/>
      <c r="AX930" s="274"/>
      <c r="AY930" s="275"/>
      <c r="AZ930" s="265"/>
      <c r="BA930" s="266"/>
      <c r="BB930" s="267" t="s">
        <v>42</v>
      </c>
      <c r="BC930" s="269"/>
      <c r="BD930" s="269">
        <f t="shared" si="30"/>
        <v>0</v>
      </c>
      <c r="BE930" s="270"/>
      <c r="BF930" s="278" t="s">
        <v>1253</v>
      </c>
      <c r="BG930" s="279"/>
      <c r="BI930" s="252" t="str">
        <f t="shared" si="31"/>
        <v/>
      </c>
    </row>
    <row r="931" spans="1:61" s="277" customFormat="1" hidden="1">
      <c r="A931" s="247"/>
      <c r="B931" s="260">
        <v>628.074999999998</v>
      </c>
      <c r="C931" s="261" t="s">
        <v>1261</v>
      </c>
      <c r="D931" s="273"/>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74"/>
      <c r="AE931" s="274"/>
      <c r="AF931" s="274"/>
      <c r="AG931" s="274"/>
      <c r="AH931" s="274"/>
      <c r="AI931" s="274"/>
      <c r="AJ931" s="274"/>
      <c r="AK931" s="274"/>
      <c r="AL931" s="274"/>
      <c r="AM931" s="274"/>
      <c r="AN931" s="274"/>
      <c r="AO931" s="274"/>
      <c r="AP931" s="274"/>
      <c r="AQ931" s="274"/>
      <c r="AR931" s="274"/>
      <c r="AS931" s="274"/>
      <c r="AT931" s="274"/>
      <c r="AU931" s="274"/>
      <c r="AV931" s="274"/>
      <c r="AW931" s="274"/>
      <c r="AX931" s="274"/>
      <c r="AY931" s="275"/>
      <c r="AZ931" s="265"/>
      <c r="BA931" s="266"/>
      <c r="BB931" s="267" t="s">
        <v>42</v>
      </c>
      <c r="BC931" s="269"/>
      <c r="BD931" s="269">
        <f t="shared" si="30"/>
        <v>0</v>
      </c>
      <c r="BE931" s="270"/>
      <c r="BF931" s="278" t="s">
        <v>1253</v>
      </c>
      <c r="BG931" s="279"/>
      <c r="BI931" s="252" t="str">
        <f t="shared" si="31"/>
        <v/>
      </c>
    </row>
    <row r="932" spans="1:61" s="277" customFormat="1" hidden="1">
      <c r="A932" s="247"/>
      <c r="B932" s="260">
        <v>628.07599999999798</v>
      </c>
      <c r="C932" s="261" t="s">
        <v>1262</v>
      </c>
      <c r="D932" s="273"/>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74"/>
      <c r="AE932" s="274"/>
      <c r="AF932" s="274"/>
      <c r="AG932" s="274"/>
      <c r="AH932" s="274"/>
      <c r="AI932" s="274"/>
      <c r="AJ932" s="274"/>
      <c r="AK932" s="274"/>
      <c r="AL932" s="274"/>
      <c r="AM932" s="274"/>
      <c r="AN932" s="274"/>
      <c r="AO932" s="274"/>
      <c r="AP932" s="274"/>
      <c r="AQ932" s="274"/>
      <c r="AR932" s="274"/>
      <c r="AS932" s="274"/>
      <c r="AT932" s="274"/>
      <c r="AU932" s="274"/>
      <c r="AV932" s="274"/>
      <c r="AW932" s="274"/>
      <c r="AX932" s="274"/>
      <c r="AY932" s="275"/>
      <c r="AZ932" s="265"/>
      <c r="BA932" s="266"/>
      <c r="BB932" s="267" t="s">
        <v>42</v>
      </c>
      <c r="BC932" s="269"/>
      <c r="BD932" s="269">
        <f t="shared" si="30"/>
        <v>0</v>
      </c>
      <c r="BE932" s="270"/>
      <c r="BF932" s="278" t="s">
        <v>1253</v>
      </c>
      <c r="BG932" s="279"/>
      <c r="BI932" s="252" t="str">
        <f t="shared" si="31"/>
        <v/>
      </c>
    </row>
    <row r="933" spans="1:61" s="277" customFormat="1" hidden="1">
      <c r="A933" s="247"/>
      <c r="B933" s="260">
        <v>628.07699999999795</v>
      </c>
      <c r="C933" s="261" t="s">
        <v>1263</v>
      </c>
      <c r="D933" s="273"/>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74"/>
      <c r="AE933" s="274"/>
      <c r="AF933" s="274"/>
      <c r="AG933" s="274"/>
      <c r="AH933" s="274"/>
      <c r="AI933" s="274"/>
      <c r="AJ933" s="274"/>
      <c r="AK933" s="274"/>
      <c r="AL933" s="274"/>
      <c r="AM933" s="274"/>
      <c r="AN933" s="274"/>
      <c r="AO933" s="274"/>
      <c r="AP933" s="274"/>
      <c r="AQ933" s="274"/>
      <c r="AR933" s="274"/>
      <c r="AS933" s="274"/>
      <c r="AT933" s="274"/>
      <c r="AU933" s="274"/>
      <c r="AV933" s="274"/>
      <c r="AW933" s="274"/>
      <c r="AX933" s="274"/>
      <c r="AY933" s="275"/>
      <c r="AZ933" s="265"/>
      <c r="BA933" s="266"/>
      <c r="BB933" s="267" t="s">
        <v>42</v>
      </c>
      <c r="BC933" s="269"/>
      <c r="BD933" s="269">
        <f t="shared" si="30"/>
        <v>0</v>
      </c>
      <c r="BE933" s="270"/>
      <c r="BF933" s="278"/>
      <c r="BG933" s="279"/>
      <c r="BI933" s="252" t="str">
        <f t="shared" si="31"/>
        <v/>
      </c>
    </row>
    <row r="934" spans="1:61" s="277" customFormat="1" hidden="1">
      <c r="A934" s="247"/>
      <c r="B934" s="260">
        <v>628.07799999999804</v>
      </c>
      <c r="C934" s="261" t="s">
        <v>1264</v>
      </c>
      <c r="D934" s="273"/>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74"/>
      <c r="AE934" s="274"/>
      <c r="AF934" s="274"/>
      <c r="AG934" s="274"/>
      <c r="AH934" s="274"/>
      <c r="AI934" s="274"/>
      <c r="AJ934" s="274"/>
      <c r="AK934" s="274"/>
      <c r="AL934" s="274"/>
      <c r="AM934" s="274"/>
      <c r="AN934" s="274"/>
      <c r="AO934" s="274"/>
      <c r="AP934" s="274"/>
      <c r="AQ934" s="274"/>
      <c r="AR934" s="274"/>
      <c r="AS934" s="274"/>
      <c r="AT934" s="274"/>
      <c r="AU934" s="274"/>
      <c r="AV934" s="274"/>
      <c r="AW934" s="274"/>
      <c r="AX934" s="274"/>
      <c r="AY934" s="275"/>
      <c r="AZ934" s="265"/>
      <c r="BA934" s="266"/>
      <c r="BB934" s="267" t="s">
        <v>42</v>
      </c>
      <c r="BC934" s="269"/>
      <c r="BD934" s="269">
        <f t="shared" si="30"/>
        <v>0</v>
      </c>
      <c r="BE934" s="270"/>
      <c r="BF934" s="278"/>
      <c r="BG934" s="279"/>
      <c r="BI934" s="252" t="str">
        <f t="shared" si="31"/>
        <v/>
      </c>
    </row>
    <row r="935" spans="1:61" s="277" customFormat="1" hidden="1">
      <c r="A935" s="247"/>
      <c r="B935" s="260">
        <v>628.07899999999802</v>
      </c>
      <c r="C935" s="261" t="s">
        <v>1265</v>
      </c>
      <c r="D935" s="273"/>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74"/>
      <c r="AE935" s="274"/>
      <c r="AF935" s="274"/>
      <c r="AG935" s="274"/>
      <c r="AH935" s="274"/>
      <c r="AI935" s="274"/>
      <c r="AJ935" s="274"/>
      <c r="AK935" s="274"/>
      <c r="AL935" s="274"/>
      <c r="AM935" s="274"/>
      <c r="AN935" s="274"/>
      <c r="AO935" s="274"/>
      <c r="AP935" s="274"/>
      <c r="AQ935" s="274"/>
      <c r="AR935" s="274"/>
      <c r="AS935" s="274"/>
      <c r="AT935" s="274"/>
      <c r="AU935" s="274"/>
      <c r="AV935" s="274"/>
      <c r="AW935" s="274"/>
      <c r="AX935" s="274"/>
      <c r="AY935" s="275"/>
      <c r="AZ935" s="265"/>
      <c r="BA935" s="266"/>
      <c r="BB935" s="267" t="s">
        <v>42</v>
      </c>
      <c r="BC935" s="269"/>
      <c r="BD935" s="269">
        <f t="shared" si="30"/>
        <v>0</v>
      </c>
      <c r="BE935" s="270"/>
      <c r="BF935" s="278"/>
      <c r="BG935" s="279"/>
      <c r="BI935" s="252" t="str">
        <f t="shared" si="31"/>
        <v/>
      </c>
    </row>
    <row r="936" spans="1:61" s="277" customFormat="1" hidden="1">
      <c r="A936" s="247"/>
      <c r="B936" s="260">
        <v>628.07999999999799</v>
      </c>
      <c r="C936" s="261" t="s">
        <v>1266</v>
      </c>
      <c r="D936" s="273"/>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74"/>
      <c r="AE936" s="274"/>
      <c r="AF936" s="274"/>
      <c r="AG936" s="274"/>
      <c r="AH936" s="274"/>
      <c r="AI936" s="274"/>
      <c r="AJ936" s="274"/>
      <c r="AK936" s="274"/>
      <c r="AL936" s="274"/>
      <c r="AM936" s="274"/>
      <c r="AN936" s="274"/>
      <c r="AO936" s="274"/>
      <c r="AP936" s="274"/>
      <c r="AQ936" s="274"/>
      <c r="AR936" s="274"/>
      <c r="AS936" s="274"/>
      <c r="AT936" s="274"/>
      <c r="AU936" s="274"/>
      <c r="AV936" s="274"/>
      <c r="AW936" s="274"/>
      <c r="AX936" s="274"/>
      <c r="AY936" s="275"/>
      <c r="AZ936" s="265"/>
      <c r="BA936" s="266"/>
      <c r="BB936" s="267" t="s">
        <v>42</v>
      </c>
      <c r="BC936" s="269"/>
      <c r="BD936" s="269">
        <f t="shared" si="30"/>
        <v>0</v>
      </c>
      <c r="BE936" s="270"/>
      <c r="BF936" s="278"/>
      <c r="BG936" s="279"/>
      <c r="BI936" s="252" t="str">
        <f t="shared" si="31"/>
        <v/>
      </c>
    </row>
    <row r="937" spans="1:61" s="277" customFormat="1" hidden="1">
      <c r="A937" s="247"/>
      <c r="B937" s="260">
        <v>628.08099999999797</v>
      </c>
      <c r="C937" s="261" t="s">
        <v>1267</v>
      </c>
      <c r="D937" s="273"/>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74"/>
      <c r="AE937" s="274"/>
      <c r="AF937" s="274"/>
      <c r="AG937" s="274"/>
      <c r="AH937" s="274"/>
      <c r="AI937" s="274"/>
      <c r="AJ937" s="274"/>
      <c r="AK937" s="274"/>
      <c r="AL937" s="274"/>
      <c r="AM937" s="274"/>
      <c r="AN937" s="274"/>
      <c r="AO937" s="274"/>
      <c r="AP937" s="274"/>
      <c r="AQ937" s="274"/>
      <c r="AR937" s="274"/>
      <c r="AS937" s="274"/>
      <c r="AT937" s="274"/>
      <c r="AU937" s="274"/>
      <c r="AV937" s="274"/>
      <c r="AW937" s="274"/>
      <c r="AX937" s="274"/>
      <c r="AY937" s="275"/>
      <c r="AZ937" s="265"/>
      <c r="BA937" s="266"/>
      <c r="BB937" s="267" t="s">
        <v>42</v>
      </c>
      <c r="BC937" s="269"/>
      <c r="BD937" s="269">
        <f t="shared" si="30"/>
        <v>0</v>
      </c>
      <c r="BE937" s="270"/>
      <c r="BF937" s="278" t="s">
        <v>1268</v>
      </c>
      <c r="BG937" s="279"/>
      <c r="BI937" s="252" t="str">
        <f t="shared" si="31"/>
        <v/>
      </c>
    </row>
    <row r="938" spans="1:61" s="277" customFormat="1" hidden="1">
      <c r="A938" s="247"/>
      <c r="B938" s="260">
        <v>628.08199999999795</v>
      </c>
      <c r="C938" s="261" t="s">
        <v>1269</v>
      </c>
      <c r="D938" s="273"/>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74"/>
      <c r="AE938" s="274"/>
      <c r="AF938" s="274"/>
      <c r="AG938" s="274"/>
      <c r="AH938" s="274"/>
      <c r="AI938" s="274"/>
      <c r="AJ938" s="274"/>
      <c r="AK938" s="274"/>
      <c r="AL938" s="274"/>
      <c r="AM938" s="274"/>
      <c r="AN938" s="274"/>
      <c r="AO938" s="274"/>
      <c r="AP938" s="274"/>
      <c r="AQ938" s="274"/>
      <c r="AR938" s="274"/>
      <c r="AS938" s="274"/>
      <c r="AT938" s="274"/>
      <c r="AU938" s="274"/>
      <c r="AV938" s="274"/>
      <c r="AW938" s="274"/>
      <c r="AX938" s="274"/>
      <c r="AY938" s="275"/>
      <c r="AZ938" s="265"/>
      <c r="BA938" s="266"/>
      <c r="BB938" s="267" t="s">
        <v>42</v>
      </c>
      <c r="BC938" s="269"/>
      <c r="BD938" s="269">
        <f t="shared" si="30"/>
        <v>0</v>
      </c>
      <c r="BE938" s="270"/>
      <c r="BF938" s="278"/>
      <c r="BG938" s="279"/>
      <c r="BI938" s="252" t="str">
        <f t="shared" si="31"/>
        <v/>
      </c>
    </row>
    <row r="939" spans="1:61" s="277" customFormat="1" hidden="1">
      <c r="A939" s="247"/>
      <c r="B939" s="260">
        <v>628.08299999999804</v>
      </c>
      <c r="C939" s="261" t="s">
        <v>1270</v>
      </c>
      <c r="D939" s="273"/>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74"/>
      <c r="AE939" s="274"/>
      <c r="AF939" s="274"/>
      <c r="AG939" s="274"/>
      <c r="AH939" s="274"/>
      <c r="AI939" s="274"/>
      <c r="AJ939" s="274"/>
      <c r="AK939" s="274"/>
      <c r="AL939" s="274"/>
      <c r="AM939" s="274"/>
      <c r="AN939" s="274"/>
      <c r="AO939" s="274"/>
      <c r="AP939" s="274"/>
      <c r="AQ939" s="274"/>
      <c r="AR939" s="274"/>
      <c r="AS939" s="274"/>
      <c r="AT939" s="274"/>
      <c r="AU939" s="274"/>
      <c r="AV939" s="274"/>
      <c r="AW939" s="274"/>
      <c r="AX939" s="274"/>
      <c r="AY939" s="275"/>
      <c r="AZ939" s="265"/>
      <c r="BA939" s="266"/>
      <c r="BB939" s="267" t="s">
        <v>42</v>
      </c>
      <c r="BC939" s="269"/>
      <c r="BD939" s="269">
        <f t="shared" si="30"/>
        <v>0</v>
      </c>
      <c r="BE939" s="270"/>
      <c r="BF939" s="278"/>
      <c r="BG939" s="279"/>
      <c r="BI939" s="252" t="str">
        <f t="shared" si="31"/>
        <v/>
      </c>
    </row>
    <row r="940" spans="1:61" s="277" customFormat="1" hidden="1">
      <c r="A940" s="247"/>
      <c r="B940" s="260">
        <v>628.08399999999801</v>
      </c>
      <c r="C940" s="261" t="s">
        <v>1271</v>
      </c>
      <c r="D940" s="273"/>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74"/>
      <c r="AE940" s="274"/>
      <c r="AF940" s="274"/>
      <c r="AG940" s="274"/>
      <c r="AH940" s="274"/>
      <c r="AI940" s="274"/>
      <c r="AJ940" s="274"/>
      <c r="AK940" s="274"/>
      <c r="AL940" s="274"/>
      <c r="AM940" s="274"/>
      <c r="AN940" s="274"/>
      <c r="AO940" s="274"/>
      <c r="AP940" s="274"/>
      <c r="AQ940" s="274"/>
      <c r="AR940" s="274"/>
      <c r="AS940" s="274"/>
      <c r="AT940" s="274"/>
      <c r="AU940" s="274"/>
      <c r="AV940" s="274"/>
      <c r="AW940" s="274"/>
      <c r="AX940" s="274"/>
      <c r="AY940" s="275"/>
      <c r="AZ940" s="265"/>
      <c r="BA940" s="266"/>
      <c r="BB940" s="267" t="s">
        <v>42</v>
      </c>
      <c r="BC940" s="269"/>
      <c r="BD940" s="269">
        <f t="shared" si="30"/>
        <v>0</v>
      </c>
      <c r="BE940" s="270"/>
      <c r="BF940" s="271"/>
      <c r="BG940" s="279"/>
      <c r="BI940" s="252" t="str">
        <f t="shared" si="31"/>
        <v/>
      </c>
    </row>
    <row r="941" spans="1:61" s="277" customFormat="1" hidden="1">
      <c r="A941" s="247"/>
      <c r="B941" s="260">
        <v>628.08499999999799</v>
      </c>
      <c r="C941" s="261" t="s">
        <v>1272</v>
      </c>
      <c r="D941" s="273"/>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74"/>
      <c r="AE941" s="274"/>
      <c r="AF941" s="274"/>
      <c r="AG941" s="274"/>
      <c r="AH941" s="274"/>
      <c r="AI941" s="274"/>
      <c r="AJ941" s="274"/>
      <c r="AK941" s="274"/>
      <c r="AL941" s="274"/>
      <c r="AM941" s="274"/>
      <c r="AN941" s="274"/>
      <c r="AO941" s="274"/>
      <c r="AP941" s="274"/>
      <c r="AQ941" s="274"/>
      <c r="AR941" s="274"/>
      <c r="AS941" s="274"/>
      <c r="AT941" s="274"/>
      <c r="AU941" s="274"/>
      <c r="AV941" s="274"/>
      <c r="AW941" s="274"/>
      <c r="AX941" s="274"/>
      <c r="AY941" s="275"/>
      <c r="AZ941" s="265"/>
      <c r="BA941" s="266"/>
      <c r="BB941" s="267" t="s">
        <v>42</v>
      </c>
      <c r="BC941" s="269"/>
      <c r="BD941" s="269">
        <f t="shared" si="30"/>
        <v>0</v>
      </c>
      <c r="BE941" s="270"/>
      <c r="BF941" s="271"/>
      <c r="BG941" s="279"/>
      <c r="BI941" s="252" t="str">
        <f t="shared" si="31"/>
        <v/>
      </c>
    </row>
    <row r="942" spans="1:61" s="277" customFormat="1" hidden="1">
      <c r="A942" s="247"/>
      <c r="B942" s="260">
        <v>628.08599999999797</v>
      </c>
      <c r="C942" s="261" t="s">
        <v>1273</v>
      </c>
      <c r="D942" s="273"/>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74"/>
      <c r="AE942" s="274"/>
      <c r="AF942" s="274"/>
      <c r="AG942" s="274"/>
      <c r="AH942" s="274"/>
      <c r="AI942" s="274"/>
      <c r="AJ942" s="274"/>
      <c r="AK942" s="274"/>
      <c r="AL942" s="274"/>
      <c r="AM942" s="274"/>
      <c r="AN942" s="274"/>
      <c r="AO942" s="274"/>
      <c r="AP942" s="274"/>
      <c r="AQ942" s="274"/>
      <c r="AR942" s="274"/>
      <c r="AS942" s="274"/>
      <c r="AT942" s="274"/>
      <c r="AU942" s="274"/>
      <c r="AV942" s="274"/>
      <c r="AW942" s="274"/>
      <c r="AX942" s="274"/>
      <c r="AY942" s="275"/>
      <c r="AZ942" s="265"/>
      <c r="BA942" s="266"/>
      <c r="BB942" s="267" t="s">
        <v>42</v>
      </c>
      <c r="BC942" s="269"/>
      <c r="BD942" s="269">
        <f t="shared" si="30"/>
        <v>0</v>
      </c>
      <c r="BE942" s="270"/>
      <c r="BF942" s="271"/>
      <c r="BG942" s="279"/>
      <c r="BI942" s="252" t="str">
        <f t="shared" si="31"/>
        <v/>
      </c>
    </row>
    <row r="943" spans="1:61" s="277" customFormat="1" hidden="1">
      <c r="A943" s="247"/>
      <c r="B943" s="260">
        <v>628.08699999999806</v>
      </c>
      <c r="C943" s="261" t="s">
        <v>1274</v>
      </c>
      <c r="D943" s="273"/>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74"/>
      <c r="AE943" s="274"/>
      <c r="AF943" s="274"/>
      <c r="AG943" s="274"/>
      <c r="AH943" s="274"/>
      <c r="AI943" s="274"/>
      <c r="AJ943" s="274"/>
      <c r="AK943" s="274"/>
      <c r="AL943" s="274"/>
      <c r="AM943" s="274"/>
      <c r="AN943" s="274"/>
      <c r="AO943" s="274"/>
      <c r="AP943" s="274"/>
      <c r="AQ943" s="274"/>
      <c r="AR943" s="274"/>
      <c r="AS943" s="274"/>
      <c r="AT943" s="274"/>
      <c r="AU943" s="274"/>
      <c r="AV943" s="274"/>
      <c r="AW943" s="274"/>
      <c r="AX943" s="274"/>
      <c r="AY943" s="275"/>
      <c r="AZ943" s="265"/>
      <c r="BA943" s="266"/>
      <c r="BB943" s="267" t="s">
        <v>42</v>
      </c>
      <c r="BC943" s="269"/>
      <c r="BD943" s="269">
        <f t="shared" si="30"/>
        <v>0</v>
      </c>
      <c r="BE943" s="270"/>
      <c r="BF943" s="271"/>
      <c r="BG943" s="279"/>
      <c r="BI943" s="252" t="str">
        <f t="shared" si="31"/>
        <v/>
      </c>
    </row>
    <row r="944" spans="1:61" s="277" customFormat="1" hidden="1">
      <c r="A944" s="247"/>
      <c r="B944" s="260">
        <v>628.08799999999803</v>
      </c>
      <c r="C944" s="261" t="s">
        <v>1275</v>
      </c>
      <c r="D944" s="273"/>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74"/>
      <c r="AE944" s="274"/>
      <c r="AF944" s="274"/>
      <c r="AG944" s="274"/>
      <c r="AH944" s="274"/>
      <c r="AI944" s="274"/>
      <c r="AJ944" s="274"/>
      <c r="AK944" s="274"/>
      <c r="AL944" s="274"/>
      <c r="AM944" s="274"/>
      <c r="AN944" s="274"/>
      <c r="AO944" s="274"/>
      <c r="AP944" s="274"/>
      <c r="AQ944" s="274"/>
      <c r="AR944" s="274"/>
      <c r="AS944" s="274"/>
      <c r="AT944" s="274"/>
      <c r="AU944" s="274"/>
      <c r="AV944" s="274"/>
      <c r="AW944" s="274"/>
      <c r="AX944" s="274"/>
      <c r="AY944" s="275"/>
      <c r="AZ944" s="265"/>
      <c r="BA944" s="266"/>
      <c r="BB944" s="267" t="s">
        <v>42</v>
      </c>
      <c r="BC944" s="269"/>
      <c r="BD944" s="269">
        <f t="shared" si="30"/>
        <v>0</v>
      </c>
      <c r="BE944" s="270"/>
      <c r="BF944" s="271"/>
      <c r="BG944" s="279"/>
      <c r="BI944" s="252" t="str">
        <f t="shared" si="31"/>
        <v/>
      </c>
    </row>
    <row r="945" spans="1:61" s="277" customFormat="1" hidden="1">
      <c r="A945" s="247"/>
      <c r="B945" s="260">
        <v>628.08899999999801</v>
      </c>
      <c r="C945" s="261" t="s">
        <v>1276</v>
      </c>
      <c r="D945" s="273"/>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74"/>
      <c r="AE945" s="274"/>
      <c r="AF945" s="274"/>
      <c r="AG945" s="274"/>
      <c r="AH945" s="274"/>
      <c r="AI945" s="274"/>
      <c r="AJ945" s="274"/>
      <c r="AK945" s="274"/>
      <c r="AL945" s="274"/>
      <c r="AM945" s="274"/>
      <c r="AN945" s="274"/>
      <c r="AO945" s="274"/>
      <c r="AP945" s="274"/>
      <c r="AQ945" s="274"/>
      <c r="AR945" s="274"/>
      <c r="AS945" s="274"/>
      <c r="AT945" s="274"/>
      <c r="AU945" s="274"/>
      <c r="AV945" s="274"/>
      <c r="AW945" s="274"/>
      <c r="AX945" s="274"/>
      <c r="AY945" s="275"/>
      <c r="AZ945" s="265"/>
      <c r="BA945" s="266"/>
      <c r="BB945" s="267" t="s">
        <v>42</v>
      </c>
      <c r="BC945" s="269"/>
      <c r="BD945" s="269">
        <f t="shared" si="30"/>
        <v>0</v>
      </c>
      <c r="BE945" s="270"/>
      <c r="BF945" s="271"/>
      <c r="BG945" s="279"/>
      <c r="BI945" s="252" t="str">
        <f t="shared" si="31"/>
        <v/>
      </c>
    </row>
    <row r="946" spans="1:61" s="277" customFormat="1" hidden="1">
      <c r="A946" s="247"/>
      <c r="B946" s="260">
        <v>628.08999999999799</v>
      </c>
      <c r="C946" s="261" t="s">
        <v>1277</v>
      </c>
      <c r="D946" s="273"/>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5"/>
      <c r="AZ946" s="265"/>
      <c r="BA946" s="266"/>
      <c r="BB946" s="267" t="s">
        <v>42</v>
      </c>
      <c r="BC946" s="269"/>
      <c r="BD946" s="269">
        <f t="shared" si="30"/>
        <v>0</v>
      </c>
      <c r="BE946" s="270"/>
      <c r="BF946" s="271"/>
      <c r="BG946" s="279"/>
      <c r="BI946" s="252" t="str">
        <f t="shared" si="31"/>
        <v/>
      </c>
    </row>
    <row r="947" spans="1:61" s="277" customFormat="1" hidden="1">
      <c r="A947" s="247"/>
      <c r="B947" s="260">
        <v>628.09099999999796</v>
      </c>
      <c r="C947" s="261" t="s">
        <v>1278</v>
      </c>
      <c r="D947" s="273"/>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5"/>
      <c r="AZ947" s="265"/>
      <c r="BA947" s="266"/>
      <c r="BB947" s="267" t="s">
        <v>42</v>
      </c>
      <c r="BC947" s="269"/>
      <c r="BD947" s="269">
        <f t="shared" si="30"/>
        <v>0</v>
      </c>
      <c r="BE947" s="270"/>
      <c r="BF947" s="271"/>
      <c r="BG947" s="279"/>
      <c r="BI947" s="252" t="str">
        <f t="shared" si="31"/>
        <v/>
      </c>
    </row>
    <row r="948" spans="1:61" s="277" customFormat="1" hidden="1">
      <c r="A948" s="247"/>
      <c r="B948" s="260">
        <v>628.09199999999805</v>
      </c>
      <c r="C948" s="261" t="s">
        <v>1279</v>
      </c>
      <c r="D948" s="273"/>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74"/>
      <c r="AE948" s="274"/>
      <c r="AF948" s="274"/>
      <c r="AG948" s="274"/>
      <c r="AH948" s="274"/>
      <c r="AI948" s="274"/>
      <c r="AJ948" s="274"/>
      <c r="AK948" s="274"/>
      <c r="AL948" s="274"/>
      <c r="AM948" s="274"/>
      <c r="AN948" s="274"/>
      <c r="AO948" s="274"/>
      <c r="AP948" s="274"/>
      <c r="AQ948" s="274"/>
      <c r="AR948" s="274"/>
      <c r="AS948" s="274"/>
      <c r="AT948" s="274"/>
      <c r="AU948" s="274"/>
      <c r="AV948" s="274"/>
      <c r="AW948" s="274"/>
      <c r="AX948" s="274"/>
      <c r="AY948" s="275"/>
      <c r="AZ948" s="265"/>
      <c r="BA948" s="266"/>
      <c r="BB948" s="267" t="s">
        <v>42</v>
      </c>
      <c r="BC948" s="269"/>
      <c r="BD948" s="269">
        <f t="shared" si="30"/>
        <v>0</v>
      </c>
      <c r="BE948" s="270"/>
      <c r="BF948" s="271"/>
      <c r="BG948" s="279"/>
      <c r="BI948" s="252" t="str">
        <f t="shared" si="31"/>
        <v/>
      </c>
    </row>
    <row r="949" spans="1:61" s="277" customFormat="1" hidden="1">
      <c r="A949" s="247"/>
      <c r="B949" s="260">
        <v>628.09299999999803</v>
      </c>
      <c r="C949" s="261" t="s">
        <v>1280</v>
      </c>
      <c r="D949" s="273"/>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74"/>
      <c r="AE949" s="274"/>
      <c r="AF949" s="274"/>
      <c r="AG949" s="274"/>
      <c r="AH949" s="274"/>
      <c r="AI949" s="274"/>
      <c r="AJ949" s="274"/>
      <c r="AK949" s="274"/>
      <c r="AL949" s="274"/>
      <c r="AM949" s="274"/>
      <c r="AN949" s="274"/>
      <c r="AO949" s="274"/>
      <c r="AP949" s="274"/>
      <c r="AQ949" s="274"/>
      <c r="AR949" s="274"/>
      <c r="AS949" s="274"/>
      <c r="AT949" s="274"/>
      <c r="AU949" s="274"/>
      <c r="AV949" s="274"/>
      <c r="AW949" s="274"/>
      <c r="AX949" s="274"/>
      <c r="AY949" s="275"/>
      <c r="AZ949" s="265"/>
      <c r="BA949" s="266"/>
      <c r="BB949" s="267" t="s">
        <v>42</v>
      </c>
      <c r="BC949" s="269"/>
      <c r="BD949" s="269">
        <f t="shared" si="30"/>
        <v>0</v>
      </c>
      <c r="BE949" s="270"/>
      <c r="BF949" s="271"/>
      <c r="BG949" s="279"/>
      <c r="BI949" s="252" t="str">
        <f t="shared" si="31"/>
        <v/>
      </c>
    </row>
    <row r="950" spans="1:61" s="277" customFormat="1" hidden="1">
      <c r="A950" s="247"/>
      <c r="B950" s="260">
        <v>628.093999999998</v>
      </c>
      <c r="C950" s="261" t="s">
        <v>1281</v>
      </c>
      <c r="D950" s="273"/>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74"/>
      <c r="AE950" s="274"/>
      <c r="AF950" s="274"/>
      <c r="AG950" s="274"/>
      <c r="AH950" s="274"/>
      <c r="AI950" s="274"/>
      <c r="AJ950" s="274"/>
      <c r="AK950" s="274"/>
      <c r="AL950" s="274"/>
      <c r="AM950" s="274"/>
      <c r="AN950" s="274"/>
      <c r="AO950" s="274"/>
      <c r="AP950" s="274"/>
      <c r="AQ950" s="274"/>
      <c r="AR950" s="274"/>
      <c r="AS950" s="274"/>
      <c r="AT950" s="274"/>
      <c r="AU950" s="274"/>
      <c r="AV950" s="274"/>
      <c r="AW950" s="274"/>
      <c r="AX950" s="274"/>
      <c r="AY950" s="275"/>
      <c r="AZ950" s="265"/>
      <c r="BA950" s="266"/>
      <c r="BB950" s="267" t="s">
        <v>42</v>
      </c>
      <c r="BC950" s="269"/>
      <c r="BD950" s="269">
        <f t="shared" si="30"/>
        <v>0</v>
      </c>
      <c r="BE950" s="270"/>
      <c r="BF950" s="271"/>
      <c r="BG950" s="279"/>
      <c r="BI950" s="252" t="str">
        <f t="shared" si="31"/>
        <v/>
      </c>
    </row>
    <row r="951" spans="1:61" s="277" customFormat="1" hidden="1">
      <c r="A951" s="247"/>
      <c r="B951" s="260">
        <v>628.09499999999798</v>
      </c>
      <c r="C951" s="261" t="s">
        <v>1282</v>
      </c>
      <c r="D951" s="273"/>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74"/>
      <c r="AE951" s="274"/>
      <c r="AF951" s="274"/>
      <c r="AG951" s="274"/>
      <c r="AH951" s="274"/>
      <c r="AI951" s="274"/>
      <c r="AJ951" s="274"/>
      <c r="AK951" s="274"/>
      <c r="AL951" s="274"/>
      <c r="AM951" s="274"/>
      <c r="AN951" s="274"/>
      <c r="AO951" s="274"/>
      <c r="AP951" s="274"/>
      <c r="AQ951" s="274"/>
      <c r="AR951" s="274"/>
      <c r="AS951" s="274"/>
      <c r="AT951" s="274"/>
      <c r="AU951" s="274"/>
      <c r="AV951" s="274"/>
      <c r="AW951" s="274"/>
      <c r="AX951" s="274"/>
      <c r="AY951" s="275"/>
      <c r="AZ951" s="265"/>
      <c r="BA951" s="266"/>
      <c r="BB951" s="267" t="s">
        <v>42</v>
      </c>
      <c r="BC951" s="269"/>
      <c r="BD951" s="269">
        <f t="shared" si="30"/>
        <v>0</v>
      </c>
      <c r="BE951" s="270"/>
      <c r="BF951" s="271"/>
      <c r="BG951" s="279"/>
      <c r="BI951" s="252" t="str">
        <f t="shared" si="31"/>
        <v/>
      </c>
    </row>
    <row r="952" spans="1:61" s="277" customFormat="1" hidden="1">
      <c r="A952" s="247"/>
      <c r="B952" s="260">
        <v>628.09599999999796</v>
      </c>
      <c r="C952" s="261" t="s">
        <v>1283</v>
      </c>
      <c r="D952" s="273"/>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74"/>
      <c r="AE952" s="274"/>
      <c r="AF952" s="274"/>
      <c r="AG952" s="274"/>
      <c r="AH952" s="274"/>
      <c r="AI952" s="274"/>
      <c r="AJ952" s="274"/>
      <c r="AK952" s="274"/>
      <c r="AL952" s="274"/>
      <c r="AM952" s="274"/>
      <c r="AN952" s="274"/>
      <c r="AO952" s="274"/>
      <c r="AP952" s="274"/>
      <c r="AQ952" s="274"/>
      <c r="AR952" s="274"/>
      <c r="AS952" s="274"/>
      <c r="AT952" s="274"/>
      <c r="AU952" s="274"/>
      <c r="AV952" s="274"/>
      <c r="AW952" s="274"/>
      <c r="AX952" s="274"/>
      <c r="AY952" s="275"/>
      <c r="AZ952" s="265"/>
      <c r="BA952" s="266"/>
      <c r="BB952" s="267" t="s">
        <v>42</v>
      </c>
      <c r="BC952" s="269"/>
      <c r="BD952" s="269">
        <f t="shared" si="30"/>
        <v>0</v>
      </c>
      <c r="BE952" s="270"/>
      <c r="BF952" s="271"/>
      <c r="BG952" s="279"/>
      <c r="BI952" s="252" t="str">
        <f t="shared" si="31"/>
        <v/>
      </c>
    </row>
    <row r="953" spans="1:61" s="277" customFormat="1" hidden="1">
      <c r="A953" s="247"/>
      <c r="B953" s="260">
        <v>628.09699999999805</v>
      </c>
      <c r="C953" s="261" t="s">
        <v>1284</v>
      </c>
      <c r="D953" s="273"/>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74"/>
      <c r="AE953" s="274"/>
      <c r="AF953" s="274"/>
      <c r="AG953" s="274"/>
      <c r="AH953" s="274"/>
      <c r="AI953" s="274"/>
      <c r="AJ953" s="274"/>
      <c r="AK953" s="274"/>
      <c r="AL953" s="274"/>
      <c r="AM953" s="274"/>
      <c r="AN953" s="274"/>
      <c r="AO953" s="274"/>
      <c r="AP953" s="274"/>
      <c r="AQ953" s="274"/>
      <c r="AR953" s="274"/>
      <c r="AS953" s="274"/>
      <c r="AT953" s="274"/>
      <c r="AU953" s="274"/>
      <c r="AV953" s="274"/>
      <c r="AW953" s="274"/>
      <c r="AX953" s="274"/>
      <c r="AY953" s="275"/>
      <c r="AZ953" s="265"/>
      <c r="BA953" s="266"/>
      <c r="BB953" s="267" t="s">
        <v>42</v>
      </c>
      <c r="BC953" s="269"/>
      <c r="BD953" s="269">
        <f t="shared" si="30"/>
        <v>0</v>
      </c>
      <c r="BE953" s="270"/>
      <c r="BF953" s="271"/>
      <c r="BG953" s="279"/>
      <c r="BI953" s="252" t="str">
        <f t="shared" si="31"/>
        <v/>
      </c>
    </row>
    <row r="954" spans="1:61" s="277" customFormat="1" hidden="1">
      <c r="A954" s="247"/>
      <c r="B954" s="260">
        <v>628.09799999999802</v>
      </c>
      <c r="C954" s="261" t="s">
        <v>1285</v>
      </c>
      <c r="D954" s="273"/>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74"/>
      <c r="AE954" s="274"/>
      <c r="AF954" s="274"/>
      <c r="AG954" s="274"/>
      <c r="AH954" s="274"/>
      <c r="AI954" s="274"/>
      <c r="AJ954" s="274"/>
      <c r="AK954" s="274"/>
      <c r="AL954" s="274"/>
      <c r="AM954" s="274"/>
      <c r="AN954" s="274"/>
      <c r="AO954" s="274"/>
      <c r="AP954" s="274"/>
      <c r="AQ954" s="274"/>
      <c r="AR954" s="274"/>
      <c r="AS954" s="274"/>
      <c r="AT954" s="274"/>
      <c r="AU954" s="274"/>
      <c r="AV954" s="274"/>
      <c r="AW954" s="274"/>
      <c r="AX954" s="274"/>
      <c r="AY954" s="275"/>
      <c r="AZ954" s="265"/>
      <c r="BA954" s="266"/>
      <c r="BB954" s="267" t="s">
        <v>42</v>
      </c>
      <c r="BC954" s="269"/>
      <c r="BD954" s="269">
        <f t="shared" si="30"/>
        <v>0</v>
      </c>
      <c r="BE954" s="270"/>
      <c r="BF954" s="271"/>
      <c r="BG954" s="279"/>
      <c r="BI954" s="252" t="str">
        <f t="shared" si="31"/>
        <v/>
      </c>
    </row>
    <row r="955" spans="1:61" s="277" customFormat="1" hidden="1">
      <c r="A955" s="247"/>
      <c r="B955" s="260">
        <v>628.098999999998</v>
      </c>
      <c r="C955" s="261" t="s">
        <v>1286</v>
      </c>
      <c r="D955" s="273"/>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74"/>
      <c r="AE955" s="274"/>
      <c r="AF955" s="274"/>
      <c r="AG955" s="274"/>
      <c r="AH955" s="274"/>
      <c r="AI955" s="274"/>
      <c r="AJ955" s="274"/>
      <c r="AK955" s="274"/>
      <c r="AL955" s="274"/>
      <c r="AM955" s="274"/>
      <c r="AN955" s="274"/>
      <c r="AO955" s="274"/>
      <c r="AP955" s="274"/>
      <c r="AQ955" s="274"/>
      <c r="AR955" s="274"/>
      <c r="AS955" s="274"/>
      <c r="AT955" s="274"/>
      <c r="AU955" s="274"/>
      <c r="AV955" s="274"/>
      <c r="AW955" s="274"/>
      <c r="AX955" s="274"/>
      <c r="AY955" s="275"/>
      <c r="AZ955" s="265"/>
      <c r="BA955" s="266"/>
      <c r="BB955" s="267" t="s">
        <v>42</v>
      </c>
      <c r="BC955" s="269"/>
      <c r="BD955" s="269">
        <f t="shared" si="30"/>
        <v>0</v>
      </c>
      <c r="BE955" s="270"/>
      <c r="BF955" s="271"/>
      <c r="BG955" s="279"/>
      <c r="BI955" s="252" t="str">
        <f t="shared" si="31"/>
        <v/>
      </c>
    </row>
    <row r="956" spans="1:61" s="277" customFormat="1" hidden="1">
      <c r="A956" s="247"/>
      <c r="B956" s="260">
        <v>628.09999999999798</v>
      </c>
      <c r="C956" s="261" t="s">
        <v>1287</v>
      </c>
      <c r="D956" s="273"/>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5"/>
      <c r="AZ956" s="265"/>
      <c r="BA956" s="266"/>
      <c r="BB956" s="267" t="s">
        <v>42</v>
      </c>
      <c r="BC956" s="269"/>
      <c r="BD956" s="269">
        <f t="shared" si="30"/>
        <v>0</v>
      </c>
      <c r="BE956" s="270"/>
      <c r="BF956" s="271"/>
      <c r="BG956" s="279"/>
      <c r="BI956" s="252" t="str">
        <f t="shared" si="31"/>
        <v/>
      </c>
    </row>
    <row r="957" spans="1:61" s="277" customFormat="1" hidden="1">
      <c r="A957" s="247"/>
      <c r="B957" s="260">
        <v>628.10099999999795</v>
      </c>
      <c r="C957" s="261" t="s">
        <v>13</v>
      </c>
      <c r="D957" s="273"/>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5"/>
      <c r="AZ957" s="265"/>
      <c r="BA957" s="266"/>
      <c r="BB957" s="267" t="s">
        <v>43</v>
      </c>
      <c r="BC957" s="269"/>
      <c r="BD957" s="269">
        <f t="shared" si="30"/>
        <v>0</v>
      </c>
      <c r="BE957" s="270"/>
      <c r="BF957" s="271"/>
      <c r="BG957" s="279"/>
      <c r="BI957" s="252" t="str">
        <f t="shared" si="31"/>
        <v/>
      </c>
    </row>
    <row r="958" spans="1:61" s="277" customFormat="1" hidden="1">
      <c r="A958" s="247"/>
      <c r="B958" s="260">
        <v>628.10199999999804</v>
      </c>
      <c r="C958" s="261" t="s">
        <v>1288</v>
      </c>
      <c r="D958" s="273"/>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74"/>
      <c r="AE958" s="274"/>
      <c r="AF958" s="274"/>
      <c r="AG958" s="274"/>
      <c r="AH958" s="274"/>
      <c r="AI958" s="274"/>
      <c r="AJ958" s="274"/>
      <c r="AK958" s="274"/>
      <c r="AL958" s="274"/>
      <c r="AM958" s="274"/>
      <c r="AN958" s="274"/>
      <c r="AO958" s="274"/>
      <c r="AP958" s="274"/>
      <c r="AQ958" s="274"/>
      <c r="AR958" s="274"/>
      <c r="AS958" s="274"/>
      <c r="AT958" s="274"/>
      <c r="AU958" s="274"/>
      <c r="AV958" s="274"/>
      <c r="AW958" s="274"/>
      <c r="AX958" s="274"/>
      <c r="AY958" s="275"/>
      <c r="AZ958" s="265"/>
      <c r="BA958" s="266"/>
      <c r="BB958" s="267" t="s">
        <v>46</v>
      </c>
      <c r="BC958" s="269"/>
      <c r="BD958" s="269">
        <f t="shared" si="30"/>
        <v>0</v>
      </c>
      <c r="BE958" s="270"/>
      <c r="BF958" s="271"/>
      <c r="BG958" s="279"/>
      <c r="BI958" s="252" t="str">
        <f t="shared" si="31"/>
        <v/>
      </c>
    </row>
    <row r="959" spans="1:61" s="277" customFormat="1" hidden="1">
      <c r="A959" s="247"/>
      <c r="B959" s="260">
        <v>628.10299999999802</v>
      </c>
      <c r="C959" s="261" t="s">
        <v>1289</v>
      </c>
      <c r="D959" s="273"/>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74"/>
      <c r="AE959" s="274"/>
      <c r="AF959" s="274"/>
      <c r="AG959" s="274"/>
      <c r="AH959" s="274"/>
      <c r="AI959" s="274"/>
      <c r="AJ959" s="274"/>
      <c r="AK959" s="274"/>
      <c r="AL959" s="274"/>
      <c r="AM959" s="274"/>
      <c r="AN959" s="274"/>
      <c r="AO959" s="274"/>
      <c r="AP959" s="274"/>
      <c r="AQ959" s="274"/>
      <c r="AR959" s="274"/>
      <c r="AS959" s="274"/>
      <c r="AT959" s="274"/>
      <c r="AU959" s="274"/>
      <c r="AV959" s="274"/>
      <c r="AW959" s="274"/>
      <c r="AX959" s="274"/>
      <c r="AY959" s="275"/>
      <c r="AZ959" s="265"/>
      <c r="BA959" s="266"/>
      <c r="BB959" s="267" t="s">
        <v>46</v>
      </c>
      <c r="BC959" s="269"/>
      <c r="BD959" s="269">
        <f t="shared" si="30"/>
        <v>0</v>
      </c>
      <c r="BE959" s="270"/>
      <c r="BF959" s="271"/>
      <c r="BG959" s="279"/>
      <c r="BI959" s="252" t="str">
        <f t="shared" si="31"/>
        <v/>
      </c>
    </row>
    <row r="960" spans="1:61" s="277" customFormat="1" hidden="1">
      <c r="A960" s="247"/>
      <c r="B960" s="260">
        <v>628.103999999998</v>
      </c>
      <c r="C960" s="261" t="s">
        <v>1290</v>
      </c>
      <c r="D960" s="273"/>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74"/>
      <c r="AE960" s="274"/>
      <c r="AF960" s="274"/>
      <c r="AG960" s="274"/>
      <c r="AH960" s="274"/>
      <c r="AI960" s="274"/>
      <c r="AJ960" s="274"/>
      <c r="AK960" s="274"/>
      <c r="AL960" s="274"/>
      <c r="AM960" s="274"/>
      <c r="AN960" s="274"/>
      <c r="AO960" s="274"/>
      <c r="AP960" s="274"/>
      <c r="AQ960" s="274"/>
      <c r="AR960" s="274"/>
      <c r="AS960" s="274"/>
      <c r="AT960" s="274"/>
      <c r="AU960" s="274"/>
      <c r="AV960" s="274"/>
      <c r="AW960" s="274"/>
      <c r="AX960" s="274"/>
      <c r="AY960" s="275"/>
      <c r="AZ960" s="265"/>
      <c r="BA960" s="266"/>
      <c r="BB960" s="267" t="s">
        <v>46</v>
      </c>
      <c r="BC960" s="269"/>
      <c r="BD960" s="269">
        <f t="shared" si="30"/>
        <v>0</v>
      </c>
      <c r="BE960" s="270"/>
      <c r="BF960" s="271"/>
      <c r="BG960" s="279"/>
      <c r="BI960" s="252" t="str">
        <f t="shared" si="31"/>
        <v/>
      </c>
    </row>
    <row r="961" spans="1:61" s="277" customFormat="1" hidden="1">
      <c r="A961" s="247"/>
      <c r="B961" s="260">
        <v>628.10499999999797</v>
      </c>
      <c r="C961" s="261" t="s">
        <v>14</v>
      </c>
      <c r="D961" s="273"/>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74"/>
      <c r="AE961" s="274"/>
      <c r="AF961" s="274"/>
      <c r="AG961" s="274"/>
      <c r="AH961" s="274"/>
      <c r="AI961" s="274"/>
      <c r="AJ961" s="274"/>
      <c r="AK961" s="274"/>
      <c r="AL961" s="274"/>
      <c r="AM961" s="274"/>
      <c r="AN961" s="274"/>
      <c r="AO961" s="274"/>
      <c r="AP961" s="274"/>
      <c r="AQ961" s="274"/>
      <c r="AR961" s="274"/>
      <c r="AS961" s="274"/>
      <c r="AT961" s="274"/>
      <c r="AU961" s="274"/>
      <c r="AV961" s="274"/>
      <c r="AW961" s="274"/>
      <c r="AX961" s="274"/>
      <c r="AY961" s="275"/>
      <c r="AZ961" s="265"/>
      <c r="BA961" s="266"/>
      <c r="BB961" s="267" t="s">
        <v>46</v>
      </c>
      <c r="BC961" s="269"/>
      <c r="BD961" s="269">
        <f t="shared" si="30"/>
        <v>0</v>
      </c>
      <c r="BE961" s="270"/>
      <c r="BF961" s="271"/>
      <c r="BG961" s="279"/>
      <c r="BI961" s="252" t="str">
        <f t="shared" si="31"/>
        <v/>
      </c>
    </row>
    <row r="962" spans="1:61" s="277" customFormat="1" hidden="1">
      <c r="A962" s="247"/>
      <c r="B962" s="260">
        <v>628.10599999999704</v>
      </c>
      <c r="C962" s="261" t="s">
        <v>15</v>
      </c>
      <c r="D962" s="273"/>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74"/>
      <c r="AE962" s="274"/>
      <c r="AF962" s="274"/>
      <c r="AG962" s="274"/>
      <c r="AH962" s="274"/>
      <c r="AI962" s="274"/>
      <c r="AJ962" s="274"/>
      <c r="AK962" s="274"/>
      <c r="AL962" s="274"/>
      <c r="AM962" s="274"/>
      <c r="AN962" s="274"/>
      <c r="AO962" s="274"/>
      <c r="AP962" s="274"/>
      <c r="AQ962" s="274"/>
      <c r="AR962" s="274"/>
      <c r="AS962" s="274"/>
      <c r="AT962" s="274"/>
      <c r="AU962" s="274"/>
      <c r="AV962" s="274"/>
      <c r="AW962" s="274"/>
      <c r="AX962" s="274"/>
      <c r="AY962" s="275"/>
      <c r="AZ962" s="265"/>
      <c r="BA962" s="266"/>
      <c r="BB962" s="267" t="s">
        <v>46</v>
      </c>
      <c r="BC962" s="269"/>
      <c r="BD962" s="269">
        <f t="shared" si="30"/>
        <v>0</v>
      </c>
      <c r="BE962" s="270"/>
      <c r="BF962" s="271"/>
      <c r="BG962" s="279"/>
      <c r="BI962" s="252" t="str">
        <f t="shared" si="31"/>
        <v/>
      </c>
    </row>
    <row r="963" spans="1:61" s="277" customFormat="1" hidden="1">
      <c r="A963" s="247"/>
      <c r="B963" s="260">
        <v>628.10699999999702</v>
      </c>
      <c r="C963" s="261" t="s">
        <v>1291</v>
      </c>
      <c r="D963" s="262"/>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74"/>
      <c r="AE963" s="274"/>
      <c r="AF963" s="274"/>
      <c r="AG963" s="274"/>
      <c r="AH963" s="274"/>
      <c r="AI963" s="274"/>
      <c r="AJ963" s="274"/>
      <c r="AK963" s="274"/>
      <c r="AL963" s="274"/>
      <c r="AM963" s="274"/>
      <c r="AN963" s="274"/>
      <c r="AO963" s="274"/>
      <c r="AP963" s="274"/>
      <c r="AQ963" s="274"/>
      <c r="AR963" s="274"/>
      <c r="AS963" s="274"/>
      <c r="AT963" s="274"/>
      <c r="AU963" s="274"/>
      <c r="AV963" s="274"/>
      <c r="AW963" s="274"/>
      <c r="AX963" s="274"/>
      <c r="AY963" s="275"/>
      <c r="AZ963" s="265"/>
      <c r="BA963" s="266"/>
      <c r="BB963" s="267" t="s">
        <v>46</v>
      </c>
      <c r="BC963" s="269"/>
      <c r="BD963" s="269">
        <f t="shared" si="30"/>
        <v>0</v>
      </c>
      <c r="BE963" s="270"/>
      <c r="BF963" s="271"/>
      <c r="BG963" s="279"/>
      <c r="BI963" s="252" t="str">
        <f t="shared" si="31"/>
        <v/>
      </c>
    </row>
    <row r="964" spans="1:61" s="277" customFormat="1" hidden="1">
      <c r="A964" s="247"/>
      <c r="B964" s="260">
        <v>628.10799999999699</v>
      </c>
      <c r="C964" s="261" t="s">
        <v>1292</v>
      </c>
      <c r="D964" s="262"/>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74"/>
      <c r="AE964" s="274"/>
      <c r="AF964" s="274"/>
      <c r="AG964" s="274"/>
      <c r="AH964" s="274"/>
      <c r="AI964" s="274"/>
      <c r="AJ964" s="274"/>
      <c r="AK964" s="274"/>
      <c r="AL964" s="274"/>
      <c r="AM964" s="274"/>
      <c r="AN964" s="274"/>
      <c r="AO964" s="274"/>
      <c r="AP964" s="274"/>
      <c r="AQ964" s="274"/>
      <c r="AR964" s="274"/>
      <c r="AS964" s="274"/>
      <c r="AT964" s="274"/>
      <c r="AU964" s="274"/>
      <c r="AV964" s="274"/>
      <c r="AW964" s="274"/>
      <c r="AX964" s="274"/>
      <c r="AY964" s="275"/>
      <c r="AZ964" s="265"/>
      <c r="BA964" s="266"/>
      <c r="BB964" s="267" t="s">
        <v>46</v>
      </c>
      <c r="BC964" s="269"/>
      <c r="BD964" s="269">
        <f t="shared" si="30"/>
        <v>0</v>
      </c>
      <c r="BE964" s="270"/>
      <c r="BF964" s="271"/>
      <c r="BG964" s="279"/>
      <c r="BI964" s="252" t="str">
        <f t="shared" si="31"/>
        <v/>
      </c>
    </row>
    <row r="965" spans="1:61" s="277" customFormat="1" ht="15">
      <c r="A965" s="256" t="s">
        <v>1424</v>
      </c>
      <c r="B965" s="322"/>
      <c r="C965" s="258" t="s">
        <v>1425</v>
      </c>
      <c r="D965" s="295"/>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c r="AL965" s="282"/>
      <c r="AM965" s="282"/>
      <c r="AN965" s="282"/>
      <c r="AO965" s="282"/>
      <c r="AP965" s="282"/>
      <c r="AQ965" s="282"/>
      <c r="AR965" s="282"/>
      <c r="AS965" s="282"/>
      <c r="AT965" s="282"/>
      <c r="AU965" s="282"/>
      <c r="AV965" s="282"/>
      <c r="AW965" s="282"/>
      <c r="AX965" s="282"/>
      <c r="AY965" s="283"/>
      <c r="AZ965" s="284"/>
      <c r="BA965" s="285"/>
      <c r="BB965" s="286"/>
      <c r="BC965" s="287"/>
      <c r="BD965" s="287"/>
      <c r="BE965" s="270"/>
      <c r="BF965" s="259" t="s">
        <v>1447</v>
      </c>
      <c r="BG965" s="279"/>
      <c r="BI965" s="252"/>
    </row>
    <row r="966" spans="1:61" s="277" customFormat="1" hidden="1">
      <c r="A966" s="247"/>
      <c r="B966" s="260">
        <v>629.00049999999999</v>
      </c>
      <c r="C966" s="261" t="s">
        <v>720</v>
      </c>
      <c r="D966" s="273"/>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74"/>
      <c r="AE966" s="274"/>
      <c r="AF966" s="274"/>
      <c r="AG966" s="274"/>
      <c r="AH966" s="274"/>
      <c r="AI966" s="274"/>
      <c r="AJ966" s="274"/>
      <c r="AK966" s="274"/>
      <c r="AL966" s="274"/>
      <c r="AM966" s="274"/>
      <c r="AN966" s="274"/>
      <c r="AO966" s="274"/>
      <c r="AP966" s="274"/>
      <c r="AQ966" s="274"/>
      <c r="AR966" s="274"/>
      <c r="AS966" s="274"/>
      <c r="AT966" s="274"/>
      <c r="AU966" s="274"/>
      <c r="AV966" s="274"/>
      <c r="AW966" s="274"/>
      <c r="AX966" s="274"/>
      <c r="AY966" s="275"/>
      <c r="AZ966" s="265"/>
      <c r="BA966" s="266"/>
      <c r="BB966" s="267" t="s">
        <v>42</v>
      </c>
      <c r="BC966" s="269"/>
      <c r="BD966" s="269">
        <f t="shared" ref="BD966:BD1009" si="32">BA966*BC966</f>
        <v>0</v>
      </c>
      <c r="BE966" s="270"/>
      <c r="BF966" s="271"/>
      <c r="BG966" s="279"/>
      <c r="BI966" s="252" t="str">
        <f t="shared" si="31"/>
        <v/>
      </c>
    </row>
    <row r="967" spans="1:61" s="277" customFormat="1" hidden="1">
      <c r="A967" s="247"/>
      <c r="B967" s="260">
        <v>629.00099999999998</v>
      </c>
      <c r="C967" s="261" t="s">
        <v>721</v>
      </c>
      <c r="D967" s="273"/>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74"/>
      <c r="AE967" s="274"/>
      <c r="AF967" s="274"/>
      <c r="AG967" s="274"/>
      <c r="AH967" s="274"/>
      <c r="AI967" s="274"/>
      <c r="AJ967" s="274"/>
      <c r="AK967" s="274"/>
      <c r="AL967" s="274"/>
      <c r="AM967" s="274"/>
      <c r="AN967" s="274"/>
      <c r="AO967" s="274"/>
      <c r="AP967" s="274"/>
      <c r="AQ967" s="274"/>
      <c r="AR967" s="274"/>
      <c r="AS967" s="274"/>
      <c r="AT967" s="274"/>
      <c r="AU967" s="274"/>
      <c r="AV967" s="274"/>
      <c r="AW967" s="274"/>
      <c r="AX967" s="274"/>
      <c r="AY967" s="275"/>
      <c r="AZ967" s="265"/>
      <c r="BA967" s="266"/>
      <c r="BB967" s="267" t="s">
        <v>42</v>
      </c>
      <c r="BC967" s="269"/>
      <c r="BD967" s="269">
        <f t="shared" si="32"/>
        <v>0</v>
      </c>
      <c r="BE967" s="270"/>
      <c r="BF967" s="271"/>
      <c r="BG967" s="279"/>
      <c r="BI967" s="252" t="str">
        <f t="shared" si="31"/>
        <v/>
      </c>
    </row>
    <row r="968" spans="1:61" s="277" customFormat="1" hidden="1">
      <c r="A968" s="247"/>
      <c r="B968" s="260">
        <v>629.00199999999995</v>
      </c>
      <c r="C968" s="261" t="s">
        <v>722</v>
      </c>
      <c r="D968" s="273"/>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74"/>
      <c r="AE968" s="274"/>
      <c r="AF968" s="274"/>
      <c r="AG968" s="274"/>
      <c r="AH968" s="274"/>
      <c r="AI968" s="274"/>
      <c r="AJ968" s="274"/>
      <c r="AK968" s="274"/>
      <c r="AL968" s="274"/>
      <c r="AM968" s="274"/>
      <c r="AN968" s="274"/>
      <c r="AO968" s="274"/>
      <c r="AP968" s="274"/>
      <c r="AQ968" s="274"/>
      <c r="AR968" s="274"/>
      <c r="AS968" s="274"/>
      <c r="AT968" s="274"/>
      <c r="AU968" s="274"/>
      <c r="AV968" s="274"/>
      <c r="AW968" s="274"/>
      <c r="AX968" s="274"/>
      <c r="AY968" s="275"/>
      <c r="AZ968" s="265"/>
      <c r="BA968" s="266"/>
      <c r="BB968" s="267" t="s">
        <v>42</v>
      </c>
      <c r="BC968" s="269"/>
      <c r="BD968" s="269">
        <f t="shared" si="32"/>
        <v>0</v>
      </c>
      <c r="BE968" s="270"/>
      <c r="BF968" s="271"/>
      <c r="BG968" s="279"/>
      <c r="BI968" s="252" t="str">
        <f t="shared" si="31"/>
        <v/>
      </c>
    </row>
    <row r="969" spans="1:61" s="277" customFormat="1" hidden="1">
      <c r="B969" s="260">
        <v>629.00300000000004</v>
      </c>
      <c r="C969" s="261" t="s">
        <v>723</v>
      </c>
      <c r="D969" s="273"/>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74"/>
      <c r="AE969" s="274"/>
      <c r="AF969" s="274"/>
      <c r="AG969" s="274"/>
      <c r="AH969" s="274"/>
      <c r="AI969" s="274"/>
      <c r="AJ969" s="274"/>
      <c r="AK969" s="274"/>
      <c r="AL969" s="274"/>
      <c r="AM969" s="274"/>
      <c r="AN969" s="274"/>
      <c r="AO969" s="274"/>
      <c r="AP969" s="274"/>
      <c r="AQ969" s="274"/>
      <c r="AR969" s="274"/>
      <c r="AS969" s="274"/>
      <c r="AT969" s="274"/>
      <c r="AU969" s="274"/>
      <c r="AV969" s="274"/>
      <c r="AW969" s="274"/>
      <c r="AX969" s="274"/>
      <c r="AY969" s="275"/>
      <c r="AZ969" s="265"/>
      <c r="BA969" s="266"/>
      <c r="BB969" s="267" t="s">
        <v>42</v>
      </c>
      <c r="BC969" s="269"/>
      <c r="BD969" s="269">
        <f t="shared" si="32"/>
        <v>0</v>
      </c>
      <c r="BE969" s="270"/>
      <c r="BF969" s="271"/>
      <c r="BG969" s="279"/>
      <c r="BI969" s="252" t="str">
        <f t="shared" si="31"/>
        <v/>
      </c>
    </row>
    <row r="970" spans="1:61" s="277" customFormat="1" hidden="1">
      <c r="A970" s="247"/>
      <c r="B970" s="260">
        <v>629.00400000000002</v>
      </c>
      <c r="C970" s="261" t="s">
        <v>724</v>
      </c>
      <c r="D970" s="273"/>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74"/>
      <c r="AE970" s="274"/>
      <c r="AF970" s="274"/>
      <c r="AG970" s="274"/>
      <c r="AH970" s="274"/>
      <c r="AI970" s="274"/>
      <c r="AJ970" s="274"/>
      <c r="AK970" s="274"/>
      <c r="AL970" s="274"/>
      <c r="AM970" s="274"/>
      <c r="AN970" s="274"/>
      <c r="AO970" s="274"/>
      <c r="AP970" s="274"/>
      <c r="AQ970" s="274"/>
      <c r="AR970" s="274"/>
      <c r="AS970" s="274"/>
      <c r="AT970" s="274"/>
      <c r="AU970" s="274"/>
      <c r="AV970" s="274"/>
      <c r="AW970" s="274"/>
      <c r="AX970" s="274"/>
      <c r="AY970" s="275"/>
      <c r="AZ970" s="265"/>
      <c r="BA970" s="266"/>
      <c r="BB970" s="267" t="s">
        <v>42</v>
      </c>
      <c r="BC970" s="269"/>
      <c r="BD970" s="269">
        <f t="shared" si="32"/>
        <v>0</v>
      </c>
      <c r="BE970" s="270"/>
      <c r="BF970" s="271"/>
      <c r="BG970" s="279"/>
      <c r="BI970" s="252" t="str">
        <f t="shared" si="31"/>
        <v/>
      </c>
    </row>
    <row r="971" spans="1:61" s="277" customFormat="1" hidden="1">
      <c r="A971" s="247"/>
      <c r="B971" s="260">
        <v>629.005</v>
      </c>
      <c r="C971" s="261" t="s">
        <v>725</v>
      </c>
      <c r="D971" s="273"/>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74"/>
      <c r="AE971" s="274"/>
      <c r="AF971" s="274"/>
      <c r="AG971" s="274"/>
      <c r="AH971" s="274"/>
      <c r="AI971" s="274"/>
      <c r="AJ971" s="274"/>
      <c r="AK971" s="274"/>
      <c r="AL971" s="274"/>
      <c r="AM971" s="274"/>
      <c r="AN971" s="274"/>
      <c r="AO971" s="274"/>
      <c r="AP971" s="274"/>
      <c r="AQ971" s="274"/>
      <c r="AR971" s="274"/>
      <c r="AS971" s="274"/>
      <c r="AT971" s="274"/>
      <c r="AU971" s="274"/>
      <c r="AV971" s="274"/>
      <c r="AW971" s="274"/>
      <c r="AX971" s="274"/>
      <c r="AY971" s="275"/>
      <c r="AZ971" s="265"/>
      <c r="BA971" s="266"/>
      <c r="BB971" s="267" t="s">
        <v>42</v>
      </c>
      <c r="BC971" s="269"/>
      <c r="BD971" s="269">
        <f t="shared" si="32"/>
        <v>0</v>
      </c>
      <c r="BE971" s="270"/>
      <c r="BF971" s="271"/>
      <c r="BG971" s="279"/>
      <c r="BI971" s="252" t="str">
        <f t="shared" si="31"/>
        <v/>
      </c>
    </row>
    <row r="972" spans="1:61" s="277" customFormat="1" hidden="1">
      <c r="A972" s="247"/>
      <c r="B972" s="260">
        <v>629.00599999999997</v>
      </c>
      <c r="C972" s="261" t="s">
        <v>726</v>
      </c>
      <c r="D972" s="273"/>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74"/>
      <c r="AE972" s="274"/>
      <c r="AF972" s="274"/>
      <c r="AG972" s="274"/>
      <c r="AH972" s="274"/>
      <c r="AI972" s="274"/>
      <c r="AJ972" s="274"/>
      <c r="AK972" s="274"/>
      <c r="AL972" s="274"/>
      <c r="AM972" s="274"/>
      <c r="AN972" s="274"/>
      <c r="AO972" s="274"/>
      <c r="AP972" s="274"/>
      <c r="AQ972" s="274"/>
      <c r="AR972" s="274"/>
      <c r="AS972" s="274"/>
      <c r="AT972" s="274"/>
      <c r="AU972" s="274"/>
      <c r="AV972" s="274"/>
      <c r="AW972" s="274"/>
      <c r="AX972" s="274"/>
      <c r="AY972" s="275"/>
      <c r="AZ972" s="265"/>
      <c r="BA972" s="266"/>
      <c r="BB972" s="267" t="s">
        <v>41</v>
      </c>
      <c r="BC972" s="269"/>
      <c r="BD972" s="269">
        <f t="shared" si="32"/>
        <v>0</v>
      </c>
      <c r="BE972" s="270"/>
      <c r="BF972" s="271"/>
      <c r="BG972" s="279"/>
      <c r="BI972" s="252" t="str">
        <f t="shared" si="31"/>
        <v/>
      </c>
    </row>
    <row r="973" spans="1:61" s="277" customFormat="1" hidden="1">
      <c r="A973" s="247"/>
      <c r="B973" s="260">
        <v>629.01</v>
      </c>
      <c r="C973" s="261" t="s">
        <v>727</v>
      </c>
      <c r="D973" s="273"/>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74"/>
      <c r="AE973" s="274"/>
      <c r="AF973" s="274"/>
      <c r="AG973" s="274"/>
      <c r="AH973" s="274"/>
      <c r="AI973" s="274"/>
      <c r="AJ973" s="274"/>
      <c r="AK973" s="274"/>
      <c r="AL973" s="274"/>
      <c r="AM973" s="274"/>
      <c r="AN973" s="274"/>
      <c r="AO973" s="274"/>
      <c r="AP973" s="274"/>
      <c r="AQ973" s="274"/>
      <c r="AR973" s="274"/>
      <c r="AS973" s="274"/>
      <c r="AT973" s="274"/>
      <c r="AU973" s="274"/>
      <c r="AV973" s="274"/>
      <c r="AW973" s="274"/>
      <c r="AX973" s="274"/>
      <c r="AY973" s="275"/>
      <c r="AZ973" s="265"/>
      <c r="BA973" s="266"/>
      <c r="BB973" s="267" t="s">
        <v>42</v>
      </c>
      <c r="BC973" s="269"/>
      <c r="BD973" s="269">
        <f t="shared" si="32"/>
        <v>0</v>
      </c>
      <c r="BE973" s="270"/>
      <c r="BF973" s="271"/>
      <c r="BG973" s="279"/>
      <c r="BI973" s="252" t="str">
        <f t="shared" si="31"/>
        <v/>
      </c>
    </row>
    <row r="974" spans="1:61" s="277" customFormat="1" hidden="1">
      <c r="A974" s="247"/>
      <c r="B974" s="260">
        <v>629.01099999999997</v>
      </c>
      <c r="C974" s="261" t="s">
        <v>728</v>
      </c>
      <c r="D974" s="273"/>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74"/>
      <c r="AE974" s="274"/>
      <c r="AF974" s="274"/>
      <c r="AG974" s="274"/>
      <c r="AH974" s="274"/>
      <c r="AI974" s="274"/>
      <c r="AJ974" s="274"/>
      <c r="AK974" s="274"/>
      <c r="AL974" s="274"/>
      <c r="AM974" s="274"/>
      <c r="AN974" s="274"/>
      <c r="AO974" s="274"/>
      <c r="AP974" s="274"/>
      <c r="AQ974" s="274"/>
      <c r="AR974" s="274"/>
      <c r="AS974" s="274"/>
      <c r="AT974" s="274"/>
      <c r="AU974" s="274"/>
      <c r="AV974" s="274"/>
      <c r="AW974" s="274"/>
      <c r="AX974" s="274"/>
      <c r="AY974" s="275"/>
      <c r="AZ974" s="265"/>
      <c r="BA974" s="266"/>
      <c r="BB974" s="267" t="s">
        <v>43</v>
      </c>
      <c r="BC974" s="269"/>
      <c r="BD974" s="269">
        <f t="shared" si="32"/>
        <v>0</v>
      </c>
      <c r="BE974" s="270"/>
      <c r="BF974" s="271"/>
      <c r="BG974" s="279"/>
      <c r="BI974" s="252" t="str">
        <f t="shared" si="31"/>
        <v/>
      </c>
    </row>
    <row r="975" spans="1:61" s="277" customFormat="1" hidden="1">
      <c r="A975" s="247"/>
      <c r="B975" s="260">
        <v>629.01199999999994</v>
      </c>
      <c r="C975" s="261" t="s">
        <v>729</v>
      </c>
      <c r="D975" s="273"/>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74"/>
      <c r="AE975" s="274"/>
      <c r="AF975" s="274"/>
      <c r="AG975" s="274"/>
      <c r="AH975" s="274"/>
      <c r="AI975" s="274"/>
      <c r="AJ975" s="274"/>
      <c r="AK975" s="274"/>
      <c r="AL975" s="274"/>
      <c r="AM975" s="274"/>
      <c r="AN975" s="274"/>
      <c r="AO975" s="274"/>
      <c r="AP975" s="274"/>
      <c r="AQ975" s="274"/>
      <c r="AR975" s="274"/>
      <c r="AS975" s="274"/>
      <c r="AT975" s="274"/>
      <c r="AU975" s="274"/>
      <c r="AV975" s="274"/>
      <c r="AW975" s="274"/>
      <c r="AX975" s="274"/>
      <c r="AY975" s="275"/>
      <c r="AZ975" s="265"/>
      <c r="BA975" s="266"/>
      <c r="BB975" s="267" t="s">
        <v>43</v>
      </c>
      <c r="BC975" s="269"/>
      <c r="BD975" s="269">
        <f t="shared" si="32"/>
        <v>0</v>
      </c>
      <c r="BE975" s="270"/>
      <c r="BF975" s="271"/>
      <c r="BG975" s="279"/>
      <c r="BI975" s="252" t="str">
        <f t="shared" si="31"/>
        <v/>
      </c>
    </row>
    <row r="976" spans="1:61" s="277" customFormat="1" hidden="1">
      <c r="A976" s="247"/>
      <c r="B976" s="260">
        <v>629.01300000000003</v>
      </c>
      <c r="C976" s="261" t="s">
        <v>730</v>
      </c>
      <c r="D976" s="273"/>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74"/>
      <c r="AE976" s="274"/>
      <c r="AF976" s="274"/>
      <c r="AG976" s="274"/>
      <c r="AH976" s="274"/>
      <c r="AI976" s="274"/>
      <c r="AJ976" s="274"/>
      <c r="AK976" s="274"/>
      <c r="AL976" s="274"/>
      <c r="AM976" s="274"/>
      <c r="AN976" s="274"/>
      <c r="AO976" s="274"/>
      <c r="AP976" s="274"/>
      <c r="AQ976" s="274"/>
      <c r="AR976" s="274"/>
      <c r="AS976" s="274"/>
      <c r="AT976" s="274"/>
      <c r="AU976" s="274"/>
      <c r="AV976" s="274"/>
      <c r="AW976" s="274"/>
      <c r="AX976" s="274"/>
      <c r="AY976" s="275"/>
      <c r="AZ976" s="265"/>
      <c r="BA976" s="266"/>
      <c r="BB976" s="267" t="s">
        <v>43</v>
      </c>
      <c r="BC976" s="269"/>
      <c r="BD976" s="269">
        <f t="shared" si="32"/>
        <v>0</v>
      </c>
      <c r="BE976" s="270"/>
      <c r="BF976" s="271"/>
      <c r="BG976" s="279"/>
      <c r="BI976" s="252" t="str">
        <f t="shared" si="31"/>
        <v/>
      </c>
    </row>
    <row r="977" spans="1:61" s="277" customFormat="1" hidden="1">
      <c r="A977" s="247"/>
      <c r="B977" s="260">
        <v>629.01400000000001</v>
      </c>
      <c r="C977" s="261" t="s">
        <v>731</v>
      </c>
      <c r="D977" s="273"/>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274"/>
      <c r="AF977" s="274"/>
      <c r="AG977" s="274"/>
      <c r="AH977" s="274"/>
      <c r="AI977" s="274"/>
      <c r="AJ977" s="274"/>
      <c r="AK977" s="274"/>
      <c r="AL977" s="274"/>
      <c r="AM977" s="274"/>
      <c r="AN977" s="274"/>
      <c r="AO977" s="274"/>
      <c r="AP977" s="274"/>
      <c r="AQ977" s="274"/>
      <c r="AR977" s="274"/>
      <c r="AS977" s="274"/>
      <c r="AT977" s="274"/>
      <c r="AU977" s="274"/>
      <c r="AV977" s="274"/>
      <c r="AW977" s="274"/>
      <c r="AX977" s="274"/>
      <c r="AY977" s="275"/>
      <c r="AZ977" s="265"/>
      <c r="BA977" s="266"/>
      <c r="BB977" s="267" t="s">
        <v>41</v>
      </c>
      <c r="BC977" s="269"/>
      <c r="BD977" s="269">
        <f t="shared" si="32"/>
        <v>0</v>
      </c>
      <c r="BE977" s="270"/>
      <c r="BF977" s="271"/>
      <c r="BG977" s="279"/>
      <c r="BI977" s="252" t="str">
        <f t="shared" si="31"/>
        <v/>
      </c>
    </row>
    <row r="978" spans="1:61" s="277" customFormat="1" hidden="1">
      <c r="A978" s="247"/>
      <c r="B978" s="260">
        <v>629.01499999999999</v>
      </c>
      <c r="C978" s="261" t="s">
        <v>732</v>
      </c>
      <c r="D978" s="273"/>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c r="AB978" s="274"/>
      <c r="AC978" s="274"/>
      <c r="AD978" s="274"/>
      <c r="AE978" s="274"/>
      <c r="AF978" s="274"/>
      <c r="AG978" s="274"/>
      <c r="AH978" s="274"/>
      <c r="AI978" s="274"/>
      <c r="AJ978" s="274"/>
      <c r="AK978" s="274"/>
      <c r="AL978" s="274"/>
      <c r="AM978" s="274"/>
      <c r="AN978" s="274"/>
      <c r="AO978" s="274"/>
      <c r="AP978" s="274"/>
      <c r="AQ978" s="274"/>
      <c r="AR978" s="274"/>
      <c r="AS978" s="274"/>
      <c r="AT978" s="274"/>
      <c r="AU978" s="274"/>
      <c r="AV978" s="274"/>
      <c r="AW978" s="274"/>
      <c r="AX978" s="274"/>
      <c r="AY978" s="275"/>
      <c r="AZ978" s="265"/>
      <c r="BA978" s="266"/>
      <c r="BB978" s="267" t="s">
        <v>41</v>
      </c>
      <c r="BC978" s="269"/>
      <c r="BD978" s="269">
        <f t="shared" si="32"/>
        <v>0</v>
      </c>
      <c r="BE978" s="270"/>
      <c r="BF978" s="271"/>
      <c r="BG978" s="279"/>
      <c r="BI978" s="252" t="str">
        <f t="shared" si="31"/>
        <v/>
      </c>
    </row>
    <row r="979" spans="1:61" s="277" customFormat="1" hidden="1">
      <c r="A979" s="247"/>
      <c r="B979" s="260">
        <v>629.02</v>
      </c>
      <c r="C979" s="261" t="s">
        <v>733</v>
      </c>
      <c r="D979" s="273"/>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c r="AA979" s="274"/>
      <c r="AB979" s="274"/>
      <c r="AC979" s="274"/>
      <c r="AD979" s="274"/>
      <c r="AE979" s="274"/>
      <c r="AF979" s="274"/>
      <c r="AG979" s="274"/>
      <c r="AH979" s="274"/>
      <c r="AI979" s="274"/>
      <c r="AJ979" s="274"/>
      <c r="AK979" s="274"/>
      <c r="AL979" s="274"/>
      <c r="AM979" s="274"/>
      <c r="AN979" s="274"/>
      <c r="AO979" s="274"/>
      <c r="AP979" s="274"/>
      <c r="AQ979" s="274"/>
      <c r="AR979" s="274"/>
      <c r="AS979" s="274"/>
      <c r="AT979" s="274"/>
      <c r="AU979" s="274"/>
      <c r="AV979" s="274"/>
      <c r="AW979" s="274"/>
      <c r="AX979" s="274"/>
      <c r="AY979" s="275"/>
      <c r="AZ979" s="265"/>
      <c r="BA979" s="266"/>
      <c r="BB979" s="267" t="s">
        <v>47</v>
      </c>
      <c r="BC979" s="269"/>
      <c r="BD979" s="269">
        <f t="shared" si="32"/>
        <v>0</v>
      </c>
      <c r="BE979" s="270"/>
      <c r="BF979" s="271"/>
      <c r="BG979" s="279"/>
      <c r="BI979" s="252" t="str">
        <f t="shared" si="31"/>
        <v/>
      </c>
    </row>
    <row r="980" spans="1:61" s="277" customFormat="1" hidden="1">
      <c r="A980" s="247"/>
      <c r="B980" s="260">
        <v>629.02099999999996</v>
      </c>
      <c r="C980" s="261" t="s">
        <v>734</v>
      </c>
      <c r="D980" s="273"/>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5"/>
      <c r="AZ980" s="265"/>
      <c r="BA980" s="266"/>
      <c r="BB980" s="267" t="s">
        <v>43</v>
      </c>
      <c r="BC980" s="269"/>
      <c r="BD980" s="269">
        <f t="shared" si="32"/>
        <v>0</v>
      </c>
      <c r="BE980" s="270"/>
      <c r="BF980" s="271"/>
      <c r="BG980" s="279"/>
      <c r="BI980" s="252" t="str">
        <f t="shared" si="31"/>
        <v/>
      </c>
    </row>
    <row r="981" spans="1:61" s="277" customFormat="1" hidden="1">
      <c r="A981" s="247"/>
      <c r="B981" s="260">
        <v>629.02200000000005</v>
      </c>
      <c r="C981" s="261" t="s">
        <v>735</v>
      </c>
      <c r="D981" s="273"/>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5"/>
      <c r="AZ981" s="265"/>
      <c r="BA981" s="266"/>
      <c r="BB981" s="267" t="s">
        <v>42</v>
      </c>
      <c r="BC981" s="269"/>
      <c r="BD981" s="269">
        <f t="shared" si="32"/>
        <v>0</v>
      </c>
      <c r="BE981" s="270"/>
      <c r="BF981" s="271"/>
      <c r="BG981" s="279"/>
      <c r="BI981" s="252" t="str">
        <f t="shared" si="31"/>
        <v/>
      </c>
    </row>
    <row r="982" spans="1:61" s="277" customFormat="1" hidden="1">
      <c r="A982" s="247"/>
      <c r="B982" s="260">
        <v>629.02300000000002</v>
      </c>
      <c r="C982" s="261" t="s">
        <v>736</v>
      </c>
      <c r="D982" s="273"/>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74"/>
      <c r="AE982" s="274"/>
      <c r="AF982" s="274"/>
      <c r="AG982" s="274"/>
      <c r="AH982" s="274"/>
      <c r="AI982" s="274"/>
      <c r="AJ982" s="274"/>
      <c r="AK982" s="274"/>
      <c r="AL982" s="274"/>
      <c r="AM982" s="274"/>
      <c r="AN982" s="274"/>
      <c r="AO982" s="274"/>
      <c r="AP982" s="274"/>
      <c r="AQ982" s="274"/>
      <c r="AR982" s="274"/>
      <c r="AS982" s="274"/>
      <c r="AT982" s="274"/>
      <c r="AU982" s="274"/>
      <c r="AV982" s="274"/>
      <c r="AW982" s="274"/>
      <c r="AX982" s="274"/>
      <c r="AY982" s="275"/>
      <c r="AZ982" s="265"/>
      <c r="BA982" s="266"/>
      <c r="BB982" s="267" t="s">
        <v>42</v>
      </c>
      <c r="BC982" s="269"/>
      <c r="BD982" s="269">
        <f t="shared" si="32"/>
        <v>0</v>
      </c>
      <c r="BE982" s="270"/>
      <c r="BF982" s="271"/>
      <c r="BG982" s="279"/>
      <c r="BI982" s="252" t="str">
        <f t="shared" si="31"/>
        <v/>
      </c>
    </row>
    <row r="983" spans="1:61" s="277" customFormat="1" hidden="1">
      <c r="A983" s="247"/>
      <c r="B983" s="260">
        <v>629.024</v>
      </c>
      <c r="C983" s="261" t="s">
        <v>737</v>
      </c>
      <c r="D983" s="273"/>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74"/>
      <c r="AE983" s="274"/>
      <c r="AF983" s="274"/>
      <c r="AG983" s="274"/>
      <c r="AH983" s="274"/>
      <c r="AI983" s="274"/>
      <c r="AJ983" s="274"/>
      <c r="AK983" s="274"/>
      <c r="AL983" s="274"/>
      <c r="AM983" s="274"/>
      <c r="AN983" s="274"/>
      <c r="AO983" s="274"/>
      <c r="AP983" s="274"/>
      <c r="AQ983" s="274"/>
      <c r="AR983" s="274"/>
      <c r="AS983" s="274"/>
      <c r="AT983" s="274"/>
      <c r="AU983" s="274"/>
      <c r="AV983" s="274"/>
      <c r="AW983" s="274"/>
      <c r="AX983" s="274"/>
      <c r="AY983" s="275"/>
      <c r="AZ983" s="265"/>
      <c r="BA983" s="266"/>
      <c r="BB983" s="267" t="s">
        <v>41</v>
      </c>
      <c r="BC983" s="269"/>
      <c r="BD983" s="269">
        <f t="shared" si="32"/>
        <v>0</v>
      </c>
      <c r="BE983" s="270"/>
      <c r="BF983" s="271"/>
      <c r="BG983" s="279"/>
      <c r="BI983" s="252" t="str">
        <f t="shared" si="31"/>
        <v/>
      </c>
    </row>
    <row r="984" spans="1:61" s="277" customFormat="1" hidden="1">
      <c r="A984" s="247"/>
      <c r="B984" s="260">
        <v>629.02499999999998</v>
      </c>
      <c r="C984" s="261" t="s">
        <v>738</v>
      </c>
      <c r="D984" s="273"/>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74"/>
      <c r="AE984" s="274"/>
      <c r="AF984" s="274"/>
      <c r="AG984" s="274"/>
      <c r="AH984" s="274"/>
      <c r="AI984" s="274"/>
      <c r="AJ984" s="274"/>
      <c r="AK984" s="274"/>
      <c r="AL984" s="274"/>
      <c r="AM984" s="274"/>
      <c r="AN984" s="274"/>
      <c r="AO984" s="274"/>
      <c r="AP984" s="274"/>
      <c r="AQ984" s="274"/>
      <c r="AR984" s="274"/>
      <c r="AS984" s="274"/>
      <c r="AT984" s="274"/>
      <c r="AU984" s="274"/>
      <c r="AV984" s="274"/>
      <c r="AW984" s="274"/>
      <c r="AX984" s="274"/>
      <c r="AY984" s="275"/>
      <c r="AZ984" s="265"/>
      <c r="BA984" s="266"/>
      <c r="BB984" s="267" t="s">
        <v>42</v>
      </c>
      <c r="BC984" s="269"/>
      <c r="BD984" s="269">
        <f t="shared" si="32"/>
        <v>0</v>
      </c>
      <c r="BE984" s="270"/>
      <c r="BF984" s="271"/>
      <c r="BG984" s="279"/>
      <c r="BI984" s="252" t="str">
        <f t="shared" ref="BI984:BI1047" si="33">T(B984)</f>
        <v/>
      </c>
    </row>
    <row r="985" spans="1:61" s="277" customFormat="1" hidden="1">
      <c r="A985" s="247"/>
      <c r="B985" s="260">
        <v>629.02599999999995</v>
      </c>
      <c r="C985" s="261" t="s">
        <v>739</v>
      </c>
      <c r="D985" s="273"/>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74"/>
      <c r="AE985" s="274"/>
      <c r="AF985" s="274"/>
      <c r="AG985" s="274"/>
      <c r="AH985" s="274"/>
      <c r="AI985" s="274"/>
      <c r="AJ985" s="274"/>
      <c r="AK985" s="274"/>
      <c r="AL985" s="274"/>
      <c r="AM985" s="274"/>
      <c r="AN985" s="274"/>
      <c r="AO985" s="274"/>
      <c r="AP985" s="274"/>
      <c r="AQ985" s="274"/>
      <c r="AR985" s="274"/>
      <c r="AS985" s="274"/>
      <c r="AT985" s="274"/>
      <c r="AU985" s="274"/>
      <c r="AV985" s="274"/>
      <c r="AW985" s="274"/>
      <c r="AX985" s="274"/>
      <c r="AY985" s="275"/>
      <c r="AZ985" s="265"/>
      <c r="BA985" s="266"/>
      <c r="BB985" s="267" t="s">
        <v>43</v>
      </c>
      <c r="BC985" s="269"/>
      <c r="BD985" s="269">
        <f t="shared" si="32"/>
        <v>0</v>
      </c>
      <c r="BE985" s="270"/>
      <c r="BF985" s="271"/>
      <c r="BG985" s="279"/>
      <c r="BI985" s="252" t="str">
        <f t="shared" si="33"/>
        <v/>
      </c>
    </row>
    <row r="986" spans="1:61" s="277" customFormat="1" hidden="1">
      <c r="A986" s="247"/>
      <c r="B986" s="260">
        <v>629.02700000000004</v>
      </c>
      <c r="C986" s="261" t="s">
        <v>740</v>
      </c>
      <c r="D986" s="273"/>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274"/>
      <c r="AF986" s="274"/>
      <c r="AG986" s="274"/>
      <c r="AH986" s="274"/>
      <c r="AI986" s="274"/>
      <c r="AJ986" s="274"/>
      <c r="AK986" s="274"/>
      <c r="AL986" s="274"/>
      <c r="AM986" s="274"/>
      <c r="AN986" s="274"/>
      <c r="AO986" s="274"/>
      <c r="AP986" s="274"/>
      <c r="AQ986" s="274"/>
      <c r="AR986" s="274"/>
      <c r="AS986" s="274"/>
      <c r="AT986" s="274"/>
      <c r="AU986" s="274"/>
      <c r="AV986" s="274"/>
      <c r="AW986" s="274"/>
      <c r="AX986" s="274"/>
      <c r="AY986" s="275"/>
      <c r="AZ986" s="265"/>
      <c r="BA986" s="266"/>
      <c r="BB986" s="267" t="s">
        <v>43</v>
      </c>
      <c r="BC986" s="269"/>
      <c r="BD986" s="269">
        <f t="shared" si="32"/>
        <v>0</v>
      </c>
      <c r="BE986" s="270"/>
      <c r="BF986" s="271"/>
      <c r="BG986" s="279"/>
      <c r="BI986" s="252" t="str">
        <f t="shared" si="33"/>
        <v/>
      </c>
    </row>
    <row r="987" spans="1:61" s="277" customFormat="1" hidden="1">
      <c r="A987" s="247"/>
      <c r="B987" s="260">
        <v>629.02800000000002</v>
      </c>
      <c r="C987" s="261" t="s">
        <v>741</v>
      </c>
      <c r="D987" s="273"/>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274"/>
      <c r="AE987" s="274"/>
      <c r="AF987" s="274"/>
      <c r="AG987" s="274"/>
      <c r="AH987" s="274"/>
      <c r="AI987" s="274"/>
      <c r="AJ987" s="274"/>
      <c r="AK987" s="274"/>
      <c r="AL987" s="274"/>
      <c r="AM987" s="274"/>
      <c r="AN987" s="274"/>
      <c r="AO987" s="274"/>
      <c r="AP987" s="274"/>
      <c r="AQ987" s="274"/>
      <c r="AR987" s="274"/>
      <c r="AS987" s="274"/>
      <c r="AT987" s="274"/>
      <c r="AU987" s="274"/>
      <c r="AV987" s="274"/>
      <c r="AW987" s="274"/>
      <c r="AX987" s="274"/>
      <c r="AY987" s="275"/>
      <c r="AZ987" s="265"/>
      <c r="BA987" s="266"/>
      <c r="BB987" s="267" t="s">
        <v>42</v>
      </c>
      <c r="BC987" s="269"/>
      <c r="BD987" s="269">
        <f t="shared" si="32"/>
        <v>0</v>
      </c>
      <c r="BE987" s="270"/>
      <c r="BF987" s="271"/>
      <c r="BG987" s="279"/>
      <c r="BI987" s="252" t="str">
        <f t="shared" si="33"/>
        <v/>
      </c>
    </row>
    <row r="988" spans="1:61" s="277" customFormat="1" hidden="1">
      <c r="A988" s="247"/>
      <c r="B988" s="260">
        <v>629.029</v>
      </c>
      <c r="C988" s="261" t="s">
        <v>742</v>
      </c>
      <c r="D988" s="273"/>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s="274"/>
      <c r="AG988" s="274"/>
      <c r="AH988" s="274"/>
      <c r="AI988" s="274"/>
      <c r="AJ988" s="274"/>
      <c r="AK988" s="274"/>
      <c r="AL988" s="274"/>
      <c r="AM988" s="274"/>
      <c r="AN988" s="274"/>
      <c r="AO988" s="274"/>
      <c r="AP988" s="274"/>
      <c r="AQ988" s="274"/>
      <c r="AR988" s="274"/>
      <c r="AS988" s="274"/>
      <c r="AT988" s="274"/>
      <c r="AU988" s="274"/>
      <c r="AV988" s="274"/>
      <c r="AW988" s="274"/>
      <c r="AX988" s="274"/>
      <c r="AY988" s="275"/>
      <c r="AZ988" s="265"/>
      <c r="BA988" s="266"/>
      <c r="BB988" s="267" t="s">
        <v>41</v>
      </c>
      <c r="BC988" s="269"/>
      <c r="BD988" s="269">
        <f t="shared" si="32"/>
        <v>0</v>
      </c>
      <c r="BE988" s="270"/>
      <c r="BF988" s="271"/>
      <c r="BG988" s="279"/>
      <c r="BI988" s="252" t="str">
        <f t="shared" si="33"/>
        <v/>
      </c>
    </row>
    <row r="989" spans="1:61" s="277" customFormat="1" hidden="1">
      <c r="A989" s="247"/>
      <c r="B989" s="260">
        <v>629.03</v>
      </c>
      <c r="C989" s="261" t="s">
        <v>743</v>
      </c>
      <c r="D989" s="273"/>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c r="AB989" s="274"/>
      <c r="AC989" s="274"/>
      <c r="AD989" s="274"/>
      <c r="AE989" s="274"/>
      <c r="AF989" s="274"/>
      <c r="AG989" s="274"/>
      <c r="AH989" s="274"/>
      <c r="AI989" s="274"/>
      <c r="AJ989" s="274"/>
      <c r="AK989" s="274"/>
      <c r="AL989" s="274"/>
      <c r="AM989" s="274"/>
      <c r="AN989" s="274"/>
      <c r="AO989" s="274"/>
      <c r="AP989" s="274"/>
      <c r="AQ989" s="274"/>
      <c r="AR989" s="274"/>
      <c r="AS989" s="274"/>
      <c r="AT989" s="274"/>
      <c r="AU989" s="274"/>
      <c r="AV989" s="274"/>
      <c r="AW989" s="274"/>
      <c r="AX989" s="274"/>
      <c r="AY989" s="275"/>
      <c r="AZ989" s="265"/>
      <c r="BA989" s="266"/>
      <c r="BB989" s="267" t="s">
        <v>42</v>
      </c>
      <c r="BC989" s="269"/>
      <c r="BD989" s="269">
        <f t="shared" si="32"/>
        <v>0</v>
      </c>
      <c r="BE989" s="270"/>
      <c r="BF989" s="271"/>
      <c r="BG989" s="279"/>
      <c r="BI989" s="252" t="str">
        <f t="shared" si="33"/>
        <v/>
      </c>
    </row>
    <row r="990" spans="1:61" s="277" customFormat="1" hidden="1">
      <c r="A990" s="247"/>
      <c r="B990" s="260">
        <v>629.03099999999995</v>
      </c>
      <c r="C990" s="261" t="s">
        <v>744</v>
      </c>
      <c r="D990" s="273"/>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274"/>
      <c r="AE990" s="274"/>
      <c r="AF990" s="274"/>
      <c r="AG990" s="274"/>
      <c r="AH990" s="274"/>
      <c r="AI990" s="274"/>
      <c r="AJ990" s="274"/>
      <c r="AK990" s="274"/>
      <c r="AL990" s="274"/>
      <c r="AM990" s="274"/>
      <c r="AN990" s="274"/>
      <c r="AO990" s="274"/>
      <c r="AP990" s="274"/>
      <c r="AQ990" s="274"/>
      <c r="AR990" s="274"/>
      <c r="AS990" s="274"/>
      <c r="AT990" s="274"/>
      <c r="AU990" s="274"/>
      <c r="AV990" s="274"/>
      <c r="AW990" s="274"/>
      <c r="AX990" s="274"/>
      <c r="AY990" s="275"/>
      <c r="AZ990" s="265"/>
      <c r="BA990" s="266"/>
      <c r="BB990" s="267" t="s">
        <v>42</v>
      </c>
      <c r="BC990" s="269"/>
      <c r="BD990" s="269">
        <f t="shared" si="32"/>
        <v>0</v>
      </c>
      <c r="BE990" s="270"/>
      <c r="BF990" s="271"/>
      <c r="BG990" s="279"/>
      <c r="BI990" s="252" t="str">
        <f t="shared" si="33"/>
        <v/>
      </c>
    </row>
    <row r="991" spans="1:61" s="277" customFormat="1" hidden="1">
      <c r="A991" s="247"/>
      <c r="B991" s="260">
        <v>629.03200000000004</v>
      </c>
      <c r="C991" s="261" t="s">
        <v>745</v>
      </c>
      <c r="D991" s="273"/>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c r="AB991" s="274"/>
      <c r="AC991" s="274"/>
      <c r="AD991" s="274"/>
      <c r="AE991" s="274"/>
      <c r="AF991" s="274"/>
      <c r="AG991" s="274"/>
      <c r="AH991" s="274"/>
      <c r="AI991" s="274"/>
      <c r="AJ991" s="274"/>
      <c r="AK991" s="274"/>
      <c r="AL991" s="274"/>
      <c r="AM991" s="274"/>
      <c r="AN991" s="274"/>
      <c r="AO991" s="274"/>
      <c r="AP991" s="274"/>
      <c r="AQ991" s="274"/>
      <c r="AR991" s="274"/>
      <c r="AS991" s="274"/>
      <c r="AT991" s="274"/>
      <c r="AU991" s="274"/>
      <c r="AV991" s="274"/>
      <c r="AW991" s="274"/>
      <c r="AX991" s="274"/>
      <c r="AY991" s="275"/>
      <c r="AZ991" s="265"/>
      <c r="BA991" s="266"/>
      <c r="BB991" s="267" t="s">
        <v>42</v>
      </c>
      <c r="BC991" s="269"/>
      <c r="BD991" s="269">
        <f t="shared" si="32"/>
        <v>0</v>
      </c>
      <c r="BE991" s="270"/>
      <c r="BF991" s="271"/>
      <c r="BG991" s="279"/>
      <c r="BI991" s="252" t="str">
        <f t="shared" si="33"/>
        <v/>
      </c>
    </row>
    <row r="992" spans="1:61" s="277" customFormat="1" hidden="1">
      <c r="A992" s="247"/>
      <c r="B992" s="260">
        <v>629.03300000000002</v>
      </c>
      <c r="C992" s="261" t="s">
        <v>746</v>
      </c>
      <c r="D992" s="273"/>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c r="AA992" s="274"/>
      <c r="AB992" s="274"/>
      <c r="AC992" s="274"/>
      <c r="AD992" s="274"/>
      <c r="AE992" s="274"/>
      <c r="AF992" s="274"/>
      <c r="AG992" s="274"/>
      <c r="AH992" s="274"/>
      <c r="AI992" s="274"/>
      <c r="AJ992" s="274"/>
      <c r="AK992" s="274"/>
      <c r="AL992" s="274"/>
      <c r="AM992" s="274"/>
      <c r="AN992" s="274"/>
      <c r="AO992" s="274"/>
      <c r="AP992" s="274"/>
      <c r="AQ992" s="274"/>
      <c r="AR992" s="274"/>
      <c r="AS992" s="274"/>
      <c r="AT992" s="274"/>
      <c r="AU992" s="274"/>
      <c r="AV992" s="274"/>
      <c r="AW992" s="274"/>
      <c r="AX992" s="274"/>
      <c r="AY992" s="275"/>
      <c r="AZ992" s="265"/>
      <c r="BA992" s="266"/>
      <c r="BB992" s="267" t="s">
        <v>42</v>
      </c>
      <c r="BC992" s="269"/>
      <c r="BD992" s="269">
        <f t="shared" si="32"/>
        <v>0</v>
      </c>
      <c r="BE992" s="270"/>
      <c r="BF992" s="271"/>
      <c r="BG992" s="279"/>
      <c r="BI992" s="252" t="str">
        <f t="shared" si="33"/>
        <v/>
      </c>
    </row>
    <row r="993" spans="1:61" s="277" customFormat="1" hidden="1">
      <c r="A993" s="247"/>
      <c r="B993" s="260">
        <v>629.03399999999999</v>
      </c>
      <c r="C993" s="261" t="s">
        <v>747</v>
      </c>
      <c r="D993" s="273"/>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274"/>
      <c r="AE993" s="274"/>
      <c r="AF993" s="274"/>
      <c r="AG993" s="274"/>
      <c r="AH993" s="274"/>
      <c r="AI993" s="274"/>
      <c r="AJ993" s="274"/>
      <c r="AK993" s="274"/>
      <c r="AL993" s="274"/>
      <c r="AM993" s="274"/>
      <c r="AN993" s="274"/>
      <c r="AO993" s="274"/>
      <c r="AP993" s="274"/>
      <c r="AQ993" s="274"/>
      <c r="AR993" s="274"/>
      <c r="AS993" s="274"/>
      <c r="AT993" s="274"/>
      <c r="AU993" s="274"/>
      <c r="AV993" s="274"/>
      <c r="AW993" s="274"/>
      <c r="AX993" s="274"/>
      <c r="AY993" s="275"/>
      <c r="AZ993" s="265"/>
      <c r="BA993" s="266"/>
      <c r="BB993" s="267" t="s">
        <v>42</v>
      </c>
      <c r="BC993" s="269"/>
      <c r="BD993" s="269">
        <f t="shared" si="32"/>
        <v>0</v>
      </c>
      <c r="BE993" s="270"/>
      <c r="BF993" s="271"/>
      <c r="BG993" s="279"/>
      <c r="BI993" s="252" t="str">
        <f t="shared" si="33"/>
        <v/>
      </c>
    </row>
    <row r="994" spans="1:61" s="277" customFormat="1" hidden="1">
      <c r="A994" s="247"/>
      <c r="B994" s="260">
        <v>629.03499999999997</v>
      </c>
      <c r="C994" s="261" t="s">
        <v>748</v>
      </c>
      <c r="D994" s="273"/>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74"/>
      <c r="AE994" s="274"/>
      <c r="AF994" s="274"/>
      <c r="AG994" s="274"/>
      <c r="AH994" s="274"/>
      <c r="AI994" s="274"/>
      <c r="AJ994" s="274"/>
      <c r="AK994" s="274"/>
      <c r="AL994" s="274"/>
      <c r="AM994" s="274"/>
      <c r="AN994" s="274"/>
      <c r="AO994" s="274"/>
      <c r="AP994" s="274"/>
      <c r="AQ994" s="274"/>
      <c r="AR994" s="274"/>
      <c r="AS994" s="274"/>
      <c r="AT994" s="274"/>
      <c r="AU994" s="274"/>
      <c r="AV994" s="274"/>
      <c r="AW994" s="274"/>
      <c r="AX994" s="274"/>
      <c r="AY994" s="275"/>
      <c r="AZ994" s="265"/>
      <c r="BA994" s="266"/>
      <c r="BB994" s="267" t="s">
        <v>42</v>
      </c>
      <c r="BC994" s="269"/>
      <c r="BD994" s="269">
        <f t="shared" si="32"/>
        <v>0</v>
      </c>
      <c r="BE994" s="270"/>
      <c r="BF994" s="271"/>
      <c r="BG994" s="279"/>
      <c r="BI994" s="252" t="str">
        <f t="shared" si="33"/>
        <v/>
      </c>
    </row>
    <row r="995" spans="1:61" s="277" customFormat="1" hidden="1">
      <c r="A995" s="247"/>
      <c r="B995" s="260">
        <v>629.03599999999994</v>
      </c>
      <c r="C995" s="261" t="s">
        <v>16</v>
      </c>
      <c r="D995" s="273"/>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74"/>
      <c r="AE995" s="274"/>
      <c r="AF995" s="274"/>
      <c r="AG995" s="274"/>
      <c r="AH995" s="274"/>
      <c r="AI995" s="274"/>
      <c r="AJ995" s="274"/>
      <c r="AK995" s="274"/>
      <c r="AL995" s="274"/>
      <c r="AM995" s="274"/>
      <c r="AN995" s="274"/>
      <c r="AO995" s="274"/>
      <c r="AP995" s="274"/>
      <c r="AQ995" s="274"/>
      <c r="AR995" s="274"/>
      <c r="AS995" s="274"/>
      <c r="AT995" s="274"/>
      <c r="AU995" s="274"/>
      <c r="AV995" s="274"/>
      <c r="AW995" s="274"/>
      <c r="AX995" s="274"/>
      <c r="AY995" s="275"/>
      <c r="AZ995" s="265"/>
      <c r="BA995" s="266"/>
      <c r="BB995" s="267" t="s">
        <v>42</v>
      </c>
      <c r="BC995" s="269"/>
      <c r="BD995" s="269">
        <f t="shared" si="32"/>
        <v>0</v>
      </c>
      <c r="BE995" s="270"/>
      <c r="BF995" s="271"/>
      <c r="BG995" s="279"/>
      <c r="BI995" s="252" t="str">
        <f t="shared" si="33"/>
        <v/>
      </c>
    </row>
    <row r="996" spans="1:61" s="277" customFormat="1" hidden="1">
      <c r="A996" s="247"/>
      <c r="B996" s="260">
        <v>629.03700000000003</v>
      </c>
      <c r="C996" s="261" t="s">
        <v>749</v>
      </c>
      <c r="D996" s="273"/>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74"/>
      <c r="AE996" s="274"/>
      <c r="AF996" s="274"/>
      <c r="AG996" s="274"/>
      <c r="AH996" s="274"/>
      <c r="AI996" s="274"/>
      <c r="AJ996" s="274"/>
      <c r="AK996" s="274"/>
      <c r="AL996" s="274"/>
      <c r="AM996" s="274"/>
      <c r="AN996" s="274"/>
      <c r="AO996" s="274"/>
      <c r="AP996" s="274"/>
      <c r="AQ996" s="274"/>
      <c r="AR996" s="274"/>
      <c r="AS996" s="274"/>
      <c r="AT996" s="274"/>
      <c r="AU996" s="274"/>
      <c r="AV996" s="274"/>
      <c r="AW996" s="274"/>
      <c r="AX996" s="274"/>
      <c r="AY996" s="275"/>
      <c r="AZ996" s="265"/>
      <c r="BA996" s="266"/>
      <c r="BB996" s="267" t="s">
        <v>42</v>
      </c>
      <c r="BC996" s="269"/>
      <c r="BD996" s="269">
        <f t="shared" si="32"/>
        <v>0</v>
      </c>
      <c r="BE996" s="270"/>
      <c r="BF996" s="271"/>
      <c r="BG996" s="279"/>
      <c r="BI996" s="252" t="str">
        <f t="shared" si="33"/>
        <v/>
      </c>
    </row>
    <row r="997" spans="1:61" s="277" customFormat="1" hidden="1">
      <c r="A997" s="247"/>
      <c r="B997" s="260">
        <v>629.03800000000001</v>
      </c>
      <c r="C997" s="261" t="s">
        <v>750</v>
      </c>
      <c r="D997" s="273"/>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74"/>
      <c r="AE997" s="274"/>
      <c r="AF997" s="274"/>
      <c r="AG997" s="274"/>
      <c r="AH997" s="274"/>
      <c r="AI997" s="274"/>
      <c r="AJ997" s="274"/>
      <c r="AK997" s="274"/>
      <c r="AL997" s="274"/>
      <c r="AM997" s="274"/>
      <c r="AN997" s="274"/>
      <c r="AO997" s="274"/>
      <c r="AP997" s="274"/>
      <c r="AQ997" s="274"/>
      <c r="AR997" s="274"/>
      <c r="AS997" s="274"/>
      <c r="AT997" s="274"/>
      <c r="AU997" s="274"/>
      <c r="AV997" s="274"/>
      <c r="AW997" s="274"/>
      <c r="AX997" s="274"/>
      <c r="AY997" s="275"/>
      <c r="AZ997" s="265"/>
      <c r="BA997" s="266"/>
      <c r="BB997" s="267" t="s">
        <v>42</v>
      </c>
      <c r="BC997" s="269"/>
      <c r="BD997" s="269">
        <f t="shared" si="32"/>
        <v>0</v>
      </c>
      <c r="BE997" s="270"/>
      <c r="BF997" s="271"/>
      <c r="BG997" s="279"/>
      <c r="BI997" s="252" t="str">
        <f t="shared" si="33"/>
        <v/>
      </c>
    </row>
    <row r="998" spans="1:61" s="277" customFormat="1" hidden="1">
      <c r="A998" s="247"/>
      <c r="B998" s="260">
        <v>629.03899999999999</v>
      </c>
      <c r="C998" s="261" t="s">
        <v>751</v>
      </c>
      <c r="D998" s="273"/>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74"/>
      <c r="AE998" s="274"/>
      <c r="AF998" s="274"/>
      <c r="AG998" s="274"/>
      <c r="AH998" s="274"/>
      <c r="AI998" s="274"/>
      <c r="AJ998" s="274"/>
      <c r="AK998" s="274"/>
      <c r="AL998" s="274"/>
      <c r="AM998" s="274"/>
      <c r="AN998" s="274"/>
      <c r="AO998" s="274"/>
      <c r="AP998" s="274"/>
      <c r="AQ998" s="274"/>
      <c r="AR998" s="274"/>
      <c r="AS998" s="274"/>
      <c r="AT998" s="274"/>
      <c r="AU998" s="274"/>
      <c r="AV998" s="274"/>
      <c r="AW998" s="274"/>
      <c r="AX998" s="274"/>
      <c r="AY998" s="275"/>
      <c r="AZ998" s="265"/>
      <c r="BA998" s="266"/>
      <c r="BB998" s="267" t="s">
        <v>42</v>
      </c>
      <c r="BC998" s="269"/>
      <c r="BD998" s="269">
        <f t="shared" si="32"/>
        <v>0</v>
      </c>
      <c r="BE998" s="270"/>
      <c r="BF998" s="271"/>
      <c r="BG998" s="279"/>
      <c r="BI998" s="252" t="str">
        <f t="shared" si="33"/>
        <v/>
      </c>
    </row>
    <row r="999" spans="1:61" s="277" customFormat="1" hidden="1">
      <c r="A999" s="247"/>
      <c r="B999" s="260">
        <v>629.04</v>
      </c>
      <c r="C999" s="261" t="s">
        <v>752</v>
      </c>
      <c r="D999" s="273"/>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74"/>
      <c r="AE999" s="274"/>
      <c r="AF999" s="274"/>
      <c r="AG999" s="274"/>
      <c r="AH999" s="274"/>
      <c r="AI999" s="274"/>
      <c r="AJ999" s="274"/>
      <c r="AK999" s="274"/>
      <c r="AL999" s="274"/>
      <c r="AM999" s="274"/>
      <c r="AN999" s="274"/>
      <c r="AO999" s="274"/>
      <c r="AP999" s="274"/>
      <c r="AQ999" s="274"/>
      <c r="AR999" s="274"/>
      <c r="AS999" s="274"/>
      <c r="AT999" s="274"/>
      <c r="AU999" s="274"/>
      <c r="AV999" s="274"/>
      <c r="AW999" s="274"/>
      <c r="AX999" s="274"/>
      <c r="AY999" s="275"/>
      <c r="AZ999" s="265"/>
      <c r="BA999" s="266"/>
      <c r="BB999" s="267" t="s">
        <v>42</v>
      </c>
      <c r="BC999" s="269"/>
      <c r="BD999" s="269">
        <f t="shared" si="32"/>
        <v>0</v>
      </c>
      <c r="BE999" s="270"/>
      <c r="BF999" s="271"/>
      <c r="BG999" s="279"/>
      <c r="BI999" s="252" t="str">
        <f t="shared" si="33"/>
        <v/>
      </c>
    </row>
    <row r="1000" spans="1:61" s="277" customFormat="1" hidden="1">
      <c r="A1000" s="247"/>
      <c r="B1000" s="260">
        <v>629.04999999999995</v>
      </c>
      <c r="C1000" s="261" t="s">
        <v>753</v>
      </c>
      <c r="D1000" s="273"/>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74"/>
      <c r="AE1000" s="274"/>
      <c r="AF1000" s="274"/>
      <c r="AG1000" s="274"/>
      <c r="AH1000" s="274"/>
      <c r="AI1000" s="274"/>
      <c r="AJ1000" s="274"/>
      <c r="AK1000" s="274"/>
      <c r="AL1000" s="274"/>
      <c r="AM1000" s="274"/>
      <c r="AN1000" s="274"/>
      <c r="AO1000" s="274"/>
      <c r="AP1000" s="274"/>
      <c r="AQ1000" s="274"/>
      <c r="AR1000" s="274"/>
      <c r="AS1000" s="274"/>
      <c r="AT1000" s="274"/>
      <c r="AU1000" s="274"/>
      <c r="AV1000" s="274"/>
      <c r="AW1000" s="274"/>
      <c r="AX1000" s="274"/>
      <c r="AY1000" s="275"/>
      <c r="AZ1000" s="265"/>
      <c r="BA1000" s="266"/>
      <c r="BB1000" s="267" t="s">
        <v>48</v>
      </c>
      <c r="BC1000" s="269"/>
      <c r="BD1000" s="269">
        <f t="shared" si="32"/>
        <v>0</v>
      </c>
      <c r="BE1000" s="270"/>
      <c r="BF1000" s="271"/>
      <c r="BG1000" s="279"/>
      <c r="BI1000" s="252" t="str">
        <f t="shared" si="33"/>
        <v/>
      </c>
    </row>
    <row r="1001" spans="1:61" s="277" customFormat="1" hidden="1">
      <c r="A1001" s="247"/>
      <c r="B1001" s="260">
        <v>629.05100000000004</v>
      </c>
      <c r="C1001" s="261" t="s">
        <v>754</v>
      </c>
      <c r="D1001" s="273"/>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74"/>
      <c r="AE1001" s="274"/>
      <c r="AF1001" s="274"/>
      <c r="AG1001" s="274"/>
      <c r="AH1001" s="274"/>
      <c r="AI1001" s="274"/>
      <c r="AJ1001" s="274"/>
      <c r="AK1001" s="274"/>
      <c r="AL1001" s="274"/>
      <c r="AM1001" s="274"/>
      <c r="AN1001" s="274"/>
      <c r="AO1001" s="274"/>
      <c r="AP1001" s="274"/>
      <c r="AQ1001" s="274"/>
      <c r="AR1001" s="274"/>
      <c r="AS1001" s="274"/>
      <c r="AT1001" s="274"/>
      <c r="AU1001" s="274"/>
      <c r="AV1001" s="274"/>
      <c r="AW1001" s="274"/>
      <c r="AX1001" s="274"/>
      <c r="AY1001" s="275"/>
      <c r="AZ1001" s="265"/>
      <c r="BA1001" s="266"/>
      <c r="BB1001" s="267" t="s">
        <v>42</v>
      </c>
      <c r="BC1001" s="269"/>
      <c r="BD1001" s="269">
        <f t="shared" si="32"/>
        <v>0</v>
      </c>
      <c r="BE1001" s="270"/>
      <c r="BF1001" s="271"/>
      <c r="BG1001" s="279"/>
      <c r="BI1001" s="252" t="str">
        <f t="shared" si="33"/>
        <v/>
      </c>
    </row>
    <row r="1002" spans="1:61" s="277" customFormat="1" hidden="1">
      <c r="A1002" s="247"/>
      <c r="B1002" s="260">
        <v>629.05200000000002</v>
      </c>
      <c r="C1002" s="261" t="s">
        <v>755</v>
      </c>
      <c r="D1002" s="273"/>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74"/>
      <c r="AE1002" s="274"/>
      <c r="AF1002" s="274"/>
      <c r="AG1002" s="274"/>
      <c r="AH1002" s="274"/>
      <c r="AI1002" s="274"/>
      <c r="AJ1002" s="274"/>
      <c r="AK1002" s="274"/>
      <c r="AL1002" s="274"/>
      <c r="AM1002" s="274"/>
      <c r="AN1002" s="274"/>
      <c r="AO1002" s="274"/>
      <c r="AP1002" s="274"/>
      <c r="AQ1002" s="274"/>
      <c r="AR1002" s="274"/>
      <c r="AS1002" s="274"/>
      <c r="AT1002" s="274"/>
      <c r="AU1002" s="274"/>
      <c r="AV1002" s="274"/>
      <c r="AW1002" s="274"/>
      <c r="AX1002" s="274"/>
      <c r="AY1002" s="275"/>
      <c r="AZ1002" s="265"/>
      <c r="BA1002" s="266"/>
      <c r="BB1002" s="267" t="s">
        <v>43</v>
      </c>
      <c r="BC1002" s="269"/>
      <c r="BD1002" s="269">
        <f t="shared" si="32"/>
        <v>0</v>
      </c>
      <c r="BE1002" s="270"/>
      <c r="BF1002" s="271"/>
      <c r="BG1002" s="279"/>
      <c r="BI1002" s="252" t="str">
        <f t="shared" si="33"/>
        <v/>
      </c>
    </row>
    <row r="1003" spans="1:61" s="277" customFormat="1" hidden="1">
      <c r="A1003" s="247"/>
      <c r="B1003" s="260">
        <v>629.053</v>
      </c>
      <c r="C1003" s="261" t="s">
        <v>756</v>
      </c>
      <c r="D1003" s="273"/>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74"/>
      <c r="AE1003" s="274"/>
      <c r="AF1003" s="274"/>
      <c r="AG1003" s="274"/>
      <c r="AH1003" s="274"/>
      <c r="AI1003" s="274"/>
      <c r="AJ1003" s="274"/>
      <c r="AK1003" s="274"/>
      <c r="AL1003" s="274"/>
      <c r="AM1003" s="274"/>
      <c r="AN1003" s="274"/>
      <c r="AO1003" s="274"/>
      <c r="AP1003" s="274"/>
      <c r="AQ1003" s="274"/>
      <c r="AR1003" s="274"/>
      <c r="AS1003" s="274"/>
      <c r="AT1003" s="274"/>
      <c r="AU1003" s="274"/>
      <c r="AV1003" s="274"/>
      <c r="AW1003" s="274"/>
      <c r="AX1003" s="274"/>
      <c r="AY1003" s="275"/>
      <c r="AZ1003" s="265"/>
      <c r="BA1003" s="266"/>
      <c r="BB1003" s="267" t="s">
        <v>43</v>
      </c>
      <c r="BC1003" s="269"/>
      <c r="BD1003" s="269">
        <f t="shared" si="32"/>
        <v>0</v>
      </c>
      <c r="BE1003" s="270"/>
      <c r="BF1003" s="271"/>
      <c r="BG1003" s="279"/>
      <c r="BI1003" s="252" t="str">
        <f t="shared" si="33"/>
        <v/>
      </c>
    </row>
    <row r="1004" spans="1:61" s="277" customFormat="1" hidden="1">
      <c r="A1004" s="247"/>
      <c r="B1004" s="260">
        <v>629.05399999999997</v>
      </c>
      <c r="C1004" s="261" t="s">
        <v>757</v>
      </c>
      <c r="D1004" s="273"/>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74"/>
      <c r="AE1004" s="274"/>
      <c r="AF1004" s="274"/>
      <c r="AG1004" s="274"/>
      <c r="AH1004" s="274"/>
      <c r="AI1004" s="274"/>
      <c r="AJ1004" s="274"/>
      <c r="AK1004" s="274"/>
      <c r="AL1004" s="274"/>
      <c r="AM1004" s="274"/>
      <c r="AN1004" s="274"/>
      <c r="AO1004" s="274"/>
      <c r="AP1004" s="274"/>
      <c r="AQ1004" s="274"/>
      <c r="AR1004" s="274"/>
      <c r="AS1004" s="274"/>
      <c r="AT1004" s="274"/>
      <c r="AU1004" s="274"/>
      <c r="AV1004" s="274"/>
      <c r="AW1004" s="274"/>
      <c r="AX1004" s="274"/>
      <c r="AY1004" s="275"/>
      <c r="AZ1004" s="265"/>
      <c r="BA1004" s="266"/>
      <c r="BB1004" s="267" t="s">
        <v>43</v>
      </c>
      <c r="BC1004" s="269"/>
      <c r="BD1004" s="269">
        <f t="shared" si="32"/>
        <v>0</v>
      </c>
      <c r="BE1004" s="270"/>
      <c r="BF1004" s="271"/>
      <c r="BG1004" s="279"/>
      <c r="BI1004" s="252" t="str">
        <f t="shared" si="33"/>
        <v/>
      </c>
    </row>
    <row r="1005" spans="1:61" s="277" customFormat="1" hidden="1">
      <c r="A1005" s="247"/>
      <c r="B1005" s="260">
        <v>629.05499999999995</v>
      </c>
      <c r="C1005" s="261" t="s">
        <v>758</v>
      </c>
      <c r="D1005" s="273"/>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74"/>
      <c r="AE1005" s="274"/>
      <c r="AF1005" s="274"/>
      <c r="AG1005" s="274"/>
      <c r="AH1005" s="274"/>
      <c r="AI1005" s="274"/>
      <c r="AJ1005" s="274"/>
      <c r="AK1005" s="274"/>
      <c r="AL1005" s="274"/>
      <c r="AM1005" s="274"/>
      <c r="AN1005" s="274"/>
      <c r="AO1005" s="274"/>
      <c r="AP1005" s="274"/>
      <c r="AQ1005" s="274"/>
      <c r="AR1005" s="274"/>
      <c r="AS1005" s="274"/>
      <c r="AT1005" s="274"/>
      <c r="AU1005" s="274"/>
      <c r="AV1005" s="274"/>
      <c r="AW1005" s="274"/>
      <c r="AX1005" s="274"/>
      <c r="AY1005" s="275"/>
      <c r="AZ1005" s="265"/>
      <c r="BA1005" s="266"/>
      <c r="BB1005" s="267" t="s">
        <v>43</v>
      </c>
      <c r="BC1005" s="269"/>
      <c r="BD1005" s="269">
        <f t="shared" si="32"/>
        <v>0</v>
      </c>
      <c r="BE1005" s="270"/>
      <c r="BF1005" s="271"/>
      <c r="BG1005" s="279"/>
      <c r="BI1005" s="252" t="str">
        <f t="shared" si="33"/>
        <v/>
      </c>
    </row>
    <row r="1006" spans="1:61" s="277" customFormat="1" hidden="1">
      <c r="A1006" s="247"/>
      <c r="B1006" s="260">
        <v>629.05600000000004</v>
      </c>
      <c r="C1006" s="261" t="s">
        <v>759</v>
      </c>
      <c r="D1006" s="273"/>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74"/>
      <c r="AE1006" s="274"/>
      <c r="AF1006" s="274"/>
      <c r="AG1006" s="274"/>
      <c r="AH1006" s="274"/>
      <c r="AI1006" s="274"/>
      <c r="AJ1006" s="274"/>
      <c r="AK1006" s="274"/>
      <c r="AL1006" s="274"/>
      <c r="AM1006" s="274"/>
      <c r="AN1006" s="274"/>
      <c r="AO1006" s="274"/>
      <c r="AP1006" s="274"/>
      <c r="AQ1006" s="274"/>
      <c r="AR1006" s="274"/>
      <c r="AS1006" s="274"/>
      <c r="AT1006" s="274"/>
      <c r="AU1006" s="274"/>
      <c r="AV1006" s="274"/>
      <c r="AW1006" s="274"/>
      <c r="AX1006" s="274"/>
      <c r="AY1006" s="275"/>
      <c r="AZ1006" s="265"/>
      <c r="BA1006" s="266"/>
      <c r="BB1006" s="267" t="s">
        <v>43</v>
      </c>
      <c r="BC1006" s="269"/>
      <c r="BD1006" s="269">
        <f t="shared" si="32"/>
        <v>0</v>
      </c>
      <c r="BE1006" s="270"/>
      <c r="BF1006" s="271"/>
      <c r="BG1006" s="279"/>
      <c r="BI1006" s="252" t="str">
        <f t="shared" si="33"/>
        <v/>
      </c>
    </row>
    <row r="1007" spans="1:61" s="277" customFormat="1" hidden="1">
      <c r="A1007" s="247"/>
      <c r="B1007" s="260">
        <v>629.05700000000002</v>
      </c>
      <c r="C1007" s="261" t="s">
        <v>760</v>
      </c>
      <c r="D1007" s="273"/>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74"/>
      <c r="AE1007" s="274"/>
      <c r="AF1007" s="274"/>
      <c r="AG1007" s="274"/>
      <c r="AH1007" s="274"/>
      <c r="AI1007" s="274"/>
      <c r="AJ1007" s="274"/>
      <c r="AK1007" s="274"/>
      <c r="AL1007" s="274"/>
      <c r="AM1007" s="274"/>
      <c r="AN1007" s="274"/>
      <c r="AO1007" s="274"/>
      <c r="AP1007" s="274"/>
      <c r="AQ1007" s="274"/>
      <c r="AR1007" s="274"/>
      <c r="AS1007" s="274"/>
      <c r="AT1007" s="274"/>
      <c r="AU1007" s="274"/>
      <c r="AV1007" s="274"/>
      <c r="AW1007" s="274"/>
      <c r="AX1007" s="274"/>
      <c r="AY1007" s="275"/>
      <c r="AZ1007" s="265"/>
      <c r="BA1007" s="266"/>
      <c r="BB1007" s="267" t="s">
        <v>43</v>
      </c>
      <c r="BC1007" s="269"/>
      <c r="BD1007" s="269">
        <f t="shared" si="32"/>
        <v>0</v>
      </c>
      <c r="BE1007" s="270"/>
      <c r="BF1007" s="271"/>
      <c r="BG1007" s="279"/>
      <c r="BI1007" s="252" t="str">
        <f t="shared" si="33"/>
        <v/>
      </c>
    </row>
    <row r="1008" spans="1:61" s="277" customFormat="1" hidden="1">
      <c r="A1008" s="247"/>
      <c r="B1008" s="260">
        <v>629.05799999999999</v>
      </c>
      <c r="C1008" s="261" t="s">
        <v>761</v>
      </c>
      <c r="D1008" s="273"/>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74"/>
      <c r="AE1008" s="274"/>
      <c r="AF1008" s="274"/>
      <c r="AG1008" s="274"/>
      <c r="AH1008" s="274"/>
      <c r="AI1008" s="274"/>
      <c r="AJ1008" s="274"/>
      <c r="AK1008" s="274"/>
      <c r="AL1008" s="274"/>
      <c r="AM1008" s="274"/>
      <c r="AN1008" s="274"/>
      <c r="AO1008" s="274"/>
      <c r="AP1008" s="274"/>
      <c r="AQ1008" s="274"/>
      <c r="AR1008" s="274"/>
      <c r="AS1008" s="274"/>
      <c r="AT1008" s="274"/>
      <c r="AU1008" s="274"/>
      <c r="AV1008" s="274"/>
      <c r="AW1008" s="274"/>
      <c r="AX1008" s="274"/>
      <c r="AY1008" s="275"/>
      <c r="AZ1008" s="265"/>
      <c r="BA1008" s="266"/>
      <c r="BB1008" s="267" t="s">
        <v>43</v>
      </c>
      <c r="BC1008" s="269"/>
      <c r="BD1008" s="269">
        <f t="shared" si="32"/>
        <v>0</v>
      </c>
      <c r="BE1008" s="270"/>
      <c r="BF1008" s="271"/>
      <c r="BG1008" s="279"/>
      <c r="BI1008" s="252" t="str">
        <f t="shared" si="33"/>
        <v/>
      </c>
    </row>
    <row r="1009" spans="1:61" s="277" customFormat="1" hidden="1">
      <c r="A1009" s="247"/>
      <c r="B1009" s="260">
        <v>629.05899999999997</v>
      </c>
      <c r="C1009" s="261" t="s">
        <v>762</v>
      </c>
      <c r="D1009" s="273"/>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74"/>
      <c r="AE1009" s="274"/>
      <c r="AF1009" s="274"/>
      <c r="AG1009" s="274"/>
      <c r="AH1009" s="274"/>
      <c r="AI1009" s="274"/>
      <c r="AJ1009" s="274"/>
      <c r="AK1009" s="274"/>
      <c r="AL1009" s="274"/>
      <c r="AM1009" s="274"/>
      <c r="AN1009" s="274"/>
      <c r="AO1009" s="274"/>
      <c r="AP1009" s="274"/>
      <c r="AQ1009" s="274"/>
      <c r="AR1009" s="274"/>
      <c r="AS1009" s="274"/>
      <c r="AT1009" s="274"/>
      <c r="AU1009" s="274"/>
      <c r="AV1009" s="274"/>
      <c r="AW1009" s="274"/>
      <c r="AX1009" s="274"/>
      <c r="AY1009" s="275"/>
      <c r="AZ1009" s="265"/>
      <c r="BA1009" s="266"/>
      <c r="BB1009" s="267" t="s">
        <v>43</v>
      </c>
      <c r="BC1009" s="269"/>
      <c r="BD1009" s="269">
        <f t="shared" si="32"/>
        <v>0</v>
      </c>
      <c r="BE1009" s="270"/>
      <c r="BF1009" s="271"/>
      <c r="BG1009" s="279"/>
      <c r="BI1009" s="252" t="str">
        <f t="shared" si="33"/>
        <v/>
      </c>
    </row>
    <row r="1010" spans="1:61" s="277" customFormat="1" hidden="1">
      <c r="A1010" s="247"/>
      <c r="B1010" s="260">
        <v>629.05999999999995</v>
      </c>
      <c r="C1010" s="261" t="s">
        <v>763</v>
      </c>
      <c r="D1010" s="273"/>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74"/>
      <c r="AE1010" s="274"/>
      <c r="AF1010" s="274"/>
      <c r="AG1010" s="274"/>
      <c r="AH1010" s="274"/>
      <c r="AI1010" s="274"/>
      <c r="AJ1010" s="274"/>
      <c r="AK1010" s="274"/>
      <c r="AL1010" s="274"/>
      <c r="AM1010" s="274"/>
      <c r="AN1010" s="274"/>
      <c r="AO1010" s="274"/>
      <c r="AP1010" s="274"/>
      <c r="AQ1010" s="274"/>
      <c r="AR1010" s="274"/>
      <c r="AS1010" s="274"/>
      <c r="AT1010" s="274"/>
      <c r="AU1010" s="274"/>
      <c r="AV1010" s="274"/>
      <c r="AW1010" s="274"/>
      <c r="AX1010" s="274"/>
      <c r="AY1010" s="275"/>
      <c r="AZ1010" s="265"/>
      <c r="BA1010" s="266"/>
      <c r="BB1010" s="267" t="s">
        <v>42</v>
      </c>
      <c r="BC1010" s="269"/>
      <c r="BD1010" s="269">
        <f t="shared" ref="BD1010:BD1073" si="34">BA1010*BC1010</f>
        <v>0</v>
      </c>
      <c r="BE1010" s="270"/>
      <c r="BF1010" s="271"/>
      <c r="BG1010" s="279"/>
      <c r="BI1010" s="252" t="str">
        <f t="shared" si="33"/>
        <v/>
      </c>
    </row>
    <row r="1011" spans="1:61" s="277" customFormat="1" hidden="1">
      <c r="A1011" s="247"/>
      <c r="B1011" s="260">
        <v>629.07000000000005</v>
      </c>
      <c r="C1011" s="261" t="s">
        <v>764</v>
      </c>
      <c r="D1011" s="273"/>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74"/>
      <c r="AE1011" s="274"/>
      <c r="AF1011" s="274"/>
      <c r="AG1011" s="274"/>
      <c r="AH1011" s="274"/>
      <c r="AI1011" s="274"/>
      <c r="AJ1011" s="274"/>
      <c r="AK1011" s="274"/>
      <c r="AL1011" s="274"/>
      <c r="AM1011" s="274"/>
      <c r="AN1011" s="274"/>
      <c r="AO1011" s="274"/>
      <c r="AP1011" s="274"/>
      <c r="AQ1011" s="274"/>
      <c r="AR1011" s="274"/>
      <c r="AS1011" s="274"/>
      <c r="AT1011" s="274"/>
      <c r="AU1011" s="274"/>
      <c r="AV1011" s="274"/>
      <c r="AW1011" s="274"/>
      <c r="AX1011" s="274"/>
      <c r="AY1011" s="275"/>
      <c r="AZ1011" s="265"/>
      <c r="BA1011" s="266"/>
      <c r="BB1011" s="267" t="s">
        <v>42</v>
      </c>
      <c r="BC1011" s="269"/>
      <c r="BD1011" s="269">
        <f t="shared" si="34"/>
        <v>0</v>
      </c>
      <c r="BE1011" s="270"/>
      <c r="BF1011" s="271"/>
      <c r="BG1011" s="279"/>
      <c r="BI1011" s="252" t="str">
        <f t="shared" si="33"/>
        <v/>
      </c>
    </row>
    <row r="1012" spans="1:61" s="277" customFormat="1" hidden="1">
      <c r="A1012" s="247"/>
      <c r="B1012" s="260">
        <v>629.07100000000003</v>
      </c>
      <c r="C1012" s="261" t="s">
        <v>765</v>
      </c>
      <c r="D1012" s="273"/>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74"/>
      <c r="AE1012" s="274"/>
      <c r="AF1012" s="274"/>
      <c r="AG1012" s="274"/>
      <c r="AH1012" s="274"/>
      <c r="AI1012" s="274"/>
      <c r="AJ1012" s="274"/>
      <c r="AK1012" s="274"/>
      <c r="AL1012" s="274"/>
      <c r="AM1012" s="274"/>
      <c r="AN1012" s="274"/>
      <c r="AO1012" s="274"/>
      <c r="AP1012" s="274"/>
      <c r="AQ1012" s="274"/>
      <c r="AR1012" s="274"/>
      <c r="AS1012" s="274"/>
      <c r="AT1012" s="274"/>
      <c r="AU1012" s="274"/>
      <c r="AV1012" s="274"/>
      <c r="AW1012" s="274"/>
      <c r="AX1012" s="274"/>
      <c r="AY1012" s="275"/>
      <c r="AZ1012" s="265"/>
      <c r="BA1012" s="266"/>
      <c r="BB1012" s="267" t="s">
        <v>42</v>
      </c>
      <c r="BC1012" s="269"/>
      <c r="BD1012" s="269">
        <f t="shared" si="34"/>
        <v>0</v>
      </c>
      <c r="BE1012" s="270"/>
      <c r="BF1012" s="271"/>
      <c r="BG1012" s="279"/>
      <c r="BI1012" s="252" t="str">
        <f t="shared" si="33"/>
        <v/>
      </c>
    </row>
    <row r="1013" spans="1:61" s="277" customFormat="1" hidden="1">
      <c r="A1013" s="247"/>
      <c r="B1013" s="260">
        <v>629.072</v>
      </c>
      <c r="C1013" s="261" t="s">
        <v>766</v>
      </c>
      <c r="D1013" s="273"/>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74"/>
      <c r="AE1013" s="274"/>
      <c r="AF1013" s="274"/>
      <c r="AG1013" s="274"/>
      <c r="AH1013" s="274"/>
      <c r="AI1013" s="274"/>
      <c r="AJ1013" s="274"/>
      <c r="AK1013" s="274"/>
      <c r="AL1013" s="274"/>
      <c r="AM1013" s="274"/>
      <c r="AN1013" s="274"/>
      <c r="AO1013" s="274"/>
      <c r="AP1013" s="274"/>
      <c r="AQ1013" s="274"/>
      <c r="AR1013" s="274"/>
      <c r="AS1013" s="274"/>
      <c r="AT1013" s="274"/>
      <c r="AU1013" s="274"/>
      <c r="AV1013" s="274"/>
      <c r="AW1013" s="274"/>
      <c r="AX1013" s="274"/>
      <c r="AY1013" s="275"/>
      <c r="AZ1013" s="265"/>
      <c r="BA1013" s="266"/>
      <c r="BB1013" s="267" t="s">
        <v>42</v>
      </c>
      <c r="BC1013" s="269"/>
      <c r="BD1013" s="269">
        <f t="shared" si="34"/>
        <v>0</v>
      </c>
      <c r="BE1013" s="270"/>
      <c r="BF1013" s="271"/>
      <c r="BG1013" s="279"/>
      <c r="BI1013" s="252" t="str">
        <f t="shared" si="33"/>
        <v/>
      </c>
    </row>
    <row r="1014" spans="1:61" s="277" customFormat="1" hidden="1">
      <c r="A1014" s="247"/>
      <c r="B1014" s="260">
        <v>629.07299999999998</v>
      </c>
      <c r="C1014" s="261" t="s">
        <v>767</v>
      </c>
      <c r="D1014" s="273"/>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74"/>
      <c r="AE1014" s="274"/>
      <c r="AF1014" s="274"/>
      <c r="AG1014" s="274"/>
      <c r="AH1014" s="274"/>
      <c r="AI1014" s="274"/>
      <c r="AJ1014" s="274"/>
      <c r="AK1014" s="274"/>
      <c r="AL1014" s="274"/>
      <c r="AM1014" s="274"/>
      <c r="AN1014" s="274"/>
      <c r="AO1014" s="274"/>
      <c r="AP1014" s="274"/>
      <c r="AQ1014" s="274"/>
      <c r="AR1014" s="274"/>
      <c r="AS1014" s="274"/>
      <c r="AT1014" s="274"/>
      <c r="AU1014" s="274"/>
      <c r="AV1014" s="274"/>
      <c r="AW1014" s="274"/>
      <c r="AX1014" s="274"/>
      <c r="AY1014" s="275"/>
      <c r="AZ1014" s="265"/>
      <c r="BA1014" s="266"/>
      <c r="BB1014" s="267" t="s">
        <v>42</v>
      </c>
      <c r="BC1014" s="269"/>
      <c r="BD1014" s="269">
        <f t="shared" si="34"/>
        <v>0</v>
      </c>
      <c r="BE1014" s="270"/>
      <c r="BF1014" s="271"/>
      <c r="BG1014" s="279"/>
      <c r="BI1014" s="252" t="str">
        <f t="shared" si="33"/>
        <v/>
      </c>
    </row>
    <row r="1015" spans="1:61" s="277" customFormat="1" hidden="1">
      <c r="A1015" s="247"/>
      <c r="B1015" s="260">
        <v>629.07399999999996</v>
      </c>
      <c r="C1015" s="261" t="s">
        <v>768</v>
      </c>
      <c r="D1015" s="273"/>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74"/>
      <c r="AE1015" s="274"/>
      <c r="AF1015" s="274"/>
      <c r="AG1015" s="274"/>
      <c r="AH1015" s="274"/>
      <c r="AI1015" s="274"/>
      <c r="AJ1015" s="274"/>
      <c r="AK1015" s="274"/>
      <c r="AL1015" s="274"/>
      <c r="AM1015" s="274"/>
      <c r="AN1015" s="274"/>
      <c r="AO1015" s="274"/>
      <c r="AP1015" s="274"/>
      <c r="AQ1015" s="274"/>
      <c r="AR1015" s="274"/>
      <c r="AS1015" s="274"/>
      <c r="AT1015" s="274"/>
      <c r="AU1015" s="274"/>
      <c r="AV1015" s="274"/>
      <c r="AW1015" s="274"/>
      <c r="AX1015" s="274"/>
      <c r="AY1015" s="275"/>
      <c r="AZ1015" s="265"/>
      <c r="BA1015" s="266"/>
      <c r="BB1015" s="267" t="s">
        <v>42</v>
      </c>
      <c r="BC1015" s="269"/>
      <c r="BD1015" s="269">
        <f t="shared" si="34"/>
        <v>0</v>
      </c>
      <c r="BE1015" s="270"/>
      <c r="BF1015" s="271"/>
      <c r="BG1015" s="279"/>
      <c r="BI1015" s="252" t="str">
        <f t="shared" si="33"/>
        <v/>
      </c>
    </row>
    <row r="1016" spans="1:61" s="277" customFormat="1" hidden="1">
      <c r="A1016" s="247"/>
      <c r="B1016" s="260">
        <v>629.07500000000005</v>
      </c>
      <c r="C1016" s="261" t="s">
        <v>769</v>
      </c>
      <c r="D1016" s="273"/>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74"/>
      <c r="AE1016" s="274"/>
      <c r="AF1016" s="274"/>
      <c r="AG1016" s="274"/>
      <c r="AH1016" s="274"/>
      <c r="AI1016" s="274"/>
      <c r="AJ1016" s="274"/>
      <c r="AK1016" s="274"/>
      <c r="AL1016" s="274"/>
      <c r="AM1016" s="274"/>
      <c r="AN1016" s="274"/>
      <c r="AO1016" s="274"/>
      <c r="AP1016" s="274"/>
      <c r="AQ1016" s="274"/>
      <c r="AR1016" s="274"/>
      <c r="AS1016" s="274"/>
      <c r="AT1016" s="274"/>
      <c r="AU1016" s="274"/>
      <c r="AV1016" s="274"/>
      <c r="AW1016" s="274"/>
      <c r="AX1016" s="274"/>
      <c r="AY1016" s="275"/>
      <c r="AZ1016" s="265"/>
      <c r="BA1016" s="266"/>
      <c r="BB1016" s="267" t="s">
        <v>42</v>
      </c>
      <c r="BC1016" s="269"/>
      <c r="BD1016" s="269">
        <f t="shared" si="34"/>
        <v>0</v>
      </c>
      <c r="BE1016" s="270"/>
      <c r="BF1016" s="271"/>
      <c r="BG1016" s="279"/>
      <c r="BI1016" s="252" t="str">
        <f t="shared" si="33"/>
        <v/>
      </c>
    </row>
    <row r="1017" spans="1:61" s="277" customFormat="1" hidden="1">
      <c r="A1017" s="247"/>
      <c r="B1017" s="260">
        <v>629.07600000000002</v>
      </c>
      <c r="C1017" s="261" t="s">
        <v>770</v>
      </c>
      <c r="D1017" s="273"/>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74"/>
      <c r="AE1017" s="274"/>
      <c r="AF1017" s="274"/>
      <c r="AG1017" s="274"/>
      <c r="AH1017" s="274"/>
      <c r="AI1017" s="274"/>
      <c r="AJ1017" s="274"/>
      <c r="AK1017" s="274"/>
      <c r="AL1017" s="274"/>
      <c r="AM1017" s="274"/>
      <c r="AN1017" s="274"/>
      <c r="AO1017" s="274"/>
      <c r="AP1017" s="274"/>
      <c r="AQ1017" s="274"/>
      <c r="AR1017" s="274"/>
      <c r="AS1017" s="274"/>
      <c r="AT1017" s="274"/>
      <c r="AU1017" s="274"/>
      <c r="AV1017" s="274"/>
      <c r="AW1017" s="274"/>
      <c r="AX1017" s="274"/>
      <c r="AY1017" s="275"/>
      <c r="AZ1017" s="265"/>
      <c r="BA1017" s="266"/>
      <c r="BB1017" s="267" t="s">
        <v>42</v>
      </c>
      <c r="BC1017" s="269"/>
      <c r="BD1017" s="269">
        <f t="shared" si="34"/>
        <v>0</v>
      </c>
      <c r="BE1017" s="270"/>
      <c r="BF1017" s="271"/>
      <c r="BG1017" s="279"/>
      <c r="BI1017" s="252" t="str">
        <f t="shared" si="33"/>
        <v/>
      </c>
    </row>
    <row r="1018" spans="1:61" s="277" customFormat="1" hidden="1">
      <c r="A1018" s="247"/>
      <c r="B1018" s="260">
        <v>629.077</v>
      </c>
      <c r="C1018" s="261" t="s">
        <v>771</v>
      </c>
      <c r="D1018" s="273"/>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274"/>
      <c r="AF1018" s="274"/>
      <c r="AG1018" s="274"/>
      <c r="AH1018" s="274"/>
      <c r="AI1018" s="274"/>
      <c r="AJ1018" s="274"/>
      <c r="AK1018" s="274"/>
      <c r="AL1018" s="274"/>
      <c r="AM1018" s="274"/>
      <c r="AN1018" s="274"/>
      <c r="AO1018" s="274"/>
      <c r="AP1018" s="274"/>
      <c r="AQ1018" s="274"/>
      <c r="AR1018" s="274"/>
      <c r="AS1018" s="274"/>
      <c r="AT1018" s="274"/>
      <c r="AU1018" s="274"/>
      <c r="AV1018" s="274"/>
      <c r="AW1018" s="274"/>
      <c r="AX1018" s="274"/>
      <c r="AY1018" s="275"/>
      <c r="AZ1018" s="265"/>
      <c r="BA1018" s="266"/>
      <c r="BB1018" s="267" t="s">
        <v>42</v>
      </c>
      <c r="BC1018" s="269"/>
      <c r="BD1018" s="269">
        <f t="shared" si="34"/>
        <v>0</v>
      </c>
      <c r="BE1018" s="270"/>
      <c r="BF1018" s="271"/>
      <c r="BG1018" s="279"/>
      <c r="BI1018" s="252" t="str">
        <f t="shared" si="33"/>
        <v/>
      </c>
    </row>
    <row r="1019" spans="1:61" s="277" customFormat="1" hidden="1">
      <c r="A1019" s="247"/>
      <c r="B1019" s="260">
        <v>629.07799999999997</v>
      </c>
      <c r="C1019" s="261" t="s">
        <v>772</v>
      </c>
      <c r="D1019" s="273"/>
      <c r="E1019" s="274"/>
      <c r="F1019" s="274"/>
      <c r="G1019" s="274"/>
      <c r="H1019" s="274"/>
      <c r="I1019" s="274"/>
      <c r="J1019" s="274"/>
      <c r="K1019" s="274"/>
      <c r="L1019" s="274"/>
      <c r="M1019" s="274"/>
      <c r="N1019" s="274"/>
      <c r="O1019" s="274"/>
      <c r="P1019" s="274"/>
      <c r="Q1019" s="274"/>
      <c r="R1019" s="274"/>
      <c r="S1019" s="274"/>
      <c r="T1019" s="274"/>
      <c r="U1019" s="274"/>
      <c r="V1019" s="274"/>
      <c r="W1019" s="274"/>
      <c r="X1019" s="274"/>
      <c r="Y1019" s="274"/>
      <c r="Z1019" s="274"/>
      <c r="AA1019" s="274"/>
      <c r="AB1019" s="274"/>
      <c r="AC1019" s="274"/>
      <c r="AD1019" s="274"/>
      <c r="AE1019" s="274"/>
      <c r="AF1019" s="274"/>
      <c r="AG1019" s="274"/>
      <c r="AH1019" s="274"/>
      <c r="AI1019" s="274"/>
      <c r="AJ1019" s="274"/>
      <c r="AK1019" s="274"/>
      <c r="AL1019" s="274"/>
      <c r="AM1019" s="274"/>
      <c r="AN1019" s="274"/>
      <c r="AO1019" s="274"/>
      <c r="AP1019" s="274"/>
      <c r="AQ1019" s="274"/>
      <c r="AR1019" s="274"/>
      <c r="AS1019" s="274"/>
      <c r="AT1019" s="274"/>
      <c r="AU1019" s="274"/>
      <c r="AV1019" s="274"/>
      <c r="AW1019" s="274"/>
      <c r="AX1019" s="274"/>
      <c r="AY1019" s="275"/>
      <c r="AZ1019" s="265"/>
      <c r="BA1019" s="266"/>
      <c r="BB1019" s="267" t="s">
        <v>42</v>
      </c>
      <c r="BC1019" s="269"/>
      <c r="BD1019" s="269">
        <f t="shared" si="34"/>
        <v>0</v>
      </c>
      <c r="BE1019" s="270"/>
      <c r="BF1019" s="271"/>
      <c r="BG1019" s="279"/>
      <c r="BI1019" s="252" t="str">
        <f t="shared" si="33"/>
        <v/>
      </c>
    </row>
    <row r="1020" spans="1:61" s="277" customFormat="1" hidden="1">
      <c r="A1020" s="247"/>
      <c r="B1020" s="260">
        <v>629.07899999999995</v>
      </c>
      <c r="C1020" s="261" t="s">
        <v>773</v>
      </c>
      <c r="D1020" s="273"/>
      <c r="E1020" s="274"/>
      <c r="F1020" s="274"/>
      <c r="G1020" s="274"/>
      <c r="H1020" s="274"/>
      <c r="I1020" s="274"/>
      <c r="J1020" s="274"/>
      <c r="K1020" s="274"/>
      <c r="L1020" s="274"/>
      <c r="M1020" s="274"/>
      <c r="N1020" s="274"/>
      <c r="O1020" s="274"/>
      <c r="P1020" s="274"/>
      <c r="Q1020" s="274"/>
      <c r="R1020" s="274"/>
      <c r="S1020" s="274"/>
      <c r="T1020" s="274"/>
      <c r="U1020" s="274"/>
      <c r="V1020" s="274"/>
      <c r="W1020" s="274"/>
      <c r="X1020" s="274"/>
      <c r="Y1020" s="274"/>
      <c r="Z1020" s="274"/>
      <c r="AA1020" s="274"/>
      <c r="AB1020" s="274"/>
      <c r="AC1020" s="274"/>
      <c r="AD1020" s="274"/>
      <c r="AE1020" s="274"/>
      <c r="AF1020" s="274"/>
      <c r="AG1020" s="274"/>
      <c r="AH1020" s="274"/>
      <c r="AI1020" s="274"/>
      <c r="AJ1020" s="274"/>
      <c r="AK1020" s="274"/>
      <c r="AL1020" s="274"/>
      <c r="AM1020" s="274"/>
      <c r="AN1020" s="274"/>
      <c r="AO1020" s="274"/>
      <c r="AP1020" s="274"/>
      <c r="AQ1020" s="274"/>
      <c r="AR1020" s="274"/>
      <c r="AS1020" s="274"/>
      <c r="AT1020" s="274"/>
      <c r="AU1020" s="274"/>
      <c r="AV1020" s="274"/>
      <c r="AW1020" s="274"/>
      <c r="AX1020" s="274"/>
      <c r="AY1020" s="275"/>
      <c r="AZ1020" s="265"/>
      <c r="BA1020" s="266"/>
      <c r="BB1020" s="267" t="s">
        <v>42</v>
      </c>
      <c r="BC1020" s="269"/>
      <c r="BD1020" s="269">
        <f t="shared" si="34"/>
        <v>0</v>
      </c>
      <c r="BE1020" s="270"/>
      <c r="BF1020" s="271"/>
      <c r="BG1020" s="279"/>
      <c r="BI1020" s="252" t="str">
        <f t="shared" si="33"/>
        <v/>
      </c>
    </row>
    <row r="1021" spans="1:61" s="277" customFormat="1" hidden="1">
      <c r="A1021" s="247"/>
      <c r="B1021" s="260">
        <v>629.08000000000004</v>
      </c>
      <c r="C1021" s="261" t="s">
        <v>774</v>
      </c>
      <c r="D1021" s="273"/>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274"/>
      <c r="AE1021" s="274"/>
      <c r="AF1021" s="274"/>
      <c r="AG1021" s="274"/>
      <c r="AH1021" s="274"/>
      <c r="AI1021" s="274"/>
      <c r="AJ1021" s="274"/>
      <c r="AK1021" s="274"/>
      <c r="AL1021" s="274"/>
      <c r="AM1021" s="274"/>
      <c r="AN1021" s="274"/>
      <c r="AO1021" s="274"/>
      <c r="AP1021" s="274"/>
      <c r="AQ1021" s="274"/>
      <c r="AR1021" s="274"/>
      <c r="AS1021" s="274"/>
      <c r="AT1021" s="274"/>
      <c r="AU1021" s="274"/>
      <c r="AV1021" s="274"/>
      <c r="AW1021" s="274"/>
      <c r="AX1021" s="274"/>
      <c r="AY1021" s="275"/>
      <c r="AZ1021" s="265"/>
      <c r="BA1021" s="266"/>
      <c r="BB1021" s="267" t="s">
        <v>42</v>
      </c>
      <c r="BC1021" s="269"/>
      <c r="BD1021" s="269">
        <f t="shared" si="34"/>
        <v>0</v>
      </c>
      <c r="BE1021" s="270"/>
      <c r="BF1021" s="271"/>
      <c r="BG1021" s="279"/>
      <c r="BI1021" s="252" t="str">
        <f t="shared" si="33"/>
        <v/>
      </c>
    </row>
    <row r="1022" spans="1:61" s="277" customFormat="1" hidden="1">
      <c r="A1022" s="247"/>
      <c r="B1022" s="260">
        <v>629.08100000000002</v>
      </c>
      <c r="C1022" s="261" t="s">
        <v>775</v>
      </c>
      <c r="D1022" s="273"/>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74"/>
      <c r="AE1022" s="274"/>
      <c r="AF1022" s="274"/>
      <c r="AG1022" s="274"/>
      <c r="AH1022" s="274"/>
      <c r="AI1022" s="274"/>
      <c r="AJ1022" s="274"/>
      <c r="AK1022" s="274"/>
      <c r="AL1022" s="274"/>
      <c r="AM1022" s="274"/>
      <c r="AN1022" s="274"/>
      <c r="AO1022" s="274"/>
      <c r="AP1022" s="274"/>
      <c r="AQ1022" s="274"/>
      <c r="AR1022" s="274"/>
      <c r="AS1022" s="274"/>
      <c r="AT1022" s="274"/>
      <c r="AU1022" s="274"/>
      <c r="AV1022" s="274"/>
      <c r="AW1022" s="274"/>
      <c r="AX1022" s="274"/>
      <c r="AY1022" s="275"/>
      <c r="AZ1022" s="265"/>
      <c r="BA1022" s="266"/>
      <c r="BB1022" s="267" t="s">
        <v>42</v>
      </c>
      <c r="BC1022" s="269"/>
      <c r="BD1022" s="269">
        <f t="shared" si="34"/>
        <v>0</v>
      </c>
      <c r="BE1022" s="270"/>
      <c r="BF1022" s="271"/>
      <c r="BG1022" s="279"/>
      <c r="BI1022" s="252" t="str">
        <f t="shared" si="33"/>
        <v/>
      </c>
    </row>
    <row r="1023" spans="1:61" s="277" customFormat="1" hidden="1">
      <c r="A1023" s="247"/>
      <c r="B1023" s="260">
        <v>629.08199999999999</v>
      </c>
      <c r="C1023" s="261" t="s">
        <v>776</v>
      </c>
      <c r="D1023" s="273"/>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74"/>
      <c r="AE1023" s="274"/>
      <c r="AF1023" s="274"/>
      <c r="AG1023" s="274"/>
      <c r="AH1023" s="274"/>
      <c r="AI1023" s="274"/>
      <c r="AJ1023" s="274"/>
      <c r="AK1023" s="274"/>
      <c r="AL1023" s="274"/>
      <c r="AM1023" s="274"/>
      <c r="AN1023" s="274"/>
      <c r="AO1023" s="274"/>
      <c r="AP1023" s="274"/>
      <c r="AQ1023" s="274"/>
      <c r="AR1023" s="274"/>
      <c r="AS1023" s="274"/>
      <c r="AT1023" s="274"/>
      <c r="AU1023" s="274"/>
      <c r="AV1023" s="274"/>
      <c r="AW1023" s="274"/>
      <c r="AX1023" s="274"/>
      <c r="AY1023" s="275"/>
      <c r="AZ1023" s="265"/>
      <c r="BA1023" s="266"/>
      <c r="BB1023" s="267" t="s">
        <v>42</v>
      </c>
      <c r="BC1023" s="269"/>
      <c r="BD1023" s="269">
        <f t="shared" si="34"/>
        <v>0</v>
      </c>
      <c r="BE1023" s="270"/>
      <c r="BF1023" s="271"/>
      <c r="BG1023" s="279"/>
      <c r="BI1023" s="252" t="str">
        <f t="shared" si="33"/>
        <v/>
      </c>
    </row>
    <row r="1024" spans="1:61" s="277" customFormat="1" hidden="1">
      <c r="A1024" s="247"/>
      <c r="B1024" s="260">
        <v>629.08299999999997</v>
      </c>
      <c r="C1024" s="261" t="s">
        <v>777</v>
      </c>
      <c r="D1024" s="273"/>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5"/>
      <c r="AZ1024" s="265"/>
      <c r="BA1024" s="266"/>
      <c r="BB1024" s="267" t="s">
        <v>42</v>
      </c>
      <c r="BC1024" s="269"/>
      <c r="BD1024" s="269">
        <f t="shared" si="34"/>
        <v>0</v>
      </c>
      <c r="BE1024" s="270"/>
      <c r="BF1024" s="271"/>
      <c r="BG1024" s="279"/>
      <c r="BI1024" s="252" t="str">
        <f t="shared" si="33"/>
        <v/>
      </c>
    </row>
    <row r="1025" spans="1:61" s="277" customFormat="1" hidden="1">
      <c r="A1025" s="247"/>
      <c r="B1025" s="260">
        <v>629.08399999999995</v>
      </c>
      <c r="C1025" s="261" t="s">
        <v>778</v>
      </c>
      <c r="D1025" s="273"/>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5"/>
      <c r="AZ1025" s="265"/>
      <c r="BA1025" s="266"/>
      <c r="BB1025" s="267" t="s">
        <v>42</v>
      </c>
      <c r="BC1025" s="269"/>
      <c r="BD1025" s="269">
        <f t="shared" si="34"/>
        <v>0</v>
      </c>
      <c r="BE1025" s="270"/>
      <c r="BF1025" s="271"/>
      <c r="BG1025" s="279"/>
      <c r="BI1025" s="252" t="str">
        <f t="shared" si="33"/>
        <v/>
      </c>
    </row>
    <row r="1026" spans="1:61" s="277" customFormat="1" hidden="1">
      <c r="A1026" s="247"/>
      <c r="B1026" s="260">
        <v>629.09</v>
      </c>
      <c r="C1026" s="261" t="s">
        <v>779</v>
      </c>
      <c r="D1026" s="273"/>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74"/>
      <c r="AE1026" s="274"/>
      <c r="AF1026" s="274"/>
      <c r="AG1026" s="274"/>
      <c r="AH1026" s="274"/>
      <c r="AI1026" s="274"/>
      <c r="AJ1026" s="274"/>
      <c r="AK1026" s="274"/>
      <c r="AL1026" s="274"/>
      <c r="AM1026" s="274"/>
      <c r="AN1026" s="274"/>
      <c r="AO1026" s="274"/>
      <c r="AP1026" s="274"/>
      <c r="AQ1026" s="274"/>
      <c r="AR1026" s="274"/>
      <c r="AS1026" s="274"/>
      <c r="AT1026" s="274"/>
      <c r="AU1026" s="274"/>
      <c r="AV1026" s="274"/>
      <c r="AW1026" s="274"/>
      <c r="AX1026" s="274"/>
      <c r="AY1026" s="275"/>
      <c r="AZ1026" s="265"/>
      <c r="BA1026" s="266"/>
      <c r="BB1026" s="267" t="s">
        <v>43</v>
      </c>
      <c r="BC1026" s="269"/>
      <c r="BD1026" s="269">
        <f t="shared" si="34"/>
        <v>0</v>
      </c>
      <c r="BE1026" s="270"/>
      <c r="BF1026" s="271"/>
      <c r="BG1026" s="279"/>
      <c r="BI1026" s="252" t="str">
        <f t="shared" si="33"/>
        <v/>
      </c>
    </row>
    <row r="1027" spans="1:61" s="277" customFormat="1" hidden="1">
      <c r="A1027" s="247"/>
      <c r="B1027" s="260">
        <v>629.09100000000001</v>
      </c>
      <c r="C1027" s="261" t="s">
        <v>780</v>
      </c>
      <c r="D1027" s="273"/>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274"/>
      <c r="AF1027" s="274"/>
      <c r="AG1027" s="274"/>
      <c r="AH1027" s="274"/>
      <c r="AI1027" s="274"/>
      <c r="AJ1027" s="274"/>
      <c r="AK1027" s="274"/>
      <c r="AL1027" s="274"/>
      <c r="AM1027" s="274"/>
      <c r="AN1027" s="274"/>
      <c r="AO1027" s="274"/>
      <c r="AP1027" s="274"/>
      <c r="AQ1027" s="274"/>
      <c r="AR1027" s="274"/>
      <c r="AS1027" s="274"/>
      <c r="AT1027" s="274"/>
      <c r="AU1027" s="274"/>
      <c r="AV1027" s="274"/>
      <c r="AW1027" s="274"/>
      <c r="AX1027" s="274"/>
      <c r="AY1027" s="275"/>
      <c r="AZ1027" s="265"/>
      <c r="BA1027" s="266"/>
      <c r="BB1027" s="267" t="s">
        <v>43</v>
      </c>
      <c r="BC1027" s="269"/>
      <c r="BD1027" s="269">
        <f t="shared" si="34"/>
        <v>0</v>
      </c>
      <c r="BE1027" s="270"/>
      <c r="BF1027" s="271"/>
      <c r="BG1027" s="279"/>
      <c r="BI1027" s="252" t="str">
        <f t="shared" si="33"/>
        <v/>
      </c>
    </row>
    <row r="1028" spans="1:61" s="277" customFormat="1" hidden="1">
      <c r="A1028" s="247"/>
      <c r="B1028" s="260">
        <v>629.09199999999998</v>
      </c>
      <c r="C1028" s="261" t="s">
        <v>781</v>
      </c>
      <c r="D1028" s="273"/>
      <c r="E1028" s="274"/>
      <c r="F1028" s="274"/>
      <c r="G1028" s="274"/>
      <c r="H1028" s="274"/>
      <c r="I1028" s="274"/>
      <c r="J1028" s="274"/>
      <c r="K1028" s="274"/>
      <c r="L1028" s="274"/>
      <c r="M1028" s="274"/>
      <c r="N1028" s="274"/>
      <c r="O1028" s="274"/>
      <c r="P1028" s="274"/>
      <c r="Q1028" s="274"/>
      <c r="R1028" s="274"/>
      <c r="S1028" s="274"/>
      <c r="T1028" s="274"/>
      <c r="U1028" s="274"/>
      <c r="V1028" s="274"/>
      <c r="W1028" s="274"/>
      <c r="X1028" s="274"/>
      <c r="Y1028" s="274"/>
      <c r="Z1028" s="274"/>
      <c r="AA1028" s="274"/>
      <c r="AB1028" s="274"/>
      <c r="AC1028" s="274"/>
      <c r="AD1028" s="274"/>
      <c r="AE1028" s="274"/>
      <c r="AF1028" s="274"/>
      <c r="AG1028" s="274"/>
      <c r="AH1028" s="274"/>
      <c r="AI1028" s="274"/>
      <c r="AJ1028" s="274"/>
      <c r="AK1028" s="274"/>
      <c r="AL1028" s="274"/>
      <c r="AM1028" s="274"/>
      <c r="AN1028" s="274"/>
      <c r="AO1028" s="274"/>
      <c r="AP1028" s="274"/>
      <c r="AQ1028" s="274"/>
      <c r="AR1028" s="274"/>
      <c r="AS1028" s="274"/>
      <c r="AT1028" s="274"/>
      <c r="AU1028" s="274"/>
      <c r="AV1028" s="274"/>
      <c r="AW1028" s="274"/>
      <c r="AX1028" s="274"/>
      <c r="AY1028" s="275"/>
      <c r="AZ1028" s="265"/>
      <c r="BA1028" s="266"/>
      <c r="BB1028" s="267" t="s">
        <v>43</v>
      </c>
      <c r="BC1028" s="269"/>
      <c r="BD1028" s="269">
        <f t="shared" si="34"/>
        <v>0</v>
      </c>
      <c r="BE1028" s="270"/>
      <c r="BF1028" s="271"/>
      <c r="BG1028" s="279"/>
      <c r="BI1028" s="252" t="str">
        <f t="shared" si="33"/>
        <v/>
      </c>
    </row>
    <row r="1029" spans="1:61" s="277" customFormat="1" hidden="1">
      <c r="A1029" s="247"/>
      <c r="B1029" s="260">
        <v>629.09299999999996</v>
      </c>
      <c r="C1029" s="261" t="s">
        <v>782</v>
      </c>
      <c r="D1029" s="273"/>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s="274"/>
      <c r="AG1029" s="274"/>
      <c r="AH1029" s="274"/>
      <c r="AI1029" s="274"/>
      <c r="AJ1029" s="274"/>
      <c r="AK1029" s="274"/>
      <c r="AL1029" s="274"/>
      <c r="AM1029" s="274"/>
      <c r="AN1029" s="274"/>
      <c r="AO1029" s="274"/>
      <c r="AP1029" s="274"/>
      <c r="AQ1029" s="274"/>
      <c r="AR1029" s="274"/>
      <c r="AS1029" s="274"/>
      <c r="AT1029" s="274"/>
      <c r="AU1029" s="274"/>
      <c r="AV1029" s="274"/>
      <c r="AW1029" s="274"/>
      <c r="AX1029" s="274"/>
      <c r="AY1029" s="275"/>
      <c r="AZ1029" s="265"/>
      <c r="BA1029" s="266"/>
      <c r="BB1029" s="267" t="s">
        <v>43</v>
      </c>
      <c r="BC1029" s="269"/>
      <c r="BD1029" s="269">
        <f t="shared" si="34"/>
        <v>0</v>
      </c>
      <c r="BE1029" s="270"/>
      <c r="BF1029" s="271"/>
      <c r="BG1029" s="279"/>
      <c r="BI1029" s="252" t="str">
        <f t="shared" si="33"/>
        <v/>
      </c>
    </row>
    <row r="1030" spans="1:61" s="277" customFormat="1" hidden="1">
      <c r="A1030" s="247"/>
      <c r="B1030" s="260">
        <v>629.09400000000005</v>
      </c>
      <c r="C1030" s="261" t="s">
        <v>783</v>
      </c>
      <c r="D1030" s="273"/>
      <c r="E1030" s="274"/>
      <c r="F1030" s="274"/>
      <c r="G1030" s="274"/>
      <c r="H1030" s="274"/>
      <c r="I1030" s="274"/>
      <c r="J1030" s="274"/>
      <c r="K1030" s="274"/>
      <c r="L1030" s="274"/>
      <c r="M1030" s="274"/>
      <c r="N1030" s="274"/>
      <c r="O1030" s="274"/>
      <c r="P1030" s="274"/>
      <c r="Q1030" s="274"/>
      <c r="R1030" s="274"/>
      <c r="S1030" s="274"/>
      <c r="T1030" s="274"/>
      <c r="U1030" s="274"/>
      <c r="V1030" s="274"/>
      <c r="W1030" s="274"/>
      <c r="X1030" s="274"/>
      <c r="Y1030" s="274"/>
      <c r="Z1030" s="274"/>
      <c r="AA1030" s="274"/>
      <c r="AB1030" s="274"/>
      <c r="AC1030" s="274"/>
      <c r="AD1030" s="274"/>
      <c r="AE1030" s="274"/>
      <c r="AF1030" s="274"/>
      <c r="AG1030" s="274"/>
      <c r="AH1030" s="274"/>
      <c r="AI1030" s="274"/>
      <c r="AJ1030" s="274"/>
      <c r="AK1030" s="274"/>
      <c r="AL1030" s="274"/>
      <c r="AM1030" s="274"/>
      <c r="AN1030" s="274"/>
      <c r="AO1030" s="274"/>
      <c r="AP1030" s="274"/>
      <c r="AQ1030" s="274"/>
      <c r="AR1030" s="274"/>
      <c r="AS1030" s="274"/>
      <c r="AT1030" s="274"/>
      <c r="AU1030" s="274"/>
      <c r="AV1030" s="274"/>
      <c r="AW1030" s="274"/>
      <c r="AX1030" s="274"/>
      <c r="AY1030" s="275"/>
      <c r="AZ1030" s="265"/>
      <c r="BA1030" s="266"/>
      <c r="BB1030" s="267" t="s">
        <v>43</v>
      </c>
      <c r="BC1030" s="269"/>
      <c r="BD1030" s="269">
        <f t="shared" si="34"/>
        <v>0</v>
      </c>
      <c r="BE1030" s="270"/>
      <c r="BF1030" s="271"/>
      <c r="BG1030" s="279"/>
      <c r="BI1030" s="252" t="str">
        <f t="shared" si="33"/>
        <v/>
      </c>
    </row>
    <row r="1031" spans="1:61" s="277" customFormat="1" hidden="1">
      <c r="A1031" s="247"/>
      <c r="B1031" s="260">
        <v>629.09500000000003</v>
      </c>
      <c r="C1031" s="261" t="s">
        <v>784</v>
      </c>
      <c r="D1031" s="273"/>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274"/>
      <c r="AE1031" s="274"/>
      <c r="AF1031" s="274"/>
      <c r="AG1031" s="274"/>
      <c r="AH1031" s="274"/>
      <c r="AI1031" s="274"/>
      <c r="AJ1031" s="274"/>
      <c r="AK1031" s="274"/>
      <c r="AL1031" s="274"/>
      <c r="AM1031" s="274"/>
      <c r="AN1031" s="274"/>
      <c r="AO1031" s="274"/>
      <c r="AP1031" s="274"/>
      <c r="AQ1031" s="274"/>
      <c r="AR1031" s="274"/>
      <c r="AS1031" s="274"/>
      <c r="AT1031" s="274"/>
      <c r="AU1031" s="274"/>
      <c r="AV1031" s="274"/>
      <c r="AW1031" s="274"/>
      <c r="AX1031" s="274"/>
      <c r="AY1031" s="275"/>
      <c r="AZ1031" s="265"/>
      <c r="BA1031" s="266"/>
      <c r="BB1031" s="267" t="s">
        <v>43</v>
      </c>
      <c r="BC1031" s="269"/>
      <c r="BD1031" s="269">
        <f t="shared" si="34"/>
        <v>0</v>
      </c>
      <c r="BE1031" s="270"/>
      <c r="BF1031" s="271"/>
      <c r="BG1031" s="279"/>
      <c r="BI1031" s="252" t="str">
        <f t="shared" si="33"/>
        <v/>
      </c>
    </row>
    <row r="1032" spans="1:61" s="277" customFormat="1" hidden="1">
      <c r="A1032" s="247"/>
      <c r="B1032" s="260">
        <v>629.096</v>
      </c>
      <c r="C1032" s="261" t="s">
        <v>785</v>
      </c>
      <c r="D1032" s="273"/>
      <c r="E1032" s="274"/>
      <c r="F1032" s="274"/>
      <c r="G1032" s="274"/>
      <c r="H1032" s="274"/>
      <c r="I1032" s="274"/>
      <c r="J1032" s="274"/>
      <c r="K1032" s="274"/>
      <c r="L1032" s="274"/>
      <c r="M1032" s="274"/>
      <c r="N1032" s="274"/>
      <c r="O1032" s="274"/>
      <c r="P1032" s="274"/>
      <c r="Q1032" s="274"/>
      <c r="R1032" s="274"/>
      <c r="S1032" s="274"/>
      <c r="T1032" s="274"/>
      <c r="U1032" s="274"/>
      <c r="V1032" s="274"/>
      <c r="W1032" s="274"/>
      <c r="X1032" s="274"/>
      <c r="Y1032" s="274"/>
      <c r="Z1032" s="274"/>
      <c r="AA1032" s="274"/>
      <c r="AB1032" s="274"/>
      <c r="AC1032" s="274"/>
      <c r="AD1032" s="274"/>
      <c r="AE1032" s="274"/>
      <c r="AF1032" s="274"/>
      <c r="AG1032" s="274"/>
      <c r="AH1032" s="274"/>
      <c r="AI1032" s="274"/>
      <c r="AJ1032" s="274"/>
      <c r="AK1032" s="274"/>
      <c r="AL1032" s="274"/>
      <c r="AM1032" s="274"/>
      <c r="AN1032" s="274"/>
      <c r="AO1032" s="274"/>
      <c r="AP1032" s="274"/>
      <c r="AQ1032" s="274"/>
      <c r="AR1032" s="274"/>
      <c r="AS1032" s="274"/>
      <c r="AT1032" s="274"/>
      <c r="AU1032" s="274"/>
      <c r="AV1032" s="274"/>
      <c r="AW1032" s="274"/>
      <c r="AX1032" s="274"/>
      <c r="AY1032" s="275"/>
      <c r="AZ1032" s="265"/>
      <c r="BA1032" s="266"/>
      <c r="BB1032" s="267" t="s">
        <v>43</v>
      </c>
      <c r="BC1032" s="269"/>
      <c r="BD1032" s="269">
        <f t="shared" si="34"/>
        <v>0</v>
      </c>
      <c r="BE1032" s="270"/>
      <c r="BF1032" s="271"/>
      <c r="BG1032" s="279"/>
      <c r="BI1032" s="252" t="str">
        <f t="shared" si="33"/>
        <v/>
      </c>
    </row>
    <row r="1033" spans="1:61" s="277" customFormat="1" hidden="1">
      <c r="A1033" s="247"/>
      <c r="B1033" s="260">
        <v>629.09699999999998</v>
      </c>
      <c r="C1033" s="261" t="s">
        <v>786</v>
      </c>
      <c r="D1033" s="273"/>
      <c r="E1033" s="274"/>
      <c r="F1033" s="274"/>
      <c r="G1033" s="274"/>
      <c r="H1033" s="274"/>
      <c r="I1033" s="274"/>
      <c r="J1033" s="274"/>
      <c r="K1033" s="274"/>
      <c r="L1033" s="274"/>
      <c r="M1033" s="274"/>
      <c r="N1033" s="274"/>
      <c r="O1033" s="274"/>
      <c r="P1033" s="274"/>
      <c r="Q1033" s="274"/>
      <c r="R1033" s="274"/>
      <c r="S1033" s="274"/>
      <c r="T1033" s="274"/>
      <c r="U1033" s="274"/>
      <c r="V1033" s="274"/>
      <c r="W1033" s="274"/>
      <c r="X1033" s="274"/>
      <c r="Y1033" s="274"/>
      <c r="Z1033" s="274"/>
      <c r="AA1033" s="274"/>
      <c r="AB1033" s="274"/>
      <c r="AC1033" s="274"/>
      <c r="AD1033" s="274"/>
      <c r="AE1033" s="274"/>
      <c r="AF1033" s="274"/>
      <c r="AG1033" s="274"/>
      <c r="AH1033" s="274"/>
      <c r="AI1033" s="274"/>
      <c r="AJ1033" s="274"/>
      <c r="AK1033" s="274"/>
      <c r="AL1033" s="274"/>
      <c r="AM1033" s="274"/>
      <c r="AN1033" s="274"/>
      <c r="AO1033" s="274"/>
      <c r="AP1033" s="274"/>
      <c r="AQ1033" s="274"/>
      <c r="AR1033" s="274"/>
      <c r="AS1033" s="274"/>
      <c r="AT1033" s="274"/>
      <c r="AU1033" s="274"/>
      <c r="AV1033" s="274"/>
      <c r="AW1033" s="274"/>
      <c r="AX1033" s="274"/>
      <c r="AY1033" s="275"/>
      <c r="AZ1033" s="265"/>
      <c r="BA1033" s="266"/>
      <c r="BB1033" s="267" t="s">
        <v>43</v>
      </c>
      <c r="BC1033" s="269"/>
      <c r="BD1033" s="269">
        <f t="shared" si="34"/>
        <v>0</v>
      </c>
      <c r="BE1033" s="270"/>
      <c r="BF1033" s="271"/>
      <c r="BG1033" s="279"/>
      <c r="BI1033" s="252" t="str">
        <f t="shared" si="33"/>
        <v/>
      </c>
    </row>
    <row r="1034" spans="1:61" s="277" customFormat="1" hidden="1">
      <c r="A1034" s="247"/>
      <c r="B1034" s="260">
        <v>629.09799999999996</v>
      </c>
      <c r="C1034" s="261" t="s">
        <v>787</v>
      </c>
      <c r="D1034" s="273"/>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274"/>
      <c r="AE1034" s="274"/>
      <c r="AF1034" s="274"/>
      <c r="AG1034" s="274"/>
      <c r="AH1034" s="274"/>
      <c r="AI1034" s="274"/>
      <c r="AJ1034" s="274"/>
      <c r="AK1034" s="274"/>
      <c r="AL1034" s="274"/>
      <c r="AM1034" s="274"/>
      <c r="AN1034" s="274"/>
      <c r="AO1034" s="274"/>
      <c r="AP1034" s="274"/>
      <c r="AQ1034" s="274"/>
      <c r="AR1034" s="274"/>
      <c r="AS1034" s="274"/>
      <c r="AT1034" s="274"/>
      <c r="AU1034" s="274"/>
      <c r="AV1034" s="274"/>
      <c r="AW1034" s="274"/>
      <c r="AX1034" s="274"/>
      <c r="AY1034" s="275"/>
      <c r="AZ1034" s="265"/>
      <c r="BA1034" s="266"/>
      <c r="BB1034" s="267" t="s">
        <v>43</v>
      </c>
      <c r="BC1034" s="269"/>
      <c r="BD1034" s="269">
        <f t="shared" si="34"/>
        <v>0</v>
      </c>
      <c r="BE1034" s="270"/>
      <c r="BF1034" s="271"/>
      <c r="BG1034" s="279"/>
      <c r="BI1034" s="252" t="str">
        <f t="shared" si="33"/>
        <v/>
      </c>
    </row>
    <row r="1035" spans="1:61" s="277" customFormat="1" hidden="1">
      <c r="A1035" s="247"/>
      <c r="B1035" s="260">
        <v>629.09900000000005</v>
      </c>
      <c r="C1035" s="261" t="s">
        <v>788</v>
      </c>
      <c r="D1035" s="273"/>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74"/>
      <c r="AE1035" s="274"/>
      <c r="AF1035" s="274"/>
      <c r="AG1035" s="274"/>
      <c r="AH1035" s="274"/>
      <c r="AI1035" s="274"/>
      <c r="AJ1035" s="274"/>
      <c r="AK1035" s="274"/>
      <c r="AL1035" s="274"/>
      <c r="AM1035" s="274"/>
      <c r="AN1035" s="274"/>
      <c r="AO1035" s="274"/>
      <c r="AP1035" s="274"/>
      <c r="AQ1035" s="274"/>
      <c r="AR1035" s="274"/>
      <c r="AS1035" s="274"/>
      <c r="AT1035" s="274"/>
      <c r="AU1035" s="274"/>
      <c r="AV1035" s="274"/>
      <c r="AW1035" s="274"/>
      <c r="AX1035" s="274"/>
      <c r="AY1035" s="275"/>
      <c r="AZ1035" s="265"/>
      <c r="BA1035" s="266"/>
      <c r="BB1035" s="267" t="s">
        <v>43</v>
      </c>
      <c r="BC1035" s="269"/>
      <c r="BD1035" s="269">
        <f t="shared" si="34"/>
        <v>0</v>
      </c>
      <c r="BE1035" s="270"/>
      <c r="BF1035" s="271"/>
      <c r="BG1035" s="279"/>
      <c r="BI1035" s="252" t="str">
        <f t="shared" si="33"/>
        <v/>
      </c>
    </row>
    <row r="1036" spans="1:61" s="277" customFormat="1" hidden="1">
      <c r="A1036" s="247"/>
      <c r="B1036" s="260">
        <v>629.1</v>
      </c>
      <c r="C1036" s="261" t="s">
        <v>789</v>
      </c>
      <c r="D1036" s="273"/>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74"/>
      <c r="AE1036" s="274"/>
      <c r="AF1036" s="274"/>
      <c r="AG1036" s="274"/>
      <c r="AH1036" s="274"/>
      <c r="AI1036" s="274"/>
      <c r="AJ1036" s="274"/>
      <c r="AK1036" s="274"/>
      <c r="AL1036" s="274"/>
      <c r="AM1036" s="274"/>
      <c r="AN1036" s="274"/>
      <c r="AO1036" s="274"/>
      <c r="AP1036" s="274"/>
      <c r="AQ1036" s="274"/>
      <c r="AR1036" s="274"/>
      <c r="AS1036" s="274"/>
      <c r="AT1036" s="274"/>
      <c r="AU1036" s="274"/>
      <c r="AV1036" s="274"/>
      <c r="AW1036" s="274"/>
      <c r="AX1036" s="274"/>
      <c r="AY1036" s="275"/>
      <c r="AZ1036" s="265"/>
      <c r="BA1036" s="266"/>
      <c r="BB1036" s="267" t="s">
        <v>43</v>
      </c>
      <c r="BC1036" s="269"/>
      <c r="BD1036" s="269">
        <f t="shared" si="34"/>
        <v>0</v>
      </c>
      <c r="BE1036" s="270"/>
      <c r="BF1036" s="271"/>
      <c r="BG1036" s="279"/>
      <c r="BI1036" s="252" t="str">
        <f t="shared" si="33"/>
        <v/>
      </c>
    </row>
    <row r="1037" spans="1:61" s="277" customFormat="1" hidden="1">
      <c r="A1037" s="247"/>
      <c r="B1037" s="260">
        <v>629.101</v>
      </c>
      <c r="C1037" s="261" t="s">
        <v>790</v>
      </c>
      <c r="D1037" s="273"/>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74"/>
      <c r="AE1037" s="274"/>
      <c r="AF1037" s="274"/>
      <c r="AG1037" s="274"/>
      <c r="AH1037" s="274"/>
      <c r="AI1037" s="274"/>
      <c r="AJ1037" s="274"/>
      <c r="AK1037" s="274"/>
      <c r="AL1037" s="274"/>
      <c r="AM1037" s="274"/>
      <c r="AN1037" s="274"/>
      <c r="AO1037" s="274"/>
      <c r="AP1037" s="274"/>
      <c r="AQ1037" s="274"/>
      <c r="AR1037" s="274"/>
      <c r="AS1037" s="274"/>
      <c r="AT1037" s="274"/>
      <c r="AU1037" s="274"/>
      <c r="AV1037" s="274"/>
      <c r="AW1037" s="274"/>
      <c r="AX1037" s="274"/>
      <c r="AY1037" s="275"/>
      <c r="AZ1037" s="265"/>
      <c r="BA1037" s="266"/>
      <c r="BB1037" s="267" t="s">
        <v>43</v>
      </c>
      <c r="BC1037" s="269"/>
      <c r="BD1037" s="269">
        <f t="shared" si="34"/>
        <v>0</v>
      </c>
      <c r="BE1037" s="270"/>
      <c r="BF1037" s="271"/>
      <c r="BG1037" s="279"/>
      <c r="BI1037" s="252" t="str">
        <f t="shared" si="33"/>
        <v/>
      </c>
    </row>
    <row r="1038" spans="1:61" s="277" customFormat="1" hidden="1">
      <c r="A1038" s="247"/>
      <c r="B1038" s="260">
        <v>629.10199999999998</v>
      </c>
      <c r="C1038" s="261" t="s">
        <v>791</v>
      </c>
      <c r="D1038" s="273"/>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74"/>
      <c r="AE1038" s="274"/>
      <c r="AF1038" s="274"/>
      <c r="AG1038" s="274"/>
      <c r="AH1038" s="274"/>
      <c r="AI1038" s="274"/>
      <c r="AJ1038" s="274"/>
      <c r="AK1038" s="274"/>
      <c r="AL1038" s="274"/>
      <c r="AM1038" s="274"/>
      <c r="AN1038" s="274"/>
      <c r="AO1038" s="274"/>
      <c r="AP1038" s="274"/>
      <c r="AQ1038" s="274"/>
      <c r="AR1038" s="274"/>
      <c r="AS1038" s="274"/>
      <c r="AT1038" s="274"/>
      <c r="AU1038" s="274"/>
      <c r="AV1038" s="274"/>
      <c r="AW1038" s="274"/>
      <c r="AX1038" s="274"/>
      <c r="AY1038" s="275"/>
      <c r="AZ1038" s="265"/>
      <c r="BA1038" s="266"/>
      <c r="BB1038" s="267" t="s">
        <v>43</v>
      </c>
      <c r="BC1038" s="269"/>
      <c r="BD1038" s="269">
        <f t="shared" si="34"/>
        <v>0</v>
      </c>
      <c r="BE1038" s="270"/>
      <c r="BF1038" s="271"/>
      <c r="BG1038" s="279"/>
      <c r="BI1038" s="252" t="str">
        <f t="shared" si="33"/>
        <v/>
      </c>
    </row>
    <row r="1039" spans="1:61" s="277" customFormat="1" hidden="1">
      <c r="A1039" s="247"/>
      <c r="B1039" s="260">
        <v>629.10299999999995</v>
      </c>
      <c r="C1039" s="261" t="s">
        <v>792</v>
      </c>
      <c r="D1039" s="273"/>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74"/>
      <c r="AE1039" s="274"/>
      <c r="AF1039" s="274"/>
      <c r="AG1039" s="274"/>
      <c r="AH1039" s="274"/>
      <c r="AI1039" s="274"/>
      <c r="AJ1039" s="274"/>
      <c r="AK1039" s="274"/>
      <c r="AL1039" s="274"/>
      <c r="AM1039" s="274"/>
      <c r="AN1039" s="274"/>
      <c r="AO1039" s="274"/>
      <c r="AP1039" s="274"/>
      <c r="AQ1039" s="274"/>
      <c r="AR1039" s="274"/>
      <c r="AS1039" s="274"/>
      <c r="AT1039" s="274"/>
      <c r="AU1039" s="274"/>
      <c r="AV1039" s="274"/>
      <c r="AW1039" s="274"/>
      <c r="AX1039" s="274"/>
      <c r="AY1039" s="275"/>
      <c r="AZ1039" s="265"/>
      <c r="BA1039" s="266"/>
      <c r="BB1039" s="267" t="s">
        <v>43</v>
      </c>
      <c r="BC1039" s="269"/>
      <c r="BD1039" s="269">
        <f t="shared" si="34"/>
        <v>0</v>
      </c>
      <c r="BE1039" s="270"/>
      <c r="BF1039" s="271"/>
      <c r="BG1039" s="279"/>
      <c r="BI1039" s="252" t="str">
        <f t="shared" si="33"/>
        <v/>
      </c>
    </row>
    <row r="1040" spans="1:61" s="277" customFormat="1" hidden="1">
      <c r="A1040" s="247"/>
      <c r="B1040" s="260">
        <v>629.10400000000004</v>
      </c>
      <c r="C1040" s="261" t="s">
        <v>793</v>
      </c>
      <c r="D1040" s="273"/>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74"/>
      <c r="AE1040" s="274"/>
      <c r="AF1040" s="274"/>
      <c r="AG1040" s="274"/>
      <c r="AH1040" s="274"/>
      <c r="AI1040" s="274"/>
      <c r="AJ1040" s="274"/>
      <c r="AK1040" s="274"/>
      <c r="AL1040" s="274"/>
      <c r="AM1040" s="274"/>
      <c r="AN1040" s="274"/>
      <c r="AO1040" s="274"/>
      <c r="AP1040" s="274"/>
      <c r="AQ1040" s="274"/>
      <c r="AR1040" s="274"/>
      <c r="AS1040" s="274"/>
      <c r="AT1040" s="274"/>
      <c r="AU1040" s="274"/>
      <c r="AV1040" s="274"/>
      <c r="AW1040" s="274"/>
      <c r="AX1040" s="274"/>
      <c r="AY1040" s="275"/>
      <c r="AZ1040" s="265"/>
      <c r="BA1040" s="266"/>
      <c r="BB1040" s="267" t="s">
        <v>43</v>
      </c>
      <c r="BC1040" s="269"/>
      <c r="BD1040" s="269">
        <f t="shared" si="34"/>
        <v>0</v>
      </c>
      <c r="BE1040" s="270"/>
      <c r="BF1040" s="271"/>
      <c r="BG1040" s="279"/>
      <c r="BI1040" s="252" t="str">
        <f t="shared" si="33"/>
        <v/>
      </c>
    </row>
    <row r="1041" spans="1:61" s="277" customFormat="1" hidden="1">
      <c r="A1041" s="247"/>
      <c r="B1041" s="260">
        <v>629.10500000000002</v>
      </c>
      <c r="C1041" s="261" t="s">
        <v>794</v>
      </c>
      <c r="D1041" s="273"/>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74"/>
      <c r="AE1041" s="274"/>
      <c r="AF1041" s="274"/>
      <c r="AG1041" s="274"/>
      <c r="AH1041" s="274"/>
      <c r="AI1041" s="274"/>
      <c r="AJ1041" s="274"/>
      <c r="AK1041" s="274"/>
      <c r="AL1041" s="274"/>
      <c r="AM1041" s="274"/>
      <c r="AN1041" s="274"/>
      <c r="AO1041" s="274"/>
      <c r="AP1041" s="274"/>
      <c r="AQ1041" s="274"/>
      <c r="AR1041" s="274"/>
      <c r="AS1041" s="274"/>
      <c r="AT1041" s="274"/>
      <c r="AU1041" s="274"/>
      <c r="AV1041" s="274"/>
      <c r="AW1041" s="274"/>
      <c r="AX1041" s="274"/>
      <c r="AY1041" s="275"/>
      <c r="AZ1041" s="265"/>
      <c r="BA1041" s="266"/>
      <c r="BB1041" s="267" t="s">
        <v>43</v>
      </c>
      <c r="BC1041" s="269"/>
      <c r="BD1041" s="269">
        <f t="shared" si="34"/>
        <v>0</v>
      </c>
      <c r="BE1041" s="270"/>
      <c r="BF1041" s="271"/>
      <c r="BG1041" s="279"/>
      <c r="BI1041" s="252" t="str">
        <f t="shared" si="33"/>
        <v/>
      </c>
    </row>
    <row r="1042" spans="1:61" s="277" customFormat="1" hidden="1">
      <c r="A1042" s="247"/>
      <c r="B1042" s="260">
        <v>629.10599999999999</v>
      </c>
      <c r="C1042" s="261" t="s">
        <v>795</v>
      </c>
      <c r="D1042" s="273"/>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74"/>
      <c r="AE1042" s="274"/>
      <c r="AF1042" s="274"/>
      <c r="AG1042" s="274"/>
      <c r="AH1042" s="274"/>
      <c r="AI1042" s="274"/>
      <c r="AJ1042" s="274"/>
      <c r="AK1042" s="274"/>
      <c r="AL1042" s="274"/>
      <c r="AM1042" s="274"/>
      <c r="AN1042" s="274"/>
      <c r="AO1042" s="274"/>
      <c r="AP1042" s="274"/>
      <c r="AQ1042" s="274"/>
      <c r="AR1042" s="274"/>
      <c r="AS1042" s="274"/>
      <c r="AT1042" s="274"/>
      <c r="AU1042" s="274"/>
      <c r="AV1042" s="274"/>
      <c r="AW1042" s="274"/>
      <c r="AX1042" s="274"/>
      <c r="AY1042" s="275"/>
      <c r="AZ1042" s="265"/>
      <c r="BA1042" s="266"/>
      <c r="BB1042" s="267" t="s">
        <v>43</v>
      </c>
      <c r="BC1042" s="269"/>
      <c r="BD1042" s="269">
        <f t="shared" si="34"/>
        <v>0</v>
      </c>
      <c r="BE1042" s="270"/>
      <c r="BF1042" s="271"/>
      <c r="BG1042" s="279"/>
      <c r="BI1042" s="252" t="str">
        <f t="shared" si="33"/>
        <v/>
      </c>
    </row>
    <row r="1043" spans="1:61" s="277" customFormat="1" hidden="1">
      <c r="A1043" s="247"/>
      <c r="B1043" s="260">
        <v>629.10699999999997</v>
      </c>
      <c r="C1043" s="261" t="s">
        <v>796</v>
      </c>
      <c r="D1043" s="273"/>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74"/>
      <c r="AE1043" s="274"/>
      <c r="AF1043" s="274"/>
      <c r="AG1043" s="274"/>
      <c r="AH1043" s="274"/>
      <c r="AI1043" s="274"/>
      <c r="AJ1043" s="274"/>
      <c r="AK1043" s="274"/>
      <c r="AL1043" s="274"/>
      <c r="AM1043" s="274"/>
      <c r="AN1043" s="274"/>
      <c r="AO1043" s="274"/>
      <c r="AP1043" s="274"/>
      <c r="AQ1043" s="274"/>
      <c r="AR1043" s="274"/>
      <c r="AS1043" s="274"/>
      <c r="AT1043" s="274"/>
      <c r="AU1043" s="274"/>
      <c r="AV1043" s="274"/>
      <c r="AW1043" s="274"/>
      <c r="AX1043" s="274"/>
      <c r="AY1043" s="275"/>
      <c r="AZ1043" s="265"/>
      <c r="BA1043" s="266"/>
      <c r="BB1043" s="267" t="s">
        <v>43</v>
      </c>
      <c r="BC1043" s="269"/>
      <c r="BD1043" s="269">
        <f t="shared" si="34"/>
        <v>0</v>
      </c>
      <c r="BE1043" s="270"/>
      <c r="BF1043" s="271"/>
      <c r="BG1043" s="279"/>
      <c r="BI1043" s="252" t="str">
        <f t="shared" si="33"/>
        <v/>
      </c>
    </row>
    <row r="1044" spans="1:61" s="277" customFormat="1" hidden="1">
      <c r="A1044" s="247"/>
      <c r="B1044" s="260">
        <v>629.10799999999995</v>
      </c>
      <c r="C1044" s="261" t="s">
        <v>797</v>
      </c>
      <c r="D1044" s="273"/>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74"/>
      <c r="AE1044" s="274"/>
      <c r="AF1044" s="274"/>
      <c r="AG1044" s="274"/>
      <c r="AH1044" s="274"/>
      <c r="AI1044" s="274"/>
      <c r="AJ1044" s="274"/>
      <c r="AK1044" s="274"/>
      <c r="AL1044" s="274"/>
      <c r="AM1044" s="274"/>
      <c r="AN1044" s="274"/>
      <c r="AO1044" s="274"/>
      <c r="AP1044" s="274"/>
      <c r="AQ1044" s="274"/>
      <c r="AR1044" s="274"/>
      <c r="AS1044" s="274"/>
      <c r="AT1044" s="274"/>
      <c r="AU1044" s="274"/>
      <c r="AV1044" s="274"/>
      <c r="AW1044" s="274"/>
      <c r="AX1044" s="274"/>
      <c r="AY1044" s="275"/>
      <c r="AZ1044" s="265"/>
      <c r="BA1044" s="266"/>
      <c r="BB1044" s="267" t="s">
        <v>43</v>
      </c>
      <c r="BC1044" s="269"/>
      <c r="BD1044" s="269">
        <f t="shared" si="34"/>
        <v>0</v>
      </c>
      <c r="BE1044" s="270"/>
      <c r="BF1044" s="271"/>
      <c r="BG1044" s="279"/>
      <c r="BI1044" s="252" t="str">
        <f t="shared" si="33"/>
        <v/>
      </c>
    </row>
    <row r="1045" spans="1:61" s="277" customFormat="1" hidden="1">
      <c r="A1045" s="247"/>
      <c r="B1045" s="260">
        <v>629.10900000000004</v>
      </c>
      <c r="C1045" s="261" t="s">
        <v>798</v>
      </c>
      <c r="D1045" s="273"/>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74"/>
      <c r="AE1045" s="274"/>
      <c r="AF1045" s="274"/>
      <c r="AG1045" s="274"/>
      <c r="AH1045" s="274"/>
      <c r="AI1045" s="274"/>
      <c r="AJ1045" s="274"/>
      <c r="AK1045" s="274"/>
      <c r="AL1045" s="274"/>
      <c r="AM1045" s="274"/>
      <c r="AN1045" s="274"/>
      <c r="AO1045" s="274"/>
      <c r="AP1045" s="274"/>
      <c r="AQ1045" s="274"/>
      <c r="AR1045" s="274"/>
      <c r="AS1045" s="274"/>
      <c r="AT1045" s="274"/>
      <c r="AU1045" s="274"/>
      <c r="AV1045" s="274"/>
      <c r="AW1045" s="274"/>
      <c r="AX1045" s="274"/>
      <c r="AY1045" s="275"/>
      <c r="AZ1045" s="265"/>
      <c r="BA1045" s="266"/>
      <c r="BB1045" s="267" t="s">
        <v>43</v>
      </c>
      <c r="BC1045" s="269"/>
      <c r="BD1045" s="269">
        <f t="shared" si="34"/>
        <v>0</v>
      </c>
      <c r="BE1045" s="270"/>
      <c r="BF1045" s="271"/>
      <c r="BG1045" s="279"/>
      <c r="BI1045" s="252" t="str">
        <f t="shared" si="33"/>
        <v/>
      </c>
    </row>
    <row r="1046" spans="1:61" s="277" customFormat="1" hidden="1">
      <c r="A1046" s="247"/>
      <c r="B1046" s="260">
        <v>629.11</v>
      </c>
      <c r="C1046" s="261" t="s">
        <v>799</v>
      </c>
      <c r="D1046" s="273"/>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74"/>
      <c r="AE1046" s="274"/>
      <c r="AF1046" s="274"/>
      <c r="AG1046" s="274"/>
      <c r="AH1046" s="274"/>
      <c r="AI1046" s="274"/>
      <c r="AJ1046" s="274"/>
      <c r="AK1046" s="274"/>
      <c r="AL1046" s="274"/>
      <c r="AM1046" s="274"/>
      <c r="AN1046" s="274"/>
      <c r="AO1046" s="274"/>
      <c r="AP1046" s="274"/>
      <c r="AQ1046" s="274"/>
      <c r="AR1046" s="274"/>
      <c r="AS1046" s="274"/>
      <c r="AT1046" s="274"/>
      <c r="AU1046" s="274"/>
      <c r="AV1046" s="274"/>
      <c r="AW1046" s="274"/>
      <c r="AX1046" s="274"/>
      <c r="AY1046" s="275"/>
      <c r="AZ1046" s="265"/>
      <c r="BA1046" s="266"/>
      <c r="BB1046" s="267" t="s">
        <v>43</v>
      </c>
      <c r="BC1046" s="269"/>
      <c r="BD1046" s="269">
        <f t="shared" si="34"/>
        <v>0</v>
      </c>
      <c r="BE1046" s="270"/>
      <c r="BF1046" s="271"/>
      <c r="BG1046" s="279"/>
      <c r="BI1046" s="252" t="str">
        <f t="shared" si="33"/>
        <v/>
      </c>
    </row>
    <row r="1047" spans="1:61" s="277" customFormat="1" hidden="1">
      <c r="A1047" s="247"/>
      <c r="B1047" s="260">
        <v>629.11099999999999</v>
      </c>
      <c r="C1047" s="261" t="s">
        <v>800</v>
      </c>
      <c r="D1047" s="273"/>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74"/>
      <c r="AE1047" s="274"/>
      <c r="AF1047" s="274"/>
      <c r="AG1047" s="274"/>
      <c r="AH1047" s="274"/>
      <c r="AI1047" s="274"/>
      <c r="AJ1047" s="274"/>
      <c r="AK1047" s="274"/>
      <c r="AL1047" s="274"/>
      <c r="AM1047" s="274"/>
      <c r="AN1047" s="274"/>
      <c r="AO1047" s="274"/>
      <c r="AP1047" s="274"/>
      <c r="AQ1047" s="274"/>
      <c r="AR1047" s="274"/>
      <c r="AS1047" s="274"/>
      <c r="AT1047" s="274"/>
      <c r="AU1047" s="274"/>
      <c r="AV1047" s="274"/>
      <c r="AW1047" s="274"/>
      <c r="AX1047" s="274"/>
      <c r="AY1047" s="275"/>
      <c r="AZ1047" s="265"/>
      <c r="BA1047" s="266"/>
      <c r="BB1047" s="267" t="s">
        <v>43</v>
      </c>
      <c r="BC1047" s="269"/>
      <c r="BD1047" s="269">
        <f t="shared" si="34"/>
        <v>0</v>
      </c>
      <c r="BE1047" s="270"/>
      <c r="BF1047" s="271"/>
      <c r="BG1047" s="279"/>
      <c r="BI1047" s="252" t="str">
        <f t="shared" si="33"/>
        <v/>
      </c>
    </row>
    <row r="1048" spans="1:61" s="277" customFormat="1" hidden="1">
      <c r="A1048" s="247"/>
      <c r="B1048" s="260">
        <v>629.11199999999997</v>
      </c>
      <c r="C1048" s="261" t="s">
        <v>801</v>
      </c>
      <c r="D1048" s="273"/>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74"/>
      <c r="AE1048" s="274"/>
      <c r="AF1048" s="274"/>
      <c r="AG1048" s="274"/>
      <c r="AH1048" s="274"/>
      <c r="AI1048" s="274"/>
      <c r="AJ1048" s="274"/>
      <c r="AK1048" s="274"/>
      <c r="AL1048" s="274"/>
      <c r="AM1048" s="274"/>
      <c r="AN1048" s="274"/>
      <c r="AO1048" s="274"/>
      <c r="AP1048" s="274"/>
      <c r="AQ1048" s="274"/>
      <c r="AR1048" s="274"/>
      <c r="AS1048" s="274"/>
      <c r="AT1048" s="274"/>
      <c r="AU1048" s="274"/>
      <c r="AV1048" s="274"/>
      <c r="AW1048" s="274"/>
      <c r="AX1048" s="274"/>
      <c r="AY1048" s="275"/>
      <c r="AZ1048" s="265"/>
      <c r="BA1048" s="266"/>
      <c r="BB1048" s="267" t="s">
        <v>43</v>
      </c>
      <c r="BC1048" s="269"/>
      <c r="BD1048" s="269">
        <f t="shared" si="34"/>
        <v>0</v>
      </c>
      <c r="BE1048" s="270"/>
      <c r="BF1048" s="271"/>
      <c r="BG1048" s="279"/>
      <c r="BI1048" s="252" t="str">
        <f t="shared" ref="BI1048:BI1118" si="35">T(B1048)</f>
        <v/>
      </c>
    </row>
    <row r="1049" spans="1:61" s="277" customFormat="1" hidden="1">
      <c r="A1049" s="247"/>
      <c r="B1049" s="260">
        <v>629.11300000000006</v>
      </c>
      <c r="C1049" s="261" t="s">
        <v>802</v>
      </c>
      <c r="D1049" s="273"/>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74"/>
      <c r="AE1049" s="274"/>
      <c r="AF1049" s="274"/>
      <c r="AG1049" s="274"/>
      <c r="AH1049" s="274"/>
      <c r="AI1049" s="274"/>
      <c r="AJ1049" s="274"/>
      <c r="AK1049" s="274"/>
      <c r="AL1049" s="274"/>
      <c r="AM1049" s="274"/>
      <c r="AN1049" s="274"/>
      <c r="AO1049" s="274"/>
      <c r="AP1049" s="274"/>
      <c r="AQ1049" s="274"/>
      <c r="AR1049" s="274"/>
      <c r="AS1049" s="274"/>
      <c r="AT1049" s="274"/>
      <c r="AU1049" s="274"/>
      <c r="AV1049" s="274"/>
      <c r="AW1049" s="274"/>
      <c r="AX1049" s="274"/>
      <c r="AY1049" s="275"/>
      <c r="AZ1049" s="265"/>
      <c r="BA1049" s="266"/>
      <c r="BB1049" s="267" t="s">
        <v>43</v>
      </c>
      <c r="BC1049" s="269"/>
      <c r="BD1049" s="269">
        <f t="shared" si="34"/>
        <v>0</v>
      </c>
      <c r="BE1049" s="270"/>
      <c r="BF1049" s="271"/>
      <c r="BG1049" s="279"/>
      <c r="BI1049" s="252" t="str">
        <f t="shared" si="35"/>
        <v/>
      </c>
    </row>
    <row r="1050" spans="1:61" s="277" customFormat="1" hidden="1">
      <c r="A1050" s="247"/>
      <c r="B1050" s="260">
        <v>629.11400000000003</v>
      </c>
      <c r="C1050" s="261" t="s">
        <v>803</v>
      </c>
      <c r="D1050" s="273"/>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5"/>
      <c r="AZ1050" s="265"/>
      <c r="BA1050" s="266"/>
      <c r="BB1050" s="267" t="s">
        <v>43</v>
      </c>
      <c r="BC1050" s="269"/>
      <c r="BD1050" s="269">
        <f t="shared" si="34"/>
        <v>0</v>
      </c>
      <c r="BE1050" s="270"/>
      <c r="BF1050" s="271"/>
      <c r="BG1050" s="279"/>
      <c r="BI1050" s="252" t="str">
        <f t="shared" si="35"/>
        <v/>
      </c>
    </row>
    <row r="1051" spans="1:61" s="277" customFormat="1" hidden="1">
      <c r="A1051" s="247"/>
      <c r="B1051" s="260">
        <v>629.11500000000001</v>
      </c>
      <c r="C1051" s="261" t="s">
        <v>804</v>
      </c>
      <c r="D1051" s="273"/>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5"/>
      <c r="AZ1051" s="265"/>
      <c r="BA1051" s="266"/>
      <c r="BB1051" s="267" t="s">
        <v>43</v>
      </c>
      <c r="BC1051" s="269"/>
      <c r="BD1051" s="269">
        <f t="shared" si="34"/>
        <v>0</v>
      </c>
      <c r="BE1051" s="270"/>
      <c r="BF1051" s="271"/>
      <c r="BG1051" s="279"/>
      <c r="BI1051" s="252" t="str">
        <f t="shared" si="35"/>
        <v/>
      </c>
    </row>
    <row r="1052" spans="1:61" s="277" customFormat="1" hidden="1">
      <c r="A1052" s="247"/>
      <c r="B1052" s="260">
        <v>629.11599999999999</v>
      </c>
      <c r="C1052" s="261" t="s">
        <v>805</v>
      </c>
      <c r="D1052" s="273"/>
      <c r="E1052" s="274"/>
      <c r="F1052" s="274"/>
      <c r="G1052" s="274"/>
      <c r="H1052" s="274"/>
      <c r="I1052" s="274"/>
      <c r="J1052" s="274"/>
      <c r="K1052" s="274"/>
      <c r="L1052" s="274"/>
      <c r="M1052" s="274"/>
      <c r="N1052" s="274"/>
      <c r="O1052" s="274"/>
      <c r="P1052" s="274"/>
      <c r="Q1052" s="274"/>
      <c r="R1052" s="274"/>
      <c r="S1052" s="274"/>
      <c r="T1052" s="274"/>
      <c r="U1052" s="274"/>
      <c r="V1052" s="274"/>
      <c r="W1052" s="274"/>
      <c r="X1052" s="274"/>
      <c r="Y1052" s="274"/>
      <c r="Z1052" s="274"/>
      <c r="AA1052" s="274"/>
      <c r="AB1052" s="274"/>
      <c r="AC1052" s="274"/>
      <c r="AD1052" s="274"/>
      <c r="AE1052" s="274"/>
      <c r="AF1052" s="274"/>
      <c r="AG1052" s="274"/>
      <c r="AH1052" s="274"/>
      <c r="AI1052" s="274"/>
      <c r="AJ1052" s="274"/>
      <c r="AK1052" s="274"/>
      <c r="AL1052" s="274"/>
      <c r="AM1052" s="274"/>
      <c r="AN1052" s="274"/>
      <c r="AO1052" s="274"/>
      <c r="AP1052" s="274"/>
      <c r="AQ1052" s="274"/>
      <c r="AR1052" s="274"/>
      <c r="AS1052" s="274"/>
      <c r="AT1052" s="274"/>
      <c r="AU1052" s="274"/>
      <c r="AV1052" s="274"/>
      <c r="AW1052" s="274"/>
      <c r="AX1052" s="274"/>
      <c r="AY1052" s="275"/>
      <c r="AZ1052" s="265"/>
      <c r="BA1052" s="266"/>
      <c r="BB1052" s="267" t="s">
        <v>43</v>
      </c>
      <c r="BC1052" s="269"/>
      <c r="BD1052" s="269">
        <f t="shared" si="34"/>
        <v>0</v>
      </c>
      <c r="BE1052" s="270"/>
      <c r="BF1052" s="271"/>
      <c r="BG1052" s="279"/>
      <c r="BI1052" s="252" t="str">
        <f t="shared" si="35"/>
        <v/>
      </c>
    </row>
    <row r="1053" spans="1:61" s="277" customFormat="1" hidden="1">
      <c r="A1053" s="247"/>
      <c r="B1053" s="260">
        <v>629.11699999999996</v>
      </c>
      <c r="C1053" s="261" t="s">
        <v>806</v>
      </c>
      <c r="D1053" s="273"/>
      <c r="E1053" s="274"/>
      <c r="F1053" s="274"/>
      <c r="G1053" s="274"/>
      <c r="H1053" s="274"/>
      <c r="I1053" s="274"/>
      <c r="J1053" s="274"/>
      <c r="K1053" s="274"/>
      <c r="L1053" s="274"/>
      <c r="M1053" s="274"/>
      <c r="N1053" s="274"/>
      <c r="O1053" s="274"/>
      <c r="P1053" s="274"/>
      <c r="Q1053" s="274"/>
      <c r="R1053" s="274"/>
      <c r="S1053" s="274"/>
      <c r="T1053" s="274"/>
      <c r="U1053" s="274"/>
      <c r="V1053" s="274"/>
      <c r="W1053" s="274"/>
      <c r="X1053" s="274"/>
      <c r="Y1053" s="274"/>
      <c r="Z1053" s="274"/>
      <c r="AA1053" s="274"/>
      <c r="AB1053" s="274"/>
      <c r="AC1053" s="274"/>
      <c r="AD1053" s="274"/>
      <c r="AE1053" s="274"/>
      <c r="AF1053" s="274"/>
      <c r="AG1053" s="274"/>
      <c r="AH1053" s="274"/>
      <c r="AI1053" s="274"/>
      <c r="AJ1053" s="274"/>
      <c r="AK1053" s="274"/>
      <c r="AL1053" s="274"/>
      <c r="AM1053" s="274"/>
      <c r="AN1053" s="274"/>
      <c r="AO1053" s="274"/>
      <c r="AP1053" s="274"/>
      <c r="AQ1053" s="274"/>
      <c r="AR1053" s="274"/>
      <c r="AS1053" s="274"/>
      <c r="AT1053" s="274"/>
      <c r="AU1053" s="274"/>
      <c r="AV1053" s="274"/>
      <c r="AW1053" s="274"/>
      <c r="AX1053" s="274"/>
      <c r="AY1053" s="275"/>
      <c r="AZ1053" s="265"/>
      <c r="BA1053" s="266"/>
      <c r="BB1053" s="267" t="s">
        <v>43</v>
      </c>
      <c r="BC1053" s="269"/>
      <c r="BD1053" s="269">
        <f t="shared" si="34"/>
        <v>0</v>
      </c>
      <c r="BE1053" s="270"/>
      <c r="BF1053" s="271"/>
      <c r="BG1053" s="279"/>
      <c r="BI1053" s="252" t="str">
        <f t="shared" si="35"/>
        <v/>
      </c>
    </row>
    <row r="1054" spans="1:61" s="277" customFormat="1" hidden="1">
      <c r="A1054" s="247"/>
      <c r="B1054" s="260">
        <v>629.11800000000005</v>
      </c>
      <c r="C1054" s="261" t="s">
        <v>807</v>
      </c>
      <c r="D1054" s="273"/>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274"/>
      <c r="AE1054" s="274"/>
      <c r="AF1054" s="274"/>
      <c r="AG1054" s="274"/>
      <c r="AH1054" s="274"/>
      <c r="AI1054" s="274"/>
      <c r="AJ1054" s="274"/>
      <c r="AK1054" s="274"/>
      <c r="AL1054" s="274"/>
      <c r="AM1054" s="274"/>
      <c r="AN1054" s="274"/>
      <c r="AO1054" s="274"/>
      <c r="AP1054" s="274"/>
      <c r="AQ1054" s="274"/>
      <c r="AR1054" s="274"/>
      <c r="AS1054" s="274"/>
      <c r="AT1054" s="274"/>
      <c r="AU1054" s="274"/>
      <c r="AV1054" s="274"/>
      <c r="AW1054" s="274"/>
      <c r="AX1054" s="274"/>
      <c r="AY1054" s="275"/>
      <c r="AZ1054" s="265"/>
      <c r="BA1054" s="266"/>
      <c r="BB1054" s="267" t="s">
        <v>43</v>
      </c>
      <c r="BC1054" s="269"/>
      <c r="BD1054" s="269">
        <f t="shared" si="34"/>
        <v>0</v>
      </c>
      <c r="BE1054" s="270"/>
      <c r="BF1054" s="271"/>
      <c r="BG1054" s="279"/>
      <c r="BI1054" s="252" t="str">
        <f t="shared" si="35"/>
        <v/>
      </c>
    </row>
    <row r="1055" spans="1:61" s="277" customFormat="1" hidden="1">
      <c r="A1055" s="247"/>
      <c r="B1055" s="260">
        <v>629.11900000000003</v>
      </c>
      <c r="C1055" s="261" t="s">
        <v>808</v>
      </c>
      <c r="D1055" s="273"/>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74"/>
      <c r="AE1055" s="274"/>
      <c r="AF1055" s="274"/>
      <c r="AG1055" s="274"/>
      <c r="AH1055" s="274"/>
      <c r="AI1055" s="274"/>
      <c r="AJ1055" s="274"/>
      <c r="AK1055" s="274"/>
      <c r="AL1055" s="274"/>
      <c r="AM1055" s="274"/>
      <c r="AN1055" s="274"/>
      <c r="AO1055" s="274"/>
      <c r="AP1055" s="274"/>
      <c r="AQ1055" s="274"/>
      <c r="AR1055" s="274"/>
      <c r="AS1055" s="274"/>
      <c r="AT1055" s="274"/>
      <c r="AU1055" s="274"/>
      <c r="AV1055" s="274"/>
      <c r="AW1055" s="274"/>
      <c r="AX1055" s="274"/>
      <c r="AY1055" s="275"/>
      <c r="AZ1055" s="265"/>
      <c r="BA1055" s="266"/>
      <c r="BB1055" s="267" t="s">
        <v>43</v>
      </c>
      <c r="BC1055" s="269"/>
      <c r="BD1055" s="269">
        <f t="shared" si="34"/>
        <v>0</v>
      </c>
      <c r="BE1055" s="270"/>
      <c r="BF1055" s="271"/>
      <c r="BG1055" s="279"/>
      <c r="BI1055" s="252" t="str">
        <f t="shared" si="35"/>
        <v/>
      </c>
    </row>
    <row r="1056" spans="1:61" s="277" customFormat="1" hidden="1">
      <c r="A1056" s="247"/>
      <c r="B1056" s="260">
        <v>629.12</v>
      </c>
      <c r="C1056" s="261" t="s">
        <v>809</v>
      </c>
      <c r="D1056" s="273"/>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74"/>
      <c r="AE1056" s="274"/>
      <c r="AF1056" s="274"/>
      <c r="AG1056" s="274"/>
      <c r="AH1056" s="274"/>
      <c r="AI1056" s="274"/>
      <c r="AJ1056" s="274"/>
      <c r="AK1056" s="274"/>
      <c r="AL1056" s="274"/>
      <c r="AM1056" s="274"/>
      <c r="AN1056" s="274"/>
      <c r="AO1056" s="274"/>
      <c r="AP1056" s="274"/>
      <c r="AQ1056" s="274"/>
      <c r="AR1056" s="274"/>
      <c r="AS1056" s="274"/>
      <c r="AT1056" s="274"/>
      <c r="AU1056" s="274"/>
      <c r="AV1056" s="274"/>
      <c r="AW1056" s="274"/>
      <c r="AX1056" s="274"/>
      <c r="AY1056" s="275"/>
      <c r="AZ1056" s="265"/>
      <c r="BA1056" s="266"/>
      <c r="BB1056" s="267" t="s">
        <v>43</v>
      </c>
      <c r="BC1056" s="269"/>
      <c r="BD1056" s="269">
        <f t="shared" si="34"/>
        <v>0</v>
      </c>
      <c r="BE1056" s="270"/>
      <c r="BF1056" s="271"/>
      <c r="BG1056" s="279"/>
      <c r="BI1056" s="252" t="str">
        <f t="shared" si="35"/>
        <v/>
      </c>
    </row>
    <row r="1057" spans="1:61" s="277" customFormat="1" hidden="1">
      <c r="A1057" s="247"/>
      <c r="B1057" s="260">
        <v>629.12099999999998</v>
      </c>
      <c r="C1057" s="261" t="s">
        <v>810</v>
      </c>
      <c r="D1057" s="273"/>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5"/>
      <c r="AZ1057" s="265"/>
      <c r="BA1057" s="266"/>
      <c r="BB1057" s="267" t="s">
        <v>43</v>
      </c>
      <c r="BC1057" s="269"/>
      <c r="BD1057" s="269">
        <f t="shared" si="34"/>
        <v>0</v>
      </c>
      <c r="BE1057" s="270"/>
      <c r="BF1057" s="271"/>
      <c r="BG1057" s="279"/>
      <c r="BI1057" s="252" t="str">
        <f t="shared" si="35"/>
        <v/>
      </c>
    </row>
    <row r="1058" spans="1:61" s="277" customFormat="1" hidden="1">
      <c r="A1058" s="247"/>
      <c r="B1058" s="260">
        <v>629.12199999999996</v>
      </c>
      <c r="C1058" s="261" t="s">
        <v>811</v>
      </c>
      <c r="D1058" s="273"/>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5"/>
      <c r="AZ1058" s="265"/>
      <c r="BA1058" s="266"/>
      <c r="BB1058" s="267" t="s">
        <v>43</v>
      </c>
      <c r="BC1058" s="269"/>
      <c r="BD1058" s="269">
        <f t="shared" si="34"/>
        <v>0</v>
      </c>
      <c r="BE1058" s="270"/>
      <c r="BF1058" s="271"/>
      <c r="BG1058" s="279"/>
      <c r="BI1058" s="252" t="str">
        <f t="shared" si="35"/>
        <v/>
      </c>
    </row>
    <row r="1059" spans="1:61" s="277" customFormat="1" hidden="1">
      <c r="A1059" s="247"/>
      <c r="B1059" s="260">
        <v>629.12300000000005</v>
      </c>
      <c r="C1059" s="261" t="s">
        <v>812</v>
      </c>
      <c r="D1059" s="273"/>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74"/>
      <c r="AE1059" s="274"/>
      <c r="AF1059" s="274"/>
      <c r="AG1059" s="274"/>
      <c r="AH1059" s="274"/>
      <c r="AI1059" s="274"/>
      <c r="AJ1059" s="274"/>
      <c r="AK1059" s="274"/>
      <c r="AL1059" s="274"/>
      <c r="AM1059" s="274"/>
      <c r="AN1059" s="274"/>
      <c r="AO1059" s="274"/>
      <c r="AP1059" s="274"/>
      <c r="AQ1059" s="274"/>
      <c r="AR1059" s="274"/>
      <c r="AS1059" s="274"/>
      <c r="AT1059" s="274"/>
      <c r="AU1059" s="274"/>
      <c r="AV1059" s="274"/>
      <c r="AW1059" s="274"/>
      <c r="AX1059" s="274"/>
      <c r="AY1059" s="275"/>
      <c r="AZ1059" s="265"/>
      <c r="BA1059" s="266"/>
      <c r="BB1059" s="267" t="s">
        <v>43</v>
      </c>
      <c r="BC1059" s="269"/>
      <c r="BD1059" s="269">
        <f t="shared" si="34"/>
        <v>0</v>
      </c>
      <c r="BE1059" s="270"/>
      <c r="BF1059" s="271"/>
      <c r="BG1059" s="279"/>
      <c r="BI1059" s="252" t="str">
        <f t="shared" si="35"/>
        <v/>
      </c>
    </row>
    <row r="1060" spans="1:61" s="277" customFormat="1" hidden="1">
      <c r="A1060" s="247"/>
      <c r="B1060" s="260">
        <v>629.12400000000002</v>
      </c>
      <c r="C1060" s="261" t="s">
        <v>813</v>
      </c>
      <c r="D1060" s="273"/>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s="274"/>
      <c r="AG1060" s="274"/>
      <c r="AH1060" s="274"/>
      <c r="AI1060" s="274"/>
      <c r="AJ1060" s="274"/>
      <c r="AK1060" s="274"/>
      <c r="AL1060" s="274"/>
      <c r="AM1060" s="274"/>
      <c r="AN1060" s="274"/>
      <c r="AO1060" s="274"/>
      <c r="AP1060" s="274"/>
      <c r="AQ1060" s="274"/>
      <c r="AR1060" s="274"/>
      <c r="AS1060" s="274"/>
      <c r="AT1060" s="274"/>
      <c r="AU1060" s="274"/>
      <c r="AV1060" s="274"/>
      <c r="AW1060" s="274"/>
      <c r="AX1060" s="274"/>
      <c r="AY1060" s="275"/>
      <c r="AZ1060" s="265"/>
      <c r="BA1060" s="266"/>
      <c r="BB1060" s="267" t="s">
        <v>43</v>
      </c>
      <c r="BC1060" s="269"/>
      <c r="BD1060" s="269">
        <f t="shared" si="34"/>
        <v>0</v>
      </c>
      <c r="BE1060" s="270"/>
      <c r="BF1060" s="271"/>
      <c r="BG1060" s="279"/>
      <c r="BI1060" s="252" t="str">
        <f t="shared" si="35"/>
        <v/>
      </c>
    </row>
    <row r="1061" spans="1:61" s="277" customFormat="1" hidden="1">
      <c r="A1061" s="247"/>
      <c r="B1061" s="260">
        <v>629.125</v>
      </c>
      <c r="C1061" s="261" t="s">
        <v>814</v>
      </c>
      <c r="D1061" s="273"/>
      <c r="E1061" s="274"/>
      <c r="F1061" s="274"/>
      <c r="G1061" s="274"/>
      <c r="H1061" s="274"/>
      <c r="I1061" s="274"/>
      <c r="J1061" s="274"/>
      <c r="K1061" s="274"/>
      <c r="L1061" s="274"/>
      <c r="M1061" s="274"/>
      <c r="N1061" s="274"/>
      <c r="O1061" s="274"/>
      <c r="P1061" s="274"/>
      <c r="Q1061" s="274"/>
      <c r="R1061" s="274"/>
      <c r="S1061" s="274"/>
      <c r="T1061" s="274"/>
      <c r="U1061" s="274"/>
      <c r="V1061" s="274"/>
      <c r="W1061" s="274"/>
      <c r="X1061" s="274"/>
      <c r="Y1061" s="274"/>
      <c r="Z1061" s="274"/>
      <c r="AA1061" s="274"/>
      <c r="AB1061" s="274"/>
      <c r="AC1061" s="274"/>
      <c r="AD1061" s="274"/>
      <c r="AE1061" s="274"/>
      <c r="AF1061" s="274"/>
      <c r="AG1061" s="274"/>
      <c r="AH1061" s="274"/>
      <c r="AI1061" s="274"/>
      <c r="AJ1061" s="274"/>
      <c r="AK1061" s="274"/>
      <c r="AL1061" s="274"/>
      <c r="AM1061" s="274"/>
      <c r="AN1061" s="274"/>
      <c r="AO1061" s="274"/>
      <c r="AP1061" s="274"/>
      <c r="AQ1061" s="274"/>
      <c r="AR1061" s="274"/>
      <c r="AS1061" s="274"/>
      <c r="AT1061" s="274"/>
      <c r="AU1061" s="274"/>
      <c r="AV1061" s="274"/>
      <c r="AW1061" s="274"/>
      <c r="AX1061" s="274"/>
      <c r="AY1061" s="275"/>
      <c r="AZ1061" s="265"/>
      <c r="BA1061" s="266"/>
      <c r="BB1061" s="267" t="s">
        <v>43</v>
      </c>
      <c r="BC1061" s="269"/>
      <c r="BD1061" s="269">
        <f t="shared" si="34"/>
        <v>0</v>
      </c>
      <c r="BE1061" s="270"/>
      <c r="BF1061" s="271"/>
      <c r="BG1061" s="279"/>
      <c r="BI1061" s="252" t="str">
        <f t="shared" si="35"/>
        <v/>
      </c>
    </row>
    <row r="1062" spans="1:61" s="277" customFormat="1" hidden="1">
      <c r="A1062" s="247"/>
      <c r="B1062" s="260">
        <v>629.12599999999998</v>
      </c>
      <c r="C1062" s="261" t="s">
        <v>815</v>
      </c>
      <c r="D1062" s="273"/>
      <c r="E1062" s="274"/>
      <c r="F1062" s="274"/>
      <c r="G1062" s="274"/>
      <c r="H1062" s="274"/>
      <c r="I1062" s="274"/>
      <c r="J1062" s="274"/>
      <c r="K1062" s="274"/>
      <c r="L1062" s="274"/>
      <c r="M1062" s="274"/>
      <c r="N1062" s="274"/>
      <c r="O1062" s="274"/>
      <c r="P1062" s="274"/>
      <c r="Q1062" s="274"/>
      <c r="R1062" s="274"/>
      <c r="S1062" s="274"/>
      <c r="T1062" s="274"/>
      <c r="U1062" s="274"/>
      <c r="V1062" s="274"/>
      <c r="W1062" s="274"/>
      <c r="X1062" s="274"/>
      <c r="Y1062" s="274"/>
      <c r="Z1062" s="274"/>
      <c r="AA1062" s="274"/>
      <c r="AB1062" s="274"/>
      <c r="AC1062" s="274"/>
      <c r="AD1062" s="274"/>
      <c r="AE1062" s="274"/>
      <c r="AF1062" s="274"/>
      <c r="AG1062" s="274"/>
      <c r="AH1062" s="274"/>
      <c r="AI1062" s="274"/>
      <c r="AJ1062" s="274"/>
      <c r="AK1062" s="274"/>
      <c r="AL1062" s="274"/>
      <c r="AM1062" s="274"/>
      <c r="AN1062" s="274"/>
      <c r="AO1062" s="274"/>
      <c r="AP1062" s="274"/>
      <c r="AQ1062" s="274"/>
      <c r="AR1062" s="274"/>
      <c r="AS1062" s="274"/>
      <c r="AT1062" s="274"/>
      <c r="AU1062" s="274"/>
      <c r="AV1062" s="274"/>
      <c r="AW1062" s="274"/>
      <c r="AX1062" s="274"/>
      <c r="AY1062" s="275"/>
      <c r="AZ1062" s="265"/>
      <c r="BA1062" s="266"/>
      <c r="BB1062" s="267" t="s">
        <v>43</v>
      </c>
      <c r="BC1062" s="269"/>
      <c r="BD1062" s="269">
        <f t="shared" si="34"/>
        <v>0</v>
      </c>
      <c r="BE1062" s="270"/>
      <c r="BF1062" s="271"/>
      <c r="BG1062" s="279"/>
      <c r="BI1062" s="252" t="str">
        <f t="shared" si="35"/>
        <v/>
      </c>
    </row>
    <row r="1063" spans="1:61" s="277" customFormat="1" hidden="1">
      <c r="A1063" s="247"/>
      <c r="B1063" s="260">
        <v>629.12699999999995</v>
      </c>
      <c r="C1063" s="261" t="s">
        <v>816</v>
      </c>
      <c r="D1063" s="273"/>
      <c r="E1063" s="274"/>
      <c r="F1063" s="274"/>
      <c r="G1063" s="274"/>
      <c r="H1063" s="274"/>
      <c r="I1063" s="274"/>
      <c r="J1063" s="274"/>
      <c r="K1063" s="274"/>
      <c r="L1063" s="274"/>
      <c r="M1063" s="274"/>
      <c r="N1063" s="274"/>
      <c r="O1063" s="274"/>
      <c r="P1063" s="274"/>
      <c r="Q1063" s="274"/>
      <c r="R1063" s="274"/>
      <c r="S1063" s="274"/>
      <c r="T1063" s="274"/>
      <c r="U1063" s="274"/>
      <c r="V1063" s="274"/>
      <c r="W1063" s="274"/>
      <c r="X1063" s="274"/>
      <c r="Y1063" s="274"/>
      <c r="Z1063" s="274"/>
      <c r="AA1063" s="274"/>
      <c r="AB1063" s="274"/>
      <c r="AC1063" s="274"/>
      <c r="AD1063" s="274"/>
      <c r="AE1063" s="274"/>
      <c r="AF1063" s="274"/>
      <c r="AG1063" s="274"/>
      <c r="AH1063" s="274"/>
      <c r="AI1063" s="274"/>
      <c r="AJ1063" s="274"/>
      <c r="AK1063" s="274"/>
      <c r="AL1063" s="274"/>
      <c r="AM1063" s="274"/>
      <c r="AN1063" s="274"/>
      <c r="AO1063" s="274"/>
      <c r="AP1063" s="274"/>
      <c r="AQ1063" s="274"/>
      <c r="AR1063" s="274"/>
      <c r="AS1063" s="274"/>
      <c r="AT1063" s="274"/>
      <c r="AU1063" s="274"/>
      <c r="AV1063" s="274"/>
      <c r="AW1063" s="274"/>
      <c r="AX1063" s="274"/>
      <c r="AY1063" s="275"/>
      <c r="AZ1063" s="265"/>
      <c r="BA1063" s="266"/>
      <c r="BB1063" s="267" t="s">
        <v>43</v>
      </c>
      <c r="BC1063" s="269"/>
      <c r="BD1063" s="269">
        <f t="shared" si="34"/>
        <v>0</v>
      </c>
      <c r="BE1063" s="270"/>
      <c r="BF1063" s="271"/>
      <c r="BG1063" s="279"/>
      <c r="BI1063" s="252" t="str">
        <f t="shared" si="35"/>
        <v/>
      </c>
    </row>
    <row r="1064" spans="1:61" s="277" customFormat="1" hidden="1">
      <c r="A1064" s="247"/>
      <c r="B1064" s="260">
        <v>629.12800000000004</v>
      </c>
      <c r="C1064" s="261" t="s">
        <v>817</v>
      </c>
      <c r="D1064" s="273"/>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274"/>
      <c r="AE1064" s="274"/>
      <c r="AF1064" s="274"/>
      <c r="AG1064" s="274"/>
      <c r="AH1064" s="274"/>
      <c r="AI1064" s="274"/>
      <c r="AJ1064" s="274"/>
      <c r="AK1064" s="274"/>
      <c r="AL1064" s="274"/>
      <c r="AM1064" s="274"/>
      <c r="AN1064" s="274"/>
      <c r="AO1064" s="274"/>
      <c r="AP1064" s="274"/>
      <c r="AQ1064" s="274"/>
      <c r="AR1064" s="274"/>
      <c r="AS1064" s="274"/>
      <c r="AT1064" s="274"/>
      <c r="AU1064" s="274"/>
      <c r="AV1064" s="274"/>
      <c r="AW1064" s="274"/>
      <c r="AX1064" s="274"/>
      <c r="AY1064" s="275"/>
      <c r="AZ1064" s="265"/>
      <c r="BA1064" s="266"/>
      <c r="BB1064" s="267" t="s">
        <v>43</v>
      </c>
      <c r="BC1064" s="269"/>
      <c r="BD1064" s="269">
        <f t="shared" si="34"/>
        <v>0</v>
      </c>
      <c r="BE1064" s="270"/>
      <c r="BF1064" s="271"/>
      <c r="BG1064" s="279"/>
      <c r="BI1064" s="252" t="str">
        <f t="shared" si="35"/>
        <v/>
      </c>
    </row>
    <row r="1065" spans="1:61" s="277" customFormat="1" hidden="1">
      <c r="A1065" s="247"/>
      <c r="B1065" s="260">
        <v>629.12900000000002</v>
      </c>
      <c r="C1065" s="261" t="s">
        <v>818</v>
      </c>
      <c r="D1065" s="273"/>
      <c r="E1065" s="274"/>
      <c r="F1065" s="274"/>
      <c r="G1065" s="274"/>
      <c r="H1065" s="274"/>
      <c r="I1065" s="274"/>
      <c r="J1065" s="274"/>
      <c r="K1065" s="274"/>
      <c r="L1065" s="274"/>
      <c r="M1065" s="274"/>
      <c r="N1065" s="274"/>
      <c r="O1065" s="274"/>
      <c r="P1065" s="274"/>
      <c r="Q1065" s="274"/>
      <c r="R1065" s="274"/>
      <c r="S1065" s="274"/>
      <c r="T1065" s="274"/>
      <c r="U1065" s="274"/>
      <c r="V1065" s="274"/>
      <c r="W1065" s="274"/>
      <c r="X1065" s="274"/>
      <c r="Y1065" s="274"/>
      <c r="Z1065" s="274"/>
      <c r="AA1065" s="274"/>
      <c r="AB1065" s="274"/>
      <c r="AC1065" s="274"/>
      <c r="AD1065" s="274"/>
      <c r="AE1065" s="274"/>
      <c r="AF1065" s="274"/>
      <c r="AG1065" s="274"/>
      <c r="AH1065" s="274"/>
      <c r="AI1065" s="274"/>
      <c r="AJ1065" s="274"/>
      <c r="AK1065" s="274"/>
      <c r="AL1065" s="274"/>
      <c r="AM1065" s="274"/>
      <c r="AN1065" s="274"/>
      <c r="AO1065" s="274"/>
      <c r="AP1065" s="274"/>
      <c r="AQ1065" s="274"/>
      <c r="AR1065" s="274"/>
      <c r="AS1065" s="274"/>
      <c r="AT1065" s="274"/>
      <c r="AU1065" s="274"/>
      <c r="AV1065" s="274"/>
      <c r="AW1065" s="274"/>
      <c r="AX1065" s="274"/>
      <c r="AY1065" s="275"/>
      <c r="AZ1065" s="265"/>
      <c r="BA1065" s="266"/>
      <c r="BB1065" s="267" t="s">
        <v>43</v>
      </c>
      <c r="BC1065" s="269"/>
      <c r="BD1065" s="269">
        <f t="shared" si="34"/>
        <v>0</v>
      </c>
      <c r="BE1065" s="270"/>
      <c r="BF1065" s="271"/>
      <c r="BG1065" s="279"/>
      <c r="BI1065" s="252" t="str">
        <f t="shared" si="35"/>
        <v/>
      </c>
    </row>
    <row r="1066" spans="1:61" s="277" customFormat="1" hidden="1">
      <c r="A1066" s="247"/>
      <c r="B1066" s="260">
        <v>629.13</v>
      </c>
      <c r="C1066" s="261" t="s">
        <v>819</v>
      </c>
      <c r="D1066" s="273"/>
      <c r="E1066" s="274"/>
      <c r="F1066" s="274"/>
      <c r="G1066" s="274"/>
      <c r="H1066" s="274"/>
      <c r="I1066" s="274"/>
      <c r="J1066" s="274"/>
      <c r="K1066" s="274"/>
      <c r="L1066" s="274"/>
      <c r="M1066" s="274"/>
      <c r="N1066" s="274"/>
      <c r="O1066" s="274"/>
      <c r="P1066" s="274"/>
      <c r="Q1066" s="274"/>
      <c r="R1066" s="274"/>
      <c r="S1066" s="274"/>
      <c r="T1066" s="274"/>
      <c r="U1066" s="274"/>
      <c r="V1066" s="274"/>
      <c r="W1066" s="274"/>
      <c r="X1066" s="274"/>
      <c r="Y1066" s="274"/>
      <c r="Z1066" s="274"/>
      <c r="AA1066" s="274"/>
      <c r="AB1066" s="274"/>
      <c r="AC1066" s="274"/>
      <c r="AD1066" s="274"/>
      <c r="AE1066" s="274"/>
      <c r="AF1066" s="274"/>
      <c r="AG1066" s="274"/>
      <c r="AH1066" s="274"/>
      <c r="AI1066" s="274"/>
      <c r="AJ1066" s="274"/>
      <c r="AK1066" s="274"/>
      <c r="AL1066" s="274"/>
      <c r="AM1066" s="274"/>
      <c r="AN1066" s="274"/>
      <c r="AO1066" s="274"/>
      <c r="AP1066" s="274"/>
      <c r="AQ1066" s="274"/>
      <c r="AR1066" s="274"/>
      <c r="AS1066" s="274"/>
      <c r="AT1066" s="274"/>
      <c r="AU1066" s="274"/>
      <c r="AV1066" s="274"/>
      <c r="AW1066" s="274"/>
      <c r="AX1066" s="274"/>
      <c r="AY1066" s="275"/>
      <c r="AZ1066" s="265"/>
      <c r="BA1066" s="266"/>
      <c r="BB1066" s="267" t="s">
        <v>43</v>
      </c>
      <c r="BC1066" s="269"/>
      <c r="BD1066" s="269">
        <f t="shared" si="34"/>
        <v>0</v>
      </c>
      <c r="BE1066" s="270"/>
      <c r="BF1066" s="271"/>
      <c r="BG1066" s="279"/>
      <c r="BI1066" s="252" t="str">
        <f t="shared" si="35"/>
        <v/>
      </c>
    </row>
    <row r="1067" spans="1:61" s="277" customFormat="1" hidden="1">
      <c r="A1067" s="247"/>
      <c r="B1067" s="260">
        <v>629.13099999999997</v>
      </c>
      <c r="C1067" s="261" t="s">
        <v>820</v>
      </c>
      <c r="D1067" s="273"/>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274"/>
      <c r="AE1067" s="274"/>
      <c r="AF1067" s="274"/>
      <c r="AG1067" s="274"/>
      <c r="AH1067" s="274"/>
      <c r="AI1067" s="274"/>
      <c r="AJ1067" s="274"/>
      <c r="AK1067" s="274"/>
      <c r="AL1067" s="274"/>
      <c r="AM1067" s="274"/>
      <c r="AN1067" s="274"/>
      <c r="AO1067" s="274"/>
      <c r="AP1067" s="274"/>
      <c r="AQ1067" s="274"/>
      <c r="AR1067" s="274"/>
      <c r="AS1067" s="274"/>
      <c r="AT1067" s="274"/>
      <c r="AU1067" s="274"/>
      <c r="AV1067" s="274"/>
      <c r="AW1067" s="274"/>
      <c r="AX1067" s="274"/>
      <c r="AY1067" s="275"/>
      <c r="AZ1067" s="265"/>
      <c r="BA1067" s="266"/>
      <c r="BB1067" s="267" t="s">
        <v>43</v>
      </c>
      <c r="BC1067" s="269"/>
      <c r="BD1067" s="269">
        <f t="shared" si="34"/>
        <v>0</v>
      </c>
      <c r="BE1067" s="270"/>
      <c r="BF1067" s="271"/>
      <c r="BG1067" s="279"/>
      <c r="BI1067" s="252" t="str">
        <f t="shared" si="35"/>
        <v/>
      </c>
    </row>
    <row r="1068" spans="1:61" s="277" customFormat="1" hidden="1">
      <c r="A1068" s="247"/>
      <c r="B1068" s="260">
        <v>629.13199999999995</v>
      </c>
      <c r="C1068" s="261" t="s">
        <v>821</v>
      </c>
      <c r="D1068" s="273"/>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74"/>
      <c r="AE1068" s="274"/>
      <c r="AF1068" s="274"/>
      <c r="AG1068" s="274"/>
      <c r="AH1068" s="274"/>
      <c r="AI1068" s="274"/>
      <c r="AJ1068" s="274"/>
      <c r="AK1068" s="274"/>
      <c r="AL1068" s="274"/>
      <c r="AM1068" s="274"/>
      <c r="AN1068" s="274"/>
      <c r="AO1068" s="274"/>
      <c r="AP1068" s="274"/>
      <c r="AQ1068" s="274"/>
      <c r="AR1068" s="274"/>
      <c r="AS1068" s="274"/>
      <c r="AT1068" s="274"/>
      <c r="AU1068" s="274"/>
      <c r="AV1068" s="274"/>
      <c r="AW1068" s="274"/>
      <c r="AX1068" s="274"/>
      <c r="AY1068" s="275"/>
      <c r="AZ1068" s="265"/>
      <c r="BA1068" s="266"/>
      <c r="BB1068" s="267" t="s">
        <v>43</v>
      </c>
      <c r="BC1068" s="269"/>
      <c r="BD1068" s="269">
        <f t="shared" si="34"/>
        <v>0</v>
      </c>
      <c r="BE1068" s="270"/>
      <c r="BF1068" s="271"/>
      <c r="BG1068" s="279"/>
      <c r="BI1068" s="252" t="str">
        <f t="shared" si="35"/>
        <v/>
      </c>
    </row>
    <row r="1069" spans="1:61" s="277" customFormat="1" hidden="1">
      <c r="A1069" s="247"/>
      <c r="B1069" s="260">
        <v>629.13300000000004</v>
      </c>
      <c r="C1069" s="261" t="s">
        <v>822</v>
      </c>
      <c r="D1069" s="273"/>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74"/>
      <c r="AE1069" s="274"/>
      <c r="AF1069" s="274"/>
      <c r="AG1069" s="274"/>
      <c r="AH1069" s="274"/>
      <c r="AI1069" s="274"/>
      <c r="AJ1069" s="274"/>
      <c r="AK1069" s="274"/>
      <c r="AL1069" s="274"/>
      <c r="AM1069" s="274"/>
      <c r="AN1069" s="274"/>
      <c r="AO1069" s="274"/>
      <c r="AP1069" s="274"/>
      <c r="AQ1069" s="274"/>
      <c r="AR1069" s="274"/>
      <c r="AS1069" s="274"/>
      <c r="AT1069" s="274"/>
      <c r="AU1069" s="274"/>
      <c r="AV1069" s="274"/>
      <c r="AW1069" s="274"/>
      <c r="AX1069" s="274"/>
      <c r="AY1069" s="275"/>
      <c r="AZ1069" s="265"/>
      <c r="BA1069" s="266"/>
      <c r="BB1069" s="267" t="s">
        <v>43</v>
      </c>
      <c r="BC1069" s="269"/>
      <c r="BD1069" s="269">
        <f t="shared" si="34"/>
        <v>0</v>
      </c>
      <c r="BE1069" s="270"/>
      <c r="BF1069" s="271"/>
      <c r="BG1069" s="279"/>
      <c r="BI1069" s="252" t="str">
        <f t="shared" si="35"/>
        <v/>
      </c>
    </row>
    <row r="1070" spans="1:61" s="277" customFormat="1" hidden="1">
      <c r="A1070" s="247"/>
      <c r="B1070" s="260">
        <v>629.13400000000001</v>
      </c>
      <c r="C1070" s="261" t="s">
        <v>823</v>
      </c>
      <c r="D1070" s="273"/>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74"/>
      <c r="AE1070" s="274"/>
      <c r="AF1070" s="274"/>
      <c r="AG1070" s="274"/>
      <c r="AH1070" s="274"/>
      <c r="AI1070" s="274"/>
      <c r="AJ1070" s="274"/>
      <c r="AK1070" s="274"/>
      <c r="AL1070" s="274"/>
      <c r="AM1070" s="274"/>
      <c r="AN1070" s="274"/>
      <c r="AO1070" s="274"/>
      <c r="AP1070" s="274"/>
      <c r="AQ1070" s="274"/>
      <c r="AR1070" s="274"/>
      <c r="AS1070" s="274"/>
      <c r="AT1070" s="274"/>
      <c r="AU1070" s="274"/>
      <c r="AV1070" s="274"/>
      <c r="AW1070" s="274"/>
      <c r="AX1070" s="274"/>
      <c r="AY1070" s="275"/>
      <c r="AZ1070" s="265"/>
      <c r="BA1070" s="266"/>
      <c r="BB1070" s="267" t="s">
        <v>43</v>
      </c>
      <c r="BC1070" s="269"/>
      <c r="BD1070" s="269">
        <f t="shared" si="34"/>
        <v>0</v>
      </c>
      <c r="BE1070" s="270"/>
      <c r="BF1070" s="271"/>
      <c r="BG1070" s="279"/>
      <c r="BI1070" s="252" t="str">
        <f t="shared" si="35"/>
        <v/>
      </c>
    </row>
    <row r="1071" spans="1:61" s="277" customFormat="1" hidden="1">
      <c r="A1071" s="247"/>
      <c r="B1071" s="260">
        <v>629.13499999999999</v>
      </c>
      <c r="C1071" s="261" t="s">
        <v>824</v>
      </c>
      <c r="D1071" s="273"/>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74"/>
      <c r="AE1071" s="274"/>
      <c r="AF1071" s="274"/>
      <c r="AG1071" s="274"/>
      <c r="AH1071" s="274"/>
      <c r="AI1071" s="274"/>
      <c r="AJ1071" s="274"/>
      <c r="AK1071" s="274"/>
      <c r="AL1071" s="274"/>
      <c r="AM1071" s="274"/>
      <c r="AN1071" s="274"/>
      <c r="AO1071" s="274"/>
      <c r="AP1071" s="274"/>
      <c r="AQ1071" s="274"/>
      <c r="AR1071" s="274"/>
      <c r="AS1071" s="274"/>
      <c r="AT1071" s="274"/>
      <c r="AU1071" s="274"/>
      <c r="AV1071" s="274"/>
      <c r="AW1071" s="274"/>
      <c r="AX1071" s="274"/>
      <c r="AY1071" s="275"/>
      <c r="AZ1071" s="265"/>
      <c r="BA1071" s="266"/>
      <c r="BB1071" s="267" t="s">
        <v>43</v>
      </c>
      <c r="BC1071" s="269"/>
      <c r="BD1071" s="269">
        <f t="shared" si="34"/>
        <v>0</v>
      </c>
      <c r="BE1071" s="270"/>
      <c r="BF1071" s="271"/>
      <c r="BG1071" s="279"/>
      <c r="BI1071" s="252" t="str">
        <f t="shared" si="35"/>
        <v/>
      </c>
    </row>
    <row r="1072" spans="1:61" s="277" customFormat="1" hidden="1">
      <c r="A1072" s="247"/>
      <c r="B1072" s="260">
        <v>629.13599999999997</v>
      </c>
      <c r="C1072" s="261" t="s">
        <v>825</v>
      </c>
      <c r="D1072" s="273"/>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74"/>
      <c r="AE1072" s="274"/>
      <c r="AF1072" s="274"/>
      <c r="AG1072" s="274"/>
      <c r="AH1072" s="274"/>
      <c r="AI1072" s="274"/>
      <c r="AJ1072" s="274"/>
      <c r="AK1072" s="274"/>
      <c r="AL1072" s="274"/>
      <c r="AM1072" s="274"/>
      <c r="AN1072" s="274"/>
      <c r="AO1072" s="274"/>
      <c r="AP1072" s="274"/>
      <c r="AQ1072" s="274"/>
      <c r="AR1072" s="274"/>
      <c r="AS1072" s="274"/>
      <c r="AT1072" s="274"/>
      <c r="AU1072" s="274"/>
      <c r="AV1072" s="274"/>
      <c r="AW1072" s="274"/>
      <c r="AX1072" s="274"/>
      <c r="AY1072" s="275"/>
      <c r="AZ1072" s="265"/>
      <c r="BA1072" s="266"/>
      <c r="BB1072" s="267" t="s">
        <v>43</v>
      </c>
      <c r="BC1072" s="269"/>
      <c r="BD1072" s="269">
        <f t="shared" si="34"/>
        <v>0</v>
      </c>
      <c r="BE1072" s="270"/>
      <c r="BF1072" s="271"/>
      <c r="BG1072" s="279"/>
      <c r="BI1072" s="252" t="str">
        <f t="shared" si="35"/>
        <v/>
      </c>
    </row>
    <row r="1073" spans="1:61" s="277" customFormat="1" hidden="1">
      <c r="A1073" s="247"/>
      <c r="B1073" s="260">
        <v>629.13699999999994</v>
      </c>
      <c r="C1073" s="261" t="s">
        <v>826</v>
      </c>
      <c r="D1073" s="273"/>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74"/>
      <c r="AE1073" s="274"/>
      <c r="AF1073" s="274"/>
      <c r="AG1073" s="274"/>
      <c r="AH1073" s="274"/>
      <c r="AI1073" s="274"/>
      <c r="AJ1073" s="274"/>
      <c r="AK1073" s="274"/>
      <c r="AL1073" s="274"/>
      <c r="AM1073" s="274"/>
      <c r="AN1073" s="274"/>
      <c r="AO1073" s="274"/>
      <c r="AP1073" s="274"/>
      <c r="AQ1073" s="274"/>
      <c r="AR1073" s="274"/>
      <c r="AS1073" s="274"/>
      <c r="AT1073" s="274"/>
      <c r="AU1073" s="274"/>
      <c r="AV1073" s="274"/>
      <c r="AW1073" s="274"/>
      <c r="AX1073" s="274"/>
      <c r="AY1073" s="275"/>
      <c r="AZ1073" s="265"/>
      <c r="BA1073" s="266"/>
      <c r="BB1073" s="267" t="s">
        <v>43</v>
      </c>
      <c r="BC1073" s="269"/>
      <c r="BD1073" s="269">
        <f t="shared" si="34"/>
        <v>0</v>
      </c>
      <c r="BE1073" s="270"/>
      <c r="BF1073" s="271"/>
      <c r="BG1073" s="279"/>
      <c r="BI1073" s="252" t="str">
        <f t="shared" si="35"/>
        <v/>
      </c>
    </row>
    <row r="1074" spans="1:61" s="277" customFormat="1" hidden="1">
      <c r="A1074" s="247"/>
      <c r="B1074" s="260">
        <v>629.14</v>
      </c>
      <c r="C1074" s="261" t="s">
        <v>827</v>
      </c>
      <c r="D1074" s="273"/>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74"/>
      <c r="AE1074" s="274"/>
      <c r="AF1074" s="274"/>
      <c r="AG1074" s="274"/>
      <c r="AH1074" s="274"/>
      <c r="AI1074" s="274"/>
      <c r="AJ1074" s="274"/>
      <c r="AK1074" s="274"/>
      <c r="AL1074" s="274"/>
      <c r="AM1074" s="274"/>
      <c r="AN1074" s="274"/>
      <c r="AO1074" s="274"/>
      <c r="AP1074" s="274"/>
      <c r="AQ1074" s="274"/>
      <c r="AR1074" s="274"/>
      <c r="AS1074" s="274"/>
      <c r="AT1074" s="274"/>
      <c r="AU1074" s="274"/>
      <c r="AV1074" s="274"/>
      <c r="AW1074" s="274"/>
      <c r="AX1074" s="274"/>
      <c r="AY1074" s="275"/>
      <c r="AZ1074" s="265"/>
      <c r="BA1074" s="266"/>
      <c r="BB1074" s="267" t="s">
        <v>42</v>
      </c>
      <c r="BC1074" s="269"/>
      <c r="BD1074" s="269">
        <f t="shared" ref="BD1074:BD1144" si="36">BA1074*BC1074</f>
        <v>0</v>
      </c>
      <c r="BE1074" s="270"/>
      <c r="BF1074" s="271"/>
      <c r="BG1074" s="279"/>
      <c r="BI1074" s="252" t="str">
        <f t="shared" si="35"/>
        <v/>
      </c>
    </row>
    <row r="1075" spans="1:61" s="277" customFormat="1" hidden="1">
      <c r="A1075" s="247"/>
      <c r="B1075" s="260">
        <v>629.14099999999996</v>
      </c>
      <c r="C1075" s="261" t="s">
        <v>828</v>
      </c>
      <c r="D1075" s="273"/>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74"/>
      <c r="AE1075" s="274"/>
      <c r="AF1075" s="274"/>
      <c r="AG1075" s="274"/>
      <c r="AH1075" s="274"/>
      <c r="AI1075" s="274"/>
      <c r="AJ1075" s="274"/>
      <c r="AK1075" s="274"/>
      <c r="AL1075" s="274"/>
      <c r="AM1075" s="274"/>
      <c r="AN1075" s="274"/>
      <c r="AO1075" s="274"/>
      <c r="AP1075" s="274"/>
      <c r="AQ1075" s="274"/>
      <c r="AR1075" s="274"/>
      <c r="AS1075" s="274"/>
      <c r="AT1075" s="274"/>
      <c r="AU1075" s="274"/>
      <c r="AV1075" s="274"/>
      <c r="AW1075" s="274"/>
      <c r="AX1075" s="274"/>
      <c r="AY1075" s="275"/>
      <c r="AZ1075" s="265"/>
      <c r="BA1075" s="266"/>
      <c r="BB1075" s="267" t="s">
        <v>42</v>
      </c>
      <c r="BC1075" s="269"/>
      <c r="BD1075" s="269">
        <f t="shared" si="36"/>
        <v>0</v>
      </c>
      <c r="BE1075" s="270"/>
      <c r="BF1075" s="271"/>
      <c r="BG1075" s="279"/>
      <c r="BI1075" s="252" t="str">
        <f t="shared" si="35"/>
        <v/>
      </c>
    </row>
    <row r="1076" spans="1:61" s="277" customFormat="1" hidden="1">
      <c r="A1076" s="247"/>
      <c r="B1076" s="260">
        <v>629.14200000000005</v>
      </c>
      <c r="C1076" s="261" t="s">
        <v>829</v>
      </c>
      <c r="D1076" s="273"/>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74"/>
      <c r="AE1076" s="274"/>
      <c r="AF1076" s="274"/>
      <c r="AG1076" s="274"/>
      <c r="AH1076" s="274"/>
      <c r="AI1076" s="274"/>
      <c r="AJ1076" s="274"/>
      <c r="AK1076" s="274"/>
      <c r="AL1076" s="274"/>
      <c r="AM1076" s="274"/>
      <c r="AN1076" s="274"/>
      <c r="AO1076" s="274"/>
      <c r="AP1076" s="274"/>
      <c r="AQ1076" s="274"/>
      <c r="AR1076" s="274"/>
      <c r="AS1076" s="274"/>
      <c r="AT1076" s="274"/>
      <c r="AU1076" s="274"/>
      <c r="AV1076" s="274"/>
      <c r="AW1076" s="274"/>
      <c r="AX1076" s="274"/>
      <c r="AY1076" s="275"/>
      <c r="AZ1076" s="265"/>
      <c r="BA1076" s="266"/>
      <c r="BB1076" s="267" t="s">
        <v>42</v>
      </c>
      <c r="BC1076" s="269"/>
      <c r="BD1076" s="269">
        <f t="shared" si="36"/>
        <v>0</v>
      </c>
      <c r="BE1076" s="270"/>
      <c r="BF1076" s="271"/>
      <c r="BG1076" s="279"/>
      <c r="BI1076" s="252" t="str">
        <f t="shared" si="35"/>
        <v/>
      </c>
    </row>
    <row r="1077" spans="1:61" s="277" customFormat="1" hidden="1">
      <c r="A1077" s="247"/>
      <c r="B1077" s="260">
        <v>629.14300000000003</v>
      </c>
      <c r="C1077" s="261" t="s">
        <v>830</v>
      </c>
      <c r="D1077" s="273"/>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74"/>
      <c r="AE1077" s="274"/>
      <c r="AF1077" s="274"/>
      <c r="AG1077" s="274"/>
      <c r="AH1077" s="274"/>
      <c r="AI1077" s="274"/>
      <c r="AJ1077" s="274"/>
      <c r="AK1077" s="274"/>
      <c r="AL1077" s="274"/>
      <c r="AM1077" s="274"/>
      <c r="AN1077" s="274"/>
      <c r="AO1077" s="274"/>
      <c r="AP1077" s="274"/>
      <c r="AQ1077" s="274"/>
      <c r="AR1077" s="274"/>
      <c r="AS1077" s="274"/>
      <c r="AT1077" s="274"/>
      <c r="AU1077" s="274"/>
      <c r="AV1077" s="274"/>
      <c r="AW1077" s="274"/>
      <c r="AX1077" s="274"/>
      <c r="AY1077" s="275"/>
      <c r="AZ1077" s="265"/>
      <c r="BA1077" s="266"/>
      <c r="BB1077" s="267" t="s">
        <v>42</v>
      </c>
      <c r="BC1077" s="269"/>
      <c r="BD1077" s="269">
        <f t="shared" si="36"/>
        <v>0</v>
      </c>
      <c r="BE1077" s="270"/>
      <c r="BF1077" s="271"/>
      <c r="BG1077" s="279"/>
      <c r="BI1077" s="252" t="str">
        <f t="shared" si="35"/>
        <v/>
      </c>
    </row>
    <row r="1078" spans="1:61" s="277" customFormat="1" hidden="1">
      <c r="A1078" s="247"/>
      <c r="B1078" s="260">
        <v>629.14400000000001</v>
      </c>
      <c r="C1078" s="261" t="s">
        <v>831</v>
      </c>
      <c r="D1078" s="273"/>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74"/>
      <c r="AE1078" s="274"/>
      <c r="AF1078" s="274"/>
      <c r="AG1078" s="274"/>
      <c r="AH1078" s="274"/>
      <c r="AI1078" s="274"/>
      <c r="AJ1078" s="274"/>
      <c r="AK1078" s="274"/>
      <c r="AL1078" s="274"/>
      <c r="AM1078" s="274"/>
      <c r="AN1078" s="274"/>
      <c r="AO1078" s="274"/>
      <c r="AP1078" s="274"/>
      <c r="AQ1078" s="274"/>
      <c r="AR1078" s="274"/>
      <c r="AS1078" s="274"/>
      <c r="AT1078" s="274"/>
      <c r="AU1078" s="274"/>
      <c r="AV1078" s="274"/>
      <c r="AW1078" s="274"/>
      <c r="AX1078" s="274"/>
      <c r="AY1078" s="275"/>
      <c r="AZ1078" s="265"/>
      <c r="BA1078" s="266"/>
      <c r="BB1078" s="267" t="s">
        <v>42</v>
      </c>
      <c r="BC1078" s="269"/>
      <c r="BD1078" s="269">
        <f t="shared" si="36"/>
        <v>0</v>
      </c>
      <c r="BE1078" s="270"/>
      <c r="BF1078" s="271"/>
      <c r="BG1078" s="279"/>
      <c r="BI1078" s="252" t="str">
        <f t="shared" si="35"/>
        <v/>
      </c>
    </row>
    <row r="1079" spans="1:61" s="277" customFormat="1" hidden="1">
      <c r="A1079" s="247"/>
      <c r="B1079" s="260">
        <v>629.14499999999998</v>
      </c>
      <c r="C1079" s="261" t="s">
        <v>832</v>
      </c>
      <c r="D1079" s="273"/>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74"/>
      <c r="AE1079" s="274"/>
      <c r="AF1079" s="274"/>
      <c r="AG1079" s="274"/>
      <c r="AH1079" s="274"/>
      <c r="AI1079" s="274"/>
      <c r="AJ1079" s="274"/>
      <c r="AK1079" s="274"/>
      <c r="AL1079" s="274"/>
      <c r="AM1079" s="274"/>
      <c r="AN1079" s="274"/>
      <c r="AO1079" s="274"/>
      <c r="AP1079" s="274"/>
      <c r="AQ1079" s="274"/>
      <c r="AR1079" s="274"/>
      <c r="AS1079" s="274"/>
      <c r="AT1079" s="274"/>
      <c r="AU1079" s="274"/>
      <c r="AV1079" s="274"/>
      <c r="AW1079" s="274"/>
      <c r="AX1079" s="274"/>
      <c r="AY1079" s="275"/>
      <c r="AZ1079" s="265"/>
      <c r="BA1079" s="266"/>
      <c r="BB1079" s="267" t="s">
        <v>42</v>
      </c>
      <c r="BC1079" s="269"/>
      <c r="BD1079" s="269">
        <f t="shared" si="36"/>
        <v>0</v>
      </c>
      <c r="BE1079" s="270"/>
      <c r="BF1079" s="271"/>
      <c r="BG1079" s="279"/>
      <c r="BI1079" s="252" t="str">
        <f t="shared" si="35"/>
        <v/>
      </c>
    </row>
    <row r="1080" spans="1:61" s="277" customFormat="1" hidden="1">
      <c r="A1080" s="247"/>
      <c r="B1080" s="260">
        <v>629.14599999999996</v>
      </c>
      <c r="C1080" s="261" t="s">
        <v>833</v>
      </c>
      <c r="D1080" s="273"/>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74"/>
      <c r="AE1080" s="274"/>
      <c r="AF1080" s="274"/>
      <c r="AG1080" s="274"/>
      <c r="AH1080" s="274"/>
      <c r="AI1080" s="274"/>
      <c r="AJ1080" s="274"/>
      <c r="AK1080" s="274"/>
      <c r="AL1080" s="274"/>
      <c r="AM1080" s="274"/>
      <c r="AN1080" s="274"/>
      <c r="AO1080" s="274"/>
      <c r="AP1080" s="274"/>
      <c r="AQ1080" s="274"/>
      <c r="AR1080" s="274"/>
      <c r="AS1080" s="274"/>
      <c r="AT1080" s="274"/>
      <c r="AU1080" s="274"/>
      <c r="AV1080" s="274"/>
      <c r="AW1080" s="274"/>
      <c r="AX1080" s="274"/>
      <c r="AY1080" s="275"/>
      <c r="AZ1080" s="265"/>
      <c r="BA1080" s="266"/>
      <c r="BB1080" s="267" t="s">
        <v>42</v>
      </c>
      <c r="BC1080" s="269"/>
      <c r="BD1080" s="269">
        <f t="shared" si="36"/>
        <v>0</v>
      </c>
      <c r="BE1080" s="270"/>
      <c r="BF1080" s="271"/>
      <c r="BG1080" s="279"/>
      <c r="BI1080" s="252" t="str">
        <f t="shared" si="35"/>
        <v/>
      </c>
    </row>
    <row r="1081" spans="1:61" s="277" customFormat="1" hidden="1">
      <c r="A1081" s="247"/>
      <c r="B1081" s="260">
        <v>629.14700000000005</v>
      </c>
      <c r="C1081" s="261" t="s">
        <v>834</v>
      </c>
      <c r="D1081" s="273"/>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74"/>
      <c r="AE1081" s="274"/>
      <c r="AF1081" s="274"/>
      <c r="AG1081" s="274"/>
      <c r="AH1081" s="274"/>
      <c r="AI1081" s="274"/>
      <c r="AJ1081" s="274"/>
      <c r="AK1081" s="274"/>
      <c r="AL1081" s="274"/>
      <c r="AM1081" s="274"/>
      <c r="AN1081" s="274"/>
      <c r="AO1081" s="274"/>
      <c r="AP1081" s="274"/>
      <c r="AQ1081" s="274"/>
      <c r="AR1081" s="274"/>
      <c r="AS1081" s="274"/>
      <c r="AT1081" s="274"/>
      <c r="AU1081" s="274"/>
      <c r="AV1081" s="274"/>
      <c r="AW1081" s="274"/>
      <c r="AX1081" s="274"/>
      <c r="AY1081" s="275"/>
      <c r="AZ1081" s="265"/>
      <c r="BA1081" s="266"/>
      <c r="BB1081" s="267" t="s">
        <v>42</v>
      </c>
      <c r="BC1081" s="269"/>
      <c r="BD1081" s="269">
        <f t="shared" si="36"/>
        <v>0</v>
      </c>
      <c r="BE1081" s="270"/>
      <c r="BF1081" s="271"/>
      <c r="BG1081" s="279"/>
      <c r="BI1081" s="252" t="str">
        <f t="shared" si="35"/>
        <v/>
      </c>
    </row>
    <row r="1082" spans="1:61" s="277" customFormat="1" hidden="1">
      <c r="A1082" s="247"/>
      <c r="B1082" s="260">
        <v>629.15</v>
      </c>
      <c r="C1082" s="261" t="s">
        <v>835</v>
      </c>
      <c r="D1082" s="273"/>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74"/>
      <c r="AE1082" s="274"/>
      <c r="AF1082" s="274"/>
      <c r="AG1082" s="274"/>
      <c r="AH1082" s="274"/>
      <c r="AI1082" s="274"/>
      <c r="AJ1082" s="274"/>
      <c r="AK1082" s="274"/>
      <c r="AL1082" s="274"/>
      <c r="AM1082" s="274"/>
      <c r="AN1082" s="274"/>
      <c r="AO1082" s="274"/>
      <c r="AP1082" s="274"/>
      <c r="AQ1082" s="274"/>
      <c r="AR1082" s="274"/>
      <c r="AS1082" s="274"/>
      <c r="AT1082" s="274"/>
      <c r="AU1082" s="274"/>
      <c r="AV1082" s="274"/>
      <c r="AW1082" s="274"/>
      <c r="AX1082" s="274"/>
      <c r="AY1082" s="275"/>
      <c r="AZ1082" s="265"/>
      <c r="BA1082" s="266"/>
      <c r="BB1082" s="267" t="s">
        <v>42</v>
      </c>
      <c r="BC1082" s="269"/>
      <c r="BD1082" s="269">
        <f t="shared" si="36"/>
        <v>0</v>
      </c>
      <c r="BE1082" s="270"/>
      <c r="BF1082" s="271"/>
      <c r="BG1082" s="279"/>
      <c r="BI1082" s="252" t="str">
        <f t="shared" si="35"/>
        <v/>
      </c>
    </row>
    <row r="1083" spans="1:61" s="277" customFormat="1" hidden="1">
      <c r="A1083" s="247"/>
      <c r="B1083" s="260">
        <v>629.15099999999995</v>
      </c>
      <c r="C1083" s="261" t="s">
        <v>836</v>
      </c>
      <c r="D1083" s="273"/>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74"/>
      <c r="AE1083" s="274"/>
      <c r="AF1083" s="274"/>
      <c r="AG1083" s="274"/>
      <c r="AH1083" s="274"/>
      <c r="AI1083" s="274"/>
      <c r="AJ1083" s="274"/>
      <c r="AK1083" s="274"/>
      <c r="AL1083" s="274"/>
      <c r="AM1083" s="274"/>
      <c r="AN1083" s="274"/>
      <c r="AO1083" s="274"/>
      <c r="AP1083" s="274"/>
      <c r="AQ1083" s="274"/>
      <c r="AR1083" s="274"/>
      <c r="AS1083" s="274"/>
      <c r="AT1083" s="274"/>
      <c r="AU1083" s="274"/>
      <c r="AV1083" s="274"/>
      <c r="AW1083" s="274"/>
      <c r="AX1083" s="274"/>
      <c r="AY1083" s="275"/>
      <c r="AZ1083" s="265"/>
      <c r="BA1083" s="266"/>
      <c r="BB1083" s="267" t="s">
        <v>42</v>
      </c>
      <c r="BC1083" s="269"/>
      <c r="BD1083" s="269">
        <f t="shared" si="36"/>
        <v>0</v>
      </c>
      <c r="BE1083" s="270"/>
      <c r="BF1083" s="271"/>
      <c r="BG1083" s="279"/>
      <c r="BI1083" s="252" t="str">
        <f t="shared" si="35"/>
        <v/>
      </c>
    </row>
    <row r="1084" spans="1:61" s="277" customFormat="1" hidden="1">
      <c r="A1084" s="247"/>
      <c r="B1084" s="260">
        <v>629.15200000000004</v>
      </c>
      <c r="C1084" s="261" t="s">
        <v>837</v>
      </c>
      <c r="D1084" s="273"/>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5"/>
      <c r="AZ1084" s="265"/>
      <c r="BA1084" s="266"/>
      <c r="BB1084" s="267" t="s">
        <v>41</v>
      </c>
      <c r="BC1084" s="269"/>
      <c r="BD1084" s="269">
        <f t="shared" si="36"/>
        <v>0</v>
      </c>
      <c r="BE1084" s="270"/>
      <c r="BF1084" s="271"/>
      <c r="BG1084" s="279"/>
      <c r="BI1084" s="252" t="str">
        <f t="shared" si="35"/>
        <v/>
      </c>
    </row>
    <row r="1085" spans="1:61" s="277" customFormat="1" hidden="1">
      <c r="A1085" s="247"/>
      <c r="B1085" s="260">
        <v>629.15300000000002</v>
      </c>
      <c r="C1085" s="261" t="s">
        <v>838</v>
      </c>
      <c r="D1085" s="273"/>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5"/>
      <c r="AZ1085" s="265"/>
      <c r="BA1085" s="266"/>
      <c r="BB1085" s="267" t="s">
        <v>41</v>
      </c>
      <c r="BC1085" s="269"/>
      <c r="BD1085" s="269">
        <f t="shared" si="36"/>
        <v>0</v>
      </c>
      <c r="BE1085" s="270"/>
      <c r="BF1085" s="271"/>
      <c r="BG1085" s="279"/>
      <c r="BI1085" s="252" t="str">
        <f t="shared" si="35"/>
        <v/>
      </c>
    </row>
    <row r="1086" spans="1:61" s="277" customFormat="1" hidden="1">
      <c r="A1086" s="247"/>
      <c r="B1086" s="260">
        <v>629.154</v>
      </c>
      <c r="C1086" s="261" t="s">
        <v>839</v>
      </c>
      <c r="D1086" s="273"/>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74"/>
      <c r="AE1086" s="274"/>
      <c r="AF1086" s="274"/>
      <c r="AG1086" s="274"/>
      <c r="AH1086" s="274"/>
      <c r="AI1086" s="274"/>
      <c r="AJ1086" s="274"/>
      <c r="AK1086" s="274"/>
      <c r="AL1086" s="274"/>
      <c r="AM1086" s="274"/>
      <c r="AN1086" s="274"/>
      <c r="AO1086" s="274"/>
      <c r="AP1086" s="274"/>
      <c r="AQ1086" s="274"/>
      <c r="AR1086" s="274"/>
      <c r="AS1086" s="274"/>
      <c r="AT1086" s="274"/>
      <c r="AU1086" s="274"/>
      <c r="AV1086" s="274"/>
      <c r="AW1086" s="274"/>
      <c r="AX1086" s="274"/>
      <c r="AY1086" s="275"/>
      <c r="AZ1086" s="265"/>
      <c r="BA1086" s="266"/>
      <c r="BB1086" s="267" t="s">
        <v>43</v>
      </c>
      <c r="BC1086" s="269"/>
      <c r="BD1086" s="269">
        <f t="shared" si="36"/>
        <v>0</v>
      </c>
      <c r="BE1086" s="270"/>
      <c r="BF1086" s="271"/>
      <c r="BG1086" s="279"/>
      <c r="BI1086" s="252" t="str">
        <f t="shared" si="35"/>
        <v/>
      </c>
    </row>
    <row r="1087" spans="1:61" s="277" customFormat="1" hidden="1">
      <c r="A1087" s="247"/>
      <c r="B1087" s="260">
        <v>629.15499999999997</v>
      </c>
      <c r="C1087" s="261" t="s">
        <v>840</v>
      </c>
      <c r="D1087" s="273"/>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74"/>
      <c r="AE1087" s="274"/>
      <c r="AF1087" s="274"/>
      <c r="AG1087" s="274"/>
      <c r="AH1087" s="274"/>
      <c r="AI1087" s="274"/>
      <c r="AJ1087" s="274"/>
      <c r="AK1087" s="274"/>
      <c r="AL1087" s="274"/>
      <c r="AM1087" s="274"/>
      <c r="AN1087" s="274"/>
      <c r="AO1087" s="274"/>
      <c r="AP1087" s="274"/>
      <c r="AQ1087" s="274"/>
      <c r="AR1087" s="274"/>
      <c r="AS1087" s="274"/>
      <c r="AT1087" s="274"/>
      <c r="AU1087" s="274"/>
      <c r="AV1087" s="274"/>
      <c r="AW1087" s="274"/>
      <c r="AX1087" s="274"/>
      <c r="AY1087" s="275"/>
      <c r="AZ1087" s="265"/>
      <c r="BA1087" s="266"/>
      <c r="BB1087" s="267" t="s">
        <v>43</v>
      </c>
      <c r="BC1087" s="269"/>
      <c r="BD1087" s="269">
        <f t="shared" si="36"/>
        <v>0</v>
      </c>
      <c r="BE1087" s="270"/>
      <c r="BF1087" s="271"/>
      <c r="BG1087" s="279"/>
      <c r="BI1087" s="252" t="str">
        <f t="shared" si="35"/>
        <v/>
      </c>
    </row>
    <row r="1088" spans="1:61" s="277" customFormat="1" hidden="1">
      <c r="A1088" s="247"/>
      <c r="B1088" s="260">
        <v>629.15599999999995</v>
      </c>
      <c r="C1088" s="261" t="s">
        <v>841</v>
      </c>
      <c r="D1088" s="273"/>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74"/>
      <c r="AE1088" s="274"/>
      <c r="AF1088" s="274"/>
      <c r="AG1088" s="274"/>
      <c r="AH1088" s="274"/>
      <c r="AI1088" s="274"/>
      <c r="AJ1088" s="274"/>
      <c r="AK1088" s="274"/>
      <c r="AL1088" s="274"/>
      <c r="AM1088" s="274"/>
      <c r="AN1088" s="274"/>
      <c r="AO1088" s="274"/>
      <c r="AP1088" s="274"/>
      <c r="AQ1088" s="274"/>
      <c r="AR1088" s="274"/>
      <c r="AS1088" s="274"/>
      <c r="AT1088" s="274"/>
      <c r="AU1088" s="274"/>
      <c r="AV1088" s="274"/>
      <c r="AW1088" s="274"/>
      <c r="AX1088" s="274"/>
      <c r="AY1088" s="275"/>
      <c r="AZ1088" s="265"/>
      <c r="BA1088" s="266"/>
      <c r="BB1088" s="267" t="s">
        <v>43</v>
      </c>
      <c r="BC1088" s="269"/>
      <c r="BD1088" s="269">
        <f t="shared" si="36"/>
        <v>0</v>
      </c>
      <c r="BE1088" s="270"/>
      <c r="BF1088" s="271"/>
      <c r="BG1088" s="279"/>
      <c r="BI1088" s="252" t="str">
        <f t="shared" si="35"/>
        <v/>
      </c>
    </row>
    <row r="1089" spans="1:61" s="277" customFormat="1" hidden="1">
      <c r="A1089" s="247"/>
      <c r="B1089" s="260">
        <v>629.15700000000004</v>
      </c>
      <c r="C1089" s="261" t="s">
        <v>842</v>
      </c>
      <c r="D1089" s="273"/>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274"/>
      <c r="AF1089" s="274"/>
      <c r="AG1089" s="274"/>
      <c r="AH1089" s="274"/>
      <c r="AI1089" s="274"/>
      <c r="AJ1089" s="274"/>
      <c r="AK1089" s="274"/>
      <c r="AL1089" s="274"/>
      <c r="AM1089" s="274"/>
      <c r="AN1089" s="274"/>
      <c r="AO1089" s="274"/>
      <c r="AP1089" s="274"/>
      <c r="AQ1089" s="274"/>
      <c r="AR1089" s="274"/>
      <c r="AS1089" s="274"/>
      <c r="AT1089" s="274"/>
      <c r="AU1089" s="274"/>
      <c r="AV1089" s="274"/>
      <c r="AW1089" s="274"/>
      <c r="AX1089" s="274"/>
      <c r="AY1089" s="275"/>
      <c r="AZ1089" s="265"/>
      <c r="BA1089" s="266"/>
      <c r="BB1089" s="267" t="s">
        <v>43</v>
      </c>
      <c r="BC1089" s="269"/>
      <c r="BD1089" s="269">
        <f t="shared" si="36"/>
        <v>0</v>
      </c>
      <c r="BE1089" s="270"/>
      <c r="BF1089" s="271"/>
      <c r="BG1089" s="279"/>
      <c r="BI1089" s="252" t="str">
        <f t="shared" si="35"/>
        <v/>
      </c>
    </row>
    <row r="1090" spans="1:61" s="277" customFormat="1" hidden="1">
      <c r="A1090" s="247"/>
      <c r="B1090" s="260">
        <v>629.15800000000002</v>
      </c>
      <c r="C1090" s="261" t="s">
        <v>843</v>
      </c>
      <c r="D1090" s="273"/>
      <c r="E1090" s="274"/>
      <c r="F1090" s="274"/>
      <c r="G1090" s="274"/>
      <c r="H1090" s="274"/>
      <c r="I1090" s="274"/>
      <c r="J1090" s="274"/>
      <c r="K1090" s="274"/>
      <c r="L1090" s="274"/>
      <c r="M1090" s="274"/>
      <c r="N1090" s="274"/>
      <c r="O1090" s="274"/>
      <c r="P1090" s="274"/>
      <c r="Q1090" s="274"/>
      <c r="R1090" s="274"/>
      <c r="S1090" s="274"/>
      <c r="T1090" s="274"/>
      <c r="U1090" s="274"/>
      <c r="V1090" s="274"/>
      <c r="W1090" s="274"/>
      <c r="X1090" s="274"/>
      <c r="Y1090" s="274"/>
      <c r="Z1090" s="274"/>
      <c r="AA1090" s="274"/>
      <c r="AB1090" s="274"/>
      <c r="AC1090" s="274"/>
      <c r="AD1090" s="274"/>
      <c r="AE1090" s="274"/>
      <c r="AF1090" s="274"/>
      <c r="AG1090" s="274"/>
      <c r="AH1090" s="274"/>
      <c r="AI1090" s="274"/>
      <c r="AJ1090" s="274"/>
      <c r="AK1090" s="274"/>
      <c r="AL1090" s="274"/>
      <c r="AM1090" s="274"/>
      <c r="AN1090" s="274"/>
      <c r="AO1090" s="274"/>
      <c r="AP1090" s="274"/>
      <c r="AQ1090" s="274"/>
      <c r="AR1090" s="274"/>
      <c r="AS1090" s="274"/>
      <c r="AT1090" s="274"/>
      <c r="AU1090" s="274"/>
      <c r="AV1090" s="274"/>
      <c r="AW1090" s="274"/>
      <c r="AX1090" s="274"/>
      <c r="AY1090" s="275"/>
      <c r="AZ1090" s="265"/>
      <c r="BA1090" s="266"/>
      <c r="BB1090" s="267" t="s">
        <v>43</v>
      </c>
      <c r="BC1090" s="269"/>
      <c r="BD1090" s="269">
        <f t="shared" si="36"/>
        <v>0</v>
      </c>
      <c r="BE1090" s="270"/>
      <c r="BF1090" s="271"/>
      <c r="BG1090" s="279"/>
      <c r="BI1090" s="252" t="str">
        <f t="shared" si="35"/>
        <v/>
      </c>
    </row>
    <row r="1091" spans="1:61" s="277" customFormat="1" hidden="1">
      <c r="A1091" s="247"/>
      <c r="B1091" s="260">
        <v>629.15899999999999</v>
      </c>
      <c r="C1091" s="261" t="s">
        <v>844</v>
      </c>
      <c r="D1091" s="273"/>
      <c r="E1091" s="274"/>
      <c r="F1091" s="274"/>
      <c r="G1091" s="274"/>
      <c r="H1091" s="274"/>
      <c r="I1091" s="274"/>
      <c r="J1091" s="274"/>
      <c r="K1091" s="274"/>
      <c r="L1091" s="274"/>
      <c r="M1091" s="274"/>
      <c r="N1091" s="274"/>
      <c r="O1091" s="274"/>
      <c r="P1091" s="274"/>
      <c r="Q1091" s="274"/>
      <c r="R1091" s="274"/>
      <c r="S1091" s="274"/>
      <c r="T1091" s="274"/>
      <c r="U1091" s="274"/>
      <c r="V1091" s="274"/>
      <c r="W1091" s="274"/>
      <c r="X1091" s="274"/>
      <c r="Y1091" s="274"/>
      <c r="Z1091" s="274"/>
      <c r="AA1091" s="274"/>
      <c r="AB1091" s="274"/>
      <c r="AC1091" s="274"/>
      <c r="AD1091" s="274"/>
      <c r="AE1091" s="274"/>
      <c r="AF1091" s="274"/>
      <c r="AG1091" s="274"/>
      <c r="AH1091" s="274"/>
      <c r="AI1091" s="274"/>
      <c r="AJ1091" s="274"/>
      <c r="AK1091" s="274"/>
      <c r="AL1091" s="274"/>
      <c r="AM1091" s="274"/>
      <c r="AN1091" s="274"/>
      <c r="AO1091" s="274"/>
      <c r="AP1091" s="274"/>
      <c r="AQ1091" s="274"/>
      <c r="AR1091" s="274"/>
      <c r="AS1091" s="274"/>
      <c r="AT1091" s="274"/>
      <c r="AU1091" s="274"/>
      <c r="AV1091" s="274"/>
      <c r="AW1091" s="274"/>
      <c r="AX1091" s="274"/>
      <c r="AY1091" s="275"/>
      <c r="AZ1091" s="265"/>
      <c r="BA1091" s="266"/>
      <c r="BB1091" s="267" t="s">
        <v>42</v>
      </c>
      <c r="BC1091" s="269"/>
      <c r="BD1091" s="269">
        <f t="shared" si="36"/>
        <v>0</v>
      </c>
      <c r="BE1091" s="270"/>
      <c r="BF1091" s="271"/>
      <c r="BG1091" s="279"/>
      <c r="BI1091" s="252" t="str">
        <f t="shared" si="35"/>
        <v/>
      </c>
    </row>
    <row r="1092" spans="1:61" s="277" customFormat="1" hidden="1">
      <c r="A1092" s="247"/>
      <c r="B1092" s="260">
        <v>629.16</v>
      </c>
      <c r="C1092" s="261" t="s">
        <v>845</v>
      </c>
      <c r="D1092" s="273"/>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274"/>
      <c r="AE1092" s="274"/>
      <c r="AF1092" s="274"/>
      <c r="AG1092" s="274"/>
      <c r="AH1092" s="274"/>
      <c r="AI1092" s="274"/>
      <c r="AJ1092" s="274"/>
      <c r="AK1092" s="274"/>
      <c r="AL1092" s="274"/>
      <c r="AM1092" s="274"/>
      <c r="AN1092" s="274"/>
      <c r="AO1092" s="274"/>
      <c r="AP1092" s="274"/>
      <c r="AQ1092" s="274"/>
      <c r="AR1092" s="274"/>
      <c r="AS1092" s="274"/>
      <c r="AT1092" s="274"/>
      <c r="AU1092" s="274"/>
      <c r="AV1092" s="274"/>
      <c r="AW1092" s="274"/>
      <c r="AX1092" s="274"/>
      <c r="AY1092" s="275"/>
      <c r="AZ1092" s="265"/>
      <c r="BA1092" s="266"/>
      <c r="BB1092" s="267" t="s">
        <v>43</v>
      </c>
      <c r="BC1092" s="269"/>
      <c r="BD1092" s="269">
        <f t="shared" si="36"/>
        <v>0</v>
      </c>
      <c r="BE1092" s="270"/>
      <c r="BF1092" s="271"/>
      <c r="BG1092" s="279"/>
      <c r="BI1092" s="252" t="str">
        <f t="shared" si="35"/>
        <v/>
      </c>
    </row>
    <row r="1093" spans="1:61" s="277" customFormat="1" hidden="1">
      <c r="A1093" s="247"/>
      <c r="B1093" s="260">
        <v>629.16099999999994</v>
      </c>
      <c r="C1093" s="261" t="s">
        <v>846</v>
      </c>
      <c r="D1093" s="273"/>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74"/>
      <c r="AE1093" s="274"/>
      <c r="AF1093" s="274"/>
      <c r="AG1093" s="274"/>
      <c r="AH1093" s="274"/>
      <c r="AI1093" s="274"/>
      <c r="AJ1093" s="274"/>
      <c r="AK1093" s="274"/>
      <c r="AL1093" s="274"/>
      <c r="AM1093" s="274"/>
      <c r="AN1093" s="274"/>
      <c r="AO1093" s="274"/>
      <c r="AP1093" s="274"/>
      <c r="AQ1093" s="274"/>
      <c r="AR1093" s="274"/>
      <c r="AS1093" s="274"/>
      <c r="AT1093" s="274"/>
      <c r="AU1093" s="274"/>
      <c r="AV1093" s="274"/>
      <c r="AW1093" s="274"/>
      <c r="AX1093" s="274"/>
      <c r="AY1093" s="275"/>
      <c r="AZ1093" s="265"/>
      <c r="BA1093" s="266"/>
      <c r="BB1093" s="267" t="s">
        <v>43</v>
      </c>
      <c r="BC1093" s="269"/>
      <c r="BD1093" s="269">
        <f t="shared" si="36"/>
        <v>0</v>
      </c>
      <c r="BE1093" s="270"/>
      <c r="BF1093" s="271"/>
      <c r="BG1093" s="279"/>
      <c r="BI1093" s="252" t="str">
        <f t="shared" si="35"/>
        <v/>
      </c>
    </row>
    <row r="1094" spans="1:61" s="277" customFormat="1" hidden="1">
      <c r="A1094" s="247"/>
      <c r="B1094" s="260">
        <v>629.16200000000003</v>
      </c>
      <c r="C1094" s="261" t="s">
        <v>847</v>
      </c>
      <c r="D1094" s="273"/>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74"/>
      <c r="AE1094" s="274"/>
      <c r="AF1094" s="274"/>
      <c r="AG1094" s="274"/>
      <c r="AH1094" s="274"/>
      <c r="AI1094" s="274"/>
      <c r="AJ1094" s="274"/>
      <c r="AK1094" s="274"/>
      <c r="AL1094" s="274"/>
      <c r="AM1094" s="274"/>
      <c r="AN1094" s="274"/>
      <c r="AO1094" s="274"/>
      <c r="AP1094" s="274"/>
      <c r="AQ1094" s="274"/>
      <c r="AR1094" s="274"/>
      <c r="AS1094" s="274"/>
      <c r="AT1094" s="274"/>
      <c r="AU1094" s="274"/>
      <c r="AV1094" s="274"/>
      <c r="AW1094" s="274"/>
      <c r="AX1094" s="274"/>
      <c r="AY1094" s="275"/>
      <c r="AZ1094" s="265"/>
      <c r="BA1094" s="266"/>
      <c r="BB1094" s="267" t="s">
        <v>43</v>
      </c>
      <c r="BC1094" s="269"/>
      <c r="BD1094" s="269">
        <f t="shared" si="36"/>
        <v>0</v>
      </c>
      <c r="BE1094" s="270"/>
      <c r="BF1094" s="271"/>
      <c r="BG1094" s="279"/>
      <c r="BI1094" s="252" t="str">
        <f t="shared" si="35"/>
        <v/>
      </c>
    </row>
    <row r="1095" spans="1:61" s="277" customFormat="1" hidden="1">
      <c r="A1095" s="247"/>
      <c r="B1095" s="260">
        <v>629.16300000000001</v>
      </c>
      <c r="C1095" s="261" t="s">
        <v>848</v>
      </c>
      <c r="D1095" s="273"/>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74"/>
      <c r="AE1095" s="274"/>
      <c r="AF1095" s="274"/>
      <c r="AG1095" s="274"/>
      <c r="AH1095" s="274"/>
      <c r="AI1095" s="274"/>
      <c r="AJ1095" s="274"/>
      <c r="AK1095" s="274"/>
      <c r="AL1095" s="274"/>
      <c r="AM1095" s="274"/>
      <c r="AN1095" s="274"/>
      <c r="AO1095" s="274"/>
      <c r="AP1095" s="274"/>
      <c r="AQ1095" s="274"/>
      <c r="AR1095" s="274"/>
      <c r="AS1095" s="274"/>
      <c r="AT1095" s="274"/>
      <c r="AU1095" s="274"/>
      <c r="AV1095" s="274"/>
      <c r="AW1095" s="274"/>
      <c r="AX1095" s="274"/>
      <c r="AY1095" s="275"/>
      <c r="AZ1095" s="265"/>
      <c r="BA1095" s="266"/>
      <c r="BB1095" s="267" t="s">
        <v>43</v>
      </c>
      <c r="BC1095" s="269"/>
      <c r="BD1095" s="269">
        <f t="shared" si="36"/>
        <v>0</v>
      </c>
      <c r="BE1095" s="270"/>
      <c r="BF1095" s="271"/>
      <c r="BG1095" s="279"/>
      <c r="BI1095" s="252" t="str">
        <f t="shared" si="35"/>
        <v/>
      </c>
    </row>
    <row r="1096" spans="1:61" s="277" customFormat="1" hidden="1">
      <c r="A1096" s="247"/>
      <c r="B1096" s="260">
        <v>629.16399999999999</v>
      </c>
      <c r="C1096" s="261" t="s">
        <v>849</v>
      </c>
      <c r="D1096" s="273"/>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74"/>
      <c r="AE1096" s="274"/>
      <c r="AF1096" s="274"/>
      <c r="AG1096" s="274"/>
      <c r="AH1096" s="274"/>
      <c r="AI1096" s="274"/>
      <c r="AJ1096" s="274"/>
      <c r="AK1096" s="274"/>
      <c r="AL1096" s="274"/>
      <c r="AM1096" s="274"/>
      <c r="AN1096" s="274"/>
      <c r="AO1096" s="274"/>
      <c r="AP1096" s="274"/>
      <c r="AQ1096" s="274"/>
      <c r="AR1096" s="274"/>
      <c r="AS1096" s="274"/>
      <c r="AT1096" s="274"/>
      <c r="AU1096" s="274"/>
      <c r="AV1096" s="274"/>
      <c r="AW1096" s="274"/>
      <c r="AX1096" s="274"/>
      <c r="AY1096" s="275"/>
      <c r="AZ1096" s="265"/>
      <c r="BA1096" s="266"/>
      <c r="BB1096" s="267" t="s">
        <v>41</v>
      </c>
      <c r="BC1096" s="269"/>
      <c r="BD1096" s="269">
        <f t="shared" si="36"/>
        <v>0</v>
      </c>
      <c r="BE1096" s="270"/>
      <c r="BF1096" s="271"/>
      <c r="BG1096" s="279"/>
      <c r="BI1096" s="252" t="str">
        <f t="shared" si="35"/>
        <v/>
      </c>
    </row>
    <row r="1097" spans="1:61" s="277" customFormat="1" hidden="1">
      <c r="A1097" s="247"/>
      <c r="B1097" s="260">
        <v>629.16499999999996</v>
      </c>
      <c r="C1097" s="261" t="s">
        <v>850</v>
      </c>
      <c r="D1097" s="273"/>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s="274"/>
      <c r="AG1097" s="274"/>
      <c r="AH1097" s="274"/>
      <c r="AI1097" s="274"/>
      <c r="AJ1097" s="274"/>
      <c r="AK1097" s="274"/>
      <c r="AL1097" s="274"/>
      <c r="AM1097" s="274"/>
      <c r="AN1097" s="274"/>
      <c r="AO1097" s="274"/>
      <c r="AP1097" s="274"/>
      <c r="AQ1097" s="274"/>
      <c r="AR1097" s="274"/>
      <c r="AS1097" s="274"/>
      <c r="AT1097" s="274"/>
      <c r="AU1097" s="274"/>
      <c r="AV1097" s="274"/>
      <c r="AW1097" s="274"/>
      <c r="AX1097" s="274"/>
      <c r="AY1097" s="275"/>
      <c r="AZ1097" s="265"/>
      <c r="BA1097" s="266"/>
      <c r="BB1097" s="267" t="s">
        <v>41</v>
      </c>
      <c r="BC1097" s="269"/>
      <c r="BD1097" s="269">
        <f t="shared" si="36"/>
        <v>0</v>
      </c>
      <c r="BE1097" s="270"/>
      <c r="BF1097" s="271"/>
      <c r="BG1097" s="279"/>
      <c r="BI1097" s="252" t="str">
        <f t="shared" si="35"/>
        <v/>
      </c>
    </row>
    <row r="1098" spans="1:61" s="277" customFormat="1" hidden="1">
      <c r="A1098" s="247"/>
      <c r="B1098" s="260">
        <v>629.16600000000005</v>
      </c>
      <c r="C1098" s="261" t="s">
        <v>851</v>
      </c>
      <c r="D1098" s="273"/>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5"/>
      <c r="AZ1098" s="265"/>
      <c r="BA1098" s="266"/>
      <c r="BB1098" s="267" t="s">
        <v>41</v>
      </c>
      <c r="BC1098" s="269"/>
      <c r="BD1098" s="269">
        <f t="shared" si="36"/>
        <v>0</v>
      </c>
      <c r="BE1098" s="270"/>
      <c r="BF1098" s="271"/>
      <c r="BG1098" s="279"/>
      <c r="BI1098" s="252" t="str">
        <f t="shared" si="35"/>
        <v/>
      </c>
    </row>
    <row r="1099" spans="1:61" s="277" customFormat="1" hidden="1">
      <c r="A1099" s="247"/>
      <c r="B1099" s="260">
        <v>629.16700000000003</v>
      </c>
      <c r="C1099" s="261" t="s">
        <v>852</v>
      </c>
      <c r="D1099" s="273"/>
      <c r="E1099" s="274"/>
      <c r="F1099" s="274"/>
      <c r="G1099" s="274"/>
      <c r="H1099" s="274"/>
      <c r="I1099" s="274"/>
      <c r="J1099" s="274"/>
      <c r="K1099" s="274"/>
      <c r="L1099" s="274"/>
      <c r="M1099" s="274"/>
      <c r="N1099" s="274"/>
      <c r="O1099" s="274"/>
      <c r="P1099" s="274"/>
      <c r="Q1099" s="274"/>
      <c r="R1099" s="274"/>
      <c r="S1099" s="274"/>
      <c r="T1099" s="274"/>
      <c r="U1099" s="274"/>
      <c r="V1099" s="274"/>
      <c r="W1099" s="274"/>
      <c r="X1099" s="274"/>
      <c r="Y1099" s="274"/>
      <c r="Z1099" s="274"/>
      <c r="AA1099" s="274"/>
      <c r="AB1099" s="274"/>
      <c r="AC1099" s="274"/>
      <c r="AD1099" s="274"/>
      <c r="AE1099" s="274"/>
      <c r="AF1099" s="274"/>
      <c r="AG1099" s="274"/>
      <c r="AH1099" s="274"/>
      <c r="AI1099" s="274"/>
      <c r="AJ1099" s="274"/>
      <c r="AK1099" s="274"/>
      <c r="AL1099" s="274"/>
      <c r="AM1099" s="274"/>
      <c r="AN1099" s="274"/>
      <c r="AO1099" s="274"/>
      <c r="AP1099" s="274"/>
      <c r="AQ1099" s="274"/>
      <c r="AR1099" s="274"/>
      <c r="AS1099" s="274"/>
      <c r="AT1099" s="274"/>
      <c r="AU1099" s="274"/>
      <c r="AV1099" s="274"/>
      <c r="AW1099" s="274"/>
      <c r="AX1099" s="274"/>
      <c r="AY1099" s="275"/>
      <c r="AZ1099" s="265"/>
      <c r="BA1099" s="266"/>
      <c r="BB1099" s="267" t="s">
        <v>41</v>
      </c>
      <c r="BC1099" s="269"/>
      <c r="BD1099" s="269">
        <f t="shared" si="36"/>
        <v>0</v>
      </c>
      <c r="BE1099" s="270"/>
      <c r="BF1099" s="271"/>
      <c r="BG1099" s="279"/>
      <c r="BI1099" s="252" t="str">
        <f t="shared" si="35"/>
        <v/>
      </c>
    </row>
    <row r="1100" spans="1:61" s="277" customFormat="1" hidden="1">
      <c r="A1100" s="247"/>
      <c r="B1100" s="260">
        <v>629.16800000000001</v>
      </c>
      <c r="C1100" s="261" t="s">
        <v>853</v>
      </c>
      <c r="D1100" s="273"/>
      <c r="E1100" s="274"/>
      <c r="F1100" s="274"/>
      <c r="G1100" s="274"/>
      <c r="H1100" s="274"/>
      <c r="I1100" s="274"/>
      <c r="J1100" s="274"/>
      <c r="K1100" s="274"/>
      <c r="L1100" s="274"/>
      <c r="M1100" s="274"/>
      <c r="N1100" s="274"/>
      <c r="O1100" s="274"/>
      <c r="P1100" s="274"/>
      <c r="Q1100" s="274"/>
      <c r="R1100" s="274"/>
      <c r="S1100" s="274"/>
      <c r="T1100" s="274"/>
      <c r="U1100" s="274"/>
      <c r="V1100" s="274"/>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5"/>
      <c r="AZ1100" s="265"/>
      <c r="BA1100" s="266"/>
      <c r="BB1100" s="267" t="s">
        <v>42</v>
      </c>
      <c r="BC1100" s="269"/>
      <c r="BD1100" s="269">
        <f t="shared" si="36"/>
        <v>0</v>
      </c>
      <c r="BE1100" s="270"/>
      <c r="BF1100" s="271"/>
      <c r="BG1100" s="279"/>
      <c r="BI1100" s="252" t="str">
        <f t="shared" si="35"/>
        <v/>
      </c>
    </row>
    <row r="1101" spans="1:61" s="277" customFormat="1" hidden="1">
      <c r="A1101" s="247"/>
      <c r="B1101" s="260">
        <v>629.16899999999998</v>
      </c>
      <c r="C1101" s="261" t="s">
        <v>854</v>
      </c>
      <c r="D1101" s="273"/>
      <c r="E1101" s="274"/>
      <c r="F1101" s="274"/>
      <c r="G1101" s="274"/>
      <c r="H1101" s="274"/>
      <c r="I1101" s="274"/>
      <c r="J1101" s="274"/>
      <c r="K1101" s="274"/>
      <c r="L1101" s="274"/>
      <c r="M1101" s="274"/>
      <c r="N1101" s="274"/>
      <c r="O1101" s="274"/>
      <c r="P1101" s="274"/>
      <c r="Q1101" s="274"/>
      <c r="R1101" s="274"/>
      <c r="S1101" s="274"/>
      <c r="T1101" s="274"/>
      <c r="U1101" s="274"/>
      <c r="V1101" s="274"/>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5"/>
      <c r="AZ1101" s="265"/>
      <c r="BA1101" s="266"/>
      <c r="BB1101" s="267" t="s">
        <v>42</v>
      </c>
      <c r="BC1101" s="269"/>
      <c r="BD1101" s="269">
        <f t="shared" si="36"/>
        <v>0</v>
      </c>
      <c r="BE1101" s="270"/>
      <c r="BF1101" s="271"/>
      <c r="BG1101" s="279"/>
      <c r="BI1101" s="252" t="str">
        <f t="shared" si="35"/>
        <v/>
      </c>
    </row>
    <row r="1102" spans="1:61" s="277" customFormat="1" hidden="1">
      <c r="A1102" s="247"/>
      <c r="B1102" s="260">
        <v>629.16999999999996</v>
      </c>
      <c r="C1102" s="261" t="s">
        <v>855</v>
      </c>
      <c r="D1102" s="273"/>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274"/>
      <c r="AE1102" s="274"/>
      <c r="AF1102" s="274"/>
      <c r="AG1102" s="274"/>
      <c r="AH1102" s="274"/>
      <c r="AI1102" s="274"/>
      <c r="AJ1102" s="274"/>
      <c r="AK1102" s="274"/>
      <c r="AL1102" s="274"/>
      <c r="AM1102" s="274"/>
      <c r="AN1102" s="274"/>
      <c r="AO1102" s="274"/>
      <c r="AP1102" s="274"/>
      <c r="AQ1102" s="274"/>
      <c r="AR1102" s="274"/>
      <c r="AS1102" s="274"/>
      <c r="AT1102" s="274"/>
      <c r="AU1102" s="274"/>
      <c r="AV1102" s="274"/>
      <c r="AW1102" s="274"/>
      <c r="AX1102" s="274"/>
      <c r="AY1102" s="275"/>
      <c r="AZ1102" s="265"/>
      <c r="BA1102" s="266"/>
      <c r="BB1102" s="267" t="s">
        <v>42</v>
      </c>
      <c r="BC1102" s="269"/>
      <c r="BD1102" s="269">
        <f t="shared" si="36"/>
        <v>0</v>
      </c>
      <c r="BE1102" s="270"/>
      <c r="BF1102" s="271"/>
      <c r="BG1102" s="279"/>
      <c r="BI1102" s="252" t="str">
        <f t="shared" si="35"/>
        <v/>
      </c>
    </row>
    <row r="1103" spans="1:61" s="277" customFormat="1" hidden="1">
      <c r="A1103" s="247"/>
      <c r="B1103" s="260">
        <v>629.17100000000005</v>
      </c>
      <c r="C1103" s="261" t="s">
        <v>856</v>
      </c>
      <c r="D1103" s="273"/>
      <c r="E1103" s="274"/>
      <c r="F1103" s="274"/>
      <c r="G1103" s="274"/>
      <c r="H1103" s="274"/>
      <c r="I1103" s="274"/>
      <c r="J1103" s="274"/>
      <c r="K1103" s="274"/>
      <c r="L1103" s="274"/>
      <c r="M1103" s="274"/>
      <c r="N1103" s="274"/>
      <c r="O1103" s="274"/>
      <c r="P1103" s="274"/>
      <c r="Q1103" s="274"/>
      <c r="R1103" s="274"/>
      <c r="S1103" s="274"/>
      <c r="T1103" s="274"/>
      <c r="U1103" s="274"/>
      <c r="V1103" s="274"/>
      <c r="W1103" s="274"/>
      <c r="X1103" s="274"/>
      <c r="Y1103" s="274"/>
      <c r="Z1103" s="274"/>
      <c r="AA1103" s="274"/>
      <c r="AB1103" s="274"/>
      <c r="AC1103" s="274"/>
      <c r="AD1103" s="274"/>
      <c r="AE1103" s="274"/>
      <c r="AF1103" s="274"/>
      <c r="AG1103" s="274"/>
      <c r="AH1103" s="274"/>
      <c r="AI1103" s="274"/>
      <c r="AJ1103" s="274"/>
      <c r="AK1103" s="274"/>
      <c r="AL1103" s="274"/>
      <c r="AM1103" s="274"/>
      <c r="AN1103" s="274"/>
      <c r="AO1103" s="274"/>
      <c r="AP1103" s="274"/>
      <c r="AQ1103" s="274"/>
      <c r="AR1103" s="274"/>
      <c r="AS1103" s="274"/>
      <c r="AT1103" s="274"/>
      <c r="AU1103" s="274"/>
      <c r="AV1103" s="274"/>
      <c r="AW1103" s="274"/>
      <c r="AX1103" s="274"/>
      <c r="AY1103" s="275"/>
      <c r="AZ1103" s="265"/>
      <c r="BA1103" s="266"/>
      <c r="BB1103" s="267" t="s">
        <v>42</v>
      </c>
      <c r="BC1103" s="269"/>
      <c r="BD1103" s="269">
        <f t="shared" si="36"/>
        <v>0</v>
      </c>
      <c r="BE1103" s="270"/>
      <c r="BF1103" s="271"/>
      <c r="BG1103" s="279"/>
      <c r="BI1103" s="252" t="str">
        <f t="shared" si="35"/>
        <v/>
      </c>
    </row>
    <row r="1104" spans="1:61" s="277" customFormat="1" hidden="1">
      <c r="A1104" s="247"/>
      <c r="B1104" s="260">
        <v>629.17200000000003</v>
      </c>
      <c r="C1104" s="261" t="s">
        <v>857</v>
      </c>
      <c r="D1104" s="273"/>
      <c r="E1104" s="274"/>
      <c r="F1104" s="274"/>
      <c r="G1104" s="274"/>
      <c r="H1104" s="274"/>
      <c r="I1104" s="274"/>
      <c r="J1104" s="274"/>
      <c r="K1104" s="274"/>
      <c r="L1104" s="274"/>
      <c r="M1104" s="274"/>
      <c r="N1104" s="274"/>
      <c r="O1104" s="274"/>
      <c r="P1104" s="274"/>
      <c r="Q1104" s="274"/>
      <c r="R1104" s="274"/>
      <c r="S1104" s="274"/>
      <c r="T1104" s="274"/>
      <c r="U1104" s="274"/>
      <c r="V1104" s="274"/>
      <c r="W1104" s="274"/>
      <c r="X1104" s="274"/>
      <c r="Y1104" s="274"/>
      <c r="Z1104" s="274"/>
      <c r="AA1104" s="274"/>
      <c r="AB1104" s="274"/>
      <c r="AC1104" s="274"/>
      <c r="AD1104" s="274"/>
      <c r="AE1104" s="274"/>
      <c r="AF1104" s="274"/>
      <c r="AG1104" s="274"/>
      <c r="AH1104" s="274"/>
      <c r="AI1104" s="274"/>
      <c r="AJ1104" s="274"/>
      <c r="AK1104" s="274"/>
      <c r="AL1104" s="274"/>
      <c r="AM1104" s="274"/>
      <c r="AN1104" s="274"/>
      <c r="AO1104" s="274"/>
      <c r="AP1104" s="274"/>
      <c r="AQ1104" s="274"/>
      <c r="AR1104" s="274"/>
      <c r="AS1104" s="274"/>
      <c r="AT1104" s="274"/>
      <c r="AU1104" s="274"/>
      <c r="AV1104" s="274"/>
      <c r="AW1104" s="274"/>
      <c r="AX1104" s="274"/>
      <c r="AY1104" s="275"/>
      <c r="AZ1104" s="265"/>
      <c r="BA1104" s="266"/>
      <c r="BB1104" s="267" t="s">
        <v>42</v>
      </c>
      <c r="BC1104" s="269"/>
      <c r="BD1104" s="269">
        <f t="shared" si="36"/>
        <v>0</v>
      </c>
      <c r="BE1104" s="270"/>
      <c r="BF1104" s="271"/>
      <c r="BG1104" s="279"/>
      <c r="BI1104" s="252" t="str">
        <f t="shared" si="35"/>
        <v/>
      </c>
    </row>
    <row r="1105" spans="1:61" s="277" customFormat="1" hidden="1">
      <c r="A1105" s="247"/>
      <c r="B1105" s="260">
        <v>629.173</v>
      </c>
      <c r="C1105" s="261" t="s">
        <v>858</v>
      </c>
      <c r="D1105" s="273"/>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274"/>
      <c r="AE1105" s="274"/>
      <c r="AF1105" s="274"/>
      <c r="AG1105" s="274"/>
      <c r="AH1105" s="274"/>
      <c r="AI1105" s="274"/>
      <c r="AJ1105" s="274"/>
      <c r="AK1105" s="274"/>
      <c r="AL1105" s="274"/>
      <c r="AM1105" s="274"/>
      <c r="AN1105" s="274"/>
      <c r="AO1105" s="274"/>
      <c r="AP1105" s="274"/>
      <c r="AQ1105" s="274"/>
      <c r="AR1105" s="274"/>
      <c r="AS1105" s="274"/>
      <c r="AT1105" s="274"/>
      <c r="AU1105" s="274"/>
      <c r="AV1105" s="274"/>
      <c r="AW1105" s="274"/>
      <c r="AX1105" s="274"/>
      <c r="AY1105" s="275"/>
      <c r="AZ1105" s="265"/>
      <c r="BA1105" s="266"/>
      <c r="BB1105" s="267" t="s">
        <v>42</v>
      </c>
      <c r="BC1105" s="269"/>
      <c r="BD1105" s="269">
        <f t="shared" si="36"/>
        <v>0</v>
      </c>
      <c r="BE1105" s="270"/>
      <c r="BF1105" s="271"/>
      <c r="BG1105" s="279"/>
      <c r="BI1105" s="252" t="str">
        <f t="shared" si="35"/>
        <v/>
      </c>
    </row>
    <row r="1106" spans="1:61" s="277" customFormat="1" hidden="1">
      <c r="A1106" s="247"/>
      <c r="B1106" s="260">
        <v>629.17399999999998</v>
      </c>
      <c r="C1106" s="261" t="s">
        <v>1125</v>
      </c>
      <c r="D1106" s="273"/>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74"/>
      <c r="AE1106" s="274"/>
      <c r="AF1106" s="274"/>
      <c r="AG1106" s="274"/>
      <c r="AH1106" s="274"/>
      <c r="AI1106" s="274"/>
      <c r="AJ1106" s="274"/>
      <c r="AK1106" s="274"/>
      <c r="AL1106" s="274"/>
      <c r="AM1106" s="274"/>
      <c r="AN1106" s="274"/>
      <c r="AO1106" s="274"/>
      <c r="AP1106" s="274"/>
      <c r="AQ1106" s="274"/>
      <c r="AR1106" s="274"/>
      <c r="AS1106" s="274"/>
      <c r="AT1106" s="274"/>
      <c r="AU1106" s="274"/>
      <c r="AV1106" s="274"/>
      <c r="AW1106" s="274"/>
      <c r="AX1106" s="274"/>
      <c r="AY1106" s="275"/>
      <c r="AZ1106" s="265"/>
      <c r="BA1106" s="266"/>
      <c r="BB1106" s="267" t="s">
        <v>42</v>
      </c>
      <c r="BC1106" s="269"/>
      <c r="BD1106" s="269">
        <f t="shared" si="36"/>
        <v>0</v>
      </c>
      <c r="BE1106" s="270"/>
      <c r="BF1106" s="271"/>
      <c r="BG1106" s="279"/>
      <c r="BI1106" s="252" t="str">
        <f t="shared" si="35"/>
        <v/>
      </c>
    </row>
    <row r="1107" spans="1:61" s="277" customFormat="1" hidden="1">
      <c r="A1107" s="247"/>
      <c r="B1107" s="260">
        <v>629.17999999999995</v>
      </c>
      <c r="C1107" s="261" t="s">
        <v>1457</v>
      </c>
      <c r="D1107" s="273"/>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74"/>
      <c r="AE1107" s="274"/>
      <c r="AF1107" s="274"/>
      <c r="AG1107" s="274"/>
      <c r="AH1107" s="274"/>
      <c r="AI1107" s="274"/>
      <c r="AJ1107" s="274"/>
      <c r="AK1107" s="274"/>
      <c r="AL1107" s="274"/>
      <c r="AM1107" s="274"/>
      <c r="AN1107" s="274"/>
      <c r="AO1107" s="274"/>
      <c r="AP1107" s="274"/>
      <c r="AQ1107" s="274"/>
      <c r="AR1107" s="274"/>
      <c r="AS1107" s="274"/>
      <c r="AT1107" s="274"/>
      <c r="AU1107" s="274"/>
      <c r="AV1107" s="274"/>
      <c r="AW1107" s="274"/>
      <c r="AX1107" s="274"/>
      <c r="AY1107" s="275"/>
      <c r="AZ1107" s="265"/>
      <c r="BA1107" s="266"/>
      <c r="BB1107" s="267" t="s">
        <v>43</v>
      </c>
      <c r="BC1107" s="269"/>
      <c r="BD1107" s="269">
        <f t="shared" si="36"/>
        <v>0</v>
      </c>
      <c r="BE1107" s="270"/>
      <c r="BF1107" s="271"/>
      <c r="BG1107" s="279"/>
      <c r="BI1107" s="252" t="str">
        <f t="shared" si="35"/>
        <v/>
      </c>
    </row>
    <row r="1108" spans="1:61" s="277" customFormat="1" hidden="1">
      <c r="A1108" s="247"/>
      <c r="B1108" s="260">
        <v>629.18100000000004</v>
      </c>
      <c r="C1108" s="261" t="s">
        <v>1458</v>
      </c>
      <c r="D1108" s="273"/>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74"/>
      <c r="AE1108" s="274"/>
      <c r="AF1108" s="274"/>
      <c r="AG1108" s="274"/>
      <c r="AH1108" s="274"/>
      <c r="AI1108" s="274"/>
      <c r="AJ1108" s="274"/>
      <c r="AK1108" s="274"/>
      <c r="AL1108" s="274"/>
      <c r="AM1108" s="274"/>
      <c r="AN1108" s="274"/>
      <c r="AO1108" s="274"/>
      <c r="AP1108" s="274"/>
      <c r="AQ1108" s="274"/>
      <c r="AR1108" s="274"/>
      <c r="AS1108" s="274"/>
      <c r="AT1108" s="274"/>
      <c r="AU1108" s="274"/>
      <c r="AV1108" s="274"/>
      <c r="AW1108" s="274"/>
      <c r="AX1108" s="274"/>
      <c r="AY1108" s="275"/>
      <c r="AZ1108" s="265"/>
      <c r="BA1108" s="266"/>
      <c r="BB1108" s="267" t="s">
        <v>43</v>
      </c>
      <c r="BC1108" s="269"/>
      <c r="BD1108" s="269">
        <f t="shared" si="36"/>
        <v>0</v>
      </c>
      <c r="BE1108" s="270"/>
      <c r="BF1108" s="271"/>
      <c r="BG1108" s="279"/>
      <c r="BI1108" s="252" t="str">
        <f t="shared" si="35"/>
        <v/>
      </c>
    </row>
    <row r="1109" spans="1:61" s="277" customFormat="1" hidden="1">
      <c r="A1109" s="247"/>
      <c r="B1109" s="260">
        <v>629.18200000000002</v>
      </c>
      <c r="C1109" s="261" t="s">
        <v>1459</v>
      </c>
      <c r="D1109" s="273"/>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74"/>
      <c r="AE1109" s="274"/>
      <c r="AF1109" s="274"/>
      <c r="AG1109" s="274"/>
      <c r="AH1109" s="274"/>
      <c r="AI1109" s="274"/>
      <c r="AJ1109" s="274"/>
      <c r="AK1109" s="274"/>
      <c r="AL1109" s="274"/>
      <c r="AM1109" s="274"/>
      <c r="AN1109" s="274"/>
      <c r="AO1109" s="274"/>
      <c r="AP1109" s="274"/>
      <c r="AQ1109" s="274"/>
      <c r="AR1109" s="274"/>
      <c r="AS1109" s="274"/>
      <c r="AT1109" s="274"/>
      <c r="AU1109" s="274"/>
      <c r="AV1109" s="274"/>
      <c r="AW1109" s="274"/>
      <c r="AX1109" s="274"/>
      <c r="AY1109" s="275"/>
      <c r="AZ1109" s="265"/>
      <c r="BA1109" s="266"/>
      <c r="BB1109" s="267" t="s">
        <v>43</v>
      </c>
      <c r="BC1109" s="269"/>
      <c r="BD1109" s="269">
        <f t="shared" si="36"/>
        <v>0</v>
      </c>
      <c r="BE1109" s="270"/>
      <c r="BF1109" s="271"/>
      <c r="BG1109" s="279"/>
      <c r="BI1109" s="252"/>
    </row>
    <row r="1110" spans="1:61" s="277" customFormat="1" hidden="1">
      <c r="A1110" s="247"/>
      <c r="B1110" s="260">
        <v>629.18299999999999</v>
      </c>
      <c r="C1110" s="261" t="s">
        <v>1460</v>
      </c>
      <c r="D1110" s="273"/>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74"/>
      <c r="AE1110" s="274"/>
      <c r="AF1110" s="274"/>
      <c r="AG1110" s="274"/>
      <c r="AH1110" s="274"/>
      <c r="AI1110" s="274"/>
      <c r="AJ1110" s="274"/>
      <c r="AK1110" s="274"/>
      <c r="AL1110" s="274"/>
      <c r="AM1110" s="274"/>
      <c r="AN1110" s="274"/>
      <c r="AO1110" s="274"/>
      <c r="AP1110" s="274"/>
      <c r="AQ1110" s="274"/>
      <c r="AR1110" s="274"/>
      <c r="AS1110" s="274"/>
      <c r="AT1110" s="274"/>
      <c r="AU1110" s="274"/>
      <c r="AV1110" s="274"/>
      <c r="AW1110" s="274"/>
      <c r="AX1110" s="274"/>
      <c r="AY1110" s="275"/>
      <c r="AZ1110" s="265"/>
      <c r="BA1110" s="266"/>
      <c r="BB1110" s="267" t="s">
        <v>43</v>
      </c>
      <c r="BC1110" s="269"/>
      <c r="BD1110" s="269">
        <f t="shared" si="36"/>
        <v>0</v>
      </c>
      <c r="BE1110" s="270"/>
      <c r="BF1110" s="271"/>
      <c r="BG1110" s="279"/>
      <c r="BI1110" s="252"/>
    </row>
    <row r="1111" spans="1:61" s="277" customFormat="1" hidden="1">
      <c r="A1111" s="247"/>
      <c r="B1111" s="260">
        <v>629.18399999999997</v>
      </c>
      <c r="C1111" s="261" t="s">
        <v>1461</v>
      </c>
      <c r="D1111" s="273"/>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74"/>
      <c r="AE1111" s="274"/>
      <c r="AF1111" s="274"/>
      <c r="AG1111" s="274"/>
      <c r="AH1111" s="274"/>
      <c r="AI1111" s="274"/>
      <c r="AJ1111" s="274"/>
      <c r="AK1111" s="274"/>
      <c r="AL1111" s="274"/>
      <c r="AM1111" s="274"/>
      <c r="AN1111" s="274"/>
      <c r="AO1111" s="274"/>
      <c r="AP1111" s="274"/>
      <c r="AQ1111" s="274"/>
      <c r="AR1111" s="274"/>
      <c r="AS1111" s="274"/>
      <c r="AT1111" s="274"/>
      <c r="AU1111" s="274"/>
      <c r="AV1111" s="274"/>
      <c r="AW1111" s="274"/>
      <c r="AX1111" s="274"/>
      <c r="AY1111" s="275"/>
      <c r="AZ1111" s="265"/>
      <c r="BA1111" s="266"/>
      <c r="BB1111" s="267" t="s">
        <v>43</v>
      </c>
      <c r="BC1111" s="269"/>
      <c r="BD1111" s="269">
        <f t="shared" si="36"/>
        <v>0</v>
      </c>
      <c r="BE1111" s="270"/>
      <c r="BF1111" s="271"/>
      <c r="BG1111" s="279"/>
      <c r="BI1111" s="252"/>
    </row>
    <row r="1112" spans="1:61" s="277" customFormat="1" hidden="1">
      <c r="A1112" s="247"/>
      <c r="B1112" s="260">
        <v>629.18499999999995</v>
      </c>
      <c r="C1112" s="261" t="s">
        <v>1462</v>
      </c>
      <c r="D1112" s="273"/>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74"/>
      <c r="AE1112" s="274"/>
      <c r="AF1112" s="274"/>
      <c r="AG1112" s="274"/>
      <c r="AH1112" s="274"/>
      <c r="AI1112" s="274"/>
      <c r="AJ1112" s="274"/>
      <c r="AK1112" s="274"/>
      <c r="AL1112" s="274"/>
      <c r="AM1112" s="274"/>
      <c r="AN1112" s="274"/>
      <c r="AO1112" s="274"/>
      <c r="AP1112" s="274"/>
      <c r="AQ1112" s="274"/>
      <c r="AR1112" s="274"/>
      <c r="AS1112" s="274"/>
      <c r="AT1112" s="274"/>
      <c r="AU1112" s="274"/>
      <c r="AV1112" s="274"/>
      <c r="AW1112" s="274"/>
      <c r="AX1112" s="274"/>
      <c r="AY1112" s="275"/>
      <c r="AZ1112" s="265"/>
      <c r="BA1112" s="266"/>
      <c r="BB1112" s="267" t="s">
        <v>43</v>
      </c>
      <c r="BC1112" s="269"/>
      <c r="BD1112" s="269">
        <f t="shared" si="36"/>
        <v>0</v>
      </c>
      <c r="BE1112" s="270"/>
      <c r="BF1112" s="271"/>
      <c r="BG1112" s="279"/>
      <c r="BI1112" s="252"/>
    </row>
    <row r="1113" spans="1:61" s="277" customFormat="1" ht="15">
      <c r="A1113" s="256" t="s">
        <v>1422</v>
      </c>
      <c r="B1113" s="322"/>
      <c r="C1113" s="258" t="s">
        <v>1423</v>
      </c>
      <c r="D1113" s="281"/>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282"/>
      <c r="AE1113" s="282"/>
      <c r="AF1113" s="282"/>
      <c r="AG1113" s="282"/>
      <c r="AH1113" s="282"/>
      <c r="AI1113" s="282"/>
      <c r="AJ1113" s="282"/>
      <c r="AK1113" s="282"/>
      <c r="AL1113" s="282"/>
      <c r="AM1113" s="282"/>
      <c r="AN1113" s="282"/>
      <c r="AO1113" s="282"/>
      <c r="AP1113" s="282"/>
      <c r="AQ1113" s="282"/>
      <c r="AR1113" s="282"/>
      <c r="AS1113" s="282"/>
      <c r="AT1113" s="282"/>
      <c r="AU1113" s="282"/>
      <c r="AV1113" s="282"/>
      <c r="AW1113" s="282"/>
      <c r="AX1113" s="282"/>
      <c r="AY1113" s="283"/>
      <c r="AZ1113" s="284"/>
      <c r="BA1113" s="285"/>
      <c r="BB1113" s="286"/>
      <c r="BC1113" s="287"/>
      <c r="BD1113" s="287"/>
      <c r="BE1113" s="270"/>
      <c r="BF1113" s="259" t="s">
        <v>1447</v>
      </c>
      <c r="BG1113" s="279"/>
      <c r="BI1113" s="252"/>
    </row>
    <row r="1114" spans="1:61" s="277" customFormat="1" hidden="1">
      <c r="A1114" s="247"/>
      <c r="B1114" s="260">
        <v>630.00049999999999</v>
      </c>
      <c r="C1114" s="261" t="s">
        <v>859</v>
      </c>
      <c r="D1114" s="273"/>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74"/>
      <c r="AE1114" s="274"/>
      <c r="AF1114" s="274"/>
      <c r="AG1114" s="274"/>
      <c r="AH1114" s="274"/>
      <c r="AI1114" s="274"/>
      <c r="AJ1114" s="274"/>
      <c r="AK1114" s="274"/>
      <c r="AL1114" s="274"/>
      <c r="AM1114" s="274"/>
      <c r="AN1114" s="274"/>
      <c r="AO1114" s="274"/>
      <c r="AP1114" s="274"/>
      <c r="AQ1114" s="274"/>
      <c r="AR1114" s="274"/>
      <c r="AS1114" s="274"/>
      <c r="AT1114" s="274"/>
      <c r="AU1114" s="274"/>
      <c r="AV1114" s="274"/>
      <c r="AW1114" s="274"/>
      <c r="AX1114" s="274"/>
      <c r="AY1114" s="275"/>
      <c r="AZ1114" s="265"/>
      <c r="BA1114" s="266"/>
      <c r="BB1114" s="267" t="s">
        <v>43</v>
      </c>
      <c r="BC1114" s="269"/>
      <c r="BD1114" s="269">
        <f t="shared" si="36"/>
        <v>0</v>
      </c>
      <c r="BE1114" s="270"/>
      <c r="BF1114" s="271"/>
      <c r="BG1114" s="279"/>
      <c r="BI1114" s="252" t="str">
        <f t="shared" si="35"/>
        <v/>
      </c>
    </row>
    <row r="1115" spans="1:61" s="277" customFormat="1" hidden="1">
      <c r="A1115" s="247"/>
      <c r="B1115" s="260">
        <v>630.00099999999998</v>
      </c>
      <c r="C1115" s="261" t="s">
        <v>860</v>
      </c>
      <c r="D1115" s="273"/>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74"/>
      <c r="AE1115" s="274"/>
      <c r="AF1115" s="274"/>
      <c r="AG1115" s="274"/>
      <c r="AH1115" s="274"/>
      <c r="AI1115" s="274"/>
      <c r="AJ1115" s="274"/>
      <c r="AK1115" s="274"/>
      <c r="AL1115" s="274"/>
      <c r="AM1115" s="274"/>
      <c r="AN1115" s="274"/>
      <c r="AO1115" s="274"/>
      <c r="AP1115" s="274"/>
      <c r="AQ1115" s="274"/>
      <c r="AR1115" s="274"/>
      <c r="AS1115" s="274"/>
      <c r="AT1115" s="274"/>
      <c r="AU1115" s="274"/>
      <c r="AV1115" s="274"/>
      <c r="AW1115" s="274"/>
      <c r="AX1115" s="274"/>
      <c r="AY1115" s="275"/>
      <c r="AZ1115" s="265"/>
      <c r="BA1115" s="266"/>
      <c r="BB1115" s="267" t="s">
        <v>43</v>
      </c>
      <c r="BC1115" s="269"/>
      <c r="BD1115" s="269">
        <f t="shared" si="36"/>
        <v>0</v>
      </c>
      <c r="BE1115" s="270"/>
      <c r="BF1115" s="271"/>
      <c r="BG1115" s="279"/>
      <c r="BI1115" s="252" t="str">
        <f t="shared" si="35"/>
        <v/>
      </c>
    </row>
    <row r="1116" spans="1:61" s="277" customFormat="1" hidden="1">
      <c r="A1116" s="247"/>
      <c r="B1116" s="260">
        <v>630.00199999999995</v>
      </c>
      <c r="C1116" s="261" t="s">
        <v>861</v>
      </c>
      <c r="D1116" s="273"/>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74"/>
      <c r="AE1116" s="274"/>
      <c r="AF1116" s="274"/>
      <c r="AG1116" s="274"/>
      <c r="AH1116" s="274"/>
      <c r="AI1116" s="274"/>
      <c r="AJ1116" s="274"/>
      <c r="AK1116" s="274"/>
      <c r="AL1116" s="274"/>
      <c r="AM1116" s="274"/>
      <c r="AN1116" s="274"/>
      <c r="AO1116" s="274"/>
      <c r="AP1116" s="274"/>
      <c r="AQ1116" s="274"/>
      <c r="AR1116" s="274"/>
      <c r="AS1116" s="274"/>
      <c r="AT1116" s="274"/>
      <c r="AU1116" s="274"/>
      <c r="AV1116" s="274"/>
      <c r="AW1116" s="274"/>
      <c r="AX1116" s="274"/>
      <c r="AY1116" s="275"/>
      <c r="AZ1116" s="265"/>
      <c r="BA1116" s="266"/>
      <c r="BB1116" s="267" t="s">
        <v>43</v>
      </c>
      <c r="BC1116" s="269"/>
      <c r="BD1116" s="269">
        <f t="shared" si="36"/>
        <v>0</v>
      </c>
      <c r="BE1116" s="270"/>
      <c r="BF1116" s="271"/>
      <c r="BG1116" s="279"/>
      <c r="BI1116" s="252" t="str">
        <f t="shared" si="35"/>
        <v/>
      </c>
    </row>
    <row r="1117" spans="1:61" s="277" customFormat="1" hidden="1">
      <c r="A1117" s="247"/>
      <c r="B1117" s="260">
        <v>630.00300000000004</v>
      </c>
      <c r="C1117" s="261" t="s">
        <v>862</v>
      </c>
      <c r="D1117" s="273"/>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74"/>
      <c r="AE1117" s="274"/>
      <c r="AF1117" s="274"/>
      <c r="AG1117" s="274"/>
      <c r="AH1117" s="274"/>
      <c r="AI1117" s="274"/>
      <c r="AJ1117" s="274"/>
      <c r="AK1117" s="274"/>
      <c r="AL1117" s="274"/>
      <c r="AM1117" s="274"/>
      <c r="AN1117" s="274"/>
      <c r="AO1117" s="274"/>
      <c r="AP1117" s="274"/>
      <c r="AQ1117" s="274"/>
      <c r="AR1117" s="274"/>
      <c r="AS1117" s="274"/>
      <c r="AT1117" s="274"/>
      <c r="AU1117" s="274"/>
      <c r="AV1117" s="274"/>
      <c r="AW1117" s="274"/>
      <c r="AX1117" s="274"/>
      <c r="AY1117" s="275"/>
      <c r="AZ1117" s="265"/>
      <c r="BA1117" s="266"/>
      <c r="BB1117" s="267" t="s">
        <v>43</v>
      </c>
      <c r="BC1117" s="269"/>
      <c r="BD1117" s="269">
        <f t="shared" si="36"/>
        <v>0</v>
      </c>
      <c r="BE1117" s="270"/>
      <c r="BF1117" s="271"/>
      <c r="BG1117" s="279"/>
      <c r="BI1117" s="252" t="str">
        <f t="shared" si="35"/>
        <v/>
      </c>
    </row>
    <row r="1118" spans="1:61" s="277" customFormat="1" hidden="1">
      <c r="B1118" s="260">
        <v>630.00400000000002</v>
      </c>
      <c r="C1118" s="261" t="s">
        <v>863</v>
      </c>
      <c r="D1118" s="273"/>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74"/>
      <c r="AE1118" s="274"/>
      <c r="AF1118" s="274"/>
      <c r="AG1118" s="274"/>
      <c r="AH1118" s="274"/>
      <c r="AI1118" s="274"/>
      <c r="AJ1118" s="274"/>
      <c r="AK1118" s="274"/>
      <c r="AL1118" s="274"/>
      <c r="AM1118" s="274"/>
      <c r="AN1118" s="274"/>
      <c r="AO1118" s="274"/>
      <c r="AP1118" s="274"/>
      <c r="AQ1118" s="274"/>
      <c r="AR1118" s="274"/>
      <c r="AS1118" s="274"/>
      <c r="AT1118" s="274"/>
      <c r="AU1118" s="274"/>
      <c r="AV1118" s="274"/>
      <c r="AW1118" s="274"/>
      <c r="AX1118" s="274"/>
      <c r="AY1118" s="275"/>
      <c r="AZ1118" s="265"/>
      <c r="BA1118" s="266"/>
      <c r="BB1118" s="267" t="s">
        <v>43</v>
      </c>
      <c r="BC1118" s="269"/>
      <c r="BD1118" s="269">
        <f t="shared" si="36"/>
        <v>0</v>
      </c>
      <c r="BE1118" s="270"/>
      <c r="BF1118" s="271"/>
      <c r="BG1118" s="279"/>
      <c r="BI1118" s="252" t="str">
        <f t="shared" si="35"/>
        <v/>
      </c>
    </row>
    <row r="1119" spans="1:61" s="277" customFormat="1" hidden="1">
      <c r="A1119" s="247"/>
      <c r="B1119" s="260">
        <v>630.005</v>
      </c>
      <c r="C1119" s="261" t="s">
        <v>864</v>
      </c>
      <c r="D1119" s="273"/>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74"/>
      <c r="AE1119" s="274"/>
      <c r="AF1119" s="274"/>
      <c r="AG1119" s="274"/>
      <c r="AH1119" s="274"/>
      <c r="AI1119" s="274"/>
      <c r="AJ1119" s="274"/>
      <c r="AK1119" s="274"/>
      <c r="AL1119" s="274"/>
      <c r="AM1119" s="274"/>
      <c r="AN1119" s="274"/>
      <c r="AO1119" s="274"/>
      <c r="AP1119" s="274"/>
      <c r="AQ1119" s="274"/>
      <c r="AR1119" s="274"/>
      <c r="AS1119" s="274"/>
      <c r="AT1119" s="274"/>
      <c r="AU1119" s="274"/>
      <c r="AV1119" s="274"/>
      <c r="AW1119" s="274"/>
      <c r="AX1119" s="274"/>
      <c r="AY1119" s="275"/>
      <c r="AZ1119" s="265"/>
      <c r="BA1119" s="266"/>
      <c r="BB1119" s="267" t="s">
        <v>43</v>
      </c>
      <c r="BC1119" s="269"/>
      <c r="BD1119" s="269">
        <f t="shared" si="36"/>
        <v>0</v>
      </c>
      <c r="BE1119" s="270"/>
      <c r="BF1119" s="271"/>
      <c r="BG1119" s="279"/>
      <c r="BI1119" s="252" t="str">
        <f t="shared" ref="BI1119:BI1182" si="37">T(B1119)</f>
        <v/>
      </c>
    </row>
    <row r="1120" spans="1:61" s="277" customFormat="1" hidden="1">
      <c r="A1120" s="247"/>
      <c r="B1120" s="260">
        <v>630.00599999999997</v>
      </c>
      <c r="C1120" s="261" t="s">
        <v>865</v>
      </c>
      <c r="D1120" s="273"/>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74"/>
      <c r="AE1120" s="274"/>
      <c r="AF1120" s="274"/>
      <c r="AG1120" s="274"/>
      <c r="AH1120" s="274"/>
      <c r="AI1120" s="274"/>
      <c r="AJ1120" s="274"/>
      <c r="AK1120" s="274"/>
      <c r="AL1120" s="274"/>
      <c r="AM1120" s="274"/>
      <c r="AN1120" s="274"/>
      <c r="AO1120" s="274"/>
      <c r="AP1120" s="274"/>
      <c r="AQ1120" s="274"/>
      <c r="AR1120" s="274"/>
      <c r="AS1120" s="274"/>
      <c r="AT1120" s="274"/>
      <c r="AU1120" s="274"/>
      <c r="AV1120" s="274"/>
      <c r="AW1120" s="274"/>
      <c r="AX1120" s="274"/>
      <c r="AY1120" s="275"/>
      <c r="AZ1120" s="265"/>
      <c r="BA1120" s="266"/>
      <c r="BB1120" s="267" t="s">
        <v>43</v>
      </c>
      <c r="BC1120" s="269"/>
      <c r="BD1120" s="269">
        <f t="shared" si="36"/>
        <v>0</v>
      </c>
      <c r="BE1120" s="270"/>
      <c r="BF1120" s="271"/>
      <c r="BG1120" s="279"/>
      <c r="BI1120" s="252" t="str">
        <f t="shared" si="37"/>
        <v/>
      </c>
    </row>
    <row r="1121" spans="1:61" s="277" customFormat="1" hidden="1">
      <c r="A1121" s="247"/>
      <c r="B1121" s="260">
        <v>630.00699999999995</v>
      </c>
      <c r="C1121" s="261" t="s">
        <v>866</v>
      </c>
      <c r="D1121" s="273"/>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74"/>
      <c r="AE1121" s="274"/>
      <c r="AF1121" s="274"/>
      <c r="AG1121" s="274"/>
      <c r="AH1121" s="274"/>
      <c r="AI1121" s="274"/>
      <c r="AJ1121" s="274"/>
      <c r="AK1121" s="274"/>
      <c r="AL1121" s="274"/>
      <c r="AM1121" s="274"/>
      <c r="AN1121" s="274"/>
      <c r="AO1121" s="274"/>
      <c r="AP1121" s="274"/>
      <c r="AQ1121" s="274"/>
      <c r="AR1121" s="274"/>
      <c r="AS1121" s="274"/>
      <c r="AT1121" s="274"/>
      <c r="AU1121" s="274"/>
      <c r="AV1121" s="274"/>
      <c r="AW1121" s="274"/>
      <c r="AX1121" s="274"/>
      <c r="AY1121" s="275"/>
      <c r="AZ1121" s="265"/>
      <c r="BA1121" s="266"/>
      <c r="BB1121" s="267" t="s">
        <v>43</v>
      </c>
      <c r="BC1121" s="269"/>
      <c r="BD1121" s="269">
        <f t="shared" si="36"/>
        <v>0</v>
      </c>
      <c r="BE1121" s="270"/>
      <c r="BF1121" s="271"/>
      <c r="BG1121" s="279"/>
      <c r="BI1121" s="252" t="str">
        <f t="shared" si="37"/>
        <v/>
      </c>
    </row>
    <row r="1122" spans="1:61" s="277" customFormat="1" hidden="1">
      <c r="A1122" s="247"/>
      <c r="B1122" s="260">
        <v>630.00800000000004</v>
      </c>
      <c r="C1122" s="261" t="s">
        <v>867</v>
      </c>
      <c r="D1122" s="273"/>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74"/>
      <c r="AE1122" s="274"/>
      <c r="AF1122" s="274"/>
      <c r="AG1122" s="274"/>
      <c r="AH1122" s="274"/>
      <c r="AI1122" s="274"/>
      <c r="AJ1122" s="274"/>
      <c r="AK1122" s="274"/>
      <c r="AL1122" s="274"/>
      <c r="AM1122" s="274"/>
      <c r="AN1122" s="274"/>
      <c r="AO1122" s="274"/>
      <c r="AP1122" s="274"/>
      <c r="AQ1122" s="274"/>
      <c r="AR1122" s="274"/>
      <c r="AS1122" s="274"/>
      <c r="AT1122" s="274"/>
      <c r="AU1122" s="274"/>
      <c r="AV1122" s="274"/>
      <c r="AW1122" s="274"/>
      <c r="AX1122" s="274"/>
      <c r="AY1122" s="275"/>
      <c r="AZ1122" s="265"/>
      <c r="BA1122" s="266"/>
      <c r="BB1122" s="267" t="s">
        <v>43</v>
      </c>
      <c r="BC1122" s="269"/>
      <c r="BD1122" s="269">
        <f t="shared" si="36"/>
        <v>0</v>
      </c>
      <c r="BE1122" s="270"/>
      <c r="BF1122" s="271"/>
      <c r="BG1122" s="279"/>
      <c r="BI1122" s="252" t="str">
        <f t="shared" si="37"/>
        <v/>
      </c>
    </row>
    <row r="1123" spans="1:61" s="277" customFormat="1" hidden="1">
      <c r="A1123" s="247"/>
      <c r="B1123" s="260">
        <v>630.00900000000001</v>
      </c>
      <c r="C1123" s="261" t="s">
        <v>868</v>
      </c>
      <c r="D1123" s="273"/>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74"/>
      <c r="AE1123" s="274"/>
      <c r="AF1123" s="274"/>
      <c r="AG1123" s="274"/>
      <c r="AH1123" s="274"/>
      <c r="AI1123" s="274"/>
      <c r="AJ1123" s="274"/>
      <c r="AK1123" s="274"/>
      <c r="AL1123" s="274"/>
      <c r="AM1123" s="274"/>
      <c r="AN1123" s="274"/>
      <c r="AO1123" s="274"/>
      <c r="AP1123" s="274"/>
      <c r="AQ1123" s="274"/>
      <c r="AR1123" s="274"/>
      <c r="AS1123" s="274"/>
      <c r="AT1123" s="274"/>
      <c r="AU1123" s="274"/>
      <c r="AV1123" s="274"/>
      <c r="AW1123" s="274"/>
      <c r="AX1123" s="274"/>
      <c r="AY1123" s="275"/>
      <c r="AZ1123" s="265"/>
      <c r="BA1123" s="266"/>
      <c r="BB1123" s="267" t="s">
        <v>43</v>
      </c>
      <c r="BC1123" s="269"/>
      <c r="BD1123" s="269">
        <f t="shared" si="36"/>
        <v>0</v>
      </c>
      <c r="BE1123" s="270"/>
      <c r="BF1123" s="271"/>
      <c r="BG1123" s="279"/>
      <c r="BI1123" s="252" t="str">
        <f t="shared" si="37"/>
        <v/>
      </c>
    </row>
    <row r="1124" spans="1:61" s="277" customFormat="1" hidden="1">
      <c r="A1124" s="247"/>
      <c r="B1124" s="260">
        <v>630.01</v>
      </c>
      <c r="C1124" s="261" t="s">
        <v>869</v>
      </c>
      <c r="D1124" s="273"/>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74"/>
      <c r="AE1124" s="274"/>
      <c r="AF1124" s="274"/>
      <c r="AG1124" s="274"/>
      <c r="AH1124" s="274"/>
      <c r="AI1124" s="274"/>
      <c r="AJ1124" s="274"/>
      <c r="AK1124" s="274"/>
      <c r="AL1124" s="274"/>
      <c r="AM1124" s="274"/>
      <c r="AN1124" s="274"/>
      <c r="AO1124" s="274"/>
      <c r="AP1124" s="274"/>
      <c r="AQ1124" s="274"/>
      <c r="AR1124" s="274"/>
      <c r="AS1124" s="274"/>
      <c r="AT1124" s="274"/>
      <c r="AU1124" s="274"/>
      <c r="AV1124" s="274"/>
      <c r="AW1124" s="274"/>
      <c r="AX1124" s="274"/>
      <c r="AY1124" s="275"/>
      <c r="AZ1124" s="265"/>
      <c r="BA1124" s="266"/>
      <c r="BB1124" s="267" t="s">
        <v>43</v>
      </c>
      <c r="BC1124" s="269"/>
      <c r="BD1124" s="269">
        <f t="shared" si="36"/>
        <v>0</v>
      </c>
      <c r="BE1124" s="270"/>
      <c r="BF1124" s="271"/>
      <c r="BG1124" s="279"/>
      <c r="BI1124" s="252" t="str">
        <f t="shared" si="37"/>
        <v/>
      </c>
    </row>
    <row r="1125" spans="1:61" s="277" customFormat="1" hidden="1">
      <c r="A1125" s="247"/>
      <c r="B1125" s="260">
        <v>630.02</v>
      </c>
      <c r="C1125" s="261" t="s">
        <v>870</v>
      </c>
      <c r="D1125" s="273"/>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74"/>
      <c r="AE1125" s="274"/>
      <c r="AF1125" s="274"/>
      <c r="AG1125" s="274"/>
      <c r="AH1125" s="274"/>
      <c r="AI1125" s="274"/>
      <c r="AJ1125" s="274"/>
      <c r="AK1125" s="274"/>
      <c r="AL1125" s="274"/>
      <c r="AM1125" s="274"/>
      <c r="AN1125" s="274"/>
      <c r="AO1125" s="274"/>
      <c r="AP1125" s="274"/>
      <c r="AQ1125" s="274"/>
      <c r="AR1125" s="274"/>
      <c r="AS1125" s="274"/>
      <c r="AT1125" s="274"/>
      <c r="AU1125" s="274"/>
      <c r="AV1125" s="274"/>
      <c r="AW1125" s="274"/>
      <c r="AX1125" s="274"/>
      <c r="AY1125" s="275"/>
      <c r="AZ1125" s="265"/>
      <c r="BA1125" s="266"/>
      <c r="BB1125" s="267" t="s">
        <v>43</v>
      </c>
      <c r="BC1125" s="269"/>
      <c r="BD1125" s="269">
        <f t="shared" si="36"/>
        <v>0</v>
      </c>
      <c r="BE1125" s="270"/>
      <c r="BF1125" s="271"/>
      <c r="BG1125" s="279"/>
      <c r="BI1125" s="252" t="str">
        <f t="shared" si="37"/>
        <v/>
      </c>
    </row>
    <row r="1126" spans="1:61" s="277" customFormat="1" hidden="1">
      <c r="A1126" s="247"/>
      <c r="B1126" s="260">
        <v>630.02099999999996</v>
      </c>
      <c r="C1126" s="261" t="s">
        <v>871</v>
      </c>
      <c r="D1126" s="273"/>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274"/>
      <c r="AF1126" s="274"/>
      <c r="AG1126" s="274"/>
      <c r="AH1126" s="274"/>
      <c r="AI1126" s="274"/>
      <c r="AJ1126" s="274"/>
      <c r="AK1126" s="274"/>
      <c r="AL1126" s="274"/>
      <c r="AM1126" s="274"/>
      <c r="AN1126" s="274"/>
      <c r="AO1126" s="274"/>
      <c r="AP1126" s="274"/>
      <c r="AQ1126" s="274"/>
      <c r="AR1126" s="274"/>
      <c r="AS1126" s="274"/>
      <c r="AT1126" s="274"/>
      <c r="AU1126" s="274"/>
      <c r="AV1126" s="274"/>
      <c r="AW1126" s="274"/>
      <c r="AX1126" s="274"/>
      <c r="AY1126" s="275"/>
      <c r="AZ1126" s="265"/>
      <c r="BA1126" s="266"/>
      <c r="BB1126" s="267" t="s">
        <v>43</v>
      </c>
      <c r="BC1126" s="269"/>
      <c r="BD1126" s="269">
        <f t="shared" si="36"/>
        <v>0</v>
      </c>
      <c r="BE1126" s="270"/>
      <c r="BF1126" s="271"/>
      <c r="BG1126" s="279"/>
      <c r="BI1126" s="252" t="str">
        <f t="shared" si="37"/>
        <v/>
      </c>
    </row>
    <row r="1127" spans="1:61" s="277" customFormat="1" hidden="1">
      <c r="A1127" s="247"/>
      <c r="B1127" s="260">
        <v>630.02200000000005</v>
      </c>
      <c r="C1127" s="261" t="s">
        <v>872</v>
      </c>
      <c r="D1127" s="273"/>
      <c r="E1127" s="274"/>
      <c r="F1127" s="274"/>
      <c r="G1127" s="274"/>
      <c r="H1127" s="274"/>
      <c r="I1127" s="274"/>
      <c r="J1127" s="274"/>
      <c r="K1127" s="274"/>
      <c r="L1127" s="274"/>
      <c r="M1127" s="274"/>
      <c r="N1127" s="274"/>
      <c r="O1127" s="274"/>
      <c r="P1127" s="274"/>
      <c r="Q1127" s="274"/>
      <c r="R1127" s="274"/>
      <c r="S1127" s="274"/>
      <c r="T1127" s="274"/>
      <c r="U1127" s="274"/>
      <c r="V1127" s="274"/>
      <c r="W1127" s="274"/>
      <c r="X1127" s="274"/>
      <c r="Y1127" s="274"/>
      <c r="Z1127" s="274"/>
      <c r="AA1127" s="274"/>
      <c r="AB1127" s="274"/>
      <c r="AC1127" s="274"/>
      <c r="AD1127" s="274"/>
      <c r="AE1127" s="274"/>
      <c r="AF1127" s="274"/>
      <c r="AG1127" s="274"/>
      <c r="AH1127" s="274"/>
      <c r="AI1127" s="274"/>
      <c r="AJ1127" s="274"/>
      <c r="AK1127" s="274"/>
      <c r="AL1127" s="274"/>
      <c r="AM1127" s="274"/>
      <c r="AN1127" s="274"/>
      <c r="AO1127" s="274"/>
      <c r="AP1127" s="274"/>
      <c r="AQ1127" s="274"/>
      <c r="AR1127" s="274"/>
      <c r="AS1127" s="274"/>
      <c r="AT1127" s="274"/>
      <c r="AU1127" s="274"/>
      <c r="AV1127" s="274"/>
      <c r="AW1127" s="274"/>
      <c r="AX1127" s="274"/>
      <c r="AY1127" s="275"/>
      <c r="AZ1127" s="265"/>
      <c r="BA1127" s="266"/>
      <c r="BB1127" s="267" t="s">
        <v>43</v>
      </c>
      <c r="BC1127" s="269"/>
      <c r="BD1127" s="269">
        <f t="shared" si="36"/>
        <v>0</v>
      </c>
      <c r="BE1127" s="270"/>
      <c r="BF1127" s="271"/>
      <c r="BG1127" s="279"/>
      <c r="BI1127" s="252" t="str">
        <f t="shared" si="37"/>
        <v/>
      </c>
    </row>
    <row r="1128" spans="1:61" s="277" customFormat="1" hidden="1">
      <c r="A1128" s="247"/>
      <c r="B1128" s="260">
        <v>630.02300000000002</v>
      </c>
      <c r="C1128" s="261" t="s">
        <v>873</v>
      </c>
      <c r="D1128" s="273"/>
      <c r="E1128" s="274"/>
      <c r="F1128" s="274"/>
      <c r="G1128" s="274"/>
      <c r="H1128" s="274"/>
      <c r="I1128" s="274"/>
      <c r="J1128" s="274"/>
      <c r="K1128" s="274"/>
      <c r="L1128" s="274"/>
      <c r="M1128" s="274"/>
      <c r="N1128" s="274"/>
      <c r="O1128" s="274"/>
      <c r="P1128" s="274"/>
      <c r="Q1128" s="274"/>
      <c r="R1128" s="274"/>
      <c r="S1128" s="274"/>
      <c r="T1128" s="274"/>
      <c r="U1128" s="274"/>
      <c r="V1128" s="274"/>
      <c r="W1128" s="274"/>
      <c r="X1128" s="274"/>
      <c r="Y1128" s="274"/>
      <c r="Z1128" s="274"/>
      <c r="AA1128" s="274"/>
      <c r="AB1128" s="274"/>
      <c r="AC1128" s="274"/>
      <c r="AD1128" s="274"/>
      <c r="AE1128" s="274"/>
      <c r="AF1128" s="274"/>
      <c r="AG1128" s="274"/>
      <c r="AH1128" s="274"/>
      <c r="AI1128" s="274"/>
      <c r="AJ1128" s="274"/>
      <c r="AK1128" s="274"/>
      <c r="AL1128" s="274"/>
      <c r="AM1128" s="274"/>
      <c r="AN1128" s="274"/>
      <c r="AO1128" s="274"/>
      <c r="AP1128" s="274"/>
      <c r="AQ1128" s="274"/>
      <c r="AR1128" s="274"/>
      <c r="AS1128" s="274"/>
      <c r="AT1128" s="274"/>
      <c r="AU1128" s="274"/>
      <c r="AV1128" s="274"/>
      <c r="AW1128" s="274"/>
      <c r="AX1128" s="274"/>
      <c r="AY1128" s="275"/>
      <c r="AZ1128" s="265"/>
      <c r="BA1128" s="266"/>
      <c r="BB1128" s="267" t="s">
        <v>43</v>
      </c>
      <c r="BC1128" s="269"/>
      <c r="BD1128" s="269">
        <f t="shared" si="36"/>
        <v>0</v>
      </c>
      <c r="BE1128" s="270"/>
      <c r="BF1128" s="271"/>
      <c r="BG1128" s="279"/>
      <c r="BI1128" s="252" t="str">
        <f t="shared" si="37"/>
        <v/>
      </c>
    </row>
    <row r="1129" spans="1:61" s="277" customFormat="1" hidden="1">
      <c r="A1129" s="247"/>
      <c r="B1129" s="260">
        <v>630.024</v>
      </c>
      <c r="C1129" s="261" t="s">
        <v>874</v>
      </c>
      <c r="D1129" s="273"/>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274"/>
      <c r="AE1129" s="274"/>
      <c r="AF1129" s="274"/>
      <c r="AG1129" s="274"/>
      <c r="AH1129" s="274"/>
      <c r="AI1129" s="274"/>
      <c r="AJ1129" s="274"/>
      <c r="AK1129" s="274"/>
      <c r="AL1129" s="274"/>
      <c r="AM1129" s="274"/>
      <c r="AN1129" s="274"/>
      <c r="AO1129" s="274"/>
      <c r="AP1129" s="274"/>
      <c r="AQ1129" s="274"/>
      <c r="AR1129" s="274"/>
      <c r="AS1129" s="274"/>
      <c r="AT1129" s="274"/>
      <c r="AU1129" s="274"/>
      <c r="AV1129" s="274"/>
      <c r="AW1129" s="274"/>
      <c r="AX1129" s="274"/>
      <c r="AY1129" s="275"/>
      <c r="AZ1129" s="265"/>
      <c r="BA1129" s="266"/>
      <c r="BB1129" s="267" t="s">
        <v>43</v>
      </c>
      <c r="BC1129" s="269"/>
      <c r="BD1129" s="269">
        <f t="shared" si="36"/>
        <v>0</v>
      </c>
      <c r="BE1129" s="270"/>
      <c r="BF1129" s="271"/>
      <c r="BG1129" s="279"/>
      <c r="BI1129" s="252" t="str">
        <f t="shared" si="37"/>
        <v/>
      </c>
    </row>
    <row r="1130" spans="1:61" s="277" customFormat="1" hidden="1">
      <c r="A1130" s="247"/>
      <c r="B1130" s="260">
        <v>630.02499999999998</v>
      </c>
      <c r="C1130" s="261" t="s">
        <v>875</v>
      </c>
      <c r="D1130" s="273"/>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74"/>
      <c r="AE1130" s="274"/>
      <c r="AF1130" s="274"/>
      <c r="AG1130" s="274"/>
      <c r="AH1130" s="274"/>
      <c r="AI1130" s="274"/>
      <c r="AJ1130" s="274"/>
      <c r="AK1130" s="274"/>
      <c r="AL1130" s="274"/>
      <c r="AM1130" s="274"/>
      <c r="AN1130" s="274"/>
      <c r="AO1130" s="274"/>
      <c r="AP1130" s="274"/>
      <c r="AQ1130" s="274"/>
      <c r="AR1130" s="274"/>
      <c r="AS1130" s="274"/>
      <c r="AT1130" s="274"/>
      <c r="AU1130" s="274"/>
      <c r="AV1130" s="274"/>
      <c r="AW1130" s="274"/>
      <c r="AX1130" s="274"/>
      <c r="AY1130" s="275"/>
      <c r="AZ1130" s="265"/>
      <c r="BA1130" s="266"/>
      <c r="BB1130" s="267" t="s">
        <v>43</v>
      </c>
      <c r="BC1130" s="269"/>
      <c r="BD1130" s="269">
        <f t="shared" si="36"/>
        <v>0</v>
      </c>
      <c r="BE1130" s="270"/>
      <c r="BF1130" s="271"/>
      <c r="BG1130" s="279"/>
      <c r="BI1130" s="252" t="str">
        <f t="shared" si="37"/>
        <v/>
      </c>
    </row>
    <row r="1131" spans="1:61" s="277" customFormat="1" hidden="1">
      <c r="A1131" s="247"/>
      <c r="B1131" s="260">
        <v>630.02599999999995</v>
      </c>
      <c r="C1131" s="261" t="s">
        <v>876</v>
      </c>
      <c r="D1131" s="273"/>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74"/>
      <c r="AE1131" s="274"/>
      <c r="AF1131" s="274"/>
      <c r="AG1131" s="274"/>
      <c r="AH1131" s="274"/>
      <c r="AI1131" s="274"/>
      <c r="AJ1131" s="274"/>
      <c r="AK1131" s="274"/>
      <c r="AL1131" s="274"/>
      <c r="AM1131" s="274"/>
      <c r="AN1131" s="274"/>
      <c r="AO1131" s="274"/>
      <c r="AP1131" s="274"/>
      <c r="AQ1131" s="274"/>
      <c r="AR1131" s="274"/>
      <c r="AS1131" s="274"/>
      <c r="AT1131" s="274"/>
      <c r="AU1131" s="274"/>
      <c r="AV1131" s="274"/>
      <c r="AW1131" s="274"/>
      <c r="AX1131" s="274"/>
      <c r="AY1131" s="275"/>
      <c r="AZ1131" s="265"/>
      <c r="BA1131" s="266"/>
      <c r="BB1131" s="267" t="s">
        <v>43</v>
      </c>
      <c r="BC1131" s="269"/>
      <c r="BD1131" s="269">
        <f t="shared" si="36"/>
        <v>0</v>
      </c>
      <c r="BE1131" s="270"/>
      <c r="BF1131" s="271"/>
      <c r="BG1131" s="279"/>
      <c r="BI1131" s="252" t="str">
        <f t="shared" si="37"/>
        <v/>
      </c>
    </row>
    <row r="1132" spans="1:61" s="277" customFormat="1" hidden="1">
      <c r="A1132" s="247"/>
      <c r="B1132" s="260">
        <v>630.02700000000004</v>
      </c>
      <c r="C1132" s="261" t="s">
        <v>877</v>
      </c>
      <c r="D1132" s="273"/>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74"/>
      <c r="AE1132" s="274"/>
      <c r="AF1132" s="274"/>
      <c r="AG1132" s="274"/>
      <c r="AH1132" s="274"/>
      <c r="AI1132" s="274"/>
      <c r="AJ1132" s="274"/>
      <c r="AK1132" s="274"/>
      <c r="AL1132" s="274"/>
      <c r="AM1132" s="274"/>
      <c r="AN1132" s="274"/>
      <c r="AO1132" s="274"/>
      <c r="AP1132" s="274"/>
      <c r="AQ1132" s="274"/>
      <c r="AR1132" s="274"/>
      <c r="AS1132" s="274"/>
      <c r="AT1132" s="274"/>
      <c r="AU1132" s="274"/>
      <c r="AV1132" s="274"/>
      <c r="AW1132" s="274"/>
      <c r="AX1132" s="274"/>
      <c r="AY1132" s="275"/>
      <c r="AZ1132" s="265"/>
      <c r="BA1132" s="266"/>
      <c r="BB1132" s="267" t="s">
        <v>43</v>
      </c>
      <c r="BC1132" s="269"/>
      <c r="BD1132" s="269">
        <f t="shared" si="36"/>
        <v>0</v>
      </c>
      <c r="BE1132" s="270"/>
      <c r="BF1132" s="271"/>
      <c r="BG1132" s="279"/>
      <c r="BI1132" s="252" t="str">
        <f t="shared" si="37"/>
        <v/>
      </c>
    </row>
    <row r="1133" spans="1:61" s="277" customFormat="1" hidden="1">
      <c r="A1133" s="247"/>
      <c r="B1133" s="260">
        <v>630.02800000000002</v>
      </c>
      <c r="C1133" s="261" t="s">
        <v>878</v>
      </c>
      <c r="D1133" s="273"/>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s="274"/>
      <c r="AG1133" s="274"/>
      <c r="AH1133" s="274"/>
      <c r="AI1133" s="274"/>
      <c r="AJ1133" s="274"/>
      <c r="AK1133" s="274"/>
      <c r="AL1133" s="274"/>
      <c r="AM1133" s="274"/>
      <c r="AN1133" s="274"/>
      <c r="AO1133" s="274"/>
      <c r="AP1133" s="274"/>
      <c r="AQ1133" s="274"/>
      <c r="AR1133" s="274"/>
      <c r="AS1133" s="274"/>
      <c r="AT1133" s="274"/>
      <c r="AU1133" s="274"/>
      <c r="AV1133" s="274"/>
      <c r="AW1133" s="274"/>
      <c r="AX1133" s="274"/>
      <c r="AY1133" s="275"/>
      <c r="AZ1133" s="265"/>
      <c r="BA1133" s="266"/>
      <c r="BB1133" s="267" t="s">
        <v>43</v>
      </c>
      <c r="BC1133" s="269"/>
      <c r="BD1133" s="269">
        <f t="shared" si="36"/>
        <v>0</v>
      </c>
      <c r="BE1133" s="270"/>
      <c r="BF1133" s="271"/>
      <c r="BG1133" s="279"/>
      <c r="BI1133" s="252" t="str">
        <f t="shared" si="37"/>
        <v/>
      </c>
    </row>
    <row r="1134" spans="1:61" s="277" customFormat="1" hidden="1">
      <c r="A1134" s="247"/>
      <c r="B1134" s="260">
        <v>630.029</v>
      </c>
      <c r="C1134" s="261" t="s">
        <v>879</v>
      </c>
      <c r="D1134" s="273"/>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74"/>
      <c r="AE1134" s="274"/>
      <c r="AF1134" s="274"/>
      <c r="AG1134" s="274"/>
      <c r="AH1134" s="274"/>
      <c r="AI1134" s="274"/>
      <c r="AJ1134" s="274"/>
      <c r="AK1134" s="274"/>
      <c r="AL1134" s="274"/>
      <c r="AM1134" s="274"/>
      <c r="AN1134" s="274"/>
      <c r="AO1134" s="274"/>
      <c r="AP1134" s="274"/>
      <c r="AQ1134" s="274"/>
      <c r="AR1134" s="274"/>
      <c r="AS1134" s="274"/>
      <c r="AT1134" s="274"/>
      <c r="AU1134" s="274"/>
      <c r="AV1134" s="274"/>
      <c r="AW1134" s="274"/>
      <c r="AX1134" s="274"/>
      <c r="AY1134" s="275"/>
      <c r="AZ1134" s="265"/>
      <c r="BA1134" s="266"/>
      <c r="BB1134" s="267" t="s">
        <v>43</v>
      </c>
      <c r="BC1134" s="269"/>
      <c r="BD1134" s="269">
        <f t="shared" si="36"/>
        <v>0</v>
      </c>
      <c r="BE1134" s="270"/>
      <c r="BF1134" s="271"/>
      <c r="BG1134" s="279"/>
      <c r="BI1134" s="252" t="str">
        <f t="shared" si="37"/>
        <v/>
      </c>
    </row>
    <row r="1135" spans="1:61" s="277" customFormat="1" hidden="1">
      <c r="A1135" s="247"/>
      <c r="B1135" s="260">
        <v>630.03</v>
      </c>
      <c r="C1135" s="261" t="s">
        <v>880</v>
      </c>
      <c r="D1135" s="273"/>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274"/>
      <c r="AF1135" s="274"/>
      <c r="AG1135" s="274"/>
      <c r="AH1135" s="274"/>
      <c r="AI1135" s="274"/>
      <c r="AJ1135" s="274"/>
      <c r="AK1135" s="274"/>
      <c r="AL1135" s="274"/>
      <c r="AM1135" s="274"/>
      <c r="AN1135" s="274"/>
      <c r="AO1135" s="274"/>
      <c r="AP1135" s="274"/>
      <c r="AQ1135" s="274"/>
      <c r="AR1135" s="274"/>
      <c r="AS1135" s="274"/>
      <c r="AT1135" s="274"/>
      <c r="AU1135" s="274"/>
      <c r="AV1135" s="274"/>
      <c r="AW1135" s="274"/>
      <c r="AX1135" s="274"/>
      <c r="AY1135" s="275"/>
      <c r="AZ1135" s="265"/>
      <c r="BA1135" s="266"/>
      <c r="BB1135" s="267" t="s">
        <v>43</v>
      </c>
      <c r="BC1135" s="269"/>
      <c r="BD1135" s="269">
        <f t="shared" si="36"/>
        <v>0</v>
      </c>
      <c r="BE1135" s="270"/>
      <c r="BF1135" s="271"/>
      <c r="BG1135" s="279"/>
      <c r="BI1135" s="252" t="str">
        <f t="shared" si="37"/>
        <v/>
      </c>
    </row>
    <row r="1136" spans="1:61" s="277" customFormat="1" hidden="1">
      <c r="A1136" s="247"/>
      <c r="B1136" s="260">
        <v>630.03099999999995</v>
      </c>
      <c r="C1136" s="261" t="s">
        <v>881</v>
      </c>
      <c r="D1136" s="273"/>
      <c r="E1136" s="274"/>
      <c r="F1136" s="274"/>
      <c r="G1136" s="274"/>
      <c r="H1136" s="274"/>
      <c r="I1136" s="274"/>
      <c r="J1136" s="274"/>
      <c r="K1136" s="274"/>
      <c r="L1136" s="274"/>
      <c r="M1136" s="274"/>
      <c r="N1136" s="274"/>
      <c r="O1136" s="274"/>
      <c r="P1136" s="274"/>
      <c r="Q1136" s="274"/>
      <c r="R1136" s="274"/>
      <c r="S1136" s="274"/>
      <c r="T1136" s="274"/>
      <c r="U1136" s="274"/>
      <c r="V1136" s="274"/>
      <c r="W1136" s="274"/>
      <c r="X1136" s="274"/>
      <c r="Y1136" s="274"/>
      <c r="Z1136" s="274"/>
      <c r="AA1136" s="274"/>
      <c r="AB1136" s="274"/>
      <c r="AC1136" s="274"/>
      <c r="AD1136" s="274"/>
      <c r="AE1136" s="274"/>
      <c r="AF1136" s="274"/>
      <c r="AG1136" s="274"/>
      <c r="AH1136" s="274"/>
      <c r="AI1136" s="274"/>
      <c r="AJ1136" s="274"/>
      <c r="AK1136" s="274"/>
      <c r="AL1136" s="274"/>
      <c r="AM1136" s="274"/>
      <c r="AN1136" s="274"/>
      <c r="AO1136" s="274"/>
      <c r="AP1136" s="274"/>
      <c r="AQ1136" s="274"/>
      <c r="AR1136" s="274"/>
      <c r="AS1136" s="274"/>
      <c r="AT1136" s="274"/>
      <c r="AU1136" s="274"/>
      <c r="AV1136" s="274"/>
      <c r="AW1136" s="274"/>
      <c r="AX1136" s="274"/>
      <c r="AY1136" s="275"/>
      <c r="AZ1136" s="265"/>
      <c r="BA1136" s="266"/>
      <c r="BB1136" s="267" t="s">
        <v>43</v>
      </c>
      <c r="BC1136" s="269"/>
      <c r="BD1136" s="269">
        <f t="shared" si="36"/>
        <v>0</v>
      </c>
      <c r="BE1136" s="270"/>
      <c r="BF1136" s="271"/>
      <c r="BG1136" s="279"/>
      <c r="BI1136" s="252" t="str">
        <f t="shared" si="37"/>
        <v/>
      </c>
    </row>
    <row r="1137" spans="1:61" s="277" customFormat="1" hidden="1">
      <c r="A1137" s="247"/>
      <c r="B1137" s="260">
        <v>630.04</v>
      </c>
      <c r="C1137" s="261" t="s">
        <v>882</v>
      </c>
      <c r="D1137" s="273"/>
      <c r="E1137" s="274"/>
      <c r="F1137" s="274"/>
      <c r="G1137" s="274"/>
      <c r="H1137" s="274"/>
      <c r="I1137" s="274"/>
      <c r="J1137" s="274"/>
      <c r="K1137" s="274"/>
      <c r="L1137" s="274"/>
      <c r="M1137" s="274"/>
      <c r="N1137" s="274"/>
      <c r="O1137" s="274"/>
      <c r="P1137" s="274"/>
      <c r="Q1137" s="274"/>
      <c r="R1137" s="274"/>
      <c r="S1137" s="274"/>
      <c r="T1137" s="274"/>
      <c r="U1137" s="274"/>
      <c r="V1137" s="274"/>
      <c r="W1137" s="274"/>
      <c r="X1137" s="274"/>
      <c r="Y1137" s="274"/>
      <c r="Z1137" s="274"/>
      <c r="AA1137" s="274"/>
      <c r="AB1137" s="274"/>
      <c r="AC1137" s="274"/>
      <c r="AD1137" s="274"/>
      <c r="AE1137" s="274"/>
      <c r="AF1137" s="274"/>
      <c r="AG1137" s="274"/>
      <c r="AH1137" s="274"/>
      <c r="AI1137" s="274"/>
      <c r="AJ1137" s="274"/>
      <c r="AK1137" s="274"/>
      <c r="AL1137" s="274"/>
      <c r="AM1137" s="274"/>
      <c r="AN1137" s="274"/>
      <c r="AO1137" s="274"/>
      <c r="AP1137" s="274"/>
      <c r="AQ1137" s="274"/>
      <c r="AR1137" s="274"/>
      <c r="AS1137" s="274"/>
      <c r="AT1137" s="274"/>
      <c r="AU1137" s="274"/>
      <c r="AV1137" s="274"/>
      <c r="AW1137" s="274"/>
      <c r="AX1137" s="274"/>
      <c r="AY1137" s="275"/>
      <c r="AZ1137" s="265"/>
      <c r="BA1137" s="266"/>
      <c r="BB1137" s="267" t="s">
        <v>43</v>
      </c>
      <c r="BC1137" s="269"/>
      <c r="BD1137" s="269">
        <f t="shared" si="36"/>
        <v>0</v>
      </c>
      <c r="BE1137" s="270"/>
      <c r="BF1137" s="271"/>
      <c r="BG1137" s="279"/>
      <c r="BI1137" s="252" t="str">
        <f t="shared" si="37"/>
        <v/>
      </c>
    </row>
    <row r="1138" spans="1:61" s="277" customFormat="1" hidden="1">
      <c r="A1138" s="247"/>
      <c r="B1138" s="260">
        <v>630.04100000000005</v>
      </c>
      <c r="C1138" s="261" t="s">
        <v>883</v>
      </c>
      <c r="D1138" s="273"/>
      <c r="E1138" s="274"/>
      <c r="F1138" s="274"/>
      <c r="G1138" s="274"/>
      <c r="H1138" s="274"/>
      <c r="I1138" s="274"/>
      <c r="J1138" s="274"/>
      <c r="K1138" s="274"/>
      <c r="L1138" s="274"/>
      <c r="M1138" s="274"/>
      <c r="N1138" s="274"/>
      <c r="O1138" s="274"/>
      <c r="P1138" s="274"/>
      <c r="Q1138" s="274"/>
      <c r="R1138" s="274"/>
      <c r="S1138" s="274"/>
      <c r="T1138" s="274"/>
      <c r="U1138" s="274"/>
      <c r="V1138" s="274"/>
      <c r="W1138" s="274"/>
      <c r="X1138" s="274"/>
      <c r="Y1138" s="274"/>
      <c r="Z1138" s="274"/>
      <c r="AA1138" s="274"/>
      <c r="AB1138" s="274"/>
      <c r="AC1138" s="274"/>
      <c r="AD1138" s="274"/>
      <c r="AE1138" s="274"/>
      <c r="AF1138" s="274"/>
      <c r="AG1138" s="274"/>
      <c r="AH1138" s="274"/>
      <c r="AI1138" s="274"/>
      <c r="AJ1138" s="274"/>
      <c r="AK1138" s="274"/>
      <c r="AL1138" s="274"/>
      <c r="AM1138" s="274"/>
      <c r="AN1138" s="274"/>
      <c r="AO1138" s="274"/>
      <c r="AP1138" s="274"/>
      <c r="AQ1138" s="274"/>
      <c r="AR1138" s="274"/>
      <c r="AS1138" s="274"/>
      <c r="AT1138" s="274"/>
      <c r="AU1138" s="274"/>
      <c r="AV1138" s="274"/>
      <c r="AW1138" s="274"/>
      <c r="AX1138" s="274"/>
      <c r="AY1138" s="275"/>
      <c r="AZ1138" s="265"/>
      <c r="BA1138" s="266"/>
      <c r="BB1138" s="267" t="s">
        <v>43</v>
      </c>
      <c r="BC1138" s="269"/>
      <c r="BD1138" s="269">
        <f t="shared" si="36"/>
        <v>0</v>
      </c>
      <c r="BE1138" s="270"/>
      <c r="BF1138" s="271"/>
      <c r="BG1138" s="279"/>
      <c r="BI1138" s="252" t="str">
        <f t="shared" si="37"/>
        <v/>
      </c>
    </row>
    <row r="1139" spans="1:61" s="277" customFormat="1" hidden="1">
      <c r="A1139" s="247"/>
      <c r="B1139" s="260">
        <v>630.04200000000003</v>
      </c>
      <c r="C1139" s="261" t="s">
        <v>884</v>
      </c>
      <c r="D1139" s="273"/>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274"/>
      <c r="AE1139" s="274"/>
      <c r="AF1139" s="274"/>
      <c r="AG1139" s="274"/>
      <c r="AH1139" s="274"/>
      <c r="AI1139" s="274"/>
      <c r="AJ1139" s="274"/>
      <c r="AK1139" s="274"/>
      <c r="AL1139" s="274"/>
      <c r="AM1139" s="274"/>
      <c r="AN1139" s="274"/>
      <c r="AO1139" s="274"/>
      <c r="AP1139" s="274"/>
      <c r="AQ1139" s="274"/>
      <c r="AR1139" s="274"/>
      <c r="AS1139" s="274"/>
      <c r="AT1139" s="274"/>
      <c r="AU1139" s="274"/>
      <c r="AV1139" s="274"/>
      <c r="AW1139" s="274"/>
      <c r="AX1139" s="274"/>
      <c r="AY1139" s="275"/>
      <c r="AZ1139" s="265"/>
      <c r="BA1139" s="266"/>
      <c r="BB1139" s="267" t="s">
        <v>43</v>
      </c>
      <c r="BC1139" s="269"/>
      <c r="BD1139" s="269">
        <f t="shared" si="36"/>
        <v>0</v>
      </c>
      <c r="BE1139" s="270"/>
      <c r="BF1139" s="271"/>
      <c r="BG1139" s="279"/>
      <c r="BI1139" s="252" t="str">
        <f t="shared" si="37"/>
        <v/>
      </c>
    </row>
    <row r="1140" spans="1:61" s="277" customFormat="1" hidden="1">
      <c r="A1140" s="247"/>
      <c r="B1140" s="260">
        <v>630.04300000000001</v>
      </c>
      <c r="C1140" s="261" t="s">
        <v>885</v>
      </c>
      <c r="D1140" s="273"/>
      <c r="E1140" s="274"/>
      <c r="F1140" s="274"/>
      <c r="G1140" s="274"/>
      <c r="H1140" s="274"/>
      <c r="I1140" s="274"/>
      <c r="J1140" s="274"/>
      <c r="K1140" s="274"/>
      <c r="L1140" s="274"/>
      <c r="M1140" s="274"/>
      <c r="N1140" s="274"/>
      <c r="O1140" s="274"/>
      <c r="P1140" s="274"/>
      <c r="Q1140" s="274"/>
      <c r="R1140" s="274"/>
      <c r="S1140" s="274"/>
      <c r="T1140" s="274"/>
      <c r="U1140" s="274"/>
      <c r="V1140" s="274"/>
      <c r="W1140" s="274"/>
      <c r="X1140" s="274"/>
      <c r="Y1140" s="274"/>
      <c r="Z1140" s="274"/>
      <c r="AA1140" s="274"/>
      <c r="AB1140" s="274"/>
      <c r="AC1140" s="274"/>
      <c r="AD1140" s="274"/>
      <c r="AE1140" s="274"/>
      <c r="AF1140" s="274"/>
      <c r="AG1140" s="274"/>
      <c r="AH1140" s="274"/>
      <c r="AI1140" s="274"/>
      <c r="AJ1140" s="274"/>
      <c r="AK1140" s="274"/>
      <c r="AL1140" s="274"/>
      <c r="AM1140" s="274"/>
      <c r="AN1140" s="274"/>
      <c r="AO1140" s="274"/>
      <c r="AP1140" s="274"/>
      <c r="AQ1140" s="274"/>
      <c r="AR1140" s="274"/>
      <c r="AS1140" s="274"/>
      <c r="AT1140" s="274"/>
      <c r="AU1140" s="274"/>
      <c r="AV1140" s="274"/>
      <c r="AW1140" s="274"/>
      <c r="AX1140" s="274"/>
      <c r="AY1140" s="275"/>
      <c r="AZ1140" s="265"/>
      <c r="BA1140" s="266"/>
      <c r="BB1140" s="267" t="s">
        <v>43</v>
      </c>
      <c r="BC1140" s="269"/>
      <c r="BD1140" s="269">
        <f t="shared" si="36"/>
        <v>0</v>
      </c>
      <c r="BE1140" s="270"/>
      <c r="BF1140" s="271"/>
      <c r="BG1140" s="279"/>
      <c r="BI1140" s="252" t="str">
        <f t="shared" si="37"/>
        <v/>
      </c>
    </row>
    <row r="1141" spans="1:61" s="277" customFormat="1" hidden="1">
      <c r="A1141" s="247"/>
      <c r="B1141" s="260">
        <v>630.04399999999998</v>
      </c>
      <c r="C1141" s="261" t="s">
        <v>886</v>
      </c>
      <c r="D1141" s="273"/>
      <c r="E1141" s="274"/>
      <c r="F1141" s="274"/>
      <c r="G1141" s="274"/>
      <c r="H1141" s="274"/>
      <c r="I1141" s="274"/>
      <c r="J1141" s="274"/>
      <c r="K1141" s="274"/>
      <c r="L1141" s="274"/>
      <c r="M1141" s="274"/>
      <c r="N1141" s="274"/>
      <c r="O1141" s="274"/>
      <c r="P1141" s="274"/>
      <c r="Q1141" s="274"/>
      <c r="R1141" s="274"/>
      <c r="S1141" s="274"/>
      <c r="T1141" s="274"/>
      <c r="U1141" s="274"/>
      <c r="V1141" s="274"/>
      <c r="W1141" s="274"/>
      <c r="X1141" s="274"/>
      <c r="Y1141" s="274"/>
      <c r="Z1141" s="274"/>
      <c r="AA1141" s="274"/>
      <c r="AB1141" s="274"/>
      <c r="AC1141" s="274"/>
      <c r="AD1141" s="274"/>
      <c r="AE1141" s="274"/>
      <c r="AF1141" s="274"/>
      <c r="AG1141" s="274"/>
      <c r="AH1141" s="274"/>
      <c r="AI1141" s="274"/>
      <c r="AJ1141" s="274"/>
      <c r="AK1141" s="274"/>
      <c r="AL1141" s="274"/>
      <c r="AM1141" s="274"/>
      <c r="AN1141" s="274"/>
      <c r="AO1141" s="274"/>
      <c r="AP1141" s="274"/>
      <c r="AQ1141" s="274"/>
      <c r="AR1141" s="274"/>
      <c r="AS1141" s="274"/>
      <c r="AT1141" s="274"/>
      <c r="AU1141" s="274"/>
      <c r="AV1141" s="274"/>
      <c r="AW1141" s="274"/>
      <c r="AX1141" s="274"/>
      <c r="AY1141" s="275"/>
      <c r="AZ1141" s="265"/>
      <c r="BA1141" s="266"/>
      <c r="BB1141" s="267" t="s">
        <v>43</v>
      </c>
      <c r="BC1141" s="269"/>
      <c r="BD1141" s="269">
        <f t="shared" si="36"/>
        <v>0</v>
      </c>
      <c r="BE1141" s="270"/>
      <c r="BF1141" s="271"/>
      <c r="BG1141" s="279"/>
      <c r="BI1141" s="252" t="str">
        <f t="shared" si="37"/>
        <v/>
      </c>
    </row>
    <row r="1142" spans="1:61" s="277" customFormat="1" hidden="1">
      <c r="A1142" s="247"/>
      <c r="B1142" s="260">
        <v>630.04499999999996</v>
      </c>
      <c r="C1142" s="261" t="s">
        <v>887</v>
      </c>
      <c r="D1142" s="273"/>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274"/>
      <c r="AE1142" s="274"/>
      <c r="AF1142" s="274"/>
      <c r="AG1142" s="274"/>
      <c r="AH1142" s="274"/>
      <c r="AI1142" s="274"/>
      <c r="AJ1142" s="274"/>
      <c r="AK1142" s="274"/>
      <c r="AL1142" s="274"/>
      <c r="AM1142" s="274"/>
      <c r="AN1142" s="274"/>
      <c r="AO1142" s="274"/>
      <c r="AP1142" s="274"/>
      <c r="AQ1142" s="274"/>
      <c r="AR1142" s="274"/>
      <c r="AS1142" s="274"/>
      <c r="AT1142" s="274"/>
      <c r="AU1142" s="274"/>
      <c r="AV1142" s="274"/>
      <c r="AW1142" s="274"/>
      <c r="AX1142" s="274"/>
      <c r="AY1142" s="275"/>
      <c r="AZ1142" s="265"/>
      <c r="BA1142" s="266"/>
      <c r="BB1142" s="267" t="s">
        <v>43</v>
      </c>
      <c r="BC1142" s="269"/>
      <c r="BD1142" s="269">
        <f t="shared" si="36"/>
        <v>0</v>
      </c>
      <c r="BE1142" s="270"/>
      <c r="BF1142" s="271"/>
      <c r="BG1142" s="279"/>
      <c r="BI1142" s="252" t="str">
        <f t="shared" si="37"/>
        <v/>
      </c>
    </row>
    <row r="1143" spans="1:61" s="277" customFormat="1" hidden="1">
      <c r="A1143" s="247"/>
      <c r="B1143" s="260">
        <v>630.04600000000005</v>
      </c>
      <c r="C1143" s="261" t="s">
        <v>888</v>
      </c>
      <c r="D1143" s="273"/>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74"/>
      <c r="AE1143" s="274"/>
      <c r="AF1143" s="274"/>
      <c r="AG1143" s="274"/>
      <c r="AH1143" s="274"/>
      <c r="AI1143" s="274"/>
      <c r="AJ1143" s="274"/>
      <c r="AK1143" s="274"/>
      <c r="AL1143" s="274"/>
      <c r="AM1143" s="274"/>
      <c r="AN1143" s="274"/>
      <c r="AO1143" s="274"/>
      <c r="AP1143" s="274"/>
      <c r="AQ1143" s="274"/>
      <c r="AR1143" s="274"/>
      <c r="AS1143" s="274"/>
      <c r="AT1143" s="274"/>
      <c r="AU1143" s="274"/>
      <c r="AV1143" s="274"/>
      <c r="AW1143" s="274"/>
      <c r="AX1143" s="274"/>
      <c r="AY1143" s="275"/>
      <c r="AZ1143" s="265"/>
      <c r="BA1143" s="266"/>
      <c r="BB1143" s="267" t="s">
        <v>43</v>
      </c>
      <c r="BC1143" s="269"/>
      <c r="BD1143" s="269">
        <f t="shared" si="36"/>
        <v>0</v>
      </c>
      <c r="BE1143" s="270"/>
      <c r="BF1143" s="271"/>
      <c r="BG1143" s="279"/>
      <c r="BI1143" s="252" t="str">
        <f t="shared" si="37"/>
        <v/>
      </c>
    </row>
    <row r="1144" spans="1:61" s="277" customFormat="1" hidden="1">
      <c r="A1144" s="247"/>
      <c r="B1144" s="260">
        <v>630.04700000000003</v>
      </c>
      <c r="C1144" s="261" t="s">
        <v>889</v>
      </c>
      <c r="D1144" s="273"/>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74"/>
      <c r="AE1144" s="274"/>
      <c r="AF1144" s="274"/>
      <c r="AG1144" s="274"/>
      <c r="AH1144" s="274"/>
      <c r="AI1144" s="274"/>
      <c r="AJ1144" s="274"/>
      <c r="AK1144" s="274"/>
      <c r="AL1144" s="274"/>
      <c r="AM1144" s="274"/>
      <c r="AN1144" s="274"/>
      <c r="AO1144" s="274"/>
      <c r="AP1144" s="274"/>
      <c r="AQ1144" s="274"/>
      <c r="AR1144" s="274"/>
      <c r="AS1144" s="274"/>
      <c r="AT1144" s="274"/>
      <c r="AU1144" s="274"/>
      <c r="AV1144" s="274"/>
      <c r="AW1144" s="274"/>
      <c r="AX1144" s="274"/>
      <c r="AY1144" s="275"/>
      <c r="AZ1144" s="265"/>
      <c r="BA1144" s="266"/>
      <c r="BB1144" s="267" t="s">
        <v>43</v>
      </c>
      <c r="BC1144" s="269"/>
      <c r="BD1144" s="269">
        <f t="shared" si="36"/>
        <v>0</v>
      </c>
      <c r="BE1144" s="270"/>
      <c r="BF1144" s="271"/>
      <c r="BG1144" s="279"/>
      <c r="BI1144" s="252" t="str">
        <f t="shared" si="37"/>
        <v/>
      </c>
    </row>
    <row r="1145" spans="1:61" s="277" customFormat="1" hidden="1">
      <c r="A1145" s="247"/>
      <c r="B1145" s="260">
        <v>630.048</v>
      </c>
      <c r="C1145" s="261" t="s">
        <v>890</v>
      </c>
      <c r="D1145" s="273"/>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74"/>
      <c r="AE1145" s="274"/>
      <c r="AF1145" s="274"/>
      <c r="AG1145" s="274"/>
      <c r="AH1145" s="274"/>
      <c r="AI1145" s="274"/>
      <c r="AJ1145" s="274"/>
      <c r="AK1145" s="274"/>
      <c r="AL1145" s="274"/>
      <c r="AM1145" s="274"/>
      <c r="AN1145" s="274"/>
      <c r="AO1145" s="274"/>
      <c r="AP1145" s="274"/>
      <c r="AQ1145" s="274"/>
      <c r="AR1145" s="274"/>
      <c r="AS1145" s="274"/>
      <c r="AT1145" s="274"/>
      <c r="AU1145" s="274"/>
      <c r="AV1145" s="274"/>
      <c r="AW1145" s="274"/>
      <c r="AX1145" s="274"/>
      <c r="AY1145" s="275"/>
      <c r="AZ1145" s="265"/>
      <c r="BA1145" s="266"/>
      <c r="BB1145" s="267" t="s">
        <v>43</v>
      </c>
      <c r="BC1145" s="269"/>
      <c r="BD1145" s="269">
        <f t="shared" ref="BD1145:BD1208" si="38">BA1145*BC1145</f>
        <v>0</v>
      </c>
      <c r="BE1145" s="270"/>
      <c r="BF1145" s="271"/>
      <c r="BG1145" s="279"/>
      <c r="BI1145" s="252" t="str">
        <f t="shared" si="37"/>
        <v/>
      </c>
    </row>
    <row r="1146" spans="1:61" s="277" customFormat="1" hidden="1">
      <c r="A1146" s="247"/>
      <c r="B1146" s="260">
        <v>630.04899999999998</v>
      </c>
      <c r="C1146" s="261" t="s">
        <v>891</v>
      </c>
      <c r="D1146" s="273"/>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74"/>
      <c r="AE1146" s="274"/>
      <c r="AF1146" s="274"/>
      <c r="AG1146" s="274"/>
      <c r="AH1146" s="274"/>
      <c r="AI1146" s="274"/>
      <c r="AJ1146" s="274"/>
      <c r="AK1146" s="274"/>
      <c r="AL1146" s="274"/>
      <c r="AM1146" s="274"/>
      <c r="AN1146" s="274"/>
      <c r="AO1146" s="274"/>
      <c r="AP1146" s="274"/>
      <c r="AQ1146" s="274"/>
      <c r="AR1146" s="274"/>
      <c r="AS1146" s="274"/>
      <c r="AT1146" s="274"/>
      <c r="AU1146" s="274"/>
      <c r="AV1146" s="274"/>
      <c r="AW1146" s="274"/>
      <c r="AX1146" s="274"/>
      <c r="AY1146" s="275"/>
      <c r="AZ1146" s="265"/>
      <c r="BA1146" s="266"/>
      <c r="BB1146" s="267" t="s">
        <v>43</v>
      </c>
      <c r="BC1146" s="269"/>
      <c r="BD1146" s="269">
        <f t="shared" si="38"/>
        <v>0</v>
      </c>
      <c r="BE1146" s="270"/>
      <c r="BF1146" s="271"/>
      <c r="BG1146" s="279"/>
      <c r="BI1146" s="252" t="str">
        <f t="shared" si="37"/>
        <v/>
      </c>
    </row>
    <row r="1147" spans="1:61" s="277" customFormat="1" hidden="1">
      <c r="A1147" s="247"/>
      <c r="B1147" s="260">
        <v>630.04999999999995</v>
      </c>
      <c r="C1147" s="261" t="s">
        <v>892</v>
      </c>
      <c r="D1147" s="273"/>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74"/>
      <c r="AE1147" s="274"/>
      <c r="AF1147" s="274"/>
      <c r="AG1147" s="274"/>
      <c r="AH1147" s="274"/>
      <c r="AI1147" s="274"/>
      <c r="AJ1147" s="274"/>
      <c r="AK1147" s="274"/>
      <c r="AL1147" s="274"/>
      <c r="AM1147" s="274"/>
      <c r="AN1147" s="274"/>
      <c r="AO1147" s="274"/>
      <c r="AP1147" s="274"/>
      <c r="AQ1147" s="274"/>
      <c r="AR1147" s="274"/>
      <c r="AS1147" s="274"/>
      <c r="AT1147" s="274"/>
      <c r="AU1147" s="274"/>
      <c r="AV1147" s="274"/>
      <c r="AW1147" s="274"/>
      <c r="AX1147" s="274"/>
      <c r="AY1147" s="275"/>
      <c r="AZ1147" s="265"/>
      <c r="BA1147" s="266"/>
      <c r="BB1147" s="267" t="s">
        <v>43</v>
      </c>
      <c r="BC1147" s="269"/>
      <c r="BD1147" s="269">
        <f t="shared" si="38"/>
        <v>0</v>
      </c>
      <c r="BE1147" s="270"/>
      <c r="BF1147" s="271"/>
      <c r="BG1147" s="279"/>
      <c r="BI1147" s="252" t="str">
        <f t="shared" si="37"/>
        <v/>
      </c>
    </row>
    <row r="1148" spans="1:61" s="277" customFormat="1" hidden="1">
      <c r="A1148" s="247"/>
      <c r="B1148" s="260">
        <v>630.05999999999995</v>
      </c>
      <c r="C1148" s="261" t="s">
        <v>893</v>
      </c>
      <c r="D1148" s="273"/>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74"/>
      <c r="AE1148" s="274"/>
      <c r="AF1148" s="274"/>
      <c r="AG1148" s="274"/>
      <c r="AH1148" s="274"/>
      <c r="AI1148" s="274"/>
      <c r="AJ1148" s="274"/>
      <c r="AK1148" s="274"/>
      <c r="AL1148" s="274"/>
      <c r="AM1148" s="274"/>
      <c r="AN1148" s="274"/>
      <c r="AO1148" s="274"/>
      <c r="AP1148" s="274"/>
      <c r="AQ1148" s="274"/>
      <c r="AR1148" s="274"/>
      <c r="AS1148" s="274"/>
      <c r="AT1148" s="274"/>
      <c r="AU1148" s="274"/>
      <c r="AV1148" s="274"/>
      <c r="AW1148" s="274"/>
      <c r="AX1148" s="274"/>
      <c r="AY1148" s="275"/>
      <c r="AZ1148" s="265"/>
      <c r="BA1148" s="266"/>
      <c r="BB1148" s="267" t="s">
        <v>43</v>
      </c>
      <c r="BC1148" s="269"/>
      <c r="BD1148" s="269">
        <f t="shared" si="38"/>
        <v>0</v>
      </c>
      <c r="BE1148" s="270"/>
      <c r="BF1148" s="271"/>
      <c r="BG1148" s="279"/>
      <c r="BI1148" s="252" t="str">
        <f t="shared" si="37"/>
        <v/>
      </c>
    </row>
    <row r="1149" spans="1:61" s="277" customFormat="1" hidden="1">
      <c r="A1149" s="247"/>
      <c r="B1149" s="260">
        <v>630.06100000000004</v>
      </c>
      <c r="C1149" s="261" t="s">
        <v>894</v>
      </c>
      <c r="D1149" s="273"/>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74"/>
      <c r="AE1149" s="274"/>
      <c r="AF1149" s="274"/>
      <c r="AG1149" s="274"/>
      <c r="AH1149" s="274"/>
      <c r="AI1149" s="274"/>
      <c r="AJ1149" s="274"/>
      <c r="AK1149" s="274"/>
      <c r="AL1149" s="274"/>
      <c r="AM1149" s="274"/>
      <c r="AN1149" s="274"/>
      <c r="AO1149" s="274"/>
      <c r="AP1149" s="274"/>
      <c r="AQ1149" s="274"/>
      <c r="AR1149" s="274"/>
      <c r="AS1149" s="274"/>
      <c r="AT1149" s="274"/>
      <c r="AU1149" s="274"/>
      <c r="AV1149" s="274"/>
      <c r="AW1149" s="274"/>
      <c r="AX1149" s="274"/>
      <c r="AY1149" s="275"/>
      <c r="AZ1149" s="265"/>
      <c r="BA1149" s="266"/>
      <c r="BB1149" s="267" t="s">
        <v>43</v>
      </c>
      <c r="BC1149" s="269"/>
      <c r="BD1149" s="269">
        <f t="shared" si="38"/>
        <v>0</v>
      </c>
      <c r="BE1149" s="270"/>
      <c r="BF1149" s="271"/>
      <c r="BG1149" s="279"/>
      <c r="BI1149" s="252" t="str">
        <f t="shared" si="37"/>
        <v/>
      </c>
    </row>
    <row r="1150" spans="1:61" s="277" customFormat="1" hidden="1">
      <c r="A1150" s="247"/>
      <c r="B1150" s="260">
        <v>630.06200000000001</v>
      </c>
      <c r="C1150" s="261" t="s">
        <v>895</v>
      </c>
      <c r="D1150" s="273"/>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74"/>
      <c r="AE1150" s="274"/>
      <c r="AF1150" s="274"/>
      <c r="AG1150" s="274"/>
      <c r="AH1150" s="274"/>
      <c r="AI1150" s="274"/>
      <c r="AJ1150" s="274"/>
      <c r="AK1150" s="274"/>
      <c r="AL1150" s="274"/>
      <c r="AM1150" s="274"/>
      <c r="AN1150" s="274"/>
      <c r="AO1150" s="274"/>
      <c r="AP1150" s="274"/>
      <c r="AQ1150" s="274"/>
      <c r="AR1150" s="274"/>
      <c r="AS1150" s="274"/>
      <c r="AT1150" s="274"/>
      <c r="AU1150" s="274"/>
      <c r="AV1150" s="274"/>
      <c r="AW1150" s="274"/>
      <c r="AX1150" s="274"/>
      <c r="AY1150" s="275"/>
      <c r="AZ1150" s="265"/>
      <c r="BA1150" s="266"/>
      <c r="BB1150" s="267" t="s">
        <v>43</v>
      </c>
      <c r="BC1150" s="269"/>
      <c r="BD1150" s="269">
        <f t="shared" si="38"/>
        <v>0</v>
      </c>
      <c r="BE1150" s="270"/>
      <c r="BF1150" s="271"/>
      <c r="BG1150" s="279"/>
      <c r="BI1150" s="252" t="str">
        <f t="shared" si="37"/>
        <v/>
      </c>
    </row>
    <row r="1151" spans="1:61" s="277" customFormat="1" hidden="1">
      <c r="A1151" s="247"/>
      <c r="B1151" s="260">
        <v>630.06299999999999</v>
      </c>
      <c r="C1151" s="261" t="s">
        <v>896</v>
      </c>
      <c r="D1151" s="273"/>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74"/>
      <c r="AE1151" s="274"/>
      <c r="AF1151" s="274"/>
      <c r="AG1151" s="274"/>
      <c r="AH1151" s="274"/>
      <c r="AI1151" s="274"/>
      <c r="AJ1151" s="274"/>
      <c r="AK1151" s="274"/>
      <c r="AL1151" s="274"/>
      <c r="AM1151" s="274"/>
      <c r="AN1151" s="274"/>
      <c r="AO1151" s="274"/>
      <c r="AP1151" s="274"/>
      <c r="AQ1151" s="274"/>
      <c r="AR1151" s="274"/>
      <c r="AS1151" s="274"/>
      <c r="AT1151" s="274"/>
      <c r="AU1151" s="274"/>
      <c r="AV1151" s="274"/>
      <c r="AW1151" s="274"/>
      <c r="AX1151" s="274"/>
      <c r="AY1151" s="275"/>
      <c r="AZ1151" s="265"/>
      <c r="BA1151" s="266"/>
      <c r="BB1151" s="267" t="s">
        <v>43</v>
      </c>
      <c r="BC1151" s="269"/>
      <c r="BD1151" s="269">
        <f t="shared" si="38"/>
        <v>0</v>
      </c>
      <c r="BE1151" s="270"/>
      <c r="BF1151" s="271"/>
      <c r="BG1151" s="279"/>
      <c r="BI1151" s="252" t="str">
        <f t="shared" si="37"/>
        <v/>
      </c>
    </row>
    <row r="1152" spans="1:61" s="277" customFormat="1" hidden="1">
      <c r="A1152" s="247"/>
      <c r="B1152" s="260">
        <v>630.06399999999996</v>
      </c>
      <c r="C1152" s="261" t="s">
        <v>897</v>
      </c>
      <c r="D1152" s="273"/>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74"/>
      <c r="AE1152" s="274"/>
      <c r="AF1152" s="274"/>
      <c r="AG1152" s="274"/>
      <c r="AH1152" s="274"/>
      <c r="AI1152" s="274"/>
      <c r="AJ1152" s="274"/>
      <c r="AK1152" s="274"/>
      <c r="AL1152" s="274"/>
      <c r="AM1152" s="274"/>
      <c r="AN1152" s="274"/>
      <c r="AO1152" s="274"/>
      <c r="AP1152" s="274"/>
      <c r="AQ1152" s="274"/>
      <c r="AR1152" s="274"/>
      <c r="AS1152" s="274"/>
      <c r="AT1152" s="274"/>
      <c r="AU1152" s="274"/>
      <c r="AV1152" s="274"/>
      <c r="AW1152" s="274"/>
      <c r="AX1152" s="274"/>
      <c r="AY1152" s="275"/>
      <c r="AZ1152" s="265"/>
      <c r="BA1152" s="266"/>
      <c r="BB1152" s="267" t="s">
        <v>43</v>
      </c>
      <c r="BC1152" s="269"/>
      <c r="BD1152" s="269">
        <f t="shared" si="38"/>
        <v>0</v>
      </c>
      <c r="BE1152" s="270"/>
      <c r="BF1152" s="271"/>
      <c r="BG1152" s="279"/>
      <c r="BI1152" s="252" t="str">
        <f t="shared" si="37"/>
        <v/>
      </c>
    </row>
    <row r="1153" spans="1:61" s="277" customFormat="1" hidden="1">
      <c r="A1153" s="247"/>
      <c r="B1153" s="260">
        <v>630.06500000000005</v>
      </c>
      <c r="C1153" s="261" t="s">
        <v>898</v>
      </c>
      <c r="D1153" s="273"/>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74"/>
      <c r="AE1153" s="274"/>
      <c r="AF1153" s="274"/>
      <c r="AG1153" s="274"/>
      <c r="AH1153" s="274"/>
      <c r="AI1153" s="274"/>
      <c r="AJ1153" s="274"/>
      <c r="AK1153" s="274"/>
      <c r="AL1153" s="274"/>
      <c r="AM1153" s="274"/>
      <c r="AN1153" s="274"/>
      <c r="AO1153" s="274"/>
      <c r="AP1153" s="274"/>
      <c r="AQ1153" s="274"/>
      <c r="AR1153" s="274"/>
      <c r="AS1153" s="274"/>
      <c r="AT1153" s="274"/>
      <c r="AU1153" s="274"/>
      <c r="AV1153" s="274"/>
      <c r="AW1153" s="274"/>
      <c r="AX1153" s="274"/>
      <c r="AY1153" s="275"/>
      <c r="AZ1153" s="265"/>
      <c r="BA1153" s="266"/>
      <c r="BB1153" s="267" t="s">
        <v>43</v>
      </c>
      <c r="BC1153" s="269"/>
      <c r="BD1153" s="269">
        <f t="shared" si="38"/>
        <v>0</v>
      </c>
      <c r="BE1153" s="270"/>
      <c r="BF1153" s="271"/>
      <c r="BG1153" s="279"/>
      <c r="BI1153" s="252" t="str">
        <f t="shared" si="37"/>
        <v/>
      </c>
    </row>
    <row r="1154" spans="1:61" s="277" customFormat="1" hidden="1">
      <c r="A1154" s="247"/>
      <c r="B1154" s="260">
        <v>630.06600000000003</v>
      </c>
      <c r="C1154" s="261" t="s">
        <v>899</v>
      </c>
      <c r="D1154" s="273"/>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74"/>
      <c r="AE1154" s="274"/>
      <c r="AF1154" s="274"/>
      <c r="AG1154" s="274"/>
      <c r="AH1154" s="274"/>
      <c r="AI1154" s="274"/>
      <c r="AJ1154" s="274"/>
      <c r="AK1154" s="274"/>
      <c r="AL1154" s="274"/>
      <c r="AM1154" s="274"/>
      <c r="AN1154" s="274"/>
      <c r="AO1154" s="274"/>
      <c r="AP1154" s="274"/>
      <c r="AQ1154" s="274"/>
      <c r="AR1154" s="274"/>
      <c r="AS1154" s="274"/>
      <c r="AT1154" s="274"/>
      <c r="AU1154" s="274"/>
      <c r="AV1154" s="274"/>
      <c r="AW1154" s="274"/>
      <c r="AX1154" s="274"/>
      <c r="AY1154" s="275"/>
      <c r="AZ1154" s="265"/>
      <c r="BA1154" s="266"/>
      <c r="BB1154" s="267" t="s">
        <v>43</v>
      </c>
      <c r="BC1154" s="269"/>
      <c r="BD1154" s="269">
        <f t="shared" si="38"/>
        <v>0</v>
      </c>
      <c r="BE1154" s="270"/>
      <c r="BF1154" s="271"/>
      <c r="BG1154" s="279"/>
      <c r="BI1154" s="252" t="str">
        <f t="shared" si="37"/>
        <v/>
      </c>
    </row>
    <row r="1155" spans="1:61" s="277" customFormat="1" hidden="1">
      <c r="A1155" s="247"/>
      <c r="B1155" s="260">
        <v>630.06700000000001</v>
      </c>
      <c r="C1155" s="261" t="s">
        <v>900</v>
      </c>
      <c r="D1155" s="273"/>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74"/>
      <c r="AE1155" s="274"/>
      <c r="AF1155" s="274"/>
      <c r="AG1155" s="274"/>
      <c r="AH1155" s="274"/>
      <c r="AI1155" s="274"/>
      <c r="AJ1155" s="274"/>
      <c r="AK1155" s="274"/>
      <c r="AL1155" s="274"/>
      <c r="AM1155" s="274"/>
      <c r="AN1155" s="274"/>
      <c r="AO1155" s="274"/>
      <c r="AP1155" s="274"/>
      <c r="AQ1155" s="274"/>
      <c r="AR1155" s="274"/>
      <c r="AS1155" s="274"/>
      <c r="AT1155" s="274"/>
      <c r="AU1155" s="274"/>
      <c r="AV1155" s="274"/>
      <c r="AW1155" s="274"/>
      <c r="AX1155" s="274"/>
      <c r="AY1155" s="275"/>
      <c r="AZ1155" s="265"/>
      <c r="BA1155" s="266"/>
      <c r="BB1155" s="267" t="s">
        <v>43</v>
      </c>
      <c r="BC1155" s="269"/>
      <c r="BD1155" s="269">
        <f t="shared" si="38"/>
        <v>0</v>
      </c>
      <c r="BE1155" s="270"/>
      <c r="BF1155" s="271"/>
      <c r="BG1155" s="279"/>
      <c r="BI1155" s="252" t="str">
        <f t="shared" si="37"/>
        <v/>
      </c>
    </row>
    <row r="1156" spans="1:61" s="277" customFormat="1" hidden="1">
      <c r="A1156" s="247"/>
      <c r="B1156" s="260">
        <v>630.06799999999998</v>
      </c>
      <c r="C1156" s="261" t="s">
        <v>901</v>
      </c>
      <c r="D1156" s="273"/>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74"/>
      <c r="AE1156" s="274"/>
      <c r="AF1156" s="274"/>
      <c r="AG1156" s="274"/>
      <c r="AH1156" s="274"/>
      <c r="AI1156" s="274"/>
      <c r="AJ1156" s="274"/>
      <c r="AK1156" s="274"/>
      <c r="AL1156" s="274"/>
      <c r="AM1156" s="274"/>
      <c r="AN1156" s="274"/>
      <c r="AO1156" s="274"/>
      <c r="AP1156" s="274"/>
      <c r="AQ1156" s="274"/>
      <c r="AR1156" s="274"/>
      <c r="AS1156" s="274"/>
      <c r="AT1156" s="274"/>
      <c r="AU1156" s="274"/>
      <c r="AV1156" s="274"/>
      <c r="AW1156" s="274"/>
      <c r="AX1156" s="274"/>
      <c r="AY1156" s="275"/>
      <c r="AZ1156" s="265"/>
      <c r="BA1156" s="266"/>
      <c r="BB1156" s="267" t="s">
        <v>43</v>
      </c>
      <c r="BC1156" s="269"/>
      <c r="BD1156" s="269">
        <f t="shared" si="38"/>
        <v>0</v>
      </c>
      <c r="BE1156" s="270"/>
      <c r="BF1156" s="271"/>
      <c r="BG1156" s="279"/>
      <c r="BI1156" s="252" t="str">
        <f t="shared" si="37"/>
        <v/>
      </c>
    </row>
    <row r="1157" spans="1:61" s="277" customFormat="1" hidden="1">
      <c r="A1157" s="247"/>
      <c r="B1157" s="260">
        <v>630.06899999999996</v>
      </c>
      <c r="C1157" s="261" t="s">
        <v>902</v>
      </c>
      <c r="D1157" s="273"/>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74"/>
      <c r="AE1157" s="274"/>
      <c r="AF1157" s="274"/>
      <c r="AG1157" s="274"/>
      <c r="AH1157" s="274"/>
      <c r="AI1157" s="274"/>
      <c r="AJ1157" s="274"/>
      <c r="AK1157" s="274"/>
      <c r="AL1157" s="274"/>
      <c r="AM1157" s="274"/>
      <c r="AN1157" s="274"/>
      <c r="AO1157" s="274"/>
      <c r="AP1157" s="274"/>
      <c r="AQ1157" s="274"/>
      <c r="AR1157" s="274"/>
      <c r="AS1157" s="274"/>
      <c r="AT1157" s="274"/>
      <c r="AU1157" s="274"/>
      <c r="AV1157" s="274"/>
      <c r="AW1157" s="274"/>
      <c r="AX1157" s="274"/>
      <c r="AY1157" s="275"/>
      <c r="AZ1157" s="265"/>
      <c r="BA1157" s="266"/>
      <c r="BB1157" s="267" t="s">
        <v>43</v>
      </c>
      <c r="BC1157" s="269"/>
      <c r="BD1157" s="269">
        <f t="shared" si="38"/>
        <v>0</v>
      </c>
      <c r="BE1157" s="270"/>
      <c r="BF1157" s="271"/>
      <c r="BG1157" s="279"/>
      <c r="BI1157" s="252" t="str">
        <f t="shared" si="37"/>
        <v/>
      </c>
    </row>
    <row r="1158" spans="1:61" s="277" customFormat="1" hidden="1">
      <c r="A1158" s="247"/>
      <c r="B1158" s="260">
        <v>630.07000000000005</v>
      </c>
      <c r="C1158" s="261" t="s">
        <v>903</v>
      </c>
      <c r="D1158" s="273"/>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74"/>
      <c r="AE1158" s="274"/>
      <c r="AF1158" s="274"/>
      <c r="AG1158" s="274"/>
      <c r="AH1158" s="274"/>
      <c r="AI1158" s="274"/>
      <c r="AJ1158" s="274"/>
      <c r="AK1158" s="274"/>
      <c r="AL1158" s="274"/>
      <c r="AM1158" s="274"/>
      <c r="AN1158" s="274"/>
      <c r="AO1158" s="274"/>
      <c r="AP1158" s="274"/>
      <c r="AQ1158" s="274"/>
      <c r="AR1158" s="274"/>
      <c r="AS1158" s="274"/>
      <c r="AT1158" s="274"/>
      <c r="AU1158" s="274"/>
      <c r="AV1158" s="274"/>
      <c r="AW1158" s="274"/>
      <c r="AX1158" s="274"/>
      <c r="AY1158" s="275"/>
      <c r="AZ1158" s="265"/>
      <c r="BA1158" s="266"/>
      <c r="BB1158" s="267" t="s">
        <v>43</v>
      </c>
      <c r="BC1158" s="269"/>
      <c r="BD1158" s="269">
        <f t="shared" si="38"/>
        <v>0</v>
      </c>
      <c r="BE1158" s="270"/>
      <c r="BF1158" s="271"/>
      <c r="BG1158" s="279"/>
      <c r="BI1158" s="252" t="str">
        <f t="shared" si="37"/>
        <v/>
      </c>
    </row>
    <row r="1159" spans="1:61" s="277" customFormat="1" hidden="1">
      <c r="A1159" s="247"/>
      <c r="B1159" s="260">
        <v>630.08000000000004</v>
      </c>
      <c r="C1159" s="261" t="s">
        <v>904</v>
      </c>
      <c r="D1159" s="273"/>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74"/>
      <c r="AE1159" s="274"/>
      <c r="AF1159" s="274"/>
      <c r="AG1159" s="274"/>
      <c r="AH1159" s="274"/>
      <c r="AI1159" s="274"/>
      <c r="AJ1159" s="274"/>
      <c r="AK1159" s="274"/>
      <c r="AL1159" s="274"/>
      <c r="AM1159" s="274"/>
      <c r="AN1159" s="274"/>
      <c r="AO1159" s="274"/>
      <c r="AP1159" s="274"/>
      <c r="AQ1159" s="274"/>
      <c r="AR1159" s="274"/>
      <c r="AS1159" s="274"/>
      <c r="AT1159" s="274"/>
      <c r="AU1159" s="274"/>
      <c r="AV1159" s="274"/>
      <c r="AW1159" s="274"/>
      <c r="AX1159" s="274"/>
      <c r="AY1159" s="275"/>
      <c r="AZ1159" s="265"/>
      <c r="BA1159" s="266"/>
      <c r="BB1159" s="267" t="s">
        <v>43</v>
      </c>
      <c r="BC1159" s="269"/>
      <c r="BD1159" s="269">
        <f t="shared" si="38"/>
        <v>0</v>
      </c>
      <c r="BE1159" s="270"/>
      <c r="BF1159" s="271"/>
      <c r="BG1159" s="279"/>
      <c r="BI1159" s="252" t="str">
        <f t="shared" si="37"/>
        <v/>
      </c>
    </row>
    <row r="1160" spans="1:61" s="277" customFormat="1" hidden="1">
      <c r="A1160" s="247"/>
      <c r="B1160" s="260">
        <v>630.08100000000002</v>
      </c>
      <c r="C1160" s="261" t="s">
        <v>905</v>
      </c>
      <c r="D1160" s="273"/>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74"/>
      <c r="AE1160" s="274"/>
      <c r="AF1160" s="274"/>
      <c r="AG1160" s="274"/>
      <c r="AH1160" s="274"/>
      <c r="AI1160" s="274"/>
      <c r="AJ1160" s="274"/>
      <c r="AK1160" s="274"/>
      <c r="AL1160" s="274"/>
      <c r="AM1160" s="274"/>
      <c r="AN1160" s="274"/>
      <c r="AO1160" s="274"/>
      <c r="AP1160" s="274"/>
      <c r="AQ1160" s="274"/>
      <c r="AR1160" s="274"/>
      <c r="AS1160" s="274"/>
      <c r="AT1160" s="274"/>
      <c r="AU1160" s="274"/>
      <c r="AV1160" s="274"/>
      <c r="AW1160" s="274"/>
      <c r="AX1160" s="274"/>
      <c r="AY1160" s="275"/>
      <c r="AZ1160" s="265"/>
      <c r="BA1160" s="266"/>
      <c r="BB1160" s="267" t="s">
        <v>43</v>
      </c>
      <c r="BC1160" s="269"/>
      <c r="BD1160" s="269">
        <f t="shared" si="38"/>
        <v>0</v>
      </c>
      <c r="BE1160" s="270"/>
      <c r="BF1160" s="271"/>
      <c r="BG1160" s="279"/>
      <c r="BI1160" s="252" t="str">
        <f t="shared" si="37"/>
        <v/>
      </c>
    </row>
    <row r="1161" spans="1:61" s="277" customFormat="1" hidden="1">
      <c r="A1161" s="247"/>
      <c r="B1161" s="260">
        <v>630.08199999999999</v>
      </c>
      <c r="C1161" s="261" t="s">
        <v>906</v>
      </c>
      <c r="D1161" s="273"/>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74"/>
      <c r="AE1161" s="274"/>
      <c r="AF1161" s="274"/>
      <c r="AG1161" s="274"/>
      <c r="AH1161" s="274"/>
      <c r="AI1161" s="274"/>
      <c r="AJ1161" s="274"/>
      <c r="AK1161" s="274"/>
      <c r="AL1161" s="274"/>
      <c r="AM1161" s="274"/>
      <c r="AN1161" s="274"/>
      <c r="AO1161" s="274"/>
      <c r="AP1161" s="274"/>
      <c r="AQ1161" s="274"/>
      <c r="AR1161" s="274"/>
      <c r="AS1161" s="274"/>
      <c r="AT1161" s="274"/>
      <c r="AU1161" s="274"/>
      <c r="AV1161" s="274"/>
      <c r="AW1161" s="274"/>
      <c r="AX1161" s="274"/>
      <c r="AY1161" s="275"/>
      <c r="AZ1161" s="265"/>
      <c r="BA1161" s="266"/>
      <c r="BB1161" s="267" t="s">
        <v>43</v>
      </c>
      <c r="BC1161" s="269"/>
      <c r="BD1161" s="269">
        <f t="shared" si="38"/>
        <v>0</v>
      </c>
      <c r="BE1161" s="270"/>
      <c r="BF1161" s="271"/>
      <c r="BG1161" s="279"/>
      <c r="BI1161" s="252" t="str">
        <f t="shared" si="37"/>
        <v/>
      </c>
    </row>
    <row r="1162" spans="1:61" s="277" customFormat="1" hidden="1">
      <c r="A1162" s="247"/>
      <c r="B1162" s="260">
        <v>630.08299999999997</v>
      </c>
      <c r="C1162" s="261" t="s">
        <v>907</v>
      </c>
      <c r="D1162" s="273"/>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74"/>
      <c r="AE1162" s="274"/>
      <c r="AF1162" s="274"/>
      <c r="AG1162" s="274"/>
      <c r="AH1162" s="274"/>
      <c r="AI1162" s="274"/>
      <c r="AJ1162" s="274"/>
      <c r="AK1162" s="274"/>
      <c r="AL1162" s="274"/>
      <c r="AM1162" s="274"/>
      <c r="AN1162" s="274"/>
      <c r="AO1162" s="274"/>
      <c r="AP1162" s="274"/>
      <c r="AQ1162" s="274"/>
      <c r="AR1162" s="274"/>
      <c r="AS1162" s="274"/>
      <c r="AT1162" s="274"/>
      <c r="AU1162" s="274"/>
      <c r="AV1162" s="274"/>
      <c r="AW1162" s="274"/>
      <c r="AX1162" s="274"/>
      <c r="AY1162" s="275"/>
      <c r="AZ1162" s="265"/>
      <c r="BA1162" s="266"/>
      <c r="BB1162" s="267" t="s">
        <v>43</v>
      </c>
      <c r="BC1162" s="269"/>
      <c r="BD1162" s="269">
        <f t="shared" si="38"/>
        <v>0</v>
      </c>
      <c r="BE1162" s="270"/>
      <c r="BF1162" s="271"/>
      <c r="BG1162" s="279"/>
      <c r="BI1162" s="252" t="str">
        <f t="shared" si="37"/>
        <v/>
      </c>
    </row>
    <row r="1163" spans="1:61" s="277" customFormat="1" hidden="1">
      <c r="A1163" s="247"/>
      <c r="B1163" s="260">
        <v>630.08399999999995</v>
      </c>
      <c r="C1163" s="261" t="s">
        <v>908</v>
      </c>
      <c r="D1163" s="273"/>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74"/>
      <c r="AE1163" s="274"/>
      <c r="AF1163" s="274"/>
      <c r="AG1163" s="274"/>
      <c r="AH1163" s="274"/>
      <c r="AI1163" s="274"/>
      <c r="AJ1163" s="274"/>
      <c r="AK1163" s="274"/>
      <c r="AL1163" s="274"/>
      <c r="AM1163" s="274"/>
      <c r="AN1163" s="274"/>
      <c r="AO1163" s="274"/>
      <c r="AP1163" s="274"/>
      <c r="AQ1163" s="274"/>
      <c r="AR1163" s="274"/>
      <c r="AS1163" s="274"/>
      <c r="AT1163" s="274"/>
      <c r="AU1163" s="274"/>
      <c r="AV1163" s="274"/>
      <c r="AW1163" s="274"/>
      <c r="AX1163" s="274"/>
      <c r="AY1163" s="275"/>
      <c r="AZ1163" s="265"/>
      <c r="BA1163" s="266"/>
      <c r="BB1163" s="267" t="s">
        <v>43</v>
      </c>
      <c r="BC1163" s="269"/>
      <c r="BD1163" s="269">
        <f t="shared" si="38"/>
        <v>0</v>
      </c>
      <c r="BE1163" s="270"/>
      <c r="BF1163" s="271"/>
      <c r="BG1163" s="279"/>
      <c r="BI1163" s="252" t="str">
        <f t="shared" si="37"/>
        <v/>
      </c>
    </row>
    <row r="1164" spans="1:61" s="277" customFormat="1" hidden="1">
      <c r="A1164" s="247"/>
      <c r="B1164" s="260">
        <v>630.08500000000004</v>
      </c>
      <c r="C1164" s="261" t="s">
        <v>909</v>
      </c>
      <c r="D1164" s="273"/>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74"/>
      <c r="AE1164" s="274"/>
      <c r="AF1164" s="274"/>
      <c r="AG1164" s="274"/>
      <c r="AH1164" s="274"/>
      <c r="AI1164" s="274"/>
      <c r="AJ1164" s="274"/>
      <c r="AK1164" s="274"/>
      <c r="AL1164" s="274"/>
      <c r="AM1164" s="274"/>
      <c r="AN1164" s="274"/>
      <c r="AO1164" s="274"/>
      <c r="AP1164" s="274"/>
      <c r="AQ1164" s="274"/>
      <c r="AR1164" s="274"/>
      <c r="AS1164" s="274"/>
      <c r="AT1164" s="274"/>
      <c r="AU1164" s="274"/>
      <c r="AV1164" s="274"/>
      <c r="AW1164" s="274"/>
      <c r="AX1164" s="274"/>
      <c r="AY1164" s="275"/>
      <c r="AZ1164" s="265"/>
      <c r="BA1164" s="266"/>
      <c r="BB1164" s="267" t="s">
        <v>43</v>
      </c>
      <c r="BC1164" s="269"/>
      <c r="BD1164" s="269">
        <f t="shared" si="38"/>
        <v>0</v>
      </c>
      <c r="BE1164" s="270"/>
      <c r="BF1164" s="271"/>
      <c r="BG1164" s="279"/>
      <c r="BI1164" s="252" t="str">
        <f t="shared" si="37"/>
        <v/>
      </c>
    </row>
    <row r="1165" spans="1:61" s="277" customFormat="1" hidden="1">
      <c r="A1165" s="247"/>
      <c r="B1165" s="260">
        <v>630.08600000000001</v>
      </c>
      <c r="C1165" s="261" t="s">
        <v>910</v>
      </c>
      <c r="D1165" s="273"/>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74"/>
      <c r="AE1165" s="274"/>
      <c r="AF1165" s="274"/>
      <c r="AG1165" s="274"/>
      <c r="AH1165" s="274"/>
      <c r="AI1165" s="274"/>
      <c r="AJ1165" s="274"/>
      <c r="AK1165" s="274"/>
      <c r="AL1165" s="274"/>
      <c r="AM1165" s="274"/>
      <c r="AN1165" s="274"/>
      <c r="AO1165" s="274"/>
      <c r="AP1165" s="274"/>
      <c r="AQ1165" s="274"/>
      <c r="AR1165" s="274"/>
      <c r="AS1165" s="274"/>
      <c r="AT1165" s="274"/>
      <c r="AU1165" s="274"/>
      <c r="AV1165" s="274"/>
      <c r="AW1165" s="274"/>
      <c r="AX1165" s="274"/>
      <c r="AY1165" s="275"/>
      <c r="AZ1165" s="265"/>
      <c r="BA1165" s="266"/>
      <c r="BB1165" s="267" t="s">
        <v>43</v>
      </c>
      <c r="BC1165" s="269"/>
      <c r="BD1165" s="269">
        <f t="shared" si="38"/>
        <v>0</v>
      </c>
      <c r="BE1165" s="270"/>
      <c r="BF1165" s="271"/>
      <c r="BG1165" s="279"/>
      <c r="BI1165" s="252" t="str">
        <f t="shared" si="37"/>
        <v/>
      </c>
    </row>
    <row r="1166" spans="1:61" s="277" customFormat="1" hidden="1">
      <c r="A1166" s="247"/>
      <c r="B1166" s="260">
        <v>630.08699999999999</v>
      </c>
      <c r="C1166" s="261" t="s">
        <v>911</v>
      </c>
      <c r="D1166" s="273"/>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74"/>
      <c r="AE1166" s="274"/>
      <c r="AF1166" s="274"/>
      <c r="AG1166" s="274"/>
      <c r="AH1166" s="274"/>
      <c r="AI1166" s="274"/>
      <c r="AJ1166" s="274"/>
      <c r="AK1166" s="274"/>
      <c r="AL1166" s="274"/>
      <c r="AM1166" s="274"/>
      <c r="AN1166" s="274"/>
      <c r="AO1166" s="274"/>
      <c r="AP1166" s="274"/>
      <c r="AQ1166" s="274"/>
      <c r="AR1166" s="274"/>
      <c r="AS1166" s="274"/>
      <c r="AT1166" s="274"/>
      <c r="AU1166" s="274"/>
      <c r="AV1166" s="274"/>
      <c r="AW1166" s="274"/>
      <c r="AX1166" s="274"/>
      <c r="AY1166" s="275"/>
      <c r="AZ1166" s="265"/>
      <c r="BA1166" s="266"/>
      <c r="BB1166" s="267" t="s">
        <v>43</v>
      </c>
      <c r="BC1166" s="269"/>
      <c r="BD1166" s="269">
        <f t="shared" si="38"/>
        <v>0</v>
      </c>
      <c r="BE1166" s="270"/>
      <c r="BF1166" s="271"/>
      <c r="BG1166" s="279"/>
      <c r="BI1166" s="252" t="str">
        <f t="shared" si="37"/>
        <v/>
      </c>
    </row>
    <row r="1167" spans="1:61" s="277" customFormat="1" hidden="1">
      <c r="A1167" s="247"/>
      <c r="B1167" s="260">
        <v>630.08799999999997</v>
      </c>
      <c r="C1167" s="261" t="s">
        <v>912</v>
      </c>
      <c r="D1167" s="273"/>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74"/>
      <c r="AE1167" s="274"/>
      <c r="AF1167" s="274"/>
      <c r="AG1167" s="274"/>
      <c r="AH1167" s="274"/>
      <c r="AI1167" s="274"/>
      <c r="AJ1167" s="274"/>
      <c r="AK1167" s="274"/>
      <c r="AL1167" s="274"/>
      <c r="AM1167" s="274"/>
      <c r="AN1167" s="274"/>
      <c r="AO1167" s="274"/>
      <c r="AP1167" s="274"/>
      <c r="AQ1167" s="274"/>
      <c r="AR1167" s="274"/>
      <c r="AS1167" s="274"/>
      <c r="AT1167" s="274"/>
      <c r="AU1167" s="274"/>
      <c r="AV1167" s="274"/>
      <c r="AW1167" s="274"/>
      <c r="AX1167" s="274"/>
      <c r="AY1167" s="275"/>
      <c r="AZ1167" s="265"/>
      <c r="BA1167" s="266"/>
      <c r="BB1167" s="267" t="s">
        <v>43</v>
      </c>
      <c r="BC1167" s="269"/>
      <c r="BD1167" s="269">
        <f t="shared" si="38"/>
        <v>0</v>
      </c>
      <c r="BE1167" s="270"/>
      <c r="BF1167" s="271"/>
      <c r="BG1167" s="279"/>
      <c r="BI1167" s="252" t="str">
        <f t="shared" si="37"/>
        <v/>
      </c>
    </row>
    <row r="1168" spans="1:61" s="277" customFormat="1" hidden="1">
      <c r="A1168" s="247"/>
      <c r="B1168" s="260">
        <v>630.08900000000006</v>
      </c>
      <c r="C1168" s="261" t="s">
        <v>913</v>
      </c>
      <c r="D1168" s="273"/>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74"/>
      <c r="AE1168" s="274"/>
      <c r="AF1168" s="274"/>
      <c r="AG1168" s="274"/>
      <c r="AH1168" s="274"/>
      <c r="AI1168" s="274"/>
      <c r="AJ1168" s="274"/>
      <c r="AK1168" s="274"/>
      <c r="AL1168" s="274"/>
      <c r="AM1168" s="274"/>
      <c r="AN1168" s="274"/>
      <c r="AO1168" s="274"/>
      <c r="AP1168" s="274"/>
      <c r="AQ1168" s="274"/>
      <c r="AR1168" s="274"/>
      <c r="AS1168" s="274"/>
      <c r="AT1168" s="274"/>
      <c r="AU1168" s="274"/>
      <c r="AV1168" s="274"/>
      <c r="AW1168" s="274"/>
      <c r="AX1168" s="274"/>
      <c r="AY1168" s="275"/>
      <c r="AZ1168" s="265"/>
      <c r="BA1168" s="266"/>
      <c r="BB1168" s="267" t="s">
        <v>43</v>
      </c>
      <c r="BC1168" s="269"/>
      <c r="BD1168" s="269">
        <f t="shared" si="38"/>
        <v>0</v>
      </c>
      <c r="BE1168" s="270"/>
      <c r="BF1168" s="271"/>
      <c r="BG1168" s="279"/>
      <c r="BI1168" s="252" t="str">
        <f t="shared" si="37"/>
        <v/>
      </c>
    </row>
    <row r="1169" spans="1:61" s="277" customFormat="1" hidden="1">
      <c r="A1169" s="247"/>
      <c r="B1169" s="260">
        <v>630.09</v>
      </c>
      <c r="C1169" s="261" t="s">
        <v>914</v>
      </c>
      <c r="D1169" s="273"/>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74"/>
      <c r="AE1169" s="274"/>
      <c r="AF1169" s="274"/>
      <c r="AG1169" s="274"/>
      <c r="AH1169" s="274"/>
      <c r="AI1169" s="274"/>
      <c r="AJ1169" s="274"/>
      <c r="AK1169" s="274"/>
      <c r="AL1169" s="274"/>
      <c r="AM1169" s="274"/>
      <c r="AN1169" s="274"/>
      <c r="AO1169" s="274"/>
      <c r="AP1169" s="274"/>
      <c r="AQ1169" s="274"/>
      <c r="AR1169" s="274"/>
      <c r="AS1169" s="274"/>
      <c r="AT1169" s="274"/>
      <c r="AU1169" s="274"/>
      <c r="AV1169" s="274"/>
      <c r="AW1169" s="274"/>
      <c r="AX1169" s="274"/>
      <c r="AY1169" s="275"/>
      <c r="AZ1169" s="265"/>
      <c r="BA1169" s="266"/>
      <c r="BB1169" s="267" t="s">
        <v>43</v>
      </c>
      <c r="BC1169" s="269"/>
      <c r="BD1169" s="269">
        <f t="shared" si="38"/>
        <v>0</v>
      </c>
      <c r="BE1169" s="270"/>
      <c r="BF1169" s="271"/>
      <c r="BG1169" s="279"/>
      <c r="BI1169" s="252" t="str">
        <f t="shared" si="37"/>
        <v/>
      </c>
    </row>
    <row r="1170" spans="1:61" s="277" customFormat="1" hidden="1">
      <c r="A1170" s="247"/>
      <c r="B1170" s="260">
        <v>630.1</v>
      </c>
      <c r="C1170" s="261" t="s">
        <v>915</v>
      </c>
      <c r="D1170" s="273"/>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74"/>
      <c r="AE1170" s="274"/>
      <c r="AF1170" s="274"/>
      <c r="AG1170" s="274"/>
      <c r="AH1170" s="274"/>
      <c r="AI1170" s="274"/>
      <c r="AJ1170" s="274"/>
      <c r="AK1170" s="274"/>
      <c r="AL1170" s="274"/>
      <c r="AM1170" s="274"/>
      <c r="AN1170" s="274"/>
      <c r="AO1170" s="274"/>
      <c r="AP1170" s="274"/>
      <c r="AQ1170" s="274"/>
      <c r="AR1170" s="274"/>
      <c r="AS1170" s="274"/>
      <c r="AT1170" s="274"/>
      <c r="AU1170" s="274"/>
      <c r="AV1170" s="274"/>
      <c r="AW1170" s="274"/>
      <c r="AX1170" s="274"/>
      <c r="AY1170" s="275"/>
      <c r="AZ1170" s="265"/>
      <c r="BA1170" s="266"/>
      <c r="BB1170" s="267" t="s">
        <v>42</v>
      </c>
      <c r="BC1170" s="269"/>
      <c r="BD1170" s="269">
        <f t="shared" si="38"/>
        <v>0</v>
      </c>
      <c r="BE1170" s="270"/>
      <c r="BF1170" s="271"/>
      <c r="BG1170" s="279"/>
      <c r="BI1170" s="252" t="str">
        <f t="shared" si="37"/>
        <v/>
      </c>
    </row>
    <row r="1171" spans="1:61" s="277" customFormat="1" hidden="1">
      <c r="A1171" s="247"/>
      <c r="B1171" s="260">
        <v>630.101</v>
      </c>
      <c r="C1171" s="261" t="s">
        <v>916</v>
      </c>
      <c r="D1171" s="273"/>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74"/>
      <c r="AE1171" s="274"/>
      <c r="AF1171" s="274"/>
      <c r="AG1171" s="274"/>
      <c r="AH1171" s="274"/>
      <c r="AI1171" s="274"/>
      <c r="AJ1171" s="274"/>
      <c r="AK1171" s="274"/>
      <c r="AL1171" s="274"/>
      <c r="AM1171" s="274"/>
      <c r="AN1171" s="274"/>
      <c r="AO1171" s="274"/>
      <c r="AP1171" s="274"/>
      <c r="AQ1171" s="274"/>
      <c r="AR1171" s="274"/>
      <c r="AS1171" s="274"/>
      <c r="AT1171" s="274"/>
      <c r="AU1171" s="274"/>
      <c r="AV1171" s="274"/>
      <c r="AW1171" s="274"/>
      <c r="AX1171" s="274"/>
      <c r="AY1171" s="275"/>
      <c r="AZ1171" s="265"/>
      <c r="BA1171" s="266"/>
      <c r="BB1171" s="267" t="s">
        <v>42</v>
      </c>
      <c r="BC1171" s="269"/>
      <c r="BD1171" s="269">
        <f t="shared" si="38"/>
        <v>0</v>
      </c>
      <c r="BE1171" s="270"/>
      <c r="BF1171" s="271"/>
      <c r="BG1171" s="279"/>
      <c r="BI1171" s="252" t="str">
        <f t="shared" si="37"/>
        <v/>
      </c>
    </row>
    <row r="1172" spans="1:61" s="277" customFormat="1" hidden="1">
      <c r="A1172" s="247"/>
      <c r="B1172" s="260">
        <v>630.10199999999998</v>
      </c>
      <c r="C1172" s="261" t="s">
        <v>917</v>
      </c>
      <c r="D1172" s="273"/>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74"/>
      <c r="AE1172" s="274"/>
      <c r="AF1172" s="274"/>
      <c r="AG1172" s="274"/>
      <c r="AH1172" s="274"/>
      <c r="AI1172" s="274"/>
      <c r="AJ1172" s="274"/>
      <c r="AK1172" s="274"/>
      <c r="AL1172" s="274"/>
      <c r="AM1172" s="274"/>
      <c r="AN1172" s="274"/>
      <c r="AO1172" s="274"/>
      <c r="AP1172" s="274"/>
      <c r="AQ1172" s="274"/>
      <c r="AR1172" s="274"/>
      <c r="AS1172" s="274"/>
      <c r="AT1172" s="274"/>
      <c r="AU1172" s="274"/>
      <c r="AV1172" s="274"/>
      <c r="AW1172" s="274"/>
      <c r="AX1172" s="274"/>
      <c r="AY1172" s="275"/>
      <c r="AZ1172" s="265"/>
      <c r="BA1172" s="266"/>
      <c r="BB1172" s="267" t="s">
        <v>42</v>
      </c>
      <c r="BC1172" s="269"/>
      <c r="BD1172" s="269">
        <f t="shared" si="38"/>
        <v>0</v>
      </c>
      <c r="BE1172" s="270"/>
      <c r="BF1172" s="271"/>
      <c r="BG1172" s="279"/>
      <c r="BI1172" s="252" t="str">
        <f t="shared" si="37"/>
        <v/>
      </c>
    </row>
    <row r="1173" spans="1:61" s="277" customFormat="1" hidden="1">
      <c r="A1173" s="247"/>
      <c r="B1173" s="260">
        <v>630.10299999999995</v>
      </c>
      <c r="C1173" s="261" t="s">
        <v>918</v>
      </c>
      <c r="D1173" s="273"/>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74"/>
      <c r="AE1173" s="274"/>
      <c r="AF1173" s="274"/>
      <c r="AG1173" s="274"/>
      <c r="AH1173" s="274"/>
      <c r="AI1173" s="274"/>
      <c r="AJ1173" s="274"/>
      <c r="AK1173" s="274"/>
      <c r="AL1173" s="274"/>
      <c r="AM1173" s="274"/>
      <c r="AN1173" s="274"/>
      <c r="AO1173" s="274"/>
      <c r="AP1173" s="274"/>
      <c r="AQ1173" s="274"/>
      <c r="AR1173" s="274"/>
      <c r="AS1173" s="274"/>
      <c r="AT1173" s="274"/>
      <c r="AU1173" s="274"/>
      <c r="AV1173" s="274"/>
      <c r="AW1173" s="274"/>
      <c r="AX1173" s="274"/>
      <c r="AY1173" s="275"/>
      <c r="AZ1173" s="265"/>
      <c r="BA1173" s="266"/>
      <c r="BB1173" s="267" t="s">
        <v>42</v>
      </c>
      <c r="BC1173" s="269"/>
      <c r="BD1173" s="269">
        <f t="shared" si="38"/>
        <v>0</v>
      </c>
      <c r="BE1173" s="270"/>
      <c r="BF1173" s="271"/>
      <c r="BG1173" s="279"/>
      <c r="BI1173" s="252" t="str">
        <f t="shared" si="37"/>
        <v/>
      </c>
    </row>
    <row r="1174" spans="1:61" s="277" customFormat="1" hidden="1">
      <c r="A1174" s="247"/>
      <c r="B1174" s="260">
        <v>630.10400000000004</v>
      </c>
      <c r="C1174" s="261" t="s">
        <v>919</v>
      </c>
      <c r="D1174" s="273"/>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74"/>
      <c r="AE1174" s="274"/>
      <c r="AF1174" s="274"/>
      <c r="AG1174" s="274"/>
      <c r="AH1174" s="274"/>
      <c r="AI1174" s="274"/>
      <c r="AJ1174" s="274"/>
      <c r="AK1174" s="274"/>
      <c r="AL1174" s="274"/>
      <c r="AM1174" s="274"/>
      <c r="AN1174" s="274"/>
      <c r="AO1174" s="274"/>
      <c r="AP1174" s="274"/>
      <c r="AQ1174" s="274"/>
      <c r="AR1174" s="274"/>
      <c r="AS1174" s="274"/>
      <c r="AT1174" s="274"/>
      <c r="AU1174" s="274"/>
      <c r="AV1174" s="274"/>
      <c r="AW1174" s="274"/>
      <c r="AX1174" s="274"/>
      <c r="AY1174" s="275"/>
      <c r="AZ1174" s="265"/>
      <c r="BA1174" s="266"/>
      <c r="BB1174" s="267" t="s">
        <v>42</v>
      </c>
      <c r="BC1174" s="269"/>
      <c r="BD1174" s="269">
        <f t="shared" si="38"/>
        <v>0</v>
      </c>
      <c r="BE1174" s="270"/>
      <c r="BF1174" s="271"/>
      <c r="BG1174" s="279"/>
      <c r="BI1174" s="252" t="str">
        <f t="shared" si="37"/>
        <v/>
      </c>
    </row>
    <row r="1175" spans="1:61" s="277" customFormat="1" hidden="1">
      <c r="A1175" s="247"/>
      <c r="B1175" s="260">
        <v>630.10500000000002</v>
      </c>
      <c r="C1175" s="261" t="s">
        <v>920</v>
      </c>
      <c r="D1175" s="273"/>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74"/>
      <c r="AE1175" s="274"/>
      <c r="AF1175" s="274"/>
      <c r="AG1175" s="274"/>
      <c r="AH1175" s="274"/>
      <c r="AI1175" s="274"/>
      <c r="AJ1175" s="274"/>
      <c r="AK1175" s="274"/>
      <c r="AL1175" s="274"/>
      <c r="AM1175" s="274"/>
      <c r="AN1175" s="274"/>
      <c r="AO1175" s="274"/>
      <c r="AP1175" s="274"/>
      <c r="AQ1175" s="274"/>
      <c r="AR1175" s="274"/>
      <c r="AS1175" s="274"/>
      <c r="AT1175" s="274"/>
      <c r="AU1175" s="274"/>
      <c r="AV1175" s="274"/>
      <c r="AW1175" s="274"/>
      <c r="AX1175" s="274"/>
      <c r="AY1175" s="275"/>
      <c r="AZ1175" s="265"/>
      <c r="BA1175" s="266"/>
      <c r="BB1175" s="267" t="s">
        <v>42</v>
      </c>
      <c r="BC1175" s="269"/>
      <c r="BD1175" s="269">
        <f t="shared" si="38"/>
        <v>0</v>
      </c>
      <c r="BE1175" s="270"/>
      <c r="BF1175" s="271"/>
      <c r="BG1175" s="279"/>
      <c r="BI1175" s="252" t="str">
        <f t="shared" si="37"/>
        <v/>
      </c>
    </row>
    <row r="1176" spans="1:61" s="277" customFormat="1" hidden="1">
      <c r="A1176" s="247"/>
      <c r="B1176" s="260">
        <v>630.10599999999999</v>
      </c>
      <c r="C1176" s="261" t="s">
        <v>921</v>
      </c>
      <c r="D1176" s="273"/>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74"/>
      <c r="AE1176" s="274"/>
      <c r="AF1176" s="274"/>
      <c r="AG1176" s="274"/>
      <c r="AH1176" s="274"/>
      <c r="AI1176" s="274"/>
      <c r="AJ1176" s="274"/>
      <c r="AK1176" s="274"/>
      <c r="AL1176" s="274"/>
      <c r="AM1176" s="274"/>
      <c r="AN1176" s="274"/>
      <c r="AO1176" s="274"/>
      <c r="AP1176" s="274"/>
      <c r="AQ1176" s="274"/>
      <c r="AR1176" s="274"/>
      <c r="AS1176" s="274"/>
      <c r="AT1176" s="274"/>
      <c r="AU1176" s="274"/>
      <c r="AV1176" s="274"/>
      <c r="AW1176" s="274"/>
      <c r="AX1176" s="274"/>
      <c r="AY1176" s="275"/>
      <c r="AZ1176" s="265"/>
      <c r="BA1176" s="266"/>
      <c r="BB1176" s="267" t="s">
        <v>42</v>
      </c>
      <c r="BC1176" s="269"/>
      <c r="BD1176" s="269">
        <f t="shared" si="38"/>
        <v>0</v>
      </c>
      <c r="BE1176" s="270"/>
      <c r="BF1176" s="271"/>
      <c r="BG1176" s="279"/>
      <c r="BI1176" s="252" t="str">
        <f t="shared" si="37"/>
        <v/>
      </c>
    </row>
    <row r="1177" spans="1:61" s="277" customFormat="1" hidden="1">
      <c r="A1177" s="247"/>
      <c r="B1177" s="260">
        <v>630.10699999999997</v>
      </c>
      <c r="C1177" s="261" t="s">
        <v>922</v>
      </c>
      <c r="D1177" s="273"/>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74"/>
      <c r="AE1177" s="274"/>
      <c r="AF1177" s="274"/>
      <c r="AG1177" s="274"/>
      <c r="AH1177" s="274"/>
      <c r="AI1177" s="274"/>
      <c r="AJ1177" s="274"/>
      <c r="AK1177" s="274"/>
      <c r="AL1177" s="274"/>
      <c r="AM1177" s="274"/>
      <c r="AN1177" s="274"/>
      <c r="AO1177" s="274"/>
      <c r="AP1177" s="274"/>
      <c r="AQ1177" s="274"/>
      <c r="AR1177" s="274"/>
      <c r="AS1177" s="274"/>
      <c r="AT1177" s="274"/>
      <c r="AU1177" s="274"/>
      <c r="AV1177" s="274"/>
      <c r="AW1177" s="274"/>
      <c r="AX1177" s="274"/>
      <c r="AY1177" s="275"/>
      <c r="AZ1177" s="265"/>
      <c r="BA1177" s="266"/>
      <c r="BB1177" s="267" t="s">
        <v>42</v>
      </c>
      <c r="BC1177" s="269"/>
      <c r="BD1177" s="269">
        <f t="shared" si="38"/>
        <v>0</v>
      </c>
      <c r="BE1177" s="270"/>
      <c r="BF1177" s="271"/>
      <c r="BG1177" s="279"/>
      <c r="BI1177" s="252" t="str">
        <f t="shared" si="37"/>
        <v/>
      </c>
    </row>
    <row r="1178" spans="1:61" s="277" customFormat="1" hidden="1">
      <c r="A1178" s="247"/>
      <c r="B1178" s="260">
        <v>630.10799999999995</v>
      </c>
      <c r="C1178" s="261" t="s">
        <v>923</v>
      </c>
      <c r="D1178" s="273"/>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74"/>
      <c r="AE1178" s="274"/>
      <c r="AF1178" s="274"/>
      <c r="AG1178" s="274"/>
      <c r="AH1178" s="274"/>
      <c r="AI1178" s="274"/>
      <c r="AJ1178" s="274"/>
      <c r="AK1178" s="274"/>
      <c r="AL1178" s="274"/>
      <c r="AM1178" s="274"/>
      <c r="AN1178" s="274"/>
      <c r="AO1178" s="274"/>
      <c r="AP1178" s="274"/>
      <c r="AQ1178" s="274"/>
      <c r="AR1178" s="274"/>
      <c r="AS1178" s="274"/>
      <c r="AT1178" s="274"/>
      <c r="AU1178" s="274"/>
      <c r="AV1178" s="274"/>
      <c r="AW1178" s="274"/>
      <c r="AX1178" s="274"/>
      <c r="AY1178" s="275"/>
      <c r="AZ1178" s="265"/>
      <c r="BA1178" s="266"/>
      <c r="BB1178" s="267" t="s">
        <v>42</v>
      </c>
      <c r="BC1178" s="269"/>
      <c r="BD1178" s="269">
        <f t="shared" si="38"/>
        <v>0</v>
      </c>
      <c r="BE1178" s="270"/>
      <c r="BF1178" s="271"/>
      <c r="BG1178" s="279"/>
      <c r="BI1178" s="252" t="str">
        <f t="shared" si="37"/>
        <v/>
      </c>
    </row>
    <row r="1179" spans="1:61" s="277" customFormat="1" hidden="1">
      <c r="A1179" s="247"/>
      <c r="B1179" s="260">
        <v>630.10900000000004</v>
      </c>
      <c r="C1179" s="261" t="s">
        <v>924</v>
      </c>
      <c r="D1179" s="273"/>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74"/>
      <c r="AE1179" s="274"/>
      <c r="AF1179" s="274"/>
      <c r="AG1179" s="274"/>
      <c r="AH1179" s="274"/>
      <c r="AI1179" s="274"/>
      <c r="AJ1179" s="274"/>
      <c r="AK1179" s="274"/>
      <c r="AL1179" s="274"/>
      <c r="AM1179" s="274"/>
      <c r="AN1179" s="274"/>
      <c r="AO1179" s="274"/>
      <c r="AP1179" s="274"/>
      <c r="AQ1179" s="274"/>
      <c r="AR1179" s="274"/>
      <c r="AS1179" s="274"/>
      <c r="AT1179" s="274"/>
      <c r="AU1179" s="274"/>
      <c r="AV1179" s="274"/>
      <c r="AW1179" s="274"/>
      <c r="AX1179" s="274"/>
      <c r="AY1179" s="275"/>
      <c r="AZ1179" s="265"/>
      <c r="BA1179" s="266"/>
      <c r="BB1179" s="267" t="s">
        <v>42</v>
      </c>
      <c r="BC1179" s="269"/>
      <c r="BD1179" s="269">
        <f t="shared" si="38"/>
        <v>0</v>
      </c>
      <c r="BE1179" s="270"/>
      <c r="BF1179" s="271"/>
      <c r="BG1179" s="279"/>
      <c r="BI1179" s="252" t="str">
        <f t="shared" si="37"/>
        <v/>
      </c>
    </row>
    <row r="1180" spans="1:61" s="277" customFormat="1" hidden="1">
      <c r="A1180" s="247"/>
      <c r="B1180" s="260">
        <v>630.11</v>
      </c>
      <c r="C1180" s="261" t="s">
        <v>925</v>
      </c>
      <c r="D1180" s="273"/>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74"/>
      <c r="AE1180" s="274"/>
      <c r="AF1180" s="274"/>
      <c r="AG1180" s="274"/>
      <c r="AH1180" s="274"/>
      <c r="AI1180" s="274"/>
      <c r="AJ1180" s="274"/>
      <c r="AK1180" s="274"/>
      <c r="AL1180" s="274"/>
      <c r="AM1180" s="274"/>
      <c r="AN1180" s="274"/>
      <c r="AO1180" s="274"/>
      <c r="AP1180" s="274"/>
      <c r="AQ1180" s="274"/>
      <c r="AR1180" s="274"/>
      <c r="AS1180" s="274"/>
      <c r="AT1180" s="274"/>
      <c r="AU1180" s="274"/>
      <c r="AV1180" s="274"/>
      <c r="AW1180" s="274"/>
      <c r="AX1180" s="274"/>
      <c r="AY1180" s="275"/>
      <c r="AZ1180" s="265"/>
      <c r="BA1180" s="266"/>
      <c r="BB1180" s="267" t="s">
        <v>42</v>
      </c>
      <c r="BC1180" s="269"/>
      <c r="BD1180" s="269">
        <f t="shared" si="38"/>
        <v>0</v>
      </c>
      <c r="BE1180" s="270"/>
      <c r="BF1180" s="271"/>
      <c r="BG1180" s="279"/>
      <c r="BI1180" s="252" t="str">
        <f t="shared" si="37"/>
        <v/>
      </c>
    </row>
    <row r="1181" spans="1:61" s="277" customFormat="1" hidden="1">
      <c r="A1181" s="247"/>
      <c r="B1181" s="260">
        <v>630.12</v>
      </c>
      <c r="C1181" s="261" t="s">
        <v>926</v>
      </c>
      <c r="D1181" s="273"/>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74"/>
      <c r="AE1181" s="274"/>
      <c r="AF1181" s="274"/>
      <c r="AG1181" s="274"/>
      <c r="AH1181" s="274"/>
      <c r="AI1181" s="274"/>
      <c r="AJ1181" s="274"/>
      <c r="AK1181" s="274"/>
      <c r="AL1181" s="274"/>
      <c r="AM1181" s="274"/>
      <c r="AN1181" s="274"/>
      <c r="AO1181" s="274"/>
      <c r="AP1181" s="274"/>
      <c r="AQ1181" s="274"/>
      <c r="AR1181" s="274"/>
      <c r="AS1181" s="274"/>
      <c r="AT1181" s="274"/>
      <c r="AU1181" s="274"/>
      <c r="AV1181" s="274"/>
      <c r="AW1181" s="274"/>
      <c r="AX1181" s="274"/>
      <c r="AY1181" s="275"/>
      <c r="AZ1181" s="265"/>
      <c r="BA1181" s="266"/>
      <c r="BB1181" s="267" t="s">
        <v>43</v>
      </c>
      <c r="BC1181" s="269"/>
      <c r="BD1181" s="269">
        <f t="shared" si="38"/>
        <v>0</v>
      </c>
      <c r="BE1181" s="270"/>
      <c r="BF1181" s="271"/>
      <c r="BG1181" s="279"/>
      <c r="BI1181" s="252" t="str">
        <f t="shared" si="37"/>
        <v/>
      </c>
    </row>
    <row r="1182" spans="1:61" s="277" customFormat="1" hidden="1">
      <c r="A1182" s="247"/>
      <c r="B1182" s="260">
        <v>630.12099999999998</v>
      </c>
      <c r="C1182" s="261" t="s">
        <v>927</v>
      </c>
      <c r="D1182" s="273"/>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74"/>
      <c r="AE1182" s="274"/>
      <c r="AF1182" s="274"/>
      <c r="AG1182" s="274"/>
      <c r="AH1182" s="274"/>
      <c r="AI1182" s="274"/>
      <c r="AJ1182" s="274"/>
      <c r="AK1182" s="274"/>
      <c r="AL1182" s="274"/>
      <c r="AM1182" s="274"/>
      <c r="AN1182" s="274"/>
      <c r="AO1182" s="274"/>
      <c r="AP1182" s="274"/>
      <c r="AQ1182" s="274"/>
      <c r="AR1182" s="274"/>
      <c r="AS1182" s="274"/>
      <c r="AT1182" s="274"/>
      <c r="AU1182" s="274"/>
      <c r="AV1182" s="274"/>
      <c r="AW1182" s="274"/>
      <c r="AX1182" s="274"/>
      <c r="AY1182" s="275"/>
      <c r="AZ1182" s="265"/>
      <c r="BA1182" s="266"/>
      <c r="BB1182" s="267" t="s">
        <v>43</v>
      </c>
      <c r="BC1182" s="269"/>
      <c r="BD1182" s="269">
        <f t="shared" si="38"/>
        <v>0</v>
      </c>
      <c r="BE1182" s="270"/>
      <c r="BF1182" s="271"/>
      <c r="BG1182" s="279"/>
      <c r="BI1182" s="252" t="str">
        <f t="shared" si="37"/>
        <v/>
      </c>
    </row>
    <row r="1183" spans="1:61" s="277" customFormat="1" hidden="1">
      <c r="A1183" s="247"/>
      <c r="B1183" s="260">
        <v>630.12199999999996</v>
      </c>
      <c r="C1183" s="261" t="s">
        <v>928</v>
      </c>
      <c r="D1183" s="273"/>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74"/>
      <c r="AE1183" s="274"/>
      <c r="AF1183" s="274"/>
      <c r="AG1183" s="274"/>
      <c r="AH1183" s="274"/>
      <c r="AI1183" s="274"/>
      <c r="AJ1183" s="274"/>
      <c r="AK1183" s="274"/>
      <c r="AL1183" s="274"/>
      <c r="AM1183" s="274"/>
      <c r="AN1183" s="274"/>
      <c r="AO1183" s="274"/>
      <c r="AP1183" s="274"/>
      <c r="AQ1183" s="274"/>
      <c r="AR1183" s="274"/>
      <c r="AS1183" s="274"/>
      <c r="AT1183" s="274"/>
      <c r="AU1183" s="274"/>
      <c r="AV1183" s="274"/>
      <c r="AW1183" s="274"/>
      <c r="AX1183" s="274"/>
      <c r="AY1183" s="275"/>
      <c r="AZ1183" s="265"/>
      <c r="BA1183" s="266"/>
      <c r="BB1183" s="267" t="s">
        <v>43</v>
      </c>
      <c r="BC1183" s="269"/>
      <c r="BD1183" s="269">
        <f t="shared" si="38"/>
        <v>0</v>
      </c>
      <c r="BE1183" s="270"/>
      <c r="BF1183" s="271"/>
      <c r="BG1183" s="279"/>
      <c r="BI1183" s="252" t="str">
        <f t="shared" ref="BI1183:BI1257" si="39">T(B1183)</f>
        <v/>
      </c>
    </row>
    <row r="1184" spans="1:61" s="277" customFormat="1" hidden="1">
      <c r="A1184" s="247"/>
      <c r="B1184" s="260">
        <v>630.12300000000005</v>
      </c>
      <c r="C1184" s="261" t="s">
        <v>929</v>
      </c>
      <c r="D1184" s="273"/>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74"/>
      <c r="AE1184" s="274"/>
      <c r="AF1184" s="274"/>
      <c r="AG1184" s="274"/>
      <c r="AH1184" s="274"/>
      <c r="AI1184" s="274"/>
      <c r="AJ1184" s="274"/>
      <c r="AK1184" s="274"/>
      <c r="AL1184" s="274"/>
      <c r="AM1184" s="274"/>
      <c r="AN1184" s="274"/>
      <c r="AO1184" s="274"/>
      <c r="AP1184" s="274"/>
      <c r="AQ1184" s="274"/>
      <c r="AR1184" s="274"/>
      <c r="AS1184" s="274"/>
      <c r="AT1184" s="274"/>
      <c r="AU1184" s="274"/>
      <c r="AV1184" s="274"/>
      <c r="AW1184" s="274"/>
      <c r="AX1184" s="274"/>
      <c r="AY1184" s="275"/>
      <c r="AZ1184" s="265"/>
      <c r="BA1184" s="266"/>
      <c r="BB1184" s="267" t="s">
        <v>43</v>
      </c>
      <c r="BC1184" s="269"/>
      <c r="BD1184" s="269">
        <f t="shared" si="38"/>
        <v>0</v>
      </c>
      <c r="BE1184" s="270"/>
      <c r="BF1184" s="271"/>
      <c r="BG1184" s="279"/>
      <c r="BI1184" s="252" t="str">
        <f t="shared" si="39"/>
        <v/>
      </c>
    </row>
    <row r="1185" spans="1:61" s="277" customFormat="1" hidden="1">
      <c r="A1185" s="247"/>
      <c r="B1185" s="260">
        <v>630.12400000000002</v>
      </c>
      <c r="C1185" s="261" t="s">
        <v>930</v>
      </c>
      <c r="D1185" s="273"/>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74"/>
      <c r="AE1185" s="274"/>
      <c r="AF1185" s="274"/>
      <c r="AG1185" s="274"/>
      <c r="AH1185" s="274"/>
      <c r="AI1185" s="274"/>
      <c r="AJ1185" s="274"/>
      <c r="AK1185" s="274"/>
      <c r="AL1185" s="274"/>
      <c r="AM1185" s="274"/>
      <c r="AN1185" s="274"/>
      <c r="AO1185" s="274"/>
      <c r="AP1185" s="274"/>
      <c r="AQ1185" s="274"/>
      <c r="AR1185" s="274"/>
      <c r="AS1185" s="274"/>
      <c r="AT1185" s="274"/>
      <c r="AU1185" s="274"/>
      <c r="AV1185" s="274"/>
      <c r="AW1185" s="274"/>
      <c r="AX1185" s="274"/>
      <c r="AY1185" s="275"/>
      <c r="AZ1185" s="265"/>
      <c r="BA1185" s="266"/>
      <c r="BB1185" s="267" t="s">
        <v>43</v>
      </c>
      <c r="BC1185" s="269"/>
      <c r="BD1185" s="269">
        <f t="shared" si="38"/>
        <v>0</v>
      </c>
      <c r="BE1185" s="270"/>
      <c r="BF1185" s="271"/>
      <c r="BG1185" s="279"/>
      <c r="BI1185" s="252" t="str">
        <f t="shared" si="39"/>
        <v/>
      </c>
    </row>
    <row r="1186" spans="1:61" s="277" customFormat="1" hidden="1">
      <c r="A1186" s="247"/>
      <c r="B1186" s="260">
        <v>630.125</v>
      </c>
      <c r="C1186" s="261" t="s">
        <v>931</v>
      </c>
      <c r="D1186" s="273"/>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74"/>
      <c r="AE1186" s="274"/>
      <c r="AF1186" s="274"/>
      <c r="AG1186" s="274"/>
      <c r="AH1186" s="274"/>
      <c r="AI1186" s="274"/>
      <c r="AJ1186" s="274"/>
      <c r="AK1186" s="274"/>
      <c r="AL1186" s="274"/>
      <c r="AM1186" s="274"/>
      <c r="AN1186" s="274"/>
      <c r="AO1186" s="274"/>
      <c r="AP1186" s="274"/>
      <c r="AQ1186" s="274"/>
      <c r="AR1186" s="274"/>
      <c r="AS1186" s="274"/>
      <c r="AT1186" s="274"/>
      <c r="AU1186" s="274"/>
      <c r="AV1186" s="274"/>
      <c r="AW1186" s="274"/>
      <c r="AX1186" s="274"/>
      <c r="AY1186" s="275"/>
      <c r="AZ1186" s="265"/>
      <c r="BA1186" s="266"/>
      <c r="BB1186" s="267" t="s">
        <v>43</v>
      </c>
      <c r="BC1186" s="269"/>
      <c r="BD1186" s="269">
        <f t="shared" si="38"/>
        <v>0</v>
      </c>
      <c r="BE1186" s="270"/>
      <c r="BF1186" s="271"/>
      <c r="BG1186" s="279"/>
      <c r="BI1186" s="252" t="str">
        <f t="shared" si="39"/>
        <v/>
      </c>
    </row>
    <row r="1187" spans="1:61" s="277" customFormat="1" hidden="1">
      <c r="A1187" s="247"/>
      <c r="B1187" s="260">
        <v>630.12599999999998</v>
      </c>
      <c r="C1187" s="261" t="s">
        <v>932</v>
      </c>
      <c r="D1187" s="273"/>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74"/>
      <c r="AE1187" s="274"/>
      <c r="AF1187" s="274"/>
      <c r="AG1187" s="274"/>
      <c r="AH1187" s="274"/>
      <c r="AI1187" s="274"/>
      <c r="AJ1187" s="274"/>
      <c r="AK1187" s="274"/>
      <c r="AL1187" s="274"/>
      <c r="AM1187" s="274"/>
      <c r="AN1187" s="274"/>
      <c r="AO1187" s="274"/>
      <c r="AP1187" s="274"/>
      <c r="AQ1187" s="274"/>
      <c r="AR1187" s="274"/>
      <c r="AS1187" s="274"/>
      <c r="AT1187" s="274"/>
      <c r="AU1187" s="274"/>
      <c r="AV1187" s="274"/>
      <c r="AW1187" s="274"/>
      <c r="AX1187" s="274"/>
      <c r="AY1187" s="275"/>
      <c r="AZ1187" s="265"/>
      <c r="BA1187" s="266"/>
      <c r="BB1187" s="267" t="s">
        <v>43</v>
      </c>
      <c r="BC1187" s="269"/>
      <c r="BD1187" s="269">
        <f t="shared" si="38"/>
        <v>0</v>
      </c>
      <c r="BE1187" s="270"/>
      <c r="BF1187" s="271"/>
      <c r="BG1187" s="279"/>
      <c r="BI1187" s="252" t="str">
        <f t="shared" si="39"/>
        <v/>
      </c>
    </row>
    <row r="1188" spans="1:61" s="277" customFormat="1" hidden="1">
      <c r="A1188" s="247"/>
      <c r="B1188" s="260">
        <v>630.12699999999995</v>
      </c>
      <c r="C1188" s="261" t="s">
        <v>933</v>
      </c>
      <c r="D1188" s="273"/>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74"/>
      <c r="AE1188" s="274"/>
      <c r="AF1188" s="274"/>
      <c r="AG1188" s="274"/>
      <c r="AH1188" s="274"/>
      <c r="AI1188" s="274"/>
      <c r="AJ1188" s="274"/>
      <c r="AK1188" s="274"/>
      <c r="AL1188" s="274"/>
      <c r="AM1188" s="274"/>
      <c r="AN1188" s="274"/>
      <c r="AO1188" s="274"/>
      <c r="AP1188" s="274"/>
      <c r="AQ1188" s="274"/>
      <c r="AR1188" s="274"/>
      <c r="AS1188" s="274"/>
      <c r="AT1188" s="274"/>
      <c r="AU1188" s="274"/>
      <c r="AV1188" s="274"/>
      <c r="AW1188" s="274"/>
      <c r="AX1188" s="274"/>
      <c r="AY1188" s="275"/>
      <c r="AZ1188" s="265"/>
      <c r="BA1188" s="266"/>
      <c r="BB1188" s="267" t="s">
        <v>43</v>
      </c>
      <c r="BC1188" s="269"/>
      <c r="BD1188" s="269">
        <f t="shared" si="38"/>
        <v>0</v>
      </c>
      <c r="BE1188" s="270"/>
      <c r="BF1188" s="271"/>
      <c r="BG1188" s="279"/>
      <c r="BI1188" s="252" t="str">
        <f t="shared" si="39"/>
        <v/>
      </c>
    </row>
    <row r="1189" spans="1:61" s="277" customFormat="1" hidden="1">
      <c r="A1189" s="247"/>
      <c r="B1189" s="260">
        <v>630.12800000000004</v>
      </c>
      <c r="C1189" s="261" t="s">
        <v>934</v>
      </c>
      <c r="D1189" s="273"/>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74"/>
      <c r="AE1189" s="274"/>
      <c r="AF1189" s="274"/>
      <c r="AG1189" s="274"/>
      <c r="AH1189" s="274"/>
      <c r="AI1189" s="274"/>
      <c r="AJ1189" s="274"/>
      <c r="AK1189" s="274"/>
      <c r="AL1189" s="274"/>
      <c r="AM1189" s="274"/>
      <c r="AN1189" s="274"/>
      <c r="AO1189" s="274"/>
      <c r="AP1189" s="274"/>
      <c r="AQ1189" s="274"/>
      <c r="AR1189" s="274"/>
      <c r="AS1189" s="274"/>
      <c r="AT1189" s="274"/>
      <c r="AU1189" s="274"/>
      <c r="AV1189" s="274"/>
      <c r="AW1189" s="274"/>
      <c r="AX1189" s="274"/>
      <c r="AY1189" s="275"/>
      <c r="AZ1189" s="265"/>
      <c r="BA1189" s="266"/>
      <c r="BB1189" s="267" t="s">
        <v>43</v>
      </c>
      <c r="BC1189" s="269"/>
      <c r="BD1189" s="269">
        <f t="shared" si="38"/>
        <v>0</v>
      </c>
      <c r="BE1189" s="270"/>
      <c r="BF1189" s="271"/>
      <c r="BG1189" s="279"/>
      <c r="BI1189" s="252" t="str">
        <f t="shared" si="39"/>
        <v/>
      </c>
    </row>
    <row r="1190" spans="1:61" s="277" customFormat="1" hidden="1">
      <c r="A1190" s="247"/>
      <c r="B1190" s="260">
        <v>630.12900000000002</v>
      </c>
      <c r="C1190" s="261" t="s">
        <v>935</v>
      </c>
      <c r="D1190" s="273"/>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74"/>
      <c r="AE1190" s="274"/>
      <c r="AF1190" s="274"/>
      <c r="AG1190" s="274"/>
      <c r="AH1190" s="274"/>
      <c r="AI1190" s="274"/>
      <c r="AJ1190" s="274"/>
      <c r="AK1190" s="274"/>
      <c r="AL1190" s="274"/>
      <c r="AM1190" s="274"/>
      <c r="AN1190" s="274"/>
      <c r="AO1190" s="274"/>
      <c r="AP1190" s="274"/>
      <c r="AQ1190" s="274"/>
      <c r="AR1190" s="274"/>
      <c r="AS1190" s="274"/>
      <c r="AT1190" s="274"/>
      <c r="AU1190" s="274"/>
      <c r="AV1190" s="274"/>
      <c r="AW1190" s="274"/>
      <c r="AX1190" s="274"/>
      <c r="AY1190" s="275"/>
      <c r="AZ1190" s="265"/>
      <c r="BA1190" s="266"/>
      <c r="BB1190" s="267" t="s">
        <v>43</v>
      </c>
      <c r="BC1190" s="269"/>
      <c r="BD1190" s="269">
        <f t="shared" si="38"/>
        <v>0</v>
      </c>
      <c r="BE1190" s="270"/>
      <c r="BF1190" s="271"/>
      <c r="BG1190" s="279"/>
      <c r="BI1190" s="252" t="str">
        <f t="shared" si="39"/>
        <v/>
      </c>
    </row>
    <row r="1191" spans="1:61" s="277" customFormat="1" hidden="1">
      <c r="A1191" s="247"/>
      <c r="B1191" s="260">
        <v>630.13</v>
      </c>
      <c r="C1191" s="261" t="s">
        <v>936</v>
      </c>
      <c r="D1191" s="273"/>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74"/>
      <c r="AE1191" s="274"/>
      <c r="AF1191" s="274"/>
      <c r="AG1191" s="274"/>
      <c r="AH1191" s="274"/>
      <c r="AI1191" s="274"/>
      <c r="AJ1191" s="274"/>
      <c r="AK1191" s="274"/>
      <c r="AL1191" s="274"/>
      <c r="AM1191" s="274"/>
      <c r="AN1191" s="274"/>
      <c r="AO1191" s="274"/>
      <c r="AP1191" s="274"/>
      <c r="AQ1191" s="274"/>
      <c r="AR1191" s="274"/>
      <c r="AS1191" s="274"/>
      <c r="AT1191" s="274"/>
      <c r="AU1191" s="274"/>
      <c r="AV1191" s="274"/>
      <c r="AW1191" s="274"/>
      <c r="AX1191" s="274"/>
      <c r="AY1191" s="275"/>
      <c r="AZ1191" s="265"/>
      <c r="BA1191" s="266"/>
      <c r="BB1191" s="267" t="s">
        <v>43</v>
      </c>
      <c r="BC1191" s="269"/>
      <c r="BD1191" s="269">
        <f t="shared" si="38"/>
        <v>0</v>
      </c>
      <c r="BE1191" s="270"/>
      <c r="BF1191" s="271"/>
      <c r="BG1191" s="279"/>
      <c r="BI1191" s="252" t="str">
        <f t="shared" si="39"/>
        <v/>
      </c>
    </row>
    <row r="1192" spans="1:61" s="277" customFormat="1" hidden="1">
      <c r="A1192" s="247"/>
      <c r="B1192" s="260">
        <v>630.14</v>
      </c>
      <c r="C1192" s="261" t="s">
        <v>937</v>
      </c>
      <c r="D1192" s="273"/>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74"/>
      <c r="AE1192" s="274"/>
      <c r="AF1192" s="274"/>
      <c r="AG1192" s="274"/>
      <c r="AH1192" s="274"/>
      <c r="AI1192" s="274"/>
      <c r="AJ1192" s="274"/>
      <c r="AK1192" s="274"/>
      <c r="AL1192" s="274"/>
      <c r="AM1192" s="274"/>
      <c r="AN1192" s="274"/>
      <c r="AO1192" s="274"/>
      <c r="AP1192" s="274"/>
      <c r="AQ1192" s="274"/>
      <c r="AR1192" s="274"/>
      <c r="AS1192" s="274"/>
      <c r="AT1192" s="274"/>
      <c r="AU1192" s="274"/>
      <c r="AV1192" s="274"/>
      <c r="AW1192" s="274"/>
      <c r="AX1192" s="274"/>
      <c r="AY1192" s="275"/>
      <c r="AZ1192" s="265"/>
      <c r="BA1192" s="266"/>
      <c r="BB1192" s="267" t="s">
        <v>42</v>
      </c>
      <c r="BC1192" s="269"/>
      <c r="BD1192" s="269">
        <f t="shared" si="38"/>
        <v>0</v>
      </c>
      <c r="BE1192" s="270"/>
      <c r="BF1192" s="271"/>
      <c r="BG1192" s="279"/>
      <c r="BI1192" s="252" t="str">
        <f t="shared" si="39"/>
        <v/>
      </c>
    </row>
    <row r="1193" spans="1:61" s="277" customFormat="1" hidden="1">
      <c r="A1193" s="247"/>
      <c r="B1193" s="260">
        <v>630.14099999999996</v>
      </c>
      <c r="C1193" s="261" t="s">
        <v>938</v>
      </c>
      <c r="D1193" s="273"/>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74"/>
      <c r="AE1193" s="274"/>
      <c r="AF1193" s="274"/>
      <c r="AG1193" s="274"/>
      <c r="AH1193" s="274"/>
      <c r="AI1193" s="274"/>
      <c r="AJ1193" s="274"/>
      <c r="AK1193" s="274"/>
      <c r="AL1193" s="274"/>
      <c r="AM1193" s="274"/>
      <c r="AN1193" s="274"/>
      <c r="AO1193" s="274"/>
      <c r="AP1193" s="274"/>
      <c r="AQ1193" s="274"/>
      <c r="AR1193" s="274"/>
      <c r="AS1193" s="274"/>
      <c r="AT1193" s="274"/>
      <c r="AU1193" s="274"/>
      <c r="AV1193" s="274"/>
      <c r="AW1193" s="274"/>
      <c r="AX1193" s="274"/>
      <c r="AY1193" s="275"/>
      <c r="AZ1193" s="265"/>
      <c r="BA1193" s="266"/>
      <c r="BB1193" s="267" t="s">
        <v>42</v>
      </c>
      <c r="BC1193" s="269"/>
      <c r="BD1193" s="269">
        <f t="shared" si="38"/>
        <v>0</v>
      </c>
      <c r="BE1193" s="270"/>
      <c r="BF1193" s="271"/>
      <c r="BG1193" s="279"/>
      <c r="BI1193" s="252" t="str">
        <f t="shared" si="39"/>
        <v/>
      </c>
    </row>
    <row r="1194" spans="1:61" s="277" customFormat="1" hidden="1">
      <c r="A1194" s="247"/>
      <c r="B1194" s="260">
        <v>630.14200000000005</v>
      </c>
      <c r="C1194" s="261" t="s">
        <v>939</v>
      </c>
      <c r="D1194" s="273"/>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74"/>
      <c r="AE1194" s="274"/>
      <c r="AF1194" s="274"/>
      <c r="AG1194" s="274"/>
      <c r="AH1194" s="274"/>
      <c r="AI1194" s="274"/>
      <c r="AJ1194" s="274"/>
      <c r="AK1194" s="274"/>
      <c r="AL1194" s="274"/>
      <c r="AM1194" s="274"/>
      <c r="AN1194" s="274"/>
      <c r="AO1194" s="274"/>
      <c r="AP1194" s="274"/>
      <c r="AQ1194" s="274"/>
      <c r="AR1194" s="274"/>
      <c r="AS1194" s="274"/>
      <c r="AT1194" s="274"/>
      <c r="AU1194" s="274"/>
      <c r="AV1194" s="274"/>
      <c r="AW1194" s="274"/>
      <c r="AX1194" s="274"/>
      <c r="AY1194" s="275"/>
      <c r="AZ1194" s="265"/>
      <c r="BA1194" s="266"/>
      <c r="BB1194" s="267" t="s">
        <v>42</v>
      </c>
      <c r="BC1194" s="269"/>
      <c r="BD1194" s="269">
        <f t="shared" si="38"/>
        <v>0</v>
      </c>
      <c r="BE1194" s="270"/>
      <c r="BF1194" s="271"/>
      <c r="BG1194" s="279"/>
      <c r="BI1194" s="252" t="str">
        <f t="shared" si="39"/>
        <v/>
      </c>
    </row>
    <row r="1195" spans="1:61" s="277" customFormat="1" hidden="1">
      <c r="A1195" s="247"/>
      <c r="B1195" s="260">
        <v>630.14300000000003</v>
      </c>
      <c r="C1195" s="261" t="s">
        <v>940</v>
      </c>
      <c r="D1195" s="273"/>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74"/>
      <c r="AE1195" s="274"/>
      <c r="AF1195" s="274"/>
      <c r="AG1195" s="274"/>
      <c r="AH1195" s="274"/>
      <c r="AI1195" s="274"/>
      <c r="AJ1195" s="274"/>
      <c r="AK1195" s="274"/>
      <c r="AL1195" s="274"/>
      <c r="AM1195" s="274"/>
      <c r="AN1195" s="274"/>
      <c r="AO1195" s="274"/>
      <c r="AP1195" s="274"/>
      <c r="AQ1195" s="274"/>
      <c r="AR1195" s="274"/>
      <c r="AS1195" s="274"/>
      <c r="AT1195" s="274"/>
      <c r="AU1195" s="274"/>
      <c r="AV1195" s="274"/>
      <c r="AW1195" s="274"/>
      <c r="AX1195" s="274"/>
      <c r="AY1195" s="275"/>
      <c r="AZ1195" s="265"/>
      <c r="BA1195" s="266"/>
      <c r="BB1195" s="267" t="s">
        <v>42</v>
      </c>
      <c r="BC1195" s="269"/>
      <c r="BD1195" s="269">
        <f t="shared" si="38"/>
        <v>0</v>
      </c>
      <c r="BE1195" s="270"/>
      <c r="BF1195" s="271"/>
      <c r="BG1195" s="279"/>
      <c r="BI1195" s="252" t="str">
        <f t="shared" si="39"/>
        <v/>
      </c>
    </row>
    <row r="1196" spans="1:61" s="277" customFormat="1" hidden="1">
      <c r="A1196" s="247"/>
      <c r="B1196" s="260">
        <v>630.14400000000001</v>
      </c>
      <c r="C1196" s="261" t="s">
        <v>941</v>
      </c>
      <c r="D1196" s="273"/>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74"/>
      <c r="AE1196" s="274"/>
      <c r="AF1196" s="274"/>
      <c r="AG1196" s="274"/>
      <c r="AH1196" s="274"/>
      <c r="AI1196" s="274"/>
      <c r="AJ1196" s="274"/>
      <c r="AK1196" s="274"/>
      <c r="AL1196" s="274"/>
      <c r="AM1196" s="274"/>
      <c r="AN1196" s="274"/>
      <c r="AO1196" s="274"/>
      <c r="AP1196" s="274"/>
      <c r="AQ1196" s="274"/>
      <c r="AR1196" s="274"/>
      <c r="AS1196" s="274"/>
      <c r="AT1196" s="274"/>
      <c r="AU1196" s="274"/>
      <c r="AV1196" s="274"/>
      <c r="AW1196" s="274"/>
      <c r="AX1196" s="274"/>
      <c r="AY1196" s="275"/>
      <c r="AZ1196" s="265"/>
      <c r="BA1196" s="266"/>
      <c r="BB1196" s="267" t="s">
        <v>42</v>
      </c>
      <c r="BC1196" s="269"/>
      <c r="BD1196" s="269">
        <f t="shared" si="38"/>
        <v>0</v>
      </c>
      <c r="BE1196" s="270"/>
      <c r="BF1196" s="271"/>
      <c r="BG1196" s="279"/>
      <c r="BI1196" s="252" t="str">
        <f t="shared" si="39"/>
        <v/>
      </c>
    </row>
    <row r="1197" spans="1:61" s="277" customFormat="1" hidden="1">
      <c r="A1197" s="247"/>
      <c r="B1197" s="260">
        <v>630.14499999999998</v>
      </c>
      <c r="C1197" s="261" t="s">
        <v>942</v>
      </c>
      <c r="D1197" s="273"/>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74"/>
      <c r="AE1197" s="274"/>
      <c r="AF1197" s="274"/>
      <c r="AG1197" s="274"/>
      <c r="AH1197" s="274"/>
      <c r="AI1197" s="274"/>
      <c r="AJ1197" s="274"/>
      <c r="AK1197" s="274"/>
      <c r="AL1197" s="274"/>
      <c r="AM1197" s="274"/>
      <c r="AN1197" s="274"/>
      <c r="AO1197" s="274"/>
      <c r="AP1197" s="274"/>
      <c r="AQ1197" s="274"/>
      <c r="AR1197" s="274"/>
      <c r="AS1197" s="274"/>
      <c r="AT1197" s="274"/>
      <c r="AU1197" s="274"/>
      <c r="AV1197" s="274"/>
      <c r="AW1197" s="274"/>
      <c r="AX1197" s="274"/>
      <c r="AY1197" s="275"/>
      <c r="AZ1197" s="265"/>
      <c r="BA1197" s="266"/>
      <c r="BB1197" s="267" t="s">
        <v>42</v>
      </c>
      <c r="BC1197" s="269"/>
      <c r="BD1197" s="269">
        <f t="shared" si="38"/>
        <v>0</v>
      </c>
      <c r="BE1197" s="270"/>
      <c r="BF1197" s="271"/>
      <c r="BG1197" s="279"/>
      <c r="BI1197" s="252" t="str">
        <f t="shared" si="39"/>
        <v/>
      </c>
    </row>
    <row r="1198" spans="1:61" s="277" customFormat="1" hidden="1">
      <c r="A1198" s="247"/>
      <c r="B1198" s="260">
        <v>630.14599999999996</v>
      </c>
      <c r="C1198" s="261" t="s">
        <v>943</v>
      </c>
      <c r="D1198" s="273"/>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74"/>
      <c r="AE1198" s="274"/>
      <c r="AF1198" s="274"/>
      <c r="AG1198" s="274"/>
      <c r="AH1198" s="274"/>
      <c r="AI1198" s="274"/>
      <c r="AJ1198" s="274"/>
      <c r="AK1198" s="274"/>
      <c r="AL1198" s="274"/>
      <c r="AM1198" s="274"/>
      <c r="AN1198" s="274"/>
      <c r="AO1198" s="274"/>
      <c r="AP1198" s="274"/>
      <c r="AQ1198" s="274"/>
      <c r="AR1198" s="274"/>
      <c r="AS1198" s="274"/>
      <c r="AT1198" s="274"/>
      <c r="AU1198" s="274"/>
      <c r="AV1198" s="274"/>
      <c r="AW1198" s="274"/>
      <c r="AX1198" s="274"/>
      <c r="AY1198" s="275"/>
      <c r="AZ1198" s="265"/>
      <c r="BA1198" s="266"/>
      <c r="BB1198" s="267" t="s">
        <v>42</v>
      </c>
      <c r="BC1198" s="269"/>
      <c r="BD1198" s="269">
        <f t="shared" si="38"/>
        <v>0</v>
      </c>
      <c r="BE1198" s="270"/>
      <c r="BF1198" s="271"/>
      <c r="BG1198" s="279"/>
      <c r="BI1198" s="252" t="str">
        <f t="shared" si="39"/>
        <v/>
      </c>
    </row>
    <row r="1199" spans="1:61" s="277" customFormat="1" hidden="1">
      <c r="A1199" s="247"/>
      <c r="B1199" s="260">
        <v>630.14700000000005</v>
      </c>
      <c r="C1199" s="261" t="s">
        <v>944</v>
      </c>
      <c r="D1199" s="273"/>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74"/>
      <c r="AE1199" s="274"/>
      <c r="AF1199" s="274"/>
      <c r="AG1199" s="274"/>
      <c r="AH1199" s="274"/>
      <c r="AI1199" s="274"/>
      <c r="AJ1199" s="274"/>
      <c r="AK1199" s="274"/>
      <c r="AL1199" s="274"/>
      <c r="AM1199" s="274"/>
      <c r="AN1199" s="274"/>
      <c r="AO1199" s="274"/>
      <c r="AP1199" s="274"/>
      <c r="AQ1199" s="274"/>
      <c r="AR1199" s="274"/>
      <c r="AS1199" s="274"/>
      <c r="AT1199" s="274"/>
      <c r="AU1199" s="274"/>
      <c r="AV1199" s="274"/>
      <c r="AW1199" s="274"/>
      <c r="AX1199" s="274"/>
      <c r="AY1199" s="275"/>
      <c r="AZ1199" s="265"/>
      <c r="BA1199" s="266"/>
      <c r="BB1199" s="267" t="s">
        <v>42</v>
      </c>
      <c r="BC1199" s="269"/>
      <c r="BD1199" s="269">
        <f t="shared" si="38"/>
        <v>0</v>
      </c>
      <c r="BE1199" s="270"/>
      <c r="BF1199" s="271"/>
      <c r="BG1199" s="279"/>
      <c r="BI1199" s="252" t="str">
        <f t="shared" si="39"/>
        <v/>
      </c>
    </row>
    <row r="1200" spans="1:61" s="277" customFormat="1" hidden="1">
      <c r="A1200" s="247"/>
      <c r="B1200" s="260">
        <v>630.14800000000002</v>
      </c>
      <c r="C1200" s="261" t="s">
        <v>945</v>
      </c>
      <c r="D1200" s="273"/>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74"/>
      <c r="AE1200" s="274"/>
      <c r="AF1200" s="274"/>
      <c r="AG1200" s="274"/>
      <c r="AH1200" s="274"/>
      <c r="AI1200" s="274"/>
      <c r="AJ1200" s="274"/>
      <c r="AK1200" s="274"/>
      <c r="AL1200" s="274"/>
      <c r="AM1200" s="274"/>
      <c r="AN1200" s="274"/>
      <c r="AO1200" s="274"/>
      <c r="AP1200" s="274"/>
      <c r="AQ1200" s="274"/>
      <c r="AR1200" s="274"/>
      <c r="AS1200" s="274"/>
      <c r="AT1200" s="274"/>
      <c r="AU1200" s="274"/>
      <c r="AV1200" s="274"/>
      <c r="AW1200" s="274"/>
      <c r="AX1200" s="274"/>
      <c r="AY1200" s="275"/>
      <c r="AZ1200" s="265"/>
      <c r="BA1200" s="266"/>
      <c r="BB1200" s="267" t="s">
        <v>42</v>
      </c>
      <c r="BC1200" s="269"/>
      <c r="BD1200" s="269">
        <f t="shared" si="38"/>
        <v>0</v>
      </c>
      <c r="BE1200" s="270"/>
      <c r="BF1200" s="271"/>
      <c r="BG1200" s="279"/>
      <c r="BI1200" s="252" t="str">
        <f t="shared" si="39"/>
        <v/>
      </c>
    </row>
    <row r="1201" spans="1:61" s="277" customFormat="1" hidden="1">
      <c r="A1201" s="247"/>
      <c r="B1201" s="260">
        <v>630.149</v>
      </c>
      <c r="C1201" s="261" t="s">
        <v>946</v>
      </c>
      <c r="D1201" s="273"/>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74"/>
      <c r="AE1201" s="274"/>
      <c r="AF1201" s="274"/>
      <c r="AG1201" s="274"/>
      <c r="AH1201" s="274"/>
      <c r="AI1201" s="274"/>
      <c r="AJ1201" s="274"/>
      <c r="AK1201" s="274"/>
      <c r="AL1201" s="274"/>
      <c r="AM1201" s="274"/>
      <c r="AN1201" s="274"/>
      <c r="AO1201" s="274"/>
      <c r="AP1201" s="274"/>
      <c r="AQ1201" s="274"/>
      <c r="AR1201" s="274"/>
      <c r="AS1201" s="274"/>
      <c r="AT1201" s="274"/>
      <c r="AU1201" s="274"/>
      <c r="AV1201" s="274"/>
      <c r="AW1201" s="274"/>
      <c r="AX1201" s="274"/>
      <c r="AY1201" s="275"/>
      <c r="AZ1201" s="265"/>
      <c r="BA1201" s="266"/>
      <c r="BB1201" s="267" t="s">
        <v>42</v>
      </c>
      <c r="BC1201" s="269"/>
      <c r="BD1201" s="269">
        <f t="shared" si="38"/>
        <v>0</v>
      </c>
      <c r="BE1201" s="270"/>
      <c r="BF1201" s="271"/>
      <c r="BG1201" s="279"/>
      <c r="BI1201" s="252" t="str">
        <f t="shared" si="39"/>
        <v/>
      </c>
    </row>
    <row r="1202" spans="1:61" s="277" customFormat="1" hidden="1">
      <c r="A1202" s="247"/>
      <c r="B1202" s="260">
        <v>630.15</v>
      </c>
      <c r="C1202" s="261" t="s">
        <v>947</v>
      </c>
      <c r="D1202" s="273"/>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74"/>
      <c r="AE1202" s="274"/>
      <c r="AF1202" s="274"/>
      <c r="AG1202" s="274"/>
      <c r="AH1202" s="274"/>
      <c r="AI1202" s="274"/>
      <c r="AJ1202" s="274"/>
      <c r="AK1202" s="274"/>
      <c r="AL1202" s="274"/>
      <c r="AM1202" s="274"/>
      <c r="AN1202" s="274"/>
      <c r="AO1202" s="274"/>
      <c r="AP1202" s="274"/>
      <c r="AQ1202" s="274"/>
      <c r="AR1202" s="274"/>
      <c r="AS1202" s="274"/>
      <c r="AT1202" s="274"/>
      <c r="AU1202" s="274"/>
      <c r="AV1202" s="274"/>
      <c r="AW1202" s="274"/>
      <c r="AX1202" s="274"/>
      <c r="AY1202" s="275"/>
      <c r="AZ1202" s="265"/>
      <c r="BA1202" s="266"/>
      <c r="BB1202" s="267" t="s">
        <v>42</v>
      </c>
      <c r="BC1202" s="269"/>
      <c r="BD1202" s="269">
        <f t="shared" si="38"/>
        <v>0</v>
      </c>
      <c r="BE1202" s="270"/>
      <c r="BF1202" s="271"/>
      <c r="BG1202" s="279"/>
      <c r="BI1202" s="252" t="str">
        <f t="shared" si="39"/>
        <v/>
      </c>
    </row>
    <row r="1203" spans="1:61" s="277" customFormat="1" hidden="1">
      <c r="A1203" s="247"/>
      <c r="B1203" s="260">
        <v>630.15099999999995</v>
      </c>
      <c r="C1203" s="261" t="s">
        <v>224</v>
      </c>
      <c r="D1203" s="273"/>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74"/>
      <c r="AE1203" s="274"/>
      <c r="AF1203" s="274"/>
      <c r="AG1203" s="274"/>
      <c r="AH1203" s="274"/>
      <c r="AI1203" s="274"/>
      <c r="AJ1203" s="274"/>
      <c r="AK1203" s="274"/>
      <c r="AL1203" s="274"/>
      <c r="AM1203" s="274"/>
      <c r="AN1203" s="274"/>
      <c r="AO1203" s="274"/>
      <c r="AP1203" s="274"/>
      <c r="AQ1203" s="274"/>
      <c r="AR1203" s="274"/>
      <c r="AS1203" s="274"/>
      <c r="AT1203" s="274"/>
      <c r="AU1203" s="274"/>
      <c r="AV1203" s="274"/>
      <c r="AW1203" s="274"/>
      <c r="AX1203" s="274"/>
      <c r="AY1203" s="275"/>
      <c r="AZ1203" s="265"/>
      <c r="BA1203" s="266"/>
      <c r="BB1203" s="267" t="s">
        <v>42</v>
      </c>
      <c r="BC1203" s="269"/>
      <c r="BD1203" s="269">
        <f t="shared" si="38"/>
        <v>0</v>
      </c>
      <c r="BE1203" s="270"/>
      <c r="BF1203" s="271"/>
      <c r="BG1203" s="279"/>
      <c r="BI1203" s="252" t="str">
        <f t="shared" si="39"/>
        <v/>
      </c>
    </row>
    <row r="1204" spans="1:61" s="277" customFormat="1" hidden="1">
      <c r="A1204" s="247"/>
      <c r="B1204" s="260">
        <v>630.16</v>
      </c>
      <c r="C1204" s="261" t="s">
        <v>948</v>
      </c>
      <c r="D1204" s="273"/>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74"/>
      <c r="AE1204" s="274"/>
      <c r="AF1204" s="274"/>
      <c r="AG1204" s="274"/>
      <c r="AH1204" s="274"/>
      <c r="AI1204" s="274"/>
      <c r="AJ1204" s="274"/>
      <c r="AK1204" s="274"/>
      <c r="AL1204" s="274"/>
      <c r="AM1204" s="274"/>
      <c r="AN1204" s="274"/>
      <c r="AO1204" s="274"/>
      <c r="AP1204" s="274"/>
      <c r="AQ1204" s="274"/>
      <c r="AR1204" s="274"/>
      <c r="AS1204" s="274"/>
      <c r="AT1204" s="274"/>
      <c r="AU1204" s="274"/>
      <c r="AV1204" s="274"/>
      <c r="AW1204" s="274"/>
      <c r="AX1204" s="274"/>
      <c r="AY1204" s="275"/>
      <c r="AZ1204" s="265"/>
      <c r="BA1204" s="266"/>
      <c r="BB1204" s="267" t="s">
        <v>43</v>
      </c>
      <c r="BC1204" s="269"/>
      <c r="BD1204" s="269">
        <f t="shared" si="38"/>
        <v>0</v>
      </c>
      <c r="BE1204" s="270"/>
      <c r="BF1204" s="271"/>
      <c r="BG1204" s="279"/>
      <c r="BI1204" s="252" t="str">
        <f t="shared" si="39"/>
        <v/>
      </c>
    </row>
    <row r="1205" spans="1:61" s="277" customFormat="1" hidden="1">
      <c r="A1205" s="247"/>
      <c r="B1205" s="260">
        <v>630.16099999999994</v>
      </c>
      <c r="C1205" s="261" t="s">
        <v>949</v>
      </c>
      <c r="D1205" s="273"/>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74"/>
      <c r="AE1205" s="274"/>
      <c r="AF1205" s="274"/>
      <c r="AG1205" s="274"/>
      <c r="AH1205" s="274"/>
      <c r="AI1205" s="274"/>
      <c r="AJ1205" s="274"/>
      <c r="AK1205" s="274"/>
      <c r="AL1205" s="274"/>
      <c r="AM1205" s="274"/>
      <c r="AN1205" s="274"/>
      <c r="AO1205" s="274"/>
      <c r="AP1205" s="274"/>
      <c r="AQ1205" s="274"/>
      <c r="AR1205" s="274"/>
      <c r="AS1205" s="274"/>
      <c r="AT1205" s="274"/>
      <c r="AU1205" s="274"/>
      <c r="AV1205" s="274"/>
      <c r="AW1205" s="274"/>
      <c r="AX1205" s="274"/>
      <c r="AY1205" s="275"/>
      <c r="AZ1205" s="265"/>
      <c r="BA1205" s="266"/>
      <c r="BB1205" s="267" t="s">
        <v>43</v>
      </c>
      <c r="BC1205" s="269"/>
      <c r="BD1205" s="269">
        <f t="shared" si="38"/>
        <v>0</v>
      </c>
      <c r="BE1205" s="270"/>
      <c r="BF1205" s="271"/>
      <c r="BG1205" s="279"/>
      <c r="BI1205" s="252" t="str">
        <f t="shared" si="39"/>
        <v/>
      </c>
    </row>
    <row r="1206" spans="1:61" s="277" customFormat="1" hidden="1">
      <c r="A1206" s="247"/>
      <c r="B1206" s="260">
        <v>630.16200000000003</v>
      </c>
      <c r="C1206" s="261" t="s">
        <v>950</v>
      </c>
      <c r="D1206" s="273"/>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74"/>
      <c r="AE1206" s="274"/>
      <c r="AF1206" s="274"/>
      <c r="AG1206" s="274"/>
      <c r="AH1206" s="274"/>
      <c r="AI1206" s="274"/>
      <c r="AJ1206" s="274"/>
      <c r="AK1206" s="274"/>
      <c r="AL1206" s="274"/>
      <c r="AM1206" s="274"/>
      <c r="AN1206" s="274"/>
      <c r="AO1206" s="274"/>
      <c r="AP1206" s="274"/>
      <c r="AQ1206" s="274"/>
      <c r="AR1206" s="274"/>
      <c r="AS1206" s="274"/>
      <c r="AT1206" s="274"/>
      <c r="AU1206" s="274"/>
      <c r="AV1206" s="274"/>
      <c r="AW1206" s="274"/>
      <c r="AX1206" s="274"/>
      <c r="AY1206" s="275"/>
      <c r="AZ1206" s="265"/>
      <c r="BA1206" s="266"/>
      <c r="BB1206" s="267" t="s">
        <v>43</v>
      </c>
      <c r="BC1206" s="269"/>
      <c r="BD1206" s="269">
        <f t="shared" si="38"/>
        <v>0</v>
      </c>
      <c r="BE1206" s="270"/>
      <c r="BF1206" s="271"/>
      <c r="BG1206" s="279"/>
      <c r="BI1206" s="252" t="str">
        <f t="shared" si="39"/>
        <v/>
      </c>
    </row>
    <row r="1207" spans="1:61" s="277" customFormat="1" hidden="1">
      <c r="A1207" s="247"/>
      <c r="B1207" s="260">
        <v>630.16300000000001</v>
      </c>
      <c r="C1207" s="261" t="s">
        <v>951</v>
      </c>
      <c r="D1207" s="273"/>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74"/>
      <c r="AE1207" s="274"/>
      <c r="AF1207" s="274"/>
      <c r="AG1207" s="274"/>
      <c r="AH1207" s="274"/>
      <c r="AI1207" s="274"/>
      <c r="AJ1207" s="274"/>
      <c r="AK1207" s="274"/>
      <c r="AL1207" s="274"/>
      <c r="AM1207" s="274"/>
      <c r="AN1207" s="274"/>
      <c r="AO1207" s="274"/>
      <c r="AP1207" s="274"/>
      <c r="AQ1207" s="274"/>
      <c r="AR1207" s="274"/>
      <c r="AS1207" s="274"/>
      <c r="AT1207" s="274"/>
      <c r="AU1207" s="274"/>
      <c r="AV1207" s="274"/>
      <c r="AW1207" s="274"/>
      <c r="AX1207" s="274"/>
      <c r="AY1207" s="275"/>
      <c r="AZ1207" s="265"/>
      <c r="BA1207" s="266"/>
      <c r="BB1207" s="267" t="s">
        <v>43</v>
      </c>
      <c r="BC1207" s="269"/>
      <c r="BD1207" s="269">
        <f t="shared" si="38"/>
        <v>0</v>
      </c>
      <c r="BE1207" s="270"/>
      <c r="BF1207" s="271"/>
      <c r="BG1207" s="279"/>
      <c r="BI1207" s="252" t="str">
        <f t="shared" si="39"/>
        <v/>
      </c>
    </row>
    <row r="1208" spans="1:61" s="277" customFormat="1" hidden="1">
      <c r="A1208" s="247"/>
      <c r="B1208" s="260">
        <v>630.16999999999996</v>
      </c>
      <c r="C1208" s="261" t="s">
        <v>952</v>
      </c>
      <c r="D1208" s="273"/>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74"/>
      <c r="AE1208" s="274"/>
      <c r="AF1208" s="274"/>
      <c r="AG1208" s="274"/>
      <c r="AH1208" s="274"/>
      <c r="AI1208" s="274"/>
      <c r="AJ1208" s="274"/>
      <c r="AK1208" s="274"/>
      <c r="AL1208" s="274"/>
      <c r="AM1208" s="274"/>
      <c r="AN1208" s="274"/>
      <c r="AO1208" s="274"/>
      <c r="AP1208" s="274"/>
      <c r="AQ1208" s="274"/>
      <c r="AR1208" s="274"/>
      <c r="AS1208" s="274"/>
      <c r="AT1208" s="274"/>
      <c r="AU1208" s="274"/>
      <c r="AV1208" s="274"/>
      <c r="AW1208" s="274"/>
      <c r="AX1208" s="274"/>
      <c r="AY1208" s="275"/>
      <c r="AZ1208" s="265"/>
      <c r="BA1208" s="266"/>
      <c r="BB1208" s="267" t="s">
        <v>42</v>
      </c>
      <c r="BC1208" s="269"/>
      <c r="BD1208" s="269">
        <f t="shared" si="38"/>
        <v>0</v>
      </c>
      <c r="BE1208" s="270"/>
      <c r="BF1208" s="271"/>
      <c r="BG1208" s="279"/>
      <c r="BI1208" s="252" t="str">
        <f t="shared" si="39"/>
        <v/>
      </c>
    </row>
    <row r="1209" spans="1:61" s="277" customFormat="1" hidden="1">
      <c r="A1209" s="247"/>
      <c r="B1209" s="260">
        <v>630.17100000000005</v>
      </c>
      <c r="C1209" s="261" t="s">
        <v>953</v>
      </c>
      <c r="D1209" s="273"/>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74"/>
      <c r="AE1209" s="274"/>
      <c r="AF1209" s="274"/>
      <c r="AG1209" s="274"/>
      <c r="AH1209" s="274"/>
      <c r="AI1209" s="274"/>
      <c r="AJ1209" s="274"/>
      <c r="AK1209" s="274"/>
      <c r="AL1209" s="274"/>
      <c r="AM1209" s="274"/>
      <c r="AN1209" s="274"/>
      <c r="AO1209" s="274"/>
      <c r="AP1209" s="274"/>
      <c r="AQ1209" s="274"/>
      <c r="AR1209" s="274"/>
      <c r="AS1209" s="274"/>
      <c r="AT1209" s="274"/>
      <c r="AU1209" s="274"/>
      <c r="AV1209" s="274"/>
      <c r="AW1209" s="274"/>
      <c r="AX1209" s="274"/>
      <c r="AY1209" s="275"/>
      <c r="AZ1209" s="265"/>
      <c r="BA1209" s="266"/>
      <c r="BB1209" s="267" t="s">
        <v>42</v>
      </c>
      <c r="BC1209" s="269"/>
      <c r="BD1209" s="269">
        <f t="shared" ref="BD1209:BD1264" si="40">BA1209*BC1209</f>
        <v>0</v>
      </c>
      <c r="BE1209" s="270"/>
      <c r="BF1209" s="271"/>
      <c r="BG1209" s="279"/>
      <c r="BI1209" s="252" t="str">
        <f t="shared" si="39"/>
        <v/>
      </c>
    </row>
    <row r="1210" spans="1:61" s="277" customFormat="1" hidden="1">
      <c r="A1210" s="247"/>
      <c r="B1210" s="260">
        <v>630.17200000000003</v>
      </c>
      <c r="C1210" s="261" t="s">
        <v>1491</v>
      </c>
      <c r="D1210" s="273"/>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74"/>
      <c r="AE1210" s="274"/>
      <c r="AF1210" s="274"/>
      <c r="AG1210" s="274"/>
      <c r="AH1210" s="274"/>
      <c r="AI1210" s="274"/>
      <c r="AJ1210" s="274"/>
      <c r="AK1210" s="274"/>
      <c r="AL1210" s="274"/>
      <c r="AM1210" s="274"/>
      <c r="AN1210" s="274"/>
      <c r="AO1210" s="274"/>
      <c r="AP1210" s="274"/>
      <c r="AQ1210" s="274"/>
      <c r="AR1210" s="274"/>
      <c r="AS1210" s="274"/>
      <c r="AT1210" s="274"/>
      <c r="AU1210" s="274"/>
      <c r="AV1210" s="274"/>
      <c r="AW1210" s="274"/>
      <c r="AX1210" s="274"/>
      <c r="AY1210" s="275"/>
      <c r="AZ1210" s="265"/>
      <c r="BA1210" s="266"/>
      <c r="BB1210" s="267" t="s">
        <v>42</v>
      </c>
      <c r="BC1210" s="269"/>
      <c r="BD1210" s="269">
        <f t="shared" si="40"/>
        <v>0</v>
      </c>
      <c r="BE1210" s="270"/>
      <c r="BF1210" s="271"/>
      <c r="BG1210" s="279"/>
      <c r="BI1210" s="252" t="str">
        <f t="shared" si="39"/>
        <v/>
      </c>
    </row>
    <row r="1211" spans="1:61" s="277" customFormat="1" hidden="1">
      <c r="A1211" s="247"/>
      <c r="B1211" s="260">
        <v>630.173</v>
      </c>
      <c r="C1211" s="261" t="s">
        <v>954</v>
      </c>
      <c r="D1211" s="273"/>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74"/>
      <c r="AE1211" s="274"/>
      <c r="AF1211" s="274"/>
      <c r="AG1211" s="274"/>
      <c r="AH1211" s="274"/>
      <c r="AI1211" s="274"/>
      <c r="AJ1211" s="274"/>
      <c r="AK1211" s="274"/>
      <c r="AL1211" s="274"/>
      <c r="AM1211" s="274"/>
      <c r="AN1211" s="274"/>
      <c r="AO1211" s="274"/>
      <c r="AP1211" s="274"/>
      <c r="AQ1211" s="274"/>
      <c r="AR1211" s="274"/>
      <c r="AS1211" s="274"/>
      <c r="AT1211" s="274"/>
      <c r="AU1211" s="274"/>
      <c r="AV1211" s="274"/>
      <c r="AW1211" s="274"/>
      <c r="AX1211" s="274"/>
      <c r="AY1211" s="275"/>
      <c r="AZ1211" s="265"/>
      <c r="BA1211" s="266"/>
      <c r="BB1211" s="267" t="s">
        <v>42</v>
      </c>
      <c r="BC1211" s="269"/>
      <c r="BD1211" s="269">
        <f t="shared" si="40"/>
        <v>0</v>
      </c>
      <c r="BE1211" s="270"/>
      <c r="BF1211" s="271"/>
      <c r="BG1211" s="279"/>
      <c r="BI1211" s="252" t="str">
        <f t="shared" si="39"/>
        <v/>
      </c>
    </row>
    <row r="1212" spans="1:61" s="277" customFormat="1" hidden="1">
      <c r="A1212" s="247"/>
      <c r="B1212" s="260">
        <v>630.17399999999998</v>
      </c>
      <c r="C1212" s="261" t="s">
        <v>955</v>
      </c>
      <c r="D1212" s="273"/>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74"/>
      <c r="AE1212" s="274"/>
      <c r="AF1212" s="274"/>
      <c r="AG1212" s="274"/>
      <c r="AH1212" s="274"/>
      <c r="AI1212" s="274"/>
      <c r="AJ1212" s="274"/>
      <c r="AK1212" s="274"/>
      <c r="AL1212" s="274"/>
      <c r="AM1212" s="274"/>
      <c r="AN1212" s="274"/>
      <c r="AO1212" s="274"/>
      <c r="AP1212" s="274"/>
      <c r="AQ1212" s="274"/>
      <c r="AR1212" s="274"/>
      <c r="AS1212" s="274"/>
      <c r="AT1212" s="274"/>
      <c r="AU1212" s="274"/>
      <c r="AV1212" s="274"/>
      <c r="AW1212" s="274"/>
      <c r="AX1212" s="274"/>
      <c r="AY1212" s="275"/>
      <c r="AZ1212" s="265"/>
      <c r="BA1212" s="266"/>
      <c r="BB1212" s="267" t="s">
        <v>42</v>
      </c>
      <c r="BC1212" s="269"/>
      <c r="BD1212" s="269">
        <f t="shared" si="40"/>
        <v>0</v>
      </c>
      <c r="BE1212" s="270"/>
      <c r="BF1212" s="271"/>
      <c r="BG1212" s="279"/>
      <c r="BI1212" s="252" t="str">
        <f t="shared" si="39"/>
        <v/>
      </c>
    </row>
    <row r="1213" spans="1:61" s="277" customFormat="1" hidden="1">
      <c r="A1213" s="247"/>
      <c r="B1213" s="260">
        <v>630.17499999999995</v>
      </c>
      <c r="C1213" s="261" t="s">
        <v>956</v>
      </c>
      <c r="D1213" s="273"/>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74"/>
      <c r="AE1213" s="274"/>
      <c r="AF1213" s="274"/>
      <c r="AG1213" s="274"/>
      <c r="AH1213" s="274"/>
      <c r="AI1213" s="274"/>
      <c r="AJ1213" s="274"/>
      <c r="AK1213" s="274"/>
      <c r="AL1213" s="274"/>
      <c r="AM1213" s="274"/>
      <c r="AN1213" s="274"/>
      <c r="AO1213" s="274"/>
      <c r="AP1213" s="274"/>
      <c r="AQ1213" s="274"/>
      <c r="AR1213" s="274"/>
      <c r="AS1213" s="274"/>
      <c r="AT1213" s="274"/>
      <c r="AU1213" s="274"/>
      <c r="AV1213" s="274"/>
      <c r="AW1213" s="274"/>
      <c r="AX1213" s="274"/>
      <c r="AY1213" s="275"/>
      <c r="AZ1213" s="265"/>
      <c r="BA1213" s="266"/>
      <c r="BB1213" s="267" t="s">
        <v>41</v>
      </c>
      <c r="BC1213" s="269"/>
      <c r="BD1213" s="269">
        <f t="shared" si="40"/>
        <v>0</v>
      </c>
      <c r="BE1213" s="270"/>
      <c r="BF1213" s="271"/>
      <c r="BG1213" s="279"/>
      <c r="BI1213" s="252" t="str">
        <f t="shared" si="39"/>
        <v/>
      </c>
    </row>
    <row r="1214" spans="1:61" s="277" customFormat="1" hidden="1">
      <c r="A1214" s="247"/>
      <c r="B1214" s="260">
        <v>630.17600000000004</v>
      </c>
      <c r="C1214" s="261" t="s">
        <v>957</v>
      </c>
      <c r="D1214" s="273"/>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74"/>
      <c r="AE1214" s="274"/>
      <c r="AF1214" s="274"/>
      <c r="AG1214" s="274"/>
      <c r="AH1214" s="274"/>
      <c r="AI1214" s="274"/>
      <c r="AJ1214" s="274"/>
      <c r="AK1214" s="274"/>
      <c r="AL1214" s="274"/>
      <c r="AM1214" s="274"/>
      <c r="AN1214" s="274"/>
      <c r="AO1214" s="274"/>
      <c r="AP1214" s="274"/>
      <c r="AQ1214" s="274"/>
      <c r="AR1214" s="274"/>
      <c r="AS1214" s="274"/>
      <c r="AT1214" s="274"/>
      <c r="AU1214" s="274"/>
      <c r="AV1214" s="274"/>
      <c r="AW1214" s="274"/>
      <c r="AX1214" s="274"/>
      <c r="AY1214" s="275"/>
      <c r="AZ1214" s="265"/>
      <c r="BA1214" s="266"/>
      <c r="BB1214" s="267" t="s">
        <v>42</v>
      </c>
      <c r="BC1214" s="269"/>
      <c r="BD1214" s="269">
        <f t="shared" si="40"/>
        <v>0</v>
      </c>
      <c r="BE1214" s="270"/>
      <c r="BF1214" s="271"/>
      <c r="BG1214" s="279"/>
      <c r="BI1214" s="252" t="str">
        <f t="shared" si="39"/>
        <v/>
      </c>
    </row>
    <row r="1215" spans="1:61" s="277" customFormat="1" hidden="1">
      <c r="A1215" s="247"/>
      <c r="B1215" s="260">
        <v>630.17700000000002</v>
      </c>
      <c r="C1215" s="261" t="s">
        <v>958</v>
      </c>
      <c r="D1215" s="273"/>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74"/>
      <c r="AE1215" s="274"/>
      <c r="AF1215" s="274"/>
      <c r="AG1215" s="274"/>
      <c r="AH1215" s="274"/>
      <c r="AI1215" s="274"/>
      <c r="AJ1215" s="274"/>
      <c r="AK1215" s="274"/>
      <c r="AL1215" s="274"/>
      <c r="AM1215" s="274"/>
      <c r="AN1215" s="274"/>
      <c r="AO1215" s="274"/>
      <c r="AP1215" s="274"/>
      <c r="AQ1215" s="274"/>
      <c r="AR1215" s="274"/>
      <c r="AS1215" s="274"/>
      <c r="AT1215" s="274"/>
      <c r="AU1215" s="274"/>
      <c r="AV1215" s="274"/>
      <c r="AW1215" s="274"/>
      <c r="AX1215" s="274"/>
      <c r="AY1215" s="275"/>
      <c r="AZ1215" s="265"/>
      <c r="BA1215" s="266"/>
      <c r="BB1215" s="267" t="s">
        <v>42</v>
      </c>
      <c r="BC1215" s="269"/>
      <c r="BD1215" s="269">
        <f t="shared" si="40"/>
        <v>0</v>
      </c>
      <c r="BE1215" s="270"/>
      <c r="BF1215" s="271"/>
      <c r="BG1215" s="279"/>
      <c r="BI1215" s="252" t="str">
        <f t="shared" si="39"/>
        <v/>
      </c>
    </row>
    <row r="1216" spans="1:61" s="277" customFormat="1" hidden="1">
      <c r="A1216" s="247"/>
      <c r="B1216" s="260">
        <v>630.178</v>
      </c>
      <c r="C1216" s="261" t="s">
        <v>959</v>
      </c>
      <c r="D1216" s="273"/>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74"/>
      <c r="AE1216" s="274"/>
      <c r="AF1216" s="274"/>
      <c r="AG1216" s="274"/>
      <c r="AH1216" s="274"/>
      <c r="AI1216" s="274"/>
      <c r="AJ1216" s="274"/>
      <c r="AK1216" s="274"/>
      <c r="AL1216" s="274"/>
      <c r="AM1216" s="274"/>
      <c r="AN1216" s="274"/>
      <c r="AO1216" s="274"/>
      <c r="AP1216" s="274"/>
      <c r="AQ1216" s="274"/>
      <c r="AR1216" s="274"/>
      <c r="AS1216" s="274"/>
      <c r="AT1216" s="274"/>
      <c r="AU1216" s="274"/>
      <c r="AV1216" s="274"/>
      <c r="AW1216" s="274"/>
      <c r="AX1216" s="274"/>
      <c r="AY1216" s="275"/>
      <c r="AZ1216" s="265"/>
      <c r="BA1216" s="266"/>
      <c r="BB1216" s="267" t="s">
        <v>42</v>
      </c>
      <c r="BC1216" s="269"/>
      <c r="BD1216" s="269">
        <f t="shared" si="40"/>
        <v>0</v>
      </c>
      <c r="BE1216" s="270"/>
      <c r="BF1216" s="271"/>
      <c r="BG1216" s="279"/>
      <c r="BI1216" s="252" t="str">
        <f t="shared" si="39"/>
        <v/>
      </c>
    </row>
    <row r="1217" spans="1:61" s="277" customFormat="1" hidden="1">
      <c r="A1217" s="247"/>
      <c r="B1217" s="260">
        <v>630.17899999999997</v>
      </c>
      <c r="C1217" s="261" t="s">
        <v>960</v>
      </c>
      <c r="D1217" s="273"/>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74"/>
      <c r="AE1217" s="274"/>
      <c r="AF1217" s="274"/>
      <c r="AG1217" s="274"/>
      <c r="AH1217" s="274"/>
      <c r="AI1217" s="274"/>
      <c r="AJ1217" s="274"/>
      <c r="AK1217" s="274"/>
      <c r="AL1217" s="274"/>
      <c r="AM1217" s="274"/>
      <c r="AN1217" s="274"/>
      <c r="AO1217" s="274"/>
      <c r="AP1217" s="274"/>
      <c r="AQ1217" s="274"/>
      <c r="AR1217" s="274"/>
      <c r="AS1217" s="274"/>
      <c r="AT1217" s="274"/>
      <c r="AU1217" s="274"/>
      <c r="AV1217" s="274"/>
      <c r="AW1217" s="274"/>
      <c r="AX1217" s="274"/>
      <c r="AY1217" s="275"/>
      <c r="AZ1217" s="265"/>
      <c r="BA1217" s="266"/>
      <c r="BB1217" s="267" t="s">
        <v>41</v>
      </c>
      <c r="BC1217" s="269"/>
      <c r="BD1217" s="269">
        <f t="shared" si="40"/>
        <v>0</v>
      </c>
      <c r="BE1217" s="270"/>
      <c r="BF1217" s="271"/>
      <c r="BG1217" s="279"/>
      <c r="BI1217" s="252" t="str">
        <f t="shared" si="39"/>
        <v/>
      </c>
    </row>
    <row r="1218" spans="1:61" s="277" customFormat="1" hidden="1">
      <c r="A1218" s="247"/>
      <c r="B1218" s="260">
        <v>630.17999999999995</v>
      </c>
      <c r="C1218" s="261" t="s">
        <v>961</v>
      </c>
      <c r="D1218" s="273"/>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74"/>
      <c r="AE1218" s="274"/>
      <c r="AF1218" s="274"/>
      <c r="AG1218" s="274"/>
      <c r="AH1218" s="274"/>
      <c r="AI1218" s="274"/>
      <c r="AJ1218" s="274"/>
      <c r="AK1218" s="274"/>
      <c r="AL1218" s="274"/>
      <c r="AM1218" s="274"/>
      <c r="AN1218" s="274"/>
      <c r="AO1218" s="274"/>
      <c r="AP1218" s="274"/>
      <c r="AQ1218" s="274"/>
      <c r="AR1218" s="274"/>
      <c r="AS1218" s="274"/>
      <c r="AT1218" s="274"/>
      <c r="AU1218" s="274"/>
      <c r="AV1218" s="274"/>
      <c r="AW1218" s="274"/>
      <c r="AX1218" s="274"/>
      <c r="AY1218" s="275"/>
      <c r="AZ1218" s="265"/>
      <c r="BA1218" s="266"/>
      <c r="BB1218" s="267" t="s">
        <v>41</v>
      </c>
      <c r="BC1218" s="269"/>
      <c r="BD1218" s="269">
        <f t="shared" si="40"/>
        <v>0</v>
      </c>
      <c r="BE1218" s="270"/>
      <c r="BF1218" s="271"/>
      <c r="BG1218" s="279"/>
      <c r="BI1218" s="252" t="str">
        <f t="shared" si="39"/>
        <v/>
      </c>
    </row>
    <row r="1219" spans="1:61" s="277" customFormat="1" hidden="1">
      <c r="A1219" s="247"/>
      <c r="B1219" s="260">
        <v>630.18100000000004</v>
      </c>
      <c r="C1219" s="261" t="s">
        <v>962</v>
      </c>
      <c r="D1219" s="273"/>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74"/>
      <c r="AE1219" s="274"/>
      <c r="AF1219" s="274"/>
      <c r="AG1219" s="274"/>
      <c r="AH1219" s="274"/>
      <c r="AI1219" s="274"/>
      <c r="AJ1219" s="274"/>
      <c r="AK1219" s="274"/>
      <c r="AL1219" s="274"/>
      <c r="AM1219" s="274"/>
      <c r="AN1219" s="274"/>
      <c r="AO1219" s="274"/>
      <c r="AP1219" s="274"/>
      <c r="AQ1219" s="274"/>
      <c r="AR1219" s="274"/>
      <c r="AS1219" s="274"/>
      <c r="AT1219" s="274"/>
      <c r="AU1219" s="274"/>
      <c r="AV1219" s="274"/>
      <c r="AW1219" s="274"/>
      <c r="AX1219" s="274"/>
      <c r="AY1219" s="275"/>
      <c r="AZ1219" s="265"/>
      <c r="BA1219" s="266"/>
      <c r="BB1219" s="267" t="s">
        <v>42</v>
      </c>
      <c r="BC1219" s="269"/>
      <c r="BD1219" s="269">
        <f t="shared" si="40"/>
        <v>0</v>
      </c>
      <c r="BE1219" s="270"/>
      <c r="BF1219" s="271"/>
      <c r="BG1219" s="279"/>
      <c r="BI1219" s="252" t="str">
        <f t="shared" si="39"/>
        <v/>
      </c>
    </row>
    <row r="1220" spans="1:61" s="277" customFormat="1" hidden="1">
      <c r="A1220" s="247"/>
      <c r="B1220" s="260">
        <v>630.19000000000005</v>
      </c>
      <c r="C1220" s="261" t="s">
        <v>1451</v>
      </c>
      <c r="D1220" s="273"/>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74"/>
      <c r="AE1220" s="274"/>
      <c r="AF1220" s="274"/>
      <c r="AG1220" s="274"/>
      <c r="AH1220" s="274"/>
      <c r="AI1220" s="274"/>
      <c r="AJ1220" s="274"/>
      <c r="AK1220" s="274"/>
      <c r="AL1220" s="274"/>
      <c r="AM1220" s="274"/>
      <c r="AN1220" s="274"/>
      <c r="AO1220" s="274"/>
      <c r="AP1220" s="274"/>
      <c r="AQ1220" s="274"/>
      <c r="AR1220" s="274"/>
      <c r="AS1220" s="274"/>
      <c r="AT1220" s="274"/>
      <c r="AU1220" s="274"/>
      <c r="AV1220" s="274"/>
      <c r="AW1220" s="274"/>
      <c r="AX1220" s="274"/>
      <c r="AY1220" s="275"/>
      <c r="AZ1220" s="265"/>
      <c r="BA1220" s="266"/>
      <c r="BB1220" s="267" t="s">
        <v>43</v>
      </c>
      <c r="BC1220" s="269"/>
      <c r="BD1220" s="269">
        <f t="shared" si="40"/>
        <v>0</v>
      </c>
      <c r="BE1220" s="270"/>
      <c r="BF1220" s="271"/>
      <c r="BG1220" s="279"/>
      <c r="BI1220" s="252"/>
    </row>
    <row r="1221" spans="1:61" s="277" customFormat="1" hidden="1">
      <c r="A1221" s="247"/>
      <c r="B1221" s="260">
        <v>630.19100000000003</v>
      </c>
      <c r="C1221" s="261" t="s">
        <v>1452</v>
      </c>
      <c r="D1221" s="273"/>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74"/>
      <c r="AE1221" s="274"/>
      <c r="AF1221" s="274"/>
      <c r="AG1221" s="274"/>
      <c r="AH1221" s="274"/>
      <c r="AI1221" s="274"/>
      <c r="AJ1221" s="274"/>
      <c r="AK1221" s="274"/>
      <c r="AL1221" s="274"/>
      <c r="AM1221" s="274"/>
      <c r="AN1221" s="274"/>
      <c r="AO1221" s="274"/>
      <c r="AP1221" s="274"/>
      <c r="AQ1221" s="274"/>
      <c r="AR1221" s="274"/>
      <c r="AS1221" s="274"/>
      <c r="AT1221" s="274"/>
      <c r="AU1221" s="274"/>
      <c r="AV1221" s="274"/>
      <c r="AW1221" s="274"/>
      <c r="AX1221" s="274"/>
      <c r="AY1221" s="275"/>
      <c r="AZ1221" s="265"/>
      <c r="BA1221" s="266"/>
      <c r="BB1221" s="267" t="s">
        <v>43</v>
      </c>
      <c r="BC1221" s="269"/>
      <c r="BD1221" s="269">
        <f t="shared" si="40"/>
        <v>0</v>
      </c>
      <c r="BE1221" s="270"/>
      <c r="BF1221" s="271"/>
      <c r="BG1221" s="279"/>
      <c r="BI1221" s="252" t="str">
        <f t="shared" si="39"/>
        <v/>
      </c>
    </row>
    <row r="1222" spans="1:61" s="277" customFormat="1" hidden="1">
      <c r="A1222" s="247"/>
      <c r="B1222" s="260">
        <v>630.19200000000001</v>
      </c>
      <c r="C1222" s="261" t="s">
        <v>1453</v>
      </c>
      <c r="D1222" s="273"/>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74"/>
      <c r="AE1222" s="274"/>
      <c r="AF1222" s="274"/>
      <c r="AG1222" s="274"/>
      <c r="AH1222" s="274"/>
      <c r="AI1222" s="274"/>
      <c r="AJ1222" s="274"/>
      <c r="AK1222" s="274"/>
      <c r="AL1222" s="274"/>
      <c r="AM1222" s="274"/>
      <c r="AN1222" s="274"/>
      <c r="AO1222" s="274"/>
      <c r="AP1222" s="274"/>
      <c r="AQ1222" s="274"/>
      <c r="AR1222" s="274"/>
      <c r="AS1222" s="274"/>
      <c r="AT1222" s="274"/>
      <c r="AU1222" s="274"/>
      <c r="AV1222" s="274"/>
      <c r="AW1222" s="274"/>
      <c r="AX1222" s="274"/>
      <c r="AY1222" s="275"/>
      <c r="AZ1222" s="265"/>
      <c r="BA1222" s="266"/>
      <c r="BB1222" s="267" t="s">
        <v>43</v>
      </c>
      <c r="BC1222" s="269"/>
      <c r="BD1222" s="269">
        <f t="shared" si="40"/>
        <v>0</v>
      </c>
      <c r="BE1222" s="270"/>
      <c r="BF1222" s="271"/>
      <c r="BG1222" s="279"/>
      <c r="BI1222" s="252"/>
    </row>
    <row r="1223" spans="1:61" s="277" customFormat="1" hidden="1">
      <c r="A1223" s="247"/>
      <c r="B1223" s="260">
        <v>630.19299999999998</v>
      </c>
      <c r="C1223" s="261" t="s">
        <v>1454</v>
      </c>
      <c r="D1223" s="273"/>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74"/>
      <c r="AE1223" s="274"/>
      <c r="AF1223" s="274"/>
      <c r="AG1223" s="274"/>
      <c r="AH1223" s="274"/>
      <c r="AI1223" s="274"/>
      <c r="AJ1223" s="274"/>
      <c r="AK1223" s="274"/>
      <c r="AL1223" s="274"/>
      <c r="AM1223" s="274"/>
      <c r="AN1223" s="274"/>
      <c r="AO1223" s="274"/>
      <c r="AP1223" s="274"/>
      <c r="AQ1223" s="274"/>
      <c r="AR1223" s="274"/>
      <c r="AS1223" s="274"/>
      <c r="AT1223" s="274"/>
      <c r="AU1223" s="274"/>
      <c r="AV1223" s="274"/>
      <c r="AW1223" s="274"/>
      <c r="AX1223" s="274"/>
      <c r="AY1223" s="275"/>
      <c r="AZ1223" s="265"/>
      <c r="BA1223" s="266"/>
      <c r="BB1223" s="267" t="s">
        <v>43</v>
      </c>
      <c r="BC1223" s="269"/>
      <c r="BD1223" s="269">
        <f t="shared" si="40"/>
        <v>0</v>
      </c>
      <c r="BE1223" s="270"/>
      <c r="BF1223" s="271"/>
      <c r="BG1223" s="279"/>
      <c r="BI1223" s="252"/>
    </row>
    <row r="1224" spans="1:61" s="277" customFormat="1" hidden="1">
      <c r="A1224" s="247"/>
      <c r="B1224" s="260">
        <v>630.19399999999996</v>
      </c>
      <c r="C1224" s="261" t="s">
        <v>1455</v>
      </c>
      <c r="D1224" s="273"/>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74"/>
      <c r="AE1224" s="274"/>
      <c r="AF1224" s="274"/>
      <c r="AG1224" s="274"/>
      <c r="AH1224" s="274"/>
      <c r="AI1224" s="274"/>
      <c r="AJ1224" s="274"/>
      <c r="AK1224" s="274"/>
      <c r="AL1224" s="274"/>
      <c r="AM1224" s="274"/>
      <c r="AN1224" s="274"/>
      <c r="AO1224" s="274"/>
      <c r="AP1224" s="274"/>
      <c r="AQ1224" s="274"/>
      <c r="AR1224" s="274"/>
      <c r="AS1224" s="274"/>
      <c r="AT1224" s="274"/>
      <c r="AU1224" s="274"/>
      <c r="AV1224" s="274"/>
      <c r="AW1224" s="274"/>
      <c r="AX1224" s="274"/>
      <c r="AY1224" s="275"/>
      <c r="AZ1224" s="265"/>
      <c r="BA1224" s="266"/>
      <c r="BB1224" s="267" t="s">
        <v>43</v>
      </c>
      <c r="BC1224" s="269"/>
      <c r="BD1224" s="269">
        <f t="shared" si="40"/>
        <v>0</v>
      </c>
      <c r="BE1224" s="270"/>
      <c r="BF1224" s="271"/>
      <c r="BG1224" s="279"/>
      <c r="BI1224" s="252"/>
    </row>
    <row r="1225" spans="1:61" s="277" customFormat="1" hidden="1">
      <c r="A1225" s="247"/>
      <c r="B1225" s="260">
        <v>630.19500000000005</v>
      </c>
      <c r="C1225" s="261" t="s">
        <v>1456</v>
      </c>
      <c r="D1225" s="273"/>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74"/>
      <c r="AE1225" s="274"/>
      <c r="AF1225" s="274"/>
      <c r="AG1225" s="274"/>
      <c r="AH1225" s="274"/>
      <c r="AI1225" s="274"/>
      <c r="AJ1225" s="274"/>
      <c r="AK1225" s="274"/>
      <c r="AL1225" s="274"/>
      <c r="AM1225" s="274"/>
      <c r="AN1225" s="274"/>
      <c r="AO1225" s="274"/>
      <c r="AP1225" s="274"/>
      <c r="AQ1225" s="274"/>
      <c r="AR1225" s="274"/>
      <c r="AS1225" s="274"/>
      <c r="AT1225" s="274"/>
      <c r="AU1225" s="274"/>
      <c r="AV1225" s="274"/>
      <c r="AW1225" s="274"/>
      <c r="AX1225" s="274"/>
      <c r="AY1225" s="275"/>
      <c r="AZ1225" s="265"/>
      <c r="BA1225" s="266"/>
      <c r="BB1225" s="267" t="s">
        <v>43</v>
      </c>
      <c r="BC1225" s="269"/>
      <c r="BD1225" s="269">
        <f t="shared" si="40"/>
        <v>0</v>
      </c>
      <c r="BE1225" s="270"/>
      <c r="BF1225" s="271"/>
      <c r="BG1225" s="279"/>
      <c r="BI1225" s="252"/>
    </row>
    <row r="1226" spans="1:61" s="277" customFormat="1" ht="15">
      <c r="A1226" s="256" t="s">
        <v>1420</v>
      </c>
      <c r="B1226" s="322"/>
      <c r="C1226" s="258" t="s">
        <v>1421</v>
      </c>
      <c r="D1226" s="281"/>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282"/>
      <c r="AE1226" s="282"/>
      <c r="AF1226" s="282"/>
      <c r="AG1226" s="282"/>
      <c r="AH1226" s="282"/>
      <c r="AI1226" s="282"/>
      <c r="AJ1226" s="282"/>
      <c r="AK1226" s="282"/>
      <c r="AL1226" s="282"/>
      <c r="AM1226" s="282"/>
      <c r="AN1226" s="282"/>
      <c r="AO1226" s="282"/>
      <c r="AP1226" s="282"/>
      <c r="AQ1226" s="282"/>
      <c r="AR1226" s="282"/>
      <c r="AS1226" s="282"/>
      <c r="AT1226" s="282"/>
      <c r="AU1226" s="282"/>
      <c r="AV1226" s="282"/>
      <c r="AW1226" s="282"/>
      <c r="AX1226" s="282"/>
      <c r="AY1226" s="283"/>
      <c r="AZ1226" s="284"/>
      <c r="BA1226" s="285"/>
      <c r="BB1226" s="286"/>
      <c r="BC1226" s="287"/>
      <c r="BD1226" s="287"/>
      <c r="BE1226" s="270"/>
      <c r="BF1226" s="259" t="s">
        <v>1447</v>
      </c>
      <c r="BG1226" s="279"/>
      <c r="BI1226" s="252"/>
    </row>
    <row r="1227" spans="1:61" s="277" customFormat="1" hidden="1">
      <c r="A1227" s="247"/>
      <c r="B1227" s="260">
        <v>631.00099999999998</v>
      </c>
      <c r="C1227" s="261" t="s">
        <v>963</v>
      </c>
      <c r="D1227" s="273"/>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74"/>
      <c r="AE1227" s="274"/>
      <c r="AF1227" s="274"/>
      <c r="AG1227" s="274"/>
      <c r="AH1227" s="274"/>
      <c r="AI1227" s="274"/>
      <c r="AJ1227" s="274"/>
      <c r="AK1227" s="274"/>
      <c r="AL1227" s="274"/>
      <c r="AM1227" s="274"/>
      <c r="AN1227" s="274"/>
      <c r="AO1227" s="274"/>
      <c r="AP1227" s="274"/>
      <c r="AQ1227" s="274"/>
      <c r="AR1227" s="274"/>
      <c r="AS1227" s="274"/>
      <c r="AT1227" s="274"/>
      <c r="AU1227" s="274"/>
      <c r="AV1227" s="274"/>
      <c r="AW1227" s="274"/>
      <c r="AX1227" s="274"/>
      <c r="AY1227" s="275"/>
      <c r="AZ1227" s="265"/>
      <c r="BA1227" s="266"/>
      <c r="BB1227" s="267" t="s">
        <v>42</v>
      </c>
      <c r="BC1227" s="269"/>
      <c r="BD1227" s="269">
        <f t="shared" si="40"/>
        <v>0</v>
      </c>
      <c r="BE1227" s="270"/>
      <c r="BF1227" s="271"/>
      <c r="BG1227" s="279"/>
      <c r="BI1227" s="252" t="str">
        <f t="shared" si="39"/>
        <v/>
      </c>
    </row>
    <row r="1228" spans="1:61" s="277" customFormat="1" hidden="1">
      <c r="A1228" s="247"/>
      <c r="B1228" s="260">
        <v>633.00049999999999</v>
      </c>
      <c r="C1228" s="261" t="s">
        <v>964</v>
      </c>
      <c r="D1228" s="273"/>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74"/>
      <c r="AE1228" s="274"/>
      <c r="AF1228" s="274"/>
      <c r="AG1228" s="274"/>
      <c r="AH1228" s="274"/>
      <c r="AI1228" s="274"/>
      <c r="AJ1228" s="274"/>
      <c r="AK1228" s="274"/>
      <c r="AL1228" s="274"/>
      <c r="AM1228" s="274"/>
      <c r="AN1228" s="274"/>
      <c r="AO1228" s="274"/>
      <c r="AP1228" s="274"/>
      <c r="AQ1228" s="274"/>
      <c r="AR1228" s="274"/>
      <c r="AS1228" s="274"/>
      <c r="AT1228" s="274"/>
      <c r="AU1228" s="274"/>
      <c r="AV1228" s="274"/>
      <c r="AW1228" s="274"/>
      <c r="AX1228" s="274"/>
      <c r="AY1228" s="275"/>
      <c r="AZ1228" s="265"/>
      <c r="BA1228" s="266"/>
      <c r="BB1228" s="267" t="s">
        <v>42</v>
      </c>
      <c r="BC1228" s="269"/>
      <c r="BD1228" s="269">
        <f t="shared" si="40"/>
        <v>0</v>
      </c>
      <c r="BE1228" s="270"/>
      <c r="BF1228" s="271"/>
      <c r="BG1228" s="279"/>
      <c r="BI1228" s="252" t="str">
        <f t="shared" si="39"/>
        <v/>
      </c>
    </row>
    <row r="1229" spans="1:61" s="277" customFormat="1" hidden="1">
      <c r="A1229" s="247"/>
      <c r="B1229" s="260">
        <v>633.00099999999998</v>
      </c>
      <c r="C1229" s="261" t="s">
        <v>965</v>
      </c>
      <c r="D1229" s="273"/>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74"/>
      <c r="AE1229" s="274"/>
      <c r="AF1229" s="274"/>
      <c r="AG1229" s="274"/>
      <c r="AH1229" s="274"/>
      <c r="AI1229" s="274"/>
      <c r="AJ1229" s="274"/>
      <c r="AK1229" s="274"/>
      <c r="AL1229" s="274"/>
      <c r="AM1229" s="274"/>
      <c r="AN1229" s="274"/>
      <c r="AO1229" s="274"/>
      <c r="AP1229" s="274"/>
      <c r="AQ1229" s="274"/>
      <c r="AR1229" s="274"/>
      <c r="AS1229" s="274"/>
      <c r="AT1229" s="274"/>
      <c r="AU1229" s="274"/>
      <c r="AV1229" s="274"/>
      <c r="AW1229" s="274"/>
      <c r="AX1229" s="274"/>
      <c r="AY1229" s="275"/>
      <c r="AZ1229" s="265"/>
      <c r="BA1229" s="266"/>
      <c r="BB1229" s="267" t="s">
        <v>42</v>
      </c>
      <c r="BC1229" s="269"/>
      <c r="BD1229" s="269">
        <f t="shared" si="40"/>
        <v>0</v>
      </c>
      <c r="BE1229" s="270"/>
      <c r="BF1229" s="271"/>
      <c r="BG1229" s="279"/>
      <c r="BI1229" s="252" t="str">
        <f t="shared" si="39"/>
        <v/>
      </c>
    </row>
    <row r="1230" spans="1:61" s="277" customFormat="1" hidden="1">
      <c r="A1230" s="247"/>
      <c r="B1230" s="260">
        <v>633.00199999999995</v>
      </c>
      <c r="C1230" s="261" t="s">
        <v>966</v>
      </c>
      <c r="D1230" s="273"/>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74"/>
      <c r="AE1230" s="274"/>
      <c r="AF1230" s="274"/>
      <c r="AG1230" s="274"/>
      <c r="AH1230" s="274"/>
      <c r="AI1230" s="274"/>
      <c r="AJ1230" s="274"/>
      <c r="AK1230" s="274"/>
      <c r="AL1230" s="274"/>
      <c r="AM1230" s="274"/>
      <c r="AN1230" s="274"/>
      <c r="AO1230" s="274"/>
      <c r="AP1230" s="274"/>
      <c r="AQ1230" s="274"/>
      <c r="AR1230" s="274"/>
      <c r="AS1230" s="274"/>
      <c r="AT1230" s="274"/>
      <c r="AU1230" s="274"/>
      <c r="AV1230" s="274"/>
      <c r="AW1230" s="274"/>
      <c r="AX1230" s="274"/>
      <c r="AY1230" s="275"/>
      <c r="AZ1230" s="265"/>
      <c r="BA1230" s="266"/>
      <c r="BB1230" s="267" t="s">
        <v>42</v>
      </c>
      <c r="BC1230" s="269"/>
      <c r="BD1230" s="269">
        <f t="shared" si="40"/>
        <v>0</v>
      </c>
      <c r="BE1230" s="270"/>
      <c r="BF1230" s="271"/>
      <c r="BG1230" s="279"/>
      <c r="BI1230" s="252" t="str">
        <f t="shared" si="39"/>
        <v/>
      </c>
    </row>
    <row r="1231" spans="1:61" s="277" customFormat="1" hidden="1">
      <c r="A1231" s="247"/>
      <c r="B1231" s="260">
        <v>633.00300000000004</v>
      </c>
      <c r="C1231" s="261" t="s">
        <v>967</v>
      </c>
      <c r="D1231" s="273"/>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74"/>
      <c r="AE1231" s="274"/>
      <c r="AF1231" s="274"/>
      <c r="AG1231" s="274"/>
      <c r="AH1231" s="274"/>
      <c r="AI1231" s="274"/>
      <c r="AJ1231" s="274"/>
      <c r="AK1231" s="274"/>
      <c r="AL1231" s="274"/>
      <c r="AM1231" s="274"/>
      <c r="AN1231" s="274"/>
      <c r="AO1231" s="274"/>
      <c r="AP1231" s="274"/>
      <c r="AQ1231" s="274"/>
      <c r="AR1231" s="274"/>
      <c r="AS1231" s="274"/>
      <c r="AT1231" s="274"/>
      <c r="AU1231" s="274"/>
      <c r="AV1231" s="274"/>
      <c r="AW1231" s="274"/>
      <c r="AX1231" s="274"/>
      <c r="AY1231" s="275"/>
      <c r="AZ1231" s="265"/>
      <c r="BA1231" s="266"/>
      <c r="BB1231" s="267" t="s">
        <v>42</v>
      </c>
      <c r="BC1231" s="269"/>
      <c r="BD1231" s="269">
        <f t="shared" si="40"/>
        <v>0</v>
      </c>
      <c r="BE1231" s="270"/>
      <c r="BF1231" s="271"/>
      <c r="BG1231" s="279"/>
      <c r="BI1231" s="252" t="str">
        <f t="shared" si="39"/>
        <v/>
      </c>
    </row>
    <row r="1232" spans="1:61" s="277" customFormat="1" hidden="1">
      <c r="B1232" s="260">
        <v>633.00400000000002</v>
      </c>
      <c r="C1232" s="261" t="s">
        <v>968</v>
      </c>
      <c r="D1232" s="273"/>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74"/>
      <c r="AE1232" s="274"/>
      <c r="AF1232" s="274"/>
      <c r="AG1232" s="274"/>
      <c r="AH1232" s="274"/>
      <c r="AI1232" s="274"/>
      <c r="AJ1232" s="274"/>
      <c r="AK1232" s="274"/>
      <c r="AL1232" s="274"/>
      <c r="AM1232" s="274"/>
      <c r="AN1232" s="274"/>
      <c r="AO1232" s="274"/>
      <c r="AP1232" s="274"/>
      <c r="AQ1232" s="274"/>
      <c r="AR1232" s="274"/>
      <c r="AS1232" s="274"/>
      <c r="AT1232" s="274"/>
      <c r="AU1232" s="274"/>
      <c r="AV1232" s="274"/>
      <c r="AW1232" s="274"/>
      <c r="AX1232" s="274"/>
      <c r="AY1232" s="275"/>
      <c r="AZ1232" s="265"/>
      <c r="BA1232" s="266"/>
      <c r="BB1232" s="267" t="s">
        <v>42</v>
      </c>
      <c r="BC1232" s="269"/>
      <c r="BD1232" s="269">
        <f t="shared" si="40"/>
        <v>0</v>
      </c>
      <c r="BE1232" s="270"/>
      <c r="BF1232" s="271"/>
      <c r="BG1232" s="279"/>
      <c r="BI1232" s="252" t="str">
        <f t="shared" si="39"/>
        <v/>
      </c>
    </row>
    <row r="1233" spans="1:61" s="277" customFormat="1" hidden="1">
      <c r="A1233" s="247"/>
      <c r="B1233" s="260">
        <v>633.005</v>
      </c>
      <c r="C1233" s="261" t="s">
        <v>17</v>
      </c>
      <c r="D1233" s="273"/>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74"/>
      <c r="AE1233" s="274"/>
      <c r="AF1233" s="274"/>
      <c r="AG1233" s="274"/>
      <c r="AH1233" s="274"/>
      <c r="AI1233" s="274"/>
      <c r="AJ1233" s="274"/>
      <c r="AK1233" s="274"/>
      <c r="AL1233" s="274"/>
      <c r="AM1233" s="274"/>
      <c r="AN1233" s="274"/>
      <c r="AO1233" s="274"/>
      <c r="AP1233" s="274"/>
      <c r="AQ1233" s="274"/>
      <c r="AR1233" s="274"/>
      <c r="AS1233" s="274"/>
      <c r="AT1233" s="274"/>
      <c r="AU1233" s="274"/>
      <c r="AV1233" s="274"/>
      <c r="AW1233" s="274"/>
      <c r="AX1233" s="274"/>
      <c r="AY1233" s="275"/>
      <c r="AZ1233" s="265"/>
      <c r="BA1233" s="266"/>
      <c r="BB1233" s="267" t="s">
        <v>42</v>
      </c>
      <c r="BC1233" s="269"/>
      <c r="BD1233" s="269">
        <f t="shared" si="40"/>
        <v>0</v>
      </c>
      <c r="BE1233" s="270"/>
      <c r="BF1233" s="271"/>
      <c r="BG1233" s="279"/>
      <c r="BI1233" s="252" t="str">
        <f t="shared" si="39"/>
        <v/>
      </c>
    </row>
    <row r="1234" spans="1:61" s="277" customFormat="1" hidden="1">
      <c r="A1234" s="247"/>
      <c r="B1234" s="260">
        <v>633.00599999999997</v>
      </c>
      <c r="C1234" s="261" t="s">
        <v>969</v>
      </c>
      <c r="D1234" s="273"/>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74"/>
      <c r="AE1234" s="274"/>
      <c r="AF1234" s="274"/>
      <c r="AG1234" s="274"/>
      <c r="AH1234" s="274"/>
      <c r="AI1234" s="274"/>
      <c r="AJ1234" s="274"/>
      <c r="AK1234" s="274"/>
      <c r="AL1234" s="274"/>
      <c r="AM1234" s="274"/>
      <c r="AN1234" s="274"/>
      <c r="AO1234" s="274"/>
      <c r="AP1234" s="274"/>
      <c r="AQ1234" s="274"/>
      <c r="AR1234" s="274"/>
      <c r="AS1234" s="274"/>
      <c r="AT1234" s="274"/>
      <c r="AU1234" s="274"/>
      <c r="AV1234" s="274"/>
      <c r="AW1234" s="274"/>
      <c r="AX1234" s="274"/>
      <c r="AY1234" s="275"/>
      <c r="AZ1234" s="265"/>
      <c r="BA1234" s="266"/>
      <c r="BB1234" s="267" t="s">
        <v>42</v>
      </c>
      <c r="BC1234" s="269"/>
      <c r="BD1234" s="269">
        <f t="shared" si="40"/>
        <v>0</v>
      </c>
      <c r="BE1234" s="270"/>
      <c r="BF1234" s="271"/>
      <c r="BG1234" s="279"/>
      <c r="BI1234" s="252" t="str">
        <f t="shared" si="39"/>
        <v/>
      </c>
    </row>
    <row r="1235" spans="1:61" s="277" customFormat="1" hidden="1">
      <c r="A1235" s="247"/>
      <c r="B1235" s="260">
        <v>633.00699999999995</v>
      </c>
      <c r="C1235" s="261" t="s">
        <v>970</v>
      </c>
      <c r="D1235" s="273"/>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74"/>
      <c r="AE1235" s="274"/>
      <c r="AF1235" s="274"/>
      <c r="AG1235" s="274"/>
      <c r="AH1235" s="274"/>
      <c r="AI1235" s="274"/>
      <c r="AJ1235" s="274"/>
      <c r="AK1235" s="274"/>
      <c r="AL1235" s="274"/>
      <c r="AM1235" s="274"/>
      <c r="AN1235" s="274"/>
      <c r="AO1235" s="274"/>
      <c r="AP1235" s="274"/>
      <c r="AQ1235" s="274"/>
      <c r="AR1235" s="274"/>
      <c r="AS1235" s="274"/>
      <c r="AT1235" s="274"/>
      <c r="AU1235" s="274"/>
      <c r="AV1235" s="274"/>
      <c r="AW1235" s="274"/>
      <c r="AX1235" s="274"/>
      <c r="AY1235" s="275"/>
      <c r="AZ1235" s="265"/>
      <c r="BA1235" s="266"/>
      <c r="BB1235" s="267" t="s">
        <v>42</v>
      </c>
      <c r="BC1235" s="269"/>
      <c r="BD1235" s="269">
        <f t="shared" si="40"/>
        <v>0</v>
      </c>
      <c r="BE1235" s="270"/>
      <c r="BF1235" s="271"/>
      <c r="BG1235" s="279"/>
      <c r="BI1235" s="252" t="str">
        <f t="shared" si="39"/>
        <v/>
      </c>
    </row>
    <row r="1236" spans="1:61" s="277" customFormat="1" hidden="1">
      <c r="A1236" s="247"/>
      <c r="B1236" s="260">
        <v>633.00800000000004</v>
      </c>
      <c r="C1236" s="261" t="s">
        <v>971</v>
      </c>
      <c r="D1236" s="273"/>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74"/>
      <c r="AE1236" s="274"/>
      <c r="AF1236" s="274"/>
      <c r="AG1236" s="274"/>
      <c r="AH1236" s="274"/>
      <c r="AI1236" s="274"/>
      <c r="AJ1236" s="274"/>
      <c r="AK1236" s="274"/>
      <c r="AL1236" s="274"/>
      <c r="AM1236" s="274"/>
      <c r="AN1236" s="274"/>
      <c r="AO1236" s="274"/>
      <c r="AP1236" s="274"/>
      <c r="AQ1236" s="274"/>
      <c r="AR1236" s="274"/>
      <c r="AS1236" s="274"/>
      <c r="AT1236" s="274"/>
      <c r="AU1236" s="274"/>
      <c r="AV1236" s="274"/>
      <c r="AW1236" s="274"/>
      <c r="AX1236" s="274"/>
      <c r="AY1236" s="275"/>
      <c r="AZ1236" s="265"/>
      <c r="BA1236" s="266"/>
      <c r="BB1236" s="267" t="s">
        <v>42</v>
      </c>
      <c r="BC1236" s="269"/>
      <c r="BD1236" s="269">
        <f t="shared" si="40"/>
        <v>0</v>
      </c>
      <c r="BE1236" s="270"/>
      <c r="BF1236" s="271"/>
      <c r="BG1236" s="279"/>
      <c r="BI1236" s="252" t="str">
        <f t="shared" si="39"/>
        <v/>
      </c>
    </row>
    <row r="1237" spans="1:61" s="277" customFormat="1" hidden="1">
      <c r="A1237" s="247"/>
      <c r="B1237" s="260">
        <v>633.00900000000001</v>
      </c>
      <c r="C1237" s="261" t="s">
        <v>972</v>
      </c>
      <c r="D1237" s="273"/>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74"/>
      <c r="AE1237" s="274"/>
      <c r="AF1237" s="274"/>
      <c r="AG1237" s="274"/>
      <c r="AH1237" s="274"/>
      <c r="AI1237" s="274"/>
      <c r="AJ1237" s="274"/>
      <c r="AK1237" s="274"/>
      <c r="AL1237" s="274"/>
      <c r="AM1237" s="274"/>
      <c r="AN1237" s="274"/>
      <c r="AO1237" s="274"/>
      <c r="AP1237" s="274"/>
      <c r="AQ1237" s="274"/>
      <c r="AR1237" s="274"/>
      <c r="AS1237" s="274"/>
      <c r="AT1237" s="274"/>
      <c r="AU1237" s="274"/>
      <c r="AV1237" s="274"/>
      <c r="AW1237" s="274"/>
      <c r="AX1237" s="274"/>
      <c r="AY1237" s="275"/>
      <c r="AZ1237" s="265"/>
      <c r="BA1237" s="266"/>
      <c r="BB1237" s="267" t="s">
        <v>42</v>
      </c>
      <c r="BC1237" s="269"/>
      <c r="BD1237" s="269">
        <f t="shared" si="40"/>
        <v>0</v>
      </c>
      <c r="BE1237" s="270"/>
      <c r="BF1237" s="271"/>
      <c r="BG1237" s="279"/>
      <c r="BI1237" s="252" t="str">
        <f t="shared" si="39"/>
        <v/>
      </c>
    </row>
    <row r="1238" spans="1:61" s="277" customFormat="1" ht="15">
      <c r="A1238" s="256" t="s">
        <v>1418</v>
      </c>
      <c r="B1238" s="322"/>
      <c r="C1238" s="258" t="s">
        <v>1419</v>
      </c>
      <c r="D1238" s="281"/>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282"/>
      <c r="AE1238" s="282"/>
      <c r="AF1238" s="282"/>
      <c r="AG1238" s="282"/>
      <c r="AH1238" s="282"/>
      <c r="AI1238" s="282"/>
      <c r="AJ1238" s="282"/>
      <c r="AK1238" s="282"/>
      <c r="AL1238" s="282"/>
      <c r="AM1238" s="282"/>
      <c r="AN1238" s="282"/>
      <c r="AO1238" s="282"/>
      <c r="AP1238" s="282"/>
      <c r="AQ1238" s="282"/>
      <c r="AR1238" s="282"/>
      <c r="AS1238" s="282"/>
      <c r="AT1238" s="282"/>
      <c r="AU1238" s="282"/>
      <c r="AV1238" s="282"/>
      <c r="AW1238" s="282"/>
      <c r="AX1238" s="282"/>
      <c r="AY1238" s="283"/>
      <c r="AZ1238" s="284"/>
      <c r="BA1238" s="285"/>
      <c r="BB1238" s="286"/>
      <c r="BC1238" s="287"/>
      <c r="BD1238" s="287"/>
      <c r="BE1238" s="270"/>
      <c r="BF1238" s="259" t="s">
        <v>1447</v>
      </c>
      <c r="BG1238" s="279"/>
      <c r="BI1238" s="252"/>
    </row>
    <row r="1239" spans="1:61" s="277" customFormat="1" ht="14.25" hidden="1" customHeight="1">
      <c r="A1239" s="247"/>
      <c r="B1239" s="260">
        <v>635.00099999999998</v>
      </c>
      <c r="C1239" s="261" t="s">
        <v>973</v>
      </c>
      <c r="D1239" s="273"/>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74"/>
      <c r="AE1239" s="274"/>
      <c r="AF1239" s="274"/>
      <c r="AG1239" s="274"/>
      <c r="AH1239" s="274"/>
      <c r="AI1239" s="274"/>
      <c r="AJ1239" s="274"/>
      <c r="AK1239" s="274"/>
      <c r="AL1239" s="274"/>
      <c r="AM1239" s="274"/>
      <c r="AN1239" s="274"/>
      <c r="AO1239" s="274"/>
      <c r="AP1239" s="274"/>
      <c r="AQ1239" s="274"/>
      <c r="AR1239" s="274"/>
      <c r="AS1239" s="274"/>
      <c r="AT1239" s="274"/>
      <c r="AU1239" s="274"/>
      <c r="AV1239" s="274"/>
      <c r="AW1239" s="274"/>
      <c r="AX1239" s="274"/>
      <c r="AY1239" s="275"/>
      <c r="AZ1239" s="265"/>
      <c r="BA1239" s="266"/>
      <c r="BB1239" s="267" t="s">
        <v>48</v>
      </c>
      <c r="BC1239" s="269"/>
      <c r="BD1239" s="269">
        <f t="shared" si="40"/>
        <v>0</v>
      </c>
      <c r="BE1239" s="270"/>
      <c r="BF1239" s="271"/>
      <c r="BG1239" s="279"/>
      <c r="BI1239" s="252" t="str">
        <f t="shared" si="39"/>
        <v/>
      </c>
    </row>
    <row r="1240" spans="1:61" s="277" customFormat="1" ht="14.25" hidden="1" customHeight="1">
      <c r="A1240" s="247"/>
      <c r="B1240" s="260">
        <v>635.00199999999995</v>
      </c>
      <c r="C1240" s="261" t="s">
        <v>974</v>
      </c>
      <c r="D1240" s="273"/>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74"/>
      <c r="AE1240" s="274"/>
      <c r="AF1240" s="274"/>
      <c r="AG1240" s="274"/>
      <c r="AH1240" s="274"/>
      <c r="AI1240" s="274"/>
      <c r="AJ1240" s="274"/>
      <c r="AK1240" s="274"/>
      <c r="AL1240" s="274"/>
      <c r="AM1240" s="274"/>
      <c r="AN1240" s="274"/>
      <c r="AO1240" s="274"/>
      <c r="AP1240" s="274"/>
      <c r="AQ1240" s="274"/>
      <c r="AR1240" s="274"/>
      <c r="AS1240" s="274"/>
      <c r="AT1240" s="274"/>
      <c r="AU1240" s="274"/>
      <c r="AV1240" s="274"/>
      <c r="AW1240" s="274"/>
      <c r="AX1240" s="274"/>
      <c r="AY1240" s="275"/>
      <c r="AZ1240" s="265"/>
      <c r="BA1240" s="266"/>
      <c r="BB1240" s="267" t="s">
        <v>48</v>
      </c>
      <c r="BC1240" s="269"/>
      <c r="BD1240" s="269">
        <f t="shared" si="40"/>
        <v>0</v>
      </c>
      <c r="BE1240" s="270"/>
      <c r="BF1240" s="271" t="s">
        <v>1186</v>
      </c>
      <c r="BG1240" s="279"/>
      <c r="BI1240" s="252" t="str">
        <f t="shared" si="39"/>
        <v/>
      </c>
    </row>
    <row r="1241" spans="1:61" s="277" customFormat="1" ht="14.25" hidden="1" customHeight="1">
      <c r="A1241" s="247"/>
      <c r="B1241" s="260">
        <v>635.00300000000004</v>
      </c>
      <c r="C1241" s="261" t="s">
        <v>975</v>
      </c>
      <c r="D1241" s="273"/>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74"/>
      <c r="AE1241" s="274"/>
      <c r="AF1241" s="274"/>
      <c r="AG1241" s="274"/>
      <c r="AH1241" s="274"/>
      <c r="AI1241" s="274"/>
      <c r="AJ1241" s="274"/>
      <c r="AK1241" s="274"/>
      <c r="AL1241" s="274"/>
      <c r="AM1241" s="274"/>
      <c r="AN1241" s="274"/>
      <c r="AO1241" s="274"/>
      <c r="AP1241" s="274"/>
      <c r="AQ1241" s="274"/>
      <c r="AR1241" s="274"/>
      <c r="AS1241" s="274"/>
      <c r="AT1241" s="274"/>
      <c r="AU1241" s="274"/>
      <c r="AV1241" s="274"/>
      <c r="AW1241" s="274"/>
      <c r="AX1241" s="274"/>
      <c r="AY1241" s="275"/>
      <c r="AZ1241" s="265"/>
      <c r="BA1241" s="266"/>
      <c r="BB1241" s="267" t="s">
        <v>48</v>
      </c>
      <c r="BC1241" s="269"/>
      <c r="BD1241" s="269">
        <f t="shared" si="40"/>
        <v>0</v>
      </c>
      <c r="BE1241" s="270"/>
      <c r="BF1241" s="271" t="s">
        <v>1186</v>
      </c>
      <c r="BG1241" s="279"/>
      <c r="BI1241" s="252" t="str">
        <f t="shared" si="39"/>
        <v/>
      </c>
    </row>
    <row r="1242" spans="1:61" s="277" customFormat="1" ht="14.25" hidden="1" customHeight="1">
      <c r="A1242" s="247"/>
      <c r="B1242" s="260">
        <v>635.00400000000002</v>
      </c>
      <c r="C1242" s="261" t="s">
        <v>976</v>
      </c>
      <c r="D1242" s="273"/>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74"/>
      <c r="AE1242" s="274"/>
      <c r="AF1242" s="274"/>
      <c r="AG1242" s="274"/>
      <c r="AH1242" s="274"/>
      <c r="AI1242" s="274"/>
      <c r="AJ1242" s="274"/>
      <c r="AK1242" s="274"/>
      <c r="AL1242" s="274"/>
      <c r="AM1242" s="274"/>
      <c r="AN1242" s="274"/>
      <c r="AO1242" s="274"/>
      <c r="AP1242" s="274"/>
      <c r="AQ1242" s="274"/>
      <c r="AR1242" s="274"/>
      <c r="AS1242" s="274"/>
      <c r="AT1242" s="274"/>
      <c r="AU1242" s="274"/>
      <c r="AV1242" s="274"/>
      <c r="AW1242" s="274"/>
      <c r="AX1242" s="274"/>
      <c r="AY1242" s="275"/>
      <c r="AZ1242" s="265"/>
      <c r="BA1242" s="266"/>
      <c r="BB1242" s="267" t="s">
        <v>48</v>
      </c>
      <c r="BC1242" s="269"/>
      <c r="BD1242" s="269">
        <f t="shared" si="40"/>
        <v>0</v>
      </c>
      <c r="BE1242" s="270"/>
      <c r="BF1242" s="271" t="s">
        <v>1186</v>
      </c>
      <c r="BG1242" s="279"/>
      <c r="BI1242" s="252" t="str">
        <f t="shared" si="39"/>
        <v/>
      </c>
    </row>
    <row r="1243" spans="1:61" s="277" customFormat="1" ht="14.25" hidden="1" customHeight="1">
      <c r="A1243" s="247"/>
      <c r="B1243" s="260">
        <v>635.005</v>
      </c>
      <c r="C1243" s="261" t="s">
        <v>977</v>
      </c>
      <c r="D1243" s="273"/>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74"/>
      <c r="AE1243" s="274"/>
      <c r="AF1243" s="274"/>
      <c r="AG1243" s="274"/>
      <c r="AH1243" s="274"/>
      <c r="AI1243" s="274"/>
      <c r="AJ1243" s="274"/>
      <c r="AK1243" s="274"/>
      <c r="AL1243" s="274"/>
      <c r="AM1243" s="274"/>
      <c r="AN1243" s="274"/>
      <c r="AO1243" s="274"/>
      <c r="AP1243" s="274"/>
      <c r="AQ1243" s="274"/>
      <c r="AR1243" s="274"/>
      <c r="AS1243" s="274"/>
      <c r="AT1243" s="274"/>
      <c r="AU1243" s="274"/>
      <c r="AV1243" s="274"/>
      <c r="AW1243" s="274"/>
      <c r="AX1243" s="274"/>
      <c r="AY1243" s="275"/>
      <c r="AZ1243" s="265"/>
      <c r="BA1243" s="266"/>
      <c r="BB1243" s="267" t="s">
        <v>48</v>
      </c>
      <c r="BC1243" s="269"/>
      <c r="BD1243" s="269">
        <f t="shared" si="40"/>
        <v>0</v>
      </c>
      <c r="BE1243" s="270"/>
      <c r="BF1243" s="271" t="s">
        <v>1186</v>
      </c>
      <c r="BG1243" s="279"/>
      <c r="BI1243" s="252" t="str">
        <f t="shared" si="39"/>
        <v/>
      </c>
    </row>
    <row r="1244" spans="1:61" s="277" customFormat="1" ht="14.25" hidden="1" customHeight="1">
      <c r="A1244" s="247"/>
      <c r="B1244" s="260">
        <v>635.00599999999997</v>
      </c>
      <c r="C1244" s="261" t="s">
        <v>978</v>
      </c>
      <c r="D1244" s="273"/>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74"/>
      <c r="AE1244" s="274"/>
      <c r="AF1244" s="274"/>
      <c r="AG1244" s="274"/>
      <c r="AH1244" s="274"/>
      <c r="AI1244" s="274"/>
      <c r="AJ1244" s="274"/>
      <c r="AK1244" s="274"/>
      <c r="AL1244" s="274"/>
      <c r="AM1244" s="274"/>
      <c r="AN1244" s="274"/>
      <c r="AO1244" s="274"/>
      <c r="AP1244" s="274"/>
      <c r="AQ1244" s="274"/>
      <c r="AR1244" s="274"/>
      <c r="AS1244" s="274"/>
      <c r="AT1244" s="274"/>
      <c r="AU1244" s="274"/>
      <c r="AV1244" s="274"/>
      <c r="AW1244" s="274"/>
      <c r="AX1244" s="274"/>
      <c r="AY1244" s="275"/>
      <c r="AZ1244" s="265"/>
      <c r="BA1244" s="266"/>
      <c r="BB1244" s="267" t="s">
        <v>48</v>
      </c>
      <c r="BC1244" s="269"/>
      <c r="BD1244" s="269">
        <f t="shared" si="40"/>
        <v>0</v>
      </c>
      <c r="BE1244" s="270"/>
      <c r="BF1244" s="271" t="s">
        <v>1186</v>
      </c>
      <c r="BG1244" s="279"/>
      <c r="BI1244" s="252" t="str">
        <f t="shared" si="39"/>
        <v/>
      </c>
    </row>
    <row r="1245" spans="1:61" s="277" customFormat="1" ht="14.25" hidden="1" customHeight="1">
      <c r="B1245" s="260">
        <v>635.00699999999995</v>
      </c>
      <c r="C1245" s="261" t="s">
        <v>979</v>
      </c>
      <c r="D1245" s="273"/>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74"/>
      <c r="AE1245" s="274"/>
      <c r="AF1245" s="274"/>
      <c r="AG1245" s="274"/>
      <c r="AH1245" s="274"/>
      <c r="AI1245" s="274"/>
      <c r="AJ1245" s="274"/>
      <c r="AK1245" s="274"/>
      <c r="AL1245" s="274"/>
      <c r="AM1245" s="274"/>
      <c r="AN1245" s="274"/>
      <c r="AO1245" s="274"/>
      <c r="AP1245" s="274"/>
      <c r="AQ1245" s="274"/>
      <c r="AR1245" s="274"/>
      <c r="AS1245" s="274"/>
      <c r="AT1245" s="274"/>
      <c r="AU1245" s="274"/>
      <c r="AV1245" s="274"/>
      <c r="AW1245" s="274"/>
      <c r="AX1245" s="274"/>
      <c r="AY1245" s="275"/>
      <c r="AZ1245" s="265"/>
      <c r="BA1245" s="266"/>
      <c r="BB1245" s="267" t="s">
        <v>48</v>
      </c>
      <c r="BC1245" s="269"/>
      <c r="BD1245" s="269">
        <f t="shared" si="40"/>
        <v>0</v>
      </c>
      <c r="BE1245" s="270"/>
      <c r="BF1245" s="271" t="s">
        <v>1186</v>
      </c>
      <c r="BG1245" s="279"/>
      <c r="BI1245" s="252" t="str">
        <f t="shared" si="39"/>
        <v/>
      </c>
    </row>
    <row r="1246" spans="1:61" s="277" customFormat="1" ht="14.25" hidden="1" customHeight="1">
      <c r="A1246" s="247"/>
      <c r="B1246" s="260">
        <v>635.00800000000004</v>
      </c>
      <c r="C1246" s="261" t="s">
        <v>980</v>
      </c>
      <c r="D1246" s="273"/>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74"/>
      <c r="AE1246" s="274"/>
      <c r="AF1246" s="274"/>
      <c r="AG1246" s="274"/>
      <c r="AH1246" s="274"/>
      <c r="AI1246" s="274"/>
      <c r="AJ1246" s="274"/>
      <c r="AK1246" s="274"/>
      <c r="AL1246" s="274"/>
      <c r="AM1246" s="274"/>
      <c r="AN1246" s="274"/>
      <c r="AO1246" s="274"/>
      <c r="AP1246" s="274"/>
      <c r="AQ1246" s="274"/>
      <c r="AR1246" s="274"/>
      <c r="AS1246" s="274"/>
      <c r="AT1246" s="274"/>
      <c r="AU1246" s="274"/>
      <c r="AV1246" s="274"/>
      <c r="AW1246" s="274"/>
      <c r="AX1246" s="274"/>
      <c r="AY1246" s="275"/>
      <c r="AZ1246" s="265"/>
      <c r="BA1246" s="266"/>
      <c r="BB1246" s="267" t="s">
        <v>48</v>
      </c>
      <c r="BC1246" s="269"/>
      <c r="BD1246" s="269">
        <f t="shared" si="40"/>
        <v>0</v>
      </c>
      <c r="BE1246" s="270"/>
      <c r="BF1246" s="271" t="s">
        <v>1186</v>
      </c>
      <c r="BG1246" s="279"/>
      <c r="BI1246" s="252" t="str">
        <f t="shared" si="39"/>
        <v/>
      </c>
    </row>
    <row r="1247" spans="1:61" s="277" customFormat="1" ht="14.25" customHeight="1">
      <c r="A1247" s="256" t="s">
        <v>1416</v>
      </c>
      <c r="B1247" s="322"/>
      <c r="C1247" s="258" t="s">
        <v>1417</v>
      </c>
      <c r="D1247" s="281"/>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282"/>
      <c r="AE1247" s="282"/>
      <c r="AF1247" s="282"/>
      <c r="AG1247" s="282"/>
      <c r="AH1247" s="282"/>
      <c r="AI1247" s="282"/>
      <c r="AJ1247" s="282"/>
      <c r="AK1247" s="282"/>
      <c r="AL1247" s="282"/>
      <c r="AM1247" s="282"/>
      <c r="AN1247" s="282"/>
      <c r="AO1247" s="282"/>
      <c r="AP1247" s="282"/>
      <c r="AQ1247" s="282"/>
      <c r="AR1247" s="282"/>
      <c r="AS1247" s="282"/>
      <c r="AT1247" s="282"/>
      <c r="AU1247" s="282"/>
      <c r="AV1247" s="282"/>
      <c r="AW1247" s="282"/>
      <c r="AX1247" s="282"/>
      <c r="AY1247" s="283"/>
      <c r="AZ1247" s="284"/>
      <c r="BA1247" s="285"/>
      <c r="BB1247" s="286"/>
      <c r="BC1247" s="287"/>
      <c r="BD1247" s="287"/>
      <c r="BE1247" s="270"/>
      <c r="BF1247" s="259" t="s">
        <v>1447</v>
      </c>
      <c r="BG1247" s="279"/>
      <c r="BI1247" s="252"/>
    </row>
    <row r="1248" spans="1:61" s="277" customFormat="1" hidden="1">
      <c r="A1248" s="247"/>
      <c r="B1248" s="260">
        <v>636.00099999999998</v>
      </c>
      <c r="C1248" s="261" t="s">
        <v>1126</v>
      </c>
      <c r="D1248" s="273"/>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74"/>
      <c r="AE1248" s="274"/>
      <c r="AF1248" s="274"/>
      <c r="AG1248" s="274"/>
      <c r="AH1248" s="274"/>
      <c r="AI1248" s="274"/>
      <c r="AJ1248" s="274"/>
      <c r="AK1248" s="274"/>
      <c r="AL1248" s="274"/>
      <c r="AM1248" s="274"/>
      <c r="AN1248" s="274"/>
      <c r="AO1248" s="274"/>
      <c r="AP1248" s="274"/>
      <c r="AQ1248" s="274"/>
      <c r="AR1248" s="274"/>
      <c r="AS1248" s="274"/>
      <c r="AT1248" s="274"/>
      <c r="AU1248" s="274"/>
      <c r="AV1248" s="274"/>
      <c r="AW1248" s="274"/>
      <c r="AX1248" s="274"/>
      <c r="AY1248" s="275"/>
      <c r="AZ1248" s="265"/>
      <c r="BA1248" s="266"/>
      <c r="BB1248" s="267" t="s">
        <v>46</v>
      </c>
      <c r="BC1248" s="269"/>
      <c r="BD1248" s="269">
        <f t="shared" ref="BD1248" si="41">BA1248*BC1248</f>
        <v>0</v>
      </c>
      <c r="BE1248" s="270"/>
      <c r="BF1248" s="271"/>
      <c r="BG1248" s="279"/>
      <c r="BI1248" s="252" t="str">
        <f t="shared" si="39"/>
        <v/>
      </c>
    </row>
    <row r="1249" spans="1:61" s="277" customFormat="1" ht="15">
      <c r="A1249" s="256" t="s">
        <v>1414</v>
      </c>
      <c r="B1249" s="322"/>
      <c r="C1249" s="258" t="s">
        <v>1415</v>
      </c>
      <c r="D1249" s="281"/>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282"/>
      <c r="AF1249" s="282"/>
      <c r="AG1249" s="282"/>
      <c r="AH1249" s="282"/>
      <c r="AI1249" s="282"/>
      <c r="AJ1249" s="282"/>
      <c r="AK1249" s="282"/>
      <c r="AL1249" s="282"/>
      <c r="AM1249" s="282"/>
      <c r="AN1249" s="282"/>
      <c r="AO1249" s="282"/>
      <c r="AP1249" s="282"/>
      <c r="AQ1249" s="282"/>
      <c r="AR1249" s="282"/>
      <c r="AS1249" s="282"/>
      <c r="AT1249" s="282"/>
      <c r="AU1249" s="282"/>
      <c r="AV1249" s="282"/>
      <c r="AW1249" s="282"/>
      <c r="AX1249" s="282"/>
      <c r="AY1249" s="283"/>
      <c r="AZ1249" s="284"/>
      <c r="BA1249" s="285"/>
      <c r="BB1249" s="286"/>
      <c r="BC1249" s="287"/>
      <c r="BD1249" s="287"/>
      <c r="BE1249" s="270"/>
      <c r="BF1249" s="259" t="s">
        <v>1447</v>
      </c>
      <c r="BG1249" s="279"/>
      <c r="BI1249" s="252"/>
    </row>
    <row r="1250" spans="1:61" s="277" customFormat="1" hidden="1">
      <c r="A1250" s="247"/>
      <c r="B1250" s="260">
        <v>637.00049999999999</v>
      </c>
      <c r="C1250" s="261" t="s">
        <v>18</v>
      </c>
      <c r="D1250" s="273"/>
      <c r="E1250" s="274"/>
      <c r="F1250" s="274"/>
      <c r="G1250" s="274"/>
      <c r="H1250" s="274"/>
      <c r="I1250" s="274"/>
      <c r="J1250" s="274"/>
      <c r="K1250" s="274"/>
      <c r="L1250" s="274"/>
      <c r="M1250" s="274"/>
      <c r="N1250" s="274"/>
      <c r="O1250" s="274"/>
      <c r="P1250" s="274"/>
      <c r="Q1250" s="274"/>
      <c r="R1250" s="274"/>
      <c r="S1250" s="274"/>
      <c r="T1250" s="274"/>
      <c r="U1250" s="274"/>
      <c r="V1250" s="274"/>
      <c r="W1250" s="274"/>
      <c r="X1250" s="274"/>
      <c r="Y1250" s="274"/>
      <c r="Z1250" s="274"/>
      <c r="AA1250" s="274"/>
      <c r="AB1250" s="274"/>
      <c r="AC1250" s="274"/>
      <c r="AD1250" s="274"/>
      <c r="AE1250" s="274"/>
      <c r="AF1250" s="274"/>
      <c r="AG1250" s="274"/>
      <c r="AH1250" s="274"/>
      <c r="AI1250" s="274"/>
      <c r="AJ1250" s="274"/>
      <c r="AK1250" s="274"/>
      <c r="AL1250" s="274"/>
      <c r="AM1250" s="274"/>
      <c r="AN1250" s="274"/>
      <c r="AO1250" s="274"/>
      <c r="AP1250" s="274"/>
      <c r="AQ1250" s="274"/>
      <c r="AR1250" s="274"/>
      <c r="AS1250" s="274"/>
      <c r="AT1250" s="274"/>
      <c r="AU1250" s="274"/>
      <c r="AV1250" s="274"/>
      <c r="AW1250" s="274"/>
      <c r="AX1250" s="274"/>
      <c r="AY1250" s="275"/>
      <c r="AZ1250" s="265"/>
      <c r="BA1250" s="266"/>
      <c r="BB1250" s="267" t="s">
        <v>41</v>
      </c>
      <c r="BC1250" s="268"/>
      <c r="BD1250" s="269">
        <f t="shared" si="40"/>
        <v>0</v>
      </c>
      <c r="BE1250" s="270"/>
      <c r="BF1250" s="271" t="e">
        <f>ROUND((($BD$1461-$BD$7-$BD$8-#REF!-$BD$9-$BD$10-$BD$11-$BD$12-$BD$13-$BD$14-$BD$754-$BD$840-$BD$1250-$BD$1251-$BD$1253)*BG1250),-2)</f>
        <v>#REF!</v>
      </c>
      <c r="BG1250" s="272"/>
      <c r="BI1250" s="252" t="str">
        <f t="shared" si="39"/>
        <v/>
      </c>
    </row>
    <row r="1251" spans="1:61" s="277" customFormat="1" hidden="1">
      <c r="A1251" s="247"/>
      <c r="B1251" s="260">
        <v>637.00099999999998</v>
      </c>
      <c r="C1251" s="261" t="s">
        <v>19</v>
      </c>
      <c r="D1251" s="273"/>
      <c r="E1251" s="274"/>
      <c r="F1251" s="274"/>
      <c r="G1251" s="274"/>
      <c r="H1251" s="274"/>
      <c r="I1251" s="274"/>
      <c r="J1251" s="274"/>
      <c r="K1251" s="274"/>
      <c r="L1251" s="274"/>
      <c r="M1251" s="274"/>
      <c r="N1251" s="274"/>
      <c r="O1251" s="274"/>
      <c r="P1251" s="274"/>
      <c r="Q1251" s="274"/>
      <c r="R1251" s="274"/>
      <c r="S1251" s="274"/>
      <c r="T1251" s="274"/>
      <c r="U1251" s="274"/>
      <c r="V1251" s="274"/>
      <c r="W1251" s="274"/>
      <c r="X1251" s="274"/>
      <c r="Y1251" s="274"/>
      <c r="Z1251" s="274"/>
      <c r="AA1251" s="274"/>
      <c r="AB1251" s="274"/>
      <c r="AC1251" s="274"/>
      <c r="AD1251" s="274"/>
      <c r="AE1251" s="274"/>
      <c r="AF1251" s="274"/>
      <c r="AG1251" s="274"/>
      <c r="AH1251" s="274"/>
      <c r="AI1251" s="274"/>
      <c r="AJ1251" s="274"/>
      <c r="AK1251" s="274"/>
      <c r="AL1251" s="274"/>
      <c r="AM1251" s="274"/>
      <c r="AN1251" s="274"/>
      <c r="AO1251" s="274"/>
      <c r="AP1251" s="274"/>
      <c r="AQ1251" s="274"/>
      <c r="AR1251" s="274"/>
      <c r="AS1251" s="274"/>
      <c r="AT1251" s="274"/>
      <c r="AU1251" s="274"/>
      <c r="AV1251" s="274"/>
      <c r="AW1251" s="274"/>
      <c r="AX1251" s="274"/>
      <c r="AY1251" s="275"/>
      <c r="AZ1251" s="265"/>
      <c r="BA1251" s="266"/>
      <c r="BB1251" s="267" t="s">
        <v>41</v>
      </c>
      <c r="BC1251" s="268"/>
      <c r="BD1251" s="269">
        <f t="shared" si="40"/>
        <v>0</v>
      </c>
      <c r="BE1251" s="270"/>
      <c r="BF1251" s="271" t="e">
        <f>ROUND((($BD$1461-$BD$7-$BD$8-#REF!-$BD$9-$BD$10-$BD$11-$BD$12-$BD$13-$BD$14-$BD$754-$BD$840-$BD$1250-$BD$1251-$BD$1253)*BG1251),-2)</f>
        <v>#REF!</v>
      </c>
      <c r="BG1251" s="272"/>
      <c r="BI1251" s="252" t="str">
        <f t="shared" si="39"/>
        <v/>
      </c>
    </row>
    <row r="1252" spans="1:61" s="277" customFormat="1" hidden="1">
      <c r="A1252" s="247"/>
      <c r="B1252" s="260">
        <v>637.00300000000004</v>
      </c>
      <c r="C1252" s="261" t="s">
        <v>981</v>
      </c>
      <c r="D1252" s="273"/>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274"/>
      <c r="AE1252" s="274"/>
      <c r="AF1252" s="274"/>
      <c r="AG1252" s="274"/>
      <c r="AH1252" s="274"/>
      <c r="AI1252" s="274"/>
      <c r="AJ1252" s="274"/>
      <c r="AK1252" s="274"/>
      <c r="AL1252" s="274"/>
      <c r="AM1252" s="274"/>
      <c r="AN1252" s="274"/>
      <c r="AO1252" s="274"/>
      <c r="AP1252" s="274"/>
      <c r="AQ1252" s="274"/>
      <c r="AR1252" s="274"/>
      <c r="AS1252" s="274"/>
      <c r="AT1252" s="274"/>
      <c r="AU1252" s="274"/>
      <c r="AV1252" s="274"/>
      <c r="AW1252" s="274"/>
      <c r="AX1252" s="274"/>
      <c r="AY1252" s="275"/>
      <c r="AZ1252" s="265"/>
      <c r="BA1252" s="266"/>
      <c r="BB1252" s="267" t="s">
        <v>20</v>
      </c>
      <c r="BC1252" s="269"/>
      <c r="BD1252" s="269">
        <f t="shared" si="40"/>
        <v>0</v>
      </c>
      <c r="BE1252" s="270"/>
      <c r="BF1252" s="271"/>
      <c r="BG1252" s="279"/>
      <c r="BI1252" s="252" t="str">
        <f t="shared" si="39"/>
        <v/>
      </c>
    </row>
    <row r="1253" spans="1:61" s="277" customFormat="1" hidden="1">
      <c r="A1253" s="247"/>
      <c r="B1253" s="260">
        <v>637.00400000000002</v>
      </c>
      <c r="C1253" s="261" t="s">
        <v>982</v>
      </c>
      <c r="D1253" s="273"/>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74"/>
      <c r="AE1253" s="274"/>
      <c r="AF1253" s="274"/>
      <c r="AG1253" s="274"/>
      <c r="AH1253" s="274"/>
      <c r="AI1253" s="274"/>
      <c r="AJ1253" s="274"/>
      <c r="AK1253" s="274"/>
      <c r="AL1253" s="274"/>
      <c r="AM1253" s="274"/>
      <c r="AN1253" s="274"/>
      <c r="AO1253" s="274"/>
      <c r="AP1253" s="274"/>
      <c r="AQ1253" s="274"/>
      <c r="AR1253" s="274"/>
      <c r="AS1253" s="274"/>
      <c r="AT1253" s="274"/>
      <c r="AU1253" s="274"/>
      <c r="AV1253" s="274"/>
      <c r="AW1253" s="274"/>
      <c r="AX1253" s="274"/>
      <c r="AY1253" s="275"/>
      <c r="AZ1253" s="265"/>
      <c r="BA1253" s="266"/>
      <c r="BB1253" s="267" t="s">
        <v>41</v>
      </c>
      <c r="BC1253" s="268"/>
      <c r="BD1253" s="269">
        <f t="shared" si="40"/>
        <v>0</v>
      </c>
      <c r="BE1253" s="270"/>
      <c r="BF1253" s="271" t="e">
        <f>ROUND((($BD$1461-$BD$7-$BD$8-#REF!-$BD$9-$BD$10-$BD$11-$BD$12-$BD$13-$BD$14-$BD$754-$BD$840-$BD$1250-$BD$1251-$BD$1253)*BG1253),-2)</f>
        <v>#REF!</v>
      </c>
      <c r="BG1253" s="272"/>
      <c r="BI1253" s="252" t="str">
        <f t="shared" si="39"/>
        <v/>
      </c>
    </row>
    <row r="1254" spans="1:61" s="277" customFormat="1" ht="15">
      <c r="A1254" s="256" t="s">
        <v>1443</v>
      </c>
      <c r="B1254" s="322"/>
      <c r="C1254" s="258" t="s">
        <v>1413</v>
      </c>
      <c r="D1254" s="281"/>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282"/>
      <c r="AE1254" s="282"/>
      <c r="AF1254" s="282"/>
      <c r="AG1254" s="282"/>
      <c r="AH1254" s="282"/>
      <c r="AI1254" s="282"/>
      <c r="AJ1254" s="282"/>
      <c r="AK1254" s="282"/>
      <c r="AL1254" s="282"/>
      <c r="AM1254" s="282"/>
      <c r="AN1254" s="282"/>
      <c r="AO1254" s="282"/>
      <c r="AP1254" s="282"/>
      <c r="AQ1254" s="282"/>
      <c r="AR1254" s="282"/>
      <c r="AS1254" s="282"/>
      <c r="AT1254" s="282"/>
      <c r="AU1254" s="282"/>
      <c r="AV1254" s="282"/>
      <c r="AW1254" s="282"/>
      <c r="AX1254" s="282"/>
      <c r="AY1254" s="283"/>
      <c r="AZ1254" s="284"/>
      <c r="BA1254" s="285"/>
      <c r="BB1254" s="286"/>
      <c r="BC1254" s="290"/>
      <c r="BD1254" s="287"/>
      <c r="BE1254" s="270"/>
      <c r="BF1254" s="259" t="s">
        <v>1447</v>
      </c>
      <c r="BG1254" s="279"/>
      <c r="BI1254" s="252"/>
    </row>
    <row r="1255" spans="1:61" s="277" customFormat="1" hidden="1">
      <c r="A1255" s="247"/>
      <c r="B1255" s="260">
        <v>650.00049999999999</v>
      </c>
      <c r="C1255" s="261" t="s">
        <v>983</v>
      </c>
      <c r="D1255" s="273"/>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74"/>
      <c r="AE1255" s="274"/>
      <c r="AF1255" s="274"/>
      <c r="AG1255" s="274"/>
      <c r="AH1255" s="274"/>
      <c r="AI1255" s="274"/>
      <c r="AJ1255" s="274"/>
      <c r="AK1255" s="274"/>
      <c r="AL1255" s="274"/>
      <c r="AM1255" s="274"/>
      <c r="AN1255" s="274"/>
      <c r="AO1255" s="274"/>
      <c r="AP1255" s="274"/>
      <c r="AQ1255" s="274"/>
      <c r="AR1255" s="274"/>
      <c r="AS1255" s="274"/>
      <c r="AT1255" s="274"/>
      <c r="AU1255" s="274"/>
      <c r="AV1255" s="274"/>
      <c r="AW1255" s="274"/>
      <c r="AX1255" s="274"/>
      <c r="AY1255" s="275"/>
      <c r="AZ1255" s="265"/>
      <c r="BA1255" s="266"/>
      <c r="BB1255" s="267" t="s">
        <v>41</v>
      </c>
      <c r="BC1255" s="269"/>
      <c r="BD1255" s="269">
        <f t="shared" si="40"/>
        <v>0</v>
      </c>
      <c r="BE1255" s="270"/>
      <c r="BF1255" s="296"/>
      <c r="BG1255" s="279"/>
      <c r="BI1255" s="252" t="str">
        <f t="shared" si="39"/>
        <v/>
      </c>
    </row>
    <row r="1256" spans="1:61" s="277" customFormat="1" hidden="1">
      <c r="A1256" s="247"/>
      <c r="B1256" s="260">
        <v>650.00099999999998</v>
      </c>
      <c r="C1256" s="261" t="s">
        <v>984</v>
      </c>
      <c r="D1256" s="273"/>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74"/>
      <c r="AE1256" s="274"/>
      <c r="AF1256" s="274"/>
      <c r="AG1256" s="274"/>
      <c r="AH1256" s="274"/>
      <c r="AI1256" s="274"/>
      <c r="AJ1256" s="274"/>
      <c r="AK1256" s="274"/>
      <c r="AL1256" s="274"/>
      <c r="AM1256" s="274"/>
      <c r="AN1256" s="274"/>
      <c r="AO1256" s="274"/>
      <c r="AP1256" s="274"/>
      <c r="AQ1256" s="274"/>
      <c r="AR1256" s="274"/>
      <c r="AS1256" s="274"/>
      <c r="AT1256" s="274"/>
      <c r="AU1256" s="274"/>
      <c r="AV1256" s="274"/>
      <c r="AW1256" s="274"/>
      <c r="AX1256" s="274"/>
      <c r="AY1256" s="275"/>
      <c r="AZ1256" s="265"/>
      <c r="BA1256" s="266"/>
      <c r="BB1256" s="267" t="s">
        <v>41</v>
      </c>
      <c r="BC1256" s="269"/>
      <c r="BD1256" s="269">
        <f t="shared" si="40"/>
        <v>0</v>
      </c>
      <c r="BE1256" s="270"/>
      <c r="BF1256" s="296"/>
      <c r="BG1256" s="279"/>
      <c r="BI1256" s="252" t="str">
        <f t="shared" si="39"/>
        <v/>
      </c>
    </row>
    <row r="1257" spans="1:61" s="277" customFormat="1" hidden="1">
      <c r="B1257" s="260">
        <v>650.00199999999995</v>
      </c>
      <c r="C1257" s="261" t="s">
        <v>985</v>
      </c>
      <c r="D1257" s="273"/>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74"/>
      <c r="AE1257" s="274"/>
      <c r="AF1257" s="274"/>
      <c r="AG1257" s="274"/>
      <c r="AH1257" s="274"/>
      <c r="AI1257" s="274"/>
      <c r="AJ1257" s="274"/>
      <c r="AK1257" s="274"/>
      <c r="AL1257" s="274"/>
      <c r="AM1257" s="274"/>
      <c r="AN1257" s="274"/>
      <c r="AO1257" s="274"/>
      <c r="AP1257" s="274"/>
      <c r="AQ1257" s="274"/>
      <c r="AR1257" s="274"/>
      <c r="AS1257" s="274"/>
      <c r="AT1257" s="274"/>
      <c r="AU1257" s="274"/>
      <c r="AV1257" s="274"/>
      <c r="AW1257" s="274"/>
      <c r="AX1257" s="274"/>
      <c r="AY1257" s="275"/>
      <c r="AZ1257" s="265"/>
      <c r="BA1257" s="266"/>
      <c r="BB1257" s="267" t="s">
        <v>42</v>
      </c>
      <c r="BC1257" s="269"/>
      <c r="BD1257" s="269">
        <f t="shared" si="40"/>
        <v>0</v>
      </c>
      <c r="BE1257" s="270"/>
      <c r="BF1257" s="296"/>
      <c r="BG1257" s="279"/>
      <c r="BI1257" s="252" t="str">
        <f t="shared" si="39"/>
        <v/>
      </c>
    </row>
    <row r="1258" spans="1:61" s="277" customFormat="1" hidden="1">
      <c r="A1258" s="247"/>
      <c r="B1258" s="260">
        <v>650.00300000000004</v>
      </c>
      <c r="C1258" s="261" t="s">
        <v>986</v>
      </c>
      <c r="D1258" s="273"/>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274"/>
      <c r="AF1258" s="274"/>
      <c r="AG1258" s="274"/>
      <c r="AH1258" s="274"/>
      <c r="AI1258" s="274"/>
      <c r="AJ1258" s="274"/>
      <c r="AK1258" s="274"/>
      <c r="AL1258" s="274"/>
      <c r="AM1258" s="274"/>
      <c r="AN1258" s="274"/>
      <c r="AO1258" s="274"/>
      <c r="AP1258" s="274"/>
      <c r="AQ1258" s="274"/>
      <c r="AR1258" s="274"/>
      <c r="AS1258" s="274"/>
      <c r="AT1258" s="274"/>
      <c r="AU1258" s="274"/>
      <c r="AV1258" s="274"/>
      <c r="AW1258" s="274"/>
      <c r="AX1258" s="274"/>
      <c r="AY1258" s="275"/>
      <c r="AZ1258" s="265"/>
      <c r="BA1258" s="266"/>
      <c r="BB1258" s="267" t="s">
        <v>42</v>
      </c>
      <c r="BC1258" s="269"/>
      <c r="BD1258" s="269">
        <f t="shared" si="40"/>
        <v>0</v>
      </c>
      <c r="BE1258" s="270"/>
      <c r="BF1258" s="296"/>
      <c r="BG1258" s="279"/>
      <c r="BI1258" s="252" t="str">
        <f t="shared" ref="BI1258:BI1331" si="42">T(B1258)</f>
        <v/>
      </c>
    </row>
    <row r="1259" spans="1:61" s="277" customFormat="1" hidden="1">
      <c r="B1259" s="260">
        <v>650.00400000000002</v>
      </c>
      <c r="C1259" s="261" t="s">
        <v>987</v>
      </c>
      <c r="D1259" s="273"/>
      <c r="E1259" s="274"/>
      <c r="F1259" s="274"/>
      <c r="G1259" s="274"/>
      <c r="H1259" s="274"/>
      <c r="I1259" s="274"/>
      <c r="J1259" s="274"/>
      <c r="K1259" s="274"/>
      <c r="L1259" s="274"/>
      <c r="M1259" s="274"/>
      <c r="N1259" s="274"/>
      <c r="O1259" s="274"/>
      <c r="P1259" s="274"/>
      <c r="Q1259" s="274"/>
      <c r="R1259" s="274"/>
      <c r="S1259" s="274"/>
      <c r="T1259" s="274"/>
      <c r="U1259" s="274"/>
      <c r="V1259" s="274"/>
      <c r="W1259" s="274"/>
      <c r="X1259" s="274"/>
      <c r="Y1259" s="274"/>
      <c r="Z1259" s="274"/>
      <c r="AA1259" s="274"/>
      <c r="AB1259" s="274"/>
      <c r="AC1259" s="274"/>
      <c r="AD1259" s="274"/>
      <c r="AE1259" s="274"/>
      <c r="AF1259" s="274"/>
      <c r="AG1259" s="274"/>
      <c r="AH1259" s="274"/>
      <c r="AI1259" s="274"/>
      <c r="AJ1259" s="274"/>
      <c r="AK1259" s="274"/>
      <c r="AL1259" s="274"/>
      <c r="AM1259" s="274"/>
      <c r="AN1259" s="274"/>
      <c r="AO1259" s="274"/>
      <c r="AP1259" s="274"/>
      <c r="AQ1259" s="274"/>
      <c r="AR1259" s="274"/>
      <c r="AS1259" s="274"/>
      <c r="AT1259" s="274"/>
      <c r="AU1259" s="274"/>
      <c r="AV1259" s="274"/>
      <c r="AW1259" s="274"/>
      <c r="AX1259" s="274"/>
      <c r="AY1259" s="275"/>
      <c r="AZ1259" s="265"/>
      <c r="BA1259" s="266"/>
      <c r="BB1259" s="267" t="s">
        <v>42</v>
      </c>
      <c r="BC1259" s="269"/>
      <c r="BD1259" s="269">
        <f t="shared" si="40"/>
        <v>0</v>
      </c>
      <c r="BE1259" s="270"/>
      <c r="BF1259" s="296"/>
      <c r="BG1259" s="279"/>
      <c r="BI1259" s="252" t="str">
        <f t="shared" si="42"/>
        <v/>
      </c>
    </row>
    <row r="1260" spans="1:61" s="277" customFormat="1" hidden="1">
      <c r="A1260" s="247"/>
      <c r="B1260" s="260">
        <v>650.005</v>
      </c>
      <c r="C1260" s="261" t="s">
        <v>988</v>
      </c>
      <c r="D1260" s="273"/>
      <c r="E1260" s="274"/>
      <c r="F1260" s="274"/>
      <c r="G1260" s="274"/>
      <c r="H1260" s="274"/>
      <c r="I1260" s="274"/>
      <c r="J1260" s="274"/>
      <c r="K1260" s="274"/>
      <c r="L1260" s="274"/>
      <c r="M1260" s="274"/>
      <c r="N1260" s="274"/>
      <c r="O1260" s="274"/>
      <c r="P1260" s="274"/>
      <c r="Q1260" s="274"/>
      <c r="R1260" s="274"/>
      <c r="S1260" s="274"/>
      <c r="T1260" s="274"/>
      <c r="U1260" s="274"/>
      <c r="V1260" s="274"/>
      <c r="W1260" s="274"/>
      <c r="X1260" s="274"/>
      <c r="Y1260" s="274"/>
      <c r="Z1260" s="274"/>
      <c r="AA1260" s="274"/>
      <c r="AB1260" s="274"/>
      <c r="AC1260" s="274"/>
      <c r="AD1260" s="274"/>
      <c r="AE1260" s="274"/>
      <c r="AF1260" s="274"/>
      <c r="AG1260" s="274"/>
      <c r="AH1260" s="274"/>
      <c r="AI1260" s="274"/>
      <c r="AJ1260" s="274"/>
      <c r="AK1260" s="274"/>
      <c r="AL1260" s="274"/>
      <c r="AM1260" s="274"/>
      <c r="AN1260" s="274"/>
      <c r="AO1260" s="274"/>
      <c r="AP1260" s="274"/>
      <c r="AQ1260" s="274"/>
      <c r="AR1260" s="274"/>
      <c r="AS1260" s="274"/>
      <c r="AT1260" s="274"/>
      <c r="AU1260" s="274"/>
      <c r="AV1260" s="274"/>
      <c r="AW1260" s="274"/>
      <c r="AX1260" s="274"/>
      <c r="AY1260" s="275"/>
      <c r="AZ1260" s="265"/>
      <c r="BA1260" s="266"/>
      <c r="BB1260" s="267" t="s">
        <v>47</v>
      </c>
      <c r="BC1260" s="269"/>
      <c r="BD1260" s="269">
        <f t="shared" si="40"/>
        <v>0</v>
      </c>
      <c r="BE1260" s="270"/>
      <c r="BF1260" s="296"/>
      <c r="BG1260" s="279"/>
      <c r="BI1260" s="252" t="str">
        <f t="shared" si="42"/>
        <v/>
      </c>
    </row>
    <row r="1261" spans="1:61" s="277" customFormat="1" hidden="1">
      <c r="A1261" s="247"/>
      <c r="B1261" s="260">
        <v>650.00599999999997</v>
      </c>
      <c r="C1261" s="261" t="s">
        <v>989</v>
      </c>
      <c r="D1261" s="273"/>
      <c r="E1261" s="274"/>
      <c r="F1261" s="274"/>
      <c r="G1261" s="274"/>
      <c r="H1261" s="274"/>
      <c r="I1261" s="274"/>
      <c r="J1261" s="274"/>
      <c r="K1261" s="274"/>
      <c r="L1261" s="274"/>
      <c r="M1261" s="274"/>
      <c r="N1261" s="274"/>
      <c r="O1261" s="274"/>
      <c r="P1261" s="274"/>
      <c r="Q1261" s="274"/>
      <c r="R1261" s="274"/>
      <c r="S1261" s="274"/>
      <c r="T1261" s="274"/>
      <c r="U1261" s="274"/>
      <c r="V1261" s="274"/>
      <c r="W1261" s="274"/>
      <c r="X1261" s="274"/>
      <c r="Y1261" s="274"/>
      <c r="Z1261" s="274"/>
      <c r="AA1261" s="274"/>
      <c r="AB1261" s="274"/>
      <c r="AC1261" s="274"/>
      <c r="AD1261" s="274"/>
      <c r="AE1261" s="274"/>
      <c r="AF1261" s="274"/>
      <c r="AG1261" s="274"/>
      <c r="AH1261" s="274"/>
      <c r="AI1261" s="274"/>
      <c r="AJ1261" s="274"/>
      <c r="AK1261" s="274"/>
      <c r="AL1261" s="274"/>
      <c r="AM1261" s="274"/>
      <c r="AN1261" s="274"/>
      <c r="AO1261" s="274"/>
      <c r="AP1261" s="274"/>
      <c r="AQ1261" s="274"/>
      <c r="AR1261" s="274"/>
      <c r="AS1261" s="274"/>
      <c r="AT1261" s="274"/>
      <c r="AU1261" s="274"/>
      <c r="AV1261" s="274"/>
      <c r="AW1261" s="274"/>
      <c r="AX1261" s="274"/>
      <c r="AY1261" s="275"/>
      <c r="AZ1261" s="265"/>
      <c r="BA1261" s="266"/>
      <c r="BB1261" s="267" t="s">
        <v>42</v>
      </c>
      <c r="BC1261" s="269"/>
      <c r="BD1261" s="269">
        <f t="shared" si="40"/>
        <v>0</v>
      </c>
      <c r="BE1261" s="270"/>
      <c r="BF1261" s="296"/>
      <c r="BG1261" s="279"/>
      <c r="BI1261" s="252" t="str">
        <f t="shared" si="42"/>
        <v/>
      </c>
    </row>
    <row r="1262" spans="1:61" s="277" customFormat="1" ht="15">
      <c r="A1262" s="256" t="s">
        <v>1411</v>
      </c>
      <c r="B1262" s="322"/>
      <c r="C1262" s="258" t="s">
        <v>1412</v>
      </c>
      <c r="D1262" s="281"/>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82"/>
      <c r="AE1262" s="282"/>
      <c r="AF1262" s="282"/>
      <c r="AG1262" s="282"/>
      <c r="AH1262" s="282"/>
      <c r="AI1262" s="282"/>
      <c r="AJ1262" s="282"/>
      <c r="AK1262" s="282"/>
      <c r="AL1262" s="282"/>
      <c r="AM1262" s="282"/>
      <c r="AN1262" s="282"/>
      <c r="AO1262" s="282"/>
      <c r="AP1262" s="282"/>
      <c r="AQ1262" s="282"/>
      <c r="AR1262" s="282"/>
      <c r="AS1262" s="282"/>
      <c r="AT1262" s="282"/>
      <c r="AU1262" s="282"/>
      <c r="AV1262" s="282"/>
      <c r="AW1262" s="282"/>
      <c r="AX1262" s="282"/>
      <c r="AY1262" s="283"/>
      <c r="AZ1262" s="284"/>
      <c r="BA1262" s="285"/>
      <c r="BB1262" s="286"/>
      <c r="BC1262" s="287"/>
      <c r="BD1262" s="287"/>
      <c r="BE1262" s="270"/>
      <c r="BF1262" s="259" t="s">
        <v>1447</v>
      </c>
      <c r="BG1262" s="279"/>
      <c r="BI1262" s="252"/>
    </row>
    <row r="1263" spans="1:61" s="277" customFormat="1" hidden="1">
      <c r="A1263" s="247"/>
      <c r="B1263" s="260">
        <v>670.00049999999999</v>
      </c>
      <c r="C1263" s="261" t="s">
        <v>990</v>
      </c>
      <c r="D1263" s="273"/>
      <c r="E1263" s="274"/>
      <c r="F1263" s="274"/>
      <c r="G1263" s="274"/>
      <c r="H1263" s="274"/>
      <c r="I1263" s="274"/>
      <c r="J1263" s="274"/>
      <c r="K1263" s="274"/>
      <c r="L1263" s="274"/>
      <c r="M1263" s="274"/>
      <c r="N1263" s="274"/>
      <c r="O1263" s="274"/>
      <c r="P1263" s="274"/>
      <c r="Q1263" s="274"/>
      <c r="R1263" s="274"/>
      <c r="S1263" s="274"/>
      <c r="T1263" s="274"/>
      <c r="U1263" s="274"/>
      <c r="V1263" s="274"/>
      <c r="W1263" s="274"/>
      <c r="X1263" s="274"/>
      <c r="Y1263" s="274"/>
      <c r="Z1263" s="274"/>
      <c r="AA1263" s="274"/>
      <c r="AB1263" s="274"/>
      <c r="AC1263" s="274"/>
      <c r="AD1263" s="274"/>
      <c r="AE1263" s="274"/>
      <c r="AF1263" s="274"/>
      <c r="AG1263" s="274"/>
      <c r="AH1263" s="274"/>
      <c r="AI1263" s="274"/>
      <c r="AJ1263" s="274"/>
      <c r="AK1263" s="274"/>
      <c r="AL1263" s="274"/>
      <c r="AM1263" s="274"/>
      <c r="AN1263" s="274"/>
      <c r="AO1263" s="274"/>
      <c r="AP1263" s="274"/>
      <c r="AQ1263" s="274"/>
      <c r="AR1263" s="274"/>
      <c r="AS1263" s="274"/>
      <c r="AT1263" s="274"/>
      <c r="AU1263" s="274"/>
      <c r="AV1263" s="274"/>
      <c r="AW1263" s="274"/>
      <c r="AX1263" s="274"/>
      <c r="AY1263" s="275"/>
      <c r="AZ1263" s="265"/>
      <c r="BA1263" s="266"/>
      <c r="BB1263" s="267" t="s">
        <v>42</v>
      </c>
      <c r="BC1263" s="269"/>
      <c r="BD1263" s="269">
        <f t="shared" si="40"/>
        <v>0</v>
      </c>
      <c r="BE1263" s="270"/>
      <c r="BF1263" s="296"/>
      <c r="BG1263" s="279"/>
      <c r="BI1263" s="252" t="str">
        <f t="shared" si="42"/>
        <v/>
      </c>
    </row>
    <row r="1264" spans="1:61" s="277" customFormat="1" hidden="1">
      <c r="A1264" s="247"/>
      <c r="B1264" s="260">
        <v>670.00099999999998</v>
      </c>
      <c r="C1264" s="261" t="s">
        <v>991</v>
      </c>
      <c r="D1264" s="273"/>
      <c r="E1264" s="274"/>
      <c r="F1264" s="274"/>
      <c r="G1264" s="274"/>
      <c r="H1264" s="274"/>
      <c r="I1264" s="274"/>
      <c r="J1264" s="274"/>
      <c r="K1264" s="274"/>
      <c r="L1264" s="274"/>
      <c r="M1264" s="274"/>
      <c r="N1264" s="274"/>
      <c r="O1264" s="274"/>
      <c r="P1264" s="274"/>
      <c r="Q1264" s="274"/>
      <c r="R1264" s="274"/>
      <c r="S1264" s="274"/>
      <c r="T1264" s="274"/>
      <c r="U1264" s="274"/>
      <c r="V1264" s="274"/>
      <c r="W1264" s="274"/>
      <c r="X1264" s="274"/>
      <c r="Y1264" s="274"/>
      <c r="Z1264" s="274"/>
      <c r="AA1264" s="274"/>
      <c r="AB1264" s="274"/>
      <c r="AC1264" s="274"/>
      <c r="AD1264" s="274"/>
      <c r="AE1264" s="274"/>
      <c r="AF1264" s="274"/>
      <c r="AG1264" s="274"/>
      <c r="AH1264" s="274"/>
      <c r="AI1264" s="274"/>
      <c r="AJ1264" s="274"/>
      <c r="AK1264" s="274"/>
      <c r="AL1264" s="274"/>
      <c r="AM1264" s="274"/>
      <c r="AN1264" s="274"/>
      <c r="AO1264" s="274"/>
      <c r="AP1264" s="274"/>
      <c r="AQ1264" s="274"/>
      <c r="AR1264" s="274"/>
      <c r="AS1264" s="274"/>
      <c r="AT1264" s="274"/>
      <c r="AU1264" s="274"/>
      <c r="AV1264" s="274"/>
      <c r="AW1264" s="274"/>
      <c r="AX1264" s="274"/>
      <c r="AY1264" s="275"/>
      <c r="AZ1264" s="265"/>
      <c r="BA1264" s="266"/>
      <c r="BB1264" s="267" t="s">
        <v>41</v>
      </c>
      <c r="BC1264" s="269"/>
      <c r="BD1264" s="269">
        <f t="shared" si="40"/>
        <v>0</v>
      </c>
      <c r="BE1264" s="270"/>
      <c r="BF1264" s="296"/>
      <c r="BG1264" s="279"/>
      <c r="BI1264" s="252" t="str">
        <f t="shared" si="42"/>
        <v/>
      </c>
    </row>
    <row r="1265" spans="1:61" s="277" customFormat="1" hidden="1">
      <c r="B1265" s="260">
        <v>670.00199999999995</v>
      </c>
      <c r="C1265" s="261" t="s">
        <v>992</v>
      </c>
      <c r="D1265" s="273"/>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274"/>
      <c r="AE1265" s="274"/>
      <c r="AF1265" s="274"/>
      <c r="AG1265" s="274"/>
      <c r="AH1265" s="274"/>
      <c r="AI1265" s="274"/>
      <c r="AJ1265" s="274"/>
      <c r="AK1265" s="274"/>
      <c r="AL1265" s="274"/>
      <c r="AM1265" s="274"/>
      <c r="AN1265" s="274"/>
      <c r="AO1265" s="274"/>
      <c r="AP1265" s="274"/>
      <c r="AQ1265" s="274"/>
      <c r="AR1265" s="274"/>
      <c r="AS1265" s="274"/>
      <c r="AT1265" s="274"/>
      <c r="AU1265" s="274"/>
      <c r="AV1265" s="274"/>
      <c r="AW1265" s="274"/>
      <c r="AX1265" s="274"/>
      <c r="AY1265" s="275"/>
      <c r="AZ1265" s="265"/>
      <c r="BA1265" s="266"/>
      <c r="BB1265" s="267" t="s">
        <v>43</v>
      </c>
      <c r="BC1265" s="269"/>
      <c r="BD1265" s="269">
        <f t="shared" ref="BD1265:BD1337" si="43">BA1265*BC1265</f>
        <v>0</v>
      </c>
      <c r="BE1265" s="270"/>
      <c r="BF1265" s="296"/>
      <c r="BG1265" s="279"/>
      <c r="BI1265" s="252" t="str">
        <f t="shared" si="42"/>
        <v/>
      </c>
    </row>
    <row r="1266" spans="1:61" s="277" customFormat="1" hidden="1">
      <c r="A1266" s="247"/>
      <c r="B1266" s="260">
        <v>670.00300000000004</v>
      </c>
      <c r="C1266" s="261" t="s">
        <v>992</v>
      </c>
      <c r="D1266" s="273"/>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74"/>
      <c r="AE1266" s="274"/>
      <c r="AF1266" s="274"/>
      <c r="AG1266" s="274"/>
      <c r="AH1266" s="274"/>
      <c r="AI1266" s="274"/>
      <c r="AJ1266" s="274"/>
      <c r="AK1266" s="274"/>
      <c r="AL1266" s="274"/>
      <c r="AM1266" s="274"/>
      <c r="AN1266" s="274"/>
      <c r="AO1266" s="274"/>
      <c r="AP1266" s="274"/>
      <c r="AQ1266" s="274"/>
      <c r="AR1266" s="274"/>
      <c r="AS1266" s="274"/>
      <c r="AT1266" s="274"/>
      <c r="AU1266" s="274"/>
      <c r="AV1266" s="274"/>
      <c r="AW1266" s="274"/>
      <c r="AX1266" s="274"/>
      <c r="AY1266" s="275"/>
      <c r="AZ1266" s="265"/>
      <c r="BA1266" s="266"/>
      <c r="BB1266" s="267" t="s">
        <v>41</v>
      </c>
      <c r="BC1266" s="269"/>
      <c r="BD1266" s="269">
        <f t="shared" si="43"/>
        <v>0</v>
      </c>
      <c r="BE1266" s="270"/>
      <c r="BF1266" s="296"/>
      <c r="BG1266" s="279"/>
      <c r="BI1266" s="252" t="str">
        <f t="shared" si="42"/>
        <v/>
      </c>
    </row>
    <row r="1267" spans="1:61" s="277" customFormat="1" hidden="1">
      <c r="A1267" s="247"/>
      <c r="B1267" s="260">
        <v>670.00400000000002</v>
      </c>
      <c r="C1267" s="261" t="s">
        <v>993</v>
      </c>
      <c r="D1267" s="273"/>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74"/>
      <c r="AE1267" s="274"/>
      <c r="AF1267" s="274"/>
      <c r="AG1267" s="274"/>
      <c r="AH1267" s="274"/>
      <c r="AI1267" s="274"/>
      <c r="AJ1267" s="274"/>
      <c r="AK1267" s="274"/>
      <c r="AL1267" s="274"/>
      <c r="AM1267" s="274"/>
      <c r="AN1267" s="274"/>
      <c r="AO1267" s="274"/>
      <c r="AP1267" s="274"/>
      <c r="AQ1267" s="274"/>
      <c r="AR1267" s="274"/>
      <c r="AS1267" s="274"/>
      <c r="AT1267" s="274"/>
      <c r="AU1267" s="274"/>
      <c r="AV1267" s="274"/>
      <c r="AW1267" s="274"/>
      <c r="AX1267" s="274"/>
      <c r="AY1267" s="275"/>
      <c r="AZ1267" s="265"/>
      <c r="BA1267" s="266"/>
      <c r="BB1267" s="267" t="s">
        <v>43</v>
      </c>
      <c r="BC1267" s="269"/>
      <c r="BD1267" s="269">
        <f t="shared" si="43"/>
        <v>0</v>
      </c>
      <c r="BE1267" s="270"/>
      <c r="BF1267" s="296"/>
      <c r="BG1267" s="279"/>
      <c r="BI1267" s="252" t="str">
        <f t="shared" si="42"/>
        <v/>
      </c>
    </row>
    <row r="1268" spans="1:61" s="277" customFormat="1" hidden="1">
      <c r="A1268" s="247"/>
      <c r="B1268" s="260">
        <v>670.005</v>
      </c>
      <c r="C1268" s="261" t="s">
        <v>994</v>
      </c>
      <c r="D1268" s="273"/>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74"/>
      <c r="AE1268" s="274"/>
      <c r="AF1268" s="274"/>
      <c r="AG1268" s="274"/>
      <c r="AH1268" s="274"/>
      <c r="AI1268" s="274"/>
      <c r="AJ1268" s="274"/>
      <c r="AK1268" s="274"/>
      <c r="AL1268" s="274"/>
      <c r="AM1268" s="274"/>
      <c r="AN1268" s="274"/>
      <c r="AO1268" s="274"/>
      <c r="AP1268" s="274"/>
      <c r="AQ1268" s="274"/>
      <c r="AR1268" s="274"/>
      <c r="AS1268" s="274"/>
      <c r="AT1268" s="274"/>
      <c r="AU1268" s="274"/>
      <c r="AV1268" s="274"/>
      <c r="AW1268" s="274"/>
      <c r="AX1268" s="274"/>
      <c r="AY1268" s="275"/>
      <c r="AZ1268" s="265"/>
      <c r="BA1268" s="266"/>
      <c r="BB1268" s="267" t="s">
        <v>43</v>
      </c>
      <c r="BC1268" s="269"/>
      <c r="BD1268" s="269">
        <f t="shared" si="43"/>
        <v>0</v>
      </c>
      <c r="BE1268" s="270"/>
      <c r="BF1268" s="296"/>
      <c r="BG1268" s="279"/>
      <c r="BI1268" s="252" t="str">
        <f t="shared" si="42"/>
        <v/>
      </c>
    </row>
    <row r="1269" spans="1:61" s="277" customFormat="1" hidden="1">
      <c r="A1269" s="247"/>
      <c r="B1269" s="260">
        <v>670.00599999999997</v>
      </c>
      <c r="C1269" s="261" t="s">
        <v>995</v>
      </c>
      <c r="D1269" s="273"/>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74"/>
      <c r="AE1269" s="274"/>
      <c r="AF1269" s="274"/>
      <c r="AG1269" s="274"/>
      <c r="AH1269" s="274"/>
      <c r="AI1269" s="274"/>
      <c r="AJ1269" s="274"/>
      <c r="AK1269" s="274"/>
      <c r="AL1269" s="274"/>
      <c r="AM1269" s="274"/>
      <c r="AN1269" s="274"/>
      <c r="AO1269" s="274"/>
      <c r="AP1269" s="274"/>
      <c r="AQ1269" s="274"/>
      <c r="AR1269" s="274"/>
      <c r="AS1269" s="274"/>
      <c r="AT1269" s="274"/>
      <c r="AU1269" s="274"/>
      <c r="AV1269" s="274"/>
      <c r="AW1269" s="274"/>
      <c r="AX1269" s="274"/>
      <c r="AY1269" s="275"/>
      <c r="AZ1269" s="265"/>
      <c r="BA1269" s="266"/>
      <c r="BB1269" s="267" t="s">
        <v>43</v>
      </c>
      <c r="BC1269" s="269"/>
      <c r="BD1269" s="269">
        <f t="shared" si="43"/>
        <v>0</v>
      </c>
      <c r="BE1269" s="270"/>
      <c r="BF1269" s="296"/>
      <c r="BG1269" s="279"/>
      <c r="BI1269" s="252" t="str">
        <f t="shared" si="42"/>
        <v/>
      </c>
    </row>
    <row r="1270" spans="1:61" s="277" customFormat="1" hidden="1">
      <c r="A1270" s="247"/>
      <c r="B1270" s="260">
        <v>670.00699999999995</v>
      </c>
      <c r="C1270" s="261" t="s">
        <v>996</v>
      </c>
      <c r="D1270" s="273"/>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74"/>
      <c r="AE1270" s="274"/>
      <c r="AF1270" s="274"/>
      <c r="AG1270" s="274"/>
      <c r="AH1270" s="274"/>
      <c r="AI1270" s="274"/>
      <c r="AJ1270" s="274"/>
      <c r="AK1270" s="274"/>
      <c r="AL1270" s="274"/>
      <c r="AM1270" s="274"/>
      <c r="AN1270" s="274"/>
      <c r="AO1270" s="274"/>
      <c r="AP1270" s="274"/>
      <c r="AQ1270" s="274"/>
      <c r="AR1270" s="274"/>
      <c r="AS1270" s="274"/>
      <c r="AT1270" s="274"/>
      <c r="AU1270" s="274"/>
      <c r="AV1270" s="274"/>
      <c r="AW1270" s="274"/>
      <c r="AX1270" s="274"/>
      <c r="AY1270" s="275"/>
      <c r="AZ1270" s="265"/>
      <c r="BA1270" s="266"/>
      <c r="BB1270" s="267" t="s">
        <v>43</v>
      </c>
      <c r="BC1270" s="269"/>
      <c r="BD1270" s="269">
        <f t="shared" si="43"/>
        <v>0</v>
      </c>
      <c r="BE1270" s="270"/>
      <c r="BF1270" s="296"/>
      <c r="BG1270" s="279"/>
      <c r="BI1270" s="252" t="str">
        <f t="shared" si="42"/>
        <v/>
      </c>
    </row>
    <row r="1271" spans="1:61" s="277" customFormat="1" hidden="1">
      <c r="A1271" s="247"/>
      <c r="B1271" s="260">
        <v>670.00800000000004</v>
      </c>
      <c r="C1271" s="261" t="s">
        <v>997</v>
      </c>
      <c r="D1271" s="273"/>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s="274"/>
      <c r="AG1271" s="274"/>
      <c r="AH1271" s="274"/>
      <c r="AI1271" s="274"/>
      <c r="AJ1271" s="274"/>
      <c r="AK1271" s="274"/>
      <c r="AL1271" s="274"/>
      <c r="AM1271" s="274"/>
      <c r="AN1271" s="274"/>
      <c r="AO1271" s="274"/>
      <c r="AP1271" s="274"/>
      <c r="AQ1271" s="274"/>
      <c r="AR1271" s="274"/>
      <c r="AS1271" s="274"/>
      <c r="AT1271" s="274"/>
      <c r="AU1271" s="274"/>
      <c r="AV1271" s="274"/>
      <c r="AW1271" s="274"/>
      <c r="AX1271" s="274"/>
      <c r="AY1271" s="275"/>
      <c r="AZ1271" s="265"/>
      <c r="BA1271" s="266"/>
      <c r="BB1271" s="267" t="s">
        <v>43</v>
      </c>
      <c r="BC1271" s="269"/>
      <c r="BD1271" s="269">
        <f t="shared" si="43"/>
        <v>0</v>
      </c>
      <c r="BE1271" s="270"/>
      <c r="BF1271" s="296"/>
      <c r="BG1271" s="279"/>
      <c r="BI1271" s="252" t="str">
        <f t="shared" si="42"/>
        <v/>
      </c>
    </row>
    <row r="1272" spans="1:61" s="277" customFormat="1" hidden="1">
      <c r="A1272" s="247"/>
      <c r="B1272" s="260">
        <v>670.00900000000001</v>
      </c>
      <c r="C1272" s="261" t="s">
        <v>998</v>
      </c>
      <c r="D1272" s="273"/>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74"/>
      <c r="AE1272" s="274"/>
      <c r="AF1272" s="274"/>
      <c r="AG1272" s="274"/>
      <c r="AH1272" s="274"/>
      <c r="AI1272" s="274"/>
      <c r="AJ1272" s="274"/>
      <c r="AK1272" s="274"/>
      <c r="AL1272" s="274"/>
      <c r="AM1272" s="274"/>
      <c r="AN1272" s="274"/>
      <c r="AO1272" s="274"/>
      <c r="AP1272" s="274"/>
      <c r="AQ1272" s="274"/>
      <c r="AR1272" s="274"/>
      <c r="AS1272" s="274"/>
      <c r="AT1272" s="274"/>
      <c r="AU1272" s="274"/>
      <c r="AV1272" s="274"/>
      <c r="AW1272" s="274"/>
      <c r="AX1272" s="274"/>
      <c r="AY1272" s="275"/>
      <c r="AZ1272" s="265"/>
      <c r="BA1272" s="266"/>
      <c r="BB1272" s="267" t="s">
        <v>43</v>
      </c>
      <c r="BC1272" s="269"/>
      <c r="BD1272" s="269">
        <f t="shared" si="43"/>
        <v>0</v>
      </c>
      <c r="BE1272" s="270"/>
      <c r="BF1272" s="296"/>
      <c r="BG1272" s="279"/>
      <c r="BI1272" s="252" t="str">
        <f t="shared" si="42"/>
        <v/>
      </c>
    </row>
    <row r="1273" spans="1:61" s="277" customFormat="1" hidden="1">
      <c r="A1273" s="411"/>
      <c r="B1273" s="260">
        <v>671.00049999999999</v>
      </c>
      <c r="C1273" s="261" t="s">
        <v>999</v>
      </c>
      <c r="D1273" s="273"/>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74"/>
      <c r="AE1273" s="274"/>
      <c r="AF1273" s="274"/>
      <c r="AG1273" s="274"/>
      <c r="AH1273" s="274"/>
      <c r="AI1273" s="274"/>
      <c r="AJ1273" s="274"/>
      <c r="AK1273" s="274"/>
      <c r="AL1273" s="274"/>
      <c r="AM1273" s="274"/>
      <c r="AN1273" s="274"/>
      <c r="AO1273" s="274"/>
      <c r="AP1273" s="274"/>
      <c r="AQ1273" s="274"/>
      <c r="AR1273" s="274"/>
      <c r="AS1273" s="274"/>
      <c r="AT1273" s="274"/>
      <c r="AU1273" s="274"/>
      <c r="AV1273" s="274"/>
      <c r="AW1273" s="274"/>
      <c r="AX1273" s="274"/>
      <c r="AY1273" s="275"/>
      <c r="AZ1273" s="265"/>
      <c r="BA1273" s="266"/>
      <c r="BB1273" s="267" t="s">
        <v>42</v>
      </c>
      <c r="BC1273" s="269"/>
      <c r="BD1273" s="269">
        <f t="shared" si="43"/>
        <v>0</v>
      </c>
      <c r="BE1273" s="270"/>
      <c r="BF1273" s="296"/>
      <c r="BG1273" s="279"/>
      <c r="BI1273" s="252" t="str">
        <f t="shared" si="42"/>
        <v/>
      </c>
    </row>
    <row r="1274" spans="1:61" s="277" customFormat="1" hidden="1">
      <c r="A1274" s="247"/>
      <c r="B1274" s="260">
        <v>671.00099999999998</v>
      </c>
      <c r="C1274" s="261" t="s">
        <v>1000</v>
      </c>
      <c r="D1274" s="273"/>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274"/>
      <c r="AF1274" s="274"/>
      <c r="AG1274" s="274"/>
      <c r="AH1274" s="274"/>
      <c r="AI1274" s="274"/>
      <c r="AJ1274" s="274"/>
      <c r="AK1274" s="274"/>
      <c r="AL1274" s="274"/>
      <c r="AM1274" s="274"/>
      <c r="AN1274" s="274"/>
      <c r="AO1274" s="274"/>
      <c r="AP1274" s="274"/>
      <c r="AQ1274" s="274"/>
      <c r="AR1274" s="274"/>
      <c r="AS1274" s="274"/>
      <c r="AT1274" s="274"/>
      <c r="AU1274" s="274"/>
      <c r="AV1274" s="274"/>
      <c r="AW1274" s="274"/>
      <c r="AX1274" s="274"/>
      <c r="AY1274" s="275"/>
      <c r="AZ1274" s="265"/>
      <c r="BA1274" s="266"/>
      <c r="BB1274" s="267" t="s">
        <v>42</v>
      </c>
      <c r="BC1274" s="269"/>
      <c r="BD1274" s="269">
        <f t="shared" si="43"/>
        <v>0</v>
      </c>
      <c r="BE1274" s="270"/>
      <c r="BF1274" s="296"/>
      <c r="BG1274" s="279"/>
      <c r="BI1274" s="252" t="str">
        <f t="shared" si="42"/>
        <v/>
      </c>
    </row>
    <row r="1275" spans="1:61" s="277" customFormat="1" hidden="1">
      <c r="A1275" s="247"/>
      <c r="B1275" s="260">
        <v>671.00199999999995</v>
      </c>
      <c r="C1275" s="261" t="s">
        <v>1001</v>
      </c>
      <c r="D1275" s="273"/>
      <c r="E1275" s="274"/>
      <c r="F1275" s="274"/>
      <c r="G1275" s="274"/>
      <c r="H1275" s="274"/>
      <c r="I1275" s="274"/>
      <c r="J1275" s="274"/>
      <c r="K1275" s="274"/>
      <c r="L1275" s="274"/>
      <c r="M1275" s="274"/>
      <c r="N1275" s="274"/>
      <c r="O1275" s="274"/>
      <c r="P1275" s="274"/>
      <c r="Q1275" s="274"/>
      <c r="R1275" s="274"/>
      <c r="S1275" s="274"/>
      <c r="T1275" s="274"/>
      <c r="U1275" s="274"/>
      <c r="V1275" s="274"/>
      <c r="W1275" s="274"/>
      <c r="X1275" s="274"/>
      <c r="Y1275" s="274"/>
      <c r="Z1275" s="274"/>
      <c r="AA1275" s="274"/>
      <c r="AB1275" s="274"/>
      <c r="AC1275" s="274"/>
      <c r="AD1275" s="274"/>
      <c r="AE1275" s="274"/>
      <c r="AF1275" s="274"/>
      <c r="AG1275" s="274"/>
      <c r="AH1275" s="274"/>
      <c r="AI1275" s="274"/>
      <c r="AJ1275" s="274"/>
      <c r="AK1275" s="274"/>
      <c r="AL1275" s="274"/>
      <c r="AM1275" s="274"/>
      <c r="AN1275" s="274"/>
      <c r="AO1275" s="274"/>
      <c r="AP1275" s="274"/>
      <c r="AQ1275" s="274"/>
      <c r="AR1275" s="274"/>
      <c r="AS1275" s="274"/>
      <c r="AT1275" s="274"/>
      <c r="AU1275" s="274"/>
      <c r="AV1275" s="274"/>
      <c r="AW1275" s="274"/>
      <c r="AX1275" s="274"/>
      <c r="AY1275" s="275"/>
      <c r="AZ1275" s="265"/>
      <c r="BA1275" s="266"/>
      <c r="BB1275" s="267" t="s">
        <v>42</v>
      </c>
      <c r="BC1275" s="269"/>
      <c r="BD1275" s="269">
        <f t="shared" si="43"/>
        <v>0</v>
      </c>
      <c r="BE1275" s="270"/>
      <c r="BF1275" s="296"/>
      <c r="BG1275" s="279"/>
      <c r="BI1275" s="252" t="str">
        <f t="shared" si="42"/>
        <v/>
      </c>
    </row>
    <row r="1276" spans="1:61" s="277" customFormat="1" hidden="1">
      <c r="A1276" s="247"/>
      <c r="B1276" s="260">
        <v>671.00300000000004</v>
      </c>
      <c r="C1276" s="261" t="s">
        <v>1002</v>
      </c>
      <c r="D1276" s="273"/>
      <c r="E1276" s="274"/>
      <c r="F1276" s="274"/>
      <c r="G1276" s="274"/>
      <c r="H1276" s="274"/>
      <c r="I1276" s="274"/>
      <c r="J1276" s="274"/>
      <c r="K1276" s="274"/>
      <c r="L1276" s="274"/>
      <c r="M1276" s="274"/>
      <c r="N1276" s="274"/>
      <c r="O1276" s="274"/>
      <c r="P1276" s="274"/>
      <c r="Q1276" s="274"/>
      <c r="R1276" s="274"/>
      <c r="S1276" s="274"/>
      <c r="T1276" s="274"/>
      <c r="U1276" s="274"/>
      <c r="V1276" s="274"/>
      <c r="W1276" s="274"/>
      <c r="X1276" s="274"/>
      <c r="Y1276" s="274"/>
      <c r="Z1276" s="274"/>
      <c r="AA1276" s="274"/>
      <c r="AB1276" s="274"/>
      <c r="AC1276" s="274"/>
      <c r="AD1276" s="274"/>
      <c r="AE1276" s="274"/>
      <c r="AF1276" s="274"/>
      <c r="AG1276" s="274"/>
      <c r="AH1276" s="274"/>
      <c r="AI1276" s="274"/>
      <c r="AJ1276" s="274"/>
      <c r="AK1276" s="274"/>
      <c r="AL1276" s="274"/>
      <c r="AM1276" s="274"/>
      <c r="AN1276" s="274"/>
      <c r="AO1276" s="274"/>
      <c r="AP1276" s="274"/>
      <c r="AQ1276" s="274"/>
      <c r="AR1276" s="274"/>
      <c r="AS1276" s="274"/>
      <c r="AT1276" s="274"/>
      <c r="AU1276" s="274"/>
      <c r="AV1276" s="274"/>
      <c r="AW1276" s="274"/>
      <c r="AX1276" s="274"/>
      <c r="AY1276" s="275"/>
      <c r="AZ1276" s="265"/>
      <c r="BA1276" s="266"/>
      <c r="BB1276" s="267" t="s">
        <v>42</v>
      </c>
      <c r="BC1276" s="269"/>
      <c r="BD1276" s="269">
        <f t="shared" si="43"/>
        <v>0</v>
      </c>
      <c r="BE1276" s="270"/>
      <c r="BF1276" s="296"/>
      <c r="BG1276" s="279"/>
      <c r="BI1276" s="252" t="str">
        <f t="shared" si="42"/>
        <v/>
      </c>
    </row>
    <row r="1277" spans="1:61" s="277" customFormat="1" hidden="1">
      <c r="A1277" s="247"/>
      <c r="B1277" s="260">
        <v>671.00400000000002</v>
      </c>
      <c r="C1277" s="261" t="s">
        <v>1003</v>
      </c>
      <c r="D1277" s="273"/>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274"/>
      <c r="AE1277" s="274"/>
      <c r="AF1277" s="274"/>
      <c r="AG1277" s="274"/>
      <c r="AH1277" s="274"/>
      <c r="AI1277" s="274"/>
      <c r="AJ1277" s="274"/>
      <c r="AK1277" s="274"/>
      <c r="AL1277" s="274"/>
      <c r="AM1277" s="274"/>
      <c r="AN1277" s="274"/>
      <c r="AO1277" s="274"/>
      <c r="AP1277" s="274"/>
      <c r="AQ1277" s="274"/>
      <c r="AR1277" s="274"/>
      <c r="AS1277" s="274"/>
      <c r="AT1277" s="274"/>
      <c r="AU1277" s="274"/>
      <c r="AV1277" s="274"/>
      <c r="AW1277" s="274"/>
      <c r="AX1277" s="274"/>
      <c r="AY1277" s="275"/>
      <c r="AZ1277" s="265"/>
      <c r="BA1277" s="266"/>
      <c r="BB1277" s="267" t="s">
        <v>42</v>
      </c>
      <c r="BC1277" s="269"/>
      <c r="BD1277" s="269">
        <f t="shared" si="43"/>
        <v>0</v>
      </c>
      <c r="BE1277" s="270"/>
      <c r="BF1277" s="296"/>
      <c r="BG1277" s="279"/>
      <c r="BI1277" s="252" t="str">
        <f t="shared" si="42"/>
        <v/>
      </c>
    </row>
    <row r="1278" spans="1:61" s="277" customFormat="1" hidden="1">
      <c r="A1278" s="247"/>
      <c r="B1278" s="260">
        <v>671.005</v>
      </c>
      <c r="C1278" s="261" t="s">
        <v>1004</v>
      </c>
      <c r="D1278" s="273"/>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74"/>
      <c r="AE1278" s="274"/>
      <c r="AF1278" s="274"/>
      <c r="AG1278" s="274"/>
      <c r="AH1278" s="274"/>
      <c r="AI1278" s="274"/>
      <c r="AJ1278" s="274"/>
      <c r="AK1278" s="274"/>
      <c r="AL1278" s="274"/>
      <c r="AM1278" s="274"/>
      <c r="AN1278" s="274"/>
      <c r="AO1278" s="274"/>
      <c r="AP1278" s="274"/>
      <c r="AQ1278" s="274"/>
      <c r="AR1278" s="274"/>
      <c r="AS1278" s="274"/>
      <c r="AT1278" s="274"/>
      <c r="AU1278" s="274"/>
      <c r="AV1278" s="274"/>
      <c r="AW1278" s="274"/>
      <c r="AX1278" s="274"/>
      <c r="AY1278" s="275"/>
      <c r="AZ1278" s="265"/>
      <c r="BA1278" s="266"/>
      <c r="BB1278" s="267" t="s">
        <v>42</v>
      </c>
      <c r="BC1278" s="269"/>
      <c r="BD1278" s="269">
        <f t="shared" si="43"/>
        <v>0</v>
      </c>
      <c r="BE1278" s="270"/>
      <c r="BF1278" s="296"/>
      <c r="BG1278" s="279"/>
      <c r="BI1278" s="252" t="str">
        <f t="shared" si="42"/>
        <v/>
      </c>
    </row>
    <row r="1279" spans="1:61" s="277" customFormat="1" hidden="1">
      <c r="A1279" s="247"/>
      <c r="B1279" s="260">
        <v>671.00599999999997</v>
      </c>
      <c r="C1279" s="261" t="s">
        <v>1005</v>
      </c>
      <c r="D1279" s="273"/>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74"/>
      <c r="AE1279" s="274"/>
      <c r="AF1279" s="274"/>
      <c r="AG1279" s="274"/>
      <c r="AH1279" s="274"/>
      <c r="AI1279" s="274"/>
      <c r="AJ1279" s="274"/>
      <c r="AK1279" s="274"/>
      <c r="AL1279" s="274"/>
      <c r="AM1279" s="274"/>
      <c r="AN1279" s="274"/>
      <c r="AO1279" s="274"/>
      <c r="AP1279" s="274"/>
      <c r="AQ1279" s="274"/>
      <c r="AR1279" s="274"/>
      <c r="AS1279" s="274"/>
      <c r="AT1279" s="274"/>
      <c r="AU1279" s="274"/>
      <c r="AV1279" s="274"/>
      <c r="AW1279" s="274"/>
      <c r="AX1279" s="274"/>
      <c r="AY1279" s="275"/>
      <c r="AZ1279" s="265"/>
      <c r="BA1279" s="266"/>
      <c r="BB1279" s="267" t="s">
        <v>42</v>
      </c>
      <c r="BC1279" s="269"/>
      <c r="BD1279" s="269">
        <f t="shared" si="43"/>
        <v>0</v>
      </c>
      <c r="BE1279" s="270"/>
      <c r="BF1279" s="296"/>
      <c r="BG1279" s="279"/>
      <c r="BI1279" s="252" t="str">
        <f t="shared" si="42"/>
        <v/>
      </c>
    </row>
    <row r="1280" spans="1:61" s="277" customFormat="1" hidden="1">
      <c r="A1280" s="247"/>
      <c r="B1280" s="260">
        <v>671.00699999999995</v>
      </c>
      <c r="C1280" s="261" t="s">
        <v>1006</v>
      </c>
      <c r="D1280" s="273"/>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74"/>
      <c r="AE1280" s="274"/>
      <c r="AF1280" s="274"/>
      <c r="AG1280" s="274"/>
      <c r="AH1280" s="274"/>
      <c r="AI1280" s="274"/>
      <c r="AJ1280" s="274"/>
      <c r="AK1280" s="274"/>
      <c r="AL1280" s="274"/>
      <c r="AM1280" s="274"/>
      <c r="AN1280" s="274"/>
      <c r="AO1280" s="274"/>
      <c r="AP1280" s="274"/>
      <c r="AQ1280" s="274"/>
      <c r="AR1280" s="274"/>
      <c r="AS1280" s="274"/>
      <c r="AT1280" s="274"/>
      <c r="AU1280" s="274"/>
      <c r="AV1280" s="274"/>
      <c r="AW1280" s="274"/>
      <c r="AX1280" s="274"/>
      <c r="AY1280" s="275"/>
      <c r="AZ1280" s="265"/>
      <c r="BA1280" s="266"/>
      <c r="BB1280" s="267" t="s">
        <v>42</v>
      </c>
      <c r="BC1280" s="269"/>
      <c r="BD1280" s="269">
        <f t="shared" si="43"/>
        <v>0</v>
      </c>
      <c r="BE1280" s="270"/>
      <c r="BF1280" s="296"/>
      <c r="BG1280" s="279"/>
      <c r="BI1280" s="252" t="str">
        <f t="shared" si="42"/>
        <v/>
      </c>
    </row>
    <row r="1281" spans="1:61" s="277" customFormat="1" hidden="1">
      <c r="A1281" s="247"/>
      <c r="B1281" s="260">
        <v>671.00800000000004</v>
      </c>
      <c r="C1281" s="261" t="s">
        <v>1007</v>
      </c>
      <c r="D1281" s="273"/>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74"/>
      <c r="AE1281" s="274"/>
      <c r="AF1281" s="274"/>
      <c r="AG1281" s="274"/>
      <c r="AH1281" s="274"/>
      <c r="AI1281" s="274"/>
      <c r="AJ1281" s="274"/>
      <c r="AK1281" s="274"/>
      <c r="AL1281" s="274"/>
      <c r="AM1281" s="274"/>
      <c r="AN1281" s="274"/>
      <c r="AO1281" s="274"/>
      <c r="AP1281" s="274"/>
      <c r="AQ1281" s="274"/>
      <c r="AR1281" s="274"/>
      <c r="AS1281" s="274"/>
      <c r="AT1281" s="274"/>
      <c r="AU1281" s="274"/>
      <c r="AV1281" s="274"/>
      <c r="AW1281" s="274"/>
      <c r="AX1281" s="274"/>
      <c r="AY1281" s="275"/>
      <c r="AZ1281" s="265"/>
      <c r="BA1281" s="266"/>
      <c r="BB1281" s="267" t="s">
        <v>42</v>
      </c>
      <c r="BC1281" s="269"/>
      <c r="BD1281" s="269">
        <f t="shared" si="43"/>
        <v>0</v>
      </c>
      <c r="BE1281" s="270"/>
      <c r="BF1281" s="296"/>
      <c r="BG1281" s="279"/>
      <c r="BI1281" s="252" t="str">
        <f t="shared" si="42"/>
        <v/>
      </c>
    </row>
    <row r="1282" spans="1:61" s="277" customFormat="1" ht="15">
      <c r="A1282" s="256" t="s">
        <v>1409</v>
      </c>
      <c r="B1282" s="322"/>
      <c r="C1282" s="258" t="s">
        <v>1410</v>
      </c>
      <c r="D1282" s="281"/>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282"/>
      <c r="AE1282" s="282"/>
      <c r="AF1282" s="282"/>
      <c r="AG1282" s="282"/>
      <c r="AH1282" s="282"/>
      <c r="AI1282" s="282"/>
      <c r="AJ1282" s="282"/>
      <c r="AK1282" s="282"/>
      <c r="AL1282" s="282"/>
      <c r="AM1282" s="282"/>
      <c r="AN1282" s="282"/>
      <c r="AO1282" s="282"/>
      <c r="AP1282" s="282"/>
      <c r="AQ1282" s="282"/>
      <c r="AR1282" s="282"/>
      <c r="AS1282" s="282"/>
      <c r="AT1282" s="282"/>
      <c r="AU1282" s="282"/>
      <c r="AV1282" s="282"/>
      <c r="AW1282" s="282"/>
      <c r="AX1282" s="282"/>
      <c r="AY1282" s="283"/>
      <c r="AZ1282" s="284"/>
      <c r="BA1282" s="285"/>
      <c r="BB1282" s="286"/>
      <c r="BC1282" s="287"/>
      <c r="BD1282" s="287"/>
      <c r="BE1282" s="270"/>
      <c r="BF1282" s="259" t="s">
        <v>1447</v>
      </c>
      <c r="BG1282" s="279"/>
      <c r="BI1282" s="252"/>
    </row>
    <row r="1283" spans="1:61" s="277" customFormat="1" hidden="1">
      <c r="A1283" s="247"/>
      <c r="B1283" s="260">
        <v>672.00049999999999</v>
      </c>
      <c r="C1283" s="261" t="s">
        <v>1008</v>
      </c>
      <c r="D1283" s="273"/>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274"/>
      <c r="AF1283" s="274"/>
      <c r="AG1283" s="274"/>
      <c r="AH1283" s="274"/>
      <c r="AI1283" s="274"/>
      <c r="AJ1283" s="274"/>
      <c r="AK1283" s="274"/>
      <c r="AL1283" s="274"/>
      <c r="AM1283" s="274"/>
      <c r="AN1283" s="274"/>
      <c r="AO1283" s="274"/>
      <c r="AP1283" s="274"/>
      <c r="AQ1283" s="274"/>
      <c r="AR1283" s="274"/>
      <c r="AS1283" s="274"/>
      <c r="AT1283" s="274"/>
      <c r="AU1283" s="274"/>
      <c r="AV1283" s="274"/>
      <c r="AW1283" s="274"/>
      <c r="AX1283" s="274"/>
      <c r="AY1283" s="275"/>
      <c r="AZ1283" s="265"/>
      <c r="BA1283" s="266"/>
      <c r="BB1283" s="267" t="s">
        <v>43</v>
      </c>
      <c r="BC1283" s="269"/>
      <c r="BD1283" s="269">
        <f t="shared" si="43"/>
        <v>0</v>
      </c>
      <c r="BE1283" s="270"/>
      <c r="BF1283" s="296"/>
      <c r="BG1283" s="279"/>
      <c r="BI1283" s="252" t="str">
        <f t="shared" si="42"/>
        <v/>
      </c>
    </row>
    <row r="1284" spans="1:61" s="277" customFormat="1" hidden="1">
      <c r="A1284" s="247"/>
      <c r="B1284" s="260">
        <v>672.00099999999998</v>
      </c>
      <c r="C1284" s="261" t="s">
        <v>1009</v>
      </c>
      <c r="D1284" s="273"/>
      <c r="E1284" s="274"/>
      <c r="F1284" s="274"/>
      <c r="G1284" s="274"/>
      <c r="H1284" s="274"/>
      <c r="I1284" s="274"/>
      <c r="J1284" s="274"/>
      <c r="K1284" s="274"/>
      <c r="L1284" s="274"/>
      <c r="M1284" s="274"/>
      <c r="N1284" s="274"/>
      <c r="O1284" s="274"/>
      <c r="P1284" s="274"/>
      <c r="Q1284" s="274"/>
      <c r="R1284" s="274"/>
      <c r="S1284" s="274"/>
      <c r="T1284" s="274"/>
      <c r="U1284" s="274"/>
      <c r="V1284" s="274"/>
      <c r="W1284" s="274"/>
      <c r="X1284" s="274"/>
      <c r="Y1284" s="274"/>
      <c r="Z1284" s="274"/>
      <c r="AA1284" s="274"/>
      <c r="AB1284" s="274"/>
      <c r="AC1284" s="274"/>
      <c r="AD1284" s="274"/>
      <c r="AE1284" s="274"/>
      <c r="AF1284" s="274"/>
      <c r="AG1284" s="274"/>
      <c r="AH1284" s="274"/>
      <c r="AI1284" s="274"/>
      <c r="AJ1284" s="274"/>
      <c r="AK1284" s="274"/>
      <c r="AL1284" s="274"/>
      <c r="AM1284" s="274"/>
      <c r="AN1284" s="274"/>
      <c r="AO1284" s="274"/>
      <c r="AP1284" s="274"/>
      <c r="AQ1284" s="274"/>
      <c r="AR1284" s="274"/>
      <c r="AS1284" s="274"/>
      <c r="AT1284" s="274"/>
      <c r="AU1284" s="274"/>
      <c r="AV1284" s="274"/>
      <c r="AW1284" s="274"/>
      <c r="AX1284" s="274"/>
      <c r="AY1284" s="275"/>
      <c r="AZ1284" s="265"/>
      <c r="BA1284" s="266"/>
      <c r="BB1284" s="267" t="s">
        <v>43</v>
      </c>
      <c r="BC1284" s="269"/>
      <c r="BD1284" s="269">
        <f t="shared" si="43"/>
        <v>0</v>
      </c>
      <c r="BE1284" s="270"/>
      <c r="BF1284" s="296"/>
      <c r="BG1284" s="279"/>
      <c r="BI1284" s="252" t="str">
        <f t="shared" si="42"/>
        <v/>
      </c>
    </row>
    <row r="1285" spans="1:61" s="277" customFormat="1" hidden="1">
      <c r="A1285" s="247"/>
      <c r="B1285" s="260">
        <v>672.00199999999995</v>
      </c>
      <c r="C1285" s="261" t="s">
        <v>1010</v>
      </c>
      <c r="D1285" s="273"/>
      <c r="E1285" s="274"/>
      <c r="F1285" s="274"/>
      <c r="G1285" s="274"/>
      <c r="H1285" s="274"/>
      <c r="I1285" s="274"/>
      <c r="J1285" s="274"/>
      <c r="K1285" s="274"/>
      <c r="L1285" s="274"/>
      <c r="M1285" s="274"/>
      <c r="N1285" s="274"/>
      <c r="O1285" s="274"/>
      <c r="P1285" s="274"/>
      <c r="Q1285" s="274"/>
      <c r="R1285" s="274"/>
      <c r="S1285" s="274"/>
      <c r="T1285" s="274"/>
      <c r="U1285" s="274"/>
      <c r="V1285" s="274"/>
      <c r="W1285" s="274"/>
      <c r="X1285" s="274"/>
      <c r="Y1285" s="274"/>
      <c r="Z1285" s="274"/>
      <c r="AA1285" s="274"/>
      <c r="AB1285" s="274"/>
      <c r="AC1285" s="274"/>
      <c r="AD1285" s="274"/>
      <c r="AE1285" s="274"/>
      <c r="AF1285" s="274"/>
      <c r="AG1285" s="274"/>
      <c r="AH1285" s="274"/>
      <c r="AI1285" s="274"/>
      <c r="AJ1285" s="274"/>
      <c r="AK1285" s="274"/>
      <c r="AL1285" s="274"/>
      <c r="AM1285" s="274"/>
      <c r="AN1285" s="274"/>
      <c r="AO1285" s="274"/>
      <c r="AP1285" s="274"/>
      <c r="AQ1285" s="274"/>
      <c r="AR1285" s="274"/>
      <c r="AS1285" s="274"/>
      <c r="AT1285" s="274"/>
      <c r="AU1285" s="274"/>
      <c r="AV1285" s="274"/>
      <c r="AW1285" s="274"/>
      <c r="AX1285" s="274"/>
      <c r="AY1285" s="275"/>
      <c r="AZ1285" s="265"/>
      <c r="BA1285" s="266"/>
      <c r="BB1285" s="267" t="s">
        <v>43</v>
      </c>
      <c r="BC1285" s="269"/>
      <c r="BD1285" s="269">
        <f t="shared" si="43"/>
        <v>0</v>
      </c>
      <c r="BE1285" s="270"/>
      <c r="BF1285" s="296"/>
      <c r="BG1285" s="279"/>
      <c r="BI1285" s="252" t="str">
        <f t="shared" si="42"/>
        <v/>
      </c>
    </row>
    <row r="1286" spans="1:61" s="277" customFormat="1" hidden="1">
      <c r="A1286" s="247"/>
      <c r="B1286" s="260">
        <v>672.00300000000004</v>
      </c>
      <c r="C1286" s="261" t="s">
        <v>1011</v>
      </c>
      <c r="D1286" s="273"/>
      <c r="E1286" s="274"/>
      <c r="F1286" s="274"/>
      <c r="G1286" s="274"/>
      <c r="H1286" s="274"/>
      <c r="I1286" s="274"/>
      <c r="J1286" s="274"/>
      <c r="K1286" s="274"/>
      <c r="L1286" s="274"/>
      <c r="M1286" s="274"/>
      <c r="N1286" s="274"/>
      <c r="O1286" s="274"/>
      <c r="P1286" s="274"/>
      <c r="Q1286" s="274"/>
      <c r="R1286" s="274"/>
      <c r="S1286" s="274"/>
      <c r="T1286" s="274"/>
      <c r="U1286" s="274"/>
      <c r="V1286" s="274"/>
      <c r="W1286" s="274"/>
      <c r="X1286" s="274"/>
      <c r="Y1286" s="274"/>
      <c r="Z1286" s="274"/>
      <c r="AA1286" s="274"/>
      <c r="AB1286" s="274"/>
      <c r="AC1286" s="274"/>
      <c r="AD1286" s="274"/>
      <c r="AE1286" s="274"/>
      <c r="AF1286" s="274"/>
      <c r="AG1286" s="274"/>
      <c r="AH1286" s="274"/>
      <c r="AI1286" s="274"/>
      <c r="AJ1286" s="274"/>
      <c r="AK1286" s="274"/>
      <c r="AL1286" s="274"/>
      <c r="AM1286" s="274"/>
      <c r="AN1286" s="274"/>
      <c r="AO1286" s="274"/>
      <c r="AP1286" s="274"/>
      <c r="AQ1286" s="274"/>
      <c r="AR1286" s="274"/>
      <c r="AS1286" s="274"/>
      <c r="AT1286" s="274"/>
      <c r="AU1286" s="274"/>
      <c r="AV1286" s="274"/>
      <c r="AW1286" s="274"/>
      <c r="AX1286" s="274"/>
      <c r="AY1286" s="275"/>
      <c r="AZ1286" s="265"/>
      <c r="BA1286" s="266"/>
      <c r="BB1286" s="267" t="s">
        <v>43</v>
      </c>
      <c r="BC1286" s="269"/>
      <c r="BD1286" s="269">
        <f t="shared" si="43"/>
        <v>0</v>
      </c>
      <c r="BE1286" s="270"/>
      <c r="BF1286" s="296"/>
      <c r="BG1286" s="279"/>
      <c r="BI1286" s="252" t="str">
        <f t="shared" si="42"/>
        <v/>
      </c>
    </row>
    <row r="1287" spans="1:61" s="277" customFormat="1" hidden="1">
      <c r="A1287" s="247"/>
      <c r="B1287" s="260">
        <v>672.00400000000002</v>
      </c>
      <c r="C1287" s="261" t="s">
        <v>1012</v>
      </c>
      <c r="D1287" s="273"/>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274"/>
      <c r="AE1287" s="274"/>
      <c r="AF1287" s="274"/>
      <c r="AG1287" s="274"/>
      <c r="AH1287" s="274"/>
      <c r="AI1287" s="274"/>
      <c r="AJ1287" s="274"/>
      <c r="AK1287" s="274"/>
      <c r="AL1287" s="274"/>
      <c r="AM1287" s="274"/>
      <c r="AN1287" s="274"/>
      <c r="AO1287" s="274"/>
      <c r="AP1287" s="274"/>
      <c r="AQ1287" s="274"/>
      <c r="AR1287" s="274"/>
      <c r="AS1287" s="274"/>
      <c r="AT1287" s="274"/>
      <c r="AU1287" s="274"/>
      <c r="AV1287" s="274"/>
      <c r="AW1287" s="274"/>
      <c r="AX1287" s="274"/>
      <c r="AY1287" s="275"/>
      <c r="AZ1287" s="265"/>
      <c r="BA1287" s="266"/>
      <c r="BB1287" s="267" t="s">
        <v>43</v>
      </c>
      <c r="BC1287" s="269"/>
      <c r="BD1287" s="269">
        <f t="shared" si="43"/>
        <v>0</v>
      </c>
      <c r="BE1287" s="270"/>
      <c r="BF1287" s="296"/>
      <c r="BG1287" s="279"/>
      <c r="BI1287" s="252" t="str">
        <f t="shared" si="42"/>
        <v/>
      </c>
    </row>
    <row r="1288" spans="1:61" s="277" customFormat="1" hidden="1">
      <c r="A1288" s="247"/>
      <c r="B1288" s="260">
        <v>672.005</v>
      </c>
      <c r="C1288" s="261" t="s">
        <v>1013</v>
      </c>
      <c r="D1288" s="273"/>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274"/>
      <c r="AE1288" s="274"/>
      <c r="AF1288" s="274"/>
      <c r="AG1288" s="274"/>
      <c r="AH1288" s="274"/>
      <c r="AI1288" s="274"/>
      <c r="AJ1288" s="274"/>
      <c r="AK1288" s="274"/>
      <c r="AL1288" s="274"/>
      <c r="AM1288" s="274"/>
      <c r="AN1288" s="274"/>
      <c r="AO1288" s="274"/>
      <c r="AP1288" s="274"/>
      <c r="AQ1288" s="274"/>
      <c r="AR1288" s="274"/>
      <c r="AS1288" s="274"/>
      <c r="AT1288" s="274"/>
      <c r="AU1288" s="274"/>
      <c r="AV1288" s="274"/>
      <c r="AW1288" s="274"/>
      <c r="AX1288" s="274"/>
      <c r="AY1288" s="275"/>
      <c r="AZ1288" s="265"/>
      <c r="BA1288" s="266"/>
      <c r="BB1288" s="267" t="s">
        <v>42</v>
      </c>
      <c r="BC1288" s="269"/>
      <c r="BD1288" s="269">
        <f t="shared" si="43"/>
        <v>0</v>
      </c>
      <c r="BE1288" s="270"/>
      <c r="BF1288" s="296"/>
      <c r="BG1288" s="279"/>
      <c r="BI1288" s="252" t="str">
        <f t="shared" si="42"/>
        <v/>
      </c>
    </row>
    <row r="1289" spans="1:61" s="277" customFormat="1" hidden="1">
      <c r="A1289" s="247"/>
      <c r="B1289" s="260">
        <v>672.00599999999997</v>
      </c>
      <c r="C1289" s="261" t="s">
        <v>1014</v>
      </c>
      <c r="D1289" s="273"/>
      <c r="E1289" s="274"/>
      <c r="F1289" s="274"/>
      <c r="G1289" s="274"/>
      <c r="H1289" s="274"/>
      <c r="I1289" s="274"/>
      <c r="J1289" s="274"/>
      <c r="K1289" s="274"/>
      <c r="L1289" s="274"/>
      <c r="M1289" s="274"/>
      <c r="N1289" s="274"/>
      <c r="O1289" s="274"/>
      <c r="P1289" s="274"/>
      <c r="Q1289" s="274"/>
      <c r="R1289" s="274"/>
      <c r="S1289" s="274"/>
      <c r="T1289" s="274"/>
      <c r="U1289" s="274"/>
      <c r="V1289" s="274"/>
      <c r="W1289" s="274"/>
      <c r="X1289" s="274"/>
      <c r="Y1289" s="274"/>
      <c r="Z1289" s="274"/>
      <c r="AA1289" s="274"/>
      <c r="AB1289" s="274"/>
      <c r="AC1289" s="274"/>
      <c r="AD1289" s="274"/>
      <c r="AE1289" s="274"/>
      <c r="AF1289" s="274"/>
      <c r="AG1289" s="274"/>
      <c r="AH1289" s="274"/>
      <c r="AI1289" s="274"/>
      <c r="AJ1289" s="274"/>
      <c r="AK1289" s="274"/>
      <c r="AL1289" s="274"/>
      <c r="AM1289" s="274"/>
      <c r="AN1289" s="274"/>
      <c r="AO1289" s="274"/>
      <c r="AP1289" s="274"/>
      <c r="AQ1289" s="274"/>
      <c r="AR1289" s="274"/>
      <c r="AS1289" s="274"/>
      <c r="AT1289" s="274"/>
      <c r="AU1289" s="274"/>
      <c r="AV1289" s="274"/>
      <c r="AW1289" s="274"/>
      <c r="AX1289" s="274"/>
      <c r="AY1289" s="275"/>
      <c r="AZ1289" s="265"/>
      <c r="BA1289" s="266"/>
      <c r="BB1289" s="267" t="s">
        <v>42</v>
      </c>
      <c r="BC1289" s="269"/>
      <c r="BD1289" s="269">
        <f t="shared" si="43"/>
        <v>0</v>
      </c>
      <c r="BE1289" s="270"/>
      <c r="BF1289" s="296"/>
      <c r="BG1289" s="279"/>
      <c r="BI1289" s="252" t="str">
        <f t="shared" si="42"/>
        <v/>
      </c>
    </row>
    <row r="1290" spans="1:61" s="277" customFormat="1" hidden="1">
      <c r="A1290" s="247"/>
      <c r="B1290" s="260">
        <v>672.00699999999995</v>
      </c>
      <c r="C1290" s="261" t="s">
        <v>1015</v>
      </c>
      <c r="D1290" s="273"/>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274"/>
      <c r="AE1290" s="274"/>
      <c r="AF1290" s="274"/>
      <c r="AG1290" s="274"/>
      <c r="AH1290" s="274"/>
      <c r="AI1290" s="274"/>
      <c r="AJ1290" s="274"/>
      <c r="AK1290" s="274"/>
      <c r="AL1290" s="274"/>
      <c r="AM1290" s="274"/>
      <c r="AN1290" s="274"/>
      <c r="AO1290" s="274"/>
      <c r="AP1290" s="274"/>
      <c r="AQ1290" s="274"/>
      <c r="AR1290" s="274"/>
      <c r="AS1290" s="274"/>
      <c r="AT1290" s="274"/>
      <c r="AU1290" s="274"/>
      <c r="AV1290" s="274"/>
      <c r="AW1290" s="274"/>
      <c r="AX1290" s="274"/>
      <c r="AY1290" s="275"/>
      <c r="AZ1290" s="265"/>
      <c r="BA1290" s="266"/>
      <c r="BB1290" s="267" t="s">
        <v>42</v>
      </c>
      <c r="BC1290" s="269"/>
      <c r="BD1290" s="269">
        <f t="shared" si="43"/>
        <v>0</v>
      </c>
      <c r="BE1290" s="270"/>
      <c r="BF1290" s="296"/>
      <c r="BG1290" s="279"/>
      <c r="BI1290" s="252" t="str">
        <f t="shared" si="42"/>
        <v/>
      </c>
    </row>
    <row r="1291" spans="1:61" s="277" customFormat="1" hidden="1">
      <c r="A1291" s="247"/>
      <c r="B1291" s="260">
        <v>672.00800000000004</v>
      </c>
      <c r="C1291" s="261" t="s">
        <v>1016</v>
      </c>
      <c r="D1291" s="273"/>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74"/>
      <c r="AE1291" s="274"/>
      <c r="AF1291" s="274"/>
      <c r="AG1291" s="274"/>
      <c r="AH1291" s="274"/>
      <c r="AI1291" s="274"/>
      <c r="AJ1291" s="274"/>
      <c r="AK1291" s="274"/>
      <c r="AL1291" s="274"/>
      <c r="AM1291" s="274"/>
      <c r="AN1291" s="274"/>
      <c r="AO1291" s="274"/>
      <c r="AP1291" s="274"/>
      <c r="AQ1291" s="274"/>
      <c r="AR1291" s="274"/>
      <c r="AS1291" s="274"/>
      <c r="AT1291" s="274"/>
      <c r="AU1291" s="274"/>
      <c r="AV1291" s="274"/>
      <c r="AW1291" s="274"/>
      <c r="AX1291" s="274"/>
      <c r="AY1291" s="275"/>
      <c r="AZ1291" s="265"/>
      <c r="BA1291" s="266"/>
      <c r="BB1291" s="267" t="s">
        <v>42</v>
      </c>
      <c r="BC1291" s="269"/>
      <c r="BD1291" s="269">
        <f t="shared" si="43"/>
        <v>0</v>
      </c>
      <c r="BE1291" s="270"/>
      <c r="BF1291" s="296"/>
      <c r="BG1291" s="279"/>
      <c r="BI1291" s="252" t="str">
        <f t="shared" si="42"/>
        <v/>
      </c>
    </row>
    <row r="1292" spans="1:61" s="277" customFormat="1" hidden="1">
      <c r="A1292" s="247"/>
      <c r="B1292" s="260">
        <v>672.00900000000001</v>
      </c>
      <c r="C1292" s="261" t="s">
        <v>1017</v>
      </c>
      <c r="D1292" s="273"/>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74"/>
      <c r="AE1292" s="274"/>
      <c r="AF1292" s="274"/>
      <c r="AG1292" s="274"/>
      <c r="AH1292" s="274"/>
      <c r="AI1292" s="274"/>
      <c r="AJ1292" s="274"/>
      <c r="AK1292" s="274"/>
      <c r="AL1292" s="274"/>
      <c r="AM1292" s="274"/>
      <c r="AN1292" s="274"/>
      <c r="AO1292" s="274"/>
      <c r="AP1292" s="274"/>
      <c r="AQ1292" s="274"/>
      <c r="AR1292" s="274"/>
      <c r="AS1292" s="274"/>
      <c r="AT1292" s="274"/>
      <c r="AU1292" s="274"/>
      <c r="AV1292" s="274"/>
      <c r="AW1292" s="274"/>
      <c r="AX1292" s="274"/>
      <c r="AY1292" s="275"/>
      <c r="AZ1292" s="265"/>
      <c r="BA1292" s="266"/>
      <c r="BB1292" s="267" t="s">
        <v>42</v>
      </c>
      <c r="BC1292" s="269"/>
      <c r="BD1292" s="269">
        <f t="shared" si="43"/>
        <v>0</v>
      </c>
      <c r="BE1292" s="270"/>
      <c r="BF1292" s="296"/>
      <c r="BG1292" s="279"/>
      <c r="BI1292" s="252" t="str">
        <f t="shared" si="42"/>
        <v/>
      </c>
    </row>
    <row r="1293" spans="1:61" s="277" customFormat="1" hidden="1">
      <c r="A1293" s="247"/>
      <c r="B1293" s="260">
        <v>672.01</v>
      </c>
      <c r="C1293" s="261" t="s">
        <v>1018</v>
      </c>
      <c r="D1293" s="273"/>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74"/>
      <c r="AE1293" s="274"/>
      <c r="AF1293" s="274"/>
      <c r="AG1293" s="274"/>
      <c r="AH1293" s="274"/>
      <c r="AI1293" s="274"/>
      <c r="AJ1293" s="274"/>
      <c r="AK1293" s="274"/>
      <c r="AL1293" s="274"/>
      <c r="AM1293" s="274"/>
      <c r="AN1293" s="274"/>
      <c r="AO1293" s="274"/>
      <c r="AP1293" s="274"/>
      <c r="AQ1293" s="274"/>
      <c r="AR1293" s="274"/>
      <c r="AS1293" s="274"/>
      <c r="AT1293" s="274"/>
      <c r="AU1293" s="274"/>
      <c r="AV1293" s="274"/>
      <c r="AW1293" s="274"/>
      <c r="AX1293" s="274"/>
      <c r="AY1293" s="275"/>
      <c r="AZ1293" s="265"/>
      <c r="BA1293" s="266"/>
      <c r="BB1293" s="267" t="s">
        <v>42</v>
      </c>
      <c r="BC1293" s="269"/>
      <c r="BD1293" s="269">
        <f t="shared" si="43"/>
        <v>0</v>
      </c>
      <c r="BE1293" s="270"/>
      <c r="BF1293" s="296"/>
      <c r="BG1293" s="279"/>
      <c r="BI1293" s="252" t="str">
        <f t="shared" si="42"/>
        <v/>
      </c>
    </row>
    <row r="1294" spans="1:61" s="277" customFormat="1" hidden="1">
      <c r="A1294" s="247"/>
      <c r="B1294" s="260">
        <v>672.01099999999997</v>
      </c>
      <c r="C1294" s="261" t="s">
        <v>21</v>
      </c>
      <c r="D1294" s="273"/>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74"/>
      <c r="AE1294" s="274"/>
      <c r="AF1294" s="274"/>
      <c r="AG1294" s="274"/>
      <c r="AH1294" s="274"/>
      <c r="AI1294" s="274"/>
      <c r="AJ1294" s="274"/>
      <c r="AK1294" s="274"/>
      <c r="AL1294" s="274"/>
      <c r="AM1294" s="274"/>
      <c r="AN1294" s="274"/>
      <c r="AO1294" s="274"/>
      <c r="AP1294" s="274"/>
      <c r="AQ1294" s="274"/>
      <c r="AR1294" s="274"/>
      <c r="AS1294" s="274"/>
      <c r="AT1294" s="274"/>
      <c r="AU1294" s="274"/>
      <c r="AV1294" s="274"/>
      <c r="AW1294" s="274"/>
      <c r="AX1294" s="274"/>
      <c r="AY1294" s="275"/>
      <c r="AZ1294" s="265"/>
      <c r="BA1294" s="266"/>
      <c r="BB1294" s="267" t="s">
        <v>42</v>
      </c>
      <c r="BC1294" s="269"/>
      <c r="BD1294" s="269">
        <f t="shared" si="43"/>
        <v>0</v>
      </c>
      <c r="BE1294" s="270"/>
      <c r="BF1294" s="296"/>
      <c r="BG1294" s="279"/>
      <c r="BI1294" s="252" t="str">
        <f t="shared" si="42"/>
        <v/>
      </c>
    </row>
    <row r="1295" spans="1:61" s="277" customFormat="1" hidden="1">
      <c r="A1295" s="247"/>
      <c r="B1295" s="260">
        <v>672.01199999999994</v>
      </c>
      <c r="C1295" s="261" t="s">
        <v>1019</v>
      </c>
      <c r="D1295" s="273"/>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s="274"/>
      <c r="AG1295" s="274"/>
      <c r="AH1295" s="274"/>
      <c r="AI1295" s="274"/>
      <c r="AJ1295" s="274"/>
      <c r="AK1295" s="274"/>
      <c r="AL1295" s="274"/>
      <c r="AM1295" s="274"/>
      <c r="AN1295" s="274"/>
      <c r="AO1295" s="274"/>
      <c r="AP1295" s="274"/>
      <c r="AQ1295" s="274"/>
      <c r="AR1295" s="274"/>
      <c r="AS1295" s="274"/>
      <c r="AT1295" s="274"/>
      <c r="AU1295" s="274"/>
      <c r="AV1295" s="274"/>
      <c r="AW1295" s="274"/>
      <c r="AX1295" s="274"/>
      <c r="AY1295" s="275"/>
      <c r="AZ1295" s="265"/>
      <c r="BA1295" s="266"/>
      <c r="BB1295" s="267" t="s">
        <v>42</v>
      </c>
      <c r="BC1295" s="269"/>
      <c r="BD1295" s="269">
        <f t="shared" si="43"/>
        <v>0</v>
      </c>
      <c r="BE1295" s="270"/>
      <c r="BF1295" s="296"/>
      <c r="BG1295" s="279"/>
      <c r="BI1295" s="252" t="str">
        <f t="shared" si="42"/>
        <v/>
      </c>
    </row>
    <row r="1296" spans="1:61" s="277" customFormat="1" hidden="1">
      <c r="A1296" s="247"/>
      <c r="B1296" s="260">
        <v>672.01300000000003</v>
      </c>
      <c r="C1296" s="261" t="s">
        <v>1373</v>
      </c>
      <c r="D1296" s="273"/>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74"/>
      <c r="AE1296" s="274"/>
      <c r="AF1296" s="274"/>
      <c r="AG1296" s="274"/>
      <c r="AH1296" s="274"/>
      <c r="AI1296" s="274"/>
      <c r="AJ1296" s="274"/>
      <c r="AK1296" s="274"/>
      <c r="AL1296" s="274"/>
      <c r="AM1296" s="274"/>
      <c r="AN1296" s="274"/>
      <c r="AO1296" s="274"/>
      <c r="AP1296" s="274"/>
      <c r="AQ1296" s="274"/>
      <c r="AR1296" s="274"/>
      <c r="AS1296" s="274"/>
      <c r="AT1296" s="274"/>
      <c r="AU1296" s="274"/>
      <c r="AV1296" s="274"/>
      <c r="AW1296" s="274"/>
      <c r="AX1296" s="274"/>
      <c r="AY1296" s="275"/>
      <c r="AZ1296" s="265"/>
      <c r="BA1296" s="266"/>
      <c r="BB1296" s="267" t="s">
        <v>1374</v>
      </c>
      <c r="BC1296" s="269"/>
      <c r="BD1296" s="269">
        <f t="shared" si="43"/>
        <v>0</v>
      </c>
      <c r="BE1296" s="270"/>
      <c r="BF1296" s="296"/>
      <c r="BG1296" s="279"/>
      <c r="BI1296" s="252" t="str">
        <f t="shared" si="42"/>
        <v/>
      </c>
    </row>
    <row r="1297" spans="1:61" s="277" customFormat="1" hidden="1">
      <c r="A1297" s="247"/>
      <c r="B1297" s="260">
        <v>672.01400000000001</v>
      </c>
      <c r="C1297" s="261" t="s">
        <v>1375</v>
      </c>
      <c r="D1297" s="273"/>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74"/>
      <c r="AE1297" s="274"/>
      <c r="AF1297" s="274"/>
      <c r="AG1297" s="274"/>
      <c r="AH1297" s="274"/>
      <c r="AI1297" s="274"/>
      <c r="AJ1297" s="274"/>
      <c r="AK1297" s="274"/>
      <c r="AL1297" s="274"/>
      <c r="AM1297" s="274"/>
      <c r="AN1297" s="274"/>
      <c r="AO1297" s="274"/>
      <c r="AP1297" s="274"/>
      <c r="AQ1297" s="274"/>
      <c r="AR1297" s="274"/>
      <c r="AS1297" s="274"/>
      <c r="AT1297" s="274"/>
      <c r="AU1297" s="274"/>
      <c r="AV1297" s="274"/>
      <c r="AW1297" s="274"/>
      <c r="AX1297" s="274"/>
      <c r="AY1297" s="275"/>
      <c r="AZ1297" s="265"/>
      <c r="BA1297" s="266"/>
      <c r="BB1297" s="267" t="s">
        <v>42</v>
      </c>
      <c r="BC1297" s="269"/>
      <c r="BD1297" s="269">
        <f t="shared" si="43"/>
        <v>0</v>
      </c>
      <c r="BE1297" s="270"/>
      <c r="BF1297" s="296"/>
      <c r="BG1297" s="279"/>
      <c r="BI1297" s="252" t="str">
        <f t="shared" si="42"/>
        <v/>
      </c>
    </row>
    <row r="1298" spans="1:61" s="277" customFormat="1" ht="15">
      <c r="A1298" s="256" t="s">
        <v>1407</v>
      </c>
      <c r="B1298" s="322"/>
      <c r="C1298" s="258" t="s">
        <v>1408</v>
      </c>
      <c r="D1298" s="281"/>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282"/>
      <c r="AE1298" s="282"/>
      <c r="AF1298" s="282"/>
      <c r="AG1298" s="282"/>
      <c r="AH1298" s="282"/>
      <c r="AI1298" s="282"/>
      <c r="AJ1298" s="282"/>
      <c r="AK1298" s="282"/>
      <c r="AL1298" s="282"/>
      <c r="AM1298" s="282"/>
      <c r="AN1298" s="282"/>
      <c r="AO1298" s="282"/>
      <c r="AP1298" s="282"/>
      <c r="AQ1298" s="282"/>
      <c r="AR1298" s="282"/>
      <c r="AS1298" s="282"/>
      <c r="AT1298" s="282"/>
      <c r="AU1298" s="282"/>
      <c r="AV1298" s="282"/>
      <c r="AW1298" s="282"/>
      <c r="AX1298" s="282"/>
      <c r="AY1298" s="283"/>
      <c r="AZ1298" s="284"/>
      <c r="BA1298" s="285"/>
      <c r="BB1298" s="286"/>
      <c r="BC1298" s="287"/>
      <c r="BD1298" s="287"/>
      <c r="BE1298" s="270"/>
      <c r="BF1298" s="259" t="s">
        <v>1447</v>
      </c>
      <c r="BG1298" s="279"/>
      <c r="BI1298" s="252"/>
    </row>
    <row r="1299" spans="1:61" s="277" customFormat="1" hidden="1">
      <c r="B1299" s="260">
        <v>675.00049999999999</v>
      </c>
      <c r="C1299" s="261" t="s">
        <v>1020</v>
      </c>
      <c r="D1299" s="273"/>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74"/>
      <c r="AE1299" s="274"/>
      <c r="AF1299" s="274"/>
      <c r="AG1299" s="274"/>
      <c r="AH1299" s="274"/>
      <c r="AI1299" s="274"/>
      <c r="AJ1299" s="274"/>
      <c r="AK1299" s="274"/>
      <c r="AL1299" s="274"/>
      <c r="AM1299" s="274"/>
      <c r="AN1299" s="274"/>
      <c r="AO1299" s="274"/>
      <c r="AP1299" s="274"/>
      <c r="AQ1299" s="274"/>
      <c r="AR1299" s="274"/>
      <c r="AS1299" s="274"/>
      <c r="AT1299" s="274"/>
      <c r="AU1299" s="274"/>
      <c r="AV1299" s="274"/>
      <c r="AW1299" s="274"/>
      <c r="AX1299" s="274"/>
      <c r="AY1299" s="275"/>
      <c r="AZ1299" s="265"/>
      <c r="BA1299" s="266"/>
      <c r="BB1299" s="267" t="s">
        <v>48</v>
      </c>
      <c r="BC1299" s="269"/>
      <c r="BD1299" s="269">
        <f t="shared" si="43"/>
        <v>0</v>
      </c>
      <c r="BE1299" s="270"/>
      <c r="BF1299" s="296"/>
      <c r="BG1299" s="279"/>
      <c r="BI1299" s="252" t="str">
        <f t="shared" si="42"/>
        <v/>
      </c>
    </row>
    <row r="1300" spans="1:61" s="277" customFormat="1" hidden="1">
      <c r="A1300" s="247"/>
      <c r="B1300" s="260">
        <v>675.00099999999998</v>
      </c>
      <c r="C1300" s="261" t="s">
        <v>1021</v>
      </c>
      <c r="D1300" s="273"/>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74"/>
      <c r="AE1300" s="274"/>
      <c r="AF1300" s="274"/>
      <c r="AG1300" s="274"/>
      <c r="AH1300" s="274"/>
      <c r="AI1300" s="274"/>
      <c r="AJ1300" s="274"/>
      <c r="AK1300" s="274"/>
      <c r="AL1300" s="274"/>
      <c r="AM1300" s="274"/>
      <c r="AN1300" s="274"/>
      <c r="AO1300" s="274"/>
      <c r="AP1300" s="274"/>
      <c r="AQ1300" s="274"/>
      <c r="AR1300" s="274"/>
      <c r="AS1300" s="274"/>
      <c r="AT1300" s="274"/>
      <c r="AU1300" s="274"/>
      <c r="AV1300" s="274"/>
      <c r="AW1300" s="274"/>
      <c r="AX1300" s="274"/>
      <c r="AY1300" s="275"/>
      <c r="AZ1300" s="265"/>
      <c r="BA1300" s="266"/>
      <c r="BB1300" s="267" t="s">
        <v>48</v>
      </c>
      <c r="BC1300" s="269"/>
      <c r="BD1300" s="269">
        <f t="shared" si="43"/>
        <v>0</v>
      </c>
      <c r="BE1300" s="270"/>
      <c r="BF1300" s="296"/>
      <c r="BG1300" s="279"/>
      <c r="BI1300" s="252" t="str">
        <f t="shared" si="42"/>
        <v/>
      </c>
    </row>
    <row r="1301" spans="1:61" s="277" customFormat="1" ht="15">
      <c r="A1301" s="256" t="s">
        <v>1405</v>
      </c>
      <c r="B1301" s="322"/>
      <c r="C1301" s="258" t="s">
        <v>1406</v>
      </c>
      <c r="D1301" s="281"/>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282"/>
      <c r="AF1301" s="282"/>
      <c r="AG1301" s="282"/>
      <c r="AH1301" s="282"/>
      <c r="AI1301" s="282"/>
      <c r="AJ1301" s="282"/>
      <c r="AK1301" s="282"/>
      <c r="AL1301" s="282"/>
      <c r="AM1301" s="282"/>
      <c r="AN1301" s="282"/>
      <c r="AO1301" s="282"/>
      <c r="AP1301" s="282"/>
      <c r="AQ1301" s="282"/>
      <c r="AR1301" s="282"/>
      <c r="AS1301" s="282"/>
      <c r="AT1301" s="282"/>
      <c r="AU1301" s="282"/>
      <c r="AV1301" s="282"/>
      <c r="AW1301" s="282"/>
      <c r="AX1301" s="282"/>
      <c r="AY1301" s="283"/>
      <c r="AZ1301" s="284"/>
      <c r="BA1301" s="285"/>
      <c r="BB1301" s="286"/>
      <c r="BC1301" s="287"/>
      <c r="BD1301" s="287"/>
      <c r="BE1301" s="270"/>
      <c r="BF1301" s="259" t="s">
        <v>1447</v>
      </c>
      <c r="BG1301" s="279"/>
      <c r="BI1301" s="252"/>
    </row>
    <row r="1302" spans="1:61" s="277" customFormat="1" hidden="1">
      <c r="A1302" s="247"/>
      <c r="B1302" s="260">
        <v>680.00049999999999</v>
      </c>
      <c r="C1302" s="261" t="s">
        <v>1022</v>
      </c>
      <c r="D1302" s="273"/>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274"/>
      <c r="AE1302" s="274"/>
      <c r="AF1302" s="274"/>
      <c r="AG1302" s="274"/>
      <c r="AH1302" s="274"/>
      <c r="AI1302" s="274"/>
      <c r="AJ1302" s="274"/>
      <c r="AK1302" s="274"/>
      <c r="AL1302" s="274"/>
      <c r="AM1302" s="274"/>
      <c r="AN1302" s="274"/>
      <c r="AO1302" s="274"/>
      <c r="AP1302" s="274"/>
      <c r="AQ1302" s="274"/>
      <c r="AR1302" s="274"/>
      <c r="AS1302" s="274"/>
      <c r="AT1302" s="274"/>
      <c r="AU1302" s="274"/>
      <c r="AV1302" s="274"/>
      <c r="AW1302" s="274"/>
      <c r="AX1302" s="274"/>
      <c r="AY1302" s="275"/>
      <c r="AZ1302" s="265"/>
      <c r="BA1302" s="266"/>
      <c r="BB1302" s="267" t="s">
        <v>43</v>
      </c>
      <c r="BC1302" s="269"/>
      <c r="BD1302" s="269">
        <f t="shared" si="43"/>
        <v>0</v>
      </c>
      <c r="BE1302" s="270"/>
      <c r="BF1302" s="296"/>
      <c r="BG1302" s="279"/>
      <c r="BI1302" s="252" t="str">
        <f t="shared" si="42"/>
        <v/>
      </c>
    </row>
    <row r="1303" spans="1:61" s="277" customFormat="1" hidden="1">
      <c r="A1303" s="247"/>
      <c r="B1303" s="260">
        <v>680.00099999999998</v>
      </c>
      <c r="C1303" s="261" t="s">
        <v>1479</v>
      </c>
      <c r="D1303" s="273"/>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274"/>
      <c r="AE1303" s="274"/>
      <c r="AF1303" s="274"/>
      <c r="AG1303" s="274"/>
      <c r="AH1303" s="274"/>
      <c r="AI1303" s="274"/>
      <c r="AJ1303" s="274"/>
      <c r="AK1303" s="274"/>
      <c r="AL1303" s="274"/>
      <c r="AM1303" s="274"/>
      <c r="AN1303" s="274"/>
      <c r="AO1303" s="274"/>
      <c r="AP1303" s="274"/>
      <c r="AQ1303" s="274"/>
      <c r="AR1303" s="274"/>
      <c r="AS1303" s="274"/>
      <c r="AT1303" s="274"/>
      <c r="AU1303" s="274"/>
      <c r="AV1303" s="274"/>
      <c r="AW1303" s="274"/>
      <c r="AX1303" s="274"/>
      <c r="AY1303" s="275"/>
      <c r="AZ1303" s="265"/>
      <c r="BA1303" s="266"/>
      <c r="BB1303" s="267" t="s">
        <v>43</v>
      </c>
      <c r="BC1303" s="269"/>
      <c r="BD1303" s="269">
        <f t="shared" si="43"/>
        <v>0</v>
      </c>
      <c r="BE1303" s="270"/>
      <c r="BF1303" s="296"/>
      <c r="BG1303" s="279"/>
      <c r="BI1303" s="252"/>
    </row>
    <row r="1304" spans="1:61" s="277" customFormat="1" hidden="1">
      <c r="A1304" s="247"/>
      <c r="B1304" s="260">
        <v>680.00149999999996</v>
      </c>
      <c r="C1304" s="261" t="s">
        <v>1480</v>
      </c>
      <c r="D1304" s="273"/>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274"/>
      <c r="AE1304" s="274"/>
      <c r="AF1304" s="274"/>
      <c r="AG1304" s="274"/>
      <c r="AH1304" s="274"/>
      <c r="AI1304" s="274"/>
      <c r="AJ1304" s="274"/>
      <c r="AK1304" s="274"/>
      <c r="AL1304" s="274"/>
      <c r="AM1304" s="274"/>
      <c r="AN1304" s="274"/>
      <c r="AO1304" s="274"/>
      <c r="AP1304" s="274"/>
      <c r="AQ1304" s="274"/>
      <c r="AR1304" s="274"/>
      <c r="AS1304" s="274"/>
      <c r="AT1304" s="274"/>
      <c r="AU1304" s="274"/>
      <c r="AV1304" s="274"/>
      <c r="AW1304" s="274"/>
      <c r="AX1304" s="274"/>
      <c r="AY1304" s="275"/>
      <c r="AZ1304" s="265"/>
      <c r="BA1304" s="266"/>
      <c r="BB1304" s="267" t="s">
        <v>43</v>
      </c>
      <c r="BC1304" s="269"/>
      <c r="BD1304" s="269">
        <f t="shared" si="43"/>
        <v>0</v>
      </c>
      <c r="BE1304" s="270"/>
      <c r="BF1304" s="296"/>
      <c r="BG1304" s="279"/>
      <c r="BI1304" s="252"/>
    </row>
    <row r="1305" spans="1:61" s="277" customFormat="1" hidden="1">
      <c r="A1305" s="247"/>
      <c r="B1305" s="260">
        <v>680.00199999999995</v>
      </c>
      <c r="C1305" s="261" t="s">
        <v>1481</v>
      </c>
      <c r="D1305" s="273"/>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74"/>
      <c r="AE1305" s="274"/>
      <c r="AF1305" s="274"/>
      <c r="AG1305" s="274"/>
      <c r="AH1305" s="274"/>
      <c r="AI1305" s="274"/>
      <c r="AJ1305" s="274"/>
      <c r="AK1305" s="274"/>
      <c r="AL1305" s="274"/>
      <c r="AM1305" s="274"/>
      <c r="AN1305" s="274"/>
      <c r="AO1305" s="274"/>
      <c r="AP1305" s="274"/>
      <c r="AQ1305" s="274"/>
      <c r="AR1305" s="274"/>
      <c r="AS1305" s="274"/>
      <c r="AT1305" s="274"/>
      <c r="AU1305" s="274"/>
      <c r="AV1305" s="274"/>
      <c r="AW1305" s="274"/>
      <c r="AX1305" s="274"/>
      <c r="AY1305" s="275"/>
      <c r="AZ1305" s="265"/>
      <c r="BA1305" s="266"/>
      <c r="BB1305" s="267" t="s">
        <v>43</v>
      </c>
      <c r="BC1305" s="269"/>
      <c r="BD1305" s="269">
        <f t="shared" si="43"/>
        <v>0</v>
      </c>
      <c r="BE1305" s="270"/>
      <c r="BF1305" s="296"/>
      <c r="BG1305" s="279"/>
      <c r="BI1305" s="252"/>
    </row>
    <row r="1306" spans="1:61" s="277" customFormat="1" hidden="1">
      <c r="A1306" s="411"/>
      <c r="B1306" s="260">
        <v>681.00049999999999</v>
      </c>
      <c r="C1306" s="261" t="s">
        <v>1023</v>
      </c>
      <c r="D1306" s="273"/>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74"/>
      <c r="AE1306" s="274"/>
      <c r="AF1306" s="274"/>
      <c r="AG1306" s="274"/>
      <c r="AH1306" s="274"/>
      <c r="AI1306" s="274"/>
      <c r="AJ1306" s="274"/>
      <c r="AK1306" s="274"/>
      <c r="AL1306" s="274"/>
      <c r="AM1306" s="274"/>
      <c r="AN1306" s="274"/>
      <c r="AO1306" s="274"/>
      <c r="AP1306" s="274"/>
      <c r="AQ1306" s="274"/>
      <c r="AR1306" s="274"/>
      <c r="AS1306" s="274"/>
      <c r="AT1306" s="274"/>
      <c r="AU1306" s="274"/>
      <c r="AV1306" s="274"/>
      <c r="AW1306" s="274"/>
      <c r="AX1306" s="274"/>
      <c r="AY1306" s="275"/>
      <c r="AZ1306" s="265"/>
      <c r="BA1306" s="266"/>
      <c r="BB1306" s="267" t="s">
        <v>42</v>
      </c>
      <c r="BC1306" s="269"/>
      <c r="BD1306" s="269">
        <f t="shared" si="43"/>
        <v>0</v>
      </c>
      <c r="BE1306" s="270"/>
      <c r="BF1306" s="296"/>
      <c r="BG1306" s="279"/>
      <c r="BI1306" s="252" t="str">
        <f t="shared" si="42"/>
        <v/>
      </c>
    </row>
    <row r="1307" spans="1:61" s="277" customFormat="1" hidden="1">
      <c r="A1307" s="247"/>
      <c r="B1307" s="260">
        <v>681.00099999999998</v>
      </c>
      <c r="C1307" s="261" t="s">
        <v>1024</v>
      </c>
      <c r="D1307" s="273"/>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74"/>
      <c r="AE1307" s="274"/>
      <c r="AF1307" s="274"/>
      <c r="AG1307" s="274"/>
      <c r="AH1307" s="274"/>
      <c r="AI1307" s="274"/>
      <c r="AJ1307" s="274"/>
      <c r="AK1307" s="274"/>
      <c r="AL1307" s="274"/>
      <c r="AM1307" s="274"/>
      <c r="AN1307" s="274"/>
      <c r="AO1307" s="274"/>
      <c r="AP1307" s="274"/>
      <c r="AQ1307" s="274"/>
      <c r="AR1307" s="274"/>
      <c r="AS1307" s="274"/>
      <c r="AT1307" s="274"/>
      <c r="AU1307" s="274"/>
      <c r="AV1307" s="274"/>
      <c r="AW1307" s="274"/>
      <c r="AX1307" s="274"/>
      <c r="AY1307" s="275"/>
      <c r="AZ1307" s="265"/>
      <c r="BA1307" s="266"/>
      <c r="BB1307" s="267" t="s">
        <v>43</v>
      </c>
      <c r="BC1307" s="269"/>
      <c r="BD1307" s="269">
        <f t="shared" si="43"/>
        <v>0</v>
      </c>
      <c r="BE1307" s="270"/>
      <c r="BF1307" s="296"/>
      <c r="BG1307" s="279"/>
      <c r="BI1307" s="252" t="str">
        <f t="shared" si="42"/>
        <v/>
      </c>
    </row>
    <row r="1308" spans="1:61" s="277" customFormat="1" hidden="1">
      <c r="A1308" s="247"/>
      <c r="B1308" s="260">
        <v>681.00199999999995</v>
      </c>
      <c r="C1308" s="297" t="s">
        <v>1025</v>
      </c>
      <c r="D1308" s="273"/>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74"/>
      <c r="AE1308" s="274"/>
      <c r="AF1308" s="274"/>
      <c r="AG1308" s="274"/>
      <c r="AH1308" s="274"/>
      <c r="AI1308" s="274"/>
      <c r="AJ1308" s="274"/>
      <c r="AK1308" s="274"/>
      <c r="AL1308" s="274"/>
      <c r="AM1308" s="274"/>
      <c r="AN1308" s="274"/>
      <c r="AO1308" s="274"/>
      <c r="AP1308" s="274"/>
      <c r="AQ1308" s="274"/>
      <c r="AR1308" s="274"/>
      <c r="AS1308" s="274"/>
      <c r="AT1308" s="274"/>
      <c r="AU1308" s="274"/>
      <c r="AV1308" s="274"/>
      <c r="AW1308" s="274"/>
      <c r="AX1308" s="274"/>
      <c r="AY1308" s="275"/>
      <c r="AZ1308" s="265"/>
      <c r="BA1308" s="266"/>
      <c r="BB1308" s="267" t="s">
        <v>42</v>
      </c>
      <c r="BC1308" s="269"/>
      <c r="BD1308" s="269">
        <f t="shared" si="43"/>
        <v>0</v>
      </c>
      <c r="BE1308" s="270"/>
      <c r="BF1308" s="296"/>
      <c r="BG1308" s="279"/>
      <c r="BI1308" s="252" t="str">
        <f t="shared" si="42"/>
        <v/>
      </c>
    </row>
    <row r="1309" spans="1:61" s="277" customFormat="1" hidden="1">
      <c r="A1309" s="247"/>
      <c r="B1309" s="260">
        <v>681.00300000000004</v>
      </c>
      <c r="C1309" s="298" t="s">
        <v>1482</v>
      </c>
      <c r="D1309" s="273"/>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74"/>
      <c r="AE1309" s="274"/>
      <c r="AF1309" s="274"/>
      <c r="AG1309" s="274"/>
      <c r="AH1309" s="274"/>
      <c r="AI1309" s="274"/>
      <c r="AJ1309" s="274"/>
      <c r="AK1309" s="274"/>
      <c r="AL1309" s="274"/>
      <c r="AM1309" s="274"/>
      <c r="AN1309" s="274"/>
      <c r="AO1309" s="274"/>
      <c r="AP1309" s="274"/>
      <c r="AQ1309" s="274"/>
      <c r="AR1309" s="274"/>
      <c r="AS1309" s="274"/>
      <c r="AT1309" s="274"/>
      <c r="AU1309" s="274"/>
      <c r="AV1309" s="274"/>
      <c r="AW1309" s="274"/>
      <c r="AX1309" s="274"/>
      <c r="AY1309" s="275"/>
      <c r="AZ1309" s="265"/>
      <c r="BA1309" s="266"/>
      <c r="BB1309" s="267" t="s">
        <v>42</v>
      </c>
      <c r="BC1309" s="269"/>
      <c r="BD1309" s="269">
        <f t="shared" si="43"/>
        <v>0</v>
      </c>
      <c r="BE1309" s="270"/>
      <c r="BF1309" s="296"/>
      <c r="BG1309" s="279"/>
      <c r="BI1309" s="252" t="str">
        <f t="shared" si="42"/>
        <v/>
      </c>
    </row>
    <row r="1310" spans="1:61" s="277" customFormat="1" hidden="1">
      <c r="A1310" s="409"/>
      <c r="B1310" s="260">
        <v>682.00099999999998</v>
      </c>
      <c r="C1310" s="297" t="s">
        <v>1026</v>
      </c>
      <c r="D1310" s="273"/>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274"/>
      <c r="AF1310" s="274"/>
      <c r="AG1310" s="274"/>
      <c r="AH1310" s="274"/>
      <c r="AI1310" s="274"/>
      <c r="AJ1310" s="274"/>
      <c r="AK1310" s="274"/>
      <c r="AL1310" s="274"/>
      <c r="AM1310" s="274"/>
      <c r="AN1310" s="274"/>
      <c r="AO1310" s="274"/>
      <c r="AP1310" s="274"/>
      <c r="AQ1310" s="274"/>
      <c r="AR1310" s="274"/>
      <c r="AS1310" s="274"/>
      <c r="AT1310" s="274"/>
      <c r="AU1310" s="274"/>
      <c r="AV1310" s="274"/>
      <c r="AW1310" s="274"/>
      <c r="AX1310" s="274"/>
      <c r="AY1310" s="275"/>
      <c r="AZ1310" s="265"/>
      <c r="BA1310" s="266"/>
      <c r="BB1310" s="267" t="s">
        <v>42</v>
      </c>
      <c r="BC1310" s="269"/>
      <c r="BD1310" s="269">
        <f t="shared" si="43"/>
        <v>0</v>
      </c>
      <c r="BE1310" s="270"/>
      <c r="BF1310" s="296"/>
      <c r="BG1310" s="279"/>
      <c r="BI1310" s="252" t="str">
        <f t="shared" si="42"/>
        <v/>
      </c>
    </row>
    <row r="1311" spans="1:61" s="277" customFormat="1" hidden="1">
      <c r="A1311" s="247"/>
      <c r="B1311" s="260">
        <v>682.00199999999995</v>
      </c>
      <c r="C1311" s="297" t="s">
        <v>1027</v>
      </c>
      <c r="D1311" s="273"/>
      <c r="E1311" s="274"/>
      <c r="F1311" s="274"/>
      <c r="G1311" s="274"/>
      <c r="H1311" s="274"/>
      <c r="I1311" s="274"/>
      <c r="J1311" s="274"/>
      <c r="K1311" s="274"/>
      <c r="L1311" s="274"/>
      <c r="M1311" s="274"/>
      <c r="N1311" s="274"/>
      <c r="O1311" s="274"/>
      <c r="P1311" s="274"/>
      <c r="Q1311" s="274"/>
      <c r="R1311" s="274"/>
      <c r="S1311" s="274"/>
      <c r="T1311" s="274"/>
      <c r="U1311" s="274"/>
      <c r="V1311" s="274"/>
      <c r="W1311" s="274"/>
      <c r="X1311" s="274"/>
      <c r="Y1311" s="274"/>
      <c r="Z1311" s="274"/>
      <c r="AA1311" s="274"/>
      <c r="AB1311" s="274"/>
      <c r="AC1311" s="274"/>
      <c r="AD1311" s="274"/>
      <c r="AE1311" s="274"/>
      <c r="AF1311" s="274"/>
      <c r="AG1311" s="274"/>
      <c r="AH1311" s="274"/>
      <c r="AI1311" s="274"/>
      <c r="AJ1311" s="274"/>
      <c r="AK1311" s="274"/>
      <c r="AL1311" s="274"/>
      <c r="AM1311" s="274"/>
      <c r="AN1311" s="274"/>
      <c r="AO1311" s="274"/>
      <c r="AP1311" s="274"/>
      <c r="AQ1311" s="274"/>
      <c r="AR1311" s="274"/>
      <c r="AS1311" s="274"/>
      <c r="AT1311" s="274"/>
      <c r="AU1311" s="274"/>
      <c r="AV1311" s="274"/>
      <c r="AW1311" s="274"/>
      <c r="AX1311" s="274"/>
      <c r="AY1311" s="275"/>
      <c r="AZ1311" s="265"/>
      <c r="BA1311" s="266"/>
      <c r="BB1311" s="267" t="s">
        <v>42</v>
      </c>
      <c r="BC1311" s="269"/>
      <c r="BD1311" s="269">
        <f t="shared" si="43"/>
        <v>0</v>
      </c>
      <c r="BE1311" s="270"/>
      <c r="BF1311" s="296"/>
      <c r="BG1311" s="279"/>
      <c r="BI1311" s="252" t="str">
        <f t="shared" si="42"/>
        <v/>
      </c>
    </row>
    <row r="1312" spans="1:61" s="277" customFormat="1" hidden="1">
      <c r="A1312" s="247"/>
      <c r="B1312" s="260">
        <v>682.00300000000004</v>
      </c>
      <c r="C1312" s="297" t="s">
        <v>84</v>
      </c>
      <c r="D1312" s="273"/>
      <c r="E1312" s="274"/>
      <c r="F1312" s="274"/>
      <c r="G1312" s="274"/>
      <c r="H1312" s="274"/>
      <c r="I1312" s="274"/>
      <c r="J1312" s="274"/>
      <c r="K1312" s="274"/>
      <c r="L1312" s="274"/>
      <c r="M1312" s="274"/>
      <c r="N1312" s="274"/>
      <c r="O1312" s="274"/>
      <c r="P1312" s="274"/>
      <c r="Q1312" s="274"/>
      <c r="R1312" s="274"/>
      <c r="S1312" s="274"/>
      <c r="T1312" s="274"/>
      <c r="U1312" s="274"/>
      <c r="V1312" s="274"/>
      <c r="W1312" s="274"/>
      <c r="X1312" s="274"/>
      <c r="Y1312" s="274"/>
      <c r="Z1312" s="274"/>
      <c r="AA1312" s="274"/>
      <c r="AB1312" s="274"/>
      <c r="AC1312" s="274"/>
      <c r="AD1312" s="274"/>
      <c r="AE1312" s="274"/>
      <c r="AF1312" s="274"/>
      <c r="AG1312" s="274"/>
      <c r="AH1312" s="274"/>
      <c r="AI1312" s="274"/>
      <c r="AJ1312" s="274"/>
      <c r="AK1312" s="274"/>
      <c r="AL1312" s="274"/>
      <c r="AM1312" s="274"/>
      <c r="AN1312" s="274"/>
      <c r="AO1312" s="274"/>
      <c r="AP1312" s="274"/>
      <c r="AQ1312" s="274"/>
      <c r="AR1312" s="274"/>
      <c r="AS1312" s="274"/>
      <c r="AT1312" s="274"/>
      <c r="AU1312" s="274"/>
      <c r="AV1312" s="274"/>
      <c r="AW1312" s="274"/>
      <c r="AX1312" s="274"/>
      <c r="AY1312" s="275"/>
      <c r="AZ1312" s="265"/>
      <c r="BA1312" s="266"/>
      <c r="BB1312" s="267" t="s">
        <v>42</v>
      </c>
      <c r="BC1312" s="269"/>
      <c r="BD1312" s="269">
        <f t="shared" si="43"/>
        <v>0</v>
      </c>
      <c r="BE1312" s="270"/>
      <c r="BF1312" s="296"/>
      <c r="BG1312" s="279"/>
      <c r="BI1312" s="252" t="str">
        <f t="shared" si="42"/>
        <v/>
      </c>
    </row>
    <row r="1313" spans="1:61" s="277" customFormat="1" hidden="1">
      <c r="A1313" s="409"/>
      <c r="B1313" s="260">
        <v>683.00099999999998</v>
      </c>
      <c r="C1313" s="297" t="s">
        <v>1028</v>
      </c>
      <c r="D1313" s="273"/>
      <c r="E1313" s="274"/>
      <c r="F1313" s="274"/>
      <c r="G1313" s="274"/>
      <c r="H1313" s="274"/>
      <c r="I1313" s="274"/>
      <c r="J1313" s="274"/>
      <c r="K1313" s="274"/>
      <c r="L1313" s="274"/>
      <c r="M1313" s="274"/>
      <c r="N1313" s="274"/>
      <c r="O1313" s="274"/>
      <c r="P1313" s="274"/>
      <c r="Q1313" s="274"/>
      <c r="R1313" s="274"/>
      <c r="S1313" s="274"/>
      <c r="T1313" s="274"/>
      <c r="U1313" s="274"/>
      <c r="V1313" s="274"/>
      <c r="W1313" s="274"/>
      <c r="X1313" s="274"/>
      <c r="Y1313" s="274"/>
      <c r="Z1313" s="274"/>
      <c r="AA1313" s="274"/>
      <c r="AB1313" s="274"/>
      <c r="AC1313" s="274"/>
      <c r="AD1313" s="274"/>
      <c r="AE1313" s="274"/>
      <c r="AF1313" s="274"/>
      <c r="AG1313" s="274"/>
      <c r="AH1313" s="274"/>
      <c r="AI1313" s="274"/>
      <c r="AJ1313" s="274"/>
      <c r="AK1313" s="274"/>
      <c r="AL1313" s="274"/>
      <c r="AM1313" s="274"/>
      <c r="AN1313" s="274"/>
      <c r="AO1313" s="274"/>
      <c r="AP1313" s="274"/>
      <c r="AQ1313" s="274"/>
      <c r="AR1313" s="274"/>
      <c r="AS1313" s="274"/>
      <c r="AT1313" s="274"/>
      <c r="AU1313" s="274"/>
      <c r="AV1313" s="274"/>
      <c r="AW1313" s="274"/>
      <c r="AX1313" s="274"/>
      <c r="AY1313" s="275"/>
      <c r="AZ1313" s="265"/>
      <c r="BA1313" s="266"/>
      <c r="BB1313" s="267" t="s">
        <v>42</v>
      </c>
      <c r="BC1313" s="269"/>
      <c r="BD1313" s="269">
        <f t="shared" si="43"/>
        <v>0</v>
      </c>
      <c r="BE1313" s="270"/>
      <c r="BF1313" s="296"/>
      <c r="BG1313" s="279"/>
      <c r="BI1313" s="252" t="str">
        <f t="shared" si="42"/>
        <v/>
      </c>
    </row>
    <row r="1314" spans="1:61" s="277" customFormat="1" hidden="1">
      <c r="A1314" s="247"/>
      <c r="B1314" s="260">
        <v>683.00199999999995</v>
      </c>
      <c r="C1314" s="297" t="s">
        <v>86</v>
      </c>
      <c r="D1314" s="273"/>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274"/>
      <c r="AE1314" s="274"/>
      <c r="AF1314" s="274"/>
      <c r="AG1314" s="274"/>
      <c r="AH1314" s="274"/>
      <c r="AI1314" s="274"/>
      <c r="AJ1314" s="274"/>
      <c r="AK1314" s="274"/>
      <c r="AL1314" s="274"/>
      <c r="AM1314" s="274"/>
      <c r="AN1314" s="274"/>
      <c r="AO1314" s="274"/>
      <c r="AP1314" s="274"/>
      <c r="AQ1314" s="274"/>
      <c r="AR1314" s="274"/>
      <c r="AS1314" s="274"/>
      <c r="AT1314" s="274"/>
      <c r="AU1314" s="274"/>
      <c r="AV1314" s="274"/>
      <c r="AW1314" s="274"/>
      <c r="AX1314" s="274"/>
      <c r="AY1314" s="275"/>
      <c r="AZ1314" s="265"/>
      <c r="BA1314" s="266"/>
      <c r="BB1314" s="267" t="s">
        <v>42</v>
      </c>
      <c r="BC1314" s="269"/>
      <c r="BD1314" s="269">
        <f t="shared" si="43"/>
        <v>0</v>
      </c>
      <c r="BE1314" s="270"/>
      <c r="BF1314" s="296"/>
      <c r="BG1314" s="279"/>
      <c r="BI1314" s="252" t="str">
        <f t="shared" si="42"/>
        <v/>
      </c>
    </row>
    <row r="1315" spans="1:61" s="277" customFormat="1" hidden="1">
      <c r="A1315" s="247"/>
      <c r="B1315" s="260">
        <v>683.00300000000004</v>
      </c>
      <c r="C1315" s="297" t="s">
        <v>85</v>
      </c>
      <c r="D1315" s="273"/>
      <c r="E1315" s="274"/>
      <c r="F1315" s="274"/>
      <c r="G1315" s="274"/>
      <c r="H1315" s="274"/>
      <c r="I1315" s="274"/>
      <c r="J1315" s="274"/>
      <c r="K1315" s="274"/>
      <c r="L1315" s="274"/>
      <c r="M1315" s="274"/>
      <c r="N1315" s="274"/>
      <c r="O1315" s="274"/>
      <c r="P1315" s="274"/>
      <c r="Q1315" s="274"/>
      <c r="R1315" s="274"/>
      <c r="S1315" s="274"/>
      <c r="T1315" s="274"/>
      <c r="U1315" s="274"/>
      <c r="V1315" s="274"/>
      <c r="W1315" s="274"/>
      <c r="X1315" s="274"/>
      <c r="Y1315" s="274"/>
      <c r="Z1315" s="274"/>
      <c r="AA1315" s="274"/>
      <c r="AB1315" s="274"/>
      <c r="AC1315" s="274"/>
      <c r="AD1315" s="274"/>
      <c r="AE1315" s="274"/>
      <c r="AF1315" s="274"/>
      <c r="AG1315" s="274"/>
      <c r="AH1315" s="274"/>
      <c r="AI1315" s="274"/>
      <c r="AJ1315" s="274"/>
      <c r="AK1315" s="274"/>
      <c r="AL1315" s="274"/>
      <c r="AM1315" s="274"/>
      <c r="AN1315" s="274"/>
      <c r="AO1315" s="274"/>
      <c r="AP1315" s="274"/>
      <c r="AQ1315" s="274"/>
      <c r="AR1315" s="274"/>
      <c r="AS1315" s="274"/>
      <c r="AT1315" s="274"/>
      <c r="AU1315" s="274"/>
      <c r="AV1315" s="274"/>
      <c r="AW1315" s="274"/>
      <c r="AX1315" s="274"/>
      <c r="AY1315" s="275"/>
      <c r="AZ1315" s="265"/>
      <c r="BA1315" s="266"/>
      <c r="BB1315" s="267" t="s">
        <v>42</v>
      </c>
      <c r="BC1315" s="269"/>
      <c r="BD1315" s="269">
        <f t="shared" si="43"/>
        <v>0</v>
      </c>
      <c r="BE1315" s="270"/>
      <c r="BF1315" s="296"/>
      <c r="BG1315" s="279"/>
      <c r="BI1315" s="252" t="str">
        <f t="shared" si="42"/>
        <v/>
      </c>
    </row>
    <row r="1316" spans="1:61" s="277" customFormat="1" hidden="1">
      <c r="A1316" s="409"/>
      <c r="B1316" s="260">
        <v>684.00099999999998</v>
      </c>
      <c r="C1316" s="297" t="s">
        <v>87</v>
      </c>
      <c r="D1316" s="273"/>
      <c r="E1316" s="274"/>
      <c r="F1316" s="274"/>
      <c r="G1316" s="274"/>
      <c r="H1316" s="274"/>
      <c r="I1316" s="274"/>
      <c r="J1316" s="274"/>
      <c r="K1316" s="274"/>
      <c r="L1316" s="274"/>
      <c r="M1316" s="274"/>
      <c r="N1316" s="274"/>
      <c r="O1316" s="274"/>
      <c r="P1316" s="274"/>
      <c r="Q1316" s="274"/>
      <c r="R1316" s="274"/>
      <c r="S1316" s="274"/>
      <c r="T1316" s="274"/>
      <c r="U1316" s="274"/>
      <c r="V1316" s="274"/>
      <c r="W1316" s="274"/>
      <c r="X1316" s="274"/>
      <c r="Y1316" s="274"/>
      <c r="Z1316" s="274"/>
      <c r="AA1316" s="274"/>
      <c r="AB1316" s="274"/>
      <c r="AC1316" s="274"/>
      <c r="AD1316" s="274"/>
      <c r="AE1316" s="274"/>
      <c r="AF1316" s="274"/>
      <c r="AG1316" s="274"/>
      <c r="AH1316" s="274"/>
      <c r="AI1316" s="274"/>
      <c r="AJ1316" s="274"/>
      <c r="AK1316" s="274"/>
      <c r="AL1316" s="274"/>
      <c r="AM1316" s="274"/>
      <c r="AN1316" s="274"/>
      <c r="AO1316" s="274"/>
      <c r="AP1316" s="274"/>
      <c r="AQ1316" s="274"/>
      <c r="AR1316" s="274"/>
      <c r="AS1316" s="274"/>
      <c r="AT1316" s="274"/>
      <c r="AU1316" s="274"/>
      <c r="AV1316" s="274"/>
      <c r="AW1316" s="274"/>
      <c r="AX1316" s="274"/>
      <c r="AY1316" s="275"/>
      <c r="AZ1316" s="265"/>
      <c r="BA1316" s="266"/>
      <c r="BB1316" s="267" t="s">
        <v>42</v>
      </c>
      <c r="BC1316" s="269"/>
      <c r="BD1316" s="269">
        <f t="shared" si="43"/>
        <v>0</v>
      </c>
      <c r="BE1316" s="270"/>
      <c r="BF1316" s="296"/>
      <c r="BG1316" s="279"/>
      <c r="BI1316" s="252" t="str">
        <f t="shared" si="42"/>
        <v/>
      </c>
    </row>
    <row r="1317" spans="1:61" s="277" customFormat="1" hidden="1">
      <c r="A1317" s="247"/>
      <c r="B1317" s="260">
        <v>685.00099999999998</v>
      </c>
      <c r="C1317" s="297" t="s">
        <v>88</v>
      </c>
      <c r="D1317" s="273"/>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274"/>
      <c r="AE1317" s="274"/>
      <c r="AF1317" s="274"/>
      <c r="AG1317" s="274"/>
      <c r="AH1317" s="274"/>
      <c r="AI1317" s="274"/>
      <c r="AJ1317" s="274"/>
      <c r="AK1317" s="274"/>
      <c r="AL1317" s="274"/>
      <c r="AM1317" s="274"/>
      <c r="AN1317" s="274"/>
      <c r="AO1317" s="274"/>
      <c r="AP1317" s="274"/>
      <c r="AQ1317" s="274"/>
      <c r="AR1317" s="274"/>
      <c r="AS1317" s="274"/>
      <c r="AT1317" s="274"/>
      <c r="AU1317" s="274"/>
      <c r="AV1317" s="274"/>
      <c r="AW1317" s="274"/>
      <c r="AX1317" s="274"/>
      <c r="AY1317" s="275"/>
      <c r="AZ1317" s="265"/>
      <c r="BA1317" s="266"/>
      <c r="BB1317" s="267" t="s">
        <v>42</v>
      </c>
      <c r="BC1317" s="269"/>
      <c r="BD1317" s="269">
        <f t="shared" si="43"/>
        <v>0</v>
      </c>
      <c r="BE1317" s="270"/>
      <c r="BF1317" s="296"/>
      <c r="BG1317" s="279"/>
      <c r="BI1317" s="252" t="str">
        <f t="shared" si="42"/>
        <v/>
      </c>
    </row>
    <row r="1318" spans="1:61" s="277" customFormat="1" hidden="1">
      <c r="A1318" s="247"/>
      <c r="B1318" s="260">
        <v>685.00199999999995</v>
      </c>
      <c r="C1318" s="297" t="s">
        <v>1029</v>
      </c>
      <c r="D1318" s="273"/>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74"/>
      <c r="AE1318" s="274"/>
      <c r="AF1318" s="274"/>
      <c r="AG1318" s="274"/>
      <c r="AH1318" s="274"/>
      <c r="AI1318" s="274"/>
      <c r="AJ1318" s="274"/>
      <c r="AK1318" s="274"/>
      <c r="AL1318" s="274"/>
      <c r="AM1318" s="274"/>
      <c r="AN1318" s="274"/>
      <c r="AO1318" s="274"/>
      <c r="AP1318" s="274"/>
      <c r="AQ1318" s="274"/>
      <c r="AR1318" s="274"/>
      <c r="AS1318" s="274"/>
      <c r="AT1318" s="274"/>
      <c r="AU1318" s="274"/>
      <c r="AV1318" s="274"/>
      <c r="AW1318" s="274"/>
      <c r="AX1318" s="274"/>
      <c r="AY1318" s="275"/>
      <c r="AZ1318" s="265"/>
      <c r="BA1318" s="266"/>
      <c r="BB1318" s="267" t="s">
        <v>41</v>
      </c>
      <c r="BC1318" s="269"/>
      <c r="BD1318" s="269">
        <f t="shared" si="43"/>
        <v>0</v>
      </c>
      <c r="BE1318" s="270"/>
      <c r="BF1318" s="296"/>
      <c r="BG1318" s="279"/>
      <c r="BI1318" s="252" t="str">
        <f t="shared" si="42"/>
        <v/>
      </c>
    </row>
    <row r="1319" spans="1:61" s="277" customFormat="1" hidden="1">
      <c r="A1319" s="247"/>
      <c r="B1319" s="260">
        <v>686.00099999999998</v>
      </c>
      <c r="C1319" s="298" t="s">
        <v>89</v>
      </c>
      <c r="D1319" s="273"/>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74"/>
      <c r="AE1319" s="274"/>
      <c r="AF1319" s="274"/>
      <c r="AG1319" s="274"/>
      <c r="AH1319" s="274"/>
      <c r="AI1319" s="274"/>
      <c r="AJ1319" s="274"/>
      <c r="AK1319" s="274"/>
      <c r="AL1319" s="274"/>
      <c r="AM1319" s="274"/>
      <c r="AN1319" s="274"/>
      <c r="AO1319" s="274"/>
      <c r="AP1319" s="274"/>
      <c r="AQ1319" s="274"/>
      <c r="AR1319" s="274"/>
      <c r="AS1319" s="274"/>
      <c r="AT1319" s="274"/>
      <c r="AU1319" s="274"/>
      <c r="AV1319" s="274"/>
      <c r="AW1319" s="274"/>
      <c r="AX1319" s="274"/>
      <c r="AY1319" s="275"/>
      <c r="AZ1319" s="265"/>
      <c r="BA1319" s="266"/>
      <c r="BB1319" s="267" t="s">
        <v>42</v>
      </c>
      <c r="BC1319" s="269"/>
      <c r="BD1319" s="269">
        <f t="shared" si="43"/>
        <v>0</v>
      </c>
      <c r="BE1319" s="270"/>
      <c r="BF1319" s="296"/>
      <c r="BG1319" s="279"/>
      <c r="BI1319" s="252" t="str">
        <f t="shared" si="42"/>
        <v/>
      </c>
    </row>
    <row r="1320" spans="1:61" s="277" customFormat="1" hidden="1">
      <c r="A1320" s="247"/>
      <c r="B1320" s="260">
        <v>686.00199999999995</v>
      </c>
      <c r="C1320" s="297" t="s">
        <v>1030</v>
      </c>
      <c r="D1320" s="273"/>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s="274"/>
      <c r="AG1320" s="274"/>
      <c r="AH1320" s="274"/>
      <c r="AI1320" s="274"/>
      <c r="AJ1320" s="274"/>
      <c r="AK1320" s="274"/>
      <c r="AL1320" s="274"/>
      <c r="AM1320" s="274"/>
      <c r="AN1320" s="274"/>
      <c r="AO1320" s="274"/>
      <c r="AP1320" s="274"/>
      <c r="AQ1320" s="274"/>
      <c r="AR1320" s="274"/>
      <c r="AS1320" s="274"/>
      <c r="AT1320" s="274"/>
      <c r="AU1320" s="274"/>
      <c r="AV1320" s="274"/>
      <c r="AW1320" s="274"/>
      <c r="AX1320" s="274"/>
      <c r="AY1320" s="275"/>
      <c r="AZ1320" s="265"/>
      <c r="BA1320" s="266"/>
      <c r="BB1320" s="267" t="s">
        <v>41</v>
      </c>
      <c r="BC1320" s="269"/>
      <c r="BD1320" s="269">
        <f t="shared" si="43"/>
        <v>0</v>
      </c>
      <c r="BE1320" s="270"/>
      <c r="BF1320" s="296"/>
      <c r="BG1320" s="279"/>
      <c r="BI1320" s="252" t="str">
        <f t="shared" si="42"/>
        <v/>
      </c>
    </row>
    <row r="1321" spans="1:61" s="277" customFormat="1" hidden="1">
      <c r="A1321" s="247"/>
      <c r="B1321" s="260">
        <v>687.00099999999998</v>
      </c>
      <c r="C1321" s="297" t="s">
        <v>1031</v>
      </c>
      <c r="D1321" s="273"/>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74"/>
      <c r="AE1321" s="274"/>
      <c r="AF1321" s="274"/>
      <c r="AG1321" s="274"/>
      <c r="AH1321" s="274"/>
      <c r="AI1321" s="274"/>
      <c r="AJ1321" s="274"/>
      <c r="AK1321" s="274"/>
      <c r="AL1321" s="274"/>
      <c r="AM1321" s="274"/>
      <c r="AN1321" s="274"/>
      <c r="AO1321" s="274"/>
      <c r="AP1321" s="274"/>
      <c r="AQ1321" s="274"/>
      <c r="AR1321" s="274"/>
      <c r="AS1321" s="274"/>
      <c r="AT1321" s="274"/>
      <c r="AU1321" s="274"/>
      <c r="AV1321" s="274"/>
      <c r="AW1321" s="274"/>
      <c r="AX1321" s="274"/>
      <c r="AY1321" s="275"/>
      <c r="AZ1321" s="265"/>
      <c r="BA1321" s="266"/>
      <c r="BB1321" s="267" t="s">
        <v>42</v>
      </c>
      <c r="BC1321" s="269"/>
      <c r="BD1321" s="269">
        <f>BA1321*BC1321</f>
        <v>0</v>
      </c>
      <c r="BE1321" s="270"/>
      <c r="BF1321" s="296"/>
      <c r="BG1321" s="279"/>
      <c r="BI1321" s="252" t="str">
        <f>T(B1321)</f>
        <v/>
      </c>
    </row>
    <row r="1322" spans="1:61" s="277" customFormat="1" hidden="1">
      <c r="A1322" s="247"/>
      <c r="B1322" s="260">
        <v>688.00099999999998</v>
      </c>
      <c r="C1322" s="297" t="s">
        <v>1032</v>
      </c>
      <c r="D1322" s="273"/>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74"/>
      <c r="AE1322" s="274"/>
      <c r="AF1322" s="274"/>
      <c r="AG1322" s="274"/>
      <c r="AH1322" s="274"/>
      <c r="AI1322" s="274"/>
      <c r="AJ1322" s="274"/>
      <c r="AK1322" s="274"/>
      <c r="AL1322" s="274"/>
      <c r="AM1322" s="274"/>
      <c r="AN1322" s="274"/>
      <c r="AO1322" s="274"/>
      <c r="AP1322" s="274"/>
      <c r="AQ1322" s="274"/>
      <c r="AR1322" s="274"/>
      <c r="AS1322" s="274"/>
      <c r="AT1322" s="274"/>
      <c r="AU1322" s="274"/>
      <c r="AV1322" s="274"/>
      <c r="AW1322" s="274"/>
      <c r="AX1322" s="274"/>
      <c r="AY1322" s="275"/>
      <c r="AZ1322" s="265"/>
      <c r="BA1322" s="266"/>
      <c r="BB1322" s="267" t="s">
        <v>42</v>
      </c>
      <c r="BC1322" s="269"/>
      <c r="BD1322" s="269">
        <f t="shared" si="43"/>
        <v>0</v>
      </c>
      <c r="BE1322" s="270"/>
      <c r="BF1322" s="296"/>
      <c r="BG1322" s="279"/>
      <c r="BI1322" s="252" t="str">
        <f t="shared" si="42"/>
        <v/>
      </c>
    </row>
    <row r="1323" spans="1:61" s="277" customFormat="1" ht="15">
      <c r="A1323" s="256" t="s">
        <v>1444</v>
      </c>
      <c r="B1323" s="322"/>
      <c r="C1323" s="258" t="s">
        <v>1404</v>
      </c>
      <c r="D1323" s="281"/>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282"/>
      <c r="AE1323" s="282"/>
      <c r="AF1323" s="282"/>
      <c r="AG1323" s="282"/>
      <c r="AH1323" s="282"/>
      <c r="AI1323" s="282"/>
      <c r="AJ1323" s="282"/>
      <c r="AK1323" s="282"/>
      <c r="AL1323" s="282"/>
      <c r="AM1323" s="282"/>
      <c r="AN1323" s="282"/>
      <c r="AO1323" s="282"/>
      <c r="AP1323" s="282"/>
      <c r="AQ1323" s="282"/>
      <c r="AR1323" s="282"/>
      <c r="AS1323" s="282"/>
      <c r="AT1323" s="282"/>
      <c r="AU1323" s="282"/>
      <c r="AV1323" s="282"/>
      <c r="AW1323" s="282"/>
      <c r="AX1323" s="282"/>
      <c r="AY1323" s="283"/>
      <c r="AZ1323" s="284"/>
      <c r="BA1323" s="285"/>
      <c r="BB1323" s="286"/>
      <c r="BC1323" s="287"/>
      <c r="BD1323" s="287"/>
      <c r="BE1323" s="270"/>
      <c r="BF1323" s="259" t="s">
        <v>1447</v>
      </c>
      <c r="BG1323" s="279"/>
      <c r="BI1323" s="252"/>
    </row>
    <row r="1324" spans="1:61" s="277" customFormat="1" ht="15" hidden="1" customHeight="1">
      <c r="A1324" s="247"/>
      <c r="B1324" s="260">
        <v>690.00049999999999</v>
      </c>
      <c r="C1324" s="261" t="s">
        <v>1033</v>
      </c>
      <c r="D1324" s="273"/>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74"/>
      <c r="AE1324" s="274"/>
      <c r="AF1324" s="274"/>
      <c r="AG1324" s="274"/>
      <c r="AH1324" s="274"/>
      <c r="AI1324" s="274"/>
      <c r="AJ1324" s="274"/>
      <c r="AK1324" s="274"/>
      <c r="AL1324" s="274"/>
      <c r="AM1324" s="274"/>
      <c r="AN1324" s="274"/>
      <c r="AO1324" s="274"/>
      <c r="AP1324" s="274"/>
      <c r="AQ1324" s="274"/>
      <c r="AR1324" s="274"/>
      <c r="AS1324" s="274"/>
      <c r="AT1324" s="274"/>
      <c r="AU1324" s="274"/>
      <c r="AV1324" s="274"/>
      <c r="AW1324" s="274"/>
      <c r="AX1324" s="274"/>
      <c r="AY1324" s="275"/>
      <c r="AZ1324" s="265"/>
      <c r="BA1324" s="266"/>
      <c r="BB1324" s="267" t="s">
        <v>43</v>
      </c>
      <c r="BC1324" s="269"/>
      <c r="BD1324" s="269">
        <f t="shared" si="43"/>
        <v>0</v>
      </c>
      <c r="BE1324" s="270"/>
      <c r="BF1324" s="296"/>
      <c r="BG1324" s="279"/>
      <c r="BI1324" s="252" t="str">
        <f t="shared" si="42"/>
        <v/>
      </c>
    </row>
    <row r="1325" spans="1:61" s="277" customFormat="1" ht="15" hidden="1" customHeight="1">
      <c r="A1325" s="247"/>
      <c r="B1325" s="260">
        <v>690.00099999999998</v>
      </c>
      <c r="C1325" s="261" t="s">
        <v>1033</v>
      </c>
      <c r="D1325" s="273"/>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74"/>
      <c r="AE1325" s="274"/>
      <c r="AF1325" s="274"/>
      <c r="AG1325" s="274"/>
      <c r="AH1325" s="274"/>
      <c r="AI1325" s="274"/>
      <c r="AJ1325" s="274"/>
      <c r="AK1325" s="274"/>
      <c r="AL1325" s="274"/>
      <c r="AM1325" s="274"/>
      <c r="AN1325" s="274"/>
      <c r="AO1325" s="274"/>
      <c r="AP1325" s="274"/>
      <c r="AQ1325" s="274"/>
      <c r="AR1325" s="274"/>
      <c r="AS1325" s="274"/>
      <c r="AT1325" s="274"/>
      <c r="AU1325" s="274"/>
      <c r="AV1325" s="274"/>
      <c r="AW1325" s="274"/>
      <c r="AX1325" s="274"/>
      <c r="AY1325" s="275"/>
      <c r="AZ1325" s="265"/>
      <c r="BA1325" s="266"/>
      <c r="BB1325" s="267" t="s">
        <v>42</v>
      </c>
      <c r="BC1325" s="269"/>
      <c r="BD1325" s="269">
        <f t="shared" si="43"/>
        <v>0</v>
      </c>
      <c r="BE1325" s="270"/>
      <c r="BF1325" s="296"/>
      <c r="BG1325" s="279"/>
      <c r="BI1325" s="252" t="str">
        <f t="shared" si="42"/>
        <v/>
      </c>
    </row>
    <row r="1326" spans="1:61" s="277" customFormat="1" ht="15" hidden="1" customHeight="1">
      <c r="B1326" s="260">
        <v>690.00199999999995</v>
      </c>
      <c r="C1326" s="261" t="s">
        <v>1034</v>
      </c>
      <c r="D1326" s="273"/>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74"/>
      <c r="AE1326" s="274"/>
      <c r="AF1326" s="274"/>
      <c r="AG1326" s="274"/>
      <c r="AH1326" s="274"/>
      <c r="AI1326" s="274"/>
      <c r="AJ1326" s="274"/>
      <c r="AK1326" s="274"/>
      <c r="AL1326" s="274"/>
      <c r="AM1326" s="274"/>
      <c r="AN1326" s="274"/>
      <c r="AO1326" s="274"/>
      <c r="AP1326" s="274"/>
      <c r="AQ1326" s="274"/>
      <c r="AR1326" s="274"/>
      <c r="AS1326" s="274"/>
      <c r="AT1326" s="274"/>
      <c r="AU1326" s="274"/>
      <c r="AV1326" s="274"/>
      <c r="AW1326" s="274"/>
      <c r="AX1326" s="274"/>
      <c r="AY1326" s="275"/>
      <c r="AZ1326" s="265"/>
      <c r="BA1326" s="266"/>
      <c r="BB1326" s="267" t="s">
        <v>43</v>
      </c>
      <c r="BC1326" s="269"/>
      <c r="BD1326" s="269">
        <f t="shared" si="43"/>
        <v>0</v>
      </c>
      <c r="BE1326" s="270"/>
      <c r="BF1326" s="296"/>
      <c r="BG1326" s="279"/>
      <c r="BI1326" s="252" t="str">
        <f t="shared" si="42"/>
        <v/>
      </c>
    </row>
    <row r="1327" spans="1:61" s="277" customFormat="1" ht="15" hidden="1" customHeight="1">
      <c r="A1327" s="247"/>
      <c r="B1327" s="260">
        <v>690.00300000000004</v>
      </c>
      <c r="C1327" s="261" t="s">
        <v>1034</v>
      </c>
      <c r="D1327" s="273"/>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74"/>
      <c r="AE1327" s="274"/>
      <c r="AF1327" s="274"/>
      <c r="AG1327" s="274"/>
      <c r="AH1327" s="274"/>
      <c r="AI1327" s="274"/>
      <c r="AJ1327" s="274"/>
      <c r="AK1327" s="274"/>
      <c r="AL1327" s="274"/>
      <c r="AM1327" s="274"/>
      <c r="AN1327" s="274"/>
      <c r="AO1327" s="274"/>
      <c r="AP1327" s="274"/>
      <c r="AQ1327" s="274"/>
      <c r="AR1327" s="274"/>
      <c r="AS1327" s="274"/>
      <c r="AT1327" s="274"/>
      <c r="AU1327" s="274"/>
      <c r="AV1327" s="274"/>
      <c r="AW1327" s="274"/>
      <c r="AX1327" s="274"/>
      <c r="AY1327" s="275"/>
      <c r="AZ1327" s="265"/>
      <c r="BA1327" s="266"/>
      <c r="BB1327" s="267" t="s">
        <v>42</v>
      </c>
      <c r="BC1327" s="269"/>
      <c r="BD1327" s="269">
        <f t="shared" si="43"/>
        <v>0</v>
      </c>
      <c r="BE1327" s="270"/>
      <c r="BF1327" s="296"/>
      <c r="BG1327" s="279"/>
      <c r="BI1327" s="252" t="str">
        <f t="shared" si="42"/>
        <v/>
      </c>
    </row>
    <row r="1328" spans="1:61" s="277" customFormat="1" ht="15" hidden="1" customHeight="1">
      <c r="A1328" s="247"/>
      <c r="B1328" s="260">
        <v>690.00400000000002</v>
      </c>
      <c r="C1328" s="261" t="s">
        <v>1035</v>
      </c>
      <c r="D1328" s="273"/>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74"/>
      <c r="AE1328" s="274"/>
      <c r="AF1328" s="274"/>
      <c r="AG1328" s="274"/>
      <c r="AH1328" s="274"/>
      <c r="AI1328" s="274"/>
      <c r="AJ1328" s="274"/>
      <c r="AK1328" s="274"/>
      <c r="AL1328" s="274"/>
      <c r="AM1328" s="274"/>
      <c r="AN1328" s="274"/>
      <c r="AO1328" s="274"/>
      <c r="AP1328" s="274"/>
      <c r="AQ1328" s="274"/>
      <c r="AR1328" s="274"/>
      <c r="AS1328" s="274"/>
      <c r="AT1328" s="274"/>
      <c r="AU1328" s="274"/>
      <c r="AV1328" s="274"/>
      <c r="AW1328" s="274"/>
      <c r="AX1328" s="274"/>
      <c r="AY1328" s="275"/>
      <c r="AZ1328" s="265"/>
      <c r="BA1328" s="266"/>
      <c r="BB1328" s="267" t="s">
        <v>43</v>
      </c>
      <c r="BC1328" s="269"/>
      <c r="BD1328" s="269">
        <f t="shared" si="43"/>
        <v>0</v>
      </c>
      <c r="BE1328" s="270"/>
      <c r="BF1328" s="296"/>
      <c r="BG1328" s="279"/>
      <c r="BI1328" s="252" t="str">
        <f t="shared" si="42"/>
        <v/>
      </c>
    </row>
    <row r="1329" spans="1:61" s="277" customFormat="1" ht="15" hidden="1" customHeight="1">
      <c r="A1329" s="247"/>
      <c r="B1329" s="260">
        <v>690.005</v>
      </c>
      <c r="C1329" s="261" t="s">
        <v>1035</v>
      </c>
      <c r="D1329" s="273"/>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74"/>
      <c r="AE1329" s="274"/>
      <c r="AF1329" s="274"/>
      <c r="AG1329" s="274"/>
      <c r="AH1329" s="274"/>
      <c r="AI1329" s="274"/>
      <c r="AJ1329" s="274"/>
      <c r="AK1329" s="274"/>
      <c r="AL1329" s="274"/>
      <c r="AM1329" s="274"/>
      <c r="AN1329" s="274"/>
      <c r="AO1329" s="274"/>
      <c r="AP1329" s="274"/>
      <c r="AQ1329" s="274"/>
      <c r="AR1329" s="274"/>
      <c r="AS1329" s="274"/>
      <c r="AT1329" s="274"/>
      <c r="AU1329" s="274"/>
      <c r="AV1329" s="274"/>
      <c r="AW1329" s="274"/>
      <c r="AX1329" s="274"/>
      <c r="AY1329" s="275"/>
      <c r="AZ1329" s="265"/>
      <c r="BA1329" s="266"/>
      <c r="BB1329" s="267" t="s">
        <v>42</v>
      </c>
      <c r="BC1329" s="269"/>
      <c r="BD1329" s="269">
        <f t="shared" si="43"/>
        <v>0</v>
      </c>
      <c r="BE1329" s="270"/>
      <c r="BF1329" s="296"/>
      <c r="BG1329" s="279"/>
      <c r="BI1329" s="252" t="str">
        <f t="shared" si="42"/>
        <v/>
      </c>
    </row>
    <row r="1330" spans="1:61" s="277" customFormat="1" ht="15" hidden="1" customHeight="1">
      <c r="A1330" s="247"/>
      <c r="B1330" s="260">
        <v>690.00599999999997</v>
      </c>
      <c r="C1330" s="261" t="s">
        <v>1036</v>
      </c>
      <c r="D1330" s="273"/>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74"/>
      <c r="AE1330" s="274"/>
      <c r="AF1330" s="274"/>
      <c r="AG1330" s="274"/>
      <c r="AH1330" s="274"/>
      <c r="AI1330" s="274"/>
      <c r="AJ1330" s="274"/>
      <c r="AK1330" s="274"/>
      <c r="AL1330" s="274"/>
      <c r="AM1330" s="274"/>
      <c r="AN1330" s="274"/>
      <c r="AO1330" s="274"/>
      <c r="AP1330" s="274"/>
      <c r="AQ1330" s="274"/>
      <c r="AR1330" s="274"/>
      <c r="AS1330" s="274"/>
      <c r="AT1330" s="274"/>
      <c r="AU1330" s="274"/>
      <c r="AV1330" s="274"/>
      <c r="AW1330" s="274"/>
      <c r="AX1330" s="274"/>
      <c r="AY1330" s="275"/>
      <c r="AZ1330" s="265"/>
      <c r="BA1330" s="266"/>
      <c r="BB1330" s="267" t="s">
        <v>43</v>
      </c>
      <c r="BC1330" s="269"/>
      <c r="BD1330" s="269">
        <f t="shared" si="43"/>
        <v>0</v>
      </c>
      <c r="BE1330" s="270"/>
      <c r="BF1330" s="296"/>
      <c r="BG1330" s="279"/>
      <c r="BI1330" s="252" t="str">
        <f t="shared" si="42"/>
        <v/>
      </c>
    </row>
    <row r="1331" spans="1:61" s="277" customFormat="1" ht="15" hidden="1" customHeight="1">
      <c r="A1331" s="247"/>
      <c r="B1331" s="260">
        <v>690.00699999999995</v>
      </c>
      <c r="C1331" s="261" t="s">
        <v>1036</v>
      </c>
      <c r="D1331" s="273"/>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74"/>
      <c r="AE1331" s="274"/>
      <c r="AF1331" s="274"/>
      <c r="AG1331" s="274"/>
      <c r="AH1331" s="274"/>
      <c r="AI1331" s="274"/>
      <c r="AJ1331" s="274"/>
      <c r="AK1331" s="274"/>
      <c r="AL1331" s="274"/>
      <c r="AM1331" s="274"/>
      <c r="AN1331" s="274"/>
      <c r="AO1331" s="274"/>
      <c r="AP1331" s="274"/>
      <c r="AQ1331" s="274"/>
      <c r="AR1331" s="274"/>
      <c r="AS1331" s="274"/>
      <c r="AT1331" s="274"/>
      <c r="AU1331" s="274"/>
      <c r="AV1331" s="274"/>
      <c r="AW1331" s="274"/>
      <c r="AX1331" s="274"/>
      <c r="AY1331" s="275"/>
      <c r="AZ1331" s="265"/>
      <c r="BA1331" s="266"/>
      <c r="BB1331" s="267" t="s">
        <v>42</v>
      </c>
      <c r="BC1331" s="269"/>
      <c r="BD1331" s="269">
        <f t="shared" si="43"/>
        <v>0</v>
      </c>
      <c r="BE1331" s="270"/>
      <c r="BF1331" s="296"/>
      <c r="BG1331" s="279"/>
      <c r="BI1331" s="252" t="str">
        <f t="shared" si="42"/>
        <v/>
      </c>
    </row>
    <row r="1332" spans="1:61" s="277" customFormat="1" ht="15" hidden="1" customHeight="1">
      <c r="A1332" s="247"/>
      <c r="B1332" s="260">
        <v>690.00800000000004</v>
      </c>
      <c r="C1332" s="261" t="s">
        <v>1037</v>
      </c>
      <c r="D1332" s="273"/>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74"/>
      <c r="AE1332" s="274"/>
      <c r="AF1332" s="274"/>
      <c r="AG1332" s="274"/>
      <c r="AH1332" s="274"/>
      <c r="AI1332" s="274"/>
      <c r="AJ1332" s="274"/>
      <c r="AK1332" s="274"/>
      <c r="AL1332" s="274"/>
      <c r="AM1332" s="274"/>
      <c r="AN1332" s="274"/>
      <c r="AO1332" s="274"/>
      <c r="AP1332" s="274"/>
      <c r="AQ1332" s="274"/>
      <c r="AR1332" s="274"/>
      <c r="AS1332" s="274"/>
      <c r="AT1332" s="274"/>
      <c r="AU1332" s="274"/>
      <c r="AV1332" s="274"/>
      <c r="AW1332" s="274"/>
      <c r="AX1332" s="274"/>
      <c r="AY1332" s="275"/>
      <c r="AZ1332" s="265"/>
      <c r="BA1332" s="266"/>
      <c r="BB1332" s="267" t="s">
        <v>43</v>
      </c>
      <c r="BC1332" s="269"/>
      <c r="BD1332" s="269">
        <f t="shared" si="43"/>
        <v>0</v>
      </c>
      <c r="BE1332" s="270"/>
      <c r="BF1332" s="296"/>
      <c r="BG1332" s="279"/>
      <c r="BI1332" s="252" t="str">
        <f t="shared" ref="BI1332:BI1395" si="44">T(B1332)</f>
        <v/>
      </c>
    </row>
    <row r="1333" spans="1:61" s="277" customFormat="1" ht="15" hidden="1" customHeight="1">
      <c r="A1333" s="247"/>
      <c r="B1333" s="260">
        <v>690.00900000000001</v>
      </c>
      <c r="C1333" s="261" t="s">
        <v>1037</v>
      </c>
      <c r="D1333" s="273"/>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74"/>
      <c r="AE1333" s="274"/>
      <c r="AF1333" s="274"/>
      <c r="AG1333" s="274"/>
      <c r="AH1333" s="274"/>
      <c r="AI1333" s="274"/>
      <c r="AJ1333" s="274"/>
      <c r="AK1333" s="274"/>
      <c r="AL1333" s="274"/>
      <c r="AM1333" s="274"/>
      <c r="AN1333" s="274"/>
      <c r="AO1333" s="274"/>
      <c r="AP1333" s="274"/>
      <c r="AQ1333" s="274"/>
      <c r="AR1333" s="274"/>
      <c r="AS1333" s="274"/>
      <c r="AT1333" s="274"/>
      <c r="AU1333" s="274"/>
      <c r="AV1333" s="274"/>
      <c r="AW1333" s="274"/>
      <c r="AX1333" s="274"/>
      <c r="AY1333" s="275"/>
      <c r="AZ1333" s="265"/>
      <c r="BA1333" s="266"/>
      <c r="BB1333" s="267" t="s">
        <v>42</v>
      </c>
      <c r="BC1333" s="269"/>
      <c r="BD1333" s="269">
        <f t="shared" si="43"/>
        <v>0</v>
      </c>
      <c r="BE1333" s="270"/>
      <c r="BF1333" s="296"/>
      <c r="BG1333" s="279"/>
      <c r="BI1333" s="252" t="str">
        <f t="shared" si="44"/>
        <v/>
      </c>
    </row>
    <row r="1334" spans="1:61" s="277" customFormat="1" ht="15" hidden="1" customHeight="1">
      <c r="A1334" s="247"/>
      <c r="B1334" s="260">
        <v>690.01</v>
      </c>
      <c r="C1334" s="261" t="s">
        <v>1038</v>
      </c>
      <c r="D1334" s="273"/>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74"/>
      <c r="AE1334" s="274"/>
      <c r="AF1334" s="274"/>
      <c r="AG1334" s="274"/>
      <c r="AH1334" s="274"/>
      <c r="AI1334" s="274"/>
      <c r="AJ1334" s="274"/>
      <c r="AK1334" s="274"/>
      <c r="AL1334" s="274"/>
      <c r="AM1334" s="274"/>
      <c r="AN1334" s="274"/>
      <c r="AO1334" s="274"/>
      <c r="AP1334" s="274"/>
      <c r="AQ1334" s="274"/>
      <c r="AR1334" s="274"/>
      <c r="AS1334" s="274"/>
      <c r="AT1334" s="274"/>
      <c r="AU1334" s="274"/>
      <c r="AV1334" s="274"/>
      <c r="AW1334" s="274"/>
      <c r="AX1334" s="274"/>
      <c r="AY1334" s="275"/>
      <c r="AZ1334" s="265"/>
      <c r="BA1334" s="266"/>
      <c r="BB1334" s="267" t="s">
        <v>43</v>
      </c>
      <c r="BC1334" s="269"/>
      <c r="BD1334" s="269">
        <f t="shared" si="43"/>
        <v>0</v>
      </c>
      <c r="BE1334" s="270"/>
      <c r="BF1334" s="296"/>
      <c r="BG1334" s="279"/>
      <c r="BI1334" s="252" t="str">
        <f t="shared" si="44"/>
        <v/>
      </c>
    </row>
    <row r="1335" spans="1:61" s="277" customFormat="1" ht="15" hidden="1" customHeight="1">
      <c r="A1335" s="247"/>
      <c r="B1335" s="260">
        <v>690.01099999999997</v>
      </c>
      <c r="C1335" s="261" t="s">
        <v>1038</v>
      </c>
      <c r="D1335" s="273"/>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74"/>
      <c r="AE1335" s="274"/>
      <c r="AF1335" s="274"/>
      <c r="AG1335" s="274"/>
      <c r="AH1335" s="274"/>
      <c r="AI1335" s="274"/>
      <c r="AJ1335" s="274"/>
      <c r="AK1335" s="274"/>
      <c r="AL1335" s="274"/>
      <c r="AM1335" s="274"/>
      <c r="AN1335" s="274"/>
      <c r="AO1335" s="274"/>
      <c r="AP1335" s="274"/>
      <c r="AQ1335" s="274"/>
      <c r="AR1335" s="274"/>
      <c r="AS1335" s="274"/>
      <c r="AT1335" s="274"/>
      <c r="AU1335" s="274"/>
      <c r="AV1335" s="274"/>
      <c r="AW1335" s="274"/>
      <c r="AX1335" s="274"/>
      <c r="AY1335" s="275"/>
      <c r="AZ1335" s="265"/>
      <c r="BA1335" s="266"/>
      <c r="BB1335" s="267" t="s">
        <v>42</v>
      </c>
      <c r="BC1335" s="269"/>
      <c r="BD1335" s="269">
        <f t="shared" si="43"/>
        <v>0</v>
      </c>
      <c r="BE1335" s="270"/>
      <c r="BF1335" s="296"/>
      <c r="BG1335" s="279"/>
      <c r="BI1335" s="252" t="str">
        <f t="shared" si="44"/>
        <v/>
      </c>
    </row>
    <row r="1336" spans="1:61" s="277" customFormat="1" ht="15" hidden="1" customHeight="1">
      <c r="A1336" s="247"/>
      <c r="B1336" s="260">
        <v>690.01199999999994</v>
      </c>
      <c r="C1336" s="261" t="s">
        <v>1039</v>
      </c>
      <c r="D1336" s="273"/>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74"/>
      <c r="AE1336" s="274"/>
      <c r="AF1336" s="274"/>
      <c r="AG1336" s="274"/>
      <c r="AH1336" s="274"/>
      <c r="AI1336" s="274"/>
      <c r="AJ1336" s="274"/>
      <c r="AK1336" s="274"/>
      <c r="AL1336" s="274"/>
      <c r="AM1336" s="274"/>
      <c r="AN1336" s="274"/>
      <c r="AO1336" s="274"/>
      <c r="AP1336" s="274"/>
      <c r="AQ1336" s="274"/>
      <c r="AR1336" s="274"/>
      <c r="AS1336" s="274"/>
      <c r="AT1336" s="274"/>
      <c r="AU1336" s="274"/>
      <c r="AV1336" s="274"/>
      <c r="AW1336" s="274"/>
      <c r="AX1336" s="274"/>
      <c r="AY1336" s="275"/>
      <c r="AZ1336" s="265"/>
      <c r="BA1336" s="266"/>
      <c r="BB1336" s="267" t="s">
        <v>43</v>
      </c>
      <c r="BC1336" s="269"/>
      <c r="BD1336" s="269">
        <f t="shared" si="43"/>
        <v>0</v>
      </c>
      <c r="BE1336" s="270"/>
      <c r="BF1336" s="296"/>
      <c r="BG1336" s="279"/>
      <c r="BI1336" s="252" t="str">
        <f t="shared" si="44"/>
        <v/>
      </c>
    </row>
    <row r="1337" spans="1:61" s="277" customFormat="1" ht="15" hidden="1" customHeight="1">
      <c r="A1337" s="247"/>
      <c r="B1337" s="260">
        <v>690.01300000000003</v>
      </c>
      <c r="C1337" s="261" t="s">
        <v>1039</v>
      </c>
      <c r="D1337" s="273"/>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74"/>
      <c r="AE1337" s="274"/>
      <c r="AF1337" s="274"/>
      <c r="AG1337" s="274"/>
      <c r="AH1337" s="274"/>
      <c r="AI1337" s="274"/>
      <c r="AJ1337" s="274"/>
      <c r="AK1337" s="274"/>
      <c r="AL1337" s="274"/>
      <c r="AM1337" s="274"/>
      <c r="AN1337" s="274"/>
      <c r="AO1337" s="274"/>
      <c r="AP1337" s="274"/>
      <c r="AQ1337" s="274"/>
      <c r="AR1337" s="274"/>
      <c r="AS1337" s="274"/>
      <c r="AT1337" s="274"/>
      <c r="AU1337" s="274"/>
      <c r="AV1337" s="274"/>
      <c r="AW1337" s="274"/>
      <c r="AX1337" s="274"/>
      <c r="AY1337" s="275"/>
      <c r="AZ1337" s="265"/>
      <c r="BA1337" s="266"/>
      <c r="BB1337" s="267" t="s">
        <v>42</v>
      </c>
      <c r="BC1337" s="269"/>
      <c r="BD1337" s="269">
        <f t="shared" si="43"/>
        <v>0</v>
      </c>
      <c r="BE1337" s="270"/>
      <c r="BF1337" s="296"/>
      <c r="BG1337" s="279"/>
      <c r="BI1337" s="252" t="str">
        <f t="shared" si="44"/>
        <v/>
      </c>
    </row>
    <row r="1338" spans="1:61" s="277" customFormat="1" ht="15" hidden="1" customHeight="1">
      <c r="A1338" s="247"/>
      <c r="B1338" s="260">
        <v>690.01400000000001</v>
      </c>
      <c r="C1338" s="261" t="s">
        <v>1040</v>
      </c>
      <c r="D1338" s="273"/>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74"/>
      <c r="AE1338" s="274"/>
      <c r="AF1338" s="274"/>
      <c r="AG1338" s="274"/>
      <c r="AH1338" s="274"/>
      <c r="AI1338" s="274"/>
      <c r="AJ1338" s="274"/>
      <c r="AK1338" s="274"/>
      <c r="AL1338" s="274"/>
      <c r="AM1338" s="274"/>
      <c r="AN1338" s="274"/>
      <c r="AO1338" s="274"/>
      <c r="AP1338" s="274"/>
      <c r="AQ1338" s="274"/>
      <c r="AR1338" s="274"/>
      <c r="AS1338" s="274"/>
      <c r="AT1338" s="274"/>
      <c r="AU1338" s="274"/>
      <c r="AV1338" s="274"/>
      <c r="AW1338" s="274"/>
      <c r="AX1338" s="274"/>
      <c r="AY1338" s="275"/>
      <c r="AZ1338" s="265"/>
      <c r="BA1338" s="266"/>
      <c r="BB1338" s="267" t="s">
        <v>43</v>
      </c>
      <c r="BC1338" s="269"/>
      <c r="BD1338" s="269">
        <f t="shared" ref="BD1338:BD1376" si="45">BA1338*BC1338</f>
        <v>0</v>
      </c>
      <c r="BE1338" s="270"/>
      <c r="BF1338" s="296"/>
      <c r="BG1338" s="279"/>
      <c r="BI1338" s="252" t="str">
        <f t="shared" si="44"/>
        <v/>
      </c>
    </row>
    <row r="1339" spans="1:61" s="277" customFormat="1" ht="15" hidden="1" customHeight="1">
      <c r="A1339" s="247"/>
      <c r="B1339" s="260">
        <v>690.01499999999999</v>
      </c>
      <c r="C1339" s="261" t="s">
        <v>1040</v>
      </c>
      <c r="D1339" s="273"/>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274"/>
      <c r="AF1339" s="274"/>
      <c r="AG1339" s="274"/>
      <c r="AH1339" s="274"/>
      <c r="AI1339" s="274"/>
      <c r="AJ1339" s="274"/>
      <c r="AK1339" s="274"/>
      <c r="AL1339" s="274"/>
      <c r="AM1339" s="274"/>
      <c r="AN1339" s="274"/>
      <c r="AO1339" s="274"/>
      <c r="AP1339" s="274"/>
      <c r="AQ1339" s="274"/>
      <c r="AR1339" s="274"/>
      <c r="AS1339" s="274"/>
      <c r="AT1339" s="274"/>
      <c r="AU1339" s="274"/>
      <c r="AV1339" s="274"/>
      <c r="AW1339" s="274"/>
      <c r="AX1339" s="274"/>
      <c r="AY1339" s="275"/>
      <c r="AZ1339" s="265"/>
      <c r="BA1339" s="266"/>
      <c r="BB1339" s="267" t="s">
        <v>42</v>
      </c>
      <c r="BC1339" s="269"/>
      <c r="BD1339" s="269">
        <f t="shared" si="45"/>
        <v>0</v>
      </c>
      <c r="BE1339" s="270"/>
      <c r="BF1339" s="296"/>
      <c r="BG1339" s="279"/>
      <c r="BI1339" s="252" t="str">
        <f t="shared" si="44"/>
        <v/>
      </c>
    </row>
    <row r="1340" spans="1:61" s="277" customFormat="1" ht="15" hidden="1" customHeight="1">
      <c r="A1340" s="247"/>
      <c r="B1340" s="260">
        <v>690.01599999999996</v>
      </c>
      <c r="C1340" s="261" t="s">
        <v>1041</v>
      </c>
      <c r="D1340" s="273"/>
      <c r="E1340" s="274"/>
      <c r="F1340" s="274"/>
      <c r="G1340" s="274"/>
      <c r="H1340" s="274"/>
      <c r="I1340" s="274"/>
      <c r="J1340" s="274"/>
      <c r="K1340" s="274"/>
      <c r="L1340" s="274"/>
      <c r="M1340" s="274"/>
      <c r="N1340" s="274"/>
      <c r="O1340" s="274"/>
      <c r="P1340" s="274"/>
      <c r="Q1340" s="274"/>
      <c r="R1340" s="274"/>
      <c r="S1340" s="274"/>
      <c r="T1340" s="274"/>
      <c r="U1340" s="274"/>
      <c r="V1340" s="274"/>
      <c r="W1340" s="274"/>
      <c r="X1340" s="274"/>
      <c r="Y1340" s="274"/>
      <c r="Z1340" s="274"/>
      <c r="AA1340" s="274"/>
      <c r="AB1340" s="274"/>
      <c r="AC1340" s="274"/>
      <c r="AD1340" s="274"/>
      <c r="AE1340" s="274"/>
      <c r="AF1340" s="274"/>
      <c r="AG1340" s="274"/>
      <c r="AH1340" s="274"/>
      <c r="AI1340" s="274"/>
      <c r="AJ1340" s="274"/>
      <c r="AK1340" s="274"/>
      <c r="AL1340" s="274"/>
      <c r="AM1340" s="274"/>
      <c r="AN1340" s="274"/>
      <c r="AO1340" s="274"/>
      <c r="AP1340" s="274"/>
      <c r="AQ1340" s="274"/>
      <c r="AR1340" s="274"/>
      <c r="AS1340" s="274"/>
      <c r="AT1340" s="274"/>
      <c r="AU1340" s="274"/>
      <c r="AV1340" s="274"/>
      <c r="AW1340" s="274"/>
      <c r="AX1340" s="274"/>
      <c r="AY1340" s="275"/>
      <c r="AZ1340" s="265"/>
      <c r="BA1340" s="266"/>
      <c r="BB1340" s="267" t="s">
        <v>43</v>
      </c>
      <c r="BC1340" s="269"/>
      <c r="BD1340" s="269">
        <f t="shared" si="45"/>
        <v>0</v>
      </c>
      <c r="BE1340" s="270"/>
      <c r="BF1340" s="296"/>
      <c r="BG1340" s="279"/>
      <c r="BI1340" s="252" t="str">
        <f t="shared" si="44"/>
        <v/>
      </c>
    </row>
    <row r="1341" spans="1:61" s="277" customFormat="1" ht="15" hidden="1" customHeight="1">
      <c r="A1341" s="247"/>
      <c r="B1341" s="260">
        <v>690.01700000000005</v>
      </c>
      <c r="C1341" s="261" t="s">
        <v>1041</v>
      </c>
      <c r="D1341" s="273"/>
      <c r="E1341" s="274"/>
      <c r="F1341" s="274"/>
      <c r="G1341" s="274"/>
      <c r="H1341" s="274"/>
      <c r="I1341" s="274"/>
      <c r="J1341" s="274"/>
      <c r="K1341" s="274"/>
      <c r="L1341" s="274"/>
      <c r="M1341" s="274"/>
      <c r="N1341" s="274"/>
      <c r="O1341" s="274"/>
      <c r="P1341" s="274"/>
      <c r="Q1341" s="274"/>
      <c r="R1341" s="274"/>
      <c r="S1341" s="274"/>
      <c r="T1341" s="274"/>
      <c r="U1341" s="274"/>
      <c r="V1341" s="274"/>
      <c r="W1341" s="274"/>
      <c r="X1341" s="274"/>
      <c r="Y1341" s="274"/>
      <c r="Z1341" s="274"/>
      <c r="AA1341" s="274"/>
      <c r="AB1341" s="274"/>
      <c r="AC1341" s="274"/>
      <c r="AD1341" s="274"/>
      <c r="AE1341" s="274"/>
      <c r="AF1341" s="274"/>
      <c r="AG1341" s="274"/>
      <c r="AH1341" s="274"/>
      <c r="AI1341" s="274"/>
      <c r="AJ1341" s="274"/>
      <c r="AK1341" s="274"/>
      <c r="AL1341" s="274"/>
      <c r="AM1341" s="274"/>
      <c r="AN1341" s="274"/>
      <c r="AO1341" s="274"/>
      <c r="AP1341" s="274"/>
      <c r="AQ1341" s="274"/>
      <c r="AR1341" s="274"/>
      <c r="AS1341" s="274"/>
      <c r="AT1341" s="274"/>
      <c r="AU1341" s="274"/>
      <c r="AV1341" s="274"/>
      <c r="AW1341" s="274"/>
      <c r="AX1341" s="274"/>
      <c r="AY1341" s="275"/>
      <c r="AZ1341" s="265"/>
      <c r="BA1341" s="266"/>
      <c r="BB1341" s="267" t="s">
        <v>42</v>
      </c>
      <c r="BC1341" s="269"/>
      <c r="BD1341" s="269">
        <f t="shared" si="45"/>
        <v>0</v>
      </c>
      <c r="BE1341" s="270"/>
      <c r="BF1341" s="296"/>
      <c r="BG1341" s="279"/>
      <c r="BI1341" s="252" t="str">
        <f t="shared" si="44"/>
        <v/>
      </c>
    </row>
    <row r="1342" spans="1:61" s="277" customFormat="1" ht="15" hidden="1" customHeight="1">
      <c r="A1342" s="247"/>
      <c r="B1342" s="260">
        <v>690.01800000000003</v>
      </c>
      <c r="C1342" s="261" t="s">
        <v>1042</v>
      </c>
      <c r="D1342" s="273"/>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274"/>
      <c r="AE1342" s="274"/>
      <c r="AF1342" s="274"/>
      <c r="AG1342" s="274"/>
      <c r="AH1342" s="274"/>
      <c r="AI1342" s="274"/>
      <c r="AJ1342" s="274"/>
      <c r="AK1342" s="274"/>
      <c r="AL1342" s="274"/>
      <c r="AM1342" s="274"/>
      <c r="AN1342" s="274"/>
      <c r="AO1342" s="274"/>
      <c r="AP1342" s="274"/>
      <c r="AQ1342" s="274"/>
      <c r="AR1342" s="274"/>
      <c r="AS1342" s="274"/>
      <c r="AT1342" s="274"/>
      <c r="AU1342" s="274"/>
      <c r="AV1342" s="274"/>
      <c r="AW1342" s="274"/>
      <c r="AX1342" s="274"/>
      <c r="AY1342" s="275"/>
      <c r="AZ1342" s="265"/>
      <c r="BA1342" s="266"/>
      <c r="BB1342" s="267" t="s">
        <v>43</v>
      </c>
      <c r="BC1342" s="269"/>
      <c r="BD1342" s="269">
        <f t="shared" si="45"/>
        <v>0</v>
      </c>
      <c r="BE1342" s="270"/>
      <c r="BF1342" s="296"/>
      <c r="BG1342" s="279"/>
      <c r="BI1342" s="252" t="str">
        <f t="shared" si="44"/>
        <v/>
      </c>
    </row>
    <row r="1343" spans="1:61" s="277" customFormat="1" ht="15" hidden="1" customHeight="1">
      <c r="A1343" s="247"/>
      <c r="B1343" s="260">
        <v>690.01900000000001</v>
      </c>
      <c r="C1343" s="261" t="s">
        <v>1042</v>
      </c>
      <c r="D1343" s="273"/>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74"/>
      <c r="AE1343" s="274"/>
      <c r="AF1343" s="274"/>
      <c r="AG1343" s="274"/>
      <c r="AH1343" s="274"/>
      <c r="AI1343" s="274"/>
      <c r="AJ1343" s="274"/>
      <c r="AK1343" s="274"/>
      <c r="AL1343" s="274"/>
      <c r="AM1343" s="274"/>
      <c r="AN1343" s="274"/>
      <c r="AO1343" s="274"/>
      <c r="AP1343" s="274"/>
      <c r="AQ1343" s="274"/>
      <c r="AR1343" s="274"/>
      <c r="AS1343" s="274"/>
      <c r="AT1343" s="274"/>
      <c r="AU1343" s="274"/>
      <c r="AV1343" s="274"/>
      <c r="AW1343" s="274"/>
      <c r="AX1343" s="274"/>
      <c r="AY1343" s="275"/>
      <c r="AZ1343" s="265"/>
      <c r="BA1343" s="266"/>
      <c r="BB1343" s="267" t="s">
        <v>42</v>
      </c>
      <c r="BC1343" s="269"/>
      <c r="BD1343" s="269">
        <f t="shared" si="45"/>
        <v>0</v>
      </c>
      <c r="BE1343" s="270"/>
      <c r="BF1343" s="296"/>
      <c r="BG1343" s="279"/>
      <c r="BI1343" s="252" t="str">
        <f t="shared" si="44"/>
        <v/>
      </c>
    </row>
    <row r="1344" spans="1:61" s="277" customFormat="1" ht="15" hidden="1" customHeight="1">
      <c r="A1344" s="247"/>
      <c r="B1344" s="260">
        <v>690.02</v>
      </c>
      <c r="C1344" s="261" t="s">
        <v>1043</v>
      </c>
      <c r="D1344" s="273"/>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74"/>
      <c r="AE1344" s="274"/>
      <c r="AF1344" s="274"/>
      <c r="AG1344" s="274"/>
      <c r="AH1344" s="274"/>
      <c r="AI1344" s="274"/>
      <c r="AJ1344" s="274"/>
      <c r="AK1344" s="274"/>
      <c r="AL1344" s="274"/>
      <c r="AM1344" s="274"/>
      <c r="AN1344" s="274"/>
      <c r="AO1344" s="274"/>
      <c r="AP1344" s="274"/>
      <c r="AQ1344" s="274"/>
      <c r="AR1344" s="274"/>
      <c r="AS1344" s="274"/>
      <c r="AT1344" s="274"/>
      <c r="AU1344" s="274"/>
      <c r="AV1344" s="274"/>
      <c r="AW1344" s="274"/>
      <c r="AX1344" s="274"/>
      <c r="AY1344" s="275"/>
      <c r="AZ1344" s="265"/>
      <c r="BA1344" s="266"/>
      <c r="BB1344" s="267" t="s">
        <v>43</v>
      </c>
      <c r="BC1344" s="269"/>
      <c r="BD1344" s="269">
        <f t="shared" si="45"/>
        <v>0</v>
      </c>
      <c r="BE1344" s="270"/>
      <c r="BF1344" s="296"/>
      <c r="BG1344" s="279"/>
      <c r="BI1344" s="252" t="str">
        <f t="shared" si="44"/>
        <v/>
      </c>
    </row>
    <row r="1345" spans="1:61" s="277" customFormat="1" ht="15" hidden="1" customHeight="1">
      <c r="A1345" s="247"/>
      <c r="B1345" s="260">
        <v>690.02099999999996</v>
      </c>
      <c r="C1345" s="261" t="s">
        <v>1043</v>
      </c>
      <c r="D1345" s="273"/>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74"/>
      <c r="AE1345" s="274"/>
      <c r="AF1345" s="274"/>
      <c r="AG1345" s="274"/>
      <c r="AH1345" s="274"/>
      <c r="AI1345" s="274"/>
      <c r="AJ1345" s="274"/>
      <c r="AK1345" s="274"/>
      <c r="AL1345" s="274"/>
      <c r="AM1345" s="274"/>
      <c r="AN1345" s="274"/>
      <c r="AO1345" s="274"/>
      <c r="AP1345" s="274"/>
      <c r="AQ1345" s="274"/>
      <c r="AR1345" s="274"/>
      <c r="AS1345" s="274"/>
      <c r="AT1345" s="274"/>
      <c r="AU1345" s="274"/>
      <c r="AV1345" s="274"/>
      <c r="AW1345" s="274"/>
      <c r="AX1345" s="274"/>
      <c r="AY1345" s="275"/>
      <c r="AZ1345" s="265"/>
      <c r="BA1345" s="266"/>
      <c r="BB1345" s="267" t="s">
        <v>42</v>
      </c>
      <c r="BC1345" s="269"/>
      <c r="BD1345" s="269">
        <f t="shared" si="45"/>
        <v>0</v>
      </c>
      <c r="BE1345" s="270"/>
      <c r="BF1345" s="296"/>
      <c r="BG1345" s="279"/>
      <c r="BI1345" s="252" t="str">
        <f t="shared" si="44"/>
        <v/>
      </c>
    </row>
    <row r="1346" spans="1:61" s="277" customFormat="1" ht="15" hidden="1" customHeight="1">
      <c r="A1346" s="247"/>
      <c r="B1346" s="260">
        <v>690.02200000000005</v>
      </c>
      <c r="C1346" s="261" t="s">
        <v>1044</v>
      </c>
      <c r="D1346" s="273"/>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74"/>
      <c r="AE1346" s="274"/>
      <c r="AF1346" s="274"/>
      <c r="AG1346" s="274"/>
      <c r="AH1346" s="274"/>
      <c r="AI1346" s="274"/>
      <c r="AJ1346" s="274"/>
      <c r="AK1346" s="274"/>
      <c r="AL1346" s="274"/>
      <c r="AM1346" s="274"/>
      <c r="AN1346" s="274"/>
      <c r="AO1346" s="274"/>
      <c r="AP1346" s="274"/>
      <c r="AQ1346" s="274"/>
      <c r="AR1346" s="274"/>
      <c r="AS1346" s="274"/>
      <c r="AT1346" s="274"/>
      <c r="AU1346" s="274"/>
      <c r="AV1346" s="274"/>
      <c r="AW1346" s="274"/>
      <c r="AX1346" s="274"/>
      <c r="AY1346" s="275"/>
      <c r="AZ1346" s="265"/>
      <c r="BA1346" s="266"/>
      <c r="BB1346" s="267" t="s">
        <v>43</v>
      </c>
      <c r="BC1346" s="269"/>
      <c r="BD1346" s="269">
        <f t="shared" si="45"/>
        <v>0</v>
      </c>
      <c r="BE1346" s="270"/>
      <c r="BF1346" s="296"/>
      <c r="BG1346" s="279"/>
      <c r="BI1346" s="252" t="str">
        <f t="shared" si="44"/>
        <v/>
      </c>
    </row>
    <row r="1347" spans="1:61" s="277" customFormat="1" ht="15" hidden="1" customHeight="1">
      <c r="A1347" s="247"/>
      <c r="B1347" s="260">
        <v>690.02300000000002</v>
      </c>
      <c r="C1347" s="261" t="s">
        <v>1044</v>
      </c>
      <c r="D1347" s="273"/>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74"/>
      <c r="AE1347" s="274"/>
      <c r="AF1347" s="274"/>
      <c r="AG1347" s="274"/>
      <c r="AH1347" s="274"/>
      <c r="AI1347" s="274"/>
      <c r="AJ1347" s="274"/>
      <c r="AK1347" s="274"/>
      <c r="AL1347" s="274"/>
      <c r="AM1347" s="274"/>
      <c r="AN1347" s="274"/>
      <c r="AO1347" s="274"/>
      <c r="AP1347" s="274"/>
      <c r="AQ1347" s="274"/>
      <c r="AR1347" s="274"/>
      <c r="AS1347" s="274"/>
      <c r="AT1347" s="274"/>
      <c r="AU1347" s="274"/>
      <c r="AV1347" s="274"/>
      <c r="AW1347" s="274"/>
      <c r="AX1347" s="274"/>
      <c r="AY1347" s="275"/>
      <c r="AZ1347" s="265"/>
      <c r="BA1347" s="266"/>
      <c r="BB1347" s="267" t="s">
        <v>42</v>
      </c>
      <c r="BC1347" s="269"/>
      <c r="BD1347" s="269">
        <f t="shared" si="45"/>
        <v>0</v>
      </c>
      <c r="BE1347" s="270"/>
      <c r="BF1347" s="296"/>
      <c r="BG1347" s="279"/>
      <c r="BI1347" s="252" t="str">
        <f t="shared" si="44"/>
        <v/>
      </c>
    </row>
    <row r="1348" spans="1:61" s="277" customFormat="1" ht="15" hidden="1" customHeight="1">
      <c r="A1348" s="247"/>
      <c r="B1348" s="260">
        <v>690.024</v>
      </c>
      <c r="C1348" s="261" t="s">
        <v>1045</v>
      </c>
      <c r="D1348" s="273"/>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274"/>
      <c r="AF1348" s="274"/>
      <c r="AG1348" s="274"/>
      <c r="AH1348" s="274"/>
      <c r="AI1348" s="274"/>
      <c r="AJ1348" s="274"/>
      <c r="AK1348" s="274"/>
      <c r="AL1348" s="274"/>
      <c r="AM1348" s="274"/>
      <c r="AN1348" s="274"/>
      <c r="AO1348" s="274"/>
      <c r="AP1348" s="274"/>
      <c r="AQ1348" s="274"/>
      <c r="AR1348" s="274"/>
      <c r="AS1348" s="274"/>
      <c r="AT1348" s="274"/>
      <c r="AU1348" s="274"/>
      <c r="AV1348" s="274"/>
      <c r="AW1348" s="274"/>
      <c r="AX1348" s="274"/>
      <c r="AY1348" s="275"/>
      <c r="AZ1348" s="265"/>
      <c r="BA1348" s="266"/>
      <c r="BB1348" s="267" t="s">
        <v>43</v>
      </c>
      <c r="BC1348" s="269"/>
      <c r="BD1348" s="269">
        <f t="shared" si="45"/>
        <v>0</v>
      </c>
      <c r="BE1348" s="270"/>
      <c r="BF1348" s="296"/>
      <c r="BG1348" s="279"/>
      <c r="BI1348" s="252" t="str">
        <f t="shared" si="44"/>
        <v/>
      </c>
    </row>
    <row r="1349" spans="1:61" s="277" customFormat="1" ht="15" hidden="1" customHeight="1">
      <c r="A1349" s="247"/>
      <c r="B1349" s="260">
        <v>690.02499999999998</v>
      </c>
      <c r="C1349" s="261" t="s">
        <v>1045</v>
      </c>
      <c r="D1349" s="273"/>
      <c r="E1349" s="274"/>
      <c r="F1349" s="274"/>
      <c r="G1349" s="274"/>
      <c r="H1349" s="274"/>
      <c r="I1349" s="274"/>
      <c r="J1349" s="274"/>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274"/>
      <c r="AF1349" s="274"/>
      <c r="AG1349" s="274"/>
      <c r="AH1349" s="274"/>
      <c r="AI1349" s="274"/>
      <c r="AJ1349" s="274"/>
      <c r="AK1349" s="274"/>
      <c r="AL1349" s="274"/>
      <c r="AM1349" s="274"/>
      <c r="AN1349" s="274"/>
      <c r="AO1349" s="274"/>
      <c r="AP1349" s="274"/>
      <c r="AQ1349" s="274"/>
      <c r="AR1349" s="274"/>
      <c r="AS1349" s="274"/>
      <c r="AT1349" s="274"/>
      <c r="AU1349" s="274"/>
      <c r="AV1349" s="274"/>
      <c r="AW1349" s="274"/>
      <c r="AX1349" s="274"/>
      <c r="AY1349" s="275"/>
      <c r="AZ1349" s="265"/>
      <c r="BA1349" s="266"/>
      <c r="BB1349" s="267" t="s">
        <v>42</v>
      </c>
      <c r="BC1349" s="269"/>
      <c r="BD1349" s="269">
        <f t="shared" si="45"/>
        <v>0</v>
      </c>
      <c r="BE1349" s="270"/>
      <c r="BF1349" s="296"/>
      <c r="BG1349" s="279"/>
      <c r="BI1349" s="252" t="str">
        <f t="shared" si="44"/>
        <v/>
      </c>
    </row>
    <row r="1350" spans="1:61" s="277" customFormat="1" ht="15" hidden="1" customHeight="1">
      <c r="A1350" s="247"/>
      <c r="B1350" s="260">
        <v>690.02599999999995</v>
      </c>
      <c r="C1350" s="261" t="s">
        <v>1046</v>
      </c>
      <c r="D1350" s="273"/>
      <c r="E1350" s="274"/>
      <c r="F1350" s="274"/>
      <c r="G1350" s="274"/>
      <c r="H1350" s="274"/>
      <c r="I1350" s="274"/>
      <c r="J1350" s="274"/>
      <c r="K1350" s="274"/>
      <c r="L1350" s="274"/>
      <c r="M1350" s="274"/>
      <c r="N1350" s="274"/>
      <c r="O1350" s="274"/>
      <c r="P1350" s="274"/>
      <c r="Q1350" s="274"/>
      <c r="R1350" s="274"/>
      <c r="S1350" s="274"/>
      <c r="T1350" s="274"/>
      <c r="U1350" s="274"/>
      <c r="V1350" s="274"/>
      <c r="W1350" s="274"/>
      <c r="X1350" s="274"/>
      <c r="Y1350" s="274"/>
      <c r="Z1350" s="274"/>
      <c r="AA1350" s="274"/>
      <c r="AB1350" s="274"/>
      <c r="AC1350" s="274"/>
      <c r="AD1350" s="274"/>
      <c r="AE1350" s="274"/>
      <c r="AF1350" s="274"/>
      <c r="AG1350" s="274"/>
      <c r="AH1350" s="274"/>
      <c r="AI1350" s="274"/>
      <c r="AJ1350" s="274"/>
      <c r="AK1350" s="274"/>
      <c r="AL1350" s="274"/>
      <c r="AM1350" s="274"/>
      <c r="AN1350" s="274"/>
      <c r="AO1350" s="274"/>
      <c r="AP1350" s="274"/>
      <c r="AQ1350" s="274"/>
      <c r="AR1350" s="274"/>
      <c r="AS1350" s="274"/>
      <c r="AT1350" s="274"/>
      <c r="AU1350" s="274"/>
      <c r="AV1350" s="274"/>
      <c r="AW1350" s="274"/>
      <c r="AX1350" s="274"/>
      <c r="AY1350" s="275"/>
      <c r="AZ1350" s="265"/>
      <c r="BA1350" s="266"/>
      <c r="BB1350" s="267" t="s">
        <v>43</v>
      </c>
      <c r="BC1350" s="269"/>
      <c r="BD1350" s="269">
        <f t="shared" si="45"/>
        <v>0</v>
      </c>
      <c r="BE1350" s="270"/>
      <c r="BF1350" s="296"/>
      <c r="BG1350" s="279"/>
      <c r="BI1350" s="252" t="str">
        <f t="shared" si="44"/>
        <v/>
      </c>
    </row>
    <row r="1351" spans="1:61" s="277" customFormat="1" ht="15" hidden="1" customHeight="1">
      <c r="A1351" s="247"/>
      <c r="B1351" s="260">
        <v>690.02700000000004</v>
      </c>
      <c r="C1351" s="261" t="s">
        <v>1046</v>
      </c>
      <c r="D1351" s="273"/>
      <c r="E1351" s="274"/>
      <c r="F1351" s="274"/>
      <c r="G1351" s="274"/>
      <c r="H1351" s="274"/>
      <c r="I1351" s="274"/>
      <c r="J1351" s="274"/>
      <c r="K1351" s="274"/>
      <c r="L1351" s="274"/>
      <c r="M1351" s="274"/>
      <c r="N1351" s="274"/>
      <c r="O1351" s="274"/>
      <c r="P1351" s="274"/>
      <c r="Q1351" s="274"/>
      <c r="R1351" s="274"/>
      <c r="S1351" s="274"/>
      <c r="T1351" s="274"/>
      <c r="U1351" s="274"/>
      <c r="V1351" s="274"/>
      <c r="W1351" s="274"/>
      <c r="X1351" s="274"/>
      <c r="Y1351" s="274"/>
      <c r="Z1351" s="274"/>
      <c r="AA1351" s="274"/>
      <c r="AB1351" s="274"/>
      <c r="AC1351" s="274"/>
      <c r="AD1351" s="274"/>
      <c r="AE1351" s="274"/>
      <c r="AF1351" s="274"/>
      <c r="AG1351" s="274"/>
      <c r="AH1351" s="274"/>
      <c r="AI1351" s="274"/>
      <c r="AJ1351" s="274"/>
      <c r="AK1351" s="274"/>
      <c r="AL1351" s="274"/>
      <c r="AM1351" s="274"/>
      <c r="AN1351" s="274"/>
      <c r="AO1351" s="274"/>
      <c r="AP1351" s="274"/>
      <c r="AQ1351" s="274"/>
      <c r="AR1351" s="274"/>
      <c r="AS1351" s="274"/>
      <c r="AT1351" s="274"/>
      <c r="AU1351" s="274"/>
      <c r="AV1351" s="274"/>
      <c r="AW1351" s="274"/>
      <c r="AX1351" s="274"/>
      <c r="AY1351" s="275"/>
      <c r="AZ1351" s="265"/>
      <c r="BA1351" s="266"/>
      <c r="BB1351" s="267" t="s">
        <v>42</v>
      </c>
      <c r="BC1351" s="269"/>
      <c r="BD1351" s="269">
        <f t="shared" si="45"/>
        <v>0</v>
      </c>
      <c r="BE1351" s="270"/>
      <c r="BF1351" s="296"/>
      <c r="BG1351" s="279"/>
      <c r="BI1351" s="252" t="str">
        <f t="shared" si="44"/>
        <v/>
      </c>
    </row>
    <row r="1352" spans="1:61" s="277" customFormat="1" ht="15" hidden="1" customHeight="1">
      <c r="A1352" s="247"/>
      <c r="B1352" s="260">
        <v>690.02800000000002</v>
      </c>
      <c r="C1352" s="261" t="s">
        <v>1047</v>
      </c>
      <c r="D1352" s="273"/>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274"/>
      <c r="AE1352" s="274"/>
      <c r="AF1352" s="274"/>
      <c r="AG1352" s="274"/>
      <c r="AH1352" s="274"/>
      <c r="AI1352" s="274"/>
      <c r="AJ1352" s="274"/>
      <c r="AK1352" s="274"/>
      <c r="AL1352" s="274"/>
      <c r="AM1352" s="274"/>
      <c r="AN1352" s="274"/>
      <c r="AO1352" s="274"/>
      <c r="AP1352" s="274"/>
      <c r="AQ1352" s="274"/>
      <c r="AR1352" s="274"/>
      <c r="AS1352" s="274"/>
      <c r="AT1352" s="274"/>
      <c r="AU1352" s="274"/>
      <c r="AV1352" s="274"/>
      <c r="AW1352" s="274"/>
      <c r="AX1352" s="274"/>
      <c r="AY1352" s="275"/>
      <c r="AZ1352" s="265"/>
      <c r="BA1352" s="266"/>
      <c r="BB1352" s="267" t="s">
        <v>43</v>
      </c>
      <c r="BC1352" s="269"/>
      <c r="BD1352" s="269">
        <f t="shared" si="45"/>
        <v>0</v>
      </c>
      <c r="BE1352" s="270"/>
      <c r="BF1352" s="296"/>
      <c r="BG1352" s="279"/>
      <c r="BI1352" s="252" t="str">
        <f t="shared" si="44"/>
        <v/>
      </c>
    </row>
    <row r="1353" spans="1:61" s="277" customFormat="1" ht="15" hidden="1" customHeight="1">
      <c r="A1353" s="247"/>
      <c r="B1353" s="260">
        <v>690.029</v>
      </c>
      <c r="C1353" s="261" t="s">
        <v>1047</v>
      </c>
      <c r="D1353" s="273"/>
      <c r="E1353" s="274"/>
      <c r="F1353" s="274"/>
      <c r="G1353" s="274"/>
      <c r="H1353" s="274"/>
      <c r="I1353" s="274"/>
      <c r="J1353" s="274"/>
      <c r="K1353" s="274"/>
      <c r="L1353" s="274"/>
      <c r="M1353" s="274"/>
      <c r="N1353" s="274"/>
      <c r="O1353" s="274"/>
      <c r="P1353" s="274"/>
      <c r="Q1353" s="274"/>
      <c r="R1353" s="274"/>
      <c r="S1353" s="274"/>
      <c r="T1353" s="274"/>
      <c r="U1353" s="274"/>
      <c r="V1353" s="274"/>
      <c r="W1353" s="274"/>
      <c r="X1353" s="274"/>
      <c r="Y1353" s="274"/>
      <c r="Z1353" s="274"/>
      <c r="AA1353" s="274"/>
      <c r="AB1353" s="274"/>
      <c r="AC1353" s="274"/>
      <c r="AD1353" s="274"/>
      <c r="AE1353" s="274"/>
      <c r="AF1353" s="274"/>
      <c r="AG1353" s="274"/>
      <c r="AH1353" s="274"/>
      <c r="AI1353" s="274"/>
      <c r="AJ1353" s="274"/>
      <c r="AK1353" s="274"/>
      <c r="AL1353" s="274"/>
      <c r="AM1353" s="274"/>
      <c r="AN1353" s="274"/>
      <c r="AO1353" s="274"/>
      <c r="AP1353" s="274"/>
      <c r="AQ1353" s="274"/>
      <c r="AR1353" s="274"/>
      <c r="AS1353" s="274"/>
      <c r="AT1353" s="274"/>
      <c r="AU1353" s="274"/>
      <c r="AV1353" s="274"/>
      <c r="AW1353" s="274"/>
      <c r="AX1353" s="274"/>
      <c r="AY1353" s="275"/>
      <c r="AZ1353" s="265"/>
      <c r="BA1353" s="266"/>
      <c r="BB1353" s="267" t="s">
        <v>42</v>
      </c>
      <c r="BC1353" s="269"/>
      <c r="BD1353" s="269">
        <f t="shared" si="45"/>
        <v>0</v>
      </c>
      <c r="BE1353" s="270"/>
      <c r="BF1353" s="296"/>
      <c r="BG1353" s="279"/>
      <c r="BI1353" s="252" t="str">
        <f t="shared" si="44"/>
        <v/>
      </c>
    </row>
    <row r="1354" spans="1:61" s="277" customFormat="1" ht="15" hidden="1" customHeight="1">
      <c r="A1354" s="247"/>
      <c r="B1354" s="260">
        <v>690.03</v>
      </c>
      <c r="C1354" s="261" t="s">
        <v>1048</v>
      </c>
      <c r="D1354" s="273"/>
      <c r="E1354" s="274"/>
      <c r="F1354" s="274"/>
      <c r="G1354" s="274"/>
      <c r="H1354" s="274"/>
      <c r="I1354" s="274"/>
      <c r="J1354" s="274"/>
      <c r="K1354" s="274"/>
      <c r="L1354" s="274"/>
      <c r="M1354" s="274"/>
      <c r="N1354" s="274"/>
      <c r="O1354" s="274"/>
      <c r="P1354" s="274"/>
      <c r="Q1354" s="274"/>
      <c r="R1354" s="274"/>
      <c r="S1354" s="274"/>
      <c r="T1354" s="274"/>
      <c r="U1354" s="274"/>
      <c r="V1354" s="274"/>
      <c r="W1354" s="274"/>
      <c r="X1354" s="274"/>
      <c r="Y1354" s="274"/>
      <c r="Z1354" s="274"/>
      <c r="AA1354" s="274"/>
      <c r="AB1354" s="274"/>
      <c r="AC1354" s="274"/>
      <c r="AD1354" s="274"/>
      <c r="AE1354" s="274"/>
      <c r="AF1354" s="274"/>
      <c r="AG1354" s="274"/>
      <c r="AH1354" s="274"/>
      <c r="AI1354" s="274"/>
      <c r="AJ1354" s="274"/>
      <c r="AK1354" s="274"/>
      <c r="AL1354" s="274"/>
      <c r="AM1354" s="274"/>
      <c r="AN1354" s="274"/>
      <c r="AO1354" s="274"/>
      <c r="AP1354" s="274"/>
      <c r="AQ1354" s="274"/>
      <c r="AR1354" s="274"/>
      <c r="AS1354" s="274"/>
      <c r="AT1354" s="274"/>
      <c r="AU1354" s="274"/>
      <c r="AV1354" s="274"/>
      <c r="AW1354" s="274"/>
      <c r="AX1354" s="274"/>
      <c r="AY1354" s="275"/>
      <c r="AZ1354" s="265"/>
      <c r="BA1354" s="266"/>
      <c r="BB1354" s="267" t="s">
        <v>43</v>
      </c>
      <c r="BC1354" s="269"/>
      <c r="BD1354" s="269">
        <f t="shared" si="45"/>
        <v>0</v>
      </c>
      <c r="BE1354" s="270"/>
      <c r="BF1354" s="296"/>
      <c r="BG1354" s="279"/>
      <c r="BI1354" s="252" t="str">
        <f t="shared" si="44"/>
        <v/>
      </c>
    </row>
    <row r="1355" spans="1:61" s="277" customFormat="1" ht="15" hidden="1" customHeight="1">
      <c r="A1355" s="247"/>
      <c r="B1355" s="260">
        <v>690.03099999999995</v>
      </c>
      <c r="C1355" s="261" t="s">
        <v>1048</v>
      </c>
      <c r="D1355" s="273"/>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s="274"/>
      <c r="AG1355" s="274"/>
      <c r="AH1355" s="274"/>
      <c r="AI1355" s="274"/>
      <c r="AJ1355" s="274"/>
      <c r="AK1355" s="274"/>
      <c r="AL1355" s="274"/>
      <c r="AM1355" s="274"/>
      <c r="AN1355" s="274"/>
      <c r="AO1355" s="274"/>
      <c r="AP1355" s="274"/>
      <c r="AQ1355" s="274"/>
      <c r="AR1355" s="274"/>
      <c r="AS1355" s="274"/>
      <c r="AT1355" s="274"/>
      <c r="AU1355" s="274"/>
      <c r="AV1355" s="274"/>
      <c r="AW1355" s="274"/>
      <c r="AX1355" s="274"/>
      <c r="AY1355" s="275"/>
      <c r="AZ1355" s="265"/>
      <c r="BA1355" s="266"/>
      <c r="BB1355" s="267" t="s">
        <v>42</v>
      </c>
      <c r="BC1355" s="269"/>
      <c r="BD1355" s="269">
        <f t="shared" si="45"/>
        <v>0</v>
      </c>
      <c r="BE1355" s="270"/>
      <c r="BF1355" s="296"/>
      <c r="BG1355" s="279"/>
      <c r="BI1355" s="252" t="str">
        <f t="shared" si="44"/>
        <v/>
      </c>
    </row>
    <row r="1356" spans="1:61" s="277" customFormat="1" ht="15" hidden="1" customHeight="1">
      <c r="A1356" s="247"/>
      <c r="B1356" s="260">
        <v>690.03200000000004</v>
      </c>
      <c r="C1356" s="261" t="s">
        <v>1049</v>
      </c>
      <c r="D1356" s="273"/>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74"/>
      <c r="AE1356" s="274"/>
      <c r="AF1356" s="274"/>
      <c r="AG1356" s="274"/>
      <c r="AH1356" s="274"/>
      <c r="AI1356" s="274"/>
      <c r="AJ1356" s="274"/>
      <c r="AK1356" s="274"/>
      <c r="AL1356" s="274"/>
      <c r="AM1356" s="274"/>
      <c r="AN1356" s="274"/>
      <c r="AO1356" s="274"/>
      <c r="AP1356" s="274"/>
      <c r="AQ1356" s="274"/>
      <c r="AR1356" s="274"/>
      <c r="AS1356" s="274"/>
      <c r="AT1356" s="274"/>
      <c r="AU1356" s="274"/>
      <c r="AV1356" s="274"/>
      <c r="AW1356" s="274"/>
      <c r="AX1356" s="274"/>
      <c r="AY1356" s="275"/>
      <c r="AZ1356" s="265"/>
      <c r="BA1356" s="266"/>
      <c r="BB1356" s="267" t="s">
        <v>43</v>
      </c>
      <c r="BC1356" s="269"/>
      <c r="BD1356" s="269">
        <f t="shared" si="45"/>
        <v>0</v>
      </c>
      <c r="BE1356" s="270"/>
      <c r="BF1356" s="296"/>
      <c r="BG1356" s="279"/>
      <c r="BI1356" s="252" t="str">
        <f t="shared" si="44"/>
        <v/>
      </c>
    </row>
    <row r="1357" spans="1:61" s="277" customFormat="1" ht="15" hidden="1" customHeight="1">
      <c r="A1357" s="247"/>
      <c r="B1357" s="260">
        <v>690.03300000000002</v>
      </c>
      <c r="C1357" s="261" t="s">
        <v>1049</v>
      </c>
      <c r="D1357" s="273"/>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74"/>
      <c r="AE1357" s="274"/>
      <c r="AF1357" s="274"/>
      <c r="AG1357" s="274"/>
      <c r="AH1357" s="274"/>
      <c r="AI1357" s="274"/>
      <c r="AJ1357" s="274"/>
      <c r="AK1357" s="274"/>
      <c r="AL1357" s="274"/>
      <c r="AM1357" s="274"/>
      <c r="AN1357" s="274"/>
      <c r="AO1357" s="274"/>
      <c r="AP1357" s="274"/>
      <c r="AQ1357" s="274"/>
      <c r="AR1357" s="274"/>
      <c r="AS1357" s="274"/>
      <c r="AT1357" s="274"/>
      <c r="AU1357" s="274"/>
      <c r="AV1357" s="274"/>
      <c r="AW1357" s="274"/>
      <c r="AX1357" s="274"/>
      <c r="AY1357" s="275"/>
      <c r="AZ1357" s="265"/>
      <c r="BA1357" s="266"/>
      <c r="BB1357" s="267" t="s">
        <v>42</v>
      </c>
      <c r="BC1357" s="269"/>
      <c r="BD1357" s="269">
        <f t="shared" si="45"/>
        <v>0</v>
      </c>
      <c r="BE1357" s="270"/>
      <c r="BF1357" s="296"/>
      <c r="BG1357" s="279"/>
      <c r="BI1357" s="252" t="str">
        <f t="shared" si="44"/>
        <v/>
      </c>
    </row>
    <row r="1358" spans="1:61" s="277" customFormat="1" ht="15" hidden="1" customHeight="1">
      <c r="A1358" s="247"/>
      <c r="B1358" s="260">
        <v>690.03399999999999</v>
      </c>
      <c r="C1358" s="261" t="s">
        <v>1050</v>
      </c>
      <c r="D1358" s="273"/>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74"/>
      <c r="AE1358" s="274"/>
      <c r="AF1358" s="274"/>
      <c r="AG1358" s="274"/>
      <c r="AH1358" s="274"/>
      <c r="AI1358" s="274"/>
      <c r="AJ1358" s="274"/>
      <c r="AK1358" s="274"/>
      <c r="AL1358" s="274"/>
      <c r="AM1358" s="274"/>
      <c r="AN1358" s="274"/>
      <c r="AO1358" s="274"/>
      <c r="AP1358" s="274"/>
      <c r="AQ1358" s="274"/>
      <c r="AR1358" s="274"/>
      <c r="AS1358" s="274"/>
      <c r="AT1358" s="274"/>
      <c r="AU1358" s="274"/>
      <c r="AV1358" s="274"/>
      <c r="AW1358" s="274"/>
      <c r="AX1358" s="274"/>
      <c r="AY1358" s="275"/>
      <c r="AZ1358" s="265"/>
      <c r="BA1358" s="266"/>
      <c r="BB1358" s="267" t="s">
        <v>43</v>
      </c>
      <c r="BC1358" s="269"/>
      <c r="BD1358" s="269">
        <f t="shared" si="45"/>
        <v>0</v>
      </c>
      <c r="BE1358" s="270"/>
      <c r="BF1358" s="296"/>
      <c r="BG1358" s="279"/>
      <c r="BI1358" s="252" t="str">
        <f t="shared" si="44"/>
        <v/>
      </c>
    </row>
    <row r="1359" spans="1:61" s="277" customFormat="1" ht="15" hidden="1" customHeight="1">
      <c r="A1359" s="247"/>
      <c r="B1359" s="260">
        <v>690.03499999999997</v>
      </c>
      <c r="C1359" s="261" t="s">
        <v>1050</v>
      </c>
      <c r="D1359" s="273"/>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74"/>
      <c r="AE1359" s="274"/>
      <c r="AF1359" s="274"/>
      <c r="AG1359" s="274"/>
      <c r="AH1359" s="274"/>
      <c r="AI1359" s="274"/>
      <c r="AJ1359" s="274"/>
      <c r="AK1359" s="274"/>
      <c r="AL1359" s="274"/>
      <c r="AM1359" s="274"/>
      <c r="AN1359" s="274"/>
      <c r="AO1359" s="274"/>
      <c r="AP1359" s="274"/>
      <c r="AQ1359" s="274"/>
      <c r="AR1359" s="274"/>
      <c r="AS1359" s="274"/>
      <c r="AT1359" s="274"/>
      <c r="AU1359" s="274"/>
      <c r="AV1359" s="274"/>
      <c r="AW1359" s="274"/>
      <c r="AX1359" s="274"/>
      <c r="AY1359" s="275"/>
      <c r="AZ1359" s="265"/>
      <c r="BA1359" s="266"/>
      <c r="BB1359" s="267" t="s">
        <v>42</v>
      </c>
      <c r="BC1359" s="269"/>
      <c r="BD1359" s="269">
        <f t="shared" si="45"/>
        <v>0</v>
      </c>
      <c r="BE1359" s="270"/>
      <c r="BF1359" s="296"/>
      <c r="BG1359" s="279"/>
      <c r="BI1359" s="252" t="str">
        <f t="shared" si="44"/>
        <v/>
      </c>
    </row>
    <row r="1360" spans="1:61" s="277" customFormat="1" ht="15" hidden="1" customHeight="1">
      <c r="A1360" s="247"/>
      <c r="B1360" s="260">
        <v>690.03599999999994</v>
      </c>
      <c r="C1360" s="261" t="s">
        <v>1051</v>
      </c>
      <c r="D1360" s="273"/>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74"/>
      <c r="AE1360" s="274"/>
      <c r="AF1360" s="274"/>
      <c r="AG1360" s="274"/>
      <c r="AH1360" s="274"/>
      <c r="AI1360" s="274"/>
      <c r="AJ1360" s="274"/>
      <c r="AK1360" s="274"/>
      <c r="AL1360" s="274"/>
      <c r="AM1360" s="274"/>
      <c r="AN1360" s="274"/>
      <c r="AO1360" s="274"/>
      <c r="AP1360" s="274"/>
      <c r="AQ1360" s="274"/>
      <c r="AR1360" s="274"/>
      <c r="AS1360" s="274"/>
      <c r="AT1360" s="274"/>
      <c r="AU1360" s="274"/>
      <c r="AV1360" s="274"/>
      <c r="AW1360" s="274"/>
      <c r="AX1360" s="274"/>
      <c r="AY1360" s="275"/>
      <c r="AZ1360" s="265"/>
      <c r="BA1360" s="266"/>
      <c r="BB1360" s="267" t="s">
        <v>43</v>
      </c>
      <c r="BC1360" s="269"/>
      <c r="BD1360" s="269">
        <f t="shared" si="45"/>
        <v>0</v>
      </c>
      <c r="BE1360" s="270"/>
      <c r="BF1360" s="296"/>
      <c r="BG1360" s="279"/>
      <c r="BI1360" s="252" t="str">
        <f t="shared" si="44"/>
        <v/>
      </c>
    </row>
    <row r="1361" spans="1:61" s="277" customFormat="1" ht="15" hidden="1" customHeight="1">
      <c r="A1361" s="247"/>
      <c r="B1361" s="260">
        <v>690.03700000000003</v>
      </c>
      <c r="C1361" s="261" t="s">
        <v>1051</v>
      </c>
      <c r="D1361" s="273"/>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74"/>
      <c r="AE1361" s="274"/>
      <c r="AF1361" s="274"/>
      <c r="AG1361" s="274"/>
      <c r="AH1361" s="274"/>
      <c r="AI1361" s="274"/>
      <c r="AJ1361" s="274"/>
      <c r="AK1361" s="274"/>
      <c r="AL1361" s="274"/>
      <c r="AM1361" s="274"/>
      <c r="AN1361" s="274"/>
      <c r="AO1361" s="274"/>
      <c r="AP1361" s="274"/>
      <c r="AQ1361" s="274"/>
      <c r="AR1361" s="274"/>
      <c r="AS1361" s="274"/>
      <c r="AT1361" s="274"/>
      <c r="AU1361" s="274"/>
      <c r="AV1361" s="274"/>
      <c r="AW1361" s="274"/>
      <c r="AX1361" s="274"/>
      <c r="AY1361" s="275"/>
      <c r="AZ1361" s="265"/>
      <c r="BA1361" s="266"/>
      <c r="BB1361" s="267" t="s">
        <v>42</v>
      </c>
      <c r="BC1361" s="269"/>
      <c r="BD1361" s="269">
        <f t="shared" si="45"/>
        <v>0</v>
      </c>
      <c r="BE1361" s="270"/>
      <c r="BF1361" s="296"/>
      <c r="BG1361" s="279"/>
      <c r="BI1361" s="252" t="str">
        <f t="shared" si="44"/>
        <v/>
      </c>
    </row>
    <row r="1362" spans="1:61" s="277" customFormat="1" ht="15" hidden="1" customHeight="1">
      <c r="A1362" s="247"/>
      <c r="B1362" s="260">
        <v>690.03800000000001</v>
      </c>
      <c r="C1362" s="261" t="s">
        <v>1052</v>
      </c>
      <c r="D1362" s="273"/>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74"/>
      <c r="AE1362" s="274"/>
      <c r="AF1362" s="274"/>
      <c r="AG1362" s="274"/>
      <c r="AH1362" s="274"/>
      <c r="AI1362" s="274"/>
      <c r="AJ1362" s="274"/>
      <c r="AK1362" s="274"/>
      <c r="AL1362" s="274"/>
      <c r="AM1362" s="274"/>
      <c r="AN1362" s="274"/>
      <c r="AO1362" s="274"/>
      <c r="AP1362" s="274"/>
      <c r="AQ1362" s="274"/>
      <c r="AR1362" s="274"/>
      <c r="AS1362" s="274"/>
      <c r="AT1362" s="274"/>
      <c r="AU1362" s="274"/>
      <c r="AV1362" s="274"/>
      <c r="AW1362" s="274"/>
      <c r="AX1362" s="274"/>
      <c r="AY1362" s="275"/>
      <c r="AZ1362" s="265"/>
      <c r="BA1362" s="266"/>
      <c r="BB1362" s="267" t="s">
        <v>43</v>
      </c>
      <c r="BC1362" s="269"/>
      <c r="BD1362" s="269">
        <f t="shared" si="45"/>
        <v>0</v>
      </c>
      <c r="BE1362" s="270"/>
      <c r="BF1362" s="296"/>
      <c r="BG1362" s="279"/>
      <c r="BI1362" s="252" t="str">
        <f t="shared" si="44"/>
        <v/>
      </c>
    </row>
    <row r="1363" spans="1:61" s="277" customFormat="1" ht="15" hidden="1" customHeight="1">
      <c r="A1363" s="247"/>
      <c r="B1363" s="260">
        <v>690.03899999999999</v>
      </c>
      <c r="C1363" s="261" t="s">
        <v>1052</v>
      </c>
      <c r="D1363" s="273"/>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74"/>
      <c r="AE1363" s="274"/>
      <c r="AF1363" s="274"/>
      <c r="AG1363" s="274"/>
      <c r="AH1363" s="274"/>
      <c r="AI1363" s="274"/>
      <c r="AJ1363" s="274"/>
      <c r="AK1363" s="274"/>
      <c r="AL1363" s="274"/>
      <c r="AM1363" s="274"/>
      <c r="AN1363" s="274"/>
      <c r="AO1363" s="274"/>
      <c r="AP1363" s="274"/>
      <c r="AQ1363" s="274"/>
      <c r="AR1363" s="274"/>
      <c r="AS1363" s="274"/>
      <c r="AT1363" s="274"/>
      <c r="AU1363" s="274"/>
      <c r="AV1363" s="274"/>
      <c r="AW1363" s="274"/>
      <c r="AX1363" s="274"/>
      <c r="AY1363" s="275"/>
      <c r="AZ1363" s="265"/>
      <c r="BA1363" s="266"/>
      <c r="BB1363" s="267" t="s">
        <v>42</v>
      </c>
      <c r="BC1363" s="269"/>
      <c r="BD1363" s="269">
        <f t="shared" si="45"/>
        <v>0</v>
      </c>
      <c r="BE1363" s="270"/>
      <c r="BF1363" s="296"/>
      <c r="BG1363" s="279"/>
      <c r="BI1363" s="252" t="str">
        <f t="shared" si="44"/>
        <v/>
      </c>
    </row>
    <row r="1364" spans="1:61" s="277" customFormat="1" ht="15" hidden="1" customHeight="1">
      <c r="A1364" s="247"/>
      <c r="B1364" s="260">
        <v>690.04</v>
      </c>
      <c r="C1364" s="261" t="s">
        <v>1053</v>
      </c>
      <c r="D1364" s="273"/>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74"/>
      <c r="AE1364" s="274"/>
      <c r="AF1364" s="274"/>
      <c r="AG1364" s="274"/>
      <c r="AH1364" s="274"/>
      <c r="AI1364" s="274"/>
      <c r="AJ1364" s="274"/>
      <c r="AK1364" s="274"/>
      <c r="AL1364" s="274"/>
      <c r="AM1364" s="274"/>
      <c r="AN1364" s="274"/>
      <c r="AO1364" s="274"/>
      <c r="AP1364" s="274"/>
      <c r="AQ1364" s="274"/>
      <c r="AR1364" s="274"/>
      <c r="AS1364" s="274"/>
      <c r="AT1364" s="274"/>
      <c r="AU1364" s="274"/>
      <c r="AV1364" s="274"/>
      <c r="AW1364" s="274"/>
      <c r="AX1364" s="274"/>
      <c r="AY1364" s="275"/>
      <c r="AZ1364" s="265"/>
      <c r="BA1364" s="266"/>
      <c r="BB1364" s="267" t="s">
        <v>43</v>
      </c>
      <c r="BC1364" s="269"/>
      <c r="BD1364" s="269">
        <f t="shared" si="45"/>
        <v>0</v>
      </c>
      <c r="BE1364" s="270"/>
      <c r="BF1364" s="296"/>
      <c r="BG1364" s="279"/>
      <c r="BI1364" s="252" t="str">
        <f t="shared" si="44"/>
        <v/>
      </c>
    </row>
    <row r="1365" spans="1:61" s="277" customFormat="1" ht="15" hidden="1" customHeight="1">
      <c r="A1365" s="247"/>
      <c r="B1365" s="260">
        <v>690.04100000000005</v>
      </c>
      <c r="C1365" s="261" t="s">
        <v>1053</v>
      </c>
      <c r="D1365" s="273"/>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74"/>
      <c r="AE1365" s="274"/>
      <c r="AF1365" s="274"/>
      <c r="AG1365" s="274"/>
      <c r="AH1365" s="274"/>
      <c r="AI1365" s="274"/>
      <c r="AJ1365" s="274"/>
      <c r="AK1365" s="274"/>
      <c r="AL1365" s="274"/>
      <c r="AM1365" s="274"/>
      <c r="AN1365" s="274"/>
      <c r="AO1365" s="274"/>
      <c r="AP1365" s="274"/>
      <c r="AQ1365" s="274"/>
      <c r="AR1365" s="274"/>
      <c r="AS1365" s="274"/>
      <c r="AT1365" s="274"/>
      <c r="AU1365" s="274"/>
      <c r="AV1365" s="274"/>
      <c r="AW1365" s="274"/>
      <c r="AX1365" s="274"/>
      <c r="AY1365" s="275"/>
      <c r="AZ1365" s="265"/>
      <c r="BA1365" s="266"/>
      <c r="BB1365" s="267" t="s">
        <v>42</v>
      </c>
      <c r="BC1365" s="269"/>
      <c r="BD1365" s="269">
        <f t="shared" si="45"/>
        <v>0</v>
      </c>
      <c r="BE1365" s="270"/>
      <c r="BF1365" s="296"/>
      <c r="BG1365" s="279"/>
      <c r="BI1365" s="252" t="str">
        <f t="shared" si="44"/>
        <v/>
      </c>
    </row>
    <row r="1366" spans="1:61" s="277" customFormat="1" ht="15" hidden="1" customHeight="1">
      <c r="A1366" s="247"/>
      <c r="B1366" s="260">
        <v>690.04200000000003</v>
      </c>
      <c r="C1366" s="261" t="s">
        <v>1054</v>
      </c>
      <c r="D1366" s="273"/>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74"/>
      <c r="AE1366" s="274"/>
      <c r="AF1366" s="274"/>
      <c r="AG1366" s="274"/>
      <c r="AH1366" s="274"/>
      <c r="AI1366" s="274"/>
      <c r="AJ1366" s="274"/>
      <c r="AK1366" s="274"/>
      <c r="AL1366" s="274"/>
      <c r="AM1366" s="274"/>
      <c r="AN1366" s="274"/>
      <c r="AO1366" s="274"/>
      <c r="AP1366" s="274"/>
      <c r="AQ1366" s="274"/>
      <c r="AR1366" s="274"/>
      <c r="AS1366" s="274"/>
      <c r="AT1366" s="274"/>
      <c r="AU1366" s="274"/>
      <c r="AV1366" s="274"/>
      <c r="AW1366" s="274"/>
      <c r="AX1366" s="274"/>
      <c r="AY1366" s="275"/>
      <c r="AZ1366" s="265"/>
      <c r="BA1366" s="266"/>
      <c r="BB1366" s="267" t="s">
        <v>43</v>
      </c>
      <c r="BC1366" s="269"/>
      <c r="BD1366" s="269">
        <f t="shared" si="45"/>
        <v>0</v>
      </c>
      <c r="BE1366" s="270"/>
      <c r="BF1366" s="296"/>
      <c r="BG1366" s="279"/>
      <c r="BI1366" s="252" t="str">
        <f t="shared" si="44"/>
        <v/>
      </c>
    </row>
    <row r="1367" spans="1:61" s="277" customFormat="1" ht="15" hidden="1" customHeight="1">
      <c r="A1367" s="247"/>
      <c r="B1367" s="260">
        <v>690.04300000000001</v>
      </c>
      <c r="C1367" s="261" t="s">
        <v>1054</v>
      </c>
      <c r="D1367" s="273"/>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74"/>
      <c r="AE1367" s="274"/>
      <c r="AF1367" s="274"/>
      <c r="AG1367" s="274"/>
      <c r="AH1367" s="274"/>
      <c r="AI1367" s="274"/>
      <c r="AJ1367" s="274"/>
      <c r="AK1367" s="274"/>
      <c r="AL1367" s="274"/>
      <c r="AM1367" s="274"/>
      <c r="AN1367" s="274"/>
      <c r="AO1367" s="274"/>
      <c r="AP1367" s="274"/>
      <c r="AQ1367" s="274"/>
      <c r="AR1367" s="274"/>
      <c r="AS1367" s="274"/>
      <c r="AT1367" s="274"/>
      <c r="AU1367" s="274"/>
      <c r="AV1367" s="274"/>
      <c r="AW1367" s="274"/>
      <c r="AX1367" s="274"/>
      <c r="AY1367" s="275"/>
      <c r="AZ1367" s="265"/>
      <c r="BA1367" s="266"/>
      <c r="BB1367" s="267" t="s">
        <v>42</v>
      </c>
      <c r="BC1367" s="269"/>
      <c r="BD1367" s="269">
        <f t="shared" si="45"/>
        <v>0</v>
      </c>
      <c r="BE1367" s="270"/>
      <c r="BF1367" s="296"/>
      <c r="BG1367" s="279"/>
      <c r="BI1367" s="252" t="str">
        <f t="shared" si="44"/>
        <v/>
      </c>
    </row>
    <row r="1368" spans="1:61" s="277" customFormat="1" ht="15" hidden="1" customHeight="1">
      <c r="A1368" s="247"/>
      <c r="B1368" s="260">
        <v>690.04399999999998</v>
      </c>
      <c r="C1368" s="261" t="s">
        <v>1055</v>
      </c>
      <c r="D1368" s="273"/>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74"/>
      <c r="AE1368" s="274"/>
      <c r="AF1368" s="274"/>
      <c r="AG1368" s="274"/>
      <c r="AH1368" s="274"/>
      <c r="AI1368" s="274"/>
      <c r="AJ1368" s="274"/>
      <c r="AK1368" s="274"/>
      <c r="AL1368" s="274"/>
      <c r="AM1368" s="274"/>
      <c r="AN1368" s="274"/>
      <c r="AO1368" s="274"/>
      <c r="AP1368" s="274"/>
      <c r="AQ1368" s="274"/>
      <c r="AR1368" s="274"/>
      <c r="AS1368" s="274"/>
      <c r="AT1368" s="274"/>
      <c r="AU1368" s="274"/>
      <c r="AV1368" s="274"/>
      <c r="AW1368" s="274"/>
      <c r="AX1368" s="274"/>
      <c r="AY1368" s="275"/>
      <c r="AZ1368" s="265"/>
      <c r="BA1368" s="266"/>
      <c r="BB1368" s="267" t="s">
        <v>43</v>
      </c>
      <c r="BC1368" s="269"/>
      <c r="BD1368" s="269">
        <f t="shared" si="45"/>
        <v>0</v>
      </c>
      <c r="BE1368" s="270"/>
      <c r="BF1368" s="296"/>
      <c r="BG1368" s="279"/>
      <c r="BI1368" s="252" t="str">
        <f t="shared" si="44"/>
        <v/>
      </c>
    </row>
    <row r="1369" spans="1:61" s="277" customFormat="1" ht="15" hidden="1" customHeight="1">
      <c r="A1369" s="247"/>
      <c r="B1369" s="260">
        <v>690.04499999999996</v>
      </c>
      <c r="C1369" s="261" t="s">
        <v>1055</v>
      </c>
      <c r="D1369" s="273"/>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74"/>
      <c r="AE1369" s="274"/>
      <c r="AF1369" s="274"/>
      <c r="AG1369" s="274"/>
      <c r="AH1369" s="274"/>
      <c r="AI1369" s="274"/>
      <c r="AJ1369" s="274"/>
      <c r="AK1369" s="274"/>
      <c r="AL1369" s="274"/>
      <c r="AM1369" s="274"/>
      <c r="AN1369" s="274"/>
      <c r="AO1369" s="274"/>
      <c r="AP1369" s="274"/>
      <c r="AQ1369" s="274"/>
      <c r="AR1369" s="274"/>
      <c r="AS1369" s="274"/>
      <c r="AT1369" s="274"/>
      <c r="AU1369" s="274"/>
      <c r="AV1369" s="274"/>
      <c r="AW1369" s="274"/>
      <c r="AX1369" s="274"/>
      <c r="AY1369" s="275"/>
      <c r="AZ1369" s="265"/>
      <c r="BA1369" s="266"/>
      <c r="BB1369" s="267" t="s">
        <v>42</v>
      </c>
      <c r="BC1369" s="269"/>
      <c r="BD1369" s="269">
        <f t="shared" si="45"/>
        <v>0</v>
      </c>
      <c r="BE1369" s="270"/>
      <c r="BF1369" s="296"/>
      <c r="BG1369" s="279"/>
      <c r="BI1369" s="252" t="str">
        <f t="shared" si="44"/>
        <v/>
      </c>
    </row>
    <row r="1370" spans="1:61" s="277" customFormat="1" ht="15" hidden="1" customHeight="1">
      <c r="A1370" s="247"/>
      <c r="B1370" s="260">
        <v>690.04600000000005</v>
      </c>
      <c r="C1370" s="261" t="s">
        <v>1056</v>
      </c>
      <c r="D1370" s="273"/>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74"/>
      <c r="AE1370" s="274"/>
      <c r="AF1370" s="274"/>
      <c r="AG1370" s="274"/>
      <c r="AH1370" s="274"/>
      <c r="AI1370" s="274"/>
      <c r="AJ1370" s="274"/>
      <c r="AK1370" s="274"/>
      <c r="AL1370" s="274"/>
      <c r="AM1370" s="274"/>
      <c r="AN1370" s="274"/>
      <c r="AO1370" s="274"/>
      <c r="AP1370" s="274"/>
      <c r="AQ1370" s="274"/>
      <c r="AR1370" s="274"/>
      <c r="AS1370" s="274"/>
      <c r="AT1370" s="274"/>
      <c r="AU1370" s="274"/>
      <c r="AV1370" s="274"/>
      <c r="AW1370" s="274"/>
      <c r="AX1370" s="274"/>
      <c r="AY1370" s="275"/>
      <c r="AZ1370" s="265"/>
      <c r="BA1370" s="266"/>
      <c r="BB1370" s="267" t="s">
        <v>43</v>
      </c>
      <c r="BC1370" s="269"/>
      <c r="BD1370" s="269">
        <f t="shared" si="45"/>
        <v>0</v>
      </c>
      <c r="BE1370" s="270"/>
      <c r="BF1370" s="296"/>
      <c r="BG1370" s="279"/>
      <c r="BI1370" s="252" t="str">
        <f t="shared" si="44"/>
        <v/>
      </c>
    </row>
    <row r="1371" spans="1:61" s="277" customFormat="1" ht="15" hidden="1" customHeight="1">
      <c r="A1371" s="247"/>
      <c r="B1371" s="260">
        <v>690.04700000000003</v>
      </c>
      <c r="C1371" s="261" t="s">
        <v>1056</v>
      </c>
      <c r="D1371" s="273"/>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74"/>
      <c r="AE1371" s="274"/>
      <c r="AF1371" s="274"/>
      <c r="AG1371" s="274"/>
      <c r="AH1371" s="274"/>
      <c r="AI1371" s="274"/>
      <c r="AJ1371" s="274"/>
      <c r="AK1371" s="274"/>
      <c r="AL1371" s="274"/>
      <c r="AM1371" s="274"/>
      <c r="AN1371" s="274"/>
      <c r="AO1371" s="274"/>
      <c r="AP1371" s="274"/>
      <c r="AQ1371" s="274"/>
      <c r="AR1371" s="274"/>
      <c r="AS1371" s="274"/>
      <c r="AT1371" s="274"/>
      <c r="AU1371" s="274"/>
      <c r="AV1371" s="274"/>
      <c r="AW1371" s="274"/>
      <c r="AX1371" s="274"/>
      <c r="AY1371" s="275"/>
      <c r="AZ1371" s="265"/>
      <c r="BA1371" s="266"/>
      <c r="BB1371" s="267" t="s">
        <v>42</v>
      </c>
      <c r="BC1371" s="269"/>
      <c r="BD1371" s="269">
        <f t="shared" si="45"/>
        <v>0</v>
      </c>
      <c r="BE1371" s="270"/>
      <c r="BF1371" s="296"/>
      <c r="BG1371" s="279"/>
      <c r="BI1371" s="252" t="str">
        <f t="shared" si="44"/>
        <v/>
      </c>
    </row>
    <row r="1372" spans="1:61" s="277" customFormat="1" ht="15" hidden="1" customHeight="1">
      <c r="A1372" s="247"/>
      <c r="B1372" s="260">
        <v>690.048</v>
      </c>
      <c r="C1372" s="261" t="s">
        <v>1057</v>
      </c>
      <c r="D1372" s="273"/>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74"/>
      <c r="AE1372" s="274"/>
      <c r="AF1372" s="274"/>
      <c r="AG1372" s="274"/>
      <c r="AH1372" s="274"/>
      <c r="AI1372" s="274"/>
      <c r="AJ1372" s="274"/>
      <c r="AK1372" s="274"/>
      <c r="AL1372" s="274"/>
      <c r="AM1372" s="274"/>
      <c r="AN1372" s="274"/>
      <c r="AO1372" s="274"/>
      <c r="AP1372" s="274"/>
      <c r="AQ1372" s="274"/>
      <c r="AR1372" s="274"/>
      <c r="AS1372" s="274"/>
      <c r="AT1372" s="274"/>
      <c r="AU1372" s="274"/>
      <c r="AV1372" s="274"/>
      <c r="AW1372" s="274"/>
      <c r="AX1372" s="274"/>
      <c r="AY1372" s="275"/>
      <c r="AZ1372" s="265"/>
      <c r="BA1372" s="266"/>
      <c r="BB1372" s="267" t="s">
        <v>43</v>
      </c>
      <c r="BC1372" s="269"/>
      <c r="BD1372" s="269">
        <f t="shared" si="45"/>
        <v>0</v>
      </c>
      <c r="BE1372" s="270"/>
      <c r="BF1372" s="296"/>
      <c r="BG1372" s="279"/>
      <c r="BI1372" s="252" t="str">
        <f t="shared" si="44"/>
        <v/>
      </c>
    </row>
    <row r="1373" spans="1:61" s="277" customFormat="1" ht="15" hidden="1" customHeight="1">
      <c r="A1373" s="247"/>
      <c r="B1373" s="260">
        <v>690.04899999999998</v>
      </c>
      <c r="C1373" s="261" t="s">
        <v>1057</v>
      </c>
      <c r="D1373" s="273"/>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74"/>
      <c r="AE1373" s="274"/>
      <c r="AF1373" s="274"/>
      <c r="AG1373" s="274"/>
      <c r="AH1373" s="274"/>
      <c r="AI1373" s="274"/>
      <c r="AJ1373" s="274"/>
      <c r="AK1373" s="274"/>
      <c r="AL1373" s="274"/>
      <c r="AM1373" s="274"/>
      <c r="AN1373" s="274"/>
      <c r="AO1373" s="274"/>
      <c r="AP1373" s="274"/>
      <c r="AQ1373" s="274"/>
      <c r="AR1373" s="274"/>
      <c r="AS1373" s="274"/>
      <c r="AT1373" s="274"/>
      <c r="AU1373" s="274"/>
      <c r="AV1373" s="274"/>
      <c r="AW1373" s="274"/>
      <c r="AX1373" s="274"/>
      <c r="AY1373" s="275"/>
      <c r="AZ1373" s="265"/>
      <c r="BA1373" s="266"/>
      <c r="BB1373" s="267" t="s">
        <v>42</v>
      </c>
      <c r="BC1373" s="269"/>
      <c r="BD1373" s="269">
        <f t="shared" si="45"/>
        <v>0</v>
      </c>
      <c r="BE1373" s="270"/>
      <c r="BF1373" s="296"/>
      <c r="BG1373" s="279"/>
      <c r="BI1373" s="252" t="str">
        <f t="shared" si="44"/>
        <v/>
      </c>
    </row>
    <row r="1374" spans="1:61" s="277" customFormat="1" ht="15" hidden="1" customHeight="1">
      <c r="A1374" s="247"/>
      <c r="B1374" s="260">
        <v>690.05</v>
      </c>
      <c r="C1374" s="261" t="s">
        <v>1058</v>
      </c>
      <c r="D1374" s="273"/>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74"/>
      <c r="AE1374" s="274"/>
      <c r="AF1374" s="274"/>
      <c r="AG1374" s="274"/>
      <c r="AH1374" s="274"/>
      <c r="AI1374" s="274"/>
      <c r="AJ1374" s="274"/>
      <c r="AK1374" s="274"/>
      <c r="AL1374" s="274"/>
      <c r="AM1374" s="274"/>
      <c r="AN1374" s="274"/>
      <c r="AO1374" s="274"/>
      <c r="AP1374" s="274"/>
      <c r="AQ1374" s="274"/>
      <c r="AR1374" s="274"/>
      <c r="AS1374" s="274"/>
      <c r="AT1374" s="274"/>
      <c r="AU1374" s="274"/>
      <c r="AV1374" s="274"/>
      <c r="AW1374" s="274"/>
      <c r="AX1374" s="274"/>
      <c r="AY1374" s="275"/>
      <c r="AZ1374" s="265"/>
      <c r="BA1374" s="266"/>
      <c r="BB1374" s="267" t="s">
        <v>43</v>
      </c>
      <c r="BC1374" s="269"/>
      <c r="BD1374" s="269">
        <f t="shared" si="45"/>
        <v>0</v>
      </c>
      <c r="BE1374" s="270"/>
      <c r="BF1374" s="296"/>
      <c r="BG1374" s="279"/>
      <c r="BI1374" s="252" t="str">
        <f t="shared" si="44"/>
        <v/>
      </c>
    </row>
    <row r="1375" spans="1:61" s="277" customFormat="1" ht="15" hidden="1" customHeight="1">
      <c r="A1375" s="247"/>
      <c r="B1375" s="260">
        <v>690.05100000000004</v>
      </c>
      <c r="C1375" s="261" t="s">
        <v>1058</v>
      </c>
      <c r="D1375" s="273"/>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74"/>
      <c r="AE1375" s="274"/>
      <c r="AF1375" s="274"/>
      <c r="AG1375" s="274"/>
      <c r="AH1375" s="274"/>
      <c r="AI1375" s="274"/>
      <c r="AJ1375" s="274"/>
      <c r="AK1375" s="274"/>
      <c r="AL1375" s="274"/>
      <c r="AM1375" s="274"/>
      <c r="AN1375" s="274"/>
      <c r="AO1375" s="274"/>
      <c r="AP1375" s="274"/>
      <c r="AQ1375" s="274"/>
      <c r="AR1375" s="274"/>
      <c r="AS1375" s="274"/>
      <c r="AT1375" s="274"/>
      <c r="AU1375" s="274"/>
      <c r="AV1375" s="274"/>
      <c r="AW1375" s="274"/>
      <c r="AX1375" s="274"/>
      <c r="AY1375" s="275"/>
      <c r="AZ1375" s="265"/>
      <c r="BA1375" s="266"/>
      <c r="BB1375" s="267" t="s">
        <v>42</v>
      </c>
      <c r="BC1375" s="269"/>
      <c r="BD1375" s="269">
        <f t="shared" si="45"/>
        <v>0</v>
      </c>
      <c r="BE1375" s="270"/>
      <c r="BF1375" s="296"/>
      <c r="BG1375" s="279"/>
      <c r="BI1375" s="252" t="str">
        <f t="shared" si="44"/>
        <v/>
      </c>
    </row>
    <row r="1376" spans="1:61" s="277" customFormat="1" ht="15" hidden="1" customHeight="1">
      <c r="A1376" s="247"/>
      <c r="B1376" s="260">
        <v>690.05200000000002</v>
      </c>
      <c r="C1376" s="261" t="s">
        <v>1059</v>
      </c>
      <c r="D1376" s="273"/>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74"/>
      <c r="AE1376" s="274"/>
      <c r="AF1376" s="274"/>
      <c r="AG1376" s="274"/>
      <c r="AH1376" s="274"/>
      <c r="AI1376" s="274"/>
      <c r="AJ1376" s="274"/>
      <c r="AK1376" s="274"/>
      <c r="AL1376" s="274"/>
      <c r="AM1376" s="274"/>
      <c r="AN1376" s="274"/>
      <c r="AO1376" s="274"/>
      <c r="AP1376" s="274"/>
      <c r="AQ1376" s="274"/>
      <c r="AR1376" s="274"/>
      <c r="AS1376" s="274"/>
      <c r="AT1376" s="274"/>
      <c r="AU1376" s="274"/>
      <c r="AV1376" s="274"/>
      <c r="AW1376" s="274"/>
      <c r="AX1376" s="274"/>
      <c r="AY1376" s="275"/>
      <c r="AZ1376" s="265"/>
      <c r="BA1376" s="266"/>
      <c r="BB1376" s="267" t="s">
        <v>43</v>
      </c>
      <c r="BC1376" s="269"/>
      <c r="BD1376" s="269">
        <f t="shared" si="45"/>
        <v>0</v>
      </c>
      <c r="BE1376" s="270"/>
      <c r="BF1376" s="296"/>
      <c r="BG1376" s="279"/>
      <c r="BI1376" s="252" t="str">
        <f t="shared" si="44"/>
        <v/>
      </c>
    </row>
    <row r="1377" spans="1:61" s="277" customFormat="1" ht="15" hidden="1" customHeight="1">
      <c r="A1377" s="247"/>
      <c r="B1377" s="260">
        <v>690.053</v>
      </c>
      <c r="C1377" s="261" t="s">
        <v>1059</v>
      </c>
      <c r="D1377" s="273"/>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74"/>
      <c r="AE1377" s="274"/>
      <c r="AF1377" s="274"/>
      <c r="AG1377" s="274"/>
      <c r="AH1377" s="274"/>
      <c r="AI1377" s="274"/>
      <c r="AJ1377" s="274"/>
      <c r="AK1377" s="274"/>
      <c r="AL1377" s="274"/>
      <c r="AM1377" s="274"/>
      <c r="AN1377" s="274"/>
      <c r="AO1377" s="274"/>
      <c r="AP1377" s="274"/>
      <c r="AQ1377" s="274"/>
      <c r="AR1377" s="274"/>
      <c r="AS1377" s="274"/>
      <c r="AT1377" s="274"/>
      <c r="AU1377" s="274"/>
      <c r="AV1377" s="274"/>
      <c r="AW1377" s="274"/>
      <c r="AX1377" s="274"/>
      <c r="AY1377" s="275"/>
      <c r="AZ1377" s="265"/>
      <c r="BA1377" s="266"/>
      <c r="BB1377" s="267" t="s">
        <v>42</v>
      </c>
      <c r="BC1377" s="269"/>
      <c r="BD1377" s="269">
        <f t="shared" ref="BD1377:BD1410" si="46">BA1377*BC1377</f>
        <v>0</v>
      </c>
      <c r="BE1377" s="270"/>
      <c r="BF1377" s="296"/>
      <c r="BG1377" s="279"/>
      <c r="BI1377" s="252" t="str">
        <f t="shared" si="44"/>
        <v/>
      </c>
    </row>
    <row r="1378" spans="1:61" s="277" customFormat="1" ht="15" hidden="1" customHeight="1">
      <c r="A1378" s="247"/>
      <c r="B1378" s="260">
        <v>690.05399999999997</v>
      </c>
      <c r="C1378" s="261" t="s">
        <v>1060</v>
      </c>
      <c r="D1378" s="273"/>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74"/>
      <c r="AE1378" s="274"/>
      <c r="AF1378" s="274"/>
      <c r="AG1378" s="274"/>
      <c r="AH1378" s="274"/>
      <c r="AI1378" s="274"/>
      <c r="AJ1378" s="274"/>
      <c r="AK1378" s="274"/>
      <c r="AL1378" s="274"/>
      <c r="AM1378" s="274"/>
      <c r="AN1378" s="274"/>
      <c r="AO1378" s="274"/>
      <c r="AP1378" s="274"/>
      <c r="AQ1378" s="274"/>
      <c r="AR1378" s="274"/>
      <c r="AS1378" s="274"/>
      <c r="AT1378" s="274"/>
      <c r="AU1378" s="274"/>
      <c r="AV1378" s="274"/>
      <c r="AW1378" s="274"/>
      <c r="AX1378" s="274"/>
      <c r="AY1378" s="275"/>
      <c r="AZ1378" s="265"/>
      <c r="BA1378" s="266"/>
      <c r="BB1378" s="267" t="s">
        <v>43</v>
      </c>
      <c r="BC1378" s="269"/>
      <c r="BD1378" s="269">
        <f t="shared" si="46"/>
        <v>0</v>
      </c>
      <c r="BE1378" s="270"/>
      <c r="BF1378" s="296"/>
      <c r="BG1378" s="279"/>
      <c r="BI1378" s="252" t="str">
        <f t="shared" si="44"/>
        <v/>
      </c>
    </row>
    <row r="1379" spans="1:61" s="277" customFormat="1" ht="15" hidden="1" customHeight="1">
      <c r="A1379" s="247"/>
      <c r="B1379" s="260">
        <v>690.05499999999995</v>
      </c>
      <c r="C1379" s="261" t="s">
        <v>1060</v>
      </c>
      <c r="D1379" s="273"/>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274"/>
      <c r="AF1379" s="274"/>
      <c r="AG1379" s="274"/>
      <c r="AH1379" s="274"/>
      <c r="AI1379" s="274"/>
      <c r="AJ1379" s="274"/>
      <c r="AK1379" s="274"/>
      <c r="AL1379" s="274"/>
      <c r="AM1379" s="274"/>
      <c r="AN1379" s="274"/>
      <c r="AO1379" s="274"/>
      <c r="AP1379" s="274"/>
      <c r="AQ1379" s="274"/>
      <c r="AR1379" s="274"/>
      <c r="AS1379" s="274"/>
      <c r="AT1379" s="274"/>
      <c r="AU1379" s="274"/>
      <c r="AV1379" s="274"/>
      <c r="AW1379" s="274"/>
      <c r="AX1379" s="274"/>
      <c r="AY1379" s="275"/>
      <c r="AZ1379" s="265"/>
      <c r="BA1379" s="266"/>
      <c r="BB1379" s="267" t="s">
        <v>42</v>
      </c>
      <c r="BC1379" s="269"/>
      <c r="BD1379" s="269">
        <f t="shared" si="46"/>
        <v>0</v>
      </c>
      <c r="BE1379" s="270"/>
      <c r="BF1379" s="296"/>
      <c r="BG1379" s="279"/>
      <c r="BI1379" s="252" t="str">
        <f t="shared" si="44"/>
        <v/>
      </c>
    </row>
    <row r="1380" spans="1:61" s="277" customFormat="1" ht="15" hidden="1" customHeight="1">
      <c r="A1380" s="247"/>
      <c r="B1380" s="260">
        <v>690.05600000000004</v>
      </c>
      <c r="C1380" s="261" t="s">
        <v>1061</v>
      </c>
      <c r="D1380" s="273"/>
      <c r="E1380" s="274"/>
      <c r="F1380" s="274"/>
      <c r="G1380" s="274"/>
      <c r="H1380" s="274"/>
      <c r="I1380" s="274"/>
      <c r="J1380" s="274"/>
      <c r="K1380" s="274"/>
      <c r="L1380" s="274"/>
      <c r="M1380" s="274"/>
      <c r="N1380" s="274"/>
      <c r="O1380" s="274"/>
      <c r="P1380" s="274"/>
      <c r="Q1380" s="274"/>
      <c r="R1380" s="274"/>
      <c r="S1380" s="274"/>
      <c r="T1380" s="274"/>
      <c r="U1380" s="274"/>
      <c r="V1380" s="274"/>
      <c r="W1380" s="274"/>
      <c r="X1380" s="274"/>
      <c r="Y1380" s="274"/>
      <c r="Z1380" s="274"/>
      <c r="AA1380" s="274"/>
      <c r="AB1380" s="274"/>
      <c r="AC1380" s="274"/>
      <c r="AD1380" s="274"/>
      <c r="AE1380" s="274"/>
      <c r="AF1380" s="274"/>
      <c r="AG1380" s="274"/>
      <c r="AH1380" s="274"/>
      <c r="AI1380" s="274"/>
      <c r="AJ1380" s="274"/>
      <c r="AK1380" s="274"/>
      <c r="AL1380" s="274"/>
      <c r="AM1380" s="274"/>
      <c r="AN1380" s="274"/>
      <c r="AO1380" s="274"/>
      <c r="AP1380" s="274"/>
      <c r="AQ1380" s="274"/>
      <c r="AR1380" s="274"/>
      <c r="AS1380" s="274"/>
      <c r="AT1380" s="274"/>
      <c r="AU1380" s="274"/>
      <c r="AV1380" s="274"/>
      <c r="AW1380" s="274"/>
      <c r="AX1380" s="274"/>
      <c r="AY1380" s="275"/>
      <c r="AZ1380" s="265"/>
      <c r="BA1380" s="266"/>
      <c r="BB1380" s="267" t="s">
        <v>43</v>
      </c>
      <c r="BC1380" s="269"/>
      <c r="BD1380" s="269">
        <f t="shared" si="46"/>
        <v>0</v>
      </c>
      <c r="BE1380" s="270"/>
      <c r="BF1380" s="296"/>
      <c r="BG1380" s="279"/>
      <c r="BI1380" s="252" t="str">
        <f t="shared" si="44"/>
        <v/>
      </c>
    </row>
    <row r="1381" spans="1:61" s="277" customFormat="1" ht="15" hidden="1" customHeight="1">
      <c r="A1381" s="247"/>
      <c r="B1381" s="260">
        <v>690.05700000000002</v>
      </c>
      <c r="C1381" s="261" t="s">
        <v>1061</v>
      </c>
      <c r="D1381" s="273"/>
      <c r="E1381" s="274"/>
      <c r="F1381" s="274"/>
      <c r="G1381" s="274"/>
      <c r="H1381" s="274"/>
      <c r="I1381" s="274"/>
      <c r="J1381" s="274"/>
      <c r="K1381" s="274"/>
      <c r="L1381" s="274"/>
      <c r="M1381" s="274"/>
      <c r="N1381" s="274"/>
      <c r="O1381" s="274"/>
      <c r="P1381" s="274"/>
      <c r="Q1381" s="274"/>
      <c r="R1381" s="274"/>
      <c r="S1381" s="274"/>
      <c r="T1381" s="274"/>
      <c r="U1381" s="274"/>
      <c r="V1381" s="274"/>
      <c r="W1381" s="274"/>
      <c r="X1381" s="274"/>
      <c r="Y1381" s="274"/>
      <c r="Z1381" s="274"/>
      <c r="AA1381" s="274"/>
      <c r="AB1381" s="274"/>
      <c r="AC1381" s="274"/>
      <c r="AD1381" s="274"/>
      <c r="AE1381" s="274"/>
      <c r="AF1381" s="274"/>
      <c r="AG1381" s="274"/>
      <c r="AH1381" s="274"/>
      <c r="AI1381" s="274"/>
      <c r="AJ1381" s="274"/>
      <c r="AK1381" s="274"/>
      <c r="AL1381" s="274"/>
      <c r="AM1381" s="274"/>
      <c r="AN1381" s="274"/>
      <c r="AO1381" s="274"/>
      <c r="AP1381" s="274"/>
      <c r="AQ1381" s="274"/>
      <c r="AR1381" s="274"/>
      <c r="AS1381" s="274"/>
      <c r="AT1381" s="274"/>
      <c r="AU1381" s="274"/>
      <c r="AV1381" s="274"/>
      <c r="AW1381" s="274"/>
      <c r="AX1381" s="274"/>
      <c r="AY1381" s="275"/>
      <c r="AZ1381" s="265"/>
      <c r="BA1381" s="266"/>
      <c r="BB1381" s="267" t="s">
        <v>42</v>
      </c>
      <c r="BC1381" s="269"/>
      <c r="BD1381" s="269">
        <f t="shared" si="46"/>
        <v>0</v>
      </c>
      <c r="BE1381" s="270"/>
      <c r="BF1381" s="296"/>
      <c r="BG1381" s="279"/>
      <c r="BI1381" s="252" t="str">
        <f t="shared" si="44"/>
        <v/>
      </c>
    </row>
    <row r="1382" spans="1:61" s="277" customFormat="1" ht="15" hidden="1" customHeight="1">
      <c r="A1382" s="247"/>
      <c r="B1382" s="260">
        <v>690.05799999999999</v>
      </c>
      <c r="C1382" s="261" t="s">
        <v>1062</v>
      </c>
      <c r="D1382" s="273"/>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274"/>
      <c r="AE1382" s="274"/>
      <c r="AF1382" s="274"/>
      <c r="AG1382" s="274"/>
      <c r="AH1382" s="274"/>
      <c r="AI1382" s="274"/>
      <c r="AJ1382" s="274"/>
      <c r="AK1382" s="274"/>
      <c r="AL1382" s="274"/>
      <c r="AM1382" s="274"/>
      <c r="AN1382" s="274"/>
      <c r="AO1382" s="274"/>
      <c r="AP1382" s="274"/>
      <c r="AQ1382" s="274"/>
      <c r="AR1382" s="274"/>
      <c r="AS1382" s="274"/>
      <c r="AT1382" s="274"/>
      <c r="AU1382" s="274"/>
      <c r="AV1382" s="274"/>
      <c r="AW1382" s="274"/>
      <c r="AX1382" s="274"/>
      <c r="AY1382" s="275"/>
      <c r="AZ1382" s="265"/>
      <c r="BA1382" s="266"/>
      <c r="BB1382" s="267" t="s">
        <v>43</v>
      </c>
      <c r="BC1382" s="269"/>
      <c r="BD1382" s="269">
        <f t="shared" si="46"/>
        <v>0</v>
      </c>
      <c r="BE1382" s="270"/>
      <c r="BF1382" s="296"/>
      <c r="BG1382" s="279"/>
      <c r="BI1382" s="252" t="str">
        <f t="shared" si="44"/>
        <v/>
      </c>
    </row>
    <row r="1383" spans="1:61" s="277" customFormat="1" ht="15" hidden="1" customHeight="1">
      <c r="A1383" s="247"/>
      <c r="B1383" s="260">
        <v>690.05899999999997</v>
      </c>
      <c r="C1383" s="261" t="s">
        <v>1062</v>
      </c>
      <c r="D1383" s="273"/>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74"/>
      <c r="AE1383" s="274"/>
      <c r="AF1383" s="274"/>
      <c r="AG1383" s="274"/>
      <c r="AH1383" s="274"/>
      <c r="AI1383" s="274"/>
      <c r="AJ1383" s="274"/>
      <c r="AK1383" s="274"/>
      <c r="AL1383" s="274"/>
      <c r="AM1383" s="274"/>
      <c r="AN1383" s="274"/>
      <c r="AO1383" s="274"/>
      <c r="AP1383" s="274"/>
      <c r="AQ1383" s="274"/>
      <c r="AR1383" s="274"/>
      <c r="AS1383" s="274"/>
      <c r="AT1383" s="274"/>
      <c r="AU1383" s="274"/>
      <c r="AV1383" s="274"/>
      <c r="AW1383" s="274"/>
      <c r="AX1383" s="274"/>
      <c r="AY1383" s="275"/>
      <c r="AZ1383" s="265"/>
      <c r="BA1383" s="266"/>
      <c r="BB1383" s="267" t="s">
        <v>42</v>
      </c>
      <c r="BC1383" s="269"/>
      <c r="BD1383" s="269">
        <f t="shared" si="46"/>
        <v>0</v>
      </c>
      <c r="BE1383" s="270"/>
      <c r="BF1383" s="296"/>
      <c r="BG1383" s="279"/>
      <c r="BI1383" s="252" t="str">
        <f t="shared" si="44"/>
        <v/>
      </c>
    </row>
    <row r="1384" spans="1:61" s="277" customFormat="1" ht="15" hidden="1" customHeight="1">
      <c r="A1384" s="247"/>
      <c r="B1384" s="260">
        <v>690.06</v>
      </c>
      <c r="C1384" s="261" t="s">
        <v>1063</v>
      </c>
      <c r="D1384" s="273"/>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74"/>
      <c r="AE1384" s="274"/>
      <c r="AF1384" s="274"/>
      <c r="AG1384" s="274"/>
      <c r="AH1384" s="274"/>
      <c r="AI1384" s="274"/>
      <c r="AJ1384" s="274"/>
      <c r="AK1384" s="274"/>
      <c r="AL1384" s="274"/>
      <c r="AM1384" s="274"/>
      <c r="AN1384" s="274"/>
      <c r="AO1384" s="274"/>
      <c r="AP1384" s="274"/>
      <c r="AQ1384" s="274"/>
      <c r="AR1384" s="274"/>
      <c r="AS1384" s="274"/>
      <c r="AT1384" s="274"/>
      <c r="AU1384" s="274"/>
      <c r="AV1384" s="274"/>
      <c r="AW1384" s="274"/>
      <c r="AX1384" s="274"/>
      <c r="AY1384" s="275"/>
      <c r="AZ1384" s="265"/>
      <c r="BA1384" s="266"/>
      <c r="BB1384" s="267" t="s">
        <v>43</v>
      </c>
      <c r="BC1384" s="269"/>
      <c r="BD1384" s="269">
        <f t="shared" si="46"/>
        <v>0</v>
      </c>
      <c r="BE1384" s="270"/>
      <c r="BF1384" s="296"/>
      <c r="BG1384" s="279"/>
      <c r="BI1384" s="252" t="str">
        <f t="shared" si="44"/>
        <v/>
      </c>
    </row>
    <row r="1385" spans="1:61" s="277" customFormat="1" ht="15" hidden="1" customHeight="1">
      <c r="A1385" s="247"/>
      <c r="B1385" s="260">
        <v>690.06100000000004</v>
      </c>
      <c r="C1385" s="261" t="s">
        <v>1063</v>
      </c>
      <c r="D1385" s="273"/>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74"/>
      <c r="AE1385" s="274"/>
      <c r="AF1385" s="274"/>
      <c r="AG1385" s="274"/>
      <c r="AH1385" s="274"/>
      <c r="AI1385" s="274"/>
      <c r="AJ1385" s="274"/>
      <c r="AK1385" s="274"/>
      <c r="AL1385" s="274"/>
      <c r="AM1385" s="274"/>
      <c r="AN1385" s="274"/>
      <c r="AO1385" s="274"/>
      <c r="AP1385" s="274"/>
      <c r="AQ1385" s="274"/>
      <c r="AR1385" s="274"/>
      <c r="AS1385" s="274"/>
      <c r="AT1385" s="274"/>
      <c r="AU1385" s="274"/>
      <c r="AV1385" s="274"/>
      <c r="AW1385" s="274"/>
      <c r="AX1385" s="274"/>
      <c r="AY1385" s="275"/>
      <c r="AZ1385" s="265"/>
      <c r="BA1385" s="266"/>
      <c r="BB1385" s="267" t="s">
        <v>42</v>
      </c>
      <c r="BC1385" s="269"/>
      <c r="BD1385" s="269">
        <f t="shared" si="46"/>
        <v>0</v>
      </c>
      <c r="BE1385" s="270"/>
      <c r="BF1385" s="296"/>
      <c r="BG1385" s="279"/>
      <c r="BI1385" s="252" t="str">
        <f t="shared" si="44"/>
        <v/>
      </c>
    </row>
    <row r="1386" spans="1:61" s="277" customFormat="1" ht="15" hidden="1" customHeight="1">
      <c r="A1386" s="247"/>
      <c r="B1386" s="260">
        <v>690.06200000000001</v>
      </c>
      <c r="C1386" s="261" t="s">
        <v>1064</v>
      </c>
      <c r="D1386" s="273"/>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74"/>
      <c r="AE1386" s="274"/>
      <c r="AF1386" s="274"/>
      <c r="AG1386" s="274"/>
      <c r="AH1386" s="274"/>
      <c r="AI1386" s="274"/>
      <c r="AJ1386" s="274"/>
      <c r="AK1386" s="274"/>
      <c r="AL1386" s="274"/>
      <c r="AM1386" s="274"/>
      <c r="AN1386" s="274"/>
      <c r="AO1386" s="274"/>
      <c r="AP1386" s="274"/>
      <c r="AQ1386" s="274"/>
      <c r="AR1386" s="274"/>
      <c r="AS1386" s="274"/>
      <c r="AT1386" s="274"/>
      <c r="AU1386" s="274"/>
      <c r="AV1386" s="274"/>
      <c r="AW1386" s="274"/>
      <c r="AX1386" s="274"/>
      <c r="AY1386" s="275"/>
      <c r="AZ1386" s="265"/>
      <c r="BA1386" s="266"/>
      <c r="BB1386" s="267" t="s">
        <v>43</v>
      </c>
      <c r="BC1386" s="269"/>
      <c r="BD1386" s="269">
        <f t="shared" si="46"/>
        <v>0</v>
      </c>
      <c r="BE1386" s="270"/>
      <c r="BF1386" s="296"/>
      <c r="BG1386" s="279"/>
      <c r="BI1386" s="252" t="str">
        <f t="shared" si="44"/>
        <v/>
      </c>
    </row>
    <row r="1387" spans="1:61" s="277" customFormat="1" ht="15" hidden="1" customHeight="1">
      <c r="A1387" s="247"/>
      <c r="B1387" s="260">
        <v>690.06299999999999</v>
      </c>
      <c r="C1387" s="261" t="s">
        <v>1064</v>
      </c>
      <c r="D1387" s="273"/>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74"/>
      <c r="AE1387" s="274"/>
      <c r="AF1387" s="274"/>
      <c r="AG1387" s="274"/>
      <c r="AH1387" s="274"/>
      <c r="AI1387" s="274"/>
      <c r="AJ1387" s="274"/>
      <c r="AK1387" s="274"/>
      <c r="AL1387" s="274"/>
      <c r="AM1387" s="274"/>
      <c r="AN1387" s="274"/>
      <c r="AO1387" s="274"/>
      <c r="AP1387" s="274"/>
      <c r="AQ1387" s="274"/>
      <c r="AR1387" s="274"/>
      <c r="AS1387" s="274"/>
      <c r="AT1387" s="274"/>
      <c r="AU1387" s="274"/>
      <c r="AV1387" s="274"/>
      <c r="AW1387" s="274"/>
      <c r="AX1387" s="274"/>
      <c r="AY1387" s="275"/>
      <c r="AZ1387" s="265"/>
      <c r="BA1387" s="266"/>
      <c r="BB1387" s="267" t="s">
        <v>42</v>
      </c>
      <c r="BC1387" s="269"/>
      <c r="BD1387" s="269">
        <f t="shared" si="46"/>
        <v>0</v>
      </c>
      <c r="BE1387" s="270"/>
      <c r="BF1387" s="296"/>
      <c r="BG1387" s="279"/>
      <c r="BI1387" s="252" t="str">
        <f t="shared" si="44"/>
        <v/>
      </c>
    </row>
    <row r="1388" spans="1:61" s="277" customFormat="1" ht="15" hidden="1" customHeight="1">
      <c r="A1388" s="247"/>
      <c r="B1388" s="260">
        <v>690.06399999999996</v>
      </c>
      <c r="C1388" s="261" t="s">
        <v>1065</v>
      </c>
      <c r="D1388" s="273"/>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274"/>
      <c r="AF1388" s="274"/>
      <c r="AG1388" s="274"/>
      <c r="AH1388" s="274"/>
      <c r="AI1388" s="274"/>
      <c r="AJ1388" s="274"/>
      <c r="AK1388" s="274"/>
      <c r="AL1388" s="274"/>
      <c r="AM1388" s="274"/>
      <c r="AN1388" s="274"/>
      <c r="AO1388" s="274"/>
      <c r="AP1388" s="274"/>
      <c r="AQ1388" s="274"/>
      <c r="AR1388" s="274"/>
      <c r="AS1388" s="274"/>
      <c r="AT1388" s="274"/>
      <c r="AU1388" s="274"/>
      <c r="AV1388" s="274"/>
      <c r="AW1388" s="274"/>
      <c r="AX1388" s="274"/>
      <c r="AY1388" s="275"/>
      <c r="AZ1388" s="265"/>
      <c r="BA1388" s="266"/>
      <c r="BB1388" s="267" t="s">
        <v>43</v>
      </c>
      <c r="BC1388" s="269"/>
      <c r="BD1388" s="269">
        <f t="shared" si="46"/>
        <v>0</v>
      </c>
      <c r="BE1388" s="270"/>
      <c r="BF1388" s="296"/>
      <c r="BG1388" s="279"/>
      <c r="BI1388" s="252" t="str">
        <f t="shared" si="44"/>
        <v/>
      </c>
    </row>
    <row r="1389" spans="1:61" s="277" customFormat="1" ht="15" hidden="1" customHeight="1">
      <c r="A1389" s="247"/>
      <c r="B1389" s="260">
        <v>690.06500000000005</v>
      </c>
      <c r="C1389" s="261" t="s">
        <v>1065</v>
      </c>
      <c r="D1389" s="273"/>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274"/>
      <c r="AF1389" s="274"/>
      <c r="AG1389" s="274"/>
      <c r="AH1389" s="274"/>
      <c r="AI1389" s="274"/>
      <c r="AJ1389" s="274"/>
      <c r="AK1389" s="274"/>
      <c r="AL1389" s="274"/>
      <c r="AM1389" s="274"/>
      <c r="AN1389" s="274"/>
      <c r="AO1389" s="274"/>
      <c r="AP1389" s="274"/>
      <c r="AQ1389" s="274"/>
      <c r="AR1389" s="274"/>
      <c r="AS1389" s="274"/>
      <c r="AT1389" s="274"/>
      <c r="AU1389" s="274"/>
      <c r="AV1389" s="274"/>
      <c r="AW1389" s="274"/>
      <c r="AX1389" s="274"/>
      <c r="AY1389" s="275"/>
      <c r="AZ1389" s="265"/>
      <c r="BA1389" s="266"/>
      <c r="BB1389" s="267" t="s">
        <v>42</v>
      </c>
      <c r="BC1389" s="269"/>
      <c r="BD1389" s="269">
        <f t="shared" si="46"/>
        <v>0</v>
      </c>
      <c r="BE1389" s="270"/>
      <c r="BF1389" s="296"/>
      <c r="BG1389" s="279"/>
      <c r="BI1389" s="252" t="str">
        <f t="shared" si="44"/>
        <v/>
      </c>
    </row>
    <row r="1390" spans="1:61" s="277" customFormat="1" ht="15" hidden="1" customHeight="1">
      <c r="A1390" s="247"/>
      <c r="B1390" s="260">
        <v>690.06600000000003</v>
      </c>
      <c r="C1390" s="261" t="s">
        <v>1066</v>
      </c>
      <c r="D1390" s="273"/>
      <c r="E1390" s="274"/>
      <c r="F1390" s="274"/>
      <c r="G1390" s="274"/>
      <c r="H1390" s="274"/>
      <c r="I1390" s="274"/>
      <c r="J1390" s="274"/>
      <c r="K1390" s="274"/>
      <c r="L1390" s="274"/>
      <c r="M1390" s="274"/>
      <c r="N1390" s="274"/>
      <c r="O1390" s="274"/>
      <c r="P1390" s="274"/>
      <c r="Q1390" s="274"/>
      <c r="R1390" s="274"/>
      <c r="S1390" s="274"/>
      <c r="T1390" s="274"/>
      <c r="U1390" s="274"/>
      <c r="V1390" s="274"/>
      <c r="W1390" s="274"/>
      <c r="X1390" s="274"/>
      <c r="Y1390" s="274"/>
      <c r="Z1390" s="274"/>
      <c r="AA1390" s="274"/>
      <c r="AB1390" s="274"/>
      <c r="AC1390" s="274"/>
      <c r="AD1390" s="274"/>
      <c r="AE1390" s="274"/>
      <c r="AF1390" s="274"/>
      <c r="AG1390" s="274"/>
      <c r="AH1390" s="274"/>
      <c r="AI1390" s="274"/>
      <c r="AJ1390" s="274"/>
      <c r="AK1390" s="274"/>
      <c r="AL1390" s="274"/>
      <c r="AM1390" s="274"/>
      <c r="AN1390" s="274"/>
      <c r="AO1390" s="274"/>
      <c r="AP1390" s="274"/>
      <c r="AQ1390" s="274"/>
      <c r="AR1390" s="274"/>
      <c r="AS1390" s="274"/>
      <c r="AT1390" s="274"/>
      <c r="AU1390" s="274"/>
      <c r="AV1390" s="274"/>
      <c r="AW1390" s="274"/>
      <c r="AX1390" s="274"/>
      <c r="AY1390" s="275"/>
      <c r="AZ1390" s="265"/>
      <c r="BA1390" s="266"/>
      <c r="BB1390" s="267" t="s">
        <v>43</v>
      </c>
      <c r="BC1390" s="269"/>
      <c r="BD1390" s="269">
        <f t="shared" si="46"/>
        <v>0</v>
      </c>
      <c r="BE1390" s="270"/>
      <c r="BF1390" s="296"/>
      <c r="BG1390" s="279"/>
      <c r="BI1390" s="252" t="str">
        <f t="shared" si="44"/>
        <v/>
      </c>
    </row>
    <row r="1391" spans="1:61" s="277" customFormat="1" ht="15" hidden="1" customHeight="1">
      <c r="A1391" s="247"/>
      <c r="B1391" s="260">
        <v>690.06700000000001</v>
      </c>
      <c r="C1391" s="261" t="s">
        <v>1066</v>
      </c>
      <c r="D1391" s="273"/>
      <c r="E1391" s="274"/>
      <c r="F1391" s="274"/>
      <c r="G1391" s="274"/>
      <c r="H1391" s="274"/>
      <c r="I1391" s="274"/>
      <c r="J1391" s="274"/>
      <c r="K1391" s="274"/>
      <c r="L1391" s="274"/>
      <c r="M1391" s="274"/>
      <c r="N1391" s="274"/>
      <c r="O1391" s="274"/>
      <c r="P1391" s="274"/>
      <c r="Q1391" s="274"/>
      <c r="R1391" s="274"/>
      <c r="S1391" s="274"/>
      <c r="T1391" s="274"/>
      <c r="U1391" s="274"/>
      <c r="V1391" s="274"/>
      <c r="W1391" s="274"/>
      <c r="X1391" s="274"/>
      <c r="Y1391" s="274"/>
      <c r="Z1391" s="274"/>
      <c r="AA1391" s="274"/>
      <c r="AB1391" s="274"/>
      <c r="AC1391" s="274"/>
      <c r="AD1391" s="274"/>
      <c r="AE1391" s="274"/>
      <c r="AF1391" s="274"/>
      <c r="AG1391" s="274"/>
      <c r="AH1391" s="274"/>
      <c r="AI1391" s="274"/>
      <c r="AJ1391" s="274"/>
      <c r="AK1391" s="274"/>
      <c r="AL1391" s="274"/>
      <c r="AM1391" s="274"/>
      <c r="AN1391" s="274"/>
      <c r="AO1391" s="274"/>
      <c r="AP1391" s="274"/>
      <c r="AQ1391" s="274"/>
      <c r="AR1391" s="274"/>
      <c r="AS1391" s="274"/>
      <c r="AT1391" s="274"/>
      <c r="AU1391" s="274"/>
      <c r="AV1391" s="274"/>
      <c r="AW1391" s="274"/>
      <c r="AX1391" s="274"/>
      <c r="AY1391" s="275"/>
      <c r="AZ1391" s="265"/>
      <c r="BA1391" s="266"/>
      <c r="BB1391" s="267" t="s">
        <v>42</v>
      </c>
      <c r="BC1391" s="269"/>
      <c r="BD1391" s="269">
        <f t="shared" si="46"/>
        <v>0</v>
      </c>
      <c r="BE1391" s="270"/>
      <c r="BF1391" s="296"/>
      <c r="BG1391" s="279"/>
      <c r="BI1391" s="252" t="str">
        <f t="shared" si="44"/>
        <v/>
      </c>
    </row>
    <row r="1392" spans="1:61" s="277" customFormat="1" ht="15" hidden="1" customHeight="1">
      <c r="A1392" s="247"/>
      <c r="B1392" s="260">
        <v>690.06799999999998</v>
      </c>
      <c r="C1392" s="261" t="s">
        <v>1067</v>
      </c>
      <c r="D1392" s="273"/>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274"/>
      <c r="AE1392" s="274"/>
      <c r="AF1392" s="274"/>
      <c r="AG1392" s="274"/>
      <c r="AH1392" s="274"/>
      <c r="AI1392" s="274"/>
      <c r="AJ1392" s="274"/>
      <c r="AK1392" s="274"/>
      <c r="AL1392" s="274"/>
      <c r="AM1392" s="274"/>
      <c r="AN1392" s="274"/>
      <c r="AO1392" s="274"/>
      <c r="AP1392" s="274"/>
      <c r="AQ1392" s="274"/>
      <c r="AR1392" s="274"/>
      <c r="AS1392" s="274"/>
      <c r="AT1392" s="274"/>
      <c r="AU1392" s="274"/>
      <c r="AV1392" s="274"/>
      <c r="AW1392" s="274"/>
      <c r="AX1392" s="274"/>
      <c r="AY1392" s="275"/>
      <c r="AZ1392" s="265"/>
      <c r="BA1392" s="266"/>
      <c r="BB1392" s="267" t="s">
        <v>43</v>
      </c>
      <c r="BC1392" s="269"/>
      <c r="BD1392" s="269">
        <f t="shared" si="46"/>
        <v>0</v>
      </c>
      <c r="BE1392" s="270"/>
      <c r="BF1392" s="296"/>
      <c r="BG1392" s="279"/>
      <c r="BI1392" s="252" t="str">
        <f t="shared" si="44"/>
        <v/>
      </c>
    </row>
    <row r="1393" spans="1:61" s="277" customFormat="1" ht="15" hidden="1" customHeight="1">
      <c r="A1393" s="247"/>
      <c r="B1393" s="260">
        <v>690.06899999999996</v>
      </c>
      <c r="C1393" s="261" t="s">
        <v>1067</v>
      </c>
      <c r="D1393" s="273"/>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s="274"/>
      <c r="AG1393" s="274"/>
      <c r="AH1393" s="274"/>
      <c r="AI1393" s="274"/>
      <c r="AJ1393" s="274"/>
      <c r="AK1393" s="274"/>
      <c r="AL1393" s="274"/>
      <c r="AM1393" s="274"/>
      <c r="AN1393" s="274"/>
      <c r="AO1393" s="274"/>
      <c r="AP1393" s="274"/>
      <c r="AQ1393" s="274"/>
      <c r="AR1393" s="274"/>
      <c r="AS1393" s="274"/>
      <c r="AT1393" s="274"/>
      <c r="AU1393" s="274"/>
      <c r="AV1393" s="274"/>
      <c r="AW1393" s="274"/>
      <c r="AX1393" s="274"/>
      <c r="AY1393" s="275"/>
      <c r="AZ1393" s="265"/>
      <c r="BA1393" s="266"/>
      <c r="BB1393" s="267" t="s">
        <v>42</v>
      </c>
      <c r="BC1393" s="269"/>
      <c r="BD1393" s="269">
        <f t="shared" si="46"/>
        <v>0</v>
      </c>
      <c r="BE1393" s="270"/>
      <c r="BF1393" s="296"/>
      <c r="BG1393" s="279"/>
      <c r="BI1393" s="252" t="str">
        <f t="shared" si="44"/>
        <v/>
      </c>
    </row>
    <row r="1394" spans="1:61" s="277" customFormat="1" ht="15" hidden="1" customHeight="1">
      <c r="A1394" s="247"/>
      <c r="B1394" s="260">
        <v>690.07</v>
      </c>
      <c r="C1394" s="261" t="s">
        <v>1068</v>
      </c>
      <c r="D1394" s="273"/>
      <c r="E1394" s="274"/>
      <c r="F1394" s="274"/>
      <c r="G1394" s="274"/>
      <c r="H1394" s="274"/>
      <c r="I1394" s="274"/>
      <c r="J1394" s="274"/>
      <c r="K1394" s="274"/>
      <c r="L1394" s="274"/>
      <c r="M1394" s="274"/>
      <c r="N1394" s="274"/>
      <c r="O1394" s="274"/>
      <c r="P1394" s="274"/>
      <c r="Q1394" s="274"/>
      <c r="R1394" s="274"/>
      <c r="S1394" s="274"/>
      <c r="T1394" s="274"/>
      <c r="U1394" s="274"/>
      <c r="V1394" s="274"/>
      <c r="W1394" s="274"/>
      <c r="X1394" s="274"/>
      <c r="Y1394" s="274"/>
      <c r="Z1394" s="274"/>
      <c r="AA1394" s="274"/>
      <c r="AB1394" s="274"/>
      <c r="AC1394" s="274"/>
      <c r="AD1394" s="274"/>
      <c r="AE1394" s="274"/>
      <c r="AF1394" s="274"/>
      <c r="AG1394" s="274"/>
      <c r="AH1394" s="274"/>
      <c r="AI1394" s="274"/>
      <c r="AJ1394" s="274"/>
      <c r="AK1394" s="274"/>
      <c r="AL1394" s="274"/>
      <c r="AM1394" s="274"/>
      <c r="AN1394" s="274"/>
      <c r="AO1394" s="274"/>
      <c r="AP1394" s="274"/>
      <c r="AQ1394" s="274"/>
      <c r="AR1394" s="274"/>
      <c r="AS1394" s="274"/>
      <c r="AT1394" s="274"/>
      <c r="AU1394" s="274"/>
      <c r="AV1394" s="274"/>
      <c r="AW1394" s="274"/>
      <c r="AX1394" s="274"/>
      <c r="AY1394" s="275"/>
      <c r="AZ1394" s="265"/>
      <c r="BA1394" s="266"/>
      <c r="BB1394" s="267" t="s">
        <v>43</v>
      </c>
      <c r="BC1394" s="269"/>
      <c r="BD1394" s="269">
        <f t="shared" si="46"/>
        <v>0</v>
      </c>
      <c r="BE1394" s="270"/>
      <c r="BF1394" s="296"/>
      <c r="BG1394" s="279"/>
      <c r="BI1394" s="252" t="str">
        <f t="shared" si="44"/>
        <v/>
      </c>
    </row>
    <row r="1395" spans="1:61" s="277" customFormat="1" ht="15" hidden="1" customHeight="1">
      <c r="A1395" s="247"/>
      <c r="B1395" s="260">
        <v>690.07100000000003</v>
      </c>
      <c r="C1395" s="261" t="s">
        <v>1068</v>
      </c>
      <c r="D1395" s="273"/>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274"/>
      <c r="AE1395" s="274"/>
      <c r="AF1395" s="274"/>
      <c r="AG1395" s="274"/>
      <c r="AH1395" s="274"/>
      <c r="AI1395" s="274"/>
      <c r="AJ1395" s="274"/>
      <c r="AK1395" s="274"/>
      <c r="AL1395" s="274"/>
      <c r="AM1395" s="274"/>
      <c r="AN1395" s="274"/>
      <c r="AO1395" s="274"/>
      <c r="AP1395" s="274"/>
      <c r="AQ1395" s="274"/>
      <c r="AR1395" s="274"/>
      <c r="AS1395" s="274"/>
      <c r="AT1395" s="274"/>
      <c r="AU1395" s="274"/>
      <c r="AV1395" s="274"/>
      <c r="AW1395" s="274"/>
      <c r="AX1395" s="274"/>
      <c r="AY1395" s="275"/>
      <c r="AZ1395" s="265"/>
      <c r="BA1395" s="266"/>
      <c r="BB1395" s="267" t="s">
        <v>42</v>
      </c>
      <c r="BC1395" s="269"/>
      <c r="BD1395" s="269">
        <f t="shared" si="46"/>
        <v>0</v>
      </c>
      <c r="BE1395" s="270"/>
      <c r="BF1395" s="296"/>
      <c r="BG1395" s="279"/>
      <c r="BI1395" s="252" t="str">
        <f t="shared" si="44"/>
        <v/>
      </c>
    </row>
    <row r="1396" spans="1:61" s="277" customFormat="1" ht="15" hidden="1" customHeight="1">
      <c r="A1396" s="247"/>
      <c r="B1396" s="260">
        <v>690.072</v>
      </c>
      <c r="C1396" s="261" t="s">
        <v>1069</v>
      </c>
      <c r="D1396" s="273"/>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74"/>
      <c r="AE1396" s="274"/>
      <c r="AF1396" s="274"/>
      <c r="AG1396" s="274"/>
      <c r="AH1396" s="274"/>
      <c r="AI1396" s="274"/>
      <c r="AJ1396" s="274"/>
      <c r="AK1396" s="274"/>
      <c r="AL1396" s="274"/>
      <c r="AM1396" s="274"/>
      <c r="AN1396" s="274"/>
      <c r="AO1396" s="274"/>
      <c r="AP1396" s="274"/>
      <c r="AQ1396" s="274"/>
      <c r="AR1396" s="274"/>
      <c r="AS1396" s="274"/>
      <c r="AT1396" s="274"/>
      <c r="AU1396" s="274"/>
      <c r="AV1396" s="274"/>
      <c r="AW1396" s="274"/>
      <c r="AX1396" s="274"/>
      <c r="AY1396" s="275"/>
      <c r="AZ1396" s="265"/>
      <c r="BA1396" s="266"/>
      <c r="BB1396" s="267" t="s">
        <v>43</v>
      </c>
      <c r="BC1396" s="269"/>
      <c r="BD1396" s="269">
        <f t="shared" si="46"/>
        <v>0</v>
      </c>
      <c r="BE1396" s="270"/>
      <c r="BF1396" s="296"/>
      <c r="BG1396" s="279"/>
      <c r="BI1396" s="252" t="str">
        <f t="shared" ref="BI1396:BI1459" si="47">T(B1396)</f>
        <v/>
      </c>
    </row>
    <row r="1397" spans="1:61" s="277" customFormat="1" ht="15" hidden="1" customHeight="1">
      <c r="A1397" s="247"/>
      <c r="B1397" s="260">
        <v>690.07299999999998</v>
      </c>
      <c r="C1397" s="261" t="s">
        <v>1069</v>
      </c>
      <c r="D1397" s="273"/>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74"/>
      <c r="AE1397" s="274"/>
      <c r="AF1397" s="274"/>
      <c r="AG1397" s="274"/>
      <c r="AH1397" s="274"/>
      <c r="AI1397" s="274"/>
      <c r="AJ1397" s="274"/>
      <c r="AK1397" s="274"/>
      <c r="AL1397" s="274"/>
      <c r="AM1397" s="274"/>
      <c r="AN1397" s="274"/>
      <c r="AO1397" s="274"/>
      <c r="AP1397" s="274"/>
      <c r="AQ1397" s="274"/>
      <c r="AR1397" s="274"/>
      <c r="AS1397" s="274"/>
      <c r="AT1397" s="274"/>
      <c r="AU1397" s="274"/>
      <c r="AV1397" s="274"/>
      <c r="AW1397" s="274"/>
      <c r="AX1397" s="274"/>
      <c r="AY1397" s="275"/>
      <c r="AZ1397" s="265"/>
      <c r="BA1397" s="266"/>
      <c r="BB1397" s="267" t="s">
        <v>42</v>
      </c>
      <c r="BC1397" s="269"/>
      <c r="BD1397" s="269">
        <f t="shared" si="46"/>
        <v>0</v>
      </c>
      <c r="BE1397" s="270"/>
      <c r="BF1397" s="296"/>
      <c r="BG1397" s="279"/>
      <c r="BI1397" s="252" t="str">
        <f t="shared" si="47"/>
        <v/>
      </c>
    </row>
    <row r="1398" spans="1:61" s="277" customFormat="1" ht="15" hidden="1" customHeight="1">
      <c r="A1398" s="247"/>
      <c r="B1398" s="260">
        <v>690.07399999999996</v>
      </c>
      <c r="C1398" s="261" t="s">
        <v>1070</v>
      </c>
      <c r="D1398" s="273"/>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74"/>
      <c r="AE1398" s="274"/>
      <c r="AF1398" s="274"/>
      <c r="AG1398" s="274"/>
      <c r="AH1398" s="274"/>
      <c r="AI1398" s="274"/>
      <c r="AJ1398" s="274"/>
      <c r="AK1398" s="274"/>
      <c r="AL1398" s="274"/>
      <c r="AM1398" s="274"/>
      <c r="AN1398" s="274"/>
      <c r="AO1398" s="274"/>
      <c r="AP1398" s="274"/>
      <c r="AQ1398" s="274"/>
      <c r="AR1398" s="274"/>
      <c r="AS1398" s="274"/>
      <c r="AT1398" s="274"/>
      <c r="AU1398" s="274"/>
      <c r="AV1398" s="274"/>
      <c r="AW1398" s="274"/>
      <c r="AX1398" s="274"/>
      <c r="AY1398" s="275"/>
      <c r="AZ1398" s="265"/>
      <c r="BA1398" s="266"/>
      <c r="BB1398" s="267" t="s">
        <v>43</v>
      </c>
      <c r="BC1398" s="269"/>
      <c r="BD1398" s="269">
        <f t="shared" si="46"/>
        <v>0</v>
      </c>
      <c r="BE1398" s="270"/>
      <c r="BF1398" s="296"/>
      <c r="BG1398" s="279"/>
      <c r="BI1398" s="252" t="str">
        <f t="shared" si="47"/>
        <v/>
      </c>
    </row>
    <row r="1399" spans="1:61" s="277" customFormat="1" ht="15" hidden="1" customHeight="1">
      <c r="A1399" s="247"/>
      <c r="B1399" s="260">
        <v>690.07500000000005</v>
      </c>
      <c r="C1399" s="261" t="s">
        <v>1070</v>
      </c>
      <c r="D1399" s="273"/>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74"/>
      <c r="AE1399" s="274"/>
      <c r="AF1399" s="274"/>
      <c r="AG1399" s="274"/>
      <c r="AH1399" s="274"/>
      <c r="AI1399" s="274"/>
      <c r="AJ1399" s="274"/>
      <c r="AK1399" s="274"/>
      <c r="AL1399" s="274"/>
      <c r="AM1399" s="274"/>
      <c r="AN1399" s="274"/>
      <c r="AO1399" s="274"/>
      <c r="AP1399" s="274"/>
      <c r="AQ1399" s="274"/>
      <c r="AR1399" s="274"/>
      <c r="AS1399" s="274"/>
      <c r="AT1399" s="274"/>
      <c r="AU1399" s="274"/>
      <c r="AV1399" s="274"/>
      <c r="AW1399" s="274"/>
      <c r="AX1399" s="274"/>
      <c r="AY1399" s="275"/>
      <c r="AZ1399" s="265"/>
      <c r="BA1399" s="266"/>
      <c r="BB1399" s="267" t="s">
        <v>42</v>
      </c>
      <c r="BC1399" s="269"/>
      <c r="BD1399" s="269">
        <f t="shared" si="46"/>
        <v>0</v>
      </c>
      <c r="BE1399" s="270"/>
      <c r="BF1399" s="296"/>
      <c r="BG1399" s="279"/>
      <c r="BI1399" s="252" t="str">
        <f t="shared" si="47"/>
        <v/>
      </c>
    </row>
    <row r="1400" spans="1:61" s="277" customFormat="1" ht="15" hidden="1" customHeight="1">
      <c r="A1400" s="247"/>
      <c r="B1400" s="260">
        <v>690.07600000000002</v>
      </c>
      <c r="C1400" s="261" t="s">
        <v>1071</v>
      </c>
      <c r="D1400" s="273"/>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74"/>
      <c r="AE1400" s="274"/>
      <c r="AF1400" s="274"/>
      <c r="AG1400" s="274"/>
      <c r="AH1400" s="274"/>
      <c r="AI1400" s="274"/>
      <c r="AJ1400" s="274"/>
      <c r="AK1400" s="274"/>
      <c r="AL1400" s="274"/>
      <c r="AM1400" s="274"/>
      <c r="AN1400" s="274"/>
      <c r="AO1400" s="274"/>
      <c r="AP1400" s="274"/>
      <c r="AQ1400" s="274"/>
      <c r="AR1400" s="274"/>
      <c r="AS1400" s="274"/>
      <c r="AT1400" s="274"/>
      <c r="AU1400" s="274"/>
      <c r="AV1400" s="274"/>
      <c r="AW1400" s="274"/>
      <c r="AX1400" s="274"/>
      <c r="AY1400" s="275"/>
      <c r="AZ1400" s="265"/>
      <c r="BA1400" s="266"/>
      <c r="BB1400" s="267" t="s">
        <v>43</v>
      </c>
      <c r="BC1400" s="269"/>
      <c r="BD1400" s="269">
        <f t="shared" si="46"/>
        <v>0</v>
      </c>
      <c r="BE1400" s="270"/>
      <c r="BF1400" s="296"/>
      <c r="BG1400" s="279"/>
      <c r="BI1400" s="252" t="str">
        <f t="shared" si="47"/>
        <v/>
      </c>
    </row>
    <row r="1401" spans="1:61" s="277" customFormat="1" ht="15" hidden="1" customHeight="1">
      <c r="A1401" s="247"/>
      <c r="B1401" s="260">
        <v>690.077</v>
      </c>
      <c r="C1401" s="261" t="s">
        <v>1071</v>
      </c>
      <c r="D1401" s="273"/>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74"/>
      <c r="AE1401" s="274"/>
      <c r="AF1401" s="274"/>
      <c r="AG1401" s="274"/>
      <c r="AH1401" s="274"/>
      <c r="AI1401" s="274"/>
      <c r="AJ1401" s="274"/>
      <c r="AK1401" s="274"/>
      <c r="AL1401" s="274"/>
      <c r="AM1401" s="274"/>
      <c r="AN1401" s="274"/>
      <c r="AO1401" s="274"/>
      <c r="AP1401" s="274"/>
      <c r="AQ1401" s="274"/>
      <c r="AR1401" s="274"/>
      <c r="AS1401" s="274"/>
      <c r="AT1401" s="274"/>
      <c r="AU1401" s="274"/>
      <c r="AV1401" s="274"/>
      <c r="AW1401" s="274"/>
      <c r="AX1401" s="274"/>
      <c r="AY1401" s="275"/>
      <c r="AZ1401" s="265"/>
      <c r="BA1401" s="266"/>
      <c r="BB1401" s="267" t="s">
        <v>42</v>
      </c>
      <c r="BC1401" s="269"/>
      <c r="BD1401" s="269">
        <f t="shared" si="46"/>
        <v>0</v>
      </c>
      <c r="BE1401" s="270"/>
      <c r="BF1401" s="296"/>
      <c r="BG1401" s="279"/>
      <c r="BI1401" s="252" t="str">
        <f t="shared" si="47"/>
        <v/>
      </c>
    </row>
    <row r="1402" spans="1:61" s="277" customFormat="1" ht="15" hidden="1" customHeight="1">
      <c r="A1402" s="247"/>
      <c r="B1402" s="260">
        <v>690.07799999999997</v>
      </c>
      <c r="C1402" s="261" t="s">
        <v>1072</v>
      </c>
      <c r="D1402" s="273"/>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74"/>
      <c r="AE1402" s="274"/>
      <c r="AF1402" s="274"/>
      <c r="AG1402" s="274"/>
      <c r="AH1402" s="274"/>
      <c r="AI1402" s="274"/>
      <c r="AJ1402" s="274"/>
      <c r="AK1402" s="274"/>
      <c r="AL1402" s="274"/>
      <c r="AM1402" s="274"/>
      <c r="AN1402" s="274"/>
      <c r="AO1402" s="274"/>
      <c r="AP1402" s="274"/>
      <c r="AQ1402" s="274"/>
      <c r="AR1402" s="274"/>
      <c r="AS1402" s="274"/>
      <c r="AT1402" s="274"/>
      <c r="AU1402" s="274"/>
      <c r="AV1402" s="274"/>
      <c r="AW1402" s="274"/>
      <c r="AX1402" s="274"/>
      <c r="AY1402" s="275"/>
      <c r="AZ1402" s="265"/>
      <c r="BA1402" s="266"/>
      <c r="BB1402" s="267" t="s">
        <v>43</v>
      </c>
      <c r="BC1402" s="269"/>
      <c r="BD1402" s="269">
        <f t="shared" si="46"/>
        <v>0</v>
      </c>
      <c r="BE1402" s="276"/>
      <c r="BF1402" s="296"/>
      <c r="BG1402" s="279"/>
      <c r="BI1402" s="252" t="str">
        <f t="shared" si="47"/>
        <v/>
      </c>
    </row>
    <row r="1403" spans="1:61" s="277" customFormat="1" ht="15" hidden="1" customHeight="1">
      <c r="A1403" s="247"/>
      <c r="B1403" s="260">
        <v>690.07899999999995</v>
      </c>
      <c r="C1403" s="261" t="s">
        <v>1072</v>
      </c>
      <c r="D1403" s="273"/>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74"/>
      <c r="AE1403" s="274"/>
      <c r="AF1403" s="274"/>
      <c r="AG1403" s="274"/>
      <c r="AH1403" s="274"/>
      <c r="AI1403" s="274"/>
      <c r="AJ1403" s="274"/>
      <c r="AK1403" s="274"/>
      <c r="AL1403" s="274"/>
      <c r="AM1403" s="274"/>
      <c r="AN1403" s="274"/>
      <c r="AO1403" s="274"/>
      <c r="AP1403" s="274"/>
      <c r="AQ1403" s="274"/>
      <c r="AR1403" s="274"/>
      <c r="AS1403" s="274"/>
      <c r="AT1403" s="274"/>
      <c r="AU1403" s="274"/>
      <c r="AV1403" s="274"/>
      <c r="AW1403" s="274"/>
      <c r="AX1403" s="274"/>
      <c r="AY1403" s="275"/>
      <c r="AZ1403" s="265"/>
      <c r="BA1403" s="266"/>
      <c r="BB1403" s="267" t="s">
        <v>42</v>
      </c>
      <c r="BC1403" s="269"/>
      <c r="BD1403" s="269">
        <f t="shared" si="46"/>
        <v>0</v>
      </c>
      <c r="BE1403" s="270"/>
      <c r="BF1403" s="296"/>
      <c r="BG1403" s="279"/>
      <c r="BI1403" s="252" t="str">
        <f t="shared" si="47"/>
        <v/>
      </c>
    </row>
    <row r="1404" spans="1:61" s="277" customFormat="1" ht="15" hidden="1" customHeight="1">
      <c r="A1404" s="247"/>
      <c r="B1404" s="260">
        <v>690.08</v>
      </c>
      <c r="C1404" s="261" t="s">
        <v>1073</v>
      </c>
      <c r="D1404" s="273"/>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74"/>
      <c r="AE1404" s="274"/>
      <c r="AF1404" s="274"/>
      <c r="AG1404" s="274"/>
      <c r="AH1404" s="274"/>
      <c r="AI1404" s="274"/>
      <c r="AJ1404" s="274"/>
      <c r="AK1404" s="274"/>
      <c r="AL1404" s="274"/>
      <c r="AM1404" s="274"/>
      <c r="AN1404" s="274"/>
      <c r="AO1404" s="274"/>
      <c r="AP1404" s="274"/>
      <c r="AQ1404" s="274"/>
      <c r="AR1404" s="274"/>
      <c r="AS1404" s="274"/>
      <c r="AT1404" s="274"/>
      <c r="AU1404" s="274"/>
      <c r="AV1404" s="274"/>
      <c r="AW1404" s="274"/>
      <c r="AX1404" s="274"/>
      <c r="AY1404" s="275"/>
      <c r="AZ1404" s="265"/>
      <c r="BA1404" s="266"/>
      <c r="BB1404" s="267" t="s">
        <v>42</v>
      </c>
      <c r="BC1404" s="269"/>
      <c r="BD1404" s="269">
        <f t="shared" si="46"/>
        <v>0</v>
      </c>
      <c r="BE1404" s="270"/>
      <c r="BF1404" s="296"/>
      <c r="BG1404" s="279"/>
      <c r="BI1404" s="252" t="str">
        <f t="shared" si="47"/>
        <v/>
      </c>
    </row>
    <row r="1405" spans="1:61" s="277" customFormat="1" ht="15" hidden="1" customHeight="1">
      <c r="A1405" s="247"/>
      <c r="B1405" s="260">
        <v>690.08100000000002</v>
      </c>
      <c r="C1405" s="261" t="s">
        <v>1074</v>
      </c>
      <c r="D1405" s="262"/>
      <c r="E1405" s="263"/>
      <c r="F1405" s="263"/>
      <c r="G1405" s="263"/>
      <c r="H1405" s="263"/>
      <c r="I1405" s="263"/>
      <c r="J1405" s="263"/>
      <c r="K1405" s="263"/>
      <c r="L1405" s="263"/>
      <c r="M1405" s="263"/>
      <c r="N1405" s="263"/>
      <c r="O1405" s="263"/>
      <c r="P1405" s="263"/>
      <c r="Q1405" s="263"/>
      <c r="R1405" s="263"/>
      <c r="S1405" s="263"/>
      <c r="T1405" s="263"/>
      <c r="U1405" s="263"/>
      <c r="V1405" s="263"/>
      <c r="W1405" s="263"/>
      <c r="X1405" s="263"/>
      <c r="Y1405" s="263"/>
      <c r="Z1405" s="263"/>
      <c r="AA1405" s="263"/>
      <c r="AB1405" s="263"/>
      <c r="AC1405" s="263"/>
      <c r="AD1405" s="263"/>
      <c r="AE1405" s="263"/>
      <c r="AF1405" s="263"/>
      <c r="AG1405" s="263"/>
      <c r="AH1405" s="263"/>
      <c r="AI1405" s="263"/>
      <c r="AJ1405" s="263"/>
      <c r="AK1405" s="263"/>
      <c r="AL1405" s="263"/>
      <c r="AM1405" s="263"/>
      <c r="AN1405" s="263"/>
      <c r="AO1405" s="263"/>
      <c r="AP1405" s="263"/>
      <c r="AQ1405" s="263"/>
      <c r="AR1405" s="263"/>
      <c r="AS1405" s="263"/>
      <c r="AT1405" s="263"/>
      <c r="AU1405" s="263"/>
      <c r="AV1405" s="263"/>
      <c r="AW1405" s="263"/>
      <c r="AX1405" s="263"/>
      <c r="AY1405" s="264"/>
      <c r="AZ1405" s="265"/>
      <c r="BA1405" s="266"/>
      <c r="BB1405" s="267" t="s">
        <v>42</v>
      </c>
      <c r="BC1405" s="269"/>
      <c r="BD1405" s="269">
        <f t="shared" si="46"/>
        <v>0</v>
      </c>
      <c r="BE1405" s="270"/>
      <c r="BF1405" s="296"/>
      <c r="BG1405" s="279"/>
      <c r="BI1405" s="252" t="str">
        <f t="shared" si="47"/>
        <v/>
      </c>
    </row>
    <row r="1406" spans="1:61" s="277" customFormat="1" ht="15" hidden="1" customHeight="1">
      <c r="A1406" s="247"/>
      <c r="B1406" s="260">
        <v>691.00049999999999</v>
      </c>
      <c r="C1406" s="261" t="s">
        <v>1075</v>
      </c>
      <c r="D1406" s="273"/>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74"/>
      <c r="AE1406" s="274"/>
      <c r="AF1406" s="274"/>
      <c r="AG1406" s="274"/>
      <c r="AH1406" s="274"/>
      <c r="AI1406" s="274"/>
      <c r="AJ1406" s="274"/>
      <c r="AK1406" s="274"/>
      <c r="AL1406" s="274"/>
      <c r="AM1406" s="274"/>
      <c r="AN1406" s="274"/>
      <c r="AO1406" s="274"/>
      <c r="AP1406" s="274"/>
      <c r="AQ1406" s="274"/>
      <c r="AR1406" s="274"/>
      <c r="AS1406" s="274"/>
      <c r="AT1406" s="274"/>
      <c r="AU1406" s="274"/>
      <c r="AV1406" s="274"/>
      <c r="AW1406" s="274"/>
      <c r="AX1406" s="274"/>
      <c r="AY1406" s="275"/>
      <c r="AZ1406" s="265"/>
      <c r="BA1406" s="266"/>
      <c r="BB1406" s="267" t="s">
        <v>42</v>
      </c>
      <c r="BC1406" s="269"/>
      <c r="BD1406" s="269">
        <f t="shared" si="46"/>
        <v>0</v>
      </c>
      <c r="BE1406" s="270"/>
      <c r="BF1406" s="296"/>
      <c r="BG1406" s="279"/>
      <c r="BI1406" s="252" t="str">
        <f t="shared" si="47"/>
        <v/>
      </c>
    </row>
    <row r="1407" spans="1:61" s="277" customFormat="1" ht="15" hidden="1" customHeight="1">
      <c r="A1407" s="247"/>
      <c r="B1407" s="260">
        <v>691.00099999999998</v>
      </c>
      <c r="C1407" s="261" t="s">
        <v>1076</v>
      </c>
      <c r="D1407" s="273"/>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74"/>
      <c r="AE1407" s="274"/>
      <c r="AF1407" s="274"/>
      <c r="AG1407" s="274"/>
      <c r="AH1407" s="274"/>
      <c r="AI1407" s="274"/>
      <c r="AJ1407" s="274"/>
      <c r="AK1407" s="274"/>
      <c r="AL1407" s="274"/>
      <c r="AM1407" s="274"/>
      <c r="AN1407" s="274"/>
      <c r="AO1407" s="274"/>
      <c r="AP1407" s="274"/>
      <c r="AQ1407" s="274"/>
      <c r="AR1407" s="274"/>
      <c r="AS1407" s="274"/>
      <c r="AT1407" s="274"/>
      <c r="AU1407" s="274"/>
      <c r="AV1407" s="274"/>
      <c r="AW1407" s="274"/>
      <c r="AX1407" s="274"/>
      <c r="AY1407" s="275"/>
      <c r="AZ1407" s="265"/>
      <c r="BA1407" s="266"/>
      <c r="BB1407" s="267" t="s">
        <v>42</v>
      </c>
      <c r="BC1407" s="269"/>
      <c r="BD1407" s="269">
        <f t="shared" si="46"/>
        <v>0</v>
      </c>
      <c r="BE1407" s="270"/>
      <c r="BF1407" s="296"/>
      <c r="BG1407" s="279"/>
      <c r="BI1407" s="252" t="str">
        <f t="shared" si="47"/>
        <v/>
      </c>
    </row>
    <row r="1408" spans="1:61" s="277" customFormat="1" ht="15" hidden="1" customHeight="1">
      <c r="A1408" s="247"/>
      <c r="B1408" s="260">
        <v>691.00199999999995</v>
      </c>
      <c r="C1408" s="261" t="s">
        <v>1077</v>
      </c>
      <c r="D1408" s="273"/>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74"/>
      <c r="AE1408" s="274"/>
      <c r="AF1408" s="274"/>
      <c r="AG1408" s="274"/>
      <c r="AH1408" s="274"/>
      <c r="AI1408" s="274"/>
      <c r="AJ1408" s="274"/>
      <c r="AK1408" s="274"/>
      <c r="AL1408" s="274"/>
      <c r="AM1408" s="274"/>
      <c r="AN1408" s="274"/>
      <c r="AO1408" s="274"/>
      <c r="AP1408" s="274"/>
      <c r="AQ1408" s="274"/>
      <c r="AR1408" s="274"/>
      <c r="AS1408" s="274"/>
      <c r="AT1408" s="274"/>
      <c r="AU1408" s="274"/>
      <c r="AV1408" s="274"/>
      <c r="AW1408" s="274"/>
      <c r="AX1408" s="274"/>
      <c r="AY1408" s="275"/>
      <c r="AZ1408" s="265"/>
      <c r="BA1408" s="266"/>
      <c r="BB1408" s="267" t="s">
        <v>42</v>
      </c>
      <c r="BC1408" s="269"/>
      <c r="BD1408" s="269">
        <f t="shared" si="46"/>
        <v>0</v>
      </c>
      <c r="BE1408" s="270"/>
      <c r="BF1408" s="296"/>
      <c r="BG1408" s="279"/>
      <c r="BI1408" s="252" t="str">
        <f t="shared" si="47"/>
        <v/>
      </c>
    </row>
    <row r="1409" spans="1:61" s="277" customFormat="1" ht="15" hidden="1" customHeight="1">
      <c r="A1409" s="247"/>
      <c r="B1409" s="260">
        <v>691.00300000000004</v>
      </c>
      <c r="C1409" s="261" t="s">
        <v>1078</v>
      </c>
      <c r="D1409" s="273"/>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74"/>
      <c r="AE1409" s="274"/>
      <c r="AF1409" s="274"/>
      <c r="AG1409" s="274"/>
      <c r="AH1409" s="274"/>
      <c r="AI1409" s="274"/>
      <c r="AJ1409" s="274"/>
      <c r="AK1409" s="274"/>
      <c r="AL1409" s="274"/>
      <c r="AM1409" s="274"/>
      <c r="AN1409" s="274"/>
      <c r="AO1409" s="274"/>
      <c r="AP1409" s="274"/>
      <c r="AQ1409" s="274"/>
      <c r="AR1409" s="274"/>
      <c r="AS1409" s="274"/>
      <c r="AT1409" s="274"/>
      <c r="AU1409" s="274"/>
      <c r="AV1409" s="274"/>
      <c r="AW1409" s="274"/>
      <c r="AX1409" s="274"/>
      <c r="AY1409" s="275"/>
      <c r="AZ1409" s="265"/>
      <c r="BA1409" s="266"/>
      <c r="BB1409" s="267" t="s">
        <v>42</v>
      </c>
      <c r="BC1409" s="269"/>
      <c r="BD1409" s="269">
        <f t="shared" si="46"/>
        <v>0</v>
      </c>
      <c r="BE1409" s="270"/>
      <c r="BF1409" s="296"/>
      <c r="BG1409" s="279"/>
      <c r="BI1409" s="252" t="str">
        <f t="shared" si="47"/>
        <v/>
      </c>
    </row>
    <row r="1410" spans="1:61" s="277" customFormat="1" ht="15" hidden="1" customHeight="1">
      <c r="A1410" s="247"/>
      <c r="B1410" s="260">
        <v>691.00400000000002</v>
      </c>
      <c r="C1410" s="261" t="s">
        <v>1079</v>
      </c>
      <c r="D1410" s="273"/>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274"/>
      <c r="AF1410" s="274"/>
      <c r="AG1410" s="274"/>
      <c r="AH1410" s="274"/>
      <c r="AI1410" s="274"/>
      <c r="AJ1410" s="274"/>
      <c r="AK1410" s="274"/>
      <c r="AL1410" s="274"/>
      <c r="AM1410" s="274"/>
      <c r="AN1410" s="274"/>
      <c r="AO1410" s="274"/>
      <c r="AP1410" s="274"/>
      <c r="AQ1410" s="274"/>
      <c r="AR1410" s="274"/>
      <c r="AS1410" s="274"/>
      <c r="AT1410" s="274"/>
      <c r="AU1410" s="274"/>
      <c r="AV1410" s="274"/>
      <c r="AW1410" s="274"/>
      <c r="AX1410" s="274"/>
      <c r="AY1410" s="275"/>
      <c r="AZ1410" s="265"/>
      <c r="BA1410" s="266"/>
      <c r="BB1410" s="267" t="s">
        <v>42</v>
      </c>
      <c r="BC1410" s="269"/>
      <c r="BD1410" s="269">
        <f t="shared" si="46"/>
        <v>0</v>
      </c>
      <c r="BE1410" s="270"/>
      <c r="BF1410" s="296"/>
      <c r="BG1410" s="279"/>
      <c r="BI1410" s="252" t="str">
        <f t="shared" si="47"/>
        <v/>
      </c>
    </row>
    <row r="1411" spans="1:61" s="277" customFormat="1" ht="15" hidden="1" customHeight="1">
      <c r="A1411" s="247"/>
      <c r="B1411" s="260">
        <v>691.005</v>
      </c>
      <c r="C1411" s="261" t="s">
        <v>1080</v>
      </c>
      <c r="D1411" s="273"/>
      <c r="E1411" s="274"/>
      <c r="F1411" s="274"/>
      <c r="G1411" s="274"/>
      <c r="H1411" s="274"/>
      <c r="I1411" s="274"/>
      <c r="J1411" s="274"/>
      <c r="K1411" s="274"/>
      <c r="L1411" s="274"/>
      <c r="M1411" s="274"/>
      <c r="N1411" s="274"/>
      <c r="O1411" s="274"/>
      <c r="P1411" s="274"/>
      <c r="Q1411" s="274"/>
      <c r="R1411" s="274"/>
      <c r="S1411" s="274"/>
      <c r="T1411" s="274"/>
      <c r="U1411" s="274"/>
      <c r="V1411" s="274"/>
      <c r="W1411" s="274"/>
      <c r="X1411" s="274"/>
      <c r="Y1411" s="274"/>
      <c r="Z1411" s="274"/>
      <c r="AA1411" s="274"/>
      <c r="AB1411" s="274"/>
      <c r="AC1411" s="274"/>
      <c r="AD1411" s="274"/>
      <c r="AE1411" s="274"/>
      <c r="AF1411" s="274"/>
      <c r="AG1411" s="274"/>
      <c r="AH1411" s="274"/>
      <c r="AI1411" s="274"/>
      <c r="AJ1411" s="274"/>
      <c r="AK1411" s="274"/>
      <c r="AL1411" s="274"/>
      <c r="AM1411" s="274"/>
      <c r="AN1411" s="274"/>
      <c r="AO1411" s="274"/>
      <c r="AP1411" s="274"/>
      <c r="AQ1411" s="274"/>
      <c r="AR1411" s="274"/>
      <c r="AS1411" s="274"/>
      <c r="AT1411" s="274"/>
      <c r="AU1411" s="274"/>
      <c r="AV1411" s="274"/>
      <c r="AW1411" s="274"/>
      <c r="AX1411" s="274"/>
      <c r="AY1411" s="275"/>
      <c r="AZ1411" s="265"/>
      <c r="BA1411" s="266"/>
      <c r="BB1411" s="267" t="s">
        <v>42</v>
      </c>
      <c r="BC1411" s="269"/>
      <c r="BD1411" s="269">
        <f t="shared" ref="BD1411:BD1458" si="48">BA1411*BC1411</f>
        <v>0</v>
      </c>
      <c r="BE1411" s="270"/>
      <c r="BF1411" s="296"/>
      <c r="BG1411" s="279"/>
      <c r="BI1411" s="252" t="str">
        <f t="shared" si="47"/>
        <v/>
      </c>
    </row>
    <row r="1412" spans="1:61" s="277" customFormat="1" ht="15" hidden="1" customHeight="1">
      <c r="A1412" s="247"/>
      <c r="B1412" s="260">
        <v>691.00599999999997</v>
      </c>
      <c r="C1412" s="261" t="s">
        <v>1081</v>
      </c>
      <c r="D1412" s="273"/>
      <c r="E1412" s="274"/>
      <c r="F1412" s="274"/>
      <c r="G1412" s="274"/>
      <c r="H1412" s="274"/>
      <c r="I1412" s="274"/>
      <c r="J1412" s="274"/>
      <c r="K1412" s="274"/>
      <c r="L1412" s="274"/>
      <c r="M1412" s="274"/>
      <c r="N1412" s="274"/>
      <c r="O1412" s="274"/>
      <c r="P1412" s="274"/>
      <c r="Q1412" s="274"/>
      <c r="R1412" s="274"/>
      <c r="S1412" s="274"/>
      <c r="T1412" s="274"/>
      <c r="U1412" s="274"/>
      <c r="V1412" s="274"/>
      <c r="W1412" s="274"/>
      <c r="X1412" s="274"/>
      <c r="Y1412" s="274"/>
      <c r="Z1412" s="274"/>
      <c r="AA1412" s="274"/>
      <c r="AB1412" s="274"/>
      <c r="AC1412" s="274"/>
      <c r="AD1412" s="274"/>
      <c r="AE1412" s="274"/>
      <c r="AF1412" s="274"/>
      <c r="AG1412" s="274"/>
      <c r="AH1412" s="274"/>
      <c r="AI1412" s="274"/>
      <c r="AJ1412" s="274"/>
      <c r="AK1412" s="274"/>
      <c r="AL1412" s="274"/>
      <c r="AM1412" s="274"/>
      <c r="AN1412" s="274"/>
      <c r="AO1412" s="274"/>
      <c r="AP1412" s="274"/>
      <c r="AQ1412" s="274"/>
      <c r="AR1412" s="274"/>
      <c r="AS1412" s="274"/>
      <c r="AT1412" s="274"/>
      <c r="AU1412" s="274"/>
      <c r="AV1412" s="274"/>
      <c r="AW1412" s="274"/>
      <c r="AX1412" s="274"/>
      <c r="AY1412" s="275"/>
      <c r="AZ1412" s="265"/>
      <c r="BA1412" s="266"/>
      <c r="BB1412" s="267" t="s">
        <v>42</v>
      </c>
      <c r="BC1412" s="269"/>
      <c r="BD1412" s="269">
        <f t="shared" si="48"/>
        <v>0</v>
      </c>
      <c r="BE1412" s="270"/>
      <c r="BF1412" s="296"/>
      <c r="BG1412" s="279"/>
      <c r="BI1412" s="252" t="str">
        <f t="shared" si="47"/>
        <v/>
      </c>
    </row>
    <row r="1413" spans="1:61" s="277" customFormat="1" ht="15" hidden="1" customHeight="1">
      <c r="A1413" s="247"/>
      <c r="B1413" s="260">
        <v>691.00699999999995</v>
      </c>
      <c r="C1413" s="261" t="s">
        <v>1082</v>
      </c>
      <c r="D1413" s="273"/>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274"/>
      <c r="AE1413" s="274"/>
      <c r="AF1413" s="274"/>
      <c r="AG1413" s="274"/>
      <c r="AH1413" s="274"/>
      <c r="AI1413" s="274"/>
      <c r="AJ1413" s="274"/>
      <c r="AK1413" s="274"/>
      <c r="AL1413" s="274"/>
      <c r="AM1413" s="274"/>
      <c r="AN1413" s="274"/>
      <c r="AO1413" s="274"/>
      <c r="AP1413" s="274"/>
      <c r="AQ1413" s="274"/>
      <c r="AR1413" s="274"/>
      <c r="AS1413" s="274"/>
      <c r="AT1413" s="274"/>
      <c r="AU1413" s="274"/>
      <c r="AV1413" s="274"/>
      <c r="AW1413" s="274"/>
      <c r="AX1413" s="274"/>
      <c r="AY1413" s="275"/>
      <c r="AZ1413" s="265"/>
      <c r="BA1413" s="266"/>
      <c r="BB1413" s="267" t="s">
        <v>42</v>
      </c>
      <c r="BC1413" s="269"/>
      <c r="BD1413" s="269">
        <f t="shared" si="48"/>
        <v>0</v>
      </c>
      <c r="BE1413" s="270"/>
      <c r="BF1413" s="296"/>
      <c r="BG1413" s="279"/>
      <c r="BI1413" s="252" t="str">
        <f t="shared" si="47"/>
        <v/>
      </c>
    </row>
    <row r="1414" spans="1:61" s="277" customFormat="1" ht="15" hidden="1" customHeight="1">
      <c r="A1414" s="247"/>
      <c r="B1414" s="260">
        <v>691.00800000000004</v>
      </c>
      <c r="C1414" s="261" t="s">
        <v>1083</v>
      </c>
      <c r="D1414" s="273"/>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74"/>
      <c r="AE1414" s="274"/>
      <c r="AF1414" s="274"/>
      <c r="AG1414" s="274"/>
      <c r="AH1414" s="274"/>
      <c r="AI1414" s="274"/>
      <c r="AJ1414" s="274"/>
      <c r="AK1414" s="274"/>
      <c r="AL1414" s="274"/>
      <c r="AM1414" s="274"/>
      <c r="AN1414" s="274"/>
      <c r="AO1414" s="274"/>
      <c r="AP1414" s="274"/>
      <c r="AQ1414" s="274"/>
      <c r="AR1414" s="274"/>
      <c r="AS1414" s="274"/>
      <c r="AT1414" s="274"/>
      <c r="AU1414" s="274"/>
      <c r="AV1414" s="274"/>
      <c r="AW1414" s="274"/>
      <c r="AX1414" s="274"/>
      <c r="AY1414" s="275"/>
      <c r="AZ1414" s="265"/>
      <c r="BA1414" s="266"/>
      <c r="BB1414" s="267" t="s">
        <v>42</v>
      </c>
      <c r="BC1414" s="269"/>
      <c r="BD1414" s="269">
        <f t="shared" si="48"/>
        <v>0</v>
      </c>
      <c r="BE1414" s="270"/>
      <c r="BF1414" s="296"/>
      <c r="BG1414" s="279"/>
      <c r="BI1414" s="252" t="str">
        <f t="shared" si="47"/>
        <v/>
      </c>
    </row>
    <row r="1415" spans="1:61" s="277" customFormat="1" ht="15" hidden="1" customHeight="1">
      <c r="A1415" s="247"/>
      <c r="B1415" s="260">
        <v>691.00900000000001</v>
      </c>
      <c r="C1415" s="261" t="s">
        <v>1084</v>
      </c>
      <c r="D1415" s="273"/>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74"/>
      <c r="AE1415" s="274"/>
      <c r="AF1415" s="274"/>
      <c r="AG1415" s="274"/>
      <c r="AH1415" s="274"/>
      <c r="AI1415" s="274"/>
      <c r="AJ1415" s="274"/>
      <c r="AK1415" s="274"/>
      <c r="AL1415" s="274"/>
      <c r="AM1415" s="274"/>
      <c r="AN1415" s="274"/>
      <c r="AO1415" s="274"/>
      <c r="AP1415" s="274"/>
      <c r="AQ1415" s="274"/>
      <c r="AR1415" s="274"/>
      <c r="AS1415" s="274"/>
      <c r="AT1415" s="274"/>
      <c r="AU1415" s="274"/>
      <c r="AV1415" s="274"/>
      <c r="AW1415" s="274"/>
      <c r="AX1415" s="274"/>
      <c r="AY1415" s="275"/>
      <c r="AZ1415" s="265"/>
      <c r="BA1415" s="266"/>
      <c r="BB1415" s="267" t="s">
        <v>42</v>
      </c>
      <c r="BC1415" s="269"/>
      <c r="BD1415" s="269">
        <f t="shared" si="48"/>
        <v>0</v>
      </c>
      <c r="BE1415" s="270"/>
      <c r="BF1415" s="296"/>
      <c r="BG1415" s="279"/>
      <c r="BI1415" s="252" t="str">
        <f t="shared" si="47"/>
        <v/>
      </c>
    </row>
    <row r="1416" spans="1:61" s="277" customFormat="1" ht="15" hidden="1" customHeight="1">
      <c r="A1416" s="247"/>
      <c r="B1416" s="260">
        <v>691.01</v>
      </c>
      <c r="C1416" s="261" t="s">
        <v>1085</v>
      </c>
      <c r="D1416" s="273"/>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74"/>
      <c r="AE1416" s="274"/>
      <c r="AF1416" s="274"/>
      <c r="AG1416" s="274"/>
      <c r="AH1416" s="274"/>
      <c r="AI1416" s="274"/>
      <c r="AJ1416" s="274"/>
      <c r="AK1416" s="274"/>
      <c r="AL1416" s="274"/>
      <c r="AM1416" s="274"/>
      <c r="AN1416" s="274"/>
      <c r="AO1416" s="274"/>
      <c r="AP1416" s="274"/>
      <c r="AQ1416" s="274"/>
      <c r="AR1416" s="274"/>
      <c r="AS1416" s="274"/>
      <c r="AT1416" s="274"/>
      <c r="AU1416" s="274"/>
      <c r="AV1416" s="274"/>
      <c r="AW1416" s="274"/>
      <c r="AX1416" s="274"/>
      <c r="AY1416" s="275"/>
      <c r="AZ1416" s="265"/>
      <c r="BA1416" s="266"/>
      <c r="BB1416" s="267" t="s">
        <v>42</v>
      </c>
      <c r="BC1416" s="269"/>
      <c r="BD1416" s="269">
        <f t="shared" si="48"/>
        <v>0</v>
      </c>
      <c r="BE1416" s="270"/>
      <c r="BF1416" s="296"/>
      <c r="BG1416" s="279"/>
      <c r="BI1416" s="252" t="str">
        <f t="shared" si="47"/>
        <v/>
      </c>
    </row>
    <row r="1417" spans="1:61" s="277" customFormat="1" ht="15" hidden="1" customHeight="1">
      <c r="A1417" s="247"/>
      <c r="B1417" s="260">
        <v>691.01099999999997</v>
      </c>
      <c r="C1417" s="261" t="s">
        <v>1086</v>
      </c>
      <c r="D1417" s="262"/>
      <c r="E1417" s="263"/>
      <c r="F1417" s="263"/>
      <c r="G1417" s="263"/>
      <c r="H1417" s="263"/>
      <c r="I1417" s="263"/>
      <c r="J1417" s="263"/>
      <c r="K1417" s="263"/>
      <c r="L1417" s="263"/>
      <c r="M1417" s="263"/>
      <c r="N1417" s="263"/>
      <c r="O1417" s="263"/>
      <c r="P1417" s="263"/>
      <c r="Q1417" s="263"/>
      <c r="R1417" s="263"/>
      <c r="S1417" s="263"/>
      <c r="T1417" s="263"/>
      <c r="U1417" s="263"/>
      <c r="V1417" s="263"/>
      <c r="W1417" s="263"/>
      <c r="X1417" s="263"/>
      <c r="Y1417" s="263"/>
      <c r="Z1417" s="263"/>
      <c r="AA1417" s="263"/>
      <c r="AB1417" s="263"/>
      <c r="AC1417" s="263"/>
      <c r="AD1417" s="263"/>
      <c r="AE1417" s="263"/>
      <c r="AF1417" s="263"/>
      <c r="AG1417" s="263"/>
      <c r="AH1417" s="263"/>
      <c r="AI1417" s="263"/>
      <c r="AJ1417" s="263"/>
      <c r="AK1417" s="263"/>
      <c r="AL1417" s="263"/>
      <c r="AM1417" s="263"/>
      <c r="AN1417" s="263"/>
      <c r="AO1417" s="263"/>
      <c r="AP1417" s="263"/>
      <c r="AQ1417" s="263"/>
      <c r="AR1417" s="263"/>
      <c r="AS1417" s="263"/>
      <c r="AT1417" s="263"/>
      <c r="AU1417" s="263"/>
      <c r="AV1417" s="263"/>
      <c r="AW1417" s="263"/>
      <c r="AX1417" s="263"/>
      <c r="AY1417" s="264"/>
      <c r="AZ1417" s="265"/>
      <c r="BA1417" s="266"/>
      <c r="BB1417" s="267" t="s">
        <v>42</v>
      </c>
      <c r="BC1417" s="269"/>
      <c r="BD1417" s="269">
        <f t="shared" si="48"/>
        <v>0</v>
      </c>
      <c r="BE1417" s="270"/>
      <c r="BF1417" s="296"/>
      <c r="BG1417" s="279"/>
      <c r="BI1417" s="252" t="str">
        <f t="shared" si="47"/>
        <v/>
      </c>
    </row>
    <row r="1418" spans="1:61" s="277" customFormat="1" ht="15" hidden="1" customHeight="1">
      <c r="A1418" s="247"/>
      <c r="B1418" s="260">
        <v>691.01199999999994</v>
      </c>
      <c r="C1418" s="261" t="s">
        <v>1087</v>
      </c>
      <c r="D1418" s="273"/>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74"/>
      <c r="AE1418" s="274"/>
      <c r="AF1418" s="274"/>
      <c r="AG1418" s="274"/>
      <c r="AH1418" s="274"/>
      <c r="AI1418" s="274"/>
      <c r="AJ1418" s="274"/>
      <c r="AK1418" s="274"/>
      <c r="AL1418" s="274"/>
      <c r="AM1418" s="274"/>
      <c r="AN1418" s="274"/>
      <c r="AO1418" s="274"/>
      <c r="AP1418" s="274"/>
      <c r="AQ1418" s="274"/>
      <c r="AR1418" s="274"/>
      <c r="AS1418" s="274"/>
      <c r="AT1418" s="274"/>
      <c r="AU1418" s="274"/>
      <c r="AV1418" s="274"/>
      <c r="AW1418" s="274"/>
      <c r="AX1418" s="274"/>
      <c r="AY1418" s="275"/>
      <c r="AZ1418" s="265"/>
      <c r="BA1418" s="266"/>
      <c r="BB1418" s="267" t="s">
        <v>42</v>
      </c>
      <c r="BC1418" s="269"/>
      <c r="BD1418" s="269">
        <f t="shared" si="48"/>
        <v>0</v>
      </c>
      <c r="BE1418" s="270"/>
      <c r="BF1418" s="296"/>
      <c r="BG1418" s="279"/>
      <c r="BI1418" s="252" t="str">
        <f t="shared" si="47"/>
        <v/>
      </c>
    </row>
    <row r="1419" spans="1:61" s="277" customFormat="1" ht="15" hidden="1" customHeight="1">
      <c r="A1419" s="247"/>
      <c r="B1419" s="260">
        <v>691.01300000000003</v>
      </c>
      <c r="C1419" s="261" t="s">
        <v>1088</v>
      </c>
      <c r="D1419" s="273"/>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274"/>
      <c r="AF1419" s="274"/>
      <c r="AG1419" s="274"/>
      <c r="AH1419" s="274"/>
      <c r="AI1419" s="274"/>
      <c r="AJ1419" s="274"/>
      <c r="AK1419" s="274"/>
      <c r="AL1419" s="274"/>
      <c r="AM1419" s="274"/>
      <c r="AN1419" s="274"/>
      <c r="AO1419" s="274"/>
      <c r="AP1419" s="274"/>
      <c r="AQ1419" s="274"/>
      <c r="AR1419" s="274"/>
      <c r="AS1419" s="274"/>
      <c r="AT1419" s="274"/>
      <c r="AU1419" s="274"/>
      <c r="AV1419" s="274"/>
      <c r="AW1419" s="274"/>
      <c r="AX1419" s="274"/>
      <c r="AY1419" s="275"/>
      <c r="AZ1419" s="265"/>
      <c r="BA1419" s="266"/>
      <c r="BB1419" s="267" t="s">
        <v>42</v>
      </c>
      <c r="BC1419" s="269"/>
      <c r="BD1419" s="269">
        <f t="shared" si="48"/>
        <v>0</v>
      </c>
      <c r="BE1419" s="270"/>
      <c r="BF1419" s="296"/>
      <c r="BG1419" s="279"/>
      <c r="BI1419" s="252" t="str">
        <f t="shared" si="47"/>
        <v/>
      </c>
    </row>
    <row r="1420" spans="1:61" s="277" customFormat="1" ht="15" hidden="1" customHeight="1">
      <c r="A1420" s="247"/>
      <c r="B1420" s="260">
        <v>691.01400000000001</v>
      </c>
      <c r="C1420" s="261" t="s">
        <v>1089</v>
      </c>
      <c r="D1420" s="273"/>
      <c r="E1420" s="274"/>
      <c r="F1420" s="274"/>
      <c r="G1420" s="274"/>
      <c r="H1420" s="274"/>
      <c r="I1420" s="274"/>
      <c r="J1420" s="274"/>
      <c r="K1420" s="274"/>
      <c r="L1420" s="274"/>
      <c r="M1420" s="274"/>
      <c r="N1420" s="274"/>
      <c r="O1420" s="274"/>
      <c r="P1420" s="274"/>
      <c r="Q1420" s="274"/>
      <c r="R1420" s="274"/>
      <c r="S1420" s="274"/>
      <c r="T1420" s="274"/>
      <c r="U1420" s="274"/>
      <c r="V1420" s="274"/>
      <c r="W1420" s="274"/>
      <c r="X1420" s="274"/>
      <c r="Y1420" s="274"/>
      <c r="Z1420" s="274"/>
      <c r="AA1420" s="274"/>
      <c r="AB1420" s="274"/>
      <c r="AC1420" s="274"/>
      <c r="AD1420" s="274"/>
      <c r="AE1420" s="274"/>
      <c r="AF1420" s="274"/>
      <c r="AG1420" s="274"/>
      <c r="AH1420" s="274"/>
      <c r="AI1420" s="274"/>
      <c r="AJ1420" s="274"/>
      <c r="AK1420" s="274"/>
      <c r="AL1420" s="274"/>
      <c r="AM1420" s="274"/>
      <c r="AN1420" s="274"/>
      <c r="AO1420" s="274"/>
      <c r="AP1420" s="274"/>
      <c r="AQ1420" s="274"/>
      <c r="AR1420" s="274"/>
      <c r="AS1420" s="274"/>
      <c r="AT1420" s="274"/>
      <c r="AU1420" s="274"/>
      <c r="AV1420" s="274"/>
      <c r="AW1420" s="274"/>
      <c r="AX1420" s="274"/>
      <c r="AY1420" s="275"/>
      <c r="AZ1420" s="265"/>
      <c r="BA1420" s="266"/>
      <c r="BB1420" s="267" t="s">
        <v>42</v>
      </c>
      <c r="BC1420" s="269"/>
      <c r="BD1420" s="269">
        <f t="shared" si="48"/>
        <v>0</v>
      </c>
      <c r="BE1420" s="270"/>
      <c r="BF1420" s="296"/>
      <c r="BG1420" s="279"/>
      <c r="BI1420" s="252" t="str">
        <f t="shared" si="47"/>
        <v/>
      </c>
    </row>
    <row r="1421" spans="1:61" s="277" customFormat="1" ht="15" hidden="1" customHeight="1">
      <c r="A1421" s="247"/>
      <c r="B1421" s="260">
        <v>691.01499999999999</v>
      </c>
      <c r="C1421" s="261" t="s">
        <v>1090</v>
      </c>
      <c r="D1421" s="273"/>
      <c r="E1421" s="274"/>
      <c r="F1421" s="274"/>
      <c r="G1421" s="274"/>
      <c r="H1421" s="274"/>
      <c r="I1421" s="274"/>
      <c r="J1421" s="274"/>
      <c r="K1421" s="274"/>
      <c r="L1421" s="274"/>
      <c r="M1421" s="274"/>
      <c r="N1421" s="274"/>
      <c r="O1421" s="274"/>
      <c r="P1421" s="274"/>
      <c r="Q1421" s="274"/>
      <c r="R1421" s="274"/>
      <c r="S1421" s="274"/>
      <c r="T1421" s="274"/>
      <c r="U1421" s="274"/>
      <c r="V1421" s="274"/>
      <c r="W1421" s="274"/>
      <c r="X1421" s="274"/>
      <c r="Y1421" s="274"/>
      <c r="Z1421" s="274"/>
      <c r="AA1421" s="274"/>
      <c r="AB1421" s="274"/>
      <c r="AC1421" s="274"/>
      <c r="AD1421" s="274"/>
      <c r="AE1421" s="274"/>
      <c r="AF1421" s="274"/>
      <c r="AG1421" s="274"/>
      <c r="AH1421" s="274"/>
      <c r="AI1421" s="274"/>
      <c r="AJ1421" s="274"/>
      <c r="AK1421" s="274"/>
      <c r="AL1421" s="274"/>
      <c r="AM1421" s="274"/>
      <c r="AN1421" s="274"/>
      <c r="AO1421" s="274"/>
      <c r="AP1421" s="274"/>
      <c r="AQ1421" s="274"/>
      <c r="AR1421" s="274"/>
      <c r="AS1421" s="274"/>
      <c r="AT1421" s="274"/>
      <c r="AU1421" s="274"/>
      <c r="AV1421" s="274"/>
      <c r="AW1421" s="274"/>
      <c r="AX1421" s="274"/>
      <c r="AY1421" s="275"/>
      <c r="AZ1421" s="265"/>
      <c r="BA1421" s="266"/>
      <c r="BB1421" s="267" t="s">
        <v>42</v>
      </c>
      <c r="BC1421" s="269"/>
      <c r="BD1421" s="269">
        <f t="shared" si="48"/>
        <v>0</v>
      </c>
      <c r="BE1421" s="270"/>
      <c r="BF1421" s="296"/>
      <c r="BG1421" s="279"/>
      <c r="BI1421" s="252" t="str">
        <f t="shared" si="47"/>
        <v/>
      </c>
    </row>
    <row r="1422" spans="1:61" s="277" customFormat="1" ht="15" hidden="1" customHeight="1">
      <c r="A1422" s="247"/>
      <c r="B1422" s="260">
        <v>691.01599999999996</v>
      </c>
      <c r="C1422" s="261" t="s">
        <v>1091</v>
      </c>
      <c r="D1422" s="273"/>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s="274"/>
      <c r="AG1422" s="274"/>
      <c r="AH1422" s="274"/>
      <c r="AI1422" s="274"/>
      <c r="AJ1422" s="274"/>
      <c r="AK1422" s="274"/>
      <c r="AL1422" s="274"/>
      <c r="AM1422" s="274"/>
      <c r="AN1422" s="274"/>
      <c r="AO1422" s="274"/>
      <c r="AP1422" s="274"/>
      <c r="AQ1422" s="274"/>
      <c r="AR1422" s="274"/>
      <c r="AS1422" s="274"/>
      <c r="AT1422" s="274"/>
      <c r="AU1422" s="274"/>
      <c r="AV1422" s="274"/>
      <c r="AW1422" s="274"/>
      <c r="AX1422" s="274"/>
      <c r="AY1422" s="275"/>
      <c r="AZ1422" s="265"/>
      <c r="BA1422" s="266"/>
      <c r="BB1422" s="267" t="s">
        <v>42</v>
      </c>
      <c r="BC1422" s="269"/>
      <c r="BD1422" s="269">
        <f t="shared" si="48"/>
        <v>0</v>
      </c>
      <c r="BE1422" s="270"/>
      <c r="BF1422" s="296"/>
      <c r="BG1422" s="279"/>
      <c r="BI1422" s="252" t="str">
        <f t="shared" si="47"/>
        <v/>
      </c>
    </row>
    <row r="1423" spans="1:61" s="277" customFormat="1" ht="15" hidden="1" customHeight="1">
      <c r="A1423" s="247"/>
      <c r="B1423" s="260">
        <v>691.01700000000005</v>
      </c>
      <c r="C1423" s="261" t="s">
        <v>1092</v>
      </c>
      <c r="D1423" s="299"/>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274"/>
      <c r="AE1423" s="274"/>
      <c r="AF1423" s="274"/>
      <c r="AG1423" s="274"/>
      <c r="AH1423" s="274"/>
      <c r="AI1423" s="274"/>
      <c r="AJ1423" s="274"/>
      <c r="AK1423" s="274"/>
      <c r="AL1423" s="274"/>
      <c r="AM1423" s="274"/>
      <c r="AN1423" s="274"/>
      <c r="AO1423" s="274"/>
      <c r="AP1423" s="274"/>
      <c r="AQ1423" s="274"/>
      <c r="AR1423" s="274"/>
      <c r="AS1423" s="274"/>
      <c r="AT1423" s="274"/>
      <c r="AU1423" s="274"/>
      <c r="AV1423" s="274"/>
      <c r="AW1423" s="274"/>
      <c r="AX1423" s="274"/>
      <c r="AY1423" s="275"/>
      <c r="AZ1423" s="265"/>
      <c r="BA1423" s="266"/>
      <c r="BB1423" s="267" t="s">
        <v>42</v>
      </c>
      <c r="BC1423" s="269"/>
      <c r="BD1423" s="269">
        <f t="shared" si="48"/>
        <v>0</v>
      </c>
      <c r="BE1423" s="270"/>
      <c r="BF1423" s="296"/>
      <c r="BG1423" s="279"/>
      <c r="BI1423" s="252" t="str">
        <f t="shared" si="47"/>
        <v/>
      </c>
    </row>
    <row r="1424" spans="1:61" s="277" customFormat="1" ht="15" hidden="1" customHeight="1">
      <c r="A1424" s="247"/>
      <c r="B1424" s="260">
        <v>691.01800000000003</v>
      </c>
      <c r="C1424" s="261" t="s">
        <v>1093</v>
      </c>
      <c r="D1424" s="273"/>
      <c r="E1424" s="274"/>
      <c r="F1424" s="274"/>
      <c r="G1424" s="274"/>
      <c r="H1424" s="274"/>
      <c r="I1424" s="274"/>
      <c r="J1424" s="274"/>
      <c r="K1424" s="274"/>
      <c r="L1424" s="274"/>
      <c r="M1424" s="274"/>
      <c r="N1424" s="274"/>
      <c r="O1424" s="274"/>
      <c r="P1424" s="274"/>
      <c r="Q1424" s="274"/>
      <c r="R1424" s="274"/>
      <c r="S1424" s="274"/>
      <c r="T1424" s="274"/>
      <c r="U1424" s="274"/>
      <c r="V1424" s="274"/>
      <c r="W1424" s="274"/>
      <c r="X1424" s="274"/>
      <c r="Y1424" s="274"/>
      <c r="Z1424" s="274"/>
      <c r="AA1424" s="274"/>
      <c r="AB1424" s="274"/>
      <c r="AC1424" s="274"/>
      <c r="AD1424" s="274"/>
      <c r="AE1424" s="274"/>
      <c r="AF1424" s="274"/>
      <c r="AG1424" s="274"/>
      <c r="AH1424" s="274"/>
      <c r="AI1424" s="274"/>
      <c r="AJ1424" s="274"/>
      <c r="AK1424" s="274"/>
      <c r="AL1424" s="274"/>
      <c r="AM1424" s="274"/>
      <c r="AN1424" s="274"/>
      <c r="AO1424" s="274"/>
      <c r="AP1424" s="274"/>
      <c r="AQ1424" s="274"/>
      <c r="AR1424" s="274"/>
      <c r="AS1424" s="274"/>
      <c r="AT1424" s="274"/>
      <c r="AU1424" s="274"/>
      <c r="AV1424" s="274"/>
      <c r="AW1424" s="274"/>
      <c r="AX1424" s="274"/>
      <c r="AY1424" s="275"/>
      <c r="AZ1424" s="265"/>
      <c r="BA1424" s="266"/>
      <c r="BB1424" s="267" t="s">
        <v>42</v>
      </c>
      <c r="BC1424" s="269"/>
      <c r="BD1424" s="269">
        <f t="shared" si="48"/>
        <v>0</v>
      </c>
      <c r="BE1424" s="270"/>
      <c r="BF1424" s="296"/>
      <c r="BG1424" s="279"/>
      <c r="BI1424" s="252" t="str">
        <f t="shared" si="47"/>
        <v/>
      </c>
    </row>
    <row r="1425" spans="1:61" s="277" customFormat="1" ht="15" hidden="1" customHeight="1">
      <c r="A1425" s="247"/>
      <c r="B1425" s="260">
        <v>691.01900000000001</v>
      </c>
      <c r="C1425" s="261" t="s">
        <v>1094</v>
      </c>
      <c r="D1425" s="273"/>
      <c r="E1425" s="274"/>
      <c r="F1425" s="274"/>
      <c r="G1425" s="274"/>
      <c r="H1425" s="274"/>
      <c r="I1425" s="274"/>
      <c r="J1425" s="274"/>
      <c r="K1425" s="274"/>
      <c r="L1425" s="274"/>
      <c r="M1425" s="274"/>
      <c r="N1425" s="274"/>
      <c r="O1425" s="274"/>
      <c r="P1425" s="274"/>
      <c r="Q1425" s="274"/>
      <c r="R1425" s="274"/>
      <c r="S1425" s="274"/>
      <c r="T1425" s="274"/>
      <c r="U1425" s="274"/>
      <c r="V1425" s="274"/>
      <c r="W1425" s="274"/>
      <c r="X1425" s="274"/>
      <c r="Y1425" s="274"/>
      <c r="Z1425" s="274"/>
      <c r="AA1425" s="274"/>
      <c r="AB1425" s="274"/>
      <c r="AC1425" s="274"/>
      <c r="AD1425" s="274"/>
      <c r="AE1425" s="274"/>
      <c r="AF1425" s="274"/>
      <c r="AG1425" s="274"/>
      <c r="AH1425" s="274"/>
      <c r="AI1425" s="274"/>
      <c r="AJ1425" s="274"/>
      <c r="AK1425" s="274"/>
      <c r="AL1425" s="274"/>
      <c r="AM1425" s="274"/>
      <c r="AN1425" s="274"/>
      <c r="AO1425" s="274"/>
      <c r="AP1425" s="274"/>
      <c r="AQ1425" s="274"/>
      <c r="AR1425" s="274"/>
      <c r="AS1425" s="274"/>
      <c r="AT1425" s="274"/>
      <c r="AU1425" s="274"/>
      <c r="AV1425" s="274"/>
      <c r="AW1425" s="274"/>
      <c r="AX1425" s="274"/>
      <c r="AY1425" s="275"/>
      <c r="AZ1425" s="265"/>
      <c r="BA1425" s="266"/>
      <c r="BB1425" s="267" t="s">
        <v>42</v>
      </c>
      <c r="BC1425" s="269"/>
      <c r="BD1425" s="269">
        <f t="shared" si="48"/>
        <v>0</v>
      </c>
      <c r="BE1425" s="270"/>
      <c r="BF1425" s="296"/>
      <c r="BG1425" s="279"/>
      <c r="BI1425" s="252" t="str">
        <f t="shared" si="47"/>
        <v/>
      </c>
    </row>
    <row r="1426" spans="1:61" s="277" customFormat="1" ht="15" hidden="1" customHeight="1">
      <c r="A1426" s="247"/>
      <c r="B1426" s="260">
        <v>691.02</v>
      </c>
      <c r="C1426" s="261" t="s">
        <v>1095</v>
      </c>
      <c r="D1426" s="273"/>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274"/>
      <c r="AE1426" s="274"/>
      <c r="AF1426" s="274"/>
      <c r="AG1426" s="274"/>
      <c r="AH1426" s="274"/>
      <c r="AI1426" s="274"/>
      <c r="AJ1426" s="274"/>
      <c r="AK1426" s="274"/>
      <c r="AL1426" s="274"/>
      <c r="AM1426" s="274"/>
      <c r="AN1426" s="274"/>
      <c r="AO1426" s="274"/>
      <c r="AP1426" s="274"/>
      <c r="AQ1426" s="274"/>
      <c r="AR1426" s="274"/>
      <c r="AS1426" s="274"/>
      <c r="AT1426" s="274"/>
      <c r="AU1426" s="274"/>
      <c r="AV1426" s="274"/>
      <c r="AW1426" s="274"/>
      <c r="AX1426" s="274"/>
      <c r="AY1426" s="275"/>
      <c r="AZ1426" s="265"/>
      <c r="BA1426" s="266"/>
      <c r="BB1426" s="267" t="s">
        <v>42</v>
      </c>
      <c r="BC1426" s="269"/>
      <c r="BD1426" s="269">
        <f t="shared" si="48"/>
        <v>0</v>
      </c>
      <c r="BE1426" s="270"/>
      <c r="BF1426" s="296"/>
      <c r="BG1426" s="279"/>
      <c r="BI1426" s="252" t="str">
        <f t="shared" si="47"/>
        <v/>
      </c>
    </row>
    <row r="1427" spans="1:61" s="277" customFormat="1" ht="15" hidden="1" customHeight="1">
      <c r="A1427" s="247"/>
      <c r="B1427" s="260">
        <v>691.02099999999996</v>
      </c>
      <c r="C1427" s="261" t="s">
        <v>1096</v>
      </c>
      <c r="D1427" s="273"/>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74"/>
      <c r="AE1427" s="274"/>
      <c r="AF1427" s="274"/>
      <c r="AG1427" s="274"/>
      <c r="AH1427" s="274"/>
      <c r="AI1427" s="274"/>
      <c r="AJ1427" s="274"/>
      <c r="AK1427" s="274"/>
      <c r="AL1427" s="274"/>
      <c r="AM1427" s="274"/>
      <c r="AN1427" s="274"/>
      <c r="AO1427" s="274"/>
      <c r="AP1427" s="274"/>
      <c r="AQ1427" s="274"/>
      <c r="AR1427" s="274"/>
      <c r="AS1427" s="274"/>
      <c r="AT1427" s="274"/>
      <c r="AU1427" s="274"/>
      <c r="AV1427" s="274"/>
      <c r="AW1427" s="274"/>
      <c r="AX1427" s="274"/>
      <c r="AY1427" s="275"/>
      <c r="AZ1427" s="265"/>
      <c r="BA1427" s="266"/>
      <c r="BB1427" s="267" t="s">
        <v>42</v>
      </c>
      <c r="BC1427" s="269"/>
      <c r="BD1427" s="269">
        <f t="shared" si="48"/>
        <v>0</v>
      </c>
      <c r="BE1427" s="270"/>
      <c r="BF1427" s="296"/>
      <c r="BG1427" s="279"/>
      <c r="BI1427" s="252" t="str">
        <f t="shared" si="47"/>
        <v/>
      </c>
    </row>
    <row r="1428" spans="1:61" s="277" customFormat="1" ht="15" hidden="1" customHeight="1">
      <c r="A1428" s="247"/>
      <c r="B1428" s="260">
        <v>691.02200000000005</v>
      </c>
      <c r="C1428" s="261" t="s">
        <v>1097</v>
      </c>
      <c r="D1428" s="273"/>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74"/>
      <c r="AE1428" s="274"/>
      <c r="AF1428" s="274"/>
      <c r="AG1428" s="274"/>
      <c r="AH1428" s="274"/>
      <c r="AI1428" s="274"/>
      <c r="AJ1428" s="274"/>
      <c r="AK1428" s="274"/>
      <c r="AL1428" s="274"/>
      <c r="AM1428" s="274"/>
      <c r="AN1428" s="274"/>
      <c r="AO1428" s="274"/>
      <c r="AP1428" s="274"/>
      <c r="AQ1428" s="274"/>
      <c r="AR1428" s="274"/>
      <c r="AS1428" s="274"/>
      <c r="AT1428" s="274"/>
      <c r="AU1428" s="274"/>
      <c r="AV1428" s="274"/>
      <c r="AW1428" s="274"/>
      <c r="AX1428" s="274"/>
      <c r="AY1428" s="275"/>
      <c r="AZ1428" s="265"/>
      <c r="BA1428" s="266"/>
      <c r="BB1428" s="267" t="s">
        <v>42</v>
      </c>
      <c r="BC1428" s="269"/>
      <c r="BD1428" s="269">
        <f t="shared" si="48"/>
        <v>0</v>
      </c>
      <c r="BE1428" s="270"/>
      <c r="BF1428" s="296"/>
      <c r="BG1428" s="279"/>
      <c r="BI1428" s="252" t="str">
        <f t="shared" si="47"/>
        <v/>
      </c>
    </row>
    <row r="1429" spans="1:61" s="277" customFormat="1" ht="15" hidden="1" customHeight="1">
      <c r="A1429" s="247"/>
      <c r="B1429" s="260">
        <v>691.02300000000002</v>
      </c>
      <c r="C1429" s="261" t="s">
        <v>1098</v>
      </c>
      <c r="D1429" s="273"/>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74"/>
      <c r="AE1429" s="274"/>
      <c r="AF1429" s="274"/>
      <c r="AG1429" s="274"/>
      <c r="AH1429" s="274"/>
      <c r="AI1429" s="274"/>
      <c r="AJ1429" s="274"/>
      <c r="AK1429" s="274"/>
      <c r="AL1429" s="274"/>
      <c r="AM1429" s="274"/>
      <c r="AN1429" s="274"/>
      <c r="AO1429" s="274"/>
      <c r="AP1429" s="274"/>
      <c r="AQ1429" s="274"/>
      <c r="AR1429" s="274"/>
      <c r="AS1429" s="274"/>
      <c r="AT1429" s="274"/>
      <c r="AU1429" s="274"/>
      <c r="AV1429" s="274"/>
      <c r="AW1429" s="274"/>
      <c r="AX1429" s="274"/>
      <c r="AY1429" s="275"/>
      <c r="AZ1429" s="265"/>
      <c r="BA1429" s="266"/>
      <c r="BB1429" s="267" t="s">
        <v>42</v>
      </c>
      <c r="BC1429" s="269"/>
      <c r="BD1429" s="269">
        <f t="shared" si="48"/>
        <v>0</v>
      </c>
      <c r="BE1429" s="270"/>
      <c r="BF1429" s="296"/>
      <c r="BG1429" s="279"/>
      <c r="BI1429" s="252" t="str">
        <f t="shared" si="47"/>
        <v/>
      </c>
    </row>
    <row r="1430" spans="1:61" s="277" customFormat="1" ht="15" hidden="1" customHeight="1">
      <c r="A1430" s="247"/>
      <c r="B1430" s="260">
        <v>695</v>
      </c>
      <c r="C1430" s="261" t="s">
        <v>90</v>
      </c>
      <c r="D1430" s="273"/>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74"/>
      <c r="AE1430" s="274"/>
      <c r="AF1430" s="274"/>
      <c r="AG1430" s="274"/>
      <c r="AH1430" s="274"/>
      <c r="AI1430" s="274"/>
      <c r="AJ1430" s="274"/>
      <c r="AK1430" s="274"/>
      <c r="AL1430" s="274"/>
      <c r="AM1430" s="274"/>
      <c r="AN1430" s="274"/>
      <c r="AO1430" s="274"/>
      <c r="AP1430" s="274"/>
      <c r="AQ1430" s="274"/>
      <c r="AR1430" s="274"/>
      <c r="AS1430" s="274"/>
      <c r="AT1430" s="274"/>
      <c r="AU1430" s="274"/>
      <c r="AV1430" s="274"/>
      <c r="AW1430" s="274"/>
      <c r="AX1430" s="274"/>
      <c r="AY1430" s="275"/>
      <c r="AZ1430" s="265"/>
      <c r="BA1430" s="266"/>
      <c r="BB1430" s="267" t="s">
        <v>41</v>
      </c>
      <c r="BC1430" s="269"/>
      <c r="BD1430" s="269">
        <f t="shared" si="48"/>
        <v>0</v>
      </c>
      <c r="BE1430" s="270"/>
      <c r="BF1430" s="296"/>
      <c r="BG1430" s="279"/>
      <c r="BI1430" s="252" t="str">
        <f t="shared" si="47"/>
        <v/>
      </c>
    </row>
    <row r="1431" spans="1:61" s="277" customFormat="1" ht="15" hidden="1" customHeight="1">
      <c r="A1431" s="247"/>
      <c r="B1431" s="300">
        <v>695.00099999999998</v>
      </c>
      <c r="C1431" s="301" t="s">
        <v>1099</v>
      </c>
      <c r="D1431" s="273"/>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74"/>
      <c r="AE1431" s="274"/>
      <c r="AF1431" s="274"/>
      <c r="AG1431" s="274"/>
      <c r="AH1431" s="274"/>
      <c r="AI1431" s="274"/>
      <c r="AJ1431" s="274"/>
      <c r="AK1431" s="274"/>
      <c r="AL1431" s="274"/>
      <c r="AM1431" s="274"/>
      <c r="AN1431" s="274"/>
      <c r="AO1431" s="274"/>
      <c r="AP1431" s="274"/>
      <c r="AQ1431" s="274"/>
      <c r="AR1431" s="274"/>
      <c r="AS1431" s="274"/>
      <c r="AT1431" s="274"/>
      <c r="AU1431" s="274"/>
      <c r="AV1431" s="274"/>
      <c r="AW1431" s="274"/>
      <c r="AX1431" s="274"/>
      <c r="AY1431" s="275"/>
      <c r="AZ1431" s="265"/>
      <c r="BA1431" s="266"/>
      <c r="BB1431" s="302" t="s">
        <v>41</v>
      </c>
      <c r="BC1431" s="269"/>
      <c r="BD1431" s="269">
        <f t="shared" si="48"/>
        <v>0</v>
      </c>
      <c r="BE1431" s="270"/>
      <c r="BF1431" s="296"/>
      <c r="BG1431" s="279"/>
      <c r="BI1431" s="252" t="str">
        <f t="shared" si="47"/>
        <v/>
      </c>
    </row>
    <row r="1432" spans="1:61" s="277" customFormat="1" ht="15" hidden="1" customHeight="1">
      <c r="A1432" s="247"/>
      <c r="B1432" s="300">
        <v>695.00199999999995</v>
      </c>
      <c r="C1432" s="301" t="s">
        <v>1100</v>
      </c>
      <c r="D1432" s="273"/>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74"/>
      <c r="AE1432" s="274"/>
      <c r="AF1432" s="274"/>
      <c r="AG1432" s="274"/>
      <c r="AH1432" s="274"/>
      <c r="AI1432" s="274"/>
      <c r="AJ1432" s="274"/>
      <c r="AK1432" s="274"/>
      <c r="AL1432" s="274"/>
      <c r="AM1432" s="274"/>
      <c r="AN1432" s="274"/>
      <c r="AO1432" s="274"/>
      <c r="AP1432" s="274"/>
      <c r="AQ1432" s="274"/>
      <c r="AR1432" s="274"/>
      <c r="AS1432" s="274"/>
      <c r="AT1432" s="274"/>
      <c r="AU1432" s="274"/>
      <c r="AV1432" s="274"/>
      <c r="AW1432" s="274"/>
      <c r="AX1432" s="274"/>
      <c r="AY1432" s="275"/>
      <c r="AZ1432" s="265"/>
      <c r="BA1432" s="266"/>
      <c r="BB1432" s="302" t="s">
        <v>41</v>
      </c>
      <c r="BC1432" s="269"/>
      <c r="BD1432" s="269">
        <f t="shared" si="48"/>
        <v>0</v>
      </c>
      <c r="BE1432" s="270"/>
      <c r="BF1432" s="296"/>
      <c r="BG1432" s="279"/>
      <c r="BI1432" s="252" t="str">
        <f t="shared" si="47"/>
        <v/>
      </c>
    </row>
    <row r="1433" spans="1:61" s="277" customFormat="1" ht="15">
      <c r="A1433" s="256" t="s">
        <v>1402</v>
      </c>
      <c r="B1433" s="322"/>
      <c r="C1433" s="258" t="s">
        <v>1403</v>
      </c>
      <c r="D1433" s="281"/>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282"/>
      <c r="AE1433" s="282"/>
      <c r="AF1433" s="282"/>
      <c r="AG1433" s="282"/>
      <c r="AH1433" s="282"/>
      <c r="AI1433" s="282"/>
      <c r="AJ1433" s="282"/>
      <c r="AK1433" s="282"/>
      <c r="AL1433" s="282"/>
      <c r="AM1433" s="282"/>
      <c r="AN1433" s="282"/>
      <c r="AO1433" s="282"/>
      <c r="AP1433" s="282"/>
      <c r="AQ1433" s="282"/>
      <c r="AR1433" s="282"/>
      <c r="AS1433" s="282"/>
      <c r="AT1433" s="282"/>
      <c r="AU1433" s="282"/>
      <c r="AV1433" s="282"/>
      <c r="AW1433" s="282"/>
      <c r="AX1433" s="282"/>
      <c r="AY1433" s="283"/>
      <c r="AZ1433" s="284"/>
      <c r="BA1433" s="285"/>
      <c r="BB1433" s="286"/>
      <c r="BC1433" s="287"/>
      <c r="BD1433" s="287"/>
      <c r="BE1433" s="270"/>
      <c r="BF1433" s="259" t="s">
        <v>1447</v>
      </c>
      <c r="BG1433" s="279"/>
      <c r="BI1433" s="252"/>
    </row>
    <row r="1434" spans="1:61" s="277" customFormat="1" hidden="1">
      <c r="A1434" s="247"/>
      <c r="B1434" s="300">
        <v>699.00049999999999</v>
      </c>
      <c r="C1434" s="303" t="s">
        <v>1101</v>
      </c>
      <c r="D1434" s="273"/>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74"/>
      <c r="AE1434" s="274"/>
      <c r="AF1434" s="274"/>
      <c r="AG1434" s="274"/>
      <c r="AH1434" s="274"/>
      <c r="AI1434" s="274"/>
      <c r="AJ1434" s="274"/>
      <c r="AK1434" s="274"/>
      <c r="AL1434" s="274"/>
      <c r="AM1434" s="274"/>
      <c r="AN1434" s="274"/>
      <c r="AO1434" s="274"/>
      <c r="AP1434" s="274"/>
      <c r="AQ1434" s="274"/>
      <c r="AR1434" s="274"/>
      <c r="AS1434" s="274"/>
      <c r="AT1434" s="274"/>
      <c r="AU1434" s="274"/>
      <c r="AV1434" s="274"/>
      <c r="AW1434" s="274"/>
      <c r="AX1434" s="274"/>
      <c r="AY1434" s="275"/>
      <c r="AZ1434" s="265"/>
      <c r="BA1434" s="266"/>
      <c r="BB1434" s="302" t="s">
        <v>42</v>
      </c>
      <c r="BC1434" s="269"/>
      <c r="BD1434" s="269">
        <f t="shared" si="48"/>
        <v>0</v>
      </c>
      <c r="BE1434" s="270"/>
      <c r="BF1434" s="296"/>
      <c r="BG1434" s="279"/>
      <c r="BI1434" s="252" t="str">
        <f t="shared" si="47"/>
        <v/>
      </c>
    </row>
    <row r="1435" spans="1:61" s="277" customFormat="1" hidden="1">
      <c r="A1435" s="247"/>
      <c r="B1435" s="300">
        <v>699.00099999999998</v>
      </c>
      <c r="C1435" s="303" t="s">
        <v>1102</v>
      </c>
      <c r="D1435" s="273"/>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74"/>
      <c r="AE1435" s="274"/>
      <c r="AF1435" s="274"/>
      <c r="AG1435" s="274"/>
      <c r="AH1435" s="274"/>
      <c r="AI1435" s="274"/>
      <c r="AJ1435" s="274"/>
      <c r="AK1435" s="274"/>
      <c r="AL1435" s="274"/>
      <c r="AM1435" s="274"/>
      <c r="AN1435" s="274"/>
      <c r="AO1435" s="274"/>
      <c r="AP1435" s="274"/>
      <c r="AQ1435" s="274"/>
      <c r="AR1435" s="274"/>
      <c r="AS1435" s="274"/>
      <c r="AT1435" s="274"/>
      <c r="AU1435" s="274"/>
      <c r="AV1435" s="274"/>
      <c r="AW1435" s="274"/>
      <c r="AX1435" s="274"/>
      <c r="AY1435" s="275"/>
      <c r="AZ1435" s="265"/>
      <c r="BA1435" s="266"/>
      <c r="BB1435" s="302" t="s">
        <v>42</v>
      </c>
      <c r="BC1435" s="269"/>
      <c r="BD1435" s="269">
        <f t="shared" si="48"/>
        <v>0</v>
      </c>
      <c r="BE1435" s="270"/>
      <c r="BF1435" s="296"/>
      <c r="BG1435" s="279"/>
      <c r="BI1435" s="252" t="str">
        <f t="shared" si="47"/>
        <v/>
      </c>
    </row>
    <row r="1436" spans="1:61" s="277" customFormat="1" hidden="1">
      <c r="A1436" s="247"/>
      <c r="B1436" s="300">
        <v>699.00199999999995</v>
      </c>
      <c r="C1436" s="303" t="s">
        <v>1</v>
      </c>
      <c r="D1436" s="273"/>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74"/>
      <c r="AE1436" s="274"/>
      <c r="AF1436" s="274"/>
      <c r="AG1436" s="274"/>
      <c r="AH1436" s="274"/>
      <c r="AI1436" s="274"/>
      <c r="AJ1436" s="274"/>
      <c r="AK1436" s="274"/>
      <c r="AL1436" s="274"/>
      <c r="AM1436" s="274"/>
      <c r="AN1436" s="274"/>
      <c r="AO1436" s="274"/>
      <c r="AP1436" s="274"/>
      <c r="AQ1436" s="274"/>
      <c r="AR1436" s="274"/>
      <c r="AS1436" s="274"/>
      <c r="AT1436" s="274"/>
      <c r="AU1436" s="274"/>
      <c r="AV1436" s="274"/>
      <c r="AW1436" s="274"/>
      <c r="AX1436" s="274"/>
      <c r="AY1436" s="275"/>
      <c r="AZ1436" s="265"/>
      <c r="BA1436" s="266"/>
      <c r="BB1436" s="302" t="s">
        <v>42</v>
      </c>
      <c r="BC1436" s="269"/>
      <c r="BD1436" s="269">
        <f t="shared" si="48"/>
        <v>0</v>
      </c>
      <c r="BE1436" s="270"/>
      <c r="BF1436" s="296"/>
      <c r="BG1436" s="279"/>
      <c r="BI1436" s="252" t="str">
        <f t="shared" si="47"/>
        <v/>
      </c>
    </row>
    <row r="1437" spans="1:61" s="277" customFormat="1" hidden="1">
      <c r="B1437" s="300">
        <v>699.00300000000004</v>
      </c>
      <c r="C1437" s="303" t="s">
        <v>1103</v>
      </c>
      <c r="D1437" s="273"/>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74"/>
      <c r="AE1437" s="274"/>
      <c r="AF1437" s="274"/>
      <c r="AG1437" s="274"/>
      <c r="AH1437" s="274"/>
      <c r="AI1437" s="274"/>
      <c r="AJ1437" s="274"/>
      <c r="AK1437" s="274"/>
      <c r="AL1437" s="274"/>
      <c r="AM1437" s="274"/>
      <c r="AN1437" s="274"/>
      <c r="AO1437" s="274"/>
      <c r="AP1437" s="274"/>
      <c r="AQ1437" s="274"/>
      <c r="AR1437" s="274"/>
      <c r="AS1437" s="274"/>
      <c r="AT1437" s="274"/>
      <c r="AU1437" s="274"/>
      <c r="AV1437" s="274"/>
      <c r="AW1437" s="274"/>
      <c r="AX1437" s="274"/>
      <c r="AY1437" s="275"/>
      <c r="AZ1437" s="265"/>
      <c r="BA1437" s="266"/>
      <c r="BB1437" s="302" t="s">
        <v>42</v>
      </c>
      <c r="BC1437" s="269"/>
      <c r="BD1437" s="269">
        <f t="shared" si="48"/>
        <v>0</v>
      </c>
      <c r="BE1437" s="270"/>
      <c r="BF1437" s="296"/>
      <c r="BG1437" s="279"/>
      <c r="BI1437" s="252" t="str">
        <f t="shared" si="47"/>
        <v/>
      </c>
    </row>
    <row r="1438" spans="1:61" s="277" customFormat="1" hidden="1">
      <c r="B1438" s="300">
        <v>699.00400000000002</v>
      </c>
      <c r="C1438" s="303" t="s">
        <v>1104</v>
      </c>
      <c r="D1438" s="273"/>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74"/>
      <c r="AE1438" s="274"/>
      <c r="AF1438" s="274"/>
      <c r="AG1438" s="274"/>
      <c r="AH1438" s="274"/>
      <c r="AI1438" s="274"/>
      <c r="AJ1438" s="274"/>
      <c r="AK1438" s="274"/>
      <c r="AL1438" s="274"/>
      <c r="AM1438" s="274"/>
      <c r="AN1438" s="274"/>
      <c r="AO1438" s="274"/>
      <c r="AP1438" s="274"/>
      <c r="AQ1438" s="274"/>
      <c r="AR1438" s="274"/>
      <c r="AS1438" s="274"/>
      <c r="AT1438" s="274"/>
      <c r="AU1438" s="274"/>
      <c r="AV1438" s="274"/>
      <c r="AW1438" s="274"/>
      <c r="AX1438" s="274"/>
      <c r="AY1438" s="275"/>
      <c r="AZ1438" s="265"/>
      <c r="BA1438" s="266"/>
      <c r="BB1438" s="302" t="s">
        <v>42</v>
      </c>
      <c r="BC1438" s="269"/>
      <c r="BD1438" s="269">
        <f t="shared" si="48"/>
        <v>0</v>
      </c>
      <c r="BE1438" s="270"/>
      <c r="BF1438" s="296"/>
      <c r="BG1438" s="279"/>
      <c r="BI1438" s="252" t="str">
        <f t="shared" si="47"/>
        <v/>
      </c>
    </row>
    <row r="1439" spans="1:61" s="277" customFormat="1" hidden="1">
      <c r="B1439" s="300">
        <v>699.005</v>
      </c>
      <c r="C1439" s="303" t="s">
        <v>0</v>
      </c>
      <c r="D1439" s="299"/>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74"/>
      <c r="AE1439" s="274"/>
      <c r="AF1439" s="274"/>
      <c r="AG1439" s="274"/>
      <c r="AH1439" s="274"/>
      <c r="AI1439" s="274"/>
      <c r="AJ1439" s="274"/>
      <c r="AK1439" s="274"/>
      <c r="AL1439" s="274"/>
      <c r="AM1439" s="274"/>
      <c r="AN1439" s="274"/>
      <c r="AO1439" s="274"/>
      <c r="AP1439" s="274"/>
      <c r="AQ1439" s="274"/>
      <c r="AR1439" s="274"/>
      <c r="AS1439" s="274"/>
      <c r="AT1439" s="274"/>
      <c r="AU1439" s="274"/>
      <c r="AV1439" s="274"/>
      <c r="AW1439" s="274"/>
      <c r="AX1439" s="274"/>
      <c r="AY1439" s="275"/>
      <c r="AZ1439" s="265"/>
      <c r="BA1439" s="266"/>
      <c r="BB1439" s="302" t="s">
        <v>42</v>
      </c>
      <c r="BC1439" s="269"/>
      <c r="BD1439" s="269">
        <f t="shared" si="48"/>
        <v>0</v>
      </c>
      <c r="BE1439" s="270"/>
      <c r="BF1439" s="296"/>
      <c r="BG1439" s="279"/>
      <c r="BI1439" s="252" t="str">
        <f t="shared" si="47"/>
        <v/>
      </c>
    </row>
    <row r="1440" spans="1:61" s="277" customFormat="1" hidden="1">
      <c r="B1440" s="300">
        <v>699.00599999999997</v>
      </c>
      <c r="C1440" s="303" t="s">
        <v>1105</v>
      </c>
      <c r="D1440" s="273"/>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74"/>
      <c r="AE1440" s="274"/>
      <c r="AF1440" s="274"/>
      <c r="AG1440" s="274"/>
      <c r="AH1440" s="274"/>
      <c r="AI1440" s="274"/>
      <c r="AJ1440" s="274"/>
      <c r="AK1440" s="274"/>
      <c r="AL1440" s="274"/>
      <c r="AM1440" s="274"/>
      <c r="AN1440" s="274"/>
      <c r="AO1440" s="274"/>
      <c r="AP1440" s="274"/>
      <c r="AQ1440" s="274"/>
      <c r="AR1440" s="274"/>
      <c r="AS1440" s="274"/>
      <c r="AT1440" s="274"/>
      <c r="AU1440" s="274"/>
      <c r="AV1440" s="274"/>
      <c r="AW1440" s="274"/>
      <c r="AX1440" s="274"/>
      <c r="AY1440" s="275"/>
      <c r="AZ1440" s="265"/>
      <c r="BA1440" s="266"/>
      <c r="BB1440" s="302" t="s">
        <v>42</v>
      </c>
      <c r="BC1440" s="269"/>
      <c r="BD1440" s="269">
        <f t="shared" si="48"/>
        <v>0</v>
      </c>
      <c r="BE1440" s="270"/>
      <c r="BF1440" s="296"/>
      <c r="BG1440" s="279"/>
      <c r="BI1440" s="252" t="str">
        <f t="shared" si="47"/>
        <v/>
      </c>
    </row>
    <row r="1441" spans="2:61" s="277" customFormat="1" hidden="1">
      <c r="B1441" s="300">
        <v>699.00699999999995</v>
      </c>
      <c r="C1441" s="303" t="s">
        <v>1106</v>
      </c>
      <c r="D1441" s="273"/>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74"/>
      <c r="AE1441" s="274"/>
      <c r="AF1441" s="274"/>
      <c r="AG1441" s="274"/>
      <c r="AH1441" s="274"/>
      <c r="AI1441" s="274"/>
      <c r="AJ1441" s="274"/>
      <c r="AK1441" s="274"/>
      <c r="AL1441" s="274"/>
      <c r="AM1441" s="274"/>
      <c r="AN1441" s="274"/>
      <c r="AO1441" s="274"/>
      <c r="AP1441" s="274"/>
      <c r="AQ1441" s="274"/>
      <c r="AR1441" s="274"/>
      <c r="AS1441" s="274"/>
      <c r="AT1441" s="274"/>
      <c r="AU1441" s="274"/>
      <c r="AV1441" s="274"/>
      <c r="AW1441" s="274"/>
      <c r="AX1441" s="274"/>
      <c r="AY1441" s="275"/>
      <c r="AZ1441" s="265"/>
      <c r="BA1441" s="266"/>
      <c r="BB1441" s="302" t="s">
        <v>42</v>
      </c>
      <c r="BC1441" s="269"/>
      <c r="BD1441" s="269">
        <f t="shared" si="48"/>
        <v>0</v>
      </c>
      <c r="BE1441" s="270"/>
      <c r="BF1441" s="296"/>
      <c r="BG1441" s="279"/>
      <c r="BI1441" s="252" t="str">
        <f t="shared" si="47"/>
        <v/>
      </c>
    </row>
    <row r="1442" spans="2:61" s="277" customFormat="1" hidden="1">
      <c r="B1442" s="300">
        <v>699.00800000000004</v>
      </c>
      <c r="C1442" s="303" t="s">
        <v>1107</v>
      </c>
      <c r="D1442" s="273"/>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74"/>
      <c r="AE1442" s="274"/>
      <c r="AF1442" s="274"/>
      <c r="AG1442" s="274"/>
      <c r="AH1442" s="274"/>
      <c r="AI1442" s="274"/>
      <c r="AJ1442" s="274"/>
      <c r="AK1442" s="274"/>
      <c r="AL1442" s="274"/>
      <c r="AM1442" s="274"/>
      <c r="AN1442" s="274"/>
      <c r="AO1442" s="274"/>
      <c r="AP1442" s="274"/>
      <c r="AQ1442" s="274"/>
      <c r="AR1442" s="274"/>
      <c r="AS1442" s="274"/>
      <c r="AT1442" s="274"/>
      <c r="AU1442" s="274"/>
      <c r="AV1442" s="274"/>
      <c r="AW1442" s="274"/>
      <c r="AX1442" s="274"/>
      <c r="AY1442" s="275"/>
      <c r="AZ1442" s="265"/>
      <c r="BA1442" s="266"/>
      <c r="BB1442" s="302" t="s">
        <v>42</v>
      </c>
      <c r="BC1442" s="269"/>
      <c r="BD1442" s="269">
        <f t="shared" si="48"/>
        <v>0</v>
      </c>
      <c r="BE1442" s="270"/>
      <c r="BF1442" s="296"/>
      <c r="BG1442" s="279"/>
      <c r="BI1442" s="252" t="str">
        <f t="shared" si="47"/>
        <v/>
      </c>
    </row>
    <row r="1443" spans="2:61" s="277" customFormat="1" hidden="1">
      <c r="B1443" s="300">
        <v>699.00900000000001</v>
      </c>
      <c r="C1443" s="303" t="s">
        <v>1108</v>
      </c>
      <c r="D1443" s="273"/>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74"/>
      <c r="AE1443" s="274"/>
      <c r="AF1443" s="274"/>
      <c r="AG1443" s="274"/>
      <c r="AH1443" s="274"/>
      <c r="AI1443" s="274"/>
      <c r="AJ1443" s="274"/>
      <c r="AK1443" s="274"/>
      <c r="AL1443" s="274"/>
      <c r="AM1443" s="274"/>
      <c r="AN1443" s="274"/>
      <c r="AO1443" s="274"/>
      <c r="AP1443" s="274"/>
      <c r="AQ1443" s="274"/>
      <c r="AR1443" s="274"/>
      <c r="AS1443" s="274"/>
      <c r="AT1443" s="274"/>
      <c r="AU1443" s="274"/>
      <c r="AV1443" s="274"/>
      <c r="AW1443" s="274"/>
      <c r="AX1443" s="274"/>
      <c r="AY1443" s="275"/>
      <c r="AZ1443" s="265"/>
      <c r="BA1443" s="266"/>
      <c r="BB1443" s="302" t="s">
        <v>42</v>
      </c>
      <c r="BC1443" s="269"/>
      <c r="BD1443" s="269">
        <f t="shared" si="48"/>
        <v>0</v>
      </c>
      <c r="BE1443" s="270"/>
      <c r="BF1443" s="296"/>
      <c r="BG1443" s="279"/>
      <c r="BI1443" s="252" t="str">
        <f t="shared" si="47"/>
        <v/>
      </c>
    </row>
    <row r="1444" spans="2:61" s="277" customFormat="1" hidden="1">
      <c r="B1444" s="300">
        <v>699.01</v>
      </c>
      <c r="C1444" s="303" t="s">
        <v>1109</v>
      </c>
      <c r="D1444" s="273"/>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74"/>
      <c r="AE1444" s="274"/>
      <c r="AF1444" s="274"/>
      <c r="AG1444" s="274"/>
      <c r="AH1444" s="274"/>
      <c r="AI1444" s="274"/>
      <c r="AJ1444" s="274"/>
      <c r="AK1444" s="274"/>
      <c r="AL1444" s="274"/>
      <c r="AM1444" s="274"/>
      <c r="AN1444" s="274"/>
      <c r="AO1444" s="274"/>
      <c r="AP1444" s="274"/>
      <c r="AQ1444" s="274"/>
      <c r="AR1444" s="274"/>
      <c r="AS1444" s="274"/>
      <c r="AT1444" s="274"/>
      <c r="AU1444" s="274"/>
      <c r="AV1444" s="274"/>
      <c r="AW1444" s="274"/>
      <c r="AX1444" s="274"/>
      <c r="AY1444" s="275"/>
      <c r="AZ1444" s="265"/>
      <c r="BA1444" s="266"/>
      <c r="BB1444" s="302" t="s">
        <v>43</v>
      </c>
      <c r="BC1444" s="269"/>
      <c r="BD1444" s="269">
        <f t="shared" si="48"/>
        <v>0</v>
      </c>
      <c r="BE1444" s="270"/>
      <c r="BF1444" s="296"/>
      <c r="BG1444" s="279"/>
      <c r="BI1444" s="252" t="str">
        <f t="shared" si="47"/>
        <v/>
      </c>
    </row>
    <row r="1445" spans="2:61" s="277" customFormat="1" hidden="1">
      <c r="B1445" s="300">
        <v>699.01099999999997</v>
      </c>
      <c r="C1445" s="303" t="s">
        <v>1110</v>
      </c>
      <c r="D1445" s="273"/>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74"/>
      <c r="AE1445" s="274"/>
      <c r="AF1445" s="274"/>
      <c r="AG1445" s="274"/>
      <c r="AH1445" s="274"/>
      <c r="AI1445" s="274"/>
      <c r="AJ1445" s="274"/>
      <c r="AK1445" s="274"/>
      <c r="AL1445" s="274"/>
      <c r="AM1445" s="274"/>
      <c r="AN1445" s="274"/>
      <c r="AO1445" s="274"/>
      <c r="AP1445" s="274"/>
      <c r="AQ1445" s="274"/>
      <c r="AR1445" s="274"/>
      <c r="AS1445" s="274"/>
      <c r="AT1445" s="274"/>
      <c r="AU1445" s="274"/>
      <c r="AV1445" s="274"/>
      <c r="AW1445" s="274"/>
      <c r="AX1445" s="274"/>
      <c r="AY1445" s="275"/>
      <c r="AZ1445" s="265"/>
      <c r="BA1445" s="266"/>
      <c r="BB1445" s="302" t="s">
        <v>43</v>
      </c>
      <c r="BC1445" s="269"/>
      <c r="BD1445" s="269">
        <f t="shared" si="48"/>
        <v>0</v>
      </c>
      <c r="BE1445" s="270"/>
      <c r="BF1445" s="296"/>
      <c r="BG1445" s="279"/>
      <c r="BI1445" s="252" t="str">
        <f t="shared" si="47"/>
        <v/>
      </c>
    </row>
    <row r="1446" spans="2:61" s="277" customFormat="1" hidden="1">
      <c r="B1446" s="300">
        <v>699.01199999999994</v>
      </c>
      <c r="C1446" s="303" t="s">
        <v>1111</v>
      </c>
      <c r="D1446" s="273"/>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74"/>
      <c r="AE1446" s="274"/>
      <c r="AF1446" s="274"/>
      <c r="AG1446" s="274"/>
      <c r="AH1446" s="274"/>
      <c r="AI1446" s="274"/>
      <c r="AJ1446" s="274"/>
      <c r="AK1446" s="274"/>
      <c r="AL1446" s="274"/>
      <c r="AM1446" s="274"/>
      <c r="AN1446" s="274"/>
      <c r="AO1446" s="274"/>
      <c r="AP1446" s="274"/>
      <c r="AQ1446" s="274"/>
      <c r="AR1446" s="274"/>
      <c r="AS1446" s="274"/>
      <c r="AT1446" s="274"/>
      <c r="AU1446" s="274"/>
      <c r="AV1446" s="274"/>
      <c r="AW1446" s="274"/>
      <c r="AX1446" s="274"/>
      <c r="AY1446" s="275"/>
      <c r="AZ1446" s="265"/>
      <c r="BA1446" s="266"/>
      <c r="BB1446" s="302" t="s">
        <v>43</v>
      </c>
      <c r="BC1446" s="269"/>
      <c r="BD1446" s="269">
        <f t="shared" si="48"/>
        <v>0</v>
      </c>
      <c r="BE1446" s="270"/>
      <c r="BF1446" s="296"/>
      <c r="BG1446" s="279"/>
      <c r="BI1446" s="252" t="str">
        <f t="shared" si="47"/>
        <v/>
      </c>
    </row>
    <row r="1447" spans="2:61" s="277" customFormat="1" hidden="1">
      <c r="B1447" s="300">
        <v>699.01300000000003</v>
      </c>
      <c r="C1447" s="303" t="s">
        <v>1112</v>
      </c>
      <c r="D1447" s="273"/>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74"/>
      <c r="AE1447" s="274"/>
      <c r="AF1447" s="274"/>
      <c r="AG1447" s="274"/>
      <c r="AH1447" s="274"/>
      <c r="AI1447" s="274"/>
      <c r="AJ1447" s="274"/>
      <c r="AK1447" s="274"/>
      <c r="AL1447" s="274"/>
      <c r="AM1447" s="274"/>
      <c r="AN1447" s="274"/>
      <c r="AO1447" s="274"/>
      <c r="AP1447" s="274"/>
      <c r="AQ1447" s="274"/>
      <c r="AR1447" s="274"/>
      <c r="AS1447" s="274"/>
      <c r="AT1447" s="274"/>
      <c r="AU1447" s="274"/>
      <c r="AV1447" s="274"/>
      <c r="AW1447" s="274"/>
      <c r="AX1447" s="274"/>
      <c r="AY1447" s="275"/>
      <c r="AZ1447" s="265"/>
      <c r="BA1447" s="266"/>
      <c r="BB1447" s="302" t="s">
        <v>42</v>
      </c>
      <c r="BC1447" s="269"/>
      <c r="BD1447" s="269">
        <f t="shared" si="48"/>
        <v>0</v>
      </c>
      <c r="BE1447" s="270"/>
      <c r="BF1447" s="296"/>
      <c r="BG1447" s="279"/>
      <c r="BI1447" s="252" t="str">
        <f t="shared" si="47"/>
        <v/>
      </c>
    </row>
    <row r="1448" spans="2:61" s="277" customFormat="1" hidden="1">
      <c r="B1448" s="300">
        <v>699.01400000000001</v>
      </c>
      <c r="C1448" s="303" t="s">
        <v>82</v>
      </c>
      <c r="D1448" s="273"/>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74"/>
      <c r="AE1448" s="274"/>
      <c r="AF1448" s="274"/>
      <c r="AG1448" s="274"/>
      <c r="AH1448" s="274"/>
      <c r="AI1448" s="274"/>
      <c r="AJ1448" s="274"/>
      <c r="AK1448" s="274"/>
      <c r="AL1448" s="274"/>
      <c r="AM1448" s="274"/>
      <c r="AN1448" s="274"/>
      <c r="AO1448" s="274"/>
      <c r="AP1448" s="274"/>
      <c r="AQ1448" s="274"/>
      <c r="AR1448" s="274"/>
      <c r="AS1448" s="274"/>
      <c r="AT1448" s="274"/>
      <c r="AU1448" s="274"/>
      <c r="AV1448" s="274"/>
      <c r="AW1448" s="274"/>
      <c r="AX1448" s="274"/>
      <c r="AY1448" s="275"/>
      <c r="AZ1448" s="265"/>
      <c r="BA1448" s="266"/>
      <c r="BB1448" s="302" t="s">
        <v>42</v>
      </c>
      <c r="BC1448" s="269"/>
      <c r="BD1448" s="269">
        <f t="shared" si="48"/>
        <v>0</v>
      </c>
      <c r="BE1448" s="270"/>
      <c r="BF1448" s="296"/>
      <c r="BG1448" s="279"/>
      <c r="BI1448" s="252" t="str">
        <f t="shared" si="47"/>
        <v/>
      </c>
    </row>
    <row r="1449" spans="2:61" s="277" customFormat="1" hidden="1">
      <c r="B1449" s="300">
        <v>699.01499999999999</v>
      </c>
      <c r="C1449" s="303" t="s">
        <v>1113</v>
      </c>
      <c r="D1449" s="273"/>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74"/>
      <c r="AE1449" s="274"/>
      <c r="AF1449" s="274"/>
      <c r="AG1449" s="274"/>
      <c r="AH1449" s="274"/>
      <c r="AI1449" s="274"/>
      <c r="AJ1449" s="274"/>
      <c r="AK1449" s="274"/>
      <c r="AL1449" s="274"/>
      <c r="AM1449" s="274"/>
      <c r="AN1449" s="274"/>
      <c r="AO1449" s="274"/>
      <c r="AP1449" s="274"/>
      <c r="AQ1449" s="274"/>
      <c r="AR1449" s="274"/>
      <c r="AS1449" s="274"/>
      <c r="AT1449" s="274"/>
      <c r="AU1449" s="274"/>
      <c r="AV1449" s="274"/>
      <c r="AW1449" s="274"/>
      <c r="AX1449" s="274"/>
      <c r="AY1449" s="275"/>
      <c r="AZ1449" s="265"/>
      <c r="BA1449" s="266"/>
      <c r="BB1449" s="302" t="s">
        <v>42</v>
      </c>
      <c r="BC1449" s="269"/>
      <c r="BD1449" s="269">
        <f t="shared" si="48"/>
        <v>0</v>
      </c>
      <c r="BE1449" s="270"/>
      <c r="BF1449" s="296"/>
      <c r="BG1449" s="279"/>
      <c r="BI1449" s="252" t="str">
        <f t="shared" si="47"/>
        <v/>
      </c>
    </row>
    <row r="1450" spans="2:61" s="277" customFormat="1" hidden="1">
      <c r="B1450" s="300">
        <v>699.01599999999996</v>
      </c>
      <c r="C1450" s="303" t="s">
        <v>1114</v>
      </c>
      <c r="D1450" s="273"/>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74"/>
      <c r="AE1450" s="274"/>
      <c r="AF1450" s="274"/>
      <c r="AG1450" s="274"/>
      <c r="AH1450" s="274"/>
      <c r="AI1450" s="274"/>
      <c r="AJ1450" s="274"/>
      <c r="AK1450" s="274"/>
      <c r="AL1450" s="274"/>
      <c r="AM1450" s="274"/>
      <c r="AN1450" s="274"/>
      <c r="AO1450" s="274"/>
      <c r="AP1450" s="274"/>
      <c r="AQ1450" s="274"/>
      <c r="AR1450" s="274"/>
      <c r="AS1450" s="274"/>
      <c r="AT1450" s="274"/>
      <c r="AU1450" s="274"/>
      <c r="AV1450" s="274"/>
      <c r="AW1450" s="274"/>
      <c r="AX1450" s="274"/>
      <c r="AY1450" s="275"/>
      <c r="AZ1450" s="265"/>
      <c r="BA1450" s="266"/>
      <c r="BB1450" s="302" t="s">
        <v>42</v>
      </c>
      <c r="BC1450" s="269"/>
      <c r="BD1450" s="269">
        <f t="shared" si="48"/>
        <v>0</v>
      </c>
      <c r="BE1450" s="270"/>
      <c r="BF1450" s="296"/>
      <c r="BG1450" s="279"/>
      <c r="BI1450" s="252" t="str">
        <f t="shared" si="47"/>
        <v/>
      </c>
    </row>
    <row r="1451" spans="2:61" s="277" customFormat="1" hidden="1">
      <c r="B1451" s="300">
        <v>699.01700000000005</v>
      </c>
      <c r="C1451" s="303" t="s">
        <v>1115</v>
      </c>
      <c r="D1451" s="273"/>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74"/>
      <c r="AE1451" s="274"/>
      <c r="AF1451" s="274"/>
      <c r="AG1451" s="274"/>
      <c r="AH1451" s="274"/>
      <c r="AI1451" s="274"/>
      <c r="AJ1451" s="274"/>
      <c r="AK1451" s="274"/>
      <c r="AL1451" s="274"/>
      <c r="AM1451" s="274"/>
      <c r="AN1451" s="274"/>
      <c r="AO1451" s="274"/>
      <c r="AP1451" s="274"/>
      <c r="AQ1451" s="274"/>
      <c r="AR1451" s="274"/>
      <c r="AS1451" s="274"/>
      <c r="AT1451" s="274"/>
      <c r="AU1451" s="274"/>
      <c r="AV1451" s="274"/>
      <c r="AW1451" s="274"/>
      <c r="AX1451" s="274"/>
      <c r="AY1451" s="275"/>
      <c r="AZ1451" s="265"/>
      <c r="BA1451" s="266"/>
      <c r="BB1451" s="302" t="s">
        <v>42</v>
      </c>
      <c r="BC1451" s="269"/>
      <c r="BD1451" s="269">
        <f t="shared" si="48"/>
        <v>0</v>
      </c>
      <c r="BE1451" s="270"/>
      <c r="BF1451" s="296"/>
      <c r="BG1451" s="279"/>
      <c r="BI1451" s="252" t="str">
        <f t="shared" si="47"/>
        <v/>
      </c>
    </row>
    <row r="1452" spans="2:61" s="277" customFormat="1" hidden="1">
      <c r="B1452" s="300">
        <v>699.01800000000003</v>
      </c>
      <c r="C1452" s="303" t="s">
        <v>1116</v>
      </c>
      <c r="D1452" s="273"/>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74"/>
      <c r="AE1452" s="274"/>
      <c r="AF1452" s="274"/>
      <c r="AG1452" s="274"/>
      <c r="AH1452" s="274"/>
      <c r="AI1452" s="274"/>
      <c r="AJ1452" s="274"/>
      <c r="AK1452" s="274"/>
      <c r="AL1452" s="274"/>
      <c r="AM1452" s="274"/>
      <c r="AN1452" s="274"/>
      <c r="AO1452" s="274"/>
      <c r="AP1452" s="274"/>
      <c r="AQ1452" s="274"/>
      <c r="AR1452" s="274"/>
      <c r="AS1452" s="274"/>
      <c r="AT1452" s="274"/>
      <c r="AU1452" s="274"/>
      <c r="AV1452" s="274"/>
      <c r="AW1452" s="274"/>
      <c r="AX1452" s="274"/>
      <c r="AY1452" s="275"/>
      <c r="AZ1452" s="265"/>
      <c r="BA1452" s="266"/>
      <c r="BB1452" s="302" t="s">
        <v>43</v>
      </c>
      <c r="BC1452" s="269"/>
      <c r="BD1452" s="269">
        <f t="shared" si="48"/>
        <v>0</v>
      </c>
      <c r="BE1452" s="270"/>
      <c r="BF1452" s="296"/>
      <c r="BG1452" s="279"/>
      <c r="BI1452" s="252" t="str">
        <f t="shared" si="47"/>
        <v/>
      </c>
    </row>
    <row r="1453" spans="2:61" s="277" customFormat="1" hidden="1">
      <c r="B1453" s="300">
        <v>699.01900000000001</v>
      </c>
      <c r="C1453" s="303" t="s">
        <v>1117</v>
      </c>
      <c r="D1453" s="273"/>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74"/>
      <c r="AE1453" s="274"/>
      <c r="AF1453" s="274"/>
      <c r="AG1453" s="274"/>
      <c r="AH1453" s="274"/>
      <c r="AI1453" s="274"/>
      <c r="AJ1453" s="274"/>
      <c r="AK1453" s="274"/>
      <c r="AL1453" s="274"/>
      <c r="AM1453" s="274"/>
      <c r="AN1453" s="274"/>
      <c r="AO1453" s="274"/>
      <c r="AP1453" s="274"/>
      <c r="AQ1453" s="274"/>
      <c r="AR1453" s="274"/>
      <c r="AS1453" s="274"/>
      <c r="AT1453" s="274"/>
      <c r="AU1453" s="274"/>
      <c r="AV1453" s="274"/>
      <c r="AW1453" s="274"/>
      <c r="AX1453" s="274"/>
      <c r="AY1453" s="275"/>
      <c r="AZ1453" s="265"/>
      <c r="BA1453" s="266"/>
      <c r="BB1453" s="302" t="s">
        <v>47</v>
      </c>
      <c r="BC1453" s="269"/>
      <c r="BD1453" s="269">
        <f t="shared" si="48"/>
        <v>0</v>
      </c>
      <c r="BE1453" s="270"/>
      <c r="BF1453" s="296"/>
      <c r="BG1453" s="279"/>
      <c r="BI1453" s="252" t="str">
        <f t="shared" si="47"/>
        <v/>
      </c>
    </row>
    <row r="1454" spans="2:61" s="277" customFormat="1" hidden="1">
      <c r="B1454" s="300">
        <v>699.02</v>
      </c>
      <c r="C1454" s="303" t="s">
        <v>1118</v>
      </c>
      <c r="D1454" s="273"/>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74"/>
      <c r="AE1454" s="274"/>
      <c r="AF1454" s="274"/>
      <c r="AG1454" s="274"/>
      <c r="AH1454" s="274"/>
      <c r="AI1454" s="274"/>
      <c r="AJ1454" s="274"/>
      <c r="AK1454" s="274"/>
      <c r="AL1454" s="274"/>
      <c r="AM1454" s="274"/>
      <c r="AN1454" s="274"/>
      <c r="AO1454" s="274"/>
      <c r="AP1454" s="274"/>
      <c r="AQ1454" s="274"/>
      <c r="AR1454" s="274"/>
      <c r="AS1454" s="274"/>
      <c r="AT1454" s="274"/>
      <c r="AU1454" s="274"/>
      <c r="AV1454" s="274"/>
      <c r="AW1454" s="274"/>
      <c r="AX1454" s="274"/>
      <c r="AY1454" s="275"/>
      <c r="AZ1454" s="265"/>
      <c r="BA1454" s="266"/>
      <c r="BB1454" s="302" t="s">
        <v>42</v>
      </c>
      <c r="BC1454" s="269"/>
      <c r="BD1454" s="269">
        <f t="shared" si="48"/>
        <v>0</v>
      </c>
      <c r="BE1454" s="270"/>
      <c r="BF1454" s="296"/>
      <c r="BG1454" s="279"/>
      <c r="BI1454" s="252" t="str">
        <f t="shared" si="47"/>
        <v/>
      </c>
    </row>
    <row r="1455" spans="2:61" s="277" customFormat="1" hidden="1">
      <c r="B1455" s="300">
        <v>699.02099999999996</v>
      </c>
      <c r="C1455" s="303" t="s">
        <v>1119</v>
      </c>
      <c r="D1455" s="273"/>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74"/>
      <c r="AE1455" s="274"/>
      <c r="AF1455" s="274"/>
      <c r="AG1455" s="274"/>
      <c r="AH1455" s="274"/>
      <c r="AI1455" s="274"/>
      <c r="AJ1455" s="274"/>
      <c r="AK1455" s="274"/>
      <c r="AL1455" s="274"/>
      <c r="AM1455" s="274"/>
      <c r="AN1455" s="274"/>
      <c r="AO1455" s="274"/>
      <c r="AP1455" s="274"/>
      <c r="AQ1455" s="274"/>
      <c r="AR1455" s="274"/>
      <c r="AS1455" s="274"/>
      <c r="AT1455" s="274"/>
      <c r="AU1455" s="274"/>
      <c r="AV1455" s="274"/>
      <c r="AW1455" s="274"/>
      <c r="AX1455" s="274"/>
      <c r="AY1455" s="275"/>
      <c r="AZ1455" s="265"/>
      <c r="BA1455" s="266"/>
      <c r="BB1455" s="302" t="s">
        <v>42</v>
      </c>
      <c r="BC1455" s="269"/>
      <c r="BD1455" s="269">
        <f t="shared" si="48"/>
        <v>0</v>
      </c>
      <c r="BE1455" s="270"/>
      <c r="BF1455" s="296"/>
      <c r="BG1455" s="279"/>
      <c r="BI1455" s="252" t="str">
        <f t="shared" si="47"/>
        <v/>
      </c>
    </row>
    <row r="1456" spans="2:61" s="277" customFormat="1" hidden="1">
      <c r="B1456" s="300">
        <v>699.02200000000005</v>
      </c>
      <c r="C1456" s="303" t="s">
        <v>1120</v>
      </c>
      <c r="D1456" s="273"/>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74"/>
      <c r="AE1456" s="274"/>
      <c r="AF1456" s="274"/>
      <c r="AG1456" s="274"/>
      <c r="AH1456" s="274"/>
      <c r="AI1456" s="274"/>
      <c r="AJ1456" s="274"/>
      <c r="AK1456" s="274"/>
      <c r="AL1456" s="274"/>
      <c r="AM1456" s="274"/>
      <c r="AN1456" s="274"/>
      <c r="AO1456" s="274"/>
      <c r="AP1456" s="274"/>
      <c r="AQ1456" s="274"/>
      <c r="AR1456" s="274"/>
      <c r="AS1456" s="274"/>
      <c r="AT1456" s="274"/>
      <c r="AU1456" s="274"/>
      <c r="AV1456" s="274"/>
      <c r="AW1456" s="274"/>
      <c r="AX1456" s="274"/>
      <c r="AY1456" s="275"/>
      <c r="AZ1456" s="265"/>
      <c r="BA1456" s="266"/>
      <c r="BB1456" s="302" t="s">
        <v>42</v>
      </c>
      <c r="BC1456" s="269"/>
      <c r="BD1456" s="269">
        <f t="shared" si="48"/>
        <v>0</v>
      </c>
      <c r="BE1456" s="270"/>
      <c r="BF1456" s="296"/>
      <c r="BG1456" s="279"/>
      <c r="BI1456" s="252" t="str">
        <f t="shared" si="47"/>
        <v/>
      </c>
    </row>
    <row r="1457" spans="1:61" s="277" customFormat="1" hidden="1">
      <c r="B1457" s="300">
        <v>699.02300000000002</v>
      </c>
      <c r="C1457" s="303" t="s">
        <v>1121</v>
      </c>
      <c r="D1457" s="273"/>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74"/>
      <c r="AE1457" s="274"/>
      <c r="AF1457" s="274"/>
      <c r="AG1457" s="274"/>
      <c r="AH1457" s="274"/>
      <c r="AI1457" s="274"/>
      <c r="AJ1457" s="274"/>
      <c r="AK1457" s="274"/>
      <c r="AL1457" s="274"/>
      <c r="AM1457" s="274"/>
      <c r="AN1457" s="274"/>
      <c r="AO1457" s="274"/>
      <c r="AP1457" s="274"/>
      <c r="AQ1457" s="274"/>
      <c r="AR1457" s="274"/>
      <c r="AS1457" s="274"/>
      <c r="AT1457" s="274"/>
      <c r="AU1457" s="274"/>
      <c r="AV1457" s="274"/>
      <c r="AW1457" s="274"/>
      <c r="AX1457" s="274"/>
      <c r="AY1457" s="275"/>
      <c r="AZ1457" s="265"/>
      <c r="BA1457" s="266"/>
      <c r="BB1457" s="302" t="s">
        <v>46</v>
      </c>
      <c r="BC1457" s="269"/>
      <c r="BD1457" s="269">
        <f t="shared" si="48"/>
        <v>0</v>
      </c>
      <c r="BE1457" s="270"/>
      <c r="BF1457" s="296"/>
      <c r="BG1457" s="279"/>
      <c r="BI1457" s="252" t="str">
        <f t="shared" si="47"/>
        <v/>
      </c>
    </row>
    <row r="1458" spans="1:61" s="277" customFormat="1">
      <c r="B1458" s="304"/>
      <c r="C1458" s="305"/>
      <c r="D1458" s="273"/>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74"/>
      <c r="AE1458" s="274"/>
      <c r="AF1458" s="274"/>
      <c r="AG1458" s="274"/>
      <c r="AH1458" s="274"/>
      <c r="AI1458" s="274"/>
      <c r="AJ1458" s="274"/>
      <c r="AK1458" s="274"/>
      <c r="AL1458" s="274"/>
      <c r="AM1458" s="274"/>
      <c r="AN1458" s="274"/>
      <c r="AO1458" s="274"/>
      <c r="AP1458" s="274"/>
      <c r="AQ1458" s="274"/>
      <c r="AR1458" s="274"/>
      <c r="AS1458" s="274"/>
      <c r="AT1458" s="274"/>
      <c r="AU1458" s="274"/>
      <c r="AV1458" s="274"/>
      <c r="AW1458" s="274"/>
      <c r="AX1458" s="274"/>
      <c r="AY1458" s="275"/>
      <c r="AZ1458" s="265"/>
      <c r="BA1458" s="266"/>
      <c r="BB1458" s="266"/>
      <c r="BC1458" s="269"/>
      <c r="BD1458" s="269">
        <f t="shared" si="48"/>
        <v>0</v>
      </c>
      <c r="BE1458" s="270"/>
      <c r="BF1458" s="296"/>
      <c r="BG1458" s="279"/>
      <c r="BI1458" s="252" t="str">
        <f t="shared" si="47"/>
        <v/>
      </c>
    </row>
    <row r="1459" spans="1:61">
      <c r="A1459" s="252"/>
      <c r="E1459" s="308"/>
      <c r="F1459" s="309"/>
      <c r="BE1459" s="316"/>
      <c r="BI1459" s="252" t="str">
        <f t="shared" si="47"/>
        <v/>
      </c>
    </row>
    <row r="1460" spans="1:61">
      <c r="A1460" s="255">
        <f>COUNT(B6:B1457)</f>
        <v>1420</v>
      </c>
      <c r="B1460" s="252"/>
      <c r="BE1460" s="318"/>
    </row>
    <row r="1461" spans="1:61">
      <c r="A1461" s="252"/>
      <c r="BC1461" s="315" t="s">
        <v>2</v>
      </c>
      <c r="BD1461" s="315">
        <f>SUM(BD7:BD1458)</f>
        <v>0</v>
      </c>
      <c r="BE1461" s="316"/>
      <c r="BF1461" s="271"/>
    </row>
    <row r="1462" spans="1:61">
      <c r="A1462" s="252"/>
      <c r="BA1462" s="319">
        <v>7.0000000000000007E-2</v>
      </c>
      <c r="BC1462" s="315" t="s">
        <v>1448</v>
      </c>
      <c r="BD1462" s="315">
        <f>BD1461*BA1462</f>
        <v>0</v>
      </c>
      <c r="BE1462" s="316"/>
    </row>
    <row r="1463" spans="1:61">
      <c r="A1463" s="252"/>
      <c r="BC1463" s="315" t="s">
        <v>3</v>
      </c>
      <c r="BD1463" s="315">
        <f>BD1461+BD1462</f>
        <v>0</v>
      </c>
      <c r="BE1463" s="316"/>
    </row>
    <row r="1464" spans="1:61">
      <c r="A1464" s="252"/>
    </row>
    <row r="1465" spans="1:61">
      <c r="A1465" s="252"/>
    </row>
    <row r="1466" spans="1:61">
      <c r="AY1466" s="420" t="s">
        <v>4</v>
      </c>
      <c r="AZ1466" s="420"/>
      <c r="BA1466" s="420"/>
      <c r="BB1466" s="420"/>
      <c r="BC1466" s="420"/>
      <c r="BD1466" s="420"/>
    </row>
    <row r="1467" spans="1:61">
      <c r="AZ1467" s="310"/>
      <c r="BA1467" s="310"/>
      <c r="BB1467" s="311"/>
      <c r="BC1467" s="320" t="s">
        <v>5</v>
      </c>
      <c r="BD1467" s="315">
        <f>BD1461</f>
        <v>0</v>
      </c>
    </row>
    <row r="1468" spans="1:61">
      <c r="AZ1468" s="310"/>
      <c r="BA1468" s="310"/>
      <c r="BB1468" s="311"/>
      <c r="BC1468" s="320" t="s">
        <v>132</v>
      </c>
      <c r="BD1468" s="315">
        <f>BD1461-(0.1*BD1461)</f>
        <v>0</v>
      </c>
    </row>
    <row r="1469" spans="1:61">
      <c r="AZ1469" s="310"/>
      <c r="BA1469" s="310"/>
      <c r="BB1469" s="311"/>
      <c r="BC1469" s="320" t="s">
        <v>133</v>
      </c>
      <c r="BD1469" s="315">
        <f>BD1461+(0.1*BD1461)</f>
        <v>0</v>
      </c>
    </row>
  </sheetData>
  <customSheetViews>
    <customSheetView guid="{1CF76A0A-16AD-4C35-9F05-B1226981ACC1}" colorId="63" fitToPage="1" printArea="1" hiddenRows="1" hiddenColumns="1">
      <pane xSplit="54" ySplit="5" topLeftCell="BC6" activePane="bottomRight" state="frozen"/>
      <selection pane="bottomRight" activeCell="BC7" sqref="BC7"/>
      <pageMargins left="0.5" right="0.5" top="0.75" bottom="0.75" header="0.25" footer="0.5"/>
      <printOptions horizontalCentered="1"/>
      <pageSetup scale="46" fitToHeight="50" orientation="portrait" r:id="rId1"/>
      <headerFooter alignWithMargins="0">
        <oddHeader>&amp;CConstruction Cost Estimate for
PROJECT NAME</oddHeader>
        <oddFooter>&amp;LHansen No.: XXXXX&amp;CPage &amp;P of &amp;N</oddFooter>
      </headerFooter>
    </customSheetView>
    <customSheetView guid="{278BC841-009A-457C-80BE-E56C415EF71A}" colorId="63" fitToPage="1" printArea="1" hiddenRows="1" hiddenColumns="1">
      <pane xSplit="54" ySplit="5" topLeftCell="BC6" activePane="bottomRight" state="frozen"/>
      <selection pane="bottomRight" activeCell="BC6" sqref="BC6"/>
      <pageMargins left="0.5" right="0.5" top="0.75" bottom="0.75" header="0.25" footer="0.5"/>
      <printOptions horizontalCentered="1"/>
      <pageSetup scale="46" fitToHeight="50" orientation="portrait" r:id="rId2"/>
      <headerFooter alignWithMargins="0">
        <oddHeader>&amp;CConstruction Cost Estimate for
PROJECT NAME</oddHeader>
        <oddFooter>&amp;LHansen No.: XXXXX&amp;CPage &amp;P of &amp;N</oddFooter>
      </headerFooter>
    </customSheetView>
    <customSheetView guid="{27D65E28-1937-405D-9E45-620A72086D16}" colorId="63" fitToPage="1" printArea="1" hiddenRows="1" hiddenColumns="1">
      <pane xSplit="54" ySplit="5" topLeftCell="BC6" activePane="bottomRight" state="frozen"/>
      <selection pane="bottomRight" activeCell="B7" sqref="B7"/>
      <pageMargins left="0.5" right="0.5" top="0.75" bottom="0.75" header="0.25" footer="0.5"/>
      <printOptions horizontalCentered="1"/>
      <pageSetup scale="46" fitToHeight="50" orientation="portrait" r:id="rId3"/>
      <headerFooter alignWithMargins="0">
        <oddHeader>&amp;CConstruction Cost Estimate for
PROJECT NAME</oddHeader>
        <oddFooter>&amp;LHansen No.: XXXXX&amp;CPage &amp;P of &amp;N</oddFooter>
      </headerFooter>
    </customSheetView>
    <customSheetView guid="{9D7FB7D0-2FE3-4D80-9704-7D12107D2B58}" colorId="63" fitToPage="1" printArea="1" hiddenRows="1" hiddenColumns="1">
      <pane xSplit="54" ySplit="5" topLeftCell="BC17" activePane="bottomRight" state="frozen"/>
      <selection pane="bottomRight" activeCell="B18" sqref="B18"/>
      <pageMargins left="0.5" right="0.5" top="0.75" bottom="0.75" header="0.25" footer="0.5"/>
      <printOptions horizontalCentered="1"/>
      <pageSetup scale="46" fitToHeight="50" orientation="portrait" r:id="rId4"/>
      <headerFooter alignWithMargins="0">
        <oddHeader>&amp;CConstruction Cost Estimate for
PROJECT NAME</oddHeader>
        <oddFooter>&amp;LHansen No.: XXXXX&amp;CPage &amp;P of &amp;N</oddFooter>
      </headerFooter>
    </customSheetView>
    <customSheetView guid="{F67DCBEC-74ED-4958-AE1F-2F13B4531374}" colorId="63" fitToPage="1" printArea="1" hiddenRows="1" hiddenColumns="1">
      <pane xSplit="54" ySplit="5" topLeftCell="BC160" activePane="bottomRight" state="frozen"/>
      <selection pane="bottomRight" activeCell="B161" sqref="B161"/>
      <pageMargins left="0.5" right="0.5" top="0.75" bottom="0.75" header="0.25" footer="0.5"/>
      <printOptions horizontalCentered="1"/>
      <pageSetup scale="46" fitToHeight="50" orientation="portrait" r:id="rId5"/>
      <headerFooter alignWithMargins="0">
        <oddHeader>&amp;CConstruction Cost Estimate for
PROJECT NAME</oddHeader>
        <oddFooter>&amp;LHansen No.: XXXXX&amp;CPage &amp;P of &amp;N</oddFooter>
      </headerFooter>
    </customSheetView>
    <customSheetView guid="{B3DD5EE1-4C3E-4B34-8831-343795BF8503}" colorId="63" fitToPage="1" printArea="1" hiddenRows="1" hiddenColumns="1">
      <pane xSplit="54" ySplit="5" topLeftCell="BC183" activePane="bottomRight" state="frozen"/>
      <selection pane="bottomRight" activeCell="B184" sqref="B184"/>
      <pageMargins left="0.5" right="0.5" top="0.75" bottom="0.75" header="0.25" footer="0.5"/>
      <printOptions horizontalCentered="1"/>
      <pageSetup scale="46" fitToHeight="50" orientation="portrait" r:id="rId6"/>
      <headerFooter alignWithMargins="0">
        <oddHeader>&amp;CConstruction Cost Estimate for
PROJECT NAME</oddHeader>
        <oddFooter>&amp;LHansen No.: XXXXX&amp;CPage &amp;P of &amp;N</oddFooter>
      </headerFooter>
    </customSheetView>
    <customSheetView guid="{98646AEC-BFC2-40D4-B1F2-9C97172258A9}" colorId="63" fitToPage="1" printArea="1" hiddenRows="1" hiddenColumns="1">
      <pane xSplit="54" ySplit="5" topLeftCell="BC222" activePane="bottomRight" state="frozen"/>
      <selection pane="bottomRight" activeCell="B223" sqref="B223"/>
      <pageMargins left="0.5" right="0.5" top="0.75" bottom="0.75" header="0.25" footer="0.5"/>
      <printOptions horizontalCentered="1"/>
      <pageSetup scale="46" fitToHeight="50" orientation="portrait" r:id="rId7"/>
      <headerFooter alignWithMargins="0">
        <oddHeader>&amp;CConstruction Cost Estimate for
PROJECT NAME</oddHeader>
        <oddFooter>&amp;LHansen No.: XXXXX&amp;CPage &amp;P of &amp;N</oddFooter>
      </headerFooter>
    </customSheetView>
    <customSheetView guid="{BB391942-1FB3-41F5-9CBE-EC787F77B6B8}" colorId="63" fitToPage="1" printArea="1" hiddenRows="1" hiddenColumns="1">
      <pane xSplit="54" ySplit="5" topLeftCell="BC239" activePane="bottomRight" state="frozen"/>
      <selection pane="bottomRight" activeCell="B240" sqref="B240"/>
      <pageMargins left="0.5" right="0.5" top="0.75" bottom="0.75" header="0.25" footer="0.5"/>
      <printOptions horizontalCentered="1"/>
      <pageSetup scale="46" fitToHeight="50" orientation="portrait" r:id="rId8"/>
      <headerFooter alignWithMargins="0">
        <oddHeader>&amp;CConstruction Cost Estimate for
PROJECT NAME</oddHeader>
        <oddFooter>&amp;LHansen No.: XXXXX&amp;CPage &amp;P of &amp;N</oddFooter>
      </headerFooter>
    </customSheetView>
    <customSheetView guid="{5BA5ECE7-D8DE-4B42-A737-BC45BC65BD31}" colorId="63" fitToPage="1" printArea="1" hiddenRows="1" hiddenColumns="1">
      <pane xSplit="54" ySplit="5" topLeftCell="BC247" activePane="bottomRight" state="frozen"/>
      <selection pane="bottomRight" activeCell="B248" sqref="B248"/>
      <pageMargins left="0.5" right="0.5" top="0.75" bottom="0.75" header="0.25" footer="0.5"/>
      <printOptions horizontalCentered="1"/>
      <pageSetup scale="46" fitToHeight="50" orientation="portrait" r:id="rId9"/>
      <headerFooter alignWithMargins="0">
        <oddHeader>&amp;CConstruction Cost Estimate for
PROJECT NAME</oddHeader>
        <oddFooter>&amp;LHansen No.: XXXXX&amp;CPage &amp;P of &amp;N</oddFooter>
      </headerFooter>
    </customSheetView>
    <customSheetView guid="{B7C3B2E8-7FEE-4A10-B692-08D64A86AE04}" colorId="63" fitToPage="1" printArea="1" hiddenRows="1" hiddenColumns="1">
      <pane xSplit="54" ySplit="5" topLeftCell="BC255" activePane="bottomRight" state="frozen"/>
      <selection pane="bottomRight" activeCell="B256" sqref="B256"/>
      <pageMargins left="0.5" right="0.5" top="0.75" bottom="0.75" header="0.25" footer="0.5"/>
      <printOptions horizontalCentered="1"/>
      <pageSetup scale="46" fitToHeight="50" orientation="portrait" r:id="rId10"/>
      <headerFooter alignWithMargins="0">
        <oddHeader>&amp;CConstruction Cost Estimate for
PROJECT NAME</oddHeader>
        <oddFooter>&amp;LHansen No.: XXXXX&amp;CPage &amp;P of &amp;N</oddFooter>
      </headerFooter>
    </customSheetView>
    <customSheetView guid="{7BC85BCC-F4B2-4BA9-83CC-D3C00836D4E1}" colorId="63" fitToPage="1" printArea="1" hiddenRows="1" hiddenColumns="1">
      <pane xSplit="54" ySplit="5" topLeftCell="BC294" activePane="bottomRight" state="frozen"/>
      <selection pane="bottomRight" activeCell="B295" sqref="B295"/>
      <pageMargins left="0.5" right="0.5" top="0.75" bottom="0.75" header="0.25" footer="0.5"/>
      <printOptions horizontalCentered="1"/>
      <pageSetup scale="46" fitToHeight="50" orientation="portrait" r:id="rId11"/>
      <headerFooter alignWithMargins="0">
        <oddHeader>&amp;CConstruction Cost Estimate for
PROJECT NAME</oddHeader>
        <oddFooter>&amp;LHansen No.: XXXXX&amp;CPage &amp;P of &amp;N</oddFooter>
      </headerFooter>
    </customSheetView>
    <customSheetView guid="{5E458D96-3465-44DD-BEEB-23D5B1BB0A4C}" colorId="63" fitToPage="1" printArea="1" hiddenRows="1" hiddenColumns="1">
      <pane xSplit="54" ySplit="5" topLeftCell="BC327" activePane="bottomRight" state="frozen"/>
      <selection pane="bottomRight" activeCell="B328" sqref="B328"/>
      <pageMargins left="0.5" right="0.5" top="0.75" bottom="0.75" header="0.25" footer="0.5"/>
      <printOptions horizontalCentered="1"/>
      <pageSetup scale="46" fitToHeight="50" orientation="portrait" r:id="rId12"/>
      <headerFooter alignWithMargins="0">
        <oddHeader>&amp;CConstruction Cost Estimate for
PROJECT NAME</oddHeader>
        <oddFooter>&amp;LHansen No.: XXXXX&amp;CPage &amp;P of &amp;N</oddFooter>
      </headerFooter>
    </customSheetView>
    <customSheetView guid="{702D690B-DC4D-4484-B629-DDDCF53422C3}" colorId="63" fitToPage="1" printArea="1" hiddenRows="1" hiddenColumns="1">
      <pane xSplit="54" ySplit="5" topLeftCell="BC352" activePane="bottomRight" state="frozen"/>
      <selection pane="bottomRight" activeCell="B353" sqref="B353"/>
      <pageMargins left="0.5" right="0.5" top="0.75" bottom="0.75" header="0.25" footer="0.5"/>
      <printOptions horizontalCentered="1"/>
      <pageSetup scale="46" fitToHeight="50" orientation="portrait" r:id="rId13"/>
      <headerFooter alignWithMargins="0">
        <oddHeader>&amp;CConstruction Cost Estimate for
PROJECT NAME</oddHeader>
        <oddFooter>&amp;LHansen No.: XXXXX&amp;CPage &amp;P of &amp;N</oddFooter>
      </headerFooter>
    </customSheetView>
    <customSheetView guid="{61B6830F-A041-4B66-8C0B-F5CBD6E485C1}" colorId="63" fitToPage="1" printArea="1" hiddenRows="1" hiddenColumns="1">
      <pane xSplit="54" ySplit="5" topLeftCell="BC473" activePane="bottomRight" state="frozen"/>
      <selection pane="bottomRight" activeCell="B495" sqref="B495"/>
      <pageMargins left="0.5" right="0.5" top="0.75" bottom="0.75" header="0.25" footer="0.5"/>
      <printOptions horizontalCentered="1"/>
      <pageSetup scale="46" fitToHeight="50" orientation="portrait" r:id="rId14"/>
      <headerFooter alignWithMargins="0">
        <oddHeader>&amp;CConstruction Cost Estimate for
PROJECT NAME</oddHeader>
        <oddFooter>&amp;LHansen No.: XXXXX&amp;CPage &amp;P of &amp;N</oddFooter>
      </headerFooter>
    </customSheetView>
    <customSheetView guid="{B26042E3-9255-4F2C-B190-BB7774E65A20}" colorId="63" fitToPage="1" printArea="1" hiddenRows="1" hiddenColumns="1">
      <pane xSplit="54" ySplit="5" topLeftCell="BC564" activePane="bottomRight" state="frozen"/>
      <selection pane="bottomRight" activeCell="B576" sqref="B576"/>
      <pageMargins left="0.5" right="0.5" top="0.75" bottom="0.75" header="0.25" footer="0.5"/>
      <printOptions horizontalCentered="1"/>
      <pageSetup scale="46" fitToHeight="50" orientation="portrait" r:id="rId15"/>
      <headerFooter alignWithMargins="0">
        <oddHeader>&amp;CConstruction Cost Estimate for
PROJECT NAME</oddHeader>
        <oddFooter>&amp;LHansen No.: XXXXX&amp;CPage &amp;P of &amp;N</oddFooter>
      </headerFooter>
    </customSheetView>
    <customSheetView guid="{3625C264-40DB-470F-8A4A-4B5966370BB1}" colorId="63" fitToPage="1" printArea="1" hiddenRows="1" hiddenColumns="1">
      <pane xSplit="54" ySplit="5" topLeftCell="BC636" activePane="bottomRight" state="frozen"/>
      <selection pane="bottomRight" activeCell="B637" sqref="B637"/>
      <pageMargins left="0.5" right="0.5" top="0.75" bottom="0.75" header="0.25" footer="0.5"/>
      <printOptions horizontalCentered="1"/>
      <pageSetup scale="46" fitToHeight="50" orientation="portrait" r:id="rId16"/>
      <headerFooter alignWithMargins="0">
        <oddHeader>&amp;CConstruction Cost Estimate for
PROJECT NAME</oddHeader>
        <oddFooter>&amp;LHansen No.: XXXXX&amp;CPage &amp;P of &amp;N</oddFooter>
      </headerFooter>
    </customSheetView>
    <customSheetView guid="{F0BE8373-3F58-42B3-A085-B9BB3C3DC889}" colorId="63" fitToPage="1" printArea="1" hiddenRows="1" hiddenColumns="1">
      <pane xSplit="54" ySplit="5" topLeftCell="BC675" activePane="bottomRight" state="frozen"/>
      <selection pane="bottomRight" activeCell="B676" sqref="B676"/>
      <pageMargins left="0.5" right="0.5" top="0.75" bottom="0.75" header="0.25" footer="0.5"/>
      <printOptions horizontalCentered="1"/>
      <pageSetup scale="46" fitToHeight="50" orientation="portrait" r:id="rId17"/>
      <headerFooter alignWithMargins="0">
        <oddHeader>&amp;CConstruction Cost Estimate for
PROJECT NAME</oddHeader>
        <oddFooter>&amp;LHansen No.: XXXXX&amp;CPage &amp;P of &amp;N</oddFooter>
      </headerFooter>
    </customSheetView>
    <customSheetView guid="{42D4FBF7-0BF5-44C1-915B-0EF72A67D14D}" colorId="63" fitToPage="1" printArea="1" hiddenRows="1" hiddenColumns="1">
      <pane xSplit="54" ySplit="5" topLeftCell="BC777" activePane="bottomRight" state="frozen"/>
      <selection pane="bottomRight" activeCell="B778" sqref="B778"/>
      <pageMargins left="0.5" right="0.5" top="0.75" bottom="0.75" header="0.25" footer="0.5"/>
      <printOptions horizontalCentered="1"/>
      <pageSetup scale="46" fitToHeight="50" orientation="portrait" r:id="rId18"/>
      <headerFooter alignWithMargins="0">
        <oddHeader>&amp;CConstruction Cost Estimate for
PROJECT NAME</oddHeader>
        <oddFooter>&amp;LHansen No.: XXXXX&amp;CPage &amp;P of &amp;N</oddFooter>
      </headerFooter>
    </customSheetView>
    <customSheetView guid="{AFCDB6B2-BAA8-4AEA-B004-7CCCE9FCBD59}" colorId="63" fitToPage="1" printArea="1" hiddenRows="1" hiddenColumns="1">
      <pane xSplit="54" ySplit="5" topLeftCell="BC764" activePane="bottomRight" state="frozen"/>
      <selection pane="bottomRight" activeCell="B765" sqref="B765"/>
      <pageMargins left="0.5" right="0.5" top="0.75" bottom="0.75" header="0.25" footer="0.5"/>
      <printOptions horizontalCentered="1"/>
      <pageSetup scale="46" fitToHeight="50" orientation="portrait" r:id="rId19"/>
      <headerFooter alignWithMargins="0">
        <oddHeader>&amp;CConstruction Cost Estimate for
PROJECT NAME</oddHeader>
        <oddFooter>&amp;LHansen No.: XXXXX&amp;CPage &amp;P of &amp;N</oddFooter>
      </headerFooter>
    </customSheetView>
    <customSheetView guid="{A747D0B4-F12D-4FB2-9E3E-BD134EB5BFB0}" colorId="63" fitToPage="1" printArea="1" hiddenRows="1" hiddenColumns="1">
      <pane xSplit="54" ySplit="5" topLeftCell="BC886" activePane="bottomRight" state="frozen"/>
      <selection pane="bottomRight" activeCell="B887" sqref="B887"/>
      <pageMargins left="0.5" right="0.5" top="0.75" bottom="0.75" header="0.25" footer="0.5"/>
      <printOptions horizontalCentered="1"/>
      <pageSetup scale="46" fitToHeight="50" orientation="portrait" r:id="rId20"/>
      <headerFooter alignWithMargins="0">
        <oddHeader>&amp;CConstruction Cost Estimate for
PROJECT NAME</oddHeader>
        <oddFooter>&amp;LHansen No.: XXXXX&amp;CPage &amp;P of &amp;N</oddFooter>
      </headerFooter>
    </customSheetView>
    <customSheetView guid="{543E4C33-6846-4B21-B31C-8DA3E5202380}" colorId="63" fitToPage="1" printArea="1" hiddenRows="1" hiddenColumns="1">
      <pane xSplit="54" ySplit="5" topLeftCell="BC1028" activePane="bottomRight" state="frozen"/>
      <selection pane="bottomRight" activeCell="B1029" sqref="B1029"/>
      <pageMargins left="0.5" right="0.5" top="0.75" bottom="0.75" header="0.25" footer="0.5"/>
      <printOptions horizontalCentered="1"/>
      <pageSetup scale="46" fitToHeight="50" orientation="portrait" r:id="rId21"/>
      <headerFooter alignWithMargins="0">
        <oddHeader>&amp;CConstruction Cost Estimate for
PROJECT NAME</oddHeader>
        <oddFooter>&amp;LHansen No.: XXXXX&amp;CPage &amp;P of &amp;N</oddFooter>
      </headerFooter>
    </customSheetView>
    <customSheetView guid="{F26FCCA8-AA21-4100-B361-552320CC1605}" colorId="63" fitToPage="1" printArea="1" hiddenRows="1" hiddenColumns="1">
      <pane xSplit="54" ySplit="5" topLeftCell="BC1122" activePane="bottomRight" state="frozen"/>
      <selection pane="bottomRight" activeCell="B1136" sqref="B1136"/>
      <pageMargins left="0.5" right="0.5" top="0.75" bottom="0.75" header="0.25" footer="0.5"/>
      <printOptions horizontalCentered="1"/>
      <pageSetup scale="46" fitToHeight="50" orientation="portrait" r:id="rId22"/>
      <headerFooter alignWithMargins="0">
        <oddHeader>&amp;CConstruction Cost Estimate for
PROJECT NAME</oddHeader>
        <oddFooter>&amp;LHansen No.: XXXXX&amp;CPage &amp;P of &amp;N</oddFooter>
      </headerFooter>
    </customSheetView>
    <customSheetView guid="{6B8162DC-4BF6-4258-BE91-712674C5E408}" colorId="63" fitToPage="1" printArea="1" hiddenRows="1" hiddenColumns="1">
      <pane xSplit="54" ySplit="5" topLeftCell="BC1136" activePane="bottomRight" state="frozen"/>
      <selection pane="bottomRight" activeCell="B1148" sqref="B1148"/>
      <pageMargins left="0.5" right="0.5" top="0.75" bottom="0.75" header="0.25" footer="0.5"/>
      <printOptions horizontalCentered="1"/>
      <pageSetup scale="46" fitToHeight="50" orientation="portrait" r:id="rId23"/>
      <headerFooter alignWithMargins="0">
        <oddHeader>&amp;CConstruction Cost Estimate for
PROJECT NAME</oddHeader>
        <oddFooter>&amp;LHansen No.: XXXXX&amp;CPage &amp;P of &amp;N</oddFooter>
      </headerFooter>
    </customSheetView>
    <customSheetView guid="{F04B5AD9-0BBC-4AFF-94A0-FEC8B0BA5185}" colorId="63" fitToPage="1" printArea="1" hiddenRows="1" hiddenColumns="1">
      <pane xSplit="54" ySplit="5" topLeftCell="BC1163" activePane="bottomRight" state="frozen"/>
      <selection pane="bottomRight" activeCell="B1164" sqref="B1164"/>
      <pageMargins left="0.5" right="0.5" top="0.75" bottom="0.75" header="0.25" footer="0.5"/>
      <printOptions horizontalCentered="1"/>
      <pageSetup scale="46" fitToHeight="50" orientation="portrait" r:id="rId24"/>
      <headerFooter alignWithMargins="0">
        <oddHeader>&amp;CConstruction Cost Estimate for
PROJECT NAME</oddHeader>
        <oddFooter>&amp;LHansen No.: XXXXX&amp;CPage &amp;P of &amp;N</oddFooter>
      </headerFooter>
    </customSheetView>
    <customSheetView guid="{AAE9B859-FA1A-465F-A466-DE9F58B67B7B}" colorId="63" fitToPage="1" printArea="1" hiddenRows="1" hiddenColumns="1">
      <pane xSplit="54" ySplit="5" topLeftCell="BC1171" activePane="bottomRight" state="frozen"/>
      <selection pane="bottomRight" activeCell="B1172" sqref="B1172"/>
      <pageMargins left="0.5" right="0.5" top="0.75" bottom="0.75" header="0.25" footer="0.5"/>
      <printOptions horizontalCentered="1"/>
      <pageSetup scale="46" fitToHeight="50" orientation="portrait" r:id="rId25"/>
      <headerFooter alignWithMargins="0">
        <oddHeader>&amp;CConstruction Cost Estimate for
PROJECT NAME</oddHeader>
        <oddFooter>&amp;LHansen No.: XXXXX&amp;CPage &amp;P of &amp;N</oddFooter>
      </headerFooter>
    </customSheetView>
    <customSheetView guid="{D5781ADF-513A-4BFD-A06E-479BE89ECF0E}" colorId="63" fitToPage="1" printArea="1" hiddenRows="1" hiddenColumns="1">
      <pane xSplit="54" ySplit="5" topLeftCell="BC1172" activePane="bottomRight" state="frozen"/>
      <selection pane="bottomRight" activeCell="B1192" sqref="B1192"/>
      <pageMargins left="0.5" right="0.5" top="0.75" bottom="0.75" header="0.25" footer="0.5"/>
      <printOptions horizontalCentered="1"/>
      <pageSetup scale="46" fitToHeight="50" orientation="portrait" r:id="rId26"/>
      <headerFooter alignWithMargins="0">
        <oddHeader>&amp;CConstruction Cost Estimate for
PROJECT NAME</oddHeader>
        <oddFooter>&amp;LHansen No.: XXXXX&amp;CPage &amp;P of &amp;N</oddFooter>
      </headerFooter>
    </customSheetView>
    <customSheetView guid="{39AE9B85-1BA1-4D9C-A7D9-9969965259F1}" colorId="63" fitToPage="1" printArea="1" hiddenRows="1" hiddenColumns="1">
      <pane xSplit="54" ySplit="5" topLeftCell="BC1210" activePane="bottomRight" state="frozen"/>
      <selection pane="bottomRight" activeCell="B1211" sqref="B1211"/>
      <pageMargins left="0.5" right="0.5" top="0.75" bottom="0.75" header="0.25" footer="0.5"/>
      <printOptions horizontalCentered="1"/>
      <pageSetup scale="46" fitToHeight="50" orientation="portrait" r:id="rId27"/>
      <headerFooter alignWithMargins="0">
        <oddHeader>&amp;CConstruction Cost Estimate for
PROJECT NAME</oddHeader>
        <oddFooter>&amp;LHansen No.: XXXXX&amp;CPage &amp;P of &amp;N</oddFooter>
      </headerFooter>
    </customSheetView>
    <customSheetView guid="{858C65F6-83B9-4CDB-922C-47E4FF0B76D6}" colorId="63" fitToPage="1" printArea="1" hiddenRows="1" hiddenColumns="1">
      <pane xSplit="54" ySplit="5" topLeftCell="BC1229" activePane="bottomRight" state="frozen"/>
      <selection pane="bottomRight" activeCell="B1230" sqref="B1230"/>
      <pageMargins left="0.5" right="0.5" top="0.75" bottom="0.75" header="0.25" footer="0.5"/>
      <printOptions horizontalCentered="1"/>
      <pageSetup scale="46" fitToHeight="50" orientation="portrait" r:id="rId28"/>
      <headerFooter alignWithMargins="0">
        <oddHeader>&amp;CConstruction Cost Estimate for
PROJECT NAME</oddHeader>
        <oddFooter>&amp;LHansen No.: XXXXX&amp;CPage &amp;P of &amp;N</oddFooter>
      </headerFooter>
    </customSheetView>
    <customSheetView guid="{E49ABD47-7530-472D-8348-E4D114EBED2E}" colorId="63" fitToPage="1" printArea="1" hiddenRows="1" hiddenColumns="1">
      <pane xSplit="54" ySplit="5" topLeftCell="BC1230" activePane="bottomRight" state="frozen"/>
      <selection pane="bottomRight" activeCell="B1340" sqref="B1340"/>
      <pageMargins left="0.5" right="0.5" top="0.75" bottom="0.75" header="0.25" footer="0.5"/>
      <printOptions horizontalCentered="1"/>
      <pageSetup scale="46" fitToHeight="50" orientation="portrait" r:id="rId29"/>
      <headerFooter alignWithMargins="0">
        <oddHeader>&amp;CConstruction Cost Estimate for
PROJECT NAME</oddHeader>
        <oddFooter>&amp;LHansen No.: XXXXX&amp;CPage &amp;P of &amp;N</oddFooter>
      </headerFooter>
    </customSheetView>
  </customSheetViews>
  <mergeCells count="2">
    <mergeCell ref="AY1466:BD1466"/>
    <mergeCell ref="C1:BD1"/>
  </mergeCells>
  <phoneticPr fontId="10" type="noConversion"/>
  <printOptions horizontalCentered="1"/>
  <pageMargins left="0.5" right="0.5" top="0.75" bottom="0.75" header="0.25" footer="0.5"/>
  <pageSetup scale="46" fitToHeight="50" orientation="portrait" r:id="rId30"/>
  <headerFooter alignWithMargins="0">
    <oddHeader>&amp;CConstruction Cost Estimate for
PROJECT NAME</oddHeader>
    <oddFooter>&amp;LHansen No.: XXXXX&amp;CPage &amp;P of &amp;N</oddFooter>
  </headerFooter>
  <cellWatches>
    <cellWatch r="BD1461"/>
    <cellWatch r="BD1462"/>
    <cellWatch r="BD1463"/>
  </cellWatch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474"/>
  <sheetViews>
    <sheetView zoomScaleNormal="100" workbookViewId="0">
      <pane xSplit="3" ySplit="5" topLeftCell="D6" activePane="bottomRight" state="frozen"/>
      <selection pane="topRight" activeCell="D1" sqref="D1"/>
      <selection pane="bottomLeft" activeCell="A6" sqref="A6"/>
      <selection pane="bottomRight" activeCell="C716" sqref="C716"/>
    </sheetView>
  </sheetViews>
  <sheetFormatPr defaultColWidth="10.6640625" defaultRowHeight="12.75"/>
  <cols>
    <col min="1" max="1" width="15.83203125" style="335" customWidth="1"/>
    <col min="2" max="2" width="11.6640625" style="352" customWidth="1"/>
    <col min="3" max="3" width="50.83203125" style="353" customWidth="1"/>
    <col min="4" max="4" width="10.1640625" style="335" customWidth="1"/>
    <col min="5" max="5" width="10.6640625" style="335" customWidth="1"/>
    <col min="6" max="6" width="23.6640625" style="354" customWidth="1"/>
    <col min="7" max="7" width="28" style="354" customWidth="1"/>
    <col min="8" max="8" width="10.6640625" style="335"/>
    <col min="9" max="9" width="30.83203125" style="335" customWidth="1"/>
    <col min="10" max="16384" width="10.6640625" style="335"/>
  </cols>
  <sheetData>
    <row r="1" spans="1:9">
      <c r="B1" s="427" t="s">
        <v>6</v>
      </c>
      <c r="C1" s="427"/>
      <c r="D1" s="427"/>
      <c r="E1" s="427"/>
      <c r="F1" s="427"/>
      <c r="G1" s="427"/>
    </row>
    <row r="2" spans="1:9">
      <c r="B2" s="427" t="s">
        <v>7</v>
      </c>
      <c r="C2" s="427"/>
      <c r="D2" s="427"/>
      <c r="E2" s="427"/>
      <c r="F2" s="427"/>
      <c r="G2" s="427"/>
    </row>
    <row r="4" spans="1:9">
      <c r="B4" s="425" t="s">
        <v>8</v>
      </c>
      <c r="C4" s="426"/>
      <c r="D4" s="426"/>
      <c r="E4" s="426"/>
      <c r="F4" s="426"/>
      <c r="G4" s="426"/>
    </row>
    <row r="5" spans="1:9" ht="25.5">
      <c r="B5" s="364" t="s">
        <v>36</v>
      </c>
      <c r="C5" s="365" t="s">
        <v>55</v>
      </c>
      <c r="D5" s="365" t="s">
        <v>9</v>
      </c>
      <c r="E5" s="365" t="s">
        <v>10</v>
      </c>
      <c r="F5" s="366" t="s">
        <v>37</v>
      </c>
      <c r="G5" s="366" t="s">
        <v>38</v>
      </c>
    </row>
    <row r="6" spans="1:9" s="343" customFormat="1" ht="30" customHeight="1">
      <c r="A6" s="372" t="str">
        <f>'CONSTRUCTION COST ESTIMATE'!A6</f>
        <v>SP 100-201</v>
      </c>
      <c r="B6" s="338"/>
      <c r="C6" s="339" t="str">
        <f>'CONSTRUCTION COST ESTIMATE'!C6</f>
        <v>GENERAL</v>
      </c>
      <c r="D6" s="340"/>
      <c r="E6" s="341"/>
      <c r="F6" s="342"/>
      <c r="G6" s="342"/>
      <c r="I6" s="344" t="s">
        <v>1447</v>
      </c>
    </row>
    <row r="7" spans="1:9" s="343" customFormat="1" ht="45" hidden="1" customHeight="1">
      <c r="A7" s="373">
        <f>'CONSTRUCTION COST ESTIMATE'!A7</f>
        <v>0</v>
      </c>
      <c r="B7" s="345">
        <f>'CONSTRUCTION COST ESTIMATE'!B7</f>
        <v>105.001</v>
      </c>
      <c r="C7" s="346" t="str">
        <f>'CONSTRUCTION COST ESTIMATE'!C7</f>
        <v>CONTRACTOR QUALITY CONTROL</v>
      </c>
      <c r="D7" s="347" t="str">
        <f>'CONSTRUCTION COST ESTIMATE'!BB7</f>
        <v>LS</v>
      </c>
      <c r="E7" s="348">
        <f>'CONSTRUCTION COST ESTIMATE'!BA7</f>
        <v>1</v>
      </c>
      <c r="F7" s="349" t="s">
        <v>11</v>
      </c>
      <c r="G7" s="349" t="s">
        <v>11</v>
      </c>
    </row>
    <row r="8" spans="1:9" s="343" customFormat="1" ht="45" hidden="1" customHeight="1">
      <c r="A8" s="373">
        <f>'CONSTRUCTION COST ESTIMATE'!A8</f>
        <v>0</v>
      </c>
      <c r="B8" s="345">
        <f>'CONSTRUCTION COST ESTIMATE'!B8</f>
        <v>107.001</v>
      </c>
      <c r="C8" s="346" t="str">
        <f>'CONSTRUCTION COST ESTIMATE'!C8</f>
        <v>PUBLIC OUTREACH PROGRAM</v>
      </c>
      <c r="D8" s="347" t="str">
        <f>'CONSTRUCTION COST ESTIMATE'!BB8</f>
        <v>LS</v>
      </c>
      <c r="E8" s="348">
        <f>'CONSTRUCTION COST ESTIMATE'!BA8</f>
        <v>0</v>
      </c>
      <c r="F8" s="349" t="s">
        <v>11</v>
      </c>
      <c r="G8" s="349" t="s">
        <v>11</v>
      </c>
    </row>
    <row r="9" spans="1:9" s="343" customFormat="1" ht="45" hidden="1" customHeight="1">
      <c r="A9" s="373">
        <f>'CONSTRUCTION COST ESTIMATE'!A9</f>
        <v>0</v>
      </c>
      <c r="B9" s="345">
        <f>'CONSTRUCTION COST ESTIMATE'!B9</f>
        <v>108.001</v>
      </c>
      <c r="C9" s="346" t="str">
        <f>'CONSTRUCTION COST ESTIMATE'!C9</f>
        <v>MONTHLY PROGRESS SCHEDULE</v>
      </c>
      <c r="D9" s="347" t="str">
        <f>'CONSTRUCTION COST ESTIMATE'!BB9</f>
        <v>MONTH</v>
      </c>
      <c r="E9" s="348">
        <f>'CONSTRUCTION COST ESTIMATE'!BA9</f>
        <v>0</v>
      </c>
      <c r="F9" s="349" t="s">
        <v>11</v>
      </c>
      <c r="G9" s="349" t="s">
        <v>11</v>
      </c>
    </row>
    <row r="10" spans="1:9" s="343" customFormat="1" ht="45" hidden="1" customHeight="1">
      <c r="A10" s="373">
        <f>'CONSTRUCTION COST ESTIMATE'!A10</f>
        <v>0</v>
      </c>
      <c r="B10" s="345">
        <f>'CONSTRUCTION COST ESTIMATE'!B10</f>
        <v>109.0001</v>
      </c>
      <c r="C10" s="346" t="str">
        <f>'CONSTRUCTION COST ESTIMATE'!C10</f>
        <v>CONSTRUCTION CONFLICTS AND CONTINGENCY ALLOWANCE</v>
      </c>
      <c r="D10" s="347" t="str">
        <f>'CONSTRUCTION COST ESTIMATE'!BB10</f>
        <v>ALLOW</v>
      </c>
      <c r="E10" s="348">
        <f>'CONSTRUCTION COST ESTIMATE'!BA10</f>
        <v>1</v>
      </c>
      <c r="F10" s="349">
        <f>'CONSTRUCTION COST ESTIMATE'!BC10</f>
        <v>0</v>
      </c>
      <c r="G10" s="349">
        <f>'CONSTRUCTION COST ESTIMATE'!BD10</f>
        <v>0</v>
      </c>
    </row>
    <row r="11" spans="1:9" s="343" customFormat="1" ht="45" hidden="1" customHeight="1">
      <c r="A11" s="373">
        <f>'CONSTRUCTION COST ESTIMATE'!A11</f>
        <v>0</v>
      </c>
      <c r="B11" s="345">
        <f>'CONSTRUCTION COST ESTIMATE'!B11</f>
        <v>109.001</v>
      </c>
      <c r="C11" s="346" t="str">
        <f>'CONSTRUCTION COST ESTIMATE'!C11</f>
        <v>OWNER INITIATED TIME EXTENSION ALLOWANCE</v>
      </c>
      <c r="D11" s="347" t="str">
        <f>'CONSTRUCTION COST ESTIMATE'!BB11</f>
        <v>DAY</v>
      </c>
      <c r="E11" s="348">
        <f>'CONSTRUCTION COST ESTIMATE'!BA11</f>
        <v>0</v>
      </c>
      <c r="F11" s="349">
        <f>'CONSTRUCTION COST ESTIMATE'!BC11</f>
        <v>500</v>
      </c>
      <c r="G11" s="349">
        <f>'CONSTRUCTION COST ESTIMATE'!BD11</f>
        <v>0</v>
      </c>
    </row>
    <row r="12" spans="1:9" s="343" customFormat="1" ht="45" hidden="1" customHeight="1">
      <c r="A12" s="373">
        <f>'CONSTRUCTION COST ESTIMATE'!A12</f>
        <v>0</v>
      </c>
      <c r="B12" s="345">
        <f>'CONSTRUCTION COST ESTIMATE'!B12</f>
        <v>109.002</v>
      </c>
      <c r="C12" s="346" t="str">
        <f>'CONSTRUCTION COST ESTIMATE'!C12</f>
        <v>OWNER INITIATED TIME EXTENSION AMOUNT IN ADDITION TO ALLOWANCE</v>
      </c>
      <c r="D12" s="347" t="str">
        <f>'CONSTRUCTION COST ESTIMATE'!BB12</f>
        <v>DAY</v>
      </c>
      <c r="E12" s="348">
        <f>'CONSTRUCTION COST ESTIMATE'!BA12</f>
        <v>0</v>
      </c>
      <c r="F12" s="349" t="s">
        <v>11</v>
      </c>
      <c r="G12" s="349" t="s">
        <v>11</v>
      </c>
    </row>
    <row r="13" spans="1:9" s="343" customFormat="1" ht="45" hidden="1" customHeight="1">
      <c r="A13" s="373">
        <f>'CONSTRUCTION COST ESTIMATE'!A13</f>
        <v>0</v>
      </c>
      <c r="B13" s="345">
        <f>'CONSTRUCTION COST ESTIMATE'!B13</f>
        <v>110.001</v>
      </c>
      <c r="C13" s="346" t="str">
        <f>'CONSTRUCTION COST ESTIMATE'!C13</f>
        <v>TRAINING</v>
      </c>
      <c r="D13" s="347" t="str">
        <f>'CONSTRUCTION COST ESTIMATE'!BB13</f>
        <v>HR</v>
      </c>
      <c r="E13" s="348">
        <f>'CONSTRUCTION COST ESTIMATE'!BA13</f>
        <v>0</v>
      </c>
      <c r="F13" s="349" t="s">
        <v>11</v>
      </c>
      <c r="G13" s="349" t="s">
        <v>11</v>
      </c>
    </row>
    <row r="14" spans="1:9" s="343" customFormat="1" ht="45" hidden="1" customHeight="1">
      <c r="A14" s="373">
        <f>'CONSTRUCTION COST ESTIMATE'!A14</f>
        <v>0</v>
      </c>
      <c r="B14" s="345">
        <f>'CONSTRUCTION COST ESTIMATE'!B14</f>
        <v>200.001</v>
      </c>
      <c r="C14" s="346" t="str">
        <f>'CONSTRUCTION COST ESTIMATE'!C14</f>
        <v>MOBILIZATION AND DEMOBILIZATION</v>
      </c>
      <c r="D14" s="347" t="str">
        <f>'CONSTRUCTION COST ESTIMATE'!BB14</f>
        <v>LS</v>
      </c>
      <c r="E14" s="348">
        <f>'CONSTRUCTION COST ESTIMATE'!BA14</f>
        <v>0</v>
      </c>
      <c r="F14" s="349" t="s">
        <v>11</v>
      </c>
      <c r="G14" s="349" t="s">
        <v>11</v>
      </c>
    </row>
    <row r="15" spans="1:9" s="343" customFormat="1" ht="45" hidden="1" customHeight="1">
      <c r="A15" s="373">
        <f>'CONSTRUCTION COST ESTIMATE'!A15</f>
        <v>0</v>
      </c>
      <c r="B15" s="345">
        <f>'CONSTRUCTION COST ESTIMATE'!B15</f>
        <v>201.001</v>
      </c>
      <c r="C15" s="346" t="str">
        <f>'CONSTRUCTION COST ESTIMATE'!C15</f>
        <v>CLEARING AND GRUBBING</v>
      </c>
      <c r="D15" s="347" t="str">
        <f>'CONSTRUCTION COST ESTIMATE'!BB15</f>
        <v>LS</v>
      </c>
      <c r="E15" s="348">
        <f>'CONSTRUCTION COST ESTIMATE'!BA15</f>
        <v>0</v>
      </c>
      <c r="F15" s="349" t="s">
        <v>11</v>
      </c>
      <c r="G15" s="349" t="s">
        <v>11</v>
      </c>
    </row>
    <row r="16" spans="1:9" s="343" customFormat="1" ht="30" customHeight="1">
      <c r="A16" s="372" t="str">
        <f>'CONSTRUCTION COST ESTIMATE'!A16</f>
        <v>SP 202</v>
      </c>
      <c r="B16" s="338"/>
      <c r="C16" s="339" t="str">
        <f>'CONSTRUCTION COST ESTIMATE'!C16</f>
        <v>REMOVAL</v>
      </c>
      <c r="D16" s="340"/>
      <c r="E16" s="341"/>
      <c r="F16" s="342"/>
      <c r="G16" s="342"/>
      <c r="I16" s="344" t="s">
        <v>1447</v>
      </c>
    </row>
    <row r="17" spans="1:7" s="343" customFormat="1" ht="45" hidden="1" customHeight="1">
      <c r="A17" s="373">
        <f>'CONSTRUCTION COST ESTIMATE'!A17</f>
        <v>0</v>
      </c>
      <c r="B17" s="345">
        <f>'CONSTRUCTION COST ESTIMATE'!B17</f>
        <v>202.00049999999999</v>
      </c>
      <c r="C17" s="346" t="str">
        <f>'CONSTRUCTION COST ESTIMATE'!C17</f>
        <v>REMOVE PLANTMIX BITUMINOUS SURFACE</v>
      </c>
      <c r="D17" s="347" t="str">
        <f>'CONSTRUCTION COST ESTIMATE'!BB17</f>
        <v>SY</v>
      </c>
      <c r="E17" s="348">
        <f>'CONSTRUCTION COST ESTIMATE'!BA17</f>
        <v>0</v>
      </c>
      <c r="F17" s="349" t="s">
        <v>11</v>
      </c>
      <c r="G17" s="349" t="s">
        <v>11</v>
      </c>
    </row>
    <row r="18" spans="1:7" s="343" customFormat="1" ht="45" hidden="1" customHeight="1">
      <c r="A18" s="373">
        <f>'CONSTRUCTION COST ESTIMATE'!A18</f>
        <v>0</v>
      </c>
      <c r="B18" s="345">
        <f>'CONSTRUCTION COST ESTIMATE'!B18</f>
        <v>202.001</v>
      </c>
      <c r="C18" s="346" t="str">
        <f>'CONSTRUCTION COST ESTIMATE'!C18</f>
        <v>REMOVE AND REPLACE PLANTMIX BITUMINOUS PAVEMENT</v>
      </c>
      <c r="D18" s="347" t="str">
        <f>'CONSTRUCTION COST ESTIMATE'!BB18</f>
        <v>SY</v>
      </c>
      <c r="E18" s="348">
        <f>'CONSTRUCTION COST ESTIMATE'!BA18</f>
        <v>0</v>
      </c>
      <c r="F18" s="349" t="s">
        <v>11</v>
      </c>
      <c r="G18" s="349" t="s">
        <v>11</v>
      </c>
    </row>
    <row r="19" spans="1:7" s="343" customFormat="1" ht="45" hidden="1" customHeight="1">
      <c r="A19" s="373">
        <f>'CONSTRUCTION COST ESTIMATE'!A19</f>
        <v>0</v>
      </c>
      <c r="B19" s="345">
        <f>'CONSTRUCTION COST ESTIMATE'!B19</f>
        <v>202.00200000000001</v>
      </c>
      <c r="C19" s="346" t="str">
        <f>'CONSTRUCTION COST ESTIMATE'!C19</f>
        <v>REMOVE PLANTMIX BITUMINOUS PAVEMENT BY COLD MILLING METHOD, (0.5 INCH)</v>
      </c>
      <c r="D19" s="347" t="str">
        <f>'CONSTRUCTION COST ESTIMATE'!BB19</f>
        <v>SY</v>
      </c>
      <c r="E19" s="348">
        <f>'CONSTRUCTION COST ESTIMATE'!BA19</f>
        <v>0</v>
      </c>
      <c r="F19" s="349" t="s">
        <v>11</v>
      </c>
      <c r="G19" s="349" t="s">
        <v>11</v>
      </c>
    </row>
    <row r="20" spans="1:7" s="343" customFormat="1" ht="45" hidden="1" customHeight="1">
      <c r="A20" s="373">
        <f>'CONSTRUCTION COST ESTIMATE'!A20</f>
        <v>0</v>
      </c>
      <c r="B20" s="345">
        <f>'CONSTRUCTION COST ESTIMATE'!B20</f>
        <v>202.00299999999999</v>
      </c>
      <c r="C20" s="346" t="str">
        <f>'CONSTRUCTION COST ESTIMATE'!C20</f>
        <v>REMOVE PLANTMIX BITUMINOUS PAVEMENT BY COLD MILLING METHOD (0.75 INCH)</v>
      </c>
      <c r="D20" s="347" t="str">
        <f>'CONSTRUCTION COST ESTIMATE'!BB20</f>
        <v>SY</v>
      </c>
      <c r="E20" s="348">
        <f>'CONSTRUCTION COST ESTIMATE'!BA20</f>
        <v>0</v>
      </c>
      <c r="F20" s="349" t="s">
        <v>11</v>
      </c>
      <c r="G20" s="349" t="s">
        <v>11</v>
      </c>
    </row>
    <row r="21" spans="1:7" s="343" customFormat="1" ht="45" hidden="1" customHeight="1">
      <c r="A21" s="373">
        <f>'CONSTRUCTION COST ESTIMATE'!A21</f>
        <v>0</v>
      </c>
      <c r="B21" s="345">
        <f>'CONSTRUCTION COST ESTIMATE'!B21</f>
        <v>202.00399999999999</v>
      </c>
      <c r="C21" s="346" t="str">
        <f>'CONSTRUCTION COST ESTIMATE'!C21</f>
        <v>REMOVE PLANTMIX BITUMINOUS PAVEMENT BY COLD MILLING METHOD  (1.0 INCH)</v>
      </c>
      <c r="D21" s="347" t="str">
        <f>'CONSTRUCTION COST ESTIMATE'!BB21</f>
        <v>SY</v>
      </c>
      <c r="E21" s="348">
        <f>'CONSTRUCTION COST ESTIMATE'!BA21</f>
        <v>0</v>
      </c>
      <c r="F21" s="349" t="s">
        <v>11</v>
      </c>
      <c r="G21" s="349" t="s">
        <v>11</v>
      </c>
    </row>
    <row r="22" spans="1:7" s="343" customFormat="1" ht="45" hidden="1" customHeight="1">
      <c r="A22" s="373">
        <f>'CONSTRUCTION COST ESTIMATE'!A22</f>
        <v>0</v>
      </c>
      <c r="B22" s="345">
        <f>'CONSTRUCTION COST ESTIMATE'!B22</f>
        <v>202.005</v>
      </c>
      <c r="C22" s="346" t="str">
        <f>'CONSTRUCTION COST ESTIMATE'!C22</f>
        <v>REMOVE PLANTMIX BITUMINOUS PAVEMENT BY COLD MILLING METHOD (1.5 INCH)</v>
      </c>
      <c r="D22" s="347" t="str">
        <f>'CONSTRUCTION COST ESTIMATE'!BB22</f>
        <v>SY</v>
      </c>
      <c r="E22" s="348">
        <f>'CONSTRUCTION COST ESTIMATE'!BA22</f>
        <v>0</v>
      </c>
      <c r="F22" s="349" t="s">
        <v>11</v>
      </c>
      <c r="G22" s="349" t="s">
        <v>11</v>
      </c>
    </row>
    <row r="23" spans="1:7" s="343" customFormat="1" ht="45" hidden="1" customHeight="1">
      <c r="A23" s="373">
        <f>'CONSTRUCTION COST ESTIMATE'!A23</f>
        <v>0</v>
      </c>
      <c r="B23" s="345">
        <f>'CONSTRUCTION COST ESTIMATE'!B23</f>
        <v>202.006</v>
      </c>
      <c r="C23" s="346" t="str">
        <f>'CONSTRUCTION COST ESTIMATE'!C23</f>
        <v>REMOVE PLANTMIX BITUMINOUS PAVEMENT BY COLD MILLING METHOD (2.0 INCH)</v>
      </c>
      <c r="D23" s="347" t="str">
        <f>'CONSTRUCTION COST ESTIMATE'!BB23</f>
        <v>SY</v>
      </c>
      <c r="E23" s="348">
        <f>'CONSTRUCTION COST ESTIMATE'!BA23</f>
        <v>0</v>
      </c>
      <c r="F23" s="349" t="s">
        <v>11</v>
      </c>
      <c r="G23" s="349" t="s">
        <v>11</v>
      </c>
    </row>
    <row r="24" spans="1:7" s="343" customFormat="1" ht="45" hidden="1" customHeight="1">
      <c r="A24" s="373">
        <f>'CONSTRUCTION COST ESTIMATE'!A24</f>
        <v>0</v>
      </c>
      <c r="B24" s="345">
        <f>'CONSTRUCTION COST ESTIMATE'!B24</f>
        <v>202.00700000000001</v>
      </c>
      <c r="C24" s="346" t="str">
        <f>'CONSTRUCTION COST ESTIMATE'!C24</f>
        <v>REMOVE PLANTMIX BITUMINOUS PAVEMENT BY COLD MILLING METHOD, WEDGE MILL</v>
      </c>
      <c r="D24" s="347" t="str">
        <f>'CONSTRUCTION COST ESTIMATE'!BB24</f>
        <v>SY</v>
      </c>
      <c r="E24" s="348">
        <f>'CONSTRUCTION COST ESTIMATE'!BA24</f>
        <v>0</v>
      </c>
      <c r="F24" s="349" t="s">
        <v>11</v>
      </c>
      <c r="G24" s="349" t="s">
        <v>11</v>
      </c>
    </row>
    <row r="25" spans="1:7" s="343" customFormat="1" ht="45" hidden="1" customHeight="1">
      <c r="A25" s="373">
        <f>'CONSTRUCTION COST ESTIMATE'!A25</f>
        <v>0</v>
      </c>
      <c r="B25" s="345">
        <f>'CONSTRUCTION COST ESTIMATE'!B25</f>
        <v>202.00800000000001</v>
      </c>
      <c r="C25" s="346" t="str">
        <f>'CONSTRUCTION COST ESTIMATE'!C25</f>
        <v>REMOVE PLANTMIX BITUMINOUS PAVEMENT BY COLD MILLING METHOD, EDGE MILL</v>
      </c>
      <c r="D25" s="347" t="str">
        <f>'CONSTRUCTION COST ESTIMATE'!BB25</f>
        <v>SY</v>
      </c>
      <c r="E25" s="348">
        <f>'CONSTRUCTION COST ESTIMATE'!BA25</f>
        <v>0</v>
      </c>
      <c r="F25" s="349" t="s">
        <v>11</v>
      </c>
      <c r="G25" s="349" t="s">
        <v>11</v>
      </c>
    </row>
    <row r="26" spans="1:7" s="343" customFormat="1" ht="45" hidden="1" customHeight="1">
      <c r="A26" s="373">
        <f>'CONSTRUCTION COST ESTIMATE'!A26</f>
        <v>0</v>
      </c>
      <c r="B26" s="345">
        <f>'CONSTRUCTION COST ESTIMATE'!B26</f>
        <v>202.00899999999999</v>
      </c>
      <c r="C26" s="346" t="str">
        <f>'CONSTRUCTION COST ESTIMATE'!C26</f>
        <v>REMOVE PLANTMIX BITUMINOUS PAVEMENT CURB</v>
      </c>
      <c r="D26" s="347" t="str">
        <f>'CONSTRUCTION COST ESTIMATE'!BB26</f>
        <v>LF</v>
      </c>
      <c r="E26" s="348">
        <f>'CONSTRUCTION COST ESTIMATE'!BA26</f>
        <v>0</v>
      </c>
      <c r="F26" s="349" t="s">
        <v>11</v>
      </c>
      <c r="G26" s="349" t="s">
        <v>11</v>
      </c>
    </row>
    <row r="27" spans="1:7" s="343" customFormat="1" ht="45" hidden="1" customHeight="1">
      <c r="A27" s="373">
        <f>'CONSTRUCTION COST ESTIMATE'!A27</f>
        <v>0</v>
      </c>
      <c r="B27" s="345">
        <f>'CONSTRUCTION COST ESTIMATE'!B27</f>
        <v>202.01</v>
      </c>
      <c r="C27" s="346" t="str">
        <f>'CONSTRUCTION COST ESTIMATE'!C27</f>
        <v>REMOVE TEMPORARY ASPHALT CONCRETE SIDEWALK</v>
      </c>
      <c r="D27" s="347" t="str">
        <f>'CONSTRUCTION COST ESTIMATE'!BB27</f>
        <v>SF</v>
      </c>
      <c r="E27" s="348">
        <f>'CONSTRUCTION COST ESTIMATE'!BA27</f>
        <v>0</v>
      </c>
      <c r="F27" s="349" t="s">
        <v>11</v>
      </c>
      <c r="G27" s="349" t="s">
        <v>11</v>
      </c>
    </row>
    <row r="28" spans="1:7" s="343" customFormat="1" ht="45" hidden="1" customHeight="1">
      <c r="A28" s="373">
        <f>'CONSTRUCTION COST ESTIMATE'!A28</f>
        <v>0</v>
      </c>
      <c r="B28" s="345">
        <f>'CONSTRUCTION COST ESTIMATE'!B28</f>
        <v>202.02</v>
      </c>
      <c r="C28" s="346" t="str">
        <f>'CONSTRUCTION COST ESTIMATE'!C28</f>
        <v>REMOVE BOLLARD</v>
      </c>
      <c r="D28" s="347" t="str">
        <f>'CONSTRUCTION COST ESTIMATE'!BB28</f>
        <v>EA</v>
      </c>
      <c r="E28" s="348">
        <f>'CONSTRUCTION COST ESTIMATE'!BA28</f>
        <v>0</v>
      </c>
      <c r="F28" s="349" t="s">
        <v>11</v>
      </c>
      <c r="G28" s="349" t="s">
        <v>11</v>
      </c>
    </row>
    <row r="29" spans="1:7" s="343" customFormat="1" ht="45" hidden="1" customHeight="1">
      <c r="A29" s="373">
        <f>'CONSTRUCTION COST ESTIMATE'!A29</f>
        <v>0</v>
      </c>
      <c r="B29" s="345">
        <f>'CONSTRUCTION COST ESTIMATE'!B29</f>
        <v>202.02099999999999</v>
      </c>
      <c r="C29" s="346" t="str">
        <f>'CONSTRUCTION COST ESTIMATE'!C29</f>
        <v>REMOVE AND SALVAGE BOLLARD</v>
      </c>
      <c r="D29" s="347" t="str">
        <f>'CONSTRUCTION COST ESTIMATE'!BB29</f>
        <v>EA</v>
      </c>
      <c r="E29" s="348">
        <f>'CONSTRUCTION COST ESTIMATE'!BA29</f>
        <v>0</v>
      </c>
      <c r="F29" s="349" t="s">
        <v>11</v>
      </c>
      <c r="G29" s="349" t="s">
        <v>11</v>
      </c>
    </row>
    <row r="30" spans="1:7" s="343" customFormat="1" ht="45" hidden="1" customHeight="1">
      <c r="A30" s="373">
        <f>'CONSTRUCTION COST ESTIMATE'!A30</f>
        <v>0</v>
      </c>
      <c r="B30" s="345">
        <f>'CONSTRUCTION COST ESTIMATE'!B30</f>
        <v>202.02199999999999</v>
      </c>
      <c r="C30" s="346" t="str">
        <f>'CONSTRUCTION COST ESTIMATE'!C30</f>
        <v>REMOVE AND RELOCATE BOLLARD</v>
      </c>
      <c r="D30" s="347" t="str">
        <f>'CONSTRUCTION COST ESTIMATE'!BB30</f>
        <v>EA</v>
      </c>
      <c r="E30" s="348">
        <f>'CONSTRUCTION COST ESTIMATE'!BA30</f>
        <v>0</v>
      </c>
      <c r="F30" s="349" t="s">
        <v>11</v>
      </c>
      <c r="G30" s="349" t="s">
        <v>11</v>
      </c>
    </row>
    <row r="31" spans="1:7" s="343" customFormat="1" ht="45" hidden="1" customHeight="1">
      <c r="A31" s="373">
        <f>'CONSTRUCTION COST ESTIMATE'!A31</f>
        <v>0</v>
      </c>
      <c r="B31" s="345">
        <f>'CONSTRUCTION COST ESTIMATE'!B31</f>
        <v>202.023</v>
      </c>
      <c r="C31" s="346" t="str">
        <f>'CONSTRUCTION COST ESTIMATE'!C31</f>
        <v>REMOVE MAILBOX</v>
      </c>
      <c r="D31" s="347" t="str">
        <f>'CONSTRUCTION COST ESTIMATE'!BB31</f>
        <v>EA</v>
      </c>
      <c r="E31" s="348">
        <f>'CONSTRUCTION COST ESTIMATE'!BA31</f>
        <v>0</v>
      </c>
      <c r="F31" s="349" t="s">
        <v>11</v>
      </c>
      <c r="G31" s="349" t="s">
        <v>11</v>
      </c>
    </row>
    <row r="32" spans="1:7" s="343" customFormat="1" ht="45" hidden="1" customHeight="1">
      <c r="A32" s="373">
        <f>'CONSTRUCTION COST ESTIMATE'!A32</f>
        <v>0</v>
      </c>
      <c r="B32" s="345">
        <f>'CONSTRUCTION COST ESTIMATE'!B32</f>
        <v>202.024</v>
      </c>
      <c r="C32" s="346" t="str">
        <f>'CONSTRUCTION COST ESTIMATE'!C32</f>
        <v>REMOVE AND SALVAGE MAILBOX</v>
      </c>
      <c r="D32" s="347" t="str">
        <f>'CONSTRUCTION COST ESTIMATE'!BB32</f>
        <v>EA</v>
      </c>
      <c r="E32" s="348">
        <f>'CONSTRUCTION COST ESTIMATE'!BA32</f>
        <v>0</v>
      </c>
      <c r="F32" s="349" t="s">
        <v>11</v>
      </c>
      <c r="G32" s="349" t="s">
        <v>11</v>
      </c>
    </row>
    <row r="33" spans="1:7" s="343" customFormat="1" ht="45" hidden="1" customHeight="1">
      <c r="A33" s="373">
        <f>'CONSTRUCTION COST ESTIMATE'!A33</f>
        <v>0</v>
      </c>
      <c r="B33" s="345">
        <f>'CONSTRUCTION COST ESTIMATE'!B33</f>
        <v>202.02500000000001</v>
      </c>
      <c r="C33" s="346" t="str">
        <f>'CONSTRUCTION COST ESTIMATE'!C33</f>
        <v>REMOVE AND RELOCATE MAILBOX</v>
      </c>
      <c r="D33" s="347" t="str">
        <f>'CONSTRUCTION COST ESTIMATE'!BB33</f>
        <v>EA</v>
      </c>
      <c r="E33" s="348">
        <f>'CONSTRUCTION COST ESTIMATE'!BA33</f>
        <v>0</v>
      </c>
      <c r="F33" s="349" t="s">
        <v>11</v>
      </c>
      <c r="G33" s="349" t="s">
        <v>11</v>
      </c>
    </row>
    <row r="34" spans="1:7" s="343" customFormat="1" ht="45" hidden="1" customHeight="1">
      <c r="A34" s="373">
        <f>'CONSTRUCTION COST ESTIMATE'!A34</f>
        <v>0</v>
      </c>
      <c r="B34" s="345">
        <f>'CONSTRUCTION COST ESTIMATE'!B34</f>
        <v>202.02600000000001</v>
      </c>
      <c r="C34" s="346" t="str">
        <f>'CONSTRUCTION COST ESTIMATE'!C34</f>
        <v>REMOVE PARKING METER</v>
      </c>
      <c r="D34" s="347" t="str">
        <f>'CONSTRUCTION COST ESTIMATE'!BB34</f>
        <v>EA</v>
      </c>
      <c r="E34" s="348">
        <f>'CONSTRUCTION COST ESTIMATE'!BA34</f>
        <v>0</v>
      </c>
      <c r="F34" s="349" t="s">
        <v>11</v>
      </c>
      <c r="G34" s="349" t="s">
        <v>11</v>
      </c>
    </row>
    <row r="35" spans="1:7" s="343" customFormat="1" ht="45" hidden="1" customHeight="1">
      <c r="A35" s="373">
        <f>'CONSTRUCTION COST ESTIMATE'!A35</f>
        <v>0</v>
      </c>
      <c r="B35" s="345">
        <f>'CONSTRUCTION COST ESTIMATE'!B35</f>
        <v>202.02699999999999</v>
      </c>
      <c r="C35" s="346" t="str">
        <f>'CONSTRUCTION COST ESTIMATE'!C35</f>
        <v>REMOVE AND SALVAGE PARKING METER</v>
      </c>
      <c r="D35" s="347" t="str">
        <f>'CONSTRUCTION COST ESTIMATE'!BB35</f>
        <v>EA</v>
      </c>
      <c r="E35" s="348">
        <f>'CONSTRUCTION COST ESTIMATE'!BA35</f>
        <v>0</v>
      </c>
      <c r="F35" s="349" t="s">
        <v>11</v>
      </c>
      <c r="G35" s="349" t="s">
        <v>11</v>
      </c>
    </row>
    <row r="36" spans="1:7" s="343" customFormat="1" ht="45" hidden="1" customHeight="1">
      <c r="A36" s="373">
        <f>'CONSTRUCTION COST ESTIMATE'!A36</f>
        <v>0</v>
      </c>
      <c r="B36" s="345">
        <f>'CONSTRUCTION COST ESTIMATE'!B36</f>
        <v>202.02799999999999</v>
      </c>
      <c r="C36" s="346" t="str">
        <f>'CONSTRUCTION COST ESTIMATE'!C36</f>
        <v>REMOVE AND RELOCATE PARKING METER</v>
      </c>
      <c r="D36" s="347" t="str">
        <f>'CONSTRUCTION COST ESTIMATE'!BB36</f>
        <v>EA</v>
      </c>
      <c r="E36" s="348">
        <f>'CONSTRUCTION COST ESTIMATE'!BA36</f>
        <v>0</v>
      </c>
      <c r="F36" s="349" t="s">
        <v>11</v>
      </c>
      <c r="G36" s="349" t="s">
        <v>11</v>
      </c>
    </row>
    <row r="37" spans="1:7" s="343" customFormat="1" ht="45" hidden="1" customHeight="1">
      <c r="A37" s="373">
        <f>'CONSTRUCTION COST ESTIMATE'!A37</f>
        <v>0</v>
      </c>
      <c r="B37" s="345">
        <f>'CONSTRUCTION COST ESTIMATE'!B37</f>
        <v>202.03</v>
      </c>
      <c r="C37" s="346" t="str">
        <f>'CONSTRUCTION COST ESTIMATE'!C37</f>
        <v>REMOVE CONCRETE PAVEMENT</v>
      </c>
      <c r="D37" s="347" t="str">
        <f>'CONSTRUCTION COST ESTIMATE'!BB37</f>
        <v>SF</v>
      </c>
      <c r="E37" s="348">
        <f>'CONSTRUCTION COST ESTIMATE'!BA37</f>
        <v>0</v>
      </c>
      <c r="F37" s="349" t="s">
        <v>11</v>
      </c>
      <c r="G37" s="349" t="s">
        <v>11</v>
      </c>
    </row>
    <row r="38" spans="1:7" s="343" customFormat="1" ht="45" hidden="1" customHeight="1">
      <c r="A38" s="373">
        <f>'CONSTRUCTION COST ESTIMATE'!A38</f>
        <v>0</v>
      </c>
      <c r="B38" s="345">
        <f>'CONSTRUCTION COST ESTIMATE'!B38</f>
        <v>202.03100000000001</v>
      </c>
      <c r="C38" s="346" t="str">
        <f>'CONSTRUCTION COST ESTIMATE'!C38</f>
        <v>REMOVE CONCRETE BUS TURNOUT</v>
      </c>
      <c r="D38" s="347" t="str">
        <f>'CONSTRUCTION COST ESTIMATE'!BB38</f>
        <v>SF</v>
      </c>
      <c r="E38" s="348">
        <f>'CONSTRUCTION COST ESTIMATE'!BA38</f>
        <v>0</v>
      </c>
      <c r="F38" s="349" t="s">
        <v>11</v>
      </c>
      <c r="G38" s="349" t="s">
        <v>11</v>
      </c>
    </row>
    <row r="39" spans="1:7" s="343" customFormat="1" ht="45" hidden="1" customHeight="1">
      <c r="A39" s="373">
        <f>'CONSTRUCTION COST ESTIMATE'!A39</f>
        <v>0</v>
      </c>
      <c r="B39" s="345">
        <f>'CONSTRUCTION COST ESTIMATE'!B39</f>
        <v>202.03200000000001</v>
      </c>
      <c r="C39" s="346" t="str">
        <f>'CONSTRUCTION COST ESTIMATE'!C39</f>
        <v>REMOVE CONCRETE SIDEWALK</v>
      </c>
      <c r="D39" s="347" t="str">
        <f>'CONSTRUCTION COST ESTIMATE'!BB39</f>
        <v>SF</v>
      </c>
      <c r="E39" s="348">
        <f>'CONSTRUCTION COST ESTIMATE'!BA39</f>
        <v>0</v>
      </c>
      <c r="F39" s="349" t="s">
        <v>11</v>
      </c>
      <c r="G39" s="349" t="s">
        <v>11</v>
      </c>
    </row>
    <row r="40" spans="1:7" s="343" customFormat="1" ht="45" hidden="1" customHeight="1">
      <c r="A40" s="373">
        <f>'CONSTRUCTION COST ESTIMATE'!A40</f>
        <v>0</v>
      </c>
      <c r="B40" s="345">
        <f>'CONSTRUCTION COST ESTIMATE'!B40</f>
        <v>202.03299999999999</v>
      </c>
      <c r="C40" s="346" t="str">
        <f>'CONSTRUCTION COST ESTIMATE'!C40</f>
        <v>REMOVE CONCRETE SIDEWALK ROOF DRAIN</v>
      </c>
      <c r="D40" s="347" t="str">
        <f>'CONSTRUCTION COST ESTIMATE'!BB40</f>
        <v>EA</v>
      </c>
      <c r="E40" s="348">
        <f>'CONSTRUCTION COST ESTIMATE'!BA40</f>
        <v>0</v>
      </c>
      <c r="F40" s="349" t="s">
        <v>11</v>
      </c>
      <c r="G40" s="349" t="s">
        <v>11</v>
      </c>
    </row>
    <row r="41" spans="1:7" s="343" customFormat="1" ht="45" hidden="1" customHeight="1">
      <c r="A41" s="373">
        <f>'CONSTRUCTION COST ESTIMATE'!A41</f>
        <v>0</v>
      </c>
      <c r="B41" s="345">
        <f>'CONSTRUCTION COST ESTIMATE'!B41</f>
        <v>202.03399999999999</v>
      </c>
      <c r="C41" s="346" t="str">
        <f>'CONSTRUCTION COST ESTIMATE'!C41</f>
        <v>REMOVE CONCRETE SIDEWALK UNDERDRAIN</v>
      </c>
      <c r="D41" s="347" t="str">
        <f>'CONSTRUCTION COST ESTIMATE'!BB41</f>
        <v>EA</v>
      </c>
      <c r="E41" s="348">
        <f>'CONSTRUCTION COST ESTIMATE'!BA41</f>
        <v>0</v>
      </c>
      <c r="F41" s="349" t="s">
        <v>11</v>
      </c>
      <c r="G41" s="349" t="s">
        <v>11</v>
      </c>
    </row>
    <row r="42" spans="1:7" s="343" customFormat="1" ht="45" hidden="1" customHeight="1">
      <c r="A42" s="373">
        <f>'CONSTRUCTION COST ESTIMATE'!A42</f>
        <v>0</v>
      </c>
      <c r="B42" s="345">
        <f>'CONSTRUCTION COST ESTIMATE'!B42</f>
        <v>202.035</v>
      </c>
      <c r="C42" s="346" t="str">
        <f>'CONSTRUCTION COST ESTIMATE'!C42</f>
        <v>REMOVE CONCRETE SIDEWALK AND SIDEWALK RAMP</v>
      </c>
      <c r="D42" s="347" t="str">
        <f>'CONSTRUCTION COST ESTIMATE'!BB42</f>
        <v>SF</v>
      </c>
      <c r="E42" s="348">
        <f>'CONSTRUCTION COST ESTIMATE'!BA42</f>
        <v>0</v>
      </c>
      <c r="F42" s="349" t="s">
        <v>11</v>
      </c>
      <c r="G42" s="349" t="s">
        <v>11</v>
      </c>
    </row>
    <row r="43" spans="1:7" s="343" customFormat="1" ht="45" hidden="1" customHeight="1">
      <c r="A43" s="373">
        <f>'CONSTRUCTION COST ESTIMATE'!A43</f>
        <v>0</v>
      </c>
      <c r="B43" s="345">
        <f>'CONSTRUCTION COST ESTIMATE'!B43</f>
        <v>202.036</v>
      </c>
      <c r="C43" s="346" t="str">
        <f>'CONSTRUCTION COST ESTIMATE'!C43</f>
        <v>REMOVE CONCRETE SIDEWALK RAMP</v>
      </c>
      <c r="D43" s="347" t="str">
        <f>'CONSTRUCTION COST ESTIMATE'!BB43</f>
        <v>SF</v>
      </c>
      <c r="E43" s="348">
        <f>'CONSTRUCTION COST ESTIMATE'!BA43</f>
        <v>0</v>
      </c>
      <c r="F43" s="349" t="s">
        <v>11</v>
      </c>
      <c r="G43" s="349" t="s">
        <v>11</v>
      </c>
    </row>
    <row r="44" spans="1:7" s="343" customFormat="1" ht="45" hidden="1" customHeight="1">
      <c r="A44" s="373">
        <f>'CONSTRUCTION COST ESTIMATE'!A44</f>
        <v>0</v>
      </c>
      <c r="B44" s="345">
        <f>'CONSTRUCTION COST ESTIMATE'!B44</f>
        <v>202.03700000000001</v>
      </c>
      <c r="C44" s="346" t="str">
        <f>'CONSTRUCTION COST ESTIMATE'!C44</f>
        <v>REMOVE CONCRETE CURB AND GUTTER</v>
      </c>
      <c r="D44" s="347" t="str">
        <f>'CONSTRUCTION COST ESTIMATE'!BB44</f>
        <v>LF</v>
      </c>
      <c r="E44" s="348">
        <f>'CONSTRUCTION COST ESTIMATE'!BA44</f>
        <v>0</v>
      </c>
      <c r="F44" s="349" t="s">
        <v>11</v>
      </c>
      <c r="G44" s="349" t="s">
        <v>11</v>
      </c>
    </row>
    <row r="45" spans="1:7" s="343" customFormat="1" ht="45" hidden="1" customHeight="1">
      <c r="A45" s="373">
        <f>'CONSTRUCTION COST ESTIMATE'!A45</f>
        <v>0</v>
      </c>
      <c r="B45" s="345">
        <f>'CONSTRUCTION COST ESTIMATE'!B45</f>
        <v>202.03800000000001</v>
      </c>
      <c r="C45" s="346" t="str">
        <f>'CONSTRUCTION COST ESTIMATE'!C45</f>
        <v>REMOVE CONCRETE CURB</v>
      </c>
      <c r="D45" s="347" t="str">
        <f>'CONSTRUCTION COST ESTIMATE'!BB45</f>
        <v>LF</v>
      </c>
      <c r="E45" s="348">
        <f>'CONSTRUCTION COST ESTIMATE'!BA45</f>
        <v>0</v>
      </c>
      <c r="F45" s="349" t="s">
        <v>11</v>
      </c>
      <c r="G45" s="349" t="s">
        <v>11</v>
      </c>
    </row>
    <row r="46" spans="1:7" s="343" customFormat="1" ht="45" hidden="1" customHeight="1">
      <c r="A46" s="373">
        <f>'CONSTRUCTION COST ESTIMATE'!A46</f>
        <v>0</v>
      </c>
      <c r="B46" s="345">
        <f>'CONSTRUCTION COST ESTIMATE'!B46</f>
        <v>202.03899999999999</v>
      </c>
      <c r="C46" s="346" t="str">
        <f>'CONSTRUCTION COST ESTIMATE'!C46</f>
        <v>REMOVE CONCRETE CROSS GUTTER</v>
      </c>
      <c r="D46" s="347" t="str">
        <f>'CONSTRUCTION COST ESTIMATE'!BB46</f>
        <v>SF</v>
      </c>
      <c r="E46" s="348">
        <f>'CONSTRUCTION COST ESTIMATE'!BA46</f>
        <v>0</v>
      </c>
      <c r="F46" s="349" t="s">
        <v>11</v>
      </c>
      <c r="G46" s="349" t="s">
        <v>11</v>
      </c>
    </row>
    <row r="47" spans="1:7" s="343" customFormat="1" ht="45" hidden="1" customHeight="1">
      <c r="A47" s="373">
        <f>'CONSTRUCTION COST ESTIMATE'!A47</f>
        <v>0</v>
      </c>
      <c r="B47" s="345">
        <f>'CONSTRUCTION COST ESTIMATE'!B47</f>
        <v>202.04</v>
      </c>
      <c r="C47" s="346" t="str">
        <f>'CONSTRUCTION COST ESTIMATE'!C47</f>
        <v>REMOVE CONCRETE CUT OFF WALL</v>
      </c>
      <c r="D47" s="347" t="str">
        <f>'CONSTRUCTION COST ESTIMATE'!BB47</f>
        <v>LF</v>
      </c>
      <c r="E47" s="348">
        <f>'CONSTRUCTION COST ESTIMATE'!BA47</f>
        <v>0</v>
      </c>
      <c r="F47" s="349" t="s">
        <v>11</v>
      </c>
      <c r="G47" s="349" t="s">
        <v>11</v>
      </c>
    </row>
    <row r="48" spans="1:7" s="343" customFormat="1" ht="45" hidden="1" customHeight="1">
      <c r="A48" s="373">
        <f>'CONSTRUCTION COST ESTIMATE'!A48</f>
        <v>0</v>
      </c>
      <c r="B48" s="345">
        <f>'CONSTRUCTION COST ESTIMATE'!B48</f>
        <v>202.041</v>
      </c>
      <c r="C48" s="346" t="str">
        <f>'CONSTRUCTION COST ESTIMATE'!C48</f>
        <v>REMOVE CONCRETE DRIVEWAY</v>
      </c>
      <c r="D48" s="347" t="str">
        <f>'CONSTRUCTION COST ESTIMATE'!BB48</f>
        <v>SF</v>
      </c>
      <c r="E48" s="348">
        <f>'CONSTRUCTION COST ESTIMATE'!BA48</f>
        <v>0</v>
      </c>
      <c r="F48" s="349" t="s">
        <v>11</v>
      </c>
      <c r="G48" s="349" t="s">
        <v>11</v>
      </c>
    </row>
    <row r="49" spans="1:7" s="343" customFormat="1" ht="45" hidden="1" customHeight="1">
      <c r="A49" s="373">
        <f>'CONSTRUCTION COST ESTIMATE'!A49</f>
        <v>0</v>
      </c>
      <c r="B49" s="345">
        <f>'CONSTRUCTION COST ESTIMATE'!B49</f>
        <v>202.042</v>
      </c>
      <c r="C49" s="346" t="str">
        <f>'CONSTRUCTION COST ESTIMATE'!C49</f>
        <v>REMOVE CONCRETE PATH</v>
      </c>
      <c r="D49" s="347" t="str">
        <f>'CONSTRUCTION COST ESTIMATE'!BB49</f>
        <v>SF</v>
      </c>
      <c r="E49" s="348">
        <f>'CONSTRUCTION COST ESTIMATE'!BA49</f>
        <v>0</v>
      </c>
      <c r="F49" s="349" t="s">
        <v>11</v>
      </c>
      <c r="G49" s="349" t="s">
        <v>11</v>
      </c>
    </row>
    <row r="50" spans="1:7" s="343" customFormat="1" ht="45" hidden="1" customHeight="1">
      <c r="A50" s="373">
        <f>'CONSTRUCTION COST ESTIMATE'!A50</f>
        <v>0</v>
      </c>
      <c r="B50" s="345">
        <f>'CONSTRUCTION COST ESTIMATE'!B50</f>
        <v>202.04300000000001</v>
      </c>
      <c r="C50" s="346" t="str">
        <f>'CONSTRUCTION COST ESTIMATE'!C50</f>
        <v>REMOVE MEDIAN ISLAND</v>
      </c>
      <c r="D50" s="347" t="str">
        <f>'CONSTRUCTION COST ESTIMATE'!BB50</f>
        <v>SF</v>
      </c>
      <c r="E50" s="348">
        <f>'CONSTRUCTION COST ESTIMATE'!BA50</f>
        <v>0</v>
      </c>
      <c r="F50" s="349" t="s">
        <v>11</v>
      </c>
      <c r="G50" s="349" t="s">
        <v>11</v>
      </c>
    </row>
    <row r="51" spans="1:7" s="343" customFormat="1" ht="45" hidden="1" customHeight="1">
      <c r="A51" s="373">
        <f>'CONSTRUCTION COST ESTIMATE'!A51</f>
        <v>0</v>
      </c>
      <c r="B51" s="345">
        <f>'CONSTRUCTION COST ESTIMATE'!B51</f>
        <v>202.04400000000001</v>
      </c>
      <c r="C51" s="346" t="str">
        <f>'CONSTRUCTION COST ESTIMATE'!C51</f>
        <v>REMOVE CONCRETE SLAB</v>
      </c>
      <c r="D51" s="347" t="str">
        <f>'CONSTRUCTION COST ESTIMATE'!BB51</f>
        <v>SF</v>
      </c>
      <c r="E51" s="348">
        <f>'CONSTRUCTION COST ESTIMATE'!BA51</f>
        <v>0</v>
      </c>
      <c r="F51" s="349" t="s">
        <v>11</v>
      </c>
      <c r="G51" s="349" t="s">
        <v>11</v>
      </c>
    </row>
    <row r="52" spans="1:7" s="343" customFormat="1" ht="45" hidden="1" customHeight="1">
      <c r="A52" s="373">
        <f>'CONSTRUCTION COST ESTIMATE'!A52</f>
        <v>0</v>
      </c>
      <c r="B52" s="345">
        <f>'CONSTRUCTION COST ESTIMATE'!B52</f>
        <v>202.04499999999999</v>
      </c>
      <c r="C52" s="346" t="str">
        <f>'CONSTRUCTION COST ESTIMATE'!C52</f>
        <v>REMOVE CONCRETE SLOPE PAVEMENT</v>
      </c>
      <c r="D52" s="347" t="str">
        <f>'CONSTRUCTION COST ESTIMATE'!BB52</f>
        <v>SY</v>
      </c>
      <c r="E52" s="348">
        <f>'CONSTRUCTION COST ESTIMATE'!BA52</f>
        <v>0</v>
      </c>
      <c r="F52" s="349" t="s">
        <v>11</v>
      </c>
      <c r="G52" s="349" t="s">
        <v>11</v>
      </c>
    </row>
    <row r="53" spans="1:7" s="343" customFormat="1" ht="45" hidden="1" customHeight="1">
      <c r="A53" s="373">
        <f>'CONSTRUCTION COST ESTIMATE'!A53</f>
        <v>0</v>
      </c>
      <c r="B53" s="345">
        <f>'CONSTRUCTION COST ESTIMATE'!B53</f>
        <v>202.05</v>
      </c>
      <c r="C53" s="346" t="str">
        <f>'CONSTRUCTION COST ESTIMATE'!C53</f>
        <v>REMOVE FENCING</v>
      </c>
      <c r="D53" s="347" t="str">
        <f>'CONSTRUCTION COST ESTIMATE'!BB53</f>
        <v>LF</v>
      </c>
      <c r="E53" s="348">
        <f>'CONSTRUCTION COST ESTIMATE'!BA53</f>
        <v>0</v>
      </c>
      <c r="F53" s="349" t="s">
        <v>11</v>
      </c>
      <c r="G53" s="349" t="s">
        <v>11</v>
      </c>
    </row>
    <row r="54" spans="1:7" s="343" customFormat="1" ht="45" hidden="1" customHeight="1">
      <c r="A54" s="373">
        <f>'CONSTRUCTION COST ESTIMATE'!A54</f>
        <v>0</v>
      </c>
      <c r="B54" s="345">
        <f>'CONSTRUCTION COST ESTIMATE'!B54</f>
        <v>202.05099999999999</v>
      </c>
      <c r="C54" s="346" t="str">
        <f>'CONSTRUCTION COST ESTIMATE'!C54</f>
        <v>REMOVE AND SALAGE FENCING</v>
      </c>
      <c r="D54" s="347" t="str">
        <f>'CONSTRUCTION COST ESTIMATE'!BB54</f>
        <v>LF</v>
      </c>
      <c r="E54" s="348">
        <f>'CONSTRUCTION COST ESTIMATE'!BA54</f>
        <v>0</v>
      </c>
      <c r="F54" s="349" t="s">
        <v>11</v>
      </c>
      <c r="G54" s="349" t="s">
        <v>11</v>
      </c>
    </row>
    <row r="55" spans="1:7" s="343" customFormat="1" ht="45" hidden="1" customHeight="1">
      <c r="A55" s="373">
        <f>'CONSTRUCTION COST ESTIMATE'!A55</f>
        <v>0</v>
      </c>
      <c r="B55" s="345">
        <f>'CONSTRUCTION COST ESTIMATE'!B55</f>
        <v>202.05199999999999</v>
      </c>
      <c r="C55" s="346" t="str">
        <f>'CONSTRUCTION COST ESTIMATE'!C55</f>
        <v>REMOVE AND RELOCATE FENCING</v>
      </c>
      <c r="D55" s="347" t="str">
        <f>'CONSTRUCTION COST ESTIMATE'!BB55</f>
        <v>LF</v>
      </c>
      <c r="E55" s="348">
        <f>'CONSTRUCTION COST ESTIMATE'!BA55</f>
        <v>0</v>
      </c>
      <c r="F55" s="349" t="s">
        <v>11</v>
      </c>
      <c r="G55" s="349" t="s">
        <v>11</v>
      </c>
    </row>
    <row r="56" spans="1:7" s="343" customFormat="1" ht="45" hidden="1" customHeight="1">
      <c r="A56" s="373">
        <f>'CONSTRUCTION COST ESTIMATE'!A56</f>
        <v>0</v>
      </c>
      <c r="B56" s="345">
        <f>'CONSTRUCTION COST ESTIMATE'!B56</f>
        <v>202.053</v>
      </c>
      <c r="C56" s="346" t="str">
        <f>'CONSTRUCTION COST ESTIMATE'!C56</f>
        <v>REMOVE CHAIN LINK FENCE</v>
      </c>
      <c r="D56" s="347" t="str">
        <f>'CONSTRUCTION COST ESTIMATE'!BB56</f>
        <v>LF</v>
      </c>
      <c r="E56" s="348">
        <f>'CONSTRUCTION COST ESTIMATE'!BA56</f>
        <v>0</v>
      </c>
      <c r="F56" s="349" t="s">
        <v>11</v>
      </c>
      <c r="G56" s="349" t="s">
        <v>11</v>
      </c>
    </row>
    <row r="57" spans="1:7" s="343" customFormat="1" ht="45" hidden="1" customHeight="1">
      <c r="A57" s="373">
        <f>'CONSTRUCTION COST ESTIMATE'!A57</f>
        <v>0</v>
      </c>
      <c r="B57" s="345">
        <f>'CONSTRUCTION COST ESTIMATE'!B57</f>
        <v>202.054</v>
      </c>
      <c r="C57" s="346" t="str">
        <f>'CONSTRUCTION COST ESTIMATE'!C57</f>
        <v>REMOVE AND SALVAGE CHAIN LINK FENCE</v>
      </c>
      <c r="D57" s="347" t="str">
        <f>'CONSTRUCTION COST ESTIMATE'!BB57</f>
        <v>LF</v>
      </c>
      <c r="E57" s="348">
        <f>'CONSTRUCTION COST ESTIMATE'!BA57</f>
        <v>0</v>
      </c>
      <c r="F57" s="349" t="s">
        <v>11</v>
      </c>
      <c r="G57" s="349" t="s">
        <v>11</v>
      </c>
    </row>
    <row r="58" spans="1:7" s="343" customFormat="1" ht="45" hidden="1" customHeight="1">
      <c r="A58" s="373">
        <f>'CONSTRUCTION COST ESTIMATE'!A58</f>
        <v>0</v>
      </c>
      <c r="B58" s="345">
        <f>'CONSTRUCTION COST ESTIMATE'!B58</f>
        <v>202.05500000000001</v>
      </c>
      <c r="C58" s="346" t="str">
        <f>'CONSTRUCTION COST ESTIMATE'!C58</f>
        <v>REMOVE AND RELOCATE CHAIN LINK FENCE</v>
      </c>
      <c r="D58" s="347" t="str">
        <f>'CONSTRUCTION COST ESTIMATE'!BB58</f>
        <v>LF</v>
      </c>
      <c r="E58" s="348">
        <f>'CONSTRUCTION COST ESTIMATE'!BA58</f>
        <v>0</v>
      </c>
      <c r="F58" s="349" t="s">
        <v>11</v>
      </c>
      <c r="G58" s="349" t="s">
        <v>11</v>
      </c>
    </row>
    <row r="59" spans="1:7" s="343" customFormat="1" ht="45" hidden="1" customHeight="1">
      <c r="A59" s="373">
        <f>'CONSTRUCTION COST ESTIMATE'!A59</f>
        <v>0</v>
      </c>
      <c r="B59" s="345">
        <f>'CONSTRUCTION COST ESTIMATE'!B59</f>
        <v>202.05600000000001</v>
      </c>
      <c r="C59" s="346" t="str">
        <f>'CONSTRUCTION COST ESTIMATE'!C59</f>
        <v>REMOVE CONCRETE MASONRY UNIT (CMU) FENCE</v>
      </c>
      <c r="D59" s="347" t="str">
        <f>'CONSTRUCTION COST ESTIMATE'!BB59</f>
        <v>LF</v>
      </c>
      <c r="E59" s="348">
        <f>'CONSTRUCTION COST ESTIMATE'!BA59</f>
        <v>0</v>
      </c>
      <c r="F59" s="349" t="s">
        <v>11</v>
      </c>
      <c r="G59" s="349" t="s">
        <v>11</v>
      </c>
    </row>
    <row r="60" spans="1:7" s="343" customFormat="1" ht="45" hidden="1" customHeight="1">
      <c r="A60" s="373">
        <f>'CONSTRUCTION COST ESTIMATE'!A60</f>
        <v>0</v>
      </c>
      <c r="B60" s="345">
        <f>'CONSTRUCTION COST ESTIMATE'!B60</f>
        <v>202.05699999999999</v>
      </c>
      <c r="C60" s="346" t="str">
        <f>'CONSTRUCTION COST ESTIMATE'!C60</f>
        <v>REMOVE AND SALVAGE CONCRETE MASONRY UNIT (CMU) FENCE</v>
      </c>
      <c r="D60" s="347" t="str">
        <f>'CONSTRUCTION COST ESTIMATE'!BB60</f>
        <v>LF</v>
      </c>
      <c r="E60" s="348">
        <f>'CONSTRUCTION COST ESTIMATE'!BA60</f>
        <v>0</v>
      </c>
      <c r="F60" s="349" t="s">
        <v>11</v>
      </c>
      <c r="G60" s="349" t="s">
        <v>11</v>
      </c>
    </row>
    <row r="61" spans="1:7" s="343" customFormat="1" ht="45" hidden="1" customHeight="1">
      <c r="A61" s="373">
        <f>'CONSTRUCTION COST ESTIMATE'!A61</f>
        <v>0</v>
      </c>
      <c r="B61" s="345">
        <f>'CONSTRUCTION COST ESTIMATE'!B61</f>
        <v>202.05799999999999</v>
      </c>
      <c r="C61" s="346" t="str">
        <f>'CONSTRUCTION COST ESTIMATE'!C61</f>
        <v>REMOVE AND RELOCATE CONCRETE MASONRY UNIT (CMU) FENCE</v>
      </c>
      <c r="D61" s="347" t="str">
        <f>'CONSTRUCTION COST ESTIMATE'!BB61</f>
        <v>LF</v>
      </c>
      <c r="E61" s="348">
        <f>'CONSTRUCTION COST ESTIMATE'!BA61</f>
        <v>0</v>
      </c>
      <c r="F61" s="349" t="s">
        <v>11</v>
      </c>
      <c r="G61" s="349" t="s">
        <v>11</v>
      </c>
    </row>
    <row r="62" spans="1:7" s="343" customFormat="1" ht="45" hidden="1" customHeight="1">
      <c r="A62" s="373">
        <f>'CONSTRUCTION COST ESTIMATE'!A62</f>
        <v>0</v>
      </c>
      <c r="B62" s="345">
        <f>'CONSTRUCTION COST ESTIMATE'!B62</f>
        <v>202.059</v>
      </c>
      <c r="C62" s="346" t="str">
        <f>'CONSTRUCTION COST ESTIMATE'!C62</f>
        <v>REMOVE FENCE POST</v>
      </c>
      <c r="D62" s="347" t="str">
        <f>'CONSTRUCTION COST ESTIMATE'!BB62</f>
        <v>EA</v>
      </c>
      <c r="E62" s="348">
        <f>'CONSTRUCTION COST ESTIMATE'!BA62</f>
        <v>0</v>
      </c>
      <c r="F62" s="349" t="s">
        <v>11</v>
      </c>
      <c r="G62" s="349" t="s">
        <v>11</v>
      </c>
    </row>
    <row r="63" spans="1:7" s="343" customFormat="1" ht="45" hidden="1" customHeight="1">
      <c r="A63" s="373">
        <f>'CONSTRUCTION COST ESTIMATE'!A63</f>
        <v>0</v>
      </c>
      <c r="B63" s="345">
        <f>'CONSTRUCTION COST ESTIMATE'!B63</f>
        <v>202.06</v>
      </c>
      <c r="C63" s="346" t="str">
        <f>'CONSTRUCTION COST ESTIMATE'!C63</f>
        <v>REMOVE AND SALVAGE FENCE POST</v>
      </c>
      <c r="D63" s="347" t="str">
        <f>'CONSTRUCTION COST ESTIMATE'!BB63</f>
        <v>EA</v>
      </c>
      <c r="E63" s="348">
        <f>'CONSTRUCTION COST ESTIMATE'!BA63</f>
        <v>0</v>
      </c>
      <c r="F63" s="349" t="s">
        <v>11</v>
      </c>
      <c r="G63" s="349" t="s">
        <v>11</v>
      </c>
    </row>
    <row r="64" spans="1:7" s="343" customFormat="1" ht="45" hidden="1" customHeight="1">
      <c r="A64" s="373">
        <f>'CONSTRUCTION COST ESTIMATE'!A64</f>
        <v>0</v>
      </c>
      <c r="B64" s="345">
        <f>'CONSTRUCTION COST ESTIMATE'!B64</f>
        <v>202.06100000000001</v>
      </c>
      <c r="C64" s="346" t="str">
        <f>'CONSTRUCTION COST ESTIMATE'!C64</f>
        <v>REMOVE AND RELOCATE FENCE POST</v>
      </c>
      <c r="D64" s="347" t="str">
        <f>'CONSTRUCTION COST ESTIMATE'!BB64</f>
        <v>EA</v>
      </c>
      <c r="E64" s="348">
        <f>'CONSTRUCTION COST ESTIMATE'!BA64</f>
        <v>0</v>
      </c>
      <c r="F64" s="349" t="s">
        <v>11</v>
      </c>
      <c r="G64" s="349" t="s">
        <v>11</v>
      </c>
    </row>
    <row r="65" spans="1:7" s="343" customFormat="1" ht="45" hidden="1" customHeight="1">
      <c r="A65" s="373">
        <f>'CONSTRUCTION COST ESTIMATE'!A65</f>
        <v>0</v>
      </c>
      <c r="B65" s="345">
        <f>'CONSTRUCTION COST ESTIMATE'!B65</f>
        <v>202.06200000000001</v>
      </c>
      <c r="C65" s="346" t="str">
        <f>'CONSTRUCTION COST ESTIMATE'!C65</f>
        <v>REMOVE WROUGHT IRON FENCE</v>
      </c>
      <c r="D65" s="347" t="str">
        <f>'CONSTRUCTION COST ESTIMATE'!BB65</f>
        <v>LF</v>
      </c>
      <c r="E65" s="348">
        <f>'CONSTRUCTION COST ESTIMATE'!BA65</f>
        <v>0</v>
      </c>
      <c r="F65" s="349" t="s">
        <v>11</v>
      </c>
      <c r="G65" s="349" t="s">
        <v>11</v>
      </c>
    </row>
    <row r="66" spans="1:7" s="343" customFormat="1" ht="45" hidden="1" customHeight="1">
      <c r="A66" s="373">
        <f>'CONSTRUCTION COST ESTIMATE'!A66</f>
        <v>0</v>
      </c>
      <c r="B66" s="345">
        <f>'CONSTRUCTION COST ESTIMATE'!B66</f>
        <v>202.06299999999999</v>
      </c>
      <c r="C66" s="346" t="str">
        <f>'CONSTRUCTION COST ESTIMATE'!C66</f>
        <v>REMOVE AND RELOCATE WROUGHT IRON FENCE</v>
      </c>
      <c r="D66" s="347" t="str">
        <f>'CONSTRUCTION COST ESTIMATE'!BB66</f>
        <v>LF</v>
      </c>
      <c r="E66" s="348">
        <f>'CONSTRUCTION COST ESTIMATE'!BA66</f>
        <v>0</v>
      </c>
      <c r="F66" s="349" t="s">
        <v>11</v>
      </c>
      <c r="G66" s="349" t="s">
        <v>11</v>
      </c>
    </row>
    <row r="67" spans="1:7" s="343" customFormat="1" ht="45" hidden="1" customHeight="1">
      <c r="A67" s="373">
        <f>'CONSTRUCTION COST ESTIMATE'!A67</f>
        <v>0</v>
      </c>
      <c r="B67" s="345">
        <f>'CONSTRUCTION COST ESTIMATE'!B67</f>
        <v>202.06399999999999</v>
      </c>
      <c r="C67" s="346" t="str">
        <f>'CONSTRUCTION COST ESTIMATE'!C67</f>
        <v>REMOVE AND SALVAGE WROUGHT IRON FENCE</v>
      </c>
      <c r="D67" s="347" t="str">
        <f>'CONSTRUCTION COST ESTIMATE'!BB67</f>
        <v>LF</v>
      </c>
      <c r="E67" s="348">
        <f>'CONSTRUCTION COST ESTIMATE'!BA67</f>
        <v>0</v>
      </c>
      <c r="F67" s="349" t="s">
        <v>11</v>
      </c>
      <c r="G67" s="349" t="s">
        <v>11</v>
      </c>
    </row>
    <row r="68" spans="1:7" s="343" customFormat="1" ht="45" hidden="1" customHeight="1">
      <c r="A68" s="373">
        <f>'CONSTRUCTION COST ESTIMATE'!A68</f>
        <v>0</v>
      </c>
      <c r="B68" s="345">
        <f>'CONSTRUCTION COST ESTIMATE'!B68</f>
        <v>202.065</v>
      </c>
      <c r="C68" s="346" t="str">
        <f>'CONSTRUCTION COST ESTIMATE'!C68</f>
        <v>REMOVE GATE</v>
      </c>
      <c r="D68" s="347" t="str">
        <f>'CONSTRUCTION COST ESTIMATE'!BB68</f>
        <v>EA</v>
      </c>
      <c r="E68" s="348">
        <f>'CONSTRUCTION COST ESTIMATE'!BA68</f>
        <v>0</v>
      </c>
      <c r="F68" s="349" t="s">
        <v>11</v>
      </c>
      <c r="G68" s="349" t="s">
        <v>11</v>
      </c>
    </row>
    <row r="69" spans="1:7" s="343" customFormat="1" ht="45" hidden="1" customHeight="1">
      <c r="A69" s="373">
        <f>'CONSTRUCTION COST ESTIMATE'!A69</f>
        <v>0</v>
      </c>
      <c r="B69" s="345">
        <f>'CONSTRUCTION COST ESTIMATE'!B69</f>
        <v>202.066</v>
      </c>
      <c r="C69" s="346" t="str">
        <f>'CONSTRUCTION COST ESTIMATE'!C69</f>
        <v>REMOVE AND SALVAGE GATE</v>
      </c>
      <c r="D69" s="347" t="str">
        <f>'CONSTRUCTION COST ESTIMATE'!BB69</f>
        <v>EA</v>
      </c>
      <c r="E69" s="348">
        <f>'CONSTRUCTION COST ESTIMATE'!BA69</f>
        <v>0</v>
      </c>
      <c r="F69" s="349" t="s">
        <v>11</v>
      </c>
      <c r="G69" s="349" t="s">
        <v>11</v>
      </c>
    </row>
    <row r="70" spans="1:7" s="343" customFormat="1" ht="45" hidden="1" customHeight="1">
      <c r="A70" s="373">
        <f>'CONSTRUCTION COST ESTIMATE'!A70</f>
        <v>0</v>
      </c>
      <c r="B70" s="345">
        <f>'CONSTRUCTION COST ESTIMATE'!B70</f>
        <v>202.06700000000001</v>
      </c>
      <c r="C70" s="346" t="str">
        <f>'CONSTRUCTION COST ESTIMATE'!C70</f>
        <v>REMOVE AND RELOCATE GATE</v>
      </c>
      <c r="D70" s="347" t="str">
        <f>'CONSTRUCTION COST ESTIMATE'!BB70</f>
        <v>EA</v>
      </c>
      <c r="E70" s="348">
        <f>'CONSTRUCTION COST ESTIMATE'!BA70</f>
        <v>0</v>
      </c>
      <c r="F70" s="349" t="s">
        <v>11</v>
      </c>
      <c r="G70" s="349" t="s">
        <v>11</v>
      </c>
    </row>
    <row r="71" spans="1:7" s="343" customFormat="1" ht="45" hidden="1" customHeight="1">
      <c r="A71" s="373">
        <f>'CONSTRUCTION COST ESTIMATE'!A71</f>
        <v>0</v>
      </c>
      <c r="B71" s="345">
        <f>'CONSTRUCTION COST ESTIMATE'!B71</f>
        <v>202.06800000000001</v>
      </c>
      <c r="C71" s="346" t="str">
        <f>'CONSTRUCTION COST ESTIMATE'!C71</f>
        <v>REMOVE STONE WALL</v>
      </c>
      <c r="D71" s="347" t="str">
        <f>'CONSTRUCTION COST ESTIMATE'!BB71</f>
        <v>LS</v>
      </c>
      <c r="E71" s="348">
        <f>'CONSTRUCTION COST ESTIMATE'!BA71</f>
        <v>0</v>
      </c>
      <c r="F71" s="349" t="s">
        <v>11</v>
      </c>
      <c r="G71" s="349" t="s">
        <v>11</v>
      </c>
    </row>
    <row r="72" spans="1:7" s="343" customFormat="1" ht="45" hidden="1" customHeight="1">
      <c r="A72" s="373">
        <f>'CONSTRUCTION COST ESTIMATE'!A72</f>
        <v>0</v>
      </c>
      <c r="B72" s="345">
        <f>'CONSTRUCTION COST ESTIMATE'!B72</f>
        <v>202.07</v>
      </c>
      <c r="C72" s="346" t="str">
        <f>'CONSTRUCTION COST ESTIMATE'!C72</f>
        <v>REMOVE DROP INLET</v>
      </c>
      <c r="D72" s="347" t="str">
        <f>'CONSTRUCTION COST ESTIMATE'!BB72</f>
        <v>EA</v>
      </c>
      <c r="E72" s="348">
        <f>'CONSTRUCTION COST ESTIMATE'!BA72</f>
        <v>0</v>
      </c>
      <c r="F72" s="349" t="s">
        <v>11</v>
      </c>
      <c r="G72" s="349" t="s">
        <v>11</v>
      </c>
    </row>
    <row r="73" spans="1:7" s="343" customFormat="1" ht="45" hidden="1" customHeight="1">
      <c r="A73" s="373">
        <f>'CONSTRUCTION COST ESTIMATE'!A73</f>
        <v>0</v>
      </c>
      <c r="B73" s="345">
        <f>'CONSTRUCTION COST ESTIMATE'!B73</f>
        <v>202.071</v>
      </c>
      <c r="C73" s="346" t="str">
        <f>'CONSTRUCTION COST ESTIMATE'!C73</f>
        <v>REMOVE CULVERT PIPE</v>
      </c>
      <c r="D73" s="347" t="str">
        <f>'CONSTRUCTION COST ESTIMATE'!BB73</f>
        <v>LF</v>
      </c>
      <c r="E73" s="348">
        <f>'CONSTRUCTION COST ESTIMATE'!BA73</f>
        <v>0</v>
      </c>
      <c r="F73" s="349" t="s">
        <v>11</v>
      </c>
      <c r="G73" s="349" t="s">
        <v>11</v>
      </c>
    </row>
    <row r="74" spans="1:7" s="343" customFormat="1" ht="45" hidden="1" customHeight="1">
      <c r="A74" s="373">
        <f>'CONSTRUCTION COST ESTIMATE'!A74</f>
        <v>0</v>
      </c>
      <c r="B74" s="345">
        <f>'CONSTRUCTION COST ESTIMATE'!B74</f>
        <v>202.072</v>
      </c>
      <c r="C74" s="346" t="str">
        <f>'CONSTRUCTION COST ESTIMATE'!C74</f>
        <v>REMOVE GABION BASKET</v>
      </c>
      <c r="D74" s="347" t="str">
        <f>'CONSTRUCTION COST ESTIMATE'!BB74</f>
        <v>SF</v>
      </c>
      <c r="E74" s="348">
        <f>'CONSTRUCTION COST ESTIMATE'!BA74</f>
        <v>0</v>
      </c>
      <c r="F74" s="349" t="s">
        <v>11</v>
      </c>
      <c r="G74" s="349" t="s">
        <v>11</v>
      </c>
    </row>
    <row r="75" spans="1:7" s="343" customFormat="1" ht="45" hidden="1" customHeight="1">
      <c r="A75" s="373">
        <f>'CONSTRUCTION COST ESTIMATE'!A75</f>
        <v>0</v>
      </c>
      <c r="B75" s="345">
        <f>'CONSTRUCTION COST ESTIMATE'!B75</f>
        <v>202.07300000000001</v>
      </c>
      <c r="C75" s="346" t="str">
        <f>'CONSTRUCTION COST ESTIMATE'!C75</f>
        <v>REMOVE AND SALVAGE GABION BASKET</v>
      </c>
      <c r="D75" s="347" t="str">
        <f>'CONSTRUCTION COST ESTIMATE'!BB75</f>
        <v>SF</v>
      </c>
      <c r="E75" s="348">
        <f>'CONSTRUCTION COST ESTIMATE'!BA75</f>
        <v>0</v>
      </c>
      <c r="F75" s="349" t="s">
        <v>11</v>
      </c>
      <c r="G75" s="349" t="s">
        <v>11</v>
      </c>
    </row>
    <row r="76" spans="1:7" s="343" customFormat="1" ht="45" hidden="1" customHeight="1">
      <c r="A76" s="373">
        <f>'CONSTRUCTION COST ESTIMATE'!A76</f>
        <v>0</v>
      </c>
      <c r="B76" s="345">
        <f>'CONSTRUCTION COST ESTIMATE'!B76</f>
        <v>202.07400000000001</v>
      </c>
      <c r="C76" s="346" t="str">
        <f>'CONSTRUCTION COST ESTIMATE'!C76</f>
        <v>REMOVE AND RELOCATE GABION BASKET</v>
      </c>
      <c r="D76" s="347" t="str">
        <f>'CONSTRUCTION COST ESTIMATE'!BB76</f>
        <v>SF</v>
      </c>
      <c r="E76" s="348">
        <f>'CONSTRUCTION COST ESTIMATE'!BA76</f>
        <v>0</v>
      </c>
      <c r="F76" s="349" t="s">
        <v>11</v>
      </c>
      <c r="G76" s="349" t="s">
        <v>11</v>
      </c>
    </row>
    <row r="77" spans="1:7" s="343" customFormat="1" ht="45" hidden="1" customHeight="1">
      <c r="A77" s="373">
        <f>'CONSTRUCTION COST ESTIMATE'!A77</f>
        <v>0</v>
      </c>
      <c r="B77" s="345">
        <f>'CONSTRUCTION COST ESTIMATE'!B77</f>
        <v>202.07499999999999</v>
      </c>
      <c r="C77" s="346" t="str">
        <f>'CONSTRUCTION COST ESTIMATE'!C77</f>
        <v>REMOVE RIPRAP</v>
      </c>
      <c r="D77" s="347" t="str">
        <f>'CONSTRUCTION COST ESTIMATE'!BB77</f>
        <v>SF</v>
      </c>
      <c r="E77" s="348">
        <f>'CONSTRUCTION COST ESTIMATE'!BA77</f>
        <v>0</v>
      </c>
      <c r="F77" s="349" t="s">
        <v>11</v>
      </c>
      <c r="G77" s="349" t="s">
        <v>11</v>
      </c>
    </row>
    <row r="78" spans="1:7" s="343" customFormat="1" ht="45" hidden="1" customHeight="1">
      <c r="A78" s="373">
        <f>'CONSTRUCTION COST ESTIMATE'!A78</f>
        <v>0</v>
      </c>
      <c r="B78" s="345">
        <f>'CONSTRUCTION COST ESTIMATE'!B78</f>
        <v>202.07599999999999</v>
      </c>
      <c r="C78" s="346" t="str">
        <f>'CONSTRUCTION COST ESTIMATE'!C78</f>
        <v>REMOVE AND SALVAGE RIPRAP</v>
      </c>
      <c r="D78" s="347" t="str">
        <f>'CONSTRUCTION COST ESTIMATE'!BB78</f>
        <v>SF</v>
      </c>
      <c r="E78" s="348">
        <f>'CONSTRUCTION COST ESTIMATE'!BA78</f>
        <v>0</v>
      </c>
      <c r="F78" s="349" t="s">
        <v>11</v>
      </c>
      <c r="G78" s="349" t="s">
        <v>11</v>
      </c>
    </row>
    <row r="79" spans="1:7" s="343" customFormat="1" ht="45" hidden="1" customHeight="1">
      <c r="A79" s="373">
        <f>'CONSTRUCTION COST ESTIMATE'!A79</f>
        <v>0</v>
      </c>
      <c r="B79" s="345">
        <f>'CONSTRUCTION COST ESTIMATE'!B79</f>
        <v>202.077</v>
      </c>
      <c r="C79" s="346" t="str">
        <f>'CONSTRUCTION COST ESTIMATE'!C79</f>
        <v>REMOVE AND RELOCATE RIPRAP</v>
      </c>
      <c r="D79" s="347" t="str">
        <f>'CONSTRUCTION COST ESTIMATE'!BB79</f>
        <v>SF</v>
      </c>
      <c r="E79" s="348">
        <f>'CONSTRUCTION COST ESTIMATE'!BA79</f>
        <v>0</v>
      </c>
      <c r="F79" s="349" t="s">
        <v>11</v>
      </c>
      <c r="G79" s="349" t="s">
        <v>11</v>
      </c>
    </row>
    <row r="80" spans="1:7" s="343" customFormat="1" ht="45" hidden="1" customHeight="1">
      <c r="A80" s="373">
        <f>'CONSTRUCTION COST ESTIMATE'!A80</f>
        <v>0</v>
      </c>
      <c r="B80" s="345">
        <f>'CONSTRUCTION COST ESTIMATE'!B80</f>
        <v>202.078</v>
      </c>
      <c r="C80" s="346" t="str">
        <f>'CONSTRUCTION COST ESTIMATE'!C80</f>
        <v>REMOVE MANHOLE</v>
      </c>
      <c r="D80" s="347" t="str">
        <f>'CONSTRUCTION COST ESTIMATE'!BB80</f>
        <v>EA</v>
      </c>
      <c r="E80" s="348">
        <f>'CONSTRUCTION COST ESTIMATE'!BA80</f>
        <v>0</v>
      </c>
      <c r="F80" s="349" t="s">
        <v>11</v>
      </c>
      <c r="G80" s="349" t="s">
        <v>11</v>
      </c>
    </row>
    <row r="81" spans="1:7" s="343" customFormat="1" ht="45" hidden="1" customHeight="1">
      <c r="A81" s="373">
        <f>'CONSTRUCTION COST ESTIMATE'!A81</f>
        <v>0</v>
      </c>
      <c r="B81" s="345">
        <f>'CONSTRUCTION COST ESTIMATE'!B81</f>
        <v>202.09</v>
      </c>
      <c r="C81" s="346" t="str">
        <f>'CONSTRUCTION COST ESTIMATE'!C81</f>
        <v>REMOVE PORTION OF REINFORCED CONCRETE BOX (RCB)</v>
      </c>
      <c r="D81" s="347" t="str">
        <f>'CONSTRUCTION COST ESTIMATE'!BB81</f>
        <v>EA</v>
      </c>
      <c r="E81" s="348">
        <f>'CONSTRUCTION COST ESTIMATE'!BA81</f>
        <v>0</v>
      </c>
      <c r="F81" s="349" t="s">
        <v>11</v>
      </c>
      <c r="G81" s="349" t="s">
        <v>11</v>
      </c>
    </row>
    <row r="82" spans="1:7" s="343" customFormat="1" ht="45" hidden="1" customHeight="1">
      <c r="A82" s="373">
        <f>'CONSTRUCTION COST ESTIMATE'!A82</f>
        <v>0</v>
      </c>
      <c r="B82" s="345">
        <f>'CONSTRUCTION COST ESTIMATE'!B82</f>
        <v>202.09100000000001</v>
      </c>
      <c r="C82" s="346" t="str">
        <f>'CONSTRUCTION COST ESTIMATE'!C82</f>
        <v>REMOVE REINFORCED CONCRETE BOX (RCB) CULVERT</v>
      </c>
      <c r="D82" s="347" t="str">
        <f>'CONSTRUCTION COST ESTIMATE'!BB82</f>
        <v>LF</v>
      </c>
      <c r="E82" s="348">
        <f>'CONSTRUCTION COST ESTIMATE'!BA82</f>
        <v>0</v>
      </c>
      <c r="F82" s="349" t="s">
        <v>11</v>
      </c>
      <c r="G82" s="349" t="s">
        <v>11</v>
      </c>
    </row>
    <row r="83" spans="1:7" s="343" customFormat="1" ht="45" hidden="1" customHeight="1">
      <c r="A83" s="373">
        <f>'CONSTRUCTION COST ESTIMATE'!A83</f>
        <v>0</v>
      </c>
      <c r="B83" s="345">
        <f>'CONSTRUCTION COST ESTIMATE'!B83</f>
        <v>202.09200000000001</v>
      </c>
      <c r="C83" s="346" t="str">
        <f>'CONSTRUCTION COST ESTIMATE'!C83</f>
        <v>REMOVE REINFORCED CONCRETE BOX (RCB) PLUG</v>
      </c>
      <c r="D83" s="347" t="str">
        <f>'CONSTRUCTION COST ESTIMATE'!BB83</f>
        <v>EA</v>
      </c>
      <c r="E83" s="348">
        <f>'CONSTRUCTION COST ESTIMATE'!BA83</f>
        <v>0</v>
      </c>
      <c r="F83" s="349" t="s">
        <v>11</v>
      </c>
      <c r="G83" s="349" t="s">
        <v>11</v>
      </c>
    </row>
    <row r="84" spans="1:7" s="343" customFormat="1" ht="45" hidden="1" customHeight="1">
      <c r="A84" s="373">
        <f>'CONSTRUCTION COST ESTIMATE'!A84</f>
        <v>0</v>
      </c>
      <c r="B84" s="345">
        <f>'CONSTRUCTION COST ESTIMATE'!B84</f>
        <v>202.09299999999999</v>
      </c>
      <c r="C84" s="346" t="str">
        <f>'CONSTRUCTION COST ESTIMATE'!C84</f>
        <v>REMOVE REINFORCED CONCRETE BOX (RCB) STORM DRAIN</v>
      </c>
      <c r="D84" s="347" t="str">
        <f>'CONSTRUCTION COST ESTIMATE'!BB84</f>
        <v>LF</v>
      </c>
      <c r="E84" s="348">
        <f>'CONSTRUCTION COST ESTIMATE'!BA84</f>
        <v>0</v>
      </c>
      <c r="F84" s="349" t="s">
        <v>11</v>
      </c>
      <c r="G84" s="349" t="s">
        <v>11</v>
      </c>
    </row>
    <row r="85" spans="1:7" s="343" customFormat="1" ht="45" hidden="1" customHeight="1">
      <c r="A85" s="373">
        <f>'CONSTRUCTION COST ESTIMATE'!A85</f>
        <v>0</v>
      </c>
      <c r="B85" s="345">
        <f>'CONSTRUCTION COST ESTIMATE'!B85</f>
        <v>202.09399999999999</v>
      </c>
      <c r="C85" s="346" t="str">
        <f>'CONSTRUCTION COST ESTIMATE'!C85</f>
        <v>REMOVE REINFORCED CONCRETE BOX (RCB) STRUCTURE</v>
      </c>
      <c r="D85" s="347" t="str">
        <f>'CONSTRUCTION COST ESTIMATE'!BB85</f>
        <v>LS</v>
      </c>
      <c r="E85" s="348">
        <f>'CONSTRUCTION COST ESTIMATE'!BA85</f>
        <v>0</v>
      </c>
      <c r="F85" s="349" t="s">
        <v>11</v>
      </c>
      <c r="G85" s="349" t="s">
        <v>11</v>
      </c>
    </row>
    <row r="86" spans="1:7" s="343" customFormat="1" ht="45" hidden="1" customHeight="1">
      <c r="A86" s="373">
        <f>'CONSTRUCTION COST ESTIMATE'!A86</f>
        <v>0</v>
      </c>
      <c r="B86" s="345">
        <f>'CONSTRUCTION COST ESTIMATE'!B86</f>
        <v>202.095</v>
      </c>
      <c r="C86" s="346" t="str">
        <f>'CONSTRUCTION COST ESTIMATE'!C86</f>
        <v>REMOVE PORTION OF REINFORCED CONCRETE PIPE (RCP)</v>
      </c>
      <c r="D86" s="347" t="str">
        <f>'CONSTRUCTION COST ESTIMATE'!BB86</f>
        <v>EA</v>
      </c>
      <c r="E86" s="348">
        <f>'CONSTRUCTION COST ESTIMATE'!BA86</f>
        <v>0</v>
      </c>
      <c r="F86" s="349" t="s">
        <v>11</v>
      </c>
      <c r="G86" s="349" t="s">
        <v>11</v>
      </c>
    </row>
    <row r="87" spans="1:7" s="343" customFormat="1" ht="45" hidden="1" customHeight="1">
      <c r="A87" s="373">
        <f>'CONSTRUCTION COST ESTIMATE'!A87</f>
        <v>0</v>
      </c>
      <c r="B87" s="345">
        <f>'CONSTRUCTION COST ESTIMATE'!B87</f>
        <v>202.096</v>
      </c>
      <c r="C87" s="346" t="str">
        <f>'CONSTRUCTION COST ESTIMATE'!C87</f>
        <v>REMOVE  REINFORCED CONCRETE PIPE (RCP) CULVERT</v>
      </c>
      <c r="D87" s="347" t="str">
        <f>'CONSTRUCTION COST ESTIMATE'!BB87</f>
        <v>LF</v>
      </c>
      <c r="E87" s="348">
        <f>'CONSTRUCTION COST ESTIMATE'!BA87</f>
        <v>0</v>
      </c>
      <c r="F87" s="349" t="s">
        <v>11</v>
      </c>
      <c r="G87" s="349" t="s">
        <v>11</v>
      </c>
    </row>
    <row r="88" spans="1:7" s="343" customFormat="1" ht="45" hidden="1" customHeight="1">
      <c r="A88" s="373">
        <f>'CONSTRUCTION COST ESTIMATE'!A88</f>
        <v>0</v>
      </c>
      <c r="B88" s="345">
        <f>'CONSTRUCTION COST ESTIMATE'!B88</f>
        <v>202.09700000000001</v>
      </c>
      <c r="C88" s="346" t="str">
        <f>'CONSTRUCTION COST ESTIMATE'!C88</f>
        <v>REMOVE  REINFORCED CONCRETE PIPE (RCP) PLUG</v>
      </c>
      <c r="D88" s="347" t="str">
        <f>'CONSTRUCTION COST ESTIMATE'!BB88</f>
        <v>EA</v>
      </c>
      <c r="E88" s="348">
        <f>'CONSTRUCTION COST ESTIMATE'!BA88</f>
        <v>0</v>
      </c>
      <c r="F88" s="349" t="s">
        <v>11</v>
      </c>
      <c r="G88" s="349" t="s">
        <v>11</v>
      </c>
    </row>
    <row r="89" spans="1:7" s="343" customFormat="1" ht="45" hidden="1" customHeight="1">
      <c r="A89" s="373">
        <f>'CONSTRUCTION COST ESTIMATE'!A89</f>
        <v>0</v>
      </c>
      <c r="B89" s="345">
        <f>'CONSTRUCTION COST ESTIMATE'!B89</f>
        <v>202.09800000000001</v>
      </c>
      <c r="C89" s="346" t="str">
        <f>'CONSTRUCTION COST ESTIMATE'!C89</f>
        <v>REMOVE  REINFORCED CONCRETE PIPE (RCP) STORM DRAIN</v>
      </c>
      <c r="D89" s="347" t="str">
        <f>'CONSTRUCTION COST ESTIMATE'!BB89</f>
        <v>LF</v>
      </c>
      <c r="E89" s="348">
        <f>'CONSTRUCTION COST ESTIMATE'!BA89</f>
        <v>0</v>
      </c>
      <c r="F89" s="349" t="s">
        <v>11</v>
      </c>
      <c r="G89" s="349" t="s">
        <v>11</v>
      </c>
    </row>
    <row r="90" spans="1:7" s="343" customFormat="1" ht="45" hidden="1" customHeight="1">
      <c r="A90" s="373">
        <f>'CONSTRUCTION COST ESTIMATE'!A90</f>
        <v>0</v>
      </c>
      <c r="B90" s="345">
        <f>'CONSTRUCTION COST ESTIMATE'!B90</f>
        <v>202.09899999999999</v>
      </c>
      <c r="C90" s="346" t="str">
        <f>'CONSTRUCTION COST ESTIMATE'!C90</f>
        <v>ABANDON  REINFORCED CONCRETE PIPE (RCP) STORM DRAIN</v>
      </c>
      <c r="D90" s="347" t="str">
        <f>'CONSTRUCTION COST ESTIMATE'!BB90</f>
        <v>LF</v>
      </c>
      <c r="E90" s="348">
        <f>'CONSTRUCTION COST ESTIMATE'!BA90</f>
        <v>0</v>
      </c>
      <c r="F90" s="349" t="s">
        <v>11</v>
      </c>
      <c r="G90" s="349" t="s">
        <v>11</v>
      </c>
    </row>
    <row r="91" spans="1:7" s="343" customFormat="1" ht="45" hidden="1" customHeight="1">
      <c r="A91" s="373">
        <f>'CONSTRUCTION COST ESTIMATE'!A91</f>
        <v>0</v>
      </c>
      <c r="B91" s="345">
        <f>'CONSTRUCTION COST ESTIMATE'!B91</f>
        <v>202.1</v>
      </c>
      <c r="C91" s="346" t="str">
        <f>'CONSTRUCTION COST ESTIMATE'!C91</f>
        <v>MORTAR AND SEAL  REINFORCED CONCRETE PIPE (RCP) STORM DRAIN</v>
      </c>
      <c r="D91" s="347" t="str">
        <f>'CONSTRUCTION COST ESTIMATE'!BB91</f>
        <v>EA</v>
      </c>
      <c r="E91" s="348">
        <f>'CONSTRUCTION COST ESTIMATE'!BA91</f>
        <v>0</v>
      </c>
      <c r="F91" s="349" t="s">
        <v>11</v>
      </c>
      <c r="G91" s="349" t="s">
        <v>11</v>
      </c>
    </row>
    <row r="92" spans="1:7" s="343" customFormat="1" ht="45" hidden="1" customHeight="1">
      <c r="A92" s="373">
        <f>'CONSTRUCTION COST ESTIMATE'!A92</f>
        <v>0</v>
      </c>
      <c r="B92" s="345">
        <f>'CONSTRUCTION COST ESTIMATE'!B92</f>
        <v>202.101</v>
      </c>
      <c r="C92" s="346" t="str">
        <f>'CONSTRUCTION COST ESTIMATE'!C92</f>
        <v>REMOVE STORM DRAIN MANHOLE</v>
      </c>
      <c r="D92" s="347" t="str">
        <f>'CONSTRUCTION COST ESTIMATE'!BB92</f>
        <v>EA</v>
      </c>
      <c r="E92" s="348">
        <f>'CONSTRUCTION COST ESTIMATE'!BA92</f>
        <v>0</v>
      </c>
      <c r="F92" s="349" t="s">
        <v>11</v>
      </c>
      <c r="G92" s="349" t="s">
        <v>11</v>
      </c>
    </row>
    <row r="93" spans="1:7" s="343" customFormat="1" ht="45" hidden="1" customHeight="1">
      <c r="A93" s="373">
        <f>'CONSTRUCTION COST ESTIMATE'!A93</f>
        <v>0</v>
      </c>
      <c r="B93" s="345">
        <f>'CONSTRUCTION COST ESTIMATE'!B93</f>
        <v>202.102</v>
      </c>
      <c r="C93" s="346" t="str">
        <f>'CONSTRUCTION COST ESTIMATE'!C93</f>
        <v>ABANDON STORM DRAIN MANHOLE</v>
      </c>
      <c r="D93" s="347" t="str">
        <f>'CONSTRUCTION COST ESTIMATE'!BB93</f>
        <v>EA</v>
      </c>
      <c r="E93" s="348">
        <f>'CONSTRUCTION COST ESTIMATE'!BA93</f>
        <v>0</v>
      </c>
      <c r="F93" s="349" t="s">
        <v>11</v>
      </c>
      <c r="G93" s="349" t="s">
        <v>11</v>
      </c>
    </row>
    <row r="94" spans="1:7" s="343" customFormat="1" ht="45" hidden="1" customHeight="1">
      <c r="A94" s="373">
        <f>'CONSTRUCTION COST ESTIMATE'!A94</f>
        <v>0</v>
      </c>
      <c r="B94" s="345">
        <f>'CONSTRUCTION COST ESTIMATE'!B94</f>
        <v>202.10300000000001</v>
      </c>
      <c r="C94" s="346" t="str">
        <f>'CONSTRUCTION COST ESTIMATE'!C94</f>
        <v>REMOVE  REINFORCED CONCRETE JUNCTION STRUCTURE</v>
      </c>
      <c r="D94" s="347" t="str">
        <f>'CONSTRUCTION COST ESTIMATE'!BB94</f>
        <v>LS</v>
      </c>
      <c r="E94" s="348">
        <f>'CONSTRUCTION COST ESTIMATE'!BA94</f>
        <v>0</v>
      </c>
      <c r="F94" s="349" t="s">
        <v>11</v>
      </c>
      <c r="G94" s="349" t="s">
        <v>11</v>
      </c>
    </row>
    <row r="95" spans="1:7" s="343" customFormat="1" ht="45" hidden="1" customHeight="1">
      <c r="A95" s="373">
        <f>'CONSTRUCTION COST ESTIMATE'!A95</f>
        <v>0</v>
      </c>
      <c r="B95" s="345">
        <f>'CONSTRUCTION COST ESTIMATE'!B95</f>
        <v>202.10400000000001</v>
      </c>
      <c r="C95" s="346" t="str">
        <f>'CONSTRUCTION COST ESTIMATE'!C95</f>
        <v>REMOVE HEADWALL</v>
      </c>
      <c r="D95" s="347" t="str">
        <f>'CONSTRUCTION COST ESTIMATE'!BB95</f>
        <v>EA</v>
      </c>
      <c r="E95" s="348">
        <f>'CONSTRUCTION COST ESTIMATE'!BA95</f>
        <v>0</v>
      </c>
      <c r="F95" s="349" t="s">
        <v>11</v>
      </c>
      <c r="G95" s="349" t="s">
        <v>11</v>
      </c>
    </row>
    <row r="96" spans="1:7" s="343" customFormat="1" ht="45" hidden="1" customHeight="1">
      <c r="A96" s="373">
        <f>'CONSTRUCTION COST ESTIMATE'!A96</f>
        <v>0</v>
      </c>
      <c r="B96" s="345">
        <f>'CONSTRUCTION COST ESTIMATE'!B96</f>
        <v>202.10499999999999</v>
      </c>
      <c r="C96" s="346" t="str">
        <f>'CONSTRUCTION COST ESTIMATE'!C96</f>
        <v>REMOVE RETAINING WALL</v>
      </c>
      <c r="D96" s="347" t="str">
        <f>'CONSTRUCTION COST ESTIMATE'!BB96</f>
        <v>LF</v>
      </c>
      <c r="E96" s="348">
        <f>'CONSTRUCTION COST ESTIMATE'!BA96</f>
        <v>0</v>
      </c>
      <c r="F96" s="349" t="s">
        <v>11</v>
      </c>
      <c r="G96" s="349" t="s">
        <v>11</v>
      </c>
    </row>
    <row r="97" spans="1:7" s="343" customFormat="1" ht="45" hidden="1" customHeight="1">
      <c r="A97" s="373">
        <f>'CONSTRUCTION COST ESTIMATE'!A97</f>
        <v>0</v>
      </c>
      <c r="B97" s="345">
        <f>'CONSTRUCTION COST ESTIMATE'!B97</f>
        <v>202.10599999999999</v>
      </c>
      <c r="C97" s="346" t="str">
        <f>'CONSTRUCTION COST ESTIMATE'!C97</f>
        <v>REMOVE RETAINING WALL</v>
      </c>
      <c r="D97" s="347" t="str">
        <f>'CONSTRUCTION COST ESTIMATE'!BB97</f>
        <v>LS</v>
      </c>
      <c r="E97" s="348">
        <f>'CONSTRUCTION COST ESTIMATE'!BA97</f>
        <v>0</v>
      </c>
      <c r="F97" s="349" t="s">
        <v>11</v>
      </c>
      <c r="G97" s="349" t="s">
        <v>11</v>
      </c>
    </row>
    <row r="98" spans="1:7" s="343" customFormat="1" ht="45" hidden="1" customHeight="1">
      <c r="A98" s="373">
        <f>'CONSTRUCTION COST ESTIMATE'!A98</f>
        <v>0</v>
      </c>
      <c r="B98" s="345">
        <f>'CONSTRUCTION COST ESTIMATE'!B98</f>
        <v>202.107</v>
      </c>
      <c r="C98" s="346" t="str">
        <f>'CONSTRUCTION COST ESTIMATE'!C98</f>
        <v>REMOVE AND SALVAGE RETAINING WALL</v>
      </c>
      <c r="D98" s="347" t="str">
        <f>'CONSTRUCTION COST ESTIMATE'!BB98</f>
        <v>LF</v>
      </c>
      <c r="E98" s="348">
        <f>'CONSTRUCTION COST ESTIMATE'!BA98</f>
        <v>0</v>
      </c>
      <c r="F98" s="349" t="s">
        <v>11</v>
      </c>
      <c r="G98" s="349" t="s">
        <v>11</v>
      </c>
    </row>
    <row r="99" spans="1:7" s="343" customFormat="1" ht="45" hidden="1" customHeight="1">
      <c r="A99" s="373">
        <f>'CONSTRUCTION COST ESTIMATE'!A99</f>
        <v>0</v>
      </c>
      <c r="B99" s="345">
        <f>'CONSTRUCTION COST ESTIMATE'!B99</f>
        <v>202.108</v>
      </c>
      <c r="C99" s="346" t="str">
        <f>'CONSTRUCTION COST ESTIMATE'!C99</f>
        <v>REMOVE AND SALVAGE RETAINING WALL</v>
      </c>
      <c r="D99" s="347" t="str">
        <f>'CONSTRUCTION COST ESTIMATE'!BB99</f>
        <v>LS</v>
      </c>
      <c r="E99" s="348">
        <f>'CONSTRUCTION COST ESTIMATE'!BA99</f>
        <v>0</v>
      </c>
      <c r="F99" s="349" t="s">
        <v>11</v>
      </c>
      <c r="G99" s="349" t="s">
        <v>11</v>
      </c>
    </row>
    <row r="100" spans="1:7" s="343" customFormat="1" ht="45" hidden="1" customHeight="1">
      <c r="A100" s="373">
        <f>'CONSTRUCTION COST ESTIMATE'!A100</f>
        <v>0</v>
      </c>
      <c r="B100" s="345">
        <f>'CONSTRUCTION COST ESTIMATE'!B100</f>
        <v>202.10900000000001</v>
      </c>
      <c r="C100" s="346" t="str">
        <f>'CONSTRUCTION COST ESTIMATE'!C100</f>
        <v>REMOVE AND REPLACE RETAINING WALL</v>
      </c>
      <c r="D100" s="347" t="str">
        <f>'CONSTRUCTION COST ESTIMATE'!BB100</f>
        <v>LF</v>
      </c>
      <c r="E100" s="348">
        <f>'CONSTRUCTION COST ESTIMATE'!BA100</f>
        <v>0</v>
      </c>
      <c r="F100" s="349" t="s">
        <v>11</v>
      </c>
      <c r="G100" s="349" t="s">
        <v>11</v>
      </c>
    </row>
    <row r="101" spans="1:7" s="343" customFormat="1" ht="45" hidden="1" customHeight="1">
      <c r="A101" s="373">
        <f>'CONSTRUCTION COST ESTIMATE'!A101</f>
        <v>0</v>
      </c>
      <c r="B101" s="345">
        <f>'CONSTRUCTION COST ESTIMATE'!B101</f>
        <v>202.11</v>
      </c>
      <c r="C101" s="346" t="str">
        <f>'CONSTRUCTION COST ESTIMATE'!C101</f>
        <v>REMOVE AND REPLACE RETAINING WALL</v>
      </c>
      <c r="D101" s="347" t="str">
        <f>'CONSTRUCTION COST ESTIMATE'!BB101</f>
        <v>LS</v>
      </c>
      <c r="E101" s="348">
        <f>'CONSTRUCTION COST ESTIMATE'!BA101</f>
        <v>0</v>
      </c>
      <c r="F101" s="349" t="s">
        <v>11</v>
      </c>
      <c r="G101" s="349" t="s">
        <v>11</v>
      </c>
    </row>
    <row r="102" spans="1:7" s="343" customFormat="1" ht="45" hidden="1" customHeight="1">
      <c r="A102" s="373">
        <f>'CONSTRUCTION COST ESTIMATE'!A102</f>
        <v>0</v>
      </c>
      <c r="B102" s="345">
        <f>'CONSTRUCTION COST ESTIMATE'!B102</f>
        <v>202.12</v>
      </c>
      <c r="C102" s="346" t="str">
        <f>'CONSTRUCTION COST ESTIMATE'!C102</f>
        <v>REMOVE SANITARY SEWER</v>
      </c>
      <c r="D102" s="347" t="str">
        <f>'CONSTRUCTION COST ESTIMATE'!BB102</f>
        <v>LF</v>
      </c>
      <c r="E102" s="348">
        <f>'CONSTRUCTION COST ESTIMATE'!BA102</f>
        <v>0</v>
      </c>
      <c r="F102" s="349" t="s">
        <v>11</v>
      </c>
      <c r="G102" s="349" t="s">
        <v>11</v>
      </c>
    </row>
    <row r="103" spans="1:7" s="343" customFormat="1" ht="45" hidden="1" customHeight="1">
      <c r="A103" s="373">
        <f>'CONSTRUCTION COST ESTIMATE'!A103</f>
        <v>0</v>
      </c>
      <c r="B103" s="345">
        <f>'CONSTRUCTION COST ESTIMATE'!B103</f>
        <v>202.12100000000001</v>
      </c>
      <c r="C103" s="346" t="str">
        <f>'CONSTRUCTION COST ESTIMATE'!C103</f>
        <v>ABANDON SANITARY SEWER</v>
      </c>
      <c r="D103" s="347" t="str">
        <f>'CONSTRUCTION COST ESTIMATE'!BB103</f>
        <v>LF</v>
      </c>
      <c r="E103" s="348">
        <f>'CONSTRUCTION COST ESTIMATE'!BA103</f>
        <v>0</v>
      </c>
      <c r="F103" s="349" t="s">
        <v>11</v>
      </c>
      <c r="G103" s="349" t="s">
        <v>11</v>
      </c>
    </row>
    <row r="104" spans="1:7" s="343" customFormat="1" ht="45" hidden="1" customHeight="1">
      <c r="A104" s="373">
        <f>'CONSTRUCTION COST ESTIMATE'!A104</f>
        <v>0</v>
      </c>
      <c r="B104" s="345">
        <f>'CONSTRUCTION COST ESTIMATE'!B104</f>
        <v>202.12200000000001</v>
      </c>
      <c r="C104" s="346" t="str">
        <f>'CONSTRUCTION COST ESTIMATE'!C104</f>
        <v>MORTAR AND SEAL  SANITARY SEWER MAIN CONNECTION</v>
      </c>
      <c r="D104" s="347" t="str">
        <f>'CONSTRUCTION COST ESTIMATE'!BB104</f>
        <v>EA</v>
      </c>
      <c r="E104" s="348">
        <f>'CONSTRUCTION COST ESTIMATE'!BA104</f>
        <v>0</v>
      </c>
      <c r="F104" s="349" t="s">
        <v>11</v>
      </c>
      <c r="G104" s="349" t="s">
        <v>11</v>
      </c>
    </row>
    <row r="105" spans="1:7" s="343" customFormat="1" ht="45" hidden="1" customHeight="1">
      <c r="A105" s="373">
        <f>'CONSTRUCTION COST ESTIMATE'!A105</f>
        <v>0</v>
      </c>
      <c r="B105" s="345">
        <f>'CONSTRUCTION COST ESTIMATE'!B105</f>
        <v>202.12299999999999</v>
      </c>
      <c r="C105" s="346" t="str">
        <f>'CONSTRUCTION COST ESTIMATE'!C105</f>
        <v>REMOVE SANITARY SEWER MANHOLE</v>
      </c>
      <c r="D105" s="347" t="str">
        <f>'CONSTRUCTION COST ESTIMATE'!BB105</f>
        <v>EA</v>
      </c>
      <c r="E105" s="348">
        <f>'CONSTRUCTION COST ESTIMATE'!BA105</f>
        <v>0</v>
      </c>
      <c r="F105" s="349" t="s">
        <v>11</v>
      </c>
      <c r="G105" s="349" t="s">
        <v>11</v>
      </c>
    </row>
    <row r="106" spans="1:7" s="343" customFormat="1" ht="45" hidden="1" customHeight="1">
      <c r="A106" s="373">
        <f>'CONSTRUCTION COST ESTIMATE'!A106</f>
        <v>0</v>
      </c>
      <c r="B106" s="345">
        <f>'CONSTRUCTION COST ESTIMATE'!B106</f>
        <v>202.124</v>
      </c>
      <c r="C106" s="346" t="str">
        <f>'CONSTRUCTION COST ESTIMATE'!C106</f>
        <v>ABANDON SANITARY SEWER MANHOLE</v>
      </c>
      <c r="D106" s="347" t="str">
        <f>'CONSTRUCTION COST ESTIMATE'!BB106</f>
        <v>EA</v>
      </c>
      <c r="E106" s="348">
        <f>'CONSTRUCTION COST ESTIMATE'!BA106</f>
        <v>0</v>
      </c>
      <c r="F106" s="349" t="s">
        <v>11</v>
      </c>
      <c r="G106" s="349" t="s">
        <v>11</v>
      </c>
    </row>
    <row r="107" spans="1:7" s="343" customFormat="1" ht="45" hidden="1" customHeight="1">
      <c r="A107" s="373">
        <f>'CONSTRUCTION COST ESTIMATE'!A107</f>
        <v>0</v>
      </c>
      <c r="B107" s="345">
        <f>'CONSTRUCTION COST ESTIMATE'!B107</f>
        <v>202.14</v>
      </c>
      <c r="C107" s="346" t="str">
        <f>'CONSTRUCTION COST ESTIMATE'!C107</f>
        <v>REMOVE WATER MAIN</v>
      </c>
      <c r="D107" s="347" t="str">
        <f>'CONSTRUCTION COST ESTIMATE'!BB107</f>
        <v>LF</v>
      </c>
      <c r="E107" s="348">
        <f>'CONSTRUCTION COST ESTIMATE'!BA107</f>
        <v>0</v>
      </c>
      <c r="F107" s="349" t="s">
        <v>11</v>
      </c>
      <c r="G107" s="349" t="s">
        <v>11</v>
      </c>
    </row>
    <row r="108" spans="1:7" s="343" customFormat="1" ht="45" hidden="1" customHeight="1">
      <c r="A108" s="373">
        <f>'CONSTRUCTION COST ESTIMATE'!A108</f>
        <v>0</v>
      </c>
      <c r="B108" s="345">
        <f>'CONSTRUCTION COST ESTIMATE'!B108</f>
        <v>202.14099999999999</v>
      </c>
      <c r="C108" s="346" t="str">
        <f>'CONSTRUCTION COST ESTIMATE'!C108</f>
        <v>ABANDON WATER MAIN</v>
      </c>
      <c r="D108" s="347" t="str">
        <f>'CONSTRUCTION COST ESTIMATE'!BB108</f>
        <v>LF</v>
      </c>
      <c r="E108" s="348">
        <f>'CONSTRUCTION COST ESTIMATE'!BA108</f>
        <v>0</v>
      </c>
      <c r="F108" s="349" t="s">
        <v>11</v>
      </c>
      <c r="G108" s="349" t="s">
        <v>11</v>
      </c>
    </row>
    <row r="109" spans="1:7" s="343" customFormat="1" ht="45" hidden="1" customHeight="1">
      <c r="A109" s="373">
        <f>'CONSTRUCTION COST ESTIMATE'!A109</f>
        <v>0</v>
      </c>
      <c r="B109" s="345">
        <f>'CONSTRUCTION COST ESTIMATE'!B109</f>
        <v>202.142</v>
      </c>
      <c r="C109" s="346" t="str">
        <f>'CONSTRUCTION COST ESTIMATE'!C109</f>
        <v>REMOVE WATER LATERAL</v>
      </c>
      <c r="D109" s="347" t="str">
        <f>'CONSTRUCTION COST ESTIMATE'!BB109</f>
        <v>LF</v>
      </c>
      <c r="E109" s="348">
        <f>'CONSTRUCTION COST ESTIMATE'!BA109</f>
        <v>0</v>
      </c>
      <c r="F109" s="349" t="s">
        <v>11</v>
      </c>
      <c r="G109" s="349" t="s">
        <v>11</v>
      </c>
    </row>
    <row r="110" spans="1:7" s="343" customFormat="1" ht="45" hidden="1" customHeight="1">
      <c r="A110" s="373">
        <f>'CONSTRUCTION COST ESTIMATE'!A110</f>
        <v>0</v>
      </c>
      <c r="B110" s="345">
        <f>'CONSTRUCTION COST ESTIMATE'!B110</f>
        <v>202.143</v>
      </c>
      <c r="C110" s="346" t="str">
        <f>'CONSTRUCTION COST ESTIMATE'!C110</f>
        <v>ABANDON WATER LATERAL</v>
      </c>
      <c r="D110" s="347" t="str">
        <f>'CONSTRUCTION COST ESTIMATE'!BB110</f>
        <v>LF</v>
      </c>
      <c r="E110" s="348">
        <f>'CONSTRUCTION COST ESTIMATE'!BA110</f>
        <v>0</v>
      </c>
      <c r="F110" s="349" t="s">
        <v>11</v>
      </c>
      <c r="G110" s="349" t="s">
        <v>11</v>
      </c>
    </row>
    <row r="111" spans="1:7" s="343" customFormat="1" ht="45" hidden="1" customHeight="1">
      <c r="A111" s="373">
        <f>'CONSTRUCTION COST ESTIMATE'!A111</f>
        <v>0</v>
      </c>
      <c r="B111" s="345">
        <f>'CONSTRUCTION COST ESTIMATE'!B111</f>
        <v>202.14400000000001</v>
      </c>
      <c r="C111" s="346" t="str">
        <f>'CONSTRUCTION COST ESTIMATE'!C111</f>
        <v>REMOVE WATER VALVE</v>
      </c>
      <c r="D111" s="347" t="str">
        <f>'CONSTRUCTION COST ESTIMATE'!BB111</f>
        <v>EA</v>
      </c>
      <c r="E111" s="348">
        <f>'CONSTRUCTION COST ESTIMATE'!BA111</f>
        <v>0</v>
      </c>
      <c r="F111" s="349" t="s">
        <v>11</v>
      </c>
      <c r="G111" s="349" t="s">
        <v>11</v>
      </c>
    </row>
    <row r="112" spans="1:7" s="343" customFormat="1" ht="45" hidden="1" customHeight="1">
      <c r="A112" s="373">
        <f>'CONSTRUCTION COST ESTIMATE'!A112</f>
        <v>0</v>
      </c>
      <c r="B112" s="345">
        <f>'CONSTRUCTION COST ESTIMATE'!B112</f>
        <v>202.14500000000001</v>
      </c>
      <c r="C112" s="346" t="str">
        <f>'CONSTRUCTION COST ESTIMATE'!C112</f>
        <v>ABANDON WATER VALVE</v>
      </c>
      <c r="D112" s="347" t="str">
        <f>'CONSTRUCTION COST ESTIMATE'!BB112</f>
        <v>EA</v>
      </c>
      <c r="E112" s="348">
        <f>'CONSTRUCTION COST ESTIMATE'!BA112</f>
        <v>0</v>
      </c>
      <c r="F112" s="349" t="s">
        <v>11</v>
      </c>
      <c r="G112" s="349" t="s">
        <v>11</v>
      </c>
    </row>
    <row r="113" spans="1:7" s="343" customFormat="1" ht="45" hidden="1" customHeight="1">
      <c r="A113" s="373">
        <f>'CONSTRUCTION COST ESTIMATE'!A113</f>
        <v>0</v>
      </c>
      <c r="B113" s="345">
        <f>'CONSTRUCTION COST ESTIMATE'!B113</f>
        <v>202.14599999999999</v>
      </c>
      <c r="C113" s="346" t="str">
        <f>'CONSTRUCTION COST ESTIMATE'!C113</f>
        <v>REMOVE ASBESTOS-CEMENT WATER PIPE</v>
      </c>
      <c r="D113" s="347" t="str">
        <f>'CONSTRUCTION COST ESTIMATE'!BB113</f>
        <v>LF</v>
      </c>
      <c r="E113" s="348">
        <f>'CONSTRUCTION COST ESTIMATE'!BA113</f>
        <v>0</v>
      </c>
      <c r="F113" s="349" t="s">
        <v>11</v>
      </c>
      <c r="G113" s="349" t="s">
        <v>11</v>
      </c>
    </row>
    <row r="114" spans="1:7" s="343" customFormat="1" ht="45" hidden="1" customHeight="1">
      <c r="A114" s="373">
        <f>'CONSTRUCTION COST ESTIMATE'!A114</f>
        <v>0</v>
      </c>
      <c r="B114" s="345">
        <f>'CONSTRUCTION COST ESTIMATE'!B114</f>
        <v>202.14699999999999</v>
      </c>
      <c r="C114" s="346" t="str">
        <f>'CONSTRUCTION COST ESTIMATE'!C114</f>
        <v>ABANDON ASBESTOS-CEMENT WATER PIPE</v>
      </c>
      <c r="D114" s="347" t="str">
        <f>'CONSTRUCTION COST ESTIMATE'!BB114</f>
        <v>LF</v>
      </c>
      <c r="E114" s="348">
        <f>'CONSTRUCTION COST ESTIMATE'!BA114</f>
        <v>0</v>
      </c>
      <c r="F114" s="349" t="s">
        <v>11</v>
      </c>
      <c r="G114" s="349" t="s">
        <v>11</v>
      </c>
    </row>
    <row r="115" spans="1:7" s="343" customFormat="1" ht="45" hidden="1" customHeight="1">
      <c r="A115" s="373">
        <f>'CONSTRUCTION COST ESTIMATE'!A115</f>
        <v>0</v>
      </c>
      <c r="B115" s="345">
        <f>'CONSTRUCTION COST ESTIMATE'!B115</f>
        <v>202.148</v>
      </c>
      <c r="C115" s="346" t="str">
        <f>'CONSTRUCTION COST ESTIMATE'!C115</f>
        <v>REMOVE WATER METER BOX</v>
      </c>
      <c r="D115" s="347" t="str">
        <f>'CONSTRUCTION COST ESTIMATE'!BB115</f>
        <v>EA</v>
      </c>
      <c r="E115" s="348">
        <f>'CONSTRUCTION COST ESTIMATE'!BA115</f>
        <v>0</v>
      </c>
      <c r="F115" s="349" t="s">
        <v>11</v>
      </c>
      <c r="G115" s="349" t="s">
        <v>11</v>
      </c>
    </row>
    <row r="116" spans="1:7" s="343" customFormat="1" ht="45" hidden="1" customHeight="1">
      <c r="A116" s="373">
        <f>'CONSTRUCTION COST ESTIMATE'!A116</f>
        <v>0</v>
      </c>
      <c r="B116" s="345">
        <f>'CONSTRUCTION COST ESTIMATE'!B116</f>
        <v>202.149</v>
      </c>
      <c r="C116" s="346" t="str">
        <f>'CONSTRUCTION COST ESTIMATE'!C116</f>
        <v>REMOVE WATER METER</v>
      </c>
      <c r="D116" s="347" t="str">
        <f>'CONSTRUCTION COST ESTIMATE'!BB116</f>
        <v>EA</v>
      </c>
      <c r="E116" s="348">
        <f>'CONSTRUCTION COST ESTIMATE'!BA116</f>
        <v>0</v>
      </c>
      <c r="F116" s="349" t="s">
        <v>11</v>
      </c>
      <c r="G116" s="349" t="s">
        <v>11</v>
      </c>
    </row>
    <row r="117" spans="1:7" s="343" customFormat="1" ht="45" hidden="1" customHeight="1">
      <c r="A117" s="373">
        <f>'CONSTRUCTION COST ESTIMATE'!A117</f>
        <v>0</v>
      </c>
      <c r="B117" s="345">
        <f>'CONSTRUCTION COST ESTIMATE'!B117</f>
        <v>202.16</v>
      </c>
      <c r="C117" s="346" t="str">
        <f>'CONSTRUCTION COST ESTIMATE'!C117</f>
        <v>REMOVE IRRIGATION VALVE</v>
      </c>
      <c r="D117" s="347" t="str">
        <f>'CONSTRUCTION COST ESTIMATE'!BB117</f>
        <v>EA</v>
      </c>
      <c r="E117" s="348">
        <f>'CONSTRUCTION COST ESTIMATE'!BA117</f>
        <v>0</v>
      </c>
      <c r="F117" s="349" t="s">
        <v>11</v>
      </c>
      <c r="G117" s="349" t="s">
        <v>11</v>
      </c>
    </row>
    <row r="118" spans="1:7" s="343" customFormat="1" ht="45" hidden="1" customHeight="1">
      <c r="A118" s="373">
        <f>'CONSTRUCTION COST ESTIMATE'!A118</f>
        <v>0</v>
      </c>
      <c r="B118" s="345">
        <f>'CONSTRUCTION COST ESTIMATE'!B118</f>
        <v>202.161</v>
      </c>
      <c r="C118" s="346" t="str">
        <f>'CONSTRUCTION COST ESTIMATE'!C118</f>
        <v>REMOVE AND SALVAGE IRRIGATION VALVE</v>
      </c>
      <c r="D118" s="347" t="str">
        <f>'CONSTRUCTION COST ESTIMATE'!BB118</f>
        <v>EA</v>
      </c>
      <c r="E118" s="348">
        <f>'CONSTRUCTION COST ESTIMATE'!BA118</f>
        <v>0</v>
      </c>
      <c r="F118" s="349" t="s">
        <v>11</v>
      </c>
      <c r="G118" s="349" t="s">
        <v>11</v>
      </c>
    </row>
    <row r="119" spans="1:7" s="343" customFormat="1" ht="45" hidden="1" customHeight="1">
      <c r="A119" s="373">
        <f>'CONSTRUCTION COST ESTIMATE'!A119</f>
        <v>0</v>
      </c>
      <c r="B119" s="345">
        <f>'CONSTRUCTION COST ESTIMATE'!B119</f>
        <v>202.16200000000001</v>
      </c>
      <c r="C119" s="346" t="str">
        <f>'CONSTRUCTION COST ESTIMATE'!C119</f>
        <v>REMOVE AND RELOCATE IRRIGATION VALVE</v>
      </c>
      <c r="D119" s="347" t="str">
        <f>'CONSTRUCTION COST ESTIMATE'!BB119</f>
        <v>EA</v>
      </c>
      <c r="E119" s="348">
        <f>'CONSTRUCTION COST ESTIMATE'!BA119</f>
        <v>0</v>
      </c>
      <c r="F119" s="349" t="s">
        <v>11</v>
      </c>
      <c r="G119" s="349" t="s">
        <v>11</v>
      </c>
    </row>
    <row r="120" spans="1:7" s="343" customFormat="1" ht="45" hidden="1" customHeight="1">
      <c r="A120" s="373">
        <f>'CONSTRUCTION COST ESTIMATE'!A120</f>
        <v>0</v>
      </c>
      <c r="B120" s="345">
        <f>'CONSTRUCTION COST ESTIMATE'!B120</f>
        <v>202.16300000000001</v>
      </c>
      <c r="C120" s="346" t="str">
        <f>'CONSTRUCTION COST ESTIMATE'!C120</f>
        <v>REMOVE TREES</v>
      </c>
      <c r="D120" s="347" t="str">
        <f>'CONSTRUCTION COST ESTIMATE'!BB120</f>
        <v>EA</v>
      </c>
      <c r="E120" s="348">
        <f>'CONSTRUCTION COST ESTIMATE'!BA120</f>
        <v>0</v>
      </c>
      <c r="F120" s="349" t="s">
        <v>11</v>
      </c>
      <c r="G120" s="349" t="s">
        <v>11</v>
      </c>
    </row>
    <row r="121" spans="1:7" s="343" customFormat="1" ht="45" hidden="1" customHeight="1">
      <c r="A121" s="373">
        <f>'CONSTRUCTION COST ESTIMATE'!A121</f>
        <v>0</v>
      </c>
      <c r="B121" s="345">
        <f>'CONSTRUCTION COST ESTIMATE'!B121</f>
        <v>202.16399999999999</v>
      </c>
      <c r="C121" s="346" t="str">
        <f>'CONSTRUCTION COST ESTIMATE'!C121</f>
        <v>REMOVE BUSHES</v>
      </c>
      <c r="D121" s="347" t="str">
        <f>'CONSTRUCTION COST ESTIMATE'!BB121</f>
        <v>EA</v>
      </c>
      <c r="E121" s="348">
        <f>'CONSTRUCTION COST ESTIMATE'!BA121</f>
        <v>0</v>
      </c>
      <c r="F121" s="349" t="s">
        <v>11</v>
      </c>
      <c r="G121" s="349" t="s">
        <v>11</v>
      </c>
    </row>
    <row r="122" spans="1:7" s="343" customFormat="1" ht="45" hidden="1" customHeight="1">
      <c r="A122" s="373">
        <f>'CONSTRUCTION COST ESTIMATE'!A122</f>
        <v>0</v>
      </c>
      <c r="B122" s="345">
        <f>'CONSTRUCTION COST ESTIMATE'!B122</f>
        <v>202.16499999999999</v>
      </c>
      <c r="C122" s="346" t="str">
        <f>'CONSTRUCTION COST ESTIMATE'!C122</f>
        <v>REMOVE SHRUBS</v>
      </c>
      <c r="D122" s="347" t="str">
        <f>'CONSTRUCTION COST ESTIMATE'!BB122</f>
        <v>EA</v>
      </c>
      <c r="E122" s="348">
        <f>'CONSTRUCTION COST ESTIMATE'!BA122</f>
        <v>0</v>
      </c>
      <c r="F122" s="349" t="s">
        <v>11</v>
      </c>
      <c r="G122" s="349" t="s">
        <v>11</v>
      </c>
    </row>
    <row r="123" spans="1:7" s="343" customFormat="1" ht="45" hidden="1" customHeight="1">
      <c r="A123" s="373">
        <f>'CONSTRUCTION COST ESTIMATE'!A123</f>
        <v>0</v>
      </c>
      <c r="B123" s="345">
        <f>'CONSTRUCTION COST ESTIMATE'!B123</f>
        <v>202.166</v>
      </c>
      <c r="C123" s="346" t="str">
        <f>'CONSTRUCTION COST ESTIMATE'!C123</f>
        <v>REMOVE LANDSCAPE ROCK</v>
      </c>
      <c r="D123" s="347" t="str">
        <f>'CONSTRUCTION COST ESTIMATE'!BB123</f>
        <v>LS</v>
      </c>
      <c r="E123" s="348">
        <f>'CONSTRUCTION COST ESTIMATE'!BA123</f>
        <v>0</v>
      </c>
      <c r="F123" s="349" t="s">
        <v>11</v>
      </c>
      <c r="G123" s="349" t="s">
        <v>11</v>
      </c>
    </row>
    <row r="124" spans="1:7" s="343" customFormat="1" ht="45" hidden="1" customHeight="1">
      <c r="A124" s="373">
        <f>'CONSTRUCTION COST ESTIMATE'!A124</f>
        <v>0</v>
      </c>
      <c r="B124" s="345">
        <f>'CONSTRUCTION COST ESTIMATE'!B124</f>
        <v>202.167</v>
      </c>
      <c r="C124" s="346" t="str">
        <f>'CONSTRUCTION COST ESTIMATE'!C124</f>
        <v>REMOVE PAVING STONES</v>
      </c>
      <c r="D124" s="347" t="str">
        <f>'CONSTRUCTION COST ESTIMATE'!BB124</f>
        <v>SF</v>
      </c>
      <c r="E124" s="348">
        <f>'CONSTRUCTION COST ESTIMATE'!BA124</f>
        <v>0</v>
      </c>
      <c r="F124" s="349" t="s">
        <v>11</v>
      </c>
      <c r="G124" s="349" t="s">
        <v>11</v>
      </c>
    </row>
    <row r="125" spans="1:7" s="343" customFormat="1" ht="45" hidden="1" customHeight="1">
      <c r="A125" s="373">
        <f>'CONSTRUCTION COST ESTIMATE'!A125</f>
        <v>0</v>
      </c>
      <c r="B125" s="345">
        <f>'CONSTRUCTION COST ESTIMATE'!B125</f>
        <v>202.16800000000001</v>
      </c>
      <c r="C125" s="346" t="str">
        <f>'CONSTRUCTION COST ESTIMATE'!C125</f>
        <v>REMOVE PLANTER BOX</v>
      </c>
      <c r="D125" s="347" t="str">
        <f>'CONSTRUCTION COST ESTIMATE'!BB125</f>
        <v>LS</v>
      </c>
      <c r="E125" s="348">
        <f>'CONSTRUCTION COST ESTIMATE'!BA125</f>
        <v>0</v>
      </c>
      <c r="F125" s="349" t="s">
        <v>11</v>
      </c>
      <c r="G125" s="349" t="s">
        <v>11</v>
      </c>
    </row>
    <row r="126" spans="1:7" s="343" customFormat="1" ht="45" hidden="1" customHeight="1">
      <c r="A126" s="373">
        <f>'CONSTRUCTION COST ESTIMATE'!A126</f>
        <v>0</v>
      </c>
      <c r="B126" s="345">
        <f>'CONSTRUCTION COST ESTIMATE'!B126</f>
        <v>202.18</v>
      </c>
      <c r="C126" s="346" t="str">
        <f>'CONSTRUCTION COST ESTIMATE'!C126</f>
        <v>REMOVE PAVEMENT MARKINGS</v>
      </c>
      <c r="D126" s="347" t="str">
        <f>'CONSTRUCTION COST ESTIMATE'!BB126</f>
        <v>LS</v>
      </c>
      <c r="E126" s="348">
        <f>'CONSTRUCTION COST ESTIMATE'!BA126</f>
        <v>0</v>
      </c>
      <c r="F126" s="349" t="s">
        <v>11</v>
      </c>
      <c r="G126" s="349" t="s">
        <v>11</v>
      </c>
    </row>
    <row r="127" spans="1:7" s="343" customFormat="1" ht="45" hidden="1" customHeight="1">
      <c r="A127" s="373">
        <f>'CONSTRUCTION COST ESTIMATE'!A127</f>
        <v>0</v>
      </c>
      <c r="B127" s="345">
        <f>'CONSTRUCTION COST ESTIMATE'!B127</f>
        <v>202.18100000000001</v>
      </c>
      <c r="C127" s="346" t="str">
        <f>'CONSTRUCTION COST ESTIMATE'!C127</f>
        <v>REMOVE PAVEMENT MARKINGS</v>
      </c>
      <c r="D127" s="347" t="str">
        <f>'CONSTRUCTION COST ESTIMATE'!BB127</f>
        <v>SY</v>
      </c>
      <c r="E127" s="348">
        <f>'CONSTRUCTION COST ESTIMATE'!BA127</f>
        <v>0</v>
      </c>
      <c r="F127" s="349" t="s">
        <v>11</v>
      </c>
      <c r="G127" s="349" t="s">
        <v>11</v>
      </c>
    </row>
    <row r="128" spans="1:7" s="343" customFormat="1" ht="45" hidden="1" customHeight="1">
      <c r="A128" s="373">
        <f>'CONSTRUCTION COST ESTIMATE'!A128</f>
        <v>0</v>
      </c>
      <c r="B128" s="345">
        <f>'CONSTRUCTION COST ESTIMATE'!B128</f>
        <v>202.18199999999999</v>
      </c>
      <c r="C128" s="346" t="str">
        <f>'CONSTRUCTION COST ESTIMATE'!C128</f>
        <v>REMOVE RAISED PAVEMENT MARKERS</v>
      </c>
      <c r="D128" s="347" t="str">
        <f>'CONSTRUCTION COST ESTIMATE'!BB128</f>
        <v>EA</v>
      </c>
      <c r="E128" s="348">
        <f>'CONSTRUCTION COST ESTIMATE'!BA128</f>
        <v>0</v>
      </c>
      <c r="F128" s="349" t="s">
        <v>11</v>
      </c>
      <c r="G128" s="349" t="s">
        <v>11</v>
      </c>
    </row>
    <row r="129" spans="1:7" s="343" customFormat="1" ht="45" hidden="1" customHeight="1">
      <c r="A129" s="373">
        <f>'CONSTRUCTION COST ESTIMATE'!A129</f>
        <v>0</v>
      </c>
      <c r="B129" s="345">
        <f>'CONSTRUCTION COST ESTIMATE'!B129</f>
        <v>202.18299999999999</v>
      </c>
      <c r="C129" s="346" t="str">
        <f>'CONSTRUCTION COST ESTIMATE'!C129</f>
        <v>REMOVE GUARDRAIL</v>
      </c>
      <c r="D129" s="347" t="str">
        <f>'CONSTRUCTION COST ESTIMATE'!BB129</f>
        <v>LF</v>
      </c>
      <c r="E129" s="348">
        <f>'CONSTRUCTION COST ESTIMATE'!BA129</f>
        <v>0</v>
      </c>
      <c r="F129" s="349" t="s">
        <v>11</v>
      </c>
      <c r="G129" s="349" t="s">
        <v>11</v>
      </c>
    </row>
    <row r="130" spans="1:7" s="343" customFormat="1" ht="45" hidden="1" customHeight="1">
      <c r="A130" s="373">
        <f>'CONSTRUCTION COST ESTIMATE'!A130</f>
        <v>0</v>
      </c>
      <c r="B130" s="345">
        <f>'CONSTRUCTION COST ESTIMATE'!B130</f>
        <v>202.184</v>
      </c>
      <c r="C130" s="346" t="str">
        <f>'CONSTRUCTION COST ESTIMATE'!C130</f>
        <v>REMOVE AND RELOCATE GUARDRAIL</v>
      </c>
      <c r="D130" s="347" t="str">
        <f>'CONSTRUCTION COST ESTIMATE'!BB130</f>
        <v>LF</v>
      </c>
      <c r="E130" s="348">
        <f>'CONSTRUCTION COST ESTIMATE'!BA130</f>
        <v>0</v>
      </c>
      <c r="F130" s="349" t="s">
        <v>11</v>
      </c>
      <c r="G130" s="349" t="s">
        <v>11</v>
      </c>
    </row>
    <row r="131" spans="1:7" s="343" customFormat="1" ht="45" hidden="1" customHeight="1">
      <c r="A131" s="373">
        <f>'CONSTRUCTION COST ESTIMATE'!A131</f>
        <v>0</v>
      </c>
      <c r="B131" s="345">
        <f>'CONSTRUCTION COST ESTIMATE'!B131</f>
        <v>202.185</v>
      </c>
      <c r="C131" s="346" t="str">
        <f>'CONSTRUCTION COST ESTIMATE'!C131</f>
        <v>REMOVE AND SALVAGE GUARDRAIL</v>
      </c>
      <c r="D131" s="347" t="str">
        <f>'CONSTRUCTION COST ESTIMATE'!BB131</f>
        <v>LF</v>
      </c>
      <c r="E131" s="348">
        <f>'CONSTRUCTION COST ESTIMATE'!BA131</f>
        <v>0</v>
      </c>
      <c r="F131" s="349" t="s">
        <v>11</v>
      </c>
      <c r="G131" s="349" t="s">
        <v>11</v>
      </c>
    </row>
    <row r="132" spans="1:7" s="343" customFormat="1" ht="45" hidden="1" customHeight="1">
      <c r="A132" s="373">
        <f>'CONSTRUCTION COST ESTIMATE'!A132</f>
        <v>0</v>
      </c>
      <c r="B132" s="345">
        <f>'CONSTRUCTION COST ESTIMATE'!B132</f>
        <v>202.2</v>
      </c>
      <c r="C132" s="346" t="str">
        <f>'CONSTRUCTION COST ESTIMATE'!C132</f>
        <v>REMOVE SIGN</v>
      </c>
      <c r="D132" s="347" t="str">
        <f>'CONSTRUCTION COST ESTIMATE'!BB132</f>
        <v>EA</v>
      </c>
      <c r="E132" s="348">
        <f>'CONSTRUCTION COST ESTIMATE'!BA132</f>
        <v>0</v>
      </c>
      <c r="F132" s="349" t="s">
        <v>11</v>
      </c>
      <c r="G132" s="349" t="s">
        <v>11</v>
      </c>
    </row>
    <row r="133" spans="1:7" s="343" customFormat="1" ht="45" hidden="1" customHeight="1">
      <c r="A133" s="373">
        <f>'CONSTRUCTION COST ESTIMATE'!A133</f>
        <v>0</v>
      </c>
      <c r="B133" s="345">
        <f>'CONSTRUCTION COST ESTIMATE'!B133</f>
        <v>202.20099999999999</v>
      </c>
      <c r="C133" s="346" t="str">
        <f>'CONSTRUCTION COST ESTIMATE'!C133</f>
        <v>REMOVE AND SALVAGE SIGN</v>
      </c>
      <c r="D133" s="347" t="str">
        <f>'CONSTRUCTION COST ESTIMATE'!BB133</f>
        <v>EA</v>
      </c>
      <c r="E133" s="348">
        <f>'CONSTRUCTION COST ESTIMATE'!BA133</f>
        <v>0</v>
      </c>
      <c r="F133" s="349" t="s">
        <v>11</v>
      </c>
      <c r="G133" s="349" t="s">
        <v>11</v>
      </c>
    </row>
    <row r="134" spans="1:7" s="343" customFormat="1" ht="45" hidden="1" customHeight="1">
      <c r="A134" s="373">
        <f>'CONSTRUCTION COST ESTIMATE'!A134</f>
        <v>0</v>
      </c>
      <c r="B134" s="345">
        <f>'CONSTRUCTION COST ESTIMATE'!B134</f>
        <v>202.202</v>
      </c>
      <c r="C134" s="346" t="str">
        <f>'CONSTRUCTION COST ESTIMATE'!C134</f>
        <v>REMOVE AND RELOCATE SIGN</v>
      </c>
      <c r="D134" s="347" t="str">
        <f>'CONSTRUCTION COST ESTIMATE'!BB134</f>
        <v>EA</v>
      </c>
      <c r="E134" s="348">
        <f>'CONSTRUCTION COST ESTIMATE'!BA134</f>
        <v>0</v>
      </c>
      <c r="F134" s="349" t="s">
        <v>11</v>
      </c>
      <c r="G134" s="349" t="s">
        <v>11</v>
      </c>
    </row>
    <row r="135" spans="1:7" s="343" customFormat="1" ht="45" hidden="1" customHeight="1">
      <c r="A135" s="373">
        <f>'CONSTRUCTION COST ESTIMATE'!A135</f>
        <v>0</v>
      </c>
      <c r="B135" s="345">
        <f>'CONSTRUCTION COST ESTIMATE'!B135</f>
        <v>202.203</v>
      </c>
      <c r="C135" s="346" t="str">
        <f>'CONSTRUCTION COST ESTIMATE'!C135</f>
        <v>REMOVE SPECIALTY SIGN</v>
      </c>
      <c r="D135" s="347" t="str">
        <f>'CONSTRUCTION COST ESTIMATE'!BB135</f>
        <v>EA</v>
      </c>
      <c r="E135" s="348">
        <f>'CONSTRUCTION COST ESTIMATE'!BA135</f>
        <v>0</v>
      </c>
      <c r="F135" s="349" t="s">
        <v>11</v>
      </c>
      <c r="G135" s="349" t="s">
        <v>11</v>
      </c>
    </row>
    <row r="136" spans="1:7" s="343" customFormat="1" ht="45" hidden="1" customHeight="1">
      <c r="A136" s="373">
        <f>'CONSTRUCTION COST ESTIMATE'!A136</f>
        <v>0</v>
      </c>
      <c r="B136" s="345">
        <f>'CONSTRUCTION COST ESTIMATE'!B136</f>
        <v>202.20400000000001</v>
      </c>
      <c r="C136" s="346" t="str">
        <f>'CONSTRUCTION COST ESTIMATE'!C136</f>
        <v>REMOVE AND SALVAGE SPECIALTY SIGN</v>
      </c>
      <c r="D136" s="347" t="str">
        <f>'CONSTRUCTION COST ESTIMATE'!BB136</f>
        <v>EA</v>
      </c>
      <c r="E136" s="348">
        <f>'CONSTRUCTION COST ESTIMATE'!BA136</f>
        <v>0</v>
      </c>
      <c r="F136" s="349" t="s">
        <v>11</v>
      </c>
      <c r="G136" s="349" t="s">
        <v>11</v>
      </c>
    </row>
    <row r="137" spans="1:7" s="343" customFormat="1" ht="45" hidden="1" customHeight="1">
      <c r="A137" s="373">
        <f>'CONSTRUCTION COST ESTIMATE'!A137</f>
        <v>0</v>
      </c>
      <c r="B137" s="345">
        <f>'CONSTRUCTION COST ESTIMATE'!B137</f>
        <v>202.20500000000001</v>
      </c>
      <c r="C137" s="346" t="str">
        <f>'CONSTRUCTION COST ESTIMATE'!C137</f>
        <v>REMOVE AND RELOCATE  SPECIALTY SIGN</v>
      </c>
      <c r="D137" s="347" t="str">
        <f>'CONSTRUCTION COST ESTIMATE'!BB137</f>
        <v>EA</v>
      </c>
      <c r="E137" s="348">
        <f>'CONSTRUCTION COST ESTIMATE'!BA137</f>
        <v>0</v>
      </c>
      <c r="F137" s="349" t="s">
        <v>11</v>
      </c>
      <c r="G137" s="349" t="s">
        <v>11</v>
      </c>
    </row>
    <row r="138" spans="1:7" s="343" customFormat="1" ht="45" hidden="1" customHeight="1">
      <c r="A138" s="373">
        <f>'CONSTRUCTION COST ESTIMATE'!A138</f>
        <v>0</v>
      </c>
      <c r="B138" s="345">
        <f>'CONSTRUCTION COST ESTIMATE'!B138</f>
        <v>202.20599999999999</v>
      </c>
      <c r="C138" s="346" t="str">
        <f>'CONSTRUCTION COST ESTIMATE'!C138</f>
        <v>REMOVE SIGN AND POST</v>
      </c>
      <c r="D138" s="347" t="str">
        <f>'CONSTRUCTION COST ESTIMATE'!BB138</f>
        <v>EA</v>
      </c>
      <c r="E138" s="348">
        <f>'CONSTRUCTION COST ESTIMATE'!BA138</f>
        <v>0</v>
      </c>
      <c r="F138" s="349" t="s">
        <v>11</v>
      </c>
      <c r="G138" s="349" t="s">
        <v>11</v>
      </c>
    </row>
    <row r="139" spans="1:7" s="343" customFormat="1" ht="45" hidden="1" customHeight="1">
      <c r="A139" s="373">
        <f>'CONSTRUCTION COST ESTIMATE'!A139</f>
        <v>0</v>
      </c>
      <c r="B139" s="345">
        <f>'CONSTRUCTION COST ESTIMATE'!B139</f>
        <v>202.20699999999999</v>
      </c>
      <c r="C139" s="346" t="str">
        <f>'CONSTRUCTION COST ESTIMATE'!C139</f>
        <v>REMOVE AND SALVAGE SIGN AND POST</v>
      </c>
      <c r="D139" s="347" t="str">
        <f>'CONSTRUCTION COST ESTIMATE'!BB139</f>
        <v>EA</v>
      </c>
      <c r="E139" s="348">
        <f>'CONSTRUCTION COST ESTIMATE'!BA139</f>
        <v>0</v>
      </c>
      <c r="F139" s="349" t="s">
        <v>11</v>
      </c>
      <c r="G139" s="349" t="s">
        <v>11</v>
      </c>
    </row>
    <row r="140" spans="1:7" s="343" customFormat="1" ht="45" hidden="1" customHeight="1">
      <c r="A140" s="373">
        <f>'CONSTRUCTION COST ESTIMATE'!A140</f>
        <v>0</v>
      </c>
      <c r="B140" s="345">
        <f>'CONSTRUCTION COST ESTIMATE'!B140</f>
        <v>202.208</v>
      </c>
      <c r="C140" s="346" t="str">
        <f>'CONSTRUCTION COST ESTIMATE'!C140</f>
        <v>REMOVE AND RELOCATE SIGN AND POST</v>
      </c>
      <c r="D140" s="347" t="str">
        <f>'CONSTRUCTION COST ESTIMATE'!BB140</f>
        <v>EA</v>
      </c>
      <c r="E140" s="348">
        <f>'CONSTRUCTION COST ESTIMATE'!BA140</f>
        <v>0</v>
      </c>
      <c r="F140" s="349" t="s">
        <v>11</v>
      </c>
      <c r="G140" s="349" t="s">
        <v>11</v>
      </c>
    </row>
    <row r="141" spans="1:7" s="343" customFormat="1" ht="45" hidden="1" customHeight="1">
      <c r="A141" s="373">
        <f>'CONSTRUCTION COST ESTIMATE'!A141</f>
        <v>0</v>
      </c>
      <c r="B141" s="345">
        <f>'CONSTRUCTION COST ESTIMATE'!B141</f>
        <v>202.209</v>
      </c>
      <c r="C141" s="346" t="str">
        <f>'CONSTRUCTION COST ESTIMATE'!C141</f>
        <v>REMOVE PEDESTRIAN CROSSING SIGN</v>
      </c>
      <c r="D141" s="347" t="str">
        <f>'CONSTRUCTION COST ESTIMATE'!BB141</f>
        <v>EA</v>
      </c>
      <c r="E141" s="348">
        <f>'CONSTRUCTION COST ESTIMATE'!BA141</f>
        <v>0</v>
      </c>
      <c r="F141" s="349" t="s">
        <v>11</v>
      </c>
      <c r="G141" s="349" t="s">
        <v>11</v>
      </c>
    </row>
    <row r="142" spans="1:7" s="343" customFormat="1" ht="45" hidden="1" customHeight="1">
      <c r="A142" s="373">
        <f>'CONSTRUCTION COST ESTIMATE'!A142</f>
        <v>0</v>
      </c>
      <c r="B142" s="345">
        <f>'CONSTRUCTION COST ESTIMATE'!B142</f>
        <v>202.21</v>
      </c>
      <c r="C142" s="346" t="str">
        <f>'CONSTRUCTION COST ESTIMATE'!C142</f>
        <v>REMOVE AND SALVAGE PEDESTRIAN CROSSING SIGN</v>
      </c>
      <c r="D142" s="347" t="str">
        <f>'CONSTRUCTION COST ESTIMATE'!BB142</f>
        <v>EA</v>
      </c>
      <c r="E142" s="348">
        <f>'CONSTRUCTION COST ESTIMATE'!BA142</f>
        <v>0</v>
      </c>
      <c r="F142" s="349" t="s">
        <v>11</v>
      </c>
      <c r="G142" s="349" t="s">
        <v>11</v>
      </c>
    </row>
    <row r="143" spans="1:7" s="343" customFormat="1" ht="45" hidden="1" customHeight="1">
      <c r="A143" s="373">
        <f>'CONSTRUCTION COST ESTIMATE'!A143</f>
        <v>0</v>
      </c>
      <c r="B143" s="345">
        <f>'CONSTRUCTION COST ESTIMATE'!B143</f>
        <v>202.21100000000001</v>
      </c>
      <c r="C143" s="346" t="str">
        <f>'CONSTRUCTION COST ESTIMATE'!C143</f>
        <v>REMOVE AND RELOCATE PEDESTRIAN CROSSING SIGN</v>
      </c>
      <c r="D143" s="347" t="str">
        <f>'CONSTRUCTION COST ESTIMATE'!BB143</f>
        <v>EA</v>
      </c>
      <c r="E143" s="348">
        <f>'CONSTRUCTION COST ESTIMATE'!BA143</f>
        <v>0</v>
      </c>
      <c r="F143" s="349" t="s">
        <v>11</v>
      </c>
      <c r="G143" s="349" t="s">
        <v>11</v>
      </c>
    </row>
    <row r="144" spans="1:7" s="343" customFormat="1" ht="45" hidden="1" customHeight="1">
      <c r="A144" s="373">
        <f>'CONSTRUCTION COST ESTIMATE'!A144</f>
        <v>0</v>
      </c>
      <c r="B144" s="345">
        <f>'CONSTRUCTION COST ESTIMATE'!B144</f>
        <v>202.21199999999999</v>
      </c>
      <c r="C144" s="346" t="str">
        <f>'CONSTRUCTION COST ESTIMATE'!C144</f>
        <v>REMOVE COMMERCIAL SIGN</v>
      </c>
      <c r="D144" s="347" t="str">
        <f>'CONSTRUCTION COST ESTIMATE'!BB144</f>
        <v>EA</v>
      </c>
      <c r="E144" s="348">
        <f>'CONSTRUCTION COST ESTIMATE'!BA144</f>
        <v>0</v>
      </c>
      <c r="F144" s="349" t="s">
        <v>11</v>
      </c>
      <c r="G144" s="349" t="s">
        <v>11</v>
      </c>
    </row>
    <row r="145" spans="1:9" s="343" customFormat="1" ht="45" hidden="1" customHeight="1">
      <c r="A145" s="373">
        <f>'CONSTRUCTION COST ESTIMATE'!A145</f>
        <v>0</v>
      </c>
      <c r="B145" s="345">
        <f>'CONSTRUCTION COST ESTIMATE'!B145</f>
        <v>202.21299999999999</v>
      </c>
      <c r="C145" s="346" t="str">
        <f>'CONSTRUCTION COST ESTIMATE'!C145</f>
        <v>REMOVE AND SALVAGE COMMERCIAL SIGN</v>
      </c>
      <c r="D145" s="347" t="str">
        <f>'CONSTRUCTION COST ESTIMATE'!BB145</f>
        <v>EA</v>
      </c>
      <c r="E145" s="348">
        <f>'CONSTRUCTION COST ESTIMATE'!BA145</f>
        <v>0</v>
      </c>
      <c r="F145" s="349" t="s">
        <v>11</v>
      </c>
      <c r="G145" s="349" t="s">
        <v>11</v>
      </c>
    </row>
    <row r="146" spans="1:9" s="343" customFormat="1" ht="45" hidden="1" customHeight="1">
      <c r="A146" s="373">
        <f>'CONSTRUCTION COST ESTIMATE'!A146</f>
        <v>0</v>
      </c>
      <c r="B146" s="345">
        <f>'CONSTRUCTION COST ESTIMATE'!B146</f>
        <v>202.214</v>
      </c>
      <c r="C146" s="346" t="str">
        <f>'CONSTRUCTION COST ESTIMATE'!C146</f>
        <v>REMOVE AND RELOCATE COMMERCIAL SIGN</v>
      </c>
      <c r="D146" s="347" t="str">
        <f>'CONSTRUCTION COST ESTIMATE'!BB146</f>
        <v>EA</v>
      </c>
      <c r="E146" s="348">
        <f>'CONSTRUCTION COST ESTIMATE'!BA146</f>
        <v>0</v>
      </c>
      <c r="F146" s="349" t="s">
        <v>11</v>
      </c>
      <c r="G146" s="349" t="s">
        <v>11</v>
      </c>
    </row>
    <row r="147" spans="1:9" s="343" customFormat="1" ht="45" hidden="1" customHeight="1">
      <c r="A147" s="373">
        <f>'CONSTRUCTION COST ESTIMATE'!A147</f>
        <v>0</v>
      </c>
      <c r="B147" s="345">
        <f>'CONSTRUCTION COST ESTIMATE'!B147</f>
        <v>202.22</v>
      </c>
      <c r="C147" s="346" t="str">
        <f>'CONSTRUCTION COST ESTIMATE'!C147</f>
        <v>REMOVE TRAFFIC SIGNAL LIGHT CONDUIT</v>
      </c>
      <c r="D147" s="347" t="str">
        <f>'CONSTRUCTION COST ESTIMATE'!BB147</f>
        <v>LF</v>
      </c>
      <c r="E147" s="348">
        <f>'CONSTRUCTION COST ESTIMATE'!BA147</f>
        <v>0</v>
      </c>
      <c r="F147" s="349" t="s">
        <v>11</v>
      </c>
      <c r="G147" s="349" t="s">
        <v>11</v>
      </c>
    </row>
    <row r="148" spans="1:9" s="343" customFormat="1" ht="45" hidden="1" customHeight="1">
      <c r="A148" s="373">
        <f>'CONSTRUCTION COST ESTIMATE'!A148</f>
        <v>0</v>
      </c>
      <c r="B148" s="345">
        <f>'CONSTRUCTION COST ESTIMATE'!B148</f>
        <v>202.221</v>
      </c>
      <c r="C148" s="346" t="str">
        <f>'CONSTRUCTION COST ESTIMATE'!C148</f>
        <v>REMOVE STREETLIGHT CONDUIT</v>
      </c>
      <c r="D148" s="347" t="str">
        <f>'CONSTRUCTION COST ESTIMATE'!BB148</f>
        <v>LF</v>
      </c>
      <c r="E148" s="348">
        <f>'CONSTRUCTION COST ESTIMATE'!BA148</f>
        <v>0</v>
      </c>
      <c r="F148" s="349" t="s">
        <v>11</v>
      </c>
      <c r="G148" s="349" t="s">
        <v>11</v>
      </c>
    </row>
    <row r="149" spans="1:9" s="343" customFormat="1" ht="45" hidden="1" customHeight="1">
      <c r="A149" s="373">
        <f>'CONSTRUCTION COST ESTIMATE'!A149</f>
        <v>0</v>
      </c>
      <c r="B149" s="345">
        <f>'CONSTRUCTION COST ESTIMATE'!B149</f>
        <v>202.22200000000001</v>
      </c>
      <c r="C149" s="346" t="str">
        <f>'CONSTRUCTION COST ESTIMATE'!C149</f>
        <v>REMOVE UTILITY CONDUIT</v>
      </c>
      <c r="D149" s="347" t="str">
        <f>'CONSTRUCTION COST ESTIMATE'!BB149</f>
        <v>LF</v>
      </c>
      <c r="E149" s="348">
        <f>'CONSTRUCTION COST ESTIMATE'!BA149</f>
        <v>0</v>
      </c>
      <c r="F149" s="349" t="s">
        <v>11</v>
      </c>
      <c r="G149" s="349" t="s">
        <v>11</v>
      </c>
    </row>
    <row r="150" spans="1:9" s="343" customFormat="1" ht="45" hidden="1" customHeight="1">
      <c r="A150" s="373">
        <f>'CONSTRUCTION COST ESTIMATE'!A150</f>
        <v>0</v>
      </c>
      <c r="B150" s="345">
        <f>'CONSTRUCTION COST ESTIMATE'!B150</f>
        <v>202.22300000000001</v>
      </c>
      <c r="C150" s="346" t="str">
        <f>'CONSTRUCTION COST ESTIMATE'!C150</f>
        <v>REMOVE UTILITY VAULT</v>
      </c>
      <c r="D150" s="347" t="str">
        <f>'CONSTRUCTION COST ESTIMATE'!BB150</f>
        <v>EA</v>
      </c>
      <c r="E150" s="348">
        <f>'CONSTRUCTION COST ESTIMATE'!BA150</f>
        <v>0</v>
      </c>
      <c r="F150" s="349" t="s">
        <v>11</v>
      </c>
      <c r="G150" s="349" t="s">
        <v>11</v>
      </c>
    </row>
    <row r="151" spans="1:9" s="343" customFormat="1" ht="45" hidden="1" customHeight="1">
      <c r="A151" s="373">
        <f>'CONSTRUCTION COST ESTIMATE'!A151</f>
        <v>0</v>
      </c>
      <c r="B151" s="345">
        <f>'CONSTRUCTION COST ESTIMATE'!B151</f>
        <v>202.22399999999999</v>
      </c>
      <c r="C151" s="346" t="str">
        <f>'CONSTRUCTION COST ESTIMATE'!C151</f>
        <v>REMOVE PULLBOX</v>
      </c>
      <c r="D151" s="347" t="str">
        <f>'CONSTRUCTION COST ESTIMATE'!BB151</f>
        <v>EA</v>
      </c>
      <c r="E151" s="348">
        <f>'CONSTRUCTION COST ESTIMATE'!BA151</f>
        <v>0</v>
      </c>
      <c r="F151" s="349" t="s">
        <v>11</v>
      </c>
      <c r="G151" s="349" t="s">
        <v>11</v>
      </c>
    </row>
    <row r="152" spans="1:9" s="343" customFormat="1" ht="45" hidden="1" customHeight="1">
      <c r="A152" s="373">
        <f>'CONSTRUCTION COST ESTIMATE'!A152</f>
        <v>0</v>
      </c>
      <c r="B152" s="345">
        <f>'CONSTRUCTION COST ESTIMATE'!B152</f>
        <v>202.22499999999999</v>
      </c>
      <c r="C152" s="346" t="str">
        <f>'CONSTRUCTION COST ESTIMATE'!C152</f>
        <v>REMOVE TRAFFIC SIGNAL PULLBOX</v>
      </c>
      <c r="D152" s="347" t="str">
        <f>'CONSTRUCTION COST ESTIMATE'!BB152</f>
        <v>EA</v>
      </c>
      <c r="E152" s="348">
        <f>'CONSTRUCTION COST ESTIMATE'!BA152</f>
        <v>0</v>
      </c>
      <c r="F152" s="349" t="s">
        <v>11</v>
      </c>
      <c r="G152" s="349" t="s">
        <v>11</v>
      </c>
    </row>
    <row r="153" spans="1:9" s="343" customFormat="1" ht="45" hidden="1" customHeight="1">
      <c r="A153" s="373">
        <f>'CONSTRUCTION COST ESTIMATE'!A153</f>
        <v>0</v>
      </c>
      <c r="B153" s="345">
        <f>'CONSTRUCTION COST ESTIMATE'!B153</f>
        <v>202.226</v>
      </c>
      <c r="C153" s="346" t="str">
        <f>'CONSTRUCTION COST ESTIMATE'!C153</f>
        <v>REMOVE STREETLIGHT</v>
      </c>
      <c r="D153" s="347" t="str">
        <f>'CONSTRUCTION COST ESTIMATE'!BB153</f>
        <v>EA</v>
      </c>
      <c r="E153" s="348">
        <f>'CONSTRUCTION COST ESTIMATE'!BA153</f>
        <v>0</v>
      </c>
      <c r="F153" s="349" t="s">
        <v>11</v>
      </c>
      <c r="G153" s="349" t="s">
        <v>11</v>
      </c>
    </row>
    <row r="154" spans="1:9" s="343" customFormat="1" ht="45" hidden="1" customHeight="1">
      <c r="A154" s="373">
        <f>'CONSTRUCTION COST ESTIMATE'!A154</f>
        <v>0</v>
      </c>
      <c r="B154" s="345">
        <f>'CONSTRUCTION COST ESTIMATE'!B154</f>
        <v>202.227</v>
      </c>
      <c r="C154" s="346" t="str">
        <f>'CONSTRUCTION COST ESTIMATE'!C154</f>
        <v>REMOVE AND SALVAGE STREETLIGHT</v>
      </c>
      <c r="D154" s="347" t="str">
        <f>'CONSTRUCTION COST ESTIMATE'!BB154</f>
        <v>EA</v>
      </c>
      <c r="E154" s="348">
        <f>'CONSTRUCTION COST ESTIMATE'!BA154</f>
        <v>0</v>
      </c>
      <c r="F154" s="349" t="s">
        <v>11</v>
      </c>
      <c r="G154" s="349" t="s">
        <v>11</v>
      </c>
    </row>
    <row r="155" spans="1:9" s="343" customFormat="1" ht="45" hidden="1" customHeight="1">
      <c r="A155" s="373">
        <f>'CONSTRUCTION COST ESTIMATE'!A155</f>
        <v>0</v>
      </c>
      <c r="B155" s="345">
        <f>'CONSTRUCTION COST ESTIMATE'!B155</f>
        <v>202.22800000000001</v>
      </c>
      <c r="C155" s="346" t="str">
        <f>'CONSTRUCTION COST ESTIMATE'!C155</f>
        <v>REMOVE AND RELOCATE STREETLIGHT</v>
      </c>
      <c r="D155" s="347" t="str">
        <f>'CONSTRUCTION COST ESTIMATE'!BB155</f>
        <v>EA</v>
      </c>
      <c r="E155" s="348">
        <f>'CONSTRUCTION COST ESTIMATE'!BA155</f>
        <v>0</v>
      </c>
      <c r="F155" s="349" t="s">
        <v>11</v>
      </c>
      <c r="G155" s="349" t="s">
        <v>11</v>
      </c>
    </row>
    <row r="156" spans="1:9" s="343" customFormat="1" ht="45" hidden="1" customHeight="1">
      <c r="A156" s="373">
        <f>'CONSTRUCTION COST ESTIMATE'!A156</f>
        <v>0</v>
      </c>
      <c r="B156" s="345">
        <f>'CONSTRUCTION COST ESTIMATE'!B156</f>
        <v>202.22900000000001</v>
      </c>
      <c r="C156" s="346" t="str">
        <f>'CONSTRUCTION COST ESTIMATE'!C156</f>
        <v>REMOVE TRAFFIC SIGNAL ASSEMBLY</v>
      </c>
      <c r="D156" s="347" t="str">
        <f>'CONSTRUCTION COST ESTIMATE'!BB156</f>
        <v>EA</v>
      </c>
      <c r="E156" s="348">
        <f>'CONSTRUCTION COST ESTIMATE'!BA156</f>
        <v>0</v>
      </c>
      <c r="F156" s="349" t="s">
        <v>11</v>
      </c>
      <c r="G156" s="349" t="s">
        <v>11</v>
      </c>
    </row>
    <row r="157" spans="1:9" s="343" customFormat="1" ht="45" hidden="1" customHeight="1">
      <c r="A157" s="373">
        <f>'CONSTRUCTION COST ESTIMATE'!A157</f>
        <v>0</v>
      </c>
      <c r="B157" s="345">
        <f>'CONSTRUCTION COST ESTIMATE'!B157</f>
        <v>202.23</v>
      </c>
      <c r="C157" s="346" t="str">
        <f>'CONSTRUCTION COST ESTIMATE'!C157</f>
        <v>REMOVE AND SALVAGE TRAFFIC SIGNAL ASSEMBLY</v>
      </c>
      <c r="D157" s="347" t="str">
        <f>'CONSTRUCTION COST ESTIMATE'!BB157</f>
        <v>EA</v>
      </c>
      <c r="E157" s="348">
        <f>'CONSTRUCTION COST ESTIMATE'!BA157</f>
        <v>0</v>
      </c>
      <c r="F157" s="349" t="s">
        <v>11</v>
      </c>
      <c r="G157" s="349" t="s">
        <v>11</v>
      </c>
    </row>
    <row r="158" spans="1:9" s="343" customFormat="1" ht="45" hidden="1" customHeight="1">
      <c r="A158" s="373">
        <f>'CONSTRUCTION COST ESTIMATE'!A158</f>
        <v>0</v>
      </c>
      <c r="B158" s="345">
        <f>'CONSTRUCTION COST ESTIMATE'!B158</f>
        <v>202.23099999999999</v>
      </c>
      <c r="C158" s="346" t="str">
        <f>'CONSTRUCTION COST ESTIMATE'!C158</f>
        <v>REMOVE AND RELOCATE TRAFFIC SIGNAL ASSEMBLY</v>
      </c>
      <c r="D158" s="347" t="str">
        <f>'CONSTRUCTION COST ESTIMATE'!BB158</f>
        <v>EA</v>
      </c>
      <c r="E158" s="348">
        <f>'CONSTRUCTION COST ESTIMATE'!BA158</f>
        <v>0</v>
      </c>
      <c r="F158" s="349" t="s">
        <v>11</v>
      </c>
      <c r="G158" s="349" t="s">
        <v>11</v>
      </c>
    </row>
    <row r="159" spans="1:9" s="343" customFormat="1" ht="30" customHeight="1">
      <c r="A159" s="372" t="str">
        <f>'CONSTRUCTION COST ESTIMATE'!A159</f>
        <v>SP 203-208</v>
      </c>
      <c r="B159" s="338"/>
      <c r="C159" s="339" t="str">
        <f>'CONSTRUCTION COST ESTIMATE'!C159</f>
        <v>EXCAVATION/EMBANKMENT</v>
      </c>
      <c r="D159" s="340"/>
      <c r="E159" s="341"/>
      <c r="F159" s="342"/>
      <c r="G159" s="342"/>
      <c r="I159" s="344" t="s">
        <v>1447</v>
      </c>
    </row>
    <row r="160" spans="1:9" s="343" customFormat="1" ht="45" hidden="1" customHeight="1">
      <c r="A160" s="373">
        <f>'CONSTRUCTION COST ESTIMATE'!A160</f>
        <v>0</v>
      </c>
      <c r="B160" s="345">
        <f>'CONSTRUCTION COST ESTIMATE'!B160</f>
        <v>203.00049999999999</v>
      </c>
      <c r="C160" s="346" t="str">
        <f>'CONSTRUCTION COST ESTIMATE'!C160</f>
        <v>DRAINAGE EXCAVATION</v>
      </c>
      <c r="D160" s="347" t="str">
        <f>'CONSTRUCTION COST ESTIMATE'!BB160</f>
        <v>CY</v>
      </c>
      <c r="E160" s="348">
        <f>'CONSTRUCTION COST ESTIMATE'!BA160</f>
        <v>0</v>
      </c>
      <c r="F160" s="349" t="s">
        <v>11</v>
      </c>
      <c r="G160" s="349" t="s">
        <v>11</v>
      </c>
    </row>
    <row r="161" spans="1:7" s="343" customFormat="1" ht="45" hidden="1" customHeight="1">
      <c r="A161" s="373">
        <f>'CONSTRUCTION COST ESTIMATE'!A161</f>
        <v>0</v>
      </c>
      <c r="B161" s="345">
        <f>'CONSTRUCTION COST ESTIMATE'!B161</f>
        <v>203.001</v>
      </c>
      <c r="C161" s="346" t="str">
        <f>'CONSTRUCTION COST ESTIMATE'!C161</f>
        <v>ROADWAY EXCAVATION</v>
      </c>
      <c r="D161" s="347" t="str">
        <f>'CONSTRUCTION COST ESTIMATE'!BB161</f>
        <v>CY</v>
      </c>
      <c r="E161" s="348">
        <f>'CONSTRUCTION COST ESTIMATE'!BA161</f>
        <v>0</v>
      </c>
      <c r="F161" s="349" t="s">
        <v>11</v>
      </c>
      <c r="G161" s="349" t="s">
        <v>11</v>
      </c>
    </row>
    <row r="162" spans="1:7" s="343" customFormat="1" ht="45" hidden="1" customHeight="1">
      <c r="A162" s="373">
        <f>'CONSTRUCTION COST ESTIMATE'!A162</f>
        <v>0</v>
      </c>
      <c r="B162" s="345">
        <f>'CONSTRUCTION COST ESTIMATE'!B162</f>
        <v>203.00200000000001</v>
      </c>
      <c r="C162" s="346" t="str">
        <f>'CONSTRUCTION COST ESTIMATE'!C162</f>
        <v>ROADWAY EMBANKMENT</v>
      </c>
      <c r="D162" s="347" t="str">
        <f>'CONSTRUCTION COST ESTIMATE'!BB162</f>
        <v>CY</v>
      </c>
      <c r="E162" s="348">
        <f>'CONSTRUCTION COST ESTIMATE'!BA162</f>
        <v>0</v>
      </c>
      <c r="F162" s="349" t="s">
        <v>11</v>
      </c>
      <c r="G162" s="349" t="s">
        <v>11</v>
      </c>
    </row>
    <row r="163" spans="1:7" s="343" customFormat="1" ht="45" hidden="1" customHeight="1">
      <c r="A163" s="373">
        <f>'CONSTRUCTION COST ESTIMATE'!A163</f>
        <v>0</v>
      </c>
      <c r="B163" s="345">
        <f>'CONSTRUCTION COST ESTIMATE'!B163</f>
        <v>203.00299999999999</v>
      </c>
      <c r="C163" s="346" t="str">
        <f>'CONSTRUCTION COST ESTIMATE'!C163</f>
        <v>EXCAVATION OF NON-HAZARDOUS CONTAMINATED MATERIAL</v>
      </c>
      <c r="D163" s="347" t="str">
        <f>'CONSTRUCTION COST ESTIMATE'!BB163</f>
        <v>CY</v>
      </c>
      <c r="E163" s="348">
        <f>'CONSTRUCTION COST ESTIMATE'!BA163</f>
        <v>0</v>
      </c>
      <c r="F163" s="349" t="s">
        <v>11</v>
      </c>
      <c r="G163" s="349" t="s">
        <v>11</v>
      </c>
    </row>
    <row r="164" spans="1:7" s="343" customFormat="1" ht="45" hidden="1" customHeight="1">
      <c r="A164" s="373">
        <f>'CONSTRUCTION COST ESTIMATE'!A164</f>
        <v>0</v>
      </c>
      <c r="B164" s="345">
        <f>'CONSTRUCTION COST ESTIMATE'!B164</f>
        <v>203.00399999999999</v>
      </c>
      <c r="C164" s="346" t="str">
        <f>'CONSTRUCTION COST ESTIMATE'!C164</f>
        <v>REMOVAL OF RESOURCE CONSERVATION AND RECOVERY ACT (RCRA) HAZARDOUS MATERIAL</v>
      </c>
      <c r="D164" s="347" t="str">
        <f>'CONSTRUCTION COST ESTIMATE'!BB164</f>
        <v>SY</v>
      </c>
      <c r="E164" s="348">
        <f>'CONSTRUCTION COST ESTIMATE'!BA164</f>
        <v>0</v>
      </c>
      <c r="F164" s="349" t="s">
        <v>11</v>
      </c>
      <c r="G164" s="349" t="s">
        <v>11</v>
      </c>
    </row>
    <row r="165" spans="1:7" s="343" customFormat="1" ht="45" hidden="1" customHeight="1">
      <c r="A165" s="373">
        <f>'CONSTRUCTION COST ESTIMATE'!A165</f>
        <v>0</v>
      </c>
      <c r="B165" s="345">
        <f>'CONSTRUCTION COST ESTIMATE'!B165</f>
        <v>203.005</v>
      </c>
      <c r="C165" s="346" t="str">
        <f>'CONSTRUCTION COST ESTIMATE'!C165</f>
        <v>OVER EXCAVATION</v>
      </c>
      <c r="D165" s="347" t="str">
        <f>'CONSTRUCTION COST ESTIMATE'!BB165</f>
        <v>CY</v>
      </c>
      <c r="E165" s="348">
        <f>'CONSTRUCTION COST ESTIMATE'!BA165</f>
        <v>0</v>
      </c>
      <c r="F165" s="349" t="s">
        <v>11</v>
      </c>
      <c r="G165" s="349" t="s">
        <v>11</v>
      </c>
    </row>
    <row r="166" spans="1:7" s="343" customFormat="1" ht="45" hidden="1" customHeight="1">
      <c r="A166" s="373">
        <f>'CONSTRUCTION COST ESTIMATE'!A166</f>
        <v>0</v>
      </c>
      <c r="B166" s="345">
        <f>'CONSTRUCTION COST ESTIMATE'!B166</f>
        <v>203.006</v>
      </c>
      <c r="C166" s="346" t="str">
        <f>'CONSTRUCTION COST ESTIMATE'!C166</f>
        <v>OVER EXCAVATION AND BACKFILL</v>
      </c>
      <c r="D166" s="347" t="str">
        <f>'CONSTRUCTION COST ESTIMATE'!BB166</f>
        <v>CY</v>
      </c>
      <c r="E166" s="348">
        <f>'CONSTRUCTION COST ESTIMATE'!BA166</f>
        <v>0</v>
      </c>
      <c r="F166" s="349" t="s">
        <v>11</v>
      </c>
      <c r="G166" s="349" t="s">
        <v>11</v>
      </c>
    </row>
    <row r="167" spans="1:7" s="343" customFormat="1" ht="45" hidden="1" customHeight="1">
      <c r="A167" s="373">
        <f>'CONSTRUCTION COST ESTIMATE'!A167</f>
        <v>0</v>
      </c>
      <c r="B167" s="345">
        <f>'CONSTRUCTION COST ESTIMATE'!B167</f>
        <v>203.00700000000001</v>
      </c>
      <c r="C167" s="346" t="str">
        <f>'CONSTRUCTION COST ESTIMATE'!C167</f>
        <v>TRAIL EXCAVATION</v>
      </c>
      <c r="D167" s="347" t="str">
        <f>'CONSTRUCTION COST ESTIMATE'!BB167</f>
        <v>CY</v>
      </c>
      <c r="E167" s="348">
        <f>'CONSTRUCTION COST ESTIMATE'!BA167</f>
        <v>0</v>
      </c>
      <c r="F167" s="349" t="s">
        <v>11</v>
      </c>
      <c r="G167" s="349" t="s">
        <v>11</v>
      </c>
    </row>
    <row r="168" spans="1:7" s="343" customFormat="1" ht="45" hidden="1" customHeight="1">
      <c r="A168" s="373">
        <f>'CONSTRUCTION COST ESTIMATE'!A168</f>
        <v>0</v>
      </c>
      <c r="B168" s="345">
        <f>'CONSTRUCTION COST ESTIMATE'!B168</f>
        <v>203.01</v>
      </c>
      <c r="C168" s="346" t="str">
        <f>'CONSTRUCTION COST ESTIMATE'!C168</f>
        <v>REGRADE AND COMPACT EXISTING SHOULDER</v>
      </c>
      <c r="D168" s="347" t="str">
        <f>'CONSTRUCTION COST ESTIMATE'!BB168</f>
        <v>LS</v>
      </c>
      <c r="E168" s="348">
        <f>'CONSTRUCTION COST ESTIMATE'!BA168</f>
        <v>0</v>
      </c>
      <c r="F168" s="349" t="s">
        <v>11</v>
      </c>
      <c r="G168" s="349" t="s">
        <v>11</v>
      </c>
    </row>
    <row r="169" spans="1:7" s="343" customFormat="1" ht="45" hidden="1" customHeight="1">
      <c r="A169" s="373">
        <f>'CONSTRUCTION COST ESTIMATE'!A169</f>
        <v>0</v>
      </c>
      <c r="B169" s="345">
        <f>'CONSTRUCTION COST ESTIMATE'!B169</f>
        <v>203.011</v>
      </c>
      <c r="C169" s="346" t="str">
        <f>'CONSTRUCTION COST ESTIMATE'!C169</f>
        <v>SWALE REGRADE IN SHOULDER</v>
      </c>
      <c r="D169" s="347" t="str">
        <f>'CONSTRUCTION COST ESTIMATE'!BB169</f>
        <v>CY</v>
      </c>
      <c r="E169" s="348">
        <f>'CONSTRUCTION COST ESTIMATE'!BA169</f>
        <v>0</v>
      </c>
      <c r="F169" s="349" t="s">
        <v>11</v>
      </c>
      <c r="G169" s="349" t="s">
        <v>11</v>
      </c>
    </row>
    <row r="170" spans="1:7" s="343" customFormat="1" ht="45" hidden="1" customHeight="1">
      <c r="A170" s="373">
        <f>'CONSTRUCTION COST ESTIMATE'!A170</f>
        <v>0</v>
      </c>
      <c r="B170" s="345">
        <f>'CONSTRUCTION COST ESTIMATE'!B170</f>
        <v>203.012</v>
      </c>
      <c r="C170" s="346" t="str">
        <f>'CONSTRUCTION COST ESTIMATE'!C170</f>
        <v>REMOVE AND DISPOSE EXISTING SOIL</v>
      </c>
      <c r="D170" s="347" t="str">
        <f>'CONSTRUCTION COST ESTIMATE'!BB170</f>
        <v>CY</v>
      </c>
      <c r="E170" s="348">
        <f>'CONSTRUCTION COST ESTIMATE'!BA170</f>
        <v>0</v>
      </c>
      <c r="F170" s="349" t="s">
        <v>11</v>
      </c>
      <c r="G170" s="349" t="s">
        <v>11</v>
      </c>
    </row>
    <row r="171" spans="1:7" s="343" customFormat="1" ht="45" hidden="1" customHeight="1">
      <c r="A171" s="373">
        <f>'CONSTRUCTION COST ESTIMATE'!A171</f>
        <v>0</v>
      </c>
      <c r="B171" s="345">
        <f>'CONSTRUCTION COST ESTIMATE'!B171</f>
        <v>203.01300000000001</v>
      </c>
      <c r="C171" s="346" t="str">
        <f>'CONSTRUCTION COST ESTIMATE'!C171</f>
        <v>SCARIFY AND RECOMPACT</v>
      </c>
      <c r="D171" s="347" t="str">
        <f>'CONSTRUCTION COST ESTIMATE'!BB171</f>
        <v>CY</v>
      </c>
      <c r="E171" s="348">
        <f>'CONSTRUCTION COST ESTIMATE'!BA171</f>
        <v>0</v>
      </c>
      <c r="F171" s="349" t="s">
        <v>11</v>
      </c>
      <c r="G171" s="349" t="s">
        <v>11</v>
      </c>
    </row>
    <row r="172" spans="1:7" s="343" customFormat="1" ht="45" hidden="1" customHeight="1">
      <c r="A172" s="373">
        <f>'CONSTRUCTION COST ESTIMATE'!A172</f>
        <v>0</v>
      </c>
      <c r="B172" s="345">
        <f>'CONSTRUCTION COST ESTIMATE'!B172</f>
        <v>203.02</v>
      </c>
      <c r="C172" s="346" t="str">
        <f>'CONSTRUCTION COST ESTIMATE'!C172</f>
        <v>GEOFOAM</v>
      </c>
      <c r="D172" s="347" t="str">
        <f>'CONSTRUCTION COST ESTIMATE'!BB172</f>
        <v>SY</v>
      </c>
      <c r="E172" s="348">
        <f>'CONSTRUCTION COST ESTIMATE'!BA172</f>
        <v>0</v>
      </c>
      <c r="F172" s="349" t="s">
        <v>11</v>
      </c>
      <c r="G172" s="349" t="s">
        <v>11</v>
      </c>
    </row>
    <row r="173" spans="1:7" s="343" customFormat="1" ht="45" hidden="1" customHeight="1">
      <c r="A173" s="373">
        <f>'CONSTRUCTION COST ESTIMATE'!A173</f>
        <v>0</v>
      </c>
      <c r="B173" s="345">
        <f>'CONSTRUCTION COST ESTIMATE'!B173</f>
        <v>203.02099999999999</v>
      </c>
      <c r="C173" s="346" t="str">
        <f>'CONSTRUCTION COST ESTIMATE'!C173</f>
        <v>GEOTEXTILE (CLASS 2)</v>
      </c>
      <c r="D173" s="347" t="str">
        <f>'CONSTRUCTION COST ESTIMATE'!BB173</f>
        <v>SY</v>
      </c>
      <c r="E173" s="348">
        <f>'CONSTRUCTION COST ESTIMATE'!BA173</f>
        <v>0</v>
      </c>
      <c r="F173" s="349" t="s">
        <v>11</v>
      </c>
      <c r="G173" s="349" t="s">
        <v>11</v>
      </c>
    </row>
    <row r="174" spans="1:7" s="343" customFormat="1" ht="45" hidden="1" customHeight="1">
      <c r="A174" s="373">
        <f>'CONSTRUCTION COST ESTIMATE'!A174</f>
        <v>0</v>
      </c>
      <c r="B174" s="345">
        <f>'CONSTRUCTION COST ESTIMATE'!B174</f>
        <v>206.00049999999999</v>
      </c>
      <c r="C174" s="346" t="str">
        <f>'CONSTRUCTION COST ESTIMATE'!C174</f>
        <v>STRUCTURE EXCAVATION</v>
      </c>
      <c r="D174" s="347" t="str">
        <f>'CONSTRUCTION COST ESTIMATE'!BB174</f>
        <v>CY</v>
      </c>
      <c r="E174" s="348">
        <f>'CONSTRUCTION COST ESTIMATE'!BA174</f>
        <v>0</v>
      </c>
      <c r="F174" s="349" t="s">
        <v>11</v>
      </c>
      <c r="G174" s="349" t="s">
        <v>11</v>
      </c>
    </row>
    <row r="175" spans="1:7" s="343" customFormat="1" ht="45" hidden="1" customHeight="1">
      <c r="A175" s="373">
        <f>'CONSTRUCTION COST ESTIMATE'!A175</f>
        <v>0</v>
      </c>
      <c r="B175" s="345">
        <f>'CONSTRUCTION COST ESTIMATE'!B175</f>
        <v>206.001</v>
      </c>
      <c r="C175" s="346" t="str">
        <f>'CONSTRUCTION COST ESTIMATE'!C175</f>
        <v>STRUCTURE EXCAVATION (SPECIAL)</v>
      </c>
      <c r="D175" s="347" t="str">
        <f>'CONSTRUCTION COST ESTIMATE'!BB175</f>
        <v>CY</v>
      </c>
      <c r="E175" s="348">
        <f>'CONSTRUCTION COST ESTIMATE'!BA175</f>
        <v>0</v>
      </c>
      <c r="F175" s="349" t="s">
        <v>11</v>
      </c>
      <c r="G175" s="349" t="s">
        <v>11</v>
      </c>
    </row>
    <row r="176" spans="1:7" s="343" customFormat="1" ht="45" hidden="1" customHeight="1">
      <c r="A176" s="373">
        <f>'CONSTRUCTION COST ESTIMATE'!A176</f>
        <v>0</v>
      </c>
      <c r="B176" s="345">
        <f>'CONSTRUCTION COST ESTIMATE'!B176</f>
        <v>207.00049999999999</v>
      </c>
      <c r="C176" s="346" t="str">
        <f>'CONSTRUCTION COST ESTIMATE'!C176</f>
        <v>GRANULAR BACKFILL</v>
      </c>
      <c r="D176" s="347" t="str">
        <f>'CONSTRUCTION COST ESTIMATE'!BB176</f>
        <v>CY</v>
      </c>
      <c r="E176" s="348">
        <f>'CONSTRUCTION COST ESTIMATE'!BA176</f>
        <v>0</v>
      </c>
      <c r="F176" s="349" t="s">
        <v>11</v>
      </c>
      <c r="G176" s="349" t="s">
        <v>11</v>
      </c>
    </row>
    <row r="177" spans="1:9" s="343" customFormat="1" ht="45" hidden="1" customHeight="1">
      <c r="A177" s="373">
        <f>'CONSTRUCTION COST ESTIMATE'!A177</f>
        <v>0</v>
      </c>
      <c r="B177" s="345">
        <f>'CONSTRUCTION COST ESTIMATE'!B177</f>
        <v>208.00049999999999</v>
      </c>
      <c r="C177" s="346" t="str">
        <f>'CONSTRUCTION COST ESTIMATE'!C177</f>
        <v>TRENCH OVER EXCAVATION AND COMPACTED IMPORT AGGREGATE BEDDING</v>
      </c>
      <c r="D177" s="347" t="str">
        <f>'CONSTRUCTION COST ESTIMATE'!BB177</f>
        <v>CY</v>
      </c>
      <c r="E177" s="348">
        <f>'CONSTRUCTION COST ESTIMATE'!BA177</f>
        <v>0</v>
      </c>
      <c r="F177" s="349" t="s">
        <v>11</v>
      </c>
      <c r="G177" s="349" t="s">
        <v>11</v>
      </c>
    </row>
    <row r="178" spans="1:9" s="343" customFormat="1" ht="45" hidden="1" customHeight="1">
      <c r="A178" s="373">
        <f>'CONSTRUCTION COST ESTIMATE'!A178</f>
        <v>0</v>
      </c>
      <c r="B178" s="345">
        <f>'CONSTRUCTION COST ESTIMATE'!B178</f>
        <v>208.001</v>
      </c>
      <c r="C178" s="346" t="str">
        <f>'CONSTRUCTION COST ESTIMATE'!C178</f>
        <v>NON CONTAMINATED SOIL EXCAVATION AND DISPOSAL</v>
      </c>
      <c r="D178" s="347" t="str">
        <f>'CONSTRUCTION COST ESTIMATE'!BB178</f>
        <v>CY</v>
      </c>
      <c r="E178" s="348">
        <f>'CONSTRUCTION COST ESTIMATE'!BA178</f>
        <v>0</v>
      </c>
      <c r="F178" s="349" t="s">
        <v>11</v>
      </c>
      <c r="G178" s="349" t="s">
        <v>11</v>
      </c>
    </row>
    <row r="179" spans="1:9" s="343" customFormat="1" ht="45" hidden="1" customHeight="1">
      <c r="A179" s="373">
        <f>'CONSTRUCTION COST ESTIMATE'!A179</f>
        <v>0</v>
      </c>
      <c r="B179" s="345">
        <f>'CONSTRUCTION COST ESTIMATE'!B179</f>
        <v>208.00200000000001</v>
      </c>
      <c r="C179" s="346" t="str">
        <f>'CONSTRUCTION COST ESTIMATE'!C179</f>
        <v>CONTAMINATED SOIL EXCAVATION AND DISPOSAL</v>
      </c>
      <c r="D179" s="347" t="str">
        <f>'CONSTRUCTION COST ESTIMATE'!BB179</f>
        <v>CY</v>
      </c>
      <c r="E179" s="348">
        <f>'CONSTRUCTION COST ESTIMATE'!BA179</f>
        <v>0</v>
      </c>
      <c r="F179" s="349" t="s">
        <v>11</v>
      </c>
      <c r="G179" s="349" t="s">
        <v>11</v>
      </c>
    </row>
    <row r="180" spans="1:9" s="343" customFormat="1" ht="45" hidden="1" customHeight="1">
      <c r="A180" s="373">
        <f>'CONSTRUCTION COST ESTIMATE'!A180</f>
        <v>0</v>
      </c>
      <c r="B180" s="345">
        <f>'CONSTRUCTION COST ESTIMATE'!B180</f>
        <v>208.00299999999999</v>
      </c>
      <c r="C180" s="346" t="str">
        <f>'CONSTRUCTION COST ESTIMATE'!C180</f>
        <v>TRENCH SHORING</v>
      </c>
      <c r="D180" s="347" t="str">
        <f>'CONSTRUCTION COST ESTIMATE'!BB180</f>
        <v>LS</v>
      </c>
      <c r="E180" s="348">
        <f>'CONSTRUCTION COST ESTIMATE'!BA180</f>
        <v>0</v>
      </c>
      <c r="F180" s="349" t="s">
        <v>11</v>
      </c>
      <c r="G180" s="349" t="s">
        <v>11</v>
      </c>
    </row>
    <row r="181" spans="1:9" s="343" customFormat="1" ht="45" hidden="1" customHeight="1">
      <c r="A181" s="373">
        <f>'CONSTRUCTION COST ESTIMATE'!A181</f>
        <v>0</v>
      </c>
      <c r="B181" s="345">
        <f>'CONSTRUCTION COST ESTIMATE'!B181</f>
        <v>208.01</v>
      </c>
      <c r="C181" s="346" t="str">
        <f>'CONSTRUCTION COST ESTIMATE'!C181</f>
        <v>PERMANENT PATCH</v>
      </c>
      <c r="D181" s="347" t="str">
        <f>'CONSTRUCTION COST ESTIMATE'!BB181</f>
        <v>SY</v>
      </c>
      <c r="E181" s="348">
        <f>'CONSTRUCTION COST ESTIMATE'!BA181</f>
        <v>0</v>
      </c>
      <c r="F181" s="349" t="s">
        <v>11</v>
      </c>
      <c r="G181" s="349" t="s">
        <v>11</v>
      </c>
    </row>
    <row r="182" spans="1:9" s="343" customFormat="1" ht="30" customHeight="1">
      <c r="A182" s="372" t="str">
        <f>'CONSTRUCTION COST ESTIMATE'!A182</f>
        <v>SP 212</v>
      </c>
      <c r="B182" s="338"/>
      <c r="C182" s="339" t="str">
        <f>'CONSTRUCTION COST ESTIMATE'!C182</f>
        <v>LANDSCAPE</v>
      </c>
      <c r="D182" s="340"/>
      <c r="E182" s="341"/>
      <c r="F182" s="342"/>
      <c r="G182" s="342"/>
      <c r="I182" s="344" t="s">
        <v>1447</v>
      </c>
    </row>
    <row r="183" spans="1:9" s="343" customFormat="1" ht="45" hidden="1" customHeight="1">
      <c r="A183" s="373">
        <f>'CONSTRUCTION COST ESTIMATE'!A183</f>
        <v>0</v>
      </c>
      <c r="B183" s="345">
        <f>'CONSTRUCTION COST ESTIMATE'!B183</f>
        <v>212.00049999999999</v>
      </c>
      <c r="C183" s="346" t="str">
        <f>'CONSTRUCTION COST ESTIMATE'!C183</f>
        <v>24 INCH BOX TREE</v>
      </c>
      <c r="D183" s="347" t="str">
        <f>'CONSTRUCTION COST ESTIMATE'!BB183</f>
        <v>EA</v>
      </c>
      <c r="E183" s="348">
        <f>'CONSTRUCTION COST ESTIMATE'!BA183</f>
        <v>0</v>
      </c>
      <c r="F183" s="349" t="s">
        <v>11</v>
      </c>
      <c r="G183" s="349" t="s">
        <v>11</v>
      </c>
    </row>
    <row r="184" spans="1:9" s="343" customFormat="1" ht="45" hidden="1" customHeight="1">
      <c r="A184" s="373">
        <f>'CONSTRUCTION COST ESTIMATE'!A184</f>
        <v>0</v>
      </c>
      <c r="B184" s="345">
        <f>'CONSTRUCTION COST ESTIMATE'!B184</f>
        <v>212.001</v>
      </c>
      <c r="C184" s="346" t="str">
        <f>'CONSTRUCTION COST ESTIMATE'!C184</f>
        <v>36 INCH BOX TREE</v>
      </c>
      <c r="D184" s="347" t="str">
        <f>'CONSTRUCTION COST ESTIMATE'!BB184</f>
        <v>EA</v>
      </c>
      <c r="E184" s="348">
        <f>'CONSTRUCTION COST ESTIMATE'!BA184</f>
        <v>0</v>
      </c>
      <c r="F184" s="349" t="s">
        <v>11</v>
      </c>
      <c r="G184" s="349" t="s">
        <v>11</v>
      </c>
    </row>
    <row r="185" spans="1:9" s="343" customFormat="1" ht="45" hidden="1" customHeight="1">
      <c r="A185" s="373">
        <f>'CONSTRUCTION COST ESTIMATE'!A185</f>
        <v>0</v>
      </c>
      <c r="B185" s="345">
        <f>'CONSTRUCTION COST ESTIMATE'!B185</f>
        <v>212.00200000000001</v>
      </c>
      <c r="C185" s="346" t="str">
        <f>'CONSTRUCTION COST ESTIMATE'!C185</f>
        <v>48 INCH BOX TREE</v>
      </c>
      <c r="D185" s="347" t="str">
        <f>'CONSTRUCTION COST ESTIMATE'!BB185</f>
        <v>EA</v>
      </c>
      <c r="E185" s="348">
        <f>'CONSTRUCTION COST ESTIMATE'!BA185</f>
        <v>0</v>
      </c>
      <c r="F185" s="349" t="s">
        <v>11</v>
      </c>
      <c r="G185" s="349" t="s">
        <v>11</v>
      </c>
    </row>
    <row r="186" spans="1:9" s="343" customFormat="1" ht="45" hidden="1" customHeight="1">
      <c r="A186" s="373">
        <f>'CONSTRUCTION COST ESTIMATE'!A186</f>
        <v>0</v>
      </c>
      <c r="B186" s="345">
        <f>'CONSTRUCTION COST ESTIMATE'!B186</f>
        <v>212.00299999999999</v>
      </c>
      <c r="C186" s="346" t="str">
        <f>'CONSTRUCTION COST ESTIMATE'!C186</f>
        <v>PALM TREE</v>
      </c>
      <c r="D186" s="347" t="str">
        <f>'CONSTRUCTION COST ESTIMATE'!BB186</f>
        <v>EA</v>
      </c>
      <c r="E186" s="348">
        <f>'CONSTRUCTION COST ESTIMATE'!BA186</f>
        <v>0</v>
      </c>
      <c r="F186" s="349" t="s">
        <v>11</v>
      </c>
      <c r="G186" s="349" t="s">
        <v>11</v>
      </c>
    </row>
    <row r="187" spans="1:9" s="343" customFormat="1" ht="45" hidden="1" customHeight="1">
      <c r="A187" s="373">
        <f>'CONSTRUCTION COST ESTIMATE'!A187</f>
        <v>0</v>
      </c>
      <c r="B187" s="345">
        <f>'CONSTRUCTION COST ESTIMATE'!B187</f>
        <v>212.00399999999999</v>
      </c>
      <c r="C187" s="346" t="str">
        <f>'CONSTRUCTION COST ESTIMATE'!C187</f>
        <v>CALIFORNIA DATE PALM</v>
      </c>
      <c r="D187" s="347" t="str">
        <f>'CONSTRUCTION COST ESTIMATE'!BB187</f>
        <v>EA</v>
      </c>
      <c r="E187" s="348">
        <f>'CONSTRUCTION COST ESTIMATE'!BA187</f>
        <v>0</v>
      </c>
      <c r="F187" s="349" t="s">
        <v>11</v>
      </c>
      <c r="G187" s="349" t="s">
        <v>11</v>
      </c>
    </row>
    <row r="188" spans="1:9" s="343" customFormat="1" ht="45" hidden="1" customHeight="1">
      <c r="A188" s="373">
        <f>'CONSTRUCTION COST ESTIMATE'!A188</f>
        <v>0</v>
      </c>
      <c r="B188" s="345">
        <f>'CONSTRUCTION COST ESTIMATE'!B188</f>
        <v>212.005</v>
      </c>
      <c r="C188" s="346" t="str">
        <f>'CONSTRUCTION COST ESTIMATE'!C188</f>
        <v>CANARY ISLAND PALM</v>
      </c>
      <c r="D188" s="347" t="str">
        <f>'CONSTRUCTION COST ESTIMATE'!BB188</f>
        <v>EA</v>
      </c>
      <c r="E188" s="348">
        <f>'CONSTRUCTION COST ESTIMATE'!BA188</f>
        <v>0</v>
      </c>
      <c r="F188" s="349" t="s">
        <v>11</v>
      </c>
      <c r="G188" s="349" t="s">
        <v>11</v>
      </c>
    </row>
    <row r="189" spans="1:9" s="343" customFormat="1" ht="45" hidden="1" customHeight="1">
      <c r="A189" s="373">
        <f>'CONSTRUCTION COST ESTIMATE'!A189</f>
        <v>0</v>
      </c>
      <c r="B189" s="345">
        <f>'CONSTRUCTION COST ESTIMATE'!B189</f>
        <v>212.006</v>
      </c>
      <c r="C189" s="346" t="str">
        <f>'CONSTRUCTION COST ESTIMATE'!C189</f>
        <v>REMOVE AND RELOCATE TREE</v>
      </c>
      <c r="D189" s="347" t="str">
        <f>'CONSTRUCTION COST ESTIMATE'!BB189</f>
        <v>EA</v>
      </c>
      <c r="E189" s="348">
        <f>'CONSTRUCTION COST ESTIMATE'!BA189</f>
        <v>0</v>
      </c>
      <c r="F189" s="349" t="s">
        <v>11</v>
      </c>
      <c r="G189" s="349" t="s">
        <v>11</v>
      </c>
    </row>
    <row r="190" spans="1:9" s="343" customFormat="1" ht="45" hidden="1" customHeight="1">
      <c r="A190" s="373">
        <f>'CONSTRUCTION COST ESTIMATE'!A190</f>
        <v>0</v>
      </c>
      <c r="B190" s="345">
        <f>'CONSTRUCTION COST ESTIMATE'!B190</f>
        <v>212.00700000000001</v>
      </c>
      <c r="C190" s="346" t="str">
        <f>'CONSTRUCTION COST ESTIMATE'!C190</f>
        <v>REMOVE AND RELOCATE PALM TREE</v>
      </c>
      <c r="D190" s="347" t="str">
        <f>'CONSTRUCTION COST ESTIMATE'!BB190</f>
        <v>EA</v>
      </c>
      <c r="E190" s="348">
        <f>'CONSTRUCTION COST ESTIMATE'!BA190</f>
        <v>0</v>
      </c>
      <c r="F190" s="349" t="s">
        <v>11</v>
      </c>
      <c r="G190" s="349" t="s">
        <v>11</v>
      </c>
    </row>
    <row r="191" spans="1:9" s="343" customFormat="1" ht="45" hidden="1" customHeight="1">
      <c r="A191" s="373">
        <f>'CONSTRUCTION COST ESTIMATE'!A191</f>
        <v>0</v>
      </c>
      <c r="B191" s="345">
        <f>'CONSTRUCTION COST ESTIMATE'!B191</f>
        <v>212.01</v>
      </c>
      <c r="C191" s="346" t="str">
        <f>'CONSTRUCTION COST ESTIMATE'!C191</f>
        <v>5 GALLON SHRUB</v>
      </c>
      <c r="D191" s="347" t="str">
        <f>'CONSTRUCTION COST ESTIMATE'!BB191</f>
        <v>EA</v>
      </c>
      <c r="E191" s="348">
        <f>'CONSTRUCTION COST ESTIMATE'!BA191</f>
        <v>0</v>
      </c>
      <c r="F191" s="349" t="s">
        <v>11</v>
      </c>
      <c r="G191" s="349" t="s">
        <v>11</v>
      </c>
    </row>
    <row r="192" spans="1:9" s="343" customFormat="1" ht="45" hidden="1" customHeight="1">
      <c r="A192" s="373">
        <f>'CONSTRUCTION COST ESTIMATE'!A192</f>
        <v>0</v>
      </c>
      <c r="B192" s="345">
        <f>'CONSTRUCTION COST ESTIMATE'!B192</f>
        <v>212.011</v>
      </c>
      <c r="C192" s="346" t="str">
        <f>'CONSTRUCTION COST ESTIMATE'!C192</f>
        <v>15 GALLON SHRUB</v>
      </c>
      <c r="D192" s="347" t="str">
        <f>'CONSTRUCTION COST ESTIMATE'!BB192</f>
        <v>EA</v>
      </c>
      <c r="E192" s="348">
        <f>'CONSTRUCTION COST ESTIMATE'!BA192</f>
        <v>0</v>
      </c>
      <c r="F192" s="349" t="s">
        <v>11</v>
      </c>
      <c r="G192" s="349" t="s">
        <v>11</v>
      </c>
    </row>
    <row r="193" spans="1:7" s="343" customFormat="1" ht="45" hidden="1" customHeight="1">
      <c r="A193" s="373">
        <f>'CONSTRUCTION COST ESTIMATE'!A193</f>
        <v>0</v>
      </c>
      <c r="B193" s="345">
        <f>'CONSTRUCTION COST ESTIMATE'!B193</f>
        <v>212.02</v>
      </c>
      <c r="C193" s="346" t="str">
        <f>'CONSTRUCTION COST ESTIMATE'!C193</f>
        <v>2 FOOT LANDSCAPE BOULDER</v>
      </c>
      <c r="D193" s="347" t="str">
        <f>'CONSTRUCTION COST ESTIMATE'!BB193</f>
        <v>EA</v>
      </c>
      <c r="E193" s="348">
        <f>'CONSTRUCTION COST ESTIMATE'!BA193</f>
        <v>0</v>
      </c>
      <c r="F193" s="349" t="s">
        <v>11</v>
      </c>
      <c r="G193" s="349" t="s">
        <v>11</v>
      </c>
    </row>
    <row r="194" spans="1:7" s="343" customFormat="1" ht="45" hidden="1" customHeight="1">
      <c r="A194" s="373">
        <f>'CONSTRUCTION COST ESTIMATE'!A194</f>
        <v>0</v>
      </c>
      <c r="B194" s="345">
        <f>'CONSTRUCTION COST ESTIMATE'!B194</f>
        <v>212.02099999999999</v>
      </c>
      <c r="C194" s="346" t="str">
        <f>'CONSTRUCTION COST ESTIMATE'!C194</f>
        <v>3 FOOT LANDSCAPE BOULDER</v>
      </c>
      <c r="D194" s="347" t="str">
        <f>'CONSTRUCTION COST ESTIMATE'!BB194</f>
        <v>EA</v>
      </c>
      <c r="E194" s="348">
        <f>'CONSTRUCTION COST ESTIMATE'!BA194</f>
        <v>0</v>
      </c>
      <c r="F194" s="349" t="s">
        <v>11</v>
      </c>
      <c r="G194" s="349" t="s">
        <v>11</v>
      </c>
    </row>
    <row r="195" spans="1:7" s="343" customFormat="1" ht="45" hidden="1" customHeight="1">
      <c r="A195" s="373">
        <f>'CONSTRUCTION COST ESTIMATE'!A195</f>
        <v>0</v>
      </c>
      <c r="B195" s="345">
        <f>'CONSTRUCTION COST ESTIMATE'!B195</f>
        <v>212.02199999999999</v>
      </c>
      <c r="C195" s="346" t="str">
        <f>'CONSTRUCTION COST ESTIMATE'!C195</f>
        <v>4 FOOT LANDSCAPE BOULDER</v>
      </c>
      <c r="D195" s="347" t="str">
        <f>'CONSTRUCTION COST ESTIMATE'!BB195</f>
        <v>EA</v>
      </c>
      <c r="E195" s="348">
        <f>'CONSTRUCTION COST ESTIMATE'!BA195</f>
        <v>0</v>
      </c>
      <c r="F195" s="349" t="s">
        <v>11</v>
      </c>
      <c r="G195" s="349" t="s">
        <v>11</v>
      </c>
    </row>
    <row r="196" spans="1:7" s="343" customFormat="1" ht="45" hidden="1" customHeight="1">
      <c r="A196" s="373">
        <f>'CONSTRUCTION COST ESTIMATE'!A196</f>
        <v>0</v>
      </c>
      <c r="B196" s="345">
        <f>'CONSTRUCTION COST ESTIMATE'!B196</f>
        <v>212.03</v>
      </c>
      <c r="C196" s="346" t="str">
        <f>'CONSTRUCTION COST ESTIMATE'!C196</f>
        <v>DECORATIVE ROCK</v>
      </c>
      <c r="D196" s="347" t="str">
        <f>'CONSTRUCTION COST ESTIMATE'!BB196</f>
        <v>TON</v>
      </c>
      <c r="E196" s="348">
        <f>'CONSTRUCTION COST ESTIMATE'!BA196</f>
        <v>0</v>
      </c>
      <c r="F196" s="349" t="s">
        <v>11</v>
      </c>
      <c r="G196" s="349" t="s">
        <v>11</v>
      </c>
    </row>
    <row r="197" spans="1:7" s="343" customFormat="1" ht="45" hidden="1" customHeight="1">
      <c r="A197" s="373">
        <f>'CONSTRUCTION COST ESTIMATE'!A197</f>
        <v>0</v>
      </c>
      <c r="B197" s="345">
        <f>'CONSTRUCTION COST ESTIMATE'!B197</f>
        <v>212.03100000000001</v>
      </c>
      <c r="C197" s="346" t="str">
        <f>'CONSTRUCTION COST ESTIMATE'!C197</f>
        <v>DECOMPOSED GRANITE</v>
      </c>
      <c r="D197" s="347" t="str">
        <f>'CONSTRUCTION COST ESTIMATE'!BB197</f>
        <v>SF</v>
      </c>
      <c r="E197" s="348">
        <f>'CONSTRUCTION COST ESTIMATE'!BA197</f>
        <v>0</v>
      </c>
      <c r="F197" s="349" t="s">
        <v>11</v>
      </c>
      <c r="G197" s="349" t="s">
        <v>11</v>
      </c>
    </row>
    <row r="198" spans="1:7" s="343" customFormat="1" ht="45" hidden="1" customHeight="1">
      <c r="A198" s="373">
        <f>'CONSTRUCTION COST ESTIMATE'!A198</f>
        <v>0</v>
      </c>
      <c r="B198" s="345">
        <f>'CONSTRUCTION COST ESTIMATE'!B198</f>
        <v>212.03200000000001</v>
      </c>
      <c r="C198" s="346" t="str">
        <f>'CONSTRUCTION COST ESTIMATE'!C198</f>
        <v>DECOMPOSED GRANITE (0.375 INCH AT 2 INCH DEPTH)</v>
      </c>
      <c r="D198" s="347" t="str">
        <f>'CONSTRUCTION COST ESTIMATE'!BB198</f>
        <v>SF</v>
      </c>
      <c r="E198" s="348">
        <f>'CONSTRUCTION COST ESTIMATE'!BA198</f>
        <v>0</v>
      </c>
      <c r="F198" s="349" t="s">
        <v>11</v>
      </c>
      <c r="G198" s="349" t="s">
        <v>11</v>
      </c>
    </row>
    <row r="199" spans="1:7" s="343" customFormat="1" ht="45" hidden="1" customHeight="1">
      <c r="A199" s="373">
        <f>'CONSTRUCTION COST ESTIMATE'!A199</f>
        <v>0</v>
      </c>
      <c r="B199" s="345">
        <f>'CONSTRUCTION COST ESTIMATE'!B199</f>
        <v>212.03299999999999</v>
      </c>
      <c r="C199" s="346" t="str">
        <f>'CONSTRUCTION COST ESTIMATE'!C199</f>
        <v>DECOMPOSED GRANITE (2 TO 4 INCH AT 5 INCH DEPTH)</v>
      </c>
      <c r="D199" s="347" t="str">
        <f>'CONSTRUCTION COST ESTIMATE'!BB199</f>
        <v>SF</v>
      </c>
      <c r="E199" s="348">
        <f>'CONSTRUCTION COST ESTIMATE'!BA199</f>
        <v>0</v>
      </c>
      <c r="F199" s="349" t="s">
        <v>11</v>
      </c>
      <c r="G199" s="349" t="s">
        <v>11</v>
      </c>
    </row>
    <row r="200" spans="1:7" s="343" customFormat="1" ht="45" hidden="1" customHeight="1">
      <c r="A200" s="373">
        <f>'CONSTRUCTION COST ESTIMATE'!A200</f>
        <v>0</v>
      </c>
      <c r="B200" s="345">
        <f>'CONSTRUCTION COST ESTIMATE'!B200</f>
        <v>212.03399999999999</v>
      </c>
      <c r="C200" s="346" t="str">
        <f>'CONSTRUCTION COST ESTIMATE'!C200</f>
        <v>6 INCH DECOMPOSED GRANITE SEPARATING ROCK LINE</v>
      </c>
      <c r="D200" s="347" t="str">
        <f>'CONSTRUCTION COST ESTIMATE'!BB200</f>
        <v>LF</v>
      </c>
      <c r="E200" s="348">
        <f>'CONSTRUCTION COST ESTIMATE'!BA200</f>
        <v>0</v>
      </c>
      <c r="F200" s="349" t="s">
        <v>11</v>
      </c>
      <c r="G200" s="349" t="s">
        <v>11</v>
      </c>
    </row>
    <row r="201" spans="1:7" s="343" customFormat="1" ht="45" hidden="1" customHeight="1">
      <c r="A201" s="373">
        <f>'CONSTRUCTION COST ESTIMATE'!A201</f>
        <v>0</v>
      </c>
      <c r="B201" s="345">
        <f>'CONSTRUCTION COST ESTIMATE'!B201</f>
        <v>212.035</v>
      </c>
      <c r="C201" s="346" t="str">
        <f>'CONSTRUCTION COST ESTIMATE'!C201</f>
        <v>10 FOOT DECOMPOSED GRANITE TRAIL</v>
      </c>
      <c r="D201" s="347" t="str">
        <f>'CONSTRUCTION COST ESTIMATE'!BB201</f>
        <v>SF</v>
      </c>
      <c r="E201" s="348">
        <f>'CONSTRUCTION COST ESTIMATE'!BA201</f>
        <v>0</v>
      </c>
      <c r="F201" s="349" t="s">
        <v>11</v>
      </c>
      <c r="G201" s="349" t="s">
        <v>11</v>
      </c>
    </row>
    <row r="202" spans="1:7" s="343" customFormat="1" ht="45" hidden="1" customHeight="1">
      <c r="A202" s="373">
        <f>'CONSTRUCTION COST ESTIMATE'!A202</f>
        <v>0</v>
      </c>
      <c r="B202" s="345">
        <f>'CONSTRUCTION COST ESTIMATE'!B202</f>
        <v>212.036</v>
      </c>
      <c r="C202" s="346" t="str">
        <f>'CONSTRUCTION COST ESTIMATE'!C202</f>
        <v>4 INCH RIVER ROCK</v>
      </c>
      <c r="D202" s="347" t="str">
        <f>'CONSTRUCTION COST ESTIMATE'!BB202</f>
        <v>SY</v>
      </c>
      <c r="E202" s="348">
        <f>'CONSTRUCTION COST ESTIMATE'!BA202</f>
        <v>0</v>
      </c>
      <c r="F202" s="349" t="s">
        <v>11</v>
      </c>
      <c r="G202" s="349" t="s">
        <v>11</v>
      </c>
    </row>
    <row r="203" spans="1:7" s="343" customFormat="1" ht="45" hidden="1" customHeight="1">
      <c r="A203" s="373">
        <f>'CONSTRUCTION COST ESTIMATE'!A203</f>
        <v>0</v>
      </c>
      <c r="B203" s="345">
        <f>'CONSTRUCTION COST ESTIMATE'!B203</f>
        <v>212.03700000000001</v>
      </c>
      <c r="C203" s="346" t="str">
        <f>'CONSTRUCTION COST ESTIMATE'!C203</f>
        <v>6 INCH RIVER ROCK</v>
      </c>
      <c r="D203" s="347" t="str">
        <f>'CONSTRUCTION COST ESTIMATE'!BB203</f>
        <v>SY</v>
      </c>
      <c r="E203" s="348">
        <f>'CONSTRUCTION COST ESTIMATE'!BA203</f>
        <v>0</v>
      </c>
      <c r="F203" s="349" t="s">
        <v>11</v>
      </c>
      <c r="G203" s="349" t="s">
        <v>11</v>
      </c>
    </row>
    <row r="204" spans="1:7" s="343" customFormat="1" ht="45" hidden="1" customHeight="1">
      <c r="A204" s="373">
        <f>'CONSTRUCTION COST ESTIMATE'!A204</f>
        <v>0</v>
      </c>
      <c r="B204" s="345">
        <f>'CONSTRUCTION COST ESTIMATE'!B204</f>
        <v>212.03800000000001</v>
      </c>
      <c r="C204" s="346" t="str">
        <f>'CONSTRUCTION COST ESTIMATE'!C204</f>
        <v>ROCK MULCH</v>
      </c>
      <c r="D204" s="347" t="str">
        <f>'CONSTRUCTION COST ESTIMATE'!BB204</f>
        <v>SF</v>
      </c>
      <c r="E204" s="348">
        <f>'CONSTRUCTION COST ESTIMATE'!BA204</f>
        <v>0</v>
      </c>
      <c r="F204" s="349" t="s">
        <v>11</v>
      </c>
      <c r="G204" s="349" t="s">
        <v>11</v>
      </c>
    </row>
    <row r="205" spans="1:7" s="343" customFormat="1" ht="45" hidden="1" customHeight="1">
      <c r="A205" s="373">
        <f>'CONSTRUCTION COST ESTIMATE'!A205</f>
        <v>0</v>
      </c>
      <c r="B205" s="345">
        <f>'CONSTRUCTION COST ESTIMATE'!B205</f>
        <v>212.03899999999999</v>
      </c>
      <c r="C205" s="346" t="str">
        <f>'CONSTRUCTION COST ESTIMATE'!C205</f>
        <v>ROCK MULCH 4 TO 6 INCHES</v>
      </c>
      <c r="D205" s="347" t="str">
        <f>'CONSTRUCTION COST ESTIMATE'!BB205</f>
        <v>SF</v>
      </c>
      <c r="E205" s="348">
        <f>'CONSTRUCTION COST ESTIMATE'!BA205</f>
        <v>0</v>
      </c>
      <c r="F205" s="349" t="s">
        <v>11</v>
      </c>
      <c r="G205" s="349" t="s">
        <v>11</v>
      </c>
    </row>
    <row r="206" spans="1:7" s="343" customFormat="1" ht="45" hidden="1" customHeight="1">
      <c r="A206" s="373">
        <f>'CONSTRUCTION COST ESTIMATE'!A206</f>
        <v>0</v>
      </c>
      <c r="B206" s="345">
        <f>'CONSTRUCTION COST ESTIMATE'!B206</f>
        <v>212.04</v>
      </c>
      <c r="C206" s="346" t="str">
        <f>'CONSTRUCTION COST ESTIMATE'!C206</f>
        <v>1 INCH DIAMETER LANDSCAPE ROCK</v>
      </c>
      <c r="D206" s="347" t="str">
        <f>'CONSTRUCTION COST ESTIMATE'!BB206</f>
        <v>SF</v>
      </c>
      <c r="E206" s="348">
        <f>'CONSTRUCTION COST ESTIMATE'!BA206</f>
        <v>0</v>
      </c>
      <c r="F206" s="349" t="s">
        <v>11</v>
      </c>
      <c r="G206" s="349" t="s">
        <v>11</v>
      </c>
    </row>
    <row r="207" spans="1:7" s="343" customFormat="1" ht="45" hidden="1" customHeight="1">
      <c r="A207" s="373">
        <f>'CONSTRUCTION COST ESTIMATE'!A207</f>
        <v>0</v>
      </c>
      <c r="B207" s="345">
        <f>'CONSTRUCTION COST ESTIMATE'!B207</f>
        <v>212.041</v>
      </c>
      <c r="C207" s="346" t="str">
        <f>'CONSTRUCTION COST ESTIMATE'!C207</f>
        <v>100% WASHED CONCRETE SAND</v>
      </c>
      <c r="D207" s="347" t="str">
        <f>'CONSTRUCTION COST ESTIMATE'!BB207</f>
        <v>CY</v>
      </c>
      <c r="E207" s="348">
        <f>'CONSTRUCTION COST ESTIMATE'!BA207</f>
        <v>0</v>
      </c>
      <c r="F207" s="349" t="s">
        <v>11</v>
      </c>
      <c r="G207" s="349" t="s">
        <v>11</v>
      </c>
    </row>
    <row r="208" spans="1:7" s="343" customFormat="1" ht="45" hidden="1" customHeight="1">
      <c r="A208" s="373">
        <f>'CONSTRUCTION COST ESTIMATE'!A208</f>
        <v>0</v>
      </c>
      <c r="B208" s="345">
        <f>'CONSTRUCTION COST ESTIMATE'!B208</f>
        <v>212.05</v>
      </c>
      <c r="C208" s="346" t="str">
        <f>'CONSTRUCTION COST ESTIMATE'!C208</f>
        <v>LANDSCAPE REMOVAL AND REPLACEMENT</v>
      </c>
      <c r="D208" s="347" t="str">
        <f>'CONSTRUCTION COST ESTIMATE'!BB208</f>
        <v>LS</v>
      </c>
      <c r="E208" s="348">
        <f>'CONSTRUCTION COST ESTIMATE'!BA208</f>
        <v>0</v>
      </c>
      <c r="F208" s="349" t="s">
        <v>11</v>
      </c>
      <c r="G208" s="349" t="s">
        <v>11</v>
      </c>
    </row>
    <row r="209" spans="1:9" s="343" customFormat="1" ht="45" hidden="1" customHeight="1">
      <c r="A209" s="373">
        <f>'CONSTRUCTION COST ESTIMATE'!A209</f>
        <v>0</v>
      </c>
      <c r="B209" s="345">
        <f>'CONSTRUCTION COST ESTIMATE'!B209</f>
        <v>212.05099999999999</v>
      </c>
      <c r="C209" s="346" t="str">
        <f>'CONSTRUCTION COST ESTIMATE'!C209</f>
        <v>LANDSCAPE EXCAVATION</v>
      </c>
      <c r="D209" s="347" t="str">
        <f>'CONSTRUCTION COST ESTIMATE'!BB209</f>
        <v>CY</v>
      </c>
      <c r="E209" s="348">
        <f>'CONSTRUCTION COST ESTIMATE'!BA209</f>
        <v>0</v>
      </c>
      <c r="F209" s="349" t="s">
        <v>11</v>
      </c>
      <c r="G209" s="349" t="s">
        <v>11</v>
      </c>
    </row>
    <row r="210" spans="1:9" s="343" customFormat="1" ht="45" hidden="1" customHeight="1">
      <c r="A210" s="373">
        <f>'CONSTRUCTION COST ESTIMATE'!A210</f>
        <v>0</v>
      </c>
      <c r="B210" s="345">
        <f>'CONSTRUCTION COST ESTIMATE'!B210</f>
        <v>212.05199999999999</v>
      </c>
      <c r="C210" s="346" t="str">
        <f>'CONSTRUCTION COST ESTIMATE'!C210</f>
        <v>LANDSCAPE MODIFICATION</v>
      </c>
      <c r="D210" s="347" t="str">
        <f>'CONSTRUCTION COST ESTIMATE'!BB210</f>
        <v>LS</v>
      </c>
      <c r="E210" s="348">
        <f>'CONSTRUCTION COST ESTIMATE'!BA210</f>
        <v>0</v>
      </c>
      <c r="F210" s="349" t="s">
        <v>11</v>
      </c>
      <c r="G210" s="349" t="s">
        <v>11</v>
      </c>
    </row>
    <row r="211" spans="1:9" s="343" customFormat="1" ht="45" hidden="1" customHeight="1">
      <c r="A211" s="373">
        <f>'CONSTRUCTION COST ESTIMATE'!A211</f>
        <v>0</v>
      </c>
      <c r="B211" s="345">
        <f>'CONSTRUCTION COST ESTIMATE'!B211</f>
        <v>212.053</v>
      </c>
      <c r="C211" s="346" t="str">
        <f>'CONSTRUCTION COST ESTIMATE'!C211</f>
        <v>LANDSCAPE RESTORATION</v>
      </c>
      <c r="D211" s="347" t="str">
        <f>'CONSTRUCTION COST ESTIMATE'!BB211</f>
        <v>LS</v>
      </c>
      <c r="E211" s="348">
        <f>'CONSTRUCTION COST ESTIMATE'!BA211</f>
        <v>0</v>
      </c>
      <c r="F211" s="349" t="s">
        <v>11</v>
      </c>
      <c r="G211" s="349" t="s">
        <v>11</v>
      </c>
    </row>
    <row r="212" spans="1:9" s="343" customFormat="1" ht="45" hidden="1" customHeight="1">
      <c r="A212" s="373">
        <f>'CONSTRUCTION COST ESTIMATE'!A212</f>
        <v>0</v>
      </c>
      <c r="B212" s="345">
        <f>'CONSTRUCTION COST ESTIMATE'!B212</f>
        <v>212.054</v>
      </c>
      <c r="C212" s="346" t="str">
        <f>'CONSTRUCTION COST ESTIMATE'!C212</f>
        <v>IRRIGATION SYSTEM MODIFICATION</v>
      </c>
      <c r="D212" s="347" t="str">
        <f>'CONSTRUCTION COST ESTIMATE'!BB212</f>
        <v>LS</v>
      </c>
      <c r="E212" s="348">
        <f>'CONSTRUCTION COST ESTIMATE'!BA212</f>
        <v>0</v>
      </c>
      <c r="F212" s="349" t="s">
        <v>11</v>
      </c>
      <c r="G212" s="349" t="s">
        <v>11</v>
      </c>
    </row>
    <row r="213" spans="1:9" s="343" customFormat="1" ht="45" hidden="1" customHeight="1">
      <c r="A213" s="373">
        <f>'CONSTRUCTION COST ESTIMATE'!A213</f>
        <v>0</v>
      </c>
      <c r="B213" s="345">
        <f>'CONSTRUCTION COST ESTIMATE'!B213</f>
        <v>212.05500000000001</v>
      </c>
      <c r="C213" s="346" t="str">
        <f>'CONSTRUCTION COST ESTIMATE'!C213</f>
        <v>12 MONTH MAINTENANCE SERVICE</v>
      </c>
      <c r="D213" s="347" t="str">
        <f>'CONSTRUCTION COST ESTIMATE'!BB213</f>
        <v>LS</v>
      </c>
      <c r="E213" s="348">
        <f>'CONSTRUCTION COST ESTIMATE'!BA213</f>
        <v>0</v>
      </c>
      <c r="F213" s="349" t="s">
        <v>11</v>
      </c>
      <c r="G213" s="349" t="s">
        <v>11</v>
      </c>
    </row>
    <row r="214" spans="1:9" s="343" customFormat="1" ht="45" hidden="1" customHeight="1">
      <c r="A214" s="373">
        <f>'CONSTRUCTION COST ESTIMATE'!A214</f>
        <v>0</v>
      </c>
      <c r="B214" s="345">
        <f>'CONSTRUCTION COST ESTIMATE'!B214</f>
        <v>212.06</v>
      </c>
      <c r="C214" s="346" t="str">
        <f>'CONSTRUCTION COST ESTIMATE'!C214</f>
        <v>PLANTING SOIL BACKFILL</v>
      </c>
      <c r="D214" s="347" t="str">
        <f>'CONSTRUCTION COST ESTIMATE'!BB214</f>
        <v>CY</v>
      </c>
      <c r="E214" s="348">
        <f>'CONSTRUCTION COST ESTIMATE'!BA214</f>
        <v>0</v>
      </c>
      <c r="F214" s="349" t="s">
        <v>11</v>
      </c>
      <c r="G214" s="349" t="s">
        <v>11</v>
      </c>
    </row>
    <row r="215" spans="1:9" s="343" customFormat="1" ht="45" hidden="1" customHeight="1">
      <c r="A215" s="373">
        <f>'CONSTRUCTION COST ESTIMATE'!A215</f>
        <v>0</v>
      </c>
      <c r="B215" s="345">
        <f>'CONSTRUCTION COST ESTIMATE'!B215</f>
        <v>212.06100000000001</v>
      </c>
      <c r="C215" s="346" t="str">
        <f>'CONSTRUCTION COST ESTIMATE'!C215</f>
        <v>PRE EMERGENT HERBICIDE</v>
      </c>
      <c r="D215" s="347" t="str">
        <f>'CONSTRUCTION COST ESTIMATE'!BB215</f>
        <v>SF</v>
      </c>
      <c r="E215" s="348">
        <f>'CONSTRUCTION COST ESTIMATE'!BA215</f>
        <v>0</v>
      </c>
      <c r="F215" s="349" t="s">
        <v>11</v>
      </c>
      <c r="G215" s="349" t="s">
        <v>11</v>
      </c>
    </row>
    <row r="216" spans="1:9" s="343" customFormat="1" ht="45" hidden="1" customHeight="1">
      <c r="A216" s="373">
        <f>'CONSTRUCTION COST ESTIMATE'!A216</f>
        <v>0</v>
      </c>
      <c r="B216" s="345">
        <f>'CONSTRUCTION COST ESTIMATE'!B216</f>
        <v>212.06200000000001</v>
      </c>
      <c r="C216" s="346" t="str">
        <f>'CONSTRUCTION COST ESTIMATE'!C216</f>
        <v>ROOT BARRIER</v>
      </c>
      <c r="D216" s="347" t="str">
        <f>'CONSTRUCTION COST ESTIMATE'!BB216</f>
        <v>SF</v>
      </c>
      <c r="E216" s="348">
        <f>'CONSTRUCTION COST ESTIMATE'!BA216</f>
        <v>0</v>
      </c>
      <c r="F216" s="349" t="s">
        <v>11</v>
      </c>
      <c r="G216" s="349" t="s">
        <v>11</v>
      </c>
    </row>
    <row r="217" spans="1:9" s="343" customFormat="1" ht="45" hidden="1" customHeight="1">
      <c r="A217" s="373">
        <f>'CONSTRUCTION COST ESTIMATE'!A217</f>
        <v>0</v>
      </c>
      <c r="B217" s="345">
        <f>'CONSTRUCTION COST ESTIMATE'!B217</f>
        <v>212.06299999999999</v>
      </c>
      <c r="C217" s="346" t="str">
        <f>'CONSTRUCTION COST ESTIMATE'!C217</f>
        <v>ROOT GUARD</v>
      </c>
      <c r="D217" s="347" t="str">
        <f>'CONSTRUCTION COST ESTIMATE'!BB217</f>
        <v>LF</v>
      </c>
      <c r="E217" s="348">
        <f>'CONSTRUCTION COST ESTIMATE'!BA217</f>
        <v>0</v>
      </c>
      <c r="F217" s="349" t="s">
        <v>11</v>
      </c>
      <c r="G217" s="349" t="s">
        <v>11</v>
      </c>
    </row>
    <row r="218" spans="1:9" s="343" customFormat="1" ht="45" hidden="1" customHeight="1">
      <c r="A218" s="373">
        <f>'CONSTRUCTION COST ESTIMATE'!A218</f>
        <v>0</v>
      </c>
      <c r="B218" s="345">
        <f>'CONSTRUCTION COST ESTIMATE'!B218</f>
        <v>212.06399999999999</v>
      </c>
      <c r="C218" s="346" t="str">
        <f>'CONSTRUCTION COST ESTIMATE'!C218</f>
        <v>NATIVE PLANT</v>
      </c>
      <c r="D218" s="347" t="str">
        <f>'CONSTRUCTION COST ESTIMATE'!BB218</f>
        <v>EA</v>
      </c>
      <c r="E218" s="348">
        <f>'CONSTRUCTION COST ESTIMATE'!BA218</f>
        <v>0</v>
      </c>
      <c r="F218" s="349" t="s">
        <v>11</v>
      </c>
      <c r="G218" s="349" t="s">
        <v>11</v>
      </c>
    </row>
    <row r="219" spans="1:9" s="343" customFormat="1" ht="45" hidden="1" customHeight="1">
      <c r="A219" s="373">
        <f>'CONSTRUCTION COST ESTIMATE'!A219</f>
        <v>0</v>
      </c>
      <c r="B219" s="345">
        <f>'CONSTRUCTION COST ESTIMATE'!B219</f>
        <v>212.065</v>
      </c>
      <c r="C219" s="346" t="str">
        <f>'CONSTRUCTION COST ESTIMATE'!C219</f>
        <v>NATIVE REVEGETATION</v>
      </c>
      <c r="D219" s="347" t="str">
        <f>'CONSTRUCTION COST ESTIMATE'!BB219</f>
        <v>SF</v>
      </c>
      <c r="E219" s="348">
        <f>'CONSTRUCTION COST ESTIMATE'!BA219</f>
        <v>0</v>
      </c>
      <c r="F219" s="349" t="s">
        <v>11</v>
      </c>
      <c r="G219" s="349" t="s">
        <v>11</v>
      </c>
    </row>
    <row r="220" spans="1:9" s="343" customFormat="1" ht="45" hidden="1" customHeight="1">
      <c r="A220" s="373">
        <f>'CONSTRUCTION COST ESTIMATE'!A220</f>
        <v>0</v>
      </c>
      <c r="B220" s="345">
        <f>'CONSTRUCTION COST ESTIMATE'!B220</f>
        <v>212.066</v>
      </c>
      <c r="C220" s="346" t="str">
        <f>'CONSTRUCTION COST ESTIMATE'!C220</f>
        <v>COLOR RESTORATION</v>
      </c>
      <c r="D220" s="347" t="str">
        <f>'CONSTRUCTION COST ESTIMATE'!BB220</f>
        <v>SF</v>
      </c>
      <c r="E220" s="348">
        <f>'CONSTRUCTION COST ESTIMATE'!BA220</f>
        <v>0</v>
      </c>
      <c r="F220" s="349" t="s">
        <v>11</v>
      </c>
      <c r="G220" s="349" t="s">
        <v>11</v>
      </c>
    </row>
    <row r="221" spans="1:9" s="343" customFormat="1" ht="30" customHeight="1">
      <c r="A221" s="372" t="str">
        <f>'CONSTRUCTION COST ESTIMATE'!A221</f>
        <v>SP 213</v>
      </c>
      <c r="B221" s="338"/>
      <c r="C221" s="339" t="str">
        <f>'CONSTRUCTION COST ESTIMATE'!C221</f>
        <v>IRRIGATION SYSTEMS</v>
      </c>
      <c r="D221" s="340"/>
      <c r="E221" s="341"/>
      <c r="F221" s="342"/>
      <c r="G221" s="342"/>
      <c r="I221" s="344" t="s">
        <v>1447</v>
      </c>
    </row>
    <row r="222" spans="1:9" s="343" customFormat="1" ht="45" hidden="1" customHeight="1">
      <c r="A222" s="373">
        <f>'CONSTRUCTION COST ESTIMATE'!A222</f>
        <v>0</v>
      </c>
      <c r="B222" s="345">
        <f>'CONSTRUCTION COST ESTIMATE'!B222</f>
        <v>213.00049999999999</v>
      </c>
      <c r="C222" s="346" t="str">
        <f>'CONSTRUCTION COST ESTIMATE'!C222</f>
        <v>INSTALL IRRIGATION SYSTEM</v>
      </c>
      <c r="D222" s="347" t="str">
        <f>'CONSTRUCTION COST ESTIMATE'!BB222</f>
        <v>LS</v>
      </c>
      <c r="E222" s="348">
        <f>'CONSTRUCTION COST ESTIMATE'!BA222</f>
        <v>0</v>
      </c>
      <c r="F222" s="349" t="s">
        <v>11</v>
      </c>
      <c r="G222" s="349" t="s">
        <v>11</v>
      </c>
    </row>
    <row r="223" spans="1:9" s="343" customFormat="1" ht="45" hidden="1" customHeight="1">
      <c r="A223" s="373">
        <f>'CONSTRUCTION COST ESTIMATE'!A223</f>
        <v>0</v>
      </c>
      <c r="B223" s="345">
        <f>'CONSTRUCTION COST ESTIMATE'!B223</f>
        <v>213.001</v>
      </c>
      <c r="C223" s="346" t="str">
        <f>'CONSTRUCTION COST ESTIMATE'!C223</f>
        <v>MODIFY IRRIGATION SYSTEM</v>
      </c>
      <c r="D223" s="347" t="str">
        <f>'CONSTRUCTION COST ESTIMATE'!BB223</f>
        <v>LS</v>
      </c>
      <c r="E223" s="348">
        <f>'CONSTRUCTION COST ESTIMATE'!BA223</f>
        <v>0</v>
      </c>
      <c r="F223" s="349" t="s">
        <v>11</v>
      </c>
      <c r="G223" s="349" t="s">
        <v>11</v>
      </c>
    </row>
    <row r="224" spans="1:9" s="343" customFormat="1" ht="45" hidden="1" customHeight="1">
      <c r="A224" s="373">
        <f>'CONSTRUCTION COST ESTIMATE'!A224</f>
        <v>0</v>
      </c>
      <c r="B224" s="345">
        <f>'CONSTRUCTION COST ESTIMATE'!B224</f>
        <v>213.00200000000001</v>
      </c>
      <c r="C224" s="346" t="str">
        <f>'CONSTRUCTION COST ESTIMATE'!C224</f>
        <v>REMOVE AND REPLACE IRRIGATION SYSTEM</v>
      </c>
      <c r="D224" s="347" t="str">
        <f>'CONSTRUCTION COST ESTIMATE'!BB224</f>
        <v>LS</v>
      </c>
      <c r="E224" s="348">
        <f>'CONSTRUCTION COST ESTIMATE'!BA224</f>
        <v>0</v>
      </c>
      <c r="F224" s="349" t="s">
        <v>11</v>
      </c>
      <c r="G224" s="349" t="s">
        <v>11</v>
      </c>
    </row>
    <row r="225" spans="1:9" s="343" customFormat="1" ht="45" hidden="1" customHeight="1">
      <c r="A225" s="373">
        <f>'CONSTRUCTION COST ESTIMATE'!A225</f>
        <v>0</v>
      </c>
      <c r="B225" s="345">
        <f>'CONSTRUCTION COST ESTIMATE'!B225</f>
        <v>213.00299999999999</v>
      </c>
      <c r="C225" s="346" t="str">
        <f>'CONSTRUCTION COST ESTIMATE'!C225</f>
        <v>DRIP IRRIGATION SYSTEM</v>
      </c>
      <c r="D225" s="347" t="str">
        <f>'CONSTRUCTION COST ESTIMATE'!BB225</f>
        <v>LS</v>
      </c>
      <c r="E225" s="348">
        <f>'CONSTRUCTION COST ESTIMATE'!BA225</f>
        <v>0</v>
      </c>
      <c r="F225" s="349" t="s">
        <v>11</v>
      </c>
      <c r="G225" s="349" t="s">
        <v>11</v>
      </c>
    </row>
    <row r="226" spans="1:9" s="343" customFormat="1" ht="45" hidden="1" customHeight="1">
      <c r="A226" s="373">
        <f>'CONSTRUCTION COST ESTIMATE'!A226</f>
        <v>0</v>
      </c>
      <c r="B226" s="345">
        <f>'CONSTRUCTION COST ESTIMATE'!B226</f>
        <v>213.01</v>
      </c>
      <c r="C226" s="346" t="str">
        <f>'CONSTRUCTION COST ESTIMATE'!C226</f>
        <v>IRRIGATION LINE (0.75 INCH)</v>
      </c>
      <c r="D226" s="347" t="str">
        <f>'CONSTRUCTION COST ESTIMATE'!BB226</f>
        <v>LF</v>
      </c>
      <c r="E226" s="348">
        <f>'CONSTRUCTION COST ESTIMATE'!BA226</f>
        <v>0</v>
      </c>
      <c r="F226" s="349" t="s">
        <v>11</v>
      </c>
      <c r="G226" s="349" t="s">
        <v>11</v>
      </c>
    </row>
    <row r="227" spans="1:9" s="343" customFormat="1" ht="45" hidden="1" customHeight="1">
      <c r="A227" s="373">
        <f>'CONSTRUCTION COST ESTIMATE'!A227</f>
        <v>0</v>
      </c>
      <c r="B227" s="345">
        <f>'CONSTRUCTION COST ESTIMATE'!B227</f>
        <v>213.011</v>
      </c>
      <c r="C227" s="346" t="str">
        <f>'CONSTRUCTION COST ESTIMATE'!C227</f>
        <v>IRRIGATION LINE (1 INCH)</v>
      </c>
      <c r="D227" s="347" t="str">
        <f>'CONSTRUCTION COST ESTIMATE'!BB227</f>
        <v>LF</v>
      </c>
      <c r="E227" s="348">
        <f>'CONSTRUCTION COST ESTIMATE'!BA227</f>
        <v>0</v>
      </c>
      <c r="F227" s="349" t="s">
        <v>11</v>
      </c>
      <c r="G227" s="349" t="s">
        <v>11</v>
      </c>
    </row>
    <row r="228" spans="1:9" s="343" customFormat="1" ht="45" hidden="1" customHeight="1">
      <c r="A228" s="373">
        <f>'CONSTRUCTION COST ESTIMATE'!A228</f>
        <v>0</v>
      </c>
      <c r="B228" s="345">
        <f>'CONSTRUCTION COST ESTIMATE'!B228</f>
        <v>213.012</v>
      </c>
      <c r="C228" s="346" t="str">
        <f>'CONSTRUCTION COST ESTIMATE'!C228</f>
        <v>PVC SLEEVE (2 INCH)</v>
      </c>
      <c r="D228" s="347" t="str">
        <f>'CONSTRUCTION COST ESTIMATE'!BB228</f>
        <v>LF</v>
      </c>
      <c r="E228" s="348">
        <f>'CONSTRUCTION COST ESTIMATE'!BA228</f>
        <v>0</v>
      </c>
      <c r="F228" s="349" t="s">
        <v>11</v>
      </c>
      <c r="G228" s="349" t="s">
        <v>11</v>
      </c>
    </row>
    <row r="229" spans="1:9" s="343" customFormat="1" ht="45" hidden="1" customHeight="1">
      <c r="A229" s="373">
        <f>'CONSTRUCTION COST ESTIMATE'!A229</f>
        <v>0</v>
      </c>
      <c r="B229" s="345">
        <f>'CONSTRUCTION COST ESTIMATE'!B229</f>
        <v>213.01300000000001</v>
      </c>
      <c r="C229" s="346" t="str">
        <f>'CONSTRUCTION COST ESTIMATE'!C229</f>
        <v>EMITTERS</v>
      </c>
      <c r="D229" s="347" t="str">
        <f>'CONSTRUCTION COST ESTIMATE'!BB229</f>
        <v>EA</v>
      </c>
      <c r="E229" s="348">
        <f>'CONSTRUCTION COST ESTIMATE'!BA229</f>
        <v>0</v>
      </c>
      <c r="F229" s="349" t="s">
        <v>11</v>
      </c>
      <c r="G229" s="349" t="s">
        <v>11</v>
      </c>
    </row>
    <row r="230" spans="1:9" s="343" customFormat="1" ht="45" hidden="1" customHeight="1">
      <c r="A230" s="373">
        <f>'CONSTRUCTION COST ESTIMATE'!A230</f>
        <v>0</v>
      </c>
      <c r="B230" s="345">
        <f>'CONSTRUCTION COST ESTIMATE'!B230</f>
        <v>213.01400000000001</v>
      </c>
      <c r="C230" s="346" t="str">
        <f>'CONSTRUCTION COST ESTIMATE'!C230</f>
        <v>DROP VALVE (0.375)</v>
      </c>
      <c r="D230" s="347" t="str">
        <f>'CONSTRUCTION COST ESTIMATE'!BB230</f>
        <v>EA</v>
      </c>
      <c r="E230" s="348">
        <f>'CONSTRUCTION COST ESTIMATE'!BA230</f>
        <v>0</v>
      </c>
      <c r="F230" s="349" t="s">
        <v>11</v>
      </c>
      <c r="G230" s="349" t="s">
        <v>11</v>
      </c>
    </row>
    <row r="231" spans="1:9" s="343" customFormat="1" ht="45" hidden="1" customHeight="1">
      <c r="A231" s="373">
        <f>'CONSTRUCTION COST ESTIMATE'!A231</f>
        <v>0</v>
      </c>
      <c r="B231" s="345">
        <f>'CONSTRUCTION COST ESTIMATE'!B231</f>
        <v>213.01499999999999</v>
      </c>
      <c r="C231" s="346" t="str">
        <f>'CONSTRUCTION COST ESTIMATE'!C231</f>
        <v>VALVE (1 INCH)</v>
      </c>
      <c r="D231" s="347" t="str">
        <f>'CONSTRUCTION COST ESTIMATE'!BB231</f>
        <v>EA</v>
      </c>
      <c r="E231" s="348">
        <f>'CONSTRUCTION COST ESTIMATE'!BA231</f>
        <v>0</v>
      </c>
      <c r="F231" s="349" t="s">
        <v>11</v>
      </c>
      <c r="G231" s="349" t="s">
        <v>11</v>
      </c>
    </row>
    <row r="232" spans="1:9" s="343" customFormat="1" ht="45" hidden="1" customHeight="1">
      <c r="A232" s="373">
        <f>'CONSTRUCTION COST ESTIMATE'!A232</f>
        <v>0</v>
      </c>
      <c r="B232" s="345">
        <f>'CONSTRUCTION COST ESTIMATE'!B232</f>
        <v>213.01599999999999</v>
      </c>
      <c r="C232" s="346" t="str">
        <f>'CONSTRUCTION COST ESTIMATE'!C232</f>
        <v>QUICK COUPLING VALVE</v>
      </c>
      <c r="D232" s="347" t="str">
        <f>'CONSTRUCTION COST ESTIMATE'!BB232</f>
        <v>EA</v>
      </c>
      <c r="E232" s="348">
        <f>'CONSTRUCTION COST ESTIMATE'!BA232</f>
        <v>0</v>
      </c>
      <c r="F232" s="349" t="s">
        <v>11</v>
      </c>
      <c r="G232" s="349" t="s">
        <v>11</v>
      </c>
    </row>
    <row r="233" spans="1:9" s="343" customFormat="1" ht="45" hidden="1" customHeight="1">
      <c r="A233" s="373">
        <f>'CONSTRUCTION COST ESTIMATE'!A233</f>
        <v>0</v>
      </c>
      <c r="B233" s="345">
        <f>'CONSTRUCTION COST ESTIMATE'!B233</f>
        <v>213.017</v>
      </c>
      <c r="C233" s="346" t="str">
        <f>'CONSTRUCTION COST ESTIMATE'!C233</f>
        <v>FIELD TRANSMITTER</v>
      </c>
      <c r="D233" s="347" t="str">
        <f>'CONSTRUCTION COST ESTIMATE'!BB233</f>
        <v>EA</v>
      </c>
      <c r="E233" s="348">
        <f>'CONSTRUCTION COST ESTIMATE'!BA233</f>
        <v>0</v>
      </c>
      <c r="F233" s="349" t="s">
        <v>11</v>
      </c>
      <c r="G233" s="349" t="s">
        <v>11</v>
      </c>
    </row>
    <row r="234" spans="1:9" s="343" customFormat="1" ht="45" hidden="1" customHeight="1">
      <c r="A234" s="373">
        <f>'CONSTRUCTION COST ESTIMATE'!A234</f>
        <v>0</v>
      </c>
      <c r="B234" s="345">
        <f>'CONSTRUCTION COST ESTIMATE'!B234</f>
        <v>213.018</v>
      </c>
      <c r="C234" s="346" t="str">
        <f>'CONSTRUCTION COST ESTIMATE'!C234</f>
        <v>IRRIGATION CONTROLLER</v>
      </c>
      <c r="D234" s="347" t="str">
        <f>'CONSTRUCTION COST ESTIMATE'!BB234</f>
        <v>EA</v>
      </c>
      <c r="E234" s="348">
        <f>'CONSTRUCTION COST ESTIMATE'!BA234</f>
        <v>0</v>
      </c>
      <c r="F234" s="349" t="s">
        <v>11</v>
      </c>
      <c r="G234" s="349" t="s">
        <v>11</v>
      </c>
    </row>
    <row r="235" spans="1:9" s="343" customFormat="1" ht="45" hidden="1" customHeight="1">
      <c r="A235" s="373">
        <f>'CONSTRUCTION COST ESTIMATE'!A235</f>
        <v>0</v>
      </c>
      <c r="B235" s="345">
        <f>'CONSTRUCTION COST ESTIMATE'!B235</f>
        <v>213.02</v>
      </c>
      <c r="C235" s="346" t="str">
        <f>'CONSTRUCTION COST ESTIMATE'!C235</f>
        <v>ONE YEAR MAINTENANCE OF MEDIAN ELEMENTS</v>
      </c>
      <c r="D235" s="347" t="str">
        <f>'CONSTRUCTION COST ESTIMATE'!BB235</f>
        <v>LS</v>
      </c>
      <c r="E235" s="348">
        <f>'CONSTRUCTION COST ESTIMATE'!BA235</f>
        <v>0</v>
      </c>
      <c r="F235" s="349" t="s">
        <v>11</v>
      </c>
      <c r="G235" s="349" t="s">
        <v>11</v>
      </c>
    </row>
    <row r="236" spans="1:9" s="343" customFormat="1" ht="45" hidden="1" customHeight="1">
      <c r="A236" s="373">
        <f>'CONSTRUCTION COST ESTIMATE'!A236</f>
        <v>0</v>
      </c>
      <c r="B236" s="345">
        <f>'CONSTRUCTION COST ESTIMATE'!B236</f>
        <v>213.02099999999999</v>
      </c>
      <c r="C236" s="346" t="str">
        <f>'CONSTRUCTION COST ESTIMATE'!C236</f>
        <v>IRRIGATION LINE (1.5 INCH)</v>
      </c>
      <c r="D236" s="347" t="str">
        <f>'CONSTRUCTION COST ESTIMATE'!BB236</f>
        <v>LF</v>
      </c>
      <c r="E236" s="348">
        <f>'CONSTRUCTION COST ESTIMATE'!BA236</f>
        <v>0</v>
      </c>
      <c r="F236" s="349" t="s">
        <v>11</v>
      </c>
      <c r="G236" s="349" t="s">
        <v>11</v>
      </c>
    </row>
    <row r="237" spans="1:9" s="343" customFormat="1" ht="45" hidden="1" customHeight="1">
      <c r="A237" s="373">
        <f>'CONSTRUCTION COST ESTIMATE'!A237</f>
        <v>0</v>
      </c>
      <c r="B237" s="345">
        <f>'CONSTRUCTION COST ESTIMATE'!B237</f>
        <v>213.02199999999999</v>
      </c>
      <c r="C237" s="346" t="str">
        <f>'CONSTRUCTION COST ESTIMATE'!C237</f>
        <v>PVC SLEEVE (3 INCH)</v>
      </c>
      <c r="D237" s="347" t="str">
        <f>'CONSTRUCTION COST ESTIMATE'!BB237</f>
        <v>LF</v>
      </c>
      <c r="E237" s="348">
        <f>'CONSTRUCTION COST ESTIMATE'!BA237</f>
        <v>0</v>
      </c>
      <c r="F237" s="349" t="s">
        <v>11</v>
      </c>
      <c r="G237" s="349" t="s">
        <v>11</v>
      </c>
    </row>
    <row r="238" spans="1:9" s="343" customFormat="1" ht="30" customHeight="1">
      <c r="A238" s="372" t="str">
        <f>'CONSTRUCTION COST ESTIMATE'!A238</f>
        <v>SP 214-272</v>
      </c>
      <c r="B238" s="338"/>
      <c r="C238" s="339" t="str">
        <f>'CONSTRUCTION COST ESTIMATE'!C238</f>
        <v>SOIL/DEWATERING</v>
      </c>
      <c r="D238" s="340"/>
      <c r="E238" s="341"/>
      <c r="F238" s="342"/>
      <c r="G238" s="342"/>
      <c r="I238" s="344" t="s">
        <v>1447</v>
      </c>
    </row>
    <row r="239" spans="1:9" s="343" customFormat="1" ht="45" hidden="1" customHeight="1">
      <c r="A239" s="373">
        <f>'CONSTRUCTION COST ESTIMATE'!A239</f>
        <v>0</v>
      </c>
      <c r="B239" s="345">
        <f>'CONSTRUCTION COST ESTIMATE'!B239</f>
        <v>214.001</v>
      </c>
      <c r="C239" s="346" t="str">
        <f>'CONSTRUCTION COST ESTIMATE'!C239</f>
        <v>ENGINEERED SOIL MIX</v>
      </c>
      <c r="D239" s="347" t="str">
        <f>'CONSTRUCTION COST ESTIMATE'!BB239</f>
        <v>CY</v>
      </c>
      <c r="E239" s="348">
        <f>'CONSTRUCTION COST ESTIMATE'!BA239</f>
        <v>0</v>
      </c>
      <c r="F239" s="349" t="s">
        <v>11</v>
      </c>
      <c r="G239" s="349" t="s">
        <v>11</v>
      </c>
    </row>
    <row r="240" spans="1:9" s="343" customFormat="1" ht="45" hidden="1" customHeight="1">
      <c r="A240" s="373">
        <f>'CONSTRUCTION COST ESTIMATE'!A240</f>
        <v>0</v>
      </c>
      <c r="B240" s="345">
        <f>'CONSTRUCTION COST ESTIMATE'!B240</f>
        <v>214.00200000000001</v>
      </c>
      <c r="C240" s="346" t="str">
        <f>'CONSTRUCTION COST ESTIMATE'!C240</f>
        <v>FILTER FABRIC</v>
      </c>
      <c r="D240" s="347" t="str">
        <f>'CONSTRUCTION COST ESTIMATE'!BB240</f>
        <v>SF</v>
      </c>
      <c r="E240" s="348">
        <f>'CONSTRUCTION COST ESTIMATE'!BA240</f>
        <v>0</v>
      </c>
      <c r="F240" s="349" t="s">
        <v>11</v>
      </c>
      <c r="G240" s="349" t="s">
        <v>11</v>
      </c>
    </row>
    <row r="241" spans="1:9" s="343" customFormat="1" ht="45" hidden="1" customHeight="1">
      <c r="A241" s="373">
        <f>'CONSTRUCTION COST ESTIMATE'!A241</f>
        <v>0</v>
      </c>
      <c r="B241" s="345">
        <f>'CONSTRUCTION COST ESTIMATE'!B241</f>
        <v>216.001</v>
      </c>
      <c r="C241" s="346" t="str">
        <f>'CONSTRUCTION COST ESTIMATE'!C241</f>
        <v>2 INCH CONDUIT (DIRECTIONAL DRILL)</v>
      </c>
      <c r="D241" s="347" t="str">
        <f>'CONSTRUCTION COST ESTIMATE'!BB241</f>
        <v>LF</v>
      </c>
      <c r="E241" s="348">
        <f>'CONSTRUCTION COST ESTIMATE'!BA241</f>
        <v>0</v>
      </c>
      <c r="F241" s="349" t="s">
        <v>11</v>
      </c>
      <c r="G241" s="349" t="s">
        <v>11</v>
      </c>
    </row>
    <row r="242" spans="1:9" s="343" customFormat="1" ht="45" hidden="1" customHeight="1">
      <c r="A242" s="373">
        <f>'CONSTRUCTION COST ESTIMATE'!A242</f>
        <v>0</v>
      </c>
      <c r="B242" s="345">
        <f>'CONSTRUCTION COST ESTIMATE'!B242</f>
        <v>216.00200000000001</v>
      </c>
      <c r="C242" s="346" t="str">
        <f>'CONSTRUCTION COST ESTIMATE'!C242</f>
        <v>3 INCH CONDUIT (DIRECTIONAL DRILL)</v>
      </c>
      <c r="D242" s="347" t="str">
        <f>'CONSTRUCTION COST ESTIMATE'!BB242</f>
        <v>LF</v>
      </c>
      <c r="E242" s="348">
        <f>'CONSTRUCTION COST ESTIMATE'!BA242</f>
        <v>0</v>
      </c>
      <c r="F242" s="349" t="s">
        <v>11</v>
      </c>
      <c r="G242" s="349" t="s">
        <v>11</v>
      </c>
    </row>
    <row r="243" spans="1:9" s="343" customFormat="1" ht="45" hidden="1" customHeight="1">
      <c r="A243" s="373">
        <f>'CONSTRUCTION COST ESTIMATE'!A243</f>
        <v>0</v>
      </c>
      <c r="B243" s="345">
        <f>'CONSTRUCTION COST ESTIMATE'!B243</f>
        <v>216.00299999999999</v>
      </c>
      <c r="C243" s="346" t="str">
        <f>'CONSTRUCTION COST ESTIMATE'!C243</f>
        <v>4 INCH CONDUIT (DIRECTIONAL DRILL)</v>
      </c>
      <c r="D243" s="347" t="str">
        <f>'CONSTRUCTION COST ESTIMATE'!BB243</f>
        <v>LF</v>
      </c>
      <c r="E243" s="348">
        <f>'CONSTRUCTION COST ESTIMATE'!BA243</f>
        <v>0</v>
      </c>
      <c r="F243" s="349" t="s">
        <v>11</v>
      </c>
      <c r="G243" s="349" t="s">
        <v>11</v>
      </c>
    </row>
    <row r="244" spans="1:9" s="343" customFormat="1" ht="45" hidden="1" customHeight="1">
      <c r="A244" s="373">
        <f>'CONSTRUCTION COST ESTIMATE'!A244</f>
        <v>0</v>
      </c>
      <c r="B244" s="345">
        <f>'CONSTRUCTION COST ESTIMATE'!B244</f>
        <v>216.01</v>
      </c>
      <c r="C244" s="346" t="str">
        <f>'CONSTRUCTION COST ESTIMATE'!C244</f>
        <v>2-2 INCH CONDUIT (DIRECTIONAL DRILL)</v>
      </c>
      <c r="D244" s="347" t="str">
        <f>'CONSTRUCTION COST ESTIMATE'!BB244</f>
        <v>LF</v>
      </c>
      <c r="E244" s="348">
        <f>'CONSTRUCTION COST ESTIMATE'!BA244</f>
        <v>0</v>
      </c>
      <c r="F244" s="349" t="s">
        <v>11</v>
      </c>
      <c r="G244" s="349" t="s">
        <v>11</v>
      </c>
    </row>
    <row r="245" spans="1:9" s="343" customFormat="1" ht="45" hidden="1" customHeight="1">
      <c r="A245" s="373">
        <f>'CONSTRUCTION COST ESTIMATE'!A245</f>
        <v>0</v>
      </c>
      <c r="B245" s="345">
        <f>'CONSTRUCTION COST ESTIMATE'!B245</f>
        <v>216.02</v>
      </c>
      <c r="C245" s="346" t="str">
        <f>'CONSTRUCTION COST ESTIMATE'!C245</f>
        <v>2-3 INCH CONDUIT (DIRECTIONAL DRILL)</v>
      </c>
      <c r="D245" s="347" t="str">
        <f>'CONSTRUCTION COST ESTIMATE'!BB245</f>
        <v>LF</v>
      </c>
      <c r="E245" s="348">
        <f>'CONSTRUCTION COST ESTIMATE'!BA245</f>
        <v>0</v>
      </c>
      <c r="F245" s="349" t="s">
        <v>11</v>
      </c>
      <c r="G245" s="349" t="s">
        <v>11</v>
      </c>
    </row>
    <row r="246" spans="1:9" s="343" customFormat="1" ht="45" hidden="1" customHeight="1">
      <c r="A246" s="373">
        <f>'CONSTRUCTION COST ESTIMATE'!A246</f>
        <v>0</v>
      </c>
      <c r="B246" s="345">
        <f>'CONSTRUCTION COST ESTIMATE'!B246</f>
        <v>216.03</v>
      </c>
      <c r="C246" s="346" t="str">
        <f>'CONSTRUCTION COST ESTIMATE'!C246</f>
        <v>2-4 INCH CONDUIT (DIRECTIONAL DRILL)</v>
      </c>
      <c r="D246" s="347" t="str">
        <f>'CONSTRUCTION COST ESTIMATE'!BB246</f>
        <v>LF</v>
      </c>
      <c r="E246" s="348">
        <f>'CONSTRUCTION COST ESTIMATE'!BA246</f>
        <v>0</v>
      </c>
      <c r="F246" s="349" t="s">
        <v>11</v>
      </c>
      <c r="G246" s="349" t="s">
        <v>11</v>
      </c>
    </row>
    <row r="247" spans="1:9" s="343" customFormat="1" ht="45" hidden="1" customHeight="1">
      <c r="A247" s="373">
        <f>'CONSTRUCTION COST ESTIMATE'!A247</f>
        <v>0</v>
      </c>
      <c r="B247" s="345">
        <f>'CONSTRUCTION COST ESTIMATE'!B247</f>
        <v>270.00049999999999</v>
      </c>
      <c r="C247" s="346" t="str">
        <f>'CONSTRUCTION COST ESTIMATE'!C247</f>
        <v>DEWATERING</v>
      </c>
      <c r="D247" s="347" t="str">
        <f>'CONSTRUCTION COST ESTIMATE'!BB247</f>
        <v>LS</v>
      </c>
      <c r="E247" s="348">
        <f>'CONSTRUCTION COST ESTIMATE'!BA247</f>
        <v>0</v>
      </c>
      <c r="F247" s="349" t="s">
        <v>11</v>
      </c>
      <c r="G247" s="349" t="s">
        <v>11</v>
      </c>
    </row>
    <row r="248" spans="1:9" s="343" customFormat="1" ht="45" hidden="1" customHeight="1">
      <c r="A248" s="373">
        <f>'CONSTRUCTION COST ESTIMATE'!A248</f>
        <v>0</v>
      </c>
      <c r="B248" s="345">
        <f>'CONSTRUCTION COST ESTIMATE'!B248</f>
        <v>270.00099999999998</v>
      </c>
      <c r="C248" s="346" t="str">
        <f>'CONSTRUCTION COST ESTIMATE'!C248</f>
        <v>CONTAMINATED GROUNDWATER PERMITTING ALLOWANCE</v>
      </c>
      <c r="D248" s="347" t="str">
        <f>'CONSTRUCTION COST ESTIMATE'!BB248</f>
        <v>FA</v>
      </c>
      <c r="E248" s="348">
        <f>'CONSTRUCTION COST ESTIMATE'!BA248</f>
        <v>0</v>
      </c>
      <c r="F248" s="349" t="s">
        <v>11</v>
      </c>
      <c r="G248" s="349" t="s">
        <v>11</v>
      </c>
    </row>
    <row r="249" spans="1:9" s="343" customFormat="1" ht="45" hidden="1" customHeight="1">
      <c r="A249" s="373">
        <f>'CONSTRUCTION COST ESTIMATE'!A249</f>
        <v>0</v>
      </c>
      <c r="B249" s="345">
        <f>'CONSTRUCTION COST ESTIMATE'!B249</f>
        <v>270.00200000000001</v>
      </c>
      <c r="C249" s="346" t="str">
        <f>'CONSTRUCTION COST ESTIMATE'!C249</f>
        <v>CONTAMINATED GROUNDER PUMPING ALLOWANCE</v>
      </c>
      <c r="D249" s="347" t="str">
        <f>'CONSTRUCTION COST ESTIMATE'!BB249</f>
        <v>FA</v>
      </c>
      <c r="E249" s="348">
        <f>'CONSTRUCTION COST ESTIMATE'!BA249</f>
        <v>0</v>
      </c>
      <c r="F249" s="349" t="s">
        <v>11</v>
      </c>
      <c r="G249" s="349" t="s">
        <v>11</v>
      </c>
    </row>
    <row r="250" spans="1:9" s="343" customFormat="1" ht="45" hidden="1" customHeight="1">
      <c r="A250" s="373">
        <f>'CONSTRUCTION COST ESTIMATE'!A250</f>
        <v>0</v>
      </c>
      <c r="B250" s="345">
        <f>'CONSTRUCTION COST ESTIMATE'!B250</f>
        <v>271.00099999999998</v>
      </c>
      <c r="C250" s="346" t="str">
        <f>'CONSTRUCTION COST ESTIMATE'!C250</f>
        <v>BIAXIAL GEOGRID BASE REINFORCEMENT</v>
      </c>
      <c r="D250" s="347" t="str">
        <f>'CONSTRUCTION COST ESTIMATE'!BB250</f>
        <v>SY</v>
      </c>
      <c r="E250" s="348">
        <f>'CONSTRUCTION COST ESTIMATE'!BA250</f>
        <v>0</v>
      </c>
      <c r="F250" s="349" t="s">
        <v>11</v>
      </c>
      <c r="G250" s="349" t="s">
        <v>11</v>
      </c>
    </row>
    <row r="251" spans="1:9" s="343" customFormat="1" ht="45" hidden="1" customHeight="1">
      <c r="A251" s="373">
        <f>'CONSTRUCTION COST ESTIMATE'!A251</f>
        <v>0</v>
      </c>
      <c r="B251" s="345">
        <f>'CONSTRUCTION COST ESTIMATE'!B251</f>
        <v>272.00099999999998</v>
      </c>
      <c r="C251" s="346" t="str">
        <f>'CONSTRUCTION COST ESTIMATE'!C251</f>
        <v>GEOTEXTILE SEPARATION FABRIC</v>
      </c>
      <c r="D251" s="347" t="str">
        <f>'CONSTRUCTION COST ESTIMATE'!BB251</f>
        <v>SY</v>
      </c>
      <c r="E251" s="348">
        <f>'CONSTRUCTION COST ESTIMATE'!BA251</f>
        <v>0</v>
      </c>
      <c r="F251" s="349" t="s">
        <v>11</v>
      </c>
      <c r="G251" s="349" t="s">
        <v>11</v>
      </c>
    </row>
    <row r="252" spans="1:9" s="343" customFormat="1" ht="30" customHeight="1">
      <c r="A252" s="372" t="str">
        <f>'CONSTRUCTION COST ESTIMATE'!A252</f>
        <v>SP 302-308</v>
      </c>
      <c r="B252" s="338"/>
      <c r="C252" s="339" t="str">
        <f>'CONSTRUCTION COST ESTIMATE'!C252</f>
        <v>AGGREGATE BASE</v>
      </c>
      <c r="D252" s="340"/>
      <c r="E252" s="341"/>
      <c r="F252" s="342"/>
      <c r="G252" s="342"/>
      <c r="I252" s="344" t="s">
        <v>1447</v>
      </c>
    </row>
    <row r="253" spans="1:9" s="343" customFormat="1" ht="45" hidden="1" customHeight="1">
      <c r="A253" s="373">
        <f>'CONSTRUCTION COST ESTIMATE'!A253</f>
        <v>0</v>
      </c>
      <c r="B253" s="345">
        <f>'CONSTRUCTION COST ESTIMATE'!B253</f>
        <v>302.00049999999999</v>
      </c>
      <c r="C253" s="346" t="str">
        <f>'CONSTRUCTION COST ESTIMATE'!C253</f>
        <v>1 INCH FINE AGGREGATE (SAND)</v>
      </c>
      <c r="D253" s="347" t="str">
        <f>'CONSTRUCTION COST ESTIMATE'!BB253</f>
        <v>SY</v>
      </c>
      <c r="E253" s="348">
        <f>'CONSTRUCTION COST ESTIMATE'!BA253</f>
        <v>0</v>
      </c>
      <c r="F253" s="349" t="s">
        <v>11</v>
      </c>
      <c r="G253" s="349" t="s">
        <v>11</v>
      </c>
    </row>
    <row r="254" spans="1:9" s="343" customFormat="1" ht="45" hidden="1" customHeight="1">
      <c r="A254" s="373">
        <f>'CONSTRUCTION COST ESTIMATE'!A254</f>
        <v>0</v>
      </c>
      <c r="B254" s="345">
        <f>'CONSTRUCTION COST ESTIMATE'!B254</f>
        <v>302.00099999999998</v>
      </c>
      <c r="C254" s="346" t="str">
        <f>'CONSTRUCTION COST ESTIMATE'!C254</f>
        <v>TYPE I AGGREGATE BASE</v>
      </c>
      <c r="D254" s="347" t="str">
        <f>'CONSTRUCTION COST ESTIMATE'!BB254</f>
        <v>CY</v>
      </c>
      <c r="E254" s="348">
        <f>'CONSTRUCTION COST ESTIMATE'!BA254</f>
        <v>0</v>
      </c>
      <c r="F254" s="349" t="s">
        <v>11</v>
      </c>
      <c r="G254" s="349" t="s">
        <v>11</v>
      </c>
    </row>
    <row r="255" spans="1:9" s="343" customFormat="1" ht="45" hidden="1" customHeight="1">
      <c r="A255" s="373">
        <f>'CONSTRUCTION COST ESTIMATE'!A255</f>
        <v>0</v>
      </c>
      <c r="B255" s="345">
        <f>'CONSTRUCTION COST ESTIMATE'!B255</f>
        <v>302.00200000000001</v>
      </c>
      <c r="C255" s="346" t="str">
        <f>'CONSTRUCTION COST ESTIMATE'!C255</f>
        <v>TYPE I CLASS B AGGREGATE BASE</v>
      </c>
      <c r="D255" s="347" t="str">
        <f>'CONSTRUCTION COST ESTIMATE'!BB255</f>
        <v>CY</v>
      </c>
      <c r="E255" s="348">
        <f>'CONSTRUCTION COST ESTIMATE'!BA255</f>
        <v>0</v>
      </c>
      <c r="F255" s="349" t="s">
        <v>11</v>
      </c>
      <c r="G255" s="349" t="s">
        <v>11</v>
      </c>
    </row>
    <row r="256" spans="1:9" s="343" customFormat="1" ht="45" hidden="1" customHeight="1">
      <c r="A256" s="373">
        <f>'CONSTRUCTION COST ESTIMATE'!A256</f>
        <v>0</v>
      </c>
      <c r="B256" s="345">
        <f>'CONSTRUCTION COST ESTIMATE'!B256</f>
        <v>302.00299999999999</v>
      </c>
      <c r="C256" s="346" t="str">
        <f>'CONSTRUCTION COST ESTIMATE'!C256</f>
        <v>TYPE II AGGREGATE BASE</v>
      </c>
      <c r="D256" s="347" t="str">
        <f>'CONSTRUCTION COST ESTIMATE'!BB256</f>
        <v>CY</v>
      </c>
      <c r="E256" s="348">
        <f>'CONSTRUCTION COST ESTIMATE'!BA256</f>
        <v>0</v>
      </c>
      <c r="F256" s="349" t="s">
        <v>11</v>
      </c>
      <c r="G256" s="349" t="s">
        <v>11</v>
      </c>
    </row>
    <row r="257" spans="1:9" s="343" customFormat="1" ht="45" hidden="1" customHeight="1">
      <c r="A257" s="373">
        <f>'CONSTRUCTION COST ESTIMATE'!A257</f>
        <v>0</v>
      </c>
      <c r="B257" s="345">
        <f>'CONSTRUCTION COST ESTIMATE'!B257</f>
        <v>302.00400000000002</v>
      </c>
      <c r="C257" s="346" t="str">
        <f>'CONSTRUCTION COST ESTIMATE'!C257</f>
        <v>TYPE II CLASS B AGGREGATE BASE</v>
      </c>
      <c r="D257" s="347" t="str">
        <f>'CONSTRUCTION COST ESTIMATE'!BB257</f>
        <v>CY</v>
      </c>
      <c r="E257" s="348">
        <f>'CONSTRUCTION COST ESTIMATE'!BA257</f>
        <v>0</v>
      </c>
      <c r="F257" s="349" t="s">
        <v>11</v>
      </c>
      <c r="G257" s="349" t="s">
        <v>11</v>
      </c>
    </row>
    <row r="258" spans="1:9" s="343" customFormat="1" ht="45" hidden="1" customHeight="1">
      <c r="A258" s="373">
        <f>'CONSTRUCTION COST ESTIMATE'!A258</f>
        <v>0</v>
      </c>
      <c r="B258" s="345">
        <f>'CONSTRUCTION COST ESTIMATE'!B258</f>
        <v>302.005</v>
      </c>
      <c r="C258" s="346" t="str">
        <f>'CONSTRUCTION COST ESTIMATE'!C258</f>
        <v>MODIFIED TYPE II ACCESS ROAD</v>
      </c>
      <c r="D258" s="347" t="str">
        <f>'CONSTRUCTION COST ESTIMATE'!BB258</f>
        <v>CY</v>
      </c>
      <c r="E258" s="348">
        <f>'CONSTRUCTION COST ESTIMATE'!BA258</f>
        <v>0</v>
      </c>
      <c r="F258" s="349" t="s">
        <v>11</v>
      </c>
      <c r="G258" s="349" t="s">
        <v>11</v>
      </c>
    </row>
    <row r="259" spans="1:9" s="343" customFormat="1" ht="45" hidden="1" customHeight="1">
      <c r="A259" s="373">
        <f>'CONSTRUCTION COST ESTIMATE'!A259</f>
        <v>0</v>
      </c>
      <c r="B259" s="345">
        <f>'CONSTRUCTION COST ESTIMATE'!B259</f>
        <v>308.00099999999998</v>
      </c>
      <c r="C259" s="346" t="str">
        <f>'CONSTRUCTION COST ESTIMATE'!C259</f>
        <v>CONSTRUCT ASPHALT EMULSION AGGREGATE BASE STABILIZATION</v>
      </c>
      <c r="D259" s="347" t="str">
        <f>'CONSTRUCTION COST ESTIMATE'!BB259</f>
        <v>SY</v>
      </c>
      <c r="E259" s="348">
        <f>'CONSTRUCTION COST ESTIMATE'!BA259</f>
        <v>0</v>
      </c>
      <c r="F259" s="349" t="s">
        <v>11</v>
      </c>
      <c r="G259" s="349" t="s">
        <v>11</v>
      </c>
    </row>
    <row r="260" spans="1:9" s="343" customFormat="1" ht="45" hidden="1" customHeight="1">
      <c r="A260" s="373">
        <f>'CONSTRUCTION COST ESTIMATE'!A260</f>
        <v>0</v>
      </c>
      <c r="B260" s="345">
        <f>'CONSTRUCTION COST ESTIMATE'!B260</f>
        <v>308.00200000000001</v>
      </c>
      <c r="C260" s="346" t="str">
        <f>'CONSTRUCTION COST ESTIMATE'!C260</f>
        <v>ASPHALT EMULSION FOR AGGREGATE BASE STABILIZATION</v>
      </c>
      <c r="D260" s="347" t="str">
        <f>'CONSTRUCTION COST ESTIMATE'!BB260</f>
        <v>TON</v>
      </c>
      <c r="E260" s="348">
        <f>'CONSTRUCTION COST ESTIMATE'!BA260</f>
        <v>0</v>
      </c>
      <c r="F260" s="349" t="s">
        <v>11</v>
      </c>
      <c r="G260" s="349" t="s">
        <v>11</v>
      </c>
    </row>
    <row r="261" spans="1:9" s="343" customFormat="1" ht="30" customHeight="1">
      <c r="A261" s="372" t="str">
        <f>'CONSTRUCTION COST ESTIMATE'!A261</f>
        <v>SP 402-413</v>
      </c>
      <c r="B261" s="338"/>
      <c r="C261" s="339" t="str">
        <f>'CONSTRUCTION COST ESTIMATE'!C261</f>
        <v>PLANTMIX BITUMINOUS SURFACE</v>
      </c>
      <c r="D261" s="340"/>
      <c r="E261" s="341"/>
      <c r="F261" s="342"/>
      <c r="G261" s="342"/>
      <c r="I261" s="344" t="s">
        <v>1447</v>
      </c>
    </row>
    <row r="262" spans="1:9" s="343" customFormat="1" ht="45" hidden="1" customHeight="1">
      <c r="A262" s="373">
        <f>'CONSTRUCTION COST ESTIMATE'!A262</f>
        <v>0</v>
      </c>
      <c r="B262" s="345">
        <f>'CONSTRUCTION COST ESTIMATE'!B262</f>
        <v>402.00049999999999</v>
      </c>
      <c r="C262" s="346" t="str">
        <f>'CONSTRUCTION COST ESTIMATE'!C262</f>
        <v>2 INCH PLANTMIX BITUMINOUS SURFACE</v>
      </c>
      <c r="D262" s="347" t="str">
        <f>'CONSTRUCTION COST ESTIMATE'!BB262</f>
        <v>SY</v>
      </c>
      <c r="E262" s="348">
        <f>'CONSTRUCTION COST ESTIMATE'!BA262</f>
        <v>0</v>
      </c>
      <c r="F262" s="349" t="s">
        <v>11</v>
      </c>
      <c r="G262" s="349" t="s">
        <v>11</v>
      </c>
    </row>
    <row r="263" spans="1:9" s="343" customFormat="1" ht="45" hidden="1" customHeight="1">
      <c r="A263" s="373">
        <f>'CONSTRUCTION COST ESTIMATE'!A263</f>
        <v>0</v>
      </c>
      <c r="B263" s="345">
        <f>'CONSTRUCTION COST ESTIMATE'!B263</f>
        <v>402.00099999999998</v>
      </c>
      <c r="C263" s="346" t="str">
        <f>'CONSTRUCTION COST ESTIMATE'!C263</f>
        <v>3 INCH PLANTMIX BITUMINOUS SURFACE</v>
      </c>
      <c r="D263" s="347" t="str">
        <f>'CONSTRUCTION COST ESTIMATE'!BB263</f>
        <v>SY</v>
      </c>
      <c r="E263" s="348">
        <f>'CONSTRUCTION COST ESTIMATE'!BA263</f>
        <v>0</v>
      </c>
      <c r="F263" s="349" t="s">
        <v>11</v>
      </c>
      <c r="G263" s="349" t="s">
        <v>11</v>
      </c>
    </row>
    <row r="264" spans="1:9" s="343" customFormat="1" ht="45" hidden="1" customHeight="1">
      <c r="A264" s="373">
        <f>'CONSTRUCTION COST ESTIMATE'!A264</f>
        <v>0</v>
      </c>
      <c r="B264" s="345">
        <f>'CONSTRUCTION COST ESTIMATE'!B264</f>
        <v>402.00200000000001</v>
      </c>
      <c r="C264" s="346" t="str">
        <f>'CONSTRUCTION COST ESTIMATE'!C264</f>
        <v>4 INCH PLANTMIX BITUMINOUS SURFACE</v>
      </c>
      <c r="D264" s="347" t="str">
        <f>'CONSTRUCTION COST ESTIMATE'!BB264</f>
        <v>SY</v>
      </c>
      <c r="E264" s="348">
        <f>'CONSTRUCTION COST ESTIMATE'!BA264</f>
        <v>0</v>
      </c>
      <c r="F264" s="349" t="s">
        <v>11</v>
      </c>
      <c r="G264" s="349" t="s">
        <v>11</v>
      </c>
    </row>
    <row r="265" spans="1:9" s="343" customFormat="1" ht="45" hidden="1" customHeight="1">
      <c r="A265" s="373">
        <f>'CONSTRUCTION COST ESTIMATE'!A265</f>
        <v>0</v>
      </c>
      <c r="B265" s="345">
        <f>'CONSTRUCTION COST ESTIMATE'!B265</f>
        <v>402.00299999999999</v>
      </c>
      <c r="C265" s="346" t="str">
        <f>'CONSTRUCTION COST ESTIMATE'!C265</f>
        <v>5 INCH PLANTMIX BITUMINOUS SURFACE</v>
      </c>
      <c r="D265" s="347" t="str">
        <f>'CONSTRUCTION COST ESTIMATE'!BB265</f>
        <v>SY</v>
      </c>
      <c r="E265" s="348">
        <f>'CONSTRUCTION COST ESTIMATE'!BA265</f>
        <v>0</v>
      </c>
      <c r="F265" s="349" t="s">
        <v>11</v>
      </c>
      <c r="G265" s="349" t="s">
        <v>11</v>
      </c>
    </row>
    <row r="266" spans="1:9" s="343" customFormat="1" ht="45" hidden="1" customHeight="1">
      <c r="A266" s="373">
        <f>'CONSTRUCTION COST ESTIMATE'!A266</f>
        <v>0</v>
      </c>
      <c r="B266" s="345">
        <f>'CONSTRUCTION COST ESTIMATE'!B266</f>
        <v>402.00400000000002</v>
      </c>
      <c r="C266" s="346" t="str">
        <f>'CONSTRUCTION COST ESTIMATE'!C266</f>
        <v>6 INCH PLANTMIX BITUMINOUS SURFACE</v>
      </c>
      <c r="D266" s="347" t="str">
        <f>'CONSTRUCTION COST ESTIMATE'!BB266</f>
        <v>SY</v>
      </c>
      <c r="E266" s="348">
        <f>'CONSTRUCTION COST ESTIMATE'!BA266</f>
        <v>0</v>
      </c>
      <c r="F266" s="349" t="s">
        <v>11</v>
      </c>
      <c r="G266" s="349" t="s">
        <v>11</v>
      </c>
    </row>
    <row r="267" spans="1:9" s="343" customFormat="1" ht="45" hidden="1" customHeight="1">
      <c r="A267" s="373">
        <f>'CONSTRUCTION COST ESTIMATE'!A267</f>
        <v>0</v>
      </c>
      <c r="B267" s="345">
        <f>'CONSTRUCTION COST ESTIMATE'!B267</f>
        <v>402.005</v>
      </c>
      <c r="C267" s="346" t="str">
        <f>'CONSTRUCTION COST ESTIMATE'!C267</f>
        <v>7 INCH PLANTMIX BITUMINOUS SURFACE</v>
      </c>
      <c r="D267" s="347" t="str">
        <f>'CONSTRUCTION COST ESTIMATE'!BB267</f>
        <v>SY</v>
      </c>
      <c r="E267" s="348">
        <f>'CONSTRUCTION COST ESTIMATE'!BA267</f>
        <v>0</v>
      </c>
      <c r="F267" s="349" t="s">
        <v>11</v>
      </c>
      <c r="G267" s="349" t="s">
        <v>11</v>
      </c>
    </row>
    <row r="268" spans="1:9" s="343" customFormat="1" ht="45" hidden="1" customHeight="1">
      <c r="A268" s="373">
        <f>'CONSTRUCTION COST ESTIMATE'!A268</f>
        <v>0</v>
      </c>
      <c r="B268" s="345">
        <f>'CONSTRUCTION COST ESTIMATE'!B268</f>
        <v>402.00599999999997</v>
      </c>
      <c r="C268" s="346" t="str">
        <f>'CONSTRUCTION COST ESTIMATE'!C268</f>
        <v>8.5 INCH PLANTMIX BITUMINOUS SURFACE</v>
      </c>
      <c r="D268" s="347" t="str">
        <f>'CONSTRUCTION COST ESTIMATE'!BB268</f>
        <v>SY</v>
      </c>
      <c r="E268" s="348">
        <f>'CONSTRUCTION COST ESTIMATE'!BA268</f>
        <v>0</v>
      </c>
      <c r="F268" s="349" t="s">
        <v>11</v>
      </c>
      <c r="G268" s="349" t="s">
        <v>11</v>
      </c>
    </row>
    <row r="269" spans="1:9" s="343" customFormat="1" ht="45" hidden="1" customHeight="1">
      <c r="A269" s="373">
        <f>'CONSTRUCTION COST ESTIMATE'!A269</f>
        <v>0</v>
      </c>
      <c r="B269" s="345">
        <f>'CONSTRUCTION COST ESTIMATE'!B269</f>
        <v>402.00700000000001</v>
      </c>
      <c r="C269" s="346" t="str">
        <f>'CONSTRUCTION COST ESTIMATE'!C269</f>
        <v>11 INCH PLANTMIX BITUMINOUS SURFACE</v>
      </c>
      <c r="D269" s="347" t="str">
        <f>'CONSTRUCTION COST ESTIMATE'!BB269</f>
        <v>SY</v>
      </c>
      <c r="E269" s="348">
        <f>'CONSTRUCTION COST ESTIMATE'!BA269</f>
        <v>0</v>
      </c>
      <c r="F269" s="349" t="s">
        <v>11</v>
      </c>
      <c r="G269" s="349" t="s">
        <v>11</v>
      </c>
    </row>
    <row r="270" spans="1:9" s="343" customFormat="1" ht="45" hidden="1" customHeight="1">
      <c r="A270" s="373">
        <f>'CONSTRUCTION COST ESTIMATE'!A270</f>
        <v>0</v>
      </c>
      <c r="B270" s="345">
        <f>'CONSTRUCTION COST ESTIMATE'!B270</f>
        <v>402.00799999999998</v>
      </c>
      <c r="C270" s="346" t="str">
        <f>'CONSTRUCTION COST ESTIMATE'!C270</f>
        <v>2 INCH HOT MIX PATCH</v>
      </c>
      <c r="D270" s="347" t="str">
        <f>'CONSTRUCTION COST ESTIMATE'!BB270</f>
        <v>SY</v>
      </c>
      <c r="E270" s="348">
        <f>'CONSTRUCTION COST ESTIMATE'!BA270</f>
        <v>0</v>
      </c>
      <c r="F270" s="349" t="s">
        <v>11</v>
      </c>
      <c r="G270" s="349" t="s">
        <v>11</v>
      </c>
    </row>
    <row r="271" spans="1:9" s="343" customFormat="1" ht="45" hidden="1" customHeight="1">
      <c r="A271" s="373">
        <f>'CONSTRUCTION COST ESTIMATE'!A271</f>
        <v>0</v>
      </c>
      <c r="B271" s="345">
        <f>'CONSTRUCTION COST ESTIMATE'!B271</f>
        <v>402.00900000000001</v>
      </c>
      <c r="C271" s="346" t="str">
        <f>'CONSTRUCTION COST ESTIMATE'!C271</f>
        <v>ASPHALT PATCH</v>
      </c>
      <c r="D271" s="347" t="str">
        <f>'CONSTRUCTION COST ESTIMATE'!BB271</f>
        <v>SY</v>
      </c>
      <c r="E271" s="348">
        <f>'CONSTRUCTION COST ESTIMATE'!BA271</f>
        <v>0</v>
      </c>
      <c r="F271" s="349" t="s">
        <v>11</v>
      </c>
      <c r="G271" s="349" t="s">
        <v>11</v>
      </c>
    </row>
    <row r="272" spans="1:9" s="343" customFormat="1" ht="45" hidden="1" customHeight="1">
      <c r="A272" s="373">
        <f>'CONSTRUCTION COST ESTIMATE'!A272</f>
        <v>0</v>
      </c>
      <c r="B272" s="345">
        <f>'CONSTRUCTION COST ESTIMATE'!B272</f>
        <v>402.01</v>
      </c>
      <c r="C272" s="346" t="str">
        <f>'CONSTRUCTION COST ESTIMATE'!C272</f>
        <v>ASPHALT PATH</v>
      </c>
      <c r="D272" s="347" t="str">
        <f>'CONSTRUCTION COST ESTIMATE'!BB272</f>
        <v>SY</v>
      </c>
      <c r="E272" s="348">
        <f>'CONSTRUCTION COST ESTIMATE'!BA272</f>
        <v>0</v>
      </c>
      <c r="F272" s="349" t="s">
        <v>11</v>
      </c>
      <c r="G272" s="349" t="s">
        <v>11</v>
      </c>
    </row>
    <row r="273" spans="1:7" s="343" customFormat="1" ht="45" hidden="1" customHeight="1">
      <c r="A273" s="373">
        <f>'CONSTRUCTION COST ESTIMATE'!A273</f>
        <v>0</v>
      </c>
      <c r="B273" s="345">
        <f>'CONSTRUCTION COST ESTIMATE'!B273</f>
        <v>403.00049999999999</v>
      </c>
      <c r="C273" s="346" t="str">
        <f>'CONSTRUCTION COST ESTIMATE'!C273</f>
        <v>0.5 INCH PLANTMIX BITUMINOUS OPEN GRADE SURFACE (WET)</v>
      </c>
      <c r="D273" s="347" t="str">
        <f>'CONSTRUCTION COST ESTIMATE'!BB273</f>
        <v>TON</v>
      </c>
      <c r="E273" s="348">
        <f>'CONSTRUCTION COST ESTIMATE'!BA273</f>
        <v>0</v>
      </c>
      <c r="F273" s="349" t="s">
        <v>11</v>
      </c>
      <c r="G273" s="349" t="s">
        <v>11</v>
      </c>
    </row>
    <row r="274" spans="1:7" s="343" customFormat="1" ht="45" hidden="1" customHeight="1">
      <c r="A274" s="373">
        <f>'CONSTRUCTION COST ESTIMATE'!A274</f>
        <v>0</v>
      </c>
      <c r="B274" s="345">
        <f>'CONSTRUCTION COST ESTIMATE'!B274</f>
        <v>403.00099999999998</v>
      </c>
      <c r="C274" s="346" t="str">
        <f>'CONSTRUCTION COST ESTIMATE'!C274</f>
        <v>0.5 INCH PLANTMIX BITUMINOUS OPEN GRADE SURFACE (WET)</v>
      </c>
      <c r="D274" s="347" t="str">
        <f>'CONSTRUCTION COST ESTIMATE'!BB274</f>
        <v>SY</v>
      </c>
      <c r="E274" s="348">
        <f>'CONSTRUCTION COST ESTIMATE'!BA274</f>
        <v>0</v>
      </c>
      <c r="F274" s="349" t="s">
        <v>11</v>
      </c>
      <c r="G274" s="349" t="s">
        <v>11</v>
      </c>
    </row>
    <row r="275" spans="1:7" s="343" customFormat="1" ht="45" hidden="1" customHeight="1">
      <c r="A275" s="373">
        <f>'CONSTRUCTION COST ESTIMATE'!A275</f>
        <v>0</v>
      </c>
      <c r="B275" s="345">
        <f>'CONSTRUCTION COST ESTIMATE'!B275</f>
        <v>403.00200000000001</v>
      </c>
      <c r="C275" s="346" t="str">
        <f>'CONSTRUCTION COST ESTIMATE'!C275</f>
        <v>0.75 INCH PLANTMIX BITUMINOUS OPEN GRADE SURFACE</v>
      </c>
      <c r="D275" s="347" t="str">
        <f>'CONSTRUCTION COST ESTIMATE'!BB275</f>
        <v>TON</v>
      </c>
      <c r="E275" s="348">
        <f>'CONSTRUCTION COST ESTIMATE'!BA275</f>
        <v>0</v>
      </c>
      <c r="F275" s="349" t="s">
        <v>11</v>
      </c>
      <c r="G275" s="349" t="s">
        <v>11</v>
      </c>
    </row>
    <row r="276" spans="1:7" s="343" customFormat="1" ht="45" hidden="1" customHeight="1">
      <c r="A276" s="373">
        <f>'CONSTRUCTION COST ESTIMATE'!A276</f>
        <v>0</v>
      </c>
      <c r="B276" s="345">
        <f>'CONSTRUCTION COST ESTIMATE'!B276</f>
        <v>403.00299999999999</v>
      </c>
      <c r="C276" s="346" t="str">
        <f>'CONSTRUCTION COST ESTIMATE'!C276</f>
        <v>0.75 INCH PLANTMIX BITUMINOUS OPEN GRADE SURFACE</v>
      </c>
      <c r="D276" s="347" t="str">
        <f>'CONSTRUCTION COST ESTIMATE'!BB276</f>
        <v>SY</v>
      </c>
      <c r="E276" s="348">
        <f>'CONSTRUCTION COST ESTIMATE'!BA276</f>
        <v>0</v>
      </c>
      <c r="F276" s="349" t="s">
        <v>11</v>
      </c>
      <c r="G276" s="349" t="s">
        <v>11</v>
      </c>
    </row>
    <row r="277" spans="1:7" s="343" customFormat="1" ht="45" hidden="1" customHeight="1">
      <c r="A277" s="373">
        <f>'CONSTRUCTION COST ESTIMATE'!A277</f>
        <v>0</v>
      </c>
      <c r="B277" s="345">
        <f>'CONSTRUCTION COST ESTIMATE'!B277</f>
        <v>403.00400000000002</v>
      </c>
      <c r="C277" s="346" t="str">
        <f>'CONSTRUCTION COST ESTIMATE'!C277</f>
        <v>1 INCH PLANTMIX BITUMINOUS OPEN GRADE SURFACE</v>
      </c>
      <c r="D277" s="347" t="str">
        <f>'CONSTRUCTION COST ESTIMATE'!BB277</f>
        <v>TON</v>
      </c>
      <c r="E277" s="348">
        <f>'CONSTRUCTION COST ESTIMATE'!BA277</f>
        <v>0</v>
      </c>
      <c r="F277" s="349" t="s">
        <v>11</v>
      </c>
      <c r="G277" s="349" t="s">
        <v>11</v>
      </c>
    </row>
    <row r="278" spans="1:7" s="343" customFormat="1" ht="45" hidden="1" customHeight="1">
      <c r="A278" s="373">
        <f>'CONSTRUCTION COST ESTIMATE'!A278</f>
        <v>0</v>
      </c>
      <c r="B278" s="345">
        <f>'CONSTRUCTION COST ESTIMATE'!B278</f>
        <v>403.005</v>
      </c>
      <c r="C278" s="346" t="str">
        <f>'CONSTRUCTION COST ESTIMATE'!C278</f>
        <v>1 INCH PLANTMIX BITUMINOUS OPEN GRADE SURFACE</v>
      </c>
      <c r="D278" s="347" t="str">
        <f>'CONSTRUCTION COST ESTIMATE'!BB278</f>
        <v>SY</v>
      </c>
      <c r="E278" s="348">
        <f>'CONSTRUCTION COST ESTIMATE'!BA278</f>
        <v>0</v>
      </c>
      <c r="F278" s="349" t="s">
        <v>11</v>
      </c>
      <c r="G278" s="349" t="s">
        <v>11</v>
      </c>
    </row>
    <row r="279" spans="1:7" s="343" customFormat="1" ht="45" hidden="1" customHeight="1">
      <c r="A279" s="373">
        <f>'CONSTRUCTION COST ESTIMATE'!A279</f>
        <v>0</v>
      </c>
      <c r="B279" s="345">
        <f>'CONSTRUCTION COST ESTIMATE'!B279</f>
        <v>404.00049999999999</v>
      </c>
      <c r="C279" s="346" t="str">
        <f>'CONSTRUCTION COST ESTIMATE'!C279</f>
        <v>PLANTMIX RECYCLED BITUMINOUS PAVEMENT</v>
      </c>
      <c r="D279" s="347" t="str">
        <f>'CONSTRUCTION COST ESTIMATE'!BB279</f>
        <v>SY</v>
      </c>
      <c r="E279" s="348">
        <f>'CONSTRUCTION COST ESTIMATE'!BA279</f>
        <v>0</v>
      </c>
      <c r="F279" s="349" t="s">
        <v>11</v>
      </c>
      <c r="G279" s="349" t="s">
        <v>11</v>
      </c>
    </row>
    <row r="280" spans="1:7" s="343" customFormat="1" ht="45" hidden="1" customHeight="1">
      <c r="A280" s="373">
        <f>'CONSTRUCTION COST ESTIMATE'!A280</f>
        <v>0</v>
      </c>
      <c r="B280" s="345">
        <f>'CONSTRUCTION COST ESTIMATE'!B280</f>
        <v>404.00099999999998</v>
      </c>
      <c r="C280" s="346" t="str">
        <f>'CONSTRUCTION COST ESTIMATE'!C280</f>
        <v>PLANTMIX RECYCLED BITUMINOUS PAVEMENT</v>
      </c>
      <c r="D280" s="347" t="str">
        <f>'CONSTRUCTION COST ESTIMATE'!BB280</f>
        <v>TON</v>
      </c>
      <c r="E280" s="348">
        <f>'CONSTRUCTION COST ESTIMATE'!BA280</f>
        <v>0</v>
      </c>
      <c r="F280" s="349" t="s">
        <v>11</v>
      </c>
      <c r="G280" s="349" t="s">
        <v>11</v>
      </c>
    </row>
    <row r="281" spans="1:7" s="343" customFormat="1" ht="45" hidden="1" customHeight="1">
      <c r="A281" s="373">
        <f>'CONSTRUCTION COST ESTIMATE'!A281</f>
        <v>0</v>
      </c>
      <c r="B281" s="345">
        <f>'CONSTRUCTION COST ESTIMATE'!B281</f>
        <v>406.00049999999999</v>
      </c>
      <c r="C281" s="346" t="str">
        <f>'CONSTRUCTION COST ESTIMATE'!C281</f>
        <v>CUTBACK ASPHALT</v>
      </c>
      <c r="D281" s="347" t="str">
        <f>'CONSTRUCTION COST ESTIMATE'!BB281</f>
        <v>TON</v>
      </c>
      <c r="E281" s="348">
        <f>'CONSTRUCTION COST ESTIMATE'!BA281</f>
        <v>0</v>
      </c>
      <c r="F281" s="349" t="s">
        <v>11</v>
      </c>
      <c r="G281" s="349" t="s">
        <v>11</v>
      </c>
    </row>
    <row r="282" spans="1:7" s="343" customFormat="1" ht="45" hidden="1" customHeight="1">
      <c r="A282" s="373">
        <f>'CONSTRUCTION COST ESTIMATE'!A282</f>
        <v>0</v>
      </c>
      <c r="B282" s="345">
        <f>'CONSTRUCTION COST ESTIMATE'!B282</f>
        <v>406.00099999999998</v>
      </c>
      <c r="C282" s="346" t="str">
        <f>'CONSTRUCTION COST ESTIMATE'!C282</f>
        <v>PRIME COAT</v>
      </c>
      <c r="D282" s="347" t="str">
        <f>'CONSTRUCTION COST ESTIMATE'!BB282</f>
        <v>SY</v>
      </c>
      <c r="E282" s="348">
        <f>'CONSTRUCTION COST ESTIMATE'!BA282</f>
        <v>0</v>
      </c>
      <c r="F282" s="349" t="s">
        <v>11</v>
      </c>
      <c r="G282" s="349" t="s">
        <v>11</v>
      </c>
    </row>
    <row r="283" spans="1:7" s="343" customFormat="1" ht="45" hidden="1" customHeight="1">
      <c r="A283" s="373">
        <f>'CONSTRUCTION COST ESTIMATE'!A283</f>
        <v>0</v>
      </c>
      <c r="B283" s="345">
        <f>'CONSTRUCTION COST ESTIMATE'!B283</f>
        <v>406.00200000000001</v>
      </c>
      <c r="C283" s="346" t="str">
        <f>'CONSTRUCTION COST ESTIMATE'!C283</f>
        <v>PRIME COAT</v>
      </c>
      <c r="D283" s="347" t="str">
        <f>'CONSTRUCTION COST ESTIMATE'!BB283</f>
        <v>TON</v>
      </c>
      <c r="E283" s="348">
        <f>'CONSTRUCTION COST ESTIMATE'!BA283</f>
        <v>0</v>
      </c>
      <c r="F283" s="349" t="s">
        <v>11</v>
      </c>
      <c r="G283" s="349" t="s">
        <v>11</v>
      </c>
    </row>
    <row r="284" spans="1:7" s="343" customFormat="1" ht="45" hidden="1" customHeight="1">
      <c r="A284" s="373">
        <f>'CONSTRUCTION COST ESTIMATE'!A284</f>
        <v>0</v>
      </c>
      <c r="B284" s="345">
        <f>'CONSTRUCTION COST ESTIMATE'!B284</f>
        <v>409.00049999999999</v>
      </c>
      <c r="C284" s="346" t="str">
        <f>'CONSTRUCTION COST ESTIMATE'!C284</f>
        <v>PORTLAND CEMENT CONCRETE PAVEMENT (10 INCH)</v>
      </c>
      <c r="D284" s="347" t="str">
        <f>'CONSTRUCTION COST ESTIMATE'!BB284</f>
        <v>SF</v>
      </c>
      <c r="E284" s="348">
        <f>'CONSTRUCTION COST ESTIMATE'!BA284</f>
        <v>0</v>
      </c>
      <c r="F284" s="349" t="s">
        <v>11</v>
      </c>
      <c r="G284" s="349" t="s">
        <v>11</v>
      </c>
    </row>
    <row r="285" spans="1:7" s="343" customFormat="1" ht="45" hidden="1" customHeight="1">
      <c r="A285" s="373">
        <f>'CONSTRUCTION COST ESTIMATE'!A285</f>
        <v>0</v>
      </c>
      <c r="B285" s="345">
        <f>'CONSTRUCTION COST ESTIMATE'!B285</f>
        <v>409.00099999999998</v>
      </c>
      <c r="C285" s="346" t="str">
        <f>'CONSTRUCTION COST ESTIMATE'!C285</f>
        <v>PORTLAND CEMENT CONCRETE PAVEMENT (10 INCH)</v>
      </c>
      <c r="D285" s="347" t="str">
        <f>'CONSTRUCTION COST ESTIMATE'!BB285</f>
        <v>SY</v>
      </c>
      <c r="E285" s="348">
        <f>'CONSTRUCTION COST ESTIMATE'!BA285</f>
        <v>0</v>
      </c>
      <c r="F285" s="349" t="s">
        <v>11</v>
      </c>
      <c r="G285" s="349" t="s">
        <v>11</v>
      </c>
    </row>
    <row r="286" spans="1:7" s="343" customFormat="1" ht="45" hidden="1" customHeight="1">
      <c r="A286" s="373">
        <f>'CONSTRUCTION COST ESTIMATE'!A286</f>
        <v>0</v>
      </c>
      <c r="B286" s="345">
        <f>'CONSTRUCTION COST ESTIMATE'!B286</f>
        <v>409.00200000000001</v>
      </c>
      <c r="C286" s="346" t="str">
        <f>'CONSTRUCTION COST ESTIMATE'!C286</f>
        <v>PORTLAND CEMENT CONCRETE PATH (6 INCH)</v>
      </c>
      <c r="D286" s="347" t="str">
        <f>'CONSTRUCTION COST ESTIMATE'!BB286</f>
        <v>SY</v>
      </c>
      <c r="E286" s="348">
        <f>'CONSTRUCTION COST ESTIMATE'!BA286</f>
        <v>0</v>
      </c>
      <c r="F286" s="349" t="s">
        <v>11</v>
      </c>
      <c r="G286" s="349" t="s">
        <v>11</v>
      </c>
    </row>
    <row r="287" spans="1:7" s="343" customFormat="1" ht="45" hidden="1" customHeight="1">
      <c r="A287" s="373">
        <f>'CONSTRUCTION COST ESTIMATE'!A287</f>
        <v>0</v>
      </c>
      <c r="B287" s="345">
        <f>'CONSTRUCTION COST ESTIMATE'!B287</f>
        <v>412.00049999999999</v>
      </c>
      <c r="C287" s="346" t="str">
        <f>'CONSTRUCTION COST ESTIMATE'!C287</f>
        <v>SLURRY SEAL</v>
      </c>
      <c r="D287" s="347" t="str">
        <f>'CONSTRUCTION COST ESTIMATE'!BB287</f>
        <v>SY</v>
      </c>
      <c r="E287" s="348">
        <f>'CONSTRUCTION COST ESTIMATE'!BA287</f>
        <v>0</v>
      </c>
      <c r="F287" s="349" t="s">
        <v>11</v>
      </c>
      <c r="G287" s="349" t="s">
        <v>11</v>
      </c>
    </row>
    <row r="288" spans="1:7" s="343" customFormat="1" ht="45" hidden="1" customHeight="1">
      <c r="A288" s="373">
        <f>'CONSTRUCTION COST ESTIMATE'!A288</f>
        <v>0</v>
      </c>
      <c r="B288" s="345">
        <f>'CONSTRUCTION COST ESTIMATE'!B288</f>
        <v>412.00099999999998</v>
      </c>
      <c r="C288" s="346" t="str">
        <f>'CONSTRUCTION COST ESTIMATE'!C288</f>
        <v>SLURRY SEAL (TYPE 1)</v>
      </c>
      <c r="D288" s="347" t="str">
        <f>'CONSTRUCTION COST ESTIMATE'!BB288</f>
        <v>SY</v>
      </c>
      <c r="E288" s="348">
        <f>'CONSTRUCTION COST ESTIMATE'!BA288</f>
        <v>0</v>
      </c>
      <c r="F288" s="349" t="s">
        <v>11</v>
      </c>
      <c r="G288" s="349" t="s">
        <v>11</v>
      </c>
    </row>
    <row r="289" spans="1:9" s="343" customFormat="1" ht="45" hidden="1" customHeight="1">
      <c r="A289" s="373">
        <f>'CONSTRUCTION COST ESTIMATE'!A289</f>
        <v>0</v>
      </c>
      <c r="B289" s="345">
        <f>'CONSTRUCTION COST ESTIMATE'!B289</f>
        <v>412.00200000000001</v>
      </c>
      <c r="C289" s="346" t="str">
        <f>'CONSTRUCTION COST ESTIMATE'!C289</f>
        <v>SLURRY SEAL (TYPE 2)</v>
      </c>
      <c r="D289" s="347" t="str">
        <f>'CONSTRUCTION COST ESTIMATE'!BB289</f>
        <v>SY</v>
      </c>
      <c r="E289" s="348">
        <f>'CONSTRUCTION COST ESTIMATE'!BA289</f>
        <v>0</v>
      </c>
      <c r="F289" s="349" t="s">
        <v>11</v>
      </c>
      <c r="G289" s="349" t="s">
        <v>11</v>
      </c>
    </row>
    <row r="290" spans="1:9" s="343" customFormat="1" ht="45" hidden="1" customHeight="1">
      <c r="A290" s="373">
        <f>'CONSTRUCTION COST ESTIMATE'!A290</f>
        <v>0</v>
      </c>
      <c r="B290" s="345">
        <f>'CONSTRUCTION COST ESTIMATE'!B290</f>
        <v>412.00299999999999</v>
      </c>
      <c r="C290" s="346" t="str">
        <f>'CONSTRUCTION COST ESTIMATE'!C290</f>
        <v>SLURRY SEAL (TYPE 3)</v>
      </c>
      <c r="D290" s="347" t="str">
        <f>'CONSTRUCTION COST ESTIMATE'!BB290</f>
        <v>SY</v>
      </c>
      <c r="E290" s="348">
        <f>'CONSTRUCTION COST ESTIMATE'!BA290</f>
        <v>0</v>
      </c>
      <c r="F290" s="349" t="s">
        <v>11</v>
      </c>
      <c r="G290" s="349" t="s">
        <v>11</v>
      </c>
    </row>
    <row r="291" spans="1:9" s="343" customFormat="1" ht="45" hidden="1" customHeight="1">
      <c r="A291" s="373">
        <f>'CONSTRUCTION COST ESTIMATE'!A291</f>
        <v>0</v>
      </c>
      <c r="B291" s="345">
        <f>'CONSTRUCTION COST ESTIMATE'!B291</f>
        <v>413.00049999999999</v>
      </c>
      <c r="C291" s="346" t="str">
        <f>'CONSTRUCTION COST ESTIMATE'!C291</f>
        <v>UTACS BONDED WITH A PMM, S1 GRADATION (0.75 INCH)</v>
      </c>
      <c r="D291" s="347" t="str">
        <f>'CONSTRUCTION COST ESTIMATE'!BB291</f>
        <v>SY</v>
      </c>
      <c r="E291" s="348">
        <f>'CONSTRUCTION COST ESTIMATE'!BA291</f>
        <v>0</v>
      </c>
      <c r="F291" s="349" t="s">
        <v>11</v>
      </c>
      <c r="G291" s="349" t="s">
        <v>11</v>
      </c>
    </row>
    <row r="292" spans="1:9" s="343" customFormat="1" ht="45" hidden="1" customHeight="1">
      <c r="A292" s="373">
        <f>'CONSTRUCTION COST ESTIMATE'!A292</f>
        <v>0</v>
      </c>
      <c r="B292" s="345">
        <f>'CONSTRUCTION COST ESTIMATE'!B292</f>
        <v>413.00099999999998</v>
      </c>
      <c r="C292" s="346" t="str">
        <f>'CONSTRUCTION COST ESTIMATE'!C292</f>
        <v>UTACS BONDED WITH A PMM, S2 GRADATION (0.75 INCH)</v>
      </c>
      <c r="D292" s="347" t="str">
        <f>'CONSTRUCTION COST ESTIMATE'!BB292</f>
        <v>SY</v>
      </c>
      <c r="E292" s="348">
        <f>'CONSTRUCTION COST ESTIMATE'!BA292</f>
        <v>0</v>
      </c>
      <c r="F292" s="349" t="s">
        <v>11</v>
      </c>
      <c r="G292" s="349" t="s">
        <v>11</v>
      </c>
    </row>
    <row r="293" spans="1:9" s="343" customFormat="1" ht="45" hidden="1" customHeight="1">
      <c r="A293" s="373">
        <f>'CONSTRUCTION COST ESTIMATE'!A293</f>
        <v>0</v>
      </c>
      <c r="B293" s="345">
        <f>'CONSTRUCTION COST ESTIMATE'!B293</f>
        <v>413.00200000000001</v>
      </c>
      <c r="C293" s="346" t="str">
        <f>'CONSTRUCTION COST ESTIMATE'!C293</f>
        <v>UTACS BONDED WITH A PMM, S3 GRADATION (0.75 INCH)</v>
      </c>
      <c r="D293" s="347" t="str">
        <f>'CONSTRUCTION COST ESTIMATE'!BB293</f>
        <v>SY</v>
      </c>
      <c r="E293" s="348">
        <f>'CONSTRUCTION COST ESTIMATE'!BA293</f>
        <v>0</v>
      </c>
      <c r="F293" s="349" t="s">
        <v>11</v>
      </c>
      <c r="G293" s="349" t="s">
        <v>11</v>
      </c>
    </row>
    <row r="294" spans="1:9" s="343" customFormat="1" ht="45" hidden="1" customHeight="1">
      <c r="A294" s="373">
        <f>'CONSTRUCTION COST ESTIMATE'!A294</f>
        <v>0</v>
      </c>
      <c r="B294" s="345">
        <f>'CONSTRUCTION COST ESTIMATE'!B294</f>
        <v>413.01</v>
      </c>
      <c r="C294" s="346" t="str">
        <f>'CONSTRUCTION COST ESTIMATE'!C294</f>
        <v>UTACS BONDED WITH A PMM, S1 GRADATION (1.0 INCH)</v>
      </c>
      <c r="D294" s="347" t="str">
        <f>'CONSTRUCTION COST ESTIMATE'!BB294</f>
        <v>SY</v>
      </c>
      <c r="E294" s="348">
        <f>'CONSTRUCTION COST ESTIMATE'!BA294</f>
        <v>0</v>
      </c>
      <c r="F294" s="349" t="s">
        <v>11</v>
      </c>
      <c r="G294" s="349" t="s">
        <v>11</v>
      </c>
    </row>
    <row r="295" spans="1:9" s="343" customFormat="1" ht="45" hidden="1" customHeight="1">
      <c r="A295" s="373">
        <f>'CONSTRUCTION COST ESTIMATE'!A295</f>
        <v>0</v>
      </c>
      <c r="B295" s="345">
        <f>'CONSTRUCTION COST ESTIMATE'!B295</f>
        <v>413.01100000000002</v>
      </c>
      <c r="C295" s="346" t="str">
        <f>'CONSTRUCTION COST ESTIMATE'!C295</f>
        <v>UTACS BONDED WITH A PMM, S2 GRADATION (1.0 INCH)</v>
      </c>
      <c r="D295" s="347" t="str">
        <f>'CONSTRUCTION COST ESTIMATE'!BB295</f>
        <v>SY</v>
      </c>
      <c r="E295" s="348">
        <f>'CONSTRUCTION COST ESTIMATE'!BA295</f>
        <v>0</v>
      </c>
      <c r="F295" s="349" t="s">
        <v>11</v>
      </c>
      <c r="G295" s="349" t="s">
        <v>11</v>
      </c>
    </row>
    <row r="296" spans="1:9" s="343" customFormat="1" ht="45" hidden="1" customHeight="1">
      <c r="A296" s="373">
        <f>'CONSTRUCTION COST ESTIMATE'!A296</f>
        <v>0</v>
      </c>
      <c r="B296" s="345">
        <f>'CONSTRUCTION COST ESTIMATE'!B296</f>
        <v>413.012</v>
      </c>
      <c r="C296" s="346" t="str">
        <f>'CONSTRUCTION COST ESTIMATE'!C296</f>
        <v>UTACS BONDED WITH A PMM, S3 GRADATION (1.0 INCH)</v>
      </c>
      <c r="D296" s="347" t="str">
        <f>'CONSTRUCTION COST ESTIMATE'!BB296</f>
        <v>SY</v>
      </c>
      <c r="E296" s="348">
        <f>'CONSTRUCTION COST ESTIMATE'!BA296</f>
        <v>0</v>
      </c>
      <c r="F296" s="349" t="s">
        <v>11</v>
      </c>
      <c r="G296" s="349" t="s">
        <v>11</v>
      </c>
    </row>
    <row r="297" spans="1:9" s="343" customFormat="1" ht="45" hidden="1" customHeight="1">
      <c r="A297" s="373">
        <f>'CONSTRUCTION COST ESTIMATE'!A297</f>
        <v>0</v>
      </c>
      <c r="B297" s="345">
        <f>'CONSTRUCTION COST ESTIMATE'!B297</f>
        <v>413.02</v>
      </c>
      <c r="C297" s="346" t="str">
        <f>'CONSTRUCTION COST ESTIMATE'!C297</f>
        <v>UTACS Bonded with a PMM, S1 Gradation</v>
      </c>
      <c r="D297" s="347" t="str">
        <f>'CONSTRUCTION COST ESTIMATE'!BB297</f>
        <v>SY</v>
      </c>
      <c r="E297" s="348">
        <f>'CONSTRUCTION COST ESTIMATE'!BA297</f>
        <v>0</v>
      </c>
      <c r="F297" s="349" t="s">
        <v>11</v>
      </c>
      <c r="G297" s="349" t="s">
        <v>11</v>
      </c>
    </row>
    <row r="298" spans="1:9" s="343" customFormat="1" ht="45" hidden="1" customHeight="1">
      <c r="A298" s="373">
        <f>'CONSTRUCTION COST ESTIMATE'!A298</f>
        <v>0</v>
      </c>
      <c r="B298" s="345">
        <f>'CONSTRUCTION COST ESTIMATE'!B298</f>
        <v>413.02100000000002</v>
      </c>
      <c r="C298" s="346" t="str">
        <f>'CONSTRUCTION COST ESTIMATE'!C298</f>
        <v>UTACS Bonded with a PMM, S2 Gradation</v>
      </c>
      <c r="D298" s="347" t="str">
        <f>'CONSTRUCTION COST ESTIMATE'!BB298</f>
        <v>SY</v>
      </c>
      <c r="E298" s="348">
        <f>'CONSTRUCTION COST ESTIMATE'!BA298</f>
        <v>0</v>
      </c>
      <c r="F298" s="349" t="s">
        <v>11</v>
      </c>
      <c r="G298" s="349" t="s">
        <v>11</v>
      </c>
    </row>
    <row r="299" spans="1:9" s="343" customFormat="1" ht="45" hidden="1" customHeight="1">
      <c r="A299" s="373">
        <f>'CONSTRUCTION COST ESTIMATE'!A299</f>
        <v>0</v>
      </c>
      <c r="B299" s="345">
        <f>'CONSTRUCTION COST ESTIMATE'!B299</f>
        <v>413.02199999999999</v>
      </c>
      <c r="C299" s="346" t="str">
        <f>'CONSTRUCTION COST ESTIMATE'!C299</f>
        <v>UTACS Bonded with a PMM, S3 Gradation</v>
      </c>
      <c r="D299" s="347" t="str">
        <f>'CONSTRUCTION COST ESTIMATE'!BB299</f>
        <v>SY</v>
      </c>
      <c r="E299" s="348">
        <f>'CONSTRUCTION COST ESTIMATE'!BA299</f>
        <v>0</v>
      </c>
      <c r="F299" s="349" t="s">
        <v>11</v>
      </c>
      <c r="G299" s="349" t="s">
        <v>11</v>
      </c>
    </row>
    <row r="300" spans="1:9" s="343" customFormat="1" ht="30" customHeight="1">
      <c r="A300" s="372" t="str">
        <f>'CONSTRUCTION COST ESTIMATE'!A300</f>
        <v>SP 502-580</v>
      </c>
      <c r="B300" s="338"/>
      <c r="C300" s="339" t="str">
        <f>'CONSTRUCTION COST ESTIMATE'!C300</f>
        <v>CONCRETE STRUCTURES</v>
      </c>
      <c r="D300" s="340"/>
      <c r="E300" s="341"/>
      <c r="F300" s="342"/>
      <c r="G300" s="342"/>
      <c r="I300" s="344" t="s">
        <v>1447</v>
      </c>
    </row>
    <row r="301" spans="1:9" s="343" customFormat="1" ht="45" hidden="1" customHeight="1">
      <c r="A301" s="373">
        <f>'CONSTRUCTION COST ESTIMATE'!A301</f>
        <v>0</v>
      </c>
      <c r="B301" s="345">
        <f>'CONSTRUCTION COST ESTIMATE'!B301</f>
        <v>502.00049999999999</v>
      </c>
      <c r="C301" s="346" t="str">
        <f>'CONSTRUCTION COST ESTIMATE'!C301</f>
        <v>Concrete Barrier Rail Type A</v>
      </c>
      <c r="D301" s="347" t="str">
        <f>'CONSTRUCTION COST ESTIMATE'!BB301</f>
        <v>LF</v>
      </c>
      <c r="E301" s="348">
        <f>'CONSTRUCTION COST ESTIMATE'!BA301</f>
        <v>0</v>
      </c>
      <c r="F301" s="349" t="s">
        <v>11</v>
      </c>
      <c r="G301" s="349" t="s">
        <v>11</v>
      </c>
    </row>
    <row r="302" spans="1:9" s="343" customFormat="1" ht="45" hidden="1" customHeight="1">
      <c r="A302" s="373">
        <f>'CONSTRUCTION COST ESTIMATE'!A302</f>
        <v>0</v>
      </c>
      <c r="B302" s="345">
        <f>'CONSTRUCTION COST ESTIMATE'!B302</f>
        <v>502.00099999999998</v>
      </c>
      <c r="C302" s="346" t="str">
        <f>'CONSTRUCTION COST ESTIMATE'!C302</f>
        <v>CONCRETE BRIDGE ADBUTMENT</v>
      </c>
      <c r="D302" s="347" t="str">
        <f>'CONSTRUCTION COST ESTIMATE'!BB302</f>
        <v>CY</v>
      </c>
      <c r="E302" s="348">
        <f>'CONSTRUCTION COST ESTIMATE'!BA302</f>
        <v>0</v>
      </c>
      <c r="F302" s="349" t="s">
        <v>11</v>
      </c>
      <c r="G302" s="349" t="s">
        <v>11</v>
      </c>
    </row>
    <row r="303" spans="1:9" s="343" customFormat="1" ht="45" hidden="1" customHeight="1">
      <c r="A303" s="373">
        <f>'CONSTRUCTION COST ESTIMATE'!A303</f>
        <v>0</v>
      </c>
      <c r="B303" s="345">
        <f>'CONSTRUCTION COST ESTIMATE'!B303</f>
        <v>502.00200000000001</v>
      </c>
      <c r="C303" s="346" t="str">
        <f>'CONSTRUCTION COST ESTIMATE'!C303</f>
        <v>CONCRETE BRIDGE DECK</v>
      </c>
      <c r="D303" s="347" t="str">
        <f>'CONSTRUCTION COST ESTIMATE'!BB303</f>
        <v>SF</v>
      </c>
      <c r="E303" s="348">
        <f>'CONSTRUCTION COST ESTIMATE'!BA303</f>
        <v>0</v>
      </c>
      <c r="F303" s="349" t="s">
        <v>11</v>
      </c>
      <c r="G303" s="349" t="s">
        <v>11</v>
      </c>
    </row>
    <row r="304" spans="1:9" s="343" customFormat="1" ht="45" hidden="1" customHeight="1">
      <c r="A304" s="373">
        <f>'CONSTRUCTION COST ESTIMATE'!A304</f>
        <v>0</v>
      </c>
      <c r="B304" s="345">
        <f>'CONSTRUCTION COST ESTIMATE'!B304</f>
        <v>502.00299999999999</v>
      </c>
      <c r="C304" s="346" t="str">
        <f>'CONSTRUCTION COST ESTIMATE'!C304</f>
        <v>CONCRETE BRIDGE DECK</v>
      </c>
      <c r="D304" s="347" t="str">
        <f>'CONSTRUCTION COST ESTIMATE'!BB304</f>
        <v>CY</v>
      </c>
      <c r="E304" s="348">
        <f>'CONSTRUCTION COST ESTIMATE'!BA304</f>
        <v>0</v>
      </c>
      <c r="F304" s="349" t="s">
        <v>11</v>
      </c>
      <c r="G304" s="349" t="s">
        <v>11</v>
      </c>
    </row>
    <row r="305" spans="1:7" s="343" customFormat="1" ht="45" hidden="1" customHeight="1">
      <c r="A305" s="373">
        <f>'CONSTRUCTION COST ESTIMATE'!A305</f>
        <v>0</v>
      </c>
      <c r="B305" s="345">
        <f>'CONSTRUCTION COST ESTIMATE'!B305</f>
        <v>502.00400000000002</v>
      </c>
      <c r="C305" s="346" t="str">
        <f>'CONSTRUCTION COST ESTIMATE'!C305</f>
        <v>CONCRETE BRIDGE DECK</v>
      </c>
      <c r="D305" s="347" t="str">
        <f>'CONSTRUCTION COST ESTIMATE'!BB305</f>
        <v>LS</v>
      </c>
      <c r="E305" s="348">
        <f>'CONSTRUCTION COST ESTIMATE'!BA305</f>
        <v>0</v>
      </c>
      <c r="F305" s="349" t="s">
        <v>11</v>
      </c>
      <c r="G305" s="349" t="s">
        <v>11</v>
      </c>
    </row>
    <row r="306" spans="1:7" s="343" customFormat="1" ht="45" hidden="1" customHeight="1">
      <c r="A306" s="373">
        <f>'CONSTRUCTION COST ESTIMATE'!A306</f>
        <v>0</v>
      </c>
      <c r="B306" s="345">
        <f>'CONSTRUCTION COST ESTIMATE'!B306</f>
        <v>502.005</v>
      </c>
      <c r="C306" s="346" t="str">
        <f>'CONSTRUCTION COST ESTIMATE'!C306</f>
        <v>CONCRETE BRIDGE WINGWALLS</v>
      </c>
      <c r="D306" s="347" t="str">
        <f>'CONSTRUCTION COST ESTIMATE'!BB306</f>
        <v>CY</v>
      </c>
      <c r="E306" s="348">
        <f>'CONSTRUCTION COST ESTIMATE'!BA306</f>
        <v>0</v>
      </c>
      <c r="F306" s="349" t="s">
        <v>11</v>
      </c>
      <c r="G306" s="349" t="s">
        <v>11</v>
      </c>
    </row>
    <row r="307" spans="1:7" s="343" customFormat="1" ht="45" hidden="1" customHeight="1">
      <c r="A307" s="373">
        <f>'CONSTRUCTION COST ESTIMATE'!A307</f>
        <v>0</v>
      </c>
      <c r="B307" s="345">
        <f>'CONSTRUCTION COST ESTIMATE'!B307</f>
        <v>502.00599999999997</v>
      </c>
      <c r="C307" s="346" t="str">
        <f>'CONSTRUCTION COST ESTIMATE'!C307</f>
        <v>END CAP FOR REINFORCED CONCRETE BOX (RCB)</v>
      </c>
      <c r="D307" s="347" t="str">
        <f>'CONSTRUCTION COST ESTIMATE'!BB307</f>
        <v>EA</v>
      </c>
      <c r="E307" s="348">
        <f>'CONSTRUCTION COST ESTIMATE'!BA307</f>
        <v>0</v>
      </c>
      <c r="F307" s="349" t="s">
        <v>11</v>
      </c>
      <c r="G307" s="349" t="s">
        <v>11</v>
      </c>
    </row>
    <row r="308" spans="1:7" s="343" customFormat="1" ht="45" hidden="1" customHeight="1">
      <c r="A308" s="373">
        <f>'CONSTRUCTION COST ESTIMATE'!A308</f>
        <v>0</v>
      </c>
      <c r="B308" s="345">
        <f>'CONSTRUCTION COST ESTIMATE'!B308</f>
        <v>502.00700000000001</v>
      </c>
      <c r="C308" s="346" t="str">
        <f>'CONSTRUCTION COST ESTIMATE'!C308</f>
        <v>PLUG, BRICK AND MORTAR FOR REINFORCED CONCRETE BOX (RCB)</v>
      </c>
      <c r="D308" s="347" t="str">
        <f>'CONSTRUCTION COST ESTIMATE'!BB308</f>
        <v>EA</v>
      </c>
      <c r="E308" s="348">
        <f>'CONSTRUCTION COST ESTIMATE'!BA308</f>
        <v>0</v>
      </c>
      <c r="F308" s="349" t="s">
        <v>11</v>
      </c>
      <c r="G308" s="349" t="s">
        <v>11</v>
      </c>
    </row>
    <row r="309" spans="1:7" s="343" customFormat="1" ht="45" hidden="1" customHeight="1">
      <c r="A309" s="373">
        <f>'CONSTRUCTION COST ESTIMATE'!A309</f>
        <v>0</v>
      </c>
      <c r="B309" s="345">
        <f>'CONSTRUCTION COST ESTIMATE'!B309</f>
        <v>502.00799999999998</v>
      </c>
      <c r="C309" s="346" t="str">
        <f>'CONSTRUCTION COST ESTIMATE'!C309</f>
        <v>PLUG, BRICK AND MORTAR OR PRECAST CONCRETE (18 INCH RCP)</v>
      </c>
      <c r="D309" s="347" t="str">
        <f>'CONSTRUCTION COST ESTIMATE'!BB309</f>
        <v>EA</v>
      </c>
      <c r="E309" s="348">
        <f>'CONSTRUCTION COST ESTIMATE'!BA309</f>
        <v>0</v>
      </c>
      <c r="F309" s="349" t="s">
        <v>11</v>
      </c>
      <c r="G309" s="349" t="s">
        <v>11</v>
      </c>
    </row>
    <row r="310" spans="1:7" s="343" customFormat="1" ht="45" hidden="1" customHeight="1">
      <c r="A310" s="373">
        <f>'CONSTRUCTION COST ESTIMATE'!A310</f>
        <v>0</v>
      </c>
      <c r="B310" s="345">
        <f>'CONSTRUCTION COST ESTIMATE'!B310</f>
        <v>502.00900000000001</v>
      </c>
      <c r="C310" s="346" t="str">
        <f>'CONSTRUCTION COST ESTIMATE'!C310</f>
        <v>PLUG, BRICK AND MORTAR OR PRECAST CONCRETE (24 INCH RCP)</v>
      </c>
      <c r="D310" s="347" t="str">
        <f>'CONSTRUCTION COST ESTIMATE'!BB310</f>
        <v>EA</v>
      </c>
      <c r="E310" s="348">
        <f>'CONSTRUCTION COST ESTIMATE'!BA310</f>
        <v>0</v>
      </c>
      <c r="F310" s="349" t="s">
        <v>11</v>
      </c>
      <c r="G310" s="349" t="s">
        <v>11</v>
      </c>
    </row>
    <row r="311" spans="1:7" s="343" customFormat="1" ht="45" hidden="1" customHeight="1">
      <c r="A311" s="373">
        <f>'CONSTRUCTION COST ESTIMATE'!A311</f>
        <v>0</v>
      </c>
      <c r="B311" s="345">
        <f>'CONSTRUCTION COST ESTIMATE'!B311</f>
        <v>502.01</v>
      </c>
      <c r="C311" s="346" t="str">
        <f>'CONSTRUCTION COST ESTIMATE'!C311</f>
        <v>PLUG, BRICK AND MORTAR OR PRECAST CONCRETE (36 INCH RCP)</v>
      </c>
      <c r="D311" s="347" t="str">
        <f>'CONSTRUCTION COST ESTIMATE'!BB311</f>
        <v>EA</v>
      </c>
      <c r="E311" s="348">
        <f>'CONSTRUCTION COST ESTIMATE'!BA311</f>
        <v>0</v>
      </c>
      <c r="F311" s="349" t="s">
        <v>11</v>
      </c>
      <c r="G311" s="349" t="s">
        <v>11</v>
      </c>
    </row>
    <row r="312" spans="1:7" s="343" customFormat="1" ht="45" hidden="1" customHeight="1">
      <c r="A312" s="373">
        <f>'CONSTRUCTION COST ESTIMATE'!A312</f>
        <v>0</v>
      </c>
      <c r="B312" s="345">
        <f>'CONSTRUCTION COST ESTIMATE'!B312</f>
        <v>502.01100000000002</v>
      </c>
      <c r="C312" s="346" t="str">
        <f>'CONSTRUCTION COST ESTIMATE'!C312</f>
        <v>CONCRETE PIER CAP</v>
      </c>
      <c r="D312" s="347" t="str">
        <f>'CONSTRUCTION COST ESTIMATE'!BB312</f>
        <v>LS</v>
      </c>
      <c r="E312" s="348">
        <f>'CONSTRUCTION COST ESTIMATE'!BA312</f>
        <v>0</v>
      </c>
      <c r="F312" s="349" t="s">
        <v>11</v>
      </c>
      <c r="G312" s="349" t="s">
        <v>11</v>
      </c>
    </row>
    <row r="313" spans="1:7" s="343" customFormat="1" ht="45" hidden="1" customHeight="1">
      <c r="A313" s="373">
        <f>'CONSTRUCTION COST ESTIMATE'!A313</f>
        <v>0</v>
      </c>
      <c r="B313" s="345">
        <f>'CONSTRUCTION COST ESTIMATE'!B313</f>
        <v>502.012</v>
      </c>
      <c r="C313" s="346" t="str">
        <f>'CONSTRUCTION COST ESTIMATE'!C313</f>
        <v>REINFORCED CONCRETE CHANNEL</v>
      </c>
      <c r="D313" s="347" t="str">
        <f>'CONSTRUCTION COST ESTIMATE'!BB313</f>
        <v>CY</v>
      </c>
      <c r="E313" s="348">
        <f>'CONSTRUCTION COST ESTIMATE'!BA313</f>
        <v>0</v>
      </c>
      <c r="F313" s="349" t="s">
        <v>11</v>
      </c>
      <c r="G313" s="349" t="s">
        <v>11</v>
      </c>
    </row>
    <row r="314" spans="1:7" s="343" customFormat="1" ht="45" hidden="1" customHeight="1">
      <c r="A314" s="373">
        <f>'CONSTRUCTION COST ESTIMATE'!A314</f>
        <v>0</v>
      </c>
      <c r="B314" s="345">
        <f>'CONSTRUCTION COST ESTIMATE'!B314</f>
        <v>502.01299999999998</v>
      </c>
      <c r="C314" s="346" t="str">
        <f>'CONSTRUCTION COST ESTIMATE'!C314</f>
        <v>REINFORCED CONCRETE CHANNEL (ADD DIMENSION)</v>
      </c>
      <c r="D314" s="347" t="str">
        <f>'CONSTRUCTION COST ESTIMATE'!BB314</f>
        <v>LF</v>
      </c>
      <c r="E314" s="348">
        <f>'CONSTRUCTION COST ESTIMATE'!BA314</f>
        <v>0</v>
      </c>
      <c r="F314" s="349" t="s">
        <v>11</v>
      </c>
      <c r="G314" s="349" t="s">
        <v>11</v>
      </c>
    </row>
    <row r="315" spans="1:7" s="343" customFormat="1" ht="45" hidden="1" customHeight="1">
      <c r="A315" s="373">
        <f>'CONSTRUCTION COST ESTIMATE'!A315</f>
        <v>0</v>
      </c>
      <c r="B315" s="345">
        <f>'CONSTRUCTION COST ESTIMATE'!B315</f>
        <v>502.01400000000001</v>
      </c>
      <c r="C315" s="346" t="str">
        <f>'CONSTRUCTION COST ESTIMATE'!C315</f>
        <v>REINFORCED CONCRETE CHANNEL</v>
      </c>
      <c r="D315" s="347" t="str">
        <f>'CONSTRUCTION COST ESTIMATE'!BB315</f>
        <v>LS</v>
      </c>
      <c r="E315" s="348">
        <f>'CONSTRUCTION COST ESTIMATE'!BA315</f>
        <v>0</v>
      </c>
      <c r="F315" s="349" t="s">
        <v>11</v>
      </c>
      <c r="G315" s="349" t="s">
        <v>11</v>
      </c>
    </row>
    <row r="316" spans="1:7" s="343" customFormat="1" ht="45" hidden="1" customHeight="1">
      <c r="A316" s="373">
        <f>'CONSTRUCTION COST ESTIMATE'!A316</f>
        <v>0</v>
      </c>
      <c r="B316" s="345">
        <f>'CONSTRUCTION COST ESTIMATE'!B316</f>
        <v>502.01499999999999</v>
      </c>
      <c r="C316" s="346" t="str">
        <f>'CONSTRUCTION COST ESTIMATE'!C316</f>
        <v>REINFORCED CONCRETE TRAPEZOIDAL CHANNEL</v>
      </c>
      <c r="D316" s="347" t="str">
        <f>'CONSTRUCTION COST ESTIMATE'!BB316</f>
        <v>CY</v>
      </c>
      <c r="E316" s="348">
        <f>'CONSTRUCTION COST ESTIMATE'!BA316</f>
        <v>0</v>
      </c>
      <c r="F316" s="349" t="s">
        <v>11</v>
      </c>
      <c r="G316" s="349" t="s">
        <v>11</v>
      </c>
    </row>
    <row r="317" spans="1:7" s="343" customFormat="1" ht="45" hidden="1" customHeight="1">
      <c r="A317" s="373">
        <f>'CONSTRUCTION COST ESTIMATE'!A317</f>
        <v>0</v>
      </c>
      <c r="B317" s="345">
        <f>'CONSTRUCTION COST ESTIMATE'!B317</f>
        <v>502.01600000000002</v>
      </c>
      <c r="C317" s="346" t="str">
        <f>'CONSTRUCTION COST ESTIMATE'!C317</f>
        <v>REINFORCED CONCRETE TRAPEZOIDAL CHANNEL (ADD DIMENSION)</v>
      </c>
      <c r="D317" s="347" t="str">
        <f>'CONSTRUCTION COST ESTIMATE'!BB317</f>
        <v>LF</v>
      </c>
      <c r="E317" s="348">
        <f>'CONSTRUCTION COST ESTIMATE'!BA317</f>
        <v>0</v>
      </c>
      <c r="F317" s="349" t="s">
        <v>11</v>
      </c>
      <c r="G317" s="349" t="s">
        <v>11</v>
      </c>
    </row>
    <row r="318" spans="1:7" s="343" customFormat="1" ht="45" hidden="1" customHeight="1">
      <c r="A318" s="373">
        <f>'CONSTRUCTION COST ESTIMATE'!A318</f>
        <v>0</v>
      </c>
      <c r="B318" s="345">
        <f>'CONSTRUCTION COST ESTIMATE'!B318</f>
        <v>502.017</v>
      </c>
      <c r="C318" s="346" t="str">
        <f>'CONSTRUCTION COST ESTIMATE'!C318</f>
        <v>REINFORCED CONCRETE TRAPEZOIDAL CHANNEL</v>
      </c>
      <c r="D318" s="347" t="str">
        <f>'CONSTRUCTION COST ESTIMATE'!BB318</f>
        <v>LS</v>
      </c>
      <c r="E318" s="348">
        <f>'CONSTRUCTION COST ESTIMATE'!BA318</f>
        <v>0</v>
      </c>
      <c r="F318" s="349" t="s">
        <v>11</v>
      </c>
      <c r="G318" s="349" t="s">
        <v>11</v>
      </c>
    </row>
    <row r="319" spans="1:7" s="343" customFormat="1" ht="45" hidden="1" customHeight="1">
      <c r="A319" s="373">
        <f>'CONSTRUCTION COST ESTIMATE'!A319</f>
        <v>0</v>
      </c>
      <c r="B319" s="345">
        <f>'CONSTRUCTION COST ESTIMATE'!B319</f>
        <v>502.01799999999997</v>
      </c>
      <c r="C319" s="346" t="str">
        <f>'CONSTRUCTION COST ESTIMATE'!C319</f>
        <v>REINFORCED CONCRETE SWALE</v>
      </c>
      <c r="D319" s="347" t="str">
        <f>'CONSTRUCTION COST ESTIMATE'!BB319</f>
        <v>CY</v>
      </c>
      <c r="E319" s="348">
        <f>'CONSTRUCTION COST ESTIMATE'!BA319</f>
        <v>0</v>
      </c>
      <c r="F319" s="349" t="s">
        <v>11</v>
      </c>
      <c r="G319" s="349" t="s">
        <v>11</v>
      </c>
    </row>
    <row r="320" spans="1:7" s="343" customFormat="1" ht="45" hidden="1" customHeight="1">
      <c r="A320" s="373">
        <f>'CONSTRUCTION COST ESTIMATE'!A320</f>
        <v>0</v>
      </c>
      <c r="B320" s="345">
        <f>'CONSTRUCTION COST ESTIMATE'!B320</f>
        <v>502.01900000000001</v>
      </c>
      <c r="C320" s="346" t="str">
        <f>'CONSTRUCTION COST ESTIMATE'!C320</f>
        <v>REINFORCED CONCRETE SWALE</v>
      </c>
      <c r="D320" s="347" t="str">
        <f>'CONSTRUCTION COST ESTIMATE'!BB320</f>
        <v>LF</v>
      </c>
      <c r="E320" s="348">
        <f>'CONSTRUCTION COST ESTIMATE'!BA320</f>
        <v>0</v>
      </c>
      <c r="F320" s="349" t="s">
        <v>11</v>
      </c>
      <c r="G320" s="349" t="s">
        <v>11</v>
      </c>
    </row>
    <row r="321" spans="1:7" s="343" customFormat="1" ht="45" hidden="1" customHeight="1">
      <c r="A321" s="373">
        <f>'CONSTRUCTION COST ESTIMATE'!A321</f>
        <v>0</v>
      </c>
      <c r="B321" s="345">
        <f>'CONSTRUCTION COST ESTIMATE'!B321</f>
        <v>502.02</v>
      </c>
      <c r="C321" s="346" t="str">
        <f>'CONSTRUCTION COST ESTIMATE'!C321</f>
        <v>REINFORCED CONCRETE SWALE</v>
      </c>
      <c r="D321" s="347" t="str">
        <f>'CONSTRUCTION COST ESTIMATE'!BB321</f>
        <v>LS</v>
      </c>
      <c r="E321" s="348">
        <f>'CONSTRUCTION COST ESTIMATE'!BA321</f>
        <v>0</v>
      </c>
      <c r="F321" s="349" t="s">
        <v>11</v>
      </c>
      <c r="G321" s="349" t="s">
        <v>11</v>
      </c>
    </row>
    <row r="322" spans="1:7" s="343" customFormat="1" ht="45" hidden="1" customHeight="1">
      <c r="A322" s="373">
        <f>'CONSTRUCTION COST ESTIMATE'!A322</f>
        <v>0</v>
      </c>
      <c r="B322" s="345">
        <f>'CONSTRUCTION COST ESTIMATE'!B322</f>
        <v>502.02100000000002</v>
      </c>
      <c r="C322" s="346" t="str">
        <f>'CONSTRUCTION COST ESTIMATE'!C322</f>
        <v>CONCRETE CLOSURE PANEL</v>
      </c>
      <c r="D322" s="347" t="str">
        <f>'CONSTRUCTION COST ESTIMATE'!BB322</f>
        <v>EA</v>
      </c>
      <c r="E322" s="348">
        <f>'CONSTRUCTION COST ESTIMATE'!BA322</f>
        <v>0</v>
      </c>
      <c r="F322" s="349" t="s">
        <v>11</v>
      </c>
      <c r="G322" s="349" t="s">
        <v>11</v>
      </c>
    </row>
    <row r="323" spans="1:7" s="343" customFormat="1" ht="45" hidden="1" customHeight="1">
      <c r="A323" s="373">
        <f>'CONSTRUCTION COST ESTIMATE'!A323</f>
        <v>0</v>
      </c>
      <c r="B323" s="345">
        <f>'CONSTRUCTION COST ESTIMATE'!B323</f>
        <v>502.02199999999999</v>
      </c>
      <c r="C323" s="346" t="str">
        <f>'CONSTRUCTION COST ESTIMATE'!C323</f>
        <v>CONCRETE COLLAR</v>
      </c>
      <c r="D323" s="347" t="str">
        <f>'CONSTRUCTION COST ESTIMATE'!BB323</f>
        <v>EA</v>
      </c>
      <c r="E323" s="348">
        <f>'CONSTRUCTION COST ESTIMATE'!BA323</f>
        <v>0</v>
      </c>
      <c r="F323" s="349" t="s">
        <v>11</v>
      </c>
      <c r="G323" s="349" t="s">
        <v>11</v>
      </c>
    </row>
    <row r="324" spans="1:7" s="343" customFormat="1" ht="45" hidden="1" customHeight="1">
      <c r="A324" s="373">
        <f>'CONSTRUCTION COST ESTIMATE'!A324</f>
        <v>0</v>
      </c>
      <c r="B324" s="345">
        <f>'CONSTRUCTION COST ESTIMATE'!B324</f>
        <v>502.02300000000002</v>
      </c>
      <c r="C324" s="346" t="str">
        <f>'CONSTRUCTION COST ESTIMATE'!C324</f>
        <v>CONCRETE COLUMN</v>
      </c>
      <c r="D324" s="347" t="str">
        <f>'CONSTRUCTION COST ESTIMATE'!BB324</f>
        <v>LS</v>
      </c>
      <c r="E324" s="348">
        <f>'CONSTRUCTION COST ESTIMATE'!BA324</f>
        <v>0</v>
      </c>
      <c r="F324" s="349" t="s">
        <v>11</v>
      </c>
      <c r="G324" s="349" t="s">
        <v>11</v>
      </c>
    </row>
    <row r="325" spans="1:7" s="343" customFormat="1" ht="45" hidden="1" customHeight="1">
      <c r="A325" s="373">
        <f>'CONSTRUCTION COST ESTIMATE'!A325</f>
        <v>0</v>
      </c>
      <c r="B325" s="345">
        <f>'CONSTRUCTION COST ESTIMATE'!B325</f>
        <v>502.024</v>
      </c>
      <c r="C325" s="346" t="str">
        <f>'CONSTRUCTION COST ESTIMATE'!C325</f>
        <v>CONFLUENCE STRUCTURE</v>
      </c>
      <c r="D325" s="347" t="str">
        <f>'CONSTRUCTION COST ESTIMATE'!BB325</f>
        <v>LS</v>
      </c>
      <c r="E325" s="348">
        <f>'CONSTRUCTION COST ESTIMATE'!BA325</f>
        <v>0</v>
      </c>
      <c r="F325" s="349" t="s">
        <v>11</v>
      </c>
      <c r="G325" s="349" t="s">
        <v>11</v>
      </c>
    </row>
    <row r="326" spans="1:7" s="343" customFormat="1" ht="45" hidden="1" customHeight="1">
      <c r="A326" s="373">
        <f>'CONSTRUCTION COST ESTIMATE'!A326</f>
        <v>0</v>
      </c>
      <c r="B326" s="345">
        <f>'CONSTRUCTION COST ESTIMATE'!B326</f>
        <v>502.02499999999998</v>
      </c>
      <c r="C326" s="346" t="str">
        <f>'CONSTRUCTION COST ESTIMATE'!C326</f>
        <v>CONCRETE TRANSITION STRUCTURE</v>
      </c>
      <c r="D326" s="347" t="str">
        <f>'CONSTRUCTION COST ESTIMATE'!BB326</f>
        <v>EA</v>
      </c>
      <c r="E326" s="348">
        <f>'CONSTRUCTION COST ESTIMATE'!BA326</f>
        <v>0</v>
      </c>
      <c r="F326" s="349" t="s">
        <v>11</v>
      </c>
      <c r="G326" s="349" t="s">
        <v>11</v>
      </c>
    </row>
    <row r="327" spans="1:7" s="343" customFormat="1" ht="45" hidden="1" customHeight="1">
      <c r="A327" s="373">
        <f>'CONSTRUCTION COST ESTIMATE'!A327</f>
        <v>0</v>
      </c>
      <c r="B327" s="345">
        <f>'CONSTRUCTION COST ESTIMATE'!B327</f>
        <v>502.02600000000001</v>
      </c>
      <c r="C327" s="346" t="str">
        <f>'CONSTRUCTION COST ESTIMATE'!C327</f>
        <v>CONCRETE TRANSITION STRUCTURE</v>
      </c>
      <c r="D327" s="347" t="str">
        <f>'CONSTRUCTION COST ESTIMATE'!BB327</f>
        <v>LS</v>
      </c>
      <c r="E327" s="348">
        <f>'CONSTRUCTION COST ESTIMATE'!BA327</f>
        <v>0</v>
      </c>
      <c r="F327" s="349" t="s">
        <v>11</v>
      </c>
      <c r="G327" s="349" t="s">
        <v>11</v>
      </c>
    </row>
    <row r="328" spans="1:7" s="343" customFormat="1" ht="45" hidden="1" customHeight="1">
      <c r="A328" s="373">
        <f>'CONSTRUCTION COST ESTIMATE'!A328</f>
        <v>0</v>
      </c>
      <c r="B328" s="345">
        <f>'CONSTRUCTION COST ESTIMATE'!B328</f>
        <v>502.02699999999999</v>
      </c>
      <c r="C328" s="346" t="str">
        <f>'CONSTRUCTION COST ESTIMATE'!C328</f>
        <v>CONCRETE JUNCTION STRUCTURE</v>
      </c>
      <c r="D328" s="347" t="str">
        <f>'CONSTRUCTION COST ESTIMATE'!BB328</f>
        <v>EA</v>
      </c>
      <c r="E328" s="348">
        <f>'CONSTRUCTION COST ESTIMATE'!BA328</f>
        <v>0</v>
      </c>
      <c r="F328" s="349" t="s">
        <v>11</v>
      </c>
      <c r="G328" s="349" t="s">
        <v>11</v>
      </c>
    </row>
    <row r="329" spans="1:7" s="343" customFormat="1" ht="45" hidden="1" customHeight="1">
      <c r="A329" s="373">
        <f>'CONSTRUCTION COST ESTIMATE'!A329</f>
        <v>0</v>
      </c>
      <c r="B329" s="345">
        <f>'CONSTRUCTION COST ESTIMATE'!B329</f>
        <v>502.02800000000002</v>
      </c>
      <c r="C329" s="346" t="str">
        <f>'CONSTRUCTION COST ESTIMATE'!C329</f>
        <v>CONCRETE JUNCTION STRUCTURE</v>
      </c>
      <c r="D329" s="347" t="str">
        <f>'CONSTRUCTION COST ESTIMATE'!BB329</f>
        <v>LS</v>
      </c>
      <c r="E329" s="348">
        <f>'CONSTRUCTION COST ESTIMATE'!BA329</f>
        <v>0</v>
      </c>
      <c r="F329" s="349" t="s">
        <v>11</v>
      </c>
      <c r="G329" s="349" t="s">
        <v>11</v>
      </c>
    </row>
    <row r="330" spans="1:7" s="343" customFormat="1" ht="45" hidden="1" customHeight="1">
      <c r="A330" s="373">
        <f>'CONSTRUCTION COST ESTIMATE'!A330</f>
        <v>0</v>
      </c>
      <c r="B330" s="345">
        <f>'CONSTRUCTION COST ESTIMATE'!B330</f>
        <v>502.029</v>
      </c>
      <c r="C330" s="346" t="str">
        <f>'CONSTRUCTION COST ESTIMATE'!C330</f>
        <v>CAST IN PLACE RAMP</v>
      </c>
      <c r="D330" s="347" t="str">
        <f>'CONSTRUCTION COST ESTIMATE'!BB330</f>
        <v>CY</v>
      </c>
      <c r="E330" s="348">
        <f>'CONSTRUCTION COST ESTIMATE'!BA330</f>
        <v>0</v>
      </c>
      <c r="F330" s="349" t="s">
        <v>11</v>
      </c>
      <c r="G330" s="349" t="s">
        <v>11</v>
      </c>
    </row>
    <row r="331" spans="1:7" s="343" customFormat="1" ht="45" hidden="1" customHeight="1">
      <c r="A331" s="373">
        <f>'CONSTRUCTION COST ESTIMATE'!A331</f>
        <v>0</v>
      </c>
      <c r="B331" s="345">
        <f>'CONSTRUCTION COST ESTIMATE'!B331</f>
        <v>502.03</v>
      </c>
      <c r="C331" s="346" t="str">
        <f>'CONSTRUCTION COST ESTIMATE'!C331</f>
        <v>CAST IN PLACE RAMP</v>
      </c>
      <c r="D331" s="347" t="str">
        <f>'CONSTRUCTION COST ESTIMATE'!BB331</f>
        <v>LS</v>
      </c>
      <c r="E331" s="348">
        <f>'CONSTRUCTION COST ESTIMATE'!BA331</f>
        <v>0</v>
      </c>
      <c r="F331" s="349" t="s">
        <v>11</v>
      </c>
      <c r="G331" s="349" t="s">
        <v>11</v>
      </c>
    </row>
    <row r="332" spans="1:7" s="343" customFormat="1" ht="45" hidden="1" customHeight="1">
      <c r="A332" s="373">
        <f>'CONSTRUCTION COST ESTIMATE'!A332</f>
        <v>0</v>
      </c>
      <c r="B332" s="345">
        <f>'CONSTRUCTION COST ESTIMATE'!B332</f>
        <v>502.03100000000001</v>
      </c>
      <c r="C332" s="346" t="str">
        <f>'CONSTRUCTION COST ESTIMATE'!C332</f>
        <v>CONCRETE RESTROOM FACILITY</v>
      </c>
      <c r="D332" s="347" t="str">
        <f>'CONSTRUCTION COST ESTIMATE'!BB332</f>
        <v>LS</v>
      </c>
      <c r="E332" s="348">
        <f>'CONSTRUCTION COST ESTIMATE'!BA332</f>
        <v>0</v>
      </c>
      <c r="F332" s="349" t="s">
        <v>11</v>
      </c>
      <c r="G332" s="349" t="s">
        <v>11</v>
      </c>
    </row>
    <row r="333" spans="1:7" s="343" customFormat="1" ht="45" hidden="1" customHeight="1">
      <c r="A333" s="373">
        <f>'CONSTRUCTION COST ESTIMATE'!A333</f>
        <v>0</v>
      </c>
      <c r="B333" s="345">
        <f>'CONSTRUCTION COST ESTIMATE'!B333</f>
        <v>505.00049999999999</v>
      </c>
      <c r="C333" s="346" t="str">
        <f>'CONSTRUCTION COST ESTIMATE'!C333</f>
        <v>REINFORCING STEEL</v>
      </c>
      <c r="D333" s="347" t="str">
        <f>'CONSTRUCTION COST ESTIMATE'!BB333</f>
        <v>LB</v>
      </c>
      <c r="E333" s="348">
        <f>'CONSTRUCTION COST ESTIMATE'!BA333</f>
        <v>0</v>
      </c>
      <c r="F333" s="349" t="s">
        <v>11</v>
      </c>
      <c r="G333" s="349" t="s">
        <v>11</v>
      </c>
    </row>
    <row r="334" spans="1:7" s="343" customFormat="1" ht="45" hidden="1" customHeight="1">
      <c r="A334" s="373">
        <f>'CONSTRUCTION COST ESTIMATE'!A334</f>
        <v>0</v>
      </c>
      <c r="B334" s="345">
        <f>'CONSTRUCTION COST ESTIMATE'!B334</f>
        <v>505.00099999999998</v>
      </c>
      <c r="C334" s="346" t="str">
        <f>'CONSTRUCTION COST ESTIMATE'!C334</f>
        <v>REINFORCING STEEL - DEDUCTION</v>
      </c>
      <c r="D334" s="347" t="str">
        <f>'CONSTRUCTION COST ESTIMATE'!BB334</f>
        <v>LB</v>
      </c>
      <c r="E334" s="348">
        <f>'CONSTRUCTION COST ESTIMATE'!BA334</f>
        <v>0</v>
      </c>
      <c r="F334" s="349" t="s">
        <v>11</v>
      </c>
      <c r="G334" s="349" t="s">
        <v>11</v>
      </c>
    </row>
    <row r="335" spans="1:7" s="343" customFormat="1" ht="45" hidden="1" customHeight="1">
      <c r="A335" s="373">
        <f>'CONSTRUCTION COST ESTIMATE'!A335</f>
        <v>0</v>
      </c>
      <c r="B335" s="345">
        <f>'CONSTRUCTION COST ESTIMATE'!B335</f>
        <v>506.00049999999999</v>
      </c>
      <c r="C335" s="346" t="str">
        <f>'CONSTRUCTION COST ESTIMATE'!C335</f>
        <v>BOLLARD</v>
      </c>
      <c r="D335" s="347" t="str">
        <f>'CONSTRUCTION COST ESTIMATE'!BB335</f>
        <v>EA</v>
      </c>
      <c r="E335" s="348">
        <f>'CONSTRUCTION COST ESTIMATE'!BA335</f>
        <v>0</v>
      </c>
      <c r="F335" s="349" t="s">
        <v>11</v>
      </c>
      <c r="G335" s="349" t="s">
        <v>11</v>
      </c>
    </row>
    <row r="336" spans="1:7" s="343" customFormat="1" ht="45" hidden="1" customHeight="1">
      <c r="A336" s="373">
        <f>'CONSTRUCTION COST ESTIMATE'!A336</f>
        <v>0</v>
      </c>
      <c r="B336" s="345">
        <f>'CONSTRUCTION COST ESTIMATE'!B336</f>
        <v>506.00099999999998</v>
      </c>
      <c r="C336" s="346" t="str">
        <f>'CONSTRUCTION COST ESTIMATE'!C336</f>
        <v>BOLLARD, REMOVABLE</v>
      </c>
      <c r="D336" s="347" t="str">
        <f>'CONSTRUCTION COST ESTIMATE'!BB336</f>
        <v>EA</v>
      </c>
      <c r="E336" s="348">
        <f>'CONSTRUCTION COST ESTIMATE'!BA336</f>
        <v>0</v>
      </c>
      <c r="F336" s="349" t="s">
        <v>11</v>
      </c>
      <c r="G336" s="349" t="s">
        <v>11</v>
      </c>
    </row>
    <row r="337" spans="1:7" s="343" customFormat="1" ht="45" hidden="1" customHeight="1">
      <c r="A337" s="373">
        <f>'CONSTRUCTION COST ESTIMATE'!A337</f>
        <v>0</v>
      </c>
      <c r="B337" s="345">
        <f>'CONSTRUCTION COST ESTIMATE'!B337</f>
        <v>506.00200000000001</v>
      </c>
      <c r="C337" s="346" t="str">
        <f>'CONSTRUCTION COST ESTIMATE'!C337</f>
        <v>METAL RAILING</v>
      </c>
      <c r="D337" s="347" t="str">
        <f>'CONSTRUCTION COST ESTIMATE'!BB337</f>
        <v>LF</v>
      </c>
      <c r="E337" s="348">
        <f>'CONSTRUCTION COST ESTIMATE'!BA337</f>
        <v>0</v>
      </c>
      <c r="F337" s="349" t="s">
        <v>11</v>
      </c>
      <c r="G337" s="349" t="s">
        <v>11</v>
      </c>
    </row>
    <row r="338" spans="1:7" s="343" customFormat="1" ht="45" hidden="1" customHeight="1">
      <c r="A338" s="373">
        <f>'CONSTRUCTION COST ESTIMATE'!A338</f>
        <v>0</v>
      </c>
      <c r="B338" s="345">
        <f>'CONSTRUCTION COST ESTIMATE'!B338</f>
        <v>506.00299999999999</v>
      </c>
      <c r="C338" s="346" t="str">
        <f>'CONSTRUCTION COST ESTIMATE'!C338</f>
        <v>PEDESTRIAN RAIL</v>
      </c>
      <c r="D338" s="347" t="str">
        <f>'CONSTRUCTION COST ESTIMATE'!BB338</f>
        <v>LF</v>
      </c>
      <c r="E338" s="348">
        <f>'CONSTRUCTION COST ESTIMATE'!BA338</f>
        <v>0</v>
      </c>
      <c r="F338" s="349" t="s">
        <v>11</v>
      </c>
      <c r="G338" s="349" t="s">
        <v>11</v>
      </c>
    </row>
    <row r="339" spans="1:7" s="343" customFormat="1" ht="45" hidden="1" customHeight="1">
      <c r="A339" s="373">
        <f>'CONSTRUCTION COST ESTIMATE'!A339</f>
        <v>0</v>
      </c>
      <c r="B339" s="345">
        <f>'CONSTRUCTION COST ESTIMATE'!B339</f>
        <v>506.00400000000002</v>
      </c>
      <c r="C339" s="346" t="str">
        <f>'CONSTRUCTION COST ESTIMATE'!C339</f>
        <v>SALVAGE RETAINING WALL RAIL</v>
      </c>
      <c r="D339" s="347" t="str">
        <f>'CONSTRUCTION COST ESTIMATE'!BB339</f>
        <v>LF</v>
      </c>
      <c r="E339" s="348">
        <f>'CONSTRUCTION COST ESTIMATE'!BA339</f>
        <v>0</v>
      </c>
      <c r="F339" s="349" t="s">
        <v>11</v>
      </c>
      <c r="G339" s="349" t="s">
        <v>11</v>
      </c>
    </row>
    <row r="340" spans="1:7" s="343" customFormat="1" ht="45" hidden="1" customHeight="1">
      <c r="A340" s="373">
        <f>'CONSTRUCTION COST ESTIMATE'!A340</f>
        <v>0</v>
      </c>
      <c r="B340" s="345">
        <f>'CONSTRUCTION COST ESTIMATE'!B340</f>
        <v>506.005</v>
      </c>
      <c r="C340" s="346" t="str">
        <f>'CONSTRUCTION COST ESTIMATE'!C340</f>
        <v>MODIFY PARKING CANOPY</v>
      </c>
      <c r="D340" s="347" t="str">
        <f>'CONSTRUCTION COST ESTIMATE'!BB340</f>
        <v>LS</v>
      </c>
      <c r="E340" s="348">
        <f>'CONSTRUCTION COST ESTIMATE'!BA340</f>
        <v>0</v>
      </c>
      <c r="F340" s="349" t="s">
        <v>11</v>
      </c>
      <c r="G340" s="349" t="s">
        <v>11</v>
      </c>
    </row>
    <row r="341" spans="1:7" s="343" customFormat="1" ht="45" hidden="1" customHeight="1">
      <c r="A341" s="373">
        <f>'CONSTRUCTION COST ESTIMATE'!A341</f>
        <v>0</v>
      </c>
      <c r="B341" s="345">
        <f>'CONSTRUCTION COST ESTIMATE'!B341</f>
        <v>506.00599999999997</v>
      </c>
      <c r="C341" s="346" t="str">
        <f>'CONSTRUCTION COST ESTIMATE'!C341</f>
        <v>STRUCTURAL STEEL</v>
      </c>
      <c r="D341" s="347" t="str">
        <f>'CONSTRUCTION COST ESTIMATE'!BB341</f>
        <v>LB</v>
      </c>
      <c r="E341" s="348">
        <f>'CONSTRUCTION COST ESTIMATE'!BA341</f>
        <v>0</v>
      </c>
      <c r="F341" s="349" t="s">
        <v>11</v>
      </c>
      <c r="G341" s="349" t="s">
        <v>11</v>
      </c>
    </row>
    <row r="342" spans="1:7" s="343" customFormat="1" ht="45" hidden="1" customHeight="1">
      <c r="A342" s="373">
        <f>'CONSTRUCTION COST ESTIMATE'!A342</f>
        <v>0</v>
      </c>
      <c r="B342" s="345">
        <f>'CONSTRUCTION COST ESTIMATE'!B342</f>
        <v>506.00700000000001</v>
      </c>
      <c r="C342" s="346" t="str">
        <f>'CONSTRUCTION COST ESTIMATE'!C342</f>
        <v>STEEL SHADE STRUCUTRE</v>
      </c>
      <c r="D342" s="347" t="str">
        <f>'CONSTRUCTION COST ESTIMATE'!BB342</f>
        <v>LS</v>
      </c>
      <c r="E342" s="348">
        <f>'CONSTRUCTION COST ESTIMATE'!BA342</f>
        <v>0</v>
      </c>
      <c r="F342" s="349" t="s">
        <v>11</v>
      </c>
      <c r="G342" s="349" t="s">
        <v>11</v>
      </c>
    </row>
    <row r="343" spans="1:7" s="343" customFormat="1" ht="45" hidden="1" customHeight="1">
      <c r="A343" s="373">
        <f>'CONSTRUCTION COST ESTIMATE'!A343</f>
        <v>0</v>
      </c>
      <c r="B343" s="345">
        <f>'CONSTRUCTION COST ESTIMATE'!B343</f>
        <v>506.00799999999998</v>
      </c>
      <c r="C343" s="346" t="str">
        <f>'CONSTRUCTION COST ESTIMATE'!C343</f>
        <v>TRIANGULAR KIOSK</v>
      </c>
      <c r="D343" s="347" t="str">
        <f>'CONSTRUCTION COST ESTIMATE'!BB343</f>
        <v>LS</v>
      </c>
      <c r="E343" s="348">
        <f>'CONSTRUCTION COST ESTIMATE'!BA343</f>
        <v>0</v>
      </c>
      <c r="F343" s="349" t="s">
        <v>11</v>
      </c>
      <c r="G343" s="349" t="s">
        <v>11</v>
      </c>
    </row>
    <row r="344" spans="1:7" s="343" customFormat="1" ht="45" hidden="1" customHeight="1">
      <c r="A344" s="373">
        <f>'CONSTRUCTION COST ESTIMATE'!A344</f>
        <v>0</v>
      </c>
      <c r="B344" s="345">
        <f>'CONSTRUCTION COST ESTIMATE'!B344</f>
        <v>508.00049999999999</v>
      </c>
      <c r="C344" s="346" t="str">
        <f>'CONSTRUCTION COST ESTIMATE'!C344</f>
        <v>DIAMETER CIDH PILE (48 INCH)</v>
      </c>
      <c r="D344" s="347" t="str">
        <f>'CONSTRUCTION COST ESTIMATE'!BB344</f>
        <v>LS</v>
      </c>
      <c r="E344" s="348">
        <f>'CONSTRUCTION COST ESTIMATE'!BA344</f>
        <v>0</v>
      </c>
      <c r="F344" s="349" t="s">
        <v>11</v>
      </c>
      <c r="G344" s="349" t="s">
        <v>11</v>
      </c>
    </row>
    <row r="345" spans="1:7" s="343" customFormat="1" ht="45" hidden="1" customHeight="1">
      <c r="A345" s="373">
        <f>'CONSTRUCTION COST ESTIMATE'!A345</f>
        <v>0</v>
      </c>
      <c r="B345" s="345">
        <f>'CONSTRUCTION COST ESTIMATE'!B345</f>
        <v>508.00099999999998</v>
      </c>
      <c r="C345" s="346" t="str">
        <f>'CONSTRUCTION COST ESTIMATE'!C345</f>
        <v>DIAMETER CIDH PILE (72 INCH)</v>
      </c>
      <c r="D345" s="347" t="str">
        <f>'CONSTRUCTION COST ESTIMATE'!BB345</f>
        <v>LS</v>
      </c>
      <c r="E345" s="348">
        <f>'CONSTRUCTION COST ESTIMATE'!BA345</f>
        <v>0</v>
      </c>
      <c r="F345" s="349" t="s">
        <v>11</v>
      </c>
      <c r="G345" s="349" t="s">
        <v>11</v>
      </c>
    </row>
    <row r="346" spans="1:7" s="343" customFormat="1" ht="45" hidden="1" customHeight="1">
      <c r="A346" s="373">
        <f>'CONSTRUCTION COST ESTIMATE'!A346</f>
        <v>0</v>
      </c>
      <c r="B346" s="345">
        <f>'CONSTRUCTION COST ESTIMATE'!B346</f>
        <v>509.05029999999999</v>
      </c>
      <c r="C346" s="346" t="str">
        <f>'CONSTRUCTION COST ESTIMATE'!C346</f>
        <v>5 FOOT X 3 FOOT PRECAST REINFORCED CONCRETE BOX</v>
      </c>
      <c r="D346" s="347" t="str">
        <f>'CONSTRUCTION COST ESTIMATE'!BB346</f>
        <v>LF</v>
      </c>
      <c r="E346" s="348">
        <f>'CONSTRUCTION COST ESTIMATE'!BA346</f>
        <v>0</v>
      </c>
      <c r="F346" s="349" t="s">
        <v>11</v>
      </c>
      <c r="G346" s="349" t="s">
        <v>11</v>
      </c>
    </row>
    <row r="347" spans="1:7" s="343" customFormat="1" ht="45" hidden="1" customHeight="1">
      <c r="A347" s="373">
        <f>'CONSTRUCTION COST ESTIMATE'!A347</f>
        <v>0</v>
      </c>
      <c r="B347" s="345">
        <f>'CONSTRUCTION COST ESTIMATE'!B347</f>
        <v>509.05040000000002</v>
      </c>
      <c r="C347" s="346" t="str">
        <f>'CONSTRUCTION COST ESTIMATE'!C347</f>
        <v>5 FOOT X 4 FOOT PRECAST REINFORCED CONCRETE BOX</v>
      </c>
      <c r="D347" s="347" t="str">
        <f>'CONSTRUCTION COST ESTIMATE'!BB347</f>
        <v>LF</v>
      </c>
      <c r="E347" s="348">
        <f>'CONSTRUCTION COST ESTIMATE'!BA347</f>
        <v>0</v>
      </c>
      <c r="F347" s="349" t="s">
        <v>11</v>
      </c>
      <c r="G347" s="349" t="s">
        <v>11</v>
      </c>
    </row>
    <row r="348" spans="1:7" s="343" customFormat="1" ht="45" hidden="1" customHeight="1">
      <c r="A348" s="373">
        <f>'CONSTRUCTION COST ESTIMATE'!A348</f>
        <v>0</v>
      </c>
      <c r="B348" s="345">
        <f>'CONSTRUCTION COST ESTIMATE'!B348</f>
        <v>509.0505</v>
      </c>
      <c r="C348" s="346" t="str">
        <f>'CONSTRUCTION COST ESTIMATE'!C348</f>
        <v>5 FOOT X 5 FOOT PRECAST REINFORCED CONCRETE BOX</v>
      </c>
      <c r="D348" s="347" t="str">
        <f>'CONSTRUCTION COST ESTIMATE'!BB348</f>
        <v>LF</v>
      </c>
      <c r="E348" s="348">
        <f>'CONSTRUCTION COST ESTIMATE'!BA348</f>
        <v>0</v>
      </c>
      <c r="F348" s="349" t="s">
        <v>11</v>
      </c>
      <c r="G348" s="349" t="s">
        <v>11</v>
      </c>
    </row>
    <row r="349" spans="1:7" s="343" customFormat="1" ht="45" hidden="1" customHeight="1">
      <c r="A349" s="373">
        <f>'CONSTRUCTION COST ESTIMATE'!A349</f>
        <v>0</v>
      </c>
      <c r="B349" s="345">
        <f>'CONSTRUCTION COST ESTIMATE'!B349</f>
        <v>509.06029999999998</v>
      </c>
      <c r="C349" s="346" t="str">
        <f>'CONSTRUCTION COST ESTIMATE'!C349</f>
        <v>6 FOOT X 3 FOOT PRECAST REINFORCED CONCRETE BOX</v>
      </c>
      <c r="D349" s="347" t="str">
        <f>'CONSTRUCTION COST ESTIMATE'!BB349</f>
        <v>LF</v>
      </c>
      <c r="E349" s="348">
        <f>'CONSTRUCTION COST ESTIMATE'!BA349</f>
        <v>0</v>
      </c>
      <c r="F349" s="349" t="s">
        <v>11</v>
      </c>
      <c r="G349" s="349" t="s">
        <v>11</v>
      </c>
    </row>
    <row r="350" spans="1:7" s="343" customFormat="1" ht="45" hidden="1" customHeight="1">
      <c r="A350" s="373">
        <f>'CONSTRUCTION COST ESTIMATE'!A350</f>
        <v>0</v>
      </c>
      <c r="B350" s="345">
        <f>'CONSTRUCTION COST ESTIMATE'!B350</f>
        <v>509.06040000000002</v>
      </c>
      <c r="C350" s="346" t="str">
        <f>'CONSTRUCTION COST ESTIMATE'!C350</f>
        <v>6 FOOT X 4 FOOT PRECAST REINFORCED CONCRETE BOX</v>
      </c>
      <c r="D350" s="347" t="str">
        <f>'CONSTRUCTION COST ESTIMATE'!BB350</f>
        <v>LF</v>
      </c>
      <c r="E350" s="348">
        <f>'CONSTRUCTION COST ESTIMATE'!BA350</f>
        <v>0</v>
      </c>
      <c r="F350" s="349" t="s">
        <v>11</v>
      </c>
      <c r="G350" s="349" t="s">
        <v>11</v>
      </c>
    </row>
    <row r="351" spans="1:7" s="343" customFormat="1" ht="45" hidden="1" customHeight="1">
      <c r="A351" s="373">
        <f>'CONSTRUCTION COST ESTIMATE'!A351</f>
        <v>0</v>
      </c>
      <c r="B351" s="345">
        <f>'CONSTRUCTION COST ESTIMATE'!B351</f>
        <v>509.06049999999999</v>
      </c>
      <c r="C351" s="346" t="str">
        <f>'CONSTRUCTION COST ESTIMATE'!C351</f>
        <v>6 FOOT X 5 FOOT PRECAST REINFORCED CONCRETE BOX</v>
      </c>
      <c r="D351" s="347" t="str">
        <f>'CONSTRUCTION COST ESTIMATE'!BB351</f>
        <v>LF</v>
      </c>
      <c r="E351" s="348">
        <f>'CONSTRUCTION COST ESTIMATE'!BA351</f>
        <v>0</v>
      </c>
      <c r="F351" s="349" t="s">
        <v>11</v>
      </c>
      <c r="G351" s="349" t="s">
        <v>11</v>
      </c>
    </row>
    <row r="352" spans="1:7" s="343" customFormat="1" ht="45" hidden="1" customHeight="1">
      <c r="A352" s="373">
        <f>'CONSTRUCTION COST ESTIMATE'!A352</f>
        <v>0</v>
      </c>
      <c r="B352" s="345">
        <f>'CONSTRUCTION COST ESTIMATE'!B352</f>
        <v>509.06060000000002</v>
      </c>
      <c r="C352" s="346" t="str">
        <f>'CONSTRUCTION COST ESTIMATE'!C352</f>
        <v>6 FOOT X 6 FOOT PRECAST REINFORCED CONCRETE BOX</v>
      </c>
      <c r="D352" s="347" t="str">
        <f>'CONSTRUCTION COST ESTIMATE'!BB352</f>
        <v>LF</v>
      </c>
      <c r="E352" s="348">
        <f>'CONSTRUCTION COST ESTIMATE'!BA352</f>
        <v>0</v>
      </c>
      <c r="F352" s="349" t="s">
        <v>11</v>
      </c>
      <c r="G352" s="349" t="s">
        <v>11</v>
      </c>
    </row>
    <row r="353" spans="1:7" s="343" customFormat="1" ht="45" hidden="1" customHeight="1">
      <c r="A353" s="373">
        <f>'CONSTRUCTION COST ESTIMATE'!A353</f>
        <v>0</v>
      </c>
      <c r="B353" s="345">
        <f>'CONSTRUCTION COST ESTIMATE'!B353</f>
        <v>509.07029999999997</v>
      </c>
      <c r="C353" s="346" t="str">
        <f>'CONSTRUCTION COST ESTIMATE'!C353</f>
        <v>7 FOOT X 3 FOOT PRECAST REINFORCED CONCRETE BOX</v>
      </c>
      <c r="D353" s="347" t="str">
        <f>'CONSTRUCTION COST ESTIMATE'!BB353</f>
        <v>LF</v>
      </c>
      <c r="E353" s="348">
        <f>'CONSTRUCTION COST ESTIMATE'!BA353</f>
        <v>0</v>
      </c>
      <c r="F353" s="349" t="s">
        <v>11</v>
      </c>
      <c r="G353" s="349" t="s">
        <v>11</v>
      </c>
    </row>
    <row r="354" spans="1:7" s="343" customFormat="1" ht="45" hidden="1" customHeight="1">
      <c r="A354" s="373">
        <f>'CONSTRUCTION COST ESTIMATE'!A354</f>
        <v>0</v>
      </c>
      <c r="B354" s="345">
        <f>'CONSTRUCTION COST ESTIMATE'!B354</f>
        <v>509.07040000000001</v>
      </c>
      <c r="C354" s="346" t="str">
        <f>'CONSTRUCTION COST ESTIMATE'!C354</f>
        <v>7 FOOT X 4 FOOT PRECAST REINFORCED CONCRETE BOX</v>
      </c>
      <c r="D354" s="347" t="str">
        <f>'CONSTRUCTION COST ESTIMATE'!BB354</f>
        <v>LF</v>
      </c>
      <c r="E354" s="348">
        <f>'CONSTRUCTION COST ESTIMATE'!BA354</f>
        <v>0</v>
      </c>
      <c r="F354" s="349" t="s">
        <v>11</v>
      </c>
      <c r="G354" s="349" t="s">
        <v>11</v>
      </c>
    </row>
    <row r="355" spans="1:7" s="343" customFormat="1" ht="45" hidden="1" customHeight="1">
      <c r="A355" s="373">
        <f>'CONSTRUCTION COST ESTIMATE'!A355</f>
        <v>0</v>
      </c>
      <c r="B355" s="345">
        <f>'CONSTRUCTION COST ESTIMATE'!B355</f>
        <v>509.07049999999998</v>
      </c>
      <c r="C355" s="346" t="str">
        <f>'CONSTRUCTION COST ESTIMATE'!C355</f>
        <v>7 FOOT X 5 FOOT PRECAST REINFORCED CONCRETE BOX</v>
      </c>
      <c r="D355" s="347" t="str">
        <f>'CONSTRUCTION COST ESTIMATE'!BB355</f>
        <v>LF</v>
      </c>
      <c r="E355" s="348">
        <f>'CONSTRUCTION COST ESTIMATE'!BA355</f>
        <v>0</v>
      </c>
      <c r="F355" s="349" t="s">
        <v>11</v>
      </c>
      <c r="G355" s="349" t="s">
        <v>11</v>
      </c>
    </row>
    <row r="356" spans="1:7" s="343" customFormat="1" ht="45" hidden="1" customHeight="1">
      <c r="A356" s="373">
        <f>'CONSTRUCTION COST ESTIMATE'!A356</f>
        <v>0</v>
      </c>
      <c r="B356" s="345">
        <f>'CONSTRUCTION COST ESTIMATE'!B356</f>
        <v>509.07060000000001</v>
      </c>
      <c r="C356" s="346" t="str">
        <f>'CONSTRUCTION COST ESTIMATE'!C356</f>
        <v>7 FOOT X 6 FOOT PRECAST REINFORCED CONCRETE BOX</v>
      </c>
      <c r="D356" s="347" t="str">
        <f>'CONSTRUCTION COST ESTIMATE'!BB356</f>
        <v>LF</v>
      </c>
      <c r="E356" s="348">
        <f>'CONSTRUCTION COST ESTIMATE'!BA356</f>
        <v>0</v>
      </c>
      <c r="F356" s="349" t="s">
        <v>11</v>
      </c>
      <c r="G356" s="349" t="s">
        <v>11</v>
      </c>
    </row>
    <row r="357" spans="1:7" s="343" customFormat="1" ht="45" hidden="1" customHeight="1">
      <c r="A357" s="373">
        <f>'CONSTRUCTION COST ESTIMATE'!A357</f>
        <v>0</v>
      </c>
      <c r="B357" s="345">
        <f>'CONSTRUCTION COST ESTIMATE'!B357</f>
        <v>509.07069999999999</v>
      </c>
      <c r="C357" s="346" t="str">
        <f>'CONSTRUCTION COST ESTIMATE'!C357</f>
        <v>7 FOOT X 7 FOOT PRECAST REINFORCED CONCRETE BOX</v>
      </c>
      <c r="D357" s="347" t="str">
        <f>'CONSTRUCTION COST ESTIMATE'!BB357</f>
        <v>LF</v>
      </c>
      <c r="E357" s="348">
        <f>'CONSTRUCTION COST ESTIMATE'!BA357</f>
        <v>0</v>
      </c>
      <c r="F357" s="349" t="s">
        <v>11</v>
      </c>
      <c r="G357" s="349" t="s">
        <v>11</v>
      </c>
    </row>
    <row r="358" spans="1:7" s="343" customFormat="1" ht="45" hidden="1" customHeight="1">
      <c r="A358" s="373">
        <f>'CONSTRUCTION COST ESTIMATE'!A358</f>
        <v>0</v>
      </c>
      <c r="B358" s="345">
        <f>'CONSTRUCTION COST ESTIMATE'!B358</f>
        <v>509.08030000000002</v>
      </c>
      <c r="C358" s="346" t="str">
        <f>'CONSTRUCTION COST ESTIMATE'!C358</f>
        <v>8 FOOT X 3 FOOT PRECAST REINFORCED CONCRETE BOX</v>
      </c>
      <c r="D358" s="347" t="str">
        <f>'CONSTRUCTION COST ESTIMATE'!BB358</f>
        <v>LF</v>
      </c>
      <c r="E358" s="348">
        <f>'CONSTRUCTION COST ESTIMATE'!BA358</f>
        <v>0</v>
      </c>
      <c r="F358" s="349" t="s">
        <v>11</v>
      </c>
      <c r="G358" s="349" t="s">
        <v>11</v>
      </c>
    </row>
    <row r="359" spans="1:7" s="343" customFormat="1" ht="45" hidden="1" customHeight="1">
      <c r="A359" s="373">
        <f>'CONSTRUCTION COST ESTIMATE'!A359</f>
        <v>0</v>
      </c>
      <c r="B359" s="345">
        <f>'CONSTRUCTION COST ESTIMATE'!B359</f>
        <v>509.0804</v>
      </c>
      <c r="C359" s="346" t="str">
        <f>'CONSTRUCTION COST ESTIMATE'!C359</f>
        <v>8 FOOT X 4 FOOT PRECAST REINFORCED CONCRETE BOX</v>
      </c>
      <c r="D359" s="347" t="str">
        <f>'CONSTRUCTION COST ESTIMATE'!BB359</f>
        <v>LF</v>
      </c>
      <c r="E359" s="348">
        <f>'CONSTRUCTION COST ESTIMATE'!BA359</f>
        <v>0</v>
      </c>
      <c r="F359" s="349" t="s">
        <v>11</v>
      </c>
      <c r="G359" s="349" t="s">
        <v>11</v>
      </c>
    </row>
    <row r="360" spans="1:7" s="343" customFormat="1" ht="45" hidden="1" customHeight="1">
      <c r="A360" s="373">
        <f>'CONSTRUCTION COST ESTIMATE'!A360</f>
        <v>0</v>
      </c>
      <c r="B360" s="345">
        <f>'CONSTRUCTION COST ESTIMATE'!B360</f>
        <v>509.08049999999997</v>
      </c>
      <c r="C360" s="346" t="str">
        <f>'CONSTRUCTION COST ESTIMATE'!C360</f>
        <v>8 FOOT X 5 FOOT PRECAST REINFORCED CONCRETE BOX</v>
      </c>
      <c r="D360" s="347" t="str">
        <f>'CONSTRUCTION COST ESTIMATE'!BB360</f>
        <v>LF</v>
      </c>
      <c r="E360" s="348">
        <f>'CONSTRUCTION COST ESTIMATE'!BA360</f>
        <v>0</v>
      </c>
      <c r="F360" s="349" t="s">
        <v>11</v>
      </c>
      <c r="G360" s="349" t="s">
        <v>11</v>
      </c>
    </row>
    <row r="361" spans="1:7" s="343" customFormat="1" ht="45" hidden="1" customHeight="1">
      <c r="A361" s="373">
        <f>'CONSTRUCTION COST ESTIMATE'!A361</f>
        <v>0</v>
      </c>
      <c r="B361" s="345">
        <f>'CONSTRUCTION COST ESTIMATE'!B361</f>
        <v>509.0806</v>
      </c>
      <c r="C361" s="346" t="str">
        <f>'CONSTRUCTION COST ESTIMATE'!C361</f>
        <v>8 FOOT X 6 FOOT PRECAST REINFORCED CONCRETE BOX</v>
      </c>
      <c r="D361" s="347" t="str">
        <f>'CONSTRUCTION COST ESTIMATE'!BB361</f>
        <v>LF</v>
      </c>
      <c r="E361" s="348">
        <f>'CONSTRUCTION COST ESTIMATE'!BA361</f>
        <v>0</v>
      </c>
      <c r="F361" s="349" t="s">
        <v>11</v>
      </c>
      <c r="G361" s="349" t="s">
        <v>11</v>
      </c>
    </row>
    <row r="362" spans="1:7" s="343" customFormat="1" ht="45" hidden="1" customHeight="1">
      <c r="A362" s="373">
        <f>'CONSTRUCTION COST ESTIMATE'!A362</f>
        <v>0</v>
      </c>
      <c r="B362" s="345">
        <f>'CONSTRUCTION COST ESTIMATE'!B362</f>
        <v>509.08069999999998</v>
      </c>
      <c r="C362" s="346" t="str">
        <f>'CONSTRUCTION COST ESTIMATE'!C362</f>
        <v>8 FOOT X 7 FOOT PRECAST REINFORCED CONCRETE BOX</v>
      </c>
      <c r="D362" s="347" t="str">
        <f>'CONSTRUCTION COST ESTIMATE'!BB362</f>
        <v>LF</v>
      </c>
      <c r="E362" s="348">
        <f>'CONSTRUCTION COST ESTIMATE'!BA362</f>
        <v>0</v>
      </c>
      <c r="F362" s="349" t="s">
        <v>11</v>
      </c>
      <c r="G362" s="349" t="s">
        <v>11</v>
      </c>
    </row>
    <row r="363" spans="1:7" s="343" customFormat="1" ht="45" hidden="1" customHeight="1">
      <c r="A363" s="373">
        <f>'CONSTRUCTION COST ESTIMATE'!A363</f>
        <v>0</v>
      </c>
      <c r="B363" s="345">
        <f>'CONSTRUCTION COST ESTIMATE'!B363</f>
        <v>509.08080000000001</v>
      </c>
      <c r="C363" s="346" t="str">
        <f>'CONSTRUCTION COST ESTIMATE'!C363</f>
        <v>8 FOOT X 8 FOOT PRECAST REINFORCED CONCRETE BOX</v>
      </c>
      <c r="D363" s="347" t="str">
        <f>'CONSTRUCTION COST ESTIMATE'!BB363</f>
        <v>LF</v>
      </c>
      <c r="E363" s="348">
        <f>'CONSTRUCTION COST ESTIMATE'!BA363</f>
        <v>0</v>
      </c>
      <c r="F363" s="349" t="s">
        <v>11</v>
      </c>
      <c r="G363" s="349" t="s">
        <v>11</v>
      </c>
    </row>
    <row r="364" spans="1:7" s="343" customFormat="1" ht="45" hidden="1" customHeight="1">
      <c r="A364" s="373">
        <f>'CONSTRUCTION COST ESTIMATE'!A364</f>
        <v>0</v>
      </c>
      <c r="B364" s="345">
        <f>'CONSTRUCTION COST ESTIMATE'!B364</f>
        <v>509.09030000000001</v>
      </c>
      <c r="C364" s="346" t="str">
        <f>'CONSTRUCTION COST ESTIMATE'!C364</f>
        <v>9 FOOT X 3 FOOT PRECAST REINFORCED CONCRETE BOX</v>
      </c>
      <c r="D364" s="347" t="str">
        <f>'CONSTRUCTION COST ESTIMATE'!BB364</f>
        <v>LF</v>
      </c>
      <c r="E364" s="348">
        <f>'CONSTRUCTION COST ESTIMATE'!BA364</f>
        <v>0</v>
      </c>
      <c r="F364" s="349" t="s">
        <v>11</v>
      </c>
      <c r="G364" s="349" t="s">
        <v>11</v>
      </c>
    </row>
    <row r="365" spans="1:7" s="343" customFormat="1" ht="45" hidden="1" customHeight="1">
      <c r="A365" s="373">
        <f>'CONSTRUCTION COST ESTIMATE'!A365</f>
        <v>0</v>
      </c>
      <c r="B365" s="345">
        <f>'CONSTRUCTION COST ESTIMATE'!B365</f>
        <v>509.09039999999999</v>
      </c>
      <c r="C365" s="346" t="str">
        <f>'CONSTRUCTION COST ESTIMATE'!C365</f>
        <v>9 FOOT X 4 FOOT PRECAST REINFORCED CONCRETE BOX</v>
      </c>
      <c r="D365" s="347" t="str">
        <f>'CONSTRUCTION COST ESTIMATE'!BB365</f>
        <v>LF</v>
      </c>
      <c r="E365" s="348">
        <f>'CONSTRUCTION COST ESTIMATE'!BA365</f>
        <v>0</v>
      </c>
      <c r="F365" s="349" t="s">
        <v>11</v>
      </c>
      <c r="G365" s="349" t="s">
        <v>11</v>
      </c>
    </row>
    <row r="366" spans="1:7" s="343" customFormat="1" ht="45" hidden="1" customHeight="1">
      <c r="A366" s="373">
        <f>'CONSTRUCTION COST ESTIMATE'!A366</f>
        <v>0</v>
      </c>
      <c r="B366" s="345">
        <f>'CONSTRUCTION COST ESTIMATE'!B366</f>
        <v>509.09050000000002</v>
      </c>
      <c r="C366" s="346" t="str">
        <f>'CONSTRUCTION COST ESTIMATE'!C366</f>
        <v>9 FOOT X 5 FOOT PRECAST REINFORCED CONCRETE BOX</v>
      </c>
      <c r="D366" s="347" t="str">
        <f>'CONSTRUCTION COST ESTIMATE'!BB366</f>
        <v>LF</v>
      </c>
      <c r="E366" s="348">
        <f>'CONSTRUCTION COST ESTIMATE'!BA366</f>
        <v>0</v>
      </c>
      <c r="F366" s="349" t="s">
        <v>11</v>
      </c>
      <c r="G366" s="349" t="s">
        <v>11</v>
      </c>
    </row>
    <row r="367" spans="1:7" s="343" customFormat="1" ht="45" hidden="1" customHeight="1">
      <c r="A367" s="373">
        <f>'CONSTRUCTION COST ESTIMATE'!A367</f>
        <v>0</v>
      </c>
      <c r="B367" s="345">
        <f>'CONSTRUCTION COST ESTIMATE'!B367</f>
        <v>509.09059999999999</v>
      </c>
      <c r="C367" s="346" t="str">
        <f>'CONSTRUCTION COST ESTIMATE'!C367</f>
        <v>9 FOOT X 6 FOOT PRECAST REINFORCED CONCRETE BOX</v>
      </c>
      <c r="D367" s="347" t="str">
        <f>'CONSTRUCTION COST ESTIMATE'!BB367</f>
        <v>LF</v>
      </c>
      <c r="E367" s="348">
        <f>'CONSTRUCTION COST ESTIMATE'!BA367</f>
        <v>0</v>
      </c>
      <c r="F367" s="349" t="s">
        <v>11</v>
      </c>
      <c r="G367" s="349" t="s">
        <v>11</v>
      </c>
    </row>
    <row r="368" spans="1:7" s="343" customFormat="1" ht="45" hidden="1" customHeight="1">
      <c r="A368" s="373">
        <f>'CONSTRUCTION COST ESTIMATE'!A368</f>
        <v>0</v>
      </c>
      <c r="B368" s="345">
        <f>'CONSTRUCTION COST ESTIMATE'!B368</f>
        <v>509.09070000000003</v>
      </c>
      <c r="C368" s="346" t="str">
        <f>'CONSTRUCTION COST ESTIMATE'!C368</f>
        <v>9 FOOT X 7 FOOT PRECAST REINFORCED CONCRETE BOX</v>
      </c>
      <c r="D368" s="347" t="str">
        <f>'CONSTRUCTION COST ESTIMATE'!BB368</f>
        <v>LF</v>
      </c>
      <c r="E368" s="348">
        <f>'CONSTRUCTION COST ESTIMATE'!BA368</f>
        <v>0</v>
      </c>
      <c r="F368" s="349" t="s">
        <v>11</v>
      </c>
      <c r="G368" s="349" t="s">
        <v>11</v>
      </c>
    </row>
    <row r="369" spans="1:7" s="343" customFormat="1" ht="45" hidden="1" customHeight="1">
      <c r="A369" s="373">
        <f>'CONSTRUCTION COST ESTIMATE'!A369</f>
        <v>0</v>
      </c>
      <c r="B369" s="345">
        <f>'CONSTRUCTION COST ESTIMATE'!B369</f>
        <v>509.0908</v>
      </c>
      <c r="C369" s="346" t="str">
        <f>'CONSTRUCTION COST ESTIMATE'!C369</f>
        <v>9 FOOT X 8 FOOT PRECAST REINFORCED CONCRETE BOX</v>
      </c>
      <c r="D369" s="347" t="str">
        <f>'CONSTRUCTION COST ESTIMATE'!BB369</f>
        <v>LF</v>
      </c>
      <c r="E369" s="348">
        <f>'CONSTRUCTION COST ESTIMATE'!BA369</f>
        <v>0</v>
      </c>
      <c r="F369" s="349" t="s">
        <v>11</v>
      </c>
      <c r="G369" s="349" t="s">
        <v>11</v>
      </c>
    </row>
    <row r="370" spans="1:7" s="343" customFormat="1" ht="45" hidden="1" customHeight="1">
      <c r="A370" s="373">
        <f>'CONSTRUCTION COST ESTIMATE'!A370</f>
        <v>0</v>
      </c>
      <c r="B370" s="345">
        <f>'CONSTRUCTION COST ESTIMATE'!B370</f>
        <v>509.09089999999998</v>
      </c>
      <c r="C370" s="346" t="str">
        <f>'CONSTRUCTION COST ESTIMATE'!C370</f>
        <v>9 FOOT X 9 FOOT PRECAST REINFORCED CONCRETE BOX</v>
      </c>
      <c r="D370" s="347" t="str">
        <f>'CONSTRUCTION COST ESTIMATE'!BB370</f>
        <v>LF</v>
      </c>
      <c r="E370" s="348">
        <f>'CONSTRUCTION COST ESTIMATE'!BA370</f>
        <v>0</v>
      </c>
      <c r="F370" s="349" t="s">
        <v>11</v>
      </c>
      <c r="G370" s="349" t="s">
        <v>11</v>
      </c>
    </row>
    <row r="371" spans="1:7" s="343" customFormat="1" ht="45" hidden="1" customHeight="1">
      <c r="A371" s="373">
        <f>'CONSTRUCTION COST ESTIMATE'!A371</f>
        <v>0</v>
      </c>
      <c r="B371" s="345">
        <f>'CONSTRUCTION COST ESTIMATE'!B371</f>
        <v>509.1003</v>
      </c>
      <c r="C371" s="346" t="str">
        <f>'CONSTRUCTION COST ESTIMATE'!C371</f>
        <v>10 FOOT X 3 FOOT PRECAST REINFORCED CONCRETE BOX</v>
      </c>
      <c r="D371" s="347" t="str">
        <f>'CONSTRUCTION COST ESTIMATE'!BB371</f>
        <v>LF</v>
      </c>
      <c r="E371" s="348">
        <f>'CONSTRUCTION COST ESTIMATE'!BA371</f>
        <v>0</v>
      </c>
      <c r="F371" s="349" t="s">
        <v>11</v>
      </c>
      <c r="G371" s="349" t="s">
        <v>11</v>
      </c>
    </row>
    <row r="372" spans="1:7" s="343" customFormat="1" ht="45" hidden="1" customHeight="1">
      <c r="A372" s="373">
        <f>'CONSTRUCTION COST ESTIMATE'!A372</f>
        <v>0</v>
      </c>
      <c r="B372" s="345">
        <f>'CONSTRUCTION COST ESTIMATE'!B372</f>
        <v>509.10039999999998</v>
      </c>
      <c r="C372" s="346" t="str">
        <f>'CONSTRUCTION COST ESTIMATE'!C372</f>
        <v>10 FOOT X 4 FOOT PRECAST REINFORCED CONCRETE BOX</v>
      </c>
      <c r="D372" s="347" t="str">
        <f>'CONSTRUCTION COST ESTIMATE'!BB372</f>
        <v>LF</v>
      </c>
      <c r="E372" s="348">
        <f>'CONSTRUCTION COST ESTIMATE'!BA372</f>
        <v>0</v>
      </c>
      <c r="F372" s="349" t="s">
        <v>11</v>
      </c>
      <c r="G372" s="349" t="s">
        <v>11</v>
      </c>
    </row>
    <row r="373" spans="1:7" s="343" customFormat="1" ht="45" hidden="1" customHeight="1">
      <c r="A373" s="373">
        <f>'CONSTRUCTION COST ESTIMATE'!A373</f>
        <v>0</v>
      </c>
      <c r="B373" s="345">
        <f>'CONSTRUCTION COST ESTIMATE'!B373</f>
        <v>509.10050000000001</v>
      </c>
      <c r="C373" s="346" t="str">
        <f>'CONSTRUCTION COST ESTIMATE'!C373</f>
        <v>10 FOOT X 5 FOOT PRECAST REINFORCED CONCRETE BOX</v>
      </c>
      <c r="D373" s="347" t="str">
        <f>'CONSTRUCTION COST ESTIMATE'!BB373</f>
        <v>LF</v>
      </c>
      <c r="E373" s="348">
        <f>'CONSTRUCTION COST ESTIMATE'!BA373</f>
        <v>0</v>
      </c>
      <c r="F373" s="349" t="s">
        <v>11</v>
      </c>
      <c r="G373" s="349" t="s">
        <v>11</v>
      </c>
    </row>
    <row r="374" spans="1:7" s="343" customFormat="1" ht="45" hidden="1" customHeight="1">
      <c r="A374" s="373">
        <f>'CONSTRUCTION COST ESTIMATE'!A374</f>
        <v>0</v>
      </c>
      <c r="B374" s="345">
        <f>'CONSTRUCTION COST ESTIMATE'!B374</f>
        <v>509.10059999999999</v>
      </c>
      <c r="C374" s="346" t="str">
        <f>'CONSTRUCTION COST ESTIMATE'!C374</f>
        <v>10 FOOT X 6 FOOT PRECAST REINFORCED CONCRETE BOX</v>
      </c>
      <c r="D374" s="347" t="str">
        <f>'CONSTRUCTION COST ESTIMATE'!BB374</f>
        <v>LF</v>
      </c>
      <c r="E374" s="348">
        <f>'CONSTRUCTION COST ESTIMATE'!BA374</f>
        <v>0</v>
      </c>
      <c r="F374" s="349" t="s">
        <v>11</v>
      </c>
      <c r="G374" s="349" t="s">
        <v>11</v>
      </c>
    </row>
    <row r="375" spans="1:7" s="343" customFormat="1" ht="45" hidden="1" customHeight="1">
      <c r="A375" s="373">
        <f>'CONSTRUCTION COST ESTIMATE'!A375</f>
        <v>0</v>
      </c>
      <c r="B375" s="345">
        <f>'CONSTRUCTION COST ESTIMATE'!B375</f>
        <v>509.10070000000002</v>
      </c>
      <c r="C375" s="346" t="str">
        <f>'CONSTRUCTION COST ESTIMATE'!C375</f>
        <v>10 FOOT X 7 FOOT PRECAST REINFORCED CONCRETE BOX</v>
      </c>
      <c r="D375" s="347" t="str">
        <f>'CONSTRUCTION COST ESTIMATE'!BB375</f>
        <v>LF</v>
      </c>
      <c r="E375" s="348">
        <f>'CONSTRUCTION COST ESTIMATE'!BA375</f>
        <v>0</v>
      </c>
      <c r="F375" s="349" t="s">
        <v>11</v>
      </c>
      <c r="G375" s="349" t="s">
        <v>11</v>
      </c>
    </row>
    <row r="376" spans="1:7" s="343" customFormat="1" ht="45" hidden="1" customHeight="1">
      <c r="A376" s="373">
        <f>'CONSTRUCTION COST ESTIMATE'!A376</f>
        <v>0</v>
      </c>
      <c r="B376" s="345">
        <f>'CONSTRUCTION COST ESTIMATE'!B376</f>
        <v>509.10079999999999</v>
      </c>
      <c r="C376" s="346" t="str">
        <f>'CONSTRUCTION COST ESTIMATE'!C376</f>
        <v>10 FOOT X 8 FOOT PRECAST REINFORCED CONCRETE BOX</v>
      </c>
      <c r="D376" s="347" t="str">
        <f>'CONSTRUCTION COST ESTIMATE'!BB376</f>
        <v>LF</v>
      </c>
      <c r="E376" s="348">
        <f>'CONSTRUCTION COST ESTIMATE'!BA376</f>
        <v>0</v>
      </c>
      <c r="F376" s="349" t="s">
        <v>11</v>
      </c>
      <c r="G376" s="349" t="s">
        <v>11</v>
      </c>
    </row>
    <row r="377" spans="1:7" s="343" customFormat="1" ht="45" hidden="1" customHeight="1">
      <c r="A377" s="373">
        <f>'CONSTRUCTION COST ESTIMATE'!A377</f>
        <v>0</v>
      </c>
      <c r="B377" s="345">
        <f>'CONSTRUCTION COST ESTIMATE'!B377</f>
        <v>509.10090000000002</v>
      </c>
      <c r="C377" s="346" t="str">
        <f>'CONSTRUCTION COST ESTIMATE'!C377</f>
        <v>10 FOOT X 9 FOOT PRECAST REINFORCED CONCRETE BOX</v>
      </c>
      <c r="D377" s="347" t="str">
        <f>'CONSTRUCTION COST ESTIMATE'!BB377</f>
        <v>LF</v>
      </c>
      <c r="E377" s="348">
        <f>'CONSTRUCTION COST ESTIMATE'!BA377</f>
        <v>0</v>
      </c>
      <c r="F377" s="349" t="s">
        <v>11</v>
      </c>
      <c r="G377" s="349" t="s">
        <v>11</v>
      </c>
    </row>
    <row r="378" spans="1:7" s="343" customFormat="1" ht="45" hidden="1" customHeight="1">
      <c r="A378" s="373">
        <f>'CONSTRUCTION COST ESTIMATE'!A378</f>
        <v>0</v>
      </c>
      <c r="B378" s="345">
        <f>'CONSTRUCTION COST ESTIMATE'!B378</f>
        <v>509.101</v>
      </c>
      <c r="C378" s="346" t="str">
        <f>'CONSTRUCTION COST ESTIMATE'!C378</f>
        <v>10 FOOT X 10 FOOT PRECAST REINFORCED CONCRETE BOX</v>
      </c>
      <c r="D378" s="347" t="str">
        <f>'CONSTRUCTION COST ESTIMATE'!BB378</f>
        <v>LF</v>
      </c>
      <c r="E378" s="348">
        <f>'CONSTRUCTION COST ESTIMATE'!BA378</f>
        <v>0</v>
      </c>
      <c r="F378" s="349" t="s">
        <v>11</v>
      </c>
      <c r="G378" s="349" t="s">
        <v>11</v>
      </c>
    </row>
    <row r="379" spans="1:7" s="343" customFormat="1" ht="45" hidden="1" customHeight="1">
      <c r="A379" s="373">
        <f>'CONSTRUCTION COST ESTIMATE'!A379</f>
        <v>0</v>
      </c>
      <c r="B379" s="345">
        <f>'CONSTRUCTION COST ESTIMATE'!B379</f>
        <v>509.1103</v>
      </c>
      <c r="C379" s="346" t="str">
        <f>'CONSTRUCTION COST ESTIMATE'!C379</f>
        <v>11 FOOT X 3 FOOT PRECAST REINFORCED CONCRETE BOX</v>
      </c>
      <c r="D379" s="347" t="str">
        <f>'CONSTRUCTION COST ESTIMATE'!BB379</f>
        <v>LF</v>
      </c>
      <c r="E379" s="348">
        <f>'CONSTRUCTION COST ESTIMATE'!BA379</f>
        <v>0</v>
      </c>
      <c r="F379" s="349" t="s">
        <v>11</v>
      </c>
      <c r="G379" s="349" t="s">
        <v>11</v>
      </c>
    </row>
    <row r="380" spans="1:7" s="343" customFormat="1" ht="45" hidden="1" customHeight="1">
      <c r="A380" s="373">
        <f>'CONSTRUCTION COST ESTIMATE'!A380</f>
        <v>0</v>
      </c>
      <c r="B380" s="345">
        <f>'CONSTRUCTION COST ESTIMATE'!B380</f>
        <v>509.11040000000003</v>
      </c>
      <c r="C380" s="346" t="str">
        <f>'CONSTRUCTION COST ESTIMATE'!C380</f>
        <v>11 FOOT X 4 FOOT PRECAST REINFORCED CONCRETE BOX</v>
      </c>
      <c r="D380" s="347" t="str">
        <f>'CONSTRUCTION COST ESTIMATE'!BB380</f>
        <v>LF</v>
      </c>
      <c r="E380" s="348">
        <f>'CONSTRUCTION COST ESTIMATE'!BA380</f>
        <v>0</v>
      </c>
      <c r="F380" s="349" t="s">
        <v>11</v>
      </c>
      <c r="G380" s="349" t="s">
        <v>11</v>
      </c>
    </row>
    <row r="381" spans="1:7" s="343" customFormat="1" ht="45" hidden="1" customHeight="1">
      <c r="A381" s="373">
        <f>'CONSTRUCTION COST ESTIMATE'!A381</f>
        <v>0</v>
      </c>
      <c r="B381" s="345">
        <f>'CONSTRUCTION COST ESTIMATE'!B381</f>
        <v>509.1105</v>
      </c>
      <c r="C381" s="346" t="str">
        <f>'CONSTRUCTION COST ESTIMATE'!C381</f>
        <v>11 FOOT X 5 FOOT PRECAST REINFORCED CONCRETE BOX</v>
      </c>
      <c r="D381" s="347" t="str">
        <f>'CONSTRUCTION COST ESTIMATE'!BB381</f>
        <v>LF</v>
      </c>
      <c r="E381" s="348">
        <f>'CONSTRUCTION COST ESTIMATE'!BA381</f>
        <v>0</v>
      </c>
      <c r="F381" s="349" t="s">
        <v>11</v>
      </c>
      <c r="G381" s="349" t="s">
        <v>11</v>
      </c>
    </row>
    <row r="382" spans="1:7" s="343" customFormat="1" ht="45" hidden="1" customHeight="1">
      <c r="A382" s="373">
        <f>'CONSTRUCTION COST ESTIMATE'!A382</f>
        <v>0</v>
      </c>
      <c r="B382" s="345">
        <f>'CONSTRUCTION COST ESTIMATE'!B382</f>
        <v>509.11059999999998</v>
      </c>
      <c r="C382" s="346" t="str">
        <f>'CONSTRUCTION COST ESTIMATE'!C382</f>
        <v>11 FOOT X 6 FOOT PRECAST REINFORCED CONCRETE BOX</v>
      </c>
      <c r="D382" s="347" t="str">
        <f>'CONSTRUCTION COST ESTIMATE'!BB382</f>
        <v>LF</v>
      </c>
      <c r="E382" s="348">
        <f>'CONSTRUCTION COST ESTIMATE'!BA382</f>
        <v>0</v>
      </c>
      <c r="F382" s="349" t="s">
        <v>11</v>
      </c>
      <c r="G382" s="349" t="s">
        <v>11</v>
      </c>
    </row>
    <row r="383" spans="1:7" s="343" customFormat="1" ht="45" hidden="1" customHeight="1">
      <c r="A383" s="373">
        <f>'CONSTRUCTION COST ESTIMATE'!A383</f>
        <v>0</v>
      </c>
      <c r="B383" s="345">
        <f>'CONSTRUCTION COST ESTIMATE'!B383</f>
        <v>509.11070000000001</v>
      </c>
      <c r="C383" s="346" t="str">
        <f>'CONSTRUCTION COST ESTIMATE'!C383</f>
        <v>11 FOOT X 7 FOOT PRECAST REINFORCED CONCRETE BOX</v>
      </c>
      <c r="D383" s="347" t="str">
        <f>'CONSTRUCTION COST ESTIMATE'!BB383</f>
        <v>LF</v>
      </c>
      <c r="E383" s="348">
        <f>'CONSTRUCTION COST ESTIMATE'!BA383</f>
        <v>0</v>
      </c>
      <c r="F383" s="349" t="s">
        <v>11</v>
      </c>
      <c r="G383" s="349" t="s">
        <v>11</v>
      </c>
    </row>
    <row r="384" spans="1:7" s="343" customFormat="1" ht="45" hidden="1" customHeight="1">
      <c r="A384" s="373">
        <f>'CONSTRUCTION COST ESTIMATE'!A384</f>
        <v>0</v>
      </c>
      <c r="B384" s="345">
        <f>'CONSTRUCTION COST ESTIMATE'!B384</f>
        <v>509.11079999999998</v>
      </c>
      <c r="C384" s="346" t="str">
        <f>'CONSTRUCTION COST ESTIMATE'!C384</f>
        <v>11 FOOT X 8 FOOT PRECAST REINFORCED CONCRETE BOX</v>
      </c>
      <c r="D384" s="347" t="str">
        <f>'CONSTRUCTION COST ESTIMATE'!BB384</f>
        <v>LF</v>
      </c>
      <c r="E384" s="348">
        <f>'CONSTRUCTION COST ESTIMATE'!BA384</f>
        <v>0</v>
      </c>
      <c r="F384" s="349" t="s">
        <v>11</v>
      </c>
      <c r="G384" s="349" t="s">
        <v>11</v>
      </c>
    </row>
    <row r="385" spans="1:7" s="343" customFormat="1" ht="45" hidden="1" customHeight="1">
      <c r="A385" s="373">
        <f>'CONSTRUCTION COST ESTIMATE'!A385</f>
        <v>0</v>
      </c>
      <c r="B385" s="345">
        <f>'CONSTRUCTION COST ESTIMATE'!B385</f>
        <v>509.11090000000002</v>
      </c>
      <c r="C385" s="346" t="str">
        <f>'CONSTRUCTION COST ESTIMATE'!C385</f>
        <v>11 FOOT X 9 FOOT PRECAST REINFORCED CONCRETE BOX</v>
      </c>
      <c r="D385" s="347" t="str">
        <f>'CONSTRUCTION COST ESTIMATE'!BB385</f>
        <v>LF</v>
      </c>
      <c r="E385" s="348">
        <f>'CONSTRUCTION COST ESTIMATE'!BA385</f>
        <v>0</v>
      </c>
      <c r="F385" s="349" t="s">
        <v>11</v>
      </c>
      <c r="G385" s="349" t="s">
        <v>11</v>
      </c>
    </row>
    <row r="386" spans="1:7" s="343" customFormat="1" ht="45" hidden="1" customHeight="1">
      <c r="A386" s="373">
        <f>'CONSTRUCTION COST ESTIMATE'!A386</f>
        <v>0</v>
      </c>
      <c r="B386" s="345">
        <f>'CONSTRUCTION COST ESTIMATE'!B386</f>
        <v>509.11099999999999</v>
      </c>
      <c r="C386" s="346" t="str">
        <f>'CONSTRUCTION COST ESTIMATE'!C386</f>
        <v>11 FOOT X 10 FOOT PRECAST REINFORCED CONCRETE BOX</v>
      </c>
      <c r="D386" s="347" t="str">
        <f>'CONSTRUCTION COST ESTIMATE'!BB386</f>
        <v>LF</v>
      </c>
      <c r="E386" s="348">
        <f>'CONSTRUCTION COST ESTIMATE'!BA386</f>
        <v>0</v>
      </c>
      <c r="F386" s="349" t="s">
        <v>11</v>
      </c>
      <c r="G386" s="349" t="s">
        <v>11</v>
      </c>
    </row>
    <row r="387" spans="1:7" s="343" customFormat="1" ht="45" hidden="1" customHeight="1">
      <c r="A387" s="373">
        <f>'CONSTRUCTION COST ESTIMATE'!A387</f>
        <v>0</v>
      </c>
      <c r="B387" s="345">
        <f>'CONSTRUCTION COST ESTIMATE'!B387</f>
        <v>509.11110000000002</v>
      </c>
      <c r="C387" s="346" t="str">
        <f>'CONSTRUCTION COST ESTIMATE'!C387</f>
        <v>11 FOOT X 11 FOOT PRECAST REINFORCED CONCRETE BOX</v>
      </c>
      <c r="D387" s="347" t="str">
        <f>'CONSTRUCTION COST ESTIMATE'!BB387</f>
        <v>LF</v>
      </c>
      <c r="E387" s="348">
        <f>'CONSTRUCTION COST ESTIMATE'!BA387</f>
        <v>0</v>
      </c>
      <c r="F387" s="349" t="s">
        <v>11</v>
      </c>
      <c r="G387" s="349" t="s">
        <v>11</v>
      </c>
    </row>
    <row r="388" spans="1:7" s="343" customFormat="1" ht="45" hidden="1" customHeight="1">
      <c r="A388" s="373">
        <f>'CONSTRUCTION COST ESTIMATE'!A388</f>
        <v>0</v>
      </c>
      <c r="B388" s="345">
        <f>'CONSTRUCTION COST ESTIMATE'!B388</f>
        <v>509.12029999999999</v>
      </c>
      <c r="C388" s="346" t="str">
        <f>'CONSTRUCTION COST ESTIMATE'!C388</f>
        <v>12 FOOT X 3 FOOT PRECAST REINFORCED CONCRETE BOX</v>
      </c>
      <c r="D388" s="347" t="str">
        <f>'CONSTRUCTION COST ESTIMATE'!BB388</f>
        <v>LF</v>
      </c>
      <c r="E388" s="348">
        <f>'CONSTRUCTION COST ESTIMATE'!BA388</f>
        <v>0</v>
      </c>
      <c r="F388" s="349" t="s">
        <v>11</v>
      </c>
      <c r="G388" s="349" t="s">
        <v>11</v>
      </c>
    </row>
    <row r="389" spans="1:7" s="343" customFormat="1" ht="45" hidden="1" customHeight="1">
      <c r="A389" s="373">
        <f>'CONSTRUCTION COST ESTIMATE'!A389</f>
        <v>0</v>
      </c>
      <c r="B389" s="345">
        <f>'CONSTRUCTION COST ESTIMATE'!B389</f>
        <v>509.12040000000002</v>
      </c>
      <c r="C389" s="346" t="str">
        <f>'CONSTRUCTION COST ESTIMATE'!C389</f>
        <v>12 FOOT X 4 FOOT PRECAST REINFORCED CONCRETE BOX</v>
      </c>
      <c r="D389" s="347" t="str">
        <f>'CONSTRUCTION COST ESTIMATE'!BB389</f>
        <v>LF</v>
      </c>
      <c r="E389" s="348">
        <f>'CONSTRUCTION COST ESTIMATE'!BA389</f>
        <v>0</v>
      </c>
      <c r="F389" s="349" t="s">
        <v>11</v>
      </c>
      <c r="G389" s="349" t="s">
        <v>11</v>
      </c>
    </row>
    <row r="390" spans="1:7" s="343" customFormat="1" ht="45" hidden="1" customHeight="1">
      <c r="A390" s="373">
        <f>'CONSTRUCTION COST ESTIMATE'!A390</f>
        <v>0</v>
      </c>
      <c r="B390" s="345">
        <f>'CONSTRUCTION COST ESTIMATE'!B390</f>
        <v>509.12049999999999</v>
      </c>
      <c r="C390" s="346" t="str">
        <f>'CONSTRUCTION COST ESTIMATE'!C390</f>
        <v>12 FOOT X 5 FOOT PRECAST REINFORCED CONCRETE BOX</v>
      </c>
      <c r="D390" s="347" t="str">
        <f>'CONSTRUCTION COST ESTIMATE'!BB390</f>
        <v>LF</v>
      </c>
      <c r="E390" s="348">
        <f>'CONSTRUCTION COST ESTIMATE'!BA390</f>
        <v>0</v>
      </c>
      <c r="F390" s="349" t="s">
        <v>11</v>
      </c>
      <c r="G390" s="349" t="s">
        <v>11</v>
      </c>
    </row>
    <row r="391" spans="1:7" s="343" customFormat="1" ht="45" hidden="1" customHeight="1">
      <c r="A391" s="373">
        <f>'CONSTRUCTION COST ESTIMATE'!A391</f>
        <v>0</v>
      </c>
      <c r="B391" s="345">
        <f>'CONSTRUCTION COST ESTIMATE'!B391</f>
        <v>509.12060000000002</v>
      </c>
      <c r="C391" s="346" t="str">
        <f>'CONSTRUCTION COST ESTIMATE'!C391</f>
        <v>12 FOOT X 6 FOOT PRECAST REINFORCED CONCRETE BOX</v>
      </c>
      <c r="D391" s="347" t="str">
        <f>'CONSTRUCTION COST ESTIMATE'!BB391</f>
        <v>LF</v>
      </c>
      <c r="E391" s="348">
        <f>'CONSTRUCTION COST ESTIMATE'!BA391</f>
        <v>0</v>
      </c>
      <c r="F391" s="349" t="s">
        <v>11</v>
      </c>
      <c r="G391" s="349" t="s">
        <v>11</v>
      </c>
    </row>
    <row r="392" spans="1:7" s="343" customFormat="1" ht="45" hidden="1" customHeight="1">
      <c r="A392" s="373">
        <f>'CONSTRUCTION COST ESTIMATE'!A392</f>
        <v>0</v>
      </c>
      <c r="B392" s="345">
        <f>'CONSTRUCTION COST ESTIMATE'!B392</f>
        <v>509.1207</v>
      </c>
      <c r="C392" s="346" t="str">
        <f>'CONSTRUCTION COST ESTIMATE'!C392</f>
        <v>12 FOOT X 7 FOOT PRECAST REINFORCED CONCRETE BOX</v>
      </c>
      <c r="D392" s="347" t="str">
        <f>'CONSTRUCTION COST ESTIMATE'!BB392</f>
        <v>LF</v>
      </c>
      <c r="E392" s="348">
        <f>'CONSTRUCTION COST ESTIMATE'!BA392</f>
        <v>0</v>
      </c>
      <c r="F392" s="349" t="s">
        <v>11</v>
      </c>
      <c r="G392" s="349" t="s">
        <v>11</v>
      </c>
    </row>
    <row r="393" spans="1:7" s="343" customFormat="1" ht="45" hidden="1" customHeight="1">
      <c r="A393" s="373">
        <f>'CONSTRUCTION COST ESTIMATE'!A393</f>
        <v>0</v>
      </c>
      <c r="B393" s="345">
        <f>'CONSTRUCTION COST ESTIMATE'!B393</f>
        <v>509.12079999999997</v>
      </c>
      <c r="C393" s="346" t="str">
        <f>'CONSTRUCTION COST ESTIMATE'!C393</f>
        <v>12 FOOT X 8 FOOT PRECAST REINFORCED CONCRETE BOX</v>
      </c>
      <c r="D393" s="347" t="str">
        <f>'CONSTRUCTION COST ESTIMATE'!BB393</f>
        <v>LF</v>
      </c>
      <c r="E393" s="348">
        <f>'CONSTRUCTION COST ESTIMATE'!BA393</f>
        <v>0</v>
      </c>
      <c r="F393" s="349" t="s">
        <v>11</v>
      </c>
      <c r="G393" s="349" t="s">
        <v>11</v>
      </c>
    </row>
    <row r="394" spans="1:7" s="343" customFormat="1" ht="45" hidden="1" customHeight="1">
      <c r="A394" s="373">
        <f>'CONSTRUCTION COST ESTIMATE'!A394</f>
        <v>0</v>
      </c>
      <c r="B394" s="345">
        <f>'CONSTRUCTION COST ESTIMATE'!B394</f>
        <v>509.12090000000001</v>
      </c>
      <c r="C394" s="346" t="str">
        <f>'CONSTRUCTION COST ESTIMATE'!C394</f>
        <v>12 FOOT X 9 FOOT PRECAST REINFORCED CONCRETE BOX</v>
      </c>
      <c r="D394" s="347" t="str">
        <f>'CONSTRUCTION COST ESTIMATE'!BB394</f>
        <v>LF</v>
      </c>
      <c r="E394" s="348">
        <f>'CONSTRUCTION COST ESTIMATE'!BA394</f>
        <v>0</v>
      </c>
      <c r="F394" s="349" t="s">
        <v>11</v>
      </c>
      <c r="G394" s="349" t="s">
        <v>11</v>
      </c>
    </row>
    <row r="395" spans="1:7" s="343" customFormat="1" ht="45" hidden="1" customHeight="1">
      <c r="A395" s="373">
        <f>'CONSTRUCTION COST ESTIMATE'!A395</f>
        <v>0</v>
      </c>
      <c r="B395" s="345">
        <f>'CONSTRUCTION COST ESTIMATE'!B395</f>
        <v>509.12099999999998</v>
      </c>
      <c r="C395" s="346" t="str">
        <f>'CONSTRUCTION COST ESTIMATE'!C395</f>
        <v>12 FOOT X 10 FOOT PRECAST REINFORCED CONCRETE BOX</v>
      </c>
      <c r="D395" s="347" t="str">
        <f>'CONSTRUCTION COST ESTIMATE'!BB395</f>
        <v>LF</v>
      </c>
      <c r="E395" s="348">
        <f>'CONSTRUCTION COST ESTIMATE'!BA395</f>
        <v>0</v>
      </c>
      <c r="F395" s="349" t="s">
        <v>11</v>
      </c>
      <c r="G395" s="349" t="s">
        <v>11</v>
      </c>
    </row>
    <row r="396" spans="1:7" s="343" customFormat="1" ht="45" hidden="1" customHeight="1">
      <c r="A396" s="373">
        <f>'CONSTRUCTION COST ESTIMATE'!A396</f>
        <v>0</v>
      </c>
      <c r="B396" s="345">
        <f>'CONSTRUCTION COST ESTIMATE'!B396</f>
        <v>509.12110000000001</v>
      </c>
      <c r="C396" s="346" t="str">
        <f>'CONSTRUCTION COST ESTIMATE'!C396</f>
        <v>12 FOOT X 11 FOOT PRECAST REINFORCED CONCRETE BOX</v>
      </c>
      <c r="D396" s="347" t="str">
        <f>'CONSTRUCTION COST ESTIMATE'!BB396</f>
        <v>LF</v>
      </c>
      <c r="E396" s="348">
        <f>'CONSTRUCTION COST ESTIMATE'!BA396</f>
        <v>0</v>
      </c>
      <c r="F396" s="349" t="s">
        <v>11</v>
      </c>
      <c r="G396" s="349" t="s">
        <v>11</v>
      </c>
    </row>
    <row r="397" spans="1:7" s="343" customFormat="1" ht="45" hidden="1" customHeight="1">
      <c r="A397" s="373">
        <f>'CONSTRUCTION COST ESTIMATE'!A397</f>
        <v>0</v>
      </c>
      <c r="B397" s="345">
        <f>'CONSTRUCTION COST ESTIMATE'!B397</f>
        <v>509.12119999999999</v>
      </c>
      <c r="C397" s="346" t="str">
        <f>'CONSTRUCTION COST ESTIMATE'!C397</f>
        <v>12 FOOT X 12 FOOT PRECAST REINFORCED CONCRETE BOX</v>
      </c>
      <c r="D397" s="347" t="str">
        <f>'CONSTRUCTION COST ESTIMATE'!BB397</f>
        <v>LF</v>
      </c>
      <c r="E397" s="348">
        <f>'CONSTRUCTION COST ESTIMATE'!BA397</f>
        <v>0</v>
      </c>
      <c r="F397" s="349" t="s">
        <v>11</v>
      </c>
      <c r="G397" s="349" t="s">
        <v>11</v>
      </c>
    </row>
    <row r="398" spans="1:7" s="343" customFormat="1" ht="45" hidden="1" customHeight="1">
      <c r="A398" s="373">
        <f>'CONSTRUCTION COST ESTIMATE'!A398</f>
        <v>0</v>
      </c>
      <c r="B398" s="345">
        <f>'CONSTRUCTION COST ESTIMATE'!B398</f>
        <v>509.13029999999998</v>
      </c>
      <c r="C398" s="346" t="str">
        <f>'CONSTRUCTION COST ESTIMATE'!C398</f>
        <v>12 FOOT X 3 FOOT PRECAST REINFORCED CONCRETE BOX</v>
      </c>
      <c r="D398" s="347" t="str">
        <f>'CONSTRUCTION COST ESTIMATE'!BB398</f>
        <v>LF</v>
      </c>
      <c r="E398" s="348">
        <f>'CONSTRUCTION COST ESTIMATE'!BA398</f>
        <v>0</v>
      </c>
      <c r="F398" s="349" t="s">
        <v>11</v>
      </c>
      <c r="G398" s="349" t="s">
        <v>11</v>
      </c>
    </row>
    <row r="399" spans="1:7" s="343" customFormat="1" ht="45" hidden="1" customHeight="1">
      <c r="A399" s="373">
        <f>'CONSTRUCTION COST ESTIMATE'!A399</f>
        <v>0</v>
      </c>
      <c r="B399" s="345">
        <f>'CONSTRUCTION COST ESTIMATE'!B399</f>
        <v>509.13040000000001</v>
      </c>
      <c r="C399" s="346" t="str">
        <f>'CONSTRUCTION COST ESTIMATE'!C399</f>
        <v>13 FOOT X 4 FOOT PRECAST REINFORCED CONCRETE BOX</v>
      </c>
      <c r="D399" s="347" t="str">
        <f>'CONSTRUCTION COST ESTIMATE'!BB399</f>
        <v>LF</v>
      </c>
      <c r="E399" s="348">
        <f>'CONSTRUCTION COST ESTIMATE'!BA399</f>
        <v>0</v>
      </c>
      <c r="F399" s="349" t="s">
        <v>11</v>
      </c>
      <c r="G399" s="349" t="s">
        <v>11</v>
      </c>
    </row>
    <row r="400" spans="1:7" s="343" customFormat="1" ht="45" hidden="1" customHeight="1">
      <c r="A400" s="373">
        <f>'CONSTRUCTION COST ESTIMATE'!A400</f>
        <v>0</v>
      </c>
      <c r="B400" s="345">
        <f>'CONSTRUCTION COST ESTIMATE'!B400</f>
        <v>509.13049999999998</v>
      </c>
      <c r="C400" s="346" t="str">
        <f>'CONSTRUCTION COST ESTIMATE'!C400</f>
        <v>13 FOOT X 5 FOOT PRECAST REINFORCED CONCRETE BOX</v>
      </c>
      <c r="D400" s="347" t="str">
        <f>'CONSTRUCTION COST ESTIMATE'!BB400</f>
        <v>LF</v>
      </c>
      <c r="E400" s="348">
        <f>'CONSTRUCTION COST ESTIMATE'!BA400</f>
        <v>0</v>
      </c>
      <c r="F400" s="349" t="s">
        <v>11</v>
      </c>
      <c r="G400" s="349" t="s">
        <v>11</v>
      </c>
    </row>
    <row r="401" spans="1:7" s="343" customFormat="1" ht="45" hidden="1" customHeight="1">
      <c r="A401" s="373">
        <f>'CONSTRUCTION COST ESTIMATE'!A401</f>
        <v>0</v>
      </c>
      <c r="B401" s="345">
        <f>'CONSTRUCTION COST ESTIMATE'!B401</f>
        <v>509.13060000000002</v>
      </c>
      <c r="C401" s="346" t="str">
        <f>'CONSTRUCTION COST ESTIMATE'!C401</f>
        <v>13 FOOT X 6 FOOT PRECAST REINFORCED CONCRETE BOX</v>
      </c>
      <c r="D401" s="347" t="str">
        <f>'CONSTRUCTION COST ESTIMATE'!BB401</f>
        <v>LF</v>
      </c>
      <c r="E401" s="348">
        <f>'CONSTRUCTION COST ESTIMATE'!BA401</f>
        <v>0</v>
      </c>
      <c r="F401" s="349" t="s">
        <v>11</v>
      </c>
      <c r="G401" s="349" t="s">
        <v>11</v>
      </c>
    </row>
    <row r="402" spans="1:7" s="343" customFormat="1" ht="45" hidden="1" customHeight="1">
      <c r="A402" s="373">
        <f>'CONSTRUCTION COST ESTIMATE'!A402</f>
        <v>0</v>
      </c>
      <c r="B402" s="345">
        <f>'CONSTRUCTION COST ESTIMATE'!B402</f>
        <v>509.13069999999999</v>
      </c>
      <c r="C402" s="346" t="str">
        <f>'CONSTRUCTION COST ESTIMATE'!C402</f>
        <v>13 FOOT X 7 FOOT PRECAST REINFORCED CONCRETE BOX</v>
      </c>
      <c r="D402" s="347" t="str">
        <f>'CONSTRUCTION COST ESTIMATE'!BB402</f>
        <v>LF</v>
      </c>
      <c r="E402" s="348">
        <f>'CONSTRUCTION COST ESTIMATE'!BA402</f>
        <v>0</v>
      </c>
      <c r="F402" s="349" t="s">
        <v>11</v>
      </c>
      <c r="G402" s="349" t="s">
        <v>11</v>
      </c>
    </row>
    <row r="403" spans="1:7" s="343" customFormat="1" ht="45" hidden="1" customHeight="1">
      <c r="A403" s="373">
        <f>'CONSTRUCTION COST ESTIMATE'!A403</f>
        <v>0</v>
      </c>
      <c r="B403" s="345">
        <f>'CONSTRUCTION COST ESTIMATE'!B403</f>
        <v>509.13080000000002</v>
      </c>
      <c r="C403" s="346" t="str">
        <f>'CONSTRUCTION COST ESTIMATE'!C403</f>
        <v>13 FOOT X 8 FOOT PRECAST REINFORCED CONCRETE BOX</v>
      </c>
      <c r="D403" s="347" t="str">
        <f>'CONSTRUCTION COST ESTIMATE'!BB403</f>
        <v>LF</v>
      </c>
      <c r="E403" s="348">
        <f>'CONSTRUCTION COST ESTIMATE'!BA403</f>
        <v>0</v>
      </c>
      <c r="F403" s="349" t="s">
        <v>11</v>
      </c>
      <c r="G403" s="349" t="s">
        <v>11</v>
      </c>
    </row>
    <row r="404" spans="1:7" s="343" customFormat="1" ht="45" hidden="1" customHeight="1">
      <c r="A404" s="373">
        <f>'CONSTRUCTION COST ESTIMATE'!A404</f>
        <v>0</v>
      </c>
      <c r="B404" s="345">
        <f>'CONSTRUCTION COST ESTIMATE'!B404</f>
        <v>509.1309</v>
      </c>
      <c r="C404" s="346" t="str">
        <f>'CONSTRUCTION COST ESTIMATE'!C404</f>
        <v>13 FOOT X 9 FOOT PRECAST REINFORCED CONCRETE BOX</v>
      </c>
      <c r="D404" s="347" t="str">
        <f>'CONSTRUCTION COST ESTIMATE'!BB404</f>
        <v>LF</v>
      </c>
      <c r="E404" s="348">
        <f>'CONSTRUCTION COST ESTIMATE'!BA404</f>
        <v>0</v>
      </c>
      <c r="F404" s="349" t="s">
        <v>11</v>
      </c>
      <c r="G404" s="349" t="s">
        <v>11</v>
      </c>
    </row>
    <row r="405" spans="1:7" s="343" customFormat="1" ht="45" hidden="1" customHeight="1">
      <c r="A405" s="373">
        <f>'CONSTRUCTION COST ESTIMATE'!A405</f>
        <v>0</v>
      </c>
      <c r="B405" s="345">
        <f>'CONSTRUCTION COST ESTIMATE'!B405</f>
        <v>509.13099999999997</v>
      </c>
      <c r="C405" s="346" t="str">
        <f>'CONSTRUCTION COST ESTIMATE'!C405</f>
        <v>13 FOOT X 10 FOOT PRECAST REINFORCED CONCRETE BOX</v>
      </c>
      <c r="D405" s="347" t="str">
        <f>'CONSTRUCTION COST ESTIMATE'!BB405</f>
        <v>LF</v>
      </c>
      <c r="E405" s="348">
        <f>'CONSTRUCTION COST ESTIMATE'!BA405</f>
        <v>0</v>
      </c>
      <c r="F405" s="349" t="s">
        <v>11</v>
      </c>
      <c r="G405" s="349" t="s">
        <v>11</v>
      </c>
    </row>
    <row r="406" spans="1:7" s="343" customFormat="1" ht="45" hidden="1" customHeight="1">
      <c r="A406" s="373">
        <f>'CONSTRUCTION COST ESTIMATE'!A406</f>
        <v>0</v>
      </c>
      <c r="B406" s="345">
        <f>'CONSTRUCTION COST ESTIMATE'!B406</f>
        <v>509.1311</v>
      </c>
      <c r="C406" s="346" t="str">
        <f>'CONSTRUCTION COST ESTIMATE'!C406</f>
        <v>13 FOOT X 11 FOOT PRECAST REINFORCED CONCRETE BOX</v>
      </c>
      <c r="D406" s="347" t="str">
        <f>'CONSTRUCTION COST ESTIMATE'!BB406</f>
        <v>LF</v>
      </c>
      <c r="E406" s="348">
        <f>'CONSTRUCTION COST ESTIMATE'!BA406</f>
        <v>0</v>
      </c>
      <c r="F406" s="349" t="s">
        <v>11</v>
      </c>
      <c r="G406" s="349" t="s">
        <v>11</v>
      </c>
    </row>
    <row r="407" spans="1:7" s="343" customFormat="1" ht="45" hidden="1" customHeight="1">
      <c r="A407" s="373">
        <f>'CONSTRUCTION COST ESTIMATE'!A407</f>
        <v>0</v>
      </c>
      <c r="B407" s="345">
        <f>'CONSTRUCTION COST ESTIMATE'!B407</f>
        <v>509.13119999999998</v>
      </c>
      <c r="C407" s="346" t="str">
        <f>'CONSTRUCTION COST ESTIMATE'!C407</f>
        <v>13 FOOT X 12 FOOT PRECAST REINFORCED CONCRETE BOX</v>
      </c>
      <c r="D407" s="347" t="str">
        <f>'CONSTRUCTION COST ESTIMATE'!BB407</f>
        <v>LF</v>
      </c>
      <c r="E407" s="348">
        <f>'CONSTRUCTION COST ESTIMATE'!BA407</f>
        <v>0</v>
      </c>
      <c r="F407" s="349" t="s">
        <v>11</v>
      </c>
      <c r="G407" s="349" t="s">
        <v>11</v>
      </c>
    </row>
    <row r="408" spans="1:7" s="343" customFormat="1" ht="45" hidden="1" customHeight="1">
      <c r="A408" s="373">
        <f>'CONSTRUCTION COST ESTIMATE'!A408</f>
        <v>0</v>
      </c>
      <c r="B408" s="345">
        <f>'CONSTRUCTION COST ESTIMATE'!B408</f>
        <v>509.13130000000001</v>
      </c>
      <c r="C408" s="346" t="str">
        <f>'CONSTRUCTION COST ESTIMATE'!C408</f>
        <v>13 FOOT X 13 FOOT PRECAST REINFORCED CONCRETE BOX</v>
      </c>
      <c r="D408" s="347" t="str">
        <f>'CONSTRUCTION COST ESTIMATE'!BB408</f>
        <v>LF</v>
      </c>
      <c r="E408" s="348">
        <f>'CONSTRUCTION COST ESTIMATE'!BA408</f>
        <v>0</v>
      </c>
      <c r="F408" s="349" t="s">
        <v>11</v>
      </c>
      <c r="G408" s="349" t="s">
        <v>11</v>
      </c>
    </row>
    <row r="409" spans="1:7" s="343" customFormat="1" ht="45" hidden="1" customHeight="1">
      <c r="A409" s="373">
        <f>'CONSTRUCTION COST ESTIMATE'!A409</f>
        <v>0</v>
      </c>
      <c r="B409" s="345">
        <f>'CONSTRUCTION COST ESTIMATE'!B409</f>
        <v>509.14030000000002</v>
      </c>
      <c r="C409" s="346" t="str">
        <f>'CONSTRUCTION COST ESTIMATE'!C409</f>
        <v>14 FOOT X 3 FOOT PRECAST REINFORCED CONCRETE BOX</v>
      </c>
      <c r="D409" s="347" t="str">
        <f>'CONSTRUCTION COST ESTIMATE'!BB409</f>
        <v>LF</v>
      </c>
      <c r="E409" s="348">
        <f>'CONSTRUCTION COST ESTIMATE'!BA409</f>
        <v>0</v>
      </c>
      <c r="F409" s="349" t="s">
        <v>11</v>
      </c>
      <c r="G409" s="349" t="s">
        <v>11</v>
      </c>
    </row>
    <row r="410" spans="1:7" s="343" customFormat="1" ht="45" hidden="1" customHeight="1">
      <c r="A410" s="373">
        <f>'CONSTRUCTION COST ESTIMATE'!A410</f>
        <v>0</v>
      </c>
      <c r="B410" s="345">
        <f>'CONSTRUCTION COST ESTIMATE'!B410</f>
        <v>509.1404</v>
      </c>
      <c r="C410" s="346" t="str">
        <f>'CONSTRUCTION COST ESTIMATE'!C410</f>
        <v>14 FOOT X 4 FOOT PRECAST REINFORCED CONCRETE BOX</v>
      </c>
      <c r="D410" s="347" t="str">
        <f>'CONSTRUCTION COST ESTIMATE'!BB410</f>
        <v>LF</v>
      </c>
      <c r="E410" s="348">
        <f>'CONSTRUCTION COST ESTIMATE'!BA410</f>
        <v>0</v>
      </c>
      <c r="F410" s="349" t="s">
        <v>11</v>
      </c>
      <c r="G410" s="349" t="s">
        <v>11</v>
      </c>
    </row>
    <row r="411" spans="1:7" s="343" customFormat="1" ht="45" hidden="1" customHeight="1">
      <c r="A411" s="373">
        <f>'CONSTRUCTION COST ESTIMATE'!A411</f>
        <v>0</v>
      </c>
      <c r="B411" s="345">
        <f>'CONSTRUCTION COST ESTIMATE'!B411</f>
        <v>509.14049999999997</v>
      </c>
      <c r="C411" s="346" t="str">
        <f>'CONSTRUCTION COST ESTIMATE'!C411</f>
        <v>14 FOOT X 5 FOOT PRECAST REINFORCED CONCRETE BOX</v>
      </c>
      <c r="D411" s="347" t="str">
        <f>'CONSTRUCTION COST ESTIMATE'!BB411</f>
        <v>LF</v>
      </c>
      <c r="E411" s="348">
        <f>'CONSTRUCTION COST ESTIMATE'!BA411</f>
        <v>0</v>
      </c>
      <c r="F411" s="349" t="s">
        <v>11</v>
      </c>
      <c r="G411" s="349" t="s">
        <v>11</v>
      </c>
    </row>
    <row r="412" spans="1:7" s="343" customFormat="1" ht="45" hidden="1" customHeight="1">
      <c r="A412" s="373">
        <f>'CONSTRUCTION COST ESTIMATE'!A412</f>
        <v>0</v>
      </c>
      <c r="B412" s="345">
        <f>'CONSTRUCTION COST ESTIMATE'!B412</f>
        <v>509.14060000000001</v>
      </c>
      <c r="C412" s="346" t="str">
        <f>'CONSTRUCTION COST ESTIMATE'!C412</f>
        <v>14 FOOT X 6 FOOT PRECAST REINFORCED CONCRETE BOX</v>
      </c>
      <c r="D412" s="347" t="str">
        <f>'CONSTRUCTION COST ESTIMATE'!BB412</f>
        <v>LF</v>
      </c>
      <c r="E412" s="348">
        <f>'CONSTRUCTION COST ESTIMATE'!BA412</f>
        <v>0</v>
      </c>
      <c r="F412" s="349" t="s">
        <v>11</v>
      </c>
      <c r="G412" s="349" t="s">
        <v>11</v>
      </c>
    </row>
    <row r="413" spans="1:7" s="343" customFormat="1" ht="45" hidden="1" customHeight="1">
      <c r="A413" s="373">
        <f>'CONSTRUCTION COST ESTIMATE'!A413</f>
        <v>0</v>
      </c>
      <c r="B413" s="345">
        <f>'CONSTRUCTION COST ESTIMATE'!B413</f>
        <v>509.14069999999998</v>
      </c>
      <c r="C413" s="346" t="str">
        <f>'CONSTRUCTION COST ESTIMATE'!C413</f>
        <v>14 FOOT X 7 FOOT PRECAST REINFORCED CONCRETE BOX</v>
      </c>
      <c r="D413" s="347" t="str">
        <f>'CONSTRUCTION COST ESTIMATE'!BB413</f>
        <v>LF</v>
      </c>
      <c r="E413" s="348">
        <f>'CONSTRUCTION COST ESTIMATE'!BA413</f>
        <v>0</v>
      </c>
      <c r="F413" s="349" t="s">
        <v>11</v>
      </c>
      <c r="G413" s="349" t="s">
        <v>11</v>
      </c>
    </row>
    <row r="414" spans="1:7" s="343" customFormat="1" ht="45" hidden="1" customHeight="1">
      <c r="A414" s="373">
        <f>'CONSTRUCTION COST ESTIMATE'!A414</f>
        <v>0</v>
      </c>
      <c r="B414" s="345">
        <f>'CONSTRUCTION COST ESTIMATE'!B414</f>
        <v>509.14080000000001</v>
      </c>
      <c r="C414" s="346" t="str">
        <f>'CONSTRUCTION COST ESTIMATE'!C414</f>
        <v>14 FOOT X 8 FOOT PRECAST REINFORCED CONCRETE BOX</v>
      </c>
      <c r="D414" s="347" t="str">
        <f>'CONSTRUCTION COST ESTIMATE'!BB414</f>
        <v>LF</v>
      </c>
      <c r="E414" s="348">
        <f>'CONSTRUCTION COST ESTIMATE'!BA414</f>
        <v>0</v>
      </c>
      <c r="F414" s="349" t="s">
        <v>11</v>
      </c>
      <c r="G414" s="349" t="s">
        <v>11</v>
      </c>
    </row>
    <row r="415" spans="1:7" s="343" customFormat="1" ht="45" hidden="1" customHeight="1">
      <c r="A415" s="373">
        <f>'CONSTRUCTION COST ESTIMATE'!A415</f>
        <v>0</v>
      </c>
      <c r="B415" s="345">
        <f>'CONSTRUCTION COST ESTIMATE'!B415</f>
        <v>509.14089999999999</v>
      </c>
      <c r="C415" s="346" t="str">
        <f>'CONSTRUCTION COST ESTIMATE'!C415</f>
        <v>14 FOOT X 9 FOOT PRECAST REINFORCED CONCRETE BOX</v>
      </c>
      <c r="D415" s="347" t="str">
        <f>'CONSTRUCTION COST ESTIMATE'!BB415</f>
        <v>LF</v>
      </c>
      <c r="E415" s="348">
        <f>'CONSTRUCTION COST ESTIMATE'!BA415</f>
        <v>0</v>
      </c>
      <c r="F415" s="349" t="s">
        <v>11</v>
      </c>
      <c r="G415" s="349" t="s">
        <v>11</v>
      </c>
    </row>
    <row r="416" spans="1:7" s="343" customFormat="1" ht="45" hidden="1" customHeight="1">
      <c r="A416" s="373">
        <f>'CONSTRUCTION COST ESTIMATE'!A416</f>
        <v>0</v>
      </c>
      <c r="B416" s="345">
        <f>'CONSTRUCTION COST ESTIMATE'!B416</f>
        <v>509.14100000000002</v>
      </c>
      <c r="C416" s="346" t="str">
        <f>'CONSTRUCTION COST ESTIMATE'!C416</f>
        <v>14 FOOT X 10 FOOT PRECAST REINFORCED CONCRETE BOX</v>
      </c>
      <c r="D416" s="347" t="str">
        <f>'CONSTRUCTION COST ESTIMATE'!BB416</f>
        <v>LF</v>
      </c>
      <c r="E416" s="348">
        <f>'CONSTRUCTION COST ESTIMATE'!BA416</f>
        <v>0</v>
      </c>
      <c r="F416" s="349" t="s">
        <v>11</v>
      </c>
      <c r="G416" s="349" t="s">
        <v>11</v>
      </c>
    </row>
    <row r="417" spans="1:9" s="343" customFormat="1" ht="45" hidden="1" customHeight="1">
      <c r="A417" s="373">
        <f>'CONSTRUCTION COST ESTIMATE'!A417</f>
        <v>0</v>
      </c>
      <c r="B417" s="345">
        <f>'CONSTRUCTION COST ESTIMATE'!B417</f>
        <v>509.14109999999999</v>
      </c>
      <c r="C417" s="346" t="str">
        <f>'CONSTRUCTION COST ESTIMATE'!C417</f>
        <v>14 FOOT X 11 FOOT PRECAST REINFORCED CONCRETE BOX</v>
      </c>
      <c r="D417" s="347" t="str">
        <f>'CONSTRUCTION COST ESTIMATE'!BB417</f>
        <v>LF</v>
      </c>
      <c r="E417" s="348">
        <f>'CONSTRUCTION COST ESTIMATE'!BA417</f>
        <v>0</v>
      </c>
      <c r="F417" s="349" t="s">
        <v>11</v>
      </c>
      <c r="G417" s="349" t="s">
        <v>11</v>
      </c>
    </row>
    <row r="418" spans="1:9" s="343" customFormat="1" ht="45" hidden="1" customHeight="1">
      <c r="A418" s="373">
        <f>'CONSTRUCTION COST ESTIMATE'!A418</f>
        <v>0</v>
      </c>
      <c r="B418" s="345">
        <f>'CONSTRUCTION COST ESTIMATE'!B418</f>
        <v>509.14120000000003</v>
      </c>
      <c r="C418" s="346" t="str">
        <f>'CONSTRUCTION COST ESTIMATE'!C418</f>
        <v>14 FOOT X 12 FOOT PRECAST REINFORCED CONCRETE BOX</v>
      </c>
      <c r="D418" s="347" t="str">
        <f>'CONSTRUCTION COST ESTIMATE'!BB418</f>
        <v>LF</v>
      </c>
      <c r="E418" s="348">
        <f>'CONSTRUCTION COST ESTIMATE'!BA418</f>
        <v>0</v>
      </c>
      <c r="F418" s="349" t="s">
        <v>11</v>
      </c>
      <c r="G418" s="349" t="s">
        <v>11</v>
      </c>
    </row>
    <row r="419" spans="1:9" s="343" customFormat="1" ht="45" hidden="1" customHeight="1">
      <c r="A419" s="373">
        <f>'CONSTRUCTION COST ESTIMATE'!A419</f>
        <v>0</v>
      </c>
      <c r="B419" s="345">
        <f>'CONSTRUCTION COST ESTIMATE'!B419</f>
        <v>509.1413</v>
      </c>
      <c r="C419" s="346" t="str">
        <f>'CONSTRUCTION COST ESTIMATE'!C419</f>
        <v>14 FOOT X 13 FOOT PRECAST REINFORCED CONCRETE BOX</v>
      </c>
      <c r="D419" s="347" t="str">
        <f>'CONSTRUCTION COST ESTIMATE'!BB419</f>
        <v>LF</v>
      </c>
      <c r="E419" s="348">
        <f>'CONSTRUCTION COST ESTIMATE'!BA419</f>
        <v>0</v>
      </c>
      <c r="F419" s="349" t="s">
        <v>11</v>
      </c>
      <c r="G419" s="349" t="s">
        <v>11</v>
      </c>
    </row>
    <row r="420" spans="1:9" s="343" customFormat="1" ht="45" hidden="1" customHeight="1">
      <c r="A420" s="373">
        <f>'CONSTRUCTION COST ESTIMATE'!A420</f>
        <v>0</v>
      </c>
      <c r="B420" s="345">
        <f>'CONSTRUCTION COST ESTIMATE'!B420</f>
        <v>509.14139999999998</v>
      </c>
      <c r="C420" s="346" t="str">
        <f>'CONSTRUCTION COST ESTIMATE'!C420</f>
        <v>14 FOOT X 14 FOOT PRECAST REINFORCED CONCRETE BOX</v>
      </c>
      <c r="D420" s="347" t="str">
        <f>'CONSTRUCTION COST ESTIMATE'!BB420</f>
        <v>LF</v>
      </c>
      <c r="E420" s="348">
        <f>'CONSTRUCTION COST ESTIMATE'!BA420</f>
        <v>0</v>
      </c>
      <c r="F420" s="349" t="s">
        <v>11</v>
      </c>
      <c r="G420" s="349" t="s">
        <v>11</v>
      </c>
    </row>
    <row r="421" spans="1:9" s="343" customFormat="1" ht="45" hidden="1" customHeight="1">
      <c r="A421" s="373">
        <f>'CONSTRUCTION COST ESTIMATE'!A421</f>
        <v>0</v>
      </c>
      <c r="B421" s="345">
        <f>'CONSTRUCTION COST ESTIMATE'!B421</f>
        <v>570.00049999999999</v>
      </c>
      <c r="C421" s="346" t="str">
        <f>'CONSTRUCTION COST ESTIMATE'!C421</f>
        <v>CMU RETAINING WALL</v>
      </c>
      <c r="D421" s="347" t="str">
        <f>'CONSTRUCTION COST ESTIMATE'!BB421</f>
        <v>LF</v>
      </c>
      <c r="E421" s="348">
        <f>'CONSTRUCTION COST ESTIMATE'!BA421</f>
        <v>0</v>
      </c>
      <c r="F421" s="349" t="s">
        <v>11</v>
      </c>
      <c r="G421" s="349" t="s">
        <v>11</v>
      </c>
    </row>
    <row r="422" spans="1:9" s="343" customFormat="1" ht="45" hidden="1" customHeight="1">
      <c r="A422" s="373">
        <f>'CONSTRUCTION COST ESTIMATE'!A422</f>
        <v>0</v>
      </c>
      <c r="B422" s="345">
        <f>'CONSTRUCTION COST ESTIMATE'!B422</f>
        <v>570.00099999999998</v>
      </c>
      <c r="C422" s="346" t="str">
        <f>'CONSTRUCTION COST ESTIMATE'!C422</f>
        <v>CMU RETAINING WALL</v>
      </c>
      <c r="D422" s="347" t="str">
        <f>'CONSTRUCTION COST ESTIMATE'!BB422</f>
        <v>SF</v>
      </c>
      <c r="E422" s="348">
        <f>'CONSTRUCTION COST ESTIMATE'!BA422</f>
        <v>0</v>
      </c>
      <c r="F422" s="349" t="s">
        <v>11</v>
      </c>
      <c r="G422" s="349" t="s">
        <v>11</v>
      </c>
    </row>
    <row r="423" spans="1:9" s="343" customFormat="1" ht="45" hidden="1" customHeight="1">
      <c r="A423" s="373">
        <f>'CONSTRUCTION COST ESTIMATE'!A423</f>
        <v>0</v>
      </c>
      <c r="B423" s="345">
        <f>'CONSTRUCTION COST ESTIMATE'!B423</f>
        <v>570.00199999999995</v>
      </c>
      <c r="C423" s="346" t="str">
        <f>'CONSTRUCTION COST ESTIMATE'!C423</f>
        <v>CMU RETAINING WALL (16 INCH)</v>
      </c>
      <c r="D423" s="347" t="str">
        <f>'CONSTRUCTION COST ESTIMATE'!BB423</f>
        <v>LF</v>
      </c>
      <c r="E423" s="348">
        <f>'CONSTRUCTION COST ESTIMATE'!BA423</f>
        <v>0</v>
      </c>
      <c r="F423" s="349" t="s">
        <v>11</v>
      </c>
      <c r="G423" s="349" t="s">
        <v>11</v>
      </c>
    </row>
    <row r="424" spans="1:9" s="343" customFormat="1" ht="45" hidden="1" customHeight="1">
      <c r="A424" s="373">
        <f>'CONSTRUCTION COST ESTIMATE'!A424</f>
        <v>0</v>
      </c>
      <c r="B424" s="345">
        <f>'CONSTRUCTION COST ESTIMATE'!B424</f>
        <v>570.00300000000004</v>
      </c>
      <c r="C424" s="346" t="str">
        <f>'CONSTRUCTION COST ESTIMATE'!C424</f>
        <v>CMU RETAINING WALL (24 INCH)</v>
      </c>
      <c r="D424" s="347" t="str">
        <f>'CONSTRUCTION COST ESTIMATE'!BB424</f>
        <v>LF</v>
      </c>
      <c r="E424" s="348">
        <f>'CONSTRUCTION COST ESTIMATE'!BA424</f>
        <v>0</v>
      </c>
      <c r="F424" s="349" t="s">
        <v>11</v>
      </c>
      <c r="G424" s="349" t="s">
        <v>11</v>
      </c>
    </row>
    <row r="425" spans="1:9" s="343" customFormat="1" ht="45" hidden="1" customHeight="1">
      <c r="A425" s="373">
        <f>'CONSTRUCTION COST ESTIMATE'!A425</f>
        <v>0</v>
      </c>
      <c r="B425" s="345">
        <f>'CONSTRUCTION COST ESTIMATE'!B425</f>
        <v>570.00400000000002</v>
      </c>
      <c r="C425" s="346" t="str">
        <f>'CONSTRUCTION COST ESTIMATE'!C425</f>
        <v>CMU RETAINING WALL (42 INCH)</v>
      </c>
      <c r="D425" s="347" t="str">
        <f>'CONSTRUCTION COST ESTIMATE'!BB425</f>
        <v>LF</v>
      </c>
      <c r="E425" s="348">
        <f>'CONSTRUCTION COST ESTIMATE'!BA425</f>
        <v>0</v>
      </c>
      <c r="F425" s="349" t="s">
        <v>11</v>
      </c>
      <c r="G425" s="349" t="s">
        <v>11</v>
      </c>
    </row>
    <row r="426" spans="1:9" s="343" customFormat="1" ht="45" hidden="1" customHeight="1">
      <c r="A426" s="373">
        <f>'CONSTRUCTION COST ESTIMATE'!A426</f>
        <v>0</v>
      </c>
      <c r="B426" s="345">
        <f>'CONSTRUCTION COST ESTIMATE'!B426</f>
        <v>570.005</v>
      </c>
      <c r="C426" s="346" t="str">
        <f>'CONSTRUCTION COST ESTIMATE'!C426</f>
        <v>CMU RETAINING WALL (72 INCH)</v>
      </c>
      <c r="D426" s="347" t="str">
        <f>'CONSTRUCTION COST ESTIMATE'!BB426</f>
        <v>LF</v>
      </c>
      <c r="E426" s="348">
        <f>'CONSTRUCTION COST ESTIMATE'!BA426</f>
        <v>0</v>
      </c>
      <c r="F426" s="349" t="s">
        <v>11</v>
      </c>
      <c r="G426" s="349" t="s">
        <v>11</v>
      </c>
    </row>
    <row r="427" spans="1:9" s="343" customFormat="1" ht="45" hidden="1" customHeight="1">
      <c r="A427" s="373">
        <f>'CONSTRUCTION COST ESTIMATE'!A427</f>
        <v>0</v>
      </c>
      <c r="B427" s="345">
        <f>'CONSTRUCTION COST ESTIMATE'!B427</f>
        <v>570.00599999999997</v>
      </c>
      <c r="C427" s="346" t="str">
        <f>'CONSTRUCTION COST ESTIMATE'!C427</f>
        <v>CMU SCREEN WALL</v>
      </c>
      <c r="D427" s="347" t="str">
        <f>'CONSTRUCTION COST ESTIMATE'!BB427</f>
        <v>SF</v>
      </c>
      <c r="E427" s="348">
        <f>'CONSTRUCTION COST ESTIMATE'!BA427</f>
        <v>0</v>
      </c>
      <c r="F427" s="349" t="s">
        <v>11</v>
      </c>
      <c r="G427" s="349" t="s">
        <v>11</v>
      </c>
    </row>
    <row r="428" spans="1:9" s="343" customFormat="1" ht="45" hidden="1" customHeight="1">
      <c r="A428" s="373">
        <f>'CONSTRUCTION COST ESTIMATE'!A428</f>
        <v>0</v>
      </c>
      <c r="B428" s="345">
        <f>'CONSTRUCTION COST ESTIMATE'!B428</f>
        <v>570.00699999999995</v>
      </c>
      <c r="C428" s="346" t="str">
        <f>'CONSTRUCTION COST ESTIMATE'!C428</f>
        <v>CMU SCREEN WALL</v>
      </c>
      <c r="D428" s="347" t="str">
        <f>'CONSTRUCTION COST ESTIMATE'!BB428</f>
        <v>LF</v>
      </c>
      <c r="E428" s="348">
        <f>'CONSTRUCTION COST ESTIMATE'!BA428</f>
        <v>0</v>
      </c>
      <c r="F428" s="349" t="s">
        <v>11</v>
      </c>
      <c r="G428" s="349" t="s">
        <v>11</v>
      </c>
    </row>
    <row r="429" spans="1:9" s="343" customFormat="1" ht="45" hidden="1" customHeight="1">
      <c r="A429" s="373">
        <f>'CONSTRUCTION COST ESTIMATE'!A429</f>
        <v>0</v>
      </c>
      <c r="B429" s="345">
        <f>'CONSTRUCTION COST ESTIMATE'!B429</f>
        <v>570.00800000000004</v>
      </c>
      <c r="C429" s="346" t="str">
        <f>'CONSTRUCTION COST ESTIMATE'!C429</f>
        <v>DECORATIVE EMU WALL</v>
      </c>
      <c r="D429" s="347" t="str">
        <f>'CONSTRUCTION COST ESTIMATE'!BB429</f>
        <v>LF</v>
      </c>
      <c r="E429" s="348">
        <f>'CONSTRUCTION COST ESTIMATE'!BA429</f>
        <v>0</v>
      </c>
      <c r="F429" s="349" t="s">
        <v>11</v>
      </c>
      <c r="G429" s="349" t="s">
        <v>11</v>
      </c>
    </row>
    <row r="430" spans="1:9" s="343" customFormat="1" ht="45" hidden="1" customHeight="1">
      <c r="A430" s="373">
        <f>'CONSTRUCTION COST ESTIMATE'!A430</f>
        <v>0</v>
      </c>
      <c r="B430" s="345">
        <f>'CONSTRUCTION COST ESTIMATE'!B430</f>
        <v>570.00900000000001</v>
      </c>
      <c r="C430" s="346" t="str">
        <f>'CONSTRUCTION COST ESTIMATE'!C430</f>
        <v>REMOVE AND REPLACE RETAINING FLOODWALL</v>
      </c>
      <c r="D430" s="347" t="str">
        <f>'CONSTRUCTION COST ESTIMATE'!BB430</f>
        <v>LF</v>
      </c>
      <c r="E430" s="348">
        <f>'CONSTRUCTION COST ESTIMATE'!BA430</f>
        <v>0</v>
      </c>
      <c r="F430" s="349" t="s">
        <v>11</v>
      </c>
      <c r="G430" s="349" t="s">
        <v>11</v>
      </c>
    </row>
    <row r="431" spans="1:9" s="343" customFormat="1" ht="45" hidden="1" customHeight="1">
      <c r="A431" s="373">
        <f>'CONSTRUCTION COST ESTIMATE'!A431</f>
        <v>0</v>
      </c>
      <c r="B431" s="345">
        <f>'CONSTRUCTION COST ESTIMATE'!B431</f>
        <v>580.00049999999999</v>
      </c>
      <c r="C431" s="346" t="str">
        <f>'CONSTRUCTION COST ESTIMATE'!C431</f>
        <v>PREFABRICATED STEEL PEDESTRIAN BRIDGE</v>
      </c>
      <c r="D431" s="347" t="str">
        <f>'CONSTRUCTION COST ESTIMATE'!BB431</f>
        <v>LS</v>
      </c>
      <c r="E431" s="348">
        <f>'CONSTRUCTION COST ESTIMATE'!BA431</f>
        <v>0</v>
      </c>
      <c r="F431" s="349" t="s">
        <v>11</v>
      </c>
      <c r="G431" s="349" t="s">
        <v>11</v>
      </c>
    </row>
    <row r="432" spans="1:9" s="343" customFormat="1" ht="30" customHeight="1">
      <c r="A432" s="372" t="str">
        <f>'CONSTRUCTION COST ESTIMATE'!A432</f>
        <v>SP 603-605</v>
      </c>
      <c r="B432" s="338"/>
      <c r="C432" s="339" t="str">
        <f>'CONSTRUCTION COST ESTIMATE'!C432</f>
        <v>CULVERT PIPES</v>
      </c>
      <c r="D432" s="340"/>
      <c r="E432" s="341"/>
      <c r="F432" s="342"/>
      <c r="G432" s="342"/>
      <c r="I432" s="344" t="s">
        <v>1447</v>
      </c>
    </row>
    <row r="433" spans="1:7" s="343" customFormat="1" ht="45" hidden="1" customHeight="1">
      <c r="A433" s="373">
        <f>'CONSTRUCTION COST ESTIMATE'!A433</f>
        <v>0</v>
      </c>
      <c r="B433" s="345">
        <f>'CONSTRUCTION COST ESTIMATE'!B433</f>
        <v>603.00049999999999</v>
      </c>
      <c r="C433" s="346" t="str">
        <f>'CONSTRUCTION COST ESTIMATE'!C433</f>
        <v>STORM DRAIN CHECK VALVE (18 INCH)</v>
      </c>
      <c r="D433" s="347" t="str">
        <f>'CONSTRUCTION COST ESTIMATE'!BB433</f>
        <v>EA</v>
      </c>
      <c r="E433" s="348">
        <f>'CONSTRUCTION COST ESTIMATE'!BA433</f>
        <v>0</v>
      </c>
      <c r="F433" s="349" t="s">
        <v>11</v>
      </c>
      <c r="G433" s="349" t="s">
        <v>11</v>
      </c>
    </row>
    <row r="434" spans="1:7" s="343" customFormat="1" ht="45" hidden="1" customHeight="1">
      <c r="A434" s="373">
        <f>'CONSTRUCTION COST ESTIMATE'!A434</f>
        <v>0</v>
      </c>
      <c r="B434" s="345">
        <f>'CONSTRUCTION COST ESTIMATE'!B434</f>
        <v>603.00099999999998</v>
      </c>
      <c r="C434" s="346" t="str">
        <f>'CONSTRUCTION COST ESTIMATE'!C434</f>
        <v>STORM DRAIN CHECK VALVE (30 INCH)</v>
      </c>
      <c r="D434" s="347" t="str">
        <f>'CONSTRUCTION COST ESTIMATE'!BB434</f>
        <v>EA</v>
      </c>
      <c r="E434" s="348">
        <f>'CONSTRUCTION COST ESTIMATE'!BA434</f>
        <v>0</v>
      </c>
      <c r="F434" s="349" t="s">
        <v>11</v>
      </c>
      <c r="G434" s="349" t="s">
        <v>11</v>
      </c>
    </row>
    <row r="435" spans="1:7" s="343" customFormat="1" ht="45" hidden="1" customHeight="1">
      <c r="A435" s="373">
        <f>'CONSTRUCTION COST ESTIMATE'!A435</f>
        <v>0</v>
      </c>
      <c r="B435" s="345">
        <f>'CONSTRUCTION COST ESTIMATE'!B435</f>
        <v>603.00199999999995</v>
      </c>
      <c r="C435" s="346" t="str">
        <f>'CONSTRUCTION COST ESTIMATE'!C435</f>
        <v>STORM DRAIN CHECK VALVE (36 INCH)</v>
      </c>
      <c r="D435" s="347" t="str">
        <f>'CONSTRUCTION COST ESTIMATE'!BB435</f>
        <v>EA</v>
      </c>
      <c r="E435" s="348">
        <f>'CONSTRUCTION COST ESTIMATE'!BA435</f>
        <v>0</v>
      </c>
      <c r="F435" s="349" t="s">
        <v>11</v>
      </c>
      <c r="G435" s="349" t="s">
        <v>11</v>
      </c>
    </row>
    <row r="436" spans="1:7" s="343" customFormat="1" ht="45" hidden="1" customHeight="1">
      <c r="A436" s="373">
        <f>'CONSTRUCTION COST ESTIMATE'!A436</f>
        <v>0</v>
      </c>
      <c r="B436" s="345">
        <f>'CONSTRUCTION COST ESTIMATE'!B436</f>
        <v>603.00300000000004</v>
      </c>
      <c r="C436" s="346" t="str">
        <f>'CONSTRUCTION COST ESTIMATE'!C436</f>
        <v>REINFORCED CONCRETE COLLAR (EACH)</v>
      </c>
      <c r="D436" s="347" t="str">
        <f>'CONSTRUCTION COST ESTIMATE'!BB436</f>
        <v>LF</v>
      </c>
      <c r="E436" s="348">
        <f>'CONSTRUCTION COST ESTIMATE'!BA436</f>
        <v>0</v>
      </c>
      <c r="F436" s="349" t="s">
        <v>11</v>
      </c>
      <c r="G436" s="349" t="s">
        <v>11</v>
      </c>
    </row>
    <row r="437" spans="1:7" s="343" customFormat="1" ht="45" hidden="1" customHeight="1">
      <c r="A437" s="373">
        <f>'CONSTRUCTION COST ESTIMATE'!A437</f>
        <v>0</v>
      </c>
      <c r="B437" s="345">
        <f>'CONSTRUCTION COST ESTIMATE'!B437</f>
        <v>603.01</v>
      </c>
      <c r="C437" s="346" t="str">
        <f>'CONSTRUCTION COST ESTIMATE'!C437</f>
        <v>14 INCH X 23 INCH HORIZONTAL ELLIPTICAL REINFORCED CONCRETE PIPE (RCP) (CLASS III)</v>
      </c>
      <c r="D437" s="347" t="str">
        <f>'CONSTRUCTION COST ESTIMATE'!BB437</f>
        <v>LF</v>
      </c>
      <c r="E437" s="348">
        <f>'CONSTRUCTION COST ESTIMATE'!BA437</f>
        <v>0</v>
      </c>
      <c r="F437" s="349" t="s">
        <v>11</v>
      </c>
      <c r="G437" s="349" t="s">
        <v>11</v>
      </c>
    </row>
    <row r="438" spans="1:7" s="343" customFormat="1" ht="45" hidden="1" customHeight="1">
      <c r="A438" s="373">
        <f>'CONSTRUCTION COST ESTIMATE'!A438</f>
        <v>0</v>
      </c>
      <c r="B438" s="345">
        <f>'CONSTRUCTION COST ESTIMATE'!B438</f>
        <v>603.01099999999997</v>
      </c>
      <c r="C438" s="346" t="str">
        <f>'CONSTRUCTION COST ESTIMATE'!C438</f>
        <v>14 INCH X 23 INCH HORIZONTAL ELLIPTICAL REINFORCED CONCRETE PIPE (RCP) (CLASS IV)</v>
      </c>
      <c r="D438" s="347" t="str">
        <f>'CONSTRUCTION COST ESTIMATE'!BB438</f>
        <v>LF</v>
      </c>
      <c r="E438" s="348">
        <f>'CONSTRUCTION COST ESTIMATE'!BA438</f>
        <v>0</v>
      </c>
      <c r="F438" s="349" t="s">
        <v>11</v>
      </c>
      <c r="G438" s="349" t="s">
        <v>11</v>
      </c>
    </row>
    <row r="439" spans="1:7" s="343" customFormat="1" ht="45" hidden="1" customHeight="1">
      <c r="A439" s="373">
        <f>'CONSTRUCTION COST ESTIMATE'!A439</f>
        <v>0</v>
      </c>
      <c r="B439" s="345">
        <f>'CONSTRUCTION COST ESTIMATE'!B439</f>
        <v>603.01199999999994</v>
      </c>
      <c r="C439" s="346" t="str">
        <f>'CONSTRUCTION COST ESTIMATE'!C439</f>
        <v>14 INCH X 23 INCH HORIZONTAL ELLIPTICAL REINFORCED CONCRETE PIPE (RCP) (CLASS V)</v>
      </c>
      <c r="D439" s="347" t="str">
        <f>'CONSTRUCTION COST ESTIMATE'!BB439</f>
        <v>LF</v>
      </c>
      <c r="E439" s="348">
        <f>'CONSTRUCTION COST ESTIMATE'!BA439</f>
        <v>0</v>
      </c>
      <c r="F439" s="349" t="s">
        <v>11</v>
      </c>
      <c r="G439" s="349" t="s">
        <v>11</v>
      </c>
    </row>
    <row r="440" spans="1:7" s="343" customFormat="1" ht="45" hidden="1" customHeight="1">
      <c r="A440" s="373">
        <f>'CONSTRUCTION COST ESTIMATE'!A440</f>
        <v>0</v>
      </c>
      <c r="B440" s="345">
        <f>'CONSTRUCTION COST ESTIMATE'!B440</f>
        <v>603.01300000000003</v>
      </c>
      <c r="C440" s="346" t="str">
        <f>'CONSTRUCTION COST ESTIMATE'!C440</f>
        <v>19 INCH X 30 INCH HORIZONTAL ELLIPTICAL REINFORCED CONCRETE PIPE (RCP) (CLASS III)</v>
      </c>
      <c r="D440" s="347" t="str">
        <f>'CONSTRUCTION COST ESTIMATE'!BB440</f>
        <v>LF</v>
      </c>
      <c r="E440" s="348">
        <f>'CONSTRUCTION COST ESTIMATE'!BA440</f>
        <v>0</v>
      </c>
      <c r="F440" s="349" t="s">
        <v>11</v>
      </c>
      <c r="G440" s="349" t="s">
        <v>11</v>
      </c>
    </row>
    <row r="441" spans="1:7" s="343" customFormat="1" ht="45" hidden="1" customHeight="1">
      <c r="A441" s="373">
        <f>'CONSTRUCTION COST ESTIMATE'!A441</f>
        <v>0</v>
      </c>
      <c r="B441" s="345">
        <f>'CONSTRUCTION COST ESTIMATE'!B441</f>
        <v>603.01400000000001</v>
      </c>
      <c r="C441" s="346" t="str">
        <f>'CONSTRUCTION COST ESTIMATE'!C441</f>
        <v>19 INCH X 30 INCH HORIZONTAL ELLIPTICAL REINFORCED CONCRETE PIPE (RCP) (CLASS IV)</v>
      </c>
      <c r="D441" s="347" t="str">
        <f>'CONSTRUCTION COST ESTIMATE'!BB441</f>
        <v>LF</v>
      </c>
      <c r="E441" s="348">
        <f>'CONSTRUCTION COST ESTIMATE'!BA441</f>
        <v>0</v>
      </c>
      <c r="F441" s="349" t="s">
        <v>11</v>
      </c>
      <c r="G441" s="349" t="s">
        <v>11</v>
      </c>
    </row>
    <row r="442" spans="1:7" s="343" customFormat="1" ht="45" hidden="1" customHeight="1">
      <c r="A442" s="373">
        <f>'CONSTRUCTION COST ESTIMATE'!A442</f>
        <v>0</v>
      </c>
      <c r="B442" s="345">
        <f>'CONSTRUCTION COST ESTIMATE'!B442</f>
        <v>603.01499999999999</v>
      </c>
      <c r="C442" s="346" t="str">
        <f>'CONSTRUCTION COST ESTIMATE'!C442</f>
        <v>19 INCH X 30 INCH HORIZONTAL ELLIPTICAL REINFORCED CONCRETE PIPE (RCP) (CLASS V)</v>
      </c>
      <c r="D442" s="347" t="str">
        <f>'CONSTRUCTION COST ESTIMATE'!BB442</f>
        <v>LF</v>
      </c>
      <c r="E442" s="348">
        <f>'CONSTRUCTION COST ESTIMATE'!BA442</f>
        <v>0</v>
      </c>
      <c r="F442" s="349" t="s">
        <v>11</v>
      </c>
      <c r="G442" s="349" t="s">
        <v>11</v>
      </c>
    </row>
    <row r="443" spans="1:7" s="343" customFormat="1" ht="45" hidden="1" customHeight="1">
      <c r="A443" s="373">
        <f>'CONSTRUCTION COST ESTIMATE'!A443</f>
        <v>0</v>
      </c>
      <c r="B443" s="345">
        <f>'CONSTRUCTION COST ESTIMATE'!B443</f>
        <v>603.01599999999996</v>
      </c>
      <c r="C443" s="346" t="str">
        <f>'CONSTRUCTION COST ESTIMATE'!C443</f>
        <v>22 INCH X 34 INCH HORIZONTAL ELLIPTICAL REINFORCED CONCRETE PIPE (RCP) (CLASS III)</v>
      </c>
      <c r="D443" s="347" t="str">
        <f>'CONSTRUCTION COST ESTIMATE'!BB443</f>
        <v>LF</v>
      </c>
      <c r="E443" s="348">
        <f>'CONSTRUCTION COST ESTIMATE'!BA443</f>
        <v>0</v>
      </c>
      <c r="F443" s="349" t="s">
        <v>11</v>
      </c>
      <c r="G443" s="349" t="s">
        <v>11</v>
      </c>
    </row>
    <row r="444" spans="1:7" s="343" customFormat="1" ht="45" hidden="1" customHeight="1">
      <c r="A444" s="373">
        <f>'CONSTRUCTION COST ESTIMATE'!A444</f>
        <v>0</v>
      </c>
      <c r="B444" s="345">
        <f>'CONSTRUCTION COST ESTIMATE'!B444</f>
        <v>603.01700000000005</v>
      </c>
      <c r="C444" s="346" t="str">
        <f>'CONSTRUCTION COST ESTIMATE'!C444</f>
        <v>22 INCH X 34 INCH HORIZONTAL ELLIPTICAL REINFORCED CONCRETE PIPE (RCP) (CLASS IV)</v>
      </c>
      <c r="D444" s="347" t="str">
        <f>'CONSTRUCTION COST ESTIMATE'!BB444</f>
        <v>LF</v>
      </c>
      <c r="E444" s="348">
        <f>'CONSTRUCTION COST ESTIMATE'!BA444</f>
        <v>0</v>
      </c>
      <c r="F444" s="349" t="s">
        <v>11</v>
      </c>
      <c r="G444" s="349" t="s">
        <v>11</v>
      </c>
    </row>
    <row r="445" spans="1:7" s="343" customFormat="1" ht="45" hidden="1" customHeight="1">
      <c r="A445" s="373">
        <f>'CONSTRUCTION COST ESTIMATE'!A445</f>
        <v>0</v>
      </c>
      <c r="B445" s="345">
        <f>'CONSTRUCTION COST ESTIMATE'!B445</f>
        <v>603.01800000000003</v>
      </c>
      <c r="C445" s="346" t="str">
        <f>'CONSTRUCTION COST ESTIMATE'!C445</f>
        <v>22 INCH X 34 INCH HORIZONTAL ELLIPTICAL REINFORCED CONCRETE PIPE (RCP) (CLASS V)</v>
      </c>
      <c r="D445" s="347" t="str">
        <f>'CONSTRUCTION COST ESTIMATE'!BB445</f>
        <v>LF</v>
      </c>
      <c r="E445" s="348">
        <f>'CONSTRUCTION COST ESTIMATE'!BA445</f>
        <v>0</v>
      </c>
      <c r="F445" s="349" t="s">
        <v>11</v>
      </c>
      <c r="G445" s="349" t="s">
        <v>11</v>
      </c>
    </row>
    <row r="446" spans="1:7" s="343" customFormat="1" ht="45" hidden="1" customHeight="1">
      <c r="A446" s="373">
        <f>'CONSTRUCTION COST ESTIMATE'!A446</f>
        <v>0</v>
      </c>
      <c r="B446" s="345">
        <f>'CONSTRUCTION COST ESTIMATE'!B446</f>
        <v>603.01900000000001</v>
      </c>
      <c r="C446" s="346" t="str">
        <f>'CONSTRUCTION COST ESTIMATE'!C446</f>
        <v>24 INCH X 38 INCH HORIZONTAL ELLIPTICAL REINFORCED CONCRETE PIPE (RCP) (CLASS III)</v>
      </c>
      <c r="D446" s="347" t="str">
        <f>'CONSTRUCTION COST ESTIMATE'!BB446</f>
        <v>LF</v>
      </c>
      <c r="E446" s="348">
        <f>'CONSTRUCTION COST ESTIMATE'!BA446</f>
        <v>0</v>
      </c>
      <c r="F446" s="349" t="s">
        <v>11</v>
      </c>
      <c r="G446" s="349" t="s">
        <v>11</v>
      </c>
    </row>
    <row r="447" spans="1:7" s="343" customFormat="1" ht="45" hidden="1" customHeight="1">
      <c r="A447" s="373">
        <f>'CONSTRUCTION COST ESTIMATE'!A447</f>
        <v>0</v>
      </c>
      <c r="B447" s="345">
        <f>'CONSTRUCTION COST ESTIMATE'!B447</f>
        <v>603.02</v>
      </c>
      <c r="C447" s="346" t="str">
        <f>'CONSTRUCTION COST ESTIMATE'!C447</f>
        <v>24 INCH X 38 INCH HORIZONTAL ELLIPTICAL REINFORCED CONCRETE PIPE (RCP) (CLASS IV)</v>
      </c>
      <c r="D447" s="347" t="str">
        <f>'CONSTRUCTION COST ESTIMATE'!BB447</f>
        <v>LF</v>
      </c>
      <c r="E447" s="348">
        <f>'CONSTRUCTION COST ESTIMATE'!BA447</f>
        <v>0</v>
      </c>
      <c r="F447" s="349" t="s">
        <v>11</v>
      </c>
      <c r="G447" s="349" t="s">
        <v>11</v>
      </c>
    </row>
    <row r="448" spans="1:7" s="343" customFormat="1" ht="45" hidden="1" customHeight="1">
      <c r="A448" s="373">
        <f>'CONSTRUCTION COST ESTIMATE'!A448</f>
        <v>0</v>
      </c>
      <c r="B448" s="345">
        <f>'CONSTRUCTION COST ESTIMATE'!B448</f>
        <v>603.02099999999996</v>
      </c>
      <c r="C448" s="346" t="str">
        <f>'CONSTRUCTION COST ESTIMATE'!C448</f>
        <v>24 INCH X 38 INCH HORIZONTAL ELLIPTICAL REINFORCED CONCRETE PIPE (RCP) (CLASS V)</v>
      </c>
      <c r="D448" s="347" t="str">
        <f>'CONSTRUCTION COST ESTIMATE'!BB448</f>
        <v>LF</v>
      </c>
      <c r="E448" s="348">
        <f>'CONSTRUCTION COST ESTIMATE'!BA448</f>
        <v>0</v>
      </c>
      <c r="F448" s="349" t="s">
        <v>11</v>
      </c>
      <c r="G448" s="349" t="s">
        <v>11</v>
      </c>
    </row>
    <row r="449" spans="1:7" s="343" customFormat="1" ht="45" hidden="1" customHeight="1">
      <c r="A449" s="373">
        <f>'CONSTRUCTION COST ESTIMATE'!A449</f>
        <v>0</v>
      </c>
      <c r="B449" s="345">
        <f>'CONSTRUCTION COST ESTIMATE'!B449</f>
        <v>603.02200000000005</v>
      </c>
      <c r="C449" s="346" t="str">
        <f>'CONSTRUCTION COST ESTIMATE'!C449</f>
        <v>27 INCH X 42 INCH HORIZONTAL ELLIPTICAL REINFORCED CONCRETE PIPE (RCP) (CLASS III)</v>
      </c>
      <c r="D449" s="347" t="str">
        <f>'CONSTRUCTION COST ESTIMATE'!BB449</f>
        <v>LF</v>
      </c>
      <c r="E449" s="348">
        <f>'CONSTRUCTION COST ESTIMATE'!BA449</f>
        <v>0</v>
      </c>
      <c r="F449" s="349" t="s">
        <v>11</v>
      </c>
      <c r="G449" s="349" t="s">
        <v>11</v>
      </c>
    </row>
    <row r="450" spans="1:7" s="343" customFormat="1" ht="45" hidden="1" customHeight="1">
      <c r="A450" s="373">
        <f>'CONSTRUCTION COST ESTIMATE'!A450</f>
        <v>0</v>
      </c>
      <c r="B450" s="345">
        <f>'CONSTRUCTION COST ESTIMATE'!B450</f>
        <v>603.02300000000002</v>
      </c>
      <c r="C450" s="346" t="str">
        <f>'CONSTRUCTION COST ESTIMATE'!C450</f>
        <v>27 INCH X 42 INCH HORIZONTAL ELLIPTICAL REINFORCED CONCRETE PIPE (RCP) (CLASS IV)</v>
      </c>
      <c r="D450" s="347" t="str">
        <f>'CONSTRUCTION COST ESTIMATE'!BB450</f>
        <v>LF</v>
      </c>
      <c r="E450" s="348">
        <f>'CONSTRUCTION COST ESTIMATE'!BA450</f>
        <v>0</v>
      </c>
      <c r="F450" s="349" t="s">
        <v>11</v>
      </c>
      <c r="G450" s="349" t="s">
        <v>11</v>
      </c>
    </row>
    <row r="451" spans="1:7" s="343" customFormat="1" ht="45" hidden="1" customHeight="1">
      <c r="A451" s="373">
        <f>'CONSTRUCTION COST ESTIMATE'!A451</f>
        <v>0</v>
      </c>
      <c r="B451" s="345">
        <f>'CONSTRUCTION COST ESTIMATE'!B451</f>
        <v>603.024</v>
      </c>
      <c r="C451" s="346" t="str">
        <f>'CONSTRUCTION COST ESTIMATE'!C451</f>
        <v>27 INCH X 42 INCH HORIZONTAL ELLIPTICAL REINFORCED CONCRETE PIPE (RCP) (CLASS V)</v>
      </c>
      <c r="D451" s="347" t="str">
        <f>'CONSTRUCTION COST ESTIMATE'!BB451</f>
        <v>LF</v>
      </c>
      <c r="E451" s="348">
        <f>'CONSTRUCTION COST ESTIMATE'!BA451</f>
        <v>0</v>
      </c>
      <c r="F451" s="349" t="s">
        <v>11</v>
      </c>
      <c r="G451" s="349" t="s">
        <v>11</v>
      </c>
    </row>
    <row r="452" spans="1:7" s="343" customFormat="1" ht="45" hidden="1" customHeight="1">
      <c r="A452" s="373">
        <f>'CONSTRUCTION COST ESTIMATE'!A452</f>
        <v>0</v>
      </c>
      <c r="B452" s="345">
        <f>'CONSTRUCTION COST ESTIMATE'!B452</f>
        <v>603.02499999999998</v>
      </c>
      <c r="C452" s="346" t="str">
        <f>'CONSTRUCTION COST ESTIMATE'!C452</f>
        <v>29 INCH X 45 INCH HORIZONTAL ELLIPTICAL REINFORCED CONCRETE PIPE (RCP) (CLASS III)</v>
      </c>
      <c r="D452" s="347" t="str">
        <f>'CONSTRUCTION COST ESTIMATE'!BB452</f>
        <v>LF</v>
      </c>
      <c r="E452" s="348">
        <f>'CONSTRUCTION COST ESTIMATE'!BA452</f>
        <v>0</v>
      </c>
      <c r="F452" s="349" t="s">
        <v>11</v>
      </c>
      <c r="G452" s="349" t="s">
        <v>11</v>
      </c>
    </row>
    <row r="453" spans="1:7" s="343" customFormat="1" ht="45" hidden="1" customHeight="1">
      <c r="A453" s="373">
        <f>'CONSTRUCTION COST ESTIMATE'!A453</f>
        <v>0</v>
      </c>
      <c r="B453" s="345">
        <f>'CONSTRUCTION COST ESTIMATE'!B453</f>
        <v>603.02599999999995</v>
      </c>
      <c r="C453" s="346" t="str">
        <f>'CONSTRUCTION COST ESTIMATE'!C453</f>
        <v>29 INCH X 45 INCH HORIZONTAL ELLIPTICAL REINFORCED CONCRETE PIPE (RCP) (CLASS IV)</v>
      </c>
      <c r="D453" s="347" t="str">
        <f>'CONSTRUCTION COST ESTIMATE'!BB453</f>
        <v>LF</v>
      </c>
      <c r="E453" s="348">
        <f>'CONSTRUCTION COST ESTIMATE'!BA453</f>
        <v>0</v>
      </c>
      <c r="F453" s="349" t="s">
        <v>11</v>
      </c>
      <c r="G453" s="349" t="s">
        <v>11</v>
      </c>
    </row>
    <row r="454" spans="1:7" s="343" customFormat="1" ht="45" hidden="1" customHeight="1">
      <c r="A454" s="373">
        <f>'CONSTRUCTION COST ESTIMATE'!A454</f>
        <v>0</v>
      </c>
      <c r="B454" s="345">
        <f>'CONSTRUCTION COST ESTIMATE'!B454</f>
        <v>603.02700000000004</v>
      </c>
      <c r="C454" s="346" t="str">
        <f>'CONSTRUCTION COST ESTIMATE'!C454</f>
        <v>29 INCH X 45 INCH HORIZONTAL ELLIPTICAL REINFORCED CONCRETE PIPE (RCP) (CLASS V)</v>
      </c>
      <c r="D454" s="347" t="str">
        <f>'CONSTRUCTION COST ESTIMATE'!BB454</f>
        <v>LF</v>
      </c>
      <c r="E454" s="348">
        <f>'CONSTRUCTION COST ESTIMATE'!BA454</f>
        <v>0</v>
      </c>
      <c r="F454" s="349" t="s">
        <v>11</v>
      </c>
      <c r="G454" s="349" t="s">
        <v>11</v>
      </c>
    </row>
    <row r="455" spans="1:7" s="343" customFormat="1" ht="45" hidden="1" customHeight="1">
      <c r="A455" s="373">
        <f>'CONSTRUCTION COST ESTIMATE'!A455</f>
        <v>0</v>
      </c>
      <c r="B455" s="345">
        <f>'CONSTRUCTION COST ESTIMATE'!B455</f>
        <v>603.02800000000002</v>
      </c>
      <c r="C455" s="346" t="str">
        <f>'CONSTRUCTION COST ESTIMATE'!C455</f>
        <v>32 INCH X 49 INCH HORIZONTAL ELLIPTICAL REINFORCED CONCRETE PIPE (RCP) (CLASS III)</v>
      </c>
      <c r="D455" s="347" t="str">
        <f>'CONSTRUCTION COST ESTIMATE'!BB455</f>
        <v>LF</v>
      </c>
      <c r="E455" s="348">
        <f>'CONSTRUCTION COST ESTIMATE'!BA455</f>
        <v>0</v>
      </c>
      <c r="F455" s="349" t="s">
        <v>11</v>
      </c>
      <c r="G455" s="349" t="s">
        <v>11</v>
      </c>
    </row>
    <row r="456" spans="1:7" s="343" customFormat="1" ht="45" hidden="1" customHeight="1">
      <c r="A456" s="373">
        <f>'CONSTRUCTION COST ESTIMATE'!A456</f>
        <v>0</v>
      </c>
      <c r="B456" s="345">
        <f>'CONSTRUCTION COST ESTIMATE'!B456</f>
        <v>603.029</v>
      </c>
      <c r="C456" s="346" t="str">
        <f>'CONSTRUCTION COST ESTIMATE'!C456</f>
        <v>32 INCH X 49 INCH HORIZONTAL ELLIPTICAL REINFORCED CONCRETE PIPE (RCP) (CLASS IV)</v>
      </c>
      <c r="D456" s="347" t="str">
        <f>'CONSTRUCTION COST ESTIMATE'!BB456</f>
        <v>LF</v>
      </c>
      <c r="E456" s="348">
        <f>'CONSTRUCTION COST ESTIMATE'!BA456</f>
        <v>0</v>
      </c>
      <c r="F456" s="349" t="s">
        <v>11</v>
      </c>
      <c r="G456" s="349" t="s">
        <v>11</v>
      </c>
    </row>
    <row r="457" spans="1:7" s="343" customFormat="1" ht="45" hidden="1" customHeight="1">
      <c r="A457" s="373">
        <f>'CONSTRUCTION COST ESTIMATE'!A457</f>
        <v>0</v>
      </c>
      <c r="B457" s="345">
        <f>'CONSTRUCTION COST ESTIMATE'!B457</f>
        <v>603.03</v>
      </c>
      <c r="C457" s="346" t="str">
        <f>'CONSTRUCTION COST ESTIMATE'!C457</f>
        <v>32 INCH X 49 INCH HORIZONTAL ELLIPTICAL REINFORCED CONCRETE PIPE (RCP) (CLASS V)</v>
      </c>
      <c r="D457" s="347" t="str">
        <f>'CONSTRUCTION COST ESTIMATE'!BB457</f>
        <v>LF</v>
      </c>
      <c r="E457" s="348">
        <f>'CONSTRUCTION COST ESTIMATE'!BA457</f>
        <v>0</v>
      </c>
      <c r="F457" s="349" t="s">
        <v>11</v>
      </c>
      <c r="G457" s="349" t="s">
        <v>11</v>
      </c>
    </row>
    <row r="458" spans="1:7" s="343" customFormat="1" ht="45" hidden="1" customHeight="1">
      <c r="A458" s="373">
        <f>'CONSTRUCTION COST ESTIMATE'!A458</f>
        <v>0</v>
      </c>
      <c r="B458" s="345">
        <f>'CONSTRUCTION COST ESTIMATE'!B458</f>
        <v>603.03099999999995</v>
      </c>
      <c r="C458" s="346" t="str">
        <f>'CONSTRUCTION COST ESTIMATE'!C458</f>
        <v>34 INCH X 53 INCH HORIZONTAL ELLIPTICAL REINFORCED CONCRETE PIPE (RCP) (CLASS III)</v>
      </c>
      <c r="D458" s="347" t="str">
        <f>'CONSTRUCTION COST ESTIMATE'!BB458</f>
        <v>LF</v>
      </c>
      <c r="E458" s="348">
        <f>'CONSTRUCTION COST ESTIMATE'!BA458</f>
        <v>0</v>
      </c>
      <c r="F458" s="349" t="s">
        <v>11</v>
      </c>
      <c r="G458" s="349" t="s">
        <v>11</v>
      </c>
    </row>
    <row r="459" spans="1:7" s="343" customFormat="1" ht="45" hidden="1" customHeight="1">
      <c r="A459" s="373">
        <f>'CONSTRUCTION COST ESTIMATE'!A459</f>
        <v>0</v>
      </c>
      <c r="B459" s="345">
        <f>'CONSTRUCTION COST ESTIMATE'!B459</f>
        <v>603.03200000000004</v>
      </c>
      <c r="C459" s="346" t="str">
        <f>'CONSTRUCTION COST ESTIMATE'!C459</f>
        <v>34 INCH X 53 INCH HORIZONTAL ELLIPTICAL REINFORCED CONCRETE PIPE (RCP) (CLASS IV)</v>
      </c>
      <c r="D459" s="347" t="str">
        <f>'CONSTRUCTION COST ESTIMATE'!BB459</f>
        <v>LF</v>
      </c>
      <c r="E459" s="348">
        <f>'CONSTRUCTION COST ESTIMATE'!BA459</f>
        <v>0</v>
      </c>
      <c r="F459" s="349" t="s">
        <v>11</v>
      </c>
      <c r="G459" s="349" t="s">
        <v>11</v>
      </c>
    </row>
    <row r="460" spans="1:7" s="343" customFormat="1" ht="45" hidden="1" customHeight="1">
      <c r="A460" s="373">
        <f>'CONSTRUCTION COST ESTIMATE'!A460</f>
        <v>0</v>
      </c>
      <c r="B460" s="345">
        <f>'CONSTRUCTION COST ESTIMATE'!B460</f>
        <v>603.03300000000002</v>
      </c>
      <c r="C460" s="346" t="str">
        <f>'CONSTRUCTION COST ESTIMATE'!C460</f>
        <v>34 INCH X 53 INCH HORIZONTAL ELLIPTICAL REINFORCED CONCRETE PIPE (RCP) (CLASS V)</v>
      </c>
      <c r="D460" s="347" t="str">
        <f>'CONSTRUCTION COST ESTIMATE'!BB460</f>
        <v>LF</v>
      </c>
      <c r="E460" s="348">
        <f>'CONSTRUCTION COST ESTIMATE'!BA460</f>
        <v>0</v>
      </c>
      <c r="F460" s="349" t="s">
        <v>11</v>
      </c>
      <c r="G460" s="349" t="s">
        <v>11</v>
      </c>
    </row>
    <row r="461" spans="1:7" s="343" customFormat="1" ht="45" hidden="1" customHeight="1">
      <c r="A461" s="373">
        <f>'CONSTRUCTION COST ESTIMATE'!A461</f>
        <v>0</v>
      </c>
      <c r="B461" s="345">
        <f>'CONSTRUCTION COST ESTIMATE'!B461</f>
        <v>603.03399999999999</v>
      </c>
      <c r="C461" s="346" t="str">
        <f>'CONSTRUCTION COST ESTIMATE'!C461</f>
        <v>38 INCH X 60 INCH HORIZONTAL ELLIPTICAL REINFORCED CONCRETE PIPE (RCP) (CLASS III)</v>
      </c>
      <c r="D461" s="347" t="str">
        <f>'CONSTRUCTION COST ESTIMATE'!BB461</f>
        <v>LF</v>
      </c>
      <c r="E461" s="348">
        <f>'CONSTRUCTION COST ESTIMATE'!BA461</f>
        <v>0</v>
      </c>
      <c r="F461" s="349" t="s">
        <v>11</v>
      </c>
      <c r="G461" s="349" t="s">
        <v>11</v>
      </c>
    </row>
    <row r="462" spans="1:7" s="343" customFormat="1" ht="45" hidden="1" customHeight="1">
      <c r="A462" s="373">
        <f>'CONSTRUCTION COST ESTIMATE'!A462</f>
        <v>0</v>
      </c>
      <c r="B462" s="345">
        <f>'CONSTRUCTION COST ESTIMATE'!B462</f>
        <v>603.03499999999997</v>
      </c>
      <c r="C462" s="346" t="str">
        <f>'CONSTRUCTION COST ESTIMATE'!C462</f>
        <v>38 INCH X 60 INCH HORIZONTAL ELLIPTICAL REINFORCED CONCRETE PIPE (RCP) (CLASS IV)</v>
      </c>
      <c r="D462" s="347" t="str">
        <f>'CONSTRUCTION COST ESTIMATE'!BB462</f>
        <v>LF</v>
      </c>
      <c r="E462" s="348">
        <f>'CONSTRUCTION COST ESTIMATE'!BA462</f>
        <v>0</v>
      </c>
      <c r="F462" s="349" t="s">
        <v>11</v>
      </c>
      <c r="G462" s="349" t="s">
        <v>11</v>
      </c>
    </row>
    <row r="463" spans="1:7" s="343" customFormat="1" ht="45" hidden="1" customHeight="1">
      <c r="A463" s="373">
        <f>'CONSTRUCTION COST ESTIMATE'!A463</f>
        <v>0</v>
      </c>
      <c r="B463" s="345">
        <f>'CONSTRUCTION COST ESTIMATE'!B463</f>
        <v>603.03599999999994</v>
      </c>
      <c r="C463" s="346" t="str">
        <f>'CONSTRUCTION COST ESTIMATE'!C463</f>
        <v>38 INCH X 60 INCH HORIZONTAL ELLIPTICAL REINFORCED CONCRETE PIPE (RCP) (CLASS V)</v>
      </c>
      <c r="D463" s="347" t="str">
        <f>'CONSTRUCTION COST ESTIMATE'!BB463</f>
        <v>LF</v>
      </c>
      <c r="E463" s="348">
        <f>'CONSTRUCTION COST ESTIMATE'!BA463</f>
        <v>0</v>
      </c>
      <c r="F463" s="349" t="s">
        <v>11</v>
      </c>
      <c r="G463" s="349" t="s">
        <v>11</v>
      </c>
    </row>
    <row r="464" spans="1:7" s="343" customFormat="1" ht="45" hidden="1" customHeight="1">
      <c r="A464" s="373">
        <f>'CONSTRUCTION COST ESTIMATE'!A464</f>
        <v>0</v>
      </c>
      <c r="B464" s="345">
        <f>'CONSTRUCTION COST ESTIMATE'!B464</f>
        <v>603.03700000000003</v>
      </c>
      <c r="C464" s="346" t="str">
        <f>'CONSTRUCTION COST ESTIMATE'!C464</f>
        <v>43 INCH X 68 INCH HORIZONTAL ELLIPTICAL REINFORCED CONCRETE PIPE (RCP) (CLASS III)</v>
      </c>
      <c r="D464" s="347" t="str">
        <f>'CONSTRUCTION COST ESTIMATE'!BB464</f>
        <v>LF</v>
      </c>
      <c r="E464" s="348">
        <f>'CONSTRUCTION COST ESTIMATE'!BA464</f>
        <v>0</v>
      </c>
      <c r="F464" s="349" t="s">
        <v>11</v>
      </c>
      <c r="G464" s="349" t="s">
        <v>11</v>
      </c>
    </row>
    <row r="465" spans="1:7" s="343" customFormat="1" ht="45" hidden="1" customHeight="1">
      <c r="A465" s="373">
        <f>'CONSTRUCTION COST ESTIMATE'!A465</f>
        <v>0</v>
      </c>
      <c r="B465" s="345">
        <f>'CONSTRUCTION COST ESTIMATE'!B465</f>
        <v>603.03800000000001</v>
      </c>
      <c r="C465" s="346" t="str">
        <f>'CONSTRUCTION COST ESTIMATE'!C465</f>
        <v>43 INCH X 68 INCH HORIZONTAL ELLIPTICAL REINFORCED CONCRETE PIPE (RCP) (CLASS IV)</v>
      </c>
      <c r="D465" s="347" t="str">
        <f>'CONSTRUCTION COST ESTIMATE'!BB465</f>
        <v>LF</v>
      </c>
      <c r="E465" s="348">
        <f>'CONSTRUCTION COST ESTIMATE'!BA465</f>
        <v>0</v>
      </c>
      <c r="F465" s="349" t="s">
        <v>11</v>
      </c>
      <c r="G465" s="349" t="s">
        <v>11</v>
      </c>
    </row>
    <row r="466" spans="1:7" s="343" customFormat="1" ht="45" hidden="1" customHeight="1">
      <c r="A466" s="373">
        <f>'CONSTRUCTION COST ESTIMATE'!A466</f>
        <v>0</v>
      </c>
      <c r="B466" s="345">
        <f>'CONSTRUCTION COST ESTIMATE'!B466</f>
        <v>603.03899999999999</v>
      </c>
      <c r="C466" s="346" t="str">
        <f>'CONSTRUCTION COST ESTIMATE'!C466</f>
        <v>43 INCH X 68 INCH HORIZONTAL ELLIPTICAL REINFORCED CONCRETE PIPE (RCP) (CLASS V)</v>
      </c>
      <c r="D466" s="347" t="str">
        <f>'CONSTRUCTION COST ESTIMATE'!BB466</f>
        <v>LF</v>
      </c>
      <c r="E466" s="348">
        <f>'CONSTRUCTION COST ESTIMATE'!BA466</f>
        <v>0</v>
      </c>
      <c r="F466" s="349" t="s">
        <v>11</v>
      </c>
      <c r="G466" s="349" t="s">
        <v>11</v>
      </c>
    </row>
    <row r="467" spans="1:7" s="343" customFormat="1" ht="45" hidden="1" customHeight="1">
      <c r="A467" s="373">
        <f>'CONSTRUCTION COST ESTIMATE'!A467</f>
        <v>0</v>
      </c>
      <c r="B467" s="345">
        <f>'CONSTRUCTION COST ESTIMATE'!B467</f>
        <v>603.04</v>
      </c>
      <c r="C467" s="346" t="str">
        <f>'CONSTRUCTION COST ESTIMATE'!C467</f>
        <v>48 INCH X 76 INCH HORIZONTAL ELLIPTICAL REINFORCED CONCRETE PIPE (RCP) (CLASS III)</v>
      </c>
      <c r="D467" s="347" t="str">
        <f>'CONSTRUCTION COST ESTIMATE'!BB467</f>
        <v>LF</v>
      </c>
      <c r="E467" s="348">
        <f>'CONSTRUCTION COST ESTIMATE'!BA467</f>
        <v>0</v>
      </c>
      <c r="F467" s="349" t="s">
        <v>11</v>
      </c>
      <c r="G467" s="349" t="s">
        <v>11</v>
      </c>
    </row>
    <row r="468" spans="1:7" s="343" customFormat="1" ht="45" hidden="1" customHeight="1">
      <c r="A468" s="373">
        <f>'CONSTRUCTION COST ESTIMATE'!A468</f>
        <v>0</v>
      </c>
      <c r="B468" s="345">
        <f>'CONSTRUCTION COST ESTIMATE'!B468</f>
        <v>603.04100000000005</v>
      </c>
      <c r="C468" s="346" t="str">
        <f>'CONSTRUCTION COST ESTIMATE'!C468</f>
        <v>48 INCH X 76 INCH HORIZONTAL ELLIPTICAL REINFORCED CONCRETE PIPE (RCP) (CLASS IV)</v>
      </c>
      <c r="D468" s="347" t="str">
        <f>'CONSTRUCTION COST ESTIMATE'!BB468</f>
        <v>LF</v>
      </c>
      <c r="E468" s="348">
        <f>'CONSTRUCTION COST ESTIMATE'!BA468</f>
        <v>0</v>
      </c>
      <c r="F468" s="349" t="s">
        <v>11</v>
      </c>
      <c r="G468" s="349" t="s">
        <v>11</v>
      </c>
    </row>
    <row r="469" spans="1:7" s="343" customFormat="1" ht="45" hidden="1" customHeight="1">
      <c r="A469" s="373">
        <f>'CONSTRUCTION COST ESTIMATE'!A469</f>
        <v>0</v>
      </c>
      <c r="B469" s="345">
        <f>'CONSTRUCTION COST ESTIMATE'!B469</f>
        <v>603.04200000000003</v>
      </c>
      <c r="C469" s="346" t="str">
        <f>'CONSTRUCTION COST ESTIMATE'!C469</f>
        <v>48 INCH X 76 INCH HORIZONTAL ELLIPTICAL REINFORCED CONCRETE PIPE (RCP) (CLASS V)</v>
      </c>
      <c r="D469" s="347" t="str">
        <f>'CONSTRUCTION COST ESTIMATE'!BB469</f>
        <v>LF</v>
      </c>
      <c r="E469" s="348">
        <f>'CONSTRUCTION COST ESTIMATE'!BA469</f>
        <v>0</v>
      </c>
      <c r="F469" s="349" t="s">
        <v>11</v>
      </c>
      <c r="G469" s="349" t="s">
        <v>11</v>
      </c>
    </row>
    <row r="470" spans="1:7" s="343" customFormat="1" ht="45" hidden="1" customHeight="1">
      <c r="A470" s="373">
        <f>'CONSTRUCTION COST ESTIMATE'!A470</f>
        <v>0</v>
      </c>
      <c r="B470" s="345">
        <f>'CONSTRUCTION COST ESTIMATE'!B470</f>
        <v>603.04300000000001</v>
      </c>
      <c r="C470" s="346" t="str">
        <f>'CONSTRUCTION COST ESTIMATE'!C470</f>
        <v>53 INCH X 83 INCH HORIZONTAL ELLIPTICAL REINFORCED CONCRETE PIPE (RCP) (CLASS III)</v>
      </c>
      <c r="D470" s="347" t="str">
        <f>'CONSTRUCTION COST ESTIMATE'!BB470</f>
        <v>LF</v>
      </c>
      <c r="E470" s="348">
        <f>'CONSTRUCTION COST ESTIMATE'!BA470</f>
        <v>0</v>
      </c>
      <c r="F470" s="349" t="s">
        <v>11</v>
      </c>
      <c r="G470" s="349" t="s">
        <v>11</v>
      </c>
    </row>
    <row r="471" spans="1:7" s="343" customFormat="1" ht="45" hidden="1" customHeight="1">
      <c r="A471" s="373">
        <f>'CONSTRUCTION COST ESTIMATE'!A471</f>
        <v>0</v>
      </c>
      <c r="B471" s="345">
        <f>'CONSTRUCTION COST ESTIMATE'!B471</f>
        <v>603.04399999999998</v>
      </c>
      <c r="C471" s="346" t="str">
        <f>'CONSTRUCTION COST ESTIMATE'!C471</f>
        <v>53 INCH X 83 INCH HORIZONTAL ELLIPTICAL REINFORCED CONCRETE PIPE (RCP) (CLASS IV)</v>
      </c>
      <c r="D471" s="347" t="str">
        <f>'CONSTRUCTION COST ESTIMATE'!BB471</f>
        <v>LF</v>
      </c>
      <c r="E471" s="348">
        <f>'CONSTRUCTION COST ESTIMATE'!BA471</f>
        <v>0</v>
      </c>
      <c r="F471" s="349" t="s">
        <v>11</v>
      </c>
      <c r="G471" s="349" t="s">
        <v>11</v>
      </c>
    </row>
    <row r="472" spans="1:7" s="343" customFormat="1" ht="45" hidden="1" customHeight="1">
      <c r="A472" s="373">
        <f>'CONSTRUCTION COST ESTIMATE'!A472</f>
        <v>0</v>
      </c>
      <c r="B472" s="345">
        <f>'CONSTRUCTION COST ESTIMATE'!B472</f>
        <v>603.04499999999996</v>
      </c>
      <c r="C472" s="346" t="str">
        <f>'CONSTRUCTION COST ESTIMATE'!C472</f>
        <v>53 INCH X 83 INCH HORIZONTAL ELLIPTICAL REINFORCED CONCRETE PIPE (RCP) (CLASS V)</v>
      </c>
      <c r="D472" s="347" t="str">
        <f>'CONSTRUCTION COST ESTIMATE'!BB472</f>
        <v>LF</v>
      </c>
      <c r="E472" s="348">
        <f>'CONSTRUCTION COST ESTIMATE'!BA472</f>
        <v>0</v>
      </c>
      <c r="F472" s="349" t="s">
        <v>11</v>
      </c>
      <c r="G472" s="349" t="s">
        <v>11</v>
      </c>
    </row>
    <row r="473" spans="1:7" s="343" customFormat="1" ht="45" hidden="1" customHeight="1">
      <c r="A473" s="373">
        <f>'CONSTRUCTION COST ESTIMATE'!A473</f>
        <v>0</v>
      </c>
      <c r="B473" s="345">
        <f>'CONSTRUCTION COST ESTIMATE'!B473</f>
        <v>603.04600000000005</v>
      </c>
      <c r="C473" s="346" t="str">
        <f>'CONSTRUCTION COST ESTIMATE'!C473</f>
        <v>58 INCH X 91 INCH HORIZONTAL ELLIPTICAL REINFORCED CONCRETE PIPE (RCP) (CLASS III)</v>
      </c>
      <c r="D473" s="347" t="str">
        <f>'CONSTRUCTION COST ESTIMATE'!BB473</f>
        <v>LF</v>
      </c>
      <c r="E473" s="348">
        <f>'CONSTRUCTION COST ESTIMATE'!BA473</f>
        <v>0</v>
      </c>
      <c r="F473" s="349" t="s">
        <v>11</v>
      </c>
      <c r="G473" s="349" t="s">
        <v>11</v>
      </c>
    </row>
    <row r="474" spans="1:7" s="343" customFormat="1" ht="45" hidden="1" customHeight="1">
      <c r="A474" s="373">
        <f>'CONSTRUCTION COST ESTIMATE'!A474</f>
        <v>0</v>
      </c>
      <c r="B474" s="345">
        <f>'CONSTRUCTION COST ESTIMATE'!B474</f>
        <v>603.04700000000003</v>
      </c>
      <c r="C474" s="346" t="str">
        <f>'CONSTRUCTION COST ESTIMATE'!C474</f>
        <v>58 INCH X 91 INCH HORIZONTAL ELLIPTICAL REINFORCED CONCRETE PIPE (RCP) (CLASS IV)</v>
      </c>
      <c r="D474" s="347" t="str">
        <f>'CONSTRUCTION COST ESTIMATE'!BB474</f>
        <v>LF</v>
      </c>
      <c r="E474" s="348">
        <f>'CONSTRUCTION COST ESTIMATE'!BA474</f>
        <v>0</v>
      </c>
      <c r="F474" s="349" t="s">
        <v>11</v>
      </c>
      <c r="G474" s="349" t="s">
        <v>11</v>
      </c>
    </row>
    <row r="475" spans="1:7" s="343" customFormat="1" ht="45" hidden="1" customHeight="1">
      <c r="A475" s="373">
        <f>'CONSTRUCTION COST ESTIMATE'!A475</f>
        <v>0</v>
      </c>
      <c r="B475" s="345">
        <f>'CONSTRUCTION COST ESTIMATE'!B475</f>
        <v>603.048</v>
      </c>
      <c r="C475" s="346" t="str">
        <f>'CONSTRUCTION COST ESTIMATE'!C475</f>
        <v>58 INCH X 91 INCH HORIZONTAL ELLIPTICAL REINFORCED CONCRETE PIPE (RCP) (CLASS V)</v>
      </c>
      <c r="D475" s="347" t="str">
        <f>'CONSTRUCTION COST ESTIMATE'!BB475</f>
        <v>LF</v>
      </c>
      <c r="E475" s="348">
        <f>'CONSTRUCTION COST ESTIMATE'!BA475</f>
        <v>0</v>
      </c>
      <c r="F475" s="349" t="s">
        <v>11</v>
      </c>
      <c r="G475" s="349" t="s">
        <v>11</v>
      </c>
    </row>
    <row r="476" spans="1:7" s="343" customFormat="1" ht="45" hidden="1" customHeight="1">
      <c r="A476" s="373">
        <f>'CONSTRUCTION COST ESTIMATE'!A476</f>
        <v>0</v>
      </c>
      <c r="B476" s="345">
        <f>'CONSTRUCTION COST ESTIMATE'!B476</f>
        <v>603.04899999999998</v>
      </c>
      <c r="C476" s="346" t="str">
        <f>'CONSTRUCTION COST ESTIMATE'!C476</f>
        <v>63 INCH X 98 INCH HORIZONTAL ELLIPTICAL REINFORCED CONCRETE PIPE (RCP) (CLASS III)</v>
      </c>
      <c r="D476" s="347" t="str">
        <f>'CONSTRUCTION COST ESTIMATE'!BB476</f>
        <v>LF</v>
      </c>
      <c r="E476" s="348">
        <f>'CONSTRUCTION COST ESTIMATE'!BA476</f>
        <v>0</v>
      </c>
      <c r="F476" s="349" t="s">
        <v>11</v>
      </c>
      <c r="G476" s="349" t="s">
        <v>11</v>
      </c>
    </row>
    <row r="477" spans="1:7" s="343" customFormat="1" ht="45" hidden="1" customHeight="1">
      <c r="A477" s="373">
        <f>'CONSTRUCTION COST ESTIMATE'!A477</f>
        <v>0</v>
      </c>
      <c r="B477" s="345">
        <f>'CONSTRUCTION COST ESTIMATE'!B477</f>
        <v>603.04999999999995</v>
      </c>
      <c r="C477" s="346" t="str">
        <f>'CONSTRUCTION COST ESTIMATE'!C477</f>
        <v>63 INCH X 98 INCH HORIZONTAL ELLIPTICAL REINFORCED CONCRETE PIPE (RCP) (CLASS IV)</v>
      </c>
      <c r="D477" s="347" t="str">
        <f>'CONSTRUCTION COST ESTIMATE'!BB477</f>
        <v>LF</v>
      </c>
      <c r="E477" s="348">
        <f>'CONSTRUCTION COST ESTIMATE'!BA477</f>
        <v>0</v>
      </c>
      <c r="F477" s="349" t="s">
        <v>11</v>
      </c>
      <c r="G477" s="349" t="s">
        <v>11</v>
      </c>
    </row>
    <row r="478" spans="1:7" s="343" customFormat="1" ht="45" hidden="1" customHeight="1">
      <c r="A478" s="373">
        <f>'CONSTRUCTION COST ESTIMATE'!A478</f>
        <v>0</v>
      </c>
      <c r="B478" s="345">
        <f>'CONSTRUCTION COST ESTIMATE'!B478</f>
        <v>603.05100000000004</v>
      </c>
      <c r="C478" s="346" t="str">
        <f>'CONSTRUCTION COST ESTIMATE'!C478</f>
        <v>63 INCH X 98 INCH HORIZONTAL ELLIPTICAL REINFORCED CONCRETE PIPE (RCP) (CLASS V)</v>
      </c>
      <c r="D478" s="347" t="str">
        <f>'CONSTRUCTION COST ESTIMATE'!BB478</f>
        <v>LF</v>
      </c>
      <c r="E478" s="348">
        <f>'CONSTRUCTION COST ESTIMATE'!BA478</f>
        <v>0</v>
      </c>
      <c r="F478" s="349" t="s">
        <v>11</v>
      </c>
      <c r="G478" s="349" t="s">
        <v>11</v>
      </c>
    </row>
    <row r="479" spans="1:7" s="343" customFormat="1" ht="45" hidden="1" customHeight="1">
      <c r="A479" s="373">
        <f>'CONSTRUCTION COST ESTIMATE'!A479</f>
        <v>0</v>
      </c>
      <c r="B479" s="345">
        <f>'CONSTRUCTION COST ESTIMATE'!B479</f>
        <v>603.05200000000002</v>
      </c>
      <c r="C479" s="346" t="str">
        <f>'CONSTRUCTION COST ESTIMATE'!C479</f>
        <v>68 INCH X 106 INCH HORIZONTAL ELLIPTICAL REINFORCED CONCRETE PIPE (RCP) (CLASS III)</v>
      </c>
      <c r="D479" s="347" t="str">
        <f>'CONSTRUCTION COST ESTIMATE'!BB479</f>
        <v>LF</v>
      </c>
      <c r="E479" s="348">
        <f>'CONSTRUCTION COST ESTIMATE'!BA479</f>
        <v>0</v>
      </c>
      <c r="F479" s="349" t="s">
        <v>11</v>
      </c>
      <c r="G479" s="349" t="s">
        <v>11</v>
      </c>
    </row>
    <row r="480" spans="1:7" s="343" customFormat="1" ht="45" hidden="1" customHeight="1">
      <c r="A480" s="373">
        <f>'CONSTRUCTION COST ESTIMATE'!A480</f>
        <v>0</v>
      </c>
      <c r="B480" s="345">
        <f>'CONSTRUCTION COST ESTIMATE'!B480</f>
        <v>603.053</v>
      </c>
      <c r="C480" s="346" t="str">
        <f>'CONSTRUCTION COST ESTIMATE'!C480</f>
        <v>68 INCH X 106 INCH HORIZONTAL ELLIPTICAL REINFORCED CONCRETE PIPE (RCP) (CLASS IV)</v>
      </c>
      <c r="D480" s="347" t="str">
        <f>'CONSTRUCTION COST ESTIMATE'!BB480</f>
        <v>LF</v>
      </c>
      <c r="E480" s="348">
        <f>'CONSTRUCTION COST ESTIMATE'!BA480</f>
        <v>0</v>
      </c>
      <c r="F480" s="349" t="s">
        <v>11</v>
      </c>
      <c r="G480" s="349" t="s">
        <v>11</v>
      </c>
    </row>
    <row r="481" spans="1:7" s="343" customFormat="1" ht="45" hidden="1" customHeight="1">
      <c r="A481" s="373">
        <f>'CONSTRUCTION COST ESTIMATE'!A481</f>
        <v>0</v>
      </c>
      <c r="B481" s="345">
        <f>'CONSTRUCTION COST ESTIMATE'!B481</f>
        <v>603.05399999999997</v>
      </c>
      <c r="C481" s="346" t="str">
        <f>'CONSTRUCTION COST ESTIMATE'!C481</f>
        <v>68 INCH X 106 INCH HORIZONTAL ELLIPTICAL REINFORCED CONCRETE PIPE (RCP) (CLASS V)</v>
      </c>
      <c r="D481" s="347" t="str">
        <f>'CONSTRUCTION COST ESTIMATE'!BB481</f>
        <v>LF</v>
      </c>
      <c r="E481" s="348">
        <f>'CONSTRUCTION COST ESTIMATE'!BA481</f>
        <v>0</v>
      </c>
      <c r="F481" s="349" t="s">
        <v>11</v>
      </c>
      <c r="G481" s="349" t="s">
        <v>11</v>
      </c>
    </row>
    <row r="482" spans="1:7" s="343" customFormat="1" ht="45" hidden="1" customHeight="1">
      <c r="A482" s="373">
        <f>'CONSTRUCTION COST ESTIMATE'!A482</f>
        <v>0</v>
      </c>
      <c r="B482" s="345">
        <f>'CONSTRUCTION COST ESTIMATE'!B482</f>
        <v>603.05499999999995</v>
      </c>
      <c r="C482" s="346" t="str">
        <f>'CONSTRUCTION COST ESTIMATE'!C482</f>
        <v>72 INCH X 113 INCH HORIZONTAL ELLIPTICAL REINFORCED CONCRETE PIPE (RCP) (CLASS III)</v>
      </c>
      <c r="D482" s="347" t="str">
        <f>'CONSTRUCTION COST ESTIMATE'!BB482</f>
        <v>LF</v>
      </c>
      <c r="E482" s="348">
        <f>'CONSTRUCTION COST ESTIMATE'!BA482</f>
        <v>0</v>
      </c>
      <c r="F482" s="349" t="s">
        <v>11</v>
      </c>
      <c r="G482" s="349" t="s">
        <v>11</v>
      </c>
    </row>
    <row r="483" spans="1:7" s="343" customFormat="1" ht="45" hidden="1" customHeight="1">
      <c r="A483" s="373">
        <f>'CONSTRUCTION COST ESTIMATE'!A483</f>
        <v>0</v>
      </c>
      <c r="B483" s="345">
        <f>'CONSTRUCTION COST ESTIMATE'!B483</f>
        <v>603.05600000000004</v>
      </c>
      <c r="C483" s="346" t="str">
        <f>'CONSTRUCTION COST ESTIMATE'!C483</f>
        <v>72 INCH X 113 INCH HORIZONTAL ELLIPTICAL REINFORCED CONCRETE PIPE (RCP) (CLASS IV)</v>
      </c>
      <c r="D483" s="347" t="str">
        <f>'CONSTRUCTION COST ESTIMATE'!BB483</f>
        <v>LF</v>
      </c>
      <c r="E483" s="348">
        <f>'CONSTRUCTION COST ESTIMATE'!BA483</f>
        <v>0</v>
      </c>
      <c r="F483" s="349" t="s">
        <v>11</v>
      </c>
      <c r="G483" s="349" t="s">
        <v>11</v>
      </c>
    </row>
    <row r="484" spans="1:7" s="343" customFormat="1" ht="45" hidden="1" customHeight="1">
      <c r="A484" s="373">
        <f>'CONSTRUCTION COST ESTIMATE'!A484</f>
        <v>0</v>
      </c>
      <c r="B484" s="345">
        <f>'CONSTRUCTION COST ESTIMATE'!B484</f>
        <v>603.05700000000002</v>
      </c>
      <c r="C484" s="346" t="str">
        <f>'CONSTRUCTION COST ESTIMATE'!C484</f>
        <v>72 INCH X 113 INCH HORIZONTAL ELLIPTICAL REINFORCED CONCRETE PIPE (RCP) (CLASS V)</v>
      </c>
      <c r="D484" s="347" t="str">
        <f>'CONSTRUCTION COST ESTIMATE'!BB484</f>
        <v>LF</v>
      </c>
      <c r="E484" s="348">
        <f>'CONSTRUCTION COST ESTIMATE'!BA484</f>
        <v>0</v>
      </c>
      <c r="F484" s="349" t="s">
        <v>11</v>
      </c>
      <c r="G484" s="349" t="s">
        <v>11</v>
      </c>
    </row>
    <row r="485" spans="1:7" s="343" customFormat="1" ht="45" hidden="1" customHeight="1">
      <c r="A485" s="373">
        <f>'CONSTRUCTION COST ESTIMATE'!A485</f>
        <v>0</v>
      </c>
      <c r="B485" s="345">
        <f>'CONSTRUCTION COST ESTIMATE'!B485</f>
        <v>603.05799999999999</v>
      </c>
      <c r="C485" s="346" t="str">
        <f>'CONSTRUCTION COST ESTIMATE'!C485</f>
        <v>77 INCH X 121 INCH HORIZONTAL ELLIPTICAL REINFORCED CONCRETE PIPE (RCP) (CLASS III)</v>
      </c>
      <c r="D485" s="347" t="str">
        <f>'CONSTRUCTION COST ESTIMATE'!BB485</f>
        <v>LF</v>
      </c>
      <c r="E485" s="348">
        <f>'CONSTRUCTION COST ESTIMATE'!BA485</f>
        <v>0</v>
      </c>
      <c r="F485" s="349" t="s">
        <v>11</v>
      </c>
      <c r="G485" s="349" t="s">
        <v>11</v>
      </c>
    </row>
    <row r="486" spans="1:7" s="343" customFormat="1" ht="45" hidden="1" customHeight="1">
      <c r="A486" s="373">
        <f>'CONSTRUCTION COST ESTIMATE'!A486</f>
        <v>0</v>
      </c>
      <c r="B486" s="345">
        <f>'CONSTRUCTION COST ESTIMATE'!B486</f>
        <v>603.05899999999997</v>
      </c>
      <c r="C486" s="346" t="str">
        <f>'CONSTRUCTION COST ESTIMATE'!C486</f>
        <v>77 INCH X 121 INCH HORIZONTAL ELLIPTICAL REINFORCED CONCRETE PIPE (RCP) (CLASS IV)</v>
      </c>
      <c r="D486" s="347" t="str">
        <f>'CONSTRUCTION COST ESTIMATE'!BB486</f>
        <v>LF</v>
      </c>
      <c r="E486" s="348">
        <f>'CONSTRUCTION COST ESTIMATE'!BA486</f>
        <v>0</v>
      </c>
      <c r="F486" s="349" t="s">
        <v>11</v>
      </c>
      <c r="G486" s="349" t="s">
        <v>11</v>
      </c>
    </row>
    <row r="487" spans="1:7" s="343" customFormat="1" ht="45" hidden="1" customHeight="1">
      <c r="A487" s="373">
        <f>'CONSTRUCTION COST ESTIMATE'!A487</f>
        <v>0</v>
      </c>
      <c r="B487" s="345">
        <f>'CONSTRUCTION COST ESTIMATE'!B487</f>
        <v>603.05999999999995</v>
      </c>
      <c r="C487" s="346" t="str">
        <f>'CONSTRUCTION COST ESTIMATE'!C487</f>
        <v>77 INCH X 121 INCH HORIZONTAL ELLIPTICAL REINFORCED CONCRETE PIPE (RCP) (CLASS V)</v>
      </c>
      <c r="D487" s="347" t="str">
        <f>'CONSTRUCTION COST ESTIMATE'!BB487</f>
        <v>LF</v>
      </c>
      <c r="E487" s="348">
        <f>'CONSTRUCTION COST ESTIMATE'!BA487</f>
        <v>0</v>
      </c>
      <c r="F487" s="349" t="s">
        <v>11</v>
      </c>
      <c r="G487" s="349" t="s">
        <v>11</v>
      </c>
    </row>
    <row r="488" spans="1:7" s="343" customFormat="1" ht="45" hidden="1" customHeight="1">
      <c r="A488" s="373">
        <f>'CONSTRUCTION COST ESTIMATE'!A488</f>
        <v>0</v>
      </c>
      <c r="B488" s="345">
        <f>'CONSTRUCTION COST ESTIMATE'!B488</f>
        <v>603.06100000000004</v>
      </c>
      <c r="C488" s="346" t="str">
        <f>'CONSTRUCTION COST ESTIMATE'!C488</f>
        <v>82 INCH X 128 INCH HORIZONTAL ELLIPTICAL REINFORCED CONCRETE PIPE (RCP) (CLASS III)</v>
      </c>
      <c r="D488" s="347" t="str">
        <f>'CONSTRUCTION COST ESTIMATE'!BB488</f>
        <v>LF</v>
      </c>
      <c r="E488" s="348">
        <f>'CONSTRUCTION COST ESTIMATE'!BA488</f>
        <v>0</v>
      </c>
      <c r="F488" s="349" t="s">
        <v>11</v>
      </c>
      <c r="G488" s="349" t="s">
        <v>11</v>
      </c>
    </row>
    <row r="489" spans="1:7" s="343" customFormat="1" ht="45" hidden="1" customHeight="1">
      <c r="A489" s="373">
        <f>'CONSTRUCTION COST ESTIMATE'!A489</f>
        <v>0</v>
      </c>
      <c r="B489" s="345">
        <f>'CONSTRUCTION COST ESTIMATE'!B489</f>
        <v>603.06200000000001</v>
      </c>
      <c r="C489" s="346" t="str">
        <f>'CONSTRUCTION COST ESTIMATE'!C489</f>
        <v>82 INCH X 128 INCH HORIZONTAL ELLIPTICAL REINFORCED CONCRETE PIPE (RCP) (CLASS IV)</v>
      </c>
      <c r="D489" s="347" t="str">
        <f>'CONSTRUCTION COST ESTIMATE'!BB489</f>
        <v>LF</v>
      </c>
      <c r="E489" s="348">
        <f>'CONSTRUCTION COST ESTIMATE'!BA489</f>
        <v>0</v>
      </c>
      <c r="F489" s="349" t="s">
        <v>11</v>
      </c>
      <c r="G489" s="349" t="s">
        <v>11</v>
      </c>
    </row>
    <row r="490" spans="1:7" s="343" customFormat="1" ht="45" hidden="1" customHeight="1">
      <c r="A490" s="373">
        <f>'CONSTRUCTION COST ESTIMATE'!A490</f>
        <v>0</v>
      </c>
      <c r="B490" s="345">
        <f>'CONSTRUCTION COST ESTIMATE'!B490</f>
        <v>603.06299999999999</v>
      </c>
      <c r="C490" s="346" t="str">
        <f>'CONSTRUCTION COST ESTIMATE'!C490</f>
        <v>82 INCH X 128 INCH HORIZONTAL ELLIPTICAL REINFORCED CONCRETE PIPE (RCP) (CLASS V)</v>
      </c>
      <c r="D490" s="347" t="str">
        <f>'CONSTRUCTION COST ESTIMATE'!BB490</f>
        <v>LF</v>
      </c>
      <c r="E490" s="348">
        <f>'CONSTRUCTION COST ESTIMATE'!BA490</f>
        <v>0</v>
      </c>
      <c r="F490" s="349" t="s">
        <v>11</v>
      </c>
      <c r="G490" s="349" t="s">
        <v>11</v>
      </c>
    </row>
    <row r="491" spans="1:7" s="343" customFormat="1" ht="45" hidden="1" customHeight="1">
      <c r="A491" s="373">
        <f>'CONSTRUCTION COST ESTIMATE'!A491</f>
        <v>0</v>
      </c>
      <c r="B491" s="345">
        <f>'CONSTRUCTION COST ESTIMATE'!B491</f>
        <v>603.06399999999996</v>
      </c>
      <c r="C491" s="346" t="str">
        <f>'CONSTRUCTION COST ESTIMATE'!C491</f>
        <v>87 INCH X 136 INCH HORIZONTAL ELLIPTICAL REINFORCED CONCRETE PIPE (RCP) (CLASS III)</v>
      </c>
      <c r="D491" s="347" t="str">
        <f>'CONSTRUCTION COST ESTIMATE'!BB491</f>
        <v>LF</v>
      </c>
      <c r="E491" s="348">
        <f>'CONSTRUCTION COST ESTIMATE'!BA491</f>
        <v>0</v>
      </c>
      <c r="F491" s="349" t="s">
        <v>11</v>
      </c>
      <c r="G491" s="349" t="s">
        <v>11</v>
      </c>
    </row>
    <row r="492" spans="1:7" s="343" customFormat="1" ht="45" hidden="1" customHeight="1">
      <c r="A492" s="373">
        <f>'CONSTRUCTION COST ESTIMATE'!A492</f>
        <v>0</v>
      </c>
      <c r="B492" s="345">
        <f>'CONSTRUCTION COST ESTIMATE'!B492</f>
        <v>603.06500000000005</v>
      </c>
      <c r="C492" s="346" t="str">
        <f>'CONSTRUCTION COST ESTIMATE'!C492</f>
        <v>87 INCH X 136 INCH HORIZONTAL ELLIPTICAL REINFORCED CONCRETE PIPE (RCP) (CLASS IV)</v>
      </c>
      <c r="D492" s="347" t="str">
        <f>'CONSTRUCTION COST ESTIMATE'!BB492</f>
        <v>LF</v>
      </c>
      <c r="E492" s="348">
        <f>'CONSTRUCTION COST ESTIMATE'!BA492</f>
        <v>0</v>
      </c>
      <c r="F492" s="349" t="s">
        <v>11</v>
      </c>
      <c r="G492" s="349" t="s">
        <v>11</v>
      </c>
    </row>
    <row r="493" spans="1:7" s="343" customFormat="1" ht="45" hidden="1" customHeight="1">
      <c r="A493" s="373">
        <f>'CONSTRUCTION COST ESTIMATE'!A493</f>
        <v>0</v>
      </c>
      <c r="B493" s="345">
        <f>'CONSTRUCTION COST ESTIMATE'!B493</f>
        <v>603.06600000000003</v>
      </c>
      <c r="C493" s="346" t="str">
        <f>'CONSTRUCTION COST ESTIMATE'!C493</f>
        <v>87 INCH X 136 INCH HORIZONTAL ELLIPTICAL REINFORCED CONCRETE PIPE (RCP) (CLASS V)</v>
      </c>
      <c r="D493" s="347" t="str">
        <f>'CONSTRUCTION COST ESTIMATE'!BB493</f>
        <v>LF</v>
      </c>
      <c r="E493" s="348">
        <f>'CONSTRUCTION COST ESTIMATE'!BA493</f>
        <v>0</v>
      </c>
      <c r="F493" s="349" t="s">
        <v>11</v>
      </c>
      <c r="G493" s="349" t="s">
        <v>11</v>
      </c>
    </row>
    <row r="494" spans="1:7" s="343" customFormat="1" ht="45" hidden="1" customHeight="1">
      <c r="A494" s="373">
        <f>'CONSTRUCTION COST ESTIMATE'!A494</f>
        <v>0</v>
      </c>
      <c r="B494" s="345">
        <f>'CONSTRUCTION COST ESTIMATE'!B494</f>
        <v>603.06700000000001</v>
      </c>
      <c r="C494" s="346" t="str">
        <f>'CONSTRUCTION COST ESTIMATE'!C494</f>
        <v>92 INCH X 143 INCH HORIZONTAL ELLIPTICAL REINFORCED CONCRETE PIPE (RCP) (CLASS III)</v>
      </c>
      <c r="D494" s="347" t="str">
        <f>'CONSTRUCTION COST ESTIMATE'!BB494</f>
        <v>LF</v>
      </c>
      <c r="E494" s="348">
        <f>'CONSTRUCTION COST ESTIMATE'!BA494</f>
        <v>0</v>
      </c>
      <c r="F494" s="349" t="s">
        <v>11</v>
      </c>
      <c r="G494" s="349" t="s">
        <v>11</v>
      </c>
    </row>
    <row r="495" spans="1:7" s="343" customFormat="1" ht="45" hidden="1" customHeight="1">
      <c r="A495" s="373">
        <f>'CONSTRUCTION COST ESTIMATE'!A495</f>
        <v>0</v>
      </c>
      <c r="B495" s="345">
        <f>'CONSTRUCTION COST ESTIMATE'!B495</f>
        <v>603.06799999999998</v>
      </c>
      <c r="C495" s="346" t="str">
        <f>'CONSTRUCTION COST ESTIMATE'!C495</f>
        <v>92 INCH X 143 INCH HORIZONTAL ELLIPTICAL REINFORCED CONCRETE PIPE (RCP) (CLASS IV)</v>
      </c>
      <c r="D495" s="347" t="str">
        <f>'CONSTRUCTION COST ESTIMATE'!BB495</f>
        <v>LF</v>
      </c>
      <c r="E495" s="348">
        <f>'CONSTRUCTION COST ESTIMATE'!BA495</f>
        <v>0</v>
      </c>
      <c r="F495" s="349" t="s">
        <v>11</v>
      </c>
      <c r="G495" s="349" t="s">
        <v>11</v>
      </c>
    </row>
    <row r="496" spans="1:7" s="343" customFormat="1" ht="45" hidden="1" customHeight="1">
      <c r="A496" s="373">
        <f>'CONSTRUCTION COST ESTIMATE'!A496</f>
        <v>0</v>
      </c>
      <c r="B496" s="345">
        <f>'CONSTRUCTION COST ESTIMATE'!B496</f>
        <v>603.06899999999996</v>
      </c>
      <c r="C496" s="346" t="str">
        <f>'CONSTRUCTION COST ESTIMATE'!C496</f>
        <v>92 INCH X 143 INCH HORIZONTAL ELLIPTICAL REINFORCED CONCRETE PIPE (RCP) (CLASS V)</v>
      </c>
      <c r="D496" s="347" t="str">
        <f>'CONSTRUCTION COST ESTIMATE'!BB496</f>
        <v>LF</v>
      </c>
      <c r="E496" s="348">
        <f>'CONSTRUCTION COST ESTIMATE'!BA496</f>
        <v>0</v>
      </c>
      <c r="F496" s="349" t="s">
        <v>11</v>
      </c>
      <c r="G496" s="349" t="s">
        <v>11</v>
      </c>
    </row>
    <row r="497" spans="1:7" s="343" customFormat="1" ht="45" hidden="1" customHeight="1">
      <c r="A497" s="373">
        <f>'CONSTRUCTION COST ESTIMATE'!A497</f>
        <v>0</v>
      </c>
      <c r="B497" s="345">
        <f>'CONSTRUCTION COST ESTIMATE'!B497</f>
        <v>603.07000000000005</v>
      </c>
      <c r="C497" s="346" t="str">
        <f>'CONSTRUCTION COST ESTIMATE'!C497</f>
        <v>97 INCH X 151 INCH HORIZONTAL ELLIPTICAL REINFORCED CONCRETE PIPE (RCP) (CLASS III)</v>
      </c>
      <c r="D497" s="347" t="str">
        <f>'CONSTRUCTION COST ESTIMATE'!BB497</f>
        <v>LF</v>
      </c>
      <c r="E497" s="348">
        <f>'CONSTRUCTION COST ESTIMATE'!BA497</f>
        <v>0</v>
      </c>
      <c r="F497" s="349" t="s">
        <v>11</v>
      </c>
      <c r="G497" s="349" t="s">
        <v>11</v>
      </c>
    </row>
    <row r="498" spans="1:7" s="343" customFormat="1" ht="45" hidden="1" customHeight="1">
      <c r="A498" s="373">
        <f>'CONSTRUCTION COST ESTIMATE'!A498</f>
        <v>0</v>
      </c>
      <c r="B498" s="345">
        <f>'CONSTRUCTION COST ESTIMATE'!B498</f>
        <v>603.07100000000003</v>
      </c>
      <c r="C498" s="346" t="str">
        <f>'CONSTRUCTION COST ESTIMATE'!C498</f>
        <v>97 INCH X 151 INCH HORIZONTAL ELLIPTICAL REINFORCED CONCRETE PIPE (RCP) (CLASS IV)</v>
      </c>
      <c r="D498" s="347" t="str">
        <f>'CONSTRUCTION COST ESTIMATE'!BB498</f>
        <v>LF</v>
      </c>
      <c r="E498" s="348">
        <f>'CONSTRUCTION COST ESTIMATE'!BA498</f>
        <v>0</v>
      </c>
      <c r="F498" s="349" t="s">
        <v>11</v>
      </c>
      <c r="G498" s="349" t="s">
        <v>11</v>
      </c>
    </row>
    <row r="499" spans="1:7" s="343" customFormat="1" ht="45" hidden="1" customHeight="1">
      <c r="A499" s="373">
        <f>'CONSTRUCTION COST ESTIMATE'!A499</f>
        <v>0</v>
      </c>
      <c r="B499" s="345">
        <f>'CONSTRUCTION COST ESTIMATE'!B499</f>
        <v>603.072</v>
      </c>
      <c r="C499" s="346" t="str">
        <f>'CONSTRUCTION COST ESTIMATE'!C499</f>
        <v>97 INCH X 151 INCH HORIZONTAL ELLIPTICAL REINFORCED CONCRETE PIPE (RCP) (CLASS V)</v>
      </c>
      <c r="D499" s="347" t="str">
        <f>'CONSTRUCTION COST ESTIMATE'!BB499</f>
        <v>LF</v>
      </c>
      <c r="E499" s="348">
        <f>'CONSTRUCTION COST ESTIMATE'!BA499</f>
        <v>0</v>
      </c>
      <c r="F499" s="349" t="s">
        <v>11</v>
      </c>
      <c r="G499" s="349" t="s">
        <v>11</v>
      </c>
    </row>
    <row r="500" spans="1:7" s="343" customFormat="1" ht="45" hidden="1" customHeight="1">
      <c r="A500" s="373">
        <f>'CONSTRUCTION COST ESTIMATE'!A500</f>
        <v>0</v>
      </c>
      <c r="B500" s="345">
        <f>'CONSTRUCTION COST ESTIMATE'!B500</f>
        <v>603.07299999999998</v>
      </c>
      <c r="C500" s="346" t="str">
        <f>'CONSTRUCTION COST ESTIMATE'!C500</f>
        <v>106 INCH X 166 INCH HORIZONTAL ELLIPTICAL REINFORCED CONCRETE PIPE (RCP) (CLASS III)</v>
      </c>
      <c r="D500" s="347" t="str">
        <f>'CONSTRUCTION COST ESTIMATE'!BB500</f>
        <v>LF</v>
      </c>
      <c r="E500" s="348">
        <f>'CONSTRUCTION COST ESTIMATE'!BA500</f>
        <v>0</v>
      </c>
      <c r="F500" s="349" t="s">
        <v>11</v>
      </c>
      <c r="G500" s="349" t="s">
        <v>11</v>
      </c>
    </row>
    <row r="501" spans="1:7" s="343" customFormat="1" ht="45" hidden="1" customHeight="1">
      <c r="A501" s="373">
        <f>'CONSTRUCTION COST ESTIMATE'!A501</f>
        <v>0</v>
      </c>
      <c r="B501" s="345">
        <f>'CONSTRUCTION COST ESTIMATE'!B501</f>
        <v>603.07399999999996</v>
      </c>
      <c r="C501" s="346" t="str">
        <f>'CONSTRUCTION COST ESTIMATE'!C501</f>
        <v>106 INCH X 166 INCH HORIZONTAL ELLIPTICAL REINFORCED CONCRETE PIPE (RCP) (CLASS IV)</v>
      </c>
      <c r="D501" s="347" t="str">
        <f>'CONSTRUCTION COST ESTIMATE'!BB501</f>
        <v>LF</v>
      </c>
      <c r="E501" s="348">
        <f>'CONSTRUCTION COST ESTIMATE'!BA501</f>
        <v>0</v>
      </c>
      <c r="F501" s="349" t="s">
        <v>11</v>
      </c>
      <c r="G501" s="349" t="s">
        <v>11</v>
      </c>
    </row>
    <row r="502" spans="1:7" s="343" customFormat="1" ht="45" hidden="1" customHeight="1">
      <c r="A502" s="373">
        <f>'CONSTRUCTION COST ESTIMATE'!A502</f>
        <v>0</v>
      </c>
      <c r="B502" s="345">
        <f>'CONSTRUCTION COST ESTIMATE'!B502</f>
        <v>603.07500000000005</v>
      </c>
      <c r="C502" s="346" t="str">
        <f>'CONSTRUCTION COST ESTIMATE'!C502</f>
        <v>106 INCH X 166 INCH HORIZONTAL ELLIPTICAL REINFORCED CONCRETE PIPE (RCP) (CLASS V)</v>
      </c>
      <c r="D502" s="347" t="str">
        <f>'CONSTRUCTION COST ESTIMATE'!BB502</f>
        <v>LF</v>
      </c>
      <c r="E502" s="348">
        <f>'CONSTRUCTION COST ESTIMATE'!BA502</f>
        <v>0</v>
      </c>
      <c r="F502" s="349" t="s">
        <v>11</v>
      </c>
      <c r="G502" s="349" t="s">
        <v>11</v>
      </c>
    </row>
    <row r="503" spans="1:7" s="343" customFormat="1" ht="45" hidden="1" customHeight="1">
      <c r="A503" s="373">
        <f>'CONSTRUCTION COST ESTIMATE'!A503</f>
        <v>0</v>
      </c>
      <c r="B503" s="345">
        <f>'CONSTRUCTION COST ESTIMATE'!B503</f>
        <v>603.07600000000002</v>
      </c>
      <c r="C503" s="346" t="str">
        <f>'CONSTRUCTION COST ESTIMATE'!C503</f>
        <v>116 INCH X 180 INCH HORIZONTAL ELLIPTICAL REINFORCED CONCRETE PIPE (RCP) (CLASS III)</v>
      </c>
      <c r="D503" s="347" t="str">
        <f>'CONSTRUCTION COST ESTIMATE'!BB503</f>
        <v>LF</v>
      </c>
      <c r="E503" s="348">
        <f>'CONSTRUCTION COST ESTIMATE'!BA503</f>
        <v>0</v>
      </c>
      <c r="F503" s="349" t="s">
        <v>11</v>
      </c>
      <c r="G503" s="349" t="s">
        <v>11</v>
      </c>
    </row>
    <row r="504" spans="1:7" s="343" customFormat="1" ht="45" hidden="1" customHeight="1">
      <c r="A504" s="373">
        <f>'CONSTRUCTION COST ESTIMATE'!A504</f>
        <v>0</v>
      </c>
      <c r="B504" s="345">
        <f>'CONSTRUCTION COST ESTIMATE'!B504</f>
        <v>603.077</v>
      </c>
      <c r="C504" s="346" t="str">
        <f>'CONSTRUCTION COST ESTIMATE'!C504</f>
        <v>116 INCH X 180 INCH HORIZONTAL ELLIPTICAL REINFORCED CONCRETE PIPE (RCP) (CLASS IV)</v>
      </c>
      <c r="D504" s="347" t="str">
        <f>'CONSTRUCTION COST ESTIMATE'!BB504</f>
        <v>LF</v>
      </c>
      <c r="E504" s="348">
        <f>'CONSTRUCTION COST ESTIMATE'!BA504</f>
        <v>0</v>
      </c>
      <c r="F504" s="349" t="s">
        <v>11</v>
      </c>
      <c r="G504" s="349" t="s">
        <v>11</v>
      </c>
    </row>
    <row r="505" spans="1:7" s="343" customFormat="1" ht="45" hidden="1" customHeight="1">
      <c r="A505" s="373">
        <f>'CONSTRUCTION COST ESTIMATE'!A505</f>
        <v>0</v>
      </c>
      <c r="B505" s="345">
        <f>'CONSTRUCTION COST ESTIMATE'!B505</f>
        <v>603.07799999999997</v>
      </c>
      <c r="C505" s="346" t="str">
        <f>'CONSTRUCTION COST ESTIMATE'!C505</f>
        <v>116 INCH X 180 INCH HORIZONTAL ELLIPTICAL REINFORCED CONCRETE PIPE (RCP) (CLASS V)</v>
      </c>
      <c r="D505" s="347" t="str">
        <f>'CONSTRUCTION COST ESTIMATE'!BB505</f>
        <v>LF</v>
      </c>
      <c r="E505" s="348">
        <f>'CONSTRUCTION COST ESTIMATE'!BA505</f>
        <v>0</v>
      </c>
      <c r="F505" s="349" t="s">
        <v>11</v>
      </c>
      <c r="G505" s="349" t="s">
        <v>11</v>
      </c>
    </row>
    <row r="506" spans="1:7" s="343" customFormat="1" ht="45" hidden="1" customHeight="1">
      <c r="A506" s="373">
        <f>'CONSTRUCTION COST ESTIMATE'!A506</f>
        <v>0</v>
      </c>
      <c r="B506" s="345">
        <f>'CONSTRUCTION COST ESTIMATE'!B506</f>
        <v>603.08000000000004</v>
      </c>
      <c r="C506" s="346" t="str">
        <f>'CONSTRUCTION COST ESTIMATE'!C506</f>
        <v>12 INCH REINFORCED CONCRETE PIPE (CLASS III)</v>
      </c>
      <c r="D506" s="347" t="str">
        <f>'CONSTRUCTION COST ESTIMATE'!BB506</f>
        <v>LF</v>
      </c>
      <c r="E506" s="348">
        <f>'CONSTRUCTION COST ESTIMATE'!BA506</f>
        <v>0</v>
      </c>
      <c r="F506" s="349" t="s">
        <v>11</v>
      </c>
      <c r="G506" s="349" t="s">
        <v>11</v>
      </c>
    </row>
    <row r="507" spans="1:7" s="343" customFormat="1" ht="45" hidden="1" customHeight="1">
      <c r="A507" s="373">
        <f>'CONSTRUCTION COST ESTIMATE'!A507</f>
        <v>0</v>
      </c>
      <c r="B507" s="345">
        <f>'CONSTRUCTION COST ESTIMATE'!B507</f>
        <v>603.08100000000002</v>
      </c>
      <c r="C507" s="346" t="str">
        <f>'CONSTRUCTION COST ESTIMATE'!C507</f>
        <v>12 INCH REINFORCED CONCRETE PIPE (CLASS IV)</v>
      </c>
      <c r="D507" s="347" t="str">
        <f>'CONSTRUCTION COST ESTIMATE'!BB507</f>
        <v>LF</v>
      </c>
      <c r="E507" s="348">
        <f>'CONSTRUCTION COST ESTIMATE'!BA507</f>
        <v>0</v>
      </c>
      <c r="F507" s="349" t="s">
        <v>11</v>
      </c>
      <c r="G507" s="349" t="s">
        <v>11</v>
      </c>
    </row>
    <row r="508" spans="1:7" s="343" customFormat="1" ht="45" hidden="1" customHeight="1">
      <c r="A508" s="373">
        <f>'CONSTRUCTION COST ESTIMATE'!A508</f>
        <v>0</v>
      </c>
      <c r="B508" s="345">
        <f>'CONSTRUCTION COST ESTIMATE'!B508</f>
        <v>603.08199999999999</v>
      </c>
      <c r="C508" s="346" t="str">
        <f>'CONSTRUCTION COST ESTIMATE'!C508</f>
        <v>12 INCH REINFORCED CONCRETE PIPE (CLASS V)</v>
      </c>
      <c r="D508" s="347" t="str">
        <f>'CONSTRUCTION COST ESTIMATE'!BB508</f>
        <v>LF</v>
      </c>
      <c r="E508" s="348">
        <f>'CONSTRUCTION COST ESTIMATE'!BA508</f>
        <v>0</v>
      </c>
      <c r="F508" s="349" t="s">
        <v>11</v>
      </c>
      <c r="G508" s="349" t="s">
        <v>11</v>
      </c>
    </row>
    <row r="509" spans="1:7" s="343" customFormat="1" ht="45" hidden="1" customHeight="1">
      <c r="A509" s="373">
        <f>'CONSTRUCTION COST ESTIMATE'!A509</f>
        <v>0</v>
      </c>
      <c r="B509" s="345">
        <f>'CONSTRUCTION COST ESTIMATE'!B509</f>
        <v>603.08299999999997</v>
      </c>
      <c r="C509" s="346" t="str">
        <f>'CONSTRUCTION COST ESTIMATE'!C509</f>
        <v>15 INCH REINFORCED CONCRETE PIPE (CLASS III)</v>
      </c>
      <c r="D509" s="347" t="str">
        <f>'CONSTRUCTION COST ESTIMATE'!BB509</f>
        <v>LF</v>
      </c>
      <c r="E509" s="348">
        <f>'CONSTRUCTION COST ESTIMATE'!BA509</f>
        <v>0</v>
      </c>
      <c r="F509" s="349" t="s">
        <v>11</v>
      </c>
      <c r="G509" s="349" t="s">
        <v>11</v>
      </c>
    </row>
    <row r="510" spans="1:7" s="343" customFormat="1" ht="45" hidden="1" customHeight="1">
      <c r="A510" s="373">
        <f>'CONSTRUCTION COST ESTIMATE'!A510</f>
        <v>0</v>
      </c>
      <c r="B510" s="345">
        <f>'CONSTRUCTION COST ESTIMATE'!B510</f>
        <v>603.08399999999995</v>
      </c>
      <c r="C510" s="346" t="str">
        <f>'CONSTRUCTION COST ESTIMATE'!C510</f>
        <v>15 INCH REINFORCED CONCRETE PIPE (CLASS IV)</v>
      </c>
      <c r="D510" s="347" t="str">
        <f>'CONSTRUCTION COST ESTIMATE'!BB510</f>
        <v>LF</v>
      </c>
      <c r="E510" s="348">
        <f>'CONSTRUCTION COST ESTIMATE'!BA510</f>
        <v>0</v>
      </c>
      <c r="F510" s="349" t="s">
        <v>11</v>
      </c>
      <c r="G510" s="349" t="s">
        <v>11</v>
      </c>
    </row>
    <row r="511" spans="1:7" s="343" customFormat="1" ht="45" hidden="1" customHeight="1">
      <c r="A511" s="373">
        <f>'CONSTRUCTION COST ESTIMATE'!A511</f>
        <v>0</v>
      </c>
      <c r="B511" s="345">
        <f>'CONSTRUCTION COST ESTIMATE'!B511</f>
        <v>603.08500000000004</v>
      </c>
      <c r="C511" s="346" t="str">
        <f>'CONSTRUCTION COST ESTIMATE'!C511</f>
        <v>15 INCH REINFORCED CONCRETE PIPE (CLASS V)</v>
      </c>
      <c r="D511" s="347" t="str">
        <f>'CONSTRUCTION COST ESTIMATE'!BB511</f>
        <v>LF</v>
      </c>
      <c r="E511" s="348">
        <f>'CONSTRUCTION COST ESTIMATE'!BA511</f>
        <v>0</v>
      </c>
      <c r="F511" s="349" t="s">
        <v>11</v>
      </c>
      <c r="G511" s="349" t="s">
        <v>11</v>
      </c>
    </row>
    <row r="512" spans="1:7" s="343" customFormat="1" ht="45" hidden="1" customHeight="1">
      <c r="A512" s="373">
        <f>'CONSTRUCTION COST ESTIMATE'!A512</f>
        <v>0</v>
      </c>
      <c r="B512" s="345">
        <f>'CONSTRUCTION COST ESTIMATE'!B512</f>
        <v>603.08600000000001</v>
      </c>
      <c r="C512" s="346" t="str">
        <f>'CONSTRUCTION COST ESTIMATE'!C512</f>
        <v>18 INCH REINFORCED CONCRETE PIPE (CLASS III)</v>
      </c>
      <c r="D512" s="347" t="str">
        <f>'CONSTRUCTION COST ESTIMATE'!BB512</f>
        <v>LF</v>
      </c>
      <c r="E512" s="348">
        <f>'CONSTRUCTION COST ESTIMATE'!BA512</f>
        <v>0</v>
      </c>
      <c r="F512" s="349" t="s">
        <v>11</v>
      </c>
      <c r="G512" s="349" t="s">
        <v>11</v>
      </c>
    </row>
    <row r="513" spans="1:7" s="343" customFormat="1" ht="45" hidden="1" customHeight="1">
      <c r="A513" s="373">
        <f>'CONSTRUCTION COST ESTIMATE'!A513</f>
        <v>0</v>
      </c>
      <c r="B513" s="345">
        <f>'CONSTRUCTION COST ESTIMATE'!B513</f>
        <v>603.08699999999999</v>
      </c>
      <c r="C513" s="346" t="str">
        <f>'CONSTRUCTION COST ESTIMATE'!C513</f>
        <v>18 INCH REINFORCED CONCRETE PIPE (CLASS IV)</v>
      </c>
      <c r="D513" s="347" t="str">
        <f>'CONSTRUCTION COST ESTIMATE'!BB513</f>
        <v>LF</v>
      </c>
      <c r="E513" s="348">
        <f>'CONSTRUCTION COST ESTIMATE'!BA513</f>
        <v>0</v>
      </c>
      <c r="F513" s="349" t="s">
        <v>11</v>
      </c>
      <c r="G513" s="349" t="s">
        <v>11</v>
      </c>
    </row>
    <row r="514" spans="1:7" s="343" customFormat="1" ht="45" hidden="1" customHeight="1">
      <c r="A514" s="373">
        <f>'CONSTRUCTION COST ESTIMATE'!A514</f>
        <v>0</v>
      </c>
      <c r="B514" s="345">
        <f>'CONSTRUCTION COST ESTIMATE'!B514</f>
        <v>603.08799999999997</v>
      </c>
      <c r="C514" s="346" t="str">
        <f>'CONSTRUCTION COST ESTIMATE'!C514</f>
        <v>18 INCH REINFORCED CONCRETE PIPE (CLASS V)</v>
      </c>
      <c r="D514" s="347" t="str">
        <f>'CONSTRUCTION COST ESTIMATE'!BB514</f>
        <v>LF</v>
      </c>
      <c r="E514" s="348">
        <f>'CONSTRUCTION COST ESTIMATE'!BA514</f>
        <v>0</v>
      </c>
      <c r="F514" s="349" t="s">
        <v>11</v>
      </c>
      <c r="G514" s="349" t="s">
        <v>11</v>
      </c>
    </row>
    <row r="515" spans="1:7" s="343" customFormat="1" ht="45" hidden="1" customHeight="1">
      <c r="A515" s="373">
        <f>'CONSTRUCTION COST ESTIMATE'!A515</f>
        <v>0</v>
      </c>
      <c r="B515" s="345">
        <f>'CONSTRUCTION COST ESTIMATE'!B515</f>
        <v>603.08900000000006</v>
      </c>
      <c r="C515" s="346" t="str">
        <f>'CONSTRUCTION COST ESTIMATE'!C515</f>
        <v>21 INCH REINFORCED CONCRETE PIPE (CLASS III)</v>
      </c>
      <c r="D515" s="347" t="str">
        <f>'CONSTRUCTION COST ESTIMATE'!BB515</f>
        <v>LF</v>
      </c>
      <c r="E515" s="348">
        <f>'CONSTRUCTION COST ESTIMATE'!BA515</f>
        <v>0</v>
      </c>
      <c r="F515" s="349" t="s">
        <v>11</v>
      </c>
      <c r="G515" s="349" t="s">
        <v>11</v>
      </c>
    </row>
    <row r="516" spans="1:7" s="343" customFormat="1" ht="45" hidden="1" customHeight="1">
      <c r="A516" s="373">
        <f>'CONSTRUCTION COST ESTIMATE'!A516</f>
        <v>0</v>
      </c>
      <c r="B516" s="345">
        <f>'CONSTRUCTION COST ESTIMATE'!B516</f>
        <v>603.09</v>
      </c>
      <c r="C516" s="346" t="str">
        <f>'CONSTRUCTION COST ESTIMATE'!C516</f>
        <v>21 INCH REINFORCED CONCRETE PIPE (CLASS IV)</v>
      </c>
      <c r="D516" s="347" t="str">
        <f>'CONSTRUCTION COST ESTIMATE'!BB516</f>
        <v>LF</v>
      </c>
      <c r="E516" s="348">
        <f>'CONSTRUCTION COST ESTIMATE'!BA516</f>
        <v>0</v>
      </c>
      <c r="F516" s="349" t="s">
        <v>11</v>
      </c>
      <c r="G516" s="349" t="s">
        <v>11</v>
      </c>
    </row>
    <row r="517" spans="1:7" s="343" customFormat="1" ht="45" hidden="1" customHeight="1">
      <c r="A517" s="373">
        <f>'CONSTRUCTION COST ESTIMATE'!A517</f>
        <v>0</v>
      </c>
      <c r="B517" s="345">
        <f>'CONSTRUCTION COST ESTIMATE'!B517</f>
        <v>603.09100000000001</v>
      </c>
      <c r="C517" s="346" t="str">
        <f>'CONSTRUCTION COST ESTIMATE'!C517</f>
        <v>21 INCH REINFORCED CONCRETE PIPE (CLASS V)</v>
      </c>
      <c r="D517" s="347" t="str">
        <f>'CONSTRUCTION COST ESTIMATE'!BB517</f>
        <v>LF</v>
      </c>
      <c r="E517" s="348">
        <f>'CONSTRUCTION COST ESTIMATE'!BA517</f>
        <v>0</v>
      </c>
      <c r="F517" s="349" t="s">
        <v>11</v>
      </c>
      <c r="G517" s="349" t="s">
        <v>11</v>
      </c>
    </row>
    <row r="518" spans="1:7" s="343" customFormat="1" ht="45" hidden="1" customHeight="1">
      <c r="A518" s="373">
        <f>'CONSTRUCTION COST ESTIMATE'!A518</f>
        <v>0</v>
      </c>
      <c r="B518" s="345">
        <f>'CONSTRUCTION COST ESTIMATE'!B518</f>
        <v>603.09199999999998</v>
      </c>
      <c r="C518" s="346" t="str">
        <f>'CONSTRUCTION COST ESTIMATE'!C518</f>
        <v>24 INCH REINFORCED CONCRETE PIPE (CLASS III)</v>
      </c>
      <c r="D518" s="347" t="str">
        <f>'CONSTRUCTION COST ESTIMATE'!BB518</f>
        <v>LF</v>
      </c>
      <c r="E518" s="348">
        <f>'CONSTRUCTION COST ESTIMATE'!BA518</f>
        <v>0</v>
      </c>
      <c r="F518" s="349" t="s">
        <v>11</v>
      </c>
      <c r="G518" s="349" t="s">
        <v>11</v>
      </c>
    </row>
    <row r="519" spans="1:7" s="343" customFormat="1" ht="45" hidden="1" customHeight="1">
      <c r="A519" s="373">
        <f>'CONSTRUCTION COST ESTIMATE'!A519</f>
        <v>0</v>
      </c>
      <c r="B519" s="345">
        <f>'CONSTRUCTION COST ESTIMATE'!B519</f>
        <v>603.09299999999996</v>
      </c>
      <c r="C519" s="346" t="str">
        <f>'CONSTRUCTION COST ESTIMATE'!C519</f>
        <v>24 INCH REINFORCED CONCRETE PIPE (CLASS IV)</v>
      </c>
      <c r="D519" s="347" t="str">
        <f>'CONSTRUCTION COST ESTIMATE'!BB519</f>
        <v>LF</v>
      </c>
      <c r="E519" s="348">
        <f>'CONSTRUCTION COST ESTIMATE'!BA519</f>
        <v>0</v>
      </c>
      <c r="F519" s="349" t="s">
        <v>11</v>
      </c>
      <c r="G519" s="349" t="s">
        <v>11</v>
      </c>
    </row>
    <row r="520" spans="1:7" s="343" customFormat="1" ht="45" hidden="1" customHeight="1">
      <c r="A520" s="373">
        <f>'CONSTRUCTION COST ESTIMATE'!A520</f>
        <v>0</v>
      </c>
      <c r="B520" s="345">
        <f>'CONSTRUCTION COST ESTIMATE'!B520</f>
        <v>603.09400000000005</v>
      </c>
      <c r="C520" s="346" t="str">
        <f>'CONSTRUCTION COST ESTIMATE'!C520</f>
        <v>24 INCH REINFORCED CONCRETE PIPE (CLASS V)</v>
      </c>
      <c r="D520" s="347" t="str">
        <f>'CONSTRUCTION COST ESTIMATE'!BB520</f>
        <v>LF</v>
      </c>
      <c r="E520" s="348">
        <f>'CONSTRUCTION COST ESTIMATE'!BA520</f>
        <v>0</v>
      </c>
      <c r="F520" s="349" t="s">
        <v>11</v>
      </c>
      <c r="G520" s="349" t="s">
        <v>11</v>
      </c>
    </row>
    <row r="521" spans="1:7" s="343" customFormat="1" ht="45" hidden="1" customHeight="1">
      <c r="A521" s="373">
        <f>'CONSTRUCTION COST ESTIMATE'!A521</f>
        <v>0</v>
      </c>
      <c r="B521" s="345">
        <f>'CONSTRUCTION COST ESTIMATE'!B521</f>
        <v>603.09500000000003</v>
      </c>
      <c r="C521" s="346" t="str">
        <f>'CONSTRUCTION COST ESTIMATE'!C521</f>
        <v>30 INCH REINFORCED CONCRETE PIPE (CLASS III)</v>
      </c>
      <c r="D521" s="347" t="str">
        <f>'CONSTRUCTION COST ESTIMATE'!BB521</f>
        <v>LF</v>
      </c>
      <c r="E521" s="348">
        <f>'CONSTRUCTION COST ESTIMATE'!BA521</f>
        <v>0</v>
      </c>
      <c r="F521" s="349" t="s">
        <v>11</v>
      </c>
      <c r="G521" s="349" t="s">
        <v>11</v>
      </c>
    </row>
    <row r="522" spans="1:7" s="343" customFormat="1" ht="45" hidden="1" customHeight="1">
      <c r="A522" s="373">
        <f>'CONSTRUCTION COST ESTIMATE'!A522</f>
        <v>0</v>
      </c>
      <c r="B522" s="345">
        <f>'CONSTRUCTION COST ESTIMATE'!B522</f>
        <v>603.096</v>
      </c>
      <c r="C522" s="346" t="str">
        <f>'CONSTRUCTION COST ESTIMATE'!C522</f>
        <v>30 INCH REINFORCED CONCRETE PIPE (CLASS IV)</v>
      </c>
      <c r="D522" s="347" t="str">
        <f>'CONSTRUCTION COST ESTIMATE'!BB522</f>
        <v>LF</v>
      </c>
      <c r="E522" s="348">
        <f>'CONSTRUCTION COST ESTIMATE'!BA522</f>
        <v>0</v>
      </c>
      <c r="F522" s="349" t="s">
        <v>11</v>
      </c>
      <c r="G522" s="349" t="s">
        <v>11</v>
      </c>
    </row>
    <row r="523" spans="1:7" s="343" customFormat="1" ht="45" hidden="1" customHeight="1">
      <c r="A523" s="373">
        <f>'CONSTRUCTION COST ESTIMATE'!A523</f>
        <v>0</v>
      </c>
      <c r="B523" s="345">
        <f>'CONSTRUCTION COST ESTIMATE'!B523</f>
        <v>603.09699999999998</v>
      </c>
      <c r="C523" s="346" t="str">
        <f>'CONSTRUCTION COST ESTIMATE'!C523</f>
        <v>30 INCH REINFORCED CONCRETE PIPE (CLASS V)</v>
      </c>
      <c r="D523" s="347" t="str">
        <f>'CONSTRUCTION COST ESTIMATE'!BB523</f>
        <v>LF</v>
      </c>
      <c r="E523" s="348">
        <f>'CONSTRUCTION COST ESTIMATE'!BA523</f>
        <v>0</v>
      </c>
      <c r="F523" s="349" t="s">
        <v>11</v>
      </c>
      <c r="G523" s="349" t="s">
        <v>11</v>
      </c>
    </row>
    <row r="524" spans="1:7" s="343" customFormat="1" ht="45" hidden="1" customHeight="1">
      <c r="A524" s="373">
        <f>'CONSTRUCTION COST ESTIMATE'!A524</f>
        <v>0</v>
      </c>
      <c r="B524" s="345">
        <f>'CONSTRUCTION COST ESTIMATE'!B524</f>
        <v>603.09799999999996</v>
      </c>
      <c r="C524" s="346" t="str">
        <f>'CONSTRUCTION COST ESTIMATE'!C524</f>
        <v>36 INCH REINFORCED CONCRETE PIPE (CLASS III)</v>
      </c>
      <c r="D524" s="347" t="str">
        <f>'CONSTRUCTION COST ESTIMATE'!BB524</f>
        <v>LF</v>
      </c>
      <c r="E524" s="348">
        <f>'CONSTRUCTION COST ESTIMATE'!BA524</f>
        <v>0</v>
      </c>
      <c r="F524" s="349" t="s">
        <v>11</v>
      </c>
      <c r="G524" s="349" t="s">
        <v>11</v>
      </c>
    </row>
    <row r="525" spans="1:7" s="343" customFormat="1" ht="45" hidden="1" customHeight="1">
      <c r="A525" s="373">
        <f>'CONSTRUCTION COST ESTIMATE'!A525</f>
        <v>0</v>
      </c>
      <c r="B525" s="345">
        <f>'CONSTRUCTION COST ESTIMATE'!B525</f>
        <v>603.09900000000005</v>
      </c>
      <c r="C525" s="346" t="str">
        <f>'CONSTRUCTION COST ESTIMATE'!C525</f>
        <v>36 INCH REINFORCED CONCRETE PIPE (CLASS IV)</v>
      </c>
      <c r="D525" s="347" t="str">
        <f>'CONSTRUCTION COST ESTIMATE'!BB525</f>
        <v>LF</v>
      </c>
      <c r="E525" s="348">
        <f>'CONSTRUCTION COST ESTIMATE'!BA525</f>
        <v>0</v>
      </c>
      <c r="F525" s="349" t="s">
        <v>11</v>
      </c>
      <c r="G525" s="349" t="s">
        <v>11</v>
      </c>
    </row>
    <row r="526" spans="1:7" s="343" customFormat="1" ht="45" hidden="1" customHeight="1">
      <c r="A526" s="373">
        <f>'CONSTRUCTION COST ESTIMATE'!A526</f>
        <v>0</v>
      </c>
      <c r="B526" s="345">
        <f>'CONSTRUCTION COST ESTIMATE'!B526</f>
        <v>603.1</v>
      </c>
      <c r="C526" s="346" t="str">
        <f>'CONSTRUCTION COST ESTIMATE'!C526</f>
        <v>36 INCH REINFORCED CONCRETE PIPE (CLASS V)</v>
      </c>
      <c r="D526" s="347" t="str">
        <f>'CONSTRUCTION COST ESTIMATE'!BB526</f>
        <v>LF</v>
      </c>
      <c r="E526" s="348">
        <f>'CONSTRUCTION COST ESTIMATE'!BA526</f>
        <v>0</v>
      </c>
      <c r="F526" s="349" t="s">
        <v>11</v>
      </c>
      <c r="G526" s="349" t="s">
        <v>11</v>
      </c>
    </row>
    <row r="527" spans="1:7" s="343" customFormat="1" ht="45" hidden="1" customHeight="1">
      <c r="A527" s="373">
        <f>'CONSTRUCTION COST ESTIMATE'!A527</f>
        <v>0</v>
      </c>
      <c r="B527" s="345">
        <f>'CONSTRUCTION COST ESTIMATE'!B527</f>
        <v>603.101</v>
      </c>
      <c r="C527" s="346" t="str">
        <f>'CONSTRUCTION COST ESTIMATE'!C527</f>
        <v>38 INCH REINFORCED CONCRETE PIPE (CLASS III)</v>
      </c>
      <c r="D527" s="347" t="str">
        <f>'CONSTRUCTION COST ESTIMATE'!BB527</f>
        <v>LF</v>
      </c>
      <c r="E527" s="348">
        <f>'CONSTRUCTION COST ESTIMATE'!BA527</f>
        <v>0</v>
      </c>
      <c r="F527" s="349" t="s">
        <v>11</v>
      </c>
      <c r="G527" s="349" t="s">
        <v>11</v>
      </c>
    </row>
    <row r="528" spans="1:7" s="343" customFormat="1" ht="45" hidden="1" customHeight="1">
      <c r="A528" s="373">
        <f>'CONSTRUCTION COST ESTIMATE'!A528</f>
        <v>0</v>
      </c>
      <c r="B528" s="345">
        <f>'CONSTRUCTION COST ESTIMATE'!B528</f>
        <v>603.10199999999998</v>
      </c>
      <c r="C528" s="346" t="str">
        <f>'CONSTRUCTION COST ESTIMATE'!C528</f>
        <v>38 INCH REINFORCED CONCRETE PIPE (CLASS IV)</v>
      </c>
      <c r="D528" s="347" t="str">
        <f>'CONSTRUCTION COST ESTIMATE'!BB528</f>
        <v>LF</v>
      </c>
      <c r="E528" s="348">
        <f>'CONSTRUCTION COST ESTIMATE'!BA528</f>
        <v>0</v>
      </c>
      <c r="F528" s="349" t="s">
        <v>11</v>
      </c>
      <c r="G528" s="349" t="s">
        <v>11</v>
      </c>
    </row>
    <row r="529" spans="1:7" s="343" customFormat="1" ht="45" hidden="1" customHeight="1">
      <c r="A529" s="373">
        <f>'CONSTRUCTION COST ESTIMATE'!A529</f>
        <v>0</v>
      </c>
      <c r="B529" s="345">
        <f>'CONSTRUCTION COST ESTIMATE'!B529</f>
        <v>603.10299999999995</v>
      </c>
      <c r="C529" s="346" t="str">
        <f>'CONSTRUCTION COST ESTIMATE'!C529</f>
        <v>38 INCH REINFORCED CONCRETE PIPE (CLASS V)</v>
      </c>
      <c r="D529" s="347" t="str">
        <f>'CONSTRUCTION COST ESTIMATE'!BB529</f>
        <v>LF</v>
      </c>
      <c r="E529" s="348">
        <f>'CONSTRUCTION COST ESTIMATE'!BA529</f>
        <v>0</v>
      </c>
      <c r="F529" s="349" t="s">
        <v>11</v>
      </c>
      <c r="G529" s="349" t="s">
        <v>11</v>
      </c>
    </row>
    <row r="530" spans="1:7" s="343" customFormat="1" ht="45" hidden="1" customHeight="1">
      <c r="A530" s="373">
        <f>'CONSTRUCTION COST ESTIMATE'!A530</f>
        <v>0</v>
      </c>
      <c r="B530" s="345">
        <f>'CONSTRUCTION COST ESTIMATE'!B530</f>
        <v>603.10400000000004</v>
      </c>
      <c r="C530" s="346" t="str">
        <f>'CONSTRUCTION COST ESTIMATE'!C530</f>
        <v>42 INCH REINFORCED CONCRETE PIPE (CLASS III)</v>
      </c>
      <c r="D530" s="347" t="str">
        <f>'CONSTRUCTION COST ESTIMATE'!BB530</f>
        <v>LF</v>
      </c>
      <c r="E530" s="348">
        <f>'CONSTRUCTION COST ESTIMATE'!BA530</f>
        <v>0</v>
      </c>
      <c r="F530" s="349" t="s">
        <v>11</v>
      </c>
      <c r="G530" s="349" t="s">
        <v>11</v>
      </c>
    </row>
    <row r="531" spans="1:7" s="343" customFormat="1" ht="45" hidden="1" customHeight="1">
      <c r="A531" s="373">
        <f>'CONSTRUCTION COST ESTIMATE'!A531</f>
        <v>0</v>
      </c>
      <c r="B531" s="345">
        <f>'CONSTRUCTION COST ESTIMATE'!B531</f>
        <v>603.10500000000002</v>
      </c>
      <c r="C531" s="346" t="str">
        <f>'CONSTRUCTION COST ESTIMATE'!C531</f>
        <v>42 INCH REINFORCED CONCRETE PIPE (CLASS IV)</v>
      </c>
      <c r="D531" s="347" t="str">
        <f>'CONSTRUCTION COST ESTIMATE'!BB531</f>
        <v>LF</v>
      </c>
      <c r="E531" s="348">
        <f>'CONSTRUCTION COST ESTIMATE'!BA531</f>
        <v>0</v>
      </c>
      <c r="F531" s="349" t="s">
        <v>11</v>
      </c>
      <c r="G531" s="349" t="s">
        <v>11</v>
      </c>
    </row>
    <row r="532" spans="1:7" s="343" customFormat="1" ht="45" hidden="1" customHeight="1">
      <c r="A532" s="373">
        <f>'CONSTRUCTION COST ESTIMATE'!A532</f>
        <v>0</v>
      </c>
      <c r="B532" s="345">
        <f>'CONSTRUCTION COST ESTIMATE'!B532</f>
        <v>603.10599999999999</v>
      </c>
      <c r="C532" s="346" t="str">
        <f>'CONSTRUCTION COST ESTIMATE'!C532</f>
        <v>42 INCH REINFORCED CONCRETE PIPE (CLASS V)</v>
      </c>
      <c r="D532" s="347" t="str">
        <f>'CONSTRUCTION COST ESTIMATE'!BB532</f>
        <v>LF</v>
      </c>
      <c r="E532" s="348">
        <f>'CONSTRUCTION COST ESTIMATE'!BA532</f>
        <v>0</v>
      </c>
      <c r="F532" s="349" t="s">
        <v>11</v>
      </c>
      <c r="G532" s="349" t="s">
        <v>11</v>
      </c>
    </row>
    <row r="533" spans="1:7" s="343" customFormat="1" ht="45" hidden="1" customHeight="1">
      <c r="A533" s="373">
        <f>'CONSTRUCTION COST ESTIMATE'!A533</f>
        <v>0</v>
      </c>
      <c r="B533" s="345">
        <f>'CONSTRUCTION COST ESTIMATE'!B533</f>
        <v>603.10699999999997</v>
      </c>
      <c r="C533" s="346" t="str">
        <f>'CONSTRUCTION COST ESTIMATE'!C533</f>
        <v>45 INCH REINFORCED CONCRETE PIPE (CLASS III)</v>
      </c>
      <c r="D533" s="347" t="str">
        <f>'CONSTRUCTION COST ESTIMATE'!BB533</f>
        <v>LF</v>
      </c>
      <c r="E533" s="348">
        <f>'CONSTRUCTION COST ESTIMATE'!BA533</f>
        <v>0</v>
      </c>
      <c r="F533" s="349" t="s">
        <v>11</v>
      </c>
      <c r="G533" s="349" t="s">
        <v>11</v>
      </c>
    </row>
    <row r="534" spans="1:7" s="343" customFormat="1" ht="45" hidden="1" customHeight="1">
      <c r="A534" s="373">
        <f>'CONSTRUCTION COST ESTIMATE'!A534</f>
        <v>0</v>
      </c>
      <c r="B534" s="345">
        <f>'CONSTRUCTION COST ESTIMATE'!B534</f>
        <v>603.10799999999995</v>
      </c>
      <c r="C534" s="346" t="str">
        <f>'CONSTRUCTION COST ESTIMATE'!C534</f>
        <v>45 INCH REINFORCED CONCRETE PIPE (CLASS IV)</v>
      </c>
      <c r="D534" s="347" t="str">
        <f>'CONSTRUCTION COST ESTIMATE'!BB534</f>
        <v>LF</v>
      </c>
      <c r="E534" s="348">
        <f>'CONSTRUCTION COST ESTIMATE'!BA534</f>
        <v>0</v>
      </c>
      <c r="F534" s="349" t="s">
        <v>11</v>
      </c>
      <c r="G534" s="349" t="s">
        <v>11</v>
      </c>
    </row>
    <row r="535" spans="1:7" s="343" customFormat="1" ht="45" hidden="1" customHeight="1">
      <c r="A535" s="373">
        <f>'CONSTRUCTION COST ESTIMATE'!A535</f>
        <v>0</v>
      </c>
      <c r="B535" s="345">
        <f>'CONSTRUCTION COST ESTIMATE'!B535</f>
        <v>603.10900000000004</v>
      </c>
      <c r="C535" s="346" t="str">
        <f>'CONSTRUCTION COST ESTIMATE'!C535</f>
        <v>45 INCH REINFORCED CONCRETE PIPE (CLASS V)</v>
      </c>
      <c r="D535" s="347" t="str">
        <f>'CONSTRUCTION COST ESTIMATE'!BB535</f>
        <v>LF</v>
      </c>
      <c r="E535" s="348">
        <f>'CONSTRUCTION COST ESTIMATE'!BA535</f>
        <v>0</v>
      </c>
      <c r="F535" s="349" t="s">
        <v>11</v>
      </c>
      <c r="G535" s="349" t="s">
        <v>11</v>
      </c>
    </row>
    <row r="536" spans="1:7" s="343" customFormat="1" ht="45" hidden="1" customHeight="1">
      <c r="A536" s="373">
        <f>'CONSTRUCTION COST ESTIMATE'!A536</f>
        <v>0</v>
      </c>
      <c r="B536" s="345">
        <f>'CONSTRUCTION COST ESTIMATE'!B536</f>
        <v>603.11</v>
      </c>
      <c r="C536" s="346" t="str">
        <f>'CONSTRUCTION COST ESTIMATE'!C536</f>
        <v>48 INCH REINFORCED CONCRETE PIPE (CLASS III)</v>
      </c>
      <c r="D536" s="347" t="str">
        <f>'CONSTRUCTION COST ESTIMATE'!BB536</f>
        <v>LF</v>
      </c>
      <c r="E536" s="348">
        <f>'CONSTRUCTION COST ESTIMATE'!BA536</f>
        <v>0</v>
      </c>
      <c r="F536" s="349" t="s">
        <v>11</v>
      </c>
      <c r="G536" s="349" t="s">
        <v>11</v>
      </c>
    </row>
    <row r="537" spans="1:7" s="343" customFormat="1" ht="45" hidden="1" customHeight="1">
      <c r="A537" s="373">
        <f>'CONSTRUCTION COST ESTIMATE'!A537</f>
        <v>0</v>
      </c>
      <c r="B537" s="345">
        <f>'CONSTRUCTION COST ESTIMATE'!B537</f>
        <v>603.11099999999999</v>
      </c>
      <c r="C537" s="346" t="str">
        <f>'CONSTRUCTION COST ESTIMATE'!C537</f>
        <v>48 INCH REINFORCED CONCRETE PIPE (CLASS IV)</v>
      </c>
      <c r="D537" s="347" t="str">
        <f>'CONSTRUCTION COST ESTIMATE'!BB537</f>
        <v>LF</v>
      </c>
      <c r="E537" s="348">
        <f>'CONSTRUCTION COST ESTIMATE'!BA537</f>
        <v>0</v>
      </c>
      <c r="F537" s="349" t="s">
        <v>11</v>
      </c>
      <c r="G537" s="349" t="s">
        <v>11</v>
      </c>
    </row>
    <row r="538" spans="1:7" s="343" customFormat="1" ht="45" hidden="1" customHeight="1">
      <c r="A538" s="373">
        <f>'CONSTRUCTION COST ESTIMATE'!A538</f>
        <v>0</v>
      </c>
      <c r="B538" s="345">
        <f>'CONSTRUCTION COST ESTIMATE'!B538</f>
        <v>603.11199999999997</v>
      </c>
      <c r="C538" s="346" t="str">
        <f>'CONSTRUCTION COST ESTIMATE'!C538</f>
        <v>48 INCH REINFORCED CONCRETE PIPE (CLASS V)</v>
      </c>
      <c r="D538" s="347" t="str">
        <f>'CONSTRUCTION COST ESTIMATE'!BB538</f>
        <v>LF</v>
      </c>
      <c r="E538" s="348">
        <f>'CONSTRUCTION COST ESTIMATE'!BA538</f>
        <v>0</v>
      </c>
      <c r="F538" s="349" t="s">
        <v>11</v>
      </c>
      <c r="G538" s="349" t="s">
        <v>11</v>
      </c>
    </row>
    <row r="539" spans="1:7" s="343" customFormat="1" ht="45" hidden="1" customHeight="1">
      <c r="A539" s="373">
        <f>'CONSTRUCTION COST ESTIMATE'!A539</f>
        <v>0</v>
      </c>
      <c r="B539" s="345">
        <f>'CONSTRUCTION COST ESTIMATE'!B539</f>
        <v>603.11300000000006</v>
      </c>
      <c r="C539" s="346" t="str">
        <f>'CONSTRUCTION COST ESTIMATE'!C539</f>
        <v>53 INCH REINFORCED CONCRETE PIPE (CLASS III)</v>
      </c>
      <c r="D539" s="347" t="str">
        <f>'CONSTRUCTION COST ESTIMATE'!BB539</f>
        <v>LF</v>
      </c>
      <c r="E539" s="348">
        <f>'CONSTRUCTION COST ESTIMATE'!BA539</f>
        <v>0</v>
      </c>
      <c r="F539" s="349" t="s">
        <v>11</v>
      </c>
      <c r="G539" s="349" t="s">
        <v>11</v>
      </c>
    </row>
    <row r="540" spans="1:7" s="343" customFormat="1" ht="45" hidden="1" customHeight="1">
      <c r="A540" s="373">
        <f>'CONSTRUCTION COST ESTIMATE'!A540</f>
        <v>0</v>
      </c>
      <c r="B540" s="345">
        <f>'CONSTRUCTION COST ESTIMATE'!B540</f>
        <v>603.11400000000003</v>
      </c>
      <c r="C540" s="346" t="str">
        <f>'CONSTRUCTION COST ESTIMATE'!C540</f>
        <v>53 INCH REINFORCED CONCRETE PIPE (CLASS IV)</v>
      </c>
      <c r="D540" s="347" t="str">
        <f>'CONSTRUCTION COST ESTIMATE'!BB540</f>
        <v>LF</v>
      </c>
      <c r="E540" s="348">
        <f>'CONSTRUCTION COST ESTIMATE'!BA540</f>
        <v>0</v>
      </c>
      <c r="F540" s="349" t="s">
        <v>11</v>
      </c>
      <c r="G540" s="349" t="s">
        <v>11</v>
      </c>
    </row>
    <row r="541" spans="1:7" s="343" customFormat="1" ht="45" hidden="1" customHeight="1">
      <c r="A541" s="373">
        <f>'CONSTRUCTION COST ESTIMATE'!A541</f>
        <v>0</v>
      </c>
      <c r="B541" s="345">
        <f>'CONSTRUCTION COST ESTIMATE'!B541</f>
        <v>603.11500000000001</v>
      </c>
      <c r="C541" s="346" t="str">
        <f>'CONSTRUCTION COST ESTIMATE'!C541</f>
        <v>53 INCH REINFORCED CONCRETE PIPE (CLASS V)</v>
      </c>
      <c r="D541" s="347" t="str">
        <f>'CONSTRUCTION COST ESTIMATE'!BB541</f>
        <v>LF</v>
      </c>
      <c r="E541" s="348">
        <f>'CONSTRUCTION COST ESTIMATE'!BA541</f>
        <v>0</v>
      </c>
      <c r="F541" s="349" t="s">
        <v>11</v>
      </c>
      <c r="G541" s="349" t="s">
        <v>11</v>
      </c>
    </row>
    <row r="542" spans="1:7" s="343" customFormat="1" ht="45" hidden="1" customHeight="1">
      <c r="A542" s="373">
        <f>'CONSTRUCTION COST ESTIMATE'!A542</f>
        <v>0</v>
      </c>
      <c r="B542" s="345">
        <f>'CONSTRUCTION COST ESTIMATE'!B542</f>
        <v>603.11599999999999</v>
      </c>
      <c r="C542" s="346" t="str">
        <f>'CONSTRUCTION COST ESTIMATE'!C542</f>
        <v>54 INCH REINFORCED CONCRETE PIPE (CLASS III)</v>
      </c>
      <c r="D542" s="347" t="str">
        <f>'CONSTRUCTION COST ESTIMATE'!BB542</f>
        <v>LF</v>
      </c>
      <c r="E542" s="348">
        <f>'CONSTRUCTION COST ESTIMATE'!BA542</f>
        <v>0</v>
      </c>
      <c r="F542" s="349" t="s">
        <v>11</v>
      </c>
      <c r="G542" s="349" t="s">
        <v>11</v>
      </c>
    </row>
    <row r="543" spans="1:7" s="343" customFormat="1" ht="45" hidden="1" customHeight="1">
      <c r="A543" s="373">
        <f>'CONSTRUCTION COST ESTIMATE'!A543</f>
        <v>0</v>
      </c>
      <c r="B543" s="345">
        <f>'CONSTRUCTION COST ESTIMATE'!B543</f>
        <v>603.11699999999996</v>
      </c>
      <c r="C543" s="346" t="str">
        <f>'CONSTRUCTION COST ESTIMATE'!C543</f>
        <v>54 INCH REINFORCED CONCRETE PIPE (CLASS IV)</v>
      </c>
      <c r="D543" s="347" t="str">
        <f>'CONSTRUCTION COST ESTIMATE'!BB543</f>
        <v>LF</v>
      </c>
      <c r="E543" s="348">
        <f>'CONSTRUCTION COST ESTIMATE'!BA543</f>
        <v>0</v>
      </c>
      <c r="F543" s="349" t="s">
        <v>11</v>
      </c>
      <c r="G543" s="349" t="s">
        <v>11</v>
      </c>
    </row>
    <row r="544" spans="1:7" s="343" customFormat="1" ht="45" hidden="1" customHeight="1">
      <c r="A544" s="373">
        <f>'CONSTRUCTION COST ESTIMATE'!A544</f>
        <v>0</v>
      </c>
      <c r="B544" s="345">
        <f>'CONSTRUCTION COST ESTIMATE'!B544</f>
        <v>603.11800000000005</v>
      </c>
      <c r="C544" s="346" t="str">
        <f>'CONSTRUCTION COST ESTIMATE'!C544</f>
        <v>54 INCH REINFORCED CONCRETE PIPE (CLASS V)</v>
      </c>
      <c r="D544" s="347" t="str">
        <f>'CONSTRUCTION COST ESTIMATE'!BB544</f>
        <v>LF</v>
      </c>
      <c r="E544" s="348">
        <f>'CONSTRUCTION COST ESTIMATE'!BA544</f>
        <v>0</v>
      </c>
      <c r="F544" s="349" t="s">
        <v>11</v>
      </c>
      <c r="G544" s="349" t="s">
        <v>11</v>
      </c>
    </row>
    <row r="545" spans="1:7" s="343" customFormat="1" ht="45" hidden="1" customHeight="1">
      <c r="A545" s="373">
        <f>'CONSTRUCTION COST ESTIMATE'!A545</f>
        <v>0</v>
      </c>
      <c r="B545" s="345">
        <f>'CONSTRUCTION COST ESTIMATE'!B545</f>
        <v>603.11900000000003</v>
      </c>
      <c r="C545" s="346" t="str">
        <f>'CONSTRUCTION COST ESTIMATE'!C545</f>
        <v>60 INCH REINFORCED CONCRETE PIPE (CLASS III)</v>
      </c>
      <c r="D545" s="347" t="str">
        <f>'CONSTRUCTION COST ESTIMATE'!BB545</f>
        <v>LF</v>
      </c>
      <c r="E545" s="348">
        <f>'CONSTRUCTION COST ESTIMATE'!BA545</f>
        <v>0</v>
      </c>
      <c r="F545" s="349" t="s">
        <v>11</v>
      </c>
      <c r="G545" s="349" t="s">
        <v>11</v>
      </c>
    </row>
    <row r="546" spans="1:7" s="343" customFormat="1" ht="45" hidden="1" customHeight="1">
      <c r="A546" s="373">
        <f>'CONSTRUCTION COST ESTIMATE'!A546</f>
        <v>0</v>
      </c>
      <c r="B546" s="345">
        <f>'CONSTRUCTION COST ESTIMATE'!B546</f>
        <v>603.12</v>
      </c>
      <c r="C546" s="346" t="str">
        <f>'CONSTRUCTION COST ESTIMATE'!C546</f>
        <v>60 INCH REINFORCED CONCRETE PIPE (CLASS IV)</v>
      </c>
      <c r="D546" s="347" t="str">
        <f>'CONSTRUCTION COST ESTIMATE'!BB546</f>
        <v>LF</v>
      </c>
      <c r="E546" s="348">
        <f>'CONSTRUCTION COST ESTIMATE'!BA546</f>
        <v>0</v>
      </c>
      <c r="F546" s="349" t="s">
        <v>11</v>
      </c>
      <c r="G546" s="349" t="s">
        <v>11</v>
      </c>
    </row>
    <row r="547" spans="1:7" s="343" customFormat="1" ht="45" hidden="1" customHeight="1">
      <c r="A547" s="373">
        <f>'CONSTRUCTION COST ESTIMATE'!A547</f>
        <v>0</v>
      </c>
      <c r="B547" s="345">
        <f>'CONSTRUCTION COST ESTIMATE'!B547</f>
        <v>603.12099999999998</v>
      </c>
      <c r="C547" s="346" t="str">
        <f>'CONSTRUCTION COST ESTIMATE'!C547</f>
        <v>60 INCH REINFORCED CONCRETE PIPE (CLASS V)</v>
      </c>
      <c r="D547" s="347" t="str">
        <f>'CONSTRUCTION COST ESTIMATE'!BB547</f>
        <v>LF</v>
      </c>
      <c r="E547" s="348">
        <f>'CONSTRUCTION COST ESTIMATE'!BA547</f>
        <v>0</v>
      </c>
      <c r="F547" s="349" t="s">
        <v>11</v>
      </c>
      <c r="G547" s="349" t="s">
        <v>11</v>
      </c>
    </row>
    <row r="548" spans="1:7" s="343" customFormat="1" ht="45" hidden="1" customHeight="1">
      <c r="A548" s="373">
        <f>'CONSTRUCTION COST ESTIMATE'!A548</f>
        <v>0</v>
      </c>
      <c r="B548" s="345">
        <f>'CONSTRUCTION COST ESTIMATE'!B548</f>
        <v>603.12199999999996</v>
      </c>
      <c r="C548" s="346" t="str">
        <f>'CONSTRUCTION COST ESTIMATE'!C548</f>
        <v>66 INCH REINFORCED CONCRETE PIPE (CLASS III)</v>
      </c>
      <c r="D548" s="347" t="str">
        <f>'CONSTRUCTION COST ESTIMATE'!BB548</f>
        <v>LF</v>
      </c>
      <c r="E548" s="348">
        <f>'CONSTRUCTION COST ESTIMATE'!BA548</f>
        <v>0</v>
      </c>
      <c r="F548" s="349" t="s">
        <v>11</v>
      </c>
      <c r="G548" s="349" t="s">
        <v>11</v>
      </c>
    </row>
    <row r="549" spans="1:7" s="343" customFormat="1" ht="45" hidden="1" customHeight="1">
      <c r="A549" s="373">
        <f>'CONSTRUCTION COST ESTIMATE'!A549</f>
        <v>0</v>
      </c>
      <c r="B549" s="345">
        <f>'CONSTRUCTION COST ESTIMATE'!B549</f>
        <v>603.12300000000005</v>
      </c>
      <c r="C549" s="346" t="str">
        <f>'CONSTRUCTION COST ESTIMATE'!C549</f>
        <v>66 INCH REINFORCED CONCRETE PIPE (CLASS IV)</v>
      </c>
      <c r="D549" s="347" t="str">
        <f>'CONSTRUCTION COST ESTIMATE'!BB549</f>
        <v>LF</v>
      </c>
      <c r="E549" s="348">
        <f>'CONSTRUCTION COST ESTIMATE'!BA549</f>
        <v>0</v>
      </c>
      <c r="F549" s="349" t="s">
        <v>11</v>
      </c>
      <c r="G549" s="349" t="s">
        <v>11</v>
      </c>
    </row>
    <row r="550" spans="1:7" s="343" customFormat="1" ht="45" hidden="1" customHeight="1">
      <c r="A550" s="373">
        <f>'CONSTRUCTION COST ESTIMATE'!A550</f>
        <v>0</v>
      </c>
      <c r="B550" s="345">
        <f>'CONSTRUCTION COST ESTIMATE'!B550</f>
        <v>603.12400000000002</v>
      </c>
      <c r="C550" s="346" t="str">
        <f>'CONSTRUCTION COST ESTIMATE'!C550</f>
        <v>66 INCH REINFORCED CONCRETE PIPE (CLASS V)</v>
      </c>
      <c r="D550" s="347" t="str">
        <f>'CONSTRUCTION COST ESTIMATE'!BB550</f>
        <v>LF</v>
      </c>
      <c r="E550" s="348">
        <f>'CONSTRUCTION COST ESTIMATE'!BA550</f>
        <v>0</v>
      </c>
      <c r="F550" s="349" t="s">
        <v>11</v>
      </c>
      <c r="G550" s="349" t="s">
        <v>11</v>
      </c>
    </row>
    <row r="551" spans="1:7" s="343" customFormat="1" ht="45" hidden="1" customHeight="1">
      <c r="A551" s="373">
        <f>'CONSTRUCTION COST ESTIMATE'!A551</f>
        <v>0</v>
      </c>
      <c r="B551" s="345">
        <f>'CONSTRUCTION COST ESTIMATE'!B551</f>
        <v>603.125</v>
      </c>
      <c r="C551" s="346" t="str">
        <f>'CONSTRUCTION COST ESTIMATE'!C551</f>
        <v>72 INCH REINFORCED CONCRETE PIPE (CLASS III)</v>
      </c>
      <c r="D551" s="347" t="str">
        <f>'CONSTRUCTION COST ESTIMATE'!BB551</f>
        <v>LF</v>
      </c>
      <c r="E551" s="348">
        <f>'CONSTRUCTION COST ESTIMATE'!BA551</f>
        <v>0</v>
      </c>
      <c r="F551" s="349" t="s">
        <v>11</v>
      </c>
      <c r="G551" s="349" t="s">
        <v>11</v>
      </c>
    </row>
    <row r="552" spans="1:7" s="343" customFormat="1" ht="45" hidden="1" customHeight="1">
      <c r="A552" s="373">
        <f>'CONSTRUCTION COST ESTIMATE'!A552</f>
        <v>0</v>
      </c>
      <c r="B552" s="345">
        <f>'CONSTRUCTION COST ESTIMATE'!B552</f>
        <v>603.12599999999998</v>
      </c>
      <c r="C552" s="346" t="str">
        <f>'CONSTRUCTION COST ESTIMATE'!C552</f>
        <v>72 INCH REINFORCED CONCRETE PIPE (CLASS IV)</v>
      </c>
      <c r="D552" s="347" t="str">
        <f>'CONSTRUCTION COST ESTIMATE'!BB552</f>
        <v>LF</v>
      </c>
      <c r="E552" s="348">
        <f>'CONSTRUCTION COST ESTIMATE'!BA552</f>
        <v>0</v>
      </c>
      <c r="F552" s="349" t="s">
        <v>11</v>
      </c>
      <c r="G552" s="349" t="s">
        <v>11</v>
      </c>
    </row>
    <row r="553" spans="1:7" s="343" customFormat="1" ht="45" hidden="1" customHeight="1">
      <c r="A553" s="373">
        <f>'CONSTRUCTION COST ESTIMATE'!A553</f>
        <v>0</v>
      </c>
      <c r="B553" s="345">
        <f>'CONSTRUCTION COST ESTIMATE'!B553</f>
        <v>603.12699999999995</v>
      </c>
      <c r="C553" s="346" t="str">
        <f>'CONSTRUCTION COST ESTIMATE'!C553</f>
        <v>72 INCH REINFORCED CONCRETE PIPE (CLASS V)</v>
      </c>
      <c r="D553" s="347" t="str">
        <f>'CONSTRUCTION COST ESTIMATE'!BB553</f>
        <v>LF</v>
      </c>
      <c r="E553" s="348">
        <f>'CONSTRUCTION COST ESTIMATE'!BA553</f>
        <v>0</v>
      </c>
      <c r="F553" s="349" t="s">
        <v>11</v>
      </c>
      <c r="G553" s="349" t="s">
        <v>11</v>
      </c>
    </row>
    <row r="554" spans="1:7" s="343" customFormat="1" ht="45" hidden="1" customHeight="1">
      <c r="A554" s="373">
        <f>'CONSTRUCTION COST ESTIMATE'!A554</f>
        <v>0</v>
      </c>
      <c r="B554" s="345">
        <f>'CONSTRUCTION COST ESTIMATE'!B554</f>
        <v>603.12800000000004</v>
      </c>
      <c r="C554" s="346" t="str">
        <f>'CONSTRUCTION COST ESTIMATE'!C554</f>
        <v>78 INCH REINFORCED CONCRETE PIPE (CLASS III)</v>
      </c>
      <c r="D554" s="347" t="str">
        <f>'CONSTRUCTION COST ESTIMATE'!BB554</f>
        <v>LF</v>
      </c>
      <c r="E554" s="348">
        <f>'CONSTRUCTION COST ESTIMATE'!BA554</f>
        <v>0</v>
      </c>
      <c r="F554" s="349" t="s">
        <v>11</v>
      </c>
      <c r="G554" s="349" t="s">
        <v>11</v>
      </c>
    </row>
    <row r="555" spans="1:7" s="343" customFormat="1" ht="45" hidden="1" customHeight="1">
      <c r="A555" s="373">
        <f>'CONSTRUCTION COST ESTIMATE'!A555</f>
        <v>0</v>
      </c>
      <c r="B555" s="345">
        <f>'CONSTRUCTION COST ESTIMATE'!B555</f>
        <v>603.12900000000002</v>
      </c>
      <c r="C555" s="346" t="str">
        <f>'CONSTRUCTION COST ESTIMATE'!C555</f>
        <v>78 INCH REINFORCED CONCRETE PIPE (CLASS IV)</v>
      </c>
      <c r="D555" s="347" t="str">
        <f>'CONSTRUCTION COST ESTIMATE'!BB555</f>
        <v>LF</v>
      </c>
      <c r="E555" s="348">
        <f>'CONSTRUCTION COST ESTIMATE'!BA555</f>
        <v>0</v>
      </c>
      <c r="F555" s="349" t="s">
        <v>11</v>
      </c>
      <c r="G555" s="349" t="s">
        <v>11</v>
      </c>
    </row>
    <row r="556" spans="1:7" s="343" customFormat="1" ht="45" hidden="1" customHeight="1">
      <c r="A556" s="373">
        <f>'CONSTRUCTION COST ESTIMATE'!A556</f>
        <v>0</v>
      </c>
      <c r="B556" s="345">
        <f>'CONSTRUCTION COST ESTIMATE'!B556</f>
        <v>603.13</v>
      </c>
      <c r="C556" s="346" t="str">
        <f>'CONSTRUCTION COST ESTIMATE'!C556</f>
        <v>78 INCH REINFORCED CONCRETE PIPE (CLASS V)</v>
      </c>
      <c r="D556" s="347" t="str">
        <f>'CONSTRUCTION COST ESTIMATE'!BB556</f>
        <v>LF</v>
      </c>
      <c r="E556" s="348">
        <f>'CONSTRUCTION COST ESTIMATE'!BA556</f>
        <v>0</v>
      </c>
      <c r="F556" s="349" t="s">
        <v>11</v>
      </c>
      <c r="G556" s="349" t="s">
        <v>11</v>
      </c>
    </row>
    <row r="557" spans="1:7" s="343" customFormat="1" ht="45" hidden="1" customHeight="1">
      <c r="A557" s="373">
        <f>'CONSTRUCTION COST ESTIMATE'!A557</f>
        <v>0</v>
      </c>
      <c r="B557" s="345">
        <f>'CONSTRUCTION COST ESTIMATE'!B557</f>
        <v>603.13099999999997</v>
      </c>
      <c r="C557" s="346" t="str">
        <f>'CONSTRUCTION COST ESTIMATE'!C557</f>
        <v>84 INCH REINFORCED CONCRETE PIPE (CLASS III)</v>
      </c>
      <c r="D557" s="347" t="str">
        <f>'CONSTRUCTION COST ESTIMATE'!BB557</f>
        <v>LF</v>
      </c>
      <c r="E557" s="348">
        <f>'CONSTRUCTION COST ESTIMATE'!BA557</f>
        <v>0</v>
      </c>
      <c r="F557" s="349" t="s">
        <v>11</v>
      </c>
      <c r="G557" s="349" t="s">
        <v>11</v>
      </c>
    </row>
    <row r="558" spans="1:7" s="343" customFormat="1" ht="45" hidden="1" customHeight="1">
      <c r="A558" s="373">
        <f>'CONSTRUCTION COST ESTIMATE'!A558</f>
        <v>0</v>
      </c>
      <c r="B558" s="345">
        <f>'CONSTRUCTION COST ESTIMATE'!B558</f>
        <v>603.13199999999995</v>
      </c>
      <c r="C558" s="346" t="str">
        <f>'CONSTRUCTION COST ESTIMATE'!C558</f>
        <v>84 INCH REINFORCED CONCRETE PIPE (CLASS IV)</v>
      </c>
      <c r="D558" s="347" t="str">
        <f>'CONSTRUCTION COST ESTIMATE'!BB558</f>
        <v>LF</v>
      </c>
      <c r="E558" s="348">
        <f>'CONSTRUCTION COST ESTIMATE'!BA558</f>
        <v>0</v>
      </c>
      <c r="F558" s="349" t="s">
        <v>11</v>
      </c>
      <c r="G558" s="349" t="s">
        <v>11</v>
      </c>
    </row>
    <row r="559" spans="1:7" s="343" customFormat="1" ht="45" hidden="1" customHeight="1">
      <c r="A559" s="373">
        <f>'CONSTRUCTION COST ESTIMATE'!A559</f>
        <v>0</v>
      </c>
      <c r="B559" s="345">
        <f>'CONSTRUCTION COST ESTIMATE'!B559</f>
        <v>603.13300000000004</v>
      </c>
      <c r="C559" s="346" t="str">
        <f>'CONSTRUCTION COST ESTIMATE'!C559</f>
        <v>84 INCH REINFORCED CONCRETE PIPE (CLASS V)</v>
      </c>
      <c r="D559" s="347" t="str">
        <f>'CONSTRUCTION COST ESTIMATE'!BB559</f>
        <v>LF</v>
      </c>
      <c r="E559" s="348">
        <f>'CONSTRUCTION COST ESTIMATE'!BA559</f>
        <v>0</v>
      </c>
      <c r="F559" s="349" t="s">
        <v>11</v>
      </c>
      <c r="G559" s="349" t="s">
        <v>11</v>
      </c>
    </row>
    <row r="560" spans="1:7" s="343" customFormat="1" ht="45" hidden="1" customHeight="1">
      <c r="A560" s="373">
        <f>'CONSTRUCTION COST ESTIMATE'!A560</f>
        <v>0</v>
      </c>
      <c r="B560" s="345">
        <f>'CONSTRUCTION COST ESTIMATE'!B560</f>
        <v>603.13400000000001</v>
      </c>
      <c r="C560" s="346" t="str">
        <f>'CONSTRUCTION COST ESTIMATE'!C560</f>
        <v>90 INCH REINFORCED CONCRETE PIPE (CLASS III)</v>
      </c>
      <c r="D560" s="347" t="str">
        <f>'CONSTRUCTION COST ESTIMATE'!BB560</f>
        <v>LF</v>
      </c>
      <c r="E560" s="348">
        <f>'CONSTRUCTION COST ESTIMATE'!BA560</f>
        <v>0</v>
      </c>
      <c r="F560" s="349" t="s">
        <v>11</v>
      </c>
      <c r="G560" s="349" t="s">
        <v>11</v>
      </c>
    </row>
    <row r="561" spans="1:9" s="343" customFormat="1" ht="45" hidden="1" customHeight="1">
      <c r="A561" s="373">
        <f>'CONSTRUCTION COST ESTIMATE'!A561</f>
        <v>0</v>
      </c>
      <c r="B561" s="345">
        <f>'CONSTRUCTION COST ESTIMATE'!B561</f>
        <v>603.13499999999999</v>
      </c>
      <c r="C561" s="346" t="str">
        <f>'CONSTRUCTION COST ESTIMATE'!C561</f>
        <v>90 INCH REINFORCED CONCRETE PIPE (CLASS IV)</v>
      </c>
      <c r="D561" s="347" t="str">
        <f>'CONSTRUCTION COST ESTIMATE'!BB561</f>
        <v>LF</v>
      </c>
      <c r="E561" s="348">
        <f>'CONSTRUCTION COST ESTIMATE'!BA561</f>
        <v>0</v>
      </c>
      <c r="F561" s="349" t="s">
        <v>11</v>
      </c>
      <c r="G561" s="349" t="s">
        <v>11</v>
      </c>
    </row>
    <row r="562" spans="1:9" s="343" customFormat="1" ht="45" hidden="1" customHeight="1">
      <c r="A562" s="373">
        <f>'CONSTRUCTION COST ESTIMATE'!A562</f>
        <v>0</v>
      </c>
      <c r="B562" s="345">
        <f>'CONSTRUCTION COST ESTIMATE'!B562</f>
        <v>603.13599999999997</v>
      </c>
      <c r="C562" s="346" t="str">
        <f>'CONSTRUCTION COST ESTIMATE'!C562</f>
        <v>90 INCH REINFORCED CONCRETE PIPE (CLASS V)</v>
      </c>
      <c r="D562" s="347" t="str">
        <f>'CONSTRUCTION COST ESTIMATE'!BB562</f>
        <v>LF</v>
      </c>
      <c r="E562" s="348">
        <f>'CONSTRUCTION COST ESTIMATE'!BA562</f>
        <v>0</v>
      </c>
      <c r="F562" s="349" t="s">
        <v>11</v>
      </c>
      <c r="G562" s="349" t="s">
        <v>11</v>
      </c>
    </row>
    <row r="563" spans="1:9" s="343" customFormat="1" ht="45" hidden="1" customHeight="1">
      <c r="A563" s="373">
        <f>'CONSTRUCTION COST ESTIMATE'!A563</f>
        <v>0</v>
      </c>
      <c r="B563" s="345">
        <f>'CONSTRUCTION COST ESTIMATE'!B563</f>
        <v>603.13699999999994</v>
      </c>
      <c r="C563" s="346" t="str">
        <f>'CONSTRUCTION COST ESTIMATE'!C563</f>
        <v>96 INCH REINFORCED CONCRETE PIPE (CLASS III)</v>
      </c>
      <c r="D563" s="347" t="str">
        <f>'CONSTRUCTION COST ESTIMATE'!BB563</f>
        <v>LF</v>
      </c>
      <c r="E563" s="348">
        <f>'CONSTRUCTION COST ESTIMATE'!BA563</f>
        <v>0</v>
      </c>
      <c r="F563" s="349" t="s">
        <v>11</v>
      </c>
      <c r="G563" s="349" t="s">
        <v>11</v>
      </c>
    </row>
    <row r="564" spans="1:9" s="343" customFormat="1" ht="45" hidden="1" customHeight="1">
      <c r="A564" s="373">
        <f>'CONSTRUCTION COST ESTIMATE'!A564</f>
        <v>0</v>
      </c>
      <c r="B564" s="345">
        <f>'CONSTRUCTION COST ESTIMATE'!B564</f>
        <v>603.13800000000003</v>
      </c>
      <c r="C564" s="346" t="str">
        <f>'CONSTRUCTION COST ESTIMATE'!C564</f>
        <v>96 INCH REINFORCED CONCRETE PIPE (CLASS IV)</v>
      </c>
      <c r="D564" s="347" t="str">
        <f>'CONSTRUCTION COST ESTIMATE'!BB564</f>
        <v>LF</v>
      </c>
      <c r="E564" s="348">
        <f>'CONSTRUCTION COST ESTIMATE'!BA564</f>
        <v>0</v>
      </c>
      <c r="F564" s="349" t="s">
        <v>11</v>
      </c>
      <c r="G564" s="349" t="s">
        <v>11</v>
      </c>
    </row>
    <row r="565" spans="1:9" s="343" customFormat="1" ht="45" hidden="1" customHeight="1">
      <c r="A565" s="373">
        <f>'CONSTRUCTION COST ESTIMATE'!A565</f>
        <v>0</v>
      </c>
      <c r="B565" s="345">
        <f>'CONSTRUCTION COST ESTIMATE'!B565</f>
        <v>603.13900000000001</v>
      </c>
      <c r="C565" s="346" t="str">
        <f>'CONSTRUCTION COST ESTIMATE'!C565</f>
        <v>96 INCH REINFORCED CONCRETE PIPE (CLASS V)</v>
      </c>
      <c r="D565" s="347" t="str">
        <f>'CONSTRUCTION COST ESTIMATE'!BB565</f>
        <v>LF</v>
      </c>
      <c r="E565" s="348">
        <f>'CONSTRUCTION COST ESTIMATE'!BA565</f>
        <v>0</v>
      </c>
      <c r="F565" s="349" t="s">
        <v>11</v>
      </c>
      <c r="G565" s="349" t="s">
        <v>11</v>
      </c>
    </row>
    <row r="566" spans="1:9" s="343" customFormat="1" ht="45" hidden="1" customHeight="1">
      <c r="A566" s="373">
        <f>'CONSTRUCTION COST ESTIMATE'!A566</f>
        <v>0</v>
      </c>
      <c r="B566" s="345">
        <f>'CONSTRUCTION COST ESTIMATE'!B566</f>
        <v>603.14</v>
      </c>
      <c r="C566" s="346" t="str">
        <f>'CONSTRUCTION COST ESTIMATE'!C566</f>
        <v>18 INCH C900 STORM DRAIN</v>
      </c>
      <c r="D566" s="347" t="str">
        <f>'CONSTRUCTION COST ESTIMATE'!BB566</f>
        <v>LF</v>
      </c>
      <c r="E566" s="348">
        <f>'CONSTRUCTION COST ESTIMATE'!BA566</f>
        <v>0</v>
      </c>
      <c r="F566" s="349" t="s">
        <v>11</v>
      </c>
      <c r="G566" s="349" t="s">
        <v>11</v>
      </c>
    </row>
    <row r="567" spans="1:9" s="343" customFormat="1" ht="45" hidden="1" customHeight="1">
      <c r="A567" s="373">
        <f>'CONSTRUCTION COST ESTIMATE'!A567</f>
        <v>0</v>
      </c>
      <c r="B567" s="345">
        <f>'CONSTRUCTION COST ESTIMATE'!B567</f>
        <v>603.14099999999996</v>
      </c>
      <c r="C567" s="346" t="str">
        <f>'CONSTRUCTION COST ESTIMATE'!C567</f>
        <v>24 INCH C900 STORM DRAIN</v>
      </c>
      <c r="D567" s="347" t="str">
        <f>'CONSTRUCTION COST ESTIMATE'!BB567</f>
        <v>LF</v>
      </c>
      <c r="E567" s="348">
        <f>'CONSTRUCTION COST ESTIMATE'!BA567</f>
        <v>0</v>
      </c>
      <c r="F567" s="349" t="s">
        <v>11</v>
      </c>
      <c r="G567" s="349" t="s">
        <v>11</v>
      </c>
    </row>
    <row r="568" spans="1:9" s="343" customFormat="1" ht="45" hidden="1" customHeight="1">
      <c r="A568" s="373">
        <f>'CONSTRUCTION COST ESTIMATE'!A568</f>
        <v>0</v>
      </c>
      <c r="B568" s="345">
        <f>'CONSTRUCTION COST ESTIMATE'!B568</f>
        <v>603.14200000000005</v>
      </c>
      <c r="C568" s="346" t="str">
        <f>'CONSTRUCTION COST ESTIMATE'!C568</f>
        <v>36 INCH C900 STORM DRAIN</v>
      </c>
      <c r="D568" s="347" t="str">
        <f>'CONSTRUCTION COST ESTIMATE'!BB568</f>
        <v>LF</v>
      </c>
      <c r="E568" s="348">
        <f>'CONSTRUCTION COST ESTIMATE'!BA568</f>
        <v>0</v>
      </c>
      <c r="F568" s="349" t="s">
        <v>11</v>
      </c>
      <c r="G568" s="349" t="s">
        <v>11</v>
      </c>
    </row>
    <row r="569" spans="1:9" s="343" customFormat="1" ht="45" hidden="1" customHeight="1">
      <c r="A569" s="373">
        <f>'CONSTRUCTION COST ESTIMATE'!A569</f>
        <v>0</v>
      </c>
      <c r="B569" s="345">
        <f>'CONSTRUCTION COST ESTIMATE'!B569</f>
        <v>605.00049999999999</v>
      </c>
      <c r="C569" s="346" t="str">
        <f>'CONSTRUCTION COST ESTIMATE'!C569</f>
        <v>6 INCH PVC DRAIN PIPE</v>
      </c>
      <c r="D569" s="347" t="str">
        <f>'CONSTRUCTION COST ESTIMATE'!BB569</f>
        <v>LF</v>
      </c>
      <c r="E569" s="348">
        <f>'CONSTRUCTION COST ESTIMATE'!BA569</f>
        <v>0</v>
      </c>
      <c r="F569" s="349" t="s">
        <v>11</v>
      </c>
      <c r="G569" s="349" t="s">
        <v>11</v>
      </c>
    </row>
    <row r="570" spans="1:9" s="343" customFormat="1" ht="45" hidden="1" customHeight="1">
      <c r="A570" s="373">
        <f>'CONSTRUCTION COST ESTIMATE'!A570</f>
        <v>0</v>
      </c>
      <c r="B570" s="345">
        <f>'CONSTRUCTION COST ESTIMATE'!B570</f>
        <v>605.00099999999998</v>
      </c>
      <c r="C570" s="346" t="str">
        <f>'CONSTRUCTION COST ESTIMATE'!C570</f>
        <v>12 INCH PVC SOLID WALL S46 PIPE</v>
      </c>
      <c r="D570" s="347" t="str">
        <f>'CONSTRUCTION COST ESTIMATE'!BB570</f>
        <v>LF</v>
      </c>
      <c r="E570" s="348">
        <f>'CONSTRUCTION COST ESTIMATE'!BA570</f>
        <v>0</v>
      </c>
      <c r="F570" s="349" t="s">
        <v>11</v>
      </c>
      <c r="G570" s="349" t="s">
        <v>11</v>
      </c>
    </row>
    <row r="571" spans="1:9" s="343" customFormat="1" ht="45" hidden="1" customHeight="1">
      <c r="A571" s="373">
        <f>'CONSTRUCTION COST ESTIMATE'!A571</f>
        <v>0</v>
      </c>
      <c r="B571" s="345">
        <f>'CONSTRUCTION COST ESTIMATE'!B571</f>
        <v>605.00199999999995</v>
      </c>
      <c r="C571" s="346" t="str">
        <f>'CONSTRUCTION COST ESTIMATE'!C571</f>
        <v>18 INCH PVC C900</v>
      </c>
      <c r="D571" s="347" t="str">
        <f>'CONSTRUCTION COST ESTIMATE'!BB571</f>
        <v>LF</v>
      </c>
      <c r="E571" s="348">
        <f>'CONSTRUCTION COST ESTIMATE'!BA571</f>
        <v>0</v>
      </c>
      <c r="F571" s="349" t="s">
        <v>11</v>
      </c>
      <c r="G571" s="349" t="s">
        <v>11</v>
      </c>
    </row>
    <row r="572" spans="1:9" s="343" customFormat="1" ht="45" hidden="1" customHeight="1">
      <c r="A572" s="373">
        <f>'CONSTRUCTION COST ESTIMATE'!A572</f>
        <v>0</v>
      </c>
      <c r="B572" s="345">
        <f>'CONSTRUCTION COST ESTIMATE'!B572</f>
        <v>605.00300000000004</v>
      </c>
      <c r="C572" s="346" t="str">
        <f>'CONSTRUCTION COST ESTIMATE'!C572</f>
        <v>24 INCH PLASTIC PIPE</v>
      </c>
      <c r="D572" s="347" t="str">
        <f>'CONSTRUCTION COST ESTIMATE'!BB572</f>
        <v>LF</v>
      </c>
      <c r="E572" s="348">
        <f>'CONSTRUCTION COST ESTIMATE'!BA572</f>
        <v>0</v>
      </c>
      <c r="F572" s="349" t="s">
        <v>11</v>
      </c>
      <c r="G572" s="349" t="s">
        <v>11</v>
      </c>
    </row>
    <row r="573" spans="1:9" s="343" customFormat="1" ht="45" hidden="1" customHeight="1">
      <c r="A573" s="373">
        <f>'CONSTRUCTION COST ESTIMATE'!A573</f>
        <v>0</v>
      </c>
      <c r="B573" s="345">
        <f>'CONSTRUCTION COST ESTIMATE'!B573</f>
        <v>605.00400000000002</v>
      </c>
      <c r="C573" s="346" t="str">
        <f>'CONSTRUCTION COST ESTIMATE'!C573</f>
        <v>24 INCH PVC C900 PIPE</v>
      </c>
      <c r="D573" s="347" t="str">
        <f>'CONSTRUCTION COST ESTIMATE'!BB573</f>
        <v>LF</v>
      </c>
      <c r="E573" s="348">
        <f>'CONSTRUCTION COST ESTIMATE'!BA573</f>
        <v>0</v>
      </c>
      <c r="F573" s="349" t="s">
        <v>11</v>
      </c>
      <c r="G573" s="349" t="s">
        <v>11</v>
      </c>
    </row>
    <row r="574" spans="1:9" s="343" customFormat="1" ht="30" customHeight="1">
      <c r="A574" s="372" t="str">
        <f>'CONSTRUCTION COST ESTIMATE'!A574</f>
        <v>SP 609-611</v>
      </c>
      <c r="B574" s="338"/>
      <c r="C574" s="339" t="str">
        <f>'CONSTRUCTION COST ESTIMATE'!C574</f>
        <v>REINFORCED CONCRETE PIPE</v>
      </c>
      <c r="D574" s="340"/>
      <c r="E574" s="341"/>
      <c r="F574" s="342"/>
      <c r="G574" s="342"/>
      <c r="I574" s="344" t="s">
        <v>1447</v>
      </c>
    </row>
    <row r="575" spans="1:9" s="343" customFormat="1" ht="45" hidden="1" customHeight="1">
      <c r="A575" s="373">
        <f>'CONSTRUCTION COST ESTIMATE'!A575</f>
        <v>0</v>
      </c>
      <c r="B575" s="345">
        <f>'CONSTRUCTION COST ESTIMATE'!B575</f>
        <v>609.00049999999999</v>
      </c>
      <c r="C575" s="346" t="str">
        <f>'CONSTRUCTION COST ESTIMATE'!C575</f>
        <v>CASTING</v>
      </c>
      <c r="D575" s="347" t="str">
        <f>'CONSTRUCTION COST ESTIMATE'!BB575</f>
        <v>LB</v>
      </c>
      <c r="E575" s="348">
        <f>'CONSTRUCTION COST ESTIMATE'!BA575</f>
        <v>0</v>
      </c>
      <c r="F575" s="349" t="s">
        <v>11</v>
      </c>
      <c r="G575" s="349" t="s">
        <v>11</v>
      </c>
    </row>
    <row r="576" spans="1:9" s="343" customFormat="1" ht="45" hidden="1" customHeight="1">
      <c r="A576" s="373">
        <f>'CONSTRUCTION COST ESTIMATE'!A576</f>
        <v>0</v>
      </c>
      <c r="B576" s="345">
        <f>'CONSTRUCTION COST ESTIMATE'!B576</f>
        <v>609.00099999999998</v>
      </c>
      <c r="C576" s="346" t="str">
        <f>'CONSTRUCTION COST ESTIMATE'!C576</f>
        <v>CONCRETE COLLAR (24 INCH)</v>
      </c>
      <c r="D576" s="347" t="str">
        <f>'CONSTRUCTION COST ESTIMATE'!BB576</f>
        <v>EA</v>
      </c>
      <c r="E576" s="348">
        <f>'CONSTRUCTION COST ESTIMATE'!BA576</f>
        <v>0</v>
      </c>
      <c r="F576" s="349" t="s">
        <v>11</v>
      </c>
      <c r="G576" s="349" t="s">
        <v>11</v>
      </c>
    </row>
    <row r="577" spans="1:7" s="343" customFormat="1" ht="45" hidden="1" customHeight="1">
      <c r="A577" s="373">
        <f>'CONSTRUCTION COST ESTIMATE'!A577</f>
        <v>0</v>
      </c>
      <c r="B577" s="345">
        <f>'CONSTRUCTION COST ESTIMATE'!B577</f>
        <v>609.00199999999995</v>
      </c>
      <c r="C577" s="346" t="str">
        <f>'CONSTRUCTION COST ESTIMATE'!C577</f>
        <v>CONCRETE COLLAR (36 INCH)</v>
      </c>
      <c r="D577" s="347" t="str">
        <f>'CONSTRUCTION COST ESTIMATE'!BB577</f>
        <v>EA</v>
      </c>
      <c r="E577" s="348">
        <f>'CONSTRUCTION COST ESTIMATE'!BA577</f>
        <v>0</v>
      </c>
      <c r="F577" s="349" t="s">
        <v>11</v>
      </c>
      <c r="G577" s="349" t="s">
        <v>11</v>
      </c>
    </row>
    <row r="578" spans="1:7" s="343" customFormat="1" ht="45" hidden="1" customHeight="1">
      <c r="A578" s="373">
        <f>'CONSTRUCTION COST ESTIMATE'!A578</f>
        <v>0</v>
      </c>
      <c r="B578" s="345">
        <f>'CONSTRUCTION COST ESTIMATE'!B578</f>
        <v>609.00300000000004</v>
      </c>
      <c r="C578" s="346" t="str">
        <f>'CONSTRUCTION COST ESTIMATE'!C578</f>
        <v>CONCRETE COLLAR (48 INCH)</v>
      </c>
      <c r="D578" s="347" t="str">
        <f>'CONSTRUCTION COST ESTIMATE'!BB578</f>
        <v>EA</v>
      </c>
      <c r="E578" s="348">
        <f>'CONSTRUCTION COST ESTIMATE'!BA578</f>
        <v>0</v>
      </c>
      <c r="F578" s="349" t="s">
        <v>11</v>
      </c>
      <c r="G578" s="349" t="s">
        <v>11</v>
      </c>
    </row>
    <row r="579" spans="1:7" s="343" customFormat="1" ht="45" hidden="1" customHeight="1">
      <c r="A579" s="373">
        <f>'CONSTRUCTION COST ESTIMATE'!A579</f>
        <v>0</v>
      </c>
      <c r="B579" s="345">
        <f>'CONSTRUCTION COST ESTIMATE'!B579</f>
        <v>609.00400000000002</v>
      </c>
      <c r="C579" s="346" t="str">
        <f>'CONSTRUCTION COST ESTIMATE'!C579</f>
        <v>REINFORCED CONCRETE PIPE (RCP) CONNECTION TO EXISTING REINFORCED CONCRETE PIPE (RCP)</v>
      </c>
      <c r="D579" s="347" t="str">
        <f>'CONSTRUCTION COST ESTIMATE'!BB579</f>
        <v>EA</v>
      </c>
      <c r="E579" s="348">
        <f>'CONSTRUCTION COST ESTIMATE'!BA579</f>
        <v>0</v>
      </c>
      <c r="F579" s="349" t="s">
        <v>11</v>
      </c>
      <c r="G579" s="349" t="s">
        <v>11</v>
      </c>
    </row>
    <row r="580" spans="1:7" s="343" customFormat="1" ht="45" hidden="1" customHeight="1">
      <c r="A580" s="373">
        <f>'CONSTRUCTION COST ESTIMATE'!A580</f>
        <v>0</v>
      </c>
      <c r="B580" s="345">
        <f>'CONSTRUCTION COST ESTIMATE'!B580</f>
        <v>609.005</v>
      </c>
      <c r="C580" s="346" t="str">
        <f>'CONSTRUCTION COST ESTIMATE'!C580</f>
        <v>PRECAST CURB INLET</v>
      </c>
      <c r="D580" s="347" t="str">
        <f>'CONSTRUCTION COST ESTIMATE'!BB580</f>
        <v>EA</v>
      </c>
      <c r="E580" s="348">
        <f>'CONSTRUCTION COST ESTIMATE'!BA580</f>
        <v>0</v>
      </c>
      <c r="F580" s="349" t="s">
        <v>11</v>
      </c>
      <c r="G580" s="349" t="s">
        <v>11</v>
      </c>
    </row>
    <row r="581" spans="1:7" s="343" customFormat="1" ht="45" hidden="1" customHeight="1">
      <c r="A581" s="373">
        <f>'CONSTRUCTION COST ESTIMATE'!A581</f>
        <v>0</v>
      </c>
      <c r="B581" s="345">
        <f>'CONSTRUCTION COST ESTIMATE'!B581</f>
        <v>609.01</v>
      </c>
      <c r="C581" s="346" t="str">
        <f>'CONSTRUCTION COST ESTIMATE'!C581</f>
        <v>TYPE A DROP INLET</v>
      </c>
      <c r="D581" s="347" t="str">
        <f>'CONSTRUCTION COST ESTIMATE'!BB581</f>
        <v>EA</v>
      </c>
      <c r="E581" s="348">
        <f>'CONSTRUCTION COST ESTIMATE'!BA581</f>
        <v>0</v>
      </c>
      <c r="F581" s="349" t="s">
        <v>11</v>
      </c>
      <c r="G581" s="349" t="s">
        <v>11</v>
      </c>
    </row>
    <row r="582" spans="1:7" s="343" customFormat="1" ht="45" hidden="1" customHeight="1">
      <c r="A582" s="373">
        <f>'CONSTRUCTION COST ESTIMATE'!A582</f>
        <v>0</v>
      </c>
      <c r="B582" s="345">
        <f>'CONSTRUCTION COST ESTIMATE'!B582</f>
        <v>609.01099999999997</v>
      </c>
      <c r="C582" s="346" t="str">
        <f>'CONSTRUCTION COST ESTIMATE'!C582</f>
        <v>TYPE B DROP INLET</v>
      </c>
      <c r="D582" s="347" t="str">
        <f>'CONSTRUCTION COST ESTIMATE'!BB582</f>
        <v>EA</v>
      </c>
      <c r="E582" s="348">
        <f>'CONSTRUCTION COST ESTIMATE'!BA582</f>
        <v>0</v>
      </c>
      <c r="F582" s="349" t="s">
        <v>11</v>
      </c>
      <c r="G582" s="349" t="s">
        <v>11</v>
      </c>
    </row>
    <row r="583" spans="1:7" s="343" customFormat="1" ht="45" hidden="1" customHeight="1">
      <c r="A583" s="373">
        <f>'CONSTRUCTION COST ESTIMATE'!A583</f>
        <v>0</v>
      </c>
      <c r="B583" s="345">
        <f>'CONSTRUCTION COST ESTIMATE'!B583</f>
        <v>609.01199999999994</v>
      </c>
      <c r="C583" s="346" t="str">
        <f>'CONSTRUCTION COST ESTIMATE'!C583</f>
        <v>MODIFIED TYPE CD DROP INLET</v>
      </c>
      <c r="D583" s="347" t="str">
        <f>'CONSTRUCTION COST ESTIMATE'!BB583</f>
        <v>EA</v>
      </c>
      <c r="E583" s="348">
        <f>'CONSTRUCTION COST ESTIMATE'!BA583</f>
        <v>0</v>
      </c>
      <c r="F583" s="349" t="s">
        <v>11</v>
      </c>
      <c r="G583" s="349" t="s">
        <v>11</v>
      </c>
    </row>
    <row r="584" spans="1:7" s="343" customFormat="1" ht="45" hidden="1" customHeight="1">
      <c r="A584" s="373">
        <f>'CONSTRUCTION COST ESTIMATE'!A584</f>
        <v>0</v>
      </c>
      <c r="B584" s="345">
        <f>'CONSTRUCTION COST ESTIMATE'!B584</f>
        <v>609.01300000000003</v>
      </c>
      <c r="C584" s="346" t="str">
        <f>'CONSTRUCTION COST ESTIMATE'!C584</f>
        <v>TYPE CM DROP INLET (17.5 FOOT)</v>
      </c>
      <c r="D584" s="347" t="str">
        <f>'CONSTRUCTION COST ESTIMATE'!BB584</f>
        <v>EA</v>
      </c>
      <c r="E584" s="348">
        <f>'CONSTRUCTION COST ESTIMATE'!BA584</f>
        <v>0</v>
      </c>
      <c r="F584" s="349" t="s">
        <v>11</v>
      </c>
      <c r="G584" s="349" t="s">
        <v>11</v>
      </c>
    </row>
    <row r="585" spans="1:7" s="343" customFormat="1" ht="45" hidden="1" customHeight="1">
      <c r="A585" s="373">
        <f>'CONSTRUCTION COST ESTIMATE'!A585</f>
        <v>0</v>
      </c>
      <c r="B585" s="345">
        <f>'CONSTRUCTION COST ESTIMATE'!B585</f>
        <v>609.01400000000001</v>
      </c>
      <c r="C585" s="346" t="str">
        <f>'CONSTRUCTION COST ESTIMATE'!C585</f>
        <v>TYPE CM DROP INLET (20 FOOT)</v>
      </c>
      <c r="D585" s="347" t="str">
        <f>'CONSTRUCTION COST ESTIMATE'!BB585</f>
        <v>EA</v>
      </c>
      <c r="E585" s="348">
        <f>'CONSTRUCTION COST ESTIMATE'!BA585</f>
        <v>0</v>
      </c>
      <c r="F585" s="349" t="s">
        <v>11</v>
      </c>
      <c r="G585" s="349" t="s">
        <v>11</v>
      </c>
    </row>
    <row r="586" spans="1:7" s="343" customFormat="1" ht="45" hidden="1" customHeight="1">
      <c r="A586" s="373">
        <f>'CONSTRUCTION COST ESTIMATE'!A586</f>
        <v>0</v>
      </c>
      <c r="B586" s="345">
        <f>'CONSTRUCTION COST ESTIMATE'!B586</f>
        <v>609.01499999999999</v>
      </c>
      <c r="C586" s="346" t="str">
        <f>'CONSTRUCTION COST ESTIMATE'!C586</f>
        <v>TYPE CM2 DROP INLET (7.5 FOOT)</v>
      </c>
      <c r="D586" s="347" t="str">
        <f>'CONSTRUCTION COST ESTIMATE'!BB586</f>
        <v>EA</v>
      </c>
      <c r="E586" s="348">
        <f>'CONSTRUCTION COST ESTIMATE'!BA586</f>
        <v>0</v>
      </c>
      <c r="F586" s="349" t="s">
        <v>11</v>
      </c>
      <c r="G586" s="349" t="s">
        <v>11</v>
      </c>
    </row>
    <row r="587" spans="1:7" s="343" customFormat="1" ht="45" hidden="1" customHeight="1">
      <c r="A587" s="373">
        <f>'CONSTRUCTION COST ESTIMATE'!A587</f>
        <v>0</v>
      </c>
      <c r="B587" s="345">
        <f>'CONSTRUCTION COST ESTIMATE'!B587</f>
        <v>609.01599999999996</v>
      </c>
      <c r="C587" s="346" t="str">
        <f>'CONSTRUCTION COST ESTIMATE'!C587</f>
        <v>TYPE CM2 DROP INLET (30 FOOT)</v>
      </c>
      <c r="D587" s="347" t="str">
        <f>'CONSTRUCTION COST ESTIMATE'!BB587</f>
        <v>EA</v>
      </c>
      <c r="E587" s="348">
        <f>'CONSTRUCTION COST ESTIMATE'!BA587</f>
        <v>0</v>
      </c>
      <c r="F587" s="349" t="s">
        <v>11</v>
      </c>
      <c r="G587" s="349" t="s">
        <v>11</v>
      </c>
    </row>
    <row r="588" spans="1:7" s="343" customFormat="1" ht="45" hidden="1" customHeight="1">
      <c r="A588" s="373">
        <f>'CONSTRUCTION COST ESTIMATE'!A588</f>
        <v>0</v>
      </c>
      <c r="B588" s="345">
        <f>'CONSTRUCTION COST ESTIMATE'!B588</f>
        <v>609.01700000000005</v>
      </c>
      <c r="C588" s="346" t="str">
        <f>'CONSTRUCTION COST ESTIMATE'!C588</f>
        <v>DM FOOT DROP INLET (9.5 TYPE)</v>
      </c>
      <c r="D588" s="347" t="str">
        <f>'CONSTRUCTION COST ESTIMATE'!BB588</f>
        <v>EA</v>
      </c>
      <c r="E588" s="348">
        <f>'CONSTRUCTION COST ESTIMATE'!BA588</f>
        <v>0</v>
      </c>
      <c r="F588" s="349" t="s">
        <v>11</v>
      </c>
      <c r="G588" s="349" t="s">
        <v>11</v>
      </c>
    </row>
    <row r="589" spans="1:7" s="343" customFormat="1" ht="45" hidden="1" customHeight="1">
      <c r="A589" s="373">
        <f>'CONSTRUCTION COST ESTIMATE'!A589</f>
        <v>0</v>
      </c>
      <c r="B589" s="345">
        <f>'CONSTRUCTION COST ESTIMATE'!B589</f>
        <v>609.01800000000003</v>
      </c>
      <c r="C589" s="346" t="str">
        <f>'CONSTRUCTION COST ESTIMATE'!C589</f>
        <v>TYPE DM DROP INLET (10 FOOT)</v>
      </c>
      <c r="D589" s="347" t="str">
        <f>'CONSTRUCTION COST ESTIMATE'!BB589</f>
        <v>EA</v>
      </c>
      <c r="E589" s="348">
        <f>'CONSTRUCTION COST ESTIMATE'!BA589</f>
        <v>0</v>
      </c>
      <c r="F589" s="349" t="s">
        <v>11</v>
      </c>
      <c r="G589" s="349" t="s">
        <v>11</v>
      </c>
    </row>
    <row r="590" spans="1:7" s="343" customFormat="1" ht="45" hidden="1" customHeight="1">
      <c r="A590" s="373">
        <f>'CONSTRUCTION COST ESTIMATE'!A590</f>
        <v>0</v>
      </c>
      <c r="B590" s="345">
        <f>'CONSTRUCTION COST ESTIMATE'!B590</f>
        <v>609.01900000000001</v>
      </c>
      <c r="C590" s="346" t="str">
        <f>'CONSTRUCTION COST ESTIMATE'!C590</f>
        <v>TYPE DM DROP INLET (12 FOOT)</v>
      </c>
      <c r="D590" s="347" t="str">
        <f>'CONSTRUCTION COST ESTIMATE'!BB590</f>
        <v>EA</v>
      </c>
      <c r="E590" s="348">
        <f>'CONSTRUCTION COST ESTIMATE'!BA590</f>
        <v>0</v>
      </c>
      <c r="F590" s="349" t="s">
        <v>11</v>
      </c>
      <c r="G590" s="349" t="s">
        <v>11</v>
      </c>
    </row>
    <row r="591" spans="1:7" s="343" customFormat="1" ht="45" hidden="1" customHeight="1">
      <c r="A591" s="373">
        <f>'CONSTRUCTION COST ESTIMATE'!A591</f>
        <v>0</v>
      </c>
      <c r="B591" s="345">
        <f>'CONSTRUCTION COST ESTIMATE'!B591</f>
        <v>609.02</v>
      </c>
      <c r="C591" s="346" t="str">
        <f>'CONSTRUCTION COST ESTIMATE'!C591</f>
        <v>TYPE DM DROP INLET (12.5 FOOT)</v>
      </c>
      <c r="D591" s="347" t="str">
        <f>'CONSTRUCTION COST ESTIMATE'!BB591</f>
        <v>EA</v>
      </c>
      <c r="E591" s="348">
        <f>'CONSTRUCTION COST ESTIMATE'!BA591</f>
        <v>0</v>
      </c>
      <c r="F591" s="349" t="s">
        <v>11</v>
      </c>
      <c r="G591" s="349" t="s">
        <v>11</v>
      </c>
    </row>
    <row r="592" spans="1:7" s="343" customFormat="1" ht="45" hidden="1" customHeight="1">
      <c r="A592" s="373">
        <f>'CONSTRUCTION COST ESTIMATE'!A592</f>
        <v>0</v>
      </c>
      <c r="B592" s="345">
        <f>'CONSTRUCTION COST ESTIMATE'!B592</f>
        <v>609.02099999999996</v>
      </c>
      <c r="C592" s="346" t="str">
        <f>'CONSTRUCTION COST ESTIMATE'!C592</f>
        <v>TYPE DM DROP INLET (17 FOOT)</v>
      </c>
      <c r="D592" s="347" t="str">
        <f>'CONSTRUCTION COST ESTIMATE'!BB592</f>
        <v>EA</v>
      </c>
      <c r="E592" s="348">
        <f>'CONSTRUCTION COST ESTIMATE'!BA592</f>
        <v>0</v>
      </c>
      <c r="F592" s="349" t="s">
        <v>11</v>
      </c>
      <c r="G592" s="349" t="s">
        <v>11</v>
      </c>
    </row>
    <row r="593" spans="1:7" s="343" customFormat="1" ht="45" hidden="1" customHeight="1">
      <c r="A593" s="373">
        <f>'CONSTRUCTION COST ESTIMATE'!A593</f>
        <v>0</v>
      </c>
      <c r="B593" s="345">
        <f>'CONSTRUCTION COST ESTIMATE'!B593</f>
        <v>609.02200000000005</v>
      </c>
      <c r="C593" s="346" t="str">
        <f>'CONSTRUCTION COST ESTIMATE'!C593</f>
        <v>TYPE DM DROP INLET (17.5 FOOT)</v>
      </c>
      <c r="D593" s="347" t="str">
        <f>'CONSTRUCTION COST ESTIMATE'!BB593</f>
        <v>EA</v>
      </c>
      <c r="E593" s="348">
        <f>'CONSTRUCTION COST ESTIMATE'!BA593</f>
        <v>0</v>
      </c>
      <c r="F593" s="349" t="s">
        <v>11</v>
      </c>
      <c r="G593" s="349" t="s">
        <v>11</v>
      </c>
    </row>
    <row r="594" spans="1:7" s="343" customFormat="1" ht="45" hidden="1" customHeight="1">
      <c r="A594" s="373">
        <f>'CONSTRUCTION COST ESTIMATE'!A594</f>
        <v>0</v>
      </c>
      <c r="B594" s="345">
        <f>'CONSTRUCTION COST ESTIMATE'!B594</f>
        <v>609.02300000000002</v>
      </c>
      <c r="C594" s="346" t="str">
        <f>'CONSTRUCTION COST ESTIMATE'!C594</f>
        <v>TYPE DM DROP INLET (20 FOOT)</v>
      </c>
      <c r="D594" s="347" t="str">
        <f>'CONSTRUCTION COST ESTIMATE'!BB594</f>
        <v>EA</v>
      </c>
      <c r="E594" s="348">
        <f>'CONSTRUCTION COST ESTIMATE'!BA594</f>
        <v>0</v>
      </c>
      <c r="F594" s="349" t="s">
        <v>11</v>
      </c>
      <c r="G594" s="349" t="s">
        <v>11</v>
      </c>
    </row>
    <row r="595" spans="1:7" s="343" customFormat="1" ht="45" hidden="1" customHeight="1">
      <c r="A595" s="373">
        <f>'CONSTRUCTION COST ESTIMATE'!A595</f>
        <v>0</v>
      </c>
      <c r="B595" s="345">
        <f>'CONSTRUCTION COST ESTIMATE'!B595</f>
        <v>609.024</v>
      </c>
      <c r="C595" s="346" t="str">
        <f>'CONSTRUCTION COST ESTIMATE'!C595</f>
        <v>TYPE DM DROP INLET (22 FOOT)</v>
      </c>
      <c r="D595" s="347" t="str">
        <f>'CONSTRUCTION COST ESTIMATE'!BB595</f>
        <v>EA</v>
      </c>
      <c r="E595" s="348">
        <f>'CONSTRUCTION COST ESTIMATE'!BA595</f>
        <v>0</v>
      </c>
      <c r="F595" s="349" t="s">
        <v>11</v>
      </c>
      <c r="G595" s="349" t="s">
        <v>11</v>
      </c>
    </row>
    <row r="596" spans="1:7" s="343" customFormat="1" ht="45" hidden="1" customHeight="1">
      <c r="A596" s="373">
        <f>'CONSTRUCTION COST ESTIMATE'!A596</f>
        <v>0</v>
      </c>
      <c r="B596" s="345">
        <f>'CONSTRUCTION COST ESTIMATE'!B596</f>
        <v>609.02499999999998</v>
      </c>
      <c r="C596" s="346" t="str">
        <f>'CONSTRUCTION COST ESTIMATE'!C596</f>
        <v>TYPE DM2 DROP INLET (2.5 FOOT)</v>
      </c>
      <c r="D596" s="347" t="str">
        <f>'CONSTRUCTION COST ESTIMATE'!BB596</f>
        <v>EA</v>
      </c>
      <c r="E596" s="348">
        <f>'CONSTRUCTION COST ESTIMATE'!BA596</f>
        <v>0</v>
      </c>
      <c r="F596" s="349" t="s">
        <v>11</v>
      </c>
      <c r="G596" s="349" t="s">
        <v>11</v>
      </c>
    </row>
    <row r="597" spans="1:7" s="343" customFormat="1" ht="45" hidden="1" customHeight="1">
      <c r="A597" s="373">
        <f>'CONSTRUCTION COST ESTIMATE'!A597</f>
        <v>0</v>
      </c>
      <c r="B597" s="345">
        <f>'CONSTRUCTION COST ESTIMATE'!B597</f>
        <v>609.02599999999995</v>
      </c>
      <c r="C597" s="346" t="str">
        <f>'CONSTRUCTION COST ESTIMATE'!C597</f>
        <v>TYPE DM2 DROP INLET (5 FOOT)</v>
      </c>
      <c r="D597" s="347" t="str">
        <f>'CONSTRUCTION COST ESTIMATE'!BB597</f>
        <v>EA</v>
      </c>
      <c r="E597" s="348">
        <f>'CONSTRUCTION COST ESTIMATE'!BA597</f>
        <v>0</v>
      </c>
      <c r="F597" s="349" t="s">
        <v>11</v>
      </c>
      <c r="G597" s="349" t="s">
        <v>11</v>
      </c>
    </row>
    <row r="598" spans="1:7" s="343" customFormat="1" ht="45" hidden="1" customHeight="1">
      <c r="A598" s="373">
        <f>'CONSTRUCTION COST ESTIMATE'!A598</f>
        <v>0</v>
      </c>
      <c r="B598" s="345">
        <f>'CONSTRUCTION COST ESTIMATE'!B598</f>
        <v>609.02700000000004</v>
      </c>
      <c r="C598" s="346" t="str">
        <f>'CONSTRUCTION COST ESTIMATE'!C598</f>
        <v>TYPE DM2 DROP INLET (7.5 FOOT)</v>
      </c>
      <c r="D598" s="347" t="str">
        <f>'CONSTRUCTION COST ESTIMATE'!BB598</f>
        <v>EA</v>
      </c>
      <c r="E598" s="348">
        <f>'CONSTRUCTION COST ESTIMATE'!BA598</f>
        <v>0</v>
      </c>
      <c r="F598" s="349" t="s">
        <v>11</v>
      </c>
      <c r="G598" s="349" t="s">
        <v>11</v>
      </c>
    </row>
    <row r="599" spans="1:7" s="343" customFormat="1" ht="45" hidden="1" customHeight="1">
      <c r="A599" s="373">
        <f>'CONSTRUCTION COST ESTIMATE'!A599</f>
        <v>0</v>
      </c>
      <c r="B599" s="345">
        <f>'CONSTRUCTION COST ESTIMATE'!B599</f>
        <v>609.02800000000002</v>
      </c>
      <c r="C599" s="346" t="str">
        <f>'CONSTRUCTION COST ESTIMATE'!C599</f>
        <v>TYPE DM2 DROP INLET (10 FOOT)</v>
      </c>
      <c r="D599" s="347" t="str">
        <f>'CONSTRUCTION COST ESTIMATE'!BB599</f>
        <v>EA</v>
      </c>
      <c r="E599" s="348">
        <f>'CONSTRUCTION COST ESTIMATE'!BA599</f>
        <v>0</v>
      </c>
      <c r="F599" s="349" t="s">
        <v>11</v>
      </c>
      <c r="G599" s="349" t="s">
        <v>11</v>
      </c>
    </row>
    <row r="600" spans="1:7" s="343" customFormat="1" ht="45" hidden="1" customHeight="1">
      <c r="A600" s="373">
        <f>'CONSTRUCTION COST ESTIMATE'!A600</f>
        <v>0</v>
      </c>
      <c r="B600" s="345">
        <f>'CONSTRUCTION COST ESTIMATE'!B600</f>
        <v>609.029</v>
      </c>
      <c r="C600" s="346" t="str">
        <f>'CONSTRUCTION COST ESTIMATE'!C600</f>
        <v>TYPE DM2 DROP INLET (15 FOOT)</v>
      </c>
      <c r="D600" s="347" t="str">
        <f>'CONSTRUCTION COST ESTIMATE'!BB600</f>
        <v>EA</v>
      </c>
      <c r="E600" s="348">
        <f>'CONSTRUCTION COST ESTIMATE'!BA600</f>
        <v>0</v>
      </c>
      <c r="F600" s="349" t="s">
        <v>11</v>
      </c>
      <c r="G600" s="349" t="s">
        <v>11</v>
      </c>
    </row>
    <row r="601" spans="1:7" s="343" customFormat="1" ht="45" hidden="1" customHeight="1">
      <c r="A601" s="373">
        <f>'CONSTRUCTION COST ESTIMATE'!A601</f>
        <v>0</v>
      </c>
      <c r="B601" s="345">
        <f>'CONSTRUCTION COST ESTIMATE'!B601</f>
        <v>609.03</v>
      </c>
      <c r="C601" s="346" t="str">
        <f>'CONSTRUCTION COST ESTIMATE'!C601</f>
        <v>MODIFIED TYPE DM2 DROP INLET (16.5 FOOT)</v>
      </c>
      <c r="D601" s="347" t="str">
        <f>'CONSTRUCTION COST ESTIMATE'!BB601</f>
        <v>EA</v>
      </c>
      <c r="E601" s="348">
        <f>'CONSTRUCTION COST ESTIMATE'!BA601</f>
        <v>0</v>
      </c>
      <c r="F601" s="349" t="s">
        <v>11</v>
      </c>
      <c r="G601" s="349" t="s">
        <v>11</v>
      </c>
    </row>
    <row r="602" spans="1:7" s="343" customFormat="1" ht="45" hidden="1" customHeight="1">
      <c r="A602" s="373">
        <f>'CONSTRUCTION COST ESTIMATE'!A602</f>
        <v>0</v>
      </c>
      <c r="B602" s="345">
        <f>'CONSTRUCTION COST ESTIMATE'!B602</f>
        <v>609.03099999999995</v>
      </c>
      <c r="C602" s="346" t="str">
        <f>'CONSTRUCTION COST ESTIMATE'!C602</f>
        <v>TYPE DM2 DROP INLET (20 FOOT)</v>
      </c>
      <c r="D602" s="347" t="str">
        <f>'CONSTRUCTION COST ESTIMATE'!BB602</f>
        <v>EA</v>
      </c>
      <c r="E602" s="348">
        <f>'CONSTRUCTION COST ESTIMATE'!BA602</f>
        <v>0</v>
      </c>
      <c r="F602" s="349" t="s">
        <v>11</v>
      </c>
      <c r="G602" s="349" t="s">
        <v>11</v>
      </c>
    </row>
    <row r="603" spans="1:7" s="343" customFormat="1" ht="45" hidden="1" customHeight="1">
      <c r="A603" s="373">
        <f>'CONSTRUCTION COST ESTIMATE'!A603</f>
        <v>0</v>
      </c>
      <c r="B603" s="345">
        <f>'CONSTRUCTION COST ESTIMATE'!B603</f>
        <v>609.03200000000004</v>
      </c>
      <c r="C603" s="346" t="str">
        <f>'CONSTRUCTION COST ESTIMATE'!C603</f>
        <v>(NDOT) TYPE 2 DROP INLET WITH CONCRETE APRON</v>
      </c>
      <c r="D603" s="347" t="str">
        <f>'CONSTRUCTION COST ESTIMATE'!BB603</f>
        <v>EA</v>
      </c>
      <c r="E603" s="348">
        <f>'CONSTRUCTION COST ESTIMATE'!BA603</f>
        <v>0</v>
      </c>
      <c r="F603" s="349" t="s">
        <v>11</v>
      </c>
      <c r="G603" s="349" t="s">
        <v>11</v>
      </c>
    </row>
    <row r="604" spans="1:7" s="343" customFormat="1" ht="45" hidden="1" customHeight="1">
      <c r="A604" s="373">
        <f>'CONSTRUCTION COST ESTIMATE'!A604</f>
        <v>0</v>
      </c>
      <c r="B604" s="345">
        <f>'CONSTRUCTION COST ESTIMATE'!B604</f>
        <v>609.03300000000002</v>
      </c>
      <c r="C604" s="346" t="str">
        <f>'CONSTRUCTION COST ESTIMATE'!C604</f>
        <v>(NDOT) TYPE 2B DROP INLET (2 FOOT)</v>
      </c>
      <c r="D604" s="347" t="str">
        <f>'CONSTRUCTION COST ESTIMATE'!BB604</f>
        <v>EA</v>
      </c>
      <c r="E604" s="348">
        <f>'CONSTRUCTION COST ESTIMATE'!BA604</f>
        <v>0</v>
      </c>
      <c r="F604" s="349" t="s">
        <v>11</v>
      </c>
      <c r="G604" s="349" t="s">
        <v>11</v>
      </c>
    </row>
    <row r="605" spans="1:7" s="343" customFormat="1" ht="45" hidden="1" customHeight="1">
      <c r="A605" s="373">
        <f>'CONSTRUCTION COST ESTIMATE'!A605</f>
        <v>0</v>
      </c>
      <c r="B605" s="345">
        <f>'CONSTRUCTION COST ESTIMATE'!B605</f>
        <v>609.03399999999999</v>
      </c>
      <c r="C605" s="346" t="str">
        <f>'CONSTRUCTION COST ESTIMATE'!C605</f>
        <v>(NDOT) TYPE 2B DROP INLET WITH CONCRETE APRON</v>
      </c>
      <c r="D605" s="347" t="str">
        <f>'CONSTRUCTION COST ESTIMATE'!BB605</f>
        <v>EA</v>
      </c>
      <c r="E605" s="348">
        <f>'CONSTRUCTION COST ESTIMATE'!BA605</f>
        <v>0</v>
      </c>
      <c r="F605" s="349" t="s">
        <v>11</v>
      </c>
      <c r="G605" s="349" t="s">
        <v>11</v>
      </c>
    </row>
    <row r="606" spans="1:7" s="343" customFormat="1" ht="45" hidden="1" customHeight="1">
      <c r="A606" s="373">
        <f>'CONSTRUCTION COST ESTIMATE'!A606</f>
        <v>0</v>
      </c>
      <c r="B606" s="345">
        <f>'CONSTRUCTION COST ESTIMATE'!B606</f>
        <v>609.03499999999997</v>
      </c>
      <c r="C606" s="346" t="str">
        <f>'CONSTRUCTION COST ESTIMATE'!C606</f>
        <v>(NDOT) TYPE 8 DROP INLET</v>
      </c>
      <c r="D606" s="347" t="str">
        <f>'CONSTRUCTION COST ESTIMATE'!BB606</f>
        <v>EA</v>
      </c>
      <c r="E606" s="348">
        <f>'CONSTRUCTION COST ESTIMATE'!BA606</f>
        <v>0</v>
      </c>
      <c r="F606" s="349" t="s">
        <v>11</v>
      </c>
      <c r="G606" s="349" t="s">
        <v>11</v>
      </c>
    </row>
    <row r="607" spans="1:7" s="343" customFormat="1" ht="45" hidden="1" customHeight="1">
      <c r="A607" s="373">
        <f>'CONSTRUCTION COST ESTIMATE'!A607</f>
        <v>0</v>
      </c>
      <c r="B607" s="345">
        <f>'CONSTRUCTION COST ESTIMATE'!B607</f>
        <v>609.03599999999994</v>
      </c>
      <c r="C607" s="346" t="str">
        <f>'CONSTRUCTION COST ESTIMATE'!C607</f>
        <v>(NDOT) TYPE 11 DROP INLET</v>
      </c>
      <c r="D607" s="347" t="str">
        <f>'CONSTRUCTION COST ESTIMATE'!BB607</f>
        <v>EA</v>
      </c>
      <c r="E607" s="348">
        <f>'CONSTRUCTION COST ESTIMATE'!BA607</f>
        <v>0</v>
      </c>
      <c r="F607" s="349" t="s">
        <v>11</v>
      </c>
      <c r="G607" s="349" t="s">
        <v>11</v>
      </c>
    </row>
    <row r="608" spans="1:7" s="343" customFormat="1" ht="45" hidden="1" customHeight="1">
      <c r="A608" s="373">
        <f>'CONSTRUCTION COST ESTIMATE'!A608</f>
        <v>0</v>
      </c>
      <c r="B608" s="345">
        <f>'CONSTRUCTION COST ESTIMATE'!B608</f>
        <v>609.03700000000003</v>
      </c>
      <c r="C608" s="346" t="str">
        <f>'CONSTRUCTION COST ESTIMATE'!C608</f>
        <v>2.5 FOOT X 15 FOOT SPECIAL DROP INLET WITH CONCRETE APRON</v>
      </c>
      <c r="D608" s="347" t="str">
        <f>'CONSTRUCTION COST ESTIMATE'!BB608</f>
        <v>EA</v>
      </c>
      <c r="E608" s="348">
        <f>'CONSTRUCTION COST ESTIMATE'!BA608</f>
        <v>0</v>
      </c>
      <c r="F608" s="349" t="s">
        <v>11</v>
      </c>
      <c r="G608" s="349" t="s">
        <v>11</v>
      </c>
    </row>
    <row r="609" spans="1:7" s="343" customFormat="1" ht="45" hidden="1" customHeight="1">
      <c r="A609" s="373">
        <f>'CONSTRUCTION COST ESTIMATE'!A609</f>
        <v>0</v>
      </c>
      <c r="B609" s="345">
        <f>'CONSTRUCTION COST ESTIMATE'!B609</f>
        <v>609.03800000000001</v>
      </c>
      <c r="C609" s="346" t="str">
        <f>'CONSTRUCTION COST ESTIMATE'!C609</f>
        <v>3 FOOT X 14 FOOT SPECIAL DROP INLET WITH CONCRETE APRON</v>
      </c>
      <c r="D609" s="347" t="str">
        <f>'CONSTRUCTION COST ESTIMATE'!BB609</f>
        <v>EA</v>
      </c>
      <c r="E609" s="348">
        <f>'CONSTRUCTION COST ESTIMATE'!BA609</f>
        <v>0</v>
      </c>
      <c r="F609" s="349" t="s">
        <v>11</v>
      </c>
      <c r="G609" s="349" t="s">
        <v>11</v>
      </c>
    </row>
    <row r="610" spans="1:7" s="343" customFormat="1" ht="45" hidden="1" customHeight="1">
      <c r="A610" s="373">
        <f>'CONSTRUCTION COST ESTIMATE'!A610</f>
        <v>0</v>
      </c>
      <c r="B610" s="345">
        <f>'CONSTRUCTION COST ESTIMATE'!B610</f>
        <v>609.03899999999999</v>
      </c>
      <c r="C610" s="346" t="str">
        <f>'CONSTRUCTION COST ESTIMATE'!C610</f>
        <v>5 FOOT X 5 FOOT PRECAST DROP INLET</v>
      </c>
      <c r="D610" s="347" t="str">
        <f>'CONSTRUCTION COST ESTIMATE'!BB610</f>
        <v>EA</v>
      </c>
      <c r="E610" s="348">
        <f>'CONSTRUCTION COST ESTIMATE'!BA610</f>
        <v>0</v>
      </c>
      <c r="F610" s="349" t="s">
        <v>11</v>
      </c>
      <c r="G610" s="349" t="s">
        <v>11</v>
      </c>
    </row>
    <row r="611" spans="1:7" s="343" customFormat="1" ht="45" hidden="1" customHeight="1">
      <c r="A611" s="373">
        <f>'CONSTRUCTION COST ESTIMATE'!A611</f>
        <v>0</v>
      </c>
      <c r="B611" s="345">
        <f>'CONSTRUCTION COST ESTIMATE'!B611</f>
        <v>609.04</v>
      </c>
      <c r="C611" s="346" t="str">
        <f>'CONSTRUCTION COST ESTIMATE'!C611</f>
        <v>6 FOOT DROP INLET</v>
      </c>
      <c r="D611" s="347" t="str">
        <f>'CONSTRUCTION COST ESTIMATE'!BB611</f>
        <v>EA</v>
      </c>
      <c r="E611" s="348">
        <f>'CONSTRUCTION COST ESTIMATE'!BA611</f>
        <v>0</v>
      </c>
      <c r="F611" s="349" t="s">
        <v>11</v>
      </c>
      <c r="G611" s="349" t="s">
        <v>11</v>
      </c>
    </row>
    <row r="612" spans="1:7" s="343" customFormat="1" ht="45" hidden="1" customHeight="1">
      <c r="A612" s="373">
        <f>'CONSTRUCTION COST ESTIMATE'!A612</f>
        <v>0</v>
      </c>
      <c r="B612" s="345">
        <f>'CONSTRUCTION COST ESTIMATE'!B612</f>
        <v>609.04100000000005</v>
      </c>
      <c r="C612" s="346" t="str">
        <f>'CONSTRUCTION COST ESTIMATE'!C612</f>
        <v>6 FOOT SPECIAL DROP INLET</v>
      </c>
      <c r="D612" s="347" t="str">
        <f>'CONSTRUCTION COST ESTIMATE'!BB612</f>
        <v>EA</v>
      </c>
      <c r="E612" s="348">
        <f>'CONSTRUCTION COST ESTIMATE'!BA612</f>
        <v>0</v>
      </c>
      <c r="F612" s="349" t="s">
        <v>11</v>
      </c>
      <c r="G612" s="349" t="s">
        <v>11</v>
      </c>
    </row>
    <row r="613" spans="1:7" s="343" customFormat="1" ht="45" hidden="1" customHeight="1">
      <c r="A613" s="373">
        <f>'CONSTRUCTION COST ESTIMATE'!A613</f>
        <v>0</v>
      </c>
      <c r="B613" s="345">
        <f>'CONSTRUCTION COST ESTIMATE'!B613</f>
        <v>609.04200000000003</v>
      </c>
      <c r="C613" s="346" t="str">
        <f>'CONSTRUCTION COST ESTIMATE'!C613</f>
        <v>9 FOOT DROP INLET</v>
      </c>
      <c r="D613" s="347" t="str">
        <f>'CONSTRUCTION COST ESTIMATE'!BB613</f>
        <v>EA</v>
      </c>
      <c r="E613" s="348">
        <f>'CONSTRUCTION COST ESTIMATE'!BA613</f>
        <v>0</v>
      </c>
      <c r="F613" s="349" t="s">
        <v>11</v>
      </c>
      <c r="G613" s="349" t="s">
        <v>11</v>
      </c>
    </row>
    <row r="614" spans="1:7" s="343" customFormat="1" ht="45" hidden="1" customHeight="1">
      <c r="A614" s="373">
        <f>'CONSTRUCTION COST ESTIMATE'!A614</f>
        <v>0</v>
      </c>
      <c r="B614" s="345">
        <f>'CONSTRUCTION COST ESTIMATE'!B614</f>
        <v>609.04300000000001</v>
      </c>
      <c r="C614" s="346" t="str">
        <f>'CONSTRUCTION COST ESTIMATE'!C614</f>
        <v>20 INCH X 48 INCH DROP INLET</v>
      </c>
      <c r="D614" s="347" t="str">
        <f>'CONSTRUCTION COST ESTIMATE'!BB614</f>
        <v>EA</v>
      </c>
      <c r="E614" s="348">
        <f>'CONSTRUCTION COST ESTIMATE'!BA614</f>
        <v>0</v>
      </c>
      <c r="F614" s="349" t="s">
        <v>11</v>
      </c>
      <c r="G614" s="349" t="s">
        <v>11</v>
      </c>
    </row>
    <row r="615" spans="1:7" s="343" customFormat="1" ht="45" hidden="1" customHeight="1">
      <c r="A615" s="373">
        <f>'CONSTRUCTION COST ESTIMATE'!A615</f>
        <v>0</v>
      </c>
      <c r="B615" s="345">
        <f>'CONSTRUCTION COST ESTIMATE'!B615</f>
        <v>609.04999999999995</v>
      </c>
      <c r="C615" s="346" t="str">
        <f>'CONSTRUCTION COST ESTIMATE'!C615</f>
        <v>STORM DRAIN MANHOLE (30 INCH)</v>
      </c>
      <c r="D615" s="347" t="str">
        <f>'CONSTRUCTION COST ESTIMATE'!BB615</f>
        <v>EA</v>
      </c>
      <c r="E615" s="348">
        <f>'CONSTRUCTION COST ESTIMATE'!BA615</f>
        <v>0</v>
      </c>
      <c r="F615" s="349" t="s">
        <v>11</v>
      </c>
      <c r="G615" s="349" t="s">
        <v>11</v>
      </c>
    </row>
    <row r="616" spans="1:7" s="343" customFormat="1" ht="45" hidden="1" customHeight="1">
      <c r="A616" s="373">
        <f>'CONSTRUCTION COST ESTIMATE'!A616</f>
        <v>0</v>
      </c>
      <c r="B616" s="345">
        <f>'CONSTRUCTION COST ESTIMATE'!B616</f>
        <v>609.05100000000004</v>
      </c>
      <c r="C616" s="346" t="str">
        <f>'CONSTRUCTION COST ESTIMATE'!C616</f>
        <v>ACCESS MANHOLE WITH STEPS (36 INCH)</v>
      </c>
      <c r="D616" s="347" t="str">
        <f>'CONSTRUCTION COST ESTIMATE'!BB616</f>
        <v>EA</v>
      </c>
      <c r="E616" s="348">
        <f>'CONSTRUCTION COST ESTIMATE'!BA616</f>
        <v>0</v>
      </c>
      <c r="F616" s="349" t="s">
        <v>11</v>
      </c>
      <c r="G616" s="349" t="s">
        <v>11</v>
      </c>
    </row>
    <row r="617" spans="1:7" s="343" customFormat="1" ht="45" hidden="1" customHeight="1">
      <c r="A617" s="373">
        <f>'CONSTRUCTION COST ESTIMATE'!A617</f>
        <v>0</v>
      </c>
      <c r="B617" s="345">
        <f>'CONSTRUCTION COST ESTIMATE'!B617</f>
        <v>609.05200000000002</v>
      </c>
      <c r="C617" s="346" t="str">
        <f>'CONSTRUCTION COST ESTIMATE'!C617</f>
        <v>TYPE 1 MANHOLE RISER WITH 30 INCH RING AND COLLAR (48 INCH)</v>
      </c>
      <c r="D617" s="347" t="str">
        <f>'CONSTRUCTION COST ESTIMATE'!BB617</f>
        <v>EA</v>
      </c>
      <c r="E617" s="348">
        <f>'CONSTRUCTION COST ESTIMATE'!BA617</f>
        <v>0</v>
      </c>
      <c r="F617" s="349" t="s">
        <v>11</v>
      </c>
      <c r="G617" s="349" t="s">
        <v>11</v>
      </c>
    </row>
    <row r="618" spans="1:7" s="343" customFormat="1" ht="45" hidden="1" customHeight="1">
      <c r="A618" s="373">
        <f>'CONSTRUCTION COST ESTIMATE'!A618</f>
        <v>0</v>
      </c>
      <c r="B618" s="345">
        <f>'CONSTRUCTION COST ESTIMATE'!B618</f>
        <v>609.053</v>
      </c>
      <c r="C618" s="346" t="str">
        <f>'CONSTRUCTION COST ESTIMATE'!C618</f>
        <v>TYPE 1 STORM DRAIN MANHOLE (48 INCH)</v>
      </c>
      <c r="D618" s="347" t="str">
        <f>'CONSTRUCTION COST ESTIMATE'!BB618</f>
        <v>EA</v>
      </c>
      <c r="E618" s="348">
        <f>'CONSTRUCTION COST ESTIMATE'!BA618</f>
        <v>0</v>
      </c>
      <c r="F618" s="349" t="s">
        <v>11</v>
      </c>
      <c r="G618" s="349" t="s">
        <v>11</v>
      </c>
    </row>
    <row r="619" spans="1:7" s="343" customFormat="1" ht="45" hidden="1" customHeight="1">
      <c r="A619" s="373">
        <f>'CONSTRUCTION COST ESTIMATE'!A619</f>
        <v>0</v>
      </c>
      <c r="B619" s="345">
        <f>'CONSTRUCTION COST ESTIMATE'!B619</f>
        <v>609.05399999999997</v>
      </c>
      <c r="C619" s="346" t="str">
        <f>'CONSTRUCTION COST ESTIMATE'!C619</f>
        <v>TYPE 1A STORM DRAIN MANHOLE (48 INCH)</v>
      </c>
      <c r="D619" s="347" t="str">
        <f>'CONSTRUCTION COST ESTIMATE'!BB619</f>
        <v>EA</v>
      </c>
      <c r="E619" s="348">
        <f>'CONSTRUCTION COST ESTIMATE'!BA619</f>
        <v>0</v>
      </c>
      <c r="F619" s="349" t="s">
        <v>11</v>
      </c>
      <c r="G619" s="349" t="s">
        <v>11</v>
      </c>
    </row>
    <row r="620" spans="1:7" s="343" customFormat="1" ht="45" hidden="1" customHeight="1">
      <c r="A620" s="373">
        <f>'CONSTRUCTION COST ESTIMATE'!A620</f>
        <v>0</v>
      </c>
      <c r="B620" s="345">
        <f>'CONSTRUCTION COST ESTIMATE'!B620</f>
        <v>609.05499999999995</v>
      </c>
      <c r="C620" s="346" t="str">
        <f>'CONSTRUCTION COST ESTIMATE'!C620</f>
        <v>TYPE 2 STORM DRAIN MANHOLE (48 INCH)</v>
      </c>
      <c r="D620" s="347" t="str">
        <f>'CONSTRUCTION COST ESTIMATE'!BB620</f>
        <v>EA</v>
      </c>
      <c r="E620" s="348">
        <f>'CONSTRUCTION COST ESTIMATE'!BA620</f>
        <v>0</v>
      </c>
      <c r="F620" s="349" t="s">
        <v>11</v>
      </c>
      <c r="G620" s="349" t="s">
        <v>11</v>
      </c>
    </row>
    <row r="621" spans="1:7" s="343" customFormat="1" ht="45" hidden="1" customHeight="1">
      <c r="A621" s="373">
        <f>'CONSTRUCTION COST ESTIMATE'!A621</f>
        <v>0</v>
      </c>
      <c r="B621" s="345">
        <f>'CONSTRUCTION COST ESTIMATE'!B621</f>
        <v>609.05600000000004</v>
      </c>
      <c r="C621" s="346" t="str">
        <f>'CONSTRUCTION COST ESTIMATE'!C621</f>
        <v>ACCESS MANHOLE WITH STEPS (48 INCH)</v>
      </c>
      <c r="D621" s="347" t="str">
        <f>'CONSTRUCTION COST ESTIMATE'!BB621</f>
        <v>EA</v>
      </c>
      <c r="E621" s="348">
        <f>'CONSTRUCTION COST ESTIMATE'!BA621</f>
        <v>0</v>
      </c>
      <c r="F621" s="349" t="s">
        <v>11</v>
      </c>
      <c r="G621" s="349" t="s">
        <v>11</v>
      </c>
    </row>
    <row r="622" spans="1:7" s="343" customFormat="1" ht="45" hidden="1" customHeight="1">
      <c r="A622" s="373">
        <f>'CONSTRUCTION COST ESTIMATE'!A622</f>
        <v>0</v>
      </c>
      <c r="B622" s="345">
        <f>'CONSTRUCTION COST ESTIMATE'!B622</f>
        <v>609.05700000000002</v>
      </c>
      <c r="C622" s="346" t="str">
        <f>'CONSTRUCTION COST ESTIMATE'!C622</f>
        <v>MANHOLE RISER FOR REINFORCED CONCRETE BOX (RCB) (48 INCH)</v>
      </c>
      <c r="D622" s="347" t="str">
        <f>'CONSTRUCTION COST ESTIMATE'!BB622</f>
        <v>EA</v>
      </c>
      <c r="E622" s="348">
        <f>'CONSTRUCTION COST ESTIMATE'!BA622</f>
        <v>0</v>
      </c>
      <c r="F622" s="349" t="s">
        <v>11</v>
      </c>
      <c r="G622" s="349" t="s">
        <v>11</v>
      </c>
    </row>
    <row r="623" spans="1:7" s="343" customFormat="1" ht="45" hidden="1" customHeight="1">
      <c r="A623" s="373">
        <f>'CONSTRUCTION COST ESTIMATE'!A623</f>
        <v>0</v>
      </c>
      <c r="B623" s="345">
        <f>'CONSTRUCTION COST ESTIMATE'!B623</f>
        <v>609.05799999999999</v>
      </c>
      <c r="C623" s="346" t="str">
        <f>'CONSTRUCTION COST ESTIMATE'!C623</f>
        <v>TYPE 1 STORM DRAIN MANHOLE (60 INCH)</v>
      </c>
      <c r="D623" s="347" t="str">
        <f>'CONSTRUCTION COST ESTIMATE'!BB623</f>
        <v>EA</v>
      </c>
      <c r="E623" s="348">
        <f>'CONSTRUCTION COST ESTIMATE'!BA623</f>
        <v>0</v>
      </c>
      <c r="F623" s="349" t="s">
        <v>11</v>
      </c>
      <c r="G623" s="349" t="s">
        <v>11</v>
      </c>
    </row>
    <row r="624" spans="1:7" s="343" customFormat="1" ht="45" hidden="1" customHeight="1">
      <c r="A624" s="373">
        <f>'CONSTRUCTION COST ESTIMATE'!A624</f>
        <v>0</v>
      </c>
      <c r="B624" s="345">
        <f>'CONSTRUCTION COST ESTIMATE'!B624</f>
        <v>609.05899999999997</v>
      </c>
      <c r="C624" s="346" t="str">
        <f>'CONSTRUCTION COST ESTIMATE'!C624</f>
        <v>TYPE 1A STORM DRAIN MANHOLE (60 INCH)</v>
      </c>
      <c r="D624" s="347" t="str">
        <f>'CONSTRUCTION COST ESTIMATE'!BB624</f>
        <v>EA</v>
      </c>
      <c r="E624" s="348">
        <f>'CONSTRUCTION COST ESTIMATE'!BA624</f>
        <v>0</v>
      </c>
      <c r="F624" s="349" t="s">
        <v>11</v>
      </c>
      <c r="G624" s="349" t="s">
        <v>11</v>
      </c>
    </row>
    <row r="625" spans="1:7" s="343" customFormat="1" ht="45" hidden="1" customHeight="1">
      <c r="A625" s="373">
        <f>'CONSTRUCTION COST ESTIMATE'!A625</f>
        <v>0</v>
      </c>
      <c r="B625" s="345">
        <f>'CONSTRUCTION COST ESTIMATE'!B625</f>
        <v>609.05999999999995</v>
      </c>
      <c r="C625" s="346" t="str">
        <f>'CONSTRUCTION COST ESTIMATE'!C625</f>
        <v>TYPE 2 STORM DRAIN MANHOLE (60 INCH)</v>
      </c>
      <c r="D625" s="347" t="str">
        <f>'CONSTRUCTION COST ESTIMATE'!BB625</f>
        <v>EA</v>
      </c>
      <c r="E625" s="348">
        <f>'CONSTRUCTION COST ESTIMATE'!BA625</f>
        <v>0</v>
      </c>
      <c r="F625" s="349" t="s">
        <v>11</v>
      </c>
      <c r="G625" s="349" t="s">
        <v>11</v>
      </c>
    </row>
    <row r="626" spans="1:7" s="343" customFormat="1" ht="45" hidden="1" customHeight="1">
      <c r="A626" s="373">
        <f>'CONSTRUCTION COST ESTIMATE'!A626</f>
        <v>0</v>
      </c>
      <c r="B626" s="345">
        <f>'CONSTRUCTION COST ESTIMATE'!B626</f>
        <v>609.06100000000004</v>
      </c>
      <c r="C626" s="346" t="str">
        <f>'CONSTRUCTION COST ESTIMATE'!C626</f>
        <v>TYPE 3 STORM DRAIN MANHOLE (60 INCH)</v>
      </c>
      <c r="D626" s="347" t="str">
        <f>'CONSTRUCTION COST ESTIMATE'!BB626</f>
        <v>EA</v>
      </c>
      <c r="E626" s="348">
        <f>'CONSTRUCTION COST ESTIMATE'!BA626</f>
        <v>0</v>
      </c>
      <c r="F626" s="349" t="s">
        <v>11</v>
      </c>
      <c r="G626" s="349" t="s">
        <v>11</v>
      </c>
    </row>
    <row r="627" spans="1:7" s="343" customFormat="1" ht="45" hidden="1" customHeight="1">
      <c r="A627" s="373">
        <f>'CONSTRUCTION COST ESTIMATE'!A627</f>
        <v>0</v>
      </c>
      <c r="B627" s="345">
        <f>'CONSTRUCTION COST ESTIMATE'!B627</f>
        <v>609.06200000000001</v>
      </c>
      <c r="C627" s="346" t="str">
        <f>'CONSTRUCTION COST ESTIMATE'!C627</f>
        <v>TYPE 3A STORM DRAIN MANHOLE (60 INCH)</v>
      </c>
      <c r="D627" s="347" t="str">
        <f>'CONSTRUCTION COST ESTIMATE'!BB627</f>
        <v>EA</v>
      </c>
      <c r="E627" s="348">
        <f>'CONSTRUCTION COST ESTIMATE'!BA627</f>
        <v>0</v>
      </c>
      <c r="F627" s="349" t="s">
        <v>11</v>
      </c>
      <c r="G627" s="349" t="s">
        <v>11</v>
      </c>
    </row>
    <row r="628" spans="1:7" s="343" customFormat="1" ht="45" hidden="1" customHeight="1">
      <c r="A628" s="373">
        <f>'CONSTRUCTION COST ESTIMATE'!A628</f>
        <v>0</v>
      </c>
      <c r="B628" s="345">
        <f>'CONSTRUCTION COST ESTIMATE'!B628</f>
        <v>609.06299999999999</v>
      </c>
      <c r="C628" s="346" t="str">
        <f>'CONSTRUCTION COST ESTIMATE'!C628</f>
        <v>TYPE 4 STORM DRAIN MANHOLE (60 INCH)</v>
      </c>
      <c r="D628" s="347" t="str">
        <f>'CONSTRUCTION COST ESTIMATE'!BB628</f>
        <v>EA</v>
      </c>
      <c r="E628" s="348">
        <f>'CONSTRUCTION COST ESTIMATE'!BA628</f>
        <v>0</v>
      </c>
      <c r="F628" s="349" t="s">
        <v>11</v>
      </c>
      <c r="G628" s="349" t="s">
        <v>11</v>
      </c>
    </row>
    <row r="629" spans="1:7" s="343" customFormat="1" ht="45" hidden="1" customHeight="1">
      <c r="A629" s="373">
        <f>'CONSTRUCTION COST ESTIMATE'!A629</f>
        <v>0</v>
      </c>
      <c r="B629" s="345">
        <f>'CONSTRUCTION COST ESTIMATE'!B629</f>
        <v>609.06399999999996</v>
      </c>
      <c r="C629" s="346" t="str">
        <f>'CONSTRUCTION COST ESTIMATE'!C629</f>
        <v>TYPE 1 MANHOLE</v>
      </c>
      <c r="D629" s="347" t="str">
        <f>'CONSTRUCTION COST ESTIMATE'!BB629</f>
        <v>EA</v>
      </c>
      <c r="E629" s="348">
        <f>'CONSTRUCTION COST ESTIMATE'!BA629</f>
        <v>0</v>
      </c>
      <c r="F629" s="349" t="s">
        <v>11</v>
      </c>
      <c r="G629" s="349" t="s">
        <v>11</v>
      </c>
    </row>
    <row r="630" spans="1:7" s="343" customFormat="1" ht="45" hidden="1" customHeight="1">
      <c r="A630" s="373">
        <f>'CONSTRUCTION COST ESTIMATE'!A630</f>
        <v>0</v>
      </c>
      <c r="B630" s="345">
        <f>'CONSTRUCTION COST ESTIMATE'!B630</f>
        <v>609.06500000000005</v>
      </c>
      <c r="C630" s="346" t="str">
        <f>'CONSTRUCTION COST ESTIMATE'!C630</f>
        <v>TYPE 1 MANHOLE (MODIFIED)</v>
      </c>
      <c r="D630" s="347" t="str">
        <f>'CONSTRUCTION COST ESTIMATE'!BB630</f>
        <v>EA</v>
      </c>
      <c r="E630" s="348">
        <f>'CONSTRUCTION COST ESTIMATE'!BA630</f>
        <v>0</v>
      </c>
      <c r="F630" s="349" t="s">
        <v>11</v>
      </c>
      <c r="G630" s="349" t="s">
        <v>11</v>
      </c>
    </row>
    <row r="631" spans="1:7" s="343" customFormat="1" ht="45" hidden="1" customHeight="1">
      <c r="A631" s="373">
        <f>'CONSTRUCTION COST ESTIMATE'!A631</f>
        <v>0</v>
      </c>
      <c r="B631" s="345">
        <f>'CONSTRUCTION COST ESTIMATE'!B631</f>
        <v>609.06600000000003</v>
      </c>
      <c r="C631" s="346" t="str">
        <f>'CONSTRUCTION COST ESTIMATE'!C631</f>
        <v>TYPE 2 STORM DRAIN MANHOLE</v>
      </c>
      <c r="D631" s="347" t="str">
        <f>'CONSTRUCTION COST ESTIMATE'!BB631</f>
        <v>EA</v>
      </c>
      <c r="E631" s="348">
        <f>'CONSTRUCTION COST ESTIMATE'!BA631</f>
        <v>0</v>
      </c>
      <c r="F631" s="349" t="s">
        <v>11</v>
      </c>
      <c r="G631" s="349" t="s">
        <v>11</v>
      </c>
    </row>
    <row r="632" spans="1:7" s="343" customFormat="1" ht="45" hidden="1" customHeight="1">
      <c r="A632" s="373">
        <f>'CONSTRUCTION COST ESTIMATE'!A632</f>
        <v>0</v>
      </c>
      <c r="B632" s="345">
        <f>'CONSTRUCTION COST ESTIMATE'!B632</f>
        <v>609.06700000000001</v>
      </c>
      <c r="C632" s="346" t="str">
        <f>'CONSTRUCTION COST ESTIMATE'!C632</f>
        <v>TYPE 3 STORM DRAIN MANHOLE</v>
      </c>
      <c r="D632" s="347" t="str">
        <f>'CONSTRUCTION COST ESTIMATE'!BB632</f>
        <v>EA</v>
      </c>
      <c r="E632" s="348">
        <f>'CONSTRUCTION COST ESTIMATE'!BA632</f>
        <v>0</v>
      </c>
      <c r="F632" s="349" t="s">
        <v>11</v>
      </c>
      <c r="G632" s="349" t="s">
        <v>11</v>
      </c>
    </row>
    <row r="633" spans="1:7" s="343" customFormat="1" ht="45" hidden="1" customHeight="1">
      <c r="A633" s="373">
        <f>'CONSTRUCTION COST ESTIMATE'!A633</f>
        <v>0</v>
      </c>
      <c r="B633" s="345">
        <f>'CONSTRUCTION COST ESTIMATE'!B633</f>
        <v>609.06799999999998</v>
      </c>
      <c r="C633" s="346" t="str">
        <f>'CONSTRUCTION COST ESTIMATE'!C633</f>
        <v>TYPE 4 STORM DRAIN MANHOLE</v>
      </c>
      <c r="D633" s="347" t="str">
        <f>'CONSTRUCTION COST ESTIMATE'!BB633</f>
        <v>EA</v>
      </c>
      <c r="E633" s="348">
        <f>'CONSTRUCTION COST ESTIMATE'!BA633</f>
        <v>0</v>
      </c>
      <c r="F633" s="349" t="s">
        <v>11</v>
      </c>
      <c r="G633" s="349" t="s">
        <v>11</v>
      </c>
    </row>
    <row r="634" spans="1:7" s="343" customFormat="1" ht="45" hidden="1" customHeight="1">
      <c r="A634" s="373">
        <f>'CONSTRUCTION COST ESTIMATE'!A634</f>
        <v>0</v>
      </c>
      <c r="B634" s="345">
        <f>'CONSTRUCTION COST ESTIMATE'!B634</f>
        <v>609.06899999999996</v>
      </c>
      <c r="C634" s="346" t="str">
        <f>'CONSTRUCTION COST ESTIMATE'!C634</f>
        <v>ADJUST EXISTING STORM DRAIN MANHOLE TO FINISHED GRADE</v>
      </c>
      <c r="D634" s="347" t="str">
        <f>'CONSTRUCTION COST ESTIMATE'!BB634</f>
        <v>EA</v>
      </c>
      <c r="E634" s="348">
        <f>'CONSTRUCTION COST ESTIMATE'!BA634</f>
        <v>0</v>
      </c>
      <c r="F634" s="349" t="s">
        <v>11</v>
      </c>
      <c r="G634" s="349" t="s">
        <v>11</v>
      </c>
    </row>
    <row r="635" spans="1:7" s="343" customFormat="1" ht="45" hidden="1" customHeight="1">
      <c r="A635" s="373">
        <f>'CONSTRUCTION COST ESTIMATE'!A635</f>
        <v>0</v>
      </c>
      <c r="B635" s="345">
        <f>'CONSTRUCTION COST ESTIMATE'!B635</f>
        <v>609.07000000000005</v>
      </c>
      <c r="C635" s="346" t="str">
        <f>'CONSTRUCTION COST ESTIMATE'!C635</f>
        <v>ADJUST EXISTING MANHOLE COVER TO FINISHED GRADE</v>
      </c>
      <c r="D635" s="347" t="str">
        <f>'CONSTRUCTION COST ESTIMATE'!BB635</f>
        <v>EA</v>
      </c>
      <c r="E635" s="348">
        <f>'CONSTRUCTION COST ESTIMATE'!BA635</f>
        <v>0</v>
      </c>
      <c r="F635" s="349" t="s">
        <v>11</v>
      </c>
      <c r="G635" s="349" t="s">
        <v>11</v>
      </c>
    </row>
    <row r="636" spans="1:7" s="343" customFormat="1" ht="45" hidden="1" customHeight="1">
      <c r="A636" s="373">
        <f>'CONSTRUCTION COST ESTIMATE'!A636</f>
        <v>0</v>
      </c>
      <c r="B636" s="345">
        <f>'CONSTRUCTION COST ESTIMATE'!B636</f>
        <v>609.07100000000003</v>
      </c>
      <c r="C636" s="346" t="str">
        <f>'CONSTRUCTION COST ESTIMATE'!C636</f>
        <v>PRECAST MANHOLE TEE</v>
      </c>
      <c r="D636" s="347" t="str">
        <f>'CONSTRUCTION COST ESTIMATE'!BB636</f>
        <v>EA</v>
      </c>
      <c r="E636" s="348">
        <f>'CONSTRUCTION COST ESTIMATE'!BA636</f>
        <v>0</v>
      </c>
      <c r="F636" s="349" t="s">
        <v>11</v>
      </c>
      <c r="G636" s="349" t="s">
        <v>11</v>
      </c>
    </row>
    <row r="637" spans="1:7" s="343" customFormat="1" ht="45" hidden="1" customHeight="1">
      <c r="A637" s="373">
        <f>'CONSTRUCTION COST ESTIMATE'!A637</f>
        <v>0</v>
      </c>
      <c r="B637" s="345">
        <f>'CONSTRUCTION COST ESTIMATE'!B637</f>
        <v>609.072</v>
      </c>
      <c r="C637" s="346" t="str">
        <f>'CONSTRUCTION COST ESTIMATE'!C637</f>
        <v>REINFORCED CONCRETE BOX (RCB) MANHOLE</v>
      </c>
      <c r="D637" s="347" t="str">
        <f>'CONSTRUCTION COST ESTIMATE'!BB637</f>
        <v>EA</v>
      </c>
      <c r="E637" s="348">
        <f>'CONSTRUCTION COST ESTIMATE'!BA637</f>
        <v>0</v>
      </c>
      <c r="F637" s="349" t="s">
        <v>11</v>
      </c>
      <c r="G637" s="349" t="s">
        <v>11</v>
      </c>
    </row>
    <row r="638" spans="1:7" s="343" customFormat="1" ht="45" hidden="1" customHeight="1">
      <c r="A638" s="373">
        <f>'CONSTRUCTION COST ESTIMATE'!A638</f>
        <v>0</v>
      </c>
      <c r="B638" s="345">
        <f>'CONSTRUCTION COST ESTIMATE'!B638</f>
        <v>609.07299999999998</v>
      </c>
      <c r="C638" s="346" t="str">
        <f>'CONSTRUCTION COST ESTIMATE'!C638</f>
        <v>SHALLOW COVER FOR REINFORCED CONCRETE BOX (RCB) MANHOLE</v>
      </c>
      <c r="D638" s="347" t="str">
        <f>'CONSTRUCTION COST ESTIMATE'!BB638</f>
        <v>EA</v>
      </c>
      <c r="E638" s="348">
        <f>'CONSTRUCTION COST ESTIMATE'!BA638</f>
        <v>0</v>
      </c>
      <c r="F638" s="349" t="s">
        <v>11</v>
      </c>
      <c r="G638" s="349" t="s">
        <v>11</v>
      </c>
    </row>
    <row r="639" spans="1:7" s="343" customFormat="1" ht="45" hidden="1" customHeight="1">
      <c r="A639" s="373">
        <f>'CONSTRUCTION COST ESTIMATE'!A639</f>
        <v>0</v>
      </c>
      <c r="B639" s="345">
        <f>'CONSTRUCTION COST ESTIMATE'!B639</f>
        <v>609.07399999999996</v>
      </c>
      <c r="C639" s="346" t="str">
        <f>'CONSTRUCTION COST ESTIMATE'!C639</f>
        <v>STORM DRAIN MANHOLE COVER</v>
      </c>
      <c r="D639" s="347" t="str">
        <f>'CONSTRUCTION COST ESTIMATE'!BB639</f>
        <v>EA</v>
      </c>
      <c r="E639" s="348">
        <f>'CONSTRUCTION COST ESTIMATE'!BA639</f>
        <v>0</v>
      </c>
      <c r="F639" s="349" t="s">
        <v>11</v>
      </c>
      <c r="G639" s="349" t="s">
        <v>11</v>
      </c>
    </row>
    <row r="640" spans="1:7" s="343" customFormat="1" ht="45" hidden="1" customHeight="1">
      <c r="A640" s="373">
        <f>'CONSTRUCTION COST ESTIMATE'!A640</f>
        <v>0</v>
      </c>
      <c r="B640" s="345">
        <f>'CONSTRUCTION COST ESTIMATE'!B640</f>
        <v>609.07500000000005</v>
      </c>
      <c r="C640" s="346" t="str">
        <f>'CONSTRUCTION COST ESTIMATE'!C640</f>
        <v>24 INCH STORM DRAIN MANHOLE COVER</v>
      </c>
      <c r="D640" s="347" t="str">
        <f>'CONSTRUCTION COST ESTIMATE'!BB640</f>
        <v>EA</v>
      </c>
      <c r="E640" s="348">
        <f>'CONSTRUCTION COST ESTIMATE'!BA640</f>
        <v>0</v>
      </c>
      <c r="F640" s="349" t="s">
        <v>11</v>
      </c>
      <c r="G640" s="349" t="s">
        <v>11</v>
      </c>
    </row>
    <row r="641" spans="1:9" s="343" customFormat="1" ht="45" hidden="1" customHeight="1">
      <c r="A641" s="373">
        <f>'CONSTRUCTION COST ESTIMATE'!A641</f>
        <v>0</v>
      </c>
      <c r="B641" s="345">
        <f>'CONSTRUCTION COST ESTIMATE'!B641</f>
        <v>609.08000000000004</v>
      </c>
      <c r="C641" s="346" t="str">
        <f>'CONSTRUCTION COST ESTIMATE'!C641</f>
        <v>REINFORCED CONCRETE BOX (RCB) PLUG</v>
      </c>
      <c r="D641" s="347" t="str">
        <f>'CONSTRUCTION COST ESTIMATE'!BB641</f>
        <v>EA</v>
      </c>
      <c r="E641" s="348">
        <f>'CONSTRUCTION COST ESTIMATE'!BA641</f>
        <v>0</v>
      </c>
      <c r="F641" s="349" t="s">
        <v>11</v>
      </c>
      <c r="G641" s="349" t="s">
        <v>11</v>
      </c>
    </row>
    <row r="642" spans="1:9" s="343" customFormat="1" ht="45" hidden="1" customHeight="1">
      <c r="A642" s="373">
        <f>'CONSTRUCTION COST ESTIMATE'!A642</f>
        <v>0</v>
      </c>
      <c r="B642" s="345">
        <f>'CONSTRUCTION COST ESTIMATE'!B642</f>
        <v>609.08100000000002</v>
      </c>
      <c r="C642" s="346" t="str">
        <f>'CONSTRUCTION COST ESTIMATE'!C642</f>
        <v>STORM DRAIN PIPE PLUG</v>
      </c>
      <c r="D642" s="347" t="str">
        <f>'CONSTRUCTION COST ESTIMATE'!BB642</f>
        <v>EA</v>
      </c>
      <c r="E642" s="348">
        <f>'CONSTRUCTION COST ESTIMATE'!BA642</f>
        <v>0</v>
      </c>
      <c r="F642" s="349" t="s">
        <v>11</v>
      </c>
      <c r="G642" s="349" t="s">
        <v>11</v>
      </c>
    </row>
    <row r="643" spans="1:9" s="343" customFormat="1" ht="45" hidden="1" customHeight="1">
      <c r="A643" s="373">
        <f>'CONSTRUCTION COST ESTIMATE'!A643</f>
        <v>0</v>
      </c>
      <c r="B643" s="345">
        <f>'CONSTRUCTION COST ESTIMATE'!B643</f>
        <v>609.08199999999999</v>
      </c>
      <c r="C643" s="346" t="str">
        <f>'CONSTRUCTION COST ESTIMATE'!C643</f>
        <v>ADJUST PULL BOX COVERS</v>
      </c>
      <c r="D643" s="347" t="str">
        <f>'CONSTRUCTION COST ESTIMATE'!BB643</f>
        <v>EA</v>
      </c>
      <c r="E643" s="348">
        <f>'CONSTRUCTION COST ESTIMATE'!BA643</f>
        <v>0</v>
      </c>
      <c r="F643" s="349" t="s">
        <v>11</v>
      </c>
      <c r="G643" s="349" t="s">
        <v>11</v>
      </c>
    </row>
    <row r="644" spans="1:9" s="343" customFormat="1" ht="45" hidden="1" customHeight="1">
      <c r="A644" s="373">
        <f>'CONSTRUCTION COST ESTIMATE'!A644</f>
        <v>0</v>
      </c>
      <c r="B644" s="345">
        <f>'CONSTRUCTION COST ESTIMATE'!B644</f>
        <v>609.08299999999997</v>
      </c>
      <c r="C644" s="346" t="str">
        <f>'CONSTRUCTION COST ESTIMATE'!C644</f>
        <v>TRENCH DRAIN</v>
      </c>
      <c r="D644" s="347" t="str">
        <f>'CONSTRUCTION COST ESTIMATE'!BB644</f>
        <v>EA</v>
      </c>
      <c r="E644" s="348">
        <f>'CONSTRUCTION COST ESTIMATE'!BA644</f>
        <v>0</v>
      </c>
      <c r="F644" s="349" t="s">
        <v>11</v>
      </c>
      <c r="G644" s="349" t="s">
        <v>11</v>
      </c>
    </row>
    <row r="645" spans="1:9" s="343" customFormat="1" ht="45" hidden="1" customHeight="1">
      <c r="A645" s="373">
        <f>'CONSTRUCTION COST ESTIMATE'!A645</f>
        <v>0</v>
      </c>
      <c r="B645" s="345">
        <f>'CONSTRUCTION COST ESTIMATE'!B645</f>
        <v>610.00049999999999</v>
      </c>
      <c r="C645" s="346" t="str">
        <f>'CONSTRUCTION COST ESTIMATE'!C645</f>
        <v>GEOTEXTILE</v>
      </c>
      <c r="D645" s="347" t="str">
        <f>'CONSTRUCTION COST ESTIMATE'!BB645</f>
        <v>SY</v>
      </c>
      <c r="E645" s="348">
        <f>'CONSTRUCTION COST ESTIMATE'!BA645</f>
        <v>0</v>
      </c>
      <c r="F645" s="349" t="s">
        <v>11</v>
      </c>
      <c r="G645" s="349" t="s">
        <v>11</v>
      </c>
    </row>
    <row r="646" spans="1:9" s="343" customFormat="1" ht="45" hidden="1" customHeight="1">
      <c r="A646" s="373">
        <f>'CONSTRUCTION COST ESTIMATE'!A646</f>
        <v>0</v>
      </c>
      <c r="B646" s="345">
        <f>'CONSTRUCTION COST ESTIMATE'!B646</f>
        <v>610.00099999999998</v>
      </c>
      <c r="C646" s="346" t="str">
        <f>'CONSTRUCTION COST ESTIMATE'!C646</f>
        <v>GEOTEXTILE CLASS 1</v>
      </c>
      <c r="D646" s="347" t="str">
        <f>'CONSTRUCTION COST ESTIMATE'!BB646</f>
        <v>SY</v>
      </c>
      <c r="E646" s="348">
        <f>'CONSTRUCTION COST ESTIMATE'!BA646</f>
        <v>0</v>
      </c>
      <c r="F646" s="349" t="s">
        <v>11</v>
      </c>
      <c r="G646" s="349" t="s">
        <v>11</v>
      </c>
    </row>
    <row r="647" spans="1:9" s="343" customFormat="1" ht="45" hidden="1" customHeight="1">
      <c r="A647" s="373">
        <f>'CONSTRUCTION COST ESTIMATE'!A647</f>
        <v>0</v>
      </c>
      <c r="B647" s="345">
        <f>'CONSTRUCTION COST ESTIMATE'!B647</f>
        <v>610.00199999999995</v>
      </c>
      <c r="C647" s="346" t="str">
        <f>'CONSTRUCTION COST ESTIMATE'!C647</f>
        <v>RIPRAP</v>
      </c>
      <c r="D647" s="347" t="str">
        <f>'CONSTRUCTION COST ESTIMATE'!BB647</f>
        <v>CY</v>
      </c>
      <c r="E647" s="348">
        <f>'CONSTRUCTION COST ESTIMATE'!BA647</f>
        <v>0</v>
      </c>
      <c r="F647" s="349" t="s">
        <v>11</v>
      </c>
      <c r="G647" s="349" t="s">
        <v>11</v>
      </c>
    </row>
    <row r="648" spans="1:9" s="343" customFormat="1" ht="45" hidden="1" customHeight="1">
      <c r="A648" s="373">
        <f>'CONSTRUCTION COST ESTIMATE'!A648</f>
        <v>0</v>
      </c>
      <c r="B648" s="345">
        <f>'CONSTRUCTION COST ESTIMATE'!B648</f>
        <v>610.00300000000004</v>
      </c>
      <c r="C648" s="346" t="str">
        <f>'CONSTRUCTION COST ESTIMATE'!C648</f>
        <v>REPLACE SALVAGED RIPRAP</v>
      </c>
      <c r="D648" s="347" t="str">
        <f>'CONSTRUCTION COST ESTIMATE'!BB648</f>
        <v>CY</v>
      </c>
      <c r="E648" s="348">
        <f>'CONSTRUCTION COST ESTIMATE'!BA648</f>
        <v>0</v>
      </c>
      <c r="F648" s="349" t="s">
        <v>11</v>
      </c>
      <c r="G648" s="349" t="s">
        <v>11</v>
      </c>
    </row>
    <row r="649" spans="1:9" s="343" customFormat="1" ht="45" hidden="1" customHeight="1">
      <c r="A649" s="373">
        <f>'CONSTRUCTION COST ESTIMATE'!A649</f>
        <v>0</v>
      </c>
      <c r="B649" s="345">
        <f>'CONSTRUCTION COST ESTIMATE'!B649</f>
        <v>610.00400000000002</v>
      </c>
      <c r="C649" s="346" t="str">
        <f>'CONSTRUCTION COST ESTIMATE'!C649</f>
        <v>RIPRAP (CLASS 300)</v>
      </c>
      <c r="D649" s="347" t="str">
        <f>'CONSTRUCTION COST ESTIMATE'!BB649</f>
        <v>CY</v>
      </c>
      <c r="E649" s="348">
        <f>'CONSTRUCTION COST ESTIMATE'!BA649</f>
        <v>0</v>
      </c>
      <c r="F649" s="349" t="s">
        <v>11</v>
      </c>
      <c r="G649" s="349" t="s">
        <v>11</v>
      </c>
    </row>
    <row r="650" spans="1:9" s="343" customFormat="1" ht="45" hidden="1" customHeight="1">
      <c r="A650" s="373">
        <f>'CONSTRUCTION COST ESTIMATE'!A650</f>
        <v>0</v>
      </c>
      <c r="B650" s="345">
        <f>'CONSTRUCTION COST ESTIMATE'!B650</f>
        <v>610.005</v>
      </c>
      <c r="C650" s="346" t="str">
        <f>'CONSTRUCTION COST ESTIMATE'!C650</f>
        <v>RIPRAP (CLASS 550)</v>
      </c>
      <c r="D650" s="347" t="str">
        <f>'CONSTRUCTION COST ESTIMATE'!BB650</f>
        <v>CY</v>
      </c>
      <c r="E650" s="348">
        <f>'CONSTRUCTION COST ESTIMATE'!BA650</f>
        <v>0</v>
      </c>
      <c r="F650" s="349" t="s">
        <v>11</v>
      </c>
      <c r="G650" s="349" t="s">
        <v>11</v>
      </c>
    </row>
    <row r="651" spans="1:9" s="343" customFormat="1" ht="45" hidden="1" customHeight="1">
      <c r="A651" s="373">
        <f>'CONSTRUCTION COST ESTIMATE'!A651</f>
        <v>0</v>
      </c>
      <c r="B651" s="345">
        <f>'CONSTRUCTION COST ESTIMATE'!B651</f>
        <v>610.00599999999997</v>
      </c>
      <c r="C651" s="346" t="str">
        <f>'CONSTRUCTION COST ESTIMATE'!C651</f>
        <v>RIPRAP BEDDING (CLASS 300)</v>
      </c>
      <c r="D651" s="347" t="str">
        <f>'CONSTRUCTION COST ESTIMATE'!BB651</f>
        <v>CY</v>
      </c>
      <c r="E651" s="348">
        <f>'CONSTRUCTION COST ESTIMATE'!BA651</f>
        <v>0</v>
      </c>
      <c r="F651" s="349" t="s">
        <v>11</v>
      </c>
      <c r="G651" s="349" t="s">
        <v>11</v>
      </c>
    </row>
    <row r="652" spans="1:9" s="343" customFormat="1" ht="45" hidden="1" customHeight="1">
      <c r="A652" s="373">
        <f>'CONSTRUCTION COST ESTIMATE'!A652</f>
        <v>0</v>
      </c>
      <c r="B652" s="345">
        <f>'CONSTRUCTION COST ESTIMATE'!B652</f>
        <v>610.00699999999995</v>
      </c>
      <c r="C652" s="346" t="str">
        <f>'CONSTRUCTION COST ESTIMATE'!C652</f>
        <v>RIPRAP BEDDING (CLASS 550)</v>
      </c>
      <c r="D652" s="347" t="str">
        <f>'CONSTRUCTION COST ESTIMATE'!BB652</f>
        <v>CY</v>
      </c>
      <c r="E652" s="348">
        <f>'CONSTRUCTION COST ESTIMATE'!BA652</f>
        <v>0</v>
      </c>
      <c r="F652" s="349" t="s">
        <v>11</v>
      </c>
      <c r="G652" s="349" t="s">
        <v>11</v>
      </c>
    </row>
    <row r="653" spans="1:9" s="343" customFormat="1" ht="45" hidden="1" customHeight="1">
      <c r="A653" s="373">
        <f>'CONSTRUCTION COST ESTIMATE'!A653</f>
        <v>0</v>
      </c>
      <c r="B653" s="345">
        <f>'CONSTRUCTION COST ESTIMATE'!B653</f>
        <v>610.00800000000004</v>
      </c>
      <c r="C653" s="346" t="str">
        <f>'CONSTRUCTION COST ESTIMATE'!C653</f>
        <v>PARTIALLY GROUTED RIPRAP</v>
      </c>
      <c r="D653" s="347" t="str">
        <f>'CONSTRUCTION COST ESTIMATE'!BB653</f>
        <v>CY</v>
      </c>
      <c r="E653" s="348">
        <f>'CONSTRUCTION COST ESTIMATE'!BA653</f>
        <v>0</v>
      </c>
      <c r="F653" s="349" t="s">
        <v>11</v>
      </c>
      <c r="G653" s="349" t="s">
        <v>11</v>
      </c>
    </row>
    <row r="654" spans="1:9" s="343" customFormat="1" ht="45" hidden="1" customHeight="1">
      <c r="A654" s="373">
        <f>'CONSTRUCTION COST ESTIMATE'!A654</f>
        <v>0</v>
      </c>
      <c r="B654" s="345">
        <f>'CONSTRUCTION COST ESTIMATE'!B654</f>
        <v>611.00099999999998</v>
      </c>
      <c r="C654" s="346" t="str">
        <f>'CONSTRUCTION COST ESTIMATE'!C654</f>
        <v>6 INCH CONCRETE SLOPE PAVEMENT</v>
      </c>
      <c r="D654" s="347" t="str">
        <f>'CONSTRUCTION COST ESTIMATE'!BB654</f>
        <v>SY</v>
      </c>
      <c r="E654" s="348">
        <f>'CONSTRUCTION COST ESTIMATE'!BA654</f>
        <v>0</v>
      </c>
      <c r="F654" s="349" t="s">
        <v>11</v>
      </c>
      <c r="G654" s="349" t="s">
        <v>11</v>
      </c>
    </row>
    <row r="655" spans="1:9" s="343" customFormat="1" ht="30" customHeight="1">
      <c r="A655" s="372" t="str">
        <f>'CONSTRUCTION COST ESTIMATE'!A655</f>
        <v>SP 613</v>
      </c>
      <c r="B655" s="338"/>
      <c r="C655" s="339" t="str">
        <f>'CONSTRUCTION COST ESTIMATE'!C655</f>
        <v>CONCRETE CURB, WALK, GUTTERS, DRIVEWAYS, &amp; INTERSECTIONS</v>
      </c>
      <c r="D655" s="340"/>
      <c r="E655" s="341"/>
      <c r="F655" s="342"/>
      <c r="G655" s="342"/>
      <c r="I655" s="344" t="s">
        <v>1447</v>
      </c>
    </row>
    <row r="656" spans="1:9" s="343" customFormat="1" ht="45" hidden="1" customHeight="1">
      <c r="A656" s="373">
        <f>'CONSTRUCTION COST ESTIMATE'!A656</f>
        <v>0</v>
      </c>
      <c r="B656" s="345">
        <f>'CONSTRUCTION COST ESTIMATE'!B656</f>
        <v>613.00049999999999</v>
      </c>
      <c r="C656" s="346" t="str">
        <f>'CONSTRUCTION COST ESTIMATE'!C656</f>
        <v>TYPE L CURB AND GUTTER</v>
      </c>
      <c r="D656" s="347" t="str">
        <f>'CONSTRUCTION COST ESTIMATE'!BB656</f>
        <v>LF</v>
      </c>
      <c r="E656" s="348">
        <f>'CONSTRUCTION COST ESTIMATE'!BA656</f>
        <v>0</v>
      </c>
      <c r="F656" s="349" t="s">
        <v>11</v>
      </c>
      <c r="G656" s="349" t="s">
        <v>11</v>
      </c>
    </row>
    <row r="657" spans="1:7" s="343" customFormat="1" ht="45" hidden="1" customHeight="1">
      <c r="A657" s="373">
        <f>'CONSTRUCTION COST ESTIMATE'!A657</f>
        <v>0</v>
      </c>
      <c r="B657" s="345">
        <f>'CONSTRUCTION COST ESTIMATE'!B657</f>
        <v>613.00099999999998</v>
      </c>
      <c r="C657" s="346" t="str">
        <f>'CONSTRUCTION COST ESTIMATE'!C657</f>
        <v>"L" TYPE CURB AND GUTTER (18 INCH)</v>
      </c>
      <c r="D657" s="347" t="str">
        <f>'CONSTRUCTION COST ESTIMATE'!BB657</f>
        <v>LF</v>
      </c>
      <c r="E657" s="348">
        <f>'CONSTRUCTION COST ESTIMATE'!BA657</f>
        <v>0</v>
      </c>
      <c r="F657" s="349" t="s">
        <v>11</v>
      </c>
      <c r="G657" s="349" t="s">
        <v>11</v>
      </c>
    </row>
    <row r="658" spans="1:7" s="343" customFormat="1" ht="45" hidden="1" customHeight="1">
      <c r="A658" s="373">
        <f>'CONSTRUCTION COST ESTIMATE'!A658</f>
        <v>0</v>
      </c>
      <c r="B658" s="345">
        <f>'CONSTRUCTION COST ESTIMATE'!B658</f>
        <v>613.00199999999995</v>
      </c>
      <c r="C658" s="346" t="str">
        <f>'CONSTRUCTION COST ESTIMATE'!C658</f>
        <v>"R" TYPE CURB AND GUTTER</v>
      </c>
      <c r="D658" s="347" t="str">
        <f>'CONSTRUCTION COST ESTIMATE'!BB658</f>
        <v>LF</v>
      </c>
      <c r="E658" s="348">
        <f>'CONSTRUCTION COST ESTIMATE'!BA658</f>
        <v>0</v>
      </c>
      <c r="F658" s="349" t="s">
        <v>11</v>
      </c>
      <c r="G658" s="349" t="s">
        <v>11</v>
      </c>
    </row>
    <row r="659" spans="1:7" s="343" customFormat="1" ht="45" hidden="1" customHeight="1">
      <c r="A659" s="373">
        <f>'CONSTRUCTION COST ESTIMATE'!A659</f>
        <v>0</v>
      </c>
      <c r="B659" s="345">
        <f>'CONSTRUCTION COST ESTIMATE'!B659</f>
        <v>613.01</v>
      </c>
      <c r="C659" s="346" t="str">
        <f>'CONSTRUCTION COST ESTIMATE'!C659</f>
        <v>ROLL CURB (30 INCH)</v>
      </c>
      <c r="D659" s="347" t="str">
        <f>'CONSTRUCTION COST ESTIMATE'!BB659</f>
        <v>LF</v>
      </c>
      <c r="E659" s="348">
        <f>'CONSTRUCTION COST ESTIMATE'!BA659</f>
        <v>0</v>
      </c>
      <c r="F659" s="349" t="s">
        <v>11</v>
      </c>
      <c r="G659" s="349" t="s">
        <v>11</v>
      </c>
    </row>
    <row r="660" spans="1:7" s="343" customFormat="1" ht="45" hidden="1" customHeight="1">
      <c r="A660" s="373">
        <f>'CONSTRUCTION COST ESTIMATE'!A660</f>
        <v>0</v>
      </c>
      <c r="B660" s="345">
        <f>'CONSTRUCTION COST ESTIMATE'!B660</f>
        <v>613.01099999999997</v>
      </c>
      <c r="C660" s="346" t="str">
        <f>'CONSTRUCTION COST ESTIMATE'!C660</f>
        <v>"A" TYPE ISLAND CURB</v>
      </c>
      <c r="D660" s="347" t="str">
        <f>'CONSTRUCTION COST ESTIMATE'!BB660</f>
        <v>LF</v>
      </c>
      <c r="E660" s="348">
        <f>'CONSTRUCTION COST ESTIMATE'!BA660</f>
        <v>0</v>
      </c>
      <c r="F660" s="349" t="s">
        <v>11</v>
      </c>
      <c r="G660" s="349" t="s">
        <v>11</v>
      </c>
    </row>
    <row r="661" spans="1:7" s="343" customFormat="1" ht="45" hidden="1" customHeight="1">
      <c r="A661" s="373">
        <f>'CONSTRUCTION COST ESTIMATE'!A661</f>
        <v>0</v>
      </c>
      <c r="B661" s="345">
        <f>'CONSTRUCTION COST ESTIMATE'!B661</f>
        <v>613.01199999999994</v>
      </c>
      <c r="C661" s="346" t="str">
        <f>'CONSTRUCTION COST ESTIMATE'!C661</f>
        <v>"L" TYPE  ISLAND CURB</v>
      </c>
      <c r="D661" s="347" t="str">
        <f>'CONSTRUCTION COST ESTIMATE'!BB661</f>
        <v>LF</v>
      </c>
      <c r="E661" s="348">
        <f>'CONSTRUCTION COST ESTIMATE'!BA661</f>
        <v>0</v>
      </c>
      <c r="F661" s="349" t="s">
        <v>11</v>
      </c>
      <c r="G661" s="349" t="s">
        <v>11</v>
      </c>
    </row>
    <row r="662" spans="1:7" s="343" customFormat="1" ht="45" hidden="1" customHeight="1">
      <c r="A662" s="373">
        <f>'CONSTRUCTION COST ESTIMATE'!A662</f>
        <v>0</v>
      </c>
      <c r="B662" s="345">
        <f>'CONSTRUCTION COST ESTIMATE'!B662</f>
        <v>613.01300000000003</v>
      </c>
      <c r="C662" s="346" t="str">
        <f>'CONSTRUCTION COST ESTIMATE'!C662</f>
        <v>TACK ON ISLAND CURB</v>
      </c>
      <c r="D662" s="347" t="str">
        <f>'CONSTRUCTION COST ESTIMATE'!BB662</f>
        <v>LF</v>
      </c>
      <c r="E662" s="348">
        <f>'CONSTRUCTION COST ESTIMATE'!BA662</f>
        <v>0</v>
      </c>
      <c r="F662" s="349" t="s">
        <v>11</v>
      </c>
      <c r="G662" s="349" t="s">
        <v>11</v>
      </c>
    </row>
    <row r="663" spans="1:7" s="343" customFormat="1" ht="45" hidden="1" customHeight="1">
      <c r="A663" s="373">
        <f>'CONSTRUCTION COST ESTIMATE'!A663</f>
        <v>0</v>
      </c>
      <c r="B663" s="345">
        <f>'CONSTRUCTION COST ESTIMATE'!B663</f>
        <v>613.01400000000001</v>
      </c>
      <c r="C663" s="346" t="str">
        <f>'CONSTRUCTION COST ESTIMATE'!C663</f>
        <v>NDOT CLASS A CONCRETE CURB (TYPE 2)</v>
      </c>
      <c r="D663" s="347" t="str">
        <f>'CONSTRUCTION COST ESTIMATE'!BB663</f>
        <v>LF</v>
      </c>
      <c r="E663" s="348">
        <f>'CONSTRUCTION COST ESTIMATE'!BA663</f>
        <v>0</v>
      </c>
      <c r="F663" s="349" t="s">
        <v>11</v>
      </c>
      <c r="G663" s="349" t="s">
        <v>11</v>
      </c>
    </row>
    <row r="664" spans="1:7" s="343" customFormat="1" ht="45" hidden="1" customHeight="1">
      <c r="A664" s="373">
        <f>'CONSTRUCTION COST ESTIMATE'!A664</f>
        <v>0</v>
      </c>
      <c r="B664" s="345">
        <f>'CONSTRUCTION COST ESTIMATE'!B664</f>
        <v>613.01499999999999</v>
      </c>
      <c r="C664" s="346" t="str">
        <f>'CONSTRUCTION COST ESTIMATE'!C664</f>
        <v>NDOT CLASS A CONCRETE CURB (TYPE 3)</v>
      </c>
      <c r="D664" s="347" t="str">
        <f>'CONSTRUCTION COST ESTIMATE'!BB664</f>
        <v>LF</v>
      </c>
      <c r="E664" s="348">
        <f>'CONSTRUCTION COST ESTIMATE'!BA664</f>
        <v>0</v>
      </c>
      <c r="F664" s="349" t="s">
        <v>11</v>
      </c>
      <c r="G664" s="349" t="s">
        <v>11</v>
      </c>
    </row>
    <row r="665" spans="1:7" s="343" customFormat="1" ht="45" hidden="1" customHeight="1">
      <c r="A665" s="373">
        <f>'CONSTRUCTION COST ESTIMATE'!A665</f>
        <v>0</v>
      </c>
      <c r="B665" s="345">
        <f>'CONSTRUCTION COST ESTIMATE'!B665</f>
        <v>613.01599999999996</v>
      </c>
      <c r="C665" s="346" t="str">
        <f>'CONSTRUCTION COST ESTIMATE'!C665</f>
        <v>NDOT CLASS A CURB AND GUTTER (TYPE 1)</v>
      </c>
      <c r="D665" s="347" t="str">
        <f>'CONSTRUCTION COST ESTIMATE'!BB665</f>
        <v>LF</v>
      </c>
      <c r="E665" s="348">
        <f>'CONSTRUCTION COST ESTIMATE'!BA665</f>
        <v>0</v>
      </c>
      <c r="F665" s="349" t="s">
        <v>11</v>
      </c>
      <c r="G665" s="349" t="s">
        <v>11</v>
      </c>
    </row>
    <row r="666" spans="1:7" s="343" customFormat="1" ht="45" hidden="1" customHeight="1">
      <c r="A666" s="373">
        <f>'CONSTRUCTION COST ESTIMATE'!A666</f>
        <v>0</v>
      </c>
      <c r="B666" s="345">
        <f>'CONSTRUCTION COST ESTIMATE'!B666</f>
        <v>613.01700000000005</v>
      </c>
      <c r="C666" s="346" t="str">
        <f>'CONSTRUCTION COST ESTIMATE'!C666</f>
        <v>NDOT CLASS A CURB AND GUTTER (TYPE 4)</v>
      </c>
      <c r="D666" s="347" t="str">
        <f>'CONSTRUCTION COST ESTIMATE'!BB666</f>
        <v>LF</v>
      </c>
      <c r="E666" s="348">
        <f>'CONSTRUCTION COST ESTIMATE'!BA666</f>
        <v>0</v>
      </c>
      <c r="F666" s="349" t="s">
        <v>11</v>
      </c>
      <c r="G666" s="349" t="s">
        <v>11</v>
      </c>
    </row>
    <row r="667" spans="1:7" s="343" customFormat="1" ht="45" hidden="1" customHeight="1">
      <c r="A667" s="373">
        <f>'CONSTRUCTION COST ESTIMATE'!A667</f>
        <v>0</v>
      </c>
      <c r="B667" s="345">
        <f>'CONSTRUCTION COST ESTIMATE'!B667</f>
        <v>613.01800000000003</v>
      </c>
      <c r="C667" s="346" t="str">
        <f>'CONSTRUCTION COST ESTIMATE'!C667</f>
        <v>NDOT CLASS A CURB AND GUTTER (TYPE 5)</v>
      </c>
      <c r="D667" s="347" t="str">
        <f>'CONSTRUCTION COST ESTIMATE'!BB667</f>
        <v>LF</v>
      </c>
      <c r="E667" s="348">
        <f>'CONSTRUCTION COST ESTIMATE'!BA667</f>
        <v>0</v>
      </c>
      <c r="F667" s="349" t="s">
        <v>11</v>
      </c>
      <c r="G667" s="349" t="s">
        <v>11</v>
      </c>
    </row>
    <row r="668" spans="1:7" s="343" customFormat="1" ht="45" hidden="1" customHeight="1">
      <c r="A668" s="373">
        <f>'CONSTRUCTION COST ESTIMATE'!A668</f>
        <v>0</v>
      </c>
      <c r="B668" s="345">
        <f>'CONSTRUCTION COST ESTIMATE'!B668</f>
        <v>613.01900000000001</v>
      </c>
      <c r="C668" s="346" t="str">
        <f>'CONSTRUCTION COST ESTIMATE'!C668</f>
        <v>CONCRETE MOW CURB</v>
      </c>
      <c r="D668" s="347" t="str">
        <f>'CONSTRUCTION COST ESTIMATE'!BB668</f>
        <v>LF</v>
      </c>
      <c r="E668" s="348">
        <f>'CONSTRUCTION COST ESTIMATE'!BA668</f>
        <v>0</v>
      </c>
      <c r="F668" s="349" t="s">
        <v>11</v>
      </c>
      <c r="G668" s="349" t="s">
        <v>11</v>
      </c>
    </row>
    <row r="669" spans="1:7" s="343" customFormat="1" ht="45" hidden="1" customHeight="1">
      <c r="A669" s="373">
        <f>'CONSTRUCTION COST ESTIMATE'!A669</f>
        <v>0</v>
      </c>
      <c r="B669" s="345">
        <f>'CONSTRUCTION COST ESTIMATE'!B669</f>
        <v>613.02</v>
      </c>
      <c r="C669" s="346" t="str">
        <f>'CONSTRUCTION COST ESTIMATE'!C669</f>
        <v>CONCRETE PERIMETER CURB</v>
      </c>
      <c r="D669" s="347" t="str">
        <f>'CONSTRUCTION COST ESTIMATE'!BB669</f>
        <v>LF</v>
      </c>
      <c r="E669" s="348">
        <f>'CONSTRUCTION COST ESTIMATE'!BA669</f>
        <v>0</v>
      </c>
      <c r="F669" s="349" t="s">
        <v>11</v>
      </c>
      <c r="G669" s="349" t="s">
        <v>11</v>
      </c>
    </row>
    <row r="670" spans="1:7" s="343" customFormat="1" ht="45" hidden="1" customHeight="1">
      <c r="A670" s="373">
        <f>'CONSTRUCTION COST ESTIMATE'!A670</f>
        <v>0</v>
      </c>
      <c r="B670" s="345">
        <f>'CONSTRUCTION COST ESTIMATE'!B670</f>
        <v>613.03</v>
      </c>
      <c r="C670" s="346" t="str">
        <f>'CONSTRUCTION COST ESTIMATE'!C670</f>
        <v>CONCRETE SIDEWALK (4 INCH)</v>
      </c>
      <c r="D670" s="347" t="str">
        <f>'CONSTRUCTION COST ESTIMATE'!BB670</f>
        <v>SF</v>
      </c>
      <c r="E670" s="348">
        <f>'CONSTRUCTION COST ESTIMATE'!BA670</f>
        <v>0</v>
      </c>
      <c r="F670" s="349" t="s">
        <v>11</v>
      </c>
      <c r="G670" s="349" t="s">
        <v>11</v>
      </c>
    </row>
    <row r="671" spans="1:7" s="343" customFormat="1" ht="45" hidden="1" customHeight="1">
      <c r="A671" s="373">
        <f>'CONSTRUCTION COST ESTIMATE'!A671</f>
        <v>0</v>
      </c>
      <c r="B671" s="345">
        <f>'CONSTRUCTION COST ESTIMATE'!B671</f>
        <v>613.03099999999995</v>
      </c>
      <c r="C671" s="346" t="str">
        <f>'CONSTRUCTION COST ESTIMATE'!C671</f>
        <v>CONCRETE SIDEWALK (5 INCH)</v>
      </c>
      <c r="D671" s="347" t="str">
        <f>'CONSTRUCTION COST ESTIMATE'!BB671</f>
        <v>SF</v>
      </c>
      <c r="E671" s="348">
        <f>'CONSTRUCTION COST ESTIMATE'!BA671</f>
        <v>0</v>
      </c>
      <c r="F671" s="349" t="s">
        <v>11</v>
      </c>
      <c r="G671" s="349" t="s">
        <v>11</v>
      </c>
    </row>
    <row r="672" spans="1:7" s="343" customFormat="1" ht="45" hidden="1" customHeight="1">
      <c r="A672" s="373">
        <f>'CONSTRUCTION COST ESTIMATE'!A672</f>
        <v>0</v>
      </c>
      <c r="B672" s="345">
        <f>'CONSTRUCTION COST ESTIMATE'!B672</f>
        <v>613.03200000000004</v>
      </c>
      <c r="C672" s="346" t="str">
        <f>'CONSTRUCTION COST ESTIMATE'!C672</f>
        <v>CONCRETE SIDEWALK (4 INCH STAMPED)</v>
      </c>
      <c r="D672" s="347" t="str">
        <f>'CONSTRUCTION COST ESTIMATE'!BB672</f>
        <v>SF</v>
      </c>
      <c r="E672" s="348">
        <f>'CONSTRUCTION COST ESTIMATE'!BA672</f>
        <v>0</v>
      </c>
      <c r="F672" s="349" t="s">
        <v>11</v>
      </c>
      <c r="G672" s="349" t="s">
        <v>11</v>
      </c>
    </row>
    <row r="673" spans="1:7" s="343" customFormat="1" ht="45" hidden="1" customHeight="1">
      <c r="A673" s="373">
        <f>'CONSTRUCTION COST ESTIMATE'!A673</f>
        <v>0</v>
      </c>
      <c r="B673" s="345">
        <f>'CONSTRUCTION COST ESTIMATE'!B673</f>
        <v>613.03300000000002</v>
      </c>
      <c r="C673" s="346" t="str">
        <f>'CONSTRUCTION COST ESTIMATE'!C673</f>
        <v>CONCRETE SIDEWALK (5 INCH STAMPED)</v>
      </c>
      <c r="D673" s="347" t="str">
        <f>'CONSTRUCTION COST ESTIMATE'!BB673</f>
        <v>SF</v>
      </c>
      <c r="E673" s="348">
        <f>'CONSTRUCTION COST ESTIMATE'!BA673</f>
        <v>0</v>
      </c>
      <c r="F673" s="349" t="s">
        <v>11</v>
      </c>
      <c r="G673" s="349" t="s">
        <v>11</v>
      </c>
    </row>
    <row r="674" spans="1:7" s="343" customFormat="1" ht="45" hidden="1" customHeight="1">
      <c r="A674" s="373">
        <f>'CONSTRUCTION COST ESTIMATE'!A674</f>
        <v>0</v>
      </c>
      <c r="B674" s="345">
        <f>'CONSTRUCTION COST ESTIMATE'!B674</f>
        <v>613.03399999999999</v>
      </c>
      <c r="C674" s="346" t="str">
        <f>'CONSTRUCTION COST ESTIMATE'!C674</f>
        <v>CONCRETE SIDEWALK (REINFORCED)</v>
      </c>
      <c r="D674" s="347" t="str">
        <f>'CONSTRUCTION COST ESTIMATE'!BB674</f>
        <v>SF</v>
      </c>
      <c r="E674" s="348">
        <f>'CONSTRUCTION COST ESTIMATE'!BA674</f>
        <v>0</v>
      </c>
      <c r="F674" s="349" t="s">
        <v>11</v>
      </c>
      <c r="G674" s="349" t="s">
        <v>11</v>
      </c>
    </row>
    <row r="675" spans="1:7" s="343" customFormat="1" ht="45" hidden="1" customHeight="1">
      <c r="A675" s="373">
        <f>'CONSTRUCTION COST ESTIMATE'!A675</f>
        <v>0</v>
      </c>
      <c r="B675" s="345">
        <f>'CONSTRUCTION COST ESTIMATE'!B675</f>
        <v>613.03499999999997</v>
      </c>
      <c r="C675" s="346" t="str">
        <f>'CONSTRUCTION COST ESTIMATE'!C675</f>
        <v>DECORATIVE SIDEWALK PANEL</v>
      </c>
      <c r="D675" s="347" t="str">
        <f>'CONSTRUCTION COST ESTIMATE'!BB675</f>
        <v>EA</v>
      </c>
      <c r="E675" s="348">
        <f>'CONSTRUCTION COST ESTIMATE'!BA675</f>
        <v>0</v>
      </c>
      <c r="F675" s="349" t="s">
        <v>11</v>
      </c>
      <c r="G675" s="349" t="s">
        <v>11</v>
      </c>
    </row>
    <row r="676" spans="1:7" s="343" customFormat="1" ht="45" hidden="1" customHeight="1">
      <c r="A676" s="373">
        <f>'CONSTRUCTION COST ESTIMATE'!A676</f>
        <v>0</v>
      </c>
      <c r="B676" s="345">
        <f>'CONSTRUCTION COST ESTIMATE'!B676</f>
        <v>613.04</v>
      </c>
      <c r="C676" s="346" t="str">
        <f>'CONSTRUCTION COST ESTIMATE'!C676</f>
        <v>CONCRETE SIDEWALK DRAIN</v>
      </c>
      <c r="D676" s="347" t="str">
        <f>'CONSTRUCTION COST ESTIMATE'!BB676</f>
        <v>EA</v>
      </c>
      <c r="E676" s="348">
        <f>'CONSTRUCTION COST ESTIMATE'!BA676</f>
        <v>0</v>
      </c>
      <c r="F676" s="349" t="s">
        <v>11</v>
      </c>
      <c r="G676" s="349" t="s">
        <v>11</v>
      </c>
    </row>
    <row r="677" spans="1:7" s="343" customFormat="1" ht="45" hidden="1" customHeight="1">
      <c r="A677" s="373">
        <f>'CONSTRUCTION COST ESTIMATE'!A677</f>
        <v>0</v>
      </c>
      <c r="B677" s="345">
        <f>'CONSTRUCTION COST ESTIMATE'!B677</f>
        <v>613.04100000000005</v>
      </c>
      <c r="C677" s="346" t="str">
        <f>'CONSTRUCTION COST ESTIMATE'!C677</f>
        <v>CONCRETE SIDEWALK DRAIN</v>
      </c>
      <c r="D677" s="347" t="str">
        <f>'CONSTRUCTION COST ESTIMATE'!BB677</f>
        <v>SF</v>
      </c>
      <c r="E677" s="348">
        <f>'CONSTRUCTION COST ESTIMATE'!BA677</f>
        <v>0</v>
      </c>
      <c r="F677" s="349" t="s">
        <v>11</v>
      </c>
      <c r="G677" s="349" t="s">
        <v>11</v>
      </c>
    </row>
    <row r="678" spans="1:7" s="343" customFormat="1" ht="45" hidden="1" customHeight="1">
      <c r="A678" s="373">
        <f>'CONSTRUCTION COST ESTIMATE'!A678</f>
        <v>0</v>
      </c>
      <c r="B678" s="345">
        <f>'CONSTRUCTION COST ESTIMATE'!B678</f>
        <v>613.04200000000003</v>
      </c>
      <c r="C678" s="346" t="str">
        <f>'CONSTRUCTION COST ESTIMATE'!C678</f>
        <v>SIDEWALK DRAIN</v>
      </c>
      <c r="D678" s="347" t="str">
        <f>'CONSTRUCTION COST ESTIMATE'!BB678</f>
        <v>EA</v>
      </c>
      <c r="E678" s="348">
        <f>'CONSTRUCTION COST ESTIMATE'!BA678</f>
        <v>0</v>
      </c>
      <c r="F678" s="349" t="s">
        <v>11</v>
      </c>
      <c r="G678" s="349" t="s">
        <v>11</v>
      </c>
    </row>
    <row r="679" spans="1:7" s="343" customFormat="1" ht="45" hidden="1" customHeight="1">
      <c r="A679" s="373">
        <f>'CONSTRUCTION COST ESTIMATE'!A679</f>
        <v>0</v>
      </c>
      <c r="B679" s="345">
        <f>'CONSTRUCTION COST ESTIMATE'!B679</f>
        <v>613.04300000000001</v>
      </c>
      <c r="C679" s="346" t="str">
        <f>'CONSTRUCTION COST ESTIMATE'!C679</f>
        <v>SIDEWALK ROOF DRAIN</v>
      </c>
      <c r="D679" s="347" t="str">
        <f>'CONSTRUCTION COST ESTIMATE'!BB679</f>
        <v>EA</v>
      </c>
      <c r="E679" s="348">
        <f>'CONSTRUCTION COST ESTIMATE'!BA679</f>
        <v>0</v>
      </c>
      <c r="F679" s="349" t="s">
        <v>11</v>
      </c>
      <c r="G679" s="349" t="s">
        <v>11</v>
      </c>
    </row>
    <row r="680" spans="1:7" s="343" customFormat="1" ht="45" hidden="1" customHeight="1">
      <c r="A680" s="373">
        <f>'CONSTRUCTION COST ESTIMATE'!A680</f>
        <v>0</v>
      </c>
      <c r="B680" s="345">
        <f>'CONSTRUCTION COST ESTIMATE'!B680</f>
        <v>613.04999999999995</v>
      </c>
      <c r="C680" s="346" t="str">
        <f>'CONSTRUCTION COST ESTIMATE'!C680</f>
        <v>SIDEWALK RAMP</v>
      </c>
      <c r="D680" s="347" t="str">
        <f>'CONSTRUCTION COST ESTIMATE'!BB680</f>
        <v>EA</v>
      </c>
      <c r="E680" s="348">
        <f>'CONSTRUCTION COST ESTIMATE'!BA680</f>
        <v>0</v>
      </c>
      <c r="F680" s="349" t="s">
        <v>11</v>
      </c>
      <c r="G680" s="349" t="s">
        <v>11</v>
      </c>
    </row>
    <row r="681" spans="1:7" s="343" customFormat="1" ht="45" hidden="1" customHeight="1">
      <c r="A681" s="373">
        <f>'CONSTRUCTION COST ESTIMATE'!A681</f>
        <v>0</v>
      </c>
      <c r="B681" s="345">
        <f>'CONSTRUCTION COST ESTIMATE'!B681</f>
        <v>613.05100000000004</v>
      </c>
      <c r="C681" s="346" t="str">
        <f>'CONSTRUCTION COST ESTIMATE'!C681</f>
        <v>SIDEWALK RAMP</v>
      </c>
      <c r="D681" s="347" t="str">
        <f>'CONSTRUCTION COST ESTIMATE'!BB681</f>
        <v>SF</v>
      </c>
      <c r="E681" s="348">
        <f>'CONSTRUCTION COST ESTIMATE'!BA681</f>
        <v>0</v>
      </c>
      <c r="F681" s="349" t="s">
        <v>11</v>
      </c>
      <c r="G681" s="349" t="s">
        <v>11</v>
      </c>
    </row>
    <row r="682" spans="1:7" s="343" customFormat="1" ht="45" hidden="1" customHeight="1">
      <c r="A682" s="373">
        <f>'CONSTRUCTION COST ESTIMATE'!A682</f>
        <v>0</v>
      </c>
      <c r="B682" s="345">
        <f>'CONSTRUCTION COST ESTIMATE'!B682</f>
        <v>613.05200000000002</v>
      </c>
      <c r="C682" s="346" t="str">
        <f>'CONSTRUCTION COST ESTIMATE'!C682</f>
        <v>SIDEWALK RAMP (CASE 1)</v>
      </c>
      <c r="D682" s="347" t="str">
        <f>'CONSTRUCTION COST ESTIMATE'!BB682</f>
        <v>EA</v>
      </c>
      <c r="E682" s="348">
        <f>'CONSTRUCTION COST ESTIMATE'!BA682</f>
        <v>0</v>
      </c>
      <c r="F682" s="349" t="s">
        <v>11</v>
      </c>
      <c r="G682" s="349" t="s">
        <v>11</v>
      </c>
    </row>
    <row r="683" spans="1:7" s="343" customFormat="1" ht="45" hidden="1" customHeight="1">
      <c r="A683" s="373">
        <f>'CONSTRUCTION COST ESTIMATE'!A683</f>
        <v>0</v>
      </c>
      <c r="B683" s="345">
        <f>'CONSTRUCTION COST ESTIMATE'!B683</f>
        <v>613.053</v>
      </c>
      <c r="C683" s="346" t="str">
        <f>'CONSTRUCTION COST ESTIMATE'!C683</f>
        <v>SIDEWALK RAMP (CASE 1)</v>
      </c>
      <c r="D683" s="347" t="str">
        <f>'CONSTRUCTION COST ESTIMATE'!BB683</f>
        <v>SF</v>
      </c>
      <c r="E683" s="348">
        <f>'CONSTRUCTION COST ESTIMATE'!BA683</f>
        <v>0</v>
      </c>
      <c r="F683" s="349" t="s">
        <v>11</v>
      </c>
      <c r="G683" s="349" t="s">
        <v>11</v>
      </c>
    </row>
    <row r="684" spans="1:7" s="343" customFormat="1" ht="45" hidden="1" customHeight="1">
      <c r="A684" s="373">
        <f>'CONSTRUCTION COST ESTIMATE'!A684</f>
        <v>0</v>
      </c>
      <c r="B684" s="345">
        <f>'CONSTRUCTION COST ESTIMATE'!B684</f>
        <v>613.05399999999997</v>
      </c>
      <c r="C684" s="346" t="str">
        <f>'CONSTRUCTION COST ESTIMATE'!C684</f>
        <v>SIDEWALK RAMP (CASE 2)</v>
      </c>
      <c r="D684" s="347" t="str">
        <f>'CONSTRUCTION COST ESTIMATE'!BB684</f>
        <v>EA</v>
      </c>
      <c r="E684" s="348">
        <f>'CONSTRUCTION COST ESTIMATE'!BA684</f>
        <v>0</v>
      </c>
      <c r="F684" s="349" t="s">
        <v>11</v>
      </c>
      <c r="G684" s="349" t="s">
        <v>11</v>
      </c>
    </row>
    <row r="685" spans="1:7" s="343" customFormat="1" ht="45" hidden="1" customHeight="1">
      <c r="A685" s="373">
        <f>'CONSTRUCTION COST ESTIMATE'!A685</f>
        <v>0</v>
      </c>
      <c r="B685" s="345">
        <f>'CONSTRUCTION COST ESTIMATE'!B685</f>
        <v>613.05499999999995</v>
      </c>
      <c r="C685" s="346" t="str">
        <f>'CONSTRUCTION COST ESTIMATE'!C685</f>
        <v>SIDEWALK RAMP (CASE 2)</v>
      </c>
      <c r="D685" s="347" t="str">
        <f>'CONSTRUCTION COST ESTIMATE'!BB685</f>
        <v>SF</v>
      </c>
      <c r="E685" s="348">
        <f>'CONSTRUCTION COST ESTIMATE'!BA685</f>
        <v>0</v>
      </c>
      <c r="F685" s="349" t="s">
        <v>11</v>
      </c>
      <c r="G685" s="349" t="s">
        <v>11</v>
      </c>
    </row>
    <row r="686" spans="1:7" s="343" customFormat="1" ht="45" hidden="1" customHeight="1">
      <c r="A686" s="373">
        <f>'CONSTRUCTION COST ESTIMATE'!A686</f>
        <v>0</v>
      </c>
      <c r="B686" s="345">
        <f>'CONSTRUCTION COST ESTIMATE'!B686</f>
        <v>613.05600000000004</v>
      </c>
      <c r="C686" s="346" t="str">
        <f>'CONSTRUCTION COST ESTIMATE'!C686</f>
        <v>SIDEWALK RAMP (CASE 3)</v>
      </c>
      <c r="D686" s="347" t="str">
        <f>'CONSTRUCTION COST ESTIMATE'!BB686</f>
        <v>EA</v>
      </c>
      <c r="E686" s="348">
        <f>'CONSTRUCTION COST ESTIMATE'!BA686</f>
        <v>0</v>
      </c>
      <c r="F686" s="349" t="s">
        <v>11</v>
      </c>
      <c r="G686" s="349" t="s">
        <v>11</v>
      </c>
    </row>
    <row r="687" spans="1:7" s="343" customFormat="1" ht="45" hidden="1" customHeight="1">
      <c r="A687" s="373">
        <f>'CONSTRUCTION COST ESTIMATE'!A687</f>
        <v>0</v>
      </c>
      <c r="B687" s="345">
        <f>'CONSTRUCTION COST ESTIMATE'!B687</f>
        <v>613.05700000000002</v>
      </c>
      <c r="C687" s="346" t="str">
        <f>'CONSTRUCTION COST ESTIMATE'!C687</f>
        <v>SIDEWALK RAMP (CASE 3)</v>
      </c>
      <c r="D687" s="347" t="str">
        <f>'CONSTRUCTION COST ESTIMATE'!BB687</f>
        <v>SF</v>
      </c>
      <c r="E687" s="348">
        <f>'CONSTRUCTION COST ESTIMATE'!BA687</f>
        <v>0</v>
      </c>
      <c r="F687" s="349" t="s">
        <v>11</v>
      </c>
      <c r="G687" s="349" t="s">
        <v>11</v>
      </c>
    </row>
    <row r="688" spans="1:7" s="343" customFormat="1" ht="45" hidden="1" customHeight="1">
      <c r="A688" s="373">
        <f>'CONSTRUCTION COST ESTIMATE'!A688</f>
        <v>0</v>
      </c>
      <c r="B688" s="345">
        <f>'CONSTRUCTION COST ESTIMATE'!B688</f>
        <v>613.05799999999999</v>
      </c>
      <c r="C688" s="346" t="str">
        <f>'CONSTRUCTION COST ESTIMATE'!C688</f>
        <v>DETECTABLE WARNING PANEL</v>
      </c>
      <c r="D688" s="347" t="str">
        <f>'CONSTRUCTION COST ESTIMATE'!BB688</f>
        <v>EA</v>
      </c>
      <c r="E688" s="348">
        <f>'CONSTRUCTION COST ESTIMATE'!BA688</f>
        <v>0</v>
      </c>
      <c r="F688" s="349" t="s">
        <v>11</v>
      </c>
      <c r="G688" s="349" t="s">
        <v>11</v>
      </c>
    </row>
    <row r="689" spans="1:7" s="343" customFormat="1" ht="45" hidden="1" customHeight="1">
      <c r="A689" s="373">
        <f>'CONSTRUCTION COST ESTIMATE'!A689</f>
        <v>0</v>
      </c>
      <c r="B689" s="345">
        <f>'CONSTRUCTION COST ESTIMATE'!B689</f>
        <v>613.07000000000005</v>
      </c>
      <c r="C689" s="346" t="str">
        <f>'CONSTRUCTION COST ESTIMATE'!C689</f>
        <v>CONCRETE CROSS GUTTER</v>
      </c>
      <c r="D689" s="347" t="str">
        <f>'CONSTRUCTION COST ESTIMATE'!BB689</f>
        <v>SF</v>
      </c>
      <c r="E689" s="348">
        <f>'CONSTRUCTION COST ESTIMATE'!BA689</f>
        <v>0</v>
      </c>
      <c r="F689" s="349" t="s">
        <v>11</v>
      </c>
      <c r="G689" s="349" t="s">
        <v>11</v>
      </c>
    </row>
    <row r="690" spans="1:7" s="343" customFormat="1" ht="45" hidden="1" customHeight="1">
      <c r="A690" s="373">
        <f>'CONSTRUCTION COST ESTIMATE'!A690</f>
        <v>0</v>
      </c>
      <c r="B690" s="345">
        <f>'CONSTRUCTION COST ESTIMATE'!B690</f>
        <v>613.07100000000003</v>
      </c>
      <c r="C690" s="346" t="str">
        <f>'CONSTRUCTION COST ESTIMATE'!C690</f>
        <v>CONCRETE CROSS GUTTER (6 FOOT)</v>
      </c>
      <c r="D690" s="347" t="str">
        <f>'CONSTRUCTION COST ESTIMATE'!BB690</f>
        <v>SF</v>
      </c>
      <c r="E690" s="348">
        <f>'CONSTRUCTION COST ESTIMATE'!BA690</f>
        <v>0</v>
      </c>
      <c r="F690" s="349" t="s">
        <v>11</v>
      </c>
      <c r="G690" s="349" t="s">
        <v>11</v>
      </c>
    </row>
    <row r="691" spans="1:7" s="343" customFormat="1" ht="45" hidden="1" customHeight="1">
      <c r="A691" s="373">
        <f>'CONSTRUCTION COST ESTIMATE'!A691</f>
        <v>0</v>
      </c>
      <c r="B691" s="345">
        <f>'CONSTRUCTION COST ESTIMATE'!B691</f>
        <v>613.08000000000004</v>
      </c>
      <c r="C691" s="346" t="str">
        <f>'CONSTRUCTION COST ESTIMATE'!C691</f>
        <v>RESIDENTIAL DRIVEWAY</v>
      </c>
      <c r="D691" s="347" t="str">
        <f>'CONSTRUCTION COST ESTIMATE'!BB691</f>
        <v>SF</v>
      </c>
      <c r="E691" s="348">
        <f>'CONSTRUCTION COST ESTIMATE'!BA691</f>
        <v>0</v>
      </c>
      <c r="F691" s="349" t="s">
        <v>11</v>
      </c>
      <c r="G691" s="349" t="s">
        <v>11</v>
      </c>
    </row>
    <row r="692" spans="1:7" s="343" customFormat="1" ht="45" hidden="1" customHeight="1">
      <c r="A692" s="373">
        <f>'CONSTRUCTION COST ESTIMATE'!A692</f>
        <v>0</v>
      </c>
      <c r="B692" s="345">
        <f>'CONSTRUCTION COST ESTIMATE'!B692</f>
        <v>613.08100000000002</v>
      </c>
      <c r="C692" s="346" t="str">
        <f>'CONSTRUCTION COST ESTIMATE'!C692</f>
        <v>ALLEY DRIVEWAY</v>
      </c>
      <c r="D692" s="347" t="str">
        <f>'CONSTRUCTION COST ESTIMATE'!BB692</f>
        <v>SF</v>
      </c>
      <c r="E692" s="348">
        <f>'CONSTRUCTION COST ESTIMATE'!BA692</f>
        <v>0</v>
      </c>
      <c r="F692" s="349" t="s">
        <v>11</v>
      </c>
      <c r="G692" s="349" t="s">
        <v>11</v>
      </c>
    </row>
    <row r="693" spans="1:7" s="343" customFormat="1" ht="45" hidden="1" customHeight="1">
      <c r="A693" s="373">
        <f>'CONSTRUCTION COST ESTIMATE'!A693</f>
        <v>0</v>
      </c>
      <c r="B693" s="345">
        <f>'CONSTRUCTION COST ESTIMATE'!B693</f>
        <v>613.08199999999999</v>
      </c>
      <c r="C693" s="346" t="str">
        <f>'CONSTRUCTION COST ESTIMATE'!C693</f>
        <v>ALLEY DRIVEWAY, DEPRESSED</v>
      </c>
      <c r="D693" s="347" t="str">
        <f>'CONSTRUCTION COST ESTIMATE'!BB693</f>
        <v>SF</v>
      </c>
      <c r="E693" s="348">
        <f>'CONSTRUCTION COST ESTIMATE'!BA693</f>
        <v>0</v>
      </c>
      <c r="F693" s="349" t="s">
        <v>11</v>
      </c>
      <c r="G693" s="349" t="s">
        <v>11</v>
      </c>
    </row>
    <row r="694" spans="1:7" s="343" customFormat="1" ht="45" hidden="1" customHeight="1">
      <c r="A694" s="373">
        <f>'CONSTRUCTION COST ESTIMATE'!A694</f>
        <v>0</v>
      </c>
      <c r="B694" s="345">
        <f>'CONSTRUCTION COST ESTIMATE'!B694</f>
        <v>613.08299999999997</v>
      </c>
      <c r="C694" s="346" t="str">
        <f>'CONSTRUCTION COST ESTIMATE'!C694</f>
        <v>ALLEY DRIVEWAY, DOWNTOWN CENTENNIAL</v>
      </c>
      <c r="D694" s="347" t="str">
        <f>'CONSTRUCTION COST ESTIMATE'!BB694</f>
        <v>SF</v>
      </c>
      <c r="E694" s="348">
        <f>'CONSTRUCTION COST ESTIMATE'!BA694</f>
        <v>0</v>
      </c>
      <c r="F694" s="349" t="s">
        <v>11</v>
      </c>
      <c r="G694" s="349" t="s">
        <v>11</v>
      </c>
    </row>
    <row r="695" spans="1:7" s="343" customFormat="1" ht="45" hidden="1" customHeight="1">
      <c r="A695" s="373">
        <f>'CONSTRUCTION COST ESTIMATE'!A695</f>
        <v>0</v>
      </c>
      <c r="B695" s="345">
        <f>'CONSTRUCTION COST ESTIMATE'!B695</f>
        <v>613.08399999999995</v>
      </c>
      <c r="C695" s="346" t="str">
        <f>'CONSTRUCTION COST ESTIMATE'!C695</f>
        <v>COMMERCIAL DRIVEWAY</v>
      </c>
      <c r="D695" s="347" t="str">
        <f>'CONSTRUCTION COST ESTIMATE'!BB695</f>
        <v>SF</v>
      </c>
      <c r="E695" s="348">
        <f>'CONSTRUCTION COST ESTIMATE'!BA695</f>
        <v>0</v>
      </c>
      <c r="F695" s="349" t="s">
        <v>11</v>
      </c>
      <c r="G695" s="349" t="s">
        <v>11</v>
      </c>
    </row>
    <row r="696" spans="1:7" s="343" customFormat="1" ht="45" hidden="1" customHeight="1">
      <c r="A696" s="373">
        <f>'CONSTRUCTION COST ESTIMATE'!A696</f>
        <v>0</v>
      </c>
      <c r="B696" s="345">
        <f>'CONSTRUCTION COST ESTIMATE'!B696</f>
        <v>613.08500000000004</v>
      </c>
      <c r="C696" s="346" t="str">
        <f>'CONSTRUCTION COST ESTIMATE'!C696</f>
        <v>DOWNTOWN CENTENNIAL CONCRETE COMMERCIAL DRIVEWAY</v>
      </c>
      <c r="D696" s="347" t="str">
        <f>'CONSTRUCTION COST ESTIMATE'!BB696</f>
        <v>SF</v>
      </c>
      <c r="E696" s="348">
        <f>'CONSTRUCTION COST ESTIMATE'!BA696</f>
        <v>0</v>
      </c>
      <c r="F696" s="349" t="s">
        <v>11</v>
      </c>
      <c r="G696" s="349" t="s">
        <v>11</v>
      </c>
    </row>
    <row r="697" spans="1:7" s="343" customFormat="1" ht="45" hidden="1" customHeight="1">
      <c r="A697" s="373">
        <f>'CONSTRUCTION COST ESTIMATE'!A697</f>
        <v>0</v>
      </c>
      <c r="B697" s="345">
        <f>'CONSTRUCTION COST ESTIMATE'!B697</f>
        <v>613.08600000000001</v>
      </c>
      <c r="C697" s="346" t="str">
        <f>'CONSTRUCTION COST ESTIMATE'!C697</f>
        <v>DEPRESSED ALLEY DRIVEWAY</v>
      </c>
      <c r="D697" s="347" t="str">
        <f>'CONSTRUCTION COST ESTIMATE'!BB697</f>
        <v>SF</v>
      </c>
      <c r="E697" s="348">
        <f>'CONSTRUCTION COST ESTIMATE'!BA697</f>
        <v>0</v>
      </c>
      <c r="F697" s="349" t="s">
        <v>11</v>
      </c>
      <c r="G697" s="349" t="s">
        <v>11</v>
      </c>
    </row>
    <row r="698" spans="1:7" s="343" customFormat="1" ht="45" hidden="1" customHeight="1">
      <c r="A698" s="373">
        <f>'CONSTRUCTION COST ESTIMATE'!A698</f>
        <v>0</v>
      </c>
      <c r="B698" s="345">
        <f>'CONSTRUCTION COST ESTIMATE'!B698</f>
        <v>613.08699999999999</v>
      </c>
      <c r="C698" s="346" t="str">
        <f>'CONSTRUCTION COST ESTIMATE'!C698</f>
        <v>DEPRESSED DRIVEWAY CURB</v>
      </c>
      <c r="D698" s="347" t="str">
        <f>'CONSTRUCTION COST ESTIMATE'!BB698</f>
        <v>LF</v>
      </c>
      <c r="E698" s="348">
        <f>'CONSTRUCTION COST ESTIMATE'!BA698</f>
        <v>0</v>
      </c>
      <c r="F698" s="349" t="s">
        <v>11</v>
      </c>
      <c r="G698" s="349" t="s">
        <v>11</v>
      </c>
    </row>
    <row r="699" spans="1:7" s="343" customFormat="1" ht="45" hidden="1" customHeight="1">
      <c r="A699" s="373">
        <f>'CONSTRUCTION COST ESTIMATE'!A699</f>
        <v>0</v>
      </c>
      <c r="B699" s="345">
        <f>'CONSTRUCTION COST ESTIMATE'!B699</f>
        <v>613.08799999999997</v>
      </c>
      <c r="C699" s="346" t="str">
        <f>'CONSTRUCTION COST ESTIMATE'!C699</f>
        <v>COMMERCIAL/INDUSTRIAL DRIVEWAY (OPTION A)</v>
      </c>
      <c r="D699" s="347" t="str">
        <f>'CONSTRUCTION COST ESTIMATE'!BB699</f>
        <v>EA</v>
      </c>
      <c r="E699" s="348">
        <f>'CONSTRUCTION COST ESTIMATE'!BA699</f>
        <v>0</v>
      </c>
      <c r="F699" s="349" t="s">
        <v>11</v>
      </c>
      <c r="G699" s="349" t="s">
        <v>11</v>
      </c>
    </row>
    <row r="700" spans="1:7" s="343" customFormat="1" ht="45" hidden="1" customHeight="1">
      <c r="A700" s="373">
        <f>'CONSTRUCTION COST ESTIMATE'!A700</f>
        <v>0</v>
      </c>
      <c r="B700" s="345">
        <f>'CONSTRUCTION COST ESTIMATE'!B700</f>
        <v>613.08900000000006</v>
      </c>
      <c r="C700" s="346" t="str">
        <f>'CONSTRUCTION COST ESTIMATE'!C700</f>
        <v>COMMERCIAL/INDUSTRIAL DRIVEWAY (OPTION A)</v>
      </c>
      <c r="D700" s="347" t="str">
        <f>'CONSTRUCTION COST ESTIMATE'!BB700</f>
        <v>SF</v>
      </c>
      <c r="E700" s="348">
        <f>'CONSTRUCTION COST ESTIMATE'!BA700</f>
        <v>0</v>
      </c>
      <c r="F700" s="349" t="s">
        <v>11</v>
      </c>
      <c r="G700" s="349" t="s">
        <v>11</v>
      </c>
    </row>
    <row r="701" spans="1:7" s="343" customFormat="1" ht="45" hidden="1" customHeight="1">
      <c r="A701" s="373">
        <f>'CONSTRUCTION COST ESTIMATE'!A701</f>
        <v>0</v>
      </c>
      <c r="B701" s="345">
        <f>'CONSTRUCTION COST ESTIMATE'!B701</f>
        <v>613.09</v>
      </c>
      <c r="C701" s="346" t="str">
        <f>'CONSTRUCTION COST ESTIMATE'!C701</f>
        <v>COMMERCIAL/INDUSTRIAL DRIVEWAY (OPTION B)</v>
      </c>
      <c r="D701" s="347" t="str">
        <f>'CONSTRUCTION COST ESTIMATE'!BB701</f>
        <v>EA</v>
      </c>
      <c r="E701" s="348">
        <f>'CONSTRUCTION COST ESTIMATE'!BA701</f>
        <v>0</v>
      </c>
      <c r="F701" s="349" t="s">
        <v>11</v>
      </c>
      <c r="G701" s="349" t="s">
        <v>11</v>
      </c>
    </row>
    <row r="702" spans="1:7" s="343" customFormat="1" ht="45" hidden="1" customHeight="1">
      <c r="A702" s="373">
        <f>'CONSTRUCTION COST ESTIMATE'!A702</f>
        <v>0</v>
      </c>
      <c r="B702" s="345">
        <f>'CONSTRUCTION COST ESTIMATE'!B702</f>
        <v>613.09100000000001</v>
      </c>
      <c r="C702" s="346" t="str">
        <f>'CONSTRUCTION COST ESTIMATE'!C702</f>
        <v>COMMERCIAL/INDUSTRIAL DRIVEWAY (OPTION B)</v>
      </c>
      <c r="D702" s="347" t="str">
        <f>'CONSTRUCTION COST ESTIMATE'!BB702</f>
        <v>SF</v>
      </c>
      <c r="E702" s="348">
        <f>'CONSTRUCTION COST ESTIMATE'!BA702</f>
        <v>0</v>
      </c>
      <c r="F702" s="349" t="s">
        <v>11</v>
      </c>
      <c r="G702" s="349" t="s">
        <v>11</v>
      </c>
    </row>
    <row r="703" spans="1:7" s="343" customFormat="1" ht="45" hidden="1" customHeight="1">
      <c r="A703" s="373">
        <f>'CONSTRUCTION COST ESTIMATE'!A703</f>
        <v>0</v>
      </c>
      <c r="B703" s="345">
        <f>'CONSTRUCTION COST ESTIMATE'!B703</f>
        <v>613.1</v>
      </c>
      <c r="C703" s="346" t="str">
        <f>'CONSTRUCTION COST ESTIMATE'!C703</f>
        <v>CONCRETE APRON</v>
      </c>
      <c r="D703" s="347" t="str">
        <f>'CONSTRUCTION COST ESTIMATE'!BB703</f>
        <v>EA</v>
      </c>
      <c r="E703" s="348">
        <f>'CONSTRUCTION COST ESTIMATE'!BA703</f>
        <v>0</v>
      </c>
      <c r="F703" s="349" t="s">
        <v>11</v>
      </c>
      <c r="G703" s="349" t="s">
        <v>11</v>
      </c>
    </row>
    <row r="704" spans="1:7" s="343" customFormat="1" ht="45" hidden="1" customHeight="1">
      <c r="A704" s="373">
        <f>'CONSTRUCTION COST ESTIMATE'!A704</f>
        <v>0</v>
      </c>
      <c r="B704" s="345">
        <f>'CONSTRUCTION COST ESTIMATE'!B704</f>
        <v>613.101</v>
      </c>
      <c r="C704" s="346" t="str">
        <f>'CONSTRUCTION COST ESTIMATE'!C704</f>
        <v>CONCRETE BUS TURNOUT</v>
      </c>
      <c r="D704" s="347" t="str">
        <f>'CONSTRUCTION COST ESTIMATE'!BB704</f>
        <v>SF</v>
      </c>
      <c r="E704" s="348">
        <f>'CONSTRUCTION COST ESTIMATE'!BA704</f>
        <v>0</v>
      </c>
      <c r="F704" s="349" t="s">
        <v>11</v>
      </c>
      <c r="G704" s="349" t="s">
        <v>11</v>
      </c>
    </row>
    <row r="705" spans="1:9" s="343" customFormat="1" ht="45" hidden="1" customHeight="1">
      <c r="A705" s="373">
        <f>'CONSTRUCTION COST ESTIMATE'!A705</f>
        <v>0</v>
      </c>
      <c r="B705" s="345">
        <f>'CONSTRUCTION COST ESTIMATE'!B705</f>
        <v>613.10199999999998</v>
      </c>
      <c r="C705" s="346" t="str">
        <f>'CONSTRUCTION COST ESTIMATE'!C705</f>
        <v>CONCRETE BUS TURNOUT SHELTER PAD</v>
      </c>
      <c r="D705" s="347" t="str">
        <f>'CONSTRUCTION COST ESTIMATE'!BB705</f>
        <v>SF</v>
      </c>
      <c r="E705" s="348">
        <f>'CONSTRUCTION COST ESTIMATE'!BA705</f>
        <v>0</v>
      </c>
      <c r="F705" s="349" t="s">
        <v>11</v>
      </c>
      <c r="G705" s="349" t="s">
        <v>11</v>
      </c>
    </row>
    <row r="706" spans="1:9" s="343" customFormat="1" ht="45" hidden="1" customHeight="1">
      <c r="A706" s="373">
        <f>'CONSTRUCTION COST ESTIMATE'!A706</f>
        <v>0</v>
      </c>
      <c r="B706" s="345">
        <f>'CONSTRUCTION COST ESTIMATE'!B706</f>
        <v>613.10299999999995</v>
      </c>
      <c r="C706" s="346" t="str">
        <f>'CONSTRUCTION COST ESTIMATE'!C706</f>
        <v>MEDIAN SURFACE</v>
      </c>
      <c r="D706" s="347" t="str">
        <f>'CONSTRUCTION COST ESTIMATE'!BB706</f>
        <v>SF</v>
      </c>
      <c r="E706" s="348">
        <f>'CONSTRUCTION COST ESTIMATE'!BA706</f>
        <v>0</v>
      </c>
      <c r="F706" s="349" t="s">
        <v>11</v>
      </c>
      <c r="G706" s="349" t="s">
        <v>11</v>
      </c>
    </row>
    <row r="707" spans="1:9" s="343" customFormat="1" ht="45" hidden="1" customHeight="1">
      <c r="A707" s="373">
        <f>'CONSTRUCTION COST ESTIMATE'!A707</f>
        <v>0</v>
      </c>
      <c r="B707" s="345">
        <f>'CONSTRUCTION COST ESTIMATE'!B707</f>
        <v>613.10400000000004</v>
      </c>
      <c r="C707" s="346" t="str">
        <f>'CONSTRUCTION COST ESTIMATE'!C707</f>
        <v>MISCELLANEOUS CONCRETE</v>
      </c>
      <c r="D707" s="347" t="str">
        <f>'CONSTRUCTION COST ESTIMATE'!BB707</f>
        <v>SF</v>
      </c>
      <c r="E707" s="348">
        <f>'CONSTRUCTION COST ESTIMATE'!BA707</f>
        <v>0</v>
      </c>
      <c r="F707" s="349" t="s">
        <v>11</v>
      </c>
      <c r="G707" s="349" t="s">
        <v>11</v>
      </c>
    </row>
    <row r="708" spans="1:9" s="343" customFormat="1" ht="45" hidden="1" customHeight="1">
      <c r="A708" s="373">
        <f>'CONSTRUCTION COST ESTIMATE'!A708</f>
        <v>0</v>
      </c>
      <c r="B708" s="345">
        <f>'CONSTRUCTION COST ESTIMATE'!B708</f>
        <v>613.10500000000002</v>
      </c>
      <c r="C708" s="346" t="str">
        <f>'CONSTRUCTION COST ESTIMATE'!C708</f>
        <v>CONCRETE PATHWAY/SURFACE</v>
      </c>
      <c r="D708" s="347" t="str">
        <f>'CONSTRUCTION COST ESTIMATE'!BB708</f>
        <v>SF</v>
      </c>
      <c r="E708" s="348">
        <f>'CONSTRUCTION COST ESTIMATE'!BA708</f>
        <v>0</v>
      </c>
      <c r="F708" s="349" t="s">
        <v>11</v>
      </c>
      <c r="G708" s="349" t="s">
        <v>11</v>
      </c>
    </row>
    <row r="709" spans="1:9" s="343" customFormat="1" ht="45" hidden="1" customHeight="1">
      <c r="A709" s="373">
        <f>'CONSTRUCTION COST ESTIMATE'!A709</f>
        <v>0</v>
      </c>
      <c r="B709" s="345">
        <f>'CONSTRUCTION COST ESTIMATE'!B709</f>
        <v>613.10599999999999</v>
      </c>
      <c r="C709" s="346" t="str">
        <f>'CONSTRUCTION COST ESTIMATE'!C709</f>
        <v>CONCRETE TRAIL (6 INCH)</v>
      </c>
      <c r="D709" s="347" t="str">
        <f>'CONSTRUCTION COST ESTIMATE'!BB709</f>
        <v>SF</v>
      </c>
      <c r="E709" s="348">
        <f>'CONSTRUCTION COST ESTIMATE'!BA709</f>
        <v>0</v>
      </c>
      <c r="F709" s="349" t="s">
        <v>11</v>
      </c>
      <c r="G709" s="349" t="s">
        <v>11</v>
      </c>
    </row>
    <row r="710" spans="1:9" s="343" customFormat="1" ht="45" hidden="1" customHeight="1">
      <c r="A710" s="373">
        <f>'CONSTRUCTION COST ESTIMATE'!A710</f>
        <v>0</v>
      </c>
      <c r="B710" s="345">
        <f>'CONSTRUCTION COST ESTIMATE'!B710</f>
        <v>613.10699999999997</v>
      </c>
      <c r="C710" s="346" t="str">
        <f>'CONSTRUCTION COST ESTIMATE'!C710</f>
        <v>DETECTABLE TACTILE WARNING STRIPS</v>
      </c>
      <c r="D710" s="347" t="str">
        <f>'CONSTRUCTION COST ESTIMATE'!BB710</f>
        <v>EA</v>
      </c>
      <c r="E710" s="348">
        <f>'CONSTRUCTION COST ESTIMATE'!BA710</f>
        <v>0</v>
      </c>
      <c r="F710" s="349" t="s">
        <v>11</v>
      </c>
      <c r="G710" s="349" t="s">
        <v>11</v>
      </c>
    </row>
    <row r="711" spans="1:9" s="343" customFormat="1" ht="45" hidden="1" customHeight="1">
      <c r="A711" s="373">
        <f>'CONSTRUCTION COST ESTIMATE'!A711</f>
        <v>0</v>
      </c>
      <c r="B711" s="345">
        <f>'CONSTRUCTION COST ESTIMATE'!B711</f>
        <v>613.10799999999995</v>
      </c>
      <c r="C711" s="346" t="str">
        <f>'CONSTRUCTION COST ESTIMATE'!C711</f>
        <v>BUMPER BLOCK</v>
      </c>
      <c r="D711" s="347" t="str">
        <f>'CONSTRUCTION COST ESTIMATE'!BB711</f>
        <v>EA</v>
      </c>
      <c r="E711" s="348">
        <f>'CONSTRUCTION COST ESTIMATE'!BA711</f>
        <v>0</v>
      </c>
      <c r="F711" s="349" t="s">
        <v>11</v>
      </c>
      <c r="G711" s="349" t="s">
        <v>11</v>
      </c>
    </row>
    <row r="712" spans="1:9" s="343" customFormat="1" ht="45" hidden="1" customHeight="1">
      <c r="A712" s="373">
        <f>'CONSTRUCTION COST ESTIMATE'!A712</f>
        <v>0</v>
      </c>
      <c r="B712" s="345">
        <f>'CONSTRUCTION COST ESTIMATE'!B712</f>
        <v>613.10900000000004</v>
      </c>
      <c r="C712" s="346" t="str">
        <f>'CONSTRUCTION COST ESTIMATE'!C712</f>
        <v>PRECAST BUMPER BLOCK</v>
      </c>
      <c r="D712" s="347" t="str">
        <f>'CONSTRUCTION COST ESTIMATE'!BB712</f>
        <v>EA</v>
      </c>
      <c r="E712" s="348">
        <f>'CONSTRUCTION COST ESTIMATE'!BA712</f>
        <v>0</v>
      </c>
      <c r="F712" s="349" t="s">
        <v>11</v>
      </c>
      <c r="G712" s="349" t="s">
        <v>11</v>
      </c>
    </row>
    <row r="713" spans="1:9" s="343" customFormat="1" ht="45" hidden="1" customHeight="1">
      <c r="A713" s="373">
        <f>'CONSTRUCTION COST ESTIMATE'!A713</f>
        <v>0</v>
      </c>
      <c r="B713" s="345">
        <f>'CONSTRUCTION COST ESTIMATE'!B713</f>
        <v>613.11</v>
      </c>
      <c r="C713" s="346" t="str">
        <f>'CONSTRUCTION COST ESTIMATE'!C713</f>
        <v>TYPE A CURB</v>
      </c>
      <c r="D713" s="347" t="str">
        <f>'CONSTRUCTION COST ESTIMATE'!BB713</f>
        <v>LF</v>
      </c>
      <c r="E713" s="348">
        <f>'CONSTRUCTION COST ESTIMATE'!BA713</f>
        <v>0</v>
      </c>
      <c r="F713" s="349" t="s">
        <v>11</v>
      </c>
      <c r="G713" s="349" t="s">
        <v>11</v>
      </c>
    </row>
    <row r="714" spans="1:9" s="343" customFormat="1" ht="30" customHeight="1">
      <c r="A714" s="372" t="str">
        <f>'CONSTRUCTION COST ESTIMATE'!A714</f>
        <v>SP 614</v>
      </c>
      <c r="B714" s="338"/>
      <c r="C714" s="339" t="str">
        <f>'CONSTRUCTION COST ESTIMATE'!C714</f>
        <v>PAINTING</v>
      </c>
      <c r="D714" s="340"/>
      <c r="E714" s="341"/>
      <c r="F714" s="342"/>
      <c r="G714" s="342"/>
      <c r="I714" s="344" t="s">
        <v>1447</v>
      </c>
    </row>
    <row r="715" spans="1:9" s="343" customFormat="1" ht="45" hidden="1" customHeight="1">
      <c r="A715" s="373">
        <f>'CONSTRUCTION COST ESTIMATE'!A715</f>
        <v>0</v>
      </c>
      <c r="B715" s="345">
        <f>'CONSTRUCTION COST ESTIMATE'!B715</f>
        <v>614.00049999999999</v>
      </c>
      <c r="C715" s="346" t="str">
        <f>'CONSTRUCTION COST ESTIMATE'!C715</f>
        <v>PAINT FLOOD CONTROL CONCRETE VAULT</v>
      </c>
      <c r="D715" s="347" t="str">
        <f>'CONSTRUCTION COST ESTIMATE'!BB715</f>
        <v>LS</v>
      </c>
      <c r="E715" s="348">
        <f>'CONSTRUCTION COST ESTIMATE'!BA715</f>
        <v>0</v>
      </c>
      <c r="F715" s="349" t="s">
        <v>11</v>
      </c>
      <c r="G715" s="349" t="s">
        <v>11</v>
      </c>
    </row>
    <row r="716" spans="1:9" s="343" customFormat="1" ht="30" customHeight="1">
      <c r="A716" s="372" t="str">
        <f>'CONSTRUCTION COST ESTIMATE'!A716</f>
        <v>SP 616-619</v>
      </c>
      <c r="B716" s="338"/>
      <c r="C716" s="339" t="str">
        <f>'CONSTRUCTION COST ESTIMATE'!C716</f>
        <v>FENCING</v>
      </c>
      <c r="D716" s="340"/>
      <c r="E716" s="341"/>
      <c r="F716" s="342"/>
      <c r="G716" s="342"/>
      <c r="I716" s="344" t="s">
        <v>1447</v>
      </c>
    </row>
    <row r="717" spans="1:9" s="343" customFormat="1" ht="45" hidden="1" customHeight="1">
      <c r="A717" s="373">
        <f>'CONSTRUCTION COST ESTIMATE'!A717</f>
        <v>0</v>
      </c>
      <c r="B717" s="345">
        <f>'CONSTRUCTION COST ESTIMATE'!B717</f>
        <v>616.00049999999999</v>
      </c>
      <c r="C717" s="346" t="str">
        <f>'CONSTRUCTION COST ESTIMATE'!C717</f>
        <v>PEDESTRIAN ACCESS GATE</v>
      </c>
      <c r="D717" s="347" t="str">
        <f>'CONSTRUCTION COST ESTIMATE'!BB717</f>
        <v>EA</v>
      </c>
      <c r="E717" s="348">
        <f>'CONSTRUCTION COST ESTIMATE'!BA717</f>
        <v>0</v>
      </c>
      <c r="F717" s="349" t="s">
        <v>11</v>
      </c>
      <c r="G717" s="349" t="s">
        <v>11</v>
      </c>
    </row>
    <row r="718" spans="1:9" s="343" customFormat="1" ht="45" hidden="1" customHeight="1">
      <c r="A718" s="373">
        <f>'CONSTRUCTION COST ESTIMATE'!A718</f>
        <v>0</v>
      </c>
      <c r="B718" s="345">
        <f>'CONSTRUCTION COST ESTIMATE'!B718</f>
        <v>616.00099999999998</v>
      </c>
      <c r="C718" s="346" t="str">
        <f>'CONSTRUCTION COST ESTIMATE'!C718</f>
        <v>PEDESTRIAN ACCESS GATE</v>
      </c>
      <c r="D718" s="347" t="str">
        <f>'CONSTRUCTION COST ESTIMATE'!BB718</f>
        <v>LS</v>
      </c>
      <c r="E718" s="348">
        <f>'CONSTRUCTION COST ESTIMATE'!BA718</f>
        <v>0</v>
      </c>
      <c r="F718" s="349" t="s">
        <v>11</v>
      </c>
      <c r="G718" s="349" t="s">
        <v>11</v>
      </c>
    </row>
    <row r="719" spans="1:9" s="343" customFormat="1" ht="45" hidden="1" customHeight="1">
      <c r="A719" s="373">
        <f>'CONSTRUCTION COST ESTIMATE'!A719</f>
        <v>0</v>
      </c>
      <c r="B719" s="345">
        <f>'CONSTRUCTION COST ESTIMATE'!B719</f>
        <v>616.00199999999995</v>
      </c>
      <c r="C719" s="346" t="str">
        <f>'CONSTRUCTION COST ESTIMATE'!C719</f>
        <v>MOTORIZED VEHICLE ACCESS GATE</v>
      </c>
      <c r="D719" s="347" t="str">
        <f>'CONSTRUCTION COST ESTIMATE'!BB719</f>
        <v>EA</v>
      </c>
      <c r="E719" s="348">
        <f>'CONSTRUCTION COST ESTIMATE'!BA719</f>
        <v>0</v>
      </c>
      <c r="F719" s="349" t="s">
        <v>11</v>
      </c>
      <c r="G719" s="349" t="s">
        <v>11</v>
      </c>
    </row>
    <row r="720" spans="1:9" s="343" customFormat="1" ht="45" hidden="1" customHeight="1">
      <c r="A720" s="373">
        <f>'CONSTRUCTION COST ESTIMATE'!A720</f>
        <v>0</v>
      </c>
      <c r="B720" s="345">
        <f>'CONSTRUCTION COST ESTIMATE'!B720</f>
        <v>616.00300000000004</v>
      </c>
      <c r="C720" s="346" t="str">
        <f>'CONSTRUCTION COST ESTIMATE'!C720</f>
        <v>MOTORIZED VEHICLE ACCESS GATE</v>
      </c>
      <c r="D720" s="347" t="str">
        <f>'CONSTRUCTION COST ESTIMATE'!BB720</f>
        <v>LS</v>
      </c>
      <c r="E720" s="348">
        <f>'CONSTRUCTION COST ESTIMATE'!BA720</f>
        <v>0</v>
      </c>
      <c r="F720" s="349" t="s">
        <v>11</v>
      </c>
      <c r="G720" s="349" t="s">
        <v>11</v>
      </c>
    </row>
    <row r="721" spans="1:7" s="343" customFormat="1" ht="45" hidden="1" customHeight="1">
      <c r="A721" s="373">
        <f>'CONSTRUCTION COST ESTIMATE'!A721</f>
        <v>0</v>
      </c>
      <c r="B721" s="345">
        <f>'CONSTRUCTION COST ESTIMATE'!B721</f>
        <v>616.00400000000002</v>
      </c>
      <c r="C721" s="346" t="str">
        <f>'CONSTRUCTION COST ESTIMATE'!C721</f>
        <v>PARKING LOT PEDESTRIAN ACCESS GATE</v>
      </c>
      <c r="D721" s="347" t="str">
        <f>'CONSTRUCTION COST ESTIMATE'!BB721</f>
        <v>EA</v>
      </c>
      <c r="E721" s="348">
        <f>'CONSTRUCTION COST ESTIMATE'!BA721</f>
        <v>0</v>
      </c>
      <c r="F721" s="349" t="s">
        <v>11</v>
      </c>
      <c r="G721" s="349" t="s">
        <v>11</v>
      </c>
    </row>
    <row r="722" spans="1:7" s="343" customFormat="1" ht="45" hidden="1" customHeight="1">
      <c r="A722" s="373">
        <f>'CONSTRUCTION COST ESTIMATE'!A722</f>
        <v>0</v>
      </c>
      <c r="B722" s="345">
        <f>'CONSTRUCTION COST ESTIMATE'!B722</f>
        <v>616.005</v>
      </c>
      <c r="C722" s="346" t="str">
        <f>'CONSTRUCTION COST ESTIMATE'!C722</f>
        <v>PARKING LOT PEDESTRIAN ACCESS GATE</v>
      </c>
      <c r="D722" s="347" t="str">
        <f>'CONSTRUCTION COST ESTIMATE'!BB722</f>
        <v>LS</v>
      </c>
      <c r="E722" s="348">
        <f>'CONSTRUCTION COST ESTIMATE'!BA722</f>
        <v>0</v>
      </c>
      <c r="F722" s="349" t="s">
        <v>11</v>
      </c>
      <c r="G722" s="349" t="s">
        <v>11</v>
      </c>
    </row>
    <row r="723" spans="1:7" s="343" customFormat="1" ht="45" hidden="1" customHeight="1">
      <c r="A723" s="373">
        <f>'CONSTRUCTION COST ESTIMATE'!A723</f>
        <v>0</v>
      </c>
      <c r="B723" s="345">
        <f>'CONSTRUCTION COST ESTIMATE'!B723</f>
        <v>616.00599999999997</v>
      </c>
      <c r="C723" s="346" t="str">
        <f>'CONSTRUCTION COST ESTIMATE'!C723</f>
        <v>POST AND CABLE FENCE</v>
      </c>
      <c r="D723" s="347" t="str">
        <f>'CONSTRUCTION COST ESTIMATE'!BB723</f>
        <v>LF</v>
      </c>
      <c r="E723" s="348">
        <f>'CONSTRUCTION COST ESTIMATE'!BA723</f>
        <v>0</v>
      </c>
      <c r="F723" s="349" t="s">
        <v>11</v>
      </c>
      <c r="G723" s="349" t="s">
        <v>11</v>
      </c>
    </row>
    <row r="724" spans="1:7" s="343" customFormat="1" ht="45" hidden="1" customHeight="1">
      <c r="A724" s="373">
        <f>'CONSTRUCTION COST ESTIMATE'!A724</f>
        <v>0</v>
      </c>
      <c r="B724" s="345">
        <f>'CONSTRUCTION COST ESTIMATE'!B724</f>
        <v>616.00699999999995</v>
      </c>
      <c r="C724" s="346" t="str">
        <f>'CONSTRUCTION COST ESTIMATE'!C724</f>
        <v>POST AND CABLE FENCE (2 FOOT)</v>
      </c>
      <c r="D724" s="347" t="str">
        <f>'CONSTRUCTION COST ESTIMATE'!BB724</f>
        <v>LF</v>
      </c>
      <c r="E724" s="348">
        <f>'CONSTRUCTION COST ESTIMATE'!BA724</f>
        <v>0</v>
      </c>
      <c r="F724" s="349" t="s">
        <v>11</v>
      </c>
      <c r="G724" s="349" t="s">
        <v>11</v>
      </c>
    </row>
    <row r="725" spans="1:7" s="343" customFormat="1" ht="45" hidden="1" customHeight="1">
      <c r="A725" s="373">
        <f>'CONSTRUCTION COST ESTIMATE'!A725</f>
        <v>0</v>
      </c>
      <c r="B725" s="345">
        <f>'CONSTRUCTION COST ESTIMATE'!B725</f>
        <v>616.00800000000004</v>
      </c>
      <c r="C725" s="346" t="str">
        <f>'CONSTRUCTION COST ESTIMATE'!C725</f>
        <v>POST AND CABLE FENCE (4.5 FOOT)</v>
      </c>
      <c r="D725" s="347" t="str">
        <f>'CONSTRUCTION COST ESTIMATE'!BB725</f>
        <v>LF</v>
      </c>
      <c r="E725" s="348">
        <f>'CONSTRUCTION COST ESTIMATE'!BA725</f>
        <v>0</v>
      </c>
      <c r="F725" s="349" t="s">
        <v>11</v>
      </c>
      <c r="G725" s="349" t="s">
        <v>11</v>
      </c>
    </row>
    <row r="726" spans="1:7" s="343" customFormat="1" ht="45" hidden="1" customHeight="1">
      <c r="A726" s="373">
        <f>'CONSTRUCTION COST ESTIMATE'!A726</f>
        <v>0</v>
      </c>
      <c r="B726" s="345">
        <f>'CONSTRUCTION COST ESTIMATE'!B726</f>
        <v>616.00900000000001</v>
      </c>
      <c r="C726" s="346" t="str">
        <f>'CONSTRUCTION COST ESTIMATE'!C726</f>
        <v>CHAIN LINK FENCE (4 FOOT)</v>
      </c>
      <c r="D726" s="347" t="str">
        <f>'CONSTRUCTION COST ESTIMATE'!BB726</f>
        <v>LF</v>
      </c>
      <c r="E726" s="348">
        <f>'CONSTRUCTION COST ESTIMATE'!BA726</f>
        <v>0</v>
      </c>
      <c r="F726" s="349" t="s">
        <v>11</v>
      </c>
      <c r="G726" s="349" t="s">
        <v>11</v>
      </c>
    </row>
    <row r="727" spans="1:7" s="343" customFormat="1" ht="45" hidden="1" customHeight="1">
      <c r="A727" s="373">
        <f>'CONSTRUCTION COST ESTIMATE'!A727</f>
        <v>0</v>
      </c>
      <c r="B727" s="345">
        <f>'CONSTRUCTION COST ESTIMATE'!B727</f>
        <v>616.01</v>
      </c>
      <c r="C727" s="346" t="str">
        <f>'CONSTRUCTION COST ESTIMATE'!C727</f>
        <v>CHAIN LINK FENCE (5 FOOT)</v>
      </c>
      <c r="D727" s="347" t="str">
        <f>'CONSTRUCTION COST ESTIMATE'!BB727</f>
        <v>LF</v>
      </c>
      <c r="E727" s="348">
        <f>'CONSTRUCTION COST ESTIMATE'!BA727</f>
        <v>0</v>
      </c>
      <c r="F727" s="349" t="s">
        <v>11</v>
      </c>
      <c r="G727" s="349" t="s">
        <v>11</v>
      </c>
    </row>
    <row r="728" spans="1:7" s="343" customFormat="1" ht="45" hidden="1" customHeight="1">
      <c r="A728" s="373">
        <f>'CONSTRUCTION COST ESTIMATE'!A728</f>
        <v>0</v>
      </c>
      <c r="B728" s="345">
        <f>'CONSTRUCTION COST ESTIMATE'!B728</f>
        <v>616.01099999999997</v>
      </c>
      <c r="C728" s="346" t="str">
        <f>'CONSTRUCTION COST ESTIMATE'!C728</f>
        <v>CHAIN LINK FENCE (6 FOOT)</v>
      </c>
      <c r="D728" s="347" t="str">
        <f>'CONSTRUCTION COST ESTIMATE'!BB728</f>
        <v>LF</v>
      </c>
      <c r="E728" s="348">
        <f>'CONSTRUCTION COST ESTIMATE'!BA728</f>
        <v>0</v>
      </c>
      <c r="F728" s="349" t="s">
        <v>11</v>
      </c>
      <c r="G728" s="349" t="s">
        <v>11</v>
      </c>
    </row>
    <row r="729" spans="1:7" s="343" customFormat="1" ht="45" hidden="1" customHeight="1">
      <c r="A729" s="373">
        <f>'CONSTRUCTION COST ESTIMATE'!A729</f>
        <v>0</v>
      </c>
      <c r="B729" s="345">
        <f>'CONSTRUCTION COST ESTIMATE'!B729</f>
        <v>616.01199999999994</v>
      </c>
      <c r="C729" s="346" t="str">
        <f>'CONSTRUCTION COST ESTIMATE'!C729</f>
        <v>EMERGENCY CRASH GATE</v>
      </c>
      <c r="D729" s="347" t="str">
        <f>'CONSTRUCTION COST ESTIMATE'!BB729</f>
        <v>EA</v>
      </c>
      <c r="E729" s="348">
        <f>'CONSTRUCTION COST ESTIMATE'!BA729</f>
        <v>0</v>
      </c>
      <c r="F729" s="349" t="s">
        <v>11</v>
      </c>
      <c r="G729" s="349" t="s">
        <v>11</v>
      </c>
    </row>
    <row r="730" spans="1:7" s="343" customFormat="1" ht="45" hidden="1" customHeight="1">
      <c r="A730" s="373">
        <f>'CONSTRUCTION COST ESTIMATE'!A730</f>
        <v>0</v>
      </c>
      <c r="B730" s="345">
        <f>'CONSTRUCTION COST ESTIMATE'!B730</f>
        <v>616.01300000000003</v>
      </c>
      <c r="C730" s="346" t="str">
        <f>'CONSTRUCTION COST ESTIMATE'!C730</f>
        <v>EMERGENCY CRASH GATE</v>
      </c>
      <c r="D730" s="347" t="str">
        <f>'CONSTRUCTION COST ESTIMATE'!BB730</f>
        <v>LS</v>
      </c>
      <c r="E730" s="348">
        <f>'CONSTRUCTION COST ESTIMATE'!BA730</f>
        <v>0</v>
      </c>
      <c r="F730" s="349" t="s">
        <v>11</v>
      </c>
      <c r="G730" s="349" t="s">
        <v>11</v>
      </c>
    </row>
    <row r="731" spans="1:7" s="343" customFormat="1" ht="45" hidden="1" customHeight="1">
      <c r="A731" s="373">
        <f>'CONSTRUCTION COST ESTIMATE'!A731</f>
        <v>0</v>
      </c>
      <c r="B731" s="345">
        <f>'CONSTRUCTION COST ESTIMATE'!B731</f>
        <v>616.01400000000001</v>
      </c>
      <c r="C731" s="346" t="str">
        <f>'CONSTRUCTION COST ESTIMATE'!C731</f>
        <v>RELOCATE FENCE</v>
      </c>
      <c r="D731" s="347" t="str">
        <f>'CONSTRUCTION COST ESTIMATE'!BB731</f>
        <v>LF</v>
      </c>
      <c r="E731" s="348">
        <f>'CONSTRUCTION COST ESTIMATE'!BA731</f>
        <v>0</v>
      </c>
      <c r="F731" s="349" t="s">
        <v>11</v>
      </c>
      <c r="G731" s="349" t="s">
        <v>11</v>
      </c>
    </row>
    <row r="732" spans="1:7" s="343" customFormat="1" ht="45" hidden="1" customHeight="1">
      <c r="A732" s="373">
        <f>'CONSTRUCTION COST ESTIMATE'!A732</f>
        <v>0</v>
      </c>
      <c r="B732" s="345">
        <f>'CONSTRUCTION COST ESTIMATE'!B732</f>
        <v>616.01499999999999</v>
      </c>
      <c r="C732" s="346" t="str">
        <f>'CONSTRUCTION COST ESTIMATE'!C732</f>
        <v>MANWAY GATE (3 FOOT)</v>
      </c>
      <c r="D732" s="347" t="str">
        <f>'CONSTRUCTION COST ESTIMATE'!BB732</f>
        <v>EA</v>
      </c>
      <c r="E732" s="348">
        <f>'CONSTRUCTION COST ESTIMATE'!BA732</f>
        <v>0</v>
      </c>
      <c r="F732" s="349" t="s">
        <v>11</v>
      </c>
      <c r="G732" s="349" t="s">
        <v>11</v>
      </c>
    </row>
    <row r="733" spans="1:7" s="343" customFormat="1" ht="45" hidden="1" customHeight="1">
      <c r="A733" s="373">
        <f>'CONSTRUCTION COST ESTIMATE'!A733</f>
        <v>0</v>
      </c>
      <c r="B733" s="345">
        <f>'CONSTRUCTION COST ESTIMATE'!B733</f>
        <v>616.01599999999996</v>
      </c>
      <c r="C733" s="346" t="str">
        <f>'CONSTRUCTION COST ESTIMATE'!C733</f>
        <v>MANWAY GATE (3 FOOT)</v>
      </c>
      <c r="D733" s="347" t="str">
        <f>'CONSTRUCTION COST ESTIMATE'!BB733</f>
        <v>LS</v>
      </c>
      <c r="E733" s="348">
        <f>'CONSTRUCTION COST ESTIMATE'!BA733</f>
        <v>0</v>
      </c>
      <c r="F733" s="349" t="s">
        <v>11</v>
      </c>
      <c r="G733" s="349" t="s">
        <v>11</v>
      </c>
    </row>
    <row r="734" spans="1:7" s="343" customFormat="1" ht="45" hidden="1" customHeight="1">
      <c r="A734" s="373">
        <f>'CONSTRUCTION COST ESTIMATE'!A734</f>
        <v>0</v>
      </c>
      <c r="B734" s="345">
        <f>'CONSTRUCTION COST ESTIMATE'!B734</f>
        <v>616.01700000000005</v>
      </c>
      <c r="C734" s="346" t="str">
        <f>'CONSTRUCTION COST ESTIMATE'!C734</f>
        <v>METAL GATE</v>
      </c>
      <c r="D734" s="347" t="str">
        <f>'CONSTRUCTION COST ESTIMATE'!BB734</f>
        <v>EA</v>
      </c>
      <c r="E734" s="348">
        <f>'CONSTRUCTION COST ESTIMATE'!BA734</f>
        <v>0</v>
      </c>
      <c r="F734" s="349" t="s">
        <v>11</v>
      </c>
      <c r="G734" s="349" t="s">
        <v>11</v>
      </c>
    </row>
    <row r="735" spans="1:7" s="343" customFormat="1" ht="45" hidden="1" customHeight="1">
      <c r="A735" s="373">
        <f>'CONSTRUCTION COST ESTIMATE'!A735</f>
        <v>0</v>
      </c>
      <c r="B735" s="345">
        <f>'CONSTRUCTION COST ESTIMATE'!B735</f>
        <v>616.01800000000003</v>
      </c>
      <c r="C735" s="346" t="str">
        <f>'CONSTRUCTION COST ESTIMATE'!C735</f>
        <v>METAL GATE</v>
      </c>
      <c r="D735" s="347" t="str">
        <f>'CONSTRUCTION COST ESTIMATE'!BB735</f>
        <v>LS</v>
      </c>
      <c r="E735" s="348">
        <f>'CONSTRUCTION COST ESTIMATE'!BA735</f>
        <v>0</v>
      </c>
      <c r="F735" s="349" t="s">
        <v>11</v>
      </c>
      <c r="G735" s="349" t="s">
        <v>11</v>
      </c>
    </row>
    <row r="736" spans="1:7" s="343" customFormat="1" ht="45" hidden="1" customHeight="1">
      <c r="A736" s="373">
        <f>'CONSTRUCTION COST ESTIMATE'!A736</f>
        <v>0</v>
      </c>
      <c r="B736" s="345">
        <f>'CONSTRUCTION COST ESTIMATE'!B736</f>
        <v>616.01900000000001</v>
      </c>
      <c r="C736" s="346" t="str">
        <f>'CONSTRUCTION COST ESTIMATE'!C736</f>
        <v>PEDESTRIAN FENCE</v>
      </c>
      <c r="D736" s="347" t="str">
        <f>'CONSTRUCTION COST ESTIMATE'!BB736</f>
        <v>LF</v>
      </c>
      <c r="E736" s="348">
        <f>'CONSTRUCTION COST ESTIMATE'!BA736</f>
        <v>0</v>
      </c>
      <c r="F736" s="349" t="s">
        <v>11</v>
      </c>
      <c r="G736" s="349" t="s">
        <v>11</v>
      </c>
    </row>
    <row r="737" spans="1:7" s="343" customFormat="1" ht="45" hidden="1" customHeight="1">
      <c r="A737" s="373">
        <f>'CONSTRUCTION COST ESTIMATE'!A737</f>
        <v>0</v>
      </c>
      <c r="B737" s="345">
        <f>'CONSTRUCTION COST ESTIMATE'!B737</f>
        <v>616.02</v>
      </c>
      <c r="C737" s="346" t="str">
        <f>'CONSTRUCTION COST ESTIMATE'!C737</f>
        <v>SWING GATE (5 FOOT)</v>
      </c>
      <c r="D737" s="347" t="str">
        <f>'CONSTRUCTION COST ESTIMATE'!BB737</f>
        <v>EA</v>
      </c>
      <c r="E737" s="348">
        <f>'CONSTRUCTION COST ESTIMATE'!BA737</f>
        <v>0</v>
      </c>
      <c r="F737" s="349" t="s">
        <v>11</v>
      </c>
      <c r="G737" s="349" t="s">
        <v>11</v>
      </c>
    </row>
    <row r="738" spans="1:7" s="343" customFormat="1" ht="45" hidden="1" customHeight="1">
      <c r="A738" s="373">
        <f>'CONSTRUCTION COST ESTIMATE'!A738</f>
        <v>0</v>
      </c>
      <c r="B738" s="345">
        <f>'CONSTRUCTION COST ESTIMATE'!B738</f>
        <v>616.02099999999996</v>
      </c>
      <c r="C738" s="346" t="str">
        <f>'CONSTRUCTION COST ESTIMATE'!C738</f>
        <v>SWING GATE (12 FOOT)</v>
      </c>
      <c r="D738" s="347" t="str">
        <f>'CONSTRUCTION COST ESTIMATE'!BB738</f>
        <v>EA</v>
      </c>
      <c r="E738" s="348">
        <f>'CONSTRUCTION COST ESTIMATE'!BA738</f>
        <v>0</v>
      </c>
      <c r="F738" s="349" t="s">
        <v>11</v>
      </c>
      <c r="G738" s="349" t="s">
        <v>11</v>
      </c>
    </row>
    <row r="739" spans="1:7" s="343" customFormat="1" ht="45" hidden="1" customHeight="1">
      <c r="A739" s="373">
        <f>'CONSTRUCTION COST ESTIMATE'!A739</f>
        <v>0</v>
      </c>
      <c r="B739" s="345">
        <f>'CONSTRUCTION COST ESTIMATE'!B739</f>
        <v>616.02200000000005</v>
      </c>
      <c r="C739" s="346" t="str">
        <f>'CONSTRUCTION COST ESTIMATE'!C739</f>
        <v>DOUBLE SWING CHAIN LINK GATE (16 FOOT)</v>
      </c>
      <c r="D739" s="347" t="str">
        <f>'CONSTRUCTION COST ESTIMATE'!BB739</f>
        <v>EA</v>
      </c>
      <c r="E739" s="348">
        <f>'CONSTRUCTION COST ESTIMATE'!BA739</f>
        <v>0</v>
      </c>
      <c r="F739" s="349" t="s">
        <v>11</v>
      </c>
      <c r="G739" s="349" t="s">
        <v>11</v>
      </c>
    </row>
    <row r="740" spans="1:7" s="343" customFormat="1" ht="45" hidden="1" customHeight="1">
      <c r="A740" s="373">
        <f>'CONSTRUCTION COST ESTIMATE'!A740</f>
        <v>0</v>
      </c>
      <c r="B740" s="345">
        <f>'CONSTRUCTION COST ESTIMATE'!B740</f>
        <v>616.02300000000002</v>
      </c>
      <c r="C740" s="346" t="str">
        <f>'CONSTRUCTION COST ESTIMATE'!C740</f>
        <v>DOUBLE SWING CHAIN LINK GATE (20 FOOT)</v>
      </c>
      <c r="D740" s="347" t="str">
        <f>'CONSTRUCTION COST ESTIMATE'!BB740</f>
        <v>EA</v>
      </c>
      <c r="E740" s="348">
        <f>'CONSTRUCTION COST ESTIMATE'!BA740</f>
        <v>0</v>
      </c>
      <c r="F740" s="349" t="s">
        <v>11</v>
      </c>
      <c r="G740" s="349" t="s">
        <v>11</v>
      </c>
    </row>
    <row r="741" spans="1:7" s="343" customFormat="1" ht="45" hidden="1" customHeight="1">
      <c r="A741" s="373">
        <f>'CONSTRUCTION COST ESTIMATE'!A741</f>
        <v>0</v>
      </c>
      <c r="B741" s="345">
        <f>'CONSTRUCTION COST ESTIMATE'!B741</f>
        <v>616.024</v>
      </c>
      <c r="C741" s="346" t="str">
        <f>'CONSTRUCTION COST ESTIMATE'!C741</f>
        <v>DOUBLE SWING CHAIN LINK GATE (22 FOOT)</v>
      </c>
      <c r="D741" s="347" t="str">
        <f>'CONSTRUCTION COST ESTIMATE'!BB741</f>
        <v>EA</v>
      </c>
      <c r="E741" s="348">
        <f>'CONSTRUCTION COST ESTIMATE'!BA741</f>
        <v>0</v>
      </c>
      <c r="F741" s="349" t="s">
        <v>11</v>
      </c>
      <c r="G741" s="349" t="s">
        <v>11</v>
      </c>
    </row>
    <row r="742" spans="1:7" s="350" customFormat="1" ht="45" hidden="1" customHeight="1">
      <c r="A742" s="373">
        <f>'CONSTRUCTION COST ESTIMATE'!A742</f>
        <v>0</v>
      </c>
      <c r="B742" s="345">
        <f>'CONSTRUCTION COST ESTIMATE'!B742</f>
        <v>616.02499999999998</v>
      </c>
      <c r="C742" s="346" t="str">
        <f>'CONSTRUCTION COST ESTIMATE'!C742</f>
        <v>WROUGHT IRON FENCE (6 FOOT)</v>
      </c>
      <c r="D742" s="347" t="str">
        <f>'CONSTRUCTION COST ESTIMATE'!BB742</f>
        <v>LF</v>
      </c>
      <c r="E742" s="348">
        <f>'CONSTRUCTION COST ESTIMATE'!BA742</f>
        <v>0</v>
      </c>
      <c r="F742" s="349" t="s">
        <v>11</v>
      </c>
      <c r="G742" s="349" t="s">
        <v>11</v>
      </c>
    </row>
    <row r="743" spans="1:7" s="350" customFormat="1" ht="45" hidden="1" customHeight="1">
      <c r="A743" s="373">
        <f>'CONSTRUCTION COST ESTIMATE'!A743</f>
        <v>0</v>
      </c>
      <c r="B743" s="345">
        <f>'CONSTRUCTION COST ESTIMATE'!B743</f>
        <v>616.02599999999995</v>
      </c>
      <c r="C743" s="346" t="str">
        <f>'CONSTRUCTION COST ESTIMATE'!C743</f>
        <v>WROUGHT IRON FENCE (10 FOOT)</v>
      </c>
      <c r="D743" s="347" t="str">
        <f>'CONSTRUCTION COST ESTIMATE'!BB743</f>
        <v>LF</v>
      </c>
      <c r="E743" s="348">
        <f>'CONSTRUCTION COST ESTIMATE'!BA743</f>
        <v>0</v>
      </c>
      <c r="F743" s="349" t="s">
        <v>11</v>
      </c>
      <c r="G743" s="349" t="s">
        <v>11</v>
      </c>
    </row>
    <row r="744" spans="1:7" s="350" customFormat="1" ht="45" hidden="1" customHeight="1">
      <c r="A744" s="373">
        <f>'CONSTRUCTION COST ESTIMATE'!A744</f>
        <v>0</v>
      </c>
      <c r="B744" s="345">
        <f>'CONSTRUCTION COST ESTIMATE'!B744</f>
        <v>616.02700000000004</v>
      </c>
      <c r="C744" s="346" t="str">
        <f>'CONSTRUCTION COST ESTIMATE'!C744</f>
        <v>WROUGHT IRON ACCESS GATE (16 FOOT)</v>
      </c>
      <c r="D744" s="347" t="str">
        <f>'CONSTRUCTION COST ESTIMATE'!BB744</f>
        <v>EA</v>
      </c>
      <c r="E744" s="348">
        <f>'CONSTRUCTION COST ESTIMATE'!BA744</f>
        <v>0</v>
      </c>
      <c r="F744" s="349" t="s">
        <v>11</v>
      </c>
      <c r="G744" s="349" t="s">
        <v>11</v>
      </c>
    </row>
    <row r="745" spans="1:7" s="350" customFormat="1" ht="45" hidden="1" customHeight="1">
      <c r="A745" s="373">
        <f>'CONSTRUCTION COST ESTIMATE'!A745</f>
        <v>0</v>
      </c>
      <c r="B745" s="345">
        <f>'CONSTRUCTION COST ESTIMATE'!B745</f>
        <v>616.02800000000002</v>
      </c>
      <c r="C745" s="346" t="str">
        <f>'CONSTRUCTION COST ESTIMATE'!C745</f>
        <v>WROUGHT IRON FENCE (CUSTOM)</v>
      </c>
      <c r="D745" s="347" t="str">
        <f>'CONSTRUCTION COST ESTIMATE'!BB745</f>
        <v>LF</v>
      </c>
      <c r="E745" s="348">
        <f>'CONSTRUCTION COST ESTIMATE'!BA745</f>
        <v>0</v>
      </c>
      <c r="F745" s="349" t="s">
        <v>11</v>
      </c>
      <c r="G745" s="349" t="s">
        <v>11</v>
      </c>
    </row>
    <row r="746" spans="1:7" s="350" customFormat="1" ht="45" hidden="1" customHeight="1">
      <c r="A746" s="373">
        <f>'CONSTRUCTION COST ESTIMATE'!A746</f>
        <v>0</v>
      </c>
      <c r="B746" s="345">
        <f>'CONSTRUCTION COST ESTIMATE'!B746</f>
        <v>618.00049999999999</v>
      </c>
      <c r="C746" s="346" t="str">
        <f>'CONSTRUCTION COST ESTIMATE'!C746</f>
        <v>GALVANIZED GUARDRAIL</v>
      </c>
      <c r="D746" s="347" t="str">
        <f>'CONSTRUCTION COST ESTIMATE'!BB746</f>
        <v>LF</v>
      </c>
      <c r="E746" s="348">
        <f>'CONSTRUCTION COST ESTIMATE'!BA746</f>
        <v>0</v>
      </c>
      <c r="F746" s="349" t="s">
        <v>11</v>
      </c>
      <c r="G746" s="349" t="s">
        <v>11</v>
      </c>
    </row>
    <row r="747" spans="1:7" s="350" customFormat="1" ht="45" hidden="1" customHeight="1">
      <c r="A747" s="373">
        <f>'CONSTRUCTION COST ESTIMATE'!A747</f>
        <v>0</v>
      </c>
      <c r="B747" s="345">
        <f>'CONSTRUCTION COST ESTIMATE'!B747</f>
        <v>618.00099999999998</v>
      </c>
      <c r="C747" s="346" t="str">
        <f>'CONSTRUCTION COST ESTIMATE'!C747</f>
        <v>GALVAINIZED GUARDRAIL (FLARED)</v>
      </c>
      <c r="D747" s="347" t="str">
        <f>'CONSTRUCTION COST ESTIMATE'!BB747</f>
        <v>EA</v>
      </c>
      <c r="E747" s="348">
        <f>'CONSTRUCTION COST ESTIMATE'!BA747</f>
        <v>0</v>
      </c>
      <c r="F747" s="349" t="s">
        <v>11</v>
      </c>
      <c r="G747" s="349" t="s">
        <v>11</v>
      </c>
    </row>
    <row r="748" spans="1:7" s="350" customFormat="1" ht="45" hidden="1" customHeight="1">
      <c r="A748" s="373">
        <f>'CONSTRUCTION COST ESTIMATE'!A748</f>
        <v>0</v>
      </c>
      <c r="B748" s="345">
        <f>'CONSTRUCTION COST ESTIMATE'!B748</f>
        <v>618.00199999999995</v>
      </c>
      <c r="C748" s="346" t="str">
        <f>'CONSTRUCTION COST ESTIMATE'!C748</f>
        <v>GALVAINIZED GUARDRAIL (TRIPLE CORRUGATION)</v>
      </c>
      <c r="D748" s="347" t="str">
        <f>'CONSTRUCTION COST ESTIMATE'!BB748</f>
        <v>LF</v>
      </c>
      <c r="E748" s="348">
        <f>'CONSTRUCTION COST ESTIMATE'!BA748</f>
        <v>0</v>
      </c>
      <c r="F748" s="349" t="s">
        <v>11</v>
      </c>
      <c r="G748" s="349" t="s">
        <v>11</v>
      </c>
    </row>
    <row r="749" spans="1:7" s="350" customFormat="1" ht="45" hidden="1" customHeight="1">
      <c r="A749" s="373">
        <f>'CONSTRUCTION COST ESTIMATE'!A749</f>
        <v>0</v>
      </c>
      <c r="B749" s="345">
        <f>'CONSTRUCTION COST ESTIMATE'!B749</f>
        <v>619.00049999999999</v>
      </c>
      <c r="C749" s="346" t="str">
        <f>'CONSTRUCTION COST ESTIMATE'!C749</f>
        <v>FLEXIBLE MARKER POST</v>
      </c>
      <c r="D749" s="347" t="str">
        <f>'CONSTRUCTION COST ESTIMATE'!BB749</f>
        <v>EA</v>
      </c>
      <c r="E749" s="348">
        <f>'CONSTRUCTION COST ESTIMATE'!BA749</f>
        <v>0</v>
      </c>
      <c r="F749" s="349" t="s">
        <v>11</v>
      </c>
      <c r="G749" s="349" t="s">
        <v>11</v>
      </c>
    </row>
    <row r="750" spans="1:7" s="350" customFormat="1" ht="45" hidden="1" customHeight="1">
      <c r="A750" s="373">
        <f>'CONSTRUCTION COST ESTIMATE'!A750</f>
        <v>0</v>
      </c>
      <c r="B750" s="345">
        <f>'CONSTRUCTION COST ESTIMATE'!B750</f>
        <v>619.00099999999998</v>
      </c>
      <c r="C750" s="346" t="str">
        <f>'CONSTRUCTION COST ESTIMATE'!C750</f>
        <v>K71 SELF RE-ERECTING MARKER POST</v>
      </c>
      <c r="D750" s="347" t="str">
        <f>'CONSTRUCTION COST ESTIMATE'!BB750</f>
        <v>EA</v>
      </c>
      <c r="E750" s="348">
        <f>'CONSTRUCTION COST ESTIMATE'!BA750</f>
        <v>0</v>
      </c>
      <c r="F750" s="349" t="s">
        <v>11</v>
      </c>
      <c r="G750" s="349" t="s">
        <v>11</v>
      </c>
    </row>
    <row r="751" spans="1:7" s="350" customFormat="1" ht="45" hidden="1" customHeight="1">
      <c r="A751" s="373">
        <f>'CONSTRUCTION COST ESTIMATE'!A751</f>
        <v>0</v>
      </c>
      <c r="B751" s="345">
        <f>'CONSTRUCTION COST ESTIMATE'!B751</f>
        <v>619.00199999999995</v>
      </c>
      <c r="C751" s="346" t="str">
        <f>'CONSTRUCTION COST ESTIMATE'!C751</f>
        <v>MARKER POST</v>
      </c>
      <c r="D751" s="347" t="str">
        <f>'CONSTRUCTION COST ESTIMATE'!BB751</f>
        <v>EA</v>
      </c>
      <c r="E751" s="348">
        <f>'CONSTRUCTION COST ESTIMATE'!BA751</f>
        <v>0</v>
      </c>
      <c r="F751" s="349" t="s">
        <v>11</v>
      </c>
      <c r="G751" s="349" t="s">
        <v>11</v>
      </c>
    </row>
    <row r="752" spans="1:7" s="350" customFormat="1" ht="45" hidden="1" customHeight="1">
      <c r="A752" s="373">
        <f>'CONSTRUCTION COST ESTIMATE'!A752</f>
        <v>0</v>
      </c>
      <c r="B752" s="345">
        <f>'CONSTRUCTION COST ESTIMATE'!B752</f>
        <v>619.00300000000004</v>
      </c>
      <c r="C752" s="346" t="str">
        <f>'CONSTRUCTION COST ESTIMATE'!C752</f>
        <v>PERMANENT OBJECT MARKER</v>
      </c>
      <c r="D752" s="347" t="str">
        <f>'CONSTRUCTION COST ESTIMATE'!BB752</f>
        <v>EA</v>
      </c>
      <c r="E752" s="348">
        <f>'CONSTRUCTION COST ESTIMATE'!BA752</f>
        <v>0</v>
      </c>
      <c r="F752" s="349" t="s">
        <v>11</v>
      </c>
      <c r="G752" s="349" t="s">
        <v>11</v>
      </c>
    </row>
    <row r="753" spans="1:9" s="350" customFormat="1" ht="30" customHeight="1">
      <c r="A753" s="372" t="str">
        <f>'CONSTRUCTION COST ESTIMATE'!A753</f>
        <v>SP 622</v>
      </c>
      <c r="B753" s="338"/>
      <c r="C753" s="339" t="str">
        <f>'CONSTRUCTION COST ESTIMATE'!C753</f>
        <v>CONSTRUCTION SURVEYING</v>
      </c>
      <c r="D753" s="340"/>
      <c r="E753" s="341"/>
      <c r="F753" s="342"/>
      <c r="G753" s="342"/>
      <c r="I753" s="344" t="s">
        <v>1447</v>
      </c>
    </row>
    <row r="754" spans="1:9" s="350" customFormat="1" ht="45" hidden="1" customHeight="1">
      <c r="A754" s="373">
        <f>'CONSTRUCTION COST ESTIMATE'!A754</f>
        <v>0</v>
      </c>
      <c r="B754" s="345">
        <f>'CONSTRUCTION COST ESTIMATE'!B754</f>
        <v>622.00049999999999</v>
      </c>
      <c r="C754" s="346" t="str">
        <f>'CONSTRUCTION COST ESTIMATE'!C754</f>
        <v>CONSTRUCTION SURVEYING</v>
      </c>
      <c r="D754" s="347" t="str">
        <f>'CONSTRUCTION COST ESTIMATE'!BB754</f>
        <v>LS</v>
      </c>
      <c r="E754" s="348">
        <f>'CONSTRUCTION COST ESTIMATE'!BA754</f>
        <v>0</v>
      </c>
      <c r="F754" s="349" t="s">
        <v>11</v>
      </c>
      <c r="G754" s="349" t="s">
        <v>11</v>
      </c>
    </row>
    <row r="755" spans="1:9" s="350" customFormat="1" ht="45" hidden="1" customHeight="1">
      <c r="A755" s="373">
        <f>'CONSTRUCTION COST ESTIMATE'!A755</f>
        <v>0</v>
      </c>
      <c r="B755" s="345">
        <f>'CONSTRUCTION COST ESTIMATE'!B755</f>
        <v>622.00099999999998</v>
      </c>
      <c r="C755" s="346" t="str">
        <f>'CONSTRUCTION COST ESTIMATE'!C755</f>
        <v>CONSTRUCT TYPE I SURVEY MONUMENT</v>
      </c>
      <c r="D755" s="347" t="str">
        <f>'CONSTRUCTION COST ESTIMATE'!BB755</f>
        <v>EA</v>
      </c>
      <c r="E755" s="348">
        <f>'CONSTRUCTION COST ESTIMATE'!BA755</f>
        <v>0</v>
      </c>
      <c r="F755" s="349" t="s">
        <v>11</v>
      </c>
      <c r="G755" s="349" t="s">
        <v>11</v>
      </c>
    </row>
    <row r="756" spans="1:9" s="350" customFormat="1" ht="45" hidden="1" customHeight="1">
      <c r="A756" s="373">
        <f>'CONSTRUCTION COST ESTIMATE'!A756</f>
        <v>0</v>
      </c>
      <c r="B756" s="345">
        <f>'CONSTRUCTION COST ESTIMATE'!B756</f>
        <v>622.00199999999995</v>
      </c>
      <c r="C756" s="346" t="str">
        <f>'CONSTRUCTION COST ESTIMATE'!C756</f>
        <v>CONSTRUCT TYPE II-B SURVEY MONUMENT</v>
      </c>
      <c r="D756" s="347" t="str">
        <f>'CONSTRUCTION COST ESTIMATE'!BB756</f>
        <v>EA</v>
      </c>
      <c r="E756" s="348">
        <f>'CONSTRUCTION COST ESTIMATE'!BA756</f>
        <v>0</v>
      </c>
      <c r="F756" s="349" t="s">
        <v>11</v>
      </c>
      <c r="G756" s="349" t="s">
        <v>11</v>
      </c>
    </row>
    <row r="757" spans="1:9" s="350" customFormat="1" ht="30" customHeight="1">
      <c r="A757" s="372" t="str">
        <f>'CONSTRUCTION COST ESTIMATE'!A757</f>
        <v>SP 623</v>
      </c>
      <c r="B757" s="338"/>
      <c r="C757" s="339" t="str">
        <f>'CONSTRUCTION COST ESTIMATE'!C757</f>
        <v>TRAFFIC SIGNAL &amp; STREET LIGHT</v>
      </c>
      <c r="D757" s="340"/>
      <c r="E757" s="341"/>
      <c r="F757" s="342"/>
      <c r="G757" s="342"/>
      <c r="I757" s="344" t="s">
        <v>1447</v>
      </c>
    </row>
    <row r="758" spans="1:9" s="350" customFormat="1" ht="45" hidden="1" customHeight="1">
      <c r="A758" s="373">
        <f>'CONSTRUCTION COST ESTIMATE'!A758</f>
        <v>0</v>
      </c>
      <c r="B758" s="345">
        <f>'CONSTRUCTION COST ESTIMATE'!B758</f>
        <v>623.00049999999999</v>
      </c>
      <c r="C758" s="346" t="str">
        <f>'CONSTRUCTION COST ESTIMATE'!C758</f>
        <v>1-1/4-INCH CONDUIT WITH 1-#8 AWG BARE TRACER WIRE AND PULL STRING</v>
      </c>
      <c r="D758" s="347" t="str">
        <f>'CONSTRUCTION COST ESTIMATE'!BB758</f>
        <v>LF</v>
      </c>
      <c r="E758" s="348">
        <f>'CONSTRUCTION COST ESTIMATE'!BA758</f>
        <v>0</v>
      </c>
      <c r="F758" s="349" t="s">
        <v>11</v>
      </c>
      <c r="G758" s="349" t="s">
        <v>11</v>
      </c>
    </row>
    <row r="759" spans="1:9" s="350" customFormat="1" ht="45" hidden="1" customHeight="1">
      <c r="A759" s="373">
        <f>'CONSTRUCTION COST ESTIMATE'!A759</f>
        <v>0</v>
      </c>
      <c r="B759" s="345">
        <f>'CONSTRUCTION COST ESTIMATE'!B759</f>
        <v>623.00099999999998</v>
      </c>
      <c r="C759" s="346" t="str">
        <f>'CONSTRUCTION COST ESTIMATE'!C759</f>
        <v>1-1/4-INCH CONDUIT WITH 2-#4 THW AND 1-#8 THW STREETLIGHTING CONDUCTORS</v>
      </c>
      <c r="D759" s="347" t="str">
        <f>'CONSTRUCTION COST ESTIMATE'!BB759</f>
        <v>LF</v>
      </c>
      <c r="E759" s="348">
        <f>'CONSTRUCTION COST ESTIMATE'!BA759</f>
        <v>0</v>
      </c>
      <c r="F759" s="349" t="s">
        <v>11</v>
      </c>
      <c r="G759" s="349" t="s">
        <v>11</v>
      </c>
    </row>
    <row r="760" spans="1:9" s="350" customFormat="1" ht="45" hidden="1" customHeight="1">
      <c r="A760" s="373">
        <f>'CONSTRUCTION COST ESTIMATE'!A760</f>
        <v>0</v>
      </c>
      <c r="B760" s="345">
        <f>'CONSTRUCTION COST ESTIMATE'!B760</f>
        <v>623.00199999999995</v>
      </c>
      <c r="C760" s="346" t="str">
        <f>'CONSTRUCTION COST ESTIMATE'!C760</f>
        <v>1-1/4-INCH CONDUIT WITH (SPECIFY CONDUCTORS)</v>
      </c>
      <c r="D760" s="347" t="str">
        <f>'CONSTRUCTION COST ESTIMATE'!BB760</f>
        <v>LF</v>
      </c>
      <c r="E760" s="348">
        <f>'CONSTRUCTION COST ESTIMATE'!BA760</f>
        <v>0</v>
      </c>
      <c r="F760" s="349" t="s">
        <v>11</v>
      </c>
      <c r="G760" s="349" t="s">
        <v>11</v>
      </c>
    </row>
    <row r="761" spans="1:9" s="350" customFormat="1" ht="45" hidden="1" customHeight="1">
      <c r="A761" s="373">
        <f>'CONSTRUCTION COST ESTIMATE'!A761</f>
        <v>0</v>
      </c>
      <c r="B761" s="345">
        <f>'CONSTRUCTION COST ESTIMATE'!B761</f>
        <v>623.00300000000004</v>
      </c>
      <c r="C761" s="346" t="str">
        <f>'CONSTRUCTION COST ESTIMATE'!C761</f>
        <v>2 INCH CONDUIT WITH 1-#8 AWG BARE TRACER WIRE AND PULL STRING</v>
      </c>
      <c r="D761" s="347" t="str">
        <f>'CONSTRUCTION COST ESTIMATE'!BB761</f>
        <v>LF</v>
      </c>
      <c r="E761" s="348">
        <f>'CONSTRUCTION COST ESTIMATE'!BA761</f>
        <v>0</v>
      </c>
      <c r="F761" s="349" t="s">
        <v>11</v>
      </c>
      <c r="G761" s="349" t="s">
        <v>11</v>
      </c>
    </row>
    <row r="762" spans="1:9" s="350" customFormat="1" ht="45" hidden="1" customHeight="1">
      <c r="A762" s="373">
        <f>'CONSTRUCTION COST ESTIMATE'!A762</f>
        <v>0</v>
      </c>
      <c r="B762" s="345">
        <f>'CONSTRUCTION COST ESTIMATE'!B762</f>
        <v>623.00400000000002</v>
      </c>
      <c r="C762" s="346" t="str">
        <f>'CONSTRUCTION COST ESTIMATE'!C762</f>
        <v>2 INCH PVC CONDUIT WITH 2-#4 THW AND 1-#8 THW STREETLIGHTING CONDUCTORS</v>
      </c>
      <c r="D762" s="347" t="str">
        <f>'CONSTRUCTION COST ESTIMATE'!BB762</f>
        <v>LF</v>
      </c>
      <c r="E762" s="348">
        <f>'CONSTRUCTION COST ESTIMATE'!BA762</f>
        <v>0</v>
      </c>
      <c r="F762" s="349" t="s">
        <v>11</v>
      </c>
      <c r="G762" s="349" t="s">
        <v>11</v>
      </c>
    </row>
    <row r="763" spans="1:9" s="350" customFormat="1" ht="45" hidden="1" customHeight="1">
      <c r="A763" s="373">
        <f>'CONSTRUCTION COST ESTIMATE'!A763</f>
        <v>0</v>
      </c>
      <c r="B763" s="345">
        <f>'CONSTRUCTION COST ESTIMATE'!B763</f>
        <v>623.005</v>
      </c>
      <c r="C763" s="346" t="str">
        <f>'CONSTRUCTION COST ESTIMATE'!C763</f>
        <v>2-INCH PVC CONDUIT WITH 2-#6 THW AND 1-#8 THW RECEPTACLE CONDUCTORS</v>
      </c>
      <c r="D763" s="347" t="str">
        <f>'CONSTRUCTION COST ESTIMATE'!BB763</f>
        <v>LF</v>
      </c>
      <c r="E763" s="348">
        <f>'CONSTRUCTION COST ESTIMATE'!BA763</f>
        <v>0</v>
      </c>
      <c r="F763" s="349" t="s">
        <v>11</v>
      </c>
      <c r="G763" s="349" t="s">
        <v>11</v>
      </c>
    </row>
    <row r="764" spans="1:9" s="350" customFormat="1" ht="45" hidden="1" customHeight="1">
      <c r="A764" s="373">
        <f>'CONSTRUCTION COST ESTIMATE'!A764</f>
        <v>0</v>
      </c>
      <c r="B764" s="345">
        <f>'CONSTRUCTION COST ESTIMATE'!B764</f>
        <v>623.00599999999997</v>
      </c>
      <c r="C764" s="346" t="str">
        <f>'CONSTRUCTION COST ESTIMATE'!C764</f>
        <v>2 INCH PVC CONDUIT WITH (SPECIFY CONDUCTORS)</v>
      </c>
      <c r="D764" s="347" t="str">
        <f>'CONSTRUCTION COST ESTIMATE'!BB764</f>
        <v>LF</v>
      </c>
      <c r="E764" s="348">
        <f>'CONSTRUCTION COST ESTIMATE'!BA764</f>
        <v>0</v>
      </c>
      <c r="F764" s="349" t="s">
        <v>11</v>
      </c>
      <c r="G764" s="349" t="s">
        <v>11</v>
      </c>
    </row>
    <row r="765" spans="1:9" s="350" customFormat="1" ht="45" hidden="1" customHeight="1">
      <c r="A765" s="373">
        <f>'CONSTRUCTION COST ESTIMATE'!A765</f>
        <v>0</v>
      </c>
      <c r="B765" s="345">
        <f>'CONSTRUCTION COST ESTIMATE'!B765</f>
        <v>623.00699999999995</v>
      </c>
      <c r="C765" s="346" t="str">
        <f>'CONSTRUCTION COST ESTIMATE'!C765</f>
        <v>3 INCH CONDUIT WITH 1-#8 AWG BARE TRACER WIRE AND PULL STRING</v>
      </c>
      <c r="D765" s="347" t="str">
        <f>'CONSTRUCTION COST ESTIMATE'!BB765</f>
        <v>LF</v>
      </c>
      <c r="E765" s="348">
        <f>'CONSTRUCTION COST ESTIMATE'!BA765</f>
        <v>0</v>
      </c>
      <c r="F765" s="349" t="s">
        <v>11</v>
      </c>
      <c r="G765" s="349" t="s">
        <v>11</v>
      </c>
    </row>
    <row r="766" spans="1:9" s="350" customFormat="1" ht="45" hidden="1" customHeight="1">
      <c r="A766" s="373">
        <f>'CONSTRUCTION COST ESTIMATE'!A766</f>
        <v>0</v>
      </c>
      <c r="B766" s="345">
        <f>'CONSTRUCTION COST ESTIMATE'!B766</f>
        <v>623.00800000000004</v>
      </c>
      <c r="C766" s="346" t="str">
        <f>'CONSTRUCTION COST ESTIMATE'!C766</f>
        <v>3 INCH CONDUIT WITH (SPECIFY CONDUCTORS)</v>
      </c>
      <c r="D766" s="347" t="str">
        <f>'CONSTRUCTION COST ESTIMATE'!BB766</f>
        <v>LF</v>
      </c>
      <c r="E766" s="348">
        <f>'CONSTRUCTION COST ESTIMATE'!BA766</f>
        <v>0</v>
      </c>
      <c r="F766" s="349" t="s">
        <v>11</v>
      </c>
      <c r="G766" s="349" t="s">
        <v>11</v>
      </c>
    </row>
    <row r="767" spans="1:9" s="350" customFormat="1" ht="45" hidden="1" customHeight="1">
      <c r="A767" s="373">
        <f>'CONSTRUCTION COST ESTIMATE'!A767</f>
        <v>0</v>
      </c>
      <c r="B767" s="345">
        <f>'CONSTRUCTION COST ESTIMATE'!B767</f>
        <v>623.01</v>
      </c>
      <c r="C767" s="346" t="str">
        <f>'CONSTRUCTION COST ESTIMATE'!C767</f>
        <v>4 INCH CONDUIT WITH HERCULINE TRACEABLE PULL TAPE</v>
      </c>
      <c r="D767" s="347" t="str">
        <f>'CONSTRUCTION COST ESTIMATE'!BB767</f>
        <v>LF</v>
      </c>
      <c r="E767" s="348">
        <f>'CONSTRUCTION COST ESTIMATE'!BA767</f>
        <v>0</v>
      </c>
      <c r="F767" s="349" t="s">
        <v>11</v>
      </c>
      <c r="G767" s="349" t="s">
        <v>11</v>
      </c>
    </row>
    <row r="768" spans="1:9" s="350" customFormat="1" ht="45" hidden="1" customHeight="1">
      <c r="A768" s="373">
        <f>'CONSTRUCTION COST ESTIMATE'!A768</f>
        <v>0</v>
      </c>
      <c r="B768" s="345">
        <f>'CONSTRUCTION COST ESTIMATE'!B768</f>
        <v>623.01099999999997</v>
      </c>
      <c r="C768" s="346" t="str">
        <f>'CONSTRUCTION COST ESTIMATE'!C768</f>
        <v>4 INCH CONDUIT WITH 72-STRAND FIBER OPTIC CABLE</v>
      </c>
      <c r="D768" s="347" t="str">
        <f>'CONSTRUCTION COST ESTIMATE'!BB768</f>
        <v>LF</v>
      </c>
      <c r="E768" s="348">
        <f>'CONSTRUCTION COST ESTIMATE'!BA768</f>
        <v>0</v>
      </c>
      <c r="F768" s="349" t="s">
        <v>11</v>
      </c>
      <c r="G768" s="349" t="s">
        <v>11</v>
      </c>
    </row>
    <row r="769" spans="1:7" s="350" customFormat="1" ht="45" hidden="1" customHeight="1">
      <c r="A769" s="373">
        <f>'CONSTRUCTION COST ESTIMATE'!A769</f>
        <v>0</v>
      </c>
      <c r="B769" s="345">
        <f>'CONSTRUCTION COST ESTIMATE'!B769</f>
        <v>623.01199999999994</v>
      </c>
      <c r="C769" s="346" t="str">
        <f>'CONSTRUCTION COST ESTIMATE'!C769</f>
        <v>4 INCH CONDUIT WITH 144-STRAND FIBER OPTIC CABLE</v>
      </c>
      <c r="D769" s="347" t="str">
        <f>'CONSTRUCTION COST ESTIMATE'!BB769</f>
        <v>LF</v>
      </c>
      <c r="E769" s="348">
        <f>'CONSTRUCTION COST ESTIMATE'!BA769</f>
        <v>0</v>
      </c>
      <c r="F769" s="349" t="s">
        <v>11</v>
      </c>
      <c r="G769" s="349" t="s">
        <v>11</v>
      </c>
    </row>
    <row r="770" spans="1:7" s="350" customFormat="1" ht="45" hidden="1" customHeight="1">
      <c r="A770" s="373">
        <f>'CONSTRUCTION COST ESTIMATE'!A770</f>
        <v>0</v>
      </c>
      <c r="B770" s="345">
        <f>'CONSTRUCTION COST ESTIMATE'!B770</f>
        <v>623.01300000000003</v>
      </c>
      <c r="C770" s="346" t="str">
        <f>'CONSTRUCTION COST ESTIMATE'!C770</f>
        <v>4 INCH CONDUIT WITH 6-PAIR, REA SPECIFICATION PE-39, NO. 22 AWG TWISTED WIRE PAIR CABLE</v>
      </c>
      <c r="D770" s="347" t="str">
        <f>'CONSTRUCTION COST ESTIMATE'!BB770</f>
        <v>LF</v>
      </c>
      <c r="E770" s="348">
        <f>'CONSTRUCTION COST ESTIMATE'!BA770</f>
        <v>0</v>
      </c>
      <c r="F770" s="349" t="s">
        <v>11</v>
      </c>
      <c r="G770" s="349" t="s">
        <v>11</v>
      </c>
    </row>
    <row r="771" spans="1:7" s="350" customFormat="1" ht="45" hidden="1" customHeight="1">
      <c r="A771" s="373">
        <f>'CONSTRUCTION COST ESTIMATE'!A771</f>
        <v>0</v>
      </c>
      <c r="B771" s="345">
        <f>'CONSTRUCTION COST ESTIMATE'!B771</f>
        <v>623.01400000000001</v>
      </c>
      <c r="C771" s="346" t="str">
        <f>'CONSTRUCTION COST ESTIMATE'!C771</f>
        <v>4 INCH CONDUIT WITH (SPECIFY CONDUCTORS)</v>
      </c>
      <c r="D771" s="347" t="str">
        <f>'CONSTRUCTION COST ESTIMATE'!BB771</f>
        <v>LF</v>
      </c>
      <c r="E771" s="348">
        <f>'CONSTRUCTION COST ESTIMATE'!BA771</f>
        <v>0</v>
      </c>
      <c r="F771" s="349" t="s">
        <v>11</v>
      </c>
      <c r="G771" s="349" t="s">
        <v>11</v>
      </c>
    </row>
    <row r="772" spans="1:7" s="350" customFormat="1" ht="45" hidden="1" customHeight="1">
      <c r="A772" s="373">
        <f>'CONSTRUCTION COST ESTIMATE'!A772</f>
        <v>0</v>
      </c>
      <c r="B772" s="345">
        <f>'CONSTRUCTION COST ESTIMATE'!B772</f>
        <v>623.01499999999999</v>
      </c>
      <c r="C772" s="346" t="str">
        <f>'CONSTRUCTION COST ESTIMATE'!C772</f>
        <v xml:space="preserve">NO. 1/0 AWG THW CONDUCTOR </v>
      </c>
      <c r="D772" s="347" t="str">
        <f>'CONSTRUCTION COST ESTIMATE'!BB772</f>
        <v>LF</v>
      </c>
      <c r="E772" s="348">
        <f>'CONSTRUCTION COST ESTIMATE'!BA772</f>
        <v>0</v>
      </c>
      <c r="F772" s="349" t="s">
        <v>11</v>
      </c>
      <c r="G772" s="349" t="s">
        <v>11</v>
      </c>
    </row>
    <row r="773" spans="1:7" s="350" customFormat="1" ht="45" hidden="1" customHeight="1">
      <c r="A773" s="373">
        <f>'CONSTRUCTION COST ESTIMATE'!A773</f>
        <v>0</v>
      </c>
      <c r="B773" s="345">
        <f>'CONSTRUCTION COST ESTIMATE'!B773</f>
        <v>623.01599999999996</v>
      </c>
      <c r="C773" s="346" t="str">
        <f>'CONSTRUCTION COST ESTIMATE'!C773</f>
        <v xml:space="preserve">NO. 4 AWG THW CONDUCTOR </v>
      </c>
      <c r="D773" s="347" t="str">
        <f>'CONSTRUCTION COST ESTIMATE'!BB773</f>
        <v>LF</v>
      </c>
      <c r="E773" s="348">
        <f>'CONSTRUCTION COST ESTIMATE'!BA773</f>
        <v>0</v>
      </c>
      <c r="F773" s="349" t="s">
        <v>11</v>
      </c>
      <c r="G773" s="349" t="s">
        <v>11</v>
      </c>
    </row>
    <row r="774" spans="1:7" s="350" customFormat="1" ht="45" hidden="1" customHeight="1">
      <c r="A774" s="373">
        <f>'CONSTRUCTION COST ESTIMATE'!A774</f>
        <v>0</v>
      </c>
      <c r="B774" s="345">
        <f>'CONSTRUCTION COST ESTIMATE'!B774</f>
        <v>623.01700000000005</v>
      </c>
      <c r="C774" s="346" t="str">
        <f>'CONSTRUCTION COST ESTIMATE'!C774</f>
        <v xml:space="preserve">NO. 8 AWG THW CONDUCTOR </v>
      </c>
      <c r="D774" s="347" t="str">
        <f>'CONSTRUCTION COST ESTIMATE'!BB774</f>
        <v>LF</v>
      </c>
      <c r="E774" s="348">
        <f>'CONSTRUCTION COST ESTIMATE'!BA774</f>
        <v>0</v>
      </c>
      <c r="F774" s="349" t="s">
        <v>11</v>
      </c>
      <c r="G774" s="349" t="s">
        <v>11</v>
      </c>
    </row>
    <row r="775" spans="1:7" s="350" customFormat="1" ht="45" hidden="1" customHeight="1">
      <c r="A775" s="373">
        <f>'CONSTRUCTION COST ESTIMATE'!A775</f>
        <v>0</v>
      </c>
      <c r="B775" s="345">
        <f>'CONSTRUCTION COST ESTIMATE'!B775</f>
        <v>623.01800000000003</v>
      </c>
      <c r="C775" s="346" t="str">
        <f>'CONSTRUCTION COST ESTIMATE'!C775</f>
        <v xml:space="preserve">NO. 10 AWG THW CONDUCTOR </v>
      </c>
      <c r="D775" s="347" t="str">
        <f>'CONSTRUCTION COST ESTIMATE'!BB775</f>
        <v>LF</v>
      </c>
      <c r="E775" s="348">
        <f>'CONSTRUCTION COST ESTIMATE'!BA775</f>
        <v>0</v>
      </c>
      <c r="F775" s="349" t="s">
        <v>11</v>
      </c>
      <c r="G775" s="349" t="s">
        <v>11</v>
      </c>
    </row>
    <row r="776" spans="1:7" s="350" customFormat="1" ht="45" hidden="1" customHeight="1">
      <c r="A776" s="373">
        <f>'CONSTRUCTION COST ESTIMATE'!A776</f>
        <v>0</v>
      </c>
      <c r="B776" s="345">
        <f>'CONSTRUCTION COST ESTIMATE'!B776</f>
        <v>623.01900000000001</v>
      </c>
      <c r="C776" s="346" t="str">
        <f>'CONSTRUCTION COST ESTIMATE'!C776</f>
        <v>(SPECIFY WIRE SIZE) THW CONDUCTOR</v>
      </c>
      <c r="D776" s="347" t="str">
        <f>'CONSTRUCTION COST ESTIMATE'!BB776</f>
        <v>LF</v>
      </c>
      <c r="E776" s="348">
        <f>'CONSTRUCTION COST ESTIMATE'!BA776</f>
        <v>0</v>
      </c>
      <c r="F776" s="349" t="s">
        <v>11</v>
      </c>
      <c r="G776" s="349" t="s">
        <v>11</v>
      </c>
    </row>
    <row r="777" spans="1:7" s="350" customFormat="1" ht="45" hidden="1" customHeight="1">
      <c r="A777" s="373">
        <f>'CONSTRUCTION COST ESTIMATE'!A777</f>
        <v>0</v>
      </c>
      <c r="B777" s="345">
        <f>'CONSTRUCTION COST ESTIMATE'!B777</f>
        <v>623.02</v>
      </c>
      <c r="C777" s="346" t="str">
        <f>'CONSTRUCTION COST ESTIMATE'!C777</f>
        <v>2-#4 AWG THW AND 1-#8 AWG THW STREETLIGHTING CONDUCTORS</v>
      </c>
      <c r="D777" s="347" t="str">
        <f>'CONSTRUCTION COST ESTIMATE'!BB777</f>
        <v>LF</v>
      </c>
      <c r="E777" s="348">
        <f>'CONSTRUCTION COST ESTIMATE'!BA777</f>
        <v>0</v>
      </c>
      <c r="F777" s="349" t="s">
        <v>11</v>
      </c>
      <c r="G777" s="349" t="s">
        <v>11</v>
      </c>
    </row>
    <row r="778" spans="1:7" s="350" customFormat="1" ht="45" hidden="1" customHeight="1">
      <c r="A778" s="373">
        <f>'CONSTRUCTION COST ESTIMATE'!A778</f>
        <v>0</v>
      </c>
      <c r="B778" s="345">
        <f>'CONSTRUCTION COST ESTIMATE'!B778</f>
        <v>623.02099999999996</v>
      </c>
      <c r="C778" s="346" t="str">
        <f>'CONSTRUCTION COST ESTIMATE'!C778</f>
        <v xml:space="preserve">1-#8 AWG THW CONDUCTOR </v>
      </c>
      <c r="D778" s="347" t="str">
        <f>'CONSTRUCTION COST ESTIMATE'!BB778</f>
        <v>LF</v>
      </c>
      <c r="E778" s="348">
        <f>'CONSTRUCTION COST ESTIMATE'!BA778</f>
        <v>0</v>
      </c>
      <c r="F778" s="349" t="s">
        <v>11</v>
      </c>
      <c r="G778" s="349" t="s">
        <v>11</v>
      </c>
    </row>
    <row r="779" spans="1:7" s="350" customFormat="1" ht="45" hidden="1" customHeight="1">
      <c r="A779" s="373">
        <f>'CONSTRUCTION COST ESTIMATE'!A779</f>
        <v>0</v>
      </c>
      <c r="B779" s="345">
        <f>'CONSTRUCTION COST ESTIMATE'!B779</f>
        <v>623.02200000000005</v>
      </c>
      <c r="C779" s="346" t="str">
        <f>'CONSTRUCTION COST ESTIMATE'!C779</f>
        <v xml:space="preserve">2-#8 AWG THW CONDUCTORS FOR RECEPTACLES </v>
      </c>
      <c r="D779" s="347" t="str">
        <f>'CONSTRUCTION COST ESTIMATE'!BB779</f>
        <v>LF</v>
      </c>
      <c r="E779" s="348">
        <f>'CONSTRUCTION COST ESTIMATE'!BA779</f>
        <v>0</v>
      </c>
      <c r="F779" s="349" t="s">
        <v>11</v>
      </c>
      <c r="G779" s="349" t="s">
        <v>11</v>
      </c>
    </row>
    <row r="780" spans="1:7" s="350" customFormat="1" ht="45" hidden="1" customHeight="1">
      <c r="A780" s="373">
        <f>'CONSTRUCTION COST ESTIMATE'!A780</f>
        <v>0</v>
      </c>
      <c r="B780" s="345">
        <f>'CONSTRUCTION COST ESTIMATE'!B780</f>
        <v>623.02499999999998</v>
      </c>
      <c r="C780" s="346" t="str">
        <f>'CONSTRUCTION COST ESTIMATE'!C780</f>
        <v>INSTALL 6-PAIR, REA SPECIFICATION PE-39, NO. 22 AWG TWISTED WIRE PAIR CABLE</v>
      </c>
      <c r="D780" s="347" t="str">
        <f>'CONSTRUCTION COST ESTIMATE'!BB780</f>
        <v>LF</v>
      </c>
      <c r="E780" s="348">
        <f>'CONSTRUCTION COST ESTIMATE'!BA780</f>
        <v>0</v>
      </c>
      <c r="F780" s="349" t="s">
        <v>11</v>
      </c>
      <c r="G780" s="349" t="s">
        <v>11</v>
      </c>
    </row>
    <row r="781" spans="1:7" s="350" customFormat="1" ht="45" hidden="1" customHeight="1">
      <c r="A781" s="373">
        <f>'CONSTRUCTION COST ESTIMATE'!A781</f>
        <v>0</v>
      </c>
      <c r="B781" s="345">
        <f>'CONSTRUCTION COST ESTIMATE'!B781</f>
        <v>623.03</v>
      </c>
      <c r="C781" s="346" t="str">
        <f>'CONSTRUCTION COST ESTIMATE'!C781</f>
        <v>INSTALL NO. 3-1/2 PULL BOX WITH NON-CONDUCTIVE LID</v>
      </c>
      <c r="D781" s="347" t="str">
        <f>'CONSTRUCTION COST ESTIMATE'!BB781</f>
        <v>EA</v>
      </c>
      <c r="E781" s="348">
        <f>'CONSTRUCTION COST ESTIMATE'!BA781</f>
        <v>0</v>
      </c>
      <c r="F781" s="349" t="s">
        <v>11</v>
      </c>
      <c r="G781" s="349" t="s">
        <v>11</v>
      </c>
    </row>
    <row r="782" spans="1:7" s="350" customFormat="1" ht="45" hidden="1" customHeight="1">
      <c r="A782" s="373">
        <f>'CONSTRUCTION COST ESTIMATE'!A782</f>
        <v>0</v>
      </c>
      <c r="B782" s="345">
        <f>'CONSTRUCTION COST ESTIMATE'!B782</f>
        <v>623.03099999999995</v>
      </c>
      <c r="C782" s="346" t="str">
        <f>'CONSTRUCTION COST ESTIMATE'!C782</f>
        <v>INSTALL NO. 5 PULL BOX WITH NON-CONDUCTIVE LID</v>
      </c>
      <c r="D782" s="347" t="str">
        <f>'CONSTRUCTION COST ESTIMATE'!BB782</f>
        <v>EA</v>
      </c>
      <c r="E782" s="348">
        <f>'CONSTRUCTION COST ESTIMATE'!BA782</f>
        <v>0</v>
      </c>
      <c r="F782" s="349" t="s">
        <v>11</v>
      </c>
      <c r="G782" s="349" t="s">
        <v>11</v>
      </c>
    </row>
    <row r="783" spans="1:7" s="350" customFormat="1" ht="45" hidden="1" customHeight="1">
      <c r="A783" s="373">
        <f>'CONSTRUCTION COST ESTIMATE'!A783</f>
        <v>0</v>
      </c>
      <c r="B783" s="345">
        <f>'CONSTRUCTION COST ESTIMATE'!B783</f>
        <v>623.03200000000004</v>
      </c>
      <c r="C783" s="346" t="str">
        <f>'CONSTRUCTION COST ESTIMATE'!C783</f>
        <v>INSTALL NO. 7 PULL BOX WITH NON-CONDUCTIVE LID</v>
      </c>
      <c r="D783" s="347" t="str">
        <f>'CONSTRUCTION COST ESTIMATE'!BB783</f>
        <v>EA</v>
      </c>
      <c r="E783" s="348">
        <f>'CONSTRUCTION COST ESTIMATE'!BA783</f>
        <v>0</v>
      </c>
      <c r="F783" s="349" t="s">
        <v>11</v>
      </c>
      <c r="G783" s="349" t="s">
        <v>11</v>
      </c>
    </row>
    <row r="784" spans="1:7" s="350" customFormat="1" ht="45" hidden="1" customHeight="1">
      <c r="A784" s="373">
        <f>'CONSTRUCTION COST ESTIMATE'!A784</f>
        <v>0</v>
      </c>
      <c r="B784" s="345">
        <f>'CONSTRUCTION COST ESTIMATE'!B784</f>
        <v>623.03300000000002</v>
      </c>
      <c r="C784" s="346" t="str">
        <f>'CONSTRUCTION COST ESTIMATE'!C784</f>
        <v>INSTALL P30 PULL BOX WITH NON-CONDUCTIVE LID</v>
      </c>
      <c r="D784" s="347" t="str">
        <f>'CONSTRUCTION COST ESTIMATE'!BB784</f>
        <v>EA</v>
      </c>
      <c r="E784" s="348">
        <f>'CONSTRUCTION COST ESTIMATE'!BA784</f>
        <v>0</v>
      </c>
      <c r="F784" s="349" t="s">
        <v>11</v>
      </c>
      <c r="G784" s="349" t="s">
        <v>11</v>
      </c>
    </row>
    <row r="785" spans="1:7" s="350" customFormat="1" ht="45" hidden="1" customHeight="1">
      <c r="A785" s="373">
        <f>'CONSTRUCTION COST ESTIMATE'!A785</f>
        <v>0</v>
      </c>
      <c r="B785" s="345">
        <f>'CONSTRUCTION COST ESTIMATE'!B785</f>
        <v>623.03399999999999</v>
      </c>
      <c r="C785" s="346" t="str">
        <f>'CONSTRUCTION COST ESTIMATE'!C785</f>
        <v>INSTALL RS-1 PULL BOX WITH NON-CONDUCTIVE LID</v>
      </c>
      <c r="D785" s="347" t="str">
        <f>'CONSTRUCTION COST ESTIMATE'!BB785</f>
        <v>EA</v>
      </c>
      <c r="E785" s="348">
        <f>'CONSTRUCTION COST ESTIMATE'!BA785</f>
        <v>0</v>
      </c>
      <c r="F785" s="349" t="s">
        <v>11</v>
      </c>
      <c r="G785" s="349" t="s">
        <v>11</v>
      </c>
    </row>
    <row r="786" spans="1:7" s="350" customFormat="1" ht="45" hidden="1" customHeight="1">
      <c r="A786" s="373">
        <f>'CONSTRUCTION COST ESTIMATE'!A786</f>
        <v>0</v>
      </c>
      <c r="B786" s="345">
        <f>'CONSTRUCTION COST ESTIMATE'!B786</f>
        <v>623.03499999999997</v>
      </c>
      <c r="C786" s="346" t="str">
        <f>'CONSTRUCTION COST ESTIMATE'!C786</f>
        <v>INSTALL TYPE 100 VAULT</v>
      </c>
      <c r="D786" s="347" t="str">
        <f>'CONSTRUCTION COST ESTIMATE'!BB786</f>
        <v>EA</v>
      </c>
      <c r="E786" s="348">
        <f>'CONSTRUCTION COST ESTIMATE'!BA786</f>
        <v>0</v>
      </c>
      <c r="F786" s="349" t="s">
        <v>11</v>
      </c>
      <c r="G786" s="349" t="s">
        <v>11</v>
      </c>
    </row>
    <row r="787" spans="1:7" s="350" customFormat="1" ht="45" hidden="1" customHeight="1">
      <c r="A787" s="373">
        <f>'CONSTRUCTION COST ESTIMATE'!A787</f>
        <v>0</v>
      </c>
      <c r="B787" s="345">
        <f>'CONSTRUCTION COST ESTIMATE'!B787</f>
        <v>623.03599999999994</v>
      </c>
      <c r="C787" s="346" t="str">
        <f>'CONSTRUCTION COST ESTIMATE'!C787</f>
        <v>INSTALL TYPE 200 SPLICE VAULT</v>
      </c>
      <c r="D787" s="347" t="str">
        <f>'CONSTRUCTION COST ESTIMATE'!BB787</f>
        <v>EA</v>
      </c>
      <c r="E787" s="348">
        <f>'CONSTRUCTION COST ESTIMATE'!BA787</f>
        <v>0</v>
      </c>
      <c r="F787" s="349" t="s">
        <v>11</v>
      </c>
      <c r="G787" s="349" t="s">
        <v>11</v>
      </c>
    </row>
    <row r="788" spans="1:7" s="350" customFormat="1" ht="45" hidden="1" customHeight="1">
      <c r="A788" s="373">
        <f>'CONSTRUCTION COST ESTIMATE'!A788</f>
        <v>0</v>
      </c>
      <c r="B788" s="345">
        <f>'CONSTRUCTION COST ESTIMATE'!B788</f>
        <v>623.03700000000003</v>
      </c>
      <c r="C788" s="346" t="str">
        <f>'CONSTRUCTION COST ESTIMATE'!C788</f>
        <v>RETRO-FIT TYPE 200 SPLICE VAULT PULL BOX LID</v>
      </c>
      <c r="D788" s="347" t="str">
        <f>'CONSTRUCTION COST ESTIMATE'!BB788</f>
        <v>EA</v>
      </c>
      <c r="E788" s="348">
        <f>'CONSTRUCTION COST ESTIMATE'!BA788</f>
        <v>0</v>
      </c>
      <c r="F788" s="349" t="s">
        <v>11</v>
      </c>
      <c r="G788" s="349" t="s">
        <v>11</v>
      </c>
    </row>
    <row r="789" spans="1:7" s="350" customFormat="1" ht="45" hidden="1" customHeight="1">
      <c r="A789" s="373">
        <f>'CONSTRUCTION COST ESTIMATE'!A789</f>
        <v>0</v>
      </c>
      <c r="B789" s="345">
        <f>'CONSTRUCTION COST ESTIMATE'!B789</f>
        <v>623.04</v>
      </c>
      <c r="C789" s="346" t="str">
        <f>'CONSTRUCTION COST ESTIMATE'!C789</f>
        <v>INSTALL 7 GAUGE STREETLIGHT POLE ASSEMBLY, X FOOT ARM, XX LUMEN LED LUMINAIRE</v>
      </c>
      <c r="D789" s="347" t="str">
        <f>'CONSTRUCTION COST ESTIMATE'!BB789</f>
        <v>EA</v>
      </c>
      <c r="E789" s="348">
        <f>'CONSTRUCTION COST ESTIMATE'!BA789</f>
        <v>0</v>
      </c>
      <c r="F789" s="349" t="s">
        <v>11</v>
      </c>
      <c r="G789" s="349" t="s">
        <v>11</v>
      </c>
    </row>
    <row r="790" spans="1:7" s="350" customFormat="1" ht="45" hidden="1" customHeight="1">
      <c r="A790" s="373">
        <f>'CONSTRUCTION COST ESTIMATE'!A790</f>
        <v>0</v>
      </c>
      <c r="B790" s="345">
        <f>'CONSTRUCTION COST ESTIMATE'!B790</f>
        <v>623.04010000000005</v>
      </c>
      <c r="C790" s="346" t="str">
        <f>'CONSTRUCTION COST ESTIMATE'!C790</f>
        <v>INSTALL 7 GAUGE STREETLIGHT POLE ASSEMBLY, X FOOT ARM, XX LUMEN LED LUMINAIRE</v>
      </c>
      <c r="D790" s="347" t="str">
        <f>'CONSTRUCTION COST ESTIMATE'!BB790</f>
        <v>EA</v>
      </c>
      <c r="E790" s="348">
        <f>'CONSTRUCTION COST ESTIMATE'!BA790</f>
        <v>0</v>
      </c>
      <c r="F790" s="349" t="s">
        <v>11</v>
      </c>
      <c r="G790" s="349" t="s">
        <v>11</v>
      </c>
    </row>
    <row r="791" spans="1:7" s="350" customFormat="1" ht="45" hidden="1" customHeight="1">
      <c r="A791" s="373">
        <f>'CONSTRUCTION COST ESTIMATE'!A791</f>
        <v>0</v>
      </c>
      <c r="B791" s="345">
        <f>'CONSTRUCTION COST ESTIMATE'!B791</f>
        <v>623.04020000000003</v>
      </c>
      <c r="C791" s="346" t="str">
        <f>'CONSTRUCTION COST ESTIMATE'!C791</f>
        <v>INSTALL 7 GAUGE STREETLIGHT POLE ASSEMBLY, X FOOT ARM, XX LUMEN LED LUMINAIRE</v>
      </c>
      <c r="D791" s="347" t="str">
        <f>'CONSTRUCTION COST ESTIMATE'!BB791</f>
        <v>EA</v>
      </c>
      <c r="E791" s="348">
        <f>'CONSTRUCTION COST ESTIMATE'!BA791</f>
        <v>0</v>
      </c>
      <c r="F791" s="349" t="s">
        <v>11</v>
      </c>
      <c r="G791" s="349" t="s">
        <v>11</v>
      </c>
    </row>
    <row r="792" spans="1:7" s="350" customFormat="1" ht="45" hidden="1" customHeight="1">
      <c r="A792" s="373">
        <f>'CONSTRUCTION COST ESTIMATE'!A792</f>
        <v>0</v>
      </c>
      <c r="B792" s="345">
        <f>'CONSTRUCTION COST ESTIMATE'!B792</f>
        <v>623.0403</v>
      </c>
      <c r="C792" s="346" t="str">
        <f>'CONSTRUCTION COST ESTIMATE'!C792</f>
        <v>INSTALL 7 GAUGE STREETLIGHT POLE ASSEMBLY, X FOOT ARM, XX LUMEN LED LUMINAIRE</v>
      </c>
      <c r="D792" s="347" t="str">
        <f>'CONSTRUCTION COST ESTIMATE'!BB792</f>
        <v>EA</v>
      </c>
      <c r="E792" s="348">
        <f>'CONSTRUCTION COST ESTIMATE'!BA792</f>
        <v>0</v>
      </c>
      <c r="F792" s="349" t="s">
        <v>11</v>
      </c>
      <c r="G792" s="349" t="s">
        <v>11</v>
      </c>
    </row>
    <row r="793" spans="1:7" s="350" customFormat="1" ht="45" hidden="1" customHeight="1">
      <c r="A793" s="373">
        <f>'CONSTRUCTION COST ESTIMATE'!A793</f>
        <v>0</v>
      </c>
      <c r="B793" s="345">
        <f>'CONSTRUCTION COST ESTIMATE'!B793</f>
        <v>623.04039999999998</v>
      </c>
      <c r="C793" s="346" t="str">
        <f>'CONSTRUCTION COST ESTIMATE'!C793</f>
        <v>INSTALL 7 GAUGE STREETLIGHT POLE ASSEMBLY, X FOOT ARM, XX LUMEN LED LUMINAIRE</v>
      </c>
      <c r="D793" s="347" t="str">
        <f>'CONSTRUCTION COST ESTIMATE'!BB793</f>
        <v>EA</v>
      </c>
      <c r="E793" s="348">
        <f>'CONSTRUCTION COST ESTIMATE'!BA793</f>
        <v>0</v>
      </c>
      <c r="F793" s="349" t="s">
        <v>11</v>
      </c>
      <c r="G793" s="349" t="s">
        <v>11</v>
      </c>
    </row>
    <row r="794" spans="1:7" s="350" customFormat="1" ht="45" hidden="1" customHeight="1">
      <c r="A794" s="373">
        <f>'CONSTRUCTION COST ESTIMATE'!A794</f>
        <v>0</v>
      </c>
      <c r="B794" s="345">
        <f>'CONSTRUCTION COST ESTIMATE'!B794</f>
        <v>623.04200000000003</v>
      </c>
      <c r="C794" s="346" t="str">
        <f>'CONSTRUCTION COST ESTIMATE'!C794</f>
        <v>INSTALL 7 GAUGE DUAL-ARM (X FT/X FT) STREETLIGHT POLE ASSEMBLY, XX LUMEN LED LUMINAIRE</v>
      </c>
      <c r="D794" s="347" t="str">
        <f>'CONSTRUCTION COST ESTIMATE'!BB794</f>
        <v>EA</v>
      </c>
      <c r="E794" s="348">
        <f>'CONSTRUCTION COST ESTIMATE'!BA794</f>
        <v>0</v>
      </c>
      <c r="F794" s="349" t="s">
        <v>11</v>
      </c>
      <c r="G794" s="349" t="s">
        <v>11</v>
      </c>
    </row>
    <row r="795" spans="1:7" s="350" customFormat="1" ht="45" hidden="1" customHeight="1">
      <c r="A795" s="373">
        <f>'CONSTRUCTION COST ESTIMATE'!A795</f>
        <v>0</v>
      </c>
      <c r="B795" s="345">
        <f>'CONSTRUCTION COST ESTIMATE'!B795</f>
        <v>623.0421</v>
      </c>
      <c r="C795" s="346" t="str">
        <f>'CONSTRUCTION COST ESTIMATE'!C795</f>
        <v>INSTALL 7 GAUGE DUAL-ARM (X FT/X FT) STREETLIGHT POLE ASSEMBLY, XX LUMEN LED LUMINAIRE</v>
      </c>
      <c r="D795" s="347" t="str">
        <f>'CONSTRUCTION COST ESTIMATE'!BB795</f>
        <v>EA</v>
      </c>
      <c r="E795" s="348">
        <f>'CONSTRUCTION COST ESTIMATE'!BA795</f>
        <v>0</v>
      </c>
      <c r="F795" s="349" t="s">
        <v>11</v>
      </c>
      <c r="G795" s="349" t="s">
        <v>11</v>
      </c>
    </row>
    <row r="796" spans="1:7" s="350" customFormat="1" ht="45" hidden="1" customHeight="1">
      <c r="A796" s="373">
        <f>'CONSTRUCTION COST ESTIMATE'!A796</f>
        <v>0</v>
      </c>
      <c r="B796" s="345">
        <f>'CONSTRUCTION COST ESTIMATE'!B796</f>
        <v>623.04219999999998</v>
      </c>
      <c r="C796" s="346" t="str">
        <f>'CONSTRUCTION COST ESTIMATE'!C796</f>
        <v>INSTALL 7 GAUGE DUAL-ARM (X FT/X FT) STREETLIGHT POLE ASSEMBLY, XX LUMEN LED LUMINAIRE</v>
      </c>
      <c r="D796" s="347" t="str">
        <f>'CONSTRUCTION COST ESTIMATE'!BB796</f>
        <v>EA</v>
      </c>
      <c r="E796" s="348">
        <f>'CONSTRUCTION COST ESTIMATE'!BA796</f>
        <v>0</v>
      </c>
      <c r="F796" s="349" t="s">
        <v>11</v>
      </c>
      <c r="G796" s="349" t="s">
        <v>11</v>
      </c>
    </row>
    <row r="797" spans="1:7" s="350" customFormat="1" ht="45" hidden="1" customHeight="1">
      <c r="A797" s="373">
        <f>'CONSTRUCTION COST ESTIMATE'!A797</f>
        <v>0</v>
      </c>
      <c r="B797" s="345">
        <f>'CONSTRUCTION COST ESTIMATE'!B797</f>
        <v>623.04399999999998</v>
      </c>
      <c r="C797" s="346" t="str">
        <f>'CONSTRUCTION COST ESTIMATE'!C797</f>
        <v>INSTALL 11 GAUGE STREETLIGHT POLE ASSEMBLY, 8 FOOT ARM, XX LUMEN LED LUMINAIRE</v>
      </c>
      <c r="D797" s="347" t="str">
        <f>'CONSTRUCTION COST ESTIMATE'!BB797</f>
        <v>EA</v>
      </c>
      <c r="E797" s="348">
        <f>'CONSTRUCTION COST ESTIMATE'!BA797</f>
        <v>0</v>
      </c>
      <c r="F797" s="349" t="s">
        <v>11</v>
      </c>
      <c r="G797" s="349" t="s">
        <v>11</v>
      </c>
    </row>
    <row r="798" spans="1:7" s="350" customFormat="1" ht="45" hidden="1" customHeight="1">
      <c r="A798" s="373">
        <f>'CONSTRUCTION COST ESTIMATE'!A798</f>
        <v>0</v>
      </c>
      <c r="B798" s="345">
        <f>'CONSTRUCTION COST ESTIMATE'!B798</f>
        <v>623.04499999999996</v>
      </c>
      <c r="C798" s="346" t="str">
        <f>'CONSTRUCTION COST ESTIMATE'!C798</f>
        <v>INSTALL 11 GAUGE STREETLIGHT POLE ASSEMBLY, X FOOT ARM, XX LUMEN LED LUMINAIRE</v>
      </c>
      <c r="D798" s="347" t="str">
        <f>'CONSTRUCTION COST ESTIMATE'!BB798</f>
        <v>EA</v>
      </c>
      <c r="E798" s="348">
        <f>'CONSTRUCTION COST ESTIMATE'!BA798</f>
        <v>0</v>
      </c>
      <c r="F798" s="349" t="s">
        <v>11</v>
      </c>
      <c r="G798" s="349" t="s">
        <v>11</v>
      </c>
    </row>
    <row r="799" spans="1:7" s="350" customFormat="1" ht="45" hidden="1" customHeight="1">
      <c r="A799" s="373">
        <f>'CONSTRUCTION COST ESTIMATE'!A799</f>
        <v>0</v>
      </c>
      <c r="B799" s="345">
        <f>'CONSTRUCTION COST ESTIMATE'!B799</f>
        <v>623.04510000000005</v>
      </c>
      <c r="C799" s="346" t="str">
        <f>'CONSTRUCTION COST ESTIMATE'!C799</f>
        <v>INSTALL 11 GAUGE STREETLIGHT POLE ASSEMBLY, X FOOT ARM, XX LUMEN LED LUMINAIRE</v>
      </c>
      <c r="D799" s="347" t="str">
        <f>'CONSTRUCTION COST ESTIMATE'!BB799</f>
        <v>EA</v>
      </c>
      <c r="E799" s="348">
        <f>'CONSTRUCTION COST ESTIMATE'!BA799</f>
        <v>0</v>
      </c>
      <c r="F799" s="349" t="s">
        <v>11</v>
      </c>
      <c r="G799" s="349" t="s">
        <v>11</v>
      </c>
    </row>
    <row r="800" spans="1:7" s="350" customFormat="1" ht="45" hidden="1" customHeight="1">
      <c r="A800" s="373">
        <f>'CONSTRUCTION COST ESTIMATE'!A800</f>
        <v>0</v>
      </c>
      <c r="B800" s="345">
        <f>'CONSTRUCTION COST ESTIMATE'!B800</f>
        <v>623.04600000000005</v>
      </c>
      <c r="C800" s="346" t="str">
        <f>'CONSTRUCTION COST ESTIMATE'!C800</f>
        <v>INSTALL 11 GAUGE DUAL-ARM (X FT/X FT) STREETLIGHT POLE ASSEMBLY, XX LUMEN LED LUMINAIRE</v>
      </c>
      <c r="D800" s="347" t="str">
        <f>'CONSTRUCTION COST ESTIMATE'!BB800</f>
        <v>EA</v>
      </c>
      <c r="E800" s="348">
        <f>'CONSTRUCTION COST ESTIMATE'!BA800</f>
        <v>0</v>
      </c>
      <c r="F800" s="349" t="s">
        <v>11</v>
      </c>
      <c r="G800" s="349" t="s">
        <v>11</v>
      </c>
    </row>
    <row r="801" spans="1:7" s="350" customFormat="1" ht="45" hidden="1" customHeight="1">
      <c r="A801" s="373">
        <f>'CONSTRUCTION COST ESTIMATE'!A801</f>
        <v>0</v>
      </c>
      <c r="B801" s="345">
        <f>'CONSTRUCTION COST ESTIMATE'!B801</f>
        <v>623.04610000000002</v>
      </c>
      <c r="C801" s="346" t="str">
        <f>'CONSTRUCTION COST ESTIMATE'!C801</f>
        <v>INSTALL 11 GAUGE DUAL-ARM (X FT/X FT) STREETLIGHT POLE ASSEMBLY, XX LUMEN LED LUMINAIRE</v>
      </c>
      <c r="D801" s="347" t="str">
        <f>'CONSTRUCTION COST ESTIMATE'!BB801</f>
        <v>EA</v>
      </c>
      <c r="E801" s="348">
        <f>'CONSTRUCTION COST ESTIMATE'!BA801</f>
        <v>0</v>
      </c>
      <c r="F801" s="349" t="s">
        <v>11</v>
      </c>
      <c r="G801" s="349" t="s">
        <v>11</v>
      </c>
    </row>
    <row r="802" spans="1:7" s="350" customFormat="1" ht="45" hidden="1" customHeight="1">
      <c r="A802" s="373">
        <f>'CONSTRUCTION COST ESTIMATE'!A802</f>
        <v>0</v>
      </c>
      <c r="B802" s="345">
        <f>'CONSTRUCTION COST ESTIMATE'!B802</f>
        <v>623.0462</v>
      </c>
      <c r="C802" s="346" t="str">
        <f>'CONSTRUCTION COST ESTIMATE'!C802</f>
        <v>INSTALL 11 GAUGE DUAL-ARM (X FT/X FT) STREETLIGHT POLE ASSEMBLY, XX LUMEN LED LUMINAIRE</v>
      </c>
      <c r="D802" s="347" t="str">
        <f>'CONSTRUCTION COST ESTIMATE'!BB802</f>
        <v>EA</v>
      </c>
      <c r="E802" s="348">
        <f>'CONSTRUCTION COST ESTIMATE'!BA802</f>
        <v>0</v>
      </c>
      <c r="F802" s="349" t="s">
        <v>11</v>
      </c>
      <c r="G802" s="349" t="s">
        <v>11</v>
      </c>
    </row>
    <row r="803" spans="1:7" s="350" customFormat="1" ht="45" hidden="1" customHeight="1">
      <c r="A803" s="373">
        <f>'CONSTRUCTION COST ESTIMATE'!A803</f>
        <v>0</v>
      </c>
      <c r="B803" s="345">
        <f>'CONSTRUCTION COST ESTIMATE'!B803</f>
        <v>623.04700000000003</v>
      </c>
      <c r="C803" s="346" t="str">
        <f>'CONSTRUCTION COST ESTIMATE'!C803</f>
        <v>INSTALL 21' CONCRETE STREETLIGHT ASSEMBLY, X FOOT ARM, XX LUMEN LED LUMINAIRE</v>
      </c>
      <c r="D803" s="347" t="str">
        <f>'CONSTRUCTION COST ESTIMATE'!BB803</f>
        <v>EA</v>
      </c>
      <c r="E803" s="348">
        <f>'CONSTRUCTION COST ESTIMATE'!BA803</f>
        <v>0</v>
      </c>
      <c r="F803" s="349" t="s">
        <v>11</v>
      </c>
      <c r="G803" s="349" t="s">
        <v>11</v>
      </c>
    </row>
    <row r="804" spans="1:7" s="350" customFormat="1" ht="45" hidden="1" customHeight="1">
      <c r="A804" s="373">
        <f>'CONSTRUCTION COST ESTIMATE'!A804</f>
        <v>0</v>
      </c>
      <c r="B804" s="345">
        <f>'CONSTRUCTION COST ESTIMATE'!B804</f>
        <v>623.0471</v>
      </c>
      <c r="C804" s="346" t="str">
        <f>'CONSTRUCTION COST ESTIMATE'!C804</f>
        <v>INSTALL 21' CONCRETE STREETLIGHT ASSEMBLY, X FOOT ARM, XX LUMEN LED LUMINAIRE</v>
      </c>
      <c r="D804" s="347" t="str">
        <f>'CONSTRUCTION COST ESTIMATE'!BB804</f>
        <v>EA</v>
      </c>
      <c r="E804" s="348">
        <f>'CONSTRUCTION COST ESTIMATE'!BA804</f>
        <v>0</v>
      </c>
      <c r="F804" s="349" t="s">
        <v>11</v>
      </c>
      <c r="G804" s="349" t="s">
        <v>11</v>
      </c>
    </row>
    <row r="805" spans="1:7" s="350" customFormat="1" ht="45" hidden="1" customHeight="1">
      <c r="A805" s="373">
        <f>'CONSTRUCTION COST ESTIMATE'!A805</f>
        <v>0</v>
      </c>
      <c r="B805" s="345">
        <f>'CONSTRUCTION COST ESTIMATE'!B805</f>
        <v>623.048</v>
      </c>
      <c r="C805" s="346" t="str">
        <f>'CONSTRUCTION COST ESTIMATE'!C805</f>
        <v>INSTALL 21' CONCRETE DUAL-ARM (X FT/X FT) STREETLIGHT ASSEMBLY, XX/XX LUMEN LED LUMINAIRE</v>
      </c>
      <c r="D805" s="347" t="str">
        <f>'CONSTRUCTION COST ESTIMATE'!BB805</f>
        <v>EA</v>
      </c>
      <c r="E805" s="348">
        <f>'CONSTRUCTION COST ESTIMATE'!BA805</f>
        <v>0</v>
      </c>
      <c r="F805" s="349" t="s">
        <v>11</v>
      </c>
      <c r="G805" s="349" t="s">
        <v>11</v>
      </c>
    </row>
    <row r="806" spans="1:7" s="350" customFormat="1" ht="45" hidden="1" customHeight="1">
      <c r="A806" s="373">
        <f>'CONSTRUCTION COST ESTIMATE'!A806</f>
        <v>0</v>
      </c>
      <c r="B806" s="345">
        <f>'CONSTRUCTION COST ESTIMATE'!B806</f>
        <v>623.04809999999998</v>
      </c>
      <c r="C806" s="346" t="str">
        <f>'CONSTRUCTION COST ESTIMATE'!C806</f>
        <v>INSTALL 21' CONCRETE DUAL-ARM (X FT/X FT) STREETLIGHT ASSEMBLY, XX/XX LUMEN LED LUMINAIRE</v>
      </c>
      <c r="D806" s="347" t="str">
        <f>'CONSTRUCTION COST ESTIMATE'!BB806</f>
        <v>EA</v>
      </c>
      <c r="E806" s="348">
        <f>'CONSTRUCTION COST ESTIMATE'!BA806</f>
        <v>0</v>
      </c>
      <c r="F806" s="349" t="s">
        <v>11</v>
      </c>
      <c r="G806" s="349" t="s">
        <v>11</v>
      </c>
    </row>
    <row r="807" spans="1:7" s="350" customFormat="1" ht="45" hidden="1" customHeight="1">
      <c r="A807" s="373">
        <f>'CONSTRUCTION COST ESTIMATE'!A807</f>
        <v>0</v>
      </c>
      <c r="B807" s="345">
        <f>'CONSTRUCTION COST ESTIMATE'!B807</f>
        <v>623.04819999999995</v>
      </c>
      <c r="C807" s="346" t="str">
        <f>'CONSTRUCTION COST ESTIMATE'!C807</f>
        <v>INSTALL 21' CONCRETE DUAL-ARM (X FT/X FT) STREETLIGHT ASSEMBLY, XX/XX LUMEN LED LUMINAIRE</v>
      </c>
      <c r="D807" s="347" t="str">
        <f>'CONSTRUCTION COST ESTIMATE'!BB807</f>
        <v>EA</v>
      </c>
      <c r="E807" s="348">
        <f>'CONSTRUCTION COST ESTIMATE'!BA807</f>
        <v>0</v>
      </c>
      <c r="F807" s="349" t="s">
        <v>11</v>
      </c>
      <c r="G807" s="349" t="s">
        <v>11</v>
      </c>
    </row>
    <row r="808" spans="1:7" s="350" customFormat="1" ht="45" hidden="1" customHeight="1">
      <c r="A808" s="373">
        <f>'CONSTRUCTION COST ESTIMATE'!A808</f>
        <v>0</v>
      </c>
      <c r="B808" s="345">
        <f>'CONSTRUCTION COST ESTIMATE'!B808</f>
        <v>623.04830000000004</v>
      </c>
      <c r="C808" s="346" t="str">
        <f>'CONSTRUCTION COST ESTIMATE'!C808</f>
        <v>INSTALL 21' CONCRETE DUAL-ARM (X FT/X FT) STREETLIGHT ASSEMBLY, XX/XX LUMEN LED LUMINAIRE</v>
      </c>
      <c r="D808" s="347" t="str">
        <f>'CONSTRUCTION COST ESTIMATE'!BB808</f>
        <v>EA</v>
      </c>
      <c r="E808" s="348">
        <f>'CONSTRUCTION COST ESTIMATE'!BA808</f>
        <v>0</v>
      </c>
      <c r="F808" s="349" t="s">
        <v>11</v>
      </c>
      <c r="G808" s="349" t="s">
        <v>11</v>
      </c>
    </row>
    <row r="809" spans="1:7" s="350" customFormat="1" ht="45" hidden="1" customHeight="1">
      <c r="A809" s="373">
        <f>'CONSTRUCTION COST ESTIMATE'!A809</f>
        <v>0</v>
      </c>
      <c r="B809" s="345">
        <f>'CONSTRUCTION COST ESTIMATE'!B809</f>
        <v>623.04899999999998</v>
      </c>
      <c r="C809" s="346" t="str">
        <f>'CONSTRUCTION COST ESTIMATE'!C809</f>
        <v>INSTALL 26' CONCRETE STREETLIGHT ASSEMBLY, X FOOT ARM, XX LUMEN LED LUMINAIRE</v>
      </c>
      <c r="D809" s="347" t="str">
        <f>'CONSTRUCTION COST ESTIMATE'!BB809</f>
        <v>EA</v>
      </c>
      <c r="E809" s="348">
        <f>'CONSTRUCTION COST ESTIMATE'!BA809</f>
        <v>0</v>
      </c>
      <c r="F809" s="349" t="s">
        <v>11</v>
      </c>
      <c r="G809" s="349" t="s">
        <v>11</v>
      </c>
    </row>
    <row r="810" spans="1:7" s="350" customFormat="1" ht="45" hidden="1" customHeight="1">
      <c r="A810" s="373">
        <f>'CONSTRUCTION COST ESTIMATE'!A810</f>
        <v>0</v>
      </c>
      <c r="B810" s="345">
        <f>'CONSTRUCTION COST ESTIMATE'!B810</f>
        <v>623.04909999999995</v>
      </c>
      <c r="C810" s="346" t="str">
        <f>'CONSTRUCTION COST ESTIMATE'!C810</f>
        <v>INSTALL 26' CONCRETE STREETLIGHT ASSEMBLY, X FOOT ARM, XX LUMEN LED LUMINAIRE</v>
      </c>
      <c r="D810" s="347" t="str">
        <f>'CONSTRUCTION COST ESTIMATE'!BB810</f>
        <v>EA</v>
      </c>
      <c r="E810" s="348">
        <f>'CONSTRUCTION COST ESTIMATE'!BA810</f>
        <v>0</v>
      </c>
      <c r="F810" s="349" t="s">
        <v>11</v>
      </c>
      <c r="G810" s="349" t="s">
        <v>11</v>
      </c>
    </row>
    <row r="811" spans="1:7" s="350" customFormat="1" ht="45" hidden="1" customHeight="1">
      <c r="A811" s="373">
        <f>'CONSTRUCTION COST ESTIMATE'!A811</f>
        <v>0</v>
      </c>
      <c r="B811" s="345">
        <f>'CONSTRUCTION COST ESTIMATE'!B811</f>
        <v>623.04999999999995</v>
      </c>
      <c r="C811" s="346" t="str">
        <f>'CONSTRUCTION COST ESTIMATE'!C811</f>
        <v>INSTALL 26' CONCRETE DUAL-ARM (X FT/XFT) STREETLIGHT ASSEMBLY, XX/XX LUMEN LED LUMINAIRE</v>
      </c>
      <c r="D811" s="347" t="str">
        <f>'CONSTRUCTION COST ESTIMATE'!BB811</f>
        <v>EA</v>
      </c>
      <c r="E811" s="348">
        <f>'CONSTRUCTION COST ESTIMATE'!BA811</f>
        <v>0</v>
      </c>
      <c r="F811" s="349" t="s">
        <v>11</v>
      </c>
      <c r="G811" s="349" t="s">
        <v>11</v>
      </c>
    </row>
    <row r="812" spans="1:7" s="350" customFormat="1" ht="45" hidden="1" customHeight="1">
      <c r="A812" s="373">
        <f>'CONSTRUCTION COST ESTIMATE'!A812</f>
        <v>0</v>
      </c>
      <c r="B812" s="345">
        <f>'CONSTRUCTION COST ESTIMATE'!B812</f>
        <v>623.05010000000004</v>
      </c>
      <c r="C812" s="346" t="str">
        <f>'CONSTRUCTION COST ESTIMATE'!C812</f>
        <v>INSTALL 26' CONCRETE DUAL-ARM (X FT/XFT) STREETLIGHT ASSEMBLY, XX/XX LUMEN LED LUMINAIRE</v>
      </c>
      <c r="D812" s="347" t="str">
        <f>'CONSTRUCTION COST ESTIMATE'!BB812</f>
        <v>EA</v>
      </c>
      <c r="E812" s="348">
        <f>'CONSTRUCTION COST ESTIMATE'!BA812</f>
        <v>0</v>
      </c>
      <c r="F812" s="349" t="s">
        <v>11</v>
      </c>
      <c r="G812" s="349" t="s">
        <v>11</v>
      </c>
    </row>
    <row r="813" spans="1:7" s="350" customFormat="1" ht="45" hidden="1" customHeight="1">
      <c r="A813" s="373">
        <f>'CONSTRUCTION COST ESTIMATE'!A813</f>
        <v>0</v>
      </c>
      <c r="B813" s="345">
        <f>'CONSTRUCTION COST ESTIMATE'!B813</f>
        <v>623.05020000000002</v>
      </c>
      <c r="C813" s="346" t="str">
        <f>'CONSTRUCTION COST ESTIMATE'!C813</f>
        <v>INSTALL 26' CONCRETE DUAL-ARM (X FT/XFT) STREETLIGHT ASSEMBLY, XX/XX LUMEN LED LUMINAIRE</v>
      </c>
      <c r="D813" s="347" t="str">
        <f>'CONSTRUCTION COST ESTIMATE'!BB813</f>
        <v>EA</v>
      </c>
      <c r="E813" s="348">
        <f>'CONSTRUCTION COST ESTIMATE'!BA813</f>
        <v>0</v>
      </c>
      <c r="F813" s="349" t="s">
        <v>11</v>
      </c>
      <c r="G813" s="349" t="s">
        <v>11</v>
      </c>
    </row>
    <row r="814" spans="1:7" s="350" customFormat="1" ht="45" hidden="1" customHeight="1">
      <c r="A814" s="373">
        <f>'CONSTRUCTION COST ESTIMATE'!A814</f>
        <v>0</v>
      </c>
      <c r="B814" s="345">
        <f>'CONSTRUCTION COST ESTIMATE'!B814</f>
        <v>623.05029999999999</v>
      </c>
      <c r="C814" s="346" t="str">
        <f>'CONSTRUCTION COST ESTIMATE'!C814</f>
        <v>INSTALL 26' CONCRETE DUAL-ARM (X FT/XFT) STREETLIGHT ASSEMBLY, XX/XX LUMEN LED LUMINAIRE</v>
      </c>
      <c r="D814" s="347" t="str">
        <f>'CONSTRUCTION COST ESTIMATE'!BB814</f>
        <v>EA</v>
      </c>
      <c r="E814" s="348">
        <f>'CONSTRUCTION COST ESTIMATE'!BA814</f>
        <v>0</v>
      </c>
      <c r="F814" s="349" t="s">
        <v>11</v>
      </c>
      <c r="G814" s="349" t="s">
        <v>11</v>
      </c>
    </row>
    <row r="815" spans="1:7" s="350" customFormat="1" ht="45" hidden="1" customHeight="1">
      <c r="A815" s="373">
        <f>'CONSTRUCTION COST ESTIMATE'!A815</f>
        <v>0</v>
      </c>
      <c r="B815" s="345">
        <f>'CONSTRUCTION COST ESTIMATE'!B815</f>
        <v>623.05100000000004</v>
      </c>
      <c r="C815" s="346" t="str">
        <f>'CONSTRUCTION COST ESTIMATE'!C815</f>
        <v>REMOVE AND RELOCATE STREETLIGHT ASSEMBLY ON NEW FOUNDATION</v>
      </c>
      <c r="D815" s="347" t="str">
        <f>'CONSTRUCTION COST ESTIMATE'!BB815</f>
        <v>EA</v>
      </c>
      <c r="E815" s="348">
        <f>'CONSTRUCTION COST ESTIMATE'!BA815</f>
        <v>0</v>
      </c>
      <c r="F815" s="349" t="s">
        <v>11</v>
      </c>
      <c r="G815" s="349" t="s">
        <v>11</v>
      </c>
    </row>
    <row r="816" spans="1:7" s="350" customFormat="1" ht="45" hidden="1" customHeight="1">
      <c r="A816" s="373">
        <f>'CONSTRUCTION COST ESTIMATE'!A816</f>
        <v>0</v>
      </c>
      <c r="B816" s="345">
        <f>'CONSTRUCTION COST ESTIMATE'!B816</f>
        <v>623.05200000000002</v>
      </c>
      <c r="C816" s="346" t="str">
        <f>'CONSTRUCTION COST ESTIMATE'!C816</f>
        <v>REMOVE AND RELOCATE STREETLIGHT ASSEMBLY ON EXISTING FOUNDATION</v>
      </c>
      <c r="D816" s="347" t="str">
        <f>'CONSTRUCTION COST ESTIMATE'!BB816</f>
        <v>EA</v>
      </c>
      <c r="E816" s="348">
        <f>'CONSTRUCTION COST ESTIMATE'!BA816</f>
        <v>0</v>
      </c>
      <c r="F816" s="349" t="s">
        <v>11</v>
      </c>
      <c r="G816" s="349" t="s">
        <v>11</v>
      </c>
    </row>
    <row r="817" spans="1:7" s="350" customFormat="1" ht="45" hidden="1" customHeight="1">
      <c r="A817" s="373">
        <f>'CONSTRUCTION COST ESTIMATE'!A817</f>
        <v>0</v>
      </c>
      <c r="B817" s="345">
        <f>'CONSTRUCTION COST ESTIMATE'!B817</f>
        <v>623.06050000000005</v>
      </c>
      <c r="C817" s="346" t="str">
        <f>'CONSTRUCTION COST ESTIMATE'!C817</f>
        <v>INSTALL PAD MOUNTED 200 AMP SERVICE PEDESTAL</v>
      </c>
      <c r="D817" s="347" t="str">
        <f>'CONSTRUCTION COST ESTIMATE'!BB817</f>
        <v>EA</v>
      </c>
      <c r="E817" s="348">
        <f>'CONSTRUCTION COST ESTIMATE'!BA817</f>
        <v>0</v>
      </c>
      <c r="F817" s="349" t="s">
        <v>11</v>
      </c>
      <c r="G817" s="349" t="s">
        <v>11</v>
      </c>
    </row>
    <row r="818" spans="1:7" s="350" customFormat="1" ht="45" hidden="1" customHeight="1">
      <c r="A818" s="373">
        <f>'CONSTRUCTION COST ESTIMATE'!A818</f>
        <v>0</v>
      </c>
      <c r="B818" s="345">
        <f>'CONSTRUCTION COST ESTIMATE'!B818</f>
        <v>623.06100000000004</v>
      </c>
      <c r="C818" s="346" t="str">
        <f>'CONSTRUCTION COST ESTIMATE'!C818</f>
        <v>INSTALL TRAFFIC LOOP DETECTOR (X FOOT BY X FOOT)</v>
      </c>
      <c r="D818" s="347" t="str">
        <f>'CONSTRUCTION COST ESTIMATE'!BB818</f>
        <v>EA</v>
      </c>
      <c r="E818" s="348">
        <f>'CONSTRUCTION COST ESTIMATE'!BA818</f>
        <v>0</v>
      </c>
      <c r="F818" s="349" t="s">
        <v>11</v>
      </c>
      <c r="G818" s="349" t="s">
        <v>11</v>
      </c>
    </row>
    <row r="819" spans="1:7" s="350" customFormat="1" ht="45" hidden="1" customHeight="1">
      <c r="A819" s="373">
        <f>'CONSTRUCTION COST ESTIMATE'!A819</f>
        <v>0</v>
      </c>
      <c r="B819" s="345">
        <f>'CONSTRUCTION COST ESTIMATE'!B819</f>
        <v>623.06110000000001</v>
      </c>
      <c r="C819" s="346" t="str">
        <f>'CONSTRUCTION COST ESTIMATE'!C819</f>
        <v>INSTALL TRAFFIC LOOP DETECTOR (X FOOT BY X FOOT)</v>
      </c>
      <c r="D819" s="347" t="str">
        <f>'CONSTRUCTION COST ESTIMATE'!BB819</f>
        <v>EA</v>
      </c>
      <c r="E819" s="348">
        <f>'CONSTRUCTION COST ESTIMATE'!BA819</f>
        <v>0</v>
      </c>
      <c r="F819" s="349" t="s">
        <v>11</v>
      </c>
      <c r="G819" s="349" t="s">
        <v>11</v>
      </c>
    </row>
    <row r="820" spans="1:7" s="350" customFormat="1" ht="45" hidden="1" customHeight="1">
      <c r="A820" s="373">
        <f>'CONSTRUCTION COST ESTIMATE'!A820</f>
        <v>0</v>
      </c>
      <c r="B820" s="345">
        <f>'CONSTRUCTION COST ESTIMATE'!B820</f>
        <v>623.06119999999999</v>
      </c>
      <c r="C820" s="346" t="str">
        <f>'CONSTRUCTION COST ESTIMATE'!C820</f>
        <v>INSTALL TRAFFIC LOOP DETECTOR (X FOOT BY X FOOT)</v>
      </c>
      <c r="D820" s="347" t="str">
        <f>'CONSTRUCTION COST ESTIMATE'!BB820</f>
        <v>EA</v>
      </c>
      <c r="E820" s="348">
        <f>'CONSTRUCTION COST ESTIMATE'!BA820</f>
        <v>0</v>
      </c>
      <c r="F820" s="349" t="s">
        <v>11</v>
      </c>
      <c r="G820" s="349" t="s">
        <v>11</v>
      </c>
    </row>
    <row r="821" spans="1:7" s="350" customFormat="1" ht="45" hidden="1" customHeight="1">
      <c r="A821" s="373">
        <f>'CONSTRUCTION COST ESTIMATE'!A821</f>
        <v>0</v>
      </c>
      <c r="B821" s="345">
        <f>'CONSTRUCTION COST ESTIMATE'!B821</f>
        <v>623.06129999999996</v>
      </c>
      <c r="C821" s="346" t="str">
        <f>'CONSTRUCTION COST ESTIMATE'!C821</f>
        <v>INSTALL TRAFFIC LOOP DETECTOR (X FOOT BY X FOOT)</v>
      </c>
      <c r="D821" s="347" t="str">
        <f>'CONSTRUCTION COST ESTIMATE'!BB821</f>
        <v>EA</v>
      </c>
      <c r="E821" s="348">
        <f>'CONSTRUCTION COST ESTIMATE'!BA821</f>
        <v>0</v>
      </c>
      <c r="F821" s="349" t="s">
        <v>11</v>
      </c>
      <c r="G821" s="349" t="s">
        <v>11</v>
      </c>
    </row>
    <row r="822" spans="1:7" s="350" customFormat="1" ht="45" hidden="1" customHeight="1">
      <c r="A822" s="373">
        <f>'CONSTRUCTION COST ESTIMATE'!A822</f>
        <v>0</v>
      </c>
      <c r="B822" s="345">
        <f>'CONSTRUCTION COST ESTIMATE'!B822</f>
        <v>623.06200000000001</v>
      </c>
      <c r="C822" s="346" t="str">
        <f>'CONSTRUCTION COST ESTIMATE'!C822</f>
        <v>TELECOM CABINET (POLE MOUNTED)</v>
      </c>
      <c r="D822" s="347" t="str">
        <f>'CONSTRUCTION COST ESTIMATE'!BB822</f>
        <v>EA</v>
      </c>
      <c r="E822" s="348">
        <f>'CONSTRUCTION COST ESTIMATE'!BA822</f>
        <v>0</v>
      </c>
      <c r="F822" s="349" t="s">
        <v>11</v>
      </c>
      <c r="G822" s="349" t="s">
        <v>11</v>
      </c>
    </row>
    <row r="823" spans="1:7" s="350" customFormat="1" ht="45" hidden="1" customHeight="1">
      <c r="A823" s="373">
        <f>'CONSTRUCTION COST ESTIMATE'!A823</f>
        <v>0</v>
      </c>
      <c r="B823" s="345">
        <f>'CONSTRUCTION COST ESTIMATE'!B823</f>
        <v>623.06209999999999</v>
      </c>
      <c r="C823" s="346" t="str">
        <f>'CONSTRUCTION COST ESTIMATE'!C823</f>
        <v>TELECOM CABINET (GROUND MOUNTED)</v>
      </c>
      <c r="D823" s="347" t="str">
        <f>'CONSTRUCTION COST ESTIMATE'!BB823</f>
        <v>EA</v>
      </c>
      <c r="E823" s="348">
        <f>'CONSTRUCTION COST ESTIMATE'!BA823</f>
        <v>0</v>
      </c>
      <c r="F823" s="349" t="s">
        <v>11</v>
      </c>
      <c r="G823" s="349" t="s">
        <v>11</v>
      </c>
    </row>
    <row r="824" spans="1:7" s="350" customFormat="1" ht="45" hidden="1" customHeight="1">
      <c r="A824" s="373">
        <f>'CONSTRUCTION COST ESTIMATE'!A824</f>
        <v>0</v>
      </c>
      <c r="B824" s="345">
        <f>'CONSTRUCTION COST ESTIMATE'!B824</f>
        <v>623.06299999999999</v>
      </c>
      <c r="C824" s="346" t="str">
        <f>'CONSTRUCTION COST ESTIMATE'!C824</f>
        <v xml:space="preserve">CCTV CAMERA </v>
      </c>
      <c r="D824" s="347" t="str">
        <f>'CONSTRUCTION COST ESTIMATE'!BB824</f>
        <v>EA</v>
      </c>
      <c r="E824" s="348">
        <f>'CONSTRUCTION COST ESTIMATE'!BA824</f>
        <v>0</v>
      </c>
      <c r="F824" s="349" t="s">
        <v>11</v>
      </c>
      <c r="G824" s="349" t="s">
        <v>11</v>
      </c>
    </row>
    <row r="825" spans="1:7" s="350" customFormat="1" ht="45" hidden="1" customHeight="1">
      <c r="A825" s="373">
        <f>'CONSTRUCTION COST ESTIMATE'!A825</f>
        <v>0</v>
      </c>
      <c r="B825" s="345">
        <f>'CONSTRUCTION COST ESTIMATE'!B825</f>
        <v>623.06399999999996</v>
      </c>
      <c r="C825" s="346" t="str">
        <f>'CONSTRUCTION COST ESTIMATE'!C825</f>
        <v>TRAFFIC SIGNAL ASSEMBLY (SPECIFY TYPE)</v>
      </c>
      <c r="D825" s="347" t="str">
        <f>'CONSTRUCTION COST ESTIMATE'!BB825</f>
        <v>EA</v>
      </c>
      <c r="E825" s="348">
        <f>'CONSTRUCTION COST ESTIMATE'!BA825</f>
        <v>0</v>
      </c>
      <c r="F825" s="349" t="s">
        <v>11</v>
      </c>
      <c r="G825" s="349" t="s">
        <v>11</v>
      </c>
    </row>
    <row r="826" spans="1:7" s="350" customFormat="1" ht="45" hidden="1" customHeight="1">
      <c r="A826" s="373">
        <f>'CONSTRUCTION COST ESTIMATE'!A826</f>
        <v>0</v>
      </c>
      <c r="B826" s="345">
        <f>'CONSTRUCTION COST ESTIMATE'!B826</f>
        <v>623.06410000000005</v>
      </c>
      <c r="C826" s="346" t="str">
        <f>'CONSTRUCTION COST ESTIMATE'!C826</f>
        <v>TRAFFIC SIGNAL ASSEMBLY (SPECIFY TYPE)</v>
      </c>
      <c r="D826" s="347" t="str">
        <f>'CONSTRUCTION COST ESTIMATE'!BB826</f>
        <v>EA</v>
      </c>
      <c r="E826" s="348">
        <f>'CONSTRUCTION COST ESTIMATE'!BA826</f>
        <v>0</v>
      </c>
      <c r="F826" s="349" t="s">
        <v>11</v>
      </c>
      <c r="G826" s="349" t="s">
        <v>11</v>
      </c>
    </row>
    <row r="827" spans="1:7" s="350" customFormat="1" ht="45" hidden="1" customHeight="1">
      <c r="A827" s="373">
        <f>'CONSTRUCTION COST ESTIMATE'!A827</f>
        <v>0</v>
      </c>
      <c r="B827" s="345">
        <f>'CONSTRUCTION COST ESTIMATE'!B827</f>
        <v>623.101</v>
      </c>
      <c r="C827" s="346" t="str">
        <f>'CONSTRUCTION COST ESTIMATE'!C827</f>
        <v>TRAFFIC SIGNAL SYSTEM (SPECIFY LOCATION)</v>
      </c>
      <c r="D827" s="347" t="str">
        <f>'CONSTRUCTION COST ESTIMATE'!BB827</f>
        <v>LS</v>
      </c>
      <c r="E827" s="348">
        <f>'CONSTRUCTION COST ESTIMATE'!BA827</f>
        <v>0</v>
      </c>
      <c r="F827" s="349" t="s">
        <v>11</v>
      </c>
      <c r="G827" s="349" t="s">
        <v>11</v>
      </c>
    </row>
    <row r="828" spans="1:7" s="350" customFormat="1" ht="45" hidden="1" customHeight="1">
      <c r="A828" s="373">
        <f>'CONSTRUCTION COST ESTIMATE'!A828</f>
        <v>0</v>
      </c>
      <c r="B828" s="345">
        <f>'CONSTRUCTION COST ESTIMATE'!B828</f>
        <v>623.10109999999997</v>
      </c>
      <c r="C828" s="346" t="str">
        <f>'CONSTRUCTION COST ESTIMATE'!C828</f>
        <v>TRAFFIC SIGNAL SYSTEM (SPECIFY LOCATION)</v>
      </c>
      <c r="D828" s="347" t="str">
        <f>'CONSTRUCTION COST ESTIMATE'!BB828</f>
        <v>LS</v>
      </c>
      <c r="E828" s="348">
        <f>'CONSTRUCTION COST ESTIMATE'!BA828</f>
        <v>0</v>
      </c>
      <c r="F828" s="349" t="s">
        <v>11</v>
      </c>
      <c r="G828" s="349" t="s">
        <v>11</v>
      </c>
    </row>
    <row r="829" spans="1:7" s="350" customFormat="1" ht="45" hidden="1" customHeight="1">
      <c r="A829" s="373">
        <f>'CONSTRUCTION COST ESTIMATE'!A829</f>
        <v>0</v>
      </c>
      <c r="B829" s="345">
        <f>'CONSTRUCTION COST ESTIMATE'!B829</f>
        <v>623.10299999999995</v>
      </c>
      <c r="C829" s="346" t="str">
        <f>'CONSTRUCTION COST ESTIMATE'!C829</f>
        <v>TRAFFIC SIGNAL MODIFICATION (SPECIFY LOCATION)</v>
      </c>
      <c r="D829" s="347" t="str">
        <f>'CONSTRUCTION COST ESTIMATE'!BB829</f>
        <v>LS</v>
      </c>
      <c r="E829" s="348">
        <f>'CONSTRUCTION COST ESTIMATE'!BA829</f>
        <v>0</v>
      </c>
      <c r="F829" s="349" t="s">
        <v>11</v>
      </c>
      <c r="G829" s="349" t="s">
        <v>11</v>
      </c>
    </row>
    <row r="830" spans="1:7" s="350" customFormat="1" ht="45" hidden="1" customHeight="1">
      <c r="A830" s="373">
        <f>'CONSTRUCTION COST ESTIMATE'!A830</f>
        <v>0</v>
      </c>
      <c r="B830" s="345">
        <f>'CONSTRUCTION COST ESTIMATE'!B830</f>
        <v>623.10310000000004</v>
      </c>
      <c r="C830" s="346" t="str">
        <f>'CONSTRUCTION COST ESTIMATE'!C830</f>
        <v>TRAFFIC SIGNAL MODIFICATION (SPECIFY LOCATION)</v>
      </c>
      <c r="D830" s="347" t="str">
        <f>'CONSTRUCTION COST ESTIMATE'!BB830</f>
        <v>LS</v>
      </c>
      <c r="E830" s="348">
        <f>'CONSTRUCTION COST ESTIMATE'!BA830</f>
        <v>0</v>
      </c>
      <c r="F830" s="349" t="s">
        <v>11</v>
      </c>
      <c r="G830" s="349" t="s">
        <v>11</v>
      </c>
    </row>
    <row r="831" spans="1:7" s="350" customFormat="1" ht="45" hidden="1" customHeight="1">
      <c r="A831" s="373">
        <f>'CONSTRUCTION COST ESTIMATE'!A831</f>
        <v>0</v>
      </c>
      <c r="B831" s="345">
        <f>'CONSTRUCTION COST ESTIMATE'!B831</f>
        <v>623.10500000000002</v>
      </c>
      <c r="C831" s="346" t="str">
        <f>'CONSTRUCTION COST ESTIMATE'!C831</f>
        <v>TRAFFIC SIGNAL UNDERGROUNDS (SPECIFY LOCATION)</v>
      </c>
      <c r="D831" s="347" t="str">
        <f>'CONSTRUCTION COST ESTIMATE'!BB831</f>
        <v>LS</v>
      </c>
      <c r="E831" s="348">
        <f>'CONSTRUCTION COST ESTIMATE'!BA831</f>
        <v>0</v>
      </c>
      <c r="F831" s="349" t="s">
        <v>11</v>
      </c>
      <c r="G831" s="349" t="s">
        <v>11</v>
      </c>
    </row>
    <row r="832" spans="1:7" s="350" customFormat="1" ht="45" hidden="1" customHeight="1">
      <c r="A832" s="373">
        <f>'CONSTRUCTION COST ESTIMATE'!A832</f>
        <v>0</v>
      </c>
      <c r="B832" s="345">
        <f>'CONSTRUCTION COST ESTIMATE'!B832</f>
        <v>623.10509999999999</v>
      </c>
      <c r="C832" s="346" t="str">
        <f>'CONSTRUCTION COST ESTIMATE'!C832</f>
        <v>TRAFFIC SIGNAL UNDERGROUNDS (SPECIFY LOCATION)</v>
      </c>
      <c r="D832" s="347" t="str">
        <f>'CONSTRUCTION COST ESTIMATE'!BB832</f>
        <v>LS</v>
      </c>
      <c r="E832" s="348">
        <f>'CONSTRUCTION COST ESTIMATE'!BA832</f>
        <v>0</v>
      </c>
      <c r="F832" s="349" t="s">
        <v>11</v>
      </c>
      <c r="G832" s="349" t="s">
        <v>11</v>
      </c>
    </row>
    <row r="833" spans="1:9" s="350" customFormat="1" ht="45" hidden="1" customHeight="1">
      <c r="A833" s="373">
        <f>'CONSTRUCTION COST ESTIMATE'!A833</f>
        <v>0</v>
      </c>
      <c r="B833" s="345">
        <f>'CONSTRUCTION COST ESTIMATE'!B833</f>
        <v>623.10699999999997</v>
      </c>
      <c r="C833" s="346" t="str">
        <f>'CONSTRUCTION COST ESTIMATE'!C833</f>
        <v>TRAFFIC SIGNAL UNDERGROUND MODIFICATION (SPECIFY LOCATION)</v>
      </c>
      <c r="D833" s="347" t="str">
        <f>'CONSTRUCTION COST ESTIMATE'!BB833</f>
        <v>LS</v>
      </c>
      <c r="E833" s="348">
        <f>'CONSTRUCTION COST ESTIMATE'!BA833</f>
        <v>0</v>
      </c>
      <c r="F833" s="349" t="s">
        <v>11</v>
      </c>
      <c r="G833" s="349" t="s">
        <v>11</v>
      </c>
    </row>
    <row r="834" spans="1:9" s="350" customFormat="1" ht="45" hidden="1" customHeight="1">
      <c r="A834" s="373">
        <f>'CONSTRUCTION COST ESTIMATE'!A834</f>
        <v>0</v>
      </c>
      <c r="B834" s="345">
        <f>'CONSTRUCTION COST ESTIMATE'!B834</f>
        <v>623.10900000000004</v>
      </c>
      <c r="C834" s="346" t="str">
        <f>'CONSTRUCTION COST ESTIMATE'!C834</f>
        <v>TRAFFIC SIGNAL UNDERGROUND PER QUADRANT (SPECIFY LOCATION)</v>
      </c>
      <c r="D834" s="347" t="str">
        <f>'CONSTRUCTION COST ESTIMATE'!BB834</f>
        <v>LS</v>
      </c>
      <c r="E834" s="348">
        <f>'CONSTRUCTION COST ESTIMATE'!BA834</f>
        <v>0</v>
      </c>
      <c r="F834" s="349" t="s">
        <v>11</v>
      </c>
      <c r="G834" s="349" t="s">
        <v>11</v>
      </c>
    </row>
    <row r="835" spans="1:9" s="350" customFormat="1" ht="45" hidden="1" customHeight="1">
      <c r="A835" s="373">
        <f>'CONSTRUCTION COST ESTIMATE'!A835</f>
        <v>0</v>
      </c>
      <c r="B835" s="345">
        <f>'CONSTRUCTION COST ESTIMATE'!B835</f>
        <v>623.11</v>
      </c>
      <c r="C835" s="346" t="str">
        <f>'CONSTRUCTION COST ESTIMATE'!C835</f>
        <v>TRAFFIC SIGNAL/COMMUNICATION INTERCONNECT EQUIPMENT AND CONDUIT PROTECTION (SPECIFY LOCATION)</v>
      </c>
      <c r="D835" s="347" t="str">
        <f>'CONSTRUCTION COST ESTIMATE'!BB835</f>
        <v>LS</v>
      </c>
      <c r="E835" s="348">
        <f>'CONSTRUCTION COST ESTIMATE'!BA835</f>
        <v>0</v>
      </c>
      <c r="F835" s="349" t="s">
        <v>11</v>
      </c>
      <c r="G835" s="349" t="s">
        <v>11</v>
      </c>
    </row>
    <row r="836" spans="1:9" s="350" customFormat="1" ht="45" hidden="1" customHeight="1">
      <c r="A836" s="373">
        <f>'CONSTRUCTION COST ESTIMATE'!A836</f>
        <v>0</v>
      </c>
      <c r="B836" s="345">
        <f>'CONSTRUCTION COST ESTIMATE'!B836</f>
        <v>623.12199999999996</v>
      </c>
      <c r="C836" s="346" t="str">
        <f>'CONSTRUCTION COST ESTIMATE'!C836</f>
        <v>PEDESTRIAN ACTIVATED FLASHING BEACON SYSTEM (SPECIFY LOCATION)</v>
      </c>
      <c r="D836" s="347" t="str">
        <f>'CONSTRUCTION COST ESTIMATE'!BB836</f>
        <v>LS</v>
      </c>
      <c r="E836" s="348">
        <f>'CONSTRUCTION COST ESTIMATE'!BA836</f>
        <v>0</v>
      </c>
      <c r="F836" s="349" t="s">
        <v>11</v>
      </c>
      <c r="G836" s="349" t="s">
        <v>11</v>
      </c>
    </row>
    <row r="837" spans="1:9" s="350" customFormat="1" ht="45" hidden="1" customHeight="1">
      <c r="A837" s="373">
        <f>'CONSTRUCTION COST ESTIMATE'!A837</f>
        <v>0</v>
      </c>
      <c r="B837" s="345">
        <f>'CONSTRUCTION COST ESTIMATE'!B837</f>
        <v>623.12599999999998</v>
      </c>
      <c r="C837" s="346" t="str">
        <f>'CONSTRUCTION COST ESTIMATE'!C837</f>
        <v>PEDESTRIAN ACTIVATED RAPID RECTANGULAR FLASHING BEACON SYSTEM (SPECIFY LOCATION)</v>
      </c>
      <c r="D837" s="347" t="str">
        <f>'CONSTRUCTION COST ESTIMATE'!BB837</f>
        <v>LS</v>
      </c>
      <c r="E837" s="348">
        <f>'CONSTRUCTION COST ESTIMATE'!BA837</f>
        <v>0</v>
      </c>
      <c r="F837" s="349" t="s">
        <v>11</v>
      </c>
      <c r="G837" s="349" t="s">
        <v>11</v>
      </c>
    </row>
    <row r="838" spans="1:9" s="350" customFormat="1" ht="45" hidden="1" customHeight="1">
      <c r="A838" s="373">
        <f>'CONSTRUCTION COST ESTIMATE'!A838</f>
        <v>0</v>
      </c>
      <c r="B838" s="345">
        <f>'CONSTRUCTION COST ESTIMATE'!B838</f>
        <v>623.12800000000004</v>
      </c>
      <c r="C838" s="346" t="str">
        <f>'CONSTRUCTION COST ESTIMATE'!C838</f>
        <v>PEDESTRIAN HYBRID BEACON SYSTEM (SPECIFY LOCATION)</v>
      </c>
      <c r="D838" s="347" t="str">
        <f>'CONSTRUCTION COST ESTIMATE'!BB838</f>
        <v>LS</v>
      </c>
      <c r="E838" s="348">
        <f>'CONSTRUCTION COST ESTIMATE'!BA838</f>
        <v>0</v>
      </c>
      <c r="F838" s="349" t="s">
        <v>11</v>
      </c>
      <c r="G838" s="349" t="s">
        <v>11</v>
      </c>
    </row>
    <row r="839" spans="1:9" s="350" customFormat="1" ht="30" customHeight="1">
      <c r="A839" s="372" t="str">
        <f>'CONSTRUCTION COST ESTIMATE'!A839</f>
        <v>SP 624-626</v>
      </c>
      <c r="B839" s="338"/>
      <c r="C839" s="339" t="str">
        <f>'CONSTRUCTION COST ESTIMATE'!C839</f>
        <v>TRAFFIC CONTROL</v>
      </c>
      <c r="D839" s="340"/>
      <c r="E839" s="341"/>
      <c r="F839" s="342"/>
      <c r="G839" s="342"/>
      <c r="I839" s="344" t="s">
        <v>1447</v>
      </c>
    </row>
    <row r="840" spans="1:9" s="350" customFormat="1" ht="45" hidden="1" customHeight="1">
      <c r="A840" s="373">
        <f>'CONSTRUCTION COST ESTIMATE'!A840</f>
        <v>0</v>
      </c>
      <c r="B840" s="345">
        <f>'CONSTRUCTION COST ESTIMATE'!B840</f>
        <v>624.00099999999998</v>
      </c>
      <c r="C840" s="346" t="str">
        <f>'CONSTRUCTION COST ESTIMATE'!C840</f>
        <v>TRAFFIC CONTROL AND MAINTENANCE</v>
      </c>
      <c r="D840" s="347" t="str">
        <f>'CONSTRUCTION COST ESTIMATE'!BB840</f>
        <v>LS</v>
      </c>
      <c r="E840" s="348">
        <f>'CONSTRUCTION COST ESTIMATE'!BA840</f>
        <v>0</v>
      </c>
      <c r="F840" s="349" t="s">
        <v>11</v>
      </c>
      <c r="G840" s="349" t="s">
        <v>11</v>
      </c>
    </row>
    <row r="841" spans="1:9" s="350" customFormat="1" ht="45" hidden="1" customHeight="1">
      <c r="A841" s="373">
        <f>'CONSTRUCTION COST ESTIMATE'!A841</f>
        <v>0</v>
      </c>
      <c r="B841" s="345">
        <f>'CONSTRUCTION COST ESTIMATE'!B841</f>
        <v>626.00049999999999</v>
      </c>
      <c r="C841" s="346" t="str">
        <f>'CONSTRUCTION COST ESTIMATE'!C841</f>
        <v>GRAFFITI REMOVAL</v>
      </c>
      <c r="D841" s="347" t="str">
        <f>'CONSTRUCTION COST ESTIMATE'!BB841</f>
        <v>LS</v>
      </c>
      <c r="E841" s="348">
        <f>'CONSTRUCTION COST ESTIMATE'!BA841</f>
        <v>0</v>
      </c>
      <c r="F841" s="349" t="s">
        <v>11</v>
      </c>
      <c r="G841" s="349" t="s">
        <v>11</v>
      </c>
    </row>
    <row r="842" spans="1:9" s="350" customFormat="1" ht="45" hidden="1" customHeight="1">
      <c r="A842" s="373">
        <f>'CONSTRUCTION COST ESTIMATE'!A842</f>
        <v>0</v>
      </c>
      <c r="B842" s="345">
        <f>'CONSTRUCTION COST ESTIMATE'!B842</f>
        <v>626.00099999999998</v>
      </c>
      <c r="C842" s="346" t="str">
        <f>'CONSTRUCTION COST ESTIMATE'!C842</f>
        <v>18 INCH STEEL CASING</v>
      </c>
      <c r="D842" s="347" t="str">
        <f>'CONSTRUCTION COST ESTIMATE'!BB842</f>
        <v>LF</v>
      </c>
      <c r="E842" s="348">
        <f>'CONSTRUCTION COST ESTIMATE'!BA842</f>
        <v>0</v>
      </c>
      <c r="F842" s="349" t="s">
        <v>11</v>
      </c>
      <c r="G842" s="349" t="s">
        <v>11</v>
      </c>
    </row>
    <row r="843" spans="1:9" s="350" customFormat="1" ht="30" customHeight="1">
      <c r="A843" s="372" t="str">
        <f>'CONSTRUCTION COST ESTIMATE'!A843</f>
        <v>SP 627</v>
      </c>
      <c r="B843" s="338"/>
      <c r="C843" s="339" t="str">
        <f>'CONSTRUCTION COST ESTIMATE'!C843</f>
        <v>PERMANENT SIGNS</v>
      </c>
      <c r="D843" s="340"/>
      <c r="E843" s="341"/>
      <c r="F843" s="342"/>
      <c r="G843" s="342"/>
      <c r="I843" s="344" t="s">
        <v>1447</v>
      </c>
    </row>
    <row r="844" spans="1:9" s="350" customFormat="1" ht="45" hidden="1" customHeight="1">
      <c r="A844" s="373">
        <f>'CONSTRUCTION COST ESTIMATE'!A844</f>
        <v>0</v>
      </c>
      <c r="B844" s="345">
        <f>'CONSTRUCTION COST ESTIMATE'!B844</f>
        <v>627.00049999999999</v>
      </c>
      <c r="C844" s="346" t="str">
        <f>'CONSTRUCTION COST ESTIMATE'!C844</f>
        <v>INSTALL NEW SIGN (GROUND MOUNTED)</v>
      </c>
      <c r="D844" s="347" t="str">
        <f>'CONSTRUCTION COST ESTIMATE'!BB844</f>
        <v>EA</v>
      </c>
      <c r="E844" s="348">
        <f>'CONSTRUCTION COST ESTIMATE'!BA844</f>
        <v>0</v>
      </c>
      <c r="F844" s="349" t="s">
        <v>11</v>
      </c>
      <c r="G844" s="349" t="s">
        <v>11</v>
      </c>
    </row>
    <row r="845" spans="1:9" s="350" customFormat="1" ht="45" hidden="1" customHeight="1">
      <c r="A845" s="373">
        <f>'CONSTRUCTION COST ESTIMATE'!A845</f>
        <v>0</v>
      </c>
      <c r="B845" s="345">
        <f>'CONSTRUCTION COST ESTIMATE'!B845</f>
        <v>627.00099999999998</v>
      </c>
      <c r="C845" s="346" t="str">
        <f>'CONSTRUCTION COST ESTIMATE'!C845</f>
        <v>INSTALL NEW SIGN (POLE MOUNTED)</v>
      </c>
      <c r="D845" s="347" t="str">
        <f>'CONSTRUCTION COST ESTIMATE'!BB845</f>
        <v>EA</v>
      </c>
      <c r="E845" s="348">
        <f>'CONSTRUCTION COST ESTIMATE'!BA845</f>
        <v>0</v>
      </c>
      <c r="F845" s="349" t="s">
        <v>11</v>
      </c>
      <c r="G845" s="349" t="s">
        <v>11</v>
      </c>
    </row>
    <row r="846" spans="1:9" s="350" customFormat="1" ht="45" hidden="1" customHeight="1">
      <c r="A846" s="373">
        <f>'CONSTRUCTION COST ESTIMATE'!A846</f>
        <v>0</v>
      </c>
      <c r="B846" s="345">
        <f>'CONSTRUCTION COST ESTIMATE'!B846</f>
        <v>627.00199999999995</v>
      </c>
      <c r="C846" s="346" t="str">
        <f>'CONSTRUCTION COST ESTIMATE'!C846</f>
        <v>INSTALL NEW SIGN ON EXISTING POST</v>
      </c>
      <c r="D846" s="347" t="str">
        <f>'CONSTRUCTION COST ESTIMATE'!BB846</f>
        <v>EA</v>
      </c>
      <c r="E846" s="348">
        <f>'CONSTRUCTION COST ESTIMATE'!BA846</f>
        <v>0</v>
      </c>
      <c r="F846" s="349" t="s">
        <v>11</v>
      </c>
      <c r="G846" s="349" t="s">
        <v>11</v>
      </c>
    </row>
    <row r="847" spans="1:9" s="350" customFormat="1" ht="45" hidden="1" customHeight="1">
      <c r="A847" s="373">
        <f>'CONSTRUCTION COST ESTIMATE'!A847</f>
        <v>0</v>
      </c>
      <c r="B847" s="345">
        <f>'CONSTRUCTION COST ESTIMATE'!B847</f>
        <v>627.00300000000004</v>
      </c>
      <c r="C847" s="346" t="str">
        <f>'CONSTRUCTION COST ESTIMATE'!C847</f>
        <v>INSTALL NEW SIGN ON EXISTING POLE</v>
      </c>
      <c r="D847" s="347" t="str">
        <f>'CONSTRUCTION COST ESTIMATE'!BB847</f>
        <v>EA</v>
      </c>
      <c r="E847" s="348">
        <f>'CONSTRUCTION COST ESTIMATE'!BA847</f>
        <v>0</v>
      </c>
      <c r="F847" s="349" t="s">
        <v>11</v>
      </c>
      <c r="G847" s="349" t="s">
        <v>11</v>
      </c>
    </row>
    <row r="848" spans="1:9" s="350" customFormat="1" ht="45" hidden="1" customHeight="1">
      <c r="A848" s="373">
        <f>'CONSTRUCTION COST ESTIMATE'!A848</f>
        <v>0</v>
      </c>
      <c r="B848" s="345">
        <f>'CONSTRUCTION COST ESTIMATE'!B848</f>
        <v>627.00400000000002</v>
      </c>
      <c r="C848" s="346" t="str">
        <f>'CONSTRUCTION COST ESTIMATE'!C848</f>
        <v>RELOCATE GROUND MOUNTED SIGN</v>
      </c>
      <c r="D848" s="347" t="str">
        <f>'CONSTRUCTION COST ESTIMATE'!BB848</f>
        <v>EA</v>
      </c>
      <c r="E848" s="348">
        <f>'CONSTRUCTION COST ESTIMATE'!BA848</f>
        <v>0</v>
      </c>
      <c r="F848" s="349" t="s">
        <v>11</v>
      </c>
      <c r="G848" s="349" t="s">
        <v>11</v>
      </c>
    </row>
    <row r="849" spans="1:9" s="350" customFormat="1" ht="45" hidden="1" customHeight="1">
      <c r="A849" s="373">
        <f>'CONSTRUCTION COST ESTIMATE'!A849</f>
        <v>0</v>
      </c>
      <c r="B849" s="345">
        <f>'CONSTRUCTION COST ESTIMATE'!B849</f>
        <v>627.005</v>
      </c>
      <c r="C849" s="346" t="str">
        <f>'CONSTRUCTION COST ESTIMATE'!C849</f>
        <v>RELOCATE GROUND MOUNTED SIGN TO NEW POST</v>
      </c>
      <c r="D849" s="347" t="str">
        <f>'CONSTRUCTION COST ESTIMATE'!BB849</f>
        <v>EA</v>
      </c>
      <c r="E849" s="348">
        <f>'CONSTRUCTION COST ESTIMATE'!BA849</f>
        <v>0</v>
      </c>
      <c r="F849" s="349" t="s">
        <v>11</v>
      </c>
      <c r="G849" s="349" t="s">
        <v>11</v>
      </c>
    </row>
    <row r="850" spans="1:9" s="350" customFormat="1" ht="45" hidden="1" customHeight="1">
      <c r="A850" s="373">
        <f>'CONSTRUCTION COST ESTIMATE'!A850</f>
        <v>0</v>
      </c>
      <c r="B850" s="345">
        <f>'CONSTRUCTION COST ESTIMATE'!B850</f>
        <v>627.00599999999997</v>
      </c>
      <c r="C850" s="346" t="str">
        <f>'CONSTRUCTION COST ESTIMATE'!C850</f>
        <v>RELOCATE GROUND MOUNTED SIGN AND POST</v>
      </c>
      <c r="D850" s="347" t="str">
        <f>'CONSTRUCTION COST ESTIMATE'!BB850</f>
        <v>EA</v>
      </c>
      <c r="E850" s="348">
        <f>'CONSTRUCTION COST ESTIMATE'!BA850</f>
        <v>0</v>
      </c>
      <c r="F850" s="349" t="s">
        <v>11</v>
      </c>
      <c r="G850" s="349" t="s">
        <v>11</v>
      </c>
    </row>
    <row r="851" spans="1:9" s="350" customFormat="1" ht="45" hidden="1" customHeight="1">
      <c r="A851" s="373">
        <f>'CONSTRUCTION COST ESTIMATE'!A851</f>
        <v>0</v>
      </c>
      <c r="B851" s="345">
        <f>'CONSTRUCTION COST ESTIMATE'!B851</f>
        <v>627.00699999999995</v>
      </c>
      <c r="C851" s="346" t="str">
        <f>'CONSTRUCTION COST ESTIMATE'!C851</f>
        <v>RELOCATE POLE MOUNTED SIGN</v>
      </c>
      <c r="D851" s="347" t="str">
        <f>'CONSTRUCTION COST ESTIMATE'!BB851</f>
        <v>EA</v>
      </c>
      <c r="E851" s="348">
        <f>'CONSTRUCTION COST ESTIMATE'!BA851</f>
        <v>0</v>
      </c>
      <c r="F851" s="349" t="s">
        <v>11</v>
      </c>
      <c r="G851" s="349" t="s">
        <v>11</v>
      </c>
    </row>
    <row r="852" spans="1:9" s="350" customFormat="1" ht="45" hidden="1" customHeight="1">
      <c r="A852" s="373">
        <f>'CONSTRUCTION COST ESTIMATE'!A852</f>
        <v>0</v>
      </c>
      <c r="B852" s="345">
        <f>'CONSTRUCTION COST ESTIMATE'!B852</f>
        <v>627.00800000000004</v>
      </c>
      <c r="C852" s="346" t="str">
        <f>'CONSTRUCTION COST ESTIMATE'!C852</f>
        <v>REMOVE AND RESET SIGN (GROUND MOUNTED)</v>
      </c>
      <c r="D852" s="347" t="str">
        <f>'CONSTRUCTION COST ESTIMATE'!BB852</f>
        <v>EA</v>
      </c>
      <c r="E852" s="348">
        <f>'CONSTRUCTION COST ESTIMATE'!BA852</f>
        <v>0</v>
      </c>
      <c r="F852" s="349" t="s">
        <v>11</v>
      </c>
      <c r="G852" s="349" t="s">
        <v>11</v>
      </c>
    </row>
    <row r="853" spans="1:9" s="350" customFormat="1" ht="45" hidden="1" customHeight="1">
      <c r="A853" s="373">
        <f>'CONSTRUCTION COST ESTIMATE'!A853</f>
        <v>0</v>
      </c>
      <c r="B853" s="345">
        <f>'CONSTRUCTION COST ESTIMATE'!B853</f>
        <v>627.00900000000001</v>
      </c>
      <c r="C853" s="346" t="str">
        <f>'CONSTRUCTION COST ESTIMATE'!C853</f>
        <v>REMOVE AND RESET SIGN (POLE MOUNTED)</v>
      </c>
      <c r="D853" s="347" t="str">
        <f>'CONSTRUCTION COST ESTIMATE'!BB853</f>
        <v>EA</v>
      </c>
      <c r="E853" s="348">
        <f>'CONSTRUCTION COST ESTIMATE'!BA853</f>
        <v>0</v>
      </c>
      <c r="F853" s="349" t="s">
        <v>11</v>
      </c>
      <c r="G853" s="349" t="s">
        <v>11</v>
      </c>
    </row>
    <row r="854" spans="1:9" s="350" customFormat="1" ht="45" hidden="1" customHeight="1">
      <c r="A854" s="373">
        <f>'CONSTRUCTION COST ESTIMATE'!A854</f>
        <v>0</v>
      </c>
      <c r="B854" s="345">
        <f>'CONSTRUCTION COST ESTIMATE'!B854</f>
        <v>627.01</v>
      </c>
      <c r="C854" s="346" t="str">
        <f>'CONSTRUCTION COST ESTIMATE'!C854</f>
        <v>SIGN PANEL (SIZE X SIZE) OVERHEAD ON EXISTING SUPPORT</v>
      </c>
      <c r="D854" s="347" t="str">
        <f>'CONSTRUCTION COST ESTIMATE'!BB854</f>
        <v>EA</v>
      </c>
      <c r="E854" s="348">
        <f>'CONSTRUCTION COST ESTIMATE'!BA854</f>
        <v>0</v>
      </c>
      <c r="F854" s="349" t="s">
        <v>11</v>
      </c>
      <c r="G854" s="349" t="s">
        <v>11</v>
      </c>
    </row>
    <row r="855" spans="1:9" s="350" customFormat="1" ht="45" hidden="1" customHeight="1">
      <c r="A855" s="373">
        <f>'CONSTRUCTION COST ESTIMATE'!A855</f>
        <v>0</v>
      </c>
      <c r="B855" s="345">
        <f>'CONSTRUCTION COST ESTIMATE'!B855</f>
        <v>627.01099999999997</v>
      </c>
      <c r="C855" s="346" t="str">
        <f>'CONSTRUCTION COST ESTIMATE'!C855</f>
        <v>OVERHEAD SIGN(S) (SIZE X SIZE) INSTALLED ON NEW TRAFFIC SIGNAL POLE WITH XX MAST ARM</v>
      </c>
      <c r="D855" s="347" t="str">
        <f>'CONSTRUCTION COST ESTIMATE'!BB855</f>
        <v>EA</v>
      </c>
      <c r="E855" s="348">
        <f>'CONSTRUCTION COST ESTIMATE'!BA855</f>
        <v>0</v>
      </c>
      <c r="F855" s="349" t="s">
        <v>11</v>
      </c>
      <c r="G855" s="349" t="s">
        <v>11</v>
      </c>
    </row>
    <row r="856" spans="1:9" s="350" customFormat="1" ht="30" customHeight="1">
      <c r="A856" s="372" t="str">
        <f>'CONSTRUCTION COST ESTIMATE'!A856</f>
        <v>SP 628</v>
      </c>
      <c r="B856" s="338"/>
      <c r="C856" s="339" t="str">
        <f>'CONSTRUCTION COST ESTIMATE'!C856</f>
        <v>TRAFFIC STRIPING, PVMT, &amp; CURB MARKINGS</v>
      </c>
      <c r="D856" s="340"/>
      <c r="E856" s="341"/>
      <c r="F856" s="342"/>
      <c r="G856" s="342"/>
      <c r="I856" s="344" t="s">
        <v>1447</v>
      </c>
    </row>
    <row r="857" spans="1:9" s="350" customFormat="1" ht="45" hidden="1" customHeight="1">
      <c r="A857" s="373">
        <f>'CONSTRUCTION COST ESTIMATE'!A857</f>
        <v>0</v>
      </c>
      <c r="B857" s="345">
        <f>'CONSTRUCTION COST ESTIMATE'!B857</f>
        <v>628.00099999999998</v>
      </c>
      <c r="C857" s="346" t="str">
        <f>'CONSTRUCTION COST ESTIMATE'!C857</f>
        <v>4 INCH SOLID WHITE LINE (PAINT)</v>
      </c>
      <c r="D857" s="347" t="str">
        <f>'CONSTRUCTION COST ESTIMATE'!BB857</f>
        <v>LF</v>
      </c>
      <c r="E857" s="348">
        <f>'CONSTRUCTION COST ESTIMATE'!BA857</f>
        <v>0</v>
      </c>
      <c r="F857" s="349" t="s">
        <v>11</v>
      </c>
      <c r="G857" s="349" t="s">
        <v>11</v>
      </c>
    </row>
    <row r="858" spans="1:9" s="350" customFormat="1" ht="45" hidden="1" customHeight="1">
      <c r="A858" s="373">
        <f>'CONSTRUCTION COST ESTIMATE'!A858</f>
        <v>0</v>
      </c>
      <c r="B858" s="345">
        <f>'CONSTRUCTION COST ESTIMATE'!B858</f>
        <v>628.00199999999995</v>
      </c>
      <c r="C858" s="346" t="str">
        <f>'CONSTRUCTION COST ESTIMATE'!C858</f>
        <v>4 INCH SOLID WHITE LINE (POLYUREA)</v>
      </c>
      <c r="D858" s="347" t="str">
        <f>'CONSTRUCTION COST ESTIMATE'!BB858</f>
        <v>LF</v>
      </c>
      <c r="E858" s="348">
        <f>'CONSTRUCTION COST ESTIMATE'!BA858</f>
        <v>0</v>
      </c>
      <c r="F858" s="349" t="s">
        <v>11</v>
      </c>
      <c r="G858" s="349" t="s">
        <v>11</v>
      </c>
    </row>
    <row r="859" spans="1:9" s="350" customFormat="1" ht="45" hidden="1" customHeight="1">
      <c r="A859" s="373">
        <f>'CONSTRUCTION COST ESTIMATE'!A859</f>
        <v>0</v>
      </c>
      <c r="B859" s="345">
        <f>'CONSTRUCTION COST ESTIMATE'!B859</f>
        <v>628.00300000000004</v>
      </c>
      <c r="C859" s="346" t="str">
        <f>'CONSTRUCTION COST ESTIMATE'!C859</f>
        <v>4 INCH SOLID WHITE LINE (PAVEMENT MARKING TAPE)</v>
      </c>
      <c r="D859" s="347" t="str">
        <f>'CONSTRUCTION COST ESTIMATE'!BB859</f>
        <v>LF</v>
      </c>
      <c r="E859" s="348">
        <f>'CONSTRUCTION COST ESTIMATE'!BA859</f>
        <v>0</v>
      </c>
      <c r="F859" s="349" t="s">
        <v>11</v>
      </c>
      <c r="G859" s="349" t="s">
        <v>11</v>
      </c>
    </row>
    <row r="860" spans="1:9" s="350" customFormat="1" ht="45" hidden="1" customHeight="1">
      <c r="A860" s="373">
        <f>'CONSTRUCTION COST ESTIMATE'!A860</f>
        <v>0</v>
      </c>
      <c r="B860" s="345">
        <f>'CONSTRUCTION COST ESTIMATE'!B860</f>
        <v>628.00400000000002</v>
      </c>
      <c r="C860" s="346" t="str">
        <f>'CONSTRUCTION COST ESTIMATE'!C860</f>
        <v>4 INCH SOLID YELLOW LINE (PAINT)</v>
      </c>
      <c r="D860" s="347" t="str">
        <f>'CONSTRUCTION COST ESTIMATE'!BB860</f>
        <v>LF</v>
      </c>
      <c r="E860" s="348">
        <f>'CONSTRUCTION COST ESTIMATE'!BA860</f>
        <v>0</v>
      </c>
      <c r="F860" s="349" t="s">
        <v>11</v>
      </c>
      <c r="G860" s="349" t="s">
        <v>11</v>
      </c>
    </row>
    <row r="861" spans="1:9" s="350" customFormat="1" ht="45" hidden="1" customHeight="1">
      <c r="A861" s="373">
        <f>'CONSTRUCTION COST ESTIMATE'!A861</f>
        <v>0</v>
      </c>
      <c r="B861" s="345">
        <f>'CONSTRUCTION COST ESTIMATE'!B861</f>
        <v>628.005</v>
      </c>
      <c r="C861" s="346" t="str">
        <f>'CONSTRUCTION COST ESTIMATE'!C861</f>
        <v>4 INCH SOLID YELLOW LINE (POLYUREA)</v>
      </c>
      <c r="D861" s="347" t="str">
        <f>'CONSTRUCTION COST ESTIMATE'!BB861</f>
        <v>LF</v>
      </c>
      <c r="E861" s="348">
        <f>'CONSTRUCTION COST ESTIMATE'!BA861</f>
        <v>0</v>
      </c>
      <c r="F861" s="349" t="s">
        <v>11</v>
      </c>
      <c r="G861" s="349" t="s">
        <v>11</v>
      </c>
    </row>
    <row r="862" spans="1:9" s="350" customFormat="1" ht="45" hidden="1" customHeight="1">
      <c r="A862" s="373">
        <f>'CONSTRUCTION COST ESTIMATE'!A862</f>
        <v>0</v>
      </c>
      <c r="B862" s="345">
        <f>'CONSTRUCTION COST ESTIMATE'!B862</f>
        <v>628.00599999999997</v>
      </c>
      <c r="C862" s="346" t="str">
        <f>'CONSTRUCTION COST ESTIMATE'!C862</f>
        <v>4 INCH SOLID YELLOW LINE (PAVEMENT MARKING TAPE)</v>
      </c>
      <c r="D862" s="347" t="str">
        <f>'CONSTRUCTION COST ESTIMATE'!BB862</f>
        <v>LF</v>
      </c>
      <c r="E862" s="348">
        <f>'CONSTRUCTION COST ESTIMATE'!BA862</f>
        <v>0</v>
      </c>
      <c r="F862" s="349" t="s">
        <v>11</v>
      </c>
      <c r="G862" s="349" t="s">
        <v>11</v>
      </c>
    </row>
    <row r="863" spans="1:9" s="350" customFormat="1" ht="45" hidden="1" customHeight="1">
      <c r="A863" s="373">
        <f>'CONSTRUCTION COST ESTIMATE'!A863</f>
        <v>0</v>
      </c>
      <c r="B863" s="345">
        <f>'CONSTRUCTION COST ESTIMATE'!B863</f>
        <v>628.00699999999995</v>
      </c>
      <c r="C863" s="346" t="str">
        <f>'CONSTRUCTION COST ESTIMATE'!C863</f>
        <v>4 INCH DASHED WHITE LINE (PAINT)</v>
      </c>
      <c r="D863" s="347" t="str">
        <f>'CONSTRUCTION COST ESTIMATE'!BB863</f>
        <v>LF</v>
      </c>
      <c r="E863" s="348">
        <f>'CONSTRUCTION COST ESTIMATE'!BA863</f>
        <v>0</v>
      </c>
      <c r="F863" s="349" t="s">
        <v>11</v>
      </c>
      <c r="G863" s="349" t="s">
        <v>11</v>
      </c>
    </row>
    <row r="864" spans="1:9" s="350" customFormat="1" ht="45" hidden="1" customHeight="1">
      <c r="A864" s="373">
        <f>'CONSTRUCTION COST ESTIMATE'!A864</f>
        <v>0</v>
      </c>
      <c r="B864" s="345">
        <f>'CONSTRUCTION COST ESTIMATE'!B864</f>
        <v>628.00800000000004</v>
      </c>
      <c r="C864" s="346" t="str">
        <f>'CONSTRUCTION COST ESTIMATE'!C864</f>
        <v>4 INCH DASHED WHITE LINE (POLYUREA)</v>
      </c>
      <c r="D864" s="347" t="str">
        <f>'CONSTRUCTION COST ESTIMATE'!BB864</f>
        <v>LF</v>
      </c>
      <c r="E864" s="348">
        <f>'CONSTRUCTION COST ESTIMATE'!BA864</f>
        <v>0</v>
      </c>
      <c r="F864" s="349" t="s">
        <v>11</v>
      </c>
      <c r="G864" s="349" t="s">
        <v>11</v>
      </c>
    </row>
    <row r="865" spans="1:7" s="350" customFormat="1" ht="45" hidden="1" customHeight="1">
      <c r="A865" s="373">
        <f>'CONSTRUCTION COST ESTIMATE'!A865</f>
        <v>0</v>
      </c>
      <c r="B865" s="345">
        <f>'CONSTRUCTION COST ESTIMATE'!B865</f>
        <v>628.00900000000001</v>
      </c>
      <c r="C865" s="346" t="str">
        <f>'CONSTRUCTION COST ESTIMATE'!C865</f>
        <v>4 INCH DASHED WHITE LINE (PAVEMENT MARKING TAPE)</v>
      </c>
      <c r="D865" s="347" t="str">
        <f>'CONSTRUCTION COST ESTIMATE'!BB865</f>
        <v>LF</v>
      </c>
      <c r="E865" s="348">
        <f>'CONSTRUCTION COST ESTIMATE'!BA865</f>
        <v>0</v>
      </c>
      <c r="F865" s="349" t="s">
        <v>11</v>
      </c>
      <c r="G865" s="349" t="s">
        <v>11</v>
      </c>
    </row>
    <row r="866" spans="1:7" s="350" customFormat="1" ht="45" hidden="1" customHeight="1">
      <c r="A866" s="373">
        <f>'CONSTRUCTION COST ESTIMATE'!A866</f>
        <v>0</v>
      </c>
      <c r="B866" s="345">
        <f>'CONSTRUCTION COST ESTIMATE'!B866</f>
        <v>628.01</v>
      </c>
      <c r="C866" s="346" t="str">
        <f>'CONSTRUCTION COST ESTIMATE'!C866</f>
        <v>4 INCH DASHED YELLOW (PAINT)</v>
      </c>
      <c r="D866" s="347" t="str">
        <f>'CONSTRUCTION COST ESTIMATE'!BB866</f>
        <v>LF</v>
      </c>
      <c r="E866" s="348">
        <f>'CONSTRUCTION COST ESTIMATE'!BA866</f>
        <v>0</v>
      </c>
      <c r="F866" s="349" t="s">
        <v>11</v>
      </c>
      <c r="G866" s="349" t="s">
        <v>11</v>
      </c>
    </row>
    <row r="867" spans="1:7" s="350" customFormat="1" ht="45" hidden="1" customHeight="1">
      <c r="A867" s="373">
        <f>'CONSTRUCTION COST ESTIMATE'!A867</f>
        <v>0</v>
      </c>
      <c r="B867" s="345">
        <f>'CONSTRUCTION COST ESTIMATE'!B867</f>
        <v>628.01099999999997</v>
      </c>
      <c r="C867" s="346" t="str">
        <f>'CONSTRUCTION COST ESTIMATE'!C867</f>
        <v>4 INCH DASHED YELLOW (POLYUREA)</v>
      </c>
      <c r="D867" s="347" t="str">
        <f>'CONSTRUCTION COST ESTIMATE'!BB867</f>
        <v>LF</v>
      </c>
      <c r="E867" s="348">
        <f>'CONSTRUCTION COST ESTIMATE'!BA867</f>
        <v>0</v>
      </c>
      <c r="F867" s="349" t="s">
        <v>11</v>
      </c>
      <c r="G867" s="349" t="s">
        <v>11</v>
      </c>
    </row>
    <row r="868" spans="1:7" s="350" customFormat="1" ht="45" hidden="1" customHeight="1">
      <c r="A868" s="373">
        <f>'CONSTRUCTION COST ESTIMATE'!A868</f>
        <v>0</v>
      </c>
      <c r="B868" s="345">
        <f>'CONSTRUCTION COST ESTIMATE'!B868</f>
        <v>628.01199999999994</v>
      </c>
      <c r="C868" s="346" t="str">
        <f>'CONSTRUCTION COST ESTIMATE'!C868</f>
        <v>4 INCH DASHED YELLOW (PAVEMENT MARKING TAPE)</v>
      </c>
      <c r="D868" s="347" t="str">
        <f>'CONSTRUCTION COST ESTIMATE'!BB868</f>
        <v>LF</v>
      </c>
      <c r="E868" s="348">
        <f>'CONSTRUCTION COST ESTIMATE'!BA868</f>
        <v>0</v>
      </c>
      <c r="F868" s="349" t="s">
        <v>11</v>
      </c>
      <c r="G868" s="349" t="s">
        <v>11</v>
      </c>
    </row>
    <row r="869" spans="1:7" s="350" customFormat="1" ht="45" hidden="1" customHeight="1">
      <c r="A869" s="373">
        <f>'CONSTRUCTION COST ESTIMATE'!A869</f>
        <v>0</v>
      </c>
      <c r="B869" s="345">
        <f>'CONSTRUCTION COST ESTIMATE'!B869</f>
        <v>628.01300000000003</v>
      </c>
      <c r="C869" s="346" t="str">
        <f>'CONSTRUCTION COST ESTIMATE'!C869</f>
        <v>DOUBLE 4 INCH SOLID YELLOW LINE (PAINT)</v>
      </c>
      <c r="D869" s="347" t="str">
        <f>'CONSTRUCTION COST ESTIMATE'!BB869</f>
        <v>LF</v>
      </c>
      <c r="E869" s="348">
        <f>'CONSTRUCTION COST ESTIMATE'!BA869</f>
        <v>0</v>
      </c>
      <c r="F869" s="349" t="s">
        <v>11</v>
      </c>
      <c r="G869" s="349" t="s">
        <v>11</v>
      </c>
    </row>
    <row r="870" spans="1:7" s="350" customFormat="1" ht="45" hidden="1" customHeight="1">
      <c r="A870" s="373">
        <f>'CONSTRUCTION COST ESTIMATE'!A870</f>
        <v>0</v>
      </c>
      <c r="B870" s="345">
        <f>'CONSTRUCTION COST ESTIMATE'!B870</f>
        <v>628.01400000000001</v>
      </c>
      <c r="C870" s="346" t="str">
        <f>'CONSTRUCTION COST ESTIMATE'!C870</f>
        <v>DOUBLE 4 INCH SOLID YELLOW LINE (POLYUREA)</v>
      </c>
      <c r="D870" s="347" t="str">
        <f>'CONSTRUCTION COST ESTIMATE'!BB870</f>
        <v>LF</v>
      </c>
      <c r="E870" s="348">
        <f>'CONSTRUCTION COST ESTIMATE'!BA870</f>
        <v>0</v>
      </c>
      <c r="F870" s="349" t="s">
        <v>11</v>
      </c>
      <c r="G870" s="349" t="s">
        <v>11</v>
      </c>
    </row>
    <row r="871" spans="1:7" s="350" customFormat="1" ht="45" hidden="1" customHeight="1">
      <c r="A871" s="373">
        <f>'CONSTRUCTION COST ESTIMATE'!A871</f>
        <v>0</v>
      </c>
      <c r="B871" s="345">
        <f>'CONSTRUCTION COST ESTIMATE'!B871</f>
        <v>628.01499999999999</v>
      </c>
      <c r="C871" s="346" t="str">
        <f>'CONSTRUCTION COST ESTIMATE'!C871</f>
        <v>DOUBLE 4 INCH SOLID YELLOW LINE (PAVEMENT MARKING TAPE)</v>
      </c>
      <c r="D871" s="347" t="str">
        <f>'CONSTRUCTION COST ESTIMATE'!BB871</f>
        <v>LF</v>
      </c>
      <c r="E871" s="348">
        <f>'CONSTRUCTION COST ESTIMATE'!BA871</f>
        <v>0</v>
      </c>
      <c r="F871" s="349" t="s">
        <v>11</v>
      </c>
      <c r="G871" s="349" t="s">
        <v>11</v>
      </c>
    </row>
    <row r="872" spans="1:7" s="350" customFormat="1" ht="45" hidden="1" customHeight="1">
      <c r="A872" s="373">
        <f>'CONSTRUCTION COST ESTIMATE'!A872</f>
        <v>0</v>
      </c>
      <c r="B872" s="345">
        <f>'CONSTRUCTION COST ESTIMATE'!B872</f>
        <v>628.01599999999996</v>
      </c>
      <c r="C872" s="346" t="str">
        <f>'CONSTRUCTION COST ESTIMATE'!C872</f>
        <v>4 INCH SOLID YELLOW WITH 4 INCH DASHED YELLOW LINE (PAINT)</v>
      </c>
      <c r="D872" s="347" t="str">
        <f>'CONSTRUCTION COST ESTIMATE'!BB872</f>
        <v>LF</v>
      </c>
      <c r="E872" s="348">
        <f>'CONSTRUCTION COST ESTIMATE'!BA872</f>
        <v>0</v>
      </c>
      <c r="F872" s="349" t="s">
        <v>11</v>
      </c>
      <c r="G872" s="349" t="s">
        <v>11</v>
      </c>
    </row>
    <row r="873" spans="1:7" s="350" customFormat="1" ht="45" hidden="1" customHeight="1">
      <c r="A873" s="373">
        <f>'CONSTRUCTION COST ESTIMATE'!A873</f>
        <v>0</v>
      </c>
      <c r="B873" s="345">
        <f>'CONSTRUCTION COST ESTIMATE'!B873</f>
        <v>628.01700000000005</v>
      </c>
      <c r="C873" s="346" t="str">
        <f>'CONSTRUCTION COST ESTIMATE'!C873</f>
        <v>4 INCH SOLID YELLOW WITH 4 INCH DASHED YELLOW LINE (POLYUREA)</v>
      </c>
      <c r="D873" s="347" t="str">
        <f>'CONSTRUCTION COST ESTIMATE'!BB873</f>
        <v>LF</v>
      </c>
      <c r="E873" s="348">
        <f>'CONSTRUCTION COST ESTIMATE'!BA873</f>
        <v>0</v>
      </c>
      <c r="F873" s="349" t="s">
        <v>11</v>
      </c>
      <c r="G873" s="349" t="s">
        <v>11</v>
      </c>
    </row>
    <row r="874" spans="1:7" s="350" customFormat="1" ht="45" hidden="1" customHeight="1">
      <c r="A874" s="373">
        <f>'CONSTRUCTION COST ESTIMATE'!A874</f>
        <v>0</v>
      </c>
      <c r="B874" s="345">
        <f>'CONSTRUCTION COST ESTIMATE'!B874</f>
        <v>628.01800000000003</v>
      </c>
      <c r="C874" s="346" t="str">
        <f>'CONSTRUCTION COST ESTIMATE'!C874</f>
        <v>4 INCH SOLID YELLOW WITH 4 INCH DASHED YELLOW LINE (PAVEMENT MARKING TAPE)</v>
      </c>
      <c r="D874" s="347" t="str">
        <f>'CONSTRUCTION COST ESTIMATE'!BB874</f>
        <v>LF</v>
      </c>
      <c r="E874" s="348">
        <f>'CONSTRUCTION COST ESTIMATE'!BA874</f>
        <v>0</v>
      </c>
      <c r="F874" s="349" t="s">
        <v>11</v>
      </c>
      <c r="G874" s="349" t="s">
        <v>11</v>
      </c>
    </row>
    <row r="875" spans="1:7" s="350" customFormat="1" ht="45" hidden="1" customHeight="1">
      <c r="A875" s="373">
        <f>'CONSTRUCTION COST ESTIMATE'!A875</f>
        <v>0</v>
      </c>
      <c r="B875" s="345">
        <f>'CONSTRUCTION COST ESTIMATE'!B875</f>
        <v>628.01900000000001</v>
      </c>
      <c r="C875" s="346" t="str">
        <f>'CONSTRUCTION COST ESTIMATE'!C875</f>
        <v>6 INCH SOLID WHITE LINE (PAINT)</v>
      </c>
      <c r="D875" s="347" t="str">
        <f>'CONSTRUCTION COST ESTIMATE'!BB875</f>
        <v>LF</v>
      </c>
      <c r="E875" s="348">
        <f>'CONSTRUCTION COST ESTIMATE'!BA875</f>
        <v>0</v>
      </c>
      <c r="F875" s="349" t="s">
        <v>11</v>
      </c>
      <c r="G875" s="349" t="s">
        <v>11</v>
      </c>
    </row>
    <row r="876" spans="1:7" s="350" customFormat="1" ht="45" hidden="1" customHeight="1">
      <c r="A876" s="373">
        <f>'CONSTRUCTION COST ESTIMATE'!A876</f>
        <v>0</v>
      </c>
      <c r="B876" s="345">
        <f>'CONSTRUCTION COST ESTIMATE'!B876</f>
        <v>628.02</v>
      </c>
      <c r="C876" s="346" t="str">
        <f>'CONSTRUCTION COST ESTIMATE'!C876</f>
        <v>6 INCH SOLID WHITE LINE (POLYUREA)</v>
      </c>
      <c r="D876" s="347" t="str">
        <f>'CONSTRUCTION COST ESTIMATE'!BB876</f>
        <v>LF</v>
      </c>
      <c r="E876" s="348">
        <f>'CONSTRUCTION COST ESTIMATE'!BA876</f>
        <v>0</v>
      </c>
      <c r="F876" s="349" t="s">
        <v>11</v>
      </c>
      <c r="G876" s="349" t="s">
        <v>11</v>
      </c>
    </row>
    <row r="877" spans="1:7" s="350" customFormat="1" ht="45" hidden="1" customHeight="1">
      <c r="A877" s="373">
        <f>'CONSTRUCTION COST ESTIMATE'!A877</f>
        <v>0</v>
      </c>
      <c r="B877" s="345">
        <f>'CONSTRUCTION COST ESTIMATE'!B877</f>
        <v>628.02099999999996</v>
      </c>
      <c r="C877" s="346" t="str">
        <f>'CONSTRUCTION COST ESTIMATE'!C877</f>
        <v>6 INCH SOLID WHITE LINE (PAVEMENT MARKING TAPE)</v>
      </c>
      <c r="D877" s="347" t="str">
        <f>'CONSTRUCTION COST ESTIMATE'!BB877</f>
        <v>LF</v>
      </c>
      <c r="E877" s="348">
        <f>'CONSTRUCTION COST ESTIMATE'!BA877</f>
        <v>0</v>
      </c>
      <c r="F877" s="349" t="s">
        <v>11</v>
      </c>
      <c r="G877" s="349" t="s">
        <v>11</v>
      </c>
    </row>
    <row r="878" spans="1:7" s="350" customFormat="1" ht="45" hidden="1" customHeight="1">
      <c r="A878" s="373">
        <f>'CONSTRUCTION COST ESTIMATE'!A878</f>
        <v>0</v>
      </c>
      <c r="B878" s="345">
        <f>'CONSTRUCTION COST ESTIMATE'!B878</f>
        <v>628.02199999999903</v>
      </c>
      <c r="C878" s="346" t="str">
        <f>'CONSTRUCTION COST ESTIMATE'!C878</f>
        <v>6 INCH DASHED WHITE LINE (PAINT)</v>
      </c>
      <c r="D878" s="347" t="str">
        <f>'CONSTRUCTION COST ESTIMATE'!BB878</f>
        <v>LF</v>
      </c>
      <c r="E878" s="348">
        <f>'CONSTRUCTION COST ESTIMATE'!BA878</f>
        <v>0</v>
      </c>
      <c r="F878" s="349" t="s">
        <v>11</v>
      </c>
      <c r="G878" s="349" t="s">
        <v>11</v>
      </c>
    </row>
    <row r="879" spans="1:7" s="350" customFormat="1" ht="45" hidden="1" customHeight="1">
      <c r="A879" s="373">
        <f>'CONSTRUCTION COST ESTIMATE'!A879</f>
        <v>0</v>
      </c>
      <c r="B879" s="345">
        <f>'CONSTRUCTION COST ESTIMATE'!B879</f>
        <v>628.022999999999</v>
      </c>
      <c r="C879" s="346" t="str">
        <f>'CONSTRUCTION COST ESTIMATE'!C879</f>
        <v>6 INCH DASHED WHITE LINE (POLYUREA)</v>
      </c>
      <c r="D879" s="347" t="str">
        <f>'CONSTRUCTION COST ESTIMATE'!BB879</f>
        <v>LF</v>
      </c>
      <c r="E879" s="348">
        <f>'CONSTRUCTION COST ESTIMATE'!BA879</f>
        <v>0</v>
      </c>
      <c r="F879" s="349" t="s">
        <v>11</v>
      </c>
      <c r="G879" s="349" t="s">
        <v>11</v>
      </c>
    </row>
    <row r="880" spans="1:7" s="350" customFormat="1" ht="45" hidden="1" customHeight="1">
      <c r="A880" s="373">
        <f>'CONSTRUCTION COST ESTIMATE'!A880</f>
        <v>0</v>
      </c>
      <c r="B880" s="345">
        <f>'CONSTRUCTION COST ESTIMATE'!B880</f>
        <v>628.02399999999898</v>
      </c>
      <c r="C880" s="346" t="str">
        <f>'CONSTRUCTION COST ESTIMATE'!C880</f>
        <v>6 INCH DASHED WHITE LINE (PAVEMENT MARKING TAPE)</v>
      </c>
      <c r="D880" s="347" t="str">
        <f>'CONSTRUCTION COST ESTIMATE'!BB880</f>
        <v>LF</v>
      </c>
      <c r="E880" s="348">
        <f>'CONSTRUCTION COST ESTIMATE'!BA880</f>
        <v>0</v>
      </c>
      <c r="F880" s="349" t="s">
        <v>11</v>
      </c>
      <c r="G880" s="349" t="s">
        <v>11</v>
      </c>
    </row>
    <row r="881" spans="1:7" s="350" customFormat="1" ht="45" hidden="1" customHeight="1">
      <c r="A881" s="373">
        <f>'CONSTRUCTION COST ESTIMATE'!A881</f>
        <v>0</v>
      </c>
      <c r="B881" s="345">
        <f>'CONSTRUCTION COST ESTIMATE'!B881</f>
        <v>628.02499999999895</v>
      </c>
      <c r="C881" s="346" t="str">
        <f>'CONSTRUCTION COST ESTIMATE'!C881</f>
        <v>6 INCH BY 2 FEET SKIP WHITE LINE (PAINT)</v>
      </c>
      <c r="D881" s="347" t="str">
        <f>'CONSTRUCTION COST ESTIMATE'!BB881</f>
        <v>LF</v>
      </c>
      <c r="E881" s="348">
        <f>'CONSTRUCTION COST ESTIMATE'!BA881</f>
        <v>0</v>
      </c>
      <c r="F881" s="349" t="s">
        <v>11</v>
      </c>
      <c r="G881" s="349" t="s">
        <v>11</v>
      </c>
    </row>
    <row r="882" spans="1:7" s="350" customFormat="1" ht="45" hidden="1" customHeight="1">
      <c r="A882" s="373">
        <f>'CONSTRUCTION COST ESTIMATE'!A882</f>
        <v>0</v>
      </c>
      <c r="B882" s="345">
        <f>'CONSTRUCTION COST ESTIMATE'!B882</f>
        <v>628.02599999999904</v>
      </c>
      <c r="C882" s="346" t="str">
        <f>'CONSTRUCTION COST ESTIMATE'!C882</f>
        <v>6 INCH BY 2 FEET SKIP WHITE LINE (POLYUREA)</v>
      </c>
      <c r="D882" s="347" t="str">
        <f>'CONSTRUCTION COST ESTIMATE'!BB882</f>
        <v>LF</v>
      </c>
      <c r="E882" s="348">
        <f>'CONSTRUCTION COST ESTIMATE'!BA882</f>
        <v>0</v>
      </c>
      <c r="F882" s="349" t="s">
        <v>11</v>
      </c>
      <c r="G882" s="349" t="s">
        <v>11</v>
      </c>
    </row>
    <row r="883" spans="1:7" s="350" customFormat="1" ht="45" hidden="1" customHeight="1">
      <c r="A883" s="373">
        <f>'CONSTRUCTION COST ESTIMATE'!A883</f>
        <v>0</v>
      </c>
      <c r="B883" s="345">
        <f>'CONSTRUCTION COST ESTIMATE'!B883</f>
        <v>628.02699999999902</v>
      </c>
      <c r="C883" s="346" t="str">
        <f>'CONSTRUCTION COST ESTIMATE'!C883</f>
        <v>6 INCH BY 2 FEET SKIP WHITE LINE (PAVEMENT MARKING TAPE)</v>
      </c>
      <c r="D883" s="347" t="str">
        <f>'CONSTRUCTION COST ESTIMATE'!BB883</f>
        <v>LF</v>
      </c>
      <c r="E883" s="348">
        <f>'CONSTRUCTION COST ESTIMATE'!BA883</f>
        <v>0</v>
      </c>
      <c r="F883" s="349" t="s">
        <v>11</v>
      </c>
      <c r="G883" s="349" t="s">
        <v>11</v>
      </c>
    </row>
    <row r="884" spans="1:7" s="350" customFormat="1" ht="45" hidden="1" customHeight="1">
      <c r="A884" s="373">
        <f>'CONSTRUCTION COST ESTIMATE'!A884</f>
        <v>0</v>
      </c>
      <c r="B884" s="345">
        <f>'CONSTRUCTION COST ESTIMATE'!B884</f>
        <v>628.027999999999</v>
      </c>
      <c r="C884" s="346" t="str">
        <f>'CONSTRUCTION COST ESTIMATE'!C884</f>
        <v>8 INCH SOLID WHITE LINE (PAINT)</v>
      </c>
      <c r="D884" s="347" t="str">
        <f>'CONSTRUCTION COST ESTIMATE'!BB884</f>
        <v>LF</v>
      </c>
      <c r="E884" s="348">
        <f>'CONSTRUCTION COST ESTIMATE'!BA884</f>
        <v>0</v>
      </c>
      <c r="F884" s="349" t="s">
        <v>11</v>
      </c>
      <c r="G884" s="349" t="s">
        <v>11</v>
      </c>
    </row>
    <row r="885" spans="1:7" s="350" customFormat="1" ht="45" hidden="1" customHeight="1">
      <c r="A885" s="373">
        <f>'CONSTRUCTION COST ESTIMATE'!A885</f>
        <v>0</v>
      </c>
      <c r="B885" s="345">
        <f>'CONSTRUCTION COST ESTIMATE'!B885</f>
        <v>628.02899999999897</v>
      </c>
      <c r="C885" s="346" t="str">
        <f>'CONSTRUCTION COST ESTIMATE'!C885</f>
        <v>8 INCH SOLID WHITE LINE (POLYUREA)</v>
      </c>
      <c r="D885" s="347" t="str">
        <f>'CONSTRUCTION COST ESTIMATE'!BB885</f>
        <v>LF</v>
      </c>
      <c r="E885" s="348">
        <f>'CONSTRUCTION COST ESTIMATE'!BA885</f>
        <v>0</v>
      </c>
      <c r="F885" s="349" t="s">
        <v>11</v>
      </c>
      <c r="G885" s="349" t="s">
        <v>11</v>
      </c>
    </row>
    <row r="886" spans="1:7" s="350" customFormat="1" ht="45" hidden="1" customHeight="1">
      <c r="A886" s="373">
        <f>'CONSTRUCTION COST ESTIMATE'!A886</f>
        <v>0</v>
      </c>
      <c r="B886" s="345">
        <f>'CONSTRUCTION COST ESTIMATE'!B886</f>
        <v>628.02999999999895</v>
      </c>
      <c r="C886" s="346" t="str">
        <f>'CONSTRUCTION COST ESTIMATE'!C886</f>
        <v>8 INCH SOLID WHITE LINE (PAVEMENT MARKING TAPE)</v>
      </c>
      <c r="D886" s="347" t="str">
        <f>'CONSTRUCTION COST ESTIMATE'!BB886</f>
        <v>LF</v>
      </c>
      <c r="E886" s="348">
        <f>'CONSTRUCTION COST ESTIMATE'!BA886</f>
        <v>0</v>
      </c>
      <c r="F886" s="349" t="s">
        <v>11</v>
      </c>
      <c r="G886" s="349" t="s">
        <v>11</v>
      </c>
    </row>
    <row r="887" spans="1:7" s="350" customFormat="1" ht="45" hidden="1" customHeight="1">
      <c r="A887" s="373">
        <f>'CONSTRUCTION COST ESTIMATE'!A887</f>
        <v>0</v>
      </c>
      <c r="B887" s="345">
        <f>'CONSTRUCTION COST ESTIMATE'!B887</f>
        <v>628.03099999999904</v>
      </c>
      <c r="C887" s="346" t="str">
        <f>'CONSTRUCTION COST ESTIMATE'!C887</f>
        <v>8 INCH DASHED WHITE LINE (PAINT)</v>
      </c>
      <c r="D887" s="347" t="str">
        <f>'CONSTRUCTION COST ESTIMATE'!BB887</f>
        <v>LF</v>
      </c>
      <c r="E887" s="348">
        <f>'CONSTRUCTION COST ESTIMATE'!BA887</f>
        <v>0</v>
      </c>
      <c r="F887" s="349" t="s">
        <v>11</v>
      </c>
      <c r="G887" s="349" t="s">
        <v>11</v>
      </c>
    </row>
    <row r="888" spans="1:7" s="350" customFormat="1" ht="45" hidden="1" customHeight="1">
      <c r="A888" s="373">
        <f>'CONSTRUCTION COST ESTIMATE'!A888</f>
        <v>0</v>
      </c>
      <c r="B888" s="345">
        <f>'CONSTRUCTION COST ESTIMATE'!B888</f>
        <v>628.03199999999902</v>
      </c>
      <c r="C888" s="346" t="str">
        <f>'CONSTRUCTION COST ESTIMATE'!C888</f>
        <v>8 INCH DASHED WHITE LINE (POLYUREA)</v>
      </c>
      <c r="D888" s="347" t="str">
        <f>'CONSTRUCTION COST ESTIMATE'!BB888</f>
        <v>LF</v>
      </c>
      <c r="E888" s="348">
        <f>'CONSTRUCTION COST ESTIMATE'!BA888</f>
        <v>0</v>
      </c>
      <c r="F888" s="349" t="s">
        <v>11</v>
      </c>
      <c r="G888" s="349" t="s">
        <v>11</v>
      </c>
    </row>
    <row r="889" spans="1:7" s="350" customFormat="1" ht="45" hidden="1" customHeight="1">
      <c r="A889" s="373">
        <f>'CONSTRUCTION COST ESTIMATE'!A889</f>
        <v>0</v>
      </c>
      <c r="B889" s="345">
        <f>'CONSTRUCTION COST ESTIMATE'!B889</f>
        <v>628.03299999999899</v>
      </c>
      <c r="C889" s="346" t="str">
        <f>'CONSTRUCTION COST ESTIMATE'!C889</f>
        <v>8 INCH DASHED WHITE LINE (PAVEMENT MARKING TAPE)</v>
      </c>
      <c r="D889" s="347" t="str">
        <f>'CONSTRUCTION COST ESTIMATE'!BB889</f>
        <v>LF</v>
      </c>
      <c r="E889" s="348">
        <f>'CONSTRUCTION COST ESTIMATE'!BA889</f>
        <v>0</v>
      </c>
      <c r="F889" s="349" t="s">
        <v>11</v>
      </c>
      <c r="G889" s="349" t="s">
        <v>11</v>
      </c>
    </row>
    <row r="890" spans="1:7" s="350" customFormat="1" ht="45" hidden="1" customHeight="1">
      <c r="A890" s="373">
        <f>'CONSTRUCTION COST ESTIMATE'!A890</f>
        <v>0</v>
      </c>
      <c r="B890" s="345">
        <f>'CONSTRUCTION COST ESTIMATE'!B890</f>
        <v>628.03399999999897</v>
      </c>
      <c r="C890" s="346" t="str">
        <f>'CONSTRUCTION COST ESTIMATE'!C890</f>
        <v>8 INCH BY 3 FEET SKIP WHITE LINE (PAINT)</v>
      </c>
      <c r="D890" s="347" t="str">
        <f>'CONSTRUCTION COST ESTIMATE'!BB890</f>
        <v>LF</v>
      </c>
      <c r="E890" s="348">
        <f>'CONSTRUCTION COST ESTIMATE'!BA890</f>
        <v>0</v>
      </c>
      <c r="F890" s="349" t="s">
        <v>11</v>
      </c>
      <c r="G890" s="349" t="s">
        <v>11</v>
      </c>
    </row>
    <row r="891" spans="1:7" s="350" customFormat="1" ht="45" hidden="1" customHeight="1">
      <c r="A891" s="373">
        <f>'CONSTRUCTION COST ESTIMATE'!A891</f>
        <v>0</v>
      </c>
      <c r="B891" s="345">
        <f>'CONSTRUCTION COST ESTIMATE'!B891</f>
        <v>628.03499999999894</v>
      </c>
      <c r="C891" s="346" t="str">
        <f>'CONSTRUCTION COST ESTIMATE'!C891</f>
        <v>8 INCH BY 3 FEET SKIP WHITE LINE (POLYUREA)</v>
      </c>
      <c r="D891" s="347" t="str">
        <f>'CONSTRUCTION COST ESTIMATE'!BB891</f>
        <v>LF</v>
      </c>
      <c r="E891" s="348">
        <f>'CONSTRUCTION COST ESTIMATE'!BA891</f>
        <v>0</v>
      </c>
      <c r="F891" s="349" t="s">
        <v>11</v>
      </c>
      <c r="G891" s="349" t="s">
        <v>11</v>
      </c>
    </row>
    <row r="892" spans="1:7" s="350" customFormat="1" ht="45" hidden="1" customHeight="1">
      <c r="A892" s="373">
        <f>'CONSTRUCTION COST ESTIMATE'!A892</f>
        <v>0</v>
      </c>
      <c r="B892" s="345">
        <f>'CONSTRUCTION COST ESTIMATE'!B892</f>
        <v>628.03599999999904</v>
      </c>
      <c r="C892" s="346" t="str">
        <f>'CONSTRUCTION COST ESTIMATE'!C892</f>
        <v>8 INCH BY 3 FEET SKIP WHITE LINE (PAVEMENT MARKING TAPE)</v>
      </c>
      <c r="D892" s="347" t="str">
        <f>'CONSTRUCTION COST ESTIMATE'!BB892</f>
        <v>LF</v>
      </c>
      <c r="E892" s="348">
        <f>'CONSTRUCTION COST ESTIMATE'!BA892</f>
        <v>0</v>
      </c>
      <c r="F892" s="349" t="s">
        <v>11</v>
      </c>
      <c r="G892" s="349" t="s">
        <v>11</v>
      </c>
    </row>
    <row r="893" spans="1:7" s="350" customFormat="1" ht="45" hidden="1" customHeight="1">
      <c r="A893" s="373">
        <f>'CONSTRUCTION COST ESTIMATE'!A893</f>
        <v>0</v>
      </c>
      <c r="B893" s="345">
        <f>'CONSTRUCTION COST ESTIMATE'!B893</f>
        <v>628.03699999999901</v>
      </c>
      <c r="C893" s="346" t="str">
        <f>'CONSTRUCTION COST ESTIMATE'!C893</f>
        <v>8 INCH SOLID YELLOW LINE (PAINT)</v>
      </c>
      <c r="D893" s="347" t="str">
        <f>'CONSTRUCTION COST ESTIMATE'!BB893</f>
        <v>LF</v>
      </c>
      <c r="E893" s="348">
        <f>'CONSTRUCTION COST ESTIMATE'!BA893</f>
        <v>0</v>
      </c>
      <c r="F893" s="349" t="s">
        <v>11</v>
      </c>
      <c r="G893" s="349" t="s">
        <v>11</v>
      </c>
    </row>
    <row r="894" spans="1:7" s="350" customFormat="1" ht="45" hidden="1" customHeight="1">
      <c r="A894" s="373">
        <f>'CONSTRUCTION COST ESTIMATE'!A894</f>
        <v>0</v>
      </c>
      <c r="B894" s="345">
        <f>'CONSTRUCTION COST ESTIMATE'!B894</f>
        <v>628.03799999999899</v>
      </c>
      <c r="C894" s="346" t="str">
        <f>'CONSTRUCTION COST ESTIMATE'!C894</f>
        <v>8 INCH SOLID YELLOW LINE (POLYUREA)</v>
      </c>
      <c r="D894" s="347" t="str">
        <f>'CONSTRUCTION COST ESTIMATE'!BB894</f>
        <v>LF</v>
      </c>
      <c r="E894" s="348">
        <f>'CONSTRUCTION COST ESTIMATE'!BA894</f>
        <v>0</v>
      </c>
      <c r="F894" s="349" t="s">
        <v>11</v>
      </c>
      <c r="G894" s="349" t="s">
        <v>11</v>
      </c>
    </row>
    <row r="895" spans="1:7" s="350" customFormat="1" ht="45" hidden="1" customHeight="1">
      <c r="A895" s="373">
        <f>'CONSTRUCTION COST ESTIMATE'!A895</f>
        <v>0</v>
      </c>
      <c r="B895" s="345">
        <f>'CONSTRUCTION COST ESTIMATE'!B895</f>
        <v>628.03899999999896</v>
      </c>
      <c r="C895" s="346" t="str">
        <f>'CONSTRUCTION COST ESTIMATE'!C895</f>
        <v>8 INCH SOLID YELLOW LINE (PAVEMENT MARKING TAPE)</v>
      </c>
      <c r="D895" s="347" t="str">
        <f>'CONSTRUCTION COST ESTIMATE'!BB895</f>
        <v>LF</v>
      </c>
      <c r="E895" s="348">
        <f>'CONSTRUCTION COST ESTIMATE'!BA895</f>
        <v>0</v>
      </c>
      <c r="F895" s="349" t="s">
        <v>11</v>
      </c>
      <c r="G895" s="349" t="s">
        <v>11</v>
      </c>
    </row>
    <row r="896" spans="1:7" s="350" customFormat="1" ht="45" hidden="1" customHeight="1">
      <c r="A896" s="373">
        <f>'CONSTRUCTION COST ESTIMATE'!A896</f>
        <v>0</v>
      </c>
      <c r="B896" s="345">
        <f>'CONSTRUCTION COST ESTIMATE'!B896</f>
        <v>628.03999999999905</v>
      </c>
      <c r="C896" s="346" t="str">
        <f>'CONSTRUCTION COST ESTIMATE'!C896</f>
        <v>8 INCH DASHED YELLOW LINE (PAINT)</v>
      </c>
      <c r="D896" s="347" t="str">
        <f>'CONSTRUCTION COST ESTIMATE'!BB896</f>
        <v>LF</v>
      </c>
      <c r="E896" s="348">
        <f>'CONSTRUCTION COST ESTIMATE'!BA896</f>
        <v>0</v>
      </c>
      <c r="F896" s="349" t="s">
        <v>11</v>
      </c>
      <c r="G896" s="349" t="s">
        <v>11</v>
      </c>
    </row>
    <row r="897" spans="1:7" s="350" customFormat="1" ht="45" hidden="1" customHeight="1">
      <c r="A897" s="373">
        <f>'CONSTRUCTION COST ESTIMATE'!A897</f>
        <v>0</v>
      </c>
      <c r="B897" s="345">
        <f>'CONSTRUCTION COST ESTIMATE'!B897</f>
        <v>628.04099999999903</v>
      </c>
      <c r="C897" s="346" t="str">
        <f>'CONSTRUCTION COST ESTIMATE'!C897</f>
        <v>8 INCH DASHED YELLOW LINE (POLYUREA)</v>
      </c>
      <c r="D897" s="347" t="str">
        <f>'CONSTRUCTION COST ESTIMATE'!BB897</f>
        <v>LF</v>
      </c>
      <c r="E897" s="348">
        <f>'CONSTRUCTION COST ESTIMATE'!BA897</f>
        <v>0</v>
      </c>
      <c r="F897" s="349" t="s">
        <v>11</v>
      </c>
      <c r="G897" s="349" t="s">
        <v>11</v>
      </c>
    </row>
    <row r="898" spans="1:7" s="350" customFormat="1" ht="45" hidden="1" customHeight="1">
      <c r="A898" s="373">
        <f>'CONSTRUCTION COST ESTIMATE'!A898</f>
        <v>0</v>
      </c>
      <c r="B898" s="345">
        <f>'CONSTRUCTION COST ESTIMATE'!B898</f>
        <v>628.04199999999901</v>
      </c>
      <c r="C898" s="346" t="str">
        <f>'CONSTRUCTION COST ESTIMATE'!C898</f>
        <v>8 INCH DASHED YELLOW LINE (PAVEMENT MARKING TAPE)</v>
      </c>
      <c r="D898" s="347" t="str">
        <f>'CONSTRUCTION COST ESTIMATE'!BB898</f>
        <v>LF</v>
      </c>
      <c r="E898" s="348">
        <f>'CONSTRUCTION COST ESTIMATE'!BA898</f>
        <v>0</v>
      </c>
      <c r="F898" s="349" t="s">
        <v>11</v>
      </c>
      <c r="G898" s="349" t="s">
        <v>11</v>
      </c>
    </row>
    <row r="899" spans="1:7" s="350" customFormat="1" ht="45" hidden="1" customHeight="1">
      <c r="A899" s="373">
        <f>'CONSTRUCTION COST ESTIMATE'!A899</f>
        <v>0</v>
      </c>
      <c r="B899" s="345">
        <f>'CONSTRUCTION COST ESTIMATE'!B899</f>
        <v>628.04299999999898</v>
      </c>
      <c r="C899" s="346" t="str">
        <f>'CONSTRUCTION COST ESTIMATE'!C899</f>
        <v>12 INCH  SOLID WHITE LINE (PAINT)</v>
      </c>
      <c r="D899" s="347" t="str">
        <f>'CONSTRUCTION COST ESTIMATE'!BB899</f>
        <v>LF</v>
      </c>
      <c r="E899" s="348">
        <f>'CONSTRUCTION COST ESTIMATE'!BA899</f>
        <v>0</v>
      </c>
      <c r="F899" s="349" t="s">
        <v>11</v>
      </c>
      <c r="G899" s="349" t="s">
        <v>11</v>
      </c>
    </row>
    <row r="900" spans="1:7" s="350" customFormat="1" ht="45" hidden="1" customHeight="1">
      <c r="A900" s="373">
        <f>'CONSTRUCTION COST ESTIMATE'!A900</f>
        <v>0</v>
      </c>
      <c r="B900" s="345">
        <f>'CONSTRUCTION COST ESTIMATE'!B900</f>
        <v>628.04399999999896</v>
      </c>
      <c r="C900" s="346" t="str">
        <f>'CONSTRUCTION COST ESTIMATE'!C900</f>
        <v>12 INCH  SOLID WHITE LINE (POLYUREA)</v>
      </c>
      <c r="D900" s="347" t="str">
        <f>'CONSTRUCTION COST ESTIMATE'!BB900</f>
        <v>LF</v>
      </c>
      <c r="E900" s="348">
        <f>'CONSTRUCTION COST ESTIMATE'!BA900</f>
        <v>0</v>
      </c>
      <c r="F900" s="349" t="s">
        <v>11</v>
      </c>
      <c r="G900" s="349" t="s">
        <v>11</v>
      </c>
    </row>
    <row r="901" spans="1:7" s="350" customFormat="1" ht="45" hidden="1" customHeight="1">
      <c r="A901" s="373">
        <f>'CONSTRUCTION COST ESTIMATE'!A901</f>
        <v>0</v>
      </c>
      <c r="B901" s="345">
        <f>'CONSTRUCTION COST ESTIMATE'!B901</f>
        <v>628.04499999999905</v>
      </c>
      <c r="C901" s="346" t="str">
        <f>'CONSTRUCTION COST ESTIMATE'!C901</f>
        <v>12 INCH  SOLID WHITE LINE (PAVEMENT MARKING TAPE)</v>
      </c>
      <c r="D901" s="347" t="str">
        <f>'CONSTRUCTION COST ESTIMATE'!BB901</f>
        <v>LF</v>
      </c>
      <c r="E901" s="348">
        <f>'CONSTRUCTION COST ESTIMATE'!BA901</f>
        <v>0</v>
      </c>
      <c r="F901" s="349" t="s">
        <v>11</v>
      </c>
      <c r="G901" s="349" t="s">
        <v>11</v>
      </c>
    </row>
    <row r="902" spans="1:7" s="350" customFormat="1" ht="45" hidden="1" customHeight="1">
      <c r="A902" s="373">
        <f>'CONSTRUCTION COST ESTIMATE'!A902</f>
        <v>0</v>
      </c>
      <c r="B902" s="345">
        <f>'CONSTRUCTION COST ESTIMATE'!B902</f>
        <v>628.04599999999903</v>
      </c>
      <c r="C902" s="346" t="str">
        <f>'CONSTRUCTION COST ESTIMATE'!C902</f>
        <v>12 INCH DASHED YELLOW LINE (PAINT)</v>
      </c>
      <c r="D902" s="347" t="str">
        <f>'CONSTRUCTION COST ESTIMATE'!BB902</f>
        <v>LF</v>
      </c>
      <c r="E902" s="348">
        <f>'CONSTRUCTION COST ESTIMATE'!BA902</f>
        <v>0</v>
      </c>
      <c r="F902" s="349" t="s">
        <v>11</v>
      </c>
      <c r="G902" s="349" t="s">
        <v>11</v>
      </c>
    </row>
    <row r="903" spans="1:7" s="350" customFormat="1" ht="45" hidden="1" customHeight="1">
      <c r="A903" s="373">
        <f>'CONSTRUCTION COST ESTIMATE'!A903</f>
        <v>0</v>
      </c>
      <c r="B903" s="345">
        <f>'CONSTRUCTION COST ESTIMATE'!B903</f>
        <v>628.046999999999</v>
      </c>
      <c r="C903" s="346" t="str">
        <f>'CONSTRUCTION COST ESTIMATE'!C903</f>
        <v>12 INCH DASHED YELLOW LINE (POLYUREA)</v>
      </c>
      <c r="D903" s="347" t="str">
        <f>'CONSTRUCTION COST ESTIMATE'!BB903</f>
        <v>LF</v>
      </c>
      <c r="E903" s="348">
        <f>'CONSTRUCTION COST ESTIMATE'!BA903</f>
        <v>0</v>
      </c>
      <c r="F903" s="349" t="s">
        <v>11</v>
      </c>
      <c r="G903" s="349" t="s">
        <v>11</v>
      </c>
    </row>
    <row r="904" spans="1:7" s="350" customFormat="1" ht="45" hidden="1" customHeight="1">
      <c r="A904" s="373">
        <f>'CONSTRUCTION COST ESTIMATE'!A904</f>
        <v>0</v>
      </c>
      <c r="B904" s="345">
        <f>'CONSTRUCTION COST ESTIMATE'!B904</f>
        <v>628.04799999999898</v>
      </c>
      <c r="C904" s="346" t="str">
        <f>'CONSTRUCTION COST ESTIMATE'!C904</f>
        <v>12 INCH DASHED YELLOW LINE (PAVEMENT MARKING TAPE)</v>
      </c>
      <c r="D904" s="347" t="str">
        <f>'CONSTRUCTION COST ESTIMATE'!BB904</f>
        <v>LF</v>
      </c>
      <c r="E904" s="348">
        <f>'CONSTRUCTION COST ESTIMATE'!BA904</f>
        <v>0</v>
      </c>
      <c r="F904" s="349" t="s">
        <v>11</v>
      </c>
      <c r="G904" s="349" t="s">
        <v>11</v>
      </c>
    </row>
    <row r="905" spans="1:7" s="350" customFormat="1" ht="45" hidden="1" customHeight="1">
      <c r="A905" s="373">
        <f>'CONSTRUCTION COST ESTIMATE'!A905</f>
        <v>0</v>
      </c>
      <c r="B905" s="345">
        <f>'CONSTRUCTION COST ESTIMATE'!B905</f>
        <v>628.04899999999895</v>
      </c>
      <c r="C905" s="346" t="str">
        <f>'CONSTRUCTION COST ESTIMATE'!C905</f>
        <v>24 INCH  SOLID WHITE LINE (PAINT)</v>
      </c>
      <c r="D905" s="347" t="str">
        <f>'CONSTRUCTION COST ESTIMATE'!BB905</f>
        <v>LF</v>
      </c>
      <c r="E905" s="348">
        <f>'CONSTRUCTION COST ESTIMATE'!BA905</f>
        <v>0</v>
      </c>
      <c r="F905" s="349" t="s">
        <v>11</v>
      </c>
      <c r="G905" s="349" t="s">
        <v>11</v>
      </c>
    </row>
    <row r="906" spans="1:7" s="350" customFormat="1" ht="45" hidden="1" customHeight="1">
      <c r="A906" s="373">
        <f>'CONSTRUCTION COST ESTIMATE'!A906</f>
        <v>0</v>
      </c>
      <c r="B906" s="345">
        <f>'CONSTRUCTION COST ESTIMATE'!B906</f>
        <v>628.04999999999905</v>
      </c>
      <c r="C906" s="346" t="str">
        <f>'CONSTRUCTION COST ESTIMATE'!C906</f>
        <v>24 INCH  SOLID WHITE LINE (POLYUREA)</v>
      </c>
      <c r="D906" s="347" t="str">
        <f>'CONSTRUCTION COST ESTIMATE'!BB906</f>
        <v>LF</v>
      </c>
      <c r="E906" s="348">
        <f>'CONSTRUCTION COST ESTIMATE'!BA906</f>
        <v>0</v>
      </c>
      <c r="F906" s="349" t="s">
        <v>11</v>
      </c>
      <c r="G906" s="349" t="s">
        <v>11</v>
      </c>
    </row>
    <row r="907" spans="1:7" s="350" customFormat="1" ht="45" hidden="1" customHeight="1">
      <c r="A907" s="373">
        <f>'CONSTRUCTION COST ESTIMATE'!A907</f>
        <v>0</v>
      </c>
      <c r="B907" s="345">
        <f>'CONSTRUCTION COST ESTIMATE'!B907</f>
        <v>628.05099999999902</v>
      </c>
      <c r="C907" s="346" t="str">
        <f>'CONSTRUCTION COST ESTIMATE'!C907</f>
        <v>24 INCH  SOLID WHITE LINE (PAVEMENT MARKING TAPE)</v>
      </c>
      <c r="D907" s="347" t="str">
        <f>'CONSTRUCTION COST ESTIMATE'!BB907</f>
        <v>LF</v>
      </c>
      <c r="E907" s="348">
        <f>'CONSTRUCTION COST ESTIMATE'!BA907</f>
        <v>0</v>
      </c>
      <c r="F907" s="349" t="s">
        <v>11</v>
      </c>
      <c r="G907" s="349" t="s">
        <v>11</v>
      </c>
    </row>
    <row r="908" spans="1:7" s="350" customFormat="1" ht="45" hidden="1" customHeight="1">
      <c r="A908" s="373">
        <f>'CONSTRUCTION COST ESTIMATE'!A908</f>
        <v>0</v>
      </c>
      <c r="B908" s="345">
        <f>'CONSTRUCTION COST ESTIMATE'!B908</f>
        <v>628.051999999999</v>
      </c>
      <c r="C908" s="346" t="str">
        <f>'CONSTRUCTION COST ESTIMATE'!C908</f>
        <v>24 INCH DASHED YELLOW LINE (PAINT)</v>
      </c>
      <c r="D908" s="347" t="str">
        <f>'CONSTRUCTION COST ESTIMATE'!BB908</f>
        <v>LF</v>
      </c>
      <c r="E908" s="348">
        <f>'CONSTRUCTION COST ESTIMATE'!BA908</f>
        <v>0</v>
      </c>
      <c r="F908" s="349" t="s">
        <v>11</v>
      </c>
      <c r="G908" s="349" t="s">
        <v>11</v>
      </c>
    </row>
    <row r="909" spans="1:7" s="350" customFormat="1" ht="45" hidden="1" customHeight="1">
      <c r="A909" s="373">
        <f>'CONSTRUCTION COST ESTIMATE'!A909</f>
        <v>0</v>
      </c>
      <c r="B909" s="345">
        <f>'CONSTRUCTION COST ESTIMATE'!B909</f>
        <v>628.05299999999897</v>
      </c>
      <c r="C909" s="346" t="str">
        <f>'CONSTRUCTION COST ESTIMATE'!C909</f>
        <v>24 INCH DASHED YELLOW LINE (POLYUREA)</v>
      </c>
      <c r="D909" s="347" t="str">
        <f>'CONSTRUCTION COST ESTIMATE'!BB909</f>
        <v>LF</v>
      </c>
      <c r="E909" s="348">
        <f>'CONSTRUCTION COST ESTIMATE'!BA909</f>
        <v>0</v>
      </c>
      <c r="F909" s="349" t="s">
        <v>11</v>
      </c>
      <c r="G909" s="349" t="s">
        <v>11</v>
      </c>
    </row>
    <row r="910" spans="1:7" s="350" customFormat="1" ht="45" hidden="1" customHeight="1">
      <c r="A910" s="373">
        <f>'CONSTRUCTION COST ESTIMATE'!A910</f>
        <v>0</v>
      </c>
      <c r="B910" s="345">
        <f>'CONSTRUCTION COST ESTIMATE'!B910</f>
        <v>628.05399999999895</v>
      </c>
      <c r="C910" s="346" t="str">
        <f>'CONSTRUCTION COST ESTIMATE'!C910</f>
        <v>24 INCH DASHED YELLOW LINE (PAVEMENT MARKING TAPE)</v>
      </c>
      <c r="D910" s="347" t="str">
        <f>'CONSTRUCTION COST ESTIMATE'!BB910</f>
        <v>LF</v>
      </c>
      <c r="E910" s="348">
        <f>'CONSTRUCTION COST ESTIMATE'!BA910</f>
        <v>0</v>
      </c>
      <c r="F910" s="349" t="s">
        <v>11</v>
      </c>
      <c r="G910" s="349" t="s">
        <v>11</v>
      </c>
    </row>
    <row r="911" spans="1:7" s="350" customFormat="1" ht="45" hidden="1" customHeight="1">
      <c r="A911" s="373">
        <f>'CONSTRUCTION COST ESTIMATE'!A911</f>
        <v>0</v>
      </c>
      <c r="B911" s="345">
        <f>'CONSTRUCTION COST ESTIMATE'!B911</f>
        <v>628.05499999999904</v>
      </c>
      <c r="C911" s="346" t="str">
        <f>'CONSTRUCTION COST ESTIMATE'!C911</f>
        <v>SOLID WHITE PAVEMENT MARKING (PAINT)</v>
      </c>
      <c r="D911" s="347" t="str">
        <f>'CONSTRUCTION COST ESTIMATE'!BB911</f>
        <v>SF</v>
      </c>
      <c r="E911" s="348">
        <f>'CONSTRUCTION COST ESTIMATE'!BA911</f>
        <v>0</v>
      </c>
      <c r="F911" s="349" t="s">
        <v>11</v>
      </c>
      <c r="G911" s="349" t="s">
        <v>11</v>
      </c>
    </row>
    <row r="912" spans="1:7" s="350" customFormat="1" ht="45" hidden="1" customHeight="1">
      <c r="A912" s="373">
        <f>'CONSTRUCTION COST ESTIMATE'!A912</f>
        <v>0</v>
      </c>
      <c r="B912" s="345">
        <f>'CONSTRUCTION COST ESTIMATE'!B912</f>
        <v>628.05599999999902</v>
      </c>
      <c r="C912" s="346" t="str">
        <f>'CONSTRUCTION COST ESTIMATE'!C912</f>
        <v>SOLID WHITE PAVEMENT MARKING (POLYUREA)</v>
      </c>
      <c r="D912" s="347" t="str">
        <f>'CONSTRUCTION COST ESTIMATE'!BB912</f>
        <v>SF</v>
      </c>
      <c r="E912" s="348">
        <f>'CONSTRUCTION COST ESTIMATE'!BA912</f>
        <v>0</v>
      </c>
      <c r="F912" s="349" t="s">
        <v>11</v>
      </c>
      <c r="G912" s="349" t="s">
        <v>11</v>
      </c>
    </row>
    <row r="913" spans="1:7" s="350" customFormat="1" ht="45" hidden="1" customHeight="1">
      <c r="A913" s="373">
        <f>'CONSTRUCTION COST ESTIMATE'!A913</f>
        <v>0</v>
      </c>
      <c r="B913" s="345">
        <f>'CONSTRUCTION COST ESTIMATE'!B913</f>
        <v>628.05699999999899</v>
      </c>
      <c r="C913" s="346" t="str">
        <f>'CONSTRUCTION COST ESTIMATE'!C913</f>
        <v>SOLID WHITE PAVEMENT MARKING (PAVEMENT MARKING TAPE)</v>
      </c>
      <c r="D913" s="347" t="str">
        <f>'CONSTRUCTION COST ESTIMATE'!BB913</f>
        <v>SF</v>
      </c>
      <c r="E913" s="348">
        <f>'CONSTRUCTION COST ESTIMATE'!BA913</f>
        <v>0</v>
      </c>
      <c r="F913" s="349" t="s">
        <v>11</v>
      </c>
      <c r="G913" s="349" t="s">
        <v>11</v>
      </c>
    </row>
    <row r="914" spans="1:7" s="350" customFormat="1" ht="45" hidden="1" customHeight="1">
      <c r="A914" s="373">
        <f>'CONSTRUCTION COST ESTIMATE'!A914</f>
        <v>0</v>
      </c>
      <c r="B914" s="345">
        <f>'CONSTRUCTION COST ESTIMATE'!B914</f>
        <v>628.05799999999897</v>
      </c>
      <c r="C914" s="346" t="str">
        <f>'CONSTRUCTION COST ESTIMATE'!C914</f>
        <v>SOLID YELLOW PAVEMENT MARKING (PAINT)</v>
      </c>
      <c r="D914" s="347" t="str">
        <f>'CONSTRUCTION COST ESTIMATE'!BB914</f>
        <v>SF</v>
      </c>
      <c r="E914" s="348">
        <f>'CONSTRUCTION COST ESTIMATE'!BA914</f>
        <v>0</v>
      </c>
      <c r="F914" s="349" t="s">
        <v>11</v>
      </c>
      <c r="G914" s="349" t="s">
        <v>11</v>
      </c>
    </row>
    <row r="915" spans="1:7" s="350" customFormat="1" ht="45" hidden="1" customHeight="1">
      <c r="A915" s="373">
        <f>'CONSTRUCTION COST ESTIMATE'!A915</f>
        <v>0</v>
      </c>
      <c r="B915" s="345">
        <f>'CONSTRUCTION COST ESTIMATE'!B915</f>
        <v>628.05899999999895</v>
      </c>
      <c r="C915" s="346" t="str">
        <f>'CONSTRUCTION COST ESTIMATE'!C915</f>
        <v>SOLID YELLOW PAVEMENT MARKING (POLYUREA)</v>
      </c>
      <c r="D915" s="347" t="str">
        <f>'CONSTRUCTION COST ESTIMATE'!BB915</f>
        <v>SF</v>
      </c>
      <c r="E915" s="348">
        <f>'CONSTRUCTION COST ESTIMATE'!BA915</f>
        <v>0</v>
      </c>
      <c r="F915" s="349" t="s">
        <v>11</v>
      </c>
      <c r="G915" s="349" t="s">
        <v>11</v>
      </c>
    </row>
    <row r="916" spans="1:7" s="350" customFormat="1" ht="45" hidden="1" customHeight="1">
      <c r="A916" s="373">
        <f>'CONSTRUCTION COST ESTIMATE'!A916</f>
        <v>0</v>
      </c>
      <c r="B916" s="345">
        <f>'CONSTRUCTION COST ESTIMATE'!B916</f>
        <v>628.05999999999904</v>
      </c>
      <c r="C916" s="346" t="str">
        <f>'CONSTRUCTION COST ESTIMATE'!C916</f>
        <v>SOLID YELLOW PAVEMENT MARKING (PAVEMENT MARKING TAPE)</v>
      </c>
      <c r="D916" s="347" t="str">
        <f>'CONSTRUCTION COST ESTIMATE'!BB916</f>
        <v>SF</v>
      </c>
      <c r="E916" s="348">
        <f>'CONSTRUCTION COST ESTIMATE'!BA916</f>
        <v>0</v>
      </c>
      <c r="F916" s="349" t="s">
        <v>11</v>
      </c>
      <c r="G916" s="349" t="s">
        <v>11</v>
      </c>
    </row>
    <row r="917" spans="1:7" s="350" customFormat="1" ht="45" hidden="1" customHeight="1">
      <c r="A917" s="373">
        <f>'CONSTRUCTION COST ESTIMATE'!A917</f>
        <v>0</v>
      </c>
      <c r="B917" s="345">
        <f>'CONSTRUCTION COST ESTIMATE'!B917</f>
        <v>628.06099999999901</v>
      </c>
      <c r="C917" s="346" t="str">
        <f>'CONSTRUCTION COST ESTIMATE'!C917</f>
        <v>12 INCH BY 18 INCH YIELD LINE MARKINGS (PAINT)</v>
      </c>
      <c r="D917" s="347" t="str">
        <f>'CONSTRUCTION COST ESTIMATE'!BB917</f>
        <v>SF</v>
      </c>
      <c r="E917" s="348">
        <f>'CONSTRUCTION COST ESTIMATE'!BA917</f>
        <v>0</v>
      </c>
      <c r="F917" s="349" t="s">
        <v>11</v>
      </c>
      <c r="G917" s="349" t="s">
        <v>11</v>
      </c>
    </row>
    <row r="918" spans="1:7" s="350" customFormat="1" ht="45" hidden="1" customHeight="1">
      <c r="A918" s="373">
        <f>'CONSTRUCTION COST ESTIMATE'!A918</f>
        <v>0</v>
      </c>
      <c r="B918" s="345">
        <f>'CONSTRUCTION COST ESTIMATE'!B918</f>
        <v>628.06199999999899</v>
      </c>
      <c r="C918" s="346" t="str">
        <f>'CONSTRUCTION COST ESTIMATE'!C918</f>
        <v>12 INCH BY 18 INCH YIELD LINE MARKINGS (PAVEMENT MARKING TAPE)</v>
      </c>
      <c r="D918" s="347" t="str">
        <f>'CONSTRUCTION COST ESTIMATE'!BB918</f>
        <v>SF</v>
      </c>
      <c r="E918" s="348">
        <f>'CONSTRUCTION COST ESTIMATE'!BA918</f>
        <v>0</v>
      </c>
      <c r="F918" s="349" t="s">
        <v>11</v>
      </c>
      <c r="G918" s="349" t="s">
        <v>11</v>
      </c>
    </row>
    <row r="919" spans="1:7" s="350" customFormat="1" ht="45" hidden="1" customHeight="1">
      <c r="A919" s="373">
        <f>'CONSTRUCTION COST ESTIMATE'!A919</f>
        <v>0</v>
      </c>
      <c r="B919" s="345">
        <f>'CONSTRUCTION COST ESTIMATE'!B919</f>
        <v>628.06299999999896</v>
      </c>
      <c r="C919" s="346" t="str">
        <f>'CONSTRUCTION COST ESTIMATE'!C919</f>
        <v>24 INCH BY 36 INCH YIELD LINE MARKINGS (PAINT)</v>
      </c>
      <c r="D919" s="347" t="str">
        <f>'CONSTRUCTION COST ESTIMATE'!BB919</f>
        <v>SF</v>
      </c>
      <c r="E919" s="348">
        <f>'CONSTRUCTION COST ESTIMATE'!BA919</f>
        <v>0</v>
      </c>
      <c r="F919" s="349" t="s">
        <v>11</v>
      </c>
      <c r="G919" s="349" t="s">
        <v>11</v>
      </c>
    </row>
    <row r="920" spans="1:7" s="350" customFormat="1" ht="45" hidden="1" customHeight="1">
      <c r="A920" s="373">
        <f>'CONSTRUCTION COST ESTIMATE'!A920</f>
        <v>0</v>
      </c>
      <c r="B920" s="345">
        <f>'CONSTRUCTION COST ESTIMATE'!B920</f>
        <v>628.06399999999803</v>
      </c>
      <c r="C920" s="346" t="str">
        <f>'CONSTRUCTION COST ESTIMATE'!C920</f>
        <v>24 INCH BY 36 INCH YIELD LINE MARKINGS (PAVEMENT MARKING TAPE)</v>
      </c>
      <c r="D920" s="347" t="str">
        <f>'CONSTRUCTION COST ESTIMATE'!BB920</f>
        <v>SF</v>
      </c>
      <c r="E920" s="348">
        <f>'CONSTRUCTION COST ESTIMATE'!BA920</f>
        <v>0</v>
      </c>
      <c r="F920" s="349" t="s">
        <v>11</v>
      </c>
      <c r="G920" s="349" t="s">
        <v>11</v>
      </c>
    </row>
    <row r="921" spans="1:7" s="350" customFormat="1" ht="45" hidden="1" customHeight="1">
      <c r="A921" s="373">
        <f>'CONSTRUCTION COST ESTIMATE'!A921</f>
        <v>0</v>
      </c>
      <c r="B921" s="345">
        <f>'CONSTRUCTION COST ESTIMATE'!B921</f>
        <v>628.06499999999801</v>
      </c>
      <c r="C921" s="346" t="str">
        <f>'CONSTRUCTION COST ESTIMATE'!C921</f>
        <v>PREFORMED THERMOPLASTIC GREEN BIKE LANE</v>
      </c>
      <c r="D921" s="347" t="str">
        <f>'CONSTRUCTION COST ESTIMATE'!BB921</f>
        <v>LF</v>
      </c>
      <c r="E921" s="348">
        <f>'CONSTRUCTION COST ESTIMATE'!BA921</f>
        <v>0</v>
      </c>
      <c r="F921" s="349" t="s">
        <v>11</v>
      </c>
      <c r="G921" s="349" t="s">
        <v>11</v>
      </c>
    </row>
    <row r="922" spans="1:7" s="350" customFormat="1" ht="45" hidden="1" customHeight="1">
      <c r="A922" s="373">
        <f>'CONSTRUCTION COST ESTIMATE'!A922</f>
        <v>0</v>
      </c>
      <c r="B922" s="345">
        <f>'CONSTRUCTION COST ESTIMATE'!B922</f>
        <v>628.06599999999798</v>
      </c>
      <c r="C922" s="346" t="str">
        <f>'CONSTRUCTION COST ESTIMATE'!C922</f>
        <v>PREFORMED THERMOPLASTIC GREEN BIKE LANE WITH LEGEND</v>
      </c>
      <c r="D922" s="347" t="str">
        <f>'CONSTRUCTION COST ESTIMATE'!BB922</f>
        <v>EA</v>
      </c>
      <c r="E922" s="348">
        <f>'CONSTRUCTION COST ESTIMATE'!BA922</f>
        <v>0</v>
      </c>
      <c r="F922" s="349" t="s">
        <v>11</v>
      </c>
      <c r="G922" s="349" t="s">
        <v>11</v>
      </c>
    </row>
    <row r="923" spans="1:7" s="350" customFormat="1" ht="45" hidden="1" customHeight="1">
      <c r="A923" s="373">
        <f>'CONSTRUCTION COST ESTIMATE'!A923</f>
        <v>0</v>
      </c>
      <c r="B923" s="345">
        <f>'CONSTRUCTION COST ESTIMATE'!B923</f>
        <v>628.06699999999796</v>
      </c>
      <c r="C923" s="346" t="str">
        <f>'CONSTRUCTION COST ESTIMATE'!C923</f>
        <v>THROUGH LANE-USE ARROW (PAINT)</v>
      </c>
      <c r="D923" s="347" t="str">
        <f>'CONSTRUCTION COST ESTIMATE'!BB923</f>
        <v>EA</v>
      </c>
      <c r="E923" s="348">
        <f>'CONSTRUCTION COST ESTIMATE'!BA923</f>
        <v>0</v>
      </c>
      <c r="F923" s="349" t="s">
        <v>11</v>
      </c>
      <c r="G923" s="349" t="s">
        <v>11</v>
      </c>
    </row>
    <row r="924" spans="1:7" s="350" customFormat="1" ht="45" hidden="1" customHeight="1">
      <c r="A924" s="373">
        <f>'CONSTRUCTION COST ESTIMATE'!A924</f>
        <v>0</v>
      </c>
      <c r="B924" s="345">
        <f>'CONSTRUCTION COST ESTIMATE'!B924</f>
        <v>628.06799999999805</v>
      </c>
      <c r="C924" s="346" t="str">
        <f>'CONSTRUCTION COST ESTIMATE'!C924</f>
        <v>THROUGH LANE-USE ARROW (PAVEMENT MARKING TAPE)</v>
      </c>
      <c r="D924" s="347" t="str">
        <f>'CONSTRUCTION COST ESTIMATE'!BB924</f>
        <v>EA</v>
      </c>
      <c r="E924" s="348">
        <f>'CONSTRUCTION COST ESTIMATE'!BA924</f>
        <v>0</v>
      </c>
      <c r="F924" s="349" t="s">
        <v>11</v>
      </c>
      <c r="G924" s="349" t="s">
        <v>11</v>
      </c>
    </row>
    <row r="925" spans="1:7" s="350" customFormat="1" ht="45" hidden="1" customHeight="1">
      <c r="A925" s="373">
        <f>'CONSTRUCTION COST ESTIMATE'!A925</f>
        <v>0</v>
      </c>
      <c r="B925" s="345">
        <f>'CONSTRUCTION COST ESTIMATE'!B925</f>
        <v>628.06899999999803</v>
      </c>
      <c r="C925" s="346" t="str">
        <f>'CONSTRUCTION COST ESTIMATE'!C925</f>
        <v>TURN LANE-USE ARROW (PAINT)</v>
      </c>
      <c r="D925" s="347" t="str">
        <f>'CONSTRUCTION COST ESTIMATE'!BB925</f>
        <v>EA</v>
      </c>
      <c r="E925" s="348">
        <f>'CONSTRUCTION COST ESTIMATE'!BA925</f>
        <v>0</v>
      </c>
      <c r="F925" s="349" t="s">
        <v>11</v>
      </c>
      <c r="G925" s="349" t="s">
        <v>11</v>
      </c>
    </row>
    <row r="926" spans="1:7" s="350" customFormat="1" ht="45" hidden="1" customHeight="1">
      <c r="A926" s="373">
        <f>'CONSTRUCTION COST ESTIMATE'!A926</f>
        <v>0</v>
      </c>
      <c r="B926" s="345">
        <f>'CONSTRUCTION COST ESTIMATE'!B926</f>
        <v>628.069999999998</v>
      </c>
      <c r="C926" s="346" t="str">
        <f>'CONSTRUCTION COST ESTIMATE'!C926</f>
        <v>TURN LANE-USE ARROW (PAVEMENT MARKING TAPE)</v>
      </c>
      <c r="D926" s="347" t="str">
        <f>'CONSTRUCTION COST ESTIMATE'!BB926</f>
        <v>EA</v>
      </c>
      <c r="E926" s="348">
        <f>'CONSTRUCTION COST ESTIMATE'!BA926</f>
        <v>0</v>
      </c>
      <c r="F926" s="349" t="s">
        <v>11</v>
      </c>
      <c r="G926" s="349" t="s">
        <v>11</v>
      </c>
    </row>
    <row r="927" spans="1:7" s="350" customFormat="1" ht="45" hidden="1" customHeight="1">
      <c r="A927" s="373">
        <f>'CONSTRUCTION COST ESTIMATE'!A927</f>
        <v>0</v>
      </c>
      <c r="B927" s="345">
        <f>'CONSTRUCTION COST ESTIMATE'!B927</f>
        <v>628.07099999999798</v>
      </c>
      <c r="C927" s="346" t="str">
        <f>'CONSTRUCTION COST ESTIMATE'!C927</f>
        <v>TURN AND THRU LANE-USE ARROW (PAINT)</v>
      </c>
      <c r="D927" s="347" t="str">
        <f>'CONSTRUCTION COST ESTIMATE'!BB927</f>
        <v>EA</v>
      </c>
      <c r="E927" s="348">
        <f>'CONSTRUCTION COST ESTIMATE'!BA927</f>
        <v>0</v>
      </c>
      <c r="F927" s="349" t="s">
        <v>11</v>
      </c>
      <c r="G927" s="349" t="s">
        <v>11</v>
      </c>
    </row>
    <row r="928" spans="1:7" s="350" customFormat="1" ht="45" hidden="1" customHeight="1">
      <c r="A928" s="373">
        <f>'CONSTRUCTION COST ESTIMATE'!A928</f>
        <v>0</v>
      </c>
      <c r="B928" s="345">
        <f>'CONSTRUCTION COST ESTIMATE'!B928</f>
        <v>628.07199999999796</v>
      </c>
      <c r="C928" s="346" t="str">
        <f>'CONSTRUCTION COST ESTIMATE'!C928</f>
        <v>TURN AND THRU LANE-USE (PAVEMENT MARKING TAPE)</v>
      </c>
      <c r="D928" s="347" t="str">
        <f>'CONSTRUCTION COST ESTIMATE'!BB928</f>
        <v>EA</v>
      </c>
      <c r="E928" s="348">
        <f>'CONSTRUCTION COST ESTIMATE'!BA928</f>
        <v>0</v>
      </c>
      <c r="F928" s="349" t="s">
        <v>11</v>
      </c>
      <c r="G928" s="349" t="s">
        <v>11</v>
      </c>
    </row>
    <row r="929" spans="1:7" s="350" customFormat="1" ht="45" hidden="1" customHeight="1">
      <c r="A929" s="373">
        <f>'CONSTRUCTION COST ESTIMATE'!A929</f>
        <v>0</v>
      </c>
      <c r="B929" s="345">
        <f>'CONSTRUCTION COST ESTIMATE'!B929</f>
        <v>628.07299999999805</v>
      </c>
      <c r="C929" s="346" t="str">
        <f>'CONSTRUCTION COST ESTIMATE'!C929</f>
        <v>LANE REDUCTION ARROW (PAINT)</v>
      </c>
      <c r="D929" s="347" t="str">
        <f>'CONSTRUCTION COST ESTIMATE'!BB929</f>
        <v>EA</v>
      </c>
      <c r="E929" s="348">
        <f>'CONSTRUCTION COST ESTIMATE'!BA929</f>
        <v>0</v>
      </c>
      <c r="F929" s="349" t="s">
        <v>11</v>
      </c>
      <c r="G929" s="349" t="s">
        <v>11</v>
      </c>
    </row>
    <row r="930" spans="1:7" s="350" customFormat="1" ht="45" hidden="1" customHeight="1">
      <c r="A930" s="373">
        <f>'CONSTRUCTION COST ESTIMATE'!A930</f>
        <v>0</v>
      </c>
      <c r="B930" s="345">
        <f>'CONSTRUCTION COST ESTIMATE'!B930</f>
        <v>628.07399999999802</v>
      </c>
      <c r="C930" s="346" t="str">
        <f>'CONSTRUCTION COST ESTIMATE'!C930</f>
        <v>LANE REDUCTION ARROW (PAVEMENT MARKING TAPE)</v>
      </c>
      <c r="D930" s="347" t="str">
        <f>'CONSTRUCTION COST ESTIMATE'!BB930</f>
        <v>EA</v>
      </c>
      <c r="E930" s="348">
        <f>'CONSTRUCTION COST ESTIMATE'!BA930</f>
        <v>0</v>
      </c>
      <c r="F930" s="349" t="s">
        <v>11</v>
      </c>
      <c r="G930" s="349" t="s">
        <v>11</v>
      </c>
    </row>
    <row r="931" spans="1:7" s="350" customFormat="1" ht="45" hidden="1" customHeight="1">
      <c r="A931" s="373">
        <f>'CONSTRUCTION COST ESTIMATE'!A931</f>
        <v>0</v>
      </c>
      <c r="B931" s="345">
        <f>'CONSTRUCTION COST ESTIMATE'!B931</f>
        <v>628.074999999998</v>
      </c>
      <c r="C931" s="346" t="str">
        <f>'CONSTRUCTION COST ESTIMATE'!C931</f>
        <v>SHARED LANE MARKING (PAINT)</v>
      </c>
      <c r="D931" s="347" t="str">
        <f>'CONSTRUCTION COST ESTIMATE'!BB931</f>
        <v>EA</v>
      </c>
      <c r="E931" s="348">
        <f>'CONSTRUCTION COST ESTIMATE'!BA931</f>
        <v>0</v>
      </c>
      <c r="F931" s="349" t="s">
        <v>11</v>
      </c>
      <c r="G931" s="349" t="s">
        <v>11</v>
      </c>
    </row>
    <row r="932" spans="1:7" s="350" customFormat="1" ht="45" hidden="1" customHeight="1">
      <c r="A932" s="373">
        <f>'CONSTRUCTION COST ESTIMATE'!A932</f>
        <v>0</v>
      </c>
      <c r="B932" s="345">
        <f>'CONSTRUCTION COST ESTIMATE'!B932</f>
        <v>628.07599999999798</v>
      </c>
      <c r="C932" s="346" t="str">
        <f>'CONSTRUCTION COST ESTIMATE'!C932</f>
        <v>SHARED LANE MARKING (PAVEMENT MARKING TAPE)</v>
      </c>
      <c r="D932" s="347" t="str">
        <f>'CONSTRUCTION COST ESTIMATE'!BB932</f>
        <v>EA</v>
      </c>
      <c r="E932" s="348">
        <f>'CONSTRUCTION COST ESTIMATE'!BA932</f>
        <v>0</v>
      </c>
      <c r="F932" s="349" t="s">
        <v>11</v>
      </c>
      <c r="G932" s="349" t="s">
        <v>11</v>
      </c>
    </row>
    <row r="933" spans="1:7" s="350" customFormat="1" ht="45" hidden="1" customHeight="1">
      <c r="A933" s="373">
        <f>'CONSTRUCTION COST ESTIMATE'!A933</f>
        <v>0</v>
      </c>
      <c r="B933" s="345">
        <f>'CONSTRUCTION COST ESTIMATE'!B933</f>
        <v>628.07699999999795</v>
      </c>
      <c r="C933" s="346" t="str">
        <f>'CONSTRUCTION COST ESTIMATE'!C933</f>
        <v>ROUNDABOUT ARROW (PAINT)</v>
      </c>
      <c r="D933" s="347" t="str">
        <f>'CONSTRUCTION COST ESTIMATE'!BB933</f>
        <v>EA</v>
      </c>
      <c r="E933" s="348">
        <f>'CONSTRUCTION COST ESTIMATE'!BA933</f>
        <v>0</v>
      </c>
      <c r="F933" s="349" t="s">
        <v>11</v>
      </c>
      <c r="G933" s="349" t="s">
        <v>11</v>
      </c>
    </row>
    <row r="934" spans="1:7" s="350" customFormat="1" ht="45" hidden="1" customHeight="1">
      <c r="A934" s="373">
        <f>'CONSTRUCTION COST ESTIMATE'!A934</f>
        <v>0</v>
      </c>
      <c r="B934" s="345">
        <f>'CONSTRUCTION COST ESTIMATE'!B934</f>
        <v>628.07799999999804</v>
      </c>
      <c r="C934" s="346" t="str">
        <f>'CONSTRUCTION COST ESTIMATE'!C934</f>
        <v>ROUNDABOUT ARROW (PAVEMENT MARKING TAPE)</v>
      </c>
      <c r="D934" s="347" t="str">
        <f>'CONSTRUCTION COST ESTIMATE'!BB934</f>
        <v>EA</v>
      </c>
      <c r="E934" s="348">
        <f>'CONSTRUCTION COST ESTIMATE'!BA934</f>
        <v>0</v>
      </c>
      <c r="F934" s="349" t="s">
        <v>11</v>
      </c>
      <c r="G934" s="349" t="s">
        <v>11</v>
      </c>
    </row>
    <row r="935" spans="1:7" s="350" customFormat="1" ht="45" hidden="1" customHeight="1">
      <c r="A935" s="373">
        <f>'CONSTRUCTION COST ESTIMATE'!A935</f>
        <v>0</v>
      </c>
      <c r="B935" s="345">
        <f>'CONSTRUCTION COST ESTIMATE'!B935</f>
        <v>628.07899999999802</v>
      </c>
      <c r="C935" s="346" t="str">
        <f>'CONSTRUCTION COST ESTIMATE'!C935</f>
        <v>BIKE LANE LEGEND AND ARROW (PAINT)</v>
      </c>
      <c r="D935" s="347" t="str">
        <f>'CONSTRUCTION COST ESTIMATE'!BB935</f>
        <v>EA</v>
      </c>
      <c r="E935" s="348">
        <f>'CONSTRUCTION COST ESTIMATE'!BA935</f>
        <v>0</v>
      </c>
      <c r="F935" s="349" t="s">
        <v>11</v>
      </c>
      <c r="G935" s="349" t="s">
        <v>11</v>
      </c>
    </row>
    <row r="936" spans="1:7" s="350" customFormat="1" ht="45" hidden="1" customHeight="1">
      <c r="A936" s="373">
        <f>'CONSTRUCTION COST ESTIMATE'!A936</f>
        <v>0</v>
      </c>
      <c r="B936" s="345">
        <f>'CONSTRUCTION COST ESTIMATE'!B936</f>
        <v>628.07999999999799</v>
      </c>
      <c r="C936" s="346" t="str">
        <f>'CONSTRUCTION COST ESTIMATE'!C936</f>
        <v>BIKE LANE LEGEND AND ARROW (PAVEMENT MARKING TAPE)</v>
      </c>
      <c r="D936" s="347" t="str">
        <f>'CONSTRUCTION COST ESTIMATE'!BB936</f>
        <v>EA</v>
      </c>
      <c r="E936" s="348">
        <f>'CONSTRUCTION COST ESTIMATE'!BA936</f>
        <v>0</v>
      </c>
      <c r="F936" s="349" t="s">
        <v>11</v>
      </c>
      <c r="G936" s="349" t="s">
        <v>11</v>
      </c>
    </row>
    <row r="937" spans="1:7" s="350" customFormat="1" ht="45" hidden="1" customHeight="1">
      <c r="A937" s="373">
        <f>'CONSTRUCTION COST ESTIMATE'!A937</f>
        <v>0</v>
      </c>
      <c r="B937" s="345">
        <f>'CONSTRUCTION COST ESTIMATE'!B937</f>
        <v>628.08099999999797</v>
      </c>
      <c r="C937" s="346" t="str">
        <f>'CONSTRUCTION COST ESTIMATE'!C937</f>
        <v>"ONLY" WORD MARKING (PAINT)</v>
      </c>
      <c r="D937" s="347" t="str">
        <f>'CONSTRUCTION COST ESTIMATE'!BB937</f>
        <v>EA</v>
      </c>
      <c r="E937" s="348">
        <f>'CONSTRUCTION COST ESTIMATE'!BA937</f>
        <v>0</v>
      </c>
      <c r="F937" s="349" t="s">
        <v>11</v>
      </c>
      <c r="G937" s="349" t="s">
        <v>11</v>
      </c>
    </row>
    <row r="938" spans="1:7" s="350" customFormat="1" ht="45" hidden="1" customHeight="1">
      <c r="A938" s="373">
        <f>'CONSTRUCTION COST ESTIMATE'!A938</f>
        <v>0</v>
      </c>
      <c r="B938" s="345">
        <f>'CONSTRUCTION COST ESTIMATE'!B938</f>
        <v>628.08199999999795</v>
      </c>
      <c r="C938" s="346" t="str">
        <f>'CONSTRUCTION COST ESTIMATE'!C938</f>
        <v>"ONLY" WORD (PAVEMENT MARKING TAPE)</v>
      </c>
      <c r="D938" s="347" t="str">
        <f>'CONSTRUCTION COST ESTIMATE'!BB938</f>
        <v>EA</v>
      </c>
      <c r="E938" s="348">
        <f>'CONSTRUCTION COST ESTIMATE'!BA938</f>
        <v>0</v>
      </c>
      <c r="F938" s="349" t="s">
        <v>11</v>
      </c>
      <c r="G938" s="349" t="s">
        <v>11</v>
      </c>
    </row>
    <row r="939" spans="1:7" s="350" customFormat="1" ht="45" hidden="1" customHeight="1">
      <c r="A939" s="373">
        <f>'CONSTRUCTION COST ESTIMATE'!A939</f>
        <v>0</v>
      </c>
      <c r="B939" s="345">
        <f>'CONSTRUCTION COST ESTIMATE'!B939</f>
        <v>628.08299999999804</v>
      </c>
      <c r="C939" s="346" t="str">
        <f>'CONSTRUCTION COST ESTIMATE'!C939</f>
        <v>"HUMP" WORD (PAINT)</v>
      </c>
      <c r="D939" s="347" t="str">
        <f>'CONSTRUCTION COST ESTIMATE'!BB939</f>
        <v>EA</v>
      </c>
      <c r="E939" s="348">
        <f>'CONSTRUCTION COST ESTIMATE'!BA939</f>
        <v>0</v>
      </c>
      <c r="F939" s="349" t="s">
        <v>11</v>
      </c>
      <c r="G939" s="349" t="s">
        <v>11</v>
      </c>
    </row>
    <row r="940" spans="1:7" s="350" customFormat="1" ht="45" hidden="1" customHeight="1">
      <c r="A940" s="373">
        <f>'CONSTRUCTION COST ESTIMATE'!A940</f>
        <v>0</v>
      </c>
      <c r="B940" s="345">
        <f>'CONSTRUCTION COST ESTIMATE'!B940</f>
        <v>628.08399999999801</v>
      </c>
      <c r="C940" s="346" t="str">
        <f>'CONSTRUCTION COST ESTIMATE'!C940</f>
        <v>"HUMP" WORD (PAVEMENT MARKING TAPE)</v>
      </c>
      <c r="D940" s="347" t="str">
        <f>'CONSTRUCTION COST ESTIMATE'!BB940</f>
        <v>EA</v>
      </c>
      <c r="E940" s="348">
        <f>'CONSTRUCTION COST ESTIMATE'!BA940</f>
        <v>0</v>
      </c>
      <c r="F940" s="349" t="s">
        <v>11</v>
      </c>
      <c r="G940" s="349" t="s">
        <v>11</v>
      </c>
    </row>
    <row r="941" spans="1:7" s="350" customFormat="1" ht="45" hidden="1" customHeight="1">
      <c r="A941" s="373">
        <f>'CONSTRUCTION COST ESTIMATE'!A941</f>
        <v>0</v>
      </c>
      <c r="B941" s="345">
        <f>'CONSTRUCTION COST ESTIMATE'!B941</f>
        <v>628.08499999999799</v>
      </c>
      <c r="C941" s="346" t="str">
        <f>'CONSTRUCTION COST ESTIMATE'!C941</f>
        <v>"XING" WORD (PAINT)</v>
      </c>
      <c r="D941" s="347" t="str">
        <f>'CONSTRUCTION COST ESTIMATE'!BB941</f>
        <v>EA</v>
      </c>
      <c r="E941" s="348">
        <f>'CONSTRUCTION COST ESTIMATE'!BA941</f>
        <v>0</v>
      </c>
      <c r="F941" s="349" t="s">
        <v>11</v>
      </c>
      <c r="G941" s="349" t="s">
        <v>11</v>
      </c>
    </row>
    <row r="942" spans="1:7" s="350" customFormat="1" ht="45" hidden="1" customHeight="1">
      <c r="A942" s="373">
        <f>'CONSTRUCTION COST ESTIMATE'!A942</f>
        <v>0</v>
      </c>
      <c r="B942" s="345">
        <f>'CONSTRUCTION COST ESTIMATE'!B942</f>
        <v>628.08599999999797</v>
      </c>
      <c r="C942" s="346" t="str">
        <f>'CONSTRUCTION COST ESTIMATE'!C942</f>
        <v>"XING" WORD (PAVEMENT MARKING TAPE)</v>
      </c>
      <c r="D942" s="347" t="str">
        <f>'CONSTRUCTION COST ESTIMATE'!BB942</f>
        <v>EA</v>
      </c>
      <c r="E942" s="348">
        <f>'CONSTRUCTION COST ESTIMATE'!BA942</f>
        <v>0</v>
      </c>
      <c r="F942" s="349" t="s">
        <v>11</v>
      </c>
      <c r="G942" s="349" t="s">
        <v>11</v>
      </c>
    </row>
    <row r="943" spans="1:7" s="350" customFormat="1" ht="45" hidden="1" customHeight="1">
      <c r="A943" s="373">
        <f>'CONSTRUCTION COST ESTIMATE'!A943</f>
        <v>0</v>
      </c>
      <c r="B943" s="345">
        <f>'CONSTRUCTION COST ESTIMATE'!B943</f>
        <v>628.08699999999806</v>
      </c>
      <c r="C943" s="346" t="str">
        <f>'CONSTRUCTION COST ESTIMATE'!C943</f>
        <v>"SCHOOL" WORD (PAINT)</v>
      </c>
      <c r="D943" s="347" t="str">
        <f>'CONSTRUCTION COST ESTIMATE'!BB943</f>
        <v>EA</v>
      </c>
      <c r="E943" s="348">
        <f>'CONSTRUCTION COST ESTIMATE'!BA943</f>
        <v>0</v>
      </c>
      <c r="F943" s="349" t="s">
        <v>11</v>
      </c>
      <c r="G943" s="349" t="s">
        <v>11</v>
      </c>
    </row>
    <row r="944" spans="1:7" s="350" customFormat="1" ht="45" hidden="1" customHeight="1">
      <c r="A944" s="373">
        <f>'CONSTRUCTION COST ESTIMATE'!A944</f>
        <v>0</v>
      </c>
      <c r="B944" s="345">
        <f>'CONSTRUCTION COST ESTIMATE'!B944</f>
        <v>628.08799999999803</v>
      </c>
      <c r="C944" s="346" t="str">
        <f>'CONSTRUCTION COST ESTIMATE'!C944</f>
        <v>"SCHOOL" WORD (PAVEMENT MARKING TAPE)</v>
      </c>
      <c r="D944" s="347" t="str">
        <f>'CONSTRUCTION COST ESTIMATE'!BB944</f>
        <v>EA</v>
      </c>
      <c r="E944" s="348">
        <f>'CONSTRUCTION COST ESTIMATE'!BA944</f>
        <v>0</v>
      </c>
      <c r="F944" s="349" t="s">
        <v>11</v>
      </c>
      <c r="G944" s="349" t="s">
        <v>11</v>
      </c>
    </row>
    <row r="945" spans="1:7" s="350" customFormat="1" ht="45" hidden="1" customHeight="1">
      <c r="A945" s="373">
        <f>'CONSTRUCTION COST ESTIMATE'!A945</f>
        <v>0</v>
      </c>
      <c r="B945" s="345">
        <f>'CONSTRUCTION COST ESTIMATE'!B945</f>
        <v>628.08899999999801</v>
      </c>
      <c r="C945" s="346" t="str">
        <f>'CONSTRUCTION COST ESTIMATE'!C945</f>
        <v>"STOP" WORD (PAINT)</v>
      </c>
      <c r="D945" s="347" t="str">
        <f>'CONSTRUCTION COST ESTIMATE'!BB945</f>
        <v>EA</v>
      </c>
      <c r="E945" s="348">
        <f>'CONSTRUCTION COST ESTIMATE'!BA945</f>
        <v>0</v>
      </c>
      <c r="F945" s="349" t="s">
        <v>11</v>
      </c>
      <c r="G945" s="349" t="s">
        <v>11</v>
      </c>
    </row>
    <row r="946" spans="1:7" s="350" customFormat="1" ht="45" hidden="1" customHeight="1">
      <c r="A946" s="373">
        <f>'CONSTRUCTION COST ESTIMATE'!A946</f>
        <v>0</v>
      </c>
      <c r="B946" s="345">
        <f>'CONSTRUCTION COST ESTIMATE'!B946</f>
        <v>628.08999999999799</v>
      </c>
      <c r="C946" s="346" t="str">
        <f>'CONSTRUCTION COST ESTIMATE'!C946</f>
        <v>"STOP" WORD (PAVEMENT MARKING TAPE)</v>
      </c>
      <c r="D946" s="347" t="str">
        <f>'CONSTRUCTION COST ESTIMATE'!BB946</f>
        <v>EA</v>
      </c>
      <c r="E946" s="348">
        <f>'CONSTRUCTION COST ESTIMATE'!BA946</f>
        <v>0</v>
      </c>
      <c r="F946" s="349" t="s">
        <v>11</v>
      </c>
      <c r="G946" s="349" t="s">
        <v>11</v>
      </c>
    </row>
    <row r="947" spans="1:7" s="350" customFormat="1" ht="45" hidden="1" customHeight="1">
      <c r="A947" s="373">
        <f>'CONSTRUCTION COST ESTIMATE'!A947</f>
        <v>0</v>
      </c>
      <c r="B947" s="345">
        <f>'CONSTRUCTION COST ESTIMATE'!B947</f>
        <v>628.09099999999796</v>
      </c>
      <c r="C947" s="346" t="str">
        <f>'CONSTRUCTION COST ESTIMATE'!C947</f>
        <v>"XX MPH" WORD (PAINT)</v>
      </c>
      <c r="D947" s="347" t="str">
        <f>'CONSTRUCTION COST ESTIMATE'!BB947</f>
        <v>EA</v>
      </c>
      <c r="E947" s="348">
        <f>'CONSTRUCTION COST ESTIMATE'!BA947</f>
        <v>0</v>
      </c>
      <c r="F947" s="349" t="s">
        <v>11</v>
      </c>
      <c r="G947" s="349" t="s">
        <v>11</v>
      </c>
    </row>
    <row r="948" spans="1:7" s="350" customFormat="1" ht="45" hidden="1" customHeight="1">
      <c r="A948" s="373">
        <f>'CONSTRUCTION COST ESTIMATE'!A948</f>
        <v>0</v>
      </c>
      <c r="B948" s="345">
        <f>'CONSTRUCTION COST ESTIMATE'!B948</f>
        <v>628.09199999999805</v>
      </c>
      <c r="C948" s="346" t="str">
        <f>'CONSTRUCTION COST ESTIMATE'!C948</f>
        <v>"XX MPH" WORD (PAVEMENT MARKING TAPE)</v>
      </c>
      <c r="D948" s="347" t="str">
        <f>'CONSTRUCTION COST ESTIMATE'!BB948</f>
        <v>EA</v>
      </c>
      <c r="E948" s="348">
        <f>'CONSTRUCTION COST ESTIMATE'!BA948</f>
        <v>0</v>
      </c>
      <c r="F948" s="349" t="s">
        <v>11</v>
      </c>
      <c r="G948" s="349" t="s">
        <v>11</v>
      </c>
    </row>
    <row r="949" spans="1:7" s="350" customFormat="1" ht="45" hidden="1" customHeight="1">
      <c r="A949" s="373">
        <f>'CONSTRUCTION COST ESTIMATE'!A949</f>
        <v>0</v>
      </c>
      <c r="B949" s="345">
        <f>'CONSTRUCTION COST ESTIMATE'!B949</f>
        <v>628.09299999999803</v>
      </c>
      <c r="C949" s="346" t="str">
        <f>'CONSTRUCTION COST ESTIMATE'!C949</f>
        <v>"YIELD" WORD (PAINT)</v>
      </c>
      <c r="D949" s="347" t="str">
        <f>'CONSTRUCTION COST ESTIMATE'!BB949</f>
        <v>EA</v>
      </c>
      <c r="E949" s="348">
        <f>'CONSTRUCTION COST ESTIMATE'!BA949</f>
        <v>0</v>
      </c>
      <c r="F949" s="349" t="s">
        <v>11</v>
      </c>
      <c r="G949" s="349" t="s">
        <v>11</v>
      </c>
    </row>
    <row r="950" spans="1:7" s="350" customFormat="1" ht="45" hidden="1" customHeight="1">
      <c r="A950" s="373">
        <f>'CONSTRUCTION COST ESTIMATE'!A950</f>
        <v>0</v>
      </c>
      <c r="B950" s="345">
        <f>'CONSTRUCTION COST ESTIMATE'!B950</f>
        <v>628.093999999998</v>
      </c>
      <c r="C950" s="346" t="str">
        <f>'CONSTRUCTION COST ESTIMATE'!C950</f>
        <v>"YIELD" WORD (PAVEMENT MARKING TAPE)</v>
      </c>
      <c r="D950" s="347" t="str">
        <f>'CONSTRUCTION COST ESTIMATE'!BB950</f>
        <v>EA</v>
      </c>
      <c r="E950" s="348">
        <f>'CONSTRUCTION COST ESTIMATE'!BA950</f>
        <v>0</v>
      </c>
      <c r="F950" s="349" t="s">
        <v>11</v>
      </c>
      <c r="G950" s="349" t="s">
        <v>11</v>
      </c>
    </row>
    <row r="951" spans="1:7" s="350" customFormat="1" ht="45" hidden="1" customHeight="1">
      <c r="A951" s="373">
        <f>'CONSTRUCTION COST ESTIMATE'!A951</f>
        <v>0</v>
      </c>
      <c r="B951" s="345">
        <f>'CONSTRUCTION COST ESTIMATE'!B951</f>
        <v>628.09499999999798</v>
      </c>
      <c r="C951" s="346" t="str">
        <f>'CONSTRUCTION COST ESTIMATE'!C951</f>
        <v>"BUSES" WORD (PAINT)</v>
      </c>
      <c r="D951" s="347" t="str">
        <f>'CONSTRUCTION COST ESTIMATE'!BB951</f>
        <v>EA</v>
      </c>
      <c r="E951" s="348">
        <f>'CONSTRUCTION COST ESTIMATE'!BA951</f>
        <v>0</v>
      </c>
      <c r="F951" s="349" t="s">
        <v>11</v>
      </c>
      <c r="G951" s="349" t="s">
        <v>11</v>
      </c>
    </row>
    <row r="952" spans="1:7" s="350" customFormat="1" ht="45" hidden="1" customHeight="1">
      <c r="A952" s="373">
        <f>'CONSTRUCTION COST ESTIMATE'!A952</f>
        <v>0</v>
      </c>
      <c r="B952" s="345">
        <f>'CONSTRUCTION COST ESTIMATE'!B952</f>
        <v>628.09599999999796</v>
      </c>
      <c r="C952" s="346" t="str">
        <f>'CONSTRUCTION COST ESTIMATE'!C952</f>
        <v>"BUSES" WORD (PAVEMENT MARKING TAPE)</v>
      </c>
      <c r="D952" s="347" t="str">
        <f>'CONSTRUCTION COST ESTIMATE'!BB952</f>
        <v>EA</v>
      </c>
      <c r="E952" s="348">
        <f>'CONSTRUCTION COST ESTIMATE'!BA952</f>
        <v>0</v>
      </c>
      <c r="F952" s="349" t="s">
        <v>11</v>
      </c>
      <c r="G952" s="349" t="s">
        <v>11</v>
      </c>
    </row>
    <row r="953" spans="1:7" s="350" customFormat="1" ht="45" hidden="1" customHeight="1">
      <c r="A953" s="373">
        <f>'CONSTRUCTION COST ESTIMATE'!A953</f>
        <v>0</v>
      </c>
      <c r="B953" s="345">
        <f>'CONSTRUCTION COST ESTIMATE'!B953</f>
        <v>628.09699999999805</v>
      </c>
      <c r="C953" s="346" t="str">
        <f>'CONSTRUCTION COST ESTIMATE'!C953</f>
        <v>ACCESSIBILITY PARKING SPACE MARKING SYMBOL (PAINT)</v>
      </c>
      <c r="D953" s="347" t="str">
        <f>'CONSTRUCTION COST ESTIMATE'!BB953</f>
        <v>EA</v>
      </c>
      <c r="E953" s="348">
        <f>'CONSTRUCTION COST ESTIMATE'!BA953</f>
        <v>0</v>
      </c>
      <c r="F953" s="349" t="s">
        <v>11</v>
      </c>
      <c r="G953" s="349" t="s">
        <v>11</v>
      </c>
    </row>
    <row r="954" spans="1:7" s="350" customFormat="1" ht="45" hidden="1" customHeight="1">
      <c r="A954" s="373">
        <f>'CONSTRUCTION COST ESTIMATE'!A954</f>
        <v>0</v>
      </c>
      <c r="B954" s="345">
        <f>'CONSTRUCTION COST ESTIMATE'!B954</f>
        <v>628.09799999999802</v>
      </c>
      <c r="C954" s="346" t="str">
        <f>'CONSTRUCTION COST ESTIMATE'!C954</f>
        <v>ACCESSIBILITY PARKING SPACE MARKING SYMBOL (PAVEMENT MARKING TAPE)</v>
      </c>
      <c r="D954" s="347" t="str">
        <f>'CONSTRUCTION COST ESTIMATE'!BB954</f>
        <v>EA</v>
      </c>
      <c r="E954" s="348">
        <f>'CONSTRUCTION COST ESTIMATE'!BA954</f>
        <v>0</v>
      </c>
      <c r="F954" s="349" t="s">
        <v>11</v>
      </c>
      <c r="G954" s="349" t="s">
        <v>11</v>
      </c>
    </row>
    <row r="955" spans="1:7" s="350" customFormat="1" ht="45" hidden="1" customHeight="1">
      <c r="A955" s="373">
        <f>'CONSTRUCTION COST ESTIMATE'!A955</f>
        <v>0</v>
      </c>
      <c r="B955" s="345">
        <f>'CONSTRUCTION COST ESTIMATE'!B955</f>
        <v>628.098999999998</v>
      </c>
      <c r="C955" s="346" t="str">
        <f>'CONSTRUCTION COST ESTIMATE'!C955</f>
        <v>PAVEMENT LEGEND (PAINT)</v>
      </c>
      <c r="D955" s="347" t="str">
        <f>'CONSTRUCTION COST ESTIMATE'!BB955</f>
        <v>EA</v>
      </c>
      <c r="E955" s="348">
        <f>'CONSTRUCTION COST ESTIMATE'!BA955</f>
        <v>0</v>
      </c>
      <c r="F955" s="349" t="s">
        <v>11</v>
      </c>
      <c r="G955" s="349" t="s">
        <v>11</v>
      </c>
    </row>
    <row r="956" spans="1:7" s="350" customFormat="1" ht="45" hidden="1" customHeight="1">
      <c r="A956" s="373">
        <f>'CONSTRUCTION COST ESTIMATE'!A956</f>
        <v>0</v>
      </c>
      <c r="B956" s="345">
        <f>'CONSTRUCTION COST ESTIMATE'!B956</f>
        <v>628.09999999999798</v>
      </c>
      <c r="C956" s="346" t="str">
        <f>'CONSTRUCTION COST ESTIMATE'!C956</f>
        <v>PAVEMENT LEGEND (PAVEMENT MARKING TAPE)</v>
      </c>
      <c r="D956" s="347" t="str">
        <f>'CONSTRUCTION COST ESTIMATE'!BB956</f>
        <v>EA</v>
      </c>
      <c r="E956" s="348">
        <f>'CONSTRUCTION COST ESTIMATE'!BA956</f>
        <v>0</v>
      </c>
      <c r="F956" s="349" t="s">
        <v>11</v>
      </c>
      <c r="G956" s="349" t="s">
        <v>11</v>
      </c>
    </row>
    <row r="957" spans="1:7" s="350" customFormat="1" ht="45" hidden="1" customHeight="1">
      <c r="A957" s="373">
        <f>'CONSTRUCTION COST ESTIMATE'!A957</f>
        <v>0</v>
      </c>
      <c r="B957" s="345">
        <f>'CONSTRUCTION COST ESTIMATE'!B957</f>
        <v>628.10099999999795</v>
      </c>
      <c r="C957" s="346" t="str">
        <f>'CONSTRUCTION COST ESTIMATE'!C957</f>
        <v>TEMPORARY STRIPING</v>
      </c>
      <c r="D957" s="347" t="str">
        <f>'CONSTRUCTION COST ESTIMATE'!BB957</f>
        <v>LF</v>
      </c>
      <c r="E957" s="348">
        <f>'CONSTRUCTION COST ESTIMATE'!BA957</f>
        <v>0</v>
      </c>
      <c r="F957" s="349" t="s">
        <v>11</v>
      </c>
      <c r="G957" s="349" t="s">
        <v>11</v>
      </c>
    </row>
    <row r="958" spans="1:7" s="350" customFormat="1" ht="45" hidden="1" customHeight="1">
      <c r="A958" s="373">
        <f>'CONSTRUCTION COST ESTIMATE'!A958</f>
        <v>0</v>
      </c>
      <c r="B958" s="345">
        <f>'CONSTRUCTION COST ESTIMATE'!B958</f>
        <v>628.10199999999804</v>
      </c>
      <c r="C958" s="346" t="str">
        <f>'CONSTRUCTION COST ESTIMATE'!C958</f>
        <v>REFLECTIVE WHITE CURB PAINT</v>
      </c>
      <c r="D958" s="347" t="str">
        <f>'CONSTRUCTION COST ESTIMATE'!BB958</f>
        <v>SF</v>
      </c>
      <c r="E958" s="348">
        <f>'CONSTRUCTION COST ESTIMATE'!BA958</f>
        <v>0</v>
      </c>
      <c r="F958" s="349" t="s">
        <v>11</v>
      </c>
      <c r="G958" s="349" t="s">
        <v>11</v>
      </c>
    </row>
    <row r="959" spans="1:7" s="350" customFormat="1" ht="45" hidden="1" customHeight="1">
      <c r="A959" s="373">
        <f>'CONSTRUCTION COST ESTIMATE'!A959</f>
        <v>0</v>
      </c>
      <c r="B959" s="345">
        <f>'CONSTRUCTION COST ESTIMATE'!B959</f>
        <v>628.10299999999802</v>
      </c>
      <c r="C959" s="346" t="str">
        <f>'CONSTRUCTION COST ESTIMATE'!C959</f>
        <v>REFLECTIVE YELLOW CURB PAINT</v>
      </c>
      <c r="D959" s="347" t="str">
        <f>'CONSTRUCTION COST ESTIMATE'!BB959</f>
        <v>SF</v>
      </c>
      <c r="E959" s="348">
        <f>'CONSTRUCTION COST ESTIMATE'!BA959</f>
        <v>0</v>
      </c>
      <c r="F959" s="349" t="s">
        <v>11</v>
      </c>
      <c r="G959" s="349" t="s">
        <v>11</v>
      </c>
    </row>
    <row r="960" spans="1:7" s="350" customFormat="1" ht="45" hidden="1" customHeight="1">
      <c r="A960" s="373">
        <f>'CONSTRUCTION COST ESTIMATE'!A960</f>
        <v>0</v>
      </c>
      <c r="B960" s="345">
        <f>'CONSTRUCTION COST ESTIMATE'!B960</f>
        <v>628.103999999998</v>
      </c>
      <c r="C960" s="346" t="str">
        <f>'CONSTRUCTION COST ESTIMATE'!C960</f>
        <v>NON-REFLECTIVE CURB PAINT (SPECIFY COLOR)</v>
      </c>
      <c r="D960" s="347" t="str">
        <f>'CONSTRUCTION COST ESTIMATE'!BB960</f>
        <v>SF</v>
      </c>
      <c r="E960" s="348">
        <f>'CONSTRUCTION COST ESTIMATE'!BA960</f>
        <v>0</v>
      </c>
      <c r="F960" s="349" t="s">
        <v>11</v>
      </c>
      <c r="G960" s="349" t="s">
        <v>11</v>
      </c>
    </row>
    <row r="961" spans="1:9" s="350" customFormat="1" ht="45" hidden="1" customHeight="1">
      <c r="A961" s="373">
        <f>'CONSTRUCTION COST ESTIMATE'!A961</f>
        <v>0</v>
      </c>
      <c r="B961" s="345">
        <f>'CONSTRUCTION COST ESTIMATE'!B961</f>
        <v>628.10499999999797</v>
      </c>
      <c r="C961" s="346" t="str">
        <f>'CONSTRUCTION COST ESTIMATE'!C961</f>
        <v>REFLECTIVE WHITE MEDIAN PAINT</v>
      </c>
      <c r="D961" s="347" t="str">
        <f>'CONSTRUCTION COST ESTIMATE'!BB961</f>
        <v>SF</v>
      </c>
      <c r="E961" s="348">
        <f>'CONSTRUCTION COST ESTIMATE'!BA961</f>
        <v>0</v>
      </c>
      <c r="F961" s="349" t="s">
        <v>11</v>
      </c>
      <c r="G961" s="349" t="s">
        <v>11</v>
      </c>
    </row>
    <row r="962" spans="1:9" s="350" customFormat="1" ht="45" hidden="1" customHeight="1">
      <c r="A962" s="373">
        <f>'CONSTRUCTION COST ESTIMATE'!A962</f>
        <v>0</v>
      </c>
      <c r="B962" s="345">
        <f>'CONSTRUCTION COST ESTIMATE'!B962</f>
        <v>628.10599999999704</v>
      </c>
      <c r="C962" s="346" t="str">
        <f>'CONSTRUCTION COST ESTIMATE'!C962</f>
        <v>REFLECTIVE YELLOW MEDIAN PAINT</v>
      </c>
      <c r="D962" s="347" t="str">
        <f>'CONSTRUCTION COST ESTIMATE'!BB962</f>
        <v>SF</v>
      </c>
      <c r="E962" s="348">
        <f>'CONSTRUCTION COST ESTIMATE'!BA962</f>
        <v>0</v>
      </c>
      <c r="F962" s="349" t="s">
        <v>11</v>
      </c>
      <c r="G962" s="349" t="s">
        <v>11</v>
      </c>
    </row>
    <row r="963" spans="1:9" s="350" customFormat="1" ht="45" hidden="1" customHeight="1">
      <c r="A963" s="373">
        <f>'CONSTRUCTION COST ESTIMATE'!A963</f>
        <v>0</v>
      </c>
      <c r="B963" s="345">
        <f>'CONSTRUCTION COST ESTIMATE'!B963</f>
        <v>628.10699999999702</v>
      </c>
      <c r="C963" s="346" t="str">
        <f>'CONSTRUCTION COST ESTIMATE'!C963</f>
        <v>REFLECTIVE WHITE MEDIAN NOSE PAINT WITH REFLECTIVE WHITE PAVEMENT MARKERS</v>
      </c>
      <c r="D963" s="347" t="str">
        <f>'CONSTRUCTION COST ESTIMATE'!BB963</f>
        <v>SF</v>
      </c>
      <c r="E963" s="348">
        <f>'CONSTRUCTION COST ESTIMATE'!BA963</f>
        <v>0</v>
      </c>
      <c r="F963" s="349" t="s">
        <v>11</v>
      </c>
      <c r="G963" s="349" t="s">
        <v>11</v>
      </c>
    </row>
    <row r="964" spans="1:9" s="350" customFormat="1" ht="45" hidden="1" customHeight="1">
      <c r="A964" s="373">
        <f>'CONSTRUCTION COST ESTIMATE'!A964</f>
        <v>0</v>
      </c>
      <c r="B964" s="345">
        <f>'CONSTRUCTION COST ESTIMATE'!B964</f>
        <v>628.10799999999699</v>
      </c>
      <c r="C964" s="346" t="str">
        <f>'CONSTRUCTION COST ESTIMATE'!C964</f>
        <v>REFLECTIVE YELLOW MEDIAN NOSE PAINT WITH REFLECTIVE YELLOW PAVEMENT MARKERS</v>
      </c>
      <c r="D964" s="347" t="str">
        <f>'CONSTRUCTION COST ESTIMATE'!BB964</f>
        <v>SF</v>
      </c>
      <c r="E964" s="348">
        <f>'CONSTRUCTION COST ESTIMATE'!BA964</f>
        <v>0</v>
      </c>
      <c r="F964" s="349" t="s">
        <v>11</v>
      </c>
      <c r="G964" s="349" t="s">
        <v>11</v>
      </c>
    </row>
    <row r="965" spans="1:9" s="350" customFormat="1" ht="30" customHeight="1">
      <c r="A965" s="372" t="str">
        <f>'CONSTRUCTION COST ESTIMATE'!A965</f>
        <v>SP 629</v>
      </c>
      <c r="B965" s="338"/>
      <c r="C965" s="339" t="str">
        <f>'CONSTRUCTION COST ESTIMATE'!C965</f>
        <v>WATER DISTRIBUTION SYSTEMS</v>
      </c>
      <c r="D965" s="340"/>
      <c r="E965" s="341"/>
      <c r="F965" s="342"/>
      <c r="G965" s="342"/>
      <c r="I965" s="344" t="s">
        <v>1447</v>
      </c>
    </row>
    <row r="966" spans="1:9" s="350" customFormat="1" ht="45" hidden="1" customHeight="1">
      <c r="A966" s="373">
        <f>'CONSTRUCTION COST ESTIMATE'!A966</f>
        <v>0</v>
      </c>
      <c r="B966" s="345">
        <f>'CONSTRUCTION COST ESTIMATE'!B966</f>
        <v>629.00049999999999</v>
      </c>
      <c r="C966" s="346" t="str">
        <f>'CONSTRUCTION COST ESTIMATE'!C966</f>
        <v>ADJUST AVAR</v>
      </c>
      <c r="D966" s="347" t="str">
        <f>'CONSTRUCTION COST ESTIMATE'!BB966</f>
        <v>EA</v>
      </c>
      <c r="E966" s="348">
        <f>'CONSTRUCTION COST ESTIMATE'!BA966</f>
        <v>0</v>
      </c>
      <c r="F966" s="349" t="s">
        <v>11</v>
      </c>
      <c r="G966" s="349" t="s">
        <v>11</v>
      </c>
    </row>
    <row r="967" spans="1:9" s="350" customFormat="1" ht="45" hidden="1" customHeight="1">
      <c r="A967" s="373">
        <f>'CONSTRUCTION COST ESTIMATE'!A967</f>
        <v>0</v>
      </c>
      <c r="B967" s="345">
        <f>'CONSTRUCTION COST ESTIMATE'!B967</f>
        <v>629.00099999999998</v>
      </c>
      <c r="C967" s="346" t="str">
        <f>'CONSTRUCTION COST ESTIMATE'!C967</f>
        <v>MANUAL BLOW OFF ASSEMBLY (2 INCH)</v>
      </c>
      <c r="D967" s="347" t="str">
        <f>'CONSTRUCTION COST ESTIMATE'!BB967</f>
        <v>EA</v>
      </c>
      <c r="E967" s="348">
        <f>'CONSTRUCTION COST ESTIMATE'!BA967</f>
        <v>0</v>
      </c>
      <c r="F967" s="349" t="s">
        <v>11</v>
      </c>
      <c r="G967" s="349" t="s">
        <v>11</v>
      </c>
    </row>
    <row r="968" spans="1:9" s="350" customFormat="1" ht="45" hidden="1" customHeight="1">
      <c r="A968" s="373">
        <f>'CONSTRUCTION COST ESTIMATE'!A968</f>
        <v>0</v>
      </c>
      <c r="B968" s="345">
        <f>'CONSTRUCTION COST ESTIMATE'!B968</f>
        <v>629.00199999999995</v>
      </c>
      <c r="C968" s="346" t="str">
        <f>'CONSTRUCTION COST ESTIMATE'!C968</f>
        <v>LOW POINT BLOW OFF DRAIN ASSEMBLY (6 INCH)</v>
      </c>
      <c r="D968" s="347" t="str">
        <f>'CONSTRUCTION COST ESTIMATE'!BB968</f>
        <v>EA</v>
      </c>
      <c r="E968" s="348">
        <f>'CONSTRUCTION COST ESTIMATE'!BA968</f>
        <v>0</v>
      </c>
      <c r="F968" s="349" t="s">
        <v>11</v>
      </c>
      <c r="G968" s="349" t="s">
        <v>11</v>
      </c>
    </row>
    <row r="969" spans="1:9" s="350" customFormat="1" ht="45" hidden="1" customHeight="1">
      <c r="A969" s="373">
        <f>'CONSTRUCTION COST ESTIMATE'!A969</f>
        <v>0</v>
      </c>
      <c r="B969" s="345">
        <f>'CONSTRUCTION COST ESTIMATE'!B969</f>
        <v>629.00300000000004</v>
      </c>
      <c r="C969" s="346" t="str">
        <f>'CONSTRUCTION COST ESTIMATE'!C969</f>
        <v>ADJUST BLOW OFF COVER TO GRADE</v>
      </c>
      <c r="D969" s="347" t="str">
        <f>'CONSTRUCTION COST ESTIMATE'!BB969</f>
        <v>EA</v>
      </c>
      <c r="E969" s="348">
        <f>'CONSTRUCTION COST ESTIMATE'!BA969</f>
        <v>0</v>
      </c>
      <c r="F969" s="349" t="s">
        <v>11</v>
      </c>
      <c r="G969" s="349" t="s">
        <v>11</v>
      </c>
    </row>
    <row r="970" spans="1:9" s="350" customFormat="1" ht="45" hidden="1" customHeight="1">
      <c r="A970" s="373">
        <f>'CONSTRUCTION COST ESTIMATE'!A970</f>
        <v>0</v>
      </c>
      <c r="B970" s="345">
        <f>'CONSTRUCTION COST ESTIMATE'!B970</f>
        <v>629.00400000000002</v>
      </c>
      <c r="C970" s="346" t="str">
        <f>'CONSTRUCTION COST ESTIMATE'!C970</f>
        <v>ADJUST BLOW OFF AND ASSEMBLY</v>
      </c>
      <c r="D970" s="347" t="str">
        <f>'CONSTRUCTION COST ESTIMATE'!BB970</f>
        <v>EA</v>
      </c>
      <c r="E970" s="348">
        <f>'CONSTRUCTION COST ESTIMATE'!BA970</f>
        <v>0</v>
      </c>
      <c r="F970" s="349" t="s">
        <v>11</v>
      </c>
      <c r="G970" s="349" t="s">
        <v>11</v>
      </c>
    </row>
    <row r="971" spans="1:9" s="350" customFormat="1" ht="45" hidden="1" customHeight="1">
      <c r="A971" s="373">
        <f>'CONSTRUCTION COST ESTIMATE'!A971</f>
        <v>0</v>
      </c>
      <c r="B971" s="345">
        <f>'CONSTRUCTION COST ESTIMATE'!B971</f>
        <v>629.005</v>
      </c>
      <c r="C971" s="346" t="str">
        <f>'CONSTRUCTION COST ESTIMATE'!C971</f>
        <v>ADJUST BLOW OFF AND RISER ASSEMBLY</v>
      </c>
      <c r="D971" s="347" t="str">
        <f>'CONSTRUCTION COST ESTIMATE'!BB971</f>
        <v>EA</v>
      </c>
      <c r="E971" s="348">
        <f>'CONSTRUCTION COST ESTIMATE'!BA971</f>
        <v>0</v>
      </c>
      <c r="F971" s="349" t="s">
        <v>11</v>
      </c>
      <c r="G971" s="349" t="s">
        <v>11</v>
      </c>
    </row>
    <row r="972" spans="1:9" s="350" customFormat="1" ht="45" hidden="1" customHeight="1">
      <c r="A972" s="373">
        <f>'CONSTRUCTION COST ESTIMATE'!A972</f>
        <v>0</v>
      </c>
      <c r="B972" s="345">
        <f>'CONSTRUCTION COST ESTIMATE'!B972</f>
        <v>629.00599999999997</v>
      </c>
      <c r="C972" s="346" t="str">
        <f>'CONSTRUCTION COST ESTIMATE'!C972</f>
        <v>RELOCATE 2 INCH BLOW OFF</v>
      </c>
      <c r="D972" s="347" t="str">
        <f>'CONSTRUCTION COST ESTIMATE'!BB972</f>
        <v>LS</v>
      </c>
      <c r="E972" s="348">
        <f>'CONSTRUCTION COST ESTIMATE'!BA972</f>
        <v>0</v>
      </c>
      <c r="F972" s="349" t="s">
        <v>11</v>
      </c>
      <c r="G972" s="349" t="s">
        <v>11</v>
      </c>
    </row>
    <row r="973" spans="1:9" s="350" customFormat="1" ht="45" hidden="1" customHeight="1">
      <c r="A973" s="373">
        <f>'CONSTRUCTION COST ESTIMATE'!A973</f>
        <v>0</v>
      </c>
      <c r="B973" s="345">
        <f>'CONSTRUCTION COST ESTIMATE'!B973</f>
        <v>629.01</v>
      </c>
      <c r="C973" s="346" t="str">
        <f>'CONSTRUCTION COST ESTIMATE'!C973</f>
        <v>INSTALL VEHICULAR PROTECTION BOLLARD</v>
      </c>
      <c r="D973" s="347" t="str">
        <f>'CONSTRUCTION COST ESTIMATE'!BB973</f>
        <v>EA</v>
      </c>
      <c r="E973" s="348">
        <f>'CONSTRUCTION COST ESTIMATE'!BA973</f>
        <v>0</v>
      </c>
      <c r="F973" s="349" t="s">
        <v>11</v>
      </c>
      <c r="G973" s="349" t="s">
        <v>11</v>
      </c>
    </row>
    <row r="974" spans="1:9" s="350" customFormat="1" ht="45" hidden="1" customHeight="1">
      <c r="A974" s="373">
        <f>'CONSTRUCTION COST ESTIMATE'!A974</f>
        <v>0</v>
      </c>
      <c r="B974" s="345">
        <f>'CONSTRUCTION COST ESTIMATE'!B974</f>
        <v>629.01099999999997</v>
      </c>
      <c r="C974" s="346" t="str">
        <f>'CONSTRUCTION COST ESTIMATE'!C974</f>
        <v>STEEL CASING (16 INCH)</v>
      </c>
      <c r="D974" s="347" t="str">
        <f>'CONSTRUCTION COST ESTIMATE'!BB974</f>
        <v>LF</v>
      </c>
      <c r="E974" s="348">
        <f>'CONSTRUCTION COST ESTIMATE'!BA974</f>
        <v>0</v>
      </c>
      <c r="F974" s="349" t="s">
        <v>11</v>
      </c>
      <c r="G974" s="349" t="s">
        <v>11</v>
      </c>
    </row>
    <row r="975" spans="1:9" s="350" customFormat="1" ht="45" hidden="1" customHeight="1">
      <c r="A975" s="373">
        <f>'CONSTRUCTION COST ESTIMATE'!A975</f>
        <v>0</v>
      </c>
      <c r="B975" s="345">
        <f>'CONSTRUCTION COST ESTIMATE'!B975</f>
        <v>629.01199999999994</v>
      </c>
      <c r="C975" s="346" t="str">
        <f>'CONSTRUCTION COST ESTIMATE'!C975</f>
        <v>STEEL CASING (20 INCH)</v>
      </c>
      <c r="D975" s="347" t="str">
        <f>'CONSTRUCTION COST ESTIMATE'!BB975</f>
        <v>LF</v>
      </c>
      <c r="E975" s="348">
        <f>'CONSTRUCTION COST ESTIMATE'!BA975</f>
        <v>0</v>
      </c>
      <c r="F975" s="349" t="s">
        <v>11</v>
      </c>
      <c r="G975" s="349" t="s">
        <v>11</v>
      </c>
    </row>
    <row r="976" spans="1:9" s="350" customFormat="1" ht="45" hidden="1" customHeight="1">
      <c r="A976" s="373">
        <f>'CONSTRUCTION COST ESTIMATE'!A976</f>
        <v>0</v>
      </c>
      <c r="B976" s="345">
        <f>'CONSTRUCTION COST ESTIMATE'!B976</f>
        <v>629.01300000000003</v>
      </c>
      <c r="C976" s="346" t="str">
        <f>'CONSTRUCTION COST ESTIMATE'!C976</f>
        <v>STEEL CASING (24 INCH)</v>
      </c>
      <c r="D976" s="347" t="str">
        <f>'CONSTRUCTION COST ESTIMATE'!BB976</f>
        <v>LF</v>
      </c>
      <c r="E976" s="348">
        <f>'CONSTRUCTION COST ESTIMATE'!BA976</f>
        <v>0</v>
      </c>
      <c r="F976" s="349" t="s">
        <v>11</v>
      </c>
      <c r="G976" s="349" t="s">
        <v>11</v>
      </c>
    </row>
    <row r="977" spans="1:7" s="350" customFormat="1" ht="45" hidden="1" customHeight="1">
      <c r="A977" s="373">
        <f>'CONSTRUCTION COST ESTIMATE'!A977</f>
        <v>0</v>
      </c>
      <c r="B977" s="345">
        <f>'CONSTRUCTION COST ESTIMATE'!B977</f>
        <v>629.01400000000001</v>
      </c>
      <c r="C977" s="346" t="str">
        <f>'CONSTRUCTION COST ESTIMATE'!C977</f>
        <v>JACK AND BORING</v>
      </c>
      <c r="D977" s="347" t="str">
        <f>'CONSTRUCTION COST ESTIMATE'!BB977</f>
        <v>LS</v>
      </c>
      <c r="E977" s="348">
        <f>'CONSTRUCTION COST ESTIMATE'!BA977</f>
        <v>0</v>
      </c>
      <c r="F977" s="349" t="s">
        <v>11</v>
      </c>
      <c r="G977" s="349" t="s">
        <v>11</v>
      </c>
    </row>
    <row r="978" spans="1:7" s="350" customFormat="1" ht="45" hidden="1" customHeight="1">
      <c r="A978" s="373">
        <f>'CONSTRUCTION COST ESTIMATE'!A978</f>
        <v>0</v>
      </c>
      <c r="B978" s="345">
        <f>'CONSTRUCTION COST ESTIMATE'!B978</f>
        <v>629.01499999999999</v>
      </c>
      <c r="C978" s="346" t="str">
        <f>'CONSTRUCTION COST ESTIMATE'!C978</f>
        <v>JACK AND BORING INCLUDING STEEL CASING</v>
      </c>
      <c r="D978" s="347" t="str">
        <f>'CONSTRUCTION COST ESTIMATE'!BB978</f>
        <v>LS</v>
      </c>
      <c r="E978" s="348">
        <f>'CONSTRUCTION COST ESTIMATE'!BA978</f>
        <v>0</v>
      </c>
      <c r="F978" s="349" t="s">
        <v>11</v>
      </c>
      <c r="G978" s="349" t="s">
        <v>11</v>
      </c>
    </row>
    <row r="979" spans="1:7" s="350" customFormat="1" ht="45" hidden="1" customHeight="1">
      <c r="A979" s="373">
        <f>'CONSTRUCTION COST ESTIMATE'!A979</f>
        <v>0</v>
      </c>
      <c r="B979" s="345">
        <f>'CONSTRUCTION COST ESTIMATE'!B979</f>
        <v>629.02</v>
      </c>
      <c r="C979" s="346" t="str">
        <f>'CONSTRUCTION COST ESTIMATE'!C979</f>
        <v>MISCELLANEOUS LVVWD REQUIRED FIELD ADJUSTMENT</v>
      </c>
      <c r="D979" s="347" t="str">
        <f>'CONSTRUCTION COST ESTIMATE'!BB979</f>
        <v>FA</v>
      </c>
      <c r="E979" s="348">
        <f>'CONSTRUCTION COST ESTIMATE'!BA979</f>
        <v>0</v>
      </c>
      <c r="F979" s="349" t="s">
        <v>11</v>
      </c>
      <c r="G979" s="349" t="s">
        <v>11</v>
      </c>
    </row>
    <row r="980" spans="1:7" s="350" customFormat="1" ht="45" hidden="1" customHeight="1">
      <c r="A980" s="373">
        <f>'CONSTRUCTION COST ESTIMATE'!A980</f>
        <v>0</v>
      </c>
      <c r="B980" s="345">
        <f>'CONSTRUCTION COST ESTIMATE'!B980</f>
        <v>629.02099999999996</v>
      </c>
      <c r="C980" s="346" t="str">
        <f>'CONSTRUCTION COST ESTIMATE'!C980</f>
        <v>FIRE HYDRANT LATERAL (6 INCH)</v>
      </c>
      <c r="D980" s="347" t="str">
        <f>'CONSTRUCTION COST ESTIMATE'!BB980</f>
        <v>LF</v>
      </c>
      <c r="E980" s="348">
        <f>'CONSTRUCTION COST ESTIMATE'!BA980</f>
        <v>0</v>
      </c>
      <c r="F980" s="349" t="s">
        <v>11</v>
      </c>
      <c r="G980" s="349" t="s">
        <v>11</v>
      </c>
    </row>
    <row r="981" spans="1:7" s="350" customFormat="1" ht="45" hidden="1" customHeight="1">
      <c r="A981" s="373">
        <f>'CONSTRUCTION COST ESTIMATE'!A981</f>
        <v>0</v>
      </c>
      <c r="B981" s="345">
        <f>'CONSTRUCTION COST ESTIMATE'!B981</f>
        <v>629.02200000000005</v>
      </c>
      <c r="C981" s="346" t="str">
        <f>'CONSTRUCTION COST ESTIMATE'!C981</f>
        <v>RELOCATE FIRE HYDRANT ASSEMBLY</v>
      </c>
      <c r="D981" s="347" t="str">
        <f>'CONSTRUCTION COST ESTIMATE'!BB981</f>
        <v>EA</v>
      </c>
      <c r="E981" s="348">
        <f>'CONSTRUCTION COST ESTIMATE'!BA981</f>
        <v>0</v>
      </c>
      <c r="F981" s="349" t="s">
        <v>11</v>
      </c>
      <c r="G981" s="349" t="s">
        <v>11</v>
      </c>
    </row>
    <row r="982" spans="1:7" s="350" customFormat="1" ht="45" hidden="1" customHeight="1">
      <c r="A982" s="373">
        <f>'CONSTRUCTION COST ESTIMATE'!A982</f>
        <v>0</v>
      </c>
      <c r="B982" s="345">
        <f>'CONSTRUCTION COST ESTIMATE'!B982</f>
        <v>629.02300000000002</v>
      </c>
      <c r="C982" s="346" t="str">
        <f>'CONSTRUCTION COST ESTIMATE'!C982</f>
        <v>REMOVE AND REPLACE FIRE HYRANT CONCRETE PAD</v>
      </c>
      <c r="D982" s="347" t="str">
        <f>'CONSTRUCTION COST ESTIMATE'!BB982</f>
        <v>EA</v>
      </c>
      <c r="E982" s="348">
        <f>'CONSTRUCTION COST ESTIMATE'!BA982</f>
        <v>0</v>
      </c>
      <c r="F982" s="349" t="s">
        <v>11</v>
      </c>
      <c r="G982" s="349" t="s">
        <v>11</v>
      </c>
    </row>
    <row r="983" spans="1:7" s="350" customFormat="1" ht="45" hidden="1" customHeight="1">
      <c r="A983" s="373">
        <f>'CONSTRUCTION COST ESTIMATE'!A983</f>
        <v>0</v>
      </c>
      <c r="B983" s="345">
        <f>'CONSTRUCTION COST ESTIMATE'!B983</f>
        <v>629.024</v>
      </c>
      <c r="C983" s="346" t="str">
        <f>'CONSTRUCTION COST ESTIMATE'!C983</f>
        <v>RELOCATE WATER SERVICE</v>
      </c>
      <c r="D983" s="347" t="str">
        <f>'CONSTRUCTION COST ESTIMATE'!BB983</f>
        <v>LS</v>
      </c>
      <c r="E983" s="348">
        <f>'CONSTRUCTION COST ESTIMATE'!BA983</f>
        <v>0</v>
      </c>
      <c r="F983" s="349" t="s">
        <v>11</v>
      </c>
      <c r="G983" s="349" t="s">
        <v>11</v>
      </c>
    </row>
    <row r="984" spans="1:7" s="350" customFormat="1" ht="45" hidden="1" customHeight="1">
      <c r="A984" s="373">
        <f>'CONSTRUCTION COST ESTIMATE'!A984</f>
        <v>0</v>
      </c>
      <c r="B984" s="345">
        <f>'CONSTRUCTION COST ESTIMATE'!B984</f>
        <v>629.02499999999998</v>
      </c>
      <c r="C984" s="346" t="str">
        <f>'CONSTRUCTION COST ESTIMATE'!C984</f>
        <v>RELOCATE WATER SERVICE LATERAL</v>
      </c>
      <c r="D984" s="347" t="str">
        <f>'CONSTRUCTION COST ESTIMATE'!BB984</f>
        <v>EA</v>
      </c>
      <c r="E984" s="348">
        <f>'CONSTRUCTION COST ESTIMATE'!BA984</f>
        <v>0</v>
      </c>
      <c r="F984" s="349" t="s">
        <v>11</v>
      </c>
      <c r="G984" s="349" t="s">
        <v>11</v>
      </c>
    </row>
    <row r="985" spans="1:7" s="350" customFormat="1" ht="45" hidden="1" customHeight="1">
      <c r="A985" s="373">
        <f>'CONSTRUCTION COST ESTIMATE'!A985</f>
        <v>0</v>
      </c>
      <c r="B985" s="345">
        <f>'CONSTRUCTION COST ESTIMATE'!B985</f>
        <v>629.02599999999995</v>
      </c>
      <c r="C985" s="346" t="str">
        <f>'CONSTRUCTION COST ESTIMATE'!C985</f>
        <v>SERVICE LATERAL (1 INCH)</v>
      </c>
      <c r="D985" s="347" t="str">
        <f>'CONSTRUCTION COST ESTIMATE'!BB985</f>
        <v>LF</v>
      </c>
      <c r="E985" s="348">
        <f>'CONSTRUCTION COST ESTIMATE'!BA985</f>
        <v>0</v>
      </c>
      <c r="F985" s="349" t="s">
        <v>11</v>
      </c>
      <c r="G985" s="349" t="s">
        <v>11</v>
      </c>
    </row>
    <row r="986" spans="1:7" s="350" customFormat="1" ht="45" hidden="1" customHeight="1">
      <c r="A986" s="373">
        <f>'CONSTRUCTION COST ESTIMATE'!A986</f>
        <v>0</v>
      </c>
      <c r="B986" s="345">
        <f>'CONSTRUCTION COST ESTIMATE'!B986</f>
        <v>629.02700000000004</v>
      </c>
      <c r="C986" s="346" t="str">
        <f>'CONSTRUCTION COST ESTIMATE'!C986</f>
        <v>SERVICE LATERAL (2 INCH)</v>
      </c>
      <c r="D986" s="347" t="str">
        <f>'CONSTRUCTION COST ESTIMATE'!BB986</f>
        <v>LF</v>
      </c>
      <c r="E986" s="348">
        <f>'CONSTRUCTION COST ESTIMATE'!BA986</f>
        <v>0</v>
      </c>
      <c r="F986" s="349" t="s">
        <v>11</v>
      </c>
      <c r="G986" s="349" t="s">
        <v>11</v>
      </c>
    </row>
    <row r="987" spans="1:7" s="350" customFormat="1" ht="45" hidden="1" customHeight="1">
      <c r="A987" s="373">
        <f>'CONSTRUCTION COST ESTIMATE'!A987</f>
        <v>0</v>
      </c>
      <c r="B987" s="345">
        <f>'CONSTRUCTION COST ESTIMATE'!B987</f>
        <v>629.02800000000002</v>
      </c>
      <c r="C987" s="346" t="str">
        <f>'CONSTRUCTION COST ESTIMATE'!C987</f>
        <v>45 DEGREE WATER MAIN MODIFICATION</v>
      </c>
      <c r="D987" s="347" t="str">
        <f>'CONSTRUCTION COST ESTIMATE'!BB987</f>
        <v>EA</v>
      </c>
      <c r="E987" s="348">
        <f>'CONSTRUCTION COST ESTIMATE'!BA987</f>
        <v>0</v>
      </c>
      <c r="F987" s="349" t="s">
        <v>11</v>
      </c>
      <c r="G987" s="349" t="s">
        <v>11</v>
      </c>
    </row>
    <row r="988" spans="1:7" s="350" customFormat="1" ht="45" hidden="1" customHeight="1">
      <c r="A988" s="373">
        <f>'CONSTRUCTION COST ESTIMATE'!A988</f>
        <v>0</v>
      </c>
      <c r="B988" s="345">
        <f>'CONSTRUCTION COST ESTIMATE'!B988</f>
        <v>629.029</v>
      </c>
      <c r="C988" s="346" t="str">
        <f>'CONSTRUCTION COST ESTIMATE'!C988</f>
        <v>REPLACE WATER MAIN</v>
      </c>
      <c r="D988" s="347" t="str">
        <f>'CONSTRUCTION COST ESTIMATE'!BB988</f>
        <v>LS</v>
      </c>
      <c r="E988" s="348">
        <f>'CONSTRUCTION COST ESTIMATE'!BA988</f>
        <v>0</v>
      </c>
      <c r="F988" s="349" t="s">
        <v>11</v>
      </c>
      <c r="G988" s="349" t="s">
        <v>11</v>
      </c>
    </row>
    <row r="989" spans="1:7" s="350" customFormat="1" ht="45" hidden="1" customHeight="1">
      <c r="A989" s="373">
        <f>'CONSTRUCTION COST ESTIMATE'!A989</f>
        <v>0</v>
      </c>
      <c r="B989" s="345">
        <f>'CONSTRUCTION COST ESTIMATE'!B989</f>
        <v>629.03</v>
      </c>
      <c r="C989" s="346" t="str">
        <f>'CONSTRUCTION COST ESTIMATE'!C989</f>
        <v>ADJUST WATER ACCESS MANHOLE COVER</v>
      </c>
      <c r="D989" s="347" t="str">
        <f>'CONSTRUCTION COST ESTIMATE'!BB989</f>
        <v>EA</v>
      </c>
      <c r="E989" s="348">
        <f>'CONSTRUCTION COST ESTIMATE'!BA989</f>
        <v>0</v>
      </c>
      <c r="F989" s="349" t="s">
        <v>11</v>
      </c>
      <c r="G989" s="349" t="s">
        <v>11</v>
      </c>
    </row>
    <row r="990" spans="1:7" s="350" customFormat="1" ht="45" hidden="1" customHeight="1">
      <c r="A990" s="373">
        <f>'CONSTRUCTION COST ESTIMATE'!A990</f>
        <v>0</v>
      </c>
      <c r="B990" s="345">
        <f>'CONSTRUCTION COST ESTIMATE'!B990</f>
        <v>629.03099999999995</v>
      </c>
      <c r="C990" s="346" t="str">
        <f>'CONSTRUCTION COST ESTIMATE'!C990</f>
        <v>WATER METER (0.75 INCH)</v>
      </c>
      <c r="D990" s="347" t="str">
        <f>'CONSTRUCTION COST ESTIMATE'!BB990</f>
        <v>EA</v>
      </c>
      <c r="E990" s="348">
        <f>'CONSTRUCTION COST ESTIMATE'!BA990</f>
        <v>0</v>
      </c>
      <c r="F990" s="349" t="s">
        <v>11</v>
      </c>
      <c r="G990" s="349" t="s">
        <v>11</v>
      </c>
    </row>
    <row r="991" spans="1:7" s="350" customFormat="1" ht="45" hidden="1" customHeight="1">
      <c r="A991" s="373">
        <f>'CONSTRUCTION COST ESTIMATE'!A991</f>
        <v>0</v>
      </c>
      <c r="B991" s="345">
        <f>'CONSTRUCTION COST ESTIMATE'!B991</f>
        <v>629.03200000000004</v>
      </c>
      <c r="C991" s="346" t="str">
        <f>'CONSTRUCTION COST ESTIMATE'!C991</f>
        <v>WATER METER (1 INCH)</v>
      </c>
      <c r="D991" s="347" t="str">
        <f>'CONSTRUCTION COST ESTIMATE'!BB991</f>
        <v>EA</v>
      </c>
      <c r="E991" s="348">
        <f>'CONSTRUCTION COST ESTIMATE'!BA991</f>
        <v>0</v>
      </c>
      <c r="F991" s="349" t="s">
        <v>11</v>
      </c>
      <c r="G991" s="349" t="s">
        <v>11</v>
      </c>
    </row>
    <row r="992" spans="1:7" s="350" customFormat="1" ht="45" hidden="1" customHeight="1">
      <c r="A992" s="373">
        <f>'CONSTRUCTION COST ESTIMATE'!A992</f>
        <v>0</v>
      </c>
      <c r="B992" s="345">
        <f>'CONSTRUCTION COST ESTIMATE'!B992</f>
        <v>629.03300000000002</v>
      </c>
      <c r="C992" s="346" t="str">
        <f>'CONSTRUCTION COST ESTIMATE'!C992</f>
        <v>WATER METER AND METER BOX (1 INCH)</v>
      </c>
      <c r="D992" s="347" t="str">
        <f>'CONSTRUCTION COST ESTIMATE'!BB992</f>
        <v>EA</v>
      </c>
      <c r="E992" s="348">
        <f>'CONSTRUCTION COST ESTIMATE'!BA992</f>
        <v>0</v>
      </c>
      <c r="F992" s="349" t="s">
        <v>11</v>
      </c>
      <c r="G992" s="349" t="s">
        <v>11</v>
      </c>
    </row>
    <row r="993" spans="1:7" s="350" customFormat="1" ht="45" hidden="1" customHeight="1">
      <c r="A993" s="373">
        <f>'CONSTRUCTION COST ESTIMATE'!A993</f>
        <v>0</v>
      </c>
      <c r="B993" s="345">
        <f>'CONSTRUCTION COST ESTIMATE'!B993</f>
        <v>629.03399999999999</v>
      </c>
      <c r="C993" s="346" t="str">
        <f>'CONSTRUCTION COST ESTIMATE'!C993</f>
        <v>ABANDON EXISTING WATER METER</v>
      </c>
      <c r="D993" s="347" t="str">
        <f>'CONSTRUCTION COST ESTIMATE'!BB993</f>
        <v>EA</v>
      </c>
      <c r="E993" s="348">
        <f>'CONSTRUCTION COST ESTIMATE'!BA993</f>
        <v>0</v>
      </c>
      <c r="F993" s="349" t="s">
        <v>11</v>
      </c>
      <c r="G993" s="349" t="s">
        <v>11</v>
      </c>
    </row>
    <row r="994" spans="1:7" s="350" customFormat="1" ht="45" hidden="1" customHeight="1">
      <c r="A994" s="373">
        <f>'CONSTRUCTION COST ESTIMATE'!A994</f>
        <v>0</v>
      </c>
      <c r="B994" s="345">
        <f>'CONSTRUCTION COST ESTIMATE'!B994</f>
        <v>629.03499999999997</v>
      </c>
      <c r="C994" s="346" t="str">
        <f>'CONSTRUCTION COST ESTIMATE'!C994</f>
        <v>ADJUST RESIDENTIAL WATER METER</v>
      </c>
      <c r="D994" s="347" t="str">
        <f>'CONSTRUCTION COST ESTIMATE'!BB994</f>
        <v>EA</v>
      </c>
      <c r="E994" s="348">
        <f>'CONSTRUCTION COST ESTIMATE'!BA994</f>
        <v>0</v>
      </c>
      <c r="F994" s="349" t="s">
        <v>11</v>
      </c>
      <c r="G994" s="349" t="s">
        <v>11</v>
      </c>
    </row>
    <row r="995" spans="1:7" s="350" customFormat="1" ht="45" hidden="1" customHeight="1">
      <c r="A995" s="373">
        <f>'CONSTRUCTION COST ESTIMATE'!A995</f>
        <v>0</v>
      </c>
      <c r="B995" s="345">
        <f>'CONSTRUCTION COST ESTIMATE'!B995</f>
        <v>629.03599999999994</v>
      </c>
      <c r="C995" s="346" t="str">
        <f>'CONSTRUCTION COST ESTIMATE'!C995</f>
        <v>ADJUST WATER METER BOX</v>
      </c>
      <c r="D995" s="347" t="str">
        <f>'CONSTRUCTION COST ESTIMATE'!BB995</f>
        <v>EA</v>
      </c>
      <c r="E995" s="348">
        <f>'CONSTRUCTION COST ESTIMATE'!BA995</f>
        <v>0</v>
      </c>
      <c r="F995" s="349" t="s">
        <v>11</v>
      </c>
      <c r="G995" s="349" t="s">
        <v>11</v>
      </c>
    </row>
    <row r="996" spans="1:7" s="350" customFormat="1" ht="45" hidden="1" customHeight="1">
      <c r="A996" s="373">
        <f>'CONSTRUCTION COST ESTIMATE'!A996</f>
        <v>0</v>
      </c>
      <c r="B996" s="345">
        <f>'CONSTRUCTION COST ESTIMATE'!B996</f>
        <v>629.03700000000003</v>
      </c>
      <c r="C996" s="346" t="str">
        <f>'CONSTRUCTION COST ESTIMATE'!C996</f>
        <v>ADJUST WATER METER</v>
      </c>
      <c r="D996" s="347" t="str">
        <f>'CONSTRUCTION COST ESTIMATE'!BB996</f>
        <v>EA</v>
      </c>
      <c r="E996" s="348">
        <f>'CONSTRUCTION COST ESTIMATE'!BA996</f>
        <v>0</v>
      </c>
      <c r="F996" s="349" t="s">
        <v>11</v>
      </c>
      <c r="G996" s="349" t="s">
        <v>11</v>
      </c>
    </row>
    <row r="997" spans="1:7" s="350" customFormat="1" ht="45" hidden="1" customHeight="1">
      <c r="A997" s="373">
        <f>'CONSTRUCTION COST ESTIMATE'!A997</f>
        <v>0</v>
      </c>
      <c r="B997" s="345">
        <f>'CONSTRUCTION COST ESTIMATE'!B997</f>
        <v>629.03800000000001</v>
      </c>
      <c r="C997" s="346" t="str">
        <f>'CONSTRUCTION COST ESTIMATE'!C997</f>
        <v>RELOCATE WATER METER AND RPPA</v>
      </c>
      <c r="D997" s="347" t="str">
        <f>'CONSTRUCTION COST ESTIMATE'!BB997</f>
        <v>EA</v>
      </c>
      <c r="E997" s="348">
        <f>'CONSTRUCTION COST ESTIMATE'!BA997</f>
        <v>0</v>
      </c>
      <c r="F997" s="349" t="s">
        <v>11</v>
      </c>
      <c r="G997" s="349" t="s">
        <v>11</v>
      </c>
    </row>
    <row r="998" spans="1:7" s="350" customFormat="1" ht="45" hidden="1" customHeight="1">
      <c r="A998" s="373">
        <f>'CONSTRUCTION COST ESTIMATE'!A998</f>
        <v>0</v>
      </c>
      <c r="B998" s="345">
        <f>'CONSTRUCTION COST ESTIMATE'!B998</f>
        <v>629.03899999999999</v>
      </c>
      <c r="C998" s="346" t="str">
        <f>'CONSTRUCTION COST ESTIMATE'!C998</f>
        <v>RELOCATE WATER METER VAULT</v>
      </c>
      <c r="D998" s="347" t="str">
        <f>'CONSTRUCTION COST ESTIMATE'!BB998</f>
        <v>EA</v>
      </c>
      <c r="E998" s="348">
        <f>'CONSTRUCTION COST ESTIMATE'!BA998</f>
        <v>0</v>
      </c>
      <c r="F998" s="349" t="s">
        <v>11</v>
      </c>
      <c r="G998" s="349" t="s">
        <v>11</v>
      </c>
    </row>
    <row r="999" spans="1:7" s="350" customFormat="1" ht="45" hidden="1" customHeight="1">
      <c r="A999" s="373">
        <f>'CONSTRUCTION COST ESTIMATE'!A999</f>
        <v>0</v>
      </c>
      <c r="B999" s="345">
        <f>'CONSTRUCTION COST ESTIMATE'!B999</f>
        <v>629.04</v>
      </c>
      <c r="C999" s="346" t="str">
        <f>'CONSTRUCTION COST ESTIMATE'!C999</f>
        <v>REPLACE WATER METER BOX</v>
      </c>
      <c r="D999" s="347" t="str">
        <f>'CONSTRUCTION COST ESTIMATE'!BB999</f>
        <v>EA</v>
      </c>
      <c r="E999" s="348">
        <f>'CONSTRUCTION COST ESTIMATE'!BA999</f>
        <v>0</v>
      </c>
      <c r="F999" s="349" t="s">
        <v>11</v>
      </c>
      <c r="G999" s="349" t="s">
        <v>11</v>
      </c>
    </row>
    <row r="1000" spans="1:7" s="350" customFormat="1" ht="45" hidden="1" customHeight="1">
      <c r="A1000" s="373">
        <f>'CONSTRUCTION COST ESTIMATE'!A1000</f>
        <v>0</v>
      </c>
      <c r="B1000" s="345">
        <f>'CONSTRUCTION COST ESTIMATE'!B1000</f>
        <v>629.04999999999995</v>
      </c>
      <c r="C1000" s="346" t="str">
        <f>'CONSTRUCTION COST ESTIMATE'!C1000</f>
        <v>TIME RELATED OVERHEAD</v>
      </c>
      <c r="D1000" s="347" t="str">
        <f>'CONSTRUCTION COST ESTIMATE'!BB1000</f>
        <v>DAY</v>
      </c>
      <c r="E1000" s="348">
        <f>'CONSTRUCTION COST ESTIMATE'!BA1000</f>
        <v>0</v>
      </c>
      <c r="F1000" s="349" t="s">
        <v>11</v>
      </c>
      <c r="G1000" s="349" t="s">
        <v>11</v>
      </c>
    </row>
    <row r="1001" spans="1:7" s="350" customFormat="1" ht="45" hidden="1" customHeight="1">
      <c r="A1001" s="373">
        <f>'CONSTRUCTION COST ESTIMATE'!A1001</f>
        <v>0</v>
      </c>
      <c r="B1001" s="345">
        <f>'CONSTRUCTION COST ESTIMATE'!B1001</f>
        <v>629.05100000000004</v>
      </c>
      <c r="C1001" s="346" t="str">
        <f>'CONSTRUCTION COST ESTIMATE'!C1001</f>
        <v>INSTALL CONCRETE PAD</v>
      </c>
      <c r="D1001" s="347" t="str">
        <f>'CONSTRUCTION COST ESTIMATE'!BB1001</f>
        <v>EA</v>
      </c>
      <c r="E1001" s="348">
        <f>'CONSTRUCTION COST ESTIMATE'!BA1001</f>
        <v>0</v>
      </c>
      <c r="F1001" s="349" t="s">
        <v>11</v>
      </c>
      <c r="G1001" s="349" t="s">
        <v>11</v>
      </c>
    </row>
    <row r="1002" spans="1:7" s="350" customFormat="1" ht="45" hidden="1" customHeight="1">
      <c r="A1002" s="373">
        <f>'CONSTRUCTION COST ESTIMATE'!A1002</f>
        <v>0</v>
      </c>
      <c r="B1002" s="345">
        <f>'CONSTRUCTION COST ESTIMATE'!B1002</f>
        <v>629.05200000000002</v>
      </c>
      <c r="C1002" s="346" t="str">
        <f>'CONSTRUCTION COST ESTIMATE'!C1002</f>
        <v>BRASS PIPE (1 INCH)</v>
      </c>
      <c r="D1002" s="347" t="str">
        <f>'CONSTRUCTION COST ESTIMATE'!BB1002</f>
        <v>LF</v>
      </c>
      <c r="E1002" s="348">
        <f>'CONSTRUCTION COST ESTIMATE'!BA1002</f>
        <v>0</v>
      </c>
      <c r="F1002" s="349" t="s">
        <v>11</v>
      </c>
      <c r="G1002" s="349" t="s">
        <v>11</v>
      </c>
    </row>
    <row r="1003" spans="1:7" s="350" customFormat="1" ht="45" hidden="1" customHeight="1">
      <c r="A1003" s="373">
        <f>'CONSTRUCTION COST ESTIMATE'!A1003</f>
        <v>0</v>
      </c>
      <c r="B1003" s="345">
        <f>'CONSTRUCTION COST ESTIMATE'!B1003</f>
        <v>629.053</v>
      </c>
      <c r="C1003" s="346" t="str">
        <f>'CONSTRUCTION COST ESTIMATE'!C1003</f>
        <v>COPPER PIPE (1 INCH)</v>
      </c>
      <c r="D1003" s="347" t="str">
        <f>'CONSTRUCTION COST ESTIMATE'!BB1003</f>
        <v>LF</v>
      </c>
      <c r="E1003" s="348">
        <f>'CONSTRUCTION COST ESTIMATE'!BA1003</f>
        <v>0</v>
      </c>
      <c r="F1003" s="349" t="s">
        <v>11</v>
      </c>
      <c r="G1003" s="349" t="s">
        <v>11</v>
      </c>
    </row>
    <row r="1004" spans="1:7" s="350" customFormat="1" ht="45" hidden="1" customHeight="1">
      <c r="A1004" s="373">
        <f>'CONSTRUCTION COST ESTIMATE'!A1004</f>
        <v>0</v>
      </c>
      <c r="B1004" s="345">
        <f>'CONSTRUCTION COST ESTIMATE'!B1004</f>
        <v>629.05399999999997</v>
      </c>
      <c r="C1004" s="346" t="str">
        <f>'CONSTRUCTION COST ESTIMATE'!C1004</f>
        <v>DUCTILE IRON PIPE (6 INCH)</v>
      </c>
      <c r="D1004" s="347" t="str">
        <f>'CONSTRUCTION COST ESTIMATE'!BB1004</f>
        <v>LF</v>
      </c>
      <c r="E1004" s="348">
        <f>'CONSTRUCTION COST ESTIMATE'!BA1004</f>
        <v>0</v>
      </c>
      <c r="F1004" s="349" t="s">
        <v>11</v>
      </c>
      <c r="G1004" s="349" t="s">
        <v>11</v>
      </c>
    </row>
    <row r="1005" spans="1:7" s="350" customFormat="1" ht="45" hidden="1" customHeight="1">
      <c r="A1005" s="373">
        <f>'CONSTRUCTION COST ESTIMATE'!A1005</f>
        <v>0</v>
      </c>
      <c r="B1005" s="345">
        <f>'CONSTRUCTION COST ESTIMATE'!B1005</f>
        <v>629.05499999999995</v>
      </c>
      <c r="C1005" s="346" t="str">
        <f>'CONSTRUCTION COST ESTIMATE'!C1005</f>
        <v>DUCTILE IRON PIPE (8 INCH)</v>
      </c>
      <c r="D1005" s="347" t="str">
        <f>'CONSTRUCTION COST ESTIMATE'!BB1005</f>
        <v>LF</v>
      </c>
      <c r="E1005" s="348">
        <f>'CONSTRUCTION COST ESTIMATE'!BA1005</f>
        <v>0</v>
      </c>
      <c r="F1005" s="349" t="s">
        <v>11</v>
      </c>
      <c r="G1005" s="349" t="s">
        <v>11</v>
      </c>
    </row>
    <row r="1006" spans="1:7" s="350" customFormat="1" ht="45" hidden="1" customHeight="1">
      <c r="A1006" s="373">
        <f>'CONSTRUCTION COST ESTIMATE'!A1006</f>
        <v>0</v>
      </c>
      <c r="B1006" s="345">
        <f>'CONSTRUCTION COST ESTIMATE'!B1006</f>
        <v>629.05600000000004</v>
      </c>
      <c r="C1006" s="346" t="str">
        <f>'CONSTRUCTION COST ESTIMATE'!C1006</f>
        <v>DUCTILE IRON PIPE (10 INCH)</v>
      </c>
      <c r="D1006" s="347" t="str">
        <f>'CONSTRUCTION COST ESTIMATE'!BB1006</f>
        <v>LF</v>
      </c>
      <c r="E1006" s="348">
        <f>'CONSTRUCTION COST ESTIMATE'!BA1006</f>
        <v>0</v>
      </c>
      <c r="F1006" s="349" t="s">
        <v>11</v>
      </c>
      <c r="G1006" s="349" t="s">
        <v>11</v>
      </c>
    </row>
    <row r="1007" spans="1:7" s="350" customFormat="1" ht="45" hidden="1" customHeight="1">
      <c r="A1007" s="373">
        <f>'CONSTRUCTION COST ESTIMATE'!A1007</f>
        <v>0</v>
      </c>
      <c r="B1007" s="345">
        <f>'CONSTRUCTION COST ESTIMATE'!B1007</f>
        <v>629.05700000000002</v>
      </c>
      <c r="C1007" s="346" t="str">
        <f>'CONSTRUCTION COST ESTIMATE'!C1007</f>
        <v>DUCTILE IRON PIPE (12 INCH)</v>
      </c>
      <c r="D1007" s="347" t="str">
        <f>'CONSTRUCTION COST ESTIMATE'!BB1007</f>
        <v>LF</v>
      </c>
      <c r="E1007" s="348">
        <f>'CONSTRUCTION COST ESTIMATE'!BA1007</f>
        <v>0</v>
      </c>
      <c r="F1007" s="349" t="s">
        <v>11</v>
      </c>
      <c r="G1007" s="349" t="s">
        <v>11</v>
      </c>
    </row>
    <row r="1008" spans="1:7" s="350" customFormat="1" ht="45" hidden="1" customHeight="1">
      <c r="A1008" s="373">
        <f>'CONSTRUCTION COST ESTIMATE'!A1008</f>
        <v>0</v>
      </c>
      <c r="B1008" s="345">
        <f>'CONSTRUCTION COST ESTIMATE'!B1008</f>
        <v>629.05799999999999</v>
      </c>
      <c r="C1008" s="346" t="str">
        <f>'CONSTRUCTION COST ESTIMATE'!C1008</f>
        <v>PVC PIPE (6 INCH)</v>
      </c>
      <c r="D1008" s="347" t="str">
        <f>'CONSTRUCTION COST ESTIMATE'!BB1008</f>
        <v>LF</v>
      </c>
      <c r="E1008" s="348">
        <f>'CONSTRUCTION COST ESTIMATE'!BA1008</f>
        <v>0</v>
      </c>
      <c r="F1008" s="349" t="s">
        <v>11</v>
      </c>
      <c r="G1008" s="349" t="s">
        <v>11</v>
      </c>
    </row>
    <row r="1009" spans="1:7" s="350" customFormat="1" ht="45" hidden="1" customHeight="1">
      <c r="A1009" s="373">
        <f>'CONSTRUCTION COST ESTIMATE'!A1009</f>
        <v>0</v>
      </c>
      <c r="B1009" s="345">
        <f>'CONSTRUCTION COST ESTIMATE'!B1009</f>
        <v>629.05899999999997</v>
      </c>
      <c r="C1009" s="346" t="str">
        <f>'CONSTRUCTION COST ESTIMATE'!C1009</f>
        <v>C905 PVC PIPE (18 INCH)</v>
      </c>
      <c r="D1009" s="347" t="str">
        <f>'CONSTRUCTION COST ESTIMATE'!BB1009</f>
        <v>LF</v>
      </c>
      <c r="E1009" s="348">
        <f>'CONSTRUCTION COST ESTIMATE'!BA1009</f>
        <v>0</v>
      </c>
      <c r="F1009" s="349" t="s">
        <v>11</v>
      </c>
      <c r="G1009" s="349" t="s">
        <v>11</v>
      </c>
    </row>
    <row r="1010" spans="1:7" s="350" customFormat="1" ht="45" hidden="1" customHeight="1">
      <c r="A1010" s="373">
        <f>'CONSTRUCTION COST ESTIMATE'!A1010</f>
        <v>0</v>
      </c>
      <c r="B1010" s="345">
        <f>'CONSTRUCTION COST ESTIMATE'!B1010</f>
        <v>629.05999999999995</v>
      </c>
      <c r="C1010" s="346" t="str">
        <f>'CONSTRUCTION COST ESTIMATE'!C1010</f>
        <v>DUAL  RPDA (8 INCH)</v>
      </c>
      <c r="D1010" s="347" t="str">
        <f>'CONSTRUCTION COST ESTIMATE'!BB1010</f>
        <v>EA</v>
      </c>
      <c r="E1010" s="348">
        <f>'CONSTRUCTION COST ESTIMATE'!BA1010</f>
        <v>0</v>
      </c>
      <c r="F1010" s="349" t="s">
        <v>11</v>
      </c>
      <c r="G1010" s="349" t="s">
        <v>11</v>
      </c>
    </row>
    <row r="1011" spans="1:7" s="350" customFormat="1" ht="45" hidden="1" customHeight="1">
      <c r="A1011" s="373">
        <f>'CONSTRUCTION COST ESTIMATE'!A1011</f>
        <v>0</v>
      </c>
      <c r="B1011" s="345">
        <f>'CONSTRUCTION COST ESTIMATE'!B1011</f>
        <v>629.07000000000005</v>
      </c>
      <c r="C1011" s="346" t="str">
        <f>'CONSTRUCTION COST ESTIMATE'!C1011</f>
        <v>REMOVE AND REPLACE REDUCED PRESSURE PRINCIPLE ASSEMBLY (RPPA) (1 INCH)</v>
      </c>
      <c r="D1011" s="347" t="str">
        <f>'CONSTRUCTION COST ESTIMATE'!BB1011</f>
        <v>EA</v>
      </c>
      <c r="E1011" s="348">
        <f>'CONSTRUCTION COST ESTIMATE'!BA1011</f>
        <v>0</v>
      </c>
      <c r="F1011" s="349" t="s">
        <v>11</v>
      </c>
      <c r="G1011" s="349" t="s">
        <v>11</v>
      </c>
    </row>
    <row r="1012" spans="1:7" s="350" customFormat="1" ht="45" hidden="1" customHeight="1">
      <c r="A1012" s="373">
        <f>'CONSTRUCTION COST ESTIMATE'!A1012</f>
        <v>0</v>
      </c>
      <c r="B1012" s="345">
        <f>'CONSTRUCTION COST ESTIMATE'!B1012</f>
        <v>629.07100000000003</v>
      </c>
      <c r="C1012" s="346" t="str">
        <f>'CONSTRUCTION COST ESTIMATE'!C1012</f>
        <v>REDUCED PRESSURE PRINCIPLE ASSEMBLY (RPPA) (1 INCH)</v>
      </c>
      <c r="D1012" s="347" t="str">
        <f>'CONSTRUCTION COST ESTIMATE'!BB1012</f>
        <v>EA</v>
      </c>
      <c r="E1012" s="348">
        <f>'CONSTRUCTION COST ESTIMATE'!BA1012</f>
        <v>0</v>
      </c>
      <c r="F1012" s="349" t="s">
        <v>11</v>
      </c>
      <c r="G1012" s="349" t="s">
        <v>11</v>
      </c>
    </row>
    <row r="1013" spans="1:7" s="350" customFormat="1" ht="45" hidden="1" customHeight="1">
      <c r="A1013" s="373">
        <f>'CONSTRUCTION COST ESTIMATE'!A1013</f>
        <v>0</v>
      </c>
      <c r="B1013" s="345">
        <f>'CONSTRUCTION COST ESTIMATE'!B1013</f>
        <v>629.072</v>
      </c>
      <c r="C1013" s="346" t="str">
        <f>'CONSTRUCTION COST ESTIMATE'!C1013</f>
        <v>REMOVE AND REPLACE REDUCED PRESSURE PRINCIPLE ASSEMBLY (RPPA) (2 INCH)</v>
      </c>
      <c r="D1013" s="347" t="str">
        <f>'CONSTRUCTION COST ESTIMATE'!BB1013</f>
        <v>EA</v>
      </c>
      <c r="E1013" s="348">
        <f>'CONSTRUCTION COST ESTIMATE'!BA1013</f>
        <v>0</v>
      </c>
      <c r="F1013" s="349" t="s">
        <v>11</v>
      </c>
      <c r="G1013" s="349" t="s">
        <v>11</v>
      </c>
    </row>
    <row r="1014" spans="1:7" s="350" customFormat="1" ht="45" hidden="1" customHeight="1">
      <c r="A1014" s="373">
        <f>'CONSTRUCTION COST ESTIMATE'!A1014</f>
        <v>0</v>
      </c>
      <c r="B1014" s="345">
        <f>'CONSTRUCTION COST ESTIMATE'!B1014</f>
        <v>629.07299999999998</v>
      </c>
      <c r="C1014" s="346" t="str">
        <f>'CONSTRUCTION COST ESTIMATE'!C1014</f>
        <v>REDUCED PRESSURE PRINCIPLE ASSEMBLY (RPPA) (2 INCH)</v>
      </c>
      <c r="D1014" s="347" t="str">
        <f>'CONSTRUCTION COST ESTIMATE'!BB1014</f>
        <v>EA</v>
      </c>
      <c r="E1014" s="348">
        <f>'CONSTRUCTION COST ESTIMATE'!BA1014</f>
        <v>0</v>
      </c>
      <c r="F1014" s="349" t="s">
        <v>11</v>
      </c>
      <c r="G1014" s="349" t="s">
        <v>11</v>
      </c>
    </row>
    <row r="1015" spans="1:7" s="350" customFormat="1" ht="45" hidden="1" customHeight="1">
      <c r="A1015" s="373">
        <f>'CONSTRUCTION COST ESTIMATE'!A1015</f>
        <v>0</v>
      </c>
      <c r="B1015" s="345">
        <f>'CONSTRUCTION COST ESTIMATE'!B1015</f>
        <v>629.07399999999996</v>
      </c>
      <c r="C1015" s="346" t="str">
        <f>'CONSTRUCTION COST ESTIMATE'!C1015</f>
        <v>REMOVE AND REPLACE REDUCED PRESSURE PRINCIPLE ASSEMBLY (RPPA) (3 INCH)</v>
      </c>
      <c r="D1015" s="347" t="str">
        <f>'CONSTRUCTION COST ESTIMATE'!BB1015</f>
        <v>EA</v>
      </c>
      <c r="E1015" s="348">
        <f>'CONSTRUCTION COST ESTIMATE'!BA1015</f>
        <v>0</v>
      </c>
      <c r="F1015" s="349" t="s">
        <v>11</v>
      </c>
      <c r="G1015" s="349" t="s">
        <v>11</v>
      </c>
    </row>
    <row r="1016" spans="1:7" s="350" customFormat="1" ht="45" hidden="1" customHeight="1">
      <c r="A1016" s="373">
        <f>'CONSTRUCTION COST ESTIMATE'!A1016</f>
        <v>0</v>
      </c>
      <c r="B1016" s="345">
        <f>'CONSTRUCTION COST ESTIMATE'!B1016</f>
        <v>629.07500000000005</v>
      </c>
      <c r="C1016" s="346" t="str">
        <f>'CONSTRUCTION COST ESTIMATE'!C1016</f>
        <v>REDUCED PRESSURE PRINCIPLE ASSEMBLY (RPPA) (3 INCH)</v>
      </c>
      <c r="D1016" s="347" t="str">
        <f>'CONSTRUCTION COST ESTIMATE'!BB1016</f>
        <v>EA</v>
      </c>
      <c r="E1016" s="348">
        <f>'CONSTRUCTION COST ESTIMATE'!BA1016</f>
        <v>0</v>
      </c>
      <c r="F1016" s="349" t="s">
        <v>11</v>
      </c>
      <c r="G1016" s="349" t="s">
        <v>11</v>
      </c>
    </row>
    <row r="1017" spans="1:7" s="350" customFormat="1" ht="45" hidden="1" customHeight="1">
      <c r="A1017" s="373">
        <f>'CONSTRUCTION COST ESTIMATE'!A1017</f>
        <v>0</v>
      </c>
      <c r="B1017" s="345">
        <f>'CONSTRUCTION COST ESTIMATE'!B1017</f>
        <v>629.07600000000002</v>
      </c>
      <c r="C1017" s="346" t="str">
        <f>'CONSTRUCTION COST ESTIMATE'!C1017</f>
        <v>REMOVE AND REPLACE REDUCED PRESSURE PRINCIPLE ASSEMBLY (RPPA) (4 INCH)</v>
      </c>
      <c r="D1017" s="347" t="str">
        <f>'CONSTRUCTION COST ESTIMATE'!BB1017</f>
        <v>EA</v>
      </c>
      <c r="E1017" s="348">
        <f>'CONSTRUCTION COST ESTIMATE'!BA1017</f>
        <v>0</v>
      </c>
      <c r="F1017" s="349" t="s">
        <v>11</v>
      </c>
      <c r="G1017" s="349" t="s">
        <v>11</v>
      </c>
    </row>
    <row r="1018" spans="1:7" s="350" customFormat="1" ht="45" hidden="1" customHeight="1">
      <c r="A1018" s="373">
        <f>'CONSTRUCTION COST ESTIMATE'!A1018</f>
        <v>0</v>
      </c>
      <c r="B1018" s="345">
        <f>'CONSTRUCTION COST ESTIMATE'!B1018</f>
        <v>629.077</v>
      </c>
      <c r="C1018" s="346" t="str">
        <f>'CONSTRUCTION COST ESTIMATE'!C1018</f>
        <v>REDUCED PRESSURE PRINCIPLE ASSEMBLY (RPPA) (4 INCH)</v>
      </c>
      <c r="D1018" s="347" t="str">
        <f>'CONSTRUCTION COST ESTIMATE'!BB1018</f>
        <v>EA</v>
      </c>
      <c r="E1018" s="348">
        <f>'CONSTRUCTION COST ESTIMATE'!BA1018</f>
        <v>0</v>
      </c>
      <c r="F1018" s="349" t="s">
        <v>11</v>
      </c>
      <c r="G1018" s="349" t="s">
        <v>11</v>
      </c>
    </row>
    <row r="1019" spans="1:7" s="350" customFormat="1" ht="45" hidden="1" customHeight="1">
      <c r="A1019" s="373">
        <f>'CONSTRUCTION COST ESTIMATE'!A1019</f>
        <v>0</v>
      </c>
      <c r="B1019" s="345">
        <f>'CONSTRUCTION COST ESTIMATE'!B1019</f>
        <v>629.07799999999997</v>
      </c>
      <c r="C1019" s="346" t="str">
        <f>'CONSTRUCTION COST ESTIMATE'!C1019</f>
        <v>REMOVE AND REPLACE REDUCED PRESSURE PRINCIPLE ASSEMBLY (RPPA) (6 INCH)</v>
      </c>
      <c r="D1019" s="347" t="str">
        <f>'CONSTRUCTION COST ESTIMATE'!BB1019</f>
        <v>EA</v>
      </c>
      <c r="E1019" s="348">
        <f>'CONSTRUCTION COST ESTIMATE'!BA1019</f>
        <v>0</v>
      </c>
      <c r="F1019" s="349" t="s">
        <v>11</v>
      </c>
      <c r="G1019" s="349" t="s">
        <v>11</v>
      </c>
    </row>
    <row r="1020" spans="1:7" s="350" customFormat="1" ht="45" hidden="1" customHeight="1">
      <c r="A1020" s="373">
        <f>'CONSTRUCTION COST ESTIMATE'!A1020</f>
        <v>0</v>
      </c>
      <c r="B1020" s="345">
        <f>'CONSTRUCTION COST ESTIMATE'!B1020</f>
        <v>629.07899999999995</v>
      </c>
      <c r="C1020" s="346" t="str">
        <f>'CONSTRUCTION COST ESTIMATE'!C1020</f>
        <v>REDUCED PRESSURE PRINCIPLE ASSEMBLY (RPPA) (6 INCH)</v>
      </c>
      <c r="D1020" s="347" t="str">
        <f>'CONSTRUCTION COST ESTIMATE'!BB1020</f>
        <v>EA</v>
      </c>
      <c r="E1020" s="348">
        <f>'CONSTRUCTION COST ESTIMATE'!BA1020</f>
        <v>0</v>
      </c>
      <c r="F1020" s="349" t="s">
        <v>11</v>
      </c>
      <c r="G1020" s="349" t="s">
        <v>11</v>
      </c>
    </row>
    <row r="1021" spans="1:7" s="350" customFormat="1" ht="45" hidden="1" customHeight="1">
      <c r="A1021" s="373">
        <f>'CONSTRUCTION COST ESTIMATE'!A1021</f>
        <v>0</v>
      </c>
      <c r="B1021" s="345">
        <f>'CONSTRUCTION COST ESTIMATE'!B1021</f>
        <v>629.08000000000004</v>
      </c>
      <c r="C1021" s="346" t="str">
        <f>'CONSTRUCTION COST ESTIMATE'!C1021</f>
        <v>REMOVE AND REPLACE REDUCED PRESSURE PRINCIPLE ASSEMBLY (RPPA) (8 INCH)</v>
      </c>
      <c r="D1021" s="347" t="str">
        <f>'CONSTRUCTION COST ESTIMATE'!BB1021</f>
        <v>EA</v>
      </c>
      <c r="E1021" s="348">
        <f>'CONSTRUCTION COST ESTIMATE'!BA1021</f>
        <v>0</v>
      </c>
      <c r="F1021" s="349" t="s">
        <v>11</v>
      </c>
      <c r="G1021" s="349" t="s">
        <v>11</v>
      </c>
    </row>
    <row r="1022" spans="1:7" s="350" customFormat="1" ht="45" hidden="1" customHeight="1">
      <c r="A1022" s="373">
        <f>'CONSTRUCTION COST ESTIMATE'!A1022</f>
        <v>0</v>
      </c>
      <c r="B1022" s="345">
        <f>'CONSTRUCTION COST ESTIMATE'!B1022</f>
        <v>629.08100000000002</v>
      </c>
      <c r="C1022" s="346" t="str">
        <f>'CONSTRUCTION COST ESTIMATE'!C1022</f>
        <v>REDUCED PRESSURE PRINCIPLE ASSEMBLY (RPPA) (8 INCH)</v>
      </c>
      <c r="D1022" s="347" t="str">
        <f>'CONSTRUCTION COST ESTIMATE'!BB1022</f>
        <v>EA</v>
      </c>
      <c r="E1022" s="348">
        <f>'CONSTRUCTION COST ESTIMATE'!BA1022</f>
        <v>0</v>
      </c>
      <c r="F1022" s="349" t="s">
        <v>11</v>
      </c>
      <c r="G1022" s="349" t="s">
        <v>11</v>
      </c>
    </row>
    <row r="1023" spans="1:7" s="350" customFormat="1" ht="45" hidden="1" customHeight="1">
      <c r="A1023" s="373">
        <f>'CONSTRUCTION COST ESTIMATE'!A1023</f>
        <v>0</v>
      </c>
      <c r="B1023" s="345">
        <f>'CONSTRUCTION COST ESTIMATE'!B1023</f>
        <v>629.08199999999999</v>
      </c>
      <c r="C1023" s="346" t="str">
        <f>'CONSTRUCTION COST ESTIMATE'!C1023</f>
        <v>REMOVE AND REPLACE REDUCED PRESSURE PRINCIPLE ASSEMBLY (RPPA) (10 INCH)</v>
      </c>
      <c r="D1023" s="347" t="str">
        <f>'CONSTRUCTION COST ESTIMATE'!BB1023</f>
        <v>EA</v>
      </c>
      <c r="E1023" s="348">
        <f>'CONSTRUCTION COST ESTIMATE'!BA1023</f>
        <v>0</v>
      </c>
      <c r="F1023" s="349" t="s">
        <v>11</v>
      </c>
      <c r="G1023" s="349" t="s">
        <v>11</v>
      </c>
    </row>
    <row r="1024" spans="1:7" s="350" customFormat="1" ht="45" hidden="1" customHeight="1">
      <c r="A1024" s="373">
        <f>'CONSTRUCTION COST ESTIMATE'!A1024</f>
        <v>0</v>
      </c>
      <c r="B1024" s="345">
        <f>'CONSTRUCTION COST ESTIMATE'!B1024</f>
        <v>629.08299999999997</v>
      </c>
      <c r="C1024" s="346" t="str">
        <f>'CONSTRUCTION COST ESTIMATE'!C1024</f>
        <v>REDUCED PRESSURE PRINCIPLE ASSEMBLY (RPPA) (10 INCH)</v>
      </c>
      <c r="D1024" s="347" t="str">
        <f>'CONSTRUCTION COST ESTIMATE'!BB1024</f>
        <v>EA</v>
      </c>
      <c r="E1024" s="348">
        <f>'CONSTRUCTION COST ESTIMATE'!BA1024</f>
        <v>0</v>
      </c>
      <c r="F1024" s="349" t="s">
        <v>11</v>
      </c>
      <c r="G1024" s="349" t="s">
        <v>11</v>
      </c>
    </row>
    <row r="1025" spans="1:7" s="350" customFormat="1" ht="45" hidden="1" customHeight="1">
      <c r="A1025" s="373">
        <f>'CONSTRUCTION COST ESTIMATE'!A1025</f>
        <v>0</v>
      </c>
      <c r="B1025" s="345">
        <f>'CONSTRUCTION COST ESTIMATE'!B1025</f>
        <v>629.08399999999995</v>
      </c>
      <c r="C1025" s="346" t="str">
        <f>'CONSTRUCTION COST ESTIMATE'!C1025</f>
        <v>RELOCATE EXISTING RPPA</v>
      </c>
      <c r="D1025" s="347" t="str">
        <f>'CONSTRUCTION COST ESTIMATE'!BB1025</f>
        <v>EA</v>
      </c>
      <c r="E1025" s="348">
        <f>'CONSTRUCTION COST ESTIMATE'!BA1025</f>
        <v>0</v>
      </c>
      <c r="F1025" s="349" t="s">
        <v>11</v>
      </c>
      <c r="G1025" s="349" t="s">
        <v>11</v>
      </c>
    </row>
    <row r="1026" spans="1:7" s="350" customFormat="1" ht="45" hidden="1" customHeight="1">
      <c r="A1026" s="373">
        <f>'CONSTRUCTION COST ESTIMATE'!A1026</f>
        <v>0</v>
      </c>
      <c r="B1026" s="345">
        <f>'CONSTRUCTION COST ESTIMATE'!B1026</f>
        <v>629.09</v>
      </c>
      <c r="C1026" s="346" t="str">
        <f>'CONSTRUCTION COST ESTIMATE'!C1026</f>
        <v>WATER MAIN (4 INCH)</v>
      </c>
      <c r="D1026" s="347" t="str">
        <f>'CONSTRUCTION COST ESTIMATE'!BB1026</f>
        <v>LF</v>
      </c>
      <c r="E1026" s="348">
        <f>'CONSTRUCTION COST ESTIMATE'!BA1026</f>
        <v>0</v>
      </c>
      <c r="F1026" s="349" t="s">
        <v>11</v>
      </c>
      <c r="G1026" s="349" t="s">
        <v>11</v>
      </c>
    </row>
    <row r="1027" spans="1:7" s="350" customFormat="1" ht="45" hidden="1" customHeight="1">
      <c r="A1027" s="373">
        <f>'CONSTRUCTION COST ESTIMATE'!A1027</f>
        <v>0</v>
      </c>
      <c r="B1027" s="345">
        <f>'CONSTRUCTION COST ESTIMATE'!B1027</f>
        <v>629.09100000000001</v>
      </c>
      <c r="C1027" s="346" t="str">
        <f>'CONSTRUCTION COST ESTIMATE'!C1027</f>
        <v>WATER MAIN (6 INCH)</v>
      </c>
      <c r="D1027" s="347" t="str">
        <f>'CONSTRUCTION COST ESTIMATE'!BB1027</f>
        <v>LF</v>
      </c>
      <c r="E1027" s="348">
        <f>'CONSTRUCTION COST ESTIMATE'!BA1027</f>
        <v>0</v>
      </c>
      <c r="F1027" s="349" t="s">
        <v>11</v>
      </c>
      <c r="G1027" s="349" t="s">
        <v>11</v>
      </c>
    </row>
    <row r="1028" spans="1:7" s="350" customFormat="1" ht="45" hidden="1" customHeight="1">
      <c r="A1028" s="373">
        <f>'CONSTRUCTION COST ESTIMATE'!A1028</f>
        <v>0</v>
      </c>
      <c r="B1028" s="345">
        <f>'CONSTRUCTION COST ESTIMATE'!B1028</f>
        <v>629.09199999999998</v>
      </c>
      <c r="C1028" s="346" t="str">
        <f>'CONSTRUCTION COST ESTIMATE'!C1028</f>
        <v>WATER MAIN (8 INCH)</v>
      </c>
      <c r="D1028" s="347" t="str">
        <f>'CONSTRUCTION COST ESTIMATE'!BB1028</f>
        <v>LF</v>
      </c>
      <c r="E1028" s="348">
        <f>'CONSTRUCTION COST ESTIMATE'!BA1028</f>
        <v>0</v>
      </c>
      <c r="F1028" s="349" t="s">
        <v>11</v>
      </c>
      <c r="G1028" s="349" t="s">
        <v>11</v>
      </c>
    </row>
    <row r="1029" spans="1:7" s="350" customFormat="1" ht="45" hidden="1" customHeight="1">
      <c r="A1029" s="373">
        <f>'CONSTRUCTION COST ESTIMATE'!A1029</f>
        <v>0</v>
      </c>
      <c r="B1029" s="345">
        <f>'CONSTRUCTION COST ESTIMATE'!B1029</f>
        <v>629.09299999999996</v>
      </c>
      <c r="C1029" s="346" t="str">
        <f>'CONSTRUCTION COST ESTIMATE'!C1029</f>
        <v>WATER MAIN (10 INCH)</v>
      </c>
      <c r="D1029" s="347" t="str">
        <f>'CONSTRUCTION COST ESTIMATE'!BB1029</f>
        <v>LF</v>
      </c>
      <c r="E1029" s="348">
        <f>'CONSTRUCTION COST ESTIMATE'!BA1029</f>
        <v>0</v>
      </c>
      <c r="F1029" s="349" t="s">
        <v>11</v>
      </c>
      <c r="G1029" s="349" t="s">
        <v>11</v>
      </c>
    </row>
    <row r="1030" spans="1:7" s="350" customFormat="1" ht="45" hidden="1" customHeight="1">
      <c r="A1030" s="373">
        <f>'CONSTRUCTION COST ESTIMATE'!A1030</f>
        <v>0</v>
      </c>
      <c r="B1030" s="345">
        <f>'CONSTRUCTION COST ESTIMATE'!B1030</f>
        <v>629.09400000000005</v>
      </c>
      <c r="C1030" s="346" t="str">
        <f>'CONSTRUCTION COST ESTIMATE'!C1030</f>
        <v>WATER MAIN (12 INCH)</v>
      </c>
      <c r="D1030" s="347" t="str">
        <f>'CONSTRUCTION COST ESTIMATE'!BB1030</f>
        <v>LF</v>
      </c>
      <c r="E1030" s="348">
        <f>'CONSTRUCTION COST ESTIMATE'!BA1030</f>
        <v>0</v>
      </c>
      <c r="F1030" s="349" t="s">
        <v>11</v>
      </c>
      <c r="G1030" s="349" t="s">
        <v>11</v>
      </c>
    </row>
    <row r="1031" spans="1:7" s="350" customFormat="1" ht="45" hidden="1" customHeight="1">
      <c r="A1031" s="373">
        <f>'CONSTRUCTION COST ESTIMATE'!A1031</f>
        <v>0</v>
      </c>
      <c r="B1031" s="345">
        <f>'CONSTRUCTION COST ESTIMATE'!B1031</f>
        <v>629.09500000000003</v>
      </c>
      <c r="C1031" s="346" t="str">
        <f>'CONSTRUCTION COST ESTIMATE'!C1031</f>
        <v>WATER MAIN (14 INCH)</v>
      </c>
      <c r="D1031" s="347" t="str">
        <f>'CONSTRUCTION COST ESTIMATE'!BB1031</f>
        <v>LF</v>
      </c>
      <c r="E1031" s="348">
        <f>'CONSTRUCTION COST ESTIMATE'!BA1031</f>
        <v>0</v>
      </c>
      <c r="F1031" s="349" t="s">
        <v>11</v>
      </c>
      <c r="G1031" s="349" t="s">
        <v>11</v>
      </c>
    </row>
    <row r="1032" spans="1:7" s="350" customFormat="1" ht="45" hidden="1" customHeight="1">
      <c r="A1032" s="373">
        <f>'CONSTRUCTION COST ESTIMATE'!A1032</f>
        <v>0</v>
      </c>
      <c r="B1032" s="345">
        <f>'CONSTRUCTION COST ESTIMATE'!B1032</f>
        <v>629.096</v>
      </c>
      <c r="C1032" s="346" t="str">
        <f>'CONSTRUCTION COST ESTIMATE'!C1032</f>
        <v>WATER MAIN (15 INCH)</v>
      </c>
      <c r="D1032" s="347" t="str">
        <f>'CONSTRUCTION COST ESTIMATE'!BB1032</f>
        <v>LF</v>
      </c>
      <c r="E1032" s="348">
        <f>'CONSTRUCTION COST ESTIMATE'!BA1032</f>
        <v>0</v>
      </c>
      <c r="F1032" s="349" t="s">
        <v>11</v>
      </c>
      <c r="G1032" s="349" t="s">
        <v>11</v>
      </c>
    </row>
    <row r="1033" spans="1:7" s="350" customFormat="1" ht="45" hidden="1" customHeight="1">
      <c r="A1033" s="373">
        <f>'CONSTRUCTION COST ESTIMATE'!A1033</f>
        <v>0</v>
      </c>
      <c r="B1033" s="345">
        <f>'CONSTRUCTION COST ESTIMATE'!B1033</f>
        <v>629.09699999999998</v>
      </c>
      <c r="C1033" s="346" t="str">
        <f>'CONSTRUCTION COST ESTIMATE'!C1033</f>
        <v>WATER MAIN (16 INCH)</v>
      </c>
      <c r="D1033" s="347" t="str">
        <f>'CONSTRUCTION COST ESTIMATE'!BB1033</f>
        <v>LF</v>
      </c>
      <c r="E1033" s="348">
        <f>'CONSTRUCTION COST ESTIMATE'!BA1033</f>
        <v>0</v>
      </c>
      <c r="F1033" s="349" t="s">
        <v>11</v>
      </c>
      <c r="G1033" s="349" t="s">
        <v>11</v>
      </c>
    </row>
    <row r="1034" spans="1:7" s="350" customFormat="1" ht="45" hidden="1" customHeight="1">
      <c r="A1034" s="373">
        <f>'CONSTRUCTION COST ESTIMATE'!A1034</f>
        <v>0</v>
      </c>
      <c r="B1034" s="345">
        <f>'CONSTRUCTION COST ESTIMATE'!B1034</f>
        <v>629.09799999999996</v>
      </c>
      <c r="C1034" s="346" t="str">
        <f>'CONSTRUCTION COST ESTIMATE'!C1034</f>
        <v>WATER MAIN (18 INCH)</v>
      </c>
      <c r="D1034" s="347" t="str">
        <f>'CONSTRUCTION COST ESTIMATE'!BB1034</f>
        <v>LF</v>
      </c>
      <c r="E1034" s="348">
        <f>'CONSTRUCTION COST ESTIMATE'!BA1034</f>
        <v>0</v>
      </c>
      <c r="F1034" s="349" t="s">
        <v>11</v>
      </c>
      <c r="G1034" s="349" t="s">
        <v>11</v>
      </c>
    </row>
    <row r="1035" spans="1:7" s="350" customFormat="1" ht="45" hidden="1" customHeight="1">
      <c r="A1035" s="373">
        <f>'CONSTRUCTION COST ESTIMATE'!A1035</f>
        <v>0</v>
      </c>
      <c r="B1035" s="345">
        <f>'CONSTRUCTION COST ESTIMATE'!B1035</f>
        <v>629.09900000000005</v>
      </c>
      <c r="C1035" s="346" t="str">
        <f>'CONSTRUCTION COST ESTIMATE'!C1035</f>
        <v>WATER MAIN (20 INCH)</v>
      </c>
      <c r="D1035" s="347" t="str">
        <f>'CONSTRUCTION COST ESTIMATE'!BB1035</f>
        <v>LF</v>
      </c>
      <c r="E1035" s="348">
        <f>'CONSTRUCTION COST ESTIMATE'!BA1035</f>
        <v>0</v>
      </c>
      <c r="F1035" s="349" t="s">
        <v>11</v>
      </c>
      <c r="G1035" s="349" t="s">
        <v>11</v>
      </c>
    </row>
    <row r="1036" spans="1:7" s="350" customFormat="1" ht="45" hidden="1" customHeight="1">
      <c r="A1036" s="373">
        <f>'CONSTRUCTION COST ESTIMATE'!A1036</f>
        <v>0</v>
      </c>
      <c r="B1036" s="345">
        <f>'CONSTRUCTION COST ESTIMATE'!B1036</f>
        <v>629.1</v>
      </c>
      <c r="C1036" s="346" t="str">
        <f>'CONSTRUCTION COST ESTIMATE'!C1036</f>
        <v>WATER MAIN (21 INCH)</v>
      </c>
      <c r="D1036" s="347" t="str">
        <f>'CONSTRUCTION COST ESTIMATE'!BB1036</f>
        <v>LF</v>
      </c>
      <c r="E1036" s="348">
        <f>'CONSTRUCTION COST ESTIMATE'!BA1036</f>
        <v>0</v>
      </c>
      <c r="F1036" s="349" t="s">
        <v>11</v>
      </c>
      <c r="G1036" s="349" t="s">
        <v>11</v>
      </c>
    </row>
    <row r="1037" spans="1:7" s="350" customFormat="1" ht="45" hidden="1" customHeight="1">
      <c r="A1037" s="373">
        <f>'CONSTRUCTION COST ESTIMATE'!A1037</f>
        <v>0</v>
      </c>
      <c r="B1037" s="345">
        <f>'CONSTRUCTION COST ESTIMATE'!B1037</f>
        <v>629.101</v>
      </c>
      <c r="C1037" s="346" t="str">
        <f>'CONSTRUCTION COST ESTIMATE'!C1037</f>
        <v>WATER MAIN (24 INCH)</v>
      </c>
      <c r="D1037" s="347" t="str">
        <f>'CONSTRUCTION COST ESTIMATE'!BB1037</f>
        <v>LF</v>
      </c>
      <c r="E1037" s="348">
        <f>'CONSTRUCTION COST ESTIMATE'!BA1037</f>
        <v>0</v>
      </c>
      <c r="F1037" s="349" t="s">
        <v>11</v>
      </c>
      <c r="G1037" s="349" t="s">
        <v>11</v>
      </c>
    </row>
    <row r="1038" spans="1:7" s="350" customFormat="1" ht="45" hidden="1" customHeight="1">
      <c r="A1038" s="373">
        <f>'CONSTRUCTION COST ESTIMATE'!A1038</f>
        <v>0</v>
      </c>
      <c r="B1038" s="345">
        <f>'CONSTRUCTION COST ESTIMATE'!B1038</f>
        <v>629.10199999999998</v>
      </c>
      <c r="C1038" s="346" t="str">
        <f>'CONSTRUCTION COST ESTIMATE'!C1038</f>
        <v>WATER MAIN (30 INCH)</v>
      </c>
      <c r="D1038" s="347" t="str">
        <f>'CONSTRUCTION COST ESTIMATE'!BB1038</f>
        <v>LF</v>
      </c>
      <c r="E1038" s="348">
        <f>'CONSTRUCTION COST ESTIMATE'!BA1038</f>
        <v>0</v>
      </c>
      <c r="F1038" s="349" t="s">
        <v>11</v>
      </c>
      <c r="G1038" s="349" t="s">
        <v>11</v>
      </c>
    </row>
    <row r="1039" spans="1:7" s="350" customFormat="1" ht="45" hidden="1" customHeight="1">
      <c r="A1039" s="373">
        <f>'CONSTRUCTION COST ESTIMATE'!A1039</f>
        <v>0</v>
      </c>
      <c r="B1039" s="345">
        <f>'CONSTRUCTION COST ESTIMATE'!B1039</f>
        <v>629.10299999999995</v>
      </c>
      <c r="C1039" s="346" t="str">
        <f>'CONSTRUCTION COST ESTIMATE'!C1039</f>
        <v>WATER MAIN (36 INCH)</v>
      </c>
      <c r="D1039" s="347" t="str">
        <f>'CONSTRUCTION COST ESTIMATE'!BB1039</f>
        <v>LF</v>
      </c>
      <c r="E1039" s="348">
        <f>'CONSTRUCTION COST ESTIMATE'!BA1039</f>
        <v>0</v>
      </c>
      <c r="F1039" s="349" t="s">
        <v>11</v>
      </c>
      <c r="G1039" s="349" t="s">
        <v>11</v>
      </c>
    </row>
    <row r="1040" spans="1:7" s="350" customFormat="1" ht="45" hidden="1" customHeight="1">
      <c r="A1040" s="373">
        <f>'CONSTRUCTION COST ESTIMATE'!A1040</f>
        <v>0</v>
      </c>
      <c r="B1040" s="345">
        <f>'CONSTRUCTION COST ESTIMATE'!B1040</f>
        <v>629.10400000000004</v>
      </c>
      <c r="C1040" s="346" t="str">
        <f>'CONSTRUCTION COST ESTIMATE'!C1040</f>
        <v>WATER MAIN (42 INCH)</v>
      </c>
      <c r="D1040" s="347" t="str">
        <f>'CONSTRUCTION COST ESTIMATE'!BB1040</f>
        <v>LF</v>
      </c>
      <c r="E1040" s="348">
        <f>'CONSTRUCTION COST ESTIMATE'!BA1040</f>
        <v>0</v>
      </c>
      <c r="F1040" s="349" t="s">
        <v>11</v>
      </c>
      <c r="G1040" s="349" t="s">
        <v>11</v>
      </c>
    </row>
    <row r="1041" spans="1:7" s="350" customFormat="1" ht="45" hidden="1" customHeight="1">
      <c r="A1041" s="373">
        <f>'CONSTRUCTION COST ESTIMATE'!A1041</f>
        <v>0</v>
      </c>
      <c r="B1041" s="345">
        <f>'CONSTRUCTION COST ESTIMATE'!B1041</f>
        <v>629.10500000000002</v>
      </c>
      <c r="C1041" s="346" t="str">
        <f>'CONSTRUCTION COST ESTIMATE'!C1041</f>
        <v>WATER MAIN (48 INCH)</v>
      </c>
      <c r="D1041" s="347" t="str">
        <f>'CONSTRUCTION COST ESTIMATE'!BB1041</f>
        <v>LF</v>
      </c>
      <c r="E1041" s="348">
        <f>'CONSTRUCTION COST ESTIMATE'!BA1041</f>
        <v>0</v>
      </c>
      <c r="F1041" s="349" t="s">
        <v>11</v>
      </c>
      <c r="G1041" s="349" t="s">
        <v>11</v>
      </c>
    </row>
    <row r="1042" spans="1:7" s="350" customFormat="1" ht="45" hidden="1" customHeight="1">
      <c r="A1042" s="373">
        <f>'CONSTRUCTION COST ESTIMATE'!A1042</f>
        <v>0</v>
      </c>
      <c r="B1042" s="345">
        <f>'CONSTRUCTION COST ESTIMATE'!B1042</f>
        <v>629.10599999999999</v>
      </c>
      <c r="C1042" s="346" t="str">
        <f>'CONSTRUCTION COST ESTIMATE'!C1042</f>
        <v>WATER MAIN (54 INCH)</v>
      </c>
      <c r="D1042" s="347" t="str">
        <f>'CONSTRUCTION COST ESTIMATE'!BB1042</f>
        <v>LF</v>
      </c>
      <c r="E1042" s="348">
        <f>'CONSTRUCTION COST ESTIMATE'!BA1042</f>
        <v>0</v>
      </c>
      <c r="F1042" s="349" t="s">
        <v>11</v>
      </c>
      <c r="G1042" s="349" t="s">
        <v>11</v>
      </c>
    </row>
    <row r="1043" spans="1:7" s="350" customFormat="1" ht="45" hidden="1" customHeight="1">
      <c r="A1043" s="373">
        <f>'CONSTRUCTION COST ESTIMATE'!A1043</f>
        <v>0</v>
      </c>
      <c r="B1043" s="345">
        <f>'CONSTRUCTION COST ESTIMATE'!B1043</f>
        <v>629.10699999999997</v>
      </c>
      <c r="C1043" s="346" t="str">
        <f>'CONSTRUCTION COST ESTIMATE'!C1043</f>
        <v>WATER MAIN (60 INCH)</v>
      </c>
      <c r="D1043" s="347" t="str">
        <f>'CONSTRUCTION COST ESTIMATE'!BB1043</f>
        <v>LF</v>
      </c>
      <c r="E1043" s="348">
        <f>'CONSTRUCTION COST ESTIMATE'!BA1043</f>
        <v>0</v>
      </c>
      <c r="F1043" s="349" t="s">
        <v>11</v>
      </c>
      <c r="G1043" s="349" t="s">
        <v>11</v>
      </c>
    </row>
    <row r="1044" spans="1:7" s="350" customFormat="1" ht="45" hidden="1" customHeight="1">
      <c r="A1044" s="373">
        <f>'CONSTRUCTION COST ESTIMATE'!A1044</f>
        <v>0</v>
      </c>
      <c r="B1044" s="345">
        <f>'CONSTRUCTION COST ESTIMATE'!B1044</f>
        <v>629.10799999999995</v>
      </c>
      <c r="C1044" s="346" t="str">
        <f>'CONSTRUCTION COST ESTIMATE'!C1044</f>
        <v>WATER MAIN (66 INCH)</v>
      </c>
      <c r="D1044" s="347" t="str">
        <f>'CONSTRUCTION COST ESTIMATE'!BB1044</f>
        <v>LF</v>
      </c>
      <c r="E1044" s="348">
        <f>'CONSTRUCTION COST ESTIMATE'!BA1044</f>
        <v>0</v>
      </c>
      <c r="F1044" s="349" t="s">
        <v>11</v>
      </c>
      <c r="G1044" s="349" t="s">
        <v>11</v>
      </c>
    </row>
    <row r="1045" spans="1:7" s="350" customFormat="1" ht="45" hidden="1" customHeight="1">
      <c r="A1045" s="373">
        <f>'CONSTRUCTION COST ESTIMATE'!A1045</f>
        <v>0</v>
      </c>
      <c r="B1045" s="345">
        <f>'CONSTRUCTION COST ESTIMATE'!B1045</f>
        <v>629.10900000000004</v>
      </c>
      <c r="C1045" s="346" t="str">
        <f>'CONSTRUCTION COST ESTIMATE'!C1045</f>
        <v>WATER MAIN (72 INCH)</v>
      </c>
      <c r="D1045" s="347" t="str">
        <f>'CONSTRUCTION COST ESTIMATE'!BB1045</f>
        <v>LF</v>
      </c>
      <c r="E1045" s="348">
        <f>'CONSTRUCTION COST ESTIMATE'!BA1045</f>
        <v>0</v>
      </c>
      <c r="F1045" s="349" t="s">
        <v>11</v>
      </c>
      <c r="G1045" s="349" t="s">
        <v>11</v>
      </c>
    </row>
    <row r="1046" spans="1:7" s="350" customFormat="1" ht="45" hidden="1" customHeight="1">
      <c r="A1046" s="373">
        <f>'CONSTRUCTION COST ESTIMATE'!A1046</f>
        <v>0</v>
      </c>
      <c r="B1046" s="345">
        <f>'CONSTRUCTION COST ESTIMATE'!B1046</f>
        <v>629.11</v>
      </c>
      <c r="C1046" s="346" t="str">
        <f>'CONSTRUCTION COST ESTIMATE'!C1046</f>
        <v>WATER MAIN (78 INCH)</v>
      </c>
      <c r="D1046" s="347" t="str">
        <f>'CONSTRUCTION COST ESTIMATE'!BB1046</f>
        <v>LF</v>
      </c>
      <c r="E1046" s="348">
        <f>'CONSTRUCTION COST ESTIMATE'!BA1046</f>
        <v>0</v>
      </c>
      <c r="F1046" s="349" t="s">
        <v>11</v>
      </c>
      <c r="G1046" s="349" t="s">
        <v>11</v>
      </c>
    </row>
    <row r="1047" spans="1:7" s="350" customFormat="1" ht="45" hidden="1" customHeight="1">
      <c r="A1047" s="373">
        <f>'CONSTRUCTION COST ESTIMATE'!A1047</f>
        <v>0</v>
      </c>
      <c r="B1047" s="345">
        <f>'CONSTRUCTION COST ESTIMATE'!B1047</f>
        <v>629.11099999999999</v>
      </c>
      <c r="C1047" s="346" t="str">
        <f>'CONSTRUCTION COST ESTIMATE'!C1047</f>
        <v>WATER MAIN (84 INCH)</v>
      </c>
      <c r="D1047" s="347" t="str">
        <f>'CONSTRUCTION COST ESTIMATE'!BB1047</f>
        <v>LF</v>
      </c>
      <c r="E1047" s="348">
        <f>'CONSTRUCTION COST ESTIMATE'!BA1047</f>
        <v>0</v>
      </c>
      <c r="F1047" s="349" t="s">
        <v>11</v>
      </c>
      <c r="G1047" s="349" t="s">
        <v>11</v>
      </c>
    </row>
    <row r="1048" spans="1:7" s="350" customFormat="1" ht="45" hidden="1" customHeight="1">
      <c r="A1048" s="373">
        <f>'CONSTRUCTION COST ESTIMATE'!A1048</f>
        <v>0</v>
      </c>
      <c r="B1048" s="345">
        <f>'CONSTRUCTION COST ESTIMATE'!B1048</f>
        <v>629.11199999999997</v>
      </c>
      <c r="C1048" s="346" t="str">
        <f>'CONSTRUCTION COST ESTIMATE'!C1048</f>
        <v>WATER MAIN (90 INCH)</v>
      </c>
      <c r="D1048" s="347" t="str">
        <f>'CONSTRUCTION COST ESTIMATE'!BB1048</f>
        <v>LF</v>
      </c>
      <c r="E1048" s="348">
        <f>'CONSTRUCTION COST ESTIMATE'!BA1048</f>
        <v>0</v>
      </c>
      <c r="F1048" s="349" t="s">
        <v>11</v>
      </c>
      <c r="G1048" s="349" t="s">
        <v>11</v>
      </c>
    </row>
    <row r="1049" spans="1:7" s="350" customFormat="1" ht="45" hidden="1" customHeight="1">
      <c r="A1049" s="373">
        <f>'CONSTRUCTION COST ESTIMATE'!A1049</f>
        <v>0</v>
      </c>
      <c r="B1049" s="345">
        <f>'CONSTRUCTION COST ESTIMATE'!B1049</f>
        <v>629.11300000000006</v>
      </c>
      <c r="C1049" s="346" t="str">
        <f>'CONSTRUCTION COST ESTIMATE'!C1049</f>
        <v>WATER MAIN (96 INCH)</v>
      </c>
      <c r="D1049" s="347" t="str">
        <f>'CONSTRUCTION COST ESTIMATE'!BB1049</f>
        <v>LF</v>
      </c>
      <c r="E1049" s="348">
        <f>'CONSTRUCTION COST ESTIMATE'!BA1049</f>
        <v>0</v>
      </c>
      <c r="F1049" s="349" t="s">
        <v>11</v>
      </c>
      <c r="G1049" s="349" t="s">
        <v>11</v>
      </c>
    </row>
    <row r="1050" spans="1:7" s="350" customFormat="1" ht="45" hidden="1" customHeight="1">
      <c r="A1050" s="373">
        <f>'CONSTRUCTION COST ESTIMATE'!A1050</f>
        <v>0</v>
      </c>
      <c r="B1050" s="345">
        <f>'CONSTRUCTION COST ESTIMATE'!B1050</f>
        <v>629.11400000000003</v>
      </c>
      <c r="C1050" s="346" t="str">
        <f>'CONSTRUCTION COST ESTIMATE'!C1050</f>
        <v>DIP WATER MAIN (4 INCH)</v>
      </c>
      <c r="D1050" s="347" t="str">
        <f>'CONSTRUCTION COST ESTIMATE'!BB1050</f>
        <v>LF</v>
      </c>
      <c r="E1050" s="348">
        <f>'CONSTRUCTION COST ESTIMATE'!BA1050</f>
        <v>0</v>
      </c>
      <c r="F1050" s="349" t="s">
        <v>11</v>
      </c>
      <c r="G1050" s="349" t="s">
        <v>11</v>
      </c>
    </row>
    <row r="1051" spans="1:7" s="350" customFormat="1" ht="45" hidden="1" customHeight="1">
      <c r="A1051" s="373">
        <f>'CONSTRUCTION COST ESTIMATE'!A1051</f>
        <v>0</v>
      </c>
      <c r="B1051" s="345">
        <f>'CONSTRUCTION COST ESTIMATE'!B1051</f>
        <v>629.11500000000001</v>
      </c>
      <c r="C1051" s="346" t="str">
        <f>'CONSTRUCTION COST ESTIMATE'!C1051</f>
        <v>DIP WATER MAIN (6 INCH)</v>
      </c>
      <c r="D1051" s="347" t="str">
        <f>'CONSTRUCTION COST ESTIMATE'!BB1051</f>
        <v>LF</v>
      </c>
      <c r="E1051" s="348">
        <f>'CONSTRUCTION COST ESTIMATE'!BA1051</f>
        <v>0</v>
      </c>
      <c r="F1051" s="349" t="s">
        <v>11</v>
      </c>
      <c r="G1051" s="349" t="s">
        <v>11</v>
      </c>
    </row>
    <row r="1052" spans="1:7" s="350" customFormat="1" ht="45" hidden="1" customHeight="1">
      <c r="A1052" s="373">
        <f>'CONSTRUCTION COST ESTIMATE'!A1052</f>
        <v>0</v>
      </c>
      <c r="B1052" s="345">
        <f>'CONSTRUCTION COST ESTIMATE'!B1052</f>
        <v>629.11599999999999</v>
      </c>
      <c r="C1052" s="346" t="str">
        <f>'CONSTRUCTION COST ESTIMATE'!C1052</f>
        <v>DIP WATER MAIN (8 INCH)</v>
      </c>
      <c r="D1052" s="347" t="str">
        <f>'CONSTRUCTION COST ESTIMATE'!BB1052</f>
        <v>LF</v>
      </c>
      <c r="E1052" s="348">
        <f>'CONSTRUCTION COST ESTIMATE'!BA1052</f>
        <v>0</v>
      </c>
      <c r="F1052" s="349" t="s">
        <v>11</v>
      </c>
      <c r="G1052" s="349" t="s">
        <v>11</v>
      </c>
    </row>
    <row r="1053" spans="1:7" s="350" customFormat="1" ht="45" hidden="1" customHeight="1">
      <c r="A1053" s="373">
        <f>'CONSTRUCTION COST ESTIMATE'!A1053</f>
        <v>0</v>
      </c>
      <c r="B1053" s="345">
        <f>'CONSTRUCTION COST ESTIMATE'!B1053</f>
        <v>629.11699999999996</v>
      </c>
      <c r="C1053" s="346" t="str">
        <f>'CONSTRUCTION COST ESTIMATE'!C1053</f>
        <v>DIP WATER MAIN (10 INCH)</v>
      </c>
      <c r="D1053" s="347" t="str">
        <f>'CONSTRUCTION COST ESTIMATE'!BB1053</f>
        <v>LF</v>
      </c>
      <c r="E1053" s="348">
        <f>'CONSTRUCTION COST ESTIMATE'!BA1053</f>
        <v>0</v>
      </c>
      <c r="F1053" s="349" t="s">
        <v>11</v>
      </c>
      <c r="G1053" s="349" t="s">
        <v>11</v>
      </c>
    </row>
    <row r="1054" spans="1:7" s="350" customFormat="1" ht="45" hidden="1" customHeight="1">
      <c r="A1054" s="373">
        <f>'CONSTRUCTION COST ESTIMATE'!A1054</f>
        <v>0</v>
      </c>
      <c r="B1054" s="345">
        <f>'CONSTRUCTION COST ESTIMATE'!B1054</f>
        <v>629.11800000000005</v>
      </c>
      <c r="C1054" s="346" t="str">
        <f>'CONSTRUCTION COST ESTIMATE'!C1054</f>
        <v>DIP WATER MAIN (12 INCH)</v>
      </c>
      <c r="D1054" s="347" t="str">
        <f>'CONSTRUCTION COST ESTIMATE'!BB1054</f>
        <v>LF</v>
      </c>
      <c r="E1054" s="348">
        <f>'CONSTRUCTION COST ESTIMATE'!BA1054</f>
        <v>0</v>
      </c>
      <c r="F1054" s="349" t="s">
        <v>11</v>
      </c>
      <c r="G1054" s="349" t="s">
        <v>11</v>
      </c>
    </row>
    <row r="1055" spans="1:7" s="350" customFormat="1" ht="45" hidden="1" customHeight="1">
      <c r="A1055" s="373">
        <f>'CONSTRUCTION COST ESTIMATE'!A1055</f>
        <v>0</v>
      </c>
      <c r="B1055" s="345">
        <f>'CONSTRUCTION COST ESTIMATE'!B1055</f>
        <v>629.11900000000003</v>
      </c>
      <c r="C1055" s="346" t="str">
        <f>'CONSTRUCTION COST ESTIMATE'!C1055</f>
        <v>DIP WATER MAIN (14 INCH)</v>
      </c>
      <c r="D1055" s="347" t="str">
        <f>'CONSTRUCTION COST ESTIMATE'!BB1055</f>
        <v>LF</v>
      </c>
      <c r="E1055" s="348">
        <f>'CONSTRUCTION COST ESTIMATE'!BA1055</f>
        <v>0</v>
      </c>
      <c r="F1055" s="349" t="s">
        <v>11</v>
      </c>
      <c r="G1055" s="349" t="s">
        <v>11</v>
      </c>
    </row>
    <row r="1056" spans="1:7" s="350" customFormat="1" ht="45" hidden="1" customHeight="1">
      <c r="A1056" s="373">
        <f>'CONSTRUCTION COST ESTIMATE'!A1056</f>
        <v>0</v>
      </c>
      <c r="B1056" s="345">
        <f>'CONSTRUCTION COST ESTIMATE'!B1056</f>
        <v>629.12</v>
      </c>
      <c r="C1056" s="346" t="str">
        <f>'CONSTRUCTION COST ESTIMATE'!C1056</f>
        <v>DIP WATER MAIN (15 INCH)</v>
      </c>
      <c r="D1056" s="347" t="str">
        <f>'CONSTRUCTION COST ESTIMATE'!BB1056</f>
        <v>LF</v>
      </c>
      <c r="E1056" s="348">
        <f>'CONSTRUCTION COST ESTIMATE'!BA1056</f>
        <v>0</v>
      </c>
      <c r="F1056" s="349" t="s">
        <v>11</v>
      </c>
      <c r="G1056" s="349" t="s">
        <v>11</v>
      </c>
    </row>
    <row r="1057" spans="1:7" s="350" customFormat="1" ht="45" hidden="1" customHeight="1">
      <c r="A1057" s="373">
        <f>'CONSTRUCTION COST ESTIMATE'!A1057</f>
        <v>0</v>
      </c>
      <c r="B1057" s="345">
        <f>'CONSTRUCTION COST ESTIMATE'!B1057</f>
        <v>629.12099999999998</v>
      </c>
      <c r="C1057" s="346" t="str">
        <f>'CONSTRUCTION COST ESTIMATE'!C1057</f>
        <v>DIP WATER MAIN (16 INCH)</v>
      </c>
      <c r="D1057" s="347" t="str">
        <f>'CONSTRUCTION COST ESTIMATE'!BB1057</f>
        <v>LF</v>
      </c>
      <c r="E1057" s="348">
        <f>'CONSTRUCTION COST ESTIMATE'!BA1057</f>
        <v>0</v>
      </c>
      <c r="F1057" s="349" t="s">
        <v>11</v>
      </c>
      <c r="G1057" s="349" t="s">
        <v>11</v>
      </c>
    </row>
    <row r="1058" spans="1:7" s="350" customFormat="1" ht="45" hidden="1" customHeight="1">
      <c r="A1058" s="373">
        <f>'CONSTRUCTION COST ESTIMATE'!A1058</f>
        <v>0</v>
      </c>
      <c r="B1058" s="345">
        <f>'CONSTRUCTION COST ESTIMATE'!B1058</f>
        <v>629.12199999999996</v>
      </c>
      <c r="C1058" s="346" t="str">
        <f>'CONSTRUCTION COST ESTIMATE'!C1058</f>
        <v>DIP WATER MAIN (18 INCH)</v>
      </c>
      <c r="D1058" s="347" t="str">
        <f>'CONSTRUCTION COST ESTIMATE'!BB1058</f>
        <v>LF</v>
      </c>
      <c r="E1058" s="348">
        <f>'CONSTRUCTION COST ESTIMATE'!BA1058</f>
        <v>0</v>
      </c>
      <c r="F1058" s="349" t="s">
        <v>11</v>
      </c>
      <c r="G1058" s="349" t="s">
        <v>11</v>
      </c>
    </row>
    <row r="1059" spans="1:7" s="350" customFormat="1" ht="45" hidden="1" customHeight="1">
      <c r="A1059" s="373">
        <f>'CONSTRUCTION COST ESTIMATE'!A1059</f>
        <v>0</v>
      </c>
      <c r="B1059" s="345">
        <f>'CONSTRUCTION COST ESTIMATE'!B1059</f>
        <v>629.12300000000005</v>
      </c>
      <c r="C1059" s="346" t="str">
        <f>'CONSTRUCTION COST ESTIMATE'!C1059</f>
        <v>DIP WATER MAIN (20 INCH)</v>
      </c>
      <c r="D1059" s="347" t="str">
        <f>'CONSTRUCTION COST ESTIMATE'!BB1059</f>
        <v>LF</v>
      </c>
      <c r="E1059" s="348">
        <f>'CONSTRUCTION COST ESTIMATE'!BA1059</f>
        <v>0</v>
      </c>
      <c r="F1059" s="349" t="s">
        <v>11</v>
      </c>
      <c r="G1059" s="349" t="s">
        <v>11</v>
      </c>
    </row>
    <row r="1060" spans="1:7" s="350" customFormat="1" ht="45" hidden="1" customHeight="1">
      <c r="A1060" s="373">
        <f>'CONSTRUCTION COST ESTIMATE'!A1060</f>
        <v>0</v>
      </c>
      <c r="B1060" s="345">
        <f>'CONSTRUCTION COST ESTIMATE'!B1060</f>
        <v>629.12400000000002</v>
      </c>
      <c r="C1060" s="346" t="str">
        <f>'CONSTRUCTION COST ESTIMATE'!C1060</f>
        <v>DIP WATER MAIN (21 INCH)</v>
      </c>
      <c r="D1060" s="347" t="str">
        <f>'CONSTRUCTION COST ESTIMATE'!BB1060</f>
        <v>LF</v>
      </c>
      <c r="E1060" s="348">
        <f>'CONSTRUCTION COST ESTIMATE'!BA1060</f>
        <v>0</v>
      </c>
      <c r="F1060" s="349" t="s">
        <v>11</v>
      </c>
      <c r="G1060" s="349" t="s">
        <v>11</v>
      </c>
    </row>
    <row r="1061" spans="1:7" s="350" customFormat="1" ht="45" hidden="1" customHeight="1">
      <c r="A1061" s="373">
        <f>'CONSTRUCTION COST ESTIMATE'!A1061</f>
        <v>0</v>
      </c>
      <c r="B1061" s="345">
        <f>'CONSTRUCTION COST ESTIMATE'!B1061</f>
        <v>629.125</v>
      </c>
      <c r="C1061" s="346" t="str">
        <f>'CONSTRUCTION COST ESTIMATE'!C1061</f>
        <v>DIP WATER MAIN (24 INCH)</v>
      </c>
      <c r="D1061" s="347" t="str">
        <f>'CONSTRUCTION COST ESTIMATE'!BB1061</f>
        <v>LF</v>
      </c>
      <c r="E1061" s="348">
        <f>'CONSTRUCTION COST ESTIMATE'!BA1061</f>
        <v>0</v>
      </c>
      <c r="F1061" s="349" t="s">
        <v>11</v>
      </c>
      <c r="G1061" s="349" t="s">
        <v>11</v>
      </c>
    </row>
    <row r="1062" spans="1:7" s="350" customFormat="1" ht="45" hidden="1" customHeight="1">
      <c r="A1062" s="373">
        <f>'CONSTRUCTION COST ESTIMATE'!A1062</f>
        <v>0</v>
      </c>
      <c r="B1062" s="345">
        <f>'CONSTRUCTION COST ESTIMATE'!B1062</f>
        <v>629.12599999999998</v>
      </c>
      <c r="C1062" s="346" t="str">
        <f>'CONSTRUCTION COST ESTIMATE'!C1062</f>
        <v>DIP WATER MAIN (30 INCH)</v>
      </c>
      <c r="D1062" s="347" t="str">
        <f>'CONSTRUCTION COST ESTIMATE'!BB1062</f>
        <v>LF</v>
      </c>
      <c r="E1062" s="348">
        <f>'CONSTRUCTION COST ESTIMATE'!BA1062</f>
        <v>0</v>
      </c>
      <c r="F1062" s="349" t="s">
        <v>11</v>
      </c>
      <c r="G1062" s="349" t="s">
        <v>11</v>
      </c>
    </row>
    <row r="1063" spans="1:7" s="350" customFormat="1" ht="45" hidden="1" customHeight="1">
      <c r="A1063" s="373">
        <f>'CONSTRUCTION COST ESTIMATE'!A1063</f>
        <v>0</v>
      </c>
      <c r="B1063" s="345">
        <f>'CONSTRUCTION COST ESTIMATE'!B1063</f>
        <v>629.12699999999995</v>
      </c>
      <c r="C1063" s="346" t="str">
        <f>'CONSTRUCTION COST ESTIMATE'!C1063</f>
        <v>DIP WATER MAIN (36 INCH)</v>
      </c>
      <c r="D1063" s="347" t="str">
        <f>'CONSTRUCTION COST ESTIMATE'!BB1063</f>
        <v>LF</v>
      </c>
      <c r="E1063" s="348">
        <f>'CONSTRUCTION COST ESTIMATE'!BA1063</f>
        <v>0</v>
      </c>
      <c r="F1063" s="349" t="s">
        <v>11</v>
      </c>
      <c r="G1063" s="349" t="s">
        <v>11</v>
      </c>
    </row>
    <row r="1064" spans="1:7" s="350" customFormat="1" ht="45" hidden="1" customHeight="1">
      <c r="A1064" s="373">
        <f>'CONSTRUCTION COST ESTIMATE'!A1064</f>
        <v>0</v>
      </c>
      <c r="B1064" s="345">
        <f>'CONSTRUCTION COST ESTIMATE'!B1064</f>
        <v>629.12800000000004</v>
      </c>
      <c r="C1064" s="346" t="str">
        <f>'CONSTRUCTION COST ESTIMATE'!C1064</f>
        <v>DIP WATER MAIN (42 INCH)</v>
      </c>
      <c r="D1064" s="347" t="str">
        <f>'CONSTRUCTION COST ESTIMATE'!BB1064</f>
        <v>LF</v>
      </c>
      <c r="E1064" s="348">
        <f>'CONSTRUCTION COST ESTIMATE'!BA1064</f>
        <v>0</v>
      </c>
      <c r="F1064" s="349" t="s">
        <v>11</v>
      </c>
      <c r="G1064" s="349" t="s">
        <v>11</v>
      </c>
    </row>
    <row r="1065" spans="1:7" s="350" customFormat="1" ht="45" hidden="1" customHeight="1">
      <c r="A1065" s="373">
        <f>'CONSTRUCTION COST ESTIMATE'!A1065</f>
        <v>0</v>
      </c>
      <c r="B1065" s="345">
        <f>'CONSTRUCTION COST ESTIMATE'!B1065</f>
        <v>629.12900000000002</v>
      </c>
      <c r="C1065" s="346" t="str">
        <f>'CONSTRUCTION COST ESTIMATE'!C1065</f>
        <v>DIP WATER MAIN (48 INCH)</v>
      </c>
      <c r="D1065" s="347" t="str">
        <f>'CONSTRUCTION COST ESTIMATE'!BB1065</f>
        <v>LF</v>
      </c>
      <c r="E1065" s="348">
        <f>'CONSTRUCTION COST ESTIMATE'!BA1065</f>
        <v>0</v>
      </c>
      <c r="F1065" s="349" t="s">
        <v>11</v>
      </c>
      <c r="G1065" s="349" t="s">
        <v>11</v>
      </c>
    </row>
    <row r="1066" spans="1:7" s="350" customFormat="1" ht="45" hidden="1" customHeight="1">
      <c r="A1066" s="373">
        <f>'CONSTRUCTION COST ESTIMATE'!A1066</f>
        <v>0</v>
      </c>
      <c r="B1066" s="345">
        <f>'CONSTRUCTION COST ESTIMATE'!B1066</f>
        <v>629.13</v>
      </c>
      <c r="C1066" s="346" t="str">
        <f>'CONSTRUCTION COST ESTIMATE'!C1066</f>
        <v>DIP WATER MAIN (54 INCH)</v>
      </c>
      <c r="D1066" s="347" t="str">
        <f>'CONSTRUCTION COST ESTIMATE'!BB1066</f>
        <v>LF</v>
      </c>
      <c r="E1066" s="348">
        <f>'CONSTRUCTION COST ESTIMATE'!BA1066</f>
        <v>0</v>
      </c>
      <c r="F1066" s="349" t="s">
        <v>11</v>
      </c>
      <c r="G1066" s="349" t="s">
        <v>11</v>
      </c>
    </row>
    <row r="1067" spans="1:7" s="350" customFormat="1" ht="45" hidden="1" customHeight="1">
      <c r="A1067" s="373">
        <f>'CONSTRUCTION COST ESTIMATE'!A1067</f>
        <v>0</v>
      </c>
      <c r="B1067" s="345">
        <f>'CONSTRUCTION COST ESTIMATE'!B1067</f>
        <v>629.13099999999997</v>
      </c>
      <c r="C1067" s="346" t="str">
        <f>'CONSTRUCTION COST ESTIMATE'!C1067</f>
        <v>DIP WATER MAIN (60 INCH)</v>
      </c>
      <c r="D1067" s="347" t="str">
        <f>'CONSTRUCTION COST ESTIMATE'!BB1067</f>
        <v>LF</v>
      </c>
      <c r="E1067" s="348">
        <f>'CONSTRUCTION COST ESTIMATE'!BA1067</f>
        <v>0</v>
      </c>
      <c r="F1067" s="349" t="s">
        <v>11</v>
      </c>
      <c r="G1067" s="349" t="s">
        <v>11</v>
      </c>
    </row>
    <row r="1068" spans="1:7" s="350" customFormat="1" ht="45" hidden="1" customHeight="1">
      <c r="A1068" s="373">
        <f>'CONSTRUCTION COST ESTIMATE'!A1068</f>
        <v>0</v>
      </c>
      <c r="B1068" s="345">
        <f>'CONSTRUCTION COST ESTIMATE'!B1068</f>
        <v>629.13199999999995</v>
      </c>
      <c r="C1068" s="346" t="str">
        <f>'CONSTRUCTION COST ESTIMATE'!C1068</f>
        <v>DIP WATER MAIN (66 INCH)</v>
      </c>
      <c r="D1068" s="347" t="str">
        <f>'CONSTRUCTION COST ESTIMATE'!BB1068</f>
        <v>LF</v>
      </c>
      <c r="E1068" s="348">
        <f>'CONSTRUCTION COST ESTIMATE'!BA1068</f>
        <v>0</v>
      </c>
      <c r="F1068" s="349" t="s">
        <v>11</v>
      </c>
      <c r="G1068" s="349" t="s">
        <v>11</v>
      </c>
    </row>
    <row r="1069" spans="1:7" s="350" customFormat="1" ht="45" hidden="1" customHeight="1">
      <c r="A1069" s="373">
        <f>'CONSTRUCTION COST ESTIMATE'!A1069</f>
        <v>0</v>
      </c>
      <c r="B1069" s="345">
        <f>'CONSTRUCTION COST ESTIMATE'!B1069</f>
        <v>629.13300000000004</v>
      </c>
      <c r="C1069" s="346" t="str">
        <f>'CONSTRUCTION COST ESTIMATE'!C1069</f>
        <v>DIP WATER MAIN (72 INCH)</v>
      </c>
      <c r="D1069" s="347" t="str">
        <f>'CONSTRUCTION COST ESTIMATE'!BB1069</f>
        <v>LF</v>
      </c>
      <c r="E1069" s="348">
        <f>'CONSTRUCTION COST ESTIMATE'!BA1069</f>
        <v>0</v>
      </c>
      <c r="F1069" s="349" t="s">
        <v>11</v>
      </c>
      <c r="G1069" s="349" t="s">
        <v>11</v>
      </c>
    </row>
    <row r="1070" spans="1:7" s="350" customFormat="1" ht="45" hidden="1" customHeight="1">
      <c r="A1070" s="373">
        <f>'CONSTRUCTION COST ESTIMATE'!A1070</f>
        <v>0</v>
      </c>
      <c r="B1070" s="345">
        <f>'CONSTRUCTION COST ESTIMATE'!B1070</f>
        <v>629.13400000000001</v>
      </c>
      <c r="C1070" s="346" t="str">
        <f>'CONSTRUCTION COST ESTIMATE'!C1070</f>
        <v>DIP WATER MAIN (78 INCH)</v>
      </c>
      <c r="D1070" s="347" t="str">
        <f>'CONSTRUCTION COST ESTIMATE'!BB1070</f>
        <v>LF</v>
      </c>
      <c r="E1070" s="348">
        <f>'CONSTRUCTION COST ESTIMATE'!BA1070</f>
        <v>0</v>
      </c>
      <c r="F1070" s="349" t="s">
        <v>11</v>
      </c>
      <c r="G1070" s="349" t="s">
        <v>11</v>
      </c>
    </row>
    <row r="1071" spans="1:7" s="350" customFormat="1" ht="45" hidden="1" customHeight="1">
      <c r="A1071" s="373">
        <f>'CONSTRUCTION COST ESTIMATE'!A1071</f>
        <v>0</v>
      </c>
      <c r="B1071" s="345">
        <f>'CONSTRUCTION COST ESTIMATE'!B1071</f>
        <v>629.13499999999999</v>
      </c>
      <c r="C1071" s="346" t="str">
        <f>'CONSTRUCTION COST ESTIMATE'!C1071</f>
        <v>DIP WATER MAIN (84 INCH)</v>
      </c>
      <c r="D1071" s="347" t="str">
        <f>'CONSTRUCTION COST ESTIMATE'!BB1071</f>
        <v>LF</v>
      </c>
      <c r="E1071" s="348">
        <f>'CONSTRUCTION COST ESTIMATE'!BA1071</f>
        <v>0</v>
      </c>
      <c r="F1071" s="349" t="s">
        <v>11</v>
      </c>
      <c r="G1071" s="349" t="s">
        <v>11</v>
      </c>
    </row>
    <row r="1072" spans="1:7" s="350" customFormat="1" ht="45" hidden="1" customHeight="1">
      <c r="A1072" s="373">
        <f>'CONSTRUCTION COST ESTIMATE'!A1072</f>
        <v>0</v>
      </c>
      <c r="B1072" s="345">
        <f>'CONSTRUCTION COST ESTIMATE'!B1072</f>
        <v>629.13599999999997</v>
      </c>
      <c r="C1072" s="346" t="str">
        <f>'CONSTRUCTION COST ESTIMATE'!C1072</f>
        <v>DIP WATER MAIN (90 INCH)</v>
      </c>
      <c r="D1072" s="347" t="str">
        <f>'CONSTRUCTION COST ESTIMATE'!BB1072</f>
        <v>LF</v>
      </c>
      <c r="E1072" s="348">
        <f>'CONSTRUCTION COST ESTIMATE'!BA1072</f>
        <v>0</v>
      </c>
      <c r="F1072" s="349" t="s">
        <v>11</v>
      </c>
      <c r="G1072" s="349" t="s">
        <v>11</v>
      </c>
    </row>
    <row r="1073" spans="1:7" s="350" customFormat="1" ht="45" hidden="1" customHeight="1">
      <c r="A1073" s="373">
        <f>'CONSTRUCTION COST ESTIMATE'!A1073</f>
        <v>0</v>
      </c>
      <c r="B1073" s="345">
        <f>'CONSTRUCTION COST ESTIMATE'!B1073</f>
        <v>629.13699999999994</v>
      </c>
      <c r="C1073" s="346" t="str">
        <f>'CONSTRUCTION COST ESTIMATE'!C1073</f>
        <v>DIP WATER MAIN (96 INCH)</v>
      </c>
      <c r="D1073" s="347" t="str">
        <f>'CONSTRUCTION COST ESTIMATE'!BB1073</f>
        <v>LF</v>
      </c>
      <c r="E1073" s="348">
        <f>'CONSTRUCTION COST ESTIMATE'!BA1073</f>
        <v>0</v>
      </c>
      <c r="F1073" s="349" t="s">
        <v>11</v>
      </c>
      <c r="G1073" s="349" t="s">
        <v>11</v>
      </c>
    </row>
    <row r="1074" spans="1:7" s="350" customFormat="1" ht="45" hidden="1" customHeight="1">
      <c r="A1074" s="373">
        <f>'CONSTRUCTION COST ESTIMATE'!A1074</f>
        <v>0</v>
      </c>
      <c r="B1074" s="345">
        <f>'CONSTRUCTION COST ESTIMATE'!B1074</f>
        <v>629.14</v>
      </c>
      <c r="C1074" s="346" t="str">
        <f>'CONSTRUCTION COST ESTIMATE'!C1074</f>
        <v>ADJUST CATHODIC PROTECTION TEST STATION</v>
      </c>
      <c r="D1074" s="347" t="str">
        <f>'CONSTRUCTION COST ESTIMATE'!BB1074</f>
        <v>EA</v>
      </c>
      <c r="E1074" s="348">
        <f>'CONSTRUCTION COST ESTIMATE'!BA1074</f>
        <v>0</v>
      </c>
      <c r="F1074" s="349" t="s">
        <v>11</v>
      </c>
      <c r="G1074" s="349" t="s">
        <v>11</v>
      </c>
    </row>
    <row r="1075" spans="1:7" s="350" customFormat="1" ht="45" hidden="1" customHeight="1">
      <c r="A1075" s="373">
        <f>'CONSTRUCTION COST ESTIMATE'!A1075</f>
        <v>0</v>
      </c>
      <c r="B1075" s="345">
        <f>'CONSTRUCTION COST ESTIMATE'!B1075</f>
        <v>629.14099999999996</v>
      </c>
      <c r="C1075" s="346" t="str">
        <f>'CONSTRUCTION COST ESTIMATE'!C1075</f>
        <v>COMBINATION AIR VACUUM/RELEASE VALVE ASSEMBLY (2 INCH)</v>
      </c>
      <c r="D1075" s="347" t="str">
        <f>'CONSTRUCTION COST ESTIMATE'!BB1075</f>
        <v>EA</v>
      </c>
      <c r="E1075" s="348">
        <f>'CONSTRUCTION COST ESTIMATE'!BA1075</f>
        <v>0</v>
      </c>
      <c r="F1075" s="349" t="s">
        <v>11</v>
      </c>
      <c r="G1075" s="349" t="s">
        <v>11</v>
      </c>
    </row>
    <row r="1076" spans="1:7" s="350" customFormat="1" ht="45" hidden="1" customHeight="1">
      <c r="A1076" s="373">
        <f>'CONSTRUCTION COST ESTIMATE'!A1076</f>
        <v>0</v>
      </c>
      <c r="B1076" s="345">
        <f>'CONSTRUCTION COST ESTIMATE'!B1076</f>
        <v>629.14200000000005</v>
      </c>
      <c r="C1076" s="346" t="str">
        <f>'CONSTRUCTION COST ESTIMATE'!C1076</f>
        <v>COMBINATION AIR VACUUM/RELEASE VALVE ASSEMBLY (3 INCH)</v>
      </c>
      <c r="D1076" s="347" t="str">
        <f>'CONSTRUCTION COST ESTIMATE'!BB1076</f>
        <v>EA</v>
      </c>
      <c r="E1076" s="348">
        <f>'CONSTRUCTION COST ESTIMATE'!BA1076</f>
        <v>0</v>
      </c>
      <c r="F1076" s="349" t="s">
        <v>11</v>
      </c>
      <c r="G1076" s="349" t="s">
        <v>11</v>
      </c>
    </row>
    <row r="1077" spans="1:7" s="350" customFormat="1" ht="45" hidden="1" customHeight="1">
      <c r="A1077" s="373">
        <f>'CONSTRUCTION COST ESTIMATE'!A1077</f>
        <v>0</v>
      </c>
      <c r="B1077" s="345">
        <f>'CONSTRUCTION COST ESTIMATE'!B1077</f>
        <v>629.14300000000003</v>
      </c>
      <c r="C1077" s="346" t="str">
        <f>'CONSTRUCTION COST ESTIMATE'!C1077</f>
        <v>GATE VALVE (6 INCH)</v>
      </c>
      <c r="D1077" s="347" t="str">
        <f>'CONSTRUCTION COST ESTIMATE'!BB1077</f>
        <v>EA</v>
      </c>
      <c r="E1077" s="348">
        <f>'CONSTRUCTION COST ESTIMATE'!BA1077</f>
        <v>0</v>
      </c>
      <c r="F1077" s="349" t="s">
        <v>11</v>
      </c>
      <c r="G1077" s="349" t="s">
        <v>11</v>
      </c>
    </row>
    <row r="1078" spans="1:7" s="350" customFormat="1" ht="45" hidden="1" customHeight="1">
      <c r="A1078" s="373">
        <f>'CONSTRUCTION COST ESTIMATE'!A1078</f>
        <v>0</v>
      </c>
      <c r="B1078" s="345">
        <f>'CONSTRUCTION COST ESTIMATE'!B1078</f>
        <v>629.14400000000001</v>
      </c>
      <c r="C1078" s="346" t="str">
        <f>'CONSTRUCTION COST ESTIMATE'!C1078</f>
        <v>GATE VALVE (8 INCH)</v>
      </c>
      <c r="D1078" s="347" t="str">
        <f>'CONSTRUCTION COST ESTIMATE'!BB1078</f>
        <v>EA</v>
      </c>
      <c r="E1078" s="348">
        <f>'CONSTRUCTION COST ESTIMATE'!BA1078</f>
        <v>0</v>
      </c>
      <c r="F1078" s="349" t="s">
        <v>11</v>
      </c>
      <c r="G1078" s="349" t="s">
        <v>11</v>
      </c>
    </row>
    <row r="1079" spans="1:7" s="350" customFormat="1" ht="45" hidden="1" customHeight="1">
      <c r="A1079" s="373">
        <f>'CONSTRUCTION COST ESTIMATE'!A1079</f>
        <v>0</v>
      </c>
      <c r="B1079" s="345">
        <f>'CONSTRUCTION COST ESTIMATE'!B1079</f>
        <v>629.14499999999998</v>
      </c>
      <c r="C1079" s="346" t="str">
        <f>'CONSTRUCTION COST ESTIMATE'!C1079</f>
        <v>GATE VALVE (18 INCH)</v>
      </c>
      <c r="D1079" s="347" t="str">
        <f>'CONSTRUCTION COST ESTIMATE'!BB1079</f>
        <v>EA</v>
      </c>
      <c r="E1079" s="348">
        <f>'CONSTRUCTION COST ESTIMATE'!BA1079</f>
        <v>0</v>
      </c>
      <c r="F1079" s="349" t="s">
        <v>11</v>
      </c>
      <c r="G1079" s="349" t="s">
        <v>11</v>
      </c>
    </row>
    <row r="1080" spans="1:7" s="350" customFormat="1" ht="45" hidden="1" customHeight="1">
      <c r="A1080" s="373">
        <f>'CONSTRUCTION COST ESTIMATE'!A1080</f>
        <v>0</v>
      </c>
      <c r="B1080" s="345">
        <f>'CONSTRUCTION COST ESTIMATE'!B1080</f>
        <v>629.14599999999996</v>
      </c>
      <c r="C1080" s="346" t="str">
        <f>'CONSTRUCTION COST ESTIMATE'!C1080</f>
        <v>ABANDON WATER LINE</v>
      </c>
      <c r="D1080" s="347" t="str">
        <f>'CONSTRUCTION COST ESTIMATE'!BB1080</f>
        <v>EA</v>
      </c>
      <c r="E1080" s="348">
        <f>'CONSTRUCTION COST ESTIMATE'!BA1080</f>
        <v>0</v>
      </c>
      <c r="F1080" s="349" t="s">
        <v>11</v>
      </c>
      <c r="G1080" s="349" t="s">
        <v>11</v>
      </c>
    </row>
    <row r="1081" spans="1:7" s="350" customFormat="1" ht="45" hidden="1" customHeight="1">
      <c r="A1081" s="373">
        <f>'CONSTRUCTION COST ESTIMATE'!A1081</f>
        <v>0</v>
      </c>
      <c r="B1081" s="345">
        <f>'CONSTRUCTION COST ESTIMATE'!B1081</f>
        <v>629.14700000000005</v>
      </c>
      <c r="C1081" s="346" t="str">
        <f>'CONSTRUCTION COST ESTIMATE'!C1081</f>
        <v>ADJUST EXISTING WATER VALVE COVER TO FINISHED GRADE</v>
      </c>
      <c r="D1081" s="347" t="str">
        <f>'CONSTRUCTION COST ESTIMATE'!BB1081</f>
        <v>EA</v>
      </c>
      <c r="E1081" s="348">
        <f>'CONSTRUCTION COST ESTIMATE'!BA1081</f>
        <v>0</v>
      </c>
      <c r="F1081" s="349" t="s">
        <v>11</v>
      </c>
      <c r="G1081" s="349" t="s">
        <v>11</v>
      </c>
    </row>
    <row r="1082" spans="1:7" s="350" customFormat="1" ht="45" hidden="1" customHeight="1">
      <c r="A1082" s="373">
        <f>'CONSTRUCTION COST ESTIMATE'!A1082</f>
        <v>0</v>
      </c>
      <c r="B1082" s="345">
        <f>'CONSTRUCTION COST ESTIMATE'!B1082</f>
        <v>629.15</v>
      </c>
      <c r="C1082" s="346" t="str">
        <f>'CONSTRUCTION COST ESTIMATE'!C1082</f>
        <v>RELOCATE AIR VALVE ASSEMBLY</v>
      </c>
      <c r="D1082" s="347" t="str">
        <f>'CONSTRUCTION COST ESTIMATE'!BB1082</f>
        <v>EA</v>
      </c>
      <c r="E1082" s="348">
        <f>'CONSTRUCTION COST ESTIMATE'!BA1082</f>
        <v>0</v>
      </c>
      <c r="F1082" s="349" t="s">
        <v>11</v>
      </c>
      <c r="G1082" s="349" t="s">
        <v>11</v>
      </c>
    </row>
    <row r="1083" spans="1:7" s="350" customFormat="1" ht="45" hidden="1" customHeight="1">
      <c r="A1083" s="373">
        <f>'CONSTRUCTION COST ESTIMATE'!A1083</f>
        <v>0</v>
      </c>
      <c r="B1083" s="345">
        <f>'CONSTRUCTION COST ESTIMATE'!B1083</f>
        <v>629.15099999999995</v>
      </c>
      <c r="C1083" s="346" t="str">
        <f>'CONSTRUCTION COST ESTIMATE'!C1083</f>
        <v>TAPPING SLEEVE AND VALVE</v>
      </c>
      <c r="D1083" s="347" t="str">
        <f>'CONSTRUCTION COST ESTIMATE'!BB1083</f>
        <v>EA</v>
      </c>
      <c r="E1083" s="348">
        <f>'CONSTRUCTION COST ESTIMATE'!BA1083</f>
        <v>0</v>
      </c>
      <c r="F1083" s="349" t="s">
        <v>11</v>
      </c>
      <c r="G1083" s="349" t="s">
        <v>11</v>
      </c>
    </row>
    <row r="1084" spans="1:7" s="350" customFormat="1" ht="45" hidden="1" customHeight="1">
      <c r="A1084" s="373">
        <f>'CONSTRUCTION COST ESTIMATE'!A1084</f>
        <v>0</v>
      </c>
      <c r="B1084" s="345">
        <f>'CONSTRUCTION COST ESTIMATE'!B1084</f>
        <v>629.15200000000004</v>
      </c>
      <c r="C1084" s="346" t="str">
        <f>'CONSTRUCTION COST ESTIMATE'!C1084</f>
        <v>INSTALL WATER SERVICE</v>
      </c>
      <c r="D1084" s="347" t="str">
        <f>'CONSTRUCTION COST ESTIMATE'!BB1084</f>
        <v>LS</v>
      </c>
      <c r="E1084" s="348">
        <f>'CONSTRUCTION COST ESTIMATE'!BA1084</f>
        <v>0</v>
      </c>
      <c r="F1084" s="349" t="s">
        <v>11</v>
      </c>
      <c r="G1084" s="349" t="s">
        <v>11</v>
      </c>
    </row>
    <row r="1085" spans="1:7" s="350" customFormat="1" ht="45" hidden="1" customHeight="1">
      <c r="A1085" s="373">
        <f>'CONSTRUCTION COST ESTIMATE'!A1085</f>
        <v>0</v>
      </c>
      <c r="B1085" s="345">
        <f>'CONSTRUCTION COST ESTIMATE'!B1085</f>
        <v>629.15300000000002</v>
      </c>
      <c r="C1085" s="346" t="str">
        <f>'CONSTRUCTION COST ESTIMATE'!C1085</f>
        <v>RELOCATE 1 INCH WATER SERVICE</v>
      </c>
      <c r="D1085" s="347" t="str">
        <f>'CONSTRUCTION COST ESTIMATE'!BB1085</f>
        <v>LS</v>
      </c>
      <c r="E1085" s="348">
        <f>'CONSTRUCTION COST ESTIMATE'!BA1085</f>
        <v>0</v>
      </c>
      <c r="F1085" s="349" t="s">
        <v>11</v>
      </c>
      <c r="G1085" s="349" t="s">
        <v>11</v>
      </c>
    </row>
    <row r="1086" spans="1:7" s="350" customFormat="1" ht="45" hidden="1" customHeight="1">
      <c r="A1086" s="373">
        <f>'CONSTRUCTION COST ESTIMATE'!A1086</f>
        <v>0</v>
      </c>
      <c r="B1086" s="345">
        <f>'CONSTRUCTION COST ESTIMATE'!B1086</f>
        <v>629.154</v>
      </c>
      <c r="C1086" s="346" t="str">
        <f>'CONSTRUCTION COST ESTIMATE'!C1086</f>
        <v>1 INCH COPPER WATERLINE</v>
      </c>
      <c r="D1086" s="347" t="str">
        <f>'CONSTRUCTION COST ESTIMATE'!BB1086</f>
        <v>LF</v>
      </c>
      <c r="E1086" s="348">
        <f>'CONSTRUCTION COST ESTIMATE'!BA1086</f>
        <v>0</v>
      </c>
      <c r="F1086" s="349" t="s">
        <v>11</v>
      </c>
      <c r="G1086" s="349" t="s">
        <v>11</v>
      </c>
    </row>
    <row r="1087" spans="1:7" s="350" customFormat="1" ht="45" hidden="1" customHeight="1">
      <c r="A1087" s="373">
        <f>'CONSTRUCTION COST ESTIMATE'!A1087</f>
        <v>0</v>
      </c>
      <c r="B1087" s="345">
        <f>'CONSTRUCTION COST ESTIMATE'!B1087</f>
        <v>629.15499999999997</v>
      </c>
      <c r="C1087" s="346" t="str">
        <f>'CONSTRUCTION COST ESTIMATE'!C1087</f>
        <v>6 INCH DUCTILE IRON WATERLINE</v>
      </c>
      <c r="D1087" s="347" t="str">
        <f>'CONSTRUCTION COST ESTIMATE'!BB1087</f>
        <v>LF</v>
      </c>
      <c r="E1087" s="348">
        <f>'CONSTRUCTION COST ESTIMATE'!BA1087</f>
        <v>0</v>
      </c>
      <c r="F1087" s="349" t="s">
        <v>11</v>
      </c>
      <c r="G1087" s="349" t="s">
        <v>11</v>
      </c>
    </row>
    <row r="1088" spans="1:7" s="350" customFormat="1" ht="45" hidden="1" customHeight="1">
      <c r="A1088" s="373">
        <f>'CONSTRUCTION COST ESTIMATE'!A1088</f>
        <v>0</v>
      </c>
      <c r="B1088" s="345">
        <f>'CONSTRUCTION COST ESTIMATE'!B1088</f>
        <v>629.15599999999995</v>
      </c>
      <c r="C1088" s="346" t="str">
        <f>'CONSTRUCTION COST ESTIMATE'!C1088</f>
        <v>8 INCH DUCTILE IRON WATERLINE</v>
      </c>
      <c r="D1088" s="347" t="str">
        <f>'CONSTRUCTION COST ESTIMATE'!BB1088</f>
        <v>LF</v>
      </c>
      <c r="E1088" s="348">
        <f>'CONSTRUCTION COST ESTIMATE'!BA1088</f>
        <v>0</v>
      </c>
      <c r="F1088" s="349" t="s">
        <v>11</v>
      </c>
      <c r="G1088" s="349" t="s">
        <v>11</v>
      </c>
    </row>
    <row r="1089" spans="1:7" s="350" customFormat="1" ht="45" hidden="1" customHeight="1">
      <c r="A1089" s="373">
        <f>'CONSTRUCTION COST ESTIMATE'!A1089</f>
        <v>0</v>
      </c>
      <c r="B1089" s="345">
        <f>'CONSTRUCTION COST ESTIMATE'!B1089</f>
        <v>629.15700000000004</v>
      </c>
      <c r="C1089" s="346" t="str">
        <f>'CONSTRUCTION COST ESTIMATE'!C1089</f>
        <v>12 INCH DUCTILE IRON WATERLINE</v>
      </c>
      <c r="D1089" s="347" t="str">
        <f>'CONSTRUCTION COST ESTIMATE'!BB1089</f>
        <v>LF</v>
      </c>
      <c r="E1089" s="348">
        <f>'CONSTRUCTION COST ESTIMATE'!BA1089</f>
        <v>0</v>
      </c>
      <c r="F1089" s="349" t="s">
        <v>11</v>
      </c>
      <c r="G1089" s="349" t="s">
        <v>11</v>
      </c>
    </row>
    <row r="1090" spans="1:7" s="350" customFormat="1" ht="45" hidden="1" customHeight="1">
      <c r="A1090" s="373">
        <f>'CONSTRUCTION COST ESTIMATE'!A1090</f>
        <v>0</v>
      </c>
      <c r="B1090" s="345">
        <f>'CONSTRUCTION COST ESTIMATE'!B1090</f>
        <v>629.15800000000002</v>
      </c>
      <c r="C1090" s="346" t="str">
        <f>'CONSTRUCTION COST ESTIMATE'!C1090</f>
        <v>16 INCH DUCTILE IRON WATERLINE</v>
      </c>
      <c r="D1090" s="347" t="str">
        <f>'CONSTRUCTION COST ESTIMATE'!BB1090</f>
        <v>LF</v>
      </c>
      <c r="E1090" s="348">
        <f>'CONSTRUCTION COST ESTIMATE'!BA1090</f>
        <v>0</v>
      </c>
      <c r="F1090" s="349" t="s">
        <v>11</v>
      </c>
      <c r="G1090" s="349" t="s">
        <v>11</v>
      </c>
    </row>
    <row r="1091" spans="1:7" s="350" customFormat="1" ht="45" hidden="1" customHeight="1">
      <c r="A1091" s="373">
        <f>'CONSTRUCTION COST ESTIMATE'!A1091</f>
        <v>0</v>
      </c>
      <c r="B1091" s="345">
        <f>'CONSTRUCTION COST ESTIMATE'!B1091</f>
        <v>629.15899999999999</v>
      </c>
      <c r="C1091" s="346" t="str">
        <f>'CONSTRUCTION COST ESTIMATE'!C1091</f>
        <v>2 INCH PVC WATERLINE</v>
      </c>
      <c r="D1091" s="347" t="str">
        <f>'CONSTRUCTION COST ESTIMATE'!BB1091</f>
        <v>EA</v>
      </c>
      <c r="E1091" s="348">
        <f>'CONSTRUCTION COST ESTIMATE'!BA1091</f>
        <v>0</v>
      </c>
      <c r="F1091" s="349" t="s">
        <v>11</v>
      </c>
      <c r="G1091" s="349" t="s">
        <v>11</v>
      </c>
    </row>
    <row r="1092" spans="1:7" s="350" customFormat="1" ht="45" hidden="1" customHeight="1">
      <c r="A1092" s="373">
        <f>'CONSTRUCTION COST ESTIMATE'!A1092</f>
        <v>0</v>
      </c>
      <c r="B1092" s="345">
        <f>'CONSTRUCTION COST ESTIMATE'!B1092</f>
        <v>629.16</v>
      </c>
      <c r="C1092" s="346" t="str">
        <f>'CONSTRUCTION COST ESTIMATE'!C1092</f>
        <v>8 INCH PVC WATERLINE</v>
      </c>
      <c r="D1092" s="347" t="str">
        <f>'CONSTRUCTION COST ESTIMATE'!BB1092</f>
        <v>LF</v>
      </c>
      <c r="E1092" s="348">
        <f>'CONSTRUCTION COST ESTIMATE'!BA1092</f>
        <v>0</v>
      </c>
      <c r="F1092" s="349" t="s">
        <v>11</v>
      </c>
      <c r="G1092" s="349" t="s">
        <v>11</v>
      </c>
    </row>
    <row r="1093" spans="1:7" s="350" customFormat="1" ht="45" hidden="1" customHeight="1">
      <c r="A1093" s="373">
        <f>'CONSTRUCTION COST ESTIMATE'!A1093</f>
        <v>0</v>
      </c>
      <c r="B1093" s="345">
        <f>'CONSTRUCTION COST ESTIMATE'!B1093</f>
        <v>629.16099999999994</v>
      </c>
      <c r="C1093" s="346" t="str">
        <f>'CONSTRUCTION COST ESTIMATE'!C1093</f>
        <v>16 INCH STEEL WATERLINE CASING</v>
      </c>
      <c r="D1093" s="347" t="str">
        <f>'CONSTRUCTION COST ESTIMATE'!BB1093</f>
        <v>LF</v>
      </c>
      <c r="E1093" s="348">
        <f>'CONSTRUCTION COST ESTIMATE'!BA1093</f>
        <v>0</v>
      </c>
      <c r="F1093" s="349" t="s">
        <v>11</v>
      </c>
      <c r="G1093" s="349" t="s">
        <v>11</v>
      </c>
    </row>
    <row r="1094" spans="1:7" s="350" customFormat="1" ht="45" hidden="1" customHeight="1">
      <c r="A1094" s="373">
        <f>'CONSTRUCTION COST ESTIMATE'!A1094</f>
        <v>0</v>
      </c>
      <c r="B1094" s="345">
        <f>'CONSTRUCTION COST ESTIMATE'!B1094</f>
        <v>629.16200000000003</v>
      </c>
      <c r="C1094" s="346" t="str">
        <f>'CONSTRUCTION COST ESTIMATE'!C1094</f>
        <v>18 INCH STEEL WATERLINE CASING</v>
      </c>
      <c r="D1094" s="347" t="str">
        <f>'CONSTRUCTION COST ESTIMATE'!BB1094</f>
        <v>LF</v>
      </c>
      <c r="E1094" s="348">
        <f>'CONSTRUCTION COST ESTIMATE'!BA1094</f>
        <v>0</v>
      </c>
      <c r="F1094" s="349" t="s">
        <v>11</v>
      </c>
      <c r="G1094" s="349" t="s">
        <v>11</v>
      </c>
    </row>
    <row r="1095" spans="1:7" s="350" customFormat="1" ht="45" hidden="1" customHeight="1">
      <c r="A1095" s="373">
        <f>'CONSTRUCTION COST ESTIMATE'!A1095</f>
        <v>0</v>
      </c>
      <c r="B1095" s="345">
        <f>'CONSTRUCTION COST ESTIMATE'!B1095</f>
        <v>629.16300000000001</v>
      </c>
      <c r="C1095" s="346" t="str">
        <f>'CONSTRUCTION COST ESTIMATE'!C1095</f>
        <v>24 INCH STEEL WATERLINE CASING</v>
      </c>
      <c r="D1095" s="347" t="str">
        <f>'CONSTRUCTION COST ESTIMATE'!BB1095</f>
        <v>LF</v>
      </c>
      <c r="E1095" s="348">
        <f>'CONSTRUCTION COST ESTIMATE'!BA1095</f>
        <v>0</v>
      </c>
      <c r="F1095" s="349" t="s">
        <v>11</v>
      </c>
      <c r="G1095" s="349" t="s">
        <v>11</v>
      </c>
    </row>
    <row r="1096" spans="1:7" s="350" customFormat="1" ht="45" hidden="1" customHeight="1">
      <c r="A1096" s="373">
        <f>'CONSTRUCTION COST ESTIMATE'!A1096</f>
        <v>0</v>
      </c>
      <c r="B1096" s="345">
        <f>'CONSTRUCTION COST ESTIMATE'!B1096</f>
        <v>629.16399999999999</v>
      </c>
      <c r="C1096" s="346" t="str">
        <f>'CONSTRUCTION COST ESTIMATE'!C1096</f>
        <v>8 INCH WATERLINE AND APPURTENANCES</v>
      </c>
      <c r="D1096" s="347" t="str">
        <f>'CONSTRUCTION COST ESTIMATE'!BB1096</f>
        <v>LS</v>
      </c>
      <c r="E1096" s="348">
        <f>'CONSTRUCTION COST ESTIMATE'!BA1096</f>
        <v>0</v>
      </c>
      <c r="F1096" s="349" t="s">
        <v>11</v>
      </c>
      <c r="G1096" s="349" t="s">
        <v>11</v>
      </c>
    </row>
    <row r="1097" spans="1:7" s="350" customFormat="1" ht="45" hidden="1" customHeight="1">
      <c r="A1097" s="373">
        <f>'CONSTRUCTION COST ESTIMATE'!A1097</f>
        <v>0</v>
      </c>
      <c r="B1097" s="345">
        <f>'CONSTRUCTION COST ESTIMATE'!B1097</f>
        <v>629.16499999999996</v>
      </c>
      <c r="C1097" s="346" t="str">
        <f>'CONSTRUCTION COST ESTIMATE'!C1097</f>
        <v>8 INCH WATERLINE RELOCATION</v>
      </c>
      <c r="D1097" s="347" t="str">
        <f>'CONSTRUCTION COST ESTIMATE'!BB1097</f>
        <v>LS</v>
      </c>
      <c r="E1097" s="348">
        <f>'CONSTRUCTION COST ESTIMATE'!BA1097</f>
        <v>0</v>
      </c>
      <c r="F1097" s="349" t="s">
        <v>11</v>
      </c>
      <c r="G1097" s="349" t="s">
        <v>11</v>
      </c>
    </row>
    <row r="1098" spans="1:7" s="350" customFormat="1" ht="45" hidden="1" customHeight="1">
      <c r="A1098" s="373">
        <f>'CONSTRUCTION COST ESTIMATE'!A1098</f>
        <v>0</v>
      </c>
      <c r="B1098" s="345">
        <f>'CONSTRUCTION COST ESTIMATE'!B1098</f>
        <v>629.16600000000005</v>
      </c>
      <c r="C1098" s="346" t="str">
        <f>'CONSTRUCTION COST ESTIMATE'!C1098</f>
        <v>12 INCH WATERLINE APPURTENANCES</v>
      </c>
      <c r="D1098" s="347" t="str">
        <f>'CONSTRUCTION COST ESTIMATE'!BB1098</f>
        <v>LS</v>
      </c>
      <c r="E1098" s="348">
        <f>'CONSTRUCTION COST ESTIMATE'!BA1098</f>
        <v>0</v>
      </c>
      <c r="F1098" s="349" t="s">
        <v>11</v>
      </c>
      <c r="G1098" s="349" t="s">
        <v>11</v>
      </c>
    </row>
    <row r="1099" spans="1:7" s="350" customFormat="1" ht="45" hidden="1" customHeight="1">
      <c r="A1099" s="373">
        <f>'CONSTRUCTION COST ESTIMATE'!A1099</f>
        <v>0</v>
      </c>
      <c r="B1099" s="345">
        <f>'CONSTRUCTION COST ESTIMATE'!B1099</f>
        <v>629.16700000000003</v>
      </c>
      <c r="C1099" s="346" t="str">
        <f>'CONSTRUCTION COST ESTIMATE'!C1099</f>
        <v>CUT AND CAP EXISTING ACP WATER LINE</v>
      </c>
      <c r="D1099" s="347" t="str">
        <f>'CONSTRUCTION COST ESTIMATE'!BB1099</f>
        <v>LS</v>
      </c>
      <c r="E1099" s="348">
        <f>'CONSTRUCTION COST ESTIMATE'!BA1099</f>
        <v>0</v>
      </c>
      <c r="F1099" s="349" t="s">
        <v>11</v>
      </c>
      <c r="G1099" s="349" t="s">
        <v>11</v>
      </c>
    </row>
    <row r="1100" spans="1:7" s="350" customFormat="1" ht="45" hidden="1" customHeight="1">
      <c r="A1100" s="373">
        <f>'CONSTRUCTION COST ESTIMATE'!A1100</f>
        <v>0</v>
      </c>
      <c r="B1100" s="345">
        <f>'CONSTRUCTION COST ESTIMATE'!B1100</f>
        <v>629.16800000000001</v>
      </c>
      <c r="C1100" s="346" t="str">
        <f>'CONSTRUCTION COST ESTIMATE'!C1100</f>
        <v>EXISTING WATERLINE PROTECTION (20 INCH DIAMETER OR SMALLER)</v>
      </c>
      <c r="D1100" s="347" t="str">
        <f>'CONSTRUCTION COST ESTIMATE'!BB1100</f>
        <v>EA</v>
      </c>
      <c r="E1100" s="348">
        <f>'CONSTRUCTION COST ESTIMATE'!BA1100</f>
        <v>0</v>
      </c>
      <c r="F1100" s="349" t="s">
        <v>11</v>
      </c>
      <c r="G1100" s="349" t="s">
        <v>11</v>
      </c>
    </row>
    <row r="1101" spans="1:7" s="350" customFormat="1" ht="45" hidden="1" customHeight="1">
      <c r="A1101" s="373">
        <f>'CONSTRUCTION COST ESTIMATE'!A1101</f>
        <v>0</v>
      </c>
      <c r="B1101" s="345">
        <f>'CONSTRUCTION COST ESTIMATE'!B1101</f>
        <v>629.16899999999998</v>
      </c>
      <c r="C1101" s="346" t="str">
        <f>'CONSTRUCTION COST ESTIMATE'!C1101</f>
        <v>6 INCH X 6 INCH WET TAP ASSEMBLY</v>
      </c>
      <c r="D1101" s="347" t="str">
        <f>'CONSTRUCTION COST ESTIMATE'!BB1101</f>
        <v>EA</v>
      </c>
      <c r="E1101" s="348">
        <f>'CONSTRUCTION COST ESTIMATE'!BA1101</f>
        <v>0</v>
      </c>
      <c r="F1101" s="349" t="s">
        <v>11</v>
      </c>
      <c r="G1101" s="349" t="s">
        <v>11</v>
      </c>
    </row>
    <row r="1102" spans="1:7" s="350" customFormat="1" ht="45" hidden="1" customHeight="1">
      <c r="A1102" s="373">
        <f>'CONSTRUCTION COST ESTIMATE'!A1102</f>
        <v>0</v>
      </c>
      <c r="B1102" s="345">
        <f>'CONSTRUCTION COST ESTIMATE'!B1102</f>
        <v>629.16999999999996</v>
      </c>
      <c r="C1102" s="346" t="str">
        <f>'CONSTRUCTION COST ESTIMATE'!C1102</f>
        <v>8 INCH X 8 INCH WET TAP ASSEMBLY</v>
      </c>
      <c r="D1102" s="347" t="str">
        <f>'CONSTRUCTION COST ESTIMATE'!BB1102</f>
        <v>EA</v>
      </c>
      <c r="E1102" s="348">
        <f>'CONSTRUCTION COST ESTIMATE'!BA1102</f>
        <v>0</v>
      </c>
      <c r="F1102" s="349" t="s">
        <v>11</v>
      </c>
      <c r="G1102" s="349" t="s">
        <v>11</v>
      </c>
    </row>
    <row r="1103" spans="1:7" s="350" customFormat="1" ht="45" hidden="1" customHeight="1">
      <c r="A1103" s="373">
        <f>'CONSTRUCTION COST ESTIMATE'!A1103</f>
        <v>0</v>
      </c>
      <c r="B1103" s="345">
        <f>'CONSTRUCTION COST ESTIMATE'!B1103</f>
        <v>629.17100000000005</v>
      </c>
      <c r="C1103" s="346" t="str">
        <f>'CONSTRUCTION COST ESTIMATE'!C1103</f>
        <v>12 INCH X 6 INCH WET TAP ASSEMBLY</v>
      </c>
      <c r="D1103" s="347" t="str">
        <f>'CONSTRUCTION COST ESTIMATE'!BB1103</f>
        <v>EA</v>
      </c>
      <c r="E1103" s="348">
        <f>'CONSTRUCTION COST ESTIMATE'!BA1103</f>
        <v>0</v>
      </c>
      <c r="F1103" s="349" t="s">
        <v>11</v>
      </c>
      <c r="G1103" s="349" t="s">
        <v>11</v>
      </c>
    </row>
    <row r="1104" spans="1:7" s="350" customFormat="1" ht="45" hidden="1" customHeight="1">
      <c r="A1104" s="373">
        <f>'CONSTRUCTION COST ESTIMATE'!A1104</f>
        <v>0</v>
      </c>
      <c r="B1104" s="345">
        <f>'CONSTRUCTION COST ESTIMATE'!B1104</f>
        <v>629.17200000000003</v>
      </c>
      <c r="C1104" s="346" t="str">
        <f>'CONSTRUCTION COST ESTIMATE'!C1104</f>
        <v>12 INCH X 12 INCH WET TAP ASSEMBLY</v>
      </c>
      <c r="D1104" s="347" t="str">
        <f>'CONSTRUCTION COST ESTIMATE'!BB1104</f>
        <v>EA</v>
      </c>
      <c r="E1104" s="348">
        <f>'CONSTRUCTION COST ESTIMATE'!BA1104</f>
        <v>0</v>
      </c>
      <c r="F1104" s="349" t="s">
        <v>11</v>
      </c>
      <c r="G1104" s="349" t="s">
        <v>11</v>
      </c>
    </row>
    <row r="1105" spans="1:9" s="350" customFormat="1" ht="45" hidden="1" customHeight="1">
      <c r="A1105" s="373">
        <f>'CONSTRUCTION COST ESTIMATE'!A1105</f>
        <v>0</v>
      </c>
      <c r="B1105" s="345">
        <f>'CONSTRUCTION COST ESTIMATE'!B1105</f>
        <v>629.173</v>
      </c>
      <c r="C1105" s="346" t="str">
        <f>'CONSTRUCTION COST ESTIMATE'!C1105</f>
        <v>16 INCH X 16 INCH WET TAP ASSEMBLY</v>
      </c>
      <c r="D1105" s="347" t="str">
        <f>'CONSTRUCTION COST ESTIMATE'!BB1105</f>
        <v>EA</v>
      </c>
      <c r="E1105" s="348">
        <f>'CONSTRUCTION COST ESTIMATE'!BA1105</f>
        <v>0</v>
      </c>
      <c r="F1105" s="349" t="s">
        <v>11</v>
      </c>
      <c r="G1105" s="349" t="s">
        <v>11</v>
      </c>
    </row>
    <row r="1106" spans="1:9" s="350" customFormat="1" ht="45" hidden="1" customHeight="1">
      <c r="A1106" s="373">
        <f>'CONSTRUCTION COST ESTIMATE'!A1106</f>
        <v>0</v>
      </c>
      <c r="B1106" s="345">
        <f>'CONSTRUCTION COST ESTIMATE'!B1106</f>
        <v>629.17399999999998</v>
      </c>
      <c r="C1106" s="346" t="str">
        <f>'CONSTRUCTION COST ESTIMATE'!C1106</f>
        <v>REMOVE AND RELOCATE WATER METER</v>
      </c>
      <c r="D1106" s="347" t="str">
        <f>'CONSTRUCTION COST ESTIMATE'!BB1106</f>
        <v>EA</v>
      </c>
      <c r="E1106" s="348">
        <f>'CONSTRUCTION COST ESTIMATE'!BA1106</f>
        <v>0</v>
      </c>
      <c r="F1106" s="349" t="s">
        <v>11</v>
      </c>
      <c r="G1106" s="349" t="s">
        <v>11</v>
      </c>
    </row>
    <row r="1107" spans="1:9" s="350" customFormat="1" ht="45" hidden="1" customHeight="1">
      <c r="A1107" s="373">
        <f>'CONSTRUCTION COST ESTIMATE'!A1107</f>
        <v>0</v>
      </c>
      <c r="B1107" s="345">
        <f>'CONSTRUCTION COST ESTIMATE'!B1107</f>
        <v>629.17999999999995</v>
      </c>
      <c r="C1107" s="346" t="str">
        <f>'CONSTRUCTION COST ESTIMATE'!C1107</f>
        <v>ACP WATERLINE REPLACEMENT WITH (MATERIAL) PIPE (6 INCH)</v>
      </c>
      <c r="D1107" s="347" t="str">
        <f>'CONSTRUCTION COST ESTIMATE'!BB1107</f>
        <v>LF</v>
      </c>
      <c r="E1107" s="348">
        <f>'CONSTRUCTION COST ESTIMATE'!BA1107</f>
        <v>0</v>
      </c>
      <c r="F1107" s="349" t="s">
        <v>11</v>
      </c>
      <c r="G1107" s="349" t="s">
        <v>11</v>
      </c>
    </row>
    <row r="1108" spans="1:9" s="350" customFormat="1" ht="45" hidden="1" customHeight="1">
      <c r="A1108" s="373">
        <f>'CONSTRUCTION COST ESTIMATE'!A1108</f>
        <v>0</v>
      </c>
      <c r="B1108" s="345">
        <f>'CONSTRUCTION COST ESTIMATE'!B1108</f>
        <v>629.18100000000004</v>
      </c>
      <c r="C1108" s="346" t="str">
        <f>'CONSTRUCTION COST ESTIMATE'!C1108</f>
        <v>ACP WATERLINE REPLACEMENT WITH (MATERIAL) PIPE (8 INCH)</v>
      </c>
      <c r="D1108" s="347" t="str">
        <f>'CONSTRUCTION COST ESTIMATE'!BB1108</f>
        <v>LF</v>
      </c>
      <c r="E1108" s="348">
        <f>'CONSTRUCTION COST ESTIMATE'!BA1108</f>
        <v>0</v>
      </c>
      <c r="F1108" s="349" t="s">
        <v>11</v>
      </c>
      <c r="G1108" s="349" t="s">
        <v>11</v>
      </c>
    </row>
    <row r="1109" spans="1:9" s="350" customFormat="1" ht="45" hidden="1" customHeight="1">
      <c r="A1109" s="373">
        <f>'CONSTRUCTION COST ESTIMATE'!A1109</f>
        <v>0</v>
      </c>
      <c r="B1109" s="345">
        <f>'CONSTRUCTION COST ESTIMATE'!B1109</f>
        <v>629.18200000000002</v>
      </c>
      <c r="C1109" s="346" t="str">
        <f>'CONSTRUCTION COST ESTIMATE'!C1109</f>
        <v>ACP WATERLINE REPLACEMENT WITH (MATERIAL) PIPE (10 INCH)</v>
      </c>
      <c r="D1109" s="347" t="str">
        <f>'CONSTRUCTION COST ESTIMATE'!BB1109</f>
        <v>LF</v>
      </c>
      <c r="E1109" s="348">
        <f>'CONSTRUCTION COST ESTIMATE'!BA1109</f>
        <v>0</v>
      </c>
      <c r="F1109" s="349" t="s">
        <v>11</v>
      </c>
      <c r="G1109" s="349" t="s">
        <v>11</v>
      </c>
    </row>
    <row r="1110" spans="1:9" s="350" customFormat="1" ht="45" hidden="1" customHeight="1">
      <c r="A1110" s="373">
        <f>'CONSTRUCTION COST ESTIMATE'!A1110</f>
        <v>0</v>
      </c>
      <c r="B1110" s="345">
        <f>'CONSTRUCTION COST ESTIMATE'!B1110</f>
        <v>629.18299999999999</v>
      </c>
      <c r="C1110" s="346" t="str">
        <f>'CONSTRUCTION COST ESTIMATE'!C1110</f>
        <v>ACP WATERLINE REPLACEMENT WITH (MATERIAL) PIPE (12 INCH)</v>
      </c>
      <c r="D1110" s="347" t="str">
        <f>'CONSTRUCTION COST ESTIMATE'!BB1110</f>
        <v>LF</v>
      </c>
      <c r="E1110" s="348">
        <f>'CONSTRUCTION COST ESTIMATE'!BA1110</f>
        <v>0</v>
      </c>
      <c r="F1110" s="349" t="s">
        <v>11</v>
      </c>
      <c r="G1110" s="349" t="s">
        <v>11</v>
      </c>
    </row>
    <row r="1111" spans="1:9" s="350" customFormat="1" ht="45" hidden="1" customHeight="1">
      <c r="A1111" s="373">
        <f>'CONSTRUCTION COST ESTIMATE'!A1111</f>
        <v>0</v>
      </c>
      <c r="B1111" s="345">
        <f>'CONSTRUCTION COST ESTIMATE'!B1111</f>
        <v>629.18399999999997</v>
      </c>
      <c r="C1111" s="346" t="str">
        <f>'CONSTRUCTION COST ESTIMATE'!C1111</f>
        <v>ACP WATERLINE REPLACEMENT WITH (MATERIAL) PIPE (16 INCH)</v>
      </c>
      <c r="D1111" s="347" t="str">
        <f>'CONSTRUCTION COST ESTIMATE'!BB1111</f>
        <v>LF</v>
      </c>
      <c r="E1111" s="348">
        <f>'CONSTRUCTION COST ESTIMATE'!BA1111</f>
        <v>0</v>
      </c>
      <c r="F1111" s="349" t="s">
        <v>11</v>
      </c>
      <c r="G1111" s="349" t="s">
        <v>11</v>
      </c>
    </row>
    <row r="1112" spans="1:9" s="350" customFormat="1" ht="45" hidden="1" customHeight="1">
      <c r="A1112" s="373">
        <f>'CONSTRUCTION COST ESTIMATE'!A1112</f>
        <v>0</v>
      </c>
      <c r="B1112" s="345">
        <f>'CONSTRUCTION COST ESTIMATE'!B1112</f>
        <v>629.18499999999995</v>
      </c>
      <c r="C1112" s="346" t="str">
        <f>'CONSTRUCTION COST ESTIMATE'!C1112</f>
        <v>ACP WATERLINE REPLACEMENT WITH (MATERIAL) PIPE (XX INCH)</v>
      </c>
      <c r="D1112" s="347" t="str">
        <f>'CONSTRUCTION COST ESTIMATE'!BB1112</f>
        <v>LF</v>
      </c>
      <c r="E1112" s="348">
        <f>'CONSTRUCTION COST ESTIMATE'!BA1112</f>
        <v>0</v>
      </c>
      <c r="F1112" s="349" t="s">
        <v>11</v>
      </c>
      <c r="G1112" s="349" t="s">
        <v>11</v>
      </c>
    </row>
    <row r="1113" spans="1:9" s="350" customFormat="1" ht="30" customHeight="1">
      <c r="A1113" s="372" t="str">
        <f>'CONSTRUCTION COST ESTIMATE'!A1113</f>
        <v>SP 630</v>
      </c>
      <c r="B1113" s="338"/>
      <c r="C1113" s="339" t="str">
        <f>'CONSTRUCTION COST ESTIMATE'!C1113</f>
        <v>SANITARY SEWERS</v>
      </c>
      <c r="D1113" s="340"/>
      <c r="E1113" s="341"/>
      <c r="F1113" s="342"/>
      <c r="G1113" s="342"/>
      <c r="I1113" s="344" t="s">
        <v>1447</v>
      </c>
    </row>
    <row r="1114" spans="1:9" s="350" customFormat="1" ht="45" hidden="1" customHeight="1">
      <c r="A1114" s="373">
        <f>'CONSTRUCTION COST ESTIMATE'!A1114</f>
        <v>0</v>
      </c>
      <c r="B1114" s="345">
        <f>'CONSTRUCTION COST ESTIMATE'!B1114</f>
        <v>630.00049999999999</v>
      </c>
      <c r="C1114" s="346" t="str">
        <f>'CONSTRUCTION COST ESTIMATE'!C1114</f>
        <v>PVC SANITARY SEWER PIPE (4 INCH)</v>
      </c>
      <c r="D1114" s="347" t="str">
        <f>'CONSTRUCTION COST ESTIMATE'!BB1114</f>
        <v>LF</v>
      </c>
      <c r="E1114" s="348">
        <f>'CONSTRUCTION COST ESTIMATE'!BA1114</f>
        <v>0</v>
      </c>
      <c r="F1114" s="349" t="s">
        <v>11</v>
      </c>
      <c r="G1114" s="349" t="s">
        <v>11</v>
      </c>
    </row>
    <row r="1115" spans="1:9" s="350" customFormat="1" ht="45" hidden="1" customHeight="1">
      <c r="A1115" s="373">
        <f>'CONSTRUCTION COST ESTIMATE'!A1115</f>
        <v>0</v>
      </c>
      <c r="B1115" s="345">
        <f>'CONSTRUCTION COST ESTIMATE'!B1115</f>
        <v>630.00099999999998</v>
      </c>
      <c r="C1115" s="346" t="str">
        <f>'CONSTRUCTION COST ESTIMATE'!C1115</f>
        <v>PVC SANITARY SEWER PIPE (6 INCH)</v>
      </c>
      <c r="D1115" s="347" t="str">
        <f>'CONSTRUCTION COST ESTIMATE'!BB1115</f>
        <v>LF</v>
      </c>
      <c r="E1115" s="348">
        <f>'CONSTRUCTION COST ESTIMATE'!BA1115</f>
        <v>0</v>
      </c>
      <c r="F1115" s="349" t="s">
        <v>11</v>
      </c>
      <c r="G1115" s="349" t="s">
        <v>11</v>
      </c>
    </row>
    <row r="1116" spans="1:9" s="350" customFormat="1" ht="45" hidden="1" customHeight="1">
      <c r="A1116" s="373">
        <f>'CONSTRUCTION COST ESTIMATE'!A1116</f>
        <v>0</v>
      </c>
      <c r="B1116" s="345">
        <f>'CONSTRUCTION COST ESTIMATE'!B1116</f>
        <v>630.00199999999995</v>
      </c>
      <c r="C1116" s="346" t="str">
        <f>'CONSTRUCTION COST ESTIMATE'!C1116</f>
        <v>PVC SANITARY SEWER PIPE (8 INCH)</v>
      </c>
      <c r="D1116" s="347" t="str">
        <f>'CONSTRUCTION COST ESTIMATE'!BB1116</f>
        <v>LF</v>
      </c>
      <c r="E1116" s="348">
        <f>'CONSTRUCTION COST ESTIMATE'!BA1116</f>
        <v>0</v>
      </c>
      <c r="F1116" s="349" t="s">
        <v>11</v>
      </c>
      <c r="G1116" s="349" t="s">
        <v>11</v>
      </c>
    </row>
    <row r="1117" spans="1:9" s="350" customFormat="1" ht="45" hidden="1" customHeight="1">
      <c r="A1117" s="373">
        <f>'CONSTRUCTION COST ESTIMATE'!A1117</f>
        <v>0</v>
      </c>
      <c r="B1117" s="345">
        <f>'CONSTRUCTION COST ESTIMATE'!B1117</f>
        <v>630.00300000000004</v>
      </c>
      <c r="C1117" s="346" t="str">
        <f>'CONSTRUCTION COST ESTIMATE'!C1117</f>
        <v>PVC SANITARY SEWER PIPE (10 INCH)</v>
      </c>
      <c r="D1117" s="347" t="str">
        <f>'CONSTRUCTION COST ESTIMATE'!BB1117</f>
        <v>LF</v>
      </c>
      <c r="E1117" s="348">
        <f>'CONSTRUCTION COST ESTIMATE'!BA1117</f>
        <v>0</v>
      </c>
      <c r="F1117" s="349" t="s">
        <v>11</v>
      </c>
      <c r="G1117" s="349" t="s">
        <v>11</v>
      </c>
    </row>
    <row r="1118" spans="1:9" s="350" customFormat="1" ht="45" hidden="1" customHeight="1">
      <c r="A1118" s="373">
        <f>'CONSTRUCTION COST ESTIMATE'!A1118</f>
        <v>0</v>
      </c>
      <c r="B1118" s="345">
        <f>'CONSTRUCTION COST ESTIMATE'!B1118</f>
        <v>630.00400000000002</v>
      </c>
      <c r="C1118" s="346" t="str">
        <f>'CONSTRUCTION COST ESTIMATE'!C1118</f>
        <v>PVC SANITARY SEWER PIPE (12 INCH)</v>
      </c>
      <c r="D1118" s="347" t="str">
        <f>'CONSTRUCTION COST ESTIMATE'!BB1118</f>
        <v>LF</v>
      </c>
      <c r="E1118" s="348">
        <f>'CONSTRUCTION COST ESTIMATE'!BA1118</f>
        <v>0</v>
      </c>
      <c r="F1118" s="349" t="s">
        <v>11</v>
      </c>
      <c r="G1118" s="349" t="s">
        <v>11</v>
      </c>
    </row>
    <row r="1119" spans="1:9" s="350" customFormat="1" ht="45" hidden="1" customHeight="1">
      <c r="A1119" s="373">
        <f>'CONSTRUCTION COST ESTIMATE'!A1119</f>
        <v>0</v>
      </c>
      <c r="B1119" s="345">
        <f>'CONSTRUCTION COST ESTIMATE'!B1119</f>
        <v>630.005</v>
      </c>
      <c r="C1119" s="346" t="str">
        <f>'CONSTRUCTION COST ESTIMATE'!C1119</f>
        <v>PVC SANITARY SEWER PIPE (15 INCH)</v>
      </c>
      <c r="D1119" s="347" t="str">
        <f>'CONSTRUCTION COST ESTIMATE'!BB1119</f>
        <v>LF</v>
      </c>
      <c r="E1119" s="348">
        <f>'CONSTRUCTION COST ESTIMATE'!BA1119</f>
        <v>0</v>
      </c>
      <c r="F1119" s="349" t="s">
        <v>11</v>
      </c>
      <c r="G1119" s="349" t="s">
        <v>11</v>
      </c>
    </row>
    <row r="1120" spans="1:9" s="350" customFormat="1" ht="45" hidden="1" customHeight="1">
      <c r="A1120" s="373">
        <f>'CONSTRUCTION COST ESTIMATE'!A1120</f>
        <v>0</v>
      </c>
      <c r="B1120" s="345">
        <f>'CONSTRUCTION COST ESTIMATE'!B1120</f>
        <v>630.00599999999997</v>
      </c>
      <c r="C1120" s="346" t="str">
        <f>'CONSTRUCTION COST ESTIMATE'!C1120</f>
        <v>PVC SANITARY SEWER PIPE (18 INCH)</v>
      </c>
      <c r="D1120" s="347" t="str">
        <f>'CONSTRUCTION COST ESTIMATE'!BB1120</f>
        <v>LF</v>
      </c>
      <c r="E1120" s="348">
        <f>'CONSTRUCTION COST ESTIMATE'!BA1120</f>
        <v>0</v>
      </c>
      <c r="F1120" s="349" t="s">
        <v>11</v>
      </c>
      <c r="G1120" s="349" t="s">
        <v>11</v>
      </c>
    </row>
    <row r="1121" spans="1:7" s="350" customFormat="1" ht="45" hidden="1" customHeight="1">
      <c r="A1121" s="373">
        <f>'CONSTRUCTION COST ESTIMATE'!A1121</f>
        <v>0</v>
      </c>
      <c r="B1121" s="345">
        <f>'CONSTRUCTION COST ESTIMATE'!B1121</f>
        <v>630.00699999999995</v>
      </c>
      <c r="C1121" s="346" t="str">
        <f>'CONSTRUCTION COST ESTIMATE'!C1121</f>
        <v>PVC SANITARY SEWER PIPE (21 INCH)</v>
      </c>
      <c r="D1121" s="347" t="str">
        <f>'CONSTRUCTION COST ESTIMATE'!BB1121</f>
        <v>LF</v>
      </c>
      <c r="E1121" s="348">
        <f>'CONSTRUCTION COST ESTIMATE'!BA1121</f>
        <v>0</v>
      </c>
      <c r="F1121" s="349" t="s">
        <v>11</v>
      </c>
      <c r="G1121" s="349" t="s">
        <v>11</v>
      </c>
    </row>
    <row r="1122" spans="1:7" s="350" customFormat="1" ht="45" hidden="1" customHeight="1">
      <c r="A1122" s="373">
        <f>'CONSTRUCTION COST ESTIMATE'!A1122</f>
        <v>0</v>
      </c>
      <c r="B1122" s="345">
        <f>'CONSTRUCTION COST ESTIMATE'!B1122</f>
        <v>630.00800000000004</v>
      </c>
      <c r="C1122" s="346" t="str">
        <f>'CONSTRUCTION COST ESTIMATE'!C1122</f>
        <v>PVC SANITARY SEWER PIPE (24 INCH)</v>
      </c>
      <c r="D1122" s="347" t="str">
        <f>'CONSTRUCTION COST ESTIMATE'!BB1122</f>
        <v>LF</v>
      </c>
      <c r="E1122" s="348">
        <f>'CONSTRUCTION COST ESTIMATE'!BA1122</f>
        <v>0</v>
      </c>
      <c r="F1122" s="349" t="s">
        <v>11</v>
      </c>
      <c r="G1122" s="349" t="s">
        <v>11</v>
      </c>
    </row>
    <row r="1123" spans="1:7" s="350" customFormat="1" ht="45" hidden="1" customHeight="1">
      <c r="A1123" s="373">
        <f>'CONSTRUCTION COST ESTIMATE'!A1123</f>
        <v>0</v>
      </c>
      <c r="B1123" s="345">
        <f>'CONSTRUCTION COST ESTIMATE'!B1123</f>
        <v>630.00900000000001</v>
      </c>
      <c r="C1123" s="346" t="str">
        <f>'CONSTRUCTION COST ESTIMATE'!C1123</f>
        <v>PVC SANITARY SEWER PIPE (30 INCH)</v>
      </c>
      <c r="D1123" s="347" t="str">
        <f>'CONSTRUCTION COST ESTIMATE'!BB1123</f>
        <v>LF</v>
      </c>
      <c r="E1123" s="348">
        <f>'CONSTRUCTION COST ESTIMATE'!BA1123</f>
        <v>0</v>
      </c>
      <c r="F1123" s="349" t="s">
        <v>11</v>
      </c>
      <c r="G1123" s="349" t="s">
        <v>11</v>
      </c>
    </row>
    <row r="1124" spans="1:7" s="350" customFormat="1" ht="45" hidden="1" customHeight="1">
      <c r="A1124" s="373">
        <f>'CONSTRUCTION COST ESTIMATE'!A1124</f>
        <v>0</v>
      </c>
      <c r="B1124" s="345">
        <f>'CONSTRUCTION COST ESTIMATE'!B1124</f>
        <v>630.01</v>
      </c>
      <c r="C1124" s="346" t="str">
        <f>'CONSTRUCTION COST ESTIMATE'!C1124</f>
        <v>PVC SANITARY SEWER PIPE (36 INCH)</v>
      </c>
      <c r="D1124" s="347" t="str">
        <f>'CONSTRUCTION COST ESTIMATE'!BB1124</f>
        <v>LF</v>
      </c>
      <c r="E1124" s="348">
        <f>'CONSTRUCTION COST ESTIMATE'!BA1124</f>
        <v>0</v>
      </c>
      <c r="F1124" s="349" t="s">
        <v>11</v>
      </c>
      <c r="G1124" s="349" t="s">
        <v>11</v>
      </c>
    </row>
    <row r="1125" spans="1:7" s="350" customFormat="1" ht="45" hidden="1" customHeight="1">
      <c r="A1125" s="373">
        <f>'CONSTRUCTION COST ESTIMATE'!A1125</f>
        <v>0</v>
      </c>
      <c r="B1125" s="345">
        <f>'CONSTRUCTION COST ESTIMATE'!B1125</f>
        <v>630.02</v>
      </c>
      <c r="C1125" s="346" t="str">
        <f>'CONSTRUCTION COST ESTIMATE'!C1125</f>
        <v>4 TO 6 INCH C900 PVC SANITARY SEWER LATERAL</v>
      </c>
      <c r="D1125" s="347" t="str">
        <f>'CONSTRUCTION COST ESTIMATE'!BB1125</f>
        <v>LF</v>
      </c>
      <c r="E1125" s="348">
        <f>'CONSTRUCTION COST ESTIMATE'!BA1125</f>
        <v>0</v>
      </c>
      <c r="F1125" s="349" t="s">
        <v>11</v>
      </c>
      <c r="G1125" s="349" t="s">
        <v>11</v>
      </c>
    </row>
    <row r="1126" spans="1:7" s="350" customFormat="1" ht="45" hidden="1" customHeight="1">
      <c r="A1126" s="373">
        <f>'CONSTRUCTION COST ESTIMATE'!A1126</f>
        <v>0</v>
      </c>
      <c r="B1126" s="345">
        <f>'CONSTRUCTION COST ESTIMATE'!B1126</f>
        <v>630.02099999999996</v>
      </c>
      <c r="C1126" s="346" t="str">
        <f>'CONSTRUCTION COST ESTIMATE'!C1126</f>
        <v>PVC SDR 35 SANITARY SEWER LATERAL (4 INCH)</v>
      </c>
      <c r="D1126" s="347" t="str">
        <f>'CONSTRUCTION COST ESTIMATE'!BB1126</f>
        <v>LF</v>
      </c>
      <c r="E1126" s="348">
        <f>'CONSTRUCTION COST ESTIMATE'!BA1126</f>
        <v>0</v>
      </c>
      <c r="F1126" s="349" t="s">
        <v>11</v>
      </c>
      <c r="G1126" s="349" t="s">
        <v>11</v>
      </c>
    </row>
    <row r="1127" spans="1:7" s="350" customFormat="1" ht="45" hidden="1" customHeight="1">
      <c r="A1127" s="373">
        <f>'CONSTRUCTION COST ESTIMATE'!A1127</f>
        <v>0</v>
      </c>
      <c r="B1127" s="345">
        <f>'CONSTRUCTION COST ESTIMATE'!B1127</f>
        <v>630.02200000000005</v>
      </c>
      <c r="C1127" s="346" t="str">
        <f>'CONSTRUCTION COST ESTIMATE'!C1127</f>
        <v>PVC SDR 35 SANITARY SEWER LATERAL (6 INCH)</v>
      </c>
      <c r="D1127" s="347" t="str">
        <f>'CONSTRUCTION COST ESTIMATE'!BB1127</f>
        <v>LF</v>
      </c>
      <c r="E1127" s="348">
        <f>'CONSTRUCTION COST ESTIMATE'!BA1127</f>
        <v>0</v>
      </c>
      <c r="F1127" s="349" t="s">
        <v>11</v>
      </c>
      <c r="G1127" s="349" t="s">
        <v>11</v>
      </c>
    </row>
    <row r="1128" spans="1:7" s="350" customFormat="1" ht="45" hidden="1" customHeight="1">
      <c r="A1128" s="373">
        <f>'CONSTRUCTION COST ESTIMATE'!A1128</f>
        <v>0</v>
      </c>
      <c r="B1128" s="345">
        <f>'CONSTRUCTION COST ESTIMATE'!B1128</f>
        <v>630.02300000000002</v>
      </c>
      <c r="C1128" s="346" t="str">
        <f>'CONSTRUCTION COST ESTIMATE'!C1128</f>
        <v>PVC SDR 35 SANITARY SEWER LATERAL (8 INCH)</v>
      </c>
      <c r="D1128" s="347" t="str">
        <f>'CONSTRUCTION COST ESTIMATE'!BB1128</f>
        <v>LF</v>
      </c>
      <c r="E1128" s="348">
        <f>'CONSTRUCTION COST ESTIMATE'!BA1128</f>
        <v>0</v>
      </c>
      <c r="F1128" s="349" t="s">
        <v>11</v>
      </c>
      <c r="G1128" s="349" t="s">
        <v>11</v>
      </c>
    </row>
    <row r="1129" spans="1:7" s="350" customFormat="1" ht="45" hidden="1" customHeight="1">
      <c r="A1129" s="373">
        <f>'CONSTRUCTION COST ESTIMATE'!A1129</f>
        <v>0</v>
      </c>
      <c r="B1129" s="345">
        <f>'CONSTRUCTION COST ESTIMATE'!B1129</f>
        <v>630.024</v>
      </c>
      <c r="C1129" s="346" t="str">
        <f>'CONSTRUCTION COST ESTIMATE'!C1129</f>
        <v>PVC SDR 35 SANITARY SEWER LATERAL (10 INCH)</v>
      </c>
      <c r="D1129" s="347" t="str">
        <f>'CONSTRUCTION COST ESTIMATE'!BB1129</f>
        <v>LF</v>
      </c>
      <c r="E1129" s="348">
        <f>'CONSTRUCTION COST ESTIMATE'!BA1129</f>
        <v>0</v>
      </c>
      <c r="F1129" s="349" t="s">
        <v>11</v>
      </c>
      <c r="G1129" s="349" t="s">
        <v>11</v>
      </c>
    </row>
    <row r="1130" spans="1:7" s="350" customFormat="1" ht="45" hidden="1" customHeight="1">
      <c r="A1130" s="373">
        <f>'CONSTRUCTION COST ESTIMATE'!A1130</f>
        <v>0</v>
      </c>
      <c r="B1130" s="345">
        <f>'CONSTRUCTION COST ESTIMATE'!B1130</f>
        <v>630.02499999999998</v>
      </c>
      <c r="C1130" s="346" t="str">
        <f>'CONSTRUCTION COST ESTIMATE'!C1130</f>
        <v>PVC SDR 35 SANITARY SEWER LATERAL (12 INCH)</v>
      </c>
      <c r="D1130" s="347" t="str">
        <f>'CONSTRUCTION COST ESTIMATE'!BB1130</f>
        <v>LF</v>
      </c>
      <c r="E1130" s="348">
        <f>'CONSTRUCTION COST ESTIMATE'!BA1130</f>
        <v>0</v>
      </c>
      <c r="F1130" s="349" t="s">
        <v>11</v>
      </c>
      <c r="G1130" s="349" t="s">
        <v>11</v>
      </c>
    </row>
    <row r="1131" spans="1:7" s="350" customFormat="1" ht="45" hidden="1" customHeight="1">
      <c r="A1131" s="373">
        <f>'CONSTRUCTION COST ESTIMATE'!A1131</f>
        <v>0</v>
      </c>
      <c r="B1131" s="345">
        <f>'CONSTRUCTION COST ESTIMATE'!B1131</f>
        <v>630.02599999999995</v>
      </c>
      <c r="C1131" s="346" t="str">
        <f>'CONSTRUCTION COST ESTIMATE'!C1131</f>
        <v>PVC SDR 35 SANITARY SEWER LATERAL (15 INCH )</v>
      </c>
      <c r="D1131" s="347" t="str">
        <f>'CONSTRUCTION COST ESTIMATE'!BB1131</f>
        <v>LF</v>
      </c>
      <c r="E1131" s="348">
        <f>'CONSTRUCTION COST ESTIMATE'!BA1131</f>
        <v>0</v>
      </c>
      <c r="F1131" s="349" t="s">
        <v>11</v>
      </c>
      <c r="G1131" s="349" t="s">
        <v>11</v>
      </c>
    </row>
    <row r="1132" spans="1:7" s="350" customFormat="1" ht="45" hidden="1" customHeight="1">
      <c r="A1132" s="373">
        <f>'CONSTRUCTION COST ESTIMATE'!A1132</f>
        <v>0</v>
      </c>
      <c r="B1132" s="345">
        <f>'CONSTRUCTION COST ESTIMATE'!B1132</f>
        <v>630.02700000000004</v>
      </c>
      <c r="C1132" s="346" t="str">
        <f>'CONSTRUCTION COST ESTIMATE'!C1132</f>
        <v>PVC SDR 35 SANITARY SEWER LATERAL (18 INCH)</v>
      </c>
      <c r="D1132" s="347" t="str">
        <f>'CONSTRUCTION COST ESTIMATE'!BB1132</f>
        <v>LF</v>
      </c>
      <c r="E1132" s="348">
        <f>'CONSTRUCTION COST ESTIMATE'!BA1132</f>
        <v>0</v>
      </c>
      <c r="F1132" s="349" t="s">
        <v>11</v>
      </c>
      <c r="G1132" s="349" t="s">
        <v>11</v>
      </c>
    </row>
    <row r="1133" spans="1:7" s="350" customFormat="1" ht="45" hidden="1" customHeight="1">
      <c r="A1133" s="373">
        <f>'CONSTRUCTION COST ESTIMATE'!A1133</f>
        <v>0</v>
      </c>
      <c r="B1133" s="345">
        <f>'CONSTRUCTION COST ESTIMATE'!B1133</f>
        <v>630.02800000000002</v>
      </c>
      <c r="C1133" s="346" t="str">
        <f>'CONSTRUCTION COST ESTIMATE'!C1133</f>
        <v>PVC SDR 35 SANITARY SEWER LATERAL (21 INCH)</v>
      </c>
      <c r="D1133" s="347" t="str">
        <f>'CONSTRUCTION COST ESTIMATE'!BB1133</f>
        <v>LF</v>
      </c>
      <c r="E1133" s="348">
        <f>'CONSTRUCTION COST ESTIMATE'!BA1133</f>
        <v>0</v>
      </c>
      <c r="F1133" s="349" t="s">
        <v>11</v>
      </c>
      <c r="G1133" s="349" t="s">
        <v>11</v>
      </c>
    </row>
    <row r="1134" spans="1:7" s="350" customFormat="1" ht="45" hidden="1" customHeight="1">
      <c r="A1134" s="373">
        <f>'CONSTRUCTION COST ESTIMATE'!A1134</f>
        <v>0</v>
      </c>
      <c r="B1134" s="345">
        <f>'CONSTRUCTION COST ESTIMATE'!B1134</f>
        <v>630.029</v>
      </c>
      <c r="C1134" s="346" t="str">
        <f>'CONSTRUCTION COST ESTIMATE'!C1134</f>
        <v>PVC SDR 35 SANITARY SEWER LATERAL (24 INCH)</v>
      </c>
      <c r="D1134" s="347" t="str">
        <f>'CONSTRUCTION COST ESTIMATE'!BB1134</f>
        <v>LF</v>
      </c>
      <c r="E1134" s="348">
        <f>'CONSTRUCTION COST ESTIMATE'!BA1134</f>
        <v>0</v>
      </c>
      <c r="F1134" s="349" t="s">
        <v>11</v>
      </c>
      <c r="G1134" s="349" t="s">
        <v>11</v>
      </c>
    </row>
    <row r="1135" spans="1:7" s="350" customFormat="1" ht="45" hidden="1" customHeight="1">
      <c r="A1135" s="373">
        <f>'CONSTRUCTION COST ESTIMATE'!A1135</f>
        <v>0</v>
      </c>
      <c r="B1135" s="345">
        <f>'CONSTRUCTION COST ESTIMATE'!B1135</f>
        <v>630.03</v>
      </c>
      <c r="C1135" s="346" t="str">
        <f>'CONSTRUCTION COST ESTIMATE'!C1135</f>
        <v>PVC SDR 35 SANITARY SEWER LATERAL (30 INCH)</v>
      </c>
      <c r="D1135" s="347" t="str">
        <f>'CONSTRUCTION COST ESTIMATE'!BB1135</f>
        <v>LF</v>
      </c>
      <c r="E1135" s="348">
        <f>'CONSTRUCTION COST ESTIMATE'!BA1135</f>
        <v>0</v>
      </c>
      <c r="F1135" s="349" t="s">
        <v>11</v>
      </c>
      <c r="G1135" s="349" t="s">
        <v>11</v>
      </c>
    </row>
    <row r="1136" spans="1:7" s="350" customFormat="1" ht="45" hidden="1" customHeight="1">
      <c r="A1136" s="373">
        <f>'CONSTRUCTION COST ESTIMATE'!A1136</f>
        <v>0</v>
      </c>
      <c r="B1136" s="345">
        <f>'CONSTRUCTION COST ESTIMATE'!B1136</f>
        <v>630.03099999999995</v>
      </c>
      <c r="C1136" s="346" t="str">
        <f>'CONSTRUCTION COST ESTIMATE'!C1136</f>
        <v>PVC SDR 35 SANITARY SEWER LATERAL (36 INCH)</v>
      </c>
      <c r="D1136" s="347" t="str">
        <f>'CONSTRUCTION COST ESTIMATE'!BB1136</f>
        <v>LF</v>
      </c>
      <c r="E1136" s="348">
        <f>'CONSTRUCTION COST ESTIMATE'!BA1136</f>
        <v>0</v>
      </c>
      <c r="F1136" s="349" t="s">
        <v>11</v>
      </c>
      <c r="G1136" s="349" t="s">
        <v>11</v>
      </c>
    </row>
    <row r="1137" spans="1:7" s="350" customFormat="1" ht="45" hidden="1" customHeight="1">
      <c r="A1137" s="373">
        <f>'CONSTRUCTION COST ESTIMATE'!A1137</f>
        <v>0</v>
      </c>
      <c r="B1137" s="345">
        <f>'CONSTRUCTION COST ESTIMATE'!B1137</f>
        <v>630.04</v>
      </c>
      <c r="C1137" s="346" t="str">
        <f>'CONSTRUCTION COST ESTIMATE'!C1137</f>
        <v>PVC SDR 35 SANITARY SEWER PIPE (4 INCH)</v>
      </c>
      <c r="D1137" s="347" t="str">
        <f>'CONSTRUCTION COST ESTIMATE'!BB1137</f>
        <v>LF</v>
      </c>
      <c r="E1137" s="348">
        <f>'CONSTRUCTION COST ESTIMATE'!BA1137</f>
        <v>0</v>
      </c>
      <c r="F1137" s="349" t="s">
        <v>11</v>
      </c>
      <c r="G1137" s="349" t="s">
        <v>11</v>
      </c>
    </row>
    <row r="1138" spans="1:7" s="350" customFormat="1" ht="45" hidden="1" customHeight="1">
      <c r="A1138" s="373">
        <f>'CONSTRUCTION COST ESTIMATE'!A1138</f>
        <v>0</v>
      </c>
      <c r="B1138" s="345">
        <f>'CONSTRUCTION COST ESTIMATE'!B1138</f>
        <v>630.04100000000005</v>
      </c>
      <c r="C1138" s="346" t="str">
        <f>'CONSTRUCTION COST ESTIMATE'!C1138</f>
        <v>PVC SDR 35 SANITARY SEWER PIPE (6 INCH)</v>
      </c>
      <c r="D1138" s="347" t="str">
        <f>'CONSTRUCTION COST ESTIMATE'!BB1138</f>
        <v>LF</v>
      </c>
      <c r="E1138" s="348">
        <f>'CONSTRUCTION COST ESTIMATE'!BA1138</f>
        <v>0</v>
      </c>
      <c r="F1138" s="349" t="s">
        <v>11</v>
      </c>
      <c r="G1138" s="349" t="s">
        <v>11</v>
      </c>
    </row>
    <row r="1139" spans="1:7" s="350" customFormat="1" ht="45" hidden="1" customHeight="1">
      <c r="A1139" s="373">
        <f>'CONSTRUCTION COST ESTIMATE'!A1139</f>
        <v>0</v>
      </c>
      <c r="B1139" s="345">
        <f>'CONSTRUCTION COST ESTIMATE'!B1139</f>
        <v>630.04200000000003</v>
      </c>
      <c r="C1139" s="346" t="str">
        <f>'CONSTRUCTION COST ESTIMATE'!C1139</f>
        <v>PVC SDR 35 SANITARY SEWER PIPE (8 INCH)</v>
      </c>
      <c r="D1139" s="347" t="str">
        <f>'CONSTRUCTION COST ESTIMATE'!BB1139</f>
        <v>LF</v>
      </c>
      <c r="E1139" s="348">
        <f>'CONSTRUCTION COST ESTIMATE'!BA1139</f>
        <v>0</v>
      </c>
      <c r="F1139" s="349" t="s">
        <v>11</v>
      </c>
      <c r="G1139" s="349" t="s">
        <v>11</v>
      </c>
    </row>
    <row r="1140" spans="1:7" s="350" customFormat="1" ht="45" hidden="1" customHeight="1">
      <c r="A1140" s="373">
        <f>'CONSTRUCTION COST ESTIMATE'!A1140</f>
        <v>0</v>
      </c>
      <c r="B1140" s="345">
        <f>'CONSTRUCTION COST ESTIMATE'!B1140</f>
        <v>630.04300000000001</v>
      </c>
      <c r="C1140" s="346" t="str">
        <f>'CONSTRUCTION COST ESTIMATE'!C1140</f>
        <v>PVC SDR 35 SANITARY SEWER PIPE (10 INCH)</v>
      </c>
      <c r="D1140" s="347" t="str">
        <f>'CONSTRUCTION COST ESTIMATE'!BB1140</f>
        <v>LF</v>
      </c>
      <c r="E1140" s="348">
        <f>'CONSTRUCTION COST ESTIMATE'!BA1140</f>
        <v>0</v>
      </c>
      <c r="F1140" s="349" t="s">
        <v>11</v>
      </c>
      <c r="G1140" s="349" t="s">
        <v>11</v>
      </c>
    </row>
    <row r="1141" spans="1:7" s="350" customFormat="1" ht="45" hidden="1" customHeight="1">
      <c r="A1141" s="373">
        <f>'CONSTRUCTION COST ESTIMATE'!A1141</f>
        <v>0</v>
      </c>
      <c r="B1141" s="345">
        <f>'CONSTRUCTION COST ESTIMATE'!B1141</f>
        <v>630.04399999999998</v>
      </c>
      <c r="C1141" s="346" t="str">
        <f>'CONSTRUCTION COST ESTIMATE'!C1141</f>
        <v>PVC SDR 35 SANITARY SEWER PIPE (12 INCH)</v>
      </c>
      <c r="D1141" s="347" t="str">
        <f>'CONSTRUCTION COST ESTIMATE'!BB1141</f>
        <v>LF</v>
      </c>
      <c r="E1141" s="348">
        <f>'CONSTRUCTION COST ESTIMATE'!BA1141</f>
        <v>0</v>
      </c>
      <c r="F1141" s="349" t="s">
        <v>11</v>
      </c>
      <c r="G1141" s="349" t="s">
        <v>11</v>
      </c>
    </row>
    <row r="1142" spans="1:7" s="350" customFormat="1" ht="45" hidden="1" customHeight="1">
      <c r="A1142" s="373">
        <f>'CONSTRUCTION COST ESTIMATE'!A1142</f>
        <v>0</v>
      </c>
      <c r="B1142" s="345">
        <f>'CONSTRUCTION COST ESTIMATE'!B1142</f>
        <v>630.04499999999996</v>
      </c>
      <c r="C1142" s="346" t="str">
        <f>'CONSTRUCTION COST ESTIMATE'!C1142</f>
        <v>PVC SDR 35 SANITARY SEWER PIPE (15 INCH)</v>
      </c>
      <c r="D1142" s="347" t="str">
        <f>'CONSTRUCTION COST ESTIMATE'!BB1142</f>
        <v>LF</v>
      </c>
      <c r="E1142" s="348">
        <f>'CONSTRUCTION COST ESTIMATE'!BA1142</f>
        <v>0</v>
      </c>
      <c r="F1142" s="349" t="s">
        <v>11</v>
      </c>
      <c r="G1142" s="349" t="s">
        <v>11</v>
      </c>
    </row>
    <row r="1143" spans="1:7" s="350" customFormat="1" ht="45" hidden="1" customHeight="1">
      <c r="A1143" s="373">
        <f>'CONSTRUCTION COST ESTIMATE'!A1143</f>
        <v>0</v>
      </c>
      <c r="B1143" s="345">
        <f>'CONSTRUCTION COST ESTIMATE'!B1143</f>
        <v>630.04600000000005</v>
      </c>
      <c r="C1143" s="346" t="str">
        <f>'CONSTRUCTION COST ESTIMATE'!C1143</f>
        <v>PVC SDR 35 SANITARY SEWER PIPE (18 INCH)</v>
      </c>
      <c r="D1143" s="347" t="str">
        <f>'CONSTRUCTION COST ESTIMATE'!BB1143</f>
        <v>LF</v>
      </c>
      <c r="E1143" s="348">
        <f>'CONSTRUCTION COST ESTIMATE'!BA1143</f>
        <v>0</v>
      </c>
      <c r="F1143" s="349" t="s">
        <v>11</v>
      </c>
      <c r="G1143" s="349" t="s">
        <v>11</v>
      </c>
    </row>
    <row r="1144" spans="1:7" s="350" customFormat="1" ht="45" hidden="1" customHeight="1">
      <c r="A1144" s="373">
        <f>'CONSTRUCTION COST ESTIMATE'!A1144</f>
        <v>0</v>
      </c>
      <c r="B1144" s="345">
        <f>'CONSTRUCTION COST ESTIMATE'!B1144</f>
        <v>630.04700000000003</v>
      </c>
      <c r="C1144" s="346" t="str">
        <f>'CONSTRUCTION COST ESTIMATE'!C1144</f>
        <v>PVC SDR 35 SANITARY SEWER PIPE (21 INCH)</v>
      </c>
      <c r="D1144" s="347" t="str">
        <f>'CONSTRUCTION COST ESTIMATE'!BB1144</f>
        <v>LF</v>
      </c>
      <c r="E1144" s="348">
        <f>'CONSTRUCTION COST ESTIMATE'!BA1144</f>
        <v>0</v>
      </c>
      <c r="F1144" s="349" t="s">
        <v>11</v>
      </c>
      <c r="G1144" s="349" t="s">
        <v>11</v>
      </c>
    </row>
    <row r="1145" spans="1:7" s="350" customFormat="1" ht="45" hidden="1" customHeight="1">
      <c r="A1145" s="373">
        <f>'CONSTRUCTION COST ESTIMATE'!A1145</f>
        <v>0</v>
      </c>
      <c r="B1145" s="345">
        <f>'CONSTRUCTION COST ESTIMATE'!B1145</f>
        <v>630.048</v>
      </c>
      <c r="C1145" s="346" t="str">
        <f>'CONSTRUCTION COST ESTIMATE'!C1145</f>
        <v>PVC SDR 35 SANITARY SEWER PIPE (24 INCH)</v>
      </c>
      <c r="D1145" s="347" t="str">
        <f>'CONSTRUCTION COST ESTIMATE'!BB1145</f>
        <v>LF</v>
      </c>
      <c r="E1145" s="348">
        <f>'CONSTRUCTION COST ESTIMATE'!BA1145</f>
        <v>0</v>
      </c>
      <c r="F1145" s="349" t="s">
        <v>11</v>
      </c>
      <c r="G1145" s="349" t="s">
        <v>11</v>
      </c>
    </row>
    <row r="1146" spans="1:7" s="350" customFormat="1" ht="45" hidden="1" customHeight="1">
      <c r="A1146" s="373">
        <f>'CONSTRUCTION COST ESTIMATE'!A1146</f>
        <v>0</v>
      </c>
      <c r="B1146" s="345">
        <f>'CONSTRUCTION COST ESTIMATE'!B1146</f>
        <v>630.04899999999998</v>
      </c>
      <c r="C1146" s="346" t="str">
        <f>'CONSTRUCTION COST ESTIMATE'!C1146</f>
        <v>PVC SDR 35 SANITARY SEWER PIPE (30 INCH)</v>
      </c>
      <c r="D1146" s="347" t="str">
        <f>'CONSTRUCTION COST ESTIMATE'!BB1146</f>
        <v>LF</v>
      </c>
      <c r="E1146" s="348">
        <f>'CONSTRUCTION COST ESTIMATE'!BA1146</f>
        <v>0</v>
      </c>
      <c r="F1146" s="349" t="s">
        <v>11</v>
      </c>
      <c r="G1146" s="349" t="s">
        <v>11</v>
      </c>
    </row>
    <row r="1147" spans="1:7" s="350" customFormat="1" ht="45" hidden="1" customHeight="1">
      <c r="A1147" s="373">
        <f>'CONSTRUCTION COST ESTIMATE'!A1147</f>
        <v>0</v>
      </c>
      <c r="B1147" s="345">
        <f>'CONSTRUCTION COST ESTIMATE'!B1147</f>
        <v>630.04999999999995</v>
      </c>
      <c r="C1147" s="346" t="str">
        <f>'CONSTRUCTION COST ESTIMATE'!C1147</f>
        <v>PVC SDR 35 SANITARY SEWER PIPE (36 INCH)</v>
      </c>
      <c r="D1147" s="347" t="str">
        <f>'CONSTRUCTION COST ESTIMATE'!BB1147</f>
        <v>LF</v>
      </c>
      <c r="E1147" s="348">
        <f>'CONSTRUCTION COST ESTIMATE'!BA1147</f>
        <v>0</v>
      </c>
      <c r="F1147" s="349" t="s">
        <v>11</v>
      </c>
      <c r="G1147" s="349" t="s">
        <v>11</v>
      </c>
    </row>
    <row r="1148" spans="1:7" s="350" customFormat="1" ht="45" hidden="1" customHeight="1">
      <c r="A1148" s="373">
        <f>'CONSTRUCTION COST ESTIMATE'!A1148</f>
        <v>0</v>
      </c>
      <c r="B1148" s="345">
        <f>'CONSTRUCTION COST ESTIMATE'!B1148</f>
        <v>630.05999999999995</v>
      </c>
      <c r="C1148" s="346" t="str">
        <f>'CONSTRUCTION COST ESTIMATE'!C1148</f>
        <v>SANITARY SEWER PIPE ABANDONMENT (4 INCH)</v>
      </c>
      <c r="D1148" s="347" t="str">
        <f>'CONSTRUCTION COST ESTIMATE'!BB1148</f>
        <v>LF</v>
      </c>
      <c r="E1148" s="348">
        <f>'CONSTRUCTION COST ESTIMATE'!BA1148</f>
        <v>0</v>
      </c>
      <c r="F1148" s="349" t="s">
        <v>11</v>
      </c>
      <c r="G1148" s="349" t="s">
        <v>11</v>
      </c>
    </row>
    <row r="1149" spans="1:7" s="350" customFormat="1" ht="45" hidden="1" customHeight="1">
      <c r="A1149" s="373">
        <f>'CONSTRUCTION COST ESTIMATE'!A1149</f>
        <v>0</v>
      </c>
      <c r="B1149" s="345">
        <f>'CONSTRUCTION COST ESTIMATE'!B1149</f>
        <v>630.06100000000004</v>
      </c>
      <c r="C1149" s="346" t="str">
        <f>'CONSTRUCTION COST ESTIMATE'!C1149</f>
        <v>SANITARY SEWER PIPE ABANDONMENT (6 INCH)</v>
      </c>
      <c r="D1149" s="347" t="str">
        <f>'CONSTRUCTION COST ESTIMATE'!BB1149</f>
        <v>LF</v>
      </c>
      <c r="E1149" s="348">
        <f>'CONSTRUCTION COST ESTIMATE'!BA1149</f>
        <v>0</v>
      </c>
      <c r="F1149" s="349" t="s">
        <v>11</v>
      </c>
      <c r="G1149" s="349" t="s">
        <v>11</v>
      </c>
    </row>
    <row r="1150" spans="1:7" s="350" customFormat="1" ht="45" hidden="1" customHeight="1">
      <c r="A1150" s="373">
        <f>'CONSTRUCTION COST ESTIMATE'!A1150</f>
        <v>0</v>
      </c>
      <c r="B1150" s="345">
        <f>'CONSTRUCTION COST ESTIMATE'!B1150</f>
        <v>630.06200000000001</v>
      </c>
      <c r="C1150" s="346" t="str">
        <f>'CONSTRUCTION COST ESTIMATE'!C1150</f>
        <v>SANITARY SEWER PIPE ABANDONMENT (8 INCH)</v>
      </c>
      <c r="D1150" s="347" t="str">
        <f>'CONSTRUCTION COST ESTIMATE'!BB1150</f>
        <v>LF</v>
      </c>
      <c r="E1150" s="348">
        <f>'CONSTRUCTION COST ESTIMATE'!BA1150</f>
        <v>0</v>
      </c>
      <c r="F1150" s="349" t="s">
        <v>11</v>
      </c>
      <c r="G1150" s="349" t="s">
        <v>11</v>
      </c>
    </row>
    <row r="1151" spans="1:7" s="350" customFormat="1" ht="45" hidden="1" customHeight="1">
      <c r="A1151" s="373">
        <f>'CONSTRUCTION COST ESTIMATE'!A1151</f>
        <v>0</v>
      </c>
      <c r="B1151" s="345">
        <f>'CONSTRUCTION COST ESTIMATE'!B1151</f>
        <v>630.06299999999999</v>
      </c>
      <c r="C1151" s="346" t="str">
        <f>'CONSTRUCTION COST ESTIMATE'!C1151</f>
        <v>SANITARY SEWER PIPE ABANDONMENT (10 INCH)</v>
      </c>
      <c r="D1151" s="347" t="str">
        <f>'CONSTRUCTION COST ESTIMATE'!BB1151</f>
        <v>LF</v>
      </c>
      <c r="E1151" s="348">
        <f>'CONSTRUCTION COST ESTIMATE'!BA1151</f>
        <v>0</v>
      </c>
      <c r="F1151" s="349" t="s">
        <v>11</v>
      </c>
      <c r="G1151" s="349" t="s">
        <v>11</v>
      </c>
    </row>
    <row r="1152" spans="1:7" s="350" customFormat="1" ht="45" hidden="1" customHeight="1">
      <c r="A1152" s="373">
        <f>'CONSTRUCTION COST ESTIMATE'!A1152</f>
        <v>0</v>
      </c>
      <c r="B1152" s="345">
        <f>'CONSTRUCTION COST ESTIMATE'!B1152</f>
        <v>630.06399999999996</v>
      </c>
      <c r="C1152" s="346" t="str">
        <f>'CONSTRUCTION COST ESTIMATE'!C1152</f>
        <v>SANITARY SEWER PIPE ABANDONMENT (12 INCH)</v>
      </c>
      <c r="D1152" s="347" t="str">
        <f>'CONSTRUCTION COST ESTIMATE'!BB1152</f>
        <v>LF</v>
      </c>
      <c r="E1152" s="348">
        <f>'CONSTRUCTION COST ESTIMATE'!BA1152</f>
        <v>0</v>
      </c>
      <c r="F1152" s="349" t="s">
        <v>11</v>
      </c>
      <c r="G1152" s="349" t="s">
        <v>11</v>
      </c>
    </row>
    <row r="1153" spans="1:7" s="350" customFormat="1" ht="45" hidden="1" customHeight="1">
      <c r="A1153" s="373">
        <f>'CONSTRUCTION COST ESTIMATE'!A1153</f>
        <v>0</v>
      </c>
      <c r="B1153" s="345">
        <f>'CONSTRUCTION COST ESTIMATE'!B1153</f>
        <v>630.06500000000005</v>
      </c>
      <c r="C1153" s="346" t="str">
        <f>'CONSTRUCTION COST ESTIMATE'!C1153</f>
        <v>SANITARY SEWER PIPE ABANDONMENT (15 INCH)</v>
      </c>
      <c r="D1153" s="347" t="str">
        <f>'CONSTRUCTION COST ESTIMATE'!BB1153</f>
        <v>LF</v>
      </c>
      <c r="E1153" s="348">
        <f>'CONSTRUCTION COST ESTIMATE'!BA1153</f>
        <v>0</v>
      </c>
      <c r="F1153" s="349" t="s">
        <v>11</v>
      </c>
      <c r="G1153" s="349" t="s">
        <v>11</v>
      </c>
    </row>
    <row r="1154" spans="1:7" s="350" customFormat="1" ht="45" hidden="1" customHeight="1">
      <c r="A1154" s="373">
        <f>'CONSTRUCTION COST ESTIMATE'!A1154</f>
        <v>0</v>
      </c>
      <c r="B1154" s="345">
        <f>'CONSTRUCTION COST ESTIMATE'!B1154</f>
        <v>630.06600000000003</v>
      </c>
      <c r="C1154" s="346" t="str">
        <f>'CONSTRUCTION COST ESTIMATE'!C1154</f>
        <v>SANITARY SEWER PIPE ABANDONMENT (18 INCH)</v>
      </c>
      <c r="D1154" s="347" t="str">
        <f>'CONSTRUCTION COST ESTIMATE'!BB1154</f>
        <v>LF</v>
      </c>
      <c r="E1154" s="348">
        <f>'CONSTRUCTION COST ESTIMATE'!BA1154</f>
        <v>0</v>
      </c>
      <c r="F1154" s="349" t="s">
        <v>11</v>
      </c>
      <c r="G1154" s="349" t="s">
        <v>11</v>
      </c>
    </row>
    <row r="1155" spans="1:7" s="350" customFormat="1" ht="45" hidden="1" customHeight="1">
      <c r="A1155" s="373">
        <f>'CONSTRUCTION COST ESTIMATE'!A1155</f>
        <v>0</v>
      </c>
      <c r="B1155" s="345">
        <f>'CONSTRUCTION COST ESTIMATE'!B1155</f>
        <v>630.06700000000001</v>
      </c>
      <c r="C1155" s="346" t="str">
        <f>'CONSTRUCTION COST ESTIMATE'!C1155</f>
        <v>SANITARY SEWER PIPE ABANDONMENT (21 INCH)</v>
      </c>
      <c r="D1155" s="347" t="str">
        <f>'CONSTRUCTION COST ESTIMATE'!BB1155</f>
        <v>LF</v>
      </c>
      <c r="E1155" s="348">
        <f>'CONSTRUCTION COST ESTIMATE'!BA1155</f>
        <v>0</v>
      </c>
      <c r="F1155" s="349" t="s">
        <v>11</v>
      </c>
      <c r="G1155" s="349" t="s">
        <v>11</v>
      </c>
    </row>
    <row r="1156" spans="1:7" s="350" customFormat="1" ht="45" hidden="1" customHeight="1">
      <c r="A1156" s="373">
        <f>'CONSTRUCTION COST ESTIMATE'!A1156</f>
        <v>0</v>
      </c>
      <c r="B1156" s="345">
        <f>'CONSTRUCTION COST ESTIMATE'!B1156</f>
        <v>630.06799999999998</v>
      </c>
      <c r="C1156" s="346" t="str">
        <f>'CONSTRUCTION COST ESTIMATE'!C1156</f>
        <v>SANITARY SEWER PIPE ABANDONMENT (24 INCH)</v>
      </c>
      <c r="D1156" s="347" t="str">
        <f>'CONSTRUCTION COST ESTIMATE'!BB1156</f>
        <v>LF</v>
      </c>
      <c r="E1156" s="348">
        <f>'CONSTRUCTION COST ESTIMATE'!BA1156</f>
        <v>0</v>
      </c>
      <c r="F1156" s="349" t="s">
        <v>11</v>
      </c>
      <c r="G1156" s="349" t="s">
        <v>11</v>
      </c>
    </row>
    <row r="1157" spans="1:7" s="350" customFormat="1" ht="45" hidden="1" customHeight="1">
      <c r="A1157" s="373">
        <f>'CONSTRUCTION COST ESTIMATE'!A1157</f>
        <v>0</v>
      </c>
      <c r="B1157" s="345">
        <f>'CONSTRUCTION COST ESTIMATE'!B1157</f>
        <v>630.06899999999996</v>
      </c>
      <c r="C1157" s="346" t="str">
        <f>'CONSTRUCTION COST ESTIMATE'!C1157</f>
        <v>SANITARY SEWER PIPE ABANDONMENT (30 INCH)</v>
      </c>
      <c r="D1157" s="347" t="str">
        <f>'CONSTRUCTION COST ESTIMATE'!BB1157</f>
        <v>LF</v>
      </c>
      <c r="E1157" s="348">
        <f>'CONSTRUCTION COST ESTIMATE'!BA1157</f>
        <v>0</v>
      </c>
      <c r="F1157" s="349" t="s">
        <v>11</v>
      </c>
      <c r="G1157" s="349" t="s">
        <v>11</v>
      </c>
    </row>
    <row r="1158" spans="1:7" s="350" customFormat="1" ht="45" hidden="1" customHeight="1">
      <c r="A1158" s="373">
        <f>'CONSTRUCTION COST ESTIMATE'!A1158</f>
        <v>0</v>
      </c>
      <c r="B1158" s="345">
        <f>'CONSTRUCTION COST ESTIMATE'!B1158</f>
        <v>630.07000000000005</v>
      </c>
      <c r="C1158" s="346" t="str">
        <f>'CONSTRUCTION COST ESTIMATE'!C1158</f>
        <v>SANITARY SEWER PIPE ABANDONMENT (36 INCH)</v>
      </c>
      <c r="D1158" s="347" t="str">
        <f>'CONSTRUCTION COST ESTIMATE'!BB1158</f>
        <v>LF</v>
      </c>
      <c r="E1158" s="348">
        <f>'CONSTRUCTION COST ESTIMATE'!BA1158</f>
        <v>0</v>
      </c>
      <c r="F1158" s="349" t="s">
        <v>11</v>
      </c>
      <c r="G1158" s="349" t="s">
        <v>11</v>
      </c>
    </row>
    <row r="1159" spans="1:7" s="350" customFormat="1" ht="45" hidden="1" customHeight="1">
      <c r="A1159" s="373">
        <f>'CONSTRUCTION COST ESTIMATE'!A1159</f>
        <v>0</v>
      </c>
      <c r="B1159" s="345">
        <f>'CONSTRUCTION COST ESTIMATE'!B1159</f>
        <v>630.08000000000004</v>
      </c>
      <c r="C1159" s="346" t="str">
        <f>'CONSTRUCTION COST ESTIMATE'!C1159</f>
        <v>4 INCH C900 PVC SANITARY SEWER LATERAL</v>
      </c>
      <c r="D1159" s="347" t="str">
        <f>'CONSTRUCTION COST ESTIMATE'!BB1159</f>
        <v>LF</v>
      </c>
      <c r="E1159" s="348">
        <f>'CONSTRUCTION COST ESTIMATE'!BA1159</f>
        <v>0</v>
      </c>
      <c r="F1159" s="349" t="s">
        <v>11</v>
      </c>
      <c r="G1159" s="349" t="s">
        <v>11</v>
      </c>
    </row>
    <row r="1160" spans="1:7" s="350" customFormat="1" ht="45" hidden="1" customHeight="1">
      <c r="A1160" s="373">
        <f>'CONSTRUCTION COST ESTIMATE'!A1160</f>
        <v>0</v>
      </c>
      <c r="B1160" s="345">
        <f>'CONSTRUCTION COST ESTIMATE'!B1160</f>
        <v>630.08100000000002</v>
      </c>
      <c r="C1160" s="346" t="str">
        <f>'CONSTRUCTION COST ESTIMATE'!C1160</f>
        <v>C900 PVC SEWER LATERAL (6 INCH)</v>
      </c>
      <c r="D1160" s="347" t="str">
        <f>'CONSTRUCTION COST ESTIMATE'!BB1160</f>
        <v>LF</v>
      </c>
      <c r="E1160" s="348">
        <f>'CONSTRUCTION COST ESTIMATE'!BA1160</f>
        <v>0</v>
      </c>
      <c r="F1160" s="349" t="s">
        <v>11</v>
      </c>
      <c r="G1160" s="349" t="s">
        <v>11</v>
      </c>
    </row>
    <row r="1161" spans="1:7" s="350" customFormat="1" ht="45" hidden="1" customHeight="1">
      <c r="A1161" s="373">
        <f>'CONSTRUCTION COST ESTIMATE'!A1161</f>
        <v>0</v>
      </c>
      <c r="B1161" s="345">
        <f>'CONSTRUCTION COST ESTIMATE'!B1161</f>
        <v>630.08199999999999</v>
      </c>
      <c r="C1161" s="346" t="str">
        <f>'CONSTRUCTION COST ESTIMATE'!C1161</f>
        <v>C900 PVC SEWER LATERAL (8 INCH)</v>
      </c>
      <c r="D1161" s="347" t="str">
        <f>'CONSTRUCTION COST ESTIMATE'!BB1161</f>
        <v>LF</v>
      </c>
      <c r="E1161" s="348">
        <f>'CONSTRUCTION COST ESTIMATE'!BA1161</f>
        <v>0</v>
      </c>
      <c r="F1161" s="349" t="s">
        <v>11</v>
      </c>
      <c r="G1161" s="349" t="s">
        <v>11</v>
      </c>
    </row>
    <row r="1162" spans="1:7" s="350" customFormat="1" ht="45" hidden="1" customHeight="1">
      <c r="A1162" s="373">
        <f>'CONSTRUCTION COST ESTIMATE'!A1162</f>
        <v>0</v>
      </c>
      <c r="B1162" s="345">
        <f>'CONSTRUCTION COST ESTIMATE'!B1162</f>
        <v>630.08299999999997</v>
      </c>
      <c r="C1162" s="346" t="str">
        <f>'CONSTRUCTION COST ESTIMATE'!C1162</f>
        <v>C900 PVC SEWER LATERAL (10 INCH)</v>
      </c>
      <c r="D1162" s="347" t="str">
        <f>'CONSTRUCTION COST ESTIMATE'!BB1162</f>
        <v>LF</v>
      </c>
      <c r="E1162" s="348">
        <f>'CONSTRUCTION COST ESTIMATE'!BA1162</f>
        <v>0</v>
      </c>
      <c r="F1162" s="349" t="s">
        <v>11</v>
      </c>
      <c r="G1162" s="349" t="s">
        <v>11</v>
      </c>
    </row>
    <row r="1163" spans="1:7" s="350" customFormat="1" ht="45" hidden="1" customHeight="1">
      <c r="A1163" s="373">
        <f>'CONSTRUCTION COST ESTIMATE'!A1163</f>
        <v>0</v>
      </c>
      <c r="B1163" s="345">
        <f>'CONSTRUCTION COST ESTIMATE'!B1163</f>
        <v>630.08399999999995</v>
      </c>
      <c r="C1163" s="346" t="str">
        <f>'CONSTRUCTION COST ESTIMATE'!C1163</f>
        <v>C900 PVC SEWER LATERAL (12 INCH)</v>
      </c>
      <c r="D1163" s="347" t="str">
        <f>'CONSTRUCTION COST ESTIMATE'!BB1163</f>
        <v>LF</v>
      </c>
      <c r="E1163" s="348">
        <f>'CONSTRUCTION COST ESTIMATE'!BA1163</f>
        <v>0</v>
      </c>
      <c r="F1163" s="349" t="s">
        <v>11</v>
      </c>
      <c r="G1163" s="349" t="s">
        <v>11</v>
      </c>
    </row>
    <row r="1164" spans="1:7" s="350" customFormat="1" ht="45" hidden="1" customHeight="1">
      <c r="A1164" s="373">
        <f>'CONSTRUCTION COST ESTIMATE'!A1164</f>
        <v>0</v>
      </c>
      <c r="B1164" s="345">
        <f>'CONSTRUCTION COST ESTIMATE'!B1164</f>
        <v>630.08500000000004</v>
      </c>
      <c r="C1164" s="346" t="str">
        <f>'CONSTRUCTION COST ESTIMATE'!C1164</f>
        <v>C900 PVC SEWER LATERAL (15 INCH)</v>
      </c>
      <c r="D1164" s="347" t="str">
        <f>'CONSTRUCTION COST ESTIMATE'!BB1164</f>
        <v>LF</v>
      </c>
      <c r="E1164" s="348">
        <f>'CONSTRUCTION COST ESTIMATE'!BA1164</f>
        <v>0</v>
      </c>
      <c r="F1164" s="349" t="s">
        <v>11</v>
      </c>
      <c r="G1164" s="349" t="s">
        <v>11</v>
      </c>
    </row>
    <row r="1165" spans="1:7" s="350" customFormat="1" ht="45" hidden="1" customHeight="1">
      <c r="A1165" s="373">
        <f>'CONSTRUCTION COST ESTIMATE'!A1165</f>
        <v>0</v>
      </c>
      <c r="B1165" s="345">
        <f>'CONSTRUCTION COST ESTIMATE'!B1165</f>
        <v>630.08600000000001</v>
      </c>
      <c r="C1165" s="346" t="str">
        <f>'CONSTRUCTION COST ESTIMATE'!C1165</f>
        <v>C900 PVC SEWER LATERAL (18 INCH)</v>
      </c>
      <c r="D1165" s="347" t="str">
        <f>'CONSTRUCTION COST ESTIMATE'!BB1165</f>
        <v>LF</v>
      </c>
      <c r="E1165" s="348">
        <f>'CONSTRUCTION COST ESTIMATE'!BA1165</f>
        <v>0</v>
      </c>
      <c r="F1165" s="349" t="s">
        <v>11</v>
      </c>
      <c r="G1165" s="349" t="s">
        <v>11</v>
      </c>
    </row>
    <row r="1166" spans="1:7" s="350" customFormat="1" ht="45" hidden="1" customHeight="1">
      <c r="A1166" s="373">
        <f>'CONSTRUCTION COST ESTIMATE'!A1166</f>
        <v>0</v>
      </c>
      <c r="B1166" s="345">
        <f>'CONSTRUCTION COST ESTIMATE'!B1166</f>
        <v>630.08699999999999</v>
      </c>
      <c r="C1166" s="346" t="str">
        <f>'CONSTRUCTION COST ESTIMATE'!C1166</f>
        <v>C900 PVC SEWER LATERAL (21 INCH)</v>
      </c>
      <c r="D1166" s="347" t="str">
        <f>'CONSTRUCTION COST ESTIMATE'!BB1166</f>
        <v>LF</v>
      </c>
      <c r="E1166" s="348">
        <f>'CONSTRUCTION COST ESTIMATE'!BA1166</f>
        <v>0</v>
      </c>
      <c r="F1166" s="349" t="s">
        <v>11</v>
      </c>
      <c r="G1166" s="349" t="s">
        <v>11</v>
      </c>
    </row>
    <row r="1167" spans="1:7" s="350" customFormat="1" ht="45" hidden="1" customHeight="1">
      <c r="A1167" s="373">
        <f>'CONSTRUCTION COST ESTIMATE'!A1167</f>
        <v>0</v>
      </c>
      <c r="B1167" s="345">
        <f>'CONSTRUCTION COST ESTIMATE'!B1167</f>
        <v>630.08799999999997</v>
      </c>
      <c r="C1167" s="346" t="str">
        <f>'CONSTRUCTION COST ESTIMATE'!C1167</f>
        <v>C900 PVC SEWER LATERAL (24 INCH)</v>
      </c>
      <c r="D1167" s="347" t="str">
        <f>'CONSTRUCTION COST ESTIMATE'!BB1167</f>
        <v>LF</v>
      </c>
      <c r="E1167" s="348">
        <f>'CONSTRUCTION COST ESTIMATE'!BA1167</f>
        <v>0</v>
      </c>
      <c r="F1167" s="349" t="s">
        <v>11</v>
      </c>
      <c r="G1167" s="349" t="s">
        <v>11</v>
      </c>
    </row>
    <row r="1168" spans="1:7" s="350" customFormat="1" ht="45" hidden="1" customHeight="1">
      <c r="A1168" s="373">
        <f>'CONSTRUCTION COST ESTIMATE'!A1168</f>
        <v>0</v>
      </c>
      <c r="B1168" s="345">
        <f>'CONSTRUCTION COST ESTIMATE'!B1168</f>
        <v>630.08900000000006</v>
      </c>
      <c r="C1168" s="346" t="str">
        <f>'CONSTRUCTION COST ESTIMATE'!C1168</f>
        <v>C900 PVC SEWER LATERAL (30 INCH)</v>
      </c>
      <c r="D1168" s="347" t="str">
        <f>'CONSTRUCTION COST ESTIMATE'!BB1168</f>
        <v>LF</v>
      </c>
      <c r="E1168" s="348">
        <f>'CONSTRUCTION COST ESTIMATE'!BA1168</f>
        <v>0</v>
      </c>
      <c r="F1168" s="349" t="s">
        <v>11</v>
      </c>
      <c r="G1168" s="349" t="s">
        <v>11</v>
      </c>
    </row>
    <row r="1169" spans="1:7" s="350" customFormat="1" ht="45" hidden="1" customHeight="1">
      <c r="A1169" s="373">
        <f>'CONSTRUCTION COST ESTIMATE'!A1169</f>
        <v>0</v>
      </c>
      <c r="B1169" s="345">
        <f>'CONSTRUCTION COST ESTIMATE'!B1169</f>
        <v>630.09</v>
      </c>
      <c r="C1169" s="346" t="str">
        <f>'CONSTRUCTION COST ESTIMATE'!C1169</f>
        <v>C900 PVC SEWER LATERAL (36 INCH)</v>
      </c>
      <c r="D1169" s="347" t="str">
        <f>'CONSTRUCTION COST ESTIMATE'!BB1169</f>
        <v>LF</v>
      </c>
      <c r="E1169" s="348">
        <f>'CONSTRUCTION COST ESTIMATE'!BA1169</f>
        <v>0</v>
      </c>
      <c r="F1169" s="349" t="s">
        <v>11</v>
      </c>
      <c r="G1169" s="349" t="s">
        <v>11</v>
      </c>
    </row>
    <row r="1170" spans="1:7" s="350" customFormat="1" ht="45" hidden="1" customHeight="1">
      <c r="A1170" s="373">
        <f>'CONSTRUCTION COST ESTIMATE'!A1170</f>
        <v>0</v>
      </c>
      <c r="B1170" s="345">
        <f>'CONSTRUCTION COST ESTIMATE'!B1170</f>
        <v>630.1</v>
      </c>
      <c r="C1170" s="346" t="str">
        <f>'CONSTRUCTION COST ESTIMATE'!C1170</f>
        <v>SEWER CLEANOUT (4 INCH)</v>
      </c>
      <c r="D1170" s="347" t="str">
        <f>'CONSTRUCTION COST ESTIMATE'!BB1170</f>
        <v>EA</v>
      </c>
      <c r="E1170" s="348">
        <f>'CONSTRUCTION COST ESTIMATE'!BA1170</f>
        <v>0</v>
      </c>
      <c r="F1170" s="349" t="s">
        <v>11</v>
      </c>
      <c r="G1170" s="349" t="s">
        <v>11</v>
      </c>
    </row>
    <row r="1171" spans="1:7" s="350" customFormat="1" ht="45" hidden="1" customHeight="1">
      <c r="A1171" s="373">
        <f>'CONSTRUCTION COST ESTIMATE'!A1171</f>
        <v>0</v>
      </c>
      <c r="B1171" s="345">
        <f>'CONSTRUCTION COST ESTIMATE'!B1171</f>
        <v>630.101</v>
      </c>
      <c r="C1171" s="346" t="str">
        <f>'CONSTRUCTION COST ESTIMATE'!C1171</f>
        <v>SEWER CLEANOUT (6 INCH)</v>
      </c>
      <c r="D1171" s="347" t="str">
        <f>'CONSTRUCTION COST ESTIMATE'!BB1171</f>
        <v>EA</v>
      </c>
      <c r="E1171" s="348">
        <f>'CONSTRUCTION COST ESTIMATE'!BA1171</f>
        <v>0</v>
      </c>
      <c r="F1171" s="349" t="s">
        <v>11</v>
      </c>
      <c r="G1171" s="349" t="s">
        <v>11</v>
      </c>
    </row>
    <row r="1172" spans="1:7" s="350" customFormat="1" ht="45" hidden="1" customHeight="1">
      <c r="A1172" s="373">
        <f>'CONSTRUCTION COST ESTIMATE'!A1172</f>
        <v>0</v>
      </c>
      <c r="B1172" s="345">
        <f>'CONSTRUCTION COST ESTIMATE'!B1172</f>
        <v>630.10199999999998</v>
      </c>
      <c r="C1172" s="346" t="str">
        <f>'CONSTRUCTION COST ESTIMATE'!C1172</f>
        <v>SEWER CLEANOUT (8 INCH)</v>
      </c>
      <c r="D1172" s="347" t="str">
        <f>'CONSTRUCTION COST ESTIMATE'!BB1172</f>
        <v>EA</v>
      </c>
      <c r="E1172" s="348">
        <f>'CONSTRUCTION COST ESTIMATE'!BA1172</f>
        <v>0</v>
      </c>
      <c r="F1172" s="349" t="s">
        <v>11</v>
      </c>
      <c r="G1172" s="349" t="s">
        <v>11</v>
      </c>
    </row>
    <row r="1173" spans="1:7" s="350" customFormat="1" ht="45" hidden="1" customHeight="1">
      <c r="A1173" s="373">
        <f>'CONSTRUCTION COST ESTIMATE'!A1173</f>
        <v>0</v>
      </c>
      <c r="B1173" s="345">
        <f>'CONSTRUCTION COST ESTIMATE'!B1173</f>
        <v>630.10299999999995</v>
      </c>
      <c r="C1173" s="346" t="str">
        <f>'CONSTRUCTION COST ESTIMATE'!C1173</f>
        <v>SEWER CLEANOUT (10 INCH)</v>
      </c>
      <c r="D1173" s="347" t="str">
        <f>'CONSTRUCTION COST ESTIMATE'!BB1173</f>
        <v>EA</v>
      </c>
      <c r="E1173" s="348">
        <f>'CONSTRUCTION COST ESTIMATE'!BA1173</f>
        <v>0</v>
      </c>
      <c r="F1173" s="349" t="s">
        <v>11</v>
      </c>
      <c r="G1173" s="349" t="s">
        <v>11</v>
      </c>
    </row>
    <row r="1174" spans="1:7" s="350" customFormat="1" ht="45" hidden="1" customHeight="1">
      <c r="A1174" s="373">
        <f>'CONSTRUCTION COST ESTIMATE'!A1174</f>
        <v>0</v>
      </c>
      <c r="B1174" s="345">
        <f>'CONSTRUCTION COST ESTIMATE'!B1174</f>
        <v>630.10400000000004</v>
      </c>
      <c r="C1174" s="346" t="str">
        <f>'CONSTRUCTION COST ESTIMATE'!C1174</f>
        <v>SEWER CLEANOUT (12 INCH)</v>
      </c>
      <c r="D1174" s="347" t="str">
        <f>'CONSTRUCTION COST ESTIMATE'!BB1174</f>
        <v>EA</v>
      </c>
      <c r="E1174" s="348">
        <f>'CONSTRUCTION COST ESTIMATE'!BA1174</f>
        <v>0</v>
      </c>
      <c r="F1174" s="349" t="s">
        <v>11</v>
      </c>
      <c r="G1174" s="349" t="s">
        <v>11</v>
      </c>
    </row>
    <row r="1175" spans="1:7" s="350" customFormat="1" ht="45" hidden="1" customHeight="1">
      <c r="A1175" s="373">
        <f>'CONSTRUCTION COST ESTIMATE'!A1175</f>
        <v>0</v>
      </c>
      <c r="B1175" s="345">
        <f>'CONSTRUCTION COST ESTIMATE'!B1175</f>
        <v>630.10500000000002</v>
      </c>
      <c r="C1175" s="346" t="str">
        <f>'CONSTRUCTION COST ESTIMATE'!C1175</f>
        <v>SEWER CLEANOUT (15 INCH)</v>
      </c>
      <c r="D1175" s="347" t="str">
        <f>'CONSTRUCTION COST ESTIMATE'!BB1175</f>
        <v>EA</v>
      </c>
      <c r="E1175" s="348">
        <f>'CONSTRUCTION COST ESTIMATE'!BA1175</f>
        <v>0</v>
      </c>
      <c r="F1175" s="349" t="s">
        <v>11</v>
      </c>
      <c r="G1175" s="349" t="s">
        <v>11</v>
      </c>
    </row>
    <row r="1176" spans="1:7" s="350" customFormat="1" ht="45" hidden="1" customHeight="1">
      <c r="A1176" s="373">
        <f>'CONSTRUCTION COST ESTIMATE'!A1176</f>
        <v>0</v>
      </c>
      <c r="B1176" s="345">
        <f>'CONSTRUCTION COST ESTIMATE'!B1176</f>
        <v>630.10599999999999</v>
      </c>
      <c r="C1176" s="346" t="str">
        <f>'CONSTRUCTION COST ESTIMATE'!C1176</f>
        <v>SEWER CLEANOUT (18 INCH)</v>
      </c>
      <c r="D1176" s="347" t="str">
        <f>'CONSTRUCTION COST ESTIMATE'!BB1176</f>
        <v>EA</v>
      </c>
      <c r="E1176" s="348">
        <f>'CONSTRUCTION COST ESTIMATE'!BA1176</f>
        <v>0</v>
      </c>
      <c r="F1176" s="349" t="s">
        <v>11</v>
      </c>
      <c r="G1176" s="349" t="s">
        <v>11</v>
      </c>
    </row>
    <row r="1177" spans="1:7" s="350" customFormat="1" ht="45" hidden="1" customHeight="1">
      <c r="A1177" s="373">
        <f>'CONSTRUCTION COST ESTIMATE'!A1177</f>
        <v>0</v>
      </c>
      <c r="B1177" s="345">
        <f>'CONSTRUCTION COST ESTIMATE'!B1177</f>
        <v>630.10699999999997</v>
      </c>
      <c r="C1177" s="346" t="str">
        <f>'CONSTRUCTION COST ESTIMATE'!C1177</f>
        <v>SEWER CLEANOUT (21 INCH)</v>
      </c>
      <c r="D1177" s="347" t="str">
        <f>'CONSTRUCTION COST ESTIMATE'!BB1177</f>
        <v>EA</v>
      </c>
      <c r="E1177" s="348">
        <f>'CONSTRUCTION COST ESTIMATE'!BA1177</f>
        <v>0</v>
      </c>
      <c r="F1177" s="349" t="s">
        <v>11</v>
      </c>
      <c r="G1177" s="349" t="s">
        <v>11</v>
      </c>
    </row>
    <row r="1178" spans="1:7" s="350" customFormat="1" ht="45" hidden="1" customHeight="1">
      <c r="A1178" s="373">
        <f>'CONSTRUCTION COST ESTIMATE'!A1178</f>
        <v>0</v>
      </c>
      <c r="B1178" s="345">
        <f>'CONSTRUCTION COST ESTIMATE'!B1178</f>
        <v>630.10799999999995</v>
      </c>
      <c r="C1178" s="346" t="str">
        <f>'CONSTRUCTION COST ESTIMATE'!C1178</f>
        <v>SEWER CLEANOUT (24 INCH)</v>
      </c>
      <c r="D1178" s="347" t="str">
        <f>'CONSTRUCTION COST ESTIMATE'!BB1178</f>
        <v>EA</v>
      </c>
      <c r="E1178" s="348">
        <f>'CONSTRUCTION COST ESTIMATE'!BA1178</f>
        <v>0</v>
      </c>
      <c r="F1178" s="349" t="s">
        <v>11</v>
      </c>
      <c r="G1178" s="349" t="s">
        <v>11</v>
      </c>
    </row>
    <row r="1179" spans="1:7" s="350" customFormat="1" ht="45" hidden="1" customHeight="1">
      <c r="A1179" s="373">
        <f>'CONSTRUCTION COST ESTIMATE'!A1179</f>
        <v>0</v>
      </c>
      <c r="B1179" s="345">
        <f>'CONSTRUCTION COST ESTIMATE'!B1179</f>
        <v>630.10900000000004</v>
      </c>
      <c r="C1179" s="346" t="str">
        <f>'CONSTRUCTION COST ESTIMATE'!C1179</f>
        <v>SEWER CLEANOUT (30 INCH)</v>
      </c>
      <c r="D1179" s="347" t="str">
        <f>'CONSTRUCTION COST ESTIMATE'!BB1179</f>
        <v>EA</v>
      </c>
      <c r="E1179" s="348">
        <f>'CONSTRUCTION COST ESTIMATE'!BA1179</f>
        <v>0</v>
      </c>
      <c r="F1179" s="349" t="s">
        <v>11</v>
      </c>
      <c r="G1179" s="349" t="s">
        <v>11</v>
      </c>
    </row>
    <row r="1180" spans="1:7" s="350" customFormat="1" ht="45" hidden="1" customHeight="1">
      <c r="A1180" s="373">
        <f>'CONSTRUCTION COST ESTIMATE'!A1180</f>
        <v>0</v>
      </c>
      <c r="B1180" s="345">
        <f>'CONSTRUCTION COST ESTIMATE'!B1180</f>
        <v>630.11</v>
      </c>
      <c r="C1180" s="346" t="str">
        <f>'CONSTRUCTION COST ESTIMATE'!C1180</f>
        <v>SEWER CLEANOUT (36 INCH)</v>
      </c>
      <c r="D1180" s="347" t="str">
        <f>'CONSTRUCTION COST ESTIMATE'!BB1180</f>
        <v>EA</v>
      </c>
      <c r="E1180" s="348">
        <f>'CONSTRUCTION COST ESTIMATE'!BA1180</f>
        <v>0</v>
      </c>
      <c r="F1180" s="349" t="s">
        <v>11</v>
      </c>
      <c r="G1180" s="349" t="s">
        <v>11</v>
      </c>
    </row>
    <row r="1181" spans="1:7" s="350" customFormat="1" ht="45" hidden="1" customHeight="1">
      <c r="A1181" s="373">
        <f>'CONSTRUCTION COST ESTIMATE'!A1181</f>
        <v>0</v>
      </c>
      <c r="B1181" s="345">
        <f>'CONSTRUCTION COST ESTIMATE'!B1181</f>
        <v>630.12</v>
      </c>
      <c r="C1181" s="346" t="str">
        <f>'CONSTRUCTION COST ESTIMATE'!C1181</f>
        <v>C900 PVC UTILITY CROSSING (4 INCH)</v>
      </c>
      <c r="D1181" s="347" t="str">
        <f>'CONSTRUCTION COST ESTIMATE'!BB1181</f>
        <v>LF</v>
      </c>
      <c r="E1181" s="348">
        <f>'CONSTRUCTION COST ESTIMATE'!BA1181</f>
        <v>0</v>
      </c>
      <c r="F1181" s="349" t="s">
        <v>11</v>
      </c>
      <c r="G1181" s="349" t="s">
        <v>11</v>
      </c>
    </row>
    <row r="1182" spans="1:7" s="350" customFormat="1" ht="45" hidden="1" customHeight="1">
      <c r="A1182" s="373">
        <f>'CONSTRUCTION COST ESTIMATE'!A1182</f>
        <v>0</v>
      </c>
      <c r="B1182" s="345">
        <f>'CONSTRUCTION COST ESTIMATE'!B1182</f>
        <v>630.12099999999998</v>
      </c>
      <c r="C1182" s="346" t="str">
        <f>'CONSTRUCTION COST ESTIMATE'!C1182</f>
        <v>C900 PVC UTILITY CROSSING (6 INCH)</v>
      </c>
      <c r="D1182" s="347" t="str">
        <f>'CONSTRUCTION COST ESTIMATE'!BB1182</f>
        <v>LF</v>
      </c>
      <c r="E1182" s="348">
        <f>'CONSTRUCTION COST ESTIMATE'!BA1182</f>
        <v>0</v>
      </c>
      <c r="F1182" s="349" t="s">
        <v>11</v>
      </c>
      <c r="G1182" s="349" t="s">
        <v>11</v>
      </c>
    </row>
    <row r="1183" spans="1:7" s="350" customFormat="1" ht="45" hidden="1" customHeight="1">
      <c r="A1183" s="373">
        <f>'CONSTRUCTION COST ESTIMATE'!A1183</f>
        <v>0</v>
      </c>
      <c r="B1183" s="345">
        <f>'CONSTRUCTION COST ESTIMATE'!B1183</f>
        <v>630.12199999999996</v>
      </c>
      <c r="C1183" s="346" t="str">
        <f>'CONSTRUCTION COST ESTIMATE'!C1183</f>
        <v>C900 PVC UTILITY CROSSING (8 INCH)</v>
      </c>
      <c r="D1183" s="347" t="str">
        <f>'CONSTRUCTION COST ESTIMATE'!BB1183</f>
        <v>LF</v>
      </c>
      <c r="E1183" s="348">
        <f>'CONSTRUCTION COST ESTIMATE'!BA1183</f>
        <v>0</v>
      </c>
      <c r="F1183" s="349" t="s">
        <v>11</v>
      </c>
      <c r="G1183" s="349" t="s">
        <v>11</v>
      </c>
    </row>
    <row r="1184" spans="1:7" s="350" customFormat="1" ht="45" hidden="1" customHeight="1">
      <c r="A1184" s="373">
        <f>'CONSTRUCTION COST ESTIMATE'!A1184</f>
        <v>0</v>
      </c>
      <c r="B1184" s="345">
        <f>'CONSTRUCTION COST ESTIMATE'!B1184</f>
        <v>630.12300000000005</v>
      </c>
      <c r="C1184" s="346" t="str">
        <f>'CONSTRUCTION COST ESTIMATE'!C1184</f>
        <v>C900 PVC UTILITY CROSSING (10 INCH)</v>
      </c>
      <c r="D1184" s="347" t="str">
        <f>'CONSTRUCTION COST ESTIMATE'!BB1184</f>
        <v>LF</v>
      </c>
      <c r="E1184" s="348">
        <f>'CONSTRUCTION COST ESTIMATE'!BA1184</f>
        <v>0</v>
      </c>
      <c r="F1184" s="349" t="s">
        <v>11</v>
      </c>
      <c r="G1184" s="349" t="s">
        <v>11</v>
      </c>
    </row>
    <row r="1185" spans="1:7" s="350" customFormat="1" ht="45" hidden="1" customHeight="1">
      <c r="A1185" s="373">
        <f>'CONSTRUCTION COST ESTIMATE'!A1185</f>
        <v>0</v>
      </c>
      <c r="B1185" s="345">
        <f>'CONSTRUCTION COST ESTIMATE'!B1185</f>
        <v>630.12400000000002</v>
      </c>
      <c r="C1185" s="346" t="str">
        <f>'CONSTRUCTION COST ESTIMATE'!C1185</f>
        <v>C900 PVC UTILITY CROSSING (12 INCH)</v>
      </c>
      <c r="D1185" s="347" t="str">
        <f>'CONSTRUCTION COST ESTIMATE'!BB1185</f>
        <v>LF</v>
      </c>
      <c r="E1185" s="348">
        <f>'CONSTRUCTION COST ESTIMATE'!BA1185</f>
        <v>0</v>
      </c>
      <c r="F1185" s="349" t="s">
        <v>11</v>
      </c>
      <c r="G1185" s="349" t="s">
        <v>11</v>
      </c>
    </row>
    <row r="1186" spans="1:7" s="350" customFormat="1" ht="45" hidden="1" customHeight="1">
      <c r="A1186" s="373">
        <f>'CONSTRUCTION COST ESTIMATE'!A1186</f>
        <v>0</v>
      </c>
      <c r="B1186" s="345">
        <f>'CONSTRUCTION COST ESTIMATE'!B1186</f>
        <v>630.125</v>
      </c>
      <c r="C1186" s="346" t="str">
        <f>'CONSTRUCTION COST ESTIMATE'!C1186</f>
        <v>C900 PVC UTILITY CROSSING (15 INCH)</v>
      </c>
      <c r="D1186" s="347" t="str">
        <f>'CONSTRUCTION COST ESTIMATE'!BB1186</f>
        <v>LF</v>
      </c>
      <c r="E1186" s="348">
        <f>'CONSTRUCTION COST ESTIMATE'!BA1186</f>
        <v>0</v>
      </c>
      <c r="F1186" s="349" t="s">
        <v>11</v>
      </c>
      <c r="G1186" s="349" t="s">
        <v>11</v>
      </c>
    </row>
    <row r="1187" spans="1:7" s="350" customFormat="1" ht="45" hidden="1" customHeight="1">
      <c r="A1187" s="373">
        <f>'CONSTRUCTION COST ESTIMATE'!A1187</f>
        <v>0</v>
      </c>
      <c r="B1187" s="345">
        <f>'CONSTRUCTION COST ESTIMATE'!B1187</f>
        <v>630.12599999999998</v>
      </c>
      <c r="C1187" s="346" t="str">
        <f>'CONSTRUCTION COST ESTIMATE'!C1187</f>
        <v>C900 PVC UTILITY CROSSING (18 INCH)</v>
      </c>
      <c r="D1187" s="347" t="str">
        <f>'CONSTRUCTION COST ESTIMATE'!BB1187</f>
        <v>LF</v>
      </c>
      <c r="E1187" s="348">
        <f>'CONSTRUCTION COST ESTIMATE'!BA1187</f>
        <v>0</v>
      </c>
      <c r="F1187" s="349" t="s">
        <v>11</v>
      </c>
      <c r="G1187" s="349" t="s">
        <v>11</v>
      </c>
    </row>
    <row r="1188" spans="1:7" s="350" customFormat="1" ht="45" hidden="1" customHeight="1">
      <c r="A1188" s="373">
        <f>'CONSTRUCTION COST ESTIMATE'!A1188</f>
        <v>0</v>
      </c>
      <c r="B1188" s="345">
        <f>'CONSTRUCTION COST ESTIMATE'!B1188</f>
        <v>630.12699999999995</v>
      </c>
      <c r="C1188" s="346" t="str">
        <f>'CONSTRUCTION COST ESTIMATE'!C1188</f>
        <v>C900 PVC UTILITY CROSSING (21 INCH)</v>
      </c>
      <c r="D1188" s="347" t="str">
        <f>'CONSTRUCTION COST ESTIMATE'!BB1188</f>
        <v>LF</v>
      </c>
      <c r="E1188" s="348">
        <f>'CONSTRUCTION COST ESTIMATE'!BA1188</f>
        <v>0</v>
      </c>
      <c r="F1188" s="349" t="s">
        <v>11</v>
      </c>
      <c r="G1188" s="349" t="s">
        <v>11</v>
      </c>
    </row>
    <row r="1189" spans="1:7" s="350" customFormat="1" ht="45" hidden="1" customHeight="1">
      <c r="A1189" s="373">
        <f>'CONSTRUCTION COST ESTIMATE'!A1189</f>
        <v>0</v>
      </c>
      <c r="B1189" s="345">
        <f>'CONSTRUCTION COST ESTIMATE'!B1189</f>
        <v>630.12800000000004</v>
      </c>
      <c r="C1189" s="346" t="str">
        <f>'CONSTRUCTION COST ESTIMATE'!C1189</f>
        <v>C900 PVC UTILITY CROSSING (24 INCH)</v>
      </c>
      <c r="D1189" s="347" t="str">
        <f>'CONSTRUCTION COST ESTIMATE'!BB1189</f>
        <v>LF</v>
      </c>
      <c r="E1189" s="348">
        <f>'CONSTRUCTION COST ESTIMATE'!BA1189</f>
        <v>0</v>
      </c>
      <c r="F1189" s="349" t="s">
        <v>11</v>
      </c>
      <c r="G1189" s="349" t="s">
        <v>11</v>
      </c>
    </row>
    <row r="1190" spans="1:7" s="350" customFormat="1" ht="45" hidden="1" customHeight="1">
      <c r="A1190" s="373">
        <f>'CONSTRUCTION COST ESTIMATE'!A1190</f>
        <v>0</v>
      </c>
      <c r="B1190" s="345">
        <f>'CONSTRUCTION COST ESTIMATE'!B1190</f>
        <v>630.12900000000002</v>
      </c>
      <c r="C1190" s="346" t="str">
        <f>'CONSTRUCTION COST ESTIMATE'!C1190</f>
        <v>C900 PVC UTILITY CROSSING (30 INCH)</v>
      </c>
      <c r="D1190" s="347" t="str">
        <f>'CONSTRUCTION COST ESTIMATE'!BB1190</f>
        <v>LF</v>
      </c>
      <c r="E1190" s="348">
        <f>'CONSTRUCTION COST ESTIMATE'!BA1190</f>
        <v>0</v>
      </c>
      <c r="F1190" s="349" t="s">
        <v>11</v>
      </c>
      <c r="G1190" s="349" t="s">
        <v>11</v>
      </c>
    </row>
    <row r="1191" spans="1:7" s="350" customFormat="1" ht="45" hidden="1" customHeight="1">
      <c r="A1191" s="373">
        <f>'CONSTRUCTION COST ESTIMATE'!A1191</f>
        <v>0</v>
      </c>
      <c r="B1191" s="345">
        <f>'CONSTRUCTION COST ESTIMATE'!B1191</f>
        <v>630.13</v>
      </c>
      <c r="C1191" s="346" t="str">
        <f>'CONSTRUCTION COST ESTIMATE'!C1191</f>
        <v>C900 PVC UTILITY CROSSING (36 INCH)</v>
      </c>
      <c r="D1191" s="347" t="str">
        <f>'CONSTRUCTION COST ESTIMATE'!BB1191</f>
        <v>LF</v>
      </c>
      <c r="E1191" s="348">
        <f>'CONSTRUCTION COST ESTIMATE'!BA1191</f>
        <v>0</v>
      </c>
      <c r="F1191" s="349" t="s">
        <v>11</v>
      </c>
      <c r="G1191" s="349" t="s">
        <v>11</v>
      </c>
    </row>
    <row r="1192" spans="1:7" s="350" customFormat="1" ht="45" hidden="1" customHeight="1">
      <c r="A1192" s="373">
        <f>'CONSTRUCTION COST ESTIMATE'!A1192</f>
        <v>0</v>
      </c>
      <c r="B1192" s="345">
        <f>'CONSTRUCTION COST ESTIMATE'!B1192</f>
        <v>630.14</v>
      </c>
      <c r="C1192" s="346" t="str">
        <f>'CONSTRUCTION COST ESTIMATE'!C1192</f>
        <v>SANITARY SEWER DROP MANHOLE (48 INCH)</v>
      </c>
      <c r="D1192" s="347" t="str">
        <f>'CONSTRUCTION COST ESTIMATE'!BB1192</f>
        <v>EA</v>
      </c>
      <c r="E1192" s="348">
        <f>'CONSTRUCTION COST ESTIMATE'!BA1192</f>
        <v>0</v>
      </c>
      <c r="F1192" s="349" t="s">
        <v>11</v>
      </c>
      <c r="G1192" s="349" t="s">
        <v>11</v>
      </c>
    </row>
    <row r="1193" spans="1:7" s="350" customFormat="1" ht="45" hidden="1" customHeight="1">
      <c r="A1193" s="373">
        <f>'CONSTRUCTION COST ESTIMATE'!A1193</f>
        <v>0</v>
      </c>
      <c r="B1193" s="345">
        <f>'CONSTRUCTION COST ESTIMATE'!B1193</f>
        <v>630.14099999999996</v>
      </c>
      <c r="C1193" s="346" t="str">
        <f>'CONSTRUCTION COST ESTIMATE'!C1193</f>
        <v>SANITARY SEWER DROP MANHOLE (60 INCH)</v>
      </c>
      <c r="D1193" s="347" t="str">
        <f>'CONSTRUCTION COST ESTIMATE'!BB1193</f>
        <v>EA</v>
      </c>
      <c r="E1193" s="348">
        <f>'CONSTRUCTION COST ESTIMATE'!BA1193</f>
        <v>0</v>
      </c>
      <c r="F1193" s="349" t="s">
        <v>11</v>
      </c>
      <c r="G1193" s="349" t="s">
        <v>11</v>
      </c>
    </row>
    <row r="1194" spans="1:7" s="350" customFormat="1" ht="45" hidden="1" customHeight="1">
      <c r="A1194" s="373">
        <f>'CONSTRUCTION COST ESTIMATE'!A1194</f>
        <v>0</v>
      </c>
      <c r="B1194" s="345">
        <f>'CONSTRUCTION COST ESTIMATE'!B1194</f>
        <v>630.14200000000005</v>
      </c>
      <c r="C1194" s="346" t="str">
        <f>'CONSTRUCTION COST ESTIMATE'!C1194</f>
        <v>SANITARY SEWER DROP MANHOLE (72 INCH)</v>
      </c>
      <c r="D1194" s="347" t="str">
        <f>'CONSTRUCTION COST ESTIMATE'!BB1194</f>
        <v>EA</v>
      </c>
      <c r="E1194" s="348">
        <f>'CONSTRUCTION COST ESTIMATE'!BA1194</f>
        <v>0</v>
      </c>
      <c r="F1194" s="349" t="s">
        <v>11</v>
      </c>
      <c r="G1194" s="349" t="s">
        <v>11</v>
      </c>
    </row>
    <row r="1195" spans="1:7" s="350" customFormat="1" ht="45" hidden="1" customHeight="1">
      <c r="A1195" s="373">
        <f>'CONSTRUCTION COST ESTIMATE'!A1195</f>
        <v>0</v>
      </c>
      <c r="B1195" s="345">
        <f>'CONSTRUCTION COST ESTIMATE'!B1195</f>
        <v>630.14300000000003</v>
      </c>
      <c r="C1195" s="346" t="str">
        <f>'CONSTRUCTION COST ESTIMATE'!C1195</f>
        <v>SANITARY SEWER MANHOLE (48 INCH)</v>
      </c>
      <c r="D1195" s="347" t="str">
        <f>'CONSTRUCTION COST ESTIMATE'!BB1195</f>
        <v>EA</v>
      </c>
      <c r="E1195" s="348">
        <f>'CONSTRUCTION COST ESTIMATE'!BA1195</f>
        <v>0</v>
      </c>
      <c r="F1195" s="349" t="s">
        <v>11</v>
      </c>
      <c r="G1195" s="349" t="s">
        <v>11</v>
      </c>
    </row>
    <row r="1196" spans="1:7" s="350" customFormat="1" ht="45" hidden="1" customHeight="1">
      <c r="A1196" s="373">
        <f>'CONSTRUCTION COST ESTIMATE'!A1196</f>
        <v>0</v>
      </c>
      <c r="B1196" s="345">
        <f>'CONSTRUCTION COST ESTIMATE'!B1196</f>
        <v>630.14400000000001</v>
      </c>
      <c r="C1196" s="346" t="str">
        <f>'CONSTRUCTION COST ESTIMATE'!C1196</f>
        <v>SANITARY SEWER MANHOLE (60 INCH)</v>
      </c>
      <c r="D1196" s="347" t="str">
        <f>'CONSTRUCTION COST ESTIMATE'!BB1196</f>
        <v>EA</v>
      </c>
      <c r="E1196" s="348">
        <f>'CONSTRUCTION COST ESTIMATE'!BA1196</f>
        <v>0</v>
      </c>
      <c r="F1196" s="349" t="s">
        <v>11</v>
      </c>
      <c r="G1196" s="349" t="s">
        <v>11</v>
      </c>
    </row>
    <row r="1197" spans="1:7" s="350" customFormat="1" ht="45" hidden="1" customHeight="1">
      <c r="A1197" s="373">
        <f>'CONSTRUCTION COST ESTIMATE'!A1197</f>
        <v>0</v>
      </c>
      <c r="B1197" s="345">
        <f>'CONSTRUCTION COST ESTIMATE'!B1197</f>
        <v>630.14499999999998</v>
      </c>
      <c r="C1197" s="346" t="str">
        <f>'CONSTRUCTION COST ESTIMATE'!C1197</f>
        <v>SANITARY SEWER MANHOLE (72 INCH)</v>
      </c>
      <c r="D1197" s="347" t="str">
        <f>'CONSTRUCTION COST ESTIMATE'!BB1197</f>
        <v>EA</v>
      </c>
      <c r="E1197" s="348">
        <f>'CONSTRUCTION COST ESTIMATE'!BA1197</f>
        <v>0</v>
      </c>
      <c r="F1197" s="349" t="s">
        <v>11</v>
      </c>
      <c r="G1197" s="349" t="s">
        <v>11</v>
      </c>
    </row>
    <row r="1198" spans="1:7" s="350" customFormat="1" ht="45" hidden="1" customHeight="1">
      <c r="A1198" s="373">
        <f>'CONSTRUCTION COST ESTIMATE'!A1198</f>
        <v>0</v>
      </c>
      <c r="B1198" s="345">
        <f>'CONSTRUCTION COST ESTIMATE'!B1198</f>
        <v>630.14599999999996</v>
      </c>
      <c r="C1198" s="346" t="str">
        <f>'CONSTRUCTION COST ESTIMATE'!C1198</f>
        <v>OFFSET SANITARY SEWER MANHOLE (84 INCH)</v>
      </c>
      <c r="D1198" s="347" t="str">
        <f>'CONSTRUCTION COST ESTIMATE'!BB1198</f>
        <v>EA</v>
      </c>
      <c r="E1198" s="348">
        <f>'CONSTRUCTION COST ESTIMATE'!BA1198</f>
        <v>0</v>
      </c>
      <c r="F1198" s="349" t="s">
        <v>11</v>
      </c>
      <c r="G1198" s="349" t="s">
        <v>11</v>
      </c>
    </row>
    <row r="1199" spans="1:7" s="350" customFormat="1" ht="45" hidden="1" customHeight="1">
      <c r="A1199" s="373">
        <f>'CONSTRUCTION COST ESTIMATE'!A1199</f>
        <v>0</v>
      </c>
      <c r="B1199" s="345">
        <f>'CONSTRUCTION COST ESTIMATE'!B1199</f>
        <v>630.14700000000005</v>
      </c>
      <c r="C1199" s="346" t="str">
        <f>'CONSTRUCTION COST ESTIMATE'!C1199</f>
        <v>SANITARY SEWER MANHOLE ABANDONMENT (48 INCH)</v>
      </c>
      <c r="D1199" s="347" t="str">
        <f>'CONSTRUCTION COST ESTIMATE'!BB1199</f>
        <v>EA</v>
      </c>
      <c r="E1199" s="348">
        <f>'CONSTRUCTION COST ESTIMATE'!BA1199</f>
        <v>0</v>
      </c>
      <c r="F1199" s="349" t="s">
        <v>11</v>
      </c>
      <c r="G1199" s="349" t="s">
        <v>11</v>
      </c>
    </row>
    <row r="1200" spans="1:7" s="350" customFormat="1" ht="45" hidden="1" customHeight="1">
      <c r="A1200" s="373">
        <f>'CONSTRUCTION COST ESTIMATE'!A1200</f>
        <v>0</v>
      </c>
      <c r="B1200" s="345">
        <f>'CONSTRUCTION COST ESTIMATE'!B1200</f>
        <v>630.14800000000002</v>
      </c>
      <c r="C1200" s="346" t="str">
        <f>'CONSTRUCTION COST ESTIMATE'!C1200</f>
        <v>SANITARY SEWER MANHOLE ABANDONMENT (60 INCH)</v>
      </c>
      <c r="D1200" s="347" t="str">
        <f>'CONSTRUCTION COST ESTIMATE'!BB1200</f>
        <v>EA</v>
      </c>
      <c r="E1200" s="348">
        <f>'CONSTRUCTION COST ESTIMATE'!BA1200</f>
        <v>0</v>
      </c>
      <c r="F1200" s="349" t="s">
        <v>11</v>
      </c>
      <c r="G1200" s="349" t="s">
        <v>11</v>
      </c>
    </row>
    <row r="1201" spans="1:7" s="350" customFormat="1" ht="45" hidden="1" customHeight="1">
      <c r="A1201" s="373">
        <f>'CONSTRUCTION COST ESTIMATE'!A1201</f>
        <v>0</v>
      </c>
      <c r="B1201" s="345">
        <f>'CONSTRUCTION COST ESTIMATE'!B1201</f>
        <v>630.149</v>
      </c>
      <c r="C1201" s="346" t="str">
        <f>'CONSTRUCTION COST ESTIMATE'!C1201</f>
        <v>SANITARY SEWER MANHOLE ABANDONMENT (72 INCH)</v>
      </c>
      <c r="D1201" s="347" t="str">
        <f>'CONSTRUCTION COST ESTIMATE'!BB1201</f>
        <v>EA</v>
      </c>
      <c r="E1201" s="348">
        <f>'CONSTRUCTION COST ESTIMATE'!BA1201</f>
        <v>0</v>
      </c>
      <c r="F1201" s="349" t="s">
        <v>11</v>
      </c>
      <c r="G1201" s="349" t="s">
        <v>11</v>
      </c>
    </row>
    <row r="1202" spans="1:7" s="350" customFormat="1" ht="45" hidden="1" customHeight="1">
      <c r="A1202" s="373">
        <f>'CONSTRUCTION COST ESTIMATE'!A1202</f>
        <v>0</v>
      </c>
      <c r="B1202" s="345">
        <f>'CONSTRUCTION COST ESTIMATE'!B1202</f>
        <v>630.15</v>
      </c>
      <c r="C1202" s="346" t="str">
        <f>'CONSTRUCTION COST ESTIMATE'!C1202</f>
        <v>84 INCH SANITARY SEWER MANHOLE ABANDONMENT</v>
      </c>
      <c r="D1202" s="347" t="str">
        <f>'CONSTRUCTION COST ESTIMATE'!BB1202</f>
        <v>EA</v>
      </c>
      <c r="E1202" s="348">
        <f>'CONSTRUCTION COST ESTIMATE'!BA1202</f>
        <v>0</v>
      </c>
      <c r="F1202" s="349" t="s">
        <v>11</v>
      </c>
      <c r="G1202" s="349" t="s">
        <v>11</v>
      </c>
    </row>
    <row r="1203" spans="1:7" s="350" customFormat="1" ht="45" hidden="1" customHeight="1">
      <c r="A1203" s="373">
        <f>'CONSTRUCTION COST ESTIMATE'!A1203</f>
        <v>0</v>
      </c>
      <c r="B1203" s="345">
        <f>'CONSTRUCTION COST ESTIMATE'!B1203</f>
        <v>630.15099999999995</v>
      </c>
      <c r="C1203" s="346" t="str">
        <f>'CONSTRUCTION COST ESTIMATE'!C1203</f>
        <v>ABANDON SANITARY SEWER MANHOLE</v>
      </c>
      <c r="D1203" s="347" t="str">
        <f>'CONSTRUCTION COST ESTIMATE'!BB1203</f>
        <v>EA</v>
      </c>
      <c r="E1203" s="348">
        <f>'CONSTRUCTION COST ESTIMATE'!BA1203</f>
        <v>0</v>
      </c>
      <c r="F1203" s="349" t="s">
        <v>11</v>
      </c>
      <c r="G1203" s="349" t="s">
        <v>11</v>
      </c>
    </row>
    <row r="1204" spans="1:7" s="350" customFormat="1" ht="45" hidden="1" customHeight="1">
      <c r="A1204" s="373">
        <f>'CONSTRUCTION COST ESTIMATE'!A1204</f>
        <v>0</v>
      </c>
      <c r="B1204" s="345">
        <f>'CONSTRUCTION COST ESTIMATE'!B1204</f>
        <v>630.16</v>
      </c>
      <c r="C1204" s="346" t="str">
        <f>'CONSTRUCTION COST ESTIMATE'!C1204</f>
        <v>STEEL CASING (48 INCH)</v>
      </c>
      <c r="D1204" s="347" t="str">
        <f>'CONSTRUCTION COST ESTIMATE'!BB1204</f>
        <v>LF</v>
      </c>
      <c r="E1204" s="348">
        <f>'CONSTRUCTION COST ESTIMATE'!BA1204</f>
        <v>0</v>
      </c>
      <c r="F1204" s="349" t="s">
        <v>11</v>
      </c>
      <c r="G1204" s="349" t="s">
        <v>11</v>
      </c>
    </row>
    <row r="1205" spans="1:7" s="350" customFormat="1" ht="45" hidden="1" customHeight="1">
      <c r="A1205" s="373">
        <f>'CONSTRUCTION COST ESTIMATE'!A1205</f>
        <v>0</v>
      </c>
      <c r="B1205" s="345">
        <f>'CONSTRUCTION COST ESTIMATE'!B1205</f>
        <v>630.16099999999994</v>
      </c>
      <c r="C1205" s="346" t="str">
        <f>'CONSTRUCTION COST ESTIMATE'!C1205</f>
        <v>STEEL CASING (60 INCH)</v>
      </c>
      <c r="D1205" s="347" t="str">
        <f>'CONSTRUCTION COST ESTIMATE'!BB1205</f>
        <v>LF</v>
      </c>
      <c r="E1205" s="348">
        <f>'CONSTRUCTION COST ESTIMATE'!BA1205</f>
        <v>0</v>
      </c>
      <c r="F1205" s="349" t="s">
        <v>11</v>
      </c>
      <c r="G1205" s="349" t="s">
        <v>11</v>
      </c>
    </row>
    <row r="1206" spans="1:7" s="350" customFormat="1" ht="45" hidden="1" customHeight="1">
      <c r="A1206" s="373">
        <f>'CONSTRUCTION COST ESTIMATE'!A1206</f>
        <v>0</v>
      </c>
      <c r="B1206" s="345">
        <f>'CONSTRUCTION COST ESTIMATE'!B1206</f>
        <v>630.16200000000003</v>
      </c>
      <c r="C1206" s="346" t="str">
        <f>'CONSTRUCTION COST ESTIMATE'!C1206</f>
        <v>STEEL CASING (72 INCH)</v>
      </c>
      <c r="D1206" s="347" t="str">
        <f>'CONSTRUCTION COST ESTIMATE'!BB1206</f>
        <v>LF</v>
      </c>
      <c r="E1206" s="348">
        <f>'CONSTRUCTION COST ESTIMATE'!BA1206</f>
        <v>0</v>
      </c>
      <c r="F1206" s="349" t="s">
        <v>11</v>
      </c>
      <c r="G1206" s="349" t="s">
        <v>11</v>
      </c>
    </row>
    <row r="1207" spans="1:7" s="350" customFormat="1" ht="45" hidden="1" customHeight="1">
      <c r="A1207" s="373">
        <f>'CONSTRUCTION COST ESTIMATE'!A1207</f>
        <v>0</v>
      </c>
      <c r="B1207" s="345">
        <f>'CONSTRUCTION COST ESTIMATE'!B1207</f>
        <v>630.16300000000001</v>
      </c>
      <c r="C1207" s="346" t="str">
        <f>'CONSTRUCTION COST ESTIMATE'!C1207</f>
        <v>STEEL CASING (84 INCH)</v>
      </c>
      <c r="D1207" s="347" t="str">
        <f>'CONSTRUCTION COST ESTIMATE'!BB1207</f>
        <v>LF</v>
      </c>
      <c r="E1207" s="348">
        <f>'CONSTRUCTION COST ESTIMATE'!BA1207</f>
        <v>0</v>
      </c>
      <c r="F1207" s="349" t="s">
        <v>11</v>
      </c>
      <c r="G1207" s="349" t="s">
        <v>11</v>
      </c>
    </row>
    <row r="1208" spans="1:7" s="350" customFormat="1" ht="45" hidden="1" customHeight="1">
      <c r="A1208" s="373">
        <f>'CONSTRUCTION COST ESTIMATE'!A1208</f>
        <v>0</v>
      </c>
      <c r="B1208" s="345">
        <f>'CONSTRUCTION COST ESTIMATE'!B1208</f>
        <v>630.16999999999996</v>
      </c>
      <c r="C1208" s="346" t="str">
        <f>'CONSTRUCTION COST ESTIMATE'!C1208</f>
        <v>CONSTRUCT 48 INCH ECCENTRIC SANITARY SEWER MANHOLE</v>
      </c>
      <c r="D1208" s="347" t="str">
        <f>'CONSTRUCTION COST ESTIMATE'!BB1208</f>
        <v>EA</v>
      </c>
      <c r="E1208" s="348">
        <f>'CONSTRUCTION COST ESTIMATE'!BA1208</f>
        <v>0</v>
      </c>
      <c r="F1208" s="349" t="s">
        <v>11</v>
      </c>
      <c r="G1208" s="349" t="s">
        <v>11</v>
      </c>
    </row>
    <row r="1209" spans="1:7" s="350" customFormat="1" ht="45" hidden="1" customHeight="1">
      <c r="A1209" s="373">
        <f>'CONSTRUCTION COST ESTIMATE'!A1209</f>
        <v>0</v>
      </c>
      <c r="B1209" s="345">
        <f>'CONSTRUCTION COST ESTIMATE'!B1209</f>
        <v>630.17100000000005</v>
      </c>
      <c r="C1209" s="346" t="str">
        <f>'CONSTRUCTION COST ESTIMATE'!C1209</f>
        <v>72 INCH LINED SANITARY SEWER MANHOLE</v>
      </c>
      <c r="D1209" s="347" t="str">
        <f>'CONSTRUCTION COST ESTIMATE'!BB1209</f>
        <v>EA</v>
      </c>
      <c r="E1209" s="348">
        <f>'CONSTRUCTION COST ESTIMATE'!BA1209</f>
        <v>0</v>
      </c>
      <c r="F1209" s="349" t="s">
        <v>11</v>
      </c>
      <c r="G1209" s="349" t="s">
        <v>11</v>
      </c>
    </row>
    <row r="1210" spans="1:7" s="350" customFormat="1" ht="45" hidden="1" customHeight="1">
      <c r="A1210" s="373">
        <f>'CONSTRUCTION COST ESTIMATE'!A1210</f>
        <v>0</v>
      </c>
      <c r="B1210" s="345">
        <f>'CONSTRUCTION COST ESTIMATE'!B1210</f>
        <v>630.17200000000003</v>
      </c>
      <c r="C1210" s="346" t="str">
        <f>'CONSTRUCTION COST ESTIMATE'!C1210</f>
        <v>ADJUST EXISTING SEWER MANHOLE TO GRADE</v>
      </c>
      <c r="D1210" s="347" t="str">
        <f>'CONSTRUCTION COST ESTIMATE'!BB1210</f>
        <v>EA</v>
      </c>
      <c r="E1210" s="348">
        <f>'CONSTRUCTION COST ESTIMATE'!BA1210</f>
        <v>0</v>
      </c>
      <c r="F1210" s="349" t="s">
        <v>11</v>
      </c>
      <c r="G1210" s="349" t="s">
        <v>11</v>
      </c>
    </row>
    <row r="1211" spans="1:7" s="350" customFormat="1" ht="45" hidden="1" customHeight="1">
      <c r="A1211" s="373">
        <f>'CONSTRUCTION COST ESTIMATE'!A1211</f>
        <v>0</v>
      </c>
      <c r="B1211" s="345">
        <f>'CONSTRUCTION COST ESTIMATE'!B1211</f>
        <v>630.173</v>
      </c>
      <c r="C1211" s="346" t="str">
        <f>'CONSTRUCTION COST ESTIMATE'!C1211</f>
        <v>ADJUST EXISTING SANITARY SEWER MANHOLE COVER</v>
      </c>
      <c r="D1211" s="347" t="str">
        <f>'CONSTRUCTION COST ESTIMATE'!BB1211</f>
        <v>EA</v>
      </c>
      <c r="E1211" s="348">
        <f>'CONSTRUCTION COST ESTIMATE'!BA1211</f>
        <v>0</v>
      </c>
      <c r="F1211" s="349" t="s">
        <v>11</v>
      </c>
      <c r="G1211" s="349" t="s">
        <v>11</v>
      </c>
    </row>
    <row r="1212" spans="1:7" s="350" customFormat="1" ht="45" hidden="1" customHeight="1">
      <c r="A1212" s="373">
        <f>'CONSTRUCTION COST ESTIMATE'!A1212</f>
        <v>0</v>
      </c>
      <c r="B1212" s="345">
        <f>'CONSTRUCTION COST ESTIMATE'!B1212</f>
        <v>630.17399999999998</v>
      </c>
      <c r="C1212" s="346" t="str">
        <f>'CONSTRUCTION COST ESTIMATE'!C1212</f>
        <v>ROTATE SEWER MANHOLE CONE SECTION</v>
      </c>
      <c r="D1212" s="347" t="str">
        <f>'CONSTRUCTION COST ESTIMATE'!BB1212</f>
        <v>EA</v>
      </c>
      <c r="E1212" s="348">
        <f>'CONSTRUCTION COST ESTIMATE'!BA1212</f>
        <v>0</v>
      </c>
      <c r="F1212" s="349" t="s">
        <v>11</v>
      </c>
      <c r="G1212" s="349" t="s">
        <v>11</v>
      </c>
    </row>
    <row r="1213" spans="1:7" s="350" customFormat="1" ht="45" hidden="1" customHeight="1">
      <c r="A1213" s="373">
        <f>'CONSTRUCTION COST ESTIMATE'!A1213</f>
        <v>0</v>
      </c>
      <c r="B1213" s="345">
        <f>'CONSTRUCTION COST ESTIMATE'!B1213</f>
        <v>630.17499999999995</v>
      </c>
      <c r="C1213" s="346" t="str">
        <f>'CONSTRUCTION COST ESTIMATE'!C1213</f>
        <v>ONSITE HIGH DROP MANHOLE MODIFICATION</v>
      </c>
      <c r="D1213" s="347" t="str">
        <f>'CONSTRUCTION COST ESTIMATE'!BB1213</f>
        <v>LS</v>
      </c>
      <c r="E1213" s="348">
        <f>'CONSTRUCTION COST ESTIMATE'!BA1213</f>
        <v>0</v>
      </c>
      <c r="F1213" s="349" t="s">
        <v>11</v>
      </c>
      <c r="G1213" s="349" t="s">
        <v>11</v>
      </c>
    </row>
    <row r="1214" spans="1:7" s="350" customFormat="1" ht="45" hidden="1" customHeight="1">
      <c r="A1214" s="373">
        <f>'CONSTRUCTION COST ESTIMATE'!A1214</f>
        <v>0</v>
      </c>
      <c r="B1214" s="345">
        <f>'CONSTRUCTION COST ESTIMATE'!B1214</f>
        <v>630.17600000000004</v>
      </c>
      <c r="C1214" s="346" t="str">
        <f>'CONSTRUCTION COST ESTIMATE'!C1214</f>
        <v>LOCKING MANHOLE FRAME AND COVER</v>
      </c>
      <c r="D1214" s="347" t="str">
        <f>'CONSTRUCTION COST ESTIMATE'!BB1214</f>
        <v>EA</v>
      </c>
      <c r="E1214" s="348">
        <f>'CONSTRUCTION COST ESTIMATE'!BA1214</f>
        <v>0</v>
      </c>
      <c r="F1214" s="349" t="s">
        <v>11</v>
      </c>
      <c r="G1214" s="349" t="s">
        <v>11</v>
      </c>
    </row>
    <row r="1215" spans="1:7" s="350" customFormat="1" ht="45" hidden="1" customHeight="1">
      <c r="A1215" s="373">
        <f>'CONSTRUCTION COST ESTIMATE'!A1215</f>
        <v>0</v>
      </c>
      <c r="B1215" s="345">
        <f>'CONSTRUCTION COST ESTIMATE'!B1215</f>
        <v>630.17700000000002</v>
      </c>
      <c r="C1215" s="346" t="str">
        <f>'CONSTRUCTION COST ESTIMATE'!C1215</f>
        <v>REGROUT SANITARY SEWER MANHOLE BASE</v>
      </c>
      <c r="D1215" s="347" t="str">
        <f>'CONSTRUCTION COST ESTIMATE'!BB1215</f>
        <v>EA</v>
      </c>
      <c r="E1215" s="348">
        <f>'CONSTRUCTION COST ESTIMATE'!BA1215</f>
        <v>0</v>
      </c>
      <c r="F1215" s="349" t="s">
        <v>11</v>
      </c>
      <c r="G1215" s="349" t="s">
        <v>11</v>
      </c>
    </row>
    <row r="1216" spans="1:7" s="350" customFormat="1" ht="45" hidden="1" customHeight="1">
      <c r="A1216" s="373">
        <f>'CONSTRUCTION COST ESTIMATE'!A1216</f>
        <v>0</v>
      </c>
      <c r="B1216" s="345">
        <f>'CONSTRUCTION COST ESTIMATE'!B1216</f>
        <v>630.178</v>
      </c>
      <c r="C1216" s="346" t="str">
        <f>'CONSTRUCTION COST ESTIMATE'!C1216</f>
        <v>SANITARY SEWER LATERAL RECONNECTION</v>
      </c>
      <c r="D1216" s="347" t="str">
        <f>'CONSTRUCTION COST ESTIMATE'!BB1216</f>
        <v>EA</v>
      </c>
      <c r="E1216" s="348">
        <f>'CONSTRUCTION COST ESTIMATE'!BA1216</f>
        <v>0</v>
      </c>
      <c r="F1216" s="349" t="s">
        <v>11</v>
      </c>
      <c r="G1216" s="349" t="s">
        <v>11</v>
      </c>
    </row>
    <row r="1217" spans="1:9" s="350" customFormat="1" ht="45" hidden="1" customHeight="1">
      <c r="A1217" s="373">
        <f>'CONSTRUCTION COST ESTIMATE'!A1217</f>
        <v>0</v>
      </c>
      <c r="B1217" s="345">
        <f>'CONSTRUCTION COST ESTIMATE'!B1217</f>
        <v>630.17899999999997</v>
      </c>
      <c r="C1217" s="346" t="str">
        <f>'CONSTRUCTION COST ESTIMATE'!C1217</f>
        <v>DIVERSION STRUCTURE</v>
      </c>
      <c r="D1217" s="347" t="str">
        <f>'CONSTRUCTION COST ESTIMATE'!BB1217</f>
        <v>LS</v>
      </c>
      <c r="E1217" s="348">
        <f>'CONSTRUCTION COST ESTIMATE'!BA1217</f>
        <v>0</v>
      </c>
      <c r="F1217" s="349" t="s">
        <v>11</v>
      </c>
      <c r="G1217" s="349" t="s">
        <v>11</v>
      </c>
    </row>
    <row r="1218" spans="1:9" s="350" customFormat="1" ht="45" hidden="1" customHeight="1">
      <c r="A1218" s="373">
        <f>'CONSTRUCTION COST ESTIMATE'!A1218</f>
        <v>0</v>
      </c>
      <c r="B1218" s="345">
        <f>'CONSTRUCTION COST ESTIMATE'!B1218</f>
        <v>630.17999999999995</v>
      </c>
      <c r="C1218" s="346" t="str">
        <f>'CONSTRUCTION COST ESTIMATE'!C1218</f>
        <v>DIVERSION STRUCTURE MODIFICATION</v>
      </c>
      <c r="D1218" s="347" t="str">
        <f>'CONSTRUCTION COST ESTIMATE'!BB1218</f>
        <v>LS</v>
      </c>
      <c r="E1218" s="348">
        <f>'CONSTRUCTION COST ESTIMATE'!BA1218</f>
        <v>0</v>
      </c>
      <c r="F1218" s="349" t="s">
        <v>11</v>
      </c>
      <c r="G1218" s="349" t="s">
        <v>11</v>
      </c>
    </row>
    <row r="1219" spans="1:9" s="350" customFormat="1" ht="45" hidden="1" customHeight="1">
      <c r="A1219" s="373">
        <f>'CONSTRUCTION COST ESTIMATE'!A1219</f>
        <v>0</v>
      </c>
      <c r="B1219" s="345">
        <f>'CONSTRUCTION COST ESTIMATE'!B1219</f>
        <v>630.18100000000004</v>
      </c>
      <c r="C1219" s="346" t="str">
        <f>'CONSTRUCTION COST ESTIMATE'!C1219</f>
        <v>MECHANICAL POINT REPAIR</v>
      </c>
      <c r="D1219" s="347" t="str">
        <f>'CONSTRUCTION COST ESTIMATE'!BB1219</f>
        <v>EA</v>
      </c>
      <c r="E1219" s="348">
        <f>'CONSTRUCTION COST ESTIMATE'!BA1219</f>
        <v>0</v>
      </c>
      <c r="F1219" s="349" t="s">
        <v>11</v>
      </c>
      <c r="G1219" s="349" t="s">
        <v>11</v>
      </c>
    </row>
    <row r="1220" spans="1:9" s="350" customFormat="1" ht="45" hidden="1" customHeight="1">
      <c r="A1220" s="373">
        <f>'CONSTRUCTION COST ESTIMATE'!A1220</f>
        <v>0</v>
      </c>
      <c r="B1220" s="345">
        <f>'CONSTRUCTION COST ESTIMATE'!B1220</f>
        <v>630.19000000000005</v>
      </c>
      <c r="C1220" s="346" t="str">
        <f>'CONSTRUCTION COST ESTIMATE'!C1220</f>
        <v>REPLACE SANITARY SEWER PIPE WITH PVC PIPE (6 INCH)</v>
      </c>
      <c r="D1220" s="347" t="str">
        <f>'CONSTRUCTION COST ESTIMATE'!BB1220</f>
        <v>LF</v>
      </c>
      <c r="E1220" s="348">
        <f>'CONSTRUCTION COST ESTIMATE'!BA1220</f>
        <v>0</v>
      </c>
      <c r="F1220" s="349" t="s">
        <v>11</v>
      </c>
      <c r="G1220" s="349" t="s">
        <v>11</v>
      </c>
    </row>
    <row r="1221" spans="1:9" s="350" customFormat="1" ht="45" hidden="1" customHeight="1">
      <c r="A1221" s="373">
        <f>'CONSTRUCTION COST ESTIMATE'!A1221</f>
        <v>0</v>
      </c>
      <c r="B1221" s="345">
        <f>'CONSTRUCTION COST ESTIMATE'!B1221</f>
        <v>630.19100000000003</v>
      </c>
      <c r="C1221" s="346" t="str">
        <f>'CONSTRUCTION COST ESTIMATE'!C1221</f>
        <v>REPLACE SANITARY SEWER PIPE WITH PVC PIPE (8 INCH)</v>
      </c>
      <c r="D1221" s="347" t="str">
        <f>'CONSTRUCTION COST ESTIMATE'!BB1221</f>
        <v>LF</v>
      </c>
      <c r="E1221" s="348">
        <f>'CONSTRUCTION COST ESTIMATE'!BA1221</f>
        <v>0</v>
      </c>
      <c r="F1221" s="349" t="s">
        <v>11</v>
      </c>
      <c r="G1221" s="349" t="s">
        <v>11</v>
      </c>
    </row>
    <row r="1222" spans="1:9" s="350" customFormat="1" ht="45" hidden="1" customHeight="1">
      <c r="A1222" s="373">
        <f>'CONSTRUCTION COST ESTIMATE'!A1222</f>
        <v>0</v>
      </c>
      <c r="B1222" s="345">
        <f>'CONSTRUCTION COST ESTIMATE'!B1222</f>
        <v>630.19200000000001</v>
      </c>
      <c r="C1222" s="346" t="str">
        <f>'CONSTRUCTION COST ESTIMATE'!C1222</f>
        <v>REPLACE SANITARY SEWER PIPE WITH PVC PIPE (10 INCH)</v>
      </c>
      <c r="D1222" s="347" t="str">
        <f>'CONSTRUCTION COST ESTIMATE'!BB1222</f>
        <v>LF</v>
      </c>
      <c r="E1222" s="348">
        <f>'CONSTRUCTION COST ESTIMATE'!BA1222</f>
        <v>0</v>
      </c>
      <c r="F1222" s="349" t="s">
        <v>11</v>
      </c>
      <c r="G1222" s="349" t="s">
        <v>11</v>
      </c>
    </row>
    <row r="1223" spans="1:9" s="350" customFormat="1" ht="45" hidden="1" customHeight="1">
      <c r="A1223" s="373">
        <f>'CONSTRUCTION COST ESTIMATE'!A1223</f>
        <v>0</v>
      </c>
      <c r="B1223" s="345">
        <f>'CONSTRUCTION COST ESTIMATE'!B1223</f>
        <v>630.19299999999998</v>
      </c>
      <c r="C1223" s="346" t="str">
        <f>'CONSTRUCTION COST ESTIMATE'!C1223</f>
        <v>REPLACE SANITARY SEWER PIPE WITH PVC PIPE (12 INCH)</v>
      </c>
      <c r="D1223" s="347" t="str">
        <f>'CONSTRUCTION COST ESTIMATE'!BB1223</f>
        <v>LF</v>
      </c>
      <c r="E1223" s="348">
        <f>'CONSTRUCTION COST ESTIMATE'!BA1223</f>
        <v>0</v>
      </c>
      <c r="F1223" s="349" t="s">
        <v>11</v>
      </c>
      <c r="G1223" s="349" t="s">
        <v>11</v>
      </c>
    </row>
    <row r="1224" spans="1:9" s="350" customFormat="1" ht="45" hidden="1" customHeight="1">
      <c r="A1224" s="373">
        <f>'CONSTRUCTION COST ESTIMATE'!A1224</f>
        <v>0</v>
      </c>
      <c r="B1224" s="345">
        <f>'CONSTRUCTION COST ESTIMATE'!B1224</f>
        <v>630.19399999999996</v>
      </c>
      <c r="C1224" s="346" t="str">
        <f>'CONSTRUCTION COST ESTIMATE'!C1224</f>
        <v>REPLACE SANITARY SEWER PIPE WITH PVC PIPE (18 INCH)</v>
      </c>
      <c r="D1224" s="347" t="str">
        <f>'CONSTRUCTION COST ESTIMATE'!BB1224</f>
        <v>LF</v>
      </c>
      <c r="E1224" s="348">
        <f>'CONSTRUCTION COST ESTIMATE'!BA1224</f>
        <v>0</v>
      </c>
      <c r="F1224" s="349" t="s">
        <v>11</v>
      </c>
      <c r="G1224" s="349" t="s">
        <v>11</v>
      </c>
    </row>
    <row r="1225" spans="1:9" s="350" customFormat="1" ht="45" hidden="1" customHeight="1">
      <c r="A1225" s="373">
        <f>'CONSTRUCTION COST ESTIMATE'!A1225</f>
        <v>0</v>
      </c>
      <c r="B1225" s="345">
        <f>'CONSTRUCTION COST ESTIMATE'!B1225</f>
        <v>630.19500000000005</v>
      </c>
      <c r="C1225" s="346" t="str">
        <f>'CONSTRUCTION COST ESTIMATE'!C1225</f>
        <v>REPLACE SANITARY SEWER PIPE WITH PVC PIPE (XX INCH)</v>
      </c>
      <c r="D1225" s="347" t="str">
        <f>'CONSTRUCTION COST ESTIMATE'!BB1225</f>
        <v>LF</v>
      </c>
      <c r="E1225" s="348">
        <f>'CONSTRUCTION COST ESTIMATE'!BA1225</f>
        <v>0</v>
      </c>
      <c r="F1225" s="349" t="s">
        <v>11</v>
      </c>
      <c r="G1225" s="349" t="s">
        <v>11</v>
      </c>
    </row>
    <row r="1226" spans="1:9" s="350" customFormat="1" ht="30" customHeight="1">
      <c r="A1226" s="372" t="str">
        <f>'CONSTRUCTION COST ESTIMATE'!A1226</f>
        <v>SP 631-633</v>
      </c>
      <c r="B1226" s="338"/>
      <c r="C1226" s="339" t="str">
        <f>'CONSTRUCTION COST ESTIMATE'!C1226</f>
        <v>TRAFFIC MARKINGS</v>
      </c>
      <c r="D1226" s="340"/>
      <c r="E1226" s="341"/>
      <c r="F1226" s="342"/>
      <c r="G1226" s="342"/>
      <c r="I1226" s="344" t="s">
        <v>1447</v>
      </c>
    </row>
    <row r="1227" spans="1:9" s="350" customFormat="1" ht="45" hidden="1" customHeight="1">
      <c r="A1227" s="373">
        <f>'CONSTRUCTION COST ESTIMATE'!A1227</f>
        <v>0</v>
      </c>
      <c r="B1227" s="345">
        <f>'CONSTRUCTION COST ESTIMATE'!B1227</f>
        <v>631.00099999999998</v>
      </c>
      <c r="C1227" s="346" t="str">
        <f>'CONSTRUCTION COST ESTIMATE'!C1227</f>
        <v>STREET NAME SIGN</v>
      </c>
      <c r="D1227" s="347" t="str">
        <f>'CONSTRUCTION COST ESTIMATE'!BB1227</f>
        <v>EA</v>
      </c>
      <c r="E1227" s="348">
        <f>'CONSTRUCTION COST ESTIMATE'!BA1227</f>
        <v>0</v>
      </c>
      <c r="F1227" s="349" t="s">
        <v>11</v>
      </c>
      <c r="G1227" s="349" t="s">
        <v>11</v>
      </c>
    </row>
    <row r="1228" spans="1:9" s="350" customFormat="1" ht="45" hidden="1" customHeight="1">
      <c r="A1228" s="373">
        <f>'CONSTRUCTION COST ESTIMATE'!A1228</f>
        <v>0</v>
      </c>
      <c r="B1228" s="345">
        <f>'CONSTRUCTION COST ESTIMATE'!B1228</f>
        <v>633.00049999999999</v>
      </c>
      <c r="C1228" s="346" t="str">
        <f>'CONSTRUCTION COST ESTIMATE'!C1228</f>
        <v>RAISED PAVEMENT MARKER (8 INCH )</v>
      </c>
      <c r="D1228" s="347" t="str">
        <f>'CONSTRUCTION COST ESTIMATE'!BB1228</f>
        <v>EA</v>
      </c>
      <c r="E1228" s="348">
        <f>'CONSTRUCTION COST ESTIMATE'!BA1228</f>
        <v>0</v>
      </c>
      <c r="F1228" s="349" t="s">
        <v>11</v>
      </c>
      <c r="G1228" s="349" t="s">
        <v>11</v>
      </c>
    </row>
    <row r="1229" spans="1:9" s="350" customFormat="1" ht="45" hidden="1" customHeight="1">
      <c r="A1229" s="373">
        <f>'CONSTRUCTION COST ESTIMATE'!A1229</f>
        <v>0</v>
      </c>
      <c r="B1229" s="345">
        <f>'CONSTRUCTION COST ESTIMATE'!B1229</f>
        <v>633.00099999999998</v>
      </c>
      <c r="C1229" s="346" t="str">
        <f>'CONSTRUCTION COST ESTIMATE'!C1229</f>
        <v>BLUE REFLECTIVE RAISED FIRE HYDRANT ID PAVEMENT MARKER</v>
      </c>
      <c r="D1229" s="347" t="str">
        <f>'CONSTRUCTION COST ESTIMATE'!BB1229</f>
        <v>EA</v>
      </c>
      <c r="E1229" s="348">
        <f>'CONSTRUCTION COST ESTIMATE'!BA1229</f>
        <v>0</v>
      </c>
      <c r="F1229" s="349" t="s">
        <v>11</v>
      </c>
      <c r="G1229" s="349" t="s">
        <v>11</v>
      </c>
    </row>
    <row r="1230" spans="1:9" s="350" customFormat="1" ht="45" hidden="1" customHeight="1">
      <c r="A1230" s="373">
        <f>'CONSTRUCTION COST ESTIMATE'!A1230</f>
        <v>0</v>
      </c>
      <c r="B1230" s="345">
        <f>'CONSTRUCTION COST ESTIMATE'!B1230</f>
        <v>633.00199999999995</v>
      </c>
      <c r="C1230" s="346" t="str">
        <f>'CONSTRUCTION COST ESTIMATE'!C1230</f>
        <v>NON REFLECTIVE PAVEMENT MARKER</v>
      </c>
      <c r="D1230" s="347" t="str">
        <f>'CONSTRUCTION COST ESTIMATE'!BB1230</f>
        <v>EA</v>
      </c>
      <c r="E1230" s="348">
        <f>'CONSTRUCTION COST ESTIMATE'!BA1230</f>
        <v>0</v>
      </c>
      <c r="F1230" s="349" t="s">
        <v>11</v>
      </c>
      <c r="G1230" s="349" t="s">
        <v>11</v>
      </c>
    </row>
    <row r="1231" spans="1:9" s="350" customFormat="1" ht="45" hidden="1" customHeight="1">
      <c r="A1231" s="373">
        <f>'CONSTRUCTION COST ESTIMATE'!A1231</f>
        <v>0</v>
      </c>
      <c r="B1231" s="345">
        <f>'CONSTRUCTION COST ESTIMATE'!B1231</f>
        <v>633.00300000000004</v>
      </c>
      <c r="C1231" s="346" t="str">
        <f>'CONSTRUCTION COST ESTIMATE'!C1231</f>
        <v>NON REFLECTIVE RAISED PAVEMENT MARKER</v>
      </c>
      <c r="D1231" s="347" t="str">
        <f>'CONSTRUCTION COST ESTIMATE'!BB1231</f>
        <v>EA</v>
      </c>
      <c r="E1231" s="348">
        <f>'CONSTRUCTION COST ESTIMATE'!BA1231</f>
        <v>0</v>
      </c>
      <c r="F1231" s="349" t="s">
        <v>11</v>
      </c>
      <c r="G1231" s="349" t="s">
        <v>11</v>
      </c>
    </row>
    <row r="1232" spans="1:9" s="350" customFormat="1" ht="45" hidden="1" customHeight="1">
      <c r="A1232" s="373">
        <f>'CONSTRUCTION COST ESTIMATE'!A1232</f>
        <v>0</v>
      </c>
      <c r="B1232" s="345">
        <f>'CONSTRUCTION COST ESTIMATE'!B1232</f>
        <v>633.00400000000002</v>
      </c>
      <c r="C1232" s="346" t="str">
        <f>'CONSTRUCTION COST ESTIMATE'!C1232</f>
        <v>REFLECTIVE PAVEMENT MARKER</v>
      </c>
      <c r="D1232" s="347" t="str">
        <f>'CONSTRUCTION COST ESTIMATE'!BB1232</f>
        <v>EA</v>
      </c>
      <c r="E1232" s="348">
        <f>'CONSTRUCTION COST ESTIMATE'!BA1232</f>
        <v>0</v>
      </c>
      <c r="F1232" s="349" t="s">
        <v>11</v>
      </c>
      <c r="G1232" s="349" t="s">
        <v>11</v>
      </c>
    </row>
    <row r="1233" spans="1:9" s="350" customFormat="1" ht="45" hidden="1" customHeight="1">
      <c r="A1233" s="373">
        <f>'CONSTRUCTION COST ESTIMATE'!A1233</f>
        <v>0</v>
      </c>
      <c r="B1233" s="345">
        <f>'CONSTRUCTION COST ESTIMATE'!B1233</f>
        <v>633.005</v>
      </c>
      <c r="C1233" s="346" t="str">
        <f>'CONSTRUCTION COST ESTIMATE'!C1233</f>
        <v>REFLECTIVE RAISED PAVEMENT MARKERS</v>
      </c>
      <c r="D1233" s="347" t="str">
        <f>'CONSTRUCTION COST ESTIMATE'!BB1233</f>
        <v>EA</v>
      </c>
      <c r="E1233" s="348">
        <f>'CONSTRUCTION COST ESTIMATE'!BA1233</f>
        <v>0</v>
      </c>
      <c r="F1233" s="349" t="s">
        <v>11</v>
      </c>
      <c r="G1233" s="349" t="s">
        <v>11</v>
      </c>
    </row>
    <row r="1234" spans="1:9" s="350" customFormat="1" ht="45" hidden="1" customHeight="1">
      <c r="A1234" s="373">
        <f>'CONSTRUCTION COST ESTIMATE'!A1234</f>
        <v>0</v>
      </c>
      <c r="B1234" s="345">
        <f>'CONSTRUCTION COST ESTIMATE'!B1234</f>
        <v>633.00599999999997</v>
      </c>
      <c r="C1234" s="346" t="str">
        <f>'CONSTRUCTION COST ESTIMATE'!C1234</f>
        <v>REFLECTIVE RAISED PAVEMENT MARKER TYPE C</v>
      </c>
      <c r="D1234" s="347" t="str">
        <f>'CONSTRUCTION COST ESTIMATE'!BB1234</f>
        <v>EA</v>
      </c>
      <c r="E1234" s="348">
        <f>'CONSTRUCTION COST ESTIMATE'!BA1234</f>
        <v>0</v>
      </c>
      <c r="F1234" s="349" t="s">
        <v>11</v>
      </c>
      <c r="G1234" s="349" t="s">
        <v>11</v>
      </c>
    </row>
    <row r="1235" spans="1:9" s="350" customFormat="1" ht="45" hidden="1" customHeight="1">
      <c r="A1235" s="373">
        <f>'CONSTRUCTION COST ESTIMATE'!A1235</f>
        <v>0</v>
      </c>
      <c r="B1235" s="345">
        <f>'CONSTRUCTION COST ESTIMATE'!B1235</f>
        <v>633.00699999999995</v>
      </c>
      <c r="C1235" s="346" t="str">
        <f>'CONSTRUCTION COST ESTIMATE'!C1235</f>
        <v>REFLECTIVE RAISED PAVEMENT MARKER TYPE E</v>
      </c>
      <c r="D1235" s="347" t="str">
        <f>'CONSTRUCTION COST ESTIMATE'!BB1235</f>
        <v>EA</v>
      </c>
      <c r="E1235" s="348">
        <f>'CONSTRUCTION COST ESTIMATE'!BA1235</f>
        <v>0</v>
      </c>
      <c r="F1235" s="349" t="s">
        <v>11</v>
      </c>
      <c r="G1235" s="349" t="s">
        <v>11</v>
      </c>
    </row>
    <row r="1236" spans="1:9" s="350" customFormat="1" ht="45" hidden="1" customHeight="1">
      <c r="A1236" s="373">
        <f>'CONSTRUCTION COST ESTIMATE'!A1236</f>
        <v>0</v>
      </c>
      <c r="B1236" s="345">
        <f>'CONSTRUCTION COST ESTIMATE'!B1236</f>
        <v>633.00800000000004</v>
      </c>
      <c r="C1236" s="346" t="str">
        <f>'CONSTRUCTION COST ESTIMATE'!C1236</f>
        <v>REFLECTIVE RAISED PAVEMENT MARKER TYPE F</v>
      </c>
      <c r="D1236" s="347" t="str">
        <f>'CONSTRUCTION COST ESTIMATE'!BB1236</f>
        <v>EA</v>
      </c>
      <c r="E1236" s="348">
        <f>'CONSTRUCTION COST ESTIMATE'!BA1236</f>
        <v>0</v>
      </c>
      <c r="F1236" s="349" t="s">
        <v>11</v>
      </c>
      <c r="G1236" s="349" t="s">
        <v>11</v>
      </c>
    </row>
    <row r="1237" spans="1:9" s="350" customFormat="1" ht="45" hidden="1" customHeight="1">
      <c r="A1237" s="373">
        <f>'CONSTRUCTION COST ESTIMATE'!A1237</f>
        <v>0</v>
      </c>
      <c r="B1237" s="345">
        <f>'CONSTRUCTION COST ESTIMATE'!B1237</f>
        <v>633.00900000000001</v>
      </c>
      <c r="C1237" s="346" t="str">
        <f>'CONSTRUCTION COST ESTIMATE'!C1237</f>
        <v>YELLOW REFLECTIVE RAISED MEDIAN MARKERS</v>
      </c>
      <c r="D1237" s="347" t="str">
        <f>'CONSTRUCTION COST ESTIMATE'!BB1237</f>
        <v>EA</v>
      </c>
      <c r="E1237" s="348">
        <f>'CONSTRUCTION COST ESTIMATE'!BA1237</f>
        <v>0</v>
      </c>
      <c r="F1237" s="349" t="s">
        <v>11</v>
      </c>
      <c r="G1237" s="349" t="s">
        <v>11</v>
      </c>
    </row>
    <row r="1238" spans="1:9" s="350" customFormat="1" ht="30" customHeight="1">
      <c r="A1238" s="372" t="str">
        <f>'CONSTRUCTION COST ESTIMATE'!A1238</f>
        <v>SP 635</v>
      </c>
      <c r="B1238" s="338"/>
      <c r="C1238" s="339" t="str">
        <f>'CONSTRUCTION COST ESTIMATE'!C1238</f>
        <v>WORK ZONE ITS</v>
      </c>
      <c r="D1238" s="340"/>
      <c r="E1238" s="341"/>
      <c r="F1238" s="342"/>
      <c r="G1238" s="342"/>
      <c r="I1238" s="344" t="s">
        <v>1447</v>
      </c>
    </row>
    <row r="1239" spans="1:9" s="350" customFormat="1" ht="45" hidden="1" customHeight="1">
      <c r="A1239" s="373">
        <f>'CONSTRUCTION COST ESTIMATE'!A1239</f>
        <v>0</v>
      </c>
      <c r="B1239" s="345">
        <f>'CONSTRUCTION COST ESTIMATE'!B1239</f>
        <v>635.00099999999998</v>
      </c>
      <c r="C1239" s="346" t="str">
        <f>'CONSTRUCTION COST ESTIMATE'!C1239</f>
        <v>VEHICULAR TRAFFIC DETECTION ZONE</v>
      </c>
      <c r="D1239" s="347" t="str">
        <f>'CONSTRUCTION COST ESTIMATE'!BB1239</f>
        <v>DAY</v>
      </c>
      <c r="E1239" s="348">
        <f>'CONSTRUCTION COST ESTIMATE'!BA1239</f>
        <v>0</v>
      </c>
      <c r="F1239" s="349" t="s">
        <v>11</v>
      </c>
      <c r="G1239" s="349" t="s">
        <v>11</v>
      </c>
    </row>
    <row r="1240" spans="1:9" s="350" customFormat="1" ht="45" hidden="1" customHeight="1">
      <c r="A1240" s="373">
        <f>'CONSTRUCTION COST ESTIMATE'!A1240</f>
        <v>0</v>
      </c>
      <c r="B1240" s="345">
        <f>'CONSTRUCTION COST ESTIMATE'!B1240</f>
        <v>635.00199999999995</v>
      </c>
      <c r="C1240" s="346" t="str">
        <f>'CONSTRUCTION COST ESTIMATE'!C1240</f>
        <v>PTZ CAMERA</v>
      </c>
      <c r="D1240" s="347" t="str">
        <f>'CONSTRUCTION COST ESTIMATE'!BB1240</f>
        <v>DAY</v>
      </c>
      <c r="E1240" s="348">
        <f>'CONSTRUCTION COST ESTIMATE'!BA1240</f>
        <v>0</v>
      </c>
      <c r="F1240" s="349" t="s">
        <v>11</v>
      </c>
      <c r="G1240" s="349" t="s">
        <v>11</v>
      </c>
    </row>
    <row r="1241" spans="1:9" s="350" customFormat="1" ht="45" hidden="1" customHeight="1">
      <c r="A1241" s="373">
        <f>'CONSTRUCTION COST ESTIMATE'!A1241</f>
        <v>0</v>
      </c>
      <c r="B1241" s="345">
        <f>'CONSTRUCTION COST ESTIMATE'!B1241</f>
        <v>635.00300000000004</v>
      </c>
      <c r="C1241" s="346" t="str">
        <f>'CONSTRUCTION COST ESTIMATE'!C1241</f>
        <v>GPS ARROW BOARD</v>
      </c>
      <c r="D1241" s="347" t="str">
        <f>'CONSTRUCTION COST ESTIMATE'!BB1241</f>
        <v>DAY</v>
      </c>
      <c r="E1241" s="348">
        <f>'CONSTRUCTION COST ESTIMATE'!BA1241</f>
        <v>0</v>
      </c>
      <c r="F1241" s="349" t="s">
        <v>11</v>
      </c>
      <c r="G1241" s="349" t="s">
        <v>11</v>
      </c>
    </row>
    <row r="1242" spans="1:9" s="350" customFormat="1" ht="45" hidden="1" customHeight="1">
      <c r="A1242" s="373">
        <f>'CONSTRUCTION COST ESTIMATE'!A1242</f>
        <v>0</v>
      </c>
      <c r="B1242" s="345">
        <f>'CONSTRUCTION COST ESTIMATE'!B1242</f>
        <v>635.00400000000002</v>
      </c>
      <c r="C1242" s="346" t="str">
        <f>'CONSTRUCTION COST ESTIMATE'!C1242</f>
        <v>GPS LOCATED TRAFFIC CONTROL DEVICE</v>
      </c>
      <c r="D1242" s="347" t="str">
        <f>'CONSTRUCTION COST ESTIMATE'!BB1242</f>
        <v>DAY</v>
      </c>
      <c r="E1242" s="348">
        <f>'CONSTRUCTION COST ESTIMATE'!BA1242</f>
        <v>0</v>
      </c>
      <c r="F1242" s="349" t="s">
        <v>11</v>
      </c>
      <c r="G1242" s="349" t="s">
        <v>11</v>
      </c>
    </row>
    <row r="1243" spans="1:9" s="350" customFormat="1" ht="45" hidden="1" customHeight="1">
      <c r="A1243" s="373">
        <f>'CONSTRUCTION COST ESTIMATE'!A1243</f>
        <v>0</v>
      </c>
      <c r="B1243" s="345">
        <f>'CONSTRUCTION COST ESTIMATE'!B1243</f>
        <v>635.005</v>
      </c>
      <c r="C1243" s="346" t="str">
        <f>'CONSTRUCTION COST ESTIMATE'!C1243</f>
        <v>TRAVEL TIME TRAFFIC ANALYTICS SYSTEM</v>
      </c>
      <c r="D1243" s="347" t="str">
        <f>'CONSTRUCTION COST ESTIMATE'!BB1243</f>
        <v>DAY</v>
      </c>
      <c r="E1243" s="348">
        <f>'CONSTRUCTION COST ESTIMATE'!BA1243</f>
        <v>0</v>
      </c>
      <c r="F1243" s="349" t="s">
        <v>11</v>
      </c>
      <c r="G1243" s="349" t="s">
        <v>11</v>
      </c>
    </row>
    <row r="1244" spans="1:9" s="350" customFormat="1" ht="45" hidden="1" customHeight="1">
      <c r="A1244" s="373">
        <f>'CONSTRUCTION COST ESTIMATE'!A1244</f>
        <v>0</v>
      </c>
      <c r="B1244" s="345">
        <f>'CONSTRUCTION COST ESTIMATE'!B1244</f>
        <v>635.00599999999997</v>
      </c>
      <c r="C1244" s="346" t="str">
        <f>'CONSTRUCTION COST ESTIMATE'!C1244</f>
        <v>SPEED FEEDBACK SIGN</v>
      </c>
      <c r="D1244" s="347" t="str">
        <f>'CONSTRUCTION COST ESTIMATE'!BB1244</f>
        <v>DAY</v>
      </c>
      <c r="E1244" s="348">
        <f>'CONSTRUCTION COST ESTIMATE'!BA1244</f>
        <v>0</v>
      </c>
      <c r="F1244" s="349" t="s">
        <v>11</v>
      </c>
      <c r="G1244" s="349" t="s">
        <v>11</v>
      </c>
    </row>
    <row r="1245" spans="1:9" s="350" customFormat="1" ht="45" hidden="1" customHeight="1">
      <c r="A1245" s="373">
        <f>'CONSTRUCTION COST ESTIMATE'!A1245</f>
        <v>0</v>
      </c>
      <c r="B1245" s="345">
        <f>'CONSTRUCTION COST ESTIMATE'!B1245</f>
        <v>635.00699999999995</v>
      </c>
      <c r="C1245" s="346" t="str">
        <f>'CONSTRUCTION COST ESTIMATE'!C1245</f>
        <v>WORK ZONE ITS CHANGEABLE MESSAGE SIGN</v>
      </c>
      <c r="D1245" s="347" t="str">
        <f>'CONSTRUCTION COST ESTIMATE'!BB1245</f>
        <v>DAY</v>
      </c>
      <c r="E1245" s="348">
        <f>'CONSTRUCTION COST ESTIMATE'!BA1245</f>
        <v>0</v>
      </c>
      <c r="F1245" s="349" t="s">
        <v>11</v>
      </c>
      <c r="G1245" s="349" t="s">
        <v>11</v>
      </c>
    </row>
    <row r="1246" spans="1:9" s="350" customFormat="1" ht="45" hidden="1" customHeight="1">
      <c r="A1246" s="373">
        <f>'CONSTRUCTION COST ESTIMATE'!A1246</f>
        <v>0</v>
      </c>
      <c r="B1246" s="345">
        <f>'CONSTRUCTION COST ESTIMATE'!B1246</f>
        <v>635.00800000000004</v>
      </c>
      <c r="C1246" s="346" t="str">
        <f>'CONSTRUCTION COST ESTIMATE'!C1246</f>
        <v>VEHICLE PRESENCE ALERT SYSTEM</v>
      </c>
      <c r="D1246" s="347" t="str">
        <f>'CONSTRUCTION COST ESTIMATE'!BB1246</f>
        <v>DAY</v>
      </c>
      <c r="E1246" s="348">
        <f>'CONSTRUCTION COST ESTIMATE'!BA1246</f>
        <v>0</v>
      </c>
      <c r="F1246" s="349" t="s">
        <v>11</v>
      </c>
      <c r="G1246" s="349" t="s">
        <v>11</v>
      </c>
    </row>
    <row r="1247" spans="1:9" s="350" customFormat="1" ht="30" customHeight="1">
      <c r="A1247" s="372" t="str">
        <f>'CONSTRUCTION COST ESTIMATE'!A1247</f>
        <v>SP 636</v>
      </c>
      <c r="B1247" s="338"/>
      <c r="C1247" s="339" t="str">
        <f>'CONSTRUCTION COST ESTIMATE'!C1247</f>
        <v>MARKED CROSS WALKS</v>
      </c>
      <c r="D1247" s="340"/>
      <c r="E1247" s="341"/>
      <c r="F1247" s="342"/>
      <c r="G1247" s="342"/>
      <c r="I1247" s="344" t="s">
        <v>1447</v>
      </c>
    </row>
    <row r="1248" spans="1:9" s="350" customFormat="1" ht="45" hidden="1" customHeight="1">
      <c r="A1248" s="373">
        <f>'CONSTRUCTION COST ESTIMATE'!A1248</f>
        <v>0</v>
      </c>
      <c r="B1248" s="345">
        <f>'CONSTRUCTION COST ESTIMATE'!B1248</f>
        <v>636.00099999999998</v>
      </c>
      <c r="C1248" s="346" t="str">
        <f>'CONSTRUCTION COST ESTIMATE'!C1248</f>
        <v>DECORATIVE CROSS WALK MARKINGS</v>
      </c>
      <c r="D1248" s="347" t="str">
        <f>'CONSTRUCTION COST ESTIMATE'!BB1248</f>
        <v>SF</v>
      </c>
      <c r="E1248" s="348">
        <f>'CONSTRUCTION COST ESTIMATE'!BA1248</f>
        <v>0</v>
      </c>
      <c r="F1248" s="349" t="s">
        <v>11</v>
      </c>
      <c r="G1248" s="349" t="s">
        <v>11</v>
      </c>
    </row>
    <row r="1249" spans="1:9" s="350" customFormat="1" ht="30" customHeight="1">
      <c r="A1249" s="372" t="str">
        <f>'CONSTRUCTION COST ESTIMATE'!A1249</f>
        <v>SP 637</v>
      </c>
      <c r="B1249" s="338"/>
      <c r="C1249" s="339" t="str">
        <f>'CONSTRUCTION COST ESTIMATE'!C1249</f>
        <v>POLLUTION CONTROL</v>
      </c>
      <c r="D1249" s="340"/>
      <c r="E1249" s="341"/>
      <c r="F1249" s="342"/>
      <c r="G1249" s="342"/>
      <c r="I1249" s="344" t="s">
        <v>1447</v>
      </c>
    </row>
    <row r="1250" spans="1:9" s="350" customFormat="1" ht="45" hidden="1" customHeight="1">
      <c r="A1250" s="373">
        <f>'CONSTRUCTION COST ESTIMATE'!A1250</f>
        <v>0</v>
      </c>
      <c r="B1250" s="345">
        <f>'CONSTRUCTION COST ESTIMATE'!B1250</f>
        <v>637.00049999999999</v>
      </c>
      <c r="C1250" s="346" t="str">
        <f>'CONSTRUCTION COST ESTIMATE'!C1250</f>
        <v>DUST CONTROL</v>
      </c>
      <c r="D1250" s="347" t="str">
        <f>'CONSTRUCTION COST ESTIMATE'!BB1250</f>
        <v>LS</v>
      </c>
      <c r="E1250" s="348">
        <f>'CONSTRUCTION COST ESTIMATE'!BA1250</f>
        <v>0</v>
      </c>
      <c r="F1250" s="349" t="s">
        <v>11</v>
      </c>
      <c r="G1250" s="349" t="s">
        <v>11</v>
      </c>
    </row>
    <row r="1251" spans="1:9" s="350" customFormat="1" ht="45" hidden="1" customHeight="1">
      <c r="A1251" s="373">
        <f>'CONSTRUCTION COST ESTIMATE'!A1251</f>
        <v>0</v>
      </c>
      <c r="B1251" s="345">
        <f>'CONSTRUCTION COST ESTIMATE'!B1251</f>
        <v>637.00099999999998</v>
      </c>
      <c r="C1251" s="346" t="str">
        <f>'CONSTRUCTION COST ESTIMATE'!C1251</f>
        <v>NPDES DISCHARGE PERMIT</v>
      </c>
      <c r="D1251" s="347" t="str">
        <f>'CONSTRUCTION COST ESTIMATE'!BB1251</f>
        <v>LS</v>
      </c>
      <c r="E1251" s="348">
        <f>'CONSTRUCTION COST ESTIMATE'!BA1251</f>
        <v>0</v>
      </c>
      <c r="F1251" s="349" t="s">
        <v>11</v>
      </c>
      <c r="G1251" s="349" t="s">
        <v>11</v>
      </c>
    </row>
    <row r="1252" spans="1:9" s="350" customFormat="1" ht="45" hidden="1" customHeight="1">
      <c r="A1252" s="373">
        <f>'CONSTRUCTION COST ESTIMATE'!A1252</f>
        <v>0</v>
      </c>
      <c r="B1252" s="345">
        <f>'CONSTRUCTION COST ESTIMATE'!B1252</f>
        <v>637.00300000000004</v>
      </c>
      <c r="C1252" s="346" t="str">
        <f>'CONSTRUCTION COST ESTIMATE'!C1252</f>
        <v>POST CONSTRUCTION ROCK MULCH</v>
      </c>
      <c r="D1252" s="347" t="str">
        <f>'CONSTRUCTION COST ESTIMATE'!BB1252</f>
        <v>AC</v>
      </c>
      <c r="E1252" s="348">
        <f>'CONSTRUCTION COST ESTIMATE'!BA1252</f>
        <v>0</v>
      </c>
      <c r="F1252" s="349" t="s">
        <v>11</v>
      </c>
      <c r="G1252" s="349" t="s">
        <v>11</v>
      </c>
    </row>
    <row r="1253" spans="1:9" s="350" customFormat="1" ht="45" hidden="1" customHeight="1">
      <c r="A1253" s="373">
        <f>'CONSTRUCTION COST ESTIMATE'!A1253</f>
        <v>0</v>
      </c>
      <c r="B1253" s="345">
        <f>'CONSTRUCTION COST ESTIMATE'!B1253</f>
        <v>637.00400000000002</v>
      </c>
      <c r="C1253" s="346" t="str">
        <f>'CONSTRUCTION COST ESTIMATE'!C1253</f>
        <v>TEMPORARY POLLUTION CONTROL</v>
      </c>
      <c r="D1253" s="347" t="str">
        <f>'CONSTRUCTION COST ESTIMATE'!BB1253</f>
        <v>LS</v>
      </c>
      <c r="E1253" s="348">
        <f>'CONSTRUCTION COST ESTIMATE'!BA1253</f>
        <v>0</v>
      </c>
      <c r="F1253" s="349" t="s">
        <v>11</v>
      </c>
      <c r="G1253" s="349" t="s">
        <v>11</v>
      </c>
    </row>
    <row r="1254" spans="1:9" s="350" customFormat="1" ht="30" customHeight="1">
      <c r="A1254" s="372" t="str">
        <f>'CONSTRUCTION COST ESTIMATE'!A1254</f>
        <v>SP 650</v>
      </c>
      <c r="B1254" s="338"/>
      <c r="C1254" s="339" t="str">
        <f>'CONSTRUCTION COST ESTIMATE'!C1254</f>
        <v>OFFSITE IMPROVEMENTS</v>
      </c>
      <c r="D1254" s="340"/>
      <c r="E1254" s="341"/>
      <c r="F1254" s="342"/>
      <c r="G1254" s="342"/>
      <c r="I1254" s="344" t="s">
        <v>1447</v>
      </c>
    </row>
    <row r="1255" spans="1:9" s="350" customFormat="1" ht="45" hidden="1" customHeight="1">
      <c r="A1255" s="373">
        <f>'CONSTRUCTION COST ESTIMATE'!A1255</f>
        <v>0</v>
      </c>
      <c r="B1255" s="345">
        <f>'CONSTRUCTION COST ESTIMATE'!B1255</f>
        <v>650.00049999999999</v>
      </c>
      <c r="C1255" s="346" t="str">
        <f>'CONSTRUCTION COST ESTIMATE'!C1255</f>
        <v>WATERLINE MODIFICATION</v>
      </c>
      <c r="D1255" s="347" t="str">
        <f>'CONSTRUCTION COST ESTIMATE'!BB1255</f>
        <v>LS</v>
      </c>
      <c r="E1255" s="348">
        <f>'CONSTRUCTION COST ESTIMATE'!BA1255</f>
        <v>0</v>
      </c>
      <c r="F1255" s="349" t="s">
        <v>11</v>
      </c>
      <c r="G1255" s="349" t="s">
        <v>11</v>
      </c>
    </row>
    <row r="1256" spans="1:9" s="350" customFormat="1" ht="45" hidden="1" customHeight="1">
      <c r="A1256" s="373">
        <f>'CONSTRUCTION COST ESTIMATE'!A1256</f>
        <v>0</v>
      </c>
      <c r="B1256" s="345">
        <f>'CONSTRUCTION COST ESTIMATE'!B1256</f>
        <v>650.00099999999998</v>
      </c>
      <c r="C1256" s="346" t="str">
        <f>'CONSTRUCTION COST ESTIMATE'!C1256</f>
        <v>GAS LINE MODIFICATION</v>
      </c>
      <c r="D1256" s="347" t="str">
        <f>'CONSTRUCTION COST ESTIMATE'!BB1256</f>
        <v>LS</v>
      </c>
      <c r="E1256" s="348">
        <f>'CONSTRUCTION COST ESTIMATE'!BA1256</f>
        <v>0</v>
      </c>
      <c r="F1256" s="349" t="s">
        <v>11</v>
      </c>
      <c r="G1256" s="349" t="s">
        <v>11</v>
      </c>
    </row>
    <row r="1257" spans="1:9" s="350" customFormat="1" ht="45" hidden="1" customHeight="1">
      <c r="A1257" s="373">
        <f>'CONSTRUCTION COST ESTIMATE'!A1257</f>
        <v>0</v>
      </c>
      <c r="B1257" s="345">
        <f>'CONSTRUCTION COST ESTIMATE'!B1257</f>
        <v>650.00199999999995</v>
      </c>
      <c r="C1257" s="346" t="str">
        <f>'CONSTRUCTION COST ESTIMATE'!C1257</f>
        <v>ADJUST GAS VALVE BOX TO FINISH GRADE</v>
      </c>
      <c r="D1257" s="347" t="str">
        <f>'CONSTRUCTION COST ESTIMATE'!BB1257</f>
        <v>EA</v>
      </c>
      <c r="E1257" s="348">
        <f>'CONSTRUCTION COST ESTIMATE'!BA1257</f>
        <v>0</v>
      </c>
      <c r="F1257" s="349" t="s">
        <v>11</v>
      </c>
      <c r="G1257" s="349" t="s">
        <v>11</v>
      </c>
    </row>
    <row r="1258" spans="1:9" s="350" customFormat="1" ht="45" hidden="1" customHeight="1">
      <c r="A1258" s="373">
        <f>'CONSTRUCTION COST ESTIMATE'!A1258</f>
        <v>0</v>
      </c>
      <c r="B1258" s="345">
        <f>'CONSTRUCTION COST ESTIMATE'!B1258</f>
        <v>650.00300000000004</v>
      </c>
      <c r="C1258" s="346" t="str">
        <f>'CONSTRUCTION COST ESTIMATE'!C1258</f>
        <v>IMPROVEMENTS TO APN</v>
      </c>
      <c r="D1258" s="347" t="str">
        <f>'CONSTRUCTION COST ESTIMATE'!BB1258</f>
        <v>EA</v>
      </c>
      <c r="E1258" s="348">
        <f>'CONSTRUCTION COST ESTIMATE'!BA1258</f>
        <v>0</v>
      </c>
      <c r="F1258" s="349" t="s">
        <v>11</v>
      </c>
      <c r="G1258" s="349" t="s">
        <v>11</v>
      </c>
    </row>
    <row r="1259" spans="1:9" s="350" customFormat="1" ht="45" hidden="1" customHeight="1">
      <c r="A1259" s="373">
        <f>'CONSTRUCTION COST ESTIMATE'!A1259</f>
        <v>0</v>
      </c>
      <c r="B1259" s="345">
        <f>'CONSTRUCTION COST ESTIMATE'!B1259</f>
        <v>650.00400000000002</v>
      </c>
      <c r="C1259" s="346" t="str">
        <f>'CONSTRUCTION COST ESTIMATE'!C1259</f>
        <v>NV ENERGY TRANSMISSION POLE SUPPORT</v>
      </c>
      <c r="D1259" s="347" t="str">
        <f>'CONSTRUCTION COST ESTIMATE'!BB1259</f>
        <v>EA</v>
      </c>
      <c r="E1259" s="348">
        <f>'CONSTRUCTION COST ESTIMATE'!BA1259</f>
        <v>0</v>
      </c>
      <c r="F1259" s="349" t="s">
        <v>11</v>
      </c>
      <c r="G1259" s="349" t="s">
        <v>11</v>
      </c>
    </row>
    <row r="1260" spans="1:9" s="350" customFormat="1" ht="45" hidden="1" customHeight="1">
      <c r="A1260" s="373">
        <f>'CONSTRUCTION COST ESTIMATE'!A1260</f>
        <v>0</v>
      </c>
      <c r="B1260" s="345">
        <f>'CONSTRUCTION COST ESTIMATE'!B1260</f>
        <v>650.005</v>
      </c>
      <c r="C1260" s="346" t="str">
        <f>'CONSTRUCTION COST ESTIMATE'!C1260</f>
        <v>NV ENERGY FEES</v>
      </c>
      <c r="D1260" s="347" t="str">
        <f>'CONSTRUCTION COST ESTIMATE'!BB1260</f>
        <v>FA</v>
      </c>
      <c r="E1260" s="348">
        <f>'CONSTRUCTION COST ESTIMATE'!BA1260</f>
        <v>0</v>
      </c>
      <c r="F1260" s="349" t="s">
        <v>11</v>
      </c>
      <c r="G1260" s="349" t="s">
        <v>11</v>
      </c>
    </row>
    <row r="1261" spans="1:9" s="350" customFormat="1" ht="45" hidden="1" customHeight="1">
      <c r="A1261" s="373">
        <f>'CONSTRUCTION COST ESTIMATE'!A1261</f>
        <v>0</v>
      </c>
      <c r="B1261" s="345">
        <f>'CONSTRUCTION COST ESTIMATE'!B1261</f>
        <v>650.00599999999997</v>
      </c>
      <c r="C1261" s="346" t="str">
        <f>'CONSTRUCTION COST ESTIMATE'!C1261</f>
        <v>NV ENERGY POLE SUPPORT</v>
      </c>
      <c r="D1261" s="347" t="str">
        <f>'CONSTRUCTION COST ESTIMATE'!BB1261</f>
        <v>EA</v>
      </c>
      <c r="E1261" s="348">
        <f>'CONSTRUCTION COST ESTIMATE'!BA1261</f>
        <v>0</v>
      </c>
      <c r="F1261" s="349" t="s">
        <v>11</v>
      </c>
      <c r="G1261" s="349" t="s">
        <v>11</v>
      </c>
    </row>
    <row r="1262" spans="1:9" s="350" customFormat="1" ht="30" customHeight="1">
      <c r="A1262" s="372" t="str">
        <f>'CONSTRUCTION COST ESTIMATE'!A1262</f>
        <v>SP 670-671</v>
      </c>
      <c r="B1262" s="338"/>
      <c r="C1262" s="339" t="str">
        <f>'CONSTRUCTION COST ESTIMATE'!C1262</f>
        <v>UTILITY CONDUITS &amp; STRUCTURES</v>
      </c>
      <c r="D1262" s="340"/>
      <c r="E1262" s="341"/>
      <c r="F1262" s="342"/>
      <c r="G1262" s="342"/>
      <c r="I1262" s="344" t="s">
        <v>1447</v>
      </c>
    </row>
    <row r="1263" spans="1:9" s="350" customFormat="1" ht="45" hidden="1" customHeight="1">
      <c r="A1263" s="373">
        <f>'CONSTRUCTION COST ESTIMATE'!A1263</f>
        <v>0</v>
      </c>
      <c r="B1263" s="345">
        <f>'CONSTRUCTION COST ESTIMATE'!B1263</f>
        <v>670.00049999999999</v>
      </c>
      <c r="C1263" s="346" t="str">
        <f>'CONSTRUCTION COST ESTIMATE'!C1263</f>
        <v>ADJUST CENTURY LINK TELEPHONE MANHOLE TO GRADE</v>
      </c>
      <c r="D1263" s="347" t="str">
        <f>'CONSTRUCTION COST ESTIMATE'!BB1263</f>
        <v>EA</v>
      </c>
      <c r="E1263" s="348">
        <f>'CONSTRUCTION COST ESTIMATE'!BA1263</f>
        <v>0</v>
      </c>
      <c r="F1263" s="349" t="s">
        <v>11</v>
      </c>
      <c r="G1263" s="349" t="s">
        <v>11</v>
      </c>
    </row>
    <row r="1264" spans="1:9" s="350" customFormat="1" ht="45" hidden="1" customHeight="1">
      <c r="A1264" s="373">
        <f>'CONSTRUCTION COST ESTIMATE'!A1264</f>
        <v>0</v>
      </c>
      <c r="B1264" s="345">
        <f>'CONSTRUCTION COST ESTIMATE'!B1264</f>
        <v>670.00099999999998</v>
      </c>
      <c r="C1264" s="346" t="str">
        <f>'CONSTRUCTION COST ESTIMATE'!C1264</f>
        <v>NV ENERGY DISTRIBUTION SERVICES</v>
      </c>
      <c r="D1264" s="347" t="str">
        <f>'CONSTRUCTION COST ESTIMATE'!BB1264</f>
        <v>LS</v>
      </c>
      <c r="E1264" s="348">
        <f>'CONSTRUCTION COST ESTIMATE'!BA1264</f>
        <v>0</v>
      </c>
      <c r="F1264" s="349" t="s">
        <v>11</v>
      </c>
      <c r="G1264" s="349" t="s">
        <v>11</v>
      </c>
    </row>
    <row r="1265" spans="1:7" s="350" customFormat="1" ht="45" hidden="1" customHeight="1">
      <c r="A1265" s="373">
        <f>'CONSTRUCTION COST ESTIMATE'!A1265</f>
        <v>0</v>
      </c>
      <c r="B1265" s="345">
        <f>'CONSTRUCTION COST ESTIMATE'!B1265</f>
        <v>670.00199999999995</v>
      </c>
      <c r="C1265" s="346" t="str">
        <f>'CONSTRUCTION COST ESTIMATE'!C1265</f>
        <v>ADJUST UTILITY CONDUITS</v>
      </c>
      <c r="D1265" s="347" t="str">
        <f>'CONSTRUCTION COST ESTIMATE'!BB1265</f>
        <v>LF</v>
      </c>
      <c r="E1265" s="348">
        <f>'CONSTRUCTION COST ESTIMATE'!BA1265</f>
        <v>0</v>
      </c>
      <c r="F1265" s="349" t="s">
        <v>11</v>
      </c>
      <c r="G1265" s="349" t="s">
        <v>11</v>
      </c>
    </row>
    <row r="1266" spans="1:7" s="350" customFormat="1" ht="45" hidden="1" customHeight="1">
      <c r="A1266" s="373">
        <f>'CONSTRUCTION COST ESTIMATE'!A1266</f>
        <v>0</v>
      </c>
      <c r="B1266" s="345">
        <f>'CONSTRUCTION COST ESTIMATE'!B1266</f>
        <v>670.00300000000004</v>
      </c>
      <c r="C1266" s="346" t="str">
        <f>'CONSTRUCTION COST ESTIMATE'!C1266</f>
        <v>ADJUST UTILITY CONDUITS</v>
      </c>
      <c r="D1266" s="347" t="str">
        <f>'CONSTRUCTION COST ESTIMATE'!BB1266</f>
        <v>LS</v>
      </c>
      <c r="E1266" s="348">
        <f>'CONSTRUCTION COST ESTIMATE'!BA1266</f>
        <v>0</v>
      </c>
      <c r="F1266" s="349" t="s">
        <v>11</v>
      </c>
      <c r="G1266" s="349" t="s">
        <v>11</v>
      </c>
    </row>
    <row r="1267" spans="1:7" s="350" customFormat="1" ht="45" hidden="1" customHeight="1">
      <c r="A1267" s="373">
        <f>'CONSTRUCTION COST ESTIMATE'!A1267</f>
        <v>0</v>
      </c>
      <c r="B1267" s="345">
        <f>'CONSTRUCTION COST ESTIMATE'!B1267</f>
        <v>670.00400000000002</v>
      </c>
      <c r="C1267" s="346" t="str">
        <f>'CONSTRUCTION COST ESTIMATE'!C1267</f>
        <v>2 INCH CENTURY LINK CONDUIT</v>
      </c>
      <c r="D1267" s="347" t="str">
        <f>'CONSTRUCTION COST ESTIMATE'!BB1267</f>
        <v>LF</v>
      </c>
      <c r="E1267" s="348">
        <f>'CONSTRUCTION COST ESTIMATE'!BA1267</f>
        <v>0</v>
      </c>
      <c r="F1267" s="349" t="s">
        <v>11</v>
      </c>
      <c r="G1267" s="349" t="s">
        <v>11</v>
      </c>
    </row>
    <row r="1268" spans="1:7" s="350" customFormat="1" ht="45" hidden="1" customHeight="1">
      <c r="A1268" s="373">
        <f>'CONSTRUCTION COST ESTIMATE'!A1268</f>
        <v>0</v>
      </c>
      <c r="B1268" s="345">
        <f>'CONSTRUCTION COST ESTIMATE'!B1268</f>
        <v>670.005</v>
      </c>
      <c r="C1268" s="346" t="str">
        <f>'CONSTRUCTION COST ESTIMATE'!C1268</f>
        <v>4 INCH CENTURY LINK CONDUIT</v>
      </c>
      <c r="D1268" s="347" t="str">
        <f>'CONSTRUCTION COST ESTIMATE'!BB1268</f>
        <v>LF</v>
      </c>
      <c r="E1268" s="348">
        <f>'CONSTRUCTION COST ESTIMATE'!BA1268</f>
        <v>0</v>
      </c>
      <c r="F1268" s="349" t="s">
        <v>11</v>
      </c>
      <c r="G1268" s="349" t="s">
        <v>11</v>
      </c>
    </row>
    <row r="1269" spans="1:7" s="350" customFormat="1" ht="45" hidden="1" customHeight="1">
      <c r="A1269" s="373">
        <f>'CONSTRUCTION COST ESTIMATE'!A1269</f>
        <v>0</v>
      </c>
      <c r="B1269" s="345">
        <f>'CONSTRUCTION COST ESTIMATE'!B1269</f>
        <v>670.00599999999997</v>
      </c>
      <c r="C1269" s="346" t="str">
        <f>'CONSTRUCTION COST ESTIMATE'!C1269</f>
        <v>3 INCH COX COMMUNICATIONS CATV CONDUIT</v>
      </c>
      <c r="D1269" s="347" t="str">
        <f>'CONSTRUCTION COST ESTIMATE'!BB1269</f>
        <v>LF</v>
      </c>
      <c r="E1269" s="348">
        <f>'CONSTRUCTION COST ESTIMATE'!BA1269</f>
        <v>0</v>
      </c>
      <c r="F1269" s="349" t="s">
        <v>11</v>
      </c>
      <c r="G1269" s="349" t="s">
        <v>11</v>
      </c>
    </row>
    <row r="1270" spans="1:7" s="350" customFormat="1" ht="45" hidden="1" customHeight="1">
      <c r="A1270" s="373">
        <f>'CONSTRUCTION COST ESTIMATE'!A1270</f>
        <v>0</v>
      </c>
      <c r="B1270" s="345">
        <f>'CONSTRUCTION COST ESTIMATE'!B1270</f>
        <v>670.00699999999995</v>
      </c>
      <c r="C1270" s="346" t="str">
        <f>'CONSTRUCTION COST ESTIMATE'!C1270</f>
        <v>4 INCH NV ENERGY CONDUIT</v>
      </c>
      <c r="D1270" s="347" t="str">
        <f>'CONSTRUCTION COST ESTIMATE'!BB1270</f>
        <v>LF</v>
      </c>
      <c r="E1270" s="348">
        <f>'CONSTRUCTION COST ESTIMATE'!BA1270</f>
        <v>0</v>
      </c>
      <c r="F1270" s="349" t="s">
        <v>11</v>
      </c>
      <c r="G1270" s="349" t="s">
        <v>11</v>
      </c>
    </row>
    <row r="1271" spans="1:7" s="350" customFormat="1" ht="45" hidden="1" customHeight="1">
      <c r="A1271" s="373">
        <f>'CONSTRUCTION COST ESTIMATE'!A1271</f>
        <v>0</v>
      </c>
      <c r="B1271" s="345">
        <f>'CONSTRUCTION COST ESTIMATE'!B1271</f>
        <v>670.00800000000004</v>
      </c>
      <c r="C1271" s="346" t="str">
        <f>'CONSTRUCTION COST ESTIMATE'!C1271</f>
        <v>6 INCH NV ENERGY CONDUIT</v>
      </c>
      <c r="D1271" s="347" t="str">
        <f>'CONSTRUCTION COST ESTIMATE'!BB1271</f>
        <v>LF</v>
      </c>
      <c r="E1271" s="348">
        <f>'CONSTRUCTION COST ESTIMATE'!BA1271</f>
        <v>0</v>
      </c>
      <c r="F1271" s="349" t="s">
        <v>11</v>
      </c>
      <c r="G1271" s="349" t="s">
        <v>11</v>
      </c>
    </row>
    <row r="1272" spans="1:7" s="350" customFormat="1" ht="45" hidden="1" customHeight="1">
      <c r="A1272" s="373">
        <f>'CONSTRUCTION COST ESTIMATE'!A1272</f>
        <v>0</v>
      </c>
      <c r="B1272" s="345">
        <f>'CONSTRUCTION COST ESTIMATE'!B1272</f>
        <v>670.00900000000001</v>
      </c>
      <c r="C1272" s="346" t="str">
        <f>'CONSTRUCTION COST ESTIMATE'!C1272</f>
        <v>ZAYO CONDUIT</v>
      </c>
      <c r="D1272" s="347" t="str">
        <f>'CONSTRUCTION COST ESTIMATE'!BB1272</f>
        <v>LF</v>
      </c>
      <c r="E1272" s="348">
        <f>'CONSTRUCTION COST ESTIMATE'!BA1272</f>
        <v>0</v>
      </c>
      <c r="F1272" s="349" t="s">
        <v>11</v>
      </c>
      <c r="G1272" s="349" t="s">
        <v>11</v>
      </c>
    </row>
    <row r="1273" spans="1:7" s="350" customFormat="1" ht="45" hidden="1" customHeight="1">
      <c r="A1273" s="373">
        <f>'CONSTRUCTION COST ESTIMATE'!A1273</f>
        <v>0</v>
      </c>
      <c r="B1273" s="345">
        <f>'CONSTRUCTION COST ESTIMATE'!B1273</f>
        <v>671.00049999999999</v>
      </c>
      <c r="C1273" s="346" t="str">
        <f>'CONSTRUCTION COST ESTIMATE'!C1273</f>
        <v>30 INCH X 48 INCH X 36 INCH T-200 CATV VAULT</v>
      </c>
      <c r="D1273" s="347" t="str">
        <f>'CONSTRUCTION COST ESTIMATE'!BB1273</f>
        <v>EA</v>
      </c>
      <c r="E1273" s="348">
        <f>'CONSTRUCTION COST ESTIMATE'!BA1273</f>
        <v>0</v>
      </c>
      <c r="F1273" s="349" t="s">
        <v>11</v>
      </c>
      <c r="G1273" s="349" t="s">
        <v>11</v>
      </c>
    </row>
    <row r="1274" spans="1:7" s="350" customFormat="1" ht="45" hidden="1" customHeight="1">
      <c r="A1274" s="373">
        <f>'CONSTRUCTION COST ESTIMATE'!A1274</f>
        <v>0</v>
      </c>
      <c r="B1274" s="345">
        <f>'CONSTRUCTION COST ESTIMATE'!B1274</f>
        <v>671.00099999999998</v>
      </c>
      <c r="C1274" s="346" t="str">
        <f>'CONSTRUCTION COST ESTIMATE'!C1274</f>
        <v>3 FOOT X 5 FOOT X 4 FOOT CENTURY LINK PULL BOX</v>
      </c>
      <c r="D1274" s="347" t="str">
        <f>'CONSTRUCTION COST ESTIMATE'!BB1274</f>
        <v>EA</v>
      </c>
      <c r="E1274" s="348">
        <f>'CONSTRUCTION COST ESTIMATE'!BA1274</f>
        <v>0</v>
      </c>
      <c r="F1274" s="349" t="s">
        <v>11</v>
      </c>
      <c r="G1274" s="349" t="s">
        <v>11</v>
      </c>
    </row>
    <row r="1275" spans="1:7" s="350" customFormat="1" ht="45" hidden="1" customHeight="1">
      <c r="A1275" s="373">
        <f>'CONSTRUCTION COST ESTIMATE'!A1275</f>
        <v>0</v>
      </c>
      <c r="B1275" s="345">
        <f>'CONSTRUCTION COST ESTIMATE'!B1275</f>
        <v>671.00199999999995</v>
      </c>
      <c r="C1275" s="346" t="str">
        <f>'CONSTRUCTION COST ESTIMATE'!C1275</f>
        <v>24 INCH X 36 INCH X 24 INCH B 100 PULL BOX</v>
      </c>
      <c r="D1275" s="347" t="str">
        <f>'CONSTRUCTION COST ESTIMATE'!BB1275</f>
        <v>EA</v>
      </c>
      <c r="E1275" s="348">
        <f>'CONSTRUCTION COST ESTIMATE'!BA1275</f>
        <v>0</v>
      </c>
      <c r="F1275" s="349" t="s">
        <v>11</v>
      </c>
      <c r="G1275" s="349" t="s">
        <v>11</v>
      </c>
    </row>
    <row r="1276" spans="1:7" s="350" customFormat="1" ht="45" hidden="1" customHeight="1">
      <c r="A1276" s="373">
        <f>'CONSTRUCTION COST ESTIMATE'!A1276</f>
        <v>0</v>
      </c>
      <c r="B1276" s="345">
        <f>'CONSTRUCTION COST ESTIMATE'!B1276</f>
        <v>671.00300000000004</v>
      </c>
      <c r="C1276" s="346" t="str">
        <f>'CONSTRUCTION COST ESTIMATE'!C1276</f>
        <v>3 FOOT X 7 FOOT X 4 FOOT NV ENERGY PULL BOX</v>
      </c>
      <c r="D1276" s="347" t="str">
        <f>'CONSTRUCTION COST ESTIMATE'!BB1276</f>
        <v>EA</v>
      </c>
      <c r="E1276" s="348">
        <f>'CONSTRUCTION COST ESTIMATE'!BA1276</f>
        <v>0</v>
      </c>
      <c r="F1276" s="349" t="s">
        <v>11</v>
      </c>
      <c r="G1276" s="349" t="s">
        <v>11</v>
      </c>
    </row>
    <row r="1277" spans="1:7" s="350" customFormat="1" ht="45" hidden="1" customHeight="1">
      <c r="A1277" s="373">
        <f>'CONSTRUCTION COST ESTIMATE'!A1277</f>
        <v>0</v>
      </c>
      <c r="B1277" s="345">
        <f>'CONSTRUCTION COST ESTIMATE'!B1277</f>
        <v>671.00400000000002</v>
      </c>
      <c r="C1277" s="346" t="str">
        <f>'CONSTRUCTION COST ESTIMATE'!C1277</f>
        <v>5 FOOT X 6 FOOT X 7 FOOT NV ENERGY PULL BOX</v>
      </c>
      <c r="D1277" s="347" t="str">
        <f>'CONSTRUCTION COST ESTIMATE'!BB1277</f>
        <v>EA</v>
      </c>
      <c r="E1277" s="348">
        <f>'CONSTRUCTION COST ESTIMATE'!BA1277</f>
        <v>0</v>
      </c>
      <c r="F1277" s="349" t="s">
        <v>11</v>
      </c>
      <c r="G1277" s="349" t="s">
        <v>11</v>
      </c>
    </row>
    <row r="1278" spans="1:7" s="350" customFormat="1" ht="45" hidden="1" customHeight="1">
      <c r="A1278" s="373">
        <f>'CONSTRUCTION COST ESTIMATE'!A1278</f>
        <v>0</v>
      </c>
      <c r="B1278" s="345">
        <f>'CONSTRUCTION COST ESTIMATE'!B1278</f>
        <v>671.005</v>
      </c>
      <c r="C1278" s="346" t="str">
        <f>'CONSTRUCTION COST ESTIMATE'!C1278</f>
        <v>T-200 ZAYO PULL BOX</v>
      </c>
      <c r="D1278" s="347" t="str">
        <f>'CONSTRUCTION COST ESTIMATE'!BB1278</f>
        <v>EA</v>
      </c>
      <c r="E1278" s="348">
        <f>'CONSTRUCTION COST ESTIMATE'!BA1278</f>
        <v>0</v>
      </c>
      <c r="F1278" s="349" t="s">
        <v>11</v>
      </c>
      <c r="G1278" s="349" t="s">
        <v>11</v>
      </c>
    </row>
    <row r="1279" spans="1:7" s="350" customFormat="1" ht="45" hidden="1" customHeight="1">
      <c r="A1279" s="373">
        <f>'CONSTRUCTION COST ESTIMATE'!A1279</f>
        <v>0</v>
      </c>
      <c r="B1279" s="345">
        <f>'CONSTRUCTION COST ESTIMATE'!B1279</f>
        <v>671.00599999999997</v>
      </c>
      <c r="C1279" s="346" t="str">
        <f>'CONSTRUCTION COST ESTIMATE'!C1279</f>
        <v>ADJUST PULL BOX TO GRADE</v>
      </c>
      <c r="D1279" s="347" t="str">
        <f>'CONSTRUCTION COST ESTIMATE'!BB1279</f>
        <v>EA</v>
      </c>
      <c r="E1279" s="348">
        <f>'CONSTRUCTION COST ESTIMATE'!BA1279</f>
        <v>0</v>
      </c>
      <c r="F1279" s="349" t="s">
        <v>11</v>
      </c>
      <c r="G1279" s="349" t="s">
        <v>11</v>
      </c>
    </row>
    <row r="1280" spans="1:7" s="350" customFormat="1" ht="45" hidden="1" customHeight="1">
      <c r="A1280" s="373">
        <f>'CONSTRUCTION COST ESTIMATE'!A1280</f>
        <v>0</v>
      </c>
      <c r="B1280" s="345">
        <f>'CONSTRUCTION COST ESTIMATE'!B1280</f>
        <v>671.00699999999995</v>
      </c>
      <c r="C1280" s="346" t="str">
        <f>'CONSTRUCTION COST ESTIMATE'!C1280</f>
        <v>REMOVE NV ENERGY RS-37</v>
      </c>
      <c r="D1280" s="347" t="str">
        <f>'CONSTRUCTION COST ESTIMATE'!BB1280</f>
        <v>EA</v>
      </c>
      <c r="E1280" s="348">
        <f>'CONSTRUCTION COST ESTIMATE'!BA1280</f>
        <v>0</v>
      </c>
      <c r="F1280" s="349" t="s">
        <v>11</v>
      </c>
      <c r="G1280" s="349" t="s">
        <v>11</v>
      </c>
    </row>
    <row r="1281" spans="1:9" s="350" customFormat="1" ht="45" hidden="1" customHeight="1">
      <c r="A1281" s="373">
        <f>'CONSTRUCTION COST ESTIMATE'!A1281</f>
        <v>0</v>
      </c>
      <c r="B1281" s="345">
        <f>'CONSTRUCTION COST ESTIMATE'!B1281</f>
        <v>671.00800000000004</v>
      </c>
      <c r="C1281" s="346" t="str">
        <f>'CONSTRUCTION COST ESTIMATE'!C1281</f>
        <v>REMOVE NV ENERGY RS-46</v>
      </c>
      <c r="D1281" s="347" t="str">
        <f>'CONSTRUCTION COST ESTIMATE'!BB1281</f>
        <v>EA</v>
      </c>
      <c r="E1281" s="348">
        <f>'CONSTRUCTION COST ESTIMATE'!BA1281</f>
        <v>0</v>
      </c>
      <c r="F1281" s="349" t="s">
        <v>11</v>
      </c>
      <c r="G1281" s="349" t="s">
        <v>11</v>
      </c>
    </row>
    <row r="1282" spans="1:9" s="350" customFormat="1" ht="30" customHeight="1">
      <c r="A1282" s="372" t="str">
        <f>'CONSTRUCTION COST ESTIMATE'!A1282</f>
        <v>SP 672</v>
      </c>
      <c r="B1282" s="338"/>
      <c r="C1282" s="339" t="str">
        <f>'CONSTRUCTION COST ESTIMATE'!C1282</f>
        <v>TRAIL LIGHTING</v>
      </c>
      <c r="D1282" s="340"/>
      <c r="E1282" s="341"/>
      <c r="F1282" s="342"/>
      <c r="G1282" s="342"/>
      <c r="I1282" s="344" t="s">
        <v>1447</v>
      </c>
    </row>
    <row r="1283" spans="1:9" s="350" customFormat="1" ht="45" hidden="1" customHeight="1">
      <c r="A1283" s="373">
        <f>'CONSTRUCTION COST ESTIMATE'!A1283</f>
        <v>0</v>
      </c>
      <c r="B1283" s="345">
        <f>'CONSTRUCTION COST ESTIMATE'!B1283</f>
        <v>672.00049999999999</v>
      </c>
      <c r="C1283" s="346" t="str">
        <f>'CONSTRUCTION COST ESTIMATE'!C1283</f>
        <v>PVC CONDUIT (1.25 INCH)</v>
      </c>
      <c r="D1283" s="347" t="str">
        <f>'CONSTRUCTION COST ESTIMATE'!BB1283</f>
        <v>LF</v>
      </c>
      <c r="E1283" s="348">
        <f>'CONSTRUCTION COST ESTIMATE'!BA1283</f>
        <v>0</v>
      </c>
      <c r="F1283" s="349" t="s">
        <v>11</v>
      </c>
      <c r="G1283" s="349" t="s">
        <v>11</v>
      </c>
    </row>
    <row r="1284" spans="1:9" s="350" customFormat="1" ht="45" hidden="1" customHeight="1">
      <c r="A1284" s="373">
        <f>'CONSTRUCTION COST ESTIMATE'!A1284</f>
        <v>0</v>
      </c>
      <c r="B1284" s="345">
        <f>'CONSTRUCTION COST ESTIMATE'!B1284</f>
        <v>672.00099999999998</v>
      </c>
      <c r="C1284" s="346" t="str">
        <f>'CONSTRUCTION COST ESTIMATE'!C1284</f>
        <v>PVC CONDUIT (1.5 INCH)</v>
      </c>
      <c r="D1284" s="347" t="str">
        <f>'CONSTRUCTION COST ESTIMATE'!BB1284</f>
        <v>LF</v>
      </c>
      <c r="E1284" s="348">
        <f>'CONSTRUCTION COST ESTIMATE'!BA1284</f>
        <v>0</v>
      </c>
      <c r="F1284" s="349" t="s">
        <v>11</v>
      </c>
      <c r="G1284" s="349" t="s">
        <v>11</v>
      </c>
    </row>
    <row r="1285" spans="1:9" s="350" customFormat="1" ht="45" hidden="1" customHeight="1">
      <c r="A1285" s="373">
        <f>'CONSTRUCTION COST ESTIMATE'!A1285</f>
        <v>0</v>
      </c>
      <c r="B1285" s="345">
        <f>'CONSTRUCTION COST ESTIMATE'!B1285</f>
        <v>672.00199999999995</v>
      </c>
      <c r="C1285" s="346" t="str">
        <f>'CONSTRUCTION COST ESTIMATE'!C1285</f>
        <v>PVC CONDUIT (2 INCH)</v>
      </c>
      <c r="D1285" s="347" t="str">
        <f>'CONSTRUCTION COST ESTIMATE'!BB1285</f>
        <v>LF</v>
      </c>
      <c r="E1285" s="348">
        <f>'CONSTRUCTION COST ESTIMATE'!BA1285</f>
        <v>0</v>
      </c>
      <c r="F1285" s="349" t="s">
        <v>11</v>
      </c>
      <c r="G1285" s="349" t="s">
        <v>11</v>
      </c>
    </row>
    <row r="1286" spans="1:9" s="350" customFormat="1" ht="45" hidden="1" customHeight="1">
      <c r="A1286" s="373">
        <f>'CONSTRUCTION COST ESTIMATE'!A1286</f>
        <v>0</v>
      </c>
      <c r="B1286" s="345">
        <f>'CONSTRUCTION COST ESTIMATE'!B1286</f>
        <v>672.00300000000004</v>
      </c>
      <c r="C1286" s="346" t="str">
        <f>'CONSTRUCTION COST ESTIMATE'!C1286</f>
        <v>RMC CONDUIT (1 INCH)</v>
      </c>
      <c r="D1286" s="347" t="str">
        <f>'CONSTRUCTION COST ESTIMATE'!BB1286</f>
        <v>LF</v>
      </c>
      <c r="E1286" s="348">
        <f>'CONSTRUCTION COST ESTIMATE'!BA1286</f>
        <v>0</v>
      </c>
      <c r="F1286" s="349" t="s">
        <v>11</v>
      </c>
      <c r="G1286" s="349" t="s">
        <v>11</v>
      </c>
    </row>
    <row r="1287" spans="1:9" s="350" customFormat="1" ht="45" hidden="1" customHeight="1">
      <c r="A1287" s="373">
        <f>'CONSTRUCTION COST ESTIMATE'!A1287</f>
        <v>0</v>
      </c>
      <c r="B1287" s="345">
        <f>'CONSTRUCTION COST ESTIMATE'!B1287</f>
        <v>672.00400000000002</v>
      </c>
      <c r="C1287" s="346" t="str">
        <f>'CONSTRUCTION COST ESTIMATE'!C1287</f>
        <v>RMC CONDUIT (1.5 INCH)</v>
      </c>
      <c r="D1287" s="347" t="str">
        <f>'CONSTRUCTION COST ESTIMATE'!BB1287</f>
        <v>LF</v>
      </c>
      <c r="E1287" s="348">
        <f>'CONSTRUCTION COST ESTIMATE'!BA1287</f>
        <v>0</v>
      </c>
      <c r="F1287" s="349" t="s">
        <v>11</v>
      </c>
      <c r="G1287" s="349" t="s">
        <v>11</v>
      </c>
    </row>
    <row r="1288" spans="1:9" s="350" customFormat="1" ht="45" hidden="1" customHeight="1">
      <c r="A1288" s="373">
        <f>'CONSTRUCTION COST ESTIMATE'!A1288</f>
        <v>0</v>
      </c>
      <c r="B1288" s="345">
        <f>'CONSTRUCTION COST ESTIMATE'!B1288</f>
        <v>672.005</v>
      </c>
      <c r="C1288" s="346" t="str">
        <f>'CONSTRUCTION COST ESTIMATE'!C1288</f>
        <v>MODIFY EXISTING SERVICE PEDESTAL</v>
      </c>
      <c r="D1288" s="347" t="str">
        <f>'CONSTRUCTION COST ESTIMATE'!BB1288</f>
        <v>EA</v>
      </c>
      <c r="E1288" s="348">
        <f>'CONSTRUCTION COST ESTIMATE'!BA1288</f>
        <v>0</v>
      </c>
      <c r="F1288" s="349" t="s">
        <v>11</v>
      </c>
      <c r="G1288" s="349" t="s">
        <v>11</v>
      </c>
    </row>
    <row r="1289" spans="1:9" s="350" customFormat="1" ht="45" hidden="1" customHeight="1">
      <c r="A1289" s="373">
        <f>'CONSTRUCTION COST ESTIMATE'!A1289</f>
        <v>0</v>
      </c>
      <c r="B1289" s="345">
        <f>'CONSTRUCTION COST ESTIMATE'!B1289</f>
        <v>672.00599999999997</v>
      </c>
      <c r="C1289" s="346" t="str">
        <f>'CONSTRUCTION COST ESTIMATE'!C1289</f>
        <v>POLE AND LIGHT ASSEMBLY (11 FOOT)</v>
      </c>
      <c r="D1289" s="347" t="str">
        <f>'CONSTRUCTION COST ESTIMATE'!BB1289</f>
        <v>EA</v>
      </c>
      <c r="E1289" s="348">
        <f>'CONSTRUCTION COST ESTIMATE'!BA1289</f>
        <v>0</v>
      </c>
      <c r="F1289" s="349" t="s">
        <v>11</v>
      </c>
      <c r="G1289" s="349" t="s">
        <v>11</v>
      </c>
    </row>
    <row r="1290" spans="1:9" s="350" customFormat="1" ht="45" hidden="1" customHeight="1">
      <c r="A1290" s="373">
        <f>'CONSTRUCTION COST ESTIMATE'!A1290</f>
        <v>0</v>
      </c>
      <c r="B1290" s="345">
        <f>'CONSTRUCTION COST ESTIMATE'!B1290</f>
        <v>672.00699999999995</v>
      </c>
      <c r="C1290" s="346" t="str">
        <f>'CONSTRUCTION COST ESTIMATE'!C1290</f>
        <v>POLE AND LIGHT ASSEMBLY (14.5 FOOT)</v>
      </c>
      <c r="D1290" s="347" t="str">
        <f>'CONSTRUCTION COST ESTIMATE'!BB1290</f>
        <v>EA</v>
      </c>
      <c r="E1290" s="348">
        <f>'CONSTRUCTION COST ESTIMATE'!BA1290</f>
        <v>0</v>
      </c>
      <c r="F1290" s="349" t="s">
        <v>11</v>
      </c>
      <c r="G1290" s="349" t="s">
        <v>11</v>
      </c>
    </row>
    <row r="1291" spans="1:9" s="350" customFormat="1" ht="45" hidden="1" customHeight="1">
      <c r="A1291" s="373">
        <f>'CONSTRUCTION COST ESTIMATE'!A1291</f>
        <v>0</v>
      </c>
      <c r="B1291" s="345">
        <f>'CONSTRUCTION COST ESTIMATE'!B1291</f>
        <v>672.00800000000004</v>
      </c>
      <c r="C1291" s="346" t="str">
        <f>'CONSTRUCTION COST ESTIMATE'!C1291</f>
        <v>NO. 3 1/2 PULL BOX</v>
      </c>
      <c r="D1291" s="347" t="str">
        <f>'CONSTRUCTION COST ESTIMATE'!BB1291</f>
        <v>EA</v>
      </c>
      <c r="E1291" s="348">
        <f>'CONSTRUCTION COST ESTIMATE'!BA1291</f>
        <v>0</v>
      </c>
      <c r="F1291" s="349" t="s">
        <v>11</v>
      </c>
      <c r="G1291" s="349" t="s">
        <v>11</v>
      </c>
    </row>
    <row r="1292" spans="1:9" s="350" customFormat="1" ht="45" hidden="1" customHeight="1">
      <c r="A1292" s="373">
        <f>'CONSTRUCTION COST ESTIMATE'!A1292</f>
        <v>0</v>
      </c>
      <c r="B1292" s="345">
        <f>'CONSTRUCTION COST ESTIMATE'!B1292</f>
        <v>672.00900000000001</v>
      </c>
      <c r="C1292" s="346" t="str">
        <f>'CONSTRUCTION COST ESTIMATE'!C1292</f>
        <v>POLE AND BRIDGE LIGHT ASSEMBLY (14.5 FOOT)</v>
      </c>
      <c r="D1292" s="347" t="str">
        <f>'CONSTRUCTION COST ESTIMATE'!BB1292</f>
        <v>EA</v>
      </c>
      <c r="E1292" s="348">
        <f>'CONSTRUCTION COST ESTIMATE'!BA1292</f>
        <v>0</v>
      </c>
      <c r="F1292" s="349" t="s">
        <v>11</v>
      </c>
      <c r="G1292" s="349" t="s">
        <v>11</v>
      </c>
    </row>
    <row r="1293" spans="1:9" s="350" customFormat="1" ht="45" hidden="1" customHeight="1">
      <c r="A1293" s="373">
        <f>'CONSTRUCTION COST ESTIMATE'!A1293</f>
        <v>0</v>
      </c>
      <c r="B1293" s="345">
        <f>'CONSTRUCTION COST ESTIMATE'!B1293</f>
        <v>672.01</v>
      </c>
      <c r="C1293" s="346" t="str">
        <f>'CONSTRUCTION COST ESTIMATE'!C1293</f>
        <v>REMOVE, SALVAGE, AND RETURN LIGHT ASSEMBLY TO OWNER</v>
      </c>
      <c r="D1293" s="347" t="str">
        <f>'CONSTRUCTION COST ESTIMATE'!BB1293</f>
        <v>EA</v>
      </c>
      <c r="E1293" s="348">
        <f>'CONSTRUCTION COST ESTIMATE'!BA1293</f>
        <v>0</v>
      </c>
      <c r="F1293" s="349" t="s">
        <v>11</v>
      </c>
      <c r="G1293" s="349" t="s">
        <v>11</v>
      </c>
    </row>
    <row r="1294" spans="1:9" s="350" customFormat="1" ht="45" hidden="1" customHeight="1">
      <c r="A1294" s="373">
        <f>'CONSTRUCTION COST ESTIMATE'!A1294</f>
        <v>0</v>
      </c>
      <c r="B1294" s="345">
        <f>'CONSTRUCTION COST ESTIMATE'!B1294</f>
        <v>672.01099999999997</v>
      </c>
      <c r="C1294" s="346" t="str">
        <f>'CONSTRUCTION COST ESTIMATE'!C1294</f>
        <v>200 AMP SERVICE PEDESTAL</v>
      </c>
      <c r="D1294" s="347" t="str">
        <f>'CONSTRUCTION COST ESTIMATE'!BB1294</f>
        <v>EA</v>
      </c>
      <c r="E1294" s="348">
        <f>'CONSTRUCTION COST ESTIMATE'!BA1294</f>
        <v>0</v>
      </c>
      <c r="F1294" s="349" t="s">
        <v>11</v>
      </c>
      <c r="G1294" s="349" t="s">
        <v>11</v>
      </c>
    </row>
    <row r="1295" spans="1:9" s="350" customFormat="1" ht="45" hidden="1" customHeight="1">
      <c r="A1295" s="373">
        <f>'CONSTRUCTION COST ESTIMATE'!A1295</f>
        <v>0</v>
      </c>
      <c r="B1295" s="345">
        <f>'CONSTRUCTION COST ESTIMATE'!B1295</f>
        <v>672.01199999999994</v>
      </c>
      <c r="C1295" s="346" t="str">
        <f>'CONSTRUCTION COST ESTIMATE'!C1295</f>
        <v>FLOOD LEVEL CONTROL UNIT</v>
      </c>
      <c r="D1295" s="347" t="str">
        <f>'CONSTRUCTION COST ESTIMATE'!BB1295</f>
        <v>EA</v>
      </c>
      <c r="E1295" s="348">
        <f>'CONSTRUCTION COST ESTIMATE'!BA1295</f>
        <v>0</v>
      </c>
      <c r="F1295" s="349" t="s">
        <v>11</v>
      </c>
      <c r="G1295" s="349" t="s">
        <v>11</v>
      </c>
    </row>
    <row r="1296" spans="1:9" s="350" customFormat="1" ht="45" hidden="1" customHeight="1">
      <c r="A1296" s="373">
        <f>'CONSTRUCTION COST ESTIMATE'!A1296</f>
        <v>0</v>
      </c>
      <c r="B1296" s="345">
        <f>'CONSTRUCTION COST ESTIMATE'!B1296</f>
        <v>672.01300000000003</v>
      </c>
      <c r="C1296" s="346" t="str">
        <f>'CONSTRUCTION COST ESTIMATE'!C1296</f>
        <v xml:space="preserve">SOLAR POWERED TRAIL LIGHTING ASSEMBLY ON NEW FOUNDATION </v>
      </c>
      <c r="D1296" s="347" t="str">
        <f>'CONSTRUCTION COST ESTIMATE'!BB1296</f>
        <v xml:space="preserve">EA </v>
      </c>
      <c r="E1296" s="348">
        <f>'CONSTRUCTION COST ESTIMATE'!BA1296</f>
        <v>0</v>
      </c>
      <c r="F1296" s="349" t="s">
        <v>11</v>
      </c>
      <c r="G1296" s="349" t="s">
        <v>11</v>
      </c>
    </row>
    <row r="1297" spans="1:9" s="350" customFormat="1" ht="45" hidden="1" customHeight="1">
      <c r="A1297" s="373">
        <f>'CONSTRUCTION COST ESTIMATE'!A1297</f>
        <v>0</v>
      </c>
      <c r="B1297" s="345">
        <f>'CONSTRUCTION COST ESTIMATE'!B1297</f>
        <v>672.01400000000001</v>
      </c>
      <c r="C1297" s="346" t="str">
        <f>'CONSTRUCTION COST ESTIMATE'!C1297</f>
        <v xml:space="preserve">TRAIL LIGHTING ASSEMBLY ON NEW FOUNDATION </v>
      </c>
      <c r="D1297" s="347" t="str">
        <f>'CONSTRUCTION COST ESTIMATE'!BB1297</f>
        <v>EA</v>
      </c>
      <c r="E1297" s="348">
        <f>'CONSTRUCTION COST ESTIMATE'!BA1297</f>
        <v>0</v>
      </c>
      <c r="F1297" s="349" t="s">
        <v>11</v>
      </c>
      <c r="G1297" s="349" t="s">
        <v>11</v>
      </c>
    </row>
    <row r="1298" spans="1:9" s="350" customFormat="1" ht="30" customHeight="1">
      <c r="A1298" s="372" t="str">
        <f>'CONSTRUCTION COST ESTIMATE'!A1298</f>
        <v>SP 675</v>
      </c>
      <c r="B1298" s="338"/>
      <c r="C1298" s="339" t="str">
        <f>'CONSTRUCTION COST ESTIMATE'!C1298</f>
        <v>MITIGATION</v>
      </c>
      <c r="D1298" s="340"/>
      <c r="E1298" s="341"/>
      <c r="F1298" s="342"/>
      <c r="G1298" s="342"/>
      <c r="I1298" s="344" t="s">
        <v>1447</v>
      </c>
    </row>
    <row r="1299" spans="1:9" s="350" customFormat="1" ht="45" hidden="1" customHeight="1">
      <c r="A1299" s="373">
        <f>'CONSTRUCTION COST ESTIMATE'!A1299</f>
        <v>0</v>
      </c>
      <c r="B1299" s="345">
        <f>'CONSTRUCTION COST ESTIMATE'!B1299</f>
        <v>675.00049999999999</v>
      </c>
      <c r="C1299" s="346" t="str">
        <f>'CONSTRUCTION COST ESTIMATE'!C1299</f>
        <v>PALEONTOLOGICAL MITIGATION</v>
      </c>
      <c r="D1299" s="347" t="str">
        <f>'CONSTRUCTION COST ESTIMATE'!BB1299</f>
        <v>DAY</v>
      </c>
      <c r="E1299" s="348">
        <f>'CONSTRUCTION COST ESTIMATE'!BA1299</f>
        <v>0</v>
      </c>
      <c r="F1299" s="349" t="s">
        <v>11</v>
      </c>
      <c r="G1299" s="349" t="s">
        <v>11</v>
      </c>
    </row>
    <row r="1300" spans="1:9" s="350" customFormat="1" ht="45" hidden="1" customHeight="1">
      <c r="A1300" s="373">
        <f>'CONSTRUCTION COST ESTIMATE'!A1300</f>
        <v>0</v>
      </c>
      <c r="B1300" s="345">
        <f>'CONSTRUCTION COST ESTIMATE'!B1300</f>
        <v>675.00099999999998</v>
      </c>
      <c r="C1300" s="346" t="str">
        <f>'CONSTRUCTION COST ESTIMATE'!C1300</f>
        <v>BURROWING OWL MITIGATION</v>
      </c>
      <c r="D1300" s="347" t="str">
        <f>'CONSTRUCTION COST ESTIMATE'!BB1300</f>
        <v>DAY</v>
      </c>
      <c r="E1300" s="348">
        <f>'CONSTRUCTION COST ESTIMATE'!BA1300</f>
        <v>0</v>
      </c>
      <c r="F1300" s="349" t="s">
        <v>11</v>
      </c>
      <c r="G1300" s="349" t="s">
        <v>11</v>
      </c>
    </row>
    <row r="1301" spans="1:9" s="350" customFormat="1" ht="30" customHeight="1">
      <c r="A1301" s="372" t="str">
        <f>'CONSTRUCTION COST ESTIMATE'!A1301</f>
        <v>SP 680-688</v>
      </c>
      <c r="B1301" s="338"/>
      <c r="C1301" s="339" t="str">
        <f>'CONSTRUCTION COST ESTIMATE'!C1301</f>
        <v>FIBER OPTICS</v>
      </c>
      <c r="D1301" s="340"/>
      <c r="E1301" s="341"/>
      <c r="F1301" s="342"/>
      <c r="G1301" s="342"/>
      <c r="I1301" s="344" t="s">
        <v>1447</v>
      </c>
    </row>
    <row r="1302" spans="1:9" s="350" customFormat="1" ht="45" hidden="1" customHeight="1">
      <c r="A1302" s="373">
        <f>'CONSTRUCTION COST ESTIMATE'!A1302</f>
        <v>0</v>
      </c>
      <c r="B1302" s="345">
        <f>'CONSTRUCTION COST ESTIMATE'!B1302</f>
        <v>680.00049999999999</v>
      </c>
      <c r="C1302" s="346" t="str">
        <f>'CONSTRUCTION COST ESTIMATE'!C1302</f>
        <v>FIBER OPTIC CABLE (72 - STRAND)</v>
      </c>
      <c r="D1302" s="347" t="str">
        <f>'CONSTRUCTION COST ESTIMATE'!BB1302</f>
        <v>LF</v>
      </c>
      <c r="E1302" s="348">
        <f>'CONSTRUCTION COST ESTIMATE'!BA1302</f>
        <v>0</v>
      </c>
      <c r="F1302" s="349" t="s">
        <v>11</v>
      </c>
      <c r="G1302" s="349" t="s">
        <v>11</v>
      </c>
    </row>
    <row r="1303" spans="1:9" s="350" customFormat="1" ht="45" hidden="1" customHeight="1">
      <c r="A1303" s="373">
        <f>'CONSTRUCTION COST ESTIMATE'!A1303</f>
        <v>0</v>
      </c>
      <c r="B1303" s="345">
        <f>'CONSTRUCTION COST ESTIMATE'!B1303</f>
        <v>680.00099999999998</v>
      </c>
      <c r="C1303" s="346" t="str">
        <f>'CONSTRUCTION COST ESTIMATE'!C1303</f>
        <v>FIBER OPTIC CABLE (96-STRAND)</v>
      </c>
      <c r="D1303" s="347" t="str">
        <f>'CONSTRUCTION COST ESTIMATE'!BB1303</f>
        <v>LF</v>
      </c>
      <c r="E1303" s="348">
        <f>'CONSTRUCTION COST ESTIMATE'!BA1303</f>
        <v>0</v>
      </c>
      <c r="F1303" s="349" t="s">
        <v>11</v>
      </c>
      <c r="G1303" s="349" t="s">
        <v>11</v>
      </c>
    </row>
    <row r="1304" spans="1:9" s="350" customFormat="1" ht="45" hidden="1" customHeight="1">
      <c r="A1304" s="373">
        <f>'CONSTRUCTION COST ESTIMATE'!A1304</f>
        <v>0</v>
      </c>
      <c r="B1304" s="345">
        <f>'CONSTRUCTION COST ESTIMATE'!B1304</f>
        <v>680.00149999999996</v>
      </c>
      <c r="C1304" s="346" t="str">
        <f>'CONSTRUCTION COST ESTIMATE'!C1304</f>
        <v>FIBER OPTIC CABLE (144-STRAND)</v>
      </c>
      <c r="D1304" s="347" t="str">
        <f>'CONSTRUCTION COST ESTIMATE'!BB1304</f>
        <v>LF</v>
      </c>
      <c r="E1304" s="348">
        <f>'CONSTRUCTION COST ESTIMATE'!BA1304</f>
        <v>0</v>
      </c>
      <c r="F1304" s="349" t="s">
        <v>11</v>
      </c>
      <c r="G1304" s="349" t="s">
        <v>11</v>
      </c>
    </row>
    <row r="1305" spans="1:9" s="350" customFormat="1" ht="45" hidden="1" customHeight="1">
      <c r="A1305" s="373">
        <f>'CONSTRUCTION COST ESTIMATE'!A1305</f>
        <v>0</v>
      </c>
      <c r="B1305" s="345">
        <f>'CONSTRUCTION COST ESTIMATE'!B1305</f>
        <v>680.00199999999995</v>
      </c>
      <c r="C1305" s="346" t="str">
        <f>'CONSTRUCTION COST ESTIMATE'!C1305</f>
        <v>FIBER OPTIC CABLE (XX-STRAND)</v>
      </c>
      <c r="D1305" s="347" t="str">
        <f>'CONSTRUCTION COST ESTIMATE'!BB1305</f>
        <v>LF</v>
      </c>
      <c r="E1305" s="348">
        <f>'CONSTRUCTION COST ESTIMATE'!BA1305</f>
        <v>0</v>
      </c>
      <c r="F1305" s="349" t="s">
        <v>11</v>
      </c>
      <c r="G1305" s="349" t="s">
        <v>11</v>
      </c>
    </row>
    <row r="1306" spans="1:9" s="350" customFormat="1" ht="45" hidden="1" customHeight="1">
      <c r="A1306" s="373">
        <f>'CONSTRUCTION COST ESTIMATE'!A1306</f>
        <v>0</v>
      </c>
      <c r="B1306" s="345">
        <f>'CONSTRUCTION COST ESTIMATE'!B1306</f>
        <v>681.00049999999999</v>
      </c>
      <c r="C1306" s="346" t="str">
        <f>'CONSTRUCTION COST ESTIMATE'!C1306</f>
        <v>UNDERGROUND SPLICE ENCLOSURE</v>
      </c>
      <c r="D1306" s="347" t="str">
        <f>'CONSTRUCTION COST ESTIMATE'!BB1306</f>
        <v>EA</v>
      </c>
      <c r="E1306" s="348">
        <f>'CONSTRUCTION COST ESTIMATE'!BA1306</f>
        <v>0</v>
      </c>
      <c r="F1306" s="349" t="s">
        <v>11</v>
      </c>
      <c r="G1306" s="349" t="s">
        <v>11</v>
      </c>
    </row>
    <row r="1307" spans="1:9" s="350" customFormat="1" ht="45" hidden="1" customHeight="1">
      <c r="A1307" s="373">
        <f>'CONSTRUCTION COST ESTIMATE'!A1307</f>
        <v>0</v>
      </c>
      <c r="B1307" s="345">
        <f>'CONSTRUCTION COST ESTIMATE'!B1307</f>
        <v>681.00099999999998</v>
      </c>
      <c r="C1307" s="346" t="str">
        <f>'CONSTRUCTION COST ESTIMATE'!C1307</f>
        <v>RE-PULL FIBER OBTIC CABLE</v>
      </c>
      <c r="D1307" s="347" t="str">
        <f>'CONSTRUCTION COST ESTIMATE'!BB1307</f>
        <v>LF</v>
      </c>
      <c r="E1307" s="348">
        <f>'CONSTRUCTION COST ESTIMATE'!BA1307</f>
        <v>0</v>
      </c>
      <c r="F1307" s="349" t="s">
        <v>11</v>
      </c>
      <c r="G1307" s="349" t="s">
        <v>11</v>
      </c>
    </row>
    <row r="1308" spans="1:9" s="350" customFormat="1" ht="45" hidden="1" customHeight="1">
      <c r="A1308" s="373">
        <f>'CONSTRUCTION COST ESTIMATE'!A1308</f>
        <v>0</v>
      </c>
      <c r="B1308" s="345">
        <f>'CONSTRUCTION COST ESTIMATE'!B1308</f>
        <v>681.00199999999995</v>
      </c>
      <c r="C1308" s="346" t="str">
        <f>'CONSTRUCTION COST ESTIMATE'!C1308</f>
        <v>COMMUNICATION DISTRIBUTION CABLE ASSEMBLY</v>
      </c>
      <c r="D1308" s="347" t="str">
        <f>'CONSTRUCTION COST ESTIMATE'!BB1308</f>
        <v>EA</v>
      </c>
      <c r="E1308" s="348">
        <f>'CONSTRUCTION COST ESTIMATE'!BA1308</f>
        <v>0</v>
      </c>
      <c r="F1308" s="349" t="s">
        <v>11</v>
      </c>
      <c r="G1308" s="349" t="s">
        <v>11</v>
      </c>
    </row>
    <row r="1309" spans="1:9" s="350" customFormat="1" ht="45" hidden="1" customHeight="1">
      <c r="A1309" s="373">
        <f>'CONSTRUCTION COST ESTIMATE'!A1309</f>
        <v>0</v>
      </c>
      <c r="B1309" s="345">
        <f>'CONSTRUCTION COST ESTIMATE'!B1309</f>
        <v>681.00300000000004</v>
      </c>
      <c r="C1309" s="346" t="str">
        <f>'CONSTRUCTION COST ESTIMATE'!C1309</f>
        <v>CLV ETHERNET SWITCH</v>
      </c>
      <c r="D1309" s="347" t="str">
        <f>'CONSTRUCTION COST ESTIMATE'!BB1309</f>
        <v>EA</v>
      </c>
      <c r="E1309" s="348">
        <f>'CONSTRUCTION COST ESTIMATE'!BA1309</f>
        <v>0</v>
      </c>
      <c r="F1309" s="349" t="s">
        <v>11</v>
      </c>
      <c r="G1309" s="349" t="s">
        <v>11</v>
      </c>
    </row>
    <row r="1310" spans="1:9" s="350" customFormat="1" ht="45" hidden="1" customHeight="1">
      <c r="A1310" s="373">
        <f>'CONSTRUCTION COST ESTIMATE'!A1310</f>
        <v>0</v>
      </c>
      <c r="B1310" s="345">
        <f>'CONSTRUCTION COST ESTIMATE'!B1310</f>
        <v>682.00099999999998</v>
      </c>
      <c r="C1310" s="346" t="str">
        <f>'CONSTRUCTION COST ESTIMATE'!C1310</f>
        <v>SHELF MOUNT FIBER OPTIC TRANSCEIVERS (OTR/SH) WITH CABLES</v>
      </c>
      <c r="D1310" s="347" t="str">
        <f>'CONSTRUCTION COST ESTIMATE'!BB1310</f>
        <v>EA</v>
      </c>
      <c r="E1310" s="348">
        <f>'CONSTRUCTION COST ESTIMATE'!BA1310</f>
        <v>0</v>
      </c>
      <c r="F1310" s="349" t="s">
        <v>11</v>
      </c>
      <c r="G1310" s="349" t="s">
        <v>11</v>
      </c>
    </row>
    <row r="1311" spans="1:9" s="350" customFormat="1" ht="45" hidden="1" customHeight="1">
      <c r="A1311" s="373">
        <f>'CONSTRUCTION COST ESTIMATE'!A1311</f>
        <v>0</v>
      </c>
      <c r="B1311" s="345">
        <f>'CONSTRUCTION COST ESTIMATE'!B1311</f>
        <v>682.00199999999995</v>
      </c>
      <c r="C1311" s="346" t="str">
        <f>'CONSTRUCTION COST ESTIMATE'!C1311</f>
        <v>RACK MOUNT FIBER OPTIC TRANSCEIVERS (OTR/SH) WITH CABLES</v>
      </c>
      <c r="D1311" s="347" t="str">
        <f>'CONSTRUCTION COST ESTIMATE'!BB1311</f>
        <v>EA</v>
      </c>
      <c r="E1311" s="348">
        <f>'CONSTRUCTION COST ESTIMATE'!BA1311</f>
        <v>0</v>
      </c>
      <c r="F1311" s="349" t="s">
        <v>11</v>
      </c>
      <c r="G1311" s="349" t="s">
        <v>11</v>
      </c>
    </row>
    <row r="1312" spans="1:9" s="350" customFormat="1" ht="45" hidden="1" customHeight="1">
      <c r="A1312" s="373">
        <f>'CONSTRUCTION COST ESTIMATE'!A1312</f>
        <v>0</v>
      </c>
      <c r="B1312" s="345">
        <f>'CONSTRUCTION COST ESTIMATE'!B1312</f>
        <v>682.00300000000004</v>
      </c>
      <c r="C1312" s="346" t="str">
        <f>'CONSTRUCTION COST ESTIMATE'!C1312</f>
        <v>19-INCH RACK MOUNTED FIBER OPTIC CARD CAGE</v>
      </c>
      <c r="D1312" s="347" t="str">
        <f>'CONSTRUCTION COST ESTIMATE'!BB1312</f>
        <v>EA</v>
      </c>
      <c r="E1312" s="348">
        <f>'CONSTRUCTION COST ESTIMATE'!BA1312</f>
        <v>0</v>
      </c>
      <c r="F1312" s="349" t="s">
        <v>11</v>
      </c>
      <c r="G1312" s="349" t="s">
        <v>11</v>
      </c>
    </row>
    <row r="1313" spans="1:9" s="350" customFormat="1" ht="45" hidden="1" customHeight="1">
      <c r="A1313" s="373">
        <f>'CONSTRUCTION COST ESTIMATE'!A1313</f>
        <v>0</v>
      </c>
      <c r="B1313" s="345">
        <f>'CONSTRUCTION COST ESTIMATE'!B1313</f>
        <v>683.00099999999998</v>
      </c>
      <c r="C1313" s="346" t="str">
        <f>'CONSTRUCTION COST ESTIMATE'!C1313</f>
        <v>SHELF MOUNTED VIDEO OPTICAL TRANSCEIVERS WITH CABLE</v>
      </c>
      <c r="D1313" s="347" t="str">
        <f>'CONSTRUCTION COST ESTIMATE'!BB1313</f>
        <v>EA</v>
      </c>
      <c r="E1313" s="348">
        <f>'CONSTRUCTION COST ESTIMATE'!BA1313</f>
        <v>0</v>
      </c>
      <c r="F1313" s="349" t="s">
        <v>11</v>
      </c>
      <c r="G1313" s="349" t="s">
        <v>11</v>
      </c>
    </row>
    <row r="1314" spans="1:9" s="350" customFormat="1" ht="45" hidden="1" customHeight="1">
      <c r="A1314" s="373">
        <f>'CONSTRUCTION COST ESTIMATE'!A1314</f>
        <v>0</v>
      </c>
      <c r="B1314" s="345">
        <f>'CONSTRUCTION COST ESTIMATE'!B1314</f>
        <v>683.00199999999995</v>
      </c>
      <c r="C1314" s="346" t="str">
        <f>'CONSTRUCTION COST ESTIMATE'!C1314</f>
        <v>RACK MOUNTED VIDEO OPTICAL TRANSCEIVERS WITH CABLE</v>
      </c>
      <c r="D1314" s="347" t="str">
        <f>'CONSTRUCTION COST ESTIMATE'!BB1314</f>
        <v>EA</v>
      </c>
      <c r="E1314" s="348">
        <f>'CONSTRUCTION COST ESTIMATE'!BA1314</f>
        <v>0</v>
      </c>
      <c r="F1314" s="349" t="s">
        <v>11</v>
      </c>
      <c r="G1314" s="349" t="s">
        <v>11</v>
      </c>
    </row>
    <row r="1315" spans="1:9" s="350" customFormat="1" ht="45" hidden="1" customHeight="1">
      <c r="A1315" s="373">
        <f>'CONSTRUCTION COST ESTIMATE'!A1315</f>
        <v>0</v>
      </c>
      <c r="B1315" s="345">
        <f>'CONSTRUCTION COST ESTIMATE'!B1315</f>
        <v>683.00300000000004</v>
      </c>
      <c r="C1315" s="346" t="str">
        <f>'CONSTRUCTION COST ESTIMATE'!C1315</f>
        <v>19-INCH RACK MOUNTED VIDEO OPTICAL CARD CAGE</v>
      </c>
      <c r="D1315" s="347" t="str">
        <f>'CONSTRUCTION COST ESTIMATE'!BB1315</f>
        <v>EA</v>
      </c>
      <c r="E1315" s="348">
        <f>'CONSTRUCTION COST ESTIMATE'!BA1315</f>
        <v>0</v>
      </c>
      <c r="F1315" s="349" t="s">
        <v>11</v>
      </c>
      <c r="G1315" s="349" t="s">
        <v>11</v>
      </c>
    </row>
    <row r="1316" spans="1:9" s="350" customFormat="1" ht="45" hidden="1" customHeight="1">
      <c r="A1316" s="373">
        <f>'CONSTRUCTION COST ESTIMATE'!A1316</f>
        <v>0</v>
      </c>
      <c r="B1316" s="345">
        <f>'CONSTRUCTION COST ESTIMATE'!B1316</f>
        <v>684.00099999999998</v>
      </c>
      <c r="C1316" s="346" t="str">
        <f>'CONSTRUCTION COST ESTIMATE'!C1316</f>
        <v>FIELD-HARDENED ETHERNET SWITCH</v>
      </c>
      <c r="D1316" s="347" t="str">
        <f>'CONSTRUCTION COST ESTIMATE'!BB1316</f>
        <v>EA</v>
      </c>
      <c r="E1316" s="348">
        <f>'CONSTRUCTION COST ESTIMATE'!BA1316</f>
        <v>0</v>
      </c>
      <c r="F1316" s="349" t="s">
        <v>11</v>
      </c>
      <c r="G1316" s="349" t="s">
        <v>11</v>
      </c>
    </row>
    <row r="1317" spans="1:9" s="350" customFormat="1" ht="45" hidden="1" customHeight="1">
      <c r="A1317" s="373">
        <f>'CONSTRUCTION COST ESTIMATE'!A1317</f>
        <v>0</v>
      </c>
      <c r="B1317" s="345">
        <f>'CONSTRUCTION COST ESTIMATE'!B1317</f>
        <v>685.00099999999998</v>
      </c>
      <c r="C1317" s="346" t="str">
        <f>'CONSTRUCTION COST ESTIMATE'!C1317</f>
        <v>VIDEO ENCODER</v>
      </c>
      <c r="D1317" s="347" t="str">
        <f>'CONSTRUCTION COST ESTIMATE'!BB1317</f>
        <v>EA</v>
      </c>
      <c r="E1317" s="348">
        <f>'CONSTRUCTION COST ESTIMATE'!BA1317</f>
        <v>0</v>
      </c>
      <c r="F1317" s="349" t="s">
        <v>11</v>
      </c>
      <c r="G1317" s="349" t="s">
        <v>11</v>
      </c>
    </row>
    <row r="1318" spans="1:9" s="350" customFormat="1" ht="45" hidden="1" customHeight="1">
      <c r="A1318" s="373">
        <f>'CONSTRUCTION COST ESTIMATE'!A1318</f>
        <v>0</v>
      </c>
      <c r="B1318" s="345">
        <f>'CONSTRUCTION COST ESTIMATE'!B1318</f>
        <v>685.00199999999995</v>
      </c>
      <c r="C1318" s="346" t="str">
        <f>'CONSTRUCTION COST ESTIMATE'!C1318</f>
        <v>VIDEO ENCODER EXTENDED 2-YEAR WARRANTY</v>
      </c>
      <c r="D1318" s="347" t="str">
        <f>'CONSTRUCTION COST ESTIMATE'!BB1318</f>
        <v>LS</v>
      </c>
      <c r="E1318" s="348">
        <f>'CONSTRUCTION COST ESTIMATE'!BA1318</f>
        <v>0</v>
      </c>
      <c r="F1318" s="349" t="s">
        <v>11</v>
      </c>
      <c r="G1318" s="349" t="s">
        <v>11</v>
      </c>
    </row>
    <row r="1319" spans="1:9" s="350" customFormat="1" ht="45" hidden="1" customHeight="1">
      <c r="A1319" s="373">
        <f>'CONSTRUCTION COST ESTIMATE'!A1319</f>
        <v>0</v>
      </c>
      <c r="B1319" s="345">
        <f>'CONSTRUCTION COST ESTIMATE'!B1319</f>
        <v>686.00099999999998</v>
      </c>
      <c r="C1319" s="346" t="str">
        <f>'CONSTRUCTION COST ESTIMATE'!C1319</f>
        <v>VIDEO DECODER</v>
      </c>
      <c r="D1319" s="347" t="str">
        <f>'CONSTRUCTION COST ESTIMATE'!BB1319</f>
        <v>EA</v>
      </c>
      <c r="E1319" s="348">
        <f>'CONSTRUCTION COST ESTIMATE'!BA1319</f>
        <v>0</v>
      </c>
      <c r="F1319" s="349" t="s">
        <v>11</v>
      </c>
      <c r="G1319" s="349" t="s">
        <v>11</v>
      </c>
    </row>
    <row r="1320" spans="1:9" s="350" customFormat="1" ht="45" hidden="1" customHeight="1">
      <c r="A1320" s="373">
        <f>'CONSTRUCTION COST ESTIMATE'!A1320</f>
        <v>0</v>
      </c>
      <c r="B1320" s="345">
        <f>'CONSTRUCTION COST ESTIMATE'!B1320</f>
        <v>686.00199999999995</v>
      </c>
      <c r="C1320" s="346" t="str">
        <f>'CONSTRUCTION COST ESTIMATE'!C1320</f>
        <v>VIDEO DECODER EXTENDED 2-YEAR WARRANTY</v>
      </c>
      <c r="D1320" s="347" t="str">
        <f>'CONSTRUCTION COST ESTIMATE'!BB1320</f>
        <v>LS</v>
      </c>
      <c r="E1320" s="348">
        <f>'CONSTRUCTION COST ESTIMATE'!BA1320</f>
        <v>0</v>
      </c>
      <c r="F1320" s="349" t="s">
        <v>11</v>
      </c>
      <c r="G1320" s="349" t="s">
        <v>11</v>
      </c>
    </row>
    <row r="1321" spans="1:9" s="350" customFormat="1" ht="45" hidden="1" customHeight="1">
      <c r="A1321" s="373">
        <f>'CONSTRUCTION COST ESTIMATE'!A1321</f>
        <v>0</v>
      </c>
      <c r="B1321" s="345">
        <f>'CONSTRUCTION COST ESTIMATE'!B1321</f>
        <v>687.00099999999998</v>
      </c>
      <c r="C1321" s="346" t="str">
        <f>'CONSTRUCTION COST ESTIMATE'!C1321</f>
        <v>CCTV FIELD EQUIPMENT</v>
      </c>
      <c r="D1321" s="347" t="str">
        <f>'CONSTRUCTION COST ESTIMATE'!BB1321</f>
        <v>EA</v>
      </c>
      <c r="E1321" s="348">
        <f>'CONSTRUCTION COST ESTIMATE'!BA1321</f>
        <v>0</v>
      </c>
      <c r="F1321" s="349" t="s">
        <v>11</v>
      </c>
      <c r="G1321" s="349" t="s">
        <v>11</v>
      </c>
    </row>
    <row r="1322" spans="1:9" s="350" customFormat="1" ht="45" hidden="1" customHeight="1">
      <c r="A1322" s="373">
        <f>'CONSTRUCTION COST ESTIMATE'!A1322</f>
        <v>0</v>
      </c>
      <c r="B1322" s="345">
        <f>'CONSTRUCTION COST ESTIMATE'!B1322</f>
        <v>688.00099999999998</v>
      </c>
      <c r="C1322" s="346" t="str">
        <f>'CONSTRUCTION COST ESTIMATE'!C1322</f>
        <v>REMOTE DATA RADIO UNIT</v>
      </c>
      <c r="D1322" s="347" t="str">
        <f>'CONSTRUCTION COST ESTIMATE'!BB1322</f>
        <v>EA</v>
      </c>
      <c r="E1322" s="348">
        <f>'CONSTRUCTION COST ESTIMATE'!BA1322</f>
        <v>0</v>
      </c>
      <c r="F1322" s="349" t="s">
        <v>11</v>
      </c>
      <c r="G1322" s="349" t="s">
        <v>11</v>
      </c>
    </row>
    <row r="1323" spans="1:9" s="350" customFormat="1" ht="30" customHeight="1">
      <c r="A1323" s="372" t="str">
        <f>'CONSTRUCTION COST ESTIMATE'!A1323</f>
        <v>SP 690-695</v>
      </c>
      <c r="B1323" s="338"/>
      <c r="C1323" s="339" t="str">
        <f>'CONSTRUCTION COST ESTIMATE'!C1323</f>
        <v>CURED IN PLACE REHAB EXISTING SEWERS</v>
      </c>
      <c r="D1323" s="340"/>
      <c r="E1323" s="341"/>
      <c r="F1323" s="342"/>
      <c r="G1323" s="342"/>
      <c r="I1323" s="344" t="s">
        <v>1447</v>
      </c>
    </row>
    <row r="1324" spans="1:9" s="350" customFormat="1" ht="45" hidden="1" customHeight="1">
      <c r="A1324" s="373">
        <f>'CONSTRUCTION COST ESTIMATE'!A1324</f>
        <v>0</v>
      </c>
      <c r="B1324" s="345">
        <f>'CONSTRUCTION COST ESTIMATE'!B1324</f>
        <v>690.00049999999999</v>
      </c>
      <c r="C1324" s="346" t="str">
        <f>'CONSTRUCTION COST ESTIMATE'!C1324</f>
        <v>CURED IN PLACE PIPE (CIPP) LINER (12 INCH)</v>
      </c>
      <c r="D1324" s="347" t="str">
        <f>'CONSTRUCTION COST ESTIMATE'!BB1324</f>
        <v>LF</v>
      </c>
      <c r="E1324" s="348">
        <f>'CONSTRUCTION COST ESTIMATE'!BA1324</f>
        <v>0</v>
      </c>
      <c r="F1324" s="349" t="s">
        <v>11</v>
      </c>
      <c r="G1324" s="349" t="s">
        <v>11</v>
      </c>
    </row>
    <row r="1325" spans="1:9" s="350" customFormat="1" ht="45" hidden="1" customHeight="1">
      <c r="A1325" s="373">
        <f>'CONSTRUCTION COST ESTIMATE'!A1325</f>
        <v>0</v>
      </c>
      <c r="B1325" s="345">
        <f>'CONSTRUCTION COST ESTIMATE'!B1325</f>
        <v>690.00099999999998</v>
      </c>
      <c r="C1325" s="346" t="str">
        <f>'CONSTRUCTION COST ESTIMATE'!C1325</f>
        <v>CURED IN PLACE PIPE (CIPP) LINER (12 INCH)</v>
      </c>
      <c r="D1325" s="347" t="str">
        <f>'CONSTRUCTION COST ESTIMATE'!BB1325</f>
        <v>EA</v>
      </c>
      <c r="E1325" s="348">
        <f>'CONSTRUCTION COST ESTIMATE'!BA1325</f>
        <v>0</v>
      </c>
      <c r="F1325" s="349" t="s">
        <v>11</v>
      </c>
      <c r="G1325" s="349" t="s">
        <v>11</v>
      </c>
    </row>
    <row r="1326" spans="1:9" s="350" customFormat="1" ht="45" hidden="1" customHeight="1">
      <c r="A1326" s="373">
        <f>'CONSTRUCTION COST ESTIMATE'!A1326</f>
        <v>0</v>
      </c>
      <c r="B1326" s="345">
        <f>'CONSTRUCTION COST ESTIMATE'!B1326</f>
        <v>690.00199999999995</v>
      </c>
      <c r="C1326" s="346" t="str">
        <f>'CONSTRUCTION COST ESTIMATE'!C1326</f>
        <v>CURED IN PLACE PIPE (CIPP) LINER (15 INCH)</v>
      </c>
      <c r="D1326" s="347" t="str">
        <f>'CONSTRUCTION COST ESTIMATE'!BB1326</f>
        <v>LF</v>
      </c>
      <c r="E1326" s="348">
        <f>'CONSTRUCTION COST ESTIMATE'!BA1326</f>
        <v>0</v>
      </c>
      <c r="F1326" s="349" t="s">
        <v>11</v>
      </c>
      <c r="G1326" s="349" t="s">
        <v>11</v>
      </c>
    </row>
    <row r="1327" spans="1:9" s="350" customFormat="1" ht="45" hidden="1" customHeight="1">
      <c r="A1327" s="373">
        <f>'CONSTRUCTION COST ESTIMATE'!A1327</f>
        <v>0</v>
      </c>
      <c r="B1327" s="345">
        <f>'CONSTRUCTION COST ESTIMATE'!B1327</f>
        <v>690.00300000000004</v>
      </c>
      <c r="C1327" s="346" t="str">
        <f>'CONSTRUCTION COST ESTIMATE'!C1327</f>
        <v>CURED IN PLACE PIPE (CIPP) LINER (15 INCH)</v>
      </c>
      <c r="D1327" s="347" t="str">
        <f>'CONSTRUCTION COST ESTIMATE'!BB1327</f>
        <v>EA</v>
      </c>
      <c r="E1327" s="348">
        <f>'CONSTRUCTION COST ESTIMATE'!BA1327</f>
        <v>0</v>
      </c>
      <c r="F1327" s="349" t="s">
        <v>11</v>
      </c>
      <c r="G1327" s="349" t="s">
        <v>11</v>
      </c>
    </row>
    <row r="1328" spans="1:9" s="350" customFormat="1" ht="45" hidden="1" customHeight="1">
      <c r="A1328" s="373">
        <f>'CONSTRUCTION COST ESTIMATE'!A1328</f>
        <v>0</v>
      </c>
      <c r="B1328" s="345">
        <f>'CONSTRUCTION COST ESTIMATE'!B1328</f>
        <v>690.00400000000002</v>
      </c>
      <c r="C1328" s="346" t="str">
        <f>'CONSTRUCTION COST ESTIMATE'!C1328</f>
        <v>CURED IN PLACE PIPE (CIPP) LINER (18 INCH)</v>
      </c>
      <c r="D1328" s="347" t="str">
        <f>'CONSTRUCTION COST ESTIMATE'!BB1328</f>
        <v>LF</v>
      </c>
      <c r="E1328" s="348">
        <f>'CONSTRUCTION COST ESTIMATE'!BA1328</f>
        <v>0</v>
      </c>
      <c r="F1328" s="349" t="s">
        <v>11</v>
      </c>
      <c r="G1328" s="349" t="s">
        <v>11</v>
      </c>
    </row>
    <row r="1329" spans="1:7" s="350" customFormat="1" ht="45" hidden="1" customHeight="1">
      <c r="A1329" s="373">
        <f>'CONSTRUCTION COST ESTIMATE'!A1329</f>
        <v>0</v>
      </c>
      <c r="B1329" s="345">
        <f>'CONSTRUCTION COST ESTIMATE'!B1329</f>
        <v>690.005</v>
      </c>
      <c r="C1329" s="346" t="str">
        <f>'CONSTRUCTION COST ESTIMATE'!C1329</f>
        <v>CURED IN PLACE PIPE (CIPP) LINER (18 INCH)</v>
      </c>
      <c r="D1329" s="347" t="str">
        <f>'CONSTRUCTION COST ESTIMATE'!BB1329</f>
        <v>EA</v>
      </c>
      <c r="E1329" s="348">
        <f>'CONSTRUCTION COST ESTIMATE'!BA1329</f>
        <v>0</v>
      </c>
      <c r="F1329" s="349" t="s">
        <v>11</v>
      </c>
      <c r="G1329" s="349" t="s">
        <v>11</v>
      </c>
    </row>
    <row r="1330" spans="1:7" s="350" customFormat="1" ht="45" hidden="1" customHeight="1">
      <c r="A1330" s="373">
        <f>'CONSTRUCTION COST ESTIMATE'!A1330</f>
        <v>0</v>
      </c>
      <c r="B1330" s="345">
        <f>'CONSTRUCTION COST ESTIMATE'!B1330</f>
        <v>690.00599999999997</v>
      </c>
      <c r="C1330" s="346" t="str">
        <f>'CONSTRUCTION COST ESTIMATE'!C1330</f>
        <v>CURED IN PLACE PIPE (CIPP) LINER (21 INCH)</v>
      </c>
      <c r="D1330" s="347" t="str">
        <f>'CONSTRUCTION COST ESTIMATE'!BB1330</f>
        <v>LF</v>
      </c>
      <c r="E1330" s="348">
        <f>'CONSTRUCTION COST ESTIMATE'!BA1330</f>
        <v>0</v>
      </c>
      <c r="F1330" s="349" t="s">
        <v>11</v>
      </c>
      <c r="G1330" s="349" t="s">
        <v>11</v>
      </c>
    </row>
    <row r="1331" spans="1:7" s="350" customFormat="1" ht="45" hidden="1" customHeight="1">
      <c r="A1331" s="373">
        <f>'CONSTRUCTION COST ESTIMATE'!A1331</f>
        <v>0</v>
      </c>
      <c r="B1331" s="345">
        <f>'CONSTRUCTION COST ESTIMATE'!B1331</f>
        <v>690.00699999999995</v>
      </c>
      <c r="C1331" s="346" t="str">
        <f>'CONSTRUCTION COST ESTIMATE'!C1331</f>
        <v>CURED IN PLACE PIPE (CIPP) LINER (21 INCH)</v>
      </c>
      <c r="D1331" s="347" t="str">
        <f>'CONSTRUCTION COST ESTIMATE'!BB1331</f>
        <v>EA</v>
      </c>
      <c r="E1331" s="348">
        <f>'CONSTRUCTION COST ESTIMATE'!BA1331</f>
        <v>0</v>
      </c>
      <c r="F1331" s="349" t="s">
        <v>11</v>
      </c>
      <c r="G1331" s="349" t="s">
        <v>11</v>
      </c>
    </row>
    <row r="1332" spans="1:7" s="350" customFormat="1" ht="45" hidden="1" customHeight="1">
      <c r="A1332" s="373">
        <f>'CONSTRUCTION COST ESTIMATE'!A1332</f>
        <v>0</v>
      </c>
      <c r="B1332" s="345">
        <f>'CONSTRUCTION COST ESTIMATE'!B1332</f>
        <v>690.00800000000004</v>
      </c>
      <c r="C1332" s="346" t="str">
        <f>'CONSTRUCTION COST ESTIMATE'!C1332</f>
        <v>CURED IN PLACE PIPE (CIPP) LINER (24 INCH)</v>
      </c>
      <c r="D1332" s="347" t="str">
        <f>'CONSTRUCTION COST ESTIMATE'!BB1332</f>
        <v>LF</v>
      </c>
      <c r="E1332" s="348">
        <f>'CONSTRUCTION COST ESTIMATE'!BA1332</f>
        <v>0</v>
      </c>
      <c r="F1332" s="349" t="s">
        <v>11</v>
      </c>
      <c r="G1332" s="349" t="s">
        <v>11</v>
      </c>
    </row>
    <row r="1333" spans="1:7" s="350" customFormat="1" ht="45" hidden="1" customHeight="1">
      <c r="A1333" s="373">
        <f>'CONSTRUCTION COST ESTIMATE'!A1333</f>
        <v>0</v>
      </c>
      <c r="B1333" s="345">
        <f>'CONSTRUCTION COST ESTIMATE'!B1333</f>
        <v>690.00900000000001</v>
      </c>
      <c r="C1333" s="346" t="str">
        <f>'CONSTRUCTION COST ESTIMATE'!C1333</f>
        <v>CURED IN PLACE PIPE (CIPP) LINER (24 INCH)</v>
      </c>
      <c r="D1333" s="347" t="str">
        <f>'CONSTRUCTION COST ESTIMATE'!BB1333</f>
        <v>EA</v>
      </c>
      <c r="E1333" s="348">
        <f>'CONSTRUCTION COST ESTIMATE'!BA1333</f>
        <v>0</v>
      </c>
      <c r="F1333" s="349" t="s">
        <v>11</v>
      </c>
      <c r="G1333" s="349" t="s">
        <v>11</v>
      </c>
    </row>
    <row r="1334" spans="1:7" s="350" customFormat="1" ht="45" hidden="1" customHeight="1">
      <c r="A1334" s="373">
        <f>'CONSTRUCTION COST ESTIMATE'!A1334</f>
        <v>0</v>
      </c>
      <c r="B1334" s="345">
        <f>'CONSTRUCTION COST ESTIMATE'!B1334</f>
        <v>690.01</v>
      </c>
      <c r="C1334" s="346" t="str">
        <f>'CONSTRUCTION COST ESTIMATE'!C1334</f>
        <v>CURED IN PLACE PIPE (CIPP) LINER (27 INCH)</v>
      </c>
      <c r="D1334" s="347" t="str">
        <f>'CONSTRUCTION COST ESTIMATE'!BB1334</f>
        <v>LF</v>
      </c>
      <c r="E1334" s="348">
        <f>'CONSTRUCTION COST ESTIMATE'!BA1334</f>
        <v>0</v>
      </c>
      <c r="F1334" s="349" t="s">
        <v>11</v>
      </c>
      <c r="G1334" s="349" t="s">
        <v>11</v>
      </c>
    </row>
    <row r="1335" spans="1:7" s="350" customFormat="1" ht="45" hidden="1" customHeight="1">
      <c r="A1335" s="373">
        <f>'CONSTRUCTION COST ESTIMATE'!A1335</f>
        <v>0</v>
      </c>
      <c r="B1335" s="345">
        <f>'CONSTRUCTION COST ESTIMATE'!B1335</f>
        <v>690.01099999999997</v>
      </c>
      <c r="C1335" s="346" t="str">
        <f>'CONSTRUCTION COST ESTIMATE'!C1335</f>
        <v>CURED IN PLACE PIPE (CIPP) LINER (27 INCH)</v>
      </c>
      <c r="D1335" s="347" t="str">
        <f>'CONSTRUCTION COST ESTIMATE'!BB1335</f>
        <v>EA</v>
      </c>
      <c r="E1335" s="348">
        <f>'CONSTRUCTION COST ESTIMATE'!BA1335</f>
        <v>0</v>
      </c>
      <c r="F1335" s="349" t="s">
        <v>11</v>
      </c>
      <c r="G1335" s="349" t="s">
        <v>11</v>
      </c>
    </row>
    <row r="1336" spans="1:7" s="350" customFormat="1" ht="45" hidden="1" customHeight="1">
      <c r="A1336" s="373">
        <f>'CONSTRUCTION COST ESTIMATE'!A1336</f>
        <v>0</v>
      </c>
      <c r="B1336" s="345">
        <f>'CONSTRUCTION COST ESTIMATE'!B1336</f>
        <v>690.01199999999994</v>
      </c>
      <c r="C1336" s="346" t="str">
        <f>'CONSTRUCTION COST ESTIMATE'!C1336</f>
        <v>CURED IN PLACE PIPE (CIPP) LINER (30 INCH)</v>
      </c>
      <c r="D1336" s="347" t="str">
        <f>'CONSTRUCTION COST ESTIMATE'!BB1336</f>
        <v>LF</v>
      </c>
      <c r="E1336" s="348">
        <f>'CONSTRUCTION COST ESTIMATE'!BA1336</f>
        <v>0</v>
      </c>
      <c r="F1336" s="349" t="s">
        <v>11</v>
      </c>
      <c r="G1336" s="349" t="s">
        <v>11</v>
      </c>
    </row>
    <row r="1337" spans="1:7" s="350" customFormat="1" ht="45" hidden="1" customHeight="1">
      <c r="A1337" s="373">
        <f>'CONSTRUCTION COST ESTIMATE'!A1337</f>
        <v>0</v>
      </c>
      <c r="B1337" s="345">
        <f>'CONSTRUCTION COST ESTIMATE'!B1337</f>
        <v>690.01300000000003</v>
      </c>
      <c r="C1337" s="346" t="str">
        <f>'CONSTRUCTION COST ESTIMATE'!C1337</f>
        <v>CURED IN PLACE PIPE (CIPP) LINER (30 INCH)</v>
      </c>
      <c r="D1337" s="347" t="str">
        <f>'CONSTRUCTION COST ESTIMATE'!BB1337</f>
        <v>EA</v>
      </c>
      <c r="E1337" s="348">
        <f>'CONSTRUCTION COST ESTIMATE'!BA1337</f>
        <v>0</v>
      </c>
      <c r="F1337" s="349" t="s">
        <v>11</v>
      </c>
      <c r="G1337" s="349" t="s">
        <v>11</v>
      </c>
    </row>
    <row r="1338" spans="1:7" s="350" customFormat="1" ht="45" hidden="1" customHeight="1">
      <c r="A1338" s="373">
        <f>'CONSTRUCTION COST ESTIMATE'!A1338</f>
        <v>0</v>
      </c>
      <c r="B1338" s="345">
        <f>'CONSTRUCTION COST ESTIMATE'!B1338</f>
        <v>690.01400000000001</v>
      </c>
      <c r="C1338" s="346" t="str">
        <f>'CONSTRUCTION COST ESTIMATE'!C1338</f>
        <v>CURED IN PLACE PIPE (CIPP) LINER (33 INCH)</v>
      </c>
      <c r="D1338" s="347" t="str">
        <f>'CONSTRUCTION COST ESTIMATE'!BB1338</f>
        <v>LF</v>
      </c>
      <c r="E1338" s="348">
        <f>'CONSTRUCTION COST ESTIMATE'!BA1338</f>
        <v>0</v>
      </c>
      <c r="F1338" s="349" t="s">
        <v>11</v>
      </c>
      <c r="G1338" s="349" t="s">
        <v>11</v>
      </c>
    </row>
    <row r="1339" spans="1:7" s="350" customFormat="1" ht="45" hidden="1" customHeight="1">
      <c r="A1339" s="373">
        <f>'CONSTRUCTION COST ESTIMATE'!A1339</f>
        <v>0</v>
      </c>
      <c r="B1339" s="345">
        <f>'CONSTRUCTION COST ESTIMATE'!B1339</f>
        <v>690.01499999999999</v>
      </c>
      <c r="C1339" s="346" t="str">
        <f>'CONSTRUCTION COST ESTIMATE'!C1339</f>
        <v>CURED IN PLACE PIPE (CIPP) LINER (33 INCH)</v>
      </c>
      <c r="D1339" s="347" t="str">
        <f>'CONSTRUCTION COST ESTIMATE'!BB1339</f>
        <v>EA</v>
      </c>
      <c r="E1339" s="348">
        <f>'CONSTRUCTION COST ESTIMATE'!BA1339</f>
        <v>0</v>
      </c>
      <c r="F1339" s="349" t="s">
        <v>11</v>
      </c>
      <c r="G1339" s="349" t="s">
        <v>11</v>
      </c>
    </row>
    <row r="1340" spans="1:7" s="350" customFormat="1" ht="45" hidden="1" customHeight="1">
      <c r="A1340" s="373">
        <f>'CONSTRUCTION COST ESTIMATE'!A1340</f>
        <v>0</v>
      </c>
      <c r="B1340" s="345">
        <f>'CONSTRUCTION COST ESTIMATE'!B1340</f>
        <v>690.01599999999996</v>
      </c>
      <c r="C1340" s="346" t="str">
        <f>'CONSTRUCTION COST ESTIMATE'!C1340</f>
        <v>CURED IN PLACE PIPE (CIPP) LINER (36 INCH)</v>
      </c>
      <c r="D1340" s="347" t="str">
        <f>'CONSTRUCTION COST ESTIMATE'!BB1340</f>
        <v>LF</v>
      </c>
      <c r="E1340" s="348">
        <f>'CONSTRUCTION COST ESTIMATE'!BA1340</f>
        <v>0</v>
      </c>
      <c r="F1340" s="349" t="s">
        <v>11</v>
      </c>
      <c r="G1340" s="349" t="s">
        <v>11</v>
      </c>
    </row>
    <row r="1341" spans="1:7" s="350" customFormat="1" ht="45" hidden="1" customHeight="1">
      <c r="A1341" s="373">
        <f>'CONSTRUCTION COST ESTIMATE'!A1341</f>
        <v>0</v>
      </c>
      <c r="B1341" s="345">
        <f>'CONSTRUCTION COST ESTIMATE'!B1341</f>
        <v>690.01700000000005</v>
      </c>
      <c r="C1341" s="346" t="str">
        <f>'CONSTRUCTION COST ESTIMATE'!C1341</f>
        <v>CURED IN PLACE PIPE (CIPP) LINER (36 INCH)</v>
      </c>
      <c r="D1341" s="347" t="str">
        <f>'CONSTRUCTION COST ESTIMATE'!BB1341</f>
        <v>EA</v>
      </c>
      <c r="E1341" s="348">
        <f>'CONSTRUCTION COST ESTIMATE'!BA1341</f>
        <v>0</v>
      </c>
      <c r="F1341" s="349" t="s">
        <v>11</v>
      </c>
      <c r="G1341" s="349" t="s">
        <v>11</v>
      </c>
    </row>
    <row r="1342" spans="1:7" s="350" customFormat="1" ht="45" hidden="1" customHeight="1">
      <c r="A1342" s="373">
        <f>'CONSTRUCTION COST ESTIMATE'!A1342</f>
        <v>0</v>
      </c>
      <c r="B1342" s="345">
        <f>'CONSTRUCTION COST ESTIMATE'!B1342</f>
        <v>690.01800000000003</v>
      </c>
      <c r="C1342" s="346" t="str">
        <f>'CONSTRUCTION COST ESTIMATE'!C1342</f>
        <v>CURED IN PLACE PIPE (CIPP) LINER (39 INCH)</v>
      </c>
      <c r="D1342" s="347" t="str">
        <f>'CONSTRUCTION COST ESTIMATE'!BB1342</f>
        <v>LF</v>
      </c>
      <c r="E1342" s="348">
        <f>'CONSTRUCTION COST ESTIMATE'!BA1342</f>
        <v>0</v>
      </c>
      <c r="F1342" s="349" t="s">
        <v>11</v>
      </c>
      <c r="G1342" s="349" t="s">
        <v>11</v>
      </c>
    </row>
    <row r="1343" spans="1:7" s="350" customFormat="1" ht="45" hidden="1" customHeight="1">
      <c r="A1343" s="373">
        <f>'CONSTRUCTION COST ESTIMATE'!A1343</f>
        <v>0</v>
      </c>
      <c r="B1343" s="345">
        <f>'CONSTRUCTION COST ESTIMATE'!B1343</f>
        <v>690.01900000000001</v>
      </c>
      <c r="C1343" s="346" t="str">
        <f>'CONSTRUCTION COST ESTIMATE'!C1343</f>
        <v>CURED IN PLACE PIPE (CIPP) LINER (39 INCH)</v>
      </c>
      <c r="D1343" s="347" t="str">
        <f>'CONSTRUCTION COST ESTIMATE'!BB1343</f>
        <v>EA</v>
      </c>
      <c r="E1343" s="348">
        <f>'CONSTRUCTION COST ESTIMATE'!BA1343</f>
        <v>0</v>
      </c>
      <c r="F1343" s="349" t="s">
        <v>11</v>
      </c>
      <c r="G1343" s="349" t="s">
        <v>11</v>
      </c>
    </row>
    <row r="1344" spans="1:7" s="350" customFormat="1" ht="45" hidden="1" customHeight="1">
      <c r="A1344" s="373">
        <f>'CONSTRUCTION COST ESTIMATE'!A1344</f>
        <v>0</v>
      </c>
      <c r="B1344" s="345">
        <f>'CONSTRUCTION COST ESTIMATE'!B1344</f>
        <v>690.02</v>
      </c>
      <c r="C1344" s="346" t="str">
        <f>'CONSTRUCTION COST ESTIMATE'!C1344</f>
        <v>CURED IN PLACE PIPE (CIPP) LINER (42 INCH)</v>
      </c>
      <c r="D1344" s="347" t="str">
        <f>'CONSTRUCTION COST ESTIMATE'!BB1344</f>
        <v>LF</v>
      </c>
      <c r="E1344" s="348">
        <f>'CONSTRUCTION COST ESTIMATE'!BA1344</f>
        <v>0</v>
      </c>
      <c r="F1344" s="349" t="s">
        <v>11</v>
      </c>
      <c r="G1344" s="349" t="s">
        <v>11</v>
      </c>
    </row>
    <row r="1345" spans="1:7" s="350" customFormat="1" ht="45" hidden="1" customHeight="1">
      <c r="A1345" s="373">
        <f>'CONSTRUCTION COST ESTIMATE'!A1345</f>
        <v>0</v>
      </c>
      <c r="B1345" s="345">
        <f>'CONSTRUCTION COST ESTIMATE'!B1345</f>
        <v>690.02099999999996</v>
      </c>
      <c r="C1345" s="346" t="str">
        <f>'CONSTRUCTION COST ESTIMATE'!C1345</f>
        <v>CURED IN PLACE PIPE (CIPP) LINER (42 INCH)</v>
      </c>
      <c r="D1345" s="347" t="str">
        <f>'CONSTRUCTION COST ESTIMATE'!BB1345</f>
        <v>EA</v>
      </c>
      <c r="E1345" s="348">
        <f>'CONSTRUCTION COST ESTIMATE'!BA1345</f>
        <v>0</v>
      </c>
      <c r="F1345" s="349" t="s">
        <v>11</v>
      </c>
      <c r="G1345" s="349" t="s">
        <v>11</v>
      </c>
    </row>
    <row r="1346" spans="1:7" s="350" customFormat="1" ht="45" hidden="1" customHeight="1">
      <c r="A1346" s="373">
        <f>'CONSTRUCTION COST ESTIMATE'!A1346</f>
        <v>0</v>
      </c>
      <c r="B1346" s="345">
        <f>'CONSTRUCTION COST ESTIMATE'!B1346</f>
        <v>690.02200000000005</v>
      </c>
      <c r="C1346" s="346" t="str">
        <f>'CONSTRUCTION COST ESTIMATE'!C1346</f>
        <v>CURED IN PLACE PIPE (CIPP) LINER (48 INCH)</v>
      </c>
      <c r="D1346" s="347" t="str">
        <f>'CONSTRUCTION COST ESTIMATE'!BB1346</f>
        <v>LF</v>
      </c>
      <c r="E1346" s="348">
        <f>'CONSTRUCTION COST ESTIMATE'!BA1346</f>
        <v>0</v>
      </c>
      <c r="F1346" s="349" t="s">
        <v>11</v>
      </c>
      <c r="G1346" s="349" t="s">
        <v>11</v>
      </c>
    </row>
    <row r="1347" spans="1:7" s="350" customFormat="1" ht="45" hidden="1" customHeight="1">
      <c r="A1347" s="373">
        <f>'CONSTRUCTION COST ESTIMATE'!A1347</f>
        <v>0</v>
      </c>
      <c r="B1347" s="345">
        <f>'CONSTRUCTION COST ESTIMATE'!B1347</f>
        <v>690.02300000000002</v>
      </c>
      <c r="C1347" s="346" t="str">
        <f>'CONSTRUCTION COST ESTIMATE'!C1347</f>
        <v>CURED IN PLACE PIPE (CIPP) LINER (48 INCH)</v>
      </c>
      <c r="D1347" s="347" t="str">
        <f>'CONSTRUCTION COST ESTIMATE'!BB1347</f>
        <v>EA</v>
      </c>
      <c r="E1347" s="348">
        <f>'CONSTRUCTION COST ESTIMATE'!BA1347</f>
        <v>0</v>
      </c>
      <c r="F1347" s="349" t="s">
        <v>11</v>
      </c>
      <c r="G1347" s="349" t="s">
        <v>11</v>
      </c>
    </row>
    <row r="1348" spans="1:7" s="350" customFormat="1" ht="45" hidden="1" customHeight="1">
      <c r="A1348" s="373">
        <f>'CONSTRUCTION COST ESTIMATE'!A1348</f>
        <v>0</v>
      </c>
      <c r="B1348" s="345">
        <f>'CONSTRUCTION COST ESTIMATE'!B1348</f>
        <v>690.024</v>
      </c>
      <c r="C1348" s="346" t="str">
        <f>'CONSTRUCTION COST ESTIMATE'!C1348</f>
        <v>CURED IN PLACE PIPE (CIPP) LINER (54 INCH)</v>
      </c>
      <c r="D1348" s="347" t="str">
        <f>'CONSTRUCTION COST ESTIMATE'!BB1348</f>
        <v>LF</v>
      </c>
      <c r="E1348" s="348">
        <f>'CONSTRUCTION COST ESTIMATE'!BA1348</f>
        <v>0</v>
      </c>
      <c r="F1348" s="349" t="s">
        <v>11</v>
      </c>
      <c r="G1348" s="349" t="s">
        <v>11</v>
      </c>
    </row>
    <row r="1349" spans="1:7" s="350" customFormat="1" ht="45" hidden="1" customHeight="1">
      <c r="A1349" s="373">
        <f>'CONSTRUCTION COST ESTIMATE'!A1349</f>
        <v>0</v>
      </c>
      <c r="B1349" s="345">
        <f>'CONSTRUCTION COST ESTIMATE'!B1349</f>
        <v>690.02499999999998</v>
      </c>
      <c r="C1349" s="346" t="str">
        <f>'CONSTRUCTION COST ESTIMATE'!C1349</f>
        <v>CURED IN PLACE PIPE (CIPP) LINER (54 INCH)</v>
      </c>
      <c r="D1349" s="347" t="str">
        <f>'CONSTRUCTION COST ESTIMATE'!BB1349</f>
        <v>EA</v>
      </c>
      <c r="E1349" s="348">
        <f>'CONSTRUCTION COST ESTIMATE'!BA1349</f>
        <v>0</v>
      </c>
      <c r="F1349" s="349" t="s">
        <v>11</v>
      </c>
      <c r="G1349" s="349" t="s">
        <v>11</v>
      </c>
    </row>
    <row r="1350" spans="1:7" s="350" customFormat="1" ht="45" hidden="1" customHeight="1">
      <c r="A1350" s="373">
        <f>'CONSTRUCTION COST ESTIMATE'!A1350</f>
        <v>0</v>
      </c>
      <c r="B1350" s="345">
        <f>'CONSTRUCTION COST ESTIMATE'!B1350</f>
        <v>690.02599999999995</v>
      </c>
      <c r="C1350" s="346" t="str">
        <f>'CONSTRUCTION COST ESTIMATE'!C1350</f>
        <v>CURED IN PLACE PIPE (CIPP) LINER (60 INCH)</v>
      </c>
      <c r="D1350" s="347" t="str">
        <f>'CONSTRUCTION COST ESTIMATE'!BB1350</f>
        <v>LF</v>
      </c>
      <c r="E1350" s="348">
        <f>'CONSTRUCTION COST ESTIMATE'!BA1350</f>
        <v>0</v>
      </c>
      <c r="F1350" s="349" t="s">
        <v>11</v>
      </c>
      <c r="G1350" s="349" t="s">
        <v>11</v>
      </c>
    </row>
    <row r="1351" spans="1:7" s="350" customFormat="1" ht="45" hidden="1" customHeight="1">
      <c r="A1351" s="373">
        <f>'CONSTRUCTION COST ESTIMATE'!A1351</f>
        <v>0</v>
      </c>
      <c r="B1351" s="345">
        <f>'CONSTRUCTION COST ESTIMATE'!B1351</f>
        <v>690.02700000000004</v>
      </c>
      <c r="C1351" s="346" t="str">
        <f>'CONSTRUCTION COST ESTIMATE'!C1351</f>
        <v>CURED IN PLACE PIPE (CIPP) LINER (60 INCH)</v>
      </c>
      <c r="D1351" s="347" t="str">
        <f>'CONSTRUCTION COST ESTIMATE'!BB1351</f>
        <v>EA</v>
      </c>
      <c r="E1351" s="348">
        <f>'CONSTRUCTION COST ESTIMATE'!BA1351</f>
        <v>0</v>
      </c>
      <c r="F1351" s="349" t="s">
        <v>11</v>
      </c>
      <c r="G1351" s="349" t="s">
        <v>11</v>
      </c>
    </row>
    <row r="1352" spans="1:7" s="350" customFormat="1" ht="45" hidden="1" customHeight="1">
      <c r="A1352" s="373">
        <f>'CONSTRUCTION COST ESTIMATE'!A1352</f>
        <v>0</v>
      </c>
      <c r="B1352" s="345">
        <f>'CONSTRUCTION COST ESTIMATE'!B1352</f>
        <v>690.02800000000002</v>
      </c>
      <c r="C1352" s="346" t="str">
        <f>'CONSTRUCTION COST ESTIMATE'!C1352</f>
        <v>CURED IN PLACE PIPE (CIPP) LINER (66 INCH)</v>
      </c>
      <c r="D1352" s="347" t="str">
        <f>'CONSTRUCTION COST ESTIMATE'!BB1352</f>
        <v>LF</v>
      </c>
      <c r="E1352" s="348">
        <f>'CONSTRUCTION COST ESTIMATE'!BA1352</f>
        <v>0</v>
      </c>
      <c r="F1352" s="349" t="s">
        <v>11</v>
      </c>
      <c r="G1352" s="349" t="s">
        <v>11</v>
      </c>
    </row>
    <row r="1353" spans="1:7" s="350" customFormat="1" ht="45" hidden="1" customHeight="1">
      <c r="A1353" s="373">
        <f>'CONSTRUCTION COST ESTIMATE'!A1353</f>
        <v>0</v>
      </c>
      <c r="B1353" s="345">
        <f>'CONSTRUCTION COST ESTIMATE'!B1353</f>
        <v>690.029</v>
      </c>
      <c r="C1353" s="346" t="str">
        <f>'CONSTRUCTION COST ESTIMATE'!C1353</f>
        <v>CURED IN PLACE PIPE (CIPP) LINER (66 INCH)</v>
      </c>
      <c r="D1353" s="347" t="str">
        <f>'CONSTRUCTION COST ESTIMATE'!BB1353</f>
        <v>EA</v>
      </c>
      <c r="E1353" s="348">
        <f>'CONSTRUCTION COST ESTIMATE'!BA1353</f>
        <v>0</v>
      </c>
      <c r="F1353" s="349" t="s">
        <v>11</v>
      </c>
      <c r="G1353" s="349" t="s">
        <v>11</v>
      </c>
    </row>
    <row r="1354" spans="1:7" s="350" customFormat="1" ht="45" hidden="1" customHeight="1">
      <c r="A1354" s="373">
        <f>'CONSTRUCTION COST ESTIMATE'!A1354</f>
        <v>0</v>
      </c>
      <c r="B1354" s="345">
        <f>'CONSTRUCTION COST ESTIMATE'!B1354</f>
        <v>690.03</v>
      </c>
      <c r="C1354" s="346" t="str">
        <f>'CONSTRUCTION COST ESTIMATE'!C1354</f>
        <v>CURED IN PLACE PIPE (CIPP) LINER (72 INCH)</v>
      </c>
      <c r="D1354" s="347" t="str">
        <f>'CONSTRUCTION COST ESTIMATE'!BB1354</f>
        <v>LF</v>
      </c>
      <c r="E1354" s="348">
        <f>'CONSTRUCTION COST ESTIMATE'!BA1354</f>
        <v>0</v>
      </c>
      <c r="F1354" s="349" t="s">
        <v>11</v>
      </c>
      <c r="G1354" s="349" t="s">
        <v>11</v>
      </c>
    </row>
    <row r="1355" spans="1:7" s="350" customFormat="1" ht="45" hidden="1" customHeight="1">
      <c r="A1355" s="373">
        <f>'CONSTRUCTION COST ESTIMATE'!A1355</f>
        <v>0</v>
      </c>
      <c r="B1355" s="345">
        <f>'CONSTRUCTION COST ESTIMATE'!B1355</f>
        <v>690.03099999999995</v>
      </c>
      <c r="C1355" s="346" t="str">
        <f>'CONSTRUCTION COST ESTIMATE'!C1355</f>
        <v>CURED IN PLACE PIPE (CIPP) LINER (72 INCH)</v>
      </c>
      <c r="D1355" s="347" t="str">
        <f>'CONSTRUCTION COST ESTIMATE'!BB1355</f>
        <v>EA</v>
      </c>
      <c r="E1355" s="348">
        <f>'CONSTRUCTION COST ESTIMATE'!BA1355</f>
        <v>0</v>
      </c>
      <c r="F1355" s="349" t="s">
        <v>11</v>
      </c>
      <c r="G1355" s="349" t="s">
        <v>11</v>
      </c>
    </row>
    <row r="1356" spans="1:7" s="350" customFormat="1" ht="45" hidden="1" customHeight="1">
      <c r="A1356" s="373">
        <f>'CONSTRUCTION COST ESTIMATE'!A1356</f>
        <v>0</v>
      </c>
      <c r="B1356" s="345">
        <f>'CONSTRUCTION COST ESTIMATE'!B1356</f>
        <v>690.03200000000004</v>
      </c>
      <c r="C1356" s="346" t="str">
        <f>'CONSTRUCTION COST ESTIMATE'!C1356</f>
        <v>CURED IN PLACE PIPE (CIPP) LINER (78 INCH)</v>
      </c>
      <c r="D1356" s="347" t="str">
        <f>'CONSTRUCTION COST ESTIMATE'!BB1356</f>
        <v>LF</v>
      </c>
      <c r="E1356" s="348">
        <f>'CONSTRUCTION COST ESTIMATE'!BA1356</f>
        <v>0</v>
      </c>
      <c r="F1356" s="349" t="s">
        <v>11</v>
      </c>
      <c r="G1356" s="349" t="s">
        <v>11</v>
      </c>
    </row>
    <row r="1357" spans="1:7" s="350" customFormat="1" ht="45" hidden="1" customHeight="1">
      <c r="A1357" s="373">
        <f>'CONSTRUCTION COST ESTIMATE'!A1357</f>
        <v>0</v>
      </c>
      <c r="B1357" s="345">
        <f>'CONSTRUCTION COST ESTIMATE'!B1357</f>
        <v>690.03300000000002</v>
      </c>
      <c r="C1357" s="346" t="str">
        <f>'CONSTRUCTION COST ESTIMATE'!C1357</f>
        <v>CURED IN PLACE PIPE (CIPP) LINER (78 INCH)</v>
      </c>
      <c r="D1357" s="347" t="str">
        <f>'CONSTRUCTION COST ESTIMATE'!BB1357</f>
        <v>EA</v>
      </c>
      <c r="E1357" s="348">
        <f>'CONSTRUCTION COST ESTIMATE'!BA1357</f>
        <v>0</v>
      </c>
      <c r="F1357" s="349" t="s">
        <v>11</v>
      </c>
      <c r="G1357" s="349" t="s">
        <v>11</v>
      </c>
    </row>
    <row r="1358" spans="1:7" s="350" customFormat="1" ht="45" hidden="1" customHeight="1">
      <c r="A1358" s="373">
        <f>'CONSTRUCTION COST ESTIMATE'!A1358</f>
        <v>0</v>
      </c>
      <c r="B1358" s="345">
        <f>'CONSTRUCTION COST ESTIMATE'!B1358</f>
        <v>690.03399999999999</v>
      </c>
      <c r="C1358" s="346" t="str">
        <f>'CONSTRUCTION COST ESTIMATE'!C1358</f>
        <v>CURED IN PLACE PIPE (CIPP) LINER (84 INCH)</v>
      </c>
      <c r="D1358" s="347" t="str">
        <f>'CONSTRUCTION COST ESTIMATE'!BB1358</f>
        <v>LF</v>
      </c>
      <c r="E1358" s="348">
        <f>'CONSTRUCTION COST ESTIMATE'!BA1358</f>
        <v>0</v>
      </c>
      <c r="F1358" s="349" t="s">
        <v>11</v>
      </c>
      <c r="G1358" s="349" t="s">
        <v>11</v>
      </c>
    </row>
    <row r="1359" spans="1:7" s="350" customFormat="1" ht="45" hidden="1" customHeight="1">
      <c r="A1359" s="373">
        <f>'CONSTRUCTION COST ESTIMATE'!A1359</f>
        <v>0</v>
      </c>
      <c r="B1359" s="345">
        <f>'CONSTRUCTION COST ESTIMATE'!B1359</f>
        <v>690.03499999999997</v>
      </c>
      <c r="C1359" s="346" t="str">
        <f>'CONSTRUCTION COST ESTIMATE'!C1359</f>
        <v>CURED IN PLACE PIPE (CIPP) LINER (84 INCH)</v>
      </c>
      <c r="D1359" s="347" t="str">
        <f>'CONSTRUCTION COST ESTIMATE'!BB1359</f>
        <v>EA</v>
      </c>
      <c r="E1359" s="348">
        <f>'CONSTRUCTION COST ESTIMATE'!BA1359</f>
        <v>0</v>
      </c>
      <c r="F1359" s="349" t="s">
        <v>11</v>
      </c>
      <c r="G1359" s="349" t="s">
        <v>11</v>
      </c>
    </row>
    <row r="1360" spans="1:7" s="350" customFormat="1" ht="45" hidden="1" customHeight="1">
      <c r="A1360" s="373">
        <f>'CONSTRUCTION COST ESTIMATE'!A1360</f>
        <v>0</v>
      </c>
      <c r="B1360" s="345">
        <f>'CONSTRUCTION COST ESTIMATE'!B1360</f>
        <v>690.03599999999994</v>
      </c>
      <c r="C1360" s="346" t="str">
        <f>'CONSTRUCTION COST ESTIMATE'!C1360</f>
        <v>CURED IN PLACE PIPE (CIPP) LINER (90 INCH)</v>
      </c>
      <c r="D1360" s="347" t="str">
        <f>'CONSTRUCTION COST ESTIMATE'!BB1360</f>
        <v>LF</v>
      </c>
      <c r="E1360" s="348">
        <f>'CONSTRUCTION COST ESTIMATE'!BA1360</f>
        <v>0</v>
      </c>
      <c r="F1360" s="349" t="s">
        <v>11</v>
      </c>
      <c r="G1360" s="349" t="s">
        <v>11</v>
      </c>
    </row>
    <row r="1361" spans="1:7" s="350" customFormat="1" ht="45" hidden="1" customHeight="1">
      <c r="A1361" s="373">
        <f>'CONSTRUCTION COST ESTIMATE'!A1361</f>
        <v>0</v>
      </c>
      <c r="B1361" s="345">
        <f>'CONSTRUCTION COST ESTIMATE'!B1361</f>
        <v>690.03700000000003</v>
      </c>
      <c r="C1361" s="346" t="str">
        <f>'CONSTRUCTION COST ESTIMATE'!C1361</f>
        <v>CURED IN PLACE PIPE (CIPP) LINER (90 INCH)</v>
      </c>
      <c r="D1361" s="347" t="str">
        <f>'CONSTRUCTION COST ESTIMATE'!BB1361</f>
        <v>EA</v>
      </c>
      <c r="E1361" s="348">
        <f>'CONSTRUCTION COST ESTIMATE'!BA1361</f>
        <v>0</v>
      </c>
      <c r="F1361" s="349" t="s">
        <v>11</v>
      </c>
      <c r="G1361" s="349" t="s">
        <v>11</v>
      </c>
    </row>
    <row r="1362" spans="1:7" s="350" customFormat="1" ht="45" hidden="1" customHeight="1">
      <c r="A1362" s="373">
        <f>'CONSTRUCTION COST ESTIMATE'!A1362</f>
        <v>0</v>
      </c>
      <c r="B1362" s="345">
        <f>'CONSTRUCTION COST ESTIMATE'!B1362</f>
        <v>690.03800000000001</v>
      </c>
      <c r="C1362" s="346" t="str">
        <f>'CONSTRUCTION COST ESTIMATE'!C1362</f>
        <v>CURED IN PLACE PIPE (CIPP) LINER (96 INCH)</v>
      </c>
      <c r="D1362" s="347" t="str">
        <f>'CONSTRUCTION COST ESTIMATE'!BB1362</f>
        <v>LF</v>
      </c>
      <c r="E1362" s="348">
        <f>'CONSTRUCTION COST ESTIMATE'!BA1362</f>
        <v>0</v>
      </c>
      <c r="F1362" s="349" t="s">
        <v>11</v>
      </c>
      <c r="G1362" s="349" t="s">
        <v>11</v>
      </c>
    </row>
    <row r="1363" spans="1:7" s="350" customFormat="1" ht="45" hidden="1" customHeight="1">
      <c r="A1363" s="373">
        <f>'CONSTRUCTION COST ESTIMATE'!A1363</f>
        <v>0</v>
      </c>
      <c r="B1363" s="345">
        <f>'CONSTRUCTION COST ESTIMATE'!B1363</f>
        <v>690.03899999999999</v>
      </c>
      <c r="C1363" s="346" t="str">
        <f>'CONSTRUCTION COST ESTIMATE'!C1363</f>
        <v>CURED IN PLACE PIPE (CIPP) LINER (96 INCH)</v>
      </c>
      <c r="D1363" s="347" t="str">
        <f>'CONSTRUCTION COST ESTIMATE'!BB1363</f>
        <v>EA</v>
      </c>
      <c r="E1363" s="348">
        <f>'CONSTRUCTION COST ESTIMATE'!BA1363</f>
        <v>0</v>
      </c>
      <c r="F1363" s="349" t="s">
        <v>11</v>
      </c>
      <c r="G1363" s="349" t="s">
        <v>11</v>
      </c>
    </row>
    <row r="1364" spans="1:7" s="350" customFormat="1" ht="45" hidden="1" customHeight="1">
      <c r="A1364" s="373">
        <f>'CONSTRUCTION COST ESTIMATE'!A1364</f>
        <v>0</v>
      </c>
      <c r="B1364" s="345">
        <f>'CONSTRUCTION COST ESTIMATE'!B1364</f>
        <v>690.04</v>
      </c>
      <c r="C1364" s="346" t="str">
        <f>'CONSTRUCTION COST ESTIMATE'!C1364</f>
        <v>CURED IN PLACE SECTIONAL PIPE LINER (12 INCH)</v>
      </c>
      <c r="D1364" s="347" t="str">
        <f>'CONSTRUCTION COST ESTIMATE'!BB1364</f>
        <v>LF</v>
      </c>
      <c r="E1364" s="348">
        <f>'CONSTRUCTION COST ESTIMATE'!BA1364</f>
        <v>0</v>
      </c>
      <c r="F1364" s="349" t="s">
        <v>11</v>
      </c>
      <c r="G1364" s="349" t="s">
        <v>11</v>
      </c>
    </row>
    <row r="1365" spans="1:7" s="350" customFormat="1" ht="45" hidden="1" customHeight="1">
      <c r="A1365" s="373">
        <f>'CONSTRUCTION COST ESTIMATE'!A1365</f>
        <v>0</v>
      </c>
      <c r="B1365" s="345">
        <f>'CONSTRUCTION COST ESTIMATE'!B1365</f>
        <v>690.04100000000005</v>
      </c>
      <c r="C1365" s="346" t="str">
        <f>'CONSTRUCTION COST ESTIMATE'!C1365</f>
        <v>CURED IN PLACE SECTIONAL PIPE LINER (12 INCH)</v>
      </c>
      <c r="D1365" s="347" t="str">
        <f>'CONSTRUCTION COST ESTIMATE'!BB1365</f>
        <v>EA</v>
      </c>
      <c r="E1365" s="348">
        <f>'CONSTRUCTION COST ESTIMATE'!BA1365</f>
        <v>0</v>
      </c>
      <c r="F1365" s="349" t="s">
        <v>11</v>
      </c>
      <c r="G1365" s="349" t="s">
        <v>11</v>
      </c>
    </row>
    <row r="1366" spans="1:7" s="350" customFormat="1" ht="45" hidden="1" customHeight="1">
      <c r="A1366" s="373">
        <f>'CONSTRUCTION COST ESTIMATE'!A1366</f>
        <v>0</v>
      </c>
      <c r="B1366" s="345">
        <f>'CONSTRUCTION COST ESTIMATE'!B1366</f>
        <v>690.04200000000003</v>
      </c>
      <c r="C1366" s="346" t="str">
        <f>'CONSTRUCTION COST ESTIMATE'!C1366</f>
        <v>CURED IN PLACE SECTIONAL PIPE LINER (15 INCH)</v>
      </c>
      <c r="D1366" s="347" t="str">
        <f>'CONSTRUCTION COST ESTIMATE'!BB1366</f>
        <v>LF</v>
      </c>
      <c r="E1366" s="348">
        <f>'CONSTRUCTION COST ESTIMATE'!BA1366</f>
        <v>0</v>
      </c>
      <c r="F1366" s="349" t="s">
        <v>11</v>
      </c>
      <c r="G1366" s="349" t="s">
        <v>11</v>
      </c>
    </row>
    <row r="1367" spans="1:7" s="350" customFormat="1" ht="45" hidden="1" customHeight="1">
      <c r="A1367" s="373">
        <f>'CONSTRUCTION COST ESTIMATE'!A1367</f>
        <v>0</v>
      </c>
      <c r="B1367" s="345">
        <f>'CONSTRUCTION COST ESTIMATE'!B1367</f>
        <v>690.04300000000001</v>
      </c>
      <c r="C1367" s="346" t="str">
        <f>'CONSTRUCTION COST ESTIMATE'!C1367</f>
        <v>CURED IN PLACE SECTIONAL PIPE LINER (15 INCH)</v>
      </c>
      <c r="D1367" s="347" t="str">
        <f>'CONSTRUCTION COST ESTIMATE'!BB1367</f>
        <v>EA</v>
      </c>
      <c r="E1367" s="348">
        <f>'CONSTRUCTION COST ESTIMATE'!BA1367</f>
        <v>0</v>
      </c>
      <c r="F1367" s="349" t="s">
        <v>11</v>
      </c>
      <c r="G1367" s="349" t="s">
        <v>11</v>
      </c>
    </row>
    <row r="1368" spans="1:7" s="350" customFormat="1" ht="45" hidden="1" customHeight="1">
      <c r="A1368" s="373">
        <f>'CONSTRUCTION COST ESTIMATE'!A1368</f>
        <v>0</v>
      </c>
      <c r="B1368" s="345">
        <f>'CONSTRUCTION COST ESTIMATE'!B1368</f>
        <v>690.04399999999998</v>
      </c>
      <c r="C1368" s="346" t="str">
        <f>'CONSTRUCTION COST ESTIMATE'!C1368</f>
        <v>CURED IN PLACE SECTIONAL PIPE LINER (18 INCH)</v>
      </c>
      <c r="D1368" s="347" t="str">
        <f>'CONSTRUCTION COST ESTIMATE'!BB1368</f>
        <v>LF</v>
      </c>
      <c r="E1368" s="348">
        <f>'CONSTRUCTION COST ESTIMATE'!BA1368</f>
        <v>0</v>
      </c>
      <c r="F1368" s="349" t="s">
        <v>11</v>
      </c>
      <c r="G1368" s="349" t="s">
        <v>11</v>
      </c>
    </row>
    <row r="1369" spans="1:7" s="350" customFormat="1" ht="45" hidden="1" customHeight="1">
      <c r="A1369" s="373">
        <f>'CONSTRUCTION COST ESTIMATE'!A1369</f>
        <v>0</v>
      </c>
      <c r="B1369" s="345">
        <f>'CONSTRUCTION COST ESTIMATE'!B1369</f>
        <v>690.04499999999996</v>
      </c>
      <c r="C1369" s="346" t="str">
        <f>'CONSTRUCTION COST ESTIMATE'!C1369</f>
        <v>CURED IN PLACE SECTIONAL PIPE LINER (18 INCH)</v>
      </c>
      <c r="D1369" s="347" t="str">
        <f>'CONSTRUCTION COST ESTIMATE'!BB1369</f>
        <v>EA</v>
      </c>
      <c r="E1369" s="348">
        <f>'CONSTRUCTION COST ESTIMATE'!BA1369</f>
        <v>0</v>
      </c>
      <c r="F1369" s="349" t="s">
        <v>11</v>
      </c>
      <c r="G1369" s="349" t="s">
        <v>11</v>
      </c>
    </row>
    <row r="1370" spans="1:7" s="350" customFormat="1" ht="45" hidden="1" customHeight="1">
      <c r="A1370" s="373">
        <f>'CONSTRUCTION COST ESTIMATE'!A1370</f>
        <v>0</v>
      </c>
      <c r="B1370" s="345">
        <f>'CONSTRUCTION COST ESTIMATE'!B1370</f>
        <v>690.04600000000005</v>
      </c>
      <c r="C1370" s="346" t="str">
        <f>'CONSTRUCTION COST ESTIMATE'!C1370</f>
        <v>CURED IN PLACE SECTIONAL PIPE LINER (21 INCH)</v>
      </c>
      <c r="D1370" s="347" t="str">
        <f>'CONSTRUCTION COST ESTIMATE'!BB1370</f>
        <v>LF</v>
      </c>
      <c r="E1370" s="348">
        <f>'CONSTRUCTION COST ESTIMATE'!BA1370</f>
        <v>0</v>
      </c>
      <c r="F1370" s="349" t="s">
        <v>11</v>
      </c>
      <c r="G1370" s="349" t="s">
        <v>11</v>
      </c>
    </row>
    <row r="1371" spans="1:7" s="350" customFormat="1" ht="45" hidden="1" customHeight="1">
      <c r="A1371" s="373">
        <f>'CONSTRUCTION COST ESTIMATE'!A1371</f>
        <v>0</v>
      </c>
      <c r="B1371" s="345">
        <f>'CONSTRUCTION COST ESTIMATE'!B1371</f>
        <v>690.04700000000003</v>
      </c>
      <c r="C1371" s="346" t="str">
        <f>'CONSTRUCTION COST ESTIMATE'!C1371</f>
        <v>CURED IN PLACE SECTIONAL PIPE LINER (21 INCH)</v>
      </c>
      <c r="D1371" s="347" t="str">
        <f>'CONSTRUCTION COST ESTIMATE'!BB1371</f>
        <v>EA</v>
      </c>
      <c r="E1371" s="348">
        <f>'CONSTRUCTION COST ESTIMATE'!BA1371</f>
        <v>0</v>
      </c>
      <c r="F1371" s="349" t="s">
        <v>11</v>
      </c>
      <c r="G1371" s="349" t="s">
        <v>11</v>
      </c>
    </row>
    <row r="1372" spans="1:7" s="350" customFormat="1" ht="45" hidden="1" customHeight="1">
      <c r="A1372" s="373">
        <f>'CONSTRUCTION COST ESTIMATE'!A1372</f>
        <v>0</v>
      </c>
      <c r="B1372" s="345">
        <f>'CONSTRUCTION COST ESTIMATE'!B1372</f>
        <v>690.048</v>
      </c>
      <c r="C1372" s="346" t="str">
        <f>'CONSTRUCTION COST ESTIMATE'!C1372</f>
        <v>CURED IN PLACE SECTIONAL PIPE LINER (24 INCH)</v>
      </c>
      <c r="D1372" s="347" t="str">
        <f>'CONSTRUCTION COST ESTIMATE'!BB1372</f>
        <v>LF</v>
      </c>
      <c r="E1372" s="348">
        <f>'CONSTRUCTION COST ESTIMATE'!BA1372</f>
        <v>0</v>
      </c>
      <c r="F1372" s="349" t="s">
        <v>11</v>
      </c>
      <c r="G1372" s="349" t="s">
        <v>11</v>
      </c>
    </row>
    <row r="1373" spans="1:7" s="350" customFormat="1" ht="45" hidden="1" customHeight="1">
      <c r="A1373" s="373">
        <f>'CONSTRUCTION COST ESTIMATE'!A1373</f>
        <v>0</v>
      </c>
      <c r="B1373" s="345">
        <f>'CONSTRUCTION COST ESTIMATE'!B1373</f>
        <v>690.04899999999998</v>
      </c>
      <c r="C1373" s="346" t="str">
        <f>'CONSTRUCTION COST ESTIMATE'!C1373</f>
        <v>CURED IN PLACE SECTIONAL PIPE LINER (24 INCH)</v>
      </c>
      <c r="D1373" s="347" t="str">
        <f>'CONSTRUCTION COST ESTIMATE'!BB1373</f>
        <v>EA</v>
      </c>
      <c r="E1373" s="348">
        <f>'CONSTRUCTION COST ESTIMATE'!BA1373</f>
        <v>0</v>
      </c>
      <c r="F1373" s="349" t="s">
        <v>11</v>
      </c>
      <c r="G1373" s="349" t="s">
        <v>11</v>
      </c>
    </row>
    <row r="1374" spans="1:7" s="350" customFormat="1" ht="45" hidden="1" customHeight="1">
      <c r="A1374" s="373">
        <f>'CONSTRUCTION COST ESTIMATE'!A1374</f>
        <v>0</v>
      </c>
      <c r="B1374" s="345">
        <f>'CONSTRUCTION COST ESTIMATE'!B1374</f>
        <v>690.05</v>
      </c>
      <c r="C1374" s="346" t="str">
        <f>'CONSTRUCTION COST ESTIMATE'!C1374</f>
        <v>CURED IN PLACE SECTIONAL PIPE LINER (27 INCH)</v>
      </c>
      <c r="D1374" s="347" t="str">
        <f>'CONSTRUCTION COST ESTIMATE'!BB1374</f>
        <v>LF</v>
      </c>
      <c r="E1374" s="348">
        <f>'CONSTRUCTION COST ESTIMATE'!BA1374</f>
        <v>0</v>
      </c>
      <c r="F1374" s="349" t="s">
        <v>11</v>
      </c>
      <c r="G1374" s="349" t="s">
        <v>11</v>
      </c>
    </row>
    <row r="1375" spans="1:7" s="350" customFormat="1" ht="45" hidden="1" customHeight="1">
      <c r="A1375" s="373">
        <f>'CONSTRUCTION COST ESTIMATE'!A1375</f>
        <v>0</v>
      </c>
      <c r="B1375" s="345">
        <f>'CONSTRUCTION COST ESTIMATE'!B1375</f>
        <v>690.05100000000004</v>
      </c>
      <c r="C1375" s="346" t="str">
        <f>'CONSTRUCTION COST ESTIMATE'!C1375</f>
        <v>CURED IN PLACE SECTIONAL PIPE LINER (27 INCH)</v>
      </c>
      <c r="D1375" s="347" t="str">
        <f>'CONSTRUCTION COST ESTIMATE'!BB1375</f>
        <v>EA</v>
      </c>
      <c r="E1375" s="348">
        <f>'CONSTRUCTION COST ESTIMATE'!BA1375</f>
        <v>0</v>
      </c>
      <c r="F1375" s="349" t="s">
        <v>11</v>
      </c>
      <c r="G1375" s="349" t="s">
        <v>11</v>
      </c>
    </row>
    <row r="1376" spans="1:7" s="350" customFormat="1" ht="45" hidden="1" customHeight="1">
      <c r="A1376" s="373">
        <f>'CONSTRUCTION COST ESTIMATE'!A1376</f>
        <v>0</v>
      </c>
      <c r="B1376" s="345">
        <f>'CONSTRUCTION COST ESTIMATE'!B1376</f>
        <v>690.05200000000002</v>
      </c>
      <c r="C1376" s="346" t="str">
        <f>'CONSTRUCTION COST ESTIMATE'!C1376</f>
        <v>CURED IN PLACE SECTIONAL PIPE LINER (30 INCH)</v>
      </c>
      <c r="D1376" s="347" t="str">
        <f>'CONSTRUCTION COST ESTIMATE'!BB1376</f>
        <v>LF</v>
      </c>
      <c r="E1376" s="348">
        <f>'CONSTRUCTION COST ESTIMATE'!BA1376</f>
        <v>0</v>
      </c>
      <c r="F1376" s="349" t="s">
        <v>11</v>
      </c>
      <c r="G1376" s="349" t="s">
        <v>11</v>
      </c>
    </row>
    <row r="1377" spans="1:7" s="350" customFormat="1" ht="45" hidden="1" customHeight="1">
      <c r="A1377" s="373">
        <f>'CONSTRUCTION COST ESTIMATE'!A1377</f>
        <v>0</v>
      </c>
      <c r="B1377" s="345">
        <f>'CONSTRUCTION COST ESTIMATE'!B1377</f>
        <v>690.053</v>
      </c>
      <c r="C1377" s="346" t="str">
        <f>'CONSTRUCTION COST ESTIMATE'!C1377</f>
        <v>CURED IN PLACE SECTIONAL PIPE LINER (30 INCH)</v>
      </c>
      <c r="D1377" s="347" t="str">
        <f>'CONSTRUCTION COST ESTIMATE'!BB1377</f>
        <v>EA</v>
      </c>
      <c r="E1377" s="348">
        <f>'CONSTRUCTION COST ESTIMATE'!BA1377</f>
        <v>0</v>
      </c>
      <c r="F1377" s="349" t="s">
        <v>11</v>
      </c>
      <c r="G1377" s="349" t="s">
        <v>11</v>
      </c>
    </row>
    <row r="1378" spans="1:7" s="350" customFormat="1" ht="45" hidden="1" customHeight="1">
      <c r="A1378" s="373">
        <f>'CONSTRUCTION COST ESTIMATE'!A1378</f>
        <v>0</v>
      </c>
      <c r="B1378" s="345">
        <f>'CONSTRUCTION COST ESTIMATE'!B1378</f>
        <v>690.05399999999997</v>
      </c>
      <c r="C1378" s="346" t="str">
        <f>'CONSTRUCTION COST ESTIMATE'!C1378</f>
        <v>CURED IN PLACE SECTIONAL PIPE LINER (33 INCH)</v>
      </c>
      <c r="D1378" s="347" t="str">
        <f>'CONSTRUCTION COST ESTIMATE'!BB1378</f>
        <v>LF</v>
      </c>
      <c r="E1378" s="348">
        <f>'CONSTRUCTION COST ESTIMATE'!BA1378</f>
        <v>0</v>
      </c>
      <c r="F1378" s="349" t="s">
        <v>11</v>
      </c>
      <c r="G1378" s="349" t="s">
        <v>11</v>
      </c>
    </row>
    <row r="1379" spans="1:7" s="350" customFormat="1" ht="45" hidden="1" customHeight="1">
      <c r="A1379" s="373">
        <f>'CONSTRUCTION COST ESTIMATE'!A1379</f>
        <v>0</v>
      </c>
      <c r="B1379" s="345">
        <f>'CONSTRUCTION COST ESTIMATE'!B1379</f>
        <v>690.05499999999995</v>
      </c>
      <c r="C1379" s="346" t="str">
        <f>'CONSTRUCTION COST ESTIMATE'!C1379</f>
        <v>CURED IN PLACE SECTIONAL PIPE LINER (33 INCH)</v>
      </c>
      <c r="D1379" s="347" t="str">
        <f>'CONSTRUCTION COST ESTIMATE'!BB1379</f>
        <v>EA</v>
      </c>
      <c r="E1379" s="348">
        <f>'CONSTRUCTION COST ESTIMATE'!BA1379</f>
        <v>0</v>
      </c>
      <c r="F1379" s="349" t="s">
        <v>11</v>
      </c>
      <c r="G1379" s="349" t="s">
        <v>11</v>
      </c>
    </row>
    <row r="1380" spans="1:7" s="350" customFormat="1" ht="45" hidden="1" customHeight="1">
      <c r="A1380" s="373">
        <f>'CONSTRUCTION COST ESTIMATE'!A1380</f>
        <v>0</v>
      </c>
      <c r="B1380" s="345">
        <f>'CONSTRUCTION COST ESTIMATE'!B1380</f>
        <v>690.05600000000004</v>
      </c>
      <c r="C1380" s="346" t="str">
        <f>'CONSTRUCTION COST ESTIMATE'!C1380</f>
        <v>CURED IN PLACE SECTIONAL PIPE LINER (36 INCH)</v>
      </c>
      <c r="D1380" s="347" t="str">
        <f>'CONSTRUCTION COST ESTIMATE'!BB1380</f>
        <v>LF</v>
      </c>
      <c r="E1380" s="348">
        <f>'CONSTRUCTION COST ESTIMATE'!BA1380</f>
        <v>0</v>
      </c>
      <c r="F1380" s="349" t="s">
        <v>11</v>
      </c>
      <c r="G1380" s="349" t="s">
        <v>11</v>
      </c>
    </row>
    <row r="1381" spans="1:7" s="350" customFormat="1" ht="45" hidden="1" customHeight="1">
      <c r="A1381" s="373">
        <f>'CONSTRUCTION COST ESTIMATE'!A1381</f>
        <v>0</v>
      </c>
      <c r="B1381" s="345">
        <f>'CONSTRUCTION COST ESTIMATE'!B1381</f>
        <v>690.05700000000002</v>
      </c>
      <c r="C1381" s="346" t="str">
        <f>'CONSTRUCTION COST ESTIMATE'!C1381</f>
        <v>CURED IN PLACE SECTIONAL PIPE LINER (36 INCH)</v>
      </c>
      <c r="D1381" s="347" t="str">
        <f>'CONSTRUCTION COST ESTIMATE'!BB1381</f>
        <v>EA</v>
      </c>
      <c r="E1381" s="348">
        <f>'CONSTRUCTION COST ESTIMATE'!BA1381</f>
        <v>0</v>
      </c>
      <c r="F1381" s="349" t="s">
        <v>11</v>
      </c>
      <c r="G1381" s="349" t="s">
        <v>11</v>
      </c>
    </row>
    <row r="1382" spans="1:7" s="350" customFormat="1" ht="45" hidden="1" customHeight="1">
      <c r="A1382" s="373">
        <f>'CONSTRUCTION COST ESTIMATE'!A1382</f>
        <v>0</v>
      </c>
      <c r="B1382" s="345">
        <f>'CONSTRUCTION COST ESTIMATE'!B1382</f>
        <v>690.05799999999999</v>
      </c>
      <c r="C1382" s="346" t="str">
        <f>'CONSTRUCTION COST ESTIMATE'!C1382</f>
        <v>CURED IN PLACE SECTIONAL PIPE LINER (39 INCH)</v>
      </c>
      <c r="D1382" s="347" t="str">
        <f>'CONSTRUCTION COST ESTIMATE'!BB1382</f>
        <v>LF</v>
      </c>
      <c r="E1382" s="348">
        <f>'CONSTRUCTION COST ESTIMATE'!BA1382</f>
        <v>0</v>
      </c>
      <c r="F1382" s="349" t="s">
        <v>11</v>
      </c>
      <c r="G1382" s="349" t="s">
        <v>11</v>
      </c>
    </row>
    <row r="1383" spans="1:7" s="350" customFormat="1" ht="45" hidden="1" customHeight="1">
      <c r="A1383" s="373">
        <f>'CONSTRUCTION COST ESTIMATE'!A1383</f>
        <v>0</v>
      </c>
      <c r="B1383" s="345">
        <f>'CONSTRUCTION COST ESTIMATE'!B1383</f>
        <v>690.05899999999997</v>
      </c>
      <c r="C1383" s="346" t="str">
        <f>'CONSTRUCTION COST ESTIMATE'!C1383</f>
        <v>CURED IN PLACE SECTIONAL PIPE LINER (39 INCH)</v>
      </c>
      <c r="D1383" s="347" t="str">
        <f>'CONSTRUCTION COST ESTIMATE'!BB1383</f>
        <v>EA</v>
      </c>
      <c r="E1383" s="348">
        <f>'CONSTRUCTION COST ESTIMATE'!BA1383</f>
        <v>0</v>
      </c>
      <c r="F1383" s="349" t="s">
        <v>11</v>
      </c>
      <c r="G1383" s="349" t="s">
        <v>11</v>
      </c>
    </row>
    <row r="1384" spans="1:7" s="350" customFormat="1" ht="45" hidden="1" customHeight="1">
      <c r="A1384" s="373">
        <f>'CONSTRUCTION COST ESTIMATE'!A1384</f>
        <v>0</v>
      </c>
      <c r="B1384" s="345">
        <f>'CONSTRUCTION COST ESTIMATE'!B1384</f>
        <v>690.06</v>
      </c>
      <c r="C1384" s="346" t="str">
        <f>'CONSTRUCTION COST ESTIMATE'!C1384</f>
        <v>CURED IN PLACE SECTIONAL PIPE LINER (42 INCH)</v>
      </c>
      <c r="D1384" s="347" t="str">
        <f>'CONSTRUCTION COST ESTIMATE'!BB1384</f>
        <v>LF</v>
      </c>
      <c r="E1384" s="348">
        <f>'CONSTRUCTION COST ESTIMATE'!BA1384</f>
        <v>0</v>
      </c>
      <c r="F1384" s="349" t="s">
        <v>11</v>
      </c>
      <c r="G1384" s="349" t="s">
        <v>11</v>
      </c>
    </row>
    <row r="1385" spans="1:7" s="350" customFormat="1" ht="45" hidden="1" customHeight="1">
      <c r="A1385" s="373">
        <f>'CONSTRUCTION COST ESTIMATE'!A1385</f>
        <v>0</v>
      </c>
      <c r="B1385" s="345">
        <f>'CONSTRUCTION COST ESTIMATE'!B1385</f>
        <v>690.06100000000004</v>
      </c>
      <c r="C1385" s="346" t="str">
        <f>'CONSTRUCTION COST ESTIMATE'!C1385</f>
        <v>CURED IN PLACE SECTIONAL PIPE LINER (42 INCH)</v>
      </c>
      <c r="D1385" s="347" t="str">
        <f>'CONSTRUCTION COST ESTIMATE'!BB1385</f>
        <v>EA</v>
      </c>
      <c r="E1385" s="348">
        <f>'CONSTRUCTION COST ESTIMATE'!BA1385</f>
        <v>0</v>
      </c>
      <c r="F1385" s="349" t="s">
        <v>11</v>
      </c>
      <c r="G1385" s="349" t="s">
        <v>11</v>
      </c>
    </row>
    <row r="1386" spans="1:7" s="350" customFormat="1" ht="45" hidden="1" customHeight="1">
      <c r="A1386" s="373">
        <f>'CONSTRUCTION COST ESTIMATE'!A1386</f>
        <v>0</v>
      </c>
      <c r="B1386" s="345">
        <f>'CONSTRUCTION COST ESTIMATE'!B1386</f>
        <v>690.06200000000001</v>
      </c>
      <c r="C1386" s="346" t="str">
        <f>'CONSTRUCTION COST ESTIMATE'!C1386</f>
        <v>CURED IN PLACE SECTIONAL PIPE LINER (48 INCH)</v>
      </c>
      <c r="D1386" s="347" t="str">
        <f>'CONSTRUCTION COST ESTIMATE'!BB1386</f>
        <v>LF</v>
      </c>
      <c r="E1386" s="348">
        <f>'CONSTRUCTION COST ESTIMATE'!BA1386</f>
        <v>0</v>
      </c>
      <c r="F1386" s="349" t="s">
        <v>11</v>
      </c>
      <c r="G1386" s="349" t="s">
        <v>11</v>
      </c>
    </row>
    <row r="1387" spans="1:7" s="350" customFormat="1" ht="45" hidden="1" customHeight="1">
      <c r="A1387" s="373">
        <f>'CONSTRUCTION COST ESTIMATE'!A1387</f>
        <v>0</v>
      </c>
      <c r="B1387" s="345">
        <f>'CONSTRUCTION COST ESTIMATE'!B1387</f>
        <v>690.06299999999999</v>
      </c>
      <c r="C1387" s="346" t="str">
        <f>'CONSTRUCTION COST ESTIMATE'!C1387</f>
        <v>CURED IN PLACE SECTIONAL PIPE LINER (48 INCH)</v>
      </c>
      <c r="D1387" s="347" t="str">
        <f>'CONSTRUCTION COST ESTIMATE'!BB1387</f>
        <v>EA</v>
      </c>
      <c r="E1387" s="348">
        <f>'CONSTRUCTION COST ESTIMATE'!BA1387</f>
        <v>0</v>
      </c>
      <c r="F1387" s="349" t="s">
        <v>11</v>
      </c>
      <c r="G1387" s="349" t="s">
        <v>11</v>
      </c>
    </row>
    <row r="1388" spans="1:7" s="350" customFormat="1" ht="45" hidden="1" customHeight="1">
      <c r="A1388" s="373">
        <f>'CONSTRUCTION COST ESTIMATE'!A1388</f>
        <v>0</v>
      </c>
      <c r="B1388" s="345">
        <f>'CONSTRUCTION COST ESTIMATE'!B1388</f>
        <v>690.06399999999996</v>
      </c>
      <c r="C1388" s="346" t="str">
        <f>'CONSTRUCTION COST ESTIMATE'!C1388</f>
        <v>CURED IN PLACE SECTIONAL PIPE LINER (54 INCH)</v>
      </c>
      <c r="D1388" s="347" t="str">
        <f>'CONSTRUCTION COST ESTIMATE'!BB1388</f>
        <v>LF</v>
      </c>
      <c r="E1388" s="348">
        <f>'CONSTRUCTION COST ESTIMATE'!BA1388</f>
        <v>0</v>
      </c>
      <c r="F1388" s="349" t="s">
        <v>11</v>
      </c>
      <c r="G1388" s="349" t="s">
        <v>11</v>
      </c>
    </row>
    <row r="1389" spans="1:7" s="350" customFormat="1" ht="45" hidden="1" customHeight="1">
      <c r="A1389" s="373">
        <f>'CONSTRUCTION COST ESTIMATE'!A1389</f>
        <v>0</v>
      </c>
      <c r="B1389" s="345">
        <f>'CONSTRUCTION COST ESTIMATE'!B1389</f>
        <v>690.06500000000005</v>
      </c>
      <c r="C1389" s="346" t="str">
        <f>'CONSTRUCTION COST ESTIMATE'!C1389</f>
        <v>CURED IN PLACE SECTIONAL PIPE LINER (54 INCH)</v>
      </c>
      <c r="D1389" s="347" t="str">
        <f>'CONSTRUCTION COST ESTIMATE'!BB1389</f>
        <v>EA</v>
      </c>
      <c r="E1389" s="348">
        <f>'CONSTRUCTION COST ESTIMATE'!BA1389</f>
        <v>0</v>
      </c>
      <c r="F1389" s="349" t="s">
        <v>11</v>
      </c>
      <c r="G1389" s="349" t="s">
        <v>11</v>
      </c>
    </row>
    <row r="1390" spans="1:7" s="350" customFormat="1" ht="45" hidden="1" customHeight="1">
      <c r="A1390" s="373">
        <f>'CONSTRUCTION COST ESTIMATE'!A1390</f>
        <v>0</v>
      </c>
      <c r="B1390" s="345">
        <f>'CONSTRUCTION COST ESTIMATE'!B1390</f>
        <v>690.06600000000003</v>
      </c>
      <c r="C1390" s="346" t="str">
        <f>'CONSTRUCTION COST ESTIMATE'!C1390</f>
        <v>CURED IN PLACE SECTIONAL PIPE LINER (60 INCH)</v>
      </c>
      <c r="D1390" s="347" t="str">
        <f>'CONSTRUCTION COST ESTIMATE'!BB1390</f>
        <v>LF</v>
      </c>
      <c r="E1390" s="348">
        <f>'CONSTRUCTION COST ESTIMATE'!BA1390</f>
        <v>0</v>
      </c>
      <c r="F1390" s="349" t="s">
        <v>11</v>
      </c>
      <c r="G1390" s="349" t="s">
        <v>11</v>
      </c>
    </row>
    <row r="1391" spans="1:7" s="350" customFormat="1" ht="45" hidden="1" customHeight="1">
      <c r="A1391" s="373">
        <f>'CONSTRUCTION COST ESTIMATE'!A1391</f>
        <v>0</v>
      </c>
      <c r="B1391" s="345">
        <f>'CONSTRUCTION COST ESTIMATE'!B1391</f>
        <v>690.06700000000001</v>
      </c>
      <c r="C1391" s="346" t="str">
        <f>'CONSTRUCTION COST ESTIMATE'!C1391</f>
        <v>CURED IN PLACE SECTIONAL PIPE LINER (60 INCH)</v>
      </c>
      <c r="D1391" s="347" t="str">
        <f>'CONSTRUCTION COST ESTIMATE'!BB1391</f>
        <v>EA</v>
      </c>
      <c r="E1391" s="348">
        <f>'CONSTRUCTION COST ESTIMATE'!BA1391</f>
        <v>0</v>
      </c>
      <c r="F1391" s="349" t="s">
        <v>11</v>
      </c>
      <c r="G1391" s="349" t="s">
        <v>11</v>
      </c>
    </row>
    <row r="1392" spans="1:7" s="350" customFormat="1" ht="45" hidden="1" customHeight="1">
      <c r="A1392" s="373">
        <f>'CONSTRUCTION COST ESTIMATE'!A1392</f>
        <v>0</v>
      </c>
      <c r="B1392" s="345">
        <f>'CONSTRUCTION COST ESTIMATE'!B1392</f>
        <v>690.06799999999998</v>
      </c>
      <c r="C1392" s="346" t="str">
        <f>'CONSTRUCTION COST ESTIMATE'!C1392</f>
        <v>CURED IN PLACE SECTIONAL PIPE LINER (66 INCH)</v>
      </c>
      <c r="D1392" s="347" t="str">
        <f>'CONSTRUCTION COST ESTIMATE'!BB1392</f>
        <v>LF</v>
      </c>
      <c r="E1392" s="348">
        <f>'CONSTRUCTION COST ESTIMATE'!BA1392</f>
        <v>0</v>
      </c>
      <c r="F1392" s="349" t="s">
        <v>11</v>
      </c>
      <c r="G1392" s="349" t="s">
        <v>11</v>
      </c>
    </row>
    <row r="1393" spans="1:7" s="350" customFormat="1" ht="45" hidden="1" customHeight="1">
      <c r="A1393" s="373">
        <f>'CONSTRUCTION COST ESTIMATE'!A1393</f>
        <v>0</v>
      </c>
      <c r="B1393" s="345">
        <f>'CONSTRUCTION COST ESTIMATE'!B1393</f>
        <v>690.06899999999996</v>
      </c>
      <c r="C1393" s="346" t="str">
        <f>'CONSTRUCTION COST ESTIMATE'!C1393</f>
        <v>CURED IN PLACE SECTIONAL PIPE LINER (66 INCH)</v>
      </c>
      <c r="D1393" s="347" t="str">
        <f>'CONSTRUCTION COST ESTIMATE'!BB1393</f>
        <v>EA</v>
      </c>
      <c r="E1393" s="348">
        <f>'CONSTRUCTION COST ESTIMATE'!BA1393</f>
        <v>0</v>
      </c>
      <c r="F1393" s="349" t="s">
        <v>11</v>
      </c>
      <c r="G1393" s="349" t="s">
        <v>11</v>
      </c>
    </row>
    <row r="1394" spans="1:7" s="350" customFormat="1" ht="45" hidden="1" customHeight="1">
      <c r="A1394" s="373">
        <f>'CONSTRUCTION COST ESTIMATE'!A1394</f>
        <v>0</v>
      </c>
      <c r="B1394" s="345">
        <f>'CONSTRUCTION COST ESTIMATE'!B1394</f>
        <v>690.07</v>
      </c>
      <c r="C1394" s="346" t="str">
        <f>'CONSTRUCTION COST ESTIMATE'!C1394</f>
        <v>CURED IN PLACE SECTIONAL PIPE LINER (72 INCH)</v>
      </c>
      <c r="D1394" s="347" t="str">
        <f>'CONSTRUCTION COST ESTIMATE'!BB1394</f>
        <v>LF</v>
      </c>
      <c r="E1394" s="348">
        <f>'CONSTRUCTION COST ESTIMATE'!BA1394</f>
        <v>0</v>
      </c>
      <c r="F1394" s="349" t="s">
        <v>11</v>
      </c>
      <c r="G1394" s="349" t="s">
        <v>11</v>
      </c>
    </row>
    <row r="1395" spans="1:7" s="350" customFormat="1" ht="45" hidden="1" customHeight="1">
      <c r="A1395" s="373">
        <f>'CONSTRUCTION COST ESTIMATE'!A1395</f>
        <v>0</v>
      </c>
      <c r="B1395" s="345">
        <f>'CONSTRUCTION COST ESTIMATE'!B1395</f>
        <v>690.07100000000003</v>
      </c>
      <c r="C1395" s="346" t="str">
        <f>'CONSTRUCTION COST ESTIMATE'!C1395</f>
        <v>CURED IN PLACE SECTIONAL PIPE LINER (72 INCH)</v>
      </c>
      <c r="D1395" s="347" t="str">
        <f>'CONSTRUCTION COST ESTIMATE'!BB1395</f>
        <v>EA</v>
      </c>
      <c r="E1395" s="348">
        <f>'CONSTRUCTION COST ESTIMATE'!BA1395</f>
        <v>0</v>
      </c>
      <c r="F1395" s="349" t="s">
        <v>11</v>
      </c>
      <c r="G1395" s="349" t="s">
        <v>11</v>
      </c>
    </row>
    <row r="1396" spans="1:7" s="350" customFormat="1" ht="45" hidden="1" customHeight="1">
      <c r="A1396" s="373">
        <f>'CONSTRUCTION COST ESTIMATE'!A1396</f>
        <v>0</v>
      </c>
      <c r="B1396" s="345">
        <f>'CONSTRUCTION COST ESTIMATE'!B1396</f>
        <v>690.072</v>
      </c>
      <c r="C1396" s="346" t="str">
        <f>'CONSTRUCTION COST ESTIMATE'!C1396</f>
        <v>CURED IN PLACE SECTIONAL PIPE LINER (78 INCH)</v>
      </c>
      <c r="D1396" s="347" t="str">
        <f>'CONSTRUCTION COST ESTIMATE'!BB1396</f>
        <v>LF</v>
      </c>
      <c r="E1396" s="348">
        <f>'CONSTRUCTION COST ESTIMATE'!BA1396</f>
        <v>0</v>
      </c>
      <c r="F1396" s="349" t="s">
        <v>11</v>
      </c>
      <c r="G1396" s="349" t="s">
        <v>11</v>
      </c>
    </row>
    <row r="1397" spans="1:7" s="350" customFormat="1" ht="45" hidden="1" customHeight="1">
      <c r="A1397" s="373">
        <f>'CONSTRUCTION COST ESTIMATE'!A1397</f>
        <v>0</v>
      </c>
      <c r="B1397" s="345">
        <f>'CONSTRUCTION COST ESTIMATE'!B1397</f>
        <v>690.07299999999998</v>
      </c>
      <c r="C1397" s="346" t="str">
        <f>'CONSTRUCTION COST ESTIMATE'!C1397</f>
        <v>CURED IN PLACE SECTIONAL PIPE LINER (78 INCH)</v>
      </c>
      <c r="D1397" s="347" t="str">
        <f>'CONSTRUCTION COST ESTIMATE'!BB1397</f>
        <v>EA</v>
      </c>
      <c r="E1397" s="348">
        <f>'CONSTRUCTION COST ESTIMATE'!BA1397</f>
        <v>0</v>
      </c>
      <c r="F1397" s="349" t="s">
        <v>11</v>
      </c>
      <c r="G1397" s="349" t="s">
        <v>11</v>
      </c>
    </row>
    <row r="1398" spans="1:7" s="350" customFormat="1" ht="45" hidden="1" customHeight="1">
      <c r="A1398" s="373">
        <f>'CONSTRUCTION COST ESTIMATE'!A1398</f>
        <v>0</v>
      </c>
      <c r="B1398" s="345">
        <f>'CONSTRUCTION COST ESTIMATE'!B1398</f>
        <v>690.07399999999996</v>
      </c>
      <c r="C1398" s="346" t="str">
        <f>'CONSTRUCTION COST ESTIMATE'!C1398</f>
        <v>CURED IN PLACE SECTIONAL PIPE LINER (84 INCH)</v>
      </c>
      <c r="D1398" s="347" t="str">
        <f>'CONSTRUCTION COST ESTIMATE'!BB1398</f>
        <v>LF</v>
      </c>
      <c r="E1398" s="348">
        <f>'CONSTRUCTION COST ESTIMATE'!BA1398</f>
        <v>0</v>
      </c>
      <c r="F1398" s="349" t="s">
        <v>11</v>
      </c>
      <c r="G1398" s="349" t="s">
        <v>11</v>
      </c>
    </row>
    <row r="1399" spans="1:7" s="350" customFormat="1" ht="45" hidden="1" customHeight="1">
      <c r="A1399" s="373">
        <f>'CONSTRUCTION COST ESTIMATE'!A1399</f>
        <v>0</v>
      </c>
      <c r="B1399" s="345">
        <f>'CONSTRUCTION COST ESTIMATE'!B1399</f>
        <v>690.07500000000005</v>
      </c>
      <c r="C1399" s="346" t="str">
        <f>'CONSTRUCTION COST ESTIMATE'!C1399</f>
        <v>CURED IN PLACE SECTIONAL PIPE LINER (84 INCH)</v>
      </c>
      <c r="D1399" s="347" t="str">
        <f>'CONSTRUCTION COST ESTIMATE'!BB1399</f>
        <v>EA</v>
      </c>
      <c r="E1399" s="348">
        <f>'CONSTRUCTION COST ESTIMATE'!BA1399</f>
        <v>0</v>
      </c>
      <c r="F1399" s="349" t="s">
        <v>11</v>
      </c>
      <c r="G1399" s="349" t="s">
        <v>11</v>
      </c>
    </row>
    <row r="1400" spans="1:7" s="350" customFormat="1" ht="45" hidden="1" customHeight="1">
      <c r="A1400" s="373">
        <f>'CONSTRUCTION COST ESTIMATE'!A1400</f>
        <v>0</v>
      </c>
      <c r="B1400" s="345">
        <f>'CONSTRUCTION COST ESTIMATE'!B1400</f>
        <v>690.07600000000002</v>
      </c>
      <c r="C1400" s="346" t="str">
        <f>'CONSTRUCTION COST ESTIMATE'!C1400</f>
        <v>CURED IN PLACE SECTIONAL PIPE LINER (90 INCH)</v>
      </c>
      <c r="D1400" s="347" t="str">
        <f>'CONSTRUCTION COST ESTIMATE'!BB1400</f>
        <v>LF</v>
      </c>
      <c r="E1400" s="348">
        <f>'CONSTRUCTION COST ESTIMATE'!BA1400</f>
        <v>0</v>
      </c>
      <c r="F1400" s="349" t="s">
        <v>11</v>
      </c>
      <c r="G1400" s="349" t="s">
        <v>11</v>
      </c>
    </row>
    <row r="1401" spans="1:7" s="350" customFormat="1" ht="45" hidden="1" customHeight="1">
      <c r="A1401" s="373">
        <f>'CONSTRUCTION COST ESTIMATE'!A1401</f>
        <v>0</v>
      </c>
      <c r="B1401" s="345">
        <f>'CONSTRUCTION COST ESTIMATE'!B1401</f>
        <v>690.077</v>
      </c>
      <c r="C1401" s="346" t="str">
        <f>'CONSTRUCTION COST ESTIMATE'!C1401</f>
        <v>CURED IN PLACE SECTIONAL PIPE LINER (90 INCH)</v>
      </c>
      <c r="D1401" s="347" t="str">
        <f>'CONSTRUCTION COST ESTIMATE'!BB1401</f>
        <v>EA</v>
      </c>
      <c r="E1401" s="348">
        <f>'CONSTRUCTION COST ESTIMATE'!BA1401</f>
        <v>0</v>
      </c>
      <c r="F1401" s="349" t="s">
        <v>11</v>
      </c>
      <c r="G1401" s="349" t="s">
        <v>11</v>
      </c>
    </row>
    <row r="1402" spans="1:7" s="350" customFormat="1" ht="45" hidden="1" customHeight="1">
      <c r="A1402" s="373">
        <f>'CONSTRUCTION COST ESTIMATE'!A1402</f>
        <v>0</v>
      </c>
      <c r="B1402" s="345">
        <f>'CONSTRUCTION COST ESTIMATE'!B1402</f>
        <v>690.07799999999997</v>
      </c>
      <c r="C1402" s="346" t="str">
        <f>'CONSTRUCTION COST ESTIMATE'!C1402</f>
        <v>CURED IN PLACE SECTIONAL PIPE LINER (96 INCH)</v>
      </c>
      <c r="D1402" s="347" t="str">
        <f>'CONSTRUCTION COST ESTIMATE'!BB1402</f>
        <v>LF</v>
      </c>
      <c r="E1402" s="348">
        <f>'CONSTRUCTION COST ESTIMATE'!BA1402</f>
        <v>0</v>
      </c>
      <c r="F1402" s="349" t="s">
        <v>11</v>
      </c>
      <c r="G1402" s="349" t="s">
        <v>11</v>
      </c>
    </row>
    <row r="1403" spans="1:7" s="350" customFormat="1" ht="45" hidden="1" customHeight="1">
      <c r="A1403" s="373">
        <f>'CONSTRUCTION COST ESTIMATE'!A1403</f>
        <v>0</v>
      </c>
      <c r="B1403" s="345">
        <f>'CONSTRUCTION COST ESTIMATE'!B1403</f>
        <v>690.07899999999995</v>
      </c>
      <c r="C1403" s="346" t="str">
        <f>'CONSTRUCTION COST ESTIMATE'!C1403</f>
        <v>CURED IN PLACE SECTIONAL PIPE LINER (96 INCH)</v>
      </c>
      <c r="D1403" s="347" t="str">
        <f>'CONSTRUCTION COST ESTIMATE'!BB1403</f>
        <v>EA</v>
      </c>
      <c r="E1403" s="348">
        <f>'CONSTRUCTION COST ESTIMATE'!BA1403</f>
        <v>0</v>
      </c>
      <c r="F1403" s="349" t="s">
        <v>11</v>
      </c>
      <c r="G1403" s="349" t="s">
        <v>11</v>
      </c>
    </row>
    <row r="1404" spans="1:7" s="350" customFormat="1" ht="45" hidden="1" customHeight="1">
      <c r="A1404" s="373">
        <f>'CONSTRUCTION COST ESTIMATE'!A1404</f>
        <v>0</v>
      </c>
      <c r="B1404" s="345">
        <f>'CONSTRUCTION COST ESTIMATE'!B1404</f>
        <v>690.08</v>
      </c>
      <c r="C1404" s="346" t="str">
        <f>'CONSTRUCTION COST ESTIMATE'!C1404</f>
        <v>CURED IN PLACE SPOT REPAIR (10 INCH)</v>
      </c>
      <c r="D1404" s="347" t="str">
        <f>'CONSTRUCTION COST ESTIMATE'!BB1404</f>
        <v>EA</v>
      </c>
      <c r="E1404" s="348">
        <f>'CONSTRUCTION COST ESTIMATE'!BA1404</f>
        <v>0</v>
      </c>
      <c r="F1404" s="349" t="s">
        <v>11</v>
      </c>
      <c r="G1404" s="349" t="s">
        <v>11</v>
      </c>
    </row>
    <row r="1405" spans="1:7" s="350" customFormat="1" ht="45" hidden="1" customHeight="1">
      <c r="A1405" s="373">
        <f>'CONSTRUCTION COST ESTIMATE'!A1405</f>
        <v>0</v>
      </c>
      <c r="B1405" s="345">
        <f>'CONSTRUCTION COST ESTIMATE'!B1405</f>
        <v>690.08100000000002</v>
      </c>
      <c r="C1405" s="346" t="str">
        <f>'CONSTRUCTION COST ESTIMATE'!C1405</f>
        <v>CURED IN PLACE SPOT REPAIR (15 INCH)</v>
      </c>
      <c r="D1405" s="347" t="str">
        <f>'CONSTRUCTION COST ESTIMATE'!BB1405</f>
        <v>EA</v>
      </c>
      <c r="E1405" s="348">
        <f>'CONSTRUCTION COST ESTIMATE'!BA1405</f>
        <v>0</v>
      </c>
      <c r="F1405" s="349" t="s">
        <v>11</v>
      </c>
      <c r="G1405" s="349" t="s">
        <v>11</v>
      </c>
    </row>
    <row r="1406" spans="1:7" s="350" customFormat="1" ht="45" hidden="1" customHeight="1">
      <c r="A1406" s="373">
        <f>'CONSTRUCTION COST ESTIMATE'!A1406</f>
        <v>0</v>
      </c>
      <c r="B1406" s="345">
        <f>'CONSTRUCTION COST ESTIMATE'!B1406</f>
        <v>691.00049999999999</v>
      </c>
      <c r="C1406" s="346" t="str">
        <f>'CONSTRUCTION COST ESTIMATE'!C1406</f>
        <v>COAT EXISTING 48 INCH MANHOLE &gt; 5 FEET DEPTH AND &lt; 10 FEET DEPTH</v>
      </c>
      <c r="D1406" s="347" t="str">
        <f>'CONSTRUCTION COST ESTIMATE'!BB1406</f>
        <v>EA</v>
      </c>
      <c r="E1406" s="348">
        <f>'CONSTRUCTION COST ESTIMATE'!BA1406</f>
        <v>0</v>
      </c>
      <c r="F1406" s="349" t="s">
        <v>11</v>
      </c>
      <c r="G1406" s="349" t="s">
        <v>11</v>
      </c>
    </row>
    <row r="1407" spans="1:7" s="350" customFormat="1" ht="45" hidden="1" customHeight="1">
      <c r="A1407" s="373">
        <f>'CONSTRUCTION COST ESTIMATE'!A1407</f>
        <v>0</v>
      </c>
      <c r="B1407" s="345">
        <f>'CONSTRUCTION COST ESTIMATE'!B1407</f>
        <v>691.00099999999998</v>
      </c>
      <c r="C1407" s="346" t="str">
        <f>'CONSTRUCTION COST ESTIMATE'!C1407</f>
        <v>COAT EXISTING 48 INCH MANHOLE &gt; 10 FEET DEPTH AND &lt; 15 FEET DEPTH</v>
      </c>
      <c r="D1407" s="347" t="str">
        <f>'CONSTRUCTION COST ESTIMATE'!BB1407</f>
        <v>EA</v>
      </c>
      <c r="E1407" s="348">
        <f>'CONSTRUCTION COST ESTIMATE'!BA1407</f>
        <v>0</v>
      </c>
      <c r="F1407" s="349" t="s">
        <v>11</v>
      </c>
      <c r="G1407" s="349" t="s">
        <v>11</v>
      </c>
    </row>
    <row r="1408" spans="1:7" s="350" customFormat="1" ht="45" hidden="1" customHeight="1">
      <c r="A1408" s="373">
        <f>'CONSTRUCTION COST ESTIMATE'!A1408</f>
        <v>0</v>
      </c>
      <c r="B1408" s="345">
        <f>'CONSTRUCTION COST ESTIMATE'!B1408</f>
        <v>691.00199999999995</v>
      </c>
      <c r="C1408" s="346" t="str">
        <f>'CONSTRUCTION COST ESTIMATE'!C1408</f>
        <v>COAT EXISTING 48 INCH MANHOLE &gt; 15 FEET DEPTH AND &lt; 20 FEET DEPTH</v>
      </c>
      <c r="D1408" s="347" t="str">
        <f>'CONSTRUCTION COST ESTIMATE'!BB1408</f>
        <v>EA</v>
      </c>
      <c r="E1408" s="348">
        <f>'CONSTRUCTION COST ESTIMATE'!BA1408</f>
        <v>0</v>
      </c>
      <c r="F1408" s="349" t="s">
        <v>11</v>
      </c>
      <c r="G1408" s="349" t="s">
        <v>11</v>
      </c>
    </row>
    <row r="1409" spans="1:7" s="350" customFormat="1" ht="45" hidden="1" customHeight="1">
      <c r="A1409" s="373">
        <f>'CONSTRUCTION COST ESTIMATE'!A1409</f>
        <v>0</v>
      </c>
      <c r="B1409" s="345">
        <f>'CONSTRUCTION COST ESTIMATE'!B1409</f>
        <v>691.00300000000004</v>
      </c>
      <c r="C1409" s="346" t="str">
        <f>'CONSTRUCTION COST ESTIMATE'!C1409</f>
        <v>COAT EXISTING 48 INCH MANHOLE &gt; 20 FEET DEPTH AND &lt; 25 FEET DEPTH</v>
      </c>
      <c r="D1409" s="347" t="str">
        <f>'CONSTRUCTION COST ESTIMATE'!BB1409</f>
        <v>EA</v>
      </c>
      <c r="E1409" s="348">
        <f>'CONSTRUCTION COST ESTIMATE'!BA1409</f>
        <v>0</v>
      </c>
      <c r="F1409" s="349" t="s">
        <v>11</v>
      </c>
      <c r="G1409" s="349" t="s">
        <v>11</v>
      </c>
    </row>
    <row r="1410" spans="1:7" s="350" customFormat="1" ht="45" hidden="1" customHeight="1">
      <c r="A1410" s="373">
        <f>'CONSTRUCTION COST ESTIMATE'!A1410</f>
        <v>0</v>
      </c>
      <c r="B1410" s="345">
        <f>'CONSTRUCTION COST ESTIMATE'!B1410</f>
        <v>691.00400000000002</v>
      </c>
      <c r="C1410" s="346" t="str">
        <f>'CONSTRUCTION COST ESTIMATE'!C1410</f>
        <v>COAT EXISTING 48 INCH MANHOLE</v>
      </c>
      <c r="D1410" s="347" t="str">
        <f>'CONSTRUCTION COST ESTIMATE'!BB1410</f>
        <v>EA</v>
      </c>
      <c r="E1410" s="348">
        <f>'CONSTRUCTION COST ESTIMATE'!BA1410</f>
        <v>0</v>
      </c>
      <c r="F1410" s="349" t="s">
        <v>11</v>
      </c>
      <c r="G1410" s="349" t="s">
        <v>11</v>
      </c>
    </row>
    <row r="1411" spans="1:7" s="350" customFormat="1" ht="45" hidden="1" customHeight="1">
      <c r="A1411" s="373">
        <f>'CONSTRUCTION COST ESTIMATE'!A1411</f>
        <v>0</v>
      </c>
      <c r="B1411" s="345">
        <f>'CONSTRUCTION COST ESTIMATE'!B1411</f>
        <v>691.005</v>
      </c>
      <c r="C1411" s="346" t="str">
        <f>'CONSTRUCTION COST ESTIMATE'!C1411</f>
        <v>COAT EXISTING 60 INCH MANHOLE &gt; 5 FEET DEPTH AND &lt; 10 FEET DEPTH</v>
      </c>
      <c r="D1411" s="347" t="str">
        <f>'CONSTRUCTION COST ESTIMATE'!BB1411</f>
        <v>EA</v>
      </c>
      <c r="E1411" s="348">
        <f>'CONSTRUCTION COST ESTIMATE'!BA1411</f>
        <v>0</v>
      </c>
      <c r="F1411" s="349" t="s">
        <v>11</v>
      </c>
      <c r="G1411" s="349" t="s">
        <v>11</v>
      </c>
    </row>
    <row r="1412" spans="1:7" s="350" customFormat="1" ht="45" hidden="1" customHeight="1">
      <c r="A1412" s="373">
        <f>'CONSTRUCTION COST ESTIMATE'!A1412</f>
        <v>0</v>
      </c>
      <c r="B1412" s="345">
        <f>'CONSTRUCTION COST ESTIMATE'!B1412</f>
        <v>691.00599999999997</v>
      </c>
      <c r="C1412" s="346" t="str">
        <f>'CONSTRUCTION COST ESTIMATE'!C1412</f>
        <v>COAT EXISTING 60 INCH MANHOLE &gt; 10 FEET DEPTH AND &lt; 15 FEET DEPTH</v>
      </c>
      <c r="D1412" s="347" t="str">
        <f>'CONSTRUCTION COST ESTIMATE'!BB1412</f>
        <v>EA</v>
      </c>
      <c r="E1412" s="348">
        <f>'CONSTRUCTION COST ESTIMATE'!BA1412</f>
        <v>0</v>
      </c>
      <c r="F1412" s="349" t="s">
        <v>11</v>
      </c>
      <c r="G1412" s="349" t="s">
        <v>11</v>
      </c>
    </row>
    <row r="1413" spans="1:7" s="350" customFormat="1" ht="45" hidden="1" customHeight="1">
      <c r="A1413" s="373">
        <f>'CONSTRUCTION COST ESTIMATE'!A1413</f>
        <v>0</v>
      </c>
      <c r="B1413" s="345">
        <f>'CONSTRUCTION COST ESTIMATE'!B1413</f>
        <v>691.00699999999995</v>
      </c>
      <c r="C1413" s="346" t="str">
        <f>'CONSTRUCTION COST ESTIMATE'!C1413</f>
        <v>COAT EXISTING 60 INCH MANHOLE &gt; 15 FEET DEPTH AND &lt; 20 FEET DEPTH</v>
      </c>
      <c r="D1413" s="347" t="str">
        <f>'CONSTRUCTION COST ESTIMATE'!BB1413</f>
        <v>EA</v>
      </c>
      <c r="E1413" s="348">
        <f>'CONSTRUCTION COST ESTIMATE'!BA1413</f>
        <v>0</v>
      </c>
      <c r="F1413" s="349" t="s">
        <v>11</v>
      </c>
      <c r="G1413" s="349" t="s">
        <v>11</v>
      </c>
    </row>
    <row r="1414" spans="1:7" s="350" customFormat="1" ht="45" hidden="1" customHeight="1">
      <c r="A1414" s="373">
        <f>'CONSTRUCTION COST ESTIMATE'!A1414</f>
        <v>0</v>
      </c>
      <c r="B1414" s="345">
        <f>'CONSTRUCTION COST ESTIMATE'!B1414</f>
        <v>691.00800000000004</v>
      </c>
      <c r="C1414" s="346" t="str">
        <f>'CONSTRUCTION COST ESTIMATE'!C1414</f>
        <v>COAT EXISTING 60 INCH MANHOLE &gt; 20 FEET DEPTH AND &lt; 25 FEET DEPTH</v>
      </c>
      <c r="D1414" s="347" t="str">
        <f>'CONSTRUCTION COST ESTIMATE'!BB1414</f>
        <v>EA</v>
      </c>
      <c r="E1414" s="348">
        <f>'CONSTRUCTION COST ESTIMATE'!BA1414</f>
        <v>0</v>
      </c>
      <c r="F1414" s="349" t="s">
        <v>11</v>
      </c>
      <c r="G1414" s="349" t="s">
        <v>11</v>
      </c>
    </row>
    <row r="1415" spans="1:7" s="350" customFormat="1" ht="45" hidden="1" customHeight="1">
      <c r="A1415" s="373">
        <f>'CONSTRUCTION COST ESTIMATE'!A1415</f>
        <v>0</v>
      </c>
      <c r="B1415" s="345">
        <f>'CONSTRUCTION COST ESTIMATE'!B1415</f>
        <v>691.00900000000001</v>
      </c>
      <c r="C1415" s="346" t="str">
        <f>'CONSTRUCTION COST ESTIMATE'!C1415</f>
        <v>COAT EXISTING 60 INCH MANHOLE</v>
      </c>
      <c r="D1415" s="347" t="str">
        <f>'CONSTRUCTION COST ESTIMATE'!BB1415</f>
        <v>EA</v>
      </c>
      <c r="E1415" s="348">
        <f>'CONSTRUCTION COST ESTIMATE'!BA1415</f>
        <v>0</v>
      </c>
      <c r="F1415" s="349" t="s">
        <v>11</v>
      </c>
      <c r="G1415" s="349" t="s">
        <v>11</v>
      </c>
    </row>
    <row r="1416" spans="1:7" s="350" customFormat="1" ht="45" hidden="1" customHeight="1">
      <c r="A1416" s="373">
        <f>'CONSTRUCTION COST ESTIMATE'!A1416</f>
        <v>0</v>
      </c>
      <c r="B1416" s="345">
        <f>'CONSTRUCTION COST ESTIMATE'!B1416</f>
        <v>691.01</v>
      </c>
      <c r="C1416" s="346" t="str">
        <f>'CONSTRUCTION COST ESTIMATE'!C1416</f>
        <v>COAT EXISTING 72 INCH MANHOLE &gt; 5 FEET DEPTH AND &lt; 10 FEET DEPTH</v>
      </c>
      <c r="D1416" s="347" t="str">
        <f>'CONSTRUCTION COST ESTIMATE'!BB1416</f>
        <v>EA</v>
      </c>
      <c r="E1416" s="348">
        <f>'CONSTRUCTION COST ESTIMATE'!BA1416</f>
        <v>0</v>
      </c>
      <c r="F1416" s="349" t="s">
        <v>11</v>
      </c>
      <c r="G1416" s="349" t="s">
        <v>11</v>
      </c>
    </row>
    <row r="1417" spans="1:7" s="350" customFormat="1" ht="45" hidden="1" customHeight="1">
      <c r="A1417" s="373">
        <f>'CONSTRUCTION COST ESTIMATE'!A1417</f>
        <v>0</v>
      </c>
      <c r="B1417" s="345">
        <f>'CONSTRUCTION COST ESTIMATE'!B1417</f>
        <v>691.01099999999997</v>
      </c>
      <c r="C1417" s="346" t="str">
        <f>'CONSTRUCTION COST ESTIMATE'!C1417</f>
        <v>COAT EXISTING 72 INCH MANHOLE &gt; 10 FEET DEPTH AND &lt; 15 FEET DEPTH</v>
      </c>
      <c r="D1417" s="347" t="str">
        <f>'CONSTRUCTION COST ESTIMATE'!BB1417</f>
        <v>EA</v>
      </c>
      <c r="E1417" s="348">
        <f>'CONSTRUCTION COST ESTIMATE'!BA1417</f>
        <v>0</v>
      </c>
      <c r="F1417" s="349" t="s">
        <v>11</v>
      </c>
      <c r="G1417" s="349" t="s">
        <v>11</v>
      </c>
    </row>
    <row r="1418" spans="1:7" s="350" customFormat="1" ht="45" hidden="1" customHeight="1">
      <c r="A1418" s="373">
        <f>'CONSTRUCTION COST ESTIMATE'!A1418</f>
        <v>0</v>
      </c>
      <c r="B1418" s="345">
        <f>'CONSTRUCTION COST ESTIMATE'!B1418</f>
        <v>691.01199999999994</v>
      </c>
      <c r="C1418" s="346" t="str">
        <f>'CONSTRUCTION COST ESTIMATE'!C1418</f>
        <v>COAT EXISTING 72 INCH MANHOLE &gt; 15 FEET DEPTH AND &lt; 20 FEET DEPTH</v>
      </c>
      <c r="D1418" s="347" t="str">
        <f>'CONSTRUCTION COST ESTIMATE'!BB1418</f>
        <v>EA</v>
      </c>
      <c r="E1418" s="348">
        <f>'CONSTRUCTION COST ESTIMATE'!BA1418</f>
        <v>0</v>
      </c>
      <c r="F1418" s="349" t="s">
        <v>11</v>
      </c>
      <c r="G1418" s="349" t="s">
        <v>11</v>
      </c>
    </row>
    <row r="1419" spans="1:7" s="350" customFormat="1" ht="45" hidden="1" customHeight="1">
      <c r="A1419" s="373">
        <f>'CONSTRUCTION COST ESTIMATE'!A1419</f>
        <v>0</v>
      </c>
      <c r="B1419" s="345">
        <f>'CONSTRUCTION COST ESTIMATE'!B1419</f>
        <v>691.01300000000003</v>
      </c>
      <c r="C1419" s="346" t="str">
        <f>'CONSTRUCTION COST ESTIMATE'!C1419</f>
        <v>COAT EXISTING 72 INCH MANHOLE &gt; 20 FEET DEPTH AND &lt; 25 FEET DEPTH</v>
      </c>
      <c r="D1419" s="347" t="str">
        <f>'CONSTRUCTION COST ESTIMATE'!BB1419</f>
        <v>EA</v>
      </c>
      <c r="E1419" s="348">
        <f>'CONSTRUCTION COST ESTIMATE'!BA1419</f>
        <v>0</v>
      </c>
      <c r="F1419" s="349" t="s">
        <v>11</v>
      </c>
      <c r="G1419" s="349" t="s">
        <v>11</v>
      </c>
    </row>
    <row r="1420" spans="1:7" s="350" customFormat="1" ht="45" hidden="1" customHeight="1">
      <c r="A1420" s="373">
        <f>'CONSTRUCTION COST ESTIMATE'!A1420</f>
        <v>0</v>
      </c>
      <c r="B1420" s="345">
        <f>'CONSTRUCTION COST ESTIMATE'!B1420</f>
        <v>691.01400000000001</v>
      </c>
      <c r="C1420" s="346" t="str">
        <f>'CONSTRUCTION COST ESTIMATE'!C1420</f>
        <v>COAT EXISTING 72 INCH MANHOLE</v>
      </c>
      <c r="D1420" s="347" t="str">
        <f>'CONSTRUCTION COST ESTIMATE'!BB1420</f>
        <v>EA</v>
      </c>
      <c r="E1420" s="348">
        <f>'CONSTRUCTION COST ESTIMATE'!BA1420</f>
        <v>0</v>
      </c>
      <c r="F1420" s="349" t="s">
        <v>11</v>
      </c>
      <c r="G1420" s="349" t="s">
        <v>11</v>
      </c>
    </row>
    <row r="1421" spans="1:7" s="350" customFormat="1" ht="45" hidden="1" customHeight="1">
      <c r="A1421" s="373">
        <f>'CONSTRUCTION COST ESTIMATE'!A1421</f>
        <v>0</v>
      </c>
      <c r="B1421" s="345">
        <f>'CONSTRUCTION COST ESTIMATE'!B1421</f>
        <v>691.01499999999999</v>
      </c>
      <c r="C1421" s="346" t="str">
        <f>'CONSTRUCTION COST ESTIMATE'!C1421</f>
        <v>COAT EXISTING 84 INCH MANHOLE &gt; 5 FEET DEPTH AND &lt; 10 FEET DEPTH</v>
      </c>
      <c r="D1421" s="347" t="str">
        <f>'CONSTRUCTION COST ESTIMATE'!BB1421</f>
        <v>EA</v>
      </c>
      <c r="E1421" s="348">
        <f>'CONSTRUCTION COST ESTIMATE'!BA1421</f>
        <v>0</v>
      </c>
      <c r="F1421" s="349" t="s">
        <v>11</v>
      </c>
      <c r="G1421" s="349" t="s">
        <v>11</v>
      </c>
    </row>
    <row r="1422" spans="1:7" s="350" customFormat="1" ht="45" hidden="1" customHeight="1">
      <c r="A1422" s="373">
        <f>'CONSTRUCTION COST ESTIMATE'!A1422</f>
        <v>0</v>
      </c>
      <c r="B1422" s="345">
        <f>'CONSTRUCTION COST ESTIMATE'!B1422</f>
        <v>691.01599999999996</v>
      </c>
      <c r="C1422" s="346" t="str">
        <f>'CONSTRUCTION COST ESTIMATE'!C1422</f>
        <v>COAT EXISTING 84 INCH MANHOLE &gt; 10 FEET DEPTH AND &lt; 15 FEET DEPTH</v>
      </c>
      <c r="D1422" s="347" t="str">
        <f>'CONSTRUCTION COST ESTIMATE'!BB1422</f>
        <v>EA</v>
      </c>
      <c r="E1422" s="348">
        <f>'CONSTRUCTION COST ESTIMATE'!BA1422</f>
        <v>0</v>
      </c>
      <c r="F1422" s="349" t="s">
        <v>11</v>
      </c>
      <c r="G1422" s="349" t="s">
        <v>11</v>
      </c>
    </row>
    <row r="1423" spans="1:7" s="350" customFormat="1" ht="45" hidden="1" customHeight="1">
      <c r="A1423" s="373">
        <f>'CONSTRUCTION COST ESTIMATE'!A1423</f>
        <v>0</v>
      </c>
      <c r="B1423" s="345">
        <f>'CONSTRUCTION COST ESTIMATE'!B1423</f>
        <v>691.01700000000005</v>
      </c>
      <c r="C1423" s="346" t="str">
        <f>'CONSTRUCTION COST ESTIMATE'!C1423</f>
        <v>COAT EXISTING 84 INCH MANHOLE &gt; 15 FEET DEPTH AND &lt; 20 FEET DEPTH</v>
      </c>
      <c r="D1423" s="347" t="str">
        <f>'CONSTRUCTION COST ESTIMATE'!BB1423</f>
        <v>EA</v>
      </c>
      <c r="E1423" s="348">
        <f>'CONSTRUCTION COST ESTIMATE'!BA1423</f>
        <v>0</v>
      </c>
      <c r="F1423" s="349" t="s">
        <v>11</v>
      </c>
      <c r="G1423" s="349" t="s">
        <v>11</v>
      </c>
    </row>
    <row r="1424" spans="1:7" s="350" customFormat="1" ht="45" hidden="1" customHeight="1">
      <c r="A1424" s="373">
        <f>'CONSTRUCTION COST ESTIMATE'!A1424</f>
        <v>0</v>
      </c>
      <c r="B1424" s="345">
        <f>'CONSTRUCTION COST ESTIMATE'!B1424</f>
        <v>691.01800000000003</v>
      </c>
      <c r="C1424" s="346" t="str">
        <f>'CONSTRUCTION COST ESTIMATE'!C1424</f>
        <v>COAT EXISTING 84 INCH MANHOLE &gt; 20 FEET DEPTH AND &lt; 25 FEET DEPTH</v>
      </c>
      <c r="D1424" s="347" t="str">
        <f>'CONSTRUCTION COST ESTIMATE'!BB1424</f>
        <v>EA</v>
      </c>
      <c r="E1424" s="348">
        <f>'CONSTRUCTION COST ESTIMATE'!BA1424</f>
        <v>0</v>
      </c>
      <c r="F1424" s="349" t="s">
        <v>11</v>
      </c>
      <c r="G1424" s="349" t="s">
        <v>11</v>
      </c>
    </row>
    <row r="1425" spans="1:10" s="350" customFormat="1" ht="45" hidden="1" customHeight="1">
      <c r="A1425" s="373">
        <f>'CONSTRUCTION COST ESTIMATE'!A1425</f>
        <v>0</v>
      </c>
      <c r="B1425" s="345">
        <f>'CONSTRUCTION COST ESTIMATE'!B1425</f>
        <v>691.01900000000001</v>
      </c>
      <c r="C1425" s="346" t="str">
        <f>'CONSTRUCTION COST ESTIMATE'!C1425</f>
        <v>COAT EXISTING 84 INCH MANHOLE</v>
      </c>
      <c r="D1425" s="347" t="str">
        <f>'CONSTRUCTION COST ESTIMATE'!BB1425</f>
        <v>EA</v>
      </c>
      <c r="E1425" s="348">
        <f>'CONSTRUCTION COST ESTIMATE'!BA1425</f>
        <v>0</v>
      </c>
      <c r="F1425" s="349" t="s">
        <v>11</v>
      </c>
      <c r="G1425" s="349" t="s">
        <v>11</v>
      </c>
    </row>
    <row r="1426" spans="1:10" s="350" customFormat="1" ht="45" hidden="1" customHeight="1">
      <c r="A1426" s="373">
        <f>'CONSTRUCTION COST ESTIMATE'!A1426</f>
        <v>0</v>
      </c>
      <c r="B1426" s="345">
        <f>'CONSTRUCTION COST ESTIMATE'!B1426</f>
        <v>691.02</v>
      </c>
      <c r="C1426" s="346" t="str">
        <f>'CONSTRUCTION COST ESTIMATE'!C1426</f>
        <v>COAT EXISTING 10 FOOT X 9 FOOT JUNCTION MANHOLE</v>
      </c>
      <c r="D1426" s="347" t="str">
        <f>'CONSTRUCTION COST ESTIMATE'!BB1426</f>
        <v>EA</v>
      </c>
      <c r="E1426" s="348">
        <f>'CONSTRUCTION COST ESTIMATE'!BA1426</f>
        <v>0</v>
      </c>
      <c r="F1426" s="349" t="s">
        <v>11</v>
      </c>
      <c r="G1426" s="349" t="s">
        <v>11</v>
      </c>
    </row>
    <row r="1427" spans="1:10" s="350" customFormat="1" ht="45" hidden="1" customHeight="1">
      <c r="A1427" s="373">
        <f>'CONSTRUCTION COST ESTIMATE'!A1427</f>
        <v>0</v>
      </c>
      <c r="B1427" s="345">
        <f>'CONSTRUCTION COST ESTIMATE'!B1427</f>
        <v>691.02099999999996</v>
      </c>
      <c r="C1427" s="346" t="str">
        <f>'CONSTRUCTION COST ESTIMATE'!C1427</f>
        <v>COAT EXISTING MANHOLE</v>
      </c>
      <c r="D1427" s="347" t="str">
        <f>'CONSTRUCTION COST ESTIMATE'!BB1427</f>
        <v>EA</v>
      </c>
      <c r="E1427" s="348">
        <f>'CONSTRUCTION COST ESTIMATE'!BA1427</f>
        <v>0</v>
      </c>
      <c r="F1427" s="349" t="s">
        <v>11</v>
      </c>
      <c r="G1427" s="349" t="s">
        <v>11</v>
      </c>
    </row>
    <row r="1428" spans="1:10" s="350" customFormat="1" ht="45" hidden="1" customHeight="1">
      <c r="A1428" s="373">
        <f>'CONSTRUCTION COST ESTIMATE'!A1428</f>
        <v>0</v>
      </c>
      <c r="B1428" s="345">
        <f>'CONSTRUCTION COST ESTIMATE'!B1428</f>
        <v>691.02200000000005</v>
      </c>
      <c r="C1428" s="346" t="str">
        <f>'CONSTRUCTION COST ESTIMATE'!C1428</f>
        <v>COATING EXISTING 60 INCH MANHOLE &gt; 25 FEET DEPTH AND &lt; 30 FEET DEPTH</v>
      </c>
      <c r="D1428" s="347" t="str">
        <f>'CONSTRUCTION COST ESTIMATE'!BB1428</f>
        <v>EA</v>
      </c>
      <c r="E1428" s="348">
        <f>'CONSTRUCTION COST ESTIMATE'!BA1428</f>
        <v>0</v>
      </c>
      <c r="F1428" s="349" t="s">
        <v>11</v>
      </c>
      <c r="G1428" s="349" t="s">
        <v>11</v>
      </c>
    </row>
    <row r="1429" spans="1:10" s="350" customFormat="1" ht="45" hidden="1" customHeight="1">
      <c r="A1429" s="373">
        <f>'CONSTRUCTION COST ESTIMATE'!A1429</f>
        <v>0</v>
      </c>
      <c r="B1429" s="345">
        <f>'CONSTRUCTION COST ESTIMATE'!B1429</f>
        <v>691.02300000000002</v>
      </c>
      <c r="C1429" s="346" t="str">
        <f>'CONSTRUCTION COST ESTIMATE'!C1429</f>
        <v>COATING EXISTING 60 INCH MANHOLE &gt; 30 FEET DEPTH AND &lt; 35 FEET DEPTH</v>
      </c>
      <c r="D1429" s="347" t="str">
        <f>'CONSTRUCTION COST ESTIMATE'!BB1429</f>
        <v>EA</v>
      </c>
      <c r="E1429" s="348">
        <f>'CONSTRUCTION COST ESTIMATE'!BA1429</f>
        <v>0</v>
      </c>
      <c r="F1429" s="349" t="s">
        <v>11</v>
      </c>
      <c r="G1429" s="349" t="s">
        <v>11</v>
      </c>
    </row>
    <row r="1430" spans="1:10" s="350" customFormat="1" ht="45" hidden="1" customHeight="1">
      <c r="A1430" s="373">
        <f>'CONSTRUCTION COST ESTIMATE'!A1430</f>
        <v>0</v>
      </c>
      <c r="B1430" s="345">
        <f>'CONSTRUCTION COST ESTIMATE'!B1430</f>
        <v>695</v>
      </c>
      <c r="C1430" s="346" t="str">
        <f>'CONSTRUCTION COST ESTIMATE'!C1430</f>
        <v>DIVERSION OF SEWAGE FLOW</v>
      </c>
      <c r="D1430" s="347" t="str">
        <f>'CONSTRUCTION COST ESTIMATE'!BB1430</f>
        <v>LS</v>
      </c>
      <c r="E1430" s="348">
        <f>'CONSTRUCTION COST ESTIMATE'!BA1430</f>
        <v>0</v>
      </c>
      <c r="F1430" s="349" t="s">
        <v>11</v>
      </c>
      <c r="G1430" s="349" t="s">
        <v>11</v>
      </c>
    </row>
    <row r="1431" spans="1:10" s="350" customFormat="1" ht="45" hidden="1" customHeight="1">
      <c r="A1431" s="373">
        <f>'CONSTRUCTION COST ESTIMATE'!A1431</f>
        <v>0</v>
      </c>
      <c r="B1431" s="345">
        <f>'CONSTRUCTION COST ESTIMATE'!B1431</f>
        <v>695.00099999999998</v>
      </c>
      <c r="C1431" s="346" t="str">
        <f>'CONSTRUCTION COST ESTIMATE'!C1431</f>
        <v>DIVERSION OF SEWAGE</v>
      </c>
      <c r="D1431" s="347" t="str">
        <f>'CONSTRUCTION COST ESTIMATE'!BB1431</f>
        <v>LS</v>
      </c>
      <c r="E1431" s="348">
        <f>'CONSTRUCTION COST ESTIMATE'!BA1431</f>
        <v>0</v>
      </c>
      <c r="F1431" s="349" t="s">
        <v>11</v>
      </c>
      <c r="G1431" s="349" t="s">
        <v>11</v>
      </c>
    </row>
    <row r="1432" spans="1:10" s="350" customFormat="1" ht="45" hidden="1" customHeight="1">
      <c r="A1432" s="373">
        <f>'CONSTRUCTION COST ESTIMATE'!A1432</f>
        <v>0</v>
      </c>
      <c r="B1432" s="345">
        <f>'CONSTRUCTION COST ESTIMATE'!B1432</f>
        <v>695.00199999999995</v>
      </c>
      <c r="C1432" s="346" t="str">
        <f>'CONSTRUCTION COST ESTIMATE'!C1432</f>
        <v>SANITARY SEWER BYPASS</v>
      </c>
      <c r="D1432" s="347" t="str">
        <f>'CONSTRUCTION COST ESTIMATE'!BB1432</f>
        <v>LS</v>
      </c>
      <c r="E1432" s="348">
        <f>'CONSTRUCTION COST ESTIMATE'!BA1432</f>
        <v>0</v>
      </c>
      <c r="F1432" s="349" t="s">
        <v>11</v>
      </c>
      <c r="G1432" s="349" t="s">
        <v>11</v>
      </c>
    </row>
    <row r="1433" spans="1:10" s="350" customFormat="1" ht="30" customHeight="1">
      <c r="A1433" s="372" t="str">
        <f>'CONSTRUCTION COST ESTIMATE'!A1433</f>
        <v>SP 699</v>
      </c>
      <c r="B1433" s="338"/>
      <c r="C1433" s="339" t="str">
        <f>'CONSTRUCTION COST ESTIMATE'!C1433</f>
        <v>SITE FURNISHINGS</v>
      </c>
      <c r="D1433" s="340"/>
      <c r="E1433" s="341"/>
      <c r="F1433" s="342"/>
      <c r="G1433" s="342"/>
      <c r="I1433" s="344" t="s">
        <v>1447</v>
      </c>
      <c r="J1433" s="351"/>
    </row>
    <row r="1434" spans="1:10" s="350" customFormat="1" ht="45" hidden="1" customHeight="1">
      <c r="A1434" s="343">
        <f>'CONSTRUCTION COST ESTIMATE'!A1434</f>
        <v>0</v>
      </c>
      <c r="B1434" s="367">
        <f>'CONSTRUCTION COST ESTIMATE'!B1434</f>
        <v>699.00049999999999</v>
      </c>
      <c r="C1434" s="368" t="str">
        <f>'CONSTRUCTION COST ESTIMATE'!C1434</f>
        <v>BENCH</v>
      </c>
      <c r="D1434" s="369" t="str">
        <f>'CONSTRUCTION COST ESTIMATE'!BB1434</f>
        <v>EA</v>
      </c>
      <c r="E1434" s="370">
        <f>'CONSTRUCTION COST ESTIMATE'!BA1434</f>
        <v>0</v>
      </c>
      <c r="F1434" s="371" t="s">
        <v>11</v>
      </c>
      <c r="G1434" s="371" t="s">
        <v>11</v>
      </c>
    </row>
    <row r="1435" spans="1:10" s="350" customFormat="1" ht="45" hidden="1" customHeight="1">
      <c r="A1435" s="343">
        <f>'CONSTRUCTION COST ESTIMATE'!A1435</f>
        <v>0</v>
      </c>
      <c r="B1435" s="345">
        <f>'CONSTRUCTION COST ESTIMATE'!B1435</f>
        <v>699.00099999999998</v>
      </c>
      <c r="C1435" s="346" t="str">
        <f>'CONSTRUCTION COST ESTIMATE'!C1435</f>
        <v>CONCRETE PICNIC BENCH</v>
      </c>
      <c r="D1435" s="347" t="str">
        <f>'CONSTRUCTION COST ESTIMATE'!BB1435</f>
        <v>EA</v>
      </c>
      <c r="E1435" s="348">
        <f>'CONSTRUCTION COST ESTIMATE'!BA1435</f>
        <v>0</v>
      </c>
      <c r="F1435" s="349" t="s">
        <v>11</v>
      </c>
      <c r="G1435" s="349" t="s">
        <v>11</v>
      </c>
    </row>
    <row r="1436" spans="1:10" s="350" customFormat="1" ht="45" hidden="1" customHeight="1">
      <c r="A1436" s="343">
        <f>'CONSTRUCTION COST ESTIMATE'!A1436</f>
        <v>0</v>
      </c>
      <c r="B1436" s="345">
        <f>'CONSTRUCTION COST ESTIMATE'!B1436</f>
        <v>699.00199999999995</v>
      </c>
      <c r="C1436" s="346" t="str">
        <f>'CONSTRUCTION COST ESTIMATE'!C1436</f>
        <v>STREET BENCH</v>
      </c>
      <c r="D1436" s="347" t="str">
        <f>'CONSTRUCTION COST ESTIMATE'!BB1436</f>
        <v>EA</v>
      </c>
      <c r="E1436" s="348">
        <f>'CONSTRUCTION COST ESTIMATE'!BA1436</f>
        <v>0</v>
      </c>
      <c r="F1436" s="349" t="s">
        <v>11</v>
      </c>
      <c r="G1436" s="349" t="s">
        <v>11</v>
      </c>
    </row>
    <row r="1437" spans="1:10" s="350" customFormat="1" ht="45" hidden="1" customHeight="1">
      <c r="A1437" s="343">
        <f>'CONSTRUCTION COST ESTIMATE'!A1437</f>
        <v>0</v>
      </c>
      <c r="B1437" s="345">
        <f>'CONSTRUCTION COST ESTIMATE'!B1437</f>
        <v>699.00300000000004</v>
      </c>
      <c r="C1437" s="346" t="str">
        <f>'CONSTRUCTION COST ESTIMATE'!C1437</f>
        <v>BICYCLE RACK</v>
      </c>
      <c r="D1437" s="347" t="str">
        <f>'CONSTRUCTION COST ESTIMATE'!BB1437</f>
        <v>EA</v>
      </c>
      <c r="E1437" s="348">
        <f>'CONSTRUCTION COST ESTIMATE'!BA1437</f>
        <v>0</v>
      </c>
      <c r="F1437" s="349" t="s">
        <v>11</v>
      </c>
      <c r="G1437" s="349" t="s">
        <v>11</v>
      </c>
    </row>
    <row r="1438" spans="1:10" s="350" customFormat="1" ht="45" hidden="1" customHeight="1">
      <c r="A1438" s="343">
        <f>'CONSTRUCTION COST ESTIMATE'!A1438</f>
        <v>0</v>
      </c>
      <c r="B1438" s="345">
        <f>'CONSTRUCTION COST ESTIMATE'!B1438</f>
        <v>699.00400000000002</v>
      </c>
      <c r="C1438" s="346" t="str">
        <f>'CONSTRUCTION COST ESTIMATE'!C1438</f>
        <v>COLLAPSIBLE BOLLARD</v>
      </c>
      <c r="D1438" s="347" t="str">
        <f>'CONSTRUCTION COST ESTIMATE'!BB1438</f>
        <v>EA</v>
      </c>
      <c r="E1438" s="348">
        <f>'CONSTRUCTION COST ESTIMATE'!BA1438</f>
        <v>0</v>
      </c>
      <c r="F1438" s="349" t="s">
        <v>11</v>
      </c>
      <c r="G1438" s="349" t="s">
        <v>11</v>
      </c>
    </row>
    <row r="1439" spans="1:10" s="350" customFormat="1" ht="45" hidden="1" customHeight="1">
      <c r="A1439" s="343">
        <f>'CONSTRUCTION COST ESTIMATE'!A1439</f>
        <v>0</v>
      </c>
      <c r="B1439" s="345">
        <f>'CONSTRUCTION COST ESTIMATE'!B1439</f>
        <v>699.005</v>
      </c>
      <c r="C1439" s="346" t="str">
        <f>'CONSTRUCTION COST ESTIMATE'!C1439</f>
        <v>REMOVABLE BOLLARD</v>
      </c>
      <c r="D1439" s="347" t="str">
        <f>'CONSTRUCTION COST ESTIMATE'!BB1439</f>
        <v>EA</v>
      </c>
      <c r="E1439" s="348">
        <f>'CONSTRUCTION COST ESTIMATE'!BA1439</f>
        <v>0</v>
      </c>
      <c r="F1439" s="349" t="s">
        <v>11</v>
      </c>
      <c r="G1439" s="349" t="s">
        <v>11</v>
      </c>
    </row>
    <row r="1440" spans="1:10" s="350" customFormat="1" ht="45" hidden="1" customHeight="1">
      <c r="A1440" s="343">
        <f>'CONSTRUCTION COST ESTIMATE'!A1440</f>
        <v>0</v>
      </c>
      <c r="B1440" s="345">
        <f>'CONSTRUCTION COST ESTIMATE'!B1440</f>
        <v>699.00599999999997</v>
      </c>
      <c r="C1440" s="346" t="str">
        <f>'CONSTRUCTION COST ESTIMATE'!C1440</f>
        <v>BRONZE MEDALLION</v>
      </c>
      <c r="D1440" s="347" t="str">
        <f>'CONSTRUCTION COST ESTIMATE'!BB1440</f>
        <v>EA</v>
      </c>
      <c r="E1440" s="348">
        <f>'CONSTRUCTION COST ESTIMATE'!BA1440</f>
        <v>0</v>
      </c>
      <c r="F1440" s="349" t="s">
        <v>11</v>
      </c>
      <c r="G1440" s="349" t="s">
        <v>11</v>
      </c>
    </row>
    <row r="1441" spans="1:7" s="350" customFormat="1" ht="45" hidden="1" customHeight="1">
      <c r="A1441" s="343">
        <f>'CONSTRUCTION COST ESTIMATE'!A1441</f>
        <v>0</v>
      </c>
      <c r="B1441" s="345">
        <f>'CONSTRUCTION COST ESTIMATE'!B1441</f>
        <v>699.00699999999995</v>
      </c>
      <c r="C1441" s="346" t="str">
        <f>'CONSTRUCTION COST ESTIMATE'!C1441</f>
        <v>SNPLMA BRONZE MEDALLION</v>
      </c>
      <c r="D1441" s="347" t="str">
        <f>'CONSTRUCTION COST ESTIMATE'!BB1441</f>
        <v>EA</v>
      </c>
      <c r="E1441" s="348">
        <f>'CONSTRUCTION COST ESTIMATE'!BA1441</f>
        <v>0</v>
      </c>
      <c r="F1441" s="349" t="s">
        <v>11</v>
      </c>
      <c r="G1441" s="349" t="s">
        <v>11</v>
      </c>
    </row>
    <row r="1442" spans="1:7" s="350" customFormat="1" ht="45" hidden="1" customHeight="1">
      <c r="A1442" s="343">
        <f>'CONSTRUCTION COST ESTIMATE'!A1442</f>
        <v>0</v>
      </c>
      <c r="B1442" s="345">
        <f>'CONSTRUCTION COST ESTIMATE'!B1442</f>
        <v>699.00800000000004</v>
      </c>
      <c r="C1442" s="346" t="str">
        <f>'CONSTRUCTION COST ESTIMATE'!C1442</f>
        <v>PET WASTE STATION</v>
      </c>
      <c r="D1442" s="347" t="str">
        <f>'CONSTRUCTION COST ESTIMATE'!BB1442</f>
        <v>EA</v>
      </c>
      <c r="E1442" s="348">
        <f>'CONSTRUCTION COST ESTIMATE'!BA1442</f>
        <v>0</v>
      </c>
      <c r="F1442" s="349" t="s">
        <v>11</v>
      </c>
      <c r="G1442" s="349" t="s">
        <v>11</v>
      </c>
    </row>
    <row r="1443" spans="1:7" s="350" customFormat="1" ht="45" hidden="1" customHeight="1">
      <c r="A1443" s="343">
        <f>'CONSTRUCTION COST ESTIMATE'!A1443</f>
        <v>0</v>
      </c>
      <c r="B1443" s="345">
        <f>'CONSTRUCTION COST ESTIMATE'!B1443</f>
        <v>699.00900000000001</v>
      </c>
      <c r="C1443" s="346" t="str">
        <f>'CONSTRUCTION COST ESTIMATE'!C1443</f>
        <v>TRASH</v>
      </c>
      <c r="D1443" s="347" t="str">
        <f>'CONSTRUCTION COST ESTIMATE'!BB1443</f>
        <v>EA</v>
      </c>
      <c r="E1443" s="348">
        <f>'CONSTRUCTION COST ESTIMATE'!BA1443</f>
        <v>0</v>
      </c>
      <c r="F1443" s="349" t="s">
        <v>11</v>
      </c>
      <c r="G1443" s="349" t="s">
        <v>11</v>
      </c>
    </row>
    <row r="1444" spans="1:7" s="350" customFormat="1" ht="45" hidden="1" customHeight="1">
      <c r="A1444" s="343">
        <f>'CONSTRUCTION COST ESTIMATE'!A1444</f>
        <v>0</v>
      </c>
      <c r="B1444" s="345">
        <f>'CONSTRUCTION COST ESTIMATE'!B1444</f>
        <v>699.01</v>
      </c>
      <c r="C1444" s="346" t="str">
        <f>'CONSTRUCTION COST ESTIMATE'!C1444</f>
        <v>#12 SOLID CU WIRE</v>
      </c>
      <c r="D1444" s="347" t="str">
        <f>'CONSTRUCTION COST ESTIMATE'!BB1444</f>
        <v>LF</v>
      </c>
      <c r="E1444" s="348">
        <f>'CONSTRUCTION COST ESTIMATE'!BA1444</f>
        <v>0</v>
      </c>
      <c r="F1444" s="349" t="s">
        <v>11</v>
      </c>
      <c r="G1444" s="349" t="s">
        <v>11</v>
      </c>
    </row>
    <row r="1445" spans="1:7" s="350" customFormat="1" ht="45" hidden="1" customHeight="1">
      <c r="A1445" s="343">
        <f>'CONSTRUCTION COST ESTIMATE'!A1445</f>
        <v>0</v>
      </c>
      <c r="B1445" s="345">
        <f>'CONSTRUCTION COST ESTIMATE'!B1445</f>
        <v>699.01099999999997</v>
      </c>
      <c r="C1445" s="346" t="str">
        <f>'CONSTRUCTION COST ESTIMATE'!C1445</f>
        <v>1 INCH PVC CONDUIT</v>
      </c>
      <c r="D1445" s="347" t="str">
        <f>'CONSTRUCTION COST ESTIMATE'!BB1445</f>
        <v>LF</v>
      </c>
      <c r="E1445" s="348">
        <f>'CONSTRUCTION COST ESTIMATE'!BA1445</f>
        <v>0</v>
      </c>
      <c r="F1445" s="349" t="s">
        <v>11</v>
      </c>
      <c r="G1445" s="349" t="s">
        <v>11</v>
      </c>
    </row>
    <row r="1446" spans="1:7" s="350" customFormat="1" ht="45" hidden="1" customHeight="1">
      <c r="A1446" s="343">
        <f>'CONSTRUCTION COST ESTIMATE'!A1446</f>
        <v>0</v>
      </c>
      <c r="B1446" s="345">
        <f>'CONSTRUCTION COST ESTIMATE'!B1446</f>
        <v>699.01199999999994</v>
      </c>
      <c r="C1446" s="346" t="str">
        <f>'CONSTRUCTION COST ESTIMATE'!C1446</f>
        <v>1.5 INCH PVC CONDUIT</v>
      </c>
      <c r="D1446" s="347" t="str">
        <f>'CONSTRUCTION COST ESTIMATE'!BB1446</f>
        <v>LF</v>
      </c>
      <c r="E1446" s="348">
        <f>'CONSTRUCTION COST ESTIMATE'!BA1446</f>
        <v>0</v>
      </c>
      <c r="F1446" s="349" t="s">
        <v>11</v>
      </c>
      <c r="G1446" s="349" t="s">
        <v>11</v>
      </c>
    </row>
    <row r="1447" spans="1:7" s="350" customFormat="1" ht="45" hidden="1" customHeight="1">
      <c r="A1447" s="343">
        <f>'CONSTRUCTION COST ESTIMATE'!A1447</f>
        <v>0</v>
      </c>
      <c r="B1447" s="345">
        <f>'CONSTRUCTION COST ESTIMATE'!B1447</f>
        <v>699.01300000000003</v>
      </c>
      <c r="C1447" s="346" t="str">
        <f>'CONSTRUCTION COST ESTIMATE'!C1447</f>
        <v>12 FOOT X 12 FOOT SHADE STRUCTURE</v>
      </c>
      <c r="D1447" s="347" t="str">
        <f>'CONSTRUCTION COST ESTIMATE'!BB1447</f>
        <v>EA</v>
      </c>
      <c r="E1447" s="348">
        <f>'CONSTRUCTION COST ESTIMATE'!BA1447</f>
        <v>0</v>
      </c>
      <c r="F1447" s="349" t="s">
        <v>11</v>
      </c>
      <c r="G1447" s="349" t="s">
        <v>11</v>
      </c>
    </row>
    <row r="1448" spans="1:7" s="350" customFormat="1" ht="45" hidden="1" customHeight="1">
      <c r="A1448" s="343">
        <f>'CONSTRUCTION COST ESTIMATE'!A1448</f>
        <v>0</v>
      </c>
      <c r="B1448" s="345">
        <f>'CONSTRUCTION COST ESTIMATE'!B1448</f>
        <v>699.01400000000001</v>
      </c>
      <c r="C1448" s="346" t="str">
        <f>'CONSTRUCTION COST ESTIMATE'!C1448</f>
        <v>200 AMP SERVICE PEDESTAL AND FOUNDATION</v>
      </c>
      <c r="D1448" s="347" t="str">
        <f>'CONSTRUCTION COST ESTIMATE'!BB1448</f>
        <v>EA</v>
      </c>
      <c r="E1448" s="348">
        <f>'CONSTRUCTION COST ESTIMATE'!BA1448</f>
        <v>0</v>
      </c>
      <c r="F1448" s="349" t="s">
        <v>11</v>
      </c>
      <c r="G1448" s="349" t="s">
        <v>11</v>
      </c>
    </row>
    <row r="1449" spans="1:7" s="350" customFormat="1" ht="45" hidden="1" customHeight="1">
      <c r="A1449" s="343">
        <f>'CONSTRUCTION COST ESTIMATE'!A1449</f>
        <v>0</v>
      </c>
      <c r="B1449" s="345">
        <f>'CONSTRUCTION COST ESTIMATE'!B1449</f>
        <v>699.01499999999999</v>
      </c>
      <c r="C1449" s="346" t="str">
        <f>'CONSTRUCTION COST ESTIMATE'!C1449</f>
        <v>SINGLE ARM PARKING LOT STANDARD AND LUMINARE</v>
      </c>
      <c r="D1449" s="347" t="str">
        <f>'CONSTRUCTION COST ESTIMATE'!BB1449</f>
        <v>EA</v>
      </c>
      <c r="E1449" s="348">
        <f>'CONSTRUCTION COST ESTIMATE'!BA1449</f>
        <v>0</v>
      </c>
      <c r="F1449" s="349" t="s">
        <v>11</v>
      </c>
      <c r="G1449" s="349" t="s">
        <v>11</v>
      </c>
    </row>
    <row r="1450" spans="1:7" s="350" customFormat="1" ht="45" hidden="1" customHeight="1">
      <c r="A1450" s="343">
        <f>'CONSTRUCTION COST ESTIMATE'!A1450</f>
        <v>0</v>
      </c>
      <c r="B1450" s="345">
        <f>'CONSTRUCTION COST ESTIMATE'!B1450</f>
        <v>699.01599999999996</v>
      </c>
      <c r="C1450" s="346" t="str">
        <f>'CONSTRUCTION COST ESTIMATE'!C1450</f>
        <v>DOUBLE ARM PARKING LOT STANDARD AND LUMINARES</v>
      </c>
      <c r="D1450" s="347" t="str">
        <f>'CONSTRUCTION COST ESTIMATE'!BB1450</f>
        <v>EA</v>
      </c>
      <c r="E1450" s="348">
        <f>'CONSTRUCTION COST ESTIMATE'!BA1450</f>
        <v>0</v>
      </c>
      <c r="F1450" s="349" t="s">
        <v>11</v>
      </c>
      <c r="G1450" s="349" t="s">
        <v>11</v>
      </c>
    </row>
    <row r="1451" spans="1:7" s="350" customFormat="1" ht="45" hidden="1" customHeight="1">
      <c r="A1451" s="343">
        <f>'CONSTRUCTION COST ESTIMATE'!A1451</f>
        <v>0</v>
      </c>
      <c r="B1451" s="345">
        <f>'CONSTRUCTION COST ESTIMATE'!B1451</f>
        <v>699.01700000000005</v>
      </c>
      <c r="C1451" s="346" t="str">
        <f>'CONSTRUCTION COST ESTIMATE'!C1451</f>
        <v>ELECTRICAL CABINET AND FOUNDATION</v>
      </c>
      <c r="D1451" s="347" t="str">
        <f>'CONSTRUCTION COST ESTIMATE'!BB1451</f>
        <v>EA</v>
      </c>
      <c r="E1451" s="348">
        <f>'CONSTRUCTION COST ESTIMATE'!BA1451</f>
        <v>0</v>
      </c>
      <c r="F1451" s="349" t="s">
        <v>11</v>
      </c>
      <c r="G1451" s="349" t="s">
        <v>11</v>
      </c>
    </row>
    <row r="1452" spans="1:7" s="350" customFormat="1" ht="45" hidden="1" customHeight="1">
      <c r="A1452" s="343">
        <f>'CONSTRUCTION COST ESTIMATE'!A1452</f>
        <v>0</v>
      </c>
      <c r="B1452" s="345">
        <f>'CONSTRUCTION COST ESTIMATE'!B1452</f>
        <v>699.01800000000003</v>
      </c>
      <c r="C1452" s="346" t="str">
        <f>'CONSTRUCTION COST ESTIMATE'!C1452</f>
        <v>JACK AND BORE 36 INCH STEEL PIPE</v>
      </c>
      <c r="D1452" s="347" t="str">
        <f>'CONSTRUCTION COST ESTIMATE'!BB1452</f>
        <v>LF</v>
      </c>
      <c r="E1452" s="348">
        <f>'CONSTRUCTION COST ESTIMATE'!BA1452</f>
        <v>0</v>
      </c>
      <c r="F1452" s="349" t="s">
        <v>11</v>
      </c>
      <c r="G1452" s="349" t="s">
        <v>11</v>
      </c>
    </row>
    <row r="1453" spans="1:7" s="350" customFormat="1" ht="45" hidden="1" customHeight="1">
      <c r="A1453" s="343">
        <f>'CONSTRUCTION COST ESTIMATE'!A1453</f>
        <v>0</v>
      </c>
      <c r="B1453" s="345">
        <f>'CONSTRUCTION COST ESTIMATE'!B1453</f>
        <v>699.01900000000001</v>
      </c>
      <c r="C1453" s="346" t="str">
        <f>'CONSTRUCTION COST ESTIMATE'!C1453</f>
        <v>MISCELLANEOUS EXISTING ADJACENT IMPROVEMENT MODIFICATIONS</v>
      </c>
      <c r="D1453" s="347" t="str">
        <f>'CONSTRUCTION COST ESTIMATE'!BB1453</f>
        <v>FA</v>
      </c>
      <c r="E1453" s="348">
        <f>'CONSTRUCTION COST ESTIMATE'!BA1453</f>
        <v>0</v>
      </c>
      <c r="F1453" s="349" t="s">
        <v>11</v>
      </c>
      <c r="G1453" s="349" t="s">
        <v>11</v>
      </c>
    </row>
    <row r="1454" spans="1:7" s="350" customFormat="1" ht="45" hidden="1" customHeight="1">
      <c r="A1454" s="343">
        <f>'CONSTRUCTION COST ESTIMATE'!A1454</f>
        <v>0</v>
      </c>
      <c r="B1454" s="345">
        <f>'CONSTRUCTION COST ESTIMATE'!B1454</f>
        <v>699.02</v>
      </c>
      <c r="C1454" s="346" t="str">
        <f>'CONSTRUCTION COST ESTIMATE'!C1454</f>
        <v>MONUMENT SIGNS</v>
      </c>
      <c r="D1454" s="347" t="str">
        <f>'CONSTRUCTION COST ESTIMATE'!BB1454</f>
        <v>EA</v>
      </c>
      <c r="E1454" s="348">
        <f>'CONSTRUCTION COST ESTIMATE'!BA1454</f>
        <v>0</v>
      </c>
      <c r="F1454" s="349" t="s">
        <v>11</v>
      </c>
      <c r="G1454" s="349" t="s">
        <v>11</v>
      </c>
    </row>
    <row r="1455" spans="1:7" s="350" customFormat="1" ht="45" hidden="1" customHeight="1">
      <c r="A1455" s="343">
        <f>'CONSTRUCTION COST ESTIMATE'!A1455</f>
        <v>0</v>
      </c>
      <c r="B1455" s="345">
        <f>'CONSTRUCTION COST ESTIMATE'!B1455</f>
        <v>699.02099999999996</v>
      </c>
      <c r="C1455" s="346" t="str">
        <f>'CONSTRUCTION COST ESTIMATE'!C1455</f>
        <v>NO. 3-1/2 PULL BOX</v>
      </c>
      <c r="D1455" s="347" t="str">
        <f>'CONSTRUCTION COST ESTIMATE'!BB1455</f>
        <v>EA</v>
      </c>
      <c r="E1455" s="348">
        <f>'CONSTRUCTION COST ESTIMATE'!BA1455</f>
        <v>0</v>
      </c>
      <c r="F1455" s="349" t="s">
        <v>11</v>
      </c>
      <c r="G1455" s="349" t="s">
        <v>11</v>
      </c>
    </row>
    <row r="1456" spans="1:7" s="350" customFormat="1" ht="45" hidden="1" customHeight="1">
      <c r="A1456" s="343">
        <f>'CONSTRUCTION COST ESTIMATE'!A1456</f>
        <v>0</v>
      </c>
      <c r="B1456" s="345">
        <f>'CONSTRUCTION COST ESTIMATE'!B1456</f>
        <v>699.02200000000005</v>
      </c>
      <c r="C1456" s="346" t="str">
        <f>'CONSTRUCTION COST ESTIMATE'!C1456</f>
        <v>RAILROAD TIE DIRECTIONAL SIGN</v>
      </c>
      <c r="D1456" s="347" t="str">
        <f>'CONSTRUCTION COST ESTIMATE'!BB1456</f>
        <v>EA</v>
      </c>
      <c r="E1456" s="348">
        <f>'CONSTRUCTION COST ESTIMATE'!BA1456</f>
        <v>0</v>
      </c>
      <c r="F1456" s="349" t="s">
        <v>11</v>
      </c>
      <c r="G1456" s="349" t="s">
        <v>11</v>
      </c>
    </row>
    <row r="1457" spans="1:7" s="350" customFormat="1" ht="45" hidden="1" customHeight="1">
      <c r="A1457" s="343">
        <f>'CONSTRUCTION COST ESTIMATE'!A1457</f>
        <v>0</v>
      </c>
      <c r="B1457" s="345">
        <f>'CONSTRUCTION COST ESTIMATE'!B1457</f>
        <v>699.02300000000002</v>
      </c>
      <c r="C1457" s="346" t="str">
        <f>'CONSTRUCTION COST ESTIMATE'!C1457</f>
        <v>SYNTHETIC TURF</v>
      </c>
      <c r="D1457" s="347" t="str">
        <f>'CONSTRUCTION COST ESTIMATE'!BB1457</f>
        <v>SF</v>
      </c>
      <c r="E1457" s="348">
        <f>'CONSTRUCTION COST ESTIMATE'!BA1457</f>
        <v>0</v>
      </c>
      <c r="F1457" s="349" t="s">
        <v>11</v>
      </c>
      <c r="G1457" s="349" t="s">
        <v>11</v>
      </c>
    </row>
    <row r="1458" spans="1:7" ht="30" customHeight="1">
      <c r="B1458" s="422" t="s">
        <v>12</v>
      </c>
      <c r="C1458" s="423"/>
      <c r="D1458" s="423"/>
      <c r="E1458" s="423"/>
      <c r="F1458" s="423"/>
      <c r="G1458" s="424"/>
    </row>
    <row r="1460" spans="1:7">
      <c r="A1460" s="335">
        <f>COUNT(B6:B1457)</f>
        <v>1420</v>
      </c>
    </row>
    <row r="1462" spans="1:7">
      <c r="B1462" s="355" t="s">
        <v>130</v>
      </c>
      <c r="C1462" s="356" t="s">
        <v>131</v>
      </c>
      <c r="D1462" s="357"/>
      <c r="E1462" s="357"/>
      <c r="F1462" s="358"/>
      <c r="G1462" s="358"/>
    </row>
    <row r="1464" spans="1:7">
      <c r="B1464" s="374" t="s">
        <v>94</v>
      </c>
    </row>
    <row r="1465" spans="1:7">
      <c r="B1465" s="374" t="s">
        <v>96</v>
      </c>
    </row>
    <row r="1466" spans="1:7" ht="25.5">
      <c r="B1466" s="336" t="s">
        <v>36</v>
      </c>
      <c r="C1466" s="359" t="s">
        <v>55</v>
      </c>
      <c r="D1466" s="337" t="s">
        <v>9</v>
      </c>
      <c r="E1466" s="337" t="s">
        <v>10</v>
      </c>
      <c r="F1466" s="360" t="s">
        <v>37</v>
      </c>
      <c r="G1466" s="360" t="s">
        <v>38</v>
      </c>
    </row>
    <row r="1467" spans="1:7">
      <c r="B1467" s="361"/>
      <c r="C1467" s="346"/>
      <c r="D1467" s="362"/>
      <c r="E1467" s="362"/>
      <c r="F1467" s="363"/>
      <c r="G1467" s="363"/>
    </row>
    <row r="1468" spans="1:7">
      <c r="B1468" s="361"/>
      <c r="C1468" s="346"/>
      <c r="D1468" s="362"/>
      <c r="E1468" s="362"/>
      <c r="F1468" s="363"/>
      <c r="G1468" s="363"/>
    </row>
    <row r="1469" spans="1:7">
      <c r="B1469" s="361"/>
      <c r="C1469" s="346"/>
      <c r="D1469" s="362"/>
      <c r="E1469" s="362"/>
      <c r="F1469" s="363"/>
      <c r="G1469" s="363"/>
    </row>
    <row r="1470" spans="1:7">
      <c r="B1470" s="361"/>
      <c r="C1470" s="346"/>
      <c r="D1470" s="362"/>
      <c r="E1470" s="362"/>
      <c r="F1470" s="363"/>
      <c r="G1470" s="363"/>
    </row>
    <row r="1471" spans="1:7">
      <c r="B1471" s="361"/>
      <c r="C1471" s="346"/>
      <c r="D1471" s="362"/>
      <c r="E1471" s="362"/>
      <c r="F1471" s="363"/>
      <c r="G1471" s="363"/>
    </row>
    <row r="1472" spans="1:7">
      <c r="B1472" s="361"/>
      <c r="C1472" s="346"/>
      <c r="D1472" s="362"/>
      <c r="E1472" s="362"/>
      <c r="F1472" s="363"/>
      <c r="G1472" s="363"/>
    </row>
    <row r="1473" spans="2:7">
      <c r="B1473" s="361"/>
      <c r="C1473" s="346"/>
      <c r="D1473" s="362"/>
      <c r="E1473" s="362"/>
      <c r="F1473" s="363"/>
      <c r="G1473" s="363"/>
    </row>
    <row r="1474" spans="2:7">
      <c r="B1474" s="422" t="s">
        <v>95</v>
      </c>
      <c r="C1474" s="423"/>
      <c r="D1474" s="423"/>
      <c r="E1474" s="423"/>
      <c r="F1474" s="423"/>
      <c r="G1474" s="424"/>
    </row>
  </sheetData>
  <customSheetViews>
    <customSheetView guid="{1CF76A0A-16AD-4C35-9F05-B1226981ACC1}" scale="90" printArea="1" hiddenRows="1">
      <pane xSplit="3" ySplit="5" topLeftCell="D7" activePane="bottomRight" state="frozen"/>
      <selection pane="bottomRight" activeCell="D7" sqref="D7"/>
      <pageMargins left="0.5" right="0.25" top="1" bottom="1" header="0.5" footer="0.5"/>
      <pageSetup scale="94" orientation="portrait" r:id="rId1"/>
      <headerFooter alignWithMargins="0">
        <oddFooter>&amp;L&amp;6rev 3/25/08&amp;CPage &amp;P of &amp;N</oddFooter>
      </headerFooter>
    </customSheetView>
    <customSheetView guid="{278BC841-009A-457C-80BE-E56C415EF71A}" printArea="1" hiddenRows="1">
      <pane xSplit="3" ySplit="5" topLeftCell="D6" activePane="bottomRight" state="frozen"/>
      <selection pane="bottomRight" activeCell="D6" sqref="D6"/>
      <pageMargins left="0.5" right="0.25" top="1" bottom="1" header="0.5" footer="0.5"/>
      <pageSetup scale="94" orientation="portrait" r:id="rId2"/>
      <headerFooter alignWithMargins="0">
        <oddFooter>&amp;L&amp;6rev 3/25/08&amp;CPage &amp;P of &amp;N</oddFooter>
      </headerFooter>
    </customSheetView>
    <customSheetView guid="{27D65E28-1937-405D-9E45-620A72086D16}" printArea="1" hiddenRows="1">
      <pane xSplit="3" ySplit="5" topLeftCell="D6" activePane="bottomRight" state="frozen"/>
      <selection pane="bottomRight" activeCell="B7" sqref="B7"/>
      <pageMargins left="0.5" right="0.25" top="1" bottom="1" header="0.5" footer="0.5"/>
      <pageSetup scale="94" orientation="portrait" r:id="rId3"/>
      <headerFooter alignWithMargins="0">
        <oddFooter>&amp;L&amp;6rev 3/25/08&amp;CPage &amp;P of &amp;N</oddFooter>
      </headerFooter>
    </customSheetView>
    <customSheetView guid="{9D7FB7D0-2FE3-4D80-9704-7D12107D2B58}" printArea="1" hiddenRows="1">
      <pane xSplit="3" ySplit="5" topLeftCell="D17" activePane="bottomRight" state="frozen"/>
      <selection pane="bottomRight" activeCell="B18" sqref="B18"/>
      <pageMargins left="0.5" right="0.25" top="1" bottom="1" header="0.5" footer="0.5"/>
      <pageSetup scale="94" orientation="portrait" r:id="rId4"/>
      <headerFooter alignWithMargins="0">
        <oddFooter>&amp;L&amp;6rev 3/25/08&amp;CPage &amp;P of &amp;N</oddFooter>
      </headerFooter>
    </customSheetView>
    <customSheetView guid="{F67DCBEC-74ED-4958-AE1F-2F13B4531374}" printArea="1" hiddenRows="1">
      <pane xSplit="3" ySplit="5" topLeftCell="D160" activePane="bottomRight" state="frozen"/>
      <selection pane="bottomRight" activeCell="B161" sqref="B161"/>
      <pageMargins left="0.5" right="0.25" top="1" bottom="1" header="0.5" footer="0.5"/>
      <pageSetup scale="94" orientation="portrait" r:id="rId5"/>
      <headerFooter alignWithMargins="0">
        <oddFooter>&amp;L&amp;6rev 3/25/08&amp;CPage &amp;P of &amp;N</oddFooter>
      </headerFooter>
    </customSheetView>
    <customSheetView guid="{B3DD5EE1-4C3E-4B34-8831-343795BF8503}" printArea="1" hiddenRows="1">
      <pane xSplit="3" ySplit="5" topLeftCell="D183" activePane="bottomRight" state="frozen"/>
      <selection pane="bottomRight" activeCell="B184" sqref="B184"/>
      <pageMargins left="0.5" right="0.25" top="1" bottom="1" header="0.5" footer="0.5"/>
      <pageSetup scale="94" orientation="portrait" r:id="rId6"/>
      <headerFooter alignWithMargins="0">
        <oddFooter>&amp;L&amp;6rev 3/25/08&amp;CPage &amp;P of &amp;N</oddFooter>
      </headerFooter>
    </customSheetView>
    <customSheetView guid="{98646AEC-BFC2-40D4-B1F2-9C97172258A9}" printArea="1" hiddenRows="1">
      <pane xSplit="3" ySplit="5" topLeftCell="D222" activePane="bottomRight" state="frozen"/>
      <selection pane="bottomRight" activeCell="B223" sqref="B223"/>
      <pageMargins left="0.5" right="0.25" top="1" bottom="1" header="0.5" footer="0.5"/>
      <pageSetup scale="94" orientation="portrait" r:id="rId7"/>
      <headerFooter alignWithMargins="0">
        <oddFooter>&amp;L&amp;6rev 3/25/08&amp;CPage &amp;P of &amp;N</oddFooter>
      </headerFooter>
    </customSheetView>
    <customSheetView guid="{BB391942-1FB3-41F5-9CBE-EC787F77B6B8}" printArea="1" hiddenRows="1">
      <pane xSplit="3" ySplit="5" topLeftCell="D239" activePane="bottomRight" state="frozen"/>
      <selection pane="bottomRight" activeCell="B240" sqref="B240"/>
      <pageMargins left="0.5" right="0.25" top="1" bottom="1" header="0.5" footer="0.5"/>
      <pageSetup scale="94" orientation="portrait" r:id="rId8"/>
      <headerFooter alignWithMargins="0">
        <oddFooter>&amp;L&amp;6rev 3/25/08&amp;CPage &amp;P of &amp;N</oddFooter>
      </headerFooter>
    </customSheetView>
    <customSheetView guid="{5BA5ECE7-D8DE-4B42-A737-BC45BC65BD31}" printArea="1" hiddenRows="1">
      <pane xSplit="3" ySplit="5" topLeftCell="D247" activePane="bottomRight" state="frozen"/>
      <selection pane="bottomRight" activeCell="B248" sqref="B248"/>
      <pageMargins left="0.5" right="0.25" top="1" bottom="1" header="0.5" footer="0.5"/>
      <pageSetup scale="94" orientation="portrait" r:id="rId9"/>
      <headerFooter alignWithMargins="0">
        <oddFooter>&amp;L&amp;6rev 3/25/08&amp;CPage &amp;P of &amp;N</oddFooter>
      </headerFooter>
    </customSheetView>
    <customSheetView guid="{B7C3B2E8-7FEE-4A10-B692-08D64A86AE04}" printArea="1" hiddenRows="1">
      <pane xSplit="3" ySplit="5" topLeftCell="D255" activePane="bottomRight" state="frozen"/>
      <selection pane="bottomRight" activeCell="B256" sqref="B256"/>
      <pageMargins left="0.5" right="0.25" top="1" bottom="1" header="0.5" footer="0.5"/>
      <pageSetup scale="94" orientation="portrait" r:id="rId10"/>
      <headerFooter alignWithMargins="0">
        <oddFooter>&amp;L&amp;6rev 3/25/08&amp;CPage &amp;P of &amp;N</oddFooter>
      </headerFooter>
    </customSheetView>
    <customSheetView guid="{7BC85BCC-F4B2-4BA9-83CC-D3C00836D4E1}" printArea="1" hiddenRows="1">
      <pane xSplit="3" ySplit="5" topLeftCell="D294" activePane="bottomRight" state="frozen"/>
      <selection pane="bottomRight" activeCell="B295" sqref="B295"/>
      <pageMargins left="0.5" right="0.25" top="1" bottom="1" header="0.5" footer="0.5"/>
      <pageSetup scale="94" orientation="portrait" r:id="rId11"/>
      <headerFooter alignWithMargins="0">
        <oddFooter>&amp;L&amp;6rev 3/25/08&amp;CPage &amp;P of &amp;N</oddFooter>
      </headerFooter>
    </customSheetView>
    <customSheetView guid="{5E458D96-3465-44DD-BEEB-23D5B1BB0A4C}" printArea="1" hiddenRows="1">
      <pane xSplit="3" ySplit="5" topLeftCell="D327" activePane="bottomRight" state="frozen"/>
      <selection pane="bottomRight" activeCell="B328" sqref="B328"/>
      <pageMargins left="0.5" right="0.25" top="1" bottom="1" header="0.5" footer="0.5"/>
      <pageSetup scale="94" orientation="portrait" r:id="rId12"/>
      <headerFooter alignWithMargins="0">
        <oddFooter>&amp;L&amp;6rev 3/25/08&amp;CPage &amp;P of &amp;N</oddFooter>
      </headerFooter>
    </customSheetView>
    <customSheetView guid="{702D690B-DC4D-4484-B629-DDDCF53422C3}" printArea="1" hiddenRows="1">
      <pane xSplit="3" ySplit="5" topLeftCell="D343" activePane="bottomRight" state="frozen"/>
      <selection pane="bottomRight" activeCell="B353" sqref="B353"/>
      <pageMargins left="0.5" right="0.25" top="1" bottom="1" header="0.5" footer="0.5"/>
      <pageSetup scale="94" orientation="portrait" r:id="rId13"/>
      <headerFooter alignWithMargins="0">
        <oddFooter>&amp;L&amp;6rev 3/25/08&amp;CPage &amp;P of &amp;N</oddFooter>
      </headerFooter>
    </customSheetView>
    <customSheetView guid="{61B6830F-A041-4B66-8C0B-F5CBD6E485C1}" printArea="1" hiddenRows="1">
      <pane xSplit="3" ySplit="5" topLeftCell="D485" activePane="bottomRight" state="frozen"/>
      <selection pane="bottomRight" activeCell="B495" sqref="B495"/>
      <pageMargins left="0.5" right="0.25" top="1" bottom="1" header="0.5" footer="0.5"/>
      <pageSetup scale="94" orientation="portrait" r:id="rId14"/>
      <headerFooter alignWithMargins="0">
        <oddFooter>&amp;L&amp;6rev 3/25/08&amp;CPage &amp;P of &amp;N</oddFooter>
      </headerFooter>
    </customSheetView>
    <customSheetView guid="{B26042E3-9255-4F2C-B190-BB7774E65A20}" printArea="1" hiddenRows="1">
      <pane xSplit="3" ySplit="5" topLeftCell="D569" activePane="bottomRight" state="frozen"/>
      <selection pane="bottomRight" activeCell="A576" sqref="A576"/>
      <pageMargins left="0.5" right="0.25" top="1" bottom="1" header="0.5" footer="0.5"/>
      <pageSetup scale="94" orientation="portrait" r:id="rId15"/>
      <headerFooter alignWithMargins="0">
        <oddFooter>&amp;L&amp;6rev 3/25/08&amp;CPage &amp;P of &amp;N</oddFooter>
      </headerFooter>
    </customSheetView>
    <customSheetView guid="{3625C264-40DB-470F-8A4A-4B5966370BB1}" printArea="1" hiddenRows="1">
      <pane xSplit="3" ySplit="5" topLeftCell="D636" activePane="bottomRight" state="frozen"/>
      <selection pane="bottomRight" activeCell="B637" sqref="B637"/>
      <pageMargins left="0.5" right="0.25" top="1" bottom="1" header="0.5" footer="0.5"/>
      <pageSetup scale="94" orientation="portrait" r:id="rId16"/>
      <headerFooter alignWithMargins="0">
        <oddFooter>&amp;L&amp;6rev 3/25/08&amp;CPage &amp;P of &amp;N</oddFooter>
      </headerFooter>
    </customSheetView>
    <customSheetView guid="{F0BE8373-3F58-42B3-A085-B9BB3C3DC889}" printArea="1" hiddenRows="1">
      <pane xSplit="3" ySplit="5" topLeftCell="D675" activePane="bottomRight" state="frozen"/>
      <selection pane="bottomRight" activeCell="B676" sqref="B676"/>
      <pageMargins left="0.5" right="0.25" top="1" bottom="1" header="0.5" footer="0.5"/>
      <pageSetup scale="94" orientation="portrait" r:id="rId17"/>
      <headerFooter alignWithMargins="0">
        <oddFooter>&amp;L&amp;6rev 3/25/08&amp;CPage &amp;P of &amp;N</oddFooter>
      </headerFooter>
    </customSheetView>
    <customSheetView guid="{42D4FBF7-0BF5-44C1-915B-0EF72A67D14D}" printArea="1" hiddenRows="1">
      <pane xSplit="3" ySplit="5" topLeftCell="D777" activePane="bottomRight" state="frozen"/>
      <selection pane="bottomRight" activeCell="B778" sqref="B778"/>
      <pageMargins left="0.5" right="0.25" top="1" bottom="1" header="0.5" footer="0.5"/>
      <pageSetup scale="94" orientation="portrait" r:id="rId18"/>
      <headerFooter alignWithMargins="0">
        <oddFooter>&amp;L&amp;6rev 3/25/08&amp;CPage &amp;P of &amp;N</oddFooter>
      </headerFooter>
    </customSheetView>
    <customSheetView guid="{AFCDB6B2-BAA8-4AEA-B004-7CCCE9FCBD59}" printArea="1" hiddenRows="1">
      <pane xSplit="3" ySplit="5" topLeftCell="D764" activePane="bottomRight" state="frozen"/>
      <selection pane="bottomRight" activeCell="B765" sqref="B765"/>
      <pageMargins left="0.5" right="0.25" top="1" bottom="1" header="0.5" footer="0.5"/>
      <pageSetup scale="94" orientation="portrait" r:id="rId19"/>
      <headerFooter alignWithMargins="0">
        <oddFooter>&amp;L&amp;6rev 3/25/08&amp;CPage &amp;P of &amp;N</oddFooter>
      </headerFooter>
    </customSheetView>
    <customSheetView guid="{A747D0B4-F12D-4FB2-9E3E-BD134EB5BFB0}" printArea="1" hiddenRows="1">
      <pane xSplit="3" ySplit="5" topLeftCell="D886" activePane="bottomRight" state="frozen"/>
      <selection pane="bottomRight" activeCell="B887" sqref="B887"/>
      <pageMargins left="0.5" right="0.25" top="1" bottom="1" header="0.5" footer="0.5"/>
      <pageSetup scale="94" orientation="portrait" r:id="rId20"/>
      <headerFooter alignWithMargins="0">
        <oddFooter>&amp;L&amp;6rev 3/25/08&amp;CPage &amp;P of &amp;N</oddFooter>
      </headerFooter>
    </customSheetView>
    <customSheetView guid="{543E4C33-6846-4B21-B31C-8DA3E5202380}" printArea="1" hiddenRows="1">
      <pane xSplit="3" ySplit="5" topLeftCell="D1022" activePane="bottomRight" state="frozen"/>
      <selection pane="bottomRight" activeCell="B1029" sqref="B1029"/>
      <pageMargins left="0.5" right="0.25" top="1" bottom="1" header="0.5" footer="0.5"/>
      <pageSetup scale="94" orientation="portrait" r:id="rId21"/>
      <headerFooter alignWithMargins="0">
        <oddFooter>&amp;L&amp;6rev 3/25/08&amp;CPage &amp;P of &amp;N</oddFooter>
      </headerFooter>
    </customSheetView>
    <customSheetView guid="{F26FCCA8-AA21-4100-B361-552320CC1605}" printArea="1" hiddenRows="1">
      <pane xSplit="3" ySplit="5" topLeftCell="D1131" activePane="bottomRight" state="frozen"/>
      <selection pane="bottomRight" activeCell="B1136" sqref="B1136"/>
      <pageMargins left="0.5" right="0.25" top="1" bottom="1" header="0.5" footer="0.5"/>
      <pageSetup scale="94" orientation="portrait" r:id="rId22"/>
      <headerFooter alignWithMargins="0">
        <oddFooter>&amp;L&amp;6rev 3/25/08&amp;CPage &amp;P of &amp;N</oddFooter>
      </headerFooter>
    </customSheetView>
    <customSheetView guid="{6B8162DC-4BF6-4258-BE91-712674C5E408}" printArea="1" hiddenRows="1">
      <pane xSplit="3" ySplit="5" topLeftCell="D1136" activePane="bottomRight" state="frozen"/>
      <selection pane="bottomRight" activeCell="B1148" sqref="B1148"/>
      <pageMargins left="0.5" right="0.25" top="1" bottom="1" header="0.5" footer="0.5"/>
      <pageSetup scale="94" orientation="portrait" r:id="rId23"/>
      <headerFooter alignWithMargins="0">
        <oddFooter>&amp;L&amp;6rev 3/25/08&amp;CPage &amp;P of &amp;N</oddFooter>
      </headerFooter>
    </customSheetView>
    <customSheetView guid="{F04B5AD9-0BBC-4AFF-94A0-FEC8B0BA5185}" printArea="1" hiddenRows="1">
      <pane xSplit="3" ySplit="5" topLeftCell="D1163" activePane="bottomRight" state="frozen"/>
      <selection pane="bottomRight" activeCell="B1164" sqref="B1164"/>
      <pageMargins left="0.5" right="0.25" top="1" bottom="1" header="0.5" footer="0.5"/>
      <pageSetup scale="94" orientation="portrait" r:id="rId24"/>
      <headerFooter alignWithMargins="0">
        <oddFooter>&amp;L&amp;6rev 3/25/08&amp;CPage &amp;P of &amp;N</oddFooter>
      </headerFooter>
    </customSheetView>
    <customSheetView guid="{AAE9B859-FA1A-465F-A466-DE9F58B67B7B}" printArea="1" hiddenRows="1">
      <pane xSplit="3" ySplit="5" topLeftCell="D1164" activePane="bottomRight" state="frozen"/>
      <selection pane="bottomRight" activeCell="B1172" sqref="B1172"/>
      <pageMargins left="0.5" right="0.25" top="1" bottom="1" header="0.5" footer="0.5"/>
      <pageSetup scale="94" orientation="portrait" r:id="rId25"/>
      <headerFooter alignWithMargins="0">
        <oddFooter>&amp;L&amp;6rev 3/25/08&amp;CPage &amp;P of &amp;N</oddFooter>
      </headerFooter>
    </customSheetView>
    <customSheetView guid="{D5781ADF-513A-4BFD-A06E-479BE89ECF0E}" printArea="1" hiddenRows="1">
      <pane xSplit="3" ySplit="5" topLeftCell="D1184" activePane="bottomRight" state="frozen"/>
      <selection pane="bottomRight" activeCell="B1192" sqref="B1192"/>
      <pageMargins left="0.5" right="0.25" top="1" bottom="1" header="0.5" footer="0.5"/>
      <pageSetup scale="94" orientation="portrait" r:id="rId26"/>
      <headerFooter alignWithMargins="0">
        <oddFooter>&amp;L&amp;6rev 3/25/08&amp;CPage &amp;P of &amp;N</oddFooter>
      </headerFooter>
    </customSheetView>
    <customSheetView guid="{39AE9B85-1BA1-4D9C-A7D9-9969965259F1}" printArea="1" hiddenRows="1">
      <pane xSplit="3" ySplit="5" topLeftCell="D1210" activePane="bottomRight" state="frozen"/>
      <selection pane="bottomRight" activeCell="B1211" sqref="B1211"/>
      <pageMargins left="0.5" right="0.25" top="1" bottom="1" header="0.5" footer="0.5"/>
      <pageSetup scale="94" orientation="portrait" r:id="rId27"/>
      <headerFooter alignWithMargins="0">
        <oddFooter>&amp;L&amp;6rev 3/25/08&amp;CPage &amp;P of &amp;N</oddFooter>
      </headerFooter>
    </customSheetView>
    <customSheetView guid="{858C65F6-83B9-4CDB-922C-47E4FF0B76D6}" printArea="1" hiddenRows="1">
      <pane xSplit="3" ySplit="5" topLeftCell="D1223" activePane="bottomRight" state="frozen"/>
      <selection pane="bottomRight" activeCell="B1230" sqref="B1230"/>
      <pageMargins left="0.5" right="0.25" top="1" bottom="1" header="0.5" footer="0.5"/>
      <pageSetup scale="94" orientation="portrait" r:id="rId28"/>
      <headerFooter alignWithMargins="0">
        <oddFooter>&amp;L&amp;6rev 3/25/08&amp;CPage &amp;P of &amp;N</oddFooter>
      </headerFooter>
    </customSheetView>
    <customSheetView guid="{E49ABD47-7530-472D-8348-E4D114EBED2E}" printArea="1" hiddenRows="1">
      <pane xSplit="3" ySplit="5" topLeftCell="D1336" activePane="bottomRight" state="frozen"/>
      <selection pane="bottomRight" activeCell="B1340" sqref="B1340"/>
      <pageMargins left="0.5" right="0.25" top="1" bottom="1" header="0.5" footer="0.5"/>
      <pageSetup scale="94" orientation="portrait" r:id="rId29"/>
      <headerFooter alignWithMargins="0">
        <oddFooter>&amp;L&amp;6rev 3/25/08&amp;CPage &amp;P of &amp;N</oddFooter>
      </headerFooter>
    </customSheetView>
  </customSheetViews>
  <mergeCells count="5">
    <mergeCell ref="B1474:G1474"/>
    <mergeCell ref="B4:G4"/>
    <mergeCell ref="B1458:G1458"/>
    <mergeCell ref="B1:G1"/>
    <mergeCell ref="B2:G2"/>
  </mergeCells>
  <phoneticPr fontId="3" type="noConversion"/>
  <pageMargins left="0.5" right="0.25" top="1" bottom="1" header="0.5" footer="0.5"/>
  <pageSetup scale="94" orientation="portrait" r:id="rId30"/>
  <headerFooter alignWithMargins="0">
    <oddFooter>&amp;L&amp;6rev 3/25/08&amp;CPage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3:V1497"/>
  <sheetViews>
    <sheetView tabSelected="1" defaultGridColor="0" colorId="63" zoomScale="90" zoomScaleNormal="90" workbookViewId="0">
      <pane xSplit="6" ySplit="5" topLeftCell="G6" activePane="bottomRight" state="frozen"/>
      <selection pane="topRight" activeCell="G1" sqref="G1"/>
      <selection pane="bottomLeft" activeCell="A6" sqref="A6"/>
      <selection pane="bottomRight" activeCell="D753" sqref="D753"/>
    </sheetView>
  </sheetViews>
  <sheetFormatPr defaultColWidth="10.6640625" defaultRowHeight="15"/>
  <cols>
    <col min="1" max="1" width="15.83203125" style="69" customWidth="1"/>
    <col min="2" max="2" width="11" style="243" bestFit="1" customWidth="1"/>
    <col min="3" max="3" width="70.6640625" style="125" customWidth="1"/>
    <col min="4" max="4" width="13.6640625" style="99" customWidth="1"/>
    <col min="5" max="5" width="13.6640625" style="100" customWidth="1"/>
    <col min="6" max="6" width="10.1640625" style="101" customWidth="1"/>
    <col min="7" max="7" width="14.6640625" style="102" customWidth="1"/>
    <col min="8" max="8" width="18.33203125" style="103" customWidth="1"/>
    <col min="9" max="9" width="14.6640625" style="102" customWidth="1"/>
    <col min="10" max="10" width="18.33203125" style="103" customWidth="1"/>
    <col min="11" max="11" width="14.6640625" style="102" customWidth="1"/>
    <col min="12" max="12" width="18.33203125" style="103" customWidth="1"/>
    <col min="13" max="13" width="14.6640625" style="102" customWidth="1"/>
    <col min="14" max="14" width="18.33203125" style="103" customWidth="1"/>
    <col min="15" max="15" width="14.6640625" style="102" customWidth="1"/>
    <col min="16" max="16" width="18.33203125" style="103" customWidth="1"/>
    <col min="17" max="17" width="14.6640625" style="102" customWidth="1"/>
    <col min="18" max="18" width="18.33203125" style="103" customWidth="1"/>
    <col min="19" max="19" width="14.6640625" style="104" customWidth="1"/>
    <col min="20" max="20" width="17.1640625" style="101" customWidth="1"/>
    <col min="21" max="21" width="6.6640625" style="101" customWidth="1"/>
    <col min="22" max="22" width="30.83203125" style="84" customWidth="1"/>
    <col min="23" max="16384" width="10.6640625" style="98"/>
  </cols>
  <sheetData>
    <row r="3" spans="1:22">
      <c r="G3" s="429" t="s">
        <v>91</v>
      </c>
      <c r="H3" s="429"/>
      <c r="I3" s="429" t="s">
        <v>91</v>
      </c>
      <c r="J3" s="429"/>
      <c r="K3" s="428" t="s">
        <v>91</v>
      </c>
      <c r="L3" s="429"/>
      <c r="M3" s="428" t="s">
        <v>91</v>
      </c>
      <c r="N3" s="429"/>
      <c r="O3" s="428" t="s">
        <v>91</v>
      </c>
      <c r="P3" s="429"/>
      <c r="Q3" s="428" t="s">
        <v>91</v>
      </c>
      <c r="R3" s="429"/>
      <c r="S3" s="105"/>
    </row>
    <row r="4" spans="1:22" ht="25.5">
      <c r="B4" s="244" t="str">
        <f>'CONSTRUCTION COST ESTIMATE'!B5</f>
        <v>ITEM NO.</v>
      </c>
      <c r="C4" s="126" t="str">
        <f>'CONSTRUCTION COST ESTIMATE'!C5</f>
        <v>ITEM DESCRIPTION</v>
      </c>
      <c r="D4" s="107" t="str">
        <f>'CONSTRUCTION COST ESTIMATE'!BA5</f>
        <v>Quantity</v>
      </c>
      <c r="E4" s="108" t="str">
        <f>'CONSTRUCTION COST ESTIMATE'!BC5</f>
        <v>Unit Price</v>
      </c>
      <c r="F4" s="106" t="str">
        <f>'CONSTRUCTION COST ESTIMATE'!BB5</f>
        <v>UOM</v>
      </c>
      <c r="G4" s="107" t="s">
        <v>92</v>
      </c>
      <c r="H4" s="109" t="s">
        <v>93</v>
      </c>
      <c r="I4" s="107" t="s">
        <v>92</v>
      </c>
      <c r="J4" s="109" t="s">
        <v>93</v>
      </c>
      <c r="K4" s="107" t="s">
        <v>92</v>
      </c>
      <c r="L4" s="109" t="s">
        <v>93</v>
      </c>
      <c r="M4" s="107" t="s">
        <v>92</v>
      </c>
      <c r="N4" s="109" t="s">
        <v>93</v>
      </c>
      <c r="O4" s="107" t="s">
        <v>92</v>
      </c>
      <c r="P4" s="109" t="s">
        <v>93</v>
      </c>
      <c r="Q4" s="107" t="s">
        <v>92</v>
      </c>
      <c r="R4" s="109" t="s">
        <v>93</v>
      </c>
      <c r="S4" s="110" t="s">
        <v>58</v>
      </c>
      <c r="T4" s="111" t="s">
        <v>53</v>
      </c>
      <c r="U4" s="112"/>
    </row>
    <row r="5" spans="1:22">
      <c r="A5" s="68" t="s">
        <v>1297</v>
      </c>
      <c r="B5" s="244"/>
      <c r="C5" s="126"/>
      <c r="D5" s="107"/>
      <c r="E5" s="108"/>
      <c r="F5" s="106"/>
      <c r="G5" s="107" t="s">
        <v>118</v>
      </c>
      <c r="H5" s="109"/>
      <c r="I5" s="107" t="s">
        <v>118</v>
      </c>
      <c r="J5" s="109"/>
      <c r="K5" s="107" t="s">
        <v>118</v>
      </c>
      <c r="L5" s="109"/>
      <c r="M5" s="107" t="s">
        <v>118</v>
      </c>
      <c r="N5" s="109"/>
      <c r="O5" s="107" t="s">
        <v>118</v>
      </c>
      <c r="P5" s="109"/>
      <c r="Q5" s="107" t="s">
        <v>118</v>
      </c>
      <c r="R5" s="109"/>
      <c r="S5" s="110"/>
      <c r="T5" s="111"/>
      <c r="U5" s="112"/>
    </row>
    <row r="6" spans="1:22" ht="30" customHeight="1">
      <c r="A6" s="134" t="str">
        <f>'CONSTRUCTION COST ESTIMATE'!A6</f>
        <v>SP 100-201</v>
      </c>
      <c r="B6" s="245"/>
      <c r="C6" s="142" t="str">
        <f>'CONSTRUCTION COST ESTIMATE'!C6</f>
        <v>GENERAL</v>
      </c>
      <c r="D6" s="143">
        <f>'CONSTRUCTION COST ESTIMATE'!BA6</f>
        <v>0</v>
      </c>
      <c r="E6" s="144">
        <f>'CONSTRUCTION COST ESTIMATE'!BC6</f>
        <v>0</v>
      </c>
      <c r="F6" s="141">
        <f>'CONSTRUCTION COST ESTIMATE'!BB6</f>
        <v>0</v>
      </c>
      <c r="G6" s="143"/>
      <c r="H6" s="145"/>
      <c r="I6" s="143"/>
      <c r="J6" s="145"/>
      <c r="K6" s="143"/>
      <c r="L6" s="145"/>
      <c r="M6" s="143"/>
      <c r="N6" s="145"/>
      <c r="O6" s="143"/>
      <c r="P6" s="145"/>
      <c r="Q6" s="143"/>
      <c r="R6" s="145"/>
      <c r="S6" s="146"/>
      <c r="T6" s="147"/>
      <c r="U6" s="112"/>
      <c r="V6" s="139" t="s">
        <v>1447</v>
      </c>
    </row>
    <row r="7" spans="1:22" s="113" customFormat="1" ht="30" hidden="1" customHeight="1">
      <c r="A7" s="128">
        <f>'CONSTRUCTION COST ESTIMATE'!A7</f>
        <v>0</v>
      </c>
      <c r="B7" s="246">
        <f>'CONSTRUCTION COST ESTIMATE'!B7</f>
        <v>105.001</v>
      </c>
      <c r="C7" s="131" t="str">
        <f>'CONSTRUCTION COST ESTIMATE'!C7</f>
        <v>CONTRACTOR QUALITY CONTROL</v>
      </c>
      <c r="D7" s="130">
        <f>'CONSTRUCTION COST ESTIMATE'!BA7</f>
        <v>1</v>
      </c>
      <c r="E7" s="114">
        <f>'CONSTRUCTION COST ESTIMATE'!BC7</f>
        <v>0</v>
      </c>
      <c r="F7" s="129" t="str">
        <f>'CONSTRUCTION COST ESTIMATE'!BB7</f>
        <v>LS</v>
      </c>
      <c r="G7" s="115"/>
      <c r="H7" s="116">
        <f t="shared" ref="H7" si="0">G7*E7</f>
        <v>0</v>
      </c>
      <c r="I7" s="115"/>
      <c r="J7" s="116">
        <f t="shared" ref="J7" si="1">I7*E7</f>
        <v>0</v>
      </c>
      <c r="K7" s="115"/>
      <c r="L7" s="116">
        <f t="shared" ref="L7" si="2">K7*E7</f>
        <v>0</v>
      </c>
      <c r="M7" s="115"/>
      <c r="N7" s="116">
        <f t="shared" ref="N7" si="3">M7*E7</f>
        <v>0</v>
      </c>
      <c r="O7" s="115"/>
      <c r="P7" s="116">
        <f t="shared" ref="P7" si="4">O7*E7</f>
        <v>0</v>
      </c>
      <c r="Q7" s="115"/>
      <c r="R7" s="116">
        <f t="shared" ref="R7" si="5">Q7*E7</f>
        <v>0</v>
      </c>
      <c r="S7" s="117">
        <f t="shared" ref="S7" si="6">G7+I7+K7+M7+O7+Q7</f>
        <v>0</v>
      </c>
      <c r="T7" s="118">
        <f t="shared" ref="T7" si="7">S7*E7</f>
        <v>0</v>
      </c>
      <c r="U7" s="119"/>
      <c r="V7" s="89"/>
    </row>
    <row r="8" spans="1:22" s="113" customFormat="1" ht="30" hidden="1" customHeight="1">
      <c r="A8" s="128">
        <f>'CONSTRUCTION COST ESTIMATE'!A8</f>
        <v>0</v>
      </c>
      <c r="B8" s="246">
        <f>'CONSTRUCTION COST ESTIMATE'!B8</f>
        <v>107.001</v>
      </c>
      <c r="C8" s="131" t="str">
        <f>'CONSTRUCTION COST ESTIMATE'!C8</f>
        <v>PUBLIC OUTREACH PROGRAM</v>
      </c>
      <c r="D8" s="130">
        <f>'CONSTRUCTION COST ESTIMATE'!BA8</f>
        <v>0</v>
      </c>
      <c r="E8" s="114">
        <f>'CONSTRUCTION COST ESTIMATE'!BC8</f>
        <v>0</v>
      </c>
      <c r="F8" s="129" t="str">
        <f>'CONSTRUCTION COST ESTIMATE'!BB8</f>
        <v>LS</v>
      </c>
      <c r="G8" s="115"/>
      <c r="H8" s="116">
        <f t="shared" ref="H8:H71" si="8">G8*E8</f>
        <v>0</v>
      </c>
      <c r="I8" s="115"/>
      <c r="J8" s="116">
        <f t="shared" ref="J8:J71" si="9">I8*E8</f>
        <v>0</v>
      </c>
      <c r="K8" s="115"/>
      <c r="L8" s="116">
        <f t="shared" ref="L8:L71" si="10">K8*E8</f>
        <v>0</v>
      </c>
      <c r="M8" s="115"/>
      <c r="N8" s="116">
        <f t="shared" ref="N8:N71" si="11">M8*E8</f>
        <v>0</v>
      </c>
      <c r="O8" s="115"/>
      <c r="P8" s="116">
        <f t="shared" ref="P8:P71" si="12">O8*E8</f>
        <v>0</v>
      </c>
      <c r="Q8" s="115"/>
      <c r="R8" s="116">
        <f t="shared" ref="R8:R71" si="13">Q8*E8</f>
        <v>0</v>
      </c>
      <c r="S8" s="117">
        <f t="shared" ref="S8:S71" si="14">G8+I8+K8+M8+O8+Q8</f>
        <v>0</v>
      </c>
      <c r="T8" s="118">
        <f t="shared" ref="T8:T71" si="15">S8*E8</f>
        <v>0</v>
      </c>
      <c r="U8" s="119"/>
      <c r="V8" s="89"/>
    </row>
    <row r="9" spans="1:22" s="113" customFormat="1" ht="30" hidden="1" customHeight="1">
      <c r="A9" s="128">
        <f>'CONSTRUCTION COST ESTIMATE'!A9</f>
        <v>0</v>
      </c>
      <c r="B9" s="246">
        <f>'CONSTRUCTION COST ESTIMATE'!B9</f>
        <v>108.001</v>
      </c>
      <c r="C9" s="131" t="str">
        <f>'CONSTRUCTION COST ESTIMATE'!C9</f>
        <v>MONTHLY PROGRESS SCHEDULE</v>
      </c>
      <c r="D9" s="130">
        <f>'CONSTRUCTION COST ESTIMATE'!BA9</f>
        <v>0</v>
      </c>
      <c r="E9" s="114">
        <f>'CONSTRUCTION COST ESTIMATE'!BC9</f>
        <v>0</v>
      </c>
      <c r="F9" s="129" t="str">
        <f>'CONSTRUCTION COST ESTIMATE'!BB9</f>
        <v>MONTH</v>
      </c>
      <c r="G9" s="115"/>
      <c r="H9" s="116">
        <f t="shared" si="8"/>
        <v>0</v>
      </c>
      <c r="I9" s="115"/>
      <c r="J9" s="116">
        <f t="shared" si="9"/>
        <v>0</v>
      </c>
      <c r="K9" s="115"/>
      <c r="L9" s="116">
        <f t="shared" si="10"/>
        <v>0</v>
      </c>
      <c r="M9" s="115"/>
      <c r="N9" s="116">
        <f t="shared" si="11"/>
        <v>0</v>
      </c>
      <c r="O9" s="115"/>
      <c r="P9" s="116">
        <f t="shared" si="12"/>
        <v>0</v>
      </c>
      <c r="Q9" s="115"/>
      <c r="R9" s="116">
        <f t="shared" si="13"/>
        <v>0</v>
      </c>
      <c r="S9" s="117">
        <f t="shared" si="14"/>
        <v>0</v>
      </c>
      <c r="T9" s="118">
        <f t="shared" si="15"/>
        <v>0</v>
      </c>
      <c r="U9" s="119"/>
      <c r="V9" s="89"/>
    </row>
    <row r="10" spans="1:22" s="113" customFormat="1" ht="30" hidden="1" customHeight="1">
      <c r="A10" s="128">
        <f>'CONSTRUCTION COST ESTIMATE'!A10</f>
        <v>0</v>
      </c>
      <c r="B10" s="246">
        <f>'CONSTRUCTION COST ESTIMATE'!B10</f>
        <v>109.0001</v>
      </c>
      <c r="C10" s="131" t="str">
        <f>'CONSTRUCTION COST ESTIMATE'!C10</f>
        <v>CONSTRUCTION CONFLICTS AND CONTINGENCY ALLOWANCE</v>
      </c>
      <c r="D10" s="130">
        <f>'CONSTRUCTION COST ESTIMATE'!BA10</f>
        <v>1</v>
      </c>
      <c r="E10" s="114">
        <f>'CONSTRUCTION COST ESTIMATE'!BC10</f>
        <v>0</v>
      </c>
      <c r="F10" s="129" t="str">
        <f>'CONSTRUCTION COST ESTIMATE'!BB10</f>
        <v>ALLOW</v>
      </c>
      <c r="G10" s="115"/>
      <c r="H10" s="116">
        <f t="shared" si="8"/>
        <v>0</v>
      </c>
      <c r="I10" s="115"/>
      <c r="J10" s="116">
        <f t="shared" si="9"/>
        <v>0</v>
      </c>
      <c r="K10" s="115"/>
      <c r="L10" s="116">
        <f t="shared" si="10"/>
        <v>0</v>
      </c>
      <c r="M10" s="115"/>
      <c r="N10" s="116">
        <f t="shared" si="11"/>
        <v>0</v>
      </c>
      <c r="O10" s="115"/>
      <c r="P10" s="116">
        <f t="shared" si="12"/>
        <v>0</v>
      </c>
      <c r="Q10" s="115"/>
      <c r="R10" s="116">
        <f t="shared" si="13"/>
        <v>0</v>
      </c>
      <c r="S10" s="117">
        <f t="shared" si="14"/>
        <v>0</v>
      </c>
      <c r="T10" s="118">
        <f t="shared" si="15"/>
        <v>0</v>
      </c>
      <c r="U10" s="120"/>
      <c r="V10" s="89"/>
    </row>
    <row r="11" spans="1:22" s="113" customFormat="1" ht="30" hidden="1" customHeight="1">
      <c r="A11" s="128">
        <f>'CONSTRUCTION COST ESTIMATE'!A11</f>
        <v>0</v>
      </c>
      <c r="B11" s="246">
        <f>'CONSTRUCTION COST ESTIMATE'!B11</f>
        <v>109.001</v>
      </c>
      <c r="C11" s="131" t="str">
        <f>'CONSTRUCTION COST ESTIMATE'!C11</f>
        <v>OWNER INITIATED TIME EXTENSION ALLOWANCE</v>
      </c>
      <c r="D11" s="130">
        <f>'CONSTRUCTION COST ESTIMATE'!BA11</f>
        <v>0</v>
      </c>
      <c r="E11" s="114">
        <f>'CONSTRUCTION COST ESTIMATE'!BC11</f>
        <v>500</v>
      </c>
      <c r="F11" s="129" t="str">
        <f>'CONSTRUCTION COST ESTIMATE'!BB11</f>
        <v>DAY</v>
      </c>
      <c r="G11" s="115"/>
      <c r="H11" s="116">
        <f t="shared" si="8"/>
        <v>0</v>
      </c>
      <c r="I11" s="115"/>
      <c r="J11" s="116">
        <f t="shared" si="9"/>
        <v>0</v>
      </c>
      <c r="K11" s="115"/>
      <c r="L11" s="116">
        <f t="shared" si="10"/>
        <v>0</v>
      </c>
      <c r="M11" s="115"/>
      <c r="N11" s="116">
        <f t="shared" si="11"/>
        <v>0</v>
      </c>
      <c r="O11" s="115"/>
      <c r="P11" s="116">
        <f t="shared" si="12"/>
        <v>0</v>
      </c>
      <c r="Q11" s="115"/>
      <c r="R11" s="116">
        <f t="shared" si="13"/>
        <v>0</v>
      </c>
      <c r="S11" s="117">
        <f t="shared" si="14"/>
        <v>0</v>
      </c>
      <c r="T11" s="118">
        <f t="shared" si="15"/>
        <v>0</v>
      </c>
      <c r="U11" s="120"/>
      <c r="V11" s="89"/>
    </row>
    <row r="12" spans="1:22" s="113" customFormat="1" ht="30" hidden="1" customHeight="1">
      <c r="A12" s="128">
        <f>'CONSTRUCTION COST ESTIMATE'!A12</f>
        <v>0</v>
      </c>
      <c r="B12" s="246">
        <f>'CONSTRUCTION COST ESTIMATE'!B12</f>
        <v>109.002</v>
      </c>
      <c r="C12" s="131" t="str">
        <f>'CONSTRUCTION COST ESTIMATE'!C12</f>
        <v>OWNER INITIATED TIME EXTENSION AMOUNT IN ADDITION TO ALLOWANCE</v>
      </c>
      <c r="D12" s="130">
        <f>'CONSTRUCTION COST ESTIMATE'!BA12</f>
        <v>0</v>
      </c>
      <c r="E12" s="114">
        <f>'CONSTRUCTION COST ESTIMATE'!BC12</f>
        <v>1500</v>
      </c>
      <c r="F12" s="129" t="str">
        <f>'CONSTRUCTION COST ESTIMATE'!BB12</f>
        <v>DAY</v>
      </c>
      <c r="G12" s="115"/>
      <c r="H12" s="116">
        <f t="shared" si="8"/>
        <v>0</v>
      </c>
      <c r="I12" s="115"/>
      <c r="J12" s="116">
        <f t="shared" si="9"/>
        <v>0</v>
      </c>
      <c r="K12" s="115"/>
      <c r="L12" s="116">
        <f t="shared" si="10"/>
        <v>0</v>
      </c>
      <c r="M12" s="115"/>
      <c r="N12" s="116">
        <f t="shared" si="11"/>
        <v>0</v>
      </c>
      <c r="O12" s="115"/>
      <c r="P12" s="116">
        <f t="shared" si="12"/>
        <v>0</v>
      </c>
      <c r="Q12" s="115"/>
      <c r="R12" s="116">
        <f t="shared" si="13"/>
        <v>0</v>
      </c>
      <c r="S12" s="117">
        <f t="shared" si="14"/>
        <v>0</v>
      </c>
      <c r="T12" s="118">
        <f t="shared" si="15"/>
        <v>0</v>
      </c>
      <c r="U12" s="120"/>
      <c r="V12" s="89"/>
    </row>
    <row r="13" spans="1:22" s="113" customFormat="1" ht="30" hidden="1" customHeight="1">
      <c r="A13" s="128">
        <f>'CONSTRUCTION COST ESTIMATE'!A13</f>
        <v>0</v>
      </c>
      <c r="B13" s="246">
        <f>'CONSTRUCTION COST ESTIMATE'!B13</f>
        <v>110.001</v>
      </c>
      <c r="C13" s="131" t="str">
        <f>'CONSTRUCTION COST ESTIMATE'!C13</f>
        <v>TRAINING</v>
      </c>
      <c r="D13" s="130">
        <f>'CONSTRUCTION COST ESTIMATE'!BA13</f>
        <v>0</v>
      </c>
      <c r="E13" s="114">
        <f>'CONSTRUCTION COST ESTIMATE'!BC13</f>
        <v>0</v>
      </c>
      <c r="F13" s="129" t="str">
        <f>'CONSTRUCTION COST ESTIMATE'!BB13</f>
        <v>HR</v>
      </c>
      <c r="G13" s="115"/>
      <c r="H13" s="116">
        <f t="shared" si="8"/>
        <v>0</v>
      </c>
      <c r="I13" s="115"/>
      <c r="J13" s="116">
        <f t="shared" si="9"/>
        <v>0</v>
      </c>
      <c r="K13" s="115"/>
      <c r="L13" s="116">
        <f t="shared" si="10"/>
        <v>0</v>
      </c>
      <c r="M13" s="115"/>
      <c r="N13" s="116">
        <f t="shared" si="11"/>
        <v>0</v>
      </c>
      <c r="O13" s="115"/>
      <c r="P13" s="116">
        <f t="shared" si="12"/>
        <v>0</v>
      </c>
      <c r="Q13" s="115"/>
      <c r="R13" s="116">
        <f t="shared" si="13"/>
        <v>0</v>
      </c>
      <c r="S13" s="117">
        <f t="shared" si="14"/>
        <v>0</v>
      </c>
      <c r="T13" s="118">
        <f t="shared" si="15"/>
        <v>0</v>
      </c>
      <c r="U13" s="120"/>
      <c r="V13" s="89"/>
    </row>
    <row r="14" spans="1:22" s="113" customFormat="1" ht="30" hidden="1" customHeight="1">
      <c r="A14" s="128">
        <f>'CONSTRUCTION COST ESTIMATE'!A14</f>
        <v>0</v>
      </c>
      <c r="B14" s="246">
        <f>'CONSTRUCTION COST ESTIMATE'!B14</f>
        <v>200.001</v>
      </c>
      <c r="C14" s="131" t="str">
        <f>'CONSTRUCTION COST ESTIMATE'!C14</f>
        <v>MOBILIZATION AND DEMOBILIZATION</v>
      </c>
      <c r="D14" s="130">
        <f>'CONSTRUCTION COST ESTIMATE'!BA14</f>
        <v>0</v>
      </c>
      <c r="E14" s="114">
        <f>'CONSTRUCTION COST ESTIMATE'!BC14</f>
        <v>0</v>
      </c>
      <c r="F14" s="129" t="str">
        <f>'CONSTRUCTION COST ESTIMATE'!BB14</f>
        <v>LS</v>
      </c>
      <c r="G14" s="115"/>
      <c r="H14" s="116">
        <f t="shared" si="8"/>
        <v>0</v>
      </c>
      <c r="I14" s="115"/>
      <c r="J14" s="116">
        <f t="shared" si="9"/>
        <v>0</v>
      </c>
      <c r="K14" s="115"/>
      <c r="L14" s="116">
        <f t="shared" si="10"/>
        <v>0</v>
      </c>
      <c r="M14" s="115"/>
      <c r="N14" s="116">
        <f t="shared" si="11"/>
        <v>0</v>
      </c>
      <c r="O14" s="115"/>
      <c r="P14" s="116">
        <f t="shared" si="12"/>
        <v>0</v>
      </c>
      <c r="Q14" s="115"/>
      <c r="R14" s="116">
        <f t="shared" si="13"/>
        <v>0</v>
      </c>
      <c r="S14" s="117">
        <f t="shared" si="14"/>
        <v>0</v>
      </c>
      <c r="T14" s="118">
        <f t="shared" si="15"/>
        <v>0</v>
      </c>
      <c r="U14" s="120"/>
      <c r="V14" s="89"/>
    </row>
    <row r="15" spans="1:22" s="113" customFormat="1" ht="30" hidden="1" customHeight="1">
      <c r="A15" s="128">
        <f>'CONSTRUCTION COST ESTIMATE'!A15</f>
        <v>0</v>
      </c>
      <c r="B15" s="246">
        <f>'CONSTRUCTION COST ESTIMATE'!B15</f>
        <v>201.001</v>
      </c>
      <c r="C15" s="131" t="str">
        <f>'CONSTRUCTION COST ESTIMATE'!C15</f>
        <v>CLEARING AND GRUBBING</v>
      </c>
      <c r="D15" s="130">
        <f>'CONSTRUCTION COST ESTIMATE'!BA15</f>
        <v>0</v>
      </c>
      <c r="E15" s="114">
        <f>'CONSTRUCTION COST ESTIMATE'!BC15</f>
        <v>0</v>
      </c>
      <c r="F15" s="129" t="str">
        <f>'CONSTRUCTION COST ESTIMATE'!BB15</f>
        <v>LS</v>
      </c>
      <c r="G15" s="115"/>
      <c r="H15" s="116">
        <f t="shared" si="8"/>
        <v>0</v>
      </c>
      <c r="I15" s="115"/>
      <c r="J15" s="116">
        <f t="shared" si="9"/>
        <v>0</v>
      </c>
      <c r="K15" s="115"/>
      <c r="L15" s="116">
        <f t="shared" si="10"/>
        <v>0</v>
      </c>
      <c r="M15" s="115"/>
      <c r="N15" s="116">
        <f t="shared" si="11"/>
        <v>0</v>
      </c>
      <c r="O15" s="115"/>
      <c r="P15" s="116">
        <f t="shared" si="12"/>
        <v>0</v>
      </c>
      <c r="Q15" s="115"/>
      <c r="R15" s="116">
        <f t="shared" si="13"/>
        <v>0</v>
      </c>
      <c r="S15" s="117">
        <f t="shared" si="14"/>
        <v>0</v>
      </c>
      <c r="T15" s="118">
        <f t="shared" si="15"/>
        <v>0</v>
      </c>
      <c r="U15" s="120"/>
      <c r="V15" s="89"/>
    </row>
    <row r="16" spans="1:22" s="113" customFormat="1" ht="30" customHeight="1">
      <c r="A16" s="134" t="str">
        <f>'CONSTRUCTION COST ESTIMATE'!A16</f>
        <v>SP 202</v>
      </c>
      <c r="B16" s="245"/>
      <c r="C16" s="142" t="str">
        <f>'CONSTRUCTION COST ESTIMATE'!C16</f>
        <v>REMOVAL</v>
      </c>
      <c r="D16" s="143">
        <f>'CONSTRUCTION COST ESTIMATE'!BA16</f>
        <v>0</v>
      </c>
      <c r="E16" s="144">
        <f>'CONSTRUCTION COST ESTIMATE'!BC16</f>
        <v>0</v>
      </c>
      <c r="F16" s="141">
        <f>'CONSTRUCTION COST ESTIMATE'!BB16</f>
        <v>0</v>
      </c>
      <c r="G16" s="148"/>
      <c r="H16" s="149"/>
      <c r="I16" s="148"/>
      <c r="J16" s="149"/>
      <c r="K16" s="148"/>
      <c r="L16" s="149"/>
      <c r="M16" s="148"/>
      <c r="N16" s="149"/>
      <c r="O16" s="148"/>
      <c r="P16" s="149"/>
      <c r="Q16" s="148"/>
      <c r="R16" s="149"/>
      <c r="S16" s="150"/>
      <c r="T16" s="151"/>
      <c r="U16" s="120"/>
      <c r="V16" s="139" t="s">
        <v>1447</v>
      </c>
    </row>
    <row r="17" spans="1:22" s="113" customFormat="1" ht="30" hidden="1" customHeight="1">
      <c r="A17" s="128">
        <f>'CONSTRUCTION COST ESTIMATE'!A17</f>
        <v>0</v>
      </c>
      <c r="B17" s="246">
        <f>'CONSTRUCTION COST ESTIMATE'!B17</f>
        <v>202.00049999999999</v>
      </c>
      <c r="C17" s="131" t="str">
        <f>'CONSTRUCTION COST ESTIMATE'!C17</f>
        <v>REMOVE PLANTMIX BITUMINOUS SURFACE</v>
      </c>
      <c r="D17" s="130">
        <f>'CONSTRUCTION COST ESTIMATE'!BA17</f>
        <v>0</v>
      </c>
      <c r="E17" s="114">
        <f>'CONSTRUCTION COST ESTIMATE'!BC17</f>
        <v>0</v>
      </c>
      <c r="F17" s="129" t="str">
        <f>'CONSTRUCTION COST ESTIMATE'!BB17</f>
        <v>SY</v>
      </c>
      <c r="G17" s="115"/>
      <c r="H17" s="116">
        <f t="shared" si="8"/>
        <v>0</v>
      </c>
      <c r="I17" s="115"/>
      <c r="J17" s="116">
        <f t="shared" si="9"/>
        <v>0</v>
      </c>
      <c r="K17" s="115"/>
      <c r="L17" s="116">
        <f t="shared" si="10"/>
        <v>0</v>
      </c>
      <c r="M17" s="115"/>
      <c r="N17" s="116">
        <f t="shared" si="11"/>
        <v>0</v>
      </c>
      <c r="O17" s="115"/>
      <c r="P17" s="116">
        <f t="shared" si="12"/>
        <v>0</v>
      </c>
      <c r="Q17" s="115"/>
      <c r="R17" s="116">
        <f t="shared" si="13"/>
        <v>0</v>
      </c>
      <c r="S17" s="117">
        <f t="shared" si="14"/>
        <v>0</v>
      </c>
      <c r="T17" s="118">
        <f t="shared" si="15"/>
        <v>0</v>
      </c>
      <c r="U17" s="120"/>
      <c r="V17" s="89"/>
    </row>
    <row r="18" spans="1:22" s="113" customFormat="1" ht="30" hidden="1" customHeight="1">
      <c r="A18" s="128">
        <f>'CONSTRUCTION COST ESTIMATE'!A18</f>
        <v>0</v>
      </c>
      <c r="B18" s="246">
        <f>'CONSTRUCTION COST ESTIMATE'!B18</f>
        <v>202.001</v>
      </c>
      <c r="C18" s="131" t="str">
        <f>'CONSTRUCTION COST ESTIMATE'!C18</f>
        <v>REMOVE AND REPLACE PLANTMIX BITUMINOUS PAVEMENT</v>
      </c>
      <c r="D18" s="130">
        <f>'CONSTRUCTION COST ESTIMATE'!BA18</f>
        <v>0</v>
      </c>
      <c r="E18" s="114">
        <f>'CONSTRUCTION COST ESTIMATE'!BC18</f>
        <v>0</v>
      </c>
      <c r="F18" s="129" t="str">
        <f>'CONSTRUCTION COST ESTIMATE'!BB18</f>
        <v>SY</v>
      </c>
      <c r="G18" s="115"/>
      <c r="H18" s="116">
        <f t="shared" si="8"/>
        <v>0</v>
      </c>
      <c r="I18" s="115"/>
      <c r="J18" s="116">
        <f t="shared" si="9"/>
        <v>0</v>
      </c>
      <c r="K18" s="115"/>
      <c r="L18" s="116">
        <f t="shared" si="10"/>
        <v>0</v>
      </c>
      <c r="M18" s="115"/>
      <c r="N18" s="116">
        <f t="shared" si="11"/>
        <v>0</v>
      </c>
      <c r="O18" s="115"/>
      <c r="P18" s="116">
        <f t="shared" si="12"/>
        <v>0</v>
      </c>
      <c r="Q18" s="115"/>
      <c r="R18" s="116">
        <f t="shared" si="13"/>
        <v>0</v>
      </c>
      <c r="S18" s="117">
        <f t="shared" si="14"/>
        <v>0</v>
      </c>
      <c r="T18" s="118">
        <f t="shared" si="15"/>
        <v>0</v>
      </c>
      <c r="U18" s="120"/>
      <c r="V18" s="89"/>
    </row>
    <row r="19" spans="1:22" s="113" customFormat="1" ht="30" hidden="1" customHeight="1">
      <c r="A19" s="128">
        <f>'CONSTRUCTION COST ESTIMATE'!A19</f>
        <v>0</v>
      </c>
      <c r="B19" s="246">
        <f>'CONSTRUCTION COST ESTIMATE'!B19</f>
        <v>202.00200000000001</v>
      </c>
      <c r="C19" s="131" t="str">
        <f>'CONSTRUCTION COST ESTIMATE'!C19</f>
        <v>REMOVE PLANTMIX BITUMINOUS PAVEMENT BY COLD MILLING METHOD, (0.5 INCH)</v>
      </c>
      <c r="D19" s="130">
        <f>'CONSTRUCTION COST ESTIMATE'!BA19</f>
        <v>0</v>
      </c>
      <c r="E19" s="114">
        <f>'CONSTRUCTION COST ESTIMATE'!BC19</f>
        <v>0</v>
      </c>
      <c r="F19" s="129" t="str">
        <f>'CONSTRUCTION COST ESTIMATE'!BB19</f>
        <v>SY</v>
      </c>
      <c r="G19" s="115"/>
      <c r="H19" s="116">
        <f t="shared" si="8"/>
        <v>0</v>
      </c>
      <c r="I19" s="115"/>
      <c r="J19" s="116">
        <f t="shared" si="9"/>
        <v>0</v>
      </c>
      <c r="K19" s="115"/>
      <c r="L19" s="116">
        <f t="shared" si="10"/>
        <v>0</v>
      </c>
      <c r="M19" s="115"/>
      <c r="N19" s="116">
        <f t="shared" si="11"/>
        <v>0</v>
      </c>
      <c r="O19" s="115"/>
      <c r="P19" s="116">
        <f t="shared" si="12"/>
        <v>0</v>
      </c>
      <c r="Q19" s="115"/>
      <c r="R19" s="116">
        <f t="shared" si="13"/>
        <v>0</v>
      </c>
      <c r="S19" s="117">
        <f t="shared" si="14"/>
        <v>0</v>
      </c>
      <c r="T19" s="118">
        <f t="shared" si="15"/>
        <v>0</v>
      </c>
      <c r="U19" s="120"/>
      <c r="V19" s="89"/>
    </row>
    <row r="20" spans="1:22" s="113" customFormat="1" ht="30" hidden="1" customHeight="1">
      <c r="A20" s="128">
        <f>'CONSTRUCTION COST ESTIMATE'!A20</f>
        <v>0</v>
      </c>
      <c r="B20" s="246">
        <f>'CONSTRUCTION COST ESTIMATE'!B20</f>
        <v>202.00299999999999</v>
      </c>
      <c r="C20" s="131" t="str">
        <f>'CONSTRUCTION COST ESTIMATE'!C20</f>
        <v>REMOVE PLANTMIX BITUMINOUS PAVEMENT BY COLD MILLING METHOD (0.75 INCH)</v>
      </c>
      <c r="D20" s="130">
        <f>'CONSTRUCTION COST ESTIMATE'!BA20</f>
        <v>0</v>
      </c>
      <c r="E20" s="114">
        <f>'CONSTRUCTION COST ESTIMATE'!BC20</f>
        <v>0</v>
      </c>
      <c r="F20" s="129" t="str">
        <f>'CONSTRUCTION COST ESTIMATE'!BB20</f>
        <v>SY</v>
      </c>
      <c r="G20" s="115"/>
      <c r="H20" s="116">
        <f t="shared" si="8"/>
        <v>0</v>
      </c>
      <c r="I20" s="115"/>
      <c r="J20" s="116">
        <f t="shared" si="9"/>
        <v>0</v>
      </c>
      <c r="K20" s="115"/>
      <c r="L20" s="116">
        <f t="shared" si="10"/>
        <v>0</v>
      </c>
      <c r="M20" s="115"/>
      <c r="N20" s="116">
        <f t="shared" si="11"/>
        <v>0</v>
      </c>
      <c r="O20" s="115"/>
      <c r="P20" s="116">
        <f t="shared" si="12"/>
        <v>0</v>
      </c>
      <c r="Q20" s="115"/>
      <c r="R20" s="116">
        <f t="shared" si="13"/>
        <v>0</v>
      </c>
      <c r="S20" s="117">
        <f t="shared" si="14"/>
        <v>0</v>
      </c>
      <c r="T20" s="118">
        <f t="shared" si="15"/>
        <v>0</v>
      </c>
      <c r="U20" s="120"/>
      <c r="V20" s="89"/>
    </row>
    <row r="21" spans="1:22" s="113" customFormat="1" ht="30" hidden="1" customHeight="1">
      <c r="A21" s="128">
        <f>'CONSTRUCTION COST ESTIMATE'!A21</f>
        <v>0</v>
      </c>
      <c r="B21" s="246">
        <f>'CONSTRUCTION COST ESTIMATE'!B21</f>
        <v>202.00399999999999</v>
      </c>
      <c r="C21" s="131" t="str">
        <f>'CONSTRUCTION COST ESTIMATE'!C21</f>
        <v>REMOVE PLANTMIX BITUMINOUS PAVEMENT BY COLD MILLING METHOD  (1.0 INCH)</v>
      </c>
      <c r="D21" s="130">
        <f>'CONSTRUCTION COST ESTIMATE'!BA21</f>
        <v>0</v>
      </c>
      <c r="E21" s="114">
        <f>'CONSTRUCTION COST ESTIMATE'!BC21</f>
        <v>0</v>
      </c>
      <c r="F21" s="129" t="str">
        <f>'CONSTRUCTION COST ESTIMATE'!BB21</f>
        <v>SY</v>
      </c>
      <c r="G21" s="115"/>
      <c r="H21" s="116">
        <f t="shared" si="8"/>
        <v>0</v>
      </c>
      <c r="I21" s="115"/>
      <c r="J21" s="116">
        <f t="shared" si="9"/>
        <v>0</v>
      </c>
      <c r="K21" s="115"/>
      <c r="L21" s="116">
        <f t="shared" si="10"/>
        <v>0</v>
      </c>
      <c r="M21" s="115"/>
      <c r="N21" s="116">
        <f t="shared" si="11"/>
        <v>0</v>
      </c>
      <c r="O21" s="115"/>
      <c r="P21" s="116">
        <f t="shared" si="12"/>
        <v>0</v>
      </c>
      <c r="Q21" s="115"/>
      <c r="R21" s="116">
        <f t="shared" si="13"/>
        <v>0</v>
      </c>
      <c r="S21" s="117">
        <f t="shared" si="14"/>
        <v>0</v>
      </c>
      <c r="T21" s="118">
        <f t="shared" si="15"/>
        <v>0</v>
      </c>
      <c r="U21" s="120"/>
      <c r="V21" s="89"/>
    </row>
    <row r="22" spans="1:22" s="113" customFormat="1" ht="30" hidden="1" customHeight="1">
      <c r="A22" s="128">
        <f>'CONSTRUCTION COST ESTIMATE'!A22</f>
        <v>0</v>
      </c>
      <c r="B22" s="246">
        <f>'CONSTRUCTION COST ESTIMATE'!B22</f>
        <v>202.005</v>
      </c>
      <c r="C22" s="131" t="str">
        <f>'CONSTRUCTION COST ESTIMATE'!C22</f>
        <v>REMOVE PLANTMIX BITUMINOUS PAVEMENT BY COLD MILLING METHOD (1.5 INCH)</v>
      </c>
      <c r="D22" s="130">
        <f>'CONSTRUCTION COST ESTIMATE'!BA22</f>
        <v>0</v>
      </c>
      <c r="E22" s="114">
        <f>'CONSTRUCTION COST ESTIMATE'!BC22</f>
        <v>0</v>
      </c>
      <c r="F22" s="129" t="str">
        <f>'CONSTRUCTION COST ESTIMATE'!BB22</f>
        <v>SY</v>
      </c>
      <c r="G22" s="115"/>
      <c r="H22" s="116">
        <f t="shared" si="8"/>
        <v>0</v>
      </c>
      <c r="I22" s="115"/>
      <c r="J22" s="116">
        <f t="shared" si="9"/>
        <v>0</v>
      </c>
      <c r="K22" s="115"/>
      <c r="L22" s="116">
        <f t="shared" si="10"/>
        <v>0</v>
      </c>
      <c r="M22" s="115"/>
      <c r="N22" s="116">
        <f t="shared" si="11"/>
        <v>0</v>
      </c>
      <c r="O22" s="115"/>
      <c r="P22" s="116">
        <f t="shared" si="12"/>
        <v>0</v>
      </c>
      <c r="Q22" s="115"/>
      <c r="R22" s="116">
        <f t="shared" si="13"/>
        <v>0</v>
      </c>
      <c r="S22" s="117">
        <f t="shared" si="14"/>
        <v>0</v>
      </c>
      <c r="T22" s="118">
        <f t="shared" si="15"/>
        <v>0</v>
      </c>
      <c r="U22" s="120"/>
      <c r="V22" s="89"/>
    </row>
    <row r="23" spans="1:22" s="113" customFormat="1" ht="30" hidden="1" customHeight="1">
      <c r="A23" s="128">
        <f>'CONSTRUCTION COST ESTIMATE'!A23</f>
        <v>0</v>
      </c>
      <c r="B23" s="246">
        <f>'CONSTRUCTION COST ESTIMATE'!B23</f>
        <v>202.006</v>
      </c>
      <c r="C23" s="131" t="str">
        <f>'CONSTRUCTION COST ESTIMATE'!C23</f>
        <v>REMOVE PLANTMIX BITUMINOUS PAVEMENT BY COLD MILLING METHOD (2.0 INCH)</v>
      </c>
      <c r="D23" s="130">
        <f>'CONSTRUCTION COST ESTIMATE'!BA23</f>
        <v>0</v>
      </c>
      <c r="E23" s="114">
        <f>'CONSTRUCTION COST ESTIMATE'!BC23</f>
        <v>0</v>
      </c>
      <c r="F23" s="129" t="str">
        <f>'CONSTRUCTION COST ESTIMATE'!BB23</f>
        <v>SY</v>
      </c>
      <c r="G23" s="115"/>
      <c r="H23" s="116">
        <f t="shared" si="8"/>
        <v>0</v>
      </c>
      <c r="I23" s="115"/>
      <c r="J23" s="116">
        <f t="shared" si="9"/>
        <v>0</v>
      </c>
      <c r="K23" s="115"/>
      <c r="L23" s="116">
        <f t="shared" si="10"/>
        <v>0</v>
      </c>
      <c r="M23" s="115"/>
      <c r="N23" s="116">
        <f t="shared" si="11"/>
        <v>0</v>
      </c>
      <c r="O23" s="115"/>
      <c r="P23" s="116">
        <f t="shared" si="12"/>
        <v>0</v>
      </c>
      <c r="Q23" s="115"/>
      <c r="R23" s="116">
        <f t="shared" si="13"/>
        <v>0</v>
      </c>
      <c r="S23" s="117">
        <f t="shared" si="14"/>
        <v>0</v>
      </c>
      <c r="T23" s="118">
        <f t="shared" si="15"/>
        <v>0</v>
      </c>
      <c r="U23" s="120"/>
      <c r="V23" s="89"/>
    </row>
    <row r="24" spans="1:22" s="113" customFormat="1" ht="30" hidden="1" customHeight="1">
      <c r="A24" s="128">
        <f>'CONSTRUCTION COST ESTIMATE'!A24</f>
        <v>0</v>
      </c>
      <c r="B24" s="246">
        <f>'CONSTRUCTION COST ESTIMATE'!B24</f>
        <v>202.00700000000001</v>
      </c>
      <c r="C24" s="131" t="str">
        <f>'CONSTRUCTION COST ESTIMATE'!C24</f>
        <v>REMOVE PLANTMIX BITUMINOUS PAVEMENT BY COLD MILLING METHOD, WEDGE MILL</v>
      </c>
      <c r="D24" s="130">
        <f>'CONSTRUCTION COST ESTIMATE'!BA24</f>
        <v>0</v>
      </c>
      <c r="E24" s="114">
        <f>'CONSTRUCTION COST ESTIMATE'!BC24</f>
        <v>0</v>
      </c>
      <c r="F24" s="129" t="str">
        <f>'CONSTRUCTION COST ESTIMATE'!BB24</f>
        <v>SY</v>
      </c>
      <c r="G24" s="115"/>
      <c r="H24" s="116">
        <f t="shared" si="8"/>
        <v>0</v>
      </c>
      <c r="I24" s="115"/>
      <c r="J24" s="116">
        <f t="shared" si="9"/>
        <v>0</v>
      </c>
      <c r="K24" s="115"/>
      <c r="L24" s="116">
        <f t="shared" si="10"/>
        <v>0</v>
      </c>
      <c r="M24" s="115"/>
      <c r="N24" s="116">
        <f t="shared" si="11"/>
        <v>0</v>
      </c>
      <c r="O24" s="115"/>
      <c r="P24" s="116">
        <f t="shared" si="12"/>
        <v>0</v>
      </c>
      <c r="Q24" s="115"/>
      <c r="R24" s="116">
        <f t="shared" si="13"/>
        <v>0</v>
      </c>
      <c r="S24" s="117">
        <f t="shared" si="14"/>
        <v>0</v>
      </c>
      <c r="T24" s="118">
        <f t="shared" si="15"/>
        <v>0</v>
      </c>
      <c r="U24" s="120"/>
      <c r="V24" s="89"/>
    </row>
    <row r="25" spans="1:22" s="113" customFormat="1" ht="30" hidden="1" customHeight="1">
      <c r="A25" s="128">
        <f>'CONSTRUCTION COST ESTIMATE'!A25</f>
        <v>0</v>
      </c>
      <c r="B25" s="246">
        <f>'CONSTRUCTION COST ESTIMATE'!B25</f>
        <v>202.00800000000001</v>
      </c>
      <c r="C25" s="131" t="str">
        <f>'CONSTRUCTION COST ESTIMATE'!C25</f>
        <v>REMOVE PLANTMIX BITUMINOUS PAVEMENT BY COLD MILLING METHOD, EDGE MILL</v>
      </c>
      <c r="D25" s="130">
        <f>'CONSTRUCTION COST ESTIMATE'!BA25</f>
        <v>0</v>
      </c>
      <c r="E25" s="114">
        <f>'CONSTRUCTION COST ESTIMATE'!BC25</f>
        <v>0</v>
      </c>
      <c r="F25" s="129" t="str">
        <f>'CONSTRUCTION COST ESTIMATE'!BB25</f>
        <v>SY</v>
      </c>
      <c r="G25" s="115"/>
      <c r="H25" s="116">
        <f t="shared" si="8"/>
        <v>0</v>
      </c>
      <c r="I25" s="115"/>
      <c r="J25" s="116">
        <f t="shared" si="9"/>
        <v>0</v>
      </c>
      <c r="K25" s="115"/>
      <c r="L25" s="116">
        <f t="shared" si="10"/>
        <v>0</v>
      </c>
      <c r="M25" s="115"/>
      <c r="N25" s="116">
        <f t="shared" si="11"/>
        <v>0</v>
      </c>
      <c r="O25" s="115"/>
      <c r="P25" s="116">
        <f t="shared" si="12"/>
        <v>0</v>
      </c>
      <c r="Q25" s="115"/>
      <c r="R25" s="116">
        <f t="shared" si="13"/>
        <v>0</v>
      </c>
      <c r="S25" s="117">
        <f t="shared" si="14"/>
        <v>0</v>
      </c>
      <c r="T25" s="118">
        <f t="shared" si="15"/>
        <v>0</v>
      </c>
      <c r="U25" s="120"/>
      <c r="V25" s="89"/>
    </row>
    <row r="26" spans="1:22" s="113" customFormat="1" ht="30" hidden="1" customHeight="1">
      <c r="A26" s="128">
        <f>'CONSTRUCTION COST ESTIMATE'!A26</f>
        <v>0</v>
      </c>
      <c r="B26" s="246">
        <f>'CONSTRUCTION COST ESTIMATE'!B26</f>
        <v>202.00899999999999</v>
      </c>
      <c r="C26" s="131" t="str">
        <f>'CONSTRUCTION COST ESTIMATE'!C26</f>
        <v>REMOVE PLANTMIX BITUMINOUS PAVEMENT CURB</v>
      </c>
      <c r="D26" s="130">
        <f>'CONSTRUCTION COST ESTIMATE'!BA26</f>
        <v>0</v>
      </c>
      <c r="E26" s="114">
        <f>'CONSTRUCTION COST ESTIMATE'!BC26</f>
        <v>0</v>
      </c>
      <c r="F26" s="129" t="str">
        <f>'CONSTRUCTION COST ESTIMATE'!BB26</f>
        <v>LF</v>
      </c>
      <c r="G26" s="115"/>
      <c r="H26" s="116">
        <f t="shared" si="8"/>
        <v>0</v>
      </c>
      <c r="I26" s="115"/>
      <c r="J26" s="116">
        <f t="shared" si="9"/>
        <v>0</v>
      </c>
      <c r="K26" s="115"/>
      <c r="L26" s="116">
        <f t="shared" si="10"/>
        <v>0</v>
      </c>
      <c r="M26" s="115"/>
      <c r="N26" s="116">
        <f t="shared" si="11"/>
        <v>0</v>
      </c>
      <c r="O26" s="115"/>
      <c r="P26" s="116">
        <f t="shared" si="12"/>
        <v>0</v>
      </c>
      <c r="Q26" s="115"/>
      <c r="R26" s="116">
        <f t="shared" si="13"/>
        <v>0</v>
      </c>
      <c r="S26" s="117">
        <f t="shared" si="14"/>
        <v>0</v>
      </c>
      <c r="T26" s="118">
        <f t="shared" si="15"/>
        <v>0</v>
      </c>
      <c r="U26" s="120"/>
      <c r="V26" s="89"/>
    </row>
    <row r="27" spans="1:22" s="113" customFormat="1" ht="30" hidden="1" customHeight="1">
      <c r="A27" s="128">
        <f>'CONSTRUCTION COST ESTIMATE'!A27</f>
        <v>0</v>
      </c>
      <c r="B27" s="246">
        <f>'CONSTRUCTION COST ESTIMATE'!B27</f>
        <v>202.01</v>
      </c>
      <c r="C27" s="131" t="str">
        <f>'CONSTRUCTION COST ESTIMATE'!C27</f>
        <v>REMOVE TEMPORARY ASPHALT CONCRETE SIDEWALK</v>
      </c>
      <c r="D27" s="130">
        <f>'CONSTRUCTION COST ESTIMATE'!BA27</f>
        <v>0</v>
      </c>
      <c r="E27" s="114">
        <f>'CONSTRUCTION COST ESTIMATE'!BC27</f>
        <v>0</v>
      </c>
      <c r="F27" s="129" t="str">
        <f>'CONSTRUCTION COST ESTIMATE'!BB27</f>
        <v>SF</v>
      </c>
      <c r="G27" s="115"/>
      <c r="H27" s="116">
        <f t="shared" si="8"/>
        <v>0</v>
      </c>
      <c r="I27" s="115"/>
      <c r="J27" s="116">
        <f t="shared" si="9"/>
        <v>0</v>
      </c>
      <c r="K27" s="115"/>
      <c r="L27" s="116">
        <f t="shared" si="10"/>
        <v>0</v>
      </c>
      <c r="M27" s="115"/>
      <c r="N27" s="116">
        <f t="shared" si="11"/>
        <v>0</v>
      </c>
      <c r="O27" s="115"/>
      <c r="P27" s="116">
        <f t="shared" si="12"/>
        <v>0</v>
      </c>
      <c r="Q27" s="115"/>
      <c r="R27" s="116">
        <f t="shared" si="13"/>
        <v>0</v>
      </c>
      <c r="S27" s="117">
        <f t="shared" si="14"/>
        <v>0</v>
      </c>
      <c r="T27" s="118">
        <f t="shared" si="15"/>
        <v>0</v>
      </c>
      <c r="U27" s="120"/>
      <c r="V27" s="89"/>
    </row>
    <row r="28" spans="1:22" s="113" customFormat="1" ht="30" hidden="1" customHeight="1">
      <c r="A28" s="128">
        <f>'CONSTRUCTION COST ESTIMATE'!A28</f>
        <v>0</v>
      </c>
      <c r="B28" s="246">
        <f>'CONSTRUCTION COST ESTIMATE'!B28</f>
        <v>202.02</v>
      </c>
      <c r="C28" s="131" t="str">
        <f>'CONSTRUCTION COST ESTIMATE'!C28</f>
        <v>REMOVE BOLLARD</v>
      </c>
      <c r="D28" s="130">
        <f>'CONSTRUCTION COST ESTIMATE'!BA28</f>
        <v>0</v>
      </c>
      <c r="E28" s="114">
        <f>'CONSTRUCTION COST ESTIMATE'!BC28</f>
        <v>0</v>
      </c>
      <c r="F28" s="129" t="str">
        <f>'CONSTRUCTION COST ESTIMATE'!BB28</f>
        <v>EA</v>
      </c>
      <c r="G28" s="115"/>
      <c r="H28" s="116">
        <f t="shared" si="8"/>
        <v>0</v>
      </c>
      <c r="I28" s="115"/>
      <c r="J28" s="116">
        <f t="shared" si="9"/>
        <v>0</v>
      </c>
      <c r="K28" s="115"/>
      <c r="L28" s="116">
        <f t="shared" si="10"/>
        <v>0</v>
      </c>
      <c r="M28" s="115"/>
      <c r="N28" s="116">
        <f t="shared" si="11"/>
        <v>0</v>
      </c>
      <c r="O28" s="115"/>
      <c r="P28" s="116">
        <f t="shared" si="12"/>
        <v>0</v>
      </c>
      <c r="Q28" s="115"/>
      <c r="R28" s="116">
        <f t="shared" si="13"/>
        <v>0</v>
      </c>
      <c r="S28" s="117">
        <f t="shared" si="14"/>
        <v>0</v>
      </c>
      <c r="T28" s="118">
        <f t="shared" si="15"/>
        <v>0</v>
      </c>
      <c r="U28" s="120"/>
      <c r="V28" s="89"/>
    </row>
    <row r="29" spans="1:22" s="113" customFormat="1" ht="30" hidden="1" customHeight="1">
      <c r="A29" s="128">
        <f>'CONSTRUCTION COST ESTIMATE'!A29</f>
        <v>0</v>
      </c>
      <c r="B29" s="246">
        <f>'CONSTRUCTION COST ESTIMATE'!B29</f>
        <v>202.02099999999999</v>
      </c>
      <c r="C29" s="131" t="str">
        <f>'CONSTRUCTION COST ESTIMATE'!C29</f>
        <v>REMOVE AND SALVAGE BOLLARD</v>
      </c>
      <c r="D29" s="130">
        <f>'CONSTRUCTION COST ESTIMATE'!BA29</f>
        <v>0</v>
      </c>
      <c r="E29" s="114">
        <f>'CONSTRUCTION COST ESTIMATE'!BC29</f>
        <v>0</v>
      </c>
      <c r="F29" s="129" t="str">
        <f>'CONSTRUCTION COST ESTIMATE'!BB29</f>
        <v>EA</v>
      </c>
      <c r="G29" s="115"/>
      <c r="H29" s="116">
        <f t="shared" si="8"/>
        <v>0</v>
      </c>
      <c r="I29" s="115"/>
      <c r="J29" s="116">
        <f t="shared" si="9"/>
        <v>0</v>
      </c>
      <c r="K29" s="115"/>
      <c r="L29" s="116">
        <f t="shared" si="10"/>
        <v>0</v>
      </c>
      <c r="M29" s="115"/>
      <c r="N29" s="116">
        <f t="shared" si="11"/>
        <v>0</v>
      </c>
      <c r="O29" s="115"/>
      <c r="P29" s="116">
        <f t="shared" si="12"/>
        <v>0</v>
      </c>
      <c r="Q29" s="115"/>
      <c r="R29" s="116">
        <f t="shared" si="13"/>
        <v>0</v>
      </c>
      <c r="S29" s="117">
        <f t="shared" si="14"/>
        <v>0</v>
      </c>
      <c r="T29" s="118">
        <f t="shared" si="15"/>
        <v>0</v>
      </c>
      <c r="U29" s="120"/>
      <c r="V29" s="89"/>
    </row>
    <row r="30" spans="1:22" s="113" customFormat="1" ht="30" hidden="1" customHeight="1">
      <c r="A30" s="128">
        <f>'CONSTRUCTION COST ESTIMATE'!A30</f>
        <v>0</v>
      </c>
      <c r="B30" s="246">
        <f>'CONSTRUCTION COST ESTIMATE'!B30</f>
        <v>202.02199999999999</v>
      </c>
      <c r="C30" s="131" t="str">
        <f>'CONSTRUCTION COST ESTIMATE'!C30</f>
        <v>REMOVE AND RELOCATE BOLLARD</v>
      </c>
      <c r="D30" s="130">
        <f>'CONSTRUCTION COST ESTIMATE'!BA30</f>
        <v>0</v>
      </c>
      <c r="E30" s="114">
        <f>'CONSTRUCTION COST ESTIMATE'!BC30</f>
        <v>0</v>
      </c>
      <c r="F30" s="129" t="str">
        <f>'CONSTRUCTION COST ESTIMATE'!BB30</f>
        <v>EA</v>
      </c>
      <c r="G30" s="115"/>
      <c r="H30" s="116">
        <f t="shared" si="8"/>
        <v>0</v>
      </c>
      <c r="I30" s="115"/>
      <c r="J30" s="116">
        <f t="shared" si="9"/>
        <v>0</v>
      </c>
      <c r="K30" s="115"/>
      <c r="L30" s="116">
        <f t="shared" si="10"/>
        <v>0</v>
      </c>
      <c r="M30" s="115"/>
      <c r="N30" s="116">
        <f t="shared" si="11"/>
        <v>0</v>
      </c>
      <c r="O30" s="115"/>
      <c r="P30" s="116">
        <f t="shared" si="12"/>
        <v>0</v>
      </c>
      <c r="Q30" s="115"/>
      <c r="R30" s="116">
        <f t="shared" si="13"/>
        <v>0</v>
      </c>
      <c r="S30" s="117">
        <f t="shared" si="14"/>
        <v>0</v>
      </c>
      <c r="T30" s="118">
        <f t="shared" si="15"/>
        <v>0</v>
      </c>
      <c r="U30" s="120"/>
      <c r="V30" s="89"/>
    </row>
    <row r="31" spans="1:22" s="113" customFormat="1" ht="30" hidden="1" customHeight="1">
      <c r="A31" s="128">
        <f>'CONSTRUCTION COST ESTIMATE'!A31</f>
        <v>0</v>
      </c>
      <c r="B31" s="246">
        <f>'CONSTRUCTION COST ESTIMATE'!B31</f>
        <v>202.023</v>
      </c>
      <c r="C31" s="131" t="str">
        <f>'CONSTRUCTION COST ESTIMATE'!C31</f>
        <v>REMOVE MAILBOX</v>
      </c>
      <c r="D31" s="130">
        <f>'CONSTRUCTION COST ESTIMATE'!BA31</f>
        <v>0</v>
      </c>
      <c r="E31" s="114">
        <f>'CONSTRUCTION COST ESTIMATE'!BC31</f>
        <v>0</v>
      </c>
      <c r="F31" s="129" t="str">
        <f>'CONSTRUCTION COST ESTIMATE'!BB31</f>
        <v>EA</v>
      </c>
      <c r="G31" s="115"/>
      <c r="H31" s="116">
        <f t="shared" si="8"/>
        <v>0</v>
      </c>
      <c r="I31" s="115"/>
      <c r="J31" s="116">
        <f t="shared" si="9"/>
        <v>0</v>
      </c>
      <c r="K31" s="115"/>
      <c r="L31" s="116">
        <f t="shared" si="10"/>
        <v>0</v>
      </c>
      <c r="M31" s="115"/>
      <c r="N31" s="116">
        <f t="shared" si="11"/>
        <v>0</v>
      </c>
      <c r="O31" s="115"/>
      <c r="P31" s="116">
        <f t="shared" si="12"/>
        <v>0</v>
      </c>
      <c r="Q31" s="115"/>
      <c r="R31" s="116">
        <f t="shared" si="13"/>
        <v>0</v>
      </c>
      <c r="S31" s="117">
        <f t="shared" si="14"/>
        <v>0</v>
      </c>
      <c r="T31" s="118">
        <f t="shared" si="15"/>
        <v>0</v>
      </c>
      <c r="U31" s="120"/>
      <c r="V31" s="89"/>
    </row>
    <row r="32" spans="1:22" s="113" customFormat="1" ht="30" hidden="1" customHeight="1">
      <c r="A32" s="128">
        <f>'CONSTRUCTION COST ESTIMATE'!A32</f>
        <v>0</v>
      </c>
      <c r="B32" s="246">
        <f>'CONSTRUCTION COST ESTIMATE'!B32</f>
        <v>202.024</v>
      </c>
      <c r="C32" s="131" t="str">
        <f>'CONSTRUCTION COST ESTIMATE'!C32</f>
        <v>REMOVE AND SALVAGE MAILBOX</v>
      </c>
      <c r="D32" s="130">
        <f>'CONSTRUCTION COST ESTIMATE'!BA32</f>
        <v>0</v>
      </c>
      <c r="E32" s="114">
        <f>'CONSTRUCTION COST ESTIMATE'!BC32</f>
        <v>0</v>
      </c>
      <c r="F32" s="129" t="str">
        <f>'CONSTRUCTION COST ESTIMATE'!BB32</f>
        <v>EA</v>
      </c>
      <c r="G32" s="115"/>
      <c r="H32" s="116">
        <f t="shared" si="8"/>
        <v>0</v>
      </c>
      <c r="I32" s="115"/>
      <c r="J32" s="116">
        <f t="shared" si="9"/>
        <v>0</v>
      </c>
      <c r="K32" s="115"/>
      <c r="L32" s="116">
        <f t="shared" si="10"/>
        <v>0</v>
      </c>
      <c r="M32" s="115"/>
      <c r="N32" s="116">
        <f t="shared" si="11"/>
        <v>0</v>
      </c>
      <c r="O32" s="115"/>
      <c r="P32" s="116">
        <f t="shared" si="12"/>
        <v>0</v>
      </c>
      <c r="Q32" s="115"/>
      <c r="R32" s="116">
        <f t="shared" si="13"/>
        <v>0</v>
      </c>
      <c r="S32" s="117">
        <f t="shared" si="14"/>
        <v>0</v>
      </c>
      <c r="T32" s="118">
        <f t="shared" si="15"/>
        <v>0</v>
      </c>
      <c r="U32" s="120"/>
      <c r="V32" s="89"/>
    </row>
    <row r="33" spans="1:22" s="113" customFormat="1" ht="30" hidden="1" customHeight="1">
      <c r="A33" s="128">
        <f>'CONSTRUCTION COST ESTIMATE'!A33</f>
        <v>0</v>
      </c>
      <c r="B33" s="246">
        <f>'CONSTRUCTION COST ESTIMATE'!B33</f>
        <v>202.02500000000001</v>
      </c>
      <c r="C33" s="131" t="str">
        <f>'CONSTRUCTION COST ESTIMATE'!C33</f>
        <v>REMOVE AND RELOCATE MAILBOX</v>
      </c>
      <c r="D33" s="130">
        <f>'CONSTRUCTION COST ESTIMATE'!BA33</f>
        <v>0</v>
      </c>
      <c r="E33" s="114">
        <f>'CONSTRUCTION COST ESTIMATE'!BC33</f>
        <v>0</v>
      </c>
      <c r="F33" s="129" t="str">
        <f>'CONSTRUCTION COST ESTIMATE'!BB33</f>
        <v>EA</v>
      </c>
      <c r="G33" s="115"/>
      <c r="H33" s="116">
        <f t="shared" si="8"/>
        <v>0</v>
      </c>
      <c r="I33" s="115"/>
      <c r="J33" s="116">
        <f t="shared" si="9"/>
        <v>0</v>
      </c>
      <c r="K33" s="115"/>
      <c r="L33" s="116">
        <f t="shared" si="10"/>
        <v>0</v>
      </c>
      <c r="M33" s="115"/>
      <c r="N33" s="116">
        <f t="shared" si="11"/>
        <v>0</v>
      </c>
      <c r="O33" s="115"/>
      <c r="P33" s="116">
        <f t="shared" si="12"/>
        <v>0</v>
      </c>
      <c r="Q33" s="115"/>
      <c r="R33" s="116">
        <f t="shared" si="13"/>
        <v>0</v>
      </c>
      <c r="S33" s="117">
        <f t="shared" si="14"/>
        <v>0</v>
      </c>
      <c r="T33" s="118">
        <f t="shared" si="15"/>
        <v>0</v>
      </c>
      <c r="U33" s="120"/>
      <c r="V33" s="89"/>
    </row>
    <row r="34" spans="1:22" s="113" customFormat="1" ht="30" hidden="1" customHeight="1">
      <c r="A34" s="128">
        <f>'CONSTRUCTION COST ESTIMATE'!A34</f>
        <v>0</v>
      </c>
      <c r="B34" s="246">
        <f>'CONSTRUCTION COST ESTIMATE'!B34</f>
        <v>202.02600000000001</v>
      </c>
      <c r="C34" s="131" t="str">
        <f>'CONSTRUCTION COST ESTIMATE'!C34</f>
        <v>REMOVE PARKING METER</v>
      </c>
      <c r="D34" s="130">
        <f>'CONSTRUCTION COST ESTIMATE'!BA34</f>
        <v>0</v>
      </c>
      <c r="E34" s="114">
        <f>'CONSTRUCTION COST ESTIMATE'!BC34</f>
        <v>0</v>
      </c>
      <c r="F34" s="129" t="str">
        <f>'CONSTRUCTION COST ESTIMATE'!BB34</f>
        <v>EA</v>
      </c>
      <c r="G34" s="115"/>
      <c r="H34" s="116">
        <f t="shared" si="8"/>
        <v>0</v>
      </c>
      <c r="I34" s="115"/>
      <c r="J34" s="116">
        <f t="shared" si="9"/>
        <v>0</v>
      </c>
      <c r="K34" s="115"/>
      <c r="L34" s="116">
        <f t="shared" si="10"/>
        <v>0</v>
      </c>
      <c r="M34" s="115"/>
      <c r="N34" s="116">
        <f t="shared" si="11"/>
        <v>0</v>
      </c>
      <c r="O34" s="115"/>
      <c r="P34" s="116">
        <f t="shared" si="12"/>
        <v>0</v>
      </c>
      <c r="Q34" s="115"/>
      <c r="R34" s="116">
        <f t="shared" si="13"/>
        <v>0</v>
      </c>
      <c r="S34" s="117">
        <f t="shared" si="14"/>
        <v>0</v>
      </c>
      <c r="T34" s="118">
        <f t="shared" si="15"/>
        <v>0</v>
      </c>
      <c r="U34" s="120"/>
      <c r="V34" s="89"/>
    </row>
    <row r="35" spans="1:22" s="113" customFormat="1" ht="30" hidden="1" customHeight="1">
      <c r="A35" s="128">
        <f>'CONSTRUCTION COST ESTIMATE'!A35</f>
        <v>0</v>
      </c>
      <c r="B35" s="246">
        <f>'CONSTRUCTION COST ESTIMATE'!B35</f>
        <v>202.02699999999999</v>
      </c>
      <c r="C35" s="131" t="str">
        <f>'CONSTRUCTION COST ESTIMATE'!C35</f>
        <v>REMOVE AND SALVAGE PARKING METER</v>
      </c>
      <c r="D35" s="130">
        <f>'CONSTRUCTION COST ESTIMATE'!BA35</f>
        <v>0</v>
      </c>
      <c r="E35" s="114">
        <f>'CONSTRUCTION COST ESTIMATE'!BC35</f>
        <v>0</v>
      </c>
      <c r="F35" s="129" t="str">
        <f>'CONSTRUCTION COST ESTIMATE'!BB35</f>
        <v>EA</v>
      </c>
      <c r="G35" s="115"/>
      <c r="H35" s="116">
        <f t="shared" si="8"/>
        <v>0</v>
      </c>
      <c r="I35" s="115"/>
      <c r="J35" s="116">
        <f t="shared" si="9"/>
        <v>0</v>
      </c>
      <c r="K35" s="115"/>
      <c r="L35" s="116">
        <f t="shared" si="10"/>
        <v>0</v>
      </c>
      <c r="M35" s="115"/>
      <c r="N35" s="116">
        <f t="shared" si="11"/>
        <v>0</v>
      </c>
      <c r="O35" s="115"/>
      <c r="P35" s="116">
        <f t="shared" si="12"/>
        <v>0</v>
      </c>
      <c r="Q35" s="115"/>
      <c r="R35" s="116">
        <f t="shared" si="13"/>
        <v>0</v>
      </c>
      <c r="S35" s="117">
        <f t="shared" si="14"/>
        <v>0</v>
      </c>
      <c r="T35" s="118">
        <f t="shared" si="15"/>
        <v>0</v>
      </c>
      <c r="U35" s="120"/>
      <c r="V35" s="89"/>
    </row>
    <row r="36" spans="1:22" s="113" customFormat="1" ht="30" hidden="1" customHeight="1">
      <c r="A36" s="128">
        <f>'CONSTRUCTION COST ESTIMATE'!A36</f>
        <v>0</v>
      </c>
      <c r="B36" s="246">
        <f>'CONSTRUCTION COST ESTIMATE'!B36</f>
        <v>202.02799999999999</v>
      </c>
      <c r="C36" s="131" t="str">
        <f>'CONSTRUCTION COST ESTIMATE'!C36</f>
        <v>REMOVE AND RELOCATE PARKING METER</v>
      </c>
      <c r="D36" s="130">
        <f>'CONSTRUCTION COST ESTIMATE'!BA36</f>
        <v>0</v>
      </c>
      <c r="E36" s="114">
        <f>'CONSTRUCTION COST ESTIMATE'!BC36</f>
        <v>0</v>
      </c>
      <c r="F36" s="129" t="str">
        <f>'CONSTRUCTION COST ESTIMATE'!BB36</f>
        <v>EA</v>
      </c>
      <c r="G36" s="115"/>
      <c r="H36" s="116">
        <f t="shared" si="8"/>
        <v>0</v>
      </c>
      <c r="I36" s="115"/>
      <c r="J36" s="116">
        <f t="shared" si="9"/>
        <v>0</v>
      </c>
      <c r="K36" s="115"/>
      <c r="L36" s="116">
        <f t="shared" si="10"/>
        <v>0</v>
      </c>
      <c r="M36" s="115"/>
      <c r="N36" s="116">
        <f t="shared" si="11"/>
        <v>0</v>
      </c>
      <c r="O36" s="115"/>
      <c r="P36" s="116">
        <f t="shared" si="12"/>
        <v>0</v>
      </c>
      <c r="Q36" s="115"/>
      <c r="R36" s="116">
        <f t="shared" si="13"/>
        <v>0</v>
      </c>
      <c r="S36" s="117">
        <f t="shared" si="14"/>
        <v>0</v>
      </c>
      <c r="T36" s="118">
        <f t="shared" si="15"/>
        <v>0</v>
      </c>
      <c r="U36" s="120"/>
      <c r="V36" s="89"/>
    </row>
    <row r="37" spans="1:22" s="113" customFormat="1" ht="30" hidden="1" customHeight="1">
      <c r="A37" s="128">
        <f>'CONSTRUCTION COST ESTIMATE'!A37</f>
        <v>0</v>
      </c>
      <c r="B37" s="246">
        <f>'CONSTRUCTION COST ESTIMATE'!B37</f>
        <v>202.03</v>
      </c>
      <c r="C37" s="131" t="str">
        <f>'CONSTRUCTION COST ESTIMATE'!C37</f>
        <v>REMOVE CONCRETE PAVEMENT</v>
      </c>
      <c r="D37" s="130">
        <f>'CONSTRUCTION COST ESTIMATE'!BA37</f>
        <v>0</v>
      </c>
      <c r="E37" s="114">
        <f>'CONSTRUCTION COST ESTIMATE'!BC37</f>
        <v>0</v>
      </c>
      <c r="F37" s="129" t="str">
        <f>'CONSTRUCTION COST ESTIMATE'!BB37</f>
        <v>SF</v>
      </c>
      <c r="G37" s="115"/>
      <c r="H37" s="116">
        <f t="shared" si="8"/>
        <v>0</v>
      </c>
      <c r="I37" s="115"/>
      <c r="J37" s="116">
        <f t="shared" si="9"/>
        <v>0</v>
      </c>
      <c r="K37" s="115"/>
      <c r="L37" s="116">
        <f t="shared" si="10"/>
        <v>0</v>
      </c>
      <c r="M37" s="115"/>
      <c r="N37" s="116">
        <f t="shared" si="11"/>
        <v>0</v>
      </c>
      <c r="O37" s="115"/>
      <c r="P37" s="116">
        <f t="shared" si="12"/>
        <v>0</v>
      </c>
      <c r="Q37" s="115"/>
      <c r="R37" s="116">
        <f t="shared" si="13"/>
        <v>0</v>
      </c>
      <c r="S37" s="117">
        <f t="shared" si="14"/>
        <v>0</v>
      </c>
      <c r="T37" s="118">
        <f t="shared" si="15"/>
        <v>0</v>
      </c>
      <c r="U37" s="120"/>
      <c r="V37" s="89"/>
    </row>
    <row r="38" spans="1:22" s="113" customFormat="1" ht="30" hidden="1" customHeight="1">
      <c r="A38" s="128">
        <f>'CONSTRUCTION COST ESTIMATE'!A38</f>
        <v>0</v>
      </c>
      <c r="B38" s="246">
        <f>'CONSTRUCTION COST ESTIMATE'!B38</f>
        <v>202.03100000000001</v>
      </c>
      <c r="C38" s="131" t="str">
        <f>'CONSTRUCTION COST ESTIMATE'!C38</f>
        <v>REMOVE CONCRETE BUS TURNOUT</v>
      </c>
      <c r="D38" s="130">
        <f>'CONSTRUCTION COST ESTIMATE'!BA38</f>
        <v>0</v>
      </c>
      <c r="E38" s="114">
        <f>'CONSTRUCTION COST ESTIMATE'!BC38</f>
        <v>0</v>
      </c>
      <c r="F38" s="129" t="str">
        <f>'CONSTRUCTION COST ESTIMATE'!BB38</f>
        <v>SF</v>
      </c>
      <c r="G38" s="115"/>
      <c r="H38" s="116">
        <f t="shared" si="8"/>
        <v>0</v>
      </c>
      <c r="I38" s="115"/>
      <c r="J38" s="116">
        <f t="shared" si="9"/>
        <v>0</v>
      </c>
      <c r="K38" s="115"/>
      <c r="L38" s="116">
        <f t="shared" si="10"/>
        <v>0</v>
      </c>
      <c r="M38" s="115"/>
      <c r="N38" s="116">
        <f t="shared" si="11"/>
        <v>0</v>
      </c>
      <c r="O38" s="115"/>
      <c r="P38" s="116">
        <f t="shared" si="12"/>
        <v>0</v>
      </c>
      <c r="Q38" s="115"/>
      <c r="R38" s="116">
        <f t="shared" si="13"/>
        <v>0</v>
      </c>
      <c r="S38" s="117">
        <f t="shared" si="14"/>
        <v>0</v>
      </c>
      <c r="T38" s="118">
        <f t="shared" si="15"/>
        <v>0</v>
      </c>
      <c r="U38" s="120"/>
      <c r="V38" s="89"/>
    </row>
    <row r="39" spans="1:22" s="113" customFormat="1" ht="30" hidden="1" customHeight="1">
      <c r="A39" s="128">
        <f>'CONSTRUCTION COST ESTIMATE'!A39</f>
        <v>0</v>
      </c>
      <c r="B39" s="246">
        <f>'CONSTRUCTION COST ESTIMATE'!B39</f>
        <v>202.03200000000001</v>
      </c>
      <c r="C39" s="131" t="str">
        <f>'CONSTRUCTION COST ESTIMATE'!C39</f>
        <v>REMOVE CONCRETE SIDEWALK</v>
      </c>
      <c r="D39" s="130">
        <f>'CONSTRUCTION COST ESTIMATE'!BA39</f>
        <v>0</v>
      </c>
      <c r="E39" s="114">
        <f>'CONSTRUCTION COST ESTIMATE'!BC39</f>
        <v>0</v>
      </c>
      <c r="F39" s="129" t="str">
        <f>'CONSTRUCTION COST ESTIMATE'!BB39</f>
        <v>SF</v>
      </c>
      <c r="G39" s="115"/>
      <c r="H39" s="116">
        <f t="shared" si="8"/>
        <v>0</v>
      </c>
      <c r="I39" s="115"/>
      <c r="J39" s="116">
        <f t="shared" si="9"/>
        <v>0</v>
      </c>
      <c r="K39" s="115"/>
      <c r="L39" s="116">
        <f t="shared" si="10"/>
        <v>0</v>
      </c>
      <c r="M39" s="115"/>
      <c r="N39" s="116">
        <f t="shared" si="11"/>
        <v>0</v>
      </c>
      <c r="O39" s="115"/>
      <c r="P39" s="116">
        <f t="shared" si="12"/>
        <v>0</v>
      </c>
      <c r="Q39" s="115"/>
      <c r="R39" s="116">
        <f t="shared" si="13"/>
        <v>0</v>
      </c>
      <c r="S39" s="117">
        <f t="shared" si="14"/>
        <v>0</v>
      </c>
      <c r="T39" s="118">
        <f t="shared" si="15"/>
        <v>0</v>
      </c>
      <c r="U39" s="120"/>
      <c r="V39" s="89"/>
    </row>
    <row r="40" spans="1:22" s="113" customFormat="1" ht="30" hidden="1" customHeight="1">
      <c r="A40" s="128">
        <f>'CONSTRUCTION COST ESTIMATE'!A40</f>
        <v>0</v>
      </c>
      <c r="B40" s="246">
        <f>'CONSTRUCTION COST ESTIMATE'!B40</f>
        <v>202.03299999999999</v>
      </c>
      <c r="C40" s="131" t="str">
        <f>'CONSTRUCTION COST ESTIMATE'!C40</f>
        <v>REMOVE CONCRETE SIDEWALK ROOF DRAIN</v>
      </c>
      <c r="D40" s="130">
        <f>'CONSTRUCTION COST ESTIMATE'!BA40</f>
        <v>0</v>
      </c>
      <c r="E40" s="114">
        <f>'CONSTRUCTION COST ESTIMATE'!BC40</f>
        <v>0</v>
      </c>
      <c r="F40" s="129" t="str">
        <f>'CONSTRUCTION COST ESTIMATE'!BB40</f>
        <v>EA</v>
      </c>
      <c r="G40" s="115"/>
      <c r="H40" s="116">
        <f t="shared" si="8"/>
        <v>0</v>
      </c>
      <c r="I40" s="115"/>
      <c r="J40" s="116">
        <f t="shared" si="9"/>
        <v>0</v>
      </c>
      <c r="K40" s="115"/>
      <c r="L40" s="116">
        <f t="shared" si="10"/>
        <v>0</v>
      </c>
      <c r="M40" s="115"/>
      <c r="N40" s="116">
        <f t="shared" si="11"/>
        <v>0</v>
      </c>
      <c r="O40" s="115"/>
      <c r="P40" s="116">
        <f t="shared" si="12"/>
        <v>0</v>
      </c>
      <c r="Q40" s="115"/>
      <c r="R40" s="116">
        <f t="shared" si="13"/>
        <v>0</v>
      </c>
      <c r="S40" s="117">
        <f t="shared" si="14"/>
        <v>0</v>
      </c>
      <c r="T40" s="118">
        <f t="shared" si="15"/>
        <v>0</v>
      </c>
      <c r="U40" s="120"/>
      <c r="V40" s="89"/>
    </row>
    <row r="41" spans="1:22" s="113" customFormat="1" ht="30" hidden="1" customHeight="1">
      <c r="A41" s="128">
        <f>'CONSTRUCTION COST ESTIMATE'!A41</f>
        <v>0</v>
      </c>
      <c r="B41" s="246">
        <f>'CONSTRUCTION COST ESTIMATE'!B41</f>
        <v>202.03399999999999</v>
      </c>
      <c r="C41" s="131" t="str">
        <f>'CONSTRUCTION COST ESTIMATE'!C41</f>
        <v>REMOVE CONCRETE SIDEWALK UNDERDRAIN</v>
      </c>
      <c r="D41" s="130">
        <f>'CONSTRUCTION COST ESTIMATE'!BA41</f>
        <v>0</v>
      </c>
      <c r="E41" s="114">
        <f>'CONSTRUCTION COST ESTIMATE'!BC41</f>
        <v>0</v>
      </c>
      <c r="F41" s="129" t="str">
        <f>'CONSTRUCTION COST ESTIMATE'!BB41</f>
        <v>EA</v>
      </c>
      <c r="G41" s="115"/>
      <c r="H41" s="116">
        <f t="shared" si="8"/>
        <v>0</v>
      </c>
      <c r="I41" s="115"/>
      <c r="J41" s="116">
        <f t="shared" si="9"/>
        <v>0</v>
      </c>
      <c r="K41" s="115"/>
      <c r="L41" s="116">
        <f t="shared" si="10"/>
        <v>0</v>
      </c>
      <c r="M41" s="115"/>
      <c r="N41" s="116">
        <f t="shared" si="11"/>
        <v>0</v>
      </c>
      <c r="O41" s="115"/>
      <c r="P41" s="116">
        <f t="shared" si="12"/>
        <v>0</v>
      </c>
      <c r="Q41" s="115"/>
      <c r="R41" s="116">
        <f t="shared" si="13"/>
        <v>0</v>
      </c>
      <c r="S41" s="117">
        <f t="shared" si="14"/>
        <v>0</v>
      </c>
      <c r="T41" s="118">
        <f t="shared" si="15"/>
        <v>0</v>
      </c>
      <c r="U41" s="120"/>
      <c r="V41" s="89"/>
    </row>
    <row r="42" spans="1:22" s="113" customFormat="1" ht="30" hidden="1" customHeight="1">
      <c r="A42" s="128">
        <f>'CONSTRUCTION COST ESTIMATE'!A42</f>
        <v>0</v>
      </c>
      <c r="B42" s="246">
        <f>'CONSTRUCTION COST ESTIMATE'!B42</f>
        <v>202.035</v>
      </c>
      <c r="C42" s="131" t="str">
        <f>'CONSTRUCTION COST ESTIMATE'!C42</f>
        <v>REMOVE CONCRETE SIDEWALK AND SIDEWALK RAMP</v>
      </c>
      <c r="D42" s="130">
        <f>'CONSTRUCTION COST ESTIMATE'!BA42</f>
        <v>0</v>
      </c>
      <c r="E42" s="114">
        <f>'CONSTRUCTION COST ESTIMATE'!BC42</f>
        <v>0</v>
      </c>
      <c r="F42" s="129" t="str">
        <f>'CONSTRUCTION COST ESTIMATE'!BB42</f>
        <v>SF</v>
      </c>
      <c r="G42" s="115"/>
      <c r="H42" s="116">
        <f t="shared" si="8"/>
        <v>0</v>
      </c>
      <c r="I42" s="115"/>
      <c r="J42" s="116">
        <f t="shared" si="9"/>
        <v>0</v>
      </c>
      <c r="K42" s="115"/>
      <c r="L42" s="116">
        <f t="shared" si="10"/>
        <v>0</v>
      </c>
      <c r="M42" s="115"/>
      <c r="N42" s="116">
        <f t="shared" si="11"/>
        <v>0</v>
      </c>
      <c r="O42" s="115"/>
      <c r="P42" s="116">
        <f t="shared" si="12"/>
        <v>0</v>
      </c>
      <c r="Q42" s="115"/>
      <c r="R42" s="116">
        <f t="shared" si="13"/>
        <v>0</v>
      </c>
      <c r="S42" s="117">
        <f t="shared" si="14"/>
        <v>0</v>
      </c>
      <c r="T42" s="118">
        <f t="shared" si="15"/>
        <v>0</v>
      </c>
      <c r="U42" s="120"/>
      <c r="V42" s="89"/>
    </row>
    <row r="43" spans="1:22" s="113" customFormat="1" ht="30" hidden="1" customHeight="1">
      <c r="A43" s="128">
        <f>'CONSTRUCTION COST ESTIMATE'!A43</f>
        <v>0</v>
      </c>
      <c r="B43" s="246">
        <f>'CONSTRUCTION COST ESTIMATE'!B43</f>
        <v>202.036</v>
      </c>
      <c r="C43" s="131" t="str">
        <f>'CONSTRUCTION COST ESTIMATE'!C43</f>
        <v>REMOVE CONCRETE SIDEWALK RAMP</v>
      </c>
      <c r="D43" s="130">
        <f>'CONSTRUCTION COST ESTIMATE'!BA43</f>
        <v>0</v>
      </c>
      <c r="E43" s="114">
        <f>'CONSTRUCTION COST ESTIMATE'!BC43</f>
        <v>0</v>
      </c>
      <c r="F43" s="129" t="str">
        <f>'CONSTRUCTION COST ESTIMATE'!BB43</f>
        <v>SF</v>
      </c>
      <c r="G43" s="115"/>
      <c r="H43" s="116">
        <f t="shared" si="8"/>
        <v>0</v>
      </c>
      <c r="I43" s="115"/>
      <c r="J43" s="116">
        <f t="shared" si="9"/>
        <v>0</v>
      </c>
      <c r="K43" s="115"/>
      <c r="L43" s="116">
        <f t="shared" si="10"/>
        <v>0</v>
      </c>
      <c r="M43" s="115"/>
      <c r="N43" s="116">
        <f t="shared" si="11"/>
        <v>0</v>
      </c>
      <c r="O43" s="115"/>
      <c r="P43" s="116">
        <f t="shared" si="12"/>
        <v>0</v>
      </c>
      <c r="Q43" s="115"/>
      <c r="R43" s="116">
        <f t="shared" si="13"/>
        <v>0</v>
      </c>
      <c r="S43" s="117">
        <f t="shared" si="14"/>
        <v>0</v>
      </c>
      <c r="T43" s="118">
        <f t="shared" si="15"/>
        <v>0</v>
      </c>
      <c r="U43" s="120"/>
      <c r="V43" s="89"/>
    </row>
    <row r="44" spans="1:22" s="113" customFormat="1" ht="30" hidden="1" customHeight="1">
      <c r="A44" s="128">
        <f>'CONSTRUCTION COST ESTIMATE'!A44</f>
        <v>0</v>
      </c>
      <c r="B44" s="246">
        <f>'CONSTRUCTION COST ESTIMATE'!B44</f>
        <v>202.03700000000001</v>
      </c>
      <c r="C44" s="131" t="str">
        <f>'CONSTRUCTION COST ESTIMATE'!C44</f>
        <v>REMOVE CONCRETE CURB AND GUTTER</v>
      </c>
      <c r="D44" s="130">
        <f>'CONSTRUCTION COST ESTIMATE'!BA44</f>
        <v>0</v>
      </c>
      <c r="E44" s="114">
        <f>'CONSTRUCTION COST ESTIMATE'!BC44</f>
        <v>0</v>
      </c>
      <c r="F44" s="129" t="str">
        <f>'CONSTRUCTION COST ESTIMATE'!BB44</f>
        <v>LF</v>
      </c>
      <c r="G44" s="115"/>
      <c r="H44" s="116">
        <f t="shared" si="8"/>
        <v>0</v>
      </c>
      <c r="I44" s="115"/>
      <c r="J44" s="116">
        <f t="shared" si="9"/>
        <v>0</v>
      </c>
      <c r="K44" s="115"/>
      <c r="L44" s="116">
        <f t="shared" si="10"/>
        <v>0</v>
      </c>
      <c r="M44" s="115"/>
      <c r="N44" s="116">
        <f t="shared" si="11"/>
        <v>0</v>
      </c>
      <c r="O44" s="115"/>
      <c r="P44" s="116">
        <f t="shared" si="12"/>
        <v>0</v>
      </c>
      <c r="Q44" s="115"/>
      <c r="R44" s="116">
        <f t="shared" si="13"/>
        <v>0</v>
      </c>
      <c r="S44" s="117">
        <f t="shared" si="14"/>
        <v>0</v>
      </c>
      <c r="T44" s="118">
        <f t="shared" si="15"/>
        <v>0</v>
      </c>
      <c r="U44" s="120"/>
      <c r="V44" s="89"/>
    </row>
    <row r="45" spans="1:22" s="113" customFormat="1" ht="30" hidden="1" customHeight="1">
      <c r="A45" s="128">
        <f>'CONSTRUCTION COST ESTIMATE'!A45</f>
        <v>0</v>
      </c>
      <c r="B45" s="246">
        <f>'CONSTRUCTION COST ESTIMATE'!B45</f>
        <v>202.03800000000001</v>
      </c>
      <c r="C45" s="131" t="str">
        <f>'CONSTRUCTION COST ESTIMATE'!C45</f>
        <v>REMOVE CONCRETE CURB</v>
      </c>
      <c r="D45" s="130">
        <f>'CONSTRUCTION COST ESTIMATE'!BA45</f>
        <v>0</v>
      </c>
      <c r="E45" s="114">
        <f>'CONSTRUCTION COST ESTIMATE'!BC45</f>
        <v>0</v>
      </c>
      <c r="F45" s="129" t="str">
        <f>'CONSTRUCTION COST ESTIMATE'!BB45</f>
        <v>LF</v>
      </c>
      <c r="G45" s="115"/>
      <c r="H45" s="116">
        <f t="shared" si="8"/>
        <v>0</v>
      </c>
      <c r="I45" s="115"/>
      <c r="J45" s="116">
        <f t="shared" si="9"/>
        <v>0</v>
      </c>
      <c r="K45" s="115"/>
      <c r="L45" s="116">
        <f t="shared" si="10"/>
        <v>0</v>
      </c>
      <c r="M45" s="115"/>
      <c r="N45" s="116">
        <f t="shared" si="11"/>
        <v>0</v>
      </c>
      <c r="O45" s="115"/>
      <c r="P45" s="116">
        <f t="shared" si="12"/>
        <v>0</v>
      </c>
      <c r="Q45" s="115"/>
      <c r="R45" s="116">
        <f t="shared" si="13"/>
        <v>0</v>
      </c>
      <c r="S45" s="117">
        <f t="shared" si="14"/>
        <v>0</v>
      </c>
      <c r="T45" s="118">
        <f t="shared" si="15"/>
        <v>0</v>
      </c>
      <c r="U45" s="120"/>
      <c r="V45" s="89"/>
    </row>
    <row r="46" spans="1:22" s="113" customFormat="1" ht="30" hidden="1" customHeight="1">
      <c r="A46" s="128">
        <f>'CONSTRUCTION COST ESTIMATE'!A46</f>
        <v>0</v>
      </c>
      <c r="B46" s="246">
        <f>'CONSTRUCTION COST ESTIMATE'!B46</f>
        <v>202.03899999999999</v>
      </c>
      <c r="C46" s="131" t="str">
        <f>'CONSTRUCTION COST ESTIMATE'!C46</f>
        <v>REMOVE CONCRETE CROSS GUTTER</v>
      </c>
      <c r="D46" s="130">
        <f>'CONSTRUCTION COST ESTIMATE'!BA46</f>
        <v>0</v>
      </c>
      <c r="E46" s="114">
        <f>'CONSTRUCTION COST ESTIMATE'!BC46</f>
        <v>0</v>
      </c>
      <c r="F46" s="129" t="str">
        <f>'CONSTRUCTION COST ESTIMATE'!BB46</f>
        <v>SF</v>
      </c>
      <c r="G46" s="115"/>
      <c r="H46" s="116">
        <f t="shared" si="8"/>
        <v>0</v>
      </c>
      <c r="I46" s="115"/>
      <c r="J46" s="116">
        <f t="shared" si="9"/>
        <v>0</v>
      </c>
      <c r="K46" s="115"/>
      <c r="L46" s="116">
        <f t="shared" si="10"/>
        <v>0</v>
      </c>
      <c r="M46" s="115"/>
      <c r="N46" s="116">
        <f t="shared" si="11"/>
        <v>0</v>
      </c>
      <c r="O46" s="115"/>
      <c r="P46" s="116">
        <f t="shared" si="12"/>
        <v>0</v>
      </c>
      <c r="Q46" s="115"/>
      <c r="R46" s="116">
        <f t="shared" si="13"/>
        <v>0</v>
      </c>
      <c r="S46" s="117">
        <f t="shared" si="14"/>
        <v>0</v>
      </c>
      <c r="T46" s="118">
        <f t="shared" si="15"/>
        <v>0</v>
      </c>
      <c r="U46" s="120"/>
      <c r="V46" s="89"/>
    </row>
    <row r="47" spans="1:22" s="113" customFormat="1" ht="30" hidden="1" customHeight="1">
      <c r="A47" s="128">
        <f>'CONSTRUCTION COST ESTIMATE'!A47</f>
        <v>0</v>
      </c>
      <c r="B47" s="246">
        <f>'CONSTRUCTION COST ESTIMATE'!B47</f>
        <v>202.04</v>
      </c>
      <c r="C47" s="131" t="str">
        <f>'CONSTRUCTION COST ESTIMATE'!C47</f>
        <v>REMOVE CONCRETE CUT OFF WALL</v>
      </c>
      <c r="D47" s="130">
        <f>'CONSTRUCTION COST ESTIMATE'!BA47</f>
        <v>0</v>
      </c>
      <c r="E47" s="114">
        <f>'CONSTRUCTION COST ESTIMATE'!BC47</f>
        <v>0</v>
      </c>
      <c r="F47" s="129" t="str">
        <f>'CONSTRUCTION COST ESTIMATE'!BB47</f>
        <v>LF</v>
      </c>
      <c r="G47" s="115"/>
      <c r="H47" s="116">
        <f t="shared" si="8"/>
        <v>0</v>
      </c>
      <c r="I47" s="115"/>
      <c r="J47" s="116">
        <f t="shared" si="9"/>
        <v>0</v>
      </c>
      <c r="K47" s="115"/>
      <c r="L47" s="116">
        <f t="shared" si="10"/>
        <v>0</v>
      </c>
      <c r="M47" s="115"/>
      <c r="N47" s="116">
        <f t="shared" si="11"/>
        <v>0</v>
      </c>
      <c r="O47" s="115"/>
      <c r="P47" s="116">
        <f t="shared" si="12"/>
        <v>0</v>
      </c>
      <c r="Q47" s="115"/>
      <c r="R47" s="116">
        <f t="shared" si="13"/>
        <v>0</v>
      </c>
      <c r="S47" s="117">
        <f t="shared" si="14"/>
        <v>0</v>
      </c>
      <c r="T47" s="118">
        <f t="shared" si="15"/>
        <v>0</v>
      </c>
      <c r="U47" s="120"/>
      <c r="V47" s="89"/>
    </row>
    <row r="48" spans="1:22" s="113" customFormat="1" ht="30" hidden="1" customHeight="1">
      <c r="A48" s="128">
        <f>'CONSTRUCTION COST ESTIMATE'!A48</f>
        <v>0</v>
      </c>
      <c r="B48" s="246">
        <f>'CONSTRUCTION COST ESTIMATE'!B48</f>
        <v>202.041</v>
      </c>
      <c r="C48" s="131" t="str">
        <f>'CONSTRUCTION COST ESTIMATE'!C48</f>
        <v>REMOVE CONCRETE DRIVEWAY</v>
      </c>
      <c r="D48" s="130">
        <f>'CONSTRUCTION COST ESTIMATE'!BA48</f>
        <v>0</v>
      </c>
      <c r="E48" s="114">
        <f>'CONSTRUCTION COST ESTIMATE'!BC48</f>
        <v>0</v>
      </c>
      <c r="F48" s="129" t="str">
        <f>'CONSTRUCTION COST ESTIMATE'!BB48</f>
        <v>SF</v>
      </c>
      <c r="G48" s="115"/>
      <c r="H48" s="116">
        <f t="shared" si="8"/>
        <v>0</v>
      </c>
      <c r="I48" s="115"/>
      <c r="J48" s="116">
        <f t="shared" si="9"/>
        <v>0</v>
      </c>
      <c r="K48" s="115"/>
      <c r="L48" s="116">
        <f t="shared" si="10"/>
        <v>0</v>
      </c>
      <c r="M48" s="115"/>
      <c r="N48" s="116">
        <f t="shared" si="11"/>
        <v>0</v>
      </c>
      <c r="O48" s="115"/>
      <c r="P48" s="116">
        <f t="shared" si="12"/>
        <v>0</v>
      </c>
      <c r="Q48" s="115"/>
      <c r="R48" s="116">
        <f t="shared" si="13"/>
        <v>0</v>
      </c>
      <c r="S48" s="117">
        <f t="shared" si="14"/>
        <v>0</v>
      </c>
      <c r="T48" s="118">
        <f t="shared" si="15"/>
        <v>0</v>
      </c>
      <c r="U48" s="120"/>
      <c r="V48" s="89"/>
    </row>
    <row r="49" spans="1:22" s="113" customFormat="1" ht="30" hidden="1" customHeight="1">
      <c r="A49" s="128">
        <f>'CONSTRUCTION COST ESTIMATE'!A49</f>
        <v>0</v>
      </c>
      <c r="B49" s="246">
        <f>'CONSTRUCTION COST ESTIMATE'!B49</f>
        <v>202.042</v>
      </c>
      <c r="C49" s="131" t="str">
        <f>'CONSTRUCTION COST ESTIMATE'!C49</f>
        <v>REMOVE CONCRETE PATH</v>
      </c>
      <c r="D49" s="130">
        <f>'CONSTRUCTION COST ESTIMATE'!BA49</f>
        <v>0</v>
      </c>
      <c r="E49" s="114">
        <f>'CONSTRUCTION COST ESTIMATE'!BC49</f>
        <v>0</v>
      </c>
      <c r="F49" s="129" t="str">
        <f>'CONSTRUCTION COST ESTIMATE'!BB49</f>
        <v>SF</v>
      </c>
      <c r="G49" s="115"/>
      <c r="H49" s="116">
        <f t="shared" si="8"/>
        <v>0</v>
      </c>
      <c r="I49" s="115"/>
      <c r="J49" s="116">
        <f t="shared" si="9"/>
        <v>0</v>
      </c>
      <c r="K49" s="115"/>
      <c r="L49" s="116">
        <f t="shared" si="10"/>
        <v>0</v>
      </c>
      <c r="M49" s="115"/>
      <c r="N49" s="116">
        <f t="shared" si="11"/>
        <v>0</v>
      </c>
      <c r="O49" s="115"/>
      <c r="P49" s="116">
        <f t="shared" si="12"/>
        <v>0</v>
      </c>
      <c r="Q49" s="115"/>
      <c r="R49" s="116">
        <f t="shared" si="13"/>
        <v>0</v>
      </c>
      <c r="S49" s="117">
        <f t="shared" si="14"/>
        <v>0</v>
      </c>
      <c r="T49" s="118">
        <f t="shared" si="15"/>
        <v>0</v>
      </c>
      <c r="U49" s="120"/>
      <c r="V49" s="89"/>
    </row>
    <row r="50" spans="1:22" s="113" customFormat="1" ht="30" hidden="1" customHeight="1">
      <c r="A50" s="128">
        <f>'CONSTRUCTION COST ESTIMATE'!A50</f>
        <v>0</v>
      </c>
      <c r="B50" s="246">
        <f>'CONSTRUCTION COST ESTIMATE'!B50</f>
        <v>202.04300000000001</v>
      </c>
      <c r="C50" s="131" t="str">
        <f>'CONSTRUCTION COST ESTIMATE'!C50</f>
        <v>REMOVE MEDIAN ISLAND</v>
      </c>
      <c r="D50" s="130">
        <f>'CONSTRUCTION COST ESTIMATE'!BA50</f>
        <v>0</v>
      </c>
      <c r="E50" s="114">
        <f>'CONSTRUCTION COST ESTIMATE'!BC50</f>
        <v>0</v>
      </c>
      <c r="F50" s="129" t="str">
        <f>'CONSTRUCTION COST ESTIMATE'!BB50</f>
        <v>SF</v>
      </c>
      <c r="G50" s="115"/>
      <c r="H50" s="116">
        <f t="shared" si="8"/>
        <v>0</v>
      </c>
      <c r="I50" s="115"/>
      <c r="J50" s="116">
        <f t="shared" si="9"/>
        <v>0</v>
      </c>
      <c r="K50" s="115"/>
      <c r="L50" s="116">
        <f t="shared" si="10"/>
        <v>0</v>
      </c>
      <c r="M50" s="115"/>
      <c r="N50" s="116">
        <f t="shared" si="11"/>
        <v>0</v>
      </c>
      <c r="O50" s="115"/>
      <c r="P50" s="116">
        <f t="shared" si="12"/>
        <v>0</v>
      </c>
      <c r="Q50" s="115"/>
      <c r="R50" s="116">
        <f t="shared" si="13"/>
        <v>0</v>
      </c>
      <c r="S50" s="117">
        <f t="shared" si="14"/>
        <v>0</v>
      </c>
      <c r="T50" s="118">
        <f t="shared" si="15"/>
        <v>0</v>
      </c>
      <c r="U50" s="120"/>
      <c r="V50" s="89"/>
    </row>
    <row r="51" spans="1:22" s="113" customFormat="1" ht="30" hidden="1" customHeight="1">
      <c r="A51" s="128">
        <f>'CONSTRUCTION COST ESTIMATE'!A51</f>
        <v>0</v>
      </c>
      <c r="B51" s="246">
        <f>'CONSTRUCTION COST ESTIMATE'!B51</f>
        <v>202.04400000000001</v>
      </c>
      <c r="C51" s="131" t="str">
        <f>'CONSTRUCTION COST ESTIMATE'!C51</f>
        <v>REMOVE CONCRETE SLAB</v>
      </c>
      <c r="D51" s="130">
        <f>'CONSTRUCTION COST ESTIMATE'!BA51</f>
        <v>0</v>
      </c>
      <c r="E51" s="114">
        <f>'CONSTRUCTION COST ESTIMATE'!BC51</f>
        <v>0</v>
      </c>
      <c r="F51" s="129" t="str">
        <f>'CONSTRUCTION COST ESTIMATE'!BB51</f>
        <v>SF</v>
      </c>
      <c r="G51" s="115"/>
      <c r="H51" s="116">
        <f t="shared" si="8"/>
        <v>0</v>
      </c>
      <c r="I51" s="115"/>
      <c r="J51" s="116">
        <f t="shared" si="9"/>
        <v>0</v>
      </c>
      <c r="K51" s="115"/>
      <c r="L51" s="116">
        <f t="shared" si="10"/>
        <v>0</v>
      </c>
      <c r="M51" s="115"/>
      <c r="N51" s="116">
        <f t="shared" si="11"/>
        <v>0</v>
      </c>
      <c r="O51" s="115"/>
      <c r="P51" s="116">
        <f t="shared" si="12"/>
        <v>0</v>
      </c>
      <c r="Q51" s="115"/>
      <c r="R51" s="116">
        <f t="shared" si="13"/>
        <v>0</v>
      </c>
      <c r="S51" s="117">
        <f t="shared" si="14"/>
        <v>0</v>
      </c>
      <c r="T51" s="118">
        <f t="shared" si="15"/>
        <v>0</v>
      </c>
      <c r="U51" s="120"/>
      <c r="V51" s="89"/>
    </row>
    <row r="52" spans="1:22" s="113" customFormat="1" ht="30" hidden="1" customHeight="1">
      <c r="A52" s="128">
        <f>'CONSTRUCTION COST ESTIMATE'!A52</f>
        <v>0</v>
      </c>
      <c r="B52" s="246">
        <f>'CONSTRUCTION COST ESTIMATE'!B52</f>
        <v>202.04499999999999</v>
      </c>
      <c r="C52" s="131" t="str">
        <f>'CONSTRUCTION COST ESTIMATE'!C52</f>
        <v>REMOVE CONCRETE SLOPE PAVEMENT</v>
      </c>
      <c r="D52" s="130">
        <f>'CONSTRUCTION COST ESTIMATE'!BA52</f>
        <v>0</v>
      </c>
      <c r="E52" s="114">
        <f>'CONSTRUCTION COST ESTIMATE'!BC52</f>
        <v>0</v>
      </c>
      <c r="F52" s="129" t="str">
        <f>'CONSTRUCTION COST ESTIMATE'!BB52</f>
        <v>SY</v>
      </c>
      <c r="G52" s="115"/>
      <c r="H52" s="116">
        <f t="shared" si="8"/>
        <v>0</v>
      </c>
      <c r="I52" s="115"/>
      <c r="J52" s="116">
        <f t="shared" si="9"/>
        <v>0</v>
      </c>
      <c r="K52" s="115"/>
      <c r="L52" s="116">
        <f t="shared" si="10"/>
        <v>0</v>
      </c>
      <c r="M52" s="115"/>
      <c r="N52" s="116">
        <f t="shared" si="11"/>
        <v>0</v>
      </c>
      <c r="O52" s="115"/>
      <c r="P52" s="116">
        <f t="shared" si="12"/>
        <v>0</v>
      </c>
      <c r="Q52" s="115"/>
      <c r="R52" s="116">
        <f t="shared" si="13"/>
        <v>0</v>
      </c>
      <c r="S52" s="117">
        <f t="shared" si="14"/>
        <v>0</v>
      </c>
      <c r="T52" s="118">
        <f t="shared" si="15"/>
        <v>0</v>
      </c>
      <c r="U52" s="120"/>
      <c r="V52" s="89"/>
    </row>
    <row r="53" spans="1:22" s="113" customFormat="1" ht="30" hidden="1" customHeight="1">
      <c r="A53" s="128">
        <f>'CONSTRUCTION COST ESTIMATE'!A53</f>
        <v>0</v>
      </c>
      <c r="B53" s="246">
        <f>'CONSTRUCTION COST ESTIMATE'!B53</f>
        <v>202.05</v>
      </c>
      <c r="C53" s="131" t="str">
        <f>'CONSTRUCTION COST ESTIMATE'!C53</f>
        <v>REMOVE FENCING</v>
      </c>
      <c r="D53" s="130">
        <f>'CONSTRUCTION COST ESTIMATE'!BA53</f>
        <v>0</v>
      </c>
      <c r="E53" s="114">
        <f>'CONSTRUCTION COST ESTIMATE'!BC53</f>
        <v>0</v>
      </c>
      <c r="F53" s="129" t="str">
        <f>'CONSTRUCTION COST ESTIMATE'!BB53</f>
        <v>LF</v>
      </c>
      <c r="G53" s="115"/>
      <c r="H53" s="116">
        <f t="shared" si="8"/>
        <v>0</v>
      </c>
      <c r="I53" s="115"/>
      <c r="J53" s="116">
        <f t="shared" si="9"/>
        <v>0</v>
      </c>
      <c r="K53" s="115"/>
      <c r="L53" s="116">
        <f t="shared" si="10"/>
        <v>0</v>
      </c>
      <c r="M53" s="115"/>
      <c r="N53" s="116">
        <f t="shared" si="11"/>
        <v>0</v>
      </c>
      <c r="O53" s="115"/>
      <c r="P53" s="116">
        <f t="shared" si="12"/>
        <v>0</v>
      </c>
      <c r="Q53" s="115"/>
      <c r="R53" s="116">
        <f t="shared" si="13"/>
        <v>0</v>
      </c>
      <c r="S53" s="117">
        <f t="shared" si="14"/>
        <v>0</v>
      </c>
      <c r="T53" s="118">
        <f t="shared" si="15"/>
        <v>0</v>
      </c>
      <c r="U53" s="120"/>
      <c r="V53" s="89"/>
    </row>
    <row r="54" spans="1:22" s="113" customFormat="1" ht="30" hidden="1" customHeight="1">
      <c r="A54" s="128">
        <f>'CONSTRUCTION COST ESTIMATE'!A54</f>
        <v>0</v>
      </c>
      <c r="B54" s="246">
        <f>'CONSTRUCTION COST ESTIMATE'!B54</f>
        <v>202.05099999999999</v>
      </c>
      <c r="C54" s="131" t="str">
        <f>'CONSTRUCTION COST ESTIMATE'!C54</f>
        <v>REMOVE AND SALAGE FENCING</v>
      </c>
      <c r="D54" s="130">
        <f>'CONSTRUCTION COST ESTIMATE'!BA54</f>
        <v>0</v>
      </c>
      <c r="E54" s="114">
        <f>'CONSTRUCTION COST ESTIMATE'!BC54</f>
        <v>0</v>
      </c>
      <c r="F54" s="129" t="str">
        <f>'CONSTRUCTION COST ESTIMATE'!BB54</f>
        <v>LF</v>
      </c>
      <c r="G54" s="115"/>
      <c r="H54" s="116">
        <f t="shared" si="8"/>
        <v>0</v>
      </c>
      <c r="I54" s="115"/>
      <c r="J54" s="116">
        <f t="shared" si="9"/>
        <v>0</v>
      </c>
      <c r="K54" s="115"/>
      <c r="L54" s="116">
        <f t="shared" si="10"/>
        <v>0</v>
      </c>
      <c r="M54" s="115"/>
      <c r="N54" s="116">
        <f t="shared" si="11"/>
        <v>0</v>
      </c>
      <c r="O54" s="115"/>
      <c r="P54" s="116">
        <f t="shared" si="12"/>
        <v>0</v>
      </c>
      <c r="Q54" s="115"/>
      <c r="R54" s="116">
        <f t="shared" si="13"/>
        <v>0</v>
      </c>
      <c r="S54" s="117">
        <f t="shared" si="14"/>
        <v>0</v>
      </c>
      <c r="T54" s="118">
        <f t="shared" si="15"/>
        <v>0</v>
      </c>
      <c r="U54" s="120"/>
      <c r="V54" s="89"/>
    </row>
    <row r="55" spans="1:22" s="113" customFormat="1" ht="30" hidden="1" customHeight="1">
      <c r="A55" s="128">
        <f>'CONSTRUCTION COST ESTIMATE'!A55</f>
        <v>0</v>
      </c>
      <c r="B55" s="246">
        <f>'CONSTRUCTION COST ESTIMATE'!B55</f>
        <v>202.05199999999999</v>
      </c>
      <c r="C55" s="131" t="str">
        <f>'CONSTRUCTION COST ESTIMATE'!C55</f>
        <v>REMOVE AND RELOCATE FENCING</v>
      </c>
      <c r="D55" s="130">
        <f>'CONSTRUCTION COST ESTIMATE'!BA55</f>
        <v>0</v>
      </c>
      <c r="E55" s="114">
        <f>'CONSTRUCTION COST ESTIMATE'!BC55</f>
        <v>0</v>
      </c>
      <c r="F55" s="129" t="str">
        <f>'CONSTRUCTION COST ESTIMATE'!BB55</f>
        <v>LF</v>
      </c>
      <c r="G55" s="115"/>
      <c r="H55" s="116">
        <f t="shared" si="8"/>
        <v>0</v>
      </c>
      <c r="I55" s="115"/>
      <c r="J55" s="116">
        <f t="shared" si="9"/>
        <v>0</v>
      </c>
      <c r="K55" s="115"/>
      <c r="L55" s="116">
        <f t="shared" si="10"/>
        <v>0</v>
      </c>
      <c r="M55" s="115"/>
      <c r="N55" s="116">
        <f t="shared" si="11"/>
        <v>0</v>
      </c>
      <c r="O55" s="115"/>
      <c r="P55" s="116">
        <f t="shared" si="12"/>
        <v>0</v>
      </c>
      <c r="Q55" s="115"/>
      <c r="R55" s="116">
        <f t="shared" si="13"/>
        <v>0</v>
      </c>
      <c r="S55" s="117">
        <f t="shared" si="14"/>
        <v>0</v>
      </c>
      <c r="T55" s="118">
        <f t="shared" si="15"/>
        <v>0</v>
      </c>
      <c r="U55" s="120"/>
      <c r="V55" s="89"/>
    </row>
    <row r="56" spans="1:22" s="113" customFormat="1" ht="30" hidden="1" customHeight="1">
      <c r="A56" s="128">
        <f>'CONSTRUCTION COST ESTIMATE'!A56</f>
        <v>0</v>
      </c>
      <c r="B56" s="246">
        <f>'CONSTRUCTION COST ESTIMATE'!B56</f>
        <v>202.053</v>
      </c>
      <c r="C56" s="131" t="str">
        <f>'CONSTRUCTION COST ESTIMATE'!C56</f>
        <v>REMOVE CHAIN LINK FENCE</v>
      </c>
      <c r="D56" s="130">
        <f>'CONSTRUCTION COST ESTIMATE'!BA56</f>
        <v>0</v>
      </c>
      <c r="E56" s="114">
        <f>'CONSTRUCTION COST ESTIMATE'!BC56</f>
        <v>0</v>
      </c>
      <c r="F56" s="129" t="str">
        <f>'CONSTRUCTION COST ESTIMATE'!BB56</f>
        <v>LF</v>
      </c>
      <c r="G56" s="115"/>
      <c r="H56" s="116">
        <f t="shared" si="8"/>
        <v>0</v>
      </c>
      <c r="I56" s="115"/>
      <c r="J56" s="116">
        <f t="shared" si="9"/>
        <v>0</v>
      </c>
      <c r="K56" s="115"/>
      <c r="L56" s="116">
        <f t="shared" si="10"/>
        <v>0</v>
      </c>
      <c r="M56" s="115"/>
      <c r="N56" s="116">
        <f t="shared" si="11"/>
        <v>0</v>
      </c>
      <c r="O56" s="115"/>
      <c r="P56" s="116">
        <f t="shared" si="12"/>
        <v>0</v>
      </c>
      <c r="Q56" s="115"/>
      <c r="R56" s="116">
        <f t="shared" si="13"/>
        <v>0</v>
      </c>
      <c r="S56" s="117">
        <f t="shared" si="14"/>
        <v>0</v>
      </c>
      <c r="T56" s="118">
        <f t="shared" si="15"/>
        <v>0</v>
      </c>
      <c r="U56" s="120"/>
      <c r="V56" s="89"/>
    </row>
    <row r="57" spans="1:22" s="113" customFormat="1" ht="30" hidden="1" customHeight="1">
      <c r="A57" s="128">
        <f>'CONSTRUCTION COST ESTIMATE'!A57</f>
        <v>0</v>
      </c>
      <c r="B57" s="246">
        <f>'CONSTRUCTION COST ESTIMATE'!B57</f>
        <v>202.054</v>
      </c>
      <c r="C57" s="131" t="str">
        <f>'CONSTRUCTION COST ESTIMATE'!C57</f>
        <v>REMOVE AND SALVAGE CHAIN LINK FENCE</v>
      </c>
      <c r="D57" s="130">
        <f>'CONSTRUCTION COST ESTIMATE'!BA57</f>
        <v>0</v>
      </c>
      <c r="E57" s="114">
        <f>'CONSTRUCTION COST ESTIMATE'!BC57</f>
        <v>0</v>
      </c>
      <c r="F57" s="129" t="str">
        <f>'CONSTRUCTION COST ESTIMATE'!BB57</f>
        <v>LF</v>
      </c>
      <c r="G57" s="115"/>
      <c r="H57" s="116">
        <f t="shared" si="8"/>
        <v>0</v>
      </c>
      <c r="I57" s="115"/>
      <c r="J57" s="116">
        <f t="shared" si="9"/>
        <v>0</v>
      </c>
      <c r="K57" s="115"/>
      <c r="L57" s="116">
        <f t="shared" si="10"/>
        <v>0</v>
      </c>
      <c r="M57" s="115"/>
      <c r="N57" s="116">
        <f t="shared" si="11"/>
        <v>0</v>
      </c>
      <c r="O57" s="115"/>
      <c r="P57" s="116">
        <f t="shared" si="12"/>
        <v>0</v>
      </c>
      <c r="Q57" s="115"/>
      <c r="R57" s="116">
        <f t="shared" si="13"/>
        <v>0</v>
      </c>
      <c r="S57" s="117">
        <f t="shared" si="14"/>
        <v>0</v>
      </c>
      <c r="T57" s="118">
        <f t="shared" si="15"/>
        <v>0</v>
      </c>
      <c r="U57" s="120"/>
      <c r="V57" s="89"/>
    </row>
    <row r="58" spans="1:22" s="113" customFormat="1" ht="30" hidden="1" customHeight="1">
      <c r="A58" s="128">
        <f>'CONSTRUCTION COST ESTIMATE'!A58</f>
        <v>0</v>
      </c>
      <c r="B58" s="246">
        <f>'CONSTRUCTION COST ESTIMATE'!B58</f>
        <v>202.05500000000001</v>
      </c>
      <c r="C58" s="131" t="str">
        <f>'CONSTRUCTION COST ESTIMATE'!C58</f>
        <v>REMOVE AND RELOCATE CHAIN LINK FENCE</v>
      </c>
      <c r="D58" s="130">
        <f>'CONSTRUCTION COST ESTIMATE'!BA58</f>
        <v>0</v>
      </c>
      <c r="E58" s="114">
        <f>'CONSTRUCTION COST ESTIMATE'!BC58</f>
        <v>0</v>
      </c>
      <c r="F58" s="129" t="str">
        <f>'CONSTRUCTION COST ESTIMATE'!BB58</f>
        <v>LF</v>
      </c>
      <c r="G58" s="115"/>
      <c r="H58" s="116">
        <f t="shared" si="8"/>
        <v>0</v>
      </c>
      <c r="I58" s="115"/>
      <c r="J58" s="116">
        <f t="shared" si="9"/>
        <v>0</v>
      </c>
      <c r="K58" s="115"/>
      <c r="L58" s="116">
        <f t="shared" si="10"/>
        <v>0</v>
      </c>
      <c r="M58" s="115"/>
      <c r="N58" s="116">
        <f t="shared" si="11"/>
        <v>0</v>
      </c>
      <c r="O58" s="115"/>
      <c r="P58" s="116">
        <f t="shared" si="12"/>
        <v>0</v>
      </c>
      <c r="Q58" s="115"/>
      <c r="R58" s="116">
        <f t="shared" si="13"/>
        <v>0</v>
      </c>
      <c r="S58" s="117">
        <f t="shared" si="14"/>
        <v>0</v>
      </c>
      <c r="T58" s="118">
        <f t="shared" si="15"/>
        <v>0</v>
      </c>
      <c r="U58" s="120"/>
      <c r="V58" s="89"/>
    </row>
    <row r="59" spans="1:22" s="113" customFormat="1" ht="30" hidden="1" customHeight="1">
      <c r="A59" s="128">
        <f>'CONSTRUCTION COST ESTIMATE'!A59</f>
        <v>0</v>
      </c>
      <c r="B59" s="246">
        <f>'CONSTRUCTION COST ESTIMATE'!B59</f>
        <v>202.05600000000001</v>
      </c>
      <c r="C59" s="131" t="str">
        <f>'CONSTRUCTION COST ESTIMATE'!C59</f>
        <v>REMOVE CONCRETE MASONRY UNIT (CMU) FENCE</v>
      </c>
      <c r="D59" s="130">
        <f>'CONSTRUCTION COST ESTIMATE'!BA59</f>
        <v>0</v>
      </c>
      <c r="E59" s="114">
        <f>'CONSTRUCTION COST ESTIMATE'!BC59</f>
        <v>0</v>
      </c>
      <c r="F59" s="129" t="str">
        <f>'CONSTRUCTION COST ESTIMATE'!BB59</f>
        <v>LF</v>
      </c>
      <c r="G59" s="115"/>
      <c r="H59" s="116">
        <f t="shared" si="8"/>
        <v>0</v>
      </c>
      <c r="I59" s="115"/>
      <c r="J59" s="116">
        <f t="shared" si="9"/>
        <v>0</v>
      </c>
      <c r="K59" s="115"/>
      <c r="L59" s="116">
        <f t="shared" si="10"/>
        <v>0</v>
      </c>
      <c r="M59" s="115"/>
      <c r="N59" s="116">
        <f t="shared" si="11"/>
        <v>0</v>
      </c>
      <c r="O59" s="115"/>
      <c r="P59" s="116">
        <f t="shared" si="12"/>
        <v>0</v>
      </c>
      <c r="Q59" s="115"/>
      <c r="R59" s="116">
        <f t="shared" si="13"/>
        <v>0</v>
      </c>
      <c r="S59" s="117">
        <f t="shared" si="14"/>
        <v>0</v>
      </c>
      <c r="T59" s="118">
        <f t="shared" si="15"/>
        <v>0</v>
      </c>
      <c r="U59" s="120"/>
      <c r="V59" s="89"/>
    </row>
    <row r="60" spans="1:22" s="113" customFormat="1" ht="30" hidden="1" customHeight="1">
      <c r="A60" s="128">
        <f>'CONSTRUCTION COST ESTIMATE'!A60</f>
        <v>0</v>
      </c>
      <c r="B60" s="246">
        <f>'CONSTRUCTION COST ESTIMATE'!B60</f>
        <v>202.05699999999999</v>
      </c>
      <c r="C60" s="131" t="str">
        <f>'CONSTRUCTION COST ESTIMATE'!C60</f>
        <v>REMOVE AND SALVAGE CONCRETE MASONRY UNIT (CMU) FENCE</v>
      </c>
      <c r="D60" s="130">
        <f>'CONSTRUCTION COST ESTIMATE'!BA60</f>
        <v>0</v>
      </c>
      <c r="E60" s="114">
        <f>'CONSTRUCTION COST ESTIMATE'!BC60</f>
        <v>0</v>
      </c>
      <c r="F60" s="129" t="str">
        <f>'CONSTRUCTION COST ESTIMATE'!BB60</f>
        <v>LF</v>
      </c>
      <c r="G60" s="115"/>
      <c r="H60" s="116">
        <f t="shared" si="8"/>
        <v>0</v>
      </c>
      <c r="I60" s="115"/>
      <c r="J60" s="116">
        <f t="shared" si="9"/>
        <v>0</v>
      </c>
      <c r="K60" s="115"/>
      <c r="L60" s="116">
        <f t="shared" si="10"/>
        <v>0</v>
      </c>
      <c r="M60" s="115"/>
      <c r="N60" s="116">
        <f t="shared" si="11"/>
        <v>0</v>
      </c>
      <c r="O60" s="115"/>
      <c r="P60" s="116">
        <f t="shared" si="12"/>
        <v>0</v>
      </c>
      <c r="Q60" s="115"/>
      <c r="R60" s="116">
        <f t="shared" si="13"/>
        <v>0</v>
      </c>
      <c r="S60" s="117">
        <f t="shared" si="14"/>
        <v>0</v>
      </c>
      <c r="T60" s="118">
        <f t="shared" si="15"/>
        <v>0</v>
      </c>
      <c r="U60" s="120"/>
      <c r="V60" s="89"/>
    </row>
    <row r="61" spans="1:22" s="113" customFormat="1" ht="30" hidden="1" customHeight="1">
      <c r="A61" s="128">
        <f>'CONSTRUCTION COST ESTIMATE'!A61</f>
        <v>0</v>
      </c>
      <c r="B61" s="246">
        <f>'CONSTRUCTION COST ESTIMATE'!B61</f>
        <v>202.05799999999999</v>
      </c>
      <c r="C61" s="131" t="str">
        <f>'CONSTRUCTION COST ESTIMATE'!C61</f>
        <v>REMOVE AND RELOCATE CONCRETE MASONRY UNIT (CMU) FENCE</v>
      </c>
      <c r="D61" s="130">
        <f>'CONSTRUCTION COST ESTIMATE'!BA61</f>
        <v>0</v>
      </c>
      <c r="E61" s="114">
        <f>'CONSTRUCTION COST ESTIMATE'!BC61</f>
        <v>0</v>
      </c>
      <c r="F61" s="129" t="str">
        <f>'CONSTRUCTION COST ESTIMATE'!BB61</f>
        <v>LF</v>
      </c>
      <c r="G61" s="115"/>
      <c r="H61" s="116">
        <f t="shared" si="8"/>
        <v>0</v>
      </c>
      <c r="I61" s="115"/>
      <c r="J61" s="116">
        <f t="shared" si="9"/>
        <v>0</v>
      </c>
      <c r="K61" s="115"/>
      <c r="L61" s="116">
        <f t="shared" si="10"/>
        <v>0</v>
      </c>
      <c r="M61" s="115"/>
      <c r="N61" s="116">
        <f t="shared" si="11"/>
        <v>0</v>
      </c>
      <c r="O61" s="115"/>
      <c r="P61" s="116">
        <f t="shared" si="12"/>
        <v>0</v>
      </c>
      <c r="Q61" s="115"/>
      <c r="R61" s="116">
        <f t="shared" si="13"/>
        <v>0</v>
      </c>
      <c r="S61" s="117">
        <f t="shared" si="14"/>
        <v>0</v>
      </c>
      <c r="T61" s="118">
        <f t="shared" si="15"/>
        <v>0</v>
      </c>
      <c r="U61" s="120"/>
      <c r="V61" s="89"/>
    </row>
    <row r="62" spans="1:22" s="113" customFormat="1" ht="30" hidden="1" customHeight="1">
      <c r="A62" s="128">
        <f>'CONSTRUCTION COST ESTIMATE'!A62</f>
        <v>0</v>
      </c>
      <c r="B62" s="246">
        <f>'CONSTRUCTION COST ESTIMATE'!B62</f>
        <v>202.059</v>
      </c>
      <c r="C62" s="131" t="str">
        <f>'CONSTRUCTION COST ESTIMATE'!C62</f>
        <v>REMOVE FENCE POST</v>
      </c>
      <c r="D62" s="130">
        <f>'CONSTRUCTION COST ESTIMATE'!BA62</f>
        <v>0</v>
      </c>
      <c r="E62" s="114">
        <f>'CONSTRUCTION COST ESTIMATE'!BC62</f>
        <v>0</v>
      </c>
      <c r="F62" s="129" t="str">
        <f>'CONSTRUCTION COST ESTIMATE'!BB62</f>
        <v>EA</v>
      </c>
      <c r="G62" s="115"/>
      <c r="H62" s="116">
        <f t="shared" si="8"/>
        <v>0</v>
      </c>
      <c r="I62" s="115"/>
      <c r="J62" s="116">
        <f t="shared" si="9"/>
        <v>0</v>
      </c>
      <c r="K62" s="115"/>
      <c r="L62" s="116">
        <f t="shared" si="10"/>
        <v>0</v>
      </c>
      <c r="M62" s="115"/>
      <c r="N62" s="116">
        <f t="shared" si="11"/>
        <v>0</v>
      </c>
      <c r="O62" s="115"/>
      <c r="P62" s="116">
        <f t="shared" si="12"/>
        <v>0</v>
      </c>
      <c r="Q62" s="115"/>
      <c r="R62" s="116">
        <f t="shared" si="13"/>
        <v>0</v>
      </c>
      <c r="S62" s="117">
        <f t="shared" si="14"/>
        <v>0</v>
      </c>
      <c r="T62" s="118">
        <f t="shared" si="15"/>
        <v>0</v>
      </c>
      <c r="U62" s="120"/>
      <c r="V62" s="89"/>
    </row>
    <row r="63" spans="1:22" s="113" customFormat="1" ht="30" hidden="1" customHeight="1">
      <c r="A63" s="128">
        <f>'CONSTRUCTION COST ESTIMATE'!A63</f>
        <v>0</v>
      </c>
      <c r="B63" s="246">
        <f>'CONSTRUCTION COST ESTIMATE'!B63</f>
        <v>202.06</v>
      </c>
      <c r="C63" s="131" t="str">
        <f>'CONSTRUCTION COST ESTIMATE'!C63</f>
        <v>REMOVE AND SALVAGE FENCE POST</v>
      </c>
      <c r="D63" s="130">
        <f>'CONSTRUCTION COST ESTIMATE'!BA63</f>
        <v>0</v>
      </c>
      <c r="E63" s="114">
        <f>'CONSTRUCTION COST ESTIMATE'!BC63</f>
        <v>0</v>
      </c>
      <c r="F63" s="129" t="str">
        <f>'CONSTRUCTION COST ESTIMATE'!BB63</f>
        <v>EA</v>
      </c>
      <c r="G63" s="115"/>
      <c r="H63" s="116">
        <f t="shared" si="8"/>
        <v>0</v>
      </c>
      <c r="I63" s="115"/>
      <c r="J63" s="116">
        <f t="shared" si="9"/>
        <v>0</v>
      </c>
      <c r="K63" s="115"/>
      <c r="L63" s="116">
        <f t="shared" si="10"/>
        <v>0</v>
      </c>
      <c r="M63" s="115"/>
      <c r="N63" s="116">
        <f t="shared" si="11"/>
        <v>0</v>
      </c>
      <c r="O63" s="115"/>
      <c r="P63" s="116">
        <f t="shared" si="12"/>
        <v>0</v>
      </c>
      <c r="Q63" s="115"/>
      <c r="R63" s="116">
        <f t="shared" si="13"/>
        <v>0</v>
      </c>
      <c r="S63" s="117">
        <f t="shared" si="14"/>
        <v>0</v>
      </c>
      <c r="T63" s="118">
        <f t="shared" si="15"/>
        <v>0</v>
      </c>
      <c r="U63" s="120"/>
      <c r="V63" s="89"/>
    </row>
    <row r="64" spans="1:22" s="113" customFormat="1" ht="30" hidden="1" customHeight="1">
      <c r="A64" s="128">
        <f>'CONSTRUCTION COST ESTIMATE'!A64</f>
        <v>0</v>
      </c>
      <c r="B64" s="246">
        <f>'CONSTRUCTION COST ESTIMATE'!B64</f>
        <v>202.06100000000001</v>
      </c>
      <c r="C64" s="131" t="str">
        <f>'CONSTRUCTION COST ESTIMATE'!C64</f>
        <v>REMOVE AND RELOCATE FENCE POST</v>
      </c>
      <c r="D64" s="130">
        <f>'CONSTRUCTION COST ESTIMATE'!BA64</f>
        <v>0</v>
      </c>
      <c r="E64" s="114">
        <f>'CONSTRUCTION COST ESTIMATE'!BC64</f>
        <v>0</v>
      </c>
      <c r="F64" s="129" t="str">
        <f>'CONSTRUCTION COST ESTIMATE'!BB64</f>
        <v>EA</v>
      </c>
      <c r="G64" s="115"/>
      <c r="H64" s="116">
        <f t="shared" si="8"/>
        <v>0</v>
      </c>
      <c r="I64" s="115"/>
      <c r="J64" s="116">
        <f t="shared" si="9"/>
        <v>0</v>
      </c>
      <c r="K64" s="115"/>
      <c r="L64" s="116">
        <f t="shared" si="10"/>
        <v>0</v>
      </c>
      <c r="M64" s="115"/>
      <c r="N64" s="116">
        <f t="shared" si="11"/>
        <v>0</v>
      </c>
      <c r="O64" s="115"/>
      <c r="P64" s="116">
        <f t="shared" si="12"/>
        <v>0</v>
      </c>
      <c r="Q64" s="115"/>
      <c r="R64" s="116">
        <f t="shared" si="13"/>
        <v>0</v>
      </c>
      <c r="S64" s="117">
        <f t="shared" si="14"/>
        <v>0</v>
      </c>
      <c r="T64" s="118">
        <f t="shared" si="15"/>
        <v>0</v>
      </c>
      <c r="U64" s="120"/>
      <c r="V64" s="89"/>
    </row>
    <row r="65" spans="1:22" s="113" customFormat="1" ht="30" hidden="1" customHeight="1">
      <c r="A65" s="128">
        <f>'CONSTRUCTION COST ESTIMATE'!A65</f>
        <v>0</v>
      </c>
      <c r="B65" s="246">
        <f>'CONSTRUCTION COST ESTIMATE'!B65</f>
        <v>202.06200000000001</v>
      </c>
      <c r="C65" s="131" t="str">
        <f>'CONSTRUCTION COST ESTIMATE'!C65</f>
        <v>REMOVE WROUGHT IRON FENCE</v>
      </c>
      <c r="D65" s="130">
        <f>'CONSTRUCTION COST ESTIMATE'!BA65</f>
        <v>0</v>
      </c>
      <c r="E65" s="114">
        <f>'CONSTRUCTION COST ESTIMATE'!BC65</f>
        <v>0</v>
      </c>
      <c r="F65" s="129" t="str">
        <f>'CONSTRUCTION COST ESTIMATE'!BB65</f>
        <v>LF</v>
      </c>
      <c r="G65" s="115"/>
      <c r="H65" s="116">
        <f t="shared" si="8"/>
        <v>0</v>
      </c>
      <c r="I65" s="115"/>
      <c r="J65" s="116">
        <f t="shared" si="9"/>
        <v>0</v>
      </c>
      <c r="K65" s="115"/>
      <c r="L65" s="116">
        <f t="shared" si="10"/>
        <v>0</v>
      </c>
      <c r="M65" s="115"/>
      <c r="N65" s="116">
        <f t="shared" si="11"/>
        <v>0</v>
      </c>
      <c r="O65" s="115"/>
      <c r="P65" s="116">
        <f t="shared" si="12"/>
        <v>0</v>
      </c>
      <c r="Q65" s="115"/>
      <c r="R65" s="116">
        <f t="shared" si="13"/>
        <v>0</v>
      </c>
      <c r="S65" s="117">
        <f t="shared" si="14"/>
        <v>0</v>
      </c>
      <c r="T65" s="118">
        <f t="shared" si="15"/>
        <v>0</v>
      </c>
      <c r="U65" s="120"/>
      <c r="V65" s="89"/>
    </row>
    <row r="66" spans="1:22" s="113" customFormat="1" ht="30" hidden="1" customHeight="1">
      <c r="A66" s="128">
        <f>'CONSTRUCTION COST ESTIMATE'!A66</f>
        <v>0</v>
      </c>
      <c r="B66" s="246">
        <f>'CONSTRUCTION COST ESTIMATE'!B66</f>
        <v>202.06299999999999</v>
      </c>
      <c r="C66" s="131" t="str">
        <f>'CONSTRUCTION COST ESTIMATE'!C66</f>
        <v>REMOVE AND RELOCATE WROUGHT IRON FENCE</v>
      </c>
      <c r="D66" s="130">
        <f>'CONSTRUCTION COST ESTIMATE'!BA66</f>
        <v>0</v>
      </c>
      <c r="E66" s="114">
        <f>'CONSTRUCTION COST ESTIMATE'!BC66</f>
        <v>0</v>
      </c>
      <c r="F66" s="129" t="str">
        <f>'CONSTRUCTION COST ESTIMATE'!BB66</f>
        <v>LF</v>
      </c>
      <c r="G66" s="115"/>
      <c r="H66" s="116">
        <f t="shared" si="8"/>
        <v>0</v>
      </c>
      <c r="I66" s="115"/>
      <c r="J66" s="116">
        <f t="shared" si="9"/>
        <v>0</v>
      </c>
      <c r="K66" s="115"/>
      <c r="L66" s="116">
        <f t="shared" si="10"/>
        <v>0</v>
      </c>
      <c r="M66" s="115"/>
      <c r="N66" s="116">
        <f t="shared" si="11"/>
        <v>0</v>
      </c>
      <c r="O66" s="115"/>
      <c r="P66" s="116">
        <f t="shared" si="12"/>
        <v>0</v>
      </c>
      <c r="Q66" s="115"/>
      <c r="R66" s="116">
        <f t="shared" si="13"/>
        <v>0</v>
      </c>
      <c r="S66" s="117">
        <f t="shared" si="14"/>
        <v>0</v>
      </c>
      <c r="T66" s="118">
        <f t="shared" si="15"/>
        <v>0</v>
      </c>
      <c r="U66" s="120"/>
      <c r="V66" s="89"/>
    </row>
    <row r="67" spans="1:22" s="113" customFormat="1" ht="30" hidden="1" customHeight="1">
      <c r="A67" s="128">
        <f>'CONSTRUCTION COST ESTIMATE'!A67</f>
        <v>0</v>
      </c>
      <c r="B67" s="246">
        <f>'CONSTRUCTION COST ESTIMATE'!B67</f>
        <v>202.06399999999999</v>
      </c>
      <c r="C67" s="131" t="str">
        <f>'CONSTRUCTION COST ESTIMATE'!C67</f>
        <v>REMOVE AND SALVAGE WROUGHT IRON FENCE</v>
      </c>
      <c r="D67" s="130">
        <f>'CONSTRUCTION COST ESTIMATE'!BA67</f>
        <v>0</v>
      </c>
      <c r="E67" s="114">
        <f>'CONSTRUCTION COST ESTIMATE'!BC67</f>
        <v>0</v>
      </c>
      <c r="F67" s="129" t="str">
        <f>'CONSTRUCTION COST ESTIMATE'!BB67</f>
        <v>LF</v>
      </c>
      <c r="G67" s="115"/>
      <c r="H67" s="116">
        <f t="shared" si="8"/>
        <v>0</v>
      </c>
      <c r="I67" s="115"/>
      <c r="J67" s="116">
        <f t="shared" si="9"/>
        <v>0</v>
      </c>
      <c r="K67" s="115"/>
      <c r="L67" s="116">
        <f t="shared" si="10"/>
        <v>0</v>
      </c>
      <c r="M67" s="115"/>
      <c r="N67" s="116">
        <f t="shared" si="11"/>
        <v>0</v>
      </c>
      <c r="O67" s="115"/>
      <c r="P67" s="116">
        <f t="shared" si="12"/>
        <v>0</v>
      </c>
      <c r="Q67" s="115"/>
      <c r="R67" s="116">
        <f t="shared" si="13"/>
        <v>0</v>
      </c>
      <c r="S67" s="117">
        <f t="shared" si="14"/>
        <v>0</v>
      </c>
      <c r="T67" s="118">
        <f t="shared" si="15"/>
        <v>0</v>
      </c>
      <c r="U67" s="120"/>
      <c r="V67" s="89"/>
    </row>
    <row r="68" spans="1:22" s="113" customFormat="1" ht="30" hidden="1" customHeight="1">
      <c r="A68" s="128">
        <f>'CONSTRUCTION COST ESTIMATE'!A68</f>
        <v>0</v>
      </c>
      <c r="B68" s="246">
        <f>'CONSTRUCTION COST ESTIMATE'!B68</f>
        <v>202.065</v>
      </c>
      <c r="C68" s="131" t="str">
        <f>'CONSTRUCTION COST ESTIMATE'!C68</f>
        <v>REMOVE GATE</v>
      </c>
      <c r="D68" s="130">
        <f>'CONSTRUCTION COST ESTIMATE'!BA68</f>
        <v>0</v>
      </c>
      <c r="E68" s="114">
        <f>'CONSTRUCTION COST ESTIMATE'!BC68</f>
        <v>0</v>
      </c>
      <c r="F68" s="129" t="str">
        <f>'CONSTRUCTION COST ESTIMATE'!BB68</f>
        <v>EA</v>
      </c>
      <c r="G68" s="115"/>
      <c r="H68" s="116">
        <f t="shared" si="8"/>
        <v>0</v>
      </c>
      <c r="I68" s="115"/>
      <c r="J68" s="116">
        <f t="shared" si="9"/>
        <v>0</v>
      </c>
      <c r="K68" s="115"/>
      <c r="L68" s="116">
        <f t="shared" si="10"/>
        <v>0</v>
      </c>
      <c r="M68" s="115"/>
      <c r="N68" s="116">
        <f t="shared" si="11"/>
        <v>0</v>
      </c>
      <c r="O68" s="115"/>
      <c r="P68" s="116">
        <f t="shared" si="12"/>
        <v>0</v>
      </c>
      <c r="Q68" s="115"/>
      <c r="R68" s="116">
        <f t="shared" si="13"/>
        <v>0</v>
      </c>
      <c r="S68" s="117">
        <f t="shared" si="14"/>
        <v>0</v>
      </c>
      <c r="T68" s="118">
        <f t="shared" si="15"/>
        <v>0</v>
      </c>
      <c r="U68" s="120"/>
      <c r="V68" s="89"/>
    </row>
    <row r="69" spans="1:22" s="113" customFormat="1" ht="30" hidden="1" customHeight="1">
      <c r="A69" s="128">
        <f>'CONSTRUCTION COST ESTIMATE'!A69</f>
        <v>0</v>
      </c>
      <c r="B69" s="246">
        <f>'CONSTRUCTION COST ESTIMATE'!B69</f>
        <v>202.066</v>
      </c>
      <c r="C69" s="131" t="str">
        <f>'CONSTRUCTION COST ESTIMATE'!C69</f>
        <v>REMOVE AND SALVAGE GATE</v>
      </c>
      <c r="D69" s="130">
        <f>'CONSTRUCTION COST ESTIMATE'!BA69</f>
        <v>0</v>
      </c>
      <c r="E69" s="114">
        <f>'CONSTRUCTION COST ESTIMATE'!BC69</f>
        <v>0</v>
      </c>
      <c r="F69" s="129" t="str">
        <f>'CONSTRUCTION COST ESTIMATE'!BB69</f>
        <v>EA</v>
      </c>
      <c r="G69" s="115"/>
      <c r="H69" s="116">
        <f t="shared" si="8"/>
        <v>0</v>
      </c>
      <c r="I69" s="115"/>
      <c r="J69" s="116">
        <f t="shared" si="9"/>
        <v>0</v>
      </c>
      <c r="K69" s="115"/>
      <c r="L69" s="116">
        <f t="shared" si="10"/>
        <v>0</v>
      </c>
      <c r="M69" s="115"/>
      <c r="N69" s="116">
        <f t="shared" si="11"/>
        <v>0</v>
      </c>
      <c r="O69" s="115"/>
      <c r="P69" s="116">
        <f t="shared" si="12"/>
        <v>0</v>
      </c>
      <c r="Q69" s="115"/>
      <c r="R69" s="116">
        <f t="shared" si="13"/>
        <v>0</v>
      </c>
      <c r="S69" s="117">
        <f t="shared" si="14"/>
        <v>0</v>
      </c>
      <c r="T69" s="118">
        <f t="shared" si="15"/>
        <v>0</v>
      </c>
      <c r="U69" s="120"/>
      <c r="V69" s="89"/>
    </row>
    <row r="70" spans="1:22" s="113" customFormat="1" ht="30" hidden="1" customHeight="1">
      <c r="A70" s="128">
        <f>'CONSTRUCTION COST ESTIMATE'!A70</f>
        <v>0</v>
      </c>
      <c r="B70" s="246">
        <f>'CONSTRUCTION COST ESTIMATE'!B70</f>
        <v>202.06700000000001</v>
      </c>
      <c r="C70" s="131" t="str">
        <f>'CONSTRUCTION COST ESTIMATE'!C70</f>
        <v>REMOVE AND RELOCATE GATE</v>
      </c>
      <c r="D70" s="130">
        <f>'CONSTRUCTION COST ESTIMATE'!BA70</f>
        <v>0</v>
      </c>
      <c r="E70" s="114">
        <f>'CONSTRUCTION COST ESTIMATE'!BC70</f>
        <v>0</v>
      </c>
      <c r="F70" s="129" t="str">
        <f>'CONSTRUCTION COST ESTIMATE'!BB70</f>
        <v>EA</v>
      </c>
      <c r="G70" s="115"/>
      <c r="H70" s="116">
        <f t="shared" si="8"/>
        <v>0</v>
      </c>
      <c r="I70" s="115"/>
      <c r="J70" s="116">
        <f t="shared" si="9"/>
        <v>0</v>
      </c>
      <c r="K70" s="115"/>
      <c r="L70" s="116">
        <f t="shared" si="10"/>
        <v>0</v>
      </c>
      <c r="M70" s="115"/>
      <c r="N70" s="116">
        <f t="shared" si="11"/>
        <v>0</v>
      </c>
      <c r="O70" s="115"/>
      <c r="P70" s="116">
        <f t="shared" si="12"/>
        <v>0</v>
      </c>
      <c r="Q70" s="115"/>
      <c r="R70" s="116">
        <f t="shared" si="13"/>
        <v>0</v>
      </c>
      <c r="S70" s="117">
        <f t="shared" si="14"/>
        <v>0</v>
      </c>
      <c r="T70" s="118">
        <f t="shared" si="15"/>
        <v>0</v>
      </c>
      <c r="U70" s="120"/>
      <c r="V70" s="89"/>
    </row>
    <row r="71" spans="1:22" s="113" customFormat="1" ht="30" hidden="1" customHeight="1">
      <c r="A71" s="128">
        <f>'CONSTRUCTION COST ESTIMATE'!A71</f>
        <v>0</v>
      </c>
      <c r="B71" s="246">
        <f>'CONSTRUCTION COST ESTIMATE'!B71</f>
        <v>202.06800000000001</v>
      </c>
      <c r="C71" s="131" t="str">
        <f>'CONSTRUCTION COST ESTIMATE'!C71</f>
        <v>REMOVE STONE WALL</v>
      </c>
      <c r="D71" s="130">
        <f>'CONSTRUCTION COST ESTIMATE'!BA71</f>
        <v>0</v>
      </c>
      <c r="E71" s="114">
        <f>'CONSTRUCTION COST ESTIMATE'!BC71</f>
        <v>0</v>
      </c>
      <c r="F71" s="129" t="str">
        <f>'CONSTRUCTION COST ESTIMATE'!BB71</f>
        <v>LS</v>
      </c>
      <c r="G71" s="115"/>
      <c r="H71" s="116">
        <f t="shared" si="8"/>
        <v>0</v>
      </c>
      <c r="I71" s="115"/>
      <c r="J71" s="116">
        <f t="shared" si="9"/>
        <v>0</v>
      </c>
      <c r="K71" s="115"/>
      <c r="L71" s="116">
        <f t="shared" si="10"/>
        <v>0</v>
      </c>
      <c r="M71" s="115"/>
      <c r="N71" s="116">
        <f t="shared" si="11"/>
        <v>0</v>
      </c>
      <c r="O71" s="115"/>
      <c r="P71" s="116">
        <f t="shared" si="12"/>
        <v>0</v>
      </c>
      <c r="Q71" s="115"/>
      <c r="R71" s="116">
        <f t="shared" si="13"/>
        <v>0</v>
      </c>
      <c r="S71" s="117">
        <f t="shared" si="14"/>
        <v>0</v>
      </c>
      <c r="T71" s="118">
        <f t="shared" si="15"/>
        <v>0</v>
      </c>
      <c r="U71" s="120"/>
      <c r="V71" s="89"/>
    </row>
    <row r="72" spans="1:22" s="113" customFormat="1" ht="30" hidden="1" customHeight="1">
      <c r="A72" s="128">
        <f>'CONSTRUCTION COST ESTIMATE'!A72</f>
        <v>0</v>
      </c>
      <c r="B72" s="246">
        <f>'CONSTRUCTION COST ESTIMATE'!B72</f>
        <v>202.07</v>
      </c>
      <c r="C72" s="131" t="str">
        <f>'CONSTRUCTION COST ESTIMATE'!C72</f>
        <v>REMOVE DROP INLET</v>
      </c>
      <c r="D72" s="130">
        <f>'CONSTRUCTION COST ESTIMATE'!BA72</f>
        <v>0</v>
      </c>
      <c r="E72" s="114">
        <f>'CONSTRUCTION COST ESTIMATE'!BC72</f>
        <v>0</v>
      </c>
      <c r="F72" s="129" t="str">
        <f>'CONSTRUCTION COST ESTIMATE'!BB72</f>
        <v>EA</v>
      </c>
      <c r="G72" s="115"/>
      <c r="H72" s="116">
        <f t="shared" ref="H72:H135" si="16">G72*E72</f>
        <v>0</v>
      </c>
      <c r="I72" s="115"/>
      <c r="J72" s="116">
        <f t="shared" ref="J72:J135" si="17">I72*E72</f>
        <v>0</v>
      </c>
      <c r="K72" s="115"/>
      <c r="L72" s="116">
        <f t="shared" ref="L72:L135" si="18">K72*E72</f>
        <v>0</v>
      </c>
      <c r="M72" s="115"/>
      <c r="N72" s="116">
        <f t="shared" ref="N72:N135" si="19">M72*E72</f>
        <v>0</v>
      </c>
      <c r="O72" s="115"/>
      <c r="P72" s="116">
        <f t="shared" ref="P72:P135" si="20">O72*E72</f>
        <v>0</v>
      </c>
      <c r="Q72" s="115"/>
      <c r="R72" s="116">
        <f t="shared" ref="R72:R135" si="21">Q72*E72</f>
        <v>0</v>
      </c>
      <c r="S72" s="117">
        <f t="shared" ref="S72:S135" si="22">G72+I72+K72+M72+O72+Q72</f>
        <v>0</v>
      </c>
      <c r="T72" s="118">
        <f t="shared" ref="T72:T135" si="23">S72*E72</f>
        <v>0</v>
      </c>
      <c r="U72" s="120"/>
      <c r="V72" s="89"/>
    </row>
    <row r="73" spans="1:22" s="113" customFormat="1" ht="30" hidden="1" customHeight="1">
      <c r="A73" s="128">
        <f>'CONSTRUCTION COST ESTIMATE'!A73</f>
        <v>0</v>
      </c>
      <c r="B73" s="246">
        <f>'CONSTRUCTION COST ESTIMATE'!B73</f>
        <v>202.071</v>
      </c>
      <c r="C73" s="131" t="str">
        <f>'CONSTRUCTION COST ESTIMATE'!C73</f>
        <v>REMOVE CULVERT PIPE</v>
      </c>
      <c r="D73" s="130">
        <f>'CONSTRUCTION COST ESTIMATE'!BA73</f>
        <v>0</v>
      </c>
      <c r="E73" s="114">
        <f>'CONSTRUCTION COST ESTIMATE'!BC73</f>
        <v>0</v>
      </c>
      <c r="F73" s="129" t="str">
        <f>'CONSTRUCTION COST ESTIMATE'!BB73</f>
        <v>LF</v>
      </c>
      <c r="G73" s="115"/>
      <c r="H73" s="116">
        <f t="shared" si="16"/>
        <v>0</v>
      </c>
      <c r="I73" s="115"/>
      <c r="J73" s="116">
        <f t="shared" si="17"/>
        <v>0</v>
      </c>
      <c r="K73" s="115"/>
      <c r="L73" s="116">
        <f t="shared" si="18"/>
        <v>0</v>
      </c>
      <c r="M73" s="115"/>
      <c r="N73" s="116">
        <f t="shared" si="19"/>
        <v>0</v>
      </c>
      <c r="O73" s="115"/>
      <c r="P73" s="116">
        <f t="shared" si="20"/>
        <v>0</v>
      </c>
      <c r="Q73" s="115"/>
      <c r="R73" s="116">
        <f t="shared" si="21"/>
        <v>0</v>
      </c>
      <c r="S73" s="117">
        <f t="shared" si="22"/>
        <v>0</v>
      </c>
      <c r="T73" s="118">
        <f t="shared" si="23"/>
        <v>0</v>
      </c>
      <c r="U73" s="120"/>
      <c r="V73" s="89"/>
    </row>
    <row r="74" spans="1:22" s="113" customFormat="1" ht="30" hidden="1" customHeight="1">
      <c r="A74" s="128">
        <f>'CONSTRUCTION COST ESTIMATE'!A74</f>
        <v>0</v>
      </c>
      <c r="B74" s="246">
        <f>'CONSTRUCTION COST ESTIMATE'!B74</f>
        <v>202.072</v>
      </c>
      <c r="C74" s="131" t="str">
        <f>'CONSTRUCTION COST ESTIMATE'!C74</f>
        <v>REMOVE GABION BASKET</v>
      </c>
      <c r="D74" s="130">
        <f>'CONSTRUCTION COST ESTIMATE'!BA74</f>
        <v>0</v>
      </c>
      <c r="E74" s="114">
        <f>'CONSTRUCTION COST ESTIMATE'!BC74</f>
        <v>0</v>
      </c>
      <c r="F74" s="129" t="str">
        <f>'CONSTRUCTION COST ESTIMATE'!BB74</f>
        <v>SF</v>
      </c>
      <c r="G74" s="115"/>
      <c r="H74" s="116">
        <f t="shared" si="16"/>
        <v>0</v>
      </c>
      <c r="I74" s="115"/>
      <c r="J74" s="116">
        <f t="shared" si="17"/>
        <v>0</v>
      </c>
      <c r="K74" s="115"/>
      <c r="L74" s="116">
        <f t="shared" si="18"/>
        <v>0</v>
      </c>
      <c r="M74" s="115"/>
      <c r="N74" s="116">
        <f t="shared" si="19"/>
        <v>0</v>
      </c>
      <c r="O74" s="115"/>
      <c r="P74" s="116">
        <f t="shared" si="20"/>
        <v>0</v>
      </c>
      <c r="Q74" s="115"/>
      <c r="R74" s="116">
        <f t="shared" si="21"/>
        <v>0</v>
      </c>
      <c r="S74" s="117">
        <f t="shared" si="22"/>
        <v>0</v>
      </c>
      <c r="T74" s="118">
        <f t="shared" si="23"/>
        <v>0</v>
      </c>
      <c r="U74" s="120"/>
      <c r="V74" s="89"/>
    </row>
    <row r="75" spans="1:22" s="113" customFormat="1" ht="30" hidden="1" customHeight="1">
      <c r="A75" s="128">
        <f>'CONSTRUCTION COST ESTIMATE'!A75</f>
        <v>0</v>
      </c>
      <c r="B75" s="246">
        <f>'CONSTRUCTION COST ESTIMATE'!B75</f>
        <v>202.07300000000001</v>
      </c>
      <c r="C75" s="131" t="str">
        <f>'CONSTRUCTION COST ESTIMATE'!C75</f>
        <v>REMOVE AND SALVAGE GABION BASKET</v>
      </c>
      <c r="D75" s="130">
        <f>'CONSTRUCTION COST ESTIMATE'!BA75</f>
        <v>0</v>
      </c>
      <c r="E75" s="114">
        <f>'CONSTRUCTION COST ESTIMATE'!BC75</f>
        <v>0</v>
      </c>
      <c r="F75" s="129" t="str">
        <f>'CONSTRUCTION COST ESTIMATE'!BB75</f>
        <v>SF</v>
      </c>
      <c r="G75" s="115"/>
      <c r="H75" s="116">
        <f t="shared" si="16"/>
        <v>0</v>
      </c>
      <c r="I75" s="115"/>
      <c r="J75" s="116">
        <f t="shared" si="17"/>
        <v>0</v>
      </c>
      <c r="K75" s="115"/>
      <c r="L75" s="116">
        <f t="shared" si="18"/>
        <v>0</v>
      </c>
      <c r="M75" s="115"/>
      <c r="N75" s="116">
        <f t="shared" si="19"/>
        <v>0</v>
      </c>
      <c r="O75" s="115"/>
      <c r="P75" s="116">
        <f t="shared" si="20"/>
        <v>0</v>
      </c>
      <c r="Q75" s="115"/>
      <c r="R75" s="116">
        <f t="shared" si="21"/>
        <v>0</v>
      </c>
      <c r="S75" s="117">
        <f t="shared" si="22"/>
        <v>0</v>
      </c>
      <c r="T75" s="118">
        <f t="shared" si="23"/>
        <v>0</v>
      </c>
      <c r="U75" s="120"/>
      <c r="V75" s="89"/>
    </row>
    <row r="76" spans="1:22" s="113" customFormat="1" ht="30" hidden="1" customHeight="1">
      <c r="A76" s="128">
        <f>'CONSTRUCTION COST ESTIMATE'!A76</f>
        <v>0</v>
      </c>
      <c r="B76" s="246">
        <f>'CONSTRUCTION COST ESTIMATE'!B76</f>
        <v>202.07400000000001</v>
      </c>
      <c r="C76" s="131" t="str">
        <f>'CONSTRUCTION COST ESTIMATE'!C76</f>
        <v>REMOVE AND RELOCATE GABION BASKET</v>
      </c>
      <c r="D76" s="130">
        <f>'CONSTRUCTION COST ESTIMATE'!BA76</f>
        <v>0</v>
      </c>
      <c r="E76" s="114">
        <f>'CONSTRUCTION COST ESTIMATE'!BC76</f>
        <v>0</v>
      </c>
      <c r="F76" s="129" t="str">
        <f>'CONSTRUCTION COST ESTIMATE'!BB76</f>
        <v>SF</v>
      </c>
      <c r="G76" s="115"/>
      <c r="H76" s="116">
        <f t="shared" si="16"/>
        <v>0</v>
      </c>
      <c r="I76" s="115"/>
      <c r="J76" s="116">
        <f t="shared" si="17"/>
        <v>0</v>
      </c>
      <c r="K76" s="115"/>
      <c r="L76" s="116">
        <f t="shared" si="18"/>
        <v>0</v>
      </c>
      <c r="M76" s="115"/>
      <c r="N76" s="116">
        <f t="shared" si="19"/>
        <v>0</v>
      </c>
      <c r="O76" s="115"/>
      <c r="P76" s="116">
        <f t="shared" si="20"/>
        <v>0</v>
      </c>
      <c r="Q76" s="115"/>
      <c r="R76" s="116">
        <f t="shared" si="21"/>
        <v>0</v>
      </c>
      <c r="S76" s="117">
        <f t="shared" si="22"/>
        <v>0</v>
      </c>
      <c r="T76" s="118">
        <f t="shared" si="23"/>
        <v>0</v>
      </c>
      <c r="U76" s="120"/>
      <c r="V76" s="89"/>
    </row>
    <row r="77" spans="1:22" s="113" customFormat="1" ht="30" hidden="1" customHeight="1">
      <c r="A77" s="128">
        <f>'CONSTRUCTION COST ESTIMATE'!A77</f>
        <v>0</v>
      </c>
      <c r="B77" s="246">
        <f>'CONSTRUCTION COST ESTIMATE'!B77</f>
        <v>202.07499999999999</v>
      </c>
      <c r="C77" s="131" t="str">
        <f>'CONSTRUCTION COST ESTIMATE'!C77</f>
        <v>REMOVE RIPRAP</v>
      </c>
      <c r="D77" s="130">
        <f>'CONSTRUCTION COST ESTIMATE'!BA77</f>
        <v>0</v>
      </c>
      <c r="E77" s="114">
        <f>'CONSTRUCTION COST ESTIMATE'!BC77</f>
        <v>0</v>
      </c>
      <c r="F77" s="129" t="str">
        <f>'CONSTRUCTION COST ESTIMATE'!BB77</f>
        <v>SF</v>
      </c>
      <c r="G77" s="115"/>
      <c r="H77" s="116">
        <f t="shared" si="16"/>
        <v>0</v>
      </c>
      <c r="I77" s="115"/>
      <c r="J77" s="116">
        <f t="shared" si="17"/>
        <v>0</v>
      </c>
      <c r="K77" s="115"/>
      <c r="L77" s="116">
        <f t="shared" si="18"/>
        <v>0</v>
      </c>
      <c r="M77" s="115"/>
      <c r="N77" s="116">
        <f t="shared" si="19"/>
        <v>0</v>
      </c>
      <c r="O77" s="115"/>
      <c r="P77" s="116">
        <f t="shared" si="20"/>
        <v>0</v>
      </c>
      <c r="Q77" s="115"/>
      <c r="R77" s="116">
        <f t="shared" si="21"/>
        <v>0</v>
      </c>
      <c r="S77" s="117">
        <f t="shared" si="22"/>
        <v>0</v>
      </c>
      <c r="T77" s="118">
        <f t="shared" si="23"/>
        <v>0</v>
      </c>
      <c r="U77" s="120"/>
      <c r="V77" s="89"/>
    </row>
    <row r="78" spans="1:22" s="113" customFormat="1" ht="30" hidden="1" customHeight="1">
      <c r="A78" s="128">
        <f>'CONSTRUCTION COST ESTIMATE'!A78</f>
        <v>0</v>
      </c>
      <c r="B78" s="246">
        <f>'CONSTRUCTION COST ESTIMATE'!B78</f>
        <v>202.07599999999999</v>
      </c>
      <c r="C78" s="131" t="str">
        <f>'CONSTRUCTION COST ESTIMATE'!C78</f>
        <v>REMOVE AND SALVAGE RIPRAP</v>
      </c>
      <c r="D78" s="130">
        <f>'CONSTRUCTION COST ESTIMATE'!BA78</f>
        <v>0</v>
      </c>
      <c r="E78" s="114">
        <f>'CONSTRUCTION COST ESTIMATE'!BC78</f>
        <v>0</v>
      </c>
      <c r="F78" s="129" t="str">
        <f>'CONSTRUCTION COST ESTIMATE'!BB78</f>
        <v>SF</v>
      </c>
      <c r="G78" s="115"/>
      <c r="H78" s="116">
        <f t="shared" si="16"/>
        <v>0</v>
      </c>
      <c r="I78" s="115"/>
      <c r="J78" s="116">
        <f t="shared" si="17"/>
        <v>0</v>
      </c>
      <c r="K78" s="115"/>
      <c r="L78" s="116">
        <f t="shared" si="18"/>
        <v>0</v>
      </c>
      <c r="M78" s="115"/>
      <c r="N78" s="116">
        <f t="shared" si="19"/>
        <v>0</v>
      </c>
      <c r="O78" s="115"/>
      <c r="P78" s="116">
        <f t="shared" si="20"/>
        <v>0</v>
      </c>
      <c r="Q78" s="115"/>
      <c r="R78" s="116">
        <f t="shared" si="21"/>
        <v>0</v>
      </c>
      <c r="S78" s="117">
        <f t="shared" si="22"/>
        <v>0</v>
      </c>
      <c r="T78" s="118">
        <f t="shared" si="23"/>
        <v>0</v>
      </c>
      <c r="U78" s="120"/>
      <c r="V78" s="89"/>
    </row>
    <row r="79" spans="1:22" s="113" customFormat="1" ht="30" hidden="1" customHeight="1">
      <c r="A79" s="128">
        <f>'CONSTRUCTION COST ESTIMATE'!A79</f>
        <v>0</v>
      </c>
      <c r="B79" s="246">
        <f>'CONSTRUCTION COST ESTIMATE'!B79</f>
        <v>202.077</v>
      </c>
      <c r="C79" s="131" t="str">
        <f>'CONSTRUCTION COST ESTIMATE'!C79</f>
        <v>REMOVE AND RELOCATE RIPRAP</v>
      </c>
      <c r="D79" s="130">
        <f>'CONSTRUCTION COST ESTIMATE'!BA79</f>
        <v>0</v>
      </c>
      <c r="E79" s="114">
        <f>'CONSTRUCTION COST ESTIMATE'!BC79</f>
        <v>0</v>
      </c>
      <c r="F79" s="129" t="str">
        <f>'CONSTRUCTION COST ESTIMATE'!BB79</f>
        <v>SF</v>
      </c>
      <c r="G79" s="115"/>
      <c r="H79" s="116">
        <f t="shared" si="16"/>
        <v>0</v>
      </c>
      <c r="I79" s="115"/>
      <c r="J79" s="116">
        <f t="shared" si="17"/>
        <v>0</v>
      </c>
      <c r="K79" s="115"/>
      <c r="L79" s="116">
        <f t="shared" si="18"/>
        <v>0</v>
      </c>
      <c r="M79" s="115"/>
      <c r="N79" s="116">
        <f t="shared" si="19"/>
        <v>0</v>
      </c>
      <c r="O79" s="115"/>
      <c r="P79" s="116">
        <f t="shared" si="20"/>
        <v>0</v>
      </c>
      <c r="Q79" s="115"/>
      <c r="R79" s="116">
        <f t="shared" si="21"/>
        <v>0</v>
      </c>
      <c r="S79" s="117">
        <f t="shared" si="22"/>
        <v>0</v>
      </c>
      <c r="T79" s="118">
        <f t="shared" si="23"/>
        <v>0</v>
      </c>
      <c r="U79" s="120"/>
      <c r="V79" s="89"/>
    </row>
    <row r="80" spans="1:22" s="113" customFormat="1" ht="30" hidden="1" customHeight="1">
      <c r="A80" s="128">
        <f>'CONSTRUCTION COST ESTIMATE'!A80</f>
        <v>0</v>
      </c>
      <c r="B80" s="246">
        <f>'CONSTRUCTION COST ESTIMATE'!B80</f>
        <v>202.078</v>
      </c>
      <c r="C80" s="131" t="str">
        <f>'CONSTRUCTION COST ESTIMATE'!C80</f>
        <v>REMOVE MANHOLE</v>
      </c>
      <c r="D80" s="130">
        <f>'CONSTRUCTION COST ESTIMATE'!BA80</f>
        <v>0</v>
      </c>
      <c r="E80" s="114">
        <f>'CONSTRUCTION COST ESTIMATE'!BC80</f>
        <v>0</v>
      </c>
      <c r="F80" s="129" t="str">
        <f>'CONSTRUCTION COST ESTIMATE'!BB80</f>
        <v>EA</v>
      </c>
      <c r="G80" s="115"/>
      <c r="H80" s="116">
        <f t="shared" si="16"/>
        <v>0</v>
      </c>
      <c r="I80" s="115"/>
      <c r="J80" s="116">
        <f t="shared" si="17"/>
        <v>0</v>
      </c>
      <c r="K80" s="115"/>
      <c r="L80" s="116">
        <f t="shared" si="18"/>
        <v>0</v>
      </c>
      <c r="M80" s="115"/>
      <c r="N80" s="116">
        <f t="shared" si="19"/>
        <v>0</v>
      </c>
      <c r="O80" s="115"/>
      <c r="P80" s="116">
        <f t="shared" si="20"/>
        <v>0</v>
      </c>
      <c r="Q80" s="115"/>
      <c r="R80" s="116">
        <f t="shared" si="21"/>
        <v>0</v>
      </c>
      <c r="S80" s="117">
        <f t="shared" si="22"/>
        <v>0</v>
      </c>
      <c r="T80" s="118">
        <f t="shared" si="23"/>
        <v>0</v>
      </c>
      <c r="U80" s="120"/>
      <c r="V80" s="89"/>
    </row>
    <row r="81" spans="1:22" s="113" customFormat="1" ht="30" hidden="1" customHeight="1">
      <c r="A81" s="128">
        <f>'CONSTRUCTION COST ESTIMATE'!A81</f>
        <v>0</v>
      </c>
      <c r="B81" s="246">
        <f>'CONSTRUCTION COST ESTIMATE'!B81</f>
        <v>202.09</v>
      </c>
      <c r="C81" s="131" t="str">
        <f>'CONSTRUCTION COST ESTIMATE'!C81</f>
        <v>REMOVE PORTION OF REINFORCED CONCRETE BOX (RCB)</v>
      </c>
      <c r="D81" s="130">
        <f>'CONSTRUCTION COST ESTIMATE'!BA81</f>
        <v>0</v>
      </c>
      <c r="E81" s="114">
        <f>'CONSTRUCTION COST ESTIMATE'!BC81</f>
        <v>0</v>
      </c>
      <c r="F81" s="129" t="str">
        <f>'CONSTRUCTION COST ESTIMATE'!BB81</f>
        <v>EA</v>
      </c>
      <c r="G81" s="115"/>
      <c r="H81" s="116">
        <f t="shared" si="16"/>
        <v>0</v>
      </c>
      <c r="I81" s="115"/>
      <c r="J81" s="116">
        <f t="shared" si="17"/>
        <v>0</v>
      </c>
      <c r="K81" s="115"/>
      <c r="L81" s="116">
        <f t="shared" si="18"/>
        <v>0</v>
      </c>
      <c r="M81" s="115"/>
      <c r="N81" s="116">
        <f t="shared" si="19"/>
        <v>0</v>
      </c>
      <c r="O81" s="115"/>
      <c r="P81" s="116">
        <f t="shared" si="20"/>
        <v>0</v>
      </c>
      <c r="Q81" s="115"/>
      <c r="R81" s="116">
        <f t="shared" si="21"/>
        <v>0</v>
      </c>
      <c r="S81" s="117">
        <f t="shared" si="22"/>
        <v>0</v>
      </c>
      <c r="T81" s="118">
        <f t="shared" si="23"/>
        <v>0</v>
      </c>
      <c r="U81" s="120"/>
      <c r="V81" s="89"/>
    </row>
    <row r="82" spans="1:22" s="113" customFormat="1" ht="30" hidden="1" customHeight="1">
      <c r="A82" s="128">
        <f>'CONSTRUCTION COST ESTIMATE'!A82</f>
        <v>0</v>
      </c>
      <c r="B82" s="246">
        <f>'CONSTRUCTION COST ESTIMATE'!B82</f>
        <v>202.09100000000001</v>
      </c>
      <c r="C82" s="131" t="str">
        <f>'CONSTRUCTION COST ESTIMATE'!C82</f>
        <v>REMOVE REINFORCED CONCRETE BOX (RCB) CULVERT</v>
      </c>
      <c r="D82" s="130">
        <f>'CONSTRUCTION COST ESTIMATE'!BA82</f>
        <v>0</v>
      </c>
      <c r="E82" s="114">
        <f>'CONSTRUCTION COST ESTIMATE'!BC82</f>
        <v>0</v>
      </c>
      <c r="F82" s="129" t="str">
        <f>'CONSTRUCTION COST ESTIMATE'!BB82</f>
        <v>LF</v>
      </c>
      <c r="G82" s="115"/>
      <c r="H82" s="116">
        <f t="shared" si="16"/>
        <v>0</v>
      </c>
      <c r="I82" s="115"/>
      <c r="J82" s="116">
        <f t="shared" si="17"/>
        <v>0</v>
      </c>
      <c r="K82" s="115"/>
      <c r="L82" s="116">
        <f t="shared" si="18"/>
        <v>0</v>
      </c>
      <c r="M82" s="115"/>
      <c r="N82" s="116">
        <f t="shared" si="19"/>
        <v>0</v>
      </c>
      <c r="O82" s="115"/>
      <c r="P82" s="116">
        <f t="shared" si="20"/>
        <v>0</v>
      </c>
      <c r="Q82" s="115"/>
      <c r="R82" s="116">
        <f t="shared" si="21"/>
        <v>0</v>
      </c>
      <c r="S82" s="117">
        <f t="shared" si="22"/>
        <v>0</v>
      </c>
      <c r="T82" s="118">
        <f t="shared" si="23"/>
        <v>0</v>
      </c>
      <c r="U82" s="120"/>
      <c r="V82" s="89"/>
    </row>
    <row r="83" spans="1:22" s="113" customFormat="1" ht="30" hidden="1" customHeight="1">
      <c r="A83" s="128">
        <f>'CONSTRUCTION COST ESTIMATE'!A83</f>
        <v>0</v>
      </c>
      <c r="B83" s="246">
        <f>'CONSTRUCTION COST ESTIMATE'!B83</f>
        <v>202.09200000000001</v>
      </c>
      <c r="C83" s="131" t="str">
        <f>'CONSTRUCTION COST ESTIMATE'!C83</f>
        <v>REMOVE REINFORCED CONCRETE BOX (RCB) PLUG</v>
      </c>
      <c r="D83" s="130">
        <f>'CONSTRUCTION COST ESTIMATE'!BA83</f>
        <v>0</v>
      </c>
      <c r="E83" s="114">
        <f>'CONSTRUCTION COST ESTIMATE'!BC83</f>
        <v>0</v>
      </c>
      <c r="F83" s="129" t="str">
        <f>'CONSTRUCTION COST ESTIMATE'!BB83</f>
        <v>EA</v>
      </c>
      <c r="G83" s="115"/>
      <c r="H83" s="116">
        <f t="shared" si="16"/>
        <v>0</v>
      </c>
      <c r="I83" s="115"/>
      <c r="J83" s="116">
        <f t="shared" si="17"/>
        <v>0</v>
      </c>
      <c r="K83" s="115"/>
      <c r="L83" s="116">
        <f t="shared" si="18"/>
        <v>0</v>
      </c>
      <c r="M83" s="115"/>
      <c r="N83" s="116">
        <f t="shared" si="19"/>
        <v>0</v>
      </c>
      <c r="O83" s="115"/>
      <c r="P83" s="116">
        <f t="shared" si="20"/>
        <v>0</v>
      </c>
      <c r="Q83" s="115"/>
      <c r="R83" s="116">
        <f t="shared" si="21"/>
        <v>0</v>
      </c>
      <c r="S83" s="117">
        <f t="shared" si="22"/>
        <v>0</v>
      </c>
      <c r="T83" s="118">
        <f t="shared" si="23"/>
        <v>0</v>
      </c>
      <c r="U83" s="120"/>
      <c r="V83" s="89"/>
    </row>
    <row r="84" spans="1:22" s="113" customFormat="1" ht="30" hidden="1" customHeight="1">
      <c r="A84" s="128">
        <f>'CONSTRUCTION COST ESTIMATE'!A84</f>
        <v>0</v>
      </c>
      <c r="B84" s="246">
        <f>'CONSTRUCTION COST ESTIMATE'!B84</f>
        <v>202.09299999999999</v>
      </c>
      <c r="C84" s="131" t="str">
        <f>'CONSTRUCTION COST ESTIMATE'!C84</f>
        <v>REMOVE REINFORCED CONCRETE BOX (RCB) STORM DRAIN</v>
      </c>
      <c r="D84" s="130">
        <f>'CONSTRUCTION COST ESTIMATE'!BA84</f>
        <v>0</v>
      </c>
      <c r="E84" s="114">
        <f>'CONSTRUCTION COST ESTIMATE'!BC84</f>
        <v>0</v>
      </c>
      <c r="F84" s="129" t="str">
        <f>'CONSTRUCTION COST ESTIMATE'!BB84</f>
        <v>LF</v>
      </c>
      <c r="G84" s="115"/>
      <c r="H84" s="116">
        <f t="shared" si="16"/>
        <v>0</v>
      </c>
      <c r="I84" s="115"/>
      <c r="J84" s="116">
        <f t="shared" si="17"/>
        <v>0</v>
      </c>
      <c r="K84" s="115"/>
      <c r="L84" s="116">
        <f t="shared" si="18"/>
        <v>0</v>
      </c>
      <c r="M84" s="115"/>
      <c r="N84" s="116">
        <f t="shared" si="19"/>
        <v>0</v>
      </c>
      <c r="O84" s="115"/>
      <c r="P84" s="116">
        <f t="shared" si="20"/>
        <v>0</v>
      </c>
      <c r="Q84" s="115"/>
      <c r="R84" s="116">
        <f t="shared" si="21"/>
        <v>0</v>
      </c>
      <c r="S84" s="117">
        <f t="shared" si="22"/>
        <v>0</v>
      </c>
      <c r="T84" s="118">
        <f t="shared" si="23"/>
        <v>0</v>
      </c>
      <c r="U84" s="120"/>
      <c r="V84" s="89"/>
    </row>
    <row r="85" spans="1:22" s="113" customFormat="1" ht="30" hidden="1" customHeight="1">
      <c r="A85" s="128">
        <f>'CONSTRUCTION COST ESTIMATE'!A85</f>
        <v>0</v>
      </c>
      <c r="B85" s="246">
        <f>'CONSTRUCTION COST ESTIMATE'!B85</f>
        <v>202.09399999999999</v>
      </c>
      <c r="C85" s="131" t="str">
        <f>'CONSTRUCTION COST ESTIMATE'!C85</f>
        <v>REMOVE REINFORCED CONCRETE BOX (RCB) STRUCTURE</v>
      </c>
      <c r="D85" s="130">
        <f>'CONSTRUCTION COST ESTIMATE'!BA85</f>
        <v>0</v>
      </c>
      <c r="E85" s="114">
        <f>'CONSTRUCTION COST ESTIMATE'!BC85</f>
        <v>0</v>
      </c>
      <c r="F85" s="129" t="str">
        <f>'CONSTRUCTION COST ESTIMATE'!BB85</f>
        <v>LS</v>
      </c>
      <c r="G85" s="115"/>
      <c r="H85" s="116">
        <f t="shared" si="16"/>
        <v>0</v>
      </c>
      <c r="I85" s="115"/>
      <c r="J85" s="116">
        <f t="shared" si="17"/>
        <v>0</v>
      </c>
      <c r="K85" s="115"/>
      <c r="L85" s="116">
        <f t="shared" si="18"/>
        <v>0</v>
      </c>
      <c r="M85" s="115"/>
      <c r="N85" s="116">
        <f t="shared" si="19"/>
        <v>0</v>
      </c>
      <c r="O85" s="115"/>
      <c r="P85" s="116">
        <f t="shared" si="20"/>
        <v>0</v>
      </c>
      <c r="Q85" s="115"/>
      <c r="R85" s="116">
        <f t="shared" si="21"/>
        <v>0</v>
      </c>
      <c r="S85" s="117">
        <f t="shared" si="22"/>
        <v>0</v>
      </c>
      <c r="T85" s="118">
        <f t="shared" si="23"/>
        <v>0</v>
      </c>
      <c r="U85" s="120"/>
      <c r="V85" s="89"/>
    </row>
    <row r="86" spans="1:22" s="113" customFormat="1" ht="30" hidden="1" customHeight="1">
      <c r="A86" s="128">
        <f>'CONSTRUCTION COST ESTIMATE'!A86</f>
        <v>0</v>
      </c>
      <c r="B86" s="246">
        <f>'CONSTRUCTION COST ESTIMATE'!B86</f>
        <v>202.095</v>
      </c>
      <c r="C86" s="131" t="str">
        <f>'CONSTRUCTION COST ESTIMATE'!C86</f>
        <v>REMOVE PORTION OF REINFORCED CONCRETE PIPE (RCP)</v>
      </c>
      <c r="D86" s="130">
        <f>'CONSTRUCTION COST ESTIMATE'!BA86</f>
        <v>0</v>
      </c>
      <c r="E86" s="114">
        <f>'CONSTRUCTION COST ESTIMATE'!BC86</f>
        <v>0</v>
      </c>
      <c r="F86" s="129" t="str">
        <f>'CONSTRUCTION COST ESTIMATE'!BB86</f>
        <v>EA</v>
      </c>
      <c r="G86" s="115"/>
      <c r="H86" s="116">
        <f t="shared" si="16"/>
        <v>0</v>
      </c>
      <c r="I86" s="115"/>
      <c r="J86" s="116">
        <f t="shared" si="17"/>
        <v>0</v>
      </c>
      <c r="K86" s="115"/>
      <c r="L86" s="116">
        <f t="shared" si="18"/>
        <v>0</v>
      </c>
      <c r="M86" s="115"/>
      <c r="N86" s="116">
        <f t="shared" si="19"/>
        <v>0</v>
      </c>
      <c r="O86" s="115"/>
      <c r="P86" s="116">
        <f t="shared" si="20"/>
        <v>0</v>
      </c>
      <c r="Q86" s="115"/>
      <c r="R86" s="116">
        <f t="shared" si="21"/>
        <v>0</v>
      </c>
      <c r="S86" s="117">
        <f t="shared" si="22"/>
        <v>0</v>
      </c>
      <c r="T86" s="118">
        <f t="shared" si="23"/>
        <v>0</v>
      </c>
      <c r="U86" s="120"/>
      <c r="V86" s="89"/>
    </row>
    <row r="87" spans="1:22" s="113" customFormat="1" ht="30" hidden="1" customHeight="1">
      <c r="A87" s="128">
        <f>'CONSTRUCTION COST ESTIMATE'!A87</f>
        <v>0</v>
      </c>
      <c r="B87" s="246">
        <f>'CONSTRUCTION COST ESTIMATE'!B87</f>
        <v>202.096</v>
      </c>
      <c r="C87" s="131" t="str">
        <f>'CONSTRUCTION COST ESTIMATE'!C87</f>
        <v>REMOVE  REINFORCED CONCRETE PIPE (RCP) CULVERT</v>
      </c>
      <c r="D87" s="130">
        <f>'CONSTRUCTION COST ESTIMATE'!BA87</f>
        <v>0</v>
      </c>
      <c r="E87" s="114">
        <f>'CONSTRUCTION COST ESTIMATE'!BC87</f>
        <v>0</v>
      </c>
      <c r="F87" s="129" t="str">
        <f>'CONSTRUCTION COST ESTIMATE'!BB87</f>
        <v>LF</v>
      </c>
      <c r="G87" s="115"/>
      <c r="H87" s="116">
        <f t="shared" si="16"/>
        <v>0</v>
      </c>
      <c r="I87" s="115"/>
      <c r="J87" s="116">
        <f t="shared" si="17"/>
        <v>0</v>
      </c>
      <c r="K87" s="115"/>
      <c r="L87" s="116">
        <f t="shared" si="18"/>
        <v>0</v>
      </c>
      <c r="M87" s="115"/>
      <c r="N87" s="116">
        <f t="shared" si="19"/>
        <v>0</v>
      </c>
      <c r="O87" s="115"/>
      <c r="P87" s="116">
        <f t="shared" si="20"/>
        <v>0</v>
      </c>
      <c r="Q87" s="115"/>
      <c r="R87" s="116">
        <f t="shared" si="21"/>
        <v>0</v>
      </c>
      <c r="S87" s="117">
        <f t="shared" si="22"/>
        <v>0</v>
      </c>
      <c r="T87" s="118">
        <f t="shared" si="23"/>
        <v>0</v>
      </c>
      <c r="U87" s="120"/>
      <c r="V87" s="89"/>
    </row>
    <row r="88" spans="1:22" s="113" customFormat="1" ht="30" hidden="1" customHeight="1">
      <c r="A88" s="128">
        <f>'CONSTRUCTION COST ESTIMATE'!A88</f>
        <v>0</v>
      </c>
      <c r="B88" s="246">
        <f>'CONSTRUCTION COST ESTIMATE'!B88</f>
        <v>202.09700000000001</v>
      </c>
      <c r="C88" s="131" t="str">
        <f>'CONSTRUCTION COST ESTIMATE'!C88</f>
        <v>REMOVE  REINFORCED CONCRETE PIPE (RCP) PLUG</v>
      </c>
      <c r="D88" s="130">
        <f>'CONSTRUCTION COST ESTIMATE'!BA88</f>
        <v>0</v>
      </c>
      <c r="E88" s="114">
        <f>'CONSTRUCTION COST ESTIMATE'!BC88</f>
        <v>0</v>
      </c>
      <c r="F88" s="129" t="str">
        <f>'CONSTRUCTION COST ESTIMATE'!BB88</f>
        <v>EA</v>
      </c>
      <c r="G88" s="115"/>
      <c r="H88" s="116">
        <f t="shared" si="16"/>
        <v>0</v>
      </c>
      <c r="I88" s="115"/>
      <c r="J88" s="116">
        <f t="shared" si="17"/>
        <v>0</v>
      </c>
      <c r="K88" s="115"/>
      <c r="L88" s="116">
        <f t="shared" si="18"/>
        <v>0</v>
      </c>
      <c r="M88" s="115"/>
      <c r="N88" s="116">
        <f t="shared" si="19"/>
        <v>0</v>
      </c>
      <c r="O88" s="115"/>
      <c r="P88" s="116">
        <f t="shared" si="20"/>
        <v>0</v>
      </c>
      <c r="Q88" s="115"/>
      <c r="R88" s="116">
        <f t="shared" si="21"/>
        <v>0</v>
      </c>
      <c r="S88" s="117">
        <f t="shared" si="22"/>
        <v>0</v>
      </c>
      <c r="T88" s="118">
        <f t="shared" si="23"/>
        <v>0</v>
      </c>
      <c r="U88" s="120"/>
      <c r="V88" s="89"/>
    </row>
    <row r="89" spans="1:22" s="113" customFormat="1" ht="30" hidden="1" customHeight="1">
      <c r="A89" s="128">
        <f>'CONSTRUCTION COST ESTIMATE'!A89</f>
        <v>0</v>
      </c>
      <c r="B89" s="246">
        <f>'CONSTRUCTION COST ESTIMATE'!B89</f>
        <v>202.09800000000001</v>
      </c>
      <c r="C89" s="131" t="str">
        <f>'CONSTRUCTION COST ESTIMATE'!C89</f>
        <v>REMOVE  REINFORCED CONCRETE PIPE (RCP) STORM DRAIN</v>
      </c>
      <c r="D89" s="130">
        <f>'CONSTRUCTION COST ESTIMATE'!BA89</f>
        <v>0</v>
      </c>
      <c r="E89" s="114">
        <f>'CONSTRUCTION COST ESTIMATE'!BC89</f>
        <v>0</v>
      </c>
      <c r="F89" s="129" t="str">
        <f>'CONSTRUCTION COST ESTIMATE'!BB89</f>
        <v>LF</v>
      </c>
      <c r="G89" s="115"/>
      <c r="H89" s="116">
        <f t="shared" si="16"/>
        <v>0</v>
      </c>
      <c r="I89" s="115"/>
      <c r="J89" s="116">
        <f t="shared" si="17"/>
        <v>0</v>
      </c>
      <c r="K89" s="115"/>
      <c r="L89" s="116">
        <f t="shared" si="18"/>
        <v>0</v>
      </c>
      <c r="M89" s="115"/>
      <c r="N89" s="116">
        <f t="shared" si="19"/>
        <v>0</v>
      </c>
      <c r="O89" s="115"/>
      <c r="P89" s="116">
        <f t="shared" si="20"/>
        <v>0</v>
      </c>
      <c r="Q89" s="115"/>
      <c r="R89" s="116">
        <f t="shared" si="21"/>
        <v>0</v>
      </c>
      <c r="S89" s="117">
        <f t="shared" si="22"/>
        <v>0</v>
      </c>
      <c r="T89" s="118">
        <f t="shared" si="23"/>
        <v>0</v>
      </c>
      <c r="U89" s="120"/>
      <c r="V89" s="89"/>
    </row>
    <row r="90" spans="1:22" s="113" customFormat="1" ht="30" hidden="1" customHeight="1">
      <c r="A90" s="128">
        <f>'CONSTRUCTION COST ESTIMATE'!A90</f>
        <v>0</v>
      </c>
      <c r="B90" s="246">
        <f>'CONSTRUCTION COST ESTIMATE'!B90</f>
        <v>202.09899999999999</v>
      </c>
      <c r="C90" s="131" t="str">
        <f>'CONSTRUCTION COST ESTIMATE'!C90</f>
        <v>ABANDON  REINFORCED CONCRETE PIPE (RCP) STORM DRAIN</v>
      </c>
      <c r="D90" s="130">
        <f>'CONSTRUCTION COST ESTIMATE'!BA90</f>
        <v>0</v>
      </c>
      <c r="E90" s="114">
        <f>'CONSTRUCTION COST ESTIMATE'!BC90</f>
        <v>0</v>
      </c>
      <c r="F90" s="129" t="str">
        <f>'CONSTRUCTION COST ESTIMATE'!BB90</f>
        <v>LF</v>
      </c>
      <c r="G90" s="115"/>
      <c r="H90" s="116">
        <f t="shared" si="16"/>
        <v>0</v>
      </c>
      <c r="I90" s="115"/>
      <c r="J90" s="116">
        <f t="shared" si="17"/>
        <v>0</v>
      </c>
      <c r="K90" s="115"/>
      <c r="L90" s="116">
        <f t="shared" si="18"/>
        <v>0</v>
      </c>
      <c r="M90" s="115"/>
      <c r="N90" s="116">
        <f t="shared" si="19"/>
        <v>0</v>
      </c>
      <c r="O90" s="115"/>
      <c r="P90" s="116">
        <f t="shared" si="20"/>
        <v>0</v>
      </c>
      <c r="Q90" s="115"/>
      <c r="R90" s="116">
        <f t="shared" si="21"/>
        <v>0</v>
      </c>
      <c r="S90" s="117">
        <f t="shared" si="22"/>
        <v>0</v>
      </c>
      <c r="T90" s="118">
        <f t="shared" si="23"/>
        <v>0</v>
      </c>
      <c r="U90" s="120"/>
      <c r="V90" s="89"/>
    </row>
    <row r="91" spans="1:22" s="113" customFormat="1" ht="30" hidden="1" customHeight="1">
      <c r="A91" s="128">
        <f>'CONSTRUCTION COST ESTIMATE'!A91</f>
        <v>0</v>
      </c>
      <c r="B91" s="246">
        <f>'CONSTRUCTION COST ESTIMATE'!B91</f>
        <v>202.1</v>
      </c>
      <c r="C91" s="131" t="str">
        <f>'CONSTRUCTION COST ESTIMATE'!C91</f>
        <v>MORTAR AND SEAL  REINFORCED CONCRETE PIPE (RCP) STORM DRAIN</v>
      </c>
      <c r="D91" s="130">
        <f>'CONSTRUCTION COST ESTIMATE'!BA91</f>
        <v>0</v>
      </c>
      <c r="E91" s="114">
        <f>'CONSTRUCTION COST ESTIMATE'!BC91</f>
        <v>0</v>
      </c>
      <c r="F91" s="129" t="str">
        <f>'CONSTRUCTION COST ESTIMATE'!BB91</f>
        <v>EA</v>
      </c>
      <c r="G91" s="115"/>
      <c r="H91" s="116">
        <f t="shared" si="16"/>
        <v>0</v>
      </c>
      <c r="I91" s="115"/>
      <c r="J91" s="116">
        <f t="shared" si="17"/>
        <v>0</v>
      </c>
      <c r="K91" s="115"/>
      <c r="L91" s="116">
        <f t="shared" si="18"/>
        <v>0</v>
      </c>
      <c r="M91" s="115"/>
      <c r="N91" s="116">
        <f t="shared" si="19"/>
        <v>0</v>
      </c>
      <c r="O91" s="115"/>
      <c r="P91" s="116">
        <f t="shared" si="20"/>
        <v>0</v>
      </c>
      <c r="Q91" s="115"/>
      <c r="R91" s="116">
        <f t="shared" si="21"/>
        <v>0</v>
      </c>
      <c r="S91" s="117">
        <f t="shared" si="22"/>
        <v>0</v>
      </c>
      <c r="T91" s="118">
        <f t="shared" si="23"/>
        <v>0</v>
      </c>
      <c r="U91" s="120"/>
      <c r="V91" s="89"/>
    </row>
    <row r="92" spans="1:22" s="113" customFormat="1" ht="30" hidden="1" customHeight="1">
      <c r="A92" s="128">
        <f>'CONSTRUCTION COST ESTIMATE'!A92</f>
        <v>0</v>
      </c>
      <c r="B92" s="246">
        <f>'CONSTRUCTION COST ESTIMATE'!B92</f>
        <v>202.101</v>
      </c>
      <c r="C92" s="131" t="str">
        <f>'CONSTRUCTION COST ESTIMATE'!C92</f>
        <v>REMOVE STORM DRAIN MANHOLE</v>
      </c>
      <c r="D92" s="130">
        <f>'CONSTRUCTION COST ESTIMATE'!BA92</f>
        <v>0</v>
      </c>
      <c r="E92" s="114">
        <f>'CONSTRUCTION COST ESTIMATE'!BC92</f>
        <v>0</v>
      </c>
      <c r="F92" s="129" t="str">
        <f>'CONSTRUCTION COST ESTIMATE'!BB92</f>
        <v>EA</v>
      </c>
      <c r="G92" s="115"/>
      <c r="H92" s="116">
        <f t="shared" si="16"/>
        <v>0</v>
      </c>
      <c r="I92" s="115"/>
      <c r="J92" s="116">
        <f t="shared" si="17"/>
        <v>0</v>
      </c>
      <c r="K92" s="115"/>
      <c r="L92" s="116">
        <f t="shared" si="18"/>
        <v>0</v>
      </c>
      <c r="M92" s="115"/>
      <c r="N92" s="116">
        <f t="shared" si="19"/>
        <v>0</v>
      </c>
      <c r="O92" s="115"/>
      <c r="P92" s="116">
        <f t="shared" si="20"/>
        <v>0</v>
      </c>
      <c r="Q92" s="115"/>
      <c r="R92" s="116">
        <f t="shared" si="21"/>
        <v>0</v>
      </c>
      <c r="S92" s="117">
        <f t="shared" si="22"/>
        <v>0</v>
      </c>
      <c r="T92" s="118">
        <f t="shared" si="23"/>
        <v>0</v>
      </c>
      <c r="U92" s="120"/>
      <c r="V92" s="89"/>
    </row>
    <row r="93" spans="1:22" s="113" customFormat="1" ht="30" hidden="1" customHeight="1">
      <c r="A93" s="128">
        <f>'CONSTRUCTION COST ESTIMATE'!A93</f>
        <v>0</v>
      </c>
      <c r="B93" s="246">
        <f>'CONSTRUCTION COST ESTIMATE'!B93</f>
        <v>202.102</v>
      </c>
      <c r="C93" s="131" t="str">
        <f>'CONSTRUCTION COST ESTIMATE'!C93</f>
        <v>ABANDON STORM DRAIN MANHOLE</v>
      </c>
      <c r="D93" s="130">
        <f>'CONSTRUCTION COST ESTIMATE'!BA93</f>
        <v>0</v>
      </c>
      <c r="E93" s="114">
        <f>'CONSTRUCTION COST ESTIMATE'!BC93</f>
        <v>0</v>
      </c>
      <c r="F93" s="129" t="str">
        <f>'CONSTRUCTION COST ESTIMATE'!BB93</f>
        <v>EA</v>
      </c>
      <c r="G93" s="115"/>
      <c r="H93" s="116">
        <f t="shared" si="16"/>
        <v>0</v>
      </c>
      <c r="I93" s="115"/>
      <c r="J93" s="116">
        <f t="shared" si="17"/>
        <v>0</v>
      </c>
      <c r="K93" s="115"/>
      <c r="L93" s="116">
        <f t="shared" si="18"/>
        <v>0</v>
      </c>
      <c r="M93" s="115"/>
      <c r="N93" s="116">
        <f t="shared" si="19"/>
        <v>0</v>
      </c>
      <c r="O93" s="115"/>
      <c r="P93" s="116">
        <f t="shared" si="20"/>
        <v>0</v>
      </c>
      <c r="Q93" s="115"/>
      <c r="R93" s="116">
        <f t="shared" si="21"/>
        <v>0</v>
      </c>
      <c r="S93" s="117">
        <f t="shared" si="22"/>
        <v>0</v>
      </c>
      <c r="T93" s="118">
        <f t="shared" si="23"/>
        <v>0</v>
      </c>
      <c r="U93" s="120"/>
      <c r="V93" s="89"/>
    </row>
    <row r="94" spans="1:22" s="113" customFormat="1" ht="30" hidden="1" customHeight="1">
      <c r="A94" s="128">
        <f>'CONSTRUCTION COST ESTIMATE'!A94</f>
        <v>0</v>
      </c>
      <c r="B94" s="246">
        <f>'CONSTRUCTION COST ESTIMATE'!B94</f>
        <v>202.10300000000001</v>
      </c>
      <c r="C94" s="131" t="str">
        <f>'CONSTRUCTION COST ESTIMATE'!C94</f>
        <v>REMOVE  REINFORCED CONCRETE JUNCTION STRUCTURE</v>
      </c>
      <c r="D94" s="130">
        <f>'CONSTRUCTION COST ESTIMATE'!BA94</f>
        <v>0</v>
      </c>
      <c r="E94" s="114">
        <f>'CONSTRUCTION COST ESTIMATE'!BC94</f>
        <v>0</v>
      </c>
      <c r="F94" s="129" t="str">
        <f>'CONSTRUCTION COST ESTIMATE'!BB94</f>
        <v>LS</v>
      </c>
      <c r="G94" s="115"/>
      <c r="H94" s="116">
        <f t="shared" si="16"/>
        <v>0</v>
      </c>
      <c r="I94" s="115"/>
      <c r="J94" s="116">
        <f t="shared" si="17"/>
        <v>0</v>
      </c>
      <c r="K94" s="115"/>
      <c r="L94" s="116">
        <f t="shared" si="18"/>
        <v>0</v>
      </c>
      <c r="M94" s="115"/>
      <c r="N94" s="116">
        <f t="shared" si="19"/>
        <v>0</v>
      </c>
      <c r="O94" s="115"/>
      <c r="P94" s="116">
        <f t="shared" si="20"/>
        <v>0</v>
      </c>
      <c r="Q94" s="115"/>
      <c r="R94" s="116">
        <f t="shared" si="21"/>
        <v>0</v>
      </c>
      <c r="S94" s="117">
        <f t="shared" si="22"/>
        <v>0</v>
      </c>
      <c r="T94" s="118">
        <f t="shared" si="23"/>
        <v>0</v>
      </c>
      <c r="U94" s="120"/>
      <c r="V94" s="89"/>
    </row>
    <row r="95" spans="1:22" s="113" customFormat="1" ht="30" hidden="1" customHeight="1">
      <c r="A95" s="128">
        <f>'CONSTRUCTION COST ESTIMATE'!A95</f>
        <v>0</v>
      </c>
      <c r="B95" s="246">
        <f>'CONSTRUCTION COST ESTIMATE'!B95</f>
        <v>202.10400000000001</v>
      </c>
      <c r="C95" s="131" t="str">
        <f>'CONSTRUCTION COST ESTIMATE'!C95</f>
        <v>REMOVE HEADWALL</v>
      </c>
      <c r="D95" s="130">
        <f>'CONSTRUCTION COST ESTIMATE'!BA95</f>
        <v>0</v>
      </c>
      <c r="E95" s="114">
        <f>'CONSTRUCTION COST ESTIMATE'!BC95</f>
        <v>0</v>
      </c>
      <c r="F95" s="129" t="str">
        <f>'CONSTRUCTION COST ESTIMATE'!BB95</f>
        <v>EA</v>
      </c>
      <c r="G95" s="115"/>
      <c r="H95" s="116">
        <f t="shared" si="16"/>
        <v>0</v>
      </c>
      <c r="I95" s="115"/>
      <c r="J95" s="116">
        <f t="shared" si="17"/>
        <v>0</v>
      </c>
      <c r="K95" s="115"/>
      <c r="L95" s="116">
        <f t="shared" si="18"/>
        <v>0</v>
      </c>
      <c r="M95" s="115"/>
      <c r="N95" s="116">
        <f t="shared" si="19"/>
        <v>0</v>
      </c>
      <c r="O95" s="115"/>
      <c r="P95" s="116">
        <f t="shared" si="20"/>
        <v>0</v>
      </c>
      <c r="Q95" s="115"/>
      <c r="R95" s="116">
        <f t="shared" si="21"/>
        <v>0</v>
      </c>
      <c r="S95" s="117">
        <f t="shared" si="22"/>
        <v>0</v>
      </c>
      <c r="T95" s="118">
        <f t="shared" si="23"/>
        <v>0</v>
      </c>
      <c r="U95" s="120"/>
      <c r="V95" s="89"/>
    </row>
    <row r="96" spans="1:22" s="113" customFormat="1" ht="30" hidden="1" customHeight="1">
      <c r="A96" s="128">
        <f>'CONSTRUCTION COST ESTIMATE'!A96</f>
        <v>0</v>
      </c>
      <c r="B96" s="246">
        <f>'CONSTRUCTION COST ESTIMATE'!B96</f>
        <v>202.10499999999999</v>
      </c>
      <c r="C96" s="131" t="str">
        <f>'CONSTRUCTION COST ESTIMATE'!C96</f>
        <v>REMOVE RETAINING WALL</v>
      </c>
      <c r="D96" s="130">
        <f>'CONSTRUCTION COST ESTIMATE'!BA96</f>
        <v>0</v>
      </c>
      <c r="E96" s="114">
        <f>'CONSTRUCTION COST ESTIMATE'!BC96</f>
        <v>0</v>
      </c>
      <c r="F96" s="129" t="str">
        <f>'CONSTRUCTION COST ESTIMATE'!BB96</f>
        <v>LF</v>
      </c>
      <c r="G96" s="115"/>
      <c r="H96" s="116">
        <f t="shared" si="16"/>
        <v>0</v>
      </c>
      <c r="I96" s="115"/>
      <c r="J96" s="116">
        <f t="shared" si="17"/>
        <v>0</v>
      </c>
      <c r="K96" s="115"/>
      <c r="L96" s="116">
        <f t="shared" si="18"/>
        <v>0</v>
      </c>
      <c r="M96" s="115"/>
      <c r="N96" s="116">
        <f t="shared" si="19"/>
        <v>0</v>
      </c>
      <c r="O96" s="115"/>
      <c r="P96" s="116">
        <f t="shared" si="20"/>
        <v>0</v>
      </c>
      <c r="Q96" s="115"/>
      <c r="R96" s="116">
        <f t="shared" si="21"/>
        <v>0</v>
      </c>
      <c r="S96" s="117">
        <f t="shared" si="22"/>
        <v>0</v>
      </c>
      <c r="T96" s="118">
        <f t="shared" si="23"/>
        <v>0</v>
      </c>
      <c r="U96" s="120"/>
      <c r="V96" s="89"/>
    </row>
    <row r="97" spans="1:22" s="113" customFormat="1" ht="30" hidden="1" customHeight="1">
      <c r="A97" s="128">
        <f>'CONSTRUCTION COST ESTIMATE'!A97</f>
        <v>0</v>
      </c>
      <c r="B97" s="246">
        <f>'CONSTRUCTION COST ESTIMATE'!B97</f>
        <v>202.10599999999999</v>
      </c>
      <c r="C97" s="131" t="str">
        <f>'CONSTRUCTION COST ESTIMATE'!C97</f>
        <v>REMOVE RETAINING WALL</v>
      </c>
      <c r="D97" s="130">
        <f>'CONSTRUCTION COST ESTIMATE'!BA97</f>
        <v>0</v>
      </c>
      <c r="E97" s="114">
        <f>'CONSTRUCTION COST ESTIMATE'!BC97</f>
        <v>0</v>
      </c>
      <c r="F97" s="129" t="str">
        <f>'CONSTRUCTION COST ESTIMATE'!BB97</f>
        <v>LS</v>
      </c>
      <c r="G97" s="115"/>
      <c r="H97" s="116">
        <f t="shared" si="16"/>
        <v>0</v>
      </c>
      <c r="I97" s="115"/>
      <c r="J97" s="116">
        <f t="shared" si="17"/>
        <v>0</v>
      </c>
      <c r="K97" s="115"/>
      <c r="L97" s="116">
        <f t="shared" si="18"/>
        <v>0</v>
      </c>
      <c r="M97" s="115"/>
      <c r="N97" s="116">
        <f t="shared" si="19"/>
        <v>0</v>
      </c>
      <c r="O97" s="115"/>
      <c r="P97" s="116">
        <f t="shared" si="20"/>
        <v>0</v>
      </c>
      <c r="Q97" s="115"/>
      <c r="R97" s="116">
        <f t="shared" si="21"/>
        <v>0</v>
      </c>
      <c r="S97" s="117">
        <f t="shared" si="22"/>
        <v>0</v>
      </c>
      <c r="T97" s="118">
        <f t="shared" si="23"/>
        <v>0</v>
      </c>
      <c r="U97" s="120"/>
      <c r="V97" s="89"/>
    </row>
    <row r="98" spans="1:22" s="113" customFormat="1" ht="30" hidden="1" customHeight="1">
      <c r="A98" s="128">
        <f>'CONSTRUCTION COST ESTIMATE'!A98</f>
        <v>0</v>
      </c>
      <c r="B98" s="246">
        <f>'CONSTRUCTION COST ESTIMATE'!B98</f>
        <v>202.107</v>
      </c>
      <c r="C98" s="131" t="str">
        <f>'CONSTRUCTION COST ESTIMATE'!C98</f>
        <v>REMOVE AND SALVAGE RETAINING WALL</v>
      </c>
      <c r="D98" s="130">
        <f>'CONSTRUCTION COST ESTIMATE'!BA98</f>
        <v>0</v>
      </c>
      <c r="E98" s="114">
        <f>'CONSTRUCTION COST ESTIMATE'!BC98</f>
        <v>0</v>
      </c>
      <c r="F98" s="129" t="str">
        <f>'CONSTRUCTION COST ESTIMATE'!BB98</f>
        <v>LF</v>
      </c>
      <c r="G98" s="115"/>
      <c r="H98" s="116">
        <f t="shared" si="16"/>
        <v>0</v>
      </c>
      <c r="I98" s="115"/>
      <c r="J98" s="116">
        <f t="shared" si="17"/>
        <v>0</v>
      </c>
      <c r="K98" s="115"/>
      <c r="L98" s="116">
        <f t="shared" si="18"/>
        <v>0</v>
      </c>
      <c r="M98" s="115"/>
      <c r="N98" s="116">
        <f t="shared" si="19"/>
        <v>0</v>
      </c>
      <c r="O98" s="115"/>
      <c r="P98" s="116">
        <f t="shared" si="20"/>
        <v>0</v>
      </c>
      <c r="Q98" s="115"/>
      <c r="R98" s="116">
        <f t="shared" si="21"/>
        <v>0</v>
      </c>
      <c r="S98" s="117">
        <f t="shared" si="22"/>
        <v>0</v>
      </c>
      <c r="T98" s="118">
        <f t="shared" si="23"/>
        <v>0</v>
      </c>
      <c r="U98" s="120"/>
      <c r="V98" s="89"/>
    </row>
    <row r="99" spans="1:22" s="113" customFormat="1" ht="30" hidden="1" customHeight="1">
      <c r="A99" s="128">
        <f>'CONSTRUCTION COST ESTIMATE'!A99</f>
        <v>0</v>
      </c>
      <c r="B99" s="246">
        <f>'CONSTRUCTION COST ESTIMATE'!B99</f>
        <v>202.108</v>
      </c>
      <c r="C99" s="131" t="str">
        <f>'CONSTRUCTION COST ESTIMATE'!C99</f>
        <v>REMOVE AND SALVAGE RETAINING WALL</v>
      </c>
      <c r="D99" s="130">
        <f>'CONSTRUCTION COST ESTIMATE'!BA99</f>
        <v>0</v>
      </c>
      <c r="E99" s="114">
        <f>'CONSTRUCTION COST ESTIMATE'!BC99</f>
        <v>0</v>
      </c>
      <c r="F99" s="129" t="str">
        <f>'CONSTRUCTION COST ESTIMATE'!BB99</f>
        <v>LS</v>
      </c>
      <c r="G99" s="115"/>
      <c r="H99" s="116">
        <f t="shared" si="16"/>
        <v>0</v>
      </c>
      <c r="I99" s="115"/>
      <c r="J99" s="116">
        <f t="shared" si="17"/>
        <v>0</v>
      </c>
      <c r="K99" s="115"/>
      <c r="L99" s="116">
        <f t="shared" si="18"/>
        <v>0</v>
      </c>
      <c r="M99" s="115"/>
      <c r="N99" s="116">
        <f t="shared" si="19"/>
        <v>0</v>
      </c>
      <c r="O99" s="115"/>
      <c r="P99" s="116">
        <f t="shared" si="20"/>
        <v>0</v>
      </c>
      <c r="Q99" s="115"/>
      <c r="R99" s="116">
        <f t="shared" si="21"/>
        <v>0</v>
      </c>
      <c r="S99" s="117">
        <f t="shared" si="22"/>
        <v>0</v>
      </c>
      <c r="T99" s="118">
        <f t="shared" si="23"/>
        <v>0</v>
      </c>
      <c r="U99" s="120"/>
      <c r="V99" s="89"/>
    </row>
    <row r="100" spans="1:22" s="113" customFormat="1" ht="30" hidden="1" customHeight="1">
      <c r="A100" s="128">
        <f>'CONSTRUCTION COST ESTIMATE'!A100</f>
        <v>0</v>
      </c>
      <c r="B100" s="246">
        <f>'CONSTRUCTION COST ESTIMATE'!B100</f>
        <v>202.10900000000001</v>
      </c>
      <c r="C100" s="131" t="str">
        <f>'CONSTRUCTION COST ESTIMATE'!C100</f>
        <v>REMOVE AND REPLACE RETAINING WALL</v>
      </c>
      <c r="D100" s="130">
        <f>'CONSTRUCTION COST ESTIMATE'!BA100</f>
        <v>0</v>
      </c>
      <c r="E100" s="114">
        <f>'CONSTRUCTION COST ESTIMATE'!BC100</f>
        <v>0</v>
      </c>
      <c r="F100" s="129" t="str">
        <f>'CONSTRUCTION COST ESTIMATE'!BB100</f>
        <v>LF</v>
      </c>
      <c r="G100" s="115"/>
      <c r="H100" s="116">
        <f t="shared" si="16"/>
        <v>0</v>
      </c>
      <c r="I100" s="115"/>
      <c r="J100" s="116">
        <f t="shared" si="17"/>
        <v>0</v>
      </c>
      <c r="K100" s="115"/>
      <c r="L100" s="116">
        <f t="shared" si="18"/>
        <v>0</v>
      </c>
      <c r="M100" s="115"/>
      <c r="N100" s="116">
        <f t="shared" si="19"/>
        <v>0</v>
      </c>
      <c r="O100" s="115"/>
      <c r="P100" s="116">
        <f t="shared" si="20"/>
        <v>0</v>
      </c>
      <c r="Q100" s="115"/>
      <c r="R100" s="116">
        <f t="shared" si="21"/>
        <v>0</v>
      </c>
      <c r="S100" s="117">
        <f t="shared" si="22"/>
        <v>0</v>
      </c>
      <c r="T100" s="118">
        <f t="shared" si="23"/>
        <v>0</v>
      </c>
      <c r="U100" s="120"/>
      <c r="V100" s="89"/>
    </row>
    <row r="101" spans="1:22" s="113" customFormat="1" ht="30" hidden="1" customHeight="1">
      <c r="A101" s="128">
        <f>'CONSTRUCTION COST ESTIMATE'!A101</f>
        <v>0</v>
      </c>
      <c r="B101" s="246">
        <f>'CONSTRUCTION COST ESTIMATE'!B101</f>
        <v>202.11</v>
      </c>
      <c r="C101" s="131" t="str">
        <f>'CONSTRUCTION COST ESTIMATE'!C101</f>
        <v>REMOVE AND REPLACE RETAINING WALL</v>
      </c>
      <c r="D101" s="130">
        <f>'CONSTRUCTION COST ESTIMATE'!BA101</f>
        <v>0</v>
      </c>
      <c r="E101" s="114">
        <f>'CONSTRUCTION COST ESTIMATE'!BC101</f>
        <v>0</v>
      </c>
      <c r="F101" s="129" t="str">
        <f>'CONSTRUCTION COST ESTIMATE'!BB101</f>
        <v>LS</v>
      </c>
      <c r="G101" s="115"/>
      <c r="H101" s="116">
        <f t="shared" si="16"/>
        <v>0</v>
      </c>
      <c r="I101" s="115"/>
      <c r="J101" s="116">
        <f t="shared" si="17"/>
        <v>0</v>
      </c>
      <c r="K101" s="115"/>
      <c r="L101" s="116">
        <f t="shared" si="18"/>
        <v>0</v>
      </c>
      <c r="M101" s="115"/>
      <c r="N101" s="116">
        <f t="shared" si="19"/>
        <v>0</v>
      </c>
      <c r="O101" s="115"/>
      <c r="P101" s="116">
        <f t="shared" si="20"/>
        <v>0</v>
      </c>
      <c r="Q101" s="115"/>
      <c r="R101" s="116">
        <f t="shared" si="21"/>
        <v>0</v>
      </c>
      <c r="S101" s="117">
        <f t="shared" si="22"/>
        <v>0</v>
      </c>
      <c r="T101" s="118">
        <f t="shared" si="23"/>
        <v>0</v>
      </c>
      <c r="U101" s="120"/>
      <c r="V101" s="89"/>
    </row>
    <row r="102" spans="1:22" s="113" customFormat="1" ht="30" hidden="1" customHeight="1">
      <c r="A102" s="128">
        <f>'CONSTRUCTION COST ESTIMATE'!A102</f>
        <v>0</v>
      </c>
      <c r="B102" s="246">
        <f>'CONSTRUCTION COST ESTIMATE'!B102</f>
        <v>202.12</v>
      </c>
      <c r="C102" s="131" t="str">
        <f>'CONSTRUCTION COST ESTIMATE'!C102</f>
        <v>REMOVE SANITARY SEWER</v>
      </c>
      <c r="D102" s="130">
        <f>'CONSTRUCTION COST ESTIMATE'!BA102</f>
        <v>0</v>
      </c>
      <c r="E102" s="114">
        <f>'CONSTRUCTION COST ESTIMATE'!BC102</f>
        <v>0</v>
      </c>
      <c r="F102" s="129" t="str">
        <f>'CONSTRUCTION COST ESTIMATE'!BB102</f>
        <v>LF</v>
      </c>
      <c r="G102" s="115"/>
      <c r="H102" s="116">
        <f t="shared" si="16"/>
        <v>0</v>
      </c>
      <c r="I102" s="115"/>
      <c r="J102" s="116">
        <f t="shared" si="17"/>
        <v>0</v>
      </c>
      <c r="K102" s="115"/>
      <c r="L102" s="116">
        <f t="shared" si="18"/>
        <v>0</v>
      </c>
      <c r="M102" s="115"/>
      <c r="N102" s="116">
        <f t="shared" si="19"/>
        <v>0</v>
      </c>
      <c r="O102" s="115"/>
      <c r="P102" s="116">
        <f t="shared" si="20"/>
        <v>0</v>
      </c>
      <c r="Q102" s="115"/>
      <c r="R102" s="116">
        <f t="shared" si="21"/>
        <v>0</v>
      </c>
      <c r="S102" s="117">
        <f t="shared" si="22"/>
        <v>0</v>
      </c>
      <c r="T102" s="118">
        <f t="shared" si="23"/>
        <v>0</v>
      </c>
      <c r="U102" s="120"/>
      <c r="V102" s="89"/>
    </row>
    <row r="103" spans="1:22" s="113" customFormat="1" ht="30" hidden="1" customHeight="1">
      <c r="A103" s="128">
        <f>'CONSTRUCTION COST ESTIMATE'!A103</f>
        <v>0</v>
      </c>
      <c r="B103" s="246">
        <f>'CONSTRUCTION COST ESTIMATE'!B103</f>
        <v>202.12100000000001</v>
      </c>
      <c r="C103" s="131" t="str">
        <f>'CONSTRUCTION COST ESTIMATE'!C103</f>
        <v>ABANDON SANITARY SEWER</v>
      </c>
      <c r="D103" s="130">
        <f>'CONSTRUCTION COST ESTIMATE'!BA103</f>
        <v>0</v>
      </c>
      <c r="E103" s="114">
        <f>'CONSTRUCTION COST ESTIMATE'!BC103</f>
        <v>0</v>
      </c>
      <c r="F103" s="129" t="str">
        <f>'CONSTRUCTION COST ESTIMATE'!BB103</f>
        <v>LF</v>
      </c>
      <c r="G103" s="115"/>
      <c r="H103" s="116">
        <f t="shared" si="16"/>
        <v>0</v>
      </c>
      <c r="I103" s="115"/>
      <c r="J103" s="116">
        <f t="shared" si="17"/>
        <v>0</v>
      </c>
      <c r="K103" s="115"/>
      <c r="L103" s="116">
        <f t="shared" si="18"/>
        <v>0</v>
      </c>
      <c r="M103" s="115"/>
      <c r="N103" s="116">
        <f t="shared" si="19"/>
        <v>0</v>
      </c>
      <c r="O103" s="115"/>
      <c r="P103" s="116">
        <f t="shared" si="20"/>
        <v>0</v>
      </c>
      <c r="Q103" s="115"/>
      <c r="R103" s="116">
        <f t="shared" si="21"/>
        <v>0</v>
      </c>
      <c r="S103" s="117">
        <f t="shared" si="22"/>
        <v>0</v>
      </c>
      <c r="T103" s="118">
        <f t="shared" si="23"/>
        <v>0</v>
      </c>
      <c r="U103" s="120"/>
      <c r="V103" s="89"/>
    </row>
    <row r="104" spans="1:22" s="113" customFormat="1" ht="30" hidden="1" customHeight="1">
      <c r="A104" s="128">
        <f>'CONSTRUCTION COST ESTIMATE'!A104</f>
        <v>0</v>
      </c>
      <c r="B104" s="246">
        <f>'CONSTRUCTION COST ESTIMATE'!B104</f>
        <v>202.12200000000001</v>
      </c>
      <c r="C104" s="131" t="str">
        <f>'CONSTRUCTION COST ESTIMATE'!C104</f>
        <v>MORTAR AND SEAL  SANITARY SEWER MAIN CONNECTION</v>
      </c>
      <c r="D104" s="130">
        <f>'CONSTRUCTION COST ESTIMATE'!BA104</f>
        <v>0</v>
      </c>
      <c r="E104" s="114">
        <f>'CONSTRUCTION COST ESTIMATE'!BC104</f>
        <v>0</v>
      </c>
      <c r="F104" s="129" t="str">
        <f>'CONSTRUCTION COST ESTIMATE'!BB104</f>
        <v>EA</v>
      </c>
      <c r="G104" s="115"/>
      <c r="H104" s="116">
        <f t="shared" si="16"/>
        <v>0</v>
      </c>
      <c r="I104" s="115"/>
      <c r="J104" s="116">
        <f t="shared" si="17"/>
        <v>0</v>
      </c>
      <c r="K104" s="115"/>
      <c r="L104" s="116">
        <f t="shared" si="18"/>
        <v>0</v>
      </c>
      <c r="M104" s="115"/>
      <c r="N104" s="116">
        <f t="shared" si="19"/>
        <v>0</v>
      </c>
      <c r="O104" s="115"/>
      <c r="P104" s="116">
        <f t="shared" si="20"/>
        <v>0</v>
      </c>
      <c r="Q104" s="115"/>
      <c r="R104" s="116">
        <f t="shared" si="21"/>
        <v>0</v>
      </c>
      <c r="S104" s="117">
        <f t="shared" si="22"/>
        <v>0</v>
      </c>
      <c r="T104" s="118">
        <f t="shared" si="23"/>
        <v>0</v>
      </c>
      <c r="U104" s="120"/>
      <c r="V104" s="89"/>
    </row>
    <row r="105" spans="1:22" s="113" customFormat="1" ht="30" hidden="1" customHeight="1">
      <c r="A105" s="128">
        <f>'CONSTRUCTION COST ESTIMATE'!A105</f>
        <v>0</v>
      </c>
      <c r="B105" s="246">
        <f>'CONSTRUCTION COST ESTIMATE'!B105</f>
        <v>202.12299999999999</v>
      </c>
      <c r="C105" s="131" t="str">
        <f>'CONSTRUCTION COST ESTIMATE'!C105</f>
        <v>REMOVE SANITARY SEWER MANHOLE</v>
      </c>
      <c r="D105" s="130">
        <f>'CONSTRUCTION COST ESTIMATE'!BA105</f>
        <v>0</v>
      </c>
      <c r="E105" s="114">
        <f>'CONSTRUCTION COST ESTIMATE'!BC105</f>
        <v>0</v>
      </c>
      <c r="F105" s="129" t="str">
        <f>'CONSTRUCTION COST ESTIMATE'!BB105</f>
        <v>EA</v>
      </c>
      <c r="G105" s="115"/>
      <c r="H105" s="116">
        <f t="shared" si="16"/>
        <v>0</v>
      </c>
      <c r="I105" s="115"/>
      <c r="J105" s="116">
        <f t="shared" si="17"/>
        <v>0</v>
      </c>
      <c r="K105" s="115"/>
      <c r="L105" s="116">
        <f t="shared" si="18"/>
        <v>0</v>
      </c>
      <c r="M105" s="115"/>
      <c r="N105" s="116">
        <f t="shared" si="19"/>
        <v>0</v>
      </c>
      <c r="O105" s="115"/>
      <c r="P105" s="116">
        <f t="shared" si="20"/>
        <v>0</v>
      </c>
      <c r="Q105" s="115"/>
      <c r="R105" s="116">
        <f t="shared" si="21"/>
        <v>0</v>
      </c>
      <c r="S105" s="117">
        <f t="shared" si="22"/>
        <v>0</v>
      </c>
      <c r="T105" s="118">
        <f t="shared" si="23"/>
        <v>0</v>
      </c>
      <c r="U105" s="120"/>
      <c r="V105" s="89"/>
    </row>
    <row r="106" spans="1:22" s="113" customFormat="1" ht="30" hidden="1" customHeight="1">
      <c r="A106" s="128">
        <f>'CONSTRUCTION COST ESTIMATE'!A106</f>
        <v>0</v>
      </c>
      <c r="B106" s="246">
        <f>'CONSTRUCTION COST ESTIMATE'!B106</f>
        <v>202.124</v>
      </c>
      <c r="C106" s="131" t="str">
        <f>'CONSTRUCTION COST ESTIMATE'!C106</f>
        <v>ABANDON SANITARY SEWER MANHOLE</v>
      </c>
      <c r="D106" s="130">
        <f>'CONSTRUCTION COST ESTIMATE'!BA106</f>
        <v>0</v>
      </c>
      <c r="E106" s="114">
        <f>'CONSTRUCTION COST ESTIMATE'!BC106</f>
        <v>0</v>
      </c>
      <c r="F106" s="129" t="str">
        <f>'CONSTRUCTION COST ESTIMATE'!BB106</f>
        <v>EA</v>
      </c>
      <c r="G106" s="115"/>
      <c r="H106" s="116">
        <f t="shared" si="16"/>
        <v>0</v>
      </c>
      <c r="I106" s="115"/>
      <c r="J106" s="116">
        <f t="shared" si="17"/>
        <v>0</v>
      </c>
      <c r="K106" s="115"/>
      <c r="L106" s="116">
        <f t="shared" si="18"/>
        <v>0</v>
      </c>
      <c r="M106" s="115"/>
      <c r="N106" s="116">
        <f t="shared" si="19"/>
        <v>0</v>
      </c>
      <c r="O106" s="115"/>
      <c r="P106" s="116">
        <f t="shared" si="20"/>
        <v>0</v>
      </c>
      <c r="Q106" s="115"/>
      <c r="R106" s="116">
        <f t="shared" si="21"/>
        <v>0</v>
      </c>
      <c r="S106" s="117">
        <f t="shared" si="22"/>
        <v>0</v>
      </c>
      <c r="T106" s="118">
        <f t="shared" si="23"/>
        <v>0</v>
      </c>
      <c r="U106" s="120"/>
      <c r="V106" s="89"/>
    </row>
    <row r="107" spans="1:22" s="113" customFormat="1" ht="30" hidden="1" customHeight="1">
      <c r="A107" s="128">
        <f>'CONSTRUCTION COST ESTIMATE'!A107</f>
        <v>0</v>
      </c>
      <c r="B107" s="246">
        <f>'CONSTRUCTION COST ESTIMATE'!B107</f>
        <v>202.14</v>
      </c>
      <c r="C107" s="131" t="str">
        <f>'CONSTRUCTION COST ESTIMATE'!C107</f>
        <v>REMOVE WATER MAIN</v>
      </c>
      <c r="D107" s="130">
        <f>'CONSTRUCTION COST ESTIMATE'!BA107</f>
        <v>0</v>
      </c>
      <c r="E107" s="114">
        <f>'CONSTRUCTION COST ESTIMATE'!BC107</f>
        <v>0</v>
      </c>
      <c r="F107" s="129" t="str">
        <f>'CONSTRUCTION COST ESTIMATE'!BB107</f>
        <v>LF</v>
      </c>
      <c r="G107" s="115"/>
      <c r="H107" s="116">
        <f t="shared" si="16"/>
        <v>0</v>
      </c>
      <c r="I107" s="115"/>
      <c r="J107" s="116">
        <f t="shared" si="17"/>
        <v>0</v>
      </c>
      <c r="K107" s="115"/>
      <c r="L107" s="116">
        <f t="shared" si="18"/>
        <v>0</v>
      </c>
      <c r="M107" s="115"/>
      <c r="N107" s="116">
        <f t="shared" si="19"/>
        <v>0</v>
      </c>
      <c r="O107" s="115"/>
      <c r="P107" s="116">
        <f t="shared" si="20"/>
        <v>0</v>
      </c>
      <c r="Q107" s="115"/>
      <c r="R107" s="116">
        <f t="shared" si="21"/>
        <v>0</v>
      </c>
      <c r="S107" s="117">
        <f t="shared" si="22"/>
        <v>0</v>
      </c>
      <c r="T107" s="118">
        <f t="shared" si="23"/>
        <v>0</v>
      </c>
      <c r="U107" s="120"/>
      <c r="V107" s="89"/>
    </row>
    <row r="108" spans="1:22" s="113" customFormat="1" ht="30" hidden="1" customHeight="1">
      <c r="A108" s="128">
        <f>'CONSTRUCTION COST ESTIMATE'!A108</f>
        <v>0</v>
      </c>
      <c r="B108" s="246">
        <f>'CONSTRUCTION COST ESTIMATE'!B108</f>
        <v>202.14099999999999</v>
      </c>
      <c r="C108" s="131" t="str">
        <f>'CONSTRUCTION COST ESTIMATE'!C108</f>
        <v>ABANDON WATER MAIN</v>
      </c>
      <c r="D108" s="130">
        <f>'CONSTRUCTION COST ESTIMATE'!BA108</f>
        <v>0</v>
      </c>
      <c r="E108" s="114">
        <f>'CONSTRUCTION COST ESTIMATE'!BC108</f>
        <v>0</v>
      </c>
      <c r="F108" s="129" t="str">
        <f>'CONSTRUCTION COST ESTIMATE'!BB108</f>
        <v>LF</v>
      </c>
      <c r="G108" s="115"/>
      <c r="H108" s="116">
        <f t="shared" si="16"/>
        <v>0</v>
      </c>
      <c r="I108" s="115"/>
      <c r="J108" s="116">
        <f t="shared" si="17"/>
        <v>0</v>
      </c>
      <c r="K108" s="115"/>
      <c r="L108" s="116">
        <f t="shared" si="18"/>
        <v>0</v>
      </c>
      <c r="M108" s="115"/>
      <c r="N108" s="116">
        <f t="shared" si="19"/>
        <v>0</v>
      </c>
      <c r="O108" s="115"/>
      <c r="P108" s="116">
        <f t="shared" si="20"/>
        <v>0</v>
      </c>
      <c r="Q108" s="115"/>
      <c r="R108" s="116">
        <f t="shared" si="21"/>
        <v>0</v>
      </c>
      <c r="S108" s="117">
        <f t="shared" si="22"/>
        <v>0</v>
      </c>
      <c r="T108" s="118">
        <f t="shared" si="23"/>
        <v>0</v>
      </c>
      <c r="U108" s="120"/>
      <c r="V108" s="89"/>
    </row>
    <row r="109" spans="1:22" s="113" customFormat="1" ht="30" hidden="1" customHeight="1">
      <c r="A109" s="128">
        <f>'CONSTRUCTION COST ESTIMATE'!A109</f>
        <v>0</v>
      </c>
      <c r="B109" s="246">
        <f>'CONSTRUCTION COST ESTIMATE'!B109</f>
        <v>202.142</v>
      </c>
      <c r="C109" s="131" t="str">
        <f>'CONSTRUCTION COST ESTIMATE'!C109</f>
        <v>REMOVE WATER LATERAL</v>
      </c>
      <c r="D109" s="130">
        <f>'CONSTRUCTION COST ESTIMATE'!BA109</f>
        <v>0</v>
      </c>
      <c r="E109" s="114">
        <f>'CONSTRUCTION COST ESTIMATE'!BC109</f>
        <v>0</v>
      </c>
      <c r="F109" s="129" t="str">
        <f>'CONSTRUCTION COST ESTIMATE'!BB109</f>
        <v>LF</v>
      </c>
      <c r="G109" s="115"/>
      <c r="H109" s="116">
        <f t="shared" si="16"/>
        <v>0</v>
      </c>
      <c r="I109" s="115"/>
      <c r="J109" s="116">
        <f t="shared" si="17"/>
        <v>0</v>
      </c>
      <c r="K109" s="115"/>
      <c r="L109" s="116">
        <f t="shared" si="18"/>
        <v>0</v>
      </c>
      <c r="M109" s="115"/>
      <c r="N109" s="116">
        <f t="shared" si="19"/>
        <v>0</v>
      </c>
      <c r="O109" s="115"/>
      <c r="P109" s="116">
        <f t="shared" si="20"/>
        <v>0</v>
      </c>
      <c r="Q109" s="115"/>
      <c r="R109" s="116">
        <f t="shared" si="21"/>
        <v>0</v>
      </c>
      <c r="S109" s="117">
        <f t="shared" si="22"/>
        <v>0</v>
      </c>
      <c r="T109" s="118">
        <f t="shared" si="23"/>
        <v>0</v>
      </c>
      <c r="U109" s="120"/>
      <c r="V109" s="89"/>
    </row>
    <row r="110" spans="1:22" s="113" customFormat="1" ht="30" hidden="1" customHeight="1">
      <c r="A110" s="128">
        <f>'CONSTRUCTION COST ESTIMATE'!A110</f>
        <v>0</v>
      </c>
      <c r="B110" s="246">
        <f>'CONSTRUCTION COST ESTIMATE'!B110</f>
        <v>202.143</v>
      </c>
      <c r="C110" s="131" t="str">
        <f>'CONSTRUCTION COST ESTIMATE'!C110</f>
        <v>ABANDON WATER LATERAL</v>
      </c>
      <c r="D110" s="130">
        <f>'CONSTRUCTION COST ESTIMATE'!BA110</f>
        <v>0</v>
      </c>
      <c r="E110" s="114">
        <f>'CONSTRUCTION COST ESTIMATE'!BC110</f>
        <v>0</v>
      </c>
      <c r="F110" s="129" t="str">
        <f>'CONSTRUCTION COST ESTIMATE'!BB110</f>
        <v>LF</v>
      </c>
      <c r="G110" s="115"/>
      <c r="H110" s="116">
        <f t="shared" si="16"/>
        <v>0</v>
      </c>
      <c r="I110" s="115"/>
      <c r="J110" s="116">
        <f t="shared" si="17"/>
        <v>0</v>
      </c>
      <c r="K110" s="115"/>
      <c r="L110" s="116">
        <f t="shared" si="18"/>
        <v>0</v>
      </c>
      <c r="M110" s="115"/>
      <c r="N110" s="116">
        <f t="shared" si="19"/>
        <v>0</v>
      </c>
      <c r="O110" s="115"/>
      <c r="P110" s="116">
        <f t="shared" si="20"/>
        <v>0</v>
      </c>
      <c r="Q110" s="115"/>
      <c r="R110" s="116">
        <f t="shared" si="21"/>
        <v>0</v>
      </c>
      <c r="S110" s="117">
        <f t="shared" si="22"/>
        <v>0</v>
      </c>
      <c r="T110" s="118">
        <f t="shared" si="23"/>
        <v>0</v>
      </c>
      <c r="U110" s="120"/>
      <c r="V110" s="89"/>
    </row>
    <row r="111" spans="1:22" s="113" customFormat="1" ht="30" hidden="1" customHeight="1">
      <c r="A111" s="128">
        <f>'CONSTRUCTION COST ESTIMATE'!A111</f>
        <v>0</v>
      </c>
      <c r="B111" s="246">
        <f>'CONSTRUCTION COST ESTIMATE'!B111</f>
        <v>202.14400000000001</v>
      </c>
      <c r="C111" s="131" t="str">
        <f>'CONSTRUCTION COST ESTIMATE'!C111</f>
        <v>REMOVE WATER VALVE</v>
      </c>
      <c r="D111" s="130">
        <f>'CONSTRUCTION COST ESTIMATE'!BA111</f>
        <v>0</v>
      </c>
      <c r="E111" s="114">
        <f>'CONSTRUCTION COST ESTIMATE'!BC111</f>
        <v>0</v>
      </c>
      <c r="F111" s="129" t="str">
        <f>'CONSTRUCTION COST ESTIMATE'!BB111</f>
        <v>EA</v>
      </c>
      <c r="G111" s="115"/>
      <c r="H111" s="116">
        <f t="shared" si="16"/>
        <v>0</v>
      </c>
      <c r="I111" s="115"/>
      <c r="J111" s="116">
        <f t="shared" si="17"/>
        <v>0</v>
      </c>
      <c r="K111" s="115"/>
      <c r="L111" s="116">
        <f t="shared" si="18"/>
        <v>0</v>
      </c>
      <c r="M111" s="115"/>
      <c r="N111" s="116">
        <f t="shared" si="19"/>
        <v>0</v>
      </c>
      <c r="O111" s="115"/>
      <c r="P111" s="116">
        <f t="shared" si="20"/>
        <v>0</v>
      </c>
      <c r="Q111" s="115"/>
      <c r="R111" s="116">
        <f t="shared" si="21"/>
        <v>0</v>
      </c>
      <c r="S111" s="117">
        <f t="shared" si="22"/>
        <v>0</v>
      </c>
      <c r="T111" s="118">
        <f t="shared" si="23"/>
        <v>0</v>
      </c>
      <c r="U111" s="120"/>
      <c r="V111" s="89"/>
    </row>
    <row r="112" spans="1:22" s="113" customFormat="1" ht="30" hidden="1" customHeight="1">
      <c r="A112" s="128">
        <f>'CONSTRUCTION COST ESTIMATE'!A112</f>
        <v>0</v>
      </c>
      <c r="B112" s="246">
        <f>'CONSTRUCTION COST ESTIMATE'!B112</f>
        <v>202.14500000000001</v>
      </c>
      <c r="C112" s="131" t="str">
        <f>'CONSTRUCTION COST ESTIMATE'!C112</f>
        <v>ABANDON WATER VALVE</v>
      </c>
      <c r="D112" s="130">
        <f>'CONSTRUCTION COST ESTIMATE'!BA112</f>
        <v>0</v>
      </c>
      <c r="E112" s="114">
        <f>'CONSTRUCTION COST ESTIMATE'!BC112</f>
        <v>0</v>
      </c>
      <c r="F112" s="129" t="str">
        <f>'CONSTRUCTION COST ESTIMATE'!BB112</f>
        <v>EA</v>
      </c>
      <c r="G112" s="115"/>
      <c r="H112" s="116">
        <f t="shared" si="16"/>
        <v>0</v>
      </c>
      <c r="I112" s="115"/>
      <c r="J112" s="116">
        <f t="shared" si="17"/>
        <v>0</v>
      </c>
      <c r="K112" s="115"/>
      <c r="L112" s="116">
        <f t="shared" si="18"/>
        <v>0</v>
      </c>
      <c r="M112" s="115"/>
      <c r="N112" s="116">
        <f t="shared" si="19"/>
        <v>0</v>
      </c>
      <c r="O112" s="115"/>
      <c r="P112" s="116">
        <f t="shared" si="20"/>
        <v>0</v>
      </c>
      <c r="Q112" s="115"/>
      <c r="R112" s="116">
        <f t="shared" si="21"/>
        <v>0</v>
      </c>
      <c r="S112" s="117">
        <f t="shared" si="22"/>
        <v>0</v>
      </c>
      <c r="T112" s="118">
        <f t="shared" si="23"/>
        <v>0</v>
      </c>
      <c r="U112" s="120"/>
      <c r="V112" s="89"/>
    </row>
    <row r="113" spans="1:22" s="113" customFormat="1" ht="30" hidden="1" customHeight="1">
      <c r="A113" s="128">
        <f>'CONSTRUCTION COST ESTIMATE'!A113</f>
        <v>0</v>
      </c>
      <c r="B113" s="246">
        <f>'CONSTRUCTION COST ESTIMATE'!B113</f>
        <v>202.14599999999999</v>
      </c>
      <c r="C113" s="131" t="str">
        <f>'CONSTRUCTION COST ESTIMATE'!C113</f>
        <v>REMOVE ASBESTOS-CEMENT WATER PIPE</v>
      </c>
      <c r="D113" s="130">
        <f>'CONSTRUCTION COST ESTIMATE'!BA113</f>
        <v>0</v>
      </c>
      <c r="E113" s="114">
        <f>'CONSTRUCTION COST ESTIMATE'!BC113</f>
        <v>0</v>
      </c>
      <c r="F113" s="129" t="str">
        <f>'CONSTRUCTION COST ESTIMATE'!BB113</f>
        <v>LF</v>
      </c>
      <c r="G113" s="115"/>
      <c r="H113" s="116">
        <f t="shared" si="16"/>
        <v>0</v>
      </c>
      <c r="I113" s="115"/>
      <c r="J113" s="116">
        <f t="shared" si="17"/>
        <v>0</v>
      </c>
      <c r="K113" s="115"/>
      <c r="L113" s="116">
        <f t="shared" si="18"/>
        <v>0</v>
      </c>
      <c r="M113" s="115"/>
      <c r="N113" s="116">
        <f t="shared" si="19"/>
        <v>0</v>
      </c>
      <c r="O113" s="115"/>
      <c r="P113" s="116">
        <f t="shared" si="20"/>
        <v>0</v>
      </c>
      <c r="Q113" s="115"/>
      <c r="R113" s="116">
        <f t="shared" si="21"/>
        <v>0</v>
      </c>
      <c r="S113" s="117">
        <f t="shared" si="22"/>
        <v>0</v>
      </c>
      <c r="T113" s="118">
        <f t="shared" si="23"/>
        <v>0</v>
      </c>
      <c r="U113" s="120"/>
      <c r="V113" s="89"/>
    </row>
    <row r="114" spans="1:22" s="113" customFormat="1" ht="30" hidden="1" customHeight="1">
      <c r="A114" s="128">
        <f>'CONSTRUCTION COST ESTIMATE'!A114</f>
        <v>0</v>
      </c>
      <c r="B114" s="246">
        <f>'CONSTRUCTION COST ESTIMATE'!B114</f>
        <v>202.14699999999999</v>
      </c>
      <c r="C114" s="131" t="str">
        <f>'CONSTRUCTION COST ESTIMATE'!C114</f>
        <v>ABANDON ASBESTOS-CEMENT WATER PIPE</v>
      </c>
      <c r="D114" s="130">
        <f>'CONSTRUCTION COST ESTIMATE'!BA114</f>
        <v>0</v>
      </c>
      <c r="E114" s="114">
        <f>'CONSTRUCTION COST ESTIMATE'!BC114</f>
        <v>0</v>
      </c>
      <c r="F114" s="129" t="str">
        <f>'CONSTRUCTION COST ESTIMATE'!BB114</f>
        <v>LF</v>
      </c>
      <c r="G114" s="115"/>
      <c r="H114" s="116">
        <f t="shared" si="16"/>
        <v>0</v>
      </c>
      <c r="I114" s="115"/>
      <c r="J114" s="116">
        <f t="shared" si="17"/>
        <v>0</v>
      </c>
      <c r="K114" s="115"/>
      <c r="L114" s="116">
        <f t="shared" si="18"/>
        <v>0</v>
      </c>
      <c r="M114" s="115"/>
      <c r="N114" s="116">
        <f t="shared" si="19"/>
        <v>0</v>
      </c>
      <c r="O114" s="115"/>
      <c r="P114" s="116">
        <f t="shared" si="20"/>
        <v>0</v>
      </c>
      <c r="Q114" s="115"/>
      <c r="R114" s="116">
        <f t="shared" si="21"/>
        <v>0</v>
      </c>
      <c r="S114" s="117">
        <f t="shared" si="22"/>
        <v>0</v>
      </c>
      <c r="T114" s="118">
        <f t="shared" si="23"/>
        <v>0</v>
      </c>
      <c r="U114" s="120"/>
      <c r="V114" s="89"/>
    </row>
    <row r="115" spans="1:22" s="113" customFormat="1" ht="30" hidden="1" customHeight="1">
      <c r="A115" s="128">
        <f>'CONSTRUCTION COST ESTIMATE'!A115</f>
        <v>0</v>
      </c>
      <c r="B115" s="246">
        <f>'CONSTRUCTION COST ESTIMATE'!B115</f>
        <v>202.148</v>
      </c>
      <c r="C115" s="131" t="str">
        <f>'CONSTRUCTION COST ESTIMATE'!C115</f>
        <v>REMOVE WATER METER BOX</v>
      </c>
      <c r="D115" s="130">
        <f>'CONSTRUCTION COST ESTIMATE'!BA115</f>
        <v>0</v>
      </c>
      <c r="E115" s="114">
        <f>'CONSTRUCTION COST ESTIMATE'!BC115</f>
        <v>0</v>
      </c>
      <c r="F115" s="129" t="str">
        <f>'CONSTRUCTION COST ESTIMATE'!BB115</f>
        <v>EA</v>
      </c>
      <c r="G115" s="115"/>
      <c r="H115" s="116">
        <f t="shared" si="16"/>
        <v>0</v>
      </c>
      <c r="I115" s="115"/>
      <c r="J115" s="116">
        <f t="shared" si="17"/>
        <v>0</v>
      </c>
      <c r="K115" s="115"/>
      <c r="L115" s="116">
        <f t="shared" si="18"/>
        <v>0</v>
      </c>
      <c r="M115" s="115"/>
      <c r="N115" s="116">
        <f t="shared" si="19"/>
        <v>0</v>
      </c>
      <c r="O115" s="115"/>
      <c r="P115" s="116">
        <f t="shared" si="20"/>
        <v>0</v>
      </c>
      <c r="Q115" s="115"/>
      <c r="R115" s="116">
        <f t="shared" si="21"/>
        <v>0</v>
      </c>
      <c r="S115" s="117">
        <f t="shared" si="22"/>
        <v>0</v>
      </c>
      <c r="T115" s="118">
        <f t="shared" si="23"/>
        <v>0</v>
      </c>
      <c r="U115" s="120"/>
      <c r="V115" s="89"/>
    </row>
    <row r="116" spans="1:22" s="113" customFormat="1" ht="30" hidden="1" customHeight="1">
      <c r="A116" s="128">
        <f>'CONSTRUCTION COST ESTIMATE'!A116</f>
        <v>0</v>
      </c>
      <c r="B116" s="246">
        <f>'CONSTRUCTION COST ESTIMATE'!B116</f>
        <v>202.149</v>
      </c>
      <c r="C116" s="131" t="str">
        <f>'CONSTRUCTION COST ESTIMATE'!C116</f>
        <v>REMOVE WATER METER</v>
      </c>
      <c r="D116" s="130">
        <f>'CONSTRUCTION COST ESTIMATE'!BA116</f>
        <v>0</v>
      </c>
      <c r="E116" s="114">
        <f>'CONSTRUCTION COST ESTIMATE'!BC116</f>
        <v>0</v>
      </c>
      <c r="F116" s="129" t="str">
        <f>'CONSTRUCTION COST ESTIMATE'!BB116</f>
        <v>EA</v>
      </c>
      <c r="G116" s="115"/>
      <c r="H116" s="116">
        <f t="shared" si="16"/>
        <v>0</v>
      </c>
      <c r="I116" s="115"/>
      <c r="J116" s="116">
        <f t="shared" si="17"/>
        <v>0</v>
      </c>
      <c r="K116" s="115"/>
      <c r="L116" s="116">
        <f t="shared" si="18"/>
        <v>0</v>
      </c>
      <c r="M116" s="115"/>
      <c r="N116" s="116">
        <f t="shared" si="19"/>
        <v>0</v>
      </c>
      <c r="O116" s="115"/>
      <c r="P116" s="116">
        <f t="shared" si="20"/>
        <v>0</v>
      </c>
      <c r="Q116" s="115"/>
      <c r="R116" s="116">
        <f t="shared" si="21"/>
        <v>0</v>
      </c>
      <c r="S116" s="117">
        <f t="shared" si="22"/>
        <v>0</v>
      </c>
      <c r="T116" s="118">
        <f t="shared" si="23"/>
        <v>0</v>
      </c>
      <c r="U116" s="120"/>
      <c r="V116" s="89"/>
    </row>
    <row r="117" spans="1:22" s="113" customFormat="1" ht="30" hidden="1" customHeight="1">
      <c r="A117" s="128">
        <f>'CONSTRUCTION COST ESTIMATE'!A117</f>
        <v>0</v>
      </c>
      <c r="B117" s="246">
        <f>'CONSTRUCTION COST ESTIMATE'!B117</f>
        <v>202.16</v>
      </c>
      <c r="C117" s="131" t="str">
        <f>'CONSTRUCTION COST ESTIMATE'!C117</f>
        <v>REMOVE IRRIGATION VALVE</v>
      </c>
      <c r="D117" s="130">
        <f>'CONSTRUCTION COST ESTIMATE'!BA117</f>
        <v>0</v>
      </c>
      <c r="E117" s="114">
        <f>'CONSTRUCTION COST ESTIMATE'!BC117</f>
        <v>0</v>
      </c>
      <c r="F117" s="129" t="str">
        <f>'CONSTRUCTION COST ESTIMATE'!BB117</f>
        <v>EA</v>
      </c>
      <c r="G117" s="115"/>
      <c r="H117" s="116">
        <f t="shared" si="16"/>
        <v>0</v>
      </c>
      <c r="I117" s="115"/>
      <c r="J117" s="116">
        <f t="shared" si="17"/>
        <v>0</v>
      </c>
      <c r="K117" s="115"/>
      <c r="L117" s="116">
        <f t="shared" si="18"/>
        <v>0</v>
      </c>
      <c r="M117" s="115"/>
      <c r="N117" s="116">
        <f t="shared" si="19"/>
        <v>0</v>
      </c>
      <c r="O117" s="115"/>
      <c r="P117" s="116">
        <f t="shared" si="20"/>
        <v>0</v>
      </c>
      <c r="Q117" s="115"/>
      <c r="R117" s="116">
        <f t="shared" si="21"/>
        <v>0</v>
      </c>
      <c r="S117" s="117">
        <f t="shared" si="22"/>
        <v>0</v>
      </c>
      <c r="T117" s="118">
        <f t="shared" si="23"/>
        <v>0</v>
      </c>
      <c r="U117" s="120"/>
      <c r="V117" s="89"/>
    </row>
    <row r="118" spans="1:22" s="113" customFormat="1" ht="30" hidden="1" customHeight="1">
      <c r="A118" s="128">
        <f>'CONSTRUCTION COST ESTIMATE'!A118</f>
        <v>0</v>
      </c>
      <c r="B118" s="246">
        <f>'CONSTRUCTION COST ESTIMATE'!B118</f>
        <v>202.161</v>
      </c>
      <c r="C118" s="131" t="str">
        <f>'CONSTRUCTION COST ESTIMATE'!C118</f>
        <v>REMOVE AND SALVAGE IRRIGATION VALVE</v>
      </c>
      <c r="D118" s="130">
        <f>'CONSTRUCTION COST ESTIMATE'!BA118</f>
        <v>0</v>
      </c>
      <c r="E118" s="114">
        <f>'CONSTRUCTION COST ESTIMATE'!BC118</f>
        <v>0</v>
      </c>
      <c r="F118" s="129" t="str">
        <f>'CONSTRUCTION COST ESTIMATE'!BB118</f>
        <v>EA</v>
      </c>
      <c r="G118" s="115"/>
      <c r="H118" s="116">
        <f t="shared" si="16"/>
        <v>0</v>
      </c>
      <c r="I118" s="115"/>
      <c r="J118" s="116">
        <f t="shared" si="17"/>
        <v>0</v>
      </c>
      <c r="K118" s="115"/>
      <c r="L118" s="116">
        <f t="shared" si="18"/>
        <v>0</v>
      </c>
      <c r="M118" s="115"/>
      <c r="N118" s="116">
        <f t="shared" si="19"/>
        <v>0</v>
      </c>
      <c r="O118" s="115"/>
      <c r="P118" s="116">
        <f t="shared" si="20"/>
        <v>0</v>
      </c>
      <c r="Q118" s="115"/>
      <c r="R118" s="116">
        <f t="shared" si="21"/>
        <v>0</v>
      </c>
      <c r="S118" s="117">
        <f t="shared" si="22"/>
        <v>0</v>
      </c>
      <c r="T118" s="118">
        <f t="shared" si="23"/>
        <v>0</v>
      </c>
      <c r="U118" s="120"/>
      <c r="V118" s="89"/>
    </row>
    <row r="119" spans="1:22" s="113" customFormat="1" ht="30" hidden="1" customHeight="1">
      <c r="A119" s="128">
        <f>'CONSTRUCTION COST ESTIMATE'!A119</f>
        <v>0</v>
      </c>
      <c r="B119" s="246">
        <f>'CONSTRUCTION COST ESTIMATE'!B119</f>
        <v>202.16200000000001</v>
      </c>
      <c r="C119" s="131" t="str">
        <f>'CONSTRUCTION COST ESTIMATE'!C119</f>
        <v>REMOVE AND RELOCATE IRRIGATION VALVE</v>
      </c>
      <c r="D119" s="130">
        <f>'CONSTRUCTION COST ESTIMATE'!BA119</f>
        <v>0</v>
      </c>
      <c r="E119" s="114">
        <f>'CONSTRUCTION COST ESTIMATE'!BC119</f>
        <v>0</v>
      </c>
      <c r="F119" s="129" t="str">
        <f>'CONSTRUCTION COST ESTIMATE'!BB119</f>
        <v>EA</v>
      </c>
      <c r="G119" s="115"/>
      <c r="H119" s="116">
        <f t="shared" si="16"/>
        <v>0</v>
      </c>
      <c r="I119" s="115"/>
      <c r="J119" s="116">
        <f t="shared" si="17"/>
        <v>0</v>
      </c>
      <c r="K119" s="115"/>
      <c r="L119" s="116">
        <f t="shared" si="18"/>
        <v>0</v>
      </c>
      <c r="M119" s="115"/>
      <c r="N119" s="116">
        <f t="shared" si="19"/>
        <v>0</v>
      </c>
      <c r="O119" s="115"/>
      <c r="P119" s="116">
        <f t="shared" si="20"/>
        <v>0</v>
      </c>
      <c r="Q119" s="115"/>
      <c r="R119" s="116">
        <f t="shared" si="21"/>
        <v>0</v>
      </c>
      <c r="S119" s="117">
        <f t="shared" si="22"/>
        <v>0</v>
      </c>
      <c r="T119" s="118">
        <f t="shared" si="23"/>
        <v>0</v>
      </c>
      <c r="U119" s="120"/>
      <c r="V119" s="89"/>
    </row>
    <row r="120" spans="1:22" s="113" customFormat="1" ht="30" hidden="1" customHeight="1">
      <c r="A120" s="128">
        <f>'CONSTRUCTION COST ESTIMATE'!A120</f>
        <v>0</v>
      </c>
      <c r="B120" s="246">
        <f>'CONSTRUCTION COST ESTIMATE'!B120</f>
        <v>202.16300000000001</v>
      </c>
      <c r="C120" s="131" t="str">
        <f>'CONSTRUCTION COST ESTIMATE'!C120</f>
        <v>REMOVE TREES</v>
      </c>
      <c r="D120" s="130">
        <f>'CONSTRUCTION COST ESTIMATE'!BA120</f>
        <v>0</v>
      </c>
      <c r="E120" s="114">
        <f>'CONSTRUCTION COST ESTIMATE'!BC120</f>
        <v>0</v>
      </c>
      <c r="F120" s="129" t="str">
        <f>'CONSTRUCTION COST ESTIMATE'!BB120</f>
        <v>EA</v>
      </c>
      <c r="G120" s="115"/>
      <c r="H120" s="116">
        <f t="shared" si="16"/>
        <v>0</v>
      </c>
      <c r="I120" s="115"/>
      <c r="J120" s="116">
        <f t="shared" si="17"/>
        <v>0</v>
      </c>
      <c r="K120" s="115"/>
      <c r="L120" s="116">
        <f t="shared" si="18"/>
        <v>0</v>
      </c>
      <c r="M120" s="115"/>
      <c r="N120" s="116">
        <f t="shared" si="19"/>
        <v>0</v>
      </c>
      <c r="O120" s="115"/>
      <c r="P120" s="116">
        <f t="shared" si="20"/>
        <v>0</v>
      </c>
      <c r="Q120" s="115"/>
      <c r="R120" s="116">
        <f t="shared" si="21"/>
        <v>0</v>
      </c>
      <c r="S120" s="117">
        <f t="shared" si="22"/>
        <v>0</v>
      </c>
      <c r="T120" s="118">
        <f t="shared" si="23"/>
        <v>0</v>
      </c>
      <c r="U120" s="120"/>
      <c r="V120" s="89"/>
    </row>
    <row r="121" spans="1:22" s="113" customFormat="1" ht="30" hidden="1" customHeight="1">
      <c r="A121" s="128">
        <f>'CONSTRUCTION COST ESTIMATE'!A121</f>
        <v>0</v>
      </c>
      <c r="B121" s="246">
        <f>'CONSTRUCTION COST ESTIMATE'!B121</f>
        <v>202.16399999999999</v>
      </c>
      <c r="C121" s="131" t="str">
        <f>'CONSTRUCTION COST ESTIMATE'!C121</f>
        <v>REMOVE BUSHES</v>
      </c>
      <c r="D121" s="130">
        <f>'CONSTRUCTION COST ESTIMATE'!BA121</f>
        <v>0</v>
      </c>
      <c r="E121" s="114">
        <f>'CONSTRUCTION COST ESTIMATE'!BC121</f>
        <v>0</v>
      </c>
      <c r="F121" s="129" t="str">
        <f>'CONSTRUCTION COST ESTIMATE'!BB121</f>
        <v>EA</v>
      </c>
      <c r="G121" s="115"/>
      <c r="H121" s="116">
        <f t="shared" si="16"/>
        <v>0</v>
      </c>
      <c r="I121" s="115"/>
      <c r="J121" s="116">
        <f t="shared" si="17"/>
        <v>0</v>
      </c>
      <c r="K121" s="115"/>
      <c r="L121" s="116">
        <f t="shared" si="18"/>
        <v>0</v>
      </c>
      <c r="M121" s="115"/>
      <c r="N121" s="116">
        <f t="shared" si="19"/>
        <v>0</v>
      </c>
      <c r="O121" s="115"/>
      <c r="P121" s="116">
        <f t="shared" si="20"/>
        <v>0</v>
      </c>
      <c r="Q121" s="115"/>
      <c r="R121" s="116">
        <f t="shared" si="21"/>
        <v>0</v>
      </c>
      <c r="S121" s="117">
        <f t="shared" si="22"/>
        <v>0</v>
      </c>
      <c r="T121" s="118">
        <f t="shared" si="23"/>
        <v>0</v>
      </c>
      <c r="U121" s="120"/>
      <c r="V121" s="89"/>
    </row>
    <row r="122" spans="1:22" s="113" customFormat="1" ht="30" hidden="1" customHeight="1">
      <c r="A122" s="128">
        <f>'CONSTRUCTION COST ESTIMATE'!A122</f>
        <v>0</v>
      </c>
      <c r="B122" s="246">
        <f>'CONSTRUCTION COST ESTIMATE'!B122</f>
        <v>202.16499999999999</v>
      </c>
      <c r="C122" s="131" t="str">
        <f>'CONSTRUCTION COST ESTIMATE'!C122</f>
        <v>REMOVE SHRUBS</v>
      </c>
      <c r="D122" s="130">
        <f>'CONSTRUCTION COST ESTIMATE'!BA122</f>
        <v>0</v>
      </c>
      <c r="E122" s="114">
        <f>'CONSTRUCTION COST ESTIMATE'!BC122</f>
        <v>0</v>
      </c>
      <c r="F122" s="129" t="str">
        <f>'CONSTRUCTION COST ESTIMATE'!BB122</f>
        <v>EA</v>
      </c>
      <c r="G122" s="115"/>
      <c r="H122" s="116">
        <f t="shared" si="16"/>
        <v>0</v>
      </c>
      <c r="I122" s="115"/>
      <c r="J122" s="116">
        <f t="shared" si="17"/>
        <v>0</v>
      </c>
      <c r="K122" s="115"/>
      <c r="L122" s="116">
        <f t="shared" si="18"/>
        <v>0</v>
      </c>
      <c r="M122" s="115"/>
      <c r="N122" s="116">
        <f t="shared" si="19"/>
        <v>0</v>
      </c>
      <c r="O122" s="115"/>
      <c r="P122" s="116">
        <f t="shared" si="20"/>
        <v>0</v>
      </c>
      <c r="Q122" s="115"/>
      <c r="R122" s="116">
        <f t="shared" si="21"/>
        <v>0</v>
      </c>
      <c r="S122" s="117">
        <f t="shared" si="22"/>
        <v>0</v>
      </c>
      <c r="T122" s="118">
        <f t="shared" si="23"/>
        <v>0</v>
      </c>
      <c r="U122" s="120"/>
      <c r="V122" s="89"/>
    </row>
    <row r="123" spans="1:22" s="113" customFormat="1" ht="30" hidden="1" customHeight="1">
      <c r="A123" s="128">
        <f>'CONSTRUCTION COST ESTIMATE'!A123</f>
        <v>0</v>
      </c>
      <c r="B123" s="246">
        <f>'CONSTRUCTION COST ESTIMATE'!B123</f>
        <v>202.166</v>
      </c>
      <c r="C123" s="131" t="str">
        <f>'CONSTRUCTION COST ESTIMATE'!C123</f>
        <v>REMOVE LANDSCAPE ROCK</v>
      </c>
      <c r="D123" s="130">
        <f>'CONSTRUCTION COST ESTIMATE'!BA123</f>
        <v>0</v>
      </c>
      <c r="E123" s="114">
        <f>'CONSTRUCTION COST ESTIMATE'!BC123</f>
        <v>0</v>
      </c>
      <c r="F123" s="129" t="str">
        <f>'CONSTRUCTION COST ESTIMATE'!BB123</f>
        <v>LS</v>
      </c>
      <c r="G123" s="115"/>
      <c r="H123" s="116">
        <f t="shared" si="16"/>
        <v>0</v>
      </c>
      <c r="I123" s="115"/>
      <c r="J123" s="116">
        <f t="shared" si="17"/>
        <v>0</v>
      </c>
      <c r="K123" s="115"/>
      <c r="L123" s="116">
        <f t="shared" si="18"/>
        <v>0</v>
      </c>
      <c r="M123" s="115"/>
      <c r="N123" s="116">
        <f t="shared" si="19"/>
        <v>0</v>
      </c>
      <c r="O123" s="115"/>
      <c r="P123" s="116">
        <f t="shared" si="20"/>
        <v>0</v>
      </c>
      <c r="Q123" s="115"/>
      <c r="R123" s="116">
        <f t="shared" si="21"/>
        <v>0</v>
      </c>
      <c r="S123" s="117">
        <f t="shared" si="22"/>
        <v>0</v>
      </c>
      <c r="T123" s="118">
        <f t="shared" si="23"/>
        <v>0</v>
      </c>
      <c r="U123" s="120"/>
      <c r="V123" s="89"/>
    </row>
    <row r="124" spans="1:22" s="113" customFormat="1" ht="30" hidden="1" customHeight="1">
      <c r="A124" s="128">
        <f>'CONSTRUCTION COST ESTIMATE'!A124</f>
        <v>0</v>
      </c>
      <c r="B124" s="246">
        <f>'CONSTRUCTION COST ESTIMATE'!B124</f>
        <v>202.167</v>
      </c>
      <c r="C124" s="131" t="str">
        <f>'CONSTRUCTION COST ESTIMATE'!C124</f>
        <v>REMOVE PAVING STONES</v>
      </c>
      <c r="D124" s="130">
        <f>'CONSTRUCTION COST ESTIMATE'!BA124</f>
        <v>0</v>
      </c>
      <c r="E124" s="114">
        <f>'CONSTRUCTION COST ESTIMATE'!BC124</f>
        <v>0</v>
      </c>
      <c r="F124" s="129" t="str">
        <f>'CONSTRUCTION COST ESTIMATE'!BB124</f>
        <v>SF</v>
      </c>
      <c r="G124" s="115"/>
      <c r="H124" s="116">
        <f t="shared" si="16"/>
        <v>0</v>
      </c>
      <c r="I124" s="115"/>
      <c r="J124" s="116">
        <f t="shared" si="17"/>
        <v>0</v>
      </c>
      <c r="K124" s="115"/>
      <c r="L124" s="116">
        <f t="shared" si="18"/>
        <v>0</v>
      </c>
      <c r="M124" s="115"/>
      <c r="N124" s="116">
        <f t="shared" si="19"/>
        <v>0</v>
      </c>
      <c r="O124" s="115"/>
      <c r="P124" s="116">
        <f t="shared" si="20"/>
        <v>0</v>
      </c>
      <c r="Q124" s="115"/>
      <c r="R124" s="116">
        <f t="shared" si="21"/>
        <v>0</v>
      </c>
      <c r="S124" s="117">
        <f t="shared" si="22"/>
        <v>0</v>
      </c>
      <c r="T124" s="118">
        <f t="shared" si="23"/>
        <v>0</v>
      </c>
      <c r="U124" s="120"/>
      <c r="V124" s="89"/>
    </row>
    <row r="125" spans="1:22" s="113" customFormat="1" ht="30" hidden="1" customHeight="1">
      <c r="A125" s="128">
        <f>'CONSTRUCTION COST ESTIMATE'!A125</f>
        <v>0</v>
      </c>
      <c r="B125" s="246">
        <f>'CONSTRUCTION COST ESTIMATE'!B125</f>
        <v>202.16800000000001</v>
      </c>
      <c r="C125" s="131" t="str">
        <f>'CONSTRUCTION COST ESTIMATE'!C125</f>
        <v>REMOVE PLANTER BOX</v>
      </c>
      <c r="D125" s="130">
        <f>'CONSTRUCTION COST ESTIMATE'!BA125</f>
        <v>0</v>
      </c>
      <c r="E125" s="114">
        <f>'CONSTRUCTION COST ESTIMATE'!BC125</f>
        <v>0</v>
      </c>
      <c r="F125" s="129" t="str">
        <f>'CONSTRUCTION COST ESTIMATE'!BB125</f>
        <v>LS</v>
      </c>
      <c r="G125" s="115"/>
      <c r="H125" s="116">
        <f t="shared" si="16"/>
        <v>0</v>
      </c>
      <c r="I125" s="115"/>
      <c r="J125" s="116">
        <f t="shared" si="17"/>
        <v>0</v>
      </c>
      <c r="K125" s="115"/>
      <c r="L125" s="116">
        <f t="shared" si="18"/>
        <v>0</v>
      </c>
      <c r="M125" s="115"/>
      <c r="N125" s="116">
        <f t="shared" si="19"/>
        <v>0</v>
      </c>
      <c r="O125" s="115"/>
      <c r="P125" s="116">
        <f t="shared" si="20"/>
        <v>0</v>
      </c>
      <c r="Q125" s="115"/>
      <c r="R125" s="116">
        <f t="shared" si="21"/>
        <v>0</v>
      </c>
      <c r="S125" s="117">
        <f t="shared" si="22"/>
        <v>0</v>
      </c>
      <c r="T125" s="118">
        <f t="shared" si="23"/>
        <v>0</v>
      </c>
      <c r="U125" s="120"/>
      <c r="V125" s="89"/>
    </row>
    <row r="126" spans="1:22" s="113" customFormat="1" ht="30" hidden="1" customHeight="1">
      <c r="A126" s="128">
        <f>'CONSTRUCTION COST ESTIMATE'!A126</f>
        <v>0</v>
      </c>
      <c r="B126" s="246">
        <f>'CONSTRUCTION COST ESTIMATE'!B126</f>
        <v>202.18</v>
      </c>
      <c r="C126" s="131" t="str">
        <f>'CONSTRUCTION COST ESTIMATE'!C126</f>
        <v>REMOVE PAVEMENT MARKINGS</v>
      </c>
      <c r="D126" s="130">
        <f>'CONSTRUCTION COST ESTIMATE'!BA126</f>
        <v>0</v>
      </c>
      <c r="E126" s="114">
        <f>'CONSTRUCTION COST ESTIMATE'!BC126</f>
        <v>0</v>
      </c>
      <c r="F126" s="129" t="str">
        <f>'CONSTRUCTION COST ESTIMATE'!BB126</f>
        <v>LS</v>
      </c>
      <c r="G126" s="115"/>
      <c r="H126" s="116">
        <f t="shared" si="16"/>
        <v>0</v>
      </c>
      <c r="I126" s="115"/>
      <c r="J126" s="116">
        <f t="shared" si="17"/>
        <v>0</v>
      </c>
      <c r="K126" s="115"/>
      <c r="L126" s="116">
        <f t="shared" si="18"/>
        <v>0</v>
      </c>
      <c r="M126" s="115"/>
      <c r="N126" s="116">
        <f t="shared" si="19"/>
        <v>0</v>
      </c>
      <c r="O126" s="115"/>
      <c r="P126" s="116">
        <f t="shared" si="20"/>
        <v>0</v>
      </c>
      <c r="Q126" s="115"/>
      <c r="R126" s="116">
        <f t="shared" si="21"/>
        <v>0</v>
      </c>
      <c r="S126" s="117">
        <f t="shared" si="22"/>
        <v>0</v>
      </c>
      <c r="T126" s="118">
        <f t="shared" si="23"/>
        <v>0</v>
      </c>
      <c r="U126" s="120"/>
      <c r="V126" s="89"/>
    </row>
    <row r="127" spans="1:22" s="113" customFormat="1" ht="30" hidden="1" customHeight="1">
      <c r="A127" s="128">
        <f>'CONSTRUCTION COST ESTIMATE'!A127</f>
        <v>0</v>
      </c>
      <c r="B127" s="246">
        <f>'CONSTRUCTION COST ESTIMATE'!B127</f>
        <v>202.18100000000001</v>
      </c>
      <c r="C127" s="131" t="str">
        <f>'CONSTRUCTION COST ESTIMATE'!C127</f>
        <v>REMOVE PAVEMENT MARKINGS</v>
      </c>
      <c r="D127" s="130">
        <f>'CONSTRUCTION COST ESTIMATE'!BA127</f>
        <v>0</v>
      </c>
      <c r="E127" s="114">
        <f>'CONSTRUCTION COST ESTIMATE'!BC127</f>
        <v>0</v>
      </c>
      <c r="F127" s="129" t="str">
        <f>'CONSTRUCTION COST ESTIMATE'!BB127</f>
        <v>SY</v>
      </c>
      <c r="G127" s="115"/>
      <c r="H127" s="116">
        <f t="shared" si="16"/>
        <v>0</v>
      </c>
      <c r="I127" s="115"/>
      <c r="J127" s="116">
        <f t="shared" si="17"/>
        <v>0</v>
      </c>
      <c r="K127" s="115"/>
      <c r="L127" s="116">
        <f t="shared" si="18"/>
        <v>0</v>
      </c>
      <c r="M127" s="115"/>
      <c r="N127" s="116">
        <f t="shared" si="19"/>
        <v>0</v>
      </c>
      <c r="O127" s="115"/>
      <c r="P127" s="116">
        <f t="shared" si="20"/>
        <v>0</v>
      </c>
      <c r="Q127" s="115"/>
      <c r="R127" s="116">
        <f t="shared" si="21"/>
        <v>0</v>
      </c>
      <c r="S127" s="117">
        <f t="shared" si="22"/>
        <v>0</v>
      </c>
      <c r="T127" s="118">
        <f t="shared" si="23"/>
        <v>0</v>
      </c>
      <c r="U127" s="120"/>
      <c r="V127" s="89"/>
    </row>
    <row r="128" spans="1:22" s="113" customFormat="1" ht="30" hidden="1" customHeight="1">
      <c r="A128" s="128">
        <f>'CONSTRUCTION COST ESTIMATE'!A128</f>
        <v>0</v>
      </c>
      <c r="B128" s="246">
        <f>'CONSTRUCTION COST ESTIMATE'!B128</f>
        <v>202.18199999999999</v>
      </c>
      <c r="C128" s="131" t="str">
        <f>'CONSTRUCTION COST ESTIMATE'!C128</f>
        <v>REMOVE RAISED PAVEMENT MARKERS</v>
      </c>
      <c r="D128" s="130">
        <f>'CONSTRUCTION COST ESTIMATE'!BA128</f>
        <v>0</v>
      </c>
      <c r="E128" s="114">
        <f>'CONSTRUCTION COST ESTIMATE'!BC128</f>
        <v>0</v>
      </c>
      <c r="F128" s="129" t="str">
        <f>'CONSTRUCTION COST ESTIMATE'!BB128</f>
        <v>EA</v>
      </c>
      <c r="G128" s="115"/>
      <c r="H128" s="116">
        <f t="shared" si="16"/>
        <v>0</v>
      </c>
      <c r="I128" s="115"/>
      <c r="J128" s="116">
        <f t="shared" si="17"/>
        <v>0</v>
      </c>
      <c r="K128" s="115"/>
      <c r="L128" s="116">
        <f t="shared" si="18"/>
        <v>0</v>
      </c>
      <c r="M128" s="115"/>
      <c r="N128" s="116">
        <f t="shared" si="19"/>
        <v>0</v>
      </c>
      <c r="O128" s="115"/>
      <c r="P128" s="116">
        <f t="shared" si="20"/>
        <v>0</v>
      </c>
      <c r="Q128" s="115"/>
      <c r="R128" s="116">
        <f t="shared" si="21"/>
        <v>0</v>
      </c>
      <c r="S128" s="117">
        <f t="shared" si="22"/>
        <v>0</v>
      </c>
      <c r="T128" s="118">
        <f t="shared" si="23"/>
        <v>0</v>
      </c>
      <c r="U128" s="120"/>
      <c r="V128" s="89"/>
    </row>
    <row r="129" spans="1:22" s="113" customFormat="1" ht="30" hidden="1" customHeight="1">
      <c r="A129" s="128">
        <f>'CONSTRUCTION COST ESTIMATE'!A129</f>
        <v>0</v>
      </c>
      <c r="B129" s="246">
        <f>'CONSTRUCTION COST ESTIMATE'!B129</f>
        <v>202.18299999999999</v>
      </c>
      <c r="C129" s="131" t="str">
        <f>'CONSTRUCTION COST ESTIMATE'!C129</f>
        <v>REMOVE GUARDRAIL</v>
      </c>
      <c r="D129" s="130">
        <f>'CONSTRUCTION COST ESTIMATE'!BA129</f>
        <v>0</v>
      </c>
      <c r="E129" s="114">
        <f>'CONSTRUCTION COST ESTIMATE'!BC129</f>
        <v>0</v>
      </c>
      <c r="F129" s="129" t="str">
        <f>'CONSTRUCTION COST ESTIMATE'!BB129</f>
        <v>LF</v>
      </c>
      <c r="G129" s="115"/>
      <c r="H129" s="116">
        <f t="shared" si="16"/>
        <v>0</v>
      </c>
      <c r="I129" s="115"/>
      <c r="J129" s="116">
        <f t="shared" si="17"/>
        <v>0</v>
      </c>
      <c r="K129" s="115"/>
      <c r="L129" s="116">
        <f t="shared" si="18"/>
        <v>0</v>
      </c>
      <c r="M129" s="115"/>
      <c r="N129" s="116">
        <f t="shared" si="19"/>
        <v>0</v>
      </c>
      <c r="O129" s="115"/>
      <c r="P129" s="116">
        <f t="shared" si="20"/>
        <v>0</v>
      </c>
      <c r="Q129" s="115"/>
      <c r="R129" s="116">
        <f t="shared" si="21"/>
        <v>0</v>
      </c>
      <c r="S129" s="117">
        <f t="shared" si="22"/>
        <v>0</v>
      </c>
      <c r="T129" s="118">
        <f t="shared" si="23"/>
        <v>0</v>
      </c>
      <c r="U129" s="120"/>
      <c r="V129" s="89"/>
    </row>
    <row r="130" spans="1:22" s="113" customFormat="1" ht="30" hidden="1" customHeight="1">
      <c r="A130" s="128">
        <f>'CONSTRUCTION COST ESTIMATE'!A130</f>
        <v>0</v>
      </c>
      <c r="B130" s="246">
        <f>'CONSTRUCTION COST ESTIMATE'!B130</f>
        <v>202.184</v>
      </c>
      <c r="C130" s="131" t="str">
        <f>'CONSTRUCTION COST ESTIMATE'!C130</f>
        <v>REMOVE AND RELOCATE GUARDRAIL</v>
      </c>
      <c r="D130" s="130">
        <f>'CONSTRUCTION COST ESTIMATE'!BA130</f>
        <v>0</v>
      </c>
      <c r="E130" s="114">
        <f>'CONSTRUCTION COST ESTIMATE'!BC130</f>
        <v>0</v>
      </c>
      <c r="F130" s="129" t="str">
        <f>'CONSTRUCTION COST ESTIMATE'!BB130</f>
        <v>LF</v>
      </c>
      <c r="G130" s="115"/>
      <c r="H130" s="116">
        <f t="shared" si="16"/>
        <v>0</v>
      </c>
      <c r="I130" s="115"/>
      <c r="J130" s="116">
        <f t="shared" si="17"/>
        <v>0</v>
      </c>
      <c r="K130" s="115"/>
      <c r="L130" s="116">
        <f t="shared" si="18"/>
        <v>0</v>
      </c>
      <c r="M130" s="115"/>
      <c r="N130" s="116">
        <f t="shared" si="19"/>
        <v>0</v>
      </c>
      <c r="O130" s="115"/>
      <c r="P130" s="116">
        <f t="shared" si="20"/>
        <v>0</v>
      </c>
      <c r="Q130" s="115"/>
      <c r="R130" s="116">
        <f t="shared" si="21"/>
        <v>0</v>
      </c>
      <c r="S130" s="117">
        <f t="shared" si="22"/>
        <v>0</v>
      </c>
      <c r="T130" s="118">
        <f t="shared" si="23"/>
        <v>0</v>
      </c>
      <c r="U130" s="120"/>
      <c r="V130" s="89"/>
    </row>
    <row r="131" spans="1:22" s="113" customFormat="1" ht="30" hidden="1" customHeight="1">
      <c r="A131" s="128">
        <f>'CONSTRUCTION COST ESTIMATE'!A131</f>
        <v>0</v>
      </c>
      <c r="B131" s="246">
        <f>'CONSTRUCTION COST ESTIMATE'!B131</f>
        <v>202.185</v>
      </c>
      <c r="C131" s="131" t="str">
        <f>'CONSTRUCTION COST ESTIMATE'!C131</f>
        <v>REMOVE AND SALVAGE GUARDRAIL</v>
      </c>
      <c r="D131" s="130">
        <f>'CONSTRUCTION COST ESTIMATE'!BA131</f>
        <v>0</v>
      </c>
      <c r="E131" s="114">
        <f>'CONSTRUCTION COST ESTIMATE'!BC131</f>
        <v>0</v>
      </c>
      <c r="F131" s="129" t="str">
        <f>'CONSTRUCTION COST ESTIMATE'!BB131</f>
        <v>LF</v>
      </c>
      <c r="G131" s="115"/>
      <c r="H131" s="116">
        <f t="shared" si="16"/>
        <v>0</v>
      </c>
      <c r="I131" s="115"/>
      <c r="J131" s="116">
        <f t="shared" si="17"/>
        <v>0</v>
      </c>
      <c r="K131" s="115"/>
      <c r="L131" s="116">
        <f t="shared" si="18"/>
        <v>0</v>
      </c>
      <c r="M131" s="115"/>
      <c r="N131" s="116">
        <f t="shared" si="19"/>
        <v>0</v>
      </c>
      <c r="O131" s="115"/>
      <c r="P131" s="116">
        <f t="shared" si="20"/>
        <v>0</v>
      </c>
      <c r="Q131" s="115"/>
      <c r="R131" s="116">
        <f t="shared" si="21"/>
        <v>0</v>
      </c>
      <c r="S131" s="117">
        <f t="shared" si="22"/>
        <v>0</v>
      </c>
      <c r="T131" s="118">
        <f t="shared" si="23"/>
        <v>0</v>
      </c>
      <c r="U131" s="120"/>
      <c r="V131" s="89"/>
    </row>
    <row r="132" spans="1:22" s="113" customFormat="1" ht="30" hidden="1" customHeight="1">
      <c r="A132" s="128">
        <f>'CONSTRUCTION COST ESTIMATE'!A132</f>
        <v>0</v>
      </c>
      <c r="B132" s="246">
        <f>'CONSTRUCTION COST ESTIMATE'!B132</f>
        <v>202.2</v>
      </c>
      <c r="C132" s="131" t="str">
        <f>'CONSTRUCTION COST ESTIMATE'!C132</f>
        <v>REMOVE SIGN</v>
      </c>
      <c r="D132" s="130">
        <f>'CONSTRUCTION COST ESTIMATE'!BA132</f>
        <v>0</v>
      </c>
      <c r="E132" s="114">
        <f>'CONSTRUCTION COST ESTIMATE'!BC132</f>
        <v>0</v>
      </c>
      <c r="F132" s="129" t="str">
        <f>'CONSTRUCTION COST ESTIMATE'!BB132</f>
        <v>EA</v>
      </c>
      <c r="G132" s="115"/>
      <c r="H132" s="116">
        <f t="shared" si="16"/>
        <v>0</v>
      </c>
      <c r="I132" s="115"/>
      <c r="J132" s="116">
        <f t="shared" si="17"/>
        <v>0</v>
      </c>
      <c r="K132" s="115"/>
      <c r="L132" s="116">
        <f t="shared" si="18"/>
        <v>0</v>
      </c>
      <c r="M132" s="115"/>
      <c r="N132" s="116">
        <f t="shared" si="19"/>
        <v>0</v>
      </c>
      <c r="O132" s="115"/>
      <c r="P132" s="116">
        <f t="shared" si="20"/>
        <v>0</v>
      </c>
      <c r="Q132" s="115"/>
      <c r="R132" s="116">
        <f t="shared" si="21"/>
        <v>0</v>
      </c>
      <c r="S132" s="117">
        <f t="shared" si="22"/>
        <v>0</v>
      </c>
      <c r="T132" s="118">
        <f t="shared" si="23"/>
        <v>0</v>
      </c>
      <c r="U132" s="120"/>
      <c r="V132" s="89"/>
    </row>
    <row r="133" spans="1:22" s="113" customFormat="1" ht="30" hidden="1" customHeight="1">
      <c r="A133" s="128">
        <f>'CONSTRUCTION COST ESTIMATE'!A133</f>
        <v>0</v>
      </c>
      <c r="B133" s="246">
        <f>'CONSTRUCTION COST ESTIMATE'!B133</f>
        <v>202.20099999999999</v>
      </c>
      <c r="C133" s="131" t="str">
        <f>'CONSTRUCTION COST ESTIMATE'!C133</f>
        <v>REMOVE AND SALVAGE SIGN</v>
      </c>
      <c r="D133" s="130">
        <f>'CONSTRUCTION COST ESTIMATE'!BA133</f>
        <v>0</v>
      </c>
      <c r="E133" s="114">
        <f>'CONSTRUCTION COST ESTIMATE'!BC133</f>
        <v>0</v>
      </c>
      <c r="F133" s="129" t="str">
        <f>'CONSTRUCTION COST ESTIMATE'!BB133</f>
        <v>EA</v>
      </c>
      <c r="G133" s="115"/>
      <c r="H133" s="116">
        <f t="shared" si="16"/>
        <v>0</v>
      </c>
      <c r="I133" s="115"/>
      <c r="J133" s="116">
        <f t="shared" si="17"/>
        <v>0</v>
      </c>
      <c r="K133" s="115"/>
      <c r="L133" s="116">
        <f t="shared" si="18"/>
        <v>0</v>
      </c>
      <c r="M133" s="115"/>
      <c r="N133" s="116">
        <f t="shared" si="19"/>
        <v>0</v>
      </c>
      <c r="O133" s="115"/>
      <c r="P133" s="116">
        <f t="shared" si="20"/>
        <v>0</v>
      </c>
      <c r="Q133" s="115"/>
      <c r="R133" s="116">
        <f t="shared" si="21"/>
        <v>0</v>
      </c>
      <c r="S133" s="117">
        <f t="shared" si="22"/>
        <v>0</v>
      </c>
      <c r="T133" s="118">
        <f t="shared" si="23"/>
        <v>0</v>
      </c>
      <c r="U133" s="120"/>
      <c r="V133" s="89"/>
    </row>
    <row r="134" spans="1:22" s="113" customFormat="1" ht="30" hidden="1" customHeight="1">
      <c r="A134" s="128">
        <f>'CONSTRUCTION COST ESTIMATE'!A134</f>
        <v>0</v>
      </c>
      <c r="B134" s="246">
        <f>'CONSTRUCTION COST ESTIMATE'!B134</f>
        <v>202.202</v>
      </c>
      <c r="C134" s="131" t="str">
        <f>'CONSTRUCTION COST ESTIMATE'!C134</f>
        <v>REMOVE AND RELOCATE SIGN</v>
      </c>
      <c r="D134" s="130">
        <f>'CONSTRUCTION COST ESTIMATE'!BA134</f>
        <v>0</v>
      </c>
      <c r="E134" s="114">
        <f>'CONSTRUCTION COST ESTIMATE'!BC134</f>
        <v>0</v>
      </c>
      <c r="F134" s="129" t="str">
        <f>'CONSTRUCTION COST ESTIMATE'!BB134</f>
        <v>EA</v>
      </c>
      <c r="G134" s="115"/>
      <c r="H134" s="116">
        <f t="shared" si="16"/>
        <v>0</v>
      </c>
      <c r="I134" s="115"/>
      <c r="J134" s="116">
        <f t="shared" si="17"/>
        <v>0</v>
      </c>
      <c r="K134" s="115"/>
      <c r="L134" s="116">
        <f t="shared" si="18"/>
        <v>0</v>
      </c>
      <c r="M134" s="115"/>
      <c r="N134" s="116">
        <f t="shared" si="19"/>
        <v>0</v>
      </c>
      <c r="O134" s="115"/>
      <c r="P134" s="116">
        <f t="shared" si="20"/>
        <v>0</v>
      </c>
      <c r="Q134" s="115"/>
      <c r="R134" s="116">
        <f t="shared" si="21"/>
        <v>0</v>
      </c>
      <c r="S134" s="117">
        <f t="shared" si="22"/>
        <v>0</v>
      </c>
      <c r="T134" s="118">
        <f t="shared" si="23"/>
        <v>0</v>
      </c>
      <c r="U134" s="120"/>
      <c r="V134" s="89"/>
    </row>
    <row r="135" spans="1:22" s="113" customFormat="1" ht="30" hidden="1" customHeight="1">
      <c r="A135" s="128">
        <f>'CONSTRUCTION COST ESTIMATE'!A135</f>
        <v>0</v>
      </c>
      <c r="B135" s="246">
        <f>'CONSTRUCTION COST ESTIMATE'!B135</f>
        <v>202.203</v>
      </c>
      <c r="C135" s="131" t="str">
        <f>'CONSTRUCTION COST ESTIMATE'!C135</f>
        <v>REMOVE SPECIALTY SIGN</v>
      </c>
      <c r="D135" s="130">
        <f>'CONSTRUCTION COST ESTIMATE'!BA135</f>
        <v>0</v>
      </c>
      <c r="E135" s="114">
        <f>'CONSTRUCTION COST ESTIMATE'!BC135</f>
        <v>0</v>
      </c>
      <c r="F135" s="129" t="str">
        <f>'CONSTRUCTION COST ESTIMATE'!BB135</f>
        <v>EA</v>
      </c>
      <c r="G135" s="115"/>
      <c r="H135" s="116">
        <f t="shared" si="16"/>
        <v>0</v>
      </c>
      <c r="I135" s="115"/>
      <c r="J135" s="116">
        <f t="shared" si="17"/>
        <v>0</v>
      </c>
      <c r="K135" s="115"/>
      <c r="L135" s="116">
        <f t="shared" si="18"/>
        <v>0</v>
      </c>
      <c r="M135" s="115"/>
      <c r="N135" s="116">
        <f t="shared" si="19"/>
        <v>0</v>
      </c>
      <c r="O135" s="115"/>
      <c r="P135" s="116">
        <f t="shared" si="20"/>
        <v>0</v>
      </c>
      <c r="Q135" s="115"/>
      <c r="R135" s="116">
        <f t="shared" si="21"/>
        <v>0</v>
      </c>
      <c r="S135" s="117">
        <f t="shared" si="22"/>
        <v>0</v>
      </c>
      <c r="T135" s="118">
        <f t="shared" si="23"/>
        <v>0</v>
      </c>
      <c r="U135" s="120"/>
      <c r="V135" s="89"/>
    </row>
    <row r="136" spans="1:22" s="113" customFormat="1" ht="30" hidden="1" customHeight="1">
      <c r="A136" s="128">
        <f>'CONSTRUCTION COST ESTIMATE'!A136</f>
        <v>0</v>
      </c>
      <c r="B136" s="246">
        <f>'CONSTRUCTION COST ESTIMATE'!B136</f>
        <v>202.20400000000001</v>
      </c>
      <c r="C136" s="131" t="str">
        <f>'CONSTRUCTION COST ESTIMATE'!C136</f>
        <v>REMOVE AND SALVAGE SPECIALTY SIGN</v>
      </c>
      <c r="D136" s="130">
        <f>'CONSTRUCTION COST ESTIMATE'!BA136</f>
        <v>0</v>
      </c>
      <c r="E136" s="114">
        <f>'CONSTRUCTION COST ESTIMATE'!BC136</f>
        <v>0</v>
      </c>
      <c r="F136" s="129" t="str">
        <f>'CONSTRUCTION COST ESTIMATE'!BB136</f>
        <v>EA</v>
      </c>
      <c r="G136" s="115"/>
      <c r="H136" s="116">
        <f t="shared" ref="H136:H201" si="24">G136*E136</f>
        <v>0</v>
      </c>
      <c r="I136" s="115"/>
      <c r="J136" s="116">
        <f t="shared" ref="J136:J201" si="25">I136*E136</f>
        <v>0</v>
      </c>
      <c r="K136" s="115"/>
      <c r="L136" s="116">
        <f t="shared" ref="L136:L201" si="26">K136*E136</f>
        <v>0</v>
      </c>
      <c r="M136" s="115"/>
      <c r="N136" s="116">
        <f t="shared" ref="N136:N201" si="27">M136*E136</f>
        <v>0</v>
      </c>
      <c r="O136" s="115"/>
      <c r="P136" s="116">
        <f t="shared" ref="P136:P201" si="28">O136*E136</f>
        <v>0</v>
      </c>
      <c r="Q136" s="115"/>
      <c r="R136" s="116">
        <f t="shared" ref="R136:R201" si="29">Q136*E136</f>
        <v>0</v>
      </c>
      <c r="S136" s="117">
        <f t="shared" ref="S136:S201" si="30">G136+I136+K136+M136+O136+Q136</f>
        <v>0</v>
      </c>
      <c r="T136" s="118">
        <f t="shared" ref="T136:T201" si="31">S136*E136</f>
        <v>0</v>
      </c>
      <c r="U136" s="120"/>
      <c r="V136" s="89"/>
    </row>
    <row r="137" spans="1:22" s="113" customFormat="1" ht="30" hidden="1" customHeight="1">
      <c r="A137" s="128">
        <f>'CONSTRUCTION COST ESTIMATE'!A137</f>
        <v>0</v>
      </c>
      <c r="B137" s="246">
        <f>'CONSTRUCTION COST ESTIMATE'!B137</f>
        <v>202.20500000000001</v>
      </c>
      <c r="C137" s="131" t="str">
        <f>'CONSTRUCTION COST ESTIMATE'!C137</f>
        <v>REMOVE AND RELOCATE  SPECIALTY SIGN</v>
      </c>
      <c r="D137" s="130">
        <f>'CONSTRUCTION COST ESTIMATE'!BA137</f>
        <v>0</v>
      </c>
      <c r="E137" s="114">
        <f>'CONSTRUCTION COST ESTIMATE'!BC137</f>
        <v>0</v>
      </c>
      <c r="F137" s="129" t="str">
        <f>'CONSTRUCTION COST ESTIMATE'!BB137</f>
        <v>EA</v>
      </c>
      <c r="G137" s="115"/>
      <c r="H137" s="116">
        <f t="shared" si="24"/>
        <v>0</v>
      </c>
      <c r="I137" s="115"/>
      <c r="J137" s="116">
        <f t="shared" si="25"/>
        <v>0</v>
      </c>
      <c r="K137" s="115"/>
      <c r="L137" s="116">
        <f t="shared" si="26"/>
        <v>0</v>
      </c>
      <c r="M137" s="115"/>
      <c r="N137" s="116">
        <f t="shared" si="27"/>
        <v>0</v>
      </c>
      <c r="O137" s="115"/>
      <c r="P137" s="116">
        <f t="shared" si="28"/>
        <v>0</v>
      </c>
      <c r="Q137" s="115"/>
      <c r="R137" s="116">
        <f t="shared" si="29"/>
        <v>0</v>
      </c>
      <c r="S137" s="117">
        <f t="shared" si="30"/>
        <v>0</v>
      </c>
      <c r="T137" s="118">
        <f t="shared" si="31"/>
        <v>0</v>
      </c>
      <c r="U137" s="120"/>
      <c r="V137" s="89"/>
    </row>
    <row r="138" spans="1:22" s="113" customFormat="1" ht="30" hidden="1" customHeight="1">
      <c r="A138" s="128">
        <f>'CONSTRUCTION COST ESTIMATE'!A138</f>
        <v>0</v>
      </c>
      <c r="B138" s="246">
        <f>'CONSTRUCTION COST ESTIMATE'!B138</f>
        <v>202.20599999999999</v>
      </c>
      <c r="C138" s="131" t="str">
        <f>'CONSTRUCTION COST ESTIMATE'!C138</f>
        <v>REMOVE SIGN AND POST</v>
      </c>
      <c r="D138" s="130">
        <f>'CONSTRUCTION COST ESTIMATE'!BA138</f>
        <v>0</v>
      </c>
      <c r="E138" s="114">
        <f>'CONSTRUCTION COST ESTIMATE'!BC138</f>
        <v>0</v>
      </c>
      <c r="F138" s="129" t="str">
        <f>'CONSTRUCTION COST ESTIMATE'!BB138</f>
        <v>EA</v>
      </c>
      <c r="G138" s="115"/>
      <c r="H138" s="116">
        <f t="shared" si="24"/>
        <v>0</v>
      </c>
      <c r="I138" s="115"/>
      <c r="J138" s="116">
        <f t="shared" si="25"/>
        <v>0</v>
      </c>
      <c r="K138" s="115"/>
      <c r="L138" s="116">
        <f t="shared" si="26"/>
        <v>0</v>
      </c>
      <c r="M138" s="115"/>
      <c r="N138" s="116">
        <f t="shared" si="27"/>
        <v>0</v>
      </c>
      <c r="O138" s="115"/>
      <c r="P138" s="116">
        <f t="shared" si="28"/>
        <v>0</v>
      </c>
      <c r="Q138" s="115"/>
      <c r="R138" s="116">
        <f t="shared" si="29"/>
        <v>0</v>
      </c>
      <c r="S138" s="117">
        <f t="shared" si="30"/>
        <v>0</v>
      </c>
      <c r="T138" s="118">
        <f t="shared" si="31"/>
        <v>0</v>
      </c>
      <c r="U138" s="120"/>
      <c r="V138" s="89"/>
    </row>
    <row r="139" spans="1:22" s="113" customFormat="1" ht="30" hidden="1" customHeight="1">
      <c r="A139" s="128">
        <f>'CONSTRUCTION COST ESTIMATE'!A139</f>
        <v>0</v>
      </c>
      <c r="B139" s="246">
        <f>'CONSTRUCTION COST ESTIMATE'!B139</f>
        <v>202.20699999999999</v>
      </c>
      <c r="C139" s="131" t="str">
        <f>'CONSTRUCTION COST ESTIMATE'!C139</f>
        <v>REMOVE AND SALVAGE SIGN AND POST</v>
      </c>
      <c r="D139" s="130">
        <f>'CONSTRUCTION COST ESTIMATE'!BA139</f>
        <v>0</v>
      </c>
      <c r="E139" s="114">
        <f>'CONSTRUCTION COST ESTIMATE'!BC139</f>
        <v>0</v>
      </c>
      <c r="F139" s="129" t="str">
        <f>'CONSTRUCTION COST ESTIMATE'!BB139</f>
        <v>EA</v>
      </c>
      <c r="G139" s="115"/>
      <c r="H139" s="116">
        <f t="shared" si="24"/>
        <v>0</v>
      </c>
      <c r="I139" s="115"/>
      <c r="J139" s="116">
        <f t="shared" si="25"/>
        <v>0</v>
      </c>
      <c r="K139" s="115"/>
      <c r="L139" s="116">
        <f t="shared" si="26"/>
        <v>0</v>
      </c>
      <c r="M139" s="115"/>
      <c r="N139" s="116">
        <f t="shared" si="27"/>
        <v>0</v>
      </c>
      <c r="O139" s="115"/>
      <c r="P139" s="116">
        <f t="shared" si="28"/>
        <v>0</v>
      </c>
      <c r="Q139" s="115"/>
      <c r="R139" s="116">
        <f t="shared" si="29"/>
        <v>0</v>
      </c>
      <c r="S139" s="117">
        <f t="shared" si="30"/>
        <v>0</v>
      </c>
      <c r="T139" s="118">
        <f t="shared" si="31"/>
        <v>0</v>
      </c>
      <c r="U139" s="120"/>
      <c r="V139" s="89"/>
    </row>
    <row r="140" spans="1:22" s="113" customFormat="1" ht="30" hidden="1" customHeight="1">
      <c r="A140" s="128">
        <f>'CONSTRUCTION COST ESTIMATE'!A140</f>
        <v>0</v>
      </c>
      <c r="B140" s="246">
        <f>'CONSTRUCTION COST ESTIMATE'!B140</f>
        <v>202.208</v>
      </c>
      <c r="C140" s="131" t="str">
        <f>'CONSTRUCTION COST ESTIMATE'!C140</f>
        <v>REMOVE AND RELOCATE SIGN AND POST</v>
      </c>
      <c r="D140" s="130">
        <f>'CONSTRUCTION COST ESTIMATE'!BA140</f>
        <v>0</v>
      </c>
      <c r="E140" s="114">
        <f>'CONSTRUCTION COST ESTIMATE'!BC140</f>
        <v>0</v>
      </c>
      <c r="F140" s="129" t="str">
        <f>'CONSTRUCTION COST ESTIMATE'!BB140</f>
        <v>EA</v>
      </c>
      <c r="G140" s="115"/>
      <c r="H140" s="116">
        <f t="shared" si="24"/>
        <v>0</v>
      </c>
      <c r="I140" s="115"/>
      <c r="J140" s="116">
        <f t="shared" si="25"/>
        <v>0</v>
      </c>
      <c r="K140" s="115"/>
      <c r="L140" s="116">
        <f t="shared" si="26"/>
        <v>0</v>
      </c>
      <c r="M140" s="115"/>
      <c r="N140" s="116">
        <f t="shared" si="27"/>
        <v>0</v>
      </c>
      <c r="O140" s="115"/>
      <c r="P140" s="116">
        <f t="shared" si="28"/>
        <v>0</v>
      </c>
      <c r="Q140" s="115"/>
      <c r="R140" s="116">
        <f t="shared" si="29"/>
        <v>0</v>
      </c>
      <c r="S140" s="117">
        <f t="shared" si="30"/>
        <v>0</v>
      </c>
      <c r="T140" s="118">
        <f t="shared" si="31"/>
        <v>0</v>
      </c>
      <c r="U140" s="120"/>
      <c r="V140" s="89"/>
    </row>
    <row r="141" spans="1:22" s="113" customFormat="1" ht="30" hidden="1" customHeight="1">
      <c r="A141" s="128">
        <f>'CONSTRUCTION COST ESTIMATE'!A141</f>
        <v>0</v>
      </c>
      <c r="B141" s="246">
        <f>'CONSTRUCTION COST ESTIMATE'!B141</f>
        <v>202.209</v>
      </c>
      <c r="C141" s="131" t="str">
        <f>'CONSTRUCTION COST ESTIMATE'!C141</f>
        <v>REMOVE PEDESTRIAN CROSSING SIGN</v>
      </c>
      <c r="D141" s="130">
        <f>'CONSTRUCTION COST ESTIMATE'!BA141</f>
        <v>0</v>
      </c>
      <c r="E141" s="114">
        <f>'CONSTRUCTION COST ESTIMATE'!BC141</f>
        <v>0</v>
      </c>
      <c r="F141" s="129" t="str">
        <f>'CONSTRUCTION COST ESTIMATE'!BB141</f>
        <v>EA</v>
      </c>
      <c r="G141" s="115"/>
      <c r="H141" s="116">
        <f t="shared" si="24"/>
        <v>0</v>
      </c>
      <c r="I141" s="115"/>
      <c r="J141" s="116">
        <f t="shared" si="25"/>
        <v>0</v>
      </c>
      <c r="K141" s="115"/>
      <c r="L141" s="116">
        <f t="shared" si="26"/>
        <v>0</v>
      </c>
      <c r="M141" s="115"/>
      <c r="N141" s="116">
        <f t="shared" si="27"/>
        <v>0</v>
      </c>
      <c r="O141" s="115"/>
      <c r="P141" s="116">
        <f t="shared" si="28"/>
        <v>0</v>
      </c>
      <c r="Q141" s="115"/>
      <c r="R141" s="116">
        <f t="shared" si="29"/>
        <v>0</v>
      </c>
      <c r="S141" s="117">
        <f t="shared" si="30"/>
        <v>0</v>
      </c>
      <c r="T141" s="118">
        <f t="shared" si="31"/>
        <v>0</v>
      </c>
      <c r="U141" s="120"/>
      <c r="V141" s="89"/>
    </row>
    <row r="142" spans="1:22" s="113" customFormat="1" ht="30" hidden="1" customHeight="1">
      <c r="A142" s="128">
        <f>'CONSTRUCTION COST ESTIMATE'!A142</f>
        <v>0</v>
      </c>
      <c r="B142" s="246">
        <f>'CONSTRUCTION COST ESTIMATE'!B142</f>
        <v>202.21</v>
      </c>
      <c r="C142" s="131" t="str">
        <f>'CONSTRUCTION COST ESTIMATE'!C142</f>
        <v>REMOVE AND SALVAGE PEDESTRIAN CROSSING SIGN</v>
      </c>
      <c r="D142" s="130">
        <f>'CONSTRUCTION COST ESTIMATE'!BA142</f>
        <v>0</v>
      </c>
      <c r="E142" s="114">
        <f>'CONSTRUCTION COST ESTIMATE'!BC142</f>
        <v>0</v>
      </c>
      <c r="F142" s="129" t="str">
        <f>'CONSTRUCTION COST ESTIMATE'!BB142</f>
        <v>EA</v>
      </c>
      <c r="G142" s="115"/>
      <c r="H142" s="116">
        <f t="shared" si="24"/>
        <v>0</v>
      </c>
      <c r="I142" s="115"/>
      <c r="J142" s="116">
        <f t="shared" si="25"/>
        <v>0</v>
      </c>
      <c r="K142" s="115"/>
      <c r="L142" s="116">
        <f t="shared" si="26"/>
        <v>0</v>
      </c>
      <c r="M142" s="115"/>
      <c r="N142" s="116">
        <f t="shared" si="27"/>
        <v>0</v>
      </c>
      <c r="O142" s="115"/>
      <c r="P142" s="116">
        <f t="shared" si="28"/>
        <v>0</v>
      </c>
      <c r="Q142" s="115"/>
      <c r="R142" s="116">
        <f t="shared" si="29"/>
        <v>0</v>
      </c>
      <c r="S142" s="117">
        <f t="shared" si="30"/>
        <v>0</v>
      </c>
      <c r="T142" s="118">
        <f t="shared" si="31"/>
        <v>0</v>
      </c>
      <c r="U142" s="120"/>
      <c r="V142" s="89"/>
    </row>
    <row r="143" spans="1:22" s="113" customFormat="1" ht="30" hidden="1" customHeight="1">
      <c r="A143" s="128">
        <f>'CONSTRUCTION COST ESTIMATE'!A143</f>
        <v>0</v>
      </c>
      <c r="B143" s="246">
        <f>'CONSTRUCTION COST ESTIMATE'!B143</f>
        <v>202.21100000000001</v>
      </c>
      <c r="C143" s="131" t="str">
        <f>'CONSTRUCTION COST ESTIMATE'!C143</f>
        <v>REMOVE AND RELOCATE PEDESTRIAN CROSSING SIGN</v>
      </c>
      <c r="D143" s="130">
        <f>'CONSTRUCTION COST ESTIMATE'!BA143</f>
        <v>0</v>
      </c>
      <c r="E143" s="114">
        <f>'CONSTRUCTION COST ESTIMATE'!BC143</f>
        <v>0</v>
      </c>
      <c r="F143" s="129" t="str">
        <f>'CONSTRUCTION COST ESTIMATE'!BB143</f>
        <v>EA</v>
      </c>
      <c r="G143" s="115"/>
      <c r="H143" s="116">
        <f t="shared" si="24"/>
        <v>0</v>
      </c>
      <c r="I143" s="115"/>
      <c r="J143" s="116">
        <f t="shared" si="25"/>
        <v>0</v>
      </c>
      <c r="K143" s="115"/>
      <c r="L143" s="116">
        <f t="shared" si="26"/>
        <v>0</v>
      </c>
      <c r="M143" s="115"/>
      <c r="N143" s="116">
        <f t="shared" si="27"/>
        <v>0</v>
      </c>
      <c r="O143" s="115"/>
      <c r="P143" s="116">
        <f t="shared" si="28"/>
        <v>0</v>
      </c>
      <c r="Q143" s="115"/>
      <c r="R143" s="116">
        <f t="shared" si="29"/>
        <v>0</v>
      </c>
      <c r="S143" s="117">
        <f t="shared" si="30"/>
        <v>0</v>
      </c>
      <c r="T143" s="118">
        <f t="shared" si="31"/>
        <v>0</v>
      </c>
      <c r="U143" s="120"/>
      <c r="V143" s="89"/>
    </row>
    <row r="144" spans="1:22" s="113" customFormat="1" ht="30" hidden="1" customHeight="1">
      <c r="A144" s="128">
        <f>'CONSTRUCTION COST ESTIMATE'!A144</f>
        <v>0</v>
      </c>
      <c r="B144" s="246">
        <f>'CONSTRUCTION COST ESTIMATE'!B144</f>
        <v>202.21199999999999</v>
      </c>
      <c r="C144" s="131" t="str">
        <f>'CONSTRUCTION COST ESTIMATE'!C144</f>
        <v>REMOVE COMMERCIAL SIGN</v>
      </c>
      <c r="D144" s="130">
        <f>'CONSTRUCTION COST ESTIMATE'!BA144</f>
        <v>0</v>
      </c>
      <c r="E144" s="114">
        <f>'CONSTRUCTION COST ESTIMATE'!BC144</f>
        <v>0</v>
      </c>
      <c r="F144" s="129" t="str">
        <f>'CONSTRUCTION COST ESTIMATE'!BB144</f>
        <v>EA</v>
      </c>
      <c r="G144" s="115"/>
      <c r="H144" s="116">
        <f t="shared" si="24"/>
        <v>0</v>
      </c>
      <c r="I144" s="115"/>
      <c r="J144" s="116">
        <f t="shared" si="25"/>
        <v>0</v>
      </c>
      <c r="K144" s="115"/>
      <c r="L144" s="116">
        <f t="shared" si="26"/>
        <v>0</v>
      </c>
      <c r="M144" s="115"/>
      <c r="N144" s="116">
        <f t="shared" si="27"/>
        <v>0</v>
      </c>
      <c r="O144" s="115"/>
      <c r="P144" s="116">
        <f t="shared" si="28"/>
        <v>0</v>
      </c>
      <c r="Q144" s="115"/>
      <c r="R144" s="116">
        <f t="shared" si="29"/>
        <v>0</v>
      </c>
      <c r="S144" s="117">
        <f t="shared" si="30"/>
        <v>0</v>
      </c>
      <c r="T144" s="118">
        <f t="shared" si="31"/>
        <v>0</v>
      </c>
      <c r="U144" s="120"/>
      <c r="V144" s="89"/>
    </row>
    <row r="145" spans="1:22" s="113" customFormat="1" ht="30" hidden="1" customHeight="1">
      <c r="A145" s="128">
        <f>'CONSTRUCTION COST ESTIMATE'!A145</f>
        <v>0</v>
      </c>
      <c r="B145" s="246">
        <f>'CONSTRUCTION COST ESTIMATE'!B145</f>
        <v>202.21299999999999</v>
      </c>
      <c r="C145" s="131" t="str">
        <f>'CONSTRUCTION COST ESTIMATE'!C145</f>
        <v>REMOVE AND SALVAGE COMMERCIAL SIGN</v>
      </c>
      <c r="D145" s="130">
        <f>'CONSTRUCTION COST ESTIMATE'!BA145</f>
        <v>0</v>
      </c>
      <c r="E145" s="114">
        <f>'CONSTRUCTION COST ESTIMATE'!BC145</f>
        <v>0</v>
      </c>
      <c r="F145" s="129" t="str">
        <f>'CONSTRUCTION COST ESTIMATE'!BB145</f>
        <v>EA</v>
      </c>
      <c r="G145" s="115"/>
      <c r="H145" s="116">
        <f t="shared" si="24"/>
        <v>0</v>
      </c>
      <c r="I145" s="115"/>
      <c r="J145" s="116">
        <f t="shared" si="25"/>
        <v>0</v>
      </c>
      <c r="K145" s="115"/>
      <c r="L145" s="116">
        <f t="shared" si="26"/>
        <v>0</v>
      </c>
      <c r="M145" s="115"/>
      <c r="N145" s="116">
        <f t="shared" si="27"/>
        <v>0</v>
      </c>
      <c r="O145" s="115"/>
      <c r="P145" s="116">
        <f t="shared" si="28"/>
        <v>0</v>
      </c>
      <c r="Q145" s="115"/>
      <c r="R145" s="116">
        <f t="shared" si="29"/>
        <v>0</v>
      </c>
      <c r="S145" s="117">
        <f t="shared" si="30"/>
        <v>0</v>
      </c>
      <c r="T145" s="118">
        <f t="shared" si="31"/>
        <v>0</v>
      </c>
      <c r="U145" s="120"/>
      <c r="V145" s="89"/>
    </row>
    <row r="146" spans="1:22" s="113" customFormat="1" ht="30" hidden="1" customHeight="1">
      <c r="A146" s="128">
        <f>'CONSTRUCTION COST ESTIMATE'!A146</f>
        <v>0</v>
      </c>
      <c r="B146" s="246">
        <f>'CONSTRUCTION COST ESTIMATE'!B146</f>
        <v>202.214</v>
      </c>
      <c r="C146" s="131" t="str">
        <f>'CONSTRUCTION COST ESTIMATE'!C146</f>
        <v>REMOVE AND RELOCATE COMMERCIAL SIGN</v>
      </c>
      <c r="D146" s="130">
        <f>'CONSTRUCTION COST ESTIMATE'!BA146</f>
        <v>0</v>
      </c>
      <c r="E146" s="114">
        <f>'CONSTRUCTION COST ESTIMATE'!BC146</f>
        <v>0</v>
      </c>
      <c r="F146" s="129" t="str">
        <f>'CONSTRUCTION COST ESTIMATE'!BB146</f>
        <v>EA</v>
      </c>
      <c r="G146" s="115"/>
      <c r="H146" s="116">
        <f t="shared" si="24"/>
        <v>0</v>
      </c>
      <c r="I146" s="115"/>
      <c r="J146" s="116">
        <f t="shared" si="25"/>
        <v>0</v>
      </c>
      <c r="K146" s="115"/>
      <c r="L146" s="116">
        <f t="shared" si="26"/>
        <v>0</v>
      </c>
      <c r="M146" s="115"/>
      <c r="N146" s="116">
        <f t="shared" si="27"/>
        <v>0</v>
      </c>
      <c r="O146" s="115"/>
      <c r="P146" s="116">
        <f t="shared" si="28"/>
        <v>0</v>
      </c>
      <c r="Q146" s="115"/>
      <c r="R146" s="116">
        <f t="shared" si="29"/>
        <v>0</v>
      </c>
      <c r="S146" s="117">
        <f t="shared" si="30"/>
        <v>0</v>
      </c>
      <c r="T146" s="118">
        <f t="shared" si="31"/>
        <v>0</v>
      </c>
      <c r="U146" s="120"/>
      <c r="V146" s="89"/>
    </row>
    <row r="147" spans="1:22" s="113" customFormat="1" ht="30" hidden="1" customHeight="1">
      <c r="A147" s="128">
        <f>'CONSTRUCTION COST ESTIMATE'!A147</f>
        <v>0</v>
      </c>
      <c r="B147" s="246">
        <f>'CONSTRUCTION COST ESTIMATE'!B147</f>
        <v>202.22</v>
      </c>
      <c r="C147" s="131" t="str">
        <f>'CONSTRUCTION COST ESTIMATE'!C147</f>
        <v>REMOVE TRAFFIC SIGNAL LIGHT CONDUIT</v>
      </c>
      <c r="D147" s="130">
        <f>'CONSTRUCTION COST ESTIMATE'!BA147</f>
        <v>0</v>
      </c>
      <c r="E147" s="114">
        <f>'CONSTRUCTION COST ESTIMATE'!BC147</f>
        <v>0</v>
      </c>
      <c r="F147" s="129" t="str">
        <f>'CONSTRUCTION COST ESTIMATE'!BB147</f>
        <v>LF</v>
      </c>
      <c r="G147" s="115"/>
      <c r="H147" s="116">
        <f t="shared" si="24"/>
        <v>0</v>
      </c>
      <c r="I147" s="115"/>
      <c r="J147" s="116">
        <f t="shared" si="25"/>
        <v>0</v>
      </c>
      <c r="K147" s="115"/>
      <c r="L147" s="116">
        <f t="shared" si="26"/>
        <v>0</v>
      </c>
      <c r="M147" s="115"/>
      <c r="N147" s="116">
        <f t="shared" si="27"/>
        <v>0</v>
      </c>
      <c r="O147" s="115"/>
      <c r="P147" s="116">
        <f t="shared" si="28"/>
        <v>0</v>
      </c>
      <c r="Q147" s="115"/>
      <c r="R147" s="116">
        <f t="shared" si="29"/>
        <v>0</v>
      </c>
      <c r="S147" s="117">
        <f t="shared" si="30"/>
        <v>0</v>
      </c>
      <c r="T147" s="118">
        <f t="shared" si="31"/>
        <v>0</v>
      </c>
      <c r="U147" s="120"/>
      <c r="V147" s="89"/>
    </row>
    <row r="148" spans="1:22" s="113" customFormat="1" ht="30" hidden="1" customHeight="1">
      <c r="A148" s="128">
        <f>'CONSTRUCTION COST ESTIMATE'!A148</f>
        <v>0</v>
      </c>
      <c r="B148" s="246">
        <f>'CONSTRUCTION COST ESTIMATE'!B148</f>
        <v>202.221</v>
      </c>
      <c r="C148" s="131" t="str">
        <f>'CONSTRUCTION COST ESTIMATE'!C148</f>
        <v>REMOVE STREETLIGHT CONDUIT</v>
      </c>
      <c r="D148" s="130">
        <f>'CONSTRUCTION COST ESTIMATE'!BA148</f>
        <v>0</v>
      </c>
      <c r="E148" s="114">
        <f>'CONSTRUCTION COST ESTIMATE'!BC148</f>
        <v>0</v>
      </c>
      <c r="F148" s="129" t="str">
        <f>'CONSTRUCTION COST ESTIMATE'!BB148</f>
        <v>LF</v>
      </c>
      <c r="G148" s="115"/>
      <c r="H148" s="116">
        <f t="shared" si="24"/>
        <v>0</v>
      </c>
      <c r="I148" s="115"/>
      <c r="J148" s="116">
        <f t="shared" si="25"/>
        <v>0</v>
      </c>
      <c r="K148" s="115"/>
      <c r="L148" s="116">
        <f t="shared" si="26"/>
        <v>0</v>
      </c>
      <c r="M148" s="115"/>
      <c r="N148" s="116">
        <f t="shared" si="27"/>
        <v>0</v>
      </c>
      <c r="O148" s="115"/>
      <c r="P148" s="116">
        <f t="shared" si="28"/>
        <v>0</v>
      </c>
      <c r="Q148" s="115"/>
      <c r="R148" s="116">
        <f t="shared" si="29"/>
        <v>0</v>
      </c>
      <c r="S148" s="117">
        <f t="shared" si="30"/>
        <v>0</v>
      </c>
      <c r="T148" s="118">
        <f t="shared" si="31"/>
        <v>0</v>
      </c>
      <c r="U148" s="120"/>
      <c r="V148" s="89"/>
    </row>
    <row r="149" spans="1:22" s="113" customFormat="1" ht="30" hidden="1" customHeight="1">
      <c r="A149" s="128">
        <f>'CONSTRUCTION COST ESTIMATE'!A149</f>
        <v>0</v>
      </c>
      <c r="B149" s="246">
        <f>'CONSTRUCTION COST ESTIMATE'!B149</f>
        <v>202.22200000000001</v>
      </c>
      <c r="C149" s="131" t="str">
        <f>'CONSTRUCTION COST ESTIMATE'!C149</f>
        <v>REMOVE UTILITY CONDUIT</v>
      </c>
      <c r="D149" s="130">
        <f>'CONSTRUCTION COST ESTIMATE'!BA149</f>
        <v>0</v>
      </c>
      <c r="E149" s="114">
        <f>'CONSTRUCTION COST ESTIMATE'!BC149</f>
        <v>0</v>
      </c>
      <c r="F149" s="129" t="str">
        <f>'CONSTRUCTION COST ESTIMATE'!BB149</f>
        <v>LF</v>
      </c>
      <c r="G149" s="115"/>
      <c r="H149" s="116">
        <f t="shared" si="24"/>
        <v>0</v>
      </c>
      <c r="I149" s="115"/>
      <c r="J149" s="116">
        <f t="shared" si="25"/>
        <v>0</v>
      </c>
      <c r="K149" s="115"/>
      <c r="L149" s="116">
        <f t="shared" si="26"/>
        <v>0</v>
      </c>
      <c r="M149" s="115"/>
      <c r="N149" s="116">
        <f t="shared" si="27"/>
        <v>0</v>
      </c>
      <c r="O149" s="115"/>
      <c r="P149" s="116">
        <f t="shared" si="28"/>
        <v>0</v>
      </c>
      <c r="Q149" s="115"/>
      <c r="R149" s="116">
        <f t="shared" si="29"/>
        <v>0</v>
      </c>
      <c r="S149" s="117">
        <f t="shared" si="30"/>
        <v>0</v>
      </c>
      <c r="T149" s="118">
        <f t="shared" si="31"/>
        <v>0</v>
      </c>
      <c r="U149" s="120"/>
      <c r="V149" s="89"/>
    </row>
    <row r="150" spans="1:22" s="113" customFormat="1" ht="30" hidden="1" customHeight="1">
      <c r="A150" s="128">
        <f>'CONSTRUCTION COST ESTIMATE'!A150</f>
        <v>0</v>
      </c>
      <c r="B150" s="246">
        <f>'CONSTRUCTION COST ESTIMATE'!B150</f>
        <v>202.22300000000001</v>
      </c>
      <c r="C150" s="131" t="str">
        <f>'CONSTRUCTION COST ESTIMATE'!C150</f>
        <v>REMOVE UTILITY VAULT</v>
      </c>
      <c r="D150" s="130">
        <f>'CONSTRUCTION COST ESTIMATE'!BA150</f>
        <v>0</v>
      </c>
      <c r="E150" s="114">
        <f>'CONSTRUCTION COST ESTIMATE'!BC150</f>
        <v>0</v>
      </c>
      <c r="F150" s="129" t="str">
        <f>'CONSTRUCTION COST ESTIMATE'!BB150</f>
        <v>EA</v>
      </c>
      <c r="G150" s="115"/>
      <c r="H150" s="116">
        <f t="shared" si="24"/>
        <v>0</v>
      </c>
      <c r="I150" s="115"/>
      <c r="J150" s="116">
        <f t="shared" si="25"/>
        <v>0</v>
      </c>
      <c r="K150" s="115"/>
      <c r="L150" s="116">
        <f t="shared" si="26"/>
        <v>0</v>
      </c>
      <c r="M150" s="115"/>
      <c r="N150" s="116">
        <f t="shared" si="27"/>
        <v>0</v>
      </c>
      <c r="O150" s="115"/>
      <c r="P150" s="116">
        <f t="shared" si="28"/>
        <v>0</v>
      </c>
      <c r="Q150" s="115"/>
      <c r="R150" s="116">
        <f t="shared" si="29"/>
        <v>0</v>
      </c>
      <c r="S150" s="117">
        <f t="shared" si="30"/>
        <v>0</v>
      </c>
      <c r="T150" s="118">
        <f t="shared" si="31"/>
        <v>0</v>
      </c>
      <c r="U150" s="120"/>
      <c r="V150" s="89"/>
    </row>
    <row r="151" spans="1:22" s="113" customFormat="1" ht="30" hidden="1" customHeight="1">
      <c r="A151" s="128">
        <f>'CONSTRUCTION COST ESTIMATE'!A151</f>
        <v>0</v>
      </c>
      <c r="B151" s="246">
        <f>'CONSTRUCTION COST ESTIMATE'!B151</f>
        <v>202.22399999999999</v>
      </c>
      <c r="C151" s="131" t="str">
        <f>'CONSTRUCTION COST ESTIMATE'!C151</f>
        <v>REMOVE PULLBOX</v>
      </c>
      <c r="D151" s="130">
        <f>'CONSTRUCTION COST ESTIMATE'!BA151</f>
        <v>0</v>
      </c>
      <c r="E151" s="114">
        <f>'CONSTRUCTION COST ESTIMATE'!BC151</f>
        <v>0</v>
      </c>
      <c r="F151" s="129" t="str">
        <f>'CONSTRUCTION COST ESTIMATE'!BB151</f>
        <v>EA</v>
      </c>
      <c r="G151" s="115"/>
      <c r="H151" s="116">
        <f t="shared" si="24"/>
        <v>0</v>
      </c>
      <c r="I151" s="115"/>
      <c r="J151" s="116">
        <f t="shared" si="25"/>
        <v>0</v>
      </c>
      <c r="K151" s="115"/>
      <c r="L151" s="116">
        <f t="shared" si="26"/>
        <v>0</v>
      </c>
      <c r="M151" s="115"/>
      <c r="N151" s="116">
        <f t="shared" si="27"/>
        <v>0</v>
      </c>
      <c r="O151" s="115"/>
      <c r="P151" s="116">
        <f t="shared" si="28"/>
        <v>0</v>
      </c>
      <c r="Q151" s="115"/>
      <c r="R151" s="116">
        <f t="shared" si="29"/>
        <v>0</v>
      </c>
      <c r="S151" s="117">
        <f t="shared" si="30"/>
        <v>0</v>
      </c>
      <c r="T151" s="118">
        <f t="shared" si="31"/>
        <v>0</v>
      </c>
      <c r="U151" s="120"/>
      <c r="V151" s="89"/>
    </row>
    <row r="152" spans="1:22" s="113" customFormat="1" ht="30" hidden="1" customHeight="1">
      <c r="A152" s="128">
        <f>'CONSTRUCTION COST ESTIMATE'!A152</f>
        <v>0</v>
      </c>
      <c r="B152" s="246">
        <f>'CONSTRUCTION COST ESTIMATE'!B152</f>
        <v>202.22499999999999</v>
      </c>
      <c r="C152" s="131" t="str">
        <f>'CONSTRUCTION COST ESTIMATE'!C152</f>
        <v>REMOVE TRAFFIC SIGNAL PULLBOX</v>
      </c>
      <c r="D152" s="130">
        <f>'CONSTRUCTION COST ESTIMATE'!BA152</f>
        <v>0</v>
      </c>
      <c r="E152" s="114">
        <f>'CONSTRUCTION COST ESTIMATE'!BC152</f>
        <v>0</v>
      </c>
      <c r="F152" s="129" t="str">
        <f>'CONSTRUCTION COST ESTIMATE'!BB152</f>
        <v>EA</v>
      </c>
      <c r="G152" s="115"/>
      <c r="H152" s="116">
        <f t="shared" si="24"/>
        <v>0</v>
      </c>
      <c r="I152" s="115"/>
      <c r="J152" s="116">
        <f t="shared" si="25"/>
        <v>0</v>
      </c>
      <c r="K152" s="115"/>
      <c r="L152" s="116">
        <f t="shared" si="26"/>
        <v>0</v>
      </c>
      <c r="M152" s="115"/>
      <c r="N152" s="116">
        <f t="shared" si="27"/>
        <v>0</v>
      </c>
      <c r="O152" s="115"/>
      <c r="P152" s="116">
        <f t="shared" si="28"/>
        <v>0</v>
      </c>
      <c r="Q152" s="115"/>
      <c r="R152" s="116">
        <f t="shared" si="29"/>
        <v>0</v>
      </c>
      <c r="S152" s="117">
        <f t="shared" si="30"/>
        <v>0</v>
      </c>
      <c r="T152" s="118">
        <f t="shared" si="31"/>
        <v>0</v>
      </c>
      <c r="U152" s="120"/>
      <c r="V152" s="89"/>
    </row>
    <row r="153" spans="1:22" s="113" customFormat="1" ht="30" hidden="1" customHeight="1">
      <c r="A153" s="128">
        <f>'CONSTRUCTION COST ESTIMATE'!A153</f>
        <v>0</v>
      </c>
      <c r="B153" s="246">
        <f>'CONSTRUCTION COST ESTIMATE'!B153</f>
        <v>202.226</v>
      </c>
      <c r="C153" s="131" t="str">
        <f>'CONSTRUCTION COST ESTIMATE'!C153</f>
        <v>REMOVE STREETLIGHT</v>
      </c>
      <c r="D153" s="130">
        <f>'CONSTRUCTION COST ESTIMATE'!BA153</f>
        <v>0</v>
      </c>
      <c r="E153" s="114">
        <f>'CONSTRUCTION COST ESTIMATE'!BC153</f>
        <v>0</v>
      </c>
      <c r="F153" s="129" t="str">
        <f>'CONSTRUCTION COST ESTIMATE'!BB153</f>
        <v>EA</v>
      </c>
      <c r="G153" s="115"/>
      <c r="H153" s="116">
        <f t="shared" si="24"/>
        <v>0</v>
      </c>
      <c r="I153" s="115"/>
      <c r="J153" s="116">
        <f t="shared" si="25"/>
        <v>0</v>
      </c>
      <c r="K153" s="115"/>
      <c r="L153" s="116">
        <f t="shared" si="26"/>
        <v>0</v>
      </c>
      <c r="M153" s="115"/>
      <c r="N153" s="116">
        <f t="shared" si="27"/>
        <v>0</v>
      </c>
      <c r="O153" s="115"/>
      <c r="P153" s="116">
        <f t="shared" si="28"/>
        <v>0</v>
      </c>
      <c r="Q153" s="115"/>
      <c r="R153" s="116">
        <f t="shared" si="29"/>
        <v>0</v>
      </c>
      <c r="S153" s="117">
        <f t="shared" si="30"/>
        <v>0</v>
      </c>
      <c r="T153" s="118">
        <f t="shared" si="31"/>
        <v>0</v>
      </c>
      <c r="U153" s="120"/>
      <c r="V153" s="89"/>
    </row>
    <row r="154" spans="1:22" s="113" customFormat="1" ht="30" hidden="1" customHeight="1">
      <c r="A154" s="128">
        <f>'CONSTRUCTION COST ESTIMATE'!A154</f>
        <v>0</v>
      </c>
      <c r="B154" s="246">
        <f>'CONSTRUCTION COST ESTIMATE'!B154</f>
        <v>202.227</v>
      </c>
      <c r="C154" s="131" t="str">
        <f>'CONSTRUCTION COST ESTIMATE'!C154</f>
        <v>REMOVE AND SALVAGE STREETLIGHT</v>
      </c>
      <c r="D154" s="130">
        <f>'CONSTRUCTION COST ESTIMATE'!BA154</f>
        <v>0</v>
      </c>
      <c r="E154" s="114">
        <f>'CONSTRUCTION COST ESTIMATE'!BC154</f>
        <v>0</v>
      </c>
      <c r="F154" s="129" t="str">
        <f>'CONSTRUCTION COST ESTIMATE'!BB154</f>
        <v>EA</v>
      </c>
      <c r="G154" s="115"/>
      <c r="H154" s="116">
        <f t="shared" si="24"/>
        <v>0</v>
      </c>
      <c r="I154" s="115"/>
      <c r="J154" s="116">
        <f t="shared" si="25"/>
        <v>0</v>
      </c>
      <c r="K154" s="115"/>
      <c r="L154" s="116">
        <f t="shared" si="26"/>
        <v>0</v>
      </c>
      <c r="M154" s="115"/>
      <c r="N154" s="116">
        <f t="shared" si="27"/>
        <v>0</v>
      </c>
      <c r="O154" s="115"/>
      <c r="P154" s="116">
        <f t="shared" si="28"/>
        <v>0</v>
      </c>
      <c r="Q154" s="115"/>
      <c r="R154" s="116">
        <f t="shared" si="29"/>
        <v>0</v>
      </c>
      <c r="S154" s="117">
        <f t="shared" si="30"/>
        <v>0</v>
      </c>
      <c r="T154" s="118">
        <f t="shared" si="31"/>
        <v>0</v>
      </c>
      <c r="U154" s="120"/>
      <c r="V154" s="89"/>
    </row>
    <row r="155" spans="1:22" s="113" customFormat="1" ht="30" hidden="1" customHeight="1">
      <c r="A155" s="128">
        <f>'CONSTRUCTION COST ESTIMATE'!A155</f>
        <v>0</v>
      </c>
      <c r="B155" s="246">
        <f>'CONSTRUCTION COST ESTIMATE'!B155</f>
        <v>202.22800000000001</v>
      </c>
      <c r="C155" s="131" t="str">
        <f>'CONSTRUCTION COST ESTIMATE'!C155</f>
        <v>REMOVE AND RELOCATE STREETLIGHT</v>
      </c>
      <c r="D155" s="130">
        <f>'CONSTRUCTION COST ESTIMATE'!BA155</f>
        <v>0</v>
      </c>
      <c r="E155" s="114">
        <f>'CONSTRUCTION COST ESTIMATE'!BC155</f>
        <v>0</v>
      </c>
      <c r="F155" s="129" t="str">
        <f>'CONSTRUCTION COST ESTIMATE'!BB155</f>
        <v>EA</v>
      </c>
      <c r="G155" s="115"/>
      <c r="H155" s="116">
        <f t="shared" si="24"/>
        <v>0</v>
      </c>
      <c r="I155" s="115"/>
      <c r="J155" s="116">
        <f t="shared" si="25"/>
        <v>0</v>
      </c>
      <c r="K155" s="115"/>
      <c r="L155" s="116">
        <f t="shared" si="26"/>
        <v>0</v>
      </c>
      <c r="M155" s="115"/>
      <c r="N155" s="116">
        <f t="shared" si="27"/>
        <v>0</v>
      </c>
      <c r="O155" s="115"/>
      <c r="P155" s="116">
        <f t="shared" si="28"/>
        <v>0</v>
      </c>
      <c r="Q155" s="115"/>
      <c r="R155" s="116">
        <f t="shared" si="29"/>
        <v>0</v>
      </c>
      <c r="S155" s="117">
        <f t="shared" si="30"/>
        <v>0</v>
      </c>
      <c r="T155" s="118">
        <f t="shared" si="31"/>
        <v>0</v>
      </c>
      <c r="U155" s="120"/>
      <c r="V155" s="89"/>
    </row>
    <row r="156" spans="1:22" s="113" customFormat="1" ht="30" hidden="1" customHeight="1">
      <c r="A156" s="128">
        <f>'CONSTRUCTION COST ESTIMATE'!A156</f>
        <v>0</v>
      </c>
      <c r="B156" s="246">
        <f>'CONSTRUCTION COST ESTIMATE'!B156</f>
        <v>202.22900000000001</v>
      </c>
      <c r="C156" s="131" t="str">
        <f>'CONSTRUCTION COST ESTIMATE'!C156</f>
        <v>REMOVE TRAFFIC SIGNAL ASSEMBLY</v>
      </c>
      <c r="D156" s="130">
        <f>'CONSTRUCTION COST ESTIMATE'!BA156</f>
        <v>0</v>
      </c>
      <c r="E156" s="114">
        <f>'CONSTRUCTION COST ESTIMATE'!BC156</f>
        <v>0</v>
      </c>
      <c r="F156" s="129" t="str">
        <f>'CONSTRUCTION COST ESTIMATE'!BB156</f>
        <v>EA</v>
      </c>
      <c r="G156" s="115"/>
      <c r="H156" s="116">
        <f t="shared" si="24"/>
        <v>0</v>
      </c>
      <c r="I156" s="115"/>
      <c r="J156" s="116">
        <f t="shared" si="25"/>
        <v>0</v>
      </c>
      <c r="K156" s="115"/>
      <c r="L156" s="116">
        <f t="shared" si="26"/>
        <v>0</v>
      </c>
      <c r="M156" s="115"/>
      <c r="N156" s="116">
        <f t="shared" si="27"/>
        <v>0</v>
      </c>
      <c r="O156" s="115"/>
      <c r="P156" s="116">
        <f t="shared" si="28"/>
        <v>0</v>
      </c>
      <c r="Q156" s="115"/>
      <c r="R156" s="116">
        <f t="shared" si="29"/>
        <v>0</v>
      </c>
      <c r="S156" s="117">
        <f t="shared" si="30"/>
        <v>0</v>
      </c>
      <c r="T156" s="118">
        <f t="shared" si="31"/>
        <v>0</v>
      </c>
      <c r="U156" s="120"/>
      <c r="V156" s="89"/>
    </row>
    <row r="157" spans="1:22" s="113" customFormat="1" ht="30" hidden="1" customHeight="1">
      <c r="A157" s="128">
        <f>'CONSTRUCTION COST ESTIMATE'!A157</f>
        <v>0</v>
      </c>
      <c r="B157" s="246">
        <f>'CONSTRUCTION COST ESTIMATE'!B157</f>
        <v>202.23</v>
      </c>
      <c r="C157" s="131" t="str">
        <f>'CONSTRUCTION COST ESTIMATE'!C157</f>
        <v>REMOVE AND SALVAGE TRAFFIC SIGNAL ASSEMBLY</v>
      </c>
      <c r="D157" s="130">
        <f>'CONSTRUCTION COST ESTIMATE'!BA157</f>
        <v>0</v>
      </c>
      <c r="E157" s="114">
        <f>'CONSTRUCTION COST ESTIMATE'!BC157</f>
        <v>0</v>
      </c>
      <c r="F157" s="129" t="str">
        <f>'CONSTRUCTION COST ESTIMATE'!BB157</f>
        <v>EA</v>
      </c>
      <c r="G157" s="115"/>
      <c r="H157" s="116">
        <f t="shared" si="24"/>
        <v>0</v>
      </c>
      <c r="I157" s="115"/>
      <c r="J157" s="116">
        <f t="shared" si="25"/>
        <v>0</v>
      </c>
      <c r="K157" s="115"/>
      <c r="L157" s="116">
        <f t="shared" si="26"/>
        <v>0</v>
      </c>
      <c r="M157" s="115"/>
      <c r="N157" s="116">
        <f t="shared" si="27"/>
        <v>0</v>
      </c>
      <c r="O157" s="115"/>
      <c r="P157" s="116">
        <f t="shared" si="28"/>
        <v>0</v>
      </c>
      <c r="Q157" s="115"/>
      <c r="R157" s="116">
        <f t="shared" si="29"/>
        <v>0</v>
      </c>
      <c r="S157" s="117">
        <f t="shared" si="30"/>
        <v>0</v>
      </c>
      <c r="T157" s="118">
        <f t="shared" si="31"/>
        <v>0</v>
      </c>
      <c r="U157" s="120"/>
      <c r="V157" s="89"/>
    </row>
    <row r="158" spans="1:22" s="113" customFormat="1" ht="30" hidden="1" customHeight="1">
      <c r="A158" s="128">
        <f>'CONSTRUCTION COST ESTIMATE'!A158</f>
        <v>0</v>
      </c>
      <c r="B158" s="246">
        <f>'CONSTRUCTION COST ESTIMATE'!B158</f>
        <v>202.23099999999999</v>
      </c>
      <c r="C158" s="131" t="str">
        <f>'CONSTRUCTION COST ESTIMATE'!C158</f>
        <v>REMOVE AND RELOCATE TRAFFIC SIGNAL ASSEMBLY</v>
      </c>
      <c r="D158" s="130">
        <f>'CONSTRUCTION COST ESTIMATE'!BA158</f>
        <v>0</v>
      </c>
      <c r="E158" s="114">
        <f>'CONSTRUCTION COST ESTIMATE'!BC158</f>
        <v>0</v>
      </c>
      <c r="F158" s="129" t="str">
        <f>'CONSTRUCTION COST ESTIMATE'!BB158</f>
        <v>EA</v>
      </c>
      <c r="G158" s="115"/>
      <c r="H158" s="116">
        <f t="shared" si="24"/>
        <v>0</v>
      </c>
      <c r="I158" s="115"/>
      <c r="J158" s="116">
        <f t="shared" si="25"/>
        <v>0</v>
      </c>
      <c r="K158" s="115"/>
      <c r="L158" s="116">
        <f t="shared" si="26"/>
        <v>0</v>
      </c>
      <c r="M158" s="115"/>
      <c r="N158" s="116">
        <f t="shared" si="27"/>
        <v>0</v>
      </c>
      <c r="O158" s="115"/>
      <c r="P158" s="116">
        <f t="shared" si="28"/>
        <v>0</v>
      </c>
      <c r="Q158" s="115"/>
      <c r="R158" s="116">
        <f t="shared" si="29"/>
        <v>0</v>
      </c>
      <c r="S158" s="117">
        <f t="shared" si="30"/>
        <v>0</v>
      </c>
      <c r="T158" s="118">
        <f t="shared" si="31"/>
        <v>0</v>
      </c>
      <c r="U158" s="120"/>
      <c r="V158" s="89"/>
    </row>
    <row r="159" spans="1:22" s="113" customFormat="1" ht="30" customHeight="1">
      <c r="A159" s="134" t="str">
        <f>'CONSTRUCTION COST ESTIMATE'!A159</f>
        <v>SP 203-208</v>
      </c>
      <c r="B159" s="245"/>
      <c r="C159" s="142" t="str">
        <f>'CONSTRUCTION COST ESTIMATE'!C159</f>
        <v>EXCAVATION/EMBANKMENT</v>
      </c>
      <c r="D159" s="143">
        <f>'CONSTRUCTION COST ESTIMATE'!BA159</f>
        <v>0</v>
      </c>
      <c r="E159" s="144">
        <f>'CONSTRUCTION COST ESTIMATE'!BC159</f>
        <v>0</v>
      </c>
      <c r="F159" s="141">
        <f>'CONSTRUCTION COST ESTIMATE'!BB159</f>
        <v>0</v>
      </c>
      <c r="G159" s="148"/>
      <c r="H159" s="149"/>
      <c r="I159" s="148"/>
      <c r="J159" s="149"/>
      <c r="K159" s="148"/>
      <c r="L159" s="149"/>
      <c r="M159" s="148"/>
      <c r="N159" s="149"/>
      <c r="O159" s="148"/>
      <c r="P159" s="149"/>
      <c r="Q159" s="148"/>
      <c r="R159" s="149"/>
      <c r="S159" s="150"/>
      <c r="T159" s="151"/>
      <c r="U159" s="120"/>
      <c r="V159" s="139" t="s">
        <v>1447</v>
      </c>
    </row>
    <row r="160" spans="1:22" s="113" customFormat="1" ht="30" hidden="1" customHeight="1">
      <c r="A160" s="128">
        <f>'CONSTRUCTION COST ESTIMATE'!A160</f>
        <v>0</v>
      </c>
      <c r="B160" s="246">
        <f>'CONSTRUCTION COST ESTIMATE'!B160</f>
        <v>203.00049999999999</v>
      </c>
      <c r="C160" s="131" t="str">
        <f>'CONSTRUCTION COST ESTIMATE'!C160</f>
        <v>DRAINAGE EXCAVATION</v>
      </c>
      <c r="D160" s="130">
        <f>'CONSTRUCTION COST ESTIMATE'!BA160</f>
        <v>0</v>
      </c>
      <c r="E160" s="114">
        <f>'CONSTRUCTION COST ESTIMATE'!BC160</f>
        <v>0</v>
      </c>
      <c r="F160" s="129" t="str">
        <f>'CONSTRUCTION COST ESTIMATE'!BB160</f>
        <v>CY</v>
      </c>
      <c r="G160" s="115"/>
      <c r="H160" s="116">
        <f t="shared" si="24"/>
        <v>0</v>
      </c>
      <c r="I160" s="115"/>
      <c r="J160" s="116">
        <f t="shared" si="25"/>
        <v>0</v>
      </c>
      <c r="K160" s="115"/>
      <c r="L160" s="116">
        <f t="shared" si="26"/>
        <v>0</v>
      </c>
      <c r="M160" s="115"/>
      <c r="N160" s="116">
        <f t="shared" si="27"/>
        <v>0</v>
      </c>
      <c r="O160" s="115"/>
      <c r="P160" s="116">
        <f t="shared" si="28"/>
        <v>0</v>
      </c>
      <c r="Q160" s="115"/>
      <c r="R160" s="116">
        <f t="shared" si="29"/>
        <v>0</v>
      </c>
      <c r="S160" s="117">
        <f t="shared" si="30"/>
        <v>0</v>
      </c>
      <c r="T160" s="118">
        <f t="shared" si="31"/>
        <v>0</v>
      </c>
      <c r="U160" s="120"/>
      <c r="V160" s="89"/>
    </row>
    <row r="161" spans="1:22" s="113" customFormat="1" ht="30" hidden="1" customHeight="1">
      <c r="A161" s="128">
        <f>'CONSTRUCTION COST ESTIMATE'!A161</f>
        <v>0</v>
      </c>
      <c r="B161" s="246">
        <f>'CONSTRUCTION COST ESTIMATE'!B161</f>
        <v>203.001</v>
      </c>
      <c r="C161" s="131" t="str">
        <f>'CONSTRUCTION COST ESTIMATE'!C161</f>
        <v>ROADWAY EXCAVATION</v>
      </c>
      <c r="D161" s="130">
        <f>'CONSTRUCTION COST ESTIMATE'!BA161</f>
        <v>0</v>
      </c>
      <c r="E161" s="114">
        <f>'CONSTRUCTION COST ESTIMATE'!BC161</f>
        <v>0</v>
      </c>
      <c r="F161" s="129" t="str">
        <f>'CONSTRUCTION COST ESTIMATE'!BB161</f>
        <v>CY</v>
      </c>
      <c r="G161" s="115"/>
      <c r="H161" s="116">
        <f t="shared" si="24"/>
        <v>0</v>
      </c>
      <c r="I161" s="115"/>
      <c r="J161" s="116">
        <f t="shared" si="25"/>
        <v>0</v>
      </c>
      <c r="K161" s="115"/>
      <c r="L161" s="116">
        <f t="shared" si="26"/>
        <v>0</v>
      </c>
      <c r="M161" s="115"/>
      <c r="N161" s="116">
        <f t="shared" si="27"/>
        <v>0</v>
      </c>
      <c r="O161" s="115"/>
      <c r="P161" s="116">
        <f t="shared" si="28"/>
        <v>0</v>
      </c>
      <c r="Q161" s="115"/>
      <c r="R161" s="116">
        <f t="shared" si="29"/>
        <v>0</v>
      </c>
      <c r="S161" s="117">
        <f t="shared" si="30"/>
        <v>0</v>
      </c>
      <c r="T161" s="118">
        <f t="shared" si="31"/>
        <v>0</v>
      </c>
      <c r="U161" s="120"/>
      <c r="V161" s="89"/>
    </row>
    <row r="162" spans="1:22" s="113" customFormat="1" ht="30" hidden="1" customHeight="1">
      <c r="A162" s="128">
        <f>'CONSTRUCTION COST ESTIMATE'!A162</f>
        <v>0</v>
      </c>
      <c r="B162" s="246">
        <f>'CONSTRUCTION COST ESTIMATE'!B162</f>
        <v>203.00200000000001</v>
      </c>
      <c r="C162" s="131" t="str">
        <f>'CONSTRUCTION COST ESTIMATE'!C162</f>
        <v>ROADWAY EMBANKMENT</v>
      </c>
      <c r="D162" s="130">
        <f>'CONSTRUCTION COST ESTIMATE'!BA162</f>
        <v>0</v>
      </c>
      <c r="E162" s="114">
        <f>'CONSTRUCTION COST ESTIMATE'!BC162</f>
        <v>0</v>
      </c>
      <c r="F162" s="129" t="str">
        <f>'CONSTRUCTION COST ESTIMATE'!BB162</f>
        <v>CY</v>
      </c>
      <c r="G162" s="115"/>
      <c r="H162" s="116">
        <f t="shared" si="24"/>
        <v>0</v>
      </c>
      <c r="I162" s="115"/>
      <c r="J162" s="116">
        <f t="shared" si="25"/>
        <v>0</v>
      </c>
      <c r="K162" s="115"/>
      <c r="L162" s="116">
        <f t="shared" si="26"/>
        <v>0</v>
      </c>
      <c r="M162" s="115"/>
      <c r="N162" s="116">
        <f t="shared" si="27"/>
        <v>0</v>
      </c>
      <c r="O162" s="115"/>
      <c r="P162" s="116">
        <f t="shared" si="28"/>
        <v>0</v>
      </c>
      <c r="Q162" s="115"/>
      <c r="R162" s="116">
        <f t="shared" si="29"/>
        <v>0</v>
      </c>
      <c r="S162" s="117">
        <f t="shared" si="30"/>
        <v>0</v>
      </c>
      <c r="T162" s="118">
        <f t="shared" si="31"/>
        <v>0</v>
      </c>
      <c r="U162" s="120"/>
      <c r="V162" s="89"/>
    </row>
    <row r="163" spans="1:22" s="113" customFormat="1" ht="30" hidden="1" customHeight="1">
      <c r="A163" s="128">
        <f>'CONSTRUCTION COST ESTIMATE'!A163</f>
        <v>0</v>
      </c>
      <c r="B163" s="246">
        <f>'CONSTRUCTION COST ESTIMATE'!B163</f>
        <v>203.00299999999999</v>
      </c>
      <c r="C163" s="131" t="str">
        <f>'CONSTRUCTION COST ESTIMATE'!C163</f>
        <v>EXCAVATION OF NON-HAZARDOUS CONTAMINATED MATERIAL</v>
      </c>
      <c r="D163" s="130">
        <f>'CONSTRUCTION COST ESTIMATE'!BA163</f>
        <v>0</v>
      </c>
      <c r="E163" s="114">
        <f>'CONSTRUCTION COST ESTIMATE'!BC163</f>
        <v>0</v>
      </c>
      <c r="F163" s="129" t="str">
        <f>'CONSTRUCTION COST ESTIMATE'!BB163</f>
        <v>CY</v>
      </c>
      <c r="G163" s="115"/>
      <c r="H163" s="116">
        <f t="shared" si="24"/>
        <v>0</v>
      </c>
      <c r="I163" s="115"/>
      <c r="J163" s="116">
        <f t="shared" si="25"/>
        <v>0</v>
      </c>
      <c r="K163" s="115"/>
      <c r="L163" s="116">
        <f t="shared" si="26"/>
        <v>0</v>
      </c>
      <c r="M163" s="115"/>
      <c r="N163" s="116">
        <f t="shared" si="27"/>
        <v>0</v>
      </c>
      <c r="O163" s="115"/>
      <c r="P163" s="116">
        <f t="shared" si="28"/>
        <v>0</v>
      </c>
      <c r="Q163" s="115"/>
      <c r="R163" s="116">
        <f t="shared" si="29"/>
        <v>0</v>
      </c>
      <c r="S163" s="117">
        <f t="shared" si="30"/>
        <v>0</v>
      </c>
      <c r="T163" s="118">
        <f t="shared" si="31"/>
        <v>0</v>
      </c>
      <c r="U163" s="120"/>
      <c r="V163" s="89"/>
    </row>
    <row r="164" spans="1:22" s="113" customFormat="1" ht="30" hidden="1" customHeight="1">
      <c r="A164" s="128">
        <f>'CONSTRUCTION COST ESTIMATE'!A164</f>
        <v>0</v>
      </c>
      <c r="B164" s="246">
        <f>'CONSTRUCTION COST ESTIMATE'!B164</f>
        <v>203.00399999999999</v>
      </c>
      <c r="C164" s="131" t="str">
        <f>'CONSTRUCTION COST ESTIMATE'!C164</f>
        <v>REMOVAL OF RESOURCE CONSERVATION AND RECOVERY ACT (RCRA) HAZARDOUS MATERIAL</v>
      </c>
      <c r="D164" s="130">
        <f>'CONSTRUCTION COST ESTIMATE'!BA164</f>
        <v>0</v>
      </c>
      <c r="E164" s="114">
        <f>'CONSTRUCTION COST ESTIMATE'!BC164</f>
        <v>0</v>
      </c>
      <c r="F164" s="129" t="str">
        <f>'CONSTRUCTION COST ESTIMATE'!BB164</f>
        <v>SY</v>
      </c>
      <c r="G164" s="115"/>
      <c r="H164" s="116">
        <f t="shared" si="24"/>
        <v>0</v>
      </c>
      <c r="I164" s="115"/>
      <c r="J164" s="116">
        <f t="shared" si="25"/>
        <v>0</v>
      </c>
      <c r="K164" s="115"/>
      <c r="L164" s="116">
        <f t="shared" si="26"/>
        <v>0</v>
      </c>
      <c r="M164" s="115"/>
      <c r="N164" s="116">
        <f t="shared" si="27"/>
        <v>0</v>
      </c>
      <c r="O164" s="115"/>
      <c r="P164" s="116">
        <f t="shared" si="28"/>
        <v>0</v>
      </c>
      <c r="Q164" s="115"/>
      <c r="R164" s="116">
        <f t="shared" si="29"/>
        <v>0</v>
      </c>
      <c r="S164" s="117">
        <f t="shared" si="30"/>
        <v>0</v>
      </c>
      <c r="T164" s="118">
        <f t="shared" si="31"/>
        <v>0</v>
      </c>
      <c r="U164" s="120"/>
      <c r="V164" s="89"/>
    </row>
    <row r="165" spans="1:22" s="113" customFormat="1" ht="30" hidden="1" customHeight="1">
      <c r="A165" s="128">
        <f>'CONSTRUCTION COST ESTIMATE'!A165</f>
        <v>0</v>
      </c>
      <c r="B165" s="246">
        <f>'CONSTRUCTION COST ESTIMATE'!B165</f>
        <v>203.005</v>
      </c>
      <c r="C165" s="131" t="str">
        <f>'CONSTRUCTION COST ESTIMATE'!C165</f>
        <v>OVER EXCAVATION</v>
      </c>
      <c r="D165" s="130">
        <f>'CONSTRUCTION COST ESTIMATE'!BA165</f>
        <v>0</v>
      </c>
      <c r="E165" s="114">
        <f>'CONSTRUCTION COST ESTIMATE'!BC165</f>
        <v>0</v>
      </c>
      <c r="F165" s="129" t="str">
        <f>'CONSTRUCTION COST ESTIMATE'!BB165</f>
        <v>CY</v>
      </c>
      <c r="G165" s="115"/>
      <c r="H165" s="116">
        <f t="shared" si="24"/>
        <v>0</v>
      </c>
      <c r="I165" s="115"/>
      <c r="J165" s="116">
        <f t="shared" si="25"/>
        <v>0</v>
      </c>
      <c r="K165" s="115"/>
      <c r="L165" s="116">
        <f t="shared" si="26"/>
        <v>0</v>
      </c>
      <c r="M165" s="115"/>
      <c r="N165" s="116">
        <f t="shared" si="27"/>
        <v>0</v>
      </c>
      <c r="O165" s="115"/>
      <c r="P165" s="116">
        <f t="shared" si="28"/>
        <v>0</v>
      </c>
      <c r="Q165" s="115"/>
      <c r="R165" s="116">
        <f t="shared" si="29"/>
        <v>0</v>
      </c>
      <c r="S165" s="117">
        <f t="shared" si="30"/>
        <v>0</v>
      </c>
      <c r="T165" s="118">
        <f t="shared" si="31"/>
        <v>0</v>
      </c>
      <c r="U165" s="120"/>
      <c r="V165" s="89"/>
    </row>
    <row r="166" spans="1:22" s="113" customFormat="1" ht="30" hidden="1" customHeight="1">
      <c r="A166" s="128">
        <f>'CONSTRUCTION COST ESTIMATE'!A166</f>
        <v>0</v>
      </c>
      <c r="B166" s="246">
        <f>'CONSTRUCTION COST ESTIMATE'!B166</f>
        <v>203.006</v>
      </c>
      <c r="C166" s="131" t="str">
        <f>'CONSTRUCTION COST ESTIMATE'!C166</f>
        <v>OVER EXCAVATION AND BACKFILL</v>
      </c>
      <c r="D166" s="130">
        <f>'CONSTRUCTION COST ESTIMATE'!BA166</f>
        <v>0</v>
      </c>
      <c r="E166" s="114">
        <f>'CONSTRUCTION COST ESTIMATE'!BC166</f>
        <v>0</v>
      </c>
      <c r="F166" s="129" t="str">
        <f>'CONSTRUCTION COST ESTIMATE'!BB166</f>
        <v>CY</v>
      </c>
      <c r="G166" s="115"/>
      <c r="H166" s="116">
        <f t="shared" si="24"/>
        <v>0</v>
      </c>
      <c r="I166" s="115"/>
      <c r="J166" s="116">
        <f t="shared" si="25"/>
        <v>0</v>
      </c>
      <c r="K166" s="115"/>
      <c r="L166" s="116">
        <f t="shared" si="26"/>
        <v>0</v>
      </c>
      <c r="M166" s="115"/>
      <c r="N166" s="116">
        <f t="shared" si="27"/>
        <v>0</v>
      </c>
      <c r="O166" s="115"/>
      <c r="P166" s="116">
        <f t="shared" si="28"/>
        <v>0</v>
      </c>
      <c r="Q166" s="115"/>
      <c r="R166" s="116">
        <f t="shared" si="29"/>
        <v>0</v>
      </c>
      <c r="S166" s="117">
        <f t="shared" si="30"/>
        <v>0</v>
      </c>
      <c r="T166" s="118">
        <f t="shared" si="31"/>
        <v>0</v>
      </c>
      <c r="U166" s="120"/>
      <c r="V166" s="89"/>
    </row>
    <row r="167" spans="1:22" s="113" customFormat="1" ht="30" hidden="1" customHeight="1">
      <c r="A167" s="128">
        <f>'CONSTRUCTION COST ESTIMATE'!A167</f>
        <v>0</v>
      </c>
      <c r="B167" s="246">
        <f>'CONSTRUCTION COST ESTIMATE'!B167</f>
        <v>203.00700000000001</v>
      </c>
      <c r="C167" s="131" t="str">
        <f>'CONSTRUCTION COST ESTIMATE'!C167</f>
        <v>TRAIL EXCAVATION</v>
      </c>
      <c r="D167" s="130">
        <f>'CONSTRUCTION COST ESTIMATE'!BA167</f>
        <v>0</v>
      </c>
      <c r="E167" s="114">
        <f>'CONSTRUCTION COST ESTIMATE'!BC167</f>
        <v>0</v>
      </c>
      <c r="F167" s="129" t="str">
        <f>'CONSTRUCTION COST ESTIMATE'!BB167</f>
        <v>CY</v>
      </c>
      <c r="G167" s="115"/>
      <c r="H167" s="116">
        <f t="shared" si="24"/>
        <v>0</v>
      </c>
      <c r="I167" s="115"/>
      <c r="J167" s="116">
        <f t="shared" si="25"/>
        <v>0</v>
      </c>
      <c r="K167" s="115"/>
      <c r="L167" s="116">
        <f t="shared" si="26"/>
        <v>0</v>
      </c>
      <c r="M167" s="115"/>
      <c r="N167" s="116">
        <f t="shared" si="27"/>
        <v>0</v>
      </c>
      <c r="O167" s="115"/>
      <c r="P167" s="116">
        <f t="shared" si="28"/>
        <v>0</v>
      </c>
      <c r="Q167" s="115"/>
      <c r="R167" s="116">
        <f t="shared" si="29"/>
        <v>0</v>
      </c>
      <c r="S167" s="117">
        <f t="shared" si="30"/>
        <v>0</v>
      </c>
      <c r="T167" s="118">
        <f t="shared" si="31"/>
        <v>0</v>
      </c>
      <c r="U167" s="120"/>
      <c r="V167" s="89"/>
    </row>
    <row r="168" spans="1:22" s="113" customFormat="1" ht="30" hidden="1" customHeight="1">
      <c r="A168" s="128">
        <f>'CONSTRUCTION COST ESTIMATE'!A168</f>
        <v>0</v>
      </c>
      <c r="B168" s="246">
        <f>'CONSTRUCTION COST ESTIMATE'!B168</f>
        <v>203.01</v>
      </c>
      <c r="C168" s="131" t="str">
        <f>'CONSTRUCTION COST ESTIMATE'!C168</f>
        <v>REGRADE AND COMPACT EXISTING SHOULDER</v>
      </c>
      <c r="D168" s="130">
        <f>'CONSTRUCTION COST ESTIMATE'!BA168</f>
        <v>0</v>
      </c>
      <c r="E168" s="114">
        <f>'CONSTRUCTION COST ESTIMATE'!BC168</f>
        <v>0</v>
      </c>
      <c r="F168" s="129" t="str">
        <f>'CONSTRUCTION COST ESTIMATE'!BB168</f>
        <v>LS</v>
      </c>
      <c r="G168" s="115"/>
      <c r="H168" s="116">
        <f t="shared" si="24"/>
        <v>0</v>
      </c>
      <c r="I168" s="115"/>
      <c r="J168" s="116">
        <f t="shared" si="25"/>
        <v>0</v>
      </c>
      <c r="K168" s="115"/>
      <c r="L168" s="116">
        <f t="shared" si="26"/>
        <v>0</v>
      </c>
      <c r="M168" s="115"/>
      <c r="N168" s="116">
        <f t="shared" si="27"/>
        <v>0</v>
      </c>
      <c r="O168" s="115"/>
      <c r="P168" s="116">
        <f t="shared" si="28"/>
        <v>0</v>
      </c>
      <c r="Q168" s="115"/>
      <c r="R168" s="116">
        <f t="shared" si="29"/>
        <v>0</v>
      </c>
      <c r="S168" s="117">
        <f t="shared" si="30"/>
        <v>0</v>
      </c>
      <c r="T168" s="118">
        <f t="shared" si="31"/>
        <v>0</v>
      </c>
      <c r="U168" s="120"/>
      <c r="V168" s="89"/>
    </row>
    <row r="169" spans="1:22" s="113" customFormat="1" ht="30" hidden="1" customHeight="1">
      <c r="A169" s="128">
        <f>'CONSTRUCTION COST ESTIMATE'!A169</f>
        <v>0</v>
      </c>
      <c r="B169" s="246">
        <f>'CONSTRUCTION COST ESTIMATE'!B169</f>
        <v>203.011</v>
      </c>
      <c r="C169" s="131" t="str">
        <f>'CONSTRUCTION COST ESTIMATE'!C169</f>
        <v>SWALE REGRADE IN SHOULDER</v>
      </c>
      <c r="D169" s="130">
        <f>'CONSTRUCTION COST ESTIMATE'!BA169</f>
        <v>0</v>
      </c>
      <c r="E169" s="114">
        <f>'CONSTRUCTION COST ESTIMATE'!BC169</f>
        <v>0</v>
      </c>
      <c r="F169" s="129" t="str">
        <f>'CONSTRUCTION COST ESTIMATE'!BB169</f>
        <v>CY</v>
      </c>
      <c r="G169" s="115"/>
      <c r="H169" s="116">
        <f t="shared" si="24"/>
        <v>0</v>
      </c>
      <c r="I169" s="115"/>
      <c r="J169" s="116">
        <f t="shared" si="25"/>
        <v>0</v>
      </c>
      <c r="K169" s="115"/>
      <c r="L169" s="116">
        <f t="shared" si="26"/>
        <v>0</v>
      </c>
      <c r="M169" s="115"/>
      <c r="N169" s="116">
        <f t="shared" si="27"/>
        <v>0</v>
      </c>
      <c r="O169" s="115"/>
      <c r="P169" s="116">
        <f t="shared" si="28"/>
        <v>0</v>
      </c>
      <c r="Q169" s="115"/>
      <c r="R169" s="116">
        <f t="shared" si="29"/>
        <v>0</v>
      </c>
      <c r="S169" s="117">
        <f t="shared" si="30"/>
        <v>0</v>
      </c>
      <c r="T169" s="118">
        <f t="shared" si="31"/>
        <v>0</v>
      </c>
      <c r="U169" s="120"/>
      <c r="V169" s="89"/>
    </row>
    <row r="170" spans="1:22" s="113" customFormat="1" ht="30" hidden="1" customHeight="1">
      <c r="A170" s="128">
        <f>'CONSTRUCTION COST ESTIMATE'!A170</f>
        <v>0</v>
      </c>
      <c r="B170" s="246">
        <f>'CONSTRUCTION COST ESTIMATE'!B170</f>
        <v>203.012</v>
      </c>
      <c r="C170" s="131" t="str">
        <f>'CONSTRUCTION COST ESTIMATE'!C170</f>
        <v>REMOVE AND DISPOSE EXISTING SOIL</v>
      </c>
      <c r="D170" s="130">
        <f>'CONSTRUCTION COST ESTIMATE'!BA170</f>
        <v>0</v>
      </c>
      <c r="E170" s="114">
        <f>'CONSTRUCTION COST ESTIMATE'!BC170</f>
        <v>0</v>
      </c>
      <c r="F170" s="129" t="str">
        <f>'CONSTRUCTION COST ESTIMATE'!BB170</f>
        <v>CY</v>
      </c>
      <c r="G170" s="115"/>
      <c r="H170" s="116">
        <f t="shared" si="24"/>
        <v>0</v>
      </c>
      <c r="I170" s="115"/>
      <c r="J170" s="116">
        <f t="shared" si="25"/>
        <v>0</v>
      </c>
      <c r="K170" s="115"/>
      <c r="L170" s="116">
        <f t="shared" si="26"/>
        <v>0</v>
      </c>
      <c r="M170" s="115"/>
      <c r="N170" s="116">
        <f t="shared" si="27"/>
        <v>0</v>
      </c>
      <c r="O170" s="115"/>
      <c r="P170" s="116">
        <f t="shared" si="28"/>
        <v>0</v>
      </c>
      <c r="Q170" s="115"/>
      <c r="R170" s="116">
        <f t="shared" si="29"/>
        <v>0</v>
      </c>
      <c r="S170" s="117">
        <f t="shared" si="30"/>
        <v>0</v>
      </c>
      <c r="T170" s="118">
        <f t="shared" si="31"/>
        <v>0</v>
      </c>
      <c r="U170" s="120"/>
      <c r="V170" s="89"/>
    </row>
    <row r="171" spans="1:22" s="113" customFormat="1" ht="30" hidden="1" customHeight="1">
      <c r="A171" s="128">
        <f>'CONSTRUCTION COST ESTIMATE'!A171</f>
        <v>0</v>
      </c>
      <c r="B171" s="246">
        <f>'CONSTRUCTION COST ESTIMATE'!B171</f>
        <v>203.01300000000001</v>
      </c>
      <c r="C171" s="131" t="str">
        <f>'CONSTRUCTION COST ESTIMATE'!C171</f>
        <v>SCARIFY AND RECOMPACT</v>
      </c>
      <c r="D171" s="130">
        <f>'CONSTRUCTION COST ESTIMATE'!BA171</f>
        <v>0</v>
      </c>
      <c r="E171" s="114">
        <f>'CONSTRUCTION COST ESTIMATE'!BC171</f>
        <v>0</v>
      </c>
      <c r="F171" s="129" t="str">
        <f>'CONSTRUCTION COST ESTIMATE'!BB171</f>
        <v>CY</v>
      </c>
      <c r="G171" s="115"/>
      <c r="H171" s="116">
        <f t="shared" si="24"/>
        <v>0</v>
      </c>
      <c r="I171" s="115"/>
      <c r="J171" s="116">
        <f t="shared" si="25"/>
        <v>0</v>
      </c>
      <c r="K171" s="115"/>
      <c r="L171" s="116">
        <f t="shared" si="26"/>
        <v>0</v>
      </c>
      <c r="M171" s="115"/>
      <c r="N171" s="116">
        <f t="shared" si="27"/>
        <v>0</v>
      </c>
      <c r="O171" s="115"/>
      <c r="P171" s="116">
        <f t="shared" si="28"/>
        <v>0</v>
      </c>
      <c r="Q171" s="115"/>
      <c r="R171" s="116">
        <f t="shared" si="29"/>
        <v>0</v>
      </c>
      <c r="S171" s="117">
        <f t="shared" si="30"/>
        <v>0</v>
      </c>
      <c r="T171" s="118">
        <f t="shared" si="31"/>
        <v>0</v>
      </c>
      <c r="U171" s="120"/>
      <c r="V171" s="89"/>
    </row>
    <row r="172" spans="1:22" s="113" customFormat="1" ht="30" hidden="1" customHeight="1">
      <c r="A172" s="128">
        <f>'CONSTRUCTION COST ESTIMATE'!A172</f>
        <v>0</v>
      </c>
      <c r="B172" s="246">
        <f>'CONSTRUCTION COST ESTIMATE'!B172</f>
        <v>203.02</v>
      </c>
      <c r="C172" s="131" t="str">
        <f>'CONSTRUCTION COST ESTIMATE'!C172</f>
        <v>GEOFOAM</v>
      </c>
      <c r="D172" s="130">
        <f>'CONSTRUCTION COST ESTIMATE'!BA172</f>
        <v>0</v>
      </c>
      <c r="E172" s="114">
        <f>'CONSTRUCTION COST ESTIMATE'!BC172</f>
        <v>0</v>
      </c>
      <c r="F172" s="129" t="str">
        <f>'CONSTRUCTION COST ESTIMATE'!BB172</f>
        <v>SY</v>
      </c>
      <c r="G172" s="115"/>
      <c r="H172" s="116">
        <f t="shared" si="24"/>
        <v>0</v>
      </c>
      <c r="I172" s="115"/>
      <c r="J172" s="116">
        <f t="shared" si="25"/>
        <v>0</v>
      </c>
      <c r="K172" s="115"/>
      <c r="L172" s="116">
        <f t="shared" si="26"/>
        <v>0</v>
      </c>
      <c r="M172" s="115"/>
      <c r="N172" s="116">
        <f t="shared" si="27"/>
        <v>0</v>
      </c>
      <c r="O172" s="115"/>
      <c r="P172" s="116">
        <f t="shared" si="28"/>
        <v>0</v>
      </c>
      <c r="Q172" s="115"/>
      <c r="R172" s="116">
        <f t="shared" si="29"/>
        <v>0</v>
      </c>
      <c r="S172" s="117">
        <f t="shared" si="30"/>
        <v>0</v>
      </c>
      <c r="T172" s="118">
        <f t="shared" si="31"/>
        <v>0</v>
      </c>
      <c r="U172" s="120"/>
      <c r="V172" s="89"/>
    </row>
    <row r="173" spans="1:22" s="113" customFormat="1" ht="30" hidden="1" customHeight="1">
      <c r="A173" s="128">
        <f>'CONSTRUCTION COST ESTIMATE'!A173</f>
        <v>0</v>
      </c>
      <c r="B173" s="246">
        <f>'CONSTRUCTION COST ESTIMATE'!B173</f>
        <v>203.02099999999999</v>
      </c>
      <c r="C173" s="131" t="str">
        <f>'CONSTRUCTION COST ESTIMATE'!C173</f>
        <v>GEOTEXTILE (CLASS 2)</v>
      </c>
      <c r="D173" s="130">
        <f>'CONSTRUCTION COST ESTIMATE'!BA173</f>
        <v>0</v>
      </c>
      <c r="E173" s="114">
        <f>'CONSTRUCTION COST ESTIMATE'!BC173</f>
        <v>0</v>
      </c>
      <c r="F173" s="129" t="str">
        <f>'CONSTRUCTION COST ESTIMATE'!BB173</f>
        <v>SY</v>
      </c>
      <c r="G173" s="115"/>
      <c r="H173" s="116">
        <f t="shared" si="24"/>
        <v>0</v>
      </c>
      <c r="I173" s="115"/>
      <c r="J173" s="116">
        <f t="shared" si="25"/>
        <v>0</v>
      </c>
      <c r="K173" s="115"/>
      <c r="L173" s="116">
        <f t="shared" si="26"/>
        <v>0</v>
      </c>
      <c r="M173" s="115"/>
      <c r="N173" s="116">
        <f t="shared" si="27"/>
        <v>0</v>
      </c>
      <c r="O173" s="115"/>
      <c r="P173" s="116">
        <f t="shared" si="28"/>
        <v>0</v>
      </c>
      <c r="Q173" s="115"/>
      <c r="R173" s="116">
        <f t="shared" si="29"/>
        <v>0</v>
      </c>
      <c r="S173" s="117">
        <f t="shared" si="30"/>
        <v>0</v>
      </c>
      <c r="T173" s="118">
        <f t="shared" si="31"/>
        <v>0</v>
      </c>
      <c r="U173" s="120"/>
      <c r="V173" s="89"/>
    </row>
    <row r="174" spans="1:22" s="113" customFormat="1" ht="30" hidden="1" customHeight="1">
      <c r="A174" s="128">
        <f>'CONSTRUCTION COST ESTIMATE'!A174</f>
        <v>0</v>
      </c>
      <c r="B174" s="246">
        <f>'CONSTRUCTION COST ESTIMATE'!B174</f>
        <v>206.00049999999999</v>
      </c>
      <c r="C174" s="131" t="str">
        <f>'CONSTRUCTION COST ESTIMATE'!C174</f>
        <v>STRUCTURE EXCAVATION</v>
      </c>
      <c r="D174" s="130">
        <f>'CONSTRUCTION COST ESTIMATE'!BA174</f>
        <v>0</v>
      </c>
      <c r="E174" s="114">
        <f>'CONSTRUCTION COST ESTIMATE'!BC174</f>
        <v>0</v>
      </c>
      <c r="F174" s="129" t="str">
        <f>'CONSTRUCTION COST ESTIMATE'!BB174</f>
        <v>CY</v>
      </c>
      <c r="G174" s="115"/>
      <c r="H174" s="116">
        <f t="shared" si="24"/>
        <v>0</v>
      </c>
      <c r="I174" s="115"/>
      <c r="J174" s="116">
        <f t="shared" si="25"/>
        <v>0</v>
      </c>
      <c r="K174" s="115"/>
      <c r="L174" s="116">
        <f t="shared" si="26"/>
        <v>0</v>
      </c>
      <c r="M174" s="115"/>
      <c r="N174" s="116">
        <f t="shared" si="27"/>
        <v>0</v>
      </c>
      <c r="O174" s="115"/>
      <c r="P174" s="116">
        <f t="shared" si="28"/>
        <v>0</v>
      </c>
      <c r="Q174" s="115"/>
      <c r="R174" s="116">
        <f t="shared" si="29"/>
        <v>0</v>
      </c>
      <c r="S174" s="117">
        <f t="shared" si="30"/>
        <v>0</v>
      </c>
      <c r="T174" s="118">
        <f t="shared" si="31"/>
        <v>0</v>
      </c>
      <c r="U174" s="120"/>
      <c r="V174" s="89"/>
    </row>
    <row r="175" spans="1:22" s="113" customFormat="1" ht="30" hidden="1" customHeight="1">
      <c r="A175" s="128">
        <f>'CONSTRUCTION COST ESTIMATE'!A175</f>
        <v>0</v>
      </c>
      <c r="B175" s="246">
        <f>'CONSTRUCTION COST ESTIMATE'!B175</f>
        <v>206.001</v>
      </c>
      <c r="C175" s="131" t="str">
        <f>'CONSTRUCTION COST ESTIMATE'!C175</f>
        <v>STRUCTURE EXCAVATION (SPECIAL)</v>
      </c>
      <c r="D175" s="130">
        <f>'CONSTRUCTION COST ESTIMATE'!BA175</f>
        <v>0</v>
      </c>
      <c r="E175" s="114">
        <f>'CONSTRUCTION COST ESTIMATE'!BC175</f>
        <v>0</v>
      </c>
      <c r="F175" s="129" t="str">
        <f>'CONSTRUCTION COST ESTIMATE'!BB175</f>
        <v>CY</v>
      </c>
      <c r="G175" s="115"/>
      <c r="H175" s="116">
        <f t="shared" si="24"/>
        <v>0</v>
      </c>
      <c r="I175" s="115"/>
      <c r="J175" s="116">
        <f t="shared" si="25"/>
        <v>0</v>
      </c>
      <c r="K175" s="115"/>
      <c r="L175" s="116">
        <f t="shared" si="26"/>
        <v>0</v>
      </c>
      <c r="M175" s="115"/>
      <c r="N175" s="116">
        <f t="shared" si="27"/>
        <v>0</v>
      </c>
      <c r="O175" s="115"/>
      <c r="P175" s="116">
        <f t="shared" si="28"/>
        <v>0</v>
      </c>
      <c r="Q175" s="115"/>
      <c r="R175" s="116">
        <f t="shared" si="29"/>
        <v>0</v>
      </c>
      <c r="S175" s="117">
        <f t="shared" si="30"/>
        <v>0</v>
      </c>
      <c r="T175" s="118">
        <f t="shared" si="31"/>
        <v>0</v>
      </c>
      <c r="U175" s="120"/>
      <c r="V175" s="89"/>
    </row>
    <row r="176" spans="1:22" s="113" customFormat="1" ht="30" hidden="1" customHeight="1">
      <c r="A176" s="128">
        <f>'CONSTRUCTION COST ESTIMATE'!A176</f>
        <v>0</v>
      </c>
      <c r="B176" s="246">
        <f>'CONSTRUCTION COST ESTIMATE'!B176</f>
        <v>207.00049999999999</v>
      </c>
      <c r="C176" s="131" t="str">
        <f>'CONSTRUCTION COST ESTIMATE'!C176</f>
        <v>GRANULAR BACKFILL</v>
      </c>
      <c r="D176" s="130">
        <f>'CONSTRUCTION COST ESTIMATE'!BA176</f>
        <v>0</v>
      </c>
      <c r="E176" s="114">
        <f>'CONSTRUCTION COST ESTIMATE'!BC176</f>
        <v>0</v>
      </c>
      <c r="F176" s="129" t="str">
        <f>'CONSTRUCTION COST ESTIMATE'!BB176</f>
        <v>CY</v>
      </c>
      <c r="G176" s="115"/>
      <c r="H176" s="116">
        <f t="shared" si="24"/>
        <v>0</v>
      </c>
      <c r="I176" s="115"/>
      <c r="J176" s="116">
        <f t="shared" si="25"/>
        <v>0</v>
      </c>
      <c r="K176" s="115"/>
      <c r="L176" s="116">
        <f t="shared" si="26"/>
        <v>0</v>
      </c>
      <c r="M176" s="115"/>
      <c r="N176" s="116">
        <f t="shared" si="27"/>
        <v>0</v>
      </c>
      <c r="O176" s="115"/>
      <c r="P176" s="116">
        <f t="shared" si="28"/>
        <v>0</v>
      </c>
      <c r="Q176" s="115"/>
      <c r="R176" s="116">
        <f t="shared" si="29"/>
        <v>0</v>
      </c>
      <c r="S176" s="117">
        <f t="shared" si="30"/>
        <v>0</v>
      </c>
      <c r="T176" s="118">
        <f t="shared" si="31"/>
        <v>0</v>
      </c>
      <c r="U176" s="120"/>
      <c r="V176" s="89"/>
    </row>
    <row r="177" spans="1:22" s="113" customFormat="1" ht="30" hidden="1" customHeight="1">
      <c r="A177" s="128">
        <f>'CONSTRUCTION COST ESTIMATE'!A177</f>
        <v>0</v>
      </c>
      <c r="B177" s="246">
        <f>'CONSTRUCTION COST ESTIMATE'!B177</f>
        <v>208.00049999999999</v>
      </c>
      <c r="C177" s="131" t="str">
        <f>'CONSTRUCTION COST ESTIMATE'!C177</f>
        <v>TRENCH OVER EXCAVATION AND COMPACTED IMPORT AGGREGATE BEDDING</v>
      </c>
      <c r="D177" s="130">
        <f>'CONSTRUCTION COST ESTIMATE'!BA177</f>
        <v>0</v>
      </c>
      <c r="E177" s="114">
        <f>'CONSTRUCTION COST ESTIMATE'!BC177</f>
        <v>0</v>
      </c>
      <c r="F177" s="129" t="str">
        <f>'CONSTRUCTION COST ESTIMATE'!BB177</f>
        <v>CY</v>
      </c>
      <c r="G177" s="115"/>
      <c r="H177" s="116">
        <f t="shared" si="24"/>
        <v>0</v>
      </c>
      <c r="I177" s="115"/>
      <c r="J177" s="116">
        <f t="shared" si="25"/>
        <v>0</v>
      </c>
      <c r="K177" s="115"/>
      <c r="L177" s="116">
        <f t="shared" si="26"/>
        <v>0</v>
      </c>
      <c r="M177" s="115"/>
      <c r="N177" s="116">
        <f t="shared" si="27"/>
        <v>0</v>
      </c>
      <c r="O177" s="115"/>
      <c r="P177" s="116">
        <f t="shared" si="28"/>
        <v>0</v>
      </c>
      <c r="Q177" s="115"/>
      <c r="R177" s="116">
        <f t="shared" si="29"/>
        <v>0</v>
      </c>
      <c r="S177" s="117">
        <f t="shared" si="30"/>
        <v>0</v>
      </c>
      <c r="T177" s="118">
        <f t="shared" si="31"/>
        <v>0</v>
      </c>
      <c r="U177" s="120"/>
      <c r="V177" s="89"/>
    </row>
    <row r="178" spans="1:22" s="113" customFormat="1" ht="30" hidden="1" customHeight="1">
      <c r="A178" s="128">
        <f>'CONSTRUCTION COST ESTIMATE'!A178</f>
        <v>0</v>
      </c>
      <c r="B178" s="246">
        <f>'CONSTRUCTION COST ESTIMATE'!B178</f>
        <v>208.001</v>
      </c>
      <c r="C178" s="131" t="str">
        <f>'CONSTRUCTION COST ESTIMATE'!C178</f>
        <v>NON CONTAMINATED SOIL EXCAVATION AND DISPOSAL</v>
      </c>
      <c r="D178" s="130">
        <f>'CONSTRUCTION COST ESTIMATE'!BA178</f>
        <v>0</v>
      </c>
      <c r="E178" s="114">
        <f>'CONSTRUCTION COST ESTIMATE'!BC178</f>
        <v>0</v>
      </c>
      <c r="F178" s="129" t="str">
        <f>'CONSTRUCTION COST ESTIMATE'!BB178</f>
        <v>CY</v>
      </c>
      <c r="G178" s="115"/>
      <c r="H178" s="116">
        <f t="shared" si="24"/>
        <v>0</v>
      </c>
      <c r="I178" s="115"/>
      <c r="J178" s="116">
        <f t="shared" si="25"/>
        <v>0</v>
      </c>
      <c r="K178" s="115"/>
      <c r="L178" s="116">
        <f t="shared" si="26"/>
        <v>0</v>
      </c>
      <c r="M178" s="115"/>
      <c r="N178" s="116">
        <f t="shared" si="27"/>
        <v>0</v>
      </c>
      <c r="O178" s="115"/>
      <c r="P178" s="116">
        <f t="shared" si="28"/>
        <v>0</v>
      </c>
      <c r="Q178" s="115"/>
      <c r="R178" s="116">
        <f t="shared" si="29"/>
        <v>0</v>
      </c>
      <c r="S178" s="117">
        <f t="shared" si="30"/>
        <v>0</v>
      </c>
      <c r="T178" s="118">
        <f t="shared" si="31"/>
        <v>0</v>
      </c>
      <c r="U178" s="120"/>
      <c r="V178" s="89"/>
    </row>
    <row r="179" spans="1:22" s="113" customFormat="1" ht="30" hidden="1" customHeight="1">
      <c r="A179" s="128">
        <f>'CONSTRUCTION COST ESTIMATE'!A179</f>
        <v>0</v>
      </c>
      <c r="B179" s="246">
        <f>'CONSTRUCTION COST ESTIMATE'!B179</f>
        <v>208.00200000000001</v>
      </c>
      <c r="C179" s="131" t="str">
        <f>'CONSTRUCTION COST ESTIMATE'!C179</f>
        <v>CONTAMINATED SOIL EXCAVATION AND DISPOSAL</v>
      </c>
      <c r="D179" s="130">
        <f>'CONSTRUCTION COST ESTIMATE'!BA179</f>
        <v>0</v>
      </c>
      <c r="E179" s="114">
        <f>'CONSTRUCTION COST ESTIMATE'!BC179</f>
        <v>0</v>
      </c>
      <c r="F179" s="129" t="str">
        <f>'CONSTRUCTION COST ESTIMATE'!BB179</f>
        <v>CY</v>
      </c>
      <c r="G179" s="115"/>
      <c r="H179" s="116">
        <f t="shared" si="24"/>
        <v>0</v>
      </c>
      <c r="I179" s="115"/>
      <c r="J179" s="116">
        <f t="shared" si="25"/>
        <v>0</v>
      </c>
      <c r="K179" s="115"/>
      <c r="L179" s="116">
        <f t="shared" si="26"/>
        <v>0</v>
      </c>
      <c r="M179" s="115"/>
      <c r="N179" s="116">
        <f t="shared" si="27"/>
        <v>0</v>
      </c>
      <c r="O179" s="115"/>
      <c r="P179" s="116">
        <f t="shared" si="28"/>
        <v>0</v>
      </c>
      <c r="Q179" s="115"/>
      <c r="R179" s="116">
        <f t="shared" si="29"/>
        <v>0</v>
      </c>
      <c r="S179" s="117">
        <f t="shared" si="30"/>
        <v>0</v>
      </c>
      <c r="T179" s="118">
        <f t="shared" si="31"/>
        <v>0</v>
      </c>
      <c r="U179" s="120"/>
      <c r="V179" s="89"/>
    </row>
    <row r="180" spans="1:22" s="113" customFormat="1" ht="30" hidden="1" customHeight="1">
      <c r="A180" s="128">
        <f>'CONSTRUCTION COST ESTIMATE'!A180</f>
        <v>0</v>
      </c>
      <c r="B180" s="246">
        <f>'CONSTRUCTION COST ESTIMATE'!B180</f>
        <v>208.00299999999999</v>
      </c>
      <c r="C180" s="131" t="str">
        <f>'CONSTRUCTION COST ESTIMATE'!C180</f>
        <v>TRENCH SHORING</v>
      </c>
      <c r="D180" s="130">
        <f>'CONSTRUCTION COST ESTIMATE'!BA180</f>
        <v>0</v>
      </c>
      <c r="E180" s="114">
        <f>'CONSTRUCTION COST ESTIMATE'!BC180</f>
        <v>0</v>
      </c>
      <c r="F180" s="129" t="str">
        <f>'CONSTRUCTION COST ESTIMATE'!BB180</f>
        <v>LS</v>
      </c>
      <c r="G180" s="115"/>
      <c r="H180" s="116">
        <f t="shared" si="24"/>
        <v>0</v>
      </c>
      <c r="I180" s="115"/>
      <c r="J180" s="116">
        <f t="shared" si="25"/>
        <v>0</v>
      </c>
      <c r="K180" s="115"/>
      <c r="L180" s="116">
        <f t="shared" si="26"/>
        <v>0</v>
      </c>
      <c r="M180" s="115"/>
      <c r="N180" s="116">
        <f t="shared" si="27"/>
        <v>0</v>
      </c>
      <c r="O180" s="115"/>
      <c r="P180" s="116">
        <f t="shared" si="28"/>
        <v>0</v>
      </c>
      <c r="Q180" s="115"/>
      <c r="R180" s="116">
        <f t="shared" si="29"/>
        <v>0</v>
      </c>
      <c r="S180" s="117">
        <f t="shared" si="30"/>
        <v>0</v>
      </c>
      <c r="T180" s="118">
        <f t="shared" si="31"/>
        <v>0</v>
      </c>
      <c r="U180" s="120"/>
      <c r="V180" s="89"/>
    </row>
    <row r="181" spans="1:22" s="113" customFormat="1" ht="30" hidden="1" customHeight="1">
      <c r="A181" s="128">
        <f>'CONSTRUCTION COST ESTIMATE'!A181</f>
        <v>0</v>
      </c>
      <c r="B181" s="246">
        <f>'CONSTRUCTION COST ESTIMATE'!B181</f>
        <v>208.01</v>
      </c>
      <c r="C181" s="131" t="str">
        <f>'CONSTRUCTION COST ESTIMATE'!C181</f>
        <v>PERMANENT PATCH</v>
      </c>
      <c r="D181" s="130">
        <f>'CONSTRUCTION COST ESTIMATE'!BA181</f>
        <v>0</v>
      </c>
      <c r="E181" s="114">
        <f>'CONSTRUCTION COST ESTIMATE'!BC181</f>
        <v>0</v>
      </c>
      <c r="F181" s="129" t="str">
        <f>'CONSTRUCTION COST ESTIMATE'!BB181</f>
        <v>SY</v>
      </c>
      <c r="G181" s="115"/>
      <c r="H181" s="116">
        <f t="shared" si="24"/>
        <v>0</v>
      </c>
      <c r="I181" s="115"/>
      <c r="J181" s="116">
        <f t="shared" si="25"/>
        <v>0</v>
      </c>
      <c r="K181" s="115"/>
      <c r="L181" s="116">
        <f t="shared" si="26"/>
        <v>0</v>
      </c>
      <c r="M181" s="115"/>
      <c r="N181" s="116">
        <f t="shared" si="27"/>
        <v>0</v>
      </c>
      <c r="O181" s="115"/>
      <c r="P181" s="116">
        <f t="shared" si="28"/>
        <v>0</v>
      </c>
      <c r="Q181" s="115"/>
      <c r="R181" s="116">
        <f t="shared" si="29"/>
        <v>0</v>
      </c>
      <c r="S181" s="117">
        <f t="shared" si="30"/>
        <v>0</v>
      </c>
      <c r="T181" s="118">
        <f t="shared" si="31"/>
        <v>0</v>
      </c>
      <c r="U181" s="120"/>
      <c r="V181" s="89"/>
    </row>
    <row r="182" spans="1:22" s="113" customFormat="1" ht="30" customHeight="1">
      <c r="A182" s="134" t="str">
        <f>'CONSTRUCTION COST ESTIMATE'!A182</f>
        <v>SP 212</v>
      </c>
      <c r="B182" s="245"/>
      <c r="C182" s="142" t="str">
        <f>'CONSTRUCTION COST ESTIMATE'!C182</f>
        <v>LANDSCAPE</v>
      </c>
      <c r="D182" s="143">
        <f>'CONSTRUCTION COST ESTIMATE'!BA182</f>
        <v>0</v>
      </c>
      <c r="E182" s="144">
        <f>'CONSTRUCTION COST ESTIMATE'!BC182</f>
        <v>0</v>
      </c>
      <c r="F182" s="141">
        <f>'CONSTRUCTION COST ESTIMATE'!BB182</f>
        <v>0</v>
      </c>
      <c r="G182" s="148"/>
      <c r="H182" s="149"/>
      <c r="I182" s="148"/>
      <c r="J182" s="149"/>
      <c r="K182" s="148"/>
      <c r="L182" s="149"/>
      <c r="M182" s="148"/>
      <c r="N182" s="149"/>
      <c r="O182" s="148"/>
      <c r="P182" s="149"/>
      <c r="Q182" s="148"/>
      <c r="R182" s="149"/>
      <c r="S182" s="150"/>
      <c r="T182" s="151"/>
      <c r="U182" s="120"/>
      <c r="V182" s="139" t="s">
        <v>1447</v>
      </c>
    </row>
    <row r="183" spans="1:22" s="113" customFormat="1" ht="30" hidden="1" customHeight="1">
      <c r="A183" s="128">
        <f>'CONSTRUCTION COST ESTIMATE'!A183</f>
        <v>0</v>
      </c>
      <c r="B183" s="246">
        <f>'CONSTRUCTION COST ESTIMATE'!B183</f>
        <v>212.00049999999999</v>
      </c>
      <c r="C183" s="131" t="str">
        <f>'CONSTRUCTION COST ESTIMATE'!C183</f>
        <v>24 INCH BOX TREE</v>
      </c>
      <c r="D183" s="130">
        <f>'CONSTRUCTION COST ESTIMATE'!BA183</f>
        <v>0</v>
      </c>
      <c r="E183" s="114">
        <f>'CONSTRUCTION COST ESTIMATE'!BC183</f>
        <v>0</v>
      </c>
      <c r="F183" s="129" t="str">
        <f>'CONSTRUCTION COST ESTIMATE'!BB183</f>
        <v>EA</v>
      </c>
      <c r="G183" s="115"/>
      <c r="H183" s="116">
        <f t="shared" si="24"/>
        <v>0</v>
      </c>
      <c r="I183" s="115"/>
      <c r="J183" s="116">
        <f t="shared" si="25"/>
        <v>0</v>
      </c>
      <c r="K183" s="115"/>
      <c r="L183" s="116">
        <f t="shared" si="26"/>
        <v>0</v>
      </c>
      <c r="M183" s="115"/>
      <c r="N183" s="116">
        <f t="shared" si="27"/>
        <v>0</v>
      </c>
      <c r="O183" s="115"/>
      <c r="P183" s="116">
        <f t="shared" si="28"/>
        <v>0</v>
      </c>
      <c r="Q183" s="115"/>
      <c r="R183" s="116">
        <f t="shared" si="29"/>
        <v>0</v>
      </c>
      <c r="S183" s="117">
        <f t="shared" si="30"/>
        <v>0</v>
      </c>
      <c r="T183" s="118">
        <f t="shared" si="31"/>
        <v>0</v>
      </c>
      <c r="U183" s="120"/>
      <c r="V183" s="89"/>
    </row>
    <row r="184" spans="1:22" s="113" customFormat="1" ht="30" hidden="1" customHeight="1">
      <c r="A184" s="128">
        <f>'CONSTRUCTION COST ESTIMATE'!A184</f>
        <v>0</v>
      </c>
      <c r="B184" s="246">
        <f>'CONSTRUCTION COST ESTIMATE'!B184</f>
        <v>212.001</v>
      </c>
      <c r="C184" s="131" t="str">
        <f>'CONSTRUCTION COST ESTIMATE'!C184</f>
        <v>36 INCH BOX TREE</v>
      </c>
      <c r="D184" s="130">
        <f>'CONSTRUCTION COST ESTIMATE'!BA184</f>
        <v>0</v>
      </c>
      <c r="E184" s="114">
        <f>'CONSTRUCTION COST ESTIMATE'!BC184</f>
        <v>0</v>
      </c>
      <c r="F184" s="129" t="str">
        <f>'CONSTRUCTION COST ESTIMATE'!BB184</f>
        <v>EA</v>
      </c>
      <c r="G184" s="115"/>
      <c r="H184" s="116">
        <f t="shared" si="24"/>
        <v>0</v>
      </c>
      <c r="I184" s="115"/>
      <c r="J184" s="116">
        <f t="shared" si="25"/>
        <v>0</v>
      </c>
      <c r="K184" s="115"/>
      <c r="L184" s="116">
        <f t="shared" si="26"/>
        <v>0</v>
      </c>
      <c r="M184" s="115"/>
      <c r="N184" s="116">
        <f t="shared" si="27"/>
        <v>0</v>
      </c>
      <c r="O184" s="115"/>
      <c r="P184" s="116">
        <f t="shared" si="28"/>
        <v>0</v>
      </c>
      <c r="Q184" s="115"/>
      <c r="R184" s="116">
        <f t="shared" si="29"/>
        <v>0</v>
      </c>
      <c r="S184" s="117">
        <f t="shared" si="30"/>
        <v>0</v>
      </c>
      <c r="T184" s="118">
        <f t="shared" si="31"/>
        <v>0</v>
      </c>
      <c r="U184" s="120"/>
      <c r="V184" s="89"/>
    </row>
    <row r="185" spans="1:22" s="113" customFormat="1" ht="30" hidden="1" customHeight="1">
      <c r="A185" s="128">
        <f>'CONSTRUCTION COST ESTIMATE'!A185</f>
        <v>0</v>
      </c>
      <c r="B185" s="246">
        <f>'CONSTRUCTION COST ESTIMATE'!B185</f>
        <v>212.00200000000001</v>
      </c>
      <c r="C185" s="131" t="str">
        <f>'CONSTRUCTION COST ESTIMATE'!C185</f>
        <v>48 INCH BOX TREE</v>
      </c>
      <c r="D185" s="130">
        <f>'CONSTRUCTION COST ESTIMATE'!BA185</f>
        <v>0</v>
      </c>
      <c r="E185" s="114">
        <f>'CONSTRUCTION COST ESTIMATE'!BC185</f>
        <v>0</v>
      </c>
      <c r="F185" s="129" t="str">
        <f>'CONSTRUCTION COST ESTIMATE'!BB185</f>
        <v>EA</v>
      </c>
      <c r="G185" s="115"/>
      <c r="H185" s="116">
        <f t="shared" si="24"/>
        <v>0</v>
      </c>
      <c r="I185" s="115"/>
      <c r="J185" s="116">
        <f t="shared" si="25"/>
        <v>0</v>
      </c>
      <c r="K185" s="115"/>
      <c r="L185" s="116">
        <f t="shared" si="26"/>
        <v>0</v>
      </c>
      <c r="M185" s="115"/>
      <c r="N185" s="116">
        <f t="shared" si="27"/>
        <v>0</v>
      </c>
      <c r="O185" s="115"/>
      <c r="P185" s="116">
        <f t="shared" si="28"/>
        <v>0</v>
      </c>
      <c r="Q185" s="115"/>
      <c r="R185" s="116">
        <f t="shared" si="29"/>
        <v>0</v>
      </c>
      <c r="S185" s="117">
        <f t="shared" si="30"/>
        <v>0</v>
      </c>
      <c r="T185" s="118">
        <f t="shared" si="31"/>
        <v>0</v>
      </c>
      <c r="U185" s="120"/>
      <c r="V185" s="89"/>
    </row>
    <row r="186" spans="1:22" s="113" customFormat="1" ht="30" hidden="1" customHeight="1">
      <c r="A186" s="128">
        <f>'CONSTRUCTION COST ESTIMATE'!A186</f>
        <v>0</v>
      </c>
      <c r="B186" s="246">
        <f>'CONSTRUCTION COST ESTIMATE'!B186</f>
        <v>212.00299999999999</v>
      </c>
      <c r="C186" s="131" t="str">
        <f>'CONSTRUCTION COST ESTIMATE'!C186</f>
        <v>PALM TREE</v>
      </c>
      <c r="D186" s="130">
        <f>'CONSTRUCTION COST ESTIMATE'!BA186</f>
        <v>0</v>
      </c>
      <c r="E186" s="114">
        <f>'CONSTRUCTION COST ESTIMATE'!BC186</f>
        <v>0</v>
      </c>
      <c r="F186" s="129" t="str">
        <f>'CONSTRUCTION COST ESTIMATE'!BB186</f>
        <v>EA</v>
      </c>
      <c r="G186" s="115"/>
      <c r="H186" s="116">
        <f t="shared" si="24"/>
        <v>0</v>
      </c>
      <c r="I186" s="115"/>
      <c r="J186" s="116">
        <f t="shared" si="25"/>
        <v>0</v>
      </c>
      <c r="K186" s="115"/>
      <c r="L186" s="116">
        <f t="shared" si="26"/>
        <v>0</v>
      </c>
      <c r="M186" s="115"/>
      <c r="N186" s="116">
        <f t="shared" si="27"/>
        <v>0</v>
      </c>
      <c r="O186" s="115"/>
      <c r="P186" s="116">
        <f t="shared" si="28"/>
        <v>0</v>
      </c>
      <c r="Q186" s="115"/>
      <c r="R186" s="116">
        <f t="shared" si="29"/>
        <v>0</v>
      </c>
      <c r="S186" s="117">
        <f t="shared" si="30"/>
        <v>0</v>
      </c>
      <c r="T186" s="118">
        <f t="shared" si="31"/>
        <v>0</v>
      </c>
      <c r="U186" s="120"/>
      <c r="V186" s="89"/>
    </row>
    <row r="187" spans="1:22" s="113" customFormat="1" ht="30" hidden="1" customHeight="1">
      <c r="A187" s="128">
        <f>'CONSTRUCTION COST ESTIMATE'!A187</f>
        <v>0</v>
      </c>
      <c r="B187" s="246">
        <f>'CONSTRUCTION COST ESTIMATE'!B187</f>
        <v>212.00399999999999</v>
      </c>
      <c r="C187" s="131" t="str">
        <f>'CONSTRUCTION COST ESTIMATE'!C187</f>
        <v>CALIFORNIA DATE PALM</v>
      </c>
      <c r="D187" s="130">
        <f>'CONSTRUCTION COST ESTIMATE'!BA187</f>
        <v>0</v>
      </c>
      <c r="E187" s="114">
        <f>'CONSTRUCTION COST ESTIMATE'!BC187</f>
        <v>0</v>
      </c>
      <c r="F187" s="129" t="str">
        <f>'CONSTRUCTION COST ESTIMATE'!BB187</f>
        <v>EA</v>
      </c>
      <c r="G187" s="115"/>
      <c r="H187" s="116">
        <f t="shared" si="24"/>
        <v>0</v>
      </c>
      <c r="I187" s="115"/>
      <c r="J187" s="116">
        <f t="shared" si="25"/>
        <v>0</v>
      </c>
      <c r="K187" s="115"/>
      <c r="L187" s="116">
        <f t="shared" si="26"/>
        <v>0</v>
      </c>
      <c r="M187" s="115"/>
      <c r="N187" s="116">
        <f t="shared" si="27"/>
        <v>0</v>
      </c>
      <c r="O187" s="115"/>
      <c r="P187" s="116">
        <f t="shared" si="28"/>
        <v>0</v>
      </c>
      <c r="Q187" s="115"/>
      <c r="R187" s="116">
        <f t="shared" si="29"/>
        <v>0</v>
      </c>
      <c r="S187" s="117">
        <f t="shared" si="30"/>
        <v>0</v>
      </c>
      <c r="T187" s="118">
        <f t="shared" si="31"/>
        <v>0</v>
      </c>
      <c r="U187" s="120"/>
      <c r="V187" s="89"/>
    </row>
    <row r="188" spans="1:22" s="113" customFormat="1" ht="30" hidden="1" customHeight="1">
      <c r="A188" s="128">
        <f>'CONSTRUCTION COST ESTIMATE'!A188</f>
        <v>0</v>
      </c>
      <c r="B188" s="246">
        <f>'CONSTRUCTION COST ESTIMATE'!B188</f>
        <v>212.005</v>
      </c>
      <c r="C188" s="131" t="str">
        <f>'CONSTRUCTION COST ESTIMATE'!C188</f>
        <v>CANARY ISLAND PALM</v>
      </c>
      <c r="D188" s="130">
        <f>'CONSTRUCTION COST ESTIMATE'!BA188</f>
        <v>0</v>
      </c>
      <c r="E188" s="114">
        <f>'CONSTRUCTION COST ESTIMATE'!BC188</f>
        <v>0</v>
      </c>
      <c r="F188" s="129" t="str">
        <f>'CONSTRUCTION COST ESTIMATE'!BB188</f>
        <v>EA</v>
      </c>
      <c r="G188" s="115"/>
      <c r="H188" s="116">
        <f t="shared" si="24"/>
        <v>0</v>
      </c>
      <c r="I188" s="115"/>
      <c r="J188" s="116">
        <f t="shared" si="25"/>
        <v>0</v>
      </c>
      <c r="K188" s="115"/>
      <c r="L188" s="116">
        <f t="shared" si="26"/>
        <v>0</v>
      </c>
      <c r="M188" s="115"/>
      <c r="N188" s="116">
        <f t="shared" si="27"/>
        <v>0</v>
      </c>
      <c r="O188" s="115"/>
      <c r="P188" s="116">
        <f t="shared" si="28"/>
        <v>0</v>
      </c>
      <c r="Q188" s="115"/>
      <c r="R188" s="116">
        <f t="shared" si="29"/>
        <v>0</v>
      </c>
      <c r="S188" s="117">
        <f t="shared" si="30"/>
        <v>0</v>
      </c>
      <c r="T188" s="118">
        <f t="shared" si="31"/>
        <v>0</v>
      </c>
      <c r="U188" s="120"/>
      <c r="V188" s="89"/>
    </row>
    <row r="189" spans="1:22" s="113" customFormat="1" ht="30" hidden="1" customHeight="1">
      <c r="A189" s="128">
        <f>'CONSTRUCTION COST ESTIMATE'!A189</f>
        <v>0</v>
      </c>
      <c r="B189" s="246">
        <f>'CONSTRUCTION COST ESTIMATE'!B189</f>
        <v>212.006</v>
      </c>
      <c r="C189" s="131" t="str">
        <f>'CONSTRUCTION COST ESTIMATE'!C189</f>
        <v>REMOVE AND RELOCATE TREE</v>
      </c>
      <c r="D189" s="130">
        <f>'CONSTRUCTION COST ESTIMATE'!BA189</f>
        <v>0</v>
      </c>
      <c r="E189" s="114">
        <f>'CONSTRUCTION COST ESTIMATE'!BC189</f>
        <v>0</v>
      </c>
      <c r="F189" s="129" t="str">
        <f>'CONSTRUCTION COST ESTIMATE'!BB189</f>
        <v>EA</v>
      </c>
      <c r="G189" s="115"/>
      <c r="H189" s="116">
        <f t="shared" si="24"/>
        <v>0</v>
      </c>
      <c r="I189" s="115"/>
      <c r="J189" s="116">
        <f t="shared" si="25"/>
        <v>0</v>
      </c>
      <c r="K189" s="115"/>
      <c r="L189" s="116">
        <f t="shared" si="26"/>
        <v>0</v>
      </c>
      <c r="M189" s="115"/>
      <c r="N189" s="116">
        <f t="shared" si="27"/>
        <v>0</v>
      </c>
      <c r="O189" s="115"/>
      <c r="P189" s="116">
        <f t="shared" si="28"/>
        <v>0</v>
      </c>
      <c r="Q189" s="115"/>
      <c r="R189" s="116">
        <f t="shared" si="29"/>
        <v>0</v>
      </c>
      <c r="S189" s="117">
        <f t="shared" si="30"/>
        <v>0</v>
      </c>
      <c r="T189" s="118">
        <f t="shared" si="31"/>
        <v>0</v>
      </c>
      <c r="U189" s="120"/>
      <c r="V189" s="89"/>
    </row>
    <row r="190" spans="1:22" s="113" customFormat="1" ht="30" hidden="1" customHeight="1">
      <c r="A190" s="128">
        <f>'CONSTRUCTION COST ESTIMATE'!A190</f>
        <v>0</v>
      </c>
      <c r="B190" s="246">
        <f>'CONSTRUCTION COST ESTIMATE'!B190</f>
        <v>212.00700000000001</v>
      </c>
      <c r="C190" s="131" t="str">
        <f>'CONSTRUCTION COST ESTIMATE'!C190</f>
        <v>REMOVE AND RELOCATE PALM TREE</v>
      </c>
      <c r="D190" s="130">
        <f>'CONSTRUCTION COST ESTIMATE'!BA190</f>
        <v>0</v>
      </c>
      <c r="E190" s="114">
        <f>'CONSTRUCTION COST ESTIMATE'!BC190</f>
        <v>0</v>
      </c>
      <c r="F190" s="129" t="str">
        <f>'CONSTRUCTION COST ESTIMATE'!BB190</f>
        <v>EA</v>
      </c>
      <c r="G190" s="115"/>
      <c r="H190" s="116">
        <f t="shared" si="24"/>
        <v>0</v>
      </c>
      <c r="I190" s="115"/>
      <c r="J190" s="116">
        <f t="shared" si="25"/>
        <v>0</v>
      </c>
      <c r="K190" s="115"/>
      <c r="L190" s="116">
        <f t="shared" si="26"/>
        <v>0</v>
      </c>
      <c r="M190" s="115"/>
      <c r="N190" s="116">
        <f t="shared" si="27"/>
        <v>0</v>
      </c>
      <c r="O190" s="115"/>
      <c r="P190" s="116">
        <f t="shared" si="28"/>
        <v>0</v>
      </c>
      <c r="Q190" s="115"/>
      <c r="R190" s="116">
        <f t="shared" si="29"/>
        <v>0</v>
      </c>
      <c r="S190" s="117">
        <f t="shared" si="30"/>
        <v>0</v>
      </c>
      <c r="T190" s="118">
        <f t="shared" si="31"/>
        <v>0</v>
      </c>
      <c r="U190" s="120"/>
      <c r="V190" s="89"/>
    </row>
    <row r="191" spans="1:22" s="113" customFormat="1" ht="30" hidden="1" customHeight="1">
      <c r="A191" s="128">
        <f>'CONSTRUCTION COST ESTIMATE'!A191</f>
        <v>0</v>
      </c>
      <c r="B191" s="246">
        <f>'CONSTRUCTION COST ESTIMATE'!B191</f>
        <v>212.01</v>
      </c>
      <c r="C191" s="131" t="str">
        <f>'CONSTRUCTION COST ESTIMATE'!C191</f>
        <v>5 GALLON SHRUB</v>
      </c>
      <c r="D191" s="130">
        <f>'CONSTRUCTION COST ESTIMATE'!BA191</f>
        <v>0</v>
      </c>
      <c r="E191" s="114">
        <f>'CONSTRUCTION COST ESTIMATE'!BC191</f>
        <v>0</v>
      </c>
      <c r="F191" s="129" t="str">
        <f>'CONSTRUCTION COST ESTIMATE'!BB191</f>
        <v>EA</v>
      </c>
      <c r="G191" s="115"/>
      <c r="H191" s="116">
        <f t="shared" si="24"/>
        <v>0</v>
      </c>
      <c r="I191" s="115"/>
      <c r="J191" s="116">
        <f t="shared" si="25"/>
        <v>0</v>
      </c>
      <c r="K191" s="115"/>
      <c r="L191" s="116">
        <f t="shared" si="26"/>
        <v>0</v>
      </c>
      <c r="M191" s="115"/>
      <c r="N191" s="116">
        <f t="shared" si="27"/>
        <v>0</v>
      </c>
      <c r="O191" s="115"/>
      <c r="P191" s="116">
        <f t="shared" si="28"/>
        <v>0</v>
      </c>
      <c r="Q191" s="115"/>
      <c r="R191" s="116">
        <f t="shared" si="29"/>
        <v>0</v>
      </c>
      <c r="S191" s="117">
        <f t="shared" si="30"/>
        <v>0</v>
      </c>
      <c r="T191" s="118">
        <f t="shared" si="31"/>
        <v>0</v>
      </c>
      <c r="U191" s="120"/>
      <c r="V191" s="89"/>
    </row>
    <row r="192" spans="1:22" s="113" customFormat="1" ht="30" hidden="1" customHeight="1">
      <c r="A192" s="128">
        <f>'CONSTRUCTION COST ESTIMATE'!A192</f>
        <v>0</v>
      </c>
      <c r="B192" s="246">
        <f>'CONSTRUCTION COST ESTIMATE'!B192</f>
        <v>212.011</v>
      </c>
      <c r="C192" s="131" t="str">
        <f>'CONSTRUCTION COST ESTIMATE'!C192</f>
        <v>15 GALLON SHRUB</v>
      </c>
      <c r="D192" s="130">
        <f>'CONSTRUCTION COST ESTIMATE'!BA192</f>
        <v>0</v>
      </c>
      <c r="E192" s="114">
        <f>'CONSTRUCTION COST ESTIMATE'!BC192</f>
        <v>0</v>
      </c>
      <c r="F192" s="129" t="str">
        <f>'CONSTRUCTION COST ESTIMATE'!BB192</f>
        <v>EA</v>
      </c>
      <c r="G192" s="115"/>
      <c r="H192" s="116">
        <f t="shared" si="24"/>
        <v>0</v>
      </c>
      <c r="I192" s="115"/>
      <c r="J192" s="116">
        <f t="shared" si="25"/>
        <v>0</v>
      </c>
      <c r="K192" s="115"/>
      <c r="L192" s="116">
        <f t="shared" si="26"/>
        <v>0</v>
      </c>
      <c r="M192" s="115"/>
      <c r="N192" s="116">
        <f t="shared" si="27"/>
        <v>0</v>
      </c>
      <c r="O192" s="115"/>
      <c r="P192" s="116">
        <f t="shared" si="28"/>
        <v>0</v>
      </c>
      <c r="Q192" s="115"/>
      <c r="R192" s="116">
        <f t="shared" si="29"/>
        <v>0</v>
      </c>
      <c r="S192" s="117">
        <f t="shared" si="30"/>
        <v>0</v>
      </c>
      <c r="T192" s="118">
        <f t="shared" si="31"/>
        <v>0</v>
      </c>
      <c r="U192" s="120"/>
      <c r="V192" s="89"/>
    </row>
    <row r="193" spans="1:22" s="113" customFormat="1" ht="30" hidden="1" customHeight="1">
      <c r="A193" s="128">
        <f>'CONSTRUCTION COST ESTIMATE'!A193</f>
        <v>0</v>
      </c>
      <c r="B193" s="246">
        <f>'CONSTRUCTION COST ESTIMATE'!B193</f>
        <v>212.02</v>
      </c>
      <c r="C193" s="131" t="str">
        <f>'CONSTRUCTION COST ESTIMATE'!C193</f>
        <v>2 FOOT LANDSCAPE BOULDER</v>
      </c>
      <c r="D193" s="130">
        <f>'CONSTRUCTION COST ESTIMATE'!BA193</f>
        <v>0</v>
      </c>
      <c r="E193" s="114">
        <f>'CONSTRUCTION COST ESTIMATE'!BC193</f>
        <v>0</v>
      </c>
      <c r="F193" s="129" t="str">
        <f>'CONSTRUCTION COST ESTIMATE'!BB193</f>
        <v>EA</v>
      </c>
      <c r="G193" s="115"/>
      <c r="H193" s="116">
        <f t="shared" si="24"/>
        <v>0</v>
      </c>
      <c r="I193" s="115"/>
      <c r="J193" s="116">
        <f t="shared" si="25"/>
        <v>0</v>
      </c>
      <c r="K193" s="115"/>
      <c r="L193" s="116">
        <f t="shared" si="26"/>
        <v>0</v>
      </c>
      <c r="M193" s="115"/>
      <c r="N193" s="116">
        <f t="shared" si="27"/>
        <v>0</v>
      </c>
      <c r="O193" s="115"/>
      <c r="P193" s="116">
        <f t="shared" si="28"/>
        <v>0</v>
      </c>
      <c r="Q193" s="115"/>
      <c r="R193" s="116">
        <f t="shared" si="29"/>
        <v>0</v>
      </c>
      <c r="S193" s="117">
        <f t="shared" si="30"/>
        <v>0</v>
      </c>
      <c r="T193" s="118">
        <f t="shared" si="31"/>
        <v>0</v>
      </c>
      <c r="U193" s="120"/>
      <c r="V193" s="89"/>
    </row>
    <row r="194" spans="1:22" s="113" customFormat="1" ht="30" hidden="1" customHeight="1">
      <c r="A194" s="128">
        <f>'CONSTRUCTION COST ESTIMATE'!A194</f>
        <v>0</v>
      </c>
      <c r="B194" s="246">
        <f>'CONSTRUCTION COST ESTIMATE'!B194</f>
        <v>212.02099999999999</v>
      </c>
      <c r="C194" s="131" t="str">
        <f>'CONSTRUCTION COST ESTIMATE'!C194</f>
        <v>3 FOOT LANDSCAPE BOULDER</v>
      </c>
      <c r="D194" s="130">
        <f>'CONSTRUCTION COST ESTIMATE'!BA194</f>
        <v>0</v>
      </c>
      <c r="E194" s="114">
        <f>'CONSTRUCTION COST ESTIMATE'!BC194</f>
        <v>0</v>
      </c>
      <c r="F194" s="129" t="str">
        <f>'CONSTRUCTION COST ESTIMATE'!BB194</f>
        <v>EA</v>
      </c>
      <c r="G194" s="115"/>
      <c r="H194" s="116">
        <f t="shared" si="24"/>
        <v>0</v>
      </c>
      <c r="I194" s="115"/>
      <c r="J194" s="116">
        <f t="shared" si="25"/>
        <v>0</v>
      </c>
      <c r="K194" s="115"/>
      <c r="L194" s="116">
        <f t="shared" si="26"/>
        <v>0</v>
      </c>
      <c r="M194" s="115"/>
      <c r="N194" s="116">
        <f t="shared" si="27"/>
        <v>0</v>
      </c>
      <c r="O194" s="115"/>
      <c r="P194" s="116">
        <f t="shared" si="28"/>
        <v>0</v>
      </c>
      <c r="Q194" s="115"/>
      <c r="R194" s="116">
        <f t="shared" si="29"/>
        <v>0</v>
      </c>
      <c r="S194" s="117">
        <f t="shared" si="30"/>
        <v>0</v>
      </c>
      <c r="T194" s="118">
        <f t="shared" si="31"/>
        <v>0</v>
      </c>
      <c r="U194" s="120"/>
      <c r="V194" s="89"/>
    </row>
    <row r="195" spans="1:22" s="113" customFormat="1" ht="30" hidden="1" customHeight="1">
      <c r="A195" s="128">
        <f>'CONSTRUCTION COST ESTIMATE'!A195</f>
        <v>0</v>
      </c>
      <c r="B195" s="246">
        <f>'CONSTRUCTION COST ESTIMATE'!B195</f>
        <v>212.02199999999999</v>
      </c>
      <c r="C195" s="131" t="str">
        <f>'CONSTRUCTION COST ESTIMATE'!C195</f>
        <v>4 FOOT LANDSCAPE BOULDER</v>
      </c>
      <c r="D195" s="130">
        <f>'CONSTRUCTION COST ESTIMATE'!BA195</f>
        <v>0</v>
      </c>
      <c r="E195" s="114">
        <f>'CONSTRUCTION COST ESTIMATE'!BC195</f>
        <v>0</v>
      </c>
      <c r="F195" s="129" t="str">
        <f>'CONSTRUCTION COST ESTIMATE'!BB195</f>
        <v>EA</v>
      </c>
      <c r="G195" s="115"/>
      <c r="H195" s="116">
        <f t="shared" si="24"/>
        <v>0</v>
      </c>
      <c r="I195" s="115"/>
      <c r="J195" s="116">
        <f t="shared" si="25"/>
        <v>0</v>
      </c>
      <c r="K195" s="115"/>
      <c r="L195" s="116">
        <f t="shared" si="26"/>
        <v>0</v>
      </c>
      <c r="M195" s="115"/>
      <c r="N195" s="116">
        <f t="shared" si="27"/>
        <v>0</v>
      </c>
      <c r="O195" s="115"/>
      <c r="P195" s="116">
        <f t="shared" si="28"/>
        <v>0</v>
      </c>
      <c r="Q195" s="115"/>
      <c r="R195" s="116">
        <f t="shared" si="29"/>
        <v>0</v>
      </c>
      <c r="S195" s="117">
        <f t="shared" si="30"/>
        <v>0</v>
      </c>
      <c r="T195" s="118">
        <f t="shared" si="31"/>
        <v>0</v>
      </c>
      <c r="U195" s="120"/>
      <c r="V195" s="89"/>
    </row>
    <row r="196" spans="1:22" s="113" customFormat="1" ht="30" hidden="1" customHeight="1">
      <c r="A196" s="128">
        <f>'CONSTRUCTION COST ESTIMATE'!A196</f>
        <v>0</v>
      </c>
      <c r="B196" s="246">
        <f>'CONSTRUCTION COST ESTIMATE'!B196</f>
        <v>212.03</v>
      </c>
      <c r="C196" s="131" t="str">
        <f>'CONSTRUCTION COST ESTIMATE'!C196</f>
        <v>DECORATIVE ROCK</v>
      </c>
      <c r="D196" s="130">
        <f>'CONSTRUCTION COST ESTIMATE'!BA196</f>
        <v>0</v>
      </c>
      <c r="E196" s="114">
        <f>'CONSTRUCTION COST ESTIMATE'!BC196</f>
        <v>0</v>
      </c>
      <c r="F196" s="129" t="str">
        <f>'CONSTRUCTION COST ESTIMATE'!BB196</f>
        <v>TON</v>
      </c>
      <c r="G196" s="115"/>
      <c r="H196" s="116">
        <f t="shared" si="24"/>
        <v>0</v>
      </c>
      <c r="I196" s="115"/>
      <c r="J196" s="116">
        <f t="shared" si="25"/>
        <v>0</v>
      </c>
      <c r="K196" s="115"/>
      <c r="L196" s="116">
        <f t="shared" si="26"/>
        <v>0</v>
      </c>
      <c r="M196" s="115"/>
      <c r="N196" s="116">
        <f t="shared" si="27"/>
        <v>0</v>
      </c>
      <c r="O196" s="115"/>
      <c r="P196" s="116">
        <f t="shared" si="28"/>
        <v>0</v>
      </c>
      <c r="Q196" s="115"/>
      <c r="R196" s="116">
        <f t="shared" si="29"/>
        <v>0</v>
      </c>
      <c r="S196" s="117">
        <f t="shared" si="30"/>
        <v>0</v>
      </c>
      <c r="T196" s="118">
        <f t="shared" si="31"/>
        <v>0</v>
      </c>
      <c r="U196" s="120"/>
      <c r="V196" s="89"/>
    </row>
    <row r="197" spans="1:22" s="113" customFormat="1" ht="30" hidden="1" customHeight="1">
      <c r="A197" s="128">
        <f>'CONSTRUCTION COST ESTIMATE'!A197</f>
        <v>0</v>
      </c>
      <c r="B197" s="246">
        <f>'CONSTRUCTION COST ESTIMATE'!B197</f>
        <v>212.03100000000001</v>
      </c>
      <c r="C197" s="131" t="str">
        <f>'CONSTRUCTION COST ESTIMATE'!C197</f>
        <v>DECOMPOSED GRANITE</v>
      </c>
      <c r="D197" s="130">
        <f>'CONSTRUCTION COST ESTIMATE'!BA197</f>
        <v>0</v>
      </c>
      <c r="E197" s="114">
        <f>'CONSTRUCTION COST ESTIMATE'!BC197</f>
        <v>0</v>
      </c>
      <c r="F197" s="129" t="str">
        <f>'CONSTRUCTION COST ESTIMATE'!BB197</f>
        <v>SF</v>
      </c>
      <c r="G197" s="115"/>
      <c r="H197" s="116">
        <f t="shared" si="24"/>
        <v>0</v>
      </c>
      <c r="I197" s="115"/>
      <c r="J197" s="116">
        <f t="shared" si="25"/>
        <v>0</v>
      </c>
      <c r="K197" s="115"/>
      <c r="L197" s="116">
        <f t="shared" si="26"/>
        <v>0</v>
      </c>
      <c r="M197" s="115"/>
      <c r="N197" s="116">
        <f t="shared" si="27"/>
        <v>0</v>
      </c>
      <c r="O197" s="115"/>
      <c r="P197" s="116">
        <f t="shared" si="28"/>
        <v>0</v>
      </c>
      <c r="Q197" s="115"/>
      <c r="R197" s="116">
        <f t="shared" si="29"/>
        <v>0</v>
      </c>
      <c r="S197" s="117">
        <f t="shared" si="30"/>
        <v>0</v>
      </c>
      <c r="T197" s="118">
        <f t="shared" si="31"/>
        <v>0</v>
      </c>
      <c r="U197" s="120"/>
      <c r="V197" s="89"/>
    </row>
    <row r="198" spans="1:22" s="113" customFormat="1" ht="30" hidden="1" customHeight="1">
      <c r="A198" s="128">
        <f>'CONSTRUCTION COST ESTIMATE'!A198</f>
        <v>0</v>
      </c>
      <c r="B198" s="246">
        <f>'CONSTRUCTION COST ESTIMATE'!B198</f>
        <v>212.03200000000001</v>
      </c>
      <c r="C198" s="131" t="str">
        <f>'CONSTRUCTION COST ESTIMATE'!C198</f>
        <v>DECOMPOSED GRANITE (0.375 INCH AT 2 INCH DEPTH)</v>
      </c>
      <c r="D198" s="130">
        <f>'CONSTRUCTION COST ESTIMATE'!BA198</f>
        <v>0</v>
      </c>
      <c r="E198" s="114">
        <f>'CONSTRUCTION COST ESTIMATE'!BC198</f>
        <v>0</v>
      </c>
      <c r="F198" s="129" t="str">
        <f>'CONSTRUCTION COST ESTIMATE'!BB198</f>
        <v>SF</v>
      </c>
      <c r="G198" s="115"/>
      <c r="H198" s="116">
        <f t="shared" si="24"/>
        <v>0</v>
      </c>
      <c r="I198" s="115"/>
      <c r="J198" s="116">
        <f t="shared" si="25"/>
        <v>0</v>
      </c>
      <c r="K198" s="115"/>
      <c r="L198" s="116">
        <f t="shared" si="26"/>
        <v>0</v>
      </c>
      <c r="M198" s="115"/>
      <c r="N198" s="116">
        <f t="shared" si="27"/>
        <v>0</v>
      </c>
      <c r="O198" s="115"/>
      <c r="P198" s="116">
        <f t="shared" si="28"/>
        <v>0</v>
      </c>
      <c r="Q198" s="115"/>
      <c r="R198" s="116">
        <f t="shared" si="29"/>
        <v>0</v>
      </c>
      <c r="S198" s="117">
        <f t="shared" si="30"/>
        <v>0</v>
      </c>
      <c r="T198" s="118">
        <f t="shared" si="31"/>
        <v>0</v>
      </c>
      <c r="U198" s="120"/>
      <c r="V198" s="89"/>
    </row>
    <row r="199" spans="1:22" s="113" customFormat="1" ht="30" hidden="1" customHeight="1">
      <c r="A199" s="128">
        <f>'CONSTRUCTION COST ESTIMATE'!A199</f>
        <v>0</v>
      </c>
      <c r="B199" s="246">
        <f>'CONSTRUCTION COST ESTIMATE'!B199</f>
        <v>212.03299999999999</v>
      </c>
      <c r="C199" s="131" t="str">
        <f>'CONSTRUCTION COST ESTIMATE'!C199</f>
        <v>DECOMPOSED GRANITE (2 TO 4 INCH AT 5 INCH DEPTH)</v>
      </c>
      <c r="D199" s="130">
        <f>'CONSTRUCTION COST ESTIMATE'!BA199</f>
        <v>0</v>
      </c>
      <c r="E199" s="114">
        <f>'CONSTRUCTION COST ESTIMATE'!BC199</f>
        <v>0</v>
      </c>
      <c r="F199" s="129" t="str">
        <f>'CONSTRUCTION COST ESTIMATE'!BB199</f>
        <v>SF</v>
      </c>
      <c r="G199" s="115"/>
      <c r="H199" s="116">
        <f t="shared" si="24"/>
        <v>0</v>
      </c>
      <c r="I199" s="115"/>
      <c r="J199" s="116">
        <f t="shared" si="25"/>
        <v>0</v>
      </c>
      <c r="K199" s="115"/>
      <c r="L199" s="116">
        <f t="shared" si="26"/>
        <v>0</v>
      </c>
      <c r="M199" s="115"/>
      <c r="N199" s="116">
        <f t="shared" si="27"/>
        <v>0</v>
      </c>
      <c r="O199" s="115"/>
      <c r="P199" s="116">
        <f t="shared" si="28"/>
        <v>0</v>
      </c>
      <c r="Q199" s="115"/>
      <c r="R199" s="116">
        <f t="shared" si="29"/>
        <v>0</v>
      </c>
      <c r="S199" s="117">
        <f t="shared" si="30"/>
        <v>0</v>
      </c>
      <c r="T199" s="118">
        <f t="shared" si="31"/>
        <v>0</v>
      </c>
      <c r="U199" s="120"/>
      <c r="V199" s="89"/>
    </row>
    <row r="200" spans="1:22" s="113" customFormat="1" ht="30" hidden="1" customHeight="1">
      <c r="A200" s="128">
        <f>'CONSTRUCTION COST ESTIMATE'!A200</f>
        <v>0</v>
      </c>
      <c r="B200" s="246">
        <f>'CONSTRUCTION COST ESTIMATE'!B200</f>
        <v>212.03399999999999</v>
      </c>
      <c r="C200" s="131" t="str">
        <f>'CONSTRUCTION COST ESTIMATE'!C200</f>
        <v>6 INCH DECOMPOSED GRANITE SEPARATING ROCK LINE</v>
      </c>
      <c r="D200" s="130">
        <f>'CONSTRUCTION COST ESTIMATE'!BA200</f>
        <v>0</v>
      </c>
      <c r="E200" s="114">
        <f>'CONSTRUCTION COST ESTIMATE'!BC200</f>
        <v>0</v>
      </c>
      <c r="F200" s="129" t="str">
        <f>'CONSTRUCTION COST ESTIMATE'!BB200</f>
        <v>LF</v>
      </c>
      <c r="G200" s="115"/>
      <c r="H200" s="116">
        <f t="shared" si="24"/>
        <v>0</v>
      </c>
      <c r="I200" s="115"/>
      <c r="J200" s="116">
        <f t="shared" si="25"/>
        <v>0</v>
      </c>
      <c r="K200" s="115"/>
      <c r="L200" s="116">
        <f t="shared" si="26"/>
        <v>0</v>
      </c>
      <c r="M200" s="115"/>
      <c r="N200" s="116">
        <f t="shared" si="27"/>
        <v>0</v>
      </c>
      <c r="O200" s="115"/>
      <c r="P200" s="116">
        <f t="shared" si="28"/>
        <v>0</v>
      </c>
      <c r="Q200" s="115"/>
      <c r="R200" s="116">
        <f t="shared" si="29"/>
        <v>0</v>
      </c>
      <c r="S200" s="117">
        <f t="shared" si="30"/>
        <v>0</v>
      </c>
      <c r="T200" s="118">
        <f t="shared" si="31"/>
        <v>0</v>
      </c>
      <c r="U200" s="120"/>
      <c r="V200" s="89"/>
    </row>
    <row r="201" spans="1:22" s="113" customFormat="1" ht="30" hidden="1" customHeight="1">
      <c r="A201" s="128">
        <f>'CONSTRUCTION COST ESTIMATE'!A201</f>
        <v>0</v>
      </c>
      <c r="B201" s="246">
        <f>'CONSTRUCTION COST ESTIMATE'!B201</f>
        <v>212.035</v>
      </c>
      <c r="C201" s="131" t="str">
        <f>'CONSTRUCTION COST ESTIMATE'!C201</f>
        <v>10 FOOT DECOMPOSED GRANITE TRAIL</v>
      </c>
      <c r="D201" s="130">
        <f>'CONSTRUCTION COST ESTIMATE'!BA201</f>
        <v>0</v>
      </c>
      <c r="E201" s="114">
        <f>'CONSTRUCTION COST ESTIMATE'!BC201</f>
        <v>0</v>
      </c>
      <c r="F201" s="129" t="str">
        <f>'CONSTRUCTION COST ESTIMATE'!BB201</f>
        <v>SF</v>
      </c>
      <c r="G201" s="115"/>
      <c r="H201" s="116">
        <f t="shared" si="24"/>
        <v>0</v>
      </c>
      <c r="I201" s="115"/>
      <c r="J201" s="116">
        <f t="shared" si="25"/>
        <v>0</v>
      </c>
      <c r="K201" s="115"/>
      <c r="L201" s="116">
        <f t="shared" si="26"/>
        <v>0</v>
      </c>
      <c r="M201" s="115"/>
      <c r="N201" s="116">
        <f t="shared" si="27"/>
        <v>0</v>
      </c>
      <c r="O201" s="115"/>
      <c r="P201" s="116">
        <f t="shared" si="28"/>
        <v>0</v>
      </c>
      <c r="Q201" s="115"/>
      <c r="R201" s="116">
        <f t="shared" si="29"/>
        <v>0</v>
      </c>
      <c r="S201" s="117">
        <f t="shared" si="30"/>
        <v>0</v>
      </c>
      <c r="T201" s="118">
        <f t="shared" si="31"/>
        <v>0</v>
      </c>
      <c r="U201" s="120"/>
      <c r="V201" s="89"/>
    </row>
    <row r="202" spans="1:22" s="113" customFormat="1" ht="30" hidden="1" customHeight="1">
      <c r="A202" s="128">
        <f>'CONSTRUCTION COST ESTIMATE'!A202</f>
        <v>0</v>
      </c>
      <c r="B202" s="246">
        <f>'CONSTRUCTION COST ESTIMATE'!B202</f>
        <v>212.036</v>
      </c>
      <c r="C202" s="131" t="str">
        <f>'CONSTRUCTION COST ESTIMATE'!C202</f>
        <v>4 INCH RIVER ROCK</v>
      </c>
      <c r="D202" s="130">
        <f>'CONSTRUCTION COST ESTIMATE'!BA202</f>
        <v>0</v>
      </c>
      <c r="E202" s="114">
        <f>'CONSTRUCTION COST ESTIMATE'!BC202</f>
        <v>0</v>
      </c>
      <c r="F202" s="129" t="str">
        <f>'CONSTRUCTION COST ESTIMATE'!BB202</f>
        <v>SY</v>
      </c>
      <c r="G202" s="115"/>
      <c r="H202" s="116">
        <f t="shared" ref="H202:H276" si="32">G202*E202</f>
        <v>0</v>
      </c>
      <c r="I202" s="115"/>
      <c r="J202" s="116">
        <f t="shared" ref="J202:J276" si="33">I202*E202</f>
        <v>0</v>
      </c>
      <c r="K202" s="115"/>
      <c r="L202" s="116">
        <f t="shared" ref="L202:L276" si="34">K202*E202</f>
        <v>0</v>
      </c>
      <c r="M202" s="115"/>
      <c r="N202" s="116">
        <f t="shared" ref="N202:N276" si="35">M202*E202</f>
        <v>0</v>
      </c>
      <c r="O202" s="115"/>
      <c r="P202" s="116">
        <f t="shared" ref="P202:P276" si="36">O202*E202</f>
        <v>0</v>
      </c>
      <c r="Q202" s="115"/>
      <c r="R202" s="116">
        <f t="shared" ref="R202:R276" si="37">Q202*E202</f>
        <v>0</v>
      </c>
      <c r="S202" s="117">
        <f t="shared" ref="S202:S276" si="38">G202+I202+K202+M202+O202+Q202</f>
        <v>0</v>
      </c>
      <c r="T202" s="118">
        <f t="shared" ref="T202:T276" si="39">S202*E202</f>
        <v>0</v>
      </c>
      <c r="U202" s="120"/>
      <c r="V202" s="89"/>
    </row>
    <row r="203" spans="1:22" s="113" customFormat="1" ht="30" hidden="1" customHeight="1">
      <c r="A203" s="128">
        <f>'CONSTRUCTION COST ESTIMATE'!A203</f>
        <v>0</v>
      </c>
      <c r="B203" s="246">
        <f>'CONSTRUCTION COST ESTIMATE'!B203</f>
        <v>212.03700000000001</v>
      </c>
      <c r="C203" s="131" t="str">
        <f>'CONSTRUCTION COST ESTIMATE'!C203</f>
        <v>6 INCH RIVER ROCK</v>
      </c>
      <c r="D203" s="130">
        <f>'CONSTRUCTION COST ESTIMATE'!BA203</f>
        <v>0</v>
      </c>
      <c r="E203" s="114">
        <f>'CONSTRUCTION COST ESTIMATE'!BC203</f>
        <v>0</v>
      </c>
      <c r="F203" s="129" t="str">
        <f>'CONSTRUCTION COST ESTIMATE'!BB203</f>
        <v>SY</v>
      </c>
      <c r="G203" s="115"/>
      <c r="H203" s="116">
        <f t="shared" si="32"/>
        <v>0</v>
      </c>
      <c r="I203" s="115"/>
      <c r="J203" s="116">
        <f t="shared" si="33"/>
        <v>0</v>
      </c>
      <c r="K203" s="115"/>
      <c r="L203" s="116">
        <f t="shared" si="34"/>
        <v>0</v>
      </c>
      <c r="M203" s="115"/>
      <c r="N203" s="116">
        <f t="shared" si="35"/>
        <v>0</v>
      </c>
      <c r="O203" s="115"/>
      <c r="P203" s="116">
        <f t="shared" si="36"/>
        <v>0</v>
      </c>
      <c r="Q203" s="115"/>
      <c r="R203" s="116">
        <f t="shared" si="37"/>
        <v>0</v>
      </c>
      <c r="S203" s="117">
        <f t="shared" si="38"/>
        <v>0</v>
      </c>
      <c r="T203" s="118">
        <f t="shared" si="39"/>
        <v>0</v>
      </c>
      <c r="U203" s="120"/>
      <c r="V203" s="89"/>
    </row>
    <row r="204" spans="1:22" s="113" customFormat="1" ht="30" hidden="1" customHeight="1">
      <c r="A204" s="128">
        <f>'CONSTRUCTION COST ESTIMATE'!A204</f>
        <v>0</v>
      </c>
      <c r="B204" s="246">
        <f>'CONSTRUCTION COST ESTIMATE'!B204</f>
        <v>212.03800000000001</v>
      </c>
      <c r="C204" s="131" t="str">
        <f>'CONSTRUCTION COST ESTIMATE'!C204</f>
        <v>ROCK MULCH</v>
      </c>
      <c r="D204" s="130">
        <f>'CONSTRUCTION COST ESTIMATE'!BA204</f>
        <v>0</v>
      </c>
      <c r="E204" s="114">
        <f>'CONSTRUCTION COST ESTIMATE'!BC204</f>
        <v>0</v>
      </c>
      <c r="F204" s="129" t="str">
        <f>'CONSTRUCTION COST ESTIMATE'!BB204</f>
        <v>SF</v>
      </c>
      <c r="G204" s="115"/>
      <c r="H204" s="116">
        <f t="shared" si="32"/>
        <v>0</v>
      </c>
      <c r="I204" s="115"/>
      <c r="J204" s="116">
        <f t="shared" si="33"/>
        <v>0</v>
      </c>
      <c r="K204" s="115"/>
      <c r="L204" s="116">
        <f t="shared" si="34"/>
        <v>0</v>
      </c>
      <c r="M204" s="115"/>
      <c r="N204" s="116">
        <f t="shared" si="35"/>
        <v>0</v>
      </c>
      <c r="O204" s="115"/>
      <c r="P204" s="116">
        <f t="shared" si="36"/>
        <v>0</v>
      </c>
      <c r="Q204" s="115"/>
      <c r="R204" s="116">
        <f t="shared" si="37"/>
        <v>0</v>
      </c>
      <c r="S204" s="117">
        <f t="shared" si="38"/>
        <v>0</v>
      </c>
      <c r="T204" s="118">
        <f t="shared" si="39"/>
        <v>0</v>
      </c>
      <c r="U204" s="120"/>
      <c r="V204" s="89"/>
    </row>
    <row r="205" spans="1:22" s="113" customFormat="1" ht="30" hidden="1" customHeight="1">
      <c r="A205" s="128">
        <f>'CONSTRUCTION COST ESTIMATE'!A205</f>
        <v>0</v>
      </c>
      <c r="B205" s="246">
        <f>'CONSTRUCTION COST ESTIMATE'!B205</f>
        <v>212.03899999999999</v>
      </c>
      <c r="C205" s="131" t="str">
        <f>'CONSTRUCTION COST ESTIMATE'!C205</f>
        <v>ROCK MULCH 4 TO 6 INCHES</v>
      </c>
      <c r="D205" s="130">
        <f>'CONSTRUCTION COST ESTIMATE'!BA205</f>
        <v>0</v>
      </c>
      <c r="E205" s="114">
        <f>'CONSTRUCTION COST ESTIMATE'!BC205</f>
        <v>0</v>
      </c>
      <c r="F205" s="129" t="str">
        <f>'CONSTRUCTION COST ESTIMATE'!BB205</f>
        <v>SF</v>
      </c>
      <c r="G205" s="115"/>
      <c r="H205" s="116">
        <f t="shared" si="32"/>
        <v>0</v>
      </c>
      <c r="I205" s="115"/>
      <c r="J205" s="116">
        <f t="shared" si="33"/>
        <v>0</v>
      </c>
      <c r="K205" s="115"/>
      <c r="L205" s="116">
        <f t="shared" si="34"/>
        <v>0</v>
      </c>
      <c r="M205" s="115"/>
      <c r="N205" s="116">
        <f t="shared" si="35"/>
        <v>0</v>
      </c>
      <c r="O205" s="115"/>
      <c r="P205" s="116">
        <f t="shared" si="36"/>
        <v>0</v>
      </c>
      <c r="Q205" s="115"/>
      <c r="R205" s="116">
        <f t="shared" si="37"/>
        <v>0</v>
      </c>
      <c r="S205" s="117">
        <f t="shared" si="38"/>
        <v>0</v>
      </c>
      <c r="T205" s="118">
        <f t="shared" si="39"/>
        <v>0</v>
      </c>
      <c r="U205" s="120"/>
      <c r="V205" s="89"/>
    </row>
    <row r="206" spans="1:22" s="113" customFormat="1" ht="30" hidden="1" customHeight="1">
      <c r="A206" s="128">
        <f>'CONSTRUCTION COST ESTIMATE'!A206</f>
        <v>0</v>
      </c>
      <c r="B206" s="246">
        <f>'CONSTRUCTION COST ESTIMATE'!B206</f>
        <v>212.04</v>
      </c>
      <c r="C206" s="131" t="str">
        <f>'CONSTRUCTION COST ESTIMATE'!C206</f>
        <v>1 INCH DIAMETER LANDSCAPE ROCK</v>
      </c>
      <c r="D206" s="130">
        <f>'CONSTRUCTION COST ESTIMATE'!BA206</f>
        <v>0</v>
      </c>
      <c r="E206" s="114">
        <f>'CONSTRUCTION COST ESTIMATE'!BC206</f>
        <v>0</v>
      </c>
      <c r="F206" s="129" t="str">
        <f>'CONSTRUCTION COST ESTIMATE'!BB206</f>
        <v>SF</v>
      </c>
      <c r="G206" s="115"/>
      <c r="H206" s="116">
        <f t="shared" si="32"/>
        <v>0</v>
      </c>
      <c r="I206" s="115"/>
      <c r="J206" s="116">
        <f t="shared" si="33"/>
        <v>0</v>
      </c>
      <c r="K206" s="115"/>
      <c r="L206" s="116">
        <f t="shared" si="34"/>
        <v>0</v>
      </c>
      <c r="M206" s="115"/>
      <c r="N206" s="116">
        <f t="shared" si="35"/>
        <v>0</v>
      </c>
      <c r="O206" s="115"/>
      <c r="P206" s="116">
        <f t="shared" si="36"/>
        <v>0</v>
      </c>
      <c r="Q206" s="115"/>
      <c r="R206" s="116">
        <f t="shared" si="37"/>
        <v>0</v>
      </c>
      <c r="S206" s="117">
        <f t="shared" si="38"/>
        <v>0</v>
      </c>
      <c r="T206" s="118">
        <f t="shared" si="39"/>
        <v>0</v>
      </c>
      <c r="U206" s="120"/>
      <c r="V206" s="89"/>
    </row>
    <row r="207" spans="1:22" s="113" customFormat="1" ht="30" hidden="1" customHeight="1">
      <c r="A207" s="128">
        <f>'CONSTRUCTION COST ESTIMATE'!A207</f>
        <v>0</v>
      </c>
      <c r="B207" s="246">
        <f>'CONSTRUCTION COST ESTIMATE'!B207</f>
        <v>212.041</v>
      </c>
      <c r="C207" s="131" t="str">
        <f>'CONSTRUCTION COST ESTIMATE'!C207</f>
        <v>100% WASHED CONCRETE SAND</v>
      </c>
      <c r="D207" s="130">
        <f>'CONSTRUCTION COST ESTIMATE'!BA207</f>
        <v>0</v>
      </c>
      <c r="E207" s="114">
        <f>'CONSTRUCTION COST ESTIMATE'!BC207</f>
        <v>0</v>
      </c>
      <c r="F207" s="129" t="str">
        <f>'CONSTRUCTION COST ESTIMATE'!BB207</f>
        <v>CY</v>
      </c>
      <c r="G207" s="115"/>
      <c r="H207" s="116">
        <f t="shared" si="32"/>
        <v>0</v>
      </c>
      <c r="I207" s="115"/>
      <c r="J207" s="116">
        <f t="shared" si="33"/>
        <v>0</v>
      </c>
      <c r="K207" s="115"/>
      <c r="L207" s="116">
        <f t="shared" si="34"/>
        <v>0</v>
      </c>
      <c r="M207" s="115"/>
      <c r="N207" s="116">
        <f t="shared" si="35"/>
        <v>0</v>
      </c>
      <c r="O207" s="115"/>
      <c r="P207" s="116">
        <f t="shared" si="36"/>
        <v>0</v>
      </c>
      <c r="Q207" s="115"/>
      <c r="R207" s="116">
        <f t="shared" si="37"/>
        <v>0</v>
      </c>
      <c r="S207" s="117">
        <f t="shared" si="38"/>
        <v>0</v>
      </c>
      <c r="T207" s="118">
        <f t="shared" si="39"/>
        <v>0</v>
      </c>
      <c r="U207" s="120"/>
      <c r="V207" s="89"/>
    </row>
    <row r="208" spans="1:22" s="113" customFormat="1" ht="30" hidden="1" customHeight="1">
      <c r="A208" s="128">
        <f>'CONSTRUCTION COST ESTIMATE'!A208</f>
        <v>0</v>
      </c>
      <c r="B208" s="246">
        <f>'CONSTRUCTION COST ESTIMATE'!B208</f>
        <v>212.05</v>
      </c>
      <c r="C208" s="131" t="str">
        <f>'CONSTRUCTION COST ESTIMATE'!C208</f>
        <v>LANDSCAPE REMOVAL AND REPLACEMENT</v>
      </c>
      <c r="D208" s="130">
        <f>'CONSTRUCTION COST ESTIMATE'!BA208</f>
        <v>0</v>
      </c>
      <c r="E208" s="114">
        <f>'CONSTRUCTION COST ESTIMATE'!BC208</f>
        <v>0</v>
      </c>
      <c r="F208" s="129" t="str">
        <f>'CONSTRUCTION COST ESTIMATE'!BB208</f>
        <v>LS</v>
      </c>
      <c r="G208" s="115"/>
      <c r="H208" s="116">
        <f t="shared" si="32"/>
        <v>0</v>
      </c>
      <c r="I208" s="115"/>
      <c r="J208" s="116">
        <f t="shared" si="33"/>
        <v>0</v>
      </c>
      <c r="K208" s="115"/>
      <c r="L208" s="116">
        <f t="shared" si="34"/>
        <v>0</v>
      </c>
      <c r="M208" s="115"/>
      <c r="N208" s="116">
        <f t="shared" si="35"/>
        <v>0</v>
      </c>
      <c r="O208" s="115"/>
      <c r="P208" s="116">
        <f t="shared" si="36"/>
        <v>0</v>
      </c>
      <c r="Q208" s="115"/>
      <c r="R208" s="116">
        <f t="shared" si="37"/>
        <v>0</v>
      </c>
      <c r="S208" s="117">
        <f t="shared" si="38"/>
        <v>0</v>
      </c>
      <c r="T208" s="118">
        <f t="shared" si="39"/>
        <v>0</v>
      </c>
      <c r="U208" s="120"/>
      <c r="V208" s="89"/>
    </row>
    <row r="209" spans="1:22" s="113" customFormat="1" ht="30" hidden="1" customHeight="1">
      <c r="A209" s="128">
        <f>'CONSTRUCTION COST ESTIMATE'!A209</f>
        <v>0</v>
      </c>
      <c r="B209" s="246">
        <f>'CONSTRUCTION COST ESTIMATE'!B209</f>
        <v>212.05099999999999</v>
      </c>
      <c r="C209" s="131" t="str">
        <f>'CONSTRUCTION COST ESTIMATE'!C209</f>
        <v>LANDSCAPE EXCAVATION</v>
      </c>
      <c r="D209" s="130">
        <f>'CONSTRUCTION COST ESTIMATE'!BA209</f>
        <v>0</v>
      </c>
      <c r="E209" s="114">
        <f>'CONSTRUCTION COST ESTIMATE'!BC209</f>
        <v>0</v>
      </c>
      <c r="F209" s="129" t="str">
        <f>'CONSTRUCTION COST ESTIMATE'!BB209</f>
        <v>CY</v>
      </c>
      <c r="G209" s="115"/>
      <c r="H209" s="116">
        <f t="shared" si="32"/>
        <v>0</v>
      </c>
      <c r="I209" s="115"/>
      <c r="J209" s="116">
        <f t="shared" si="33"/>
        <v>0</v>
      </c>
      <c r="K209" s="115"/>
      <c r="L209" s="116">
        <f t="shared" si="34"/>
        <v>0</v>
      </c>
      <c r="M209" s="115"/>
      <c r="N209" s="116">
        <f t="shared" si="35"/>
        <v>0</v>
      </c>
      <c r="O209" s="115"/>
      <c r="P209" s="116">
        <f t="shared" si="36"/>
        <v>0</v>
      </c>
      <c r="Q209" s="115"/>
      <c r="R209" s="116">
        <f t="shared" si="37"/>
        <v>0</v>
      </c>
      <c r="S209" s="117">
        <f t="shared" si="38"/>
        <v>0</v>
      </c>
      <c r="T209" s="118">
        <f t="shared" si="39"/>
        <v>0</v>
      </c>
      <c r="U209" s="120"/>
      <c r="V209" s="89"/>
    </row>
    <row r="210" spans="1:22" s="113" customFormat="1" ht="30" hidden="1" customHeight="1">
      <c r="A210" s="128">
        <f>'CONSTRUCTION COST ESTIMATE'!A210</f>
        <v>0</v>
      </c>
      <c r="B210" s="246">
        <f>'CONSTRUCTION COST ESTIMATE'!B210</f>
        <v>212.05199999999999</v>
      </c>
      <c r="C210" s="131" t="str">
        <f>'CONSTRUCTION COST ESTIMATE'!C210</f>
        <v>LANDSCAPE MODIFICATION</v>
      </c>
      <c r="D210" s="130">
        <f>'CONSTRUCTION COST ESTIMATE'!BA210</f>
        <v>0</v>
      </c>
      <c r="E210" s="114">
        <f>'CONSTRUCTION COST ESTIMATE'!BC210</f>
        <v>0</v>
      </c>
      <c r="F210" s="129" t="str">
        <f>'CONSTRUCTION COST ESTIMATE'!BB210</f>
        <v>LS</v>
      </c>
      <c r="G210" s="115"/>
      <c r="H210" s="116">
        <f t="shared" si="32"/>
        <v>0</v>
      </c>
      <c r="I210" s="115"/>
      <c r="J210" s="116">
        <f t="shared" si="33"/>
        <v>0</v>
      </c>
      <c r="K210" s="115"/>
      <c r="L210" s="116">
        <f t="shared" si="34"/>
        <v>0</v>
      </c>
      <c r="M210" s="115"/>
      <c r="N210" s="116">
        <f t="shared" si="35"/>
        <v>0</v>
      </c>
      <c r="O210" s="115"/>
      <c r="P210" s="116">
        <f t="shared" si="36"/>
        <v>0</v>
      </c>
      <c r="Q210" s="115"/>
      <c r="R210" s="116">
        <f t="shared" si="37"/>
        <v>0</v>
      </c>
      <c r="S210" s="117">
        <f t="shared" si="38"/>
        <v>0</v>
      </c>
      <c r="T210" s="118">
        <f t="shared" si="39"/>
        <v>0</v>
      </c>
      <c r="U210" s="120"/>
      <c r="V210" s="89"/>
    </row>
    <row r="211" spans="1:22" s="113" customFormat="1" ht="30" hidden="1" customHeight="1">
      <c r="A211" s="128">
        <f>'CONSTRUCTION COST ESTIMATE'!A211</f>
        <v>0</v>
      </c>
      <c r="B211" s="246">
        <f>'CONSTRUCTION COST ESTIMATE'!B211</f>
        <v>212.053</v>
      </c>
      <c r="C211" s="131" t="str">
        <f>'CONSTRUCTION COST ESTIMATE'!C211</f>
        <v>LANDSCAPE RESTORATION</v>
      </c>
      <c r="D211" s="130">
        <f>'CONSTRUCTION COST ESTIMATE'!BA211</f>
        <v>0</v>
      </c>
      <c r="E211" s="114">
        <f>'CONSTRUCTION COST ESTIMATE'!BC211</f>
        <v>0</v>
      </c>
      <c r="F211" s="129" t="str">
        <f>'CONSTRUCTION COST ESTIMATE'!BB211</f>
        <v>LS</v>
      </c>
      <c r="G211" s="115"/>
      <c r="H211" s="116">
        <f t="shared" si="32"/>
        <v>0</v>
      </c>
      <c r="I211" s="115"/>
      <c r="J211" s="116">
        <f t="shared" si="33"/>
        <v>0</v>
      </c>
      <c r="K211" s="115"/>
      <c r="L211" s="116">
        <f t="shared" si="34"/>
        <v>0</v>
      </c>
      <c r="M211" s="115"/>
      <c r="N211" s="116">
        <f t="shared" si="35"/>
        <v>0</v>
      </c>
      <c r="O211" s="115"/>
      <c r="P211" s="116">
        <f t="shared" si="36"/>
        <v>0</v>
      </c>
      <c r="Q211" s="115"/>
      <c r="R211" s="116">
        <f t="shared" si="37"/>
        <v>0</v>
      </c>
      <c r="S211" s="117">
        <f t="shared" si="38"/>
        <v>0</v>
      </c>
      <c r="T211" s="118">
        <f t="shared" si="39"/>
        <v>0</v>
      </c>
      <c r="U211" s="120"/>
      <c r="V211" s="89"/>
    </row>
    <row r="212" spans="1:22" s="113" customFormat="1" ht="30" hidden="1" customHeight="1">
      <c r="A212" s="128">
        <f>'CONSTRUCTION COST ESTIMATE'!A212</f>
        <v>0</v>
      </c>
      <c r="B212" s="246">
        <f>'CONSTRUCTION COST ESTIMATE'!B212</f>
        <v>212.054</v>
      </c>
      <c r="C212" s="131" t="str">
        <f>'CONSTRUCTION COST ESTIMATE'!C212</f>
        <v>IRRIGATION SYSTEM MODIFICATION</v>
      </c>
      <c r="D212" s="130">
        <f>'CONSTRUCTION COST ESTIMATE'!BA212</f>
        <v>0</v>
      </c>
      <c r="E212" s="114">
        <f>'CONSTRUCTION COST ESTIMATE'!BC212</f>
        <v>0</v>
      </c>
      <c r="F212" s="129" t="str">
        <f>'CONSTRUCTION COST ESTIMATE'!BB212</f>
        <v>LS</v>
      </c>
      <c r="G212" s="115"/>
      <c r="H212" s="116">
        <f t="shared" si="32"/>
        <v>0</v>
      </c>
      <c r="I212" s="115"/>
      <c r="J212" s="116">
        <f t="shared" si="33"/>
        <v>0</v>
      </c>
      <c r="K212" s="115"/>
      <c r="L212" s="116">
        <f t="shared" si="34"/>
        <v>0</v>
      </c>
      <c r="M212" s="115"/>
      <c r="N212" s="116">
        <f t="shared" si="35"/>
        <v>0</v>
      </c>
      <c r="O212" s="115"/>
      <c r="P212" s="116">
        <f t="shared" si="36"/>
        <v>0</v>
      </c>
      <c r="Q212" s="115"/>
      <c r="R212" s="116">
        <f t="shared" si="37"/>
        <v>0</v>
      </c>
      <c r="S212" s="117">
        <f t="shared" si="38"/>
        <v>0</v>
      </c>
      <c r="T212" s="118">
        <f t="shared" si="39"/>
        <v>0</v>
      </c>
      <c r="U212" s="120"/>
      <c r="V212" s="89"/>
    </row>
    <row r="213" spans="1:22" s="113" customFormat="1" ht="30" hidden="1" customHeight="1">
      <c r="A213" s="128">
        <f>'CONSTRUCTION COST ESTIMATE'!A213</f>
        <v>0</v>
      </c>
      <c r="B213" s="246">
        <f>'CONSTRUCTION COST ESTIMATE'!B213</f>
        <v>212.05500000000001</v>
      </c>
      <c r="C213" s="131" t="str">
        <f>'CONSTRUCTION COST ESTIMATE'!C213</f>
        <v>12 MONTH MAINTENANCE SERVICE</v>
      </c>
      <c r="D213" s="130">
        <f>'CONSTRUCTION COST ESTIMATE'!BA213</f>
        <v>0</v>
      </c>
      <c r="E213" s="114">
        <f>'CONSTRUCTION COST ESTIMATE'!BC213</f>
        <v>0</v>
      </c>
      <c r="F213" s="129" t="str">
        <f>'CONSTRUCTION COST ESTIMATE'!BB213</f>
        <v>LS</v>
      </c>
      <c r="G213" s="115"/>
      <c r="H213" s="116">
        <f t="shared" si="32"/>
        <v>0</v>
      </c>
      <c r="I213" s="115"/>
      <c r="J213" s="116">
        <f t="shared" si="33"/>
        <v>0</v>
      </c>
      <c r="K213" s="115"/>
      <c r="L213" s="116">
        <f t="shared" si="34"/>
        <v>0</v>
      </c>
      <c r="M213" s="115"/>
      <c r="N213" s="116">
        <f t="shared" si="35"/>
        <v>0</v>
      </c>
      <c r="O213" s="115"/>
      <c r="P213" s="116">
        <f t="shared" si="36"/>
        <v>0</v>
      </c>
      <c r="Q213" s="115"/>
      <c r="R213" s="116">
        <f t="shared" si="37"/>
        <v>0</v>
      </c>
      <c r="S213" s="117">
        <f t="shared" si="38"/>
        <v>0</v>
      </c>
      <c r="T213" s="118">
        <f t="shared" si="39"/>
        <v>0</v>
      </c>
      <c r="U213" s="120"/>
      <c r="V213" s="89"/>
    </row>
    <row r="214" spans="1:22" s="113" customFormat="1" ht="30" hidden="1" customHeight="1">
      <c r="A214" s="128">
        <f>'CONSTRUCTION COST ESTIMATE'!A214</f>
        <v>0</v>
      </c>
      <c r="B214" s="246">
        <f>'CONSTRUCTION COST ESTIMATE'!B214</f>
        <v>212.06</v>
      </c>
      <c r="C214" s="131" t="str">
        <f>'CONSTRUCTION COST ESTIMATE'!C214</f>
        <v>PLANTING SOIL BACKFILL</v>
      </c>
      <c r="D214" s="130">
        <f>'CONSTRUCTION COST ESTIMATE'!BA214</f>
        <v>0</v>
      </c>
      <c r="E214" s="114">
        <f>'CONSTRUCTION COST ESTIMATE'!BC214</f>
        <v>0</v>
      </c>
      <c r="F214" s="129" t="str">
        <f>'CONSTRUCTION COST ESTIMATE'!BB214</f>
        <v>CY</v>
      </c>
      <c r="G214" s="115"/>
      <c r="H214" s="116">
        <f t="shared" si="32"/>
        <v>0</v>
      </c>
      <c r="I214" s="115"/>
      <c r="J214" s="116">
        <f t="shared" si="33"/>
        <v>0</v>
      </c>
      <c r="K214" s="115"/>
      <c r="L214" s="116">
        <f t="shared" si="34"/>
        <v>0</v>
      </c>
      <c r="M214" s="115"/>
      <c r="N214" s="116">
        <f t="shared" si="35"/>
        <v>0</v>
      </c>
      <c r="O214" s="115"/>
      <c r="P214" s="116">
        <f t="shared" si="36"/>
        <v>0</v>
      </c>
      <c r="Q214" s="115"/>
      <c r="R214" s="116">
        <f t="shared" si="37"/>
        <v>0</v>
      </c>
      <c r="S214" s="117">
        <f t="shared" si="38"/>
        <v>0</v>
      </c>
      <c r="T214" s="118">
        <f t="shared" si="39"/>
        <v>0</v>
      </c>
      <c r="U214" s="120"/>
      <c r="V214" s="89"/>
    </row>
    <row r="215" spans="1:22" s="113" customFormat="1" ht="30" hidden="1" customHeight="1">
      <c r="A215" s="128">
        <f>'CONSTRUCTION COST ESTIMATE'!A215</f>
        <v>0</v>
      </c>
      <c r="B215" s="246">
        <f>'CONSTRUCTION COST ESTIMATE'!B215</f>
        <v>212.06100000000001</v>
      </c>
      <c r="C215" s="131" t="str">
        <f>'CONSTRUCTION COST ESTIMATE'!C215</f>
        <v>PRE EMERGENT HERBICIDE</v>
      </c>
      <c r="D215" s="130">
        <f>'CONSTRUCTION COST ESTIMATE'!BA215</f>
        <v>0</v>
      </c>
      <c r="E215" s="114">
        <f>'CONSTRUCTION COST ESTIMATE'!BC215</f>
        <v>0</v>
      </c>
      <c r="F215" s="129" t="str">
        <f>'CONSTRUCTION COST ESTIMATE'!BB215</f>
        <v>SF</v>
      </c>
      <c r="G215" s="115"/>
      <c r="H215" s="116">
        <f t="shared" si="32"/>
        <v>0</v>
      </c>
      <c r="I215" s="115"/>
      <c r="J215" s="116">
        <f t="shared" si="33"/>
        <v>0</v>
      </c>
      <c r="K215" s="115"/>
      <c r="L215" s="116">
        <f t="shared" si="34"/>
        <v>0</v>
      </c>
      <c r="M215" s="115"/>
      <c r="N215" s="116">
        <f t="shared" si="35"/>
        <v>0</v>
      </c>
      <c r="O215" s="115"/>
      <c r="P215" s="116">
        <f t="shared" si="36"/>
        <v>0</v>
      </c>
      <c r="Q215" s="115"/>
      <c r="R215" s="116">
        <f t="shared" si="37"/>
        <v>0</v>
      </c>
      <c r="S215" s="117">
        <f t="shared" si="38"/>
        <v>0</v>
      </c>
      <c r="T215" s="118">
        <f t="shared" si="39"/>
        <v>0</v>
      </c>
      <c r="U215" s="120"/>
      <c r="V215" s="89"/>
    </row>
    <row r="216" spans="1:22" s="113" customFormat="1" ht="30" hidden="1" customHeight="1">
      <c r="A216" s="128">
        <f>'CONSTRUCTION COST ESTIMATE'!A216</f>
        <v>0</v>
      </c>
      <c r="B216" s="246">
        <f>'CONSTRUCTION COST ESTIMATE'!B216</f>
        <v>212.06200000000001</v>
      </c>
      <c r="C216" s="131" t="str">
        <f>'CONSTRUCTION COST ESTIMATE'!C216</f>
        <v>ROOT BARRIER</v>
      </c>
      <c r="D216" s="130">
        <f>'CONSTRUCTION COST ESTIMATE'!BA216</f>
        <v>0</v>
      </c>
      <c r="E216" s="114">
        <f>'CONSTRUCTION COST ESTIMATE'!BC216</f>
        <v>0</v>
      </c>
      <c r="F216" s="129" t="str">
        <f>'CONSTRUCTION COST ESTIMATE'!BB216</f>
        <v>SF</v>
      </c>
      <c r="G216" s="115"/>
      <c r="H216" s="116">
        <f t="shared" si="32"/>
        <v>0</v>
      </c>
      <c r="I216" s="115"/>
      <c r="J216" s="116">
        <f t="shared" si="33"/>
        <v>0</v>
      </c>
      <c r="K216" s="115"/>
      <c r="L216" s="116">
        <f t="shared" si="34"/>
        <v>0</v>
      </c>
      <c r="M216" s="115"/>
      <c r="N216" s="116">
        <f t="shared" si="35"/>
        <v>0</v>
      </c>
      <c r="O216" s="115"/>
      <c r="P216" s="116">
        <f t="shared" si="36"/>
        <v>0</v>
      </c>
      <c r="Q216" s="115"/>
      <c r="R216" s="116">
        <f t="shared" si="37"/>
        <v>0</v>
      </c>
      <c r="S216" s="117">
        <f t="shared" si="38"/>
        <v>0</v>
      </c>
      <c r="T216" s="118">
        <f t="shared" si="39"/>
        <v>0</v>
      </c>
      <c r="U216" s="120"/>
      <c r="V216" s="89"/>
    </row>
    <row r="217" spans="1:22" s="113" customFormat="1" ht="30" hidden="1" customHeight="1">
      <c r="A217" s="128">
        <f>'CONSTRUCTION COST ESTIMATE'!A217</f>
        <v>0</v>
      </c>
      <c r="B217" s="246">
        <f>'CONSTRUCTION COST ESTIMATE'!B217</f>
        <v>212.06299999999999</v>
      </c>
      <c r="C217" s="131" t="str">
        <f>'CONSTRUCTION COST ESTIMATE'!C217</f>
        <v>ROOT GUARD</v>
      </c>
      <c r="D217" s="130">
        <f>'CONSTRUCTION COST ESTIMATE'!BA217</f>
        <v>0</v>
      </c>
      <c r="E217" s="114">
        <f>'CONSTRUCTION COST ESTIMATE'!BC217</f>
        <v>0</v>
      </c>
      <c r="F217" s="129" t="str">
        <f>'CONSTRUCTION COST ESTIMATE'!BB217</f>
        <v>LF</v>
      </c>
      <c r="G217" s="115"/>
      <c r="H217" s="116">
        <f t="shared" si="32"/>
        <v>0</v>
      </c>
      <c r="I217" s="115"/>
      <c r="J217" s="116">
        <f t="shared" si="33"/>
        <v>0</v>
      </c>
      <c r="K217" s="115"/>
      <c r="L217" s="116">
        <f t="shared" si="34"/>
        <v>0</v>
      </c>
      <c r="M217" s="115"/>
      <c r="N217" s="116">
        <f t="shared" si="35"/>
        <v>0</v>
      </c>
      <c r="O217" s="115"/>
      <c r="P217" s="116">
        <f t="shared" si="36"/>
        <v>0</v>
      </c>
      <c r="Q217" s="115"/>
      <c r="R217" s="116">
        <f t="shared" si="37"/>
        <v>0</v>
      </c>
      <c r="S217" s="117">
        <f t="shared" si="38"/>
        <v>0</v>
      </c>
      <c r="T217" s="118">
        <f t="shared" si="39"/>
        <v>0</v>
      </c>
      <c r="U217" s="120"/>
      <c r="V217" s="89"/>
    </row>
    <row r="218" spans="1:22" s="113" customFormat="1" ht="30" hidden="1" customHeight="1">
      <c r="A218" s="128">
        <f>'CONSTRUCTION COST ESTIMATE'!A218</f>
        <v>0</v>
      </c>
      <c r="B218" s="246">
        <f>'CONSTRUCTION COST ESTIMATE'!B218</f>
        <v>212.06399999999999</v>
      </c>
      <c r="C218" s="131" t="str">
        <f>'CONSTRUCTION COST ESTIMATE'!C218</f>
        <v>NATIVE PLANT</v>
      </c>
      <c r="D218" s="130">
        <f>'CONSTRUCTION COST ESTIMATE'!BA218</f>
        <v>0</v>
      </c>
      <c r="E218" s="114">
        <f>'CONSTRUCTION COST ESTIMATE'!BC218</f>
        <v>0</v>
      </c>
      <c r="F218" s="129" t="str">
        <f>'CONSTRUCTION COST ESTIMATE'!BB218</f>
        <v>EA</v>
      </c>
      <c r="G218" s="115"/>
      <c r="H218" s="116">
        <f t="shared" si="32"/>
        <v>0</v>
      </c>
      <c r="I218" s="115"/>
      <c r="J218" s="116">
        <f t="shared" si="33"/>
        <v>0</v>
      </c>
      <c r="K218" s="115"/>
      <c r="L218" s="116">
        <f t="shared" si="34"/>
        <v>0</v>
      </c>
      <c r="M218" s="115"/>
      <c r="N218" s="116">
        <f t="shared" si="35"/>
        <v>0</v>
      </c>
      <c r="O218" s="115"/>
      <c r="P218" s="116">
        <f t="shared" si="36"/>
        <v>0</v>
      </c>
      <c r="Q218" s="115"/>
      <c r="R218" s="116">
        <f t="shared" si="37"/>
        <v>0</v>
      </c>
      <c r="S218" s="117">
        <f t="shared" si="38"/>
        <v>0</v>
      </c>
      <c r="T218" s="118">
        <f t="shared" si="39"/>
        <v>0</v>
      </c>
      <c r="U218" s="120"/>
      <c r="V218" s="89"/>
    </row>
    <row r="219" spans="1:22" s="113" customFormat="1" ht="30" hidden="1" customHeight="1">
      <c r="A219" s="128">
        <f>'CONSTRUCTION COST ESTIMATE'!A219</f>
        <v>0</v>
      </c>
      <c r="B219" s="246">
        <f>'CONSTRUCTION COST ESTIMATE'!B219</f>
        <v>212.065</v>
      </c>
      <c r="C219" s="131" t="str">
        <f>'CONSTRUCTION COST ESTIMATE'!C219</f>
        <v>NATIVE REVEGETATION</v>
      </c>
      <c r="D219" s="130">
        <f>'CONSTRUCTION COST ESTIMATE'!BA219</f>
        <v>0</v>
      </c>
      <c r="E219" s="114">
        <f>'CONSTRUCTION COST ESTIMATE'!BC219</f>
        <v>0</v>
      </c>
      <c r="F219" s="129" t="str">
        <f>'CONSTRUCTION COST ESTIMATE'!BB219</f>
        <v>SF</v>
      </c>
      <c r="G219" s="115"/>
      <c r="H219" s="116">
        <f t="shared" si="32"/>
        <v>0</v>
      </c>
      <c r="I219" s="115"/>
      <c r="J219" s="116">
        <f t="shared" si="33"/>
        <v>0</v>
      </c>
      <c r="K219" s="115"/>
      <c r="L219" s="116">
        <f t="shared" si="34"/>
        <v>0</v>
      </c>
      <c r="M219" s="115"/>
      <c r="N219" s="116">
        <f t="shared" si="35"/>
        <v>0</v>
      </c>
      <c r="O219" s="115"/>
      <c r="P219" s="116">
        <f t="shared" si="36"/>
        <v>0</v>
      </c>
      <c r="Q219" s="115"/>
      <c r="R219" s="116">
        <f t="shared" si="37"/>
        <v>0</v>
      </c>
      <c r="S219" s="117">
        <f t="shared" si="38"/>
        <v>0</v>
      </c>
      <c r="T219" s="118">
        <f t="shared" si="39"/>
        <v>0</v>
      </c>
      <c r="U219" s="120"/>
      <c r="V219" s="89"/>
    </row>
    <row r="220" spans="1:22" s="113" customFormat="1" ht="30" hidden="1" customHeight="1">
      <c r="A220" s="128">
        <f>'CONSTRUCTION COST ESTIMATE'!A220</f>
        <v>0</v>
      </c>
      <c r="B220" s="246">
        <f>'CONSTRUCTION COST ESTIMATE'!B220</f>
        <v>212.066</v>
      </c>
      <c r="C220" s="131" t="str">
        <f>'CONSTRUCTION COST ESTIMATE'!C220</f>
        <v>COLOR RESTORATION</v>
      </c>
      <c r="D220" s="130">
        <f>'CONSTRUCTION COST ESTIMATE'!BA220</f>
        <v>0</v>
      </c>
      <c r="E220" s="114">
        <f>'CONSTRUCTION COST ESTIMATE'!BC220</f>
        <v>0</v>
      </c>
      <c r="F220" s="129" t="str">
        <f>'CONSTRUCTION COST ESTIMATE'!BB220</f>
        <v>SF</v>
      </c>
      <c r="G220" s="115"/>
      <c r="H220" s="116">
        <f t="shared" si="32"/>
        <v>0</v>
      </c>
      <c r="I220" s="115"/>
      <c r="J220" s="116">
        <f t="shared" si="33"/>
        <v>0</v>
      </c>
      <c r="K220" s="115"/>
      <c r="L220" s="116">
        <f t="shared" si="34"/>
        <v>0</v>
      </c>
      <c r="M220" s="115"/>
      <c r="N220" s="116">
        <f t="shared" si="35"/>
        <v>0</v>
      </c>
      <c r="O220" s="115"/>
      <c r="P220" s="116">
        <f t="shared" si="36"/>
        <v>0</v>
      </c>
      <c r="Q220" s="115"/>
      <c r="R220" s="116">
        <f t="shared" si="37"/>
        <v>0</v>
      </c>
      <c r="S220" s="117">
        <f t="shared" si="38"/>
        <v>0</v>
      </c>
      <c r="T220" s="118">
        <f t="shared" si="39"/>
        <v>0</v>
      </c>
      <c r="U220" s="120"/>
      <c r="V220" s="89"/>
    </row>
    <row r="221" spans="1:22" s="113" customFormat="1" ht="30" customHeight="1">
      <c r="A221" s="134" t="str">
        <f>'CONSTRUCTION COST ESTIMATE'!A221</f>
        <v>SP 213</v>
      </c>
      <c r="B221" s="245"/>
      <c r="C221" s="142" t="str">
        <f>'CONSTRUCTION COST ESTIMATE'!C221</f>
        <v>IRRIGATION SYSTEMS</v>
      </c>
      <c r="D221" s="143">
        <f>'CONSTRUCTION COST ESTIMATE'!BA221</f>
        <v>0</v>
      </c>
      <c r="E221" s="144">
        <f>'CONSTRUCTION COST ESTIMATE'!BC221</f>
        <v>0</v>
      </c>
      <c r="F221" s="141">
        <f>'CONSTRUCTION COST ESTIMATE'!BB221</f>
        <v>0</v>
      </c>
      <c r="G221" s="148"/>
      <c r="H221" s="149"/>
      <c r="I221" s="148"/>
      <c r="J221" s="149"/>
      <c r="K221" s="148"/>
      <c r="L221" s="149"/>
      <c r="M221" s="148"/>
      <c r="N221" s="149"/>
      <c r="O221" s="148"/>
      <c r="P221" s="149"/>
      <c r="Q221" s="148"/>
      <c r="R221" s="149"/>
      <c r="S221" s="150"/>
      <c r="T221" s="151"/>
      <c r="U221" s="120"/>
      <c r="V221" s="139" t="s">
        <v>1447</v>
      </c>
    </row>
    <row r="222" spans="1:22" s="113" customFormat="1" ht="30" hidden="1" customHeight="1">
      <c r="A222" s="128">
        <f>'CONSTRUCTION COST ESTIMATE'!A222</f>
        <v>0</v>
      </c>
      <c r="B222" s="246">
        <f>'CONSTRUCTION COST ESTIMATE'!B222</f>
        <v>213.00049999999999</v>
      </c>
      <c r="C222" s="131" t="str">
        <f>'CONSTRUCTION COST ESTIMATE'!C222</f>
        <v>INSTALL IRRIGATION SYSTEM</v>
      </c>
      <c r="D222" s="130">
        <f>'CONSTRUCTION COST ESTIMATE'!BA222</f>
        <v>0</v>
      </c>
      <c r="E222" s="114">
        <f>'CONSTRUCTION COST ESTIMATE'!BC222</f>
        <v>0</v>
      </c>
      <c r="F222" s="129" t="str">
        <f>'CONSTRUCTION COST ESTIMATE'!BB222</f>
        <v>LS</v>
      </c>
      <c r="G222" s="115"/>
      <c r="H222" s="116">
        <f t="shared" si="32"/>
        <v>0</v>
      </c>
      <c r="I222" s="115"/>
      <c r="J222" s="116">
        <f t="shared" si="33"/>
        <v>0</v>
      </c>
      <c r="K222" s="115"/>
      <c r="L222" s="116">
        <f t="shared" si="34"/>
        <v>0</v>
      </c>
      <c r="M222" s="115"/>
      <c r="N222" s="116">
        <f t="shared" si="35"/>
        <v>0</v>
      </c>
      <c r="O222" s="115"/>
      <c r="P222" s="116">
        <f t="shared" si="36"/>
        <v>0</v>
      </c>
      <c r="Q222" s="115"/>
      <c r="R222" s="116">
        <f t="shared" si="37"/>
        <v>0</v>
      </c>
      <c r="S222" s="117">
        <f t="shared" si="38"/>
        <v>0</v>
      </c>
      <c r="T222" s="118">
        <f t="shared" si="39"/>
        <v>0</v>
      </c>
      <c r="U222" s="120"/>
      <c r="V222" s="89"/>
    </row>
    <row r="223" spans="1:22" s="113" customFormat="1" ht="30" hidden="1" customHeight="1">
      <c r="A223" s="128">
        <f>'CONSTRUCTION COST ESTIMATE'!A223</f>
        <v>0</v>
      </c>
      <c r="B223" s="246">
        <f>'CONSTRUCTION COST ESTIMATE'!B223</f>
        <v>213.001</v>
      </c>
      <c r="C223" s="131" t="str">
        <f>'CONSTRUCTION COST ESTIMATE'!C223</f>
        <v>MODIFY IRRIGATION SYSTEM</v>
      </c>
      <c r="D223" s="130">
        <f>'CONSTRUCTION COST ESTIMATE'!BA223</f>
        <v>0</v>
      </c>
      <c r="E223" s="114">
        <f>'CONSTRUCTION COST ESTIMATE'!BC223</f>
        <v>0</v>
      </c>
      <c r="F223" s="129" t="str">
        <f>'CONSTRUCTION COST ESTIMATE'!BB223</f>
        <v>LS</v>
      </c>
      <c r="G223" s="115"/>
      <c r="H223" s="116">
        <f t="shared" si="32"/>
        <v>0</v>
      </c>
      <c r="I223" s="115"/>
      <c r="J223" s="116">
        <f t="shared" si="33"/>
        <v>0</v>
      </c>
      <c r="K223" s="115"/>
      <c r="L223" s="116">
        <f t="shared" si="34"/>
        <v>0</v>
      </c>
      <c r="M223" s="115"/>
      <c r="N223" s="116">
        <f t="shared" si="35"/>
        <v>0</v>
      </c>
      <c r="O223" s="115"/>
      <c r="P223" s="116">
        <f t="shared" si="36"/>
        <v>0</v>
      </c>
      <c r="Q223" s="115"/>
      <c r="R223" s="116">
        <f t="shared" si="37"/>
        <v>0</v>
      </c>
      <c r="S223" s="117">
        <f t="shared" si="38"/>
        <v>0</v>
      </c>
      <c r="T223" s="118">
        <f t="shared" si="39"/>
        <v>0</v>
      </c>
      <c r="U223" s="120"/>
      <c r="V223" s="89"/>
    </row>
    <row r="224" spans="1:22" s="113" customFormat="1" ht="30" hidden="1" customHeight="1">
      <c r="A224" s="128">
        <f>'CONSTRUCTION COST ESTIMATE'!A224</f>
        <v>0</v>
      </c>
      <c r="B224" s="246">
        <f>'CONSTRUCTION COST ESTIMATE'!B224</f>
        <v>213.00200000000001</v>
      </c>
      <c r="C224" s="131" t="str">
        <f>'CONSTRUCTION COST ESTIMATE'!C224</f>
        <v>REMOVE AND REPLACE IRRIGATION SYSTEM</v>
      </c>
      <c r="D224" s="130">
        <f>'CONSTRUCTION COST ESTIMATE'!BA224</f>
        <v>0</v>
      </c>
      <c r="E224" s="114">
        <f>'CONSTRUCTION COST ESTIMATE'!BC224</f>
        <v>0</v>
      </c>
      <c r="F224" s="129" t="str">
        <f>'CONSTRUCTION COST ESTIMATE'!BB224</f>
        <v>LS</v>
      </c>
      <c r="G224" s="115"/>
      <c r="H224" s="116">
        <f t="shared" si="32"/>
        <v>0</v>
      </c>
      <c r="I224" s="115"/>
      <c r="J224" s="116">
        <f t="shared" si="33"/>
        <v>0</v>
      </c>
      <c r="K224" s="115"/>
      <c r="L224" s="116">
        <f t="shared" si="34"/>
        <v>0</v>
      </c>
      <c r="M224" s="115"/>
      <c r="N224" s="116">
        <f t="shared" si="35"/>
        <v>0</v>
      </c>
      <c r="O224" s="115"/>
      <c r="P224" s="116">
        <f t="shared" si="36"/>
        <v>0</v>
      </c>
      <c r="Q224" s="115"/>
      <c r="R224" s="116">
        <f t="shared" si="37"/>
        <v>0</v>
      </c>
      <c r="S224" s="117">
        <f t="shared" si="38"/>
        <v>0</v>
      </c>
      <c r="T224" s="118">
        <f t="shared" si="39"/>
        <v>0</v>
      </c>
      <c r="U224" s="120"/>
      <c r="V224" s="89"/>
    </row>
    <row r="225" spans="1:22" s="113" customFormat="1" ht="30" hidden="1" customHeight="1">
      <c r="A225" s="128">
        <f>'CONSTRUCTION COST ESTIMATE'!A225</f>
        <v>0</v>
      </c>
      <c r="B225" s="246">
        <f>'CONSTRUCTION COST ESTIMATE'!B225</f>
        <v>213.00299999999999</v>
      </c>
      <c r="C225" s="131" t="str">
        <f>'CONSTRUCTION COST ESTIMATE'!C225</f>
        <v>DRIP IRRIGATION SYSTEM</v>
      </c>
      <c r="D225" s="130">
        <f>'CONSTRUCTION COST ESTIMATE'!BA225</f>
        <v>0</v>
      </c>
      <c r="E225" s="114">
        <f>'CONSTRUCTION COST ESTIMATE'!BC225</f>
        <v>0</v>
      </c>
      <c r="F225" s="129" t="str">
        <f>'CONSTRUCTION COST ESTIMATE'!BB225</f>
        <v>LS</v>
      </c>
      <c r="G225" s="115"/>
      <c r="H225" s="116">
        <f t="shared" si="32"/>
        <v>0</v>
      </c>
      <c r="I225" s="115"/>
      <c r="J225" s="116">
        <f t="shared" si="33"/>
        <v>0</v>
      </c>
      <c r="K225" s="115"/>
      <c r="L225" s="116">
        <f t="shared" si="34"/>
        <v>0</v>
      </c>
      <c r="M225" s="115"/>
      <c r="N225" s="116">
        <f t="shared" si="35"/>
        <v>0</v>
      </c>
      <c r="O225" s="115"/>
      <c r="P225" s="116">
        <f t="shared" si="36"/>
        <v>0</v>
      </c>
      <c r="Q225" s="115"/>
      <c r="R225" s="116">
        <f t="shared" si="37"/>
        <v>0</v>
      </c>
      <c r="S225" s="117">
        <f t="shared" si="38"/>
        <v>0</v>
      </c>
      <c r="T225" s="118">
        <f t="shared" si="39"/>
        <v>0</v>
      </c>
      <c r="U225" s="120"/>
      <c r="V225" s="89"/>
    </row>
    <row r="226" spans="1:22" s="113" customFormat="1" ht="30" hidden="1" customHeight="1">
      <c r="A226" s="128">
        <f>'CONSTRUCTION COST ESTIMATE'!A226</f>
        <v>0</v>
      </c>
      <c r="B226" s="246">
        <f>'CONSTRUCTION COST ESTIMATE'!B226</f>
        <v>213.01</v>
      </c>
      <c r="C226" s="131" t="str">
        <f>'CONSTRUCTION COST ESTIMATE'!C226</f>
        <v>IRRIGATION LINE (0.75 INCH)</v>
      </c>
      <c r="D226" s="130">
        <f>'CONSTRUCTION COST ESTIMATE'!BA226</f>
        <v>0</v>
      </c>
      <c r="E226" s="114">
        <f>'CONSTRUCTION COST ESTIMATE'!BC226</f>
        <v>0</v>
      </c>
      <c r="F226" s="129" t="str">
        <f>'CONSTRUCTION COST ESTIMATE'!BB226</f>
        <v>LF</v>
      </c>
      <c r="G226" s="115"/>
      <c r="H226" s="116">
        <f t="shared" si="32"/>
        <v>0</v>
      </c>
      <c r="I226" s="115"/>
      <c r="J226" s="116">
        <f t="shared" si="33"/>
        <v>0</v>
      </c>
      <c r="K226" s="115"/>
      <c r="L226" s="116">
        <f t="shared" si="34"/>
        <v>0</v>
      </c>
      <c r="M226" s="115"/>
      <c r="N226" s="116">
        <f t="shared" si="35"/>
        <v>0</v>
      </c>
      <c r="O226" s="115"/>
      <c r="P226" s="116">
        <f t="shared" si="36"/>
        <v>0</v>
      </c>
      <c r="Q226" s="115"/>
      <c r="R226" s="116">
        <f t="shared" si="37"/>
        <v>0</v>
      </c>
      <c r="S226" s="117">
        <f t="shared" si="38"/>
        <v>0</v>
      </c>
      <c r="T226" s="118">
        <f t="shared" si="39"/>
        <v>0</v>
      </c>
      <c r="U226" s="120"/>
      <c r="V226" s="89"/>
    </row>
    <row r="227" spans="1:22" s="113" customFormat="1" ht="30" hidden="1" customHeight="1">
      <c r="A227" s="128">
        <f>'CONSTRUCTION COST ESTIMATE'!A227</f>
        <v>0</v>
      </c>
      <c r="B227" s="246">
        <f>'CONSTRUCTION COST ESTIMATE'!B227</f>
        <v>213.011</v>
      </c>
      <c r="C227" s="131" t="str">
        <f>'CONSTRUCTION COST ESTIMATE'!C227</f>
        <v>IRRIGATION LINE (1 INCH)</v>
      </c>
      <c r="D227" s="130">
        <f>'CONSTRUCTION COST ESTIMATE'!BA227</f>
        <v>0</v>
      </c>
      <c r="E227" s="114">
        <f>'CONSTRUCTION COST ESTIMATE'!BC227</f>
        <v>0</v>
      </c>
      <c r="F227" s="129" t="str">
        <f>'CONSTRUCTION COST ESTIMATE'!BB227</f>
        <v>LF</v>
      </c>
      <c r="G227" s="115"/>
      <c r="H227" s="116">
        <f t="shared" si="32"/>
        <v>0</v>
      </c>
      <c r="I227" s="115"/>
      <c r="J227" s="116">
        <f t="shared" si="33"/>
        <v>0</v>
      </c>
      <c r="K227" s="115"/>
      <c r="L227" s="116">
        <f t="shared" si="34"/>
        <v>0</v>
      </c>
      <c r="M227" s="115"/>
      <c r="N227" s="116">
        <f t="shared" si="35"/>
        <v>0</v>
      </c>
      <c r="O227" s="115"/>
      <c r="P227" s="116">
        <f t="shared" si="36"/>
        <v>0</v>
      </c>
      <c r="Q227" s="115"/>
      <c r="R227" s="116">
        <f t="shared" si="37"/>
        <v>0</v>
      </c>
      <c r="S227" s="117">
        <f t="shared" si="38"/>
        <v>0</v>
      </c>
      <c r="T227" s="118">
        <f t="shared" si="39"/>
        <v>0</v>
      </c>
      <c r="U227" s="120"/>
      <c r="V227" s="89"/>
    </row>
    <row r="228" spans="1:22" s="113" customFormat="1" ht="30" hidden="1" customHeight="1">
      <c r="A228" s="128">
        <f>'CONSTRUCTION COST ESTIMATE'!A228</f>
        <v>0</v>
      </c>
      <c r="B228" s="246">
        <f>'CONSTRUCTION COST ESTIMATE'!B228</f>
        <v>213.012</v>
      </c>
      <c r="C228" s="131" t="str">
        <f>'CONSTRUCTION COST ESTIMATE'!C228</f>
        <v>PVC SLEEVE (2 INCH)</v>
      </c>
      <c r="D228" s="130">
        <f>'CONSTRUCTION COST ESTIMATE'!BA228</f>
        <v>0</v>
      </c>
      <c r="E228" s="114">
        <f>'CONSTRUCTION COST ESTIMATE'!BC228</f>
        <v>0</v>
      </c>
      <c r="F228" s="129" t="str">
        <f>'CONSTRUCTION COST ESTIMATE'!BB228</f>
        <v>LF</v>
      </c>
      <c r="G228" s="115"/>
      <c r="H228" s="116">
        <f t="shared" si="32"/>
        <v>0</v>
      </c>
      <c r="I228" s="115"/>
      <c r="J228" s="116">
        <f t="shared" si="33"/>
        <v>0</v>
      </c>
      <c r="K228" s="115"/>
      <c r="L228" s="116">
        <f t="shared" si="34"/>
        <v>0</v>
      </c>
      <c r="M228" s="115"/>
      <c r="N228" s="116">
        <f t="shared" si="35"/>
        <v>0</v>
      </c>
      <c r="O228" s="115"/>
      <c r="P228" s="116">
        <f t="shared" si="36"/>
        <v>0</v>
      </c>
      <c r="Q228" s="115"/>
      <c r="R228" s="116">
        <f t="shared" si="37"/>
        <v>0</v>
      </c>
      <c r="S228" s="117">
        <f t="shared" si="38"/>
        <v>0</v>
      </c>
      <c r="T228" s="118">
        <f t="shared" si="39"/>
        <v>0</v>
      </c>
      <c r="U228" s="120"/>
      <c r="V228" s="89"/>
    </row>
    <row r="229" spans="1:22" s="113" customFormat="1" ht="30" hidden="1" customHeight="1">
      <c r="A229" s="128">
        <f>'CONSTRUCTION COST ESTIMATE'!A229</f>
        <v>0</v>
      </c>
      <c r="B229" s="246">
        <f>'CONSTRUCTION COST ESTIMATE'!B229</f>
        <v>213.01300000000001</v>
      </c>
      <c r="C229" s="131" t="str">
        <f>'CONSTRUCTION COST ESTIMATE'!C229</f>
        <v>EMITTERS</v>
      </c>
      <c r="D229" s="130">
        <f>'CONSTRUCTION COST ESTIMATE'!BA229</f>
        <v>0</v>
      </c>
      <c r="E229" s="114">
        <f>'CONSTRUCTION COST ESTIMATE'!BC229</f>
        <v>0</v>
      </c>
      <c r="F229" s="129" t="str">
        <f>'CONSTRUCTION COST ESTIMATE'!BB229</f>
        <v>EA</v>
      </c>
      <c r="G229" s="115"/>
      <c r="H229" s="116">
        <f t="shared" si="32"/>
        <v>0</v>
      </c>
      <c r="I229" s="115"/>
      <c r="J229" s="116">
        <f t="shared" si="33"/>
        <v>0</v>
      </c>
      <c r="K229" s="115"/>
      <c r="L229" s="116">
        <f t="shared" si="34"/>
        <v>0</v>
      </c>
      <c r="M229" s="115"/>
      <c r="N229" s="116">
        <f t="shared" si="35"/>
        <v>0</v>
      </c>
      <c r="O229" s="115"/>
      <c r="P229" s="116">
        <f t="shared" si="36"/>
        <v>0</v>
      </c>
      <c r="Q229" s="115"/>
      <c r="R229" s="116">
        <f t="shared" si="37"/>
        <v>0</v>
      </c>
      <c r="S229" s="117">
        <f t="shared" si="38"/>
        <v>0</v>
      </c>
      <c r="T229" s="118">
        <f t="shared" si="39"/>
        <v>0</v>
      </c>
      <c r="U229" s="120"/>
      <c r="V229" s="89"/>
    </row>
    <row r="230" spans="1:22" s="113" customFormat="1" ht="30" hidden="1" customHeight="1">
      <c r="A230" s="128">
        <f>'CONSTRUCTION COST ESTIMATE'!A230</f>
        <v>0</v>
      </c>
      <c r="B230" s="246">
        <f>'CONSTRUCTION COST ESTIMATE'!B230</f>
        <v>213.01400000000001</v>
      </c>
      <c r="C230" s="131" t="str">
        <f>'CONSTRUCTION COST ESTIMATE'!C230</f>
        <v>DROP VALVE (0.375)</v>
      </c>
      <c r="D230" s="130">
        <f>'CONSTRUCTION COST ESTIMATE'!BA230</f>
        <v>0</v>
      </c>
      <c r="E230" s="114">
        <f>'CONSTRUCTION COST ESTIMATE'!BC230</f>
        <v>0</v>
      </c>
      <c r="F230" s="129" t="str">
        <f>'CONSTRUCTION COST ESTIMATE'!BB230</f>
        <v>EA</v>
      </c>
      <c r="G230" s="115"/>
      <c r="H230" s="116">
        <f t="shared" si="32"/>
        <v>0</v>
      </c>
      <c r="I230" s="115"/>
      <c r="J230" s="116">
        <f t="shared" si="33"/>
        <v>0</v>
      </c>
      <c r="K230" s="115"/>
      <c r="L230" s="116">
        <f t="shared" si="34"/>
        <v>0</v>
      </c>
      <c r="M230" s="115"/>
      <c r="N230" s="116">
        <f t="shared" si="35"/>
        <v>0</v>
      </c>
      <c r="O230" s="115"/>
      <c r="P230" s="116">
        <f t="shared" si="36"/>
        <v>0</v>
      </c>
      <c r="Q230" s="115"/>
      <c r="R230" s="116">
        <f t="shared" si="37"/>
        <v>0</v>
      </c>
      <c r="S230" s="117">
        <f t="shared" si="38"/>
        <v>0</v>
      </c>
      <c r="T230" s="118">
        <f t="shared" si="39"/>
        <v>0</v>
      </c>
      <c r="U230" s="120"/>
      <c r="V230" s="89"/>
    </row>
    <row r="231" spans="1:22" s="113" customFormat="1" ht="30" hidden="1" customHeight="1">
      <c r="A231" s="128">
        <f>'CONSTRUCTION COST ESTIMATE'!A231</f>
        <v>0</v>
      </c>
      <c r="B231" s="246">
        <f>'CONSTRUCTION COST ESTIMATE'!B231</f>
        <v>213.01499999999999</v>
      </c>
      <c r="C231" s="131" t="str">
        <f>'CONSTRUCTION COST ESTIMATE'!C231</f>
        <v>VALVE (1 INCH)</v>
      </c>
      <c r="D231" s="130">
        <f>'CONSTRUCTION COST ESTIMATE'!BA231</f>
        <v>0</v>
      </c>
      <c r="E231" s="114">
        <f>'CONSTRUCTION COST ESTIMATE'!BC231</f>
        <v>0</v>
      </c>
      <c r="F231" s="129" t="str">
        <f>'CONSTRUCTION COST ESTIMATE'!BB231</f>
        <v>EA</v>
      </c>
      <c r="G231" s="115"/>
      <c r="H231" s="116">
        <f t="shared" si="32"/>
        <v>0</v>
      </c>
      <c r="I231" s="115"/>
      <c r="J231" s="116">
        <f t="shared" si="33"/>
        <v>0</v>
      </c>
      <c r="K231" s="115"/>
      <c r="L231" s="116">
        <f t="shared" si="34"/>
        <v>0</v>
      </c>
      <c r="M231" s="115"/>
      <c r="N231" s="116">
        <f t="shared" si="35"/>
        <v>0</v>
      </c>
      <c r="O231" s="115"/>
      <c r="P231" s="116">
        <f t="shared" si="36"/>
        <v>0</v>
      </c>
      <c r="Q231" s="115"/>
      <c r="R231" s="116">
        <f t="shared" si="37"/>
        <v>0</v>
      </c>
      <c r="S231" s="117">
        <f t="shared" si="38"/>
        <v>0</v>
      </c>
      <c r="T231" s="118">
        <f t="shared" si="39"/>
        <v>0</v>
      </c>
      <c r="U231" s="120"/>
      <c r="V231" s="89"/>
    </row>
    <row r="232" spans="1:22" s="113" customFormat="1" ht="30" hidden="1" customHeight="1">
      <c r="A232" s="128">
        <f>'CONSTRUCTION COST ESTIMATE'!A232</f>
        <v>0</v>
      </c>
      <c r="B232" s="246">
        <f>'CONSTRUCTION COST ESTIMATE'!B232</f>
        <v>213.01599999999999</v>
      </c>
      <c r="C232" s="131" t="str">
        <f>'CONSTRUCTION COST ESTIMATE'!C232</f>
        <v>QUICK COUPLING VALVE</v>
      </c>
      <c r="D232" s="130">
        <f>'CONSTRUCTION COST ESTIMATE'!BA232</f>
        <v>0</v>
      </c>
      <c r="E232" s="114">
        <f>'CONSTRUCTION COST ESTIMATE'!BC232</f>
        <v>0</v>
      </c>
      <c r="F232" s="129" t="str">
        <f>'CONSTRUCTION COST ESTIMATE'!BB232</f>
        <v>EA</v>
      </c>
      <c r="G232" s="115"/>
      <c r="H232" s="116">
        <f t="shared" si="32"/>
        <v>0</v>
      </c>
      <c r="I232" s="115"/>
      <c r="J232" s="116">
        <f t="shared" si="33"/>
        <v>0</v>
      </c>
      <c r="K232" s="115"/>
      <c r="L232" s="116">
        <f t="shared" si="34"/>
        <v>0</v>
      </c>
      <c r="M232" s="115"/>
      <c r="N232" s="116">
        <f t="shared" si="35"/>
        <v>0</v>
      </c>
      <c r="O232" s="115"/>
      <c r="P232" s="116">
        <f t="shared" si="36"/>
        <v>0</v>
      </c>
      <c r="Q232" s="115"/>
      <c r="R232" s="116">
        <f t="shared" si="37"/>
        <v>0</v>
      </c>
      <c r="S232" s="117">
        <f t="shared" si="38"/>
        <v>0</v>
      </c>
      <c r="T232" s="118">
        <f t="shared" si="39"/>
        <v>0</v>
      </c>
      <c r="U232" s="120"/>
      <c r="V232" s="89"/>
    </row>
    <row r="233" spans="1:22" s="113" customFormat="1" ht="30" hidden="1" customHeight="1">
      <c r="A233" s="128">
        <f>'CONSTRUCTION COST ESTIMATE'!A233</f>
        <v>0</v>
      </c>
      <c r="B233" s="246">
        <f>'CONSTRUCTION COST ESTIMATE'!B233</f>
        <v>213.017</v>
      </c>
      <c r="C233" s="131" t="str">
        <f>'CONSTRUCTION COST ESTIMATE'!C233</f>
        <v>FIELD TRANSMITTER</v>
      </c>
      <c r="D233" s="130">
        <f>'CONSTRUCTION COST ESTIMATE'!BA233</f>
        <v>0</v>
      </c>
      <c r="E233" s="114">
        <f>'CONSTRUCTION COST ESTIMATE'!BC233</f>
        <v>0</v>
      </c>
      <c r="F233" s="129" t="str">
        <f>'CONSTRUCTION COST ESTIMATE'!BB233</f>
        <v>EA</v>
      </c>
      <c r="G233" s="115"/>
      <c r="H233" s="116">
        <f t="shared" si="32"/>
        <v>0</v>
      </c>
      <c r="I233" s="115"/>
      <c r="J233" s="116">
        <f t="shared" si="33"/>
        <v>0</v>
      </c>
      <c r="K233" s="115"/>
      <c r="L233" s="116">
        <f t="shared" si="34"/>
        <v>0</v>
      </c>
      <c r="M233" s="115"/>
      <c r="N233" s="116">
        <f t="shared" si="35"/>
        <v>0</v>
      </c>
      <c r="O233" s="115"/>
      <c r="P233" s="116">
        <f t="shared" si="36"/>
        <v>0</v>
      </c>
      <c r="Q233" s="115"/>
      <c r="R233" s="116">
        <f t="shared" si="37"/>
        <v>0</v>
      </c>
      <c r="S233" s="117">
        <f t="shared" si="38"/>
        <v>0</v>
      </c>
      <c r="T233" s="118">
        <f t="shared" si="39"/>
        <v>0</v>
      </c>
      <c r="U233" s="120"/>
      <c r="V233" s="89"/>
    </row>
    <row r="234" spans="1:22" s="113" customFormat="1" ht="30" hidden="1" customHeight="1">
      <c r="A234" s="128">
        <f>'CONSTRUCTION COST ESTIMATE'!A234</f>
        <v>0</v>
      </c>
      <c r="B234" s="246">
        <f>'CONSTRUCTION COST ESTIMATE'!B234</f>
        <v>213.018</v>
      </c>
      <c r="C234" s="131" t="str">
        <f>'CONSTRUCTION COST ESTIMATE'!C234</f>
        <v>IRRIGATION CONTROLLER</v>
      </c>
      <c r="D234" s="130">
        <f>'CONSTRUCTION COST ESTIMATE'!BA234</f>
        <v>0</v>
      </c>
      <c r="E234" s="114">
        <f>'CONSTRUCTION COST ESTIMATE'!BC234</f>
        <v>0</v>
      </c>
      <c r="F234" s="129" t="str">
        <f>'CONSTRUCTION COST ESTIMATE'!BB234</f>
        <v>EA</v>
      </c>
      <c r="G234" s="115"/>
      <c r="H234" s="116">
        <f t="shared" si="32"/>
        <v>0</v>
      </c>
      <c r="I234" s="115"/>
      <c r="J234" s="116">
        <f t="shared" si="33"/>
        <v>0</v>
      </c>
      <c r="K234" s="115"/>
      <c r="L234" s="116">
        <f t="shared" si="34"/>
        <v>0</v>
      </c>
      <c r="M234" s="115"/>
      <c r="N234" s="116">
        <f t="shared" si="35"/>
        <v>0</v>
      </c>
      <c r="O234" s="115"/>
      <c r="P234" s="116">
        <f t="shared" si="36"/>
        <v>0</v>
      </c>
      <c r="Q234" s="115"/>
      <c r="R234" s="116">
        <f t="shared" si="37"/>
        <v>0</v>
      </c>
      <c r="S234" s="117">
        <f t="shared" si="38"/>
        <v>0</v>
      </c>
      <c r="T234" s="118">
        <f t="shared" si="39"/>
        <v>0</v>
      </c>
      <c r="U234" s="120"/>
      <c r="V234" s="89"/>
    </row>
    <row r="235" spans="1:22" s="113" customFormat="1" ht="30" hidden="1" customHeight="1">
      <c r="A235" s="128">
        <f>'CONSTRUCTION COST ESTIMATE'!A235</f>
        <v>0</v>
      </c>
      <c r="B235" s="246">
        <f>'CONSTRUCTION COST ESTIMATE'!B235</f>
        <v>213.02</v>
      </c>
      <c r="C235" s="131" t="str">
        <f>'CONSTRUCTION COST ESTIMATE'!C235</f>
        <v>ONE YEAR MAINTENANCE OF MEDIAN ELEMENTS</v>
      </c>
      <c r="D235" s="130">
        <f>'CONSTRUCTION COST ESTIMATE'!BA235</f>
        <v>0</v>
      </c>
      <c r="E235" s="114">
        <f>'CONSTRUCTION COST ESTIMATE'!BC235</f>
        <v>0</v>
      </c>
      <c r="F235" s="129" t="str">
        <f>'CONSTRUCTION COST ESTIMATE'!BB235</f>
        <v>LS</v>
      </c>
      <c r="G235" s="115"/>
      <c r="H235" s="116">
        <f t="shared" si="32"/>
        <v>0</v>
      </c>
      <c r="I235" s="115"/>
      <c r="J235" s="116">
        <f t="shared" si="33"/>
        <v>0</v>
      </c>
      <c r="K235" s="115"/>
      <c r="L235" s="116">
        <f t="shared" si="34"/>
        <v>0</v>
      </c>
      <c r="M235" s="115"/>
      <c r="N235" s="116">
        <f t="shared" si="35"/>
        <v>0</v>
      </c>
      <c r="O235" s="115"/>
      <c r="P235" s="116">
        <f t="shared" si="36"/>
        <v>0</v>
      </c>
      <c r="Q235" s="115"/>
      <c r="R235" s="116">
        <f t="shared" si="37"/>
        <v>0</v>
      </c>
      <c r="S235" s="117">
        <f t="shared" si="38"/>
        <v>0</v>
      </c>
      <c r="T235" s="118">
        <f t="shared" si="39"/>
        <v>0</v>
      </c>
      <c r="U235" s="120"/>
      <c r="V235" s="89"/>
    </row>
    <row r="236" spans="1:22" s="113" customFormat="1" ht="30" hidden="1" customHeight="1">
      <c r="A236" s="128">
        <f>'CONSTRUCTION COST ESTIMATE'!A236</f>
        <v>0</v>
      </c>
      <c r="B236" s="246">
        <f>'CONSTRUCTION COST ESTIMATE'!B236</f>
        <v>213.02099999999999</v>
      </c>
      <c r="C236" s="131" t="str">
        <f>'CONSTRUCTION COST ESTIMATE'!C236</f>
        <v>IRRIGATION LINE (1.5 INCH)</v>
      </c>
      <c r="D236" s="130">
        <f>'CONSTRUCTION COST ESTIMATE'!BA236</f>
        <v>0</v>
      </c>
      <c r="E236" s="114">
        <f>'CONSTRUCTION COST ESTIMATE'!BC236</f>
        <v>0</v>
      </c>
      <c r="F236" s="129" t="str">
        <f>'CONSTRUCTION COST ESTIMATE'!BB236</f>
        <v>LF</v>
      </c>
      <c r="G236" s="115"/>
      <c r="H236" s="116">
        <f t="shared" si="32"/>
        <v>0</v>
      </c>
      <c r="I236" s="115"/>
      <c r="J236" s="116">
        <f t="shared" si="33"/>
        <v>0</v>
      </c>
      <c r="K236" s="115"/>
      <c r="L236" s="116">
        <f t="shared" si="34"/>
        <v>0</v>
      </c>
      <c r="M236" s="115"/>
      <c r="N236" s="116">
        <f t="shared" si="35"/>
        <v>0</v>
      </c>
      <c r="O236" s="115"/>
      <c r="P236" s="116">
        <f t="shared" si="36"/>
        <v>0</v>
      </c>
      <c r="Q236" s="115"/>
      <c r="R236" s="116">
        <f t="shared" si="37"/>
        <v>0</v>
      </c>
      <c r="S236" s="117">
        <f t="shared" si="38"/>
        <v>0</v>
      </c>
      <c r="T236" s="118">
        <f t="shared" si="39"/>
        <v>0</v>
      </c>
      <c r="U236" s="120"/>
      <c r="V236" s="89"/>
    </row>
    <row r="237" spans="1:22" s="113" customFormat="1" ht="30" hidden="1" customHeight="1">
      <c r="A237" s="128">
        <f>'CONSTRUCTION COST ESTIMATE'!A237</f>
        <v>0</v>
      </c>
      <c r="B237" s="246">
        <f>'CONSTRUCTION COST ESTIMATE'!B237</f>
        <v>213.02199999999999</v>
      </c>
      <c r="C237" s="131" t="str">
        <f>'CONSTRUCTION COST ESTIMATE'!C237</f>
        <v>PVC SLEEVE (3 INCH)</v>
      </c>
      <c r="D237" s="130">
        <f>'CONSTRUCTION COST ESTIMATE'!BA237</f>
        <v>0</v>
      </c>
      <c r="E237" s="114">
        <f>'CONSTRUCTION COST ESTIMATE'!BC237</f>
        <v>0</v>
      </c>
      <c r="F237" s="129" t="str">
        <f>'CONSTRUCTION COST ESTIMATE'!BB237</f>
        <v>LF</v>
      </c>
      <c r="G237" s="115"/>
      <c r="H237" s="116">
        <f t="shared" si="32"/>
        <v>0</v>
      </c>
      <c r="I237" s="115"/>
      <c r="J237" s="116">
        <f t="shared" si="33"/>
        <v>0</v>
      </c>
      <c r="K237" s="115"/>
      <c r="L237" s="116">
        <f t="shared" si="34"/>
        <v>0</v>
      </c>
      <c r="M237" s="115"/>
      <c r="N237" s="116">
        <f t="shared" si="35"/>
        <v>0</v>
      </c>
      <c r="O237" s="115"/>
      <c r="P237" s="116">
        <f t="shared" si="36"/>
        <v>0</v>
      </c>
      <c r="Q237" s="115"/>
      <c r="R237" s="116">
        <f t="shared" si="37"/>
        <v>0</v>
      </c>
      <c r="S237" s="117">
        <f t="shared" si="38"/>
        <v>0</v>
      </c>
      <c r="T237" s="118">
        <f t="shared" si="39"/>
        <v>0</v>
      </c>
      <c r="U237" s="120"/>
      <c r="V237" s="89"/>
    </row>
    <row r="238" spans="1:22" s="113" customFormat="1" ht="30" customHeight="1">
      <c r="A238" s="134" t="str">
        <f>'CONSTRUCTION COST ESTIMATE'!A238</f>
        <v>SP 214-272</v>
      </c>
      <c r="B238" s="245"/>
      <c r="C238" s="142" t="str">
        <f>'CONSTRUCTION COST ESTIMATE'!C238</f>
        <v>SOIL/DEWATERING</v>
      </c>
      <c r="D238" s="143">
        <f>'CONSTRUCTION COST ESTIMATE'!BA238</f>
        <v>0</v>
      </c>
      <c r="E238" s="144">
        <f>'CONSTRUCTION COST ESTIMATE'!BC238</f>
        <v>0</v>
      </c>
      <c r="F238" s="141">
        <f>'CONSTRUCTION COST ESTIMATE'!BB238</f>
        <v>0</v>
      </c>
      <c r="G238" s="148"/>
      <c r="H238" s="149"/>
      <c r="I238" s="148"/>
      <c r="J238" s="149"/>
      <c r="K238" s="148"/>
      <c r="L238" s="149"/>
      <c r="M238" s="148"/>
      <c r="N238" s="149"/>
      <c r="O238" s="148"/>
      <c r="P238" s="149"/>
      <c r="Q238" s="148"/>
      <c r="R238" s="149"/>
      <c r="S238" s="150"/>
      <c r="T238" s="151"/>
      <c r="U238" s="120"/>
      <c r="V238" s="139" t="s">
        <v>1447</v>
      </c>
    </row>
    <row r="239" spans="1:22" s="113" customFormat="1" ht="30" hidden="1" customHeight="1">
      <c r="A239" s="128">
        <f>'CONSTRUCTION COST ESTIMATE'!A239</f>
        <v>0</v>
      </c>
      <c r="B239" s="246">
        <f>'CONSTRUCTION COST ESTIMATE'!B239</f>
        <v>214.001</v>
      </c>
      <c r="C239" s="131" t="str">
        <f>'CONSTRUCTION COST ESTIMATE'!C239</f>
        <v>ENGINEERED SOIL MIX</v>
      </c>
      <c r="D239" s="130">
        <f>'CONSTRUCTION COST ESTIMATE'!BA239</f>
        <v>0</v>
      </c>
      <c r="E239" s="114">
        <f>'CONSTRUCTION COST ESTIMATE'!BC239</f>
        <v>0</v>
      </c>
      <c r="F239" s="129" t="str">
        <f>'CONSTRUCTION COST ESTIMATE'!BB239</f>
        <v>CY</v>
      </c>
      <c r="G239" s="115"/>
      <c r="H239" s="116">
        <f t="shared" si="32"/>
        <v>0</v>
      </c>
      <c r="I239" s="115"/>
      <c r="J239" s="116">
        <f t="shared" si="33"/>
        <v>0</v>
      </c>
      <c r="K239" s="115"/>
      <c r="L239" s="116">
        <f t="shared" si="34"/>
        <v>0</v>
      </c>
      <c r="M239" s="115"/>
      <c r="N239" s="116">
        <f t="shared" si="35"/>
        <v>0</v>
      </c>
      <c r="O239" s="115"/>
      <c r="P239" s="116">
        <f t="shared" si="36"/>
        <v>0</v>
      </c>
      <c r="Q239" s="115"/>
      <c r="R239" s="116">
        <f t="shared" si="37"/>
        <v>0</v>
      </c>
      <c r="S239" s="117">
        <f t="shared" si="38"/>
        <v>0</v>
      </c>
      <c r="T239" s="118">
        <f t="shared" si="39"/>
        <v>0</v>
      </c>
      <c r="U239" s="120"/>
      <c r="V239" s="89"/>
    </row>
    <row r="240" spans="1:22" s="113" customFormat="1" ht="30" hidden="1" customHeight="1">
      <c r="A240" s="128">
        <f>'CONSTRUCTION COST ESTIMATE'!A240</f>
        <v>0</v>
      </c>
      <c r="B240" s="246">
        <f>'CONSTRUCTION COST ESTIMATE'!B240</f>
        <v>214.00200000000001</v>
      </c>
      <c r="C240" s="131" t="str">
        <f>'CONSTRUCTION COST ESTIMATE'!C240</f>
        <v>FILTER FABRIC</v>
      </c>
      <c r="D240" s="130">
        <f>'CONSTRUCTION COST ESTIMATE'!BA240</f>
        <v>0</v>
      </c>
      <c r="E240" s="114">
        <f>'CONSTRUCTION COST ESTIMATE'!BC240</f>
        <v>0</v>
      </c>
      <c r="F240" s="129" t="str">
        <f>'CONSTRUCTION COST ESTIMATE'!BB240</f>
        <v>SF</v>
      </c>
      <c r="G240" s="115"/>
      <c r="H240" s="116">
        <f t="shared" si="32"/>
        <v>0</v>
      </c>
      <c r="I240" s="115"/>
      <c r="J240" s="116">
        <f t="shared" si="33"/>
        <v>0</v>
      </c>
      <c r="K240" s="115"/>
      <c r="L240" s="116">
        <f t="shared" si="34"/>
        <v>0</v>
      </c>
      <c r="M240" s="115"/>
      <c r="N240" s="116">
        <f t="shared" si="35"/>
        <v>0</v>
      </c>
      <c r="O240" s="115"/>
      <c r="P240" s="116">
        <f t="shared" si="36"/>
        <v>0</v>
      </c>
      <c r="Q240" s="115"/>
      <c r="R240" s="116">
        <f t="shared" si="37"/>
        <v>0</v>
      </c>
      <c r="S240" s="117">
        <f t="shared" si="38"/>
        <v>0</v>
      </c>
      <c r="T240" s="118">
        <f t="shared" si="39"/>
        <v>0</v>
      </c>
      <c r="U240" s="120"/>
      <c r="V240" s="89"/>
    </row>
    <row r="241" spans="1:22" s="113" customFormat="1" ht="30" hidden="1" customHeight="1">
      <c r="A241" s="128">
        <f>'CONSTRUCTION COST ESTIMATE'!A241</f>
        <v>0</v>
      </c>
      <c r="B241" s="246">
        <f>'CONSTRUCTION COST ESTIMATE'!B241</f>
        <v>216.001</v>
      </c>
      <c r="C241" s="131" t="str">
        <f>'CONSTRUCTION COST ESTIMATE'!C241</f>
        <v>2 INCH CONDUIT (DIRECTIONAL DRILL)</v>
      </c>
      <c r="D241" s="130">
        <f>'CONSTRUCTION COST ESTIMATE'!BA241</f>
        <v>0</v>
      </c>
      <c r="E241" s="114">
        <f>'CONSTRUCTION COST ESTIMATE'!BC241</f>
        <v>0</v>
      </c>
      <c r="F241" s="129" t="str">
        <f>'CONSTRUCTION COST ESTIMATE'!BB241</f>
        <v>LF</v>
      </c>
      <c r="G241" s="115"/>
      <c r="H241" s="116">
        <f t="shared" ref="H241:H246" si="40">G241*E241</f>
        <v>0</v>
      </c>
      <c r="I241" s="115"/>
      <c r="J241" s="116">
        <f t="shared" ref="J241:J246" si="41">I241*E241</f>
        <v>0</v>
      </c>
      <c r="K241" s="115"/>
      <c r="L241" s="116">
        <f t="shared" ref="L241:L246" si="42">K241*E241</f>
        <v>0</v>
      </c>
      <c r="M241" s="115"/>
      <c r="N241" s="116">
        <f t="shared" ref="N241:N246" si="43">M241*E241</f>
        <v>0</v>
      </c>
      <c r="O241" s="115"/>
      <c r="P241" s="116">
        <f t="shared" ref="P241:P246" si="44">O241*E241</f>
        <v>0</v>
      </c>
      <c r="Q241" s="115"/>
      <c r="R241" s="116">
        <f t="shared" ref="R241:R246" si="45">Q241*E241</f>
        <v>0</v>
      </c>
      <c r="S241" s="117">
        <f t="shared" ref="S241:S246" si="46">G241+I241+K241+M241+O241+Q241</f>
        <v>0</v>
      </c>
      <c r="T241" s="118">
        <f t="shared" ref="T241:T246" si="47">S241*E241</f>
        <v>0</v>
      </c>
      <c r="U241" s="120"/>
      <c r="V241" s="89"/>
    </row>
    <row r="242" spans="1:22" s="113" customFormat="1" ht="30" hidden="1" customHeight="1">
      <c r="A242" s="128">
        <f>'CONSTRUCTION COST ESTIMATE'!A242</f>
        <v>0</v>
      </c>
      <c r="B242" s="246">
        <f>'CONSTRUCTION COST ESTIMATE'!B242</f>
        <v>216.00200000000001</v>
      </c>
      <c r="C242" s="131" t="str">
        <f>'CONSTRUCTION COST ESTIMATE'!C242</f>
        <v>3 INCH CONDUIT (DIRECTIONAL DRILL)</v>
      </c>
      <c r="D242" s="130">
        <f>'CONSTRUCTION COST ESTIMATE'!BA242</f>
        <v>0</v>
      </c>
      <c r="E242" s="114">
        <f>'CONSTRUCTION COST ESTIMATE'!BC242</f>
        <v>0</v>
      </c>
      <c r="F242" s="129" t="str">
        <f>'CONSTRUCTION COST ESTIMATE'!BB242</f>
        <v>LF</v>
      </c>
      <c r="G242" s="115"/>
      <c r="H242" s="116">
        <f t="shared" si="40"/>
        <v>0</v>
      </c>
      <c r="I242" s="115"/>
      <c r="J242" s="116">
        <f t="shared" si="41"/>
        <v>0</v>
      </c>
      <c r="K242" s="115"/>
      <c r="L242" s="116">
        <f t="shared" si="42"/>
        <v>0</v>
      </c>
      <c r="M242" s="115"/>
      <c r="N242" s="116">
        <f t="shared" si="43"/>
        <v>0</v>
      </c>
      <c r="O242" s="115"/>
      <c r="P242" s="116">
        <f t="shared" si="44"/>
        <v>0</v>
      </c>
      <c r="Q242" s="115"/>
      <c r="R242" s="116">
        <f t="shared" si="45"/>
        <v>0</v>
      </c>
      <c r="S242" s="117">
        <f t="shared" si="46"/>
        <v>0</v>
      </c>
      <c r="T242" s="118">
        <f t="shared" si="47"/>
        <v>0</v>
      </c>
      <c r="U242" s="120"/>
      <c r="V242" s="89"/>
    </row>
    <row r="243" spans="1:22" s="113" customFormat="1" ht="30" hidden="1" customHeight="1">
      <c r="A243" s="128">
        <f>'CONSTRUCTION COST ESTIMATE'!A243</f>
        <v>0</v>
      </c>
      <c r="B243" s="246">
        <f>'CONSTRUCTION COST ESTIMATE'!B243</f>
        <v>216.00299999999999</v>
      </c>
      <c r="C243" s="131" t="str">
        <f>'CONSTRUCTION COST ESTIMATE'!C243</f>
        <v>4 INCH CONDUIT (DIRECTIONAL DRILL)</v>
      </c>
      <c r="D243" s="130">
        <f>'CONSTRUCTION COST ESTIMATE'!BA243</f>
        <v>0</v>
      </c>
      <c r="E243" s="114">
        <f>'CONSTRUCTION COST ESTIMATE'!BC243</f>
        <v>0</v>
      </c>
      <c r="F243" s="129" t="str">
        <f>'CONSTRUCTION COST ESTIMATE'!BB243</f>
        <v>LF</v>
      </c>
      <c r="G243" s="115"/>
      <c r="H243" s="116">
        <f t="shared" si="40"/>
        <v>0</v>
      </c>
      <c r="I243" s="115"/>
      <c r="J243" s="116">
        <f t="shared" si="41"/>
        <v>0</v>
      </c>
      <c r="K243" s="115"/>
      <c r="L243" s="116">
        <f t="shared" si="42"/>
        <v>0</v>
      </c>
      <c r="M243" s="115"/>
      <c r="N243" s="116">
        <f t="shared" si="43"/>
        <v>0</v>
      </c>
      <c r="O243" s="115"/>
      <c r="P243" s="116">
        <f t="shared" si="44"/>
        <v>0</v>
      </c>
      <c r="Q243" s="115"/>
      <c r="R243" s="116">
        <f t="shared" si="45"/>
        <v>0</v>
      </c>
      <c r="S243" s="117">
        <f t="shared" si="46"/>
        <v>0</v>
      </c>
      <c r="T243" s="118">
        <f t="shared" si="47"/>
        <v>0</v>
      </c>
      <c r="U243" s="120"/>
      <c r="V243" s="89"/>
    </row>
    <row r="244" spans="1:22" s="113" customFormat="1" ht="30" hidden="1" customHeight="1">
      <c r="A244" s="128">
        <f>'CONSTRUCTION COST ESTIMATE'!A244</f>
        <v>0</v>
      </c>
      <c r="B244" s="246">
        <f>'CONSTRUCTION COST ESTIMATE'!B244</f>
        <v>216.01</v>
      </c>
      <c r="C244" s="131" t="str">
        <f>'CONSTRUCTION COST ESTIMATE'!C244</f>
        <v>2-2 INCH CONDUIT (DIRECTIONAL DRILL)</v>
      </c>
      <c r="D244" s="130">
        <f>'CONSTRUCTION COST ESTIMATE'!BA244</f>
        <v>0</v>
      </c>
      <c r="E244" s="114">
        <f>'CONSTRUCTION COST ESTIMATE'!BC244</f>
        <v>0</v>
      </c>
      <c r="F244" s="129" t="str">
        <f>'CONSTRUCTION COST ESTIMATE'!BB244</f>
        <v>LF</v>
      </c>
      <c r="G244" s="115"/>
      <c r="H244" s="116">
        <f t="shared" si="40"/>
        <v>0</v>
      </c>
      <c r="I244" s="115"/>
      <c r="J244" s="116">
        <f t="shared" si="41"/>
        <v>0</v>
      </c>
      <c r="K244" s="115"/>
      <c r="L244" s="116">
        <f t="shared" si="42"/>
        <v>0</v>
      </c>
      <c r="M244" s="115"/>
      <c r="N244" s="116">
        <f t="shared" si="43"/>
        <v>0</v>
      </c>
      <c r="O244" s="115"/>
      <c r="P244" s="116">
        <f t="shared" si="44"/>
        <v>0</v>
      </c>
      <c r="Q244" s="115"/>
      <c r="R244" s="116">
        <f t="shared" si="45"/>
        <v>0</v>
      </c>
      <c r="S244" s="117">
        <f t="shared" si="46"/>
        <v>0</v>
      </c>
      <c r="T244" s="118">
        <f t="shared" si="47"/>
        <v>0</v>
      </c>
      <c r="U244" s="120"/>
      <c r="V244" s="89"/>
    </row>
    <row r="245" spans="1:22" s="113" customFormat="1" ht="30" hidden="1" customHeight="1">
      <c r="A245" s="128">
        <f>'CONSTRUCTION COST ESTIMATE'!A245</f>
        <v>0</v>
      </c>
      <c r="B245" s="246">
        <f>'CONSTRUCTION COST ESTIMATE'!B245</f>
        <v>216.02</v>
      </c>
      <c r="C245" s="131" t="str">
        <f>'CONSTRUCTION COST ESTIMATE'!C245</f>
        <v>2-3 INCH CONDUIT (DIRECTIONAL DRILL)</v>
      </c>
      <c r="D245" s="130">
        <f>'CONSTRUCTION COST ESTIMATE'!BA245</f>
        <v>0</v>
      </c>
      <c r="E245" s="114">
        <f>'CONSTRUCTION COST ESTIMATE'!BC245</f>
        <v>0</v>
      </c>
      <c r="F245" s="129" t="str">
        <f>'CONSTRUCTION COST ESTIMATE'!BB245</f>
        <v>LF</v>
      </c>
      <c r="G245" s="115"/>
      <c r="H245" s="116">
        <f t="shared" si="40"/>
        <v>0</v>
      </c>
      <c r="I245" s="115"/>
      <c r="J245" s="116">
        <f t="shared" si="41"/>
        <v>0</v>
      </c>
      <c r="K245" s="115"/>
      <c r="L245" s="116">
        <f t="shared" si="42"/>
        <v>0</v>
      </c>
      <c r="M245" s="115"/>
      <c r="N245" s="116">
        <f t="shared" si="43"/>
        <v>0</v>
      </c>
      <c r="O245" s="115"/>
      <c r="P245" s="116">
        <f t="shared" si="44"/>
        <v>0</v>
      </c>
      <c r="Q245" s="115"/>
      <c r="R245" s="116">
        <f t="shared" si="45"/>
        <v>0</v>
      </c>
      <c r="S245" s="117">
        <f t="shared" si="46"/>
        <v>0</v>
      </c>
      <c r="T245" s="118">
        <f t="shared" si="47"/>
        <v>0</v>
      </c>
      <c r="U245" s="120"/>
      <c r="V245" s="89"/>
    </row>
    <row r="246" spans="1:22" s="113" customFormat="1" ht="30" hidden="1" customHeight="1">
      <c r="A246" s="128">
        <f>'CONSTRUCTION COST ESTIMATE'!A246</f>
        <v>0</v>
      </c>
      <c r="B246" s="246">
        <f>'CONSTRUCTION COST ESTIMATE'!B246</f>
        <v>216.03</v>
      </c>
      <c r="C246" s="131" t="str">
        <f>'CONSTRUCTION COST ESTIMATE'!C246</f>
        <v>2-4 INCH CONDUIT (DIRECTIONAL DRILL)</v>
      </c>
      <c r="D246" s="130">
        <f>'CONSTRUCTION COST ESTIMATE'!BA246</f>
        <v>0</v>
      </c>
      <c r="E246" s="114">
        <f>'CONSTRUCTION COST ESTIMATE'!BC246</f>
        <v>0</v>
      </c>
      <c r="F246" s="129" t="str">
        <f>'CONSTRUCTION COST ESTIMATE'!BB246</f>
        <v>LF</v>
      </c>
      <c r="G246" s="115"/>
      <c r="H246" s="116">
        <f t="shared" si="40"/>
        <v>0</v>
      </c>
      <c r="I246" s="115"/>
      <c r="J246" s="116">
        <f t="shared" si="41"/>
        <v>0</v>
      </c>
      <c r="K246" s="115"/>
      <c r="L246" s="116">
        <f t="shared" si="42"/>
        <v>0</v>
      </c>
      <c r="M246" s="115"/>
      <c r="N246" s="116">
        <f t="shared" si="43"/>
        <v>0</v>
      </c>
      <c r="O246" s="115"/>
      <c r="P246" s="116">
        <f t="shared" si="44"/>
        <v>0</v>
      </c>
      <c r="Q246" s="115"/>
      <c r="R246" s="116">
        <f t="shared" si="45"/>
        <v>0</v>
      </c>
      <c r="S246" s="117">
        <f t="shared" si="46"/>
        <v>0</v>
      </c>
      <c r="T246" s="118">
        <f t="shared" si="47"/>
        <v>0</v>
      </c>
      <c r="U246" s="120"/>
      <c r="V246" s="89"/>
    </row>
    <row r="247" spans="1:22" s="113" customFormat="1" ht="30" hidden="1" customHeight="1">
      <c r="A247" s="128">
        <f>'CONSTRUCTION COST ESTIMATE'!A247</f>
        <v>0</v>
      </c>
      <c r="B247" s="246">
        <f>'CONSTRUCTION COST ESTIMATE'!B247</f>
        <v>270.00049999999999</v>
      </c>
      <c r="C247" s="131" t="str">
        <f>'CONSTRUCTION COST ESTIMATE'!C247</f>
        <v>DEWATERING</v>
      </c>
      <c r="D247" s="130">
        <f>'CONSTRUCTION COST ESTIMATE'!BA247</f>
        <v>0</v>
      </c>
      <c r="E247" s="114">
        <f>'CONSTRUCTION COST ESTIMATE'!BC247</f>
        <v>0</v>
      </c>
      <c r="F247" s="129" t="str">
        <f>'CONSTRUCTION COST ESTIMATE'!BB247</f>
        <v>LS</v>
      </c>
      <c r="G247" s="115"/>
      <c r="H247" s="116">
        <f t="shared" si="32"/>
        <v>0</v>
      </c>
      <c r="I247" s="115"/>
      <c r="J247" s="116">
        <f t="shared" si="33"/>
        <v>0</v>
      </c>
      <c r="K247" s="115"/>
      <c r="L247" s="116">
        <f t="shared" si="34"/>
        <v>0</v>
      </c>
      <c r="M247" s="115"/>
      <c r="N247" s="116">
        <f t="shared" si="35"/>
        <v>0</v>
      </c>
      <c r="O247" s="115"/>
      <c r="P247" s="116">
        <f t="shared" si="36"/>
        <v>0</v>
      </c>
      <c r="Q247" s="115"/>
      <c r="R247" s="116">
        <f t="shared" si="37"/>
        <v>0</v>
      </c>
      <c r="S247" s="117">
        <f t="shared" si="38"/>
        <v>0</v>
      </c>
      <c r="T247" s="118">
        <f t="shared" si="39"/>
        <v>0</v>
      </c>
      <c r="U247" s="120"/>
      <c r="V247" s="89"/>
    </row>
    <row r="248" spans="1:22" s="113" customFormat="1" ht="30" hidden="1" customHeight="1">
      <c r="A248" s="128">
        <f>'CONSTRUCTION COST ESTIMATE'!A248</f>
        <v>0</v>
      </c>
      <c r="B248" s="246">
        <f>'CONSTRUCTION COST ESTIMATE'!B248</f>
        <v>270.00099999999998</v>
      </c>
      <c r="C248" s="131" t="str">
        <f>'CONSTRUCTION COST ESTIMATE'!C248</f>
        <v>CONTAMINATED GROUNDWATER PERMITTING ALLOWANCE</v>
      </c>
      <c r="D248" s="130">
        <f>'CONSTRUCTION COST ESTIMATE'!BA248</f>
        <v>0</v>
      </c>
      <c r="E248" s="114">
        <f>'CONSTRUCTION COST ESTIMATE'!BC248</f>
        <v>0</v>
      </c>
      <c r="F248" s="129" t="str">
        <f>'CONSTRUCTION COST ESTIMATE'!BB248</f>
        <v>FA</v>
      </c>
      <c r="G248" s="115"/>
      <c r="H248" s="116">
        <f t="shared" si="32"/>
        <v>0</v>
      </c>
      <c r="I248" s="115"/>
      <c r="J248" s="116">
        <f t="shared" si="33"/>
        <v>0</v>
      </c>
      <c r="K248" s="115"/>
      <c r="L248" s="116">
        <f t="shared" si="34"/>
        <v>0</v>
      </c>
      <c r="M248" s="115"/>
      <c r="N248" s="116">
        <f t="shared" si="35"/>
        <v>0</v>
      </c>
      <c r="O248" s="115"/>
      <c r="P248" s="116">
        <f t="shared" si="36"/>
        <v>0</v>
      </c>
      <c r="Q248" s="115"/>
      <c r="R248" s="116">
        <f t="shared" si="37"/>
        <v>0</v>
      </c>
      <c r="S248" s="117">
        <f t="shared" si="38"/>
        <v>0</v>
      </c>
      <c r="T248" s="118">
        <f t="shared" si="39"/>
        <v>0</v>
      </c>
      <c r="U248" s="120"/>
      <c r="V248" s="89"/>
    </row>
    <row r="249" spans="1:22" s="113" customFormat="1" ht="30" hidden="1" customHeight="1">
      <c r="A249" s="128">
        <f>'CONSTRUCTION COST ESTIMATE'!A249</f>
        <v>0</v>
      </c>
      <c r="B249" s="246">
        <f>'CONSTRUCTION COST ESTIMATE'!B249</f>
        <v>270.00200000000001</v>
      </c>
      <c r="C249" s="131" t="str">
        <f>'CONSTRUCTION COST ESTIMATE'!C249</f>
        <v>CONTAMINATED GROUNDER PUMPING ALLOWANCE</v>
      </c>
      <c r="D249" s="130">
        <f>'CONSTRUCTION COST ESTIMATE'!BA249</f>
        <v>0</v>
      </c>
      <c r="E249" s="114">
        <f>'CONSTRUCTION COST ESTIMATE'!BC249</f>
        <v>0</v>
      </c>
      <c r="F249" s="129" t="str">
        <f>'CONSTRUCTION COST ESTIMATE'!BB249</f>
        <v>FA</v>
      </c>
      <c r="G249" s="115"/>
      <c r="H249" s="116">
        <f t="shared" si="32"/>
        <v>0</v>
      </c>
      <c r="I249" s="115"/>
      <c r="J249" s="116">
        <f t="shared" si="33"/>
        <v>0</v>
      </c>
      <c r="K249" s="115"/>
      <c r="L249" s="116">
        <f t="shared" si="34"/>
        <v>0</v>
      </c>
      <c r="M249" s="115"/>
      <c r="N249" s="116">
        <f t="shared" si="35"/>
        <v>0</v>
      </c>
      <c r="O249" s="115"/>
      <c r="P249" s="116">
        <f t="shared" si="36"/>
        <v>0</v>
      </c>
      <c r="Q249" s="115"/>
      <c r="R249" s="116">
        <f t="shared" si="37"/>
        <v>0</v>
      </c>
      <c r="S249" s="117">
        <f t="shared" si="38"/>
        <v>0</v>
      </c>
      <c r="T249" s="118">
        <f t="shared" si="39"/>
        <v>0</v>
      </c>
      <c r="U249" s="120"/>
      <c r="V249" s="89"/>
    </row>
    <row r="250" spans="1:22" s="113" customFormat="1" ht="30" hidden="1" customHeight="1">
      <c r="A250" s="128">
        <f>'CONSTRUCTION COST ESTIMATE'!A250</f>
        <v>0</v>
      </c>
      <c r="B250" s="246">
        <f>'CONSTRUCTION COST ESTIMATE'!B250</f>
        <v>271.00099999999998</v>
      </c>
      <c r="C250" s="131" t="str">
        <f>'CONSTRUCTION COST ESTIMATE'!C250</f>
        <v>BIAXIAL GEOGRID BASE REINFORCEMENT</v>
      </c>
      <c r="D250" s="130">
        <f>'CONSTRUCTION COST ESTIMATE'!BA250</f>
        <v>0</v>
      </c>
      <c r="E250" s="114">
        <f>'CONSTRUCTION COST ESTIMATE'!BC250</f>
        <v>0</v>
      </c>
      <c r="F250" s="129" t="str">
        <f>'CONSTRUCTION COST ESTIMATE'!BB250</f>
        <v>SY</v>
      </c>
      <c r="G250" s="115"/>
      <c r="H250" s="116">
        <f t="shared" si="32"/>
        <v>0</v>
      </c>
      <c r="I250" s="115"/>
      <c r="J250" s="116">
        <f t="shared" si="33"/>
        <v>0</v>
      </c>
      <c r="K250" s="115"/>
      <c r="L250" s="116">
        <f t="shared" si="34"/>
        <v>0</v>
      </c>
      <c r="M250" s="115"/>
      <c r="N250" s="116">
        <f t="shared" si="35"/>
        <v>0</v>
      </c>
      <c r="O250" s="115"/>
      <c r="P250" s="116">
        <f t="shared" si="36"/>
        <v>0</v>
      </c>
      <c r="Q250" s="115"/>
      <c r="R250" s="116">
        <f t="shared" si="37"/>
        <v>0</v>
      </c>
      <c r="S250" s="117">
        <f t="shared" si="38"/>
        <v>0</v>
      </c>
      <c r="T250" s="118">
        <f t="shared" si="39"/>
        <v>0</v>
      </c>
      <c r="U250" s="120"/>
      <c r="V250" s="89"/>
    </row>
    <row r="251" spans="1:22" s="113" customFormat="1" ht="30" hidden="1" customHeight="1">
      <c r="A251" s="128">
        <f>'CONSTRUCTION COST ESTIMATE'!A251</f>
        <v>0</v>
      </c>
      <c r="B251" s="246">
        <f>'CONSTRUCTION COST ESTIMATE'!B251</f>
        <v>272.00099999999998</v>
      </c>
      <c r="C251" s="131" t="str">
        <f>'CONSTRUCTION COST ESTIMATE'!C251</f>
        <v>GEOTEXTILE SEPARATION FABRIC</v>
      </c>
      <c r="D251" s="130">
        <f>'CONSTRUCTION COST ESTIMATE'!BA251</f>
        <v>0</v>
      </c>
      <c r="E251" s="114">
        <f>'CONSTRUCTION COST ESTIMATE'!BC251</f>
        <v>0</v>
      </c>
      <c r="F251" s="129" t="str">
        <f>'CONSTRUCTION COST ESTIMATE'!BB251</f>
        <v>SY</v>
      </c>
      <c r="G251" s="115"/>
      <c r="H251" s="116">
        <f t="shared" si="32"/>
        <v>0</v>
      </c>
      <c r="I251" s="115"/>
      <c r="J251" s="116">
        <f t="shared" si="33"/>
        <v>0</v>
      </c>
      <c r="K251" s="115"/>
      <c r="L251" s="116">
        <f t="shared" si="34"/>
        <v>0</v>
      </c>
      <c r="M251" s="115"/>
      <c r="N251" s="116">
        <f t="shared" si="35"/>
        <v>0</v>
      </c>
      <c r="O251" s="115"/>
      <c r="P251" s="116">
        <f t="shared" si="36"/>
        <v>0</v>
      </c>
      <c r="Q251" s="115"/>
      <c r="R251" s="116">
        <f t="shared" si="37"/>
        <v>0</v>
      </c>
      <c r="S251" s="117">
        <f t="shared" si="38"/>
        <v>0</v>
      </c>
      <c r="T251" s="118">
        <f t="shared" si="39"/>
        <v>0</v>
      </c>
      <c r="U251" s="120"/>
      <c r="V251" s="89"/>
    </row>
    <row r="252" spans="1:22" s="113" customFormat="1" ht="30" customHeight="1">
      <c r="A252" s="134" t="str">
        <f>'CONSTRUCTION COST ESTIMATE'!A252</f>
        <v>SP 302-308</v>
      </c>
      <c r="B252" s="245"/>
      <c r="C252" s="142" t="str">
        <f>'CONSTRUCTION COST ESTIMATE'!C252</f>
        <v>AGGREGATE BASE</v>
      </c>
      <c r="D252" s="143">
        <f>'CONSTRUCTION COST ESTIMATE'!BA252</f>
        <v>0</v>
      </c>
      <c r="E252" s="144">
        <f>'CONSTRUCTION COST ESTIMATE'!BC252</f>
        <v>0</v>
      </c>
      <c r="F252" s="141">
        <f>'CONSTRUCTION COST ESTIMATE'!BB252</f>
        <v>0</v>
      </c>
      <c r="G252" s="148"/>
      <c r="H252" s="149"/>
      <c r="I252" s="148"/>
      <c r="J252" s="149"/>
      <c r="K252" s="148"/>
      <c r="L252" s="149"/>
      <c r="M252" s="148"/>
      <c r="N252" s="149"/>
      <c r="O252" s="148"/>
      <c r="P252" s="149"/>
      <c r="Q252" s="148"/>
      <c r="R252" s="149"/>
      <c r="S252" s="150"/>
      <c r="T252" s="151"/>
      <c r="U252" s="120"/>
      <c r="V252" s="139" t="s">
        <v>1447</v>
      </c>
    </row>
    <row r="253" spans="1:22" s="113" customFormat="1" ht="30" hidden="1" customHeight="1">
      <c r="A253" s="128">
        <f>'CONSTRUCTION COST ESTIMATE'!A253</f>
        <v>0</v>
      </c>
      <c r="B253" s="246">
        <f>'CONSTRUCTION COST ESTIMATE'!B253</f>
        <v>302.00049999999999</v>
      </c>
      <c r="C253" s="131" t="str">
        <f>'CONSTRUCTION COST ESTIMATE'!C253</f>
        <v>1 INCH FINE AGGREGATE (SAND)</v>
      </c>
      <c r="D253" s="130">
        <f>'CONSTRUCTION COST ESTIMATE'!BA253</f>
        <v>0</v>
      </c>
      <c r="E253" s="114">
        <f>'CONSTRUCTION COST ESTIMATE'!BC253</f>
        <v>0</v>
      </c>
      <c r="F253" s="129" t="str">
        <f>'CONSTRUCTION COST ESTIMATE'!BB253</f>
        <v>SY</v>
      </c>
      <c r="G253" s="115"/>
      <c r="H253" s="116">
        <f t="shared" si="32"/>
        <v>0</v>
      </c>
      <c r="I253" s="115"/>
      <c r="J253" s="116">
        <f t="shared" si="33"/>
        <v>0</v>
      </c>
      <c r="K253" s="115"/>
      <c r="L253" s="116">
        <f t="shared" si="34"/>
        <v>0</v>
      </c>
      <c r="M253" s="115"/>
      <c r="N253" s="116">
        <f t="shared" si="35"/>
        <v>0</v>
      </c>
      <c r="O253" s="115"/>
      <c r="P253" s="116">
        <f t="shared" si="36"/>
        <v>0</v>
      </c>
      <c r="Q253" s="115"/>
      <c r="R253" s="116">
        <f t="shared" si="37"/>
        <v>0</v>
      </c>
      <c r="S253" s="117">
        <f t="shared" si="38"/>
        <v>0</v>
      </c>
      <c r="T253" s="118">
        <f t="shared" si="39"/>
        <v>0</v>
      </c>
      <c r="U253" s="120"/>
      <c r="V253" s="89"/>
    </row>
    <row r="254" spans="1:22" s="113" customFormat="1" ht="30" hidden="1" customHeight="1">
      <c r="A254" s="128">
        <f>'CONSTRUCTION COST ESTIMATE'!A254</f>
        <v>0</v>
      </c>
      <c r="B254" s="246">
        <f>'CONSTRUCTION COST ESTIMATE'!B254</f>
        <v>302.00099999999998</v>
      </c>
      <c r="C254" s="131" t="str">
        <f>'CONSTRUCTION COST ESTIMATE'!C254</f>
        <v>TYPE I AGGREGATE BASE</v>
      </c>
      <c r="D254" s="130">
        <f>'CONSTRUCTION COST ESTIMATE'!BA254</f>
        <v>0</v>
      </c>
      <c r="E254" s="114">
        <f>'CONSTRUCTION COST ESTIMATE'!BC254</f>
        <v>0</v>
      </c>
      <c r="F254" s="129" t="str">
        <f>'CONSTRUCTION COST ESTIMATE'!BB254</f>
        <v>CY</v>
      </c>
      <c r="G254" s="115"/>
      <c r="H254" s="116">
        <f t="shared" si="32"/>
        <v>0</v>
      </c>
      <c r="I254" s="115"/>
      <c r="J254" s="116">
        <f t="shared" si="33"/>
        <v>0</v>
      </c>
      <c r="K254" s="115"/>
      <c r="L254" s="116">
        <f t="shared" si="34"/>
        <v>0</v>
      </c>
      <c r="M254" s="115"/>
      <c r="N254" s="116">
        <f t="shared" si="35"/>
        <v>0</v>
      </c>
      <c r="O254" s="115"/>
      <c r="P254" s="116">
        <f t="shared" si="36"/>
        <v>0</v>
      </c>
      <c r="Q254" s="115"/>
      <c r="R254" s="116">
        <f t="shared" si="37"/>
        <v>0</v>
      </c>
      <c r="S254" s="117">
        <f t="shared" si="38"/>
        <v>0</v>
      </c>
      <c r="T254" s="118">
        <f t="shared" si="39"/>
        <v>0</v>
      </c>
      <c r="U254" s="120"/>
      <c r="V254" s="89"/>
    </row>
    <row r="255" spans="1:22" s="113" customFormat="1" ht="30" hidden="1" customHeight="1">
      <c r="A255" s="128">
        <f>'CONSTRUCTION COST ESTIMATE'!A255</f>
        <v>0</v>
      </c>
      <c r="B255" s="246">
        <f>'CONSTRUCTION COST ESTIMATE'!B255</f>
        <v>302.00200000000001</v>
      </c>
      <c r="C255" s="131" t="str">
        <f>'CONSTRUCTION COST ESTIMATE'!C255</f>
        <v>TYPE I CLASS B AGGREGATE BASE</v>
      </c>
      <c r="D255" s="130">
        <f>'CONSTRUCTION COST ESTIMATE'!BA255</f>
        <v>0</v>
      </c>
      <c r="E255" s="114">
        <f>'CONSTRUCTION COST ESTIMATE'!BC255</f>
        <v>0</v>
      </c>
      <c r="F255" s="129" t="str">
        <f>'CONSTRUCTION COST ESTIMATE'!BB255</f>
        <v>CY</v>
      </c>
      <c r="G255" s="115"/>
      <c r="H255" s="116">
        <f t="shared" si="32"/>
        <v>0</v>
      </c>
      <c r="I255" s="115"/>
      <c r="J255" s="116">
        <f t="shared" si="33"/>
        <v>0</v>
      </c>
      <c r="K255" s="115"/>
      <c r="L255" s="116">
        <f t="shared" si="34"/>
        <v>0</v>
      </c>
      <c r="M255" s="115"/>
      <c r="N255" s="116">
        <f t="shared" si="35"/>
        <v>0</v>
      </c>
      <c r="O255" s="115"/>
      <c r="P255" s="116">
        <f t="shared" si="36"/>
        <v>0</v>
      </c>
      <c r="Q255" s="115"/>
      <c r="R255" s="116">
        <f t="shared" si="37"/>
        <v>0</v>
      </c>
      <c r="S255" s="117">
        <f t="shared" si="38"/>
        <v>0</v>
      </c>
      <c r="T255" s="118">
        <f t="shared" si="39"/>
        <v>0</v>
      </c>
      <c r="U255" s="120"/>
      <c r="V255" s="89"/>
    </row>
    <row r="256" spans="1:22" s="113" customFormat="1" ht="30" hidden="1" customHeight="1">
      <c r="A256" s="128">
        <f>'CONSTRUCTION COST ESTIMATE'!A256</f>
        <v>0</v>
      </c>
      <c r="B256" s="246">
        <f>'CONSTRUCTION COST ESTIMATE'!B256</f>
        <v>302.00299999999999</v>
      </c>
      <c r="C256" s="131" t="str">
        <f>'CONSTRUCTION COST ESTIMATE'!C256</f>
        <v>TYPE II AGGREGATE BASE</v>
      </c>
      <c r="D256" s="130">
        <f>'CONSTRUCTION COST ESTIMATE'!BA256</f>
        <v>0</v>
      </c>
      <c r="E256" s="114">
        <f>'CONSTRUCTION COST ESTIMATE'!BC256</f>
        <v>0</v>
      </c>
      <c r="F256" s="129" t="str">
        <f>'CONSTRUCTION COST ESTIMATE'!BB256</f>
        <v>CY</v>
      </c>
      <c r="G256" s="115"/>
      <c r="H256" s="116">
        <f t="shared" si="32"/>
        <v>0</v>
      </c>
      <c r="I256" s="115"/>
      <c r="J256" s="116">
        <f t="shared" si="33"/>
        <v>0</v>
      </c>
      <c r="K256" s="115"/>
      <c r="L256" s="116">
        <f t="shared" si="34"/>
        <v>0</v>
      </c>
      <c r="M256" s="115"/>
      <c r="N256" s="116">
        <f t="shared" si="35"/>
        <v>0</v>
      </c>
      <c r="O256" s="115"/>
      <c r="P256" s="116">
        <f t="shared" si="36"/>
        <v>0</v>
      </c>
      <c r="Q256" s="115"/>
      <c r="R256" s="116">
        <f t="shared" si="37"/>
        <v>0</v>
      </c>
      <c r="S256" s="117">
        <f t="shared" si="38"/>
        <v>0</v>
      </c>
      <c r="T256" s="118">
        <f t="shared" si="39"/>
        <v>0</v>
      </c>
      <c r="U256" s="120"/>
      <c r="V256" s="89"/>
    </row>
    <row r="257" spans="1:22" s="113" customFormat="1" ht="30" hidden="1" customHeight="1">
      <c r="A257" s="128">
        <f>'CONSTRUCTION COST ESTIMATE'!A257</f>
        <v>0</v>
      </c>
      <c r="B257" s="246">
        <f>'CONSTRUCTION COST ESTIMATE'!B257</f>
        <v>302.00400000000002</v>
      </c>
      <c r="C257" s="131" t="str">
        <f>'CONSTRUCTION COST ESTIMATE'!C257</f>
        <v>TYPE II CLASS B AGGREGATE BASE</v>
      </c>
      <c r="D257" s="130">
        <f>'CONSTRUCTION COST ESTIMATE'!BA257</f>
        <v>0</v>
      </c>
      <c r="E257" s="114">
        <f>'CONSTRUCTION COST ESTIMATE'!BC257</f>
        <v>0</v>
      </c>
      <c r="F257" s="129" t="str">
        <f>'CONSTRUCTION COST ESTIMATE'!BB257</f>
        <v>CY</v>
      </c>
      <c r="G257" s="115"/>
      <c r="H257" s="116">
        <f t="shared" si="32"/>
        <v>0</v>
      </c>
      <c r="I257" s="115"/>
      <c r="J257" s="116">
        <f t="shared" si="33"/>
        <v>0</v>
      </c>
      <c r="K257" s="115"/>
      <c r="L257" s="116">
        <f t="shared" si="34"/>
        <v>0</v>
      </c>
      <c r="M257" s="115"/>
      <c r="N257" s="116">
        <f t="shared" si="35"/>
        <v>0</v>
      </c>
      <c r="O257" s="115"/>
      <c r="P257" s="116">
        <f t="shared" si="36"/>
        <v>0</v>
      </c>
      <c r="Q257" s="115"/>
      <c r="R257" s="116">
        <f t="shared" si="37"/>
        <v>0</v>
      </c>
      <c r="S257" s="117">
        <f t="shared" si="38"/>
        <v>0</v>
      </c>
      <c r="T257" s="118">
        <f t="shared" si="39"/>
        <v>0</v>
      </c>
      <c r="U257" s="120"/>
      <c r="V257" s="89"/>
    </row>
    <row r="258" spans="1:22" s="113" customFormat="1" ht="30" hidden="1" customHeight="1">
      <c r="A258" s="128"/>
      <c r="B258" s="246">
        <f>'CONSTRUCTION COST ESTIMATE'!B258</f>
        <v>302.005</v>
      </c>
      <c r="C258" s="131" t="str">
        <f>'CONSTRUCTION COST ESTIMATE'!C258</f>
        <v>MODIFIED TYPE II ACCESS ROAD</v>
      </c>
      <c r="D258" s="130">
        <f>'CONSTRUCTION COST ESTIMATE'!BA258</f>
        <v>0</v>
      </c>
      <c r="E258" s="114">
        <f>'CONSTRUCTION COST ESTIMATE'!BC258</f>
        <v>0</v>
      </c>
      <c r="F258" s="129" t="str">
        <f>'CONSTRUCTION COST ESTIMATE'!BB258</f>
        <v>CY</v>
      </c>
      <c r="G258" s="115"/>
      <c r="H258" s="116">
        <f t="shared" ref="H258" si="48">G258*E258</f>
        <v>0</v>
      </c>
      <c r="I258" s="115"/>
      <c r="J258" s="116">
        <f t="shared" ref="J258" si="49">I258*E258</f>
        <v>0</v>
      </c>
      <c r="K258" s="115"/>
      <c r="L258" s="116">
        <f t="shared" ref="L258" si="50">K258*E258</f>
        <v>0</v>
      </c>
      <c r="M258" s="115"/>
      <c r="N258" s="116">
        <f t="shared" ref="N258" si="51">M258*E258</f>
        <v>0</v>
      </c>
      <c r="O258" s="115"/>
      <c r="P258" s="116">
        <f t="shared" ref="P258" si="52">O258*E258</f>
        <v>0</v>
      </c>
      <c r="Q258" s="115"/>
      <c r="R258" s="116">
        <f t="shared" ref="R258" si="53">Q258*E258</f>
        <v>0</v>
      </c>
      <c r="S258" s="117">
        <f t="shared" ref="S258" si="54">G258+I258+K258+M258+O258+Q258</f>
        <v>0</v>
      </c>
      <c r="T258" s="118">
        <f t="shared" ref="T258" si="55">S258*E258</f>
        <v>0</v>
      </c>
      <c r="U258" s="120"/>
      <c r="V258" s="89"/>
    </row>
    <row r="259" spans="1:22" s="113" customFormat="1" ht="30" hidden="1" customHeight="1">
      <c r="A259" s="128">
        <f>'CONSTRUCTION COST ESTIMATE'!A259</f>
        <v>0</v>
      </c>
      <c r="B259" s="246">
        <f>'CONSTRUCTION COST ESTIMATE'!B259</f>
        <v>308.00099999999998</v>
      </c>
      <c r="C259" s="131" t="str">
        <f>'CONSTRUCTION COST ESTIMATE'!C259</f>
        <v>CONSTRUCT ASPHALT EMULSION AGGREGATE BASE STABILIZATION</v>
      </c>
      <c r="D259" s="130">
        <f>'CONSTRUCTION COST ESTIMATE'!BA259</f>
        <v>0</v>
      </c>
      <c r="E259" s="114">
        <f>'CONSTRUCTION COST ESTIMATE'!BC259</f>
        <v>0</v>
      </c>
      <c r="F259" s="129" t="str">
        <f>'CONSTRUCTION COST ESTIMATE'!BB259</f>
        <v>SY</v>
      </c>
      <c r="G259" s="115"/>
      <c r="H259" s="116">
        <f t="shared" si="32"/>
        <v>0</v>
      </c>
      <c r="I259" s="115"/>
      <c r="J259" s="116">
        <f t="shared" si="33"/>
        <v>0</v>
      </c>
      <c r="K259" s="115"/>
      <c r="L259" s="116">
        <f t="shared" si="34"/>
        <v>0</v>
      </c>
      <c r="M259" s="115"/>
      <c r="N259" s="116">
        <f t="shared" si="35"/>
        <v>0</v>
      </c>
      <c r="O259" s="115"/>
      <c r="P259" s="116">
        <f t="shared" si="36"/>
        <v>0</v>
      </c>
      <c r="Q259" s="115"/>
      <c r="R259" s="116">
        <f t="shared" si="37"/>
        <v>0</v>
      </c>
      <c r="S259" s="117">
        <f t="shared" si="38"/>
        <v>0</v>
      </c>
      <c r="T259" s="118">
        <f t="shared" si="39"/>
        <v>0</v>
      </c>
      <c r="U259" s="120"/>
      <c r="V259" s="89"/>
    </row>
    <row r="260" spans="1:22" s="113" customFormat="1" ht="30" hidden="1" customHeight="1">
      <c r="A260" s="128">
        <f>'CONSTRUCTION COST ESTIMATE'!A260</f>
        <v>0</v>
      </c>
      <c r="B260" s="246">
        <f>'CONSTRUCTION COST ESTIMATE'!B260</f>
        <v>308.00200000000001</v>
      </c>
      <c r="C260" s="131" t="str">
        <f>'CONSTRUCTION COST ESTIMATE'!C260</f>
        <v>ASPHALT EMULSION FOR AGGREGATE BASE STABILIZATION</v>
      </c>
      <c r="D260" s="130">
        <f>'CONSTRUCTION COST ESTIMATE'!BA260</f>
        <v>0</v>
      </c>
      <c r="E260" s="114">
        <f>'CONSTRUCTION COST ESTIMATE'!BC260</f>
        <v>0</v>
      </c>
      <c r="F260" s="129" t="str">
        <f>'CONSTRUCTION COST ESTIMATE'!BB260</f>
        <v>TON</v>
      </c>
      <c r="G260" s="115"/>
      <c r="H260" s="116">
        <f t="shared" si="32"/>
        <v>0</v>
      </c>
      <c r="I260" s="115"/>
      <c r="J260" s="116">
        <f t="shared" si="33"/>
        <v>0</v>
      </c>
      <c r="K260" s="115"/>
      <c r="L260" s="116">
        <f t="shared" si="34"/>
        <v>0</v>
      </c>
      <c r="M260" s="115"/>
      <c r="N260" s="116">
        <f t="shared" si="35"/>
        <v>0</v>
      </c>
      <c r="O260" s="115"/>
      <c r="P260" s="116">
        <f t="shared" si="36"/>
        <v>0</v>
      </c>
      <c r="Q260" s="115"/>
      <c r="R260" s="116">
        <f t="shared" si="37"/>
        <v>0</v>
      </c>
      <c r="S260" s="117">
        <f t="shared" si="38"/>
        <v>0</v>
      </c>
      <c r="T260" s="118">
        <f t="shared" si="39"/>
        <v>0</v>
      </c>
      <c r="U260" s="120"/>
      <c r="V260" s="89"/>
    </row>
    <row r="261" spans="1:22" s="113" customFormat="1" ht="30" customHeight="1">
      <c r="A261" s="134" t="str">
        <f>'CONSTRUCTION COST ESTIMATE'!A261</f>
        <v>SP 402-413</v>
      </c>
      <c r="B261" s="245"/>
      <c r="C261" s="142" t="str">
        <f>'CONSTRUCTION COST ESTIMATE'!C261</f>
        <v>PLANTMIX BITUMINOUS SURFACE</v>
      </c>
      <c r="D261" s="143">
        <f>'CONSTRUCTION COST ESTIMATE'!BA261</f>
        <v>0</v>
      </c>
      <c r="E261" s="144">
        <f>'CONSTRUCTION COST ESTIMATE'!BC261</f>
        <v>0</v>
      </c>
      <c r="F261" s="141">
        <f>'CONSTRUCTION COST ESTIMATE'!BB261</f>
        <v>0</v>
      </c>
      <c r="G261" s="148"/>
      <c r="H261" s="149"/>
      <c r="I261" s="148"/>
      <c r="J261" s="149"/>
      <c r="K261" s="148"/>
      <c r="L261" s="149"/>
      <c r="M261" s="148"/>
      <c r="N261" s="149"/>
      <c r="O261" s="148"/>
      <c r="P261" s="149"/>
      <c r="Q261" s="148"/>
      <c r="R261" s="149"/>
      <c r="S261" s="150"/>
      <c r="T261" s="151"/>
      <c r="U261" s="120"/>
      <c r="V261" s="139" t="s">
        <v>1447</v>
      </c>
    </row>
    <row r="262" spans="1:22" s="113" customFormat="1" ht="30" hidden="1" customHeight="1">
      <c r="A262" s="128">
        <f>'CONSTRUCTION COST ESTIMATE'!A262</f>
        <v>0</v>
      </c>
      <c r="B262" s="246">
        <f>'CONSTRUCTION COST ESTIMATE'!B262</f>
        <v>402.00049999999999</v>
      </c>
      <c r="C262" s="131" t="str">
        <f>'CONSTRUCTION COST ESTIMATE'!C262</f>
        <v>2 INCH PLANTMIX BITUMINOUS SURFACE</v>
      </c>
      <c r="D262" s="130">
        <f>'CONSTRUCTION COST ESTIMATE'!BA262</f>
        <v>0</v>
      </c>
      <c r="E262" s="114">
        <f>'CONSTRUCTION COST ESTIMATE'!BC262</f>
        <v>0</v>
      </c>
      <c r="F262" s="129" t="str">
        <f>'CONSTRUCTION COST ESTIMATE'!BB262</f>
        <v>SY</v>
      </c>
      <c r="G262" s="115"/>
      <c r="H262" s="116">
        <f t="shared" si="32"/>
        <v>0</v>
      </c>
      <c r="I262" s="115"/>
      <c r="J262" s="116">
        <f t="shared" si="33"/>
        <v>0</v>
      </c>
      <c r="K262" s="115"/>
      <c r="L262" s="116">
        <f t="shared" si="34"/>
        <v>0</v>
      </c>
      <c r="M262" s="115"/>
      <c r="N262" s="116">
        <f t="shared" si="35"/>
        <v>0</v>
      </c>
      <c r="O262" s="115"/>
      <c r="P262" s="116">
        <f t="shared" si="36"/>
        <v>0</v>
      </c>
      <c r="Q262" s="115"/>
      <c r="R262" s="116">
        <f t="shared" si="37"/>
        <v>0</v>
      </c>
      <c r="S262" s="117">
        <f t="shared" si="38"/>
        <v>0</v>
      </c>
      <c r="T262" s="118">
        <f t="shared" si="39"/>
        <v>0</v>
      </c>
      <c r="U262" s="120"/>
      <c r="V262" s="89"/>
    </row>
    <row r="263" spans="1:22" s="113" customFormat="1" ht="30" hidden="1" customHeight="1">
      <c r="A263" s="128">
        <f>'CONSTRUCTION COST ESTIMATE'!A263</f>
        <v>0</v>
      </c>
      <c r="B263" s="246">
        <f>'CONSTRUCTION COST ESTIMATE'!B263</f>
        <v>402.00099999999998</v>
      </c>
      <c r="C263" s="131" t="str">
        <f>'CONSTRUCTION COST ESTIMATE'!C263</f>
        <v>3 INCH PLANTMIX BITUMINOUS SURFACE</v>
      </c>
      <c r="D263" s="130">
        <f>'CONSTRUCTION COST ESTIMATE'!BA263</f>
        <v>0</v>
      </c>
      <c r="E263" s="114">
        <f>'CONSTRUCTION COST ESTIMATE'!BC263</f>
        <v>0</v>
      </c>
      <c r="F263" s="129" t="str">
        <f>'CONSTRUCTION COST ESTIMATE'!BB263</f>
        <v>SY</v>
      </c>
      <c r="G263" s="115"/>
      <c r="H263" s="116">
        <f t="shared" si="32"/>
        <v>0</v>
      </c>
      <c r="I263" s="115"/>
      <c r="J263" s="116">
        <f t="shared" si="33"/>
        <v>0</v>
      </c>
      <c r="K263" s="115"/>
      <c r="L263" s="116">
        <f t="shared" si="34"/>
        <v>0</v>
      </c>
      <c r="M263" s="115"/>
      <c r="N263" s="116">
        <f t="shared" si="35"/>
        <v>0</v>
      </c>
      <c r="O263" s="115"/>
      <c r="P263" s="116">
        <f t="shared" si="36"/>
        <v>0</v>
      </c>
      <c r="Q263" s="115"/>
      <c r="R263" s="116">
        <f t="shared" si="37"/>
        <v>0</v>
      </c>
      <c r="S263" s="117">
        <f t="shared" si="38"/>
        <v>0</v>
      </c>
      <c r="T263" s="118">
        <f t="shared" si="39"/>
        <v>0</v>
      </c>
      <c r="U263" s="120"/>
      <c r="V263" s="89"/>
    </row>
    <row r="264" spans="1:22" s="113" customFormat="1" ht="30" hidden="1" customHeight="1">
      <c r="A264" s="128">
        <f>'CONSTRUCTION COST ESTIMATE'!A264</f>
        <v>0</v>
      </c>
      <c r="B264" s="246">
        <f>'CONSTRUCTION COST ESTIMATE'!B264</f>
        <v>402.00200000000001</v>
      </c>
      <c r="C264" s="131" t="str">
        <f>'CONSTRUCTION COST ESTIMATE'!C264</f>
        <v>4 INCH PLANTMIX BITUMINOUS SURFACE</v>
      </c>
      <c r="D264" s="130">
        <f>'CONSTRUCTION COST ESTIMATE'!BA264</f>
        <v>0</v>
      </c>
      <c r="E264" s="114">
        <f>'CONSTRUCTION COST ESTIMATE'!BC264</f>
        <v>0</v>
      </c>
      <c r="F264" s="129" t="str">
        <f>'CONSTRUCTION COST ESTIMATE'!BB264</f>
        <v>SY</v>
      </c>
      <c r="G264" s="115"/>
      <c r="H264" s="116">
        <f t="shared" si="32"/>
        <v>0</v>
      </c>
      <c r="I264" s="115"/>
      <c r="J264" s="116">
        <f t="shared" si="33"/>
        <v>0</v>
      </c>
      <c r="K264" s="115"/>
      <c r="L264" s="116">
        <f t="shared" si="34"/>
        <v>0</v>
      </c>
      <c r="M264" s="115"/>
      <c r="N264" s="116">
        <f t="shared" si="35"/>
        <v>0</v>
      </c>
      <c r="O264" s="115"/>
      <c r="P264" s="116">
        <f t="shared" si="36"/>
        <v>0</v>
      </c>
      <c r="Q264" s="115"/>
      <c r="R264" s="116">
        <f t="shared" si="37"/>
        <v>0</v>
      </c>
      <c r="S264" s="117">
        <f t="shared" si="38"/>
        <v>0</v>
      </c>
      <c r="T264" s="118">
        <f t="shared" si="39"/>
        <v>0</v>
      </c>
      <c r="U264" s="120"/>
      <c r="V264" s="89"/>
    </row>
    <row r="265" spans="1:22" s="113" customFormat="1" ht="30" hidden="1" customHeight="1">
      <c r="A265" s="128">
        <f>'CONSTRUCTION COST ESTIMATE'!A265</f>
        <v>0</v>
      </c>
      <c r="B265" s="246">
        <f>'CONSTRUCTION COST ESTIMATE'!B265</f>
        <v>402.00299999999999</v>
      </c>
      <c r="C265" s="131" t="str">
        <f>'CONSTRUCTION COST ESTIMATE'!C265</f>
        <v>5 INCH PLANTMIX BITUMINOUS SURFACE</v>
      </c>
      <c r="D265" s="130">
        <f>'CONSTRUCTION COST ESTIMATE'!BA265</f>
        <v>0</v>
      </c>
      <c r="E265" s="114">
        <f>'CONSTRUCTION COST ESTIMATE'!BC265</f>
        <v>0</v>
      </c>
      <c r="F265" s="129" t="str">
        <f>'CONSTRUCTION COST ESTIMATE'!BB265</f>
        <v>SY</v>
      </c>
      <c r="G265" s="115"/>
      <c r="H265" s="116">
        <f t="shared" si="32"/>
        <v>0</v>
      </c>
      <c r="I265" s="115"/>
      <c r="J265" s="116">
        <f t="shared" si="33"/>
        <v>0</v>
      </c>
      <c r="K265" s="115"/>
      <c r="L265" s="116">
        <f t="shared" si="34"/>
        <v>0</v>
      </c>
      <c r="M265" s="115"/>
      <c r="N265" s="116">
        <f t="shared" si="35"/>
        <v>0</v>
      </c>
      <c r="O265" s="115"/>
      <c r="P265" s="116">
        <f t="shared" si="36"/>
        <v>0</v>
      </c>
      <c r="Q265" s="115"/>
      <c r="R265" s="116">
        <f t="shared" si="37"/>
        <v>0</v>
      </c>
      <c r="S265" s="117">
        <f t="shared" si="38"/>
        <v>0</v>
      </c>
      <c r="T265" s="118">
        <f t="shared" si="39"/>
        <v>0</v>
      </c>
      <c r="U265" s="120"/>
      <c r="V265" s="89"/>
    </row>
    <row r="266" spans="1:22" s="113" customFormat="1" ht="30" hidden="1" customHeight="1">
      <c r="A266" s="128">
        <f>'CONSTRUCTION COST ESTIMATE'!A266</f>
        <v>0</v>
      </c>
      <c r="B266" s="246">
        <f>'CONSTRUCTION COST ESTIMATE'!B266</f>
        <v>402.00400000000002</v>
      </c>
      <c r="C266" s="131" t="str">
        <f>'CONSTRUCTION COST ESTIMATE'!C266</f>
        <v>6 INCH PLANTMIX BITUMINOUS SURFACE</v>
      </c>
      <c r="D266" s="130">
        <f>'CONSTRUCTION COST ESTIMATE'!BA266</f>
        <v>0</v>
      </c>
      <c r="E266" s="114">
        <f>'CONSTRUCTION COST ESTIMATE'!BC266</f>
        <v>0</v>
      </c>
      <c r="F266" s="129" t="str">
        <f>'CONSTRUCTION COST ESTIMATE'!BB266</f>
        <v>SY</v>
      </c>
      <c r="G266" s="115"/>
      <c r="H266" s="116">
        <f t="shared" si="32"/>
        <v>0</v>
      </c>
      <c r="I266" s="115"/>
      <c r="J266" s="116">
        <f t="shared" si="33"/>
        <v>0</v>
      </c>
      <c r="K266" s="115"/>
      <c r="L266" s="116">
        <f t="shared" si="34"/>
        <v>0</v>
      </c>
      <c r="M266" s="115"/>
      <c r="N266" s="116">
        <f t="shared" si="35"/>
        <v>0</v>
      </c>
      <c r="O266" s="115"/>
      <c r="P266" s="116">
        <f t="shared" si="36"/>
        <v>0</v>
      </c>
      <c r="Q266" s="115"/>
      <c r="R266" s="116">
        <f t="shared" si="37"/>
        <v>0</v>
      </c>
      <c r="S266" s="117">
        <f t="shared" si="38"/>
        <v>0</v>
      </c>
      <c r="T266" s="118">
        <f t="shared" si="39"/>
        <v>0</v>
      </c>
      <c r="U266" s="120"/>
      <c r="V266" s="89"/>
    </row>
    <row r="267" spans="1:22" s="113" customFormat="1" ht="30" hidden="1" customHeight="1">
      <c r="A267" s="128">
        <f>'CONSTRUCTION COST ESTIMATE'!A267</f>
        <v>0</v>
      </c>
      <c r="B267" s="246">
        <f>'CONSTRUCTION COST ESTIMATE'!B267</f>
        <v>402.005</v>
      </c>
      <c r="C267" s="131" t="str">
        <f>'CONSTRUCTION COST ESTIMATE'!C267</f>
        <v>7 INCH PLANTMIX BITUMINOUS SURFACE</v>
      </c>
      <c r="D267" s="130">
        <f>'CONSTRUCTION COST ESTIMATE'!BA267</f>
        <v>0</v>
      </c>
      <c r="E267" s="114">
        <f>'CONSTRUCTION COST ESTIMATE'!BC267</f>
        <v>0</v>
      </c>
      <c r="F267" s="129" t="str">
        <f>'CONSTRUCTION COST ESTIMATE'!BB267</f>
        <v>SY</v>
      </c>
      <c r="G267" s="115"/>
      <c r="H267" s="116">
        <f t="shared" si="32"/>
        <v>0</v>
      </c>
      <c r="I267" s="115"/>
      <c r="J267" s="116">
        <f t="shared" si="33"/>
        <v>0</v>
      </c>
      <c r="K267" s="115"/>
      <c r="L267" s="116">
        <f t="shared" si="34"/>
        <v>0</v>
      </c>
      <c r="M267" s="115"/>
      <c r="N267" s="116">
        <f t="shared" si="35"/>
        <v>0</v>
      </c>
      <c r="O267" s="115"/>
      <c r="P267" s="116">
        <f t="shared" si="36"/>
        <v>0</v>
      </c>
      <c r="Q267" s="115"/>
      <c r="R267" s="116">
        <f t="shared" si="37"/>
        <v>0</v>
      </c>
      <c r="S267" s="117">
        <f t="shared" si="38"/>
        <v>0</v>
      </c>
      <c r="T267" s="118">
        <f t="shared" si="39"/>
        <v>0</v>
      </c>
      <c r="U267" s="120"/>
      <c r="V267" s="89"/>
    </row>
    <row r="268" spans="1:22" s="113" customFormat="1" ht="30" hidden="1" customHeight="1">
      <c r="A268" s="128">
        <f>'CONSTRUCTION COST ESTIMATE'!A268</f>
        <v>0</v>
      </c>
      <c r="B268" s="246">
        <f>'CONSTRUCTION COST ESTIMATE'!B268</f>
        <v>402.00599999999997</v>
      </c>
      <c r="C268" s="131" t="str">
        <f>'CONSTRUCTION COST ESTIMATE'!C268</f>
        <v>8.5 INCH PLANTMIX BITUMINOUS SURFACE</v>
      </c>
      <c r="D268" s="130">
        <f>'CONSTRUCTION COST ESTIMATE'!BA268</f>
        <v>0</v>
      </c>
      <c r="E268" s="114">
        <f>'CONSTRUCTION COST ESTIMATE'!BC268</f>
        <v>0</v>
      </c>
      <c r="F268" s="129" t="str">
        <f>'CONSTRUCTION COST ESTIMATE'!BB268</f>
        <v>SY</v>
      </c>
      <c r="G268" s="115"/>
      <c r="H268" s="116">
        <f t="shared" si="32"/>
        <v>0</v>
      </c>
      <c r="I268" s="115"/>
      <c r="J268" s="116">
        <f t="shared" si="33"/>
        <v>0</v>
      </c>
      <c r="K268" s="115"/>
      <c r="L268" s="116">
        <f t="shared" si="34"/>
        <v>0</v>
      </c>
      <c r="M268" s="115"/>
      <c r="N268" s="116">
        <f t="shared" si="35"/>
        <v>0</v>
      </c>
      <c r="O268" s="115"/>
      <c r="P268" s="116">
        <f t="shared" si="36"/>
        <v>0</v>
      </c>
      <c r="Q268" s="115"/>
      <c r="R268" s="116">
        <f t="shared" si="37"/>
        <v>0</v>
      </c>
      <c r="S268" s="117">
        <f t="shared" si="38"/>
        <v>0</v>
      </c>
      <c r="T268" s="118">
        <f t="shared" si="39"/>
        <v>0</v>
      </c>
      <c r="U268" s="120"/>
      <c r="V268" s="89"/>
    </row>
    <row r="269" spans="1:22" s="113" customFormat="1" ht="30" hidden="1" customHeight="1">
      <c r="A269" s="128">
        <f>'CONSTRUCTION COST ESTIMATE'!A269</f>
        <v>0</v>
      </c>
      <c r="B269" s="246">
        <f>'CONSTRUCTION COST ESTIMATE'!B269</f>
        <v>402.00700000000001</v>
      </c>
      <c r="C269" s="131" t="str">
        <f>'CONSTRUCTION COST ESTIMATE'!C269</f>
        <v>11 INCH PLANTMIX BITUMINOUS SURFACE</v>
      </c>
      <c r="D269" s="130">
        <f>'CONSTRUCTION COST ESTIMATE'!BA269</f>
        <v>0</v>
      </c>
      <c r="E269" s="114">
        <f>'CONSTRUCTION COST ESTIMATE'!BC269</f>
        <v>0</v>
      </c>
      <c r="F269" s="129" t="str">
        <f>'CONSTRUCTION COST ESTIMATE'!BB269</f>
        <v>SY</v>
      </c>
      <c r="G269" s="115"/>
      <c r="H269" s="116">
        <f t="shared" si="32"/>
        <v>0</v>
      </c>
      <c r="I269" s="115"/>
      <c r="J269" s="116">
        <f t="shared" si="33"/>
        <v>0</v>
      </c>
      <c r="K269" s="115"/>
      <c r="L269" s="116">
        <f t="shared" si="34"/>
        <v>0</v>
      </c>
      <c r="M269" s="115"/>
      <c r="N269" s="116">
        <f t="shared" si="35"/>
        <v>0</v>
      </c>
      <c r="O269" s="115"/>
      <c r="P269" s="116">
        <f t="shared" si="36"/>
        <v>0</v>
      </c>
      <c r="Q269" s="115"/>
      <c r="R269" s="116">
        <f t="shared" si="37"/>
        <v>0</v>
      </c>
      <c r="S269" s="117">
        <f t="shared" si="38"/>
        <v>0</v>
      </c>
      <c r="T269" s="118">
        <f t="shared" si="39"/>
        <v>0</v>
      </c>
      <c r="U269" s="120"/>
      <c r="V269" s="89"/>
    </row>
    <row r="270" spans="1:22" s="113" customFormat="1" ht="30" hidden="1" customHeight="1">
      <c r="A270" s="128">
        <f>'CONSTRUCTION COST ESTIMATE'!A270</f>
        <v>0</v>
      </c>
      <c r="B270" s="246">
        <f>'CONSTRUCTION COST ESTIMATE'!B270</f>
        <v>402.00799999999998</v>
      </c>
      <c r="C270" s="131" t="str">
        <f>'CONSTRUCTION COST ESTIMATE'!C270</f>
        <v>2 INCH HOT MIX PATCH</v>
      </c>
      <c r="D270" s="130">
        <f>'CONSTRUCTION COST ESTIMATE'!BA270</f>
        <v>0</v>
      </c>
      <c r="E270" s="114">
        <f>'CONSTRUCTION COST ESTIMATE'!BC270</f>
        <v>0</v>
      </c>
      <c r="F270" s="129" t="str">
        <f>'CONSTRUCTION COST ESTIMATE'!BB270</f>
        <v>SY</v>
      </c>
      <c r="G270" s="115"/>
      <c r="H270" s="116">
        <f t="shared" si="32"/>
        <v>0</v>
      </c>
      <c r="I270" s="115"/>
      <c r="J270" s="116">
        <f t="shared" si="33"/>
        <v>0</v>
      </c>
      <c r="K270" s="115"/>
      <c r="L270" s="116">
        <f t="shared" si="34"/>
        <v>0</v>
      </c>
      <c r="M270" s="115"/>
      <c r="N270" s="116">
        <f t="shared" si="35"/>
        <v>0</v>
      </c>
      <c r="O270" s="115"/>
      <c r="P270" s="116">
        <f t="shared" si="36"/>
        <v>0</v>
      </c>
      <c r="Q270" s="115"/>
      <c r="R270" s="116">
        <f t="shared" si="37"/>
        <v>0</v>
      </c>
      <c r="S270" s="117">
        <f t="shared" si="38"/>
        <v>0</v>
      </c>
      <c r="T270" s="118">
        <f t="shared" si="39"/>
        <v>0</v>
      </c>
      <c r="U270" s="120"/>
      <c r="V270" s="89"/>
    </row>
    <row r="271" spans="1:22" s="113" customFormat="1" ht="30" hidden="1" customHeight="1">
      <c r="A271" s="128">
        <f>'CONSTRUCTION COST ESTIMATE'!A271</f>
        <v>0</v>
      </c>
      <c r="B271" s="246">
        <f>'CONSTRUCTION COST ESTIMATE'!B271</f>
        <v>402.00900000000001</v>
      </c>
      <c r="C271" s="131" t="str">
        <f>'CONSTRUCTION COST ESTIMATE'!C271</f>
        <v>ASPHALT PATCH</v>
      </c>
      <c r="D271" s="130">
        <f>'CONSTRUCTION COST ESTIMATE'!BA271</f>
        <v>0</v>
      </c>
      <c r="E271" s="114">
        <f>'CONSTRUCTION COST ESTIMATE'!BC271</f>
        <v>0</v>
      </c>
      <c r="F271" s="129" t="str">
        <f>'CONSTRUCTION COST ESTIMATE'!BB271</f>
        <v>SY</v>
      </c>
      <c r="G271" s="115"/>
      <c r="H271" s="116">
        <f t="shared" si="32"/>
        <v>0</v>
      </c>
      <c r="I271" s="115"/>
      <c r="J271" s="116">
        <f t="shared" si="33"/>
        <v>0</v>
      </c>
      <c r="K271" s="115"/>
      <c r="L271" s="116">
        <f t="shared" si="34"/>
        <v>0</v>
      </c>
      <c r="M271" s="115"/>
      <c r="N271" s="116">
        <f t="shared" si="35"/>
        <v>0</v>
      </c>
      <c r="O271" s="115"/>
      <c r="P271" s="116">
        <f t="shared" si="36"/>
        <v>0</v>
      </c>
      <c r="Q271" s="115"/>
      <c r="R271" s="116">
        <f t="shared" si="37"/>
        <v>0</v>
      </c>
      <c r="S271" s="117">
        <f t="shared" si="38"/>
        <v>0</v>
      </c>
      <c r="T271" s="118">
        <f t="shared" si="39"/>
        <v>0</v>
      </c>
      <c r="U271" s="120"/>
      <c r="V271" s="89"/>
    </row>
    <row r="272" spans="1:22" s="113" customFormat="1" ht="30" hidden="1" customHeight="1">
      <c r="A272" s="128">
        <f>'CONSTRUCTION COST ESTIMATE'!A272</f>
        <v>0</v>
      </c>
      <c r="B272" s="246">
        <f>'CONSTRUCTION COST ESTIMATE'!B272</f>
        <v>402.01</v>
      </c>
      <c r="C272" s="131" t="str">
        <f>'CONSTRUCTION COST ESTIMATE'!C272</f>
        <v>ASPHALT PATH</v>
      </c>
      <c r="D272" s="130">
        <f>'CONSTRUCTION COST ESTIMATE'!BA272</f>
        <v>0</v>
      </c>
      <c r="E272" s="114">
        <f>'CONSTRUCTION COST ESTIMATE'!BC272</f>
        <v>0</v>
      </c>
      <c r="F272" s="129" t="str">
        <f>'CONSTRUCTION COST ESTIMATE'!BB272</f>
        <v>SY</v>
      </c>
      <c r="G272" s="115"/>
      <c r="H272" s="116">
        <f t="shared" si="32"/>
        <v>0</v>
      </c>
      <c r="I272" s="115"/>
      <c r="J272" s="116">
        <f t="shared" si="33"/>
        <v>0</v>
      </c>
      <c r="K272" s="115"/>
      <c r="L272" s="116">
        <f t="shared" si="34"/>
        <v>0</v>
      </c>
      <c r="M272" s="115"/>
      <c r="N272" s="116">
        <f t="shared" si="35"/>
        <v>0</v>
      </c>
      <c r="O272" s="115"/>
      <c r="P272" s="116">
        <f t="shared" si="36"/>
        <v>0</v>
      </c>
      <c r="Q272" s="115"/>
      <c r="R272" s="116">
        <f t="shared" si="37"/>
        <v>0</v>
      </c>
      <c r="S272" s="117">
        <f t="shared" si="38"/>
        <v>0</v>
      </c>
      <c r="T272" s="118">
        <f t="shared" si="39"/>
        <v>0</v>
      </c>
      <c r="U272" s="120"/>
      <c r="V272" s="89"/>
    </row>
    <row r="273" spans="1:22" s="113" customFormat="1" ht="30" hidden="1" customHeight="1">
      <c r="A273" s="128">
        <f>'CONSTRUCTION COST ESTIMATE'!A273</f>
        <v>0</v>
      </c>
      <c r="B273" s="246">
        <f>'CONSTRUCTION COST ESTIMATE'!B273</f>
        <v>403.00049999999999</v>
      </c>
      <c r="C273" s="131" t="str">
        <f>'CONSTRUCTION COST ESTIMATE'!C273</f>
        <v>0.5 INCH PLANTMIX BITUMINOUS OPEN GRADE SURFACE (WET)</v>
      </c>
      <c r="D273" s="130">
        <f>'CONSTRUCTION COST ESTIMATE'!BA273</f>
        <v>0</v>
      </c>
      <c r="E273" s="114">
        <f>'CONSTRUCTION COST ESTIMATE'!BC273</f>
        <v>0</v>
      </c>
      <c r="F273" s="129" t="str">
        <f>'CONSTRUCTION COST ESTIMATE'!BB273</f>
        <v>TON</v>
      </c>
      <c r="G273" s="115"/>
      <c r="H273" s="116">
        <f t="shared" si="32"/>
        <v>0</v>
      </c>
      <c r="I273" s="115"/>
      <c r="J273" s="116">
        <f t="shared" si="33"/>
        <v>0</v>
      </c>
      <c r="K273" s="115"/>
      <c r="L273" s="116">
        <f t="shared" si="34"/>
        <v>0</v>
      </c>
      <c r="M273" s="115"/>
      <c r="N273" s="116">
        <f t="shared" si="35"/>
        <v>0</v>
      </c>
      <c r="O273" s="115"/>
      <c r="P273" s="116">
        <f t="shared" si="36"/>
        <v>0</v>
      </c>
      <c r="Q273" s="115"/>
      <c r="R273" s="116">
        <f t="shared" si="37"/>
        <v>0</v>
      </c>
      <c r="S273" s="117">
        <f t="shared" si="38"/>
        <v>0</v>
      </c>
      <c r="T273" s="118">
        <f t="shared" si="39"/>
        <v>0</v>
      </c>
      <c r="U273" s="120"/>
      <c r="V273" s="89"/>
    </row>
    <row r="274" spans="1:22" s="113" customFormat="1" ht="30" hidden="1" customHeight="1">
      <c r="A274" s="128">
        <f>'CONSTRUCTION COST ESTIMATE'!A274</f>
        <v>0</v>
      </c>
      <c r="B274" s="246">
        <f>'CONSTRUCTION COST ESTIMATE'!B274</f>
        <v>403.00099999999998</v>
      </c>
      <c r="C274" s="131" t="str">
        <f>'CONSTRUCTION COST ESTIMATE'!C274</f>
        <v>0.5 INCH PLANTMIX BITUMINOUS OPEN GRADE SURFACE (WET)</v>
      </c>
      <c r="D274" s="130">
        <f>'CONSTRUCTION COST ESTIMATE'!BA274</f>
        <v>0</v>
      </c>
      <c r="E274" s="114">
        <f>'CONSTRUCTION COST ESTIMATE'!BC274</f>
        <v>0</v>
      </c>
      <c r="F274" s="129" t="str">
        <f>'CONSTRUCTION COST ESTIMATE'!BB274</f>
        <v>SY</v>
      </c>
      <c r="G274" s="115"/>
      <c r="H274" s="116">
        <f t="shared" si="32"/>
        <v>0</v>
      </c>
      <c r="I274" s="115"/>
      <c r="J274" s="116">
        <f t="shared" si="33"/>
        <v>0</v>
      </c>
      <c r="K274" s="115"/>
      <c r="L274" s="116">
        <f t="shared" si="34"/>
        <v>0</v>
      </c>
      <c r="M274" s="115"/>
      <c r="N274" s="116">
        <f t="shared" si="35"/>
        <v>0</v>
      </c>
      <c r="O274" s="115"/>
      <c r="P274" s="116">
        <f t="shared" si="36"/>
        <v>0</v>
      </c>
      <c r="Q274" s="115"/>
      <c r="R274" s="116">
        <f t="shared" si="37"/>
        <v>0</v>
      </c>
      <c r="S274" s="117">
        <f t="shared" si="38"/>
        <v>0</v>
      </c>
      <c r="T274" s="118">
        <f t="shared" si="39"/>
        <v>0</v>
      </c>
      <c r="U274" s="120"/>
      <c r="V274" s="89"/>
    </row>
    <row r="275" spans="1:22" s="113" customFormat="1" ht="30" hidden="1" customHeight="1">
      <c r="A275" s="128">
        <f>'CONSTRUCTION COST ESTIMATE'!A275</f>
        <v>0</v>
      </c>
      <c r="B275" s="246">
        <f>'CONSTRUCTION COST ESTIMATE'!B275</f>
        <v>403.00200000000001</v>
      </c>
      <c r="C275" s="131" t="str">
        <f>'CONSTRUCTION COST ESTIMATE'!C275</f>
        <v>0.75 INCH PLANTMIX BITUMINOUS OPEN GRADE SURFACE</v>
      </c>
      <c r="D275" s="130">
        <f>'CONSTRUCTION COST ESTIMATE'!BA275</f>
        <v>0</v>
      </c>
      <c r="E275" s="114">
        <f>'CONSTRUCTION COST ESTIMATE'!BC275</f>
        <v>0</v>
      </c>
      <c r="F275" s="129" t="str">
        <f>'CONSTRUCTION COST ESTIMATE'!BB275</f>
        <v>TON</v>
      </c>
      <c r="G275" s="115"/>
      <c r="H275" s="116">
        <f t="shared" si="32"/>
        <v>0</v>
      </c>
      <c r="I275" s="115"/>
      <c r="J275" s="116">
        <f t="shared" si="33"/>
        <v>0</v>
      </c>
      <c r="K275" s="115"/>
      <c r="L275" s="116">
        <f t="shared" si="34"/>
        <v>0</v>
      </c>
      <c r="M275" s="115"/>
      <c r="N275" s="116">
        <f t="shared" si="35"/>
        <v>0</v>
      </c>
      <c r="O275" s="115"/>
      <c r="P275" s="116">
        <f t="shared" si="36"/>
        <v>0</v>
      </c>
      <c r="Q275" s="115"/>
      <c r="R275" s="116">
        <f t="shared" si="37"/>
        <v>0</v>
      </c>
      <c r="S275" s="117">
        <f t="shared" si="38"/>
        <v>0</v>
      </c>
      <c r="T275" s="118">
        <f t="shared" si="39"/>
        <v>0</v>
      </c>
      <c r="U275" s="120"/>
      <c r="V275" s="89"/>
    </row>
    <row r="276" spans="1:22" s="113" customFormat="1" ht="30" hidden="1" customHeight="1">
      <c r="A276" s="128">
        <f>'CONSTRUCTION COST ESTIMATE'!A276</f>
        <v>0</v>
      </c>
      <c r="B276" s="246">
        <f>'CONSTRUCTION COST ESTIMATE'!B276</f>
        <v>403.00299999999999</v>
      </c>
      <c r="C276" s="131" t="str">
        <f>'CONSTRUCTION COST ESTIMATE'!C276</f>
        <v>0.75 INCH PLANTMIX BITUMINOUS OPEN GRADE SURFACE</v>
      </c>
      <c r="D276" s="130">
        <f>'CONSTRUCTION COST ESTIMATE'!BA276</f>
        <v>0</v>
      </c>
      <c r="E276" s="114">
        <f>'CONSTRUCTION COST ESTIMATE'!BC276</f>
        <v>0</v>
      </c>
      <c r="F276" s="129" t="str">
        <f>'CONSTRUCTION COST ESTIMATE'!BB276</f>
        <v>SY</v>
      </c>
      <c r="G276" s="115"/>
      <c r="H276" s="116">
        <f t="shared" si="32"/>
        <v>0</v>
      </c>
      <c r="I276" s="115"/>
      <c r="J276" s="116">
        <f t="shared" si="33"/>
        <v>0</v>
      </c>
      <c r="K276" s="115"/>
      <c r="L276" s="116">
        <f t="shared" si="34"/>
        <v>0</v>
      </c>
      <c r="M276" s="115"/>
      <c r="N276" s="116">
        <f t="shared" si="35"/>
        <v>0</v>
      </c>
      <c r="O276" s="115"/>
      <c r="P276" s="116">
        <f t="shared" si="36"/>
        <v>0</v>
      </c>
      <c r="Q276" s="115"/>
      <c r="R276" s="116">
        <f t="shared" si="37"/>
        <v>0</v>
      </c>
      <c r="S276" s="117">
        <f t="shared" si="38"/>
        <v>0</v>
      </c>
      <c r="T276" s="118">
        <f t="shared" si="39"/>
        <v>0</v>
      </c>
      <c r="U276" s="120"/>
      <c r="V276" s="89"/>
    </row>
    <row r="277" spans="1:22" s="113" customFormat="1" ht="30" hidden="1" customHeight="1">
      <c r="A277" s="128">
        <f>'CONSTRUCTION COST ESTIMATE'!A277</f>
        <v>0</v>
      </c>
      <c r="B277" s="246">
        <f>'CONSTRUCTION COST ESTIMATE'!B277</f>
        <v>403.00400000000002</v>
      </c>
      <c r="C277" s="131" t="str">
        <f>'CONSTRUCTION COST ESTIMATE'!C277</f>
        <v>1 INCH PLANTMIX BITUMINOUS OPEN GRADE SURFACE</v>
      </c>
      <c r="D277" s="130">
        <f>'CONSTRUCTION COST ESTIMATE'!BA277</f>
        <v>0</v>
      </c>
      <c r="E277" s="114">
        <f>'CONSTRUCTION COST ESTIMATE'!BC277</f>
        <v>0</v>
      </c>
      <c r="F277" s="129" t="str">
        <f>'CONSTRUCTION COST ESTIMATE'!BB277</f>
        <v>TON</v>
      </c>
      <c r="G277" s="115"/>
      <c r="H277" s="116">
        <f t="shared" ref="H277:H341" si="56">G277*E277</f>
        <v>0</v>
      </c>
      <c r="I277" s="115"/>
      <c r="J277" s="116">
        <f t="shared" ref="J277:J341" si="57">I277*E277</f>
        <v>0</v>
      </c>
      <c r="K277" s="115"/>
      <c r="L277" s="116">
        <f t="shared" ref="L277:L341" si="58">K277*E277</f>
        <v>0</v>
      </c>
      <c r="M277" s="115"/>
      <c r="N277" s="116">
        <f t="shared" ref="N277:N341" si="59">M277*E277</f>
        <v>0</v>
      </c>
      <c r="O277" s="115"/>
      <c r="P277" s="116">
        <f t="shared" ref="P277:P341" si="60">O277*E277</f>
        <v>0</v>
      </c>
      <c r="Q277" s="115"/>
      <c r="R277" s="116">
        <f t="shared" ref="R277:R341" si="61">Q277*E277</f>
        <v>0</v>
      </c>
      <c r="S277" s="117">
        <f t="shared" ref="S277:S341" si="62">G277+I277+K277+M277+O277+Q277</f>
        <v>0</v>
      </c>
      <c r="T277" s="118">
        <f t="shared" ref="T277:T341" si="63">S277*E277</f>
        <v>0</v>
      </c>
      <c r="U277" s="120"/>
      <c r="V277" s="89"/>
    </row>
    <row r="278" spans="1:22" s="113" customFormat="1" ht="30" hidden="1" customHeight="1">
      <c r="A278" s="128">
        <f>'CONSTRUCTION COST ESTIMATE'!A278</f>
        <v>0</v>
      </c>
      <c r="B278" s="246">
        <f>'CONSTRUCTION COST ESTIMATE'!B278</f>
        <v>403.005</v>
      </c>
      <c r="C278" s="131" t="str">
        <f>'CONSTRUCTION COST ESTIMATE'!C278</f>
        <v>1 INCH PLANTMIX BITUMINOUS OPEN GRADE SURFACE</v>
      </c>
      <c r="D278" s="130">
        <f>'CONSTRUCTION COST ESTIMATE'!BA278</f>
        <v>0</v>
      </c>
      <c r="E278" s="114">
        <f>'CONSTRUCTION COST ESTIMATE'!BC278</f>
        <v>0</v>
      </c>
      <c r="F278" s="129" t="str">
        <f>'CONSTRUCTION COST ESTIMATE'!BB278</f>
        <v>SY</v>
      </c>
      <c r="G278" s="115"/>
      <c r="H278" s="116">
        <f t="shared" si="56"/>
        <v>0</v>
      </c>
      <c r="I278" s="115"/>
      <c r="J278" s="116">
        <f t="shared" si="57"/>
        <v>0</v>
      </c>
      <c r="K278" s="115"/>
      <c r="L278" s="116">
        <f t="shared" si="58"/>
        <v>0</v>
      </c>
      <c r="M278" s="115"/>
      <c r="N278" s="116">
        <f t="shared" si="59"/>
        <v>0</v>
      </c>
      <c r="O278" s="115"/>
      <c r="P278" s="116">
        <f t="shared" si="60"/>
        <v>0</v>
      </c>
      <c r="Q278" s="115"/>
      <c r="R278" s="116">
        <f t="shared" si="61"/>
        <v>0</v>
      </c>
      <c r="S278" s="117">
        <f t="shared" si="62"/>
        <v>0</v>
      </c>
      <c r="T278" s="118">
        <f t="shared" si="63"/>
        <v>0</v>
      </c>
      <c r="U278" s="120"/>
      <c r="V278" s="89"/>
    </row>
    <row r="279" spans="1:22" s="113" customFormat="1" ht="30" hidden="1" customHeight="1">
      <c r="A279" s="128">
        <f>'CONSTRUCTION COST ESTIMATE'!A279</f>
        <v>0</v>
      </c>
      <c r="B279" s="246">
        <f>'CONSTRUCTION COST ESTIMATE'!B279</f>
        <v>404.00049999999999</v>
      </c>
      <c r="C279" s="131" t="str">
        <f>'CONSTRUCTION COST ESTIMATE'!C279</f>
        <v>PLANTMIX RECYCLED BITUMINOUS PAVEMENT</v>
      </c>
      <c r="D279" s="130">
        <f>'CONSTRUCTION COST ESTIMATE'!BA279</f>
        <v>0</v>
      </c>
      <c r="E279" s="114">
        <f>'CONSTRUCTION COST ESTIMATE'!BC279</f>
        <v>0</v>
      </c>
      <c r="F279" s="129" t="str">
        <f>'CONSTRUCTION COST ESTIMATE'!BB279</f>
        <v>SY</v>
      </c>
      <c r="G279" s="115"/>
      <c r="H279" s="116">
        <f t="shared" si="56"/>
        <v>0</v>
      </c>
      <c r="I279" s="115"/>
      <c r="J279" s="116">
        <f t="shared" si="57"/>
        <v>0</v>
      </c>
      <c r="K279" s="115"/>
      <c r="L279" s="116">
        <f t="shared" si="58"/>
        <v>0</v>
      </c>
      <c r="M279" s="115"/>
      <c r="N279" s="116">
        <f t="shared" si="59"/>
        <v>0</v>
      </c>
      <c r="O279" s="115"/>
      <c r="P279" s="116">
        <f t="shared" si="60"/>
        <v>0</v>
      </c>
      <c r="Q279" s="115"/>
      <c r="R279" s="116">
        <f t="shared" si="61"/>
        <v>0</v>
      </c>
      <c r="S279" s="117">
        <f t="shared" si="62"/>
        <v>0</v>
      </c>
      <c r="T279" s="118">
        <f t="shared" si="63"/>
        <v>0</v>
      </c>
      <c r="U279" s="120"/>
      <c r="V279" s="89"/>
    </row>
    <row r="280" spans="1:22" s="113" customFormat="1" ht="30" hidden="1" customHeight="1">
      <c r="A280" s="128">
        <f>'CONSTRUCTION COST ESTIMATE'!A280</f>
        <v>0</v>
      </c>
      <c r="B280" s="246">
        <f>'CONSTRUCTION COST ESTIMATE'!B280</f>
        <v>404.00099999999998</v>
      </c>
      <c r="C280" s="131" t="str">
        <f>'CONSTRUCTION COST ESTIMATE'!C280</f>
        <v>PLANTMIX RECYCLED BITUMINOUS PAVEMENT</v>
      </c>
      <c r="D280" s="130">
        <f>'CONSTRUCTION COST ESTIMATE'!BA280</f>
        <v>0</v>
      </c>
      <c r="E280" s="114">
        <f>'CONSTRUCTION COST ESTIMATE'!BC280</f>
        <v>0</v>
      </c>
      <c r="F280" s="129" t="str">
        <f>'CONSTRUCTION COST ESTIMATE'!BB280</f>
        <v>TON</v>
      </c>
      <c r="G280" s="115"/>
      <c r="H280" s="116">
        <f t="shared" si="56"/>
        <v>0</v>
      </c>
      <c r="I280" s="115"/>
      <c r="J280" s="116">
        <f t="shared" si="57"/>
        <v>0</v>
      </c>
      <c r="K280" s="115"/>
      <c r="L280" s="116">
        <f t="shared" si="58"/>
        <v>0</v>
      </c>
      <c r="M280" s="115"/>
      <c r="N280" s="116">
        <f t="shared" si="59"/>
        <v>0</v>
      </c>
      <c r="O280" s="115"/>
      <c r="P280" s="116">
        <f t="shared" si="60"/>
        <v>0</v>
      </c>
      <c r="Q280" s="115"/>
      <c r="R280" s="116">
        <f t="shared" si="61"/>
        <v>0</v>
      </c>
      <c r="S280" s="117">
        <f t="shared" si="62"/>
        <v>0</v>
      </c>
      <c r="T280" s="118">
        <f t="shared" si="63"/>
        <v>0</v>
      </c>
      <c r="U280" s="120"/>
      <c r="V280" s="89"/>
    </row>
    <row r="281" spans="1:22" s="113" customFormat="1" ht="30" hidden="1" customHeight="1">
      <c r="A281" s="128">
        <f>'CONSTRUCTION COST ESTIMATE'!A281</f>
        <v>0</v>
      </c>
      <c r="B281" s="246">
        <f>'CONSTRUCTION COST ESTIMATE'!B281</f>
        <v>406.00049999999999</v>
      </c>
      <c r="C281" s="131" t="str">
        <f>'CONSTRUCTION COST ESTIMATE'!C281</f>
        <v>CUTBACK ASPHALT</v>
      </c>
      <c r="D281" s="130">
        <f>'CONSTRUCTION COST ESTIMATE'!BA281</f>
        <v>0</v>
      </c>
      <c r="E281" s="114">
        <f>'CONSTRUCTION COST ESTIMATE'!BC281</f>
        <v>0</v>
      </c>
      <c r="F281" s="129" t="str">
        <f>'CONSTRUCTION COST ESTIMATE'!BB281</f>
        <v>TON</v>
      </c>
      <c r="G281" s="115"/>
      <c r="H281" s="116">
        <f t="shared" si="56"/>
        <v>0</v>
      </c>
      <c r="I281" s="115"/>
      <c r="J281" s="116">
        <f t="shared" si="57"/>
        <v>0</v>
      </c>
      <c r="K281" s="115"/>
      <c r="L281" s="116">
        <f t="shared" si="58"/>
        <v>0</v>
      </c>
      <c r="M281" s="115"/>
      <c r="N281" s="116">
        <f t="shared" si="59"/>
        <v>0</v>
      </c>
      <c r="O281" s="115"/>
      <c r="P281" s="116">
        <f t="shared" si="60"/>
        <v>0</v>
      </c>
      <c r="Q281" s="115"/>
      <c r="R281" s="116">
        <f t="shared" si="61"/>
        <v>0</v>
      </c>
      <c r="S281" s="117">
        <f t="shared" si="62"/>
        <v>0</v>
      </c>
      <c r="T281" s="118">
        <f t="shared" si="63"/>
        <v>0</v>
      </c>
      <c r="U281" s="120"/>
      <c r="V281" s="89"/>
    </row>
    <row r="282" spans="1:22" s="113" customFormat="1" ht="30" hidden="1" customHeight="1">
      <c r="A282" s="128">
        <f>'CONSTRUCTION COST ESTIMATE'!A282</f>
        <v>0</v>
      </c>
      <c r="B282" s="246">
        <f>'CONSTRUCTION COST ESTIMATE'!B282</f>
        <v>406.00099999999998</v>
      </c>
      <c r="C282" s="131" t="str">
        <f>'CONSTRUCTION COST ESTIMATE'!C282</f>
        <v>PRIME COAT</v>
      </c>
      <c r="D282" s="130">
        <f>'CONSTRUCTION COST ESTIMATE'!BA282</f>
        <v>0</v>
      </c>
      <c r="E282" s="114">
        <f>'CONSTRUCTION COST ESTIMATE'!BC282</f>
        <v>0</v>
      </c>
      <c r="F282" s="129" t="str">
        <f>'CONSTRUCTION COST ESTIMATE'!BB282</f>
        <v>SY</v>
      </c>
      <c r="G282" s="115"/>
      <c r="H282" s="116">
        <f t="shared" si="56"/>
        <v>0</v>
      </c>
      <c r="I282" s="115"/>
      <c r="J282" s="116">
        <f t="shared" si="57"/>
        <v>0</v>
      </c>
      <c r="K282" s="115"/>
      <c r="L282" s="116">
        <f t="shared" si="58"/>
        <v>0</v>
      </c>
      <c r="M282" s="115"/>
      <c r="N282" s="116">
        <f t="shared" si="59"/>
        <v>0</v>
      </c>
      <c r="O282" s="115"/>
      <c r="P282" s="116">
        <f t="shared" si="60"/>
        <v>0</v>
      </c>
      <c r="Q282" s="115"/>
      <c r="R282" s="116">
        <f t="shared" si="61"/>
        <v>0</v>
      </c>
      <c r="S282" s="117">
        <f t="shared" si="62"/>
        <v>0</v>
      </c>
      <c r="T282" s="118">
        <f t="shared" si="63"/>
        <v>0</v>
      </c>
      <c r="U282" s="120"/>
      <c r="V282" s="89"/>
    </row>
    <row r="283" spans="1:22" s="113" customFormat="1" ht="30" hidden="1" customHeight="1">
      <c r="A283" s="128">
        <f>'CONSTRUCTION COST ESTIMATE'!A283</f>
        <v>0</v>
      </c>
      <c r="B283" s="246">
        <f>'CONSTRUCTION COST ESTIMATE'!B283</f>
        <v>406.00200000000001</v>
      </c>
      <c r="C283" s="131" t="str">
        <f>'CONSTRUCTION COST ESTIMATE'!C283</f>
        <v>PRIME COAT</v>
      </c>
      <c r="D283" s="130">
        <f>'CONSTRUCTION COST ESTIMATE'!BA283</f>
        <v>0</v>
      </c>
      <c r="E283" s="114">
        <f>'CONSTRUCTION COST ESTIMATE'!BC283</f>
        <v>0</v>
      </c>
      <c r="F283" s="129" t="str">
        <f>'CONSTRUCTION COST ESTIMATE'!BB283</f>
        <v>TON</v>
      </c>
      <c r="G283" s="115"/>
      <c r="H283" s="116">
        <f t="shared" si="56"/>
        <v>0</v>
      </c>
      <c r="I283" s="115"/>
      <c r="J283" s="116">
        <f t="shared" si="57"/>
        <v>0</v>
      </c>
      <c r="K283" s="115"/>
      <c r="L283" s="116">
        <f t="shared" si="58"/>
        <v>0</v>
      </c>
      <c r="M283" s="115"/>
      <c r="N283" s="116">
        <f t="shared" si="59"/>
        <v>0</v>
      </c>
      <c r="O283" s="115"/>
      <c r="P283" s="116">
        <f t="shared" si="60"/>
        <v>0</v>
      </c>
      <c r="Q283" s="115"/>
      <c r="R283" s="116">
        <f t="shared" si="61"/>
        <v>0</v>
      </c>
      <c r="S283" s="117">
        <f t="shared" si="62"/>
        <v>0</v>
      </c>
      <c r="T283" s="118">
        <f t="shared" si="63"/>
        <v>0</v>
      </c>
      <c r="U283" s="120"/>
      <c r="V283" s="89"/>
    </row>
    <row r="284" spans="1:22" s="113" customFormat="1" ht="30" hidden="1" customHeight="1">
      <c r="A284" s="128">
        <f>'CONSTRUCTION COST ESTIMATE'!A284</f>
        <v>0</v>
      </c>
      <c r="B284" s="246">
        <f>'CONSTRUCTION COST ESTIMATE'!B284</f>
        <v>409.00049999999999</v>
      </c>
      <c r="C284" s="131" t="str">
        <f>'CONSTRUCTION COST ESTIMATE'!C284</f>
        <v>PORTLAND CEMENT CONCRETE PAVEMENT (10 INCH)</v>
      </c>
      <c r="D284" s="130">
        <f>'CONSTRUCTION COST ESTIMATE'!BA284</f>
        <v>0</v>
      </c>
      <c r="E284" s="114">
        <f>'CONSTRUCTION COST ESTIMATE'!BC284</f>
        <v>0</v>
      </c>
      <c r="F284" s="129" t="str">
        <f>'CONSTRUCTION COST ESTIMATE'!BB284</f>
        <v>SF</v>
      </c>
      <c r="G284" s="115"/>
      <c r="H284" s="116">
        <f t="shared" si="56"/>
        <v>0</v>
      </c>
      <c r="I284" s="115"/>
      <c r="J284" s="116">
        <f t="shared" si="57"/>
        <v>0</v>
      </c>
      <c r="K284" s="115"/>
      <c r="L284" s="116">
        <f t="shared" si="58"/>
        <v>0</v>
      </c>
      <c r="M284" s="115"/>
      <c r="N284" s="116">
        <f t="shared" si="59"/>
        <v>0</v>
      </c>
      <c r="O284" s="115"/>
      <c r="P284" s="116">
        <f t="shared" si="60"/>
        <v>0</v>
      </c>
      <c r="Q284" s="115"/>
      <c r="R284" s="116">
        <f t="shared" si="61"/>
        <v>0</v>
      </c>
      <c r="S284" s="117">
        <f t="shared" si="62"/>
        <v>0</v>
      </c>
      <c r="T284" s="118">
        <f t="shared" si="63"/>
        <v>0</v>
      </c>
      <c r="U284" s="120"/>
      <c r="V284" s="89"/>
    </row>
    <row r="285" spans="1:22" s="113" customFormat="1" ht="30" hidden="1" customHeight="1">
      <c r="A285" s="128">
        <f>'CONSTRUCTION COST ESTIMATE'!A285</f>
        <v>0</v>
      </c>
      <c r="B285" s="246">
        <f>'CONSTRUCTION COST ESTIMATE'!B285</f>
        <v>409.00099999999998</v>
      </c>
      <c r="C285" s="131" t="str">
        <f>'CONSTRUCTION COST ESTIMATE'!C285</f>
        <v>PORTLAND CEMENT CONCRETE PAVEMENT (10 INCH)</v>
      </c>
      <c r="D285" s="130">
        <f>'CONSTRUCTION COST ESTIMATE'!BA285</f>
        <v>0</v>
      </c>
      <c r="E285" s="114">
        <f>'CONSTRUCTION COST ESTIMATE'!BC285</f>
        <v>0</v>
      </c>
      <c r="F285" s="129" t="str">
        <f>'CONSTRUCTION COST ESTIMATE'!BB285</f>
        <v>SY</v>
      </c>
      <c r="G285" s="115"/>
      <c r="H285" s="116">
        <f t="shared" si="56"/>
        <v>0</v>
      </c>
      <c r="I285" s="115"/>
      <c r="J285" s="116">
        <f t="shared" si="57"/>
        <v>0</v>
      </c>
      <c r="K285" s="115"/>
      <c r="L285" s="116">
        <f t="shared" si="58"/>
        <v>0</v>
      </c>
      <c r="M285" s="115"/>
      <c r="N285" s="116">
        <f t="shared" si="59"/>
        <v>0</v>
      </c>
      <c r="O285" s="115"/>
      <c r="P285" s="116">
        <f t="shared" si="60"/>
        <v>0</v>
      </c>
      <c r="Q285" s="115"/>
      <c r="R285" s="116">
        <f t="shared" si="61"/>
        <v>0</v>
      </c>
      <c r="S285" s="117">
        <f t="shared" si="62"/>
        <v>0</v>
      </c>
      <c r="T285" s="118">
        <f t="shared" si="63"/>
        <v>0</v>
      </c>
      <c r="U285" s="120"/>
      <c r="V285" s="89"/>
    </row>
    <row r="286" spans="1:22" s="113" customFormat="1" ht="30" hidden="1" customHeight="1">
      <c r="A286" s="128">
        <f>'CONSTRUCTION COST ESTIMATE'!A286</f>
        <v>0</v>
      </c>
      <c r="B286" s="246">
        <f>'CONSTRUCTION COST ESTIMATE'!B286</f>
        <v>409.00200000000001</v>
      </c>
      <c r="C286" s="131" t="str">
        <f>'CONSTRUCTION COST ESTIMATE'!C286</f>
        <v>PORTLAND CEMENT CONCRETE PATH (6 INCH)</v>
      </c>
      <c r="D286" s="130">
        <f>'CONSTRUCTION COST ESTIMATE'!BA286</f>
        <v>0</v>
      </c>
      <c r="E286" s="114">
        <f>'CONSTRUCTION COST ESTIMATE'!BC286</f>
        <v>0</v>
      </c>
      <c r="F286" s="129" t="str">
        <f>'CONSTRUCTION COST ESTIMATE'!BB286</f>
        <v>SY</v>
      </c>
      <c r="G286" s="115"/>
      <c r="H286" s="116">
        <f t="shared" si="56"/>
        <v>0</v>
      </c>
      <c r="I286" s="115"/>
      <c r="J286" s="116">
        <f t="shared" si="57"/>
        <v>0</v>
      </c>
      <c r="K286" s="115"/>
      <c r="L286" s="116">
        <f t="shared" si="58"/>
        <v>0</v>
      </c>
      <c r="M286" s="115"/>
      <c r="N286" s="116">
        <f t="shared" si="59"/>
        <v>0</v>
      </c>
      <c r="O286" s="115"/>
      <c r="P286" s="116">
        <f t="shared" si="60"/>
        <v>0</v>
      </c>
      <c r="Q286" s="115"/>
      <c r="R286" s="116">
        <f t="shared" si="61"/>
        <v>0</v>
      </c>
      <c r="S286" s="117">
        <f t="shared" si="62"/>
        <v>0</v>
      </c>
      <c r="T286" s="118">
        <f t="shared" si="63"/>
        <v>0</v>
      </c>
      <c r="U286" s="120"/>
      <c r="V286" s="89"/>
    </row>
    <row r="287" spans="1:22" s="113" customFormat="1" ht="30" hidden="1" customHeight="1">
      <c r="A287" s="128">
        <f>'CONSTRUCTION COST ESTIMATE'!A287</f>
        <v>0</v>
      </c>
      <c r="B287" s="246">
        <f>'CONSTRUCTION COST ESTIMATE'!B287</f>
        <v>412.00049999999999</v>
      </c>
      <c r="C287" s="131" t="str">
        <f>'CONSTRUCTION COST ESTIMATE'!C287</f>
        <v>SLURRY SEAL</v>
      </c>
      <c r="D287" s="130">
        <f>'CONSTRUCTION COST ESTIMATE'!BA287</f>
        <v>0</v>
      </c>
      <c r="E287" s="114">
        <f>'CONSTRUCTION COST ESTIMATE'!BC287</f>
        <v>0</v>
      </c>
      <c r="F287" s="129" t="str">
        <f>'CONSTRUCTION COST ESTIMATE'!BB287</f>
        <v>SY</v>
      </c>
      <c r="G287" s="115"/>
      <c r="H287" s="116">
        <f t="shared" si="56"/>
        <v>0</v>
      </c>
      <c r="I287" s="115"/>
      <c r="J287" s="116">
        <f t="shared" si="57"/>
        <v>0</v>
      </c>
      <c r="K287" s="115"/>
      <c r="L287" s="116">
        <f t="shared" si="58"/>
        <v>0</v>
      </c>
      <c r="M287" s="115"/>
      <c r="N287" s="116">
        <f t="shared" si="59"/>
        <v>0</v>
      </c>
      <c r="O287" s="115"/>
      <c r="P287" s="116">
        <f t="shared" si="60"/>
        <v>0</v>
      </c>
      <c r="Q287" s="115"/>
      <c r="R287" s="116">
        <f t="shared" si="61"/>
        <v>0</v>
      </c>
      <c r="S287" s="117">
        <f t="shared" si="62"/>
        <v>0</v>
      </c>
      <c r="T287" s="118">
        <f t="shared" si="63"/>
        <v>0</v>
      </c>
      <c r="U287" s="120"/>
      <c r="V287" s="89"/>
    </row>
    <row r="288" spans="1:22" s="113" customFormat="1" ht="30" hidden="1" customHeight="1">
      <c r="A288" s="128">
        <f>'CONSTRUCTION COST ESTIMATE'!A288</f>
        <v>0</v>
      </c>
      <c r="B288" s="246">
        <f>'CONSTRUCTION COST ESTIMATE'!B288</f>
        <v>412.00099999999998</v>
      </c>
      <c r="C288" s="131" t="str">
        <f>'CONSTRUCTION COST ESTIMATE'!C288</f>
        <v>SLURRY SEAL (TYPE 1)</v>
      </c>
      <c r="D288" s="130">
        <f>'CONSTRUCTION COST ESTIMATE'!BA288</f>
        <v>0</v>
      </c>
      <c r="E288" s="114">
        <f>'CONSTRUCTION COST ESTIMATE'!BC288</f>
        <v>0</v>
      </c>
      <c r="F288" s="129" t="str">
        <f>'CONSTRUCTION COST ESTIMATE'!BB288</f>
        <v>SY</v>
      </c>
      <c r="G288" s="115"/>
      <c r="H288" s="116">
        <f t="shared" si="56"/>
        <v>0</v>
      </c>
      <c r="I288" s="115"/>
      <c r="J288" s="116">
        <f t="shared" si="57"/>
        <v>0</v>
      </c>
      <c r="K288" s="115"/>
      <c r="L288" s="116">
        <f t="shared" si="58"/>
        <v>0</v>
      </c>
      <c r="M288" s="115"/>
      <c r="N288" s="116">
        <f t="shared" si="59"/>
        <v>0</v>
      </c>
      <c r="O288" s="115"/>
      <c r="P288" s="116">
        <f t="shared" si="60"/>
        <v>0</v>
      </c>
      <c r="Q288" s="115"/>
      <c r="R288" s="116">
        <f t="shared" si="61"/>
        <v>0</v>
      </c>
      <c r="S288" s="117">
        <f t="shared" si="62"/>
        <v>0</v>
      </c>
      <c r="T288" s="118">
        <f t="shared" si="63"/>
        <v>0</v>
      </c>
      <c r="U288" s="120"/>
      <c r="V288" s="89"/>
    </row>
    <row r="289" spans="1:22" s="113" customFormat="1" ht="30" hidden="1" customHeight="1">
      <c r="A289" s="128">
        <f>'CONSTRUCTION COST ESTIMATE'!A289</f>
        <v>0</v>
      </c>
      <c r="B289" s="246">
        <f>'CONSTRUCTION COST ESTIMATE'!B289</f>
        <v>412.00200000000001</v>
      </c>
      <c r="C289" s="131" t="str">
        <f>'CONSTRUCTION COST ESTIMATE'!C289</f>
        <v>SLURRY SEAL (TYPE 2)</v>
      </c>
      <c r="D289" s="130">
        <f>'CONSTRUCTION COST ESTIMATE'!BA289</f>
        <v>0</v>
      </c>
      <c r="E289" s="114">
        <f>'CONSTRUCTION COST ESTIMATE'!BC289</f>
        <v>0</v>
      </c>
      <c r="F289" s="129" t="str">
        <f>'CONSTRUCTION COST ESTIMATE'!BB289</f>
        <v>SY</v>
      </c>
      <c r="G289" s="115"/>
      <c r="H289" s="116">
        <f t="shared" si="56"/>
        <v>0</v>
      </c>
      <c r="I289" s="115"/>
      <c r="J289" s="116">
        <f t="shared" si="57"/>
        <v>0</v>
      </c>
      <c r="K289" s="115"/>
      <c r="L289" s="116">
        <f t="shared" si="58"/>
        <v>0</v>
      </c>
      <c r="M289" s="115"/>
      <c r="N289" s="116">
        <f t="shared" si="59"/>
        <v>0</v>
      </c>
      <c r="O289" s="115"/>
      <c r="P289" s="116">
        <f t="shared" si="60"/>
        <v>0</v>
      </c>
      <c r="Q289" s="115"/>
      <c r="R289" s="116">
        <f t="shared" si="61"/>
        <v>0</v>
      </c>
      <c r="S289" s="117">
        <f t="shared" si="62"/>
        <v>0</v>
      </c>
      <c r="T289" s="118">
        <f t="shared" si="63"/>
        <v>0</v>
      </c>
      <c r="U289" s="120"/>
      <c r="V289" s="89"/>
    </row>
    <row r="290" spans="1:22" s="113" customFormat="1" ht="30" hidden="1" customHeight="1">
      <c r="A290" s="128">
        <f>'CONSTRUCTION COST ESTIMATE'!A290</f>
        <v>0</v>
      </c>
      <c r="B290" s="246">
        <f>'CONSTRUCTION COST ESTIMATE'!B290</f>
        <v>412.00299999999999</v>
      </c>
      <c r="C290" s="131" t="str">
        <f>'CONSTRUCTION COST ESTIMATE'!C290</f>
        <v>SLURRY SEAL (TYPE 3)</v>
      </c>
      <c r="D290" s="130">
        <f>'CONSTRUCTION COST ESTIMATE'!BA290</f>
        <v>0</v>
      </c>
      <c r="E290" s="114">
        <f>'CONSTRUCTION COST ESTIMATE'!BC290</f>
        <v>0</v>
      </c>
      <c r="F290" s="129" t="str">
        <f>'CONSTRUCTION COST ESTIMATE'!BB290</f>
        <v>SY</v>
      </c>
      <c r="G290" s="115"/>
      <c r="H290" s="116">
        <f t="shared" si="56"/>
        <v>0</v>
      </c>
      <c r="I290" s="115"/>
      <c r="J290" s="116">
        <f t="shared" si="57"/>
        <v>0</v>
      </c>
      <c r="K290" s="115"/>
      <c r="L290" s="116">
        <f t="shared" si="58"/>
        <v>0</v>
      </c>
      <c r="M290" s="115"/>
      <c r="N290" s="116">
        <f t="shared" si="59"/>
        <v>0</v>
      </c>
      <c r="O290" s="115"/>
      <c r="P290" s="116">
        <f t="shared" si="60"/>
        <v>0</v>
      </c>
      <c r="Q290" s="115"/>
      <c r="R290" s="116">
        <f t="shared" si="61"/>
        <v>0</v>
      </c>
      <c r="S290" s="117">
        <f t="shared" si="62"/>
        <v>0</v>
      </c>
      <c r="T290" s="118">
        <f t="shared" si="63"/>
        <v>0</v>
      </c>
      <c r="U290" s="120"/>
      <c r="V290" s="89"/>
    </row>
    <row r="291" spans="1:22" s="113" customFormat="1" ht="30" hidden="1" customHeight="1">
      <c r="A291" s="128">
        <f>'CONSTRUCTION COST ESTIMATE'!A291</f>
        <v>0</v>
      </c>
      <c r="B291" s="246">
        <f>'CONSTRUCTION COST ESTIMATE'!B291</f>
        <v>413.00049999999999</v>
      </c>
      <c r="C291" s="131" t="str">
        <f>'CONSTRUCTION COST ESTIMATE'!C291</f>
        <v>UTACS BONDED WITH A PMM, S1 GRADATION (0.75 INCH)</v>
      </c>
      <c r="D291" s="130">
        <f>'CONSTRUCTION COST ESTIMATE'!BA291</f>
        <v>0</v>
      </c>
      <c r="E291" s="114">
        <f>'CONSTRUCTION COST ESTIMATE'!BC291</f>
        <v>0</v>
      </c>
      <c r="F291" s="129" t="str">
        <f>'CONSTRUCTION COST ESTIMATE'!BB291</f>
        <v>SY</v>
      </c>
      <c r="G291" s="115"/>
      <c r="H291" s="116">
        <f t="shared" si="56"/>
        <v>0</v>
      </c>
      <c r="I291" s="115"/>
      <c r="J291" s="116">
        <f t="shared" si="57"/>
        <v>0</v>
      </c>
      <c r="K291" s="115"/>
      <c r="L291" s="116">
        <f t="shared" si="58"/>
        <v>0</v>
      </c>
      <c r="M291" s="115"/>
      <c r="N291" s="116">
        <f t="shared" si="59"/>
        <v>0</v>
      </c>
      <c r="O291" s="115"/>
      <c r="P291" s="116">
        <f t="shared" si="60"/>
        <v>0</v>
      </c>
      <c r="Q291" s="115"/>
      <c r="R291" s="116">
        <f t="shared" si="61"/>
        <v>0</v>
      </c>
      <c r="S291" s="117">
        <f t="shared" si="62"/>
        <v>0</v>
      </c>
      <c r="T291" s="118">
        <f t="shared" si="63"/>
        <v>0</v>
      </c>
      <c r="U291" s="120"/>
      <c r="V291" s="89"/>
    </row>
    <row r="292" spans="1:22" s="113" customFormat="1" ht="30" hidden="1" customHeight="1">
      <c r="A292" s="128">
        <f>'CONSTRUCTION COST ESTIMATE'!A292</f>
        <v>0</v>
      </c>
      <c r="B292" s="246">
        <f>'CONSTRUCTION COST ESTIMATE'!B292</f>
        <v>413.00099999999998</v>
      </c>
      <c r="C292" s="131" t="str">
        <f>'CONSTRUCTION COST ESTIMATE'!C292</f>
        <v>UTACS BONDED WITH A PMM, S2 GRADATION (0.75 INCH)</v>
      </c>
      <c r="D292" s="130">
        <f>'CONSTRUCTION COST ESTIMATE'!BA292</f>
        <v>0</v>
      </c>
      <c r="E292" s="114">
        <f>'CONSTRUCTION COST ESTIMATE'!BC292</f>
        <v>0</v>
      </c>
      <c r="F292" s="129" t="str">
        <f>'CONSTRUCTION COST ESTIMATE'!BB292</f>
        <v>SY</v>
      </c>
      <c r="G292" s="115"/>
      <c r="H292" s="116">
        <f t="shared" si="56"/>
        <v>0</v>
      </c>
      <c r="I292" s="115"/>
      <c r="J292" s="116">
        <f t="shared" si="57"/>
        <v>0</v>
      </c>
      <c r="K292" s="115"/>
      <c r="L292" s="116">
        <f t="shared" si="58"/>
        <v>0</v>
      </c>
      <c r="M292" s="115"/>
      <c r="N292" s="116">
        <f t="shared" si="59"/>
        <v>0</v>
      </c>
      <c r="O292" s="115"/>
      <c r="P292" s="116">
        <f t="shared" si="60"/>
        <v>0</v>
      </c>
      <c r="Q292" s="115"/>
      <c r="R292" s="116">
        <f t="shared" si="61"/>
        <v>0</v>
      </c>
      <c r="S292" s="117">
        <f t="shared" si="62"/>
        <v>0</v>
      </c>
      <c r="T292" s="118">
        <f t="shared" si="63"/>
        <v>0</v>
      </c>
      <c r="U292" s="120"/>
      <c r="V292" s="89"/>
    </row>
    <row r="293" spans="1:22" s="113" customFormat="1" ht="30" hidden="1" customHeight="1">
      <c r="A293" s="128">
        <f>'CONSTRUCTION COST ESTIMATE'!A293</f>
        <v>0</v>
      </c>
      <c r="B293" s="246">
        <f>'CONSTRUCTION COST ESTIMATE'!B293</f>
        <v>413.00200000000001</v>
      </c>
      <c r="C293" s="131" t="str">
        <f>'CONSTRUCTION COST ESTIMATE'!C293</f>
        <v>UTACS BONDED WITH A PMM, S3 GRADATION (0.75 INCH)</v>
      </c>
      <c r="D293" s="130">
        <f>'CONSTRUCTION COST ESTIMATE'!BA293</f>
        <v>0</v>
      </c>
      <c r="E293" s="114">
        <f>'CONSTRUCTION COST ESTIMATE'!BC293</f>
        <v>0</v>
      </c>
      <c r="F293" s="129" t="str">
        <f>'CONSTRUCTION COST ESTIMATE'!BB293</f>
        <v>SY</v>
      </c>
      <c r="G293" s="115"/>
      <c r="H293" s="116">
        <f t="shared" si="56"/>
        <v>0</v>
      </c>
      <c r="I293" s="115"/>
      <c r="J293" s="116">
        <f t="shared" si="57"/>
        <v>0</v>
      </c>
      <c r="K293" s="115"/>
      <c r="L293" s="116">
        <f t="shared" si="58"/>
        <v>0</v>
      </c>
      <c r="M293" s="115"/>
      <c r="N293" s="116">
        <f t="shared" si="59"/>
        <v>0</v>
      </c>
      <c r="O293" s="115"/>
      <c r="P293" s="116">
        <f t="shared" si="60"/>
        <v>0</v>
      </c>
      <c r="Q293" s="115"/>
      <c r="R293" s="116">
        <f t="shared" si="61"/>
        <v>0</v>
      </c>
      <c r="S293" s="117">
        <f t="shared" si="62"/>
        <v>0</v>
      </c>
      <c r="T293" s="118">
        <f t="shared" si="63"/>
        <v>0</v>
      </c>
      <c r="U293" s="120"/>
      <c r="V293" s="89"/>
    </row>
    <row r="294" spans="1:22" s="113" customFormat="1" ht="30" hidden="1" customHeight="1">
      <c r="A294" s="128">
        <f>'CONSTRUCTION COST ESTIMATE'!A294</f>
        <v>0</v>
      </c>
      <c r="B294" s="246">
        <f>'CONSTRUCTION COST ESTIMATE'!B294</f>
        <v>413.01</v>
      </c>
      <c r="C294" s="131" t="str">
        <f>'CONSTRUCTION COST ESTIMATE'!C294</f>
        <v>UTACS BONDED WITH A PMM, S1 GRADATION (1.0 INCH)</v>
      </c>
      <c r="D294" s="130">
        <f>'CONSTRUCTION COST ESTIMATE'!BA294</f>
        <v>0</v>
      </c>
      <c r="E294" s="114">
        <f>'CONSTRUCTION COST ESTIMATE'!BC294</f>
        <v>0</v>
      </c>
      <c r="F294" s="129" t="str">
        <f>'CONSTRUCTION COST ESTIMATE'!BB294</f>
        <v>SY</v>
      </c>
      <c r="G294" s="115"/>
      <c r="H294" s="116">
        <f t="shared" si="56"/>
        <v>0</v>
      </c>
      <c r="I294" s="115"/>
      <c r="J294" s="116">
        <f t="shared" si="57"/>
        <v>0</v>
      </c>
      <c r="K294" s="115"/>
      <c r="L294" s="116">
        <f t="shared" si="58"/>
        <v>0</v>
      </c>
      <c r="M294" s="115"/>
      <c r="N294" s="116">
        <f t="shared" si="59"/>
        <v>0</v>
      </c>
      <c r="O294" s="115"/>
      <c r="P294" s="116">
        <f t="shared" si="60"/>
        <v>0</v>
      </c>
      <c r="Q294" s="115"/>
      <c r="R294" s="116">
        <f t="shared" si="61"/>
        <v>0</v>
      </c>
      <c r="S294" s="117">
        <f t="shared" si="62"/>
        <v>0</v>
      </c>
      <c r="T294" s="118">
        <f t="shared" si="63"/>
        <v>0</v>
      </c>
      <c r="U294" s="120"/>
      <c r="V294" s="89"/>
    </row>
    <row r="295" spans="1:22" s="113" customFormat="1" ht="30" hidden="1" customHeight="1">
      <c r="A295" s="128">
        <f>'CONSTRUCTION COST ESTIMATE'!A295</f>
        <v>0</v>
      </c>
      <c r="B295" s="246">
        <f>'CONSTRUCTION COST ESTIMATE'!B295</f>
        <v>413.01100000000002</v>
      </c>
      <c r="C295" s="131" t="str">
        <f>'CONSTRUCTION COST ESTIMATE'!C295</f>
        <v>UTACS BONDED WITH A PMM, S2 GRADATION (1.0 INCH)</v>
      </c>
      <c r="D295" s="130">
        <f>'CONSTRUCTION COST ESTIMATE'!BA295</f>
        <v>0</v>
      </c>
      <c r="E295" s="114">
        <f>'CONSTRUCTION COST ESTIMATE'!BC295</f>
        <v>0</v>
      </c>
      <c r="F295" s="129" t="str">
        <f>'CONSTRUCTION COST ESTIMATE'!BB295</f>
        <v>SY</v>
      </c>
      <c r="G295" s="115"/>
      <c r="H295" s="116">
        <f t="shared" si="56"/>
        <v>0</v>
      </c>
      <c r="I295" s="115"/>
      <c r="J295" s="116">
        <f t="shared" si="57"/>
        <v>0</v>
      </c>
      <c r="K295" s="115"/>
      <c r="L295" s="116">
        <f t="shared" si="58"/>
        <v>0</v>
      </c>
      <c r="M295" s="115"/>
      <c r="N295" s="116">
        <f t="shared" si="59"/>
        <v>0</v>
      </c>
      <c r="O295" s="115"/>
      <c r="P295" s="116">
        <f t="shared" si="60"/>
        <v>0</v>
      </c>
      <c r="Q295" s="115"/>
      <c r="R295" s="116">
        <f t="shared" si="61"/>
        <v>0</v>
      </c>
      <c r="S295" s="117">
        <f t="shared" si="62"/>
        <v>0</v>
      </c>
      <c r="T295" s="118">
        <f t="shared" si="63"/>
        <v>0</v>
      </c>
      <c r="U295" s="120"/>
      <c r="V295" s="89"/>
    </row>
    <row r="296" spans="1:22" s="113" customFormat="1" ht="30" hidden="1" customHeight="1">
      <c r="A296" s="128">
        <f>'CONSTRUCTION COST ESTIMATE'!A296</f>
        <v>0</v>
      </c>
      <c r="B296" s="246">
        <f>'CONSTRUCTION COST ESTIMATE'!B296</f>
        <v>413.012</v>
      </c>
      <c r="C296" s="131" t="str">
        <f>'CONSTRUCTION COST ESTIMATE'!C296</f>
        <v>UTACS BONDED WITH A PMM, S3 GRADATION (1.0 INCH)</v>
      </c>
      <c r="D296" s="130">
        <f>'CONSTRUCTION COST ESTIMATE'!BA296</f>
        <v>0</v>
      </c>
      <c r="E296" s="114">
        <f>'CONSTRUCTION COST ESTIMATE'!BC296</f>
        <v>0</v>
      </c>
      <c r="F296" s="129" t="str">
        <f>'CONSTRUCTION COST ESTIMATE'!BB296</f>
        <v>SY</v>
      </c>
      <c r="G296" s="115"/>
      <c r="H296" s="116">
        <f t="shared" si="56"/>
        <v>0</v>
      </c>
      <c r="I296" s="115"/>
      <c r="J296" s="116">
        <f t="shared" si="57"/>
        <v>0</v>
      </c>
      <c r="K296" s="115"/>
      <c r="L296" s="116">
        <f t="shared" si="58"/>
        <v>0</v>
      </c>
      <c r="M296" s="115"/>
      <c r="N296" s="116">
        <f t="shared" si="59"/>
        <v>0</v>
      </c>
      <c r="O296" s="115"/>
      <c r="P296" s="116">
        <f t="shared" si="60"/>
        <v>0</v>
      </c>
      <c r="Q296" s="115"/>
      <c r="R296" s="116">
        <f t="shared" si="61"/>
        <v>0</v>
      </c>
      <c r="S296" s="117">
        <f t="shared" si="62"/>
        <v>0</v>
      </c>
      <c r="T296" s="118">
        <f t="shared" si="63"/>
        <v>0</v>
      </c>
      <c r="U296" s="120"/>
      <c r="V296" s="89"/>
    </row>
    <row r="297" spans="1:22" s="113" customFormat="1" ht="30" hidden="1" customHeight="1">
      <c r="A297" s="128">
        <f>'CONSTRUCTION COST ESTIMATE'!A297</f>
        <v>0</v>
      </c>
      <c r="B297" s="246">
        <f>'CONSTRUCTION COST ESTIMATE'!B297</f>
        <v>413.02</v>
      </c>
      <c r="C297" s="131" t="str">
        <f>'CONSTRUCTION COST ESTIMATE'!C297</f>
        <v>UTACS Bonded with a PMM, S1 Gradation</v>
      </c>
      <c r="D297" s="130">
        <f>'CONSTRUCTION COST ESTIMATE'!BA297</f>
        <v>0</v>
      </c>
      <c r="E297" s="114">
        <f>'CONSTRUCTION COST ESTIMATE'!BC297</f>
        <v>0</v>
      </c>
      <c r="F297" s="129" t="str">
        <f>'CONSTRUCTION COST ESTIMATE'!BB297</f>
        <v>SY</v>
      </c>
      <c r="G297" s="115"/>
      <c r="H297" s="116">
        <f t="shared" si="56"/>
        <v>0</v>
      </c>
      <c r="I297" s="115"/>
      <c r="J297" s="116">
        <f t="shared" si="57"/>
        <v>0</v>
      </c>
      <c r="K297" s="115"/>
      <c r="L297" s="116">
        <f t="shared" si="58"/>
        <v>0</v>
      </c>
      <c r="M297" s="115"/>
      <c r="N297" s="116">
        <f t="shared" si="59"/>
        <v>0</v>
      </c>
      <c r="O297" s="115"/>
      <c r="P297" s="116">
        <f t="shared" si="60"/>
        <v>0</v>
      </c>
      <c r="Q297" s="115"/>
      <c r="R297" s="116">
        <f t="shared" si="61"/>
        <v>0</v>
      </c>
      <c r="S297" s="117">
        <f t="shared" si="62"/>
        <v>0</v>
      </c>
      <c r="T297" s="118">
        <f t="shared" si="63"/>
        <v>0</v>
      </c>
      <c r="U297" s="120"/>
      <c r="V297" s="89"/>
    </row>
    <row r="298" spans="1:22" s="113" customFormat="1" ht="30" hidden="1" customHeight="1">
      <c r="A298" s="128">
        <f>'CONSTRUCTION COST ESTIMATE'!A298</f>
        <v>0</v>
      </c>
      <c r="B298" s="246">
        <f>'CONSTRUCTION COST ESTIMATE'!B298</f>
        <v>413.02100000000002</v>
      </c>
      <c r="C298" s="131" t="str">
        <f>'CONSTRUCTION COST ESTIMATE'!C298</f>
        <v>UTACS Bonded with a PMM, S2 Gradation</v>
      </c>
      <c r="D298" s="130">
        <f>'CONSTRUCTION COST ESTIMATE'!BA298</f>
        <v>0</v>
      </c>
      <c r="E298" s="114">
        <f>'CONSTRUCTION COST ESTIMATE'!BC298</f>
        <v>0</v>
      </c>
      <c r="F298" s="129" t="str">
        <f>'CONSTRUCTION COST ESTIMATE'!BB298</f>
        <v>SY</v>
      </c>
      <c r="G298" s="115"/>
      <c r="H298" s="116">
        <f t="shared" si="56"/>
        <v>0</v>
      </c>
      <c r="I298" s="115"/>
      <c r="J298" s="116">
        <f t="shared" si="57"/>
        <v>0</v>
      </c>
      <c r="K298" s="115"/>
      <c r="L298" s="116">
        <f t="shared" si="58"/>
        <v>0</v>
      </c>
      <c r="M298" s="115"/>
      <c r="N298" s="116">
        <f t="shared" si="59"/>
        <v>0</v>
      </c>
      <c r="O298" s="115"/>
      <c r="P298" s="116">
        <f t="shared" si="60"/>
        <v>0</v>
      </c>
      <c r="Q298" s="115"/>
      <c r="R298" s="116">
        <f t="shared" si="61"/>
        <v>0</v>
      </c>
      <c r="S298" s="117">
        <f t="shared" si="62"/>
        <v>0</v>
      </c>
      <c r="T298" s="118">
        <f t="shared" si="63"/>
        <v>0</v>
      </c>
      <c r="U298" s="120"/>
      <c r="V298" s="89"/>
    </row>
    <row r="299" spans="1:22" s="113" customFormat="1" ht="30" hidden="1" customHeight="1">
      <c r="A299" s="128">
        <f>'CONSTRUCTION COST ESTIMATE'!A299</f>
        <v>0</v>
      </c>
      <c r="B299" s="246">
        <f>'CONSTRUCTION COST ESTIMATE'!B299</f>
        <v>413.02199999999999</v>
      </c>
      <c r="C299" s="131" t="str">
        <f>'CONSTRUCTION COST ESTIMATE'!C299</f>
        <v>UTACS Bonded with a PMM, S3 Gradation</v>
      </c>
      <c r="D299" s="130">
        <f>'CONSTRUCTION COST ESTIMATE'!BA299</f>
        <v>0</v>
      </c>
      <c r="E299" s="114">
        <f>'CONSTRUCTION COST ESTIMATE'!BC299</f>
        <v>0</v>
      </c>
      <c r="F299" s="129" t="str">
        <f>'CONSTRUCTION COST ESTIMATE'!BB299</f>
        <v>SY</v>
      </c>
      <c r="G299" s="115"/>
      <c r="H299" s="116">
        <f t="shared" si="56"/>
        <v>0</v>
      </c>
      <c r="I299" s="115"/>
      <c r="J299" s="116">
        <f t="shared" si="57"/>
        <v>0</v>
      </c>
      <c r="K299" s="115"/>
      <c r="L299" s="116">
        <f t="shared" si="58"/>
        <v>0</v>
      </c>
      <c r="M299" s="115"/>
      <c r="N299" s="116">
        <f t="shared" si="59"/>
        <v>0</v>
      </c>
      <c r="O299" s="115"/>
      <c r="P299" s="116">
        <f t="shared" si="60"/>
        <v>0</v>
      </c>
      <c r="Q299" s="115"/>
      <c r="R299" s="116">
        <f t="shared" si="61"/>
        <v>0</v>
      </c>
      <c r="S299" s="117">
        <f t="shared" si="62"/>
        <v>0</v>
      </c>
      <c r="T299" s="118">
        <f t="shared" si="63"/>
        <v>0</v>
      </c>
      <c r="U299" s="120"/>
      <c r="V299" s="89"/>
    </row>
    <row r="300" spans="1:22" s="113" customFormat="1" ht="30" customHeight="1">
      <c r="A300" s="134" t="str">
        <f>'CONSTRUCTION COST ESTIMATE'!A300</f>
        <v>SP 502-580</v>
      </c>
      <c r="B300" s="245"/>
      <c r="C300" s="142" t="str">
        <f>'CONSTRUCTION COST ESTIMATE'!C300</f>
        <v>CONCRETE STRUCTURES</v>
      </c>
      <c r="D300" s="143">
        <f>'CONSTRUCTION COST ESTIMATE'!BA300</f>
        <v>0</v>
      </c>
      <c r="E300" s="144">
        <f>'CONSTRUCTION COST ESTIMATE'!BC300</f>
        <v>0</v>
      </c>
      <c r="F300" s="141">
        <f>'CONSTRUCTION COST ESTIMATE'!BB300</f>
        <v>0</v>
      </c>
      <c r="G300" s="148"/>
      <c r="H300" s="149"/>
      <c r="I300" s="148"/>
      <c r="J300" s="149"/>
      <c r="K300" s="148"/>
      <c r="L300" s="149"/>
      <c r="M300" s="148"/>
      <c r="N300" s="149"/>
      <c r="O300" s="148"/>
      <c r="P300" s="149"/>
      <c r="Q300" s="148"/>
      <c r="R300" s="149"/>
      <c r="S300" s="150"/>
      <c r="T300" s="151"/>
      <c r="U300" s="120"/>
      <c r="V300" s="139" t="s">
        <v>1447</v>
      </c>
    </row>
    <row r="301" spans="1:22" s="113" customFormat="1" ht="30" hidden="1" customHeight="1">
      <c r="A301" s="128">
        <f>'CONSTRUCTION COST ESTIMATE'!A301</f>
        <v>0</v>
      </c>
      <c r="B301" s="246">
        <f>'CONSTRUCTION COST ESTIMATE'!B301</f>
        <v>502.00049999999999</v>
      </c>
      <c r="C301" s="131" t="str">
        <f>'CONSTRUCTION COST ESTIMATE'!C301</f>
        <v>Concrete Barrier Rail Type A</v>
      </c>
      <c r="D301" s="130">
        <f>'CONSTRUCTION COST ESTIMATE'!BA301</f>
        <v>0</v>
      </c>
      <c r="E301" s="114">
        <f>'CONSTRUCTION COST ESTIMATE'!BC301</f>
        <v>0</v>
      </c>
      <c r="F301" s="129" t="str">
        <f>'CONSTRUCTION COST ESTIMATE'!BB301</f>
        <v>LF</v>
      </c>
      <c r="G301" s="115"/>
      <c r="H301" s="116">
        <f t="shared" si="56"/>
        <v>0</v>
      </c>
      <c r="I301" s="115"/>
      <c r="J301" s="116">
        <f t="shared" si="57"/>
        <v>0</v>
      </c>
      <c r="K301" s="115"/>
      <c r="L301" s="116">
        <f t="shared" si="58"/>
        <v>0</v>
      </c>
      <c r="M301" s="115"/>
      <c r="N301" s="116">
        <f t="shared" si="59"/>
        <v>0</v>
      </c>
      <c r="O301" s="115"/>
      <c r="P301" s="116">
        <f t="shared" si="60"/>
        <v>0</v>
      </c>
      <c r="Q301" s="115"/>
      <c r="R301" s="116">
        <f t="shared" si="61"/>
        <v>0</v>
      </c>
      <c r="S301" s="117">
        <f t="shared" si="62"/>
        <v>0</v>
      </c>
      <c r="T301" s="118">
        <f t="shared" si="63"/>
        <v>0</v>
      </c>
      <c r="U301" s="120"/>
      <c r="V301" s="89"/>
    </row>
    <row r="302" spans="1:22" s="113" customFormat="1" ht="30" hidden="1" customHeight="1">
      <c r="A302" s="128">
        <f>'CONSTRUCTION COST ESTIMATE'!A302</f>
        <v>0</v>
      </c>
      <c r="B302" s="246">
        <f>'CONSTRUCTION COST ESTIMATE'!B302</f>
        <v>502.00099999999998</v>
      </c>
      <c r="C302" s="131" t="str">
        <f>'CONSTRUCTION COST ESTIMATE'!C302</f>
        <v>CONCRETE BRIDGE ADBUTMENT</v>
      </c>
      <c r="D302" s="130">
        <f>'CONSTRUCTION COST ESTIMATE'!BA302</f>
        <v>0</v>
      </c>
      <c r="E302" s="114">
        <f>'CONSTRUCTION COST ESTIMATE'!BC302</f>
        <v>0</v>
      </c>
      <c r="F302" s="129" t="str">
        <f>'CONSTRUCTION COST ESTIMATE'!BB302</f>
        <v>CY</v>
      </c>
      <c r="G302" s="115"/>
      <c r="H302" s="116">
        <f t="shared" si="56"/>
        <v>0</v>
      </c>
      <c r="I302" s="115"/>
      <c r="J302" s="116">
        <f t="shared" si="57"/>
        <v>0</v>
      </c>
      <c r="K302" s="115"/>
      <c r="L302" s="116">
        <f t="shared" si="58"/>
        <v>0</v>
      </c>
      <c r="M302" s="115"/>
      <c r="N302" s="116">
        <f t="shared" si="59"/>
        <v>0</v>
      </c>
      <c r="O302" s="115"/>
      <c r="P302" s="116">
        <f t="shared" si="60"/>
        <v>0</v>
      </c>
      <c r="Q302" s="115"/>
      <c r="R302" s="116">
        <f t="shared" si="61"/>
        <v>0</v>
      </c>
      <c r="S302" s="117">
        <f t="shared" si="62"/>
        <v>0</v>
      </c>
      <c r="T302" s="118">
        <f t="shared" si="63"/>
        <v>0</v>
      </c>
      <c r="U302" s="120"/>
      <c r="V302" s="89"/>
    </row>
    <row r="303" spans="1:22" s="113" customFormat="1" ht="30" hidden="1" customHeight="1">
      <c r="A303" s="128">
        <f>'CONSTRUCTION COST ESTIMATE'!A303</f>
        <v>0</v>
      </c>
      <c r="B303" s="246">
        <f>'CONSTRUCTION COST ESTIMATE'!B303</f>
        <v>502.00200000000001</v>
      </c>
      <c r="C303" s="131" t="str">
        <f>'CONSTRUCTION COST ESTIMATE'!C303</f>
        <v>CONCRETE BRIDGE DECK</v>
      </c>
      <c r="D303" s="130">
        <f>'CONSTRUCTION COST ESTIMATE'!BA303</f>
        <v>0</v>
      </c>
      <c r="E303" s="114">
        <f>'CONSTRUCTION COST ESTIMATE'!BC303</f>
        <v>0</v>
      </c>
      <c r="F303" s="129" t="str">
        <f>'CONSTRUCTION COST ESTIMATE'!BB303</f>
        <v>SF</v>
      </c>
      <c r="G303" s="115"/>
      <c r="H303" s="116">
        <f t="shared" si="56"/>
        <v>0</v>
      </c>
      <c r="I303" s="115"/>
      <c r="J303" s="116">
        <f t="shared" si="57"/>
        <v>0</v>
      </c>
      <c r="K303" s="115"/>
      <c r="L303" s="116">
        <f t="shared" si="58"/>
        <v>0</v>
      </c>
      <c r="M303" s="115"/>
      <c r="N303" s="116">
        <f t="shared" si="59"/>
        <v>0</v>
      </c>
      <c r="O303" s="115"/>
      <c r="P303" s="116">
        <f t="shared" si="60"/>
        <v>0</v>
      </c>
      <c r="Q303" s="115"/>
      <c r="R303" s="116">
        <f t="shared" si="61"/>
        <v>0</v>
      </c>
      <c r="S303" s="117">
        <f t="shared" si="62"/>
        <v>0</v>
      </c>
      <c r="T303" s="118">
        <f t="shared" si="63"/>
        <v>0</v>
      </c>
      <c r="U303" s="120"/>
      <c r="V303" s="89"/>
    </row>
    <row r="304" spans="1:22" s="113" customFormat="1" ht="30" hidden="1" customHeight="1">
      <c r="A304" s="128">
        <f>'CONSTRUCTION COST ESTIMATE'!A304</f>
        <v>0</v>
      </c>
      <c r="B304" s="246">
        <f>'CONSTRUCTION COST ESTIMATE'!B304</f>
        <v>502.00299999999999</v>
      </c>
      <c r="C304" s="131" t="str">
        <f>'CONSTRUCTION COST ESTIMATE'!C304</f>
        <v>CONCRETE BRIDGE DECK</v>
      </c>
      <c r="D304" s="130">
        <f>'CONSTRUCTION COST ESTIMATE'!BA304</f>
        <v>0</v>
      </c>
      <c r="E304" s="114">
        <f>'CONSTRUCTION COST ESTIMATE'!BC304</f>
        <v>0</v>
      </c>
      <c r="F304" s="129" t="str">
        <f>'CONSTRUCTION COST ESTIMATE'!BB304</f>
        <v>CY</v>
      </c>
      <c r="G304" s="115"/>
      <c r="H304" s="116">
        <f t="shared" si="56"/>
        <v>0</v>
      </c>
      <c r="I304" s="115"/>
      <c r="J304" s="116">
        <f t="shared" si="57"/>
        <v>0</v>
      </c>
      <c r="K304" s="115"/>
      <c r="L304" s="116">
        <f t="shared" si="58"/>
        <v>0</v>
      </c>
      <c r="M304" s="115"/>
      <c r="N304" s="116">
        <f t="shared" si="59"/>
        <v>0</v>
      </c>
      <c r="O304" s="115"/>
      <c r="P304" s="116">
        <f t="shared" si="60"/>
        <v>0</v>
      </c>
      <c r="Q304" s="115"/>
      <c r="R304" s="116">
        <f t="shared" si="61"/>
        <v>0</v>
      </c>
      <c r="S304" s="117">
        <f t="shared" si="62"/>
        <v>0</v>
      </c>
      <c r="T304" s="118">
        <f t="shared" si="63"/>
        <v>0</v>
      </c>
      <c r="U304" s="120"/>
      <c r="V304" s="89"/>
    </row>
    <row r="305" spans="1:22" s="113" customFormat="1" ht="30" hidden="1" customHeight="1">
      <c r="A305" s="128">
        <f>'CONSTRUCTION COST ESTIMATE'!A305</f>
        <v>0</v>
      </c>
      <c r="B305" s="246">
        <f>'CONSTRUCTION COST ESTIMATE'!B305</f>
        <v>502.00400000000002</v>
      </c>
      <c r="C305" s="131" t="str">
        <f>'CONSTRUCTION COST ESTIMATE'!C305</f>
        <v>CONCRETE BRIDGE DECK</v>
      </c>
      <c r="D305" s="130">
        <f>'CONSTRUCTION COST ESTIMATE'!BA305</f>
        <v>0</v>
      </c>
      <c r="E305" s="114">
        <f>'CONSTRUCTION COST ESTIMATE'!BC305</f>
        <v>0</v>
      </c>
      <c r="F305" s="129" t="str">
        <f>'CONSTRUCTION COST ESTIMATE'!BB305</f>
        <v>LS</v>
      </c>
      <c r="G305" s="115"/>
      <c r="H305" s="116">
        <f t="shared" si="56"/>
        <v>0</v>
      </c>
      <c r="I305" s="115"/>
      <c r="J305" s="116">
        <f t="shared" si="57"/>
        <v>0</v>
      </c>
      <c r="K305" s="115"/>
      <c r="L305" s="116">
        <f t="shared" si="58"/>
        <v>0</v>
      </c>
      <c r="M305" s="115"/>
      <c r="N305" s="116">
        <f t="shared" si="59"/>
        <v>0</v>
      </c>
      <c r="O305" s="115"/>
      <c r="P305" s="116">
        <f t="shared" si="60"/>
        <v>0</v>
      </c>
      <c r="Q305" s="115"/>
      <c r="R305" s="116">
        <f t="shared" si="61"/>
        <v>0</v>
      </c>
      <c r="S305" s="117">
        <f t="shared" si="62"/>
        <v>0</v>
      </c>
      <c r="T305" s="118">
        <f t="shared" si="63"/>
        <v>0</v>
      </c>
      <c r="U305" s="120"/>
      <c r="V305" s="89"/>
    </row>
    <row r="306" spans="1:22" s="113" customFormat="1" ht="30" hidden="1" customHeight="1">
      <c r="A306" s="128">
        <f>'CONSTRUCTION COST ESTIMATE'!A306</f>
        <v>0</v>
      </c>
      <c r="B306" s="246">
        <f>'CONSTRUCTION COST ESTIMATE'!B306</f>
        <v>502.005</v>
      </c>
      <c r="C306" s="131" t="str">
        <f>'CONSTRUCTION COST ESTIMATE'!C306</f>
        <v>CONCRETE BRIDGE WINGWALLS</v>
      </c>
      <c r="D306" s="130">
        <f>'CONSTRUCTION COST ESTIMATE'!BA306</f>
        <v>0</v>
      </c>
      <c r="E306" s="114">
        <f>'CONSTRUCTION COST ESTIMATE'!BC306</f>
        <v>0</v>
      </c>
      <c r="F306" s="129" t="str">
        <f>'CONSTRUCTION COST ESTIMATE'!BB306</f>
        <v>CY</v>
      </c>
      <c r="G306" s="115"/>
      <c r="H306" s="116">
        <f t="shared" si="56"/>
        <v>0</v>
      </c>
      <c r="I306" s="115"/>
      <c r="J306" s="116">
        <f t="shared" si="57"/>
        <v>0</v>
      </c>
      <c r="K306" s="115"/>
      <c r="L306" s="116">
        <f t="shared" si="58"/>
        <v>0</v>
      </c>
      <c r="M306" s="115"/>
      <c r="N306" s="116">
        <f t="shared" si="59"/>
        <v>0</v>
      </c>
      <c r="O306" s="115"/>
      <c r="P306" s="116">
        <f t="shared" si="60"/>
        <v>0</v>
      </c>
      <c r="Q306" s="115"/>
      <c r="R306" s="116">
        <f t="shared" si="61"/>
        <v>0</v>
      </c>
      <c r="S306" s="117">
        <f t="shared" si="62"/>
        <v>0</v>
      </c>
      <c r="T306" s="118">
        <f t="shared" si="63"/>
        <v>0</v>
      </c>
      <c r="U306" s="120"/>
      <c r="V306" s="89"/>
    </row>
    <row r="307" spans="1:22" s="113" customFormat="1" ht="30" hidden="1" customHeight="1">
      <c r="A307" s="128">
        <f>'CONSTRUCTION COST ESTIMATE'!A307</f>
        <v>0</v>
      </c>
      <c r="B307" s="246">
        <f>'CONSTRUCTION COST ESTIMATE'!B307</f>
        <v>502.00599999999997</v>
      </c>
      <c r="C307" s="131" t="str">
        <f>'CONSTRUCTION COST ESTIMATE'!C307</f>
        <v>END CAP FOR REINFORCED CONCRETE BOX (RCB)</v>
      </c>
      <c r="D307" s="130">
        <f>'CONSTRUCTION COST ESTIMATE'!BA307</f>
        <v>0</v>
      </c>
      <c r="E307" s="114">
        <f>'CONSTRUCTION COST ESTIMATE'!BC307</f>
        <v>0</v>
      </c>
      <c r="F307" s="129" t="str">
        <f>'CONSTRUCTION COST ESTIMATE'!BB307</f>
        <v>EA</v>
      </c>
      <c r="G307" s="115"/>
      <c r="H307" s="116">
        <f t="shared" si="56"/>
        <v>0</v>
      </c>
      <c r="I307" s="115"/>
      <c r="J307" s="116">
        <f t="shared" si="57"/>
        <v>0</v>
      </c>
      <c r="K307" s="115"/>
      <c r="L307" s="116">
        <f t="shared" si="58"/>
        <v>0</v>
      </c>
      <c r="M307" s="115"/>
      <c r="N307" s="116">
        <f t="shared" si="59"/>
        <v>0</v>
      </c>
      <c r="O307" s="115"/>
      <c r="P307" s="116">
        <f t="shared" si="60"/>
        <v>0</v>
      </c>
      <c r="Q307" s="115"/>
      <c r="R307" s="116">
        <f t="shared" si="61"/>
        <v>0</v>
      </c>
      <c r="S307" s="117">
        <f t="shared" si="62"/>
        <v>0</v>
      </c>
      <c r="T307" s="118">
        <f t="shared" si="63"/>
        <v>0</v>
      </c>
      <c r="U307" s="120"/>
      <c r="V307" s="89"/>
    </row>
    <row r="308" spans="1:22" s="113" customFormat="1" ht="30" hidden="1" customHeight="1">
      <c r="A308" s="128">
        <f>'CONSTRUCTION COST ESTIMATE'!A308</f>
        <v>0</v>
      </c>
      <c r="B308" s="246">
        <f>'CONSTRUCTION COST ESTIMATE'!B308</f>
        <v>502.00700000000001</v>
      </c>
      <c r="C308" s="131" t="str">
        <f>'CONSTRUCTION COST ESTIMATE'!C308</f>
        <v>PLUG, BRICK AND MORTAR FOR REINFORCED CONCRETE BOX (RCB)</v>
      </c>
      <c r="D308" s="130">
        <f>'CONSTRUCTION COST ESTIMATE'!BA308</f>
        <v>0</v>
      </c>
      <c r="E308" s="114">
        <f>'CONSTRUCTION COST ESTIMATE'!BC308</f>
        <v>0</v>
      </c>
      <c r="F308" s="129" t="str">
        <f>'CONSTRUCTION COST ESTIMATE'!BB308</f>
        <v>EA</v>
      </c>
      <c r="G308" s="115"/>
      <c r="H308" s="116">
        <f t="shared" si="56"/>
        <v>0</v>
      </c>
      <c r="I308" s="115"/>
      <c r="J308" s="116">
        <f t="shared" si="57"/>
        <v>0</v>
      </c>
      <c r="K308" s="115"/>
      <c r="L308" s="116">
        <f t="shared" si="58"/>
        <v>0</v>
      </c>
      <c r="M308" s="115"/>
      <c r="N308" s="116">
        <f t="shared" si="59"/>
        <v>0</v>
      </c>
      <c r="O308" s="115"/>
      <c r="P308" s="116">
        <f t="shared" si="60"/>
        <v>0</v>
      </c>
      <c r="Q308" s="115"/>
      <c r="R308" s="116">
        <f t="shared" si="61"/>
        <v>0</v>
      </c>
      <c r="S308" s="117">
        <f t="shared" si="62"/>
        <v>0</v>
      </c>
      <c r="T308" s="118">
        <f t="shared" si="63"/>
        <v>0</v>
      </c>
      <c r="U308" s="120"/>
      <c r="V308" s="89"/>
    </row>
    <row r="309" spans="1:22" s="113" customFormat="1" ht="30" hidden="1" customHeight="1">
      <c r="A309" s="128">
        <f>'CONSTRUCTION COST ESTIMATE'!A309</f>
        <v>0</v>
      </c>
      <c r="B309" s="246">
        <f>'CONSTRUCTION COST ESTIMATE'!B309</f>
        <v>502.00799999999998</v>
      </c>
      <c r="C309" s="131" t="str">
        <f>'CONSTRUCTION COST ESTIMATE'!C309</f>
        <v>PLUG, BRICK AND MORTAR OR PRECAST CONCRETE (18 INCH RCP)</v>
      </c>
      <c r="D309" s="130">
        <f>'CONSTRUCTION COST ESTIMATE'!BA309</f>
        <v>0</v>
      </c>
      <c r="E309" s="114">
        <f>'CONSTRUCTION COST ESTIMATE'!BC309</f>
        <v>0</v>
      </c>
      <c r="F309" s="129" t="str">
        <f>'CONSTRUCTION COST ESTIMATE'!BB309</f>
        <v>EA</v>
      </c>
      <c r="G309" s="115"/>
      <c r="H309" s="116">
        <f t="shared" si="56"/>
        <v>0</v>
      </c>
      <c r="I309" s="115"/>
      <c r="J309" s="116">
        <f t="shared" si="57"/>
        <v>0</v>
      </c>
      <c r="K309" s="115"/>
      <c r="L309" s="116">
        <f t="shared" si="58"/>
        <v>0</v>
      </c>
      <c r="M309" s="115"/>
      <c r="N309" s="116">
        <f t="shared" si="59"/>
        <v>0</v>
      </c>
      <c r="O309" s="115"/>
      <c r="P309" s="116">
        <f t="shared" si="60"/>
        <v>0</v>
      </c>
      <c r="Q309" s="115"/>
      <c r="R309" s="116">
        <f t="shared" si="61"/>
        <v>0</v>
      </c>
      <c r="S309" s="117">
        <f t="shared" si="62"/>
        <v>0</v>
      </c>
      <c r="T309" s="118">
        <f t="shared" si="63"/>
        <v>0</v>
      </c>
      <c r="U309" s="120"/>
      <c r="V309" s="89"/>
    </row>
    <row r="310" spans="1:22" s="113" customFormat="1" ht="30" hidden="1" customHeight="1">
      <c r="A310" s="128">
        <f>'CONSTRUCTION COST ESTIMATE'!A310</f>
        <v>0</v>
      </c>
      <c r="B310" s="246">
        <f>'CONSTRUCTION COST ESTIMATE'!B310</f>
        <v>502.00900000000001</v>
      </c>
      <c r="C310" s="131" t="str">
        <f>'CONSTRUCTION COST ESTIMATE'!C310</f>
        <v>PLUG, BRICK AND MORTAR OR PRECAST CONCRETE (24 INCH RCP)</v>
      </c>
      <c r="D310" s="130">
        <f>'CONSTRUCTION COST ESTIMATE'!BA310</f>
        <v>0</v>
      </c>
      <c r="E310" s="114">
        <f>'CONSTRUCTION COST ESTIMATE'!BC310</f>
        <v>0</v>
      </c>
      <c r="F310" s="129" t="str">
        <f>'CONSTRUCTION COST ESTIMATE'!BB310</f>
        <v>EA</v>
      </c>
      <c r="G310" s="115"/>
      <c r="H310" s="116">
        <f t="shared" si="56"/>
        <v>0</v>
      </c>
      <c r="I310" s="115"/>
      <c r="J310" s="116">
        <f t="shared" si="57"/>
        <v>0</v>
      </c>
      <c r="K310" s="115"/>
      <c r="L310" s="116">
        <f t="shared" si="58"/>
        <v>0</v>
      </c>
      <c r="M310" s="115"/>
      <c r="N310" s="116">
        <f t="shared" si="59"/>
        <v>0</v>
      </c>
      <c r="O310" s="115"/>
      <c r="P310" s="116">
        <f t="shared" si="60"/>
        <v>0</v>
      </c>
      <c r="Q310" s="115"/>
      <c r="R310" s="116">
        <f t="shared" si="61"/>
        <v>0</v>
      </c>
      <c r="S310" s="117">
        <f t="shared" si="62"/>
        <v>0</v>
      </c>
      <c r="T310" s="118">
        <f t="shared" si="63"/>
        <v>0</v>
      </c>
      <c r="U310" s="120"/>
      <c r="V310" s="89"/>
    </row>
    <row r="311" spans="1:22" s="113" customFormat="1" ht="30" hidden="1" customHeight="1">
      <c r="A311" s="128">
        <f>'CONSTRUCTION COST ESTIMATE'!A311</f>
        <v>0</v>
      </c>
      <c r="B311" s="246">
        <f>'CONSTRUCTION COST ESTIMATE'!B311</f>
        <v>502.01</v>
      </c>
      <c r="C311" s="131" t="str">
        <f>'CONSTRUCTION COST ESTIMATE'!C311</f>
        <v>PLUG, BRICK AND MORTAR OR PRECAST CONCRETE (36 INCH RCP)</v>
      </c>
      <c r="D311" s="130">
        <f>'CONSTRUCTION COST ESTIMATE'!BA311</f>
        <v>0</v>
      </c>
      <c r="E311" s="114">
        <f>'CONSTRUCTION COST ESTIMATE'!BC311</f>
        <v>0</v>
      </c>
      <c r="F311" s="129" t="str">
        <f>'CONSTRUCTION COST ESTIMATE'!BB311</f>
        <v>EA</v>
      </c>
      <c r="G311" s="115"/>
      <c r="H311" s="116">
        <f t="shared" si="56"/>
        <v>0</v>
      </c>
      <c r="I311" s="115"/>
      <c r="J311" s="116">
        <f t="shared" si="57"/>
        <v>0</v>
      </c>
      <c r="K311" s="115"/>
      <c r="L311" s="116">
        <f t="shared" si="58"/>
        <v>0</v>
      </c>
      <c r="M311" s="115"/>
      <c r="N311" s="116">
        <f t="shared" si="59"/>
        <v>0</v>
      </c>
      <c r="O311" s="115"/>
      <c r="P311" s="116">
        <f t="shared" si="60"/>
        <v>0</v>
      </c>
      <c r="Q311" s="115"/>
      <c r="R311" s="116">
        <f t="shared" si="61"/>
        <v>0</v>
      </c>
      <c r="S311" s="117">
        <f t="shared" si="62"/>
        <v>0</v>
      </c>
      <c r="T311" s="118">
        <f t="shared" si="63"/>
        <v>0</v>
      </c>
      <c r="U311" s="120"/>
      <c r="V311" s="89"/>
    </row>
    <row r="312" spans="1:22" s="113" customFormat="1" ht="30" hidden="1" customHeight="1">
      <c r="A312" s="128">
        <f>'CONSTRUCTION COST ESTIMATE'!A312</f>
        <v>0</v>
      </c>
      <c r="B312" s="246">
        <f>'CONSTRUCTION COST ESTIMATE'!B312</f>
        <v>502.01100000000002</v>
      </c>
      <c r="C312" s="131" t="str">
        <f>'CONSTRUCTION COST ESTIMATE'!C312</f>
        <v>CONCRETE PIER CAP</v>
      </c>
      <c r="D312" s="130">
        <f>'CONSTRUCTION COST ESTIMATE'!BA312</f>
        <v>0</v>
      </c>
      <c r="E312" s="114">
        <f>'CONSTRUCTION COST ESTIMATE'!BC312</f>
        <v>0</v>
      </c>
      <c r="F312" s="129" t="str">
        <f>'CONSTRUCTION COST ESTIMATE'!BB312</f>
        <v>LS</v>
      </c>
      <c r="G312" s="115"/>
      <c r="H312" s="116">
        <f t="shared" si="56"/>
        <v>0</v>
      </c>
      <c r="I312" s="115"/>
      <c r="J312" s="116">
        <f t="shared" si="57"/>
        <v>0</v>
      </c>
      <c r="K312" s="115"/>
      <c r="L312" s="116">
        <f t="shared" si="58"/>
        <v>0</v>
      </c>
      <c r="M312" s="115"/>
      <c r="N312" s="116">
        <f t="shared" si="59"/>
        <v>0</v>
      </c>
      <c r="O312" s="115"/>
      <c r="P312" s="116">
        <f t="shared" si="60"/>
        <v>0</v>
      </c>
      <c r="Q312" s="115"/>
      <c r="R312" s="116">
        <f t="shared" si="61"/>
        <v>0</v>
      </c>
      <c r="S312" s="117">
        <f t="shared" si="62"/>
        <v>0</v>
      </c>
      <c r="T312" s="118">
        <f t="shared" si="63"/>
        <v>0</v>
      </c>
      <c r="U312" s="120"/>
      <c r="V312" s="89"/>
    </row>
    <row r="313" spans="1:22" s="113" customFormat="1" ht="30" hidden="1" customHeight="1">
      <c r="A313" s="128">
        <f>'CONSTRUCTION COST ESTIMATE'!A313</f>
        <v>0</v>
      </c>
      <c r="B313" s="246">
        <f>'CONSTRUCTION COST ESTIMATE'!B313</f>
        <v>502.012</v>
      </c>
      <c r="C313" s="131" t="str">
        <f>'CONSTRUCTION COST ESTIMATE'!C313</f>
        <v>REINFORCED CONCRETE CHANNEL</v>
      </c>
      <c r="D313" s="130">
        <f>'CONSTRUCTION COST ESTIMATE'!BA313</f>
        <v>0</v>
      </c>
      <c r="E313" s="114">
        <f>'CONSTRUCTION COST ESTIMATE'!BC313</f>
        <v>0</v>
      </c>
      <c r="F313" s="129" t="str">
        <f>'CONSTRUCTION COST ESTIMATE'!BB313</f>
        <v>CY</v>
      </c>
      <c r="G313" s="115"/>
      <c r="H313" s="116">
        <f t="shared" si="56"/>
        <v>0</v>
      </c>
      <c r="I313" s="115"/>
      <c r="J313" s="116">
        <f t="shared" si="57"/>
        <v>0</v>
      </c>
      <c r="K313" s="115"/>
      <c r="L313" s="116">
        <f t="shared" si="58"/>
        <v>0</v>
      </c>
      <c r="M313" s="115"/>
      <c r="N313" s="116">
        <f t="shared" si="59"/>
        <v>0</v>
      </c>
      <c r="O313" s="115"/>
      <c r="P313" s="116">
        <f t="shared" si="60"/>
        <v>0</v>
      </c>
      <c r="Q313" s="115"/>
      <c r="R313" s="116">
        <f t="shared" si="61"/>
        <v>0</v>
      </c>
      <c r="S313" s="117">
        <f t="shared" si="62"/>
        <v>0</v>
      </c>
      <c r="T313" s="118">
        <f t="shared" si="63"/>
        <v>0</v>
      </c>
      <c r="U313" s="120"/>
      <c r="V313" s="89"/>
    </row>
    <row r="314" spans="1:22" s="113" customFormat="1" ht="30" hidden="1" customHeight="1">
      <c r="A314" s="128">
        <f>'CONSTRUCTION COST ESTIMATE'!A314</f>
        <v>0</v>
      </c>
      <c r="B314" s="246">
        <f>'CONSTRUCTION COST ESTIMATE'!B314</f>
        <v>502.01299999999998</v>
      </c>
      <c r="C314" s="131" t="str">
        <f>'CONSTRUCTION COST ESTIMATE'!C314</f>
        <v>REINFORCED CONCRETE CHANNEL (ADD DIMENSION)</v>
      </c>
      <c r="D314" s="130">
        <f>'CONSTRUCTION COST ESTIMATE'!BA314</f>
        <v>0</v>
      </c>
      <c r="E314" s="114">
        <f>'CONSTRUCTION COST ESTIMATE'!BC314</f>
        <v>0</v>
      </c>
      <c r="F314" s="129" t="str">
        <f>'CONSTRUCTION COST ESTIMATE'!BB314</f>
        <v>LF</v>
      </c>
      <c r="G314" s="115"/>
      <c r="H314" s="116">
        <f t="shared" si="56"/>
        <v>0</v>
      </c>
      <c r="I314" s="115"/>
      <c r="J314" s="116">
        <f t="shared" si="57"/>
        <v>0</v>
      </c>
      <c r="K314" s="115"/>
      <c r="L314" s="116">
        <f t="shared" si="58"/>
        <v>0</v>
      </c>
      <c r="M314" s="115"/>
      <c r="N314" s="116">
        <f t="shared" si="59"/>
        <v>0</v>
      </c>
      <c r="O314" s="115"/>
      <c r="P314" s="116">
        <f t="shared" si="60"/>
        <v>0</v>
      </c>
      <c r="Q314" s="115"/>
      <c r="R314" s="116">
        <f t="shared" si="61"/>
        <v>0</v>
      </c>
      <c r="S314" s="117">
        <f t="shared" si="62"/>
        <v>0</v>
      </c>
      <c r="T314" s="118">
        <f t="shared" si="63"/>
        <v>0</v>
      </c>
      <c r="U314" s="120"/>
      <c r="V314" s="89"/>
    </row>
    <row r="315" spans="1:22" s="113" customFormat="1" ht="30" hidden="1" customHeight="1">
      <c r="A315" s="128">
        <f>'CONSTRUCTION COST ESTIMATE'!A315</f>
        <v>0</v>
      </c>
      <c r="B315" s="246">
        <f>'CONSTRUCTION COST ESTIMATE'!B315</f>
        <v>502.01400000000001</v>
      </c>
      <c r="C315" s="131" t="str">
        <f>'CONSTRUCTION COST ESTIMATE'!C315</f>
        <v>REINFORCED CONCRETE CHANNEL</v>
      </c>
      <c r="D315" s="130">
        <f>'CONSTRUCTION COST ESTIMATE'!BA315</f>
        <v>0</v>
      </c>
      <c r="E315" s="114">
        <f>'CONSTRUCTION COST ESTIMATE'!BC315</f>
        <v>0</v>
      </c>
      <c r="F315" s="129" t="str">
        <f>'CONSTRUCTION COST ESTIMATE'!BB315</f>
        <v>LS</v>
      </c>
      <c r="G315" s="115"/>
      <c r="H315" s="116">
        <f t="shared" si="56"/>
        <v>0</v>
      </c>
      <c r="I315" s="115"/>
      <c r="J315" s="116">
        <f t="shared" si="57"/>
        <v>0</v>
      </c>
      <c r="K315" s="115"/>
      <c r="L315" s="116">
        <f t="shared" si="58"/>
        <v>0</v>
      </c>
      <c r="M315" s="115"/>
      <c r="N315" s="116">
        <f t="shared" si="59"/>
        <v>0</v>
      </c>
      <c r="O315" s="115"/>
      <c r="P315" s="116">
        <f t="shared" si="60"/>
        <v>0</v>
      </c>
      <c r="Q315" s="115"/>
      <c r="R315" s="116">
        <f t="shared" si="61"/>
        <v>0</v>
      </c>
      <c r="S315" s="117">
        <f t="shared" si="62"/>
        <v>0</v>
      </c>
      <c r="T315" s="118">
        <f t="shared" si="63"/>
        <v>0</v>
      </c>
      <c r="U315" s="120"/>
      <c r="V315" s="89"/>
    </row>
    <row r="316" spans="1:22" s="113" customFormat="1" ht="30" hidden="1" customHeight="1">
      <c r="A316" s="128">
        <f>'CONSTRUCTION COST ESTIMATE'!A316</f>
        <v>0</v>
      </c>
      <c r="B316" s="246">
        <f>'CONSTRUCTION COST ESTIMATE'!B316</f>
        <v>502.01499999999999</v>
      </c>
      <c r="C316" s="131" t="str">
        <f>'CONSTRUCTION COST ESTIMATE'!C316</f>
        <v>REINFORCED CONCRETE TRAPEZOIDAL CHANNEL</v>
      </c>
      <c r="D316" s="130">
        <f>'CONSTRUCTION COST ESTIMATE'!BA316</f>
        <v>0</v>
      </c>
      <c r="E316" s="114">
        <f>'CONSTRUCTION COST ESTIMATE'!BC316</f>
        <v>0</v>
      </c>
      <c r="F316" s="129" t="str">
        <f>'CONSTRUCTION COST ESTIMATE'!BB316</f>
        <v>CY</v>
      </c>
      <c r="G316" s="115"/>
      <c r="H316" s="116">
        <f t="shared" si="56"/>
        <v>0</v>
      </c>
      <c r="I316" s="115"/>
      <c r="J316" s="116">
        <f t="shared" si="57"/>
        <v>0</v>
      </c>
      <c r="K316" s="115"/>
      <c r="L316" s="116">
        <f t="shared" si="58"/>
        <v>0</v>
      </c>
      <c r="M316" s="115"/>
      <c r="N316" s="116">
        <f t="shared" si="59"/>
        <v>0</v>
      </c>
      <c r="O316" s="115"/>
      <c r="P316" s="116">
        <f t="shared" si="60"/>
        <v>0</v>
      </c>
      <c r="Q316" s="115"/>
      <c r="R316" s="116">
        <f t="shared" si="61"/>
        <v>0</v>
      </c>
      <c r="S316" s="117">
        <f t="shared" si="62"/>
        <v>0</v>
      </c>
      <c r="T316" s="118">
        <f t="shared" si="63"/>
        <v>0</v>
      </c>
      <c r="U316" s="120"/>
      <c r="V316" s="89"/>
    </row>
    <row r="317" spans="1:22" s="113" customFormat="1" ht="30" hidden="1" customHeight="1">
      <c r="A317" s="128">
        <f>'CONSTRUCTION COST ESTIMATE'!A317</f>
        <v>0</v>
      </c>
      <c r="B317" s="246">
        <f>'CONSTRUCTION COST ESTIMATE'!B317</f>
        <v>502.01600000000002</v>
      </c>
      <c r="C317" s="131" t="str">
        <f>'CONSTRUCTION COST ESTIMATE'!C317</f>
        <v>REINFORCED CONCRETE TRAPEZOIDAL CHANNEL (ADD DIMENSION)</v>
      </c>
      <c r="D317" s="130">
        <f>'CONSTRUCTION COST ESTIMATE'!BA317</f>
        <v>0</v>
      </c>
      <c r="E317" s="114">
        <f>'CONSTRUCTION COST ESTIMATE'!BC317</f>
        <v>0</v>
      </c>
      <c r="F317" s="129" t="str">
        <f>'CONSTRUCTION COST ESTIMATE'!BB317</f>
        <v>LF</v>
      </c>
      <c r="G317" s="115"/>
      <c r="H317" s="116">
        <f t="shared" si="56"/>
        <v>0</v>
      </c>
      <c r="I317" s="115"/>
      <c r="J317" s="116">
        <f t="shared" si="57"/>
        <v>0</v>
      </c>
      <c r="K317" s="115"/>
      <c r="L317" s="116">
        <f t="shared" si="58"/>
        <v>0</v>
      </c>
      <c r="M317" s="115"/>
      <c r="N317" s="116">
        <f t="shared" si="59"/>
        <v>0</v>
      </c>
      <c r="O317" s="115"/>
      <c r="P317" s="116">
        <f t="shared" si="60"/>
        <v>0</v>
      </c>
      <c r="Q317" s="115"/>
      <c r="R317" s="116">
        <f t="shared" si="61"/>
        <v>0</v>
      </c>
      <c r="S317" s="117">
        <f t="shared" si="62"/>
        <v>0</v>
      </c>
      <c r="T317" s="118">
        <f t="shared" si="63"/>
        <v>0</v>
      </c>
      <c r="U317" s="120"/>
      <c r="V317" s="89"/>
    </row>
    <row r="318" spans="1:22" s="113" customFormat="1" ht="30" hidden="1" customHeight="1">
      <c r="A318" s="128">
        <f>'CONSTRUCTION COST ESTIMATE'!A318</f>
        <v>0</v>
      </c>
      <c r="B318" s="246">
        <f>'CONSTRUCTION COST ESTIMATE'!B318</f>
        <v>502.017</v>
      </c>
      <c r="C318" s="131" t="str">
        <f>'CONSTRUCTION COST ESTIMATE'!C318</f>
        <v>REINFORCED CONCRETE TRAPEZOIDAL CHANNEL</v>
      </c>
      <c r="D318" s="130">
        <f>'CONSTRUCTION COST ESTIMATE'!BA318</f>
        <v>0</v>
      </c>
      <c r="E318" s="114">
        <f>'CONSTRUCTION COST ESTIMATE'!BC318</f>
        <v>0</v>
      </c>
      <c r="F318" s="129" t="str">
        <f>'CONSTRUCTION COST ESTIMATE'!BB318</f>
        <v>LS</v>
      </c>
      <c r="G318" s="115"/>
      <c r="H318" s="116">
        <f t="shared" si="56"/>
        <v>0</v>
      </c>
      <c r="I318" s="115"/>
      <c r="J318" s="116">
        <f t="shared" si="57"/>
        <v>0</v>
      </c>
      <c r="K318" s="115"/>
      <c r="L318" s="116">
        <f t="shared" si="58"/>
        <v>0</v>
      </c>
      <c r="M318" s="115"/>
      <c r="N318" s="116">
        <f t="shared" si="59"/>
        <v>0</v>
      </c>
      <c r="O318" s="115"/>
      <c r="P318" s="116">
        <f t="shared" si="60"/>
        <v>0</v>
      </c>
      <c r="Q318" s="115"/>
      <c r="R318" s="116">
        <f t="shared" si="61"/>
        <v>0</v>
      </c>
      <c r="S318" s="117">
        <f t="shared" si="62"/>
        <v>0</v>
      </c>
      <c r="T318" s="118">
        <f t="shared" si="63"/>
        <v>0</v>
      </c>
      <c r="U318" s="120"/>
      <c r="V318" s="89"/>
    </row>
    <row r="319" spans="1:22" s="113" customFormat="1" ht="30" hidden="1" customHeight="1">
      <c r="A319" s="128">
        <f>'CONSTRUCTION COST ESTIMATE'!A319</f>
        <v>0</v>
      </c>
      <c r="B319" s="246">
        <f>'CONSTRUCTION COST ESTIMATE'!B319</f>
        <v>502.01799999999997</v>
      </c>
      <c r="C319" s="131" t="str">
        <f>'CONSTRUCTION COST ESTIMATE'!C319</f>
        <v>REINFORCED CONCRETE SWALE</v>
      </c>
      <c r="D319" s="130">
        <f>'CONSTRUCTION COST ESTIMATE'!BA319</f>
        <v>0</v>
      </c>
      <c r="E319" s="114">
        <f>'CONSTRUCTION COST ESTIMATE'!BC319</f>
        <v>0</v>
      </c>
      <c r="F319" s="129" t="str">
        <f>'CONSTRUCTION COST ESTIMATE'!BB319</f>
        <v>CY</v>
      </c>
      <c r="G319" s="115"/>
      <c r="H319" s="116">
        <f t="shared" si="56"/>
        <v>0</v>
      </c>
      <c r="I319" s="115"/>
      <c r="J319" s="116">
        <f t="shared" si="57"/>
        <v>0</v>
      </c>
      <c r="K319" s="115"/>
      <c r="L319" s="116">
        <f t="shared" si="58"/>
        <v>0</v>
      </c>
      <c r="M319" s="115"/>
      <c r="N319" s="116">
        <f t="shared" si="59"/>
        <v>0</v>
      </c>
      <c r="O319" s="115"/>
      <c r="P319" s="116">
        <f t="shared" si="60"/>
        <v>0</v>
      </c>
      <c r="Q319" s="115"/>
      <c r="R319" s="116">
        <f t="shared" si="61"/>
        <v>0</v>
      </c>
      <c r="S319" s="117">
        <f t="shared" si="62"/>
        <v>0</v>
      </c>
      <c r="T319" s="118">
        <f t="shared" si="63"/>
        <v>0</v>
      </c>
      <c r="U319" s="120"/>
      <c r="V319" s="89"/>
    </row>
    <row r="320" spans="1:22" s="113" customFormat="1" ht="30" hidden="1" customHeight="1">
      <c r="A320" s="128">
        <f>'CONSTRUCTION COST ESTIMATE'!A320</f>
        <v>0</v>
      </c>
      <c r="B320" s="246">
        <f>'CONSTRUCTION COST ESTIMATE'!B320</f>
        <v>502.01900000000001</v>
      </c>
      <c r="C320" s="131" t="str">
        <f>'CONSTRUCTION COST ESTIMATE'!C320</f>
        <v>REINFORCED CONCRETE SWALE</v>
      </c>
      <c r="D320" s="130">
        <f>'CONSTRUCTION COST ESTIMATE'!BA320</f>
        <v>0</v>
      </c>
      <c r="E320" s="114">
        <f>'CONSTRUCTION COST ESTIMATE'!BC320</f>
        <v>0</v>
      </c>
      <c r="F320" s="129" t="str">
        <f>'CONSTRUCTION COST ESTIMATE'!BB320</f>
        <v>LF</v>
      </c>
      <c r="G320" s="115"/>
      <c r="H320" s="116">
        <f t="shared" si="56"/>
        <v>0</v>
      </c>
      <c r="I320" s="115"/>
      <c r="J320" s="116">
        <f t="shared" si="57"/>
        <v>0</v>
      </c>
      <c r="K320" s="115"/>
      <c r="L320" s="116">
        <f t="shared" si="58"/>
        <v>0</v>
      </c>
      <c r="M320" s="115"/>
      <c r="N320" s="116">
        <f t="shared" si="59"/>
        <v>0</v>
      </c>
      <c r="O320" s="115"/>
      <c r="P320" s="116">
        <f t="shared" si="60"/>
        <v>0</v>
      </c>
      <c r="Q320" s="115"/>
      <c r="R320" s="116">
        <f t="shared" si="61"/>
        <v>0</v>
      </c>
      <c r="S320" s="117">
        <f t="shared" si="62"/>
        <v>0</v>
      </c>
      <c r="T320" s="118">
        <f t="shared" si="63"/>
        <v>0</v>
      </c>
      <c r="U320" s="120"/>
      <c r="V320" s="89"/>
    </row>
    <row r="321" spans="1:22" s="113" customFormat="1" ht="30" hidden="1" customHeight="1">
      <c r="A321" s="128">
        <f>'CONSTRUCTION COST ESTIMATE'!A321</f>
        <v>0</v>
      </c>
      <c r="B321" s="246">
        <f>'CONSTRUCTION COST ESTIMATE'!B321</f>
        <v>502.02</v>
      </c>
      <c r="C321" s="131" t="str">
        <f>'CONSTRUCTION COST ESTIMATE'!C321</f>
        <v>REINFORCED CONCRETE SWALE</v>
      </c>
      <c r="D321" s="130">
        <f>'CONSTRUCTION COST ESTIMATE'!BA321</f>
        <v>0</v>
      </c>
      <c r="E321" s="114">
        <f>'CONSTRUCTION COST ESTIMATE'!BC321</f>
        <v>0</v>
      </c>
      <c r="F321" s="129" t="str">
        <f>'CONSTRUCTION COST ESTIMATE'!BB321</f>
        <v>LS</v>
      </c>
      <c r="G321" s="115"/>
      <c r="H321" s="116">
        <f t="shared" si="56"/>
        <v>0</v>
      </c>
      <c r="I321" s="115"/>
      <c r="J321" s="116">
        <f t="shared" si="57"/>
        <v>0</v>
      </c>
      <c r="K321" s="115"/>
      <c r="L321" s="116">
        <f t="shared" si="58"/>
        <v>0</v>
      </c>
      <c r="M321" s="115"/>
      <c r="N321" s="116">
        <f t="shared" si="59"/>
        <v>0</v>
      </c>
      <c r="O321" s="115"/>
      <c r="P321" s="116">
        <f t="shared" si="60"/>
        <v>0</v>
      </c>
      <c r="Q321" s="115"/>
      <c r="R321" s="116">
        <f t="shared" si="61"/>
        <v>0</v>
      </c>
      <c r="S321" s="117">
        <f t="shared" si="62"/>
        <v>0</v>
      </c>
      <c r="T321" s="118">
        <f t="shared" si="63"/>
        <v>0</v>
      </c>
      <c r="U321" s="120"/>
      <c r="V321" s="89"/>
    </row>
    <row r="322" spans="1:22" s="113" customFormat="1" ht="30" hidden="1" customHeight="1">
      <c r="A322" s="128">
        <f>'CONSTRUCTION COST ESTIMATE'!A322</f>
        <v>0</v>
      </c>
      <c r="B322" s="246">
        <f>'CONSTRUCTION COST ESTIMATE'!B322</f>
        <v>502.02100000000002</v>
      </c>
      <c r="C322" s="131" t="str">
        <f>'CONSTRUCTION COST ESTIMATE'!C322</f>
        <v>CONCRETE CLOSURE PANEL</v>
      </c>
      <c r="D322" s="130">
        <f>'CONSTRUCTION COST ESTIMATE'!BA322</f>
        <v>0</v>
      </c>
      <c r="E322" s="114">
        <f>'CONSTRUCTION COST ESTIMATE'!BC322</f>
        <v>0</v>
      </c>
      <c r="F322" s="129" t="str">
        <f>'CONSTRUCTION COST ESTIMATE'!BB322</f>
        <v>EA</v>
      </c>
      <c r="G322" s="115"/>
      <c r="H322" s="116">
        <f t="shared" si="56"/>
        <v>0</v>
      </c>
      <c r="I322" s="115"/>
      <c r="J322" s="116">
        <f t="shared" si="57"/>
        <v>0</v>
      </c>
      <c r="K322" s="115"/>
      <c r="L322" s="116">
        <f t="shared" si="58"/>
        <v>0</v>
      </c>
      <c r="M322" s="115"/>
      <c r="N322" s="116">
        <f t="shared" si="59"/>
        <v>0</v>
      </c>
      <c r="O322" s="115"/>
      <c r="P322" s="116">
        <f t="shared" si="60"/>
        <v>0</v>
      </c>
      <c r="Q322" s="115"/>
      <c r="R322" s="116">
        <f t="shared" si="61"/>
        <v>0</v>
      </c>
      <c r="S322" s="117">
        <f t="shared" si="62"/>
        <v>0</v>
      </c>
      <c r="T322" s="118">
        <f t="shared" si="63"/>
        <v>0</v>
      </c>
      <c r="U322" s="120"/>
      <c r="V322" s="89"/>
    </row>
    <row r="323" spans="1:22" s="113" customFormat="1" ht="30" hidden="1" customHeight="1">
      <c r="A323" s="128">
        <f>'CONSTRUCTION COST ESTIMATE'!A323</f>
        <v>0</v>
      </c>
      <c r="B323" s="246">
        <f>'CONSTRUCTION COST ESTIMATE'!B323</f>
        <v>502.02199999999999</v>
      </c>
      <c r="C323" s="131" t="str">
        <f>'CONSTRUCTION COST ESTIMATE'!C323</f>
        <v>CONCRETE COLLAR</v>
      </c>
      <c r="D323" s="130">
        <f>'CONSTRUCTION COST ESTIMATE'!BA323</f>
        <v>0</v>
      </c>
      <c r="E323" s="114">
        <f>'CONSTRUCTION COST ESTIMATE'!BC323</f>
        <v>0</v>
      </c>
      <c r="F323" s="129" t="str">
        <f>'CONSTRUCTION COST ESTIMATE'!BB323</f>
        <v>EA</v>
      </c>
      <c r="G323" s="115"/>
      <c r="H323" s="116">
        <f t="shared" si="56"/>
        <v>0</v>
      </c>
      <c r="I323" s="115"/>
      <c r="J323" s="116">
        <f t="shared" si="57"/>
        <v>0</v>
      </c>
      <c r="K323" s="115"/>
      <c r="L323" s="116">
        <f t="shared" si="58"/>
        <v>0</v>
      </c>
      <c r="M323" s="115"/>
      <c r="N323" s="116">
        <f t="shared" si="59"/>
        <v>0</v>
      </c>
      <c r="O323" s="115"/>
      <c r="P323" s="116">
        <f t="shared" si="60"/>
        <v>0</v>
      </c>
      <c r="Q323" s="115"/>
      <c r="R323" s="116">
        <f t="shared" si="61"/>
        <v>0</v>
      </c>
      <c r="S323" s="117">
        <f t="shared" si="62"/>
        <v>0</v>
      </c>
      <c r="T323" s="118">
        <f t="shared" si="63"/>
        <v>0</v>
      </c>
      <c r="U323" s="120"/>
      <c r="V323" s="89"/>
    </row>
    <row r="324" spans="1:22" s="113" customFormat="1" ht="30" hidden="1" customHeight="1">
      <c r="A324" s="128">
        <f>'CONSTRUCTION COST ESTIMATE'!A324</f>
        <v>0</v>
      </c>
      <c r="B324" s="246">
        <f>'CONSTRUCTION COST ESTIMATE'!B324</f>
        <v>502.02300000000002</v>
      </c>
      <c r="C324" s="131" t="str">
        <f>'CONSTRUCTION COST ESTIMATE'!C324</f>
        <v>CONCRETE COLUMN</v>
      </c>
      <c r="D324" s="130">
        <f>'CONSTRUCTION COST ESTIMATE'!BA324</f>
        <v>0</v>
      </c>
      <c r="E324" s="114">
        <f>'CONSTRUCTION COST ESTIMATE'!BC324</f>
        <v>0</v>
      </c>
      <c r="F324" s="129" t="str">
        <f>'CONSTRUCTION COST ESTIMATE'!BB324</f>
        <v>LS</v>
      </c>
      <c r="G324" s="115"/>
      <c r="H324" s="116">
        <f t="shared" si="56"/>
        <v>0</v>
      </c>
      <c r="I324" s="115"/>
      <c r="J324" s="116">
        <f t="shared" si="57"/>
        <v>0</v>
      </c>
      <c r="K324" s="115"/>
      <c r="L324" s="116">
        <f t="shared" si="58"/>
        <v>0</v>
      </c>
      <c r="M324" s="115"/>
      <c r="N324" s="116">
        <f t="shared" si="59"/>
        <v>0</v>
      </c>
      <c r="O324" s="115"/>
      <c r="P324" s="116">
        <f t="shared" si="60"/>
        <v>0</v>
      </c>
      <c r="Q324" s="115"/>
      <c r="R324" s="116">
        <f t="shared" si="61"/>
        <v>0</v>
      </c>
      <c r="S324" s="117">
        <f t="shared" si="62"/>
        <v>0</v>
      </c>
      <c r="T324" s="118">
        <f t="shared" si="63"/>
        <v>0</v>
      </c>
      <c r="U324" s="120"/>
      <c r="V324" s="89"/>
    </row>
    <row r="325" spans="1:22" s="113" customFormat="1" ht="30" hidden="1" customHeight="1">
      <c r="A325" s="128">
        <f>'CONSTRUCTION COST ESTIMATE'!A325</f>
        <v>0</v>
      </c>
      <c r="B325" s="246">
        <f>'CONSTRUCTION COST ESTIMATE'!B325</f>
        <v>502.024</v>
      </c>
      <c r="C325" s="131" t="str">
        <f>'CONSTRUCTION COST ESTIMATE'!C325</f>
        <v>CONFLUENCE STRUCTURE</v>
      </c>
      <c r="D325" s="130">
        <f>'CONSTRUCTION COST ESTIMATE'!BA325</f>
        <v>0</v>
      </c>
      <c r="E325" s="114">
        <f>'CONSTRUCTION COST ESTIMATE'!BC325</f>
        <v>0</v>
      </c>
      <c r="F325" s="129" t="str">
        <f>'CONSTRUCTION COST ESTIMATE'!BB325</f>
        <v>LS</v>
      </c>
      <c r="G325" s="115"/>
      <c r="H325" s="116">
        <f t="shared" si="56"/>
        <v>0</v>
      </c>
      <c r="I325" s="115"/>
      <c r="J325" s="116">
        <f t="shared" si="57"/>
        <v>0</v>
      </c>
      <c r="K325" s="115"/>
      <c r="L325" s="116">
        <f t="shared" si="58"/>
        <v>0</v>
      </c>
      <c r="M325" s="115"/>
      <c r="N325" s="116">
        <f t="shared" si="59"/>
        <v>0</v>
      </c>
      <c r="O325" s="115"/>
      <c r="P325" s="116">
        <f t="shared" si="60"/>
        <v>0</v>
      </c>
      <c r="Q325" s="115"/>
      <c r="R325" s="116">
        <f t="shared" si="61"/>
        <v>0</v>
      </c>
      <c r="S325" s="117">
        <f t="shared" si="62"/>
        <v>0</v>
      </c>
      <c r="T325" s="118">
        <f t="shared" si="63"/>
        <v>0</v>
      </c>
      <c r="U325" s="120"/>
      <c r="V325" s="89"/>
    </row>
    <row r="326" spans="1:22" s="113" customFormat="1" ht="30" hidden="1" customHeight="1">
      <c r="A326" s="128">
        <f>'CONSTRUCTION COST ESTIMATE'!A326</f>
        <v>0</v>
      </c>
      <c r="B326" s="246">
        <f>'CONSTRUCTION COST ESTIMATE'!B326</f>
        <v>502.02499999999998</v>
      </c>
      <c r="C326" s="131" t="str">
        <f>'CONSTRUCTION COST ESTIMATE'!C326</f>
        <v>CONCRETE TRANSITION STRUCTURE</v>
      </c>
      <c r="D326" s="130">
        <f>'CONSTRUCTION COST ESTIMATE'!BA326</f>
        <v>0</v>
      </c>
      <c r="E326" s="114">
        <f>'CONSTRUCTION COST ESTIMATE'!BC326</f>
        <v>0</v>
      </c>
      <c r="F326" s="129" t="str">
        <f>'CONSTRUCTION COST ESTIMATE'!BB326</f>
        <v>EA</v>
      </c>
      <c r="G326" s="115"/>
      <c r="H326" s="116">
        <f t="shared" si="56"/>
        <v>0</v>
      </c>
      <c r="I326" s="115"/>
      <c r="J326" s="116">
        <f t="shared" si="57"/>
        <v>0</v>
      </c>
      <c r="K326" s="115"/>
      <c r="L326" s="116">
        <f t="shared" si="58"/>
        <v>0</v>
      </c>
      <c r="M326" s="115"/>
      <c r="N326" s="116">
        <f t="shared" si="59"/>
        <v>0</v>
      </c>
      <c r="O326" s="115"/>
      <c r="P326" s="116">
        <f t="shared" si="60"/>
        <v>0</v>
      </c>
      <c r="Q326" s="115"/>
      <c r="R326" s="116">
        <f t="shared" si="61"/>
        <v>0</v>
      </c>
      <c r="S326" s="117">
        <f t="shared" si="62"/>
        <v>0</v>
      </c>
      <c r="T326" s="118">
        <f t="shared" si="63"/>
        <v>0</v>
      </c>
      <c r="U326" s="120"/>
      <c r="V326" s="89"/>
    </row>
    <row r="327" spans="1:22" s="113" customFormat="1" ht="30" hidden="1" customHeight="1">
      <c r="A327" s="128">
        <f>'CONSTRUCTION COST ESTIMATE'!A327</f>
        <v>0</v>
      </c>
      <c r="B327" s="246">
        <f>'CONSTRUCTION COST ESTIMATE'!B327</f>
        <v>502.02600000000001</v>
      </c>
      <c r="C327" s="131" t="str">
        <f>'CONSTRUCTION COST ESTIMATE'!C327</f>
        <v>CONCRETE TRANSITION STRUCTURE</v>
      </c>
      <c r="D327" s="130">
        <f>'CONSTRUCTION COST ESTIMATE'!BA327</f>
        <v>0</v>
      </c>
      <c r="E327" s="114">
        <f>'CONSTRUCTION COST ESTIMATE'!BC327</f>
        <v>0</v>
      </c>
      <c r="F327" s="129" t="str">
        <f>'CONSTRUCTION COST ESTIMATE'!BB327</f>
        <v>LS</v>
      </c>
      <c r="G327" s="115"/>
      <c r="H327" s="116">
        <f t="shared" si="56"/>
        <v>0</v>
      </c>
      <c r="I327" s="115"/>
      <c r="J327" s="116">
        <f t="shared" si="57"/>
        <v>0</v>
      </c>
      <c r="K327" s="115"/>
      <c r="L327" s="116">
        <f t="shared" si="58"/>
        <v>0</v>
      </c>
      <c r="M327" s="115"/>
      <c r="N327" s="116">
        <f t="shared" si="59"/>
        <v>0</v>
      </c>
      <c r="O327" s="115"/>
      <c r="P327" s="116">
        <f t="shared" si="60"/>
        <v>0</v>
      </c>
      <c r="Q327" s="115"/>
      <c r="R327" s="116">
        <f t="shared" si="61"/>
        <v>0</v>
      </c>
      <c r="S327" s="117">
        <f t="shared" si="62"/>
        <v>0</v>
      </c>
      <c r="T327" s="118">
        <f t="shared" si="63"/>
        <v>0</v>
      </c>
      <c r="U327" s="120"/>
      <c r="V327" s="89"/>
    </row>
    <row r="328" spans="1:22" s="113" customFormat="1" ht="30" hidden="1" customHeight="1">
      <c r="A328" s="128">
        <f>'CONSTRUCTION COST ESTIMATE'!A328</f>
        <v>0</v>
      </c>
      <c r="B328" s="246">
        <f>'CONSTRUCTION COST ESTIMATE'!B328</f>
        <v>502.02699999999999</v>
      </c>
      <c r="C328" s="131" t="str">
        <f>'CONSTRUCTION COST ESTIMATE'!C328</f>
        <v>CONCRETE JUNCTION STRUCTURE</v>
      </c>
      <c r="D328" s="130">
        <f>'CONSTRUCTION COST ESTIMATE'!BA328</f>
        <v>0</v>
      </c>
      <c r="E328" s="114">
        <f>'CONSTRUCTION COST ESTIMATE'!BC328</f>
        <v>0</v>
      </c>
      <c r="F328" s="129" t="str">
        <f>'CONSTRUCTION COST ESTIMATE'!BB328</f>
        <v>EA</v>
      </c>
      <c r="G328" s="115"/>
      <c r="H328" s="116">
        <f t="shared" si="56"/>
        <v>0</v>
      </c>
      <c r="I328" s="115"/>
      <c r="J328" s="116">
        <f t="shared" si="57"/>
        <v>0</v>
      </c>
      <c r="K328" s="115"/>
      <c r="L328" s="116">
        <f t="shared" si="58"/>
        <v>0</v>
      </c>
      <c r="M328" s="115"/>
      <c r="N328" s="116">
        <f t="shared" si="59"/>
        <v>0</v>
      </c>
      <c r="O328" s="115"/>
      <c r="P328" s="116">
        <f t="shared" si="60"/>
        <v>0</v>
      </c>
      <c r="Q328" s="115"/>
      <c r="R328" s="116">
        <f t="shared" si="61"/>
        <v>0</v>
      </c>
      <c r="S328" s="117">
        <f t="shared" si="62"/>
        <v>0</v>
      </c>
      <c r="T328" s="118">
        <f t="shared" si="63"/>
        <v>0</v>
      </c>
      <c r="U328" s="120"/>
      <c r="V328" s="89"/>
    </row>
    <row r="329" spans="1:22" s="113" customFormat="1" ht="30" hidden="1" customHeight="1">
      <c r="A329" s="128">
        <f>'CONSTRUCTION COST ESTIMATE'!A329</f>
        <v>0</v>
      </c>
      <c r="B329" s="246">
        <f>'CONSTRUCTION COST ESTIMATE'!B329</f>
        <v>502.02800000000002</v>
      </c>
      <c r="C329" s="131" t="str">
        <f>'CONSTRUCTION COST ESTIMATE'!C329</f>
        <v>CONCRETE JUNCTION STRUCTURE</v>
      </c>
      <c r="D329" s="130">
        <f>'CONSTRUCTION COST ESTIMATE'!BA329</f>
        <v>0</v>
      </c>
      <c r="E329" s="114">
        <f>'CONSTRUCTION COST ESTIMATE'!BC329</f>
        <v>0</v>
      </c>
      <c r="F329" s="129" t="str">
        <f>'CONSTRUCTION COST ESTIMATE'!BB329</f>
        <v>LS</v>
      </c>
      <c r="G329" s="115"/>
      <c r="H329" s="116">
        <f t="shared" si="56"/>
        <v>0</v>
      </c>
      <c r="I329" s="115"/>
      <c r="J329" s="116">
        <f t="shared" si="57"/>
        <v>0</v>
      </c>
      <c r="K329" s="115"/>
      <c r="L329" s="116">
        <f t="shared" si="58"/>
        <v>0</v>
      </c>
      <c r="M329" s="115"/>
      <c r="N329" s="116">
        <f t="shared" si="59"/>
        <v>0</v>
      </c>
      <c r="O329" s="115"/>
      <c r="P329" s="116">
        <f t="shared" si="60"/>
        <v>0</v>
      </c>
      <c r="Q329" s="115"/>
      <c r="R329" s="116">
        <f t="shared" si="61"/>
        <v>0</v>
      </c>
      <c r="S329" s="117">
        <f t="shared" si="62"/>
        <v>0</v>
      </c>
      <c r="T329" s="118">
        <f t="shared" si="63"/>
        <v>0</v>
      </c>
      <c r="U329" s="120"/>
      <c r="V329" s="89"/>
    </row>
    <row r="330" spans="1:22" s="113" customFormat="1" ht="30" hidden="1" customHeight="1">
      <c r="A330" s="128">
        <f>'CONSTRUCTION COST ESTIMATE'!A330</f>
        <v>0</v>
      </c>
      <c r="B330" s="246">
        <f>'CONSTRUCTION COST ESTIMATE'!B330</f>
        <v>502.029</v>
      </c>
      <c r="C330" s="131" t="str">
        <f>'CONSTRUCTION COST ESTIMATE'!C330</f>
        <v>CAST IN PLACE RAMP</v>
      </c>
      <c r="D330" s="130">
        <f>'CONSTRUCTION COST ESTIMATE'!BA330</f>
        <v>0</v>
      </c>
      <c r="E330" s="114">
        <f>'CONSTRUCTION COST ESTIMATE'!BC330</f>
        <v>0</v>
      </c>
      <c r="F330" s="129" t="str">
        <f>'CONSTRUCTION COST ESTIMATE'!BB330</f>
        <v>CY</v>
      </c>
      <c r="G330" s="115"/>
      <c r="H330" s="116">
        <f t="shared" si="56"/>
        <v>0</v>
      </c>
      <c r="I330" s="115"/>
      <c r="J330" s="116">
        <f t="shared" si="57"/>
        <v>0</v>
      </c>
      <c r="K330" s="115"/>
      <c r="L330" s="116">
        <f t="shared" si="58"/>
        <v>0</v>
      </c>
      <c r="M330" s="115"/>
      <c r="N330" s="116">
        <f t="shared" si="59"/>
        <v>0</v>
      </c>
      <c r="O330" s="115"/>
      <c r="P330" s="116">
        <f t="shared" si="60"/>
        <v>0</v>
      </c>
      <c r="Q330" s="115"/>
      <c r="R330" s="116">
        <f t="shared" si="61"/>
        <v>0</v>
      </c>
      <c r="S330" s="117">
        <f t="shared" si="62"/>
        <v>0</v>
      </c>
      <c r="T330" s="118">
        <f t="shared" si="63"/>
        <v>0</v>
      </c>
      <c r="U330" s="120"/>
      <c r="V330" s="89"/>
    </row>
    <row r="331" spans="1:22" s="113" customFormat="1" ht="30" hidden="1" customHeight="1">
      <c r="A331" s="128">
        <f>'CONSTRUCTION COST ESTIMATE'!A331</f>
        <v>0</v>
      </c>
      <c r="B331" s="246">
        <f>'CONSTRUCTION COST ESTIMATE'!B331</f>
        <v>502.03</v>
      </c>
      <c r="C331" s="131" t="str">
        <f>'CONSTRUCTION COST ESTIMATE'!C331</f>
        <v>CAST IN PLACE RAMP</v>
      </c>
      <c r="D331" s="130">
        <f>'CONSTRUCTION COST ESTIMATE'!BA331</f>
        <v>0</v>
      </c>
      <c r="E331" s="114">
        <f>'CONSTRUCTION COST ESTIMATE'!BC331</f>
        <v>0</v>
      </c>
      <c r="F331" s="129" t="str">
        <f>'CONSTRUCTION COST ESTIMATE'!BB331</f>
        <v>LS</v>
      </c>
      <c r="G331" s="115"/>
      <c r="H331" s="116">
        <f t="shared" si="56"/>
        <v>0</v>
      </c>
      <c r="I331" s="115"/>
      <c r="J331" s="116">
        <f t="shared" si="57"/>
        <v>0</v>
      </c>
      <c r="K331" s="115"/>
      <c r="L331" s="116">
        <f t="shared" si="58"/>
        <v>0</v>
      </c>
      <c r="M331" s="115"/>
      <c r="N331" s="116">
        <f t="shared" si="59"/>
        <v>0</v>
      </c>
      <c r="O331" s="115"/>
      <c r="P331" s="116">
        <f t="shared" si="60"/>
        <v>0</v>
      </c>
      <c r="Q331" s="115"/>
      <c r="R331" s="116">
        <f t="shared" si="61"/>
        <v>0</v>
      </c>
      <c r="S331" s="117">
        <f t="shared" si="62"/>
        <v>0</v>
      </c>
      <c r="T331" s="118">
        <f t="shared" si="63"/>
        <v>0</v>
      </c>
      <c r="U331" s="120"/>
      <c r="V331" s="89"/>
    </row>
    <row r="332" spans="1:22" s="113" customFormat="1" ht="30" hidden="1" customHeight="1">
      <c r="A332" s="128">
        <f>'CONSTRUCTION COST ESTIMATE'!A332</f>
        <v>0</v>
      </c>
      <c r="B332" s="246">
        <f>'CONSTRUCTION COST ESTIMATE'!B332</f>
        <v>502.03100000000001</v>
      </c>
      <c r="C332" s="131" t="str">
        <f>'CONSTRUCTION COST ESTIMATE'!C332</f>
        <v>CONCRETE RESTROOM FACILITY</v>
      </c>
      <c r="D332" s="130">
        <f>'CONSTRUCTION COST ESTIMATE'!BA332</f>
        <v>0</v>
      </c>
      <c r="E332" s="114">
        <f>'CONSTRUCTION COST ESTIMATE'!BC332</f>
        <v>0</v>
      </c>
      <c r="F332" s="129" t="str">
        <f>'CONSTRUCTION COST ESTIMATE'!BB332</f>
        <v>LS</v>
      </c>
      <c r="G332" s="115"/>
      <c r="H332" s="116">
        <f t="shared" si="56"/>
        <v>0</v>
      </c>
      <c r="I332" s="115"/>
      <c r="J332" s="116">
        <f t="shared" si="57"/>
        <v>0</v>
      </c>
      <c r="K332" s="115"/>
      <c r="L332" s="116">
        <f t="shared" si="58"/>
        <v>0</v>
      </c>
      <c r="M332" s="115"/>
      <c r="N332" s="116">
        <f t="shared" si="59"/>
        <v>0</v>
      </c>
      <c r="O332" s="115"/>
      <c r="P332" s="116">
        <f t="shared" si="60"/>
        <v>0</v>
      </c>
      <c r="Q332" s="115"/>
      <c r="R332" s="116">
        <f t="shared" si="61"/>
        <v>0</v>
      </c>
      <c r="S332" s="117">
        <f t="shared" si="62"/>
        <v>0</v>
      </c>
      <c r="T332" s="118">
        <f t="shared" si="63"/>
        <v>0</v>
      </c>
      <c r="U332" s="120"/>
      <c r="V332" s="89"/>
    </row>
    <row r="333" spans="1:22" s="113" customFormat="1" ht="30" hidden="1" customHeight="1">
      <c r="A333" s="128">
        <f>'CONSTRUCTION COST ESTIMATE'!A333</f>
        <v>0</v>
      </c>
      <c r="B333" s="246">
        <f>'CONSTRUCTION COST ESTIMATE'!B333</f>
        <v>505.00049999999999</v>
      </c>
      <c r="C333" s="131" t="str">
        <f>'CONSTRUCTION COST ESTIMATE'!C333</f>
        <v>REINFORCING STEEL</v>
      </c>
      <c r="D333" s="130">
        <f>'CONSTRUCTION COST ESTIMATE'!BA333</f>
        <v>0</v>
      </c>
      <c r="E333" s="114">
        <f>'CONSTRUCTION COST ESTIMATE'!BC333</f>
        <v>0</v>
      </c>
      <c r="F333" s="129" t="str">
        <f>'CONSTRUCTION COST ESTIMATE'!BB333</f>
        <v>LB</v>
      </c>
      <c r="G333" s="115"/>
      <c r="H333" s="116">
        <f t="shared" si="56"/>
        <v>0</v>
      </c>
      <c r="I333" s="115"/>
      <c r="J333" s="116">
        <f t="shared" si="57"/>
        <v>0</v>
      </c>
      <c r="K333" s="115"/>
      <c r="L333" s="116">
        <f t="shared" si="58"/>
        <v>0</v>
      </c>
      <c r="M333" s="115"/>
      <c r="N333" s="116">
        <f t="shared" si="59"/>
        <v>0</v>
      </c>
      <c r="O333" s="115"/>
      <c r="P333" s="116">
        <f t="shared" si="60"/>
        <v>0</v>
      </c>
      <c r="Q333" s="115"/>
      <c r="R333" s="116">
        <f t="shared" si="61"/>
        <v>0</v>
      </c>
      <c r="S333" s="117">
        <f t="shared" si="62"/>
        <v>0</v>
      </c>
      <c r="T333" s="118">
        <f t="shared" si="63"/>
        <v>0</v>
      </c>
      <c r="U333" s="120"/>
      <c r="V333" s="89"/>
    </row>
    <row r="334" spans="1:22" s="113" customFormat="1" ht="30" hidden="1" customHeight="1">
      <c r="A334" s="128">
        <f>'CONSTRUCTION COST ESTIMATE'!A334</f>
        <v>0</v>
      </c>
      <c r="B334" s="246">
        <f>'CONSTRUCTION COST ESTIMATE'!B334</f>
        <v>505.00099999999998</v>
      </c>
      <c r="C334" s="131" t="str">
        <f>'CONSTRUCTION COST ESTIMATE'!C334</f>
        <v>REINFORCING STEEL - DEDUCTION</v>
      </c>
      <c r="D334" s="130">
        <f>'CONSTRUCTION COST ESTIMATE'!BA334</f>
        <v>0</v>
      </c>
      <c r="E334" s="114">
        <f>'CONSTRUCTION COST ESTIMATE'!BC334</f>
        <v>0</v>
      </c>
      <c r="F334" s="129" t="str">
        <f>'CONSTRUCTION COST ESTIMATE'!BB334</f>
        <v>LB</v>
      </c>
      <c r="G334" s="115"/>
      <c r="H334" s="116">
        <f t="shared" si="56"/>
        <v>0</v>
      </c>
      <c r="I334" s="115"/>
      <c r="J334" s="116">
        <f t="shared" si="57"/>
        <v>0</v>
      </c>
      <c r="K334" s="115"/>
      <c r="L334" s="116">
        <f t="shared" si="58"/>
        <v>0</v>
      </c>
      <c r="M334" s="115"/>
      <c r="N334" s="116">
        <f t="shared" si="59"/>
        <v>0</v>
      </c>
      <c r="O334" s="115"/>
      <c r="P334" s="116">
        <f t="shared" si="60"/>
        <v>0</v>
      </c>
      <c r="Q334" s="115"/>
      <c r="R334" s="116">
        <f t="shared" si="61"/>
        <v>0</v>
      </c>
      <c r="S334" s="117">
        <f t="shared" si="62"/>
        <v>0</v>
      </c>
      <c r="T334" s="118">
        <f t="shared" si="63"/>
        <v>0</v>
      </c>
      <c r="U334" s="120"/>
      <c r="V334" s="89"/>
    </row>
    <row r="335" spans="1:22" s="113" customFormat="1" ht="30" hidden="1" customHeight="1">
      <c r="A335" s="128">
        <f>'CONSTRUCTION COST ESTIMATE'!A335</f>
        <v>0</v>
      </c>
      <c r="B335" s="246">
        <f>'CONSTRUCTION COST ESTIMATE'!B335</f>
        <v>506.00049999999999</v>
      </c>
      <c r="C335" s="131" t="str">
        <f>'CONSTRUCTION COST ESTIMATE'!C335</f>
        <v>BOLLARD</v>
      </c>
      <c r="D335" s="130">
        <f>'CONSTRUCTION COST ESTIMATE'!BA335</f>
        <v>0</v>
      </c>
      <c r="E335" s="114">
        <f>'CONSTRUCTION COST ESTIMATE'!BC335</f>
        <v>0</v>
      </c>
      <c r="F335" s="129" t="str">
        <f>'CONSTRUCTION COST ESTIMATE'!BB335</f>
        <v>EA</v>
      </c>
      <c r="G335" s="115"/>
      <c r="H335" s="116">
        <f t="shared" si="56"/>
        <v>0</v>
      </c>
      <c r="I335" s="115"/>
      <c r="J335" s="116">
        <f t="shared" si="57"/>
        <v>0</v>
      </c>
      <c r="K335" s="115"/>
      <c r="L335" s="116">
        <f t="shared" si="58"/>
        <v>0</v>
      </c>
      <c r="M335" s="115"/>
      <c r="N335" s="116">
        <f t="shared" si="59"/>
        <v>0</v>
      </c>
      <c r="O335" s="115"/>
      <c r="P335" s="116">
        <f t="shared" si="60"/>
        <v>0</v>
      </c>
      <c r="Q335" s="115"/>
      <c r="R335" s="116">
        <f t="shared" si="61"/>
        <v>0</v>
      </c>
      <c r="S335" s="117">
        <f t="shared" si="62"/>
        <v>0</v>
      </c>
      <c r="T335" s="118">
        <f t="shared" si="63"/>
        <v>0</v>
      </c>
      <c r="U335" s="120"/>
      <c r="V335" s="89"/>
    </row>
    <row r="336" spans="1:22" s="113" customFormat="1" ht="30" hidden="1" customHeight="1">
      <c r="A336" s="128">
        <f>'CONSTRUCTION COST ESTIMATE'!A336</f>
        <v>0</v>
      </c>
      <c r="B336" s="246">
        <f>'CONSTRUCTION COST ESTIMATE'!B336</f>
        <v>506.00099999999998</v>
      </c>
      <c r="C336" s="131" t="str">
        <f>'CONSTRUCTION COST ESTIMATE'!C336</f>
        <v>BOLLARD, REMOVABLE</v>
      </c>
      <c r="D336" s="130">
        <f>'CONSTRUCTION COST ESTIMATE'!BA336</f>
        <v>0</v>
      </c>
      <c r="E336" s="114">
        <f>'CONSTRUCTION COST ESTIMATE'!BC336</f>
        <v>0</v>
      </c>
      <c r="F336" s="129" t="str">
        <f>'CONSTRUCTION COST ESTIMATE'!BB336</f>
        <v>EA</v>
      </c>
      <c r="G336" s="115"/>
      <c r="H336" s="116">
        <f t="shared" si="56"/>
        <v>0</v>
      </c>
      <c r="I336" s="115"/>
      <c r="J336" s="116">
        <f t="shared" si="57"/>
        <v>0</v>
      </c>
      <c r="K336" s="115"/>
      <c r="L336" s="116">
        <f t="shared" si="58"/>
        <v>0</v>
      </c>
      <c r="M336" s="115"/>
      <c r="N336" s="116">
        <f t="shared" si="59"/>
        <v>0</v>
      </c>
      <c r="O336" s="115"/>
      <c r="P336" s="116">
        <f t="shared" si="60"/>
        <v>0</v>
      </c>
      <c r="Q336" s="115"/>
      <c r="R336" s="116">
        <f t="shared" si="61"/>
        <v>0</v>
      </c>
      <c r="S336" s="117">
        <f t="shared" si="62"/>
        <v>0</v>
      </c>
      <c r="T336" s="118">
        <f t="shared" si="63"/>
        <v>0</v>
      </c>
      <c r="U336" s="120"/>
      <c r="V336" s="89"/>
    </row>
    <row r="337" spans="1:22" s="113" customFormat="1" ht="30" hidden="1" customHeight="1">
      <c r="A337" s="128">
        <f>'CONSTRUCTION COST ESTIMATE'!A337</f>
        <v>0</v>
      </c>
      <c r="B337" s="246">
        <f>'CONSTRUCTION COST ESTIMATE'!B337</f>
        <v>506.00200000000001</v>
      </c>
      <c r="C337" s="131" t="str">
        <f>'CONSTRUCTION COST ESTIMATE'!C337</f>
        <v>METAL RAILING</v>
      </c>
      <c r="D337" s="130">
        <f>'CONSTRUCTION COST ESTIMATE'!BA337</f>
        <v>0</v>
      </c>
      <c r="E337" s="114">
        <f>'CONSTRUCTION COST ESTIMATE'!BC337</f>
        <v>0</v>
      </c>
      <c r="F337" s="129" t="str">
        <f>'CONSTRUCTION COST ESTIMATE'!BB337</f>
        <v>LF</v>
      </c>
      <c r="G337" s="115"/>
      <c r="H337" s="116">
        <f t="shared" si="56"/>
        <v>0</v>
      </c>
      <c r="I337" s="115"/>
      <c r="J337" s="116">
        <f t="shared" si="57"/>
        <v>0</v>
      </c>
      <c r="K337" s="115"/>
      <c r="L337" s="116">
        <f t="shared" si="58"/>
        <v>0</v>
      </c>
      <c r="M337" s="115"/>
      <c r="N337" s="116">
        <f t="shared" si="59"/>
        <v>0</v>
      </c>
      <c r="O337" s="115"/>
      <c r="P337" s="116">
        <f t="shared" si="60"/>
        <v>0</v>
      </c>
      <c r="Q337" s="115"/>
      <c r="R337" s="116">
        <f t="shared" si="61"/>
        <v>0</v>
      </c>
      <c r="S337" s="117">
        <f t="shared" si="62"/>
        <v>0</v>
      </c>
      <c r="T337" s="118">
        <f t="shared" si="63"/>
        <v>0</v>
      </c>
      <c r="U337" s="120"/>
      <c r="V337" s="89"/>
    </row>
    <row r="338" spans="1:22" s="113" customFormat="1" ht="30" hidden="1" customHeight="1">
      <c r="A338" s="128">
        <f>'CONSTRUCTION COST ESTIMATE'!A338</f>
        <v>0</v>
      </c>
      <c r="B338" s="246">
        <f>'CONSTRUCTION COST ESTIMATE'!B338</f>
        <v>506.00299999999999</v>
      </c>
      <c r="C338" s="131" t="str">
        <f>'CONSTRUCTION COST ESTIMATE'!C338</f>
        <v>PEDESTRIAN RAIL</v>
      </c>
      <c r="D338" s="130">
        <f>'CONSTRUCTION COST ESTIMATE'!BA338</f>
        <v>0</v>
      </c>
      <c r="E338" s="114">
        <f>'CONSTRUCTION COST ESTIMATE'!BC338</f>
        <v>0</v>
      </c>
      <c r="F338" s="129" t="str">
        <f>'CONSTRUCTION COST ESTIMATE'!BB338</f>
        <v>LF</v>
      </c>
      <c r="G338" s="115"/>
      <c r="H338" s="116">
        <f t="shared" si="56"/>
        <v>0</v>
      </c>
      <c r="I338" s="115"/>
      <c r="J338" s="116">
        <f t="shared" si="57"/>
        <v>0</v>
      </c>
      <c r="K338" s="115"/>
      <c r="L338" s="116">
        <f t="shared" si="58"/>
        <v>0</v>
      </c>
      <c r="M338" s="115"/>
      <c r="N338" s="116">
        <f t="shared" si="59"/>
        <v>0</v>
      </c>
      <c r="O338" s="115"/>
      <c r="P338" s="116">
        <f t="shared" si="60"/>
        <v>0</v>
      </c>
      <c r="Q338" s="115"/>
      <c r="R338" s="116">
        <f t="shared" si="61"/>
        <v>0</v>
      </c>
      <c r="S338" s="117">
        <f t="shared" si="62"/>
        <v>0</v>
      </c>
      <c r="T338" s="118">
        <f t="shared" si="63"/>
        <v>0</v>
      </c>
      <c r="U338" s="120"/>
      <c r="V338" s="89"/>
    </row>
    <row r="339" spans="1:22" s="113" customFormat="1" ht="30" hidden="1" customHeight="1">
      <c r="A339" s="128">
        <f>'CONSTRUCTION COST ESTIMATE'!A339</f>
        <v>0</v>
      </c>
      <c r="B339" s="246">
        <f>'CONSTRUCTION COST ESTIMATE'!B339</f>
        <v>506.00400000000002</v>
      </c>
      <c r="C339" s="131" t="str">
        <f>'CONSTRUCTION COST ESTIMATE'!C339</f>
        <v>SALVAGE RETAINING WALL RAIL</v>
      </c>
      <c r="D339" s="130">
        <f>'CONSTRUCTION COST ESTIMATE'!BA339</f>
        <v>0</v>
      </c>
      <c r="E339" s="114">
        <f>'CONSTRUCTION COST ESTIMATE'!BC339</f>
        <v>0</v>
      </c>
      <c r="F339" s="129" t="str">
        <f>'CONSTRUCTION COST ESTIMATE'!BB339</f>
        <v>LF</v>
      </c>
      <c r="G339" s="115"/>
      <c r="H339" s="116">
        <f t="shared" si="56"/>
        <v>0</v>
      </c>
      <c r="I339" s="115"/>
      <c r="J339" s="116">
        <f t="shared" si="57"/>
        <v>0</v>
      </c>
      <c r="K339" s="115"/>
      <c r="L339" s="116">
        <f t="shared" si="58"/>
        <v>0</v>
      </c>
      <c r="M339" s="115"/>
      <c r="N339" s="116">
        <f t="shared" si="59"/>
        <v>0</v>
      </c>
      <c r="O339" s="115"/>
      <c r="P339" s="116">
        <f t="shared" si="60"/>
        <v>0</v>
      </c>
      <c r="Q339" s="115"/>
      <c r="R339" s="116">
        <f t="shared" si="61"/>
        <v>0</v>
      </c>
      <c r="S339" s="117">
        <f t="shared" si="62"/>
        <v>0</v>
      </c>
      <c r="T339" s="118">
        <f t="shared" si="63"/>
        <v>0</v>
      </c>
      <c r="U339" s="120"/>
      <c r="V339" s="89"/>
    </row>
    <row r="340" spans="1:22" s="113" customFormat="1" ht="30" hidden="1" customHeight="1">
      <c r="A340" s="128">
        <f>'CONSTRUCTION COST ESTIMATE'!A340</f>
        <v>0</v>
      </c>
      <c r="B340" s="246">
        <f>'CONSTRUCTION COST ESTIMATE'!B340</f>
        <v>506.005</v>
      </c>
      <c r="C340" s="131" t="str">
        <f>'CONSTRUCTION COST ESTIMATE'!C340</f>
        <v>MODIFY PARKING CANOPY</v>
      </c>
      <c r="D340" s="130">
        <f>'CONSTRUCTION COST ESTIMATE'!BA340</f>
        <v>0</v>
      </c>
      <c r="E340" s="114">
        <f>'CONSTRUCTION COST ESTIMATE'!BC340</f>
        <v>0</v>
      </c>
      <c r="F340" s="129" t="str">
        <f>'CONSTRUCTION COST ESTIMATE'!BB340</f>
        <v>LS</v>
      </c>
      <c r="G340" s="115"/>
      <c r="H340" s="116">
        <f t="shared" si="56"/>
        <v>0</v>
      </c>
      <c r="I340" s="115"/>
      <c r="J340" s="116">
        <f t="shared" si="57"/>
        <v>0</v>
      </c>
      <c r="K340" s="115"/>
      <c r="L340" s="116">
        <f t="shared" si="58"/>
        <v>0</v>
      </c>
      <c r="M340" s="115"/>
      <c r="N340" s="116">
        <f t="shared" si="59"/>
        <v>0</v>
      </c>
      <c r="O340" s="115"/>
      <c r="P340" s="116">
        <f t="shared" si="60"/>
        <v>0</v>
      </c>
      <c r="Q340" s="115"/>
      <c r="R340" s="116">
        <f t="shared" si="61"/>
        <v>0</v>
      </c>
      <c r="S340" s="117">
        <f t="shared" si="62"/>
        <v>0</v>
      </c>
      <c r="T340" s="118">
        <f t="shared" si="63"/>
        <v>0</v>
      </c>
      <c r="U340" s="120"/>
      <c r="V340" s="89"/>
    </row>
    <row r="341" spans="1:22" s="113" customFormat="1" ht="30" hidden="1" customHeight="1">
      <c r="A341" s="128">
        <f>'CONSTRUCTION COST ESTIMATE'!A341</f>
        <v>0</v>
      </c>
      <c r="B341" s="246">
        <f>'CONSTRUCTION COST ESTIMATE'!B341</f>
        <v>506.00599999999997</v>
      </c>
      <c r="C341" s="131" t="str">
        <f>'CONSTRUCTION COST ESTIMATE'!C341</f>
        <v>STRUCTURAL STEEL</v>
      </c>
      <c r="D341" s="130">
        <f>'CONSTRUCTION COST ESTIMATE'!BA341</f>
        <v>0</v>
      </c>
      <c r="E341" s="114">
        <f>'CONSTRUCTION COST ESTIMATE'!BC341</f>
        <v>0</v>
      </c>
      <c r="F341" s="129" t="str">
        <f>'CONSTRUCTION COST ESTIMATE'!BB341</f>
        <v>LB</v>
      </c>
      <c r="G341" s="115"/>
      <c r="H341" s="116">
        <f t="shared" si="56"/>
        <v>0</v>
      </c>
      <c r="I341" s="115"/>
      <c r="J341" s="116">
        <f t="shared" si="57"/>
        <v>0</v>
      </c>
      <c r="K341" s="115"/>
      <c r="L341" s="116">
        <f t="shared" si="58"/>
        <v>0</v>
      </c>
      <c r="M341" s="115"/>
      <c r="N341" s="116">
        <f t="shared" si="59"/>
        <v>0</v>
      </c>
      <c r="O341" s="115"/>
      <c r="P341" s="116">
        <f t="shared" si="60"/>
        <v>0</v>
      </c>
      <c r="Q341" s="115"/>
      <c r="R341" s="116">
        <f t="shared" si="61"/>
        <v>0</v>
      </c>
      <c r="S341" s="117">
        <f t="shared" si="62"/>
        <v>0</v>
      </c>
      <c r="T341" s="118">
        <f t="shared" si="63"/>
        <v>0</v>
      </c>
      <c r="U341" s="120"/>
      <c r="V341" s="89"/>
    </row>
    <row r="342" spans="1:22" s="113" customFormat="1" ht="30" hidden="1" customHeight="1">
      <c r="A342" s="128">
        <f>'CONSTRUCTION COST ESTIMATE'!A342</f>
        <v>0</v>
      </c>
      <c r="B342" s="246">
        <f>'CONSTRUCTION COST ESTIMATE'!B342</f>
        <v>506.00700000000001</v>
      </c>
      <c r="C342" s="131" t="str">
        <f>'CONSTRUCTION COST ESTIMATE'!C342</f>
        <v>STEEL SHADE STRUCUTRE</v>
      </c>
      <c r="D342" s="130">
        <f>'CONSTRUCTION COST ESTIMATE'!BA342</f>
        <v>0</v>
      </c>
      <c r="E342" s="114">
        <f>'CONSTRUCTION COST ESTIMATE'!BC342</f>
        <v>0</v>
      </c>
      <c r="F342" s="129" t="str">
        <f>'CONSTRUCTION COST ESTIMATE'!BB342</f>
        <v>LS</v>
      </c>
      <c r="G342" s="115"/>
      <c r="H342" s="116">
        <f t="shared" ref="H342:H481" si="64">G342*E342</f>
        <v>0</v>
      </c>
      <c r="I342" s="115"/>
      <c r="J342" s="116">
        <f t="shared" ref="J342:J481" si="65">I342*E342</f>
        <v>0</v>
      </c>
      <c r="K342" s="115"/>
      <c r="L342" s="116">
        <f t="shared" ref="L342:L481" si="66">K342*E342</f>
        <v>0</v>
      </c>
      <c r="M342" s="115"/>
      <c r="N342" s="116">
        <f t="shared" ref="N342:N481" si="67">M342*E342</f>
        <v>0</v>
      </c>
      <c r="O342" s="115"/>
      <c r="P342" s="116">
        <f t="shared" ref="P342:P481" si="68">O342*E342</f>
        <v>0</v>
      </c>
      <c r="Q342" s="115"/>
      <c r="R342" s="116">
        <f t="shared" ref="R342:R481" si="69">Q342*E342</f>
        <v>0</v>
      </c>
      <c r="S342" s="117">
        <f t="shared" ref="S342:S481" si="70">G342+I342+K342+M342+O342+Q342</f>
        <v>0</v>
      </c>
      <c r="T342" s="118">
        <f t="shared" ref="T342:T481" si="71">S342*E342</f>
        <v>0</v>
      </c>
      <c r="U342" s="120"/>
      <c r="V342" s="89"/>
    </row>
    <row r="343" spans="1:22" s="113" customFormat="1" ht="30" hidden="1" customHeight="1">
      <c r="A343" s="128">
        <f>'CONSTRUCTION COST ESTIMATE'!A343</f>
        <v>0</v>
      </c>
      <c r="B343" s="246">
        <f>'CONSTRUCTION COST ESTIMATE'!B343</f>
        <v>506.00799999999998</v>
      </c>
      <c r="C343" s="131" t="str">
        <f>'CONSTRUCTION COST ESTIMATE'!C343</f>
        <v>TRIANGULAR KIOSK</v>
      </c>
      <c r="D343" s="130">
        <f>'CONSTRUCTION COST ESTIMATE'!BA343</f>
        <v>0</v>
      </c>
      <c r="E343" s="114">
        <f>'CONSTRUCTION COST ESTIMATE'!BC343</f>
        <v>0</v>
      </c>
      <c r="F343" s="129" t="str">
        <f>'CONSTRUCTION COST ESTIMATE'!BB343</f>
        <v>LS</v>
      </c>
      <c r="G343" s="115"/>
      <c r="H343" s="116">
        <f t="shared" si="64"/>
        <v>0</v>
      </c>
      <c r="I343" s="115"/>
      <c r="J343" s="116">
        <f t="shared" si="65"/>
        <v>0</v>
      </c>
      <c r="K343" s="115"/>
      <c r="L343" s="116">
        <f t="shared" si="66"/>
        <v>0</v>
      </c>
      <c r="M343" s="115"/>
      <c r="N343" s="116">
        <f t="shared" si="67"/>
        <v>0</v>
      </c>
      <c r="O343" s="115"/>
      <c r="P343" s="116">
        <f t="shared" si="68"/>
        <v>0</v>
      </c>
      <c r="Q343" s="115"/>
      <c r="R343" s="116">
        <f t="shared" si="69"/>
        <v>0</v>
      </c>
      <c r="S343" s="117">
        <f t="shared" si="70"/>
        <v>0</v>
      </c>
      <c r="T343" s="118">
        <f t="shared" si="71"/>
        <v>0</v>
      </c>
      <c r="U343" s="120"/>
      <c r="V343" s="89"/>
    </row>
    <row r="344" spans="1:22" s="113" customFormat="1" ht="30" hidden="1" customHeight="1">
      <c r="A344" s="128">
        <f>'CONSTRUCTION COST ESTIMATE'!A344</f>
        <v>0</v>
      </c>
      <c r="B344" s="246">
        <f>'CONSTRUCTION COST ESTIMATE'!B344</f>
        <v>508.00049999999999</v>
      </c>
      <c r="C344" s="131" t="str">
        <f>'CONSTRUCTION COST ESTIMATE'!C344</f>
        <v>DIAMETER CIDH PILE (48 INCH)</v>
      </c>
      <c r="D344" s="130">
        <f>'CONSTRUCTION COST ESTIMATE'!BA344</f>
        <v>0</v>
      </c>
      <c r="E344" s="114">
        <f>'CONSTRUCTION COST ESTIMATE'!BC344</f>
        <v>0</v>
      </c>
      <c r="F344" s="129" t="str">
        <f>'CONSTRUCTION COST ESTIMATE'!BB344</f>
        <v>LS</v>
      </c>
      <c r="G344" s="115"/>
      <c r="H344" s="116">
        <f t="shared" si="64"/>
        <v>0</v>
      </c>
      <c r="I344" s="115"/>
      <c r="J344" s="116">
        <f t="shared" si="65"/>
        <v>0</v>
      </c>
      <c r="K344" s="115"/>
      <c r="L344" s="116">
        <f t="shared" si="66"/>
        <v>0</v>
      </c>
      <c r="M344" s="115"/>
      <c r="N344" s="116">
        <f t="shared" si="67"/>
        <v>0</v>
      </c>
      <c r="O344" s="115"/>
      <c r="P344" s="116">
        <f t="shared" si="68"/>
        <v>0</v>
      </c>
      <c r="Q344" s="115"/>
      <c r="R344" s="116">
        <f t="shared" si="69"/>
        <v>0</v>
      </c>
      <c r="S344" s="117">
        <f t="shared" si="70"/>
        <v>0</v>
      </c>
      <c r="T344" s="118">
        <f t="shared" si="71"/>
        <v>0</v>
      </c>
      <c r="U344" s="120"/>
      <c r="V344" s="89"/>
    </row>
    <row r="345" spans="1:22" s="113" customFormat="1" ht="30" hidden="1" customHeight="1">
      <c r="A345" s="128">
        <f>'CONSTRUCTION COST ESTIMATE'!A345</f>
        <v>0</v>
      </c>
      <c r="B345" s="246">
        <f>'CONSTRUCTION COST ESTIMATE'!B345</f>
        <v>508.00099999999998</v>
      </c>
      <c r="C345" s="131" t="str">
        <f>'CONSTRUCTION COST ESTIMATE'!C345</f>
        <v>DIAMETER CIDH PILE (72 INCH)</v>
      </c>
      <c r="D345" s="130">
        <f>'CONSTRUCTION COST ESTIMATE'!BA345</f>
        <v>0</v>
      </c>
      <c r="E345" s="114">
        <f>'CONSTRUCTION COST ESTIMATE'!BC345</f>
        <v>0</v>
      </c>
      <c r="F345" s="129" t="str">
        <f>'CONSTRUCTION COST ESTIMATE'!BB345</f>
        <v>LS</v>
      </c>
      <c r="G345" s="115"/>
      <c r="H345" s="116">
        <f t="shared" si="64"/>
        <v>0</v>
      </c>
      <c r="I345" s="115"/>
      <c r="J345" s="116">
        <f t="shared" si="65"/>
        <v>0</v>
      </c>
      <c r="K345" s="115"/>
      <c r="L345" s="116">
        <f t="shared" si="66"/>
        <v>0</v>
      </c>
      <c r="M345" s="115"/>
      <c r="N345" s="116">
        <f t="shared" si="67"/>
        <v>0</v>
      </c>
      <c r="O345" s="115"/>
      <c r="P345" s="116">
        <f t="shared" si="68"/>
        <v>0</v>
      </c>
      <c r="Q345" s="115"/>
      <c r="R345" s="116">
        <f t="shared" si="69"/>
        <v>0</v>
      </c>
      <c r="S345" s="117">
        <f t="shared" si="70"/>
        <v>0</v>
      </c>
      <c r="T345" s="118">
        <f t="shared" si="71"/>
        <v>0</v>
      </c>
      <c r="U345" s="120"/>
      <c r="V345" s="89"/>
    </row>
    <row r="346" spans="1:22" s="113" customFormat="1" ht="30" hidden="1" customHeight="1">
      <c r="A346" s="128">
        <f>'CONSTRUCTION COST ESTIMATE'!A346</f>
        <v>0</v>
      </c>
      <c r="B346" s="246">
        <f>'CONSTRUCTION COST ESTIMATE'!B346</f>
        <v>509.05029999999999</v>
      </c>
      <c r="C346" s="131" t="str">
        <f>'CONSTRUCTION COST ESTIMATE'!C346</f>
        <v>5 FOOT X 3 FOOT PRECAST REINFORCED CONCRETE BOX</v>
      </c>
      <c r="D346" s="130">
        <f>'CONSTRUCTION COST ESTIMATE'!BA346</f>
        <v>0</v>
      </c>
      <c r="E346" s="114">
        <f>'CONSTRUCTION COST ESTIMATE'!BC346</f>
        <v>0</v>
      </c>
      <c r="F346" s="129" t="str">
        <f>'CONSTRUCTION COST ESTIMATE'!BB346</f>
        <v>LF</v>
      </c>
      <c r="G346" s="115"/>
      <c r="H346" s="116">
        <f t="shared" ref="H346:H409" si="72">G346*E346</f>
        <v>0</v>
      </c>
      <c r="I346" s="115"/>
      <c r="J346" s="116">
        <f t="shared" ref="J346:J409" si="73">I346*E346</f>
        <v>0</v>
      </c>
      <c r="K346" s="115"/>
      <c r="L346" s="116">
        <f t="shared" ref="L346:L409" si="74">K346*E346</f>
        <v>0</v>
      </c>
      <c r="M346" s="115"/>
      <c r="N346" s="116">
        <f t="shared" ref="N346:N409" si="75">M346*E346</f>
        <v>0</v>
      </c>
      <c r="O346" s="115"/>
      <c r="P346" s="116">
        <f t="shared" ref="P346:P409" si="76">O346*E346</f>
        <v>0</v>
      </c>
      <c r="Q346" s="115"/>
      <c r="R346" s="116">
        <f t="shared" ref="R346:R409" si="77">Q346*E346</f>
        <v>0</v>
      </c>
      <c r="S346" s="117">
        <f t="shared" ref="S346:S409" si="78">G346+I346+K346+M346+O346+Q346</f>
        <v>0</v>
      </c>
      <c r="T346" s="118">
        <f t="shared" ref="T346:T409" si="79">S346*E346</f>
        <v>0</v>
      </c>
      <c r="U346" s="120"/>
      <c r="V346" s="89"/>
    </row>
    <row r="347" spans="1:22" s="113" customFormat="1" ht="30" hidden="1" customHeight="1">
      <c r="A347" s="128">
        <f>'CONSTRUCTION COST ESTIMATE'!A347</f>
        <v>0</v>
      </c>
      <c r="B347" s="246">
        <f>'CONSTRUCTION COST ESTIMATE'!B347</f>
        <v>509.05040000000002</v>
      </c>
      <c r="C347" s="131" t="str">
        <f>'CONSTRUCTION COST ESTIMATE'!C347</f>
        <v>5 FOOT X 4 FOOT PRECAST REINFORCED CONCRETE BOX</v>
      </c>
      <c r="D347" s="130">
        <f>'CONSTRUCTION COST ESTIMATE'!BA347</f>
        <v>0</v>
      </c>
      <c r="E347" s="114">
        <f>'CONSTRUCTION COST ESTIMATE'!BC347</f>
        <v>0</v>
      </c>
      <c r="F347" s="129" t="str">
        <f>'CONSTRUCTION COST ESTIMATE'!BB347</f>
        <v>LF</v>
      </c>
      <c r="G347" s="115"/>
      <c r="H347" s="116">
        <f t="shared" si="72"/>
        <v>0</v>
      </c>
      <c r="I347" s="115"/>
      <c r="J347" s="116">
        <f t="shared" si="73"/>
        <v>0</v>
      </c>
      <c r="K347" s="115"/>
      <c r="L347" s="116">
        <f t="shared" si="74"/>
        <v>0</v>
      </c>
      <c r="M347" s="115"/>
      <c r="N347" s="116">
        <f t="shared" si="75"/>
        <v>0</v>
      </c>
      <c r="O347" s="115"/>
      <c r="P347" s="116">
        <f t="shared" si="76"/>
        <v>0</v>
      </c>
      <c r="Q347" s="115"/>
      <c r="R347" s="116">
        <f t="shared" si="77"/>
        <v>0</v>
      </c>
      <c r="S347" s="117">
        <f t="shared" si="78"/>
        <v>0</v>
      </c>
      <c r="T347" s="118">
        <f t="shared" si="79"/>
        <v>0</v>
      </c>
      <c r="U347" s="120"/>
      <c r="V347" s="89"/>
    </row>
    <row r="348" spans="1:22" s="113" customFormat="1" ht="30" hidden="1" customHeight="1">
      <c r="A348" s="128">
        <f>'CONSTRUCTION COST ESTIMATE'!A348</f>
        <v>0</v>
      </c>
      <c r="B348" s="246">
        <f>'CONSTRUCTION COST ESTIMATE'!B348</f>
        <v>509.0505</v>
      </c>
      <c r="C348" s="131" t="str">
        <f>'CONSTRUCTION COST ESTIMATE'!C348</f>
        <v>5 FOOT X 5 FOOT PRECAST REINFORCED CONCRETE BOX</v>
      </c>
      <c r="D348" s="130">
        <f>'CONSTRUCTION COST ESTIMATE'!BA348</f>
        <v>0</v>
      </c>
      <c r="E348" s="114">
        <f>'CONSTRUCTION COST ESTIMATE'!BC348</f>
        <v>0</v>
      </c>
      <c r="F348" s="129" t="str">
        <f>'CONSTRUCTION COST ESTIMATE'!BB348</f>
        <v>LF</v>
      </c>
      <c r="G348" s="115"/>
      <c r="H348" s="116">
        <f t="shared" si="72"/>
        <v>0</v>
      </c>
      <c r="I348" s="115"/>
      <c r="J348" s="116">
        <f t="shared" si="73"/>
        <v>0</v>
      </c>
      <c r="K348" s="115"/>
      <c r="L348" s="116">
        <f t="shared" si="74"/>
        <v>0</v>
      </c>
      <c r="M348" s="115"/>
      <c r="N348" s="116">
        <f t="shared" si="75"/>
        <v>0</v>
      </c>
      <c r="O348" s="115"/>
      <c r="P348" s="116">
        <f t="shared" si="76"/>
        <v>0</v>
      </c>
      <c r="Q348" s="115"/>
      <c r="R348" s="116">
        <f t="shared" si="77"/>
        <v>0</v>
      </c>
      <c r="S348" s="117">
        <f t="shared" si="78"/>
        <v>0</v>
      </c>
      <c r="T348" s="118">
        <f t="shared" si="79"/>
        <v>0</v>
      </c>
      <c r="U348" s="120"/>
      <c r="V348" s="89"/>
    </row>
    <row r="349" spans="1:22" s="113" customFormat="1" ht="30" hidden="1" customHeight="1">
      <c r="A349" s="128">
        <f>'CONSTRUCTION COST ESTIMATE'!A349</f>
        <v>0</v>
      </c>
      <c r="B349" s="246">
        <f>'CONSTRUCTION COST ESTIMATE'!B349</f>
        <v>509.06029999999998</v>
      </c>
      <c r="C349" s="131" t="str">
        <f>'CONSTRUCTION COST ESTIMATE'!C349</f>
        <v>6 FOOT X 3 FOOT PRECAST REINFORCED CONCRETE BOX</v>
      </c>
      <c r="D349" s="130">
        <f>'CONSTRUCTION COST ESTIMATE'!BA349</f>
        <v>0</v>
      </c>
      <c r="E349" s="114">
        <f>'CONSTRUCTION COST ESTIMATE'!BC349</f>
        <v>0</v>
      </c>
      <c r="F349" s="129" t="str">
        <f>'CONSTRUCTION COST ESTIMATE'!BB349</f>
        <v>LF</v>
      </c>
      <c r="G349" s="115"/>
      <c r="H349" s="116">
        <f t="shared" si="72"/>
        <v>0</v>
      </c>
      <c r="I349" s="115"/>
      <c r="J349" s="116">
        <f t="shared" si="73"/>
        <v>0</v>
      </c>
      <c r="K349" s="115"/>
      <c r="L349" s="116">
        <f t="shared" si="74"/>
        <v>0</v>
      </c>
      <c r="M349" s="115"/>
      <c r="N349" s="116">
        <f t="shared" si="75"/>
        <v>0</v>
      </c>
      <c r="O349" s="115"/>
      <c r="P349" s="116">
        <f t="shared" si="76"/>
        <v>0</v>
      </c>
      <c r="Q349" s="115"/>
      <c r="R349" s="116">
        <f t="shared" si="77"/>
        <v>0</v>
      </c>
      <c r="S349" s="117">
        <f t="shared" si="78"/>
        <v>0</v>
      </c>
      <c r="T349" s="118">
        <f t="shared" si="79"/>
        <v>0</v>
      </c>
      <c r="U349" s="120"/>
      <c r="V349" s="89"/>
    </row>
    <row r="350" spans="1:22" s="113" customFormat="1" ht="30" hidden="1" customHeight="1">
      <c r="A350" s="128">
        <f>'CONSTRUCTION COST ESTIMATE'!A350</f>
        <v>0</v>
      </c>
      <c r="B350" s="246">
        <f>'CONSTRUCTION COST ESTIMATE'!B350</f>
        <v>509.06040000000002</v>
      </c>
      <c r="C350" s="131" t="str">
        <f>'CONSTRUCTION COST ESTIMATE'!C350</f>
        <v>6 FOOT X 4 FOOT PRECAST REINFORCED CONCRETE BOX</v>
      </c>
      <c r="D350" s="130">
        <f>'CONSTRUCTION COST ESTIMATE'!BA350</f>
        <v>0</v>
      </c>
      <c r="E350" s="114">
        <f>'CONSTRUCTION COST ESTIMATE'!BC350</f>
        <v>0</v>
      </c>
      <c r="F350" s="129" t="str">
        <f>'CONSTRUCTION COST ESTIMATE'!BB350</f>
        <v>LF</v>
      </c>
      <c r="G350" s="115"/>
      <c r="H350" s="116">
        <f t="shared" si="72"/>
        <v>0</v>
      </c>
      <c r="I350" s="115"/>
      <c r="J350" s="116">
        <f t="shared" si="73"/>
        <v>0</v>
      </c>
      <c r="K350" s="115"/>
      <c r="L350" s="116">
        <f t="shared" si="74"/>
        <v>0</v>
      </c>
      <c r="M350" s="115"/>
      <c r="N350" s="116">
        <f t="shared" si="75"/>
        <v>0</v>
      </c>
      <c r="O350" s="115"/>
      <c r="P350" s="116">
        <f t="shared" si="76"/>
        <v>0</v>
      </c>
      <c r="Q350" s="115"/>
      <c r="R350" s="116">
        <f t="shared" si="77"/>
        <v>0</v>
      </c>
      <c r="S350" s="117">
        <f t="shared" si="78"/>
        <v>0</v>
      </c>
      <c r="T350" s="118">
        <f t="shared" si="79"/>
        <v>0</v>
      </c>
      <c r="U350" s="120"/>
      <c r="V350" s="89"/>
    </row>
    <row r="351" spans="1:22" s="113" customFormat="1" ht="30" hidden="1" customHeight="1">
      <c r="A351" s="128">
        <f>'CONSTRUCTION COST ESTIMATE'!A351</f>
        <v>0</v>
      </c>
      <c r="B351" s="246">
        <f>'CONSTRUCTION COST ESTIMATE'!B351</f>
        <v>509.06049999999999</v>
      </c>
      <c r="C351" s="131" t="str">
        <f>'CONSTRUCTION COST ESTIMATE'!C351</f>
        <v>6 FOOT X 5 FOOT PRECAST REINFORCED CONCRETE BOX</v>
      </c>
      <c r="D351" s="130">
        <f>'CONSTRUCTION COST ESTIMATE'!BA351</f>
        <v>0</v>
      </c>
      <c r="E351" s="114">
        <f>'CONSTRUCTION COST ESTIMATE'!BC351</f>
        <v>0</v>
      </c>
      <c r="F351" s="129" t="str">
        <f>'CONSTRUCTION COST ESTIMATE'!BB351</f>
        <v>LF</v>
      </c>
      <c r="G351" s="115"/>
      <c r="H351" s="116">
        <f t="shared" si="72"/>
        <v>0</v>
      </c>
      <c r="I351" s="115"/>
      <c r="J351" s="116">
        <f t="shared" si="73"/>
        <v>0</v>
      </c>
      <c r="K351" s="115"/>
      <c r="L351" s="116">
        <f t="shared" si="74"/>
        <v>0</v>
      </c>
      <c r="M351" s="115"/>
      <c r="N351" s="116">
        <f t="shared" si="75"/>
        <v>0</v>
      </c>
      <c r="O351" s="115"/>
      <c r="P351" s="116">
        <f t="shared" si="76"/>
        <v>0</v>
      </c>
      <c r="Q351" s="115"/>
      <c r="R351" s="116">
        <f t="shared" si="77"/>
        <v>0</v>
      </c>
      <c r="S351" s="117">
        <f t="shared" si="78"/>
        <v>0</v>
      </c>
      <c r="T351" s="118">
        <f t="shared" si="79"/>
        <v>0</v>
      </c>
      <c r="U351" s="120"/>
      <c r="V351" s="89"/>
    </row>
    <row r="352" spans="1:22" s="113" customFormat="1" ht="30" hidden="1" customHeight="1">
      <c r="A352" s="128">
        <f>'CONSTRUCTION COST ESTIMATE'!A352</f>
        <v>0</v>
      </c>
      <c r="B352" s="246">
        <f>'CONSTRUCTION COST ESTIMATE'!B352</f>
        <v>509.06060000000002</v>
      </c>
      <c r="C352" s="131" t="str">
        <f>'CONSTRUCTION COST ESTIMATE'!C352</f>
        <v>6 FOOT X 6 FOOT PRECAST REINFORCED CONCRETE BOX</v>
      </c>
      <c r="D352" s="130">
        <f>'CONSTRUCTION COST ESTIMATE'!BA352</f>
        <v>0</v>
      </c>
      <c r="E352" s="114">
        <f>'CONSTRUCTION COST ESTIMATE'!BC352</f>
        <v>0</v>
      </c>
      <c r="F352" s="129" t="str">
        <f>'CONSTRUCTION COST ESTIMATE'!BB352</f>
        <v>LF</v>
      </c>
      <c r="G352" s="115"/>
      <c r="H352" s="116">
        <f t="shared" si="72"/>
        <v>0</v>
      </c>
      <c r="I352" s="115"/>
      <c r="J352" s="116">
        <f t="shared" si="73"/>
        <v>0</v>
      </c>
      <c r="K352" s="115"/>
      <c r="L352" s="116">
        <f t="shared" si="74"/>
        <v>0</v>
      </c>
      <c r="M352" s="115"/>
      <c r="N352" s="116">
        <f t="shared" si="75"/>
        <v>0</v>
      </c>
      <c r="O352" s="115"/>
      <c r="P352" s="116">
        <f t="shared" si="76"/>
        <v>0</v>
      </c>
      <c r="Q352" s="115"/>
      <c r="R352" s="116">
        <f t="shared" si="77"/>
        <v>0</v>
      </c>
      <c r="S352" s="117">
        <f t="shared" si="78"/>
        <v>0</v>
      </c>
      <c r="T352" s="118">
        <f t="shared" si="79"/>
        <v>0</v>
      </c>
      <c r="U352" s="120"/>
      <c r="V352" s="89"/>
    </row>
    <row r="353" spans="1:22" s="113" customFormat="1" ht="30" hidden="1" customHeight="1">
      <c r="A353" s="128">
        <f>'CONSTRUCTION COST ESTIMATE'!A353</f>
        <v>0</v>
      </c>
      <c r="B353" s="246">
        <f>'CONSTRUCTION COST ESTIMATE'!B353</f>
        <v>509.07029999999997</v>
      </c>
      <c r="C353" s="131" t="str">
        <f>'CONSTRUCTION COST ESTIMATE'!C353</f>
        <v>7 FOOT X 3 FOOT PRECAST REINFORCED CONCRETE BOX</v>
      </c>
      <c r="D353" s="130">
        <f>'CONSTRUCTION COST ESTIMATE'!BA353</f>
        <v>0</v>
      </c>
      <c r="E353" s="114">
        <f>'CONSTRUCTION COST ESTIMATE'!BC353</f>
        <v>0</v>
      </c>
      <c r="F353" s="129" t="str">
        <f>'CONSTRUCTION COST ESTIMATE'!BB353</f>
        <v>LF</v>
      </c>
      <c r="G353" s="115"/>
      <c r="H353" s="116">
        <f t="shared" si="72"/>
        <v>0</v>
      </c>
      <c r="I353" s="115"/>
      <c r="J353" s="116">
        <f t="shared" si="73"/>
        <v>0</v>
      </c>
      <c r="K353" s="115"/>
      <c r="L353" s="116">
        <f t="shared" si="74"/>
        <v>0</v>
      </c>
      <c r="M353" s="115"/>
      <c r="N353" s="116">
        <f t="shared" si="75"/>
        <v>0</v>
      </c>
      <c r="O353" s="115"/>
      <c r="P353" s="116">
        <f t="shared" si="76"/>
        <v>0</v>
      </c>
      <c r="Q353" s="115"/>
      <c r="R353" s="116">
        <f t="shared" si="77"/>
        <v>0</v>
      </c>
      <c r="S353" s="117">
        <f t="shared" si="78"/>
        <v>0</v>
      </c>
      <c r="T353" s="118">
        <f t="shared" si="79"/>
        <v>0</v>
      </c>
      <c r="U353" s="120"/>
      <c r="V353" s="89"/>
    </row>
    <row r="354" spans="1:22" s="113" customFormat="1" ht="30" hidden="1" customHeight="1">
      <c r="A354" s="128">
        <f>'CONSTRUCTION COST ESTIMATE'!A354</f>
        <v>0</v>
      </c>
      <c r="B354" s="246">
        <f>'CONSTRUCTION COST ESTIMATE'!B354</f>
        <v>509.07040000000001</v>
      </c>
      <c r="C354" s="131" t="str">
        <f>'CONSTRUCTION COST ESTIMATE'!C354</f>
        <v>7 FOOT X 4 FOOT PRECAST REINFORCED CONCRETE BOX</v>
      </c>
      <c r="D354" s="130">
        <f>'CONSTRUCTION COST ESTIMATE'!BA354</f>
        <v>0</v>
      </c>
      <c r="E354" s="114">
        <f>'CONSTRUCTION COST ESTIMATE'!BC354</f>
        <v>0</v>
      </c>
      <c r="F354" s="129" t="str">
        <f>'CONSTRUCTION COST ESTIMATE'!BB354</f>
        <v>LF</v>
      </c>
      <c r="G354" s="115"/>
      <c r="H354" s="116">
        <f t="shared" si="72"/>
        <v>0</v>
      </c>
      <c r="I354" s="115"/>
      <c r="J354" s="116">
        <f t="shared" si="73"/>
        <v>0</v>
      </c>
      <c r="K354" s="115"/>
      <c r="L354" s="116">
        <f t="shared" si="74"/>
        <v>0</v>
      </c>
      <c r="M354" s="115"/>
      <c r="N354" s="116">
        <f t="shared" si="75"/>
        <v>0</v>
      </c>
      <c r="O354" s="115"/>
      <c r="P354" s="116">
        <f t="shared" si="76"/>
        <v>0</v>
      </c>
      <c r="Q354" s="115"/>
      <c r="R354" s="116">
        <f t="shared" si="77"/>
        <v>0</v>
      </c>
      <c r="S354" s="117">
        <f t="shared" si="78"/>
        <v>0</v>
      </c>
      <c r="T354" s="118">
        <f t="shared" si="79"/>
        <v>0</v>
      </c>
      <c r="U354" s="120"/>
      <c r="V354" s="89"/>
    </row>
    <row r="355" spans="1:22" s="113" customFormat="1" ht="30" hidden="1" customHeight="1">
      <c r="A355" s="128">
        <f>'CONSTRUCTION COST ESTIMATE'!A355</f>
        <v>0</v>
      </c>
      <c r="B355" s="246">
        <f>'CONSTRUCTION COST ESTIMATE'!B355</f>
        <v>509.07049999999998</v>
      </c>
      <c r="C355" s="131" t="str">
        <f>'CONSTRUCTION COST ESTIMATE'!C355</f>
        <v>7 FOOT X 5 FOOT PRECAST REINFORCED CONCRETE BOX</v>
      </c>
      <c r="D355" s="130">
        <f>'CONSTRUCTION COST ESTIMATE'!BA355</f>
        <v>0</v>
      </c>
      <c r="E355" s="114">
        <f>'CONSTRUCTION COST ESTIMATE'!BC355</f>
        <v>0</v>
      </c>
      <c r="F355" s="129" t="str">
        <f>'CONSTRUCTION COST ESTIMATE'!BB355</f>
        <v>LF</v>
      </c>
      <c r="G355" s="115"/>
      <c r="H355" s="116">
        <f t="shared" si="72"/>
        <v>0</v>
      </c>
      <c r="I355" s="115"/>
      <c r="J355" s="116">
        <f t="shared" si="73"/>
        <v>0</v>
      </c>
      <c r="K355" s="115"/>
      <c r="L355" s="116">
        <f t="shared" si="74"/>
        <v>0</v>
      </c>
      <c r="M355" s="115"/>
      <c r="N355" s="116">
        <f t="shared" si="75"/>
        <v>0</v>
      </c>
      <c r="O355" s="115"/>
      <c r="P355" s="116">
        <f t="shared" si="76"/>
        <v>0</v>
      </c>
      <c r="Q355" s="115"/>
      <c r="R355" s="116">
        <f t="shared" si="77"/>
        <v>0</v>
      </c>
      <c r="S355" s="117">
        <f t="shared" si="78"/>
        <v>0</v>
      </c>
      <c r="T355" s="118">
        <f t="shared" si="79"/>
        <v>0</v>
      </c>
      <c r="U355" s="120"/>
      <c r="V355" s="89"/>
    </row>
    <row r="356" spans="1:22" s="113" customFormat="1" ht="30" hidden="1" customHeight="1">
      <c r="A356" s="128">
        <f>'CONSTRUCTION COST ESTIMATE'!A356</f>
        <v>0</v>
      </c>
      <c r="B356" s="246">
        <f>'CONSTRUCTION COST ESTIMATE'!B356</f>
        <v>509.07060000000001</v>
      </c>
      <c r="C356" s="131" t="str">
        <f>'CONSTRUCTION COST ESTIMATE'!C356</f>
        <v>7 FOOT X 6 FOOT PRECAST REINFORCED CONCRETE BOX</v>
      </c>
      <c r="D356" s="130">
        <f>'CONSTRUCTION COST ESTIMATE'!BA356</f>
        <v>0</v>
      </c>
      <c r="E356" s="114">
        <f>'CONSTRUCTION COST ESTIMATE'!BC356</f>
        <v>0</v>
      </c>
      <c r="F356" s="129" t="str">
        <f>'CONSTRUCTION COST ESTIMATE'!BB356</f>
        <v>LF</v>
      </c>
      <c r="G356" s="115"/>
      <c r="H356" s="116">
        <f t="shared" si="72"/>
        <v>0</v>
      </c>
      <c r="I356" s="115"/>
      <c r="J356" s="116">
        <f t="shared" si="73"/>
        <v>0</v>
      </c>
      <c r="K356" s="115"/>
      <c r="L356" s="116">
        <f t="shared" si="74"/>
        <v>0</v>
      </c>
      <c r="M356" s="115"/>
      <c r="N356" s="116">
        <f t="shared" si="75"/>
        <v>0</v>
      </c>
      <c r="O356" s="115"/>
      <c r="P356" s="116">
        <f t="shared" si="76"/>
        <v>0</v>
      </c>
      <c r="Q356" s="115"/>
      <c r="R356" s="116">
        <f t="shared" si="77"/>
        <v>0</v>
      </c>
      <c r="S356" s="117">
        <f t="shared" si="78"/>
        <v>0</v>
      </c>
      <c r="T356" s="118">
        <f t="shared" si="79"/>
        <v>0</v>
      </c>
      <c r="U356" s="120"/>
      <c r="V356" s="89"/>
    </row>
    <row r="357" spans="1:22" s="113" customFormat="1" ht="30" hidden="1" customHeight="1">
      <c r="A357" s="128">
        <f>'CONSTRUCTION COST ESTIMATE'!A357</f>
        <v>0</v>
      </c>
      <c r="B357" s="246">
        <f>'CONSTRUCTION COST ESTIMATE'!B357</f>
        <v>509.07069999999999</v>
      </c>
      <c r="C357" s="131" t="str">
        <f>'CONSTRUCTION COST ESTIMATE'!C357</f>
        <v>7 FOOT X 7 FOOT PRECAST REINFORCED CONCRETE BOX</v>
      </c>
      <c r="D357" s="130">
        <f>'CONSTRUCTION COST ESTIMATE'!BA357</f>
        <v>0</v>
      </c>
      <c r="E357" s="114">
        <f>'CONSTRUCTION COST ESTIMATE'!BC357</f>
        <v>0</v>
      </c>
      <c r="F357" s="129" t="str">
        <f>'CONSTRUCTION COST ESTIMATE'!BB357</f>
        <v>LF</v>
      </c>
      <c r="G357" s="115"/>
      <c r="H357" s="116">
        <f t="shared" si="72"/>
        <v>0</v>
      </c>
      <c r="I357" s="115"/>
      <c r="J357" s="116">
        <f t="shared" si="73"/>
        <v>0</v>
      </c>
      <c r="K357" s="115"/>
      <c r="L357" s="116">
        <f t="shared" si="74"/>
        <v>0</v>
      </c>
      <c r="M357" s="115"/>
      <c r="N357" s="116">
        <f t="shared" si="75"/>
        <v>0</v>
      </c>
      <c r="O357" s="115"/>
      <c r="P357" s="116">
        <f t="shared" si="76"/>
        <v>0</v>
      </c>
      <c r="Q357" s="115"/>
      <c r="R357" s="116">
        <f t="shared" si="77"/>
        <v>0</v>
      </c>
      <c r="S357" s="117">
        <f t="shared" si="78"/>
        <v>0</v>
      </c>
      <c r="T357" s="118">
        <f t="shared" si="79"/>
        <v>0</v>
      </c>
      <c r="U357" s="120"/>
      <c r="V357" s="89"/>
    </row>
    <row r="358" spans="1:22" s="113" customFormat="1" ht="30" hidden="1" customHeight="1">
      <c r="A358" s="128">
        <f>'CONSTRUCTION COST ESTIMATE'!A358</f>
        <v>0</v>
      </c>
      <c r="B358" s="246">
        <f>'CONSTRUCTION COST ESTIMATE'!B358</f>
        <v>509.08030000000002</v>
      </c>
      <c r="C358" s="131" t="str">
        <f>'CONSTRUCTION COST ESTIMATE'!C358</f>
        <v>8 FOOT X 3 FOOT PRECAST REINFORCED CONCRETE BOX</v>
      </c>
      <c r="D358" s="130">
        <f>'CONSTRUCTION COST ESTIMATE'!BA358</f>
        <v>0</v>
      </c>
      <c r="E358" s="114">
        <f>'CONSTRUCTION COST ESTIMATE'!BC358</f>
        <v>0</v>
      </c>
      <c r="F358" s="129" t="str">
        <f>'CONSTRUCTION COST ESTIMATE'!BB358</f>
        <v>LF</v>
      </c>
      <c r="G358" s="115"/>
      <c r="H358" s="116">
        <f t="shared" si="72"/>
        <v>0</v>
      </c>
      <c r="I358" s="115"/>
      <c r="J358" s="116">
        <f t="shared" si="73"/>
        <v>0</v>
      </c>
      <c r="K358" s="115"/>
      <c r="L358" s="116">
        <f t="shared" si="74"/>
        <v>0</v>
      </c>
      <c r="M358" s="115"/>
      <c r="N358" s="116">
        <f t="shared" si="75"/>
        <v>0</v>
      </c>
      <c r="O358" s="115"/>
      <c r="P358" s="116">
        <f t="shared" si="76"/>
        <v>0</v>
      </c>
      <c r="Q358" s="115"/>
      <c r="R358" s="116">
        <f t="shared" si="77"/>
        <v>0</v>
      </c>
      <c r="S358" s="117">
        <f t="shared" si="78"/>
        <v>0</v>
      </c>
      <c r="T358" s="118">
        <f t="shared" si="79"/>
        <v>0</v>
      </c>
      <c r="U358" s="120"/>
      <c r="V358" s="89"/>
    </row>
    <row r="359" spans="1:22" s="113" customFormat="1" ht="30" hidden="1" customHeight="1">
      <c r="A359" s="128">
        <f>'CONSTRUCTION COST ESTIMATE'!A359</f>
        <v>0</v>
      </c>
      <c r="B359" s="246">
        <f>'CONSTRUCTION COST ESTIMATE'!B359</f>
        <v>509.0804</v>
      </c>
      <c r="C359" s="131" t="str">
        <f>'CONSTRUCTION COST ESTIMATE'!C359</f>
        <v>8 FOOT X 4 FOOT PRECAST REINFORCED CONCRETE BOX</v>
      </c>
      <c r="D359" s="130">
        <f>'CONSTRUCTION COST ESTIMATE'!BA359</f>
        <v>0</v>
      </c>
      <c r="E359" s="114">
        <f>'CONSTRUCTION COST ESTIMATE'!BC359</f>
        <v>0</v>
      </c>
      <c r="F359" s="129" t="str">
        <f>'CONSTRUCTION COST ESTIMATE'!BB359</f>
        <v>LF</v>
      </c>
      <c r="G359" s="115"/>
      <c r="H359" s="116">
        <f t="shared" si="72"/>
        <v>0</v>
      </c>
      <c r="I359" s="115"/>
      <c r="J359" s="116">
        <f t="shared" si="73"/>
        <v>0</v>
      </c>
      <c r="K359" s="115"/>
      <c r="L359" s="116">
        <f t="shared" si="74"/>
        <v>0</v>
      </c>
      <c r="M359" s="115"/>
      <c r="N359" s="116">
        <f t="shared" si="75"/>
        <v>0</v>
      </c>
      <c r="O359" s="115"/>
      <c r="P359" s="116">
        <f t="shared" si="76"/>
        <v>0</v>
      </c>
      <c r="Q359" s="115"/>
      <c r="R359" s="116">
        <f t="shared" si="77"/>
        <v>0</v>
      </c>
      <c r="S359" s="117">
        <f t="shared" si="78"/>
        <v>0</v>
      </c>
      <c r="T359" s="118">
        <f t="shared" si="79"/>
        <v>0</v>
      </c>
      <c r="U359" s="120"/>
      <c r="V359" s="89"/>
    </row>
    <row r="360" spans="1:22" s="113" customFormat="1" ht="30" hidden="1" customHeight="1">
      <c r="A360" s="128">
        <f>'CONSTRUCTION COST ESTIMATE'!A360</f>
        <v>0</v>
      </c>
      <c r="B360" s="246">
        <f>'CONSTRUCTION COST ESTIMATE'!B360</f>
        <v>509.08049999999997</v>
      </c>
      <c r="C360" s="131" t="str">
        <f>'CONSTRUCTION COST ESTIMATE'!C360</f>
        <v>8 FOOT X 5 FOOT PRECAST REINFORCED CONCRETE BOX</v>
      </c>
      <c r="D360" s="130">
        <f>'CONSTRUCTION COST ESTIMATE'!BA360</f>
        <v>0</v>
      </c>
      <c r="E360" s="114">
        <f>'CONSTRUCTION COST ESTIMATE'!BC360</f>
        <v>0</v>
      </c>
      <c r="F360" s="129" t="str">
        <f>'CONSTRUCTION COST ESTIMATE'!BB360</f>
        <v>LF</v>
      </c>
      <c r="G360" s="115"/>
      <c r="H360" s="116">
        <f t="shared" si="72"/>
        <v>0</v>
      </c>
      <c r="I360" s="115"/>
      <c r="J360" s="116">
        <f t="shared" si="73"/>
        <v>0</v>
      </c>
      <c r="K360" s="115"/>
      <c r="L360" s="116">
        <f t="shared" si="74"/>
        <v>0</v>
      </c>
      <c r="M360" s="115"/>
      <c r="N360" s="116">
        <f t="shared" si="75"/>
        <v>0</v>
      </c>
      <c r="O360" s="115"/>
      <c r="P360" s="116">
        <f t="shared" si="76"/>
        <v>0</v>
      </c>
      <c r="Q360" s="115"/>
      <c r="R360" s="116">
        <f t="shared" si="77"/>
        <v>0</v>
      </c>
      <c r="S360" s="117">
        <f t="shared" si="78"/>
        <v>0</v>
      </c>
      <c r="T360" s="118">
        <f t="shared" si="79"/>
        <v>0</v>
      </c>
      <c r="U360" s="120"/>
      <c r="V360" s="89"/>
    </row>
    <row r="361" spans="1:22" s="113" customFormat="1" ht="30" hidden="1" customHeight="1">
      <c r="A361" s="128">
        <f>'CONSTRUCTION COST ESTIMATE'!A361</f>
        <v>0</v>
      </c>
      <c r="B361" s="246">
        <f>'CONSTRUCTION COST ESTIMATE'!B361</f>
        <v>509.0806</v>
      </c>
      <c r="C361" s="131" t="str">
        <f>'CONSTRUCTION COST ESTIMATE'!C361</f>
        <v>8 FOOT X 6 FOOT PRECAST REINFORCED CONCRETE BOX</v>
      </c>
      <c r="D361" s="130">
        <f>'CONSTRUCTION COST ESTIMATE'!BA361</f>
        <v>0</v>
      </c>
      <c r="E361" s="114">
        <f>'CONSTRUCTION COST ESTIMATE'!BC361</f>
        <v>0</v>
      </c>
      <c r="F361" s="129" t="str">
        <f>'CONSTRUCTION COST ESTIMATE'!BB361</f>
        <v>LF</v>
      </c>
      <c r="G361" s="115"/>
      <c r="H361" s="116">
        <f t="shared" si="72"/>
        <v>0</v>
      </c>
      <c r="I361" s="115"/>
      <c r="J361" s="116">
        <f t="shared" si="73"/>
        <v>0</v>
      </c>
      <c r="K361" s="115"/>
      <c r="L361" s="116">
        <f t="shared" si="74"/>
        <v>0</v>
      </c>
      <c r="M361" s="115"/>
      <c r="N361" s="116">
        <f t="shared" si="75"/>
        <v>0</v>
      </c>
      <c r="O361" s="115"/>
      <c r="P361" s="116">
        <f t="shared" si="76"/>
        <v>0</v>
      </c>
      <c r="Q361" s="115"/>
      <c r="R361" s="116">
        <f t="shared" si="77"/>
        <v>0</v>
      </c>
      <c r="S361" s="117">
        <f t="shared" si="78"/>
        <v>0</v>
      </c>
      <c r="T361" s="118">
        <f t="shared" si="79"/>
        <v>0</v>
      </c>
      <c r="U361" s="120"/>
      <c r="V361" s="89"/>
    </row>
    <row r="362" spans="1:22" s="113" customFormat="1" ht="30" hidden="1" customHeight="1">
      <c r="A362" s="128">
        <f>'CONSTRUCTION COST ESTIMATE'!A362</f>
        <v>0</v>
      </c>
      <c r="B362" s="246">
        <f>'CONSTRUCTION COST ESTIMATE'!B362</f>
        <v>509.08069999999998</v>
      </c>
      <c r="C362" s="131" t="str">
        <f>'CONSTRUCTION COST ESTIMATE'!C362</f>
        <v>8 FOOT X 7 FOOT PRECAST REINFORCED CONCRETE BOX</v>
      </c>
      <c r="D362" s="130">
        <f>'CONSTRUCTION COST ESTIMATE'!BA362</f>
        <v>0</v>
      </c>
      <c r="E362" s="114">
        <f>'CONSTRUCTION COST ESTIMATE'!BC362</f>
        <v>0</v>
      </c>
      <c r="F362" s="129" t="str">
        <f>'CONSTRUCTION COST ESTIMATE'!BB362</f>
        <v>LF</v>
      </c>
      <c r="G362" s="115"/>
      <c r="H362" s="116">
        <f t="shared" si="72"/>
        <v>0</v>
      </c>
      <c r="I362" s="115"/>
      <c r="J362" s="116">
        <f t="shared" si="73"/>
        <v>0</v>
      </c>
      <c r="K362" s="115"/>
      <c r="L362" s="116">
        <f t="shared" si="74"/>
        <v>0</v>
      </c>
      <c r="M362" s="115"/>
      <c r="N362" s="116">
        <f t="shared" si="75"/>
        <v>0</v>
      </c>
      <c r="O362" s="115"/>
      <c r="P362" s="116">
        <f t="shared" si="76"/>
        <v>0</v>
      </c>
      <c r="Q362" s="115"/>
      <c r="R362" s="116">
        <f t="shared" si="77"/>
        <v>0</v>
      </c>
      <c r="S362" s="117">
        <f t="shared" si="78"/>
        <v>0</v>
      </c>
      <c r="T362" s="118">
        <f t="shared" si="79"/>
        <v>0</v>
      </c>
      <c r="U362" s="120"/>
      <c r="V362" s="89"/>
    </row>
    <row r="363" spans="1:22" s="113" customFormat="1" ht="30" hidden="1" customHeight="1">
      <c r="A363" s="128">
        <f>'CONSTRUCTION COST ESTIMATE'!A363</f>
        <v>0</v>
      </c>
      <c r="B363" s="246">
        <f>'CONSTRUCTION COST ESTIMATE'!B363</f>
        <v>509.08080000000001</v>
      </c>
      <c r="C363" s="131" t="str">
        <f>'CONSTRUCTION COST ESTIMATE'!C363</f>
        <v>8 FOOT X 8 FOOT PRECAST REINFORCED CONCRETE BOX</v>
      </c>
      <c r="D363" s="130">
        <f>'CONSTRUCTION COST ESTIMATE'!BA363</f>
        <v>0</v>
      </c>
      <c r="E363" s="114">
        <f>'CONSTRUCTION COST ESTIMATE'!BC363</f>
        <v>0</v>
      </c>
      <c r="F363" s="129" t="str">
        <f>'CONSTRUCTION COST ESTIMATE'!BB363</f>
        <v>LF</v>
      </c>
      <c r="G363" s="115"/>
      <c r="H363" s="116">
        <f t="shared" si="72"/>
        <v>0</v>
      </c>
      <c r="I363" s="115"/>
      <c r="J363" s="116">
        <f t="shared" si="73"/>
        <v>0</v>
      </c>
      <c r="K363" s="115"/>
      <c r="L363" s="116">
        <f t="shared" si="74"/>
        <v>0</v>
      </c>
      <c r="M363" s="115"/>
      <c r="N363" s="116">
        <f t="shared" si="75"/>
        <v>0</v>
      </c>
      <c r="O363" s="115"/>
      <c r="P363" s="116">
        <f t="shared" si="76"/>
        <v>0</v>
      </c>
      <c r="Q363" s="115"/>
      <c r="R363" s="116">
        <f t="shared" si="77"/>
        <v>0</v>
      </c>
      <c r="S363" s="117">
        <f t="shared" si="78"/>
        <v>0</v>
      </c>
      <c r="T363" s="118">
        <f t="shared" si="79"/>
        <v>0</v>
      </c>
      <c r="U363" s="120"/>
      <c r="V363" s="89"/>
    </row>
    <row r="364" spans="1:22" s="113" customFormat="1" ht="30" hidden="1" customHeight="1">
      <c r="A364" s="128">
        <f>'CONSTRUCTION COST ESTIMATE'!A364</f>
        <v>0</v>
      </c>
      <c r="B364" s="246">
        <f>'CONSTRUCTION COST ESTIMATE'!B364</f>
        <v>509.09030000000001</v>
      </c>
      <c r="C364" s="131" t="str">
        <f>'CONSTRUCTION COST ESTIMATE'!C364</f>
        <v>9 FOOT X 3 FOOT PRECAST REINFORCED CONCRETE BOX</v>
      </c>
      <c r="D364" s="130">
        <f>'CONSTRUCTION COST ESTIMATE'!BA364</f>
        <v>0</v>
      </c>
      <c r="E364" s="114">
        <f>'CONSTRUCTION COST ESTIMATE'!BC364</f>
        <v>0</v>
      </c>
      <c r="F364" s="129" t="str">
        <f>'CONSTRUCTION COST ESTIMATE'!BB364</f>
        <v>LF</v>
      </c>
      <c r="G364" s="115"/>
      <c r="H364" s="116">
        <f t="shared" si="72"/>
        <v>0</v>
      </c>
      <c r="I364" s="115"/>
      <c r="J364" s="116">
        <f t="shared" si="73"/>
        <v>0</v>
      </c>
      <c r="K364" s="115"/>
      <c r="L364" s="116">
        <f t="shared" si="74"/>
        <v>0</v>
      </c>
      <c r="M364" s="115"/>
      <c r="N364" s="116">
        <f t="shared" si="75"/>
        <v>0</v>
      </c>
      <c r="O364" s="115"/>
      <c r="P364" s="116">
        <f t="shared" si="76"/>
        <v>0</v>
      </c>
      <c r="Q364" s="115"/>
      <c r="R364" s="116">
        <f t="shared" si="77"/>
        <v>0</v>
      </c>
      <c r="S364" s="117">
        <f t="shared" si="78"/>
        <v>0</v>
      </c>
      <c r="T364" s="118">
        <f t="shared" si="79"/>
        <v>0</v>
      </c>
      <c r="U364" s="120"/>
      <c r="V364" s="89"/>
    </row>
    <row r="365" spans="1:22" s="113" customFormat="1" ht="30" hidden="1" customHeight="1">
      <c r="A365" s="128">
        <f>'CONSTRUCTION COST ESTIMATE'!A365</f>
        <v>0</v>
      </c>
      <c r="B365" s="246">
        <f>'CONSTRUCTION COST ESTIMATE'!B365</f>
        <v>509.09039999999999</v>
      </c>
      <c r="C365" s="131" t="str">
        <f>'CONSTRUCTION COST ESTIMATE'!C365</f>
        <v>9 FOOT X 4 FOOT PRECAST REINFORCED CONCRETE BOX</v>
      </c>
      <c r="D365" s="130">
        <f>'CONSTRUCTION COST ESTIMATE'!BA365</f>
        <v>0</v>
      </c>
      <c r="E365" s="114">
        <f>'CONSTRUCTION COST ESTIMATE'!BC365</f>
        <v>0</v>
      </c>
      <c r="F365" s="129" t="str">
        <f>'CONSTRUCTION COST ESTIMATE'!BB365</f>
        <v>LF</v>
      </c>
      <c r="G365" s="115"/>
      <c r="H365" s="116">
        <f t="shared" si="72"/>
        <v>0</v>
      </c>
      <c r="I365" s="115"/>
      <c r="J365" s="116">
        <f t="shared" si="73"/>
        <v>0</v>
      </c>
      <c r="K365" s="115"/>
      <c r="L365" s="116">
        <f t="shared" si="74"/>
        <v>0</v>
      </c>
      <c r="M365" s="115"/>
      <c r="N365" s="116">
        <f t="shared" si="75"/>
        <v>0</v>
      </c>
      <c r="O365" s="115"/>
      <c r="P365" s="116">
        <f t="shared" si="76"/>
        <v>0</v>
      </c>
      <c r="Q365" s="115"/>
      <c r="R365" s="116">
        <f t="shared" si="77"/>
        <v>0</v>
      </c>
      <c r="S365" s="117">
        <f t="shared" si="78"/>
        <v>0</v>
      </c>
      <c r="T365" s="118">
        <f t="shared" si="79"/>
        <v>0</v>
      </c>
      <c r="U365" s="120"/>
      <c r="V365" s="89"/>
    </row>
    <row r="366" spans="1:22" s="113" customFormat="1" ht="30" hidden="1" customHeight="1">
      <c r="A366" s="128">
        <f>'CONSTRUCTION COST ESTIMATE'!A366</f>
        <v>0</v>
      </c>
      <c r="B366" s="246">
        <f>'CONSTRUCTION COST ESTIMATE'!B366</f>
        <v>509.09050000000002</v>
      </c>
      <c r="C366" s="131" t="str">
        <f>'CONSTRUCTION COST ESTIMATE'!C366</f>
        <v>9 FOOT X 5 FOOT PRECAST REINFORCED CONCRETE BOX</v>
      </c>
      <c r="D366" s="130">
        <f>'CONSTRUCTION COST ESTIMATE'!BA366</f>
        <v>0</v>
      </c>
      <c r="E366" s="114">
        <f>'CONSTRUCTION COST ESTIMATE'!BC366</f>
        <v>0</v>
      </c>
      <c r="F366" s="129" t="str">
        <f>'CONSTRUCTION COST ESTIMATE'!BB366</f>
        <v>LF</v>
      </c>
      <c r="G366" s="115"/>
      <c r="H366" s="116">
        <f t="shared" si="72"/>
        <v>0</v>
      </c>
      <c r="I366" s="115"/>
      <c r="J366" s="116">
        <f t="shared" si="73"/>
        <v>0</v>
      </c>
      <c r="K366" s="115"/>
      <c r="L366" s="116">
        <f t="shared" si="74"/>
        <v>0</v>
      </c>
      <c r="M366" s="115"/>
      <c r="N366" s="116">
        <f t="shared" si="75"/>
        <v>0</v>
      </c>
      <c r="O366" s="115"/>
      <c r="P366" s="116">
        <f t="shared" si="76"/>
        <v>0</v>
      </c>
      <c r="Q366" s="115"/>
      <c r="R366" s="116">
        <f t="shared" si="77"/>
        <v>0</v>
      </c>
      <c r="S366" s="117">
        <f t="shared" si="78"/>
        <v>0</v>
      </c>
      <c r="T366" s="118">
        <f t="shared" si="79"/>
        <v>0</v>
      </c>
      <c r="U366" s="120"/>
      <c r="V366" s="89"/>
    </row>
    <row r="367" spans="1:22" s="113" customFormat="1" ht="30" hidden="1" customHeight="1">
      <c r="A367" s="128">
        <f>'CONSTRUCTION COST ESTIMATE'!A367</f>
        <v>0</v>
      </c>
      <c r="B367" s="246">
        <f>'CONSTRUCTION COST ESTIMATE'!B367</f>
        <v>509.09059999999999</v>
      </c>
      <c r="C367" s="131" t="str">
        <f>'CONSTRUCTION COST ESTIMATE'!C367</f>
        <v>9 FOOT X 6 FOOT PRECAST REINFORCED CONCRETE BOX</v>
      </c>
      <c r="D367" s="130">
        <f>'CONSTRUCTION COST ESTIMATE'!BA367</f>
        <v>0</v>
      </c>
      <c r="E367" s="114">
        <f>'CONSTRUCTION COST ESTIMATE'!BC367</f>
        <v>0</v>
      </c>
      <c r="F367" s="129" t="str">
        <f>'CONSTRUCTION COST ESTIMATE'!BB367</f>
        <v>LF</v>
      </c>
      <c r="G367" s="115"/>
      <c r="H367" s="116">
        <f t="shared" si="72"/>
        <v>0</v>
      </c>
      <c r="I367" s="115"/>
      <c r="J367" s="116">
        <f t="shared" si="73"/>
        <v>0</v>
      </c>
      <c r="K367" s="115"/>
      <c r="L367" s="116">
        <f t="shared" si="74"/>
        <v>0</v>
      </c>
      <c r="M367" s="115"/>
      <c r="N367" s="116">
        <f t="shared" si="75"/>
        <v>0</v>
      </c>
      <c r="O367" s="115"/>
      <c r="P367" s="116">
        <f t="shared" si="76"/>
        <v>0</v>
      </c>
      <c r="Q367" s="115"/>
      <c r="R367" s="116">
        <f t="shared" si="77"/>
        <v>0</v>
      </c>
      <c r="S367" s="117">
        <f t="shared" si="78"/>
        <v>0</v>
      </c>
      <c r="T367" s="118">
        <f t="shared" si="79"/>
        <v>0</v>
      </c>
      <c r="U367" s="120"/>
      <c r="V367" s="89"/>
    </row>
    <row r="368" spans="1:22" s="113" customFormat="1" ht="30" hidden="1" customHeight="1">
      <c r="A368" s="128">
        <f>'CONSTRUCTION COST ESTIMATE'!A368</f>
        <v>0</v>
      </c>
      <c r="B368" s="246">
        <f>'CONSTRUCTION COST ESTIMATE'!B368</f>
        <v>509.09070000000003</v>
      </c>
      <c r="C368" s="131" t="str">
        <f>'CONSTRUCTION COST ESTIMATE'!C368</f>
        <v>9 FOOT X 7 FOOT PRECAST REINFORCED CONCRETE BOX</v>
      </c>
      <c r="D368" s="130">
        <f>'CONSTRUCTION COST ESTIMATE'!BA368</f>
        <v>0</v>
      </c>
      <c r="E368" s="114">
        <f>'CONSTRUCTION COST ESTIMATE'!BC368</f>
        <v>0</v>
      </c>
      <c r="F368" s="129" t="str">
        <f>'CONSTRUCTION COST ESTIMATE'!BB368</f>
        <v>LF</v>
      </c>
      <c r="G368" s="115"/>
      <c r="H368" s="116">
        <f t="shared" si="72"/>
        <v>0</v>
      </c>
      <c r="I368" s="115"/>
      <c r="J368" s="116">
        <f t="shared" si="73"/>
        <v>0</v>
      </c>
      <c r="K368" s="115"/>
      <c r="L368" s="116">
        <f t="shared" si="74"/>
        <v>0</v>
      </c>
      <c r="M368" s="115"/>
      <c r="N368" s="116">
        <f t="shared" si="75"/>
        <v>0</v>
      </c>
      <c r="O368" s="115"/>
      <c r="P368" s="116">
        <f t="shared" si="76"/>
        <v>0</v>
      </c>
      <c r="Q368" s="115"/>
      <c r="R368" s="116">
        <f t="shared" si="77"/>
        <v>0</v>
      </c>
      <c r="S368" s="117">
        <f t="shared" si="78"/>
        <v>0</v>
      </c>
      <c r="T368" s="118">
        <f t="shared" si="79"/>
        <v>0</v>
      </c>
      <c r="U368" s="120"/>
      <c r="V368" s="89"/>
    </row>
    <row r="369" spans="1:22" s="113" customFormat="1" ht="30" hidden="1" customHeight="1">
      <c r="A369" s="128">
        <f>'CONSTRUCTION COST ESTIMATE'!A369</f>
        <v>0</v>
      </c>
      <c r="B369" s="246">
        <f>'CONSTRUCTION COST ESTIMATE'!B369</f>
        <v>509.0908</v>
      </c>
      <c r="C369" s="131" t="str">
        <f>'CONSTRUCTION COST ESTIMATE'!C369</f>
        <v>9 FOOT X 8 FOOT PRECAST REINFORCED CONCRETE BOX</v>
      </c>
      <c r="D369" s="130">
        <f>'CONSTRUCTION COST ESTIMATE'!BA369</f>
        <v>0</v>
      </c>
      <c r="E369" s="114">
        <f>'CONSTRUCTION COST ESTIMATE'!BC369</f>
        <v>0</v>
      </c>
      <c r="F369" s="129" t="str">
        <f>'CONSTRUCTION COST ESTIMATE'!BB369</f>
        <v>LF</v>
      </c>
      <c r="G369" s="115"/>
      <c r="H369" s="116">
        <f t="shared" si="72"/>
        <v>0</v>
      </c>
      <c r="I369" s="115"/>
      <c r="J369" s="116">
        <f t="shared" si="73"/>
        <v>0</v>
      </c>
      <c r="K369" s="115"/>
      <c r="L369" s="116">
        <f t="shared" si="74"/>
        <v>0</v>
      </c>
      <c r="M369" s="115"/>
      <c r="N369" s="116">
        <f t="shared" si="75"/>
        <v>0</v>
      </c>
      <c r="O369" s="115"/>
      <c r="P369" s="116">
        <f t="shared" si="76"/>
        <v>0</v>
      </c>
      <c r="Q369" s="115"/>
      <c r="R369" s="116">
        <f t="shared" si="77"/>
        <v>0</v>
      </c>
      <c r="S369" s="117">
        <f t="shared" si="78"/>
        <v>0</v>
      </c>
      <c r="T369" s="118">
        <f t="shared" si="79"/>
        <v>0</v>
      </c>
      <c r="U369" s="120"/>
      <c r="V369" s="89"/>
    </row>
    <row r="370" spans="1:22" s="113" customFormat="1" ht="30" hidden="1" customHeight="1">
      <c r="A370" s="128">
        <f>'CONSTRUCTION COST ESTIMATE'!A370</f>
        <v>0</v>
      </c>
      <c r="B370" s="246">
        <f>'CONSTRUCTION COST ESTIMATE'!B370</f>
        <v>509.09089999999998</v>
      </c>
      <c r="C370" s="131" t="str">
        <f>'CONSTRUCTION COST ESTIMATE'!C370</f>
        <v>9 FOOT X 9 FOOT PRECAST REINFORCED CONCRETE BOX</v>
      </c>
      <c r="D370" s="130">
        <f>'CONSTRUCTION COST ESTIMATE'!BA370</f>
        <v>0</v>
      </c>
      <c r="E370" s="114">
        <f>'CONSTRUCTION COST ESTIMATE'!BC370</f>
        <v>0</v>
      </c>
      <c r="F370" s="129" t="str">
        <f>'CONSTRUCTION COST ESTIMATE'!BB370</f>
        <v>LF</v>
      </c>
      <c r="G370" s="115"/>
      <c r="H370" s="116">
        <f t="shared" si="72"/>
        <v>0</v>
      </c>
      <c r="I370" s="115"/>
      <c r="J370" s="116">
        <f t="shared" si="73"/>
        <v>0</v>
      </c>
      <c r="K370" s="115"/>
      <c r="L370" s="116">
        <f t="shared" si="74"/>
        <v>0</v>
      </c>
      <c r="M370" s="115"/>
      <c r="N370" s="116">
        <f t="shared" si="75"/>
        <v>0</v>
      </c>
      <c r="O370" s="115"/>
      <c r="P370" s="116">
        <f t="shared" si="76"/>
        <v>0</v>
      </c>
      <c r="Q370" s="115"/>
      <c r="R370" s="116">
        <f t="shared" si="77"/>
        <v>0</v>
      </c>
      <c r="S370" s="117">
        <f t="shared" si="78"/>
        <v>0</v>
      </c>
      <c r="T370" s="118">
        <f t="shared" si="79"/>
        <v>0</v>
      </c>
      <c r="U370" s="120"/>
      <c r="V370" s="89"/>
    </row>
    <row r="371" spans="1:22" s="113" customFormat="1" ht="30" hidden="1" customHeight="1">
      <c r="A371" s="128">
        <f>'CONSTRUCTION COST ESTIMATE'!A371</f>
        <v>0</v>
      </c>
      <c r="B371" s="246">
        <f>'CONSTRUCTION COST ESTIMATE'!B371</f>
        <v>509.1003</v>
      </c>
      <c r="C371" s="131" t="str">
        <f>'CONSTRUCTION COST ESTIMATE'!C371</f>
        <v>10 FOOT X 3 FOOT PRECAST REINFORCED CONCRETE BOX</v>
      </c>
      <c r="D371" s="130">
        <f>'CONSTRUCTION COST ESTIMATE'!BA371</f>
        <v>0</v>
      </c>
      <c r="E371" s="114">
        <f>'CONSTRUCTION COST ESTIMATE'!BC371</f>
        <v>0</v>
      </c>
      <c r="F371" s="129" t="str">
        <f>'CONSTRUCTION COST ESTIMATE'!BB371</f>
        <v>LF</v>
      </c>
      <c r="G371" s="115"/>
      <c r="H371" s="116">
        <f t="shared" si="72"/>
        <v>0</v>
      </c>
      <c r="I371" s="115"/>
      <c r="J371" s="116">
        <f t="shared" si="73"/>
        <v>0</v>
      </c>
      <c r="K371" s="115"/>
      <c r="L371" s="116">
        <f t="shared" si="74"/>
        <v>0</v>
      </c>
      <c r="M371" s="115"/>
      <c r="N371" s="116">
        <f t="shared" si="75"/>
        <v>0</v>
      </c>
      <c r="O371" s="115"/>
      <c r="P371" s="116">
        <f t="shared" si="76"/>
        <v>0</v>
      </c>
      <c r="Q371" s="115"/>
      <c r="R371" s="116">
        <f t="shared" si="77"/>
        <v>0</v>
      </c>
      <c r="S371" s="117">
        <f t="shared" si="78"/>
        <v>0</v>
      </c>
      <c r="T371" s="118">
        <f t="shared" si="79"/>
        <v>0</v>
      </c>
      <c r="U371" s="120"/>
      <c r="V371" s="89"/>
    </row>
    <row r="372" spans="1:22" s="113" customFormat="1" ht="30" hidden="1" customHeight="1">
      <c r="A372" s="128">
        <f>'CONSTRUCTION COST ESTIMATE'!A372</f>
        <v>0</v>
      </c>
      <c r="B372" s="246">
        <f>'CONSTRUCTION COST ESTIMATE'!B372</f>
        <v>509.10039999999998</v>
      </c>
      <c r="C372" s="131" t="str">
        <f>'CONSTRUCTION COST ESTIMATE'!C372</f>
        <v>10 FOOT X 4 FOOT PRECAST REINFORCED CONCRETE BOX</v>
      </c>
      <c r="D372" s="130">
        <f>'CONSTRUCTION COST ESTIMATE'!BA372</f>
        <v>0</v>
      </c>
      <c r="E372" s="114">
        <f>'CONSTRUCTION COST ESTIMATE'!BC372</f>
        <v>0</v>
      </c>
      <c r="F372" s="129" t="str">
        <f>'CONSTRUCTION COST ESTIMATE'!BB372</f>
        <v>LF</v>
      </c>
      <c r="G372" s="115"/>
      <c r="H372" s="116">
        <f t="shared" si="72"/>
        <v>0</v>
      </c>
      <c r="I372" s="115"/>
      <c r="J372" s="116">
        <f t="shared" si="73"/>
        <v>0</v>
      </c>
      <c r="K372" s="115"/>
      <c r="L372" s="116">
        <f t="shared" si="74"/>
        <v>0</v>
      </c>
      <c r="M372" s="115"/>
      <c r="N372" s="116">
        <f t="shared" si="75"/>
        <v>0</v>
      </c>
      <c r="O372" s="115"/>
      <c r="P372" s="116">
        <f t="shared" si="76"/>
        <v>0</v>
      </c>
      <c r="Q372" s="115"/>
      <c r="R372" s="116">
        <f t="shared" si="77"/>
        <v>0</v>
      </c>
      <c r="S372" s="117">
        <f t="shared" si="78"/>
        <v>0</v>
      </c>
      <c r="T372" s="118">
        <f t="shared" si="79"/>
        <v>0</v>
      </c>
      <c r="U372" s="120"/>
      <c r="V372" s="89"/>
    </row>
    <row r="373" spans="1:22" s="113" customFormat="1" ht="30" hidden="1" customHeight="1">
      <c r="A373" s="128">
        <f>'CONSTRUCTION COST ESTIMATE'!A373</f>
        <v>0</v>
      </c>
      <c r="B373" s="246">
        <f>'CONSTRUCTION COST ESTIMATE'!B373</f>
        <v>509.10050000000001</v>
      </c>
      <c r="C373" s="131" t="str">
        <f>'CONSTRUCTION COST ESTIMATE'!C373</f>
        <v>10 FOOT X 5 FOOT PRECAST REINFORCED CONCRETE BOX</v>
      </c>
      <c r="D373" s="130">
        <f>'CONSTRUCTION COST ESTIMATE'!BA373</f>
        <v>0</v>
      </c>
      <c r="E373" s="114">
        <f>'CONSTRUCTION COST ESTIMATE'!BC373</f>
        <v>0</v>
      </c>
      <c r="F373" s="129" t="str">
        <f>'CONSTRUCTION COST ESTIMATE'!BB373</f>
        <v>LF</v>
      </c>
      <c r="G373" s="115"/>
      <c r="H373" s="116">
        <f t="shared" si="72"/>
        <v>0</v>
      </c>
      <c r="I373" s="115"/>
      <c r="J373" s="116">
        <f t="shared" si="73"/>
        <v>0</v>
      </c>
      <c r="K373" s="115"/>
      <c r="L373" s="116">
        <f t="shared" si="74"/>
        <v>0</v>
      </c>
      <c r="M373" s="115"/>
      <c r="N373" s="116">
        <f t="shared" si="75"/>
        <v>0</v>
      </c>
      <c r="O373" s="115"/>
      <c r="P373" s="116">
        <f t="shared" si="76"/>
        <v>0</v>
      </c>
      <c r="Q373" s="115"/>
      <c r="R373" s="116">
        <f t="shared" si="77"/>
        <v>0</v>
      </c>
      <c r="S373" s="117">
        <f t="shared" si="78"/>
        <v>0</v>
      </c>
      <c r="T373" s="118">
        <f t="shared" si="79"/>
        <v>0</v>
      </c>
      <c r="U373" s="120"/>
      <c r="V373" s="89"/>
    </row>
    <row r="374" spans="1:22" s="113" customFormat="1" ht="30" hidden="1" customHeight="1">
      <c r="A374" s="128">
        <f>'CONSTRUCTION COST ESTIMATE'!A374</f>
        <v>0</v>
      </c>
      <c r="B374" s="246">
        <f>'CONSTRUCTION COST ESTIMATE'!B374</f>
        <v>509.10059999999999</v>
      </c>
      <c r="C374" s="131" t="str">
        <f>'CONSTRUCTION COST ESTIMATE'!C374</f>
        <v>10 FOOT X 6 FOOT PRECAST REINFORCED CONCRETE BOX</v>
      </c>
      <c r="D374" s="130">
        <f>'CONSTRUCTION COST ESTIMATE'!BA374</f>
        <v>0</v>
      </c>
      <c r="E374" s="114">
        <f>'CONSTRUCTION COST ESTIMATE'!BC374</f>
        <v>0</v>
      </c>
      <c r="F374" s="129" t="str">
        <f>'CONSTRUCTION COST ESTIMATE'!BB374</f>
        <v>LF</v>
      </c>
      <c r="G374" s="115"/>
      <c r="H374" s="116">
        <f t="shared" si="72"/>
        <v>0</v>
      </c>
      <c r="I374" s="115"/>
      <c r="J374" s="116">
        <f t="shared" si="73"/>
        <v>0</v>
      </c>
      <c r="K374" s="115"/>
      <c r="L374" s="116">
        <f t="shared" si="74"/>
        <v>0</v>
      </c>
      <c r="M374" s="115"/>
      <c r="N374" s="116">
        <f t="shared" si="75"/>
        <v>0</v>
      </c>
      <c r="O374" s="115"/>
      <c r="P374" s="116">
        <f t="shared" si="76"/>
        <v>0</v>
      </c>
      <c r="Q374" s="115"/>
      <c r="R374" s="116">
        <f t="shared" si="77"/>
        <v>0</v>
      </c>
      <c r="S374" s="117">
        <f t="shared" si="78"/>
        <v>0</v>
      </c>
      <c r="T374" s="118">
        <f t="shared" si="79"/>
        <v>0</v>
      </c>
      <c r="U374" s="120"/>
      <c r="V374" s="89"/>
    </row>
    <row r="375" spans="1:22" s="113" customFormat="1" ht="30" hidden="1" customHeight="1">
      <c r="A375" s="128">
        <f>'CONSTRUCTION COST ESTIMATE'!A375</f>
        <v>0</v>
      </c>
      <c r="B375" s="246">
        <f>'CONSTRUCTION COST ESTIMATE'!B375</f>
        <v>509.10070000000002</v>
      </c>
      <c r="C375" s="131" t="str">
        <f>'CONSTRUCTION COST ESTIMATE'!C375</f>
        <v>10 FOOT X 7 FOOT PRECAST REINFORCED CONCRETE BOX</v>
      </c>
      <c r="D375" s="130">
        <f>'CONSTRUCTION COST ESTIMATE'!BA375</f>
        <v>0</v>
      </c>
      <c r="E375" s="114">
        <f>'CONSTRUCTION COST ESTIMATE'!BC375</f>
        <v>0</v>
      </c>
      <c r="F375" s="129" t="str">
        <f>'CONSTRUCTION COST ESTIMATE'!BB375</f>
        <v>LF</v>
      </c>
      <c r="G375" s="115"/>
      <c r="H375" s="116">
        <f t="shared" si="72"/>
        <v>0</v>
      </c>
      <c r="I375" s="115"/>
      <c r="J375" s="116">
        <f t="shared" si="73"/>
        <v>0</v>
      </c>
      <c r="K375" s="115"/>
      <c r="L375" s="116">
        <f t="shared" si="74"/>
        <v>0</v>
      </c>
      <c r="M375" s="115"/>
      <c r="N375" s="116">
        <f t="shared" si="75"/>
        <v>0</v>
      </c>
      <c r="O375" s="115"/>
      <c r="P375" s="116">
        <f t="shared" si="76"/>
        <v>0</v>
      </c>
      <c r="Q375" s="115"/>
      <c r="R375" s="116">
        <f t="shared" si="77"/>
        <v>0</v>
      </c>
      <c r="S375" s="117">
        <f t="shared" si="78"/>
        <v>0</v>
      </c>
      <c r="T375" s="118">
        <f t="shared" si="79"/>
        <v>0</v>
      </c>
      <c r="U375" s="120"/>
      <c r="V375" s="89"/>
    </row>
    <row r="376" spans="1:22" s="113" customFormat="1" ht="30" hidden="1" customHeight="1">
      <c r="A376" s="128">
        <f>'CONSTRUCTION COST ESTIMATE'!A376</f>
        <v>0</v>
      </c>
      <c r="B376" s="246">
        <f>'CONSTRUCTION COST ESTIMATE'!B376</f>
        <v>509.10079999999999</v>
      </c>
      <c r="C376" s="131" t="str">
        <f>'CONSTRUCTION COST ESTIMATE'!C376</f>
        <v>10 FOOT X 8 FOOT PRECAST REINFORCED CONCRETE BOX</v>
      </c>
      <c r="D376" s="130">
        <f>'CONSTRUCTION COST ESTIMATE'!BA376</f>
        <v>0</v>
      </c>
      <c r="E376" s="114">
        <f>'CONSTRUCTION COST ESTIMATE'!BC376</f>
        <v>0</v>
      </c>
      <c r="F376" s="129" t="str">
        <f>'CONSTRUCTION COST ESTIMATE'!BB376</f>
        <v>LF</v>
      </c>
      <c r="G376" s="115"/>
      <c r="H376" s="116">
        <f t="shared" si="72"/>
        <v>0</v>
      </c>
      <c r="I376" s="115"/>
      <c r="J376" s="116">
        <f t="shared" si="73"/>
        <v>0</v>
      </c>
      <c r="K376" s="115"/>
      <c r="L376" s="116">
        <f t="shared" si="74"/>
        <v>0</v>
      </c>
      <c r="M376" s="115"/>
      <c r="N376" s="116">
        <f t="shared" si="75"/>
        <v>0</v>
      </c>
      <c r="O376" s="115"/>
      <c r="P376" s="116">
        <f t="shared" si="76"/>
        <v>0</v>
      </c>
      <c r="Q376" s="115"/>
      <c r="R376" s="116">
        <f t="shared" si="77"/>
        <v>0</v>
      </c>
      <c r="S376" s="117">
        <f t="shared" si="78"/>
        <v>0</v>
      </c>
      <c r="T376" s="118">
        <f t="shared" si="79"/>
        <v>0</v>
      </c>
      <c r="U376" s="120"/>
      <c r="V376" s="89"/>
    </row>
    <row r="377" spans="1:22" s="113" customFormat="1" ht="30" hidden="1" customHeight="1">
      <c r="A377" s="128">
        <f>'CONSTRUCTION COST ESTIMATE'!A377</f>
        <v>0</v>
      </c>
      <c r="B377" s="246">
        <f>'CONSTRUCTION COST ESTIMATE'!B377</f>
        <v>509.10090000000002</v>
      </c>
      <c r="C377" s="131" t="str">
        <f>'CONSTRUCTION COST ESTIMATE'!C377</f>
        <v>10 FOOT X 9 FOOT PRECAST REINFORCED CONCRETE BOX</v>
      </c>
      <c r="D377" s="130">
        <f>'CONSTRUCTION COST ESTIMATE'!BA377</f>
        <v>0</v>
      </c>
      <c r="E377" s="114">
        <f>'CONSTRUCTION COST ESTIMATE'!BC377</f>
        <v>0</v>
      </c>
      <c r="F377" s="129" t="str">
        <f>'CONSTRUCTION COST ESTIMATE'!BB377</f>
        <v>LF</v>
      </c>
      <c r="G377" s="115"/>
      <c r="H377" s="116">
        <f t="shared" si="72"/>
        <v>0</v>
      </c>
      <c r="I377" s="115"/>
      <c r="J377" s="116">
        <f t="shared" si="73"/>
        <v>0</v>
      </c>
      <c r="K377" s="115"/>
      <c r="L377" s="116">
        <f t="shared" si="74"/>
        <v>0</v>
      </c>
      <c r="M377" s="115"/>
      <c r="N377" s="116">
        <f t="shared" si="75"/>
        <v>0</v>
      </c>
      <c r="O377" s="115"/>
      <c r="P377" s="116">
        <f t="shared" si="76"/>
        <v>0</v>
      </c>
      <c r="Q377" s="115"/>
      <c r="R377" s="116">
        <f t="shared" si="77"/>
        <v>0</v>
      </c>
      <c r="S377" s="117">
        <f t="shared" si="78"/>
        <v>0</v>
      </c>
      <c r="T377" s="118">
        <f t="shared" si="79"/>
        <v>0</v>
      </c>
      <c r="U377" s="120"/>
      <c r="V377" s="89"/>
    </row>
    <row r="378" spans="1:22" s="113" customFormat="1" ht="30" hidden="1" customHeight="1">
      <c r="A378" s="128">
        <f>'CONSTRUCTION COST ESTIMATE'!A378</f>
        <v>0</v>
      </c>
      <c r="B378" s="246">
        <f>'CONSTRUCTION COST ESTIMATE'!B378</f>
        <v>509.101</v>
      </c>
      <c r="C378" s="131" t="str">
        <f>'CONSTRUCTION COST ESTIMATE'!C378</f>
        <v>10 FOOT X 10 FOOT PRECAST REINFORCED CONCRETE BOX</v>
      </c>
      <c r="D378" s="130">
        <f>'CONSTRUCTION COST ESTIMATE'!BA378</f>
        <v>0</v>
      </c>
      <c r="E378" s="114">
        <f>'CONSTRUCTION COST ESTIMATE'!BC378</f>
        <v>0</v>
      </c>
      <c r="F378" s="129" t="str">
        <f>'CONSTRUCTION COST ESTIMATE'!BB378</f>
        <v>LF</v>
      </c>
      <c r="G378" s="115"/>
      <c r="H378" s="116">
        <f t="shared" si="72"/>
        <v>0</v>
      </c>
      <c r="I378" s="115"/>
      <c r="J378" s="116">
        <f t="shared" si="73"/>
        <v>0</v>
      </c>
      <c r="K378" s="115"/>
      <c r="L378" s="116">
        <f t="shared" si="74"/>
        <v>0</v>
      </c>
      <c r="M378" s="115"/>
      <c r="N378" s="116">
        <f t="shared" si="75"/>
        <v>0</v>
      </c>
      <c r="O378" s="115"/>
      <c r="P378" s="116">
        <f t="shared" si="76"/>
        <v>0</v>
      </c>
      <c r="Q378" s="115"/>
      <c r="R378" s="116">
        <f t="shared" si="77"/>
        <v>0</v>
      </c>
      <c r="S378" s="117">
        <f t="shared" si="78"/>
        <v>0</v>
      </c>
      <c r="T378" s="118">
        <f t="shared" si="79"/>
        <v>0</v>
      </c>
      <c r="U378" s="120"/>
      <c r="V378" s="89"/>
    </row>
    <row r="379" spans="1:22" s="113" customFormat="1" ht="30" hidden="1" customHeight="1">
      <c r="A379" s="128">
        <f>'CONSTRUCTION COST ESTIMATE'!A379</f>
        <v>0</v>
      </c>
      <c r="B379" s="246">
        <f>'CONSTRUCTION COST ESTIMATE'!B379</f>
        <v>509.1103</v>
      </c>
      <c r="C379" s="131" t="str">
        <f>'CONSTRUCTION COST ESTIMATE'!C379</f>
        <v>11 FOOT X 3 FOOT PRECAST REINFORCED CONCRETE BOX</v>
      </c>
      <c r="D379" s="130">
        <f>'CONSTRUCTION COST ESTIMATE'!BA379</f>
        <v>0</v>
      </c>
      <c r="E379" s="114">
        <f>'CONSTRUCTION COST ESTIMATE'!BC379</f>
        <v>0</v>
      </c>
      <c r="F379" s="129" t="str">
        <f>'CONSTRUCTION COST ESTIMATE'!BB379</f>
        <v>LF</v>
      </c>
      <c r="G379" s="115"/>
      <c r="H379" s="116">
        <f t="shared" si="72"/>
        <v>0</v>
      </c>
      <c r="I379" s="115"/>
      <c r="J379" s="116">
        <f t="shared" si="73"/>
        <v>0</v>
      </c>
      <c r="K379" s="115"/>
      <c r="L379" s="116">
        <f t="shared" si="74"/>
        <v>0</v>
      </c>
      <c r="M379" s="115"/>
      <c r="N379" s="116">
        <f t="shared" si="75"/>
        <v>0</v>
      </c>
      <c r="O379" s="115"/>
      <c r="P379" s="116">
        <f t="shared" si="76"/>
        <v>0</v>
      </c>
      <c r="Q379" s="115"/>
      <c r="R379" s="116">
        <f t="shared" si="77"/>
        <v>0</v>
      </c>
      <c r="S379" s="117">
        <f t="shared" si="78"/>
        <v>0</v>
      </c>
      <c r="T379" s="118">
        <f t="shared" si="79"/>
        <v>0</v>
      </c>
      <c r="U379" s="120"/>
      <c r="V379" s="89"/>
    </row>
    <row r="380" spans="1:22" s="113" customFormat="1" ht="30" hidden="1" customHeight="1">
      <c r="A380" s="128">
        <f>'CONSTRUCTION COST ESTIMATE'!A380</f>
        <v>0</v>
      </c>
      <c r="B380" s="246">
        <f>'CONSTRUCTION COST ESTIMATE'!B380</f>
        <v>509.11040000000003</v>
      </c>
      <c r="C380" s="131" t="str">
        <f>'CONSTRUCTION COST ESTIMATE'!C380</f>
        <v>11 FOOT X 4 FOOT PRECAST REINFORCED CONCRETE BOX</v>
      </c>
      <c r="D380" s="130">
        <f>'CONSTRUCTION COST ESTIMATE'!BA380</f>
        <v>0</v>
      </c>
      <c r="E380" s="114">
        <f>'CONSTRUCTION COST ESTIMATE'!BC380</f>
        <v>0</v>
      </c>
      <c r="F380" s="129" t="str">
        <f>'CONSTRUCTION COST ESTIMATE'!BB380</f>
        <v>LF</v>
      </c>
      <c r="G380" s="115"/>
      <c r="H380" s="116">
        <f t="shared" si="72"/>
        <v>0</v>
      </c>
      <c r="I380" s="115"/>
      <c r="J380" s="116">
        <f t="shared" si="73"/>
        <v>0</v>
      </c>
      <c r="K380" s="115"/>
      <c r="L380" s="116">
        <f t="shared" si="74"/>
        <v>0</v>
      </c>
      <c r="M380" s="115"/>
      <c r="N380" s="116">
        <f t="shared" si="75"/>
        <v>0</v>
      </c>
      <c r="O380" s="115"/>
      <c r="P380" s="116">
        <f t="shared" si="76"/>
        <v>0</v>
      </c>
      <c r="Q380" s="115"/>
      <c r="R380" s="116">
        <f t="shared" si="77"/>
        <v>0</v>
      </c>
      <c r="S380" s="117">
        <f t="shared" si="78"/>
        <v>0</v>
      </c>
      <c r="T380" s="118">
        <f t="shared" si="79"/>
        <v>0</v>
      </c>
      <c r="U380" s="120"/>
      <c r="V380" s="89"/>
    </row>
    <row r="381" spans="1:22" s="113" customFormat="1" ht="30" hidden="1" customHeight="1">
      <c r="A381" s="128">
        <f>'CONSTRUCTION COST ESTIMATE'!A381</f>
        <v>0</v>
      </c>
      <c r="B381" s="246">
        <f>'CONSTRUCTION COST ESTIMATE'!B381</f>
        <v>509.1105</v>
      </c>
      <c r="C381" s="131" t="str">
        <f>'CONSTRUCTION COST ESTIMATE'!C381</f>
        <v>11 FOOT X 5 FOOT PRECAST REINFORCED CONCRETE BOX</v>
      </c>
      <c r="D381" s="130">
        <f>'CONSTRUCTION COST ESTIMATE'!BA381</f>
        <v>0</v>
      </c>
      <c r="E381" s="114">
        <f>'CONSTRUCTION COST ESTIMATE'!BC381</f>
        <v>0</v>
      </c>
      <c r="F381" s="129" t="str">
        <f>'CONSTRUCTION COST ESTIMATE'!BB381</f>
        <v>LF</v>
      </c>
      <c r="G381" s="115"/>
      <c r="H381" s="116">
        <f t="shared" si="72"/>
        <v>0</v>
      </c>
      <c r="I381" s="115"/>
      <c r="J381" s="116">
        <f t="shared" si="73"/>
        <v>0</v>
      </c>
      <c r="K381" s="115"/>
      <c r="L381" s="116">
        <f t="shared" si="74"/>
        <v>0</v>
      </c>
      <c r="M381" s="115"/>
      <c r="N381" s="116">
        <f t="shared" si="75"/>
        <v>0</v>
      </c>
      <c r="O381" s="115"/>
      <c r="P381" s="116">
        <f t="shared" si="76"/>
        <v>0</v>
      </c>
      <c r="Q381" s="115"/>
      <c r="R381" s="116">
        <f t="shared" si="77"/>
        <v>0</v>
      </c>
      <c r="S381" s="117">
        <f t="shared" si="78"/>
        <v>0</v>
      </c>
      <c r="T381" s="118">
        <f t="shared" si="79"/>
        <v>0</v>
      </c>
      <c r="U381" s="120"/>
      <c r="V381" s="89"/>
    </row>
    <row r="382" spans="1:22" s="113" customFormat="1" ht="30" hidden="1" customHeight="1">
      <c r="A382" s="128">
        <f>'CONSTRUCTION COST ESTIMATE'!A382</f>
        <v>0</v>
      </c>
      <c r="B382" s="246">
        <f>'CONSTRUCTION COST ESTIMATE'!B382</f>
        <v>509.11059999999998</v>
      </c>
      <c r="C382" s="131" t="str">
        <f>'CONSTRUCTION COST ESTIMATE'!C382</f>
        <v>11 FOOT X 6 FOOT PRECAST REINFORCED CONCRETE BOX</v>
      </c>
      <c r="D382" s="130">
        <f>'CONSTRUCTION COST ESTIMATE'!BA382</f>
        <v>0</v>
      </c>
      <c r="E382" s="114">
        <f>'CONSTRUCTION COST ESTIMATE'!BC382</f>
        <v>0</v>
      </c>
      <c r="F382" s="129" t="str">
        <f>'CONSTRUCTION COST ESTIMATE'!BB382</f>
        <v>LF</v>
      </c>
      <c r="G382" s="115"/>
      <c r="H382" s="116">
        <f t="shared" si="72"/>
        <v>0</v>
      </c>
      <c r="I382" s="115"/>
      <c r="J382" s="116">
        <f t="shared" si="73"/>
        <v>0</v>
      </c>
      <c r="K382" s="115"/>
      <c r="L382" s="116">
        <f t="shared" si="74"/>
        <v>0</v>
      </c>
      <c r="M382" s="115"/>
      <c r="N382" s="116">
        <f t="shared" si="75"/>
        <v>0</v>
      </c>
      <c r="O382" s="115"/>
      <c r="P382" s="116">
        <f t="shared" si="76"/>
        <v>0</v>
      </c>
      <c r="Q382" s="115"/>
      <c r="R382" s="116">
        <f t="shared" si="77"/>
        <v>0</v>
      </c>
      <c r="S382" s="117">
        <f t="shared" si="78"/>
        <v>0</v>
      </c>
      <c r="T382" s="118">
        <f t="shared" si="79"/>
        <v>0</v>
      </c>
      <c r="U382" s="120"/>
      <c r="V382" s="89"/>
    </row>
    <row r="383" spans="1:22" s="113" customFormat="1" ht="30" hidden="1" customHeight="1">
      <c r="A383" s="128">
        <f>'CONSTRUCTION COST ESTIMATE'!A383</f>
        <v>0</v>
      </c>
      <c r="B383" s="246">
        <f>'CONSTRUCTION COST ESTIMATE'!B383</f>
        <v>509.11070000000001</v>
      </c>
      <c r="C383" s="131" t="str">
        <f>'CONSTRUCTION COST ESTIMATE'!C383</f>
        <v>11 FOOT X 7 FOOT PRECAST REINFORCED CONCRETE BOX</v>
      </c>
      <c r="D383" s="130">
        <f>'CONSTRUCTION COST ESTIMATE'!BA383</f>
        <v>0</v>
      </c>
      <c r="E383" s="114">
        <f>'CONSTRUCTION COST ESTIMATE'!BC383</f>
        <v>0</v>
      </c>
      <c r="F383" s="129" t="str">
        <f>'CONSTRUCTION COST ESTIMATE'!BB383</f>
        <v>LF</v>
      </c>
      <c r="G383" s="115"/>
      <c r="H383" s="116">
        <f t="shared" si="72"/>
        <v>0</v>
      </c>
      <c r="I383" s="115"/>
      <c r="J383" s="116">
        <f t="shared" si="73"/>
        <v>0</v>
      </c>
      <c r="K383" s="115"/>
      <c r="L383" s="116">
        <f t="shared" si="74"/>
        <v>0</v>
      </c>
      <c r="M383" s="115"/>
      <c r="N383" s="116">
        <f t="shared" si="75"/>
        <v>0</v>
      </c>
      <c r="O383" s="115"/>
      <c r="P383" s="116">
        <f t="shared" si="76"/>
        <v>0</v>
      </c>
      <c r="Q383" s="115"/>
      <c r="R383" s="116">
        <f t="shared" si="77"/>
        <v>0</v>
      </c>
      <c r="S383" s="117">
        <f t="shared" si="78"/>
        <v>0</v>
      </c>
      <c r="T383" s="118">
        <f t="shared" si="79"/>
        <v>0</v>
      </c>
      <c r="U383" s="120"/>
      <c r="V383" s="89"/>
    </row>
    <row r="384" spans="1:22" s="113" customFormat="1" ht="30" hidden="1" customHeight="1">
      <c r="A384" s="128">
        <f>'CONSTRUCTION COST ESTIMATE'!A384</f>
        <v>0</v>
      </c>
      <c r="B384" s="246">
        <f>'CONSTRUCTION COST ESTIMATE'!B384</f>
        <v>509.11079999999998</v>
      </c>
      <c r="C384" s="131" t="str">
        <f>'CONSTRUCTION COST ESTIMATE'!C384</f>
        <v>11 FOOT X 8 FOOT PRECAST REINFORCED CONCRETE BOX</v>
      </c>
      <c r="D384" s="130">
        <f>'CONSTRUCTION COST ESTIMATE'!BA384</f>
        <v>0</v>
      </c>
      <c r="E384" s="114">
        <f>'CONSTRUCTION COST ESTIMATE'!BC384</f>
        <v>0</v>
      </c>
      <c r="F384" s="129" t="str">
        <f>'CONSTRUCTION COST ESTIMATE'!BB384</f>
        <v>LF</v>
      </c>
      <c r="G384" s="115"/>
      <c r="H384" s="116">
        <f t="shared" si="72"/>
        <v>0</v>
      </c>
      <c r="I384" s="115"/>
      <c r="J384" s="116">
        <f t="shared" si="73"/>
        <v>0</v>
      </c>
      <c r="K384" s="115"/>
      <c r="L384" s="116">
        <f t="shared" si="74"/>
        <v>0</v>
      </c>
      <c r="M384" s="115"/>
      <c r="N384" s="116">
        <f t="shared" si="75"/>
        <v>0</v>
      </c>
      <c r="O384" s="115"/>
      <c r="P384" s="116">
        <f t="shared" si="76"/>
        <v>0</v>
      </c>
      <c r="Q384" s="115"/>
      <c r="R384" s="116">
        <f t="shared" si="77"/>
        <v>0</v>
      </c>
      <c r="S384" s="117">
        <f t="shared" si="78"/>
        <v>0</v>
      </c>
      <c r="T384" s="118">
        <f t="shared" si="79"/>
        <v>0</v>
      </c>
      <c r="U384" s="120"/>
      <c r="V384" s="89"/>
    </row>
    <row r="385" spans="1:22" s="113" customFormat="1" ht="30" hidden="1" customHeight="1">
      <c r="A385" s="128">
        <f>'CONSTRUCTION COST ESTIMATE'!A385</f>
        <v>0</v>
      </c>
      <c r="B385" s="246">
        <f>'CONSTRUCTION COST ESTIMATE'!B385</f>
        <v>509.11090000000002</v>
      </c>
      <c r="C385" s="131" t="str">
        <f>'CONSTRUCTION COST ESTIMATE'!C385</f>
        <v>11 FOOT X 9 FOOT PRECAST REINFORCED CONCRETE BOX</v>
      </c>
      <c r="D385" s="130">
        <f>'CONSTRUCTION COST ESTIMATE'!BA385</f>
        <v>0</v>
      </c>
      <c r="E385" s="114">
        <f>'CONSTRUCTION COST ESTIMATE'!BC385</f>
        <v>0</v>
      </c>
      <c r="F385" s="129" t="str">
        <f>'CONSTRUCTION COST ESTIMATE'!BB385</f>
        <v>LF</v>
      </c>
      <c r="G385" s="115"/>
      <c r="H385" s="116">
        <f t="shared" si="72"/>
        <v>0</v>
      </c>
      <c r="I385" s="115"/>
      <c r="J385" s="116">
        <f t="shared" si="73"/>
        <v>0</v>
      </c>
      <c r="K385" s="115"/>
      <c r="L385" s="116">
        <f t="shared" si="74"/>
        <v>0</v>
      </c>
      <c r="M385" s="115"/>
      <c r="N385" s="116">
        <f t="shared" si="75"/>
        <v>0</v>
      </c>
      <c r="O385" s="115"/>
      <c r="P385" s="116">
        <f t="shared" si="76"/>
        <v>0</v>
      </c>
      <c r="Q385" s="115"/>
      <c r="R385" s="116">
        <f t="shared" si="77"/>
        <v>0</v>
      </c>
      <c r="S385" s="117">
        <f t="shared" si="78"/>
        <v>0</v>
      </c>
      <c r="T385" s="118">
        <f t="shared" si="79"/>
        <v>0</v>
      </c>
      <c r="U385" s="120"/>
      <c r="V385" s="89"/>
    </row>
    <row r="386" spans="1:22" s="113" customFormat="1" ht="30" hidden="1" customHeight="1">
      <c r="A386" s="128">
        <f>'CONSTRUCTION COST ESTIMATE'!A386</f>
        <v>0</v>
      </c>
      <c r="B386" s="246">
        <f>'CONSTRUCTION COST ESTIMATE'!B386</f>
        <v>509.11099999999999</v>
      </c>
      <c r="C386" s="131" t="str">
        <f>'CONSTRUCTION COST ESTIMATE'!C386</f>
        <v>11 FOOT X 10 FOOT PRECAST REINFORCED CONCRETE BOX</v>
      </c>
      <c r="D386" s="130">
        <f>'CONSTRUCTION COST ESTIMATE'!BA386</f>
        <v>0</v>
      </c>
      <c r="E386" s="114">
        <f>'CONSTRUCTION COST ESTIMATE'!BC386</f>
        <v>0</v>
      </c>
      <c r="F386" s="129" t="str">
        <f>'CONSTRUCTION COST ESTIMATE'!BB386</f>
        <v>LF</v>
      </c>
      <c r="G386" s="115"/>
      <c r="H386" s="116">
        <f t="shared" si="72"/>
        <v>0</v>
      </c>
      <c r="I386" s="115"/>
      <c r="J386" s="116">
        <f t="shared" si="73"/>
        <v>0</v>
      </c>
      <c r="K386" s="115"/>
      <c r="L386" s="116">
        <f t="shared" si="74"/>
        <v>0</v>
      </c>
      <c r="M386" s="115"/>
      <c r="N386" s="116">
        <f t="shared" si="75"/>
        <v>0</v>
      </c>
      <c r="O386" s="115"/>
      <c r="P386" s="116">
        <f t="shared" si="76"/>
        <v>0</v>
      </c>
      <c r="Q386" s="115"/>
      <c r="R386" s="116">
        <f t="shared" si="77"/>
        <v>0</v>
      </c>
      <c r="S386" s="117">
        <f t="shared" si="78"/>
        <v>0</v>
      </c>
      <c r="T386" s="118">
        <f t="shared" si="79"/>
        <v>0</v>
      </c>
      <c r="U386" s="120"/>
      <c r="V386" s="89"/>
    </row>
    <row r="387" spans="1:22" s="113" customFormat="1" ht="30" hidden="1" customHeight="1">
      <c r="A387" s="128">
        <f>'CONSTRUCTION COST ESTIMATE'!A387</f>
        <v>0</v>
      </c>
      <c r="B387" s="246">
        <f>'CONSTRUCTION COST ESTIMATE'!B387</f>
        <v>509.11110000000002</v>
      </c>
      <c r="C387" s="131" t="str">
        <f>'CONSTRUCTION COST ESTIMATE'!C387</f>
        <v>11 FOOT X 11 FOOT PRECAST REINFORCED CONCRETE BOX</v>
      </c>
      <c r="D387" s="130">
        <f>'CONSTRUCTION COST ESTIMATE'!BA387</f>
        <v>0</v>
      </c>
      <c r="E387" s="114">
        <f>'CONSTRUCTION COST ESTIMATE'!BC387</f>
        <v>0</v>
      </c>
      <c r="F387" s="129" t="str">
        <f>'CONSTRUCTION COST ESTIMATE'!BB387</f>
        <v>LF</v>
      </c>
      <c r="G387" s="115"/>
      <c r="H387" s="116">
        <f t="shared" si="72"/>
        <v>0</v>
      </c>
      <c r="I387" s="115"/>
      <c r="J387" s="116">
        <f t="shared" si="73"/>
        <v>0</v>
      </c>
      <c r="K387" s="115"/>
      <c r="L387" s="116">
        <f t="shared" si="74"/>
        <v>0</v>
      </c>
      <c r="M387" s="115"/>
      <c r="N387" s="116">
        <f t="shared" si="75"/>
        <v>0</v>
      </c>
      <c r="O387" s="115"/>
      <c r="P387" s="116">
        <f t="shared" si="76"/>
        <v>0</v>
      </c>
      <c r="Q387" s="115"/>
      <c r="R387" s="116">
        <f t="shared" si="77"/>
        <v>0</v>
      </c>
      <c r="S387" s="117">
        <f t="shared" si="78"/>
        <v>0</v>
      </c>
      <c r="T387" s="118">
        <f t="shared" si="79"/>
        <v>0</v>
      </c>
      <c r="U387" s="120"/>
      <c r="V387" s="89"/>
    </row>
    <row r="388" spans="1:22" s="113" customFormat="1" ht="30" hidden="1" customHeight="1">
      <c r="A388" s="128">
        <f>'CONSTRUCTION COST ESTIMATE'!A388</f>
        <v>0</v>
      </c>
      <c r="B388" s="246">
        <f>'CONSTRUCTION COST ESTIMATE'!B388</f>
        <v>509.12029999999999</v>
      </c>
      <c r="C388" s="131" t="str">
        <f>'CONSTRUCTION COST ESTIMATE'!C388</f>
        <v>12 FOOT X 3 FOOT PRECAST REINFORCED CONCRETE BOX</v>
      </c>
      <c r="D388" s="130">
        <f>'CONSTRUCTION COST ESTIMATE'!BA388</f>
        <v>0</v>
      </c>
      <c r="E388" s="114">
        <f>'CONSTRUCTION COST ESTIMATE'!BC388</f>
        <v>0</v>
      </c>
      <c r="F388" s="129" t="str">
        <f>'CONSTRUCTION COST ESTIMATE'!BB388</f>
        <v>LF</v>
      </c>
      <c r="G388" s="115"/>
      <c r="H388" s="116">
        <f t="shared" si="72"/>
        <v>0</v>
      </c>
      <c r="I388" s="115"/>
      <c r="J388" s="116">
        <f t="shared" si="73"/>
        <v>0</v>
      </c>
      <c r="K388" s="115"/>
      <c r="L388" s="116">
        <f t="shared" si="74"/>
        <v>0</v>
      </c>
      <c r="M388" s="115"/>
      <c r="N388" s="116">
        <f t="shared" si="75"/>
        <v>0</v>
      </c>
      <c r="O388" s="115"/>
      <c r="P388" s="116">
        <f t="shared" si="76"/>
        <v>0</v>
      </c>
      <c r="Q388" s="115"/>
      <c r="R388" s="116">
        <f t="shared" si="77"/>
        <v>0</v>
      </c>
      <c r="S388" s="117">
        <f t="shared" si="78"/>
        <v>0</v>
      </c>
      <c r="T388" s="118">
        <f t="shared" si="79"/>
        <v>0</v>
      </c>
      <c r="U388" s="120"/>
      <c r="V388" s="89"/>
    </row>
    <row r="389" spans="1:22" s="113" customFormat="1" ht="30" hidden="1" customHeight="1">
      <c r="A389" s="128">
        <f>'CONSTRUCTION COST ESTIMATE'!A389</f>
        <v>0</v>
      </c>
      <c r="B389" s="246">
        <f>'CONSTRUCTION COST ESTIMATE'!B389</f>
        <v>509.12040000000002</v>
      </c>
      <c r="C389" s="131" t="str">
        <f>'CONSTRUCTION COST ESTIMATE'!C389</f>
        <v>12 FOOT X 4 FOOT PRECAST REINFORCED CONCRETE BOX</v>
      </c>
      <c r="D389" s="130">
        <f>'CONSTRUCTION COST ESTIMATE'!BA389</f>
        <v>0</v>
      </c>
      <c r="E389" s="114">
        <f>'CONSTRUCTION COST ESTIMATE'!BC389</f>
        <v>0</v>
      </c>
      <c r="F389" s="129" t="str">
        <f>'CONSTRUCTION COST ESTIMATE'!BB389</f>
        <v>LF</v>
      </c>
      <c r="G389" s="115"/>
      <c r="H389" s="116">
        <f t="shared" si="72"/>
        <v>0</v>
      </c>
      <c r="I389" s="115"/>
      <c r="J389" s="116">
        <f t="shared" si="73"/>
        <v>0</v>
      </c>
      <c r="K389" s="115"/>
      <c r="L389" s="116">
        <f t="shared" si="74"/>
        <v>0</v>
      </c>
      <c r="M389" s="115"/>
      <c r="N389" s="116">
        <f t="shared" si="75"/>
        <v>0</v>
      </c>
      <c r="O389" s="115"/>
      <c r="P389" s="116">
        <f t="shared" si="76"/>
        <v>0</v>
      </c>
      <c r="Q389" s="115"/>
      <c r="R389" s="116">
        <f t="shared" si="77"/>
        <v>0</v>
      </c>
      <c r="S389" s="117">
        <f t="shared" si="78"/>
        <v>0</v>
      </c>
      <c r="T389" s="118">
        <f t="shared" si="79"/>
        <v>0</v>
      </c>
      <c r="U389" s="120"/>
      <c r="V389" s="89"/>
    </row>
    <row r="390" spans="1:22" s="113" customFormat="1" ht="30" hidden="1" customHeight="1">
      <c r="A390" s="128">
        <f>'CONSTRUCTION COST ESTIMATE'!A390</f>
        <v>0</v>
      </c>
      <c r="B390" s="246">
        <f>'CONSTRUCTION COST ESTIMATE'!B390</f>
        <v>509.12049999999999</v>
      </c>
      <c r="C390" s="131" t="str">
        <f>'CONSTRUCTION COST ESTIMATE'!C390</f>
        <v>12 FOOT X 5 FOOT PRECAST REINFORCED CONCRETE BOX</v>
      </c>
      <c r="D390" s="130">
        <f>'CONSTRUCTION COST ESTIMATE'!BA390</f>
        <v>0</v>
      </c>
      <c r="E390" s="114">
        <f>'CONSTRUCTION COST ESTIMATE'!BC390</f>
        <v>0</v>
      </c>
      <c r="F390" s="129" t="str">
        <f>'CONSTRUCTION COST ESTIMATE'!BB390</f>
        <v>LF</v>
      </c>
      <c r="G390" s="115"/>
      <c r="H390" s="116">
        <f t="shared" si="72"/>
        <v>0</v>
      </c>
      <c r="I390" s="115"/>
      <c r="J390" s="116">
        <f t="shared" si="73"/>
        <v>0</v>
      </c>
      <c r="K390" s="115"/>
      <c r="L390" s="116">
        <f t="shared" si="74"/>
        <v>0</v>
      </c>
      <c r="M390" s="115"/>
      <c r="N390" s="116">
        <f t="shared" si="75"/>
        <v>0</v>
      </c>
      <c r="O390" s="115"/>
      <c r="P390" s="116">
        <f t="shared" si="76"/>
        <v>0</v>
      </c>
      <c r="Q390" s="115"/>
      <c r="R390" s="116">
        <f t="shared" si="77"/>
        <v>0</v>
      </c>
      <c r="S390" s="117">
        <f t="shared" si="78"/>
        <v>0</v>
      </c>
      <c r="T390" s="118">
        <f t="shared" si="79"/>
        <v>0</v>
      </c>
      <c r="U390" s="120"/>
      <c r="V390" s="89"/>
    </row>
    <row r="391" spans="1:22" s="113" customFormat="1" ht="30" hidden="1" customHeight="1">
      <c r="A391" s="128">
        <f>'CONSTRUCTION COST ESTIMATE'!A391</f>
        <v>0</v>
      </c>
      <c r="B391" s="246">
        <f>'CONSTRUCTION COST ESTIMATE'!B391</f>
        <v>509.12060000000002</v>
      </c>
      <c r="C391" s="131" t="str">
        <f>'CONSTRUCTION COST ESTIMATE'!C391</f>
        <v>12 FOOT X 6 FOOT PRECAST REINFORCED CONCRETE BOX</v>
      </c>
      <c r="D391" s="130">
        <f>'CONSTRUCTION COST ESTIMATE'!BA391</f>
        <v>0</v>
      </c>
      <c r="E391" s="114">
        <f>'CONSTRUCTION COST ESTIMATE'!BC391</f>
        <v>0</v>
      </c>
      <c r="F391" s="129" t="str">
        <f>'CONSTRUCTION COST ESTIMATE'!BB391</f>
        <v>LF</v>
      </c>
      <c r="G391" s="115"/>
      <c r="H391" s="116">
        <f t="shared" si="72"/>
        <v>0</v>
      </c>
      <c r="I391" s="115"/>
      <c r="J391" s="116">
        <f t="shared" si="73"/>
        <v>0</v>
      </c>
      <c r="K391" s="115"/>
      <c r="L391" s="116">
        <f t="shared" si="74"/>
        <v>0</v>
      </c>
      <c r="M391" s="115"/>
      <c r="N391" s="116">
        <f t="shared" si="75"/>
        <v>0</v>
      </c>
      <c r="O391" s="115"/>
      <c r="P391" s="116">
        <f t="shared" si="76"/>
        <v>0</v>
      </c>
      <c r="Q391" s="115"/>
      <c r="R391" s="116">
        <f t="shared" si="77"/>
        <v>0</v>
      </c>
      <c r="S391" s="117">
        <f t="shared" si="78"/>
        <v>0</v>
      </c>
      <c r="T391" s="118">
        <f t="shared" si="79"/>
        <v>0</v>
      </c>
      <c r="U391" s="120"/>
      <c r="V391" s="89"/>
    </row>
    <row r="392" spans="1:22" s="113" customFormat="1" ht="30" hidden="1" customHeight="1">
      <c r="A392" s="128">
        <f>'CONSTRUCTION COST ESTIMATE'!A392</f>
        <v>0</v>
      </c>
      <c r="B392" s="246">
        <f>'CONSTRUCTION COST ESTIMATE'!B392</f>
        <v>509.1207</v>
      </c>
      <c r="C392" s="131" t="str">
        <f>'CONSTRUCTION COST ESTIMATE'!C392</f>
        <v>12 FOOT X 7 FOOT PRECAST REINFORCED CONCRETE BOX</v>
      </c>
      <c r="D392" s="130">
        <f>'CONSTRUCTION COST ESTIMATE'!BA392</f>
        <v>0</v>
      </c>
      <c r="E392" s="114">
        <f>'CONSTRUCTION COST ESTIMATE'!BC392</f>
        <v>0</v>
      </c>
      <c r="F392" s="129" t="str">
        <f>'CONSTRUCTION COST ESTIMATE'!BB392</f>
        <v>LF</v>
      </c>
      <c r="G392" s="115"/>
      <c r="H392" s="116">
        <f t="shared" si="72"/>
        <v>0</v>
      </c>
      <c r="I392" s="115"/>
      <c r="J392" s="116">
        <f t="shared" si="73"/>
        <v>0</v>
      </c>
      <c r="K392" s="115"/>
      <c r="L392" s="116">
        <f t="shared" si="74"/>
        <v>0</v>
      </c>
      <c r="M392" s="115"/>
      <c r="N392" s="116">
        <f t="shared" si="75"/>
        <v>0</v>
      </c>
      <c r="O392" s="115"/>
      <c r="P392" s="116">
        <f t="shared" si="76"/>
        <v>0</v>
      </c>
      <c r="Q392" s="115"/>
      <c r="R392" s="116">
        <f t="shared" si="77"/>
        <v>0</v>
      </c>
      <c r="S392" s="117">
        <f t="shared" si="78"/>
        <v>0</v>
      </c>
      <c r="T392" s="118">
        <f t="shared" si="79"/>
        <v>0</v>
      </c>
      <c r="U392" s="120"/>
      <c r="V392" s="89"/>
    </row>
    <row r="393" spans="1:22" s="113" customFormat="1" ht="30" hidden="1" customHeight="1">
      <c r="A393" s="128">
        <f>'CONSTRUCTION COST ESTIMATE'!A393</f>
        <v>0</v>
      </c>
      <c r="B393" s="246">
        <f>'CONSTRUCTION COST ESTIMATE'!B393</f>
        <v>509.12079999999997</v>
      </c>
      <c r="C393" s="131" t="str">
        <f>'CONSTRUCTION COST ESTIMATE'!C393</f>
        <v>12 FOOT X 8 FOOT PRECAST REINFORCED CONCRETE BOX</v>
      </c>
      <c r="D393" s="130">
        <f>'CONSTRUCTION COST ESTIMATE'!BA393</f>
        <v>0</v>
      </c>
      <c r="E393" s="114">
        <f>'CONSTRUCTION COST ESTIMATE'!BC393</f>
        <v>0</v>
      </c>
      <c r="F393" s="129" t="str">
        <f>'CONSTRUCTION COST ESTIMATE'!BB393</f>
        <v>LF</v>
      </c>
      <c r="G393" s="115"/>
      <c r="H393" s="116">
        <f t="shared" si="72"/>
        <v>0</v>
      </c>
      <c r="I393" s="115"/>
      <c r="J393" s="116">
        <f t="shared" si="73"/>
        <v>0</v>
      </c>
      <c r="K393" s="115"/>
      <c r="L393" s="116">
        <f t="shared" si="74"/>
        <v>0</v>
      </c>
      <c r="M393" s="115"/>
      <c r="N393" s="116">
        <f t="shared" si="75"/>
        <v>0</v>
      </c>
      <c r="O393" s="115"/>
      <c r="P393" s="116">
        <f t="shared" si="76"/>
        <v>0</v>
      </c>
      <c r="Q393" s="115"/>
      <c r="R393" s="116">
        <f t="shared" si="77"/>
        <v>0</v>
      </c>
      <c r="S393" s="117">
        <f t="shared" si="78"/>
        <v>0</v>
      </c>
      <c r="T393" s="118">
        <f t="shared" si="79"/>
        <v>0</v>
      </c>
      <c r="U393" s="120"/>
      <c r="V393" s="89"/>
    </row>
    <row r="394" spans="1:22" s="113" customFormat="1" ht="30" hidden="1" customHeight="1">
      <c r="A394" s="128">
        <f>'CONSTRUCTION COST ESTIMATE'!A394</f>
        <v>0</v>
      </c>
      <c r="B394" s="246">
        <f>'CONSTRUCTION COST ESTIMATE'!B394</f>
        <v>509.12090000000001</v>
      </c>
      <c r="C394" s="131" t="str">
        <f>'CONSTRUCTION COST ESTIMATE'!C394</f>
        <v>12 FOOT X 9 FOOT PRECAST REINFORCED CONCRETE BOX</v>
      </c>
      <c r="D394" s="130">
        <f>'CONSTRUCTION COST ESTIMATE'!BA394</f>
        <v>0</v>
      </c>
      <c r="E394" s="114">
        <f>'CONSTRUCTION COST ESTIMATE'!BC394</f>
        <v>0</v>
      </c>
      <c r="F394" s="129" t="str">
        <f>'CONSTRUCTION COST ESTIMATE'!BB394</f>
        <v>LF</v>
      </c>
      <c r="G394" s="115"/>
      <c r="H394" s="116">
        <f t="shared" si="72"/>
        <v>0</v>
      </c>
      <c r="I394" s="115"/>
      <c r="J394" s="116">
        <f t="shared" si="73"/>
        <v>0</v>
      </c>
      <c r="K394" s="115"/>
      <c r="L394" s="116">
        <f t="shared" si="74"/>
        <v>0</v>
      </c>
      <c r="M394" s="115"/>
      <c r="N394" s="116">
        <f t="shared" si="75"/>
        <v>0</v>
      </c>
      <c r="O394" s="115"/>
      <c r="P394" s="116">
        <f t="shared" si="76"/>
        <v>0</v>
      </c>
      <c r="Q394" s="115"/>
      <c r="R394" s="116">
        <f t="shared" si="77"/>
        <v>0</v>
      </c>
      <c r="S394" s="117">
        <f t="shared" si="78"/>
        <v>0</v>
      </c>
      <c r="T394" s="118">
        <f t="shared" si="79"/>
        <v>0</v>
      </c>
      <c r="U394" s="120"/>
      <c r="V394" s="89"/>
    </row>
    <row r="395" spans="1:22" s="113" customFormat="1" ht="30" hidden="1" customHeight="1">
      <c r="A395" s="128">
        <f>'CONSTRUCTION COST ESTIMATE'!A395</f>
        <v>0</v>
      </c>
      <c r="B395" s="246">
        <f>'CONSTRUCTION COST ESTIMATE'!B395</f>
        <v>509.12099999999998</v>
      </c>
      <c r="C395" s="131" t="str">
        <f>'CONSTRUCTION COST ESTIMATE'!C395</f>
        <v>12 FOOT X 10 FOOT PRECAST REINFORCED CONCRETE BOX</v>
      </c>
      <c r="D395" s="130">
        <f>'CONSTRUCTION COST ESTIMATE'!BA395</f>
        <v>0</v>
      </c>
      <c r="E395" s="114">
        <f>'CONSTRUCTION COST ESTIMATE'!BC395</f>
        <v>0</v>
      </c>
      <c r="F395" s="129" t="str">
        <f>'CONSTRUCTION COST ESTIMATE'!BB395</f>
        <v>LF</v>
      </c>
      <c r="G395" s="115"/>
      <c r="H395" s="116">
        <f t="shared" si="72"/>
        <v>0</v>
      </c>
      <c r="I395" s="115"/>
      <c r="J395" s="116">
        <f t="shared" si="73"/>
        <v>0</v>
      </c>
      <c r="K395" s="115"/>
      <c r="L395" s="116">
        <f t="shared" si="74"/>
        <v>0</v>
      </c>
      <c r="M395" s="115"/>
      <c r="N395" s="116">
        <f t="shared" si="75"/>
        <v>0</v>
      </c>
      <c r="O395" s="115"/>
      <c r="P395" s="116">
        <f t="shared" si="76"/>
        <v>0</v>
      </c>
      <c r="Q395" s="115"/>
      <c r="R395" s="116">
        <f t="shared" si="77"/>
        <v>0</v>
      </c>
      <c r="S395" s="117">
        <f t="shared" si="78"/>
        <v>0</v>
      </c>
      <c r="T395" s="118">
        <f t="shared" si="79"/>
        <v>0</v>
      </c>
      <c r="U395" s="120"/>
      <c r="V395" s="89"/>
    </row>
    <row r="396" spans="1:22" s="113" customFormat="1" ht="30" hidden="1" customHeight="1">
      <c r="A396" s="128">
        <f>'CONSTRUCTION COST ESTIMATE'!A396</f>
        <v>0</v>
      </c>
      <c r="B396" s="246">
        <f>'CONSTRUCTION COST ESTIMATE'!B396</f>
        <v>509.12110000000001</v>
      </c>
      <c r="C396" s="131" t="str">
        <f>'CONSTRUCTION COST ESTIMATE'!C396</f>
        <v>12 FOOT X 11 FOOT PRECAST REINFORCED CONCRETE BOX</v>
      </c>
      <c r="D396" s="130">
        <f>'CONSTRUCTION COST ESTIMATE'!BA396</f>
        <v>0</v>
      </c>
      <c r="E396" s="114">
        <f>'CONSTRUCTION COST ESTIMATE'!BC396</f>
        <v>0</v>
      </c>
      <c r="F396" s="129" t="str">
        <f>'CONSTRUCTION COST ESTIMATE'!BB396</f>
        <v>LF</v>
      </c>
      <c r="G396" s="115"/>
      <c r="H396" s="116">
        <f t="shared" si="72"/>
        <v>0</v>
      </c>
      <c r="I396" s="115"/>
      <c r="J396" s="116">
        <f t="shared" si="73"/>
        <v>0</v>
      </c>
      <c r="K396" s="115"/>
      <c r="L396" s="116">
        <f t="shared" si="74"/>
        <v>0</v>
      </c>
      <c r="M396" s="115"/>
      <c r="N396" s="116">
        <f t="shared" si="75"/>
        <v>0</v>
      </c>
      <c r="O396" s="115"/>
      <c r="P396" s="116">
        <f t="shared" si="76"/>
        <v>0</v>
      </c>
      <c r="Q396" s="115"/>
      <c r="R396" s="116">
        <f t="shared" si="77"/>
        <v>0</v>
      </c>
      <c r="S396" s="117">
        <f t="shared" si="78"/>
        <v>0</v>
      </c>
      <c r="T396" s="118">
        <f t="shared" si="79"/>
        <v>0</v>
      </c>
      <c r="U396" s="120"/>
      <c r="V396" s="89"/>
    </row>
    <row r="397" spans="1:22" s="113" customFormat="1" ht="30" hidden="1" customHeight="1">
      <c r="A397" s="128">
        <f>'CONSTRUCTION COST ESTIMATE'!A397</f>
        <v>0</v>
      </c>
      <c r="B397" s="246">
        <f>'CONSTRUCTION COST ESTIMATE'!B397</f>
        <v>509.12119999999999</v>
      </c>
      <c r="C397" s="131" t="str">
        <f>'CONSTRUCTION COST ESTIMATE'!C397</f>
        <v>12 FOOT X 12 FOOT PRECAST REINFORCED CONCRETE BOX</v>
      </c>
      <c r="D397" s="130">
        <f>'CONSTRUCTION COST ESTIMATE'!BA397</f>
        <v>0</v>
      </c>
      <c r="E397" s="114">
        <f>'CONSTRUCTION COST ESTIMATE'!BC397</f>
        <v>0</v>
      </c>
      <c r="F397" s="129" t="str">
        <f>'CONSTRUCTION COST ESTIMATE'!BB397</f>
        <v>LF</v>
      </c>
      <c r="G397" s="115"/>
      <c r="H397" s="116">
        <f t="shared" si="72"/>
        <v>0</v>
      </c>
      <c r="I397" s="115"/>
      <c r="J397" s="116">
        <f t="shared" si="73"/>
        <v>0</v>
      </c>
      <c r="K397" s="115"/>
      <c r="L397" s="116">
        <f t="shared" si="74"/>
        <v>0</v>
      </c>
      <c r="M397" s="115"/>
      <c r="N397" s="116">
        <f t="shared" si="75"/>
        <v>0</v>
      </c>
      <c r="O397" s="115"/>
      <c r="P397" s="116">
        <f t="shared" si="76"/>
        <v>0</v>
      </c>
      <c r="Q397" s="115"/>
      <c r="R397" s="116">
        <f t="shared" si="77"/>
        <v>0</v>
      </c>
      <c r="S397" s="117">
        <f t="shared" si="78"/>
        <v>0</v>
      </c>
      <c r="T397" s="118">
        <f t="shared" si="79"/>
        <v>0</v>
      </c>
      <c r="U397" s="120"/>
      <c r="V397" s="89"/>
    </row>
    <row r="398" spans="1:22" s="113" customFormat="1" ht="30" hidden="1" customHeight="1">
      <c r="A398" s="128">
        <f>'CONSTRUCTION COST ESTIMATE'!A398</f>
        <v>0</v>
      </c>
      <c r="B398" s="246">
        <f>'CONSTRUCTION COST ESTIMATE'!B398</f>
        <v>509.13029999999998</v>
      </c>
      <c r="C398" s="131" t="str">
        <f>'CONSTRUCTION COST ESTIMATE'!C398</f>
        <v>12 FOOT X 3 FOOT PRECAST REINFORCED CONCRETE BOX</v>
      </c>
      <c r="D398" s="130">
        <f>'CONSTRUCTION COST ESTIMATE'!BA398</f>
        <v>0</v>
      </c>
      <c r="E398" s="114">
        <f>'CONSTRUCTION COST ESTIMATE'!BC398</f>
        <v>0</v>
      </c>
      <c r="F398" s="129" t="str">
        <f>'CONSTRUCTION COST ESTIMATE'!BB398</f>
        <v>LF</v>
      </c>
      <c r="G398" s="115"/>
      <c r="H398" s="116">
        <f t="shared" si="72"/>
        <v>0</v>
      </c>
      <c r="I398" s="115"/>
      <c r="J398" s="116">
        <f t="shared" si="73"/>
        <v>0</v>
      </c>
      <c r="K398" s="115"/>
      <c r="L398" s="116">
        <f t="shared" si="74"/>
        <v>0</v>
      </c>
      <c r="M398" s="115"/>
      <c r="N398" s="116">
        <f t="shared" si="75"/>
        <v>0</v>
      </c>
      <c r="O398" s="115"/>
      <c r="P398" s="116">
        <f t="shared" si="76"/>
        <v>0</v>
      </c>
      <c r="Q398" s="115"/>
      <c r="R398" s="116">
        <f t="shared" si="77"/>
        <v>0</v>
      </c>
      <c r="S398" s="117">
        <f t="shared" si="78"/>
        <v>0</v>
      </c>
      <c r="T398" s="118">
        <f t="shared" si="79"/>
        <v>0</v>
      </c>
      <c r="U398" s="120"/>
      <c r="V398" s="89"/>
    </row>
    <row r="399" spans="1:22" s="113" customFormat="1" ht="30" hidden="1" customHeight="1">
      <c r="A399" s="128">
        <f>'CONSTRUCTION COST ESTIMATE'!A399</f>
        <v>0</v>
      </c>
      <c r="B399" s="246">
        <f>'CONSTRUCTION COST ESTIMATE'!B399</f>
        <v>509.13040000000001</v>
      </c>
      <c r="C399" s="131" t="str">
        <f>'CONSTRUCTION COST ESTIMATE'!C399</f>
        <v>13 FOOT X 4 FOOT PRECAST REINFORCED CONCRETE BOX</v>
      </c>
      <c r="D399" s="130">
        <f>'CONSTRUCTION COST ESTIMATE'!BA399</f>
        <v>0</v>
      </c>
      <c r="E399" s="114">
        <f>'CONSTRUCTION COST ESTIMATE'!BC399</f>
        <v>0</v>
      </c>
      <c r="F399" s="129" t="str">
        <f>'CONSTRUCTION COST ESTIMATE'!BB399</f>
        <v>LF</v>
      </c>
      <c r="G399" s="115"/>
      <c r="H399" s="116">
        <f t="shared" si="72"/>
        <v>0</v>
      </c>
      <c r="I399" s="115"/>
      <c r="J399" s="116">
        <f t="shared" si="73"/>
        <v>0</v>
      </c>
      <c r="K399" s="115"/>
      <c r="L399" s="116">
        <f t="shared" si="74"/>
        <v>0</v>
      </c>
      <c r="M399" s="115"/>
      <c r="N399" s="116">
        <f t="shared" si="75"/>
        <v>0</v>
      </c>
      <c r="O399" s="115"/>
      <c r="P399" s="116">
        <f t="shared" si="76"/>
        <v>0</v>
      </c>
      <c r="Q399" s="115"/>
      <c r="R399" s="116">
        <f t="shared" si="77"/>
        <v>0</v>
      </c>
      <c r="S399" s="117">
        <f t="shared" si="78"/>
        <v>0</v>
      </c>
      <c r="T399" s="118">
        <f t="shared" si="79"/>
        <v>0</v>
      </c>
      <c r="U399" s="120"/>
      <c r="V399" s="89"/>
    </row>
    <row r="400" spans="1:22" s="113" customFormat="1" ht="30" hidden="1" customHeight="1">
      <c r="A400" s="128">
        <f>'CONSTRUCTION COST ESTIMATE'!A400</f>
        <v>0</v>
      </c>
      <c r="B400" s="246">
        <f>'CONSTRUCTION COST ESTIMATE'!B400</f>
        <v>509.13049999999998</v>
      </c>
      <c r="C400" s="131" t="str">
        <f>'CONSTRUCTION COST ESTIMATE'!C400</f>
        <v>13 FOOT X 5 FOOT PRECAST REINFORCED CONCRETE BOX</v>
      </c>
      <c r="D400" s="130">
        <f>'CONSTRUCTION COST ESTIMATE'!BA400</f>
        <v>0</v>
      </c>
      <c r="E400" s="114">
        <f>'CONSTRUCTION COST ESTIMATE'!BC400</f>
        <v>0</v>
      </c>
      <c r="F400" s="129" t="str">
        <f>'CONSTRUCTION COST ESTIMATE'!BB400</f>
        <v>LF</v>
      </c>
      <c r="G400" s="115"/>
      <c r="H400" s="116">
        <f t="shared" si="72"/>
        <v>0</v>
      </c>
      <c r="I400" s="115"/>
      <c r="J400" s="116">
        <f t="shared" si="73"/>
        <v>0</v>
      </c>
      <c r="K400" s="115"/>
      <c r="L400" s="116">
        <f t="shared" si="74"/>
        <v>0</v>
      </c>
      <c r="M400" s="115"/>
      <c r="N400" s="116">
        <f t="shared" si="75"/>
        <v>0</v>
      </c>
      <c r="O400" s="115"/>
      <c r="P400" s="116">
        <f t="shared" si="76"/>
        <v>0</v>
      </c>
      <c r="Q400" s="115"/>
      <c r="R400" s="116">
        <f t="shared" si="77"/>
        <v>0</v>
      </c>
      <c r="S400" s="117">
        <f t="shared" si="78"/>
        <v>0</v>
      </c>
      <c r="T400" s="118">
        <f t="shared" si="79"/>
        <v>0</v>
      </c>
      <c r="U400" s="120"/>
      <c r="V400" s="89"/>
    </row>
    <row r="401" spans="1:22" s="113" customFormat="1" ht="30" hidden="1" customHeight="1">
      <c r="A401" s="128">
        <f>'CONSTRUCTION COST ESTIMATE'!A401</f>
        <v>0</v>
      </c>
      <c r="B401" s="246">
        <f>'CONSTRUCTION COST ESTIMATE'!B401</f>
        <v>509.13060000000002</v>
      </c>
      <c r="C401" s="131" t="str">
        <f>'CONSTRUCTION COST ESTIMATE'!C401</f>
        <v>13 FOOT X 6 FOOT PRECAST REINFORCED CONCRETE BOX</v>
      </c>
      <c r="D401" s="130">
        <f>'CONSTRUCTION COST ESTIMATE'!BA401</f>
        <v>0</v>
      </c>
      <c r="E401" s="114">
        <f>'CONSTRUCTION COST ESTIMATE'!BC401</f>
        <v>0</v>
      </c>
      <c r="F401" s="129" t="str">
        <f>'CONSTRUCTION COST ESTIMATE'!BB401</f>
        <v>LF</v>
      </c>
      <c r="G401" s="115"/>
      <c r="H401" s="116">
        <f t="shared" si="72"/>
        <v>0</v>
      </c>
      <c r="I401" s="115"/>
      <c r="J401" s="116">
        <f t="shared" si="73"/>
        <v>0</v>
      </c>
      <c r="K401" s="115"/>
      <c r="L401" s="116">
        <f t="shared" si="74"/>
        <v>0</v>
      </c>
      <c r="M401" s="115"/>
      <c r="N401" s="116">
        <f t="shared" si="75"/>
        <v>0</v>
      </c>
      <c r="O401" s="115"/>
      <c r="P401" s="116">
        <f t="shared" si="76"/>
        <v>0</v>
      </c>
      <c r="Q401" s="115"/>
      <c r="R401" s="116">
        <f t="shared" si="77"/>
        <v>0</v>
      </c>
      <c r="S401" s="117">
        <f t="shared" si="78"/>
        <v>0</v>
      </c>
      <c r="T401" s="118">
        <f t="shared" si="79"/>
        <v>0</v>
      </c>
      <c r="U401" s="120"/>
      <c r="V401" s="89"/>
    </row>
    <row r="402" spans="1:22" s="113" customFormat="1" ht="30" hidden="1" customHeight="1">
      <c r="A402" s="128">
        <f>'CONSTRUCTION COST ESTIMATE'!A402</f>
        <v>0</v>
      </c>
      <c r="B402" s="246">
        <f>'CONSTRUCTION COST ESTIMATE'!B402</f>
        <v>509.13069999999999</v>
      </c>
      <c r="C402" s="131" t="str">
        <f>'CONSTRUCTION COST ESTIMATE'!C402</f>
        <v>13 FOOT X 7 FOOT PRECAST REINFORCED CONCRETE BOX</v>
      </c>
      <c r="D402" s="130">
        <f>'CONSTRUCTION COST ESTIMATE'!BA402</f>
        <v>0</v>
      </c>
      <c r="E402" s="114">
        <f>'CONSTRUCTION COST ESTIMATE'!BC402</f>
        <v>0</v>
      </c>
      <c r="F402" s="129" t="str">
        <f>'CONSTRUCTION COST ESTIMATE'!BB402</f>
        <v>LF</v>
      </c>
      <c r="G402" s="115"/>
      <c r="H402" s="116">
        <f t="shared" si="72"/>
        <v>0</v>
      </c>
      <c r="I402" s="115"/>
      <c r="J402" s="116">
        <f t="shared" si="73"/>
        <v>0</v>
      </c>
      <c r="K402" s="115"/>
      <c r="L402" s="116">
        <f t="shared" si="74"/>
        <v>0</v>
      </c>
      <c r="M402" s="115"/>
      <c r="N402" s="116">
        <f t="shared" si="75"/>
        <v>0</v>
      </c>
      <c r="O402" s="115"/>
      <c r="P402" s="116">
        <f t="shared" si="76"/>
        <v>0</v>
      </c>
      <c r="Q402" s="115"/>
      <c r="R402" s="116">
        <f t="shared" si="77"/>
        <v>0</v>
      </c>
      <c r="S402" s="117">
        <f t="shared" si="78"/>
        <v>0</v>
      </c>
      <c r="T402" s="118">
        <f t="shared" si="79"/>
        <v>0</v>
      </c>
      <c r="U402" s="120"/>
      <c r="V402" s="89"/>
    </row>
    <row r="403" spans="1:22" s="113" customFormat="1" ht="30" hidden="1" customHeight="1">
      <c r="A403" s="128">
        <f>'CONSTRUCTION COST ESTIMATE'!A403</f>
        <v>0</v>
      </c>
      <c r="B403" s="246">
        <f>'CONSTRUCTION COST ESTIMATE'!B403</f>
        <v>509.13080000000002</v>
      </c>
      <c r="C403" s="131" t="str">
        <f>'CONSTRUCTION COST ESTIMATE'!C403</f>
        <v>13 FOOT X 8 FOOT PRECAST REINFORCED CONCRETE BOX</v>
      </c>
      <c r="D403" s="130">
        <f>'CONSTRUCTION COST ESTIMATE'!BA403</f>
        <v>0</v>
      </c>
      <c r="E403" s="114">
        <f>'CONSTRUCTION COST ESTIMATE'!BC403</f>
        <v>0</v>
      </c>
      <c r="F403" s="129" t="str">
        <f>'CONSTRUCTION COST ESTIMATE'!BB403</f>
        <v>LF</v>
      </c>
      <c r="G403" s="115"/>
      <c r="H403" s="116">
        <f t="shared" si="72"/>
        <v>0</v>
      </c>
      <c r="I403" s="115"/>
      <c r="J403" s="116">
        <f t="shared" si="73"/>
        <v>0</v>
      </c>
      <c r="K403" s="115"/>
      <c r="L403" s="116">
        <f t="shared" si="74"/>
        <v>0</v>
      </c>
      <c r="M403" s="115"/>
      <c r="N403" s="116">
        <f t="shared" si="75"/>
        <v>0</v>
      </c>
      <c r="O403" s="115"/>
      <c r="P403" s="116">
        <f t="shared" si="76"/>
        <v>0</v>
      </c>
      <c r="Q403" s="115"/>
      <c r="R403" s="116">
        <f t="shared" si="77"/>
        <v>0</v>
      </c>
      <c r="S403" s="117">
        <f t="shared" si="78"/>
        <v>0</v>
      </c>
      <c r="T403" s="118">
        <f t="shared" si="79"/>
        <v>0</v>
      </c>
      <c r="U403" s="120"/>
      <c r="V403" s="89"/>
    </row>
    <row r="404" spans="1:22" s="113" customFormat="1" ht="30" hidden="1" customHeight="1">
      <c r="A404" s="128">
        <f>'CONSTRUCTION COST ESTIMATE'!A404</f>
        <v>0</v>
      </c>
      <c r="B404" s="246">
        <f>'CONSTRUCTION COST ESTIMATE'!B404</f>
        <v>509.1309</v>
      </c>
      <c r="C404" s="131" t="str">
        <f>'CONSTRUCTION COST ESTIMATE'!C404</f>
        <v>13 FOOT X 9 FOOT PRECAST REINFORCED CONCRETE BOX</v>
      </c>
      <c r="D404" s="130">
        <f>'CONSTRUCTION COST ESTIMATE'!BA404</f>
        <v>0</v>
      </c>
      <c r="E404" s="114">
        <f>'CONSTRUCTION COST ESTIMATE'!BC404</f>
        <v>0</v>
      </c>
      <c r="F404" s="129" t="str">
        <f>'CONSTRUCTION COST ESTIMATE'!BB404</f>
        <v>LF</v>
      </c>
      <c r="G404" s="115"/>
      <c r="H404" s="116">
        <f t="shared" si="72"/>
        <v>0</v>
      </c>
      <c r="I404" s="115"/>
      <c r="J404" s="116">
        <f t="shared" si="73"/>
        <v>0</v>
      </c>
      <c r="K404" s="115"/>
      <c r="L404" s="116">
        <f t="shared" si="74"/>
        <v>0</v>
      </c>
      <c r="M404" s="115"/>
      <c r="N404" s="116">
        <f t="shared" si="75"/>
        <v>0</v>
      </c>
      <c r="O404" s="115"/>
      <c r="P404" s="116">
        <f t="shared" si="76"/>
        <v>0</v>
      </c>
      <c r="Q404" s="115"/>
      <c r="R404" s="116">
        <f t="shared" si="77"/>
        <v>0</v>
      </c>
      <c r="S404" s="117">
        <f t="shared" si="78"/>
        <v>0</v>
      </c>
      <c r="T404" s="118">
        <f t="shared" si="79"/>
        <v>0</v>
      </c>
      <c r="U404" s="120"/>
      <c r="V404" s="89"/>
    </row>
    <row r="405" spans="1:22" s="113" customFormat="1" ht="30" hidden="1" customHeight="1">
      <c r="A405" s="128">
        <f>'CONSTRUCTION COST ESTIMATE'!A405</f>
        <v>0</v>
      </c>
      <c r="B405" s="246">
        <f>'CONSTRUCTION COST ESTIMATE'!B405</f>
        <v>509.13099999999997</v>
      </c>
      <c r="C405" s="131" t="str">
        <f>'CONSTRUCTION COST ESTIMATE'!C405</f>
        <v>13 FOOT X 10 FOOT PRECAST REINFORCED CONCRETE BOX</v>
      </c>
      <c r="D405" s="130">
        <f>'CONSTRUCTION COST ESTIMATE'!BA405</f>
        <v>0</v>
      </c>
      <c r="E405" s="114">
        <f>'CONSTRUCTION COST ESTIMATE'!BC405</f>
        <v>0</v>
      </c>
      <c r="F405" s="129" t="str">
        <f>'CONSTRUCTION COST ESTIMATE'!BB405</f>
        <v>LF</v>
      </c>
      <c r="G405" s="115"/>
      <c r="H405" s="116">
        <f t="shared" si="72"/>
        <v>0</v>
      </c>
      <c r="I405" s="115"/>
      <c r="J405" s="116">
        <f t="shared" si="73"/>
        <v>0</v>
      </c>
      <c r="K405" s="115"/>
      <c r="L405" s="116">
        <f t="shared" si="74"/>
        <v>0</v>
      </c>
      <c r="M405" s="115"/>
      <c r="N405" s="116">
        <f t="shared" si="75"/>
        <v>0</v>
      </c>
      <c r="O405" s="115"/>
      <c r="P405" s="116">
        <f t="shared" si="76"/>
        <v>0</v>
      </c>
      <c r="Q405" s="115"/>
      <c r="R405" s="116">
        <f t="shared" si="77"/>
        <v>0</v>
      </c>
      <c r="S405" s="117">
        <f t="shared" si="78"/>
        <v>0</v>
      </c>
      <c r="T405" s="118">
        <f t="shared" si="79"/>
        <v>0</v>
      </c>
      <c r="U405" s="120"/>
      <c r="V405" s="89"/>
    </row>
    <row r="406" spans="1:22" s="113" customFormat="1" ht="30" hidden="1" customHeight="1">
      <c r="A406" s="128">
        <f>'CONSTRUCTION COST ESTIMATE'!A406</f>
        <v>0</v>
      </c>
      <c r="B406" s="246">
        <f>'CONSTRUCTION COST ESTIMATE'!B406</f>
        <v>509.1311</v>
      </c>
      <c r="C406" s="131" t="str">
        <f>'CONSTRUCTION COST ESTIMATE'!C406</f>
        <v>13 FOOT X 11 FOOT PRECAST REINFORCED CONCRETE BOX</v>
      </c>
      <c r="D406" s="130">
        <f>'CONSTRUCTION COST ESTIMATE'!BA406</f>
        <v>0</v>
      </c>
      <c r="E406" s="114">
        <f>'CONSTRUCTION COST ESTIMATE'!BC406</f>
        <v>0</v>
      </c>
      <c r="F406" s="129" t="str">
        <f>'CONSTRUCTION COST ESTIMATE'!BB406</f>
        <v>LF</v>
      </c>
      <c r="G406" s="115"/>
      <c r="H406" s="116">
        <f t="shared" si="72"/>
        <v>0</v>
      </c>
      <c r="I406" s="115"/>
      <c r="J406" s="116">
        <f t="shared" si="73"/>
        <v>0</v>
      </c>
      <c r="K406" s="115"/>
      <c r="L406" s="116">
        <f t="shared" si="74"/>
        <v>0</v>
      </c>
      <c r="M406" s="115"/>
      <c r="N406" s="116">
        <f t="shared" si="75"/>
        <v>0</v>
      </c>
      <c r="O406" s="115"/>
      <c r="P406" s="116">
        <f t="shared" si="76"/>
        <v>0</v>
      </c>
      <c r="Q406" s="115"/>
      <c r="R406" s="116">
        <f t="shared" si="77"/>
        <v>0</v>
      </c>
      <c r="S406" s="117">
        <f t="shared" si="78"/>
        <v>0</v>
      </c>
      <c r="T406" s="118">
        <f t="shared" si="79"/>
        <v>0</v>
      </c>
      <c r="U406" s="120"/>
      <c r="V406" s="89"/>
    </row>
    <row r="407" spans="1:22" s="113" customFormat="1" ht="30" hidden="1" customHeight="1">
      <c r="A407" s="128">
        <f>'CONSTRUCTION COST ESTIMATE'!A407</f>
        <v>0</v>
      </c>
      <c r="B407" s="246">
        <f>'CONSTRUCTION COST ESTIMATE'!B407</f>
        <v>509.13119999999998</v>
      </c>
      <c r="C407" s="131" t="str">
        <f>'CONSTRUCTION COST ESTIMATE'!C407</f>
        <v>13 FOOT X 12 FOOT PRECAST REINFORCED CONCRETE BOX</v>
      </c>
      <c r="D407" s="130">
        <f>'CONSTRUCTION COST ESTIMATE'!BA407</f>
        <v>0</v>
      </c>
      <c r="E407" s="114">
        <f>'CONSTRUCTION COST ESTIMATE'!BC407</f>
        <v>0</v>
      </c>
      <c r="F407" s="129" t="str">
        <f>'CONSTRUCTION COST ESTIMATE'!BB407</f>
        <v>LF</v>
      </c>
      <c r="G407" s="115"/>
      <c r="H407" s="116">
        <f t="shared" si="72"/>
        <v>0</v>
      </c>
      <c r="I407" s="115"/>
      <c r="J407" s="116">
        <f t="shared" si="73"/>
        <v>0</v>
      </c>
      <c r="K407" s="115"/>
      <c r="L407" s="116">
        <f t="shared" si="74"/>
        <v>0</v>
      </c>
      <c r="M407" s="115"/>
      <c r="N407" s="116">
        <f t="shared" si="75"/>
        <v>0</v>
      </c>
      <c r="O407" s="115"/>
      <c r="P407" s="116">
        <f t="shared" si="76"/>
        <v>0</v>
      </c>
      <c r="Q407" s="115"/>
      <c r="R407" s="116">
        <f t="shared" si="77"/>
        <v>0</v>
      </c>
      <c r="S407" s="117">
        <f t="shared" si="78"/>
        <v>0</v>
      </c>
      <c r="T407" s="118">
        <f t="shared" si="79"/>
        <v>0</v>
      </c>
      <c r="U407" s="120"/>
      <c r="V407" s="89"/>
    </row>
    <row r="408" spans="1:22" s="113" customFormat="1" ht="30" hidden="1" customHeight="1">
      <c r="A408" s="128">
        <f>'CONSTRUCTION COST ESTIMATE'!A408</f>
        <v>0</v>
      </c>
      <c r="B408" s="246">
        <f>'CONSTRUCTION COST ESTIMATE'!B408</f>
        <v>509.13130000000001</v>
      </c>
      <c r="C408" s="131" t="str">
        <f>'CONSTRUCTION COST ESTIMATE'!C408</f>
        <v>13 FOOT X 13 FOOT PRECAST REINFORCED CONCRETE BOX</v>
      </c>
      <c r="D408" s="130">
        <f>'CONSTRUCTION COST ESTIMATE'!BA408</f>
        <v>0</v>
      </c>
      <c r="E408" s="114">
        <f>'CONSTRUCTION COST ESTIMATE'!BC408</f>
        <v>0</v>
      </c>
      <c r="F408" s="129" t="str">
        <f>'CONSTRUCTION COST ESTIMATE'!BB408</f>
        <v>LF</v>
      </c>
      <c r="G408" s="115"/>
      <c r="H408" s="116">
        <f t="shared" si="72"/>
        <v>0</v>
      </c>
      <c r="I408" s="115"/>
      <c r="J408" s="116">
        <f t="shared" si="73"/>
        <v>0</v>
      </c>
      <c r="K408" s="115"/>
      <c r="L408" s="116">
        <f t="shared" si="74"/>
        <v>0</v>
      </c>
      <c r="M408" s="115"/>
      <c r="N408" s="116">
        <f t="shared" si="75"/>
        <v>0</v>
      </c>
      <c r="O408" s="115"/>
      <c r="P408" s="116">
        <f t="shared" si="76"/>
        <v>0</v>
      </c>
      <c r="Q408" s="115"/>
      <c r="R408" s="116">
        <f t="shared" si="77"/>
        <v>0</v>
      </c>
      <c r="S408" s="117">
        <f t="shared" si="78"/>
        <v>0</v>
      </c>
      <c r="T408" s="118">
        <f t="shared" si="79"/>
        <v>0</v>
      </c>
      <c r="U408" s="120"/>
      <c r="V408" s="89"/>
    </row>
    <row r="409" spans="1:22" s="113" customFormat="1" ht="30" hidden="1" customHeight="1">
      <c r="A409" s="128">
        <f>'CONSTRUCTION COST ESTIMATE'!A409</f>
        <v>0</v>
      </c>
      <c r="B409" s="246">
        <f>'CONSTRUCTION COST ESTIMATE'!B409</f>
        <v>509.14030000000002</v>
      </c>
      <c r="C409" s="131" t="str">
        <f>'CONSTRUCTION COST ESTIMATE'!C409</f>
        <v>14 FOOT X 3 FOOT PRECAST REINFORCED CONCRETE BOX</v>
      </c>
      <c r="D409" s="130">
        <f>'CONSTRUCTION COST ESTIMATE'!BA409</f>
        <v>0</v>
      </c>
      <c r="E409" s="114">
        <f>'CONSTRUCTION COST ESTIMATE'!BC409</f>
        <v>0</v>
      </c>
      <c r="F409" s="129" t="str">
        <f>'CONSTRUCTION COST ESTIMATE'!BB409</f>
        <v>LF</v>
      </c>
      <c r="G409" s="115"/>
      <c r="H409" s="116">
        <f t="shared" si="72"/>
        <v>0</v>
      </c>
      <c r="I409" s="115"/>
      <c r="J409" s="116">
        <f t="shared" si="73"/>
        <v>0</v>
      </c>
      <c r="K409" s="115"/>
      <c r="L409" s="116">
        <f t="shared" si="74"/>
        <v>0</v>
      </c>
      <c r="M409" s="115"/>
      <c r="N409" s="116">
        <f t="shared" si="75"/>
        <v>0</v>
      </c>
      <c r="O409" s="115"/>
      <c r="P409" s="116">
        <f t="shared" si="76"/>
        <v>0</v>
      </c>
      <c r="Q409" s="115"/>
      <c r="R409" s="116">
        <f t="shared" si="77"/>
        <v>0</v>
      </c>
      <c r="S409" s="117">
        <f t="shared" si="78"/>
        <v>0</v>
      </c>
      <c r="T409" s="118">
        <f t="shared" si="79"/>
        <v>0</v>
      </c>
      <c r="U409" s="120"/>
      <c r="V409" s="89"/>
    </row>
    <row r="410" spans="1:22" s="113" customFormat="1" ht="30" hidden="1" customHeight="1">
      <c r="A410" s="128">
        <f>'CONSTRUCTION COST ESTIMATE'!A410</f>
        <v>0</v>
      </c>
      <c r="B410" s="246">
        <f>'CONSTRUCTION COST ESTIMATE'!B410</f>
        <v>509.1404</v>
      </c>
      <c r="C410" s="131" t="str">
        <f>'CONSTRUCTION COST ESTIMATE'!C410</f>
        <v>14 FOOT X 4 FOOT PRECAST REINFORCED CONCRETE BOX</v>
      </c>
      <c r="D410" s="130">
        <f>'CONSTRUCTION COST ESTIMATE'!BA410</f>
        <v>0</v>
      </c>
      <c r="E410" s="114">
        <f>'CONSTRUCTION COST ESTIMATE'!BC410</f>
        <v>0</v>
      </c>
      <c r="F410" s="129" t="str">
        <f>'CONSTRUCTION COST ESTIMATE'!BB410</f>
        <v>LF</v>
      </c>
      <c r="G410" s="115"/>
      <c r="H410" s="116">
        <f t="shared" ref="H410:H420" si="80">G410*E410</f>
        <v>0</v>
      </c>
      <c r="I410" s="115"/>
      <c r="J410" s="116">
        <f t="shared" ref="J410:J420" si="81">I410*E410</f>
        <v>0</v>
      </c>
      <c r="K410" s="115"/>
      <c r="L410" s="116">
        <f t="shared" ref="L410:L420" si="82">K410*E410</f>
        <v>0</v>
      </c>
      <c r="M410" s="115"/>
      <c r="N410" s="116">
        <f t="shared" ref="N410:N420" si="83">M410*E410</f>
        <v>0</v>
      </c>
      <c r="O410" s="115"/>
      <c r="P410" s="116">
        <f t="shared" ref="P410:P420" si="84">O410*E410</f>
        <v>0</v>
      </c>
      <c r="Q410" s="115"/>
      <c r="R410" s="116">
        <f t="shared" ref="R410:R420" si="85">Q410*E410</f>
        <v>0</v>
      </c>
      <c r="S410" s="117">
        <f t="shared" ref="S410:S420" si="86">G410+I410+K410+M410+O410+Q410</f>
        <v>0</v>
      </c>
      <c r="T410" s="118">
        <f t="shared" ref="T410:T420" si="87">S410*E410</f>
        <v>0</v>
      </c>
      <c r="U410" s="120"/>
      <c r="V410" s="89"/>
    </row>
    <row r="411" spans="1:22" s="113" customFormat="1" ht="30" hidden="1" customHeight="1">
      <c r="A411" s="128">
        <f>'CONSTRUCTION COST ESTIMATE'!A411</f>
        <v>0</v>
      </c>
      <c r="B411" s="246">
        <f>'CONSTRUCTION COST ESTIMATE'!B411</f>
        <v>509.14049999999997</v>
      </c>
      <c r="C411" s="131" t="str">
        <f>'CONSTRUCTION COST ESTIMATE'!C411</f>
        <v>14 FOOT X 5 FOOT PRECAST REINFORCED CONCRETE BOX</v>
      </c>
      <c r="D411" s="130">
        <f>'CONSTRUCTION COST ESTIMATE'!BA411</f>
        <v>0</v>
      </c>
      <c r="E411" s="114">
        <f>'CONSTRUCTION COST ESTIMATE'!BC411</f>
        <v>0</v>
      </c>
      <c r="F411" s="129" t="str">
        <f>'CONSTRUCTION COST ESTIMATE'!BB411</f>
        <v>LF</v>
      </c>
      <c r="G411" s="115"/>
      <c r="H411" s="116">
        <f t="shared" si="80"/>
        <v>0</v>
      </c>
      <c r="I411" s="115"/>
      <c r="J411" s="116">
        <f t="shared" si="81"/>
        <v>0</v>
      </c>
      <c r="K411" s="115"/>
      <c r="L411" s="116">
        <f t="shared" si="82"/>
        <v>0</v>
      </c>
      <c r="M411" s="115"/>
      <c r="N411" s="116">
        <f t="shared" si="83"/>
        <v>0</v>
      </c>
      <c r="O411" s="115"/>
      <c r="P411" s="116">
        <f t="shared" si="84"/>
        <v>0</v>
      </c>
      <c r="Q411" s="115"/>
      <c r="R411" s="116">
        <f t="shared" si="85"/>
        <v>0</v>
      </c>
      <c r="S411" s="117">
        <f t="shared" si="86"/>
        <v>0</v>
      </c>
      <c r="T411" s="118">
        <f t="shared" si="87"/>
        <v>0</v>
      </c>
      <c r="U411" s="120"/>
      <c r="V411" s="89"/>
    </row>
    <row r="412" spans="1:22" s="113" customFormat="1" ht="30" hidden="1" customHeight="1">
      <c r="A412" s="128">
        <f>'CONSTRUCTION COST ESTIMATE'!A412</f>
        <v>0</v>
      </c>
      <c r="B412" s="246">
        <f>'CONSTRUCTION COST ESTIMATE'!B412</f>
        <v>509.14060000000001</v>
      </c>
      <c r="C412" s="131" t="str">
        <f>'CONSTRUCTION COST ESTIMATE'!C412</f>
        <v>14 FOOT X 6 FOOT PRECAST REINFORCED CONCRETE BOX</v>
      </c>
      <c r="D412" s="130">
        <f>'CONSTRUCTION COST ESTIMATE'!BA412</f>
        <v>0</v>
      </c>
      <c r="E412" s="114">
        <f>'CONSTRUCTION COST ESTIMATE'!BC412</f>
        <v>0</v>
      </c>
      <c r="F412" s="129" t="str">
        <f>'CONSTRUCTION COST ESTIMATE'!BB412</f>
        <v>LF</v>
      </c>
      <c r="G412" s="115"/>
      <c r="H412" s="116">
        <f t="shared" si="80"/>
        <v>0</v>
      </c>
      <c r="I412" s="115"/>
      <c r="J412" s="116">
        <f t="shared" si="81"/>
        <v>0</v>
      </c>
      <c r="K412" s="115"/>
      <c r="L412" s="116">
        <f t="shared" si="82"/>
        <v>0</v>
      </c>
      <c r="M412" s="115"/>
      <c r="N412" s="116">
        <f t="shared" si="83"/>
        <v>0</v>
      </c>
      <c r="O412" s="115"/>
      <c r="P412" s="116">
        <f t="shared" si="84"/>
        <v>0</v>
      </c>
      <c r="Q412" s="115"/>
      <c r="R412" s="116">
        <f t="shared" si="85"/>
        <v>0</v>
      </c>
      <c r="S412" s="117">
        <f t="shared" si="86"/>
        <v>0</v>
      </c>
      <c r="T412" s="118">
        <f t="shared" si="87"/>
        <v>0</v>
      </c>
      <c r="U412" s="120"/>
      <c r="V412" s="89"/>
    </row>
    <row r="413" spans="1:22" s="113" customFormat="1" ht="30" hidden="1" customHeight="1">
      <c r="A413" s="128">
        <f>'CONSTRUCTION COST ESTIMATE'!A413</f>
        <v>0</v>
      </c>
      <c r="B413" s="246">
        <f>'CONSTRUCTION COST ESTIMATE'!B413</f>
        <v>509.14069999999998</v>
      </c>
      <c r="C413" s="131" t="str">
        <f>'CONSTRUCTION COST ESTIMATE'!C413</f>
        <v>14 FOOT X 7 FOOT PRECAST REINFORCED CONCRETE BOX</v>
      </c>
      <c r="D413" s="130">
        <f>'CONSTRUCTION COST ESTIMATE'!BA413</f>
        <v>0</v>
      </c>
      <c r="E413" s="114">
        <f>'CONSTRUCTION COST ESTIMATE'!BC413</f>
        <v>0</v>
      </c>
      <c r="F413" s="129" t="str">
        <f>'CONSTRUCTION COST ESTIMATE'!BB413</f>
        <v>LF</v>
      </c>
      <c r="G413" s="115"/>
      <c r="H413" s="116">
        <f t="shared" si="80"/>
        <v>0</v>
      </c>
      <c r="I413" s="115"/>
      <c r="J413" s="116">
        <f t="shared" si="81"/>
        <v>0</v>
      </c>
      <c r="K413" s="115"/>
      <c r="L413" s="116">
        <f t="shared" si="82"/>
        <v>0</v>
      </c>
      <c r="M413" s="115"/>
      <c r="N413" s="116">
        <f t="shared" si="83"/>
        <v>0</v>
      </c>
      <c r="O413" s="115"/>
      <c r="P413" s="116">
        <f t="shared" si="84"/>
        <v>0</v>
      </c>
      <c r="Q413" s="115"/>
      <c r="R413" s="116">
        <f t="shared" si="85"/>
        <v>0</v>
      </c>
      <c r="S413" s="117">
        <f t="shared" si="86"/>
        <v>0</v>
      </c>
      <c r="T413" s="118">
        <f t="shared" si="87"/>
        <v>0</v>
      </c>
      <c r="U413" s="120"/>
      <c r="V413" s="89"/>
    </row>
    <row r="414" spans="1:22" s="113" customFormat="1" ht="30" hidden="1" customHeight="1">
      <c r="A414" s="128">
        <f>'CONSTRUCTION COST ESTIMATE'!A414</f>
        <v>0</v>
      </c>
      <c r="B414" s="246">
        <f>'CONSTRUCTION COST ESTIMATE'!B414</f>
        <v>509.14080000000001</v>
      </c>
      <c r="C414" s="131" t="str">
        <f>'CONSTRUCTION COST ESTIMATE'!C414</f>
        <v>14 FOOT X 8 FOOT PRECAST REINFORCED CONCRETE BOX</v>
      </c>
      <c r="D414" s="130">
        <f>'CONSTRUCTION COST ESTIMATE'!BA414</f>
        <v>0</v>
      </c>
      <c r="E414" s="114">
        <f>'CONSTRUCTION COST ESTIMATE'!BC414</f>
        <v>0</v>
      </c>
      <c r="F414" s="129" t="str">
        <f>'CONSTRUCTION COST ESTIMATE'!BB414</f>
        <v>LF</v>
      </c>
      <c r="G414" s="115"/>
      <c r="H414" s="116">
        <f t="shared" si="80"/>
        <v>0</v>
      </c>
      <c r="I414" s="115"/>
      <c r="J414" s="116">
        <f t="shared" si="81"/>
        <v>0</v>
      </c>
      <c r="K414" s="115"/>
      <c r="L414" s="116">
        <f t="shared" si="82"/>
        <v>0</v>
      </c>
      <c r="M414" s="115"/>
      <c r="N414" s="116">
        <f t="shared" si="83"/>
        <v>0</v>
      </c>
      <c r="O414" s="115"/>
      <c r="P414" s="116">
        <f t="shared" si="84"/>
        <v>0</v>
      </c>
      <c r="Q414" s="115"/>
      <c r="R414" s="116">
        <f t="shared" si="85"/>
        <v>0</v>
      </c>
      <c r="S414" s="117">
        <f t="shared" si="86"/>
        <v>0</v>
      </c>
      <c r="T414" s="118">
        <f t="shared" si="87"/>
        <v>0</v>
      </c>
      <c r="U414" s="120"/>
      <c r="V414" s="89"/>
    </row>
    <row r="415" spans="1:22" s="113" customFormat="1" ht="30" hidden="1" customHeight="1">
      <c r="A415" s="128">
        <f>'CONSTRUCTION COST ESTIMATE'!A415</f>
        <v>0</v>
      </c>
      <c r="B415" s="246">
        <f>'CONSTRUCTION COST ESTIMATE'!B415</f>
        <v>509.14089999999999</v>
      </c>
      <c r="C415" s="131" t="str">
        <f>'CONSTRUCTION COST ESTIMATE'!C415</f>
        <v>14 FOOT X 9 FOOT PRECAST REINFORCED CONCRETE BOX</v>
      </c>
      <c r="D415" s="130">
        <f>'CONSTRUCTION COST ESTIMATE'!BA415</f>
        <v>0</v>
      </c>
      <c r="E415" s="114">
        <f>'CONSTRUCTION COST ESTIMATE'!BC415</f>
        <v>0</v>
      </c>
      <c r="F415" s="129" t="str">
        <f>'CONSTRUCTION COST ESTIMATE'!BB415</f>
        <v>LF</v>
      </c>
      <c r="G415" s="115"/>
      <c r="H415" s="116">
        <f t="shared" si="80"/>
        <v>0</v>
      </c>
      <c r="I415" s="115"/>
      <c r="J415" s="116">
        <f t="shared" si="81"/>
        <v>0</v>
      </c>
      <c r="K415" s="115"/>
      <c r="L415" s="116">
        <f t="shared" si="82"/>
        <v>0</v>
      </c>
      <c r="M415" s="115"/>
      <c r="N415" s="116">
        <f t="shared" si="83"/>
        <v>0</v>
      </c>
      <c r="O415" s="115"/>
      <c r="P415" s="116">
        <f t="shared" si="84"/>
        <v>0</v>
      </c>
      <c r="Q415" s="115"/>
      <c r="R415" s="116">
        <f t="shared" si="85"/>
        <v>0</v>
      </c>
      <c r="S415" s="117">
        <f t="shared" si="86"/>
        <v>0</v>
      </c>
      <c r="T415" s="118">
        <f t="shared" si="87"/>
        <v>0</v>
      </c>
      <c r="U415" s="120"/>
      <c r="V415" s="89"/>
    </row>
    <row r="416" spans="1:22" s="113" customFormat="1" ht="30" hidden="1" customHeight="1">
      <c r="A416" s="128">
        <f>'CONSTRUCTION COST ESTIMATE'!A416</f>
        <v>0</v>
      </c>
      <c r="B416" s="246">
        <f>'CONSTRUCTION COST ESTIMATE'!B416</f>
        <v>509.14100000000002</v>
      </c>
      <c r="C416" s="131" t="str">
        <f>'CONSTRUCTION COST ESTIMATE'!C416</f>
        <v>14 FOOT X 10 FOOT PRECAST REINFORCED CONCRETE BOX</v>
      </c>
      <c r="D416" s="130">
        <f>'CONSTRUCTION COST ESTIMATE'!BA416</f>
        <v>0</v>
      </c>
      <c r="E416" s="114">
        <f>'CONSTRUCTION COST ESTIMATE'!BC416</f>
        <v>0</v>
      </c>
      <c r="F416" s="129" t="str">
        <f>'CONSTRUCTION COST ESTIMATE'!BB416</f>
        <v>LF</v>
      </c>
      <c r="G416" s="115"/>
      <c r="H416" s="116">
        <f t="shared" si="80"/>
        <v>0</v>
      </c>
      <c r="I416" s="115"/>
      <c r="J416" s="116">
        <f t="shared" si="81"/>
        <v>0</v>
      </c>
      <c r="K416" s="115"/>
      <c r="L416" s="116">
        <f t="shared" si="82"/>
        <v>0</v>
      </c>
      <c r="M416" s="115"/>
      <c r="N416" s="116">
        <f t="shared" si="83"/>
        <v>0</v>
      </c>
      <c r="O416" s="115"/>
      <c r="P416" s="116">
        <f t="shared" si="84"/>
        <v>0</v>
      </c>
      <c r="Q416" s="115"/>
      <c r="R416" s="116">
        <f t="shared" si="85"/>
        <v>0</v>
      </c>
      <c r="S416" s="117">
        <f t="shared" si="86"/>
        <v>0</v>
      </c>
      <c r="T416" s="118">
        <f t="shared" si="87"/>
        <v>0</v>
      </c>
      <c r="U416" s="120"/>
      <c r="V416" s="89"/>
    </row>
    <row r="417" spans="1:22" s="113" customFormat="1" ht="30" hidden="1" customHeight="1">
      <c r="A417" s="128">
        <f>'CONSTRUCTION COST ESTIMATE'!A417</f>
        <v>0</v>
      </c>
      <c r="B417" s="246">
        <f>'CONSTRUCTION COST ESTIMATE'!B417</f>
        <v>509.14109999999999</v>
      </c>
      <c r="C417" s="131" t="str">
        <f>'CONSTRUCTION COST ESTIMATE'!C417</f>
        <v>14 FOOT X 11 FOOT PRECAST REINFORCED CONCRETE BOX</v>
      </c>
      <c r="D417" s="130">
        <f>'CONSTRUCTION COST ESTIMATE'!BA417</f>
        <v>0</v>
      </c>
      <c r="E417" s="114">
        <f>'CONSTRUCTION COST ESTIMATE'!BC417</f>
        <v>0</v>
      </c>
      <c r="F417" s="129" t="str">
        <f>'CONSTRUCTION COST ESTIMATE'!BB417</f>
        <v>LF</v>
      </c>
      <c r="G417" s="115"/>
      <c r="H417" s="116">
        <f t="shared" si="80"/>
        <v>0</v>
      </c>
      <c r="I417" s="115"/>
      <c r="J417" s="116">
        <f t="shared" si="81"/>
        <v>0</v>
      </c>
      <c r="K417" s="115"/>
      <c r="L417" s="116">
        <f t="shared" si="82"/>
        <v>0</v>
      </c>
      <c r="M417" s="115"/>
      <c r="N417" s="116">
        <f t="shared" si="83"/>
        <v>0</v>
      </c>
      <c r="O417" s="115"/>
      <c r="P417" s="116">
        <f t="shared" si="84"/>
        <v>0</v>
      </c>
      <c r="Q417" s="115"/>
      <c r="R417" s="116">
        <f t="shared" si="85"/>
        <v>0</v>
      </c>
      <c r="S417" s="117">
        <f t="shared" si="86"/>
        <v>0</v>
      </c>
      <c r="T417" s="118">
        <f t="shared" si="87"/>
        <v>0</v>
      </c>
      <c r="U417" s="120"/>
      <c r="V417" s="89"/>
    </row>
    <row r="418" spans="1:22" s="113" customFormat="1" ht="30" hidden="1" customHeight="1">
      <c r="A418" s="128">
        <f>'CONSTRUCTION COST ESTIMATE'!A418</f>
        <v>0</v>
      </c>
      <c r="B418" s="246">
        <f>'CONSTRUCTION COST ESTIMATE'!B418</f>
        <v>509.14120000000003</v>
      </c>
      <c r="C418" s="131" t="str">
        <f>'CONSTRUCTION COST ESTIMATE'!C418</f>
        <v>14 FOOT X 12 FOOT PRECAST REINFORCED CONCRETE BOX</v>
      </c>
      <c r="D418" s="130">
        <f>'CONSTRUCTION COST ESTIMATE'!BA418</f>
        <v>0</v>
      </c>
      <c r="E418" s="114">
        <f>'CONSTRUCTION COST ESTIMATE'!BC418</f>
        <v>0</v>
      </c>
      <c r="F418" s="129" t="str">
        <f>'CONSTRUCTION COST ESTIMATE'!BB418</f>
        <v>LF</v>
      </c>
      <c r="G418" s="115"/>
      <c r="H418" s="116">
        <f t="shared" si="80"/>
        <v>0</v>
      </c>
      <c r="I418" s="115"/>
      <c r="J418" s="116">
        <f t="shared" si="81"/>
        <v>0</v>
      </c>
      <c r="K418" s="115"/>
      <c r="L418" s="116">
        <f t="shared" si="82"/>
        <v>0</v>
      </c>
      <c r="M418" s="115"/>
      <c r="N418" s="116">
        <f t="shared" si="83"/>
        <v>0</v>
      </c>
      <c r="O418" s="115"/>
      <c r="P418" s="116">
        <f t="shared" si="84"/>
        <v>0</v>
      </c>
      <c r="Q418" s="115"/>
      <c r="R418" s="116">
        <f t="shared" si="85"/>
        <v>0</v>
      </c>
      <c r="S418" s="117">
        <f t="shared" si="86"/>
        <v>0</v>
      </c>
      <c r="T418" s="118">
        <f t="shared" si="87"/>
        <v>0</v>
      </c>
      <c r="U418" s="120"/>
      <c r="V418" s="89"/>
    </row>
    <row r="419" spans="1:22" s="113" customFormat="1" ht="30" hidden="1" customHeight="1">
      <c r="A419" s="128">
        <f>'CONSTRUCTION COST ESTIMATE'!A419</f>
        <v>0</v>
      </c>
      <c r="B419" s="246">
        <f>'CONSTRUCTION COST ESTIMATE'!B419</f>
        <v>509.1413</v>
      </c>
      <c r="C419" s="131" t="str">
        <f>'CONSTRUCTION COST ESTIMATE'!C419</f>
        <v>14 FOOT X 13 FOOT PRECAST REINFORCED CONCRETE BOX</v>
      </c>
      <c r="D419" s="130">
        <f>'CONSTRUCTION COST ESTIMATE'!BA419</f>
        <v>0</v>
      </c>
      <c r="E419" s="114">
        <f>'CONSTRUCTION COST ESTIMATE'!BC419</f>
        <v>0</v>
      </c>
      <c r="F419" s="129" t="str">
        <f>'CONSTRUCTION COST ESTIMATE'!BB419</f>
        <v>LF</v>
      </c>
      <c r="G419" s="115"/>
      <c r="H419" s="116">
        <f t="shared" si="80"/>
        <v>0</v>
      </c>
      <c r="I419" s="115"/>
      <c r="J419" s="116">
        <f t="shared" si="81"/>
        <v>0</v>
      </c>
      <c r="K419" s="115"/>
      <c r="L419" s="116">
        <f t="shared" si="82"/>
        <v>0</v>
      </c>
      <c r="M419" s="115"/>
      <c r="N419" s="116">
        <f t="shared" si="83"/>
        <v>0</v>
      </c>
      <c r="O419" s="115"/>
      <c r="P419" s="116">
        <f t="shared" si="84"/>
        <v>0</v>
      </c>
      <c r="Q419" s="115"/>
      <c r="R419" s="116">
        <f t="shared" si="85"/>
        <v>0</v>
      </c>
      <c r="S419" s="117">
        <f t="shared" si="86"/>
        <v>0</v>
      </c>
      <c r="T419" s="118">
        <f t="shared" si="87"/>
        <v>0</v>
      </c>
      <c r="U419" s="120"/>
      <c r="V419" s="89"/>
    </row>
    <row r="420" spans="1:22" s="113" customFormat="1" ht="30" hidden="1" customHeight="1">
      <c r="A420" s="128">
        <f>'CONSTRUCTION COST ESTIMATE'!A420</f>
        <v>0</v>
      </c>
      <c r="B420" s="246">
        <f>'CONSTRUCTION COST ESTIMATE'!B420</f>
        <v>509.14139999999998</v>
      </c>
      <c r="C420" s="131" t="str">
        <f>'CONSTRUCTION COST ESTIMATE'!C420</f>
        <v>14 FOOT X 14 FOOT PRECAST REINFORCED CONCRETE BOX</v>
      </c>
      <c r="D420" s="130">
        <f>'CONSTRUCTION COST ESTIMATE'!BA420</f>
        <v>0</v>
      </c>
      <c r="E420" s="114">
        <f>'CONSTRUCTION COST ESTIMATE'!BC420</f>
        <v>0</v>
      </c>
      <c r="F420" s="129" t="str">
        <f>'CONSTRUCTION COST ESTIMATE'!BB420</f>
        <v>LF</v>
      </c>
      <c r="G420" s="115"/>
      <c r="H420" s="116">
        <f t="shared" si="80"/>
        <v>0</v>
      </c>
      <c r="I420" s="115"/>
      <c r="J420" s="116">
        <f t="shared" si="81"/>
        <v>0</v>
      </c>
      <c r="K420" s="115"/>
      <c r="L420" s="116">
        <f t="shared" si="82"/>
        <v>0</v>
      </c>
      <c r="M420" s="115"/>
      <c r="N420" s="116">
        <f t="shared" si="83"/>
        <v>0</v>
      </c>
      <c r="O420" s="115"/>
      <c r="P420" s="116">
        <f t="shared" si="84"/>
        <v>0</v>
      </c>
      <c r="Q420" s="115"/>
      <c r="R420" s="116">
        <f t="shared" si="85"/>
        <v>0</v>
      </c>
      <c r="S420" s="117">
        <f t="shared" si="86"/>
        <v>0</v>
      </c>
      <c r="T420" s="118">
        <f t="shared" si="87"/>
        <v>0</v>
      </c>
      <c r="U420" s="120"/>
      <c r="V420" s="89"/>
    </row>
    <row r="421" spans="1:22" s="113" customFormat="1" ht="30" hidden="1" customHeight="1">
      <c r="A421" s="128">
        <f>'CONSTRUCTION COST ESTIMATE'!A421</f>
        <v>0</v>
      </c>
      <c r="B421" s="246">
        <f>'CONSTRUCTION COST ESTIMATE'!B421</f>
        <v>570.00049999999999</v>
      </c>
      <c r="C421" s="131" t="str">
        <f>'CONSTRUCTION COST ESTIMATE'!C421</f>
        <v>CMU RETAINING WALL</v>
      </c>
      <c r="D421" s="130">
        <f>'CONSTRUCTION COST ESTIMATE'!BA421</f>
        <v>0</v>
      </c>
      <c r="E421" s="114">
        <f>'CONSTRUCTION COST ESTIMATE'!BC421</f>
        <v>0</v>
      </c>
      <c r="F421" s="129" t="str">
        <f>'CONSTRUCTION COST ESTIMATE'!BB421</f>
        <v>LF</v>
      </c>
      <c r="G421" s="115"/>
      <c r="H421" s="116">
        <f t="shared" si="64"/>
        <v>0</v>
      </c>
      <c r="I421" s="115"/>
      <c r="J421" s="116">
        <f t="shared" si="65"/>
        <v>0</v>
      </c>
      <c r="K421" s="115"/>
      <c r="L421" s="116">
        <f t="shared" si="66"/>
        <v>0</v>
      </c>
      <c r="M421" s="115"/>
      <c r="N421" s="116">
        <f t="shared" si="67"/>
        <v>0</v>
      </c>
      <c r="O421" s="115"/>
      <c r="P421" s="116">
        <f t="shared" si="68"/>
        <v>0</v>
      </c>
      <c r="Q421" s="115"/>
      <c r="R421" s="116">
        <f t="shared" si="69"/>
        <v>0</v>
      </c>
      <c r="S421" s="117">
        <f t="shared" si="70"/>
        <v>0</v>
      </c>
      <c r="T421" s="118">
        <f t="shared" si="71"/>
        <v>0</v>
      </c>
      <c r="U421" s="120"/>
      <c r="V421" s="89"/>
    </row>
    <row r="422" spans="1:22" s="113" customFormat="1" ht="30" hidden="1" customHeight="1">
      <c r="A422" s="128">
        <f>'CONSTRUCTION COST ESTIMATE'!A422</f>
        <v>0</v>
      </c>
      <c r="B422" s="246">
        <f>'CONSTRUCTION COST ESTIMATE'!B422</f>
        <v>570.00099999999998</v>
      </c>
      <c r="C422" s="131" t="str">
        <f>'CONSTRUCTION COST ESTIMATE'!C422</f>
        <v>CMU RETAINING WALL</v>
      </c>
      <c r="D422" s="130">
        <f>'CONSTRUCTION COST ESTIMATE'!BA422</f>
        <v>0</v>
      </c>
      <c r="E422" s="114">
        <f>'CONSTRUCTION COST ESTIMATE'!BC422</f>
        <v>0</v>
      </c>
      <c r="F422" s="129" t="str">
        <f>'CONSTRUCTION COST ESTIMATE'!BB422</f>
        <v>SF</v>
      </c>
      <c r="G422" s="115"/>
      <c r="H422" s="116">
        <f t="shared" si="64"/>
        <v>0</v>
      </c>
      <c r="I422" s="115"/>
      <c r="J422" s="116">
        <f t="shared" si="65"/>
        <v>0</v>
      </c>
      <c r="K422" s="115"/>
      <c r="L422" s="116">
        <f t="shared" si="66"/>
        <v>0</v>
      </c>
      <c r="M422" s="115"/>
      <c r="N422" s="116">
        <f t="shared" si="67"/>
        <v>0</v>
      </c>
      <c r="O422" s="115"/>
      <c r="P422" s="116">
        <f t="shared" si="68"/>
        <v>0</v>
      </c>
      <c r="Q422" s="115"/>
      <c r="R422" s="116">
        <f t="shared" si="69"/>
        <v>0</v>
      </c>
      <c r="S422" s="117">
        <f t="shared" si="70"/>
        <v>0</v>
      </c>
      <c r="T422" s="118">
        <f t="shared" si="71"/>
        <v>0</v>
      </c>
      <c r="U422" s="120"/>
      <c r="V422" s="89"/>
    </row>
    <row r="423" spans="1:22" s="113" customFormat="1" ht="30" hidden="1" customHeight="1">
      <c r="A423" s="128">
        <f>'CONSTRUCTION COST ESTIMATE'!A423</f>
        <v>0</v>
      </c>
      <c r="B423" s="246">
        <f>'CONSTRUCTION COST ESTIMATE'!B423</f>
        <v>570.00199999999995</v>
      </c>
      <c r="C423" s="131" t="str">
        <f>'CONSTRUCTION COST ESTIMATE'!C423</f>
        <v>CMU RETAINING WALL (16 INCH)</v>
      </c>
      <c r="D423" s="130">
        <f>'CONSTRUCTION COST ESTIMATE'!BA423</f>
        <v>0</v>
      </c>
      <c r="E423" s="114">
        <f>'CONSTRUCTION COST ESTIMATE'!BC423</f>
        <v>0</v>
      </c>
      <c r="F423" s="129" t="str">
        <f>'CONSTRUCTION COST ESTIMATE'!BB423</f>
        <v>LF</v>
      </c>
      <c r="G423" s="115"/>
      <c r="H423" s="116">
        <f t="shared" si="64"/>
        <v>0</v>
      </c>
      <c r="I423" s="115"/>
      <c r="J423" s="116">
        <f t="shared" si="65"/>
        <v>0</v>
      </c>
      <c r="K423" s="115"/>
      <c r="L423" s="116">
        <f t="shared" si="66"/>
        <v>0</v>
      </c>
      <c r="M423" s="115"/>
      <c r="N423" s="116">
        <f t="shared" si="67"/>
        <v>0</v>
      </c>
      <c r="O423" s="115"/>
      <c r="P423" s="116">
        <f t="shared" si="68"/>
        <v>0</v>
      </c>
      <c r="Q423" s="115"/>
      <c r="R423" s="116">
        <f t="shared" si="69"/>
        <v>0</v>
      </c>
      <c r="S423" s="117">
        <f t="shared" si="70"/>
        <v>0</v>
      </c>
      <c r="T423" s="118">
        <f t="shared" si="71"/>
        <v>0</v>
      </c>
      <c r="U423" s="120"/>
      <c r="V423" s="89"/>
    </row>
    <row r="424" spans="1:22" s="113" customFormat="1" ht="30" hidden="1" customHeight="1">
      <c r="A424" s="128">
        <f>'CONSTRUCTION COST ESTIMATE'!A424</f>
        <v>0</v>
      </c>
      <c r="B424" s="246">
        <f>'CONSTRUCTION COST ESTIMATE'!B424</f>
        <v>570.00300000000004</v>
      </c>
      <c r="C424" s="131" t="str">
        <f>'CONSTRUCTION COST ESTIMATE'!C424</f>
        <v>CMU RETAINING WALL (24 INCH)</v>
      </c>
      <c r="D424" s="130">
        <f>'CONSTRUCTION COST ESTIMATE'!BA424</f>
        <v>0</v>
      </c>
      <c r="E424" s="114">
        <f>'CONSTRUCTION COST ESTIMATE'!BC424</f>
        <v>0</v>
      </c>
      <c r="F424" s="129" t="str">
        <f>'CONSTRUCTION COST ESTIMATE'!BB424</f>
        <v>LF</v>
      </c>
      <c r="G424" s="115"/>
      <c r="H424" s="116">
        <f t="shared" si="64"/>
        <v>0</v>
      </c>
      <c r="I424" s="115"/>
      <c r="J424" s="116">
        <f t="shared" si="65"/>
        <v>0</v>
      </c>
      <c r="K424" s="115"/>
      <c r="L424" s="116">
        <f t="shared" si="66"/>
        <v>0</v>
      </c>
      <c r="M424" s="115"/>
      <c r="N424" s="116">
        <f t="shared" si="67"/>
        <v>0</v>
      </c>
      <c r="O424" s="115"/>
      <c r="P424" s="116">
        <f t="shared" si="68"/>
        <v>0</v>
      </c>
      <c r="Q424" s="115"/>
      <c r="R424" s="116">
        <f t="shared" si="69"/>
        <v>0</v>
      </c>
      <c r="S424" s="117">
        <f t="shared" si="70"/>
        <v>0</v>
      </c>
      <c r="T424" s="118">
        <f t="shared" si="71"/>
        <v>0</v>
      </c>
      <c r="U424" s="120"/>
      <c r="V424" s="89"/>
    </row>
    <row r="425" spans="1:22" s="113" customFormat="1" ht="30" hidden="1" customHeight="1">
      <c r="A425" s="128">
        <f>'CONSTRUCTION COST ESTIMATE'!A425</f>
        <v>0</v>
      </c>
      <c r="B425" s="246">
        <f>'CONSTRUCTION COST ESTIMATE'!B425</f>
        <v>570.00400000000002</v>
      </c>
      <c r="C425" s="131" t="str">
        <f>'CONSTRUCTION COST ESTIMATE'!C425</f>
        <v>CMU RETAINING WALL (42 INCH)</v>
      </c>
      <c r="D425" s="130">
        <f>'CONSTRUCTION COST ESTIMATE'!BA425</f>
        <v>0</v>
      </c>
      <c r="E425" s="114">
        <f>'CONSTRUCTION COST ESTIMATE'!BC425</f>
        <v>0</v>
      </c>
      <c r="F425" s="129" t="str">
        <f>'CONSTRUCTION COST ESTIMATE'!BB425</f>
        <v>LF</v>
      </c>
      <c r="G425" s="115"/>
      <c r="H425" s="116">
        <f t="shared" si="64"/>
        <v>0</v>
      </c>
      <c r="I425" s="115"/>
      <c r="J425" s="116">
        <f t="shared" si="65"/>
        <v>0</v>
      </c>
      <c r="K425" s="115"/>
      <c r="L425" s="116">
        <f t="shared" si="66"/>
        <v>0</v>
      </c>
      <c r="M425" s="115"/>
      <c r="N425" s="116">
        <f t="shared" si="67"/>
        <v>0</v>
      </c>
      <c r="O425" s="115"/>
      <c r="P425" s="116">
        <f t="shared" si="68"/>
        <v>0</v>
      </c>
      <c r="Q425" s="115"/>
      <c r="R425" s="116">
        <f t="shared" si="69"/>
        <v>0</v>
      </c>
      <c r="S425" s="117">
        <f t="shared" si="70"/>
        <v>0</v>
      </c>
      <c r="T425" s="118">
        <f t="shared" si="71"/>
        <v>0</v>
      </c>
      <c r="U425" s="120"/>
      <c r="V425" s="89"/>
    </row>
    <row r="426" spans="1:22" s="113" customFormat="1" ht="30" hidden="1" customHeight="1">
      <c r="A426" s="128">
        <f>'CONSTRUCTION COST ESTIMATE'!A426</f>
        <v>0</v>
      </c>
      <c r="B426" s="246">
        <f>'CONSTRUCTION COST ESTIMATE'!B426</f>
        <v>570.005</v>
      </c>
      <c r="C426" s="131" t="str">
        <f>'CONSTRUCTION COST ESTIMATE'!C426</f>
        <v>CMU RETAINING WALL (72 INCH)</v>
      </c>
      <c r="D426" s="130">
        <f>'CONSTRUCTION COST ESTIMATE'!BA426</f>
        <v>0</v>
      </c>
      <c r="E426" s="114">
        <f>'CONSTRUCTION COST ESTIMATE'!BC426</f>
        <v>0</v>
      </c>
      <c r="F426" s="129" t="str">
        <f>'CONSTRUCTION COST ESTIMATE'!BB426</f>
        <v>LF</v>
      </c>
      <c r="G426" s="115"/>
      <c r="H426" s="116">
        <f t="shared" si="64"/>
        <v>0</v>
      </c>
      <c r="I426" s="115"/>
      <c r="J426" s="116">
        <f t="shared" si="65"/>
        <v>0</v>
      </c>
      <c r="K426" s="115"/>
      <c r="L426" s="116">
        <f t="shared" si="66"/>
        <v>0</v>
      </c>
      <c r="M426" s="115"/>
      <c r="N426" s="116">
        <f t="shared" si="67"/>
        <v>0</v>
      </c>
      <c r="O426" s="115"/>
      <c r="P426" s="116">
        <f t="shared" si="68"/>
        <v>0</v>
      </c>
      <c r="Q426" s="115"/>
      <c r="R426" s="116">
        <f t="shared" si="69"/>
        <v>0</v>
      </c>
      <c r="S426" s="117">
        <f t="shared" si="70"/>
        <v>0</v>
      </c>
      <c r="T426" s="118">
        <f t="shared" si="71"/>
        <v>0</v>
      </c>
      <c r="U426" s="120"/>
      <c r="V426" s="89"/>
    </row>
    <row r="427" spans="1:22" s="113" customFormat="1" ht="30" hidden="1" customHeight="1">
      <c r="A427" s="128">
        <f>'CONSTRUCTION COST ESTIMATE'!A427</f>
        <v>0</v>
      </c>
      <c r="B427" s="246">
        <f>'CONSTRUCTION COST ESTIMATE'!B427</f>
        <v>570.00599999999997</v>
      </c>
      <c r="C427" s="131" t="str">
        <f>'CONSTRUCTION COST ESTIMATE'!C427</f>
        <v>CMU SCREEN WALL</v>
      </c>
      <c r="D427" s="130">
        <f>'CONSTRUCTION COST ESTIMATE'!BA427</f>
        <v>0</v>
      </c>
      <c r="E427" s="114">
        <f>'CONSTRUCTION COST ESTIMATE'!BC427</f>
        <v>0</v>
      </c>
      <c r="F427" s="129" t="str">
        <f>'CONSTRUCTION COST ESTIMATE'!BB427</f>
        <v>SF</v>
      </c>
      <c r="G427" s="115"/>
      <c r="H427" s="116">
        <f t="shared" si="64"/>
        <v>0</v>
      </c>
      <c r="I427" s="115"/>
      <c r="J427" s="116">
        <f t="shared" si="65"/>
        <v>0</v>
      </c>
      <c r="K427" s="115"/>
      <c r="L427" s="116">
        <f t="shared" si="66"/>
        <v>0</v>
      </c>
      <c r="M427" s="115"/>
      <c r="N427" s="116">
        <f t="shared" si="67"/>
        <v>0</v>
      </c>
      <c r="O427" s="115"/>
      <c r="P427" s="116">
        <f t="shared" si="68"/>
        <v>0</v>
      </c>
      <c r="Q427" s="115"/>
      <c r="R427" s="116">
        <f t="shared" si="69"/>
        <v>0</v>
      </c>
      <c r="S427" s="117">
        <f t="shared" si="70"/>
        <v>0</v>
      </c>
      <c r="T427" s="118">
        <f t="shared" si="71"/>
        <v>0</v>
      </c>
      <c r="U427" s="120"/>
      <c r="V427" s="89"/>
    </row>
    <row r="428" spans="1:22" s="113" customFormat="1" ht="30" hidden="1" customHeight="1">
      <c r="A428" s="128">
        <f>'CONSTRUCTION COST ESTIMATE'!A428</f>
        <v>0</v>
      </c>
      <c r="B428" s="246">
        <f>'CONSTRUCTION COST ESTIMATE'!B428</f>
        <v>570.00699999999995</v>
      </c>
      <c r="C428" s="131" t="str">
        <f>'CONSTRUCTION COST ESTIMATE'!C428</f>
        <v>CMU SCREEN WALL</v>
      </c>
      <c r="D428" s="130">
        <f>'CONSTRUCTION COST ESTIMATE'!BA428</f>
        <v>0</v>
      </c>
      <c r="E428" s="114">
        <f>'CONSTRUCTION COST ESTIMATE'!BC428</f>
        <v>0</v>
      </c>
      <c r="F428" s="129" t="str">
        <f>'CONSTRUCTION COST ESTIMATE'!BB428</f>
        <v>LF</v>
      </c>
      <c r="G428" s="115"/>
      <c r="H428" s="116">
        <f t="shared" si="64"/>
        <v>0</v>
      </c>
      <c r="I428" s="115"/>
      <c r="J428" s="116">
        <f t="shared" si="65"/>
        <v>0</v>
      </c>
      <c r="K428" s="115"/>
      <c r="L428" s="116">
        <f t="shared" si="66"/>
        <v>0</v>
      </c>
      <c r="M428" s="115"/>
      <c r="N428" s="116">
        <f t="shared" si="67"/>
        <v>0</v>
      </c>
      <c r="O428" s="115"/>
      <c r="P428" s="116">
        <f t="shared" si="68"/>
        <v>0</v>
      </c>
      <c r="Q428" s="115"/>
      <c r="R428" s="116">
        <f t="shared" si="69"/>
        <v>0</v>
      </c>
      <c r="S428" s="117">
        <f t="shared" si="70"/>
        <v>0</v>
      </c>
      <c r="T428" s="118">
        <f t="shared" si="71"/>
        <v>0</v>
      </c>
      <c r="U428" s="120"/>
      <c r="V428" s="89"/>
    </row>
    <row r="429" spans="1:22" s="113" customFormat="1" ht="30" hidden="1" customHeight="1">
      <c r="A429" s="128">
        <f>'CONSTRUCTION COST ESTIMATE'!A429</f>
        <v>0</v>
      </c>
      <c r="B429" s="246">
        <f>'CONSTRUCTION COST ESTIMATE'!B429</f>
        <v>570.00800000000004</v>
      </c>
      <c r="C429" s="131" t="str">
        <f>'CONSTRUCTION COST ESTIMATE'!C429</f>
        <v>DECORATIVE EMU WALL</v>
      </c>
      <c r="D429" s="130">
        <f>'CONSTRUCTION COST ESTIMATE'!BA429</f>
        <v>0</v>
      </c>
      <c r="E429" s="114">
        <f>'CONSTRUCTION COST ESTIMATE'!BC429</f>
        <v>0</v>
      </c>
      <c r="F429" s="129" t="str">
        <f>'CONSTRUCTION COST ESTIMATE'!BB429</f>
        <v>LF</v>
      </c>
      <c r="G429" s="115"/>
      <c r="H429" s="116">
        <f t="shared" si="64"/>
        <v>0</v>
      </c>
      <c r="I429" s="115"/>
      <c r="J429" s="116">
        <f t="shared" si="65"/>
        <v>0</v>
      </c>
      <c r="K429" s="115"/>
      <c r="L429" s="116">
        <f t="shared" si="66"/>
        <v>0</v>
      </c>
      <c r="M429" s="115"/>
      <c r="N429" s="116">
        <f t="shared" si="67"/>
        <v>0</v>
      </c>
      <c r="O429" s="115"/>
      <c r="P429" s="116">
        <f t="shared" si="68"/>
        <v>0</v>
      </c>
      <c r="Q429" s="115"/>
      <c r="R429" s="116">
        <f t="shared" si="69"/>
        <v>0</v>
      </c>
      <c r="S429" s="117">
        <f t="shared" si="70"/>
        <v>0</v>
      </c>
      <c r="T429" s="118">
        <f t="shared" si="71"/>
        <v>0</v>
      </c>
      <c r="U429" s="120"/>
      <c r="V429" s="89"/>
    </row>
    <row r="430" spans="1:22" s="113" customFormat="1" ht="30" hidden="1" customHeight="1">
      <c r="A430" s="128">
        <f>'CONSTRUCTION COST ESTIMATE'!A430</f>
        <v>0</v>
      </c>
      <c r="B430" s="246">
        <f>'CONSTRUCTION COST ESTIMATE'!B430</f>
        <v>570.00900000000001</v>
      </c>
      <c r="C430" s="131" t="str">
        <f>'CONSTRUCTION COST ESTIMATE'!C430</f>
        <v>REMOVE AND REPLACE RETAINING FLOODWALL</v>
      </c>
      <c r="D430" s="130">
        <f>'CONSTRUCTION COST ESTIMATE'!BA430</f>
        <v>0</v>
      </c>
      <c r="E430" s="114">
        <f>'CONSTRUCTION COST ESTIMATE'!BC430</f>
        <v>0</v>
      </c>
      <c r="F430" s="129" t="str">
        <f>'CONSTRUCTION COST ESTIMATE'!BB430</f>
        <v>LF</v>
      </c>
      <c r="G430" s="115"/>
      <c r="H430" s="116">
        <f t="shared" si="64"/>
        <v>0</v>
      </c>
      <c r="I430" s="115"/>
      <c r="J430" s="116">
        <f t="shared" si="65"/>
        <v>0</v>
      </c>
      <c r="K430" s="115"/>
      <c r="L430" s="116">
        <f t="shared" si="66"/>
        <v>0</v>
      </c>
      <c r="M430" s="115"/>
      <c r="N430" s="116">
        <f t="shared" si="67"/>
        <v>0</v>
      </c>
      <c r="O430" s="115"/>
      <c r="P430" s="116">
        <f t="shared" si="68"/>
        <v>0</v>
      </c>
      <c r="Q430" s="115"/>
      <c r="R430" s="116">
        <f t="shared" si="69"/>
        <v>0</v>
      </c>
      <c r="S430" s="117">
        <f t="shared" si="70"/>
        <v>0</v>
      </c>
      <c r="T430" s="118">
        <f t="shared" si="71"/>
        <v>0</v>
      </c>
      <c r="U430" s="120"/>
      <c r="V430" s="89"/>
    </row>
    <row r="431" spans="1:22" s="113" customFormat="1" ht="30" hidden="1" customHeight="1">
      <c r="A431" s="128">
        <f>'CONSTRUCTION COST ESTIMATE'!A431</f>
        <v>0</v>
      </c>
      <c r="B431" s="246">
        <f>'CONSTRUCTION COST ESTIMATE'!B431</f>
        <v>580.00049999999999</v>
      </c>
      <c r="C431" s="131" t="str">
        <f>'CONSTRUCTION COST ESTIMATE'!C431</f>
        <v>PREFABRICATED STEEL PEDESTRIAN BRIDGE</v>
      </c>
      <c r="D431" s="130">
        <f>'CONSTRUCTION COST ESTIMATE'!BA431</f>
        <v>0</v>
      </c>
      <c r="E431" s="114">
        <f>'CONSTRUCTION COST ESTIMATE'!BC431</f>
        <v>0</v>
      </c>
      <c r="F431" s="129" t="str">
        <f>'CONSTRUCTION COST ESTIMATE'!BB431</f>
        <v>LS</v>
      </c>
      <c r="G431" s="115"/>
      <c r="H431" s="116">
        <f t="shared" si="64"/>
        <v>0</v>
      </c>
      <c r="I431" s="115"/>
      <c r="J431" s="116">
        <f t="shared" si="65"/>
        <v>0</v>
      </c>
      <c r="K431" s="115"/>
      <c r="L431" s="116">
        <f t="shared" si="66"/>
        <v>0</v>
      </c>
      <c r="M431" s="115"/>
      <c r="N431" s="116">
        <f t="shared" si="67"/>
        <v>0</v>
      </c>
      <c r="O431" s="115"/>
      <c r="P431" s="116">
        <f t="shared" si="68"/>
        <v>0</v>
      </c>
      <c r="Q431" s="115"/>
      <c r="R431" s="116">
        <f t="shared" si="69"/>
        <v>0</v>
      </c>
      <c r="S431" s="117">
        <f t="shared" si="70"/>
        <v>0</v>
      </c>
      <c r="T431" s="118">
        <f t="shared" si="71"/>
        <v>0</v>
      </c>
      <c r="U431" s="120"/>
      <c r="V431" s="89"/>
    </row>
    <row r="432" spans="1:22" s="113" customFormat="1" ht="30" customHeight="1">
      <c r="A432" s="134" t="str">
        <f>'CONSTRUCTION COST ESTIMATE'!A432</f>
        <v>SP 603-605</v>
      </c>
      <c r="B432" s="245"/>
      <c r="C432" s="142" t="str">
        <f>'CONSTRUCTION COST ESTIMATE'!C432</f>
        <v>CULVERT PIPES</v>
      </c>
      <c r="D432" s="143">
        <f>'CONSTRUCTION COST ESTIMATE'!BA432</f>
        <v>0</v>
      </c>
      <c r="E432" s="144">
        <f>'CONSTRUCTION COST ESTIMATE'!BC432</f>
        <v>0</v>
      </c>
      <c r="F432" s="141">
        <f>'CONSTRUCTION COST ESTIMATE'!BB432</f>
        <v>0</v>
      </c>
      <c r="G432" s="148"/>
      <c r="H432" s="149"/>
      <c r="I432" s="148"/>
      <c r="J432" s="149"/>
      <c r="K432" s="148"/>
      <c r="L432" s="149"/>
      <c r="M432" s="148"/>
      <c r="N432" s="149"/>
      <c r="O432" s="148"/>
      <c r="P432" s="149"/>
      <c r="Q432" s="148"/>
      <c r="R432" s="149"/>
      <c r="S432" s="150"/>
      <c r="T432" s="151"/>
      <c r="U432" s="120"/>
      <c r="V432" s="139" t="s">
        <v>1447</v>
      </c>
    </row>
    <row r="433" spans="1:22" s="113" customFormat="1" ht="30" hidden="1" customHeight="1">
      <c r="A433" s="128">
        <f>'CONSTRUCTION COST ESTIMATE'!A433</f>
        <v>0</v>
      </c>
      <c r="B433" s="246">
        <f>'CONSTRUCTION COST ESTIMATE'!B433</f>
        <v>603.00049999999999</v>
      </c>
      <c r="C433" s="131" t="str">
        <f>'CONSTRUCTION COST ESTIMATE'!C433</f>
        <v>STORM DRAIN CHECK VALVE (18 INCH)</v>
      </c>
      <c r="D433" s="130">
        <f>'CONSTRUCTION COST ESTIMATE'!BA433</f>
        <v>0</v>
      </c>
      <c r="E433" s="114">
        <f>'CONSTRUCTION COST ESTIMATE'!BC433</f>
        <v>0</v>
      </c>
      <c r="F433" s="129" t="str">
        <f>'CONSTRUCTION COST ESTIMATE'!BB433</f>
        <v>EA</v>
      </c>
      <c r="G433" s="115"/>
      <c r="H433" s="116">
        <f t="shared" si="64"/>
        <v>0</v>
      </c>
      <c r="I433" s="115"/>
      <c r="J433" s="116">
        <f t="shared" si="65"/>
        <v>0</v>
      </c>
      <c r="K433" s="115"/>
      <c r="L433" s="116">
        <f t="shared" si="66"/>
        <v>0</v>
      </c>
      <c r="M433" s="115"/>
      <c r="N433" s="116">
        <f t="shared" si="67"/>
        <v>0</v>
      </c>
      <c r="O433" s="115"/>
      <c r="P433" s="116">
        <f t="shared" si="68"/>
        <v>0</v>
      </c>
      <c r="Q433" s="115"/>
      <c r="R433" s="116">
        <f t="shared" si="69"/>
        <v>0</v>
      </c>
      <c r="S433" s="117">
        <f t="shared" si="70"/>
        <v>0</v>
      </c>
      <c r="T433" s="118">
        <f t="shared" si="71"/>
        <v>0</v>
      </c>
      <c r="U433" s="120"/>
      <c r="V433" s="89"/>
    </row>
    <row r="434" spans="1:22" s="113" customFormat="1" ht="30" hidden="1" customHeight="1">
      <c r="A434" s="128">
        <f>'CONSTRUCTION COST ESTIMATE'!A434</f>
        <v>0</v>
      </c>
      <c r="B434" s="246">
        <f>'CONSTRUCTION COST ESTIMATE'!B434</f>
        <v>603.00099999999998</v>
      </c>
      <c r="C434" s="131" t="str">
        <f>'CONSTRUCTION COST ESTIMATE'!C434</f>
        <v>STORM DRAIN CHECK VALVE (30 INCH)</v>
      </c>
      <c r="D434" s="130">
        <f>'CONSTRUCTION COST ESTIMATE'!BA434</f>
        <v>0</v>
      </c>
      <c r="E434" s="114">
        <f>'CONSTRUCTION COST ESTIMATE'!BC434</f>
        <v>0</v>
      </c>
      <c r="F434" s="129" t="str">
        <f>'CONSTRUCTION COST ESTIMATE'!BB434</f>
        <v>EA</v>
      </c>
      <c r="G434" s="115"/>
      <c r="H434" s="116">
        <f t="shared" si="64"/>
        <v>0</v>
      </c>
      <c r="I434" s="115"/>
      <c r="J434" s="116">
        <f t="shared" si="65"/>
        <v>0</v>
      </c>
      <c r="K434" s="115"/>
      <c r="L434" s="116">
        <f t="shared" si="66"/>
        <v>0</v>
      </c>
      <c r="M434" s="115"/>
      <c r="N434" s="116">
        <f t="shared" si="67"/>
        <v>0</v>
      </c>
      <c r="O434" s="115"/>
      <c r="P434" s="116">
        <f t="shared" si="68"/>
        <v>0</v>
      </c>
      <c r="Q434" s="115"/>
      <c r="R434" s="116">
        <f t="shared" si="69"/>
        <v>0</v>
      </c>
      <c r="S434" s="117">
        <f t="shared" si="70"/>
        <v>0</v>
      </c>
      <c r="T434" s="118">
        <f t="shared" si="71"/>
        <v>0</v>
      </c>
      <c r="U434" s="120"/>
      <c r="V434" s="89"/>
    </row>
    <row r="435" spans="1:22" s="113" customFormat="1" ht="30" hidden="1" customHeight="1">
      <c r="A435" s="128">
        <f>'CONSTRUCTION COST ESTIMATE'!A435</f>
        <v>0</v>
      </c>
      <c r="B435" s="246">
        <f>'CONSTRUCTION COST ESTIMATE'!B435</f>
        <v>603.00199999999995</v>
      </c>
      <c r="C435" s="131" t="str">
        <f>'CONSTRUCTION COST ESTIMATE'!C435</f>
        <v>STORM DRAIN CHECK VALVE (36 INCH)</v>
      </c>
      <c r="D435" s="130">
        <f>'CONSTRUCTION COST ESTIMATE'!BA435</f>
        <v>0</v>
      </c>
      <c r="E435" s="114">
        <f>'CONSTRUCTION COST ESTIMATE'!BC435</f>
        <v>0</v>
      </c>
      <c r="F435" s="129" t="str">
        <f>'CONSTRUCTION COST ESTIMATE'!BB435</f>
        <v>EA</v>
      </c>
      <c r="G435" s="115"/>
      <c r="H435" s="116">
        <f t="shared" si="64"/>
        <v>0</v>
      </c>
      <c r="I435" s="115"/>
      <c r="J435" s="116">
        <f t="shared" si="65"/>
        <v>0</v>
      </c>
      <c r="K435" s="115"/>
      <c r="L435" s="116">
        <f t="shared" si="66"/>
        <v>0</v>
      </c>
      <c r="M435" s="115"/>
      <c r="N435" s="116">
        <f t="shared" si="67"/>
        <v>0</v>
      </c>
      <c r="O435" s="115"/>
      <c r="P435" s="116">
        <f t="shared" si="68"/>
        <v>0</v>
      </c>
      <c r="Q435" s="115"/>
      <c r="R435" s="116">
        <f t="shared" si="69"/>
        <v>0</v>
      </c>
      <c r="S435" s="117">
        <f t="shared" si="70"/>
        <v>0</v>
      </c>
      <c r="T435" s="118">
        <f t="shared" si="71"/>
        <v>0</v>
      </c>
      <c r="U435" s="120"/>
      <c r="V435" s="89"/>
    </row>
    <row r="436" spans="1:22" s="113" customFormat="1" ht="30" hidden="1" customHeight="1">
      <c r="A436" s="128">
        <f>'CONSTRUCTION COST ESTIMATE'!A436</f>
        <v>0</v>
      </c>
      <c r="B436" s="246">
        <f>'CONSTRUCTION COST ESTIMATE'!B436</f>
        <v>603.00300000000004</v>
      </c>
      <c r="C436" s="131" t="str">
        <f>'CONSTRUCTION COST ESTIMATE'!C436</f>
        <v>REINFORCED CONCRETE COLLAR (EACH)</v>
      </c>
      <c r="D436" s="130">
        <f>'CONSTRUCTION COST ESTIMATE'!BA436</f>
        <v>0</v>
      </c>
      <c r="E436" s="114">
        <f>'CONSTRUCTION COST ESTIMATE'!BC436</f>
        <v>0</v>
      </c>
      <c r="F436" s="129" t="str">
        <f>'CONSTRUCTION COST ESTIMATE'!BB436</f>
        <v>LF</v>
      </c>
      <c r="G436" s="115"/>
      <c r="H436" s="116">
        <f t="shared" si="64"/>
        <v>0</v>
      </c>
      <c r="I436" s="115"/>
      <c r="J436" s="116">
        <f t="shared" si="65"/>
        <v>0</v>
      </c>
      <c r="K436" s="115"/>
      <c r="L436" s="116">
        <f t="shared" si="66"/>
        <v>0</v>
      </c>
      <c r="M436" s="115"/>
      <c r="N436" s="116">
        <f t="shared" si="67"/>
        <v>0</v>
      </c>
      <c r="O436" s="115"/>
      <c r="P436" s="116">
        <f t="shared" si="68"/>
        <v>0</v>
      </c>
      <c r="Q436" s="115"/>
      <c r="R436" s="116">
        <f t="shared" si="69"/>
        <v>0</v>
      </c>
      <c r="S436" s="117">
        <f t="shared" si="70"/>
        <v>0</v>
      </c>
      <c r="T436" s="118">
        <f t="shared" si="71"/>
        <v>0</v>
      </c>
      <c r="U436" s="120"/>
      <c r="V436" s="89"/>
    </row>
    <row r="437" spans="1:22" s="113" customFormat="1" ht="30" hidden="1" customHeight="1">
      <c r="A437" s="128">
        <f>'CONSTRUCTION COST ESTIMATE'!A437</f>
        <v>0</v>
      </c>
      <c r="B437" s="246">
        <f>'CONSTRUCTION COST ESTIMATE'!B437</f>
        <v>603.01</v>
      </c>
      <c r="C437" s="131" t="str">
        <f>'CONSTRUCTION COST ESTIMATE'!C437</f>
        <v>14 INCH X 23 INCH HORIZONTAL ELLIPTICAL REINFORCED CONCRETE PIPE (RCP) (CLASS III)</v>
      </c>
      <c r="D437" s="130">
        <f>'CONSTRUCTION COST ESTIMATE'!BA437</f>
        <v>0</v>
      </c>
      <c r="E437" s="114">
        <f>'CONSTRUCTION COST ESTIMATE'!BC437</f>
        <v>0</v>
      </c>
      <c r="F437" s="129" t="str">
        <f>'CONSTRUCTION COST ESTIMATE'!BB437</f>
        <v>LF</v>
      </c>
      <c r="G437" s="115"/>
      <c r="H437" s="116">
        <f t="shared" si="64"/>
        <v>0</v>
      </c>
      <c r="I437" s="115"/>
      <c r="J437" s="116">
        <f t="shared" si="65"/>
        <v>0</v>
      </c>
      <c r="K437" s="115"/>
      <c r="L437" s="116">
        <f t="shared" si="66"/>
        <v>0</v>
      </c>
      <c r="M437" s="115"/>
      <c r="N437" s="116">
        <f t="shared" si="67"/>
        <v>0</v>
      </c>
      <c r="O437" s="115"/>
      <c r="P437" s="116">
        <f t="shared" si="68"/>
        <v>0</v>
      </c>
      <c r="Q437" s="115"/>
      <c r="R437" s="116">
        <f t="shared" si="69"/>
        <v>0</v>
      </c>
      <c r="S437" s="117">
        <f t="shared" si="70"/>
        <v>0</v>
      </c>
      <c r="T437" s="118">
        <f t="shared" si="71"/>
        <v>0</v>
      </c>
      <c r="U437" s="120"/>
      <c r="V437" s="89"/>
    </row>
    <row r="438" spans="1:22" s="113" customFormat="1" ht="30" hidden="1" customHeight="1">
      <c r="A438" s="128">
        <f>'CONSTRUCTION COST ESTIMATE'!A438</f>
        <v>0</v>
      </c>
      <c r="B438" s="246">
        <f>'CONSTRUCTION COST ESTIMATE'!B438</f>
        <v>603.01099999999997</v>
      </c>
      <c r="C438" s="131" t="str">
        <f>'CONSTRUCTION COST ESTIMATE'!C438</f>
        <v>14 INCH X 23 INCH HORIZONTAL ELLIPTICAL REINFORCED CONCRETE PIPE (RCP) (CLASS IV)</v>
      </c>
      <c r="D438" s="130">
        <f>'CONSTRUCTION COST ESTIMATE'!BA438</f>
        <v>0</v>
      </c>
      <c r="E438" s="114">
        <f>'CONSTRUCTION COST ESTIMATE'!BC438</f>
        <v>0</v>
      </c>
      <c r="F438" s="129" t="str">
        <f>'CONSTRUCTION COST ESTIMATE'!BB438</f>
        <v>LF</v>
      </c>
      <c r="G438" s="115"/>
      <c r="H438" s="116">
        <f t="shared" si="64"/>
        <v>0</v>
      </c>
      <c r="I438" s="115"/>
      <c r="J438" s="116">
        <f t="shared" si="65"/>
        <v>0</v>
      </c>
      <c r="K438" s="115"/>
      <c r="L438" s="116">
        <f t="shared" si="66"/>
        <v>0</v>
      </c>
      <c r="M438" s="115"/>
      <c r="N438" s="116">
        <f t="shared" si="67"/>
        <v>0</v>
      </c>
      <c r="O438" s="115"/>
      <c r="P438" s="116">
        <f t="shared" si="68"/>
        <v>0</v>
      </c>
      <c r="Q438" s="115"/>
      <c r="R438" s="116">
        <f t="shared" si="69"/>
        <v>0</v>
      </c>
      <c r="S438" s="117">
        <f t="shared" si="70"/>
        <v>0</v>
      </c>
      <c r="T438" s="118">
        <f t="shared" si="71"/>
        <v>0</v>
      </c>
      <c r="U438" s="120"/>
      <c r="V438" s="89"/>
    </row>
    <row r="439" spans="1:22" s="113" customFormat="1" ht="30" hidden="1" customHeight="1">
      <c r="A439" s="128">
        <f>'CONSTRUCTION COST ESTIMATE'!A439</f>
        <v>0</v>
      </c>
      <c r="B439" s="246">
        <f>'CONSTRUCTION COST ESTIMATE'!B439</f>
        <v>603.01199999999994</v>
      </c>
      <c r="C439" s="131" t="str">
        <f>'CONSTRUCTION COST ESTIMATE'!C439</f>
        <v>14 INCH X 23 INCH HORIZONTAL ELLIPTICAL REINFORCED CONCRETE PIPE (RCP) (CLASS V)</v>
      </c>
      <c r="D439" s="130">
        <f>'CONSTRUCTION COST ESTIMATE'!BA439</f>
        <v>0</v>
      </c>
      <c r="E439" s="114">
        <f>'CONSTRUCTION COST ESTIMATE'!BC439</f>
        <v>0</v>
      </c>
      <c r="F439" s="129" t="str">
        <f>'CONSTRUCTION COST ESTIMATE'!BB439</f>
        <v>LF</v>
      </c>
      <c r="G439" s="115"/>
      <c r="H439" s="116">
        <f t="shared" si="64"/>
        <v>0</v>
      </c>
      <c r="I439" s="115"/>
      <c r="J439" s="116">
        <f t="shared" si="65"/>
        <v>0</v>
      </c>
      <c r="K439" s="115"/>
      <c r="L439" s="116">
        <f t="shared" si="66"/>
        <v>0</v>
      </c>
      <c r="M439" s="115"/>
      <c r="N439" s="116">
        <f t="shared" si="67"/>
        <v>0</v>
      </c>
      <c r="O439" s="115"/>
      <c r="P439" s="116">
        <f t="shared" si="68"/>
        <v>0</v>
      </c>
      <c r="Q439" s="115"/>
      <c r="R439" s="116">
        <f t="shared" si="69"/>
        <v>0</v>
      </c>
      <c r="S439" s="117">
        <f t="shared" si="70"/>
        <v>0</v>
      </c>
      <c r="T439" s="118">
        <f t="shared" si="71"/>
        <v>0</v>
      </c>
      <c r="U439" s="120"/>
      <c r="V439" s="89"/>
    </row>
    <row r="440" spans="1:22" s="113" customFormat="1" ht="30" hidden="1" customHeight="1">
      <c r="A440" s="128">
        <f>'CONSTRUCTION COST ESTIMATE'!A440</f>
        <v>0</v>
      </c>
      <c r="B440" s="246">
        <f>'CONSTRUCTION COST ESTIMATE'!B440</f>
        <v>603.01300000000003</v>
      </c>
      <c r="C440" s="131" t="str">
        <f>'CONSTRUCTION COST ESTIMATE'!C440</f>
        <v>19 INCH X 30 INCH HORIZONTAL ELLIPTICAL REINFORCED CONCRETE PIPE (RCP) (CLASS III)</v>
      </c>
      <c r="D440" s="130">
        <f>'CONSTRUCTION COST ESTIMATE'!BA440</f>
        <v>0</v>
      </c>
      <c r="E440" s="114">
        <f>'CONSTRUCTION COST ESTIMATE'!BC440</f>
        <v>0</v>
      </c>
      <c r="F440" s="129" t="str">
        <f>'CONSTRUCTION COST ESTIMATE'!BB440</f>
        <v>LF</v>
      </c>
      <c r="G440" s="115"/>
      <c r="H440" s="116">
        <f t="shared" si="64"/>
        <v>0</v>
      </c>
      <c r="I440" s="115"/>
      <c r="J440" s="116">
        <f t="shared" si="65"/>
        <v>0</v>
      </c>
      <c r="K440" s="115"/>
      <c r="L440" s="116">
        <f t="shared" si="66"/>
        <v>0</v>
      </c>
      <c r="M440" s="115"/>
      <c r="N440" s="116">
        <f t="shared" si="67"/>
        <v>0</v>
      </c>
      <c r="O440" s="115"/>
      <c r="P440" s="116">
        <f t="shared" si="68"/>
        <v>0</v>
      </c>
      <c r="Q440" s="115"/>
      <c r="R440" s="116">
        <f t="shared" si="69"/>
        <v>0</v>
      </c>
      <c r="S440" s="117">
        <f t="shared" si="70"/>
        <v>0</v>
      </c>
      <c r="T440" s="118">
        <f t="shared" si="71"/>
        <v>0</v>
      </c>
      <c r="U440" s="120"/>
      <c r="V440" s="89"/>
    </row>
    <row r="441" spans="1:22" s="113" customFormat="1" ht="30" hidden="1" customHeight="1">
      <c r="A441" s="128">
        <f>'CONSTRUCTION COST ESTIMATE'!A441</f>
        <v>0</v>
      </c>
      <c r="B441" s="246">
        <f>'CONSTRUCTION COST ESTIMATE'!B441</f>
        <v>603.01400000000001</v>
      </c>
      <c r="C441" s="131" t="str">
        <f>'CONSTRUCTION COST ESTIMATE'!C441</f>
        <v>19 INCH X 30 INCH HORIZONTAL ELLIPTICAL REINFORCED CONCRETE PIPE (RCP) (CLASS IV)</v>
      </c>
      <c r="D441" s="130">
        <f>'CONSTRUCTION COST ESTIMATE'!BA441</f>
        <v>0</v>
      </c>
      <c r="E441" s="114">
        <f>'CONSTRUCTION COST ESTIMATE'!BC441</f>
        <v>0</v>
      </c>
      <c r="F441" s="129" t="str">
        <f>'CONSTRUCTION COST ESTIMATE'!BB441</f>
        <v>LF</v>
      </c>
      <c r="G441" s="115"/>
      <c r="H441" s="116">
        <f t="shared" si="64"/>
        <v>0</v>
      </c>
      <c r="I441" s="115"/>
      <c r="J441" s="116">
        <f t="shared" si="65"/>
        <v>0</v>
      </c>
      <c r="K441" s="115"/>
      <c r="L441" s="116">
        <f t="shared" si="66"/>
        <v>0</v>
      </c>
      <c r="M441" s="115"/>
      <c r="N441" s="116">
        <f t="shared" si="67"/>
        <v>0</v>
      </c>
      <c r="O441" s="115"/>
      <c r="P441" s="116">
        <f t="shared" si="68"/>
        <v>0</v>
      </c>
      <c r="Q441" s="115"/>
      <c r="R441" s="116">
        <f t="shared" si="69"/>
        <v>0</v>
      </c>
      <c r="S441" s="117">
        <f t="shared" si="70"/>
        <v>0</v>
      </c>
      <c r="T441" s="118">
        <f t="shared" si="71"/>
        <v>0</v>
      </c>
      <c r="U441" s="120"/>
      <c r="V441" s="89"/>
    </row>
    <row r="442" spans="1:22" s="113" customFormat="1" ht="30" hidden="1" customHeight="1">
      <c r="A442" s="128">
        <f>'CONSTRUCTION COST ESTIMATE'!A442</f>
        <v>0</v>
      </c>
      <c r="B442" s="246">
        <f>'CONSTRUCTION COST ESTIMATE'!B442</f>
        <v>603.01499999999999</v>
      </c>
      <c r="C442" s="131" t="str">
        <f>'CONSTRUCTION COST ESTIMATE'!C442</f>
        <v>19 INCH X 30 INCH HORIZONTAL ELLIPTICAL REINFORCED CONCRETE PIPE (RCP) (CLASS V)</v>
      </c>
      <c r="D442" s="130">
        <f>'CONSTRUCTION COST ESTIMATE'!BA442</f>
        <v>0</v>
      </c>
      <c r="E442" s="114">
        <f>'CONSTRUCTION COST ESTIMATE'!BC442</f>
        <v>0</v>
      </c>
      <c r="F442" s="129" t="str">
        <f>'CONSTRUCTION COST ESTIMATE'!BB442</f>
        <v>LF</v>
      </c>
      <c r="G442" s="115"/>
      <c r="H442" s="116">
        <f t="shared" si="64"/>
        <v>0</v>
      </c>
      <c r="I442" s="115"/>
      <c r="J442" s="116">
        <f t="shared" si="65"/>
        <v>0</v>
      </c>
      <c r="K442" s="115"/>
      <c r="L442" s="116">
        <f t="shared" si="66"/>
        <v>0</v>
      </c>
      <c r="M442" s="115"/>
      <c r="N442" s="116">
        <f t="shared" si="67"/>
        <v>0</v>
      </c>
      <c r="O442" s="115"/>
      <c r="P442" s="116">
        <f t="shared" si="68"/>
        <v>0</v>
      </c>
      <c r="Q442" s="115"/>
      <c r="R442" s="116">
        <f t="shared" si="69"/>
        <v>0</v>
      </c>
      <c r="S442" s="117">
        <f t="shared" si="70"/>
        <v>0</v>
      </c>
      <c r="T442" s="118">
        <f t="shared" si="71"/>
        <v>0</v>
      </c>
      <c r="U442" s="120"/>
      <c r="V442" s="89"/>
    </row>
    <row r="443" spans="1:22" s="113" customFormat="1" ht="30" hidden="1" customHeight="1">
      <c r="A443" s="128">
        <f>'CONSTRUCTION COST ESTIMATE'!A443</f>
        <v>0</v>
      </c>
      <c r="B443" s="246">
        <f>'CONSTRUCTION COST ESTIMATE'!B443</f>
        <v>603.01599999999996</v>
      </c>
      <c r="C443" s="131" t="str">
        <f>'CONSTRUCTION COST ESTIMATE'!C443</f>
        <v>22 INCH X 34 INCH HORIZONTAL ELLIPTICAL REINFORCED CONCRETE PIPE (RCP) (CLASS III)</v>
      </c>
      <c r="D443" s="130">
        <f>'CONSTRUCTION COST ESTIMATE'!BA443</f>
        <v>0</v>
      </c>
      <c r="E443" s="114">
        <f>'CONSTRUCTION COST ESTIMATE'!BC443</f>
        <v>0</v>
      </c>
      <c r="F443" s="129" t="str">
        <f>'CONSTRUCTION COST ESTIMATE'!BB443</f>
        <v>LF</v>
      </c>
      <c r="G443" s="115"/>
      <c r="H443" s="116">
        <f t="shared" si="64"/>
        <v>0</v>
      </c>
      <c r="I443" s="115"/>
      <c r="J443" s="116">
        <f t="shared" si="65"/>
        <v>0</v>
      </c>
      <c r="K443" s="115"/>
      <c r="L443" s="116">
        <f t="shared" si="66"/>
        <v>0</v>
      </c>
      <c r="M443" s="115"/>
      <c r="N443" s="116">
        <f t="shared" si="67"/>
        <v>0</v>
      </c>
      <c r="O443" s="115"/>
      <c r="P443" s="116">
        <f t="shared" si="68"/>
        <v>0</v>
      </c>
      <c r="Q443" s="115"/>
      <c r="R443" s="116">
        <f t="shared" si="69"/>
        <v>0</v>
      </c>
      <c r="S443" s="117">
        <f t="shared" si="70"/>
        <v>0</v>
      </c>
      <c r="T443" s="118">
        <f t="shared" si="71"/>
        <v>0</v>
      </c>
      <c r="U443" s="120"/>
      <c r="V443" s="89"/>
    </row>
    <row r="444" spans="1:22" s="113" customFormat="1" ht="30" hidden="1" customHeight="1">
      <c r="A444" s="128">
        <f>'CONSTRUCTION COST ESTIMATE'!A444</f>
        <v>0</v>
      </c>
      <c r="B444" s="246">
        <f>'CONSTRUCTION COST ESTIMATE'!B444</f>
        <v>603.01700000000005</v>
      </c>
      <c r="C444" s="131" t="str">
        <f>'CONSTRUCTION COST ESTIMATE'!C444</f>
        <v>22 INCH X 34 INCH HORIZONTAL ELLIPTICAL REINFORCED CONCRETE PIPE (RCP) (CLASS IV)</v>
      </c>
      <c r="D444" s="130">
        <f>'CONSTRUCTION COST ESTIMATE'!BA444</f>
        <v>0</v>
      </c>
      <c r="E444" s="114">
        <f>'CONSTRUCTION COST ESTIMATE'!BC444</f>
        <v>0</v>
      </c>
      <c r="F444" s="129" t="str">
        <f>'CONSTRUCTION COST ESTIMATE'!BB444</f>
        <v>LF</v>
      </c>
      <c r="G444" s="115"/>
      <c r="H444" s="116">
        <f t="shared" si="64"/>
        <v>0</v>
      </c>
      <c r="I444" s="115"/>
      <c r="J444" s="116">
        <f t="shared" si="65"/>
        <v>0</v>
      </c>
      <c r="K444" s="115"/>
      <c r="L444" s="116">
        <f t="shared" si="66"/>
        <v>0</v>
      </c>
      <c r="M444" s="115"/>
      <c r="N444" s="116">
        <f t="shared" si="67"/>
        <v>0</v>
      </c>
      <c r="O444" s="115"/>
      <c r="P444" s="116">
        <f t="shared" si="68"/>
        <v>0</v>
      </c>
      <c r="Q444" s="115"/>
      <c r="R444" s="116">
        <f t="shared" si="69"/>
        <v>0</v>
      </c>
      <c r="S444" s="117">
        <f t="shared" si="70"/>
        <v>0</v>
      </c>
      <c r="T444" s="118">
        <f t="shared" si="71"/>
        <v>0</v>
      </c>
      <c r="U444" s="120"/>
      <c r="V444" s="89"/>
    </row>
    <row r="445" spans="1:22" s="113" customFormat="1" ht="30" hidden="1" customHeight="1">
      <c r="A445" s="128">
        <f>'CONSTRUCTION COST ESTIMATE'!A445</f>
        <v>0</v>
      </c>
      <c r="B445" s="246">
        <f>'CONSTRUCTION COST ESTIMATE'!B445</f>
        <v>603.01800000000003</v>
      </c>
      <c r="C445" s="131" t="str">
        <f>'CONSTRUCTION COST ESTIMATE'!C445</f>
        <v>22 INCH X 34 INCH HORIZONTAL ELLIPTICAL REINFORCED CONCRETE PIPE (RCP) (CLASS V)</v>
      </c>
      <c r="D445" s="130">
        <f>'CONSTRUCTION COST ESTIMATE'!BA445</f>
        <v>0</v>
      </c>
      <c r="E445" s="114">
        <f>'CONSTRUCTION COST ESTIMATE'!BC445</f>
        <v>0</v>
      </c>
      <c r="F445" s="129" t="str">
        <f>'CONSTRUCTION COST ESTIMATE'!BB445</f>
        <v>LF</v>
      </c>
      <c r="G445" s="115"/>
      <c r="H445" s="116">
        <f t="shared" si="64"/>
        <v>0</v>
      </c>
      <c r="I445" s="115"/>
      <c r="J445" s="116">
        <f t="shared" si="65"/>
        <v>0</v>
      </c>
      <c r="K445" s="115"/>
      <c r="L445" s="116">
        <f t="shared" si="66"/>
        <v>0</v>
      </c>
      <c r="M445" s="115"/>
      <c r="N445" s="116">
        <f t="shared" si="67"/>
        <v>0</v>
      </c>
      <c r="O445" s="115"/>
      <c r="P445" s="116">
        <f t="shared" si="68"/>
        <v>0</v>
      </c>
      <c r="Q445" s="115"/>
      <c r="R445" s="116">
        <f t="shared" si="69"/>
        <v>0</v>
      </c>
      <c r="S445" s="117">
        <f t="shared" si="70"/>
        <v>0</v>
      </c>
      <c r="T445" s="118">
        <f t="shared" si="71"/>
        <v>0</v>
      </c>
      <c r="U445" s="120"/>
      <c r="V445" s="89"/>
    </row>
    <row r="446" spans="1:22" s="113" customFormat="1" ht="30" hidden="1" customHeight="1">
      <c r="A446" s="128">
        <f>'CONSTRUCTION COST ESTIMATE'!A446</f>
        <v>0</v>
      </c>
      <c r="B446" s="246">
        <f>'CONSTRUCTION COST ESTIMATE'!B446</f>
        <v>603.01900000000001</v>
      </c>
      <c r="C446" s="131" t="str">
        <f>'CONSTRUCTION COST ESTIMATE'!C446</f>
        <v>24 INCH X 38 INCH HORIZONTAL ELLIPTICAL REINFORCED CONCRETE PIPE (RCP) (CLASS III)</v>
      </c>
      <c r="D446" s="130">
        <f>'CONSTRUCTION COST ESTIMATE'!BA446</f>
        <v>0</v>
      </c>
      <c r="E446" s="114">
        <f>'CONSTRUCTION COST ESTIMATE'!BC446</f>
        <v>0</v>
      </c>
      <c r="F446" s="129" t="str">
        <f>'CONSTRUCTION COST ESTIMATE'!BB446</f>
        <v>LF</v>
      </c>
      <c r="G446" s="115"/>
      <c r="H446" s="116">
        <f t="shared" si="64"/>
        <v>0</v>
      </c>
      <c r="I446" s="115"/>
      <c r="J446" s="116">
        <f t="shared" si="65"/>
        <v>0</v>
      </c>
      <c r="K446" s="115"/>
      <c r="L446" s="116">
        <f t="shared" si="66"/>
        <v>0</v>
      </c>
      <c r="M446" s="115"/>
      <c r="N446" s="116">
        <f t="shared" si="67"/>
        <v>0</v>
      </c>
      <c r="O446" s="115"/>
      <c r="P446" s="116">
        <f t="shared" si="68"/>
        <v>0</v>
      </c>
      <c r="Q446" s="115"/>
      <c r="R446" s="116">
        <f t="shared" si="69"/>
        <v>0</v>
      </c>
      <c r="S446" s="117">
        <f t="shared" si="70"/>
        <v>0</v>
      </c>
      <c r="T446" s="118">
        <f t="shared" si="71"/>
        <v>0</v>
      </c>
      <c r="U446" s="120"/>
      <c r="V446" s="89"/>
    </row>
    <row r="447" spans="1:22" s="113" customFormat="1" ht="30" hidden="1" customHeight="1">
      <c r="A447" s="128">
        <f>'CONSTRUCTION COST ESTIMATE'!A447</f>
        <v>0</v>
      </c>
      <c r="B447" s="246">
        <f>'CONSTRUCTION COST ESTIMATE'!B447</f>
        <v>603.02</v>
      </c>
      <c r="C447" s="131" t="str">
        <f>'CONSTRUCTION COST ESTIMATE'!C447</f>
        <v>24 INCH X 38 INCH HORIZONTAL ELLIPTICAL REINFORCED CONCRETE PIPE (RCP) (CLASS IV)</v>
      </c>
      <c r="D447" s="130">
        <f>'CONSTRUCTION COST ESTIMATE'!BA447</f>
        <v>0</v>
      </c>
      <c r="E447" s="114">
        <f>'CONSTRUCTION COST ESTIMATE'!BC447</f>
        <v>0</v>
      </c>
      <c r="F447" s="129" t="str">
        <f>'CONSTRUCTION COST ESTIMATE'!BB447</f>
        <v>LF</v>
      </c>
      <c r="G447" s="115"/>
      <c r="H447" s="116">
        <f t="shared" si="64"/>
        <v>0</v>
      </c>
      <c r="I447" s="115"/>
      <c r="J447" s="116">
        <f t="shared" si="65"/>
        <v>0</v>
      </c>
      <c r="K447" s="115"/>
      <c r="L447" s="116">
        <f t="shared" si="66"/>
        <v>0</v>
      </c>
      <c r="M447" s="115"/>
      <c r="N447" s="116">
        <f t="shared" si="67"/>
        <v>0</v>
      </c>
      <c r="O447" s="115"/>
      <c r="P447" s="116">
        <f t="shared" si="68"/>
        <v>0</v>
      </c>
      <c r="Q447" s="115"/>
      <c r="R447" s="116">
        <f t="shared" si="69"/>
        <v>0</v>
      </c>
      <c r="S447" s="117">
        <f t="shared" si="70"/>
        <v>0</v>
      </c>
      <c r="T447" s="118">
        <f t="shared" si="71"/>
        <v>0</v>
      </c>
      <c r="U447" s="120"/>
      <c r="V447" s="89"/>
    </row>
    <row r="448" spans="1:22" s="113" customFormat="1" ht="30" hidden="1" customHeight="1">
      <c r="A448" s="128">
        <f>'CONSTRUCTION COST ESTIMATE'!A448</f>
        <v>0</v>
      </c>
      <c r="B448" s="246">
        <f>'CONSTRUCTION COST ESTIMATE'!B448</f>
        <v>603.02099999999996</v>
      </c>
      <c r="C448" s="131" t="str">
        <f>'CONSTRUCTION COST ESTIMATE'!C448</f>
        <v>24 INCH X 38 INCH HORIZONTAL ELLIPTICAL REINFORCED CONCRETE PIPE (RCP) (CLASS V)</v>
      </c>
      <c r="D448" s="130">
        <f>'CONSTRUCTION COST ESTIMATE'!BA448</f>
        <v>0</v>
      </c>
      <c r="E448" s="114">
        <f>'CONSTRUCTION COST ESTIMATE'!BC448</f>
        <v>0</v>
      </c>
      <c r="F448" s="129" t="str">
        <f>'CONSTRUCTION COST ESTIMATE'!BB448</f>
        <v>LF</v>
      </c>
      <c r="G448" s="115"/>
      <c r="H448" s="116">
        <f t="shared" si="64"/>
        <v>0</v>
      </c>
      <c r="I448" s="115"/>
      <c r="J448" s="116">
        <f t="shared" si="65"/>
        <v>0</v>
      </c>
      <c r="K448" s="115"/>
      <c r="L448" s="116">
        <f t="shared" si="66"/>
        <v>0</v>
      </c>
      <c r="M448" s="115"/>
      <c r="N448" s="116">
        <f t="shared" si="67"/>
        <v>0</v>
      </c>
      <c r="O448" s="115"/>
      <c r="P448" s="116">
        <f t="shared" si="68"/>
        <v>0</v>
      </c>
      <c r="Q448" s="115"/>
      <c r="R448" s="116">
        <f t="shared" si="69"/>
        <v>0</v>
      </c>
      <c r="S448" s="117">
        <f t="shared" si="70"/>
        <v>0</v>
      </c>
      <c r="T448" s="118">
        <f t="shared" si="71"/>
        <v>0</v>
      </c>
      <c r="U448" s="120"/>
      <c r="V448" s="89"/>
    </row>
    <row r="449" spans="1:22" s="113" customFormat="1" ht="30" hidden="1" customHeight="1">
      <c r="A449" s="128">
        <f>'CONSTRUCTION COST ESTIMATE'!A449</f>
        <v>0</v>
      </c>
      <c r="B449" s="246">
        <f>'CONSTRUCTION COST ESTIMATE'!B449</f>
        <v>603.02200000000005</v>
      </c>
      <c r="C449" s="131" t="str">
        <f>'CONSTRUCTION COST ESTIMATE'!C449</f>
        <v>27 INCH X 42 INCH HORIZONTAL ELLIPTICAL REINFORCED CONCRETE PIPE (RCP) (CLASS III)</v>
      </c>
      <c r="D449" s="130">
        <f>'CONSTRUCTION COST ESTIMATE'!BA449</f>
        <v>0</v>
      </c>
      <c r="E449" s="114">
        <f>'CONSTRUCTION COST ESTIMATE'!BC449</f>
        <v>0</v>
      </c>
      <c r="F449" s="129" t="str">
        <f>'CONSTRUCTION COST ESTIMATE'!BB449</f>
        <v>LF</v>
      </c>
      <c r="G449" s="115"/>
      <c r="H449" s="116">
        <f t="shared" si="64"/>
        <v>0</v>
      </c>
      <c r="I449" s="115"/>
      <c r="J449" s="116">
        <f t="shared" si="65"/>
        <v>0</v>
      </c>
      <c r="K449" s="115"/>
      <c r="L449" s="116">
        <f t="shared" si="66"/>
        <v>0</v>
      </c>
      <c r="M449" s="115"/>
      <c r="N449" s="116">
        <f t="shared" si="67"/>
        <v>0</v>
      </c>
      <c r="O449" s="115"/>
      <c r="P449" s="116">
        <f t="shared" si="68"/>
        <v>0</v>
      </c>
      <c r="Q449" s="115"/>
      <c r="R449" s="116">
        <f t="shared" si="69"/>
        <v>0</v>
      </c>
      <c r="S449" s="117">
        <f t="shared" si="70"/>
        <v>0</v>
      </c>
      <c r="T449" s="118">
        <f t="shared" si="71"/>
        <v>0</v>
      </c>
      <c r="U449" s="120"/>
      <c r="V449" s="89"/>
    </row>
    <row r="450" spans="1:22" s="113" customFormat="1" ht="30" hidden="1" customHeight="1">
      <c r="A450" s="128">
        <f>'CONSTRUCTION COST ESTIMATE'!A450</f>
        <v>0</v>
      </c>
      <c r="B450" s="246">
        <f>'CONSTRUCTION COST ESTIMATE'!B450</f>
        <v>603.02300000000002</v>
      </c>
      <c r="C450" s="131" t="str">
        <f>'CONSTRUCTION COST ESTIMATE'!C450</f>
        <v>27 INCH X 42 INCH HORIZONTAL ELLIPTICAL REINFORCED CONCRETE PIPE (RCP) (CLASS IV)</v>
      </c>
      <c r="D450" s="130">
        <f>'CONSTRUCTION COST ESTIMATE'!BA450</f>
        <v>0</v>
      </c>
      <c r="E450" s="114">
        <f>'CONSTRUCTION COST ESTIMATE'!BC450</f>
        <v>0</v>
      </c>
      <c r="F450" s="129" t="str">
        <f>'CONSTRUCTION COST ESTIMATE'!BB450</f>
        <v>LF</v>
      </c>
      <c r="G450" s="115"/>
      <c r="H450" s="116">
        <f t="shared" si="64"/>
        <v>0</v>
      </c>
      <c r="I450" s="115"/>
      <c r="J450" s="116">
        <f t="shared" si="65"/>
        <v>0</v>
      </c>
      <c r="K450" s="115"/>
      <c r="L450" s="116">
        <f t="shared" si="66"/>
        <v>0</v>
      </c>
      <c r="M450" s="115"/>
      <c r="N450" s="116">
        <f t="shared" si="67"/>
        <v>0</v>
      </c>
      <c r="O450" s="115"/>
      <c r="P450" s="116">
        <f t="shared" si="68"/>
        <v>0</v>
      </c>
      <c r="Q450" s="115"/>
      <c r="R450" s="116">
        <f t="shared" si="69"/>
        <v>0</v>
      </c>
      <c r="S450" s="117">
        <f t="shared" si="70"/>
        <v>0</v>
      </c>
      <c r="T450" s="118">
        <f t="shared" si="71"/>
        <v>0</v>
      </c>
      <c r="U450" s="120"/>
      <c r="V450" s="89"/>
    </row>
    <row r="451" spans="1:22" s="113" customFormat="1" ht="30" hidden="1" customHeight="1">
      <c r="A451" s="128">
        <f>'CONSTRUCTION COST ESTIMATE'!A451</f>
        <v>0</v>
      </c>
      <c r="B451" s="246">
        <f>'CONSTRUCTION COST ESTIMATE'!B451</f>
        <v>603.024</v>
      </c>
      <c r="C451" s="131" t="str">
        <f>'CONSTRUCTION COST ESTIMATE'!C451</f>
        <v>27 INCH X 42 INCH HORIZONTAL ELLIPTICAL REINFORCED CONCRETE PIPE (RCP) (CLASS V)</v>
      </c>
      <c r="D451" s="130">
        <f>'CONSTRUCTION COST ESTIMATE'!BA451</f>
        <v>0</v>
      </c>
      <c r="E451" s="114">
        <f>'CONSTRUCTION COST ESTIMATE'!BC451</f>
        <v>0</v>
      </c>
      <c r="F451" s="129" t="str">
        <f>'CONSTRUCTION COST ESTIMATE'!BB451</f>
        <v>LF</v>
      </c>
      <c r="G451" s="115"/>
      <c r="H451" s="116">
        <f t="shared" si="64"/>
        <v>0</v>
      </c>
      <c r="I451" s="115"/>
      <c r="J451" s="116">
        <f t="shared" si="65"/>
        <v>0</v>
      </c>
      <c r="K451" s="115"/>
      <c r="L451" s="116">
        <f t="shared" si="66"/>
        <v>0</v>
      </c>
      <c r="M451" s="115"/>
      <c r="N451" s="116">
        <f t="shared" si="67"/>
        <v>0</v>
      </c>
      <c r="O451" s="115"/>
      <c r="P451" s="116">
        <f t="shared" si="68"/>
        <v>0</v>
      </c>
      <c r="Q451" s="115"/>
      <c r="R451" s="116">
        <f t="shared" si="69"/>
        <v>0</v>
      </c>
      <c r="S451" s="117">
        <f t="shared" si="70"/>
        <v>0</v>
      </c>
      <c r="T451" s="118">
        <f t="shared" si="71"/>
        <v>0</v>
      </c>
      <c r="U451" s="120"/>
      <c r="V451" s="89"/>
    </row>
    <row r="452" spans="1:22" s="113" customFormat="1" ht="30" hidden="1" customHeight="1">
      <c r="A452" s="128">
        <f>'CONSTRUCTION COST ESTIMATE'!A452</f>
        <v>0</v>
      </c>
      <c r="B452" s="246">
        <f>'CONSTRUCTION COST ESTIMATE'!B452</f>
        <v>603.02499999999998</v>
      </c>
      <c r="C452" s="131" t="str">
        <f>'CONSTRUCTION COST ESTIMATE'!C452</f>
        <v>29 INCH X 45 INCH HORIZONTAL ELLIPTICAL REINFORCED CONCRETE PIPE (RCP) (CLASS III)</v>
      </c>
      <c r="D452" s="130">
        <f>'CONSTRUCTION COST ESTIMATE'!BA452</f>
        <v>0</v>
      </c>
      <c r="E452" s="114">
        <f>'CONSTRUCTION COST ESTIMATE'!BC452</f>
        <v>0</v>
      </c>
      <c r="F452" s="129" t="str">
        <f>'CONSTRUCTION COST ESTIMATE'!BB452</f>
        <v>LF</v>
      </c>
      <c r="G452" s="115"/>
      <c r="H452" s="116">
        <f t="shared" si="64"/>
        <v>0</v>
      </c>
      <c r="I452" s="115"/>
      <c r="J452" s="116">
        <f t="shared" si="65"/>
        <v>0</v>
      </c>
      <c r="K452" s="115"/>
      <c r="L452" s="116">
        <f t="shared" si="66"/>
        <v>0</v>
      </c>
      <c r="M452" s="115"/>
      <c r="N452" s="116">
        <f t="shared" si="67"/>
        <v>0</v>
      </c>
      <c r="O452" s="115"/>
      <c r="P452" s="116">
        <f t="shared" si="68"/>
        <v>0</v>
      </c>
      <c r="Q452" s="115"/>
      <c r="R452" s="116">
        <f t="shared" si="69"/>
        <v>0</v>
      </c>
      <c r="S452" s="117">
        <f t="shared" si="70"/>
        <v>0</v>
      </c>
      <c r="T452" s="118">
        <f t="shared" si="71"/>
        <v>0</v>
      </c>
      <c r="U452" s="120"/>
      <c r="V452" s="89"/>
    </row>
    <row r="453" spans="1:22" s="113" customFormat="1" ht="30" hidden="1" customHeight="1">
      <c r="A453" s="128">
        <f>'CONSTRUCTION COST ESTIMATE'!A453</f>
        <v>0</v>
      </c>
      <c r="B453" s="246">
        <f>'CONSTRUCTION COST ESTIMATE'!B453</f>
        <v>603.02599999999995</v>
      </c>
      <c r="C453" s="131" t="str">
        <f>'CONSTRUCTION COST ESTIMATE'!C453</f>
        <v>29 INCH X 45 INCH HORIZONTAL ELLIPTICAL REINFORCED CONCRETE PIPE (RCP) (CLASS IV)</v>
      </c>
      <c r="D453" s="130">
        <f>'CONSTRUCTION COST ESTIMATE'!BA453</f>
        <v>0</v>
      </c>
      <c r="E453" s="114">
        <f>'CONSTRUCTION COST ESTIMATE'!BC453</f>
        <v>0</v>
      </c>
      <c r="F453" s="129" t="str">
        <f>'CONSTRUCTION COST ESTIMATE'!BB453</f>
        <v>LF</v>
      </c>
      <c r="G453" s="115"/>
      <c r="H453" s="116">
        <f t="shared" si="64"/>
        <v>0</v>
      </c>
      <c r="I453" s="115"/>
      <c r="J453" s="116">
        <f t="shared" si="65"/>
        <v>0</v>
      </c>
      <c r="K453" s="115"/>
      <c r="L453" s="116">
        <f t="shared" si="66"/>
        <v>0</v>
      </c>
      <c r="M453" s="115"/>
      <c r="N453" s="116">
        <f t="shared" si="67"/>
        <v>0</v>
      </c>
      <c r="O453" s="115"/>
      <c r="P453" s="116">
        <f t="shared" si="68"/>
        <v>0</v>
      </c>
      <c r="Q453" s="115"/>
      <c r="R453" s="116">
        <f t="shared" si="69"/>
        <v>0</v>
      </c>
      <c r="S453" s="117">
        <f t="shared" si="70"/>
        <v>0</v>
      </c>
      <c r="T453" s="118">
        <f t="shared" si="71"/>
        <v>0</v>
      </c>
      <c r="U453" s="120"/>
      <c r="V453" s="89"/>
    </row>
    <row r="454" spans="1:22" s="113" customFormat="1" ht="30" hidden="1" customHeight="1">
      <c r="A454" s="128">
        <f>'CONSTRUCTION COST ESTIMATE'!A454</f>
        <v>0</v>
      </c>
      <c r="B454" s="246">
        <f>'CONSTRUCTION COST ESTIMATE'!B454</f>
        <v>603.02700000000004</v>
      </c>
      <c r="C454" s="131" t="str">
        <f>'CONSTRUCTION COST ESTIMATE'!C454</f>
        <v>29 INCH X 45 INCH HORIZONTAL ELLIPTICAL REINFORCED CONCRETE PIPE (RCP) (CLASS V)</v>
      </c>
      <c r="D454" s="130">
        <f>'CONSTRUCTION COST ESTIMATE'!BA454</f>
        <v>0</v>
      </c>
      <c r="E454" s="114">
        <f>'CONSTRUCTION COST ESTIMATE'!BC454</f>
        <v>0</v>
      </c>
      <c r="F454" s="129" t="str">
        <f>'CONSTRUCTION COST ESTIMATE'!BB454</f>
        <v>LF</v>
      </c>
      <c r="G454" s="115"/>
      <c r="H454" s="116">
        <f t="shared" si="64"/>
        <v>0</v>
      </c>
      <c r="I454" s="115"/>
      <c r="J454" s="116">
        <f t="shared" si="65"/>
        <v>0</v>
      </c>
      <c r="K454" s="115"/>
      <c r="L454" s="116">
        <f t="shared" si="66"/>
        <v>0</v>
      </c>
      <c r="M454" s="115"/>
      <c r="N454" s="116">
        <f t="shared" si="67"/>
        <v>0</v>
      </c>
      <c r="O454" s="115"/>
      <c r="P454" s="116">
        <f t="shared" si="68"/>
        <v>0</v>
      </c>
      <c r="Q454" s="115"/>
      <c r="R454" s="116">
        <f t="shared" si="69"/>
        <v>0</v>
      </c>
      <c r="S454" s="117">
        <f t="shared" si="70"/>
        <v>0</v>
      </c>
      <c r="T454" s="118">
        <f t="shared" si="71"/>
        <v>0</v>
      </c>
      <c r="U454" s="120"/>
      <c r="V454" s="89"/>
    </row>
    <row r="455" spans="1:22" s="113" customFormat="1" ht="30" hidden="1" customHeight="1">
      <c r="A455" s="128">
        <f>'CONSTRUCTION COST ESTIMATE'!A455</f>
        <v>0</v>
      </c>
      <c r="B455" s="246">
        <f>'CONSTRUCTION COST ESTIMATE'!B455</f>
        <v>603.02800000000002</v>
      </c>
      <c r="C455" s="131" t="str">
        <f>'CONSTRUCTION COST ESTIMATE'!C455</f>
        <v>32 INCH X 49 INCH HORIZONTAL ELLIPTICAL REINFORCED CONCRETE PIPE (RCP) (CLASS III)</v>
      </c>
      <c r="D455" s="130">
        <f>'CONSTRUCTION COST ESTIMATE'!BA455</f>
        <v>0</v>
      </c>
      <c r="E455" s="114">
        <f>'CONSTRUCTION COST ESTIMATE'!BC455</f>
        <v>0</v>
      </c>
      <c r="F455" s="129" t="str">
        <f>'CONSTRUCTION COST ESTIMATE'!BB455</f>
        <v>LF</v>
      </c>
      <c r="G455" s="115"/>
      <c r="H455" s="116">
        <f t="shared" si="64"/>
        <v>0</v>
      </c>
      <c r="I455" s="115"/>
      <c r="J455" s="116">
        <f t="shared" si="65"/>
        <v>0</v>
      </c>
      <c r="K455" s="115"/>
      <c r="L455" s="116">
        <f t="shared" si="66"/>
        <v>0</v>
      </c>
      <c r="M455" s="115"/>
      <c r="N455" s="116">
        <f t="shared" si="67"/>
        <v>0</v>
      </c>
      <c r="O455" s="115"/>
      <c r="P455" s="116">
        <f t="shared" si="68"/>
        <v>0</v>
      </c>
      <c r="Q455" s="115"/>
      <c r="R455" s="116">
        <f t="shared" si="69"/>
        <v>0</v>
      </c>
      <c r="S455" s="117">
        <f t="shared" si="70"/>
        <v>0</v>
      </c>
      <c r="T455" s="118">
        <f t="shared" si="71"/>
        <v>0</v>
      </c>
      <c r="U455" s="120"/>
      <c r="V455" s="89"/>
    </row>
    <row r="456" spans="1:22" s="113" customFormat="1" ht="30" hidden="1" customHeight="1">
      <c r="A456" s="128">
        <f>'CONSTRUCTION COST ESTIMATE'!A456</f>
        <v>0</v>
      </c>
      <c r="B456" s="246">
        <f>'CONSTRUCTION COST ESTIMATE'!B456</f>
        <v>603.029</v>
      </c>
      <c r="C456" s="131" t="str">
        <f>'CONSTRUCTION COST ESTIMATE'!C456</f>
        <v>32 INCH X 49 INCH HORIZONTAL ELLIPTICAL REINFORCED CONCRETE PIPE (RCP) (CLASS IV)</v>
      </c>
      <c r="D456" s="130">
        <f>'CONSTRUCTION COST ESTIMATE'!BA456</f>
        <v>0</v>
      </c>
      <c r="E456" s="114">
        <f>'CONSTRUCTION COST ESTIMATE'!BC456</f>
        <v>0</v>
      </c>
      <c r="F456" s="129" t="str">
        <f>'CONSTRUCTION COST ESTIMATE'!BB456</f>
        <v>LF</v>
      </c>
      <c r="G456" s="115"/>
      <c r="H456" s="116">
        <f t="shared" si="64"/>
        <v>0</v>
      </c>
      <c r="I456" s="115"/>
      <c r="J456" s="116">
        <f t="shared" si="65"/>
        <v>0</v>
      </c>
      <c r="K456" s="115"/>
      <c r="L456" s="116">
        <f t="shared" si="66"/>
        <v>0</v>
      </c>
      <c r="M456" s="115"/>
      <c r="N456" s="116">
        <f t="shared" si="67"/>
        <v>0</v>
      </c>
      <c r="O456" s="115"/>
      <c r="P456" s="116">
        <f t="shared" si="68"/>
        <v>0</v>
      </c>
      <c r="Q456" s="115"/>
      <c r="R456" s="116">
        <f t="shared" si="69"/>
        <v>0</v>
      </c>
      <c r="S456" s="117">
        <f t="shared" si="70"/>
        <v>0</v>
      </c>
      <c r="T456" s="118">
        <f t="shared" si="71"/>
        <v>0</v>
      </c>
      <c r="U456" s="120"/>
      <c r="V456" s="89"/>
    </row>
    <row r="457" spans="1:22" s="113" customFormat="1" ht="30" hidden="1" customHeight="1">
      <c r="A457" s="128">
        <f>'CONSTRUCTION COST ESTIMATE'!A457</f>
        <v>0</v>
      </c>
      <c r="B457" s="246">
        <f>'CONSTRUCTION COST ESTIMATE'!B457</f>
        <v>603.03</v>
      </c>
      <c r="C457" s="131" t="str">
        <f>'CONSTRUCTION COST ESTIMATE'!C457</f>
        <v>32 INCH X 49 INCH HORIZONTAL ELLIPTICAL REINFORCED CONCRETE PIPE (RCP) (CLASS V)</v>
      </c>
      <c r="D457" s="130">
        <f>'CONSTRUCTION COST ESTIMATE'!BA457</f>
        <v>0</v>
      </c>
      <c r="E457" s="114">
        <f>'CONSTRUCTION COST ESTIMATE'!BC457</f>
        <v>0</v>
      </c>
      <c r="F457" s="129" t="str">
        <f>'CONSTRUCTION COST ESTIMATE'!BB457</f>
        <v>LF</v>
      </c>
      <c r="G457" s="115"/>
      <c r="H457" s="116">
        <f t="shared" si="64"/>
        <v>0</v>
      </c>
      <c r="I457" s="115"/>
      <c r="J457" s="116">
        <f t="shared" si="65"/>
        <v>0</v>
      </c>
      <c r="K457" s="115"/>
      <c r="L457" s="116">
        <f t="shared" si="66"/>
        <v>0</v>
      </c>
      <c r="M457" s="115"/>
      <c r="N457" s="116">
        <f t="shared" si="67"/>
        <v>0</v>
      </c>
      <c r="O457" s="115"/>
      <c r="P457" s="116">
        <f t="shared" si="68"/>
        <v>0</v>
      </c>
      <c r="Q457" s="115"/>
      <c r="R457" s="116">
        <f t="shared" si="69"/>
        <v>0</v>
      </c>
      <c r="S457" s="117">
        <f t="shared" si="70"/>
        <v>0</v>
      </c>
      <c r="T457" s="118">
        <f t="shared" si="71"/>
        <v>0</v>
      </c>
      <c r="U457" s="120"/>
      <c r="V457" s="89"/>
    </row>
    <row r="458" spans="1:22" s="113" customFormat="1" ht="30" hidden="1" customHeight="1">
      <c r="A458" s="128">
        <f>'CONSTRUCTION COST ESTIMATE'!A458</f>
        <v>0</v>
      </c>
      <c r="B458" s="246">
        <f>'CONSTRUCTION COST ESTIMATE'!B458</f>
        <v>603.03099999999995</v>
      </c>
      <c r="C458" s="131" t="str">
        <f>'CONSTRUCTION COST ESTIMATE'!C458</f>
        <v>34 INCH X 53 INCH HORIZONTAL ELLIPTICAL REINFORCED CONCRETE PIPE (RCP) (CLASS III)</v>
      </c>
      <c r="D458" s="130">
        <f>'CONSTRUCTION COST ESTIMATE'!BA458</f>
        <v>0</v>
      </c>
      <c r="E458" s="114">
        <f>'CONSTRUCTION COST ESTIMATE'!BC458</f>
        <v>0</v>
      </c>
      <c r="F458" s="129" t="str">
        <f>'CONSTRUCTION COST ESTIMATE'!BB458</f>
        <v>LF</v>
      </c>
      <c r="G458" s="115"/>
      <c r="H458" s="116">
        <f t="shared" si="64"/>
        <v>0</v>
      </c>
      <c r="I458" s="115"/>
      <c r="J458" s="116">
        <f t="shared" si="65"/>
        <v>0</v>
      </c>
      <c r="K458" s="115"/>
      <c r="L458" s="116">
        <f t="shared" si="66"/>
        <v>0</v>
      </c>
      <c r="M458" s="115"/>
      <c r="N458" s="116">
        <f t="shared" si="67"/>
        <v>0</v>
      </c>
      <c r="O458" s="115"/>
      <c r="P458" s="116">
        <f t="shared" si="68"/>
        <v>0</v>
      </c>
      <c r="Q458" s="115"/>
      <c r="R458" s="116">
        <f t="shared" si="69"/>
        <v>0</v>
      </c>
      <c r="S458" s="117">
        <f t="shared" si="70"/>
        <v>0</v>
      </c>
      <c r="T458" s="118">
        <f t="shared" si="71"/>
        <v>0</v>
      </c>
      <c r="U458" s="120"/>
      <c r="V458" s="89"/>
    </row>
    <row r="459" spans="1:22" s="113" customFormat="1" ht="30" hidden="1" customHeight="1">
      <c r="A459" s="128">
        <f>'CONSTRUCTION COST ESTIMATE'!A459</f>
        <v>0</v>
      </c>
      <c r="B459" s="246">
        <f>'CONSTRUCTION COST ESTIMATE'!B459</f>
        <v>603.03200000000004</v>
      </c>
      <c r="C459" s="131" t="str">
        <f>'CONSTRUCTION COST ESTIMATE'!C459</f>
        <v>34 INCH X 53 INCH HORIZONTAL ELLIPTICAL REINFORCED CONCRETE PIPE (RCP) (CLASS IV)</v>
      </c>
      <c r="D459" s="130">
        <f>'CONSTRUCTION COST ESTIMATE'!BA459</f>
        <v>0</v>
      </c>
      <c r="E459" s="114">
        <f>'CONSTRUCTION COST ESTIMATE'!BC459</f>
        <v>0</v>
      </c>
      <c r="F459" s="129" t="str">
        <f>'CONSTRUCTION COST ESTIMATE'!BB459</f>
        <v>LF</v>
      </c>
      <c r="G459" s="115"/>
      <c r="H459" s="116">
        <f t="shared" si="64"/>
        <v>0</v>
      </c>
      <c r="I459" s="115"/>
      <c r="J459" s="116">
        <f t="shared" si="65"/>
        <v>0</v>
      </c>
      <c r="K459" s="115"/>
      <c r="L459" s="116">
        <f t="shared" si="66"/>
        <v>0</v>
      </c>
      <c r="M459" s="115"/>
      <c r="N459" s="116">
        <f t="shared" si="67"/>
        <v>0</v>
      </c>
      <c r="O459" s="115"/>
      <c r="P459" s="116">
        <f t="shared" si="68"/>
        <v>0</v>
      </c>
      <c r="Q459" s="115"/>
      <c r="R459" s="116">
        <f t="shared" si="69"/>
        <v>0</v>
      </c>
      <c r="S459" s="117">
        <f t="shared" si="70"/>
        <v>0</v>
      </c>
      <c r="T459" s="118">
        <f t="shared" si="71"/>
        <v>0</v>
      </c>
      <c r="U459" s="120"/>
      <c r="V459" s="89"/>
    </row>
    <row r="460" spans="1:22" s="113" customFormat="1" ht="30" hidden="1" customHeight="1">
      <c r="A460" s="128">
        <f>'CONSTRUCTION COST ESTIMATE'!A460</f>
        <v>0</v>
      </c>
      <c r="B460" s="246">
        <f>'CONSTRUCTION COST ESTIMATE'!B460</f>
        <v>603.03300000000002</v>
      </c>
      <c r="C460" s="131" t="str">
        <f>'CONSTRUCTION COST ESTIMATE'!C460</f>
        <v>34 INCH X 53 INCH HORIZONTAL ELLIPTICAL REINFORCED CONCRETE PIPE (RCP) (CLASS V)</v>
      </c>
      <c r="D460" s="130">
        <f>'CONSTRUCTION COST ESTIMATE'!BA460</f>
        <v>0</v>
      </c>
      <c r="E460" s="114">
        <f>'CONSTRUCTION COST ESTIMATE'!BC460</f>
        <v>0</v>
      </c>
      <c r="F460" s="129" t="str">
        <f>'CONSTRUCTION COST ESTIMATE'!BB460</f>
        <v>LF</v>
      </c>
      <c r="G460" s="115"/>
      <c r="H460" s="116">
        <f t="shared" si="64"/>
        <v>0</v>
      </c>
      <c r="I460" s="115"/>
      <c r="J460" s="116">
        <f t="shared" si="65"/>
        <v>0</v>
      </c>
      <c r="K460" s="115"/>
      <c r="L460" s="116">
        <f t="shared" si="66"/>
        <v>0</v>
      </c>
      <c r="M460" s="115"/>
      <c r="N460" s="116">
        <f t="shared" si="67"/>
        <v>0</v>
      </c>
      <c r="O460" s="115"/>
      <c r="P460" s="116">
        <f t="shared" si="68"/>
        <v>0</v>
      </c>
      <c r="Q460" s="115"/>
      <c r="R460" s="116">
        <f t="shared" si="69"/>
        <v>0</v>
      </c>
      <c r="S460" s="117">
        <f t="shared" si="70"/>
        <v>0</v>
      </c>
      <c r="T460" s="118">
        <f t="shared" si="71"/>
        <v>0</v>
      </c>
      <c r="U460" s="120"/>
      <c r="V460" s="89"/>
    </row>
    <row r="461" spans="1:22" s="113" customFormat="1" ht="30" hidden="1" customHeight="1">
      <c r="A461" s="128">
        <f>'CONSTRUCTION COST ESTIMATE'!A461</f>
        <v>0</v>
      </c>
      <c r="B461" s="246">
        <f>'CONSTRUCTION COST ESTIMATE'!B461</f>
        <v>603.03399999999999</v>
      </c>
      <c r="C461" s="131" t="str">
        <f>'CONSTRUCTION COST ESTIMATE'!C461</f>
        <v>38 INCH X 60 INCH HORIZONTAL ELLIPTICAL REINFORCED CONCRETE PIPE (RCP) (CLASS III)</v>
      </c>
      <c r="D461" s="130">
        <f>'CONSTRUCTION COST ESTIMATE'!BA461</f>
        <v>0</v>
      </c>
      <c r="E461" s="114">
        <f>'CONSTRUCTION COST ESTIMATE'!BC461</f>
        <v>0</v>
      </c>
      <c r="F461" s="129" t="str">
        <f>'CONSTRUCTION COST ESTIMATE'!BB461</f>
        <v>LF</v>
      </c>
      <c r="G461" s="115"/>
      <c r="H461" s="116">
        <f t="shared" si="64"/>
        <v>0</v>
      </c>
      <c r="I461" s="115"/>
      <c r="J461" s="116">
        <f t="shared" si="65"/>
        <v>0</v>
      </c>
      <c r="K461" s="115"/>
      <c r="L461" s="116">
        <f t="shared" si="66"/>
        <v>0</v>
      </c>
      <c r="M461" s="115"/>
      <c r="N461" s="116">
        <f t="shared" si="67"/>
        <v>0</v>
      </c>
      <c r="O461" s="115"/>
      <c r="P461" s="116">
        <f t="shared" si="68"/>
        <v>0</v>
      </c>
      <c r="Q461" s="115"/>
      <c r="R461" s="116">
        <f t="shared" si="69"/>
        <v>0</v>
      </c>
      <c r="S461" s="117">
        <f t="shared" si="70"/>
        <v>0</v>
      </c>
      <c r="T461" s="118">
        <f t="shared" si="71"/>
        <v>0</v>
      </c>
      <c r="U461" s="120"/>
      <c r="V461" s="89"/>
    </row>
    <row r="462" spans="1:22" s="113" customFormat="1" ht="30" hidden="1" customHeight="1">
      <c r="A462" s="128">
        <f>'CONSTRUCTION COST ESTIMATE'!A462</f>
        <v>0</v>
      </c>
      <c r="B462" s="246">
        <f>'CONSTRUCTION COST ESTIMATE'!B462</f>
        <v>603.03499999999997</v>
      </c>
      <c r="C462" s="131" t="str">
        <f>'CONSTRUCTION COST ESTIMATE'!C462</f>
        <v>38 INCH X 60 INCH HORIZONTAL ELLIPTICAL REINFORCED CONCRETE PIPE (RCP) (CLASS IV)</v>
      </c>
      <c r="D462" s="130">
        <f>'CONSTRUCTION COST ESTIMATE'!BA462</f>
        <v>0</v>
      </c>
      <c r="E462" s="114">
        <f>'CONSTRUCTION COST ESTIMATE'!BC462</f>
        <v>0</v>
      </c>
      <c r="F462" s="129" t="str">
        <f>'CONSTRUCTION COST ESTIMATE'!BB462</f>
        <v>LF</v>
      </c>
      <c r="G462" s="115"/>
      <c r="H462" s="116">
        <f t="shared" si="64"/>
        <v>0</v>
      </c>
      <c r="I462" s="115"/>
      <c r="J462" s="116">
        <f t="shared" si="65"/>
        <v>0</v>
      </c>
      <c r="K462" s="115"/>
      <c r="L462" s="116">
        <f t="shared" si="66"/>
        <v>0</v>
      </c>
      <c r="M462" s="115"/>
      <c r="N462" s="116">
        <f t="shared" si="67"/>
        <v>0</v>
      </c>
      <c r="O462" s="115"/>
      <c r="P462" s="116">
        <f t="shared" si="68"/>
        <v>0</v>
      </c>
      <c r="Q462" s="115"/>
      <c r="R462" s="116">
        <f t="shared" si="69"/>
        <v>0</v>
      </c>
      <c r="S462" s="117">
        <f t="shared" si="70"/>
        <v>0</v>
      </c>
      <c r="T462" s="118">
        <f t="shared" si="71"/>
        <v>0</v>
      </c>
      <c r="U462" s="120"/>
      <c r="V462" s="89"/>
    </row>
    <row r="463" spans="1:22" s="113" customFormat="1" ht="30" hidden="1" customHeight="1">
      <c r="A463" s="128">
        <f>'CONSTRUCTION COST ESTIMATE'!A463</f>
        <v>0</v>
      </c>
      <c r="B463" s="246">
        <f>'CONSTRUCTION COST ESTIMATE'!B463</f>
        <v>603.03599999999994</v>
      </c>
      <c r="C463" s="131" t="str">
        <f>'CONSTRUCTION COST ESTIMATE'!C463</f>
        <v>38 INCH X 60 INCH HORIZONTAL ELLIPTICAL REINFORCED CONCRETE PIPE (RCP) (CLASS V)</v>
      </c>
      <c r="D463" s="130">
        <f>'CONSTRUCTION COST ESTIMATE'!BA463</f>
        <v>0</v>
      </c>
      <c r="E463" s="114">
        <f>'CONSTRUCTION COST ESTIMATE'!BC463</f>
        <v>0</v>
      </c>
      <c r="F463" s="129" t="str">
        <f>'CONSTRUCTION COST ESTIMATE'!BB463</f>
        <v>LF</v>
      </c>
      <c r="G463" s="115"/>
      <c r="H463" s="116">
        <f t="shared" si="64"/>
        <v>0</v>
      </c>
      <c r="I463" s="115"/>
      <c r="J463" s="116">
        <f t="shared" si="65"/>
        <v>0</v>
      </c>
      <c r="K463" s="115"/>
      <c r="L463" s="116">
        <f t="shared" si="66"/>
        <v>0</v>
      </c>
      <c r="M463" s="115"/>
      <c r="N463" s="116">
        <f t="shared" si="67"/>
        <v>0</v>
      </c>
      <c r="O463" s="115"/>
      <c r="P463" s="116">
        <f t="shared" si="68"/>
        <v>0</v>
      </c>
      <c r="Q463" s="115"/>
      <c r="R463" s="116">
        <f t="shared" si="69"/>
        <v>0</v>
      </c>
      <c r="S463" s="117">
        <f t="shared" si="70"/>
        <v>0</v>
      </c>
      <c r="T463" s="118">
        <f t="shared" si="71"/>
        <v>0</v>
      </c>
      <c r="U463" s="120"/>
      <c r="V463" s="89"/>
    </row>
    <row r="464" spans="1:22" s="113" customFormat="1" ht="30" hidden="1" customHeight="1">
      <c r="A464" s="128">
        <f>'CONSTRUCTION COST ESTIMATE'!A464</f>
        <v>0</v>
      </c>
      <c r="B464" s="246">
        <f>'CONSTRUCTION COST ESTIMATE'!B464</f>
        <v>603.03700000000003</v>
      </c>
      <c r="C464" s="131" t="str">
        <f>'CONSTRUCTION COST ESTIMATE'!C464</f>
        <v>43 INCH X 68 INCH HORIZONTAL ELLIPTICAL REINFORCED CONCRETE PIPE (RCP) (CLASS III)</v>
      </c>
      <c r="D464" s="130">
        <f>'CONSTRUCTION COST ESTIMATE'!BA464</f>
        <v>0</v>
      </c>
      <c r="E464" s="114">
        <f>'CONSTRUCTION COST ESTIMATE'!BC464</f>
        <v>0</v>
      </c>
      <c r="F464" s="129" t="str">
        <f>'CONSTRUCTION COST ESTIMATE'!BB464</f>
        <v>LF</v>
      </c>
      <c r="G464" s="115"/>
      <c r="H464" s="116">
        <f t="shared" si="64"/>
        <v>0</v>
      </c>
      <c r="I464" s="115"/>
      <c r="J464" s="116">
        <f t="shared" si="65"/>
        <v>0</v>
      </c>
      <c r="K464" s="115"/>
      <c r="L464" s="116">
        <f t="shared" si="66"/>
        <v>0</v>
      </c>
      <c r="M464" s="115"/>
      <c r="N464" s="116">
        <f t="shared" si="67"/>
        <v>0</v>
      </c>
      <c r="O464" s="115"/>
      <c r="P464" s="116">
        <f t="shared" si="68"/>
        <v>0</v>
      </c>
      <c r="Q464" s="115"/>
      <c r="R464" s="116">
        <f t="shared" si="69"/>
        <v>0</v>
      </c>
      <c r="S464" s="117">
        <f t="shared" si="70"/>
        <v>0</v>
      </c>
      <c r="T464" s="118">
        <f t="shared" si="71"/>
        <v>0</v>
      </c>
      <c r="U464" s="120"/>
      <c r="V464" s="89"/>
    </row>
    <row r="465" spans="1:22" s="113" customFormat="1" ht="30" hidden="1" customHeight="1">
      <c r="A465" s="128">
        <f>'CONSTRUCTION COST ESTIMATE'!A465</f>
        <v>0</v>
      </c>
      <c r="B465" s="246">
        <f>'CONSTRUCTION COST ESTIMATE'!B465</f>
        <v>603.03800000000001</v>
      </c>
      <c r="C465" s="131" t="str">
        <f>'CONSTRUCTION COST ESTIMATE'!C465</f>
        <v>43 INCH X 68 INCH HORIZONTAL ELLIPTICAL REINFORCED CONCRETE PIPE (RCP) (CLASS IV)</v>
      </c>
      <c r="D465" s="130">
        <f>'CONSTRUCTION COST ESTIMATE'!BA465</f>
        <v>0</v>
      </c>
      <c r="E465" s="114">
        <f>'CONSTRUCTION COST ESTIMATE'!BC465</f>
        <v>0</v>
      </c>
      <c r="F465" s="129" t="str">
        <f>'CONSTRUCTION COST ESTIMATE'!BB465</f>
        <v>LF</v>
      </c>
      <c r="G465" s="115"/>
      <c r="H465" s="116">
        <f t="shared" si="64"/>
        <v>0</v>
      </c>
      <c r="I465" s="115"/>
      <c r="J465" s="116">
        <f t="shared" si="65"/>
        <v>0</v>
      </c>
      <c r="K465" s="115"/>
      <c r="L465" s="116">
        <f t="shared" si="66"/>
        <v>0</v>
      </c>
      <c r="M465" s="115"/>
      <c r="N465" s="116">
        <f t="shared" si="67"/>
        <v>0</v>
      </c>
      <c r="O465" s="115"/>
      <c r="P465" s="116">
        <f t="shared" si="68"/>
        <v>0</v>
      </c>
      <c r="Q465" s="115"/>
      <c r="R465" s="116">
        <f t="shared" si="69"/>
        <v>0</v>
      </c>
      <c r="S465" s="117">
        <f t="shared" si="70"/>
        <v>0</v>
      </c>
      <c r="T465" s="118">
        <f t="shared" si="71"/>
        <v>0</v>
      </c>
      <c r="U465" s="120"/>
      <c r="V465" s="89"/>
    </row>
    <row r="466" spans="1:22" s="113" customFormat="1" ht="30" hidden="1" customHeight="1">
      <c r="A466" s="128">
        <f>'CONSTRUCTION COST ESTIMATE'!A466</f>
        <v>0</v>
      </c>
      <c r="B466" s="246">
        <f>'CONSTRUCTION COST ESTIMATE'!B466</f>
        <v>603.03899999999999</v>
      </c>
      <c r="C466" s="131" t="str">
        <f>'CONSTRUCTION COST ESTIMATE'!C466</f>
        <v>43 INCH X 68 INCH HORIZONTAL ELLIPTICAL REINFORCED CONCRETE PIPE (RCP) (CLASS V)</v>
      </c>
      <c r="D466" s="130">
        <f>'CONSTRUCTION COST ESTIMATE'!BA466</f>
        <v>0</v>
      </c>
      <c r="E466" s="114">
        <f>'CONSTRUCTION COST ESTIMATE'!BC466</f>
        <v>0</v>
      </c>
      <c r="F466" s="129" t="str">
        <f>'CONSTRUCTION COST ESTIMATE'!BB466</f>
        <v>LF</v>
      </c>
      <c r="G466" s="115"/>
      <c r="H466" s="116">
        <f t="shared" si="64"/>
        <v>0</v>
      </c>
      <c r="I466" s="115"/>
      <c r="J466" s="116">
        <f t="shared" si="65"/>
        <v>0</v>
      </c>
      <c r="K466" s="115"/>
      <c r="L466" s="116">
        <f t="shared" si="66"/>
        <v>0</v>
      </c>
      <c r="M466" s="115"/>
      <c r="N466" s="116">
        <f t="shared" si="67"/>
        <v>0</v>
      </c>
      <c r="O466" s="115"/>
      <c r="P466" s="116">
        <f t="shared" si="68"/>
        <v>0</v>
      </c>
      <c r="Q466" s="115"/>
      <c r="R466" s="116">
        <f t="shared" si="69"/>
        <v>0</v>
      </c>
      <c r="S466" s="117">
        <f t="shared" si="70"/>
        <v>0</v>
      </c>
      <c r="T466" s="118">
        <f t="shared" si="71"/>
        <v>0</v>
      </c>
      <c r="U466" s="120"/>
      <c r="V466" s="89"/>
    </row>
    <row r="467" spans="1:22" s="113" customFormat="1" ht="30" hidden="1" customHeight="1">
      <c r="A467" s="128">
        <f>'CONSTRUCTION COST ESTIMATE'!A467</f>
        <v>0</v>
      </c>
      <c r="B467" s="246">
        <f>'CONSTRUCTION COST ESTIMATE'!B467</f>
        <v>603.04</v>
      </c>
      <c r="C467" s="131" t="str">
        <f>'CONSTRUCTION COST ESTIMATE'!C467</f>
        <v>48 INCH X 76 INCH HORIZONTAL ELLIPTICAL REINFORCED CONCRETE PIPE (RCP) (CLASS III)</v>
      </c>
      <c r="D467" s="130">
        <f>'CONSTRUCTION COST ESTIMATE'!BA467</f>
        <v>0</v>
      </c>
      <c r="E467" s="114">
        <f>'CONSTRUCTION COST ESTIMATE'!BC467</f>
        <v>0</v>
      </c>
      <c r="F467" s="129" t="str">
        <f>'CONSTRUCTION COST ESTIMATE'!BB467</f>
        <v>LF</v>
      </c>
      <c r="G467" s="115"/>
      <c r="H467" s="116">
        <f t="shared" si="64"/>
        <v>0</v>
      </c>
      <c r="I467" s="115"/>
      <c r="J467" s="116">
        <f t="shared" si="65"/>
        <v>0</v>
      </c>
      <c r="K467" s="115"/>
      <c r="L467" s="116">
        <f t="shared" si="66"/>
        <v>0</v>
      </c>
      <c r="M467" s="115"/>
      <c r="N467" s="116">
        <f t="shared" si="67"/>
        <v>0</v>
      </c>
      <c r="O467" s="115"/>
      <c r="P467" s="116">
        <f t="shared" si="68"/>
        <v>0</v>
      </c>
      <c r="Q467" s="115"/>
      <c r="R467" s="116">
        <f t="shared" si="69"/>
        <v>0</v>
      </c>
      <c r="S467" s="117">
        <f t="shared" si="70"/>
        <v>0</v>
      </c>
      <c r="T467" s="118">
        <f t="shared" si="71"/>
        <v>0</v>
      </c>
      <c r="U467" s="120"/>
      <c r="V467" s="89"/>
    </row>
    <row r="468" spans="1:22" s="113" customFormat="1" ht="30" hidden="1" customHeight="1">
      <c r="A468" s="128">
        <f>'CONSTRUCTION COST ESTIMATE'!A468</f>
        <v>0</v>
      </c>
      <c r="B468" s="246">
        <f>'CONSTRUCTION COST ESTIMATE'!B468</f>
        <v>603.04100000000005</v>
      </c>
      <c r="C468" s="131" t="str">
        <f>'CONSTRUCTION COST ESTIMATE'!C468</f>
        <v>48 INCH X 76 INCH HORIZONTAL ELLIPTICAL REINFORCED CONCRETE PIPE (RCP) (CLASS IV)</v>
      </c>
      <c r="D468" s="130">
        <f>'CONSTRUCTION COST ESTIMATE'!BA468</f>
        <v>0</v>
      </c>
      <c r="E468" s="114">
        <f>'CONSTRUCTION COST ESTIMATE'!BC468</f>
        <v>0</v>
      </c>
      <c r="F468" s="129" t="str">
        <f>'CONSTRUCTION COST ESTIMATE'!BB468</f>
        <v>LF</v>
      </c>
      <c r="G468" s="115"/>
      <c r="H468" s="116">
        <f t="shared" si="64"/>
        <v>0</v>
      </c>
      <c r="I468" s="115"/>
      <c r="J468" s="116">
        <f t="shared" si="65"/>
        <v>0</v>
      </c>
      <c r="K468" s="115"/>
      <c r="L468" s="116">
        <f t="shared" si="66"/>
        <v>0</v>
      </c>
      <c r="M468" s="115"/>
      <c r="N468" s="116">
        <f t="shared" si="67"/>
        <v>0</v>
      </c>
      <c r="O468" s="115"/>
      <c r="P468" s="116">
        <f t="shared" si="68"/>
        <v>0</v>
      </c>
      <c r="Q468" s="115"/>
      <c r="R468" s="116">
        <f t="shared" si="69"/>
        <v>0</v>
      </c>
      <c r="S468" s="117">
        <f t="shared" si="70"/>
        <v>0</v>
      </c>
      <c r="T468" s="118">
        <f t="shared" si="71"/>
        <v>0</v>
      </c>
      <c r="U468" s="120"/>
      <c r="V468" s="89"/>
    </row>
    <row r="469" spans="1:22" s="113" customFormat="1" ht="30" hidden="1" customHeight="1">
      <c r="A469" s="128">
        <f>'CONSTRUCTION COST ESTIMATE'!A469</f>
        <v>0</v>
      </c>
      <c r="B469" s="246">
        <f>'CONSTRUCTION COST ESTIMATE'!B469</f>
        <v>603.04200000000003</v>
      </c>
      <c r="C469" s="131" t="str">
        <f>'CONSTRUCTION COST ESTIMATE'!C469</f>
        <v>48 INCH X 76 INCH HORIZONTAL ELLIPTICAL REINFORCED CONCRETE PIPE (RCP) (CLASS V)</v>
      </c>
      <c r="D469" s="130">
        <f>'CONSTRUCTION COST ESTIMATE'!BA469</f>
        <v>0</v>
      </c>
      <c r="E469" s="114">
        <f>'CONSTRUCTION COST ESTIMATE'!BC469</f>
        <v>0</v>
      </c>
      <c r="F469" s="129" t="str">
        <f>'CONSTRUCTION COST ESTIMATE'!BB469</f>
        <v>LF</v>
      </c>
      <c r="G469" s="115"/>
      <c r="H469" s="116">
        <f t="shared" si="64"/>
        <v>0</v>
      </c>
      <c r="I469" s="115"/>
      <c r="J469" s="116">
        <f t="shared" si="65"/>
        <v>0</v>
      </c>
      <c r="K469" s="115"/>
      <c r="L469" s="116">
        <f t="shared" si="66"/>
        <v>0</v>
      </c>
      <c r="M469" s="115"/>
      <c r="N469" s="116">
        <f t="shared" si="67"/>
        <v>0</v>
      </c>
      <c r="O469" s="115"/>
      <c r="P469" s="116">
        <f t="shared" si="68"/>
        <v>0</v>
      </c>
      <c r="Q469" s="115"/>
      <c r="R469" s="116">
        <f t="shared" si="69"/>
        <v>0</v>
      </c>
      <c r="S469" s="117">
        <f t="shared" si="70"/>
        <v>0</v>
      </c>
      <c r="T469" s="118">
        <f t="shared" si="71"/>
        <v>0</v>
      </c>
      <c r="U469" s="120"/>
      <c r="V469" s="89"/>
    </row>
    <row r="470" spans="1:22" s="113" customFormat="1" ht="30" hidden="1" customHeight="1">
      <c r="A470" s="128">
        <f>'CONSTRUCTION COST ESTIMATE'!A470</f>
        <v>0</v>
      </c>
      <c r="B470" s="246">
        <f>'CONSTRUCTION COST ESTIMATE'!B470</f>
        <v>603.04300000000001</v>
      </c>
      <c r="C470" s="131" t="str">
        <f>'CONSTRUCTION COST ESTIMATE'!C470</f>
        <v>53 INCH X 83 INCH HORIZONTAL ELLIPTICAL REINFORCED CONCRETE PIPE (RCP) (CLASS III)</v>
      </c>
      <c r="D470" s="130">
        <f>'CONSTRUCTION COST ESTIMATE'!BA470</f>
        <v>0</v>
      </c>
      <c r="E470" s="114">
        <f>'CONSTRUCTION COST ESTIMATE'!BC470</f>
        <v>0</v>
      </c>
      <c r="F470" s="129" t="str">
        <f>'CONSTRUCTION COST ESTIMATE'!BB470</f>
        <v>LF</v>
      </c>
      <c r="G470" s="115"/>
      <c r="H470" s="116">
        <f t="shared" si="64"/>
        <v>0</v>
      </c>
      <c r="I470" s="115"/>
      <c r="J470" s="116">
        <f t="shared" si="65"/>
        <v>0</v>
      </c>
      <c r="K470" s="115"/>
      <c r="L470" s="116">
        <f t="shared" si="66"/>
        <v>0</v>
      </c>
      <c r="M470" s="115"/>
      <c r="N470" s="116">
        <f t="shared" si="67"/>
        <v>0</v>
      </c>
      <c r="O470" s="115"/>
      <c r="P470" s="116">
        <f t="shared" si="68"/>
        <v>0</v>
      </c>
      <c r="Q470" s="115"/>
      <c r="R470" s="116">
        <f t="shared" si="69"/>
        <v>0</v>
      </c>
      <c r="S470" s="117">
        <f t="shared" si="70"/>
        <v>0</v>
      </c>
      <c r="T470" s="118">
        <f t="shared" si="71"/>
        <v>0</v>
      </c>
      <c r="U470" s="120"/>
      <c r="V470" s="89"/>
    </row>
    <row r="471" spans="1:22" s="113" customFormat="1" ht="30" hidden="1" customHeight="1">
      <c r="A471" s="128">
        <f>'CONSTRUCTION COST ESTIMATE'!A471</f>
        <v>0</v>
      </c>
      <c r="B471" s="246">
        <f>'CONSTRUCTION COST ESTIMATE'!B471</f>
        <v>603.04399999999998</v>
      </c>
      <c r="C471" s="131" t="str">
        <f>'CONSTRUCTION COST ESTIMATE'!C471</f>
        <v>53 INCH X 83 INCH HORIZONTAL ELLIPTICAL REINFORCED CONCRETE PIPE (RCP) (CLASS IV)</v>
      </c>
      <c r="D471" s="130">
        <f>'CONSTRUCTION COST ESTIMATE'!BA471</f>
        <v>0</v>
      </c>
      <c r="E471" s="114">
        <f>'CONSTRUCTION COST ESTIMATE'!BC471</f>
        <v>0</v>
      </c>
      <c r="F471" s="129" t="str">
        <f>'CONSTRUCTION COST ESTIMATE'!BB471</f>
        <v>LF</v>
      </c>
      <c r="G471" s="115"/>
      <c r="H471" s="116">
        <f t="shared" si="64"/>
        <v>0</v>
      </c>
      <c r="I471" s="115"/>
      <c r="J471" s="116">
        <f t="shared" si="65"/>
        <v>0</v>
      </c>
      <c r="K471" s="115"/>
      <c r="L471" s="116">
        <f t="shared" si="66"/>
        <v>0</v>
      </c>
      <c r="M471" s="115"/>
      <c r="N471" s="116">
        <f t="shared" si="67"/>
        <v>0</v>
      </c>
      <c r="O471" s="115"/>
      <c r="P471" s="116">
        <f t="shared" si="68"/>
        <v>0</v>
      </c>
      <c r="Q471" s="115"/>
      <c r="R471" s="116">
        <f t="shared" si="69"/>
        <v>0</v>
      </c>
      <c r="S471" s="117">
        <f t="shared" si="70"/>
        <v>0</v>
      </c>
      <c r="T471" s="118">
        <f t="shared" si="71"/>
        <v>0</v>
      </c>
      <c r="U471" s="120"/>
      <c r="V471" s="89"/>
    </row>
    <row r="472" spans="1:22" s="113" customFormat="1" ht="30" hidden="1" customHeight="1">
      <c r="A472" s="128">
        <f>'CONSTRUCTION COST ESTIMATE'!A472</f>
        <v>0</v>
      </c>
      <c r="B472" s="246">
        <f>'CONSTRUCTION COST ESTIMATE'!B472</f>
        <v>603.04499999999996</v>
      </c>
      <c r="C472" s="131" t="str">
        <f>'CONSTRUCTION COST ESTIMATE'!C472</f>
        <v>53 INCH X 83 INCH HORIZONTAL ELLIPTICAL REINFORCED CONCRETE PIPE (RCP) (CLASS V)</v>
      </c>
      <c r="D472" s="130">
        <f>'CONSTRUCTION COST ESTIMATE'!BA472</f>
        <v>0</v>
      </c>
      <c r="E472" s="114">
        <f>'CONSTRUCTION COST ESTIMATE'!BC472</f>
        <v>0</v>
      </c>
      <c r="F472" s="129" t="str">
        <f>'CONSTRUCTION COST ESTIMATE'!BB472</f>
        <v>LF</v>
      </c>
      <c r="G472" s="115"/>
      <c r="H472" s="116">
        <f t="shared" si="64"/>
        <v>0</v>
      </c>
      <c r="I472" s="115"/>
      <c r="J472" s="116">
        <f t="shared" si="65"/>
        <v>0</v>
      </c>
      <c r="K472" s="115"/>
      <c r="L472" s="116">
        <f t="shared" si="66"/>
        <v>0</v>
      </c>
      <c r="M472" s="115"/>
      <c r="N472" s="116">
        <f t="shared" si="67"/>
        <v>0</v>
      </c>
      <c r="O472" s="115"/>
      <c r="P472" s="116">
        <f t="shared" si="68"/>
        <v>0</v>
      </c>
      <c r="Q472" s="115"/>
      <c r="R472" s="116">
        <f t="shared" si="69"/>
        <v>0</v>
      </c>
      <c r="S472" s="117">
        <f t="shared" si="70"/>
        <v>0</v>
      </c>
      <c r="T472" s="118">
        <f t="shared" si="71"/>
        <v>0</v>
      </c>
      <c r="U472" s="120"/>
      <c r="V472" s="89"/>
    </row>
    <row r="473" spans="1:22" s="113" customFormat="1" ht="30" hidden="1" customHeight="1">
      <c r="A473" s="128">
        <f>'CONSTRUCTION COST ESTIMATE'!A473</f>
        <v>0</v>
      </c>
      <c r="B473" s="246">
        <f>'CONSTRUCTION COST ESTIMATE'!B473</f>
        <v>603.04600000000005</v>
      </c>
      <c r="C473" s="131" t="str">
        <f>'CONSTRUCTION COST ESTIMATE'!C473</f>
        <v>58 INCH X 91 INCH HORIZONTAL ELLIPTICAL REINFORCED CONCRETE PIPE (RCP) (CLASS III)</v>
      </c>
      <c r="D473" s="130">
        <f>'CONSTRUCTION COST ESTIMATE'!BA473</f>
        <v>0</v>
      </c>
      <c r="E473" s="114">
        <f>'CONSTRUCTION COST ESTIMATE'!BC473</f>
        <v>0</v>
      </c>
      <c r="F473" s="129" t="str">
        <f>'CONSTRUCTION COST ESTIMATE'!BB473</f>
        <v>LF</v>
      </c>
      <c r="G473" s="115"/>
      <c r="H473" s="116">
        <f t="shared" si="64"/>
        <v>0</v>
      </c>
      <c r="I473" s="115"/>
      <c r="J473" s="116">
        <f t="shared" si="65"/>
        <v>0</v>
      </c>
      <c r="K473" s="115"/>
      <c r="L473" s="116">
        <f t="shared" si="66"/>
        <v>0</v>
      </c>
      <c r="M473" s="115"/>
      <c r="N473" s="116">
        <f t="shared" si="67"/>
        <v>0</v>
      </c>
      <c r="O473" s="115"/>
      <c r="P473" s="116">
        <f t="shared" si="68"/>
        <v>0</v>
      </c>
      <c r="Q473" s="115"/>
      <c r="R473" s="116">
        <f t="shared" si="69"/>
        <v>0</v>
      </c>
      <c r="S473" s="117">
        <f t="shared" si="70"/>
        <v>0</v>
      </c>
      <c r="T473" s="118">
        <f t="shared" si="71"/>
        <v>0</v>
      </c>
      <c r="U473" s="120"/>
      <c r="V473" s="89"/>
    </row>
    <row r="474" spans="1:22" s="113" customFormat="1" ht="30" hidden="1" customHeight="1">
      <c r="A474" s="128">
        <f>'CONSTRUCTION COST ESTIMATE'!A474</f>
        <v>0</v>
      </c>
      <c r="B474" s="246">
        <f>'CONSTRUCTION COST ESTIMATE'!B474</f>
        <v>603.04700000000003</v>
      </c>
      <c r="C474" s="131" t="str">
        <f>'CONSTRUCTION COST ESTIMATE'!C474</f>
        <v>58 INCH X 91 INCH HORIZONTAL ELLIPTICAL REINFORCED CONCRETE PIPE (RCP) (CLASS IV)</v>
      </c>
      <c r="D474" s="130">
        <f>'CONSTRUCTION COST ESTIMATE'!BA474</f>
        <v>0</v>
      </c>
      <c r="E474" s="114">
        <f>'CONSTRUCTION COST ESTIMATE'!BC474</f>
        <v>0</v>
      </c>
      <c r="F474" s="129" t="str">
        <f>'CONSTRUCTION COST ESTIMATE'!BB474</f>
        <v>LF</v>
      </c>
      <c r="G474" s="115"/>
      <c r="H474" s="116">
        <f t="shared" si="64"/>
        <v>0</v>
      </c>
      <c r="I474" s="115"/>
      <c r="J474" s="116">
        <f t="shared" si="65"/>
        <v>0</v>
      </c>
      <c r="K474" s="115"/>
      <c r="L474" s="116">
        <f t="shared" si="66"/>
        <v>0</v>
      </c>
      <c r="M474" s="115"/>
      <c r="N474" s="116">
        <f t="shared" si="67"/>
        <v>0</v>
      </c>
      <c r="O474" s="115"/>
      <c r="P474" s="116">
        <f t="shared" si="68"/>
        <v>0</v>
      </c>
      <c r="Q474" s="115"/>
      <c r="R474" s="116">
        <f t="shared" si="69"/>
        <v>0</v>
      </c>
      <c r="S474" s="117">
        <f t="shared" si="70"/>
        <v>0</v>
      </c>
      <c r="T474" s="118">
        <f t="shared" si="71"/>
        <v>0</v>
      </c>
      <c r="U474" s="120"/>
      <c r="V474" s="89"/>
    </row>
    <row r="475" spans="1:22" s="113" customFormat="1" ht="30" hidden="1" customHeight="1">
      <c r="A475" s="128">
        <f>'CONSTRUCTION COST ESTIMATE'!A475</f>
        <v>0</v>
      </c>
      <c r="B475" s="246">
        <f>'CONSTRUCTION COST ESTIMATE'!B475</f>
        <v>603.048</v>
      </c>
      <c r="C475" s="131" t="str">
        <f>'CONSTRUCTION COST ESTIMATE'!C475</f>
        <v>58 INCH X 91 INCH HORIZONTAL ELLIPTICAL REINFORCED CONCRETE PIPE (RCP) (CLASS V)</v>
      </c>
      <c r="D475" s="130">
        <f>'CONSTRUCTION COST ESTIMATE'!BA475</f>
        <v>0</v>
      </c>
      <c r="E475" s="114">
        <f>'CONSTRUCTION COST ESTIMATE'!BC475</f>
        <v>0</v>
      </c>
      <c r="F475" s="129" t="str">
        <f>'CONSTRUCTION COST ESTIMATE'!BB475</f>
        <v>LF</v>
      </c>
      <c r="G475" s="115"/>
      <c r="H475" s="116">
        <f t="shared" si="64"/>
        <v>0</v>
      </c>
      <c r="I475" s="115"/>
      <c r="J475" s="116">
        <f t="shared" si="65"/>
        <v>0</v>
      </c>
      <c r="K475" s="115"/>
      <c r="L475" s="116">
        <f t="shared" si="66"/>
        <v>0</v>
      </c>
      <c r="M475" s="115"/>
      <c r="N475" s="116">
        <f t="shared" si="67"/>
        <v>0</v>
      </c>
      <c r="O475" s="115"/>
      <c r="P475" s="116">
        <f t="shared" si="68"/>
        <v>0</v>
      </c>
      <c r="Q475" s="115"/>
      <c r="R475" s="116">
        <f t="shared" si="69"/>
        <v>0</v>
      </c>
      <c r="S475" s="117">
        <f t="shared" si="70"/>
        <v>0</v>
      </c>
      <c r="T475" s="118">
        <f t="shared" si="71"/>
        <v>0</v>
      </c>
      <c r="U475" s="120"/>
      <c r="V475" s="89"/>
    </row>
    <row r="476" spans="1:22" s="113" customFormat="1" ht="30" hidden="1" customHeight="1">
      <c r="A476" s="128">
        <f>'CONSTRUCTION COST ESTIMATE'!A476</f>
        <v>0</v>
      </c>
      <c r="B476" s="246">
        <f>'CONSTRUCTION COST ESTIMATE'!B476</f>
        <v>603.04899999999998</v>
      </c>
      <c r="C476" s="131" t="str">
        <f>'CONSTRUCTION COST ESTIMATE'!C476</f>
        <v>63 INCH X 98 INCH HORIZONTAL ELLIPTICAL REINFORCED CONCRETE PIPE (RCP) (CLASS III)</v>
      </c>
      <c r="D476" s="130">
        <f>'CONSTRUCTION COST ESTIMATE'!BA476</f>
        <v>0</v>
      </c>
      <c r="E476" s="114">
        <f>'CONSTRUCTION COST ESTIMATE'!BC476</f>
        <v>0</v>
      </c>
      <c r="F476" s="129" t="str">
        <f>'CONSTRUCTION COST ESTIMATE'!BB476</f>
        <v>LF</v>
      </c>
      <c r="G476" s="115"/>
      <c r="H476" s="116">
        <f t="shared" si="64"/>
        <v>0</v>
      </c>
      <c r="I476" s="115"/>
      <c r="J476" s="116">
        <f t="shared" si="65"/>
        <v>0</v>
      </c>
      <c r="K476" s="115"/>
      <c r="L476" s="116">
        <f t="shared" si="66"/>
        <v>0</v>
      </c>
      <c r="M476" s="115"/>
      <c r="N476" s="116">
        <f t="shared" si="67"/>
        <v>0</v>
      </c>
      <c r="O476" s="115"/>
      <c r="P476" s="116">
        <f t="shared" si="68"/>
        <v>0</v>
      </c>
      <c r="Q476" s="115"/>
      <c r="R476" s="116">
        <f t="shared" si="69"/>
        <v>0</v>
      </c>
      <c r="S476" s="117">
        <f t="shared" si="70"/>
        <v>0</v>
      </c>
      <c r="T476" s="118">
        <f t="shared" si="71"/>
        <v>0</v>
      </c>
      <c r="U476" s="120"/>
      <c r="V476" s="89"/>
    </row>
    <row r="477" spans="1:22" s="113" customFormat="1" ht="30" hidden="1" customHeight="1">
      <c r="A477" s="128">
        <f>'CONSTRUCTION COST ESTIMATE'!A477</f>
        <v>0</v>
      </c>
      <c r="B477" s="246">
        <f>'CONSTRUCTION COST ESTIMATE'!B477</f>
        <v>603.04999999999995</v>
      </c>
      <c r="C477" s="131" t="str">
        <f>'CONSTRUCTION COST ESTIMATE'!C477</f>
        <v>63 INCH X 98 INCH HORIZONTAL ELLIPTICAL REINFORCED CONCRETE PIPE (RCP) (CLASS IV)</v>
      </c>
      <c r="D477" s="130">
        <f>'CONSTRUCTION COST ESTIMATE'!BA477</f>
        <v>0</v>
      </c>
      <c r="E477" s="114">
        <f>'CONSTRUCTION COST ESTIMATE'!BC477</f>
        <v>0</v>
      </c>
      <c r="F477" s="129" t="str">
        <f>'CONSTRUCTION COST ESTIMATE'!BB477</f>
        <v>LF</v>
      </c>
      <c r="G477" s="115"/>
      <c r="H477" s="116">
        <f t="shared" si="64"/>
        <v>0</v>
      </c>
      <c r="I477" s="115"/>
      <c r="J477" s="116">
        <f t="shared" si="65"/>
        <v>0</v>
      </c>
      <c r="K477" s="115"/>
      <c r="L477" s="116">
        <f t="shared" si="66"/>
        <v>0</v>
      </c>
      <c r="M477" s="115"/>
      <c r="N477" s="116">
        <f t="shared" si="67"/>
        <v>0</v>
      </c>
      <c r="O477" s="115"/>
      <c r="P477" s="116">
        <f t="shared" si="68"/>
        <v>0</v>
      </c>
      <c r="Q477" s="115"/>
      <c r="R477" s="116">
        <f t="shared" si="69"/>
        <v>0</v>
      </c>
      <c r="S477" s="117">
        <f t="shared" si="70"/>
        <v>0</v>
      </c>
      <c r="T477" s="118">
        <f t="shared" si="71"/>
        <v>0</v>
      </c>
      <c r="U477" s="120"/>
      <c r="V477" s="89"/>
    </row>
    <row r="478" spans="1:22" s="113" customFormat="1" ht="30" hidden="1" customHeight="1">
      <c r="A478" s="128">
        <f>'CONSTRUCTION COST ESTIMATE'!A478</f>
        <v>0</v>
      </c>
      <c r="B478" s="246">
        <f>'CONSTRUCTION COST ESTIMATE'!B478</f>
        <v>603.05100000000004</v>
      </c>
      <c r="C478" s="131" t="str">
        <f>'CONSTRUCTION COST ESTIMATE'!C478</f>
        <v>63 INCH X 98 INCH HORIZONTAL ELLIPTICAL REINFORCED CONCRETE PIPE (RCP) (CLASS V)</v>
      </c>
      <c r="D478" s="130">
        <f>'CONSTRUCTION COST ESTIMATE'!BA478</f>
        <v>0</v>
      </c>
      <c r="E478" s="114">
        <f>'CONSTRUCTION COST ESTIMATE'!BC478</f>
        <v>0</v>
      </c>
      <c r="F478" s="129" t="str">
        <f>'CONSTRUCTION COST ESTIMATE'!BB478</f>
        <v>LF</v>
      </c>
      <c r="G478" s="115"/>
      <c r="H478" s="116">
        <f t="shared" si="64"/>
        <v>0</v>
      </c>
      <c r="I478" s="115"/>
      <c r="J478" s="116">
        <f t="shared" si="65"/>
        <v>0</v>
      </c>
      <c r="K478" s="115"/>
      <c r="L478" s="116">
        <f t="shared" si="66"/>
        <v>0</v>
      </c>
      <c r="M478" s="115"/>
      <c r="N478" s="116">
        <f t="shared" si="67"/>
        <v>0</v>
      </c>
      <c r="O478" s="115"/>
      <c r="P478" s="116">
        <f t="shared" si="68"/>
        <v>0</v>
      </c>
      <c r="Q478" s="115"/>
      <c r="R478" s="116">
        <f t="shared" si="69"/>
        <v>0</v>
      </c>
      <c r="S478" s="117">
        <f t="shared" si="70"/>
        <v>0</v>
      </c>
      <c r="T478" s="118">
        <f t="shared" si="71"/>
        <v>0</v>
      </c>
      <c r="U478" s="120"/>
      <c r="V478" s="89"/>
    </row>
    <row r="479" spans="1:22" s="113" customFormat="1" ht="30" hidden="1" customHeight="1">
      <c r="A479" s="128">
        <f>'CONSTRUCTION COST ESTIMATE'!A479</f>
        <v>0</v>
      </c>
      <c r="B479" s="246">
        <f>'CONSTRUCTION COST ESTIMATE'!B479</f>
        <v>603.05200000000002</v>
      </c>
      <c r="C479" s="131" t="str">
        <f>'CONSTRUCTION COST ESTIMATE'!C479</f>
        <v>68 INCH X 106 INCH HORIZONTAL ELLIPTICAL REINFORCED CONCRETE PIPE (RCP) (CLASS III)</v>
      </c>
      <c r="D479" s="130">
        <f>'CONSTRUCTION COST ESTIMATE'!BA479</f>
        <v>0</v>
      </c>
      <c r="E479" s="114">
        <f>'CONSTRUCTION COST ESTIMATE'!BC479</f>
        <v>0</v>
      </c>
      <c r="F479" s="129" t="str">
        <f>'CONSTRUCTION COST ESTIMATE'!BB479</f>
        <v>LF</v>
      </c>
      <c r="G479" s="115"/>
      <c r="H479" s="116">
        <f t="shared" si="64"/>
        <v>0</v>
      </c>
      <c r="I479" s="115"/>
      <c r="J479" s="116">
        <f t="shared" si="65"/>
        <v>0</v>
      </c>
      <c r="K479" s="115"/>
      <c r="L479" s="116">
        <f t="shared" si="66"/>
        <v>0</v>
      </c>
      <c r="M479" s="115"/>
      <c r="N479" s="116">
        <f t="shared" si="67"/>
        <v>0</v>
      </c>
      <c r="O479" s="115"/>
      <c r="P479" s="116">
        <f t="shared" si="68"/>
        <v>0</v>
      </c>
      <c r="Q479" s="115"/>
      <c r="R479" s="116">
        <f t="shared" si="69"/>
        <v>0</v>
      </c>
      <c r="S479" s="117">
        <f t="shared" si="70"/>
        <v>0</v>
      </c>
      <c r="T479" s="118">
        <f t="shared" si="71"/>
        <v>0</v>
      </c>
      <c r="U479" s="120"/>
      <c r="V479" s="89"/>
    </row>
    <row r="480" spans="1:22" s="113" customFormat="1" ht="30" hidden="1" customHeight="1">
      <c r="A480" s="128">
        <f>'CONSTRUCTION COST ESTIMATE'!A480</f>
        <v>0</v>
      </c>
      <c r="B480" s="246">
        <f>'CONSTRUCTION COST ESTIMATE'!B480</f>
        <v>603.053</v>
      </c>
      <c r="C480" s="131" t="str">
        <f>'CONSTRUCTION COST ESTIMATE'!C480</f>
        <v>68 INCH X 106 INCH HORIZONTAL ELLIPTICAL REINFORCED CONCRETE PIPE (RCP) (CLASS IV)</v>
      </c>
      <c r="D480" s="130">
        <f>'CONSTRUCTION COST ESTIMATE'!BA480</f>
        <v>0</v>
      </c>
      <c r="E480" s="114">
        <f>'CONSTRUCTION COST ESTIMATE'!BC480</f>
        <v>0</v>
      </c>
      <c r="F480" s="129" t="str">
        <f>'CONSTRUCTION COST ESTIMATE'!BB480</f>
        <v>LF</v>
      </c>
      <c r="G480" s="115"/>
      <c r="H480" s="116">
        <f t="shared" si="64"/>
        <v>0</v>
      </c>
      <c r="I480" s="115"/>
      <c r="J480" s="116">
        <f t="shared" si="65"/>
        <v>0</v>
      </c>
      <c r="K480" s="115"/>
      <c r="L480" s="116">
        <f t="shared" si="66"/>
        <v>0</v>
      </c>
      <c r="M480" s="115"/>
      <c r="N480" s="116">
        <f t="shared" si="67"/>
        <v>0</v>
      </c>
      <c r="O480" s="115"/>
      <c r="P480" s="116">
        <f t="shared" si="68"/>
        <v>0</v>
      </c>
      <c r="Q480" s="115"/>
      <c r="R480" s="116">
        <f t="shared" si="69"/>
        <v>0</v>
      </c>
      <c r="S480" s="117">
        <f t="shared" si="70"/>
        <v>0</v>
      </c>
      <c r="T480" s="118">
        <f t="shared" si="71"/>
        <v>0</v>
      </c>
      <c r="U480" s="120"/>
      <c r="V480" s="89"/>
    </row>
    <row r="481" spans="1:22" s="113" customFormat="1" ht="30" hidden="1" customHeight="1">
      <c r="A481" s="128">
        <f>'CONSTRUCTION COST ESTIMATE'!A481</f>
        <v>0</v>
      </c>
      <c r="B481" s="246">
        <f>'CONSTRUCTION COST ESTIMATE'!B481</f>
        <v>603.05399999999997</v>
      </c>
      <c r="C481" s="131" t="str">
        <f>'CONSTRUCTION COST ESTIMATE'!C481</f>
        <v>68 INCH X 106 INCH HORIZONTAL ELLIPTICAL REINFORCED CONCRETE PIPE (RCP) (CLASS V)</v>
      </c>
      <c r="D481" s="130">
        <f>'CONSTRUCTION COST ESTIMATE'!BA481</f>
        <v>0</v>
      </c>
      <c r="E481" s="114">
        <f>'CONSTRUCTION COST ESTIMATE'!BC481</f>
        <v>0</v>
      </c>
      <c r="F481" s="129" t="str">
        <f>'CONSTRUCTION COST ESTIMATE'!BB481</f>
        <v>LF</v>
      </c>
      <c r="G481" s="115"/>
      <c r="H481" s="116">
        <f t="shared" si="64"/>
        <v>0</v>
      </c>
      <c r="I481" s="115"/>
      <c r="J481" s="116">
        <f t="shared" si="65"/>
        <v>0</v>
      </c>
      <c r="K481" s="115"/>
      <c r="L481" s="116">
        <f t="shared" si="66"/>
        <v>0</v>
      </c>
      <c r="M481" s="115"/>
      <c r="N481" s="116">
        <f t="shared" si="67"/>
        <v>0</v>
      </c>
      <c r="O481" s="115"/>
      <c r="P481" s="116">
        <f t="shared" si="68"/>
        <v>0</v>
      </c>
      <c r="Q481" s="115"/>
      <c r="R481" s="116">
        <f t="shared" si="69"/>
        <v>0</v>
      </c>
      <c r="S481" s="117">
        <f t="shared" si="70"/>
        <v>0</v>
      </c>
      <c r="T481" s="118">
        <f t="shared" si="71"/>
        <v>0</v>
      </c>
      <c r="U481" s="120"/>
      <c r="V481" s="89"/>
    </row>
    <row r="482" spans="1:22" s="113" customFormat="1" ht="30" hidden="1" customHeight="1">
      <c r="A482" s="128">
        <f>'CONSTRUCTION COST ESTIMATE'!A482</f>
        <v>0</v>
      </c>
      <c r="B482" s="246">
        <f>'CONSTRUCTION COST ESTIMATE'!B482</f>
        <v>603.05499999999995</v>
      </c>
      <c r="C482" s="131" t="str">
        <f>'CONSTRUCTION COST ESTIMATE'!C482</f>
        <v>72 INCH X 113 INCH HORIZONTAL ELLIPTICAL REINFORCED CONCRETE PIPE (RCP) (CLASS III)</v>
      </c>
      <c r="D482" s="130">
        <f>'CONSTRUCTION COST ESTIMATE'!BA482</f>
        <v>0</v>
      </c>
      <c r="E482" s="114">
        <f>'CONSTRUCTION COST ESTIMATE'!BC482</f>
        <v>0</v>
      </c>
      <c r="F482" s="129" t="str">
        <f>'CONSTRUCTION COST ESTIMATE'!BB482</f>
        <v>LF</v>
      </c>
      <c r="G482" s="115"/>
      <c r="H482" s="116">
        <f t="shared" ref="H482:H545" si="88">G482*E482</f>
        <v>0</v>
      </c>
      <c r="I482" s="115"/>
      <c r="J482" s="116">
        <f t="shared" ref="J482:J545" si="89">I482*E482</f>
        <v>0</v>
      </c>
      <c r="K482" s="115"/>
      <c r="L482" s="116">
        <f t="shared" ref="L482:L545" si="90">K482*E482</f>
        <v>0</v>
      </c>
      <c r="M482" s="115"/>
      <c r="N482" s="116">
        <f t="shared" ref="N482:N545" si="91">M482*E482</f>
        <v>0</v>
      </c>
      <c r="O482" s="115"/>
      <c r="P482" s="116">
        <f t="shared" ref="P482:P545" si="92">O482*E482</f>
        <v>0</v>
      </c>
      <c r="Q482" s="115"/>
      <c r="R482" s="116">
        <f t="shared" ref="R482:R545" si="93">Q482*E482</f>
        <v>0</v>
      </c>
      <c r="S482" s="117">
        <f t="shared" ref="S482:S545" si="94">G482+I482+K482+M482+O482+Q482</f>
        <v>0</v>
      </c>
      <c r="T482" s="118">
        <f t="shared" ref="T482:T545" si="95">S482*E482</f>
        <v>0</v>
      </c>
      <c r="U482" s="120"/>
      <c r="V482" s="89"/>
    </row>
    <row r="483" spans="1:22" s="113" customFormat="1" ht="30" hidden="1" customHeight="1">
      <c r="A483" s="128">
        <f>'CONSTRUCTION COST ESTIMATE'!A483</f>
        <v>0</v>
      </c>
      <c r="B483" s="246">
        <f>'CONSTRUCTION COST ESTIMATE'!B483</f>
        <v>603.05600000000004</v>
      </c>
      <c r="C483" s="131" t="str">
        <f>'CONSTRUCTION COST ESTIMATE'!C483</f>
        <v>72 INCH X 113 INCH HORIZONTAL ELLIPTICAL REINFORCED CONCRETE PIPE (RCP) (CLASS IV)</v>
      </c>
      <c r="D483" s="130">
        <f>'CONSTRUCTION COST ESTIMATE'!BA483</f>
        <v>0</v>
      </c>
      <c r="E483" s="114">
        <f>'CONSTRUCTION COST ESTIMATE'!BC483</f>
        <v>0</v>
      </c>
      <c r="F483" s="129" t="str">
        <f>'CONSTRUCTION COST ESTIMATE'!BB483</f>
        <v>LF</v>
      </c>
      <c r="G483" s="115"/>
      <c r="H483" s="116">
        <f t="shared" si="88"/>
        <v>0</v>
      </c>
      <c r="I483" s="115"/>
      <c r="J483" s="116">
        <f t="shared" si="89"/>
        <v>0</v>
      </c>
      <c r="K483" s="115"/>
      <c r="L483" s="116">
        <f t="shared" si="90"/>
        <v>0</v>
      </c>
      <c r="M483" s="115"/>
      <c r="N483" s="116">
        <f t="shared" si="91"/>
        <v>0</v>
      </c>
      <c r="O483" s="115"/>
      <c r="P483" s="116">
        <f t="shared" si="92"/>
        <v>0</v>
      </c>
      <c r="Q483" s="115"/>
      <c r="R483" s="116">
        <f t="shared" si="93"/>
        <v>0</v>
      </c>
      <c r="S483" s="117">
        <f t="shared" si="94"/>
        <v>0</v>
      </c>
      <c r="T483" s="118">
        <f t="shared" si="95"/>
        <v>0</v>
      </c>
      <c r="U483" s="120"/>
      <c r="V483" s="89"/>
    </row>
    <row r="484" spans="1:22" s="113" customFormat="1" ht="30" hidden="1" customHeight="1">
      <c r="A484" s="128">
        <f>'CONSTRUCTION COST ESTIMATE'!A484</f>
        <v>0</v>
      </c>
      <c r="B484" s="246">
        <f>'CONSTRUCTION COST ESTIMATE'!B484</f>
        <v>603.05700000000002</v>
      </c>
      <c r="C484" s="131" t="str">
        <f>'CONSTRUCTION COST ESTIMATE'!C484</f>
        <v>72 INCH X 113 INCH HORIZONTAL ELLIPTICAL REINFORCED CONCRETE PIPE (RCP) (CLASS V)</v>
      </c>
      <c r="D484" s="130">
        <f>'CONSTRUCTION COST ESTIMATE'!BA484</f>
        <v>0</v>
      </c>
      <c r="E484" s="114">
        <f>'CONSTRUCTION COST ESTIMATE'!BC484</f>
        <v>0</v>
      </c>
      <c r="F484" s="129" t="str">
        <f>'CONSTRUCTION COST ESTIMATE'!BB484</f>
        <v>LF</v>
      </c>
      <c r="G484" s="115"/>
      <c r="H484" s="116">
        <f t="shared" si="88"/>
        <v>0</v>
      </c>
      <c r="I484" s="115"/>
      <c r="J484" s="116">
        <f t="shared" si="89"/>
        <v>0</v>
      </c>
      <c r="K484" s="115"/>
      <c r="L484" s="116">
        <f t="shared" si="90"/>
        <v>0</v>
      </c>
      <c r="M484" s="115"/>
      <c r="N484" s="116">
        <f t="shared" si="91"/>
        <v>0</v>
      </c>
      <c r="O484" s="115"/>
      <c r="P484" s="116">
        <f t="shared" si="92"/>
        <v>0</v>
      </c>
      <c r="Q484" s="115"/>
      <c r="R484" s="116">
        <f t="shared" si="93"/>
        <v>0</v>
      </c>
      <c r="S484" s="117">
        <f t="shared" si="94"/>
        <v>0</v>
      </c>
      <c r="T484" s="118">
        <f t="shared" si="95"/>
        <v>0</v>
      </c>
      <c r="U484" s="120"/>
      <c r="V484" s="89"/>
    </row>
    <row r="485" spans="1:22" s="113" customFormat="1" ht="30" hidden="1" customHeight="1">
      <c r="A485" s="128">
        <f>'CONSTRUCTION COST ESTIMATE'!A485</f>
        <v>0</v>
      </c>
      <c r="B485" s="246">
        <f>'CONSTRUCTION COST ESTIMATE'!B485</f>
        <v>603.05799999999999</v>
      </c>
      <c r="C485" s="131" t="str">
        <f>'CONSTRUCTION COST ESTIMATE'!C485</f>
        <v>77 INCH X 121 INCH HORIZONTAL ELLIPTICAL REINFORCED CONCRETE PIPE (RCP) (CLASS III)</v>
      </c>
      <c r="D485" s="130">
        <f>'CONSTRUCTION COST ESTIMATE'!BA485</f>
        <v>0</v>
      </c>
      <c r="E485" s="114">
        <f>'CONSTRUCTION COST ESTIMATE'!BC485</f>
        <v>0</v>
      </c>
      <c r="F485" s="129" t="str">
        <f>'CONSTRUCTION COST ESTIMATE'!BB485</f>
        <v>LF</v>
      </c>
      <c r="G485" s="115"/>
      <c r="H485" s="116">
        <f t="shared" si="88"/>
        <v>0</v>
      </c>
      <c r="I485" s="115"/>
      <c r="J485" s="116">
        <f t="shared" si="89"/>
        <v>0</v>
      </c>
      <c r="K485" s="115"/>
      <c r="L485" s="116">
        <f t="shared" si="90"/>
        <v>0</v>
      </c>
      <c r="M485" s="115"/>
      <c r="N485" s="116">
        <f t="shared" si="91"/>
        <v>0</v>
      </c>
      <c r="O485" s="115"/>
      <c r="P485" s="116">
        <f t="shared" si="92"/>
        <v>0</v>
      </c>
      <c r="Q485" s="115"/>
      <c r="R485" s="116">
        <f t="shared" si="93"/>
        <v>0</v>
      </c>
      <c r="S485" s="117">
        <f t="shared" si="94"/>
        <v>0</v>
      </c>
      <c r="T485" s="118">
        <f t="shared" si="95"/>
        <v>0</v>
      </c>
      <c r="U485" s="120"/>
      <c r="V485" s="89"/>
    </row>
    <row r="486" spans="1:22" s="113" customFormat="1" ht="30" hidden="1" customHeight="1">
      <c r="A486" s="128">
        <f>'CONSTRUCTION COST ESTIMATE'!A486</f>
        <v>0</v>
      </c>
      <c r="B486" s="246">
        <f>'CONSTRUCTION COST ESTIMATE'!B486</f>
        <v>603.05899999999997</v>
      </c>
      <c r="C486" s="131" t="str">
        <f>'CONSTRUCTION COST ESTIMATE'!C486</f>
        <v>77 INCH X 121 INCH HORIZONTAL ELLIPTICAL REINFORCED CONCRETE PIPE (RCP) (CLASS IV)</v>
      </c>
      <c r="D486" s="130">
        <f>'CONSTRUCTION COST ESTIMATE'!BA486</f>
        <v>0</v>
      </c>
      <c r="E486" s="114">
        <f>'CONSTRUCTION COST ESTIMATE'!BC486</f>
        <v>0</v>
      </c>
      <c r="F486" s="129" t="str">
        <f>'CONSTRUCTION COST ESTIMATE'!BB486</f>
        <v>LF</v>
      </c>
      <c r="G486" s="115"/>
      <c r="H486" s="116">
        <f t="shared" si="88"/>
        <v>0</v>
      </c>
      <c r="I486" s="115"/>
      <c r="J486" s="116">
        <f t="shared" si="89"/>
        <v>0</v>
      </c>
      <c r="K486" s="115"/>
      <c r="L486" s="116">
        <f t="shared" si="90"/>
        <v>0</v>
      </c>
      <c r="M486" s="115"/>
      <c r="N486" s="116">
        <f t="shared" si="91"/>
        <v>0</v>
      </c>
      <c r="O486" s="115"/>
      <c r="P486" s="116">
        <f t="shared" si="92"/>
        <v>0</v>
      </c>
      <c r="Q486" s="115"/>
      <c r="R486" s="116">
        <f t="shared" si="93"/>
        <v>0</v>
      </c>
      <c r="S486" s="117">
        <f t="shared" si="94"/>
        <v>0</v>
      </c>
      <c r="T486" s="118">
        <f t="shared" si="95"/>
        <v>0</v>
      </c>
      <c r="U486" s="120"/>
      <c r="V486" s="89"/>
    </row>
    <row r="487" spans="1:22" s="113" customFormat="1" ht="30" hidden="1" customHeight="1">
      <c r="A487" s="128">
        <f>'CONSTRUCTION COST ESTIMATE'!A487</f>
        <v>0</v>
      </c>
      <c r="B487" s="246">
        <f>'CONSTRUCTION COST ESTIMATE'!B487</f>
        <v>603.05999999999995</v>
      </c>
      <c r="C487" s="131" t="str">
        <f>'CONSTRUCTION COST ESTIMATE'!C487</f>
        <v>77 INCH X 121 INCH HORIZONTAL ELLIPTICAL REINFORCED CONCRETE PIPE (RCP) (CLASS V)</v>
      </c>
      <c r="D487" s="130">
        <f>'CONSTRUCTION COST ESTIMATE'!BA487</f>
        <v>0</v>
      </c>
      <c r="E487" s="114">
        <f>'CONSTRUCTION COST ESTIMATE'!BC487</f>
        <v>0</v>
      </c>
      <c r="F487" s="129" t="str">
        <f>'CONSTRUCTION COST ESTIMATE'!BB487</f>
        <v>LF</v>
      </c>
      <c r="G487" s="115"/>
      <c r="H487" s="116">
        <f t="shared" si="88"/>
        <v>0</v>
      </c>
      <c r="I487" s="115"/>
      <c r="J487" s="116">
        <f t="shared" si="89"/>
        <v>0</v>
      </c>
      <c r="K487" s="115"/>
      <c r="L487" s="116">
        <f t="shared" si="90"/>
        <v>0</v>
      </c>
      <c r="M487" s="115"/>
      <c r="N487" s="116">
        <f t="shared" si="91"/>
        <v>0</v>
      </c>
      <c r="O487" s="115"/>
      <c r="P487" s="116">
        <f t="shared" si="92"/>
        <v>0</v>
      </c>
      <c r="Q487" s="115"/>
      <c r="R487" s="116">
        <f t="shared" si="93"/>
        <v>0</v>
      </c>
      <c r="S487" s="117">
        <f t="shared" si="94"/>
        <v>0</v>
      </c>
      <c r="T487" s="118">
        <f t="shared" si="95"/>
        <v>0</v>
      </c>
      <c r="U487" s="120"/>
      <c r="V487" s="89"/>
    </row>
    <row r="488" spans="1:22" s="113" customFormat="1" ht="30" hidden="1" customHeight="1">
      <c r="A488" s="128">
        <f>'CONSTRUCTION COST ESTIMATE'!A488</f>
        <v>0</v>
      </c>
      <c r="B488" s="246">
        <f>'CONSTRUCTION COST ESTIMATE'!B488</f>
        <v>603.06100000000004</v>
      </c>
      <c r="C488" s="131" t="str">
        <f>'CONSTRUCTION COST ESTIMATE'!C488</f>
        <v>82 INCH X 128 INCH HORIZONTAL ELLIPTICAL REINFORCED CONCRETE PIPE (RCP) (CLASS III)</v>
      </c>
      <c r="D488" s="130">
        <f>'CONSTRUCTION COST ESTIMATE'!BA488</f>
        <v>0</v>
      </c>
      <c r="E488" s="114">
        <f>'CONSTRUCTION COST ESTIMATE'!BC488</f>
        <v>0</v>
      </c>
      <c r="F488" s="129" t="str">
        <f>'CONSTRUCTION COST ESTIMATE'!BB488</f>
        <v>LF</v>
      </c>
      <c r="G488" s="115"/>
      <c r="H488" s="116">
        <f t="shared" si="88"/>
        <v>0</v>
      </c>
      <c r="I488" s="115"/>
      <c r="J488" s="116">
        <f t="shared" si="89"/>
        <v>0</v>
      </c>
      <c r="K488" s="115"/>
      <c r="L488" s="116">
        <f t="shared" si="90"/>
        <v>0</v>
      </c>
      <c r="M488" s="115"/>
      <c r="N488" s="116">
        <f t="shared" si="91"/>
        <v>0</v>
      </c>
      <c r="O488" s="115"/>
      <c r="P488" s="116">
        <f t="shared" si="92"/>
        <v>0</v>
      </c>
      <c r="Q488" s="115"/>
      <c r="R488" s="116">
        <f t="shared" si="93"/>
        <v>0</v>
      </c>
      <c r="S488" s="117">
        <f t="shared" si="94"/>
        <v>0</v>
      </c>
      <c r="T488" s="118">
        <f t="shared" si="95"/>
        <v>0</v>
      </c>
      <c r="U488" s="120"/>
      <c r="V488" s="89"/>
    </row>
    <row r="489" spans="1:22" s="113" customFormat="1" ht="30" hidden="1" customHeight="1">
      <c r="A489" s="128">
        <f>'CONSTRUCTION COST ESTIMATE'!A489</f>
        <v>0</v>
      </c>
      <c r="B489" s="246">
        <f>'CONSTRUCTION COST ESTIMATE'!B489</f>
        <v>603.06200000000001</v>
      </c>
      <c r="C489" s="131" t="str">
        <f>'CONSTRUCTION COST ESTIMATE'!C489</f>
        <v>82 INCH X 128 INCH HORIZONTAL ELLIPTICAL REINFORCED CONCRETE PIPE (RCP) (CLASS IV)</v>
      </c>
      <c r="D489" s="130">
        <f>'CONSTRUCTION COST ESTIMATE'!BA489</f>
        <v>0</v>
      </c>
      <c r="E489" s="114">
        <f>'CONSTRUCTION COST ESTIMATE'!BC489</f>
        <v>0</v>
      </c>
      <c r="F489" s="129" t="str">
        <f>'CONSTRUCTION COST ESTIMATE'!BB489</f>
        <v>LF</v>
      </c>
      <c r="G489" s="115"/>
      <c r="H489" s="116">
        <f t="shared" si="88"/>
        <v>0</v>
      </c>
      <c r="I489" s="115"/>
      <c r="J489" s="116">
        <f t="shared" si="89"/>
        <v>0</v>
      </c>
      <c r="K489" s="115"/>
      <c r="L489" s="116">
        <f t="shared" si="90"/>
        <v>0</v>
      </c>
      <c r="M489" s="115"/>
      <c r="N489" s="116">
        <f t="shared" si="91"/>
        <v>0</v>
      </c>
      <c r="O489" s="115"/>
      <c r="P489" s="116">
        <f t="shared" si="92"/>
        <v>0</v>
      </c>
      <c r="Q489" s="115"/>
      <c r="R489" s="116">
        <f t="shared" si="93"/>
        <v>0</v>
      </c>
      <c r="S489" s="117">
        <f t="shared" si="94"/>
        <v>0</v>
      </c>
      <c r="T489" s="118">
        <f t="shared" si="95"/>
        <v>0</v>
      </c>
      <c r="U489" s="120"/>
      <c r="V489" s="89"/>
    </row>
    <row r="490" spans="1:22" s="113" customFormat="1" ht="30" hidden="1" customHeight="1">
      <c r="A490" s="128">
        <f>'CONSTRUCTION COST ESTIMATE'!A490</f>
        <v>0</v>
      </c>
      <c r="B490" s="246">
        <f>'CONSTRUCTION COST ESTIMATE'!B490</f>
        <v>603.06299999999999</v>
      </c>
      <c r="C490" s="131" t="str">
        <f>'CONSTRUCTION COST ESTIMATE'!C490</f>
        <v>82 INCH X 128 INCH HORIZONTAL ELLIPTICAL REINFORCED CONCRETE PIPE (RCP) (CLASS V)</v>
      </c>
      <c r="D490" s="130">
        <f>'CONSTRUCTION COST ESTIMATE'!BA490</f>
        <v>0</v>
      </c>
      <c r="E490" s="114">
        <f>'CONSTRUCTION COST ESTIMATE'!BC490</f>
        <v>0</v>
      </c>
      <c r="F490" s="129" t="str">
        <f>'CONSTRUCTION COST ESTIMATE'!BB490</f>
        <v>LF</v>
      </c>
      <c r="G490" s="115"/>
      <c r="H490" s="116">
        <f t="shared" si="88"/>
        <v>0</v>
      </c>
      <c r="I490" s="115"/>
      <c r="J490" s="116">
        <f t="shared" si="89"/>
        <v>0</v>
      </c>
      <c r="K490" s="115"/>
      <c r="L490" s="116">
        <f t="shared" si="90"/>
        <v>0</v>
      </c>
      <c r="M490" s="115"/>
      <c r="N490" s="116">
        <f t="shared" si="91"/>
        <v>0</v>
      </c>
      <c r="O490" s="115"/>
      <c r="P490" s="116">
        <f t="shared" si="92"/>
        <v>0</v>
      </c>
      <c r="Q490" s="115"/>
      <c r="R490" s="116">
        <f t="shared" si="93"/>
        <v>0</v>
      </c>
      <c r="S490" s="117">
        <f t="shared" si="94"/>
        <v>0</v>
      </c>
      <c r="T490" s="118">
        <f t="shared" si="95"/>
        <v>0</v>
      </c>
      <c r="U490" s="120"/>
      <c r="V490" s="89"/>
    </row>
    <row r="491" spans="1:22" s="113" customFormat="1" ht="30" hidden="1" customHeight="1">
      <c r="A491" s="128">
        <f>'CONSTRUCTION COST ESTIMATE'!A491</f>
        <v>0</v>
      </c>
      <c r="B491" s="246">
        <f>'CONSTRUCTION COST ESTIMATE'!B491</f>
        <v>603.06399999999996</v>
      </c>
      <c r="C491" s="131" t="str">
        <f>'CONSTRUCTION COST ESTIMATE'!C491</f>
        <v>87 INCH X 136 INCH HORIZONTAL ELLIPTICAL REINFORCED CONCRETE PIPE (RCP) (CLASS III)</v>
      </c>
      <c r="D491" s="130">
        <f>'CONSTRUCTION COST ESTIMATE'!BA491</f>
        <v>0</v>
      </c>
      <c r="E491" s="114">
        <f>'CONSTRUCTION COST ESTIMATE'!BC491</f>
        <v>0</v>
      </c>
      <c r="F491" s="129" t="str">
        <f>'CONSTRUCTION COST ESTIMATE'!BB491</f>
        <v>LF</v>
      </c>
      <c r="G491" s="115"/>
      <c r="H491" s="116">
        <f t="shared" si="88"/>
        <v>0</v>
      </c>
      <c r="I491" s="115"/>
      <c r="J491" s="116">
        <f t="shared" si="89"/>
        <v>0</v>
      </c>
      <c r="K491" s="115"/>
      <c r="L491" s="116">
        <f t="shared" si="90"/>
        <v>0</v>
      </c>
      <c r="M491" s="115"/>
      <c r="N491" s="116">
        <f t="shared" si="91"/>
        <v>0</v>
      </c>
      <c r="O491" s="115"/>
      <c r="P491" s="116">
        <f t="shared" si="92"/>
        <v>0</v>
      </c>
      <c r="Q491" s="115"/>
      <c r="R491" s="116">
        <f t="shared" si="93"/>
        <v>0</v>
      </c>
      <c r="S491" s="117">
        <f t="shared" si="94"/>
        <v>0</v>
      </c>
      <c r="T491" s="118">
        <f t="shared" si="95"/>
        <v>0</v>
      </c>
      <c r="U491" s="120"/>
      <c r="V491" s="89"/>
    </row>
    <row r="492" spans="1:22" s="113" customFormat="1" ht="30" hidden="1" customHeight="1">
      <c r="A492" s="128">
        <f>'CONSTRUCTION COST ESTIMATE'!A492</f>
        <v>0</v>
      </c>
      <c r="B492" s="246">
        <f>'CONSTRUCTION COST ESTIMATE'!B492</f>
        <v>603.06500000000005</v>
      </c>
      <c r="C492" s="131" t="str">
        <f>'CONSTRUCTION COST ESTIMATE'!C492</f>
        <v>87 INCH X 136 INCH HORIZONTAL ELLIPTICAL REINFORCED CONCRETE PIPE (RCP) (CLASS IV)</v>
      </c>
      <c r="D492" s="130">
        <f>'CONSTRUCTION COST ESTIMATE'!BA492</f>
        <v>0</v>
      </c>
      <c r="E492" s="114">
        <f>'CONSTRUCTION COST ESTIMATE'!BC492</f>
        <v>0</v>
      </c>
      <c r="F492" s="129" t="str">
        <f>'CONSTRUCTION COST ESTIMATE'!BB492</f>
        <v>LF</v>
      </c>
      <c r="G492" s="115"/>
      <c r="H492" s="116">
        <f t="shared" si="88"/>
        <v>0</v>
      </c>
      <c r="I492" s="115"/>
      <c r="J492" s="116">
        <f t="shared" si="89"/>
        <v>0</v>
      </c>
      <c r="K492" s="115"/>
      <c r="L492" s="116">
        <f t="shared" si="90"/>
        <v>0</v>
      </c>
      <c r="M492" s="115"/>
      <c r="N492" s="116">
        <f t="shared" si="91"/>
        <v>0</v>
      </c>
      <c r="O492" s="115"/>
      <c r="P492" s="116">
        <f t="shared" si="92"/>
        <v>0</v>
      </c>
      <c r="Q492" s="115"/>
      <c r="R492" s="116">
        <f t="shared" si="93"/>
        <v>0</v>
      </c>
      <c r="S492" s="117">
        <f t="shared" si="94"/>
        <v>0</v>
      </c>
      <c r="T492" s="118">
        <f t="shared" si="95"/>
        <v>0</v>
      </c>
      <c r="U492" s="120"/>
      <c r="V492" s="89"/>
    </row>
    <row r="493" spans="1:22" s="113" customFormat="1" ht="30" hidden="1" customHeight="1">
      <c r="A493" s="128">
        <f>'CONSTRUCTION COST ESTIMATE'!A493</f>
        <v>0</v>
      </c>
      <c r="B493" s="246">
        <f>'CONSTRUCTION COST ESTIMATE'!B493</f>
        <v>603.06600000000003</v>
      </c>
      <c r="C493" s="131" t="str">
        <f>'CONSTRUCTION COST ESTIMATE'!C493</f>
        <v>87 INCH X 136 INCH HORIZONTAL ELLIPTICAL REINFORCED CONCRETE PIPE (RCP) (CLASS V)</v>
      </c>
      <c r="D493" s="130">
        <f>'CONSTRUCTION COST ESTIMATE'!BA493</f>
        <v>0</v>
      </c>
      <c r="E493" s="114">
        <f>'CONSTRUCTION COST ESTIMATE'!BC493</f>
        <v>0</v>
      </c>
      <c r="F493" s="129" t="str">
        <f>'CONSTRUCTION COST ESTIMATE'!BB493</f>
        <v>LF</v>
      </c>
      <c r="G493" s="115"/>
      <c r="H493" s="116">
        <f t="shared" si="88"/>
        <v>0</v>
      </c>
      <c r="I493" s="115"/>
      <c r="J493" s="116">
        <f t="shared" si="89"/>
        <v>0</v>
      </c>
      <c r="K493" s="115"/>
      <c r="L493" s="116">
        <f t="shared" si="90"/>
        <v>0</v>
      </c>
      <c r="M493" s="115"/>
      <c r="N493" s="116">
        <f t="shared" si="91"/>
        <v>0</v>
      </c>
      <c r="O493" s="115"/>
      <c r="P493" s="116">
        <f t="shared" si="92"/>
        <v>0</v>
      </c>
      <c r="Q493" s="115"/>
      <c r="R493" s="116">
        <f t="shared" si="93"/>
        <v>0</v>
      </c>
      <c r="S493" s="117">
        <f t="shared" si="94"/>
        <v>0</v>
      </c>
      <c r="T493" s="118">
        <f t="shared" si="95"/>
        <v>0</v>
      </c>
      <c r="U493" s="120"/>
      <c r="V493" s="89"/>
    </row>
    <row r="494" spans="1:22" s="113" customFormat="1" ht="30" hidden="1" customHeight="1">
      <c r="A494" s="128">
        <f>'CONSTRUCTION COST ESTIMATE'!A494</f>
        <v>0</v>
      </c>
      <c r="B494" s="246">
        <f>'CONSTRUCTION COST ESTIMATE'!B494</f>
        <v>603.06700000000001</v>
      </c>
      <c r="C494" s="131" t="str">
        <f>'CONSTRUCTION COST ESTIMATE'!C494</f>
        <v>92 INCH X 143 INCH HORIZONTAL ELLIPTICAL REINFORCED CONCRETE PIPE (RCP) (CLASS III)</v>
      </c>
      <c r="D494" s="130">
        <f>'CONSTRUCTION COST ESTIMATE'!BA494</f>
        <v>0</v>
      </c>
      <c r="E494" s="114">
        <f>'CONSTRUCTION COST ESTIMATE'!BC494</f>
        <v>0</v>
      </c>
      <c r="F494" s="129" t="str">
        <f>'CONSTRUCTION COST ESTIMATE'!BB494</f>
        <v>LF</v>
      </c>
      <c r="G494" s="115"/>
      <c r="H494" s="116">
        <f t="shared" si="88"/>
        <v>0</v>
      </c>
      <c r="I494" s="115"/>
      <c r="J494" s="116">
        <f t="shared" si="89"/>
        <v>0</v>
      </c>
      <c r="K494" s="115"/>
      <c r="L494" s="116">
        <f t="shared" si="90"/>
        <v>0</v>
      </c>
      <c r="M494" s="115"/>
      <c r="N494" s="116">
        <f t="shared" si="91"/>
        <v>0</v>
      </c>
      <c r="O494" s="115"/>
      <c r="P494" s="116">
        <f t="shared" si="92"/>
        <v>0</v>
      </c>
      <c r="Q494" s="115"/>
      <c r="R494" s="116">
        <f t="shared" si="93"/>
        <v>0</v>
      </c>
      <c r="S494" s="117">
        <f t="shared" si="94"/>
        <v>0</v>
      </c>
      <c r="T494" s="118">
        <f t="shared" si="95"/>
        <v>0</v>
      </c>
      <c r="U494" s="120"/>
      <c r="V494" s="89"/>
    </row>
    <row r="495" spans="1:22" s="113" customFormat="1" ht="30" hidden="1" customHeight="1">
      <c r="A495" s="128">
        <f>'CONSTRUCTION COST ESTIMATE'!A495</f>
        <v>0</v>
      </c>
      <c r="B495" s="246">
        <f>'CONSTRUCTION COST ESTIMATE'!B495</f>
        <v>603.06799999999998</v>
      </c>
      <c r="C495" s="131" t="str">
        <f>'CONSTRUCTION COST ESTIMATE'!C495</f>
        <v>92 INCH X 143 INCH HORIZONTAL ELLIPTICAL REINFORCED CONCRETE PIPE (RCP) (CLASS IV)</v>
      </c>
      <c r="D495" s="130">
        <f>'CONSTRUCTION COST ESTIMATE'!BA495</f>
        <v>0</v>
      </c>
      <c r="E495" s="114">
        <f>'CONSTRUCTION COST ESTIMATE'!BC495</f>
        <v>0</v>
      </c>
      <c r="F495" s="129" t="str">
        <f>'CONSTRUCTION COST ESTIMATE'!BB495</f>
        <v>LF</v>
      </c>
      <c r="G495" s="115"/>
      <c r="H495" s="116">
        <f t="shared" si="88"/>
        <v>0</v>
      </c>
      <c r="I495" s="115"/>
      <c r="J495" s="116">
        <f t="shared" si="89"/>
        <v>0</v>
      </c>
      <c r="K495" s="115"/>
      <c r="L495" s="116">
        <f t="shared" si="90"/>
        <v>0</v>
      </c>
      <c r="M495" s="115"/>
      <c r="N495" s="116">
        <f t="shared" si="91"/>
        <v>0</v>
      </c>
      <c r="O495" s="115"/>
      <c r="P495" s="116">
        <f t="shared" si="92"/>
        <v>0</v>
      </c>
      <c r="Q495" s="115"/>
      <c r="R495" s="116">
        <f t="shared" si="93"/>
        <v>0</v>
      </c>
      <c r="S495" s="117">
        <f t="shared" si="94"/>
        <v>0</v>
      </c>
      <c r="T495" s="118">
        <f t="shared" si="95"/>
        <v>0</v>
      </c>
      <c r="U495" s="120"/>
      <c r="V495" s="89"/>
    </row>
    <row r="496" spans="1:22" s="113" customFormat="1" ht="30" hidden="1" customHeight="1">
      <c r="A496" s="128">
        <f>'CONSTRUCTION COST ESTIMATE'!A496</f>
        <v>0</v>
      </c>
      <c r="B496" s="246">
        <f>'CONSTRUCTION COST ESTIMATE'!B496</f>
        <v>603.06899999999996</v>
      </c>
      <c r="C496" s="131" t="str">
        <f>'CONSTRUCTION COST ESTIMATE'!C496</f>
        <v>92 INCH X 143 INCH HORIZONTAL ELLIPTICAL REINFORCED CONCRETE PIPE (RCP) (CLASS V)</v>
      </c>
      <c r="D496" s="130">
        <f>'CONSTRUCTION COST ESTIMATE'!BA496</f>
        <v>0</v>
      </c>
      <c r="E496" s="114">
        <f>'CONSTRUCTION COST ESTIMATE'!BC496</f>
        <v>0</v>
      </c>
      <c r="F496" s="129" t="str">
        <f>'CONSTRUCTION COST ESTIMATE'!BB496</f>
        <v>LF</v>
      </c>
      <c r="G496" s="115"/>
      <c r="H496" s="116">
        <f t="shared" si="88"/>
        <v>0</v>
      </c>
      <c r="I496" s="115"/>
      <c r="J496" s="116">
        <f t="shared" si="89"/>
        <v>0</v>
      </c>
      <c r="K496" s="115"/>
      <c r="L496" s="116">
        <f t="shared" si="90"/>
        <v>0</v>
      </c>
      <c r="M496" s="115"/>
      <c r="N496" s="116">
        <f t="shared" si="91"/>
        <v>0</v>
      </c>
      <c r="O496" s="115"/>
      <c r="P496" s="116">
        <f t="shared" si="92"/>
        <v>0</v>
      </c>
      <c r="Q496" s="115"/>
      <c r="R496" s="116">
        <f t="shared" si="93"/>
        <v>0</v>
      </c>
      <c r="S496" s="117">
        <f t="shared" si="94"/>
        <v>0</v>
      </c>
      <c r="T496" s="118">
        <f t="shared" si="95"/>
        <v>0</v>
      </c>
      <c r="U496" s="120"/>
      <c r="V496" s="89"/>
    </row>
    <row r="497" spans="1:22" s="113" customFormat="1" ht="30" hidden="1" customHeight="1">
      <c r="A497" s="128">
        <f>'CONSTRUCTION COST ESTIMATE'!A497</f>
        <v>0</v>
      </c>
      <c r="B497" s="246">
        <f>'CONSTRUCTION COST ESTIMATE'!B497</f>
        <v>603.07000000000005</v>
      </c>
      <c r="C497" s="131" t="str">
        <f>'CONSTRUCTION COST ESTIMATE'!C497</f>
        <v>97 INCH X 151 INCH HORIZONTAL ELLIPTICAL REINFORCED CONCRETE PIPE (RCP) (CLASS III)</v>
      </c>
      <c r="D497" s="130">
        <f>'CONSTRUCTION COST ESTIMATE'!BA497</f>
        <v>0</v>
      </c>
      <c r="E497" s="114">
        <f>'CONSTRUCTION COST ESTIMATE'!BC497</f>
        <v>0</v>
      </c>
      <c r="F497" s="129" t="str">
        <f>'CONSTRUCTION COST ESTIMATE'!BB497</f>
        <v>LF</v>
      </c>
      <c r="G497" s="115"/>
      <c r="H497" s="116">
        <f t="shared" si="88"/>
        <v>0</v>
      </c>
      <c r="I497" s="115"/>
      <c r="J497" s="116">
        <f t="shared" si="89"/>
        <v>0</v>
      </c>
      <c r="K497" s="115"/>
      <c r="L497" s="116">
        <f t="shared" si="90"/>
        <v>0</v>
      </c>
      <c r="M497" s="115"/>
      <c r="N497" s="116">
        <f t="shared" si="91"/>
        <v>0</v>
      </c>
      <c r="O497" s="115"/>
      <c r="P497" s="116">
        <f t="shared" si="92"/>
        <v>0</v>
      </c>
      <c r="Q497" s="115"/>
      <c r="R497" s="116">
        <f t="shared" si="93"/>
        <v>0</v>
      </c>
      <c r="S497" s="117">
        <f t="shared" si="94"/>
        <v>0</v>
      </c>
      <c r="T497" s="118">
        <f t="shared" si="95"/>
        <v>0</v>
      </c>
      <c r="U497" s="120"/>
      <c r="V497" s="89"/>
    </row>
    <row r="498" spans="1:22" s="113" customFormat="1" ht="30" hidden="1" customHeight="1">
      <c r="A498" s="128">
        <f>'CONSTRUCTION COST ESTIMATE'!A498</f>
        <v>0</v>
      </c>
      <c r="B498" s="246">
        <f>'CONSTRUCTION COST ESTIMATE'!B498</f>
        <v>603.07100000000003</v>
      </c>
      <c r="C498" s="131" t="str">
        <f>'CONSTRUCTION COST ESTIMATE'!C498</f>
        <v>97 INCH X 151 INCH HORIZONTAL ELLIPTICAL REINFORCED CONCRETE PIPE (RCP) (CLASS IV)</v>
      </c>
      <c r="D498" s="130">
        <f>'CONSTRUCTION COST ESTIMATE'!BA498</f>
        <v>0</v>
      </c>
      <c r="E498" s="114">
        <f>'CONSTRUCTION COST ESTIMATE'!BC498</f>
        <v>0</v>
      </c>
      <c r="F498" s="129" t="str">
        <f>'CONSTRUCTION COST ESTIMATE'!BB498</f>
        <v>LF</v>
      </c>
      <c r="G498" s="115"/>
      <c r="H498" s="116">
        <f t="shared" si="88"/>
        <v>0</v>
      </c>
      <c r="I498" s="115"/>
      <c r="J498" s="116">
        <f t="shared" si="89"/>
        <v>0</v>
      </c>
      <c r="K498" s="115"/>
      <c r="L498" s="116">
        <f t="shared" si="90"/>
        <v>0</v>
      </c>
      <c r="M498" s="115"/>
      <c r="N498" s="116">
        <f t="shared" si="91"/>
        <v>0</v>
      </c>
      <c r="O498" s="115"/>
      <c r="P498" s="116">
        <f t="shared" si="92"/>
        <v>0</v>
      </c>
      <c r="Q498" s="115"/>
      <c r="R498" s="116">
        <f t="shared" si="93"/>
        <v>0</v>
      </c>
      <c r="S498" s="117">
        <f t="shared" si="94"/>
        <v>0</v>
      </c>
      <c r="T498" s="118">
        <f t="shared" si="95"/>
        <v>0</v>
      </c>
      <c r="U498" s="120"/>
      <c r="V498" s="89"/>
    </row>
    <row r="499" spans="1:22" s="113" customFormat="1" ht="30" hidden="1" customHeight="1">
      <c r="A499" s="128">
        <f>'CONSTRUCTION COST ESTIMATE'!A499</f>
        <v>0</v>
      </c>
      <c r="B499" s="246">
        <f>'CONSTRUCTION COST ESTIMATE'!B499</f>
        <v>603.072</v>
      </c>
      <c r="C499" s="131" t="str">
        <f>'CONSTRUCTION COST ESTIMATE'!C499</f>
        <v>97 INCH X 151 INCH HORIZONTAL ELLIPTICAL REINFORCED CONCRETE PIPE (RCP) (CLASS V)</v>
      </c>
      <c r="D499" s="130">
        <f>'CONSTRUCTION COST ESTIMATE'!BA499</f>
        <v>0</v>
      </c>
      <c r="E499" s="114">
        <f>'CONSTRUCTION COST ESTIMATE'!BC499</f>
        <v>0</v>
      </c>
      <c r="F499" s="129" t="str">
        <f>'CONSTRUCTION COST ESTIMATE'!BB499</f>
        <v>LF</v>
      </c>
      <c r="G499" s="115"/>
      <c r="H499" s="116">
        <f t="shared" si="88"/>
        <v>0</v>
      </c>
      <c r="I499" s="115"/>
      <c r="J499" s="116">
        <f t="shared" si="89"/>
        <v>0</v>
      </c>
      <c r="K499" s="115"/>
      <c r="L499" s="116">
        <f t="shared" si="90"/>
        <v>0</v>
      </c>
      <c r="M499" s="115"/>
      <c r="N499" s="116">
        <f t="shared" si="91"/>
        <v>0</v>
      </c>
      <c r="O499" s="115"/>
      <c r="P499" s="116">
        <f t="shared" si="92"/>
        <v>0</v>
      </c>
      <c r="Q499" s="115"/>
      <c r="R499" s="116">
        <f t="shared" si="93"/>
        <v>0</v>
      </c>
      <c r="S499" s="117">
        <f t="shared" si="94"/>
        <v>0</v>
      </c>
      <c r="T499" s="118">
        <f t="shared" si="95"/>
        <v>0</v>
      </c>
      <c r="U499" s="120"/>
      <c r="V499" s="89"/>
    </row>
    <row r="500" spans="1:22" s="113" customFormat="1" ht="30" hidden="1" customHeight="1">
      <c r="A500" s="128">
        <f>'CONSTRUCTION COST ESTIMATE'!A500</f>
        <v>0</v>
      </c>
      <c r="B500" s="246">
        <f>'CONSTRUCTION COST ESTIMATE'!B500</f>
        <v>603.07299999999998</v>
      </c>
      <c r="C500" s="131" t="str">
        <f>'CONSTRUCTION COST ESTIMATE'!C500</f>
        <v>106 INCH X 166 INCH HORIZONTAL ELLIPTICAL REINFORCED CONCRETE PIPE (RCP) (CLASS III)</v>
      </c>
      <c r="D500" s="130">
        <f>'CONSTRUCTION COST ESTIMATE'!BA500</f>
        <v>0</v>
      </c>
      <c r="E500" s="114">
        <f>'CONSTRUCTION COST ESTIMATE'!BC500</f>
        <v>0</v>
      </c>
      <c r="F500" s="129" t="str">
        <f>'CONSTRUCTION COST ESTIMATE'!BB500</f>
        <v>LF</v>
      </c>
      <c r="G500" s="115"/>
      <c r="H500" s="116">
        <f t="shared" si="88"/>
        <v>0</v>
      </c>
      <c r="I500" s="115"/>
      <c r="J500" s="116">
        <f t="shared" si="89"/>
        <v>0</v>
      </c>
      <c r="K500" s="115"/>
      <c r="L500" s="116">
        <f t="shared" si="90"/>
        <v>0</v>
      </c>
      <c r="M500" s="115"/>
      <c r="N500" s="116">
        <f t="shared" si="91"/>
        <v>0</v>
      </c>
      <c r="O500" s="115"/>
      <c r="P500" s="116">
        <f t="shared" si="92"/>
        <v>0</v>
      </c>
      <c r="Q500" s="115"/>
      <c r="R500" s="116">
        <f t="shared" si="93"/>
        <v>0</v>
      </c>
      <c r="S500" s="117">
        <f t="shared" si="94"/>
        <v>0</v>
      </c>
      <c r="T500" s="118">
        <f t="shared" si="95"/>
        <v>0</v>
      </c>
      <c r="U500" s="120"/>
      <c r="V500" s="89"/>
    </row>
    <row r="501" spans="1:22" s="113" customFormat="1" ht="30" hidden="1" customHeight="1">
      <c r="A501" s="128">
        <f>'CONSTRUCTION COST ESTIMATE'!A501</f>
        <v>0</v>
      </c>
      <c r="B501" s="246">
        <f>'CONSTRUCTION COST ESTIMATE'!B501</f>
        <v>603.07399999999996</v>
      </c>
      <c r="C501" s="131" t="str">
        <f>'CONSTRUCTION COST ESTIMATE'!C501</f>
        <v>106 INCH X 166 INCH HORIZONTAL ELLIPTICAL REINFORCED CONCRETE PIPE (RCP) (CLASS IV)</v>
      </c>
      <c r="D501" s="130">
        <f>'CONSTRUCTION COST ESTIMATE'!BA501</f>
        <v>0</v>
      </c>
      <c r="E501" s="114">
        <f>'CONSTRUCTION COST ESTIMATE'!BC501</f>
        <v>0</v>
      </c>
      <c r="F501" s="129" t="str">
        <f>'CONSTRUCTION COST ESTIMATE'!BB501</f>
        <v>LF</v>
      </c>
      <c r="G501" s="115"/>
      <c r="H501" s="116">
        <f t="shared" si="88"/>
        <v>0</v>
      </c>
      <c r="I501" s="115"/>
      <c r="J501" s="116">
        <f t="shared" si="89"/>
        <v>0</v>
      </c>
      <c r="K501" s="115"/>
      <c r="L501" s="116">
        <f t="shared" si="90"/>
        <v>0</v>
      </c>
      <c r="M501" s="115"/>
      <c r="N501" s="116">
        <f t="shared" si="91"/>
        <v>0</v>
      </c>
      <c r="O501" s="115"/>
      <c r="P501" s="116">
        <f t="shared" si="92"/>
        <v>0</v>
      </c>
      <c r="Q501" s="115"/>
      <c r="R501" s="116">
        <f t="shared" si="93"/>
        <v>0</v>
      </c>
      <c r="S501" s="117">
        <f t="shared" si="94"/>
        <v>0</v>
      </c>
      <c r="T501" s="118">
        <f t="shared" si="95"/>
        <v>0</v>
      </c>
      <c r="U501" s="120"/>
      <c r="V501" s="89"/>
    </row>
    <row r="502" spans="1:22" s="113" customFormat="1" ht="30" hidden="1" customHeight="1">
      <c r="A502" s="128">
        <f>'CONSTRUCTION COST ESTIMATE'!A502</f>
        <v>0</v>
      </c>
      <c r="B502" s="246">
        <f>'CONSTRUCTION COST ESTIMATE'!B502</f>
        <v>603.07500000000005</v>
      </c>
      <c r="C502" s="131" t="str">
        <f>'CONSTRUCTION COST ESTIMATE'!C502</f>
        <v>106 INCH X 166 INCH HORIZONTAL ELLIPTICAL REINFORCED CONCRETE PIPE (RCP) (CLASS V)</v>
      </c>
      <c r="D502" s="130">
        <f>'CONSTRUCTION COST ESTIMATE'!BA502</f>
        <v>0</v>
      </c>
      <c r="E502" s="114">
        <f>'CONSTRUCTION COST ESTIMATE'!BC502</f>
        <v>0</v>
      </c>
      <c r="F502" s="129" t="str">
        <f>'CONSTRUCTION COST ESTIMATE'!BB502</f>
        <v>LF</v>
      </c>
      <c r="G502" s="115"/>
      <c r="H502" s="116">
        <f t="shared" si="88"/>
        <v>0</v>
      </c>
      <c r="I502" s="115"/>
      <c r="J502" s="116">
        <f t="shared" si="89"/>
        <v>0</v>
      </c>
      <c r="K502" s="115"/>
      <c r="L502" s="116">
        <f t="shared" si="90"/>
        <v>0</v>
      </c>
      <c r="M502" s="115"/>
      <c r="N502" s="116">
        <f t="shared" si="91"/>
        <v>0</v>
      </c>
      <c r="O502" s="115"/>
      <c r="P502" s="116">
        <f t="shared" si="92"/>
        <v>0</v>
      </c>
      <c r="Q502" s="115"/>
      <c r="R502" s="116">
        <f t="shared" si="93"/>
        <v>0</v>
      </c>
      <c r="S502" s="117">
        <f t="shared" si="94"/>
        <v>0</v>
      </c>
      <c r="T502" s="118">
        <f t="shared" si="95"/>
        <v>0</v>
      </c>
      <c r="U502" s="120"/>
      <c r="V502" s="89"/>
    </row>
    <row r="503" spans="1:22" s="113" customFormat="1" ht="30" hidden="1" customHeight="1">
      <c r="A503" s="128">
        <f>'CONSTRUCTION COST ESTIMATE'!A503</f>
        <v>0</v>
      </c>
      <c r="B503" s="246">
        <f>'CONSTRUCTION COST ESTIMATE'!B503</f>
        <v>603.07600000000002</v>
      </c>
      <c r="C503" s="131" t="str">
        <f>'CONSTRUCTION COST ESTIMATE'!C503</f>
        <v>116 INCH X 180 INCH HORIZONTAL ELLIPTICAL REINFORCED CONCRETE PIPE (RCP) (CLASS III)</v>
      </c>
      <c r="D503" s="130">
        <f>'CONSTRUCTION COST ESTIMATE'!BA503</f>
        <v>0</v>
      </c>
      <c r="E503" s="114">
        <f>'CONSTRUCTION COST ESTIMATE'!BC503</f>
        <v>0</v>
      </c>
      <c r="F503" s="129" t="str">
        <f>'CONSTRUCTION COST ESTIMATE'!BB503</f>
        <v>LF</v>
      </c>
      <c r="G503" s="115"/>
      <c r="H503" s="116">
        <f t="shared" si="88"/>
        <v>0</v>
      </c>
      <c r="I503" s="115"/>
      <c r="J503" s="116">
        <f t="shared" si="89"/>
        <v>0</v>
      </c>
      <c r="K503" s="115"/>
      <c r="L503" s="116">
        <f t="shared" si="90"/>
        <v>0</v>
      </c>
      <c r="M503" s="115"/>
      <c r="N503" s="116">
        <f t="shared" si="91"/>
        <v>0</v>
      </c>
      <c r="O503" s="115"/>
      <c r="P503" s="116">
        <f t="shared" si="92"/>
        <v>0</v>
      </c>
      <c r="Q503" s="115"/>
      <c r="R503" s="116">
        <f t="shared" si="93"/>
        <v>0</v>
      </c>
      <c r="S503" s="117">
        <f t="shared" si="94"/>
        <v>0</v>
      </c>
      <c r="T503" s="118">
        <f t="shared" si="95"/>
        <v>0</v>
      </c>
      <c r="U503" s="120"/>
      <c r="V503" s="89"/>
    </row>
    <row r="504" spans="1:22" s="113" customFormat="1" ht="30" hidden="1" customHeight="1">
      <c r="A504" s="128">
        <f>'CONSTRUCTION COST ESTIMATE'!A504</f>
        <v>0</v>
      </c>
      <c r="B504" s="246">
        <f>'CONSTRUCTION COST ESTIMATE'!B504</f>
        <v>603.077</v>
      </c>
      <c r="C504" s="131" t="str">
        <f>'CONSTRUCTION COST ESTIMATE'!C504</f>
        <v>116 INCH X 180 INCH HORIZONTAL ELLIPTICAL REINFORCED CONCRETE PIPE (RCP) (CLASS IV)</v>
      </c>
      <c r="D504" s="130">
        <f>'CONSTRUCTION COST ESTIMATE'!BA504</f>
        <v>0</v>
      </c>
      <c r="E504" s="114">
        <f>'CONSTRUCTION COST ESTIMATE'!BC504</f>
        <v>0</v>
      </c>
      <c r="F504" s="129" t="str">
        <f>'CONSTRUCTION COST ESTIMATE'!BB504</f>
        <v>LF</v>
      </c>
      <c r="G504" s="115"/>
      <c r="H504" s="116">
        <f t="shared" si="88"/>
        <v>0</v>
      </c>
      <c r="I504" s="115"/>
      <c r="J504" s="116">
        <f t="shared" si="89"/>
        <v>0</v>
      </c>
      <c r="K504" s="115"/>
      <c r="L504" s="116">
        <f t="shared" si="90"/>
        <v>0</v>
      </c>
      <c r="M504" s="115"/>
      <c r="N504" s="116">
        <f t="shared" si="91"/>
        <v>0</v>
      </c>
      <c r="O504" s="115"/>
      <c r="P504" s="116">
        <f t="shared" si="92"/>
        <v>0</v>
      </c>
      <c r="Q504" s="115"/>
      <c r="R504" s="116">
        <f t="shared" si="93"/>
        <v>0</v>
      </c>
      <c r="S504" s="117">
        <f t="shared" si="94"/>
        <v>0</v>
      </c>
      <c r="T504" s="118">
        <f t="shared" si="95"/>
        <v>0</v>
      </c>
      <c r="U504" s="120"/>
      <c r="V504" s="89"/>
    </row>
    <row r="505" spans="1:22" s="113" customFormat="1" ht="30" hidden="1" customHeight="1">
      <c r="A505" s="128">
        <f>'CONSTRUCTION COST ESTIMATE'!A505</f>
        <v>0</v>
      </c>
      <c r="B505" s="246">
        <f>'CONSTRUCTION COST ESTIMATE'!B505</f>
        <v>603.07799999999997</v>
      </c>
      <c r="C505" s="131" t="str">
        <f>'CONSTRUCTION COST ESTIMATE'!C505</f>
        <v>116 INCH X 180 INCH HORIZONTAL ELLIPTICAL REINFORCED CONCRETE PIPE (RCP) (CLASS V)</v>
      </c>
      <c r="D505" s="130">
        <f>'CONSTRUCTION COST ESTIMATE'!BA505</f>
        <v>0</v>
      </c>
      <c r="E505" s="114">
        <f>'CONSTRUCTION COST ESTIMATE'!BC505</f>
        <v>0</v>
      </c>
      <c r="F505" s="129" t="str">
        <f>'CONSTRUCTION COST ESTIMATE'!BB505</f>
        <v>LF</v>
      </c>
      <c r="G505" s="115"/>
      <c r="H505" s="116">
        <f t="shared" si="88"/>
        <v>0</v>
      </c>
      <c r="I505" s="115"/>
      <c r="J505" s="116">
        <f t="shared" si="89"/>
        <v>0</v>
      </c>
      <c r="K505" s="115"/>
      <c r="L505" s="116">
        <f t="shared" si="90"/>
        <v>0</v>
      </c>
      <c r="M505" s="115"/>
      <c r="N505" s="116">
        <f t="shared" si="91"/>
        <v>0</v>
      </c>
      <c r="O505" s="115"/>
      <c r="P505" s="116">
        <f t="shared" si="92"/>
        <v>0</v>
      </c>
      <c r="Q505" s="115"/>
      <c r="R505" s="116">
        <f t="shared" si="93"/>
        <v>0</v>
      </c>
      <c r="S505" s="117">
        <f t="shared" si="94"/>
        <v>0</v>
      </c>
      <c r="T505" s="118">
        <f t="shared" si="95"/>
        <v>0</v>
      </c>
      <c r="U505" s="120"/>
      <c r="V505" s="89"/>
    </row>
    <row r="506" spans="1:22" s="113" customFormat="1" ht="30" hidden="1" customHeight="1">
      <c r="A506" s="128">
        <f>'CONSTRUCTION COST ESTIMATE'!A506</f>
        <v>0</v>
      </c>
      <c r="B506" s="246">
        <f>'CONSTRUCTION COST ESTIMATE'!B506</f>
        <v>603.08000000000004</v>
      </c>
      <c r="C506" s="131" t="str">
        <f>'CONSTRUCTION COST ESTIMATE'!C506</f>
        <v>12 INCH REINFORCED CONCRETE PIPE (CLASS III)</v>
      </c>
      <c r="D506" s="130">
        <f>'CONSTRUCTION COST ESTIMATE'!BA506</f>
        <v>0</v>
      </c>
      <c r="E506" s="114">
        <f>'CONSTRUCTION COST ESTIMATE'!BC506</f>
        <v>0</v>
      </c>
      <c r="F506" s="129" t="str">
        <f>'CONSTRUCTION COST ESTIMATE'!BB506</f>
        <v>LF</v>
      </c>
      <c r="G506" s="115"/>
      <c r="H506" s="116">
        <f t="shared" si="88"/>
        <v>0</v>
      </c>
      <c r="I506" s="115"/>
      <c r="J506" s="116">
        <f t="shared" si="89"/>
        <v>0</v>
      </c>
      <c r="K506" s="115"/>
      <c r="L506" s="116">
        <f t="shared" si="90"/>
        <v>0</v>
      </c>
      <c r="M506" s="115"/>
      <c r="N506" s="116">
        <f t="shared" si="91"/>
        <v>0</v>
      </c>
      <c r="O506" s="115"/>
      <c r="P506" s="116">
        <f t="shared" si="92"/>
        <v>0</v>
      </c>
      <c r="Q506" s="115"/>
      <c r="R506" s="116">
        <f t="shared" si="93"/>
        <v>0</v>
      </c>
      <c r="S506" s="117">
        <f t="shared" si="94"/>
        <v>0</v>
      </c>
      <c r="T506" s="118">
        <f t="shared" si="95"/>
        <v>0</v>
      </c>
      <c r="U506" s="120"/>
      <c r="V506" s="89"/>
    </row>
    <row r="507" spans="1:22" s="113" customFormat="1" ht="30" hidden="1" customHeight="1">
      <c r="A507" s="128">
        <f>'CONSTRUCTION COST ESTIMATE'!A507</f>
        <v>0</v>
      </c>
      <c r="B507" s="246">
        <f>'CONSTRUCTION COST ESTIMATE'!B507</f>
        <v>603.08100000000002</v>
      </c>
      <c r="C507" s="131" t="str">
        <f>'CONSTRUCTION COST ESTIMATE'!C507</f>
        <v>12 INCH REINFORCED CONCRETE PIPE (CLASS IV)</v>
      </c>
      <c r="D507" s="130">
        <f>'CONSTRUCTION COST ESTIMATE'!BA507</f>
        <v>0</v>
      </c>
      <c r="E507" s="114">
        <f>'CONSTRUCTION COST ESTIMATE'!BC507</f>
        <v>0</v>
      </c>
      <c r="F507" s="129" t="str">
        <f>'CONSTRUCTION COST ESTIMATE'!BB507</f>
        <v>LF</v>
      </c>
      <c r="G507" s="115"/>
      <c r="H507" s="116">
        <f t="shared" si="88"/>
        <v>0</v>
      </c>
      <c r="I507" s="115"/>
      <c r="J507" s="116">
        <f t="shared" si="89"/>
        <v>0</v>
      </c>
      <c r="K507" s="115"/>
      <c r="L507" s="116">
        <f t="shared" si="90"/>
        <v>0</v>
      </c>
      <c r="M507" s="115"/>
      <c r="N507" s="116">
        <f t="shared" si="91"/>
        <v>0</v>
      </c>
      <c r="O507" s="115"/>
      <c r="P507" s="116">
        <f t="shared" si="92"/>
        <v>0</v>
      </c>
      <c r="Q507" s="115"/>
      <c r="R507" s="116">
        <f t="shared" si="93"/>
        <v>0</v>
      </c>
      <c r="S507" s="117">
        <f t="shared" si="94"/>
        <v>0</v>
      </c>
      <c r="T507" s="118">
        <f t="shared" si="95"/>
        <v>0</v>
      </c>
      <c r="U507" s="120"/>
      <c r="V507" s="89"/>
    </row>
    <row r="508" spans="1:22" s="113" customFormat="1" ht="30" hidden="1" customHeight="1">
      <c r="A508" s="128">
        <f>'CONSTRUCTION COST ESTIMATE'!A508</f>
        <v>0</v>
      </c>
      <c r="B508" s="246">
        <f>'CONSTRUCTION COST ESTIMATE'!B508</f>
        <v>603.08199999999999</v>
      </c>
      <c r="C508" s="131" t="str">
        <f>'CONSTRUCTION COST ESTIMATE'!C508</f>
        <v>12 INCH REINFORCED CONCRETE PIPE (CLASS V)</v>
      </c>
      <c r="D508" s="130">
        <f>'CONSTRUCTION COST ESTIMATE'!BA508</f>
        <v>0</v>
      </c>
      <c r="E508" s="114">
        <f>'CONSTRUCTION COST ESTIMATE'!BC508</f>
        <v>0</v>
      </c>
      <c r="F508" s="129" t="str">
        <f>'CONSTRUCTION COST ESTIMATE'!BB508</f>
        <v>LF</v>
      </c>
      <c r="G508" s="115"/>
      <c r="H508" s="116">
        <f t="shared" si="88"/>
        <v>0</v>
      </c>
      <c r="I508" s="115"/>
      <c r="J508" s="116">
        <f t="shared" si="89"/>
        <v>0</v>
      </c>
      <c r="K508" s="115"/>
      <c r="L508" s="116">
        <f t="shared" si="90"/>
        <v>0</v>
      </c>
      <c r="M508" s="115"/>
      <c r="N508" s="116">
        <f t="shared" si="91"/>
        <v>0</v>
      </c>
      <c r="O508" s="115"/>
      <c r="P508" s="116">
        <f t="shared" si="92"/>
        <v>0</v>
      </c>
      <c r="Q508" s="115"/>
      <c r="R508" s="116">
        <f t="shared" si="93"/>
        <v>0</v>
      </c>
      <c r="S508" s="117">
        <f t="shared" si="94"/>
        <v>0</v>
      </c>
      <c r="T508" s="118">
        <f t="shared" si="95"/>
        <v>0</v>
      </c>
      <c r="U508" s="120"/>
      <c r="V508" s="89"/>
    </row>
    <row r="509" spans="1:22" s="113" customFormat="1" ht="30" hidden="1" customHeight="1">
      <c r="A509" s="128">
        <f>'CONSTRUCTION COST ESTIMATE'!A509</f>
        <v>0</v>
      </c>
      <c r="B509" s="246">
        <f>'CONSTRUCTION COST ESTIMATE'!B509</f>
        <v>603.08299999999997</v>
      </c>
      <c r="C509" s="131" t="str">
        <f>'CONSTRUCTION COST ESTIMATE'!C509</f>
        <v>15 INCH REINFORCED CONCRETE PIPE (CLASS III)</v>
      </c>
      <c r="D509" s="130">
        <f>'CONSTRUCTION COST ESTIMATE'!BA509</f>
        <v>0</v>
      </c>
      <c r="E509" s="114">
        <f>'CONSTRUCTION COST ESTIMATE'!BC509</f>
        <v>0</v>
      </c>
      <c r="F509" s="129" t="str">
        <f>'CONSTRUCTION COST ESTIMATE'!BB509</f>
        <v>LF</v>
      </c>
      <c r="G509" s="115"/>
      <c r="H509" s="116">
        <f t="shared" si="88"/>
        <v>0</v>
      </c>
      <c r="I509" s="115"/>
      <c r="J509" s="116">
        <f t="shared" si="89"/>
        <v>0</v>
      </c>
      <c r="K509" s="115"/>
      <c r="L509" s="116">
        <f t="shared" si="90"/>
        <v>0</v>
      </c>
      <c r="M509" s="115"/>
      <c r="N509" s="116">
        <f t="shared" si="91"/>
        <v>0</v>
      </c>
      <c r="O509" s="115"/>
      <c r="P509" s="116">
        <f t="shared" si="92"/>
        <v>0</v>
      </c>
      <c r="Q509" s="115"/>
      <c r="R509" s="116">
        <f t="shared" si="93"/>
        <v>0</v>
      </c>
      <c r="S509" s="117">
        <f t="shared" si="94"/>
        <v>0</v>
      </c>
      <c r="T509" s="118">
        <f t="shared" si="95"/>
        <v>0</v>
      </c>
      <c r="U509" s="120"/>
      <c r="V509" s="89"/>
    </row>
    <row r="510" spans="1:22" s="113" customFormat="1" ht="30" hidden="1" customHeight="1">
      <c r="A510" s="128">
        <f>'CONSTRUCTION COST ESTIMATE'!A510</f>
        <v>0</v>
      </c>
      <c r="B510" s="246">
        <f>'CONSTRUCTION COST ESTIMATE'!B510</f>
        <v>603.08399999999995</v>
      </c>
      <c r="C510" s="131" t="str">
        <f>'CONSTRUCTION COST ESTIMATE'!C510</f>
        <v>15 INCH REINFORCED CONCRETE PIPE (CLASS IV)</v>
      </c>
      <c r="D510" s="130">
        <f>'CONSTRUCTION COST ESTIMATE'!BA510</f>
        <v>0</v>
      </c>
      <c r="E510" s="114">
        <f>'CONSTRUCTION COST ESTIMATE'!BC510</f>
        <v>0</v>
      </c>
      <c r="F510" s="129" t="str">
        <f>'CONSTRUCTION COST ESTIMATE'!BB510</f>
        <v>LF</v>
      </c>
      <c r="G510" s="115"/>
      <c r="H510" s="116">
        <f t="shared" si="88"/>
        <v>0</v>
      </c>
      <c r="I510" s="115"/>
      <c r="J510" s="116">
        <f t="shared" si="89"/>
        <v>0</v>
      </c>
      <c r="K510" s="115"/>
      <c r="L510" s="116">
        <f t="shared" si="90"/>
        <v>0</v>
      </c>
      <c r="M510" s="115"/>
      <c r="N510" s="116">
        <f t="shared" si="91"/>
        <v>0</v>
      </c>
      <c r="O510" s="115"/>
      <c r="P510" s="116">
        <f t="shared" si="92"/>
        <v>0</v>
      </c>
      <c r="Q510" s="115"/>
      <c r="R510" s="116">
        <f t="shared" si="93"/>
        <v>0</v>
      </c>
      <c r="S510" s="117">
        <f t="shared" si="94"/>
        <v>0</v>
      </c>
      <c r="T510" s="118">
        <f t="shared" si="95"/>
        <v>0</v>
      </c>
      <c r="U510" s="120"/>
      <c r="V510" s="89"/>
    </row>
    <row r="511" spans="1:22" s="113" customFormat="1" ht="30" hidden="1" customHeight="1">
      <c r="A511" s="128">
        <f>'CONSTRUCTION COST ESTIMATE'!A511</f>
        <v>0</v>
      </c>
      <c r="B511" s="246">
        <f>'CONSTRUCTION COST ESTIMATE'!B511</f>
        <v>603.08500000000004</v>
      </c>
      <c r="C511" s="131" t="str">
        <f>'CONSTRUCTION COST ESTIMATE'!C511</f>
        <v>15 INCH REINFORCED CONCRETE PIPE (CLASS V)</v>
      </c>
      <c r="D511" s="130">
        <f>'CONSTRUCTION COST ESTIMATE'!BA511</f>
        <v>0</v>
      </c>
      <c r="E511" s="114">
        <f>'CONSTRUCTION COST ESTIMATE'!BC511</f>
        <v>0</v>
      </c>
      <c r="F511" s="129" t="str">
        <f>'CONSTRUCTION COST ESTIMATE'!BB511</f>
        <v>LF</v>
      </c>
      <c r="G511" s="115"/>
      <c r="H511" s="116">
        <f t="shared" si="88"/>
        <v>0</v>
      </c>
      <c r="I511" s="115"/>
      <c r="J511" s="116">
        <f t="shared" si="89"/>
        <v>0</v>
      </c>
      <c r="K511" s="115"/>
      <c r="L511" s="116">
        <f t="shared" si="90"/>
        <v>0</v>
      </c>
      <c r="M511" s="115"/>
      <c r="N511" s="116">
        <f t="shared" si="91"/>
        <v>0</v>
      </c>
      <c r="O511" s="115"/>
      <c r="P511" s="116">
        <f t="shared" si="92"/>
        <v>0</v>
      </c>
      <c r="Q511" s="115"/>
      <c r="R511" s="116">
        <f t="shared" si="93"/>
        <v>0</v>
      </c>
      <c r="S511" s="117">
        <f t="shared" si="94"/>
        <v>0</v>
      </c>
      <c r="T511" s="118">
        <f t="shared" si="95"/>
        <v>0</v>
      </c>
      <c r="U511" s="120"/>
      <c r="V511" s="89"/>
    </row>
    <row r="512" spans="1:22" s="113" customFormat="1" ht="30" hidden="1" customHeight="1">
      <c r="A512" s="128">
        <f>'CONSTRUCTION COST ESTIMATE'!A512</f>
        <v>0</v>
      </c>
      <c r="B512" s="246">
        <f>'CONSTRUCTION COST ESTIMATE'!B512</f>
        <v>603.08600000000001</v>
      </c>
      <c r="C512" s="131" t="str">
        <f>'CONSTRUCTION COST ESTIMATE'!C512</f>
        <v>18 INCH REINFORCED CONCRETE PIPE (CLASS III)</v>
      </c>
      <c r="D512" s="130">
        <f>'CONSTRUCTION COST ESTIMATE'!BA512</f>
        <v>0</v>
      </c>
      <c r="E512" s="114">
        <f>'CONSTRUCTION COST ESTIMATE'!BC512</f>
        <v>0</v>
      </c>
      <c r="F512" s="129" t="str">
        <f>'CONSTRUCTION COST ESTIMATE'!BB512</f>
        <v>LF</v>
      </c>
      <c r="G512" s="115"/>
      <c r="H512" s="116">
        <f t="shared" si="88"/>
        <v>0</v>
      </c>
      <c r="I512" s="115"/>
      <c r="J512" s="116">
        <f t="shared" si="89"/>
        <v>0</v>
      </c>
      <c r="K512" s="115"/>
      <c r="L512" s="116">
        <f t="shared" si="90"/>
        <v>0</v>
      </c>
      <c r="M512" s="115"/>
      <c r="N512" s="116">
        <f t="shared" si="91"/>
        <v>0</v>
      </c>
      <c r="O512" s="115"/>
      <c r="P512" s="116">
        <f t="shared" si="92"/>
        <v>0</v>
      </c>
      <c r="Q512" s="115"/>
      <c r="R512" s="116">
        <f t="shared" si="93"/>
        <v>0</v>
      </c>
      <c r="S512" s="117">
        <f t="shared" si="94"/>
        <v>0</v>
      </c>
      <c r="T512" s="118">
        <f t="shared" si="95"/>
        <v>0</v>
      </c>
      <c r="U512" s="120"/>
      <c r="V512" s="89"/>
    </row>
    <row r="513" spans="1:22" s="113" customFormat="1" ht="30" hidden="1" customHeight="1">
      <c r="A513" s="128">
        <f>'CONSTRUCTION COST ESTIMATE'!A513</f>
        <v>0</v>
      </c>
      <c r="B513" s="246">
        <f>'CONSTRUCTION COST ESTIMATE'!B513</f>
        <v>603.08699999999999</v>
      </c>
      <c r="C513" s="131" t="str">
        <f>'CONSTRUCTION COST ESTIMATE'!C513</f>
        <v>18 INCH REINFORCED CONCRETE PIPE (CLASS IV)</v>
      </c>
      <c r="D513" s="130">
        <f>'CONSTRUCTION COST ESTIMATE'!BA513</f>
        <v>0</v>
      </c>
      <c r="E513" s="114">
        <f>'CONSTRUCTION COST ESTIMATE'!BC513</f>
        <v>0</v>
      </c>
      <c r="F513" s="129" t="str">
        <f>'CONSTRUCTION COST ESTIMATE'!BB513</f>
        <v>LF</v>
      </c>
      <c r="G513" s="115"/>
      <c r="H513" s="116">
        <f t="shared" si="88"/>
        <v>0</v>
      </c>
      <c r="I513" s="115"/>
      <c r="J513" s="116">
        <f t="shared" si="89"/>
        <v>0</v>
      </c>
      <c r="K513" s="115"/>
      <c r="L513" s="116">
        <f t="shared" si="90"/>
        <v>0</v>
      </c>
      <c r="M513" s="115"/>
      <c r="N513" s="116">
        <f t="shared" si="91"/>
        <v>0</v>
      </c>
      <c r="O513" s="115"/>
      <c r="P513" s="116">
        <f t="shared" si="92"/>
        <v>0</v>
      </c>
      <c r="Q513" s="115"/>
      <c r="R513" s="116">
        <f t="shared" si="93"/>
        <v>0</v>
      </c>
      <c r="S513" s="117">
        <f t="shared" si="94"/>
        <v>0</v>
      </c>
      <c r="T513" s="118">
        <f t="shared" si="95"/>
        <v>0</v>
      </c>
      <c r="U513" s="120"/>
      <c r="V513" s="89"/>
    </row>
    <row r="514" spans="1:22" s="113" customFormat="1" ht="30" hidden="1" customHeight="1">
      <c r="A514" s="128">
        <f>'CONSTRUCTION COST ESTIMATE'!A514</f>
        <v>0</v>
      </c>
      <c r="B514" s="246">
        <f>'CONSTRUCTION COST ESTIMATE'!B514</f>
        <v>603.08799999999997</v>
      </c>
      <c r="C514" s="131" t="str">
        <f>'CONSTRUCTION COST ESTIMATE'!C514</f>
        <v>18 INCH REINFORCED CONCRETE PIPE (CLASS V)</v>
      </c>
      <c r="D514" s="130">
        <f>'CONSTRUCTION COST ESTIMATE'!BA514</f>
        <v>0</v>
      </c>
      <c r="E514" s="114">
        <f>'CONSTRUCTION COST ESTIMATE'!BC514</f>
        <v>0</v>
      </c>
      <c r="F514" s="129" t="str">
        <f>'CONSTRUCTION COST ESTIMATE'!BB514</f>
        <v>LF</v>
      </c>
      <c r="G514" s="115"/>
      <c r="H514" s="116">
        <f t="shared" si="88"/>
        <v>0</v>
      </c>
      <c r="I514" s="115"/>
      <c r="J514" s="116">
        <f t="shared" si="89"/>
        <v>0</v>
      </c>
      <c r="K514" s="115"/>
      <c r="L514" s="116">
        <f t="shared" si="90"/>
        <v>0</v>
      </c>
      <c r="M514" s="115"/>
      <c r="N514" s="116">
        <f t="shared" si="91"/>
        <v>0</v>
      </c>
      <c r="O514" s="115"/>
      <c r="P514" s="116">
        <f t="shared" si="92"/>
        <v>0</v>
      </c>
      <c r="Q514" s="115"/>
      <c r="R514" s="116">
        <f t="shared" si="93"/>
        <v>0</v>
      </c>
      <c r="S514" s="117">
        <f t="shared" si="94"/>
        <v>0</v>
      </c>
      <c r="T514" s="118">
        <f t="shared" si="95"/>
        <v>0</v>
      </c>
      <c r="U514" s="120"/>
      <c r="V514" s="89"/>
    </row>
    <row r="515" spans="1:22" s="113" customFormat="1" ht="30" hidden="1" customHeight="1">
      <c r="A515" s="128">
        <f>'CONSTRUCTION COST ESTIMATE'!A515</f>
        <v>0</v>
      </c>
      <c r="B515" s="246">
        <f>'CONSTRUCTION COST ESTIMATE'!B515</f>
        <v>603.08900000000006</v>
      </c>
      <c r="C515" s="131" t="str">
        <f>'CONSTRUCTION COST ESTIMATE'!C515</f>
        <v>21 INCH REINFORCED CONCRETE PIPE (CLASS III)</v>
      </c>
      <c r="D515" s="130">
        <f>'CONSTRUCTION COST ESTIMATE'!BA515</f>
        <v>0</v>
      </c>
      <c r="E515" s="114">
        <f>'CONSTRUCTION COST ESTIMATE'!BC515</f>
        <v>0</v>
      </c>
      <c r="F515" s="129" t="str">
        <f>'CONSTRUCTION COST ESTIMATE'!BB515</f>
        <v>LF</v>
      </c>
      <c r="G515" s="115"/>
      <c r="H515" s="116">
        <f t="shared" si="88"/>
        <v>0</v>
      </c>
      <c r="I515" s="115"/>
      <c r="J515" s="116">
        <f t="shared" si="89"/>
        <v>0</v>
      </c>
      <c r="K515" s="115"/>
      <c r="L515" s="116">
        <f t="shared" si="90"/>
        <v>0</v>
      </c>
      <c r="M515" s="115"/>
      <c r="N515" s="116">
        <f t="shared" si="91"/>
        <v>0</v>
      </c>
      <c r="O515" s="115"/>
      <c r="P515" s="116">
        <f t="shared" si="92"/>
        <v>0</v>
      </c>
      <c r="Q515" s="115"/>
      <c r="R515" s="116">
        <f t="shared" si="93"/>
        <v>0</v>
      </c>
      <c r="S515" s="117">
        <f t="shared" si="94"/>
        <v>0</v>
      </c>
      <c r="T515" s="118">
        <f t="shared" si="95"/>
        <v>0</v>
      </c>
      <c r="U515" s="120"/>
      <c r="V515" s="89"/>
    </row>
    <row r="516" spans="1:22" s="113" customFormat="1" ht="30" hidden="1" customHeight="1">
      <c r="A516" s="128">
        <f>'CONSTRUCTION COST ESTIMATE'!A516</f>
        <v>0</v>
      </c>
      <c r="B516" s="246">
        <f>'CONSTRUCTION COST ESTIMATE'!B516</f>
        <v>603.09</v>
      </c>
      <c r="C516" s="131" t="str">
        <f>'CONSTRUCTION COST ESTIMATE'!C516</f>
        <v>21 INCH REINFORCED CONCRETE PIPE (CLASS IV)</v>
      </c>
      <c r="D516" s="130">
        <f>'CONSTRUCTION COST ESTIMATE'!BA516</f>
        <v>0</v>
      </c>
      <c r="E516" s="114">
        <f>'CONSTRUCTION COST ESTIMATE'!BC516</f>
        <v>0</v>
      </c>
      <c r="F516" s="129" t="str">
        <f>'CONSTRUCTION COST ESTIMATE'!BB516</f>
        <v>LF</v>
      </c>
      <c r="G516" s="115"/>
      <c r="H516" s="116">
        <f t="shared" si="88"/>
        <v>0</v>
      </c>
      <c r="I516" s="115"/>
      <c r="J516" s="116">
        <f t="shared" si="89"/>
        <v>0</v>
      </c>
      <c r="K516" s="115"/>
      <c r="L516" s="116">
        <f t="shared" si="90"/>
        <v>0</v>
      </c>
      <c r="M516" s="115"/>
      <c r="N516" s="116">
        <f t="shared" si="91"/>
        <v>0</v>
      </c>
      <c r="O516" s="115"/>
      <c r="P516" s="116">
        <f t="shared" si="92"/>
        <v>0</v>
      </c>
      <c r="Q516" s="115"/>
      <c r="R516" s="116">
        <f t="shared" si="93"/>
        <v>0</v>
      </c>
      <c r="S516" s="117">
        <f t="shared" si="94"/>
        <v>0</v>
      </c>
      <c r="T516" s="118">
        <f t="shared" si="95"/>
        <v>0</v>
      </c>
      <c r="U516" s="120"/>
      <c r="V516" s="89"/>
    </row>
    <row r="517" spans="1:22" s="113" customFormat="1" ht="30" hidden="1" customHeight="1">
      <c r="A517" s="128">
        <f>'CONSTRUCTION COST ESTIMATE'!A517</f>
        <v>0</v>
      </c>
      <c r="B517" s="246">
        <f>'CONSTRUCTION COST ESTIMATE'!B517</f>
        <v>603.09100000000001</v>
      </c>
      <c r="C517" s="131" t="str">
        <f>'CONSTRUCTION COST ESTIMATE'!C517</f>
        <v>21 INCH REINFORCED CONCRETE PIPE (CLASS V)</v>
      </c>
      <c r="D517" s="130">
        <f>'CONSTRUCTION COST ESTIMATE'!BA517</f>
        <v>0</v>
      </c>
      <c r="E517" s="114">
        <f>'CONSTRUCTION COST ESTIMATE'!BC517</f>
        <v>0</v>
      </c>
      <c r="F517" s="129" t="str">
        <f>'CONSTRUCTION COST ESTIMATE'!BB517</f>
        <v>LF</v>
      </c>
      <c r="G517" s="115"/>
      <c r="H517" s="116">
        <f t="shared" si="88"/>
        <v>0</v>
      </c>
      <c r="I517" s="115"/>
      <c r="J517" s="116">
        <f t="shared" si="89"/>
        <v>0</v>
      </c>
      <c r="K517" s="115"/>
      <c r="L517" s="116">
        <f t="shared" si="90"/>
        <v>0</v>
      </c>
      <c r="M517" s="115"/>
      <c r="N517" s="116">
        <f t="shared" si="91"/>
        <v>0</v>
      </c>
      <c r="O517" s="115"/>
      <c r="P517" s="116">
        <f t="shared" si="92"/>
        <v>0</v>
      </c>
      <c r="Q517" s="115"/>
      <c r="R517" s="116">
        <f t="shared" si="93"/>
        <v>0</v>
      </c>
      <c r="S517" s="117">
        <f t="shared" si="94"/>
        <v>0</v>
      </c>
      <c r="T517" s="118">
        <f t="shared" si="95"/>
        <v>0</v>
      </c>
      <c r="U517" s="120"/>
      <c r="V517" s="89"/>
    </row>
    <row r="518" spans="1:22" s="113" customFormat="1" ht="30" hidden="1" customHeight="1">
      <c r="A518" s="128">
        <f>'CONSTRUCTION COST ESTIMATE'!A518</f>
        <v>0</v>
      </c>
      <c r="B518" s="246">
        <f>'CONSTRUCTION COST ESTIMATE'!B518</f>
        <v>603.09199999999998</v>
      </c>
      <c r="C518" s="131" t="str">
        <f>'CONSTRUCTION COST ESTIMATE'!C518</f>
        <v>24 INCH REINFORCED CONCRETE PIPE (CLASS III)</v>
      </c>
      <c r="D518" s="130">
        <f>'CONSTRUCTION COST ESTIMATE'!BA518</f>
        <v>0</v>
      </c>
      <c r="E518" s="114">
        <f>'CONSTRUCTION COST ESTIMATE'!BC518</f>
        <v>0</v>
      </c>
      <c r="F518" s="129" t="str">
        <f>'CONSTRUCTION COST ESTIMATE'!BB518</f>
        <v>LF</v>
      </c>
      <c r="G518" s="115"/>
      <c r="H518" s="116">
        <f t="shared" si="88"/>
        <v>0</v>
      </c>
      <c r="I518" s="115"/>
      <c r="J518" s="116">
        <f t="shared" si="89"/>
        <v>0</v>
      </c>
      <c r="K518" s="115"/>
      <c r="L518" s="116">
        <f t="shared" si="90"/>
        <v>0</v>
      </c>
      <c r="M518" s="115"/>
      <c r="N518" s="116">
        <f t="shared" si="91"/>
        <v>0</v>
      </c>
      <c r="O518" s="115"/>
      <c r="P518" s="116">
        <f t="shared" si="92"/>
        <v>0</v>
      </c>
      <c r="Q518" s="115"/>
      <c r="R518" s="116">
        <f t="shared" si="93"/>
        <v>0</v>
      </c>
      <c r="S518" s="117">
        <f t="shared" si="94"/>
        <v>0</v>
      </c>
      <c r="T518" s="118">
        <f t="shared" si="95"/>
        <v>0</v>
      </c>
      <c r="U518" s="120"/>
      <c r="V518" s="89"/>
    </row>
    <row r="519" spans="1:22" s="113" customFormat="1" ht="30" hidden="1" customHeight="1">
      <c r="A519" s="128">
        <f>'CONSTRUCTION COST ESTIMATE'!A519</f>
        <v>0</v>
      </c>
      <c r="B519" s="246">
        <f>'CONSTRUCTION COST ESTIMATE'!B519</f>
        <v>603.09299999999996</v>
      </c>
      <c r="C519" s="131" t="str">
        <f>'CONSTRUCTION COST ESTIMATE'!C519</f>
        <v>24 INCH REINFORCED CONCRETE PIPE (CLASS IV)</v>
      </c>
      <c r="D519" s="130">
        <f>'CONSTRUCTION COST ESTIMATE'!BA519</f>
        <v>0</v>
      </c>
      <c r="E519" s="114">
        <f>'CONSTRUCTION COST ESTIMATE'!BC519</f>
        <v>0</v>
      </c>
      <c r="F519" s="129" t="str">
        <f>'CONSTRUCTION COST ESTIMATE'!BB519</f>
        <v>LF</v>
      </c>
      <c r="G519" s="115"/>
      <c r="H519" s="116">
        <f t="shared" si="88"/>
        <v>0</v>
      </c>
      <c r="I519" s="115"/>
      <c r="J519" s="116">
        <f t="shared" si="89"/>
        <v>0</v>
      </c>
      <c r="K519" s="115"/>
      <c r="L519" s="116">
        <f t="shared" si="90"/>
        <v>0</v>
      </c>
      <c r="M519" s="115"/>
      <c r="N519" s="116">
        <f t="shared" si="91"/>
        <v>0</v>
      </c>
      <c r="O519" s="115"/>
      <c r="P519" s="116">
        <f t="shared" si="92"/>
        <v>0</v>
      </c>
      <c r="Q519" s="115"/>
      <c r="R519" s="116">
        <f t="shared" si="93"/>
        <v>0</v>
      </c>
      <c r="S519" s="117">
        <f t="shared" si="94"/>
        <v>0</v>
      </c>
      <c r="T519" s="118">
        <f t="shared" si="95"/>
        <v>0</v>
      </c>
      <c r="U519" s="120"/>
      <c r="V519" s="89"/>
    </row>
    <row r="520" spans="1:22" s="113" customFormat="1" ht="30" hidden="1" customHeight="1">
      <c r="A520" s="128">
        <f>'CONSTRUCTION COST ESTIMATE'!A520</f>
        <v>0</v>
      </c>
      <c r="B520" s="246">
        <f>'CONSTRUCTION COST ESTIMATE'!B520</f>
        <v>603.09400000000005</v>
      </c>
      <c r="C520" s="131" t="str">
        <f>'CONSTRUCTION COST ESTIMATE'!C520</f>
        <v>24 INCH REINFORCED CONCRETE PIPE (CLASS V)</v>
      </c>
      <c r="D520" s="130">
        <f>'CONSTRUCTION COST ESTIMATE'!BA520</f>
        <v>0</v>
      </c>
      <c r="E520" s="114">
        <f>'CONSTRUCTION COST ESTIMATE'!BC520</f>
        <v>0</v>
      </c>
      <c r="F520" s="129" t="str">
        <f>'CONSTRUCTION COST ESTIMATE'!BB520</f>
        <v>LF</v>
      </c>
      <c r="G520" s="115"/>
      <c r="H520" s="116">
        <f t="shared" si="88"/>
        <v>0</v>
      </c>
      <c r="I520" s="115"/>
      <c r="J520" s="116">
        <f t="shared" si="89"/>
        <v>0</v>
      </c>
      <c r="K520" s="115"/>
      <c r="L520" s="116">
        <f t="shared" si="90"/>
        <v>0</v>
      </c>
      <c r="M520" s="115"/>
      <c r="N520" s="116">
        <f t="shared" si="91"/>
        <v>0</v>
      </c>
      <c r="O520" s="115"/>
      <c r="P520" s="116">
        <f t="shared" si="92"/>
        <v>0</v>
      </c>
      <c r="Q520" s="115"/>
      <c r="R520" s="116">
        <f t="shared" si="93"/>
        <v>0</v>
      </c>
      <c r="S520" s="117">
        <f t="shared" si="94"/>
        <v>0</v>
      </c>
      <c r="T520" s="118">
        <f t="shared" si="95"/>
        <v>0</v>
      </c>
      <c r="U520" s="120"/>
      <c r="V520" s="89"/>
    </row>
    <row r="521" spans="1:22" s="113" customFormat="1" ht="30" hidden="1" customHeight="1">
      <c r="A521" s="128">
        <f>'CONSTRUCTION COST ESTIMATE'!A521</f>
        <v>0</v>
      </c>
      <c r="B521" s="246">
        <f>'CONSTRUCTION COST ESTIMATE'!B521</f>
        <v>603.09500000000003</v>
      </c>
      <c r="C521" s="131" t="str">
        <f>'CONSTRUCTION COST ESTIMATE'!C521</f>
        <v>30 INCH REINFORCED CONCRETE PIPE (CLASS III)</v>
      </c>
      <c r="D521" s="130">
        <f>'CONSTRUCTION COST ESTIMATE'!BA521</f>
        <v>0</v>
      </c>
      <c r="E521" s="114">
        <f>'CONSTRUCTION COST ESTIMATE'!BC521</f>
        <v>0</v>
      </c>
      <c r="F521" s="129" t="str">
        <f>'CONSTRUCTION COST ESTIMATE'!BB521</f>
        <v>LF</v>
      </c>
      <c r="G521" s="115"/>
      <c r="H521" s="116">
        <f t="shared" si="88"/>
        <v>0</v>
      </c>
      <c r="I521" s="115"/>
      <c r="J521" s="116">
        <f t="shared" si="89"/>
        <v>0</v>
      </c>
      <c r="K521" s="115"/>
      <c r="L521" s="116">
        <f t="shared" si="90"/>
        <v>0</v>
      </c>
      <c r="M521" s="115"/>
      <c r="N521" s="116">
        <f t="shared" si="91"/>
        <v>0</v>
      </c>
      <c r="O521" s="115"/>
      <c r="P521" s="116">
        <f t="shared" si="92"/>
        <v>0</v>
      </c>
      <c r="Q521" s="115"/>
      <c r="R521" s="116">
        <f t="shared" si="93"/>
        <v>0</v>
      </c>
      <c r="S521" s="117">
        <f t="shared" si="94"/>
        <v>0</v>
      </c>
      <c r="T521" s="118">
        <f t="shared" si="95"/>
        <v>0</v>
      </c>
      <c r="U521" s="120"/>
      <c r="V521" s="89"/>
    </row>
    <row r="522" spans="1:22" s="113" customFormat="1" ht="30" hidden="1" customHeight="1">
      <c r="A522" s="128">
        <f>'CONSTRUCTION COST ESTIMATE'!A522</f>
        <v>0</v>
      </c>
      <c r="B522" s="246">
        <f>'CONSTRUCTION COST ESTIMATE'!B522</f>
        <v>603.096</v>
      </c>
      <c r="C522" s="131" t="str">
        <f>'CONSTRUCTION COST ESTIMATE'!C522</f>
        <v>30 INCH REINFORCED CONCRETE PIPE (CLASS IV)</v>
      </c>
      <c r="D522" s="130">
        <f>'CONSTRUCTION COST ESTIMATE'!BA522</f>
        <v>0</v>
      </c>
      <c r="E522" s="114">
        <f>'CONSTRUCTION COST ESTIMATE'!BC522</f>
        <v>0</v>
      </c>
      <c r="F522" s="129" t="str">
        <f>'CONSTRUCTION COST ESTIMATE'!BB522</f>
        <v>LF</v>
      </c>
      <c r="G522" s="115"/>
      <c r="H522" s="116">
        <f t="shared" si="88"/>
        <v>0</v>
      </c>
      <c r="I522" s="115"/>
      <c r="J522" s="116">
        <f t="shared" si="89"/>
        <v>0</v>
      </c>
      <c r="K522" s="115"/>
      <c r="L522" s="116">
        <f t="shared" si="90"/>
        <v>0</v>
      </c>
      <c r="M522" s="115"/>
      <c r="N522" s="116">
        <f t="shared" si="91"/>
        <v>0</v>
      </c>
      <c r="O522" s="115"/>
      <c r="P522" s="116">
        <f t="shared" si="92"/>
        <v>0</v>
      </c>
      <c r="Q522" s="115"/>
      <c r="R522" s="116">
        <f t="shared" si="93"/>
        <v>0</v>
      </c>
      <c r="S522" s="117">
        <f t="shared" si="94"/>
        <v>0</v>
      </c>
      <c r="T522" s="118">
        <f t="shared" si="95"/>
        <v>0</v>
      </c>
      <c r="U522" s="120"/>
      <c r="V522" s="89"/>
    </row>
    <row r="523" spans="1:22" s="113" customFormat="1" ht="30" hidden="1" customHeight="1">
      <c r="A523" s="128">
        <f>'CONSTRUCTION COST ESTIMATE'!A523</f>
        <v>0</v>
      </c>
      <c r="B523" s="246">
        <f>'CONSTRUCTION COST ESTIMATE'!B523</f>
        <v>603.09699999999998</v>
      </c>
      <c r="C523" s="131" t="str">
        <f>'CONSTRUCTION COST ESTIMATE'!C523</f>
        <v>30 INCH REINFORCED CONCRETE PIPE (CLASS V)</v>
      </c>
      <c r="D523" s="130">
        <f>'CONSTRUCTION COST ESTIMATE'!BA523</f>
        <v>0</v>
      </c>
      <c r="E523" s="114">
        <f>'CONSTRUCTION COST ESTIMATE'!BC523</f>
        <v>0</v>
      </c>
      <c r="F523" s="129" t="str">
        <f>'CONSTRUCTION COST ESTIMATE'!BB523</f>
        <v>LF</v>
      </c>
      <c r="G523" s="115"/>
      <c r="H523" s="116">
        <f t="shared" si="88"/>
        <v>0</v>
      </c>
      <c r="I523" s="115"/>
      <c r="J523" s="116">
        <f t="shared" si="89"/>
        <v>0</v>
      </c>
      <c r="K523" s="115"/>
      <c r="L523" s="116">
        <f t="shared" si="90"/>
        <v>0</v>
      </c>
      <c r="M523" s="115"/>
      <c r="N523" s="116">
        <f t="shared" si="91"/>
        <v>0</v>
      </c>
      <c r="O523" s="115"/>
      <c r="P523" s="116">
        <f t="shared" si="92"/>
        <v>0</v>
      </c>
      <c r="Q523" s="115"/>
      <c r="R523" s="116">
        <f t="shared" si="93"/>
        <v>0</v>
      </c>
      <c r="S523" s="117">
        <f t="shared" si="94"/>
        <v>0</v>
      </c>
      <c r="T523" s="118">
        <f t="shared" si="95"/>
        <v>0</v>
      </c>
      <c r="U523" s="120"/>
      <c r="V523" s="89"/>
    </row>
    <row r="524" spans="1:22" s="113" customFormat="1" ht="30" hidden="1" customHeight="1">
      <c r="A524" s="128">
        <f>'CONSTRUCTION COST ESTIMATE'!A524</f>
        <v>0</v>
      </c>
      <c r="B524" s="246">
        <f>'CONSTRUCTION COST ESTIMATE'!B524</f>
        <v>603.09799999999996</v>
      </c>
      <c r="C524" s="131" t="str">
        <f>'CONSTRUCTION COST ESTIMATE'!C524</f>
        <v>36 INCH REINFORCED CONCRETE PIPE (CLASS III)</v>
      </c>
      <c r="D524" s="130">
        <f>'CONSTRUCTION COST ESTIMATE'!BA524</f>
        <v>0</v>
      </c>
      <c r="E524" s="114">
        <f>'CONSTRUCTION COST ESTIMATE'!BC524</f>
        <v>0</v>
      </c>
      <c r="F524" s="129" t="str">
        <f>'CONSTRUCTION COST ESTIMATE'!BB524</f>
        <v>LF</v>
      </c>
      <c r="G524" s="115"/>
      <c r="H524" s="116">
        <f t="shared" si="88"/>
        <v>0</v>
      </c>
      <c r="I524" s="115"/>
      <c r="J524" s="116">
        <f t="shared" si="89"/>
        <v>0</v>
      </c>
      <c r="K524" s="115"/>
      <c r="L524" s="116">
        <f t="shared" si="90"/>
        <v>0</v>
      </c>
      <c r="M524" s="115"/>
      <c r="N524" s="116">
        <f t="shared" si="91"/>
        <v>0</v>
      </c>
      <c r="O524" s="115"/>
      <c r="P524" s="116">
        <f t="shared" si="92"/>
        <v>0</v>
      </c>
      <c r="Q524" s="115"/>
      <c r="R524" s="116">
        <f t="shared" si="93"/>
        <v>0</v>
      </c>
      <c r="S524" s="117">
        <f t="shared" si="94"/>
        <v>0</v>
      </c>
      <c r="T524" s="118">
        <f t="shared" si="95"/>
        <v>0</v>
      </c>
      <c r="U524" s="120"/>
      <c r="V524" s="89"/>
    </row>
    <row r="525" spans="1:22" s="113" customFormat="1" ht="30" hidden="1" customHeight="1">
      <c r="A525" s="128">
        <f>'CONSTRUCTION COST ESTIMATE'!A525</f>
        <v>0</v>
      </c>
      <c r="B525" s="246">
        <f>'CONSTRUCTION COST ESTIMATE'!B525</f>
        <v>603.09900000000005</v>
      </c>
      <c r="C525" s="131" t="str">
        <f>'CONSTRUCTION COST ESTIMATE'!C525</f>
        <v>36 INCH REINFORCED CONCRETE PIPE (CLASS IV)</v>
      </c>
      <c r="D525" s="130">
        <f>'CONSTRUCTION COST ESTIMATE'!BA525</f>
        <v>0</v>
      </c>
      <c r="E525" s="114">
        <f>'CONSTRUCTION COST ESTIMATE'!BC525</f>
        <v>0</v>
      </c>
      <c r="F525" s="129" t="str">
        <f>'CONSTRUCTION COST ESTIMATE'!BB525</f>
        <v>LF</v>
      </c>
      <c r="G525" s="115"/>
      <c r="H525" s="116">
        <f t="shared" si="88"/>
        <v>0</v>
      </c>
      <c r="I525" s="115"/>
      <c r="J525" s="116">
        <f t="shared" si="89"/>
        <v>0</v>
      </c>
      <c r="K525" s="115"/>
      <c r="L525" s="116">
        <f t="shared" si="90"/>
        <v>0</v>
      </c>
      <c r="M525" s="115"/>
      <c r="N525" s="116">
        <f t="shared" si="91"/>
        <v>0</v>
      </c>
      <c r="O525" s="115"/>
      <c r="P525" s="116">
        <f t="shared" si="92"/>
        <v>0</v>
      </c>
      <c r="Q525" s="115"/>
      <c r="R525" s="116">
        <f t="shared" si="93"/>
        <v>0</v>
      </c>
      <c r="S525" s="117">
        <f t="shared" si="94"/>
        <v>0</v>
      </c>
      <c r="T525" s="118">
        <f t="shared" si="95"/>
        <v>0</v>
      </c>
      <c r="U525" s="120"/>
      <c r="V525" s="89"/>
    </row>
    <row r="526" spans="1:22" s="113" customFormat="1" ht="30" hidden="1" customHeight="1">
      <c r="A526" s="128">
        <f>'CONSTRUCTION COST ESTIMATE'!A526</f>
        <v>0</v>
      </c>
      <c r="B526" s="246">
        <f>'CONSTRUCTION COST ESTIMATE'!B526</f>
        <v>603.1</v>
      </c>
      <c r="C526" s="131" t="str">
        <f>'CONSTRUCTION COST ESTIMATE'!C526</f>
        <v>36 INCH REINFORCED CONCRETE PIPE (CLASS V)</v>
      </c>
      <c r="D526" s="130">
        <f>'CONSTRUCTION COST ESTIMATE'!BA526</f>
        <v>0</v>
      </c>
      <c r="E526" s="114">
        <f>'CONSTRUCTION COST ESTIMATE'!BC526</f>
        <v>0</v>
      </c>
      <c r="F526" s="129" t="str">
        <f>'CONSTRUCTION COST ESTIMATE'!BB526</f>
        <v>LF</v>
      </c>
      <c r="G526" s="115"/>
      <c r="H526" s="116">
        <f t="shared" si="88"/>
        <v>0</v>
      </c>
      <c r="I526" s="115"/>
      <c r="J526" s="116">
        <f t="shared" si="89"/>
        <v>0</v>
      </c>
      <c r="K526" s="115"/>
      <c r="L526" s="116">
        <f t="shared" si="90"/>
        <v>0</v>
      </c>
      <c r="M526" s="115"/>
      <c r="N526" s="116">
        <f t="shared" si="91"/>
        <v>0</v>
      </c>
      <c r="O526" s="115"/>
      <c r="P526" s="116">
        <f t="shared" si="92"/>
        <v>0</v>
      </c>
      <c r="Q526" s="115"/>
      <c r="R526" s="116">
        <f t="shared" si="93"/>
        <v>0</v>
      </c>
      <c r="S526" s="117">
        <f t="shared" si="94"/>
        <v>0</v>
      </c>
      <c r="T526" s="118">
        <f t="shared" si="95"/>
        <v>0</v>
      </c>
      <c r="U526" s="120"/>
      <c r="V526" s="89"/>
    </row>
    <row r="527" spans="1:22" s="113" customFormat="1" ht="30" hidden="1" customHeight="1">
      <c r="A527" s="128">
        <f>'CONSTRUCTION COST ESTIMATE'!A527</f>
        <v>0</v>
      </c>
      <c r="B527" s="246">
        <f>'CONSTRUCTION COST ESTIMATE'!B527</f>
        <v>603.101</v>
      </c>
      <c r="C527" s="131" t="str">
        <f>'CONSTRUCTION COST ESTIMATE'!C527</f>
        <v>38 INCH REINFORCED CONCRETE PIPE (CLASS III)</v>
      </c>
      <c r="D527" s="130">
        <f>'CONSTRUCTION COST ESTIMATE'!BA527</f>
        <v>0</v>
      </c>
      <c r="E527" s="114">
        <f>'CONSTRUCTION COST ESTIMATE'!BC527</f>
        <v>0</v>
      </c>
      <c r="F527" s="129" t="str">
        <f>'CONSTRUCTION COST ESTIMATE'!BB527</f>
        <v>LF</v>
      </c>
      <c r="G527" s="115"/>
      <c r="H527" s="116">
        <f t="shared" si="88"/>
        <v>0</v>
      </c>
      <c r="I527" s="115"/>
      <c r="J527" s="116">
        <f t="shared" si="89"/>
        <v>0</v>
      </c>
      <c r="K527" s="115"/>
      <c r="L527" s="116">
        <f t="shared" si="90"/>
        <v>0</v>
      </c>
      <c r="M527" s="115"/>
      <c r="N527" s="116">
        <f t="shared" si="91"/>
        <v>0</v>
      </c>
      <c r="O527" s="115"/>
      <c r="P527" s="116">
        <f t="shared" si="92"/>
        <v>0</v>
      </c>
      <c r="Q527" s="115"/>
      <c r="R527" s="116">
        <f t="shared" si="93"/>
        <v>0</v>
      </c>
      <c r="S527" s="117">
        <f t="shared" si="94"/>
        <v>0</v>
      </c>
      <c r="T527" s="118">
        <f t="shared" si="95"/>
        <v>0</v>
      </c>
      <c r="U527" s="120"/>
      <c r="V527" s="89"/>
    </row>
    <row r="528" spans="1:22" s="113" customFormat="1" ht="30" hidden="1" customHeight="1">
      <c r="A528" s="128">
        <f>'CONSTRUCTION COST ESTIMATE'!A528</f>
        <v>0</v>
      </c>
      <c r="B528" s="246">
        <f>'CONSTRUCTION COST ESTIMATE'!B528</f>
        <v>603.10199999999998</v>
      </c>
      <c r="C528" s="131" t="str">
        <f>'CONSTRUCTION COST ESTIMATE'!C528</f>
        <v>38 INCH REINFORCED CONCRETE PIPE (CLASS IV)</v>
      </c>
      <c r="D528" s="130">
        <f>'CONSTRUCTION COST ESTIMATE'!BA528</f>
        <v>0</v>
      </c>
      <c r="E528" s="114">
        <f>'CONSTRUCTION COST ESTIMATE'!BC528</f>
        <v>0</v>
      </c>
      <c r="F528" s="129" t="str">
        <f>'CONSTRUCTION COST ESTIMATE'!BB528</f>
        <v>LF</v>
      </c>
      <c r="G528" s="115"/>
      <c r="H528" s="116">
        <f t="shared" si="88"/>
        <v>0</v>
      </c>
      <c r="I528" s="115"/>
      <c r="J528" s="116">
        <f t="shared" si="89"/>
        <v>0</v>
      </c>
      <c r="K528" s="115"/>
      <c r="L528" s="116">
        <f t="shared" si="90"/>
        <v>0</v>
      </c>
      <c r="M528" s="115"/>
      <c r="N528" s="116">
        <f t="shared" si="91"/>
        <v>0</v>
      </c>
      <c r="O528" s="115"/>
      <c r="P528" s="116">
        <f t="shared" si="92"/>
        <v>0</v>
      </c>
      <c r="Q528" s="115"/>
      <c r="R528" s="116">
        <f t="shared" si="93"/>
        <v>0</v>
      </c>
      <c r="S528" s="117">
        <f t="shared" si="94"/>
        <v>0</v>
      </c>
      <c r="T528" s="118">
        <f t="shared" si="95"/>
        <v>0</v>
      </c>
      <c r="U528" s="120"/>
      <c r="V528" s="89"/>
    </row>
    <row r="529" spans="1:22" s="113" customFormat="1" ht="30" hidden="1" customHeight="1">
      <c r="A529" s="128">
        <f>'CONSTRUCTION COST ESTIMATE'!A529</f>
        <v>0</v>
      </c>
      <c r="B529" s="246">
        <f>'CONSTRUCTION COST ESTIMATE'!B529</f>
        <v>603.10299999999995</v>
      </c>
      <c r="C529" s="131" t="str">
        <f>'CONSTRUCTION COST ESTIMATE'!C529</f>
        <v>38 INCH REINFORCED CONCRETE PIPE (CLASS V)</v>
      </c>
      <c r="D529" s="130">
        <f>'CONSTRUCTION COST ESTIMATE'!BA529</f>
        <v>0</v>
      </c>
      <c r="E529" s="114">
        <f>'CONSTRUCTION COST ESTIMATE'!BC529</f>
        <v>0</v>
      </c>
      <c r="F529" s="129" t="str">
        <f>'CONSTRUCTION COST ESTIMATE'!BB529</f>
        <v>LF</v>
      </c>
      <c r="G529" s="115"/>
      <c r="H529" s="116">
        <f t="shared" si="88"/>
        <v>0</v>
      </c>
      <c r="I529" s="115"/>
      <c r="J529" s="116">
        <f t="shared" si="89"/>
        <v>0</v>
      </c>
      <c r="K529" s="115"/>
      <c r="L529" s="116">
        <f t="shared" si="90"/>
        <v>0</v>
      </c>
      <c r="M529" s="115"/>
      <c r="N529" s="116">
        <f t="shared" si="91"/>
        <v>0</v>
      </c>
      <c r="O529" s="115"/>
      <c r="P529" s="116">
        <f t="shared" si="92"/>
        <v>0</v>
      </c>
      <c r="Q529" s="115"/>
      <c r="R529" s="116">
        <f t="shared" si="93"/>
        <v>0</v>
      </c>
      <c r="S529" s="117">
        <f t="shared" si="94"/>
        <v>0</v>
      </c>
      <c r="T529" s="118">
        <f t="shared" si="95"/>
        <v>0</v>
      </c>
      <c r="U529" s="120"/>
      <c r="V529" s="89"/>
    </row>
    <row r="530" spans="1:22" s="113" customFormat="1" ht="30" hidden="1" customHeight="1">
      <c r="A530" s="128">
        <f>'CONSTRUCTION COST ESTIMATE'!A530</f>
        <v>0</v>
      </c>
      <c r="B530" s="246">
        <f>'CONSTRUCTION COST ESTIMATE'!B530</f>
        <v>603.10400000000004</v>
      </c>
      <c r="C530" s="131" t="str">
        <f>'CONSTRUCTION COST ESTIMATE'!C530</f>
        <v>42 INCH REINFORCED CONCRETE PIPE (CLASS III)</v>
      </c>
      <c r="D530" s="130">
        <f>'CONSTRUCTION COST ESTIMATE'!BA530</f>
        <v>0</v>
      </c>
      <c r="E530" s="114">
        <f>'CONSTRUCTION COST ESTIMATE'!BC530</f>
        <v>0</v>
      </c>
      <c r="F530" s="129" t="str">
        <f>'CONSTRUCTION COST ESTIMATE'!BB530</f>
        <v>LF</v>
      </c>
      <c r="G530" s="115"/>
      <c r="H530" s="116">
        <f t="shared" si="88"/>
        <v>0</v>
      </c>
      <c r="I530" s="115"/>
      <c r="J530" s="116">
        <f t="shared" si="89"/>
        <v>0</v>
      </c>
      <c r="K530" s="115"/>
      <c r="L530" s="116">
        <f t="shared" si="90"/>
        <v>0</v>
      </c>
      <c r="M530" s="115"/>
      <c r="N530" s="116">
        <f t="shared" si="91"/>
        <v>0</v>
      </c>
      <c r="O530" s="115"/>
      <c r="P530" s="116">
        <f t="shared" si="92"/>
        <v>0</v>
      </c>
      <c r="Q530" s="115"/>
      <c r="R530" s="116">
        <f t="shared" si="93"/>
        <v>0</v>
      </c>
      <c r="S530" s="117">
        <f t="shared" si="94"/>
        <v>0</v>
      </c>
      <c r="T530" s="118">
        <f t="shared" si="95"/>
        <v>0</v>
      </c>
      <c r="U530" s="120"/>
      <c r="V530" s="89"/>
    </row>
    <row r="531" spans="1:22" s="113" customFormat="1" ht="30" hidden="1" customHeight="1">
      <c r="A531" s="128">
        <f>'CONSTRUCTION COST ESTIMATE'!A531</f>
        <v>0</v>
      </c>
      <c r="B531" s="246">
        <f>'CONSTRUCTION COST ESTIMATE'!B531</f>
        <v>603.10500000000002</v>
      </c>
      <c r="C531" s="131" t="str">
        <f>'CONSTRUCTION COST ESTIMATE'!C531</f>
        <v>42 INCH REINFORCED CONCRETE PIPE (CLASS IV)</v>
      </c>
      <c r="D531" s="130">
        <f>'CONSTRUCTION COST ESTIMATE'!BA531</f>
        <v>0</v>
      </c>
      <c r="E531" s="114">
        <f>'CONSTRUCTION COST ESTIMATE'!BC531</f>
        <v>0</v>
      </c>
      <c r="F531" s="129" t="str">
        <f>'CONSTRUCTION COST ESTIMATE'!BB531</f>
        <v>LF</v>
      </c>
      <c r="G531" s="115"/>
      <c r="H531" s="116">
        <f t="shared" si="88"/>
        <v>0</v>
      </c>
      <c r="I531" s="115"/>
      <c r="J531" s="116">
        <f t="shared" si="89"/>
        <v>0</v>
      </c>
      <c r="K531" s="115"/>
      <c r="L531" s="116">
        <f t="shared" si="90"/>
        <v>0</v>
      </c>
      <c r="M531" s="115"/>
      <c r="N531" s="116">
        <f t="shared" si="91"/>
        <v>0</v>
      </c>
      <c r="O531" s="115"/>
      <c r="P531" s="116">
        <f t="shared" si="92"/>
        <v>0</v>
      </c>
      <c r="Q531" s="115"/>
      <c r="R531" s="116">
        <f t="shared" si="93"/>
        <v>0</v>
      </c>
      <c r="S531" s="117">
        <f t="shared" si="94"/>
        <v>0</v>
      </c>
      <c r="T531" s="118">
        <f t="shared" si="95"/>
        <v>0</v>
      </c>
      <c r="U531" s="120"/>
      <c r="V531" s="89"/>
    </row>
    <row r="532" spans="1:22" s="113" customFormat="1" ht="30" hidden="1" customHeight="1">
      <c r="A532" s="128">
        <f>'CONSTRUCTION COST ESTIMATE'!A532</f>
        <v>0</v>
      </c>
      <c r="B532" s="246">
        <f>'CONSTRUCTION COST ESTIMATE'!B532</f>
        <v>603.10599999999999</v>
      </c>
      <c r="C532" s="131" t="str">
        <f>'CONSTRUCTION COST ESTIMATE'!C532</f>
        <v>42 INCH REINFORCED CONCRETE PIPE (CLASS V)</v>
      </c>
      <c r="D532" s="130">
        <f>'CONSTRUCTION COST ESTIMATE'!BA532</f>
        <v>0</v>
      </c>
      <c r="E532" s="114">
        <f>'CONSTRUCTION COST ESTIMATE'!BC532</f>
        <v>0</v>
      </c>
      <c r="F532" s="129" t="str">
        <f>'CONSTRUCTION COST ESTIMATE'!BB532</f>
        <v>LF</v>
      </c>
      <c r="G532" s="115"/>
      <c r="H532" s="116">
        <f t="shared" si="88"/>
        <v>0</v>
      </c>
      <c r="I532" s="115"/>
      <c r="J532" s="116">
        <f t="shared" si="89"/>
        <v>0</v>
      </c>
      <c r="K532" s="115"/>
      <c r="L532" s="116">
        <f t="shared" si="90"/>
        <v>0</v>
      </c>
      <c r="M532" s="115"/>
      <c r="N532" s="116">
        <f t="shared" si="91"/>
        <v>0</v>
      </c>
      <c r="O532" s="115"/>
      <c r="P532" s="116">
        <f t="shared" si="92"/>
        <v>0</v>
      </c>
      <c r="Q532" s="115"/>
      <c r="R532" s="116">
        <f t="shared" si="93"/>
        <v>0</v>
      </c>
      <c r="S532" s="117">
        <f t="shared" si="94"/>
        <v>0</v>
      </c>
      <c r="T532" s="118">
        <f t="shared" si="95"/>
        <v>0</v>
      </c>
      <c r="U532" s="120"/>
      <c r="V532" s="89"/>
    </row>
    <row r="533" spans="1:22" s="113" customFormat="1" ht="30" hidden="1" customHeight="1">
      <c r="A533" s="128">
        <f>'CONSTRUCTION COST ESTIMATE'!A533</f>
        <v>0</v>
      </c>
      <c r="B533" s="246">
        <f>'CONSTRUCTION COST ESTIMATE'!B533</f>
        <v>603.10699999999997</v>
      </c>
      <c r="C533" s="131" t="str">
        <f>'CONSTRUCTION COST ESTIMATE'!C533</f>
        <v>45 INCH REINFORCED CONCRETE PIPE (CLASS III)</v>
      </c>
      <c r="D533" s="130">
        <f>'CONSTRUCTION COST ESTIMATE'!BA533</f>
        <v>0</v>
      </c>
      <c r="E533" s="114">
        <f>'CONSTRUCTION COST ESTIMATE'!BC533</f>
        <v>0</v>
      </c>
      <c r="F533" s="129" t="str">
        <f>'CONSTRUCTION COST ESTIMATE'!BB533</f>
        <v>LF</v>
      </c>
      <c r="G533" s="115"/>
      <c r="H533" s="116">
        <f t="shared" si="88"/>
        <v>0</v>
      </c>
      <c r="I533" s="115"/>
      <c r="J533" s="116">
        <f t="shared" si="89"/>
        <v>0</v>
      </c>
      <c r="K533" s="115"/>
      <c r="L533" s="116">
        <f t="shared" si="90"/>
        <v>0</v>
      </c>
      <c r="M533" s="115"/>
      <c r="N533" s="116">
        <f t="shared" si="91"/>
        <v>0</v>
      </c>
      <c r="O533" s="115"/>
      <c r="P533" s="116">
        <f t="shared" si="92"/>
        <v>0</v>
      </c>
      <c r="Q533" s="115"/>
      <c r="R533" s="116">
        <f t="shared" si="93"/>
        <v>0</v>
      </c>
      <c r="S533" s="117">
        <f t="shared" si="94"/>
        <v>0</v>
      </c>
      <c r="T533" s="118">
        <f t="shared" si="95"/>
        <v>0</v>
      </c>
      <c r="U533" s="120"/>
      <c r="V533" s="89"/>
    </row>
    <row r="534" spans="1:22" s="113" customFormat="1" ht="30" hidden="1" customHeight="1">
      <c r="A534" s="128">
        <f>'CONSTRUCTION COST ESTIMATE'!A534</f>
        <v>0</v>
      </c>
      <c r="B534" s="246">
        <f>'CONSTRUCTION COST ESTIMATE'!B534</f>
        <v>603.10799999999995</v>
      </c>
      <c r="C534" s="131" t="str">
        <f>'CONSTRUCTION COST ESTIMATE'!C534</f>
        <v>45 INCH REINFORCED CONCRETE PIPE (CLASS IV)</v>
      </c>
      <c r="D534" s="130">
        <f>'CONSTRUCTION COST ESTIMATE'!BA534</f>
        <v>0</v>
      </c>
      <c r="E534" s="114">
        <f>'CONSTRUCTION COST ESTIMATE'!BC534</f>
        <v>0</v>
      </c>
      <c r="F534" s="129" t="str">
        <f>'CONSTRUCTION COST ESTIMATE'!BB534</f>
        <v>LF</v>
      </c>
      <c r="G534" s="115"/>
      <c r="H534" s="116">
        <f t="shared" si="88"/>
        <v>0</v>
      </c>
      <c r="I534" s="115"/>
      <c r="J534" s="116">
        <f t="shared" si="89"/>
        <v>0</v>
      </c>
      <c r="K534" s="115"/>
      <c r="L534" s="116">
        <f t="shared" si="90"/>
        <v>0</v>
      </c>
      <c r="M534" s="115"/>
      <c r="N534" s="116">
        <f t="shared" si="91"/>
        <v>0</v>
      </c>
      <c r="O534" s="115"/>
      <c r="P534" s="116">
        <f t="shared" si="92"/>
        <v>0</v>
      </c>
      <c r="Q534" s="115"/>
      <c r="R534" s="116">
        <f t="shared" si="93"/>
        <v>0</v>
      </c>
      <c r="S534" s="117">
        <f t="shared" si="94"/>
        <v>0</v>
      </c>
      <c r="T534" s="118">
        <f t="shared" si="95"/>
        <v>0</v>
      </c>
      <c r="U534" s="120"/>
      <c r="V534" s="89"/>
    </row>
    <row r="535" spans="1:22" s="113" customFormat="1" ht="30" hidden="1" customHeight="1">
      <c r="A535" s="128">
        <f>'CONSTRUCTION COST ESTIMATE'!A535</f>
        <v>0</v>
      </c>
      <c r="B535" s="246">
        <f>'CONSTRUCTION COST ESTIMATE'!B535</f>
        <v>603.10900000000004</v>
      </c>
      <c r="C535" s="131" t="str">
        <f>'CONSTRUCTION COST ESTIMATE'!C535</f>
        <v>45 INCH REINFORCED CONCRETE PIPE (CLASS V)</v>
      </c>
      <c r="D535" s="130">
        <f>'CONSTRUCTION COST ESTIMATE'!BA535</f>
        <v>0</v>
      </c>
      <c r="E535" s="114">
        <f>'CONSTRUCTION COST ESTIMATE'!BC535</f>
        <v>0</v>
      </c>
      <c r="F535" s="129" t="str">
        <f>'CONSTRUCTION COST ESTIMATE'!BB535</f>
        <v>LF</v>
      </c>
      <c r="G535" s="115"/>
      <c r="H535" s="116">
        <f t="shared" si="88"/>
        <v>0</v>
      </c>
      <c r="I535" s="115"/>
      <c r="J535" s="116">
        <f t="shared" si="89"/>
        <v>0</v>
      </c>
      <c r="K535" s="115"/>
      <c r="L535" s="116">
        <f t="shared" si="90"/>
        <v>0</v>
      </c>
      <c r="M535" s="115"/>
      <c r="N535" s="116">
        <f t="shared" si="91"/>
        <v>0</v>
      </c>
      <c r="O535" s="115"/>
      <c r="P535" s="116">
        <f t="shared" si="92"/>
        <v>0</v>
      </c>
      <c r="Q535" s="115"/>
      <c r="R535" s="116">
        <f t="shared" si="93"/>
        <v>0</v>
      </c>
      <c r="S535" s="117">
        <f t="shared" si="94"/>
        <v>0</v>
      </c>
      <c r="T535" s="118">
        <f t="shared" si="95"/>
        <v>0</v>
      </c>
      <c r="U535" s="120"/>
      <c r="V535" s="89"/>
    </row>
    <row r="536" spans="1:22" s="113" customFormat="1" ht="30" hidden="1" customHeight="1">
      <c r="A536" s="128">
        <f>'CONSTRUCTION COST ESTIMATE'!A536</f>
        <v>0</v>
      </c>
      <c r="B536" s="246">
        <f>'CONSTRUCTION COST ESTIMATE'!B536</f>
        <v>603.11</v>
      </c>
      <c r="C536" s="131" t="str">
        <f>'CONSTRUCTION COST ESTIMATE'!C536</f>
        <v>48 INCH REINFORCED CONCRETE PIPE (CLASS III)</v>
      </c>
      <c r="D536" s="130">
        <f>'CONSTRUCTION COST ESTIMATE'!BA536</f>
        <v>0</v>
      </c>
      <c r="E536" s="114">
        <f>'CONSTRUCTION COST ESTIMATE'!BC536</f>
        <v>0</v>
      </c>
      <c r="F536" s="129" t="str">
        <f>'CONSTRUCTION COST ESTIMATE'!BB536</f>
        <v>LF</v>
      </c>
      <c r="G536" s="115"/>
      <c r="H536" s="116">
        <f t="shared" si="88"/>
        <v>0</v>
      </c>
      <c r="I536" s="115"/>
      <c r="J536" s="116">
        <f t="shared" si="89"/>
        <v>0</v>
      </c>
      <c r="K536" s="115"/>
      <c r="L536" s="116">
        <f t="shared" si="90"/>
        <v>0</v>
      </c>
      <c r="M536" s="115"/>
      <c r="N536" s="116">
        <f t="shared" si="91"/>
        <v>0</v>
      </c>
      <c r="O536" s="115"/>
      <c r="P536" s="116">
        <f t="shared" si="92"/>
        <v>0</v>
      </c>
      <c r="Q536" s="115"/>
      <c r="R536" s="116">
        <f t="shared" si="93"/>
        <v>0</v>
      </c>
      <c r="S536" s="117">
        <f t="shared" si="94"/>
        <v>0</v>
      </c>
      <c r="T536" s="118">
        <f t="shared" si="95"/>
        <v>0</v>
      </c>
      <c r="U536" s="120"/>
      <c r="V536" s="89"/>
    </row>
    <row r="537" spans="1:22" s="113" customFormat="1" ht="30" hidden="1" customHeight="1">
      <c r="A537" s="128">
        <f>'CONSTRUCTION COST ESTIMATE'!A537</f>
        <v>0</v>
      </c>
      <c r="B537" s="246">
        <f>'CONSTRUCTION COST ESTIMATE'!B537</f>
        <v>603.11099999999999</v>
      </c>
      <c r="C537" s="131" t="str">
        <f>'CONSTRUCTION COST ESTIMATE'!C537</f>
        <v>48 INCH REINFORCED CONCRETE PIPE (CLASS IV)</v>
      </c>
      <c r="D537" s="130">
        <f>'CONSTRUCTION COST ESTIMATE'!BA537</f>
        <v>0</v>
      </c>
      <c r="E537" s="114">
        <f>'CONSTRUCTION COST ESTIMATE'!BC537</f>
        <v>0</v>
      </c>
      <c r="F537" s="129" t="str">
        <f>'CONSTRUCTION COST ESTIMATE'!BB537</f>
        <v>LF</v>
      </c>
      <c r="G537" s="115"/>
      <c r="H537" s="116">
        <f t="shared" si="88"/>
        <v>0</v>
      </c>
      <c r="I537" s="115"/>
      <c r="J537" s="116">
        <f t="shared" si="89"/>
        <v>0</v>
      </c>
      <c r="K537" s="115"/>
      <c r="L537" s="116">
        <f t="shared" si="90"/>
        <v>0</v>
      </c>
      <c r="M537" s="115"/>
      <c r="N537" s="116">
        <f t="shared" si="91"/>
        <v>0</v>
      </c>
      <c r="O537" s="115"/>
      <c r="P537" s="116">
        <f t="shared" si="92"/>
        <v>0</v>
      </c>
      <c r="Q537" s="115"/>
      <c r="R537" s="116">
        <f t="shared" si="93"/>
        <v>0</v>
      </c>
      <c r="S537" s="117">
        <f t="shared" si="94"/>
        <v>0</v>
      </c>
      <c r="T537" s="118">
        <f t="shared" si="95"/>
        <v>0</v>
      </c>
      <c r="U537" s="120"/>
      <c r="V537" s="89"/>
    </row>
    <row r="538" spans="1:22" s="113" customFormat="1" ht="30" hidden="1" customHeight="1">
      <c r="A538" s="128">
        <f>'CONSTRUCTION COST ESTIMATE'!A538</f>
        <v>0</v>
      </c>
      <c r="B538" s="246">
        <f>'CONSTRUCTION COST ESTIMATE'!B538</f>
        <v>603.11199999999997</v>
      </c>
      <c r="C538" s="131" t="str">
        <f>'CONSTRUCTION COST ESTIMATE'!C538</f>
        <v>48 INCH REINFORCED CONCRETE PIPE (CLASS V)</v>
      </c>
      <c r="D538" s="130">
        <f>'CONSTRUCTION COST ESTIMATE'!BA538</f>
        <v>0</v>
      </c>
      <c r="E538" s="114">
        <f>'CONSTRUCTION COST ESTIMATE'!BC538</f>
        <v>0</v>
      </c>
      <c r="F538" s="129" t="str">
        <f>'CONSTRUCTION COST ESTIMATE'!BB538</f>
        <v>LF</v>
      </c>
      <c r="G538" s="115"/>
      <c r="H538" s="116">
        <f t="shared" si="88"/>
        <v>0</v>
      </c>
      <c r="I538" s="115"/>
      <c r="J538" s="116">
        <f t="shared" si="89"/>
        <v>0</v>
      </c>
      <c r="K538" s="115"/>
      <c r="L538" s="116">
        <f t="shared" si="90"/>
        <v>0</v>
      </c>
      <c r="M538" s="115"/>
      <c r="N538" s="116">
        <f t="shared" si="91"/>
        <v>0</v>
      </c>
      <c r="O538" s="115"/>
      <c r="P538" s="116">
        <f t="shared" si="92"/>
        <v>0</v>
      </c>
      <c r="Q538" s="115"/>
      <c r="R538" s="116">
        <f t="shared" si="93"/>
        <v>0</v>
      </c>
      <c r="S538" s="117">
        <f t="shared" si="94"/>
        <v>0</v>
      </c>
      <c r="T538" s="118">
        <f t="shared" si="95"/>
        <v>0</v>
      </c>
      <c r="U538" s="120"/>
      <c r="V538" s="89"/>
    </row>
    <row r="539" spans="1:22" s="113" customFormat="1" ht="30" hidden="1" customHeight="1">
      <c r="A539" s="128">
        <f>'CONSTRUCTION COST ESTIMATE'!A539</f>
        <v>0</v>
      </c>
      <c r="B539" s="246">
        <f>'CONSTRUCTION COST ESTIMATE'!B539</f>
        <v>603.11300000000006</v>
      </c>
      <c r="C539" s="131" t="str">
        <f>'CONSTRUCTION COST ESTIMATE'!C539</f>
        <v>53 INCH REINFORCED CONCRETE PIPE (CLASS III)</v>
      </c>
      <c r="D539" s="130">
        <f>'CONSTRUCTION COST ESTIMATE'!BA539</f>
        <v>0</v>
      </c>
      <c r="E539" s="114">
        <f>'CONSTRUCTION COST ESTIMATE'!BC539</f>
        <v>0</v>
      </c>
      <c r="F539" s="129" t="str">
        <f>'CONSTRUCTION COST ESTIMATE'!BB539</f>
        <v>LF</v>
      </c>
      <c r="G539" s="115"/>
      <c r="H539" s="116">
        <f t="shared" si="88"/>
        <v>0</v>
      </c>
      <c r="I539" s="115"/>
      <c r="J539" s="116">
        <f t="shared" si="89"/>
        <v>0</v>
      </c>
      <c r="K539" s="115"/>
      <c r="L539" s="116">
        <f t="shared" si="90"/>
        <v>0</v>
      </c>
      <c r="M539" s="115"/>
      <c r="N539" s="116">
        <f t="shared" si="91"/>
        <v>0</v>
      </c>
      <c r="O539" s="115"/>
      <c r="P539" s="116">
        <f t="shared" si="92"/>
        <v>0</v>
      </c>
      <c r="Q539" s="115"/>
      <c r="R539" s="116">
        <f t="shared" si="93"/>
        <v>0</v>
      </c>
      <c r="S539" s="117">
        <f t="shared" si="94"/>
        <v>0</v>
      </c>
      <c r="T539" s="118">
        <f t="shared" si="95"/>
        <v>0</v>
      </c>
      <c r="U539" s="120"/>
      <c r="V539" s="89"/>
    </row>
    <row r="540" spans="1:22" s="113" customFormat="1" ht="30" hidden="1" customHeight="1">
      <c r="A540" s="128">
        <f>'CONSTRUCTION COST ESTIMATE'!A540</f>
        <v>0</v>
      </c>
      <c r="B540" s="246">
        <f>'CONSTRUCTION COST ESTIMATE'!B540</f>
        <v>603.11400000000003</v>
      </c>
      <c r="C540" s="131" t="str">
        <f>'CONSTRUCTION COST ESTIMATE'!C540</f>
        <v>53 INCH REINFORCED CONCRETE PIPE (CLASS IV)</v>
      </c>
      <c r="D540" s="130">
        <f>'CONSTRUCTION COST ESTIMATE'!BA540</f>
        <v>0</v>
      </c>
      <c r="E540" s="114">
        <f>'CONSTRUCTION COST ESTIMATE'!BC540</f>
        <v>0</v>
      </c>
      <c r="F540" s="129" t="str">
        <f>'CONSTRUCTION COST ESTIMATE'!BB540</f>
        <v>LF</v>
      </c>
      <c r="G540" s="115"/>
      <c r="H540" s="116">
        <f t="shared" si="88"/>
        <v>0</v>
      </c>
      <c r="I540" s="115"/>
      <c r="J540" s="116">
        <f t="shared" si="89"/>
        <v>0</v>
      </c>
      <c r="K540" s="115"/>
      <c r="L540" s="116">
        <f t="shared" si="90"/>
        <v>0</v>
      </c>
      <c r="M540" s="115"/>
      <c r="N540" s="116">
        <f t="shared" si="91"/>
        <v>0</v>
      </c>
      <c r="O540" s="115"/>
      <c r="P540" s="116">
        <f t="shared" si="92"/>
        <v>0</v>
      </c>
      <c r="Q540" s="115"/>
      <c r="R540" s="116">
        <f t="shared" si="93"/>
        <v>0</v>
      </c>
      <c r="S540" s="117">
        <f t="shared" si="94"/>
        <v>0</v>
      </c>
      <c r="T540" s="118">
        <f t="shared" si="95"/>
        <v>0</v>
      </c>
      <c r="U540" s="120"/>
      <c r="V540" s="89"/>
    </row>
    <row r="541" spans="1:22" s="113" customFormat="1" ht="30" hidden="1" customHeight="1">
      <c r="A541" s="128">
        <f>'CONSTRUCTION COST ESTIMATE'!A541</f>
        <v>0</v>
      </c>
      <c r="B541" s="246">
        <f>'CONSTRUCTION COST ESTIMATE'!B541</f>
        <v>603.11500000000001</v>
      </c>
      <c r="C541" s="131" t="str">
        <f>'CONSTRUCTION COST ESTIMATE'!C541</f>
        <v>53 INCH REINFORCED CONCRETE PIPE (CLASS V)</v>
      </c>
      <c r="D541" s="130">
        <f>'CONSTRUCTION COST ESTIMATE'!BA541</f>
        <v>0</v>
      </c>
      <c r="E541" s="114">
        <f>'CONSTRUCTION COST ESTIMATE'!BC541</f>
        <v>0</v>
      </c>
      <c r="F541" s="129" t="str">
        <f>'CONSTRUCTION COST ESTIMATE'!BB541</f>
        <v>LF</v>
      </c>
      <c r="G541" s="115"/>
      <c r="H541" s="116">
        <f t="shared" si="88"/>
        <v>0</v>
      </c>
      <c r="I541" s="115"/>
      <c r="J541" s="116">
        <f t="shared" si="89"/>
        <v>0</v>
      </c>
      <c r="K541" s="115"/>
      <c r="L541" s="116">
        <f t="shared" si="90"/>
        <v>0</v>
      </c>
      <c r="M541" s="115"/>
      <c r="N541" s="116">
        <f t="shared" si="91"/>
        <v>0</v>
      </c>
      <c r="O541" s="115"/>
      <c r="P541" s="116">
        <f t="shared" si="92"/>
        <v>0</v>
      </c>
      <c r="Q541" s="115"/>
      <c r="R541" s="116">
        <f t="shared" si="93"/>
        <v>0</v>
      </c>
      <c r="S541" s="117">
        <f t="shared" si="94"/>
        <v>0</v>
      </c>
      <c r="T541" s="118">
        <f t="shared" si="95"/>
        <v>0</v>
      </c>
      <c r="U541" s="120"/>
      <c r="V541" s="89"/>
    </row>
    <row r="542" spans="1:22" s="113" customFormat="1" ht="30" hidden="1" customHeight="1">
      <c r="A542" s="128">
        <f>'CONSTRUCTION COST ESTIMATE'!A542</f>
        <v>0</v>
      </c>
      <c r="B542" s="246">
        <f>'CONSTRUCTION COST ESTIMATE'!B542</f>
        <v>603.11599999999999</v>
      </c>
      <c r="C542" s="131" t="str">
        <f>'CONSTRUCTION COST ESTIMATE'!C542</f>
        <v>54 INCH REINFORCED CONCRETE PIPE (CLASS III)</v>
      </c>
      <c r="D542" s="130">
        <f>'CONSTRUCTION COST ESTIMATE'!BA542</f>
        <v>0</v>
      </c>
      <c r="E542" s="114">
        <f>'CONSTRUCTION COST ESTIMATE'!BC542</f>
        <v>0</v>
      </c>
      <c r="F542" s="129" t="str">
        <f>'CONSTRUCTION COST ESTIMATE'!BB542</f>
        <v>LF</v>
      </c>
      <c r="G542" s="115"/>
      <c r="H542" s="116">
        <f t="shared" si="88"/>
        <v>0</v>
      </c>
      <c r="I542" s="115"/>
      <c r="J542" s="116">
        <f t="shared" si="89"/>
        <v>0</v>
      </c>
      <c r="K542" s="115"/>
      <c r="L542" s="116">
        <f t="shared" si="90"/>
        <v>0</v>
      </c>
      <c r="M542" s="115"/>
      <c r="N542" s="116">
        <f t="shared" si="91"/>
        <v>0</v>
      </c>
      <c r="O542" s="115"/>
      <c r="P542" s="116">
        <f t="shared" si="92"/>
        <v>0</v>
      </c>
      <c r="Q542" s="115"/>
      <c r="R542" s="116">
        <f t="shared" si="93"/>
        <v>0</v>
      </c>
      <c r="S542" s="117">
        <f t="shared" si="94"/>
        <v>0</v>
      </c>
      <c r="T542" s="118">
        <f t="shared" si="95"/>
        <v>0</v>
      </c>
      <c r="U542" s="120"/>
      <c r="V542" s="89"/>
    </row>
    <row r="543" spans="1:22" s="113" customFormat="1" ht="30" hidden="1" customHeight="1">
      <c r="A543" s="128">
        <f>'CONSTRUCTION COST ESTIMATE'!A543</f>
        <v>0</v>
      </c>
      <c r="B543" s="246">
        <f>'CONSTRUCTION COST ESTIMATE'!B543</f>
        <v>603.11699999999996</v>
      </c>
      <c r="C543" s="131" t="str">
        <f>'CONSTRUCTION COST ESTIMATE'!C543</f>
        <v>54 INCH REINFORCED CONCRETE PIPE (CLASS IV)</v>
      </c>
      <c r="D543" s="130">
        <f>'CONSTRUCTION COST ESTIMATE'!BA543</f>
        <v>0</v>
      </c>
      <c r="E543" s="114">
        <f>'CONSTRUCTION COST ESTIMATE'!BC543</f>
        <v>0</v>
      </c>
      <c r="F543" s="129" t="str">
        <f>'CONSTRUCTION COST ESTIMATE'!BB543</f>
        <v>LF</v>
      </c>
      <c r="G543" s="115"/>
      <c r="H543" s="116">
        <f t="shared" si="88"/>
        <v>0</v>
      </c>
      <c r="I543" s="115"/>
      <c r="J543" s="116">
        <f t="shared" si="89"/>
        <v>0</v>
      </c>
      <c r="K543" s="115"/>
      <c r="L543" s="116">
        <f t="shared" si="90"/>
        <v>0</v>
      </c>
      <c r="M543" s="115"/>
      <c r="N543" s="116">
        <f t="shared" si="91"/>
        <v>0</v>
      </c>
      <c r="O543" s="115"/>
      <c r="P543" s="116">
        <f t="shared" si="92"/>
        <v>0</v>
      </c>
      <c r="Q543" s="115"/>
      <c r="R543" s="116">
        <f t="shared" si="93"/>
        <v>0</v>
      </c>
      <c r="S543" s="117">
        <f t="shared" si="94"/>
        <v>0</v>
      </c>
      <c r="T543" s="118">
        <f t="shared" si="95"/>
        <v>0</v>
      </c>
      <c r="U543" s="120"/>
      <c r="V543" s="89"/>
    </row>
    <row r="544" spans="1:22" s="113" customFormat="1" ht="30" hidden="1" customHeight="1">
      <c r="A544" s="128">
        <f>'CONSTRUCTION COST ESTIMATE'!A544</f>
        <v>0</v>
      </c>
      <c r="B544" s="246">
        <f>'CONSTRUCTION COST ESTIMATE'!B544</f>
        <v>603.11800000000005</v>
      </c>
      <c r="C544" s="131" t="str">
        <f>'CONSTRUCTION COST ESTIMATE'!C544</f>
        <v>54 INCH REINFORCED CONCRETE PIPE (CLASS V)</v>
      </c>
      <c r="D544" s="130">
        <f>'CONSTRUCTION COST ESTIMATE'!BA544</f>
        <v>0</v>
      </c>
      <c r="E544" s="114">
        <f>'CONSTRUCTION COST ESTIMATE'!BC544</f>
        <v>0</v>
      </c>
      <c r="F544" s="129" t="str">
        <f>'CONSTRUCTION COST ESTIMATE'!BB544</f>
        <v>LF</v>
      </c>
      <c r="G544" s="115"/>
      <c r="H544" s="116">
        <f t="shared" si="88"/>
        <v>0</v>
      </c>
      <c r="I544" s="115"/>
      <c r="J544" s="116">
        <f t="shared" si="89"/>
        <v>0</v>
      </c>
      <c r="K544" s="115"/>
      <c r="L544" s="116">
        <f t="shared" si="90"/>
        <v>0</v>
      </c>
      <c r="M544" s="115"/>
      <c r="N544" s="116">
        <f t="shared" si="91"/>
        <v>0</v>
      </c>
      <c r="O544" s="115"/>
      <c r="P544" s="116">
        <f t="shared" si="92"/>
        <v>0</v>
      </c>
      <c r="Q544" s="115"/>
      <c r="R544" s="116">
        <f t="shared" si="93"/>
        <v>0</v>
      </c>
      <c r="S544" s="117">
        <f t="shared" si="94"/>
        <v>0</v>
      </c>
      <c r="T544" s="118">
        <f t="shared" si="95"/>
        <v>0</v>
      </c>
      <c r="U544" s="120"/>
      <c r="V544" s="89"/>
    </row>
    <row r="545" spans="1:22" s="113" customFormat="1" ht="30" hidden="1" customHeight="1">
      <c r="A545" s="128">
        <f>'CONSTRUCTION COST ESTIMATE'!A545</f>
        <v>0</v>
      </c>
      <c r="B545" s="246">
        <f>'CONSTRUCTION COST ESTIMATE'!B545</f>
        <v>603.11900000000003</v>
      </c>
      <c r="C545" s="131" t="str">
        <f>'CONSTRUCTION COST ESTIMATE'!C545</f>
        <v>60 INCH REINFORCED CONCRETE PIPE (CLASS III)</v>
      </c>
      <c r="D545" s="130">
        <f>'CONSTRUCTION COST ESTIMATE'!BA545</f>
        <v>0</v>
      </c>
      <c r="E545" s="114">
        <f>'CONSTRUCTION COST ESTIMATE'!BC545</f>
        <v>0</v>
      </c>
      <c r="F545" s="129" t="str">
        <f>'CONSTRUCTION COST ESTIMATE'!BB545</f>
        <v>LF</v>
      </c>
      <c r="G545" s="115"/>
      <c r="H545" s="116">
        <f t="shared" si="88"/>
        <v>0</v>
      </c>
      <c r="I545" s="115"/>
      <c r="J545" s="116">
        <f t="shared" si="89"/>
        <v>0</v>
      </c>
      <c r="K545" s="115"/>
      <c r="L545" s="116">
        <f t="shared" si="90"/>
        <v>0</v>
      </c>
      <c r="M545" s="115"/>
      <c r="N545" s="116">
        <f t="shared" si="91"/>
        <v>0</v>
      </c>
      <c r="O545" s="115"/>
      <c r="P545" s="116">
        <f t="shared" si="92"/>
        <v>0</v>
      </c>
      <c r="Q545" s="115"/>
      <c r="R545" s="116">
        <f t="shared" si="93"/>
        <v>0</v>
      </c>
      <c r="S545" s="117">
        <f t="shared" si="94"/>
        <v>0</v>
      </c>
      <c r="T545" s="118">
        <f t="shared" si="95"/>
        <v>0</v>
      </c>
      <c r="U545" s="120"/>
      <c r="V545" s="89"/>
    </row>
    <row r="546" spans="1:22" s="113" customFormat="1" ht="30" hidden="1" customHeight="1">
      <c r="A546" s="128">
        <f>'CONSTRUCTION COST ESTIMATE'!A546</f>
        <v>0</v>
      </c>
      <c r="B546" s="246">
        <f>'CONSTRUCTION COST ESTIMATE'!B546</f>
        <v>603.12</v>
      </c>
      <c r="C546" s="131" t="str">
        <f>'CONSTRUCTION COST ESTIMATE'!C546</f>
        <v>60 INCH REINFORCED CONCRETE PIPE (CLASS IV)</v>
      </c>
      <c r="D546" s="130">
        <f>'CONSTRUCTION COST ESTIMATE'!BA546</f>
        <v>0</v>
      </c>
      <c r="E546" s="114">
        <f>'CONSTRUCTION COST ESTIMATE'!BC546</f>
        <v>0</v>
      </c>
      <c r="F546" s="129" t="str">
        <f>'CONSTRUCTION COST ESTIMATE'!BB546</f>
        <v>LF</v>
      </c>
      <c r="G546" s="115"/>
      <c r="H546" s="116">
        <f t="shared" ref="H546:H610" si="96">G546*E546</f>
        <v>0</v>
      </c>
      <c r="I546" s="115"/>
      <c r="J546" s="116">
        <f t="shared" ref="J546:J610" si="97">I546*E546</f>
        <v>0</v>
      </c>
      <c r="K546" s="115"/>
      <c r="L546" s="116">
        <f t="shared" ref="L546:L610" si="98">K546*E546</f>
        <v>0</v>
      </c>
      <c r="M546" s="115"/>
      <c r="N546" s="116">
        <f t="shared" ref="N546:N610" si="99">M546*E546</f>
        <v>0</v>
      </c>
      <c r="O546" s="115"/>
      <c r="P546" s="116">
        <f t="shared" ref="P546:P610" si="100">O546*E546</f>
        <v>0</v>
      </c>
      <c r="Q546" s="115"/>
      <c r="R546" s="116">
        <f t="shared" ref="R546:R610" si="101">Q546*E546</f>
        <v>0</v>
      </c>
      <c r="S546" s="117">
        <f t="shared" ref="S546:S610" si="102">G546+I546+K546+M546+O546+Q546</f>
        <v>0</v>
      </c>
      <c r="T546" s="118">
        <f t="shared" ref="T546:T610" si="103">S546*E546</f>
        <v>0</v>
      </c>
      <c r="U546" s="120"/>
      <c r="V546" s="89"/>
    </row>
    <row r="547" spans="1:22" s="113" customFormat="1" ht="30" hidden="1" customHeight="1">
      <c r="A547" s="128">
        <f>'CONSTRUCTION COST ESTIMATE'!A547</f>
        <v>0</v>
      </c>
      <c r="B547" s="246">
        <f>'CONSTRUCTION COST ESTIMATE'!B547</f>
        <v>603.12099999999998</v>
      </c>
      <c r="C547" s="131" t="str">
        <f>'CONSTRUCTION COST ESTIMATE'!C547</f>
        <v>60 INCH REINFORCED CONCRETE PIPE (CLASS V)</v>
      </c>
      <c r="D547" s="130">
        <f>'CONSTRUCTION COST ESTIMATE'!BA547</f>
        <v>0</v>
      </c>
      <c r="E547" s="114">
        <f>'CONSTRUCTION COST ESTIMATE'!BC547</f>
        <v>0</v>
      </c>
      <c r="F547" s="129" t="str">
        <f>'CONSTRUCTION COST ESTIMATE'!BB547</f>
        <v>LF</v>
      </c>
      <c r="G547" s="115"/>
      <c r="H547" s="116">
        <f t="shared" si="96"/>
        <v>0</v>
      </c>
      <c r="I547" s="115"/>
      <c r="J547" s="116">
        <f t="shared" si="97"/>
        <v>0</v>
      </c>
      <c r="K547" s="115"/>
      <c r="L547" s="116">
        <f t="shared" si="98"/>
        <v>0</v>
      </c>
      <c r="M547" s="115"/>
      <c r="N547" s="116">
        <f t="shared" si="99"/>
        <v>0</v>
      </c>
      <c r="O547" s="115"/>
      <c r="P547" s="116">
        <f t="shared" si="100"/>
        <v>0</v>
      </c>
      <c r="Q547" s="115"/>
      <c r="R547" s="116">
        <f t="shared" si="101"/>
        <v>0</v>
      </c>
      <c r="S547" s="117">
        <f t="shared" si="102"/>
        <v>0</v>
      </c>
      <c r="T547" s="118">
        <f t="shared" si="103"/>
        <v>0</v>
      </c>
      <c r="U547" s="120"/>
      <c r="V547" s="89"/>
    </row>
    <row r="548" spans="1:22" s="113" customFormat="1" ht="30" hidden="1" customHeight="1">
      <c r="A548" s="128">
        <f>'CONSTRUCTION COST ESTIMATE'!A548</f>
        <v>0</v>
      </c>
      <c r="B548" s="246">
        <f>'CONSTRUCTION COST ESTIMATE'!B548</f>
        <v>603.12199999999996</v>
      </c>
      <c r="C548" s="131" t="str">
        <f>'CONSTRUCTION COST ESTIMATE'!C548</f>
        <v>66 INCH REINFORCED CONCRETE PIPE (CLASS III)</v>
      </c>
      <c r="D548" s="130">
        <f>'CONSTRUCTION COST ESTIMATE'!BA548</f>
        <v>0</v>
      </c>
      <c r="E548" s="114">
        <f>'CONSTRUCTION COST ESTIMATE'!BC548</f>
        <v>0</v>
      </c>
      <c r="F548" s="129" t="str">
        <f>'CONSTRUCTION COST ESTIMATE'!BB548</f>
        <v>LF</v>
      </c>
      <c r="G548" s="115"/>
      <c r="H548" s="116">
        <f t="shared" si="96"/>
        <v>0</v>
      </c>
      <c r="I548" s="115"/>
      <c r="J548" s="116">
        <f t="shared" si="97"/>
        <v>0</v>
      </c>
      <c r="K548" s="115"/>
      <c r="L548" s="116">
        <f t="shared" si="98"/>
        <v>0</v>
      </c>
      <c r="M548" s="115"/>
      <c r="N548" s="116">
        <f t="shared" si="99"/>
        <v>0</v>
      </c>
      <c r="O548" s="115"/>
      <c r="P548" s="116">
        <f t="shared" si="100"/>
        <v>0</v>
      </c>
      <c r="Q548" s="115"/>
      <c r="R548" s="116">
        <f t="shared" si="101"/>
        <v>0</v>
      </c>
      <c r="S548" s="117">
        <f t="shared" si="102"/>
        <v>0</v>
      </c>
      <c r="T548" s="118">
        <f t="shared" si="103"/>
        <v>0</v>
      </c>
      <c r="U548" s="120"/>
      <c r="V548" s="89"/>
    </row>
    <row r="549" spans="1:22" s="113" customFormat="1" ht="30" hidden="1" customHeight="1">
      <c r="A549" s="128">
        <f>'CONSTRUCTION COST ESTIMATE'!A549</f>
        <v>0</v>
      </c>
      <c r="B549" s="246">
        <f>'CONSTRUCTION COST ESTIMATE'!B549</f>
        <v>603.12300000000005</v>
      </c>
      <c r="C549" s="131" t="str">
        <f>'CONSTRUCTION COST ESTIMATE'!C549</f>
        <v>66 INCH REINFORCED CONCRETE PIPE (CLASS IV)</v>
      </c>
      <c r="D549" s="130">
        <f>'CONSTRUCTION COST ESTIMATE'!BA549</f>
        <v>0</v>
      </c>
      <c r="E549" s="114">
        <f>'CONSTRUCTION COST ESTIMATE'!BC549</f>
        <v>0</v>
      </c>
      <c r="F549" s="129" t="str">
        <f>'CONSTRUCTION COST ESTIMATE'!BB549</f>
        <v>LF</v>
      </c>
      <c r="G549" s="115"/>
      <c r="H549" s="116">
        <f t="shared" si="96"/>
        <v>0</v>
      </c>
      <c r="I549" s="115"/>
      <c r="J549" s="116">
        <f t="shared" si="97"/>
        <v>0</v>
      </c>
      <c r="K549" s="115"/>
      <c r="L549" s="116">
        <f t="shared" si="98"/>
        <v>0</v>
      </c>
      <c r="M549" s="115"/>
      <c r="N549" s="116">
        <f t="shared" si="99"/>
        <v>0</v>
      </c>
      <c r="O549" s="115"/>
      <c r="P549" s="116">
        <f t="shared" si="100"/>
        <v>0</v>
      </c>
      <c r="Q549" s="115"/>
      <c r="R549" s="116">
        <f t="shared" si="101"/>
        <v>0</v>
      </c>
      <c r="S549" s="117">
        <f t="shared" si="102"/>
        <v>0</v>
      </c>
      <c r="T549" s="118">
        <f t="shared" si="103"/>
        <v>0</v>
      </c>
      <c r="U549" s="120"/>
      <c r="V549" s="89"/>
    </row>
    <row r="550" spans="1:22" s="113" customFormat="1" ht="30" hidden="1" customHeight="1">
      <c r="A550" s="128">
        <f>'CONSTRUCTION COST ESTIMATE'!A550</f>
        <v>0</v>
      </c>
      <c r="B550" s="246">
        <f>'CONSTRUCTION COST ESTIMATE'!B550</f>
        <v>603.12400000000002</v>
      </c>
      <c r="C550" s="131" t="str">
        <f>'CONSTRUCTION COST ESTIMATE'!C550</f>
        <v>66 INCH REINFORCED CONCRETE PIPE (CLASS V)</v>
      </c>
      <c r="D550" s="130">
        <f>'CONSTRUCTION COST ESTIMATE'!BA550</f>
        <v>0</v>
      </c>
      <c r="E550" s="114">
        <f>'CONSTRUCTION COST ESTIMATE'!BC550</f>
        <v>0</v>
      </c>
      <c r="F550" s="129" t="str">
        <f>'CONSTRUCTION COST ESTIMATE'!BB550</f>
        <v>LF</v>
      </c>
      <c r="G550" s="115"/>
      <c r="H550" s="116">
        <f t="shared" si="96"/>
        <v>0</v>
      </c>
      <c r="I550" s="115"/>
      <c r="J550" s="116">
        <f t="shared" si="97"/>
        <v>0</v>
      </c>
      <c r="K550" s="115"/>
      <c r="L550" s="116">
        <f t="shared" si="98"/>
        <v>0</v>
      </c>
      <c r="M550" s="115"/>
      <c r="N550" s="116">
        <f t="shared" si="99"/>
        <v>0</v>
      </c>
      <c r="O550" s="115"/>
      <c r="P550" s="116">
        <f t="shared" si="100"/>
        <v>0</v>
      </c>
      <c r="Q550" s="115"/>
      <c r="R550" s="116">
        <f t="shared" si="101"/>
        <v>0</v>
      </c>
      <c r="S550" s="117">
        <f t="shared" si="102"/>
        <v>0</v>
      </c>
      <c r="T550" s="118">
        <f t="shared" si="103"/>
        <v>0</v>
      </c>
      <c r="U550" s="120"/>
      <c r="V550" s="89"/>
    </row>
    <row r="551" spans="1:22" s="113" customFormat="1" ht="30" hidden="1" customHeight="1">
      <c r="A551" s="128">
        <f>'CONSTRUCTION COST ESTIMATE'!A551</f>
        <v>0</v>
      </c>
      <c r="B551" s="246">
        <f>'CONSTRUCTION COST ESTIMATE'!B551</f>
        <v>603.125</v>
      </c>
      <c r="C551" s="131" t="str">
        <f>'CONSTRUCTION COST ESTIMATE'!C551</f>
        <v>72 INCH REINFORCED CONCRETE PIPE (CLASS III)</v>
      </c>
      <c r="D551" s="130">
        <f>'CONSTRUCTION COST ESTIMATE'!BA551</f>
        <v>0</v>
      </c>
      <c r="E551" s="114">
        <f>'CONSTRUCTION COST ESTIMATE'!BC551</f>
        <v>0</v>
      </c>
      <c r="F551" s="129" t="str">
        <f>'CONSTRUCTION COST ESTIMATE'!BB551</f>
        <v>LF</v>
      </c>
      <c r="G551" s="115"/>
      <c r="H551" s="116">
        <f t="shared" si="96"/>
        <v>0</v>
      </c>
      <c r="I551" s="115"/>
      <c r="J551" s="116">
        <f t="shared" si="97"/>
        <v>0</v>
      </c>
      <c r="K551" s="115"/>
      <c r="L551" s="116">
        <f t="shared" si="98"/>
        <v>0</v>
      </c>
      <c r="M551" s="115"/>
      <c r="N551" s="116">
        <f t="shared" si="99"/>
        <v>0</v>
      </c>
      <c r="O551" s="115"/>
      <c r="P551" s="116">
        <f t="shared" si="100"/>
        <v>0</v>
      </c>
      <c r="Q551" s="115"/>
      <c r="R551" s="116">
        <f t="shared" si="101"/>
        <v>0</v>
      </c>
      <c r="S551" s="117">
        <f t="shared" si="102"/>
        <v>0</v>
      </c>
      <c r="T551" s="118">
        <f t="shared" si="103"/>
        <v>0</v>
      </c>
      <c r="U551" s="120"/>
      <c r="V551" s="89"/>
    </row>
    <row r="552" spans="1:22" s="113" customFormat="1" ht="30" hidden="1" customHeight="1">
      <c r="A552" s="128">
        <f>'CONSTRUCTION COST ESTIMATE'!A552</f>
        <v>0</v>
      </c>
      <c r="B552" s="246">
        <f>'CONSTRUCTION COST ESTIMATE'!B552</f>
        <v>603.12599999999998</v>
      </c>
      <c r="C552" s="131" t="str">
        <f>'CONSTRUCTION COST ESTIMATE'!C552</f>
        <v>72 INCH REINFORCED CONCRETE PIPE (CLASS IV)</v>
      </c>
      <c r="D552" s="130">
        <f>'CONSTRUCTION COST ESTIMATE'!BA552</f>
        <v>0</v>
      </c>
      <c r="E552" s="114">
        <f>'CONSTRUCTION COST ESTIMATE'!BC552</f>
        <v>0</v>
      </c>
      <c r="F552" s="129" t="str">
        <f>'CONSTRUCTION COST ESTIMATE'!BB552</f>
        <v>LF</v>
      </c>
      <c r="G552" s="115"/>
      <c r="H552" s="116">
        <f t="shared" si="96"/>
        <v>0</v>
      </c>
      <c r="I552" s="115"/>
      <c r="J552" s="116">
        <f t="shared" si="97"/>
        <v>0</v>
      </c>
      <c r="K552" s="115"/>
      <c r="L552" s="116">
        <f t="shared" si="98"/>
        <v>0</v>
      </c>
      <c r="M552" s="115"/>
      <c r="N552" s="116">
        <f t="shared" si="99"/>
        <v>0</v>
      </c>
      <c r="O552" s="115"/>
      <c r="P552" s="116">
        <f t="shared" si="100"/>
        <v>0</v>
      </c>
      <c r="Q552" s="115"/>
      <c r="R552" s="116">
        <f t="shared" si="101"/>
        <v>0</v>
      </c>
      <c r="S552" s="117">
        <f t="shared" si="102"/>
        <v>0</v>
      </c>
      <c r="T552" s="118">
        <f t="shared" si="103"/>
        <v>0</v>
      </c>
      <c r="U552" s="120"/>
      <c r="V552" s="89"/>
    </row>
    <row r="553" spans="1:22" s="113" customFormat="1" ht="30" hidden="1" customHeight="1">
      <c r="A553" s="128">
        <f>'CONSTRUCTION COST ESTIMATE'!A553</f>
        <v>0</v>
      </c>
      <c r="B553" s="246">
        <f>'CONSTRUCTION COST ESTIMATE'!B553</f>
        <v>603.12699999999995</v>
      </c>
      <c r="C553" s="131" t="str">
        <f>'CONSTRUCTION COST ESTIMATE'!C553</f>
        <v>72 INCH REINFORCED CONCRETE PIPE (CLASS V)</v>
      </c>
      <c r="D553" s="130">
        <f>'CONSTRUCTION COST ESTIMATE'!BA553</f>
        <v>0</v>
      </c>
      <c r="E553" s="114">
        <f>'CONSTRUCTION COST ESTIMATE'!BC553</f>
        <v>0</v>
      </c>
      <c r="F553" s="129" t="str">
        <f>'CONSTRUCTION COST ESTIMATE'!BB553</f>
        <v>LF</v>
      </c>
      <c r="G553" s="115"/>
      <c r="H553" s="116">
        <f t="shared" si="96"/>
        <v>0</v>
      </c>
      <c r="I553" s="115"/>
      <c r="J553" s="116">
        <f t="shared" si="97"/>
        <v>0</v>
      </c>
      <c r="K553" s="115"/>
      <c r="L553" s="116">
        <f t="shared" si="98"/>
        <v>0</v>
      </c>
      <c r="M553" s="115"/>
      <c r="N553" s="116">
        <f t="shared" si="99"/>
        <v>0</v>
      </c>
      <c r="O553" s="115"/>
      <c r="P553" s="116">
        <f t="shared" si="100"/>
        <v>0</v>
      </c>
      <c r="Q553" s="115"/>
      <c r="R553" s="116">
        <f t="shared" si="101"/>
        <v>0</v>
      </c>
      <c r="S553" s="117">
        <f t="shared" si="102"/>
        <v>0</v>
      </c>
      <c r="T553" s="118">
        <f t="shared" si="103"/>
        <v>0</v>
      </c>
      <c r="U553" s="120"/>
      <c r="V553" s="89"/>
    </row>
    <row r="554" spans="1:22" s="113" customFormat="1" ht="30" hidden="1" customHeight="1">
      <c r="A554" s="128">
        <f>'CONSTRUCTION COST ESTIMATE'!A554</f>
        <v>0</v>
      </c>
      <c r="B554" s="246">
        <f>'CONSTRUCTION COST ESTIMATE'!B554</f>
        <v>603.12800000000004</v>
      </c>
      <c r="C554" s="131" t="str">
        <f>'CONSTRUCTION COST ESTIMATE'!C554</f>
        <v>78 INCH REINFORCED CONCRETE PIPE (CLASS III)</v>
      </c>
      <c r="D554" s="130">
        <f>'CONSTRUCTION COST ESTIMATE'!BA554</f>
        <v>0</v>
      </c>
      <c r="E554" s="114">
        <f>'CONSTRUCTION COST ESTIMATE'!BC554</f>
        <v>0</v>
      </c>
      <c r="F554" s="129" t="str">
        <f>'CONSTRUCTION COST ESTIMATE'!BB554</f>
        <v>LF</v>
      </c>
      <c r="G554" s="115"/>
      <c r="H554" s="116">
        <f t="shared" si="96"/>
        <v>0</v>
      </c>
      <c r="I554" s="115"/>
      <c r="J554" s="116">
        <f t="shared" si="97"/>
        <v>0</v>
      </c>
      <c r="K554" s="115"/>
      <c r="L554" s="116">
        <f t="shared" si="98"/>
        <v>0</v>
      </c>
      <c r="M554" s="115"/>
      <c r="N554" s="116">
        <f t="shared" si="99"/>
        <v>0</v>
      </c>
      <c r="O554" s="115"/>
      <c r="P554" s="116">
        <f t="shared" si="100"/>
        <v>0</v>
      </c>
      <c r="Q554" s="115"/>
      <c r="R554" s="116">
        <f t="shared" si="101"/>
        <v>0</v>
      </c>
      <c r="S554" s="117">
        <f t="shared" si="102"/>
        <v>0</v>
      </c>
      <c r="T554" s="118">
        <f t="shared" si="103"/>
        <v>0</v>
      </c>
      <c r="U554" s="120"/>
      <c r="V554" s="89"/>
    </row>
    <row r="555" spans="1:22" s="113" customFormat="1" ht="30" hidden="1" customHeight="1">
      <c r="A555" s="128">
        <f>'CONSTRUCTION COST ESTIMATE'!A555</f>
        <v>0</v>
      </c>
      <c r="B555" s="246">
        <f>'CONSTRUCTION COST ESTIMATE'!B555</f>
        <v>603.12900000000002</v>
      </c>
      <c r="C555" s="131" t="str">
        <f>'CONSTRUCTION COST ESTIMATE'!C555</f>
        <v>78 INCH REINFORCED CONCRETE PIPE (CLASS IV)</v>
      </c>
      <c r="D555" s="130">
        <f>'CONSTRUCTION COST ESTIMATE'!BA555</f>
        <v>0</v>
      </c>
      <c r="E555" s="114">
        <f>'CONSTRUCTION COST ESTIMATE'!BC555</f>
        <v>0</v>
      </c>
      <c r="F555" s="129" t="str">
        <f>'CONSTRUCTION COST ESTIMATE'!BB555</f>
        <v>LF</v>
      </c>
      <c r="G555" s="115"/>
      <c r="H555" s="116">
        <f t="shared" si="96"/>
        <v>0</v>
      </c>
      <c r="I555" s="115"/>
      <c r="J555" s="116">
        <f t="shared" si="97"/>
        <v>0</v>
      </c>
      <c r="K555" s="115"/>
      <c r="L555" s="116">
        <f t="shared" si="98"/>
        <v>0</v>
      </c>
      <c r="M555" s="115"/>
      <c r="N555" s="116">
        <f t="shared" si="99"/>
        <v>0</v>
      </c>
      <c r="O555" s="115"/>
      <c r="P555" s="116">
        <f t="shared" si="100"/>
        <v>0</v>
      </c>
      <c r="Q555" s="115"/>
      <c r="R555" s="116">
        <f t="shared" si="101"/>
        <v>0</v>
      </c>
      <c r="S555" s="117">
        <f t="shared" si="102"/>
        <v>0</v>
      </c>
      <c r="T555" s="118">
        <f t="shared" si="103"/>
        <v>0</v>
      </c>
      <c r="U555" s="120"/>
      <c r="V555" s="89"/>
    </row>
    <row r="556" spans="1:22" s="113" customFormat="1" ht="30" hidden="1" customHeight="1">
      <c r="A556" s="128">
        <f>'CONSTRUCTION COST ESTIMATE'!A556</f>
        <v>0</v>
      </c>
      <c r="B556" s="246">
        <f>'CONSTRUCTION COST ESTIMATE'!B556</f>
        <v>603.13</v>
      </c>
      <c r="C556" s="131" t="str">
        <f>'CONSTRUCTION COST ESTIMATE'!C556</f>
        <v>78 INCH REINFORCED CONCRETE PIPE (CLASS V)</v>
      </c>
      <c r="D556" s="130">
        <f>'CONSTRUCTION COST ESTIMATE'!BA556</f>
        <v>0</v>
      </c>
      <c r="E556" s="114">
        <f>'CONSTRUCTION COST ESTIMATE'!BC556</f>
        <v>0</v>
      </c>
      <c r="F556" s="129" t="str">
        <f>'CONSTRUCTION COST ESTIMATE'!BB556</f>
        <v>LF</v>
      </c>
      <c r="G556" s="115"/>
      <c r="H556" s="116">
        <f t="shared" si="96"/>
        <v>0</v>
      </c>
      <c r="I556" s="115"/>
      <c r="J556" s="116">
        <f t="shared" si="97"/>
        <v>0</v>
      </c>
      <c r="K556" s="115"/>
      <c r="L556" s="116">
        <f t="shared" si="98"/>
        <v>0</v>
      </c>
      <c r="M556" s="115"/>
      <c r="N556" s="116">
        <f t="shared" si="99"/>
        <v>0</v>
      </c>
      <c r="O556" s="115"/>
      <c r="P556" s="116">
        <f t="shared" si="100"/>
        <v>0</v>
      </c>
      <c r="Q556" s="115"/>
      <c r="R556" s="116">
        <f t="shared" si="101"/>
        <v>0</v>
      </c>
      <c r="S556" s="117">
        <f t="shared" si="102"/>
        <v>0</v>
      </c>
      <c r="T556" s="118">
        <f t="shared" si="103"/>
        <v>0</v>
      </c>
      <c r="U556" s="120"/>
      <c r="V556" s="89"/>
    </row>
    <row r="557" spans="1:22" s="113" customFormat="1" ht="30" hidden="1" customHeight="1">
      <c r="A557" s="128">
        <f>'CONSTRUCTION COST ESTIMATE'!A557</f>
        <v>0</v>
      </c>
      <c r="B557" s="246">
        <f>'CONSTRUCTION COST ESTIMATE'!B557</f>
        <v>603.13099999999997</v>
      </c>
      <c r="C557" s="131" t="str">
        <f>'CONSTRUCTION COST ESTIMATE'!C557</f>
        <v>84 INCH REINFORCED CONCRETE PIPE (CLASS III)</v>
      </c>
      <c r="D557" s="130">
        <f>'CONSTRUCTION COST ESTIMATE'!BA557</f>
        <v>0</v>
      </c>
      <c r="E557" s="114">
        <f>'CONSTRUCTION COST ESTIMATE'!BC557</f>
        <v>0</v>
      </c>
      <c r="F557" s="129" t="str">
        <f>'CONSTRUCTION COST ESTIMATE'!BB557</f>
        <v>LF</v>
      </c>
      <c r="G557" s="115"/>
      <c r="H557" s="116">
        <f t="shared" si="96"/>
        <v>0</v>
      </c>
      <c r="I557" s="115"/>
      <c r="J557" s="116">
        <f t="shared" si="97"/>
        <v>0</v>
      </c>
      <c r="K557" s="115"/>
      <c r="L557" s="116">
        <f t="shared" si="98"/>
        <v>0</v>
      </c>
      <c r="M557" s="115"/>
      <c r="N557" s="116">
        <f t="shared" si="99"/>
        <v>0</v>
      </c>
      <c r="O557" s="115"/>
      <c r="P557" s="116">
        <f t="shared" si="100"/>
        <v>0</v>
      </c>
      <c r="Q557" s="115"/>
      <c r="R557" s="116">
        <f t="shared" si="101"/>
        <v>0</v>
      </c>
      <c r="S557" s="117">
        <f t="shared" si="102"/>
        <v>0</v>
      </c>
      <c r="T557" s="118">
        <f t="shared" si="103"/>
        <v>0</v>
      </c>
      <c r="U557" s="120"/>
      <c r="V557" s="89"/>
    </row>
    <row r="558" spans="1:22" s="113" customFormat="1" ht="30" hidden="1" customHeight="1">
      <c r="A558" s="128">
        <f>'CONSTRUCTION COST ESTIMATE'!A558</f>
        <v>0</v>
      </c>
      <c r="B558" s="246">
        <f>'CONSTRUCTION COST ESTIMATE'!B558</f>
        <v>603.13199999999995</v>
      </c>
      <c r="C558" s="131" t="str">
        <f>'CONSTRUCTION COST ESTIMATE'!C558</f>
        <v>84 INCH REINFORCED CONCRETE PIPE (CLASS IV)</v>
      </c>
      <c r="D558" s="130">
        <f>'CONSTRUCTION COST ESTIMATE'!BA558</f>
        <v>0</v>
      </c>
      <c r="E558" s="114">
        <f>'CONSTRUCTION COST ESTIMATE'!BC558</f>
        <v>0</v>
      </c>
      <c r="F558" s="129" t="str">
        <f>'CONSTRUCTION COST ESTIMATE'!BB558</f>
        <v>LF</v>
      </c>
      <c r="G558" s="115"/>
      <c r="H558" s="116">
        <f t="shared" si="96"/>
        <v>0</v>
      </c>
      <c r="I558" s="115"/>
      <c r="J558" s="116">
        <f t="shared" si="97"/>
        <v>0</v>
      </c>
      <c r="K558" s="115"/>
      <c r="L558" s="116">
        <f t="shared" si="98"/>
        <v>0</v>
      </c>
      <c r="M558" s="115"/>
      <c r="N558" s="116">
        <f t="shared" si="99"/>
        <v>0</v>
      </c>
      <c r="O558" s="115"/>
      <c r="P558" s="116">
        <f t="shared" si="100"/>
        <v>0</v>
      </c>
      <c r="Q558" s="115"/>
      <c r="R558" s="116">
        <f t="shared" si="101"/>
        <v>0</v>
      </c>
      <c r="S558" s="117">
        <f t="shared" si="102"/>
        <v>0</v>
      </c>
      <c r="T558" s="118">
        <f t="shared" si="103"/>
        <v>0</v>
      </c>
      <c r="U558" s="120"/>
      <c r="V558" s="89"/>
    </row>
    <row r="559" spans="1:22" s="113" customFormat="1" ht="30" hidden="1" customHeight="1">
      <c r="A559" s="128">
        <f>'CONSTRUCTION COST ESTIMATE'!A559</f>
        <v>0</v>
      </c>
      <c r="B559" s="246">
        <f>'CONSTRUCTION COST ESTIMATE'!B559</f>
        <v>603.13300000000004</v>
      </c>
      <c r="C559" s="131" t="str">
        <f>'CONSTRUCTION COST ESTIMATE'!C559</f>
        <v>84 INCH REINFORCED CONCRETE PIPE (CLASS V)</v>
      </c>
      <c r="D559" s="130">
        <f>'CONSTRUCTION COST ESTIMATE'!BA559</f>
        <v>0</v>
      </c>
      <c r="E559" s="114">
        <f>'CONSTRUCTION COST ESTIMATE'!BC559</f>
        <v>0</v>
      </c>
      <c r="F559" s="129" t="str">
        <f>'CONSTRUCTION COST ESTIMATE'!BB559</f>
        <v>LF</v>
      </c>
      <c r="G559" s="115"/>
      <c r="H559" s="116">
        <f t="shared" si="96"/>
        <v>0</v>
      </c>
      <c r="I559" s="115"/>
      <c r="J559" s="116">
        <f t="shared" si="97"/>
        <v>0</v>
      </c>
      <c r="K559" s="115"/>
      <c r="L559" s="116">
        <f t="shared" si="98"/>
        <v>0</v>
      </c>
      <c r="M559" s="115"/>
      <c r="N559" s="116">
        <f t="shared" si="99"/>
        <v>0</v>
      </c>
      <c r="O559" s="115"/>
      <c r="P559" s="116">
        <f t="shared" si="100"/>
        <v>0</v>
      </c>
      <c r="Q559" s="115"/>
      <c r="R559" s="116">
        <f t="shared" si="101"/>
        <v>0</v>
      </c>
      <c r="S559" s="117">
        <f t="shared" si="102"/>
        <v>0</v>
      </c>
      <c r="T559" s="118">
        <f t="shared" si="103"/>
        <v>0</v>
      </c>
      <c r="U559" s="120"/>
      <c r="V559" s="89"/>
    </row>
    <row r="560" spans="1:22" s="113" customFormat="1" ht="30" hidden="1" customHeight="1">
      <c r="A560" s="128">
        <f>'CONSTRUCTION COST ESTIMATE'!A560</f>
        <v>0</v>
      </c>
      <c r="B560" s="246">
        <f>'CONSTRUCTION COST ESTIMATE'!B560</f>
        <v>603.13400000000001</v>
      </c>
      <c r="C560" s="131" t="str">
        <f>'CONSTRUCTION COST ESTIMATE'!C560</f>
        <v>90 INCH REINFORCED CONCRETE PIPE (CLASS III)</v>
      </c>
      <c r="D560" s="130">
        <f>'CONSTRUCTION COST ESTIMATE'!BA560</f>
        <v>0</v>
      </c>
      <c r="E560" s="114">
        <f>'CONSTRUCTION COST ESTIMATE'!BC560</f>
        <v>0</v>
      </c>
      <c r="F560" s="129" t="str">
        <f>'CONSTRUCTION COST ESTIMATE'!BB560</f>
        <v>LF</v>
      </c>
      <c r="G560" s="115"/>
      <c r="H560" s="116">
        <f t="shared" si="96"/>
        <v>0</v>
      </c>
      <c r="I560" s="115"/>
      <c r="J560" s="116">
        <f t="shared" si="97"/>
        <v>0</v>
      </c>
      <c r="K560" s="115"/>
      <c r="L560" s="116">
        <f t="shared" si="98"/>
        <v>0</v>
      </c>
      <c r="M560" s="115"/>
      <c r="N560" s="116">
        <f t="shared" si="99"/>
        <v>0</v>
      </c>
      <c r="O560" s="115"/>
      <c r="P560" s="116">
        <f t="shared" si="100"/>
        <v>0</v>
      </c>
      <c r="Q560" s="115"/>
      <c r="R560" s="116">
        <f t="shared" si="101"/>
        <v>0</v>
      </c>
      <c r="S560" s="117">
        <f t="shared" si="102"/>
        <v>0</v>
      </c>
      <c r="T560" s="118">
        <f t="shared" si="103"/>
        <v>0</v>
      </c>
      <c r="U560" s="120"/>
      <c r="V560" s="89"/>
    </row>
    <row r="561" spans="1:22" s="113" customFormat="1" ht="30" hidden="1" customHeight="1">
      <c r="A561" s="128">
        <f>'CONSTRUCTION COST ESTIMATE'!A561</f>
        <v>0</v>
      </c>
      <c r="B561" s="246">
        <f>'CONSTRUCTION COST ESTIMATE'!B561</f>
        <v>603.13499999999999</v>
      </c>
      <c r="C561" s="131" t="str">
        <f>'CONSTRUCTION COST ESTIMATE'!C561</f>
        <v>90 INCH REINFORCED CONCRETE PIPE (CLASS IV)</v>
      </c>
      <c r="D561" s="130">
        <f>'CONSTRUCTION COST ESTIMATE'!BA561</f>
        <v>0</v>
      </c>
      <c r="E561" s="114">
        <f>'CONSTRUCTION COST ESTIMATE'!BC561</f>
        <v>0</v>
      </c>
      <c r="F561" s="129" t="str">
        <f>'CONSTRUCTION COST ESTIMATE'!BB561</f>
        <v>LF</v>
      </c>
      <c r="G561" s="115"/>
      <c r="H561" s="116">
        <f t="shared" si="96"/>
        <v>0</v>
      </c>
      <c r="I561" s="115"/>
      <c r="J561" s="116">
        <f t="shared" si="97"/>
        <v>0</v>
      </c>
      <c r="K561" s="115"/>
      <c r="L561" s="116">
        <f t="shared" si="98"/>
        <v>0</v>
      </c>
      <c r="M561" s="115"/>
      <c r="N561" s="116">
        <f t="shared" si="99"/>
        <v>0</v>
      </c>
      <c r="O561" s="115"/>
      <c r="P561" s="116">
        <f t="shared" si="100"/>
        <v>0</v>
      </c>
      <c r="Q561" s="115"/>
      <c r="R561" s="116">
        <f t="shared" si="101"/>
        <v>0</v>
      </c>
      <c r="S561" s="117">
        <f t="shared" si="102"/>
        <v>0</v>
      </c>
      <c r="T561" s="118">
        <f t="shared" si="103"/>
        <v>0</v>
      </c>
      <c r="U561" s="120"/>
      <c r="V561" s="89"/>
    </row>
    <row r="562" spans="1:22" s="113" customFormat="1" ht="30" hidden="1" customHeight="1">
      <c r="A562" s="128">
        <f>'CONSTRUCTION COST ESTIMATE'!A562</f>
        <v>0</v>
      </c>
      <c r="B562" s="246">
        <f>'CONSTRUCTION COST ESTIMATE'!B562</f>
        <v>603.13599999999997</v>
      </c>
      <c r="C562" s="131" t="str">
        <f>'CONSTRUCTION COST ESTIMATE'!C562</f>
        <v>90 INCH REINFORCED CONCRETE PIPE (CLASS V)</v>
      </c>
      <c r="D562" s="130">
        <f>'CONSTRUCTION COST ESTIMATE'!BA562</f>
        <v>0</v>
      </c>
      <c r="E562" s="114">
        <f>'CONSTRUCTION COST ESTIMATE'!BC562</f>
        <v>0</v>
      </c>
      <c r="F562" s="129" t="str">
        <f>'CONSTRUCTION COST ESTIMATE'!BB562</f>
        <v>LF</v>
      </c>
      <c r="G562" s="115"/>
      <c r="H562" s="116">
        <f t="shared" si="96"/>
        <v>0</v>
      </c>
      <c r="I562" s="115"/>
      <c r="J562" s="116">
        <f t="shared" si="97"/>
        <v>0</v>
      </c>
      <c r="K562" s="115"/>
      <c r="L562" s="116">
        <f t="shared" si="98"/>
        <v>0</v>
      </c>
      <c r="M562" s="115"/>
      <c r="N562" s="116">
        <f t="shared" si="99"/>
        <v>0</v>
      </c>
      <c r="O562" s="115"/>
      <c r="P562" s="116">
        <f t="shared" si="100"/>
        <v>0</v>
      </c>
      <c r="Q562" s="115"/>
      <c r="R562" s="116">
        <f t="shared" si="101"/>
        <v>0</v>
      </c>
      <c r="S562" s="117">
        <f t="shared" si="102"/>
        <v>0</v>
      </c>
      <c r="T562" s="118">
        <f t="shared" si="103"/>
        <v>0</v>
      </c>
      <c r="U562" s="120"/>
      <c r="V562" s="89"/>
    </row>
    <row r="563" spans="1:22" s="113" customFormat="1" ht="30" hidden="1" customHeight="1">
      <c r="A563" s="128">
        <f>'CONSTRUCTION COST ESTIMATE'!A563</f>
        <v>0</v>
      </c>
      <c r="B563" s="246">
        <f>'CONSTRUCTION COST ESTIMATE'!B563</f>
        <v>603.13699999999994</v>
      </c>
      <c r="C563" s="131" t="str">
        <f>'CONSTRUCTION COST ESTIMATE'!C563</f>
        <v>96 INCH REINFORCED CONCRETE PIPE (CLASS III)</v>
      </c>
      <c r="D563" s="130">
        <f>'CONSTRUCTION COST ESTIMATE'!BA563</f>
        <v>0</v>
      </c>
      <c r="E563" s="114">
        <f>'CONSTRUCTION COST ESTIMATE'!BC563</f>
        <v>0</v>
      </c>
      <c r="F563" s="129" t="str">
        <f>'CONSTRUCTION COST ESTIMATE'!BB563</f>
        <v>LF</v>
      </c>
      <c r="G563" s="115"/>
      <c r="H563" s="116">
        <f t="shared" si="96"/>
        <v>0</v>
      </c>
      <c r="I563" s="115"/>
      <c r="J563" s="116">
        <f t="shared" si="97"/>
        <v>0</v>
      </c>
      <c r="K563" s="115"/>
      <c r="L563" s="116">
        <f t="shared" si="98"/>
        <v>0</v>
      </c>
      <c r="M563" s="115"/>
      <c r="N563" s="116">
        <f t="shared" si="99"/>
        <v>0</v>
      </c>
      <c r="O563" s="115"/>
      <c r="P563" s="116">
        <f t="shared" si="100"/>
        <v>0</v>
      </c>
      <c r="Q563" s="115"/>
      <c r="R563" s="116">
        <f t="shared" si="101"/>
        <v>0</v>
      </c>
      <c r="S563" s="117">
        <f t="shared" si="102"/>
        <v>0</v>
      </c>
      <c r="T563" s="118">
        <f t="shared" si="103"/>
        <v>0</v>
      </c>
      <c r="U563" s="120"/>
      <c r="V563" s="89"/>
    </row>
    <row r="564" spans="1:22" s="113" customFormat="1" ht="30" hidden="1" customHeight="1">
      <c r="A564" s="128">
        <f>'CONSTRUCTION COST ESTIMATE'!A564</f>
        <v>0</v>
      </c>
      <c r="B564" s="246">
        <f>'CONSTRUCTION COST ESTIMATE'!B564</f>
        <v>603.13800000000003</v>
      </c>
      <c r="C564" s="131" t="str">
        <f>'CONSTRUCTION COST ESTIMATE'!C564</f>
        <v>96 INCH REINFORCED CONCRETE PIPE (CLASS IV)</v>
      </c>
      <c r="D564" s="130">
        <f>'CONSTRUCTION COST ESTIMATE'!BA564</f>
        <v>0</v>
      </c>
      <c r="E564" s="114">
        <f>'CONSTRUCTION COST ESTIMATE'!BC564</f>
        <v>0</v>
      </c>
      <c r="F564" s="129" t="str">
        <f>'CONSTRUCTION COST ESTIMATE'!BB564</f>
        <v>LF</v>
      </c>
      <c r="G564" s="115"/>
      <c r="H564" s="116">
        <f t="shared" si="96"/>
        <v>0</v>
      </c>
      <c r="I564" s="115"/>
      <c r="J564" s="116">
        <f t="shared" si="97"/>
        <v>0</v>
      </c>
      <c r="K564" s="115"/>
      <c r="L564" s="116">
        <f t="shared" si="98"/>
        <v>0</v>
      </c>
      <c r="M564" s="115"/>
      <c r="N564" s="116">
        <f t="shared" si="99"/>
        <v>0</v>
      </c>
      <c r="O564" s="115"/>
      <c r="P564" s="116">
        <f t="shared" si="100"/>
        <v>0</v>
      </c>
      <c r="Q564" s="115"/>
      <c r="R564" s="116">
        <f t="shared" si="101"/>
        <v>0</v>
      </c>
      <c r="S564" s="117">
        <f t="shared" si="102"/>
        <v>0</v>
      </c>
      <c r="T564" s="118">
        <f t="shared" si="103"/>
        <v>0</v>
      </c>
      <c r="U564" s="120"/>
      <c r="V564" s="89"/>
    </row>
    <row r="565" spans="1:22" s="113" customFormat="1" ht="30" hidden="1" customHeight="1">
      <c r="A565" s="128">
        <f>'CONSTRUCTION COST ESTIMATE'!A565</f>
        <v>0</v>
      </c>
      <c r="B565" s="246">
        <f>'CONSTRUCTION COST ESTIMATE'!B565</f>
        <v>603.13900000000001</v>
      </c>
      <c r="C565" s="131" t="str">
        <f>'CONSTRUCTION COST ESTIMATE'!C565</f>
        <v>96 INCH REINFORCED CONCRETE PIPE (CLASS V)</v>
      </c>
      <c r="D565" s="130">
        <f>'CONSTRUCTION COST ESTIMATE'!BA565</f>
        <v>0</v>
      </c>
      <c r="E565" s="114">
        <f>'CONSTRUCTION COST ESTIMATE'!BC565</f>
        <v>0</v>
      </c>
      <c r="F565" s="129" t="str">
        <f>'CONSTRUCTION COST ESTIMATE'!BB565</f>
        <v>LF</v>
      </c>
      <c r="G565" s="115"/>
      <c r="H565" s="116">
        <f t="shared" si="96"/>
        <v>0</v>
      </c>
      <c r="I565" s="115"/>
      <c r="J565" s="116">
        <f t="shared" si="97"/>
        <v>0</v>
      </c>
      <c r="K565" s="115"/>
      <c r="L565" s="116">
        <f t="shared" si="98"/>
        <v>0</v>
      </c>
      <c r="M565" s="115"/>
      <c r="N565" s="116">
        <f t="shared" si="99"/>
        <v>0</v>
      </c>
      <c r="O565" s="115"/>
      <c r="P565" s="116">
        <f t="shared" si="100"/>
        <v>0</v>
      </c>
      <c r="Q565" s="115"/>
      <c r="R565" s="116">
        <f t="shared" si="101"/>
        <v>0</v>
      </c>
      <c r="S565" s="117">
        <f t="shared" si="102"/>
        <v>0</v>
      </c>
      <c r="T565" s="118">
        <f t="shared" si="103"/>
        <v>0</v>
      </c>
      <c r="U565" s="120"/>
      <c r="V565" s="89"/>
    </row>
    <row r="566" spans="1:22" s="113" customFormat="1" ht="30" hidden="1" customHeight="1">
      <c r="A566" s="128">
        <f>'CONSTRUCTION COST ESTIMATE'!A566</f>
        <v>0</v>
      </c>
      <c r="B566" s="246">
        <f>'CONSTRUCTION COST ESTIMATE'!B566</f>
        <v>603.14</v>
      </c>
      <c r="C566" s="131" t="str">
        <f>'CONSTRUCTION COST ESTIMATE'!C566</f>
        <v>18 INCH C900 STORM DRAIN</v>
      </c>
      <c r="D566" s="130">
        <f>'CONSTRUCTION COST ESTIMATE'!BA566</f>
        <v>0</v>
      </c>
      <c r="E566" s="114">
        <f>'CONSTRUCTION COST ESTIMATE'!BC566</f>
        <v>0</v>
      </c>
      <c r="F566" s="129" t="str">
        <f>'CONSTRUCTION COST ESTIMATE'!BB566</f>
        <v>LF</v>
      </c>
      <c r="G566" s="115"/>
      <c r="H566" s="116">
        <f t="shared" si="96"/>
        <v>0</v>
      </c>
      <c r="I566" s="115"/>
      <c r="J566" s="116">
        <f t="shared" si="97"/>
        <v>0</v>
      </c>
      <c r="K566" s="115"/>
      <c r="L566" s="116">
        <f t="shared" si="98"/>
        <v>0</v>
      </c>
      <c r="M566" s="115"/>
      <c r="N566" s="116">
        <f t="shared" si="99"/>
        <v>0</v>
      </c>
      <c r="O566" s="115"/>
      <c r="P566" s="116">
        <f t="shared" si="100"/>
        <v>0</v>
      </c>
      <c r="Q566" s="115"/>
      <c r="R566" s="116">
        <f t="shared" si="101"/>
        <v>0</v>
      </c>
      <c r="S566" s="117">
        <f t="shared" si="102"/>
        <v>0</v>
      </c>
      <c r="T566" s="118">
        <f t="shared" si="103"/>
        <v>0</v>
      </c>
      <c r="U566" s="120"/>
      <c r="V566" s="89"/>
    </row>
    <row r="567" spans="1:22" s="113" customFormat="1" ht="30" hidden="1" customHeight="1">
      <c r="A567" s="128">
        <f>'CONSTRUCTION COST ESTIMATE'!A567</f>
        <v>0</v>
      </c>
      <c r="B567" s="246">
        <f>'CONSTRUCTION COST ESTIMATE'!B567</f>
        <v>603.14099999999996</v>
      </c>
      <c r="C567" s="131" t="str">
        <f>'CONSTRUCTION COST ESTIMATE'!C567</f>
        <v>24 INCH C900 STORM DRAIN</v>
      </c>
      <c r="D567" s="130">
        <f>'CONSTRUCTION COST ESTIMATE'!BA567</f>
        <v>0</v>
      </c>
      <c r="E567" s="114">
        <f>'CONSTRUCTION COST ESTIMATE'!BC567</f>
        <v>0</v>
      </c>
      <c r="F567" s="129" t="str">
        <f>'CONSTRUCTION COST ESTIMATE'!BB567</f>
        <v>LF</v>
      </c>
      <c r="G567" s="115"/>
      <c r="H567" s="116">
        <f t="shared" si="96"/>
        <v>0</v>
      </c>
      <c r="I567" s="115"/>
      <c r="J567" s="116">
        <f t="shared" si="97"/>
        <v>0</v>
      </c>
      <c r="K567" s="115"/>
      <c r="L567" s="116">
        <f t="shared" si="98"/>
        <v>0</v>
      </c>
      <c r="M567" s="115"/>
      <c r="N567" s="116">
        <f t="shared" si="99"/>
        <v>0</v>
      </c>
      <c r="O567" s="115"/>
      <c r="P567" s="116">
        <f t="shared" si="100"/>
        <v>0</v>
      </c>
      <c r="Q567" s="115"/>
      <c r="R567" s="116">
        <f t="shared" si="101"/>
        <v>0</v>
      </c>
      <c r="S567" s="117">
        <f t="shared" si="102"/>
        <v>0</v>
      </c>
      <c r="T567" s="118">
        <f t="shared" si="103"/>
        <v>0</v>
      </c>
      <c r="U567" s="120"/>
      <c r="V567" s="89"/>
    </row>
    <row r="568" spans="1:22" s="113" customFormat="1" ht="30" hidden="1" customHeight="1">
      <c r="A568" s="128">
        <f>'CONSTRUCTION COST ESTIMATE'!A568</f>
        <v>0</v>
      </c>
      <c r="B568" s="246">
        <f>'CONSTRUCTION COST ESTIMATE'!B568</f>
        <v>603.14200000000005</v>
      </c>
      <c r="C568" s="131" t="str">
        <f>'CONSTRUCTION COST ESTIMATE'!C568</f>
        <v>36 INCH C900 STORM DRAIN</v>
      </c>
      <c r="D568" s="130">
        <f>'CONSTRUCTION COST ESTIMATE'!BA568</f>
        <v>0</v>
      </c>
      <c r="E568" s="114">
        <f>'CONSTRUCTION COST ESTIMATE'!BC568</f>
        <v>0</v>
      </c>
      <c r="F568" s="129" t="str">
        <f>'CONSTRUCTION COST ESTIMATE'!BB568</f>
        <v>LF</v>
      </c>
      <c r="G568" s="115"/>
      <c r="H568" s="116">
        <f t="shared" si="96"/>
        <v>0</v>
      </c>
      <c r="I568" s="115"/>
      <c r="J568" s="116">
        <f t="shared" si="97"/>
        <v>0</v>
      </c>
      <c r="K568" s="115"/>
      <c r="L568" s="116">
        <f t="shared" si="98"/>
        <v>0</v>
      </c>
      <c r="M568" s="115"/>
      <c r="N568" s="116">
        <f t="shared" si="99"/>
        <v>0</v>
      </c>
      <c r="O568" s="115"/>
      <c r="P568" s="116">
        <f t="shared" si="100"/>
        <v>0</v>
      </c>
      <c r="Q568" s="115"/>
      <c r="R568" s="116">
        <f t="shared" si="101"/>
        <v>0</v>
      </c>
      <c r="S568" s="117">
        <f t="shared" si="102"/>
        <v>0</v>
      </c>
      <c r="T568" s="118">
        <f t="shared" si="103"/>
        <v>0</v>
      </c>
      <c r="U568" s="120"/>
      <c r="V568" s="89"/>
    </row>
    <row r="569" spans="1:22" s="113" customFormat="1" ht="30" hidden="1" customHeight="1">
      <c r="A569" s="128">
        <f>'CONSTRUCTION COST ESTIMATE'!A569</f>
        <v>0</v>
      </c>
      <c r="B569" s="246">
        <f>'CONSTRUCTION COST ESTIMATE'!B569</f>
        <v>605.00049999999999</v>
      </c>
      <c r="C569" s="131" t="str">
        <f>'CONSTRUCTION COST ESTIMATE'!C569</f>
        <v>6 INCH PVC DRAIN PIPE</v>
      </c>
      <c r="D569" s="130">
        <f>'CONSTRUCTION COST ESTIMATE'!BA569</f>
        <v>0</v>
      </c>
      <c r="E569" s="114">
        <f>'CONSTRUCTION COST ESTIMATE'!BC569</f>
        <v>0</v>
      </c>
      <c r="F569" s="129" t="str">
        <f>'CONSTRUCTION COST ESTIMATE'!BB569</f>
        <v>LF</v>
      </c>
      <c r="G569" s="115"/>
      <c r="H569" s="116">
        <f t="shared" si="96"/>
        <v>0</v>
      </c>
      <c r="I569" s="115"/>
      <c r="J569" s="116">
        <f t="shared" si="97"/>
        <v>0</v>
      </c>
      <c r="K569" s="115"/>
      <c r="L569" s="116">
        <f t="shared" si="98"/>
        <v>0</v>
      </c>
      <c r="M569" s="115"/>
      <c r="N569" s="116">
        <f t="shared" si="99"/>
        <v>0</v>
      </c>
      <c r="O569" s="115"/>
      <c r="P569" s="116">
        <f t="shared" si="100"/>
        <v>0</v>
      </c>
      <c r="Q569" s="115"/>
      <c r="R569" s="116">
        <f t="shared" si="101"/>
        <v>0</v>
      </c>
      <c r="S569" s="117">
        <f t="shared" si="102"/>
        <v>0</v>
      </c>
      <c r="T569" s="118">
        <f t="shared" si="103"/>
        <v>0</v>
      </c>
      <c r="U569" s="120"/>
      <c r="V569" s="89"/>
    </row>
    <row r="570" spans="1:22" s="113" customFormat="1" ht="30" hidden="1" customHeight="1">
      <c r="A570" s="128">
        <f>'CONSTRUCTION COST ESTIMATE'!A570</f>
        <v>0</v>
      </c>
      <c r="B570" s="246">
        <f>'CONSTRUCTION COST ESTIMATE'!B570</f>
        <v>605.00099999999998</v>
      </c>
      <c r="C570" s="131" t="str">
        <f>'CONSTRUCTION COST ESTIMATE'!C570</f>
        <v>12 INCH PVC SOLID WALL S46 PIPE</v>
      </c>
      <c r="D570" s="130">
        <f>'CONSTRUCTION COST ESTIMATE'!BA570</f>
        <v>0</v>
      </c>
      <c r="E570" s="114">
        <f>'CONSTRUCTION COST ESTIMATE'!BC570</f>
        <v>0</v>
      </c>
      <c r="F570" s="129" t="str">
        <f>'CONSTRUCTION COST ESTIMATE'!BB570</f>
        <v>LF</v>
      </c>
      <c r="G570" s="115"/>
      <c r="H570" s="116">
        <f t="shared" si="96"/>
        <v>0</v>
      </c>
      <c r="I570" s="115"/>
      <c r="J570" s="116">
        <f t="shared" si="97"/>
        <v>0</v>
      </c>
      <c r="K570" s="115"/>
      <c r="L570" s="116">
        <f t="shared" si="98"/>
        <v>0</v>
      </c>
      <c r="M570" s="115"/>
      <c r="N570" s="116">
        <f t="shared" si="99"/>
        <v>0</v>
      </c>
      <c r="O570" s="115"/>
      <c r="P570" s="116">
        <f t="shared" si="100"/>
        <v>0</v>
      </c>
      <c r="Q570" s="115"/>
      <c r="R570" s="116">
        <f t="shared" si="101"/>
        <v>0</v>
      </c>
      <c r="S570" s="117">
        <f t="shared" si="102"/>
        <v>0</v>
      </c>
      <c r="T570" s="118">
        <f t="shared" si="103"/>
        <v>0</v>
      </c>
      <c r="U570" s="120"/>
      <c r="V570" s="89"/>
    </row>
    <row r="571" spans="1:22" s="113" customFormat="1" ht="30" hidden="1" customHeight="1">
      <c r="A571" s="128">
        <f>'CONSTRUCTION COST ESTIMATE'!A571</f>
        <v>0</v>
      </c>
      <c r="B571" s="246">
        <f>'CONSTRUCTION COST ESTIMATE'!B571</f>
        <v>605.00199999999995</v>
      </c>
      <c r="C571" s="131" t="str">
        <f>'CONSTRUCTION COST ESTIMATE'!C571</f>
        <v>18 INCH PVC C900</v>
      </c>
      <c r="D571" s="130">
        <f>'CONSTRUCTION COST ESTIMATE'!BA571</f>
        <v>0</v>
      </c>
      <c r="E571" s="114">
        <f>'CONSTRUCTION COST ESTIMATE'!BC571</f>
        <v>0</v>
      </c>
      <c r="F571" s="129" t="str">
        <f>'CONSTRUCTION COST ESTIMATE'!BB571</f>
        <v>LF</v>
      </c>
      <c r="G571" s="115"/>
      <c r="H571" s="116">
        <f t="shared" si="96"/>
        <v>0</v>
      </c>
      <c r="I571" s="115"/>
      <c r="J571" s="116">
        <f t="shared" si="97"/>
        <v>0</v>
      </c>
      <c r="K571" s="115"/>
      <c r="L571" s="116">
        <f t="shared" si="98"/>
        <v>0</v>
      </c>
      <c r="M571" s="115"/>
      <c r="N571" s="116">
        <f t="shared" si="99"/>
        <v>0</v>
      </c>
      <c r="O571" s="115"/>
      <c r="P571" s="116">
        <f t="shared" si="100"/>
        <v>0</v>
      </c>
      <c r="Q571" s="115"/>
      <c r="R571" s="116">
        <f t="shared" si="101"/>
        <v>0</v>
      </c>
      <c r="S571" s="117">
        <f t="shared" si="102"/>
        <v>0</v>
      </c>
      <c r="T571" s="118">
        <f t="shared" si="103"/>
        <v>0</v>
      </c>
      <c r="U571" s="120"/>
      <c r="V571" s="89"/>
    </row>
    <row r="572" spans="1:22" s="113" customFormat="1" ht="30" hidden="1" customHeight="1">
      <c r="A572" s="128">
        <f>'CONSTRUCTION COST ESTIMATE'!A572</f>
        <v>0</v>
      </c>
      <c r="B572" s="246">
        <f>'CONSTRUCTION COST ESTIMATE'!B572</f>
        <v>605.00300000000004</v>
      </c>
      <c r="C572" s="131" t="str">
        <f>'CONSTRUCTION COST ESTIMATE'!C572</f>
        <v>24 INCH PLASTIC PIPE</v>
      </c>
      <c r="D572" s="130">
        <f>'CONSTRUCTION COST ESTIMATE'!BA572</f>
        <v>0</v>
      </c>
      <c r="E572" s="114">
        <f>'CONSTRUCTION COST ESTIMATE'!BC572</f>
        <v>0</v>
      </c>
      <c r="F572" s="129" t="str">
        <f>'CONSTRUCTION COST ESTIMATE'!BB572</f>
        <v>LF</v>
      </c>
      <c r="G572" s="115"/>
      <c r="H572" s="116">
        <f t="shared" si="96"/>
        <v>0</v>
      </c>
      <c r="I572" s="115"/>
      <c r="J572" s="116">
        <f t="shared" si="97"/>
        <v>0</v>
      </c>
      <c r="K572" s="115"/>
      <c r="L572" s="116">
        <f t="shared" si="98"/>
        <v>0</v>
      </c>
      <c r="M572" s="115"/>
      <c r="N572" s="116">
        <f t="shared" si="99"/>
        <v>0</v>
      </c>
      <c r="O572" s="115"/>
      <c r="P572" s="116">
        <f t="shared" si="100"/>
        <v>0</v>
      </c>
      <c r="Q572" s="115"/>
      <c r="R572" s="116">
        <f t="shared" si="101"/>
        <v>0</v>
      </c>
      <c r="S572" s="117">
        <f t="shared" si="102"/>
        <v>0</v>
      </c>
      <c r="T572" s="118">
        <f t="shared" si="103"/>
        <v>0</v>
      </c>
      <c r="U572" s="120"/>
      <c r="V572" s="89"/>
    </row>
    <row r="573" spans="1:22" s="113" customFormat="1" ht="30" hidden="1" customHeight="1">
      <c r="A573" s="128">
        <f>'CONSTRUCTION COST ESTIMATE'!A573</f>
        <v>0</v>
      </c>
      <c r="B573" s="246">
        <f>'CONSTRUCTION COST ESTIMATE'!B573</f>
        <v>605.00400000000002</v>
      </c>
      <c r="C573" s="131" t="str">
        <f>'CONSTRUCTION COST ESTIMATE'!C573</f>
        <v>24 INCH PVC C900 PIPE</v>
      </c>
      <c r="D573" s="130">
        <f>'CONSTRUCTION COST ESTIMATE'!BA573</f>
        <v>0</v>
      </c>
      <c r="E573" s="114">
        <f>'CONSTRUCTION COST ESTIMATE'!BC573</f>
        <v>0</v>
      </c>
      <c r="F573" s="129" t="str">
        <f>'CONSTRUCTION COST ESTIMATE'!BB573</f>
        <v>LF</v>
      </c>
      <c r="G573" s="115"/>
      <c r="H573" s="116">
        <f t="shared" si="96"/>
        <v>0</v>
      </c>
      <c r="I573" s="115"/>
      <c r="J573" s="116">
        <f t="shared" si="97"/>
        <v>0</v>
      </c>
      <c r="K573" s="115"/>
      <c r="L573" s="116">
        <f t="shared" si="98"/>
        <v>0</v>
      </c>
      <c r="M573" s="115"/>
      <c r="N573" s="116">
        <f t="shared" si="99"/>
        <v>0</v>
      </c>
      <c r="O573" s="115"/>
      <c r="P573" s="116">
        <f t="shared" si="100"/>
        <v>0</v>
      </c>
      <c r="Q573" s="115"/>
      <c r="R573" s="116">
        <f t="shared" si="101"/>
        <v>0</v>
      </c>
      <c r="S573" s="117">
        <f t="shared" si="102"/>
        <v>0</v>
      </c>
      <c r="T573" s="118">
        <f t="shared" si="103"/>
        <v>0</v>
      </c>
      <c r="U573" s="120"/>
      <c r="V573" s="89"/>
    </row>
    <row r="574" spans="1:22" s="113" customFormat="1" ht="30" customHeight="1">
      <c r="A574" s="134" t="str">
        <f>'CONSTRUCTION COST ESTIMATE'!A574</f>
        <v>SP 609-611</v>
      </c>
      <c r="B574" s="245"/>
      <c r="C574" s="142" t="str">
        <f>'CONSTRUCTION COST ESTIMATE'!C574</f>
        <v>REINFORCED CONCRETE PIPE</v>
      </c>
      <c r="D574" s="143">
        <f>'CONSTRUCTION COST ESTIMATE'!BA574</f>
        <v>0</v>
      </c>
      <c r="E574" s="144">
        <f>'CONSTRUCTION COST ESTIMATE'!BC574</f>
        <v>0</v>
      </c>
      <c r="F574" s="141">
        <f>'CONSTRUCTION COST ESTIMATE'!BB574</f>
        <v>0</v>
      </c>
      <c r="G574" s="148"/>
      <c r="H574" s="149"/>
      <c r="I574" s="148"/>
      <c r="J574" s="149"/>
      <c r="K574" s="148"/>
      <c r="L574" s="149"/>
      <c r="M574" s="148"/>
      <c r="N574" s="149"/>
      <c r="O574" s="148"/>
      <c r="P574" s="149"/>
      <c r="Q574" s="148"/>
      <c r="R574" s="149"/>
      <c r="S574" s="150"/>
      <c r="T574" s="151"/>
      <c r="U574" s="120"/>
      <c r="V574" s="139" t="s">
        <v>1447</v>
      </c>
    </row>
    <row r="575" spans="1:22" s="113" customFormat="1" ht="30" hidden="1" customHeight="1">
      <c r="A575" s="128">
        <f>'CONSTRUCTION COST ESTIMATE'!A575</f>
        <v>0</v>
      </c>
      <c r="B575" s="246">
        <f>'CONSTRUCTION COST ESTIMATE'!B575</f>
        <v>609.00049999999999</v>
      </c>
      <c r="C575" s="131" t="str">
        <f>'CONSTRUCTION COST ESTIMATE'!C575</f>
        <v>CASTING</v>
      </c>
      <c r="D575" s="130">
        <f>'CONSTRUCTION COST ESTIMATE'!BA575</f>
        <v>0</v>
      </c>
      <c r="E575" s="114">
        <f>'CONSTRUCTION COST ESTIMATE'!BC575</f>
        <v>0</v>
      </c>
      <c r="F575" s="129" t="str">
        <f>'CONSTRUCTION COST ESTIMATE'!BB575</f>
        <v>LB</v>
      </c>
      <c r="G575" s="115"/>
      <c r="H575" s="116">
        <f t="shared" si="96"/>
        <v>0</v>
      </c>
      <c r="I575" s="115"/>
      <c r="J575" s="116">
        <f t="shared" si="97"/>
        <v>0</v>
      </c>
      <c r="K575" s="115"/>
      <c r="L575" s="116">
        <f t="shared" si="98"/>
        <v>0</v>
      </c>
      <c r="M575" s="115"/>
      <c r="N575" s="116">
        <f t="shared" si="99"/>
        <v>0</v>
      </c>
      <c r="O575" s="115"/>
      <c r="P575" s="116">
        <f t="shared" si="100"/>
        <v>0</v>
      </c>
      <c r="Q575" s="115"/>
      <c r="R575" s="116">
        <f t="shared" si="101"/>
        <v>0</v>
      </c>
      <c r="S575" s="117">
        <f t="shared" si="102"/>
        <v>0</v>
      </c>
      <c r="T575" s="118">
        <f t="shared" si="103"/>
        <v>0</v>
      </c>
      <c r="U575" s="120"/>
      <c r="V575" s="89"/>
    </row>
    <row r="576" spans="1:22" s="113" customFormat="1" ht="30" hidden="1" customHeight="1">
      <c r="A576" s="128">
        <f>'CONSTRUCTION COST ESTIMATE'!A576</f>
        <v>0</v>
      </c>
      <c r="B576" s="246">
        <f>'CONSTRUCTION COST ESTIMATE'!B576</f>
        <v>609.00099999999998</v>
      </c>
      <c r="C576" s="131" t="str">
        <f>'CONSTRUCTION COST ESTIMATE'!C576</f>
        <v>CONCRETE COLLAR (24 INCH)</v>
      </c>
      <c r="D576" s="130">
        <f>'CONSTRUCTION COST ESTIMATE'!BA576</f>
        <v>0</v>
      </c>
      <c r="E576" s="114">
        <f>'CONSTRUCTION COST ESTIMATE'!BC576</f>
        <v>0</v>
      </c>
      <c r="F576" s="129" t="str">
        <f>'CONSTRUCTION COST ESTIMATE'!BB576</f>
        <v>EA</v>
      </c>
      <c r="G576" s="115"/>
      <c r="H576" s="116">
        <f t="shared" si="96"/>
        <v>0</v>
      </c>
      <c r="I576" s="115"/>
      <c r="J576" s="116">
        <f t="shared" si="97"/>
        <v>0</v>
      </c>
      <c r="K576" s="115"/>
      <c r="L576" s="116">
        <f t="shared" si="98"/>
        <v>0</v>
      </c>
      <c r="M576" s="115"/>
      <c r="N576" s="116">
        <f t="shared" si="99"/>
        <v>0</v>
      </c>
      <c r="O576" s="115"/>
      <c r="P576" s="116">
        <f t="shared" si="100"/>
        <v>0</v>
      </c>
      <c r="Q576" s="115"/>
      <c r="R576" s="116">
        <f t="shared" si="101"/>
        <v>0</v>
      </c>
      <c r="S576" s="117">
        <f t="shared" si="102"/>
        <v>0</v>
      </c>
      <c r="T576" s="118">
        <f t="shared" si="103"/>
        <v>0</v>
      </c>
      <c r="U576" s="120"/>
      <c r="V576" s="89"/>
    </row>
    <row r="577" spans="1:22" s="113" customFormat="1" ht="30" hidden="1" customHeight="1">
      <c r="A577" s="128">
        <f>'CONSTRUCTION COST ESTIMATE'!A577</f>
        <v>0</v>
      </c>
      <c r="B577" s="246">
        <f>'CONSTRUCTION COST ESTIMATE'!B577</f>
        <v>609.00199999999995</v>
      </c>
      <c r="C577" s="131" t="str">
        <f>'CONSTRUCTION COST ESTIMATE'!C577</f>
        <v>CONCRETE COLLAR (36 INCH)</v>
      </c>
      <c r="D577" s="130">
        <f>'CONSTRUCTION COST ESTIMATE'!BA577</f>
        <v>0</v>
      </c>
      <c r="E577" s="114">
        <f>'CONSTRUCTION COST ESTIMATE'!BC577</f>
        <v>0</v>
      </c>
      <c r="F577" s="129" t="str">
        <f>'CONSTRUCTION COST ESTIMATE'!BB577</f>
        <v>EA</v>
      </c>
      <c r="G577" s="115"/>
      <c r="H577" s="116">
        <f t="shared" si="96"/>
        <v>0</v>
      </c>
      <c r="I577" s="115"/>
      <c r="J577" s="116">
        <f t="shared" si="97"/>
        <v>0</v>
      </c>
      <c r="K577" s="115"/>
      <c r="L577" s="116">
        <f t="shared" si="98"/>
        <v>0</v>
      </c>
      <c r="M577" s="115"/>
      <c r="N577" s="116">
        <f t="shared" si="99"/>
        <v>0</v>
      </c>
      <c r="O577" s="115"/>
      <c r="P577" s="116">
        <f t="shared" si="100"/>
        <v>0</v>
      </c>
      <c r="Q577" s="115"/>
      <c r="R577" s="116">
        <f t="shared" si="101"/>
        <v>0</v>
      </c>
      <c r="S577" s="117">
        <f t="shared" si="102"/>
        <v>0</v>
      </c>
      <c r="T577" s="118">
        <f t="shared" si="103"/>
        <v>0</v>
      </c>
      <c r="U577" s="120"/>
      <c r="V577" s="89"/>
    </row>
    <row r="578" spans="1:22" s="113" customFormat="1" ht="30" hidden="1" customHeight="1">
      <c r="A578" s="128">
        <f>'CONSTRUCTION COST ESTIMATE'!A578</f>
        <v>0</v>
      </c>
      <c r="B578" s="246">
        <f>'CONSTRUCTION COST ESTIMATE'!B578</f>
        <v>609.00300000000004</v>
      </c>
      <c r="C578" s="131" t="str">
        <f>'CONSTRUCTION COST ESTIMATE'!C578</f>
        <v>CONCRETE COLLAR (48 INCH)</v>
      </c>
      <c r="D578" s="130">
        <f>'CONSTRUCTION COST ESTIMATE'!BA578</f>
        <v>0</v>
      </c>
      <c r="E578" s="114">
        <f>'CONSTRUCTION COST ESTIMATE'!BC578</f>
        <v>0</v>
      </c>
      <c r="F578" s="129" t="str">
        <f>'CONSTRUCTION COST ESTIMATE'!BB578</f>
        <v>EA</v>
      </c>
      <c r="G578" s="115"/>
      <c r="H578" s="116">
        <f t="shared" si="96"/>
        <v>0</v>
      </c>
      <c r="I578" s="115"/>
      <c r="J578" s="116">
        <f t="shared" si="97"/>
        <v>0</v>
      </c>
      <c r="K578" s="115"/>
      <c r="L578" s="116">
        <f t="shared" si="98"/>
        <v>0</v>
      </c>
      <c r="M578" s="115"/>
      <c r="N578" s="116">
        <f t="shared" si="99"/>
        <v>0</v>
      </c>
      <c r="O578" s="115"/>
      <c r="P578" s="116">
        <f t="shared" si="100"/>
        <v>0</v>
      </c>
      <c r="Q578" s="115"/>
      <c r="R578" s="116">
        <f t="shared" si="101"/>
        <v>0</v>
      </c>
      <c r="S578" s="117">
        <f t="shared" si="102"/>
        <v>0</v>
      </c>
      <c r="T578" s="118">
        <f t="shared" si="103"/>
        <v>0</v>
      </c>
      <c r="U578" s="120"/>
      <c r="V578" s="89"/>
    </row>
    <row r="579" spans="1:22" s="113" customFormat="1" ht="30" hidden="1" customHeight="1">
      <c r="A579" s="128">
        <f>'CONSTRUCTION COST ESTIMATE'!A579</f>
        <v>0</v>
      </c>
      <c r="B579" s="246">
        <f>'CONSTRUCTION COST ESTIMATE'!B579</f>
        <v>609.00400000000002</v>
      </c>
      <c r="C579" s="131" t="str">
        <f>'CONSTRUCTION COST ESTIMATE'!C579</f>
        <v>REINFORCED CONCRETE PIPE (RCP) CONNECTION TO EXISTING REINFORCED CONCRETE PIPE (RCP)</v>
      </c>
      <c r="D579" s="130">
        <f>'CONSTRUCTION COST ESTIMATE'!BA579</f>
        <v>0</v>
      </c>
      <c r="E579" s="114">
        <f>'CONSTRUCTION COST ESTIMATE'!BC579</f>
        <v>0</v>
      </c>
      <c r="F579" s="129" t="str">
        <f>'CONSTRUCTION COST ESTIMATE'!BB579</f>
        <v>EA</v>
      </c>
      <c r="G579" s="115"/>
      <c r="H579" s="116">
        <f t="shared" si="96"/>
        <v>0</v>
      </c>
      <c r="I579" s="115"/>
      <c r="J579" s="116">
        <f t="shared" si="97"/>
        <v>0</v>
      </c>
      <c r="K579" s="115"/>
      <c r="L579" s="116">
        <f t="shared" si="98"/>
        <v>0</v>
      </c>
      <c r="M579" s="115"/>
      <c r="N579" s="116">
        <f t="shared" si="99"/>
        <v>0</v>
      </c>
      <c r="O579" s="115"/>
      <c r="P579" s="116">
        <f t="shared" si="100"/>
        <v>0</v>
      </c>
      <c r="Q579" s="115"/>
      <c r="R579" s="116">
        <f t="shared" si="101"/>
        <v>0</v>
      </c>
      <c r="S579" s="117">
        <f t="shared" si="102"/>
        <v>0</v>
      </c>
      <c r="T579" s="118">
        <f t="shared" si="103"/>
        <v>0</v>
      </c>
      <c r="U579" s="120"/>
      <c r="V579" s="89"/>
    </row>
    <row r="580" spans="1:22" s="113" customFormat="1" ht="30" hidden="1" customHeight="1">
      <c r="A580" s="128">
        <f>'CONSTRUCTION COST ESTIMATE'!A580</f>
        <v>0</v>
      </c>
      <c r="B580" s="246">
        <f>'CONSTRUCTION COST ESTIMATE'!B580</f>
        <v>609.005</v>
      </c>
      <c r="C580" s="131" t="str">
        <f>'CONSTRUCTION COST ESTIMATE'!C580</f>
        <v>PRECAST CURB INLET</v>
      </c>
      <c r="D580" s="130">
        <f>'CONSTRUCTION COST ESTIMATE'!BA580</f>
        <v>0</v>
      </c>
      <c r="E580" s="114">
        <f>'CONSTRUCTION COST ESTIMATE'!BC580</f>
        <v>0</v>
      </c>
      <c r="F580" s="129" t="str">
        <f>'CONSTRUCTION COST ESTIMATE'!BB580</f>
        <v>EA</v>
      </c>
      <c r="G580" s="115"/>
      <c r="H580" s="116">
        <f t="shared" si="96"/>
        <v>0</v>
      </c>
      <c r="I580" s="115"/>
      <c r="J580" s="116">
        <f t="shared" si="97"/>
        <v>0</v>
      </c>
      <c r="K580" s="115"/>
      <c r="L580" s="116">
        <f t="shared" si="98"/>
        <v>0</v>
      </c>
      <c r="M580" s="115"/>
      <c r="N580" s="116">
        <f t="shared" si="99"/>
        <v>0</v>
      </c>
      <c r="O580" s="115"/>
      <c r="P580" s="116">
        <f t="shared" si="100"/>
        <v>0</v>
      </c>
      <c r="Q580" s="115"/>
      <c r="R580" s="116">
        <f t="shared" si="101"/>
        <v>0</v>
      </c>
      <c r="S580" s="117">
        <f t="shared" si="102"/>
        <v>0</v>
      </c>
      <c r="T580" s="118">
        <f t="shared" si="103"/>
        <v>0</v>
      </c>
      <c r="U580" s="120"/>
      <c r="V580" s="89"/>
    </row>
    <row r="581" spans="1:22" s="113" customFormat="1" ht="30" hidden="1" customHeight="1">
      <c r="A581" s="128">
        <f>'CONSTRUCTION COST ESTIMATE'!A581</f>
        <v>0</v>
      </c>
      <c r="B581" s="246">
        <f>'CONSTRUCTION COST ESTIMATE'!B581</f>
        <v>609.01</v>
      </c>
      <c r="C581" s="131" t="str">
        <f>'CONSTRUCTION COST ESTIMATE'!C581</f>
        <v>TYPE A DROP INLET</v>
      </c>
      <c r="D581" s="130">
        <f>'CONSTRUCTION COST ESTIMATE'!BA581</f>
        <v>0</v>
      </c>
      <c r="E581" s="114">
        <f>'CONSTRUCTION COST ESTIMATE'!BC581</f>
        <v>0</v>
      </c>
      <c r="F581" s="129" t="str">
        <f>'CONSTRUCTION COST ESTIMATE'!BB581</f>
        <v>EA</v>
      </c>
      <c r="G581" s="115"/>
      <c r="H581" s="116">
        <f t="shared" si="96"/>
        <v>0</v>
      </c>
      <c r="I581" s="115"/>
      <c r="J581" s="116">
        <f t="shared" si="97"/>
        <v>0</v>
      </c>
      <c r="K581" s="115"/>
      <c r="L581" s="116">
        <f t="shared" si="98"/>
        <v>0</v>
      </c>
      <c r="M581" s="115"/>
      <c r="N581" s="116">
        <f t="shared" si="99"/>
        <v>0</v>
      </c>
      <c r="O581" s="115"/>
      <c r="P581" s="116">
        <f t="shared" si="100"/>
        <v>0</v>
      </c>
      <c r="Q581" s="115"/>
      <c r="R581" s="116">
        <f t="shared" si="101"/>
        <v>0</v>
      </c>
      <c r="S581" s="117">
        <f t="shared" si="102"/>
        <v>0</v>
      </c>
      <c r="T581" s="118">
        <f t="shared" si="103"/>
        <v>0</v>
      </c>
      <c r="U581" s="120"/>
      <c r="V581" s="89"/>
    </row>
    <row r="582" spans="1:22" s="113" customFormat="1" ht="30" hidden="1" customHeight="1">
      <c r="A582" s="128">
        <f>'CONSTRUCTION COST ESTIMATE'!A582</f>
        <v>0</v>
      </c>
      <c r="B582" s="246">
        <f>'CONSTRUCTION COST ESTIMATE'!B582</f>
        <v>609.01099999999997</v>
      </c>
      <c r="C582" s="131" t="str">
        <f>'CONSTRUCTION COST ESTIMATE'!C582</f>
        <v>TYPE B DROP INLET</v>
      </c>
      <c r="D582" s="130">
        <f>'CONSTRUCTION COST ESTIMATE'!BA582</f>
        <v>0</v>
      </c>
      <c r="E582" s="114">
        <f>'CONSTRUCTION COST ESTIMATE'!BC582</f>
        <v>0</v>
      </c>
      <c r="F582" s="129" t="str">
        <f>'CONSTRUCTION COST ESTIMATE'!BB582</f>
        <v>EA</v>
      </c>
      <c r="G582" s="115"/>
      <c r="H582" s="116">
        <f t="shared" si="96"/>
        <v>0</v>
      </c>
      <c r="I582" s="115"/>
      <c r="J582" s="116">
        <f t="shared" si="97"/>
        <v>0</v>
      </c>
      <c r="K582" s="115"/>
      <c r="L582" s="116">
        <f t="shared" si="98"/>
        <v>0</v>
      </c>
      <c r="M582" s="115"/>
      <c r="N582" s="116">
        <f t="shared" si="99"/>
        <v>0</v>
      </c>
      <c r="O582" s="115"/>
      <c r="P582" s="116">
        <f t="shared" si="100"/>
        <v>0</v>
      </c>
      <c r="Q582" s="115"/>
      <c r="R582" s="116">
        <f t="shared" si="101"/>
        <v>0</v>
      </c>
      <c r="S582" s="117">
        <f t="shared" si="102"/>
        <v>0</v>
      </c>
      <c r="T582" s="118">
        <f t="shared" si="103"/>
        <v>0</v>
      </c>
      <c r="U582" s="120"/>
      <c r="V582" s="89"/>
    </row>
    <row r="583" spans="1:22" s="113" customFormat="1" ht="30" hidden="1" customHeight="1">
      <c r="A583" s="128">
        <f>'CONSTRUCTION COST ESTIMATE'!A583</f>
        <v>0</v>
      </c>
      <c r="B583" s="246">
        <f>'CONSTRUCTION COST ESTIMATE'!B583</f>
        <v>609.01199999999994</v>
      </c>
      <c r="C583" s="131" t="str">
        <f>'CONSTRUCTION COST ESTIMATE'!C583</f>
        <v>MODIFIED TYPE CD DROP INLET</v>
      </c>
      <c r="D583" s="130">
        <f>'CONSTRUCTION COST ESTIMATE'!BA583</f>
        <v>0</v>
      </c>
      <c r="E583" s="114">
        <f>'CONSTRUCTION COST ESTIMATE'!BC583</f>
        <v>0</v>
      </c>
      <c r="F583" s="129" t="str">
        <f>'CONSTRUCTION COST ESTIMATE'!BB583</f>
        <v>EA</v>
      </c>
      <c r="G583" s="115"/>
      <c r="H583" s="116">
        <f t="shared" si="96"/>
        <v>0</v>
      </c>
      <c r="I583" s="115"/>
      <c r="J583" s="116">
        <f t="shared" si="97"/>
        <v>0</v>
      </c>
      <c r="K583" s="115"/>
      <c r="L583" s="116">
        <f t="shared" si="98"/>
        <v>0</v>
      </c>
      <c r="M583" s="115"/>
      <c r="N583" s="116">
        <f t="shared" si="99"/>
        <v>0</v>
      </c>
      <c r="O583" s="115"/>
      <c r="P583" s="116">
        <f t="shared" si="100"/>
        <v>0</v>
      </c>
      <c r="Q583" s="115"/>
      <c r="R583" s="116">
        <f t="shared" si="101"/>
        <v>0</v>
      </c>
      <c r="S583" s="117">
        <f t="shared" si="102"/>
        <v>0</v>
      </c>
      <c r="T583" s="118">
        <f t="shared" si="103"/>
        <v>0</v>
      </c>
      <c r="U583" s="120"/>
      <c r="V583" s="89"/>
    </row>
    <row r="584" spans="1:22" s="113" customFormat="1" ht="30" hidden="1" customHeight="1">
      <c r="A584" s="128">
        <f>'CONSTRUCTION COST ESTIMATE'!A584</f>
        <v>0</v>
      </c>
      <c r="B584" s="246">
        <f>'CONSTRUCTION COST ESTIMATE'!B584</f>
        <v>609.01300000000003</v>
      </c>
      <c r="C584" s="131" t="str">
        <f>'CONSTRUCTION COST ESTIMATE'!C584</f>
        <v>TYPE CM DROP INLET (17.5 FOOT)</v>
      </c>
      <c r="D584" s="130">
        <f>'CONSTRUCTION COST ESTIMATE'!BA584</f>
        <v>0</v>
      </c>
      <c r="E584" s="114">
        <f>'CONSTRUCTION COST ESTIMATE'!BC584</f>
        <v>0</v>
      </c>
      <c r="F584" s="129" t="str">
        <f>'CONSTRUCTION COST ESTIMATE'!BB584</f>
        <v>EA</v>
      </c>
      <c r="G584" s="115"/>
      <c r="H584" s="116">
        <f t="shared" si="96"/>
        <v>0</v>
      </c>
      <c r="I584" s="115"/>
      <c r="J584" s="116">
        <f t="shared" si="97"/>
        <v>0</v>
      </c>
      <c r="K584" s="115"/>
      <c r="L584" s="116">
        <f t="shared" si="98"/>
        <v>0</v>
      </c>
      <c r="M584" s="115"/>
      <c r="N584" s="116">
        <f t="shared" si="99"/>
        <v>0</v>
      </c>
      <c r="O584" s="115"/>
      <c r="P584" s="116">
        <f t="shared" si="100"/>
        <v>0</v>
      </c>
      <c r="Q584" s="115"/>
      <c r="R584" s="116">
        <f t="shared" si="101"/>
        <v>0</v>
      </c>
      <c r="S584" s="117">
        <f t="shared" si="102"/>
        <v>0</v>
      </c>
      <c r="T584" s="118">
        <f t="shared" si="103"/>
        <v>0</v>
      </c>
      <c r="U584" s="120"/>
      <c r="V584" s="89"/>
    </row>
    <row r="585" spans="1:22" s="113" customFormat="1" ht="30" hidden="1" customHeight="1">
      <c r="A585" s="128">
        <f>'CONSTRUCTION COST ESTIMATE'!A585</f>
        <v>0</v>
      </c>
      <c r="B585" s="246">
        <f>'CONSTRUCTION COST ESTIMATE'!B585</f>
        <v>609.01400000000001</v>
      </c>
      <c r="C585" s="131" t="str">
        <f>'CONSTRUCTION COST ESTIMATE'!C585</f>
        <v>TYPE CM DROP INLET (20 FOOT)</v>
      </c>
      <c r="D585" s="130">
        <f>'CONSTRUCTION COST ESTIMATE'!BA585</f>
        <v>0</v>
      </c>
      <c r="E585" s="114">
        <f>'CONSTRUCTION COST ESTIMATE'!BC585</f>
        <v>0</v>
      </c>
      <c r="F585" s="129" t="str">
        <f>'CONSTRUCTION COST ESTIMATE'!BB585</f>
        <v>EA</v>
      </c>
      <c r="G585" s="115"/>
      <c r="H585" s="116">
        <f t="shared" si="96"/>
        <v>0</v>
      </c>
      <c r="I585" s="115"/>
      <c r="J585" s="116">
        <f t="shared" si="97"/>
        <v>0</v>
      </c>
      <c r="K585" s="115"/>
      <c r="L585" s="116">
        <f t="shared" si="98"/>
        <v>0</v>
      </c>
      <c r="M585" s="115"/>
      <c r="N585" s="116">
        <f t="shared" si="99"/>
        <v>0</v>
      </c>
      <c r="O585" s="115"/>
      <c r="P585" s="116">
        <f t="shared" si="100"/>
        <v>0</v>
      </c>
      <c r="Q585" s="115"/>
      <c r="R585" s="116">
        <f t="shared" si="101"/>
        <v>0</v>
      </c>
      <c r="S585" s="117">
        <f t="shared" si="102"/>
        <v>0</v>
      </c>
      <c r="T585" s="118">
        <f t="shared" si="103"/>
        <v>0</v>
      </c>
      <c r="U585" s="120"/>
      <c r="V585" s="89"/>
    </row>
    <row r="586" spans="1:22" s="113" customFormat="1" ht="30" hidden="1" customHeight="1">
      <c r="A586" s="128">
        <f>'CONSTRUCTION COST ESTIMATE'!A586</f>
        <v>0</v>
      </c>
      <c r="B586" s="246">
        <f>'CONSTRUCTION COST ESTIMATE'!B586</f>
        <v>609.01499999999999</v>
      </c>
      <c r="C586" s="131" t="str">
        <f>'CONSTRUCTION COST ESTIMATE'!C586</f>
        <v>TYPE CM2 DROP INLET (7.5 FOOT)</v>
      </c>
      <c r="D586" s="130">
        <f>'CONSTRUCTION COST ESTIMATE'!BA586</f>
        <v>0</v>
      </c>
      <c r="E586" s="114">
        <f>'CONSTRUCTION COST ESTIMATE'!BC586</f>
        <v>0</v>
      </c>
      <c r="F586" s="129" t="str">
        <f>'CONSTRUCTION COST ESTIMATE'!BB586</f>
        <v>EA</v>
      </c>
      <c r="G586" s="115"/>
      <c r="H586" s="116">
        <f t="shared" si="96"/>
        <v>0</v>
      </c>
      <c r="I586" s="115"/>
      <c r="J586" s="116">
        <f t="shared" si="97"/>
        <v>0</v>
      </c>
      <c r="K586" s="115"/>
      <c r="L586" s="116">
        <f t="shared" si="98"/>
        <v>0</v>
      </c>
      <c r="M586" s="115"/>
      <c r="N586" s="116">
        <f t="shared" si="99"/>
        <v>0</v>
      </c>
      <c r="O586" s="115"/>
      <c r="P586" s="116">
        <f t="shared" si="100"/>
        <v>0</v>
      </c>
      <c r="Q586" s="115"/>
      <c r="R586" s="116">
        <f t="shared" si="101"/>
        <v>0</v>
      </c>
      <c r="S586" s="117">
        <f t="shared" si="102"/>
        <v>0</v>
      </c>
      <c r="T586" s="118">
        <f t="shared" si="103"/>
        <v>0</v>
      </c>
      <c r="U586" s="120"/>
      <c r="V586" s="89"/>
    </row>
    <row r="587" spans="1:22" s="113" customFormat="1" ht="30" hidden="1" customHeight="1">
      <c r="A587" s="128">
        <f>'CONSTRUCTION COST ESTIMATE'!A587</f>
        <v>0</v>
      </c>
      <c r="B587" s="246">
        <f>'CONSTRUCTION COST ESTIMATE'!B587</f>
        <v>609.01599999999996</v>
      </c>
      <c r="C587" s="131" t="str">
        <f>'CONSTRUCTION COST ESTIMATE'!C587</f>
        <v>TYPE CM2 DROP INLET (30 FOOT)</v>
      </c>
      <c r="D587" s="130">
        <f>'CONSTRUCTION COST ESTIMATE'!BA587</f>
        <v>0</v>
      </c>
      <c r="E587" s="114">
        <f>'CONSTRUCTION COST ESTIMATE'!BC587</f>
        <v>0</v>
      </c>
      <c r="F587" s="129" t="str">
        <f>'CONSTRUCTION COST ESTIMATE'!BB587</f>
        <v>EA</v>
      </c>
      <c r="G587" s="115"/>
      <c r="H587" s="116">
        <f t="shared" si="96"/>
        <v>0</v>
      </c>
      <c r="I587" s="115"/>
      <c r="J587" s="116">
        <f t="shared" si="97"/>
        <v>0</v>
      </c>
      <c r="K587" s="115"/>
      <c r="L587" s="116">
        <f t="shared" si="98"/>
        <v>0</v>
      </c>
      <c r="M587" s="115"/>
      <c r="N587" s="116">
        <f t="shared" si="99"/>
        <v>0</v>
      </c>
      <c r="O587" s="115"/>
      <c r="P587" s="116">
        <f t="shared" si="100"/>
        <v>0</v>
      </c>
      <c r="Q587" s="115"/>
      <c r="R587" s="116">
        <f t="shared" si="101"/>
        <v>0</v>
      </c>
      <c r="S587" s="117">
        <f t="shared" si="102"/>
        <v>0</v>
      </c>
      <c r="T587" s="118">
        <f t="shared" si="103"/>
        <v>0</v>
      </c>
      <c r="U587" s="120"/>
      <c r="V587" s="89"/>
    </row>
    <row r="588" spans="1:22" s="113" customFormat="1" ht="30" hidden="1" customHeight="1">
      <c r="A588" s="128">
        <f>'CONSTRUCTION COST ESTIMATE'!A588</f>
        <v>0</v>
      </c>
      <c r="B588" s="246">
        <f>'CONSTRUCTION COST ESTIMATE'!B588</f>
        <v>609.01700000000005</v>
      </c>
      <c r="C588" s="131" t="str">
        <f>'CONSTRUCTION COST ESTIMATE'!C588</f>
        <v>DM FOOT DROP INLET (9.5 TYPE)</v>
      </c>
      <c r="D588" s="130">
        <f>'CONSTRUCTION COST ESTIMATE'!BA588</f>
        <v>0</v>
      </c>
      <c r="E588" s="114">
        <f>'CONSTRUCTION COST ESTIMATE'!BC588</f>
        <v>0</v>
      </c>
      <c r="F588" s="129" t="str">
        <f>'CONSTRUCTION COST ESTIMATE'!BB588</f>
        <v>EA</v>
      </c>
      <c r="G588" s="115"/>
      <c r="H588" s="116">
        <f t="shared" si="96"/>
        <v>0</v>
      </c>
      <c r="I588" s="115"/>
      <c r="J588" s="116">
        <f t="shared" si="97"/>
        <v>0</v>
      </c>
      <c r="K588" s="115"/>
      <c r="L588" s="116">
        <f t="shared" si="98"/>
        <v>0</v>
      </c>
      <c r="M588" s="115"/>
      <c r="N588" s="116">
        <f t="shared" si="99"/>
        <v>0</v>
      </c>
      <c r="O588" s="115"/>
      <c r="P588" s="116">
        <f t="shared" si="100"/>
        <v>0</v>
      </c>
      <c r="Q588" s="115"/>
      <c r="R588" s="116">
        <f t="shared" si="101"/>
        <v>0</v>
      </c>
      <c r="S588" s="117">
        <f t="shared" si="102"/>
        <v>0</v>
      </c>
      <c r="T588" s="118">
        <f t="shared" si="103"/>
        <v>0</v>
      </c>
      <c r="U588" s="120"/>
      <c r="V588" s="89"/>
    </row>
    <row r="589" spans="1:22" s="113" customFormat="1" ht="30" hidden="1" customHeight="1">
      <c r="A589" s="128">
        <f>'CONSTRUCTION COST ESTIMATE'!A589</f>
        <v>0</v>
      </c>
      <c r="B589" s="246">
        <f>'CONSTRUCTION COST ESTIMATE'!B589</f>
        <v>609.01800000000003</v>
      </c>
      <c r="C589" s="131" t="str">
        <f>'CONSTRUCTION COST ESTIMATE'!C589</f>
        <v>TYPE DM DROP INLET (10 FOOT)</v>
      </c>
      <c r="D589" s="130">
        <f>'CONSTRUCTION COST ESTIMATE'!BA589</f>
        <v>0</v>
      </c>
      <c r="E589" s="114">
        <f>'CONSTRUCTION COST ESTIMATE'!BC589</f>
        <v>0</v>
      </c>
      <c r="F589" s="129" t="str">
        <f>'CONSTRUCTION COST ESTIMATE'!BB589</f>
        <v>EA</v>
      </c>
      <c r="G589" s="115"/>
      <c r="H589" s="116">
        <f t="shared" si="96"/>
        <v>0</v>
      </c>
      <c r="I589" s="115"/>
      <c r="J589" s="116">
        <f t="shared" si="97"/>
        <v>0</v>
      </c>
      <c r="K589" s="115"/>
      <c r="L589" s="116">
        <f t="shared" si="98"/>
        <v>0</v>
      </c>
      <c r="M589" s="115"/>
      <c r="N589" s="116">
        <f t="shared" si="99"/>
        <v>0</v>
      </c>
      <c r="O589" s="115"/>
      <c r="P589" s="116">
        <f t="shared" si="100"/>
        <v>0</v>
      </c>
      <c r="Q589" s="115"/>
      <c r="R589" s="116">
        <f t="shared" si="101"/>
        <v>0</v>
      </c>
      <c r="S589" s="117">
        <f t="shared" si="102"/>
        <v>0</v>
      </c>
      <c r="T589" s="118">
        <f t="shared" si="103"/>
        <v>0</v>
      </c>
      <c r="U589" s="120"/>
      <c r="V589" s="89"/>
    </row>
    <row r="590" spans="1:22" s="113" customFormat="1" ht="30" hidden="1" customHeight="1">
      <c r="A590" s="128">
        <f>'CONSTRUCTION COST ESTIMATE'!A590</f>
        <v>0</v>
      </c>
      <c r="B590" s="246">
        <f>'CONSTRUCTION COST ESTIMATE'!B590</f>
        <v>609.01900000000001</v>
      </c>
      <c r="C590" s="131" t="str">
        <f>'CONSTRUCTION COST ESTIMATE'!C590</f>
        <v>TYPE DM DROP INLET (12 FOOT)</v>
      </c>
      <c r="D590" s="130">
        <f>'CONSTRUCTION COST ESTIMATE'!BA590</f>
        <v>0</v>
      </c>
      <c r="E590" s="114">
        <f>'CONSTRUCTION COST ESTIMATE'!BC590</f>
        <v>0</v>
      </c>
      <c r="F590" s="129" t="str">
        <f>'CONSTRUCTION COST ESTIMATE'!BB590</f>
        <v>EA</v>
      </c>
      <c r="G590" s="115"/>
      <c r="H590" s="116">
        <f t="shared" si="96"/>
        <v>0</v>
      </c>
      <c r="I590" s="115"/>
      <c r="J590" s="116">
        <f t="shared" si="97"/>
        <v>0</v>
      </c>
      <c r="K590" s="115"/>
      <c r="L590" s="116">
        <f t="shared" si="98"/>
        <v>0</v>
      </c>
      <c r="M590" s="115"/>
      <c r="N590" s="116">
        <f t="shared" si="99"/>
        <v>0</v>
      </c>
      <c r="O590" s="115"/>
      <c r="P590" s="116">
        <f t="shared" si="100"/>
        <v>0</v>
      </c>
      <c r="Q590" s="115"/>
      <c r="R590" s="116">
        <f t="shared" si="101"/>
        <v>0</v>
      </c>
      <c r="S590" s="117">
        <f t="shared" si="102"/>
        <v>0</v>
      </c>
      <c r="T590" s="118">
        <f t="shared" si="103"/>
        <v>0</v>
      </c>
      <c r="U590" s="120"/>
      <c r="V590" s="89"/>
    </row>
    <row r="591" spans="1:22" s="113" customFormat="1" ht="30" hidden="1" customHeight="1">
      <c r="A591" s="128">
        <f>'CONSTRUCTION COST ESTIMATE'!A591</f>
        <v>0</v>
      </c>
      <c r="B591" s="246">
        <f>'CONSTRUCTION COST ESTIMATE'!B591</f>
        <v>609.02</v>
      </c>
      <c r="C591" s="131" t="str">
        <f>'CONSTRUCTION COST ESTIMATE'!C591</f>
        <v>TYPE DM DROP INLET (12.5 FOOT)</v>
      </c>
      <c r="D591" s="130">
        <f>'CONSTRUCTION COST ESTIMATE'!BA591</f>
        <v>0</v>
      </c>
      <c r="E591" s="114">
        <f>'CONSTRUCTION COST ESTIMATE'!BC591</f>
        <v>0</v>
      </c>
      <c r="F591" s="129" t="str">
        <f>'CONSTRUCTION COST ESTIMATE'!BB591</f>
        <v>EA</v>
      </c>
      <c r="G591" s="115"/>
      <c r="H591" s="116">
        <f t="shared" si="96"/>
        <v>0</v>
      </c>
      <c r="I591" s="115"/>
      <c r="J591" s="116">
        <f t="shared" si="97"/>
        <v>0</v>
      </c>
      <c r="K591" s="115"/>
      <c r="L591" s="116">
        <f t="shared" si="98"/>
        <v>0</v>
      </c>
      <c r="M591" s="115"/>
      <c r="N591" s="116">
        <f t="shared" si="99"/>
        <v>0</v>
      </c>
      <c r="O591" s="115"/>
      <c r="P591" s="116">
        <f t="shared" si="100"/>
        <v>0</v>
      </c>
      <c r="Q591" s="115"/>
      <c r="R591" s="116">
        <f t="shared" si="101"/>
        <v>0</v>
      </c>
      <c r="S591" s="117">
        <f t="shared" si="102"/>
        <v>0</v>
      </c>
      <c r="T591" s="118">
        <f t="shared" si="103"/>
        <v>0</v>
      </c>
      <c r="U591" s="120"/>
      <c r="V591" s="89"/>
    </row>
    <row r="592" spans="1:22" s="113" customFormat="1" ht="30" hidden="1" customHeight="1">
      <c r="A592" s="128">
        <f>'CONSTRUCTION COST ESTIMATE'!A592</f>
        <v>0</v>
      </c>
      <c r="B592" s="246">
        <f>'CONSTRUCTION COST ESTIMATE'!B592</f>
        <v>609.02099999999996</v>
      </c>
      <c r="C592" s="131" t="str">
        <f>'CONSTRUCTION COST ESTIMATE'!C592</f>
        <v>TYPE DM DROP INLET (17 FOOT)</v>
      </c>
      <c r="D592" s="130">
        <f>'CONSTRUCTION COST ESTIMATE'!BA592</f>
        <v>0</v>
      </c>
      <c r="E592" s="114">
        <f>'CONSTRUCTION COST ESTIMATE'!BC592</f>
        <v>0</v>
      </c>
      <c r="F592" s="129" t="str">
        <f>'CONSTRUCTION COST ESTIMATE'!BB592</f>
        <v>EA</v>
      </c>
      <c r="G592" s="115"/>
      <c r="H592" s="116">
        <f t="shared" si="96"/>
        <v>0</v>
      </c>
      <c r="I592" s="115"/>
      <c r="J592" s="116">
        <f t="shared" si="97"/>
        <v>0</v>
      </c>
      <c r="K592" s="115"/>
      <c r="L592" s="116">
        <f t="shared" si="98"/>
        <v>0</v>
      </c>
      <c r="M592" s="115"/>
      <c r="N592" s="116">
        <f t="shared" si="99"/>
        <v>0</v>
      </c>
      <c r="O592" s="115"/>
      <c r="P592" s="116">
        <f t="shared" si="100"/>
        <v>0</v>
      </c>
      <c r="Q592" s="115"/>
      <c r="R592" s="116">
        <f t="shared" si="101"/>
        <v>0</v>
      </c>
      <c r="S592" s="117">
        <f t="shared" si="102"/>
        <v>0</v>
      </c>
      <c r="T592" s="118">
        <f t="shared" si="103"/>
        <v>0</v>
      </c>
      <c r="U592" s="120"/>
      <c r="V592" s="89"/>
    </row>
    <row r="593" spans="1:22" s="113" customFormat="1" ht="30" hidden="1" customHeight="1">
      <c r="A593" s="128">
        <f>'CONSTRUCTION COST ESTIMATE'!A593</f>
        <v>0</v>
      </c>
      <c r="B593" s="246">
        <f>'CONSTRUCTION COST ESTIMATE'!B593</f>
        <v>609.02200000000005</v>
      </c>
      <c r="C593" s="131" t="str">
        <f>'CONSTRUCTION COST ESTIMATE'!C593</f>
        <v>TYPE DM DROP INLET (17.5 FOOT)</v>
      </c>
      <c r="D593" s="130">
        <f>'CONSTRUCTION COST ESTIMATE'!BA593</f>
        <v>0</v>
      </c>
      <c r="E593" s="114">
        <f>'CONSTRUCTION COST ESTIMATE'!BC593</f>
        <v>0</v>
      </c>
      <c r="F593" s="129" t="str">
        <f>'CONSTRUCTION COST ESTIMATE'!BB593</f>
        <v>EA</v>
      </c>
      <c r="G593" s="115"/>
      <c r="H593" s="116">
        <f t="shared" si="96"/>
        <v>0</v>
      </c>
      <c r="I593" s="115"/>
      <c r="J593" s="116">
        <f t="shared" si="97"/>
        <v>0</v>
      </c>
      <c r="K593" s="115"/>
      <c r="L593" s="116">
        <f t="shared" si="98"/>
        <v>0</v>
      </c>
      <c r="M593" s="115"/>
      <c r="N593" s="116">
        <f t="shared" si="99"/>
        <v>0</v>
      </c>
      <c r="O593" s="115"/>
      <c r="P593" s="116">
        <f t="shared" si="100"/>
        <v>0</v>
      </c>
      <c r="Q593" s="115"/>
      <c r="R593" s="116">
        <f t="shared" si="101"/>
        <v>0</v>
      </c>
      <c r="S593" s="117">
        <f t="shared" si="102"/>
        <v>0</v>
      </c>
      <c r="T593" s="118">
        <f t="shared" si="103"/>
        <v>0</v>
      </c>
      <c r="U593" s="120"/>
      <c r="V593" s="89"/>
    </row>
    <row r="594" spans="1:22" s="113" customFormat="1" ht="30" hidden="1" customHeight="1">
      <c r="A594" s="128">
        <f>'CONSTRUCTION COST ESTIMATE'!A594</f>
        <v>0</v>
      </c>
      <c r="B594" s="246">
        <f>'CONSTRUCTION COST ESTIMATE'!B594</f>
        <v>609.02300000000002</v>
      </c>
      <c r="C594" s="131" t="str">
        <f>'CONSTRUCTION COST ESTIMATE'!C594</f>
        <v>TYPE DM DROP INLET (20 FOOT)</v>
      </c>
      <c r="D594" s="130">
        <f>'CONSTRUCTION COST ESTIMATE'!BA594</f>
        <v>0</v>
      </c>
      <c r="E594" s="114">
        <f>'CONSTRUCTION COST ESTIMATE'!BC594</f>
        <v>0</v>
      </c>
      <c r="F594" s="129" t="str">
        <f>'CONSTRUCTION COST ESTIMATE'!BB594</f>
        <v>EA</v>
      </c>
      <c r="G594" s="115"/>
      <c r="H594" s="116">
        <f t="shared" si="96"/>
        <v>0</v>
      </c>
      <c r="I594" s="115"/>
      <c r="J594" s="116">
        <f t="shared" si="97"/>
        <v>0</v>
      </c>
      <c r="K594" s="115"/>
      <c r="L594" s="116">
        <f t="shared" si="98"/>
        <v>0</v>
      </c>
      <c r="M594" s="115"/>
      <c r="N594" s="116">
        <f t="shared" si="99"/>
        <v>0</v>
      </c>
      <c r="O594" s="115"/>
      <c r="P594" s="116">
        <f t="shared" si="100"/>
        <v>0</v>
      </c>
      <c r="Q594" s="115"/>
      <c r="R594" s="116">
        <f t="shared" si="101"/>
        <v>0</v>
      </c>
      <c r="S594" s="117">
        <f t="shared" si="102"/>
        <v>0</v>
      </c>
      <c r="T594" s="118">
        <f t="shared" si="103"/>
        <v>0</v>
      </c>
      <c r="U594" s="120"/>
      <c r="V594" s="89"/>
    </row>
    <row r="595" spans="1:22" s="113" customFormat="1" ht="30" hidden="1" customHeight="1">
      <c r="A595" s="128">
        <f>'CONSTRUCTION COST ESTIMATE'!A595</f>
        <v>0</v>
      </c>
      <c r="B595" s="246">
        <f>'CONSTRUCTION COST ESTIMATE'!B595</f>
        <v>609.024</v>
      </c>
      <c r="C595" s="131" t="str">
        <f>'CONSTRUCTION COST ESTIMATE'!C595</f>
        <v>TYPE DM DROP INLET (22 FOOT)</v>
      </c>
      <c r="D595" s="130">
        <f>'CONSTRUCTION COST ESTIMATE'!BA595</f>
        <v>0</v>
      </c>
      <c r="E595" s="114">
        <f>'CONSTRUCTION COST ESTIMATE'!BC595</f>
        <v>0</v>
      </c>
      <c r="F595" s="129" t="str">
        <f>'CONSTRUCTION COST ESTIMATE'!BB595</f>
        <v>EA</v>
      </c>
      <c r="G595" s="115"/>
      <c r="H595" s="116">
        <f t="shared" si="96"/>
        <v>0</v>
      </c>
      <c r="I595" s="115"/>
      <c r="J595" s="116">
        <f t="shared" si="97"/>
        <v>0</v>
      </c>
      <c r="K595" s="115"/>
      <c r="L595" s="116">
        <f t="shared" si="98"/>
        <v>0</v>
      </c>
      <c r="M595" s="115"/>
      <c r="N595" s="116">
        <f t="shared" si="99"/>
        <v>0</v>
      </c>
      <c r="O595" s="115"/>
      <c r="P595" s="116">
        <f t="shared" si="100"/>
        <v>0</v>
      </c>
      <c r="Q595" s="115"/>
      <c r="R595" s="116">
        <f t="shared" si="101"/>
        <v>0</v>
      </c>
      <c r="S595" s="117">
        <f t="shared" si="102"/>
        <v>0</v>
      </c>
      <c r="T595" s="118">
        <f t="shared" si="103"/>
        <v>0</v>
      </c>
      <c r="U595" s="120"/>
      <c r="V595" s="89"/>
    </row>
    <row r="596" spans="1:22" s="113" customFormat="1" ht="30" hidden="1" customHeight="1">
      <c r="A596" s="128">
        <f>'CONSTRUCTION COST ESTIMATE'!A596</f>
        <v>0</v>
      </c>
      <c r="B596" s="246">
        <f>'CONSTRUCTION COST ESTIMATE'!B596</f>
        <v>609.02499999999998</v>
      </c>
      <c r="C596" s="131" t="str">
        <f>'CONSTRUCTION COST ESTIMATE'!C596</f>
        <v>TYPE DM2 DROP INLET (2.5 FOOT)</v>
      </c>
      <c r="D596" s="130">
        <f>'CONSTRUCTION COST ESTIMATE'!BA596</f>
        <v>0</v>
      </c>
      <c r="E596" s="114">
        <f>'CONSTRUCTION COST ESTIMATE'!BC596</f>
        <v>0</v>
      </c>
      <c r="F596" s="129" t="str">
        <f>'CONSTRUCTION COST ESTIMATE'!BB596</f>
        <v>EA</v>
      </c>
      <c r="G596" s="115"/>
      <c r="H596" s="116">
        <f t="shared" si="96"/>
        <v>0</v>
      </c>
      <c r="I596" s="115"/>
      <c r="J596" s="116">
        <f t="shared" si="97"/>
        <v>0</v>
      </c>
      <c r="K596" s="115"/>
      <c r="L596" s="116">
        <f t="shared" si="98"/>
        <v>0</v>
      </c>
      <c r="M596" s="115"/>
      <c r="N596" s="116">
        <f t="shared" si="99"/>
        <v>0</v>
      </c>
      <c r="O596" s="115"/>
      <c r="P596" s="116">
        <f t="shared" si="100"/>
        <v>0</v>
      </c>
      <c r="Q596" s="115"/>
      <c r="R596" s="116">
        <f t="shared" si="101"/>
        <v>0</v>
      </c>
      <c r="S596" s="117">
        <f t="shared" si="102"/>
        <v>0</v>
      </c>
      <c r="T596" s="118">
        <f t="shared" si="103"/>
        <v>0</v>
      </c>
      <c r="U596" s="120"/>
      <c r="V596" s="89"/>
    </row>
    <row r="597" spans="1:22" s="113" customFormat="1" ht="30" hidden="1" customHeight="1">
      <c r="A597" s="128">
        <f>'CONSTRUCTION COST ESTIMATE'!A597</f>
        <v>0</v>
      </c>
      <c r="B597" s="246">
        <f>'CONSTRUCTION COST ESTIMATE'!B597</f>
        <v>609.02599999999995</v>
      </c>
      <c r="C597" s="131" t="str">
        <f>'CONSTRUCTION COST ESTIMATE'!C597</f>
        <v>TYPE DM2 DROP INLET (5 FOOT)</v>
      </c>
      <c r="D597" s="130">
        <f>'CONSTRUCTION COST ESTIMATE'!BA597</f>
        <v>0</v>
      </c>
      <c r="E597" s="114">
        <f>'CONSTRUCTION COST ESTIMATE'!BC597</f>
        <v>0</v>
      </c>
      <c r="F597" s="129" t="str">
        <f>'CONSTRUCTION COST ESTIMATE'!BB597</f>
        <v>EA</v>
      </c>
      <c r="G597" s="115"/>
      <c r="H597" s="116">
        <f t="shared" si="96"/>
        <v>0</v>
      </c>
      <c r="I597" s="115"/>
      <c r="J597" s="116">
        <f t="shared" si="97"/>
        <v>0</v>
      </c>
      <c r="K597" s="115"/>
      <c r="L597" s="116">
        <f t="shared" si="98"/>
        <v>0</v>
      </c>
      <c r="M597" s="115"/>
      <c r="N597" s="116">
        <f t="shared" si="99"/>
        <v>0</v>
      </c>
      <c r="O597" s="115"/>
      <c r="P597" s="116">
        <f t="shared" si="100"/>
        <v>0</v>
      </c>
      <c r="Q597" s="115"/>
      <c r="R597" s="116">
        <f t="shared" si="101"/>
        <v>0</v>
      </c>
      <c r="S597" s="117">
        <f t="shared" si="102"/>
        <v>0</v>
      </c>
      <c r="T597" s="118">
        <f t="shared" si="103"/>
        <v>0</v>
      </c>
      <c r="U597" s="120"/>
      <c r="V597" s="89"/>
    </row>
    <row r="598" spans="1:22" s="113" customFormat="1" ht="30" hidden="1" customHeight="1">
      <c r="A598" s="128">
        <f>'CONSTRUCTION COST ESTIMATE'!A598</f>
        <v>0</v>
      </c>
      <c r="B598" s="246">
        <f>'CONSTRUCTION COST ESTIMATE'!B598</f>
        <v>609.02700000000004</v>
      </c>
      <c r="C598" s="131" t="str">
        <f>'CONSTRUCTION COST ESTIMATE'!C598</f>
        <v>TYPE DM2 DROP INLET (7.5 FOOT)</v>
      </c>
      <c r="D598" s="130">
        <f>'CONSTRUCTION COST ESTIMATE'!BA598</f>
        <v>0</v>
      </c>
      <c r="E598" s="114">
        <f>'CONSTRUCTION COST ESTIMATE'!BC598</f>
        <v>0</v>
      </c>
      <c r="F598" s="129" t="str">
        <f>'CONSTRUCTION COST ESTIMATE'!BB598</f>
        <v>EA</v>
      </c>
      <c r="G598" s="115"/>
      <c r="H598" s="116">
        <f t="shared" si="96"/>
        <v>0</v>
      </c>
      <c r="I598" s="115"/>
      <c r="J598" s="116">
        <f t="shared" si="97"/>
        <v>0</v>
      </c>
      <c r="K598" s="115"/>
      <c r="L598" s="116">
        <f t="shared" si="98"/>
        <v>0</v>
      </c>
      <c r="M598" s="115"/>
      <c r="N598" s="116">
        <f t="shared" si="99"/>
        <v>0</v>
      </c>
      <c r="O598" s="115"/>
      <c r="P598" s="116">
        <f t="shared" si="100"/>
        <v>0</v>
      </c>
      <c r="Q598" s="115"/>
      <c r="R598" s="116">
        <f t="shared" si="101"/>
        <v>0</v>
      </c>
      <c r="S598" s="117">
        <f t="shared" si="102"/>
        <v>0</v>
      </c>
      <c r="T598" s="118">
        <f t="shared" si="103"/>
        <v>0</v>
      </c>
      <c r="U598" s="120"/>
      <c r="V598" s="89"/>
    </row>
    <row r="599" spans="1:22" s="113" customFormat="1" ht="30" hidden="1" customHeight="1">
      <c r="A599" s="128">
        <f>'CONSTRUCTION COST ESTIMATE'!A599</f>
        <v>0</v>
      </c>
      <c r="B599" s="246">
        <f>'CONSTRUCTION COST ESTIMATE'!B599</f>
        <v>609.02800000000002</v>
      </c>
      <c r="C599" s="131" t="str">
        <f>'CONSTRUCTION COST ESTIMATE'!C599</f>
        <v>TYPE DM2 DROP INLET (10 FOOT)</v>
      </c>
      <c r="D599" s="130">
        <f>'CONSTRUCTION COST ESTIMATE'!BA599</f>
        <v>0</v>
      </c>
      <c r="E599" s="114">
        <f>'CONSTRUCTION COST ESTIMATE'!BC599</f>
        <v>0</v>
      </c>
      <c r="F599" s="129" t="str">
        <f>'CONSTRUCTION COST ESTIMATE'!BB599</f>
        <v>EA</v>
      </c>
      <c r="G599" s="115"/>
      <c r="H599" s="116">
        <f t="shared" si="96"/>
        <v>0</v>
      </c>
      <c r="I599" s="115"/>
      <c r="J599" s="116">
        <f t="shared" si="97"/>
        <v>0</v>
      </c>
      <c r="K599" s="115"/>
      <c r="L599" s="116">
        <f t="shared" si="98"/>
        <v>0</v>
      </c>
      <c r="M599" s="115"/>
      <c r="N599" s="116">
        <f t="shared" si="99"/>
        <v>0</v>
      </c>
      <c r="O599" s="115"/>
      <c r="P599" s="116">
        <f t="shared" si="100"/>
        <v>0</v>
      </c>
      <c r="Q599" s="115"/>
      <c r="R599" s="116">
        <f t="shared" si="101"/>
        <v>0</v>
      </c>
      <c r="S599" s="117">
        <f t="shared" si="102"/>
        <v>0</v>
      </c>
      <c r="T599" s="118">
        <f t="shared" si="103"/>
        <v>0</v>
      </c>
      <c r="U599" s="120"/>
      <c r="V599" s="89"/>
    </row>
    <row r="600" spans="1:22" s="113" customFormat="1" ht="30" hidden="1" customHeight="1">
      <c r="A600" s="128">
        <f>'CONSTRUCTION COST ESTIMATE'!A600</f>
        <v>0</v>
      </c>
      <c r="B600" s="246">
        <f>'CONSTRUCTION COST ESTIMATE'!B600</f>
        <v>609.029</v>
      </c>
      <c r="C600" s="131" t="str">
        <f>'CONSTRUCTION COST ESTIMATE'!C600</f>
        <v>TYPE DM2 DROP INLET (15 FOOT)</v>
      </c>
      <c r="D600" s="130">
        <f>'CONSTRUCTION COST ESTIMATE'!BA600</f>
        <v>0</v>
      </c>
      <c r="E600" s="114">
        <f>'CONSTRUCTION COST ESTIMATE'!BC600</f>
        <v>0</v>
      </c>
      <c r="F600" s="129" t="str">
        <f>'CONSTRUCTION COST ESTIMATE'!BB600</f>
        <v>EA</v>
      </c>
      <c r="G600" s="115"/>
      <c r="H600" s="116">
        <f t="shared" si="96"/>
        <v>0</v>
      </c>
      <c r="I600" s="115"/>
      <c r="J600" s="116">
        <f t="shared" si="97"/>
        <v>0</v>
      </c>
      <c r="K600" s="115"/>
      <c r="L600" s="116">
        <f t="shared" si="98"/>
        <v>0</v>
      </c>
      <c r="M600" s="115"/>
      <c r="N600" s="116">
        <f t="shared" si="99"/>
        <v>0</v>
      </c>
      <c r="O600" s="115"/>
      <c r="P600" s="116">
        <f t="shared" si="100"/>
        <v>0</v>
      </c>
      <c r="Q600" s="115"/>
      <c r="R600" s="116">
        <f t="shared" si="101"/>
        <v>0</v>
      </c>
      <c r="S600" s="117">
        <f t="shared" si="102"/>
        <v>0</v>
      </c>
      <c r="T600" s="118">
        <f t="shared" si="103"/>
        <v>0</v>
      </c>
      <c r="U600" s="120"/>
      <c r="V600" s="89"/>
    </row>
    <row r="601" spans="1:22" s="113" customFormat="1" ht="30" hidden="1" customHeight="1">
      <c r="A601" s="128">
        <f>'CONSTRUCTION COST ESTIMATE'!A601</f>
        <v>0</v>
      </c>
      <c r="B601" s="246">
        <f>'CONSTRUCTION COST ESTIMATE'!B601</f>
        <v>609.03</v>
      </c>
      <c r="C601" s="131" t="str">
        <f>'CONSTRUCTION COST ESTIMATE'!C601</f>
        <v>MODIFIED TYPE DM2 DROP INLET (16.5 FOOT)</v>
      </c>
      <c r="D601" s="130">
        <f>'CONSTRUCTION COST ESTIMATE'!BA601</f>
        <v>0</v>
      </c>
      <c r="E601" s="114">
        <f>'CONSTRUCTION COST ESTIMATE'!BC601</f>
        <v>0</v>
      </c>
      <c r="F601" s="129" t="str">
        <f>'CONSTRUCTION COST ESTIMATE'!BB601</f>
        <v>EA</v>
      </c>
      <c r="G601" s="115"/>
      <c r="H601" s="116">
        <f t="shared" si="96"/>
        <v>0</v>
      </c>
      <c r="I601" s="115"/>
      <c r="J601" s="116">
        <f t="shared" si="97"/>
        <v>0</v>
      </c>
      <c r="K601" s="115"/>
      <c r="L601" s="116">
        <f t="shared" si="98"/>
        <v>0</v>
      </c>
      <c r="M601" s="115"/>
      <c r="N601" s="116">
        <f t="shared" si="99"/>
        <v>0</v>
      </c>
      <c r="O601" s="115"/>
      <c r="P601" s="116">
        <f t="shared" si="100"/>
        <v>0</v>
      </c>
      <c r="Q601" s="115"/>
      <c r="R601" s="116">
        <f t="shared" si="101"/>
        <v>0</v>
      </c>
      <c r="S601" s="117">
        <f t="shared" si="102"/>
        <v>0</v>
      </c>
      <c r="T601" s="118">
        <f t="shared" si="103"/>
        <v>0</v>
      </c>
      <c r="U601" s="120"/>
      <c r="V601" s="89"/>
    </row>
    <row r="602" spans="1:22" s="113" customFormat="1" ht="30" hidden="1" customHeight="1">
      <c r="A602" s="128">
        <f>'CONSTRUCTION COST ESTIMATE'!A602</f>
        <v>0</v>
      </c>
      <c r="B602" s="246">
        <f>'CONSTRUCTION COST ESTIMATE'!B602</f>
        <v>609.03099999999995</v>
      </c>
      <c r="C602" s="131" t="str">
        <f>'CONSTRUCTION COST ESTIMATE'!C602</f>
        <v>TYPE DM2 DROP INLET (20 FOOT)</v>
      </c>
      <c r="D602" s="130">
        <f>'CONSTRUCTION COST ESTIMATE'!BA602</f>
        <v>0</v>
      </c>
      <c r="E602" s="114">
        <f>'CONSTRUCTION COST ESTIMATE'!BC602</f>
        <v>0</v>
      </c>
      <c r="F602" s="129" t="str">
        <f>'CONSTRUCTION COST ESTIMATE'!BB602</f>
        <v>EA</v>
      </c>
      <c r="G602" s="115"/>
      <c r="H602" s="116">
        <f t="shared" si="96"/>
        <v>0</v>
      </c>
      <c r="I602" s="115"/>
      <c r="J602" s="116">
        <f t="shared" si="97"/>
        <v>0</v>
      </c>
      <c r="K602" s="115"/>
      <c r="L602" s="116">
        <f t="shared" si="98"/>
        <v>0</v>
      </c>
      <c r="M602" s="115"/>
      <c r="N602" s="116">
        <f t="shared" si="99"/>
        <v>0</v>
      </c>
      <c r="O602" s="115"/>
      <c r="P602" s="116">
        <f t="shared" si="100"/>
        <v>0</v>
      </c>
      <c r="Q602" s="115"/>
      <c r="R602" s="116">
        <f t="shared" si="101"/>
        <v>0</v>
      </c>
      <c r="S602" s="117">
        <f t="shared" si="102"/>
        <v>0</v>
      </c>
      <c r="T602" s="118">
        <f t="shared" si="103"/>
        <v>0</v>
      </c>
      <c r="U602" s="120"/>
      <c r="V602" s="89"/>
    </row>
    <row r="603" spans="1:22" s="113" customFormat="1" ht="30" hidden="1" customHeight="1">
      <c r="A603" s="128">
        <f>'CONSTRUCTION COST ESTIMATE'!A603</f>
        <v>0</v>
      </c>
      <c r="B603" s="246">
        <f>'CONSTRUCTION COST ESTIMATE'!B603</f>
        <v>609.03200000000004</v>
      </c>
      <c r="C603" s="131" t="str">
        <f>'CONSTRUCTION COST ESTIMATE'!C603</f>
        <v>(NDOT) TYPE 2 DROP INLET WITH CONCRETE APRON</v>
      </c>
      <c r="D603" s="130">
        <f>'CONSTRUCTION COST ESTIMATE'!BA603</f>
        <v>0</v>
      </c>
      <c r="E603" s="114">
        <f>'CONSTRUCTION COST ESTIMATE'!BC603</f>
        <v>0</v>
      </c>
      <c r="F603" s="129" t="str">
        <f>'CONSTRUCTION COST ESTIMATE'!BB603</f>
        <v>EA</v>
      </c>
      <c r="G603" s="115"/>
      <c r="H603" s="116">
        <f t="shared" si="96"/>
        <v>0</v>
      </c>
      <c r="I603" s="115"/>
      <c r="J603" s="116">
        <f t="shared" si="97"/>
        <v>0</v>
      </c>
      <c r="K603" s="115"/>
      <c r="L603" s="116">
        <f t="shared" si="98"/>
        <v>0</v>
      </c>
      <c r="M603" s="115"/>
      <c r="N603" s="116">
        <f t="shared" si="99"/>
        <v>0</v>
      </c>
      <c r="O603" s="115"/>
      <c r="P603" s="116">
        <f t="shared" si="100"/>
        <v>0</v>
      </c>
      <c r="Q603" s="115"/>
      <c r="R603" s="116">
        <f t="shared" si="101"/>
        <v>0</v>
      </c>
      <c r="S603" s="117">
        <f t="shared" si="102"/>
        <v>0</v>
      </c>
      <c r="T603" s="118">
        <f t="shared" si="103"/>
        <v>0</v>
      </c>
      <c r="U603" s="120"/>
      <c r="V603" s="89"/>
    </row>
    <row r="604" spans="1:22" s="113" customFormat="1" ht="30" hidden="1" customHeight="1">
      <c r="A604" s="128">
        <f>'CONSTRUCTION COST ESTIMATE'!A604</f>
        <v>0</v>
      </c>
      <c r="B604" s="246">
        <f>'CONSTRUCTION COST ESTIMATE'!B604</f>
        <v>609.03300000000002</v>
      </c>
      <c r="C604" s="131" t="str">
        <f>'CONSTRUCTION COST ESTIMATE'!C604</f>
        <v>(NDOT) TYPE 2B DROP INLET (2 FOOT)</v>
      </c>
      <c r="D604" s="130">
        <f>'CONSTRUCTION COST ESTIMATE'!BA604</f>
        <v>0</v>
      </c>
      <c r="E604" s="114">
        <f>'CONSTRUCTION COST ESTIMATE'!BC604</f>
        <v>0</v>
      </c>
      <c r="F604" s="129" t="str">
        <f>'CONSTRUCTION COST ESTIMATE'!BB604</f>
        <v>EA</v>
      </c>
      <c r="G604" s="115"/>
      <c r="H604" s="116">
        <f t="shared" si="96"/>
        <v>0</v>
      </c>
      <c r="I604" s="115"/>
      <c r="J604" s="116">
        <f t="shared" si="97"/>
        <v>0</v>
      </c>
      <c r="K604" s="115"/>
      <c r="L604" s="116">
        <f t="shared" si="98"/>
        <v>0</v>
      </c>
      <c r="M604" s="115"/>
      <c r="N604" s="116">
        <f t="shared" si="99"/>
        <v>0</v>
      </c>
      <c r="O604" s="115"/>
      <c r="P604" s="116">
        <f t="shared" si="100"/>
        <v>0</v>
      </c>
      <c r="Q604" s="115"/>
      <c r="R604" s="116">
        <f t="shared" si="101"/>
        <v>0</v>
      </c>
      <c r="S604" s="117">
        <f t="shared" si="102"/>
        <v>0</v>
      </c>
      <c r="T604" s="118">
        <f t="shared" si="103"/>
        <v>0</v>
      </c>
      <c r="U604" s="120"/>
      <c r="V604" s="89"/>
    </row>
    <row r="605" spans="1:22" s="113" customFormat="1" ht="30" hidden="1" customHeight="1">
      <c r="A605" s="128">
        <f>'CONSTRUCTION COST ESTIMATE'!A605</f>
        <v>0</v>
      </c>
      <c r="B605" s="246">
        <f>'CONSTRUCTION COST ESTIMATE'!B605</f>
        <v>609.03399999999999</v>
      </c>
      <c r="C605" s="131" t="str">
        <f>'CONSTRUCTION COST ESTIMATE'!C605</f>
        <v>(NDOT) TYPE 2B DROP INLET WITH CONCRETE APRON</v>
      </c>
      <c r="D605" s="130">
        <f>'CONSTRUCTION COST ESTIMATE'!BA605</f>
        <v>0</v>
      </c>
      <c r="E605" s="114">
        <f>'CONSTRUCTION COST ESTIMATE'!BC605</f>
        <v>0</v>
      </c>
      <c r="F605" s="129" t="str">
        <f>'CONSTRUCTION COST ESTIMATE'!BB605</f>
        <v>EA</v>
      </c>
      <c r="G605" s="115"/>
      <c r="H605" s="116">
        <f t="shared" si="96"/>
        <v>0</v>
      </c>
      <c r="I605" s="115"/>
      <c r="J605" s="116">
        <f t="shared" si="97"/>
        <v>0</v>
      </c>
      <c r="K605" s="115"/>
      <c r="L605" s="116">
        <f t="shared" si="98"/>
        <v>0</v>
      </c>
      <c r="M605" s="115"/>
      <c r="N605" s="116">
        <f t="shared" si="99"/>
        <v>0</v>
      </c>
      <c r="O605" s="115"/>
      <c r="P605" s="116">
        <f t="shared" si="100"/>
        <v>0</v>
      </c>
      <c r="Q605" s="115"/>
      <c r="R605" s="116">
        <f t="shared" si="101"/>
        <v>0</v>
      </c>
      <c r="S605" s="117">
        <f t="shared" si="102"/>
        <v>0</v>
      </c>
      <c r="T605" s="118">
        <f t="shared" si="103"/>
        <v>0</v>
      </c>
      <c r="U605" s="120"/>
      <c r="V605" s="89"/>
    </row>
    <row r="606" spans="1:22" s="113" customFormat="1" ht="30" hidden="1" customHeight="1">
      <c r="A606" s="128">
        <f>'CONSTRUCTION COST ESTIMATE'!A606</f>
        <v>0</v>
      </c>
      <c r="B606" s="246">
        <f>'CONSTRUCTION COST ESTIMATE'!B606</f>
        <v>609.03499999999997</v>
      </c>
      <c r="C606" s="131" t="str">
        <f>'CONSTRUCTION COST ESTIMATE'!C606</f>
        <v>(NDOT) TYPE 8 DROP INLET</v>
      </c>
      <c r="D606" s="130">
        <f>'CONSTRUCTION COST ESTIMATE'!BA606</f>
        <v>0</v>
      </c>
      <c r="E606" s="114">
        <f>'CONSTRUCTION COST ESTIMATE'!BC606</f>
        <v>0</v>
      </c>
      <c r="F606" s="129" t="str">
        <f>'CONSTRUCTION COST ESTIMATE'!BB606</f>
        <v>EA</v>
      </c>
      <c r="G606" s="115"/>
      <c r="H606" s="116">
        <f t="shared" si="96"/>
        <v>0</v>
      </c>
      <c r="I606" s="115"/>
      <c r="J606" s="116">
        <f t="shared" si="97"/>
        <v>0</v>
      </c>
      <c r="K606" s="115"/>
      <c r="L606" s="116">
        <f t="shared" si="98"/>
        <v>0</v>
      </c>
      <c r="M606" s="115"/>
      <c r="N606" s="116">
        <f t="shared" si="99"/>
        <v>0</v>
      </c>
      <c r="O606" s="115"/>
      <c r="P606" s="116">
        <f t="shared" si="100"/>
        <v>0</v>
      </c>
      <c r="Q606" s="115"/>
      <c r="R606" s="116">
        <f t="shared" si="101"/>
        <v>0</v>
      </c>
      <c r="S606" s="117">
        <f t="shared" si="102"/>
        <v>0</v>
      </c>
      <c r="T606" s="118">
        <f t="shared" si="103"/>
        <v>0</v>
      </c>
      <c r="U606" s="120"/>
      <c r="V606" s="89"/>
    </row>
    <row r="607" spans="1:22" s="113" customFormat="1" ht="30" hidden="1" customHeight="1">
      <c r="A607" s="128">
        <f>'CONSTRUCTION COST ESTIMATE'!A607</f>
        <v>0</v>
      </c>
      <c r="B607" s="246">
        <f>'CONSTRUCTION COST ESTIMATE'!B607</f>
        <v>609.03599999999994</v>
      </c>
      <c r="C607" s="131" t="str">
        <f>'CONSTRUCTION COST ESTIMATE'!C607</f>
        <v>(NDOT) TYPE 11 DROP INLET</v>
      </c>
      <c r="D607" s="130">
        <f>'CONSTRUCTION COST ESTIMATE'!BA607</f>
        <v>0</v>
      </c>
      <c r="E607" s="114">
        <f>'CONSTRUCTION COST ESTIMATE'!BC607</f>
        <v>0</v>
      </c>
      <c r="F607" s="129" t="str">
        <f>'CONSTRUCTION COST ESTIMATE'!BB607</f>
        <v>EA</v>
      </c>
      <c r="G607" s="115"/>
      <c r="H607" s="116">
        <f t="shared" si="96"/>
        <v>0</v>
      </c>
      <c r="I607" s="115"/>
      <c r="J607" s="116">
        <f t="shared" si="97"/>
        <v>0</v>
      </c>
      <c r="K607" s="115"/>
      <c r="L607" s="116">
        <f t="shared" si="98"/>
        <v>0</v>
      </c>
      <c r="M607" s="115"/>
      <c r="N607" s="116">
        <f t="shared" si="99"/>
        <v>0</v>
      </c>
      <c r="O607" s="115"/>
      <c r="P607" s="116">
        <f t="shared" si="100"/>
        <v>0</v>
      </c>
      <c r="Q607" s="115"/>
      <c r="R607" s="116">
        <f t="shared" si="101"/>
        <v>0</v>
      </c>
      <c r="S607" s="117">
        <f t="shared" si="102"/>
        <v>0</v>
      </c>
      <c r="T607" s="118">
        <f t="shared" si="103"/>
        <v>0</v>
      </c>
      <c r="U607" s="120"/>
      <c r="V607" s="89"/>
    </row>
    <row r="608" spans="1:22" s="113" customFormat="1" ht="30" hidden="1" customHeight="1">
      <c r="A608" s="128">
        <f>'CONSTRUCTION COST ESTIMATE'!A608</f>
        <v>0</v>
      </c>
      <c r="B608" s="246">
        <f>'CONSTRUCTION COST ESTIMATE'!B608</f>
        <v>609.03700000000003</v>
      </c>
      <c r="C608" s="131" t="str">
        <f>'CONSTRUCTION COST ESTIMATE'!C608</f>
        <v>2.5 FOOT X 15 FOOT SPECIAL DROP INLET WITH CONCRETE APRON</v>
      </c>
      <c r="D608" s="130">
        <f>'CONSTRUCTION COST ESTIMATE'!BA608</f>
        <v>0</v>
      </c>
      <c r="E608" s="114">
        <f>'CONSTRUCTION COST ESTIMATE'!BC608</f>
        <v>0</v>
      </c>
      <c r="F608" s="129" t="str">
        <f>'CONSTRUCTION COST ESTIMATE'!BB608</f>
        <v>EA</v>
      </c>
      <c r="G608" s="115"/>
      <c r="H608" s="116">
        <f t="shared" si="96"/>
        <v>0</v>
      </c>
      <c r="I608" s="115"/>
      <c r="J608" s="116">
        <f t="shared" si="97"/>
        <v>0</v>
      </c>
      <c r="K608" s="115"/>
      <c r="L608" s="116">
        <f t="shared" si="98"/>
        <v>0</v>
      </c>
      <c r="M608" s="115"/>
      <c r="N608" s="116">
        <f t="shared" si="99"/>
        <v>0</v>
      </c>
      <c r="O608" s="115"/>
      <c r="P608" s="116">
        <f t="shared" si="100"/>
        <v>0</v>
      </c>
      <c r="Q608" s="115"/>
      <c r="R608" s="116">
        <f t="shared" si="101"/>
        <v>0</v>
      </c>
      <c r="S608" s="117">
        <f t="shared" si="102"/>
        <v>0</v>
      </c>
      <c r="T608" s="118">
        <f t="shared" si="103"/>
        <v>0</v>
      </c>
      <c r="U608" s="120"/>
      <c r="V608" s="89"/>
    </row>
    <row r="609" spans="1:22" s="113" customFormat="1" ht="30" hidden="1" customHeight="1">
      <c r="A609" s="128">
        <f>'CONSTRUCTION COST ESTIMATE'!A609</f>
        <v>0</v>
      </c>
      <c r="B609" s="246">
        <f>'CONSTRUCTION COST ESTIMATE'!B609</f>
        <v>609.03800000000001</v>
      </c>
      <c r="C609" s="131" t="str">
        <f>'CONSTRUCTION COST ESTIMATE'!C609</f>
        <v>3 FOOT X 14 FOOT SPECIAL DROP INLET WITH CONCRETE APRON</v>
      </c>
      <c r="D609" s="130">
        <f>'CONSTRUCTION COST ESTIMATE'!BA609</f>
        <v>0</v>
      </c>
      <c r="E609" s="114">
        <f>'CONSTRUCTION COST ESTIMATE'!BC609</f>
        <v>0</v>
      </c>
      <c r="F609" s="129" t="str">
        <f>'CONSTRUCTION COST ESTIMATE'!BB609</f>
        <v>EA</v>
      </c>
      <c r="G609" s="115"/>
      <c r="H609" s="116">
        <f t="shared" si="96"/>
        <v>0</v>
      </c>
      <c r="I609" s="115"/>
      <c r="J609" s="116">
        <f t="shared" si="97"/>
        <v>0</v>
      </c>
      <c r="K609" s="115"/>
      <c r="L609" s="116">
        <f t="shared" si="98"/>
        <v>0</v>
      </c>
      <c r="M609" s="115"/>
      <c r="N609" s="116">
        <f t="shared" si="99"/>
        <v>0</v>
      </c>
      <c r="O609" s="115"/>
      <c r="P609" s="116">
        <f t="shared" si="100"/>
        <v>0</v>
      </c>
      <c r="Q609" s="115"/>
      <c r="R609" s="116">
        <f t="shared" si="101"/>
        <v>0</v>
      </c>
      <c r="S609" s="117">
        <f t="shared" si="102"/>
        <v>0</v>
      </c>
      <c r="T609" s="118">
        <f t="shared" si="103"/>
        <v>0</v>
      </c>
      <c r="U609" s="120"/>
      <c r="V609" s="89"/>
    </row>
    <row r="610" spans="1:22" s="113" customFormat="1" ht="30" hidden="1" customHeight="1">
      <c r="A610" s="128">
        <f>'CONSTRUCTION COST ESTIMATE'!A610</f>
        <v>0</v>
      </c>
      <c r="B610" s="246">
        <f>'CONSTRUCTION COST ESTIMATE'!B610</f>
        <v>609.03899999999999</v>
      </c>
      <c r="C610" s="131" t="str">
        <f>'CONSTRUCTION COST ESTIMATE'!C610</f>
        <v>5 FOOT X 5 FOOT PRECAST DROP INLET</v>
      </c>
      <c r="D610" s="130">
        <f>'CONSTRUCTION COST ESTIMATE'!BA610</f>
        <v>0</v>
      </c>
      <c r="E610" s="114">
        <f>'CONSTRUCTION COST ESTIMATE'!BC610</f>
        <v>0</v>
      </c>
      <c r="F610" s="129" t="str">
        <f>'CONSTRUCTION COST ESTIMATE'!BB610</f>
        <v>EA</v>
      </c>
      <c r="G610" s="115"/>
      <c r="H610" s="116">
        <f t="shared" si="96"/>
        <v>0</v>
      </c>
      <c r="I610" s="115"/>
      <c r="J610" s="116">
        <f t="shared" si="97"/>
        <v>0</v>
      </c>
      <c r="K610" s="115"/>
      <c r="L610" s="116">
        <f t="shared" si="98"/>
        <v>0</v>
      </c>
      <c r="M610" s="115"/>
      <c r="N610" s="116">
        <f t="shared" si="99"/>
        <v>0</v>
      </c>
      <c r="O610" s="115"/>
      <c r="P610" s="116">
        <f t="shared" si="100"/>
        <v>0</v>
      </c>
      <c r="Q610" s="115"/>
      <c r="R610" s="116">
        <f t="shared" si="101"/>
        <v>0</v>
      </c>
      <c r="S610" s="117">
        <f t="shared" si="102"/>
        <v>0</v>
      </c>
      <c r="T610" s="118">
        <f t="shared" si="103"/>
        <v>0</v>
      </c>
      <c r="U610" s="120"/>
      <c r="V610" s="89"/>
    </row>
    <row r="611" spans="1:22" s="113" customFormat="1" ht="30" hidden="1" customHeight="1">
      <c r="A611" s="128">
        <f>'CONSTRUCTION COST ESTIMATE'!A611</f>
        <v>0</v>
      </c>
      <c r="B611" s="246">
        <f>'CONSTRUCTION COST ESTIMATE'!B611</f>
        <v>609.04</v>
      </c>
      <c r="C611" s="131" t="str">
        <f>'CONSTRUCTION COST ESTIMATE'!C611</f>
        <v>6 FOOT DROP INLET</v>
      </c>
      <c r="D611" s="130">
        <f>'CONSTRUCTION COST ESTIMATE'!BA611</f>
        <v>0</v>
      </c>
      <c r="E611" s="114">
        <f>'CONSTRUCTION COST ESTIMATE'!BC611</f>
        <v>0</v>
      </c>
      <c r="F611" s="129" t="str">
        <f>'CONSTRUCTION COST ESTIMATE'!BB611</f>
        <v>EA</v>
      </c>
      <c r="G611" s="115"/>
      <c r="H611" s="116">
        <f t="shared" ref="H611:H675" si="104">G611*E611</f>
        <v>0</v>
      </c>
      <c r="I611" s="115"/>
      <c r="J611" s="116">
        <f t="shared" ref="J611:J675" si="105">I611*E611</f>
        <v>0</v>
      </c>
      <c r="K611" s="115"/>
      <c r="L611" s="116">
        <f t="shared" ref="L611:L675" si="106">K611*E611</f>
        <v>0</v>
      </c>
      <c r="M611" s="115"/>
      <c r="N611" s="116">
        <f t="shared" ref="N611:N675" si="107">M611*E611</f>
        <v>0</v>
      </c>
      <c r="O611" s="115"/>
      <c r="P611" s="116">
        <f t="shared" ref="P611:P675" si="108">O611*E611</f>
        <v>0</v>
      </c>
      <c r="Q611" s="115"/>
      <c r="R611" s="116">
        <f t="shared" ref="R611:R675" si="109">Q611*E611</f>
        <v>0</v>
      </c>
      <c r="S611" s="117">
        <f t="shared" ref="S611:S675" si="110">G611+I611+K611+M611+O611+Q611</f>
        <v>0</v>
      </c>
      <c r="T611" s="118">
        <f t="shared" ref="T611:T675" si="111">S611*E611</f>
        <v>0</v>
      </c>
      <c r="U611" s="120"/>
      <c r="V611" s="89"/>
    </row>
    <row r="612" spans="1:22" s="113" customFormat="1" ht="30" hidden="1" customHeight="1">
      <c r="A612" s="128">
        <f>'CONSTRUCTION COST ESTIMATE'!A612</f>
        <v>0</v>
      </c>
      <c r="B612" s="246">
        <f>'CONSTRUCTION COST ESTIMATE'!B612</f>
        <v>609.04100000000005</v>
      </c>
      <c r="C612" s="131" t="str">
        <f>'CONSTRUCTION COST ESTIMATE'!C612</f>
        <v>6 FOOT SPECIAL DROP INLET</v>
      </c>
      <c r="D612" s="130">
        <f>'CONSTRUCTION COST ESTIMATE'!BA612</f>
        <v>0</v>
      </c>
      <c r="E612" s="114">
        <f>'CONSTRUCTION COST ESTIMATE'!BC612</f>
        <v>0</v>
      </c>
      <c r="F612" s="129" t="str">
        <f>'CONSTRUCTION COST ESTIMATE'!BB612</f>
        <v>EA</v>
      </c>
      <c r="G612" s="115"/>
      <c r="H612" s="116">
        <f t="shared" si="104"/>
        <v>0</v>
      </c>
      <c r="I612" s="115"/>
      <c r="J612" s="116">
        <f t="shared" si="105"/>
        <v>0</v>
      </c>
      <c r="K612" s="115"/>
      <c r="L612" s="116">
        <f t="shared" si="106"/>
        <v>0</v>
      </c>
      <c r="M612" s="115"/>
      <c r="N612" s="116">
        <f t="shared" si="107"/>
        <v>0</v>
      </c>
      <c r="O612" s="115"/>
      <c r="P612" s="116">
        <f t="shared" si="108"/>
        <v>0</v>
      </c>
      <c r="Q612" s="115"/>
      <c r="R612" s="116">
        <f t="shared" si="109"/>
        <v>0</v>
      </c>
      <c r="S612" s="117">
        <f t="shared" si="110"/>
        <v>0</v>
      </c>
      <c r="T612" s="118">
        <f t="shared" si="111"/>
        <v>0</v>
      </c>
      <c r="U612" s="120"/>
      <c r="V612" s="89"/>
    </row>
    <row r="613" spans="1:22" s="113" customFormat="1" ht="30" hidden="1" customHeight="1">
      <c r="A613" s="128">
        <f>'CONSTRUCTION COST ESTIMATE'!A613</f>
        <v>0</v>
      </c>
      <c r="B613" s="246">
        <f>'CONSTRUCTION COST ESTIMATE'!B613</f>
        <v>609.04200000000003</v>
      </c>
      <c r="C613" s="131" t="str">
        <f>'CONSTRUCTION COST ESTIMATE'!C613</f>
        <v>9 FOOT DROP INLET</v>
      </c>
      <c r="D613" s="130">
        <f>'CONSTRUCTION COST ESTIMATE'!BA613</f>
        <v>0</v>
      </c>
      <c r="E613" s="114">
        <f>'CONSTRUCTION COST ESTIMATE'!BC613</f>
        <v>0</v>
      </c>
      <c r="F613" s="129" t="str">
        <f>'CONSTRUCTION COST ESTIMATE'!BB613</f>
        <v>EA</v>
      </c>
      <c r="G613" s="115"/>
      <c r="H613" s="116">
        <f t="shared" si="104"/>
        <v>0</v>
      </c>
      <c r="I613" s="115"/>
      <c r="J613" s="116">
        <f t="shared" si="105"/>
        <v>0</v>
      </c>
      <c r="K613" s="115"/>
      <c r="L613" s="116">
        <f t="shared" si="106"/>
        <v>0</v>
      </c>
      <c r="M613" s="115"/>
      <c r="N613" s="116">
        <f t="shared" si="107"/>
        <v>0</v>
      </c>
      <c r="O613" s="115"/>
      <c r="P613" s="116">
        <f t="shared" si="108"/>
        <v>0</v>
      </c>
      <c r="Q613" s="115"/>
      <c r="R613" s="116">
        <f t="shared" si="109"/>
        <v>0</v>
      </c>
      <c r="S613" s="117">
        <f t="shared" si="110"/>
        <v>0</v>
      </c>
      <c r="T613" s="118">
        <f t="shared" si="111"/>
        <v>0</v>
      </c>
      <c r="U613" s="120"/>
      <c r="V613" s="89"/>
    </row>
    <row r="614" spans="1:22" s="113" customFormat="1" ht="30" hidden="1" customHeight="1">
      <c r="A614" s="128">
        <f>'CONSTRUCTION COST ESTIMATE'!A614</f>
        <v>0</v>
      </c>
      <c r="B614" s="246">
        <f>'CONSTRUCTION COST ESTIMATE'!B614</f>
        <v>609.04300000000001</v>
      </c>
      <c r="C614" s="131" t="str">
        <f>'CONSTRUCTION COST ESTIMATE'!C614</f>
        <v>20 INCH X 48 INCH DROP INLET</v>
      </c>
      <c r="D614" s="130">
        <f>'CONSTRUCTION COST ESTIMATE'!BA614</f>
        <v>0</v>
      </c>
      <c r="E614" s="114">
        <f>'CONSTRUCTION COST ESTIMATE'!BC614</f>
        <v>0</v>
      </c>
      <c r="F614" s="129" t="str">
        <f>'CONSTRUCTION COST ESTIMATE'!BB614</f>
        <v>EA</v>
      </c>
      <c r="G614" s="115"/>
      <c r="H614" s="116">
        <f t="shared" si="104"/>
        <v>0</v>
      </c>
      <c r="I614" s="115"/>
      <c r="J614" s="116">
        <f t="shared" si="105"/>
        <v>0</v>
      </c>
      <c r="K614" s="115"/>
      <c r="L614" s="116">
        <f t="shared" si="106"/>
        <v>0</v>
      </c>
      <c r="M614" s="115"/>
      <c r="N614" s="116">
        <f t="shared" si="107"/>
        <v>0</v>
      </c>
      <c r="O614" s="115"/>
      <c r="P614" s="116">
        <f t="shared" si="108"/>
        <v>0</v>
      </c>
      <c r="Q614" s="115"/>
      <c r="R614" s="116">
        <f t="shared" si="109"/>
        <v>0</v>
      </c>
      <c r="S614" s="117">
        <f t="shared" si="110"/>
        <v>0</v>
      </c>
      <c r="T614" s="118">
        <f t="shared" si="111"/>
        <v>0</v>
      </c>
      <c r="U614" s="120"/>
      <c r="V614" s="89"/>
    </row>
    <row r="615" spans="1:22" s="113" customFormat="1" ht="30" hidden="1" customHeight="1">
      <c r="A615" s="128">
        <f>'CONSTRUCTION COST ESTIMATE'!A615</f>
        <v>0</v>
      </c>
      <c r="B615" s="246">
        <f>'CONSTRUCTION COST ESTIMATE'!B615</f>
        <v>609.04999999999995</v>
      </c>
      <c r="C615" s="131" t="str">
        <f>'CONSTRUCTION COST ESTIMATE'!C615</f>
        <v>STORM DRAIN MANHOLE (30 INCH)</v>
      </c>
      <c r="D615" s="130">
        <f>'CONSTRUCTION COST ESTIMATE'!BA615</f>
        <v>0</v>
      </c>
      <c r="E615" s="114">
        <f>'CONSTRUCTION COST ESTIMATE'!BC615</f>
        <v>0</v>
      </c>
      <c r="F615" s="129" t="str">
        <f>'CONSTRUCTION COST ESTIMATE'!BB615</f>
        <v>EA</v>
      </c>
      <c r="G615" s="115"/>
      <c r="H615" s="116">
        <f t="shared" si="104"/>
        <v>0</v>
      </c>
      <c r="I615" s="115"/>
      <c r="J615" s="116">
        <f t="shared" si="105"/>
        <v>0</v>
      </c>
      <c r="K615" s="115"/>
      <c r="L615" s="116">
        <f t="shared" si="106"/>
        <v>0</v>
      </c>
      <c r="M615" s="115"/>
      <c r="N615" s="116">
        <f t="shared" si="107"/>
        <v>0</v>
      </c>
      <c r="O615" s="115"/>
      <c r="P615" s="116">
        <f t="shared" si="108"/>
        <v>0</v>
      </c>
      <c r="Q615" s="115"/>
      <c r="R615" s="116">
        <f t="shared" si="109"/>
        <v>0</v>
      </c>
      <c r="S615" s="117">
        <f t="shared" si="110"/>
        <v>0</v>
      </c>
      <c r="T615" s="118">
        <f t="shared" si="111"/>
        <v>0</v>
      </c>
      <c r="U615" s="120"/>
      <c r="V615" s="89"/>
    </row>
    <row r="616" spans="1:22" s="113" customFormat="1" ht="30" hidden="1" customHeight="1">
      <c r="A616" s="128">
        <f>'CONSTRUCTION COST ESTIMATE'!A616</f>
        <v>0</v>
      </c>
      <c r="B616" s="246">
        <f>'CONSTRUCTION COST ESTIMATE'!B616</f>
        <v>609.05100000000004</v>
      </c>
      <c r="C616" s="131" t="str">
        <f>'CONSTRUCTION COST ESTIMATE'!C616</f>
        <v>ACCESS MANHOLE WITH STEPS (36 INCH)</v>
      </c>
      <c r="D616" s="130">
        <f>'CONSTRUCTION COST ESTIMATE'!BA616</f>
        <v>0</v>
      </c>
      <c r="E616" s="114">
        <f>'CONSTRUCTION COST ESTIMATE'!BC616</f>
        <v>0</v>
      </c>
      <c r="F616" s="129" t="str">
        <f>'CONSTRUCTION COST ESTIMATE'!BB616</f>
        <v>EA</v>
      </c>
      <c r="G616" s="115"/>
      <c r="H616" s="116">
        <f t="shared" si="104"/>
        <v>0</v>
      </c>
      <c r="I616" s="115"/>
      <c r="J616" s="116">
        <f t="shared" si="105"/>
        <v>0</v>
      </c>
      <c r="K616" s="115"/>
      <c r="L616" s="116">
        <f t="shared" si="106"/>
        <v>0</v>
      </c>
      <c r="M616" s="115"/>
      <c r="N616" s="116">
        <f t="shared" si="107"/>
        <v>0</v>
      </c>
      <c r="O616" s="115"/>
      <c r="P616" s="116">
        <f t="shared" si="108"/>
        <v>0</v>
      </c>
      <c r="Q616" s="115"/>
      <c r="R616" s="116">
        <f t="shared" si="109"/>
        <v>0</v>
      </c>
      <c r="S616" s="117">
        <f t="shared" si="110"/>
        <v>0</v>
      </c>
      <c r="T616" s="118">
        <f t="shared" si="111"/>
        <v>0</v>
      </c>
      <c r="U616" s="120"/>
      <c r="V616" s="89"/>
    </row>
    <row r="617" spans="1:22" s="113" customFormat="1" ht="30" hidden="1" customHeight="1">
      <c r="A617" s="128">
        <f>'CONSTRUCTION COST ESTIMATE'!A617</f>
        <v>0</v>
      </c>
      <c r="B617" s="246">
        <f>'CONSTRUCTION COST ESTIMATE'!B617</f>
        <v>609.05200000000002</v>
      </c>
      <c r="C617" s="131" t="str">
        <f>'CONSTRUCTION COST ESTIMATE'!C617</f>
        <v>TYPE 1 MANHOLE RISER WITH 30 INCH RING AND COLLAR (48 INCH)</v>
      </c>
      <c r="D617" s="130">
        <f>'CONSTRUCTION COST ESTIMATE'!BA617</f>
        <v>0</v>
      </c>
      <c r="E617" s="114">
        <f>'CONSTRUCTION COST ESTIMATE'!BC617</f>
        <v>0</v>
      </c>
      <c r="F617" s="129" t="str">
        <f>'CONSTRUCTION COST ESTIMATE'!BB617</f>
        <v>EA</v>
      </c>
      <c r="G617" s="115"/>
      <c r="H617" s="116">
        <f t="shared" si="104"/>
        <v>0</v>
      </c>
      <c r="I617" s="115"/>
      <c r="J617" s="116">
        <f t="shared" si="105"/>
        <v>0</v>
      </c>
      <c r="K617" s="115"/>
      <c r="L617" s="116">
        <f t="shared" si="106"/>
        <v>0</v>
      </c>
      <c r="M617" s="115"/>
      <c r="N617" s="116">
        <f t="shared" si="107"/>
        <v>0</v>
      </c>
      <c r="O617" s="115"/>
      <c r="P617" s="116">
        <f t="shared" si="108"/>
        <v>0</v>
      </c>
      <c r="Q617" s="115"/>
      <c r="R617" s="116">
        <f t="shared" si="109"/>
        <v>0</v>
      </c>
      <c r="S617" s="117">
        <f t="shared" si="110"/>
        <v>0</v>
      </c>
      <c r="T617" s="118">
        <f t="shared" si="111"/>
        <v>0</v>
      </c>
      <c r="U617" s="120"/>
      <c r="V617" s="89"/>
    </row>
    <row r="618" spans="1:22" s="113" customFormat="1" ht="30" hidden="1" customHeight="1">
      <c r="A618" s="128">
        <f>'CONSTRUCTION COST ESTIMATE'!A618</f>
        <v>0</v>
      </c>
      <c r="B618" s="246">
        <f>'CONSTRUCTION COST ESTIMATE'!B618</f>
        <v>609.053</v>
      </c>
      <c r="C618" s="131" t="str">
        <f>'CONSTRUCTION COST ESTIMATE'!C618</f>
        <v>TYPE 1 STORM DRAIN MANHOLE (48 INCH)</v>
      </c>
      <c r="D618" s="130">
        <f>'CONSTRUCTION COST ESTIMATE'!BA618</f>
        <v>0</v>
      </c>
      <c r="E618" s="114">
        <f>'CONSTRUCTION COST ESTIMATE'!BC618</f>
        <v>0</v>
      </c>
      <c r="F618" s="129" t="str">
        <f>'CONSTRUCTION COST ESTIMATE'!BB618</f>
        <v>EA</v>
      </c>
      <c r="G618" s="115"/>
      <c r="H618" s="116">
        <f t="shared" si="104"/>
        <v>0</v>
      </c>
      <c r="I618" s="115"/>
      <c r="J618" s="116">
        <f t="shared" si="105"/>
        <v>0</v>
      </c>
      <c r="K618" s="115"/>
      <c r="L618" s="116">
        <f t="shared" si="106"/>
        <v>0</v>
      </c>
      <c r="M618" s="115"/>
      <c r="N618" s="116">
        <f t="shared" si="107"/>
        <v>0</v>
      </c>
      <c r="O618" s="115"/>
      <c r="P618" s="116">
        <f t="shared" si="108"/>
        <v>0</v>
      </c>
      <c r="Q618" s="115"/>
      <c r="R618" s="116">
        <f t="shared" si="109"/>
        <v>0</v>
      </c>
      <c r="S618" s="117">
        <f t="shared" si="110"/>
        <v>0</v>
      </c>
      <c r="T618" s="118">
        <f t="shared" si="111"/>
        <v>0</v>
      </c>
      <c r="U618" s="120"/>
      <c r="V618" s="89"/>
    </row>
    <row r="619" spans="1:22" s="113" customFormat="1" ht="30" hidden="1" customHeight="1">
      <c r="A619" s="128">
        <f>'CONSTRUCTION COST ESTIMATE'!A619</f>
        <v>0</v>
      </c>
      <c r="B619" s="246">
        <f>'CONSTRUCTION COST ESTIMATE'!B619</f>
        <v>609.05399999999997</v>
      </c>
      <c r="C619" s="131" t="str">
        <f>'CONSTRUCTION COST ESTIMATE'!C619</f>
        <v>TYPE 1A STORM DRAIN MANHOLE (48 INCH)</v>
      </c>
      <c r="D619" s="130">
        <f>'CONSTRUCTION COST ESTIMATE'!BA619</f>
        <v>0</v>
      </c>
      <c r="E619" s="114">
        <f>'CONSTRUCTION COST ESTIMATE'!BC619</f>
        <v>0</v>
      </c>
      <c r="F619" s="129" t="str">
        <f>'CONSTRUCTION COST ESTIMATE'!BB619</f>
        <v>EA</v>
      </c>
      <c r="G619" s="115"/>
      <c r="H619" s="116">
        <f t="shared" si="104"/>
        <v>0</v>
      </c>
      <c r="I619" s="115"/>
      <c r="J619" s="116">
        <f t="shared" si="105"/>
        <v>0</v>
      </c>
      <c r="K619" s="115"/>
      <c r="L619" s="116">
        <f t="shared" si="106"/>
        <v>0</v>
      </c>
      <c r="M619" s="115"/>
      <c r="N619" s="116">
        <f t="shared" si="107"/>
        <v>0</v>
      </c>
      <c r="O619" s="115"/>
      <c r="P619" s="116">
        <f t="shared" si="108"/>
        <v>0</v>
      </c>
      <c r="Q619" s="115"/>
      <c r="R619" s="116">
        <f t="shared" si="109"/>
        <v>0</v>
      </c>
      <c r="S619" s="117">
        <f t="shared" si="110"/>
        <v>0</v>
      </c>
      <c r="T619" s="118">
        <f t="shared" si="111"/>
        <v>0</v>
      </c>
      <c r="U619" s="120"/>
      <c r="V619" s="89"/>
    </row>
    <row r="620" spans="1:22" s="113" customFormat="1" ht="30" hidden="1" customHeight="1">
      <c r="A620" s="128">
        <f>'CONSTRUCTION COST ESTIMATE'!A620</f>
        <v>0</v>
      </c>
      <c r="B620" s="246">
        <f>'CONSTRUCTION COST ESTIMATE'!B620</f>
        <v>609.05499999999995</v>
      </c>
      <c r="C620" s="131" t="str">
        <f>'CONSTRUCTION COST ESTIMATE'!C620</f>
        <v>TYPE 2 STORM DRAIN MANHOLE (48 INCH)</v>
      </c>
      <c r="D620" s="130">
        <f>'CONSTRUCTION COST ESTIMATE'!BA620</f>
        <v>0</v>
      </c>
      <c r="E620" s="114">
        <f>'CONSTRUCTION COST ESTIMATE'!BC620</f>
        <v>0</v>
      </c>
      <c r="F620" s="129" t="str">
        <f>'CONSTRUCTION COST ESTIMATE'!BB620</f>
        <v>EA</v>
      </c>
      <c r="G620" s="115"/>
      <c r="H620" s="116">
        <f t="shared" si="104"/>
        <v>0</v>
      </c>
      <c r="I620" s="115"/>
      <c r="J620" s="116">
        <f t="shared" si="105"/>
        <v>0</v>
      </c>
      <c r="K620" s="115"/>
      <c r="L620" s="116">
        <f t="shared" si="106"/>
        <v>0</v>
      </c>
      <c r="M620" s="115"/>
      <c r="N620" s="116">
        <f t="shared" si="107"/>
        <v>0</v>
      </c>
      <c r="O620" s="115"/>
      <c r="P620" s="116">
        <f t="shared" si="108"/>
        <v>0</v>
      </c>
      <c r="Q620" s="115"/>
      <c r="R620" s="116">
        <f t="shared" si="109"/>
        <v>0</v>
      </c>
      <c r="S620" s="117">
        <f t="shared" si="110"/>
        <v>0</v>
      </c>
      <c r="T620" s="118">
        <f t="shared" si="111"/>
        <v>0</v>
      </c>
      <c r="U620" s="120"/>
      <c r="V620" s="89"/>
    </row>
    <row r="621" spans="1:22" s="113" customFormat="1" ht="30" hidden="1" customHeight="1">
      <c r="A621" s="128">
        <f>'CONSTRUCTION COST ESTIMATE'!A621</f>
        <v>0</v>
      </c>
      <c r="B621" s="246">
        <f>'CONSTRUCTION COST ESTIMATE'!B621</f>
        <v>609.05600000000004</v>
      </c>
      <c r="C621" s="131" t="str">
        <f>'CONSTRUCTION COST ESTIMATE'!C621</f>
        <v>ACCESS MANHOLE WITH STEPS (48 INCH)</v>
      </c>
      <c r="D621" s="130">
        <f>'CONSTRUCTION COST ESTIMATE'!BA621</f>
        <v>0</v>
      </c>
      <c r="E621" s="114">
        <f>'CONSTRUCTION COST ESTIMATE'!BC621</f>
        <v>0</v>
      </c>
      <c r="F621" s="129" t="str">
        <f>'CONSTRUCTION COST ESTIMATE'!BB621</f>
        <v>EA</v>
      </c>
      <c r="G621" s="115"/>
      <c r="H621" s="116">
        <f t="shared" si="104"/>
        <v>0</v>
      </c>
      <c r="I621" s="115"/>
      <c r="J621" s="116">
        <f t="shared" si="105"/>
        <v>0</v>
      </c>
      <c r="K621" s="115"/>
      <c r="L621" s="116">
        <f t="shared" si="106"/>
        <v>0</v>
      </c>
      <c r="M621" s="115"/>
      <c r="N621" s="116">
        <f t="shared" si="107"/>
        <v>0</v>
      </c>
      <c r="O621" s="115"/>
      <c r="P621" s="116">
        <f t="shared" si="108"/>
        <v>0</v>
      </c>
      <c r="Q621" s="115"/>
      <c r="R621" s="116">
        <f t="shared" si="109"/>
        <v>0</v>
      </c>
      <c r="S621" s="117">
        <f t="shared" si="110"/>
        <v>0</v>
      </c>
      <c r="T621" s="118">
        <f t="shared" si="111"/>
        <v>0</v>
      </c>
      <c r="U621" s="120"/>
      <c r="V621" s="89"/>
    </row>
    <row r="622" spans="1:22" s="113" customFormat="1" ht="30" hidden="1" customHeight="1">
      <c r="A622" s="128">
        <f>'CONSTRUCTION COST ESTIMATE'!A622</f>
        <v>0</v>
      </c>
      <c r="B622" s="246">
        <f>'CONSTRUCTION COST ESTIMATE'!B622</f>
        <v>609.05700000000002</v>
      </c>
      <c r="C622" s="131" t="str">
        <f>'CONSTRUCTION COST ESTIMATE'!C622</f>
        <v>MANHOLE RISER FOR REINFORCED CONCRETE BOX (RCB) (48 INCH)</v>
      </c>
      <c r="D622" s="130">
        <f>'CONSTRUCTION COST ESTIMATE'!BA622</f>
        <v>0</v>
      </c>
      <c r="E622" s="114">
        <f>'CONSTRUCTION COST ESTIMATE'!BC622</f>
        <v>0</v>
      </c>
      <c r="F622" s="129" t="str">
        <f>'CONSTRUCTION COST ESTIMATE'!BB622</f>
        <v>EA</v>
      </c>
      <c r="G622" s="115"/>
      <c r="H622" s="116">
        <f t="shared" si="104"/>
        <v>0</v>
      </c>
      <c r="I622" s="115"/>
      <c r="J622" s="116">
        <f t="shared" si="105"/>
        <v>0</v>
      </c>
      <c r="K622" s="115"/>
      <c r="L622" s="116">
        <f t="shared" si="106"/>
        <v>0</v>
      </c>
      <c r="M622" s="115"/>
      <c r="N622" s="116">
        <f t="shared" si="107"/>
        <v>0</v>
      </c>
      <c r="O622" s="115"/>
      <c r="P622" s="116">
        <f t="shared" si="108"/>
        <v>0</v>
      </c>
      <c r="Q622" s="115"/>
      <c r="R622" s="116">
        <f t="shared" si="109"/>
        <v>0</v>
      </c>
      <c r="S622" s="117">
        <f t="shared" si="110"/>
        <v>0</v>
      </c>
      <c r="T622" s="118">
        <f t="shared" si="111"/>
        <v>0</v>
      </c>
      <c r="U622" s="120"/>
      <c r="V622" s="89"/>
    </row>
    <row r="623" spans="1:22" s="113" customFormat="1" ht="30" hidden="1" customHeight="1">
      <c r="A623" s="128">
        <f>'CONSTRUCTION COST ESTIMATE'!A623</f>
        <v>0</v>
      </c>
      <c r="B623" s="246">
        <f>'CONSTRUCTION COST ESTIMATE'!B623</f>
        <v>609.05799999999999</v>
      </c>
      <c r="C623" s="131" t="str">
        <f>'CONSTRUCTION COST ESTIMATE'!C623</f>
        <v>TYPE 1 STORM DRAIN MANHOLE (60 INCH)</v>
      </c>
      <c r="D623" s="130">
        <f>'CONSTRUCTION COST ESTIMATE'!BA623</f>
        <v>0</v>
      </c>
      <c r="E623" s="114">
        <f>'CONSTRUCTION COST ESTIMATE'!BC623</f>
        <v>0</v>
      </c>
      <c r="F623" s="129" t="str">
        <f>'CONSTRUCTION COST ESTIMATE'!BB623</f>
        <v>EA</v>
      </c>
      <c r="G623" s="115"/>
      <c r="H623" s="116">
        <f t="shared" si="104"/>
        <v>0</v>
      </c>
      <c r="I623" s="115"/>
      <c r="J623" s="116">
        <f t="shared" si="105"/>
        <v>0</v>
      </c>
      <c r="K623" s="115"/>
      <c r="L623" s="116">
        <f t="shared" si="106"/>
        <v>0</v>
      </c>
      <c r="M623" s="115"/>
      <c r="N623" s="116">
        <f t="shared" si="107"/>
        <v>0</v>
      </c>
      <c r="O623" s="115"/>
      <c r="P623" s="116">
        <f t="shared" si="108"/>
        <v>0</v>
      </c>
      <c r="Q623" s="115"/>
      <c r="R623" s="116">
        <f t="shared" si="109"/>
        <v>0</v>
      </c>
      <c r="S623" s="117">
        <f t="shared" si="110"/>
        <v>0</v>
      </c>
      <c r="T623" s="118">
        <f t="shared" si="111"/>
        <v>0</v>
      </c>
      <c r="U623" s="120"/>
      <c r="V623" s="89"/>
    </row>
    <row r="624" spans="1:22" s="113" customFormat="1" ht="30" hidden="1" customHeight="1">
      <c r="A624" s="128">
        <f>'CONSTRUCTION COST ESTIMATE'!A624</f>
        <v>0</v>
      </c>
      <c r="B624" s="246">
        <f>'CONSTRUCTION COST ESTIMATE'!B624</f>
        <v>609.05899999999997</v>
      </c>
      <c r="C624" s="131" t="str">
        <f>'CONSTRUCTION COST ESTIMATE'!C624</f>
        <v>TYPE 1A STORM DRAIN MANHOLE (60 INCH)</v>
      </c>
      <c r="D624" s="130">
        <f>'CONSTRUCTION COST ESTIMATE'!BA624</f>
        <v>0</v>
      </c>
      <c r="E624" s="114">
        <f>'CONSTRUCTION COST ESTIMATE'!BC624</f>
        <v>0</v>
      </c>
      <c r="F624" s="129" t="str">
        <f>'CONSTRUCTION COST ESTIMATE'!BB624</f>
        <v>EA</v>
      </c>
      <c r="G624" s="115"/>
      <c r="H624" s="116">
        <f t="shared" si="104"/>
        <v>0</v>
      </c>
      <c r="I624" s="115"/>
      <c r="J624" s="116">
        <f t="shared" si="105"/>
        <v>0</v>
      </c>
      <c r="K624" s="115"/>
      <c r="L624" s="116">
        <f t="shared" si="106"/>
        <v>0</v>
      </c>
      <c r="M624" s="115"/>
      <c r="N624" s="116">
        <f t="shared" si="107"/>
        <v>0</v>
      </c>
      <c r="O624" s="115"/>
      <c r="P624" s="116">
        <f t="shared" si="108"/>
        <v>0</v>
      </c>
      <c r="Q624" s="115"/>
      <c r="R624" s="116">
        <f t="shared" si="109"/>
        <v>0</v>
      </c>
      <c r="S624" s="117">
        <f t="shared" si="110"/>
        <v>0</v>
      </c>
      <c r="T624" s="118">
        <f t="shared" si="111"/>
        <v>0</v>
      </c>
      <c r="U624" s="120"/>
      <c r="V624" s="89"/>
    </row>
    <row r="625" spans="1:22" s="113" customFormat="1" ht="30" hidden="1" customHeight="1">
      <c r="A625" s="128">
        <f>'CONSTRUCTION COST ESTIMATE'!A625</f>
        <v>0</v>
      </c>
      <c r="B625" s="246">
        <f>'CONSTRUCTION COST ESTIMATE'!B625</f>
        <v>609.05999999999995</v>
      </c>
      <c r="C625" s="131" t="str">
        <f>'CONSTRUCTION COST ESTIMATE'!C625</f>
        <v>TYPE 2 STORM DRAIN MANHOLE (60 INCH)</v>
      </c>
      <c r="D625" s="130">
        <f>'CONSTRUCTION COST ESTIMATE'!BA625</f>
        <v>0</v>
      </c>
      <c r="E625" s="114">
        <f>'CONSTRUCTION COST ESTIMATE'!BC625</f>
        <v>0</v>
      </c>
      <c r="F625" s="129" t="str">
        <f>'CONSTRUCTION COST ESTIMATE'!BB625</f>
        <v>EA</v>
      </c>
      <c r="G625" s="115"/>
      <c r="H625" s="116">
        <f t="shared" si="104"/>
        <v>0</v>
      </c>
      <c r="I625" s="115"/>
      <c r="J625" s="116">
        <f t="shared" si="105"/>
        <v>0</v>
      </c>
      <c r="K625" s="115"/>
      <c r="L625" s="116">
        <f t="shared" si="106"/>
        <v>0</v>
      </c>
      <c r="M625" s="115"/>
      <c r="N625" s="116">
        <f t="shared" si="107"/>
        <v>0</v>
      </c>
      <c r="O625" s="115"/>
      <c r="P625" s="116">
        <f t="shared" si="108"/>
        <v>0</v>
      </c>
      <c r="Q625" s="115"/>
      <c r="R625" s="116">
        <f t="shared" si="109"/>
        <v>0</v>
      </c>
      <c r="S625" s="117">
        <f t="shared" si="110"/>
        <v>0</v>
      </c>
      <c r="T625" s="118">
        <f t="shared" si="111"/>
        <v>0</v>
      </c>
      <c r="U625" s="120"/>
      <c r="V625" s="89"/>
    </row>
    <row r="626" spans="1:22" s="113" customFormat="1" ht="30" hidden="1" customHeight="1">
      <c r="A626" s="128">
        <f>'CONSTRUCTION COST ESTIMATE'!A626</f>
        <v>0</v>
      </c>
      <c r="B626" s="246">
        <f>'CONSTRUCTION COST ESTIMATE'!B626</f>
        <v>609.06100000000004</v>
      </c>
      <c r="C626" s="131" t="str">
        <f>'CONSTRUCTION COST ESTIMATE'!C626</f>
        <v>TYPE 3 STORM DRAIN MANHOLE (60 INCH)</v>
      </c>
      <c r="D626" s="130">
        <f>'CONSTRUCTION COST ESTIMATE'!BA626</f>
        <v>0</v>
      </c>
      <c r="E626" s="114">
        <f>'CONSTRUCTION COST ESTIMATE'!BC626</f>
        <v>0</v>
      </c>
      <c r="F626" s="129" t="str">
        <f>'CONSTRUCTION COST ESTIMATE'!BB626</f>
        <v>EA</v>
      </c>
      <c r="G626" s="115"/>
      <c r="H626" s="116">
        <f t="shared" si="104"/>
        <v>0</v>
      </c>
      <c r="I626" s="115"/>
      <c r="J626" s="116">
        <f t="shared" si="105"/>
        <v>0</v>
      </c>
      <c r="K626" s="115"/>
      <c r="L626" s="116">
        <f t="shared" si="106"/>
        <v>0</v>
      </c>
      <c r="M626" s="115"/>
      <c r="N626" s="116">
        <f t="shared" si="107"/>
        <v>0</v>
      </c>
      <c r="O626" s="115"/>
      <c r="P626" s="116">
        <f t="shared" si="108"/>
        <v>0</v>
      </c>
      <c r="Q626" s="115"/>
      <c r="R626" s="116">
        <f t="shared" si="109"/>
        <v>0</v>
      </c>
      <c r="S626" s="117">
        <f t="shared" si="110"/>
        <v>0</v>
      </c>
      <c r="T626" s="118">
        <f t="shared" si="111"/>
        <v>0</v>
      </c>
      <c r="U626" s="120"/>
      <c r="V626" s="89"/>
    </row>
    <row r="627" spans="1:22" s="113" customFormat="1" ht="30" hidden="1" customHeight="1">
      <c r="A627" s="128">
        <f>'CONSTRUCTION COST ESTIMATE'!A627</f>
        <v>0</v>
      </c>
      <c r="B627" s="246">
        <f>'CONSTRUCTION COST ESTIMATE'!B627</f>
        <v>609.06200000000001</v>
      </c>
      <c r="C627" s="131" t="str">
        <f>'CONSTRUCTION COST ESTIMATE'!C627</f>
        <v>TYPE 3A STORM DRAIN MANHOLE (60 INCH)</v>
      </c>
      <c r="D627" s="130">
        <f>'CONSTRUCTION COST ESTIMATE'!BA627</f>
        <v>0</v>
      </c>
      <c r="E627" s="114">
        <f>'CONSTRUCTION COST ESTIMATE'!BC627</f>
        <v>0</v>
      </c>
      <c r="F627" s="129" t="str">
        <f>'CONSTRUCTION COST ESTIMATE'!BB627</f>
        <v>EA</v>
      </c>
      <c r="G627" s="115"/>
      <c r="H627" s="116">
        <f t="shared" si="104"/>
        <v>0</v>
      </c>
      <c r="I627" s="115"/>
      <c r="J627" s="116">
        <f t="shared" si="105"/>
        <v>0</v>
      </c>
      <c r="K627" s="115"/>
      <c r="L627" s="116">
        <f t="shared" si="106"/>
        <v>0</v>
      </c>
      <c r="M627" s="115"/>
      <c r="N627" s="116">
        <f t="shared" si="107"/>
        <v>0</v>
      </c>
      <c r="O627" s="115"/>
      <c r="P627" s="116">
        <f t="shared" si="108"/>
        <v>0</v>
      </c>
      <c r="Q627" s="115"/>
      <c r="R627" s="116">
        <f t="shared" si="109"/>
        <v>0</v>
      </c>
      <c r="S627" s="117">
        <f t="shared" si="110"/>
        <v>0</v>
      </c>
      <c r="T627" s="118">
        <f t="shared" si="111"/>
        <v>0</v>
      </c>
      <c r="U627" s="120"/>
      <c r="V627" s="89"/>
    </row>
    <row r="628" spans="1:22" s="113" customFormat="1" ht="30" hidden="1" customHeight="1">
      <c r="A628" s="128">
        <f>'CONSTRUCTION COST ESTIMATE'!A628</f>
        <v>0</v>
      </c>
      <c r="B628" s="246">
        <f>'CONSTRUCTION COST ESTIMATE'!B628</f>
        <v>609.06299999999999</v>
      </c>
      <c r="C628" s="131" t="str">
        <f>'CONSTRUCTION COST ESTIMATE'!C628</f>
        <v>TYPE 4 STORM DRAIN MANHOLE (60 INCH)</v>
      </c>
      <c r="D628" s="130">
        <f>'CONSTRUCTION COST ESTIMATE'!BA628</f>
        <v>0</v>
      </c>
      <c r="E628" s="114">
        <f>'CONSTRUCTION COST ESTIMATE'!BC628</f>
        <v>0</v>
      </c>
      <c r="F628" s="129" t="str">
        <f>'CONSTRUCTION COST ESTIMATE'!BB628</f>
        <v>EA</v>
      </c>
      <c r="G628" s="115"/>
      <c r="H628" s="116">
        <f t="shared" si="104"/>
        <v>0</v>
      </c>
      <c r="I628" s="115"/>
      <c r="J628" s="116">
        <f t="shared" si="105"/>
        <v>0</v>
      </c>
      <c r="K628" s="115"/>
      <c r="L628" s="116">
        <f t="shared" si="106"/>
        <v>0</v>
      </c>
      <c r="M628" s="115"/>
      <c r="N628" s="116">
        <f t="shared" si="107"/>
        <v>0</v>
      </c>
      <c r="O628" s="115"/>
      <c r="P628" s="116">
        <f t="shared" si="108"/>
        <v>0</v>
      </c>
      <c r="Q628" s="115"/>
      <c r="R628" s="116">
        <f t="shared" si="109"/>
        <v>0</v>
      </c>
      <c r="S628" s="117">
        <f t="shared" si="110"/>
        <v>0</v>
      </c>
      <c r="T628" s="118">
        <f t="shared" si="111"/>
        <v>0</v>
      </c>
      <c r="U628" s="120"/>
      <c r="V628" s="89"/>
    </row>
    <row r="629" spans="1:22" s="113" customFormat="1" ht="30" hidden="1" customHeight="1">
      <c r="A629" s="128">
        <f>'CONSTRUCTION COST ESTIMATE'!A629</f>
        <v>0</v>
      </c>
      <c r="B629" s="246">
        <f>'CONSTRUCTION COST ESTIMATE'!B629</f>
        <v>609.06399999999996</v>
      </c>
      <c r="C629" s="131" t="str">
        <f>'CONSTRUCTION COST ESTIMATE'!C629</f>
        <v>TYPE 1 MANHOLE</v>
      </c>
      <c r="D629" s="130">
        <f>'CONSTRUCTION COST ESTIMATE'!BA629</f>
        <v>0</v>
      </c>
      <c r="E629" s="114">
        <f>'CONSTRUCTION COST ESTIMATE'!BC629</f>
        <v>0</v>
      </c>
      <c r="F629" s="129" t="str">
        <f>'CONSTRUCTION COST ESTIMATE'!BB629</f>
        <v>EA</v>
      </c>
      <c r="G629" s="115"/>
      <c r="H629" s="116">
        <f t="shared" si="104"/>
        <v>0</v>
      </c>
      <c r="I629" s="115"/>
      <c r="J629" s="116">
        <f t="shared" si="105"/>
        <v>0</v>
      </c>
      <c r="K629" s="115"/>
      <c r="L629" s="116">
        <f t="shared" si="106"/>
        <v>0</v>
      </c>
      <c r="M629" s="115"/>
      <c r="N629" s="116">
        <f t="shared" si="107"/>
        <v>0</v>
      </c>
      <c r="O629" s="115"/>
      <c r="P629" s="116">
        <f t="shared" si="108"/>
        <v>0</v>
      </c>
      <c r="Q629" s="115"/>
      <c r="R629" s="116">
        <f t="shared" si="109"/>
        <v>0</v>
      </c>
      <c r="S629" s="117">
        <f t="shared" si="110"/>
        <v>0</v>
      </c>
      <c r="T629" s="118">
        <f t="shared" si="111"/>
        <v>0</v>
      </c>
      <c r="U629" s="120"/>
      <c r="V629" s="89"/>
    </row>
    <row r="630" spans="1:22" s="113" customFormat="1" ht="30" hidden="1" customHeight="1">
      <c r="A630" s="128">
        <f>'CONSTRUCTION COST ESTIMATE'!A630</f>
        <v>0</v>
      </c>
      <c r="B630" s="246">
        <f>'CONSTRUCTION COST ESTIMATE'!B630</f>
        <v>609.06500000000005</v>
      </c>
      <c r="C630" s="131" t="str">
        <f>'CONSTRUCTION COST ESTIMATE'!C630</f>
        <v>TYPE 1 MANHOLE (MODIFIED)</v>
      </c>
      <c r="D630" s="130">
        <f>'CONSTRUCTION COST ESTIMATE'!BA630</f>
        <v>0</v>
      </c>
      <c r="E630" s="114">
        <f>'CONSTRUCTION COST ESTIMATE'!BC630</f>
        <v>0</v>
      </c>
      <c r="F630" s="129" t="str">
        <f>'CONSTRUCTION COST ESTIMATE'!BB630</f>
        <v>EA</v>
      </c>
      <c r="G630" s="115"/>
      <c r="H630" s="116">
        <f t="shared" si="104"/>
        <v>0</v>
      </c>
      <c r="I630" s="115"/>
      <c r="J630" s="116">
        <f t="shared" si="105"/>
        <v>0</v>
      </c>
      <c r="K630" s="115"/>
      <c r="L630" s="116">
        <f t="shared" si="106"/>
        <v>0</v>
      </c>
      <c r="M630" s="115"/>
      <c r="N630" s="116">
        <f t="shared" si="107"/>
        <v>0</v>
      </c>
      <c r="O630" s="115"/>
      <c r="P630" s="116">
        <f t="shared" si="108"/>
        <v>0</v>
      </c>
      <c r="Q630" s="115"/>
      <c r="R630" s="116">
        <f t="shared" si="109"/>
        <v>0</v>
      </c>
      <c r="S630" s="117">
        <f t="shared" si="110"/>
        <v>0</v>
      </c>
      <c r="T630" s="118">
        <f t="shared" si="111"/>
        <v>0</v>
      </c>
      <c r="U630" s="120"/>
      <c r="V630" s="89"/>
    </row>
    <row r="631" spans="1:22" s="113" customFormat="1" ht="30" hidden="1" customHeight="1">
      <c r="A631" s="128">
        <f>'CONSTRUCTION COST ESTIMATE'!A631</f>
        <v>0</v>
      </c>
      <c r="B631" s="246">
        <f>'CONSTRUCTION COST ESTIMATE'!B631</f>
        <v>609.06600000000003</v>
      </c>
      <c r="C631" s="131" t="str">
        <f>'CONSTRUCTION COST ESTIMATE'!C631</f>
        <v>TYPE 2 STORM DRAIN MANHOLE</v>
      </c>
      <c r="D631" s="130">
        <f>'CONSTRUCTION COST ESTIMATE'!BA631</f>
        <v>0</v>
      </c>
      <c r="E631" s="114">
        <f>'CONSTRUCTION COST ESTIMATE'!BC631</f>
        <v>0</v>
      </c>
      <c r="F631" s="129" t="str">
        <f>'CONSTRUCTION COST ESTIMATE'!BB631</f>
        <v>EA</v>
      </c>
      <c r="G631" s="115"/>
      <c r="H631" s="116">
        <f t="shared" si="104"/>
        <v>0</v>
      </c>
      <c r="I631" s="115"/>
      <c r="J631" s="116">
        <f t="shared" si="105"/>
        <v>0</v>
      </c>
      <c r="K631" s="115"/>
      <c r="L631" s="116">
        <f t="shared" si="106"/>
        <v>0</v>
      </c>
      <c r="M631" s="115"/>
      <c r="N631" s="116">
        <f t="shared" si="107"/>
        <v>0</v>
      </c>
      <c r="O631" s="115"/>
      <c r="P631" s="116">
        <f t="shared" si="108"/>
        <v>0</v>
      </c>
      <c r="Q631" s="115"/>
      <c r="R631" s="116">
        <f t="shared" si="109"/>
        <v>0</v>
      </c>
      <c r="S631" s="117">
        <f t="shared" si="110"/>
        <v>0</v>
      </c>
      <c r="T631" s="118">
        <f t="shared" si="111"/>
        <v>0</v>
      </c>
      <c r="U631" s="120"/>
      <c r="V631" s="89"/>
    </row>
    <row r="632" spans="1:22" s="113" customFormat="1" ht="30" hidden="1" customHeight="1">
      <c r="A632" s="128">
        <f>'CONSTRUCTION COST ESTIMATE'!A632</f>
        <v>0</v>
      </c>
      <c r="B632" s="246">
        <f>'CONSTRUCTION COST ESTIMATE'!B632</f>
        <v>609.06700000000001</v>
      </c>
      <c r="C632" s="131" t="str">
        <f>'CONSTRUCTION COST ESTIMATE'!C632</f>
        <v>TYPE 3 STORM DRAIN MANHOLE</v>
      </c>
      <c r="D632" s="130">
        <f>'CONSTRUCTION COST ESTIMATE'!BA632</f>
        <v>0</v>
      </c>
      <c r="E632" s="114">
        <f>'CONSTRUCTION COST ESTIMATE'!BC632</f>
        <v>0</v>
      </c>
      <c r="F632" s="129" t="str">
        <f>'CONSTRUCTION COST ESTIMATE'!BB632</f>
        <v>EA</v>
      </c>
      <c r="G632" s="115"/>
      <c r="H632" s="116">
        <f t="shared" si="104"/>
        <v>0</v>
      </c>
      <c r="I632" s="115"/>
      <c r="J632" s="116">
        <f t="shared" si="105"/>
        <v>0</v>
      </c>
      <c r="K632" s="115"/>
      <c r="L632" s="116">
        <f t="shared" si="106"/>
        <v>0</v>
      </c>
      <c r="M632" s="115"/>
      <c r="N632" s="116">
        <f t="shared" si="107"/>
        <v>0</v>
      </c>
      <c r="O632" s="115"/>
      <c r="P632" s="116">
        <f t="shared" si="108"/>
        <v>0</v>
      </c>
      <c r="Q632" s="115"/>
      <c r="R632" s="116">
        <f t="shared" si="109"/>
        <v>0</v>
      </c>
      <c r="S632" s="117">
        <f t="shared" si="110"/>
        <v>0</v>
      </c>
      <c r="T632" s="118">
        <f t="shared" si="111"/>
        <v>0</v>
      </c>
      <c r="U632" s="120"/>
      <c r="V632" s="89"/>
    </row>
    <row r="633" spans="1:22" s="113" customFormat="1" ht="30" hidden="1" customHeight="1">
      <c r="A633" s="128">
        <f>'CONSTRUCTION COST ESTIMATE'!A633</f>
        <v>0</v>
      </c>
      <c r="B633" s="246">
        <f>'CONSTRUCTION COST ESTIMATE'!B633</f>
        <v>609.06799999999998</v>
      </c>
      <c r="C633" s="131" t="str">
        <f>'CONSTRUCTION COST ESTIMATE'!C633</f>
        <v>TYPE 4 STORM DRAIN MANHOLE</v>
      </c>
      <c r="D633" s="130">
        <f>'CONSTRUCTION COST ESTIMATE'!BA633</f>
        <v>0</v>
      </c>
      <c r="E633" s="114">
        <f>'CONSTRUCTION COST ESTIMATE'!BC633</f>
        <v>0</v>
      </c>
      <c r="F633" s="129" t="str">
        <f>'CONSTRUCTION COST ESTIMATE'!BB633</f>
        <v>EA</v>
      </c>
      <c r="G633" s="115"/>
      <c r="H633" s="116">
        <f t="shared" si="104"/>
        <v>0</v>
      </c>
      <c r="I633" s="115"/>
      <c r="J633" s="116">
        <f t="shared" si="105"/>
        <v>0</v>
      </c>
      <c r="K633" s="115"/>
      <c r="L633" s="116">
        <f t="shared" si="106"/>
        <v>0</v>
      </c>
      <c r="M633" s="115"/>
      <c r="N633" s="116">
        <f t="shared" si="107"/>
        <v>0</v>
      </c>
      <c r="O633" s="115"/>
      <c r="P633" s="116">
        <f t="shared" si="108"/>
        <v>0</v>
      </c>
      <c r="Q633" s="115"/>
      <c r="R633" s="116">
        <f t="shared" si="109"/>
        <v>0</v>
      </c>
      <c r="S633" s="117">
        <f t="shared" si="110"/>
        <v>0</v>
      </c>
      <c r="T633" s="118">
        <f t="shared" si="111"/>
        <v>0</v>
      </c>
      <c r="U633" s="120"/>
      <c r="V633" s="89"/>
    </row>
    <row r="634" spans="1:22" s="113" customFormat="1" ht="30" hidden="1" customHeight="1">
      <c r="A634" s="128">
        <f>'CONSTRUCTION COST ESTIMATE'!A634</f>
        <v>0</v>
      </c>
      <c r="B634" s="246">
        <f>'CONSTRUCTION COST ESTIMATE'!B634</f>
        <v>609.06899999999996</v>
      </c>
      <c r="C634" s="131" t="str">
        <f>'CONSTRUCTION COST ESTIMATE'!C634</f>
        <v>ADJUST EXISTING STORM DRAIN MANHOLE TO FINISHED GRADE</v>
      </c>
      <c r="D634" s="130">
        <f>'CONSTRUCTION COST ESTIMATE'!BA634</f>
        <v>0</v>
      </c>
      <c r="E634" s="114">
        <f>'CONSTRUCTION COST ESTIMATE'!BC634</f>
        <v>0</v>
      </c>
      <c r="F634" s="129" t="str">
        <f>'CONSTRUCTION COST ESTIMATE'!BB634</f>
        <v>EA</v>
      </c>
      <c r="G634" s="115"/>
      <c r="H634" s="116">
        <f t="shared" si="104"/>
        <v>0</v>
      </c>
      <c r="I634" s="115"/>
      <c r="J634" s="116">
        <f t="shared" si="105"/>
        <v>0</v>
      </c>
      <c r="K634" s="115"/>
      <c r="L634" s="116">
        <f t="shared" si="106"/>
        <v>0</v>
      </c>
      <c r="M634" s="115"/>
      <c r="N634" s="116">
        <f t="shared" si="107"/>
        <v>0</v>
      </c>
      <c r="O634" s="115"/>
      <c r="P634" s="116">
        <f t="shared" si="108"/>
        <v>0</v>
      </c>
      <c r="Q634" s="115"/>
      <c r="R634" s="116">
        <f t="shared" si="109"/>
        <v>0</v>
      </c>
      <c r="S634" s="117">
        <f t="shared" si="110"/>
        <v>0</v>
      </c>
      <c r="T634" s="118">
        <f t="shared" si="111"/>
        <v>0</v>
      </c>
      <c r="U634" s="120"/>
      <c r="V634" s="89"/>
    </row>
    <row r="635" spans="1:22" s="113" customFormat="1" ht="30" hidden="1" customHeight="1">
      <c r="A635" s="128">
        <f>'CONSTRUCTION COST ESTIMATE'!A635</f>
        <v>0</v>
      </c>
      <c r="B635" s="246">
        <f>'CONSTRUCTION COST ESTIMATE'!B635</f>
        <v>609.07000000000005</v>
      </c>
      <c r="C635" s="131" t="str">
        <f>'CONSTRUCTION COST ESTIMATE'!C635</f>
        <v>ADJUST EXISTING MANHOLE COVER TO FINISHED GRADE</v>
      </c>
      <c r="D635" s="130">
        <f>'CONSTRUCTION COST ESTIMATE'!BA635</f>
        <v>0</v>
      </c>
      <c r="E635" s="114">
        <f>'CONSTRUCTION COST ESTIMATE'!BC635</f>
        <v>0</v>
      </c>
      <c r="F635" s="129" t="str">
        <f>'CONSTRUCTION COST ESTIMATE'!BB635</f>
        <v>EA</v>
      </c>
      <c r="G635" s="115"/>
      <c r="H635" s="116">
        <f t="shared" si="104"/>
        <v>0</v>
      </c>
      <c r="I635" s="115"/>
      <c r="J635" s="116">
        <f t="shared" si="105"/>
        <v>0</v>
      </c>
      <c r="K635" s="115"/>
      <c r="L635" s="116">
        <f t="shared" si="106"/>
        <v>0</v>
      </c>
      <c r="M635" s="115"/>
      <c r="N635" s="116">
        <f t="shared" si="107"/>
        <v>0</v>
      </c>
      <c r="O635" s="115"/>
      <c r="P635" s="116">
        <f t="shared" si="108"/>
        <v>0</v>
      </c>
      <c r="Q635" s="115"/>
      <c r="R635" s="116">
        <f t="shared" si="109"/>
        <v>0</v>
      </c>
      <c r="S635" s="117">
        <f t="shared" si="110"/>
        <v>0</v>
      </c>
      <c r="T635" s="118">
        <f t="shared" si="111"/>
        <v>0</v>
      </c>
      <c r="U635" s="120"/>
      <c r="V635" s="89"/>
    </row>
    <row r="636" spans="1:22" s="113" customFormat="1" ht="30" hidden="1" customHeight="1">
      <c r="A636" s="128">
        <f>'CONSTRUCTION COST ESTIMATE'!A636</f>
        <v>0</v>
      </c>
      <c r="B636" s="246">
        <f>'CONSTRUCTION COST ESTIMATE'!B636</f>
        <v>609.07100000000003</v>
      </c>
      <c r="C636" s="131" t="str">
        <f>'CONSTRUCTION COST ESTIMATE'!C636</f>
        <v>PRECAST MANHOLE TEE</v>
      </c>
      <c r="D636" s="130">
        <f>'CONSTRUCTION COST ESTIMATE'!BA636</f>
        <v>0</v>
      </c>
      <c r="E636" s="114">
        <f>'CONSTRUCTION COST ESTIMATE'!BC636</f>
        <v>0</v>
      </c>
      <c r="F636" s="129" t="str">
        <f>'CONSTRUCTION COST ESTIMATE'!BB636</f>
        <v>EA</v>
      </c>
      <c r="G636" s="115"/>
      <c r="H636" s="116">
        <f t="shared" si="104"/>
        <v>0</v>
      </c>
      <c r="I636" s="115"/>
      <c r="J636" s="116">
        <f t="shared" si="105"/>
        <v>0</v>
      </c>
      <c r="K636" s="115"/>
      <c r="L636" s="116">
        <f t="shared" si="106"/>
        <v>0</v>
      </c>
      <c r="M636" s="115"/>
      <c r="N636" s="116">
        <f t="shared" si="107"/>
        <v>0</v>
      </c>
      <c r="O636" s="115"/>
      <c r="P636" s="116">
        <f t="shared" si="108"/>
        <v>0</v>
      </c>
      <c r="Q636" s="115"/>
      <c r="R636" s="116">
        <f t="shared" si="109"/>
        <v>0</v>
      </c>
      <c r="S636" s="117">
        <f t="shared" si="110"/>
        <v>0</v>
      </c>
      <c r="T636" s="118">
        <f t="shared" si="111"/>
        <v>0</v>
      </c>
      <c r="U636" s="120"/>
      <c r="V636" s="89"/>
    </row>
    <row r="637" spans="1:22" s="113" customFormat="1" ht="30" hidden="1" customHeight="1">
      <c r="A637" s="128">
        <f>'CONSTRUCTION COST ESTIMATE'!A637</f>
        <v>0</v>
      </c>
      <c r="B637" s="246">
        <f>'CONSTRUCTION COST ESTIMATE'!B637</f>
        <v>609.072</v>
      </c>
      <c r="C637" s="131" t="str">
        <f>'CONSTRUCTION COST ESTIMATE'!C637</f>
        <v>REINFORCED CONCRETE BOX (RCB) MANHOLE</v>
      </c>
      <c r="D637" s="130">
        <f>'CONSTRUCTION COST ESTIMATE'!BA637</f>
        <v>0</v>
      </c>
      <c r="E637" s="114">
        <f>'CONSTRUCTION COST ESTIMATE'!BC637</f>
        <v>0</v>
      </c>
      <c r="F637" s="129" t="str">
        <f>'CONSTRUCTION COST ESTIMATE'!BB637</f>
        <v>EA</v>
      </c>
      <c r="G637" s="115"/>
      <c r="H637" s="116">
        <f t="shared" si="104"/>
        <v>0</v>
      </c>
      <c r="I637" s="115"/>
      <c r="J637" s="116">
        <f t="shared" si="105"/>
        <v>0</v>
      </c>
      <c r="K637" s="115"/>
      <c r="L637" s="116">
        <f t="shared" si="106"/>
        <v>0</v>
      </c>
      <c r="M637" s="115"/>
      <c r="N637" s="116">
        <f t="shared" si="107"/>
        <v>0</v>
      </c>
      <c r="O637" s="115"/>
      <c r="P637" s="116">
        <f t="shared" si="108"/>
        <v>0</v>
      </c>
      <c r="Q637" s="115"/>
      <c r="R637" s="116">
        <f t="shared" si="109"/>
        <v>0</v>
      </c>
      <c r="S637" s="117">
        <f t="shared" si="110"/>
        <v>0</v>
      </c>
      <c r="T637" s="118">
        <f t="shared" si="111"/>
        <v>0</v>
      </c>
      <c r="U637" s="120"/>
      <c r="V637" s="89"/>
    </row>
    <row r="638" spans="1:22" s="113" customFormat="1" ht="30" hidden="1" customHeight="1">
      <c r="A638" s="128">
        <f>'CONSTRUCTION COST ESTIMATE'!A638</f>
        <v>0</v>
      </c>
      <c r="B638" s="246">
        <f>'CONSTRUCTION COST ESTIMATE'!B638</f>
        <v>609.07299999999998</v>
      </c>
      <c r="C638" s="131" t="str">
        <f>'CONSTRUCTION COST ESTIMATE'!C638</f>
        <v>SHALLOW COVER FOR REINFORCED CONCRETE BOX (RCB) MANHOLE</v>
      </c>
      <c r="D638" s="130">
        <f>'CONSTRUCTION COST ESTIMATE'!BA638</f>
        <v>0</v>
      </c>
      <c r="E638" s="114">
        <f>'CONSTRUCTION COST ESTIMATE'!BC638</f>
        <v>0</v>
      </c>
      <c r="F638" s="129" t="str">
        <f>'CONSTRUCTION COST ESTIMATE'!BB638</f>
        <v>EA</v>
      </c>
      <c r="G638" s="115"/>
      <c r="H638" s="116">
        <f t="shared" si="104"/>
        <v>0</v>
      </c>
      <c r="I638" s="115"/>
      <c r="J638" s="116">
        <f t="shared" si="105"/>
        <v>0</v>
      </c>
      <c r="K638" s="115"/>
      <c r="L638" s="116">
        <f t="shared" si="106"/>
        <v>0</v>
      </c>
      <c r="M638" s="115"/>
      <c r="N638" s="116">
        <f t="shared" si="107"/>
        <v>0</v>
      </c>
      <c r="O638" s="115"/>
      <c r="P638" s="116">
        <f t="shared" si="108"/>
        <v>0</v>
      </c>
      <c r="Q638" s="115"/>
      <c r="R638" s="116">
        <f t="shared" si="109"/>
        <v>0</v>
      </c>
      <c r="S638" s="117">
        <f t="shared" si="110"/>
        <v>0</v>
      </c>
      <c r="T638" s="118">
        <f t="shared" si="111"/>
        <v>0</v>
      </c>
      <c r="U638" s="120"/>
      <c r="V638" s="89"/>
    </row>
    <row r="639" spans="1:22" s="113" customFormat="1" ht="30" hidden="1" customHeight="1">
      <c r="A639" s="128">
        <f>'CONSTRUCTION COST ESTIMATE'!A639</f>
        <v>0</v>
      </c>
      <c r="B639" s="246">
        <f>'CONSTRUCTION COST ESTIMATE'!B639</f>
        <v>609.07399999999996</v>
      </c>
      <c r="C639" s="131" t="str">
        <f>'CONSTRUCTION COST ESTIMATE'!C639</f>
        <v>STORM DRAIN MANHOLE COVER</v>
      </c>
      <c r="D639" s="130">
        <f>'CONSTRUCTION COST ESTIMATE'!BA639</f>
        <v>0</v>
      </c>
      <c r="E639" s="114">
        <f>'CONSTRUCTION COST ESTIMATE'!BC639</f>
        <v>0</v>
      </c>
      <c r="F639" s="129" t="str">
        <f>'CONSTRUCTION COST ESTIMATE'!BB639</f>
        <v>EA</v>
      </c>
      <c r="G639" s="115"/>
      <c r="H639" s="116">
        <f t="shared" si="104"/>
        <v>0</v>
      </c>
      <c r="I639" s="115"/>
      <c r="J639" s="116">
        <f t="shared" si="105"/>
        <v>0</v>
      </c>
      <c r="K639" s="115"/>
      <c r="L639" s="116">
        <f t="shared" si="106"/>
        <v>0</v>
      </c>
      <c r="M639" s="115"/>
      <c r="N639" s="116">
        <f t="shared" si="107"/>
        <v>0</v>
      </c>
      <c r="O639" s="115"/>
      <c r="P639" s="116">
        <f t="shared" si="108"/>
        <v>0</v>
      </c>
      <c r="Q639" s="115"/>
      <c r="R639" s="116">
        <f t="shared" si="109"/>
        <v>0</v>
      </c>
      <c r="S639" s="117">
        <f t="shared" si="110"/>
        <v>0</v>
      </c>
      <c r="T639" s="118">
        <f t="shared" si="111"/>
        <v>0</v>
      </c>
      <c r="U639" s="120"/>
      <c r="V639" s="89"/>
    </row>
    <row r="640" spans="1:22" s="113" customFormat="1" ht="30" hidden="1" customHeight="1">
      <c r="A640" s="128">
        <f>'CONSTRUCTION COST ESTIMATE'!A640</f>
        <v>0</v>
      </c>
      <c r="B640" s="246">
        <f>'CONSTRUCTION COST ESTIMATE'!B640</f>
        <v>609.07500000000005</v>
      </c>
      <c r="C640" s="131" t="str">
        <f>'CONSTRUCTION COST ESTIMATE'!C640</f>
        <v>24 INCH STORM DRAIN MANHOLE COVER</v>
      </c>
      <c r="D640" s="130">
        <f>'CONSTRUCTION COST ESTIMATE'!BA640</f>
        <v>0</v>
      </c>
      <c r="E640" s="114">
        <f>'CONSTRUCTION COST ESTIMATE'!BC640</f>
        <v>0</v>
      </c>
      <c r="F640" s="129" t="str">
        <f>'CONSTRUCTION COST ESTIMATE'!BB640</f>
        <v>EA</v>
      </c>
      <c r="G640" s="115"/>
      <c r="H640" s="116">
        <f t="shared" si="104"/>
        <v>0</v>
      </c>
      <c r="I640" s="115"/>
      <c r="J640" s="116">
        <f t="shared" si="105"/>
        <v>0</v>
      </c>
      <c r="K640" s="115"/>
      <c r="L640" s="116">
        <f t="shared" si="106"/>
        <v>0</v>
      </c>
      <c r="M640" s="115"/>
      <c r="N640" s="116">
        <f t="shared" si="107"/>
        <v>0</v>
      </c>
      <c r="O640" s="115"/>
      <c r="P640" s="116">
        <f t="shared" si="108"/>
        <v>0</v>
      </c>
      <c r="Q640" s="115"/>
      <c r="R640" s="116">
        <f t="shared" si="109"/>
        <v>0</v>
      </c>
      <c r="S640" s="117">
        <f t="shared" si="110"/>
        <v>0</v>
      </c>
      <c r="T640" s="118">
        <f t="shared" si="111"/>
        <v>0</v>
      </c>
      <c r="U640" s="120"/>
      <c r="V640" s="89"/>
    </row>
    <row r="641" spans="1:22" s="113" customFormat="1" ht="30" hidden="1" customHeight="1">
      <c r="A641" s="128">
        <f>'CONSTRUCTION COST ESTIMATE'!A641</f>
        <v>0</v>
      </c>
      <c r="B641" s="246">
        <f>'CONSTRUCTION COST ESTIMATE'!B641</f>
        <v>609.08000000000004</v>
      </c>
      <c r="C641" s="131" t="str">
        <f>'CONSTRUCTION COST ESTIMATE'!C641</f>
        <v>REINFORCED CONCRETE BOX (RCB) PLUG</v>
      </c>
      <c r="D641" s="130">
        <f>'CONSTRUCTION COST ESTIMATE'!BA641</f>
        <v>0</v>
      </c>
      <c r="E641" s="114">
        <f>'CONSTRUCTION COST ESTIMATE'!BC641</f>
        <v>0</v>
      </c>
      <c r="F641" s="129" t="str">
        <f>'CONSTRUCTION COST ESTIMATE'!BB641</f>
        <v>EA</v>
      </c>
      <c r="G641" s="115"/>
      <c r="H641" s="116">
        <f t="shared" si="104"/>
        <v>0</v>
      </c>
      <c r="I641" s="115"/>
      <c r="J641" s="116">
        <f t="shared" si="105"/>
        <v>0</v>
      </c>
      <c r="K641" s="115"/>
      <c r="L641" s="116">
        <f t="shared" si="106"/>
        <v>0</v>
      </c>
      <c r="M641" s="115"/>
      <c r="N641" s="116">
        <f t="shared" si="107"/>
        <v>0</v>
      </c>
      <c r="O641" s="115"/>
      <c r="P641" s="116">
        <f t="shared" si="108"/>
        <v>0</v>
      </c>
      <c r="Q641" s="115"/>
      <c r="R641" s="116">
        <f t="shared" si="109"/>
        <v>0</v>
      </c>
      <c r="S641" s="117">
        <f t="shared" si="110"/>
        <v>0</v>
      </c>
      <c r="T641" s="118">
        <f t="shared" si="111"/>
        <v>0</v>
      </c>
      <c r="U641" s="120"/>
      <c r="V641" s="89"/>
    </row>
    <row r="642" spans="1:22" s="113" customFormat="1" ht="30" hidden="1" customHeight="1">
      <c r="A642" s="128">
        <f>'CONSTRUCTION COST ESTIMATE'!A642</f>
        <v>0</v>
      </c>
      <c r="B642" s="246">
        <f>'CONSTRUCTION COST ESTIMATE'!B642</f>
        <v>609.08100000000002</v>
      </c>
      <c r="C642" s="131" t="str">
        <f>'CONSTRUCTION COST ESTIMATE'!C642</f>
        <v>STORM DRAIN PIPE PLUG</v>
      </c>
      <c r="D642" s="130">
        <f>'CONSTRUCTION COST ESTIMATE'!BA642</f>
        <v>0</v>
      </c>
      <c r="E642" s="114">
        <f>'CONSTRUCTION COST ESTIMATE'!BC642</f>
        <v>0</v>
      </c>
      <c r="F642" s="129" t="str">
        <f>'CONSTRUCTION COST ESTIMATE'!BB642</f>
        <v>EA</v>
      </c>
      <c r="G642" s="115"/>
      <c r="H642" s="116">
        <f t="shared" si="104"/>
        <v>0</v>
      </c>
      <c r="I642" s="115"/>
      <c r="J642" s="116">
        <f t="shared" si="105"/>
        <v>0</v>
      </c>
      <c r="K642" s="115"/>
      <c r="L642" s="116">
        <f t="shared" si="106"/>
        <v>0</v>
      </c>
      <c r="M642" s="115"/>
      <c r="N642" s="116">
        <f t="shared" si="107"/>
        <v>0</v>
      </c>
      <c r="O642" s="115"/>
      <c r="P642" s="116">
        <f t="shared" si="108"/>
        <v>0</v>
      </c>
      <c r="Q642" s="115"/>
      <c r="R642" s="116">
        <f t="shared" si="109"/>
        <v>0</v>
      </c>
      <c r="S642" s="117">
        <f t="shared" si="110"/>
        <v>0</v>
      </c>
      <c r="T642" s="118">
        <f t="shared" si="111"/>
        <v>0</v>
      </c>
      <c r="U642" s="120"/>
      <c r="V642" s="89"/>
    </row>
    <row r="643" spans="1:22" s="113" customFormat="1" ht="30" hidden="1" customHeight="1">
      <c r="A643" s="128">
        <f>'CONSTRUCTION COST ESTIMATE'!A643</f>
        <v>0</v>
      </c>
      <c r="B643" s="246">
        <f>'CONSTRUCTION COST ESTIMATE'!B643</f>
        <v>609.08199999999999</v>
      </c>
      <c r="C643" s="131" t="str">
        <f>'CONSTRUCTION COST ESTIMATE'!C643</f>
        <v>ADJUST PULL BOX COVERS</v>
      </c>
      <c r="D643" s="130">
        <f>'CONSTRUCTION COST ESTIMATE'!BA643</f>
        <v>0</v>
      </c>
      <c r="E643" s="114">
        <f>'CONSTRUCTION COST ESTIMATE'!BC643</f>
        <v>0</v>
      </c>
      <c r="F643" s="129" t="str">
        <f>'CONSTRUCTION COST ESTIMATE'!BB643</f>
        <v>EA</v>
      </c>
      <c r="G643" s="115"/>
      <c r="H643" s="116">
        <f t="shared" si="104"/>
        <v>0</v>
      </c>
      <c r="I643" s="115"/>
      <c r="J643" s="116">
        <f t="shared" si="105"/>
        <v>0</v>
      </c>
      <c r="K643" s="115"/>
      <c r="L643" s="116">
        <f t="shared" si="106"/>
        <v>0</v>
      </c>
      <c r="M643" s="115"/>
      <c r="N643" s="116">
        <f t="shared" si="107"/>
        <v>0</v>
      </c>
      <c r="O643" s="115"/>
      <c r="P643" s="116">
        <f t="shared" si="108"/>
        <v>0</v>
      </c>
      <c r="Q643" s="115"/>
      <c r="R643" s="116">
        <f t="shared" si="109"/>
        <v>0</v>
      </c>
      <c r="S643" s="117">
        <f t="shared" si="110"/>
        <v>0</v>
      </c>
      <c r="T643" s="118">
        <f t="shared" si="111"/>
        <v>0</v>
      </c>
      <c r="U643" s="120"/>
      <c r="V643" s="89"/>
    </row>
    <row r="644" spans="1:22" s="113" customFormat="1" ht="30" hidden="1" customHeight="1">
      <c r="A644" s="128">
        <f>'CONSTRUCTION COST ESTIMATE'!A644</f>
        <v>0</v>
      </c>
      <c r="B644" s="246">
        <f>'CONSTRUCTION COST ESTIMATE'!B644</f>
        <v>609.08299999999997</v>
      </c>
      <c r="C644" s="131" t="str">
        <f>'CONSTRUCTION COST ESTIMATE'!C644</f>
        <v>TRENCH DRAIN</v>
      </c>
      <c r="D644" s="130">
        <f>'CONSTRUCTION COST ESTIMATE'!BA644</f>
        <v>0</v>
      </c>
      <c r="E644" s="114">
        <f>'CONSTRUCTION COST ESTIMATE'!BC644</f>
        <v>0</v>
      </c>
      <c r="F644" s="129" t="str">
        <f>'CONSTRUCTION COST ESTIMATE'!BB644</f>
        <v>EA</v>
      </c>
      <c r="G644" s="115"/>
      <c r="H644" s="116">
        <f t="shared" si="104"/>
        <v>0</v>
      </c>
      <c r="I644" s="115"/>
      <c r="J644" s="116">
        <f t="shared" si="105"/>
        <v>0</v>
      </c>
      <c r="K644" s="115"/>
      <c r="L644" s="116">
        <f t="shared" si="106"/>
        <v>0</v>
      </c>
      <c r="M644" s="115"/>
      <c r="N644" s="116">
        <f t="shared" si="107"/>
        <v>0</v>
      </c>
      <c r="O644" s="115"/>
      <c r="P644" s="116">
        <f t="shared" si="108"/>
        <v>0</v>
      </c>
      <c r="Q644" s="115"/>
      <c r="R644" s="116">
        <f t="shared" si="109"/>
        <v>0</v>
      </c>
      <c r="S644" s="117">
        <f t="shared" si="110"/>
        <v>0</v>
      </c>
      <c r="T644" s="118">
        <f t="shared" si="111"/>
        <v>0</v>
      </c>
      <c r="U644" s="120"/>
      <c r="V644" s="89"/>
    </row>
    <row r="645" spans="1:22" s="113" customFormat="1" ht="30" hidden="1" customHeight="1">
      <c r="A645" s="128">
        <f>'CONSTRUCTION COST ESTIMATE'!A645</f>
        <v>0</v>
      </c>
      <c r="B645" s="246">
        <f>'CONSTRUCTION COST ESTIMATE'!B645</f>
        <v>610.00049999999999</v>
      </c>
      <c r="C645" s="131" t="str">
        <f>'CONSTRUCTION COST ESTIMATE'!C645</f>
        <v>GEOTEXTILE</v>
      </c>
      <c r="D645" s="130">
        <f>'CONSTRUCTION COST ESTIMATE'!BA645</f>
        <v>0</v>
      </c>
      <c r="E645" s="114">
        <f>'CONSTRUCTION COST ESTIMATE'!BC645</f>
        <v>0</v>
      </c>
      <c r="F645" s="129" t="str">
        <f>'CONSTRUCTION COST ESTIMATE'!BB645</f>
        <v>SY</v>
      </c>
      <c r="G645" s="115"/>
      <c r="H645" s="116">
        <f t="shared" si="104"/>
        <v>0</v>
      </c>
      <c r="I645" s="115"/>
      <c r="J645" s="116">
        <f t="shared" si="105"/>
        <v>0</v>
      </c>
      <c r="K645" s="115"/>
      <c r="L645" s="116">
        <f t="shared" si="106"/>
        <v>0</v>
      </c>
      <c r="M645" s="115"/>
      <c r="N645" s="116">
        <f t="shared" si="107"/>
        <v>0</v>
      </c>
      <c r="O645" s="115"/>
      <c r="P645" s="116">
        <f t="shared" si="108"/>
        <v>0</v>
      </c>
      <c r="Q645" s="115"/>
      <c r="R645" s="116">
        <f t="shared" si="109"/>
        <v>0</v>
      </c>
      <c r="S645" s="117">
        <f t="shared" si="110"/>
        <v>0</v>
      </c>
      <c r="T645" s="118">
        <f t="shared" si="111"/>
        <v>0</v>
      </c>
      <c r="U645" s="120"/>
      <c r="V645" s="89"/>
    </row>
    <row r="646" spans="1:22" s="113" customFormat="1" ht="30" hidden="1" customHeight="1">
      <c r="A646" s="128">
        <f>'CONSTRUCTION COST ESTIMATE'!A646</f>
        <v>0</v>
      </c>
      <c r="B646" s="246">
        <f>'CONSTRUCTION COST ESTIMATE'!B646</f>
        <v>610.00099999999998</v>
      </c>
      <c r="C646" s="131" t="str">
        <f>'CONSTRUCTION COST ESTIMATE'!C646</f>
        <v>GEOTEXTILE CLASS 1</v>
      </c>
      <c r="D646" s="130">
        <f>'CONSTRUCTION COST ESTIMATE'!BA646</f>
        <v>0</v>
      </c>
      <c r="E646" s="114">
        <f>'CONSTRUCTION COST ESTIMATE'!BC646</f>
        <v>0</v>
      </c>
      <c r="F646" s="129" t="str">
        <f>'CONSTRUCTION COST ESTIMATE'!BB646</f>
        <v>SY</v>
      </c>
      <c r="G646" s="115"/>
      <c r="H646" s="116">
        <f t="shared" si="104"/>
        <v>0</v>
      </c>
      <c r="I646" s="115"/>
      <c r="J646" s="116">
        <f t="shared" si="105"/>
        <v>0</v>
      </c>
      <c r="K646" s="115"/>
      <c r="L646" s="116">
        <f t="shared" si="106"/>
        <v>0</v>
      </c>
      <c r="M646" s="115"/>
      <c r="N646" s="116">
        <f t="shared" si="107"/>
        <v>0</v>
      </c>
      <c r="O646" s="115"/>
      <c r="P646" s="116">
        <f t="shared" si="108"/>
        <v>0</v>
      </c>
      <c r="Q646" s="115"/>
      <c r="R646" s="116">
        <f t="shared" si="109"/>
        <v>0</v>
      </c>
      <c r="S646" s="117">
        <f t="shared" si="110"/>
        <v>0</v>
      </c>
      <c r="T646" s="118">
        <f t="shared" si="111"/>
        <v>0</v>
      </c>
      <c r="U646" s="120"/>
      <c r="V646" s="89"/>
    </row>
    <row r="647" spans="1:22" s="113" customFormat="1" ht="30" hidden="1" customHeight="1">
      <c r="A647" s="128">
        <f>'CONSTRUCTION COST ESTIMATE'!A647</f>
        <v>0</v>
      </c>
      <c r="B647" s="246">
        <f>'CONSTRUCTION COST ESTIMATE'!B647</f>
        <v>610.00199999999995</v>
      </c>
      <c r="C647" s="131" t="str">
        <f>'CONSTRUCTION COST ESTIMATE'!C647</f>
        <v>RIPRAP</v>
      </c>
      <c r="D647" s="130">
        <f>'CONSTRUCTION COST ESTIMATE'!BA647</f>
        <v>0</v>
      </c>
      <c r="E647" s="114">
        <f>'CONSTRUCTION COST ESTIMATE'!BC647</f>
        <v>0</v>
      </c>
      <c r="F647" s="129" t="str">
        <f>'CONSTRUCTION COST ESTIMATE'!BB647</f>
        <v>CY</v>
      </c>
      <c r="G647" s="115"/>
      <c r="H647" s="116">
        <f t="shared" si="104"/>
        <v>0</v>
      </c>
      <c r="I647" s="115"/>
      <c r="J647" s="116">
        <f t="shared" si="105"/>
        <v>0</v>
      </c>
      <c r="K647" s="115"/>
      <c r="L647" s="116">
        <f t="shared" si="106"/>
        <v>0</v>
      </c>
      <c r="M647" s="115"/>
      <c r="N647" s="116">
        <f t="shared" si="107"/>
        <v>0</v>
      </c>
      <c r="O647" s="115"/>
      <c r="P647" s="116">
        <f t="shared" si="108"/>
        <v>0</v>
      </c>
      <c r="Q647" s="115"/>
      <c r="R647" s="116">
        <f t="shared" si="109"/>
        <v>0</v>
      </c>
      <c r="S647" s="117">
        <f t="shared" si="110"/>
        <v>0</v>
      </c>
      <c r="T647" s="118">
        <f t="shared" si="111"/>
        <v>0</v>
      </c>
      <c r="U647" s="120"/>
      <c r="V647" s="89"/>
    </row>
    <row r="648" spans="1:22" s="113" customFormat="1" ht="30" hidden="1" customHeight="1">
      <c r="A648" s="128">
        <f>'CONSTRUCTION COST ESTIMATE'!A648</f>
        <v>0</v>
      </c>
      <c r="B648" s="246">
        <f>'CONSTRUCTION COST ESTIMATE'!B648</f>
        <v>610.00300000000004</v>
      </c>
      <c r="C648" s="131" t="str">
        <f>'CONSTRUCTION COST ESTIMATE'!C648</f>
        <v>REPLACE SALVAGED RIPRAP</v>
      </c>
      <c r="D648" s="130">
        <f>'CONSTRUCTION COST ESTIMATE'!BA648</f>
        <v>0</v>
      </c>
      <c r="E648" s="114">
        <f>'CONSTRUCTION COST ESTIMATE'!BC648</f>
        <v>0</v>
      </c>
      <c r="F648" s="129" t="str">
        <f>'CONSTRUCTION COST ESTIMATE'!BB648</f>
        <v>CY</v>
      </c>
      <c r="G648" s="115"/>
      <c r="H648" s="116">
        <f t="shared" si="104"/>
        <v>0</v>
      </c>
      <c r="I648" s="115"/>
      <c r="J648" s="116">
        <f t="shared" si="105"/>
        <v>0</v>
      </c>
      <c r="K648" s="115"/>
      <c r="L648" s="116">
        <f t="shared" si="106"/>
        <v>0</v>
      </c>
      <c r="M648" s="115"/>
      <c r="N648" s="116">
        <f t="shared" si="107"/>
        <v>0</v>
      </c>
      <c r="O648" s="115"/>
      <c r="P648" s="116">
        <f t="shared" si="108"/>
        <v>0</v>
      </c>
      <c r="Q648" s="115"/>
      <c r="R648" s="116">
        <f t="shared" si="109"/>
        <v>0</v>
      </c>
      <c r="S648" s="117">
        <f t="shared" si="110"/>
        <v>0</v>
      </c>
      <c r="T648" s="118">
        <f t="shared" si="111"/>
        <v>0</v>
      </c>
      <c r="U648" s="120"/>
      <c r="V648" s="89"/>
    </row>
    <row r="649" spans="1:22" s="113" customFormat="1" ht="30" hidden="1" customHeight="1">
      <c r="A649" s="128">
        <f>'CONSTRUCTION COST ESTIMATE'!A649</f>
        <v>0</v>
      </c>
      <c r="B649" s="246">
        <f>'CONSTRUCTION COST ESTIMATE'!B649</f>
        <v>610.00400000000002</v>
      </c>
      <c r="C649" s="131" t="str">
        <f>'CONSTRUCTION COST ESTIMATE'!C649</f>
        <v>RIPRAP (CLASS 300)</v>
      </c>
      <c r="D649" s="130">
        <f>'CONSTRUCTION COST ESTIMATE'!BA649</f>
        <v>0</v>
      </c>
      <c r="E649" s="114">
        <f>'CONSTRUCTION COST ESTIMATE'!BC649</f>
        <v>0</v>
      </c>
      <c r="F649" s="129" t="str">
        <f>'CONSTRUCTION COST ESTIMATE'!BB649</f>
        <v>CY</v>
      </c>
      <c r="G649" s="115"/>
      <c r="H649" s="116">
        <f t="shared" si="104"/>
        <v>0</v>
      </c>
      <c r="I649" s="115"/>
      <c r="J649" s="116">
        <f t="shared" si="105"/>
        <v>0</v>
      </c>
      <c r="K649" s="115"/>
      <c r="L649" s="116">
        <f t="shared" si="106"/>
        <v>0</v>
      </c>
      <c r="M649" s="115"/>
      <c r="N649" s="116">
        <f t="shared" si="107"/>
        <v>0</v>
      </c>
      <c r="O649" s="115"/>
      <c r="P649" s="116">
        <f t="shared" si="108"/>
        <v>0</v>
      </c>
      <c r="Q649" s="115"/>
      <c r="R649" s="116">
        <f t="shared" si="109"/>
        <v>0</v>
      </c>
      <c r="S649" s="117">
        <f t="shared" si="110"/>
        <v>0</v>
      </c>
      <c r="T649" s="118">
        <f t="shared" si="111"/>
        <v>0</v>
      </c>
      <c r="U649" s="120"/>
      <c r="V649" s="89"/>
    </row>
    <row r="650" spans="1:22" s="113" customFormat="1" ht="30" hidden="1" customHeight="1">
      <c r="A650" s="128">
        <f>'CONSTRUCTION COST ESTIMATE'!A650</f>
        <v>0</v>
      </c>
      <c r="B650" s="246">
        <f>'CONSTRUCTION COST ESTIMATE'!B650</f>
        <v>610.005</v>
      </c>
      <c r="C650" s="131" t="str">
        <f>'CONSTRUCTION COST ESTIMATE'!C650</f>
        <v>RIPRAP (CLASS 550)</v>
      </c>
      <c r="D650" s="130">
        <f>'CONSTRUCTION COST ESTIMATE'!BA650</f>
        <v>0</v>
      </c>
      <c r="E650" s="114">
        <f>'CONSTRUCTION COST ESTIMATE'!BC650</f>
        <v>0</v>
      </c>
      <c r="F650" s="129" t="str">
        <f>'CONSTRUCTION COST ESTIMATE'!BB650</f>
        <v>CY</v>
      </c>
      <c r="G650" s="115"/>
      <c r="H650" s="116">
        <f t="shared" si="104"/>
        <v>0</v>
      </c>
      <c r="I650" s="115"/>
      <c r="J650" s="116">
        <f t="shared" si="105"/>
        <v>0</v>
      </c>
      <c r="K650" s="115"/>
      <c r="L650" s="116">
        <f t="shared" si="106"/>
        <v>0</v>
      </c>
      <c r="M650" s="115"/>
      <c r="N650" s="116">
        <f t="shared" si="107"/>
        <v>0</v>
      </c>
      <c r="O650" s="115"/>
      <c r="P650" s="116">
        <f t="shared" si="108"/>
        <v>0</v>
      </c>
      <c r="Q650" s="115"/>
      <c r="R650" s="116">
        <f t="shared" si="109"/>
        <v>0</v>
      </c>
      <c r="S650" s="117">
        <f t="shared" si="110"/>
        <v>0</v>
      </c>
      <c r="T650" s="118">
        <f t="shared" si="111"/>
        <v>0</v>
      </c>
      <c r="U650" s="120"/>
      <c r="V650" s="89"/>
    </row>
    <row r="651" spans="1:22" s="113" customFormat="1" ht="30" hidden="1" customHeight="1">
      <c r="A651" s="128">
        <f>'CONSTRUCTION COST ESTIMATE'!A651</f>
        <v>0</v>
      </c>
      <c r="B651" s="246">
        <f>'CONSTRUCTION COST ESTIMATE'!B651</f>
        <v>610.00599999999997</v>
      </c>
      <c r="C651" s="131" t="str">
        <f>'CONSTRUCTION COST ESTIMATE'!C651</f>
        <v>RIPRAP BEDDING (CLASS 300)</v>
      </c>
      <c r="D651" s="130">
        <f>'CONSTRUCTION COST ESTIMATE'!BA651</f>
        <v>0</v>
      </c>
      <c r="E651" s="114">
        <f>'CONSTRUCTION COST ESTIMATE'!BC651</f>
        <v>0</v>
      </c>
      <c r="F651" s="129" t="str">
        <f>'CONSTRUCTION COST ESTIMATE'!BB651</f>
        <v>CY</v>
      </c>
      <c r="G651" s="115"/>
      <c r="H651" s="116">
        <f t="shared" si="104"/>
        <v>0</v>
      </c>
      <c r="I651" s="115"/>
      <c r="J651" s="116">
        <f t="shared" si="105"/>
        <v>0</v>
      </c>
      <c r="K651" s="115"/>
      <c r="L651" s="116">
        <f t="shared" si="106"/>
        <v>0</v>
      </c>
      <c r="M651" s="115"/>
      <c r="N651" s="116">
        <f t="shared" si="107"/>
        <v>0</v>
      </c>
      <c r="O651" s="115"/>
      <c r="P651" s="116">
        <f t="shared" si="108"/>
        <v>0</v>
      </c>
      <c r="Q651" s="115"/>
      <c r="R651" s="116">
        <f t="shared" si="109"/>
        <v>0</v>
      </c>
      <c r="S651" s="117">
        <f t="shared" si="110"/>
        <v>0</v>
      </c>
      <c r="T651" s="118">
        <f t="shared" si="111"/>
        <v>0</v>
      </c>
      <c r="U651" s="120"/>
      <c r="V651" s="89"/>
    </row>
    <row r="652" spans="1:22" s="113" customFormat="1" ht="30" hidden="1" customHeight="1">
      <c r="A652" s="128">
        <f>'CONSTRUCTION COST ESTIMATE'!A652</f>
        <v>0</v>
      </c>
      <c r="B652" s="246">
        <f>'CONSTRUCTION COST ESTIMATE'!B652</f>
        <v>610.00699999999995</v>
      </c>
      <c r="C652" s="131" t="str">
        <f>'CONSTRUCTION COST ESTIMATE'!C652</f>
        <v>RIPRAP BEDDING (CLASS 550)</v>
      </c>
      <c r="D652" s="130">
        <f>'CONSTRUCTION COST ESTIMATE'!BA652</f>
        <v>0</v>
      </c>
      <c r="E652" s="114">
        <f>'CONSTRUCTION COST ESTIMATE'!BC652</f>
        <v>0</v>
      </c>
      <c r="F652" s="129" t="str">
        <f>'CONSTRUCTION COST ESTIMATE'!BB652</f>
        <v>CY</v>
      </c>
      <c r="G652" s="115"/>
      <c r="H652" s="116">
        <f t="shared" si="104"/>
        <v>0</v>
      </c>
      <c r="I652" s="115"/>
      <c r="J652" s="116">
        <f t="shared" si="105"/>
        <v>0</v>
      </c>
      <c r="K652" s="115"/>
      <c r="L652" s="116">
        <f t="shared" si="106"/>
        <v>0</v>
      </c>
      <c r="M652" s="115"/>
      <c r="N652" s="116">
        <f t="shared" si="107"/>
        <v>0</v>
      </c>
      <c r="O652" s="115"/>
      <c r="P652" s="116">
        <f t="shared" si="108"/>
        <v>0</v>
      </c>
      <c r="Q652" s="115"/>
      <c r="R652" s="116">
        <f t="shared" si="109"/>
        <v>0</v>
      </c>
      <c r="S652" s="117">
        <f t="shared" si="110"/>
        <v>0</v>
      </c>
      <c r="T652" s="118">
        <f t="shared" si="111"/>
        <v>0</v>
      </c>
      <c r="U652" s="120"/>
      <c r="V652" s="89"/>
    </row>
    <row r="653" spans="1:22" s="113" customFormat="1" ht="30" hidden="1" customHeight="1">
      <c r="A653" s="128">
        <f>'CONSTRUCTION COST ESTIMATE'!A653</f>
        <v>0</v>
      </c>
      <c r="B653" s="246">
        <f>'CONSTRUCTION COST ESTIMATE'!B653</f>
        <v>610.00800000000004</v>
      </c>
      <c r="C653" s="131" t="str">
        <f>'CONSTRUCTION COST ESTIMATE'!C653</f>
        <v>PARTIALLY GROUTED RIPRAP</v>
      </c>
      <c r="D653" s="130">
        <f>'CONSTRUCTION COST ESTIMATE'!BA653</f>
        <v>0</v>
      </c>
      <c r="E653" s="114">
        <f>'CONSTRUCTION COST ESTIMATE'!BC653</f>
        <v>0</v>
      </c>
      <c r="F653" s="129" t="str">
        <f>'CONSTRUCTION COST ESTIMATE'!BB653</f>
        <v>CY</v>
      </c>
      <c r="G653" s="115"/>
      <c r="H653" s="116">
        <f t="shared" si="104"/>
        <v>0</v>
      </c>
      <c r="I653" s="115"/>
      <c r="J653" s="116">
        <f t="shared" si="105"/>
        <v>0</v>
      </c>
      <c r="K653" s="115"/>
      <c r="L653" s="116">
        <f t="shared" si="106"/>
        <v>0</v>
      </c>
      <c r="M653" s="115"/>
      <c r="N653" s="116">
        <f t="shared" si="107"/>
        <v>0</v>
      </c>
      <c r="O653" s="115"/>
      <c r="P653" s="116">
        <f t="shared" si="108"/>
        <v>0</v>
      </c>
      <c r="Q653" s="115"/>
      <c r="R653" s="116">
        <f t="shared" si="109"/>
        <v>0</v>
      </c>
      <c r="S653" s="117">
        <f t="shared" si="110"/>
        <v>0</v>
      </c>
      <c r="T653" s="118">
        <f t="shared" si="111"/>
        <v>0</v>
      </c>
      <c r="U653" s="120"/>
      <c r="V653" s="89"/>
    </row>
    <row r="654" spans="1:22" s="113" customFormat="1" ht="30" hidden="1" customHeight="1">
      <c r="A654" s="128">
        <f>'CONSTRUCTION COST ESTIMATE'!A654</f>
        <v>0</v>
      </c>
      <c r="B654" s="246">
        <f>'CONSTRUCTION COST ESTIMATE'!B654</f>
        <v>611.00099999999998</v>
      </c>
      <c r="C654" s="131" t="str">
        <f>'CONSTRUCTION COST ESTIMATE'!C654</f>
        <v>6 INCH CONCRETE SLOPE PAVEMENT</v>
      </c>
      <c r="D654" s="130">
        <f>'CONSTRUCTION COST ESTIMATE'!BA654</f>
        <v>0</v>
      </c>
      <c r="E654" s="114">
        <f>'CONSTRUCTION COST ESTIMATE'!BC654</f>
        <v>0</v>
      </c>
      <c r="F654" s="129" t="str">
        <f>'CONSTRUCTION COST ESTIMATE'!BB654</f>
        <v>SY</v>
      </c>
      <c r="G654" s="115"/>
      <c r="H654" s="116">
        <f t="shared" si="104"/>
        <v>0</v>
      </c>
      <c r="I654" s="115"/>
      <c r="J654" s="116">
        <f t="shared" si="105"/>
        <v>0</v>
      </c>
      <c r="K654" s="115"/>
      <c r="L654" s="116">
        <f t="shared" si="106"/>
        <v>0</v>
      </c>
      <c r="M654" s="115"/>
      <c r="N654" s="116">
        <f t="shared" si="107"/>
        <v>0</v>
      </c>
      <c r="O654" s="115"/>
      <c r="P654" s="116">
        <f t="shared" si="108"/>
        <v>0</v>
      </c>
      <c r="Q654" s="115"/>
      <c r="R654" s="116">
        <f t="shared" si="109"/>
        <v>0</v>
      </c>
      <c r="S654" s="117">
        <f t="shared" si="110"/>
        <v>0</v>
      </c>
      <c r="T654" s="118">
        <f t="shared" si="111"/>
        <v>0</v>
      </c>
      <c r="U654" s="120"/>
      <c r="V654" s="89"/>
    </row>
    <row r="655" spans="1:22" s="113" customFormat="1" ht="30" customHeight="1">
      <c r="A655" s="134" t="str">
        <f>'CONSTRUCTION COST ESTIMATE'!A655</f>
        <v>SP 613</v>
      </c>
      <c r="B655" s="245"/>
      <c r="C655" s="142" t="str">
        <f>'CONSTRUCTION COST ESTIMATE'!C655</f>
        <v>CONCRETE CURB, WALK, GUTTERS, DRIVEWAYS, &amp; INTERSECTIONS</v>
      </c>
      <c r="D655" s="143">
        <f>'CONSTRUCTION COST ESTIMATE'!BA655</f>
        <v>0</v>
      </c>
      <c r="E655" s="144">
        <f>'CONSTRUCTION COST ESTIMATE'!BC655</f>
        <v>0</v>
      </c>
      <c r="F655" s="141">
        <f>'CONSTRUCTION COST ESTIMATE'!BB655</f>
        <v>0</v>
      </c>
      <c r="G655" s="148"/>
      <c r="H655" s="149"/>
      <c r="I655" s="148"/>
      <c r="J655" s="149"/>
      <c r="K655" s="148"/>
      <c r="L655" s="149"/>
      <c r="M655" s="148"/>
      <c r="N655" s="149"/>
      <c r="O655" s="148"/>
      <c r="P655" s="149"/>
      <c r="Q655" s="148"/>
      <c r="R655" s="149"/>
      <c r="S655" s="150"/>
      <c r="T655" s="151"/>
      <c r="U655" s="120"/>
      <c r="V655" s="139" t="s">
        <v>1447</v>
      </c>
    </row>
    <row r="656" spans="1:22" s="113" customFormat="1" ht="30" hidden="1" customHeight="1">
      <c r="A656" s="128">
        <f>'CONSTRUCTION COST ESTIMATE'!A656</f>
        <v>0</v>
      </c>
      <c r="B656" s="246">
        <f>'CONSTRUCTION COST ESTIMATE'!B656</f>
        <v>613.00049999999999</v>
      </c>
      <c r="C656" s="131" t="str">
        <f>'CONSTRUCTION COST ESTIMATE'!C656</f>
        <v>TYPE L CURB AND GUTTER</v>
      </c>
      <c r="D656" s="130">
        <f>'CONSTRUCTION COST ESTIMATE'!BA656</f>
        <v>0</v>
      </c>
      <c r="E656" s="114">
        <f>'CONSTRUCTION COST ESTIMATE'!BC656</f>
        <v>0</v>
      </c>
      <c r="F656" s="129" t="str">
        <f>'CONSTRUCTION COST ESTIMATE'!BB656</f>
        <v>LF</v>
      </c>
      <c r="G656" s="115"/>
      <c r="H656" s="116">
        <f t="shared" si="104"/>
        <v>0</v>
      </c>
      <c r="I656" s="115"/>
      <c r="J656" s="116">
        <f t="shared" si="105"/>
        <v>0</v>
      </c>
      <c r="K656" s="115"/>
      <c r="L656" s="116">
        <f t="shared" si="106"/>
        <v>0</v>
      </c>
      <c r="M656" s="115"/>
      <c r="N656" s="116">
        <f t="shared" si="107"/>
        <v>0</v>
      </c>
      <c r="O656" s="115"/>
      <c r="P656" s="116">
        <f t="shared" si="108"/>
        <v>0</v>
      </c>
      <c r="Q656" s="115"/>
      <c r="R656" s="116">
        <f t="shared" si="109"/>
        <v>0</v>
      </c>
      <c r="S656" s="117">
        <f t="shared" si="110"/>
        <v>0</v>
      </c>
      <c r="T656" s="118">
        <f t="shared" si="111"/>
        <v>0</v>
      </c>
      <c r="U656" s="120"/>
      <c r="V656" s="89"/>
    </row>
    <row r="657" spans="1:22" s="113" customFormat="1" ht="30" hidden="1" customHeight="1">
      <c r="A657" s="128">
        <f>'CONSTRUCTION COST ESTIMATE'!A657</f>
        <v>0</v>
      </c>
      <c r="B657" s="246">
        <f>'CONSTRUCTION COST ESTIMATE'!B657</f>
        <v>613.00099999999998</v>
      </c>
      <c r="C657" s="131" t="str">
        <f>'CONSTRUCTION COST ESTIMATE'!C657</f>
        <v>"L" TYPE CURB AND GUTTER (18 INCH)</v>
      </c>
      <c r="D657" s="130">
        <f>'CONSTRUCTION COST ESTIMATE'!BA657</f>
        <v>0</v>
      </c>
      <c r="E657" s="114">
        <f>'CONSTRUCTION COST ESTIMATE'!BC657</f>
        <v>0</v>
      </c>
      <c r="F657" s="129" t="str">
        <f>'CONSTRUCTION COST ESTIMATE'!BB657</f>
        <v>LF</v>
      </c>
      <c r="G657" s="115"/>
      <c r="H657" s="116">
        <f t="shared" si="104"/>
        <v>0</v>
      </c>
      <c r="I657" s="115"/>
      <c r="J657" s="116">
        <f t="shared" si="105"/>
        <v>0</v>
      </c>
      <c r="K657" s="115"/>
      <c r="L657" s="116">
        <f t="shared" si="106"/>
        <v>0</v>
      </c>
      <c r="M657" s="115"/>
      <c r="N657" s="116">
        <f t="shared" si="107"/>
        <v>0</v>
      </c>
      <c r="O657" s="115"/>
      <c r="P657" s="116">
        <f t="shared" si="108"/>
        <v>0</v>
      </c>
      <c r="Q657" s="115"/>
      <c r="R657" s="116">
        <f t="shared" si="109"/>
        <v>0</v>
      </c>
      <c r="S657" s="117">
        <f t="shared" si="110"/>
        <v>0</v>
      </c>
      <c r="T657" s="118">
        <f t="shared" si="111"/>
        <v>0</v>
      </c>
      <c r="U657" s="120"/>
      <c r="V657" s="89"/>
    </row>
    <row r="658" spans="1:22" s="113" customFormat="1" ht="30" hidden="1" customHeight="1">
      <c r="A658" s="128">
        <f>'CONSTRUCTION COST ESTIMATE'!A658</f>
        <v>0</v>
      </c>
      <c r="B658" s="246">
        <f>'CONSTRUCTION COST ESTIMATE'!B658</f>
        <v>613.00199999999995</v>
      </c>
      <c r="C658" s="131" t="str">
        <f>'CONSTRUCTION COST ESTIMATE'!C658</f>
        <v>"R" TYPE CURB AND GUTTER</v>
      </c>
      <c r="D658" s="130">
        <f>'CONSTRUCTION COST ESTIMATE'!BA658</f>
        <v>0</v>
      </c>
      <c r="E658" s="114">
        <f>'CONSTRUCTION COST ESTIMATE'!BC658</f>
        <v>0</v>
      </c>
      <c r="F658" s="129" t="str">
        <f>'CONSTRUCTION COST ESTIMATE'!BB658</f>
        <v>LF</v>
      </c>
      <c r="G658" s="115"/>
      <c r="H658" s="116">
        <f t="shared" si="104"/>
        <v>0</v>
      </c>
      <c r="I658" s="115"/>
      <c r="J658" s="116">
        <f t="shared" si="105"/>
        <v>0</v>
      </c>
      <c r="K658" s="115"/>
      <c r="L658" s="116">
        <f t="shared" si="106"/>
        <v>0</v>
      </c>
      <c r="M658" s="115"/>
      <c r="N658" s="116">
        <f t="shared" si="107"/>
        <v>0</v>
      </c>
      <c r="O658" s="115"/>
      <c r="P658" s="116">
        <f t="shared" si="108"/>
        <v>0</v>
      </c>
      <c r="Q658" s="115"/>
      <c r="R658" s="116">
        <f t="shared" si="109"/>
        <v>0</v>
      </c>
      <c r="S658" s="117">
        <f t="shared" si="110"/>
        <v>0</v>
      </c>
      <c r="T658" s="118">
        <f t="shared" si="111"/>
        <v>0</v>
      </c>
      <c r="U658" s="120"/>
      <c r="V658" s="89"/>
    </row>
    <row r="659" spans="1:22" s="113" customFormat="1" ht="30" hidden="1" customHeight="1">
      <c r="A659" s="128">
        <f>'CONSTRUCTION COST ESTIMATE'!A659</f>
        <v>0</v>
      </c>
      <c r="B659" s="246">
        <f>'CONSTRUCTION COST ESTIMATE'!B659</f>
        <v>613.01</v>
      </c>
      <c r="C659" s="131" t="str">
        <f>'CONSTRUCTION COST ESTIMATE'!C659</f>
        <v>ROLL CURB (30 INCH)</v>
      </c>
      <c r="D659" s="130">
        <f>'CONSTRUCTION COST ESTIMATE'!BA659</f>
        <v>0</v>
      </c>
      <c r="E659" s="114">
        <f>'CONSTRUCTION COST ESTIMATE'!BC659</f>
        <v>0</v>
      </c>
      <c r="F659" s="129" t="str">
        <f>'CONSTRUCTION COST ESTIMATE'!BB659</f>
        <v>LF</v>
      </c>
      <c r="G659" s="115"/>
      <c r="H659" s="116">
        <f t="shared" si="104"/>
        <v>0</v>
      </c>
      <c r="I659" s="115"/>
      <c r="J659" s="116">
        <f t="shared" si="105"/>
        <v>0</v>
      </c>
      <c r="K659" s="115"/>
      <c r="L659" s="116">
        <f t="shared" si="106"/>
        <v>0</v>
      </c>
      <c r="M659" s="115"/>
      <c r="N659" s="116">
        <f t="shared" si="107"/>
        <v>0</v>
      </c>
      <c r="O659" s="115"/>
      <c r="P659" s="116">
        <f t="shared" si="108"/>
        <v>0</v>
      </c>
      <c r="Q659" s="115"/>
      <c r="R659" s="116">
        <f t="shared" si="109"/>
        <v>0</v>
      </c>
      <c r="S659" s="117">
        <f t="shared" si="110"/>
        <v>0</v>
      </c>
      <c r="T659" s="118">
        <f t="shared" si="111"/>
        <v>0</v>
      </c>
      <c r="U659" s="120"/>
      <c r="V659" s="89"/>
    </row>
    <row r="660" spans="1:22" s="113" customFormat="1" ht="30" hidden="1" customHeight="1">
      <c r="A660" s="128">
        <f>'CONSTRUCTION COST ESTIMATE'!A660</f>
        <v>0</v>
      </c>
      <c r="B660" s="246">
        <f>'CONSTRUCTION COST ESTIMATE'!B660</f>
        <v>613.01099999999997</v>
      </c>
      <c r="C660" s="131" t="str">
        <f>'CONSTRUCTION COST ESTIMATE'!C660</f>
        <v>"A" TYPE ISLAND CURB</v>
      </c>
      <c r="D660" s="130">
        <f>'CONSTRUCTION COST ESTIMATE'!BA660</f>
        <v>0</v>
      </c>
      <c r="E660" s="114">
        <f>'CONSTRUCTION COST ESTIMATE'!BC660</f>
        <v>0</v>
      </c>
      <c r="F660" s="129" t="str">
        <f>'CONSTRUCTION COST ESTIMATE'!BB660</f>
        <v>LF</v>
      </c>
      <c r="G660" s="115"/>
      <c r="H660" s="116">
        <f t="shared" si="104"/>
        <v>0</v>
      </c>
      <c r="I660" s="115"/>
      <c r="J660" s="116">
        <f t="shared" si="105"/>
        <v>0</v>
      </c>
      <c r="K660" s="115"/>
      <c r="L660" s="116">
        <f t="shared" si="106"/>
        <v>0</v>
      </c>
      <c r="M660" s="115"/>
      <c r="N660" s="116">
        <f t="shared" si="107"/>
        <v>0</v>
      </c>
      <c r="O660" s="115"/>
      <c r="P660" s="116">
        <f t="shared" si="108"/>
        <v>0</v>
      </c>
      <c r="Q660" s="115"/>
      <c r="R660" s="116">
        <f t="shared" si="109"/>
        <v>0</v>
      </c>
      <c r="S660" s="117">
        <f t="shared" si="110"/>
        <v>0</v>
      </c>
      <c r="T660" s="118">
        <f t="shared" si="111"/>
        <v>0</v>
      </c>
      <c r="U660" s="120"/>
      <c r="V660" s="89"/>
    </row>
    <row r="661" spans="1:22" s="113" customFormat="1" ht="30" hidden="1" customHeight="1">
      <c r="A661" s="128">
        <f>'CONSTRUCTION COST ESTIMATE'!A661</f>
        <v>0</v>
      </c>
      <c r="B661" s="246">
        <f>'CONSTRUCTION COST ESTIMATE'!B661</f>
        <v>613.01199999999994</v>
      </c>
      <c r="C661" s="131" t="str">
        <f>'CONSTRUCTION COST ESTIMATE'!C661</f>
        <v>"L" TYPE  ISLAND CURB</v>
      </c>
      <c r="D661" s="130">
        <f>'CONSTRUCTION COST ESTIMATE'!BA661</f>
        <v>0</v>
      </c>
      <c r="E661" s="114">
        <f>'CONSTRUCTION COST ESTIMATE'!BC661</f>
        <v>0</v>
      </c>
      <c r="F661" s="129" t="str">
        <f>'CONSTRUCTION COST ESTIMATE'!BB661</f>
        <v>LF</v>
      </c>
      <c r="G661" s="115"/>
      <c r="H661" s="116">
        <f t="shared" si="104"/>
        <v>0</v>
      </c>
      <c r="I661" s="115"/>
      <c r="J661" s="116">
        <f t="shared" si="105"/>
        <v>0</v>
      </c>
      <c r="K661" s="115"/>
      <c r="L661" s="116">
        <f t="shared" si="106"/>
        <v>0</v>
      </c>
      <c r="M661" s="115"/>
      <c r="N661" s="116">
        <f t="shared" si="107"/>
        <v>0</v>
      </c>
      <c r="O661" s="115"/>
      <c r="P661" s="116">
        <f t="shared" si="108"/>
        <v>0</v>
      </c>
      <c r="Q661" s="115"/>
      <c r="R661" s="116">
        <f t="shared" si="109"/>
        <v>0</v>
      </c>
      <c r="S661" s="117">
        <f t="shared" si="110"/>
        <v>0</v>
      </c>
      <c r="T661" s="118">
        <f t="shared" si="111"/>
        <v>0</v>
      </c>
      <c r="U661" s="120"/>
      <c r="V661" s="89"/>
    </row>
    <row r="662" spans="1:22" s="113" customFormat="1" ht="30" hidden="1" customHeight="1">
      <c r="A662" s="128">
        <f>'CONSTRUCTION COST ESTIMATE'!A662</f>
        <v>0</v>
      </c>
      <c r="B662" s="246">
        <f>'CONSTRUCTION COST ESTIMATE'!B662</f>
        <v>613.01300000000003</v>
      </c>
      <c r="C662" s="131" t="str">
        <f>'CONSTRUCTION COST ESTIMATE'!C662</f>
        <v>TACK ON ISLAND CURB</v>
      </c>
      <c r="D662" s="130">
        <f>'CONSTRUCTION COST ESTIMATE'!BA662</f>
        <v>0</v>
      </c>
      <c r="E662" s="114">
        <f>'CONSTRUCTION COST ESTIMATE'!BC662</f>
        <v>0</v>
      </c>
      <c r="F662" s="129" t="str">
        <f>'CONSTRUCTION COST ESTIMATE'!BB662</f>
        <v>LF</v>
      </c>
      <c r="G662" s="115"/>
      <c r="H662" s="116">
        <f t="shared" si="104"/>
        <v>0</v>
      </c>
      <c r="I662" s="115"/>
      <c r="J662" s="116">
        <f t="shared" si="105"/>
        <v>0</v>
      </c>
      <c r="K662" s="115"/>
      <c r="L662" s="116">
        <f t="shared" si="106"/>
        <v>0</v>
      </c>
      <c r="M662" s="115"/>
      <c r="N662" s="116">
        <f t="shared" si="107"/>
        <v>0</v>
      </c>
      <c r="O662" s="115"/>
      <c r="P662" s="116">
        <f t="shared" si="108"/>
        <v>0</v>
      </c>
      <c r="Q662" s="115"/>
      <c r="R662" s="116">
        <f t="shared" si="109"/>
        <v>0</v>
      </c>
      <c r="S662" s="117">
        <f t="shared" si="110"/>
        <v>0</v>
      </c>
      <c r="T662" s="118">
        <f t="shared" si="111"/>
        <v>0</v>
      </c>
      <c r="U662" s="120"/>
      <c r="V662" s="89"/>
    </row>
    <row r="663" spans="1:22" s="113" customFormat="1" ht="30" hidden="1" customHeight="1">
      <c r="A663" s="128">
        <f>'CONSTRUCTION COST ESTIMATE'!A663</f>
        <v>0</v>
      </c>
      <c r="B663" s="246">
        <f>'CONSTRUCTION COST ESTIMATE'!B663</f>
        <v>613.01400000000001</v>
      </c>
      <c r="C663" s="131" t="str">
        <f>'CONSTRUCTION COST ESTIMATE'!C663</f>
        <v>NDOT CLASS A CONCRETE CURB (TYPE 2)</v>
      </c>
      <c r="D663" s="130">
        <f>'CONSTRUCTION COST ESTIMATE'!BA663</f>
        <v>0</v>
      </c>
      <c r="E663" s="114">
        <f>'CONSTRUCTION COST ESTIMATE'!BC663</f>
        <v>0</v>
      </c>
      <c r="F663" s="129" t="str">
        <f>'CONSTRUCTION COST ESTIMATE'!BB663</f>
        <v>LF</v>
      </c>
      <c r="G663" s="115"/>
      <c r="H663" s="116">
        <f t="shared" si="104"/>
        <v>0</v>
      </c>
      <c r="I663" s="115"/>
      <c r="J663" s="116">
        <f t="shared" si="105"/>
        <v>0</v>
      </c>
      <c r="K663" s="115"/>
      <c r="L663" s="116">
        <f t="shared" si="106"/>
        <v>0</v>
      </c>
      <c r="M663" s="115"/>
      <c r="N663" s="116">
        <f t="shared" si="107"/>
        <v>0</v>
      </c>
      <c r="O663" s="115"/>
      <c r="P663" s="116">
        <f t="shared" si="108"/>
        <v>0</v>
      </c>
      <c r="Q663" s="115"/>
      <c r="R663" s="116">
        <f t="shared" si="109"/>
        <v>0</v>
      </c>
      <c r="S663" s="117">
        <f t="shared" si="110"/>
        <v>0</v>
      </c>
      <c r="T663" s="118">
        <f t="shared" si="111"/>
        <v>0</v>
      </c>
      <c r="U663" s="120"/>
      <c r="V663" s="89"/>
    </row>
    <row r="664" spans="1:22" s="113" customFormat="1" ht="30" hidden="1" customHeight="1">
      <c r="A664" s="128">
        <f>'CONSTRUCTION COST ESTIMATE'!A664</f>
        <v>0</v>
      </c>
      <c r="B664" s="246">
        <f>'CONSTRUCTION COST ESTIMATE'!B664</f>
        <v>613.01499999999999</v>
      </c>
      <c r="C664" s="131" t="str">
        <f>'CONSTRUCTION COST ESTIMATE'!C664</f>
        <v>NDOT CLASS A CONCRETE CURB (TYPE 3)</v>
      </c>
      <c r="D664" s="130">
        <f>'CONSTRUCTION COST ESTIMATE'!BA664</f>
        <v>0</v>
      </c>
      <c r="E664" s="114">
        <f>'CONSTRUCTION COST ESTIMATE'!BC664</f>
        <v>0</v>
      </c>
      <c r="F664" s="129" t="str">
        <f>'CONSTRUCTION COST ESTIMATE'!BB664</f>
        <v>LF</v>
      </c>
      <c r="G664" s="115"/>
      <c r="H664" s="116">
        <f t="shared" si="104"/>
        <v>0</v>
      </c>
      <c r="I664" s="115"/>
      <c r="J664" s="116">
        <f t="shared" si="105"/>
        <v>0</v>
      </c>
      <c r="K664" s="115"/>
      <c r="L664" s="116">
        <f t="shared" si="106"/>
        <v>0</v>
      </c>
      <c r="M664" s="115"/>
      <c r="N664" s="116">
        <f t="shared" si="107"/>
        <v>0</v>
      </c>
      <c r="O664" s="115"/>
      <c r="P664" s="116">
        <f t="shared" si="108"/>
        <v>0</v>
      </c>
      <c r="Q664" s="115"/>
      <c r="R664" s="116">
        <f t="shared" si="109"/>
        <v>0</v>
      </c>
      <c r="S664" s="117">
        <f t="shared" si="110"/>
        <v>0</v>
      </c>
      <c r="T664" s="118">
        <f t="shared" si="111"/>
        <v>0</v>
      </c>
      <c r="U664" s="120"/>
      <c r="V664" s="89"/>
    </row>
    <row r="665" spans="1:22" s="113" customFormat="1" ht="30" hidden="1" customHeight="1">
      <c r="A665" s="128">
        <f>'CONSTRUCTION COST ESTIMATE'!A665</f>
        <v>0</v>
      </c>
      <c r="B665" s="246">
        <f>'CONSTRUCTION COST ESTIMATE'!B665</f>
        <v>613.01599999999996</v>
      </c>
      <c r="C665" s="131" t="str">
        <f>'CONSTRUCTION COST ESTIMATE'!C665</f>
        <v>NDOT CLASS A CURB AND GUTTER (TYPE 1)</v>
      </c>
      <c r="D665" s="130">
        <f>'CONSTRUCTION COST ESTIMATE'!BA665</f>
        <v>0</v>
      </c>
      <c r="E665" s="114">
        <f>'CONSTRUCTION COST ESTIMATE'!BC665</f>
        <v>0</v>
      </c>
      <c r="F665" s="129" t="str">
        <f>'CONSTRUCTION COST ESTIMATE'!BB665</f>
        <v>LF</v>
      </c>
      <c r="G665" s="115"/>
      <c r="H665" s="116">
        <f t="shared" si="104"/>
        <v>0</v>
      </c>
      <c r="I665" s="115"/>
      <c r="J665" s="116">
        <f t="shared" si="105"/>
        <v>0</v>
      </c>
      <c r="K665" s="115"/>
      <c r="L665" s="116">
        <f t="shared" si="106"/>
        <v>0</v>
      </c>
      <c r="M665" s="115"/>
      <c r="N665" s="116">
        <f t="shared" si="107"/>
        <v>0</v>
      </c>
      <c r="O665" s="115"/>
      <c r="P665" s="116">
        <f t="shared" si="108"/>
        <v>0</v>
      </c>
      <c r="Q665" s="115"/>
      <c r="R665" s="116">
        <f t="shared" si="109"/>
        <v>0</v>
      </c>
      <c r="S665" s="117">
        <f t="shared" si="110"/>
        <v>0</v>
      </c>
      <c r="T665" s="118">
        <f t="shared" si="111"/>
        <v>0</v>
      </c>
      <c r="U665" s="120"/>
      <c r="V665" s="89"/>
    </row>
    <row r="666" spans="1:22" s="113" customFormat="1" ht="30" hidden="1" customHeight="1">
      <c r="A666" s="128">
        <f>'CONSTRUCTION COST ESTIMATE'!A666</f>
        <v>0</v>
      </c>
      <c r="B666" s="246">
        <f>'CONSTRUCTION COST ESTIMATE'!B666</f>
        <v>613.01700000000005</v>
      </c>
      <c r="C666" s="131" t="str">
        <f>'CONSTRUCTION COST ESTIMATE'!C666</f>
        <v>NDOT CLASS A CURB AND GUTTER (TYPE 4)</v>
      </c>
      <c r="D666" s="130">
        <f>'CONSTRUCTION COST ESTIMATE'!BA666</f>
        <v>0</v>
      </c>
      <c r="E666" s="114">
        <f>'CONSTRUCTION COST ESTIMATE'!BC666</f>
        <v>0</v>
      </c>
      <c r="F666" s="129" t="str">
        <f>'CONSTRUCTION COST ESTIMATE'!BB666</f>
        <v>LF</v>
      </c>
      <c r="G666" s="115"/>
      <c r="H666" s="116">
        <f t="shared" si="104"/>
        <v>0</v>
      </c>
      <c r="I666" s="115"/>
      <c r="J666" s="116">
        <f t="shared" si="105"/>
        <v>0</v>
      </c>
      <c r="K666" s="115"/>
      <c r="L666" s="116">
        <f t="shared" si="106"/>
        <v>0</v>
      </c>
      <c r="M666" s="115"/>
      <c r="N666" s="116">
        <f t="shared" si="107"/>
        <v>0</v>
      </c>
      <c r="O666" s="115"/>
      <c r="P666" s="116">
        <f t="shared" si="108"/>
        <v>0</v>
      </c>
      <c r="Q666" s="115"/>
      <c r="R666" s="116">
        <f t="shared" si="109"/>
        <v>0</v>
      </c>
      <c r="S666" s="117">
        <f t="shared" si="110"/>
        <v>0</v>
      </c>
      <c r="T666" s="118">
        <f t="shared" si="111"/>
        <v>0</v>
      </c>
      <c r="U666" s="120"/>
      <c r="V666" s="89"/>
    </row>
    <row r="667" spans="1:22" s="113" customFormat="1" ht="30" hidden="1" customHeight="1">
      <c r="A667" s="128">
        <f>'CONSTRUCTION COST ESTIMATE'!A667</f>
        <v>0</v>
      </c>
      <c r="B667" s="246">
        <f>'CONSTRUCTION COST ESTIMATE'!B667</f>
        <v>613.01800000000003</v>
      </c>
      <c r="C667" s="131" t="str">
        <f>'CONSTRUCTION COST ESTIMATE'!C667</f>
        <v>NDOT CLASS A CURB AND GUTTER (TYPE 5)</v>
      </c>
      <c r="D667" s="130">
        <f>'CONSTRUCTION COST ESTIMATE'!BA667</f>
        <v>0</v>
      </c>
      <c r="E667" s="114">
        <f>'CONSTRUCTION COST ESTIMATE'!BC667</f>
        <v>0</v>
      </c>
      <c r="F667" s="129" t="str">
        <f>'CONSTRUCTION COST ESTIMATE'!BB667</f>
        <v>LF</v>
      </c>
      <c r="G667" s="115"/>
      <c r="H667" s="116">
        <f t="shared" si="104"/>
        <v>0</v>
      </c>
      <c r="I667" s="115"/>
      <c r="J667" s="116">
        <f t="shared" si="105"/>
        <v>0</v>
      </c>
      <c r="K667" s="115"/>
      <c r="L667" s="116">
        <f t="shared" si="106"/>
        <v>0</v>
      </c>
      <c r="M667" s="115"/>
      <c r="N667" s="116">
        <f t="shared" si="107"/>
        <v>0</v>
      </c>
      <c r="O667" s="115"/>
      <c r="P667" s="116">
        <f t="shared" si="108"/>
        <v>0</v>
      </c>
      <c r="Q667" s="115"/>
      <c r="R667" s="116">
        <f t="shared" si="109"/>
        <v>0</v>
      </c>
      <c r="S667" s="117">
        <f t="shared" si="110"/>
        <v>0</v>
      </c>
      <c r="T667" s="118">
        <f t="shared" si="111"/>
        <v>0</v>
      </c>
      <c r="U667" s="120"/>
      <c r="V667" s="89"/>
    </row>
    <row r="668" spans="1:22" s="113" customFormat="1" ht="30" hidden="1" customHeight="1">
      <c r="A668" s="128">
        <f>'CONSTRUCTION COST ESTIMATE'!A668</f>
        <v>0</v>
      </c>
      <c r="B668" s="246">
        <f>'CONSTRUCTION COST ESTIMATE'!B668</f>
        <v>613.01900000000001</v>
      </c>
      <c r="C668" s="131" t="str">
        <f>'CONSTRUCTION COST ESTIMATE'!C668</f>
        <v>CONCRETE MOW CURB</v>
      </c>
      <c r="D668" s="130">
        <f>'CONSTRUCTION COST ESTIMATE'!BA668</f>
        <v>0</v>
      </c>
      <c r="E668" s="114">
        <f>'CONSTRUCTION COST ESTIMATE'!BC668</f>
        <v>0</v>
      </c>
      <c r="F668" s="129" t="str">
        <f>'CONSTRUCTION COST ESTIMATE'!BB668</f>
        <v>LF</v>
      </c>
      <c r="G668" s="115"/>
      <c r="H668" s="116">
        <f t="shared" si="104"/>
        <v>0</v>
      </c>
      <c r="I668" s="115"/>
      <c r="J668" s="116">
        <f t="shared" si="105"/>
        <v>0</v>
      </c>
      <c r="K668" s="115"/>
      <c r="L668" s="116">
        <f t="shared" si="106"/>
        <v>0</v>
      </c>
      <c r="M668" s="115"/>
      <c r="N668" s="116">
        <f t="shared" si="107"/>
        <v>0</v>
      </c>
      <c r="O668" s="115"/>
      <c r="P668" s="116">
        <f t="shared" si="108"/>
        <v>0</v>
      </c>
      <c r="Q668" s="115"/>
      <c r="R668" s="116">
        <f t="shared" si="109"/>
        <v>0</v>
      </c>
      <c r="S668" s="117">
        <f t="shared" si="110"/>
        <v>0</v>
      </c>
      <c r="T668" s="118">
        <f t="shared" si="111"/>
        <v>0</v>
      </c>
      <c r="U668" s="120"/>
      <c r="V668" s="89"/>
    </row>
    <row r="669" spans="1:22" s="113" customFormat="1" ht="30" hidden="1" customHeight="1">
      <c r="A669" s="128">
        <f>'CONSTRUCTION COST ESTIMATE'!A669</f>
        <v>0</v>
      </c>
      <c r="B669" s="246">
        <f>'CONSTRUCTION COST ESTIMATE'!B669</f>
        <v>613.02</v>
      </c>
      <c r="C669" s="131" t="str">
        <f>'CONSTRUCTION COST ESTIMATE'!C669</f>
        <v>CONCRETE PERIMETER CURB</v>
      </c>
      <c r="D669" s="130">
        <f>'CONSTRUCTION COST ESTIMATE'!BA669</f>
        <v>0</v>
      </c>
      <c r="E669" s="114">
        <f>'CONSTRUCTION COST ESTIMATE'!BC669</f>
        <v>0</v>
      </c>
      <c r="F669" s="129" t="str">
        <f>'CONSTRUCTION COST ESTIMATE'!BB669</f>
        <v>LF</v>
      </c>
      <c r="G669" s="115"/>
      <c r="H669" s="116">
        <f t="shared" si="104"/>
        <v>0</v>
      </c>
      <c r="I669" s="115"/>
      <c r="J669" s="116">
        <f t="shared" si="105"/>
        <v>0</v>
      </c>
      <c r="K669" s="115"/>
      <c r="L669" s="116">
        <f t="shared" si="106"/>
        <v>0</v>
      </c>
      <c r="M669" s="115"/>
      <c r="N669" s="116">
        <f t="shared" si="107"/>
        <v>0</v>
      </c>
      <c r="O669" s="115"/>
      <c r="P669" s="116">
        <f t="shared" si="108"/>
        <v>0</v>
      </c>
      <c r="Q669" s="115"/>
      <c r="R669" s="116">
        <f t="shared" si="109"/>
        <v>0</v>
      </c>
      <c r="S669" s="117">
        <f t="shared" si="110"/>
        <v>0</v>
      </c>
      <c r="T669" s="118">
        <f t="shared" si="111"/>
        <v>0</v>
      </c>
      <c r="U669" s="120"/>
      <c r="V669" s="89"/>
    </row>
    <row r="670" spans="1:22" s="113" customFormat="1" ht="30" hidden="1" customHeight="1">
      <c r="A670" s="128">
        <f>'CONSTRUCTION COST ESTIMATE'!A670</f>
        <v>0</v>
      </c>
      <c r="B670" s="246">
        <f>'CONSTRUCTION COST ESTIMATE'!B670</f>
        <v>613.03</v>
      </c>
      <c r="C670" s="131" t="str">
        <f>'CONSTRUCTION COST ESTIMATE'!C670</f>
        <v>CONCRETE SIDEWALK (4 INCH)</v>
      </c>
      <c r="D670" s="130">
        <f>'CONSTRUCTION COST ESTIMATE'!BA670</f>
        <v>0</v>
      </c>
      <c r="E670" s="114">
        <f>'CONSTRUCTION COST ESTIMATE'!BC670</f>
        <v>0</v>
      </c>
      <c r="F670" s="129" t="str">
        <f>'CONSTRUCTION COST ESTIMATE'!BB670</f>
        <v>SF</v>
      </c>
      <c r="G670" s="115"/>
      <c r="H670" s="116">
        <f t="shared" si="104"/>
        <v>0</v>
      </c>
      <c r="I670" s="115"/>
      <c r="J670" s="116">
        <f t="shared" si="105"/>
        <v>0</v>
      </c>
      <c r="K670" s="115"/>
      <c r="L670" s="116">
        <f t="shared" si="106"/>
        <v>0</v>
      </c>
      <c r="M670" s="115"/>
      <c r="N670" s="116">
        <f t="shared" si="107"/>
        <v>0</v>
      </c>
      <c r="O670" s="115"/>
      <c r="P670" s="116">
        <f t="shared" si="108"/>
        <v>0</v>
      </c>
      <c r="Q670" s="115"/>
      <c r="R670" s="116">
        <f t="shared" si="109"/>
        <v>0</v>
      </c>
      <c r="S670" s="117">
        <f t="shared" si="110"/>
        <v>0</v>
      </c>
      <c r="T670" s="118">
        <f t="shared" si="111"/>
        <v>0</v>
      </c>
      <c r="U670" s="120"/>
      <c r="V670" s="89"/>
    </row>
    <row r="671" spans="1:22" s="113" customFormat="1" ht="30" hidden="1" customHeight="1">
      <c r="A671" s="128">
        <f>'CONSTRUCTION COST ESTIMATE'!A671</f>
        <v>0</v>
      </c>
      <c r="B671" s="246">
        <f>'CONSTRUCTION COST ESTIMATE'!B671</f>
        <v>613.03099999999995</v>
      </c>
      <c r="C671" s="131" t="str">
        <f>'CONSTRUCTION COST ESTIMATE'!C671</f>
        <v>CONCRETE SIDEWALK (5 INCH)</v>
      </c>
      <c r="D671" s="130">
        <f>'CONSTRUCTION COST ESTIMATE'!BA671</f>
        <v>0</v>
      </c>
      <c r="E671" s="114">
        <f>'CONSTRUCTION COST ESTIMATE'!BC671</f>
        <v>0</v>
      </c>
      <c r="F671" s="129" t="str">
        <f>'CONSTRUCTION COST ESTIMATE'!BB671</f>
        <v>SF</v>
      </c>
      <c r="G671" s="115"/>
      <c r="H671" s="116">
        <f t="shared" si="104"/>
        <v>0</v>
      </c>
      <c r="I671" s="115"/>
      <c r="J671" s="116">
        <f t="shared" si="105"/>
        <v>0</v>
      </c>
      <c r="K671" s="115"/>
      <c r="L671" s="116">
        <f t="shared" si="106"/>
        <v>0</v>
      </c>
      <c r="M671" s="115"/>
      <c r="N671" s="116">
        <f t="shared" si="107"/>
        <v>0</v>
      </c>
      <c r="O671" s="115"/>
      <c r="P671" s="116">
        <f t="shared" si="108"/>
        <v>0</v>
      </c>
      <c r="Q671" s="115"/>
      <c r="R671" s="116">
        <f t="shared" si="109"/>
        <v>0</v>
      </c>
      <c r="S671" s="117">
        <f t="shared" si="110"/>
        <v>0</v>
      </c>
      <c r="T671" s="118">
        <f t="shared" si="111"/>
        <v>0</v>
      </c>
      <c r="U671" s="120"/>
      <c r="V671" s="89"/>
    </row>
    <row r="672" spans="1:22" s="113" customFormat="1" ht="30" hidden="1" customHeight="1">
      <c r="A672" s="128">
        <f>'CONSTRUCTION COST ESTIMATE'!A672</f>
        <v>0</v>
      </c>
      <c r="B672" s="246">
        <f>'CONSTRUCTION COST ESTIMATE'!B672</f>
        <v>613.03200000000004</v>
      </c>
      <c r="C672" s="131" t="str">
        <f>'CONSTRUCTION COST ESTIMATE'!C672</f>
        <v>CONCRETE SIDEWALK (4 INCH STAMPED)</v>
      </c>
      <c r="D672" s="130">
        <f>'CONSTRUCTION COST ESTIMATE'!BA672</f>
        <v>0</v>
      </c>
      <c r="E672" s="114">
        <f>'CONSTRUCTION COST ESTIMATE'!BC672</f>
        <v>0</v>
      </c>
      <c r="F672" s="129" t="str">
        <f>'CONSTRUCTION COST ESTIMATE'!BB672</f>
        <v>SF</v>
      </c>
      <c r="G672" s="115"/>
      <c r="H672" s="116">
        <f t="shared" si="104"/>
        <v>0</v>
      </c>
      <c r="I672" s="115"/>
      <c r="J672" s="116">
        <f t="shared" si="105"/>
        <v>0</v>
      </c>
      <c r="K672" s="115"/>
      <c r="L672" s="116">
        <f t="shared" si="106"/>
        <v>0</v>
      </c>
      <c r="M672" s="115"/>
      <c r="N672" s="116">
        <f t="shared" si="107"/>
        <v>0</v>
      </c>
      <c r="O672" s="115"/>
      <c r="P672" s="116">
        <f t="shared" si="108"/>
        <v>0</v>
      </c>
      <c r="Q672" s="115"/>
      <c r="R672" s="116">
        <f t="shared" si="109"/>
        <v>0</v>
      </c>
      <c r="S672" s="117">
        <f t="shared" si="110"/>
        <v>0</v>
      </c>
      <c r="T672" s="118">
        <f t="shared" si="111"/>
        <v>0</v>
      </c>
      <c r="U672" s="120"/>
      <c r="V672" s="89"/>
    </row>
    <row r="673" spans="1:22" s="113" customFormat="1" ht="30" hidden="1" customHeight="1">
      <c r="A673" s="128">
        <f>'CONSTRUCTION COST ESTIMATE'!A673</f>
        <v>0</v>
      </c>
      <c r="B673" s="246">
        <f>'CONSTRUCTION COST ESTIMATE'!B673</f>
        <v>613.03300000000002</v>
      </c>
      <c r="C673" s="131" t="str">
        <f>'CONSTRUCTION COST ESTIMATE'!C673</f>
        <v>CONCRETE SIDEWALK (5 INCH STAMPED)</v>
      </c>
      <c r="D673" s="130">
        <f>'CONSTRUCTION COST ESTIMATE'!BA673</f>
        <v>0</v>
      </c>
      <c r="E673" s="114">
        <f>'CONSTRUCTION COST ESTIMATE'!BC673</f>
        <v>0</v>
      </c>
      <c r="F673" s="129" t="str">
        <f>'CONSTRUCTION COST ESTIMATE'!BB673</f>
        <v>SF</v>
      </c>
      <c r="G673" s="115"/>
      <c r="H673" s="116">
        <f t="shared" si="104"/>
        <v>0</v>
      </c>
      <c r="I673" s="115"/>
      <c r="J673" s="116">
        <f t="shared" si="105"/>
        <v>0</v>
      </c>
      <c r="K673" s="115"/>
      <c r="L673" s="116">
        <f t="shared" si="106"/>
        <v>0</v>
      </c>
      <c r="M673" s="115"/>
      <c r="N673" s="116">
        <f t="shared" si="107"/>
        <v>0</v>
      </c>
      <c r="O673" s="115"/>
      <c r="P673" s="116">
        <f t="shared" si="108"/>
        <v>0</v>
      </c>
      <c r="Q673" s="115"/>
      <c r="R673" s="116">
        <f t="shared" si="109"/>
        <v>0</v>
      </c>
      <c r="S673" s="117">
        <f t="shared" si="110"/>
        <v>0</v>
      </c>
      <c r="T673" s="118">
        <f t="shared" si="111"/>
        <v>0</v>
      </c>
      <c r="U673" s="120"/>
      <c r="V673" s="89"/>
    </row>
    <row r="674" spans="1:22" s="113" customFormat="1" ht="30" hidden="1" customHeight="1">
      <c r="A674" s="128">
        <f>'CONSTRUCTION COST ESTIMATE'!A674</f>
        <v>0</v>
      </c>
      <c r="B674" s="246">
        <f>'CONSTRUCTION COST ESTIMATE'!B674</f>
        <v>613.03399999999999</v>
      </c>
      <c r="C674" s="131" t="str">
        <f>'CONSTRUCTION COST ESTIMATE'!C674</f>
        <v>CONCRETE SIDEWALK (REINFORCED)</v>
      </c>
      <c r="D674" s="130">
        <f>'CONSTRUCTION COST ESTIMATE'!BA674</f>
        <v>0</v>
      </c>
      <c r="E674" s="114">
        <f>'CONSTRUCTION COST ESTIMATE'!BC674</f>
        <v>0</v>
      </c>
      <c r="F674" s="129" t="str">
        <f>'CONSTRUCTION COST ESTIMATE'!BB674</f>
        <v>SF</v>
      </c>
      <c r="G674" s="115"/>
      <c r="H674" s="116">
        <f t="shared" si="104"/>
        <v>0</v>
      </c>
      <c r="I674" s="115"/>
      <c r="J674" s="116">
        <f t="shared" si="105"/>
        <v>0</v>
      </c>
      <c r="K674" s="115"/>
      <c r="L674" s="116">
        <f t="shared" si="106"/>
        <v>0</v>
      </c>
      <c r="M674" s="115"/>
      <c r="N674" s="116">
        <f t="shared" si="107"/>
        <v>0</v>
      </c>
      <c r="O674" s="115"/>
      <c r="P674" s="116">
        <f t="shared" si="108"/>
        <v>0</v>
      </c>
      <c r="Q674" s="115"/>
      <c r="R674" s="116">
        <f t="shared" si="109"/>
        <v>0</v>
      </c>
      <c r="S674" s="117">
        <f t="shared" si="110"/>
        <v>0</v>
      </c>
      <c r="T674" s="118">
        <f t="shared" si="111"/>
        <v>0</v>
      </c>
      <c r="U674" s="120"/>
      <c r="V674" s="89"/>
    </row>
    <row r="675" spans="1:22" s="113" customFormat="1" ht="30" hidden="1" customHeight="1">
      <c r="A675" s="128">
        <f>'CONSTRUCTION COST ESTIMATE'!A675</f>
        <v>0</v>
      </c>
      <c r="B675" s="246">
        <f>'CONSTRUCTION COST ESTIMATE'!B675</f>
        <v>613.03499999999997</v>
      </c>
      <c r="C675" s="131" t="str">
        <f>'CONSTRUCTION COST ESTIMATE'!C675</f>
        <v>DECORATIVE SIDEWALK PANEL</v>
      </c>
      <c r="D675" s="130">
        <f>'CONSTRUCTION COST ESTIMATE'!BA675</f>
        <v>0</v>
      </c>
      <c r="E675" s="114">
        <f>'CONSTRUCTION COST ESTIMATE'!BC675</f>
        <v>0</v>
      </c>
      <c r="F675" s="129" t="str">
        <f>'CONSTRUCTION COST ESTIMATE'!BB675</f>
        <v>EA</v>
      </c>
      <c r="G675" s="115"/>
      <c r="H675" s="116">
        <f t="shared" si="104"/>
        <v>0</v>
      </c>
      <c r="I675" s="115"/>
      <c r="J675" s="116">
        <f t="shared" si="105"/>
        <v>0</v>
      </c>
      <c r="K675" s="115"/>
      <c r="L675" s="116">
        <f t="shared" si="106"/>
        <v>0</v>
      </c>
      <c r="M675" s="115"/>
      <c r="N675" s="116">
        <f t="shared" si="107"/>
        <v>0</v>
      </c>
      <c r="O675" s="115"/>
      <c r="P675" s="116">
        <f t="shared" si="108"/>
        <v>0</v>
      </c>
      <c r="Q675" s="115"/>
      <c r="R675" s="116">
        <f t="shared" si="109"/>
        <v>0</v>
      </c>
      <c r="S675" s="117">
        <f t="shared" si="110"/>
        <v>0</v>
      </c>
      <c r="T675" s="118">
        <f t="shared" si="111"/>
        <v>0</v>
      </c>
      <c r="U675" s="120"/>
      <c r="V675" s="89"/>
    </row>
    <row r="676" spans="1:22" s="113" customFormat="1" ht="30" hidden="1" customHeight="1">
      <c r="A676" s="128">
        <f>'CONSTRUCTION COST ESTIMATE'!A676</f>
        <v>0</v>
      </c>
      <c r="B676" s="246">
        <f>'CONSTRUCTION COST ESTIMATE'!B676</f>
        <v>613.04</v>
      </c>
      <c r="C676" s="131" t="str">
        <f>'CONSTRUCTION COST ESTIMATE'!C676</f>
        <v>CONCRETE SIDEWALK DRAIN</v>
      </c>
      <c r="D676" s="130">
        <f>'CONSTRUCTION COST ESTIMATE'!BA676</f>
        <v>0</v>
      </c>
      <c r="E676" s="114">
        <f>'CONSTRUCTION COST ESTIMATE'!BC676</f>
        <v>0</v>
      </c>
      <c r="F676" s="129" t="str">
        <f>'CONSTRUCTION COST ESTIMATE'!BB676</f>
        <v>EA</v>
      </c>
      <c r="G676" s="115"/>
      <c r="H676" s="116">
        <f t="shared" ref="H676:H741" si="112">G676*E676</f>
        <v>0</v>
      </c>
      <c r="I676" s="115"/>
      <c r="J676" s="116">
        <f t="shared" ref="J676:J741" si="113">I676*E676</f>
        <v>0</v>
      </c>
      <c r="K676" s="115"/>
      <c r="L676" s="116">
        <f t="shared" ref="L676:L741" si="114">K676*E676</f>
        <v>0</v>
      </c>
      <c r="M676" s="115"/>
      <c r="N676" s="116">
        <f t="shared" ref="N676:N741" si="115">M676*E676</f>
        <v>0</v>
      </c>
      <c r="O676" s="115"/>
      <c r="P676" s="116">
        <f t="shared" ref="P676:P741" si="116">O676*E676</f>
        <v>0</v>
      </c>
      <c r="Q676" s="115"/>
      <c r="R676" s="116">
        <f t="shared" ref="R676:R741" si="117">Q676*E676</f>
        <v>0</v>
      </c>
      <c r="S676" s="117">
        <f t="shared" ref="S676:S741" si="118">G676+I676+K676+M676+O676+Q676</f>
        <v>0</v>
      </c>
      <c r="T676" s="118">
        <f t="shared" ref="T676:T741" si="119">S676*E676</f>
        <v>0</v>
      </c>
      <c r="U676" s="120"/>
      <c r="V676" s="89"/>
    </row>
    <row r="677" spans="1:22" s="113" customFormat="1" ht="30" hidden="1" customHeight="1">
      <c r="A677" s="128">
        <f>'CONSTRUCTION COST ESTIMATE'!A677</f>
        <v>0</v>
      </c>
      <c r="B677" s="246">
        <f>'CONSTRUCTION COST ESTIMATE'!B677</f>
        <v>613.04100000000005</v>
      </c>
      <c r="C677" s="131" t="str">
        <f>'CONSTRUCTION COST ESTIMATE'!C677</f>
        <v>CONCRETE SIDEWALK DRAIN</v>
      </c>
      <c r="D677" s="130">
        <f>'CONSTRUCTION COST ESTIMATE'!BA677</f>
        <v>0</v>
      </c>
      <c r="E677" s="114">
        <f>'CONSTRUCTION COST ESTIMATE'!BC677</f>
        <v>0</v>
      </c>
      <c r="F677" s="129" t="str">
        <f>'CONSTRUCTION COST ESTIMATE'!BB677</f>
        <v>SF</v>
      </c>
      <c r="G677" s="115"/>
      <c r="H677" s="116">
        <f t="shared" si="112"/>
        <v>0</v>
      </c>
      <c r="I677" s="115"/>
      <c r="J677" s="116">
        <f t="shared" si="113"/>
        <v>0</v>
      </c>
      <c r="K677" s="115"/>
      <c r="L677" s="116">
        <f t="shared" si="114"/>
        <v>0</v>
      </c>
      <c r="M677" s="115"/>
      <c r="N677" s="116">
        <f t="shared" si="115"/>
        <v>0</v>
      </c>
      <c r="O677" s="115"/>
      <c r="P677" s="116">
        <f t="shared" si="116"/>
        <v>0</v>
      </c>
      <c r="Q677" s="115"/>
      <c r="R677" s="116">
        <f t="shared" si="117"/>
        <v>0</v>
      </c>
      <c r="S677" s="117">
        <f t="shared" si="118"/>
        <v>0</v>
      </c>
      <c r="T677" s="118">
        <f t="shared" si="119"/>
        <v>0</v>
      </c>
      <c r="U677" s="120"/>
      <c r="V677" s="89"/>
    </row>
    <row r="678" spans="1:22" s="113" customFormat="1" ht="30" hidden="1" customHeight="1">
      <c r="A678" s="128">
        <f>'CONSTRUCTION COST ESTIMATE'!A678</f>
        <v>0</v>
      </c>
      <c r="B678" s="246">
        <f>'CONSTRUCTION COST ESTIMATE'!B678</f>
        <v>613.04200000000003</v>
      </c>
      <c r="C678" s="131" t="str">
        <f>'CONSTRUCTION COST ESTIMATE'!C678</f>
        <v>SIDEWALK DRAIN</v>
      </c>
      <c r="D678" s="130">
        <f>'CONSTRUCTION COST ESTIMATE'!BA678</f>
        <v>0</v>
      </c>
      <c r="E678" s="114">
        <f>'CONSTRUCTION COST ESTIMATE'!BC678</f>
        <v>0</v>
      </c>
      <c r="F678" s="129" t="str">
        <f>'CONSTRUCTION COST ESTIMATE'!BB678</f>
        <v>EA</v>
      </c>
      <c r="G678" s="115"/>
      <c r="H678" s="116">
        <f t="shared" si="112"/>
        <v>0</v>
      </c>
      <c r="I678" s="115"/>
      <c r="J678" s="116">
        <f t="shared" si="113"/>
        <v>0</v>
      </c>
      <c r="K678" s="115"/>
      <c r="L678" s="116">
        <f t="shared" si="114"/>
        <v>0</v>
      </c>
      <c r="M678" s="115"/>
      <c r="N678" s="116">
        <f t="shared" si="115"/>
        <v>0</v>
      </c>
      <c r="O678" s="115"/>
      <c r="P678" s="116">
        <f t="shared" si="116"/>
        <v>0</v>
      </c>
      <c r="Q678" s="115"/>
      <c r="R678" s="116">
        <f t="shared" si="117"/>
        <v>0</v>
      </c>
      <c r="S678" s="117">
        <f t="shared" si="118"/>
        <v>0</v>
      </c>
      <c r="T678" s="118">
        <f t="shared" si="119"/>
        <v>0</v>
      </c>
      <c r="U678" s="120"/>
      <c r="V678" s="89"/>
    </row>
    <row r="679" spans="1:22" s="113" customFormat="1" ht="30" hidden="1" customHeight="1">
      <c r="A679" s="128">
        <f>'CONSTRUCTION COST ESTIMATE'!A679</f>
        <v>0</v>
      </c>
      <c r="B679" s="246">
        <f>'CONSTRUCTION COST ESTIMATE'!B679</f>
        <v>613.04300000000001</v>
      </c>
      <c r="C679" s="131" t="str">
        <f>'CONSTRUCTION COST ESTIMATE'!C679</f>
        <v>SIDEWALK ROOF DRAIN</v>
      </c>
      <c r="D679" s="130">
        <f>'CONSTRUCTION COST ESTIMATE'!BA679</f>
        <v>0</v>
      </c>
      <c r="E679" s="114">
        <f>'CONSTRUCTION COST ESTIMATE'!BC679</f>
        <v>0</v>
      </c>
      <c r="F679" s="129" t="str">
        <f>'CONSTRUCTION COST ESTIMATE'!BB679</f>
        <v>EA</v>
      </c>
      <c r="G679" s="115"/>
      <c r="H679" s="116">
        <f t="shared" si="112"/>
        <v>0</v>
      </c>
      <c r="I679" s="115"/>
      <c r="J679" s="116">
        <f t="shared" si="113"/>
        <v>0</v>
      </c>
      <c r="K679" s="115"/>
      <c r="L679" s="116">
        <f t="shared" si="114"/>
        <v>0</v>
      </c>
      <c r="M679" s="115"/>
      <c r="N679" s="116">
        <f t="shared" si="115"/>
        <v>0</v>
      </c>
      <c r="O679" s="115"/>
      <c r="P679" s="116">
        <f t="shared" si="116"/>
        <v>0</v>
      </c>
      <c r="Q679" s="115"/>
      <c r="R679" s="116">
        <f t="shared" si="117"/>
        <v>0</v>
      </c>
      <c r="S679" s="117">
        <f t="shared" si="118"/>
        <v>0</v>
      </c>
      <c r="T679" s="118">
        <f t="shared" si="119"/>
        <v>0</v>
      </c>
      <c r="U679" s="120"/>
      <c r="V679" s="89"/>
    </row>
    <row r="680" spans="1:22" s="113" customFormat="1" ht="30" hidden="1" customHeight="1">
      <c r="A680" s="128">
        <f>'CONSTRUCTION COST ESTIMATE'!A680</f>
        <v>0</v>
      </c>
      <c r="B680" s="246">
        <f>'CONSTRUCTION COST ESTIMATE'!B680</f>
        <v>613.04999999999995</v>
      </c>
      <c r="C680" s="131" t="str">
        <f>'CONSTRUCTION COST ESTIMATE'!C680</f>
        <v>SIDEWALK RAMP</v>
      </c>
      <c r="D680" s="130">
        <f>'CONSTRUCTION COST ESTIMATE'!BA680</f>
        <v>0</v>
      </c>
      <c r="E680" s="114">
        <f>'CONSTRUCTION COST ESTIMATE'!BC680</f>
        <v>0</v>
      </c>
      <c r="F680" s="129" t="str">
        <f>'CONSTRUCTION COST ESTIMATE'!BB680</f>
        <v>EA</v>
      </c>
      <c r="G680" s="115"/>
      <c r="H680" s="116">
        <f t="shared" si="112"/>
        <v>0</v>
      </c>
      <c r="I680" s="115"/>
      <c r="J680" s="116">
        <f t="shared" si="113"/>
        <v>0</v>
      </c>
      <c r="K680" s="115"/>
      <c r="L680" s="116">
        <f t="shared" si="114"/>
        <v>0</v>
      </c>
      <c r="M680" s="115"/>
      <c r="N680" s="116">
        <f t="shared" si="115"/>
        <v>0</v>
      </c>
      <c r="O680" s="115"/>
      <c r="P680" s="116">
        <f t="shared" si="116"/>
        <v>0</v>
      </c>
      <c r="Q680" s="115"/>
      <c r="R680" s="116">
        <f t="shared" si="117"/>
        <v>0</v>
      </c>
      <c r="S680" s="117">
        <f t="shared" si="118"/>
        <v>0</v>
      </c>
      <c r="T680" s="118">
        <f t="shared" si="119"/>
        <v>0</v>
      </c>
      <c r="U680" s="120"/>
      <c r="V680" s="89"/>
    </row>
    <row r="681" spans="1:22" s="113" customFormat="1" ht="30" hidden="1" customHeight="1">
      <c r="A681" s="128">
        <f>'CONSTRUCTION COST ESTIMATE'!A681</f>
        <v>0</v>
      </c>
      <c r="B681" s="246">
        <f>'CONSTRUCTION COST ESTIMATE'!B681</f>
        <v>613.05100000000004</v>
      </c>
      <c r="C681" s="131" t="str">
        <f>'CONSTRUCTION COST ESTIMATE'!C681</f>
        <v>SIDEWALK RAMP</v>
      </c>
      <c r="D681" s="130">
        <f>'CONSTRUCTION COST ESTIMATE'!BA681</f>
        <v>0</v>
      </c>
      <c r="E681" s="114">
        <f>'CONSTRUCTION COST ESTIMATE'!BC681</f>
        <v>0</v>
      </c>
      <c r="F681" s="129" t="str">
        <f>'CONSTRUCTION COST ESTIMATE'!BB681</f>
        <v>SF</v>
      </c>
      <c r="G681" s="115"/>
      <c r="H681" s="116">
        <f t="shared" si="112"/>
        <v>0</v>
      </c>
      <c r="I681" s="115"/>
      <c r="J681" s="116">
        <f t="shared" si="113"/>
        <v>0</v>
      </c>
      <c r="K681" s="115"/>
      <c r="L681" s="116">
        <f t="shared" si="114"/>
        <v>0</v>
      </c>
      <c r="M681" s="115"/>
      <c r="N681" s="116">
        <f t="shared" si="115"/>
        <v>0</v>
      </c>
      <c r="O681" s="115"/>
      <c r="P681" s="116">
        <f t="shared" si="116"/>
        <v>0</v>
      </c>
      <c r="Q681" s="115"/>
      <c r="R681" s="116">
        <f t="shared" si="117"/>
        <v>0</v>
      </c>
      <c r="S681" s="117">
        <f t="shared" si="118"/>
        <v>0</v>
      </c>
      <c r="T681" s="118">
        <f t="shared" si="119"/>
        <v>0</v>
      </c>
      <c r="U681" s="120"/>
      <c r="V681" s="89"/>
    </row>
    <row r="682" spans="1:22" s="113" customFormat="1" ht="30" hidden="1" customHeight="1">
      <c r="A682" s="128">
        <f>'CONSTRUCTION COST ESTIMATE'!A682</f>
        <v>0</v>
      </c>
      <c r="B682" s="246">
        <f>'CONSTRUCTION COST ESTIMATE'!B682</f>
        <v>613.05200000000002</v>
      </c>
      <c r="C682" s="131" t="str">
        <f>'CONSTRUCTION COST ESTIMATE'!C682</f>
        <v>SIDEWALK RAMP (CASE 1)</v>
      </c>
      <c r="D682" s="130">
        <f>'CONSTRUCTION COST ESTIMATE'!BA682</f>
        <v>0</v>
      </c>
      <c r="E682" s="114">
        <f>'CONSTRUCTION COST ESTIMATE'!BC682</f>
        <v>0</v>
      </c>
      <c r="F682" s="129" t="str">
        <f>'CONSTRUCTION COST ESTIMATE'!BB682</f>
        <v>EA</v>
      </c>
      <c r="G682" s="115"/>
      <c r="H682" s="116">
        <f t="shared" si="112"/>
        <v>0</v>
      </c>
      <c r="I682" s="115"/>
      <c r="J682" s="116">
        <f t="shared" si="113"/>
        <v>0</v>
      </c>
      <c r="K682" s="115"/>
      <c r="L682" s="116">
        <f t="shared" si="114"/>
        <v>0</v>
      </c>
      <c r="M682" s="115"/>
      <c r="N682" s="116">
        <f t="shared" si="115"/>
        <v>0</v>
      </c>
      <c r="O682" s="115"/>
      <c r="P682" s="116">
        <f t="shared" si="116"/>
        <v>0</v>
      </c>
      <c r="Q682" s="115"/>
      <c r="R682" s="116">
        <f t="shared" si="117"/>
        <v>0</v>
      </c>
      <c r="S682" s="117">
        <f t="shared" si="118"/>
        <v>0</v>
      </c>
      <c r="T682" s="118">
        <f t="shared" si="119"/>
        <v>0</v>
      </c>
      <c r="U682" s="120"/>
      <c r="V682" s="89"/>
    </row>
    <row r="683" spans="1:22" s="113" customFormat="1" ht="30" hidden="1" customHeight="1">
      <c r="A683" s="128">
        <f>'CONSTRUCTION COST ESTIMATE'!A683</f>
        <v>0</v>
      </c>
      <c r="B683" s="246">
        <f>'CONSTRUCTION COST ESTIMATE'!B683</f>
        <v>613.053</v>
      </c>
      <c r="C683" s="131" t="str">
        <f>'CONSTRUCTION COST ESTIMATE'!C683</f>
        <v>SIDEWALK RAMP (CASE 1)</v>
      </c>
      <c r="D683" s="130">
        <f>'CONSTRUCTION COST ESTIMATE'!BA683</f>
        <v>0</v>
      </c>
      <c r="E683" s="114">
        <f>'CONSTRUCTION COST ESTIMATE'!BC683</f>
        <v>0</v>
      </c>
      <c r="F683" s="129" t="str">
        <f>'CONSTRUCTION COST ESTIMATE'!BB683</f>
        <v>SF</v>
      </c>
      <c r="G683" s="115"/>
      <c r="H683" s="116">
        <f t="shared" si="112"/>
        <v>0</v>
      </c>
      <c r="I683" s="115"/>
      <c r="J683" s="116">
        <f t="shared" si="113"/>
        <v>0</v>
      </c>
      <c r="K683" s="115"/>
      <c r="L683" s="116">
        <f t="shared" si="114"/>
        <v>0</v>
      </c>
      <c r="M683" s="115"/>
      <c r="N683" s="116">
        <f t="shared" si="115"/>
        <v>0</v>
      </c>
      <c r="O683" s="115"/>
      <c r="P683" s="116">
        <f t="shared" si="116"/>
        <v>0</v>
      </c>
      <c r="Q683" s="115"/>
      <c r="R683" s="116">
        <f t="shared" si="117"/>
        <v>0</v>
      </c>
      <c r="S683" s="117">
        <f t="shared" si="118"/>
        <v>0</v>
      </c>
      <c r="T683" s="118">
        <f t="shared" si="119"/>
        <v>0</v>
      </c>
      <c r="U683" s="120"/>
      <c r="V683" s="89"/>
    </row>
    <row r="684" spans="1:22" s="113" customFormat="1" ht="30" hidden="1" customHeight="1">
      <c r="A684" s="128">
        <f>'CONSTRUCTION COST ESTIMATE'!A684</f>
        <v>0</v>
      </c>
      <c r="B684" s="246">
        <f>'CONSTRUCTION COST ESTIMATE'!B684</f>
        <v>613.05399999999997</v>
      </c>
      <c r="C684" s="131" t="str">
        <f>'CONSTRUCTION COST ESTIMATE'!C684</f>
        <v>SIDEWALK RAMP (CASE 2)</v>
      </c>
      <c r="D684" s="130">
        <f>'CONSTRUCTION COST ESTIMATE'!BA684</f>
        <v>0</v>
      </c>
      <c r="E684" s="114">
        <f>'CONSTRUCTION COST ESTIMATE'!BC684</f>
        <v>0</v>
      </c>
      <c r="F684" s="129" t="str">
        <f>'CONSTRUCTION COST ESTIMATE'!BB684</f>
        <v>EA</v>
      </c>
      <c r="G684" s="115"/>
      <c r="H684" s="116">
        <f t="shared" si="112"/>
        <v>0</v>
      </c>
      <c r="I684" s="115"/>
      <c r="J684" s="116">
        <f t="shared" si="113"/>
        <v>0</v>
      </c>
      <c r="K684" s="115"/>
      <c r="L684" s="116">
        <f t="shared" si="114"/>
        <v>0</v>
      </c>
      <c r="M684" s="115"/>
      <c r="N684" s="116">
        <f t="shared" si="115"/>
        <v>0</v>
      </c>
      <c r="O684" s="115"/>
      <c r="P684" s="116">
        <f t="shared" si="116"/>
        <v>0</v>
      </c>
      <c r="Q684" s="115"/>
      <c r="R684" s="116">
        <f t="shared" si="117"/>
        <v>0</v>
      </c>
      <c r="S684" s="117">
        <f t="shared" si="118"/>
        <v>0</v>
      </c>
      <c r="T684" s="118">
        <f t="shared" si="119"/>
        <v>0</v>
      </c>
      <c r="U684" s="120"/>
      <c r="V684" s="89"/>
    </row>
    <row r="685" spans="1:22" s="113" customFormat="1" ht="30" hidden="1" customHeight="1">
      <c r="A685" s="128">
        <f>'CONSTRUCTION COST ESTIMATE'!A685</f>
        <v>0</v>
      </c>
      <c r="B685" s="246">
        <f>'CONSTRUCTION COST ESTIMATE'!B685</f>
        <v>613.05499999999995</v>
      </c>
      <c r="C685" s="131" t="str">
        <f>'CONSTRUCTION COST ESTIMATE'!C685</f>
        <v>SIDEWALK RAMP (CASE 2)</v>
      </c>
      <c r="D685" s="130">
        <f>'CONSTRUCTION COST ESTIMATE'!BA685</f>
        <v>0</v>
      </c>
      <c r="E685" s="114">
        <f>'CONSTRUCTION COST ESTIMATE'!BC685</f>
        <v>0</v>
      </c>
      <c r="F685" s="129" t="str">
        <f>'CONSTRUCTION COST ESTIMATE'!BB685</f>
        <v>SF</v>
      </c>
      <c r="G685" s="115"/>
      <c r="H685" s="116">
        <f t="shared" si="112"/>
        <v>0</v>
      </c>
      <c r="I685" s="115"/>
      <c r="J685" s="116">
        <f t="shared" si="113"/>
        <v>0</v>
      </c>
      <c r="K685" s="115"/>
      <c r="L685" s="116">
        <f t="shared" si="114"/>
        <v>0</v>
      </c>
      <c r="M685" s="115"/>
      <c r="N685" s="116">
        <f t="shared" si="115"/>
        <v>0</v>
      </c>
      <c r="O685" s="115"/>
      <c r="P685" s="116">
        <f t="shared" si="116"/>
        <v>0</v>
      </c>
      <c r="Q685" s="115"/>
      <c r="R685" s="116">
        <f t="shared" si="117"/>
        <v>0</v>
      </c>
      <c r="S685" s="117">
        <f t="shared" si="118"/>
        <v>0</v>
      </c>
      <c r="T685" s="118">
        <f t="shared" si="119"/>
        <v>0</v>
      </c>
      <c r="U685" s="120"/>
      <c r="V685" s="89"/>
    </row>
    <row r="686" spans="1:22" s="113" customFormat="1" ht="30" hidden="1" customHeight="1">
      <c r="A686" s="128">
        <f>'CONSTRUCTION COST ESTIMATE'!A686</f>
        <v>0</v>
      </c>
      <c r="B686" s="246">
        <f>'CONSTRUCTION COST ESTIMATE'!B686</f>
        <v>613.05600000000004</v>
      </c>
      <c r="C686" s="131" t="str">
        <f>'CONSTRUCTION COST ESTIMATE'!C686</f>
        <v>SIDEWALK RAMP (CASE 3)</v>
      </c>
      <c r="D686" s="130">
        <f>'CONSTRUCTION COST ESTIMATE'!BA686</f>
        <v>0</v>
      </c>
      <c r="E686" s="114">
        <f>'CONSTRUCTION COST ESTIMATE'!BC686</f>
        <v>0</v>
      </c>
      <c r="F686" s="129" t="str">
        <f>'CONSTRUCTION COST ESTIMATE'!BB686</f>
        <v>EA</v>
      </c>
      <c r="G686" s="115"/>
      <c r="H686" s="116">
        <f t="shared" si="112"/>
        <v>0</v>
      </c>
      <c r="I686" s="115"/>
      <c r="J686" s="116">
        <f t="shared" si="113"/>
        <v>0</v>
      </c>
      <c r="K686" s="115"/>
      <c r="L686" s="116">
        <f t="shared" si="114"/>
        <v>0</v>
      </c>
      <c r="M686" s="115"/>
      <c r="N686" s="116">
        <f t="shared" si="115"/>
        <v>0</v>
      </c>
      <c r="O686" s="115"/>
      <c r="P686" s="116">
        <f t="shared" si="116"/>
        <v>0</v>
      </c>
      <c r="Q686" s="115"/>
      <c r="R686" s="116">
        <f t="shared" si="117"/>
        <v>0</v>
      </c>
      <c r="S686" s="117">
        <f t="shared" si="118"/>
        <v>0</v>
      </c>
      <c r="T686" s="118">
        <f t="shared" si="119"/>
        <v>0</v>
      </c>
      <c r="U686" s="120"/>
      <c r="V686" s="89"/>
    </row>
    <row r="687" spans="1:22" s="113" customFormat="1" ht="30" hidden="1" customHeight="1">
      <c r="A687" s="128">
        <f>'CONSTRUCTION COST ESTIMATE'!A687</f>
        <v>0</v>
      </c>
      <c r="B687" s="246">
        <f>'CONSTRUCTION COST ESTIMATE'!B687</f>
        <v>613.05700000000002</v>
      </c>
      <c r="C687" s="131" t="str">
        <f>'CONSTRUCTION COST ESTIMATE'!C687</f>
        <v>SIDEWALK RAMP (CASE 3)</v>
      </c>
      <c r="D687" s="130">
        <f>'CONSTRUCTION COST ESTIMATE'!BA687</f>
        <v>0</v>
      </c>
      <c r="E687" s="114">
        <f>'CONSTRUCTION COST ESTIMATE'!BC687</f>
        <v>0</v>
      </c>
      <c r="F687" s="129" t="str">
        <f>'CONSTRUCTION COST ESTIMATE'!BB687</f>
        <v>SF</v>
      </c>
      <c r="G687" s="115"/>
      <c r="H687" s="116">
        <f t="shared" si="112"/>
        <v>0</v>
      </c>
      <c r="I687" s="115"/>
      <c r="J687" s="116">
        <f t="shared" si="113"/>
        <v>0</v>
      </c>
      <c r="K687" s="115"/>
      <c r="L687" s="116">
        <f t="shared" si="114"/>
        <v>0</v>
      </c>
      <c r="M687" s="115"/>
      <c r="N687" s="116">
        <f t="shared" si="115"/>
        <v>0</v>
      </c>
      <c r="O687" s="115"/>
      <c r="P687" s="116">
        <f t="shared" si="116"/>
        <v>0</v>
      </c>
      <c r="Q687" s="115"/>
      <c r="R687" s="116">
        <f t="shared" si="117"/>
        <v>0</v>
      </c>
      <c r="S687" s="117">
        <f t="shared" si="118"/>
        <v>0</v>
      </c>
      <c r="T687" s="118">
        <f t="shared" si="119"/>
        <v>0</v>
      </c>
      <c r="U687" s="120"/>
      <c r="V687" s="89"/>
    </row>
    <row r="688" spans="1:22" s="113" customFormat="1" ht="30" hidden="1" customHeight="1">
      <c r="A688" s="128">
        <f>'CONSTRUCTION COST ESTIMATE'!A688</f>
        <v>0</v>
      </c>
      <c r="B688" s="246">
        <f>'CONSTRUCTION COST ESTIMATE'!B688</f>
        <v>613.05799999999999</v>
      </c>
      <c r="C688" s="131" t="str">
        <f>'CONSTRUCTION COST ESTIMATE'!C688</f>
        <v>DETECTABLE WARNING PANEL</v>
      </c>
      <c r="D688" s="130">
        <f>'CONSTRUCTION COST ESTIMATE'!BA688</f>
        <v>0</v>
      </c>
      <c r="E688" s="114">
        <f>'CONSTRUCTION COST ESTIMATE'!BC688</f>
        <v>0</v>
      </c>
      <c r="F688" s="129" t="str">
        <f>'CONSTRUCTION COST ESTIMATE'!BB688</f>
        <v>EA</v>
      </c>
      <c r="G688" s="115"/>
      <c r="H688" s="116">
        <f t="shared" si="112"/>
        <v>0</v>
      </c>
      <c r="I688" s="115"/>
      <c r="J688" s="116">
        <f t="shared" si="113"/>
        <v>0</v>
      </c>
      <c r="K688" s="115"/>
      <c r="L688" s="116">
        <f t="shared" si="114"/>
        <v>0</v>
      </c>
      <c r="M688" s="115"/>
      <c r="N688" s="116">
        <f t="shared" si="115"/>
        <v>0</v>
      </c>
      <c r="O688" s="115"/>
      <c r="P688" s="116">
        <f t="shared" si="116"/>
        <v>0</v>
      </c>
      <c r="Q688" s="115"/>
      <c r="R688" s="116">
        <f t="shared" si="117"/>
        <v>0</v>
      </c>
      <c r="S688" s="117">
        <f t="shared" si="118"/>
        <v>0</v>
      </c>
      <c r="T688" s="118">
        <f t="shared" si="119"/>
        <v>0</v>
      </c>
      <c r="U688" s="120"/>
      <c r="V688" s="89"/>
    </row>
    <row r="689" spans="1:22" s="113" customFormat="1" ht="30" hidden="1" customHeight="1">
      <c r="A689" s="128">
        <f>'CONSTRUCTION COST ESTIMATE'!A689</f>
        <v>0</v>
      </c>
      <c r="B689" s="246">
        <f>'CONSTRUCTION COST ESTIMATE'!B689</f>
        <v>613.07000000000005</v>
      </c>
      <c r="C689" s="131" t="str">
        <f>'CONSTRUCTION COST ESTIMATE'!C689</f>
        <v>CONCRETE CROSS GUTTER</v>
      </c>
      <c r="D689" s="130">
        <f>'CONSTRUCTION COST ESTIMATE'!BA689</f>
        <v>0</v>
      </c>
      <c r="E689" s="114">
        <f>'CONSTRUCTION COST ESTIMATE'!BC689</f>
        <v>0</v>
      </c>
      <c r="F689" s="129" t="str">
        <f>'CONSTRUCTION COST ESTIMATE'!BB689</f>
        <v>SF</v>
      </c>
      <c r="G689" s="115"/>
      <c r="H689" s="116">
        <f t="shared" si="112"/>
        <v>0</v>
      </c>
      <c r="I689" s="115"/>
      <c r="J689" s="116">
        <f t="shared" si="113"/>
        <v>0</v>
      </c>
      <c r="K689" s="115"/>
      <c r="L689" s="116">
        <f t="shared" si="114"/>
        <v>0</v>
      </c>
      <c r="M689" s="115"/>
      <c r="N689" s="116">
        <f t="shared" si="115"/>
        <v>0</v>
      </c>
      <c r="O689" s="115"/>
      <c r="P689" s="116">
        <f t="shared" si="116"/>
        <v>0</v>
      </c>
      <c r="Q689" s="115"/>
      <c r="R689" s="116">
        <f t="shared" si="117"/>
        <v>0</v>
      </c>
      <c r="S689" s="117">
        <f t="shared" si="118"/>
        <v>0</v>
      </c>
      <c r="T689" s="118">
        <f t="shared" si="119"/>
        <v>0</v>
      </c>
      <c r="U689" s="120"/>
      <c r="V689" s="89"/>
    </row>
    <row r="690" spans="1:22" s="113" customFormat="1" ht="30" hidden="1" customHeight="1">
      <c r="A690" s="128">
        <f>'CONSTRUCTION COST ESTIMATE'!A690</f>
        <v>0</v>
      </c>
      <c r="B690" s="246">
        <f>'CONSTRUCTION COST ESTIMATE'!B690</f>
        <v>613.07100000000003</v>
      </c>
      <c r="C690" s="131" t="str">
        <f>'CONSTRUCTION COST ESTIMATE'!C690</f>
        <v>CONCRETE CROSS GUTTER (6 FOOT)</v>
      </c>
      <c r="D690" s="130">
        <f>'CONSTRUCTION COST ESTIMATE'!BA690</f>
        <v>0</v>
      </c>
      <c r="E690" s="114">
        <f>'CONSTRUCTION COST ESTIMATE'!BC690</f>
        <v>0</v>
      </c>
      <c r="F690" s="129" t="str">
        <f>'CONSTRUCTION COST ESTIMATE'!BB690</f>
        <v>SF</v>
      </c>
      <c r="G690" s="115"/>
      <c r="H690" s="116">
        <f t="shared" si="112"/>
        <v>0</v>
      </c>
      <c r="I690" s="115"/>
      <c r="J690" s="116">
        <f t="shared" si="113"/>
        <v>0</v>
      </c>
      <c r="K690" s="115"/>
      <c r="L690" s="116">
        <f t="shared" si="114"/>
        <v>0</v>
      </c>
      <c r="M690" s="115"/>
      <c r="N690" s="116">
        <f t="shared" si="115"/>
        <v>0</v>
      </c>
      <c r="O690" s="115"/>
      <c r="P690" s="116">
        <f t="shared" si="116"/>
        <v>0</v>
      </c>
      <c r="Q690" s="115"/>
      <c r="R690" s="116">
        <f t="shared" si="117"/>
        <v>0</v>
      </c>
      <c r="S690" s="117">
        <f t="shared" si="118"/>
        <v>0</v>
      </c>
      <c r="T690" s="118">
        <f t="shared" si="119"/>
        <v>0</v>
      </c>
      <c r="U690" s="120"/>
      <c r="V690" s="89"/>
    </row>
    <row r="691" spans="1:22" s="113" customFormat="1" ht="30" hidden="1" customHeight="1">
      <c r="A691" s="128">
        <f>'CONSTRUCTION COST ESTIMATE'!A691</f>
        <v>0</v>
      </c>
      <c r="B691" s="246">
        <f>'CONSTRUCTION COST ESTIMATE'!B691</f>
        <v>613.08000000000004</v>
      </c>
      <c r="C691" s="131" t="str">
        <f>'CONSTRUCTION COST ESTIMATE'!C691</f>
        <v>RESIDENTIAL DRIVEWAY</v>
      </c>
      <c r="D691" s="130">
        <f>'CONSTRUCTION COST ESTIMATE'!BA691</f>
        <v>0</v>
      </c>
      <c r="E691" s="114">
        <f>'CONSTRUCTION COST ESTIMATE'!BC691</f>
        <v>0</v>
      </c>
      <c r="F691" s="129" t="str">
        <f>'CONSTRUCTION COST ESTIMATE'!BB691</f>
        <v>SF</v>
      </c>
      <c r="G691" s="115"/>
      <c r="H691" s="116">
        <f t="shared" si="112"/>
        <v>0</v>
      </c>
      <c r="I691" s="115"/>
      <c r="J691" s="116">
        <f t="shared" si="113"/>
        <v>0</v>
      </c>
      <c r="K691" s="115"/>
      <c r="L691" s="116">
        <f t="shared" si="114"/>
        <v>0</v>
      </c>
      <c r="M691" s="115"/>
      <c r="N691" s="116">
        <f t="shared" si="115"/>
        <v>0</v>
      </c>
      <c r="O691" s="115"/>
      <c r="P691" s="116">
        <f t="shared" si="116"/>
        <v>0</v>
      </c>
      <c r="Q691" s="115"/>
      <c r="R691" s="116">
        <f t="shared" si="117"/>
        <v>0</v>
      </c>
      <c r="S691" s="117">
        <f t="shared" si="118"/>
        <v>0</v>
      </c>
      <c r="T691" s="118">
        <f t="shared" si="119"/>
        <v>0</v>
      </c>
      <c r="U691" s="120"/>
      <c r="V691" s="89"/>
    </row>
    <row r="692" spans="1:22" s="113" customFormat="1" ht="30" hidden="1" customHeight="1">
      <c r="A692" s="128">
        <f>'CONSTRUCTION COST ESTIMATE'!A692</f>
        <v>0</v>
      </c>
      <c r="B692" s="246">
        <f>'CONSTRUCTION COST ESTIMATE'!B692</f>
        <v>613.08100000000002</v>
      </c>
      <c r="C692" s="131" t="str">
        <f>'CONSTRUCTION COST ESTIMATE'!C692</f>
        <v>ALLEY DRIVEWAY</v>
      </c>
      <c r="D692" s="130">
        <f>'CONSTRUCTION COST ESTIMATE'!BA692</f>
        <v>0</v>
      </c>
      <c r="E692" s="114">
        <f>'CONSTRUCTION COST ESTIMATE'!BC692</f>
        <v>0</v>
      </c>
      <c r="F692" s="129" t="str">
        <f>'CONSTRUCTION COST ESTIMATE'!BB692</f>
        <v>SF</v>
      </c>
      <c r="G692" s="115"/>
      <c r="H692" s="116">
        <f t="shared" si="112"/>
        <v>0</v>
      </c>
      <c r="I692" s="115"/>
      <c r="J692" s="116">
        <f t="shared" si="113"/>
        <v>0</v>
      </c>
      <c r="K692" s="115"/>
      <c r="L692" s="116">
        <f t="shared" si="114"/>
        <v>0</v>
      </c>
      <c r="M692" s="115"/>
      <c r="N692" s="116">
        <f t="shared" si="115"/>
        <v>0</v>
      </c>
      <c r="O692" s="115"/>
      <c r="P692" s="116">
        <f t="shared" si="116"/>
        <v>0</v>
      </c>
      <c r="Q692" s="115"/>
      <c r="R692" s="116">
        <f t="shared" si="117"/>
        <v>0</v>
      </c>
      <c r="S692" s="117">
        <f t="shared" si="118"/>
        <v>0</v>
      </c>
      <c r="T692" s="118">
        <f t="shared" si="119"/>
        <v>0</v>
      </c>
      <c r="U692" s="120"/>
      <c r="V692" s="89"/>
    </row>
    <row r="693" spans="1:22" s="113" customFormat="1" ht="30" hidden="1" customHeight="1">
      <c r="A693" s="128">
        <f>'CONSTRUCTION COST ESTIMATE'!A693</f>
        <v>0</v>
      </c>
      <c r="B693" s="246">
        <f>'CONSTRUCTION COST ESTIMATE'!B693</f>
        <v>613.08199999999999</v>
      </c>
      <c r="C693" s="131" t="str">
        <f>'CONSTRUCTION COST ESTIMATE'!C693</f>
        <v>ALLEY DRIVEWAY, DEPRESSED</v>
      </c>
      <c r="D693" s="130">
        <f>'CONSTRUCTION COST ESTIMATE'!BA693</f>
        <v>0</v>
      </c>
      <c r="E693" s="114">
        <f>'CONSTRUCTION COST ESTIMATE'!BC693</f>
        <v>0</v>
      </c>
      <c r="F693" s="129" t="str">
        <f>'CONSTRUCTION COST ESTIMATE'!BB693</f>
        <v>SF</v>
      </c>
      <c r="G693" s="115"/>
      <c r="H693" s="116">
        <f t="shared" si="112"/>
        <v>0</v>
      </c>
      <c r="I693" s="115"/>
      <c r="J693" s="116">
        <f t="shared" si="113"/>
        <v>0</v>
      </c>
      <c r="K693" s="115"/>
      <c r="L693" s="116">
        <f t="shared" si="114"/>
        <v>0</v>
      </c>
      <c r="M693" s="115"/>
      <c r="N693" s="116">
        <f t="shared" si="115"/>
        <v>0</v>
      </c>
      <c r="O693" s="115"/>
      <c r="P693" s="116">
        <f t="shared" si="116"/>
        <v>0</v>
      </c>
      <c r="Q693" s="115"/>
      <c r="R693" s="116">
        <f t="shared" si="117"/>
        <v>0</v>
      </c>
      <c r="S693" s="117">
        <f t="shared" si="118"/>
        <v>0</v>
      </c>
      <c r="T693" s="118">
        <f t="shared" si="119"/>
        <v>0</v>
      </c>
      <c r="U693" s="120"/>
      <c r="V693" s="89"/>
    </row>
    <row r="694" spans="1:22" s="113" customFormat="1" ht="30" hidden="1" customHeight="1">
      <c r="A694" s="128">
        <f>'CONSTRUCTION COST ESTIMATE'!A694</f>
        <v>0</v>
      </c>
      <c r="B694" s="246">
        <f>'CONSTRUCTION COST ESTIMATE'!B694</f>
        <v>613.08299999999997</v>
      </c>
      <c r="C694" s="131" t="str">
        <f>'CONSTRUCTION COST ESTIMATE'!C694</f>
        <v>ALLEY DRIVEWAY, DOWNTOWN CENTENNIAL</v>
      </c>
      <c r="D694" s="130">
        <f>'CONSTRUCTION COST ESTIMATE'!BA694</f>
        <v>0</v>
      </c>
      <c r="E694" s="114">
        <f>'CONSTRUCTION COST ESTIMATE'!BC694</f>
        <v>0</v>
      </c>
      <c r="F694" s="129" t="str">
        <f>'CONSTRUCTION COST ESTIMATE'!BB694</f>
        <v>SF</v>
      </c>
      <c r="G694" s="115"/>
      <c r="H694" s="116">
        <f t="shared" si="112"/>
        <v>0</v>
      </c>
      <c r="I694" s="115"/>
      <c r="J694" s="116">
        <f t="shared" si="113"/>
        <v>0</v>
      </c>
      <c r="K694" s="115"/>
      <c r="L694" s="116">
        <f t="shared" si="114"/>
        <v>0</v>
      </c>
      <c r="M694" s="115"/>
      <c r="N694" s="116">
        <f t="shared" si="115"/>
        <v>0</v>
      </c>
      <c r="O694" s="115"/>
      <c r="P694" s="116">
        <f t="shared" si="116"/>
        <v>0</v>
      </c>
      <c r="Q694" s="115"/>
      <c r="R694" s="116">
        <f t="shared" si="117"/>
        <v>0</v>
      </c>
      <c r="S694" s="117">
        <f t="shared" si="118"/>
        <v>0</v>
      </c>
      <c r="T694" s="118">
        <f t="shared" si="119"/>
        <v>0</v>
      </c>
      <c r="U694" s="120"/>
      <c r="V694" s="89"/>
    </row>
    <row r="695" spans="1:22" s="113" customFormat="1" ht="30" hidden="1" customHeight="1">
      <c r="A695" s="128">
        <f>'CONSTRUCTION COST ESTIMATE'!A695</f>
        <v>0</v>
      </c>
      <c r="B695" s="246">
        <f>'CONSTRUCTION COST ESTIMATE'!B695</f>
        <v>613.08399999999995</v>
      </c>
      <c r="C695" s="131" t="str">
        <f>'CONSTRUCTION COST ESTIMATE'!C695</f>
        <v>COMMERCIAL DRIVEWAY</v>
      </c>
      <c r="D695" s="130">
        <f>'CONSTRUCTION COST ESTIMATE'!BA695</f>
        <v>0</v>
      </c>
      <c r="E695" s="114">
        <f>'CONSTRUCTION COST ESTIMATE'!BC695</f>
        <v>0</v>
      </c>
      <c r="F695" s="129" t="str">
        <f>'CONSTRUCTION COST ESTIMATE'!BB695</f>
        <v>SF</v>
      </c>
      <c r="G695" s="115"/>
      <c r="H695" s="116">
        <f t="shared" si="112"/>
        <v>0</v>
      </c>
      <c r="I695" s="115"/>
      <c r="J695" s="116">
        <f t="shared" si="113"/>
        <v>0</v>
      </c>
      <c r="K695" s="115"/>
      <c r="L695" s="116">
        <f t="shared" si="114"/>
        <v>0</v>
      </c>
      <c r="M695" s="115"/>
      <c r="N695" s="116">
        <f t="shared" si="115"/>
        <v>0</v>
      </c>
      <c r="O695" s="115"/>
      <c r="P695" s="116">
        <f t="shared" si="116"/>
        <v>0</v>
      </c>
      <c r="Q695" s="115"/>
      <c r="R695" s="116">
        <f t="shared" si="117"/>
        <v>0</v>
      </c>
      <c r="S695" s="117">
        <f t="shared" si="118"/>
        <v>0</v>
      </c>
      <c r="T695" s="118">
        <f t="shared" si="119"/>
        <v>0</v>
      </c>
      <c r="U695" s="120"/>
      <c r="V695" s="89"/>
    </row>
    <row r="696" spans="1:22" s="113" customFormat="1" ht="30" hidden="1" customHeight="1">
      <c r="A696" s="128">
        <f>'CONSTRUCTION COST ESTIMATE'!A696</f>
        <v>0</v>
      </c>
      <c r="B696" s="246">
        <f>'CONSTRUCTION COST ESTIMATE'!B696</f>
        <v>613.08500000000004</v>
      </c>
      <c r="C696" s="131" t="str">
        <f>'CONSTRUCTION COST ESTIMATE'!C696</f>
        <v>DOWNTOWN CENTENNIAL CONCRETE COMMERCIAL DRIVEWAY</v>
      </c>
      <c r="D696" s="130">
        <f>'CONSTRUCTION COST ESTIMATE'!BA696</f>
        <v>0</v>
      </c>
      <c r="E696" s="114">
        <f>'CONSTRUCTION COST ESTIMATE'!BC696</f>
        <v>0</v>
      </c>
      <c r="F696" s="129" t="str">
        <f>'CONSTRUCTION COST ESTIMATE'!BB696</f>
        <v>SF</v>
      </c>
      <c r="G696" s="115"/>
      <c r="H696" s="116">
        <f t="shared" si="112"/>
        <v>0</v>
      </c>
      <c r="I696" s="115"/>
      <c r="J696" s="116">
        <f t="shared" si="113"/>
        <v>0</v>
      </c>
      <c r="K696" s="115"/>
      <c r="L696" s="116">
        <f t="shared" si="114"/>
        <v>0</v>
      </c>
      <c r="M696" s="115"/>
      <c r="N696" s="116">
        <f t="shared" si="115"/>
        <v>0</v>
      </c>
      <c r="O696" s="115"/>
      <c r="P696" s="116">
        <f t="shared" si="116"/>
        <v>0</v>
      </c>
      <c r="Q696" s="115"/>
      <c r="R696" s="116">
        <f t="shared" si="117"/>
        <v>0</v>
      </c>
      <c r="S696" s="117">
        <f t="shared" si="118"/>
        <v>0</v>
      </c>
      <c r="T696" s="118">
        <f t="shared" si="119"/>
        <v>0</v>
      </c>
      <c r="U696" s="120"/>
      <c r="V696" s="89"/>
    </row>
    <row r="697" spans="1:22" s="113" customFormat="1" ht="30" hidden="1" customHeight="1">
      <c r="A697" s="128">
        <f>'CONSTRUCTION COST ESTIMATE'!A697</f>
        <v>0</v>
      </c>
      <c r="B697" s="246">
        <f>'CONSTRUCTION COST ESTIMATE'!B697</f>
        <v>613.08600000000001</v>
      </c>
      <c r="C697" s="131" t="str">
        <f>'CONSTRUCTION COST ESTIMATE'!C697</f>
        <v>DEPRESSED ALLEY DRIVEWAY</v>
      </c>
      <c r="D697" s="130">
        <f>'CONSTRUCTION COST ESTIMATE'!BA697</f>
        <v>0</v>
      </c>
      <c r="E697" s="114">
        <f>'CONSTRUCTION COST ESTIMATE'!BC697</f>
        <v>0</v>
      </c>
      <c r="F697" s="129" t="str">
        <f>'CONSTRUCTION COST ESTIMATE'!BB697</f>
        <v>SF</v>
      </c>
      <c r="G697" s="115"/>
      <c r="H697" s="116">
        <f t="shared" si="112"/>
        <v>0</v>
      </c>
      <c r="I697" s="115"/>
      <c r="J697" s="116">
        <f t="shared" si="113"/>
        <v>0</v>
      </c>
      <c r="K697" s="115"/>
      <c r="L697" s="116">
        <f t="shared" si="114"/>
        <v>0</v>
      </c>
      <c r="M697" s="115"/>
      <c r="N697" s="116">
        <f t="shared" si="115"/>
        <v>0</v>
      </c>
      <c r="O697" s="115"/>
      <c r="P697" s="116">
        <f t="shared" si="116"/>
        <v>0</v>
      </c>
      <c r="Q697" s="115"/>
      <c r="R697" s="116">
        <f t="shared" si="117"/>
        <v>0</v>
      </c>
      <c r="S697" s="117">
        <f t="shared" si="118"/>
        <v>0</v>
      </c>
      <c r="T697" s="118">
        <f t="shared" si="119"/>
        <v>0</v>
      </c>
      <c r="U697" s="120"/>
      <c r="V697" s="89"/>
    </row>
    <row r="698" spans="1:22" s="113" customFormat="1" ht="30" hidden="1" customHeight="1">
      <c r="A698" s="128">
        <f>'CONSTRUCTION COST ESTIMATE'!A698</f>
        <v>0</v>
      </c>
      <c r="B698" s="246">
        <f>'CONSTRUCTION COST ESTIMATE'!B698</f>
        <v>613.08699999999999</v>
      </c>
      <c r="C698" s="131" t="str">
        <f>'CONSTRUCTION COST ESTIMATE'!C698</f>
        <v>DEPRESSED DRIVEWAY CURB</v>
      </c>
      <c r="D698" s="130">
        <f>'CONSTRUCTION COST ESTIMATE'!BA698</f>
        <v>0</v>
      </c>
      <c r="E698" s="114">
        <f>'CONSTRUCTION COST ESTIMATE'!BC698</f>
        <v>0</v>
      </c>
      <c r="F698" s="129" t="str">
        <f>'CONSTRUCTION COST ESTIMATE'!BB698</f>
        <v>LF</v>
      </c>
      <c r="G698" s="115"/>
      <c r="H698" s="116">
        <f t="shared" si="112"/>
        <v>0</v>
      </c>
      <c r="I698" s="115"/>
      <c r="J698" s="116">
        <f t="shared" si="113"/>
        <v>0</v>
      </c>
      <c r="K698" s="115"/>
      <c r="L698" s="116">
        <f t="shared" si="114"/>
        <v>0</v>
      </c>
      <c r="M698" s="115"/>
      <c r="N698" s="116">
        <f t="shared" si="115"/>
        <v>0</v>
      </c>
      <c r="O698" s="115"/>
      <c r="P698" s="116">
        <f t="shared" si="116"/>
        <v>0</v>
      </c>
      <c r="Q698" s="115"/>
      <c r="R698" s="116">
        <f t="shared" si="117"/>
        <v>0</v>
      </c>
      <c r="S698" s="117">
        <f t="shared" si="118"/>
        <v>0</v>
      </c>
      <c r="T698" s="118">
        <f t="shared" si="119"/>
        <v>0</v>
      </c>
      <c r="U698" s="120"/>
      <c r="V698" s="89"/>
    </row>
    <row r="699" spans="1:22" s="113" customFormat="1" ht="30" hidden="1" customHeight="1">
      <c r="A699" s="128">
        <f>'CONSTRUCTION COST ESTIMATE'!A699</f>
        <v>0</v>
      </c>
      <c r="B699" s="246">
        <f>'CONSTRUCTION COST ESTIMATE'!B699</f>
        <v>613.08799999999997</v>
      </c>
      <c r="C699" s="131" t="str">
        <f>'CONSTRUCTION COST ESTIMATE'!C699</f>
        <v>COMMERCIAL/INDUSTRIAL DRIVEWAY (OPTION A)</v>
      </c>
      <c r="D699" s="130">
        <f>'CONSTRUCTION COST ESTIMATE'!BA699</f>
        <v>0</v>
      </c>
      <c r="E699" s="114">
        <f>'CONSTRUCTION COST ESTIMATE'!BC699</f>
        <v>0</v>
      </c>
      <c r="F699" s="129" t="str">
        <f>'CONSTRUCTION COST ESTIMATE'!BB699</f>
        <v>EA</v>
      </c>
      <c r="G699" s="115"/>
      <c r="H699" s="116">
        <f t="shared" si="112"/>
        <v>0</v>
      </c>
      <c r="I699" s="115"/>
      <c r="J699" s="116">
        <f t="shared" si="113"/>
        <v>0</v>
      </c>
      <c r="K699" s="115"/>
      <c r="L699" s="116">
        <f t="shared" si="114"/>
        <v>0</v>
      </c>
      <c r="M699" s="115"/>
      <c r="N699" s="116">
        <f t="shared" si="115"/>
        <v>0</v>
      </c>
      <c r="O699" s="115"/>
      <c r="P699" s="116">
        <f t="shared" si="116"/>
        <v>0</v>
      </c>
      <c r="Q699" s="115"/>
      <c r="R699" s="116">
        <f t="shared" si="117"/>
        <v>0</v>
      </c>
      <c r="S699" s="117">
        <f t="shared" si="118"/>
        <v>0</v>
      </c>
      <c r="T699" s="118">
        <f t="shared" si="119"/>
        <v>0</v>
      </c>
      <c r="U699" s="120"/>
      <c r="V699" s="89"/>
    </row>
    <row r="700" spans="1:22" s="113" customFormat="1" ht="30" hidden="1" customHeight="1">
      <c r="A700" s="128">
        <f>'CONSTRUCTION COST ESTIMATE'!A700</f>
        <v>0</v>
      </c>
      <c r="B700" s="246">
        <f>'CONSTRUCTION COST ESTIMATE'!B700</f>
        <v>613.08900000000006</v>
      </c>
      <c r="C700" s="131" t="str">
        <f>'CONSTRUCTION COST ESTIMATE'!C700</f>
        <v>COMMERCIAL/INDUSTRIAL DRIVEWAY (OPTION A)</v>
      </c>
      <c r="D700" s="130">
        <f>'CONSTRUCTION COST ESTIMATE'!BA700</f>
        <v>0</v>
      </c>
      <c r="E700" s="114">
        <f>'CONSTRUCTION COST ESTIMATE'!BC700</f>
        <v>0</v>
      </c>
      <c r="F700" s="129" t="str">
        <f>'CONSTRUCTION COST ESTIMATE'!BB700</f>
        <v>SF</v>
      </c>
      <c r="G700" s="115"/>
      <c r="H700" s="116">
        <f t="shared" si="112"/>
        <v>0</v>
      </c>
      <c r="I700" s="115"/>
      <c r="J700" s="116">
        <f t="shared" si="113"/>
        <v>0</v>
      </c>
      <c r="K700" s="115"/>
      <c r="L700" s="116">
        <f t="shared" si="114"/>
        <v>0</v>
      </c>
      <c r="M700" s="115"/>
      <c r="N700" s="116">
        <f t="shared" si="115"/>
        <v>0</v>
      </c>
      <c r="O700" s="115"/>
      <c r="P700" s="116">
        <f t="shared" si="116"/>
        <v>0</v>
      </c>
      <c r="Q700" s="115"/>
      <c r="R700" s="116">
        <f t="shared" si="117"/>
        <v>0</v>
      </c>
      <c r="S700" s="117">
        <f t="shared" si="118"/>
        <v>0</v>
      </c>
      <c r="T700" s="118">
        <f t="shared" si="119"/>
        <v>0</v>
      </c>
      <c r="U700" s="120"/>
      <c r="V700" s="89"/>
    </row>
    <row r="701" spans="1:22" s="113" customFormat="1" ht="30" hidden="1" customHeight="1">
      <c r="A701" s="128">
        <f>'CONSTRUCTION COST ESTIMATE'!A701</f>
        <v>0</v>
      </c>
      <c r="B701" s="246">
        <f>'CONSTRUCTION COST ESTIMATE'!B701</f>
        <v>613.09</v>
      </c>
      <c r="C701" s="131" t="str">
        <f>'CONSTRUCTION COST ESTIMATE'!C701</f>
        <v>COMMERCIAL/INDUSTRIAL DRIVEWAY (OPTION B)</v>
      </c>
      <c r="D701" s="130">
        <f>'CONSTRUCTION COST ESTIMATE'!BA701</f>
        <v>0</v>
      </c>
      <c r="E701" s="114">
        <f>'CONSTRUCTION COST ESTIMATE'!BC701</f>
        <v>0</v>
      </c>
      <c r="F701" s="129" t="str">
        <f>'CONSTRUCTION COST ESTIMATE'!BB701</f>
        <v>EA</v>
      </c>
      <c r="G701" s="115"/>
      <c r="H701" s="116">
        <f t="shared" si="112"/>
        <v>0</v>
      </c>
      <c r="I701" s="115"/>
      <c r="J701" s="116">
        <f t="shared" si="113"/>
        <v>0</v>
      </c>
      <c r="K701" s="115"/>
      <c r="L701" s="116">
        <f t="shared" si="114"/>
        <v>0</v>
      </c>
      <c r="M701" s="115"/>
      <c r="N701" s="116">
        <f t="shared" si="115"/>
        <v>0</v>
      </c>
      <c r="O701" s="115"/>
      <c r="P701" s="116">
        <f t="shared" si="116"/>
        <v>0</v>
      </c>
      <c r="Q701" s="115"/>
      <c r="R701" s="116">
        <f t="shared" si="117"/>
        <v>0</v>
      </c>
      <c r="S701" s="117">
        <f t="shared" si="118"/>
        <v>0</v>
      </c>
      <c r="T701" s="118">
        <f t="shared" si="119"/>
        <v>0</v>
      </c>
      <c r="U701" s="120"/>
      <c r="V701" s="89"/>
    </row>
    <row r="702" spans="1:22" s="113" customFormat="1" ht="30" hidden="1" customHeight="1">
      <c r="A702" s="128">
        <f>'CONSTRUCTION COST ESTIMATE'!A702</f>
        <v>0</v>
      </c>
      <c r="B702" s="246">
        <f>'CONSTRUCTION COST ESTIMATE'!B702</f>
        <v>613.09100000000001</v>
      </c>
      <c r="C702" s="131" t="str">
        <f>'CONSTRUCTION COST ESTIMATE'!C702</f>
        <v>COMMERCIAL/INDUSTRIAL DRIVEWAY (OPTION B)</v>
      </c>
      <c r="D702" s="130">
        <f>'CONSTRUCTION COST ESTIMATE'!BA702</f>
        <v>0</v>
      </c>
      <c r="E702" s="114">
        <f>'CONSTRUCTION COST ESTIMATE'!BC702</f>
        <v>0</v>
      </c>
      <c r="F702" s="129" t="str">
        <f>'CONSTRUCTION COST ESTIMATE'!BB702</f>
        <v>SF</v>
      </c>
      <c r="G702" s="115"/>
      <c r="H702" s="116">
        <f t="shared" si="112"/>
        <v>0</v>
      </c>
      <c r="I702" s="115"/>
      <c r="J702" s="116">
        <f t="shared" si="113"/>
        <v>0</v>
      </c>
      <c r="K702" s="115"/>
      <c r="L702" s="116">
        <f t="shared" si="114"/>
        <v>0</v>
      </c>
      <c r="M702" s="115"/>
      <c r="N702" s="116">
        <f t="shared" si="115"/>
        <v>0</v>
      </c>
      <c r="O702" s="115"/>
      <c r="P702" s="116">
        <f t="shared" si="116"/>
        <v>0</v>
      </c>
      <c r="Q702" s="115"/>
      <c r="R702" s="116">
        <f t="shared" si="117"/>
        <v>0</v>
      </c>
      <c r="S702" s="117">
        <f t="shared" si="118"/>
        <v>0</v>
      </c>
      <c r="T702" s="118">
        <f t="shared" si="119"/>
        <v>0</v>
      </c>
      <c r="U702" s="120"/>
      <c r="V702" s="89"/>
    </row>
    <row r="703" spans="1:22" s="113" customFormat="1" ht="30" hidden="1" customHeight="1">
      <c r="A703" s="128">
        <f>'CONSTRUCTION COST ESTIMATE'!A703</f>
        <v>0</v>
      </c>
      <c r="B703" s="246">
        <f>'CONSTRUCTION COST ESTIMATE'!B703</f>
        <v>613.1</v>
      </c>
      <c r="C703" s="131" t="str">
        <f>'CONSTRUCTION COST ESTIMATE'!C703</f>
        <v>CONCRETE APRON</v>
      </c>
      <c r="D703" s="130">
        <f>'CONSTRUCTION COST ESTIMATE'!BA703</f>
        <v>0</v>
      </c>
      <c r="E703" s="114">
        <f>'CONSTRUCTION COST ESTIMATE'!BC703</f>
        <v>0</v>
      </c>
      <c r="F703" s="129" t="str">
        <f>'CONSTRUCTION COST ESTIMATE'!BB703</f>
        <v>EA</v>
      </c>
      <c r="G703" s="115"/>
      <c r="H703" s="116">
        <f t="shared" si="112"/>
        <v>0</v>
      </c>
      <c r="I703" s="115"/>
      <c r="J703" s="116">
        <f t="shared" si="113"/>
        <v>0</v>
      </c>
      <c r="K703" s="115"/>
      <c r="L703" s="116">
        <f t="shared" si="114"/>
        <v>0</v>
      </c>
      <c r="M703" s="115"/>
      <c r="N703" s="116">
        <f t="shared" si="115"/>
        <v>0</v>
      </c>
      <c r="O703" s="115"/>
      <c r="P703" s="116">
        <f t="shared" si="116"/>
        <v>0</v>
      </c>
      <c r="Q703" s="115"/>
      <c r="R703" s="116">
        <f t="shared" si="117"/>
        <v>0</v>
      </c>
      <c r="S703" s="117">
        <f t="shared" si="118"/>
        <v>0</v>
      </c>
      <c r="T703" s="118">
        <f t="shared" si="119"/>
        <v>0</v>
      </c>
      <c r="U703" s="120"/>
      <c r="V703" s="89"/>
    </row>
    <row r="704" spans="1:22" s="113" customFormat="1" ht="30" hidden="1" customHeight="1">
      <c r="A704" s="128">
        <f>'CONSTRUCTION COST ESTIMATE'!A704</f>
        <v>0</v>
      </c>
      <c r="B704" s="246">
        <f>'CONSTRUCTION COST ESTIMATE'!B704</f>
        <v>613.101</v>
      </c>
      <c r="C704" s="131" t="str">
        <f>'CONSTRUCTION COST ESTIMATE'!C704</f>
        <v>CONCRETE BUS TURNOUT</v>
      </c>
      <c r="D704" s="130">
        <f>'CONSTRUCTION COST ESTIMATE'!BA704</f>
        <v>0</v>
      </c>
      <c r="E704" s="114">
        <f>'CONSTRUCTION COST ESTIMATE'!BC704</f>
        <v>0</v>
      </c>
      <c r="F704" s="129" t="str">
        <f>'CONSTRUCTION COST ESTIMATE'!BB704</f>
        <v>SF</v>
      </c>
      <c r="G704" s="115"/>
      <c r="H704" s="116">
        <f t="shared" si="112"/>
        <v>0</v>
      </c>
      <c r="I704" s="115"/>
      <c r="J704" s="116">
        <f t="shared" si="113"/>
        <v>0</v>
      </c>
      <c r="K704" s="115"/>
      <c r="L704" s="116">
        <f t="shared" si="114"/>
        <v>0</v>
      </c>
      <c r="M704" s="115"/>
      <c r="N704" s="116">
        <f t="shared" si="115"/>
        <v>0</v>
      </c>
      <c r="O704" s="115"/>
      <c r="P704" s="116">
        <f t="shared" si="116"/>
        <v>0</v>
      </c>
      <c r="Q704" s="115"/>
      <c r="R704" s="116">
        <f t="shared" si="117"/>
        <v>0</v>
      </c>
      <c r="S704" s="117">
        <f t="shared" si="118"/>
        <v>0</v>
      </c>
      <c r="T704" s="118">
        <f t="shared" si="119"/>
        <v>0</v>
      </c>
      <c r="U704" s="120"/>
      <c r="V704" s="89"/>
    </row>
    <row r="705" spans="1:22" s="113" customFormat="1" ht="30" hidden="1" customHeight="1">
      <c r="A705" s="128">
        <f>'CONSTRUCTION COST ESTIMATE'!A705</f>
        <v>0</v>
      </c>
      <c r="B705" s="246">
        <f>'CONSTRUCTION COST ESTIMATE'!B705</f>
        <v>613.10199999999998</v>
      </c>
      <c r="C705" s="131" t="str">
        <f>'CONSTRUCTION COST ESTIMATE'!C705</f>
        <v>CONCRETE BUS TURNOUT SHELTER PAD</v>
      </c>
      <c r="D705" s="130">
        <f>'CONSTRUCTION COST ESTIMATE'!BA705</f>
        <v>0</v>
      </c>
      <c r="E705" s="114">
        <f>'CONSTRUCTION COST ESTIMATE'!BC705</f>
        <v>0</v>
      </c>
      <c r="F705" s="129" t="str">
        <f>'CONSTRUCTION COST ESTIMATE'!BB705</f>
        <v>SF</v>
      </c>
      <c r="G705" s="115"/>
      <c r="H705" s="116">
        <f t="shared" si="112"/>
        <v>0</v>
      </c>
      <c r="I705" s="115"/>
      <c r="J705" s="116">
        <f t="shared" si="113"/>
        <v>0</v>
      </c>
      <c r="K705" s="115"/>
      <c r="L705" s="116">
        <f t="shared" si="114"/>
        <v>0</v>
      </c>
      <c r="M705" s="115"/>
      <c r="N705" s="116">
        <f t="shared" si="115"/>
        <v>0</v>
      </c>
      <c r="O705" s="115"/>
      <c r="P705" s="116">
        <f t="shared" si="116"/>
        <v>0</v>
      </c>
      <c r="Q705" s="115"/>
      <c r="R705" s="116">
        <f t="shared" si="117"/>
        <v>0</v>
      </c>
      <c r="S705" s="117">
        <f t="shared" si="118"/>
        <v>0</v>
      </c>
      <c r="T705" s="118">
        <f t="shared" si="119"/>
        <v>0</v>
      </c>
      <c r="U705" s="120"/>
      <c r="V705" s="89"/>
    </row>
    <row r="706" spans="1:22" s="113" customFormat="1" ht="30" hidden="1" customHeight="1">
      <c r="A706" s="128">
        <f>'CONSTRUCTION COST ESTIMATE'!A706</f>
        <v>0</v>
      </c>
      <c r="B706" s="246">
        <f>'CONSTRUCTION COST ESTIMATE'!B706</f>
        <v>613.10299999999995</v>
      </c>
      <c r="C706" s="131" t="str">
        <f>'CONSTRUCTION COST ESTIMATE'!C706</f>
        <v>MEDIAN SURFACE</v>
      </c>
      <c r="D706" s="130">
        <f>'CONSTRUCTION COST ESTIMATE'!BA706</f>
        <v>0</v>
      </c>
      <c r="E706" s="114">
        <f>'CONSTRUCTION COST ESTIMATE'!BC706</f>
        <v>0</v>
      </c>
      <c r="F706" s="129" t="str">
        <f>'CONSTRUCTION COST ESTIMATE'!BB706</f>
        <v>SF</v>
      </c>
      <c r="G706" s="115"/>
      <c r="H706" s="116">
        <f t="shared" si="112"/>
        <v>0</v>
      </c>
      <c r="I706" s="115"/>
      <c r="J706" s="116">
        <f t="shared" si="113"/>
        <v>0</v>
      </c>
      <c r="K706" s="115"/>
      <c r="L706" s="116">
        <f t="shared" si="114"/>
        <v>0</v>
      </c>
      <c r="M706" s="115"/>
      <c r="N706" s="116">
        <f t="shared" si="115"/>
        <v>0</v>
      </c>
      <c r="O706" s="115"/>
      <c r="P706" s="116">
        <f t="shared" si="116"/>
        <v>0</v>
      </c>
      <c r="Q706" s="115"/>
      <c r="R706" s="116">
        <f t="shared" si="117"/>
        <v>0</v>
      </c>
      <c r="S706" s="117">
        <f t="shared" si="118"/>
        <v>0</v>
      </c>
      <c r="T706" s="118">
        <f t="shared" si="119"/>
        <v>0</v>
      </c>
      <c r="U706" s="120"/>
      <c r="V706" s="89"/>
    </row>
    <row r="707" spans="1:22" s="113" customFormat="1" ht="30" hidden="1" customHeight="1">
      <c r="A707" s="128">
        <f>'CONSTRUCTION COST ESTIMATE'!A707</f>
        <v>0</v>
      </c>
      <c r="B707" s="246">
        <f>'CONSTRUCTION COST ESTIMATE'!B707</f>
        <v>613.10400000000004</v>
      </c>
      <c r="C707" s="131" t="str">
        <f>'CONSTRUCTION COST ESTIMATE'!C707</f>
        <v>MISCELLANEOUS CONCRETE</v>
      </c>
      <c r="D707" s="130">
        <f>'CONSTRUCTION COST ESTIMATE'!BA707</f>
        <v>0</v>
      </c>
      <c r="E707" s="114">
        <f>'CONSTRUCTION COST ESTIMATE'!BC707</f>
        <v>0</v>
      </c>
      <c r="F707" s="129" t="str">
        <f>'CONSTRUCTION COST ESTIMATE'!BB707</f>
        <v>SF</v>
      </c>
      <c r="G707" s="115"/>
      <c r="H707" s="116">
        <f t="shared" si="112"/>
        <v>0</v>
      </c>
      <c r="I707" s="115"/>
      <c r="J707" s="116">
        <f t="shared" si="113"/>
        <v>0</v>
      </c>
      <c r="K707" s="115"/>
      <c r="L707" s="116">
        <f t="shared" si="114"/>
        <v>0</v>
      </c>
      <c r="M707" s="115"/>
      <c r="N707" s="116">
        <f t="shared" si="115"/>
        <v>0</v>
      </c>
      <c r="O707" s="115"/>
      <c r="P707" s="116">
        <f t="shared" si="116"/>
        <v>0</v>
      </c>
      <c r="Q707" s="115"/>
      <c r="R707" s="116">
        <f t="shared" si="117"/>
        <v>0</v>
      </c>
      <c r="S707" s="117">
        <f t="shared" si="118"/>
        <v>0</v>
      </c>
      <c r="T707" s="118">
        <f t="shared" si="119"/>
        <v>0</v>
      </c>
      <c r="U707" s="120"/>
      <c r="V707" s="89"/>
    </row>
    <row r="708" spans="1:22" s="113" customFormat="1" ht="30" hidden="1" customHeight="1">
      <c r="A708" s="128">
        <f>'CONSTRUCTION COST ESTIMATE'!A708</f>
        <v>0</v>
      </c>
      <c r="B708" s="246">
        <f>'CONSTRUCTION COST ESTIMATE'!B708</f>
        <v>613.10500000000002</v>
      </c>
      <c r="C708" s="131" t="str">
        <f>'CONSTRUCTION COST ESTIMATE'!C708</f>
        <v>CONCRETE PATHWAY/SURFACE</v>
      </c>
      <c r="D708" s="130">
        <f>'CONSTRUCTION COST ESTIMATE'!BA708</f>
        <v>0</v>
      </c>
      <c r="E708" s="114">
        <f>'CONSTRUCTION COST ESTIMATE'!BC708</f>
        <v>0</v>
      </c>
      <c r="F708" s="129" t="str">
        <f>'CONSTRUCTION COST ESTIMATE'!BB708</f>
        <v>SF</v>
      </c>
      <c r="G708" s="115"/>
      <c r="H708" s="116">
        <f t="shared" si="112"/>
        <v>0</v>
      </c>
      <c r="I708" s="115"/>
      <c r="J708" s="116">
        <f t="shared" si="113"/>
        <v>0</v>
      </c>
      <c r="K708" s="115"/>
      <c r="L708" s="116">
        <f t="shared" si="114"/>
        <v>0</v>
      </c>
      <c r="M708" s="115"/>
      <c r="N708" s="116">
        <f t="shared" si="115"/>
        <v>0</v>
      </c>
      <c r="O708" s="115"/>
      <c r="P708" s="116">
        <f t="shared" si="116"/>
        <v>0</v>
      </c>
      <c r="Q708" s="115"/>
      <c r="R708" s="116">
        <f t="shared" si="117"/>
        <v>0</v>
      </c>
      <c r="S708" s="117">
        <f t="shared" si="118"/>
        <v>0</v>
      </c>
      <c r="T708" s="118">
        <f t="shared" si="119"/>
        <v>0</v>
      </c>
      <c r="U708" s="120"/>
      <c r="V708" s="89"/>
    </row>
    <row r="709" spans="1:22" s="113" customFormat="1" ht="30" hidden="1" customHeight="1">
      <c r="A709" s="128">
        <f>'CONSTRUCTION COST ESTIMATE'!A709</f>
        <v>0</v>
      </c>
      <c r="B709" s="246">
        <f>'CONSTRUCTION COST ESTIMATE'!B709</f>
        <v>613.10599999999999</v>
      </c>
      <c r="C709" s="131" t="str">
        <f>'CONSTRUCTION COST ESTIMATE'!C709</f>
        <v>CONCRETE TRAIL (6 INCH)</v>
      </c>
      <c r="D709" s="130">
        <f>'CONSTRUCTION COST ESTIMATE'!BA709</f>
        <v>0</v>
      </c>
      <c r="E709" s="114">
        <f>'CONSTRUCTION COST ESTIMATE'!BC709</f>
        <v>0</v>
      </c>
      <c r="F709" s="129" t="str">
        <f>'CONSTRUCTION COST ESTIMATE'!BB709</f>
        <v>SF</v>
      </c>
      <c r="G709" s="115"/>
      <c r="H709" s="116">
        <f t="shared" si="112"/>
        <v>0</v>
      </c>
      <c r="I709" s="115"/>
      <c r="J709" s="116">
        <f t="shared" si="113"/>
        <v>0</v>
      </c>
      <c r="K709" s="115"/>
      <c r="L709" s="116">
        <f t="shared" si="114"/>
        <v>0</v>
      </c>
      <c r="M709" s="115"/>
      <c r="N709" s="116">
        <f t="shared" si="115"/>
        <v>0</v>
      </c>
      <c r="O709" s="115"/>
      <c r="P709" s="116">
        <f t="shared" si="116"/>
        <v>0</v>
      </c>
      <c r="Q709" s="115"/>
      <c r="R709" s="116">
        <f t="shared" si="117"/>
        <v>0</v>
      </c>
      <c r="S709" s="117">
        <f t="shared" si="118"/>
        <v>0</v>
      </c>
      <c r="T709" s="118">
        <f t="shared" si="119"/>
        <v>0</v>
      </c>
      <c r="U709" s="120"/>
      <c r="V709" s="89"/>
    </row>
    <row r="710" spans="1:22" s="113" customFormat="1" ht="30" hidden="1" customHeight="1">
      <c r="A710" s="128">
        <f>'CONSTRUCTION COST ESTIMATE'!A710</f>
        <v>0</v>
      </c>
      <c r="B710" s="246">
        <f>'CONSTRUCTION COST ESTIMATE'!B710</f>
        <v>613.10699999999997</v>
      </c>
      <c r="C710" s="131" t="str">
        <f>'CONSTRUCTION COST ESTIMATE'!C710</f>
        <v>DETECTABLE TACTILE WARNING STRIPS</v>
      </c>
      <c r="D710" s="130">
        <f>'CONSTRUCTION COST ESTIMATE'!BA710</f>
        <v>0</v>
      </c>
      <c r="E710" s="114">
        <f>'CONSTRUCTION COST ESTIMATE'!BC710</f>
        <v>0</v>
      </c>
      <c r="F710" s="129" t="str">
        <f>'CONSTRUCTION COST ESTIMATE'!BB710</f>
        <v>EA</v>
      </c>
      <c r="G710" s="115"/>
      <c r="H710" s="116">
        <f t="shared" si="112"/>
        <v>0</v>
      </c>
      <c r="I710" s="115"/>
      <c r="J710" s="116">
        <f t="shared" si="113"/>
        <v>0</v>
      </c>
      <c r="K710" s="115"/>
      <c r="L710" s="116">
        <f t="shared" si="114"/>
        <v>0</v>
      </c>
      <c r="M710" s="115"/>
      <c r="N710" s="116">
        <f t="shared" si="115"/>
        <v>0</v>
      </c>
      <c r="O710" s="115"/>
      <c r="P710" s="116">
        <f t="shared" si="116"/>
        <v>0</v>
      </c>
      <c r="Q710" s="115"/>
      <c r="R710" s="116">
        <f t="shared" si="117"/>
        <v>0</v>
      </c>
      <c r="S710" s="117">
        <f t="shared" si="118"/>
        <v>0</v>
      </c>
      <c r="T710" s="118">
        <f t="shared" si="119"/>
        <v>0</v>
      </c>
      <c r="U710" s="120"/>
      <c r="V710" s="89"/>
    </row>
    <row r="711" spans="1:22" s="113" customFormat="1" ht="30" hidden="1" customHeight="1">
      <c r="A711" s="128">
        <f>'CONSTRUCTION COST ESTIMATE'!A711</f>
        <v>0</v>
      </c>
      <c r="B711" s="246">
        <f>'CONSTRUCTION COST ESTIMATE'!B711</f>
        <v>613.10799999999995</v>
      </c>
      <c r="C711" s="131" t="str">
        <f>'CONSTRUCTION COST ESTIMATE'!C711</f>
        <v>BUMPER BLOCK</v>
      </c>
      <c r="D711" s="130">
        <f>'CONSTRUCTION COST ESTIMATE'!BA711</f>
        <v>0</v>
      </c>
      <c r="E711" s="114">
        <f>'CONSTRUCTION COST ESTIMATE'!BC711</f>
        <v>0</v>
      </c>
      <c r="F711" s="129" t="str">
        <f>'CONSTRUCTION COST ESTIMATE'!BB711</f>
        <v>EA</v>
      </c>
      <c r="G711" s="115"/>
      <c r="H711" s="116">
        <f t="shared" si="112"/>
        <v>0</v>
      </c>
      <c r="I711" s="115"/>
      <c r="J711" s="116">
        <f t="shared" si="113"/>
        <v>0</v>
      </c>
      <c r="K711" s="115"/>
      <c r="L711" s="116">
        <f t="shared" si="114"/>
        <v>0</v>
      </c>
      <c r="M711" s="115"/>
      <c r="N711" s="116">
        <f t="shared" si="115"/>
        <v>0</v>
      </c>
      <c r="O711" s="115"/>
      <c r="P711" s="116">
        <f t="shared" si="116"/>
        <v>0</v>
      </c>
      <c r="Q711" s="115"/>
      <c r="R711" s="116">
        <f t="shared" si="117"/>
        <v>0</v>
      </c>
      <c r="S711" s="117">
        <f t="shared" si="118"/>
        <v>0</v>
      </c>
      <c r="T711" s="118">
        <f t="shared" si="119"/>
        <v>0</v>
      </c>
      <c r="U711" s="120"/>
      <c r="V711" s="89"/>
    </row>
    <row r="712" spans="1:22" s="113" customFormat="1" ht="30" hidden="1" customHeight="1">
      <c r="A712" s="128">
        <f>'CONSTRUCTION COST ESTIMATE'!A712</f>
        <v>0</v>
      </c>
      <c r="B712" s="246">
        <f>'CONSTRUCTION COST ESTIMATE'!B712</f>
        <v>613.10900000000004</v>
      </c>
      <c r="C712" s="131" t="str">
        <f>'CONSTRUCTION COST ESTIMATE'!C712</f>
        <v>PRECAST BUMPER BLOCK</v>
      </c>
      <c r="D712" s="130">
        <f>'CONSTRUCTION COST ESTIMATE'!BA712</f>
        <v>0</v>
      </c>
      <c r="E712" s="114">
        <f>'CONSTRUCTION COST ESTIMATE'!BC712</f>
        <v>0</v>
      </c>
      <c r="F712" s="129" t="str">
        <f>'CONSTRUCTION COST ESTIMATE'!BB712</f>
        <v>EA</v>
      </c>
      <c r="G712" s="115"/>
      <c r="H712" s="116">
        <f t="shared" si="112"/>
        <v>0</v>
      </c>
      <c r="I712" s="115"/>
      <c r="J712" s="116">
        <f t="shared" si="113"/>
        <v>0</v>
      </c>
      <c r="K712" s="115"/>
      <c r="L712" s="116">
        <f t="shared" si="114"/>
        <v>0</v>
      </c>
      <c r="M712" s="115"/>
      <c r="N712" s="116">
        <f t="shared" si="115"/>
        <v>0</v>
      </c>
      <c r="O712" s="115"/>
      <c r="P712" s="116">
        <f t="shared" si="116"/>
        <v>0</v>
      </c>
      <c r="Q712" s="115"/>
      <c r="R712" s="116">
        <f t="shared" si="117"/>
        <v>0</v>
      </c>
      <c r="S712" s="117">
        <f t="shared" si="118"/>
        <v>0</v>
      </c>
      <c r="T712" s="118">
        <f t="shared" si="119"/>
        <v>0</v>
      </c>
      <c r="U712" s="120"/>
      <c r="V712" s="89"/>
    </row>
    <row r="713" spans="1:22" s="113" customFormat="1" ht="30" hidden="1" customHeight="1">
      <c r="A713" s="128">
        <f>'CONSTRUCTION COST ESTIMATE'!A713</f>
        <v>0</v>
      </c>
      <c r="B713" s="246">
        <f>'CONSTRUCTION COST ESTIMATE'!B713</f>
        <v>613.11</v>
      </c>
      <c r="C713" s="131" t="str">
        <f>'CONSTRUCTION COST ESTIMATE'!C713</f>
        <v>TYPE A CURB</v>
      </c>
      <c r="D713" s="130">
        <f>'CONSTRUCTION COST ESTIMATE'!BA713</f>
        <v>0</v>
      </c>
      <c r="E713" s="114">
        <f>'CONSTRUCTION COST ESTIMATE'!BC713</f>
        <v>0</v>
      </c>
      <c r="F713" s="129" t="str">
        <f>'CONSTRUCTION COST ESTIMATE'!BB713</f>
        <v>LF</v>
      </c>
      <c r="G713" s="115"/>
      <c r="H713" s="116">
        <f t="shared" si="112"/>
        <v>0</v>
      </c>
      <c r="I713" s="115"/>
      <c r="J713" s="116">
        <f t="shared" si="113"/>
        <v>0</v>
      </c>
      <c r="K713" s="115"/>
      <c r="L713" s="116">
        <f t="shared" si="114"/>
        <v>0</v>
      </c>
      <c r="M713" s="115"/>
      <c r="N713" s="116">
        <f t="shared" si="115"/>
        <v>0</v>
      </c>
      <c r="O713" s="115"/>
      <c r="P713" s="116">
        <f t="shared" si="116"/>
        <v>0</v>
      </c>
      <c r="Q713" s="115"/>
      <c r="R713" s="116">
        <f t="shared" si="117"/>
        <v>0</v>
      </c>
      <c r="S713" s="117">
        <f t="shared" si="118"/>
        <v>0</v>
      </c>
      <c r="T713" s="118">
        <f t="shared" si="119"/>
        <v>0</v>
      </c>
      <c r="U713" s="120"/>
      <c r="V713" s="89"/>
    </row>
    <row r="714" spans="1:22" s="113" customFormat="1" ht="30" customHeight="1">
      <c r="A714" s="134" t="str">
        <f>'CONSTRUCTION COST ESTIMATE'!A714</f>
        <v>SP 614</v>
      </c>
      <c r="B714" s="245"/>
      <c r="C714" s="142" t="str">
        <f>'CONSTRUCTION COST ESTIMATE'!C714</f>
        <v>PAINTING</v>
      </c>
      <c r="D714" s="143">
        <f>'CONSTRUCTION COST ESTIMATE'!BA714</f>
        <v>0</v>
      </c>
      <c r="E714" s="144">
        <f>'CONSTRUCTION COST ESTIMATE'!BC714</f>
        <v>0</v>
      </c>
      <c r="F714" s="141">
        <f>'CONSTRUCTION COST ESTIMATE'!BB714</f>
        <v>0</v>
      </c>
      <c r="G714" s="148"/>
      <c r="H714" s="149"/>
      <c r="I714" s="148"/>
      <c r="J714" s="149"/>
      <c r="K714" s="148"/>
      <c r="L714" s="149"/>
      <c r="M714" s="148"/>
      <c r="N714" s="149"/>
      <c r="O714" s="148"/>
      <c r="P714" s="149"/>
      <c r="Q714" s="148"/>
      <c r="R714" s="149"/>
      <c r="S714" s="150"/>
      <c r="T714" s="151"/>
      <c r="U714" s="120"/>
      <c r="V714" s="139" t="s">
        <v>1447</v>
      </c>
    </row>
    <row r="715" spans="1:22" s="113" customFormat="1" ht="30" hidden="1" customHeight="1">
      <c r="A715" s="128">
        <f>'CONSTRUCTION COST ESTIMATE'!A715</f>
        <v>0</v>
      </c>
      <c r="B715" s="246">
        <f>'CONSTRUCTION COST ESTIMATE'!B715</f>
        <v>614.00049999999999</v>
      </c>
      <c r="C715" s="131" t="str">
        <f>'CONSTRUCTION COST ESTIMATE'!C715</f>
        <v>PAINT FLOOD CONTROL CONCRETE VAULT</v>
      </c>
      <c r="D715" s="130">
        <f>'CONSTRUCTION COST ESTIMATE'!BA715</f>
        <v>0</v>
      </c>
      <c r="E715" s="114">
        <f>'CONSTRUCTION COST ESTIMATE'!BC715</f>
        <v>0</v>
      </c>
      <c r="F715" s="129" t="str">
        <f>'CONSTRUCTION COST ESTIMATE'!BB715</f>
        <v>LS</v>
      </c>
      <c r="G715" s="115"/>
      <c r="H715" s="116">
        <f t="shared" si="112"/>
        <v>0</v>
      </c>
      <c r="I715" s="115"/>
      <c r="J715" s="116">
        <f t="shared" si="113"/>
        <v>0</v>
      </c>
      <c r="K715" s="115"/>
      <c r="L715" s="116">
        <f t="shared" si="114"/>
        <v>0</v>
      </c>
      <c r="M715" s="115"/>
      <c r="N715" s="116">
        <f t="shared" si="115"/>
        <v>0</v>
      </c>
      <c r="O715" s="115"/>
      <c r="P715" s="116">
        <f t="shared" si="116"/>
        <v>0</v>
      </c>
      <c r="Q715" s="115"/>
      <c r="R715" s="116">
        <f t="shared" si="117"/>
        <v>0</v>
      </c>
      <c r="S715" s="117">
        <f t="shared" si="118"/>
        <v>0</v>
      </c>
      <c r="T715" s="118">
        <f t="shared" si="119"/>
        <v>0</v>
      </c>
      <c r="U715" s="120"/>
      <c r="V715" s="89"/>
    </row>
    <row r="716" spans="1:22" s="113" customFormat="1" ht="30" customHeight="1">
      <c r="A716" s="134" t="str">
        <f>'CONSTRUCTION COST ESTIMATE'!A716</f>
        <v>SP 616-619</v>
      </c>
      <c r="B716" s="245"/>
      <c r="C716" s="142" t="str">
        <f>'CONSTRUCTION COST ESTIMATE'!C716</f>
        <v>FENCING</v>
      </c>
      <c r="D716" s="143">
        <f>'CONSTRUCTION COST ESTIMATE'!BA716</f>
        <v>0</v>
      </c>
      <c r="E716" s="144">
        <f>'CONSTRUCTION COST ESTIMATE'!BC716</f>
        <v>0</v>
      </c>
      <c r="F716" s="141">
        <f>'CONSTRUCTION COST ESTIMATE'!BB716</f>
        <v>0</v>
      </c>
      <c r="G716" s="148"/>
      <c r="H716" s="149"/>
      <c r="I716" s="148"/>
      <c r="J716" s="149"/>
      <c r="K716" s="148"/>
      <c r="L716" s="149"/>
      <c r="M716" s="148"/>
      <c r="N716" s="149"/>
      <c r="O716" s="148"/>
      <c r="P716" s="149"/>
      <c r="Q716" s="148"/>
      <c r="R716" s="149"/>
      <c r="S716" s="150"/>
      <c r="T716" s="151"/>
      <c r="U716" s="120"/>
      <c r="V716" s="139" t="s">
        <v>1447</v>
      </c>
    </row>
    <row r="717" spans="1:22" s="113" customFormat="1" ht="30" hidden="1" customHeight="1">
      <c r="A717" s="128">
        <f>'CONSTRUCTION COST ESTIMATE'!A717</f>
        <v>0</v>
      </c>
      <c r="B717" s="246">
        <f>'CONSTRUCTION COST ESTIMATE'!B717</f>
        <v>616.00049999999999</v>
      </c>
      <c r="C717" s="131" t="str">
        <f>'CONSTRUCTION COST ESTIMATE'!C717</f>
        <v>PEDESTRIAN ACCESS GATE</v>
      </c>
      <c r="D717" s="130">
        <f>'CONSTRUCTION COST ESTIMATE'!BA717</f>
        <v>0</v>
      </c>
      <c r="E717" s="114">
        <f>'CONSTRUCTION COST ESTIMATE'!BC717</f>
        <v>0</v>
      </c>
      <c r="F717" s="129" t="str">
        <f>'CONSTRUCTION COST ESTIMATE'!BB717</f>
        <v>EA</v>
      </c>
      <c r="G717" s="115"/>
      <c r="H717" s="116">
        <f t="shared" si="112"/>
        <v>0</v>
      </c>
      <c r="I717" s="115"/>
      <c r="J717" s="116">
        <f t="shared" si="113"/>
        <v>0</v>
      </c>
      <c r="K717" s="115"/>
      <c r="L717" s="116">
        <f t="shared" si="114"/>
        <v>0</v>
      </c>
      <c r="M717" s="115"/>
      <c r="N717" s="116">
        <f t="shared" si="115"/>
        <v>0</v>
      </c>
      <c r="O717" s="115"/>
      <c r="P717" s="116">
        <f t="shared" si="116"/>
        <v>0</v>
      </c>
      <c r="Q717" s="115"/>
      <c r="R717" s="116">
        <f t="shared" si="117"/>
        <v>0</v>
      </c>
      <c r="S717" s="117">
        <f t="shared" si="118"/>
        <v>0</v>
      </c>
      <c r="T717" s="118">
        <f t="shared" si="119"/>
        <v>0</v>
      </c>
      <c r="U717" s="120"/>
      <c r="V717" s="89"/>
    </row>
    <row r="718" spans="1:22" s="113" customFormat="1" ht="30" hidden="1" customHeight="1">
      <c r="A718" s="128">
        <f>'CONSTRUCTION COST ESTIMATE'!A718</f>
        <v>0</v>
      </c>
      <c r="B718" s="246">
        <f>'CONSTRUCTION COST ESTIMATE'!B718</f>
        <v>616.00099999999998</v>
      </c>
      <c r="C718" s="131" t="str">
        <f>'CONSTRUCTION COST ESTIMATE'!C718</f>
        <v>PEDESTRIAN ACCESS GATE</v>
      </c>
      <c r="D718" s="130">
        <f>'CONSTRUCTION COST ESTIMATE'!BA718</f>
        <v>0</v>
      </c>
      <c r="E718" s="114">
        <f>'CONSTRUCTION COST ESTIMATE'!BC718</f>
        <v>0</v>
      </c>
      <c r="F718" s="129" t="str">
        <f>'CONSTRUCTION COST ESTIMATE'!BB718</f>
        <v>LS</v>
      </c>
      <c r="G718" s="115"/>
      <c r="H718" s="116">
        <f t="shared" si="112"/>
        <v>0</v>
      </c>
      <c r="I718" s="115"/>
      <c r="J718" s="116">
        <f t="shared" si="113"/>
        <v>0</v>
      </c>
      <c r="K718" s="115"/>
      <c r="L718" s="116">
        <f t="shared" si="114"/>
        <v>0</v>
      </c>
      <c r="M718" s="115"/>
      <c r="N718" s="116">
        <f t="shared" si="115"/>
        <v>0</v>
      </c>
      <c r="O718" s="115"/>
      <c r="P718" s="116">
        <f t="shared" si="116"/>
        <v>0</v>
      </c>
      <c r="Q718" s="115"/>
      <c r="R718" s="116">
        <f t="shared" si="117"/>
        <v>0</v>
      </c>
      <c r="S718" s="117">
        <f t="shared" si="118"/>
        <v>0</v>
      </c>
      <c r="T718" s="118">
        <f t="shared" si="119"/>
        <v>0</v>
      </c>
      <c r="U718" s="120"/>
      <c r="V718" s="89"/>
    </row>
    <row r="719" spans="1:22" s="113" customFormat="1" ht="30" hidden="1" customHeight="1">
      <c r="A719" s="128">
        <f>'CONSTRUCTION COST ESTIMATE'!A719</f>
        <v>0</v>
      </c>
      <c r="B719" s="246">
        <f>'CONSTRUCTION COST ESTIMATE'!B719</f>
        <v>616.00199999999995</v>
      </c>
      <c r="C719" s="131" t="str">
        <f>'CONSTRUCTION COST ESTIMATE'!C719</f>
        <v>MOTORIZED VEHICLE ACCESS GATE</v>
      </c>
      <c r="D719" s="130">
        <f>'CONSTRUCTION COST ESTIMATE'!BA719</f>
        <v>0</v>
      </c>
      <c r="E719" s="114">
        <f>'CONSTRUCTION COST ESTIMATE'!BC719</f>
        <v>0</v>
      </c>
      <c r="F719" s="129" t="str">
        <f>'CONSTRUCTION COST ESTIMATE'!BB719</f>
        <v>EA</v>
      </c>
      <c r="G719" s="115"/>
      <c r="H719" s="116">
        <f t="shared" si="112"/>
        <v>0</v>
      </c>
      <c r="I719" s="115"/>
      <c r="J719" s="116">
        <f t="shared" si="113"/>
        <v>0</v>
      </c>
      <c r="K719" s="115"/>
      <c r="L719" s="116">
        <f t="shared" si="114"/>
        <v>0</v>
      </c>
      <c r="M719" s="115"/>
      <c r="N719" s="116">
        <f t="shared" si="115"/>
        <v>0</v>
      </c>
      <c r="O719" s="115"/>
      <c r="P719" s="116">
        <f t="shared" si="116"/>
        <v>0</v>
      </c>
      <c r="Q719" s="115"/>
      <c r="R719" s="116">
        <f t="shared" si="117"/>
        <v>0</v>
      </c>
      <c r="S719" s="117">
        <f t="shared" si="118"/>
        <v>0</v>
      </c>
      <c r="T719" s="118">
        <f t="shared" si="119"/>
        <v>0</v>
      </c>
      <c r="U719" s="120"/>
      <c r="V719" s="89"/>
    </row>
    <row r="720" spans="1:22" s="113" customFormat="1" ht="30" hidden="1" customHeight="1">
      <c r="A720" s="128">
        <f>'CONSTRUCTION COST ESTIMATE'!A720</f>
        <v>0</v>
      </c>
      <c r="B720" s="246">
        <f>'CONSTRUCTION COST ESTIMATE'!B720</f>
        <v>616.00300000000004</v>
      </c>
      <c r="C720" s="131" t="str">
        <f>'CONSTRUCTION COST ESTIMATE'!C720</f>
        <v>MOTORIZED VEHICLE ACCESS GATE</v>
      </c>
      <c r="D720" s="130">
        <f>'CONSTRUCTION COST ESTIMATE'!BA720</f>
        <v>0</v>
      </c>
      <c r="E720" s="114">
        <f>'CONSTRUCTION COST ESTIMATE'!BC720</f>
        <v>0</v>
      </c>
      <c r="F720" s="129" t="str">
        <f>'CONSTRUCTION COST ESTIMATE'!BB720</f>
        <v>LS</v>
      </c>
      <c r="G720" s="115"/>
      <c r="H720" s="116">
        <f t="shared" si="112"/>
        <v>0</v>
      </c>
      <c r="I720" s="115"/>
      <c r="J720" s="116">
        <f t="shared" si="113"/>
        <v>0</v>
      </c>
      <c r="K720" s="115"/>
      <c r="L720" s="116">
        <f t="shared" si="114"/>
        <v>0</v>
      </c>
      <c r="M720" s="115"/>
      <c r="N720" s="116">
        <f t="shared" si="115"/>
        <v>0</v>
      </c>
      <c r="O720" s="115"/>
      <c r="P720" s="116">
        <f t="shared" si="116"/>
        <v>0</v>
      </c>
      <c r="Q720" s="115"/>
      <c r="R720" s="116">
        <f t="shared" si="117"/>
        <v>0</v>
      </c>
      <c r="S720" s="117">
        <f t="shared" si="118"/>
        <v>0</v>
      </c>
      <c r="T720" s="118">
        <f t="shared" si="119"/>
        <v>0</v>
      </c>
      <c r="U720" s="120"/>
      <c r="V720" s="89"/>
    </row>
    <row r="721" spans="1:22" s="113" customFormat="1" ht="30" hidden="1" customHeight="1">
      <c r="A721" s="128">
        <f>'CONSTRUCTION COST ESTIMATE'!A721</f>
        <v>0</v>
      </c>
      <c r="B721" s="246">
        <f>'CONSTRUCTION COST ESTIMATE'!B721</f>
        <v>616.00400000000002</v>
      </c>
      <c r="C721" s="131" t="str">
        <f>'CONSTRUCTION COST ESTIMATE'!C721</f>
        <v>PARKING LOT PEDESTRIAN ACCESS GATE</v>
      </c>
      <c r="D721" s="130">
        <f>'CONSTRUCTION COST ESTIMATE'!BA721</f>
        <v>0</v>
      </c>
      <c r="E721" s="114">
        <f>'CONSTRUCTION COST ESTIMATE'!BC721</f>
        <v>0</v>
      </c>
      <c r="F721" s="129" t="str">
        <f>'CONSTRUCTION COST ESTIMATE'!BB721</f>
        <v>EA</v>
      </c>
      <c r="G721" s="115"/>
      <c r="H721" s="116">
        <f t="shared" si="112"/>
        <v>0</v>
      </c>
      <c r="I721" s="115"/>
      <c r="J721" s="116">
        <f t="shared" si="113"/>
        <v>0</v>
      </c>
      <c r="K721" s="115"/>
      <c r="L721" s="116">
        <f t="shared" si="114"/>
        <v>0</v>
      </c>
      <c r="M721" s="115"/>
      <c r="N721" s="116">
        <f t="shared" si="115"/>
        <v>0</v>
      </c>
      <c r="O721" s="115"/>
      <c r="P721" s="116">
        <f t="shared" si="116"/>
        <v>0</v>
      </c>
      <c r="Q721" s="115"/>
      <c r="R721" s="116">
        <f t="shared" si="117"/>
        <v>0</v>
      </c>
      <c r="S721" s="117">
        <f t="shared" si="118"/>
        <v>0</v>
      </c>
      <c r="T721" s="118">
        <f t="shared" si="119"/>
        <v>0</v>
      </c>
      <c r="U721" s="120"/>
      <c r="V721" s="89"/>
    </row>
    <row r="722" spans="1:22" s="113" customFormat="1" ht="30" hidden="1" customHeight="1">
      <c r="A722" s="128">
        <f>'CONSTRUCTION COST ESTIMATE'!A722</f>
        <v>0</v>
      </c>
      <c r="B722" s="246">
        <f>'CONSTRUCTION COST ESTIMATE'!B722</f>
        <v>616.005</v>
      </c>
      <c r="C722" s="131" t="str">
        <f>'CONSTRUCTION COST ESTIMATE'!C722</f>
        <v>PARKING LOT PEDESTRIAN ACCESS GATE</v>
      </c>
      <c r="D722" s="130">
        <f>'CONSTRUCTION COST ESTIMATE'!BA722</f>
        <v>0</v>
      </c>
      <c r="E722" s="114">
        <f>'CONSTRUCTION COST ESTIMATE'!BC722</f>
        <v>0</v>
      </c>
      <c r="F722" s="129" t="str">
        <f>'CONSTRUCTION COST ESTIMATE'!BB722</f>
        <v>LS</v>
      </c>
      <c r="G722" s="115"/>
      <c r="H722" s="116">
        <f t="shared" si="112"/>
        <v>0</v>
      </c>
      <c r="I722" s="115"/>
      <c r="J722" s="116">
        <f t="shared" si="113"/>
        <v>0</v>
      </c>
      <c r="K722" s="115"/>
      <c r="L722" s="116">
        <f t="shared" si="114"/>
        <v>0</v>
      </c>
      <c r="M722" s="115"/>
      <c r="N722" s="116">
        <f t="shared" si="115"/>
        <v>0</v>
      </c>
      <c r="O722" s="115"/>
      <c r="P722" s="116">
        <f t="shared" si="116"/>
        <v>0</v>
      </c>
      <c r="Q722" s="115"/>
      <c r="R722" s="116">
        <f t="shared" si="117"/>
        <v>0</v>
      </c>
      <c r="S722" s="117">
        <f t="shared" si="118"/>
        <v>0</v>
      </c>
      <c r="T722" s="118">
        <f t="shared" si="119"/>
        <v>0</v>
      </c>
      <c r="U722" s="120"/>
      <c r="V722" s="89"/>
    </row>
    <row r="723" spans="1:22" s="113" customFormat="1" ht="30" hidden="1" customHeight="1">
      <c r="A723" s="128">
        <f>'CONSTRUCTION COST ESTIMATE'!A723</f>
        <v>0</v>
      </c>
      <c r="B723" s="246">
        <f>'CONSTRUCTION COST ESTIMATE'!B723</f>
        <v>616.00599999999997</v>
      </c>
      <c r="C723" s="131" t="str">
        <f>'CONSTRUCTION COST ESTIMATE'!C723</f>
        <v>POST AND CABLE FENCE</v>
      </c>
      <c r="D723" s="130">
        <f>'CONSTRUCTION COST ESTIMATE'!BA723</f>
        <v>0</v>
      </c>
      <c r="E723" s="114">
        <f>'CONSTRUCTION COST ESTIMATE'!BC723</f>
        <v>0</v>
      </c>
      <c r="F723" s="129" t="str">
        <f>'CONSTRUCTION COST ESTIMATE'!BB723</f>
        <v>LF</v>
      </c>
      <c r="G723" s="115"/>
      <c r="H723" s="116">
        <f t="shared" si="112"/>
        <v>0</v>
      </c>
      <c r="I723" s="115"/>
      <c r="J723" s="116">
        <f t="shared" si="113"/>
        <v>0</v>
      </c>
      <c r="K723" s="115"/>
      <c r="L723" s="116">
        <f t="shared" si="114"/>
        <v>0</v>
      </c>
      <c r="M723" s="115"/>
      <c r="N723" s="116">
        <f t="shared" si="115"/>
        <v>0</v>
      </c>
      <c r="O723" s="115"/>
      <c r="P723" s="116">
        <f t="shared" si="116"/>
        <v>0</v>
      </c>
      <c r="Q723" s="115"/>
      <c r="R723" s="116">
        <f t="shared" si="117"/>
        <v>0</v>
      </c>
      <c r="S723" s="117">
        <f t="shared" si="118"/>
        <v>0</v>
      </c>
      <c r="T723" s="118">
        <f t="shared" si="119"/>
        <v>0</v>
      </c>
      <c r="U723" s="120"/>
      <c r="V723" s="89"/>
    </row>
    <row r="724" spans="1:22" s="113" customFormat="1" ht="30" hidden="1" customHeight="1">
      <c r="A724" s="128">
        <f>'CONSTRUCTION COST ESTIMATE'!A724</f>
        <v>0</v>
      </c>
      <c r="B724" s="246">
        <f>'CONSTRUCTION COST ESTIMATE'!B724</f>
        <v>616.00699999999995</v>
      </c>
      <c r="C724" s="131" t="str">
        <f>'CONSTRUCTION COST ESTIMATE'!C724</f>
        <v>POST AND CABLE FENCE (2 FOOT)</v>
      </c>
      <c r="D724" s="130">
        <f>'CONSTRUCTION COST ESTIMATE'!BA724</f>
        <v>0</v>
      </c>
      <c r="E724" s="114">
        <f>'CONSTRUCTION COST ESTIMATE'!BC724</f>
        <v>0</v>
      </c>
      <c r="F724" s="129" t="str">
        <f>'CONSTRUCTION COST ESTIMATE'!BB724</f>
        <v>LF</v>
      </c>
      <c r="G724" s="115"/>
      <c r="H724" s="116">
        <f t="shared" si="112"/>
        <v>0</v>
      </c>
      <c r="I724" s="115"/>
      <c r="J724" s="116">
        <f t="shared" si="113"/>
        <v>0</v>
      </c>
      <c r="K724" s="115"/>
      <c r="L724" s="116">
        <f t="shared" si="114"/>
        <v>0</v>
      </c>
      <c r="M724" s="115"/>
      <c r="N724" s="116">
        <f t="shared" si="115"/>
        <v>0</v>
      </c>
      <c r="O724" s="115"/>
      <c r="P724" s="116">
        <f t="shared" si="116"/>
        <v>0</v>
      </c>
      <c r="Q724" s="115"/>
      <c r="R724" s="116">
        <f t="shared" si="117"/>
        <v>0</v>
      </c>
      <c r="S724" s="117">
        <f t="shared" si="118"/>
        <v>0</v>
      </c>
      <c r="T724" s="118">
        <f t="shared" si="119"/>
        <v>0</v>
      </c>
      <c r="U724" s="120"/>
      <c r="V724" s="89"/>
    </row>
    <row r="725" spans="1:22" s="113" customFormat="1" ht="30" hidden="1" customHeight="1">
      <c r="A725" s="128">
        <f>'CONSTRUCTION COST ESTIMATE'!A725</f>
        <v>0</v>
      </c>
      <c r="B725" s="246">
        <f>'CONSTRUCTION COST ESTIMATE'!B725</f>
        <v>616.00800000000004</v>
      </c>
      <c r="C725" s="131" t="str">
        <f>'CONSTRUCTION COST ESTIMATE'!C725</f>
        <v>POST AND CABLE FENCE (4.5 FOOT)</v>
      </c>
      <c r="D725" s="130">
        <f>'CONSTRUCTION COST ESTIMATE'!BA725</f>
        <v>0</v>
      </c>
      <c r="E725" s="114">
        <f>'CONSTRUCTION COST ESTIMATE'!BC725</f>
        <v>0</v>
      </c>
      <c r="F725" s="129" t="str">
        <f>'CONSTRUCTION COST ESTIMATE'!BB725</f>
        <v>LF</v>
      </c>
      <c r="G725" s="115"/>
      <c r="H725" s="116">
        <f t="shared" si="112"/>
        <v>0</v>
      </c>
      <c r="I725" s="115"/>
      <c r="J725" s="116">
        <f t="shared" si="113"/>
        <v>0</v>
      </c>
      <c r="K725" s="115"/>
      <c r="L725" s="116">
        <f t="shared" si="114"/>
        <v>0</v>
      </c>
      <c r="M725" s="115"/>
      <c r="N725" s="116">
        <f t="shared" si="115"/>
        <v>0</v>
      </c>
      <c r="O725" s="115"/>
      <c r="P725" s="116">
        <f t="shared" si="116"/>
        <v>0</v>
      </c>
      <c r="Q725" s="115"/>
      <c r="R725" s="116">
        <f t="shared" si="117"/>
        <v>0</v>
      </c>
      <c r="S725" s="117">
        <f t="shared" si="118"/>
        <v>0</v>
      </c>
      <c r="T725" s="118">
        <f t="shared" si="119"/>
        <v>0</v>
      </c>
      <c r="U725" s="120"/>
      <c r="V725" s="89"/>
    </row>
    <row r="726" spans="1:22" s="113" customFormat="1" ht="30" hidden="1" customHeight="1">
      <c r="A726" s="128">
        <f>'CONSTRUCTION COST ESTIMATE'!A726</f>
        <v>0</v>
      </c>
      <c r="B726" s="246">
        <f>'CONSTRUCTION COST ESTIMATE'!B726</f>
        <v>616.00900000000001</v>
      </c>
      <c r="C726" s="131" t="str">
        <f>'CONSTRUCTION COST ESTIMATE'!C726</f>
        <v>CHAIN LINK FENCE (4 FOOT)</v>
      </c>
      <c r="D726" s="130">
        <f>'CONSTRUCTION COST ESTIMATE'!BA726</f>
        <v>0</v>
      </c>
      <c r="E726" s="114">
        <f>'CONSTRUCTION COST ESTIMATE'!BC726</f>
        <v>0</v>
      </c>
      <c r="F726" s="129" t="str">
        <f>'CONSTRUCTION COST ESTIMATE'!BB726</f>
        <v>LF</v>
      </c>
      <c r="G726" s="115"/>
      <c r="H726" s="116">
        <f t="shared" si="112"/>
        <v>0</v>
      </c>
      <c r="I726" s="115"/>
      <c r="J726" s="116">
        <f t="shared" si="113"/>
        <v>0</v>
      </c>
      <c r="K726" s="115"/>
      <c r="L726" s="116">
        <f t="shared" si="114"/>
        <v>0</v>
      </c>
      <c r="M726" s="115"/>
      <c r="N726" s="116">
        <f t="shared" si="115"/>
        <v>0</v>
      </c>
      <c r="O726" s="115"/>
      <c r="P726" s="116">
        <f t="shared" si="116"/>
        <v>0</v>
      </c>
      <c r="Q726" s="115"/>
      <c r="R726" s="116">
        <f t="shared" si="117"/>
        <v>0</v>
      </c>
      <c r="S726" s="117">
        <f t="shared" si="118"/>
        <v>0</v>
      </c>
      <c r="T726" s="118">
        <f t="shared" si="119"/>
        <v>0</v>
      </c>
      <c r="U726" s="120"/>
      <c r="V726" s="89"/>
    </row>
    <row r="727" spans="1:22" s="113" customFormat="1" ht="30" hidden="1" customHeight="1">
      <c r="A727" s="128">
        <f>'CONSTRUCTION COST ESTIMATE'!A727</f>
        <v>0</v>
      </c>
      <c r="B727" s="246">
        <f>'CONSTRUCTION COST ESTIMATE'!B727</f>
        <v>616.01</v>
      </c>
      <c r="C727" s="131" t="str">
        <f>'CONSTRUCTION COST ESTIMATE'!C727</f>
        <v>CHAIN LINK FENCE (5 FOOT)</v>
      </c>
      <c r="D727" s="130">
        <f>'CONSTRUCTION COST ESTIMATE'!BA727</f>
        <v>0</v>
      </c>
      <c r="E727" s="114">
        <f>'CONSTRUCTION COST ESTIMATE'!BC727</f>
        <v>0</v>
      </c>
      <c r="F727" s="129" t="str">
        <f>'CONSTRUCTION COST ESTIMATE'!BB727</f>
        <v>LF</v>
      </c>
      <c r="G727" s="115"/>
      <c r="H727" s="116">
        <f t="shared" si="112"/>
        <v>0</v>
      </c>
      <c r="I727" s="115"/>
      <c r="J727" s="116">
        <f t="shared" si="113"/>
        <v>0</v>
      </c>
      <c r="K727" s="115"/>
      <c r="L727" s="116">
        <f t="shared" si="114"/>
        <v>0</v>
      </c>
      <c r="M727" s="115"/>
      <c r="N727" s="116">
        <f t="shared" si="115"/>
        <v>0</v>
      </c>
      <c r="O727" s="115"/>
      <c r="P727" s="116">
        <f t="shared" si="116"/>
        <v>0</v>
      </c>
      <c r="Q727" s="115"/>
      <c r="R727" s="116">
        <f t="shared" si="117"/>
        <v>0</v>
      </c>
      <c r="S727" s="117">
        <f t="shared" si="118"/>
        <v>0</v>
      </c>
      <c r="T727" s="118">
        <f t="shared" si="119"/>
        <v>0</v>
      </c>
      <c r="U727" s="120"/>
      <c r="V727" s="89"/>
    </row>
    <row r="728" spans="1:22" s="113" customFormat="1" ht="30" hidden="1" customHeight="1">
      <c r="A728" s="128">
        <f>'CONSTRUCTION COST ESTIMATE'!A728</f>
        <v>0</v>
      </c>
      <c r="B728" s="246">
        <f>'CONSTRUCTION COST ESTIMATE'!B728</f>
        <v>616.01099999999997</v>
      </c>
      <c r="C728" s="131" t="str">
        <f>'CONSTRUCTION COST ESTIMATE'!C728</f>
        <v>CHAIN LINK FENCE (6 FOOT)</v>
      </c>
      <c r="D728" s="130">
        <f>'CONSTRUCTION COST ESTIMATE'!BA728</f>
        <v>0</v>
      </c>
      <c r="E728" s="114">
        <f>'CONSTRUCTION COST ESTIMATE'!BC728</f>
        <v>0</v>
      </c>
      <c r="F728" s="129" t="str">
        <f>'CONSTRUCTION COST ESTIMATE'!BB728</f>
        <v>LF</v>
      </c>
      <c r="G728" s="115"/>
      <c r="H728" s="116">
        <f t="shared" si="112"/>
        <v>0</v>
      </c>
      <c r="I728" s="115"/>
      <c r="J728" s="116">
        <f t="shared" si="113"/>
        <v>0</v>
      </c>
      <c r="K728" s="115"/>
      <c r="L728" s="116">
        <f t="shared" si="114"/>
        <v>0</v>
      </c>
      <c r="M728" s="115"/>
      <c r="N728" s="116">
        <f t="shared" si="115"/>
        <v>0</v>
      </c>
      <c r="O728" s="115"/>
      <c r="P728" s="116">
        <f t="shared" si="116"/>
        <v>0</v>
      </c>
      <c r="Q728" s="115"/>
      <c r="R728" s="116">
        <f t="shared" si="117"/>
        <v>0</v>
      </c>
      <c r="S728" s="117">
        <f t="shared" si="118"/>
        <v>0</v>
      </c>
      <c r="T728" s="118">
        <f t="shared" si="119"/>
        <v>0</v>
      </c>
      <c r="U728" s="120"/>
      <c r="V728" s="89"/>
    </row>
    <row r="729" spans="1:22" s="113" customFormat="1" ht="30" hidden="1" customHeight="1">
      <c r="A729" s="128">
        <f>'CONSTRUCTION COST ESTIMATE'!A729</f>
        <v>0</v>
      </c>
      <c r="B729" s="246">
        <f>'CONSTRUCTION COST ESTIMATE'!B729</f>
        <v>616.01199999999994</v>
      </c>
      <c r="C729" s="131" t="str">
        <f>'CONSTRUCTION COST ESTIMATE'!C729</f>
        <v>EMERGENCY CRASH GATE</v>
      </c>
      <c r="D729" s="130">
        <f>'CONSTRUCTION COST ESTIMATE'!BA729</f>
        <v>0</v>
      </c>
      <c r="E729" s="114">
        <f>'CONSTRUCTION COST ESTIMATE'!BC729</f>
        <v>0</v>
      </c>
      <c r="F729" s="129" t="str">
        <f>'CONSTRUCTION COST ESTIMATE'!BB729</f>
        <v>EA</v>
      </c>
      <c r="G729" s="115"/>
      <c r="H729" s="116">
        <f t="shared" si="112"/>
        <v>0</v>
      </c>
      <c r="I729" s="115"/>
      <c r="J729" s="116">
        <f t="shared" si="113"/>
        <v>0</v>
      </c>
      <c r="K729" s="115"/>
      <c r="L729" s="116">
        <f t="shared" si="114"/>
        <v>0</v>
      </c>
      <c r="M729" s="115"/>
      <c r="N729" s="116">
        <f t="shared" si="115"/>
        <v>0</v>
      </c>
      <c r="O729" s="115"/>
      <c r="P729" s="116">
        <f t="shared" si="116"/>
        <v>0</v>
      </c>
      <c r="Q729" s="115"/>
      <c r="R729" s="116">
        <f t="shared" si="117"/>
        <v>0</v>
      </c>
      <c r="S729" s="117">
        <f t="shared" si="118"/>
        <v>0</v>
      </c>
      <c r="T729" s="118">
        <f t="shared" si="119"/>
        <v>0</v>
      </c>
      <c r="U729" s="120"/>
      <c r="V729" s="89"/>
    </row>
    <row r="730" spans="1:22" s="113" customFormat="1" ht="30" hidden="1" customHeight="1">
      <c r="A730" s="128">
        <f>'CONSTRUCTION COST ESTIMATE'!A730</f>
        <v>0</v>
      </c>
      <c r="B730" s="246">
        <f>'CONSTRUCTION COST ESTIMATE'!B730</f>
        <v>616.01300000000003</v>
      </c>
      <c r="C730" s="131" t="str">
        <f>'CONSTRUCTION COST ESTIMATE'!C730</f>
        <v>EMERGENCY CRASH GATE</v>
      </c>
      <c r="D730" s="130">
        <f>'CONSTRUCTION COST ESTIMATE'!BA730</f>
        <v>0</v>
      </c>
      <c r="E730" s="114">
        <f>'CONSTRUCTION COST ESTIMATE'!BC730</f>
        <v>0</v>
      </c>
      <c r="F730" s="129" t="str">
        <f>'CONSTRUCTION COST ESTIMATE'!BB730</f>
        <v>LS</v>
      </c>
      <c r="G730" s="115"/>
      <c r="H730" s="116">
        <f t="shared" si="112"/>
        <v>0</v>
      </c>
      <c r="I730" s="115"/>
      <c r="J730" s="116">
        <f t="shared" si="113"/>
        <v>0</v>
      </c>
      <c r="K730" s="115"/>
      <c r="L730" s="116">
        <f t="shared" si="114"/>
        <v>0</v>
      </c>
      <c r="M730" s="115"/>
      <c r="N730" s="116">
        <f t="shared" si="115"/>
        <v>0</v>
      </c>
      <c r="O730" s="115"/>
      <c r="P730" s="116">
        <f t="shared" si="116"/>
        <v>0</v>
      </c>
      <c r="Q730" s="115"/>
      <c r="R730" s="116">
        <f t="shared" si="117"/>
        <v>0</v>
      </c>
      <c r="S730" s="117">
        <f t="shared" si="118"/>
        <v>0</v>
      </c>
      <c r="T730" s="118">
        <f t="shared" si="119"/>
        <v>0</v>
      </c>
      <c r="U730" s="120"/>
      <c r="V730" s="89"/>
    </row>
    <row r="731" spans="1:22" s="113" customFormat="1" ht="30" hidden="1" customHeight="1">
      <c r="A731" s="128">
        <f>'CONSTRUCTION COST ESTIMATE'!A731</f>
        <v>0</v>
      </c>
      <c r="B731" s="246">
        <f>'CONSTRUCTION COST ESTIMATE'!B731</f>
        <v>616.01400000000001</v>
      </c>
      <c r="C731" s="131" t="str">
        <f>'CONSTRUCTION COST ESTIMATE'!C731</f>
        <v>RELOCATE FENCE</v>
      </c>
      <c r="D731" s="130">
        <f>'CONSTRUCTION COST ESTIMATE'!BA731</f>
        <v>0</v>
      </c>
      <c r="E731" s="114">
        <f>'CONSTRUCTION COST ESTIMATE'!BC731</f>
        <v>0</v>
      </c>
      <c r="F731" s="129" t="str">
        <f>'CONSTRUCTION COST ESTIMATE'!BB731</f>
        <v>LF</v>
      </c>
      <c r="G731" s="115"/>
      <c r="H731" s="116">
        <f t="shared" si="112"/>
        <v>0</v>
      </c>
      <c r="I731" s="115"/>
      <c r="J731" s="116">
        <f t="shared" si="113"/>
        <v>0</v>
      </c>
      <c r="K731" s="115"/>
      <c r="L731" s="116">
        <f t="shared" si="114"/>
        <v>0</v>
      </c>
      <c r="M731" s="115"/>
      <c r="N731" s="116">
        <f t="shared" si="115"/>
        <v>0</v>
      </c>
      <c r="O731" s="115"/>
      <c r="P731" s="116">
        <f t="shared" si="116"/>
        <v>0</v>
      </c>
      <c r="Q731" s="115"/>
      <c r="R731" s="116">
        <f t="shared" si="117"/>
        <v>0</v>
      </c>
      <c r="S731" s="117">
        <f t="shared" si="118"/>
        <v>0</v>
      </c>
      <c r="T731" s="118">
        <f t="shared" si="119"/>
        <v>0</v>
      </c>
      <c r="U731" s="120"/>
      <c r="V731" s="89"/>
    </row>
    <row r="732" spans="1:22" s="113" customFormat="1" ht="30" hidden="1" customHeight="1">
      <c r="A732" s="128">
        <f>'CONSTRUCTION COST ESTIMATE'!A732</f>
        <v>0</v>
      </c>
      <c r="B732" s="246">
        <f>'CONSTRUCTION COST ESTIMATE'!B732</f>
        <v>616.01499999999999</v>
      </c>
      <c r="C732" s="131" t="str">
        <f>'CONSTRUCTION COST ESTIMATE'!C732</f>
        <v>MANWAY GATE (3 FOOT)</v>
      </c>
      <c r="D732" s="130">
        <f>'CONSTRUCTION COST ESTIMATE'!BA732</f>
        <v>0</v>
      </c>
      <c r="E732" s="114">
        <f>'CONSTRUCTION COST ESTIMATE'!BC732</f>
        <v>0</v>
      </c>
      <c r="F732" s="129" t="str">
        <f>'CONSTRUCTION COST ESTIMATE'!BB732</f>
        <v>EA</v>
      </c>
      <c r="G732" s="115"/>
      <c r="H732" s="116">
        <f t="shared" si="112"/>
        <v>0</v>
      </c>
      <c r="I732" s="115"/>
      <c r="J732" s="116">
        <f t="shared" si="113"/>
        <v>0</v>
      </c>
      <c r="K732" s="115"/>
      <c r="L732" s="116">
        <f t="shared" si="114"/>
        <v>0</v>
      </c>
      <c r="M732" s="115"/>
      <c r="N732" s="116">
        <f t="shared" si="115"/>
        <v>0</v>
      </c>
      <c r="O732" s="115"/>
      <c r="P732" s="116">
        <f t="shared" si="116"/>
        <v>0</v>
      </c>
      <c r="Q732" s="115"/>
      <c r="R732" s="116">
        <f t="shared" si="117"/>
        <v>0</v>
      </c>
      <c r="S732" s="117">
        <f t="shared" si="118"/>
        <v>0</v>
      </c>
      <c r="T732" s="118">
        <f t="shared" si="119"/>
        <v>0</v>
      </c>
      <c r="U732" s="120"/>
      <c r="V732" s="89"/>
    </row>
    <row r="733" spans="1:22" s="113" customFormat="1" ht="30" hidden="1" customHeight="1">
      <c r="A733" s="128">
        <f>'CONSTRUCTION COST ESTIMATE'!A733</f>
        <v>0</v>
      </c>
      <c r="B733" s="246">
        <f>'CONSTRUCTION COST ESTIMATE'!B733</f>
        <v>616.01599999999996</v>
      </c>
      <c r="C733" s="131" t="str">
        <f>'CONSTRUCTION COST ESTIMATE'!C733</f>
        <v>MANWAY GATE (3 FOOT)</v>
      </c>
      <c r="D733" s="130">
        <f>'CONSTRUCTION COST ESTIMATE'!BA733</f>
        <v>0</v>
      </c>
      <c r="E733" s="114">
        <f>'CONSTRUCTION COST ESTIMATE'!BC733</f>
        <v>0</v>
      </c>
      <c r="F733" s="129" t="str">
        <f>'CONSTRUCTION COST ESTIMATE'!BB733</f>
        <v>LS</v>
      </c>
      <c r="G733" s="115"/>
      <c r="H733" s="116">
        <f t="shared" si="112"/>
        <v>0</v>
      </c>
      <c r="I733" s="115"/>
      <c r="J733" s="116">
        <f t="shared" si="113"/>
        <v>0</v>
      </c>
      <c r="K733" s="115"/>
      <c r="L733" s="116">
        <f t="shared" si="114"/>
        <v>0</v>
      </c>
      <c r="M733" s="115"/>
      <c r="N733" s="116">
        <f t="shared" si="115"/>
        <v>0</v>
      </c>
      <c r="O733" s="115"/>
      <c r="P733" s="116">
        <f t="shared" si="116"/>
        <v>0</v>
      </c>
      <c r="Q733" s="115"/>
      <c r="R733" s="116">
        <f t="shared" si="117"/>
        <v>0</v>
      </c>
      <c r="S733" s="117">
        <f t="shared" si="118"/>
        <v>0</v>
      </c>
      <c r="T733" s="118">
        <f t="shared" si="119"/>
        <v>0</v>
      </c>
      <c r="U733" s="120"/>
      <c r="V733" s="89"/>
    </row>
    <row r="734" spans="1:22" s="113" customFormat="1" ht="30" hidden="1" customHeight="1">
      <c r="A734" s="128">
        <f>'CONSTRUCTION COST ESTIMATE'!A734</f>
        <v>0</v>
      </c>
      <c r="B734" s="246">
        <f>'CONSTRUCTION COST ESTIMATE'!B734</f>
        <v>616.01700000000005</v>
      </c>
      <c r="C734" s="131" t="str">
        <f>'CONSTRUCTION COST ESTIMATE'!C734</f>
        <v>METAL GATE</v>
      </c>
      <c r="D734" s="130">
        <f>'CONSTRUCTION COST ESTIMATE'!BA734</f>
        <v>0</v>
      </c>
      <c r="E734" s="114">
        <f>'CONSTRUCTION COST ESTIMATE'!BC734</f>
        <v>0</v>
      </c>
      <c r="F734" s="129" t="str">
        <f>'CONSTRUCTION COST ESTIMATE'!BB734</f>
        <v>EA</v>
      </c>
      <c r="G734" s="115"/>
      <c r="H734" s="116">
        <f t="shared" si="112"/>
        <v>0</v>
      </c>
      <c r="I734" s="115"/>
      <c r="J734" s="116">
        <f t="shared" si="113"/>
        <v>0</v>
      </c>
      <c r="K734" s="115"/>
      <c r="L734" s="116">
        <f t="shared" si="114"/>
        <v>0</v>
      </c>
      <c r="M734" s="115"/>
      <c r="N734" s="116">
        <f t="shared" si="115"/>
        <v>0</v>
      </c>
      <c r="O734" s="115"/>
      <c r="P734" s="116">
        <f t="shared" si="116"/>
        <v>0</v>
      </c>
      <c r="Q734" s="115"/>
      <c r="R734" s="116">
        <f t="shared" si="117"/>
        <v>0</v>
      </c>
      <c r="S734" s="117">
        <f t="shared" si="118"/>
        <v>0</v>
      </c>
      <c r="T734" s="118">
        <f t="shared" si="119"/>
        <v>0</v>
      </c>
      <c r="U734" s="120"/>
      <c r="V734" s="89"/>
    </row>
    <row r="735" spans="1:22" s="113" customFormat="1" ht="30" hidden="1" customHeight="1">
      <c r="A735" s="128">
        <f>'CONSTRUCTION COST ESTIMATE'!A735</f>
        <v>0</v>
      </c>
      <c r="B735" s="246">
        <f>'CONSTRUCTION COST ESTIMATE'!B735</f>
        <v>616.01800000000003</v>
      </c>
      <c r="C735" s="131" t="str">
        <f>'CONSTRUCTION COST ESTIMATE'!C735</f>
        <v>METAL GATE</v>
      </c>
      <c r="D735" s="130">
        <f>'CONSTRUCTION COST ESTIMATE'!BA735</f>
        <v>0</v>
      </c>
      <c r="E735" s="114">
        <f>'CONSTRUCTION COST ESTIMATE'!BC735</f>
        <v>0</v>
      </c>
      <c r="F735" s="129" t="str">
        <f>'CONSTRUCTION COST ESTIMATE'!BB735</f>
        <v>LS</v>
      </c>
      <c r="G735" s="115"/>
      <c r="H735" s="116">
        <f t="shared" si="112"/>
        <v>0</v>
      </c>
      <c r="I735" s="115"/>
      <c r="J735" s="116">
        <f t="shared" si="113"/>
        <v>0</v>
      </c>
      <c r="K735" s="115"/>
      <c r="L735" s="116">
        <f t="shared" si="114"/>
        <v>0</v>
      </c>
      <c r="M735" s="115"/>
      <c r="N735" s="116">
        <f t="shared" si="115"/>
        <v>0</v>
      </c>
      <c r="O735" s="115"/>
      <c r="P735" s="116">
        <f t="shared" si="116"/>
        <v>0</v>
      </c>
      <c r="Q735" s="115"/>
      <c r="R735" s="116">
        <f t="shared" si="117"/>
        <v>0</v>
      </c>
      <c r="S735" s="117">
        <f t="shared" si="118"/>
        <v>0</v>
      </c>
      <c r="T735" s="118">
        <f t="shared" si="119"/>
        <v>0</v>
      </c>
      <c r="U735" s="120"/>
      <c r="V735" s="89"/>
    </row>
    <row r="736" spans="1:22" s="113" customFormat="1" ht="30" hidden="1" customHeight="1">
      <c r="A736" s="128">
        <f>'CONSTRUCTION COST ESTIMATE'!A736</f>
        <v>0</v>
      </c>
      <c r="B736" s="246">
        <f>'CONSTRUCTION COST ESTIMATE'!B736</f>
        <v>616.01900000000001</v>
      </c>
      <c r="C736" s="131" t="str">
        <f>'CONSTRUCTION COST ESTIMATE'!C736</f>
        <v>PEDESTRIAN FENCE</v>
      </c>
      <c r="D736" s="130">
        <f>'CONSTRUCTION COST ESTIMATE'!BA736</f>
        <v>0</v>
      </c>
      <c r="E736" s="114">
        <f>'CONSTRUCTION COST ESTIMATE'!BC736</f>
        <v>0</v>
      </c>
      <c r="F736" s="129" t="str">
        <f>'CONSTRUCTION COST ESTIMATE'!BB736</f>
        <v>LF</v>
      </c>
      <c r="G736" s="115"/>
      <c r="H736" s="116">
        <f t="shared" si="112"/>
        <v>0</v>
      </c>
      <c r="I736" s="115"/>
      <c r="J736" s="116">
        <f t="shared" si="113"/>
        <v>0</v>
      </c>
      <c r="K736" s="115"/>
      <c r="L736" s="116">
        <f t="shared" si="114"/>
        <v>0</v>
      </c>
      <c r="M736" s="115"/>
      <c r="N736" s="116">
        <f t="shared" si="115"/>
        <v>0</v>
      </c>
      <c r="O736" s="115"/>
      <c r="P736" s="116">
        <f t="shared" si="116"/>
        <v>0</v>
      </c>
      <c r="Q736" s="115"/>
      <c r="R736" s="116">
        <f t="shared" si="117"/>
        <v>0</v>
      </c>
      <c r="S736" s="117">
        <f t="shared" si="118"/>
        <v>0</v>
      </c>
      <c r="T736" s="118">
        <f t="shared" si="119"/>
        <v>0</v>
      </c>
      <c r="U736" s="120"/>
      <c r="V736" s="89"/>
    </row>
    <row r="737" spans="1:22" s="113" customFormat="1" ht="30" hidden="1" customHeight="1">
      <c r="A737" s="128">
        <f>'CONSTRUCTION COST ESTIMATE'!A737</f>
        <v>0</v>
      </c>
      <c r="B737" s="246">
        <f>'CONSTRUCTION COST ESTIMATE'!B737</f>
        <v>616.02</v>
      </c>
      <c r="C737" s="131" t="str">
        <f>'CONSTRUCTION COST ESTIMATE'!C737</f>
        <v>SWING GATE (5 FOOT)</v>
      </c>
      <c r="D737" s="130">
        <f>'CONSTRUCTION COST ESTIMATE'!BA737</f>
        <v>0</v>
      </c>
      <c r="E737" s="114">
        <f>'CONSTRUCTION COST ESTIMATE'!BC737</f>
        <v>0</v>
      </c>
      <c r="F737" s="129" t="str">
        <f>'CONSTRUCTION COST ESTIMATE'!BB737</f>
        <v>EA</v>
      </c>
      <c r="G737" s="115"/>
      <c r="H737" s="116">
        <f t="shared" si="112"/>
        <v>0</v>
      </c>
      <c r="I737" s="115"/>
      <c r="J737" s="116">
        <f t="shared" si="113"/>
        <v>0</v>
      </c>
      <c r="K737" s="115"/>
      <c r="L737" s="116">
        <f t="shared" si="114"/>
        <v>0</v>
      </c>
      <c r="M737" s="115"/>
      <c r="N737" s="116">
        <f t="shared" si="115"/>
        <v>0</v>
      </c>
      <c r="O737" s="115"/>
      <c r="P737" s="116">
        <f t="shared" si="116"/>
        <v>0</v>
      </c>
      <c r="Q737" s="115"/>
      <c r="R737" s="116">
        <f t="shared" si="117"/>
        <v>0</v>
      </c>
      <c r="S737" s="117">
        <f t="shared" si="118"/>
        <v>0</v>
      </c>
      <c r="T737" s="118">
        <f t="shared" si="119"/>
        <v>0</v>
      </c>
      <c r="U737" s="120"/>
      <c r="V737" s="89"/>
    </row>
    <row r="738" spans="1:22" s="113" customFormat="1" ht="30" hidden="1" customHeight="1">
      <c r="A738" s="128">
        <f>'CONSTRUCTION COST ESTIMATE'!A738</f>
        <v>0</v>
      </c>
      <c r="B738" s="246">
        <f>'CONSTRUCTION COST ESTIMATE'!B738</f>
        <v>616.02099999999996</v>
      </c>
      <c r="C738" s="131" t="str">
        <f>'CONSTRUCTION COST ESTIMATE'!C738</f>
        <v>SWING GATE (12 FOOT)</v>
      </c>
      <c r="D738" s="130">
        <f>'CONSTRUCTION COST ESTIMATE'!BA738</f>
        <v>0</v>
      </c>
      <c r="E738" s="114">
        <f>'CONSTRUCTION COST ESTIMATE'!BC738</f>
        <v>0</v>
      </c>
      <c r="F738" s="129" t="str">
        <f>'CONSTRUCTION COST ESTIMATE'!BB738</f>
        <v>EA</v>
      </c>
      <c r="G738" s="115"/>
      <c r="H738" s="116">
        <f t="shared" si="112"/>
        <v>0</v>
      </c>
      <c r="I738" s="115"/>
      <c r="J738" s="116">
        <f t="shared" si="113"/>
        <v>0</v>
      </c>
      <c r="K738" s="115"/>
      <c r="L738" s="116">
        <f t="shared" si="114"/>
        <v>0</v>
      </c>
      <c r="M738" s="115"/>
      <c r="N738" s="116">
        <f t="shared" si="115"/>
        <v>0</v>
      </c>
      <c r="O738" s="115"/>
      <c r="P738" s="116">
        <f t="shared" si="116"/>
        <v>0</v>
      </c>
      <c r="Q738" s="115"/>
      <c r="R738" s="116">
        <f t="shared" si="117"/>
        <v>0</v>
      </c>
      <c r="S738" s="117">
        <f t="shared" si="118"/>
        <v>0</v>
      </c>
      <c r="T738" s="118">
        <f t="shared" si="119"/>
        <v>0</v>
      </c>
      <c r="U738" s="120"/>
      <c r="V738" s="89"/>
    </row>
    <row r="739" spans="1:22" s="113" customFormat="1" ht="30" hidden="1" customHeight="1">
      <c r="A739" s="128">
        <f>'CONSTRUCTION COST ESTIMATE'!A739</f>
        <v>0</v>
      </c>
      <c r="B739" s="246">
        <f>'CONSTRUCTION COST ESTIMATE'!B739</f>
        <v>616.02200000000005</v>
      </c>
      <c r="C739" s="131" t="str">
        <f>'CONSTRUCTION COST ESTIMATE'!C739</f>
        <v>DOUBLE SWING CHAIN LINK GATE (16 FOOT)</v>
      </c>
      <c r="D739" s="130">
        <f>'CONSTRUCTION COST ESTIMATE'!BA739</f>
        <v>0</v>
      </c>
      <c r="E739" s="114">
        <f>'CONSTRUCTION COST ESTIMATE'!BC739</f>
        <v>0</v>
      </c>
      <c r="F739" s="129" t="str">
        <f>'CONSTRUCTION COST ESTIMATE'!BB739</f>
        <v>EA</v>
      </c>
      <c r="G739" s="115"/>
      <c r="H739" s="116">
        <f t="shared" si="112"/>
        <v>0</v>
      </c>
      <c r="I739" s="115"/>
      <c r="J739" s="116">
        <f t="shared" si="113"/>
        <v>0</v>
      </c>
      <c r="K739" s="115"/>
      <c r="L739" s="116">
        <f t="shared" si="114"/>
        <v>0</v>
      </c>
      <c r="M739" s="115"/>
      <c r="N739" s="116">
        <f t="shared" si="115"/>
        <v>0</v>
      </c>
      <c r="O739" s="115"/>
      <c r="P739" s="116">
        <f t="shared" si="116"/>
        <v>0</v>
      </c>
      <c r="Q739" s="115"/>
      <c r="R739" s="116">
        <f t="shared" si="117"/>
        <v>0</v>
      </c>
      <c r="S739" s="117">
        <f t="shared" si="118"/>
        <v>0</v>
      </c>
      <c r="T739" s="118">
        <f t="shared" si="119"/>
        <v>0</v>
      </c>
      <c r="U739" s="120"/>
      <c r="V739" s="89"/>
    </row>
    <row r="740" spans="1:22" s="113" customFormat="1" ht="30" hidden="1" customHeight="1">
      <c r="A740" s="128">
        <f>'CONSTRUCTION COST ESTIMATE'!A740</f>
        <v>0</v>
      </c>
      <c r="B740" s="246">
        <f>'CONSTRUCTION COST ESTIMATE'!B740</f>
        <v>616.02300000000002</v>
      </c>
      <c r="C740" s="131" t="str">
        <f>'CONSTRUCTION COST ESTIMATE'!C740</f>
        <v>DOUBLE SWING CHAIN LINK GATE (20 FOOT)</v>
      </c>
      <c r="D740" s="130">
        <f>'CONSTRUCTION COST ESTIMATE'!BA740</f>
        <v>0</v>
      </c>
      <c r="E740" s="114">
        <f>'CONSTRUCTION COST ESTIMATE'!BC740</f>
        <v>0</v>
      </c>
      <c r="F740" s="129" t="str">
        <f>'CONSTRUCTION COST ESTIMATE'!BB740</f>
        <v>EA</v>
      </c>
      <c r="G740" s="115"/>
      <c r="H740" s="116">
        <f t="shared" si="112"/>
        <v>0</v>
      </c>
      <c r="I740" s="115"/>
      <c r="J740" s="116">
        <f t="shared" si="113"/>
        <v>0</v>
      </c>
      <c r="K740" s="115"/>
      <c r="L740" s="116">
        <f t="shared" si="114"/>
        <v>0</v>
      </c>
      <c r="M740" s="115"/>
      <c r="N740" s="116">
        <f t="shared" si="115"/>
        <v>0</v>
      </c>
      <c r="O740" s="115"/>
      <c r="P740" s="116">
        <f t="shared" si="116"/>
        <v>0</v>
      </c>
      <c r="Q740" s="115"/>
      <c r="R740" s="116">
        <f t="shared" si="117"/>
        <v>0</v>
      </c>
      <c r="S740" s="117">
        <f t="shared" si="118"/>
        <v>0</v>
      </c>
      <c r="T740" s="118">
        <f t="shared" si="119"/>
        <v>0</v>
      </c>
      <c r="U740" s="120"/>
      <c r="V740" s="89"/>
    </row>
    <row r="741" spans="1:22" s="113" customFormat="1" ht="30" hidden="1" customHeight="1">
      <c r="A741" s="128">
        <f>'CONSTRUCTION COST ESTIMATE'!A741</f>
        <v>0</v>
      </c>
      <c r="B741" s="246">
        <f>'CONSTRUCTION COST ESTIMATE'!B741</f>
        <v>616.024</v>
      </c>
      <c r="C741" s="131" t="str">
        <f>'CONSTRUCTION COST ESTIMATE'!C741</f>
        <v>DOUBLE SWING CHAIN LINK GATE (22 FOOT)</v>
      </c>
      <c r="D741" s="130">
        <f>'CONSTRUCTION COST ESTIMATE'!BA741</f>
        <v>0</v>
      </c>
      <c r="E741" s="114">
        <f>'CONSTRUCTION COST ESTIMATE'!BC741</f>
        <v>0</v>
      </c>
      <c r="F741" s="129" t="str">
        <f>'CONSTRUCTION COST ESTIMATE'!BB741</f>
        <v>EA</v>
      </c>
      <c r="G741" s="115"/>
      <c r="H741" s="116">
        <f t="shared" si="112"/>
        <v>0</v>
      </c>
      <c r="I741" s="115"/>
      <c r="J741" s="116">
        <f t="shared" si="113"/>
        <v>0</v>
      </c>
      <c r="K741" s="115"/>
      <c r="L741" s="116">
        <f t="shared" si="114"/>
        <v>0</v>
      </c>
      <c r="M741" s="115"/>
      <c r="N741" s="116">
        <f t="shared" si="115"/>
        <v>0</v>
      </c>
      <c r="O741" s="115"/>
      <c r="P741" s="116">
        <f t="shared" si="116"/>
        <v>0</v>
      </c>
      <c r="Q741" s="115"/>
      <c r="R741" s="116">
        <f t="shared" si="117"/>
        <v>0</v>
      </c>
      <c r="S741" s="117">
        <f t="shared" si="118"/>
        <v>0</v>
      </c>
      <c r="T741" s="118">
        <f t="shared" si="119"/>
        <v>0</v>
      </c>
      <c r="U741" s="120"/>
      <c r="V741" s="89"/>
    </row>
    <row r="742" spans="1:22" s="113" customFormat="1" ht="30" hidden="1" customHeight="1">
      <c r="A742" s="128">
        <f>'CONSTRUCTION COST ESTIMATE'!A742</f>
        <v>0</v>
      </c>
      <c r="B742" s="246">
        <f>'CONSTRUCTION COST ESTIMATE'!B742</f>
        <v>616.02499999999998</v>
      </c>
      <c r="C742" s="131" t="str">
        <f>'CONSTRUCTION COST ESTIMATE'!C742</f>
        <v>WROUGHT IRON FENCE (6 FOOT)</v>
      </c>
      <c r="D742" s="130">
        <f>'CONSTRUCTION COST ESTIMATE'!BA742</f>
        <v>0</v>
      </c>
      <c r="E742" s="114">
        <f>'CONSTRUCTION COST ESTIMATE'!BC742</f>
        <v>0</v>
      </c>
      <c r="F742" s="129" t="str">
        <f>'CONSTRUCTION COST ESTIMATE'!BB742</f>
        <v>LF</v>
      </c>
      <c r="G742" s="115"/>
      <c r="H742" s="116">
        <f t="shared" ref="H742:H807" si="120">G742*E742</f>
        <v>0</v>
      </c>
      <c r="I742" s="115"/>
      <c r="J742" s="116">
        <f t="shared" ref="J742:J807" si="121">I742*E742</f>
        <v>0</v>
      </c>
      <c r="K742" s="115"/>
      <c r="L742" s="116">
        <f t="shared" ref="L742:L807" si="122">K742*E742</f>
        <v>0</v>
      </c>
      <c r="M742" s="115"/>
      <c r="N742" s="116">
        <f t="shared" ref="N742:N807" si="123">M742*E742</f>
        <v>0</v>
      </c>
      <c r="O742" s="115"/>
      <c r="P742" s="116">
        <f t="shared" ref="P742:P807" si="124">O742*E742</f>
        <v>0</v>
      </c>
      <c r="Q742" s="115"/>
      <c r="R742" s="116">
        <f t="shared" ref="R742:R807" si="125">Q742*E742</f>
        <v>0</v>
      </c>
      <c r="S742" s="117">
        <f t="shared" ref="S742:S807" si="126">G742+I742+K742+M742+O742+Q742</f>
        <v>0</v>
      </c>
      <c r="T742" s="118">
        <f t="shared" ref="T742:T807" si="127">S742*E742</f>
        <v>0</v>
      </c>
      <c r="U742" s="120"/>
      <c r="V742" s="88"/>
    </row>
    <row r="743" spans="1:22" s="113" customFormat="1" ht="30" hidden="1" customHeight="1">
      <c r="A743" s="128">
        <f>'CONSTRUCTION COST ESTIMATE'!A743</f>
        <v>0</v>
      </c>
      <c r="B743" s="246">
        <f>'CONSTRUCTION COST ESTIMATE'!B743</f>
        <v>616.02599999999995</v>
      </c>
      <c r="C743" s="131" t="str">
        <f>'CONSTRUCTION COST ESTIMATE'!C743</f>
        <v>WROUGHT IRON FENCE (10 FOOT)</v>
      </c>
      <c r="D743" s="130">
        <f>'CONSTRUCTION COST ESTIMATE'!BA743</f>
        <v>0</v>
      </c>
      <c r="E743" s="114">
        <f>'CONSTRUCTION COST ESTIMATE'!BC743</f>
        <v>0</v>
      </c>
      <c r="F743" s="129" t="str">
        <f>'CONSTRUCTION COST ESTIMATE'!BB743</f>
        <v>LF</v>
      </c>
      <c r="G743" s="115"/>
      <c r="H743" s="116">
        <f t="shared" si="120"/>
        <v>0</v>
      </c>
      <c r="I743" s="115"/>
      <c r="J743" s="116">
        <f t="shared" si="121"/>
        <v>0</v>
      </c>
      <c r="K743" s="115"/>
      <c r="L743" s="116">
        <f t="shared" si="122"/>
        <v>0</v>
      </c>
      <c r="M743" s="115"/>
      <c r="N743" s="116">
        <f t="shared" si="123"/>
        <v>0</v>
      </c>
      <c r="O743" s="115"/>
      <c r="P743" s="116">
        <f t="shared" si="124"/>
        <v>0</v>
      </c>
      <c r="Q743" s="115"/>
      <c r="R743" s="116">
        <f t="shared" si="125"/>
        <v>0</v>
      </c>
      <c r="S743" s="117">
        <f t="shared" si="126"/>
        <v>0</v>
      </c>
      <c r="T743" s="118">
        <f t="shared" si="127"/>
        <v>0</v>
      </c>
      <c r="U743" s="120"/>
      <c r="V743" s="88"/>
    </row>
    <row r="744" spans="1:22" s="113" customFormat="1" ht="30" hidden="1" customHeight="1">
      <c r="A744" s="128">
        <f>'CONSTRUCTION COST ESTIMATE'!A744</f>
        <v>0</v>
      </c>
      <c r="B744" s="246">
        <f>'CONSTRUCTION COST ESTIMATE'!B744</f>
        <v>616.02700000000004</v>
      </c>
      <c r="C744" s="131" t="str">
        <f>'CONSTRUCTION COST ESTIMATE'!C744</f>
        <v>WROUGHT IRON ACCESS GATE (16 FOOT)</v>
      </c>
      <c r="D744" s="130">
        <f>'CONSTRUCTION COST ESTIMATE'!BA744</f>
        <v>0</v>
      </c>
      <c r="E744" s="114">
        <f>'CONSTRUCTION COST ESTIMATE'!BC744</f>
        <v>0</v>
      </c>
      <c r="F744" s="129" t="str">
        <f>'CONSTRUCTION COST ESTIMATE'!BB744</f>
        <v>EA</v>
      </c>
      <c r="G744" s="115"/>
      <c r="H744" s="116">
        <f t="shared" si="120"/>
        <v>0</v>
      </c>
      <c r="I744" s="115"/>
      <c r="J744" s="116">
        <f t="shared" si="121"/>
        <v>0</v>
      </c>
      <c r="K744" s="115"/>
      <c r="L744" s="116">
        <f t="shared" si="122"/>
        <v>0</v>
      </c>
      <c r="M744" s="115"/>
      <c r="N744" s="116">
        <f t="shared" si="123"/>
        <v>0</v>
      </c>
      <c r="O744" s="115"/>
      <c r="P744" s="116">
        <f t="shared" si="124"/>
        <v>0</v>
      </c>
      <c r="Q744" s="115"/>
      <c r="R744" s="116">
        <f t="shared" si="125"/>
        <v>0</v>
      </c>
      <c r="S744" s="117">
        <f t="shared" si="126"/>
        <v>0</v>
      </c>
      <c r="T744" s="118">
        <f t="shared" si="127"/>
        <v>0</v>
      </c>
      <c r="U744" s="120"/>
      <c r="V744" s="88"/>
    </row>
    <row r="745" spans="1:22" s="113" customFormat="1" ht="30" hidden="1" customHeight="1">
      <c r="A745" s="128">
        <f>'CONSTRUCTION COST ESTIMATE'!A745</f>
        <v>0</v>
      </c>
      <c r="B745" s="246">
        <f>'CONSTRUCTION COST ESTIMATE'!B745</f>
        <v>616.02800000000002</v>
      </c>
      <c r="C745" s="131" t="str">
        <f>'CONSTRUCTION COST ESTIMATE'!C745</f>
        <v>WROUGHT IRON FENCE (CUSTOM)</v>
      </c>
      <c r="D745" s="130">
        <f>'CONSTRUCTION COST ESTIMATE'!BA745</f>
        <v>0</v>
      </c>
      <c r="E745" s="114">
        <f>'CONSTRUCTION COST ESTIMATE'!BC745</f>
        <v>0</v>
      </c>
      <c r="F745" s="129" t="str">
        <f>'CONSTRUCTION COST ESTIMATE'!BB745</f>
        <v>LF</v>
      </c>
      <c r="G745" s="115"/>
      <c r="H745" s="116">
        <f t="shared" si="120"/>
        <v>0</v>
      </c>
      <c r="I745" s="115"/>
      <c r="J745" s="116">
        <f t="shared" si="121"/>
        <v>0</v>
      </c>
      <c r="K745" s="115"/>
      <c r="L745" s="116">
        <f t="shared" si="122"/>
        <v>0</v>
      </c>
      <c r="M745" s="115"/>
      <c r="N745" s="116">
        <f t="shared" si="123"/>
        <v>0</v>
      </c>
      <c r="O745" s="115"/>
      <c r="P745" s="116">
        <f t="shared" si="124"/>
        <v>0</v>
      </c>
      <c r="Q745" s="115"/>
      <c r="R745" s="116">
        <f t="shared" si="125"/>
        <v>0</v>
      </c>
      <c r="S745" s="117">
        <f t="shared" si="126"/>
        <v>0</v>
      </c>
      <c r="T745" s="118">
        <f t="shared" si="127"/>
        <v>0</v>
      </c>
      <c r="U745" s="120"/>
      <c r="V745" s="88"/>
    </row>
    <row r="746" spans="1:22" s="113" customFormat="1" ht="30" hidden="1" customHeight="1">
      <c r="A746" s="128">
        <f>'CONSTRUCTION COST ESTIMATE'!A746</f>
        <v>0</v>
      </c>
      <c r="B746" s="246">
        <f>'CONSTRUCTION COST ESTIMATE'!B746</f>
        <v>618.00049999999999</v>
      </c>
      <c r="C746" s="131" t="str">
        <f>'CONSTRUCTION COST ESTIMATE'!C746</f>
        <v>GALVANIZED GUARDRAIL</v>
      </c>
      <c r="D746" s="130">
        <f>'CONSTRUCTION COST ESTIMATE'!BA746</f>
        <v>0</v>
      </c>
      <c r="E746" s="114">
        <f>'CONSTRUCTION COST ESTIMATE'!BC746</f>
        <v>0</v>
      </c>
      <c r="F746" s="129" t="str">
        <f>'CONSTRUCTION COST ESTIMATE'!BB746</f>
        <v>LF</v>
      </c>
      <c r="G746" s="115"/>
      <c r="H746" s="116">
        <f t="shared" si="120"/>
        <v>0</v>
      </c>
      <c r="I746" s="115"/>
      <c r="J746" s="116">
        <f t="shared" si="121"/>
        <v>0</v>
      </c>
      <c r="K746" s="115"/>
      <c r="L746" s="116">
        <f t="shared" si="122"/>
        <v>0</v>
      </c>
      <c r="M746" s="115"/>
      <c r="N746" s="116">
        <f t="shared" si="123"/>
        <v>0</v>
      </c>
      <c r="O746" s="115"/>
      <c r="P746" s="116">
        <f t="shared" si="124"/>
        <v>0</v>
      </c>
      <c r="Q746" s="115"/>
      <c r="R746" s="116">
        <f t="shared" si="125"/>
        <v>0</v>
      </c>
      <c r="S746" s="117">
        <f t="shared" si="126"/>
        <v>0</v>
      </c>
      <c r="T746" s="118">
        <f t="shared" si="127"/>
        <v>0</v>
      </c>
      <c r="U746" s="120"/>
      <c r="V746" s="88"/>
    </row>
    <row r="747" spans="1:22" s="113" customFormat="1" ht="30" hidden="1" customHeight="1">
      <c r="A747" s="128">
        <f>'CONSTRUCTION COST ESTIMATE'!A747</f>
        <v>0</v>
      </c>
      <c r="B747" s="246">
        <f>'CONSTRUCTION COST ESTIMATE'!B747</f>
        <v>618.00099999999998</v>
      </c>
      <c r="C747" s="131" t="str">
        <f>'CONSTRUCTION COST ESTIMATE'!C747</f>
        <v>GALVAINIZED GUARDRAIL (FLARED)</v>
      </c>
      <c r="D747" s="130">
        <f>'CONSTRUCTION COST ESTIMATE'!BA747</f>
        <v>0</v>
      </c>
      <c r="E747" s="114">
        <f>'CONSTRUCTION COST ESTIMATE'!BC747</f>
        <v>0</v>
      </c>
      <c r="F747" s="129" t="str">
        <f>'CONSTRUCTION COST ESTIMATE'!BB747</f>
        <v>EA</v>
      </c>
      <c r="G747" s="115"/>
      <c r="H747" s="116">
        <f t="shared" si="120"/>
        <v>0</v>
      </c>
      <c r="I747" s="115"/>
      <c r="J747" s="116">
        <f t="shared" si="121"/>
        <v>0</v>
      </c>
      <c r="K747" s="115"/>
      <c r="L747" s="116">
        <f t="shared" si="122"/>
        <v>0</v>
      </c>
      <c r="M747" s="115"/>
      <c r="N747" s="116">
        <f t="shared" si="123"/>
        <v>0</v>
      </c>
      <c r="O747" s="115"/>
      <c r="P747" s="116">
        <f t="shared" si="124"/>
        <v>0</v>
      </c>
      <c r="Q747" s="115"/>
      <c r="R747" s="116">
        <f t="shared" si="125"/>
        <v>0</v>
      </c>
      <c r="S747" s="117">
        <f t="shared" si="126"/>
        <v>0</v>
      </c>
      <c r="T747" s="118">
        <f t="shared" si="127"/>
        <v>0</v>
      </c>
      <c r="U747" s="120"/>
      <c r="V747" s="88"/>
    </row>
    <row r="748" spans="1:22" s="113" customFormat="1" ht="30" hidden="1" customHeight="1">
      <c r="A748" s="128">
        <f>'CONSTRUCTION COST ESTIMATE'!A748</f>
        <v>0</v>
      </c>
      <c r="B748" s="246">
        <f>'CONSTRUCTION COST ESTIMATE'!B748</f>
        <v>618.00199999999995</v>
      </c>
      <c r="C748" s="131" t="str">
        <f>'CONSTRUCTION COST ESTIMATE'!C748</f>
        <v>GALVAINIZED GUARDRAIL (TRIPLE CORRUGATION)</v>
      </c>
      <c r="D748" s="130">
        <f>'CONSTRUCTION COST ESTIMATE'!BA748</f>
        <v>0</v>
      </c>
      <c r="E748" s="114">
        <f>'CONSTRUCTION COST ESTIMATE'!BC748</f>
        <v>0</v>
      </c>
      <c r="F748" s="129" t="str">
        <f>'CONSTRUCTION COST ESTIMATE'!BB748</f>
        <v>LF</v>
      </c>
      <c r="G748" s="115"/>
      <c r="H748" s="116">
        <f t="shared" si="120"/>
        <v>0</v>
      </c>
      <c r="I748" s="115"/>
      <c r="J748" s="116">
        <f t="shared" si="121"/>
        <v>0</v>
      </c>
      <c r="K748" s="115"/>
      <c r="L748" s="116">
        <f t="shared" si="122"/>
        <v>0</v>
      </c>
      <c r="M748" s="115"/>
      <c r="N748" s="116">
        <f t="shared" si="123"/>
        <v>0</v>
      </c>
      <c r="O748" s="115"/>
      <c r="P748" s="116">
        <f t="shared" si="124"/>
        <v>0</v>
      </c>
      <c r="Q748" s="115"/>
      <c r="R748" s="116">
        <f t="shared" si="125"/>
        <v>0</v>
      </c>
      <c r="S748" s="117">
        <f t="shared" si="126"/>
        <v>0</v>
      </c>
      <c r="T748" s="118">
        <f t="shared" si="127"/>
        <v>0</v>
      </c>
      <c r="U748" s="120"/>
      <c r="V748" s="88"/>
    </row>
    <row r="749" spans="1:22" s="113" customFormat="1" ht="30" hidden="1" customHeight="1">
      <c r="A749" s="128">
        <f>'CONSTRUCTION COST ESTIMATE'!A749</f>
        <v>0</v>
      </c>
      <c r="B749" s="246">
        <f>'CONSTRUCTION COST ESTIMATE'!B749</f>
        <v>619.00049999999999</v>
      </c>
      <c r="C749" s="131" t="str">
        <f>'CONSTRUCTION COST ESTIMATE'!C749</f>
        <v>FLEXIBLE MARKER POST</v>
      </c>
      <c r="D749" s="130">
        <f>'CONSTRUCTION COST ESTIMATE'!BA749</f>
        <v>0</v>
      </c>
      <c r="E749" s="114">
        <f>'CONSTRUCTION COST ESTIMATE'!BC749</f>
        <v>0</v>
      </c>
      <c r="F749" s="129" t="str">
        <f>'CONSTRUCTION COST ESTIMATE'!BB749</f>
        <v>EA</v>
      </c>
      <c r="G749" s="115"/>
      <c r="H749" s="116">
        <f t="shared" si="120"/>
        <v>0</v>
      </c>
      <c r="I749" s="115"/>
      <c r="J749" s="116">
        <f t="shared" si="121"/>
        <v>0</v>
      </c>
      <c r="K749" s="115"/>
      <c r="L749" s="116">
        <f t="shared" si="122"/>
        <v>0</v>
      </c>
      <c r="M749" s="115"/>
      <c r="N749" s="116">
        <f t="shared" si="123"/>
        <v>0</v>
      </c>
      <c r="O749" s="115"/>
      <c r="P749" s="116">
        <f t="shared" si="124"/>
        <v>0</v>
      </c>
      <c r="Q749" s="115"/>
      <c r="R749" s="116">
        <f t="shared" si="125"/>
        <v>0</v>
      </c>
      <c r="S749" s="117">
        <f t="shared" si="126"/>
        <v>0</v>
      </c>
      <c r="T749" s="118">
        <f t="shared" si="127"/>
        <v>0</v>
      </c>
      <c r="U749" s="120"/>
      <c r="V749" s="88"/>
    </row>
    <row r="750" spans="1:22" s="113" customFormat="1" ht="30" hidden="1" customHeight="1">
      <c r="A750" s="128">
        <f>'CONSTRUCTION COST ESTIMATE'!A750</f>
        <v>0</v>
      </c>
      <c r="B750" s="246">
        <f>'CONSTRUCTION COST ESTIMATE'!B750</f>
        <v>619.00099999999998</v>
      </c>
      <c r="C750" s="131" t="str">
        <f>'CONSTRUCTION COST ESTIMATE'!C750</f>
        <v>K71 SELF RE-ERECTING MARKER POST</v>
      </c>
      <c r="D750" s="130">
        <f>'CONSTRUCTION COST ESTIMATE'!BA750</f>
        <v>0</v>
      </c>
      <c r="E750" s="114">
        <f>'CONSTRUCTION COST ESTIMATE'!BC750</f>
        <v>0</v>
      </c>
      <c r="F750" s="129" t="str">
        <f>'CONSTRUCTION COST ESTIMATE'!BB750</f>
        <v>EA</v>
      </c>
      <c r="G750" s="115"/>
      <c r="H750" s="116">
        <f t="shared" si="120"/>
        <v>0</v>
      </c>
      <c r="I750" s="115"/>
      <c r="J750" s="116">
        <f t="shared" si="121"/>
        <v>0</v>
      </c>
      <c r="K750" s="115"/>
      <c r="L750" s="116">
        <f t="shared" si="122"/>
        <v>0</v>
      </c>
      <c r="M750" s="115"/>
      <c r="N750" s="116">
        <f t="shared" si="123"/>
        <v>0</v>
      </c>
      <c r="O750" s="115"/>
      <c r="P750" s="116">
        <f t="shared" si="124"/>
        <v>0</v>
      </c>
      <c r="Q750" s="115"/>
      <c r="R750" s="116">
        <f t="shared" si="125"/>
        <v>0</v>
      </c>
      <c r="S750" s="117">
        <f t="shared" si="126"/>
        <v>0</v>
      </c>
      <c r="T750" s="118">
        <f t="shared" si="127"/>
        <v>0</v>
      </c>
      <c r="U750" s="120"/>
      <c r="V750" s="88"/>
    </row>
    <row r="751" spans="1:22" s="113" customFormat="1" ht="30" hidden="1" customHeight="1">
      <c r="A751" s="128">
        <f>'CONSTRUCTION COST ESTIMATE'!A751</f>
        <v>0</v>
      </c>
      <c r="B751" s="246">
        <f>'CONSTRUCTION COST ESTIMATE'!B751</f>
        <v>619.00199999999995</v>
      </c>
      <c r="C751" s="131" t="str">
        <f>'CONSTRUCTION COST ESTIMATE'!C751</f>
        <v>MARKER POST</v>
      </c>
      <c r="D751" s="130">
        <f>'CONSTRUCTION COST ESTIMATE'!BA751</f>
        <v>0</v>
      </c>
      <c r="E751" s="114">
        <f>'CONSTRUCTION COST ESTIMATE'!BC751</f>
        <v>0</v>
      </c>
      <c r="F751" s="129" t="str">
        <f>'CONSTRUCTION COST ESTIMATE'!BB751</f>
        <v>EA</v>
      </c>
      <c r="G751" s="115"/>
      <c r="H751" s="116">
        <f t="shared" si="120"/>
        <v>0</v>
      </c>
      <c r="I751" s="115"/>
      <c r="J751" s="116">
        <f t="shared" si="121"/>
        <v>0</v>
      </c>
      <c r="K751" s="115"/>
      <c r="L751" s="116">
        <f t="shared" si="122"/>
        <v>0</v>
      </c>
      <c r="M751" s="115"/>
      <c r="N751" s="116">
        <f t="shared" si="123"/>
        <v>0</v>
      </c>
      <c r="O751" s="115"/>
      <c r="P751" s="116">
        <f t="shared" si="124"/>
        <v>0</v>
      </c>
      <c r="Q751" s="115"/>
      <c r="R751" s="116">
        <f t="shared" si="125"/>
        <v>0</v>
      </c>
      <c r="S751" s="117">
        <f t="shared" si="126"/>
        <v>0</v>
      </c>
      <c r="T751" s="118">
        <f t="shared" si="127"/>
        <v>0</v>
      </c>
      <c r="U751" s="120"/>
      <c r="V751" s="88"/>
    </row>
    <row r="752" spans="1:22" s="113" customFormat="1" ht="30" hidden="1" customHeight="1">
      <c r="A752" s="128">
        <f>'CONSTRUCTION COST ESTIMATE'!A752</f>
        <v>0</v>
      </c>
      <c r="B752" s="246">
        <f>'CONSTRUCTION COST ESTIMATE'!B752</f>
        <v>619.00300000000004</v>
      </c>
      <c r="C752" s="131" t="str">
        <f>'CONSTRUCTION COST ESTIMATE'!C752</f>
        <v>PERMANENT OBJECT MARKER</v>
      </c>
      <c r="D752" s="130">
        <f>'CONSTRUCTION COST ESTIMATE'!BA752</f>
        <v>0</v>
      </c>
      <c r="E752" s="114">
        <f>'CONSTRUCTION COST ESTIMATE'!BC752</f>
        <v>0</v>
      </c>
      <c r="F752" s="129" t="str">
        <f>'CONSTRUCTION COST ESTIMATE'!BB752</f>
        <v>EA</v>
      </c>
      <c r="G752" s="115"/>
      <c r="H752" s="116">
        <f t="shared" si="120"/>
        <v>0</v>
      </c>
      <c r="I752" s="115"/>
      <c r="J752" s="116">
        <f t="shared" si="121"/>
        <v>0</v>
      </c>
      <c r="K752" s="115"/>
      <c r="L752" s="116">
        <f t="shared" si="122"/>
        <v>0</v>
      </c>
      <c r="M752" s="115"/>
      <c r="N752" s="116">
        <f t="shared" si="123"/>
        <v>0</v>
      </c>
      <c r="O752" s="115"/>
      <c r="P752" s="116">
        <f t="shared" si="124"/>
        <v>0</v>
      </c>
      <c r="Q752" s="115"/>
      <c r="R752" s="116">
        <f t="shared" si="125"/>
        <v>0</v>
      </c>
      <c r="S752" s="117">
        <f t="shared" si="126"/>
        <v>0</v>
      </c>
      <c r="T752" s="118">
        <f t="shared" si="127"/>
        <v>0</v>
      </c>
      <c r="U752" s="120"/>
      <c r="V752" s="88"/>
    </row>
    <row r="753" spans="1:22" s="113" customFormat="1" ht="30" customHeight="1">
      <c r="A753" s="134" t="str">
        <f>'CONSTRUCTION COST ESTIMATE'!A753</f>
        <v>SP 622</v>
      </c>
      <c r="B753" s="245"/>
      <c r="C753" s="142" t="str">
        <f>'CONSTRUCTION COST ESTIMATE'!C753</f>
        <v>CONSTRUCTION SURVEYING</v>
      </c>
      <c r="D753" s="143">
        <f>'CONSTRUCTION COST ESTIMATE'!BA753</f>
        <v>0</v>
      </c>
      <c r="E753" s="144">
        <f>'CONSTRUCTION COST ESTIMATE'!BC753</f>
        <v>0</v>
      </c>
      <c r="F753" s="141">
        <f>'CONSTRUCTION COST ESTIMATE'!BB753</f>
        <v>0</v>
      </c>
      <c r="G753" s="148"/>
      <c r="H753" s="149"/>
      <c r="I753" s="148"/>
      <c r="J753" s="149"/>
      <c r="K753" s="148"/>
      <c r="L753" s="149"/>
      <c r="M753" s="148"/>
      <c r="N753" s="149"/>
      <c r="O753" s="148"/>
      <c r="P753" s="149"/>
      <c r="Q753" s="148"/>
      <c r="R753" s="149"/>
      <c r="S753" s="150"/>
      <c r="T753" s="151"/>
      <c r="U753" s="120"/>
      <c r="V753" s="139" t="s">
        <v>1447</v>
      </c>
    </row>
    <row r="754" spans="1:22" s="113" customFormat="1" ht="30" hidden="1" customHeight="1">
      <c r="A754" s="128">
        <f>'CONSTRUCTION COST ESTIMATE'!A754</f>
        <v>0</v>
      </c>
      <c r="B754" s="246">
        <f>'CONSTRUCTION COST ESTIMATE'!B754</f>
        <v>622.00049999999999</v>
      </c>
      <c r="C754" s="131" t="str">
        <f>'CONSTRUCTION COST ESTIMATE'!C754</f>
        <v>CONSTRUCTION SURVEYING</v>
      </c>
      <c r="D754" s="130">
        <f>'CONSTRUCTION COST ESTIMATE'!BA754</f>
        <v>0</v>
      </c>
      <c r="E754" s="114">
        <f>'CONSTRUCTION COST ESTIMATE'!BC754</f>
        <v>0</v>
      </c>
      <c r="F754" s="129" t="str">
        <f>'CONSTRUCTION COST ESTIMATE'!BB754</f>
        <v>LS</v>
      </c>
      <c r="G754" s="115"/>
      <c r="H754" s="116">
        <f t="shared" si="120"/>
        <v>0</v>
      </c>
      <c r="I754" s="115"/>
      <c r="J754" s="116">
        <f t="shared" si="121"/>
        <v>0</v>
      </c>
      <c r="K754" s="115"/>
      <c r="L754" s="116">
        <f t="shared" si="122"/>
        <v>0</v>
      </c>
      <c r="M754" s="115"/>
      <c r="N754" s="116">
        <f t="shared" si="123"/>
        <v>0</v>
      </c>
      <c r="O754" s="115"/>
      <c r="P754" s="116">
        <f t="shared" si="124"/>
        <v>0</v>
      </c>
      <c r="Q754" s="115"/>
      <c r="R754" s="116">
        <f t="shared" si="125"/>
        <v>0</v>
      </c>
      <c r="S754" s="117">
        <f t="shared" si="126"/>
        <v>0</v>
      </c>
      <c r="T754" s="118">
        <f t="shared" si="127"/>
        <v>0</v>
      </c>
      <c r="U754" s="120"/>
      <c r="V754" s="88"/>
    </row>
    <row r="755" spans="1:22" s="113" customFormat="1" ht="30" hidden="1" customHeight="1">
      <c r="A755" s="128">
        <f>'CONSTRUCTION COST ESTIMATE'!A755</f>
        <v>0</v>
      </c>
      <c r="B755" s="246">
        <f>'CONSTRUCTION COST ESTIMATE'!B755</f>
        <v>622.00099999999998</v>
      </c>
      <c r="C755" s="131" t="str">
        <f>'CONSTRUCTION COST ESTIMATE'!C755</f>
        <v>CONSTRUCT TYPE I SURVEY MONUMENT</v>
      </c>
      <c r="D755" s="130">
        <f>'CONSTRUCTION COST ESTIMATE'!BA755</f>
        <v>0</v>
      </c>
      <c r="E755" s="114">
        <f>'CONSTRUCTION COST ESTIMATE'!BC755</f>
        <v>0</v>
      </c>
      <c r="F755" s="129" t="str">
        <f>'CONSTRUCTION COST ESTIMATE'!BB755</f>
        <v>EA</v>
      </c>
      <c r="G755" s="115"/>
      <c r="H755" s="116">
        <f t="shared" ref="H755:H756" si="128">G755*E755</f>
        <v>0</v>
      </c>
      <c r="I755" s="115"/>
      <c r="J755" s="116">
        <f t="shared" ref="J755:J756" si="129">I755*E755</f>
        <v>0</v>
      </c>
      <c r="K755" s="115"/>
      <c r="L755" s="116">
        <f t="shared" ref="L755:L756" si="130">K755*E755</f>
        <v>0</v>
      </c>
      <c r="M755" s="115"/>
      <c r="N755" s="116">
        <f t="shared" ref="N755:N756" si="131">M755*E755</f>
        <v>0</v>
      </c>
      <c r="O755" s="115"/>
      <c r="P755" s="116">
        <f t="shared" ref="P755:P756" si="132">O755*E755</f>
        <v>0</v>
      </c>
      <c r="Q755" s="115"/>
      <c r="R755" s="116">
        <f t="shared" ref="R755:R756" si="133">Q755*E755</f>
        <v>0</v>
      </c>
      <c r="S755" s="117">
        <f t="shared" ref="S755:S756" si="134">G755+I755+K755+M755+O755+Q755</f>
        <v>0</v>
      </c>
      <c r="T755" s="118">
        <f t="shared" ref="T755:T756" si="135">S755*E755</f>
        <v>0</v>
      </c>
      <c r="U755" s="120"/>
      <c r="V755" s="88"/>
    </row>
    <row r="756" spans="1:22" s="113" customFormat="1" ht="30" hidden="1" customHeight="1">
      <c r="A756" s="128">
        <f>'CONSTRUCTION COST ESTIMATE'!A756</f>
        <v>0</v>
      </c>
      <c r="B756" s="246">
        <f>'CONSTRUCTION COST ESTIMATE'!B756</f>
        <v>622.00199999999995</v>
      </c>
      <c r="C756" s="131" t="str">
        <f>'CONSTRUCTION COST ESTIMATE'!C756</f>
        <v>CONSTRUCT TYPE II-B SURVEY MONUMENT</v>
      </c>
      <c r="D756" s="130">
        <f>'CONSTRUCTION COST ESTIMATE'!BA756</f>
        <v>0</v>
      </c>
      <c r="E756" s="114">
        <f>'CONSTRUCTION COST ESTIMATE'!BC756</f>
        <v>0</v>
      </c>
      <c r="F756" s="129" t="str">
        <f>'CONSTRUCTION COST ESTIMATE'!BB756</f>
        <v>EA</v>
      </c>
      <c r="G756" s="115"/>
      <c r="H756" s="116">
        <f t="shared" si="128"/>
        <v>0</v>
      </c>
      <c r="I756" s="115"/>
      <c r="J756" s="116">
        <f t="shared" si="129"/>
        <v>0</v>
      </c>
      <c r="K756" s="115"/>
      <c r="L756" s="116">
        <f t="shared" si="130"/>
        <v>0</v>
      </c>
      <c r="M756" s="115"/>
      <c r="N756" s="116">
        <f t="shared" si="131"/>
        <v>0</v>
      </c>
      <c r="O756" s="115"/>
      <c r="P756" s="116">
        <f t="shared" si="132"/>
        <v>0</v>
      </c>
      <c r="Q756" s="115"/>
      <c r="R756" s="116">
        <f t="shared" si="133"/>
        <v>0</v>
      </c>
      <c r="S756" s="117">
        <f t="shared" si="134"/>
        <v>0</v>
      </c>
      <c r="T756" s="118">
        <f t="shared" si="135"/>
        <v>0</v>
      </c>
      <c r="U756" s="120"/>
      <c r="V756" s="88"/>
    </row>
    <row r="757" spans="1:22" s="113" customFormat="1" ht="30" customHeight="1">
      <c r="A757" s="134" t="str">
        <f>'CONSTRUCTION COST ESTIMATE'!A757</f>
        <v>SP 623</v>
      </c>
      <c r="B757" s="245"/>
      <c r="C757" s="142" t="str">
        <f>'CONSTRUCTION COST ESTIMATE'!C757</f>
        <v>TRAFFIC SIGNAL &amp; STREET LIGHT</v>
      </c>
      <c r="D757" s="143">
        <f>'CONSTRUCTION COST ESTIMATE'!BA757</f>
        <v>0</v>
      </c>
      <c r="E757" s="144">
        <f>'CONSTRUCTION COST ESTIMATE'!BC757</f>
        <v>0</v>
      </c>
      <c r="F757" s="141">
        <f>'CONSTRUCTION COST ESTIMATE'!BB757</f>
        <v>0</v>
      </c>
      <c r="G757" s="148"/>
      <c r="H757" s="149"/>
      <c r="I757" s="148"/>
      <c r="J757" s="149"/>
      <c r="K757" s="148"/>
      <c r="L757" s="149"/>
      <c r="M757" s="148"/>
      <c r="N757" s="149"/>
      <c r="O757" s="148"/>
      <c r="P757" s="149"/>
      <c r="Q757" s="148"/>
      <c r="R757" s="149"/>
      <c r="S757" s="150"/>
      <c r="T757" s="151"/>
      <c r="U757" s="120"/>
      <c r="V757" s="139" t="s">
        <v>1447</v>
      </c>
    </row>
    <row r="758" spans="1:22" s="113" customFormat="1" ht="30" hidden="1" customHeight="1">
      <c r="A758" s="128">
        <f>'CONSTRUCTION COST ESTIMATE'!A758</f>
        <v>0</v>
      </c>
      <c r="B758" s="246">
        <f>'CONSTRUCTION COST ESTIMATE'!B758</f>
        <v>623.00049999999999</v>
      </c>
      <c r="C758" s="131" t="str">
        <f>'CONSTRUCTION COST ESTIMATE'!C758</f>
        <v>1-1/4-INCH CONDUIT WITH 1-#8 AWG BARE TRACER WIRE AND PULL STRING</v>
      </c>
      <c r="D758" s="130">
        <f>'CONSTRUCTION COST ESTIMATE'!BA758</f>
        <v>0</v>
      </c>
      <c r="E758" s="114">
        <f>'CONSTRUCTION COST ESTIMATE'!BC758</f>
        <v>0</v>
      </c>
      <c r="F758" s="129" t="str">
        <f>'CONSTRUCTION COST ESTIMATE'!BB758</f>
        <v>LF</v>
      </c>
      <c r="G758" s="115"/>
      <c r="H758" s="116">
        <f t="shared" si="120"/>
        <v>0</v>
      </c>
      <c r="I758" s="115"/>
      <c r="J758" s="116">
        <f t="shared" si="121"/>
        <v>0</v>
      </c>
      <c r="K758" s="115"/>
      <c r="L758" s="116">
        <f t="shared" si="122"/>
        <v>0</v>
      </c>
      <c r="M758" s="115"/>
      <c r="N758" s="116">
        <f t="shared" si="123"/>
        <v>0</v>
      </c>
      <c r="O758" s="115"/>
      <c r="P758" s="116">
        <f t="shared" si="124"/>
        <v>0</v>
      </c>
      <c r="Q758" s="115"/>
      <c r="R758" s="116">
        <f t="shared" si="125"/>
        <v>0</v>
      </c>
      <c r="S758" s="117">
        <f t="shared" si="126"/>
        <v>0</v>
      </c>
      <c r="T758" s="118">
        <f t="shared" si="127"/>
        <v>0</v>
      </c>
      <c r="U758" s="120"/>
      <c r="V758" s="88"/>
    </row>
    <row r="759" spans="1:22" s="113" customFormat="1" ht="30" hidden="1" customHeight="1">
      <c r="A759" s="128">
        <f>'CONSTRUCTION COST ESTIMATE'!A759</f>
        <v>0</v>
      </c>
      <c r="B759" s="246">
        <f>'CONSTRUCTION COST ESTIMATE'!B759</f>
        <v>623.00099999999998</v>
      </c>
      <c r="C759" s="131" t="str">
        <f>'CONSTRUCTION COST ESTIMATE'!C759</f>
        <v>1-1/4-INCH CONDUIT WITH 2-#4 THW AND 1-#8 THW STREETLIGHTING CONDUCTORS</v>
      </c>
      <c r="D759" s="130">
        <f>'CONSTRUCTION COST ESTIMATE'!BA759</f>
        <v>0</v>
      </c>
      <c r="E759" s="114">
        <f>'CONSTRUCTION COST ESTIMATE'!BC759</f>
        <v>0</v>
      </c>
      <c r="F759" s="129" t="str">
        <f>'CONSTRUCTION COST ESTIMATE'!BB759</f>
        <v>LF</v>
      </c>
      <c r="G759" s="115"/>
      <c r="H759" s="116">
        <f t="shared" si="120"/>
        <v>0</v>
      </c>
      <c r="I759" s="115"/>
      <c r="J759" s="116">
        <f t="shared" si="121"/>
        <v>0</v>
      </c>
      <c r="K759" s="115"/>
      <c r="L759" s="116">
        <f t="shared" si="122"/>
        <v>0</v>
      </c>
      <c r="M759" s="115"/>
      <c r="N759" s="116">
        <f t="shared" si="123"/>
        <v>0</v>
      </c>
      <c r="O759" s="115"/>
      <c r="P759" s="116">
        <f t="shared" si="124"/>
        <v>0</v>
      </c>
      <c r="Q759" s="115"/>
      <c r="R759" s="116">
        <f t="shared" si="125"/>
        <v>0</v>
      </c>
      <c r="S759" s="117">
        <f t="shared" si="126"/>
        <v>0</v>
      </c>
      <c r="T759" s="118">
        <f t="shared" si="127"/>
        <v>0</v>
      </c>
      <c r="U759" s="120"/>
      <c r="V759" s="88"/>
    </row>
    <row r="760" spans="1:22" s="113" customFormat="1" ht="30" hidden="1" customHeight="1">
      <c r="A760" s="128">
        <f>'CONSTRUCTION COST ESTIMATE'!A760</f>
        <v>0</v>
      </c>
      <c r="B760" s="246">
        <f>'CONSTRUCTION COST ESTIMATE'!B760</f>
        <v>623.00199999999995</v>
      </c>
      <c r="C760" s="131" t="str">
        <f>'CONSTRUCTION COST ESTIMATE'!C760</f>
        <v>1-1/4-INCH CONDUIT WITH (SPECIFY CONDUCTORS)</v>
      </c>
      <c r="D760" s="130">
        <f>'CONSTRUCTION COST ESTIMATE'!BA760</f>
        <v>0</v>
      </c>
      <c r="E760" s="114">
        <f>'CONSTRUCTION COST ESTIMATE'!BC760</f>
        <v>0</v>
      </c>
      <c r="F760" s="129" t="str">
        <f>'CONSTRUCTION COST ESTIMATE'!BB760</f>
        <v>LF</v>
      </c>
      <c r="G760" s="115"/>
      <c r="H760" s="116">
        <f t="shared" si="120"/>
        <v>0</v>
      </c>
      <c r="I760" s="115"/>
      <c r="J760" s="116">
        <f t="shared" si="121"/>
        <v>0</v>
      </c>
      <c r="K760" s="115"/>
      <c r="L760" s="116">
        <f t="shared" si="122"/>
        <v>0</v>
      </c>
      <c r="M760" s="115"/>
      <c r="N760" s="116">
        <f t="shared" si="123"/>
        <v>0</v>
      </c>
      <c r="O760" s="115"/>
      <c r="P760" s="116">
        <f t="shared" si="124"/>
        <v>0</v>
      </c>
      <c r="Q760" s="115"/>
      <c r="R760" s="116">
        <f t="shared" si="125"/>
        <v>0</v>
      </c>
      <c r="S760" s="117">
        <f t="shared" si="126"/>
        <v>0</v>
      </c>
      <c r="T760" s="118">
        <f t="shared" si="127"/>
        <v>0</v>
      </c>
      <c r="U760" s="120"/>
      <c r="V760" s="88"/>
    </row>
    <row r="761" spans="1:22" s="113" customFormat="1" ht="30" hidden="1" customHeight="1">
      <c r="A761" s="128">
        <f>'CONSTRUCTION COST ESTIMATE'!A761</f>
        <v>0</v>
      </c>
      <c r="B761" s="246">
        <f>'CONSTRUCTION COST ESTIMATE'!B761</f>
        <v>623.00300000000004</v>
      </c>
      <c r="C761" s="131" t="str">
        <f>'CONSTRUCTION COST ESTIMATE'!C761</f>
        <v>2 INCH CONDUIT WITH 1-#8 AWG BARE TRACER WIRE AND PULL STRING</v>
      </c>
      <c r="D761" s="130">
        <f>'CONSTRUCTION COST ESTIMATE'!BA761</f>
        <v>0</v>
      </c>
      <c r="E761" s="114">
        <f>'CONSTRUCTION COST ESTIMATE'!BC761</f>
        <v>0</v>
      </c>
      <c r="F761" s="129" t="str">
        <f>'CONSTRUCTION COST ESTIMATE'!BB761</f>
        <v>LF</v>
      </c>
      <c r="G761" s="115"/>
      <c r="H761" s="116">
        <f t="shared" si="120"/>
        <v>0</v>
      </c>
      <c r="I761" s="115"/>
      <c r="J761" s="116">
        <f t="shared" si="121"/>
        <v>0</v>
      </c>
      <c r="K761" s="115"/>
      <c r="L761" s="116">
        <f t="shared" si="122"/>
        <v>0</v>
      </c>
      <c r="M761" s="115"/>
      <c r="N761" s="116">
        <f t="shared" si="123"/>
        <v>0</v>
      </c>
      <c r="O761" s="115"/>
      <c r="P761" s="116">
        <f t="shared" si="124"/>
        <v>0</v>
      </c>
      <c r="Q761" s="115"/>
      <c r="R761" s="116">
        <f t="shared" si="125"/>
        <v>0</v>
      </c>
      <c r="S761" s="117">
        <f t="shared" si="126"/>
        <v>0</v>
      </c>
      <c r="T761" s="118">
        <f t="shared" si="127"/>
        <v>0</v>
      </c>
      <c r="U761" s="120"/>
      <c r="V761" s="88"/>
    </row>
    <row r="762" spans="1:22" s="113" customFormat="1" ht="30" hidden="1" customHeight="1">
      <c r="A762" s="128">
        <f>'CONSTRUCTION COST ESTIMATE'!A762</f>
        <v>0</v>
      </c>
      <c r="B762" s="246">
        <f>'CONSTRUCTION COST ESTIMATE'!B762</f>
        <v>623.00400000000002</v>
      </c>
      <c r="C762" s="131" t="str">
        <f>'CONSTRUCTION COST ESTIMATE'!C762</f>
        <v>2 INCH PVC CONDUIT WITH 2-#4 THW AND 1-#8 THW STREETLIGHTING CONDUCTORS</v>
      </c>
      <c r="D762" s="130">
        <f>'CONSTRUCTION COST ESTIMATE'!BA762</f>
        <v>0</v>
      </c>
      <c r="E762" s="114">
        <f>'CONSTRUCTION COST ESTIMATE'!BC762</f>
        <v>0</v>
      </c>
      <c r="F762" s="129" t="str">
        <f>'CONSTRUCTION COST ESTIMATE'!BB762</f>
        <v>LF</v>
      </c>
      <c r="G762" s="115"/>
      <c r="H762" s="116">
        <f t="shared" si="120"/>
        <v>0</v>
      </c>
      <c r="I762" s="115"/>
      <c r="J762" s="116">
        <f t="shared" si="121"/>
        <v>0</v>
      </c>
      <c r="K762" s="115"/>
      <c r="L762" s="116">
        <f t="shared" si="122"/>
        <v>0</v>
      </c>
      <c r="M762" s="115"/>
      <c r="N762" s="116">
        <f t="shared" si="123"/>
        <v>0</v>
      </c>
      <c r="O762" s="115"/>
      <c r="P762" s="116">
        <f t="shared" si="124"/>
        <v>0</v>
      </c>
      <c r="Q762" s="115"/>
      <c r="R762" s="116">
        <f t="shared" si="125"/>
        <v>0</v>
      </c>
      <c r="S762" s="117">
        <f t="shared" si="126"/>
        <v>0</v>
      </c>
      <c r="T762" s="118">
        <f t="shared" si="127"/>
        <v>0</v>
      </c>
      <c r="U762" s="120"/>
      <c r="V762" s="88"/>
    </row>
    <row r="763" spans="1:22" s="113" customFormat="1" ht="30" hidden="1" customHeight="1">
      <c r="A763" s="128">
        <f>'CONSTRUCTION COST ESTIMATE'!A763</f>
        <v>0</v>
      </c>
      <c r="B763" s="246">
        <f>'CONSTRUCTION COST ESTIMATE'!B763</f>
        <v>623.005</v>
      </c>
      <c r="C763" s="131" t="str">
        <f>'CONSTRUCTION COST ESTIMATE'!C763</f>
        <v>2-INCH PVC CONDUIT WITH 2-#6 THW AND 1-#8 THW RECEPTACLE CONDUCTORS</v>
      </c>
      <c r="D763" s="130">
        <f>'CONSTRUCTION COST ESTIMATE'!BA763</f>
        <v>0</v>
      </c>
      <c r="E763" s="114">
        <f>'CONSTRUCTION COST ESTIMATE'!BC763</f>
        <v>0</v>
      </c>
      <c r="F763" s="129" t="str">
        <f>'CONSTRUCTION COST ESTIMATE'!BB763</f>
        <v>LF</v>
      </c>
      <c r="G763" s="115"/>
      <c r="H763" s="116">
        <f t="shared" si="120"/>
        <v>0</v>
      </c>
      <c r="I763" s="115"/>
      <c r="J763" s="116">
        <f t="shared" si="121"/>
        <v>0</v>
      </c>
      <c r="K763" s="115"/>
      <c r="L763" s="116">
        <f t="shared" si="122"/>
        <v>0</v>
      </c>
      <c r="M763" s="115"/>
      <c r="N763" s="116">
        <f t="shared" si="123"/>
        <v>0</v>
      </c>
      <c r="O763" s="115"/>
      <c r="P763" s="116">
        <f t="shared" si="124"/>
        <v>0</v>
      </c>
      <c r="Q763" s="115"/>
      <c r="R763" s="116">
        <f t="shared" si="125"/>
        <v>0</v>
      </c>
      <c r="S763" s="117">
        <f t="shared" si="126"/>
        <v>0</v>
      </c>
      <c r="T763" s="118">
        <f t="shared" si="127"/>
        <v>0</v>
      </c>
      <c r="U763" s="120"/>
      <c r="V763" s="88"/>
    </row>
    <row r="764" spans="1:22" s="113" customFormat="1" ht="30" hidden="1" customHeight="1">
      <c r="A764" s="128">
        <f>'CONSTRUCTION COST ESTIMATE'!A764</f>
        <v>0</v>
      </c>
      <c r="B764" s="246">
        <f>'CONSTRUCTION COST ESTIMATE'!B764</f>
        <v>623.00599999999997</v>
      </c>
      <c r="C764" s="131" t="str">
        <f>'CONSTRUCTION COST ESTIMATE'!C764</f>
        <v>2 INCH PVC CONDUIT WITH (SPECIFY CONDUCTORS)</v>
      </c>
      <c r="D764" s="130">
        <f>'CONSTRUCTION COST ESTIMATE'!BA764</f>
        <v>0</v>
      </c>
      <c r="E764" s="114">
        <f>'CONSTRUCTION COST ESTIMATE'!BC764</f>
        <v>0</v>
      </c>
      <c r="F764" s="129" t="str">
        <f>'CONSTRUCTION COST ESTIMATE'!BB764</f>
        <v>LF</v>
      </c>
      <c r="G764" s="115"/>
      <c r="H764" s="116">
        <f t="shared" si="120"/>
        <v>0</v>
      </c>
      <c r="I764" s="115"/>
      <c r="J764" s="116">
        <f t="shared" si="121"/>
        <v>0</v>
      </c>
      <c r="K764" s="115"/>
      <c r="L764" s="116">
        <f t="shared" si="122"/>
        <v>0</v>
      </c>
      <c r="M764" s="115"/>
      <c r="N764" s="116">
        <f t="shared" si="123"/>
        <v>0</v>
      </c>
      <c r="O764" s="115"/>
      <c r="P764" s="116">
        <f t="shared" si="124"/>
        <v>0</v>
      </c>
      <c r="Q764" s="115"/>
      <c r="R764" s="116">
        <f t="shared" si="125"/>
        <v>0</v>
      </c>
      <c r="S764" s="117">
        <f t="shared" si="126"/>
        <v>0</v>
      </c>
      <c r="T764" s="118">
        <f t="shared" si="127"/>
        <v>0</v>
      </c>
      <c r="U764" s="120"/>
      <c r="V764" s="88"/>
    </row>
    <row r="765" spans="1:22" s="113" customFormat="1" ht="30" hidden="1" customHeight="1">
      <c r="A765" s="128">
        <f>'CONSTRUCTION COST ESTIMATE'!A765</f>
        <v>0</v>
      </c>
      <c r="B765" s="246">
        <f>'CONSTRUCTION COST ESTIMATE'!B765</f>
        <v>623.00699999999995</v>
      </c>
      <c r="C765" s="131" t="str">
        <f>'CONSTRUCTION COST ESTIMATE'!C765</f>
        <v>3 INCH CONDUIT WITH 1-#8 AWG BARE TRACER WIRE AND PULL STRING</v>
      </c>
      <c r="D765" s="130">
        <f>'CONSTRUCTION COST ESTIMATE'!BA765</f>
        <v>0</v>
      </c>
      <c r="E765" s="114">
        <f>'CONSTRUCTION COST ESTIMATE'!BC765</f>
        <v>0</v>
      </c>
      <c r="F765" s="129" t="str">
        <f>'CONSTRUCTION COST ESTIMATE'!BB765</f>
        <v>LF</v>
      </c>
      <c r="G765" s="115"/>
      <c r="H765" s="116">
        <f t="shared" si="120"/>
        <v>0</v>
      </c>
      <c r="I765" s="115"/>
      <c r="J765" s="116">
        <f t="shared" si="121"/>
        <v>0</v>
      </c>
      <c r="K765" s="115"/>
      <c r="L765" s="116">
        <f t="shared" si="122"/>
        <v>0</v>
      </c>
      <c r="M765" s="115"/>
      <c r="N765" s="116">
        <f t="shared" si="123"/>
        <v>0</v>
      </c>
      <c r="O765" s="115"/>
      <c r="P765" s="116">
        <f t="shared" si="124"/>
        <v>0</v>
      </c>
      <c r="Q765" s="115"/>
      <c r="R765" s="116">
        <f t="shared" si="125"/>
        <v>0</v>
      </c>
      <c r="S765" s="117">
        <f t="shared" si="126"/>
        <v>0</v>
      </c>
      <c r="T765" s="118">
        <f t="shared" si="127"/>
        <v>0</v>
      </c>
      <c r="U765" s="120"/>
      <c r="V765" s="88"/>
    </row>
    <row r="766" spans="1:22" s="113" customFormat="1" ht="30" hidden="1" customHeight="1">
      <c r="A766" s="128">
        <f>'CONSTRUCTION COST ESTIMATE'!A766</f>
        <v>0</v>
      </c>
      <c r="B766" s="246">
        <f>'CONSTRUCTION COST ESTIMATE'!B766</f>
        <v>623.00800000000004</v>
      </c>
      <c r="C766" s="131" t="str">
        <f>'CONSTRUCTION COST ESTIMATE'!C766</f>
        <v>3 INCH CONDUIT WITH (SPECIFY CONDUCTORS)</v>
      </c>
      <c r="D766" s="130">
        <f>'CONSTRUCTION COST ESTIMATE'!BA766</f>
        <v>0</v>
      </c>
      <c r="E766" s="114">
        <f>'CONSTRUCTION COST ESTIMATE'!BC766</f>
        <v>0</v>
      </c>
      <c r="F766" s="129" t="str">
        <f>'CONSTRUCTION COST ESTIMATE'!BB766</f>
        <v>LF</v>
      </c>
      <c r="G766" s="115"/>
      <c r="H766" s="116">
        <f t="shared" si="120"/>
        <v>0</v>
      </c>
      <c r="I766" s="115"/>
      <c r="J766" s="116">
        <f t="shared" si="121"/>
        <v>0</v>
      </c>
      <c r="K766" s="115"/>
      <c r="L766" s="116">
        <f t="shared" si="122"/>
        <v>0</v>
      </c>
      <c r="M766" s="115"/>
      <c r="N766" s="116">
        <f t="shared" si="123"/>
        <v>0</v>
      </c>
      <c r="O766" s="115"/>
      <c r="P766" s="116">
        <f t="shared" si="124"/>
        <v>0</v>
      </c>
      <c r="Q766" s="115"/>
      <c r="R766" s="116">
        <f t="shared" si="125"/>
        <v>0</v>
      </c>
      <c r="S766" s="117">
        <f t="shared" si="126"/>
        <v>0</v>
      </c>
      <c r="T766" s="118">
        <f t="shared" si="127"/>
        <v>0</v>
      </c>
      <c r="U766" s="120"/>
      <c r="V766" s="88"/>
    </row>
    <row r="767" spans="1:22" s="113" customFormat="1" ht="30" hidden="1" customHeight="1">
      <c r="A767" s="128">
        <f>'CONSTRUCTION COST ESTIMATE'!A767</f>
        <v>0</v>
      </c>
      <c r="B767" s="246">
        <f>'CONSTRUCTION COST ESTIMATE'!B767</f>
        <v>623.01</v>
      </c>
      <c r="C767" s="131" t="str">
        <f>'CONSTRUCTION COST ESTIMATE'!C767</f>
        <v>4 INCH CONDUIT WITH HERCULINE TRACEABLE PULL TAPE</v>
      </c>
      <c r="D767" s="130">
        <f>'CONSTRUCTION COST ESTIMATE'!BA767</f>
        <v>0</v>
      </c>
      <c r="E767" s="114">
        <f>'CONSTRUCTION COST ESTIMATE'!BC767</f>
        <v>0</v>
      </c>
      <c r="F767" s="129" t="str">
        <f>'CONSTRUCTION COST ESTIMATE'!BB767</f>
        <v>LF</v>
      </c>
      <c r="G767" s="115"/>
      <c r="H767" s="116">
        <f t="shared" si="120"/>
        <v>0</v>
      </c>
      <c r="I767" s="115"/>
      <c r="J767" s="116">
        <f t="shared" si="121"/>
        <v>0</v>
      </c>
      <c r="K767" s="115"/>
      <c r="L767" s="116">
        <f t="shared" si="122"/>
        <v>0</v>
      </c>
      <c r="M767" s="115"/>
      <c r="N767" s="116">
        <f t="shared" si="123"/>
        <v>0</v>
      </c>
      <c r="O767" s="115"/>
      <c r="P767" s="116">
        <f t="shared" si="124"/>
        <v>0</v>
      </c>
      <c r="Q767" s="115"/>
      <c r="R767" s="116">
        <f t="shared" si="125"/>
        <v>0</v>
      </c>
      <c r="S767" s="117">
        <f t="shared" si="126"/>
        <v>0</v>
      </c>
      <c r="T767" s="118">
        <f t="shared" si="127"/>
        <v>0</v>
      </c>
      <c r="U767" s="120"/>
      <c r="V767" s="88"/>
    </row>
    <row r="768" spans="1:22" s="113" customFormat="1" ht="30" hidden="1" customHeight="1">
      <c r="A768" s="128">
        <f>'CONSTRUCTION COST ESTIMATE'!A768</f>
        <v>0</v>
      </c>
      <c r="B768" s="246">
        <f>'CONSTRUCTION COST ESTIMATE'!B768</f>
        <v>623.01099999999997</v>
      </c>
      <c r="C768" s="131" t="str">
        <f>'CONSTRUCTION COST ESTIMATE'!C768</f>
        <v>4 INCH CONDUIT WITH 72-STRAND FIBER OPTIC CABLE</v>
      </c>
      <c r="D768" s="130">
        <f>'CONSTRUCTION COST ESTIMATE'!BA768</f>
        <v>0</v>
      </c>
      <c r="E768" s="114">
        <f>'CONSTRUCTION COST ESTIMATE'!BC768</f>
        <v>0</v>
      </c>
      <c r="F768" s="129" t="str">
        <f>'CONSTRUCTION COST ESTIMATE'!BB768</f>
        <v>LF</v>
      </c>
      <c r="G768" s="115"/>
      <c r="H768" s="116">
        <f t="shared" si="120"/>
        <v>0</v>
      </c>
      <c r="I768" s="115"/>
      <c r="J768" s="116">
        <f t="shared" si="121"/>
        <v>0</v>
      </c>
      <c r="K768" s="115"/>
      <c r="L768" s="116">
        <f t="shared" si="122"/>
        <v>0</v>
      </c>
      <c r="M768" s="115"/>
      <c r="N768" s="116">
        <f t="shared" si="123"/>
        <v>0</v>
      </c>
      <c r="O768" s="115"/>
      <c r="P768" s="116">
        <f t="shared" si="124"/>
        <v>0</v>
      </c>
      <c r="Q768" s="115"/>
      <c r="R768" s="116">
        <f t="shared" si="125"/>
        <v>0</v>
      </c>
      <c r="S768" s="117">
        <f t="shared" si="126"/>
        <v>0</v>
      </c>
      <c r="T768" s="118">
        <f t="shared" si="127"/>
        <v>0</v>
      </c>
      <c r="U768" s="120"/>
      <c r="V768" s="88"/>
    </row>
    <row r="769" spans="1:22" s="113" customFormat="1" ht="30" hidden="1" customHeight="1">
      <c r="A769" s="128">
        <f>'CONSTRUCTION COST ESTIMATE'!A769</f>
        <v>0</v>
      </c>
      <c r="B769" s="246">
        <f>'CONSTRUCTION COST ESTIMATE'!B769</f>
        <v>623.01199999999994</v>
      </c>
      <c r="C769" s="131" t="str">
        <f>'CONSTRUCTION COST ESTIMATE'!C769</f>
        <v>4 INCH CONDUIT WITH 144-STRAND FIBER OPTIC CABLE</v>
      </c>
      <c r="D769" s="130">
        <f>'CONSTRUCTION COST ESTIMATE'!BA769</f>
        <v>0</v>
      </c>
      <c r="E769" s="114">
        <f>'CONSTRUCTION COST ESTIMATE'!BC769</f>
        <v>0</v>
      </c>
      <c r="F769" s="129" t="str">
        <f>'CONSTRUCTION COST ESTIMATE'!BB769</f>
        <v>LF</v>
      </c>
      <c r="G769" s="115"/>
      <c r="H769" s="116">
        <f t="shared" si="120"/>
        <v>0</v>
      </c>
      <c r="I769" s="115"/>
      <c r="J769" s="116">
        <f t="shared" si="121"/>
        <v>0</v>
      </c>
      <c r="K769" s="115"/>
      <c r="L769" s="116">
        <f t="shared" si="122"/>
        <v>0</v>
      </c>
      <c r="M769" s="115"/>
      <c r="N769" s="116">
        <f t="shared" si="123"/>
        <v>0</v>
      </c>
      <c r="O769" s="115"/>
      <c r="P769" s="116">
        <f t="shared" si="124"/>
        <v>0</v>
      </c>
      <c r="Q769" s="115"/>
      <c r="R769" s="116">
        <f t="shared" si="125"/>
        <v>0</v>
      </c>
      <c r="S769" s="117">
        <f t="shared" si="126"/>
        <v>0</v>
      </c>
      <c r="T769" s="118">
        <f t="shared" si="127"/>
        <v>0</v>
      </c>
      <c r="U769" s="120"/>
      <c r="V769" s="88"/>
    </row>
    <row r="770" spans="1:22" s="113" customFormat="1" ht="30" hidden="1" customHeight="1">
      <c r="A770" s="128">
        <f>'CONSTRUCTION COST ESTIMATE'!A770</f>
        <v>0</v>
      </c>
      <c r="B770" s="246">
        <f>'CONSTRUCTION COST ESTIMATE'!B770</f>
        <v>623.01300000000003</v>
      </c>
      <c r="C770" s="131" t="str">
        <f>'CONSTRUCTION COST ESTIMATE'!C770</f>
        <v>4 INCH CONDUIT WITH 6-PAIR, REA SPECIFICATION PE-39, NO. 22 AWG TWISTED WIRE PAIR CABLE</v>
      </c>
      <c r="D770" s="130">
        <f>'CONSTRUCTION COST ESTIMATE'!BA770</f>
        <v>0</v>
      </c>
      <c r="E770" s="114">
        <f>'CONSTRUCTION COST ESTIMATE'!BC770</f>
        <v>0</v>
      </c>
      <c r="F770" s="129" t="str">
        <f>'CONSTRUCTION COST ESTIMATE'!BB770</f>
        <v>LF</v>
      </c>
      <c r="G770" s="115"/>
      <c r="H770" s="116">
        <f t="shared" si="120"/>
        <v>0</v>
      </c>
      <c r="I770" s="115"/>
      <c r="J770" s="116">
        <f t="shared" si="121"/>
        <v>0</v>
      </c>
      <c r="K770" s="115"/>
      <c r="L770" s="116">
        <f t="shared" si="122"/>
        <v>0</v>
      </c>
      <c r="M770" s="115"/>
      <c r="N770" s="116">
        <f t="shared" si="123"/>
        <v>0</v>
      </c>
      <c r="O770" s="115"/>
      <c r="P770" s="116">
        <f t="shared" si="124"/>
        <v>0</v>
      </c>
      <c r="Q770" s="115"/>
      <c r="R770" s="116">
        <f t="shared" si="125"/>
        <v>0</v>
      </c>
      <c r="S770" s="117">
        <f t="shared" si="126"/>
        <v>0</v>
      </c>
      <c r="T770" s="118">
        <f t="shared" si="127"/>
        <v>0</v>
      </c>
      <c r="U770" s="120"/>
      <c r="V770" s="88"/>
    </row>
    <row r="771" spans="1:22" s="113" customFormat="1" ht="30" hidden="1" customHeight="1">
      <c r="A771" s="128">
        <f>'CONSTRUCTION COST ESTIMATE'!A771</f>
        <v>0</v>
      </c>
      <c r="B771" s="246">
        <f>'CONSTRUCTION COST ESTIMATE'!B771</f>
        <v>623.01400000000001</v>
      </c>
      <c r="C771" s="131" t="str">
        <f>'CONSTRUCTION COST ESTIMATE'!C771</f>
        <v>4 INCH CONDUIT WITH (SPECIFY CONDUCTORS)</v>
      </c>
      <c r="D771" s="130">
        <f>'CONSTRUCTION COST ESTIMATE'!BA771</f>
        <v>0</v>
      </c>
      <c r="E771" s="114">
        <f>'CONSTRUCTION COST ESTIMATE'!BC771</f>
        <v>0</v>
      </c>
      <c r="F771" s="129" t="str">
        <f>'CONSTRUCTION COST ESTIMATE'!BB771</f>
        <v>LF</v>
      </c>
      <c r="G771" s="115"/>
      <c r="H771" s="116">
        <f t="shared" si="120"/>
        <v>0</v>
      </c>
      <c r="I771" s="115"/>
      <c r="J771" s="116">
        <f t="shared" si="121"/>
        <v>0</v>
      </c>
      <c r="K771" s="115"/>
      <c r="L771" s="116">
        <f t="shared" si="122"/>
        <v>0</v>
      </c>
      <c r="M771" s="115"/>
      <c r="N771" s="116">
        <f t="shared" si="123"/>
        <v>0</v>
      </c>
      <c r="O771" s="115"/>
      <c r="P771" s="116">
        <f t="shared" si="124"/>
        <v>0</v>
      </c>
      <c r="Q771" s="115"/>
      <c r="R771" s="116">
        <f t="shared" si="125"/>
        <v>0</v>
      </c>
      <c r="S771" s="117">
        <f t="shared" si="126"/>
        <v>0</v>
      </c>
      <c r="T771" s="118">
        <f t="shared" si="127"/>
        <v>0</v>
      </c>
      <c r="U771" s="120"/>
      <c r="V771" s="88"/>
    </row>
    <row r="772" spans="1:22" s="113" customFormat="1" ht="30" hidden="1" customHeight="1">
      <c r="A772" s="128">
        <f>'CONSTRUCTION COST ESTIMATE'!A772</f>
        <v>0</v>
      </c>
      <c r="B772" s="246">
        <f>'CONSTRUCTION COST ESTIMATE'!B772</f>
        <v>623.01499999999999</v>
      </c>
      <c r="C772" s="131" t="str">
        <f>'CONSTRUCTION COST ESTIMATE'!C772</f>
        <v xml:space="preserve">NO. 1/0 AWG THW CONDUCTOR </v>
      </c>
      <c r="D772" s="130">
        <f>'CONSTRUCTION COST ESTIMATE'!BA772</f>
        <v>0</v>
      </c>
      <c r="E772" s="114">
        <f>'CONSTRUCTION COST ESTIMATE'!BC772</f>
        <v>0</v>
      </c>
      <c r="F772" s="129" t="str">
        <f>'CONSTRUCTION COST ESTIMATE'!BB772</f>
        <v>LF</v>
      </c>
      <c r="G772" s="115"/>
      <c r="H772" s="116">
        <f t="shared" si="120"/>
        <v>0</v>
      </c>
      <c r="I772" s="115"/>
      <c r="J772" s="116">
        <f t="shared" si="121"/>
        <v>0</v>
      </c>
      <c r="K772" s="115"/>
      <c r="L772" s="116">
        <f t="shared" si="122"/>
        <v>0</v>
      </c>
      <c r="M772" s="115"/>
      <c r="N772" s="116">
        <f t="shared" si="123"/>
        <v>0</v>
      </c>
      <c r="O772" s="115"/>
      <c r="P772" s="116">
        <f t="shared" si="124"/>
        <v>0</v>
      </c>
      <c r="Q772" s="115"/>
      <c r="R772" s="116">
        <f t="shared" si="125"/>
        <v>0</v>
      </c>
      <c r="S772" s="117">
        <f t="shared" si="126"/>
        <v>0</v>
      </c>
      <c r="T772" s="118">
        <f t="shared" si="127"/>
        <v>0</v>
      </c>
      <c r="U772" s="120"/>
      <c r="V772" s="88"/>
    </row>
    <row r="773" spans="1:22" s="113" customFormat="1" ht="30" hidden="1" customHeight="1">
      <c r="A773" s="128">
        <f>'CONSTRUCTION COST ESTIMATE'!A773</f>
        <v>0</v>
      </c>
      <c r="B773" s="246">
        <f>'CONSTRUCTION COST ESTIMATE'!B773</f>
        <v>623.01599999999996</v>
      </c>
      <c r="C773" s="131" t="str">
        <f>'CONSTRUCTION COST ESTIMATE'!C773</f>
        <v xml:space="preserve">NO. 4 AWG THW CONDUCTOR </v>
      </c>
      <c r="D773" s="130">
        <f>'CONSTRUCTION COST ESTIMATE'!BA773</f>
        <v>0</v>
      </c>
      <c r="E773" s="114">
        <f>'CONSTRUCTION COST ESTIMATE'!BC773</f>
        <v>0</v>
      </c>
      <c r="F773" s="129" t="str">
        <f>'CONSTRUCTION COST ESTIMATE'!BB773</f>
        <v>LF</v>
      </c>
      <c r="G773" s="115"/>
      <c r="H773" s="116">
        <f t="shared" si="120"/>
        <v>0</v>
      </c>
      <c r="I773" s="115"/>
      <c r="J773" s="116">
        <f t="shared" si="121"/>
        <v>0</v>
      </c>
      <c r="K773" s="115"/>
      <c r="L773" s="116">
        <f t="shared" si="122"/>
        <v>0</v>
      </c>
      <c r="M773" s="115"/>
      <c r="N773" s="116">
        <f t="shared" si="123"/>
        <v>0</v>
      </c>
      <c r="O773" s="115"/>
      <c r="P773" s="116">
        <f t="shared" si="124"/>
        <v>0</v>
      </c>
      <c r="Q773" s="115"/>
      <c r="R773" s="116">
        <f t="shared" si="125"/>
        <v>0</v>
      </c>
      <c r="S773" s="117">
        <f t="shared" si="126"/>
        <v>0</v>
      </c>
      <c r="T773" s="118">
        <f t="shared" si="127"/>
        <v>0</v>
      </c>
      <c r="U773" s="120"/>
      <c r="V773" s="88"/>
    </row>
    <row r="774" spans="1:22" s="113" customFormat="1" ht="30" hidden="1" customHeight="1">
      <c r="A774" s="128">
        <f>'CONSTRUCTION COST ESTIMATE'!A774</f>
        <v>0</v>
      </c>
      <c r="B774" s="246">
        <f>'CONSTRUCTION COST ESTIMATE'!B774</f>
        <v>623.01700000000005</v>
      </c>
      <c r="C774" s="131" t="str">
        <f>'CONSTRUCTION COST ESTIMATE'!C774</f>
        <v xml:space="preserve">NO. 8 AWG THW CONDUCTOR </v>
      </c>
      <c r="D774" s="130">
        <f>'CONSTRUCTION COST ESTIMATE'!BA774</f>
        <v>0</v>
      </c>
      <c r="E774" s="114">
        <f>'CONSTRUCTION COST ESTIMATE'!BC774</f>
        <v>0</v>
      </c>
      <c r="F774" s="129" t="str">
        <f>'CONSTRUCTION COST ESTIMATE'!BB774</f>
        <v>LF</v>
      </c>
      <c r="G774" s="115"/>
      <c r="H774" s="116">
        <f t="shared" si="120"/>
        <v>0</v>
      </c>
      <c r="I774" s="115"/>
      <c r="J774" s="116">
        <f t="shared" si="121"/>
        <v>0</v>
      </c>
      <c r="K774" s="115"/>
      <c r="L774" s="116">
        <f t="shared" si="122"/>
        <v>0</v>
      </c>
      <c r="M774" s="115"/>
      <c r="N774" s="116">
        <f t="shared" si="123"/>
        <v>0</v>
      </c>
      <c r="O774" s="115"/>
      <c r="P774" s="116">
        <f t="shared" si="124"/>
        <v>0</v>
      </c>
      <c r="Q774" s="115"/>
      <c r="R774" s="116">
        <f t="shared" si="125"/>
        <v>0</v>
      </c>
      <c r="S774" s="117">
        <f t="shared" si="126"/>
        <v>0</v>
      </c>
      <c r="T774" s="118">
        <f t="shared" si="127"/>
        <v>0</v>
      </c>
      <c r="U774" s="120"/>
      <c r="V774" s="88"/>
    </row>
    <row r="775" spans="1:22" s="113" customFormat="1" ht="30" hidden="1" customHeight="1">
      <c r="A775" s="128">
        <f>'CONSTRUCTION COST ESTIMATE'!A775</f>
        <v>0</v>
      </c>
      <c r="B775" s="246">
        <f>'CONSTRUCTION COST ESTIMATE'!B775</f>
        <v>623.01800000000003</v>
      </c>
      <c r="C775" s="131" t="str">
        <f>'CONSTRUCTION COST ESTIMATE'!C775</f>
        <v xml:space="preserve">NO. 10 AWG THW CONDUCTOR </v>
      </c>
      <c r="D775" s="130">
        <f>'CONSTRUCTION COST ESTIMATE'!BA775</f>
        <v>0</v>
      </c>
      <c r="E775" s="114">
        <f>'CONSTRUCTION COST ESTIMATE'!BC775</f>
        <v>0</v>
      </c>
      <c r="F775" s="129" t="str">
        <f>'CONSTRUCTION COST ESTIMATE'!BB775</f>
        <v>LF</v>
      </c>
      <c r="G775" s="115"/>
      <c r="H775" s="116">
        <f t="shared" si="120"/>
        <v>0</v>
      </c>
      <c r="I775" s="115"/>
      <c r="J775" s="116">
        <f t="shared" si="121"/>
        <v>0</v>
      </c>
      <c r="K775" s="115"/>
      <c r="L775" s="116">
        <f t="shared" si="122"/>
        <v>0</v>
      </c>
      <c r="M775" s="115"/>
      <c r="N775" s="116">
        <f t="shared" si="123"/>
        <v>0</v>
      </c>
      <c r="O775" s="115"/>
      <c r="P775" s="116">
        <f t="shared" si="124"/>
        <v>0</v>
      </c>
      <c r="Q775" s="115"/>
      <c r="R775" s="116">
        <f t="shared" si="125"/>
        <v>0</v>
      </c>
      <c r="S775" s="117">
        <f t="shared" si="126"/>
        <v>0</v>
      </c>
      <c r="T775" s="118">
        <f t="shared" si="127"/>
        <v>0</v>
      </c>
      <c r="U775" s="120"/>
      <c r="V775" s="88"/>
    </row>
    <row r="776" spans="1:22" s="113" customFormat="1" ht="30" hidden="1" customHeight="1">
      <c r="A776" s="128">
        <f>'CONSTRUCTION COST ESTIMATE'!A776</f>
        <v>0</v>
      </c>
      <c r="B776" s="246">
        <f>'CONSTRUCTION COST ESTIMATE'!B776</f>
        <v>623.01900000000001</v>
      </c>
      <c r="C776" s="131" t="str">
        <f>'CONSTRUCTION COST ESTIMATE'!C776</f>
        <v>(SPECIFY WIRE SIZE) THW CONDUCTOR</v>
      </c>
      <c r="D776" s="130">
        <f>'CONSTRUCTION COST ESTIMATE'!BA776</f>
        <v>0</v>
      </c>
      <c r="E776" s="114">
        <f>'CONSTRUCTION COST ESTIMATE'!BC776</f>
        <v>0</v>
      </c>
      <c r="F776" s="129" t="str">
        <f>'CONSTRUCTION COST ESTIMATE'!BB776</f>
        <v>LF</v>
      </c>
      <c r="G776" s="115"/>
      <c r="H776" s="116">
        <f t="shared" si="120"/>
        <v>0</v>
      </c>
      <c r="I776" s="115"/>
      <c r="J776" s="116">
        <f t="shared" si="121"/>
        <v>0</v>
      </c>
      <c r="K776" s="115"/>
      <c r="L776" s="116">
        <f t="shared" si="122"/>
        <v>0</v>
      </c>
      <c r="M776" s="115"/>
      <c r="N776" s="116">
        <f t="shared" si="123"/>
        <v>0</v>
      </c>
      <c r="O776" s="115"/>
      <c r="P776" s="116">
        <f t="shared" si="124"/>
        <v>0</v>
      </c>
      <c r="Q776" s="115"/>
      <c r="R776" s="116">
        <f t="shared" si="125"/>
        <v>0</v>
      </c>
      <c r="S776" s="117">
        <f t="shared" si="126"/>
        <v>0</v>
      </c>
      <c r="T776" s="118">
        <f t="shared" si="127"/>
        <v>0</v>
      </c>
      <c r="U776" s="120"/>
      <c r="V776" s="88"/>
    </row>
    <row r="777" spans="1:22" s="113" customFormat="1" ht="30" hidden="1" customHeight="1">
      <c r="A777" s="128">
        <f>'CONSTRUCTION COST ESTIMATE'!A777</f>
        <v>0</v>
      </c>
      <c r="B777" s="246">
        <f>'CONSTRUCTION COST ESTIMATE'!B777</f>
        <v>623.02</v>
      </c>
      <c r="C777" s="131" t="str">
        <f>'CONSTRUCTION COST ESTIMATE'!C777</f>
        <v>2-#4 AWG THW AND 1-#8 AWG THW STREETLIGHTING CONDUCTORS</v>
      </c>
      <c r="D777" s="130">
        <f>'CONSTRUCTION COST ESTIMATE'!BA777</f>
        <v>0</v>
      </c>
      <c r="E777" s="114">
        <f>'CONSTRUCTION COST ESTIMATE'!BC777</f>
        <v>0</v>
      </c>
      <c r="F777" s="129" t="str">
        <f>'CONSTRUCTION COST ESTIMATE'!BB777</f>
        <v>LF</v>
      </c>
      <c r="G777" s="115"/>
      <c r="H777" s="116">
        <f t="shared" si="120"/>
        <v>0</v>
      </c>
      <c r="I777" s="115"/>
      <c r="J777" s="116">
        <f t="shared" si="121"/>
        <v>0</v>
      </c>
      <c r="K777" s="115"/>
      <c r="L777" s="116">
        <f t="shared" si="122"/>
        <v>0</v>
      </c>
      <c r="M777" s="115"/>
      <c r="N777" s="116">
        <f t="shared" si="123"/>
        <v>0</v>
      </c>
      <c r="O777" s="115"/>
      <c r="P777" s="116">
        <f t="shared" si="124"/>
        <v>0</v>
      </c>
      <c r="Q777" s="115"/>
      <c r="R777" s="116">
        <f t="shared" si="125"/>
        <v>0</v>
      </c>
      <c r="S777" s="117">
        <f t="shared" si="126"/>
        <v>0</v>
      </c>
      <c r="T777" s="118">
        <f t="shared" si="127"/>
        <v>0</v>
      </c>
      <c r="U777" s="120"/>
      <c r="V777" s="88"/>
    </row>
    <row r="778" spans="1:22" s="113" customFormat="1" ht="30" hidden="1" customHeight="1">
      <c r="A778" s="128">
        <f>'CONSTRUCTION COST ESTIMATE'!A778</f>
        <v>0</v>
      </c>
      <c r="B778" s="246">
        <f>'CONSTRUCTION COST ESTIMATE'!B778</f>
        <v>623.02099999999996</v>
      </c>
      <c r="C778" s="131" t="str">
        <f>'CONSTRUCTION COST ESTIMATE'!C778</f>
        <v xml:space="preserve">1-#8 AWG THW CONDUCTOR </v>
      </c>
      <c r="D778" s="130">
        <f>'CONSTRUCTION COST ESTIMATE'!BA778</f>
        <v>0</v>
      </c>
      <c r="E778" s="114">
        <f>'CONSTRUCTION COST ESTIMATE'!BC778</f>
        <v>0</v>
      </c>
      <c r="F778" s="129" t="str">
        <f>'CONSTRUCTION COST ESTIMATE'!BB778</f>
        <v>LF</v>
      </c>
      <c r="G778" s="115"/>
      <c r="H778" s="116">
        <f t="shared" si="120"/>
        <v>0</v>
      </c>
      <c r="I778" s="115"/>
      <c r="J778" s="116">
        <f t="shared" si="121"/>
        <v>0</v>
      </c>
      <c r="K778" s="115"/>
      <c r="L778" s="116">
        <f t="shared" si="122"/>
        <v>0</v>
      </c>
      <c r="M778" s="115"/>
      <c r="N778" s="116">
        <f t="shared" si="123"/>
        <v>0</v>
      </c>
      <c r="O778" s="115"/>
      <c r="P778" s="116">
        <f t="shared" si="124"/>
        <v>0</v>
      </c>
      <c r="Q778" s="115"/>
      <c r="R778" s="116">
        <f t="shared" si="125"/>
        <v>0</v>
      </c>
      <c r="S778" s="117">
        <f t="shared" si="126"/>
        <v>0</v>
      </c>
      <c r="T778" s="118">
        <f t="shared" si="127"/>
        <v>0</v>
      </c>
      <c r="U778" s="120"/>
      <c r="V778" s="88"/>
    </row>
    <row r="779" spans="1:22" s="113" customFormat="1" ht="30" hidden="1" customHeight="1">
      <c r="A779" s="128">
        <f>'CONSTRUCTION COST ESTIMATE'!A779</f>
        <v>0</v>
      </c>
      <c r="B779" s="246">
        <f>'CONSTRUCTION COST ESTIMATE'!B779</f>
        <v>623.02200000000005</v>
      </c>
      <c r="C779" s="131" t="str">
        <f>'CONSTRUCTION COST ESTIMATE'!C779</f>
        <v xml:space="preserve">2-#8 AWG THW CONDUCTORS FOR RECEPTACLES </v>
      </c>
      <c r="D779" s="130">
        <f>'CONSTRUCTION COST ESTIMATE'!BA779</f>
        <v>0</v>
      </c>
      <c r="E779" s="114">
        <f>'CONSTRUCTION COST ESTIMATE'!BC779</f>
        <v>0</v>
      </c>
      <c r="F779" s="129" t="str">
        <f>'CONSTRUCTION COST ESTIMATE'!BB779</f>
        <v>LF</v>
      </c>
      <c r="G779" s="115"/>
      <c r="H779" s="116">
        <f t="shared" si="120"/>
        <v>0</v>
      </c>
      <c r="I779" s="115"/>
      <c r="J779" s="116">
        <f t="shared" si="121"/>
        <v>0</v>
      </c>
      <c r="K779" s="115"/>
      <c r="L779" s="116">
        <f t="shared" si="122"/>
        <v>0</v>
      </c>
      <c r="M779" s="115"/>
      <c r="N779" s="116">
        <f t="shared" si="123"/>
        <v>0</v>
      </c>
      <c r="O779" s="115"/>
      <c r="P779" s="116">
        <f t="shared" si="124"/>
        <v>0</v>
      </c>
      <c r="Q779" s="115"/>
      <c r="R779" s="116">
        <f t="shared" si="125"/>
        <v>0</v>
      </c>
      <c r="S779" s="117">
        <f t="shared" si="126"/>
        <v>0</v>
      </c>
      <c r="T779" s="118">
        <f t="shared" si="127"/>
        <v>0</v>
      </c>
      <c r="U779" s="120"/>
      <c r="V779" s="88"/>
    </row>
    <row r="780" spans="1:22" s="113" customFormat="1" ht="30" hidden="1" customHeight="1">
      <c r="A780" s="128">
        <f>'CONSTRUCTION COST ESTIMATE'!A780</f>
        <v>0</v>
      </c>
      <c r="B780" s="246">
        <f>'CONSTRUCTION COST ESTIMATE'!B780</f>
        <v>623.02499999999998</v>
      </c>
      <c r="C780" s="131" t="str">
        <f>'CONSTRUCTION COST ESTIMATE'!C780</f>
        <v>INSTALL 6-PAIR, REA SPECIFICATION PE-39, NO. 22 AWG TWISTED WIRE PAIR CABLE</v>
      </c>
      <c r="D780" s="130">
        <f>'CONSTRUCTION COST ESTIMATE'!BA780</f>
        <v>0</v>
      </c>
      <c r="E780" s="114">
        <f>'CONSTRUCTION COST ESTIMATE'!BC780</f>
        <v>0</v>
      </c>
      <c r="F780" s="129" t="str">
        <f>'CONSTRUCTION COST ESTIMATE'!BB780</f>
        <v>LF</v>
      </c>
      <c r="G780" s="115"/>
      <c r="H780" s="116">
        <f t="shared" si="120"/>
        <v>0</v>
      </c>
      <c r="I780" s="115"/>
      <c r="J780" s="116">
        <f t="shared" si="121"/>
        <v>0</v>
      </c>
      <c r="K780" s="115"/>
      <c r="L780" s="116">
        <f t="shared" si="122"/>
        <v>0</v>
      </c>
      <c r="M780" s="115"/>
      <c r="N780" s="116">
        <f t="shared" si="123"/>
        <v>0</v>
      </c>
      <c r="O780" s="115"/>
      <c r="P780" s="116">
        <f t="shared" si="124"/>
        <v>0</v>
      </c>
      <c r="Q780" s="115"/>
      <c r="R780" s="116">
        <f t="shared" si="125"/>
        <v>0</v>
      </c>
      <c r="S780" s="117">
        <f t="shared" si="126"/>
        <v>0</v>
      </c>
      <c r="T780" s="118">
        <f t="shared" si="127"/>
        <v>0</v>
      </c>
      <c r="U780" s="120"/>
      <c r="V780" s="88"/>
    </row>
    <row r="781" spans="1:22" s="113" customFormat="1" ht="30" hidden="1" customHeight="1">
      <c r="A781" s="128">
        <f>'CONSTRUCTION COST ESTIMATE'!A781</f>
        <v>0</v>
      </c>
      <c r="B781" s="246">
        <f>'CONSTRUCTION COST ESTIMATE'!B781</f>
        <v>623.03</v>
      </c>
      <c r="C781" s="131" t="str">
        <f>'CONSTRUCTION COST ESTIMATE'!C781</f>
        <v>INSTALL NO. 3-1/2 PULL BOX WITH NON-CONDUCTIVE LID</v>
      </c>
      <c r="D781" s="130">
        <f>'CONSTRUCTION COST ESTIMATE'!BA781</f>
        <v>0</v>
      </c>
      <c r="E781" s="114">
        <f>'CONSTRUCTION COST ESTIMATE'!BC781</f>
        <v>0</v>
      </c>
      <c r="F781" s="129" t="str">
        <f>'CONSTRUCTION COST ESTIMATE'!BB781</f>
        <v>EA</v>
      </c>
      <c r="G781" s="115"/>
      <c r="H781" s="116">
        <f t="shared" si="120"/>
        <v>0</v>
      </c>
      <c r="I781" s="115"/>
      <c r="J781" s="116">
        <f t="shared" si="121"/>
        <v>0</v>
      </c>
      <c r="K781" s="115"/>
      <c r="L781" s="116">
        <f t="shared" si="122"/>
        <v>0</v>
      </c>
      <c r="M781" s="115"/>
      <c r="N781" s="116">
        <f t="shared" si="123"/>
        <v>0</v>
      </c>
      <c r="O781" s="115"/>
      <c r="P781" s="116">
        <f t="shared" si="124"/>
        <v>0</v>
      </c>
      <c r="Q781" s="115"/>
      <c r="R781" s="116">
        <f t="shared" si="125"/>
        <v>0</v>
      </c>
      <c r="S781" s="117">
        <f t="shared" si="126"/>
        <v>0</v>
      </c>
      <c r="T781" s="118">
        <f t="shared" si="127"/>
        <v>0</v>
      </c>
      <c r="U781" s="120"/>
      <c r="V781" s="88"/>
    </row>
    <row r="782" spans="1:22" s="113" customFormat="1" ht="30" hidden="1" customHeight="1">
      <c r="A782" s="128">
        <f>'CONSTRUCTION COST ESTIMATE'!A782</f>
        <v>0</v>
      </c>
      <c r="B782" s="246">
        <f>'CONSTRUCTION COST ESTIMATE'!B782</f>
        <v>623.03099999999995</v>
      </c>
      <c r="C782" s="131" t="str">
        <f>'CONSTRUCTION COST ESTIMATE'!C782</f>
        <v>INSTALL NO. 5 PULL BOX WITH NON-CONDUCTIVE LID</v>
      </c>
      <c r="D782" s="130">
        <f>'CONSTRUCTION COST ESTIMATE'!BA782</f>
        <v>0</v>
      </c>
      <c r="E782" s="114">
        <f>'CONSTRUCTION COST ESTIMATE'!BC782</f>
        <v>0</v>
      </c>
      <c r="F782" s="129" t="str">
        <f>'CONSTRUCTION COST ESTIMATE'!BB782</f>
        <v>EA</v>
      </c>
      <c r="G782" s="115"/>
      <c r="H782" s="116">
        <f t="shared" si="120"/>
        <v>0</v>
      </c>
      <c r="I782" s="115"/>
      <c r="J782" s="116">
        <f t="shared" si="121"/>
        <v>0</v>
      </c>
      <c r="K782" s="115"/>
      <c r="L782" s="116">
        <f t="shared" si="122"/>
        <v>0</v>
      </c>
      <c r="M782" s="115"/>
      <c r="N782" s="116">
        <f t="shared" si="123"/>
        <v>0</v>
      </c>
      <c r="O782" s="115"/>
      <c r="P782" s="116">
        <f t="shared" si="124"/>
        <v>0</v>
      </c>
      <c r="Q782" s="115"/>
      <c r="R782" s="116">
        <f t="shared" si="125"/>
        <v>0</v>
      </c>
      <c r="S782" s="117">
        <f t="shared" si="126"/>
        <v>0</v>
      </c>
      <c r="T782" s="118">
        <f t="shared" si="127"/>
        <v>0</v>
      </c>
      <c r="U782" s="120"/>
      <c r="V782" s="88"/>
    </row>
    <row r="783" spans="1:22" s="113" customFormat="1" ht="30" hidden="1" customHeight="1">
      <c r="A783" s="128">
        <f>'CONSTRUCTION COST ESTIMATE'!A783</f>
        <v>0</v>
      </c>
      <c r="B783" s="246">
        <f>'CONSTRUCTION COST ESTIMATE'!B783</f>
        <v>623.03200000000004</v>
      </c>
      <c r="C783" s="131" t="str">
        <f>'CONSTRUCTION COST ESTIMATE'!C783</f>
        <v>INSTALL NO. 7 PULL BOX WITH NON-CONDUCTIVE LID</v>
      </c>
      <c r="D783" s="130">
        <f>'CONSTRUCTION COST ESTIMATE'!BA783</f>
        <v>0</v>
      </c>
      <c r="E783" s="114">
        <f>'CONSTRUCTION COST ESTIMATE'!BC783</f>
        <v>0</v>
      </c>
      <c r="F783" s="129" t="str">
        <f>'CONSTRUCTION COST ESTIMATE'!BB783</f>
        <v>EA</v>
      </c>
      <c r="G783" s="115"/>
      <c r="H783" s="116">
        <f t="shared" si="120"/>
        <v>0</v>
      </c>
      <c r="I783" s="115"/>
      <c r="J783" s="116">
        <f t="shared" si="121"/>
        <v>0</v>
      </c>
      <c r="K783" s="115"/>
      <c r="L783" s="116">
        <f t="shared" si="122"/>
        <v>0</v>
      </c>
      <c r="M783" s="115"/>
      <c r="N783" s="116">
        <f t="shared" si="123"/>
        <v>0</v>
      </c>
      <c r="O783" s="115"/>
      <c r="P783" s="116">
        <f t="shared" si="124"/>
        <v>0</v>
      </c>
      <c r="Q783" s="115"/>
      <c r="R783" s="116">
        <f t="shared" si="125"/>
        <v>0</v>
      </c>
      <c r="S783" s="117">
        <f t="shared" si="126"/>
        <v>0</v>
      </c>
      <c r="T783" s="118">
        <f t="shared" si="127"/>
        <v>0</v>
      </c>
      <c r="U783" s="120"/>
      <c r="V783" s="88"/>
    </row>
    <row r="784" spans="1:22" s="113" customFormat="1" ht="30" hidden="1" customHeight="1">
      <c r="A784" s="128">
        <f>'CONSTRUCTION COST ESTIMATE'!A784</f>
        <v>0</v>
      </c>
      <c r="B784" s="246">
        <f>'CONSTRUCTION COST ESTIMATE'!B784</f>
        <v>623.03300000000002</v>
      </c>
      <c r="C784" s="131" t="str">
        <f>'CONSTRUCTION COST ESTIMATE'!C784</f>
        <v>INSTALL P30 PULL BOX WITH NON-CONDUCTIVE LID</v>
      </c>
      <c r="D784" s="130">
        <f>'CONSTRUCTION COST ESTIMATE'!BA784</f>
        <v>0</v>
      </c>
      <c r="E784" s="114">
        <f>'CONSTRUCTION COST ESTIMATE'!BC784</f>
        <v>0</v>
      </c>
      <c r="F784" s="129" t="str">
        <f>'CONSTRUCTION COST ESTIMATE'!BB784</f>
        <v>EA</v>
      </c>
      <c r="G784" s="115"/>
      <c r="H784" s="116">
        <f t="shared" si="120"/>
        <v>0</v>
      </c>
      <c r="I784" s="115"/>
      <c r="J784" s="116">
        <f t="shared" si="121"/>
        <v>0</v>
      </c>
      <c r="K784" s="115"/>
      <c r="L784" s="116">
        <f t="shared" si="122"/>
        <v>0</v>
      </c>
      <c r="M784" s="115"/>
      <c r="N784" s="116">
        <f t="shared" si="123"/>
        <v>0</v>
      </c>
      <c r="O784" s="115"/>
      <c r="P784" s="116">
        <f t="shared" si="124"/>
        <v>0</v>
      </c>
      <c r="Q784" s="115"/>
      <c r="R784" s="116">
        <f t="shared" si="125"/>
        <v>0</v>
      </c>
      <c r="S784" s="117">
        <f t="shared" si="126"/>
        <v>0</v>
      </c>
      <c r="T784" s="118">
        <f t="shared" si="127"/>
        <v>0</v>
      </c>
      <c r="U784" s="120"/>
      <c r="V784" s="88"/>
    </row>
    <row r="785" spans="1:22" s="113" customFormat="1" ht="30" hidden="1" customHeight="1">
      <c r="A785" s="128">
        <f>'CONSTRUCTION COST ESTIMATE'!A785</f>
        <v>0</v>
      </c>
      <c r="B785" s="246">
        <f>'CONSTRUCTION COST ESTIMATE'!B785</f>
        <v>623.03399999999999</v>
      </c>
      <c r="C785" s="131" t="str">
        <f>'CONSTRUCTION COST ESTIMATE'!C785</f>
        <v>INSTALL RS-1 PULL BOX WITH NON-CONDUCTIVE LID</v>
      </c>
      <c r="D785" s="130">
        <f>'CONSTRUCTION COST ESTIMATE'!BA785</f>
        <v>0</v>
      </c>
      <c r="E785" s="114">
        <f>'CONSTRUCTION COST ESTIMATE'!BC785</f>
        <v>0</v>
      </c>
      <c r="F785" s="129" t="str">
        <f>'CONSTRUCTION COST ESTIMATE'!BB785</f>
        <v>EA</v>
      </c>
      <c r="G785" s="115"/>
      <c r="H785" s="116">
        <f t="shared" si="120"/>
        <v>0</v>
      </c>
      <c r="I785" s="115"/>
      <c r="J785" s="116">
        <f t="shared" si="121"/>
        <v>0</v>
      </c>
      <c r="K785" s="115"/>
      <c r="L785" s="116">
        <f t="shared" si="122"/>
        <v>0</v>
      </c>
      <c r="M785" s="115"/>
      <c r="N785" s="116">
        <f t="shared" si="123"/>
        <v>0</v>
      </c>
      <c r="O785" s="115"/>
      <c r="P785" s="116">
        <f t="shared" si="124"/>
        <v>0</v>
      </c>
      <c r="Q785" s="115"/>
      <c r="R785" s="116">
        <f t="shared" si="125"/>
        <v>0</v>
      </c>
      <c r="S785" s="117">
        <f t="shared" si="126"/>
        <v>0</v>
      </c>
      <c r="T785" s="118">
        <f t="shared" si="127"/>
        <v>0</v>
      </c>
      <c r="U785" s="120"/>
      <c r="V785" s="88"/>
    </row>
    <row r="786" spans="1:22" s="113" customFormat="1" ht="30" hidden="1" customHeight="1">
      <c r="A786" s="128">
        <f>'CONSTRUCTION COST ESTIMATE'!A786</f>
        <v>0</v>
      </c>
      <c r="B786" s="246">
        <f>'CONSTRUCTION COST ESTIMATE'!B786</f>
        <v>623.03499999999997</v>
      </c>
      <c r="C786" s="131" t="str">
        <f>'CONSTRUCTION COST ESTIMATE'!C786</f>
        <v>INSTALL TYPE 100 VAULT</v>
      </c>
      <c r="D786" s="130">
        <f>'CONSTRUCTION COST ESTIMATE'!BA786</f>
        <v>0</v>
      </c>
      <c r="E786" s="114">
        <f>'CONSTRUCTION COST ESTIMATE'!BC786</f>
        <v>0</v>
      </c>
      <c r="F786" s="129" t="str">
        <f>'CONSTRUCTION COST ESTIMATE'!BB786</f>
        <v>EA</v>
      </c>
      <c r="G786" s="115"/>
      <c r="H786" s="116">
        <f t="shared" si="120"/>
        <v>0</v>
      </c>
      <c r="I786" s="115"/>
      <c r="J786" s="116">
        <f t="shared" si="121"/>
        <v>0</v>
      </c>
      <c r="K786" s="115"/>
      <c r="L786" s="116">
        <f t="shared" si="122"/>
        <v>0</v>
      </c>
      <c r="M786" s="115"/>
      <c r="N786" s="116">
        <f t="shared" si="123"/>
        <v>0</v>
      </c>
      <c r="O786" s="115"/>
      <c r="P786" s="116">
        <f t="shared" si="124"/>
        <v>0</v>
      </c>
      <c r="Q786" s="115"/>
      <c r="R786" s="116">
        <f t="shared" si="125"/>
        <v>0</v>
      </c>
      <c r="S786" s="117">
        <f t="shared" si="126"/>
        <v>0</v>
      </c>
      <c r="T786" s="118">
        <f t="shared" si="127"/>
        <v>0</v>
      </c>
      <c r="U786" s="120"/>
      <c r="V786" s="88"/>
    </row>
    <row r="787" spans="1:22" s="113" customFormat="1" ht="30" hidden="1" customHeight="1">
      <c r="A787" s="128">
        <f>'CONSTRUCTION COST ESTIMATE'!A787</f>
        <v>0</v>
      </c>
      <c r="B787" s="246">
        <f>'CONSTRUCTION COST ESTIMATE'!B787</f>
        <v>623.03599999999994</v>
      </c>
      <c r="C787" s="131" t="str">
        <f>'CONSTRUCTION COST ESTIMATE'!C787</f>
        <v>INSTALL TYPE 200 SPLICE VAULT</v>
      </c>
      <c r="D787" s="130">
        <f>'CONSTRUCTION COST ESTIMATE'!BA787</f>
        <v>0</v>
      </c>
      <c r="E787" s="114">
        <f>'CONSTRUCTION COST ESTIMATE'!BC787</f>
        <v>0</v>
      </c>
      <c r="F787" s="129" t="str">
        <f>'CONSTRUCTION COST ESTIMATE'!BB787</f>
        <v>EA</v>
      </c>
      <c r="G787" s="115"/>
      <c r="H787" s="116">
        <f t="shared" si="120"/>
        <v>0</v>
      </c>
      <c r="I787" s="115"/>
      <c r="J787" s="116">
        <f t="shared" si="121"/>
        <v>0</v>
      </c>
      <c r="K787" s="115"/>
      <c r="L787" s="116">
        <f t="shared" si="122"/>
        <v>0</v>
      </c>
      <c r="M787" s="115"/>
      <c r="N787" s="116">
        <f t="shared" si="123"/>
        <v>0</v>
      </c>
      <c r="O787" s="115"/>
      <c r="P787" s="116">
        <f t="shared" si="124"/>
        <v>0</v>
      </c>
      <c r="Q787" s="115"/>
      <c r="R787" s="116">
        <f t="shared" si="125"/>
        <v>0</v>
      </c>
      <c r="S787" s="117">
        <f t="shared" si="126"/>
        <v>0</v>
      </c>
      <c r="T787" s="118">
        <f t="shared" si="127"/>
        <v>0</v>
      </c>
      <c r="U787" s="120"/>
      <c r="V787" s="88"/>
    </row>
    <row r="788" spans="1:22" s="113" customFormat="1" ht="30" hidden="1" customHeight="1">
      <c r="A788" s="128">
        <f>'CONSTRUCTION COST ESTIMATE'!A788</f>
        <v>0</v>
      </c>
      <c r="B788" s="246">
        <f>'CONSTRUCTION COST ESTIMATE'!B788</f>
        <v>623.03700000000003</v>
      </c>
      <c r="C788" s="131" t="str">
        <f>'CONSTRUCTION COST ESTIMATE'!C788</f>
        <v>RETRO-FIT TYPE 200 SPLICE VAULT PULL BOX LID</v>
      </c>
      <c r="D788" s="130">
        <f>'CONSTRUCTION COST ESTIMATE'!BA788</f>
        <v>0</v>
      </c>
      <c r="E788" s="114">
        <f>'CONSTRUCTION COST ESTIMATE'!BC788</f>
        <v>0</v>
      </c>
      <c r="F788" s="129" t="str">
        <f>'CONSTRUCTION COST ESTIMATE'!BB788</f>
        <v>EA</v>
      </c>
      <c r="G788" s="115"/>
      <c r="H788" s="116">
        <f t="shared" si="120"/>
        <v>0</v>
      </c>
      <c r="I788" s="115"/>
      <c r="J788" s="116">
        <f t="shared" si="121"/>
        <v>0</v>
      </c>
      <c r="K788" s="115"/>
      <c r="L788" s="116">
        <f t="shared" si="122"/>
        <v>0</v>
      </c>
      <c r="M788" s="115"/>
      <c r="N788" s="116">
        <f t="shared" si="123"/>
        <v>0</v>
      </c>
      <c r="O788" s="115"/>
      <c r="P788" s="116">
        <f t="shared" si="124"/>
        <v>0</v>
      </c>
      <c r="Q788" s="115"/>
      <c r="R788" s="116">
        <f t="shared" si="125"/>
        <v>0</v>
      </c>
      <c r="S788" s="117">
        <f t="shared" si="126"/>
        <v>0</v>
      </c>
      <c r="T788" s="118">
        <f t="shared" si="127"/>
        <v>0</v>
      </c>
      <c r="U788" s="120"/>
      <c r="V788" s="88"/>
    </row>
    <row r="789" spans="1:22" s="113" customFormat="1" ht="30" hidden="1" customHeight="1">
      <c r="A789" s="128">
        <f>'CONSTRUCTION COST ESTIMATE'!A789</f>
        <v>0</v>
      </c>
      <c r="B789" s="246">
        <f>'CONSTRUCTION COST ESTIMATE'!B789</f>
        <v>623.04</v>
      </c>
      <c r="C789" s="131" t="str">
        <f>'CONSTRUCTION COST ESTIMATE'!C789</f>
        <v>INSTALL 7 GAUGE STREETLIGHT POLE ASSEMBLY, X FOOT ARM, XX LUMEN LED LUMINAIRE</v>
      </c>
      <c r="D789" s="130">
        <f>'CONSTRUCTION COST ESTIMATE'!BA789</f>
        <v>0</v>
      </c>
      <c r="E789" s="114">
        <f>'CONSTRUCTION COST ESTIMATE'!BC789</f>
        <v>0</v>
      </c>
      <c r="F789" s="129" t="str">
        <f>'CONSTRUCTION COST ESTIMATE'!BB789</f>
        <v>EA</v>
      </c>
      <c r="G789" s="115"/>
      <c r="H789" s="116">
        <f t="shared" si="120"/>
        <v>0</v>
      </c>
      <c r="I789" s="115"/>
      <c r="J789" s="116">
        <f t="shared" si="121"/>
        <v>0</v>
      </c>
      <c r="K789" s="115"/>
      <c r="L789" s="116">
        <f t="shared" si="122"/>
        <v>0</v>
      </c>
      <c r="M789" s="115"/>
      <c r="N789" s="116">
        <f t="shared" si="123"/>
        <v>0</v>
      </c>
      <c r="O789" s="115"/>
      <c r="P789" s="116">
        <f t="shared" si="124"/>
        <v>0</v>
      </c>
      <c r="Q789" s="115"/>
      <c r="R789" s="116">
        <f t="shared" si="125"/>
        <v>0</v>
      </c>
      <c r="S789" s="117">
        <f t="shared" si="126"/>
        <v>0</v>
      </c>
      <c r="T789" s="118">
        <f t="shared" si="127"/>
        <v>0</v>
      </c>
      <c r="U789" s="120"/>
      <c r="V789" s="88"/>
    </row>
    <row r="790" spans="1:22" s="113" customFormat="1" ht="30" hidden="1" customHeight="1">
      <c r="A790" s="128">
        <f>'CONSTRUCTION COST ESTIMATE'!A790</f>
        <v>0</v>
      </c>
      <c r="B790" s="246">
        <f>'CONSTRUCTION COST ESTIMATE'!B790</f>
        <v>623.04010000000005</v>
      </c>
      <c r="C790" s="131" t="str">
        <f>'CONSTRUCTION COST ESTIMATE'!C790</f>
        <v>INSTALL 7 GAUGE STREETLIGHT POLE ASSEMBLY, X FOOT ARM, XX LUMEN LED LUMINAIRE</v>
      </c>
      <c r="D790" s="130">
        <f>'CONSTRUCTION COST ESTIMATE'!BA790</f>
        <v>0</v>
      </c>
      <c r="E790" s="114">
        <f>'CONSTRUCTION COST ESTIMATE'!BC790</f>
        <v>0</v>
      </c>
      <c r="F790" s="129" t="str">
        <f>'CONSTRUCTION COST ESTIMATE'!BB790</f>
        <v>EA</v>
      </c>
      <c r="G790" s="115"/>
      <c r="H790" s="116">
        <f t="shared" si="120"/>
        <v>0</v>
      </c>
      <c r="I790" s="115"/>
      <c r="J790" s="116">
        <f t="shared" si="121"/>
        <v>0</v>
      </c>
      <c r="K790" s="115"/>
      <c r="L790" s="116">
        <f t="shared" si="122"/>
        <v>0</v>
      </c>
      <c r="M790" s="115"/>
      <c r="N790" s="116">
        <f t="shared" si="123"/>
        <v>0</v>
      </c>
      <c r="O790" s="115"/>
      <c r="P790" s="116">
        <f t="shared" si="124"/>
        <v>0</v>
      </c>
      <c r="Q790" s="115"/>
      <c r="R790" s="116">
        <f t="shared" si="125"/>
        <v>0</v>
      </c>
      <c r="S790" s="117">
        <f t="shared" si="126"/>
        <v>0</v>
      </c>
      <c r="T790" s="118">
        <f t="shared" si="127"/>
        <v>0</v>
      </c>
      <c r="U790" s="120"/>
      <c r="V790" s="88"/>
    </row>
    <row r="791" spans="1:22" s="113" customFormat="1" ht="30" hidden="1" customHeight="1">
      <c r="A791" s="128">
        <f>'CONSTRUCTION COST ESTIMATE'!A791</f>
        <v>0</v>
      </c>
      <c r="B791" s="246">
        <f>'CONSTRUCTION COST ESTIMATE'!B791</f>
        <v>623.04020000000003</v>
      </c>
      <c r="C791" s="131" t="str">
        <f>'CONSTRUCTION COST ESTIMATE'!C791</f>
        <v>INSTALL 7 GAUGE STREETLIGHT POLE ASSEMBLY, X FOOT ARM, XX LUMEN LED LUMINAIRE</v>
      </c>
      <c r="D791" s="130">
        <f>'CONSTRUCTION COST ESTIMATE'!BA791</f>
        <v>0</v>
      </c>
      <c r="E791" s="114">
        <f>'CONSTRUCTION COST ESTIMATE'!BC791</f>
        <v>0</v>
      </c>
      <c r="F791" s="129" t="str">
        <f>'CONSTRUCTION COST ESTIMATE'!BB791</f>
        <v>EA</v>
      </c>
      <c r="G791" s="115"/>
      <c r="H791" s="116">
        <f t="shared" si="120"/>
        <v>0</v>
      </c>
      <c r="I791" s="115"/>
      <c r="J791" s="116">
        <f t="shared" si="121"/>
        <v>0</v>
      </c>
      <c r="K791" s="115"/>
      <c r="L791" s="116">
        <f t="shared" si="122"/>
        <v>0</v>
      </c>
      <c r="M791" s="115"/>
      <c r="N791" s="116">
        <f t="shared" si="123"/>
        <v>0</v>
      </c>
      <c r="O791" s="115"/>
      <c r="P791" s="116">
        <f t="shared" si="124"/>
        <v>0</v>
      </c>
      <c r="Q791" s="115"/>
      <c r="R791" s="116">
        <f t="shared" si="125"/>
        <v>0</v>
      </c>
      <c r="S791" s="117">
        <f t="shared" si="126"/>
        <v>0</v>
      </c>
      <c r="T791" s="118">
        <f t="shared" si="127"/>
        <v>0</v>
      </c>
      <c r="U791" s="120"/>
      <c r="V791" s="88"/>
    </row>
    <row r="792" spans="1:22" s="113" customFormat="1" ht="30" hidden="1" customHeight="1">
      <c r="A792" s="128">
        <f>'CONSTRUCTION COST ESTIMATE'!A792</f>
        <v>0</v>
      </c>
      <c r="B792" s="246">
        <f>'CONSTRUCTION COST ESTIMATE'!B792</f>
        <v>623.0403</v>
      </c>
      <c r="C792" s="131" t="str">
        <f>'CONSTRUCTION COST ESTIMATE'!C792</f>
        <v>INSTALL 7 GAUGE STREETLIGHT POLE ASSEMBLY, X FOOT ARM, XX LUMEN LED LUMINAIRE</v>
      </c>
      <c r="D792" s="130">
        <f>'CONSTRUCTION COST ESTIMATE'!BA792</f>
        <v>0</v>
      </c>
      <c r="E792" s="114">
        <f>'CONSTRUCTION COST ESTIMATE'!BC792</f>
        <v>0</v>
      </c>
      <c r="F792" s="129" t="str">
        <f>'CONSTRUCTION COST ESTIMATE'!BB792</f>
        <v>EA</v>
      </c>
      <c r="G792" s="115"/>
      <c r="H792" s="116">
        <f t="shared" si="120"/>
        <v>0</v>
      </c>
      <c r="I792" s="115"/>
      <c r="J792" s="116">
        <f t="shared" si="121"/>
        <v>0</v>
      </c>
      <c r="K792" s="115"/>
      <c r="L792" s="116">
        <f t="shared" si="122"/>
        <v>0</v>
      </c>
      <c r="M792" s="115"/>
      <c r="N792" s="116">
        <f t="shared" si="123"/>
        <v>0</v>
      </c>
      <c r="O792" s="115"/>
      <c r="P792" s="116">
        <f t="shared" si="124"/>
        <v>0</v>
      </c>
      <c r="Q792" s="115"/>
      <c r="R792" s="116">
        <f t="shared" si="125"/>
        <v>0</v>
      </c>
      <c r="S792" s="117">
        <f t="shared" si="126"/>
        <v>0</v>
      </c>
      <c r="T792" s="118">
        <f t="shared" si="127"/>
        <v>0</v>
      </c>
      <c r="U792" s="120"/>
      <c r="V792" s="88"/>
    </row>
    <row r="793" spans="1:22" s="113" customFormat="1" ht="30" hidden="1" customHeight="1">
      <c r="A793" s="128">
        <f>'CONSTRUCTION COST ESTIMATE'!A793</f>
        <v>0</v>
      </c>
      <c r="B793" s="246">
        <f>'CONSTRUCTION COST ESTIMATE'!B793</f>
        <v>623.04039999999998</v>
      </c>
      <c r="C793" s="131" t="str">
        <f>'CONSTRUCTION COST ESTIMATE'!C793</f>
        <v>INSTALL 7 GAUGE STREETLIGHT POLE ASSEMBLY, X FOOT ARM, XX LUMEN LED LUMINAIRE</v>
      </c>
      <c r="D793" s="130">
        <f>'CONSTRUCTION COST ESTIMATE'!BA793</f>
        <v>0</v>
      </c>
      <c r="E793" s="114">
        <f>'CONSTRUCTION COST ESTIMATE'!BC793</f>
        <v>0</v>
      </c>
      <c r="F793" s="129" t="str">
        <f>'CONSTRUCTION COST ESTIMATE'!BB793</f>
        <v>EA</v>
      </c>
      <c r="G793" s="115"/>
      <c r="H793" s="116">
        <f t="shared" si="120"/>
        <v>0</v>
      </c>
      <c r="I793" s="115"/>
      <c r="J793" s="116">
        <f t="shared" si="121"/>
        <v>0</v>
      </c>
      <c r="K793" s="115"/>
      <c r="L793" s="116">
        <f t="shared" si="122"/>
        <v>0</v>
      </c>
      <c r="M793" s="115"/>
      <c r="N793" s="116">
        <f t="shared" si="123"/>
        <v>0</v>
      </c>
      <c r="O793" s="115"/>
      <c r="P793" s="116">
        <f t="shared" si="124"/>
        <v>0</v>
      </c>
      <c r="Q793" s="115"/>
      <c r="R793" s="116">
        <f t="shared" si="125"/>
        <v>0</v>
      </c>
      <c r="S793" s="117">
        <f t="shared" si="126"/>
        <v>0</v>
      </c>
      <c r="T793" s="118">
        <f t="shared" si="127"/>
        <v>0</v>
      </c>
      <c r="U793" s="120"/>
      <c r="V793" s="88"/>
    </row>
    <row r="794" spans="1:22" s="113" customFormat="1" ht="30" hidden="1" customHeight="1">
      <c r="A794" s="128">
        <f>'CONSTRUCTION COST ESTIMATE'!A794</f>
        <v>0</v>
      </c>
      <c r="B794" s="246">
        <f>'CONSTRUCTION COST ESTIMATE'!B794</f>
        <v>623.04200000000003</v>
      </c>
      <c r="C794" s="131" t="str">
        <f>'CONSTRUCTION COST ESTIMATE'!C794</f>
        <v>INSTALL 7 GAUGE DUAL-ARM (X FT/X FT) STREETLIGHT POLE ASSEMBLY, XX LUMEN LED LUMINAIRE</v>
      </c>
      <c r="D794" s="130">
        <f>'CONSTRUCTION COST ESTIMATE'!BA794</f>
        <v>0</v>
      </c>
      <c r="E794" s="114">
        <f>'CONSTRUCTION COST ESTIMATE'!BC794</f>
        <v>0</v>
      </c>
      <c r="F794" s="129" t="str">
        <f>'CONSTRUCTION COST ESTIMATE'!BB794</f>
        <v>EA</v>
      </c>
      <c r="G794" s="115"/>
      <c r="H794" s="116">
        <f t="shared" si="120"/>
        <v>0</v>
      </c>
      <c r="I794" s="115"/>
      <c r="J794" s="116">
        <f t="shared" si="121"/>
        <v>0</v>
      </c>
      <c r="K794" s="115"/>
      <c r="L794" s="116">
        <f t="shared" si="122"/>
        <v>0</v>
      </c>
      <c r="M794" s="115"/>
      <c r="N794" s="116">
        <f t="shared" si="123"/>
        <v>0</v>
      </c>
      <c r="O794" s="115"/>
      <c r="P794" s="116">
        <f t="shared" si="124"/>
        <v>0</v>
      </c>
      <c r="Q794" s="115"/>
      <c r="R794" s="116">
        <f t="shared" si="125"/>
        <v>0</v>
      </c>
      <c r="S794" s="117">
        <f t="shared" si="126"/>
        <v>0</v>
      </c>
      <c r="T794" s="118">
        <f t="shared" si="127"/>
        <v>0</v>
      </c>
      <c r="U794" s="120"/>
      <c r="V794" s="88"/>
    </row>
    <row r="795" spans="1:22" s="113" customFormat="1" ht="30" hidden="1" customHeight="1">
      <c r="A795" s="128">
        <f>'CONSTRUCTION COST ESTIMATE'!A795</f>
        <v>0</v>
      </c>
      <c r="B795" s="246">
        <f>'CONSTRUCTION COST ESTIMATE'!B795</f>
        <v>623.0421</v>
      </c>
      <c r="C795" s="131" t="str">
        <f>'CONSTRUCTION COST ESTIMATE'!C795</f>
        <v>INSTALL 7 GAUGE DUAL-ARM (X FT/X FT) STREETLIGHT POLE ASSEMBLY, XX LUMEN LED LUMINAIRE</v>
      </c>
      <c r="D795" s="130">
        <f>'CONSTRUCTION COST ESTIMATE'!BA795</f>
        <v>0</v>
      </c>
      <c r="E795" s="114">
        <f>'CONSTRUCTION COST ESTIMATE'!BC795</f>
        <v>0</v>
      </c>
      <c r="F795" s="129" t="str">
        <f>'CONSTRUCTION COST ESTIMATE'!BB795</f>
        <v>EA</v>
      </c>
      <c r="G795" s="115"/>
      <c r="H795" s="116">
        <f t="shared" si="120"/>
        <v>0</v>
      </c>
      <c r="I795" s="115"/>
      <c r="J795" s="116">
        <f t="shared" si="121"/>
        <v>0</v>
      </c>
      <c r="K795" s="115"/>
      <c r="L795" s="116">
        <f t="shared" si="122"/>
        <v>0</v>
      </c>
      <c r="M795" s="115"/>
      <c r="N795" s="116">
        <f t="shared" si="123"/>
        <v>0</v>
      </c>
      <c r="O795" s="115"/>
      <c r="P795" s="116">
        <f t="shared" si="124"/>
        <v>0</v>
      </c>
      <c r="Q795" s="115"/>
      <c r="R795" s="116">
        <f t="shared" si="125"/>
        <v>0</v>
      </c>
      <c r="S795" s="117">
        <f t="shared" si="126"/>
        <v>0</v>
      </c>
      <c r="T795" s="118">
        <f t="shared" si="127"/>
        <v>0</v>
      </c>
      <c r="U795" s="120"/>
      <c r="V795" s="88"/>
    </row>
    <row r="796" spans="1:22" s="113" customFormat="1" ht="30" hidden="1" customHeight="1">
      <c r="A796" s="128">
        <f>'CONSTRUCTION COST ESTIMATE'!A796</f>
        <v>0</v>
      </c>
      <c r="B796" s="246">
        <f>'CONSTRUCTION COST ESTIMATE'!B796</f>
        <v>623.04219999999998</v>
      </c>
      <c r="C796" s="131" t="str">
        <f>'CONSTRUCTION COST ESTIMATE'!C796</f>
        <v>INSTALL 7 GAUGE DUAL-ARM (X FT/X FT) STREETLIGHT POLE ASSEMBLY, XX LUMEN LED LUMINAIRE</v>
      </c>
      <c r="D796" s="130">
        <f>'CONSTRUCTION COST ESTIMATE'!BA796</f>
        <v>0</v>
      </c>
      <c r="E796" s="114">
        <f>'CONSTRUCTION COST ESTIMATE'!BC796</f>
        <v>0</v>
      </c>
      <c r="F796" s="129" t="str">
        <f>'CONSTRUCTION COST ESTIMATE'!BB796</f>
        <v>EA</v>
      </c>
      <c r="G796" s="115"/>
      <c r="H796" s="116">
        <f t="shared" si="120"/>
        <v>0</v>
      </c>
      <c r="I796" s="115"/>
      <c r="J796" s="116">
        <f t="shared" si="121"/>
        <v>0</v>
      </c>
      <c r="K796" s="115"/>
      <c r="L796" s="116">
        <f t="shared" si="122"/>
        <v>0</v>
      </c>
      <c r="M796" s="115"/>
      <c r="N796" s="116">
        <f t="shared" si="123"/>
        <v>0</v>
      </c>
      <c r="O796" s="115"/>
      <c r="P796" s="116">
        <f t="shared" si="124"/>
        <v>0</v>
      </c>
      <c r="Q796" s="115"/>
      <c r="R796" s="116">
        <f t="shared" si="125"/>
        <v>0</v>
      </c>
      <c r="S796" s="117">
        <f t="shared" si="126"/>
        <v>0</v>
      </c>
      <c r="T796" s="118">
        <f t="shared" si="127"/>
        <v>0</v>
      </c>
      <c r="U796" s="120"/>
      <c r="V796" s="88"/>
    </row>
    <row r="797" spans="1:22" s="113" customFormat="1" ht="30" hidden="1" customHeight="1">
      <c r="A797" s="128">
        <f>'CONSTRUCTION COST ESTIMATE'!A797</f>
        <v>0</v>
      </c>
      <c r="B797" s="246">
        <f>'CONSTRUCTION COST ESTIMATE'!B797</f>
        <v>623.04399999999998</v>
      </c>
      <c r="C797" s="131" t="str">
        <f>'CONSTRUCTION COST ESTIMATE'!C797</f>
        <v>INSTALL 11 GAUGE STREETLIGHT POLE ASSEMBLY, 8 FOOT ARM, XX LUMEN LED LUMINAIRE</v>
      </c>
      <c r="D797" s="130">
        <f>'CONSTRUCTION COST ESTIMATE'!BA797</f>
        <v>0</v>
      </c>
      <c r="E797" s="114">
        <f>'CONSTRUCTION COST ESTIMATE'!BC797</f>
        <v>0</v>
      </c>
      <c r="F797" s="129" t="str">
        <f>'CONSTRUCTION COST ESTIMATE'!BB797</f>
        <v>EA</v>
      </c>
      <c r="G797" s="115"/>
      <c r="H797" s="116">
        <f t="shared" si="120"/>
        <v>0</v>
      </c>
      <c r="I797" s="115"/>
      <c r="J797" s="116">
        <f t="shared" si="121"/>
        <v>0</v>
      </c>
      <c r="K797" s="115"/>
      <c r="L797" s="116">
        <f t="shared" si="122"/>
        <v>0</v>
      </c>
      <c r="M797" s="115"/>
      <c r="N797" s="116">
        <f t="shared" si="123"/>
        <v>0</v>
      </c>
      <c r="O797" s="115"/>
      <c r="P797" s="116">
        <f t="shared" si="124"/>
        <v>0</v>
      </c>
      <c r="Q797" s="115"/>
      <c r="R797" s="116">
        <f t="shared" si="125"/>
        <v>0</v>
      </c>
      <c r="S797" s="117">
        <f t="shared" si="126"/>
        <v>0</v>
      </c>
      <c r="T797" s="118">
        <f t="shared" si="127"/>
        <v>0</v>
      </c>
      <c r="U797" s="120"/>
      <c r="V797" s="88"/>
    </row>
    <row r="798" spans="1:22" s="113" customFormat="1" ht="30" hidden="1" customHeight="1">
      <c r="A798" s="128">
        <f>'CONSTRUCTION COST ESTIMATE'!A798</f>
        <v>0</v>
      </c>
      <c r="B798" s="246">
        <f>'CONSTRUCTION COST ESTIMATE'!B798</f>
        <v>623.04499999999996</v>
      </c>
      <c r="C798" s="131" t="str">
        <f>'CONSTRUCTION COST ESTIMATE'!C798</f>
        <v>INSTALL 11 GAUGE STREETLIGHT POLE ASSEMBLY, X FOOT ARM, XX LUMEN LED LUMINAIRE</v>
      </c>
      <c r="D798" s="130">
        <f>'CONSTRUCTION COST ESTIMATE'!BA798</f>
        <v>0</v>
      </c>
      <c r="E798" s="114">
        <f>'CONSTRUCTION COST ESTIMATE'!BC798</f>
        <v>0</v>
      </c>
      <c r="F798" s="129" t="str">
        <f>'CONSTRUCTION COST ESTIMATE'!BB798</f>
        <v>EA</v>
      </c>
      <c r="G798" s="115"/>
      <c r="H798" s="116">
        <f t="shared" si="120"/>
        <v>0</v>
      </c>
      <c r="I798" s="115"/>
      <c r="J798" s="116">
        <f t="shared" si="121"/>
        <v>0</v>
      </c>
      <c r="K798" s="115"/>
      <c r="L798" s="116">
        <f t="shared" si="122"/>
        <v>0</v>
      </c>
      <c r="M798" s="115"/>
      <c r="N798" s="116">
        <f t="shared" si="123"/>
        <v>0</v>
      </c>
      <c r="O798" s="115"/>
      <c r="P798" s="116">
        <f t="shared" si="124"/>
        <v>0</v>
      </c>
      <c r="Q798" s="115"/>
      <c r="R798" s="116">
        <f t="shared" si="125"/>
        <v>0</v>
      </c>
      <c r="S798" s="117">
        <f t="shared" si="126"/>
        <v>0</v>
      </c>
      <c r="T798" s="118">
        <f t="shared" si="127"/>
        <v>0</v>
      </c>
      <c r="U798" s="120"/>
      <c r="V798" s="88"/>
    </row>
    <row r="799" spans="1:22" s="113" customFormat="1" ht="30" hidden="1" customHeight="1">
      <c r="A799" s="128">
        <f>'CONSTRUCTION COST ESTIMATE'!A799</f>
        <v>0</v>
      </c>
      <c r="B799" s="246">
        <f>'CONSTRUCTION COST ESTIMATE'!B799</f>
        <v>623.04510000000005</v>
      </c>
      <c r="C799" s="131" t="str">
        <f>'CONSTRUCTION COST ESTIMATE'!C799</f>
        <v>INSTALL 11 GAUGE STREETLIGHT POLE ASSEMBLY, X FOOT ARM, XX LUMEN LED LUMINAIRE</v>
      </c>
      <c r="D799" s="130">
        <f>'CONSTRUCTION COST ESTIMATE'!BA799</f>
        <v>0</v>
      </c>
      <c r="E799" s="114">
        <f>'CONSTRUCTION COST ESTIMATE'!BC799</f>
        <v>0</v>
      </c>
      <c r="F799" s="129" t="str">
        <f>'CONSTRUCTION COST ESTIMATE'!BB799</f>
        <v>EA</v>
      </c>
      <c r="G799" s="115"/>
      <c r="H799" s="116">
        <f t="shared" si="120"/>
        <v>0</v>
      </c>
      <c r="I799" s="115"/>
      <c r="J799" s="116">
        <f t="shared" si="121"/>
        <v>0</v>
      </c>
      <c r="K799" s="115"/>
      <c r="L799" s="116">
        <f t="shared" si="122"/>
        <v>0</v>
      </c>
      <c r="M799" s="115"/>
      <c r="N799" s="116">
        <f t="shared" si="123"/>
        <v>0</v>
      </c>
      <c r="O799" s="115"/>
      <c r="P799" s="116">
        <f t="shared" si="124"/>
        <v>0</v>
      </c>
      <c r="Q799" s="115"/>
      <c r="R799" s="116">
        <f t="shared" si="125"/>
        <v>0</v>
      </c>
      <c r="S799" s="117">
        <f t="shared" si="126"/>
        <v>0</v>
      </c>
      <c r="T799" s="118">
        <f t="shared" si="127"/>
        <v>0</v>
      </c>
      <c r="U799" s="120"/>
      <c r="V799" s="88"/>
    </row>
    <row r="800" spans="1:22" s="113" customFormat="1" ht="30" hidden="1" customHeight="1">
      <c r="A800" s="128">
        <f>'CONSTRUCTION COST ESTIMATE'!A800</f>
        <v>0</v>
      </c>
      <c r="B800" s="246">
        <f>'CONSTRUCTION COST ESTIMATE'!B800</f>
        <v>623.04600000000005</v>
      </c>
      <c r="C800" s="131" t="str">
        <f>'CONSTRUCTION COST ESTIMATE'!C800</f>
        <v>INSTALL 11 GAUGE DUAL-ARM (X FT/X FT) STREETLIGHT POLE ASSEMBLY, XX LUMEN LED LUMINAIRE</v>
      </c>
      <c r="D800" s="130">
        <f>'CONSTRUCTION COST ESTIMATE'!BA800</f>
        <v>0</v>
      </c>
      <c r="E800" s="114">
        <f>'CONSTRUCTION COST ESTIMATE'!BC800</f>
        <v>0</v>
      </c>
      <c r="F800" s="129" t="str">
        <f>'CONSTRUCTION COST ESTIMATE'!BB800</f>
        <v>EA</v>
      </c>
      <c r="G800" s="115"/>
      <c r="H800" s="116">
        <f t="shared" si="120"/>
        <v>0</v>
      </c>
      <c r="I800" s="115"/>
      <c r="J800" s="116">
        <f t="shared" si="121"/>
        <v>0</v>
      </c>
      <c r="K800" s="115"/>
      <c r="L800" s="116">
        <f t="shared" si="122"/>
        <v>0</v>
      </c>
      <c r="M800" s="115"/>
      <c r="N800" s="116">
        <f t="shared" si="123"/>
        <v>0</v>
      </c>
      <c r="O800" s="115"/>
      <c r="P800" s="116">
        <f t="shared" si="124"/>
        <v>0</v>
      </c>
      <c r="Q800" s="115"/>
      <c r="R800" s="116">
        <f t="shared" si="125"/>
        <v>0</v>
      </c>
      <c r="S800" s="117">
        <f t="shared" si="126"/>
        <v>0</v>
      </c>
      <c r="T800" s="118">
        <f t="shared" si="127"/>
        <v>0</v>
      </c>
      <c r="U800" s="120"/>
      <c r="V800" s="88"/>
    </row>
    <row r="801" spans="1:22" s="113" customFormat="1" ht="30" hidden="1" customHeight="1">
      <c r="A801" s="128">
        <f>'CONSTRUCTION COST ESTIMATE'!A801</f>
        <v>0</v>
      </c>
      <c r="B801" s="246">
        <f>'CONSTRUCTION COST ESTIMATE'!B801</f>
        <v>623.04610000000002</v>
      </c>
      <c r="C801" s="131" t="str">
        <f>'CONSTRUCTION COST ESTIMATE'!C801</f>
        <v>INSTALL 11 GAUGE DUAL-ARM (X FT/X FT) STREETLIGHT POLE ASSEMBLY, XX LUMEN LED LUMINAIRE</v>
      </c>
      <c r="D801" s="130">
        <f>'CONSTRUCTION COST ESTIMATE'!BA801</f>
        <v>0</v>
      </c>
      <c r="E801" s="114">
        <f>'CONSTRUCTION COST ESTIMATE'!BC801</f>
        <v>0</v>
      </c>
      <c r="F801" s="129" t="str">
        <f>'CONSTRUCTION COST ESTIMATE'!BB801</f>
        <v>EA</v>
      </c>
      <c r="G801" s="115"/>
      <c r="H801" s="116">
        <f t="shared" si="120"/>
        <v>0</v>
      </c>
      <c r="I801" s="115"/>
      <c r="J801" s="116">
        <f t="shared" si="121"/>
        <v>0</v>
      </c>
      <c r="K801" s="115"/>
      <c r="L801" s="116">
        <f t="shared" si="122"/>
        <v>0</v>
      </c>
      <c r="M801" s="115"/>
      <c r="N801" s="116">
        <f t="shared" si="123"/>
        <v>0</v>
      </c>
      <c r="O801" s="115"/>
      <c r="P801" s="116">
        <f t="shared" si="124"/>
        <v>0</v>
      </c>
      <c r="Q801" s="115"/>
      <c r="R801" s="116">
        <f t="shared" si="125"/>
        <v>0</v>
      </c>
      <c r="S801" s="117">
        <f t="shared" si="126"/>
        <v>0</v>
      </c>
      <c r="T801" s="118">
        <f t="shared" si="127"/>
        <v>0</v>
      </c>
      <c r="U801" s="120"/>
      <c r="V801" s="88"/>
    </row>
    <row r="802" spans="1:22" s="113" customFormat="1" ht="30" hidden="1" customHeight="1">
      <c r="A802" s="128">
        <f>'CONSTRUCTION COST ESTIMATE'!A802</f>
        <v>0</v>
      </c>
      <c r="B802" s="246">
        <f>'CONSTRUCTION COST ESTIMATE'!B802</f>
        <v>623.0462</v>
      </c>
      <c r="C802" s="131" t="str">
        <f>'CONSTRUCTION COST ESTIMATE'!C802</f>
        <v>INSTALL 11 GAUGE DUAL-ARM (X FT/X FT) STREETLIGHT POLE ASSEMBLY, XX LUMEN LED LUMINAIRE</v>
      </c>
      <c r="D802" s="130">
        <f>'CONSTRUCTION COST ESTIMATE'!BA802</f>
        <v>0</v>
      </c>
      <c r="E802" s="114">
        <f>'CONSTRUCTION COST ESTIMATE'!BC802</f>
        <v>0</v>
      </c>
      <c r="F802" s="129" t="str">
        <f>'CONSTRUCTION COST ESTIMATE'!BB802</f>
        <v>EA</v>
      </c>
      <c r="G802" s="115"/>
      <c r="H802" s="116">
        <f t="shared" si="120"/>
        <v>0</v>
      </c>
      <c r="I802" s="115"/>
      <c r="J802" s="116">
        <f t="shared" si="121"/>
        <v>0</v>
      </c>
      <c r="K802" s="115"/>
      <c r="L802" s="116">
        <f t="shared" si="122"/>
        <v>0</v>
      </c>
      <c r="M802" s="115"/>
      <c r="N802" s="116">
        <f t="shared" si="123"/>
        <v>0</v>
      </c>
      <c r="O802" s="115"/>
      <c r="P802" s="116">
        <f t="shared" si="124"/>
        <v>0</v>
      </c>
      <c r="Q802" s="115"/>
      <c r="R802" s="116">
        <f t="shared" si="125"/>
        <v>0</v>
      </c>
      <c r="S802" s="117">
        <f t="shared" si="126"/>
        <v>0</v>
      </c>
      <c r="T802" s="118">
        <f t="shared" si="127"/>
        <v>0</v>
      </c>
      <c r="U802" s="120"/>
      <c r="V802" s="88"/>
    </row>
    <row r="803" spans="1:22" s="113" customFormat="1" ht="30" hidden="1" customHeight="1">
      <c r="A803" s="128">
        <f>'CONSTRUCTION COST ESTIMATE'!A803</f>
        <v>0</v>
      </c>
      <c r="B803" s="246">
        <f>'CONSTRUCTION COST ESTIMATE'!B803</f>
        <v>623.04700000000003</v>
      </c>
      <c r="C803" s="131" t="str">
        <f>'CONSTRUCTION COST ESTIMATE'!C803</f>
        <v>INSTALL 21' CONCRETE STREETLIGHT ASSEMBLY, X FOOT ARM, XX LUMEN LED LUMINAIRE</v>
      </c>
      <c r="D803" s="130">
        <f>'CONSTRUCTION COST ESTIMATE'!BA803</f>
        <v>0</v>
      </c>
      <c r="E803" s="114">
        <f>'CONSTRUCTION COST ESTIMATE'!BC803</f>
        <v>0</v>
      </c>
      <c r="F803" s="129" t="str">
        <f>'CONSTRUCTION COST ESTIMATE'!BB803</f>
        <v>EA</v>
      </c>
      <c r="G803" s="115"/>
      <c r="H803" s="116">
        <f t="shared" si="120"/>
        <v>0</v>
      </c>
      <c r="I803" s="115"/>
      <c r="J803" s="116">
        <f t="shared" si="121"/>
        <v>0</v>
      </c>
      <c r="K803" s="115"/>
      <c r="L803" s="116">
        <f t="shared" si="122"/>
        <v>0</v>
      </c>
      <c r="M803" s="115"/>
      <c r="N803" s="116">
        <f t="shared" si="123"/>
        <v>0</v>
      </c>
      <c r="O803" s="115"/>
      <c r="P803" s="116">
        <f t="shared" si="124"/>
        <v>0</v>
      </c>
      <c r="Q803" s="115"/>
      <c r="R803" s="116">
        <f t="shared" si="125"/>
        <v>0</v>
      </c>
      <c r="S803" s="117">
        <f t="shared" si="126"/>
        <v>0</v>
      </c>
      <c r="T803" s="118">
        <f t="shared" si="127"/>
        <v>0</v>
      </c>
      <c r="U803" s="120"/>
      <c r="V803" s="88"/>
    </row>
    <row r="804" spans="1:22" s="113" customFormat="1" ht="30" hidden="1" customHeight="1">
      <c r="A804" s="128">
        <f>'CONSTRUCTION COST ESTIMATE'!A804</f>
        <v>0</v>
      </c>
      <c r="B804" s="246">
        <f>'CONSTRUCTION COST ESTIMATE'!B804</f>
        <v>623.0471</v>
      </c>
      <c r="C804" s="131" t="str">
        <f>'CONSTRUCTION COST ESTIMATE'!C804</f>
        <v>INSTALL 21' CONCRETE STREETLIGHT ASSEMBLY, X FOOT ARM, XX LUMEN LED LUMINAIRE</v>
      </c>
      <c r="D804" s="130">
        <f>'CONSTRUCTION COST ESTIMATE'!BA804</f>
        <v>0</v>
      </c>
      <c r="E804" s="114">
        <f>'CONSTRUCTION COST ESTIMATE'!BC804</f>
        <v>0</v>
      </c>
      <c r="F804" s="129" t="str">
        <f>'CONSTRUCTION COST ESTIMATE'!BB804</f>
        <v>EA</v>
      </c>
      <c r="G804" s="115"/>
      <c r="H804" s="116">
        <f t="shared" si="120"/>
        <v>0</v>
      </c>
      <c r="I804" s="115"/>
      <c r="J804" s="116">
        <f t="shared" si="121"/>
        <v>0</v>
      </c>
      <c r="K804" s="115"/>
      <c r="L804" s="116">
        <f t="shared" si="122"/>
        <v>0</v>
      </c>
      <c r="M804" s="115"/>
      <c r="N804" s="116">
        <f t="shared" si="123"/>
        <v>0</v>
      </c>
      <c r="O804" s="115"/>
      <c r="P804" s="116">
        <f t="shared" si="124"/>
        <v>0</v>
      </c>
      <c r="Q804" s="115"/>
      <c r="R804" s="116">
        <f t="shared" si="125"/>
        <v>0</v>
      </c>
      <c r="S804" s="117">
        <f t="shared" si="126"/>
        <v>0</v>
      </c>
      <c r="T804" s="118">
        <f t="shared" si="127"/>
        <v>0</v>
      </c>
      <c r="U804" s="120"/>
      <c r="V804" s="88"/>
    </row>
    <row r="805" spans="1:22" s="113" customFormat="1" ht="30" hidden="1" customHeight="1">
      <c r="A805" s="128">
        <f>'CONSTRUCTION COST ESTIMATE'!A805</f>
        <v>0</v>
      </c>
      <c r="B805" s="246">
        <f>'CONSTRUCTION COST ESTIMATE'!B805</f>
        <v>623.048</v>
      </c>
      <c r="C805" s="131" t="str">
        <f>'CONSTRUCTION COST ESTIMATE'!C805</f>
        <v>INSTALL 21' CONCRETE DUAL-ARM (X FT/X FT) STREETLIGHT ASSEMBLY, XX/XX LUMEN LED LUMINAIRE</v>
      </c>
      <c r="D805" s="130">
        <f>'CONSTRUCTION COST ESTIMATE'!BA805</f>
        <v>0</v>
      </c>
      <c r="E805" s="114">
        <f>'CONSTRUCTION COST ESTIMATE'!BC805</f>
        <v>0</v>
      </c>
      <c r="F805" s="129" t="str">
        <f>'CONSTRUCTION COST ESTIMATE'!BB805</f>
        <v>EA</v>
      </c>
      <c r="G805" s="115"/>
      <c r="H805" s="116">
        <f t="shared" si="120"/>
        <v>0</v>
      </c>
      <c r="I805" s="115"/>
      <c r="J805" s="116">
        <f t="shared" si="121"/>
        <v>0</v>
      </c>
      <c r="K805" s="115"/>
      <c r="L805" s="116">
        <f t="shared" si="122"/>
        <v>0</v>
      </c>
      <c r="M805" s="115"/>
      <c r="N805" s="116">
        <f t="shared" si="123"/>
        <v>0</v>
      </c>
      <c r="O805" s="115"/>
      <c r="P805" s="116">
        <f t="shared" si="124"/>
        <v>0</v>
      </c>
      <c r="Q805" s="115"/>
      <c r="R805" s="116">
        <f t="shared" si="125"/>
        <v>0</v>
      </c>
      <c r="S805" s="117">
        <f t="shared" si="126"/>
        <v>0</v>
      </c>
      <c r="T805" s="118">
        <f t="shared" si="127"/>
        <v>0</v>
      </c>
      <c r="U805" s="120"/>
      <c r="V805" s="88"/>
    </row>
    <row r="806" spans="1:22" s="113" customFormat="1" ht="30" hidden="1" customHeight="1">
      <c r="A806" s="128">
        <f>'CONSTRUCTION COST ESTIMATE'!A806</f>
        <v>0</v>
      </c>
      <c r="B806" s="246">
        <f>'CONSTRUCTION COST ESTIMATE'!B806</f>
        <v>623.04809999999998</v>
      </c>
      <c r="C806" s="131" t="str">
        <f>'CONSTRUCTION COST ESTIMATE'!C806</f>
        <v>INSTALL 21' CONCRETE DUAL-ARM (X FT/X FT) STREETLIGHT ASSEMBLY, XX/XX LUMEN LED LUMINAIRE</v>
      </c>
      <c r="D806" s="130">
        <f>'CONSTRUCTION COST ESTIMATE'!BA806</f>
        <v>0</v>
      </c>
      <c r="E806" s="114">
        <f>'CONSTRUCTION COST ESTIMATE'!BC806</f>
        <v>0</v>
      </c>
      <c r="F806" s="129" t="str">
        <f>'CONSTRUCTION COST ESTIMATE'!BB806</f>
        <v>EA</v>
      </c>
      <c r="G806" s="115"/>
      <c r="H806" s="116">
        <f t="shared" si="120"/>
        <v>0</v>
      </c>
      <c r="I806" s="115"/>
      <c r="J806" s="116">
        <f t="shared" si="121"/>
        <v>0</v>
      </c>
      <c r="K806" s="115"/>
      <c r="L806" s="116">
        <f t="shared" si="122"/>
        <v>0</v>
      </c>
      <c r="M806" s="115"/>
      <c r="N806" s="116">
        <f t="shared" si="123"/>
        <v>0</v>
      </c>
      <c r="O806" s="115"/>
      <c r="P806" s="116">
        <f t="shared" si="124"/>
        <v>0</v>
      </c>
      <c r="Q806" s="115"/>
      <c r="R806" s="116">
        <f t="shared" si="125"/>
        <v>0</v>
      </c>
      <c r="S806" s="117">
        <f t="shared" si="126"/>
        <v>0</v>
      </c>
      <c r="T806" s="118">
        <f t="shared" si="127"/>
        <v>0</v>
      </c>
      <c r="U806" s="120"/>
      <c r="V806" s="88"/>
    </row>
    <row r="807" spans="1:22" s="113" customFormat="1" ht="30" hidden="1" customHeight="1">
      <c r="A807" s="128">
        <f>'CONSTRUCTION COST ESTIMATE'!A807</f>
        <v>0</v>
      </c>
      <c r="B807" s="246">
        <f>'CONSTRUCTION COST ESTIMATE'!B807</f>
        <v>623.04819999999995</v>
      </c>
      <c r="C807" s="131" t="str">
        <f>'CONSTRUCTION COST ESTIMATE'!C807</f>
        <v>INSTALL 21' CONCRETE DUAL-ARM (X FT/X FT) STREETLIGHT ASSEMBLY, XX/XX LUMEN LED LUMINAIRE</v>
      </c>
      <c r="D807" s="130">
        <f>'CONSTRUCTION COST ESTIMATE'!BA807</f>
        <v>0</v>
      </c>
      <c r="E807" s="114">
        <f>'CONSTRUCTION COST ESTIMATE'!BC807</f>
        <v>0</v>
      </c>
      <c r="F807" s="129" t="str">
        <f>'CONSTRUCTION COST ESTIMATE'!BB807</f>
        <v>EA</v>
      </c>
      <c r="G807" s="115"/>
      <c r="H807" s="116">
        <f t="shared" si="120"/>
        <v>0</v>
      </c>
      <c r="I807" s="115"/>
      <c r="J807" s="116">
        <f t="shared" si="121"/>
        <v>0</v>
      </c>
      <c r="K807" s="115"/>
      <c r="L807" s="116">
        <f t="shared" si="122"/>
        <v>0</v>
      </c>
      <c r="M807" s="115"/>
      <c r="N807" s="116">
        <f t="shared" si="123"/>
        <v>0</v>
      </c>
      <c r="O807" s="115"/>
      <c r="P807" s="116">
        <f t="shared" si="124"/>
        <v>0</v>
      </c>
      <c r="Q807" s="115"/>
      <c r="R807" s="116">
        <f t="shared" si="125"/>
        <v>0</v>
      </c>
      <c r="S807" s="117">
        <f t="shared" si="126"/>
        <v>0</v>
      </c>
      <c r="T807" s="118">
        <f t="shared" si="127"/>
        <v>0</v>
      </c>
      <c r="U807" s="120"/>
      <c r="V807" s="88"/>
    </row>
    <row r="808" spans="1:22" s="113" customFormat="1" ht="30" hidden="1" customHeight="1">
      <c r="A808" s="128">
        <f>'CONSTRUCTION COST ESTIMATE'!A808</f>
        <v>0</v>
      </c>
      <c r="B808" s="246">
        <f>'CONSTRUCTION COST ESTIMATE'!B808</f>
        <v>623.04830000000004</v>
      </c>
      <c r="C808" s="131" t="str">
        <f>'CONSTRUCTION COST ESTIMATE'!C808</f>
        <v>INSTALL 21' CONCRETE DUAL-ARM (X FT/X FT) STREETLIGHT ASSEMBLY, XX/XX LUMEN LED LUMINAIRE</v>
      </c>
      <c r="D808" s="130">
        <f>'CONSTRUCTION COST ESTIMATE'!BA808</f>
        <v>0</v>
      </c>
      <c r="E808" s="114">
        <f>'CONSTRUCTION COST ESTIMATE'!BC808</f>
        <v>0</v>
      </c>
      <c r="F808" s="129" t="str">
        <f>'CONSTRUCTION COST ESTIMATE'!BB808</f>
        <v>EA</v>
      </c>
      <c r="G808" s="115"/>
      <c r="H808" s="116">
        <f t="shared" ref="H808:H873" si="136">G808*E808</f>
        <v>0</v>
      </c>
      <c r="I808" s="115"/>
      <c r="J808" s="116">
        <f t="shared" ref="J808:J873" si="137">I808*E808</f>
        <v>0</v>
      </c>
      <c r="K808" s="115"/>
      <c r="L808" s="116">
        <f t="shared" ref="L808:L873" si="138">K808*E808</f>
        <v>0</v>
      </c>
      <c r="M808" s="115"/>
      <c r="N808" s="116">
        <f t="shared" ref="N808:N873" si="139">M808*E808</f>
        <v>0</v>
      </c>
      <c r="O808" s="115"/>
      <c r="P808" s="116">
        <f t="shared" ref="P808:P873" si="140">O808*E808</f>
        <v>0</v>
      </c>
      <c r="Q808" s="115"/>
      <c r="R808" s="116">
        <f t="shared" ref="R808:R873" si="141">Q808*E808</f>
        <v>0</v>
      </c>
      <c r="S808" s="117">
        <f t="shared" ref="S808:S873" si="142">G808+I808+K808+M808+O808+Q808</f>
        <v>0</v>
      </c>
      <c r="T808" s="118">
        <f t="shared" ref="T808:T873" si="143">S808*E808</f>
        <v>0</v>
      </c>
      <c r="U808" s="120"/>
      <c r="V808" s="88"/>
    </row>
    <row r="809" spans="1:22" s="113" customFormat="1" ht="30" hidden="1" customHeight="1">
      <c r="A809" s="128">
        <f>'CONSTRUCTION COST ESTIMATE'!A809</f>
        <v>0</v>
      </c>
      <c r="B809" s="246">
        <f>'CONSTRUCTION COST ESTIMATE'!B809</f>
        <v>623.04899999999998</v>
      </c>
      <c r="C809" s="131" t="str">
        <f>'CONSTRUCTION COST ESTIMATE'!C809</f>
        <v>INSTALL 26' CONCRETE STREETLIGHT ASSEMBLY, X FOOT ARM, XX LUMEN LED LUMINAIRE</v>
      </c>
      <c r="D809" s="130">
        <f>'CONSTRUCTION COST ESTIMATE'!BA809</f>
        <v>0</v>
      </c>
      <c r="E809" s="114">
        <f>'CONSTRUCTION COST ESTIMATE'!BC809</f>
        <v>0</v>
      </c>
      <c r="F809" s="129" t="str">
        <f>'CONSTRUCTION COST ESTIMATE'!BB809</f>
        <v>EA</v>
      </c>
      <c r="G809" s="115"/>
      <c r="H809" s="116">
        <f t="shared" si="136"/>
        <v>0</v>
      </c>
      <c r="I809" s="115"/>
      <c r="J809" s="116">
        <f t="shared" si="137"/>
        <v>0</v>
      </c>
      <c r="K809" s="115"/>
      <c r="L809" s="116">
        <f t="shared" si="138"/>
        <v>0</v>
      </c>
      <c r="M809" s="115"/>
      <c r="N809" s="116">
        <f t="shared" si="139"/>
        <v>0</v>
      </c>
      <c r="O809" s="115"/>
      <c r="P809" s="116">
        <f t="shared" si="140"/>
        <v>0</v>
      </c>
      <c r="Q809" s="115"/>
      <c r="R809" s="116">
        <f t="shared" si="141"/>
        <v>0</v>
      </c>
      <c r="S809" s="117">
        <f t="shared" si="142"/>
        <v>0</v>
      </c>
      <c r="T809" s="118">
        <f t="shared" si="143"/>
        <v>0</v>
      </c>
      <c r="U809" s="120"/>
      <c r="V809" s="88"/>
    </row>
    <row r="810" spans="1:22" s="113" customFormat="1" ht="30" hidden="1" customHeight="1">
      <c r="A810" s="128">
        <f>'CONSTRUCTION COST ESTIMATE'!A810</f>
        <v>0</v>
      </c>
      <c r="B810" s="246">
        <f>'CONSTRUCTION COST ESTIMATE'!B810</f>
        <v>623.04909999999995</v>
      </c>
      <c r="C810" s="131" t="str">
        <f>'CONSTRUCTION COST ESTIMATE'!C810</f>
        <v>INSTALL 26' CONCRETE STREETLIGHT ASSEMBLY, X FOOT ARM, XX LUMEN LED LUMINAIRE</v>
      </c>
      <c r="D810" s="130">
        <f>'CONSTRUCTION COST ESTIMATE'!BA810</f>
        <v>0</v>
      </c>
      <c r="E810" s="114">
        <f>'CONSTRUCTION COST ESTIMATE'!BC810</f>
        <v>0</v>
      </c>
      <c r="F810" s="129" t="str">
        <f>'CONSTRUCTION COST ESTIMATE'!BB810</f>
        <v>EA</v>
      </c>
      <c r="G810" s="115"/>
      <c r="H810" s="116">
        <f t="shared" si="136"/>
        <v>0</v>
      </c>
      <c r="I810" s="115"/>
      <c r="J810" s="116">
        <f t="shared" si="137"/>
        <v>0</v>
      </c>
      <c r="K810" s="115"/>
      <c r="L810" s="116">
        <f t="shared" si="138"/>
        <v>0</v>
      </c>
      <c r="M810" s="115"/>
      <c r="N810" s="116">
        <f t="shared" si="139"/>
        <v>0</v>
      </c>
      <c r="O810" s="115"/>
      <c r="P810" s="116">
        <f t="shared" si="140"/>
        <v>0</v>
      </c>
      <c r="Q810" s="115"/>
      <c r="R810" s="116">
        <f t="shared" si="141"/>
        <v>0</v>
      </c>
      <c r="S810" s="117">
        <f t="shared" si="142"/>
        <v>0</v>
      </c>
      <c r="T810" s="118">
        <f t="shared" si="143"/>
        <v>0</v>
      </c>
      <c r="U810" s="120"/>
      <c r="V810" s="88"/>
    </row>
    <row r="811" spans="1:22" s="113" customFormat="1" ht="30" hidden="1" customHeight="1">
      <c r="A811" s="128">
        <f>'CONSTRUCTION COST ESTIMATE'!A811</f>
        <v>0</v>
      </c>
      <c r="B811" s="246">
        <f>'CONSTRUCTION COST ESTIMATE'!B811</f>
        <v>623.04999999999995</v>
      </c>
      <c r="C811" s="131" t="str">
        <f>'CONSTRUCTION COST ESTIMATE'!C811</f>
        <v>INSTALL 26' CONCRETE DUAL-ARM (X FT/XFT) STREETLIGHT ASSEMBLY, XX/XX LUMEN LED LUMINAIRE</v>
      </c>
      <c r="D811" s="130">
        <f>'CONSTRUCTION COST ESTIMATE'!BA811</f>
        <v>0</v>
      </c>
      <c r="E811" s="114">
        <f>'CONSTRUCTION COST ESTIMATE'!BC811</f>
        <v>0</v>
      </c>
      <c r="F811" s="129" t="str">
        <f>'CONSTRUCTION COST ESTIMATE'!BB811</f>
        <v>EA</v>
      </c>
      <c r="G811" s="115"/>
      <c r="H811" s="116">
        <f t="shared" si="136"/>
        <v>0</v>
      </c>
      <c r="I811" s="115"/>
      <c r="J811" s="116">
        <f t="shared" si="137"/>
        <v>0</v>
      </c>
      <c r="K811" s="115"/>
      <c r="L811" s="116">
        <f t="shared" si="138"/>
        <v>0</v>
      </c>
      <c r="M811" s="115"/>
      <c r="N811" s="116">
        <f t="shared" si="139"/>
        <v>0</v>
      </c>
      <c r="O811" s="115"/>
      <c r="P811" s="116">
        <f t="shared" si="140"/>
        <v>0</v>
      </c>
      <c r="Q811" s="115"/>
      <c r="R811" s="116">
        <f t="shared" si="141"/>
        <v>0</v>
      </c>
      <c r="S811" s="117">
        <f t="shared" si="142"/>
        <v>0</v>
      </c>
      <c r="T811" s="118">
        <f t="shared" si="143"/>
        <v>0</v>
      </c>
      <c r="U811" s="120"/>
      <c r="V811" s="88"/>
    </row>
    <row r="812" spans="1:22" s="113" customFormat="1" ht="30" hidden="1" customHeight="1">
      <c r="A812" s="128">
        <f>'CONSTRUCTION COST ESTIMATE'!A812</f>
        <v>0</v>
      </c>
      <c r="B812" s="246">
        <f>'CONSTRUCTION COST ESTIMATE'!B812</f>
        <v>623.05010000000004</v>
      </c>
      <c r="C812" s="131" t="str">
        <f>'CONSTRUCTION COST ESTIMATE'!C812</f>
        <v>INSTALL 26' CONCRETE DUAL-ARM (X FT/XFT) STREETLIGHT ASSEMBLY, XX/XX LUMEN LED LUMINAIRE</v>
      </c>
      <c r="D812" s="130">
        <f>'CONSTRUCTION COST ESTIMATE'!BA812</f>
        <v>0</v>
      </c>
      <c r="E812" s="114">
        <f>'CONSTRUCTION COST ESTIMATE'!BC812</f>
        <v>0</v>
      </c>
      <c r="F812" s="129" t="str">
        <f>'CONSTRUCTION COST ESTIMATE'!BB812</f>
        <v>EA</v>
      </c>
      <c r="G812" s="115"/>
      <c r="H812" s="116">
        <f t="shared" si="136"/>
        <v>0</v>
      </c>
      <c r="I812" s="115"/>
      <c r="J812" s="116">
        <f t="shared" si="137"/>
        <v>0</v>
      </c>
      <c r="K812" s="115"/>
      <c r="L812" s="116">
        <f t="shared" si="138"/>
        <v>0</v>
      </c>
      <c r="M812" s="115"/>
      <c r="N812" s="116">
        <f t="shared" si="139"/>
        <v>0</v>
      </c>
      <c r="O812" s="115"/>
      <c r="P812" s="116">
        <f t="shared" si="140"/>
        <v>0</v>
      </c>
      <c r="Q812" s="115"/>
      <c r="R812" s="116">
        <f t="shared" si="141"/>
        <v>0</v>
      </c>
      <c r="S812" s="117">
        <f t="shared" si="142"/>
        <v>0</v>
      </c>
      <c r="T812" s="118">
        <f t="shared" si="143"/>
        <v>0</v>
      </c>
      <c r="U812" s="120"/>
      <c r="V812" s="88"/>
    </row>
    <row r="813" spans="1:22" s="113" customFormat="1" ht="30" hidden="1" customHeight="1">
      <c r="A813" s="128">
        <f>'CONSTRUCTION COST ESTIMATE'!A813</f>
        <v>0</v>
      </c>
      <c r="B813" s="246">
        <f>'CONSTRUCTION COST ESTIMATE'!B813</f>
        <v>623.05020000000002</v>
      </c>
      <c r="C813" s="131" t="str">
        <f>'CONSTRUCTION COST ESTIMATE'!C813</f>
        <v>INSTALL 26' CONCRETE DUAL-ARM (X FT/XFT) STREETLIGHT ASSEMBLY, XX/XX LUMEN LED LUMINAIRE</v>
      </c>
      <c r="D813" s="130">
        <f>'CONSTRUCTION COST ESTIMATE'!BA813</f>
        <v>0</v>
      </c>
      <c r="E813" s="114">
        <f>'CONSTRUCTION COST ESTIMATE'!BC813</f>
        <v>0</v>
      </c>
      <c r="F813" s="129" t="str">
        <f>'CONSTRUCTION COST ESTIMATE'!BB813</f>
        <v>EA</v>
      </c>
      <c r="G813" s="115"/>
      <c r="H813" s="116">
        <f t="shared" si="136"/>
        <v>0</v>
      </c>
      <c r="I813" s="115"/>
      <c r="J813" s="116">
        <f t="shared" si="137"/>
        <v>0</v>
      </c>
      <c r="K813" s="115"/>
      <c r="L813" s="116">
        <f t="shared" si="138"/>
        <v>0</v>
      </c>
      <c r="M813" s="115"/>
      <c r="N813" s="116">
        <f t="shared" si="139"/>
        <v>0</v>
      </c>
      <c r="O813" s="115"/>
      <c r="P813" s="116">
        <f t="shared" si="140"/>
        <v>0</v>
      </c>
      <c r="Q813" s="115"/>
      <c r="R813" s="116">
        <f t="shared" si="141"/>
        <v>0</v>
      </c>
      <c r="S813" s="117">
        <f t="shared" si="142"/>
        <v>0</v>
      </c>
      <c r="T813" s="118">
        <f t="shared" si="143"/>
        <v>0</v>
      </c>
      <c r="U813" s="120"/>
      <c r="V813" s="88"/>
    </row>
    <row r="814" spans="1:22" s="113" customFormat="1" ht="30" hidden="1" customHeight="1">
      <c r="A814" s="128">
        <f>'CONSTRUCTION COST ESTIMATE'!A814</f>
        <v>0</v>
      </c>
      <c r="B814" s="246">
        <f>'CONSTRUCTION COST ESTIMATE'!B814</f>
        <v>623.05029999999999</v>
      </c>
      <c r="C814" s="131" t="str">
        <f>'CONSTRUCTION COST ESTIMATE'!C814</f>
        <v>INSTALL 26' CONCRETE DUAL-ARM (X FT/XFT) STREETLIGHT ASSEMBLY, XX/XX LUMEN LED LUMINAIRE</v>
      </c>
      <c r="D814" s="130">
        <f>'CONSTRUCTION COST ESTIMATE'!BA814</f>
        <v>0</v>
      </c>
      <c r="E814" s="114">
        <f>'CONSTRUCTION COST ESTIMATE'!BC814</f>
        <v>0</v>
      </c>
      <c r="F814" s="129" t="str">
        <f>'CONSTRUCTION COST ESTIMATE'!BB814</f>
        <v>EA</v>
      </c>
      <c r="G814" s="115"/>
      <c r="H814" s="116">
        <f t="shared" si="136"/>
        <v>0</v>
      </c>
      <c r="I814" s="115"/>
      <c r="J814" s="116">
        <f t="shared" si="137"/>
        <v>0</v>
      </c>
      <c r="K814" s="115"/>
      <c r="L814" s="116">
        <f t="shared" si="138"/>
        <v>0</v>
      </c>
      <c r="M814" s="115"/>
      <c r="N814" s="116">
        <f t="shared" si="139"/>
        <v>0</v>
      </c>
      <c r="O814" s="115"/>
      <c r="P814" s="116">
        <f t="shared" si="140"/>
        <v>0</v>
      </c>
      <c r="Q814" s="115"/>
      <c r="R814" s="116">
        <f t="shared" si="141"/>
        <v>0</v>
      </c>
      <c r="S814" s="117">
        <f t="shared" si="142"/>
        <v>0</v>
      </c>
      <c r="T814" s="118">
        <f t="shared" si="143"/>
        <v>0</v>
      </c>
      <c r="U814" s="120"/>
      <c r="V814" s="88"/>
    </row>
    <row r="815" spans="1:22" s="113" customFormat="1" ht="30" hidden="1" customHeight="1">
      <c r="A815" s="128">
        <f>'CONSTRUCTION COST ESTIMATE'!A815</f>
        <v>0</v>
      </c>
      <c r="B815" s="246">
        <f>'CONSTRUCTION COST ESTIMATE'!B815</f>
        <v>623.05100000000004</v>
      </c>
      <c r="C815" s="131" t="str">
        <f>'CONSTRUCTION COST ESTIMATE'!C815</f>
        <v>REMOVE AND RELOCATE STREETLIGHT ASSEMBLY ON NEW FOUNDATION</v>
      </c>
      <c r="D815" s="130">
        <f>'CONSTRUCTION COST ESTIMATE'!BA815</f>
        <v>0</v>
      </c>
      <c r="E815" s="114">
        <f>'CONSTRUCTION COST ESTIMATE'!BC815</f>
        <v>0</v>
      </c>
      <c r="F815" s="129" t="str">
        <f>'CONSTRUCTION COST ESTIMATE'!BB815</f>
        <v>EA</v>
      </c>
      <c r="G815" s="115"/>
      <c r="H815" s="116">
        <f t="shared" si="136"/>
        <v>0</v>
      </c>
      <c r="I815" s="115"/>
      <c r="J815" s="116">
        <f t="shared" si="137"/>
        <v>0</v>
      </c>
      <c r="K815" s="115"/>
      <c r="L815" s="116">
        <f t="shared" si="138"/>
        <v>0</v>
      </c>
      <c r="M815" s="115"/>
      <c r="N815" s="116">
        <f t="shared" si="139"/>
        <v>0</v>
      </c>
      <c r="O815" s="115"/>
      <c r="P815" s="116">
        <f t="shared" si="140"/>
        <v>0</v>
      </c>
      <c r="Q815" s="115"/>
      <c r="R815" s="116">
        <f t="shared" si="141"/>
        <v>0</v>
      </c>
      <c r="S815" s="117">
        <f t="shared" si="142"/>
        <v>0</v>
      </c>
      <c r="T815" s="118">
        <f t="shared" si="143"/>
        <v>0</v>
      </c>
      <c r="U815" s="120"/>
      <c r="V815" s="88"/>
    </row>
    <row r="816" spans="1:22" s="113" customFormat="1" ht="30" hidden="1" customHeight="1">
      <c r="A816" s="128">
        <f>'CONSTRUCTION COST ESTIMATE'!A816</f>
        <v>0</v>
      </c>
      <c r="B816" s="246">
        <f>'CONSTRUCTION COST ESTIMATE'!B816</f>
        <v>623.05200000000002</v>
      </c>
      <c r="C816" s="131" t="str">
        <f>'CONSTRUCTION COST ESTIMATE'!C816</f>
        <v>REMOVE AND RELOCATE STREETLIGHT ASSEMBLY ON EXISTING FOUNDATION</v>
      </c>
      <c r="D816" s="130">
        <f>'CONSTRUCTION COST ESTIMATE'!BA816</f>
        <v>0</v>
      </c>
      <c r="E816" s="114">
        <f>'CONSTRUCTION COST ESTIMATE'!BC816</f>
        <v>0</v>
      </c>
      <c r="F816" s="129" t="str">
        <f>'CONSTRUCTION COST ESTIMATE'!BB816</f>
        <v>EA</v>
      </c>
      <c r="G816" s="115"/>
      <c r="H816" s="116">
        <f t="shared" si="136"/>
        <v>0</v>
      </c>
      <c r="I816" s="115"/>
      <c r="J816" s="116">
        <f t="shared" si="137"/>
        <v>0</v>
      </c>
      <c r="K816" s="115"/>
      <c r="L816" s="116">
        <f t="shared" si="138"/>
        <v>0</v>
      </c>
      <c r="M816" s="115"/>
      <c r="N816" s="116">
        <f t="shared" si="139"/>
        <v>0</v>
      </c>
      <c r="O816" s="115"/>
      <c r="P816" s="116">
        <f t="shared" si="140"/>
        <v>0</v>
      </c>
      <c r="Q816" s="115"/>
      <c r="R816" s="116">
        <f t="shared" si="141"/>
        <v>0</v>
      </c>
      <c r="S816" s="117">
        <f t="shared" si="142"/>
        <v>0</v>
      </c>
      <c r="T816" s="118">
        <f t="shared" si="143"/>
        <v>0</v>
      </c>
      <c r="U816" s="120"/>
      <c r="V816" s="88"/>
    </row>
    <row r="817" spans="1:22" s="113" customFormat="1" ht="30" hidden="1" customHeight="1">
      <c r="A817" s="128">
        <f>'CONSTRUCTION COST ESTIMATE'!A817</f>
        <v>0</v>
      </c>
      <c r="B817" s="246">
        <f>'CONSTRUCTION COST ESTIMATE'!B817</f>
        <v>623.06050000000005</v>
      </c>
      <c r="C817" s="131" t="str">
        <f>'CONSTRUCTION COST ESTIMATE'!C817</f>
        <v>INSTALL PAD MOUNTED 200 AMP SERVICE PEDESTAL</v>
      </c>
      <c r="D817" s="130">
        <f>'CONSTRUCTION COST ESTIMATE'!BA817</f>
        <v>0</v>
      </c>
      <c r="E817" s="114">
        <f>'CONSTRUCTION COST ESTIMATE'!BC817</f>
        <v>0</v>
      </c>
      <c r="F817" s="129" t="str">
        <f>'CONSTRUCTION COST ESTIMATE'!BB817</f>
        <v>EA</v>
      </c>
      <c r="G817" s="115"/>
      <c r="H817" s="116">
        <f t="shared" si="136"/>
        <v>0</v>
      </c>
      <c r="I817" s="115"/>
      <c r="J817" s="116">
        <f t="shared" si="137"/>
        <v>0</v>
      </c>
      <c r="K817" s="115"/>
      <c r="L817" s="116">
        <f t="shared" si="138"/>
        <v>0</v>
      </c>
      <c r="M817" s="115"/>
      <c r="N817" s="116">
        <f t="shared" si="139"/>
        <v>0</v>
      </c>
      <c r="O817" s="115"/>
      <c r="P817" s="116">
        <f t="shared" si="140"/>
        <v>0</v>
      </c>
      <c r="Q817" s="115"/>
      <c r="R817" s="116">
        <f t="shared" si="141"/>
        <v>0</v>
      </c>
      <c r="S817" s="117">
        <f t="shared" si="142"/>
        <v>0</v>
      </c>
      <c r="T817" s="118">
        <f t="shared" si="143"/>
        <v>0</v>
      </c>
      <c r="U817" s="120"/>
      <c r="V817" s="88"/>
    </row>
    <row r="818" spans="1:22" s="113" customFormat="1" ht="30" hidden="1" customHeight="1">
      <c r="A818" s="128">
        <f>'CONSTRUCTION COST ESTIMATE'!A818</f>
        <v>0</v>
      </c>
      <c r="B818" s="246">
        <f>'CONSTRUCTION COST ESTIMATE'!B818</f>
        <v>623.06100000000004</v>
      </c>
      <c r="C818" s="131" t="str">
        <f>'CONSTRUCTION COST ESTIMATE'!C818</f>
        <v>INSTALL TRAFFIC LOOP DETECTOR (X FOOT BY X FOOT)</v>
      </c>
      <c r="D818" s="130">
        <f>'CONSTRUCTION COST ESTIMATE'!BA818</f>
        <v>0</v>
      </c>
      <c r="E818" s="114">
        <f>'CONSTRUCTION COST ESTIMATE'!BC818</f>
        <v>0</v>
      </c>
      <c r="F818" s="129" t="str">
        <f>'CONSTRUCTION COST ESTIMATE'!BB818</f>
        <v>EA</v>
      </c>
      <c r="G818" s="115"/>
      <c r="H818" s="116">
        <f t="shared" si="136"/>
        <v>0</v>
      </c>
      <c r="I818" s="115"/>
      <c r="J818" s="116">
        <f t="shared" si="137"/>
        <v>0</v>
      </c>
      <c r="K818" s="115"/>
      <c r="L818" s="116">
        <f t="shared" si="138"/>
        <v>0</v>
      </c>
      <c r="M818" s="115"/>
      <c r="N818" s="116">
        <f t="shared" si="139"/>
        <v>0</v>
      </c>
      <c r="O818" s="115"/>
      <c r="P818" s="116">
        <f t="shared" si="140"/>
        <v>0</v>
      </c>
      <c r="Q818" s="115"/>
      <c r="R818" s="116">
        <f t="shared" si="141"/>
        <v>0</v>
      </c>
      <c r="S818" s="117">
        <f t="shared" si="142"/>
        <v>0</v>
      </c>
      <c r="T818" s="118">
        <f t="shared" si="143"/>
        <v>0</v>
      </c>
      <c r="U818" s="120"/>
      <c r="V818" s="88"/>
    </row>
    <row r="819" spans="1:22" s="113" customFormat="1" ht="30" hidden="1" customHeight="1">
      <c r="A819" s="128">
        <f>'CONSTRUCTION COST ESTIMATE'!A819</f>
        <v>0</v>
      </c>
      <c r="B819" s="246">
        <f>'CONSTRUCTION COST ESTIMATE'!B819</f>
        <v>623.06110000000001</v>
      </c>
      <c r="C819" s="131" t="str">
        <f>'CONSTRUCTION COST ESTIMATE'!C819</f>
        <v>INSTALL TRAFFIC LOOP DETECTOR (X FOOT BY X FOOT)</v>
      </c>
      <c r="D819" s="130">
        <f>'CONSTRUCTION COST ESTIMATE'!BA819</f>
        <v>0</v>
      </c>
      <c r="E819" s="114">
        <f>'CONSTRUCTION COST ESTIMATE'!BC819</f>
        <v>0</v>
      </c>
      <c r="F819" s="129" t="str">
        <f>'CONSTRUCTION COST ESTIMATE'!BB819</f>
        <v>EA</v>
      </c>
      <c r="G819" s="115"/>
      <c r="H819" s="116">
        <f t="shared" si="136"/>
        <v>0</v>
      </c>
      <c r="I819" s="115"/>
      <c r="J819" s="116">
        <f t="shared" si="137"/>
        <v>0</v>
      </c>
      <c r="K819" s="115"/>
      <c r="L819" s="116">
        <f t="shared" si="138"/>
        <v>0</v>
      </c>
      <c r="M819" s="115"/>
      <c r="N819" s="116">
        <f t="shared" si="139"/>
        <v>0</v>
      </c>
      <c r="O819" s="115"/>
      <c r="P819" s="116">
        <f t="shared" si="140"/>
        <v>0</v>
      </c>
      <c r="Q819" s="115"/>
      <c r="R819" s="116">
        <f t="shared" si="141"/>
        <v>0</v>
      </c>
      <c r="S819" s="117">
        <f t="shared" si="142"/>
        <v>0</v>
      </c>
      <c r="T819" s="118">
        <f t="shared" si="143"/>
        <v>0</v>
      </c>
      <c r="U819" s="120"/>
      <c r="V819" s="88"/>
    </row>
    <row r="820" spans="1:22" s="113" customFormat="1" ht="30" hidden="1" customHeight="1">
      <c r="A820" s="128">
        <f>'CONSTRUCTION COST ESTIMATE'!A820</f>
        <v>0</v>
      </c>
      <c r="B820" s="246">
        <f>'CONSTRUCTION COST ESTIMATE'!B820</f>
        <v>623.06119999999999</v>
      </c>
      <c r="C820" s="131" t="str">
        <f>'CONSTRUCTION COST ESTIMATE'!C820</f>
        <v>INSTALL TRAFFIC LOOP DETECTOR (X FOOT BY X FOOT)</v>
      </c>
      <c r="D820" s="130">
        <f>'CONSTRUCTION COST ESTIMATE'!BA820</f>
        <v>0</v>
      </c>
      <c r="E820" s="114">
        <f>'CONSTRUCTION COST ESTIMATE'!BC820</f>
        <v>0</v>
      </c>
      <c r="F820" s="129" t="str">
        <f>'CONSTRUCTION COST ESTIMATE'!BB820</f>
        <v>EA</v>
      </c>
      <c r="G820" s="115"/>
      <c r="H820" s="116">
        <f t="shared" si="136"/>
        <v>0</v>
      </c>
      <c r="I820" s="115"/>
      <c r="J820" s="116">
        <f t="shared" si="137"/>
        <v>0</v>
      </c>
      <c r="K820" s="115"/>
      <c r="L820" s="116">
        <f t="shared" si="138"/>
        <v>0</v>
      </c>
      <c r="M820" s="115"/>
      <c r="N820" s="116">
        <f t="shared" si="139"/>
        <v>0</v>
      </c>
      <c r="O820" s="115"/>
      <c r="P820" s="116">
        <f t="shared" si="140"/>
        <v>0</v>
      </c>
      <c r="Q820" s="115"/>
      <c r="R820" s="116">
        <f t="shared" si="141"/>
        <v>0</v>
      </c>
      <c r="S820" s="117">
        <f t="shared" si="142"/>
        <v>0</v>
      </c>
      <c r="T820" s="118">
        <f t="shared" si="143"/>
        <v>0</v>
      </c>
      <c r="U820" s="120"/>
      <c r="V820" s="88"/>
    </row>
    <row r="821" spans="1:22" s="113" customFormat="1" ht="30" hidden="1" customHeight="1">
      <c r="A821" s="128">
        <f>'CONSTRUCTION COST ESTIMATE'!A821</f>
        <v>0</v>
      </c>
      <c r="B821" s="246">
        <f>'CONSTRUCTION COST ESTIMATE'!B821</f>
        <v>623.06129999999996</v>
      </c>
      <c r="C821" s="131" t="str">
        <f>'CONSTRUCTION COST ESTIMATE'!C821</f>
        <v>INSTALL TRAFFIC LOOP DETECTOR (X FOOT BY X FOOT)</v>
      </c>
      <c r="D821" s="130">
        <f>'CONSTRUCTION COST ESTIMATE'!BA821</f>
        <v>0</v>
      </c>
      <c r="E821" s="114">
        <f>'CONSTRUCTION COST ESTIMATE'!BC821</f>
        <v>0</v>
      </c>
      <c r="F821" s="129" t="str">
        <f>'CONSTRUCTION COST ESTIMATE'!BB821</f>
        <v>EA</v>
      </c>
      <c r="G821" s="115"/>
      <c r="H821" s="116">
        <f t="shared" si="136"/>
        <v>0</v>
      </c>
      <c r="I821" s="115"/>
      <c r="J821" s="116">
        <f t="shared" si="137"/>
        <v>0</v>
      </c>
      <c r="K821" s="115"/>
      <c r="L821" s="116">
        <f t="shared" si="138"/>
        <v>0</v>
      </c>
      <c r="M821" s="115"/>
      <c r="N821" s="116">
        <f t="shared" si="139"/>
        <v>0</v>
      </c>
      <c r="O821" s="115"/>
      <c r="P821" s="116">
        <f t="shared" si="140"/>
        <v>0</v>
      </c>
      <c r="Q821" s="115"/>
      <c r="R821" s="116">
        <f t="shared" si="141"/>
        <v>0</v>
      </c>
      <c r="S821" s="117">
        <f t="shared" si="142"/>
        <v>0</v>
      </c>
      <c r="T821" s="118">
        <f t="shared" si="143"/>
        <v>0</v>
      </c>
      <c r="U821" s="120"/>
      <c r="V821" s="88"/>
    </row>
    <row r="822" spans="1:22" s="113" customFormat="1" ht="30" hidden="1" customHeight="1">
      <c r="A822" s="128">
        <f>'CONSTRUCTION COST ESTIMATE'!A822</f>
        <v>0</v>
      </c>
      <c r="B822" s="246">
        <f>'CONSTRUCTION COST ESTIMATE'!B822</f>
        <v>623.06200000000001</v>
      </c>
      <c r="C822" s="131" t="str">
        <f>'CONSTRUCTION COST ESTIMATE'!C822</f>
        <v>TELECOM CABINET (POLE MOUNTED)</v>
      </c>
      <c r="D822" s="130">
        <f>'CONSTRUCTION COST ESTIMATE'!BA822</f>
        <v>0</v>
      </c>
      <c r="E822" s="114">
        <f>'CONSTRUCTION COST ESTIMATE'!BC822</f>
        <v>0</v>
      </c>
      <c r="F822" s="129" t="str">
        <f>'CONSTRUCTION COST ESTIMATE'!BB822</f>
        <v>EA</v>
      </c>
      <c r="G822" s="115"/>
      <c r="H822" s="116">
        <f t="shared" ref="H822" si="144">G822*E822</f>
        <v>0</v>
      </c>
      <c r="I822" s="115"/>
      <c r="J822" s="116">
        <f t="shared" ref="J822" si="145">I822*E822</f>
        <v>0</v>
      </c>
      <c r="K822" s="115"/>
      <c r="L822" s="116">
        <f t="shared" ref="L822" si="146">K822*E822</f>
        <v>0</v>
      </c>
      <c r="M822" s="115"/>
      <c r="N822" s="116">
        <f t="shared" ref="N822" si="147">M822*E822</f>
        <v>0</v>
      </c>
      <c r="O822" s="115"/>
      <c r="P822" s="116">
        <f t="shared" ref="P822" si="148">O822*E822</f>
        <v>0</v>
      </c>
      <c r="Q822" s="115"/>
      <c r="R822" s="116">
        <f t="shared" ref="R822" si="149">Q822*E822</f>
        <v>0</v>
      </c>
      <c r="S822" s="117">
        <f t="shared" ref="S822" si="150">G822+I822+K822+M822+O822+Q822</f>
        <v>0</v>
      </c>
      <c r="T822" s="118">
        <f t="shared" ref="T822" si="151">S822*E822</f>
        <v>0</v>
      </c>
      <c r="U822" s="120"/>
      <c r="V822" s="88"/>
    </row>
    <row r="823" spans="1:22" s="113" customFormat="1" ht="30" hidden="1" customHeight="1">
      <c r="A823" s="128">
        <f>'CONSTRUCTION COST ESTIMATE'!A823</f>
        <v>0</v>
      </c>
      <c r="B823" s="246">
        <f>'CONSTRUCTION COST ESTIMATE'!B823</f>
        <v>623.06209999999999</v>
      </c>
      <c r="C823" s="131" t="str">
        <f>'CONSTRUCTION COST ESTIMATE'!C823</f>
        <v>TELECOM CABINET (GROUND MOUNTED)</v>
      </c>
      <c r="D823" s="130">
        <f>'CONSTRUCTION COST ESTIMATE'!BA823</f>
        <v>0</v>
      </c>
      <c r="E823" s="114">
        <f>'CONSTRUCTION COST ESTIMATE'!BC823</f>
        <v>0</v>
      </c>
      <c r="F823" s="129" t="str">
        <f>'CONSTRUCTION COST ESTIMATE'!BB823</f>
        <v>EA</v>
      </c>
      <c r="G823" s="115"/>
      <c r="H823" s="116">
        <f t="shared" si="136"/>
        <v>0</v>
      </c>
      <c r="I823" s="115"/>
      <c r="J823" s="116">
        <f t="shared" si="137"/>
        <v>0</v>
      </c>
      <c r="K823" s="115"/>
      <c r="L823" s="116">
        <f t="shared" si="138"/>
        <v>0</v>
      </c>
      <c r="M823" s="115"/>
      <c r="N823" s="116">
        <f t="shared" si="139"/>
        <v>0</v>
      </c>
      <c r="O823" s="115"/>
      <c r="P823" s="116">
        <f t="shared" si="140"/>
        <v>0</v>
      </c>
      <c r="Q823" s="115"/>
      <c r="R823" s="116">
        <f t="shared" si="141"/>
        <v>0</v>
      </c>
      <c r="S823" s="117">
        <f t="shared" si="142"/>
        <v>0</v>
      </c>
      <c r="T823" s="118">
        <f t="shared" si="143"/>
        <v>0</v>
      </c>
      <c r="U823" s="120"/>
      <c r="V823" s="88"/>
    </row>
    <row r="824" spans="1:22" s="113" customFormat="1" ht="30" hidden="1" customHeight="1">
      <c r="A824" s="128">
        <f>'CONSTRUCTION COST ESTIMATE'!A824</f>
        <v>0</v>
      </c>
      <c r="B824" s="246">
        <f>'CONSTRUCTION COST ESTIMATE'!B824</f>
        <v>623.06299999999999</v>
      </c>
      <c r="C824" s="131" t="str">
        <f>'CONSTRUCTION COST ESTIMATE'!C824</f>
        <v xml:space="preserve">CCTV CAMERA </v>
      </c>
      <c r="D824" s="130">
        <f>'CONSTRUCTION COST ESTIMATE'!BA824</f>
        <v>0</v>
      </c>
      <c r="E824" s="114">
        <f>'CONSTRUCTION COST ESTIMATE'!BC824</f>
        <v>0</v>
      </c>
      <c r="F824" s="129" t="str">
        <f>'CONSTRUCTION COST ESTIMATE'!BB824</f>
        <v>EA</v>
      </c>
      <c r="G824" s="115"/>
      <c r="H824" s="116">
        <f t="shared" si="136"/>
        <v>0</v>
      </c>
      <c r="I824" s="115"/>
      <c r="J824" s="116">
        <f t="shared" si="137"/>
        <v>0</v>
      </c>
      <c r="K824" s="115"/>
      <c r="L824" s="116">
        <f t="shared" si="138"/>
        <v>0</v>
      </c>
      <c r="M824" s="115"/>
      <c r="N824" s="116">
        <f t="shared" si="139"/>
        <v>0</v>
      </c>
      <c r="O824" s="115"/>
      <c r="P824" s="116">
        <f t="shared" si="140"/>
        <v>0</v>
      </c>
      <c r="Q824" s="115"/>
      <c r="R824" s="116">
        <f t="shared" si="141"/>
        <v>0</v>
      </c>
      <c r="S824" s="117">
        <f t="shared" si="142"/>
        <v>0</v>
      </c>
      <c r="T824" s="118">
        <f t="shared" si="143"/>
        <v>0</v>
      </c>
      <c r="U824" s="120"/>
      <c r="V824" s="88"/>
    </row>
    <row r="825" spans="1:22" s="113" customFormat="1" ht="30" hidden="1" customHeight="1">
      <c r="A825" s="128">
        <f>'CONSTRUCTION COST ESTIMATE'!A825</f>
        <v>0</v>
      </c>
      <c r="B825" s="246">
        <f>'CONSTRUCTION COST ESTIMATE'!B825</f>
        <v>623.06399999999996</v>
      </c>
      <c r="C825" s="131" t="str">
        <f>'CONSTRUCTION COST ESTIMATE'!C825</f>
        <v>TRAFFIC SIGNAL ASSEMBLY (SPECIFY TYPE)</v>
      </c>
      <c r="D825" s="130">
        <f>'CONSTRUCTION COST ESTIMATE'!BA825</f>
        <v>0</v>
      </c>
      <c r="E825" s="114">
        <f>'CONSTRUCTION COST ESTIMATE'!BC825</f>
        <v>0</v>
      </c>
      <c r="F825" s="129" t="str">
        <f>'CONSTRUCTION COST ESTIMATE'!BB825</f>
        <v>EA</v>
      </c>
      <c r="G825" s="115"/>
      <c r="H825" s="116">
        <f t="shared" si="136"/>
        <v>0</v>
      </c>
      <c r="I825" s="115"/>
      <c r="J825" s="116">
        <f t="shared" si="137"/>
        <v>0</v>
      </c>
      <c r="K825" s="115"/>
      <c r="L825" s="116">
        <f t="shared" si="138"/>
        <v>0</v>
      </c>
      <c r="M825" s="115"/>
      <c r="N825" s="116">
        <f t="shared" si="139"/>
        <v>0</v>
      </c>
      <c r="O825" s="115"/>
      <c r="P825" s="116">
        <f t="shared" si="140"/>
        <v>0</v>
      </c>
      <c r="Q825" s="115"/>
      <c r="R825" s="116">
        <f t="shared" si="141"/>
        <v>0</v>
      </c>
      <c r="S825" s="117">
        <f t="shared" si="142"/>
        <v>0</v>
      </c>
      <c r="T825" s="118">
        <f t="shared" si="143"/>
        <v>0</v>
      </c>
      <c r="U825" s="120"/>
      <c r="V825" s="88"/>
    </row>
    <row r="826" spans="1:22" s="113" customFormat="1" ht="30" hidden="1" customHeight="1">
      <c r="A826" s="128">
        <f>'CONSTRUCTION COST ESTIMATE'!A826</f>
        <v>0</v>
      </c>
      <c r="B826" s="246">
        <f>'CONSTRUCTION COST ESTIMATE'!B826</f>
        <v>623.06410000000005</v>
      </c>
      <c r="C826" s="131" t="str">
        <f>'CONSTRUCTION COST ESTIMATE'!C826</f>
        <v>TRAFFIC SIGNAL ASSEMBLY (SPECIFY TYPE)</v>
      </c>
      <c r="D826" s="130">
        <f>'CONSTRUCTION COST ESTIMATE'!BA826</f>
        <v>0</v>
      </c>
      <c r="E826" s="114">
        <f>'CONSTRUCTION COST ESTIMATE'!BC826</f>
        <v>0</v>
      </c>
      <c r="F826" s="129" t="str">
        <f>'CONSTRUCTION COST ESTIMATE'!BB826</f>
        <v>EA</v>
      </c>
      <c r="G826" s="115"/>
      <c r="H826" s="116">
        <f t="shared" si="136"/>
        <v>0</v>
      </c>
      <c r="I826" s="115"/>
      <c r="J826" s="116">
        <f t="shared" si="137"/>
        <v>0</v>
      </c>
      <c r="K826" s="115"/>
      <c r="L826" s="116">
        <f t="shared" si="138"/>
        <v>0</v>
      </c>
      <c r="M826" s="115"/>
      <c r="N826" s="116">
        <f t="shared" si="139"/>
        <v>0</v>
      </c>
      <c r="O826" s="115"/>
      <c r="P826" s="116">
        <f t="shared" si="140"/>
        <v>0</v>
      </c>
      <c r="Q826" s="115"/>
      <c r="R826" s="116">
        <f t="shared" si="141"/>
        <v>0</v>
      </c>
      <c r="S826" s="117">
        <f t="shared" si="142"/>
        <v>0</v>
      </c>
      <c r="T826" s="118">
        <f t="shared" si="143"/>
        <v>0</v>
      </c>
      <c r="U826" s="120"/>
      <c r="V826" s="88"/>
    </row>
    <row r="827" spans="1:22" s="113" customFormat="1" ht="30" hidden="1" customHeight="1">
      <c r="A827" s="128">
        <f>'CONSTRUCTION COST ESTIMATE'!A827</f>
        <v>0</v>
      </c>
      <c r="B827" s="246">
        <f>'CONSTRUCTION COST ESTIMATE'!B827</f>
        <v>623.101</v>
      </c>
      <c r="C827" s="131" t="str">
        <f>'CONSTRUCTION COST ESTIMATE'!C827</f>
        <v>TRAFFIC SIGNAL SYSTEM (SPECIFY LOCATION)</v>
      </c>
      <c r="D827" s="130">
        <f>'CONSTRUCTION COST ESTIMATE'!BA827</f>
        <v>0</v>
      </c>
      <c r="E827" s="114">
        <f>'CONSTRUCTION COST ESTIMATE'!BC827</f>
        <v>0</v>
      </c>
      <c r="F827" s="129" t="str">
        <f>'CONSTRUCTION COST ESTIMATE'!BB827</f>
        <v>LS</v>
      </c>
      <c r="G827" s="115"/>
      <c r="H827" s="116">
        <f t="shared" si="136"/>
        <v>0</v>
      </c>
      <c r="I827" s="115"/>
      <c r="J827" s="116">
        <f t="shared" si="137"/>
        <v>0</v>
      </c>
      <c r="K827" s="115"/>
      <c r="L827" s="116">
        <f t="shared" si="138"/>
        <v>0</v>
      </c>
      <c r="M827" s="115"/>
      <c r="N827" s="116">
        <f t="shared" si="139"/>
        <v>0</v>
      </c>
      <c r="O827" s="115"/>
      <c r="P827" s="116">
        <f t="shared" si="140"/>
        <v>0</v>
      </c>
      <c r="Q827" s="115"/>
      <c r="R827" s="116">
        <f t="shared" si="141"/>
        <v>0</v>
      </c>
      <c r="S827" s="117">
        <f t="shared" si="142"/>
        <v>0</v>
      </c>
      <c r="T827" s="118">
        <f t="shared" si="143"/>
        <v>0</v>
      </c>
      <c r="U827" s="120"/>
      <c r="V827" s="88"/>
    </row>
    <row r="828" spans="1:22" s="113" customFormat="1" ht="30" hidden="1" customHeight="1">
      <c r="A828" s="128">
        <f>'CONSTRUCTION COST ESTIMATE'!A828</f>
        <v>0</v>
      </c>
      <c r="B828" s="246">
        <f>'CONSTRUCTION COST ESTIMATE'!B828</f>
        <v>623.10109999999997</v>
      </c>
      <c r="C828" s="131" t="str">
        <f>'CONSTRUCTION COST ESTIMATE'!C828</f>
        <v>TRAFFIC SIGNAL SYSTEM (SPECIFY LOCATION)</v>
      </c>
      <c r="D828" s="130">
        <f>'CONSTRUCTION COST ESTIMATE'!BA828</f>
        <v>0</v>
      </c>
      <c r="E828" s="114">
        <f>'CONSTRUCTION COST ESTIMATE'!BC828</f>
        <v>0</v>
      </c>
      <c r="F828" s="129" t="str">
        <f>'CONSTRUCTION COST ESTIMATE'!BB828</f>
        <v>LS</v>
      </c>
      <c r="G828" s="115"/>
      <c r="H828" s="116">
        <f t="shared" si="136"/>
        <v>0</v>
      </c>
      <c r="I828" s="115"/>
      <c r="J828" s="116">
        <f t="shared" si="137"/>
        <v>0</v>
      </c>
      <c r="K828" s="115"/>
      <c r="L828" s="116">
        <f t="shared" si="138"/>
        <v>0</v>
      </c>
      <c r="M828" s="115"/>
      <c r="N828" s="116">
        <f t="shared" si="139"/>
        <v>0</v>
      </c>
      <c r="O828" s="115"/>
      <c r="P828" s="116">
        <f t="shared" si="140"/>
        <v>0</v>
      </c>
      <c r="Q828" s="115"/>
      <c r="R828" s="116">
        <f t="shared" si="141"/>
        <v>0</v>
      </c>
      <c r="S828" s="117">
        <f t="shared" si="142"/>
        <v>0</v>
      </c>
      <c r="T828" s="118">
        <f t="shared" si="143"/>
        <v>0</v>
      </c>
      <c r="U828" s="120"/>
      <c r="V828" s="88"/>
    </row>
    <row r="829" spans="1:22" s="113" customFormat="1" ht="30" hidden="1" customHeight="1">
      <c r="A829" s="128">
        <f>'CONSTRUCTION COST ESTIMATE'!A829</f>
        <v>0</v>
      </c>
      <c r="B829" s="246">
        <f>'CONSTRUCTION COST ESTIMATE'!B829</f>
        <v>623.10299999999995</v>
      </c>
      <c r="C829" s="131" t="str">
        <f>'CONSTRUCTION COST ESTIMATE'!C829</f>
        <v>TRAFFIC SIGNAL MODIFICATION (SPECIFY LOCATION)</v>
      </c>
      <c r="D829" s="130">
        <f>'CONSTRUCTION COST ESTIMATE'!BA829</f>
        <v>0</v>
      </c>
      <c r="E829" s="114">
        <f>'CONSTRUCTION COST ESTIMATE'!BC829</f>
        <v>0</v>
      </c>
      <c r="F829" s="129" t="str">
        <f>'CONSTRUCTION COST ESTIMATE'!BB829</f>
        <v>LS</v>
      </c>
      <c r="G829" s="115"/>
      <c r="H829" s="116">
        <f t="shared" si="136"/>
        <v>0</v>
      </c>
      <c r="I829" s="115"/>
      <c r="J829" s="116">
        <f t="shared" si="137"/>
        <v>0</v>
      </c>
      <c r="K829" s="115"/>
      <c r="L829" s="116">
        <f t="shared" si="138"/>
        <v>0</v>
      </c>
      <c r="M829" s="115"/>
      <c r="N829" s="116">
        <f t="shared" si="139"/>
        <v>0</v>
      </c>
      <c r="O829" s="115"/>
      <c r="P829" s="116">
        <f t="shared" si="140"/>
        <v>0</v>
      </c>
      <c r="Q829" s="115"/>
      <c r="R829" s="116">
        <f t="shared" si="141"/>
        <v>0</v>
      </c>
      <c r="S829" s="117">
        <f t="shared" si="142"/>
        <v>0</v>
      </c>
      <c r="T829" s="118">
        <f t="shared" si="143"/>
        <v>0</v>
      </c>
      <c r="U829" s="120"/>
      <c r="V829" s="88"/>
    </row>
    <row r="830" spans="1:22" s="113" customFormat="1" ht="30" hidden="1" customHeight="1">
      <c r="A830" s="128">
        <f>'CONSTRUCTION COST ESTIMATE'!A830</f>
        <v>0</v>
      </c>
      <c r="B830" s="246">
        <f>'CONSTRUCTION COST ESTIMATE'!B830</f>
        <v>623.10310000000004</v>
      </c>
      <c r="C830" s="131" t="str">
        <f>'CONSTRUCTION COST ESTIMATE'!C830</f>
        <v>TRAFFIC SIGNAL MODIFICATION (SPECIFY LOCATION)</v>
      </c>
      <c r="D830" s="130">
        <f>'CONSTRUCTION COST ESTIMATE'!BA830</f>
        <v>0</v>
      </c>
      <c r="E830" s="114">
        <f>'CONSTRUCTION COST ESTIMATE'!BC830</f>
        <v>0</v>
      </c>
      <c r="F830" s="129" t="str">
        <f>'CONSTRUCTION COST ESTIMATE'!BB830</f>
        <v>LS</v>
      </c>
      <c r="G830" s="115"/>
      <c r="H830" s="116">
        <f t="shared" si="136"/>
        <v>0</v>
      </c>
      <c r="I830" s="115"/>
      <c r="J830" s="116">
        <f t="shared" si="137"/>
        <v>0</v>
      </c>
      <c r="K830" s="115"/>
      <c r="L830" s="116">
        <f t="shared" si="138"/>
        <v>0</v>
      </c>
      <c r="M830" s="115"/>
      <c r="N830" s="116">
        <f t="shared" si="139"/>
        <v>0</v>
      </c>
      <c r="O830" s="115"/>
      <c r="P830" s="116">
        <f t="shared" si="140"/>
        <v>0</v>
      </c>
      <c r="Q830" s="115"/>
      <c r="R830" s="116">
        <f t="shared" si="141"/>
        <v>0</v>
      </c>
      <c r="S830" s="117">
        <f t="shared" si="142"/>
        <v>0</v>
      </c>
      <c r="T830" s="118">
        <f t="shared" si="143"/>
        <v>0</v>
      </c>
      <c r="U830" s="120"/>
      <c r="V830" s="88"/>
    </row>
    <row r="831" spans="1:22" s="113" customFormat="1" ht="30" hidden="1" customHeight="1">
      <c r="A831" s="128">
        <f>'CONSTRUCTION COST ESTIMATE'!A831</f>
        <v>0</v>
      </c>
      <c r="B831" s="246">
        <f>'CONSTRUCTION COST ESTIMATE'!B831</f>
        <v>623.10500000000002</v>
      </c>
      <c r="C831" s="131" t="str">
        <f>'CONSTRUCTION COST ESTIMATE'!C831</f>
        <v>TRAFFIC SIGNAL UNDERGROUNDS (SPECIFY LOCATION)</v>
      </c>
      <c r="D831" s="130">
        <f>'CONSTRUCTION COST ESTIMATE'!BA831</f>
        <v>0</v>
      </c>
      <c r="E831" s="114">
        <f>'CONSTRUCTION COST ESTIMATE'!BC831</f>
        <v>0</v>
      </c>
      <c r="F831" s="129" t="str">
        <f>'CONSTRUCTION COST ESTIMATE'!BB831</f>
        <v>LS</v>
      </c>
      <c r="G831" s="115"/>
      <c r="H831" s="116">
        <f t="shared" si="136"/>
        <v>0</v>
      </c>
      <c r="I831" s="115"/>
      <c r="J831" s="116">
        <f t="shared" si="137"/>
        <v>0</v>
      </c>
      <c r="K831" s="115"/>
      <c r="L831" s="116">
        <f t="shared" si="138"/>
        <v>0</v>
      </c>
      <c r="M831" s="115"/>
      <c r="N831" s="116">
        <f t="shared" si="139"/>
        <v>0</v>
      </c>
      <c r="O831" s="115"/>
      <c r="P831" s="116">
        <f t="shared" si="140"/>
        <v>0</v>
      </c>
      <c r="Q831" s="115"/>
      <c r="R831" s="116">
        <f t="shared" si="141"/>
        <v>0</v>
      </c>
      <c r="S831" s="117">
        <f t="shared" si="142"/>
        <v>0</v>
      </c>
      <c r="T831" s="118">
        <f t="shared" si="143"/>
        <v>0</v>
      </c>
      <c r="U831" s="120"/>
      <c r="V831" s="88"/>
    </row>
    <row r="832" spans="1:22" s="113" customFormat="1" ht="30" hidden="1" customHeight="1">
      <c r="A832" s="128">
        <f>'CONSTRUCTION COST ESTIMATE'!A832</f>
        <v>0</v>
      </c>
      <c r="B832" s="246">
        <f>'CONSTRUCTION COST ESTIMATE'!B832</f>
        <v>623.10509999999999</v>
      </c>
      <c r="C832" s="131" t="str">
        <f>'CONSTRUCTION COST ESTIMATE'!C832</f>
        <v>TRAFFIC SIGNAL UNDERGROUNDS (SPECIFY LOCATION)</v>
      </c>
      <c r="D832" s="130">
        <f>'CONSTRUCTION COST ESTIMATE'!BA832</f>
        <v>0</v>
      </c>
      <c r="E832" s="114">
        <f>'CONSTRUCTION COST ESTIMATE'!BC832</f>
        <v>0</v>
      </c>
      <c r="F832" s="129" t="str">
        <f>'CONSTRUCTION COST ESTIMATE'!BB832</f>
        <v>LS</v>
      </c>
      <c r="G832" s="115"/>
      <c r="H832" s="116">
        <f t="shared" si="136"/>
        <v>0</v>
      </c>
      <c r="I832" s="115"/>
      <c r="J832" s="116">
        <f t="shared" si="137"/>
        <v>0</v>
      </c>
      <c r="K832" s="115"/>
      <c r="L832" s="116">
        <f t="shared" si="138"/>
        <v>0</v>
      </c>
      <c r="M832" s="115"/>
      <c r="N832" s="116">
        <f t="shared" si="139"/>
        <v>0</v>
      </c>
      <c r="O832" s="115"/>
      <c r="P832" s="116">
        <f t="shared" si="140"/>
        <v>0</v>
      </c>
      <c r="Q832" s="115"/>
      <c r="R832" s="116">
        <f t="shared" si="141"/>
        <v>0</v>
      </c>
      <c r="S832" s="117">
        <f t="shared" si="142"/>
        <v>0</v>
      </c>
      <c r="T832" s="118">
        <f t="shared" si="143"/>
        <v>0</v>
      </c>
      <c r="U832" s="120"/>
      <c r="V832" s="88"/>
    </row>
    <row r="833" spans="1:22" s="113" customFormat="1" ht="30" hidden="1" customHeight="1">
      <c r="A833" s="128">
        <f>'CONSTRUCTION COST ESTIMATE'!A833</f>
        <v>0</v>
      </c>
      <c r="B833" s="246">
        <f>'CONSTRUCTION COST ESTIMATE'!B833</f>
        <v>623.10699999999997</v>
      </c>
      <c r="C833" s="131" t="str">
        <f>'CONSTRUCTION COST ESTIMATE'!C833</f>
        <v>TRAFFIC SIGNAL UNDERGROUND MODIFICATION (SPECIFY LOCATION)</v>
      </c>
      <c r="D833" s="130">
        <f>'CONSTRUCTION COST ESTIMATE'!BA833</f>
        <v>0</v>
      </c>
      <c r="E833" s="114">
        <f>'CONSTRUCTION COST ESTIMATE'!BC833</f>
        <v>0</v>
      </c>
      <c r="F833" s="129" t="str">
        <f>'CONSTRUCTION COST ESTIMATE'!BB833</f>
        <v>LS</v>
      </c>
      <c r="G833" s="115"/>
      <c r="H833" s="116">
        <f t="shared" si="136"/>
        <v>0</v>
      </c>
      <c r="I833" s="115"/>
      <c r="J833" s="116">
        <f t="shared" si="137"/>
        <v>0</v>
      </c>
      <c r="K833" s="115"/>
      <c r="L833" s="116">
        <f t="shared" si="138"/>
        <v>0</v>
      </c>
      <c r="M833" s="115"/>
      <c r="N833" s="116">
        <f t="shared" si="139"/>
        <v>0</v>
      </c>
      <c r="O833" s="115"/>
      <c r="P833" s="116">
        <f t="shared" si="140"/>
        <v>0</v>
      </c>
      <c r="Q833" s="115"/>
      <c r="R833" s="116">
        <f t="shared" si="141"/>
        <v>0</v>
      </c>
      <c r="S833" s="117">
        <f t="shared" si="142"/>
        <v>0</v>
      </c>
      <c r="T833" s="118">
        <f t="shared" si="143"/>
        <v>0</v>
      </c>
      <c r="U833" s="120"/>
      <c r="V833" s="88"/>
    </row>
    <row r="834" spans="1:22" s="113" customFormat="1" ht="30" hidden="1" customHeight="1">
      <c r="A834" s="128">
        <f>'CONSTRUCTION COST ESTIMATE'!A834</f>
        <v>0</v>
      </c>
      <c r="B834" s="246">
        <f>'CONSTRUCTION COST ESTIMATE'!B834</f>
        <v>623.10900000000004</v>
      </c>
      <c r="C834" s="131" t="str">
        <f>'CONSTRUCTION COST ESTIMATE'!C834</f>
        <v>TRAFFIC SIGNAL UNDERGROUND PER QUADRANT (SPECIFY LOCATION)</v>
      </c>
      <c r="D834" s="130">
        <f>'CONSTRUCTION COST ESTIMATE'!BA834</f>
        <v>0</v>
      </c>
      <c r="E834" s="114">
        <f>'CONSTRUCTION COST ESTIMATE'!BC834</f>
        <v>0</v>
      </c>
      <c r="F834" s="129" t="str">
        <f>'CONSTRUCTION COST ESTIMATE'!BB834</f>
        <v>LS</v>
      </c>
      <c r="G834" s="115"/>
      <c r="H834" s="116">
        <f t="shared" si="136"/>
        <v>0</v>
      </c>
      <c r="I834" s="115"/>
      <c r="J834" s="116">
        <f t="shared" si="137"/>
        <v>0</v>
      </c>
      <c r="K834" s="115"/>
      <c r="L834" s="116">
        <f t="shared" si="138"/>
        <v>0</v>
      </c>
      <c r="M834" s="115"/>
      <c r="N834" s="116">
        <f t="shared" si="139"/>
        <v>0</v>
      </c>
      <c r="O834" s="115"/>
      <c r="P834" s="116">
        <f t="shared" si="140"/>
        <v>0</v>
      </c>
      <c r="Q834" s="115"/>
      <c r="R834" s="116">
        <f t="shared" si="141"/>
        <v>0</v>
      </c>
      <c r="S834" s="117">
        <f t="shared" si="142"/>
        <v>0</v>
      </c>
      <c r="T834" s="118">
        <f t="shared" si="143"/>
        <v>0</v>
      </c>
      <c r="U834" s="120"/>
      <c r="V834" s="88"/>
    </row>
    <row r="835" spans="1:22" s="113" customFormat="1" ht="30" hidden="1" customHeight="1">
      <c r="A835" s="128">
        <f>'CONSTRUCTION COST ESTIMATE'!A835</f>
        <v>0</v>
      </c>
      <c r="B835" s="246">
        <f>'CONSTRUCTION COST ESTIMATE'!B835</f>
        <v>623.11</v>
      </c>
      <c r="C835" s="131" t="str">
        <f>'CONSTRUCTION COST ESTIMATE'!C835</f>
        <v>TRAFFIC SIGNAL/COMMUNICATION INTERCONNECT EQUIPMENT AND CONDUIT PROTECTION (SPECIFY LOCATION)</v>
      </c>
      <c r="D835" s="130">
        <f>'CONSTRUCTION COST ESTIMATE'!BA835</f>
        <v>0</v>
      </c>
      <c r="E835" s="114">
        <f>'CONSTRUCTION COST ESTIMATE'!BC835</f>
        <v>0</v>
      </c>
      <c r="F835" s="129" t="str">
        <f>'CONSTRUCTION COST ESTIMATE'!BB835</f>
        <v>LS</v>
      </c>
      <c r="G835" s="115"/>
      <c r="H835" s="116">
        <f t="shared" si="136"/>
        <v>0</v>
      </c>
      <c r="I835" s="115"/>
      <c r="J835" s="116">
        <f t="shared" si="137"/>
        <v>0</v>
      </c>
      <c r="K835" s="115"/>
      <c r="L835" s="116">
        <f t="shared" si="138"/>
        <v>0</v>
      </c>
      <c r="M835" s="115"/>
      <c r="N835" s="116">
        <f t="shared" si="139"/>
        <v>0</v>
      </c>
      <c r="O835" s="115"/>
      <c r="P835" s="116">
        <f t="shared" si="140"/>
        <v>0</v>
      </c>
      <c r="Q835" s="115"/>
      <c r="R835" s="116">
        <f t="shared" si="141"/>
        <v>0</v>
      </c>
      <c r="S835" s="117">
        <f t="shared" si="142"/>
        <v>0</v>
      </c>
      <c r="T835" s="118">
        <f t="shared" si="143"/>
        <v>0</v>
      </c>
      <c r="U835" s="120"/>
      <c r="V835" s="88"/>
    </row>
    <row r="836" spans="1:22" s="113" customFormat="1" ht="30" hidden="1" customHeight="1">
      <c r="A836" s="128">
        <f>'CONSTRUCTION COST ESTIMATE'!A836</f>
        <v>0</v>
      </c>
      <c r="B836" s="246">
        <f>'CONSTRUCTION COST ESTIMATE'!B836</f>
        <v>623.12199999999996</v>
      </c>
      <c r="C836" s="131" t="str">
        <f>'CONSTRUCTION COST ESTIMATE'!C836</f>
        <v>PEDESTRIAN ACTIVATED FLASHING BEACON SYSTEM (SPECIFY LOCATION)</v>
      </c>
      <c r="D836" s="130">
        <f>'CONSTRUCTION COST ESTIMATE'!BA836</f>
        <v>0</v>
      </c>
      <c r="E836" s="114">
        <f>'CONSTRUCTION COST ESTIMATE'!BC836</f>
        <v>0</v>
      </c>
      <c r="F836" s="129" t="str">
        <f>'CONSTRUCTION COST ESTIMATE'!BB836</f>
        <v>LS</v>
      </c>
      <c r="G836" s="115"/>
      <c r="H836" s="116">
        <f t="shared" si="136"/>
        <v>0</v>
      </c>
      <c r="I836" s="115"/>
      <c r="J836" s="116">
        <f t="shared" si="137"/>
        <v>0</v>
      </c>
      <c r="K836" s="115"/>
      <c r="L836" s="116">
        <f t="shared" si="138"/>
        <v>0</v>
      </c>
      <c r="M836" s="115"/>
      <c r="N836" s="116">
        <f t="shared" si="139"/>
        <v>0</v>
      </c>
      <c r="O836" s="115"/>
      <c r="P836" s="116">
        <f t="shared" si="140"/>
        <v>0</v>
      </c>
      <c r="Q836" s="115"/>
      <c r="R836" s="116">
        <f t="shared" si="141"/>
        <v>0</v>
      </c>
      <c r="S836" s="117">
        <f t="shared" si="142"/>
        <v>0</v>
      </c>
      <c r="T836" s="118">
        <f t="shared" si="143"/>
        <v>0</v>
      </c>
      <c r="U836" s="120"/>
      <c r="V836" s="88"/>
    </row>
    <row r="837" spans="1:22" s="113" customFormat="1" ht="30" hidden="1" customHeight="1">
      <c r="A837" s="128">
        <f>'CONSTRUCTION COST ESTIMATE'!A837</f>
        <v>0</v>
      </c>
      <c r="B837" s="246">
        <f>'CONSTRUCTION COST ESTIMATE'!B837</f>
        <v>623.12599999999998</v>
      </c>
      <c r="C837" s="131" t="str">
        <f>'CONSTRUCTION COST ESTIMATE'!C837</f>
        <v>PEDESTRIAN ACTIVATED RAPID RECTANGULAR FLASHING BEACON SYSTEM (SPECIFY LOCATION)</v>
      </c>
      <c r="D837" s="130">
        <f>'CONSTRUCTION COST ESTIMATE'!BA837</f>
        <v>0</v>
      </c>
      <c r="E837" s="114">
        <f>'CONSTRUCTION COST ESTIMATE'!BC837</f>
        <v>0</v>
      </c>
      <c r="F837" s="129" t="str">
        <f>'CONSTRUCTION COST ESTIMATE'!BB837</f>
        <v>LS</v>
      </c>
      <c r="G837" s="115"/>
      <c r="H837" s="116">
        <f t="shared" si="136"/>
        <v>0</v>
      </c>
      <c r="I837" s="115"/>
      <c r="J837" s="116">
        <f t="shared" si="137"/>
        <v>0</v>
      </c>
      <c r="K837" s="115"/>
      <c r="L837" s="116">
        <f t="shared" si="138"/>
        <v>0</v>
      </c>
      <c r="M837" s="115"/>
      <c r="N837" s="116">
        <f t="shared" si="139"/>
        <v>0</v>
      </c>
      <c r="O837" s="115"/>
      <c r="P837" s="116">
        <f t="shared" si="140"/>
        <v>0</v>
      </c>
      <c r="Q837" s="115"/>
      <c r="R837" s="116">
        <f t="shared" si="141"/>
        <v>0</v>
      </c>
      <c r="S837" s="117">
        <f t="shared" si="142"/>
        <v>0</v>
      </c>
      <c r="T837" s="118">
        <f t="shared" si="143"/>
        <v>0</v>
      </c>
      <c r="U837" s="120"/>
      <c r="V837" s="88"/>
    </row>
    <row r="838" spans="1:22" s="113" customFormat="1" ht="30" hidden="1" customHeight="1">
      <c r="A838" s="128">
        <f>'CONSTRUCTION COST ESTIMATE'!A838</f>
        <v>0</v>
      </c>
      <c r="B838" s="246">
        <f>'CONSTRUCTION COST ESTIMATE'!B838</f>
        <v>623.12800000000004</v>
      </c>
      <c r="C838" s="131" t="str">
        <f>'CONSTRUCTION COST ESTIMATE'!C838</f>
        <v>PEDESTRIAN HYBRID BEACON SYSTEM (SPECIFY LOCATION)</v>
      </c>
      <c r="D838" s="130">
        <f>'CONSTRUCTION COST ESTIMATE'!BA838</f>
        <v>0</v>
      </c>
      <c r="E838" s="114">
        <f>'CONSTRUCTION COST ESTIMATE'!BC838</f>
        <v>0</v>
      </c>
      <c r="F838" s="129" t="str">
        <f>'CONSTRUCTION COST ESTIMATE'!BB838</f>
        <v>LS</v>
      </c>
      <c r="G838" s="115"/>
      <c r="H838" s="116">
        <f t="shared" si="136"/>
        <v>0</v>
      </c>
      <c r="I838" s="115"/>
      <c r="J838" s="116">
        <f t="shared" si="137"/>
        <v>0</v>
      </c>
      <c r="K838" s="115"/>
      <c r="L838" s="116">
        <f t="shared" si="138"/>
        <v>0</v>
      </c>
      <c r="M838" s="115"/>
      <c r="N838" s="116">
        <f t="shared" si="139"/>
        <v>0</v>
      </c>
      <c r="O838" s="115"/>
      <c r="P838" s="116">
        <f t="shared" si="140"/>
        <v>0</v>
      </c>
      <c r="Q838" s="115"/>
      <c r="R838" s="116">
        <f t="shared" si="141"/>
        <v>0</v>
      </c>
      <c r="S838" s="117">
        <f t="shared" si="142"/>
        <v>0</v>
      </c>
      <c r="T838" s="118">
        <f t="shared" si="143"/>
        <v>0</v>
      </c>
      <c r="U838" s="120"/>
      <c r="V838" s="88"/>
    </row>
    <row r="839" spans="1:22" s="113" customFormat="1" ht="30" customHeight="1">
      <c r="A839" s="134" t="str">
        <f>'CONSTRUCTION COST ESTIMATE'!A839</f>
        <v>SP 624-626</v>
      </c>
      <c r="B839" s="245"/>
      <c r="C839" s="142" t="str">
        <f>'CONSTRUCTION COST ESTIMATE'!C839</f>
        <v>TRAFFIC CONTROL</v>
      </c>
      <c r="D839" s="143">
        <f>'CONSTRUCTION COST ESTIMATE'!BA839</f>
        <v>0</v>
      </c>
      <c r="E839" s="144">
        <f>'CONSTRUCTION COST ESTIMATE'!BC839</f>
        <v>0</v>
      </c>
      <c r="F839" s="141">
        <f>'CONSTRUCTION COST ESTIMATE'!BB839</f>
        <v>0</v>
      </c>
      <c r="G839" s="148"/>
      <c r="H839" s="149"/>
      <c r="I839" s="148"/>
      <c r="J839" s="149"/>
      <c r="K839" s="148"/>
      <c r="L839" s="149"/>
      <c r="M839" s="148"/>
      <c r="N839" s="149"/>
      <c r="O839" s="148"/>
      <c r="P839" s="149"/>
      <c r="Q839" s="148"/>
      <c r="R839" s="149"/>
      <c r="S839" s="150"/>
      <c r="T839" s="151"/>
      <c r="U839" s="120"/>
      <c r="V839" s="139" t="s">
        <v>1447</v>
      </c>
    </row>
    <row r="840" spans="1:22" s="113" customFormat="1" ht="30" hidden="1" customHeight="1">
      <c r="A840" s="128">
        <f>'CONSTRUCTION COST ESTIMATE'!A840</f>
        <v>0</v>
      </c>
      <c r="B840" s="246">
        <f>'CONSTRUCTION COST ESTIMATE'!B840</f>
        <v>624.00099999999998</v>
      </c>
      <c r="C840" s="131" t="str">
        <f>'CONSTRUCTION COST ESTIMATE'!C840</f>
        <v>TRAFFIC CONTROL AND MAINTENANCE</v>
      </c>
      <c r="D840" s="130">
        <f>'CONSTRUCTION COST ESTIMATE'!BA840</f>
        <v>0</v>
      </c>
      <c r="E840" s="114">
        <f>'CONSTRUCTION COST ESTIMATE'!BC840</f>
        <v>0</v>
      </c>
      <c r="F840" s="129" t="str">
        <f>'CONSTRUCTION COST ESTIMATE'!BB840</f>
        <v>LS</v>
      </c>
      <c r="G840" s="115"/>
      <c r="H840" s="116">
        <f t="shared" si="136"/>
        <v>0</v>
      </c>
      <c r="I840" s="115"/>
      <c r="J840" s="116">
        <f t="shared" si="137"/>
        <v>0</v>
      </c>
      <c r="K840" s="115"/>
      <c r="L840" s="116">
        <f t="shared" si="138"/>
        <v>0</v>
      </c>
      <c r="M840" s="115"/>
      <c r="N840" s="116">
        <f t="shared" si="139"/>
        <v>0</v>
      </c>
      <c r="O840" s="115"/>
      <c r="P840" s="116">
        <f t="shared" si="140"/>
        <v>0</v>
      </c>
      <c r="Q840" s="115"/>
      <c r="R840" s="116">
        <f t="shared" si="141"/>
        <v>0</v>
      </c>
      <c r="S840" s="117">
        <f t="shared" si="142"/>
        <v>0</v>
      </c>
      <c r="T840" s="118">
        <f t="shared" si="143"/>
        <v>0</v>
      </c>
      <c r="U840" s="120"/>
      <c r="V840" s="88"/>
    </row>
    <row r="841" spans="1:22" s="113" customFormat="1" ht="30" hidden="1" customHeight="1">
      <c r="A841" s="128">
        <f>'CONSTRUCTION COST ESTIMATE'!A841</f>
        <v>0</v>
      </c>
      <c r="B841" s="246">
        <f>'CONSTRUCTION COST ESTIMATE'!B841</f>
        <v>626.00049999999999</v>
      </c>
      <c r="C841" s="131" t="str">
        <f>'CONSTRUCTION COST ESTIMATE'!C841</f>
        <v>GRAFFITI REMOVAL</v>
      </c>
      <c r="D841" s="130">
        <f>'CONSTRUCTION COST ESTIMATE'!BA841</f>
        <v>0</v>
      </c>
      <c r="E841" s="114">
        <f>'CONSTRUCTION COST ESTIMATE'!BC841</f>
        <v>0</v>
      </c>
      <c r="F841" s="129" t="str">
        <f>'CONSTRUCTION COST ESTIMATE'!BB841</f>
        <v>LS</v>
      </c>
      <c r="G841" s="115"/>
      <c r="H841" s="116">
        <f t="shared" si="136"/>
        <v>0</v>
      </c>
      <c r="I841" s="115"/>
      <c r="J841" s="116">
        <f t="shared" si="137"/>
        <v>0</v>
      </c>
      <c r="K841" s="115"/>
      <c r="L841" s="116">
        <f t="shared" si="138"/>
        <v>0</v>
      </c>
      <c r="M841" s="115"/>
      <c r="N841" s="116">
        <f t="shared" si="139"/>
        <v>0</v>
      </c>
      <c r="O841" s="115"/>
      <c r="P841" s="116">
        <f t="shared" si="140"/>
        <v>0</v>
      </c>
      <c r="Q841" s="115"/>
      <c r="R841" s="116">
        <f t="shared" si="141"/>
        <v>0</v>
      </c>
      <c r="S841" s="117">
        <f t="shared" si="142"/>
        <v>0</v>
      </c>
      <c r="T841" s="118">
        <f t="shared" si="143"/>
        <v>0</v>
      </c>
      <c r="U841" s="120"/>
      <c r="V841" s="88"/>
    </row>
    <row r="842" spans="1:22" s="113" customFormat="1" ht="30" hidden="1" customHeight="1">
      <c r="A842" s="128">
        <f>'CONSTRUCTION COST ESTIMATE'!A842</f>
        <v>0</v>
      </c>
      <c r="B842" s="246">
        <f>'CONSTRUCTION COST ESTIMATE'!B842</f>
        <v>626.00099999999998</v>
      </c>
      <c r="C842" s="131" t="str">
        <f>'CONSTRUCTION COST ESTIMATE'!C842</f>
        <v>18 INCH STEEL CASING</v>
      </c>
      <c r="D842" s="130">
        <f>'CONSTRUCTION COST ESTIMATE'!BA842</f>
        <v>0</v>
      </c>
      <c r="E842" s="114">
        <f>'CONSTRUCTION COST ESTIMATE'!BC842</f>
        <v>0</v>
      </c>
      <c r="F842" s="129" t="str">
        <f>'CONSTRUCTION COST ESTIMATE'!BB842</f>
        <v>LF</v>
      </c>
      <c r="G842" s="115"/>
      <c r="H842" s="116">
        <f t="shared" si="136"/>
        <v>0</v>
      </c>
      <c r="I842" s="115"/>
      <c r="J842" s="116">
        <f t="shared" si="137"/>
        <v>0</v>
      </c>
      <c r="K842" s="115"/>
      <c r="L842" s="116">
        <f t="shared" si="138"/>
        <v>0</v>
      </c>
      <c r="M842" s="115"/>
      <c r="N842" s="116">
        <f t="shared" si="139"/>
        <v>0</v>
      </c>
      <c r="O842" s="115"/>
      <c r="P842" s="116">
        <f t="shared" si="140"/>
        <v>0</v>
      </c>
      <c r="Q842" s="115"/>
      <c r="R842" s="116">
        <f t="shared" si="141"/>
        <v>0</v>
      </c>
      <c r="S842" s="117">
        <f t="shared" si="142"/>
        <v>0</v>
      </c>
      <c r="T842" s="118">
        <f t="shared" si="143"/>
        <v>0</v>
      </c>
      <c r="U842" s="120"/>
      <c r="V842" s="88"/>
    </row>
    <row r="843" spans="1:22" s="113" customFormat="1" ht="30" customHeight="1">
      <c r="A843" s="134" t="str">
        <f>'CONSTRUCTION COST ESTIMATE'!A843</f>
        <v>SP 627</v>
      </c>
      <c r="B843" s="245"/>
      <c r="C843" s="142" t="str">
        <f>'CONSTRUCTION COST ESTIMATE'!C843</f>
        <v>PERMANENT SIGNS</v>
      </c>
      <c r="D843" s="143">
        <f>'CONSTRUCTION COST ESTIMATE'!BA843</f>
        <v>0</v>
      </c>
      <c r="E843" s="144">
        <f>'CONSTRUCTION COST ESTIMATE'!BC843</f>
        <v>0</v>
      </c>
      <c r="F843" s="141">
        <f>'CONSTRUCTION COST ESTIMATE'!BB843</f>
        <v>0</v>
      </c>
      <c r="G843" s="148"/>
      <c r="H843" s="149"/>
      <c r="I843" s="148"/>
      <c r="J843" s="149"/>
      <c r="K843" s="148"/>
      <c r="L843" s="149"/>
      <c r="M843" s="148"/>
      <c r="N843" s="149"/>
      <c r="O843" s="148"/>
      <c r="P843" s="149"/>
      <c r="Q843" s="148"/>
      <c r="R843" s="149"/>
      <c r="S843" s="150"/>
      <c r="T843" s="151"/>
      <c r="U843" s="120"/>
      <c r="V843" s="139" t="s">
        <v>1447</v>
      </c>
    </row>
    <row r="844" spans="1:22" s="113" customFormat="1" ht="30" hidden="1" customHeight="1">
      <c r="A844" s="128">
        <f>'CONSTRUCTION COST ESTIMATE'!A844</f>
        <v>0</v>
      </c>
      <c r="B844" s="246">
        <f>'CONSTRUCTION COST ESTIMATE'!B844</f>
        <v>627.00049999999999</v>
      </c>
      <c r="C844" s="131" t="str">
        <f>'CONSTRUCTION COST ESTIMATE'!C844</f>
        <v>INSTALL NEW SIGN (GROUND MOUNTED)</v>
      </c>
      <c r="D844" s="130">
        <f>'CONSTRUCTION COST ESTIMATE'!BA844</f>
        <v>0</v>
      </c>
      <c r="E844" s="114">
        <f>'CONSTRUCTION COST ESTIMATE'!BC844</f>
        <v>0</v>
      </c>
      <c r="F844" s="129" t="str">
        <f>'CONSTRUCTION COST ESTIMATE'!BB844</f>
        <v>EA</v>
      </c>
      <c r="G844" s="115"/>
      <c r="H844" s="116">
        <f t="shared" si="136"/>
        <v>0</v>
      </c>
      <c r="I844" s="115"/>
      <c r="J844" s="116">
        <f t="shared" si="137"/>
        <v>0</v>
      </c>
      <c r="K844" s="115"/>
      <c r="L844" s="116">
        <f t="shared" si="138"/>
        <v>0</v>
      </c>
      <c r="M844" s="115"/>
      <c r="N844" s="116">
        <f t="shared" si="139"/>
        <v>0</v>
      </c>
      <c r="O844" s="115"/>
      <c r="P844" s="116">
        <f t="shared" si="140"/>
        <v>0</v>
      </c>
      <c r="Q844" s="115"/>
      <c r="R844" s="116">
        <f t="shared" si="141"/>
        <v>0</v>
      </c>
      <c r="S844" s="117">
        <f t="shared" si="142"/>
        <v>0</v>
      </c>
      <c r="T844" s="118">
        <f t="shared" si="143"/>
        <v>0</v>
      </c>
      <c r="U844" s="120"/>
      <c r="V844" s="88"/>
    </row>
    <row r="845" spans="1:22" s="113" customFormat="1" ht="30" hidden="1" customHeight="1">
      <c r="A845" s="128">
        <f>'CONSTRUCTION COST ESTIMATE'!A845</f>
        <v>0</v>
      </c>
      <c r="B845" s="246">
        <f>'CONSTRUCTION COST ESTIMATE'!B845</f>
        <v>627.00099999999998</v>
      </c>
      <c r="C845" s="131" t="str">
        <f>'CONSTRUCTION COST ESTIMATE'!C845</f>
        <v>INSTALL NEW SIGN (POLE MOUNTED)</v>
      </c>
      <c r="D845" s="130">
        <f>'CONSTRUCTION COST ESTIMATE'!BA845</f>
        <v>0</v>
      </c>
      <c r="E845" s="114">
        <f>'CONSTRUCTION COST ESTIMATE'!BC845</f>
        <v>0</v>
      </c>
      <c r="F845" s="129" t="str">
        <f>'CONSTRUCTION COST ESTIMATE'!BB845</f>
        <v>EA</v>
      </c>
      <c r="G845" s="115"/>
      <c r="H845" s="116">
        <f t="shared" si="136"/>
        <v>0</v>
      </c>
      <c r="I845" s="115"/>
      <c r="J845" s="116">
        <f t="shared" si="137"/>
        <v>0</v>
      </c>
      <c r="K845" s="115"/>
      <c r="L845" s="116">
        <f t="shared" si="138"/>
        <v>0</v>
      </c>
      <c r="M845" s="115"/>
      <c r="N845" s="116">
        <f t="shared" si="139"/>
        <v>0</v>
      </c>
      <c r="O845" s="115"/>
      <c r="P845" s="116">
        <f t="shared" si="140"/>
        <v>0</v>
      </c>
      <c r="Q845" s="115"/>
      <c r="R845" s="116">
        <f t="shared" si="141"/>
        <v>0</v>
      </c>
      <c r="S845" s="117">
        <f t="shared" si="142"/>
        <v>0</v>
      </c>
      <c r="T845" s="118">
        <f t="shared" si="143"/>
        <v>0</v>
      </c>
      <c r="U845" s="120"/>
      <c r="V845" s="88"/>
    </row>
    <row r="846" spans="1:22" s="113" customFormat="1" ht="30" hidden="1" customHeight="1">
      <c r="A846" s="128">
        <f>'CONSTRUCTION COST ESTIMATE'!A846</f>
        <v>0</v>
      </c>
      <c r="B846" s="246">
        <f>'CONSTRUCTION COST ESTIMATE'!B846</f>
        <v>627.00199999999995</v>
      </c>
      <c r="C846" s="131" t="str">
        <f>'CONSTRUCTION COST ESTIMATE'!C846</f>
        <v>INSTALL NEW SIGN ON EXISTING POST</v>
      </c>
      <c r="D846" s="130">
        <f>'CONSTRUCTION COST ESTIMATE'!BA846</f>
        <v>0</v>
      </c>
      <c r="E846" s="114">
        <f>'CONSTRUCTION COST ESTIMATE'!BC846</f>
        <v>0</v>
      </c>
      <c r="F846" s="129" t="str">
        <f>'CONSTRUCTION COST ESTIMATE'!BB846</f>
        <v>EA</v>
      </c>
      <c r="G846" s="115"/>
      <c r="H846" s="116">
        <f t="shared" si="136"/>
        <v>0</v>
      </c>
      <c r="I846" s="115"/>
      <c r="J846" s="116">
        <f t="shared" si="137"/>
        <v>0</v>
      </c>
      <c r="K846" s="115"/>
      <c r="L846" s="116">
        <f t="shared" si="138"/>
        <v>0</v>
      </c>
      <c r="M846" s="115"/>
      <c r="N846" s="116">
        <f t="shared" si="139"/>
        <v>0</v>
      </c>
      <c r="O846" s="115"/>
      <c r="P846" s="116">
        <f t="shared" si="140"/>
        <v>0</v>
      </c>
      <c r="Q846" s="115"/>
      <c r="R846" s="116">
        <f t="shared" si="141"/>
        <v>0</v>
      </c>
      <c r="S846" s="117">
        <f t="shared" si="142"/>
        <v>0</v>
      </c>
      <c r="T846" s="118">
        <f t="shared" si="143"/>
        <v>0</v>
      </c>
      <c r="U846" s="120"/>
      <c r="V846" s="88"/>
    </row>
    <row r="847" spans="1:22" s="113" customFormat="1" ht="30" hidden="1" customHeight="1">
      <c r="A847" s="128">
        <f>'CONSTRUCTION COST ESTIMATE'!A847</f>
        <v>0</v>
      </c>
      <c r="B847" s="246">
        <f>'CONSTRUCTION COST ESTIMATE'!B847</f>
        <v>627.00300000000004</v>
      </c>
      <c r="C847" s="131" t="str">
        <f>'CONSTRUCTION COST ESTIMATE'!C847</f>
        <v>INSTALL NEW SIGN ON EXISTING POLE</v>
      </c>
      <c r="D847" s="130">
        <f>'CONSTRUCTION COST ESTIMATE'!BA847</f>
        <v>0</v>
      </c>
      <c r="E847" s="114">
        <f>'CONSTRUCTION COST ESTIMATE'!BC847</f>
        <v>0</v>
      </c>
      <c r="F847" s="129" t="str">
        <f>'CONSTRUCTION COST ESTIMATE'!BB847</f>
        <v>EA</v>
      </c>
      <c r="G847" s="115"/>
      <c r="H847" s="116">
        <f t="shared" si="136"/>
        <v>0</v>
      </c>
      <c r="I847" s="115"/>
      <c r="J847" s="116">
        <f t="shared" si="137"/>
        <v>0</v>
      </c>
      <c r="K847" s="115"/>
      <c r="L847" s="116">
        <f t="shared" si="138"/>
        <v>0</v>
      </c>
      <c r="M847" s="115"/>
      <c r="N847" s="116">
        <f t="shared" si="139"/>
        <v>0</v>
      </c>
      <c r="O847" s="115"/>
      <c r="P847" s="116">
        <f t="shared" si="140"/>
        <v>0</v>
      </c>
      <c r="Q847" s="115"/>
      <c r="R847" s="116">
        <f t="shared" si="141"/>
        <v>0</v>
      </c>
      <c r="S847" s="117">
        <f t="shared" si="142"/>
        <v>0</v>
      </c>
      <c r="T847" s="118">
        <f t="shared" si="143"/>
        <v>0</v>
      </c>
      <c r="U847" s="120"/>
      <c r="V847" s="88"/>
    </row>
    <row r="848" spans="1:22" s="113" customFormat="1" ht="30" hidden="1" customHeight="1">
      <c r="A848" s="128">
        <f>'CONSTRUCTION COST ESTIMATE'!A848</f>
        <v>0</v>
      </c>
      <c r="B848" s="246">
        <f>'CONSTRUCTION COST ESTIMATE'!B848</f>
        <v>627.00400000000002</v>
      </c>
      <c r="C848" s="131" t="str">
        <f>'CONSTRUCTION COST ESTIMATE'!C848</f>
        <v>RELOCATE GROUND MOUNTED SIGN</v>
      </c>
      <c r="D848" s="130">
        <f>'CONSTRUCTION COST ESTIMATE'!BA848</f>
        <v>0</v>
      </c>
      <c r="E848" s="114">
        <f>'CONSTRUCTION COST ESTIMATE'!BC848</f>
        <v>0</v>
      </c>
      <c r="F848" s="129" t="str">
        <f>'CONSTRUCTION COST ESTIMATE'!BB848</f>
        <v>EA</v>
      </c>
      <c r="G848" s="115"/>
      <c r="H848" s="116">
        <f t="shared" si="136"/>
        <v>0</v>
      </c>
      <c r="I848" s="115"/>
      <c r="J848" s="116">
        <f t="shared" si="137"/>
        <v>0</v>
      </c>
      <c r="K848" s="115"/>
      <c r="L848" s="116">
        <f t="shared" si="138"/>
        <v>0</v>
      </c>
      <c r="M848" s="115"/>
      <c r="N848" s="116">
        <f t="shared" si="139"/>
        <v>0</v>
      </c>
      <c r="O848" s="115"/>
      <c r="P848" s="116">
        <f t="shared" si="140"/>
        <v>0</v>
      </c>
      <c r="Q848" s="115"/>
      <c r="R848" s="116">
        <f t="shared" si="141"/>
        <v>0</v>
      </c>
      <c r="S848" s="117">
        <f t="shared" si="142"/>
        <v>0</v>
      </c>
      <c r="T848" s="118">
        <f t="shared" si="143"/>
        <v>0</v>
      </c>
      <c r="U848" s="120"/>
      <c r="V848" s="88"/>
    </row>
    <row r="849" spans="1:22" s="113" customFormat="1" ht="30" hidden="1" customHeight="1">
      <c r="A849" s="128">
        <f>'CONSTRUCTION COST ESTIMATE'!A849</f>
        <v>0</v>
      </c>
      <c r="B849" s="246">
        <f>'CONSTRUCTION COST ESTIMATE'!B849</f>
        <v>627.005</v>
      </c>
      <c r="C849" s="131" t="str">
        <f>'CONSTRUCTION COST ESTIMATE'!C849</f>
        <v>RELOCATE GROUND MOUNTED SIGN TO NEW POST</v>
      </c>
      <c r="D849" s="130">
        <f>'CONSTRUCTION COST ESTIMATE'!BA849</f>
        <v>0</v>
      </c>
      <c r="E849" s="114">
        <f>'CONSTRUCTION COST ESTIMATE'!BC849</f>
        <v>0</v>
      </c>
      <c r="F849" s="129" t="str">
        <f>'CONSTRUCTION COST ESTIMATE'!BB849</f>
        <v>EA</v>
      </c>
      <c r="G849" s="115"/>
      <c r="H849" s="116">
        <f t="shared" si="136"/>
        <v>0</v>
      </c>
      <c r="I849" s="115"/>
      <c r="J849" s="116">
        <f t="shared" si="137"/>
        <v>0</v>
      </c>
      <c r="K849" s="115"/>
      <c r="L849" s="116">
        <f t="shared" si="138"/>
        <v>0</v>
      </c>
      <c r="M849" s="115"/>
      <c r="N849" s="116">
        <f t="shared" si="139"/>
        <v>0</v>
      </c>
      <c r="O849" s="115"/>
      <c r="P849" s="116">
        <f t="shared" si="140"/>
        <v>0</v>
      </c>
      <c r="Q849" s="115"/>
      <c r="R849" s="116">
        <f t="shared" si="141"/>
        <v>0</v>
      </c>
      <c r="S849" s="117">
        <f t="shared" si="142"/>
        <v>0</v>
      </c>
      <c r="T849" s="118">
        <f t="shared" si="143"/>
        <v>0</v>
      </c>
      <c r="U849" s="120"/>
      <c r="V849" s="88"/>
    </row>
    <row r="850" spans="1:22" s="113" customFormat="1" ht="30" hidden="1" customHeight="1">
      <c r="A850" s="128">
        <f>'CONSTRUCTION COST ESTIMATE'!A850</f>
        <v>0</v>
      </c>
      <c r="B850" s="246">
        <f>'CONSTRUCTION COST ESTIMATE'!B850</f>
        <v>627.00599999999997</v>
      </c>
      <c r="C850" s="131" t="str">
        <f>'CONSTRUCTION COST ESTIMATE'!C850</f>
        <v>RELOCATE GROUND MOUNTED SIGN AND POST</v>
      </c>
      <c r="D850" s="130">
        <f>'CONSTRUCTION COST ESTIMATE'!BA850</f>
        <v>0</v>
      </c>
      <c r="E850" s="114">
        <f>'CONSTRUCTION COST ESTIMATE'!BC850</f>
        <v>0</v>
      </c>
      <c r="F850" s="129" t="str">
        <f>'CONSTRUCTION COST ESTIMATE'!BB850</f>
        <v>EA</v>
      </c>
      <c r="G850" s="115"/>
      <c r="H850" s="116">
        <f t="shared" si="136"/>
        <v>0</v>
      </c>
      <c r="I850" s="115"/>
      <c r="J850" s="116">
        <f t="shared" si="137"/>
        <v>0</v>
      </c>
      <c r="K850" s="115"/>
      <c r="L850" s="116">
        <f t="shared" si="138"/>
        <v>0</v>
      </c>
      <c r="M850" s="115"/>
      <c r="N850" s="116">
        <f t="shared" si="139"/>
        <v>0</v>
      </c>
      <c r="O850" s="115"/>
      <c r="P850" s="116">
        <f t="shared" si="140"/>
        <v>0</v>
      </c>
      <c r="Q850" s="115"/>
      <c r="R850" s="116">
        <f t="shared" si="141"/>
        <v>0</v>
      </c>
      <c r="S850" s="117">
        <f t="shared" si="142"/>
        <v>0</v>
      </c>
      <c r="T850" s="118">
        <f t="shared" si="143"/>
        <v>0</v>
      </c>
      <c r="U850" s="120"/>
      <c r="V850" s="88"/>
    </row>
    <row r="851" spans="1:22" s="113" customFormat="1" ht="30" hidden="1" customHeight="1">
      <c r="A851" s="128">
        <f>'CONSTRUCTION COST ESTIMATE'!A851</f>
        <v>0</v>
      </c>
      <c r="B851" s="246">
        <f>'CONSTRUCTION COST ESTIMATE'!B851</f>
        <v>627.00699999999995</v>
      </c>
      <c r="C851" s="131" t="str">
        <f>'CONSTRUCTION COST ESTIMATE'!C851</f>
        <v>RELOCATE POLE MOUNTED SIGN</v>
      </c>
      <c r="D851" s="130">
        <f>'CONSTRUCTION COST ESTIMATE'!BA851</f>
        <v>0</v>
      </c>
      <c r="E851" s="114">
        <f>'CONSTRUCTION COST ESTIMATE'!BC851</f>
        <v>0</v>
      </c>
      <c r="F851" s="129" t="str">
        <f>'CONSTRUCTION COST ESTIMATE'!BB851</f>
        <v>EA</v>
      </c>
      <c r="G851" s="115"/>
      <c r="H851" s="116">
        <f t="shared" si="136"/>
        <v>0</v>
      </c>
      <c r="I851" s="115"/>
      <c r="J851" s="116">
        <f t="shared" si="137"/>
        <v>0</v>
      </c>
      <c r="K851" s="115"/>
      <c r="L851" s="116">
        <f t="shared" si="138"/>
        <v>0</v>
      </c>
      <c r="M851" s="115"/>
      <c r="N851" s="116">
        <f t="shared" si="139"/>
        <v>0</v>
      </c>
      <c r="O851" s="115"/>
      <c r="P851" s="116">
        <f t="shared" si="140"/>
        <v>0</v>
      </c>
      <c r="Q851" s="115"/>
      <c r="R851" s="116">
        <f t="shared" si="141"/>
        <v>0</v>
      </c>
      <c r="S851" s="117">
        <f t="shared" si="142"/>
        <v>0</v>
      </c>
      <c r="T851" s="118">
        <f t="shared" si="143"/>
        <v>0</v>
      </c>
      <c r="U851" s="120"/>
      <c r="V851" s="88"/>
    </row>
    <row r="852" spans="1:22" s="113" customFormat="1" ht="30" hidden="1" customHeight="1">
      <c r="A852" s="128">
        <f>'CONSTRUCTION COST ESTIMATE'!A852</f>
        <v>0</v>
      </c>
      <c r="B852" s="246">
        <f>'CONSTRUCTION COST ESTIMATE'!B852</f>
        <v>627.00800000000004</v>
      </c>
      <c r="C852" s="131" t="str">
        <f>'CONSTRUCTION COST ESTIMATE'!C852</f>
        <v>REMOVE AND RESET SIGN (GROUND MOUNTED)</v>
      </c>
      <c r="D852" s="130">
        <f>'CONSTRUCTION COST ESTIMATE'!BA852</f>
        <v>0</v>
      </c>
      <c r="E852" s="114">
        <f>'CONSTRUCTION COST ESTIMATE'!BC852</f>
        <v>0</v>
      </c>
      <c r="F852" s="129" t="str">
        <f>'CONSTRUCTION COST ESTIMATE'!BB852</f>
        <v>EA</v>
      </c>
      <c r="G852" s="115"/>
      <c r="H852" s="116">
        <f t="shared" si="136"/>
        <v>0</v>
      </c>
      <c r="I852" s="115"/>
      <c r="J852" s="116">
        <f t="shared" si="137"/>
        <v>0</v>
      </c>
      <c r="K852" s="115"/>
      <c r="L852" s="116">
        <f t="shared" si="138"/>
        <v>0</v>
      </c>
      <c r="M852" s="115"/>
      <c r="N852" s="116">
        <f t="shared" si="139"/>
        <v>0</v>
      </c>
      <c r="O852" s="115"/>
      <c r="P852" s="116">
        <f t="shared" si="140"/>
        <v>0</v>
      </c>
      <c r="Q852" s="115"/>
      <c r="R852" s="116">
        <f t="shared" si="141"/>
        <v>0</v>
      </c>
      <c r="S852" s="117">
        <f t="shared" si="142"/>
        <v>0</v>
      </c>
      <c r="T852" s="118">
        <f t="shared" si="143"/>
        <v>0</v>
      </c>
      <c r="U852" s="120"/>
      <c r="V852" s="88"/>
    </row>
    <row r="853" spans="1:22" s="113" customFormat="1" ht="30" hidden="1" customHeight="1">
      <c r="A853" s="128">
        <f>'CONSTRUCTION COST ESTIMATE'!A853</f>
        <v>0</v>
      </c>
      <c r="B853" s="246">
        <f>'CONSTRUCTION COST ESTIMATE'!B853</f>
        <v>627.00900000000001</v>
      </c>
      <c r="C853" s="131" t="str">
        <f>'CONSTRUCTION COST ESTIMATE'!C853</f>
        <v>REMOVE AND RESET SIGN (POLE MOUNTED)</v>
      </c>
      <c r="D853" s="130">
        <f>'CONSTRUCTION COST ESTIMATE'!BA853</f>
        <v>0</v>
      </c>
      <c r="E853" s="114">
        <f>'CONSTRUCTION COST ESTIMATE'!BC853</f>
        <v>0</v>
      </c>
      <c r="F853" s="129" t="str">
        <f>'CONSTRUCTION COST ESTIMATE'!BB853</f>
        <v>EA</v>
      </c>
      <c r="G853" s="115"/>
      <c r="H853" s="116">
        <f t="shared" si="136"/>
        <v>0</v>
      </c>
      <c r="I853" s="115"/>
      <c r="J853" s="116">
        <f t="shared" si="137"/>
        <v>0</v>
      </c>
      <c r="K853" s="115"/>
      <c r="L853" s="116">
        <f t="shared" si="138"/>
        <v>0</v>
      </c>
      <c r="M853" s="115"/>
      <c r="N853" s="116">
        <f t="shared" si="139"/>
        <v>0</v>
      </c>
      <c r="O853" s="115"/>
      <c r="P853" s="116">
        <f t="shared" si="140"/>
        <v>0</v>
      </c>
      <c r="Q853" s="115"/>
      <c r="R853" s="116">
        <f t="shared" si="141"/>
        <v>0</v>
      </c>
      <c r="S853" s="117">
        <f t="shared" si="142"/>
        <v>0</v>
      </c>
      <c r="T853" s="118">
        <f t="shared" si="143"/>
        <v>0</v>
      </c>
      <c r="U853" s="120"/>
      <c r="V853" s="88"/>
    </row>
    <row r="854" spans="1:22" s="113" customFormat="1" ht="30" hidden="1" customHeight="1">
      <c r="A854" s="128">
        <f>'CONSTRUCTION COST ESTIMATE'!A854</f>
        <v>0</v>
      </c>
      <c r="B854" s="246">
        <f>'CONSTRUCTION COST ESTIMATE'!B854</f>
        <v>627.01</v>
      </c>
      <c r="C854" s="131" t="str">
        <f>'CONSTRUCTION COST ESTIMATE'!C854</f>
        <v>SIGN PANEL (SIZE X SIZE) OVERHEAD ON EXISTING SUPPORT</v>
      </c>
      <c r="D854" s="130">
        <f>'CONSTRUCTION COST ESTIMATE'!BA854</f>
        <v>0</v>
      </c>
      <c r="E854" s="114">
        <f>'CONSTRUCTION COST ESTIMATE'!BC854</f>
        <v>0</v>
      </c>
      <c r="F854" s="129" t="str">
        <f>'CONSTRUCTION COST ESTIMATE'!BB854</f>
        <v>EA</v>
      </c>
      <c r="G854" s="115"/>
      <c r="H854" s="116">
        <f t="shared" si="136"/>
        <v>0</v>
      </c>
      <c r="I854" s="115"/>
      <c r="J854" s="116">
        <f t="shared" si="137"/>
        <v>0</v>
      </c>
      <c r="K854" s="115"/>
      <c r="L854" s="116">
        <f t="shared" si="138"/>
        <v>0</v>
      </c>
      <c r="M854" s="115"/>
      <c r="N854" s="116">
        <f t="shared" si="139"/>
        <v>0</v>
      </c>
      <c r="O854" s="115"/>
      <c r="P854" s="116">
        <f t="shared" si="140"/>
        <v>0</v>
      </c>
      <c r="Q854" s="115"/>
      <c r="R854" s="116">
        <f t="shared" si="141"/>
        <v>0</v>
      </c>
      <c r="S854" s="117">
        <f t="shared" si="142"/>
        <v>0</v>
      </c>
      <c r="T854" s="118">
        <f t="shared" si="143"/>
        <v>0</v>
      </c>
      <c r="U854" s="120"/>
      <c r="V854" s="88"/>
    </row>
    <row r="855" spans="1:22" s="113" customFormat="1" ht="30" hidden="1" customHeight="1">
      <c r="A855" s="128">
        <f>'CONSTRUCTION COST ESTIMATE'!A855</f>
        <v>0</v>
      </c>
      <c r="B855" s="246">
        <f>'CONSTRUCTION COST ESTIMATE'!B855</f>
        <v>627.01099999999997</v>
      </c>
      <c r="C855" s="131" t="str">
        <f>'CONSTRUCTION COST ESTIMATE'!C855</f>
        <v>OVERHEAD SIGN(S) (SIZE X SIZE) INSTALLED ON NEW TRAFFIC SIGNAL POLE WITH XX MAST ARM</v>
      </c>
      <c r="D855" s="130">
        <f>'CONSTRUCTION COST ESTIMATE'!BA855</f>
        <v>0</v>
      </c>
      <c r="E855" s="114">
        <f>'CONSTRUCTION COST ESTIMATE'!BC855</f>
        <v>0</v>
      </c>
      <c r="F855" s="129" t="str">
        <f>'CONSTRUCTION COST ESTIMATE'!BB855</f>
        <v>EA</v>
      </c>
      <c r="G855" s="115"/>
      <c r="H855" s="116">
        <f t="shared" si="136"/>
        <v>0</v>
      </c>
      <c r="I855" s="115"/>
      <c r="J855" s="116">
        <f t="shared" si="137"/>
        <v>0</v>
      </c>
      <c r="K855" s="115"/>
      <c r="L855" s="116">
        <f t="shared" si="138"/>
        <v>0</v>
      </c>
      <c r="M855" s="115"/>
      <c r="N855" s="116">
        <f t="shared" si="139"/>
        <v>0</v>
      </c>
      <c r="O855" s="115"/>
      <c r="P855" s="116">
        <f t="shared" si="140"/>
        <v>0</v>
      </c>
      <c r="Q855" s="115"/>
      <c r="R855" s="116">
        <f t="shared" si="141"/>
        <v>0</v>
      </c>
      <c r="S855" s="117">
        <f t="shared" si="142"/>
        <v>0</v>
      </c>
      <c r="T855" s="118">
        <f t="shared" si="143"/>
        <v>0</v>
      </c>
      <c r="U855" s="120"/>
      <c r="V855" s="88"/>
    </row>
    <row r="856" spans="1:22" s="113" customFormat="1" ht="30" customHeight="1">
      <c r="A856" s="134" t="str">
        <f>'CONSTRUCTION COST ESTIMATE'!A856</f>
        <v>SP 628</v>
      </c>
      <c r="B856" s="245"/>
      <c r="C856" s="142" t="str">
        <f>'CONSTRUCTION COST ESTIMATE'!C856</f>
        <v>TRAFFIC STRIPING, PVMT, &amp; CURB MARKINGS</v>
      </c>
      <c r="D856" s="143">
        <f>'CONSTRUCTION COST ESTIMATE'!BA856</f>
        <v>0</v>
      </c>
      <c r="E856" s="144">
        <f>'CONSTRUCTION COST ESTIMATE'!BC856</f>
        <v>0</v>
      </c>
      <c r="F856" s="141">
        <f>'CONSTRUCTION COST ESTIMATE'!BB856</f>
        <v>0</v>
      </c>
      <c r="G856" s="148"/>
      <c r="H856" s="149"/>
      <c r="I856" s="148"/>
      <c r="J856" s="149"/>
      <c r="K856" s="148"/>
      <c r="L856" s="149"/>
      <c r="M856" s="148"/>
      <c r="N856" s="149"/>
      <c r="O856" s="148"/>
      <c r="P856" s="149"/>
      <c r="Q856" s="148"/>
      <c r="R856" s="149"/>
      <c r="S856" s="150"/>
      <c r="T856" s="151"/>
      <c r="U856" s="120"/>
      <c r="V856" s="139" t="s">
        <v>1447</v>
      </c>
    </row>
    <row r="857" spans="1:22" s="113" customFormat="1" ht="30" hidden="1" customHeight="1">
      <c r="A857" s="128">
        <f>'CONSTRUCTION COST ESTIMATE'!A857</f>
        <v>0</v>
      </c>
      <c r="B857" s="246">
        <f>'CONSTRUCTION COST ESTIMATE'!B857</f>
        <v>628.00099999999998</v>
      </c>
      <c r="C857" s="131" t="str">
        <f>'CONSTRUCTION COST ESTIMATE'!C857</f>
        <v>4 INCH SOLID WHITE LINE (PAINT)</v>
      </c>
      <c r="D857" s="130">
        <f>'CONSTRUCTION COST ESTIMATE'!BA857</f>
        <v>0</v>
      </c>
      <c r="E857" s="114">
        <f>'CONSTRUCTION COST ESTIMATE'!BC857</f>
        <v>0</v>
      </c>
      <c r="F857" s="129" t="str">
        <f>'CONSTRUCTION COST ESTIMATE'!BB857</f>
        <v>LF</v>
      </c>
      <c r="G857" s="115"/>
      <c r="H857" s="116">
        <f t="shared" si="136"/>
        <v>0</v>
      </c>
      <c r="I857" s="115"/>
      <c r="J857" s="116">
        <f t="shared" si="137"/>
        <v>0</v>
      </c>
      <c r="K857" s="115"/>
      <c r="L857" s="116">
        <f t="shared" si="138"/>
        <v>0</v>
      </c>
      <c r="M857" s="115"/>
      <c r="N857" s="116">
        <f t="shared" si="139"/>
        <v>0</v>
      </c>
      <c r="O857" s="115"/>
      <c r="P857" s="116">
        <f t="shared" si="140"/>
        <v>0</v>
      </c>
      <c r="Q857" s="115"/>
      <c r="R857" s="116">
        <f t="shared" si="141"/>
        <v>0</v>
      </c>
      <c r="S857" s="117">
        <f t="shared" si="142"/>
        <v>0</v>
      </c>
      <c r="T857" s="118">
        <f t="shared" si="143"/>
        <v>0</v>
      </c>
      <c r="U857" s="120"/>
      <c r="V857" s="88"/>
    </row>
    <row r="858" spans="1:22" s="113" customFormat="1" ht="30" hidden="1" customHeight="1">
      <c r="A858" s="128">
        <f>'CONSTRUCTION COST ESTIMATE'!A858</f>
        <v>0</v>
      </c>
      <c r="B858" s="246">
        <f>'CONSTRUCTION COST ESTIMATE'!B858</f>
        <v>628.00199999999995</v>
      </c>
      <c r="C858" s="131" t="str">
        <f>'CONSTRUCTION COST ESTIMATE'!C858</f>
        <v>4 INCH SOLID WHITE LINE (POLYUREA)</v>
      </c>
      <c r="D858" s="130">
        <f>'CONSTRUCTION COST ESTIMATE'!BA858</f>
        <v>0</v>
      </c>
      <c r="E858" s="114">
        <f>'CONSTRUCTION COST ESTIMATE'!BC858</f>
        <v>0</v>
      </c>
      <c r="F858" s="129" t="str">
        <f>'CONSTRUCTION COST ESTIMATE'!BB858</f>
        <v>LF</v>
      </c>
      <c r="G858" s="115"/>
      <c r="H858" s="116">
        <f t="shared" si="136"/>
        <v>0</v>
      </c>
      <c r="I858" s="115"/>
      <c r="J858" s="116">
        <f t="shared" si="137"/>
        <v>0</v>
      </c>
      <c r="K858" s="115"/>
      <c r="L858" s="116">
        <f t="shared" si="138"/>
        <v>0</v>
      </c>
      <c r="M858" s="115"/>
      <c r="N858" s="116">
        <f t="shared" si="139"/>
        <v>0</v>
      </c>
      <c r="O858" s="115"/>
      <c r="P858" s="116">
        <f t="shared" si="140"/>
        <v>0</v>
      </c>
      <c r="Q858" s="115"/>
      <c r="R858" s="116">
        <f t="shared" si="141"/>
        <v>0</v>
      </c>
      <c r="S858" s="117">
        <f t="shared" si="142"/>
        <v>0</v>
      </c>
      <c r="T858" s="118">
        <f t="shared" si="143"/>
        <v>0</v>
      </c>
      <c r="U858" s="120"/>
      <c r="V858" s="88"/>
    </row>
    <row r="859" spans="1:22" s="113" customFormat="1" ht="30" hidden="1" customHeight="1">
      <c r="A859" s="128">
        <f>'CONSTRUCTION COST ESTIMATE'!A859</f>
        <v>0</v>
      </c>
      <c r="B859" s="246">
        <f>'CONSTRUCTION COST ESTIMATE'!B859</f>
        <v>628.00300000000004</v>
      </c>
      <c r="C859" s="131" t="str">
        <f>'CONSTRUCTION COST ESTIMATE'!C859</f>
        <v>4 INCH SOLID WHITE LINE (PAVEMENT MARKING TAPE)</v>
      </c>
      <c r="D859" s="130">
        <f>'CONSTRUCTION COST ESTIMATE'!BA859</f>
        <v>0</v>
      </c>
      <c r="E859" s="114">
        <f>'CONSTRUCTION COST ESTIMATE'!BC859</f>
        <v>0</v>
      </c>
      <c r="F859" s="129" t="str">
        <f>'CONSTRUCTION COST ESTIMATE'!BB859</f>
        <v>LF</v>
      </c>
      <c r="G859" s="115"/>
      <c r="H859" s="116">
        <f t="shared" si="136"/>
        <v>0</v>
      </c>
      <c r="I859" s="115"/>
      <c r="J859" s="116">
        <f t="shared" si="137"/>
        <v>0</v>
      </c>
      <c r="K859" s="115"/>
      <c r="L859" s="116">
        <f t="shared" si="138"/>
        <v>0</v>
      </c>
      <c r="M859" s="115"/>
      <c r="N859" s="116">
        <f t="shared" si="139"/>
        <v>0</v>
      </c>
      <c r="O859" s="115"/>
      <c r="P859" s="116">
        <f t="shared" si="140"/>
        <v>0</v>
      </c>
      <c r="Q859" s="115"/>
      <c r="R859" s="116">
        <f t="shared" si="141"/>
        <v>0</v>
      </c>
      <c r="S859" s="117">
        <f t="shared" si="142"/>
        <v>0</v>
      </c>
      <c r="T859" s="118">
        <f t="shared" si="143"/>
        <v>0</v>
      </c>
      <c r="U859" s="120"/>
      <c r="V859" s="88"/>
    </row>
    <row r="860" spans="1:22" s="113" customFormat="1" ht="30" hidden="1" customHeight="1">
      <c r="A860" s="128">
        <f>'CONSTRUCTION COST ESTIMATE'!A860</f>
        <v>0</v>
      </c>
      <c r="B860" s="246">
        <f>'CONSTRUCTION COST ESTIMATE'!B860</f>
        <v>628.00400000000002</v>
      </c>
      <c r="C860" s="131" t="str">
        <f>'CONSTRUCTION COST ESTIMATE'!C860</f>
        <v>4 INCH SOLID YELLOW LINE (PAINT)</v>
      </c>
      <c r="D860" s="130">
        <f>'CONSTRUCTION COST ESTIMATE'!BA860</f>
        <v>0</v>
      </c>
      <c r="E860" s="114">
        <f>'CONSTRUCTION COST ESTIMATE'!BC860</f>
        <v>0</v>
      </c>
      <c r="F860" s="129" t="str">
        <f>'CONSTRUCTION COST ESTIMATE'!BB860</f>
        <v>LF</v>
      </c>
      <c r="G860" s="115"/>
      <c r="H860" s="116">
        <f t="shared" si="136"/>
        <v>0</v>
      </c>
      <c r="I860" s="115"/>
      <c r="J860" s="116">
        <f t="shared" si="137"/>
        <v>0</v>
      </c>
      <c r="K860" s="115"/>
      <c r="L860" s="116">
        <f t="shared" si="138"/>
        <v>0</v>
      </c>
      <c r="M860" s="115"/>
      <c r="N860" s="116">
        <f t="shared" si="139"/>
        <v>0</v>
      </c>
      <c r="O860" s="115"/>
      <c r="P860" s="116">
        <f t="shared" si="140"/>
        <v>0</v>
      </c>
      <c r="Q860" s="115"/>
      <c r="R860" s="116">
        <f t="shared" si="141"/>
        <v>0</v>
      </c>
      <c r="S860" s="117">
        <f t="shared" si="142"/>
        <v>0</v>
      </c>
      <c r="T860" s="118">
        <f t="shared" si="143"/>
        <v>0</v>
      </c>
      <c r="U860" s="120"/>
      <c r="V860" s="88"/>
    </row>
    <row r="861" spans="1:22" s="113" customFormat="1" ht="30" hidden="1" customHeight="1">
      <c r="A861" s="128">
        <f>'CONSTRUCTION COST ESTIMATE'!A861</f>
        <v>0</v>
      </c>
      <c r="B861" s="246">
        <f>'CONSTRUCTION COST ESTIMATE'!B861</f>
        <v>628.005</v>
      </c>
      <c r="C861" s="131" t="str">
        <f>'CONSTRUCTION COST ESTIMATE'!C861</f>
        <v>4 INCH SOLID YELLOW LINE (POLYUREA)</v>
      </c>
      <c r="D861" s="130">
        <f>'CONSTRUCTION COST ESTIMATE'!BA861</f>
        <v>0</v>
      </c>
      <c r="E861" s="114">
        <f>'CONSTRUCTION COST ESTIMATE'!BC861</f>
        <v>0</v>
      </c>
      <c r="F861" s="129" t="str">
        <f>'CONSTRUCTION COST ESTIMATE'!BB861</f>
        <v>LF</v>
      </c>
      <c r="G861" s="115"/>
      <c r="H861" s="116">
        <f t="shared" si="136"/>
        <v>0</v>
      </c>
      <c r="I861" s="115"/>
      <c r="J861" s="116">
        <f t="shared" si="137"/>
        <v>0</v>
      </c>
      <c r="K861" s="115"/>
      <c r="L861" s="116">
        <f t="shared" si="138"/>
        <v>0</v>
      </c>
      <c r="M861" s="115"/>
      <c r="N861" s="116">
        <f t="shared" si="139"/>
        <v>0</v>
      </c>
      <c r="O861" s="115"/>
      <c r="P861" s="116">
        <f t="shared" si="140"/>
        <v>0</v>
      </c>
      <c r="Q861" s="115"/>
      <c r="R861" s="116">
        <f t="shared" si="141"/>
        <v>0</v>
      </c>
      <c r="S861" s="117">
        <f t="shared" si="142"/>
        <v>0</v>
      </c>
      <c r="T861" s="118">
        <f t="shared" si="143"/>
        <v>0</v>
      </c>
      <c r="U861" s="120"/>
      <c r="V861" s="88"/>
    </row>
    <row r="862" spans="1:22" s="113" customFormat="1" ht="30" hidden="1" customHeight="1">
      <c r="A862" s="128">
        <f>'CONSTRUCTION COST ESTIMATE'!A862</f>
        <v>0</v>
      </c>
      <c r="B862" s="246">
        <f>'CONSTRUCTION COST ESTIMATE'!B862</f>
        <v>628.00599999999997</v>
      </c>
      <c r="C862" s="131" t="str">
        <f>'CONSTRUCTION COST ESTIMATE'!C862</f>
        <v>4 INCH SOLID YELLOW LINE (PAVEMENT MARKING TAPE)</v>
      </c>
      <c r="D862" s="130">
        <f>'CONSTRUCTION COST ESTIMATE'!BA862</f>
        <v>0</v>
      </c>
      <c r="E862" s="114">
        <f>'CONSTRUCTION COST ESTIMATE'!BC862</f>
        <v>0</v>
      </c>
      <c r="F862" s="129" t="str">
        <f>'CONSTRUCTION COST ESTIMATE'!BB862</f>
        <v>LF</v>
      </c>
      <c r="G862" s="115"/>
      <c r="H862" s="116">
        <f t="shared" si="136"/>
        <v>0</v>
      </c>
      <c r="I862" s="115"/>
      <c r="J862" s="116">
        <f t="shared" si="137"/>
        <v>0</v>
      </c>
      <c r="K862" s="115"/>
      <c r="L862" s="116">
        <f t="shared" si="138"/>
        <v>0</v>
      </c>
      <c r="M862" s="115"/>
      <c r="N862" s="116">
        <f t="shared" si="139"/>
        <v>0</v>
      </c>
      <c r="O862" s="115"/>
      <c r="P862" s="116">
        <f t="shared" si="140"/>
        <v>0</v>
      </c>
      <c r="Q862" s="115"/>
      <c r="R862" s="116">
        <f t="shared" si="141"/>
        <v>0</v>
      </c>
      <c r="S862" s="117">
        <f t="shared" si="142"/>
        <v>0</v>
      </c>
      <c r="T862" s="118">
        <f t="shared" si="143"/>
        <v>0</v>
      </c>
      <c r="U862" s="120"/>
      <c r="V862" s="88"/>
    </row>
    <row r="863" spans="1:22" s="113" customFormat="1" ht="30" hidden="1" customHeight="1">
      <c r="A863" s="128">
        <f>'CONSTRUCTION COST ESTIMATE'!A863</f>
        <v>0</v>
      </c>
      <c r="B863" s="246">
        <f>'CONSTRUCTION COST ESTIMATE'!B863</f>
        <v>628.00699999999995</v>
      </c>
      <c r="C863" s="131" t="str">
        <f>'CONSTRUCTION COST ESTIMATE'!C863</f>
        <v>4 INCH DASHED WHITE LINE (PAINT)</v>
      </c>
      <c r="D863" s="130">
        <f>'CONSTRUCTION COST ESTIMATE'!BA863</f>
        <v>0</v>
      </c>
      <c r="E863" s="114">
        <f>'CONSTRUCTION COST ESTIMATE'!BC863</f>
        <v>0</v>
      </c>
      <c r="F863" s="129" t="str">
        <f>'CONSTRUCTION COST ESTIMATE'!BB863</f>
        <v>LF</v>
      </c>
      <c r="G863" s="115"/>
      <c r="H863" s="116">
        <f t="shared" si="136"/>
        <v>0</v>
      </c>
      <c r="I863" s="115"/>
      <c r="J863" s="116">
        <f t="shared" si="137"/>
        <v>0</v>
      </c>
      <c r="K863" s="115"/>
      <c r="L863" s="116">
        <f t="shared" si="138"/>
        <v>0</v>
      </c>
      <c r="M863" s="115"/>
      <c r="N863" s="116">
        <f t="shared" si="139"/>
        <v>0</v>
      </c>
      <c r="O863" s="115"/>
      <c r="P863" s="116">
        <f t="shared" si="140"/>
        <v>0</v>
      </c>
      <c r="Q863" s="115"/>
      <c r="R863" s="116">
        <f t="shared" si="141"/>
        <v>0</v>
      </c>
      <c r="S863" s="117">
        <f t="shared" si="142"/>
        <v>0</v>
      </c>
      <c r="T863" s="118">
        <f t="shared" si="143"/>
        <v>0</v>
      </c>
      <c r="U863" s="120"/>
      <c r="V863" s="88"/>
    </row>
    <row r="864" spans="1:22" s="113" customFormat="1" ht="30" hidden="1" customHeight="1">
      <c r="A864" s="128">
        <f>'CONSTRUCTION COST ESTIMATE'!A864</f>
        <v>0</v>
      </c>
      <c r="B864" s="246">
        <f>'CONSTRUCTION COST ESTIMATE'!B864</f>
        <v>628.00800000000004</v>
      </c>
      <c r="C864" s="131" t="str">
        <f>'CONSTRUCTION COST ESTIMATE'!C864</f>
        <v>4 INCH DASHED WHITE LINE (POLYUREA)</v>
      </c>
      <c r="D864" s="130">
        <f>'CONSTRUCTION COST ESTIMATE'!BA864</f>
        <v>0</v>
      </c>
      <c r="E864" s="114">
        <f>'CONSTRUCTION COST ESTIMATE'!BC864</f>
        <v>0</v>
      </c>
      <c r="F864" s="129" t="str">
        <f>'CONSTRUCTION COST ESTIMATE'!BB864</f>
        <v>LF</v>
      </c>
      <c r="G864" s="115"/>
      <c r="H864" s="116">
        <f t="shared" si="136"/>
        <v>0</v>
      </c>
      <c r="I864" s="115"/>
      <c r="J864" s="116">
        <f t="shared" si="137"/>
        <v>0</v>
      </c>
      <c r="K864" s="115"/>
      <c r="L864" s="116">
        <f t="shared" si="138"/>
        <v>0</v>
      </c>
      <c r="M864" s="115"/>
      <c r="N864" s="116">
        <f t="shared" si="139"/>
        <v>0</v>
      </c>
      <c r="O864" s="115"/>
      <c r="P864" s="116">
        <f t="shared" si="140"/>
        <v>0</v>
      </c>
      <c r="Q864" s="115"/>
      <c r="R864" s="116">
        <f t="shared" si="141"/>
        <v>0</v>
      </c>
      <c r="S864" s="117">
        <f t="shared" si="142"/>
        <v>0</v>
      </c>
      <c r="T864" s="118">
        <f t="shared" si="143"/>
        <v>0</v>
      </c>
      <c r="U864" s="120"/>
      <c r="V864" s="88"/>
    </row>
    <row r="865" spans="1:22" s="113" customFormat="1" ht="30" hidden="1" customHeight="1">
      <c r="A865" s="128">
        <f>'CONSTRUCTION COST ESTIMATE'!A865</f>
        <v>0</v>
      </c>
      <c r="B865" s="246">
        <f>'CONSTRUCTION COST ESTIMATE'!B865</f>
        <v>628.00900000000001</v>
      </c>
      <c r="C865" s="131" t="str">
        <f>'CONSTRUCTION COST ESTIMATE'!C865</f>
        <v>4 INCH DASHED WHITE LINE (PAVEMENT MARKING TAPE)</v>
      </c>
      <c r="D865" s="130">
        <f>'CONSTRUCTION COST ESTIMATE'!BA865</f>
        <v>0</v>
      </c>
      <c r="E865" s="114">
        <f>'CONSTRUCTION COST ESTIMATE'!BC865</f>
        <v>0</v>
      </c>
      <c r="F865" s="129" t="str">
        <f>'CONSTRUCTION COST ESTIMATE'!BB865</f>
        <v>LF</v>
      </c>
      <c r="G865" s="115"/>
      <c r="H865" s="116">
        <f t="shared" si="136"/>
        <v>0</v>
      </c>
      <c r="I865" s="115"/>
      <c r="J865" s="116">
        <f t="shared" si="137"/>
        <v>0</v>
      </c>
      <c r="K865" s="115"/>
      <c r="L865" s="116">
        <f t="shared" si="138"/>
        <v>0</v>
      </c>
      <c r="M865" s="115"/>
      <c r="N865" s="116">
        <f t="shared" si="139"/>
        <v>0</v>
      </c>
      <c r="O865" s="115"/>
      <c r="P865" s="116">
        <f t="shared" si="140"/>
        <v>0</v>
      </c>
      <c r="Q865" s="115"/>
      <c r="R865" s="116">
        <f t="shared" si="141"/>
        <v>0</v>
      </c>
      <c r="S865" s="117">
        <f t="shared" si="142"/>
        <v>0</v>
      </c>
      <c r="T865" s="118">
        <f t="shared" si="143"/>
        <v>0</v>
      </c>
      <c r="U865" s="120"/>
      <c r="V865" s="88"/>
    </row>
    <row r="866" spans="1:22" s="113" customFormat="1" ht="30" hidden="1" customHeight="1">
      <c r="A866" s="128">
        <f>'CONSTRUCTION COST ESTIMATE'!A866</f>
        <v>0</v>
      </c>
      <c r="B866" s="246">
        <f>'CONSTRUCTION COST ESTIMATE'!B866</f>
        <v>628.01</v>
      </c>
      <c r="C866" s="131" t="str">
        <f>'CONSTRUCTION COST ESTIMATE'!C866</f>
        <v>4 INCH DASHED YELLOW (PAINT)</v>
      </c>
      <c r="D866" s="130">
        <f>'CONSTRUCTION COST ESTIMATE'!BA866</f>
        <v>0</v>
      </c>
      <c r="E866" s="114">
        <f>'CONSTRUCTION COST ESTIMATE'!BC866</f>
        <v>0</v>
      </c>
      <c r="F866" s="129" t="str">
        <f>'CONSTRUCTION COST ESTIMATE'!BB866</f>
        <v>LF</v>
      </c>
      <c r="G866" s="115"/>
      <c r="H866" s="116">
        <f t="shared" si="136"/>
        <v>0</v>
      </c>
      <c r="I866" s="115"/>
      <c r="J866" s="116">
        <f t="shared" si="137"/>
        <v>0</v>
      </c>
      <c r="K866" s="115"/>
      <c r="L866" s="116">
        <f t="shared" si="138"/>
        <v>0</v>
      </c>
      <c r="M866" s="115"/>
      <c r="N866" s="116">
        <f t="shared" si="139"/>
        <v>0</v>
      </c>
      <c r="O866" s="115"/>
      <c r="P866" s="116">
        <f t="shared" si="140"/>
        <v>0</v>
      </c>
      <c r="Q866" s="115"/>
      <c r="R866" s="116">
        <f t="shared" si="141"/>
        <v>0</v>
      </c>
      <c r="S866" s="117">
        <f t="shared" si="142"/>
        <v>0</v>
      </c>
      <c r="T866" s="118">
        <f t="shared" si="143"/>
        <v>0</v>
      </c>
      <c r="U866" s="120"/>
      <c r="V866" s="88"/>
    </row>
    <row r="867" spans="1:22" s="113" customFormat="1" ht="30" hidden="1" customHeight="1">
      <c r="A867" s="128">
        <f>'CONSTRUCTION COST ESTIMATE'!A867</f>
        <v>0</v>
      </c>
      <c r="B867" s="246">
        <f>'CONSTRUCTION COST ESTIMATE'!B867</f>
        <v>628.01099999999997</v>
      </c>
      <c r="C867" s="131" t="str">
        <f>'CONSTRUCTION COST ESTIMATE'!C867</f>
        <v>4 INCH DASHED YELLOW (POLYUREA)</v>
      </c>
      <c r="D867" s="130">
        <f>'CONSTRUCTION COST ESTIMATE'!BA867</f>
        <v>0</v>
      </c>
      <c r="E867" s="114">
        <f>'CONSTRUCTION COST ESTIMATE'!BC867</f>
        <v>0</v>
      </c>
      <c r="F867" s="129" t="str">
        <f>'CONSTRUCTION COST ESTIMATE'!BB867</f>
        <v>LF</v>
      </c>
      <c r="G867" s="115"/>
      <c r="H867" s="116">
        <f t="shared" si="136"/>
        <v>0</v>
      </c>
      <c r="I867" s="115"/>
      <c r="J867" s="116">
        <f t="shared" si="137"/>
        <v>0</v>
      </c>
      <c r="K867" s="115"/>
      <c r="L867" s="116">
        <f t="shared" si="138"/>
        <v>0</v>
      </c>
      <c r="M867" s="115"/>
      <c r="N867" s="116">
        <f t="shared" si="139"/>
        <v>0</v>
      </c>
      <c r="O867" s="115"/>
      <c r="P867" s="116">
        <f t="shared" si="140"/>
        <v>0</v>
      </c>
      <c r="Q867" s="115"/>
      <c r="R867" s="116">
        <f t="shared" si="141"/>
        <v>0</v>
      </c>
      <c r="S867" s="117">
        <f t="shared" si="142"/>
        <v>0</v>
      </c>
      <c r="T867" s="118">
        <f t="shared" si="143"/>
        <v>0</v>
      </c>
      <c r="U867" s="120"/>
      <c r="V867" s="88"/>
    </row>
    <row r="868" spans="1:22" s="113" customFormat="1" ht="30" hidden="1" customHeight="1">
      <c r="A868" s="128">
        <f>'CONSTRUCTION COST ESTIMATE'!A868</f>
        <v>0</v>
      </c>
      <c r="B868" s="246">
        <f>'CONSTRUCTION COST ESTIMATE'!B868</f>
        <v>628.01199999999994</v>
      </c>
      <c r="C868" s="131" t="str">
        <f>'CONSTRUCTION COST ESTIMATE'!C868</f>
        <v>4 INCH DASHED YELLOW (PAVEMENT MARKING TAPE)</v>
      </c>
      <c r="D868" s="130">
        <f>'CONSTRUCTION COST ESTIMATE'!BA868</f>
        <v>0</v>
      </c>
      <c r="E868" s="114">
        <f>'CONSTRUCTION COST ESTIMATE'!BC868</f>
        <v>0</v>
      </c>
      <c r="F868" s="129" t="str">
        <f>'CONSTRUCTION COST ESTIMATE'!BB868</f>
        <v>LF</v>
      </c>
      <c r="G868" s="115"/>
      <c r="H868" s="116">
        <f t="shared" si="136"/>
        <v>0</v>
      </c>
      <c r="I868" s="115"/>
      <c r="J868" s="116">
        <f t="shared" si="137"/>
        <v>0</v>
      </c>
      <c r="K868" s="115"/>
      <c r="L868" s="116">
        <f t="shared" si="138"/>
        <v>0</v>
      </c>
      <c r="M868" s="115"/>
      <c r="N868" s="116">
        <f t="shared" si="139"/>
        <v>0</v>
      </c>
      <c r="O868" s="115"/>
      <c r="P868" s="116">
        <f t="shared" si="140"/>
        <v>0</v>
      </c>
      <c r="Q868" s="115"/>
      <c r="R868" s="116">
        <f t="shared" si="141"/>
        <v>0</v>
      </c>
      <c r="S868" s="117">
        <f t="shared" si="142"/>
        <v>0</v>
      </c>
      <c r="T868" s="118">
        <f t="shared" si="143"/>
        <v>0</v>
      </c>
      <c r="U868" s="120"/>
      <c r="V868" s="88"/>
    </row>
    <row r="869" spans="1:22" s="113" customFormat="1" ht="30" hidden="1" customHeight="1">
      <c r="A869" s="128">
        <f>'CONSTRUCTION COST ESTIMATE'!A869</f>
        <v>0</v>
      </c>
      <c r="B869" s="246">
        <f>'CONSTRUCTION COST ESTIMATE'!B869</f>
        <v>628.01300000000003</v>
      </c>
      <c r="C869" s="131" t="str">
        <f>'CONSTRUCTION COST ESTIMATE'!C869</f>
        <v>DOUBLE 4 INCH SOLID YELLOW LINE (PAINT)</v>
      </c>
      <c r="D869" s="130">
        <f>'CONSTRUCTION COST ESTIMATE'!BA869</f>
        <v>0</v>
      </c>
      <c r="E869" s="114">
        <f>'CONSTRUCTION COST ESTIMATE'!BC869</f>
        <v>0</v>
      </c>
      <c r="F869" s="129" t="str">
        <f>'CONSTRUCTION COST ESTIMATE'!BB869</f>
        <v>LF</v>
      </c>
      <c r="G869" s="115"/>
      <c r="H869" s="116">
        <f t="shared" si="136"/>
        <v>0</v>
      </c>
      <c r="I869" s="115"/>
      <c r="J869" s="116">
        <f t="shared" si="137"/>
        <v>0</v>
      </c>
      <c r="K869" s="115"/>
      <c r="L869" s="116">
        <f t="shared" si="138"/>
        <v>0</v>
      </c>
      <c r="M869" s="115"/>
      <c r="N869" s="116">
        <f t="shared" si="139"/>
        <v>0</v>
      </c>
      <c r="O869" s="115"/>
      <c r="P869" s="116">
        <f t="shared" si="140"/>
        <v>0</v>
      </c>
      <c r="Q869" s="115"/>
      <c r="R869" s="116">
        <f t="shared" si="141"/>
        <v>0</v>
      </c>
      <c r="S869" s="117">
        <f t="shared" si="142"/>
        <v>0</v>
      </c>
      <c r="T869" s="118">
        <f t="shared" si="143"/>
        <v>0</v>
      </c>
      <c r="U869" s="120"/>
      <c r="V869" s="88"/>
    </row>
    <row r="870" spans="1:22" s="113" customFormat="1" ht="30" hidden="1" customHeight="1">
      <c r="A870" s="128">
        <f>'CONSTRUCTION COST ESTIMATE'!A870</f>
        <v>0</v>
      </c>
      <c r="B870" s="246">
        <f>'CONSTRUCTION COST ESTIMATE'!B870</f>
        <v>628.01400000000001</v>
      </c>
      <c r="C870" s="131" t="str">
        <f>'CONSTRUCTION COST ESTIMATE'!C870</f>
        <v>DOUBLE 4 INCH SOLID YELLOW LINE (POLYUREA)</v>
      </c>
      <c r="D870" s="130">
        <f>'CONSTRUCTION COST ESTIMATE'!BA870</f>
        <v>0</v>
      </c>
      <c r="E870" s="114">
        <f>'CONSTRUCTION COST ESTIMATE'!BC870</f>
        <v>0</v>
      </c>
      <c r="F870" s="129" t="str">
        <f>'CONSTRUCTION COST ESTIMATE'!BB870</f>
        <v>LF</v>
      </c>
      <c r="G870" s="115"/>
      <c r="H870" s="116">
        <f t="shared" si="136"/>
        <v>0</v>
      </c>
      <c r="I870" s="115"/>
      <c r="J870" s="116">
        <f t="shared" si="137"/>
        <v>0</v>
      </c>
      <c r="K870" s="115"/>
      <c r="L870" s="116">
        <f t="shared" si="138"/>
        <v>0</v>
      </c>
      <c r="M870" s="115"/>
      <c r="N870" s="116">
        <f t="shared" si="139"/>
        <v>0</v>
      </c>
      <c r="O870" s="115"/>
      <c r="P870" s="116">
        <f t="shared" si="140"/>
        <v>0</v>
      </c>
      <c r="Q870" s="115"/>
      <c r="R870" s="116">
        <f t="shared" si="141"/>
        <v>0</v>
      </c>
      <c r="S870" s="117">
        <f t="shared" si="142"/>
        <v>0</v>
      </c>
      <c r="T870" s="118">
        <f t="shared" si="143"/>
        <v>0</v>
      </c>
      <c r="U870" s="120"/>
      <c r="V870" s="88"/>
    </row>
    <row r="871" spans="1:22" s="113" customFormat="1" ht="30" hidden="1" customHeight="1">
      <c r="A871" s="128">
        <f>'CONSTRUCTION COST ESTIMATE'!A871</f>
        <v>0</v>
      </c>
      <c r="B871" s="246">
        <f>'CONSTRUCTION COST ESTIMATE'!B871</f>
        <v>628.01499999999999</v>
      </c>
      <c r="C871" s="131" t="str">
        <f>'CONSTRUCTION COST ESTIMATE'!C871</f>
        <v>DOUBLE 4 INCH SOLID YELLOW LINE (PAVEMENT MARKING TAPE)</v>
      </c>
      <c r="D871" s="130">
        <f>'CONSTRUCTION COST ESTIMATE'!BA871</f>
        <v>0</v>
      </c>
      <c r="E871" s="114">
        <f>'CONSTRUCTION COST ESTIMATE'!BC871</f>
        <v>0</v>
      </c>
      <c r="F871" s="129" t="str">
        <f>'CONSTRUCTION COST ESTIMATE'!BB871</f>
        <v>LF</v>
      </c>
      <c r="G871" s="115"/>
      <c r="H871" s="116">
        <f t="shared" si="136"/>
        <v>0</v>
      </c>
      <c r="I871" s="115"/>
      <c r="J871" s="116">
        <f t="shared" si="137"/>
        <v>0</v>
      </c>
      <c r="K871" s="115"/>
      <c r="L871" s="116">
        <f t="shared" si="138"/>
        <v>0</v>
      </c>
      <c r="M871" s="115"/>
      <c r="N871" s="116">
        <f t="shared" si="139"/>
        <v>0</v>
      </c>
      <c r="O871" s="115"/>
      <c r="P871" s="116">
        <f t="shared" si="140"/>
        <v>0</v>
      </c>
      <c r="Q871" s="115"/>
      <c r="R871" s="116">
        <f t="shared" si="141"/>
        <v>0</v>
      </c>
      <c r="S871" s="117">
        <f t="shared" si="142"/>
        <v>0</v>
      </c>
      <c r="T871" s="118">
        <f t="shared" si="143"/>
        <v>0</v>
      </c>
      <c r="U871" s="120"/>
      <c r="V871" s="88"/>
    </row>
    <row r="872" spans="1:22" s="113" customFormat="1" ht="30" hidden="1" customHeight="1">
      <c r="A872" s="128">
        <f>'CONSTRUCTION COST ESTIMATE'!A872</f>
        <v>0</v>
      </c>
      <c r="B872" s="246">
        <f>'CONSTRUCTION COST ESTIMATE'!B872</f>
        <v>628.01599999999996</v>
      </c>
      <c r="C872" s="131" t="str">
        <f>'CONSTRUCTION COST ESTIMATE'!C872</f>
        <v>4 INCH SOLID YELLOW WITH 4 INCH DASHED YELLOW LINE (PAINT)</v>
      </c>
      <c r="D872" s="130">
        <f>'CONSTRUCTION COST ESTIMATE'!BA872</f>
        <v>0</v>
      </c>
      <c r="E872" s="114">
        <f>'CONSTRUCTION COST ESTIMATE'!BC872</f>
        <v>0</v>
      </c>
      <c r="F872" s="129" t="str">
        <f>'CONSTRUCTION COST ESTIMATE'!BB872</f>
        <v>LF</v>
      </c>
      <c r="G872" s="115"/>
      <c r="H872" s="116">
        <f t="shared" si="136"/>
        <v>0</v>
      </c>
      <c r="I872" s="115"/>
      <c r="J872" s="116">
        <f t="shared" si="137"/>
        <v>0</v>
      </c>
      <c r="K872" s="115"/>
      <c r="L872" s="116">
        <f t="shared" si="138"/>
        <v>0</v>
      </c>
      <c r="M872" s="115"/>
      <c r="N872" s="116">
        <f t="shared" si="139"/>
        <v>0</v>
      </c>
      <c r="O872" s="115"/>
      <c r="P872" s="116">
        <f t="shared" si="140"/>
        <v>0</v>
      </c>
      <c r="Q872" s="115"/>
      <c r="R872" s="116">
        <f t="shared" si="141"/>
        <v>0</v>
      </c>
      <c r="S872" s="117">
        <f t="shared" si="142"/>
        <v>0</v>
      </c>
      <c r="T872" s="118">
        <f t="shared" si="143"/>
        <v>0</v>
      </c>
      <c r="U872" s="120"/>
      <c r="V872" s="88"/>
    </row>
    <row r="873" spans="1:22" s="113" customFormat="1" ht="30" hidden="1" customHeight="1">
      <c r="A873" s="128">
        <f>'CONSTRUCTION COST ESTIMATE'!A873</f>
        <v>0</v>
      </c>
      <c r="B873" s="246">
        <f>'CONSTRUCTION COST ESTIMATE'!B873</f>
        <v>628.01700000000005</v>
      </c>
      <c r="C873" s="131" t="str">
        <f>'CONSTRUCTION COST ESTIMATE'!C873</f>
        <v>4 INCH SOLID YELLOW WITH 4 INCH DASHED YELLOW LINE (POLYUREA)</v>
      </c>
      <c r="D873" s="130">
        <f>'CONSTRUCTION COST ESTIMATE'!BA873</f>
        <v>0</v>
      </c>
      <c r="E873" s="114">
        <f>'CONSTRUCTION COST ESTIMATE'!BC873</f>
        <v>0</v>
      </c>
      <c r="F873" s="129" t="str">
        <f>'CONSTRUCTION COST ESTIMATE'!BB873</f>
        <v>LF</v>
      </c>
      <c r="G873" s="115"/>
      <c r="H873" s="116">
        <f t="shared" si="136"/>
        <v>0</v>
      </c>
      <c r="I873" s="115"/>
      <c r="J873" s="116">
        <f t="shared" si="137"/>
        <v>0</v>
      </c>
      <c r="K873" s="115"/>
      <c r="L873" s="116">
        <f t="shared" si="138"/>
        <v>0</v>
      </c>
      <c r="M873" s="115"/>
      <c r="N873" s="116">
        <f t="shared" si="139"/>
        <v>0</v>
      </c>
      <c r="O873" s="115"/>
      <c r="P873" s="116">
        <f t="shared" si="140"/>
        <v>0</v>
      </c>
      <c r="Q873" s="115"/>
      <c r="R873" s="116">
        <f t="shared" si="141"/>
        <v>0</v>
      </c>
      <c r="S873" s="117">
        <f t="shared" si="142"/>
        <v>0</v>
      </c>
      <c r="T873" s="118">
        <f t="shared" si="143"/>
        <v>0</v>
      </c>
      <c r="U873" s="120"/>
      <c r="V873" s="88"/>
    </row>
    <row r="874" spans="1:22" s="113" customFormat="1" ht="30" hidden="1" customHeight="1">
      <c r="A874" s="128">
        <f>'CONSTRUCTION COST ESTIMATE'!A874</f>
        <v>0</v>
      </c>
      <c r="B874" s="246">
        <f>'CONSTRUCTION COST ESTIMATE'!B874</f>
        <v>628.01800000000003</v>
      </c>
      <c r="C874" s="131" t="str">
        <f>'CONSTRUCTION COST ESTIMATE'!C874</f>
        <v>4 INCH SOLID YELLOW WITH 4 INCH DASHED YELLOW LINE (PAVEMENT MARKING TAPE)</v>
      </c>
      <c r="D874" s="130">
        <f>'CONSTRUCTION COST ESTIMATE'!BA874</f>
        <v>0</v>
      </c>
      <c r="E874" s="114">
        <f>'CONSTRUCTION COST ESTIMATE'!BC874</f>
        <v>0</v>
      </c>
      <c r="F874" s="129" t="str">
        <f>'CONSTRUCTION COST ESTIMATE'!BB874</f>
        <v>LF</v>
      </c>
      <c r="G874" s="115"/>
      <c r="H874" s="116">
        <f t="shared" ref="H874:H937" si="152">G874*E874</f>
        <v>0</v>
      </c>
      <c r="I874" s="115"/>
      <c r="J874" s="116">
        <f t="shared" ref="J874:J937" si="153">I874*E874</f>
        <v>0</v>
      </c>
      <c r="K874" s="115"/>
      <c r="L874" s="116">
        <f t="shared" ref="L874:L937" si="154">K874*E874</f>
        <v>0</v>
      </c>
      <c r="M874" s="115"/>
      <c r="N874" s="116">
        <f t="shared" ref="N874:N937" si="155">M874*E874</f>
        <v>0</v>
      </c>
      <c r="O874" s="115"/>
      <c r="P874" s="116">
        <f t="shared" ref="P874:P937" si="156">O874*E874</f>
        <v>0</v>
      </c>
      <c r="Q874" s="115"/>
      <c r="R874" s="116">
        <f t="shared" ref="R874:R937" si="157">Q874*E874</f>
        <v>0</v>
      </c>
      <c r="S874" s="117">
        <f t="shared" ref="S874:S937" si="158">G874+I874+K874+M874+O874+Q874</f>
        <v>0</v>
      </c>
      <c r="T874" s="118">
        <f t="shared" ref="T874:T937" si="159">S874*E874</f>
        <v>0</v>
      </c>
      <c r="U874" s="120"/>
      <c r="V874" s="88"/>
    </row>
    <row r="875" spans="1:22" s="113" customFormat="1" ht="30" hidden="1" customHeight="1">
      <c r="A875" s="128">
        <f>'CONSTRUCTION COST ESTIMATE'!A875</f>
        <v>0</v>
      </c>
      <c r="B875" s="246">
        <f>'CONSTRUCTION COST ESTIMATE'!B875</f>
        <v>628.01900000000001</v>
      </c>
      <c r="C875" s="131" t="str">
        <f>'CONSTRUCTION COST ESTIMATE'!C875</f>
        <v>6 INCH SOLID WHITE LINE (PAINT)</v>
      </c>
      <c r="D875" s="130">
        <f>'CONSTRUCTION COST ESTIMATE'!BA875</f>
        <v>0</v>
      </c>
      <c r="E875" s="114">
        <f>'CONSTRUCTION COST ESTIMATE'!BC875</f>
        <v>0</v>
      </c>
      <c r="F875" s="129" t="str">
        <f>'CONSTRUCTION COST ESTIMATE'!BB875</f>
        <v>LF</v>
      </c>
      <c r="G875" s="115"/>
      <c r="H875" s="116">
        <f t="shared" si="152"/>
        <v>0</v>
      </c>
      <c r="I875" s="115"/>
      <c r="J875" s="116">
        <f t="shared" si="153"/>
        <v>0</v>
      </c>
      <c r="K875" s="115"/>
      <c r="L875" s="116">
        <f t="shared" si="154"/>
        <v>0</v>
      </c>
      <c r="M875" s="115"/>
      <c r="N875" s="116">
        <f t="shared" si="155"/>
        <v>0</v>
      </c>
      <c r="O875" s="115"/>
      <c r="P875" s="116">
        <f t="shared" si="156"/>
        <v>0</v>
      </c>
      <c r="Q875" s="115"/>
      <c r="R875" s="116">
        <f t="shared" si="157"/>
        <v>0</v>
      </c>
      <c r="S875" s="117">
        <f t="shared" si="158"/>
        <v>0</v>
      </c>
      <c r="T875" s="118">
        <f t="shared" si="159"/>
        <v>0</v>
      </c>
      <c r="U875" s="120"/>
      <c r="V875" s="88"/>
    </row>
    <row r="876" spans="1:22" s="113" customFormat="1" ht="30" hidden="1" customHeight="1">
      <c r="A876" s="128">
        <f>'CONSTRUCTION COST ESTIMATE'!A876</f>
        <v>0</v>
      </c>
      <c r="B876" s="246">
        <f>'CONSTRUCTION COST ESTIMATE'!B876</f>
        <v>628.02</v>
      </c>
      <c r="C876" s="131" t="str">
        <f>'CONSTRUCTION COST ESTIMATE'!C876</f>
        <v>6 INCH SOLID WHITE LINE (POLYUREA)</v>
      </c>
      <c r="D876" s="130">
        <f>'CONSTRUCTION COST ESTIMATE'!BA876</f>
        <v>0</v>
      </c>
      <c r="E876" s="114">
        <f>'CONSTRUCTION COST ESTIMATE'!BC876</f>
        <v>0</v>
      </c>
      <c r="F876" s="129" t="str">
        <f>'CONSTRUCTION COST ESTIMATE'!BB876</f>
        <v>LF</v>
      </c>
      <c r="G876" s="115"/>
      <c r="H876" s="116">
        <f t="shared" si="152"/>
        <v>0</v>
      </c>
      <c r="I876" s="115"/>
      <c r="J876" s="116">
        <f t="shared" si="153"/>
        <v>0</v>
      </c>
      <c r="K876" s="115"/>
      <c r="L876" s="116">
        <f t="shared" si="154"/>
        <v>0</v>
      </c>
      <c r="M876" s="115"/>
      <c r="N876" s="116">
        <f t="shared" si="155"/>
        <v>0</v>
      </c>
      <c r="O876" s="115"/>
      <c r="P876" s="116">
        <f t="shared" si="156"/>
        <v>0</v>
      </c>
      <c r="Q876" s="115"/>
      <c r="R876" s="116">
        <f t="shared" si="157"/>
        <v>0</v>
      </c>
      <c r="S876" s="117">
        <f t="shared" si="158"/>
        <v>0</v>
      </c>
      <c r="T876" s="118">
        <f t="shared" si="159"/>
        <v>0</v>
      </c>
      <c r="U876" s="120"/>
      <c r="V876" s="88"/>
    </row>
    <row r="877" spans="1:22" s="113" customFormat="1" ht="30" hidden="1" customHeight="1">
      <c r="A877" s="128">
        <f>'CONSTRUCTION COST ESTIMATE'!A877</f>
        <v>0</v>
      </c>
      <c r="B877" s="246">
        <f>'CONSTRUCTION COST ESTIMATE'!B877</f>
        <v>628.02099999999996</v>
      </c>
      <c r="C877" s="131" t="str">
        <f>'CONSTRUCTION COST ESTIMATE'!C877</f>
        <v>6 INCH SOLID WHITE LINE (PAVEMENT MARKING TAPE)</v>
      </c>
      <c r="D877" s="130">
        <f>'CONSTRUCTION COST ESTIMATE'!BA877</f>
        <v>0</v>
      </c>
      <c r="E877" s="114">
        <f>'CONSTRUCTION COST ESTIMATE'!BC877</f>
        <v>0</v>
      </c>
      <c r="F877" s="129" t="str">
        <f>'CONSTRUCTION COST ESTIMATE'!BB877</f>
        <v>LF</v>
      </c>
      <c r="G877" s="115"/>
      <c r="H877" s="116">
        <f t="shared" si="152"/>
        <v>0</v>
      </c>
      <c r="I877" s="115"/>
      <c r="J877" s="116">
        <f t="shared" si="153"/>
        <v>0</v>
      </c>
      <c r="K877" s="115"/>
      <c r="L877" s="116">
        <f t="shared" si="154"/>
        <v>0</v>
      </c>
      <c r="M877" s="115"/>
      <c r="N877" s="116">
        <f t="shared" si="155"/>
        <v>0</v>
      </c>
      <c r="O877" s="115"/>
      <c r="P877" s="116">
        <f t="shared" si="156"/>
        <v>0</v>
      </c>
      <c r="Q877" s="115"/>
      <c r="R877" s="116">
        <f t="shared" si="157"/>
        <v>0</v>
      </c>
      <c r="S877" s="117">
        <f t="shared" si="158"/>
        <v>0</v>
      </c>
      <c r="T877" s="118">
        <f t="shared" si="159"/>
        <v>0</v>
      </c>
      <c r="U877" s="120"/>
      <c r="V877" s="88"/>
    </row>
    <row r="878" spans="1:22" s="113" customFormat="1" ht="30" hidden="1" customHeight="1">
      <c r="A878" s="128">
        <f>'CONSTRUCTION COST ESTIMATE'!A878</f>
        <v>0</v>
      </c>
      <c r="B878" s="246">
        <f>'CONSTRUCTION COST ESTIMATE'!B878</f>
        <v>628.02199999999903</v>
      </c>
      <c r="C878" s="131" t="str">
        <f>'CONSTRUCTION COST ESTIMATE'!C878</f>
        <v>6 INCH DASHED WHITE LINE (PAINT)</v>
      </c>
      <c r="D878" s="130">
        <f>'CONSTRUCTION COST ESTIMATE'!BA878</f>
        <v>0</v>
      </c>
      <c r="E878" s="114">
        <f>'CONSTRUCTION COST ESTIMATE'!BC878</f>
        <v>0</v>
      </c>
      <c r="F878" s="129" t="str">
        <f>'CONSTRUCTION COST ESTIMATE'!BB878</f>
        <v>LF</v>
      </c>
      <c r="G878" s="115"/>
      <c r="H878" s="116">
        <f t="shared" si="152"/>
        <v>0</v>
      </c>
      <c r="I878" s="115"/>
      <c r="J878" s="116">
        <f t="shared" si="153"/>
        <v>0</v>
      </c>
      <c r="K878" s="115"/>
      <c r="L878" s="116">
        <f t="shared" si="154"/>
        <v>0</v>
      </c>
      <c r="M878" s="115"/>
      <c r="N878" s="116">
        <f t="shared" si="155"/>
        <v>0</v>
      </c>
      <c r="O878" s="115"/>
      <c r="P878" s="116">
        <f t="shared" si="156"/>
        <v>0</v>
      </c>
      <c r="Q878" s="115"/>
      <c r="R878" s="116">
        <f t="shared" si="157"/>
        <v>0</v>
      </c>
      <c r="S878" s="117">
        <f t="shared" si="158"/>
        <v>0</v>
      </c>
      <c r="T878" s="118">
        <f t="shared" si="159"/>
        <v>0</v>
      </c>
      <c r="U878" s="120"/>
      <c r="V878" s="88"/>
    </row>
    <row r="879" spans="1:22" s="113" customFormat="1" ht="30" hidden="1" customHeight="1">
      <c r="A879" s="128">
        <f>'CONSTRUCTION COST ESTIMATE'!A879</f>
        <v>0</v>
      </c>
      <c r="B879" s="246">
        <f>'CONSTRUCTION COST ESTIMATE'!B879</f>
        <v>628.022999999999</v>
      </c>
      <c r="C879" s="131" t="str">
        <f>'CONSTRUCTION COST ESTIMATE'!C879</f>
        <v>6 INCH DASHED WHITE LINE (POLYUREA)</v>
      </c>
      <c r="D879" s="130">
        <f>'CONSTRUCTION COST ESTIMATE'!BA879</f>
        <v>0</v>
      </c>
      <c r="E879" s="114">
        <f>'CONSTRUCTION COST ESTIMATE'!BC879</f>
        <v>0</v>
      </c>
      <c r="F879" s="129" t="str">
        <f>'CONSTRUCTION COST ESTIMATE'!BB879</f>
        <v>LF</v>
      </c>
      <c r="G879" s="115"/>
      <c r="H879" s="116">
        <f t="shared" si="152"/>
        <v>0</v>
      </c>
      <c r="I879" s="115"/>
      <c r="J879" s="116">
        <f t="shared" si="153"/>
        <v>0</v>
      </c>
      <c r="K879" s="115"/>
      <c r="L879" s="116">
        <f t="shared" si="154"/>
        <v>0</v>
      </c>
      <c r="M879" s="115"/>
      <c r="N879" s="116">
        <f t="shared" si="155"/>
        <v>0</v>
      </c>
      <c r="O879" s="115"/>
      <c r="P879" s="116">
        <f t="shared" si="156"/>
        <v>0</v>
      </c>
      <c r="Q879" s="115"/>
      <c r="R879" s="116">
        <f t="shared" si="157"/>
        <v>0</v>
      </c>
      <c r="S879" s="117">
        <f t="shared" si="158"/>
        <v>0</v>
      </c>
      <c r="T879" s="118">
        <f t="shared" si="159"/>
        <v>0</v>
      </c>
      <c r="U879" s="120"/>
      <c r="V879" s="88"/>
    </row>
    <row r="880" spans="1:22" s="113" customFormat="1" ht="30" hidden="1" customHeight="1">
      <c r="A880" s="128">
        <f>'CONSTRUCTION COST ESTIMATE'!A880</f>
        <v>0</v>
      </c>
      <c r="B880" s="246">
        <f>'CONSTRUCTION COST ESTIMATE'!B880</f>
        <v>628.02399999999898</v>
      </c>
      <c r="C880" s="131" t="str">
        <f>'CONSTRUCTION COST ESTIMATE'!C880</f>
        <v>6 INCH DASHED WHITE LINE (PAVEMENT MARKING TAPE)</v>
      </c>
      <c r="D880" s="130">
        <f>'CONSTRUCTION COST ESTIMATE'!BA880</f>
        <v>0</v>
      </c>
      <c r="E880" s="114">
        <f>'CONSTRUCTION COST ESTIMATE'!BC880</f>
        <v>0</v>
      </c>
      <c r="F880" s="129" t="str">
        <f>'CONSTRUCTION COST ESTIMATE'!BB880</f>
        <v>LF</v>
      </c>
      <c r="G880" s="115"/>
      <c r="H880" s="116">
        <f t="shared" si="152"/>
        <v>0</v>
      </c>
      <c r="I880" s="115"/>
      <c r="J880" s="116">
        <f t="shared" si="153"/>
        <v>0</v>
      </c>
      <c r="K880" s="115"/>
      <c r="L880" s="116">
        <f t="shared" si="154"/>
        <v>0</v>
      </c>
      <c r="M880" s="115"/>
      <c r="N880" s="116">
        <f t="shared" si="155"/>
        <v>0</v>
      </c>
      <c r="O880" s="115"/>
      <c r="P880" s="116">
        <f t="shared" si="156"/>
        <v>0</v>
      </c>
      <c r="Q880" s="115"/>
      <c r="R880" s="116">
        <f t="shared" si="157"/>
        <v>0</v>
      </c>
      <c r="S880" s="117">
        <f t="shared" si="158"/>
        <v>0</v>
      </c>
      <c r="T880" s="118">
        <f t="shared" si="159"/>
        <v>0</v>
      </c>
      <c r="U880" s="120"/>
      <c r="V880" s="88"/>
    </row>
    <row r="881" spans="1:22" s="113" customFormat="1" ht="30" hidden="1" customHeight="1">
      <c r="A881" s="128">
        <f>'CONSTRUCTION COST ESTIMATE'!A881</f>
        <v>0</v>
      </c>
      <c r="B881" s="246">
        <f>'CONSTRUCTION COST ESTIMATE'!B881</f>
        <v>628.02499999999895</v>
      </c>
      <c r="C881" s="131" t="str">
        <f>'CONSTRUCTION COST ESTIMATE'!C881</f>
        <v>6 INCH BY 2 FEET SKIP WHITE LINE (PAINT)</v>
      </c>
      <c r="D881" s="130">
        <f>'CONSTRUCTION COST ESTIMATE'!BA881</f>
        <v>0</v>
      </c>
      <c r="E881" s="114">
        <f>'CONSTRUCTION COST ESTIMATE'!BC881</f>
        <v>0</v>
      </c>
      <c r="F881" s="129" t="str">
        <f>'CONSTRUCTION COST ESTIMATE'!BB881</f>
        <v>LF</v>
      </c>
      <c r="G881" s="115"/>
      <c r="H881" s="116">
        <f t="shared" si="152"/>
        <v>0</v>
      </c>
      <c r="I881" s="115"/>
      <c r="J881" s="116">
        <f t="shared" si="153"/>
        <v>0</v>
      </c>
      <c r="K881" s="115"/>
      <c r="L881" s="116">
        <f t="shared" si="154"/>
        <v>0</v>
      </c>
      <c r="M881" s="115"/>
      <c r="N881" s="116">
        <f t="shared" si="155"/>
        <v>0</v>
      </c>
      <c r="O881" s="115"/>
      <c r="P881" s="116">
        <f t="shared" si="156"/>
        <v>0</v>
      </c>
      <c r="Q881" s="115"/>
      <c r="R881" s="116">
        <f t="shared" si="157"/>
        <v>0</v>
      </c>
      <c r="S881" s="117">
        <f t="shared" si="158"/>
        <v>0</v>
      </c>
      <c r="T881" s="118">
        <f t="shared" si="159"/>
        <v>0</v>
      </c>
      <c r="U881" s="120"/>
      <c r="V881" s="88"/>
    </row>
    <row r="882" spans="1:22" s="113" customFormat="1" ht="30" hidden="1" customHeight="1">
      <c r="A882" s="128">
        <f>'CONSTRUCTION COST ESTIMATE'!A882</f>
        <v>0</v>
      </c>
      <c r="B882" s="246">
        <f>'CONSTRUCTION COST ESTIMATE'!B882</f>
        <v>628.02599999999904</v>
      </c>
      <c r="C882" s="131" t="str">
        <f>'CONSTRUCTION COST ESTIMATE'!C882</f>
        <v>6 INCH BY 2 FEET SKIP WHITE LINE (POLYUREA)</v>
      </c>
      <c r="D882" s="130">
        <f>'CONSTRUCTION COST ESTIMATE'!BA882</f>
        <v>0</v>
      </c>
      <c r="E882" s="114">
        <f>'CONSTRUCTION COST ESTIMATE'!BC882</f>
        <v>0</v>
      </c>
      <c r="F882" s="129" t="str">
        <f>'CONSTRUCTION COST ESTIMATE'!BB882</f>
        <v>LF</v>
      </c>
      <c r="G882" s="115"/>
      <c r="H882" s="116">
        <f t="shared" si="152"/>
        <v>0</v>
      </c>
      <c r="I882" s="115"/>
      <c r="J882" s="116">
        <f t="shared" si="153"/>
        <v>0</v>
      </c>
      <c r="K882" s="115"/>
      <c r="L882" s="116">
        <f t="shared" si="154"/>
        <v>0</v>
      </c>
      <c r="M882" s="115"/>
      <c r="N882" s="116">
        <f t="shared" si="155"/>
        <v>0</v>
      </c>
      <c r="O882" s="115"/>
      <c r="P882" s="116">
        <f t="shared" si="156"/>
        <v>0</v>
      </c>
      <c r="Q882" s="115"/>
      <c r="R882" s="116">
        <f t="shared" si="157"/>
        <v>0</v>
      </c>
      <c r="S882" s="117">
        <f t="shared" si="158"/>
        <v>0</v>
      </c>
      <c r="T882" s="118">
        <f t="shared" si="159"/>
        <v>0</v>
      </c>
      <c r="U882" s="120"/>
      <c r="V882" s="88"/>
    </row>
    <row r="883" spans="1:22" s="113" customFormat="1" ht="30" hidden="1" customHeight="1">
      <c r="A883" s="128">
        <f>'CONSTRUCTION COST ESTIMATE'!A883</f>
        <v>0</v>
      </c>
      <c r="B883" s="246">
        <f>'CONSTRUCTION COST ESTIMATE'!B883</f>
        <v>628.02699999999902</v>
      </c>
      <c r="C883" s="131" t="str">
        <f>'CONSTRUCTION COST ESTIMATE'!C883</f>
        <v>6 INCH BY 2 FEET SKIP WHITE LINE (PAVEMENT MARKING TAPE)</v>
      </c>
      <c r="D883" s="130">
        <f>'CONSTRUCTION COST ESTIMATE'!BA883</f>
        <v>0</v>
      </c>
      <c r="E883" s="114">
        <f>'CONSTRUCTION COST ESTIMATE'!BC883</f>
        <v>0</v>
      </c>
      <c r="F883" s="129" t="str">
        <f>'CONSTRUCTION COST ESTIMATE'!BB883</f>
        <v>LF</v>
      </c>
      <c r="G883" s="115"/>
      <c r="H883" s="116">
        <f t="shared" si="152"/>
        <v>0</v>
      </c>
      <c r="I883" s="115"/>
      <c r="J883" s="116">
        <f t="shared" si="153"/>
        <v>0</v>
      </c>
      <c r="K883" s="115"/>
      <c r="L883" s="116">
        <f t="shared" si="154"/>
        <v>0</v>
      </c>
      <c r="M883" s="115"/>
      <c r="N883" s="116">
        <f t="shared" si="155"/>
        <v>0</v>
      </c>
      <c r="O883" s="115"/>
      <c r="P883" s="116">
        <f t="shared" si="156"/>
        <v>0</v>
      </c>
      <c r="Q883" s="115"/>
      <c r="R883" s="116">
        <f t="shared" si="157"/>
        <v>0</v>
      </c>
      <c r="S883" s="117">
        <f t="shared" si="158"/>
        <v>0</v>
      </c>
      <c r="T883" s="118">
        <f t="shared" si="159"/>
        <v>0</v>
      </c>
      <c r="U883" s="120"/>
      <c r="V883" s="88"/>
    </row>
    <row r="884" spans="1:22" s="113" customFormat="1" ht="30" hidden="1" customHeight="1">
      <c r="A884" s="128">
        <f>'CONSTRUCTION COST ESTIMATE'!A884</f>
        <v>0</v>
      </c>
      <c r="B884" s="246">
        <f>'CONSTRUCTION COST ESTIMATE'!B884</f>
        <v>628.027999999999</v>
      </c>
      <c r="C884" s="131" t="str">
        <f>'CONSTRUCTION COST ESTIMATE'!C884</f>
        <v>8 INCH SOLID WHITE LINE (PAINT)</v>
      </c>
      <c r="D884" s="130">
        <f>'CONSTRUCTION COST ESTIMATE'!BA884</f>
        <v>0</v>
      </c>
      <c r="E884" s="114">
        <f>'CONSTRUCTION COST ESTIMATE'!BC884</f>
        <v>0</v>
      </c>
      <c r="F884" s="129" t="str">
        <f>'CONSTRUCTION COST ESTIMATE'!BB884</f>
        <v>LF</v>
      </c>
      <c r="G884" s="115"/>
      <c r="H884" s="116">
        <f t="shared" si="152"/>
        <v>0</v>
      </c>
      <c r="I884" s="115"/>
      <c r="J884" s="116">
        <f t="shared" si="153"/>
        <v>0</v>
      </c>
      <c r="K884" s="115"/>
      <c r="L884" s="116">
        <f t="shared" si="154"/>
        <v>0</v>
      </c>
      <c r="M884" s="115"/>
      <c r="N884" s="116">
        <f t="shared" si="155"/>
        <v>0</v>
      </c>
      <c r="O884" s="115"/>
      <c r="P884" s="116">
        <f t="shared" si="156"/>
        <v>0</v>
      </c>
      <c r="Q884" s="115"/>
      <c r="R884" s="116">
        <f t="shared" si="157"/>
        <v>0</v>
      </c>
      <c r="S884" s="117">
        <f t="shared" si="158"/>
        <v>0</v>
      </c>
      <c r="T884" s="118">
        <f t="shared" si="159"/>
        <v>0</v>
      </c>
      <c r="U884" s="120"/>
      <c r="V884" s="88"/>
    </row>
    <row r="885" spans="1:22" s="113" customFormat="1" ht="30" hidden="1" customHeight="1">
      <c r="A885" s="128">
        <f>'CONSTRUCTION COST ESTIMATE'!A885</f>
        <v>0</v>
      </c>
      <c r="B885" s="246">
        <f>'CONSTRUCTION COST ESTIMATE'!B885</f>
        <v>628.02899999999897</v>
      </c>
      <c r="C885" s="131" t="str">
        <f>'CONSTRUCTION COST ESTIMATE'!C885</f>
        <v>8 INCH SOLID WHITE LINE (POLYUREA)</v>
      </c>
      <c r="D885" s="130">
        <f>'CONSTRUCTION COST ESTIMATE'!BA885</f>
        <v>0</v>
      </c>
      <c r="E885" s="114">
        <f>'CONSTRUCTION COST ESTIMATE'!BC885</f>
        <v>0</v>
      </c>
      <c r="F885" s="129" t="str">
        <f>'CONSTRUCTION COST ESTIMATE'!BB885</f>
        <v>LF</v>
      </c>
      <c r="G885" s="115"/>
      <c r="H885" s="116">
        <f t="shared" si="152"/>
        <v>0</v>
      </c>
      <c r="I885" s="115"/>
      <c r="J885" s="116">
        <f t="shared" si="153"/>
        <v>0</v>
      </c>
      <c r="K885" s="115"/>
      <c r="L885" s="116">
        <f t="shared" si="154"/>
        <v>0</v>
      </c>
      <c r="M885" s="115"/>
      <c r="N885" s="116">
        <f t="shared" si="155"/>
        <v>0</v>
      </c>
      <c r="O885" s="115"/>
      <c r="P885" s="116">
        <f t="shared" si="156"/>
        <v>0</v>
      </c>
      <c r="Q885" s="115"/>
      <c r="R885" s="116">
        <f t="shared" si="157"/>
        <v>0</v>
      </c>
      <c r="S885" s="117">
        <f t="shared" si="158"/>
        <v>0</v>
      </c>
      <c r="T885" s="118">
        <f t="shared" si="159"/>
        <v>0</v>
      </c>
      <c r="U885" s="120"/>
      <c r="V885" s="88"/>
    </row>
    <row r="886" spans="1:22" s="113" customFormat="1" ht="30" hidden="1" customHeight="1">
      <c r="A886" s="128">
        <f>'CONSTRUCTION COST ESTIMATE'!A886</f>
        <v>0</v>
      </c>
      <c r="B886" s="246">
        <f>'CONSTRUCTION COST ESTIMATE'!B886</f>
        <v>628.02999999999895</v>
      </c>
      <c r="C886" s="131" t="str">
        <f>'CONSTRUCTION COST ESTIMATE'!C886</f>
        <v>8 INCH SOLID WHITE LINE (PAVEMENT MARKING TAPE)</v>
      </c>
      <c r="D886" s="130">
        <f>'CONSTRUCTION COST ESTIMATE'!BA886</f>
        <v>0</v>
      </c>
      <c r="E886" s="114">
        <f>'CONSTRUCTION COST ESTIMATE'!BC886</f>
        <v>0</v>
      </c>
      <c r="F886" s="129" t="str">
        <f>'CONSTRUCTION COST ESTIMATE'!BB886</f>
        <v>LF</v>
      </c>
      <c r="G886" s="115"/>
      <c r="H886" s="116">
        <f t="shared" si="152"/>
        <v>0</v>
      </c>
      <c r="I886" s="115"/>
      <c r="J886" s="116">
        <f t="shared" si="153"/>
        <v>0</v>
      </c>
      <c r="K886" s="115"/>
      <c r="L886" s="116">
        <f t="shared" si="154"/>
        <v>0</v>
      </c>
      <c r="M886" s="115"/>
      <c r="N886" s="116">
        <f t="shared" si="155"/>
        <v>0</v>
      </c>
      <c r="O886" s="115"/>
      <c r="P886" s="116">
        <f t="shared" si="156"/>
        <v>0</v>
      </c>
      <c r="Q886" s="115"/>
      <c r="R886" s="116">
        <f t="shared" si="157"/>
        <v>0</v>
      </c>
      <c r="S886" s="117">
        <f t="shared" si="158"/>
        <v>0</v>
      </c>
      <c r="T886" s="118">
        <f t="shared" si="159"/>
        <v>0</v>
      </c>
      <c r="U886" s="120"/>
      <c r="V886" s="88"/>
    </row>
    <row r="887" spans="1:22" s="113" customFormat="1" ht="30" hidden="1" customHeight="1">
      <c r="A887" s="128">
        <f>'CONSTRUCTION COST ESTIMATE'!A887</f>
        <v>0</v>
      </c>
      <c r="B887" s="246">
        <f>'CONSTRUCTION COST ESTIMATE'!B887</f>
        <v>628.03099999999904</v>
      </c>
      <c r="C887" s="131" t="str">
        <f>'CONSTRUCTION COST ESTIMATE'!C887</f>
        <v>8 INCH DASHED WHITE LINE (PAINT)</v>
      </c>
      <c r="D887" s="130">
        <f>'CONSTRUCTION COST ESTIMATE'!BA887</f>
        <v>0</v>
      </c>
      <c r="E887" s="114">
        <f>'CONSTRUCTION COST ESTIMATE'!BC887</f>
        <v>0</v>
      </c>
      <c r="F887" s="129" t="str">
        <f>'CONSTRUCTION COST ESTIMATE'!BB887</f>
        <v>LF</v>
      </c>
      <c r="G887" s="115"/>
      <c r="H887" s="116">
        <f t="shared" si="152"/>
        <v>0</v>
      </c>
      <c r="I887" s="115"/>
      <c r="J887" s="116">
        <f t="shared" si="153"/>
        <v>0</v>
      </c>
      <c r="K887" s="115"/>
      <c r="L887" s="116">
        <f t="shared" si="154"/>
        <v>0</v>
      </c>
      <c r="M887" s="115"/>
      <c r="N887" s="116">
        <f t="shared" si="155"/>
        <v>0</v>
      </c>
      <c r="O887" s="115"/>
      <c r="P887" s="116">
        <f t="shared" si="156"/>
        <v>0</v>
      </c>
      <c r="Q887" s="115"/>
      <c r="R887" s="116">
        <f t="shared" si="157"/>
        <v>0</v>
      </c>
      <c r="S887" s="117">
        <f t="shared" si="158"/>
        <v>0</v>
      </c>
      <c r="T887" s="118">
        <f t="shared" si="159"/>
        <v>0</v>
      </c>
      <c r="U887" s="120"/>
      <c r="V887" s="88"/>
    </row>
    <row r="888" spans="1:22" s="113" customFormat="1" ht="30" hidden="1" customHeight="1">
      <c r="A888" s="128">
        <f>'CONSTRUCTION COST ESTIMATE'!A888</f>
        <v>0</v>
      </c>
      <c r="B888" s="246">
        <f>'CONSTRUCTION COST ESTIMATE'!B888</f>
        <v>628.03199999999902</v>
      </c>
      <c r="C888" s="131" t="str">
        <f>'CONSTRUCTION COST ESTIMATE'!C888</f>
        <v>8 INCH DASHED WHITE LINE (POLYUREA)</v>
      </c>
      <c r="D888" s="130">
        <f>'CONSTRUCTION COST ESTIMATE'!BA888</f>
        <v>0</v>
      </c>
      <c r="E888" s="114">
        <f>'CONSTRUCTION COST ESTIMATE'!BC888</f>
        <v>0</v>
      </c>
      <c r="F888" s="129" t="str">
        <f>'CONSTRUCTION COST ESTIMATE'!BB888</f>
        <v>LF</v>
      </c>
      <c r="G888" s="115"/>
      <c r="H888" s="116">
        <f t="shared" si="152"/>
        <v>0</v>
      </c>
      <c r="I888" s="115"/>
      <c r="J888" s="116">
        <f t="shared" si="153"/>
        <v>0</v>
      </c>
      <c r="K888" s="115"/>
      <c r="L888" s="116">
        <f t="shared" si="154"/>
        <v>0</v>
      </c>
      <c r="M888" s="115"/>
      <c r="N888" s="116">
        <f t="shared" si="155"/>
        <v>0</v>
      </c>
      <c r="O888" s="115"/>
      <c r="P888" s="116">
        <f t="shared" si="156"/>
        <v>0</v>
      </c>
      <c r="Q888" s="115"/>
      <c r="R888" s="116">
        <f t="shared" si="157"/>
        <v>0</v>
      </c>
      <c r="S888" s="117">
        <f t="shared" si="158"/>
        <v>0</v>
      </c>
      <c r="T888" s="118">
        <f t="shared" si="159"/>
        <v>0</v>
      </c>
      <c r="U888" s="120"/>
      <c r="V888" s="88"/>
    </row>
    <row r="889" spans="1:22" s="113" customFormat="1" ht="30" hidden="1" customHeight="1">
      <c r="A889" s="128">
        <f>'CONSTRUCTION COST ESTIMATE'!A889</f>
        <v>0</v>
      </c>
      <c r="B889" s="246">
        <f>'CONSTRUCTION COST ESTIMATE'!B889</f>
        <v>628.03299999999899</v>
      </c>
      <c r="C889" s="131" t="str">
        <f>'CONSTRUCTION COST ESTIMATE'!C889</f>
        <v>8 INCH DASHED WHITE LINE (PAVEMENT MARKING TAPE)</v>
      </c>
      <c r="D889" s="130">
        <f>'CONSTRUCTION COST ESTIMATE'!BA889</f>
        <v>0</v>
      </c>
      <c r="E889" s="114">
        <f>'CONSTRUCTION COST ESTIMATE'!BC889</f>
        <v>0</v>
      </c>
      <c r="F889" s="129" t="str">
        <f>'CONSTRUCTION COST ESTIMATE'!BB889</f>
        <v>LF</v>
      </c>
      <c r="G889" s="115"/>
      <c r="H889" s="116">
        <f t="shared" si="152"/>
        <v>0</v>
      </c>
      <c r="I889" s="115"/>
      <c r="J889" s="116">
        <f t="shared" si="153"/>
        <v>0</v>
      </c>
      <c r="K889" s="115"/>
      <c r="L889" s="116">
        <f t="shared" si="154"/>
        <v>0</v>
      </c>
      <c r="M889" s="115"/>
      <c r="N889" s="116">
        <f t="shared" si="155"/>
        <v>0</v>
      </c>
      <c r="O889" s="115"/>
      <c r="P889" s="116">
        <f t="shared" si="156"/>
        <v>0</v>
      </c>
      <c r="Q889" s="115"/>
      <c r="R889" s="116">
        <f t="shared" si="157"/>
        <v>0</v>
      </c>
      <c r="S889" s="117">
        <f t="shared" si="158"/>
        <v>0</v>
      </c>
      <c r="T889" s="118">
        <f t="shared" si="159"/>
        <v>0</v>
      </c>
      <c r="U889" s="120"/>
      <c r="V889" s="88"/>
    </row>
    <row r="890" spans="1:22" s="113" customFormat="1" ht="30" hidden="1" customHeight="1">
      <c r="A890" s="128">
        <f>'CONSTRUCTION COST ESTIMATE'!A890</f>
        <v>0</v>
      </c>
      <c r="B890" s="246">
        <f>'CONSTRUCTION COST ESTIMATE'!B890</f>
        <v>628.03399999999897</v>
      </c>
      <c r="C890" s="131" t="str">
        <f>'CONSTRUCTION COST ESTIMATE'!C890</f>
        <v>8 INCH BY 3 FEET SKIP WHITE LINE (PAINT)</v>
      </c>
      <c r="D890" s="130">
        <f>'CONSTRUCTION COST ESTIMATE'!BA890</f>
        <v>0</v>
      </c>
      <c r="E890" s="114">
        <f>'CONSTRUCTION COST ESTIMATE'!BC890</f>
        <v>0</v>
      </c>
      <c r="F890" s="129" t="str">
        <f>'CONSTRUCTION COST ESTIMATE'!BB890</f>
        <v>LF</v>
      </c>
      <c r="G890" s="115"/>
      <c r="H890" s="116">
        <f t="shared" si="152"/>
        <v>0</v>
      </c>
      <c r="I890" s="115"/>
      <c r="J890" s="116">
        <f t="shared" si="153"/>
        <v>0</v>
      </c>
      <c r="K890" s="115"/>
      <c r="L890" s="116">
        <f t="shared" si="154"/>
        <v>0</v>
      </c>
      <c r="M890" s="115"/>
      <c r="N890" s="116">
        <f t="shared" si="155"/>
        <v>0</v>
      </c>
      <c r="O890" s="115"/>
      <c r="P890" s="116">
        <f t="shared" si="156"/>
        <v>0</v>
      </c>
      <c r="Q890" s="115"/>
      <c r="R890" s="116">
        <f t="shared" si="157"/>
        <v>0</v>
      </c>
      <c r="S890" s="117">
        <f t="shared" si="158"/>
        <v>0</v>
      </c>
      <c r="T890" s="118">
        <f t="shared" si="159"/>
        <v>0</v>
      </c>
      <c r="U890" s="120"/>
      <c r="V890" s="88"/>
    </row>
    <row r="891" spans="1:22" s="113" customFormat="1" ht="30" hidden="1" customHeight="1">
      <c r="A891" s="128">
        <f>'CONSTRUCTION COST ESTIMATE'!A891</f>
        <v>0</v>
      </c>
      <c r="B891" s="246">
        <f>'CONSTRUCTION COST ESTIMATE'!B891</f>
        <v>628.03499999999894</v>
      </c>
      <c r="C891" s="131" t="str">
        <f>'CONSTRUCTION COST ESTIMATE'!C891</f>
        <v>8 INCH BY 3 FEET SKIP WHITE LINE (POLYUREA)</v>
      </c>
      <c r="D891" s="130">
        <f>'CONSTRUCTION COST ESTIMATE'!BA891</f>
        <v>0</v>
      </c>
      <c r="E891" s="114">
        <f>'CONSTRUCTION COST ESTIMATE'!BC891</f>
        <v>0</v>
      </c>
      <c r="F891" s="129" t="str">
        <f>'CONSTRUCTION COST ESTIMATE'!BB891</f>
        <v>LF</v>
      </c>
      <c r="G891" s="115"/>
      <c r="H891" s="116">
        <f t="shared" si="152"/>
        <v>0</v>
      </c>
      <c r="I891" s="115"/>
      <c r="J891" s="116">
        <f t="shared" si="153"/>
        <v>0</v>
      </c>
      <c r="K891" s="115"/>
      <c r="L891" s="116">
        <f t="shared" si="154"/>
        <v>0</v>
      </c>
      <c r="M891" s="115"/>
      <c r="N891" s="116">
        <f t="shared" si="155"/>
        <v>0</v>
      </c>
      <c r="O891" s="115"/>
      <c r="P891" s="116">
        <f t="shared" si="156"/>
        <v>0</v>
      </c>
      <c r="Q891" s="115"/>
      <c r="R891" s="116">
        <f t="shared" si="157"/>
        <v>0</v>
      </c>
      <c r="S891" s="117">
        <f t="shared" si="158"/>
        <v>0</v>
      </c>
      <c r="T891" s="118">
        <f t="shared" si="159"/>
        <v>0</v>
      </c>
      <c r="U891" s="120"/>
      <c r="V891" s="88"/>
    </row>
    <row r="892" spans="1:22" s="113" customFormat="1" ht="30" hidden="1" customHeight="1">
      <c r="A892" s="128">
        <f>'CONSTRUCTION COST ESTIMATE'!A892</f>
        <v>0</v>
      </c>
      <c r="B892" s="246">
        <f>'CONSTRUCTION COST ESTIMATE'!B892</f>
        <v>628.03599999999904</v>
      </c>
      <c r="C892" s="131" t="str">
        <f>'CONSTRUCTION COST ESTIMATE'!C892</f>
        <v>8 INCH BY 3 FEET SKIP WHITE LINE (PAVEMENT MARKING TAPE)</v>
      </c>
      <c r="D892" s="130">
        <f>'CONSTRUCTION COST ESTIMATE'!BA892</f>
        <v>0</v>
      </c>
      <c r="E892" s="114">
        <f>'CONSTRUCTION COST ESTIMATE'!BC892</f>
        <v>0</v>
      </c>
      <c r="F892" s="129" t="str">
        <f>'CONSTRUCTION COST ESTIMATE'!BB892</f>
        <v>LF</v>
      </c>
      <c r="G892" s="115"/>
      <c r="H892" s="116">
        <f t="shared" si="152"/>
        <v>0</v>
      </c>
      <c r="I892" s="115"/>
      <c r="J892" s="116">
        <f t="shared" si="153"/>
        <v>0</v>
      </c>
      <c r="K892" s="115"/>
      <c r="L892" s="116">
        <f t="shared" si="154"/>
        <v>0</v>
      </c>
      <c r="M892" s="115"/>
      <c r="N892" s="116">
        <f t="shared" si="155"/>
        <v>0</v>
      </c>
      <c r="O892" s="115"/>
      <c r="P892" s="116">
        <f t="shared" si="156"/>
        <v>0</v>
      </c>
      <c r="Q892" s="115"/>
      <c r="R892" s="116">
        <f t="shared" si="157"/>
        <v>0</v>
      </c>
      <c r="S892" s="117">
        <f t="shared" si="158"/>
        <v>0</v>
      </c>
      <c r="T892" s="118">
        <f t="shared" si="159"/>
        <v>0</v>
      </c>
      <c r="U892" s="120"/>
      <c r="V892" s="88"/>
    </row>
    <row r="893" spans="1:22" s="113" customFormat="1" ht="30" hidden="1" customHeight="1">
      <c r="A893" s="128">
        <f>'CONSTRUCTION COST ESTIMATE'!A893</f>
        <v>0</v>
      </c>
      <c r="B893" s="246">
        <f>'CONSTRUCTION COST ESTIMATE'!B893</f>
        <v>628.03699999999901</v>
      </c>
      <c r="C893" s="131" t="str">
        <f>'CONSTRUCTION COST ESTIMATE'!C893</f>
        <v>8 INCH SOLID YELLOW LINE (PAINT)</v>
      </c>
      <c r="D893" s="130">
        <f>'CONSTRUCTION COST ESTIMATE'!BA893</f>
        <v>0</v>
      </c>
      <c r="E893" s="114">
        <f>'CONSTRUCTION COST ESTIMATE'!BC893</f>
        <v>0</v>
      </c>
      <c r="F893" s="129" t="str">
        <f>'CONSTRUCTION COST ESTIMATE'!BB893</f>
        <v>LF</v>
      </c>
      <c r="G893" s="115"/>
      <c r="H893" s="116">
        <f t="shared" si="152"/>
        <v>0</v>
      </c>
      <c r="I893" s="115"/>
      <c r="J893" s="116">
        <f t="shared" si="153"/>
        <v>0</v>
      </c>
      <c r="K893" s="115"/>
      <c r="L893" s="116">
        <f t="shared" si="154"/>
        <v>0</v>
      </c>
      <c r="M893" s="115"/>
      <c r="N893" s="116">
        <f t="shared" si="155"/>
        <v>0</v>
      </c>
      <c r="O893" s="115"/>
      <c r="P893" s="116">
        <f t="shared" si="156"/>
        <v>0</v>
      </c>
      <c r="Q893" s="115"/>
      <c r="R893" s="116">
        <f t="shared" si="157"/>
        <v>0</v>
      </c>
      <c r="S893" s="117">
        <f t="shared" si="158"/>
        <v>0</v>
      </c>
      <c r="T893" s="118">
        <f t="shared" si="159"/>
        <v>0</v>
      </c>
      <c r="U893" s="120"/>
      <c r="V893" s="88"/>
    </row>
    <row r="894" spans="1:22" s="113" customFormat="1" ht="30" hidden="1" customHeight="1">
      <c r="A894" s="128">
        <f>'CONSTRUCTION COST ESTIMATE'!A894</f>
        <v>0</v>
      </c>
      <c r="B894" s="246">
        <f>'CONSTRUCTION COST ESTIMATE'!B894</f>
        <v>628.03799999999899</v>
      </c>
      <c r="C894" s="131" t="str">
        <f>'CONSTRUCTION COST ESTIMATE'!C894</f>
        <v>8 INCH SOLID YELLOW LINE (POLYUREA)</v>
      </c>
      <c r="D894" s="130">
        <f>'CONSTRUCTION COST ESTIMATE'!BA894</f>
        <v>0</v>
      </c>
      <c r="E894" s="114">
        <f>'CONSTRUCTION COST ESTIMATE'!BC894</f>
        <v>0</v>
      </c>
      <c r="F894" s="129" t="str">
        <f>'CONSTRUCTION COST ESTIMATE'!BB894</f>
        <v>LF</v>
      </c>
      <c r="G894" s="115"/>
      <c r="H894" s="116">
        <f t="shared" si="152"/>
        <v>0</v>
      </c>
      <c r="I894" s="115"/>
      <c r="J894" s="116">
        <f t="shared" si="153"/>
        <v>0</v>
      </c>
      <c r="K894" s="115"/>
      <c r="L894" s="116">
        <f t="shared" si="154"/>
        <v>0</v>
      </c>
      <c r="M894" s="115"/>
      <c r="N894" s="116">
        <f t="shared" si="155"/>
        <v>0</v>
      </c>
      <c r="O894" s="115"/>
      <c r="P894" s="116">
        <f t="shared" si="156"/>
        <v>0</v>
      </c>
      <c r="Q894" s="115"/>
      <c r="R894" s="116">
        <f t="shared" si="157"/>
        <v>0</v>
      </c>
      <c r="S894" s="117">
        <f t="shared" si="158"/>
        <v>0</v>
      </c>
      <c r="T894" s="118">
        <f t="shared" si="159"/>
        <v>0</v>
      </c>
      <c r="U894" s="120"/>
      <c r="V894" s="88"/>
    </row>
    <row r="895" spans="1:22" s="113" customFormat="1" ht="30" hidden="1" customHeight="1">
      <c r="A895" s="128">
        <f>'CONSTRUCTION COST ESTIMATE'!A895</f>
        <v>0</v>
      </c>
      <c r="B895" s="246">
        <f>'CONSTRUCTION COST ESTIMATE'!B895</f>
        <v>628.03899999999896</v>
      </c>
      <c r="C895" s="131" t="str">
        <f>'CONSTRUCTION COST ESTIMATE'!C895</f>
        <v>8 INCH SOLID YELLOW LINE (PAVEMENT MARKING TAPE)</v>
      </c>
      <c r="D895" s="130">
        <f>'CONSTRUCTION COST ESTIMATE'!BA895</f>
        <v>0</v>
      </c>
      <c r="E895" s="114">
        <f>'CONSTRUCTION COST ESTIMATE'!BC895</f>
        <v>0</v>
      </c>
      <c r="F895" s="129" t="str">
        <f>'CONSTRUCTION COST ESTIMATE'!BB895</f>
        <v>LF</v>
      </c>
      <c r="G895" s="115"/>
      <c r="H895" s="116">
        <f t="shared" si="152"/>
        <v>0</v>
      </c>
      <c r="I895" s="115"/>
      <c r="J895" s="116">
        <f t="shared" si="153"/>
        <v>0</v>
      </c>
      <c r="K895" s="115"/>
      <c r="L895" s="116">
        <f t="shared" si="154"/>
        <v>0</v>
      </c>
      <c r="M895" s="115"/>
      <c r="N895" s="116">
        <f t="shared" si="155"/>
        <v>0</v>
      </c>
      <c r="O895" s="115"/>
      <c r="P895" s="116">
        <f t="shared" si="156"/>
        <v>0</v>
      </c>
      <c r="Q895" s="115"/>
      <c r="R895" s="116">
        <f t="shared" si="157"/>
        <v>0</v>
      </c>
      <c r="S895" s="117">
        <f t="shared" si="158"/>
        <v>0</v>
      </c>
      <c r="T895" s="118">
        <f t="shared" si="159"/>
        <v>0</v>
      </c>
      <c r="U895" s="120"/>
      <c r="V895" s="88"/>
    </row>
    <row r="896" spans="1:22" s="113" customFormat="1" ht="30" hidden="1" customHeight="1">
      <c r="A896" s="128">
        <f>'CONSTRUCTION COST ESTIMATE'!A896</f>
        <v>0</v>
      </c>
      <c r="B896" s="246">
        <f>'CONSTRUCTION COST ESTIMATE'!B896</f>
        <v>628.03999999999905</v>
      </c>
      <c r="C896" s="131" t="str">
        <f>'CONSTRUCTION COST ESTIMATE'!C896</f>
        <v>8 INCH DASHED YELLOW LINE (PAINT)</v>
      </c>
      <c r="D896" s="130">
        <f>'CONSTRUCTION COST ESTIMATE'!BA896</f>
        <v>0</v>
      </c>
      <c r="E896" s="114">
        <f>'CONSTRUCTION COST ESTIMATE'!BC896</f>
        <v>0</v>
      </c>
      <c r="F896" s="129" t="str">
        <f>'CONSTRUCTION COST ESTIMATE'!BB896</f>
        <v>LF</v>
      </c>
      <c r="G896" s="115"/>
      <c r="H896" s="116">
        <f t="shared" si="152"/>
        <v>0</v>
      </c>
      <c r="I896" s="115"/>
      <c r="J896" s="116">
        <f t="shared" si="153"/>
        <v>0</v>
      </c>
      <c r="K896" s="115"/>
      <c r="L896" s="116">
        <f t="shared" si="154"/>
        <v>0</v>
      </c>
      <c r="M896" s="115"/>
      <c r="N896" s="116">
        <f t="shared" si="155"/>
        <v>0</v>
      </c>
      <c r="O896" s="115"/>
      <c r="P896" s="116">
        <f t="shared" si="156"/>
        <v>0</v>
      </c>
      <c r="Q896" s="115"/>
      <c r="R896" s="116">
        <f t="shared" si="157"/>
        <v>0</v>
      </c>
      <c r="S896" s="117">
        <f t="shared" si="158"/>
        <v>0</v>
      </c>
      <c r="T896" s="118">
        <f t="shared" si="159"/>
        <v>0</v>
      </c>
      <c r="U896" s="120"/>
      <c r="V896" s="88"/>
    </row>
    <row r="897" spans="1:22" s="113" customFormat="1" ht="30" hidden="1" customHeight="1">
      <c r="A897" s="128">
        <f>'CONSTRUCTION COST ESTIMATE'!A897</f>
        <v>0</v>
      </c>
      <c r="B897" s="246">
        <f>'CONSTRUCTION COST ESTIMATE'!B897</f>
        <v>628.04099999999903</v>
      </c>
      <c r="C897" s="131" t="str">
        <f>'CONSTRUCTION COST ESTIMATE'!C897</f>
        <v>8 INCH DASHED YELLOW LINE (POLYUREA)</v>
      </c>
      <c r="D897" s="130">
        <f>'CONSTRUCTION COST ESTIMATE'!BA897</f>
        <v>0</v>
      </c>
      <c r="E897" s="114">
        <f>'CONSTRUCTION COST ESTIMATE'!BC897</f>
        <v>0</v>
      </c>
      <c r="F897" s="129" t="str">
        <f>'CONSTRUCTION COST ESTIMATE'!BB897</f>
        <v>LF</v>
      </c>
      <c r="G897" s="115"/>
      <c r="H897" s="116">
        <f t="shared" si="152"/>
        <v>0</v>
      </c>
      <c r="I897" s="115"/>
      <c r="J897" s="116">
        <f t="shared" si="153"/>
        <v>0</v>
      </c>
      <c r="K897" s="115"/>
      <c r="L897" s="116">
        <f t="shared" si="154"/>
        <v>0</v>
      </c>
      <c r="M897" s="115"/>
      <c r="N897" s="116">
        <f t="shared" si="155"/>
        <v>0</v>
      </c>
      <c r="O897" s="115"/>
      <c r="P897" s="116">
        <f t="shared" si="156"/>
        <v>0</v>
      </c>
      <c r="Q897" s="115"/>
      <c r="R897" s="116">
        <f t="shared" si="157"/>
        <v>0</v>
      </c>
      <c r="S897" s="117">
        <f t="shared" si="158"/>
        <v>0</v>
      </c>
      <c r="T897" s="118">
        <f t="shared" si="159"/>
        <v>0</v>
      </c>
      <c r="U897" s="120"/>
      <c r="V897" s="88"/>
    </row>
    <row r="898" spans="1:22" s="113" customFormat="1" ht="30" hidden="1" customHeight="1">
      <c r="A898" s="128">
        <f>'CONSTRUCTION COST ESTIMATE'!A898</f>
        <v>0</v>
      </c>
      <c r="B898" s="246">
        <f>'CONSTRUCTION COST ESTIMATE'!B898</f>
        <v>628.04199999999901</v>
      </c>
      <c r="C898" s="131" t="str">
        <f>'CONSTRUCTION COST ESTIMATE'!C898</f>
        <v>8 INCH DASHED YELLOW LINE (PAVEMENT MARKING TAPE)</v>
      </c>
      <c r="D898" s="130">
        <f>'CONSTRUCTION COST ESTIMATE'!BA898</f>
        <v>0</v>
      </c>
      <c r="E898" s="114">
        <f>'CONSTRUCTION COST ESTIMATE'!BC898</f>
        <v>0</v>
      </c>
      <c r="F898" s="129" t="str">
        <f>'CONSTRUCTION COST ESTIMATE'!BB898</f>
        <v>LF</v>
      </c>
      <c r="G898" s="115"/>
      <c r="H898" s="116">
        <f t="shared" si="152"/>
        <v>0</v>
      </c>
      <c r="I898" s="115"/>
      <c r="J898" s="116">
        <f t="shared" si="153"/>
        <v>0</v>
      </c>
      <c r="K898" s="115"/>
      <c r="L898" s="116">
        <f t="shared" si="154"/>
        <v>0</v>
      </c>
      <c r="M898" s="115"/>
      <c r="N898" s="116">
        <f t="shared" si="155"/>
        <v>0</v>
      </c>
      <c r="O898" s="115"/>
      <c r="P898" s="116">
        <f t="shared" si="156"/>
        <v>0</v>
      </c>
      <c r="Q898" s="115"/>
      <c r="R898" s="116">
        <f t="shared" si="157"/>
        <v>0</v>
      </c>
      <c r="S898" s="117">
        <f t="shared" si="158"/>
        <v>0</v>
      </c>
      <c r="T898" s="118">
        <f t="shared" si="159"/>
        <v>0</v>
      </c>
      <c r="U898" s="120"/>
      <c r="V898" s="88"/>
    </row>
    <row r="899" spans="1:22" s="113" customFormat="1" ht="30" hidden="1" customHeight="1">
      <c r="A899" s="128">
        <f>'CONSTRUCTION COST ESTIMATE'!A899</f>
        <v>0</v>
      </c>
      <c r="B899" s="246">
        <f>'CONSTRUCTION COST ESTIMATE'!B899</f>
        <v>628.04299999999898</v>
      </c>
      <c r="C899" s="131" t="str">
        <f>'CONSTRUCTION COST ESTIMATE'!C899</f>
        <v>12 INCH  SOLID WHITE LINE (PAINT)</v>
      </c>
      <c r="D899" s="130">
        <f>'CONSTRUCTION COST ESTIMATE'!BA899</f>
        <v>0</v>
      </c>
      <c r="E899" s="114">
        <f>'CONSTRUCTION COST ESTIMATE'!BC899</f>
        <v>0</v>
      </c>
      <c r="F899" s="129" t="str">
        <f>'CONSTRUCTION COST ESTIMATE'!BB899</f>
        <v>LF</v>
      </c>
      <c r="G899" s="115"/>
      <c r="H899" s="116">
        <f t="shared" si="152"/>
        <v>0</v>
      </c>
      <c r="I899" s="115"/>
      <c r="J899" s="116">
        <f t="shared" si="153"/>
        <v>0</v>
      </c>
      <c r="K899" s="115"/>
      <c r="L899" s="116">
        <f t="shared" si="154"/>
        <v>0</v>
      </c>
      <c r="M899" s="115"/>
      <c r="N899" s="116">
        <f t="shared" si="155"/>
        <v>0</v>
      </c>
      <c r="O899" s="115"/>
      <c r="P899" s="116">
        <f t="shared" si="156"/>
        <v>0</v>
      </c>
      <c r="Q899" s="115"/>
      <c r="R899" s="116">
        <f t="shared" si="157"/>
        <v>0</v>
      </c>
      <c r="S899" s="117">
        <f t="shared" si="158"/>
        <v>0</v>
      </c>
      <c r="T899" s="118">
        <f t="shared" si="159"/>
        <v>0</v>
      </c>
      <c r="U899" s="120"/>
      <c r="V899" s="88"/>
    </row>
    <row r="900" spans="1:22" s="113" customFormat="1" ht="30" hidden="1" customHeight="1">
      <c r="A900" s="128">
        <f>'CONSTRUCTION COST ESTIMATE'!A900</f>
        <v>0</v>
      </c>
      <c r="B900" s="246">
        <f>'CONSTRUCTION COST ESTIMATE'!B900</f>
        <v>628.04399999999896</v>
      </c>
      <c r="C900" s="131" t="str">
        <f>'CONSTRUCTION COST ESTIMATE'!C900</f>
        <v>12 INCH  SOLID WHITE LINE (POLYUREA)</v>
      </c>
      <c r="D900" s="130">
        <f>'CONSTRUCTION COST ESTIMATE'!BA900</f>
        <v>0</v>
      </c>
      <c r="E900" s="114">
        <f>'CONSTRUCTION COST ESTIMATE'!BC900</f>
        <v>0</v>
      </c>
      <c r="F900" s="129" t="str">
        <f>'CONSTRUCTION COST ESTIMATE'!BB900</f>
        <v>LF</v>
      </c>
      <c r="G900" s="115"/>
      <c r="H900" s="116">
        <f t="shared" si="152"/>
        <v>0</v>
      </c>
      <c r="I900" s="115"/>
      <c r="J900" s="116">
        <f t="shared" si="153"/>
        <v>0</v>
      </c>
      <c r="K900" s="115"/>
      <c r="L900" s="116">
        <f t="shared" si="154"/>
        <v>0</v>
      </c>
      <c r="M900" s="115"/>
      <c r="N900" s="116">
        <f t="shared" si="155"/>
        <v>0</v>
      </c>
      <c r="O900" s="115"/>
      <c r="P900" s="116">
        <f t="shared" si="156"/>
        <v>0</v>
      </c>
      <c r="Q900" s="115"/>
      <c r="R900" s="116">
        <f t="shared" si="157"/>
        <v>0</v>
      </c>
      <c r="S900" s="117">
        <f t="shared" si="158"/>
        <v>0</v>
      </c>
      <c r="T900" s="118">
        <f t="shared" si="159"/>
        <v>0</v>
      </c>
      <c r="U900" s="120"/>
      <c r="V900" s="88"/>
    </row>
    <row r="901" spans="1:22" s="113" customFormat="1" ht="30" hidden="1" customHeight="1">
      <c r="A901" s="128">
        <f>'CONSTRUCTION COST ESTIMATE'!A901</f>
        <v>0</v>
      </c>
      <c r="B901" s="246">
        <f>'CONSTRUCTION COST ESTIMATE'!B901</f>
        <v>628.04499999999905</v>
      </c>
      <c r="C901" s="131" t="str">
        <f>'CONSTRUCTION COST ESTIMATE'!C901</f>
        <v>12 INCH  SOLID WHITE LINE (PAVEMENT MARKING TAPE)</v>
      </c>
      <c r="D901" s="130">
        <f>'CONSTRUCTION COST ESTIMATE'!BA901</f>
        <v>0</v>
      </c>
      <c r="E901" s="114">
        <f>'CONSTRUCTION COST ESTIMATE'!BC901</f>
        <v>0</v>
      </c>
      <c r="F901" s="129" t="str">
        <f>'CONSTRUCTION COST ESTIMATE'!BB901</f>
        <v>LF</v>
      </c>
      <c r="G901" s="115"/>
      <c r="H901" s="116">
        <f t="shared" si="152"/>
        <v>0</v>
      </c>
      <c r="I901" s="115"/>
      <c r="J901" s="116">
        <f t="shared" si="153"/>
        <v>0</v>
      </c>
      <c r="K901" s="115"/>
      <c r="L901" s="116">
        <f t="shared" si="154"/>
        <v>0</v>
      </c>
      <c r="M901" s="115"/>
      <c r="N901" s="116">
        <f t="shared" si="155"/>
        <v>0</v>
      </c>
      <c r="O901" s="115"/>
      <c r="P901" s="116">
        <f t="shared" si="156"/>
        <v>0</v>
      </c>
      <c r="Q901" s="115"/>
      <c r="R901" s="116">
        <f t="shared" si="157"/>
        <v>0</v>
      </c>
      <c r="S901" s="117">
        <f t="shared" si="158"/>
        <v>0</v>
      </c>
      <c r="T901" s="118">
        <f t="shared" si="159"/>
        <v>0</v>
      </c>
      <c r="U901" s="120"/>
      <c r="V901" s="88"/>
    </row>
    <row r="902" spans="1:22" s="113" customFormat="1" ht="30" hidden="1" customHeight="1">
      <c r="A902" s="128">
        <f>'CONSTRUCTION COST ESTIMATE'!A902</f>
        <v>0</v>
      </c>
      <c r="B902" s="246">
        <f>'CONSTRUCTION COST ESTIMATE'!B902</f>
        <v>628.04599999999903</v>
      </c>
      <c r="C902" s="131" t="str">
        <f>'CONSTRUCTION COST ESTIMATE'!C902</f>
        <v>12 INCH DASHED YELLOW LINE (PAINT)</v>
      </c>
      <c r="D902" s="130">
        <f>'CONSTRUCTION COST ESTIMATE'!BA902</f>
        <v>0</v>
      </c>
      <c r="E902" s="114">
        <f>'CONSTRUCTION COST ESTIMATE'!BC902</f>
        <v>0</v>
      </c>
      <c r="F902" s="129" t="str">
        <f>'CONSTRUCTION COST ESTIMATE'!BB902</f>
        <v>LF</v>
      </c>
      <c r="G902" s="115"/>
      <c r="H902" s="116">
        <f t="shared" si="152"/>
        <v>0</v>
      </c>
      <c r="I902" s="115"/>
      <c r="J902" s="116">
        <f t="shared" si="153"/>
        <v>0</v>
      </c>
      <c r="K902" s="115"/>
      <c r="L902" s="116">
        <f t="shared" si="154"/>
        <v>0</v>
      </c>
      <c r="M902" s="115"/>
      <c r="N902" s="116">
        <f t="shared" si="155"/>
        <v>0</v>
      </c>
      <c r="O902" s="115"/>
      <c r="P902" s="116">
        <f t="shared" si="156"/>
        <v>0</v>
      </c>
      <c r="Q902" s="115"/>
      <c r="R902" s="116">
        <f t="shared" si="157"/>
        <v>0</v>
      </c>
      <c r="S902" s="117">
        <f t="shared" si="158"/>
        <v>0</v>
      </c>
      <c r="T902" s="118">
        <f t="shared" si="159"/>
        <v>0</v>
      </c>
      <c r="U902" s="120"/>
      <c r="V902" s="88"/>
    </row>
    <row r="903" spans="1:22" s="113" customFormat="1" ht="30" hidden="1" customHeight="1">
      <c r="A903" s="128">
        <f>'CONSTRUCTION COST ESTIMATE'!A903</f>
        <v>0</v>
      </c>
      <c r="B903" s="246">
        <f>'CONSTRUCTION COST ESTIMATE'!B903</f>
        <v>628.046999999999</v>
      </c>
      <c r="C903" s="131" t="str">
        <f>'CONSTRUCTION COST ESTIMATE'!C903</f>
        <v>12 INCH DASHED YELLOW LINE (POLYUREA)</v>
      </c>
      <c r="D903" s="130">
        <f>'CONSTRUCTION COST ESTIMATE'!BA903</f>
        <v>0</v>
      </c>
      <c r="E903" s="114">
        <f>'CONSTRUCTION COST ESTIMATE'!BC903</f>
        <v>0</v>
      </c>
      <c r="F903" s="129" t="str">
        <f>'CONSTRUCTION COST ESTIMATE'!BB903</f>
        <v>LF</v>
      </c>
      <c r="G903" s="115"/>
      <c r="H903" s="116">
        <f t="shared" si="152"/>
        <v>0</v>
      </c>
      <c r="I903" s="115"/>
      <c r="J903" s="116">
        <f t="shared" si="153"/>
        <v>0</v>
      </c>
      <c r="K903" s="115"/>
      <c r="L903" s="116">
        <f t="shared" si="154"/>
        <v>0</v>
      </c>
      <c r="M903" s="115"/>
      <c r="N903" s="116">
        <f t="shared" si="155"/>
        <v>0</v>
      </c>
      <c r="O903" s="115"/>
      <c r="P903" s="116">
        <f t="shared" si="156"/>
        <v>0</v>
      </c>
      <c r="Q903" s="115"/>
      <c r="R903" s="116">
        <f t="shared" si="157"/>
        <v>0</v>
      </c>
      <c r="S903" s="117">
        <f t="shared" si="158"/>
        <v>0</v>
      </c>
      <c r="T903" s="118">
        <f t="shared" si="159"/>
        <v>0</v>
      </c>
      <c r="U903" s="120"/>
      <c r="V903" s="88"/>
    </row>
    <row r="904" spans="1:22" s="113" customFormat="1" ht="30" hidden="1" customHeight="1">
      <c r="A904" s="128">
        <f>'CONSTRUCTION COST ESTIMATE'!A904</f>
        <v>0</v>
      </c>
      <c r="B904" s="246">
        <f>'CONSTRUCTION COST ESTIMATE'!B904</f>
        <v>628.04799999999898</v>
      </c>
      <c r="C904" s="131" t="str">
        <f>'CONSTRUCTION COST ESTIMATE'!C904</f>
        <v>12 INCH DASHED YELLOW LINE (PAVEMENT MARKING TAPE)</v>
      </c>
      <c r="D904" s="130">
        <f>'CONSTRUCTION COST ESTIMATE'!BA904</f>
        <v>0</v>
      </c>
      <c r="E904" s="114">
        <f>'CONSTRUCTION COST ESTIMATE'!BC904</f>
        <v>0</v>
      </c>
      <c r="F904" s="129" t="str">
        <f>'CONSTRUCTION COST ESTIMATE'!BB904</f>
        <v>LF</v>
      </c>
      <c r="G904" s="115"/>
      <c r="H904" s="116">
        <f t="shared" si="152"/>
        <v>0</v>
      </c>
      <c r="I904" s="115"/>
      <c r="J904" s="116">
        <f t="shared" si="153"/>
        <v>0</v>
      </c>
      <c r="K904" s="115"/>
      <c r="L904" s="116">
        <f t="shared" si="154"/>
        <v>0</v>
      </c>
      <c r="M904" s="115"/>
      <c r="N904" s="116">
        <f t="shared" si="155"/>
        <v>0</v>
      </c>
      <c r="O904" s="115"/>
      <c r="P904" s="116">
        <f t="shared" si="156"/>
        <v>0</v>
      </c>
      <c r="Q904" s="115"/>
      <c r="R904" s="116">
        <f t="shared" si="157"/>
        <v>0</v>
      </c>
      <c r="S904" s="117">
        <f t="shared" si="158"/>
        <v>0</v>
      </c>
      <c r="T904" s="118">
        <f t="shared" si="159"/>
        <v>0</v>
      </c>
      <c r="U904" s="120"/>
      <c r="V904" s="88"/>
    </row>
    <row r="905" spans="1:22" s="113" customFormat="1" ht="30" hidden="1" customHeight="1">
      <c r="A905" s="128">
        <f>'CONSTRUCTION COST ESTIMATE'!A905</f>
        <v>0</v>
      </c>
      <c r="B905" s="246">
        <f>'CONSTRUCTION COST ESTIMATE'!B905</f>
        <v>628.04899999999895</v>
      </c>
      <c r="C905" s="131" t="str">
        <f>'CONSTRUCTION COST ESTIMATE'!C905</f>
        <v>24 INCH  SOLID WHITE LINE (PAINT)</v>
      </c>
      <c r="D905" s="130">
        <f>'CONSTRUCTION COST ESTIMATE'!BA905</f>
        <v>0</v>
      </c>
      <c r="E905" s="114">
        <f>'CONSTRUCTION COST ESTIMATE'!BC905</f>
        <v>0</v>
      </c>
      <c r="F905" s="129" t="str">
        <f>'CONSTRUCTION COST ESTIMATE'!BB905</f>
        <v>LF</v>
      </c>
      <c r="G905" s="115"/>
      <c r="H905" s="116">
        <f t="shared" si="152"/>
        <v>0</v>
      </c>
      <c r="I905" s="115"/>
      <c r="J905" s="116">
        <f t="shared" si="153"/>
        <v>0</v>
      </c>
      <c r="K905" s="115"/>
      <c r="L905" s="116">
        <f t="shared" si="154"/>
        <v>0</v>
      </c>
      <c r="M905" s="115"/>
      <c r="N905" s="116">
        <f t="shared" si="155"/>
        <v>0</v>
      </c>
      <c r="O905" s="115"/>
      <c r="P905" s="116">
        <f t="shared" si="156"/>
        <v>0</v>
      </c>
      <c r="Q905" s="115"/>
      <c r="R905" s="116">
        <f t="shared" si="157"/>
        <v>0</v>
      </c>
      <c r="S905" s="117">
        <f t="shared" si="158"/>
        <v>0</v>
      </c>
      <c r="T905" s="118">
        <f t="shared" si="159"/>
        <v>0</v>
      </c>
      <c r="U905" s="120"/>
      <c r="V905" s="88"/>
    </row>
    <row r="906" spans="1:22" s="113" customFormat="1" ht="30" hidden="1" customHeight="1">
      <c r="A906" s="128">
        <f>'CONSTRUCTION COST ESTIMATE'!A906</f>
        <v>0</v>
      </c>
      <c r="B906" s="246">
        <f>'CONSTRUCTION COST ESTIMATE'!B906</f>
        <v>628.04999999999905</v>
      </c>
      <c r="C906" s="131" t="str">
        <f>'CONSTRUCTION COST ESTIMATE'!C906</f>
        <v>24 INCH  SOLID WHITE LINE (POLYUREA)</v>
      </c>
      <c r="D906" s="130">
        <f>'CONSTRUCTION COST ESTIMATE'!BA906</f>
        <v>0</v>
      </c>
      <c r="E906" s="114">
        <f>'CONSTRUCTION COST ESTIMATE'!BC906</f>
        <v>0</v>
      </c>
      <c r="F906" s="129" t="str">
        <f>'CONSTRUCTION COST ESTIMATE'!BB906</f>
        <v>LF</v>
      </c>
      <c r="G906" s="115"/>
      <c r="H906" s="116">
        <f t="shared" si="152"/>
        <v>0</v>
      </c>
      <c r="I906" s="115"/>
      <c r="J906" s="116">
        <f t="shared" si="153"/>
        <v>0</v>
      </c>
      <c r="K906" s="115"/>
      <c r="L906" s="116">
        <f t="shared" si="154"/>
        <v>0</v>
      </c>
      <c r="M906" s="115"/>
      <c r="N906" s="116">
        <f t="shared" si="155"/>
        <v>0</v>
      </c>
      <c r="O906" s="115"/>
      <c r="P906" s="116">
        <f t="shared" si="156"/>
        <v>0</v>
      </c>
      <c r="Q906" s="115"/>
      <c r="R906" s="116">
        <f t="shared" si="157"/>
        <v>0</v>
      </c>
      <c r="S906" s="117">
        <f t="shared" si="158"/>
        <v>0</v>
      </c>
      <c r="T906" s="118">
        <f t="shared" si="159"/>
        <v>0</v>
      </c>
      <c r="U906" s="120"/>
      <c r="V906" s="88"/>
    </row>
    <row r="907" spans="1:22" s="113" customFormat="1" ht="30" hidden="1" customHeight="1">
      <c r="A907" s="128">
        <f>'CONSTRUCTION COST ESTIMATE'!A907</f>
        <v>0</v>
      </c>
      <c r="B907" s="246">
        <f>'CONSTRUCTION COST ESTIMATE'!B907</f>
        <v>628.05099999999902</v>
      </c>
      <c r="C907" s="131" t="str">
        <f>'CONSTRUCTION COST ESTIMATE'!C907</f>
        <v>24 INCH  SOLID WHITE LINE (PAVEMENT MARKING TAPE)</v>
      </c>
      <c r="D907" s="130">
        <f>'CONSTRUCTION COST ESTIMATE'!BA907</f>
        <v>0</v>
      </c>
      <c r="E907" s="114">
        <f>'CONSTRUCTION COST ESTIMATE'!BC907</f>
        <v>0</v>
      </c>
      <c r="F907" s="129" t="str">
        <f>'CONSTRUCTION COST ESTIMATE'!BB907</f>
        <v>LF</v>
      </c>
      <c r="G907" s="115"/>
      <c r="H907" s="116">
        <f t="shared" si="152"/>
        <v>0</v>
      </c>
      <c r="I907" s="115"/>
      <c r="J907" s="116">
        <f t="shared" si="153"/>
        <v>0</v>
      </c>
      <c r="K907" s="115"/>
      <c r="L907" s="116">
        <f t="shared" si="154"/>
        <v>0</v>
      </c>
      <c r="M907" s="115"/>
      <c r="N907" s="116">
        <f t="shared" si="155"/>
        <v>0</v>
      </c>
      <c r="O907" s="115"/>
      <c r="P907" s="116">
        <f t="shared" si="156"/>
        <v>0</v>
      </c>
      <c r="Q907" s="115"/>
      <c r="R907" s="116">
        <f t="shared" si="157"/>
        <v>0</v>
      </c>
      <c r="S907" s="117">
        <f t="shared" si="158"/>
        <v>0</v>
      </c>
      <c r="T907" s="118">
        <f t="shared" si="159"/>
        <v>0</v>
      </c>
      <c r="U907" s="120"/>
      <c r="V907" s="88"/>
    </row>
    <row r="908" spans="1:22" s="113" customFormat="1" ht="30" hidden="1" customHeight="1">
      <c r="A908" s="128">
        <f>'CONSTRUCTION COST ESTIMATE'!A908</f>
        <v>0</v>
      </c>
      <c r="B908" s="246">
        <f>'CONSTRUCTION COST ESTIMATE'!B908</f>
        <v>628.051999999999</v>
      </c>
      <c r="C908" s="131" t="str">
        <f>'CONSTRUCTION COST ESTIMATE'!C908</f>
        <v>24 INCH DASHED YELLOW LINE (PAINT)</v>
      </c>
      <c r="D908" s="130">
        <f>'CONSTRUCTION COST ESTIMATE'!BA908</f>
        <v>0</v>
      </c>
      <c r="E908" s="114">
        <f>'CONSTRUCTION COST ESTIMATE'!BC908</f>
        <v>0</v>
      </c>
      <c r="F908" s="129" t="str">
        <f>'CONSTRUCTION COST ESTIMATE'!BB908</f>
        <v>LF</v>
      </c>
      <c r="G908" s="115"/>
      <c r="H908" s="116">
        <f t="shared" si="152"/>
        <v>0</v>
      </c>
      <c r="I908" s="115"/>
      <c r="J908" s="116">
        <f t="shared" si="153"/>
        <v>0</v>
      </c>
      <c r="K908" s="115"/>
      <c r="L908" s="116">
        <f t="shared" si="154"/>
        <v>0</v>
      </c>
      <c r="M908" s="115"/>
      <c r="N908" s="116">
        <f t="shared" si="155"/>
        <v>0</v>
      </c>
      <c r="O908" s="115"/>
      <c r="P908" s="116">
        <f t="shared" si="156"/>
        <v>0</v>
      </c>
      <c r="Q908" s="115"/>
      <c r="R908" s="116">
        <f t="shared" si="157"/>
        <v>0</v>
      </c>
      <c r="S908" s="117">
        <f t="shared" si="158"/>
        <v>0</v>
      </c>
      <c r="T908" s="118">
        <f t="shared" si="159"/>
        <v>0</v>
      </c>
      <c r="U908" s="120"/>
      <c r="V908" s="88"/>
    </row>
    <row r="909" spans="1:22" s="113" customFormat="1" ht="30" hidden="1" customHeight="1">
      <c r="A909" s="128">
        <f>'CONSTRUCTION COST ESTIMATE'!A909</f>
        <v>0</v>
      </c>
      <c r="B909" s="246">
        <f>'CONSTRUCTION COST ESTIMATE'!B909</f>
        <v>628.05299999999897</v>
      </c>
      <c r="C909" s="131" t="str">
        <f>'CONSTRUCTION COST ESTIMATE'!C909</f>
        <v>24 INCH DASHED YELLOW LINE (POLYUREA)</v>
      </c>
      <c r="D909" s="130">
        <f>'CONSTRUCTION COST ESTIMATE'!BA909</f>
        <v>0</v>
      </c>
      <c r="E909" s="114">
        <f>'CONSTRUCTION COST ESTIMATE'!BC909</f>
        <v>0</v>
      </c>
      <c r="F909" s="129" t="str">
        <f>'CONSTRUCTION COST ESTIMATE'!BB909</f>
        <v>LF</v>
      </c>
      <c r="G909" s="115"/>
      <c r="H909" s="116">
        <f t="shared" si="152"/>
        <v>0</v>
      </c>
      <c r="I909" s="115"/>
      <c r="J909" s="116">
        <f t="shared" si="153"/>
        <v>0</v>
      </c>
      <c r="K909" s="115"/>
      <c r="L909" s="116">
        <f t="shared" si="154"/>
        <v>0</v>
      </c>
      <c r="M909" s="115"/>
      <c r="N909" s="116">
        <f t="shared" si="155"/>
        <v>0</v>
      </c>
      <c r="O909" s="115"/>
      <c r="P909" s="116">
        <f t="shared" si="156"/>
        <v>0</v>
      </c>
      <c r="Q909" s="115"/>
      <c r="R909" s="116">
        <f t="shared" si="157"/>
        <v>0</v>
      </c>
      <c r="S909" s="117">
        <f t="shared" si="158"/>
        <v>0</v>
      </c>
      <c r="T909" s="118">
        <f t="shared" si="159"/>
        <v>0</v>
      </c>
      <c r="U909" s="120"/>
      <c r="V909" s="88"/>
    </row>
    <row r="910" spans="1:22" s="113" customFormat="1" ht="30" hidden="1" customHeight="1">
      <c r="A910" s="128">
        <f>'CONSTRUCTION COST ESTIMATE'!A910</f>
        <v>0</v>
      </c>
      <c r="B910" s="246">
        <f>'CONSTRUCTION COST ESTIMATE'!B910</f>
        <v>628.05399999999895</v>
      </c>
      <c r="C910" s="131" t="str">
        <f>'CONSTRUCTION COST ESTIMATE'!C910</f>
        <v>24 INCH DASHED YELLOW LINE (PAVEMENT MARKING TAPE)</v>
      </c>
      <c r="D910" s="130">
        <f>'CONSTRUCTION COST ESTIMATE'!BA910</f>
        <v>0</v>
      </c>
      <c r="E910" s="114">
        <f>'CONSTRUCTION COST ESTIMATE'!BC910</f>
        <v>0</v>
      </c>
      <c r="F910" s="129" t="str">
        <f>'CONSTRUCTION COST ESTIMATE'!BB910</f>
        <v>LF</v>
      </c>
      <c r="G910" s="115"/>
      <c r="H910" s="116">
        <f t="shared" si="152"/>
        <v>0</v>
      </c>
      <c r="I910" s="115"/>
      <c r="J910" s="116">
        <f t="shared" si="153"/>
        <v>0</v>
      </c>
      <c r="K910" s="115"/>
      <c r="L910" s="116">
        <f t="shared" si="154"/>
        <v>0</v>
      </c>
      <c r="M910" s="115"/>
      <c r="N910" s="116">
        <f t="shared" si="155"/>
        <v>0</v>
      </c>
      <c r="O910" s="115"/>
      <c r="P910" s="116">
        <f t="shared" si="156"/>
        <v>0</v>
      </c>
      <c r="Q910" s="115"/>
      <c r="R910" s="116">
        <f t="shared" si="157"/>
        <v>0</v>
      </c>
      <c r="S910" s="117">
        <f t="shared" si="158"/>
        <v>0</v>
      </c>
      <c r="T910" s="118">
        <f t="shared" si="159"/>
        <v>0</v>
      </c>
      <c r="U910" s="120"/>
      <c r="V910" s="88"/>
    </row>
    <row r="911" spans="1:22" s="113" customFormat="1" ht="30" hidden="1" customHeight="1">
      <c r="A911" s="128">
        <f>'CONSTRUCTION COST ESTIMATE'!A911</f>
        <v>0</v>
      </c>
      <c r="B911" s="246">
        <f>'CONSTRUCTION COST ESTIMATE'!B911</f>
        <v>628.05499999999904</v>
      </c>
      <c r="C911" s="131" t="str">
        <f>'CONSTRUCTION COST ESTIMATE'!C911</f>
        <v>SOLID WHITE PAVEMENT MARKING (PAINT)</v>
      </c>
      <c r="D911" s="130">
        <f>'CONSTRUCTION COST ESTIMATE'!BA911</f>
        <v>0</v>
      </c>
      <c r="E911" s="114">
        <f>'CONSTRUCTION COST ESTIMATE'!BC911</f>
        <v>0</v>
      </c>
      <c r="F911" s="129" t="str">
        <f>'CONSTRUCTION COST ESTIMATE'!BB911</f>
        <v>SF</v>
      </c>
      <c r="G911" s="115"/>
      <c r="H911" s="116">
        <f t="shared" si="152"/>
        <v>0</v>
      </c>
      <c r="I911" s="115"/>
      <c r="J911" s="116">
        <f t="shared" si="153"/>
        <v>0</v>
      </c>
      <c r="K911" s="115"/>
      <c r="L911" s="116">
        <f t="shared" si="154"/>
        <v>0</v>
      </c>
      <c r="M911" s="115"/>
      <c r="N911" s="116">
        <f t="shared" si="155"/>
        <v>0</v>
      </c>
      <c r="O911" s="115"/>
      <c r="P911" s="116">
        <f t="shared" si="156"/>
        <v>0</v>
      </c>
      <c r="Q911" s="115"/>
      <c r="R911" s="116">
        <f t="shared" si="157"/>
        <v>0</v>
      </c>
      <c r="S911" s="117">
        <f t="shared" si="158"/>
        <v>0</v>
      </c>
      <c r="T911" s="118">
        <f t="shared" si="159"/>
        <v>0</v>
      </c>
      <c r="U911" s="120"/>
      <c r="V911" s="88"/>
    </row>
    <row r="912" spans="1:22" s="113" customFormat="1" ht="30" hidden="1" customHeight="1">
      <c r="A912" s="128">
        <f>'CONSTRUCTION COST ESTIMATE'!A912</f>
        <v>0</v>
      </c>
      <c r="B912" s="246">
        <f>'CONSTRUCTION COST ESTIMATE'!B912</f>
        <v>628.05599999999902</v>
      </c>
      <c r="C912" s="131" t="str">
        <f>'CONSTRUCTION COST ESTIMATE'!C912</f>
        <v>SOLID WHITE PAVEMENT MARKING (POLYUREA)</v>
      </c>
      <c r="D912" s="130">
        <f>'CONSTRUCTION COST ESTIMATE'!BA912</f>
        <v>0</v>
      </c>
      <c r="E912" s="114">
        <f>'CONSTRUCTION COST ESTIMATE'!BC912</f>
        <v>0</v>
      </c>
      <c r="F912" s="129" t="str">
        <f>'CONSTRUCTION COST ESTIMATE'!BB912</f>
        <v>SF</v>
      </c>
      <c r="G912" s="115"/>
      <c r="H912" s="116">
        <f t="shared" si="152"/>
        <v>0</v>
      </c>
      <c r="I912" s="115"/>
      <c r="J912" s="116">
        <f t="shared" si="153"/>
        <v>0</v>
      </c>
      <c r="K912" s="115"/>
      <c r="L912" s="116">
        <f t="shared" si="154"/>
        <v>0</v>
      </c>
      <c r="M912" s="115"/>
      <c r="N912" s="116">
        <f t="shared" si="155"/>
        <v>0</v>
      </c>
      <c r="O912" s="115"/>
      <c r="P912" s="116">
        <f t="shared" si="156"/>
        <v>0</v>
      </c>
      <c r="Q912" s="115"/>
      <c r="R912" s="116">
        <f t="shared" si="157"/>
        <v>0</v>
      </c>
      <c r="S912" s="117">
        <f t="shared" si="158"/>
        <v>0</v>
      </c>
      <c r="T912" s="118">
        <f t="shared" si="159"/>
        <v>0</v>
      </c>
      <c r="U912" s="120"/>
      <c r="V912" s="88"/>
    </row>
    <row r="913" spans="1:22" s="113" customFormat="1" ht="30" hidden="1" customHeight="1">
      <c r="A913" s="128">
        <f>'CONSTRUCTION COST ESTIMATE'!A913</f>
        <v>0</v>
      </c>
      <c r="B913" s="246">
        <f>'CONSTRUCTION COST ESTIMATE'!B913</f>
        <v>628.05699999999899</v>
      </c>
      <c r="C913" s="131" t="str">
        <f>'CONSTRUCTION COST ESTIMATE'!C913</f>
        <v>SOLID WHITE PAVEMENT MARKING (PAVEMENT MARKING TAPE)</v>
      </c>
      <c r="D913" s="130">
        <f>'CONSTRUCTION COST ESTIMATE'!BA913</f>
        <v>0</v>
      </c>
      <c r="E913" s="114">
        <f>'CONSTRUCTION COST ESTIMATE'!BC913</f>
        <v>0</v>
      </c>
      <c r="F913" s="129" t="str">
        <f>'CONSTRUCTION COST ESTIMATE'!BB913</f>
        <v>SF</v>
      </c>
      <c r="G913" s="115"/>
      <c r="H913" s="116">
        <f t="shared" si="152"/>
        <v>0</v>
      </c>
      <c r="I913" s="115"/>
      <c r="J913" s="116">
        <f t="shared" si="153"/>
        <v>0</v>
      </c>
      <c r="K913" s="115"/>
      <c r="L913" s="116">
        <f t="shared" si="154"/>
        <v>0</v>
      </c>
      <c r="M913" s="115"/>
      <c r="N913" s="116">
        <f t="shared" si="155"/>
        <v>0</v>
      </c>
      <c r="O913" s="115"/>
      <c r="P913" s="116">
        <f t="shared" si="156"/>
        <v>0</v>
      </c>
      <c r="Q913" s="115"/>
      <c r="R913" s="116">
        <f t="shared" si="157"/>
        <v>0</v>
      </c>
      <c r="S913" s="117">
        <f t="shared" si="158"/>
        <v>0</v>
      </c>
      <c r="T913" s="118">
        <f t="shared" si="159"/>
        <v>0</v>
      </c>
      <c r="U913" s="120"/>
      <c r="V913" s="88"/>
    </row>
    <row r="914" spans="1:22" s="113" customFormat="1" ht="30" hidden="1" customHeight="1">
      <c r="A914" s="128">
        <f>'CONSTRUCTION COST ESTIMATE'!A914</f>
        <v>0</v>
      </c>
      <c r="B914" s="246">
        <f>'CONSTRUCTION COST ESTIMATE'!B914</f>
        <v>628.05799999999897</v>
      </c>
      <c r="C914" s="131" t="str">
        <f>'CONSTRUCTION COST ESTIMATE'!C914</f>
        <v>SOLID YELLOW PAVEMENT MARKING (PAINT)</v>
      </c>
      <c r="D914" s="130">
        <f>'CONSTRUCTION COST ESTIMATE'!BA914</f>
        <v>0</v>
      </c>
      <c r="E914" s="114">
        <f>'CONSTRUCTION COST ESTIMATE'!BC914</f>
        <v>0</v>
      </c>
      <c r="F914" s="129" t="str">
        <f>'CONSTRUCTION COST ESTIMATE'!BB914</f>
        <v>SF</v>
      </c>
      <c r="G914" s="115"/>
      <c r="H914" s="116">
        <f t="shared" si="152"/>
        <v>0</v>
      </c>
      <c r="I914" s="115"/>
      <c r="J914" s="116">
        <f t="shared" si="153"/>
        <v>0</v>
      </c>
      <c r="K914" s="115"/>
      <c r="L914" s="116">
        <f t="shared" si="154"/>
        <v>0</v>
      </c>
      <c r="M914" s="115"/>
      <c r="N914" s="116">
        <f t="shared" si="155"/>
        <v>0</v>
      </c>
      <c r="O914" s="115"/>
      <c r="P914" s="116">
        <f t="shared" si="156"/>
        <v>0</v>
      </c>
      <c r="Q914" s="115"/>
      <c r="R914" s="116">
        <f t="shared" si="157"/>
        <v>0</v>
      </c>
      <c r="S914" s="117">
        <f t="shared" si="158"/>
        <v>0</v>
      </c>
      <c r="T914" s="118">
        <f t="shared" si="159"/>
        <v>0</v>
      </c>
      <c r="U914" s="120"/>
      <c r="V914" s="88"/>
    </row>
    <row r="915" spans="1:22" s="113" customFormat="1" ht="30" hidden="1" customHeight="1">
      <c r="A915" s="128">
        <f>'CONSTRUCTION COST ESTIMATE'!A915</f>
        <v>0</v>
      </c>
      <c r="B915" s="246">
        <f>'CONSTRUCTION COST ESTIMATE'!B915</f>
        <v>628.05899999999895</v>
      </c>
      <c r="C915" s="131" t="str">
        <f>'CONSTRUCTION COST ESTIMATE'!C915</f>
        <v>SOLID YELLOW PAVEMENT MARKING (POLYUREA)</v>
      </c>
      <c r="D915" s="130">
        <f>'CONSTRUCTION COST ESTIMATE'!BA915</f>
        <v>0</v>
      </c>
      <c r="E915" s="114">
        <f>'CONSTRUCTION COST ESTIMATE'!BC915</f>
        <v>0</v>
      </c>
      <c r="F915" s="129" t="str">
        <f>'CONSTRUCTION COST ESTIMATE'!BB915</f>
        <v>SF</v>
      </c>
      <c r="G915" s="115"/>
      <c r="H915" s="116">
        <f t="shared" si="152"/>
        <v>0</v>
      </c>
      <c r="I915" s="115"/>
      <c r="J915" s="116">
        <f t="shared" si="153"/>
        <v>0</v>
      </c>
      <c r="K915" s="115"/>
      <c r="L915" s="116">
        <f t="shared" si="154"/>
        <v>0</v>
      </c>
      <c r="M915" s="115"/>
      <c r="N915" s="116">
        <f t="shared" si="155"/>
        <v>0</v>
      </c>
      <c r="O915" s="115"/>
      <c r="P915" s="116">
        <f t="shared" si="156"/>
        <v>0</v>
      </c>
      <c r="Q915" s="115"/>
      <c r="R915" s="116">
        <f t="shared" si="157"/>
        <v>0</v>
      </c>
      <c r="S915" s="117">
        <f t="shared" si="158"/>
        <v>0</v>
      </c>
      <c r="T915" s="118">
        <f t="shared" si="159"/>
        <v>0</v>
      </c>
      <c r="U915" s="120"/>
      <c r="V915" s="88"/>
    </row>
    <row r="916" spans="1:22" s="113" customFormat="1" ht="30" hidden="1" customHeight="1">
      <c r="A916" s="128">
        <f>'CONSTRUCTION COST ESTIMATE'!A916</f>
        <v>0</v>
      </c>
      <c r="B916" s="246">
        <f>'CONSTRUCTION COST ESTIMATE'!B916</f>
        <v>628.05999999999904</v>
      </c>
      <c r="C916" s="131" t="str">
        <f>'CONSTRUCTION COST ESTIMATE'!C916</f>
        <v>SOLID YELLOW PAVEMENT MARKING (PAVEMENT MARKING TAPE)</v>
      </c>
      <c r="D916" s="130">
        <f>'CONSTRUCTION COST ESTIMATE'!BA916</f>
        <v>0</v>
      </c>
      <c r="E916" s="114">
        <f>'CONSTRUCTION COST ESTIMATE'!BC916</f>
        <v>0</v>
      </c>
      <c r="F916" s="129" t="str">
        <f>'CONSTRUCTION COST ESTIMATE'!BB916</f>
        <v>SF</v>
      </c>
      <c r="G916" s="115"/>
      <c r="H916" s="116">
        <f t="shared" si="152"/>
        <v>0</v>
      </c>
      <c r="I916" s="115"/>
      <c r="J916" s="116">
        <f t="shared" si="153"/>
        <v>0</v>
      </c>
      <c r="K916" s="115"/>
      <c r="L916" s="116">
        <f t="shared" si="154"/>
        <v>0</v>
      </c>
      <c r="M916" s="115"/>
      <c r="N916" s="116">
        <f t="shared" si="155"/>
        <v>0</v>
      </c>
      <c r="O916" s="115"/>
      <c r="P916" s="116">
        <f t="shared" si="156"/>
        <v>0</v>
      </c>
      <c r="Q916" s="115"/>
      <c r="R916" s="116">
        <f t="shared" si="157"/>
        <v>0</v>
      </c>
      <c r="S916" s="117">
        <f t="shared" si="158"/>
        <v>0</v>
      </c>
      <c r="T916" s="118">
        <f t="shared" si="159"/>
        <v>0</v>
      </c>
      <c r="U916" s="120"/>
      <c r="V916" s="88"/>
    </row>
    <row r="917" spans="1:22" s="113" customFormat="1" ht="30" hidden="1" customHeight="1">
      <c r="A917" s="128">
        <f>'CONSTRUCTION COST ESTIMATE'!A917</f>
        <v>0</v>
      </c>
      <c r="B917" s="246">
        <f>'CONSTRUCTION COST ESTIMATE'!B917</f>
        <v>628.06099999999901</v>
      </c>
      <c r="C917" s="131" t="str">
        <f>'CONSTRUCTION COST ESTIMATE'!C917</f>
        <v>12 INCH BY 18 INCH YIELD LINE MARKINGS (PAINT)</v>
      </c>
      <c r="D917" s="130">
        <f>'CONSTRUCTION COST ESTIMATE'!BA917</f>
        <v>0</v>
      </c>
      <c r="E917" s="114">
        <f>'CONSTRUCTION COST ESTIMATE'!BC917</f>
        <v>0</v>
      </c>
      <c r="F917" s="129" t="str">
        <f>'CONSTRUCTION COST ESTIMATE'!BB917</f>
        <v>SF</v>
      </c>
      <c r="G917" s="115"/>
      <c r="H917" s="116">
        <f t="shared" si="152"/>
        <v>0</v>
      </c>
      <c r="I917" s="115"/>
      <c r="J917" s="116">
        <f t="shared" si="153"/>
        <v>0</v>
      </c>
      <c r="K917" s="115"/>
      <c r="L917" s="116">
        <f t="shared" si="154"/>
        <v>0</v>
      </c>
      <c r="M917" s="115"/>
      <c r="N917" s="116">
        <f t="shared" si="155"/>
        <v>0</v>
      </c>
      <c r="O917" s="115"/>
      <c r="P917" s="116">
        <f t="shared" si="156"/>
        <v>0</v>
      </c>
      <c r="Q917" s="115"/>
      <c r="R917" s="116">
        <f t="shared" si="157"/>
        <v>0</v>
      </c>
      <c r="S917" s="117">
        <f t="shared" si="158"/>
        <v>0</v>
      </c>
      <c r="T917" s="118">
        <f t="shared" si="159"/>
        <v>0</v>
      </c>
      <c r="U917" s="120"/>
      <c r="V917" s="88"/>
    </row>
    <row r="918" spans="1:22" s="113" customFormat="1" ht="30" hidden="1" customHeight="1">
      <c r="A918" s="128">
        <f>'CONSTRUCTION COST ESTIMATE'!A918</f>
        <v>0</v>
      </c>
      <c r="B918" s="246">
        <f>'CONSTRUCTION COST ESTIMATE'!B918</f>
        <v>628.06199999999899</v>
      </c>
      <c r="C918" s="131" t="str">
        <f>'CONSTRUCTION COST ESTIMATE'!C918</f>
        <v>12 INCH BY 18 INCH YIELD LINE MARKINGS (PAVEMENT MARKING TAPE)</v>
      </c>
      <c r="D918" s="130">
        <f>'CONSTRUCTION COST ESTIMATE'!BA918</f>
        <v>0</v>
      </c>
      <c r="E918" s="114">
        <f>'CONSTRUCTION COST ESTIMATE'!BC918</f>
        <v>0</v>
      </c>
      <c r="F918" s="129" t="str">
        <f>'CONSTRUCTION COST ESTIMATE'!BB918</f>
        <v>SF</v>
      </c>
      <c r="G918" s="115"/>
      <c r="H918" s="116">
        <f t="shared" si="152"/>
        <v>0</v>
      </c>
      <c r="I918" s="115"/>
      <c r="J918" s="116">
        <f t="shared" si="153"/>
        <v>0</v>
      </c>
      <c r="K918" s="115"/>
      <c r="L918" s="116">
        <f t="shared" si="154"/>
        <v>0</v>
      </c>
      <c r="M918" s="115"/>
      <c r="N918" s="116">
        <f t="shared" si="155"/>
        <v>0</v>
      </c>
      <c r="O918" s="115"/>
      <c r="P918" s="116">
        <f t="shared" si="156"/>
        <v>0</v>
      </c>
      <c r="Q918" s="115"/>
      <c r="R918" s="116">
        <f t="shared" si="157"/>
        <v>0</v>
      </c>
      <c r="S918" s="117">
        <f t="shared" si="158"/>
        <v>0</v>
      </c>
      <c r="T918" s="118">
        <f t="shared" si="159"/>
        <v>0</v>
      </c>
      <c r="U918" s="120"/>
      <c r="V918" s="88"/>
    </row>
    <row r="919" spans="1:22" s="113" customFormat="1" ht="30" hidden="1" customHeight="1">
      <c r="A919" s="128">
        <f>'CONSTRUCTION COST ESTIMATE'!A919</f>
        <v>0</v>
      </c>
      <c r="B919" s="246">
        <f>'CONSTRUCTION COST ESTIMATE'!B919</f>
        <v>628.06299999999896</v>
      </c>
      <c r="C919" s="131" t="str">
        <f>'CONSTRUCTION COST ESTIMATE'!C919</f>
        <v>24 INCH BY 36 INCH YIELD LINE MARKINGS (PAINT)</v>
      </c>
      <c r="D919" s="130">
        <f>'CONSTRUCTION COST ESTIMATE'!BA919</f>
        <v>0</v>
      </c>
      <c r="E919" s="114">
        <f>'CONSTRUCTION COST ESTIMATE'!BC919</f>
        <v>0</v>
      </c>
      <c r="F919" s="129" t="str">
        <f>'CONSTRUCTION COST ESTIMATE'!BB919</f>
        <v>SF</v>
      </c>
      <c r="G919" s="115"/>
      <c r="H919" s="116">
        <f t="shared" si="152"/>
        <v>0</v>
      </c>
      <c r="I919" s="115"/>
      <c r="J919" s="116">
        <f t="shared" si="153"/>
        <v>0</v>
      </c>
      <c r="K919" s="115"/>
      <c r="L919" s="116">
        <f t="shared" si="154"/>
        <v>0</v>
      </c>
      <c r="M919" s="115"/>
      <c r="N919" s="116">
        <f t="shared" si="155"/>
        <v>0</v>
      </c>
      <c r="O919" s="115"/>
      <c r="P919" s="116">
        <f t="shared" si="156"/>
        <v>0</v>
      </c>
      <c r="Q919" s="115"/>
      <c r="R919" s="116">
        <f t="shared" si="157"/>
        <v>0</v>
      </c>
      <c r="S919" s="117">
        <f t="shared" si="158"/>
        <v>0</v>
      </c>
      <c r="T919" s="118">
        <f t="shared" si="159"/>
        <v>0</v>
      </c>
      <c r="U919" s="120"/>
      <c r="V919" s="88"/>
    </row>
    <row r="920" spans="1:22" s="113" customFormat="1" ht="30" hidden="1" customHeight="1">
      <c r="A920" s="128">
        <f>'CONSTRUCTION COST ESTIMATE'!A920</f>
        <v>0</v>
      </c>
      <c r="B920" s="246">
        <f>'CONSTRUCTION COST ESTIMATE'!B920</f>
        <v>628.06399999999803</v>
      </c>
      <c r="C920" s="131" t="str">
        <f>'CONSTRUCTION COST ESTIMATE'!C920</f>
        <v>24 INCH BY 36 INCH YIELD LINE MARKINGS (PAVEMENT MARKING TAPE)</v>
      </c>
      <c r="D920" s="130">
        <f>'CONSTRUCTION COST ESTIMATE'!BA920</f>
        <v>0</v>
      </c>
      <c r="E920" s="114">
        <f>'CONSTRUCTION COST ESTIMATE'!BC920</f>
        <v>0</v>
      </c>
      <c r="F920" s="129" t="str">
        <f>'CONSTRUCTION COST ESTIMATE'!BB920</f>
        <v>SF</v>
      </c>
      <c r="G920" s="115"/>
      <c r="H920" s="116">
        <f t="shared" si="152"/>
        <v>0</v>
      </c>
      <c r="I920" s="115"/>
      <c r="J920" s="116">
        <f t="shared" si="153"/>
        <v>0</v>
      </c>
      <c r="K920" s="115"/>
      <c r="L920" s="116">
        <f t="shared" si="154"/>
        <v>0</v>
      </c>
      <c r="M920" s="115"/>
      <c r="N920" s="116">
        <f t="shared" si="155"/>
        <v>0</v>
      </c>
      <c r="O920" s="115"/>
      <c r="P920" s="116">
        <f t="shared" si="156"/>
        <v>0</v>
      </c>
      <c r="Q920" s="115"/>
      <c r="R920" s="116">
        <f t="shared" si="157"/>
        <v>0</v>
      </c>
      <c r="S920" s="117">
        <f t="shared" si="158"/>
        <v>0</v>
      </c>
      <c r="T920" s="118">
        <f t="shared" si="159"/>
        <v>0</v>
      </c>
      <c r="U920" s="120"/>
      <c r="V920" s="88"/>
    </row>
    <row r="921" spans="1:22" s="113" customFormat="1" ht="30" hidden="1" customHeight="1">
      <c r="A921" s="128">
        <f>'CONSTRUCTION COST ESTIMATE'!A921</f>
        <v>0</v>
      </c>
      <c r="B921" s="246">
        <f>'CONSTRUCTION COST ESTIMATE'!B921</f>
        <v>628.06499999999801</v>
      </c>
      <c r="C921" s="131" t="str">
        <f>'CONSTRUCTION COST ESTIMATE'!C921</f>
        <v>PREFORMED THERMOPLASTIC GREEN BIKE LANE</v>
      </c>
      <c r="D921" s="130">
        <f>'CONSTRUCTION COST ESTIMATE'!BA921</f>
        <v>0</v>
      </c>
      <c r="E921" s="114">
        <f>'CONSTRUCTION COST ESTIMATE'!BC921</f>
        <v>0</v>
      </c>
      <c r="F921" s="129" t="str">
        <f>'CONSTRUCTION COST ESTIMATE'!BB921</f>
        <v>LF</v>
      </c>
      <c r="G921" s="115"/>
      <c r="H921" s="116">
        <f t="shared" si="152"/>
        <v>0</v>
      </c>
      <c r="I921" s="115"/>
      <c r="J921" s="116">
        <f t="shared" si="153"/>
        <v>0</v>
      </c>
      <c r="K921" s="115"/>
      <c r="L921" s="116">
        <f t="shared" si="154"/>
        <v>0</v>
      </c>
      <c r="M921" s="115"/>
      <c r="N921" s="116">
        <f t="shared" si="155"/>
        <v>0</v>
      </c>
      <c r="O921" s="115"/>
      <c r="P921" s="116">
        <f t="shared" si="156"/>
        <v>0</v>
      </c>
      <c r="Q921" s="115"/>
      <c r="R921" s="116">
        <f t="shared" si="157"/>
        <v>0</v>
      </c>
      <c r="S921" s="117">
        <f t="shared" si="158"/>
        <v>0</v>
      </c>
      <c r="T921" s="118">
        <f t="shared" si="159"/>
        <v>0</v>
      </c>
      <c r="U921" s="120"/>
      <c r="V921" s="88"/>
    </row>
    <row r="922" spans="1:22" s="113" customFormat="1" ht="30" hidden="1" customHeight="1">
      <c r="A922" s="128">
        <f>'CONSTRUCTION COST ESTIMATE'!A922</f>
        <v>0</v>
      </c>
      <c r="B922" s="246">
        <f>'CONSTRUCTION COST ESTIMATE'!B922</f>
        <v>628.06599999999798</v>
      </c>
      <c r="C922" s="131" t="str">
        <f>'CONSTRUCTION COST ESTIMATE'!C922</f>
        <v>PREFORMED THERMOPLASTIC GREEN BIKE LANE WITH LEGEND</v>
      </c>
      <c r="D922" s="130">
        <f>'CONSTRUCTION COST ESTIMATE'!BA922</f>
        <v>0</v>
      </c>
      <c r="E922" s="114">
        <f>'CONSTRUCTION COST ESTIMATE'!BC922</f>
        <v>0</v>
      </c>
      <c r="F922" s="129" t="str">
        <f>'CONSTRUCTION COST ESTIMATE'!BB922</f>
        <v>EA</v>
      </c>
      <c r="G922" s="115"/>
      <c r="H922" s="116">
        <f t="shared" si="152"/>
        <v>0</v>
      </c>
      <c r="I922" s="115"/>
      <c r="J922" s="116">
        <f t="shared" si="153"/>
        <v>0</v>
      </c>
      <c r="K922" s="115"/>
      <c r="L922" s="116">
        <f t="shared" si="154"/>
        <v>0</v>
      </c>
      <c r="M922" s="115"/>
      <c r="N922" s="116">
        <f t="shared" si="155"/>
        <v>0</v>
      </c>
      <c r="O922" s="115"/>
      <c r="P922" s="116">
        <f t="shared" si="156"/>
        <v>0</v>
      </c>
      <c r="Q922" s="115"/>
      <c r="R922" s="116">
        <f t="shared" si="157"/>
        <v>0</v>
      </c>
      <c r="S922" s="117">
        <f t="shared" si="158"/>
        <v>0</v>
      </c>
      <c r="T922" s="118">
        <f t="shared" si="159"/>
        <v>0</v>
      </c>
      <c r="U922" s="120"/>
      <c r="V922" s="88"/>
    </row>
    <row r="923" spans="1:22" s="113" customFormat="1" ht="30" hidden="1" customHeight="1">
      <c r="A923" s="128">
        <f>'CONSTRUCTION COST ESTIMATE'!A923</f>
        <v>0</v>
      </c>
      <c r="B923" s="246">
        <f>'CONSTRUCTION COST ESTIMATE'!B923</f>
        <v>628.06699999999796</v>
      </c>
      <c r="C923" s="131" t="str">
        <f>'CONSTRUCTION COST ESTIMATE'!C923</f>
        <v>THROUGH LANE-USE ARROW (PAINT)</v>
      </c>
      <c r="D923" s="130">
        <f>'CONSTRUCTION COST ESTIMATE'!BA923</f>
        <v>0</v>
      </c>
      <c r="E923" s="114">
        <f>'CONSTRUCTION COST ESTIMATE'!BC923</f>
        <v>0</v>
      </c>
      <c r="F923" s="129" t="str">
        <f>'CONSTRUCTION COST ESTIMATE'!BB923</f>
        <v>EA</v>
      </c>
      <c r="G923" s="115"/>
      <c r="H923" s="116">
        <f t="shared" si="152"/>
        <v>0</v>
      </c>
      <c r="I923" s="115"/>
      <c r="J923" s="116">
        <f t="shared" si="153"/>
        <v>0</v>
      </c>
      <c r="K923" s="115"/>
      <c r="L923" s="116">
        <f t="shared" si="154"/>
        <v>0</v>
      </c>
      <c r="M923" s="115"/>
      <c r="N923" s="116">
        <f t="shared" si="155"/>
        <v>0</v>
      </c>
      <c r="O923" s="115"/>
      <c r="P923" s="116">
        <f t="shared" si="156"/>
        <v>0</v>
      </c>
      <c r="Q923" s="115"/>
      <c r="R923" s="116">
        <f t="shared" si="157"/>
        <v>0</v>
      </c>
      <c r="S923" s="117">
        <f t="shared" si="158"/>
        <v>0</v>
      </c>
      <c r="T923" s="118">
        <f t="shared" si="159"/>
        <v>0</v>
      </c>
      <c r="U923" s="120"/>
      <c r="V923" s="88"/>
    </row>
    <row r="924" spans="1:22" s="113" customFormat="1" ht="30" hidden="1" customHeight="1">
      <c r="A924" s="128">
        <f>'CONSTRUCTION COST ESTIMATE'!A924</f>
        <v>0</v>
      </c>
      <c r="B924" s="246">
        <f>'CONSTRUCTION COST ESTIMATE'!B924</f>
        <v>628.06799999999805</v>
      </c>
      <c r="C924" s="131" t="str">
        <f>'CONSTRUCTION COST ESTIMATE'!C924</f>
        <v>THROUGH LANE-USE ARROW (PAVEMENT MARKING TAPE)</v>
      </c>
      <c r="D924" s="130">
        <f>'CONSTRUCTION COST ESTIMATE'!BA924</f>
        <v>0</v>
      </c>
      <c r="E924" s="114">
        <f>'CONSTRUCTION COST ESTIMATE'!BC924</f>
        <v>0</v>
      </c>
      <c r="F924" s="129" t="str">
        <f>'CONSTRUCTION COST ESTIMATE'!BB924</f>
        <v>EA</v>
      </c>
      <c r="G924" s="115"/>
      <c r="H924" s="116">
        <f t="shared" si="152"/>
        <v>0</v>
      </c>
      <c r="I924" s="115"/>
      <c r="J924" s="116">
        <f t="shared" si="153"/>
        <v>0</v>
      </c>
      <c r="K924" s="115"/>
      <c r="L924" s="116">
        <f t="shared" si="154"/>
        <v>0</v>
      </c>
      <c r="M924" s="115"/>
      <c r="N924" s="116">
        <f t="shared" si="155"/>
        <v>0</v>
      </c>
      <c r="O924" s="115"/>
      <c r="P924" s="116">
        <f t="shared" si="156"/>
        <v>0</v>
      </c>
      <c r="Q924" s="115"/>
      <c r="R924" s="116">
        <f t="shared" si="157"/>
        <v>0</v>
      </c>
      <c r="S924" s="117">
        <f t="shared" si="158"/>
        <v>0</v>
      </c>
      <c r="T924" s="118">
        <f t="shared" si="159"/>
        <v>0</v>
      </c>
      <c r="U924" s="120"/>
      <c r="V924" s="88"/>
    </row>
    <row r="925" spans="1:22" s="113" customFormat="1" ht="30" hidden="1" customHeight="1">
      <c r="A925" s="128">
        <f>'CONSTRUCTION COST ESTIMATE'!A925</f>
        <v>0</v>
      </c>
      <c r="B925" s="246">
        <f>'CONSTRUCTION COST ESTIMATE'!B925</f>
        <v>628.06899999999803</v>
      </c>
      <c r="C925" s="131" t="str">
        <f>'CONSTRUCTION COST ESTIMATE'!C925</f>
        <v>TURN LANE-USE ARROW (PAINT)</v>
      </c>
      <c r="D925" s="130">
        <f>'CONSTRUCTION COST ESTIMATE'!BA925</f>
        <v>0</v>
      </c>
      <c r="E925" s="114">
        <f>'CONSTRUCTION COST ESTIMATE'!BC925</f>
        <v>0</v>
      </c>
      <c r="F925" s="129" t="str">
        <f>'CONSTRUCTION COST ESTIMATE'!BB925</f>
        <v>EA</v>
      </c>
      <c r="G925" s="115"/>
      <c r="H925" s="116">
        <f t="shared" si="152"/>
        <v>0</v>
      </c>
      <c r="I925" s="115"/>
      <c r="J925" s="116">
        <f t="shared" si="153"/>
        <v>0</v>
      </c>
      <c r="K925" s="115"/>
      <c r="L925" s="116">
        <f t="shared" si="154"/>
        <v>0</v>
      </c>
      <c r="M925" s="115"/>
      <c r="N925" s="116">
        <f t="shared" si="155"/>
        <v>0</v>
      </c>
      <c r="O925" s="115"/>
      <c r="P925" s="116">
        <f t="shared" si="156"/>
        <v>0</v>
      </c>
      <c r="Q925" s="115"/>
      <c r="R925" s="116">
        <f t="shared" si="157"/>
        <v>0</v>
      </c>
      <c r="S925" s="117">
        <f t="shared" si="158"/>
        <v>0</v>
      </c>
      <c r="T925" s="118">
        <f t="shared" si="159"/>
        <v>0</v>
      </c>
      <c r="U925" s="120"/>
      <c r="V925" s="88"/>
    </row>
    <row r="926" spans="1:22" s="113" customFormat="1" ht="30" hidden="1" customHeight="1">
      <c r="A926" s="128">
        <f>'CONSTRUCTION COST ESTIMATE'!A926</f>
        <v>0</v>
      </c>
      <c r="B926" s="246">
        <f>'CONSTRUCTION COST ESTIMATE'!B926</f>
        <v>628.069999999998</v>
      </c>
      <c r="C926" s="131" t="str">
        <f>'CONSTRUCTION COST ESTIMATE'!C926</f>
        <v>TURN LANE-USE ARROW (PAVEMENT MARKING TAPE)</v>
      </c>
      <c r="D926" s="130">
        <f>'CONSTRUCTION COST ESTIMATE'!BA926</f>
        <v>0</v>
      </c>
      <c r="E926" s="114">
        <f>'CONSTRUCTION COST ESTIMATE'!BC926</f>
        <v>0</v>
      </c>
      <c r="F926" s="129" t="str">
        <f>'CONSTRUCTION COST ESTIMATE'!BB926</f>
        <v>EA</v>
      </c>
      <c r="G926" s="115"/>
      <c r="H926" s="116">
        <f t="shared" si="152"/>
        <v>0</v>
      </c>
      <c r="I926" s="115"/>
      <c r="J926" s="116">
        <f t="shared" si="153"/>
        <v>0</v>
      </c>
      <c r="K926" s="115"/>
      <c r="L926" s="116">
        <f t="shared" si="154"/>
        <v>0</v>
      </c>
      <c r="M926" s="115"/>
      <c r="N926" s="116">
        <f t="shared" si="155"/>
        <v>0</v>
      </c>
      <c r="O926" s="115"/>
      <c r="P926" s="116">
        <f t="shared" si="156"/>
        <v>0</v>
      </c>
      <c r="Q926" s="115"/>
      <c r="R926" s="116">
        <f t="shared" si="157"/>
        <v>0</v>
      </c>
      <c r="S926" s="117">
        <f t="shared" si="158"/>
        <v>0</v>
      </c>
      <c r="T926" s="118">
        <f t="shared" si="159"/>
        <v>0</v>
      </c>
      <c r="U926" s="120"/>
      <c r="V926" s="88"/>
    </row>
    <row r="927" spans="1:22" s="113" customFormat="1" ht="30" hidden="1" customHeight="1">
      <c r="A927" s="128">
        <f>'CONSTRUCTION COST ESTIMATE'!A927</f>
        <v>0</v>
      </c>
      <c r="B927" s="246">
        <f>'CONSTRUCTION COST ESTIMATE'!B927</f>
        <v>628.07099999999798</v>
      </c>
      <c r="C927" s="131" t="str">
        <f>'CONSTRUCTION COST ESTIMATE'!C927</f>
        <v>TURN AND THRU LANE-USE ARROW (PAINT)</v>
      </c>
      <c r="D927" s="130">
        <f>'CONSTRUCTION COST ESTIMATE'!BA927</f>
        <v>0</v>
      </c>
      <c r="E927" s="114">
        <f>'CONSTRUCTION COST ESTIMATE'!BC927</f>
        <v>0</v>
      </c>
      <c r="F927" s="129" t="str">
        <f>'CONSTRUCTION COST ESTIMATE'!BB927</f>
        <v>EA</v>
      </c>
      <c r="G927" s="115"/>
      <c r="H927" s="116">
        <f t="shared" si="152"/>
        <v>0</v>
      </c>
      <c r="I927" s="115"/>
      <c r="J927" s="116">
        <f t="shared" si="153"/>
        <v>0</v>
      </c>
      <c r="K927" s="115"/>
      <c r="L927" s="116">
        <f t="shared" si="154"/>
        <v>0</v>
      </c>
      <c r="M927" s="115"/>
      <c r="N927" s="116">
        <f t="shared" si="155"/>
        <v>0</v>
      </c>
      <c r="O927" s="115"/>
      <c r="P927" s="116">
        <f t="shared" si="156"/>
        <v>0</v>
      </c>
      <c r="Q927" s="115"/>
      <c r="R927" s="116">
        <f t="shared" si="157"/>
        <v>0</v>
      </c>
      <c r="S927" s="117">
        <f t="shared" si="158"/>
        <v>0</v>
      </c>
      <c r="T927" s="118">
        <f t="shared" si="159"/>
        <v>0</v>
      </c>
      <c r="U927" s="120"/>
      <c r="V927" s="88"/>
    </row>
    <row r="928" spans="1:22" s="113" customFormat="1" ht="30" hidden="1" customHeight="1">
      <c r="A928" s="128">
        <f>'CONSTRUCTION COST ESTIMATE'!A928</f>
        <v>0</v>
      </c>
      <c r="B928" s="246">
        <f>'CONSTRUCTION COST ESTIMATE'!B928</f>
        <v>628.07199999999796</v>
      </c>
      <c r="C928" s="131" t="str">
        <f>'CONSTRUCTION COST ESTIMATE'!C928</f>
        <v>TURN AND THRU LANE-USE (PAVEMENT MARKING TAPE)</v>
      </c>
      <c r="D928" s="130">
        <f>'CONSTRUCTION COST ESTIMATE'!BA928</f>
        <v>0</v>
      </c>
      <c r="E928" s="114">
        <f>'CONSTRUCTION COST ESTIMATE'!BC928</f>
        <v>0</v>
      </c>
      <c r="F928" s="129" t="str">
        <f>'CONSTRUCTION COST ESTIMATE'!BB928</f>
        <v>EA</v>
      </c>
      <c r="G928" s="115"/>
      <c r="H928" s="116">
        <f t="shared" si="152"/>
        <v>0</v>
      </c>
      <c r="I928" s="115"/>
      <c r="J928" s="116">
        <f t="shared" si="153"/>
        <v>0</v>
      </c>
      <c r="K928" s="115"/>
      <c r="L928" s="116">
        <f t="shared" si="154"/>
        <v>0</v>
      </c>
      <c r="M928" s="115"/>
      <c r="N928" s="116">
        <f t="shared" si="155"/>
        <v>0</v>
      </c>
      <c r="O928" s="115"/>
      <c r="P928" s="116">
        <f t="shared" si="156"/>
        <v>0</v>
      </c>
      <c r="Q928" s="115"/>
      <c r="R928" s="116">
        <f t="shared" si="157"/>
        <v>0</v>
      </c>
      <c r="S928" s="117">
        <f t="shared" si="158"/>
        <v>0</v>
      </c>
      <c r="T928" s="118">
        <f t="shared" si="159"/>
        <v>0</v>
      </c>
      <c r="U928" s="120"/>
      <c r="V928" s="88"/>
    </row>
    <row r="929" spans="1:22" s="113" customFormat="1" ht="30" hidden="1" customHeight="1">
      <c r="A929" s="128">
        <f>'CONSTRUCTION COST ESTIMATE'!A929</f>
        <v>0</v>
      </c>
      <c r="B929" s="246">
        <f>'CONSTRUCTION COST ESTIMATE'!B929</f>
        <v>628.07299999999805</v>
      </c>
      <c r="C929" s="131" t="str">
        <f>'CONSTRUCTION COST ESTIMATE'!C929</f>
        <v>LANE REDUCTION ARROW (PAINT)</v>
      </c>
      <c r="D929" s="130">
        <f>'CONSTRUCTION COST ESTIMATE'!BA929</f>
        <v>0</v>
      </c>
      <c r="E929" s="114">
        <f>'CONSTRUCTION COST ESTIMATE'!BC929</f>
        <v>0</v>
      </c>
      <c r="F929" s="129" t="str">
        <f>'CONSTRUCTION COST ESTIMATE'!BB929</f>
        <v>EA</v>
      </c>
      <c r="G929" s="115"/>
      <c r="H929" s="116">
        <f t="shared" si="152"/>
        <v>0</v>
      </c>
      <c r="I929" s="115"/>
      <c r="J929" s="116">
        <f t="shared" si="153"/>
        <v>0</v>
      </c>
      <c r="K929" s="115"/>
      <c r="L929" s="116">
        <f t="shared" si="154"/>
        <v>0</v>
      </c>
      <c r="M929" s="115"/>
      <c r="N929" s="116">
        <f t="shared" si="155"/>
        <v>0</v>
      </c>
      <c r="O929" s="115"/>
      <c r="P929" s="116">
        <f t="shared" si="156"/>
        <v>0</v>
      </c>
      <c r="Q929" s="115"/>
      <c r="R929" s="116">
        <f t="shared" si="157"/>
        <v>0</v>
      </c>
      <c r="S929" s="117">
        <f t="shared" si="158"/>
        <v>0</v>
      </c>
      <c r="T929" s="118">
        <f t="shared" si="159"/>
        <v>0</v>
      </c>
      <c r="U929" s="120"/>
      <c r="V929" s="88"/>
    </row>
    <row r="930" spans="1:22" s="113" customFormat="1" ht="30" hidden="1" customHeight="1">
      <c r="A930" s="128">
        <f>'CONSTRUCTION COST ESTIMATE'!A930</f>
        <v>0</v>
      </c>
      <c r="B930" s="246">
        <f>'CONSTRUCTION COST ESTIMATE'!B930</f>
        <v>628.07399999999802</v>
      </c>
      <c r="C930" s="131" t="str">
        <f>'CONSTRUCTION COST ESTIMATE'!C930</f>
        <v>LANE REDUCTION ARROW (PAVEMENT MARKING TAPE)</v>
      </c>
      <c r="D930" s="130">
        <f>'CONSTRUCTION COST ESTIMATE'!BA930</f>
        <v>0</v>
      </c>
      <c r="E930" s="114">
        <f>'CONSTRUCTION COST ESTIMATE'!BC930</f>
        <v>0</v>
      </c>
      <c r="F930" s="129" t="str">
        <f>'CONSTRUCTION COST ESTIMATE'!BB930</f>
        <v>EA</v>
      </c>
      <c r="G930" s="115"/>
      <c r="H930" s="116">
        <f t="shared" si="152"/>
        <v>0</v>
      </c>
      <c r="I930" s="115"/>
      <c r="J930" s="116">
        <f t="shared" si="153"/>
        <v>0</v>
      </c>
      <c r="K930" s="115"/>
      <c r="L930" s="116">
        <f t="shared" si="154"/>
        <v>0</v>
      </c>
      <c r="M930" s="115"/>
      <c r="N930" s="116">
        <f t="shared" si="155"/>
        <v>0</v>
      </c>
      <c r="O930" s="115"/>
      <c r="P930" s="116">
        <f t="shared" si="156"/>
        <v>0</v>
      </c>
      <c r="Q930" s="115"/>
      <c r="R930" s="116">
        <f t="shared" si="157"/>
        <v>0</v>
      </c>
      <c r="S930" s="117">
        <f t="shared" si="158"/>
        <v>0</v>
      </c>
      <c r="T930" s="118">
        <f t="shared" si="159"/>
        <v>0</v>
      </c>
      <c r="U930" s="120"/>
      <c r="V930" s="88"/>
    </row>
    <row r="931" spans="1:22" s="113" customFormat="1" ht="30" hidden="1" customHeight="1">
      <c r="A931" s="128">
        <f>'CONSTRUCTION COST ESTIMATE'!A931</f>
        <v>0</v>
      </c>
      <c r="B931" s="246">
        <f>'CONSTRUCTION COST ESTIMATE'!B931</f>
        <v>628.074999999998</v>
      </c>
      <c r="C931" s="131" t="str">
        <f>'CONSTRUCTION COST ESTIMATE'!C931</f>
        <v>SHARED LANE MARKING (PAINT)</v>
      </c>
      <c r="D931" s="130">
        <f>'CONSTRUCTION COST ESTIMATE'!BA931</f>
        <v>0</v>
      </c>
      <c r="E931" s="114">
        <f>'CONSTRUCTION COST ESTIMATE'!BC931</f>
        <v>0</v>
      </c>
      <c r="F931" s="129" t="str">
        <f>'CONSTRUCTION COST ESTIMATE'!BB931</f>
        <v>EA</v>
      </c>
      <c r="G931" s="115"/>
      <c r="H931" s="116">
        <f t="shared" si="152"/>
        <v>0</v>
      </c>
      <c r="I931" s="115"/>
      <c r="J931" s="116">
        <f t="shared" si="153"/>
        <v>0</v>
      </c>
      <c r="K931" s="115"/>
      <c r="L931" s="116">
        <f t="shared" si="154"/>
        <v>0</v>
      </c>
      <c r="M931" s="115"/>
      <c r="N931" s="116">
        <f t="shared" si="155"/>
        <v>0</v>
      </c>
      <c r="O931" s="115"/>
      <c r="P931" s="116">
        <f t="shared" si="156"/>
        <v>0</v>
      </c>
      <c r="Q931" s="115"/>
      <c r="R931" s="116">
        <f t="shared" si="157"/>
        <v>0</v>
      </c>
      <c r="S931" s="117">
        <f t="shared" si="158"/>
        <v>0</v>
      </c>
      <c r="T931" s="118">
        <f t="shared" si="159"/>
        <v>0</v>
      </c>
      <c r="U931" s="120"/>
      <c r="V931" s="88"/>
    </row>
    <row r="932" spans="1:22" s="113" customFormat="1" ht="30" hidden="1" customHeight="1">
      <c r="A932" s="128">
        <f>'CONSTRUCTION COST ESTIMATE'!A932</f>
        <v>0</v>
      </c>
      <c r="B932" s="246">
        <f>'CONSTRUCTION COST ESTIMATE'!B932</f>
        <v>628.07599999999798</v>
      </c>
      <c r="C932" s="131" t="str">
        <f>'CONSTRUCTION COST ESTIMATE'!C932</f>
        <v>SHARED LANE MARKING (PAVEMENT MARKING TAPE)</v>
      </c>
      <c r="D932" s="130">
        <f>'CONSTRUCTION COST ESTIMATE'!BA932</f>
        <v>0</v>
      </c>
      <c r="E932" s="114">
        <f>'CONSTRUCTION COST ESTIMATE'!BC932</f>
        <v>0</v>
      </c>
      <c r="F932" s="129" t="str">
        <f>'CONSTRUCTION COST ESTIMATE'!BB932</f>
        <v>EA</v>
      </c>
      <c r="G932" s="115"/>
      <c r="H932" s="116">
        <f t="shared" si="152"/>
        <v>0</v>
      </c>
      <c r="I932" s="115"/>
      <c r="J932" s="116">
        <f t="shared" si="153"/>
        <v>0</v>
      </c>
      <c r="K932" s="115"/>
      <c r="L932" s="116">
        <f t="shared" si="154"/>
        <v>0</v>
      </c>
      <c r="M932" s="115"/>
      <c r="N932" s="116">
        <f t="shared" si="155"/>
        <v>0</v>
      </c>
      <c r="O932" s="115"/>
      <c r="P932" s="116">
        <f t="shared" si="156"/>
        <v>0</v>
      </c>
      <c r="Q932" s="115"/>
      <c r="R932" s="116">
        <f t="shared" si="157"/>
        <v>0</v>
      </c>
      <c r="S932" s="117">
        <f t="shared" si="158"/>
        <v>0</v>
      </c>
      <c r="T932" s="118">
        <f t="shared" si="159"/>
        <v>0</v>
      </c>
      <c r="U932" s="120"/>
      <c r="V932" s="88"/>
    </row>
    <row r="933" spans="1:22" s="113" customFormat="1" ht="30" hidden="1" customHeight="1">
      <c r="A933" s="128">
        <f>'CONSTRUCTION COST ESTIMATE'!A933</f>
        <v>0</v>
      </c>
      <c r="B933" s="246">
        <f>'CONSTRUCTION COST ESTIMATE'!B933</f>
        <v>628.07699999999795</v>
      </c>
      <c r="C933" s="131" t="str">
        <f>'CONSTRUCTION COST ESTIMATE'!C933</f>
        <v>ROUNDABOUT ARROW (PAINT)</v>
      </c>
      <c r="D933" s="130">
        <f>'CONSTRUCTION COST ESTIMATE'!BA933</f>
        <v>0</v>
      </c>
      <c r="E933" s="114">
        <f>'CONSTRUCTION COST ESTIMATE'!BC933</f>
        <v>0</v>
      </c>
      <c r="F933" s="129" t="str">
        <f>'CONSTRUCTION COST ESTIMATE'!BB933</f>
        <v>EA</v>
      </c>
      <c r="G933" s="115"/>
      <c r="H933" s="116">
        <f t="shared" si="152"/>
        <v>0</v>
      </c>
      <c r="I933" s="115"/>
      <c r="J933" s="116">
        <f t="shared" si="153"/>
        <v>0</v>
      </c>
      <c r="K933" s="115"/>
      <c r="L933" s="116">
        <f t="shared" si="154"/>
        <v>0</v>
      </c>
      <c r="M933" s="115"/>
      <c r="N933" s="116">
        <f t="shared" si="155"/>
        <v>0</v>
      </c>
      <c r="O933" s="115"/>
      <c r="P933" s="116">
        <f t="shared" si="156"/>
        <v>0</v>
      </c>
      <c r="Q933" s="115"/>
      <c r="R933" s="116">
        <f t="shared" si="157"/>
        <v>0</v>
      </c>
      <c r="S933" s="117">
        <f t="shared" si="158"/>
        <v>0</v>
      </c>
      <c r="T933" s="118">
        <f t="shared" si="159"/>
        <v>0</v>
      </c>
      <c r="U933" s="120"/>
      <c r="V933" s="88"/>
    </row>
    <row r="934" spans="1:22" s="113" customFormat="1" ht="30" hidden="1" customHeight="1">
      <c r="A934" s="128">
        <f>'CONSTRUCTION COST ESTIMATE'!A934</f>
        <v>0</v>
      </c>
      <c r="B934" s="246">
        <f>'CONSTRUCTION COST ESTIMATE'!B934</f>
        <v>628.07799999999804</v>
      </c>
      <c r="C934" s="131" t="str">
        <f>'CONSTRUCTION COST ESTIMATE'!C934</f>
        <v>ROUNDABOUT ARROW (PAVEMENT MARKING TAPE)</v>
      </c>
      <c r="D934" s="130">
        <f>'CONSTRUCTION COST ESTIMATE'!BA934</f>
        <v>0</v>
      </c>
      <c r="E934" s="114">
        <f>'CONSTRUCTION COST ESTIMATE'!BC934</f>
        <v>0</v>
      </c>
      <c r="F934" s="129" t="str">
        <f>'CONSTRUCTION COST ESTIMATE'!BB934</f>
        <v>EA</v>
      </c>
      <c r="G934" s="115"/>
      <c r="H934" s="116">
        <f t="shared" si="152"/>
        <v>0</v>
      </c>
      <c r="I934" s="115"/>
      <c r="J934" s="116">
        <f t="shared" si="153"/>
        <v>0</v>
      </c>
      <c r="K934" s="115"/>
      <c r="L934" s="116">
        <f t="shared" si="154"/>
        <v>0</v>
      </c>
      <c r="M934" s="115"/>
      <c r="N934" s="116">
        <f t="shared" si="155"/>
        <v>0</v>
      </c>
      <c r="O934" s="115"/>
      <c r="P934" s="116">
        <f t="shared" si="156"/>
        <v>0</v>
      </c>
      <c r="Q934" s="115"/>
      <c r="R934" s="116">
        <f t="shared" si="157"/>
        <v>0</v>
      </c>
      <c r="S934" s="117">
        <f t="shared" si="158"/>
        <v>0</v>
      </c>
      <c r="T934" s="118">
        <f t="shared" si="159"/>
        <v>0</v>
      </c>
      <c r="U934" s="120"/>
      <c r="V934" s="88"/>
    </row>
    <row r="935" spans="1:22" s="113" customFormat="1" ht="30" hidden="1" customHeight="1">
      <c r="A935" s="128">
        <f>'CONSTRUCTION COST ESTIMATE'!A935</f>
        <v>0</v>
      </c>
      <c r="B935" s="246">
        <f>'CONSTRUCTION COST ESTIMATE'!B935</f>
        <v>628.07899999999802</v>
      </c>
      <c r="C935" s="131" t="str">
        <f>'CONSTRUCTION COST ESTIMATE'!C935</f>
        <v>BIKE LANE LEGEND AND ARROW (PAINT)</v>
      </c>
      <c r="D935" s="130">
        <f>'CONSTRUCTION COST ESTIMATE'!BA935</f>
        <v>0</v>
      </c>
      <c r="E935" s="114">
        <f>'CONSTRUCTION COST ESTIMATE'!BC935</f>
        <v>0</v>
      </c>
      <c r="F935" s="129" t="str">
        <f>'CONSTRUCTION COST ESTIMATE'!BB935</f>
        <v>EA</v>
      </c>
      <c r="G935" s="115"/>
      <c r="H935" s="116">
        <f t="shared" si="152"/>
        <v>0</v>
      </c>
      <c r="I935" s="115"/>
      <c r="J935" s="116">
        <f t="shared" si="153"/>
        <v>0</v>
      </c>
      <c r="K935" s="115"/>
      <c r="L935" s="116">
        <f t="shared" si="154"/>
        <v>0</v>
      </c>
      <c r="M935" s="115"/>
      <c r="N935" s="116">
        <f t="shared" si="155"/>
        <v>0</v>
      </c>
      <c r="O935" s="115"/>
      <c r="P935" s="116">
        <f t="shared" si="156"/>
        <v>0</v>
      </c>
      <c r="Q935" s="115"/>
      <c r="R935" s="116">
        <f t="shared" si="157"/>
        <v>0</v>
      </c>
      <c r="S935" s="117">
        <f t="shared" si="158"/>
        <v>0</v>
      </c>
      <c r="T935" s="118">
        <f t="shared" si="159"/>
        <v>0</v>
      </c>
      <c r="U935" s="120"/>
      <c r="V935" s="88"/>
    </row>
    <row r="936" spans="1:22" s="113" customFormat="1" ht="30" hidden="1" customHeight="1">
      <c r="A936" s="128">
        <f>'CONSTRUCTION COST ESTIMATE'!A936</f>
        <v>0</v>
      </c>
      <c r="B936" s="246">
        <f>'CONSTRUCTION COST ESTIMATE'!B936</f>
        <v>628.07999999999799</v>
      </c>
      <c r="C936" s="131" t="str">
        <f>'CONSTRUCTION COST ESTIMATE'!C936</f>
        <v>BIKE LANE LEGEND AND ARROW (PAVEMENT MARKING TAPE)</v>
      </c>
      <c r="D936" s="130">
        <f>'CONSTRUCTION COST ESTIMATE'!BA936</f>
        <v>0</v>
      </c>
      <c r="E936" s="114">
        <f>'CONSTRUCTION COST ESTIMATE'!BC936</f>
        <v>0</v>
      </c>
      <c r="F936" s="129" t="str">
        <f>'CONSTRUCTION COST ESTIMATE'!BB936</f>
        <v>EA</v>
      </c>
      <c r="G936" s="115"/>
      <c r="H936" s="116">
        <f t="shared" si="152"/>
        <v>0</v>
      </c>
      <c r="I936" s="115"/>
      <c r="J936" s="116">
        <f t="shared" si="153"/>
        <v>0</v>
      </c>
      <c r="K936" s="115"/>
      <c r="L936" s="116">
        <f t="shared" si="154"/>
        <v>0</v>
      </c>
      <c r="M936" s="115"/>
      <c r="N936" s="116">
        <f t="shared" si="155"/>
        <v>0</v>
      </c>
      <c r="O936" s="115"/>
      <c r="P936" s="116">
        <f t="shared" si="156"/>
        <v>0</v>
      </c>
      <c r="Q936" s="115"/>
      <c r="R936" s="116">
        <f t="shared" si="157"/>
        <v>0</v>
      </c>
      <c r="S936" s="117">
        <f t="shared" si="158"/>
        <v>0</v>
      </c>
      <c r="T936" s="118">
        <f t="shared" si="159"/>
        <v>0</v>
      </c>
      <c r="U936" s="120"/>
      <c r="V936" s="88"/>
    </row>
    <row r="937" spans="1:22" s="113" customFormat="1" ht="30" hidden="1" customHeight="1">
      <c r="A937" s="128">
        <f>'CONSTRUCTION COST ESTIMATE'!A937</f>
        <v>0</v>
      </c>
      <c r="B937" s="246">
        <f>'CONSTRUCTION COST ESTIMATE'!B937</f>
        <v>628.08099999999797</v>
      </c>
      <c r="C937" s="131" t="str">
        <f>'CONSTRUCTION COST ESTIMATE'!C937</f>
        <v>"ONLY" WORD MARKING (PAINT)</v>
      </c>
      <c r="D937" s="130">
        <f>'CONSTRUCTION COST ESTIMATE'!BA937</f>
        <v>0</v>
      </c>
      <c r="E937" s="114">
        <f>'CONSTRUCTION COST ESTIMATE'!BC937</f>
        <v>0</v>
      </c>
      <c r="F937" s="129" t="str">
        <f>'CONSTRUCTION COST ESTIMATE'!BB937</f>
        <v>EA</v>
      </c>
      <c r="G937" s="115"/>
      <c r="H937" s="116">
        <f t="shared" si="152"/>
        <v>0</v>
      </c>
      <c r="I937" s="115"/>
      <c r="J937" s="116">
        <f t="shared" si="153"/>
        <v>0</v>
      </c>
      <c r="K937" s="115"/>
      <c r="L937" s="116">
        <f t="shared" si="154"/>
        <v>0</v>
      </c>
      <c r="M937" s="115"/>
      <c r="N937" s="116">
        <f t="shared" si="155"/>
        <v>0</v>
      </c>
      <c r="O937" s="115"/>
      <c r="P937" s="116">
        <f t="shared" si="156"/>
        <v>0</v>
      </c>
      <c r="Q937" s="115"/>
      <c r="R937" s="116">
        <f t="shared" si="157"/>
        <v>0</v>
      </c>
      <c r="S937" s="117">
        <f t="shared" si="158"/>
        <v>0</v>
      </c>
      <c r="T937" s="118">
        <f t="shared" si="159"/>
        <v>0</v>
      </c>
      <c r="U937" s="120"/>
      <c r="V937" s="88"/>
    </row>
    <row r="938" spans="1:22" s="113" customFormat="1" ht="30" hidden="1" customHeight="1">
      <c r="A938" s="128">
        <f>'CONSTRUCTION COST ESTIMATE'!A938</f>
        <v>0</v>
      </c>
      <c r="B938" s="246">
        <f>'CONSTRUCTION COST ESTIMATE'!B938</f>
        <v>628.08199999999795</v>
      </c>
      <c r="C938" s="131" t="str">
        <f>'CONSTRUCTION COST ESTIMATE'!C938</f>
        <v>"ONLY" WORD (PAVEMENT MARKING TAPE)</v>
      </c>
      <c r="D938" s="130">
        <f>'CONSTRUCTION COST ESTIMATE'!BA938</f>
        <v>0</v>
      </c>
      <c r="E938" s="114">
        <f>'CONSTRUCTION COST ESTIMATE'!BC938</f>
        <v>0</v>
      </c>
      <c r="F938" s="129" t="str">
        <f>'CONSTRUCTION COST ESTIMATE'!BB938</f>
        <v>EA</v>
      </c>
      <c r="G938" s="115"/>
      <c r="H938" s="116">
        <f t="shared" ref="H938:H1002" si="160">G938*E938</f>
        <v>0</v>
      </c>
      <c r="I938" s="115"/>
      <c r="J938" s="116">
        <f t="shared" ref="J938:J1002" si="161">I938*E938</f>
        <v>0</v>
      </c>
      <c r="K938" s="115"/>
      <c r="L938" s="116">
        <f t="shared" ref="L938:L1002" si="162">K938*E938</f>
        <v>0</v>
      </c>
      <c r="M938" s="115"/>
      <c r="N938" s="116">
        <f t="shared" ref="N938:N1002" si="163">M938*E938</f>
        <v>0</v>
      </c>
      <c r="O938" s="115"/>
      <c r="P938" s="116">
        <f t="shared" ref="P938:P1002" si="164">O938*E938</f>
        <v>0</v>
      </c>
      <c r="Q938" s="115"/>
      <c r="R938" s="116">
        <f t="shared" ref="R938:R1002" si="165">Q938*E938</f>
        <v>0</v>
      </c>
      <c r="S938" s="117">
        <f t="shared" ref="S938:S1002" si="166">G938+I938+K938+M938+O938+Q938</f>
        <v>0</v>
      </c>
      <c r="T938" s="118">
        <f t="shared" ref="T938:T1002" si="167">S938*E938</f>
        <v>0</v>
      </c>
      <c r="U938" s="120"/>
      <c r="V938" s="88"/>
    </row>
    <row r="939" spans="1:22" s="113" customFormat="1" ht="30" hidden="1" customHeight="1">
      <c r="A939" s="128">
        <f>'CONSTRUCTION COST ESTIMATE'!A939</f>
        <v>0</v>
      </c>
      <c r="B939" s="246">
        <f>'CONSTRUCTION COST ESTIMATE'!B939</f>
        <v>628.08299999999804</v>
      </c>
      <c r="C939" s="131" t="str">
        <f>'CONSTRUCTION COST ESTIMATE'!C939</f>
        <v>"HUMP" WORD (PAINT)</v>
      </c>
      <c r="D939" s="130">
        <f>'CONSTRUCTION COST ESTIMATE'!BA939</f>
        <v>0</v>
      </c>
      <c r="E939" s="114">
        <f>'CONSTRUCTION COST ESTIMATE'!BC939</f>
        <v>0</v>
      </c>
      <c r="F939" s="129" t="str">
        <f>'CONSTRUCTION COST ESTIMATE'!BB939</f>
        <v>EA</v>
      </c>
      <c r="G939" s="115"/>
      <c r="H939" s="116">
        <f t="shared" si="160"/>
        <v>0</v>
      </c>
      <c r="I939" s="115"/>
      <c r="J939" s="116">
        <f t="shared" si="161"/>
        <v>0</v>
      </c>
      <c r="K939" s="115"/>
      <c r="L939" s="116">
        <f t="shared" si="162"/>
        <v>0</v>
      </c>
      <c r="M939" s="115"/>
      <c r="N939" s="116">
        <f t="shared" si="163"/>
        <v>0</v>
      </c>
      <c r="O939" s="115"/>
      <c r="P939" s="116">
        <f t="shared" si="164"/>
        <v>0</v>
      </c>
      <c r="Q939" s="115"/>
      <c r="R939" s="116">
        <f t="shared" si="165"/>
        <v>0</v>
      </c>
      <c r="S939" s="117">
        <f t="shared" si="166"/>
        <v>0</v>
      </c>
      <c r="T939" s="118">
        <f t="shared" si="167"/>
        <v>0</v>
      </c>
      <c r="U939" s="120"/>
      <c r="V939" s="88"/>
    </row>
    <row r="940" spans="1:22" s="113" customFormat="1" ht="30" hidden="1" customHeight="1">
      <c r="A940" s="128">
        <f>'CONSTRUCTION COST ESTIMATE'!A940</f>
        <v>0</v>
      </c>
      <c r="B940" s="246">
        <f>'CONSTRUCTION COST ESTIMATE'!B940</f>
        <v>628.08399999999801</v>
      </c>
      <c r="C940" s="131" t="str">
        <f>'CONSTRUCTION COST ESTIMATE'!C940</f>
        <v>"HUMP" WORD (PAVEMENT MARKING TAPE)</v>
      </c>
      <c r="D940" s="130">
        <f>'CONSTRUCTION COST ESTIMATE'!BA940</f>
        <v>0</v>
      </c>
      <c r="E940" s="114">
        <f>'CONSTRUCTION COST ESTIMATE'!BC940</f>
        <v>0</v>
      </c>
      <c r="F940" s="129" t="str">
        <f>'CONSTRUCTION COST ESTIMATE'!BB940</f>
        <v>EA</v>
      </c>
      <c r="G940" s="115"/>
      <c r="H940" s="116">
        <f t="shared" si="160"/>
        <v>0</v>
      </c>
      <c r="I940" s="115"/>
      <c r="J940" s="116">
        <f t="shared" si="161"/>
        <v>0</v>
      </c>
      <c r="K940" s="115"/>
      <c r="L940" s="116">
        <f t="shared" si="162"/>
        <v>0</v>
      </c>
      <c r="M940" s="115"/>
      <c r="N940" s="116">
        <f t="shared" si="163"/>
        <v>0</v>
      </c>
      <c r="O940" s="115"/>
      <c r="P940" s="116">
        <f t="shared" si="164"/>
        <v>0</v>
      </c>
      <c r="Q940" s="115"/>
      <c r="R940" s="116">
        <f t="shared" si="165"/>
        <v>0</v>
      </c>
      <c r="S940" s="117">
        <f t="shared" si="166"/>
        <v>0</v>
      </c>
      <c r="T940" s="118">
        <f t="shared" si="167"/>
        <v>0</v>
      </c>
      <c r="U940" s="120"/>
      <c r="V940" s="88"/>
    </row>
    <row r="941" spans="1:22" s="113" customFormat="1" ht="30" hidden="1" customHeight="1">
      <c r="A941" s="128">
        <f>'CONSTRUCTION COST ESTIMATE'!A941</f>
        <v>0</v>
      </c>
      <c r="B941" s="246">
        <f>'CONSTRUCTION COST ESTIMATE'!B941</f>
        <v>628.08499999999799</v>
      </c>
      <c r="C941" s="131" t="str">
        <f>'CONSTRUCTION COST ESTIMATE'!C941</f>
        <v>"XING" WORD (PAINT)</v>
      </c>
      <c r="D941" s="130">
        <f>'CONSTRUCTION COST ESTIMATE'!BA941</f>
        <v>0</v>
      </c>
      <c r="E941" s="114">
        <f>'CONSTRUCTION COST ESTIMATE'!BC941</f>
        <v>0</v>
      </c>
      <c r="F941" s="129" t="str">
        <f>'CONSTRUCTION COST ESTIMATE'!BB941</f>
        <v>EA</v>
      </c>
      <c r="G941" s="115"/>
      <c r="H941" s="116">
        <f t="shared" si="160"/>
        <v>0</v>
      </c>
      <c r="I941" s="115"/>
      <c r="J941" s="116">
        <f t="shared" si="161"/>
        <v>0</v>
      </c>
      <c r="K941" s="115"/>
      <c r="L941" s="116">
        <f t="shared" si="162"/>
        <v>0</v>
      </c>
      <c r="M941" s="115"/>
      <c r="N941" s="116">
        <f t="shared" si="163"/>
        <v>0</v>
      </c>
      <c r="O941" s="115"/>
      <c r="P941" s="116">
        <f t="shared" si="164"/>
        <v>0</v>
      </c>
      <c r="Q941" s="115"/>
      <c r="R941" s="116">
        <f t="shared" si="165"/>
        <v>0</v>
      </c>
      <c r="S941" s="117">
        <f t="shared" si="166"/>
        <v>0</v>
      </c>
      <c r="T941" s="118">
        <f t="shared" si="167"/>
        <v>0</v>
      </c>
      <c r="U941" s="120"/>
      <c r="V941" s="88"/>
    </row>
    <row r="942" spans="1:22" s="113" customFormat="1" ht="30" hidden="1" customHeight="1">
      <c r="A942" s="128">
        <f>'CONSTRUCTION COST ESTIMATE'!A942</f>
        <v>0</v>
      </c>
      <c r="B942" s="246">
        <f>'CONSTRUCTION COST ESTIMATE'!B942</f>
        <v>628.08599999999797</v>
      </c>
      <c r="C942" s="131" t="str">
        <f>'CONSTRUCTION COST ESTIMATE'!C942</f>
        <v>"XING" WORD (PAVEMENT MARKING TAPE)</v>
      </c>
      <c r="D942" s="130">
        <f>'CONSTRUCTION COST ESTIMATE'!BA942</f>
        <v>0</v>
      </c>
      <c r="E942" s="114">
        <f>'CONSTRUCTION COST ESTIMATE'!BC942</f>
        <v>0</v>
      </c>
      <c r="F942" s="129" t="str">
        <f>'CONSTRUCTION COST ESTIMATE'!BB942</f>
        <v>EA</v>
      </c>
      <c r="G942" s="115"/>
      <c r="H942" s="116">
        <f t="shared" si="160"/>
        <v>0</v>
      </c>
      <c r="I942" s="115"/>
      <c r="J942" s="116">
        <f t="shared" si="161"/>
        <v>0</v>
      </c>
      <c r="K942" s="115"/>
      <c r="L942" s="116">
        <f t="shared" si="162"/>
        <v>0</v>
      </c>
      <c r="M942" s="115"/>
      <c r="N942" s="116">
        <f t="shared" si="163"/>
        <v>0</v>
      </c>
      <c r="O942" s="115"/>
      <c r="P942" s="116">
        <f t="shared" si="164"/>
        <v>0</v>
      </c>
      <c r="Q942" s="115"/>
      <c r="R942" s="116">
        <f t="shared" si="165"/>
        <v>0</v>
      </c>
      <c r="S942" s="117">
        <f t="shared" si="166"/>
        <v>0</v>
      </c>
      <c r="T942" s="118">
        <f t="shared" si="167"/>
        <v>0</v>
      </c>
      <c r="U942" s="120"/>
      <c r="V942" s="88"/>
    </row>
    <row r="943" spans="1:22" s="113" customFormat="1" ht="30" hidden="1" customHeight="1">
      <c r="A943" s="128">
        <f>'CONSTRUCTION COST ESTIMATE'!A943</f>
        <v>0</v>
      </c>
      <c r="B943" s="246">
        <f>'CONSTRUCTION COST ESTIMATE'!B943</f>
        <v>628.08699999999806</v>
      </c>
      <c r="C943" s="131" t="str">
        <f>'CONSTRUCTION COST ESTIMATE'!C943</f>
        <v>"SCHOOL" WORD (PAINT)</v>
      </c>
      <c r="D943" s="130">
        <f>'CONSTRUCTION COST ESTIMATE'!BA943</f>
        <v>0</v>
      </c>
      <c r="E943" s="114">
        <f>'CONSTRUCTION COST ESTIMATE'!BC943</f>
        <v>0</v>
      </c>
      <c r="F943" s="129" t="str">
        <f>'CONSTRUCTION COST ESTIMATE'!BB943</f>
        <v>EA</v>
      </c>
      <c r="G943" s="115"/>
      <c r="H943" s="116">
        <f t="shared" si="160"/>
        <v>0</v>
      </c>
      <c r="I943" s="115"/>
      <c r="J943" s="116">
        <f t="shared" si="161"/>
        <v>0</v>
      </c>
      <c r="K943" s="115"/>
      <c r="L943" s="116">
        <f t="shared" si="162"/>
        <v>0</v>
      </c>
      <c r="M943" s="115"/>
      <c r="N943" s="116">
        <f t="shared" si="163"/>
        <v>0</v>
      </c>
      <c r="O943" s="115"/>
      <c r="P943" s="116">
        <f t="shared" si="164"/>
        <v>0</v>
      </c>
      <c r="Q943" s="115"/>
      <c r="R943" s="116">
        <f t="shared" si="165"/>
        <v>0</v>
      </c>
      <c r="S943" s="117">
        <f t="shared" si="166"/>
        <v>0</v>
      </c>
      <c r="T943" s="118">
        <f t="shared" si="167"/>
        <v>0</v>
      </c>
      <c r="U943" s="120"/>
      <c r="V943" s="88"/>
    </row>
    <row r="944" spans="1:22" s="113" customFormat="1" ht="30" hidden="1" customHeight="1">
      <c r="A944" s="128">
        <f>'CONSTRUCTION COST ESTIMATE'!A944</f>
        <v>0</v>
      </c>
      <c r="B944" s="246">
        <f>'CONSTRUCTION COST ESTIMATE'!B944</f>
        <v>628.08799999999803</v>
      </c>
      <c r="C944" s="131" t="str">
        <f>'CONSTRUCTION COST ESTIMATE'!C944</f>
        <v>"SCHOOL" WORD (PAVEMENT MARKING TAPE)</v>
      </c>
      <c r="D944" s="130">
        <f>'CONSTRUCTION COST ESTIMATE'!BA944</f>
        <v>0</v>
      </c>
      <c r="E944" s="114">
        <f>'CONSTRUCTION COST ESTIMATE'!BC944</f>
        <v>0</v>
      </c>
      <c r="F944" s="129" t="str">
        <f>'CONSTRUCTION COST ESTIMATE'!BB944</f>
        <v>EA</v>
      </c>
      <c r="G944" s="115"/>
      <c r="H944" s="116">
        <f t="shared" si="160"/>
        <v>0</v>
      </c>
      <c r="I944" s="115"/>
      <c r="J944" s="116">
        <f t="shared" si="161"/>
        <v>0</v>
      </c>
      <c r="K944" s="115"/>
      <c r="L944" s="116">
        <f t="shared" si="162"/>
        <v>0</v>
      </c>
      <c r="M944" s="115"/>
      <c r="N944" s="116">
        <f t="shared" si="163"/>
        <v>0</v>
      </c>
      <c r="O944" s="115"/>
      <c r="P944" s="116">
        <f t="shared" si="164"/>
        <v>0</v>
      </c>
      <c r="Q944" s="115"/>
      <c r="R944" s="116">
        <f t="shared" si="165"/>
        <v>0</v>
      </c>
      <c r="S944" s="117">
        <f t="shared" si="166"/>
        <v>0</v>
      </c>
      <c r="T944" s="118">
        <f t="shared" si="167"/>
        <v>0</v>
      </c>
      <c r="U944" s="120"/>
      <c r="V944" s="88"/>
    </row>
    <row r="945" spans="1:22" s="113" customFormat="1" ht="30" hidden="1" customHeight="1">
      <c r="A945" s="128">
        <f>'CONSTRUCTION COST ESTIMATE'!A945</f>
        <v>0</v>
      </c>
      <c r="B945" s="246">
        <f>'CONSTRUCTION COST ESTIMATE'!B945</f>
        <v>628.08899999999801</v>
      </c>
      <c r="C945" s="131" t="str">
        <f>'CONSTRUCTION COST ESTIMATE'!C945</f>
        <v>"STOP" WORD (PAINT)</v>
      </c>
      <c r="D945" s="130">
        <f>'CONSTRUCTION COST ESTIMATE'!BA945</f>
        <v>0</v>
      </c>
      <c r="E945" s="114">
        <f>'CONSTRUCTION COST ESTIMATE'!BC945</f>
        <v>0</v>
      </c>
      <c r="F945" s="129" t="str">
        <f>'CONSTRUCTION COST ESTIMATE'!BB945</f>
        <v>EA</v>
      </c>
      <c r="G945" s="115"/>
      <c r="H945" s="116">
        <f t="shared" si="160"/>
        <v>0</v>
      </c>
      <c r="I945" s="115"/>
      <c r="J945" s="116">
        <f t="shared" si="161"/>
        <v>0</v>
      </c>
      <c r="K945" s="115"/>
      <c r="L945" s="116">
        <f t="shared" si="162"/>
        <v>0</v>
      </c>
      <c r="M945" s="115"/>
      <c r="N945" s="116">
        <f t="shared" si="163"/>
        <v>0</v>
      </c>
      <c r="O945" s="115"/>
      <c r="P945" s="116">
        <f t="shared" si="164"/>
        <v>0</v>
      </c>
      <c r="Q945" s="115"/>
      <c r="R945" s="116">
        <f t="shared" si="165"/>
        <v>0</v>
      </c>
      <c r="S945" s="117">
        <f t="shared" si="166"/>
        <v>0</v>
      </c>
      <c r="T945" s="118">
        <f t="shared" si="167"/>
        <v>0</v>
      </c>
      <c r="U945" s="120"/>
      <c r="V945" s="88"/>
    </row>
    <row r="946" spans="1:22" s="113" customFormat="1" ht="30" hidden="1" customHeight="1">
      <c r="A946" s="128">
        <f>'CONSTRUCTION COST ESTIMATE'!A946</f>
        <v>0</v>
      </c>
      <c r="B946" s="246">
        <f>'CONSTRUCTION COST ESTIMATE'!B946</f>
        <v>628.08999999999799</v>
      </c>
      <c r="C946" s="131" t="str">
        <f>'CONSTRUCTION COST ESTIMATE'!C946</f>
        <v>"STOP" WORD (PAVEMENT MARKING TAPE)</v>
      </c>
      <c r="D946" s="130">
        <f>'CONSTRUCTION COST ESTIMATE'!BA946</f>
        <v>0</v>
      </c>
      <c r="E946" s="114">
        <f>'CONSTRUCTION COST ESTIMATE'!BC946</f>
        <v>0</v>
      </c>
      <c r="F946" s="129" t="str">
        <f>'CONSTRUCTION COST ESTIMATE'!BB946</f>
        <v>EA</v>
      </c>
      <c r="G946" s="115"/>
      <c r="H946" s="116">
        <f t="shared" si="160"/>
        <v>0</v>
      </c>
      <c r="I946" s="115"/>
      <c r="J946" s="116">
        <f t="shared" si="161"/>
        <v>0</v>
      </c>
      <c r="K946" s="115"/>
      <c r="L946" s="116">
        <f t="shared" si="162"/>
        <v>0</v>
      </c>
      <c r="M946" s="115"/>
      <c r="N946" s="116">
        <f t="shared" si="163"/>
        <v>0</v>
      </c>
      <c r="O946" s="115"/>
      <c r="P946" s="116">
        <f t="shared" si="164"/>
        <v>0</v>
      </c>
      <c r="Q946" s="115"/>
      <c r="R946" s="116">
        <f t="shared" si="165"/>
        <v>0</v>
      </c>
      <c r="S946" s="117">
        <f t="shared" si="166"/>
        <v>0</v>
      </c>
      <c r="T946" s="118">
        <f t="shared" si="167"/>
        <v>0</v>
      </c>
      <c r="U946" s="120"/>
      <c r="V946" s="88"/>
    </row>
    <row r="947" spans="1:22" s="113" customFormat="1" ht="30" hidden="1" customHeight="1">
      <c r="A947" s="128">
        <f>'CONSTRUCTION COST ESTIMATE'!A947</f>
        <v>0</v>
      </c>
      <c r="B947" s="246">
        <f>'CONSTRUCTION COST ESTIMATE'!B947</f>
        <v>628.09099999999796</v>
      </c>
      <c r="C947" s="131" t="str">
        <f>'CONSTRUCTION COST ESTIMATE'!C947</f>
        <v>"XX MPH" WORD (PAINT)</v>
      </c>
      <c r="D947" s="130">
        <f>'CONSTRUCTION COST ESTIMATE'!BA947</f>
        <v>0</v>
      </c>
      <c r="E947" s="114">
        <f>'CONSTRUCTION COST ESTIMATE'!BC947</f>
        <v>0</v>
      </c>
      <c r="F947" s="129" t="str">
        <f>'CONSTRUCTION COST ESTIMATE'!BB947</f>
        <v>EA</v>
      </c>
      <c r="G947" s="115"/>
      <c r="H947" s="116">
        <f t="shared" si="160"/>
        <v>0</v>
      </c>
      <c r="I947" s="115"/>
      <c r="J947" s="116">
        <f t="shared" si="161"/>
        <v>0</v>
      </c>
      <c r="K947" s="115"/>
      <c r="L947" s="116">
        <f t="shared" si="162"/>
        <v>0</v>
      </c>
      <c r="M947" s="115"/>
      <c r="N947" s="116">
        <f t="shared" si="163"/>
        <v>0</v>
      </c>
      <c r="O947" s="115"/>
      <c r="P947" s="116">
        <f t="shared" si="164"/>
        <v>0</v>
      </c>
      <c r="Q947" s="115"/>
      <c r="R947" s="116">
        <f t="shared" si="165"/>
        <v>0</v>
      </c>
      <c r="S947" s="117">
        <f t="shared" si="166"/>
        <v>0</v>
      </c>
      <c r="T947" s="118">
        <f t="shared" si="167"/>
        <v>0</v>
      </c>
      <c r="U947" s="120"/>
      <c r="V947" s="88"/>
    </row>
    <row r="948" spans="1:22" s="113" customFormat="1" ht="30" hidden="1" customHeight="1">
      <c r="A948" s="128">
        <f>'CONSTRUCTION COST ESTIMATE'!A948</f>
        <v>0</v>
      </c>
      <c r="B948" s="246">
        <f>'CONSTRUCTION COST ESTIMATE'!B948</f>
        <v>628.09199999999805</v>
      </c>
      <c r="C948" s="131" t="str">
        <f>'CONSTRUCTION COST ESTIMATE'!C948</f>
        <v>"XX MPH" WORD (PAVEMENT MARKING TAPE)</v>
      </c>
      <c r="D948" s="130">
        <f>'CONSTRUCTION COST ESTIMATE'!BA948</f>
        <v>0</v>
      </c>
      <c r="E948" s="114">
        <f>'CONSTRUCTION COST ESTIMATE'!BC948</f>
        <v>0</v>
      </c>
      <c r="F948" s="129" t="str">
        <f>'CONSTRUCTION COST ESTIMATE'!BB948</f>
        <v>EA</v>
      </c>
      <c r="G948" s="115"/>
      <c r="H948" s="116">
        <f t="shared" si="160"/>
        <v>0</v>
      </c>
      <c r="I948" s="115"/>
      <c r="J948" s="116">
        <f t="shared" si="161"/>
        <v>0</v>
      </c>
      <c r="K948" s="115"/>
      <c r="L948" s="116">
        <f t="shared" si="162"/>
        <v>0</v>
      </c>
      <c r="M948" s="115"/>
      <c r="N948" s="116">
        <f t="shared" si="163"/>
        <v>0</v>
      </c>
      <c r="O948" s="115"/>
      <c r="P948" s="116">
        <f t="shared" si="164"/>
        <v>0</v>
      </c>
      <c r="Q948" s="115"/>
      <c r="R948" s="116">
        <f t="shared" si="165"/>
        <v>0</v>
      </c>
      <c r="S948" s="117">
        <f t="shared" si="166"/>
        <v>0</v>
      </c>
      <c r="T948" s="118">
        <f t="shared" si="167"/>
        <v>0</v>
      </c>
      <c r="U948" s="120"/>
      <c r="V948" s="88"/>
    </row>
    <row r="949" spans="1:22" s="113" customFormat="1" ht="30" hidden="1" customHeight="1">
      <c r="A949" s="128">
        <f>'CONSTRUCTION COST ESTIMATE'!A949</f>
        <v>0</v>
      </c>
      <c r="B949" s="246">
        <f>'CONSTRUCTION COST ESTIMATE'!B949</f>
        <v>628.09299999999803</v>
      </c>
      <c r="C949" s="131" t="str">
        <f>'CONSTRUCTION COST ESTIMATE'!C949</f>
        <v>"YIELD" WORD (PAINT)</v>
      </c>
      <c r="D949" s="130">
        <f>'CONSTRUCTION COST ESTIMATE'!BA949</f>
        <v>0</v>
      </c>
      <c r="E949" s="114">
        <f>'CONSTRUCTION COST ESTIMATE'!BC949</f>
        <v>0</v>
      </c>
      <c r="F949" s="129" t="str">
        <f>'CONSTRUCTION COST ESTIMATE'!BB949</f>
        <v>EA</v>
      </c>
      <c r="G949" s="115"/>
      <c r="H949" s="116">
        <f t="shared" si="160"/>
        <v>0</v>
      </c>
      <c r="I949" s="115"/>
      <c r="J949" s="116">
        <f t="shared" si="161"/>
        <v>0</v>
      </c>
      <c r="K949" s="115"/>
      <c r="L949" s="116">
        <f t="shared" si="162"/>
        <v>0</v>
      </c>
      <c r="M949" s="115"/>
      <c r="N949" s="116">
        <f t="shared" si="163"/>
        <v>0</v>
      </c>
      <c r="O949" s="115"/>
      <c r="P949" s="116">
        <f t="shared" si="164"/>
        <v>0</v>
      </c>
      <c r="Q949" s="115"/>
      <c r="R949" s="116">
        <f t="shared" si="165"/>
        <v>0</v>
      </c>
      <c r="S949" s="117">
        <f t="shared" si="166"/>
        <v>0</v>
      </c>
      <c r="T949" s="118">
        <f t="shared" si="167"/>
        <v>0</v>
      </c>
      <c r="U949" s="120"/>
      <c r="V949" s="88"/>
    </row>
    <row r="950" spans="1:22" s="113" customFormat="1" ht="30" hidden="1" customHeight="1">
      <c r="A950" s="128">
        <f>'CONSTRUCTION COST ESTIMATE'!A950</f>
        <v>0</v>
      </c>
      <c r="B950" s="246">
        <f>'CONSTRUCTION COST ESTIMATE'!B950</f>
        <v>628.093999999998</v>
      </c>
      <c r="C950" s="131" t="str">
        <f>'CONSTRUCTION COST ESTIMATE'!C950</f>
        <v>"YIELD" WORD (PAVEMENT MARKING TAPE)</v>
      </c>
      <c r="D950" s="130">
        <f>'CONSTRUCTION COST ESTIMATE'!BA950</f>
        <v>0</v>
      </c>
      <c r="E950" s="114">
        <f>'CONSTRUCTION COST ESTIMATE'!BC950</f>
        <v>0</v>
      </c>
      <c r="F950" s="129" t="str">
        <f>'CONSTRUCTION COST ESTIMATE'!BB950</f>
        <v>EA</v>
      </c>
      <c r="G950" s="115"/>
      <c r="H950" s="116">
        <f t="shared" si="160"/>
        <v>0</v>
      </c>
      <c r="I950" s="115"/>
      <c r="J950" s="116">
        <f t="shared" si="161"/>
        <v>0</v>
      </c>
      <c r="K950" s="115"/>
      <c r="L950" s="116">
        <f t="shared" si="162"/>
        <v>0</v>
      </c>
      <c r="M950" s="115"/>
      <c r="N950" s="116">
        <f t="shared" si="163"/>
        <v>0</v>
      </c>
      <c r="O950" s="115"/>
      <c r="P950" s="116">
        <f t="shared" si="164"/>
        <v>0</v>
      </c>
      <c r="Q950" s="115"/>
      <c r="R950" s="116">
        <f t="shared" si="165"/>
        <v>0</v>
      </c>
      <c r="S950" s="117">
        <f t="shared" si="166"/>
        <v>0</v>
      </c>
      <c r="T950" s="118">
        <f t="shared" si="167"/>
        <v>0</v>
      </c>
      <c r="U950" s="120"/>
      <c r="V950" s="88"/>
    </row>
    <row r="951" spans="1:22" s="113" customFormat="1" ht="30" hidden="1" customHeight="1">
      <c r="A951" s="128">
        <f>'CONSTRUCTION COST ESTIMATE'!A951</f>
        <v>0</v>
      </c>
      <c r="B951" s="246">
        <f>'CONSTRUCTION COST ESTIMATE'!B951</f>
        <v>628.09499999999798</v>
      </c>
      <c r="C951" s="131" t="str">
        <f>'CONSTRUCTION COST ESTIMATE'!C951</f>
        <v>"BUSES" WORD (PAINT)</v>
      </c>
      <c r="D951" s="130">
        <f>'CONSTRUCTION COST ESTIMATE'!BA951</f>
        <v>0</v>
      </c>
      <c r="E951" s="114">
        <f>'CONSTRUCTION COST ESTIMATE'!BC951</f>
        <v>0</v>
      </c>
      <c r="F951" s="129" t="str">
        <f>'CONSTRUCTION COST ESTIMATE'!BB951</f>
        <v>EA</v>
      </c>
      <c r="G951" s="115"/>
      <c r="H951" s="116">
        <f t="shared" si="160"/>
        <v>0</v>
      </c>
      <c r="I951" s="115"/>
      <c r="J951" s="116">
        <f t="shared" si="161"/>
        <v>0</v>
      </c>
      <c r="K951" s="115"/>
      <c r="L951" s="116">
        <f t="shared" si="162"/>
        <v>0</v>
      </c>
      <c r="M951" s="115"/>
      <c r="N951" s="116">
        <f t="shared" si="163"/>
        <v>0</v>
      </c>
      <c r="O951" s="115"/>
      <c r="P951" s="116">
        <f t="shared" si="164"/>
        <v>0</v>
      </c>
      <c r="Q951" s="115"/>
      <c r="R951" s="116">
        <f t="shared" si="165"/>
        <v>0</v>
      </c>
      <c r="S951" s="117">
        <f t="shared" si="166"/>
        <v>0</v>
      </c>
      <c r="T951" s="118">
        <f t="shared" si="167"/>
        <v>0</v>
      </c>
      <c r="U951" s="120"/>
      <c r="V951" s="88"/>
    </row>
    <row r="952" spans="1:22" s="113" customFormat="1" ht="30" hidden="1" customHeight="1">
      <c r="A952" s="128">
        <f>'CONSTRUCTION COST ESTIMATE'!A952</f>
        <v>0</v>
      </c>
      <c r="B952" s="246">
        <f>'CONSTRUCTION COST ESTIMATE'!B952</f>
        <v>628.09599999999796</v>
      </c>
      <c r="C952" s="131" t="str">
        <f>'CONSTRUCTION COST ESTIMATE'!C952</f>
        <v>"BUSES" WORD (PAVEMENT MARKING TAPE)</v>
      </c>
      <c r="D952" s="130">
        <f>'CONSTRUCTION COST ESTIMATE'!BA952</f>
        <v>0</v>
      </c>
      <c r="E952" s="114">
        <f>'CONSTRUCTION COST ESTIMATE'!BC952</f>
        <v>0</v>
      </c>
      <c r="F952" s="129" t="str">
        <f>'CONSTRUCTION COST ESTIMATE'!BB952</f>
        <v>EA</v>
      </c>
      <c r="G952" s="115"/>
      <c r="H952" s="116">
        <f t="shared" si="160"/>
        <v>0</v>
      </c>
      <c r="I952" s="115"/>
      <c r="J952" s="116">
        <f t="shared" si="161"/>
        <v>0</v>
      </c>
      <c r="K952" s="115"/>
      <c r="L952" s="116">
        <f t="shared" si="162"/>
        <v>0</v>
      </c>
      <c r="M952" s="115"/>
      <c r="N952" s="116">
        <f t="shared" si="163"/>
        <v>0</v>
      </c>
      <c r="O952" s="115"/>
      <c r="P952" s="116">
        <f t="shared" si="164"/>
        <v>0</v>
      </c>
      <c r="Q952" s="115"/>
      <c r="R952" s="116">
        <f t="shared" si="165"/>
        <v>0</v>
      </c>
      <c r="S952" s="117">
        <f t="shared" si="166"/>
        <v>0</v>
      </c>
      <c r="T952" s="118">
        <f t="shared" si="167"/>
        <v>0</v>
      </c>
      <c r="U952" s="120"/>
      <c r="V952" s="88"/>
    </row>
    <row r="953" spans="1:22" s="113" customFormat="1" ht="30" hidden="1" customHeight="1">
      <c r="A953" s="128">
        <f>'CONSTRUCTION COST ESTIMATE'!A953</f>
        <v>0</v>
      </c>
      <c r="B953" s="246">
        <f>'CONSTRUCTION COST ESTIMATE'!B953</f>
        <v>628.09699999999805</v>
      </c>
      <c r="C953" s="131" t="str">
        <f>'CONSTRUCTION COST ESTIMATE'!C953</f>
        <v>ACCESSIBILITY PARKING SPACE MARKING SYMBOL (PAINT)</v>
      </c>
      <c r="D953" s="130">
        <f>'CONSTRUCTION COST ESTIMATE'!BA953</f>
        <v>0</v>
      </c>
      <c r="E953" s="114">
        <f>'CONSTRUCTION COST ESTIMATE'!BC953</f>
        <v>0</v>
      </c>
      <c r="F953" s="129" t="str">
        <f>'CONSTRUCTION COST ESTIMATE'!BB953</f>
        <v>EA</v>
      </c>
      <c r="G953" s="115"/>
      <c r="H953" s="116">
        <f t="shared" si="160"/>
        <v>0</v>
      </c>
      <c r="I953" s="115"/>
      <c r="J953" s="116">
        <f t="shared" si="161"/>
        <v>0</v>
      </c>
      <c r="K953" s="115"/>
      <c r="L953" s="116">
        <f t="shared" si="162"/>
        <v>0</v>
      </c>
      <c r="M953" s="115"/>
      <c r="N953" s="116">
        <f t="shared" si="163"/>
        <v>0</v>
      </c>
      <c r="O953" s="115"/>
      <c r="P953" s="116">
        <f t="shared" si="164"/>
        <v>0</v>
      </c>
      <c r="Q953" s="115"/>
      <c r="R953" s="116">
        <f t="shared" si="165"/>
        <v>0</v>
      </c>
      <c r="S953" s="117">
        <f t="shared" si="166"/>
        <v>0</v>
      </c>
      <c r="T953" s="118">
        <f t="shared" si="167"/>
        <v>0</v>
      </c>
      <c r="U953" s="120"/>
      <c r="V953" s="88"/>
    </row>
    <row r="954" spans="1:22" s="113" customFormat="1" ht="30" hidden="1" customHeight="1">
      <c r="A954" s="128">
        <f>'CONSTRUCTION COST ESTIMATE'!A954</f>
        <v>0</v>
      </c>
      <c r="B954" s="246">
        <f>'CONSTRUCTION COST ESTIMATE'!B954</f>
        <v>628.09799999999802</v>
      </c>
      <c r="C954" s="131" t="str">
        <f>'CONSTRUCTION COST ESTIMATE'!C954</f>
        <v>ACCESSIBILITY PARKING SPACE MARKING SYMBOL (PAVEMENT MARKING TAPE)</v>
      </c>
      <c r="D954" s="130">
        <f>'CONSTRUCTION COST ESTIMATE'!BA954</f>
        <v>0</v>
      </c>
      <c r="E954" s="114">
        <f>'CONSTRUCTION COST ESTIMATE'!BC954</f>
        <v>0</v>
      </c>
      <c r="F954" s="129" t="str">
        <f>'CONSTRUCTION COST ESTIMATE'!BB954</f>
        <v>EA</v>
      </c>
      <c r="G954" s="115"/>
      <c r="H954" s="116">
        <f t="shared" si="160"/>
        <v>0</v>
      </c>
      <c r="I954" s="115"/>
      <c r="J954" s="116">
        <f t="shared" si="161"/>
        <v>0</v>
      </c>
      <c r="K954" s="115"/>
      <c r="L954" s="116">
        <f t="shared" si="162"/>
        <v>0</v>
      </c>
      <c r="M954" s="115"/>
      <c r="N954" s="116">
        <f t="shared" si="163"/>
        <v>0</v>
      </c>
      <c r="O954" s="115"/>
      <c r="P954" s="116">
        <f t="shared" si="164"/>
        <v>0</v>
      </c>
      <c r="Q954" s="115"/>
      <c r="R954" s="116">
        <f t="shared" si="165"/>
        <v>0</v>
      </c>
      <c r="S954" s="117">
        <f t="shared" si="166"/>
        <v>0</v>
      </c>
      <c r="T954" s="118">
        <f t="shared" si="167"/>
        <v>0</v>
      </c>
      <c r="U954" s="120"/>
      <c r="V954" s="88"/>
    </row>
    <row r="955" spans="1:22" s="113" customFormat="1" ht="30" hidden="1" customHeight="1">
      <c r="A955" s="128">
        <f>'CONSTRUCTION COST ESTIMATE'!A955</f>
        <v>0</v>
      </c>
      <c r="B955" s="246">
        <f>'CONSTRUCTION COST ESTIMATE'!B955</f>
        <v>628.098999999998</v>
      </c>
      <c r="C955" s="131" t="str">
        <f>'CONSTRUCTION COST ESTIMATE'!C955</f>
        <v>PAVEMENT LEGEND (PAINT)</v>
      </c>
      <c r="D955" s="130">
        <f>'CONSTRUCTION COST ESTIMATE'!BA955</f>
        <v>0</v>
      </c>
      <c r="E955" s="114">
        <f>'CONSTRUCTION COST ESTIMATE'!BC955</f>
        <v>0</v>
      </c>
      <c r="F955" s="129" t="str">
        <f>'CONSTRUCTION COST ESTIMATE'!BB955</f>
        <v>EA</v>
      </c>
      <c r="G955" s="115"/>
      <c r="H955" s="116">
        <f t="shared" si="160"/>
        <v>0</v>
      </c>
      <c r="I955" s="115"/>
      <c r="J955" s="116">
        <f t="shared" si="161"/>
        <v>0</v>
      </c>
      <c r="K955" s="115"/>
      <c r="L955" s="116">
        <f t="shared" si="162"/>
        <v>0</v>
      </c>
      <c r="M955" s="115"/>
      <c r="N955" s="116">
        <f t="shared" si="163"/>
        <v>0</v>
      </c>
      <c r="O955" s="115"/>
      <c r="P955" s="116">
        <f t="shared" si="164"/>
        <v>0</v>
      </c>
      <c r="Q955" s="115"/>
      <c r="R955" s="116">
        <f t="shared" si="165"/>
        <v>0</v>
      </c>
      <c r="S955" s="117">
        <f t="shared" si="166"/>
        <v>0</v>
      </c>
      <c r="T955" s="118">
        <f t="shared" si="167"/>
        <v>0</v>
      </c>
      <c r="U955" s="120"/>
      <c r="V955" s="88"/>
    </row>
    <row r="956" spans="1:22" s="113" customFormat="1" ht="30" hidden="1" customHeight="1">
      <c r="A956" s="128">
        <f>'CONSTRUCTION COST ESTIMATE'!A956</f>
        <v>0</v>
      </c>
      <c r="B956" s="246">
        <f>'CONSTRUCTION COST ESTIMATE'!B956</f>
        <v>628.09999999999798</v>
      </c>
      <c r="C956" s="131" t="str">
        <f>'CONSTRUCTION COST ESTIMATE'!C956</f>
        <v>PAVEMENT LEGEND (PAVEMENT MARKING TAPE)</v>
      </c>
      <c r="D956" s="130">
        <f>'CONSTRUCTION COST ESTIMATE'!BA956</f>
        <v>0</v>
      </c>
      <c r="E956" s="114">
        <f>'CONSTRUCTION COST ESTIMATE'!BC956</f>
        <v>0</v>
      </c>
      <c r="F956" s="129" t="str">
        <f>'CONSTRUCTION COST ESTIMATE'!BB956</f>
        <v>EA</v>
      </c>
      <c r="G956" s="115"/>
      <c r="H956" s="116">
        <f t="shared" si="160"/>
        <v>0</v>
      </c>
      <c r="I956" s="115"/>
      <c r="J956" s="116">
        <f t="shared" si="161"/>
        <v>0</v>
      </c>
      <c r="K956" s="115"/>
      <c r="L956" s="116">
        <f t="shared" si="162"/>
        <v>0</v>
      </c>
      <c r="M956" s="115"/>
      <c r="N956" s="116">
        <f t="shared" si="163"/>
        <v>0</v>
      </c>
      <c r="O956" s="115"/>
      <c r="P956" s="116">
        <f t="shared" si="164"/>
        <v>0</v>
      </c>
      <c r="Q956" s="115"/>
      <c r="R956" s="116">
        <f t="shared" si="165"/>
        <v>0</v>
      </c>
      <c r="S956" s="117">
        <f t="shared" si="166"/>
        <v>0</v>
      </c>
      <c r="T956" s="118">
        <f t="shared" si="167"/>
        <v>0</v>
      </c>
      <c r="U956" s="120"/>
      <c r="V956" s="88"/>
    </row>
    <row r="957" spans="1:22" s="113" customFormat="1" ht="30" hidden="1" customHeight="1">
      <c r="A957" s="128">
        <f>'CONSTRUCTION COST ESTIMATE'!A957</f>
        <v>0</v>
      </c>
      <c r="B957" s="246">
        <f>'CONSTRUCTION COST ESTIMATE'!B957</f>
        <v>628.10099999999795</v>
      </c>
      <c r="C957" s="131" t="str">
        <f>'CONSTRUCTION COST ESTIMATE'!C957</f>
        <v>TEMPORARY STRIPING</v>
      </c>
      <c r="D957" s="130">
        <f>'CONSTRUCTION COST ESTIMATE'!BA957</f>
        <v>0</v>
      </c>
      <c r="E957" s="114">
        <f>'CONSTRUCTION COST ESTIMATE'!BC957</f>
        <v>0</v>
      </c>
      <c r="F957" s="129" t="str">
        <f>'CONSTRUCTION COST ESTIMATE'!BB957</f>
        <v>LF</v>
      </c>
      <c r="G957" s="115"/>
      <c r="H957" s="116">
        <f t="shared" si="160"/>
        <v>0</v>
      </c>
      <c r="I957" s="115"/>
      <c r="J957" s="116">
        <f t="shared" si="161"/>
        <v>0</v>
      </c>
      <c r="K957" s="115"/>
      <c r="L957" s="116">
        <f t="shared" si="162"/>
        <v>0</v>
      </c>
      <c r="M957" s="115"/>
      <c r="N957" s="116">
        <f t="shared" si="163"/>
        <v>0</v>
      </c>
      <c r="O957" s="115"/>
      <c r="P957" s="116">
        <f t="shared" si="164"/>
        <v>0</v>
      </c>
      <c r="Q957" s="115"/>
      <c r="R957" s="116">
        <f t="shared" si="165"/>
        <v>0</v>
      </c>
      <c r="S957" s="117">
        <f t="shared" si="166"/>
        <v>0</v>
      </c>
      <c r="T957" s="118">
        <f t="shared" si="167"/>
        <v>0</v>
      </c>
      <c r="U957" s="120"/>
      <c r="V957" s="88"/>
    </row>
    <row r="958" spans="1:22" s="113" customFormat="1" ht="30" hidden="1" customHeight="1">
      <c r="A958" s="128">
        <f>'CONSTRUCTION COST ESTIMATE'!A958</f>
        <v>0</v>
      </c>
      <c r="B958" s="246">
        <f>'CONSTRUCTION COST ESTIMATE'!B958</f>
        <v>628.10199999999804</v>
      </c>
      <c r="C958" s="131" t="str">
        <f>'CONSTRUCTION COST ESTIMATE'!C958</f>
        <v>REFLECTIVE WHITE CURB PAINT</v>
      </c>
      <c r="D958" s="130">
        <f>'CONSTRUCTION COST ESTIMATE'!BA958</f>
        <v>0</v>
      </c>
      <c r="E958" s="114">
        <f>'CONSTRUCTION COST ESTIMATE'!BC958</f>
        <v>0</v>
      </c>
      <c r="F958" s="129" t="str">
        <f>'CONSTRUCTION COST ESTIMATE'!BB958</f>
        <v>SF</v>
      </c>
      <c r="G958" s="115"/>
      <c r="H958" s="116">
        <f t="shared" si="160"/>
        <v>0</v>
      </c>
      <c r="I958" s="115"/>
      <c r="J958" s="116">
        <f t="shared" si="161"/>
        <v>0</v>
      </c>
      <c r="K958" s="115"/>
      <c r="L958" s="116">
        <f t="shared" si="162"/>
        <v>0</v>
      </c>
      <c r="M958" s="115"/>
      <c r="N958" s="116">
        <f t="shared" si="163"/>
        <v>0</v>
      </c>
      <c r="O958" s="115"/>
      <c r="P958" s="116">
        <f t="shared" si="164"/>
        <v>0</v>
      </c>
      <c r="Q958" s="115"/>
      <c r="R958" s="116">
        <f t="shared" si="165"/>
        <v>0</v>
      </c>
      <c r="S958" s="117">
        <f t="shared" si="166"/>
        <v>0</v>
      </c>
      <c r="T958" s="118">
        <f t="shared" si="167"/>
        <v>0</v>
      </c>
      <c r="U958" s="120"/>
      <c r="V958" s="88"/>
    </row>
    <row r="959" spans="1:22" s="113" customFormat="1" ht="30" hidden="1" customHeight="1">
      <c r="A959" s="128">
        <f>'CONSTRUCTION COST ESTIMATE'!A959</f>
        <v>0</v>
      </c>
      <c r="B959" s="246">
        <f>'CONSTRUCTION COST ESTIMATE'!B959</f>
        <v>628.10299999999802</v>
      </c>
      <c r="C959" s="131" t="str">
        <f>'CONSTRUCTION COST ESTIMATE'!C959</f>
        <v>REFLECTIVE YELLOW CURB PAINT</v>
      </c>
      <c r="D959" s="130">
        <f>'CONSTRUCTION COST ESTIMATE'!BA959</f>
        <v>0</v>
      </c>
      <c r="E959" s="114">
        <f>'CONSTRUCTION COST ESTIMATE'!BC959</f>
        <v>0</v>
      </c>
      <c r="F959" s="129" t="str">
        <f>'CONSTRUCTION COST ESTIMATE'!BB959</f>
        <v>SF</v>
      </c>
      <c r="G959" s="115"/>
      <c r="H959" s="116">
        <f t="shared" si="160"/>
        <v>0</v>
      </c>
      <c r="I959" s="115"/>
      <c r="J959" s="116">
        <f t="shared" si="161"/>
        <v>0</v>
      </c>
      <c r="K959" s="115"/>
      <c r="L959" s="116">
        <f t="shared" si="162"/>
        <v>0</v>
      </c>
      <c r="M959" s="115"/>
      <c r="N959" s="116">
        <f t="shared" si="163"/>
        <v>0</v>
      </c>
      <c r="O959" s="115"/>
      <c r="P959" s="116">
        <f t="shared" si="164"/>
        <v>0</v>
      </c>
      <c r="Q959" s="115"/>
      <c r="R959" s="116">
        <f t="shared" si="165"/>
        <v>0</v>
      </c>
      <c r="S959" s="117">
        <f t="shared" si="166"/>
        <v>0</v>
      </c>
      <c r="T959" s="118">
        <f t="shared" si="167"/>
        <v>0</v>
      </c>
      <c r="U959" s="120"/>
      <c r="V959" s="88"/>
    </row>
    <row r="960" spans="1:22" s="113" customFormat="1" ht="30" hidden="1" customHeight="1">
      <c r="A960" s="128">
        <f>'CONSTRUCTION COST ESTIMATE'!A960</f>
        <v>0</v>
      </c>
      <c r="B960" s="246">
        <f>'CONSTRUCTION COST ESTIMATE'!B960</f>
        <v>628.103999999998</v>
      </c>
      <c r="C960" s="131" t="str">
        <f>'CONSTRUCTION COST ESTIMATE'!C960</f>
        <v>NON-REFLECTIVE CURB PAINT (SPECIFY COLOR)</v>
      </c>
      <c r="D960" s="130">
        <f>'CONSTRUCTION COST ESTIMATE'!BA960</f>
        <v>0</v>
      </c>
      <c r="E960" s="114">
        <f>'CONSTRUCTION COST ESTIMATE'!BC960</f>
        <v>0</v>
      </c>
      <c r="F960" s="129" t="str">
        <f>'CONSTRUCTION COST ESTIMATE'!BB960</f>
        <v>SF</v>
      </c>
      <c r="G960" s="115"/>
      <c r="H960" s="116">
        <f t="shared" si="160"/>
        <v>0</v>
      </c>
      <c r="I960" s="115"/>
      <c r="J960" s="116">
        <f t="shared" si="161"/>
        <v>0</v>
      </c>
      <c r="K960" s="115"/>
      <c r="L960" s="116">
        <f t="shared" si="162"/>
        <v>0</v>
      </c>
      <c r="M960" s="115"/>
      <c r="N960" s="116">
        <f t="shared" si="163"/>
        <v>0</v>
      </c>
      <c r="O960" s="115"/>
      <c r="P960" s="116">
        <f t="shared" si="164"/>
        <v>0</v>
      </c>
      <c r="Q960" s="115"/>
      <c r="R960" s="116">
        <f t="shared" si="165"/>
        <v>0</v>
      </c>
      <c r="S960" s="117">
        <f t="shared" si="166"/>
        <v>0</v>
      </c>
      <c r="T960" s="118">
        <f t="shared" si="167"/>
        <v>0</v>
      </c>
      <c r="U960" s="120"/>
      <c r="V960" s="88"/>
    </row>
    <row r="961" spans="1:22" s="113" customFormat="1" ht="30" hidden="1" customHeight="1">
      <c r="A961" s="128">
        <f>'CONSTRUCTION COST ESTIMATE'!A961</f>
        <v>0</v>
      </c>
      <c r="B961" s="246">
        <f>'CONSTRUCTION COST ESTIMATE'!B961</f>
        <v>628.10499999999797</v>
      </c>
      <c r="C961" s="131" t="str">
        <f>'CONSTRUCTION COST ESTIMATE'!C961</f>
        <v>REFLECTIVE WHITE MEDIAN PAINT</v>
      </c>
      <c r="D961" s="130">
        <f>'CONSTRUCTION COST ESTIMATE'!BA961</f>
        <v>0</v>
      </c>
      <c r="E961" s="114">
        <f>'CONSTRUCTION COST ESTIMATE'!BC961</f>
        <v>0</v>
      </c>
      <c r="F961" s="129" t="str">
        <f>'CONSTRUCTION COST ESTIMATE'!BB961</f>
        <v>SF</v>
      </c>
      <c r="G961" s="115"/>
      <c r="H961" s="116">
        <f t="shared" si="160"/>
        <v>0</v>
      </c>
      <c r="I961" s="115"/>
      <c r="J961" s="116">
        <f t="shared" si="161"/>
        <v>0</v>
      </c>
      <c r="K961" s="115"/>
      <c r="L961" s="116">
        <f t="shared" si="162"/>
        <v>0</v>
      </c>
      <c r="M961" s="115"/>
      <c r="N961" s="116">
        <f t="shared" si="163"/>
        <v>0</v>
      </c>
      <c r="O961" s="115"/>
      <c r="P961" s="116">
        <f t="shared" si="164"/>
        <v>0</v>
      </c>
      <c r="Q961" s="115"/>
      <c r="R961" s="116">
        <f t="shared" si="165"/>
        <v>0</v>
      </c>
      <c r="S961" s="117">
        <f t="shared" si="166"/>
        <v>0</v>
      </c>
      <c r="T961" s="118">
        <f t="shared" si="167"/>
        <v>0</v>
      </c>
      <c r="U961" s="120"/>
      <c r="V961" s="88"/>
    </row>
    <row r="962" spans="1:22" s="113" customFormat="1" ht="30" hidden="1" customHeight="1">
      <c r="A962" s="128">
        <f>'CONSTRUCTION COST ESTIMATE'!A962</f>
        <v>0</v>
      </c>
      <c r="B962" s="246">
        <f>'CONSTRUCTION COST ESTIMATE'!B962</f>
        <v>628.10599999999704</v>
      </c>
      <c r="C962" s="131" t="str">
        <f>'CONSTRUCTION COST ESTIMATE'!C962</f>
        <v>REFLECTIVE YELLOW MEDIAN PAINT</v>
      </c>
      <c r="D962" s="130">
        <f>'CONSTRUCTION COST ESTIMATE'!BA962</f>
        <v>0</v>
      </c>
      <c r="E962" s="114">
        <f>'CONSTRUCTION COST ESTIMATE'!BC962</f>
        <v>0</v>
      </c>
      <c r="F962" s="129" t="str">
        <f>'CONSTRUCTION COST ESTIMATE'!BB962</f>
        <v>SF</v>
      </c>
      <c r="G962" s="115"/>
      <c r="H962" s="116">
        <f t="shared" si="160"/>
        <v>0</v>
      </c>
      <c r="I962" s="115"/>
      <c r="J962" s="116">
        <f t="shared" si="161"/>
        <v>0</v>
      </c>
      <c r="K962" s="115"/>
      <c r="L962" s="116">
        <f t="shared" si="162"/>
        <v>0</v>
      </c>
      <c r="M962" s="115"/>
      <c r="N962" s="116">
        <f t="shared" si="163"/>
        <v>0</v>
      </c>
      <c r="O962" s="115"/>
      <c r="P962" s="116">
        <f t="shared" si="164"/>
        <v>0</v>
      </c>
      <c r="Q962" s="115"/>
      <c r="R962" s="116">
        <f t="shared" si="165"/>
        <v>0</v>
      </c>
      <c r="S962" s="117">
        <f t="shared" si="166"/>
        <v>0</v>
      </c>
      <c r="T962" s="118">
        <f t="shared" si="167"/>
        <v>0</v>
      </c>
      <c r="U962" s="120"/>
      <c r="V962" s="88"/>
    </row>
    <row r="963" spans="1:22" s="113" customFormat="1" ht="30" hidden="1" customHeight="1">
      <c r="A963" s="128">
        <f>'CONSTRUCTION COST ESTIMATE'!A963</f>
        <v>0</v>
      </c>
      <c r="B963" s="246">
        <f>'CONSTRUCTION COST ESTIMATE'!B963</f>
        <v>628.10699999999702</v>
      </c>
      <c r="C963" s="131" t="str">
        <f>'CONSTRUCTION COST ESTIMATE'!C963</f>
        <v>REFLECTIVE WHITE MEDIAN NOSE PAINT WITH REFLECTIVE WHITE PAVEMENT MARKERS</v>
      </c>
      <c r="D963" s="130">
        <f>'CONSTRUCTION COST ESTIMATE'!BA963</f>
        <v>0</v>
      </c>
      <c r="E963" s="114">
        <f>'CONSTRUCTION COST ESTIMATE'!BC963</f>
        <v>0</v>
      </c>
      <c r="F963" s="129" t="str">
        <f>'CONSTRUCTION COST ESTIMATE'!BB963</f>
        <v>SF</v>
      </c>
      <c r="G963" s="115"/>
      <c r="H963" s="116">
        <f t="shared" si="160"/>
        <v>0</v>
      </c>
      <c r="I963" s="115"/>
      <c r="J963" s="116">
        <f t="shared" si="161"/>
        <v>0</v>
      </c>
      <c r="K963" s="115"/>
      <c r="L963" s="116">
        <f t="shared" si="162"/>
        <v>0</v>
      </c>
      <c r="M963" s="115"/>
      <c r="N963" s="116">
        <f t="shared" si="163"/>
        <v>0</v>
      </c>
      <c r="O963" s="115"/>
      <c r="P963" s="116">
        <f t="shared" si="164"/>
        <v>0</v>
      </c>
      <c r="Q963" s="115"/>
      <c r="R963" s="116">
        <f t="shared" si="165"/>
        <v>0</v>
      </c>
      <c r="S963" s="117">
        <f t="shared" si="166"/>
        <v>0</v>
      </c>
      <c r="T963" s="118">
        <f t="shared" si="167"/>
        <v>0</v>
      </c>
      <c r="U963" s="120"/>
      <c r="V963" s="88"/>
    </row>
    <row r="964" spans="1:22" s="113" customFormat="1" ht="30" hidden="1" customHeight="1">
      <c r="A964" s="128">
        <f>'CONSTRUCTION COST ESTIMATE'!A964</f>
        <v>0</v>
      </c>
      <c r="B964" s="246">
        <f>'CONSTRUCTION COST ESTIMATE'!B964</f>
        <v>628.10799999999699</v>
      </c>
      <c r="C964" s="131" t="str">
        <f>'CONSTRUCTION COST ESTIMATE'!C964</f>
        <v>REFLECTIVE YELLOW MEDIAN NOSE PAINT WITH REFLECTIVE YELLOW PAVEMENT MARKERS</v>
      </c>
      <c r="D964" s="130">
        <f>'CONSTRUCTION COST ESTIMATE'!BA964</f>
        <v>0</v>
      </c>
      <c r="E964" s="114">
        <f>'CONSTRUCTION COST ESTIMATE'!BC964</f>
        <v>0</v>
      </c>
      <c r="F964" s="129" t="str">
        <f>'CONSTRUCTION COST ESTIMATE'!BB964</f>
        <v>SF</v>
      </c>
      <c r="G964" s="115"/>
      <c r="H964" s="116">
        <f t="shared" si="160"/>
        <v>0</v>
      </c>
      <c r="I964" s="115"/>
      <c r="J964" s="116">
        <f t="shared" si="161"/>
        <v>0</v>
      </c>
      <c r="K964" s="115"/>
      <c r="L964" s="116">
        <f t="shared" si="162"/>
        <v>0</v>
      </c>
      <c r="M964" s="115"/>
      <c r="N964" s="116">
        <f t="shared" si="163"/>
        <v>0</v>
      </c>
      <c r="O964" s="115"/>
      <c r="P964" s="116">
        <f t="shared" si="164"/>
        <v>0</v>
      </c>
      <c r="Q964" s="115"/>
      <c r="R964" s="116">
        <f t="shared" si="165"/>
        <v>0</v>
      </c>
      <c r="S964" s="117">
        <f t="shared" si="166"/>
        <v>0</v>
      </c>
      <c r="T964" s="118">
        <f t="shared" si="167"/>
        <v>0</v>
      </c>
      <c r="U964" s="120"/>
      <c r="V964" s="88"/>
    </row>
    <row r="965" spans="1:22" s="113" customFormat="1" ht="30" customHeight="1">
      <c r="A965" s="134" t="str">
        <f>'CONSTRUCTION COST ESTIMATE'!A965</f>
        <v>SP 629</v>
      </c>
      <c r="B965" s="245"/>
      <c r="C965" s="142" t="str">
        <f>'CONSTRUCTION COST ESTIMATE'!C965</f>
        <v>WATER DISTRIBUTION SYSTEMS</v>
      </c>
      <c r="D965" s="143">
        <f>'CONSTRUCTION COST ESTIMATE'!BA965</f>
        <v>0</v>
      </c>
      <c r="E965" s="144">
        <f>'CONSTRUCTION COST ESTIMATE'!BC965</f>
        <v>0</v>
      </c>
      <c r="F965" s="141">
        <f>'CONSTRUCTION COST ESTIMATE'!BB965</f>
        <v>0</v>
      </c>
      <c r="G965" s="148"/>
      <c r="H965" s="149"/>
      <c r="I965" s="148"/>
      <c r="J965" s="149"/>
      <c r="K965" s="148"/>
      <c r="L965" s="149"/>
      <c r="M965" s="148"/>
      <c r="N965" s="149"/>
      <c r="O965" s="148"/>
      <c r="P965" s="149"/>
      <c r="Q965" s="148"/>
      <c r="R965" s="149"/>
      <c r="S965" s="150"/>
      <c r="T965" s="151"/>
      <c r="U965" s="120"/>
      <c r="V965" s="139" t="s">
        <v>1447</v>
      </c>
    </row>
    <row r="966" spans="1:22" s="113" customFormat="1" ht="30" hidden="1" customHeight="1">
      <c r="A966" s="128">
        <f>'CONSTRUCTION COST ESTIMATE'!A966</f>
        <v>0</v>
      </c>
      <c r="B966" s="246">
        <f>'CONSTRUCTION COST ESTIMATE'!B966</f>
        <v>629.00049999999999</v>
      </c>
      <c r="C966" s="131" t="str">
        <f>'CONSTRUCTION COST ESTIMATE'!C966</f>
        <v>ADJUST AVAR</v>
      </c>
      <c r="D966" s="130">
        <f>'CONSTRUCTION COST ESTIMATE'!BA966</f>
        <v>0</v>
      </c>
      <c r="E966" s="114">
        <f>'CONSTRUCTION COST ESTIMATE'!BC966</f>
        <v>0</v>
      </c>
      <c r="F966" s="129" t="str">
        <f>'CONSTRUCTION COST ESTIMATE'!BB966</f>
        <v>EA</v>
      </c>
      <c r="G966" s="115"/>
      <c r="H966" s="116">
        <f t="shared" si="160"/>
        <v>0</v>
      </c>
      <c r="I966" s="115"/>
      <c r="J966" s="116">
        <f t="shared" si="161"/>
        <v>0</v>
      </c>
      <c r="K966" s="115"/>
      <c r="L966" s="116">
        <f t="shared" si="162"/>
        <v>0</v>
      </c>
      <c r="M966" s="115"/>
      <c r="N966" s="116">
        <f t="shared" si="163"/>
        <v>0</v>
      </c>
      <c r="O966" s="115"/>
      <c r="P966" s="116">
        <f t="shared" si="164"/>
        <v>0</v>
      </c>
      <c r="Q966" s="115"/>
      <c r="R966" s="116">
        <f t="shared" si="165"/>
        <v>0</v>
      </c>
      <c r="S966" s="117">
        <f t="shared" si="166"/>
        <v>0</v>
      </c>
      <c r="T966" s="118">
        <f t="shared" si="167"/>
        <v>0</v>
      </c>
      <c r="U966" s="120"/>
      <c r="V966" s="88"/>
    </row>
    <row r="967" spans="1:22" s="113" customFormat="1" ht="30" hidden="1" customHeight="1">
      <c r="A967" s="128">
        <f>'CONSTRUCTION COST ESTIMATE'!A967</f>
        <v>0</v>
      </c>
      <c r="B967" s="246">
        <f>'CONSTRUCTION COST ESTIMATE'!B967</f>
        <v>629.00099999999998</v>
      </c>
      <c r="C967" s="131" t="str">
        <f>'CONSTRUCTION COST ESTIMATE'!C967</f>
        <v>MANUAL BLOW OFF ASSEMBLY (2 INCH)</v>
      </c>
      <c r="D967" s="130">
        <f>'CONSTRUCTION COST ESTIMATE'!BA967</f>
        <v>0</v>
      </c>
      <c r="E967" s="114">
        <f>'CONSTRUCTION COST ESTIMATE'!BC967</f>
        <v>0</v>
      </c>
      <c r="F967" s="129" t="str">
        <f>'CONSTRUCTION COST ESTIMATE'!BB967</f>
        <v>EA</v>
      </c>
      <c r="G967" s="115"/>
      <c r="H967" s="116">
        <f t="shared" si="160"/>
        <v>0</v>
      </c>
      <c r="I967" s="115"/>
      <c r="J967" s="116">
        <f t="shared" si="161"/>
        <v>0</v>
      </c>
      <c r="K967" s="115"/>
      <c r="L967" s="116">
        <f t="shared" si="162"/>
        <v>0</v>
      </c>
      <c r="M967" s="115"/>
      <c r="N967" s="116">
        <f t="shared" si="163"/>
        <v>0</v>
      </c>
      <c r="O967" s="115"/>
      <c r="P967" s="116">
        <f t="shared" si="164"/>
        <v>0</v>
      </c>
      <c r="Q967" s="115"/>
      <c r="R967" s="116">
        <f t="shared" si="165"/>
        <v>0</v>
      </c>
      <c r="S967" s="117">
        <f t="shared" si="166"/>
        <v>0</v>
      </c>
      <c r="T967" s="118">
        <f t="shared" si="167"/>
        <v>0</v>
      </c>
      <c r="U967" s="120"/>
      <c r="V967" s="88"/>
    </row>
    <row r="968" spans="1:22" s="113" customFormat="1" ht="30" hidden="1" customHeight="1">
      <c r="A968" s="128">
        <f>'CONSTRUCTION COST ESTIMATE'!A968</f>
        <v>0</v>
      </c>
      <c r="B968" s="246">
        <f>'CONSTRUCTION COST ESTIMATE'!B968</f>
        <v>629.00199999999995</v>
      </c>
      <c r="C968" s="131" t="str">
        <f>'CONSTRUCTION COST ESTIMATE'!C968</f>
        <v>LOW POINT BLOW OFF DRAIN ASSEMBLY (6 INCH)</v>
      </c>
      <c r="D968" s="130">
        <f>'CONSTRUCTION COST ESTIMATE'!BA968</f>
        <v>0</v>
      </c>
      <c r="E968" s="114">
        <f>'CONSTRUCTION COST ESTIMATE'!BC968</f>
        <v>0</v>
      </c>
      <c r="F968" s="129" t="str">
        <f>'CONSTRUCTION COST ESTIMATE'!BB968</f>
        <v>EA</v>
      </c>
      <c r="G968" s="115"/>
      <c r="H968" s="116">
        <f t="shared" si="160"/>
        <v>0</v>
      </c>
      <c r="I968" s="115"/>
      <c r="J968" s="116">
        <f t="shared" si="161"/>
        <v>0</v>
      </c>
      <c r="K968" s="115"/>
      <c r="L968" s="116">
        <f t="shared" si="162"/>
        <v>0</v>
      </c>
      <c r="M968" s="115"/>
      <c r="N968" s="116">
        <f t="shared" si="163"/>
        <v>0</v>
      </c>
      <c r="O968" s="115"/>
      <c r="P968" s="116">
        <f t="shared" si="164"/>
        <v>0</v>
      </c>
      <c r="Q968" s="115"/>
      <c r="R968" s="116">
        <f t="shared" si="165"/>
        <v>0</v>
      </c>
      <c r="S968" s="117">
        <f t="shared" si="166"/>
        <v>0</v>
      </c>
      <c r="T968" s="118">
        <f t="shared" si="167"/>
        <v>0</v>
      </c>
      <c r="U968" s="120"/>
      <c r="V968" s="88"/>
    </row>
    <row r="969" spans="1:22" s="113" customFormat="1" ht="30" hidden="1" customHeight="1">
      <c r="A969" s="128">
        <f>'CONSTRUCTION COST ESTIMATE'!A969</f>
        <v>0</v>
      </c>
      <c r="B969" s="246">
        <f>'CONSTRUCTION COST ESTIMATE'!B969</f>
        <v>629.00300000000004</v>
      </c>
      <c r="C969" s="131" t="str">
        <f>'CONSTRUCTION COST ESTIMATE'!C969</f>
        <v>ADJUST BLOW OFF COVER TO GRADE</v>
      </c>
      <c r="D969" s="130">
        <f>'CONSTRUCTION COST ESTIMATE'!BA969</f>
        <v>0</v>
      </c>
      <c r="E969" s="114">
        <f>'CONSTRUCTION COST ESTIMATE'!BC969</f>
        <v>0</v>
      </c>
      <c r="F969" s="129" t="str">
        <f>'CONSTRUCTION COST ESTIMATE'!BB969</f>
        <v>EA</v>
      </c>
      <c r="G969" s="115"/>
      <c r="H969" s="116">
        <f t="shared" si="160"/>
        <v>0</v>
      </c>
      <c r="I969" s="115"/>
      <c r="J969" s="116">
        <f t="shared" si="161"/>
        <v>0</v>
      </c>
      <c r="K969" s="115"/>
      <c r="L969" s="116">
        <f t="shared" si="162"/>
        <v>0</v>
      </c>
      <c r="M969" s="115"/>
      <c r="N969" s="116">
        <f t="shared" si="163"/>
        <v>0</v>
      </c>
      <c r="O969" s="115"/>
      <c r="P969" s="116">
        <f t="shared" si="164"/>
        <v>0</v>
      </c>
      <c r="Q969" s="115"/>
      <c r="R969" s="116">
        <f t="shared" si="165"/>
        <v>0</v>
      </c>
      <c r="S969" s="117">
        <f t="shared" si="166"/>
        <v>0</v>
      </c>
      <c r="T969" s="118">
        <f t="shared" si="167"/>
        <v>0</v>
      </c>
      <c r="U969" s="120"/>
      <c r="V969" s="88"/>
    </row>
    <row r="970" spans="1:22" s="113" customFormat="1" ht="30" hidden="1" customHeight="1">
      <c r="A970" s="128">
        <f>'CONSTRUCTION COST ESTIMATE'!A970</f>
        <v>0</v>
      </c>
      <c r="B970" s="246">
        <f>'CONSTRUCTION COST ESTIMATE'!B970</f>
        <v>629.00400000000002</v>
      </c>
      <c r="C970" s="131" t="str">
        <f>'CONSTRUCTION COST ESTIMATE'!C970</f>
        <v>ADJUST BLOW OFF AND ASSEMBLY</v>
      </c>
      <c r="D970" s="130">
        <f>'CONSTRUCTION COST ESTIMATE'!BA970</f>
        <v>0</v>
      </c>
      <c r="E970" s="114">
        <f>'CONSTRUCTION COST ESTIMATE'!BC970</f>
        <v>0</v>
      </c>
      <c r="F970" s="129" t="str">
        <f>'CONSTRUCTION COST ESTIMATE'!BB970</f>
        <v>EA</v>
      </c>
      <c r="G970" s="115"/>
      <c r="H970" s="116">
        <f t="shared" si="160"/>
        <v>0</v>
      </c>
      <c r="I970" s="115"/>
      <c r="J970" s="116">
        <f t="shared" si="161"/>
        <v>0</v>
      </c>
      <c r="K970" s="115"/>
      <c r="L970" s="116">
        <f t="shared" si="162"/>
        <v>0</v>
      </c>
      <c r="M970" s="115"/>
      <c r="N970" s="116">
        <f t="shared" si="163"/>
        <v>0</v>
      </c>
      <c r="O970" s="115"/>
      <c r="P970" s="116">
        <f t="shared" si="164"/>
        <v>0</v>
      </c>
      <c r="Q970" s="115"/>
      <c r="R970" s="116">
        <f t="shared" si="165"/>
        <v>0</v>
      </c>
      <c r="S970" s="117">
        <f t="shared" si="166"/>
        <v>0</v>
      </c>
      <c r="T970" s="118">
        <f t="shared" si="167"/>
        <v>0</v>
      </c>
      <c r="U970" s="120"/>
      <c r="V970" s="88"/>
    </row>
    <row r="971" spans="1:22" s="113" customFormat="1" ht="30" hidden="1" customHeight="1">
      <c r="A971" s="128">
        <f>'CONSTRUCTION COST ESTIMATE'!A971</f>
        <v>0</v>
      </c>
      <c r="B971" s="246">
        <f>'CONSTRUCTION COST ESTIMATE'!B971</f>
        <v>629.005</v>
      </c>
      <c r="C971" s="131" t="str">
        <f>'CONSTRUCTION COST ESTIMATE'!C971</f>
        <v>ADJUST BLOW OFF AND RISER ASSEMBLY</v>
      </c>
      <c r="D971" s="130">
        <f>'CONSTRUCTION COST ESTIMATE'!BA971</f>
        <v>0</v>
      </c>
      <c r="E971" s="114">
        <f>'CONSTRUCTION COST ESTIMATE'!BC971</f>
        <v>0</v>
      </c>
      <c r="F971" s="129" t="str">
        <f>'CONSTRUCTION COST ESTIMATE'!BB971</f>
        <v>EA</v>
      </c>
      <c r="G971" s="115"/>
      <c r="H971" s="116">
        <f t="shared" si="160"/>
        <v>0</v>
      </c>
      <c r="I971" s="115"/>
      <c r="J971" s="116">
        <f t="shared" si="161"/>
        <v>0</v>
      </c>
      <c r="K971" s="115"/>
      <c r="L971" s="116">
        <f t="shared" si="162"/>
        <v>0</v>
      </c>
      <c r="M971" s="115"/>
      <c r="N971" s="116">
        <f t="shared" si="163"/>
        <v>0</v>
      </c>
      <c r="O971" s="115"/>
      <c r="P971" s="116">
        <f t="shared" si="164"/>
        <v>0</v>
      </c>
      <c r="Q971" s="115"/>
      <c r="R971" s="116">
        <f t="shared" si="165"/>
        <v>0</v>
      </c>
      <c r="S971" s="117">
        <f t="shared" si="166"/>
        <v>0</v>
      </c>
      <c r="T971" s="118">
        <f t="shared" si="167"/>
        <v>0</v>
      </c>
      <c r="U971" s="120"/>
      <c r="V971" s="88"/>
    </row>
    <row r="972" spans="1:22" s="113" customFormat="1" ht="30" hidden="1" customHeight="1">
      <c r="A972" s="128">
        <f>'CONSTRUCTION COST ESTIMATE'!A972</f>
        <v>0</v>
      </c>
      <c r="B972" s="246">
        <f>'CONSTRUCTION COST ESTIMATE'!B972</f>
        <v>629.00599999999997</v>
      </c>
      <c r="C972" s="131" t="str">
        <f>'CONSTRUCTION COST ESTIMATE'!C972</f>
        <v>RELOCATE 2 INCH BLOW OFF</v>
      </c>
      <c r="D972" s="130">
        <f>'CONSTRUCTION COST ESTIMATE'!BA972</f>
        <v>0</v>
      </c>
      <c r="E972" s="114">
        <f>'CONSTRUCTION COST ESTIMATE'!BC972</f>
        <v>0</v>
      </c>
      <c r="F972" s="129" t="str">
        <f>'CONSTRUCTION COST ESTIMATE'!BB972</f>
        <v>LS</v>
      </c>
      <c r="G972" s="115"/>
      <c r="H972" s="116">
        <f t="shared" si="160"/>
        <v>0</v>
      </c>
      <c r="I972" s="115"/>
      <c r="J972" s="116">
        <f t="shared" si="161"/>
        <v>0</v>
      </c>
      <c r="K972" s="115"/>
      <c r="L972" s="116">
        <f t="shared" si="162"/>
        <v>0</v>
      </c>
      <c r="M972" s="115"/>
      <c r="N972" s="116">
        <f t="shared" si="163"/>
        <v>0</v>
      </c>
      <c r="O972" s="115"/>
      <c r="P972" s="116">
        <f t="shared" si="164"/>
        <v>0</v>
      </c>
      <c r="Q972" s="115"/>
      <c r="R972" s="116">
        <f t="shared" si="165"/>
        <v>0</v>
      </c>
      <c r="S972" s="117">
        <f t="shared" si="166"/>
        <v>0</v>
      </c>
      <c r="T972" s="118">
        <f t="shared" si="167"/>
        <v>0</v>
      </c>
      <c r="U972" s="120"/>
      <c r="V972" s="88"/>
    </row>
    <row r="973" spans="1:22" s="113" customFormat="1" ht="30" hidden="1" customHeight="1">
      <c r="A973" s="128">
        <f>'CONSTRUCTION COST ESTIMATE'!A973</f>
        <v>0</v>
      </c>
      <c r="B973" s="246">
        <f>'CONSTRUCTION COST ESTIMATE'!B973</f>
        <v>629.01</v>
      </c>
      <c r="C973" s="131" t="str">
        <f>'CONSTRUCTION COST ESTIMATE'!C973</f>
        <v>INSTALL VEHICULAR PROTECTION BOLLARD</v>
      </c>
      <c r="D973" s="130">
        <f>'CONSTRUCTION COST ESTIMATE'!BA973</f>
        <v>0</v>
      </c>
      <c r="E973" s="114">
        <f>'CONSTRUCTION COST ESTIMATE'!BC973</f>
        <v>0</v>
      </c>
      <c r="F973" s="129" t="str">
        <f>'CONSTRUCTION COST ESTIMATE'!BB973</f>
        <v>EA</v>
      </c>
      <c r="G973" s="115"/>
      <c r="H973" s="116">
        <f t="shared" si="160"/>
        <v>0</v>
      </c>
      <c r="I973" s="115"/>
      <c r="J973" s="116">
        <f t="shared" si="161"/>
        <v>0</v>
      </c>
      <c r="K973" s="115"/>
      <c r="L973" s="116">
        <f t="shared" si="162"/>
        <v>0</v>
      </c>
      <c r="M973" s="115"/>
      <c r="N973" s="116">
        <f t="shared" si="163"/>
        <v>0</v>
      </c>
      <c r="O973" s="115"/>
      <c r="P973" s="116">
        <f t="shared" si="164"/>
        <v>0</v>
      </c>
      <c r="Q973" s="115"/>
      <c r="R973" s="116">
        <f t="shared" si="165"/>
        <v>0</v>
      </c>
      <c r="S973" s="117">
        <f t="shared" si="166"/>
        <v>0</v>
      </c>
      <c r="T973" s="118">
        <f t="shared" si="167"/>
        <v>0</v>
      </c>
      <c r="U973" s="120"/>
      <c r="V973" s="88"/>
    </row>
    <row r="974" spans="1:22" s="113" customFormat="1" ht="30" hidden="1" customHeight="1">
      <c r="A974" s="128">
        <f>'CONSTRUCTION COST ESTIMATE'!A974</f>
        <v>0</v>
      </c>
      <c r="B974" s="246">
        <f>'CONSTRUCTION COST ESTIMATE'!B974</f>
        <v>629.01099999999997</v>
      </c>
      <c r="C974" s="131" t="str">
        <f>'CONSTRUCTION COST ESTIMATE'!C974</f>
        <v>STEEL CASING (16 INCH)</v>
      </c>
      <c r="D974" s="130">
        <f>'CONSTRUCTION COST ESTIMATE'!BA974</f>
        <v>0</v>
      </c>
      <c r="E974" s="114">
        <f>'CONSTRUCTION COST ESTIMATE'!BC974</f>
        <v>0</v>
      </c>
      <c r="F974" s="129" t="str">
        <f>'CONSTRUCTION COST ESTIMATE'!BB974</f>
        <v>LF</v>
      </c>
      <c r="G974" s="115"/>
      <c r="H974" s="116">
        <f t="shared" si="160"/>
        <v>0</v>
      </c>
      <c r="I974" s="115"/>
      <c r="J974" s="116">
        <f t="shared" si="161"/>
        <v>0</v>
      </c>
      <c r="K974" s="115"/>
      <c r="L974" s="116">
        <f t="shared" si="162"/>
        <v>0</v>
      </c>
      <c r="M974" s="115"/>
      <c r="N974" s="116">
        <f t="shared" si="163"/>
        <v>0</v>
      </c>
      <c r="O974" s="115"/>
      <c r="P974" s="116">
        <f t="shared" si="164"/>
        <v>0</v>
      </c>
      <c r="Q974" s="115"/>
      <c r="R974" s="116">
        <f t="shared" si="165"/>
        <v>0</v>
      </c>
      <c r="S974" s="117">
        <f t="shared" si="166"/>
        <v>0</v>
      </c>
      <c r="T974" s="118">
        <f t="shared" si="167"/>
        <v>0</v>
      </c>
      <c r="U974" s="120"/>
      <c r="V974" s="88"/>
    </row>
    <row r="975" spans="1:22" s="113" customFormat="1" ht="30" hidden="1" customHeight="1">
      <c r="A975" s="128">
        <f>'CONSTRUCTION COST ESTIMATE'!A975</f>
        <v>0</v>
      </c>
      <c r="B975" s="246">
        <f>'CONSTRUCTION COST ESTIMATE'!B975</f>
        <v>629.01199999999994</v>
      </c>
      <c r="C975" s="131" t="str">
        <f>'CONSTRUCTION COST ESTIMATE'!C975</f>
        <v>STEEL CASING (20 INCH)</v>
      </c>
      <c r="D975" s="130">
        <f>'CONSTRUCTION COST ESTIMATE'!BA975</f>
        <v>0</v>
      </c>
      <c r="E975" s="114">
        <f>'CONSTRUCTION COST ESTIMATE'!BC975</f>
        <v>0</v>
      </c>
      <c r="F975" s="129" t="str">
        <f>'CONSTRUCTION COST ESTIMATE'!BB975</f>
        <v>LF</v>
      </c>
      <c r="G975" s="115"/>
      <c r="H975" s="116">
        <f t="shared" si="160"/>
        <v>0</v>
      </c>
      <c r="I975" s="115"/>
      <c r="J975" s="116">
        <f t="shared" si="161"/>
        <v>0</v>
      </c>
      <c r="K975" s="115"/>
      <c r="L975" s="116">
        <f t="shared" si="162"/>
        <v>0</v>
      </c>
      <c r="M975" s="115"/>
      <c r="N975" s="116">
        <f t="shared" si="163"/>
        <v>0</v>
      </c>
      <c r="O975" s="115"/>
      <c r="P975" s="116">
        <f t="shared" si="164"/>
        <v>0</v>
      </c>
      <c r="Q975" s="115"/>
      <c r="R975" s="116">
        <f t="shared" si="165"/>
        <v>0</v>
      </c>
      <c r="S975" s="117">
        <f t="shared" si="166"/>
        <v>0</v>
      </c>
      <c r="T975" s="118">
        <f t="shared" si="167"/>
        <v>0</v>
      </c>
      <c r="U975" s="120"/>
      <c r="V975" s="88"/>
    </row>
    <row r="976" spans="1:22" s="113" customFormat="1" ht="30" hidden="1" customHeight="1">
      <c r="A976" s="128">
        <f>'CONSTRUCTION COST ESTIMATE'!A976</f>
        <v>0</v>
      </c>
      <c r="B976" s="246">
        <f>'CONSTRUCTION COST ESTIMATE'!B976</f>
        <v>629.01300000000003</v>
      </c>
      <c r="C976" s="131" t="str">
        <f>'CONSTRUCTION COST ESTIMATE'!C976</f>
        <v>STEEL CASING (24 INCH)</v>
      </c>
      <c r="D976" s="130">
        <f>'CONSTRUCTION COST ESTIMATE'!BA976</f>
        <v>0</v>
      </c>
      <c r="E976" s="114">
        <f>'CONSTRUCTION COST ESTIMATE'!BC976</f>
        <v>0</v>
      </c>
      <c r="F976" s="129" t="str">
        <f>'CONSTRUCTION COST ESTIMATE'!BB976</f>
        <v>LF</v>
      </c>
      <c r="G976" s="115"/>
      <c r="H976" s="116">
        <f t="shared" si="160"/>
        <v>0</v>
      </c>
      <c r="I976" s="115"/>
      <c r="J976" s="116">
        <f t="shared" si="161"/>
        <v>0</v>
      </c>
      <c r="K976" s="115"/>
      <c r="L976" s="116">
        <f t="shared" si="162"/>
        <v>0</v>
      </c>
      <c r="M976" s="115"/>
      <c r="N976" s="116">
        <f t="shared" si="163"/>
        <v>0</v>
      </c>
      <c r="O976" s="115"/>
      <c r="P976" s="116">
        <f t="shared" si="164"/>
        <v>0</v>
      </c>
      <c r="Q976" s="115"/>
      <c r="R976" s="116">
        <f t="shared" si="165"/>
        <v>0</v>
      </c>
      <c r="S976" s="117">
        <f t="shared" si="166"/>
        <v>0</v>
      </c>
      <c r="T976" s="118">
        <f t="shared" si="167"/>
        <v>0</v>
      </c>
      <c r="U976" s="120"/>
      <c r="V976" s="88"/>
    </row>
    <row r="977" spans="1:22" s="113" customFormat="1" ht="30" hidden="1" customHeight="1">
      <c r="A977" s="128">
        <f>'CONSTRUCTION COST ESTIMATE'!A977</f>
        <v>0</v>
      </c>
      <c r="B977" s="246">
        <f>'CONSTRUCTION COST ESTIMATE'!B977</f>
        <v>629.01400000000001</v>
      </c>
      <c r="C977" s="131" t="str">
        <f>'CONSTRUCTION COST ESTIMATE'!C977</f>
        <v>JACK AND BORING</v>
      </c>
      <c r="D977" s="130">
        <f>'CONSTRUCTION COST ESTIMATE'!BA977</f>
        <v>0</v>
      </c>
      <c r="E977" s="114">
        <f>'CONSTRUCTION COST ESTIMATE'!BC977</f>
        <v>0</v>
      </c>
      <c r="F977" s="129" t="str">
        <f>'CONSTRUCTION COST ESTIMATE'!BB977</f>
        <v>LS</v>
      </c>
      <c r="G977" s="115"/>
      <c r="H977" s="116">
        <f t="shared" si="160"/>
        <v>0</v>
      </c>
      <c r="I977" s="115"/>
      <c r="J977" s="116">
        <f t="shared" si="161"/>
        <v>0</v>
      </c>
      <c r="K977" s="115"/>
      <c r="L977" s="116">
        <f t="shared" si="162"/>
        <v>0</v>
      </c>
      <c r="M977" s="115"/>
      <c r="N977" s="116">
        <f t="shared" si="163"/>
        <v>0</v>
      </c>
      <c r="O977" s="115"/>
      <c r="P977" s="116">
        <f t="shared" si="164"/>
        <v>0</v>
      </c>
      <c r="Q977" s="115"/>
      <c r="R977" s="116">
        <f t="shared" si="165"/>
        <v>0</v>
      </c>
      <c r="S977" s="117">
        <f t="shared" si="166"/>
        <v>0</v>
      </c>
      <c r="T977" s="118">
        <f t="shared" si="167"/>
        <v>0</v>
      </c>
      <c r="U977" s="120"/>
      <c r="V977" s="88"/>
    </row>
    <row r="978" spans="1:22" s="113" customFormat="1" ht="30" hidden="1" customHeight="1">
      <c r="A978" s="128">
        <f>'CONSTRUCTION COST ESTIMATE'!A978</f>
        <v>0</v>
      </c>
      <c r="B978" s="246">
        <f>'CONSTRUCTION COST ESTIMATE'!B978</f>
        <v>629.01499999999999</v>
      </c>
      <c r="C978" s="131" t="str">
        <f>'CONSTRUCTION COST ESTIMATE'!C978</f>
        <v>JACK AND BORING INCLUDING STEEL CASING</v>
      </c>
      <c r="D978" s="130">
        <f>'CONSTRUCTION COST ESTIMATE'!BA978</f>
        <v>0</v>
      </c>
      <c r="E978" s="114">
        <f>'CONSTRUCTION COST ESTIMATE'!BC978</f>
        <v>0</v>
      </c>
      <c r="F978" s="129" t="str">
        <f>'CONSTRUCTION COST ESTIMATE'!BB978</f>
        <v>LS</v>
      </c>
      <c r="G978" s="115"/>
      <c r="H978" s="116">
        <f t="shared" si="160"/>
        <v>0</v>
      </c>
      <c r="I978" s="115"/>
      <c r="J978" s="116">
        <f t="shared" si="161"/>
        <v>0</v>
      </c>
      <c r="K978" s="115"/>
      <c r="L978" s="116">
        <f t="shared" si="162"/>
        <v>0</v>
      </c>
      <c r="M978" s="115"/>
      <c r="N978" s="116">
        <f t="shared" si="163"/>
        <v>0</v>
      </c>
      <c r="O978" s="115"/>
      <c r="P978" s="116">
        <f t="shared" si="164"/>
        <v>0</v>
      </c>
      <c r="Q978" s="115"/>
      <c r="R978" s="116">
        <f t="shared" si="165"/>
        <v>0</v>
      </c>
      <c r="S978" s="117">
        <f t="shared" si="166"/>
        <v>0</v>
      </c>
      <c r="T978" s="118">
        <f t="shared" si="167"/>
        <v>0</v>
      </c>
      <c r="U978" s="120"/>
      <c r="V978" s="88"/>
    </row>
    <row r="979" spans="1:22" s="113" customFormat="1" ht="30" hidden="1" customHeight="1">
      <c r="A979" s="128">
        <f>'CONSTRUCTION COST ESTIMATE'!A979</f>
        <v>0</v>
      </c>
      <c r="B979" s="246">
        <f>'CONSTRUCTION COST ESTIMATE'!B979</f>
        <v>629.02</v>
      </c>
      <c r="C979" s="131" t="str">
        <f>'CONSTRUCTION COST ESTIMATE'!C979</f>
        <v>MISCELLANEOUS LVVWD REQUIRED FIELD ADJUSTMENT</v>
      </c>
      <c r="D979" s="130">
        <f>'CONSTRUCTION COST ESTIMATE'!BA979</f>
        <v>0</v>
      </c>
      <c r="E979" s="114">
        <f>'CONSTRUCTION COST ESTIMATE'!BC979</f>
        <v>0</v>
      </c>
      <c r="F979" s="129" t="str">
        <f>'CONSTRUCTION COST ESTIMATE'!BB979</f>
        <v>FA</v>
      </c>
      <c r="G979" s="115"/>
      <c r="H979" s="116">
        <f t="shared" si="160"/>
        <v>0</v>
      </c>
      <c r="I979" s="115"/>
      <c r="J979" s="116">
        <f t="shared" si="161"/>
        <v>0</v>
      </c>
      <c r="K979" s="115"/>
      <c r="L979" s="116">
        <f t="shared" si="162"/>
        <v>0</v>
      </c>
      <c r="M979" s="115"/>
      <c r="N979" s="116">
        <f t="shared" si="163"/>
        <v>0</v>
      </c>
      <c r="O979" s="115"/>
      <c r="P979" s="116">
        <f t="shared" si="164"/>
        <v>0</v>
      </c>
      <c r="Q979" s="115"/>
      <c r="R979" s="116">
        <f t="shared" si="165"/>
        <v>0</v>
      </c>
      <c r="S979" s="117">
        <f t="shared" si="166"/>
        <v>0</v>
      </c>
      <c r="T979" s="118">
        <f t="shared" si="167"/>
        <v>0</v>
      </c>
      <c r="U979" s="120"/>
      <c r="V979" s="88"/>
    </row>
    <row r="980" spans="1:22" s="113" customFormat="1" ht="30" hidden="1" customHeight="1">
      <c r="A980" s="128">
        <f>'CONSTRUCTION COST ESTIMATE'!A980</f>
        <v>0</v>
      </c>
      <c r="B980" s="246">
        <f>'CONSTRUCTION COST ESTIMATE'!B980</f>
        <v>629.02099999999996</v>
      </c>
      <c r="C980" s="131" t="str">
        <f>'CONSTRUCTION COST ESTIMATE'!C980</f>
        <v>FIRE HYDRANT LATERAL (6 INCH)</v>
      </c>
      <c r="D980" s="130">
        <f>'CONSTRUCTION COST ESTIMATE'!BA980</f>
        <v>0</v>
      </c>
      <c r="E980" s="114">
        <f>'CONSTRUCTION COST ESTIMATE'!BC980</f>
        <v>0</v>
      </c>
      <c r="F980" s="129" t="str">
        <f>'CONSTRUCTION COST ESTIMATE'!BB980</f>
        <v>LF</v>
      </c>
      <c r="G980" s="115"/>
      <c r="H980" s="116">
        <f t="shared" si="160"/>
        <v>0</v>
      </c>
      <c r="I980" s="115"/>
      <c r="J980" s="116">
        <f t="shared" si="161"/>
        <v>0</v>
      </c>
      <c r="K980" s="115"/>
      <c r="L980" s="116">
        <f t="shared" si="162"/>
        <v>0</v>
      </c>
      <c r="M980" s="115"/>
      <c r="N980" s="116">
        <f t="shared" si="163"/>
        <v>0</v>
      </c>
      <c r="O980" s="115"/>
      <c r="P980" s="116">
        <f t="shared" si="164"/>
        <v>0</v>
      </c>
      <c r="Q980" s="115"/>
      <c r="R980" s="116">
        <f t="shared" si="165"/>
        <v>0</v>
      </c>
      <c r="S980" s="117">
        <f t="shared" si="166"/>
        <v>0</v>
      </c>
      <c r="T980" s="118">
        <f t="shared" si="167"/>
        <v>0</v>
      </c>
      <c r="U980" s="120"/>
      <c r="V980" s="88"/>
    </row>
    <row r="981" spans="1:22" s="113" customFormat="1" ht="30" hidden="1" customHeight="1">
      <c r="A981" s="128">
        <f>'CONSTRUCTION COST ESTIMATE'!A981</f>
        <v>0</v>
      </c>
      <c r="B981" s="246">
        <f>'CONSTRUCTION COST ESTIMATE'!B981</f>
        <v>629.02200000000005</v>
      </c>
      <c r="C981" s="131" t="str">
        <f>'CONSTRUCTION COST ESTIMATE'!C981</f>
        <v>RELOCATE FIRE HYDRANT ASSEMBLY</v>
      </c>
      <c r="D981" s="130">
        <f>'CONSTRUCTION COST ESTIMATE'!BA981</f>
        <v>0</v>
      </c>
      <c r="E981" s="114">
        <f>'CONSTRUCTION COST ESTIMATE'!BC981</f>
        <v>0</v>
      </c>
      <c r="F981" s="129" t="str">
        <f>'CONSTRUCTION COST ESTIMATE'!BB981</f>
        <v>EA</v>
      </c>
      <c r="G981" s="115"/>
      <c r="H981" s="116">
        <f t="shared" si="160"/>
        <v>0</v>
      </c>
      <c r="I981" s="115"/>
      <c r="J981" s="116">
        <f t="shared" si="161"/>
        <v>0</v>
      </c>
      <c r="K981" s="115"/>
      <c r="L981" s="116">
        <f t="shared" si="162"/>
        <v>0</v>
      </c>
      <c r="M981" s="115"/>
      <c r="N981" s="116">
        <f t="shared" si="163"/>
        <v>0</v>
      </c>
      <c r="O981" s="115"/>
      <c r="P981" s="116">
        <f t="shared" si="164"/>
        <v>0</v>
      </c>
      <c r="Q981" s="115"/>
      <c r="R981" s="116">
        <f t="shared" si="165"/>
        <v>0</v>
      </c>
      <c r="S981" s="117">
        <f t="shared" si="166"/>
        <v>0</v>
      </c>
      <c r="T981" s="118">
        <f t="shared" si="167"/>
        <v>0</v>
      </c>
      <c r="U981" s="120"/>
      <c r="V981" s="88"/>
    </row>
    <row r="982" spans="1:22" s="113" customFormat="1" ht="30" hidden="1" customHeight="1">
      <c r="A982" s="128">
        <f>'CONSTRUCTION COST ESTIMATE'!A982</f>
        <v>0</v>
      </c>
      <c r="B982" s="246">
        <f>'CONSTRUCTION COST ESTIMATE'!B982</f>
        <v>629.02300000000002</v>
      </c>
      <c r="C982" s="131" t="str">
        <f>'CONSTRUCTION COST ESTIMATE'!C982</f>
        <v>REMOVE AND REPLACE FIRE HYRANT CONCRETE PAD</v>
      </c>
      <c r="D982" s="130">
        <f>'CONSTRUCTION COST ESTIMATE'!BA982</f>
        <v>0</v>
      </c>
      <c r="E982" s="114">
        <f>'CONSTRUCTION COST ESTIMATE'!BC982</f>
        <v>0</v>
      </c>
      <c r="F982" s="129" t="str">
        <f>'CONSTRUCTION COST ESTIMATE'!BB982</f>
        <v>EA</v>
      </c>
      <c r="G982" s="115"/>
      <c r="H982" s="116">
        <f t="shared" si="160"/>
        <v>0</v>
      </c>
      <c r="I982" s="115"/>
      <c r="J982" s="116">
        <f t="shared" si="161"/>
        <v>0</v>
      </c>
      <c r="K982" s="115"/>
      <c r="L982" s="116">
        <f t="shared" si="162"/>
        <v>0</v>
      </c>
      <c r="M982" s="115"/>
      <c r="N982" s="116">
        <f t="shared" si="163"/>
        <v>0</v>
      </c>
      <c r="O982" s="115"/>
      <c r="P982" s="116">
        <f t="shared" si="164"/>
        <v>0</v>
      </c>
      <c r="Q982" s="115"/>
      <c r="R982" s="116">
        <f t="shared" si="165"/>
        <v>0</v>
      </c>
      <c r="S982" s="117">
        <f t="shared" si="166"/>
        <v>0</v>
      </c>
      <c r="T982" s="118">
        <f t="shared" si="167"/>
        <v>0</v>
      </c>
      <c r="U982" s="120"/>
      <c r="V982" s="88"/>
    </row>
    <row r="983" spans="1:22" s="113" customFormat="1" ht="30" hidden="1" customHeight="1">
      <c r="A983" s="128">
        <f>'CONSTRUCTION COST ESTIMATE'!A983</f>
        <v>0</v>
      </c>
      <c r="B983" s="246">
        <f>'CONSTRUCTION COST ESTIMATE'!B983</f>
        <v>629.024</v>
      </c>
      <c r="C983" s="131" t="str">
        <f>'CONSTRUCTION COST ESTIMATE'!C983</f>
        <v>RELOCATE WATER SERVICE</v>
      </c>
      <c r="D983" s="130">
        <f>'CONSTRUCTION COST ESTIMATE'!BA983</f>
        <v>0</v>
      </c>
      <c r="E983" s="114">
        <f>'CONSTRUCTION COST ESTIMATE'!BC983</f>
        <v>0</v>
      </c>
      <c r="F983" s="129" t="str">
        <f>'CONSTRUCTION COST ESTIMATE'!BB983</f>
        <v>LS</v>
      </c>
      <c r="G983" s="115"/>
      <c r="H983" s="116">
        <f t="shared" si="160"/>
        <v>0</v>
      </c>
      <c r="I983" s="115"/>
      <c r="J983" s="116">
        <f t="shared" si="161"/>
        <v>0</v>
      </c>
      <c r="K983" s="115"/>
      <c r="L983" s="116">
        <f t="shared" si="162"/>
        <v>0</v>
      </c>
      <c r="M983" s="115"/>
      <c r="N983" s="116">
        <f t="shared" si="163"/>
        <v>0</v>
      </c>
      <c r="O983" s="115"/>
      <c r="P983" s="116">
        <f t="shared" si="164"/>
        <v>0</v>
      </c>
      <c r="Q983" s="115"/>
      <c r="R983" s="116">
        <f t="shared" si="165"/>
        <v>0</v>
      </c>
      <c r="S983" s="117">
        <f t="shared" si="166"/>
        <v>0</v>
      </c>
      <c r="T983" s="118">
        <f t="shared" si="167"/>
        <v>0</v>
      </c>
      <c r="U983" s="120"/>
      <c r="V983" s="88"/>
    </row>
    <row r="984" spans="1:22" s="113" customFormat="1" ht="30" hidden="1" customHeight="1">
      <c r="A984" s="128">
        <f>'CONSTRUCTION COST ESTIMATE'!A984</f>
        <v>0</v>
      </c>
      <c r="B984" s="246">
        <f>'CONSTRUCTION COST ESTIMATE'!B984</f>
        <v>629.02499999999998</v>
      </c>
      <c r="C984" s="131" t="str">
        <f>'CONSTRUCTION COST ESTIMATE'!C984</f>
        <v>RELOCATE WATER SERVICE LATERAL</v>
      </c>
      <c r="D984" s="130">
        <f>'CONSTRUCTION COST ESTIMATE'!BA984</f>
        <v>0</v>
      </c>
      <c r="E984" s="114">
        <f>'CONSTRUCTION COST ESTIMATE'!BC984</f>
        <v>0</v>
      </c>
      <c r="F984" s="129" t="str">
        <f>'CONSTRUCTION COST ESTIMATE'!BB984</f>
        <v>EA</v>
      </c>
      <c r="G984" s="115"/>
      <c r="H984" s="116">
        <f t="shared" si="160"/>
        <v>0</v>
      </c>
      <c r="I984" s="115"/>
      <c r="J984" s="116">
        <f t="shared" si="161"/>
        <v>0</v>
      </c>
      <c r="K984" s="115"/>
      <c r="L984" s="116">
        <f t="shared" si="162"/>
        <v>0</v>
      </c>
      <c r="M984" s="115"/>
      <c r="N984" s="116">
        <f t="shared" si="163"/>
        <v>0</v>
      </c>
      <c r="O984" s="115"/>
      <c r="P984" s="116">
        <f t="shared" si="164"/>
        <v>0</v>
      </c>
      <c r="Q984" s="115"/>
      <c r="R984" s="116">
        <f t="shared" si="165"/>
        <v>0</v>
      </c>
      <c r="S984" s="117">
        <f t="shared" si="166"/>
        <v>0</v>
      </c>
      <c r="T984" s="118">
        <f t="shared" si="167"/>
        <v>0</v>
      </c>
      <c r="U984" s="120"/>
      <c r="V984" s="88"/>
    </row>
    <row r="985" spans="1:22" s="113" customFormat="1" ht="30" hidden="1" customHeight="1">
      <c r="A985" s="128">
        <f>'CONSTRUCTION COST ESTIMATE'!A985</f>
        <v>0</v>
      </c>
      <c r="B985" s="246">
        <f>'CONSTRUCTION COST ESTIMATE'!B985</f>
        <v>629.02599999999995</v>
      </c>
      <c r="C985" s="131" t="str">
        <f>'CONSTRUCTION COST ESTIMATE'!C985</f>
        <v>SERVICE LATERAL (1 INCH)</v>
      </c>
      <c r="D985" s="130">
        <f>'CONSTRUCTION COST ESTIMATE'!BA985</f>
        <v>0</v>
      </c>
      <c r="E985" s="114">
        <f>'CONSTRUCTION COST ESTIMATE'!BC985</f>
        <v>0</v>
      </c>
      <c r="F985" s="129" t="str">
        <f>'CONSTRUCTION COST ESTIMATE'!BB985</f>
        <v>LF</v>
      </c>
      <c r="G985" s="115"/>
      <c r="H985" s="116">
        <f t="shared" si="160"/>
        <v>0</v>
      </c>
      <c r="I985" s="115"/>
      <c r="J985" s="116">
        <f t="shared" si="161"/>
        <v>0</v>
      </c>
      <c r="K985" s="115"/>
      <c r="L985" s="116">
        <f t="shared" si="162"/>
        <v>0</v>
      </c>
      <c r="M985" s="115"/>
      <c r="N985" s="116">
        <f t="shared" si="163"/>
        <v>0</v>
      </c>
      <c r="O985" s="115"/>
      <c r="P985" s="116">
        <f t="shared" si="164"/>
        <v>0</v>
      </c>
      <c r="Q985" s="115"/>
      <c r="R985" s="116">
        <f t="shared" si="165"/>
        <v>0</v>
      </c>
      <c r="S985" s="117">
        <f t="shared" si="166"/>
        <v>0</v>
      </c>
      <c r="T985" s="118">
        <f t="shared" si="167"/>
        <v>0</v>
      </c>
      <c r="U985" s="120"/>
      <c r="V985" s="88"/>
    </row>
    <row r="986" spans="1:22" s="113" customFormat="1" ht="30" hidden="1" customHeight="1">
      <c r="A986" s="128">
        <f>'CONSTRUCTION COST ESTIMATE'!A986</f>
        <v>0</v>
      </c>
      <c r="B986" s="246">
        <f>'CONSTRUCTION COST ESTIMATE'!B986</f>
        <v>629.02700000000004</v>
      </c>
      <c r="C986" s="131" t="str">
        <f>'CONSTRUCTION COST ESTIMATE'!C986</f>
        <v>SERVICE LATERAL (2 INCH)</v>
      </c>
      <c r="D986" s="130">
        <f>'CONSTRUCTION COST ESTIMATE'!BA986</f>
        <v>0</v>
      </c>
      <c r="E986" s="114">
        <f>'CONSTRUCTION COST ESTIMATE'!BC986</f>
        <v>0</v>
      </c>
      <c r="F986" s="129" t="str">
        <f>'CONSTRUCTION COST ESTIMATE'!BB986</f>
        <v>LF</v>
      </c>
      <c r="G986" s="115"/>
      <c r="H986" s="116">
        <f t="shared" si="160"/>
        <v>0</v>
      </c>
      <c r="I986" s="115"/>
      <c r="J986" s="116">
        <f t="shared" si="161"/>
        <v>0</v>
      </c>
      <c r="K986" s="115"/>
      <c r="L986" s="116">
        <f t="shared" si="162"/>
        <v>0</v>
      </c>
      <c r="M986" s="115"/>
      <c r="N986" s="116">
        <f t="shared" si="163"/>
        <v>0</v>
      </c>
      <c r="O986" s="115"/>
      <c r="P986" s="116">
        <f t="shared" si="164"/>
        <v>0</v>
      </c>
      <c r="Q986" s="115"/>
      <c r="R986" s="116">
        <f t="shared" si="165"/>
        <v>0</v>
      </c>
      <c r="S986" s="117">
        <f t="shared" si="166"/>
        <v>0</v>
      </c>
      <c r="T986" s="118">
        <f t="shared" si="167"/>
        <v>0</v>
      </c>
      <c r="U986" s="120"/>
      <c r="V986" s="88"/>
    </row>
    <row r="987" spans="1:22" s="113" customFormat="1" ht="30" hidden="1" customHeight="1">
      <c r="A987" s="128">
        <f>'CONSTRUCTION COST ESTIMATE'!A987</f>
        <v>0</v>
      </c>
      <c r="B987" s="246">
        <f>'CONSTRUCTION COST ESTIMATE'!B987</f>
        <v>629.02800000000002</v>
      </c>
      <c r="C987" s="131" t="str">
        <f>'CONSTRUCTION COST ESTIMATE'!C987</f>
        <v>45 DEGREE WATER MAIN MODIFICATION</v>
      </c>
      <c r="D987" s="130">
        <f>'CONSTRUCTION COST ESTIMATE'!BA987</f>
        <v>0</v>
      </c>
      <c r="E987" s="114">
        <f>'CONSTRUCTION COST ESTIMATE'!BC987</f>
        <v>0</v>
      </c>
      <c r="F987" s="129" t="str">
        <f>'CONSTRUCTION COST ESTIMATE'!BB987</f>
        <v>EA</v>
      </c>
      <c r="G987" s="115"/>
      <c r="H987" s="116">
        <f t="shared" si="160"/>
        <v>0</v>
      </c>
      <c r="I987" s="115"/>
      <c r="J987" s="116">
        <f t="shared" si="161"/>
        <v>0</v>
      </c>
      <c r="K987" s="115"/>
      <c r="L987" s="116">
        <f t="shared" si="162"/>
        <v>0</v>
      </c>
      <c r="M987" s="115"/>
      <c r="N987" s="116">
        <f t="shared" si="163"/>
        <v>0</v>
      </c>
      <c r="O987" s="115"/>
      <c r="P987" s="116">
        <f t="shared" si="164"/>
        <v>0</v>
      </c>
      <c r="Q987" s="115"/>
      <c r="R987" s="116">
        <f t="shared" si="165"/>
        <v>0</v>
      </c>
      <c r="S987" s="117">
        <f t="shared" si="166"/>
        <v>0</v>
      </c>
      <c r="T987" s="118">
        <f t="shared" si="167"/>
        <v>0</v>
      </c>
      <c r="U987" s="120"/>
      <c r="V987" s="88"/>
    </row>
    <row r="988" spans="1:22" s="113" customFormat="1" ht="30" hidden="1" customHeight="1">
      <c r="A988" s="128">
        <f>'CONSTRUCTION COST ESTIMATE'!A988</f>
        <v>0</v>
      </c>
      <c r="B988" s="246">
        <f>'CONSTRUCTION COST ESTIMATE'!B988</f>
        <v>629.029</v>
      </c>
      <c r="C988" s="131" t="str">
        <f>'CONSTRUCTION COST ESTIMATE'!C988</f>
        <v>REPLACE WATER MAIN</v>
      </c>
      <c r="D988" s="130">
        <f>'CONSTRUCTION COST ESTIMATE'!BA988</f>
        <v>0</v>
      </c>
      <c r="E988" s="114">
        <f>'CONSTRUCTION COST ESTIMATE'!BC988</f>
        <v>0</v>
      </c>
      <c r="F988" s="129" t="str">
        <f>'CONSTRUCTION COST ESTIMATE'!BB988</f>
        <v>LS</v>
      </c>
      <c r="G988" s="115"/>
      <c r="H988" s="116">
        <f t="shared" si="160"/>
        <v>0</v>
      </c>
      <c r="I988" s="115"/>
      <c r="J988" s="116">
        <f t="shared" si="161"/>
        <v>0</v>
      </c>
      <c r="K988" s="115"/>
      <c r="L988" s="116">
        <f t="shared" si="162"/>
        <v>0</v>
      </c>
      <c r="M988" s="115"/>
      <c r="N988" s="116">
        <f t="shared" si="163"/>
        <v>0</v>
      </c>
      <c r="O988" s="115"/>
      <c r="P988" s="116">
        <f t="shared" si="164"/>
        <v>0</v>
      </c>
      <c r="Q988" s="115"/>
      <c r="R988" s="116">
        <f t="shared" si="165"/>
        <v>0</v>
      </c>
      <c r="S988" s="117">
        <f t="shared" si="166"/>
        <v>0</v>
      </c>
      <c r="T988" s="118">
        <f t="shared" si="167"/>
        <v>0</v>
      </c>
      <c r="U988" s="120"/>
      <c r="V988" s="88"/>
    </row>
    <row r="989" spans="1:22" s="113" customFormat="1" ht="30" hidden="1" customHeight="1">
      <c r="A989" s="128">
        <f>'CONSTRUCTION COST ESTIMATE'!A989</f>
        <v>0</v>
      </c>
      <c r="B989" s="246">
        <f>'CONSTRUCTION COST ESTIMATE'!B989</f>
        <v>629.03</v>
      </c>
      <c r="C989" s="131" t="str">
        <f>'CONSTRUCTION COST ESTIMATE'!C989</f>
        <v>ADJUST WATER ACCESS MANHOLE COVER</v>
      </c>
      <c r="D989" s="130">
        <f>'CONSTRUCTION COST ESTIMATE'!BA989</f>
        <v>0</v>
      </c>
      <c r="E989" s="114">
        <f>'CONSTRUCTION COST ESTIMATE'!BC989</f>
        <v>0</v>
      </c>
      <c r="F989" s="129" t="str">
        <f>'CONSTRUCTION COST ESTIMATE'!BB989</f>
        <v>EA</v>
      </c>
      <c r="G989" s="115"/>
      <c r="H989" s="116">
        <f t="shared" si="160"/>
        <v>0</v>
      </c>
      <c r="I989" s="115"/>
      <c r="J989" s="116">
        <f t="shared" si="161"/>
        <v>0</v>
      </c>
      <c r="K989" s="115"/>
      <c r="L989" s="116">
        <f t="shared" si="162"/>
        <v>0</v>
      </c>
      <c r="M989" s="115"/>
      <c r="N989" s="116">
        <f t="shared" si="163"/>
        <v>0</v>
      </c>
      <c r="O989" s="115"/>
      <c r="P989" s="116">
        <f t="shared" si="164"/>
        <v>0</v>
      </c>
      <c r="Q989" s="115"/>
      <c r="R989" s="116">
        <f t="shared" si="165"/>
        <v>0</v>
      </c>
      <c r="S989" s="117">
        <f t="shared" si="166"/>
        <v>0</v>
      </c>
      <c r="T989" s="118">
        <f t="shared" si="167"/>
        <v>0</v>
      </c>
      <c r="U989" s="120"/>
      <c r="V989" s="88"/>
    </row>
    <row r="990" spans="1:22" s="113" customFormat="1" ht="30" hidden="1" customHeight="1">
      <c r="A990" s="128">
        <f>'CONSTRUCTION COST ESTIMATE'!A990</f>
        <v>0</v>
      </c>
      <c r="B990" s="246">
        <f>'CONSTRUCTION COST ESTIMATE'!B990</f>
        <v>629.03099999999995</v>
      </c>
      <c r="C990" s="131" t="str">
        <f>'CONSTRUCTION COST ESTIMATE'!C990</f>
        <v>WATER METER (0.75 INCH)</v>
      </c>
      <c r="D990" s="130">
        <f>'CONSTRUCTION COST ESTIMATE'!BA990</f>
        <v>0</v>
      </c>
      <c r="E990" s="114">
        <f>'CONSTRUCTION COST ESTIMATE'!BC990</f>
        <v>0</v>
      </c>
      <c r="F990" s="129" t="str">
        <f>'CONSTRUCTION COST ESTIMATE'!BB990</f>
        <v>EA</v>
      </c>
      <c r="G990" s="115"/>
      <c r="H990" s="116">
        <f t="shared" si="160"/>
        <v>0</v>
      </c>
      <c r="I990" s="115"/>
      <c r="J990" s="116">
        <f t="shared" si="161"/>
        <v>0</v>
      </c>
      <c r="K990" s="115"/>
      <c r="L990" s="116">
        <f t="shared" si="162"/>
        <v>0</v>
      </c>
      <c r="M990" s="115"/>
      <c r="N990" s="116">
        <f t="shared" si="163"/>
        <v>0</v>
      </c>
      <c r="O990" s="115"/>
      <c r="P990" s="116">
        <f t="shared" si="164"/>
        <v>0</v>
      </c>
      <c r="Q990" s="115"/>
      <c r="R990" s="116">
        <f t="shared" si="165"/>
        <v>0</v>
      </c>
      <c r="S990" s="117">
        <f t="shared" si="166"/>
        <v>0</v>
      </c>
      <c r="T990" s="118">
        <f t="shared" si="167"/>
        <v>0</v>
      </c>
      <c r="U990" s="120"/>
      <c r="V990" s="88"/>
    </row>
    <row r="991" spans="1:22" s="113" customFormat="1" ht="30" hidden="1" customHeight="1">
      <c r="A991" s="128">
        <f>'CONSTRUCTION COST ESTIMATE'!A991</f>
        <v>0</v>
      </c>
      <c r="B991" s="246">
        <f>'CONSTRUCTION COST ESTIMATE'!B991</f>
        <v>629.03200000000004</v>
      </c>
      <c r="C991" s="131" t="str">
        <f>'CONSTRUCTION COST ESTIMATE'!C991</f>
        <v>WATER METER (1 INCH)</v>
      </c>
      <c r="D991" s="130">
        <f>'CONSTRUCTION COST ESTIMATE'!BA991</f>
        <v>0</v>
      </c>
      <c r="E991" s="114">
        <f>'CONSTRUCTION COST ESTIMATE'!BC991</f>
        <v>0</v>
      </c>
      <c r="F991" s="129" t="str">
        <f>'CONSTRUCTION COST ESTIMATE'!BB991</f>
        <v>EA</v>
      </c>
      <c r="G991" s="115"/>
      <c r="H991" s="116">
        <f t="shared" si="160"/>
        <v>0</v>
      </c>
      <c r="I991" s="115"/>
      <c r="J991" s="116">
        <f t="shared" si="161"/>
        <v>0</v>
      </c>
      <c r="K991" s="115"/>
      <c r="L991" s="116">
        <f t="shared" si="162"/>
        <v>0</v>
      </c>
      <c r="M991" s="115"/>
      <c r="N991" s="116">
        <f t="shared" si="163"/>
        <v>0</v>
      </c>
      <c r="O991" s="115"/>
      <c r="P991" s="116">
        <f t="shared" si="164"/>
        <v>0</v>
      </c>
      <c r="Q991" s="115"/>
      <c r="R991" s="116">
        <f t="shared" si="165"/>
        <v>0</v>
      </c>
      <c r="S991" s="117">
        <f t="shared" si="166"/>
        <v>0</v>
      </c>
      <c r="T991" s="118">
        <f t="shared" si="167"/>
        <v>0</v>
      </c>
      <c r="U991" s="120"/>
      <c r="V991" s="88"/>
    </row>
    <row r="992" spans="1:22" s="113" customFormat="1" ht="30" hidden="1" customHeight="1">
      <c r="A992" s="128">
        <f>'CONSTRUCTION COST ESTIMATE'!A992</f>
        <v>0</v>
      </c>
      <c r="B992" s="246">
        <f>'CONSTRUCTION COST ESTIMATE'!B992</f>
        <v>629.03300000000002</v>
      </c>
      <c r="C992" s="131" t="str">
        <f>'CONSTRUCTION COST ESTIMATE'!C992</f>
        <v>WATER METER AND METER BOX (1 INCH)</v>
      </c>
      <c r="D992" s="130">
        <f>'CONSTRUCTION COST ESTIMATE'!BA992</f>
        <v>0</v>
      </c>
      <c r="E992" s="114">
        <f>'CONSTRUCTION COST ESTIMATE'!BC992</f>
        <v>0</v>
      </c>
      <c r="F992" s="129" t="str">
        <f>'CONSTRUCTION COST ESTIMATE'!BB992</f>
        <v>EA</v>
      </c>
      <c r="G992" s="115"/>
      <c r="H992" s="116">
        <f t="shared" si="160"/>
        <v>0</v>
      </c>
      <c r="I992" s="115"/>
      <c r="J992" s="116">
        <f t="shared" si="161"/>
        <v>0</v>
      </c>
      <c r="K992" s="115"/>
      <c r="L992" s="116">
        <f t="shared" si="162"/>
        <v>0</v>
      </c>
      <c r="M992" s="115"/>
      <c r="N992" s="116">
        <f t="shared" si="163"/>
        <v>0</v>
      </c>
      <c r="O992" s="115"/>
      <c r="P992" s="116">
        <f t="shared" si="164"/>
        <v>0</v>
      </c>
      <c r="Q992" s="115"/>
      <c r="R992" s="116">
        <f t="shared" si="165"/>
        <v>0</v>
      </c>
      <c r="S992" s="117">
        <f t="shared" si="166"/>
        <v>0</v>
      </c>
      <c r="T992" s="118">
        <f t="shared" si="167"/>
        <v>0</v>
      </c>
      <c r="U992" s="120"/>
      <c r="V992" s="88"/>
    </row>
    <row r="993" spans="1:22" s="113" customFormat="1" ht="30" hidden="1" customHeight="1">
      <c r="A993" s="128">
        <f>'CONSTRUCTION COST ESTIMATE'!A993</f>
        <v>0</v>
      </c>
      <c r="B993" s="246">
        <f>'CONSTRUCTION COST ESTIMATE'!B993</f>
        <v>629.03399999999999</v>
      </c>
      <c r="C993" s="131" t="str">
        <f>'CONSTRUCTION COST ESTIMATE'!C993</f>
        <v>ABANDON EXISTING WATER METER</v>
      </c>
      <c r="D993" s="130">
        <f>'CONSTRUCTION COST ESTIMATE'!BA993</f>
        <v>0</v>
      </c>
      <c r="E993" s="114">
        <f>'CONSTRUCTION COST ESTIMATE'!BC993</f>
        <v>0</v>
      </c>
      <c r="F993" s="129" t="str">
        <f>'CONSTRUCTION COST ESTIMATE'!BB993</f>
        <v>EA</v>
      </c>
      <c r="G993" s="115"/>
      <c r="H993" s="116">
        <f t="shared" si="160"/>
        <v>0</v>
      </c>
      <c r="I993" s="115"/>
      <c r="J993" s="116">
        <f t="shared" si="161"/>
        <v>0</v>
      </c>
      <c r="K993" s="115"/>
      <c r="L993" s="116">
        <f t="shared" si="162"/>
        <v>0</v>
      </c>
      <c r="M993" s="115"/>
      <c r="N993" s="116">
        <f t="shared" si="163"/>
        <v>0</v>
      </c>
      <c r="O993" s="115"/>
      <c r="P993" s="116">
        <f t="shared" si="164"/>
        <v>0</v>
      </c>
      <c r="Q993" s="115"/>
      <c r="R993" s="116">
        <f t="shared" si="165"/>
        <v>0</v>
      </c>
      <c r="S993" s="117">
        <f t="shared" si="166"/>
        <v>0</v>
      </c>
      <c r="T993" s="118">
        <f t="shared" si="167"/>
        <v>0</v>
      </c>
      <c r="U993" s="120"/>
      <c r="V993" s="88"/>
    </row>
    <row r="994" spans="1:22" s="113" customFormat="1" ht="30" hidden="1" customHeight="1">
      <c r="A994" s="128">
        <f>'CONSTRUCTION COST ESTIMATE'!A994</f>
        <v>0</v>
      </c>
      <c r="B994" s="246">
        <f>'CONSTRUCTION COST ESTIMATE'!B994</f>
        <v>629.03499999999997</v>
      </c>
      <c r="C994" s="131" t="str">
        <f>'CONSTRUCTION COST ESTIMATE'!C994</f>
        <v>ADJUST RESIDENTIAL WATER METER</v>
      </c>
      <c r="D994" s="130">
        <f>'CONSTRUCTION COST ESTIMATE'!BA994</f>
        <v>0</v>
      </c>
      <c r="E994" s="114">
        <f>'CONSTRUCTION COST ESTIMATE'!BC994</f>
        <v>0</v>
      </c>
      <c r="F994" s="129" t="str">
        <f>'CONSTRUCTION COST ESTIMATE'!BB994</f>
        <v>EA</v>
      </c>
      <c r="G994" s="115"/>
      <c r="H994" s="116">
        <f t="shared" si="160"/>
        <v>0</v>
      </c>
      <c r="I994" s="115"/>
      <c r="J994" s="116">
        <f t="shared" si="161"/>
        <v>0</v>
      </c>
      <c r="K994" s="115"/>
      <c r="L994" s="116">
        <f t="shared" si="162"/>
        <v>0</v>
      </c>
      <c r="M994" s="115"/>
      <c r="N994" s="116">
        <f t="shared" si="163"/>
        <v>0</v>
      </c>
      <c r="O994" s="115"/>
      <c r="P994" s="116">
        <f t="shared" si="164"/>
        <v>0</v>
      </c>
      <c r="Q994" s="115"/>
      <c r="R994" s="116">
        <f t="shared" si="165"/>
        <v>0</v>
      </c>
      <c r="S994" s="117">
        <f t="shared" si="166"/>
        <v>0</v>
      </c>
      <c r="T994" s="118">
        <f t="shared" si="167"/>
        <v>0</v>
      </c>
      <c r="U994" s="120"/>
      <c r="V994" s="88"/>
    </row>
    <row r="995" spans="1:22" s="113" customFormat="1" ht="30" hidden="1" customHeight="1">
      <c r="A995" s="128">
        <f>'CONSTRUCTION COST ESTIMATE'!A995</f>
        <v>0</v>
      </c>
      <c r="B995" s="246">
        <f>'CONSTRUCTION COST ESTIMATE'!B995</f>
        <v>629.03599999999994</v>
      </c>
      <c r="C995" s="131" t="str">
        <f>'CONSTRUCTION COST ESTIMATE'!C995</f>
        <v>ADJUST WATER METER BOX</v>
      </c>
      <c r="D995" s="130">
        <f>'CONSTRUCTION COST ESTIMATE'!BA995</f>
        <v>0</v>
      </c>
      <c r="E995" s="114">
        <f>'CONSTRUCTION COST ESTIMATE'!BC995</f>
        <v>0</v>
      </c>
      <c r="F995" s="129" t="str">
        <f>'CONSTRUCTION COST ESTIMATE'!BB995</f>
        <v>EA</v>
      </c>
      <c r="G995" s="115"/>
      <c r="H995" s="116">
        <f t="shared" si="160"/>
        <v>0</v>
      </c>
      <c r="I995" s="115"/>
      <c r="J995" s="116">
        <f t="shared" si="161"/>
        <v>0</v>
      </c>
      <c r="K995" s="115"/>
      <c r="L995" s="116">
        <f t="shared" si="162"/>
        <v>0</v>
      </c>
      <c r="M995" s="115"/>
      <c r="N995" s="116">
        <f t="shared" si="163"/>
        <v>0</v>
      </c>
      <c r="O995" s="115"/>
      <c r="P995" s="116">
        <f t="shared" si="164"/>
        <v>0</v>
      </c>
      <c r="Q995" s="115"/>
      <c r="R995" s="116">
        <f t="shared" si="165"/>
        <v>0</v>
      </c>
      <c r="S995" s="117">
        <f t="shared" si="166"/>
        <v>0</v>
      </c>
      <c r="T995" s="118">
        <f t="shared" si="167"/>
        <v>0</v>
      </c>
      <c r="U995" s="120"/>
      <c r="V995" s="88"/>
    </row>
    <row r="996" spans="1:22" s="113" customFormat="1" ht="30" hidden="1" customHeight="1">
      <c r="A996" s="128">
        <f>'CONSTRUCTION COST ESTIMATE'!A996</f>
        <v>0</v>
      </c>
      <c r="B996" s="246">
        <f>'CONSTRUCTION COST ESTIMATE'!B996</f>
        <v>629.03700000000003</v>
      </c>
      <c r="C996" s="131" t="str">
        <f>'CONSTRUCTION COST ESTIMATE'!C996</f>
        <v>ADJUST WATER METER</v>
      </c>
      <c r="D996" s="130">
        <f>'CONSTRUCTION COST ESTIMATE'!BA996</f>
        <v>0</v>
      </c>
      <c r="E996" s="114">
        <f>'CONSTRUCTION COST ESTIMATE'!BC996</f>
        <v>0</v>
      </c>
      <c r="F996" s="129" t="str">
        <f>'CONSTRUCTION COST ESTIMATE'!BB996</f>
        <v>EA</v>
      </c>
      <c r="G996" s="115"/>
      <c r="H996" s="116">
        <f t="shared" si="160"/>
        <v>0</v>
      </c>
      <c r="I996" s="115"/>
      <c r="J996" s="116">
        <f t="shared" si="161"/>
        <v>0</v>
      </c>
      <c r="K996" s="115"/>
      <c r="L996" s="116">
        <f t="shared" si="162"/>
        <v>0</v>
      </c>
      <c r="M996" s="115"/>
      <c r="N996" s="116">
        <f t="shared" si="163"/>
        <v>0</v>
      </c>
      <c r="O996" s="115"/>
      <c r="P996" s="116">
        <f t="shared" si="164"/>
        <v>0</v>
      </c>
      <c r="Q996" s="115"/>
      <c r="R996" s="116">
        <f t="shared" si="165"/>
        <v>0</v>
      </c>
      <c r="S996" s="117">
        <f t="shared" si="166"/>
        <v>0</v>
      </c>
      <c r="T996" s="118">
        <f t="shared" si="167"/>
        <v>0</v>
      </c>
      <c r="U996" s="120"/>
      <c r="V996" s="88"/>
    </row>
    <row r="997" spans="1:22" s="113" customFormat="1" ht="30" hidden="1" customHeight="1">
      <c r="A997" s="128">
        <f>'CONSTRUCTION COST ESTIMATE'!A997</f>
        <v>0</v>
      </c>
      <c r="B997" s="246">
        <f>'CONSTRUCTION COST ESTIMATE'!B997</f>
        <v>629.03800000000001</v>
      </c>
      <c r="C997" s="131" t="str">
        <f>'CONSTRUCTION COST ESTIMATE'!C997</f>
        <v>RELOCATE WATER METER AND RPPA</v>
      </c>
      <c r="D997" s="130">
        <f>'CONSTRUCTION COST ESTIMATE'!BA997</f>
        <v>0</v>
      </c>
      <c r="E997" s="114">
        <f>'CONSTRUCTION COST ESTIMATE'!BC997</f>
        <v>0</v>
      </c>
      <c r="F997" s="129" t="str">
        <f>'CONSTRUCTION COST ESTIMATE'!BB997</f>
        <v>EA</v>
      </c>
      <c r="G997" s="115"/>
      <c r="H997" s="116">
        <f t="shared" si="160"/>
        <v>0</v>
      </c>
      <c r="I997" s="115"/>
      <c r="J997" s="116">
        <f t="shared" si="161"/>
        <v>0</v>
      </c>
      <c r="K997" s="115"/>
      <c r="L997" s="116">
        <f t="shared" si="162"/>
        <v>0</v>
      </c>
      <c r="M997" s="115"/>
      <c r="N997" s="116">
        <f t="shared" si="163"/>
        <v>0</v>
      </c>
      <c r="O997" s="115"/>
      <c r="P997" s="116">
        <f t="shared" si="164"/>
        <v>0</v>
      </c>
      <c r="Q997" s="115"/>
      <c r="R997" s="116">
        <f t="shared" si="165"/>
        <v>0</v>
      </c>
      <c r="S997" s="117">
        <f t="shared" si="166"/>
        <v>0</v>
      </c>
      <c r="T997" s="118">
        <f t="shared" si="167"/>
        <v>0</v>
      </c>
      <c r="U997" s="120"/>
      <c r="V997" s="88"/>
    </row>
    <row r="998" spans="1:22" s="113" customFormat="1" ht="30" hidden="1" customHeight="1">
      <c r="A998" s="128">
        <f>'CONSTRUCTION COST ESTIMATE'!A998</f>
        <v>0</v>
      </c>
      <c r="B998" s="246">
        <f>'CONSTRUCTION COST ESTIMATE'!B998</f>
        <v>629.03899999999999</v>
      </c>
      <c r="C998" s="131" t="str">
        <f>'CONSTRUCTION COST ESTIMATE'!C998</f>
        <v>RELOCATE WATER METER VAULT</v>
      </c>
      <c r="D998" s="130">
        <f>'CONSTRUCTION COST ESTIMATE'!BA998</f>
        <v>0</v>
      </c>
      <c r="E998" s="114">
        <f>'CONSTRUCTION COST ESTIMATE'!BC998</f>
        <v>0</v>
      </c>
      <c r="F998" s="129" t="str">
        <f>'CONSTRUCTION COST ESTIMATE'!BB998</f>
        <v>EA</v>
      </c>
      <c r="G998" s="115"/>
      <c r="H998" s="116">
        <f t="shared" si="160"/>
        <v>0</v>
      </c>
      <c r="I998" s="115"/>
      <c r="J998" s="116">
        <f t="shared" si="161"/>
        <v>0</v>
      </c>
      <c r="K998" s="115"/>
      <c r="L998" s="116">
        <f t="shared" si="162"/>
        <v>0</v>
      </c>
      <c r="M998" s="115"/>
      <c r="N998" s="116">
        <f t="shared" si="163"/>
        <v>0</v>
      </c>
      <c r="O998" s="115"/>
      <c r="P998" s="116">
        <f t="shared" si="164"/>
        <v>0</v>
      </c>
      <c r="Q998" s="115"/>
      <c r="R998" s="116">
        <f t="shared" si="165"/>
        <v>0</v>
      </c>
      <c r="S998" s="117">
        <f t="shared" si="166"/>
        <v>0</v>
      </c>
      <c r="T998" s="118">
        <f t="shared" si="167"/>
        <v>0</v>
      </c>
      <c r="U998" s="120"/>
      <c r="V998" s="88"/>
    </row>
    <row r="999" spans="1:22" s="113" customFormat="1" ht="30" hidden="1" customHeight="1">
      <c r="A999" s="128">
        <f>'CONSTRUCTION COST ESTIMATE'!A999</f>
        <v>0</v>
      </c>
      <c r="B999" s="246">
        <f>'CONSTRUCTION COST ESTIMATE'!B999</f>
        <v>629.04</v>
      </c>
      <c r="C999" s="131" t="str">
        <f>'CONSTRUCTION COST ESTIMATE'!C999</f>
        <v>REPLACE WATER METER BOX</v>
      </c>
      <c r="D999" s="130">
        <f>'CONSTRUCTION COST ESTIMATE'!BA999</f>
        <v>0</v>
      </c>
      <c r="E999" s="114">
        <f>'CONSTRUCTION COST ESTIMATE'!BC999</f>
        <v>0</v>
      </c>
      <c r="F999" s="129" t="str">
        <f>'CONSTRUCTION COST ESTIMATE'!BB999</f>
        <v>EA</v>
      </c>
      <c r="G999" s="115"/>
      <c r="H999" s="116">
        <f t="shared" si="160"/>
        <v>0</v>
      </c>
      <c r="I999" s="115"/>
      <c r="J999" s="116">
        <f t="shared" si="161"/>
        <v>0</v>
      </c>
      <c r="K999" s="115"/>
      <c r="L999" s="116">
        <f t="shared" si="162"/>
        <v>0</v>
      </c>
      <c r="M999" s="115"/>
      <c r="N999" s="116">
        <f t="shared" si="163"/>
        <v>0</v>
      </c>
      <c r="O999" s="115"/>
      <c r="P999" s="116">
        <f t="shared" si="164"/>
        <v>0</v>
      </c>
      <c r="Q999" s="115"/>
      <c r="R999" s="116">
        <f t="shared" si="165"/>
        <v>0</v>
      </c>
      <c r="S999" s="117">
        <f t="shared" si="166"/>
        <v>0</v>
      </c>
      <c r="T999" s="118">
        <f t="shared" si="167"/>
        <v>0</v>
      </c>
      <c r="U999" s="120"/>
      <c r="V999" s="88"/>
    </row>
    <row r="1000" spans="1:22" s="113" customFormat="1" ht="30" hidden="1" customHeight="1">
      <c r="A1000" s="128">
        <f>'CONSTRUCTION COST ESTIMATE'!A1000</f>
        <v>0</v>
      </c>
      <c r="B1000" s="246">
        <f>'CONSTRUCTION COST ESTIMATE'!B1000</f>
        <v>629.04999999999995</v>
      </c>
      <c r="C1000" s="131" t="str">
        <f>'CONSTRUCTION COST ESTIMATE'!C1000</f>
        <v>TIME RELATED OVERHEAD</v>
      </c>
      <c r="D1000" s="130">
        <f>'CONSTRUCTION COST ESTIMATE'!BA1000</f>
        <v>0</v>
      </c>
      <c r="E1000" s="114">
        <f>'CONSTRUCTION COST ESTIMATE'!BC1000</f>
        <v>0</v>
      </c>
      <c r="F1000" s="129" t="str">
        <f>'CONSTRUCTION COST ESTIMATE'!BB1000</f>
        <v>DAY</v>
      </c>
      <c r="G1000" s="115"/>
      <c r="H1000" s="116">
        <f t="shared" si="160"/>
        <v>0</v>
      </c>
      <c r="I1000" s="115"/>
      <c r="J1000" s="116">
        <f t="shared" si="161"/>
        <v>0</v>
      </c>
      <c r="K1000" s="115"/>
      <c r="L1000" s="116">
        <f t="shared" si="162"/>
        <v>0</v>
      </c>
      <c r="M1000" s="115"/>
      <c r="N1000" s="116">
        <f t="shared" si="163"/>
        <v>0</v>
      </c>
      <c r="O1000" s="115"/>
      <c r="P1000" s="116">
        <f t="shared" si="164"/>
        <v>0</v>
      </c>
      <c r="Q1000" s="115"/>
      <c r="R1000" s="116">
        <f t="shared" si="165"/>
        <v>0</v>
      </c>
      <c r="S1000" s="117">
        <f t="shared" si="166"/>
        <v>0</v>
      </c>
      <c r="T1000" s="118">
        <f t="shared" si="167"/>
        <v>0</v>
      </c>
      <c r="U1000" s="120"/>
      <c r="V1000" s="88"/>
    </row>
    <row r="1001" spans="1:22" s="113" customFormat="1" ht="30" hidden="1" customHeight="1">
      <c r="A1001" s="128">
        <f>'CONSTRUCTION COST ESTIMATE'!A1001</f>
        <v>0</v>
      </c>
      <c r="B1001" s="246">
        <f>'CONSTRUCTION COST ESTIMATE'!B1001</f>
        <v>629.05100000000004</v>
      </c>
      <c r="C1001" s="131" t="str">
        <f>'CONSTRUCTION COST ESTIMATE'!C1001</f>
        <v>INSTALL CONCRETE PAD</v>
      </c>
      <c r="D1001" s="130">
        <f>'CONSTRUCTION COST ESTIMATE'!BA1001</f>
        <v>0</v>
      </c>
      <c r="E1001" s="114">
        <f>'CONSTRUCTION COST ESTIMATE'!BC1001</f>
        <v>0</v>
      </c>
      <c r="F1001" s="129" t="str">
        <f>'CONSTRUCTION COST ESTIMATE'!BB1001</f>
        <v>EA</v>
      </c>
      <c r="G1001" s="115"/>
      <c r="H1001" s="116">
        <f t="shared" si="160"/>
        <v>0</v>
      </c>
      <c r="I1001" s="115"/>
      <c r="J1001" s="116">
        <f t="shared" si="161"/>
        <v>0</v>
      </c>
      <c r="K1001" s="115"/>
      <c r="L1001" s="116">
        <f t="shared" si="162"/>
        <v>0</v>
      </c>
      <c r="M1001" s="115"/>
      <c r="N1001" s="116">
        <f t="shared" si="163"/>
        <v>0</v>
      </c>
      <c r="O1001" s="115"/>
      <c r="P1001" s="116">
        <f t="shared" si="164"/>
        <v>0</v>
      </c>
      <c r="Q1001" s="115"/>
      <c r="R1001" s="116">
        <f t="shared" si="165"/>
        <v>0</v>
      </c>
      <c r="S1001" s="117">
        <f t="shared" si="166"/>
        <v>0</v>
      </c>
      <c r="T1001" s="118">
        <f t="shared" si="167"/>
        <v>0</v>
      </c>
      <c r="U1001" s="120"/>
      <c r="V1001" s="88"/>
    </row>
    <row r="1002" spans="1:22" s="113" customFormat="1" ht="30" hidden="1" customHeight="1">
      <c r="A1002" s="128">
        <f>'CONSTRUCTION COST ESTIMATE'!A1002</f>
        <v>0</v>
      </c>
      <c r="B1002" s="246">
        <f>'CONSTRUCTION COST ESTIMATE'!B1002</f>
        <v>629.05200000000002</v>
      </c>
      <c r="C1002" s="131" t="str">
        <f>'CONSTRUCTION COST ESTIMATE'!C1002</f>
        <v>BRASS PIPE (1 INCH)</v>
      </c>
      <c r="D1002" s="130">
        <f>'CONSTRUCTION COST ESTIMATE'!BA1002</f>
        <v>0</v>
      </c>
      <c r="E1002" s="114">
        <f>'CONSTRUCTION COST ESTIMATE'!BC1002</f>
        <v>0</v>
      </c>
      <c r="F1002" s="129" t="str">
        <f>'CONSTRUCTION COST ESTIMATE'!BB1002</f>
        <v>LF</v>
      </c>
      <c r="G1002" s="115"/>
      <c r="H1002" s="116">
        <f t="shared" si="160"/>
        <v>0</v>
      </c>
      <c r="I1002" s="115"/>
      <c r="J1002" s="116">
        <f t="shared" si="161"/>
        <v>0</v>
      </c>
      <c r="K1002" s="115"/>
      <c r="L1002" s="116">
        <f t="shared" si="162"/>
        <v>0</v>
      </c>
      <c r="M1002" s="115"/>
      <c r="N1002" s="116">
        <f t="shared" si="163"/>
        <v>0</v>
      </c>
      <c r="O1002" s="115"/>
      <c r="P1002" s="116">
        <f t="shared" si="164"/>
        <v>0</v>
      </c>
      <c r="Q1002" s="115"/>
      <c r="R1002" s="116">
        <f t="shared" si="165"/>
        <v>0</v>
      </c>
      <c r="S1002" s="117">
        <f t="shared" si="166"/>
        <v>0</v>
      </c>
      <c r="T1002" s="118">
        <f t="shared" si="167"/>
        <v>0</v>
      </c>
      <c r="U1002" s="120"/>
      <c r="V1002" s="88"/>
    </row>
    <row r="1003" spans="1:22" s="113" customFormat="1" ht="30" hidden="1" customHeight="1">
      <c r="A1003" s="128">
        <f>'CONSTRUCTION COST ESTIMATE'!A1003</f>
        <v>0</v>
      </c>
      <c r="B1003" s="246">
        <f>'CONSTRUCTION COST ESTIMATE'!B1003</f>
        <v>629.053</v>
      </c>
      <c r="C1003" s="131" t="str">
        <f>'CONSTRUCTION COST ESTIMATE'!C1003</f>
        <v>COPPER PIPE (1 INCH)</v>
      </c>
      <c r="D1003" s="130">
        <f>'CONSTRUCTION COST ESTIMATE'!BA1003</f>
        <v>0</v>
      </c>
      <c r="E1003" s="114">
        <f>'CONSTRUCTION COST ESTIMATE'!BC1003</f>
        <v>0</v>
      </c>
      <c r="F1003" s="129" t="str">
        <f>'CONSTRUCTION COST ESTIMATE'!BB1003</f>
        <v>LF</v>
      </c>
      <c r="G1003" s="115"/>
      <c r="H1003" s="116">
        <f t="shared" ref="H1003:H1066" si="168">G1003*E1003</f>
        <v>0</v>
      </c>
      <c r="I1003" s="115"/>
      <c r="J1003" s="116">
        <f t="shared" ref="J1003:J1066" si="169">I1003*E1003</f>
        <v>0</v>
      </c>
      <c r="K1003" s="115"/>
      <c r="L1003" s="116">
        <f t="shared" ref="L1003:L1066" si="170">K1003*E1003</f>
        <v>0</v>
      </c>
      <c r="M1003" s="115"/>
      <c r="N1003" s="116">
        <f t="shared" ref="N1003:N1066" si="171">M1003*E1003</f>
        <v>0</v>
      </c>
      <c r="O1003" s="115"/>
      <c r="P1003" s="116">
        <f t="shared" ref="P1003:P1066" si="172">O1003*E1003</f>
        <v>0</v>
      </c>
      <c r="Q1003" s="115"/>
      <c r="R1003" s="116">
        <f t="shared" ref="R1003:R1066" si="173">Q1003*E1003</f>
        <v>0</v>
      </c>
      <c r="S1003" s="117">
        <f t="shared" ref="S1003:S1066" si="174">G1003+I1003+K1003+M1003+O1003+Q1003</f>
        <v>0</v>
      </c>
      <c r="T1003" s="118">
        <f t="shared" ref="T1003:T1066" si="175">S1003*E1003</f>
        <v>0</v>
      </c>
      <c r="U1003" s="120"/>
      <c r="V1003" s="88"/>
    </row>
    <row r="1004" spans="1:22" s="113" customFormat="1" ht="30" hidden="1" customHeight="1">
      <c r="A1004" s="128">
        <f>'CONSTRUCTION COST ESTIMATE'!A1004</f>
        <v>0</v>
      </c>
      <c r="B1004" s="246">
        <f>'CONSTRUCTION COST ESTIMATE'!B1004</f>
        <v>629.05399999999997</v>
      </c>
      <c r="C1004" s="131" t="str">
        <f>'CONSTRUCTION COST ESTIMATE'!C1004</f>
        <v>DUCTILE IRON PIPE (6 INCH)</v>
      </c>
      <c r="D1004" s="130">
        <f>'CONSTRUCTION COST ESTIMATE'!BA1004</f>
        <v>0</v>
      </c>
      <c r="E1004" s="114">
        <f>'CONSTRUCTION COST ESTIMATE'!BC1004</f>
        <v>0</v>
      </c>
      <c r="F1004" s="129" t="str">
        <f>'CONSTRUCTION COST ESTIMATE'!BB1004</f>
        <v>LF</v>
      </c>
      <c r="G1004" s="115"/>
      <c r="H1004" s="116">
        <f t="shared" si="168"/>
        <v>0</v>
      </c>
      <c r="I1004" s="115"/>
      <c r="J1004" s="116">
        <f t="shared" si="169"/>
        <v>0</v>
      </c>
      <c r="K1004" s="115"/>
      <c r="L1004" s="116">
        <f t="shared" si="170"/>
        <v>0</v>
      </c>
      <c r="M1004" s="115"/>
      <c r="N1004" s="116">
        <f t="shared" si="171"/>
        <v>0</v>
      </c>
      <c r="O1004" s="115"/>
      <c r="P1004" s="116">
        <f t="shared" si="172"/>
        <v>0</v>
      </c>
      <c r="Q1004" s="115"/>
      <c r="R1004" s="116">
        <f t="shared" si="173"/>
        <v>0</v>
      </c>
      <c r="S1004" s="117">
        <f t="shared" si="174"/>
        <v>0</v>
      </c>
      <c r="T1004" s="118">
        <f t="shared" si="175"/>
        <v>0</v>
      </c>
      <c r="U1004" s="120"/>
      <c r="V1004" s="88"/>
    </row>
    <row r="1005" spans="1:22" s="113" customFormat="1" ht="30" hidden="1" customHeight="1">
      <c r="A1005" s="128">
        <f>'CONSTRUCTION COST ESTIMATE'!A1005</f>
        <v>0</v>
      </c>
      <c r="B1005" s="246">
        <f>'CONSTRUCTION COST ESTIMATE'!B1005</f>
        <v>629.05499999999995</v>
      </c>
      <c r="C1005" s="131" t="str">
        <f>'CONSTRUCTION COST ESTIMATE'!C1005</f>
        <v>DUCTILE IRON PIPE (8 INCH)</v>
      </c>
      <c r="D1005" s="130">
        <f>'CONSTRUCTION COST ESTIMATE'!BA1005</f>
        <v>0</v>
      </c>
      <c r="E1005" s="114">
        <f>'CONSTRUCTION COST ESTIMATE'!BC1005</f>
        <v>0</v>
      </c>
      <c r="F1005" s="129" t="str">
        <f>'CONSTRUCTION COST ESTIMATE'!BB1005</f>
        <v>LF</v>
      </c>
      <c r="G1005" s="115"/>
      <c r="H1005" s="116">
        <f t="shared" si="168"/>
        <v>0</v>
      </c>
      <c r="I1005" s="115"/>
      <c r="J1005" s="116">
        <f t="shared" si="169"/>
        <v>0</v>
      </c>
      <c r="K1005" s="115"/>
      <c r="L1005" s="116">
        <f t="shared" si="170"/>
        <v>0</v>
      </c>
      <c r="M1005" s="115"/>
      <c r="N1005" s="116">
        <f t="shared" si="171"/>
        <v>0</v>
      </c>
      <c r="O1005" s="115"/>
      <c r="P1005" s="116">
        <f t="shared" si="172"/>
        <v>0</v>
      </c>
      <c r="Q1005" s="115"/>
      <c r="R1005" s="116">
        <f t="shared" si="173"/>
        <v>0</v>
      </c>
      <c r="S1005" s="117">
        <f t="shared" si="174"/>
        <v>0</v>
      </c>
      <c r="T1005" s="118">
        <f t="shared" si="175"/>
        <v>0</v>
      </c>
      <c r="U1005" s="120"/>
      <c r="V1005" s="88"/>
    </row>
    <row r="1006" spans="1:22" s="113" customFormat="1" ht="30" hidden="1" customHeight="1">
      <c r="A1006" s="128">
        <f>'CONSTRUCTION COST ESTIMATE'!A1006</f>
        <v>0</v>
      </c>
      <c r="B1006" s="246">
        <f>'CONSTRUCTION COST ESTIMATE'!B1006</f>
        <v>629.05600000000004</v>
      </c>
      <c r="C1006" s="131" t="str">
        <f>'CONSTRUCTION COST ESTIMATE'!C1006</f>
        <v>DUCTILE IRON PIPE (10 INCH)</v>
      </c>
      <c r="D1006" s="130">
        <f>'CONSTRUCTION COST ESTIMATE'!BA1006</f>
        <v>0</v>
      </c>
      <c r="E1006" s="114">
        <f>'CONSTRUCTION COST ESTIMATE'!BC1006</f>
        <v>0</v>
      </c>
      <c r="F1006" s="129" t="str">
        <f>'CONSTRUCTION COST ESTIMATE'!BB1006</f>
        <v>LF</v>
      </c>
      <c r="G1006" s="115"/>
      <c r="H1006" s="116">
        <f t="shared" si="168"/>
        <v>0</v>
      </c>
      <c r="I1006" s="115"/>
      <c r="J1006" s="116">
        <f t="shared" si="169"/>
        <v>0</v>
      </c>
      <c r="K1006" s="115"/>
      <c r="L1006" s="116">
        <f t="shared" si="170"/>
        <v>0</v>
      </c>
      <c r="M1006" s="115"/>
      <c r="N1006" s="116">
        <f t="shared" si="171"/>
        <v>0</v>
      </c>
      <c r="O1006" s="115"/>
      <c r="P1006" s="116">
        <f t="shared" si="172"/>
        <v>0</v>
      </c>
      <c r="Q1006" s="115"/>
      <c r="R1006" s="116">
        <f t="shared" si="173"/>
        <v>0</v>
      </c>
      <c r="S1006" s="117">
        <f t="shared" si="174"/>
        <v>0</v>
      </c>
      <c r="T1006" s="118">
        <f t="shared" si="175"/>
        <v>0</v>
      </c>
      <c r="U1006" s="120"/>
      <c r="V1006" s="88"/>
    </row>
    <row r="1007" spans="1:22" s="113" customFormat="1" ht="30" hidden="1" customHeight="1">
      <c r="A1007" s="128">
        <f>'CONSTRUCTION COST ESTIMATE'!A1007</f>
        <v>0</v>
      </c>
      <c r="B1007" s="246">
        <f>'CONSTRUCTION COST ESTIMATE'!B1007</f>
        <v>629.05700000000002</v>
      </c>
      <c r="C1007" s="131" t="str">
        <f>'CONSTRUCTION COST ESTIMATE'!C1007</f>
        <v>DUCTILE IRON PIPE (12 INCH)</v>
      </c>
      <c r="D1007" s="130">
        <f>'CONSTRUCTION COST ESTIMATE'!BA1007</f>
        <v>0</v>
      </c>
      <c r="E1007" s="114">
        <f>'CONSTRUCTION COST ESTIMATE'!BC1007</f>
        <v>0</v>
      </c>
      <c r="F1007" s="129" t="str">
        <f>'CONSTRUCTION COST ESTIMATE'!BB1007</f>
        <v>LF</v>
      </c>
      <c r="G1007" s="115"/>
      <c r="H1007" s="116">
        <f t="shared" si="168"/>
        <v>0</v>
      </c>
      <c r="I1007" s="115"/>
      <c r="J1007" s="116">
        <f t="shared" si="169"/>
        <v>0</v>
      </c>
      <c r="K1007" s="115"/>
      <c r="L1007" s="116">
        <f t="shared" si="170"/>
        <v>0</v>
      </c>
      <c r="M1007" s="115"/>
      <c r="N1007" s="116">
        <f t="shared" si="171"/>
        <v>0</v>
      </c>
      <c r="O1007" s="115"/>
      <c r="P1007" s="116">
        <f t="shared" si="172"/>
        <v>0</v>
      </c>
      <c r="Q1007" s="115"/>
      <c r="R1007" s="116">
        <f t="shared" si="173"/>
        <v>0</v>
      </c>
      <c r="S1007" s="117">
        <f t="shared" si="174"/>
        <v>0</v>
      </c>
      <c r="T1007" s="118">
        <f t="shared" si="175"/>
        <v>0</v>
      </c>
      <c r="U1007" s="120"/>
      <c r="V1007" s="88"/>
    </row>
    <row r="1008" spans="1:22" s="113" customFormat="1" ht="30" hidden="1" customHeight="1">
      <c r="A1008" s="128">
        <f>'CONSTRUCTION COST ESTIMATE'!A1008</f>
        <v>0</v>
      </c>
      <c r="B1008" s="246">
        <f>'CONSTRUCTION COST ESTIMATE'!B1008</f>
        <v>629.05799999999999</v>
      </c>
      <c r="C1008" s="131" t="str">
        <f>'CONSTRUCTION COST ESTIMATE'!C1008</f>
        <v>PVC PIPE (6 INCH)</v>
      </c>
      <c r="D1008" s="130">
        <f>'CONSTRUCTION COST ESTIMATE'!BA1008</f>
        <v>0</v>
      </c>
      <c r="E1008" s="114">
        <f>'CONSTRUCTION COST ESTIMATE'!BC1008</f>
        <v>0</v>
      </c>
      <c r="F1008" s="129" t="str">
        <f>'CONSTRUCTION COST ESTIMATE'!BB1008</f>
        <v>LF</v>
      </c>
      <c r="G1008" s="115"/>
      <c r="H1008" s="116">
        <f t="shared" si="168"/>
        <v>0</v>
      </c>
      <c r="I1008" s="115"/>
      <c r="J1008" s="116">
        <f t="shared" si="169"/>
        <v>0</v>
      </c>
      <c r="K1008" s="115"/>
      <c r="L1008" s="116">
        <f t="shared" si="170"/>
        <v>0</v>
      </c>
      <c r="M1008" s="115"/>
      <c r="N1008" s="116">
        <f t="shared" si="171"/>
        <v>0</v>
      </c>
      <c r="O1008" s="115"/>
      <c r="P1008" s="116">
        <f t="shared" si="172"/>
        <v>0</v>
      </c>
      <c r="Q1008" s="115"/>
      <c r="R1008" s="116">
        <f t="shared" si="173"/>
        <v>0</v>
      </c>
      <c r="S1008" s="117">
        <f t="shared" si="174"/>
        <v>0</v>
      </c>
      <c r="T1008" s="118">
        <f t="shared" si="175"/>
        <v>0</v>
      </c>
      <c r="U1008" s="120"/>
      <c r="V1008" s="88"/>
    </row>
    <row r="1009" spans="1:22" s="113" customFormat="1" ht="30" hidden="1" customHeight="1">
      <c r="A1009" s="128">
        <f>'CONSTRUCTION COST ESTIMATE'!A1009</f>
        <v>0</v>
      </c>
      <c r="B1009" s="246">
        <f>'CONSTRUCTION COST ESTIMATE'!B1009</f>
        <v>629.05899999999997</v>
      </c>
      <c r="C1009" s="131" t="str">
        <f>'CONSTRUCTION COST ESTIMATE'!C1009</f>
        <v>C905 PVC PIPE (18 INCH)</v>
      </c>
      <c r="D1009" s="130">
        <f>'CONSTRUCTION COST ESTIMATE'!BA1009</f>
        <v>0</v>
      </c>
      <c r="E1009" s="114">
        <f>'CONSTRUCTION COST ESTIMATE'!BC1009</f>
        <v>0</v>
      </c>
      <c r="F1009" s="129" t="str">
        <f>'CONSTRUCTION COST ESTIMATE'!BB1009</f>
        <v>LF</v>
      </c>
      <c r="G1009" s="115"/>
      <c r="H1009" s="116">
        <f t="shared" si="168"/>
        <v>0</v>
      </c>
      <c r="I1009" s="115"/>
      <c r="J1009" s="116">
        <f t="shared" si="169"/>
        <v>0</v>
      </c>
      <c r="K1009" s="115"/>
      <c r="L1009" s="116">
        <f t="shared" si="170"/>
        <v>0</v>
      </c>
      <c r="M1009" s="115"/>
      <c r="N1009" s="116">
        <f t="shared" si="171"/>
        <v>0</v>
      </c>
      <c r="O1009" s="115"/>
      <c r="P1009" s="116">
        <f t="shared" si="172"/>
        <v>0</v>
      </c>
      <c r="Q1009" s="115"/>
      <c r="R1009" s="116">
        <f t="shared" si="173"/>
        <v>0</v>
      </c>
      <c r="S1009" s="117">
        <f t="shared" si="174"/>
        <v>0</v>
      </c>
      <c r="T1009" s="118">
        <f t="shared" si="175"/>
        <v>0</v>
      </c>
      <c r="U1009" s="120"/>
      <c r="V1009" s="88"/>
    </row>
    <row r="1010" spans="1:22" s="113" customFormat="1" ht="30" hidden="1" customHeight="1">
      <c r="A1010" s="128">
        <f>'CONSTRUCTION COST ESTIMATE'!A1010</f>
        <v>0</v>
      </c>
      <c r="B1010" s="246">
        <f>'CONSTRUCTION COST ESTIMATE'!B1010</f>
        <v>629.05999999999995</v>
      </c>
      <c r="C1010" s="131" t="str">
        <f>'CONSTRUCTION COST ESTIMATE'!C1010</f>
        <v>DUAL  RPDA (8 INCH)</v>
      </c>
      <c r="D1010" s="130">
        <f>'CONSTRUCTION COST ESTIMATE'!BA1010</f>
        <v>0</v>
      </c>
      <c r="E1010" s="114">
        <f>'CONSTRUCTION COST ESTIMATE'!BC1010</f>
        <v>0</v>
      </c>
      <c r="F1010" s="129" t="str">
        <f>'CONSTRUCTION COST ESTIMATE'!BB1010</f>
        <v>EA</v>
      </c>
      <c r="G1010" s="115"/>
      <c r="H1010" s="116">
        <f t="shared" si="168"/>
        <v>0</v>
      </c>
      <c r="I1010" s="115"/>
      <c r="J1010" s="116">
        <f t="shared" si="169"/>
        <v>0</v>
      </c>
      <c r="K1010" s="115"/>
      <c r="L1010" s="116">
        <f t="shared" si="170"/>
        <v>0</v>
      </c>
      <c r="M1010" s="115"/>
      <c r="N1010" s="116">
        <f t="shared" si="171"/>
        <v>0</v>
      </c>
      <c r="O1010" s="115"/>
      <c r="P1010" s="116">
        <f t="shared" si="172"/>
        <v>0</v>
      </c>
      <c r="Q1010" s="115"/>
      <c r="R1010" s="116">
        <f t="shared" si="173"/>
        <v>0</v>
      </c>
      <c r="S1010" s="117">
        <f t="shared" si="174"/>
        <v>0</v>
      </c>
      <c r="T1010" s="118">
        <f t="shared" si="175"/>
        <v>0</v>
      </c>
      <c r="U1010" s="120"/>
      <c r="V1010" s="88"/>
    </row>
    <row r="1011" spans="1:22" s="113" customFormat="1" ht="30" hidden="1" customHeight="1">
      <c r="A1011" s="128">
        <f>'CONSTRUCTION COST ESTIMATE'!A1011</f>
        <v>0</v>
      </c>
      <c r="B1011" s="246">
        <f>'CONSTRUCTION COST ESTIMATE'!B1011</f>
        <v>629.07000000000005</v>
      </c>
      <c r="C1011" s="131" t="str">
        <f>'CONSTRUCTION COST ESTIMATE'!C1011</f>
        <v>REMOVE AND REPLACE REDUCED PRESSURE PRINCIPLE ASSEMBLY (RPPA) (1 INCH)</v>
      </c>
      <c r="D1011" s="130">
        <f>'CONSTRUCTION COST ESTIMATE'!BA1011</f>
        <v>0</v>
      </c>
      <c r="E1011" s="114">
        <f>'CONSTRUCTION COST ESTIMATE'!BC1011</f>
        <v>0</v>
      </c>
      <c r="F1011" s="129" t="str">
        <f>'CONSTRUCTION COST ESTIMATE'!BB1011</f>
        <v>EA</v>
      </c>
      <c r="G1011" s="115"/>
      <c r="H1011" s="116">
        <f t="shared" si="168"/>
        <v>0</v>
      </c>
      <c r="I1011" s="115"/>
      <c r="J1011" s="116">
        <f t="shared" si="169"/>
        <v>0</v>
      </c>
      <c r="K1011" s="115"/>
      <c r="L1011" s="116">
        <f t="shared" si="170"/>
        <v>0</v>
      </c>
      <c r="M1011" s="115"/>
      <c r="N1011" s="116">
        <f t="shared" si="171"/>
        <v>0</v>
      </c>
      <c r="O1011" s="115"/>
      <c r="P1011" s="116">
        <f t="shared" si="172"/>
        <v>0</v>
      </c>
      <c r="Q1011" s="115"/>
      <c r="R1011" s="116">
        <f t="shared" si="173"/>
        <v>0</v>
      </c>
      <c r="S1011" s="117">
        <f t="shared" si="174"/>
        <v>0</v>
      </c>
      <c r="T1011" s="118">
        <f t="shared" si="175"/>
        <v>0</v>
      </c>
      <c r="U1011" s="120"/>
      <c r="V1011" s="88"/>
    </row>
    <row r="1012" spans="1:22" s="113" customFormat="1" ht="30" hidden="1" customHeight="1">
      <c r="A1012" s="128">
        <f>'CONSTRUCTION COST ESTIMATE'!A1012</f>
        <v>0</v>
      </c>
      <c r="B1012" s="246">
        <f>'CONSTRUCTION COST ESTIMATE'!B1012</f>
        <v>629.07100000000003</v>
      </c>
      <c r="C1012" s="131" t="str">
        <f>'CONSTRUCTION COST ESTIMATE'!C1012</f>
        <v>REDUCED PRESSURE PRINCIPLE ASSEMBLY (RPPA) (1 INCH)</v>
      </c>
      <c r="D1012" s="130">
        <f>'CONSTRUCTION COST ESTIMATE'!BA1012</f>
        <v>0</v>
      </c>
      <c r="E1012" s="114">
        <f>'CONSTRUCTION COST ESTIMATE'!BC1012</f>
        <v>0</v>
      </c>
      <c r="F1012" s="129" t="str">
        <f>'CONSTRUCTION COST ESTIMATE'!BB1012</f>
        <v>EA</v>
      </c>
      <c r="G1012" s="115"/>
      <c r="H1012" s="116">
        <f t="shared" si="168"/>
        <v>0</v>
      </c>
      <c r="I1012" s="115"/>
      <c r="J1012" s="116">
        <f t="shared" si="169"/>
        <v>0</v>
      </c>
      <c r="K1012" s="115"/>
      <c r="L1012" s="116">
        <f t="shared" si="170"/>
        <v>0</v>
      </c>
      <c r="M1012" s="115"/>
      <c r="N1012" s="116">
        <f t="shared" si="171"/>
        <v>0</v>
      </c>
      <c r="O1012" s="115"/>
      <c r="P1012" s="116">
        <f t="shared" si="172"/>
        <v>0</v>
      </c>
      <c r="Q1012" s="115"/>
      <c r="R1012" s="116">
        <f t="shared" si="173"/>
        <v>0</v>
      </c>
      <c r="S1012" s="117">
        <f t="shared" si="174"/>
        <v>0</v>
      </c>
      <c r="T1012" s="118">
        <f t="shared" si="175"/>
        <v>0</v>
      </c>
      <c r="U1012" s="120"/>
      <c r="V1012" s="88"/>
    </row>
    <row r="1013" spans="1:22" s="113" customFormat="1" ht="30" hidden="1" customHeight="1">
      <c r="A1013" s="128">
        <f>'CONSTRUCTION COST ESTIMATE'!A1013</f>
        <v>0</v>
      </c>
      <c r="B1013" s="246">
        <f>'CONSTRUCTION COST ESTIMATE'!B1013</f>
        <v>629.072</v>
      </c>
      <c r="C1013" s="131" t="str">
        <f>'CONSTRUCTION COST ESTIMATE'!C1013</f>
        <v>REMOVE AND REPLACE REDUCED PRESSURE PRINCIPLE ASSEMBLY (RPPA) (2 INCH)</v>
      </c>
      <c r="D1013" s="130">
        <f>'CONSTRUCTION COST ESTIMATE'!BA1013</f>
        <v>0</v>
      </c>
      <c r="E1013" s="114">
        <f>'CONSTRUCTION COST ESTIMATE'!BC1013</f>
        <v>0</v>
      </c>
      <c r="F1013" s="129" t="str">
        <f>'CONSTRUCTION COST ESTIMATE'!BB1013</f>
        <v>EA</v>
      </c>
      <c r="G1013" s="115"/>
      <c r="H1013" s="116">
        <f t="shared" si="168"/>
        <v>0</v>
      </c>
      <c r="I1013" s="115"/>
      <c r="J1013" s="116">
        <f t="shared" si="169"/>
        <v>0</v>
      </c>
      <c r="K1013" s="115"/>
      <c r="L1013" s="116">
        <f t="shared" si="170"/>
        <v>0</v>
      </c>
      <c r="M1013" s="115"/>
      <c r="N1013" s="116">
        <f t="shared" si="171"/>
        <v>0</v>
      </c>
      <c r="O1013" s="115"/>
      <c r="P1013" s="116">
        <f t="shared" si="172"/>
        <v>0</v>
      </c>
      <c r="Q1013" s="115"/>
      <c r="R1013" s="116">
        <f t="shared" si="173"/>
        <v>0</v>
      </c>
      <c r="S1013" s="117">
        <f t="shared" si="174"/>
        <v>0</v>
      </c>
      <c r="T1013" s="118">
        <f t="shared" si="175"/>
        <v>0</v>
      </c>
      <c r="U1013" s="120"/>
      <c r="V1013" s="88"/>
    </row>
    <row r="1014" spans="1:22" s="113" customFormat="1" ht="30" hidden="1" customHeight="1">
      <c r="A1014" s="128">
        <f>'CONSTRUCTION COST ESTIMATE'!A1014</f>
        <v>0</v>
      </c>
      <c r="B1014" s="246">
        <f>'CONSTRUCTION COST ESTIMATE'!B1014</f>
        <v>629.07299999999998</v>
      </c>
      <c r="C1014" s="131" t="str">
        <f>'CONSTRUCTION COST ESTIMATE'!C1014</f>
        <v>REDUCED PRESSURE PRINCIPLE ASSEMBLY (RPPA) (2 INCH)</v>
      </c>
      <c r="D1014" s="130">
        <f>'CONSTRUCTION COST ESTIMATE'!BA1014</f>
        <v>0</v>
      </c>
      <c r="E1014" s="114">
        <f>'CONSTRUCTION COST ESTIMATE'!BC1014</f>
        <v>0</v>
      </c>
      <c r="F1014" s="129" t="str">
        <f>'CONSTRUCTION COST ESTIMATE'!BB1014</f>
        <v>EA</v>
      </c>
      <c r="G1014" s="115"/>
      <c r="H1014" s="116">
        <f t="shared" si="168"/>
        <v>0</v>
      </c>
      <c r="I1014" s="115"/>
      <c r="J1014" s="116">
        <f t="shared" si="169"/>
        <v>0</v>
      </c>
      <c r="K1014" s="115"/>
      <c r="L1014" s="116">
        <f t="shared" si="170"/>
        <v>0</v>
      </c>
      <c r="M1014" s="115"/>
      <c r="N1014" s="116">
        <f t="shared" si="171"/>
        <v>0</v>
      </c>
      <c r="O1014" s="115"/>
      <c r="P1014" s="116">
        <f t="shared" si="172"/>
        <v>0</v>
      </c>
      <c r="Q1014" s="115"/>
      <c r="R1014" s="116">
        <f t="shared" si="173"/>
        <v>0</v>
      </c>
      <c r="S1014" s="117">
        <f t="shared" si="174"/>
        <v>0</v>
      </c>
      <c r="T1014" s="118">
        <f t="shared" si="175"/>
        <v>0</v>
      </c>
      <c r="U1014" s="120"/>
      <c r="V1014" s="88"/>
    </row>
    <row r="1015" spans="1:22" s="113" customFormat="1" ht="30" hidden="1" customHeight="1">
      <c r="A1015" s="128">
        <f>'CONSTRUCTION COST ESTIMATE'!A1015</f>
        <v>0</v>
      </c>
      <c r="B1015" s="246">
        <f>'CONSTRUCTION COST ESTIMATE'!B1015</f>
        <v>629.07399999999996</v>
      </c>
      <c r="C1015" s="131" t="str">
        <f>'CONSTRUCTION COST ESTIMATE'!C1015</f>
        <v>REMOVE AND REPLACE REDUCED PRESSURE PRINCIPLE ASSEMBLY (RPPA) (3 INCH)</v>
      </c>
      <c r="D1015" s="130">
        <f>'CONSTRUCTION COST ESTIMATE'!BA1015</f>
        <v>0</v>
      </c>
      <c r="E1015" s="114">
        <f>'CONSTRUCTION COST ESTIMATE'!BC1015</f>
        <v>0</v>
      </c>
      <c r="F1015" s="129" t="str">
        <f>'CONSTRUCTION COST ESTIMATE'!BB1015</f>
        <v>EA</v>
      </c>
      <c r="G1015" s="115"/>
      <c r="H1015" s="116">
        <f t="shared" si="168"/>
        <v>0</v>
      </c>
      <c r="I1015" s="115"/>
      <c r="J1015" s="116">
        <f t="shared" si="169"/>
        <v>0</v>
      </c>
      <c r="K1015" s="115"/>
      <c r="L1015" s="116">
        <f t="shared" si="170"/>
        <v>0</v>
      </c>
      <c r="M1015" s="115"/>
      <c r="N1015" s="116">
        <f t="shared" si="171"/>
        <v>0</v>
      </c>
      <c r="O1015" s="115"/>
      <c r="P1015" s="116">
        <f t="shared" si="172"/>
        <v>0</v>
      </c>
      <c r="Q1015" s="115"/>
      <c r="R1015" s="116">
        <f t="shared" si="173"/>
        <v>0</v>
      </c>
      <c r="S1015" s="117">
        <f t="shared" si="174"/>
        <v>0</v>
      </c>
      <c r="T1015" s="118">
        <f t="shared" si="175"/>
        <v>0</v>
      </c>
      <c r="U1015" s="120"/>
      <c r="V1015" s="88"/>
    </row>
    <row r="1016" spans="1:22" s="113" customFormat="1" ht="30" hidden="1" customHeight="1">
      <c r="A1016" s="128">
        <f>'CONSTRUCTION COST ESTIMATE'!A1016</f>
        <v>0</v>
      </c>
      <c r="B1016" s="246">
        <f>'CONSTRUCTION COST ESTIMATE'!B1016</f>
        <v>629.07500000000005</v>
      </c>
      <c r="C1016" s="131" t="str">
        <f>'CONSTRUCTION COST ESTIMATE'!C1016</f>
        <v>REDUCED PRESSURE PRINCIPLE ASSEMBLY (RPPA) (3 INCH)</v>
      </c>
      <c r="D1016" s="130">
        <f>'CONSTRUCTION COST ESTIMATE'!BA1016</f>
        <v>0</v>
      </c>
      <c r="E1016" s="114">
        <f>'CONSTRUCTION COST ESTIMATE'!BC1016</f>
        <v>0</v>
      </c>
      <c r="F1016" s="129" t="str">
        <f>'CONSTRUCTION COST ESTIMATE'!BB1016</f>
        <v>EA</v>
      </c>
      <c r="G1016" s="115"/>
      <c r="H1016" s="116">
        <f t="shared" si="168"/>
        <v>0</v>
      </c>
      <c r="I1016" s="115"/>
      <c r="J1016" s="116">
        <f t="shared" si="169"/>
        <v>0</v>
      </c>
      <c r="K1016" s="115"/>
      <c r="L1016" s="116">
        <f t="shared" si="170"/>
        <v>0</v>
      </c>
      <c r="M1016" s="115"/>
      <c r="N1016" s="116">
        <f t="shared" si="171"/>
        <v>0</v>
      </c>
      <c r="O1016" s="115"/>
      <c r="P1016" s="116">
        <f t="shared" si="172"/>
        <v>0</v>
      </c>
      <c r="Q1016" s="115"/>
      <c r="R1016" s="116">
        <f t="shared" si="173"/>
        <v>0</v>
      </c>
      <c r="S1016" s="117">
        <f t="shared" si="174"/>
        <v>0</v>
      </c>
      <c r="T1016" s="118">
        <f t="shared" si="175"/>
        <v>0</v>
      </c>
      <c r="U1016" s="120"/>
      <c r="V1016" s="88"/>
    </row>
    <row r="1017" spans="1:22" s="113" customFormat="1" ht="30" hidden="1" customHeight="1">
      <c r="A1017" s="128">
        <f>'CONSTRUCTION COST ESTIMATE'!A1017</f>
        <v>0</v>
      </c>
      <c r="B1017" s="246">
        <f>'CONSTRUCTION COST ESTIMATE'!B1017</f>
        <v>629.07600000000002</v>
      </c>
      <c r="C1017" s="131" t="str">
        <f>'CONSTRUCTION COST ESTIMATE'!C1017</f>
        <v>REMOVE AND REPLACE REDUCED PRESSURE PRINCIPLE ASSEMBLY (RPPA) (4 INCH)</v>
      </c>
      <c r="D1017" s="130">
        <f>'CONSTRUCTION COST ESTIMATE'!BA1017</f>
        <v>0</v>
      </c>
      <c r="E1017" s="114">
        <f>'CONSTRUCTION COST ESTIMATE'!BC1017</f>
        <v>0</v>
      </c>
      <c r="F1017" s="129" t="str">
        <f>'CONSTRUCTION COST ESTIMATE'!BB1017</f>
        <v>EA</v>
      </c>
      <c r="G1017" s="115"/>
      <c r="H1017" s="116">
        <f t="shared" si="168"/>
        <v>0</v>
      </c>
      <c r="I1017" s="115"/>
      <c r="J1017" s="116">
        <f t="shared" si="169"/>
        <v>0</v>
      </c>
      <c r="K1017" s="115"/>
      <c r="L1017" s="116">
        <f t="shared" si="170"/>
        <v>0</v>
      </c>
      <c r="M1017" s="115"/>
      <c r="N1017" s="116">
        <f t="shared" si="171"/>
        <v>0</v>
      </c>
      <c r="O1017" s="115"/>
      <c r="P1017" s="116">
        <f t="shared" si="172"/>
        <v>0</v>
      </c>
      <c r="Q1017" s="115"/>
      <c r="R1017" s="116">
        <f t="shared" si="173"/>
        <v>0</v>
      </c>
      <c r="S1017" s="117">
        <f t="shared" si="174"/>
        <v>0</v>
      </c>
      <c r="T1017" s="118">
        <f t="shared" si="175"/>
        <v>0</v>
      </c>
      <c r="U1017" s="120"/>
      <c r="V1017" s="88"/>
    </row>
    <row r="1018" spans="1:22" s="113" customFormat="1" ht="30" hidden="1" customHeight="1">
      <c r="A1018" s="128">
        <f>'CONSTRUCTION COST ESTIMATE'!A1018</f>
        <v>0</v>
      </c>
      <c r="B1018" s="246">
        <f>'CONSTRUCTION COST ESTIMATE'!B1018</f>
        <v>629.077</v>
      </c>
      <c r="C1018" s="131" t="str">
        <f>'CONSTRUCTION COST ESTIMATE'!C1018</f>
        <v>REDUCED PRESSURE PRINCIPLE ASSEMBLY (RPPA) (4 INCH)</v>
      </c>
      <c r="D1018" s="130">
        <f>'CONSTRUCTION COST ESTIMATE'!BA1018</f>
        <v>0</v>
      </c>
      <c r="E1018" s="114">
        <f>'CONSTRUCTION COST ESTIMATE'!BC1018</f>
        <v>0</v>
      </c>
      <c r="F1018" s="129" t="str">
        <f>'CONSTRUCTION COST ESTIMATE'!BB1018</f>
        <v>EA</v>
      </c>
      <c r="G1018" s="115"/>
      <c r="H1018" s="116">
        <f t="shared" si="168"/>
        <v>0</v>
      </c>
      <c r="I1018" s="115"/>
      <c r="J1018" s="116">
        <f t="shared" si="169"/>
        <v>0</v>
      </c>
      <c r="K1018" s="115"/>
      <c r="L1018" s="116">
        <f t="shared" si="170"/>
        <v>0</v>
      </c>
      <c r="M1018" s="115"/>
      <c r="N1018" s="116">
        <f t="shared" si="171"/>
        <v>0</v>
      </c>
      <c r="O1018" s="115"/>
      <c r="P1018" s="116">
        <f t="shared" si="172"/>
        <v>0</v>
      </c>
      <c r="Q1018" s="115"/>
      <c r="R1018" s="116">
        <f t="shared" si="173"/>
        <v>0</v>
      </c>
      <c r="S1018" s="117">
        <f t="shared" si="174"/>
        <v>0</v>
      </c>
      <c r="T1018" s="118">
        <f t="shared" si="175"/>
        <v>0</v>
      </c>
      <c r="U1018" s="120"/>
      <c r="V1018" s="88"/>
    </row>
    <row r="1019" spans="1:22" s="113" customFormat="1" ht="30" hidden="1" customHeight="1">
      <c r="A1019" s="128">
        <f>'CONSTRUCTION COST ESTIMATE'!A1019</f>
        <v>0</v>
      </c>
      <c r="B1019" s="246">
        <f>'CONSTRUCTION COST ESTIMATE'!B1019</f>
        <v>629.07799999999997</v>
      </c>
      <c r="C1019" s="131" t="str">
        <f>'CONSTRUCTION COST ESTIMATE'!C1019</f>
        <v>REMOVE AND REPLACE REDUCED PRESSURE PRINCIPLE ASSEMBLY (RPPA) (6 INCH)</v>
      </c>
      <c r="D1019" s="130">
        <f>'CONSTRUCTION COST ESTIMATE'!BA1019</f>
        <v>0</v>
      </c>
      <c r="E1019" s="114">
        <f>'CONSTRUCTION COST ESTIMATE'!BC1019</f>
        <v>0</v>
      </c>
      <c r="F1019" s="129" t="str">
        <f>'CONSTRUCTION COST ESTIMATE'!BB1019</f>
        <v>EA</v>
      </c>
      <c r="G1019" s="115"/>
      <c r="H1019" s="116">
        <f t="shared" si="168"/>
        <v>0</v>
      </c>
      <c r="I1019" s="115"/>
      <c r="J1019" s="116">
        <f t="shared" si="169"/>
        <v>0</v>
      </c>
      <c r="K1019" s="115"/>
      <c r="L1019" s="116">
        <f t="shared" si="170"/>
        <v>0</v>
      </c>
      <c r="M1019" s="115"/>
      <c r="N1019" s="116">
        <f t="shared" si="171"/>
        <v>0</v>
      </c>
      <c r="O1019" s="115"/>
      <c r="P1019" s="116">
        <f t="shared" si="172"/>
        <v>0</v>
      </c>
      <c r="Q1019" s="115"/>
      <c r="R1019" s="116">
        <f t="shared" si="173"/>
        <v>0</v>
      </c>
      <c r="S1019" s="117">
        <f t="shared" si="174"/>
        <v>0</v>
      </c>
      <c r="T1019" s="118">
        <f t="shared" si="175"/>
        <v>0</v>
      </c>
      <c r="U1019" s="120"/>
      <c r="V1019" s="88"/>
    </row>
    <row r="1020" spans="1:22" s="113" customFormat="1" ht="30" hidden="1" customHeight="1">
      <c r="A1020" s="128">
        <f>'CONSTRUCTION COST ESTIMATE'!A1020</f>
        <v>0</v>
      </c>
      <c r="B1020" s="246">
        <f>'CONSTRUCTION COST ESTIMATE'!B1020</f>
        <v>629.07899999999995</v>
      </c>
      <c r="C1020" s="131" t="str">
        <f>'CONSTRUCTION COST ESTIMATE'!C1020</f>
        <v>REDUCED PRESSURE PRINCIPLE ASSEMBLY (RPPA) (6 INCH)</v>
      </c>
      <c r="D1020" s="130">
        <f>'CONSTRUCTION COST ESTIMATE'!BA1020</f>
        <v>0</v>
      </c>
      <c r="E1020" s="114">
        <f>'CONSTRUCTION COST ESTIMATE'!BC1020</f>
        <v>0</v>
      </c>
      <c r="F1020" s="129" t="str">
        <f>'CONSTRUCTION COST ESTIMATE'!BB1020</f>
        <v>EA</v>
      </c>
      <c r="G1020" s="115"/>
      <c r="H1020" s="116">
        <f t="shared" si="168"/>
        <v>0</v>
      </c>
      <c r="I1020" s="115"/>
      <c r="J1020" s="116">
        <f t="shared" si="169"/>
        <v>0</v>
      </c>
      <c r="K1020" s="115"/>
      <c r="L1020" s="116">
        <f t="shared" si="170"/>
        <v>0</v>
      </c>
      <c r="M1020" s="115"/>
      <c r="N1020" s="116">
        <f t="shared" si="171"/>
        <v>0</v>
      </c>
      <c r="O1020" s="115"/>
      <c r="P1020" s="116">
        <f t="shared" si="172"/>
        <v>0</v>
      </c>
      <c r="Q1020" s="115"/>
      <c r="R1020" s="116">
        <f t="shared" si="173"/>
        <v>0</v>
      </c>
      <c r="S1020" s="117">
        <f t="shared" si="174"/>
        <v>0</v>
      </c>
      <c r="T1020" s="118">
        <f t="shared" si="175"/>
        <v>0</v>
      </c>
      <c r="U1020" s="120"/>
      <c r="V1020" s="88"/>
    </row>
    <row r="1021" spans="1:22" s="113" customFormat="1" ht="30" hidden="1" customHeight="1">
      <c r="A1021" s="128">
        <f>'CONSTRUCTION COST ESTIMATE'!A1021</f>
        <v>0</v>
      </c>
      <c r="B1021" s="246">
        <f>'CONSTRUCTION COST ESTIMATE'!B1021</f>
        <v>629.08000000000004</v>
      </c>
      <c r="C1021" s="131" t="str">
        <f>'CONSTRUCTION COST ESTIMATE'!C1021</f>
        <v>REMOVE AND REPLACE REDUCED PRESSURE PRINCIPLE ASSEMBLY (RPPA) (8 INCH)</v>
      </c>
      <c r="D1021" s="130">
        <f>'CONSTRUCTION COST ESTIMATE'!BA1021</f>
        <v>0</v>
      </c>
      <c r="E1021" s="114">
        <f>'CONSTRUCTION COST ESTIMATE'!BC1021</f>
        <v>0</v>
      </c>
      <c r="F1021" s="129" t="str">
        <f>'CONSTRUCTION COST ESTIMATE'!BB1021</f>
        <v>EA</v>
      </c>
      <c r="G1021" s="115"/>
      <c r="H1021" s="116">
        <f t="shared" si="168"/>
        <v>0</v>
      </c>
      <c r="I1021" s="115"/>
      <c r="J1021" s="116">
        <f t="shared" si="169"/>
        <v>0</v>
      </c>
      <c r="K1021" s="115"/>
      <c r="L1021" s="116">
        <f t="shared" si="170"/>
        <v>0</v>
      </c>
      <c r="M1021" s="115"/>
      <c r="N1021" s="116">
        <f t="shared" si="171"/>
        <v>0</v>
      </c>
      <c r="O1021" s="115"/>
      <c r="P1021" s="116">
        <f t="shared" si="172"/>
        <v>0</v>
      </c>
      <c r="Q1021" s="115"/>
      <c r="R1021" s="116">
        <f t="shared" si="173"/>
        <v>0</v>
      </c>
      <c r="S1021" s="117">
        <f t="shared" si="174"/>
        <v>0</v>
      </c>
      <c r="T1021" s="118">
        <f t="shared" si="175"/>
        <v>0</v>
      </c>
      <c r="U1021" s="120"/>
      <c r="V1021" s="88"/>
    </row>
    <row r="1022" spans="1:22" s="113" customFormat="1" ht="30" hidden="1" customHeight="1">
      <c r="A1022" s="128">
        <f>'CONSTRUCTION COST ESTIMATE'!A1022</f>
        <v>0</v>
      </c>
      <c r="B1022" s="246">
        <f>'CONSTRUCTION COST ESTIMATE'!B1022</f>
        <v>629.08100000000002</v>
      </c>
      <c r="C1022" s="131" t="str">
        <f>'CONSTRUCTION COST ESTIMATE'!C1022</f>
        <v>REDUCED PRESSURE PRINCIPLE ASSEMBLY (RPPA) (8 INCH)</v>
      </c>
      <c r="D1022" s="130">
        <f>'CONSTRUCTION COST ESTIMATE'!BA1022</f>
        <v>0</v>
      </c>
      <c r="E1022" s="114">
        <f>'CONSTRUCTION COST ESTIMATE'!BC1022</f>
        <v>0</v>
      </c>
      <c r="F1022" s="129" t="str">
        <f>'CONSTRUCTION COST ESTIMATE'!BB1022</f>
        <v>EA</v>
      </c>
      <c r="G1022" s="115"/>
      <c r="H1022" s="116">
        <f t="shared" si="168"/>
        <v>0</v>
      </c>
      <c r="I1022" s="115"/>
      <c r="J1022" s="116">
        <f t="shared" si="169"/>
        <v>0</v>
      </c>
      <c r="K1022" s="115"/>
      <c r="L1022" s="116">
        <f t="shared" si="170"/>
        <v>0</v>
      </c>
      <c r="M1022" s="115"/>
      <c r="N1022" s="116">
        <f t="shared" si="171"/>
        <v>0</v>
      </c>
      <c r="O1022" s="115"/>
      <c r="P1022" s="116">
        <f t="shared" si="172"/>
        <v>0</v>
      </c>
      <c r="Q1022" s="115"/>
      <c r="R1022" s="116">
        <f t="shared" si="173"/>
        <v>0</v>
      </c>
      <c r="S1022" s="117">
        <f t="shared" si="174"/>
        <v>0</v>
      </c>
      <c r="T1022" s="118">
        <f t="shared" si="175"/>
        <v>0</v>
      </c>
      <c r="U1022" s="120"/>
      <c r="V1022" s="88"/>
    </row>
    <row r="1023" spans="1:22" s="113" customFormat="1" ht="30" hidden="1" customHeight="1">
      <c r="A1023" s="128">
        <f>'CONSTRUCTION COST ESTIMATE'!A1023</f>
        <v>0</v>
      </c>
      <c r="B1023" s="246">
        <f>'CONSTRUCTION COST ESTIMATE'!B1023</f>
        <v>629.08199999999999</v>
      </c>
      <c r="C1023" s="131" t="str">
        <f>'CONSTRUCTION COST ESTIMATE'!C1023</f>
        <v>REMOVE AND REPLACE REDUCED PRESSURE PRINCIPLE ASSEMBLY (RPPA) (10 INCH)</v>
      </c>
      <c r="D1023" s="130">
        <f>'CONSTRUCTION COST ESTIMATE'!BA1023</f>
        <v>0</v>
      </c>
      <c r="E1023" s="114">
        <f>'CONSTRUCTION COST ESTIMATE'!BC1023</f>
        <v>0</v>
      </c>
      <c r="F1023" s="129" t="str">
        <f>'CONSTRUCTION COST ESTIMATE'!BB1023</f>
        <v>EA</v>
      </c>
      <c r="G1023" s="115"/>
      <c r="H1023" s="116">
        <f t="shared" si="168"/>
        <v>0</v>
      </c>
      <c r="I1023" s="115"/>
      <c r="J1023" s="116">
        <f t="shared" si="169"/>
        <v>0</v>
      </c>
      <c r="K1023" s="115"/>
      <c r="L1023" s="116">
        <f t="shared" si="170"/>
        <v>0</v>
      </c>
      <c r="M1023" s="115"/>
      <c r="N1023" s="116">
        <f t="shared" si="171"/>
        <v>0</v>
      </c>
      <c r="O1023" s="115"/>
      <c r="P1023" s="116">
        <f t="shared" si="172"/>
        <v>0</v>
      </c>
      <c r="Q1023" s="115"/>
      <c r="R1023" s="116">
        <f t="shared" si="173"/>
        <v>0</v>
      </c>
      <c r="S1023" s="117">
        <f t="shared" si="174"/>
        <v>0</v>
      </c>
      <c r="T1023" s="118">
        <f t="shared" si="175"/>
        <v>0</v>
      </c>
      <c r="U1023" s="120"/>
      <c r="V1023" s="88"/>
    </row>
    <row r="1024" spans="1:22" s="113" customFormat="1" ht="30" hidden="1" customHeight="1">
      <c r="A1024" s="128">
        <f>'CONSTRUCTION COST ESTIMATE'!A1024</f>
        <v>0</v>
      </c>
      <c r="B1024" s="246">
        <f>'CONSTRUCTION COST ESTIMATE'!B1024</f>
        <v>629.08299999999997</v>
      </c>
      <c r="C1024" s="131" t="str">
        <f>'CONSTRUCTION COST ESTIMATE'!C1024</f>
        <v>REDUCED PRESSURE PRINCIPLE ASSEMBLY (RPPA) (10 INCH)</v>
      </c>
      <c r="D1024" s="130">
        <f>'CONSTRUCTION COST ESTIMATE'!BA1024</f>
        <v>0</v>
      </c>
      <c r="E1024" s="114">
        <f>'CONSTRUCTION COST ESTIMATE'!BC1024</f>
        <v>0</v>
      </c>
      <c r="F1024" s="129" t="str">
        <f>'CONSTRUCTION COST ESTIMATE'!BB1024</f>
        <v>EA</v>
      </c>
      <c r="G1024" s="115"/>
      <c r="H1024" s="116">
        <f t="shared" si="168"/>
        <v>0</v>
      </c>
      <c r="I1024" s="115"/>
      <c r="J1024" s="116">
        <f t="shared" si="169"/>
        <v>0</v>
      </c>
      <c r="K1024" s="115"/>
      <c r="L1024" s="116">
        <f t="shared" si="170"/>
        <v>0</v>
      </c>
      <c r="M1024" s="115"/>
      <c r="N1024" s="116">
        <f t="shared" si="171"/>
        <v>0</v>
      </c>
      <c r="O1024" s="115"/>
      <c r="P1024" s="116">
        <f t="shared" si="172"/>
        <v>0</v>
      </c>
      <c r="Q1024" s="115"/>
      <c r="R1024" s="116">
        <f t="shared" si="173"/>
        <v>0</v>
      </c>
      <c r="S1024" s="117">
        <f t="shared" si="174"/>
        <v>0</v>
      </c>
      <c r="T1024" s="118">
        <f t="shared" si="175"/>
        <v>0</v>
      </c>
      <c r="U1024" s="120"/>
      <c r="V1024" s="88"/>
    </row>
    <row r="1025" spans="1:22" s="113" customFormat="1" ht="30" hidden="1" customHeight="1">
      <c r="A1025" s="128">
        <f>'CONSTRUCTION COST ESTIMATE'!A1025</f>
        <v>0</v>
      </c>
      <c r="B1025" s="246">
        <f>'CONSTRUCTION COST ESTIMATE'!B1025</f>
        <v>629.08399999999995</v>
      </c>
      <c r="C1025" s="131" t="str">
        <f>'CONSTRUCTION COST ESTIMATE'!C1025</f>
        <v>RELOCATE EXISTING RPPA</v>
      </c>
      <c r="D1025" s="130">
        <f>'CONSTRUCTION COST ESTIMATE'!BA1025</f>
        <v>0</v>
      </c>
      <c r="E1025" s="114">
        <f>'CONSTRUCTION COST ESTIMATE'!BC1025</f>
        <v>0</v>
      </c>
      <c r="F1025" s="129" t="str">
        <f>'CONSTRUCTION COST ESTIMATE'!BB1025</f>
        <v>EA</v>
      </c>
      <c r="G1025" s="115"/>
      <c r="H1025" s="116">
        <f t="shared" si="168"/>
        <v>0</v>
      </c>
      <c r="I1025" s="115"/>
      <c r="J1025" s="116">
        <f t="shared" si="169"/>
        <v>0</v>
      </c>
      <c r="K1025" s="115"/>
      <c r="L1025" s="116">
        <f t="shared" si="170"/>
        <v>0</v>
      </c>
      <c r="M1025" s="115"/>
      <c r="N1025" s="116">
        <f t="shared" si="171"/>
        <v>0</v>
      </c>
      <c r="O1025" s="115"/>
      <c r="P1025" s="116">
        <f t="shared" si="172"/>
        <v>0</v>
      </c>
      <c r="Q1025" s="115"/>
      <c r="R1025" s="116">
        <f t="shared" si="173"/>
        <v>0</v>
      </c>
      <c r="S1025" s="117">
        <f t="shared" si="174"/>
        <v>0</v>
      </c>
      <c r="T1025" s="118">
        <f t="shared" si="175"/>
        <v>0</v>
      </c>
      <c r="U1025" s="120"/>
      <c r="V1025" s="88"/>
    </row>
    <row r="1026" spans="1:22" s="113" customFormat="1" ht="30" hidden="1" customHeight="1">
      <c r="A1026" s="128">
        <f>'CONSTRUCTION COST ESTIMATE'!A1026</f>
        <v>0</v>
      </c>
      <c r="B1026" s="246">
        <f>'CONSTRUCTION COST ESTIMATE'!B1026</f>
        <v>629.09</v>
      </c>
      <c r="C1026" s="131" t="str">
        <f>'CONSTRUCTION COST ESTIMATE'!C1026</f>
        <v>WATER MAIN (4 INCH)</v>
      </c>
      <c r="D1026" s="130">
        <f>'CONSTRUCTION COST ESTIMATE'!BA1026</f>
        <v>0</v>
      </c>
      <c r="E1026" s="114">
        <f>'CONSTRUCTION COST ESTIMATE'!BC1026</f>
        <v>0</v>
      </c>
      <c r="F1026" s="129" t="str">
        <f>'CONSTRUCTION COST ESTIMATE'!BB1026</f>
        <v>LF</v>
      </c>
      <c r="G1026" s="115"/>
      <c r="H1026" s="116">
        <f t="shared" si="168"/>
        <v>0</v>
      </c>
      <c r="I1026" s="115"/>
      <c r="J1026" s="116">
        <f t="shared" si="169"/>
        <v>0</v>
      </c>
      <c r="K1026" s="115"/>
      <c r="L1026" s="116">
        <f t="shared" si="170"/>
        <v>0</v>
      </c>
      <c r="M1026" s="115"/>
      <c r="N1026" s="116">
        <f t="shared" si="171"/>
        <v>0</v>
      </c>
      <c r="O1026" s="115"/>
      <c r="P1026" s="116">
        <f t="shared" si="172"/>
        <v>0</v>
      </c>
      <c r="Q1026" s="115"/>
      <c r="R1026" s="116">
        <f t="shared" si="173"/>
        <v>0</v>
      </c>
      <c r="S1026" s="117">
        <f t="shared" si="174"/>
        <v>0</v>
      </c>
      <c r="T1026" s="118">
        <f t="shared" si="175"/>
        <v>0</v>
      </c>
      <c r="U1026" s="120"/>
      <c r="V1026" s="88"/>
    </row>
    <row r="1027" spans="1:22" s="113" customFormat="1" ht="30" hidden="1" customHeight="1">
      <c r="A1027" s="128">
        <f>'CONSTRUCTION COST ESTIMATE'!A1027</f>
        <v>0</v>
      </c>
      <c r="B1027" s="246">
        <f>'CONSTRUCTION COST ESTIMATE'!B1027</f>
        <v>629.09100000000001</v>
      </c>
      <c r="C1027" s="131" t="str">
        <f>'CONSTRUCTION COST ESTIMATE'!C1027</f>
        <v>WATER MAIN (6 INCH)</v>
      </c>
      <c r="D1027" s="130">
        <f>'CONSTRUCTION COST ESTIMATE'!BA1027</f>
        <v>0</v>
      </c>
      <c r="E1027" s="114">
        <f>'CONSTRUCTION COST ESTIMATE'!BC1027</f>
        <v>0</v>
      </c>
      <c r="F1027" s="129" t="str">
        <f>'CONSTRUCTION COST ESTIMATE'!BB1027</f>
        <v>LF</v>
      </c>
      <c r="G1027" s="115"/>
      <c r="H1027" s="116">
        <f t="shared" si="168"/>
        <v>0</v>
      </c>
      <c r="I1027" s="115"/>
      <c r="J1027" s="116">
        <f t="shared" si="169"/>
        <v>0</v>
      </c>
      <c r="K1027" s="115"/>
      <c r="L1027" s="116">
        <f t="shared" si="170"/>
        <v>0</v>
      </c>
      <c r="M1027" s="115"/>
      <c r="N1027" s="116">
        <f t="shared" si="171"/>
        <v>0</v>
      </c>
      <c r="O1027" s="115"/>
      <c r="P1027" s="116">
        <f t="shared" si="172"/>
        <v>0</v>
      </c>
      <c r="Q1027" s="115"/>
      <c r="R1027" s="116">
        <f t="shared" si="173"/>
        <v>0</v>
      </c>
      <c r="S1027" s="117">
        <f t="shared" si="174"/>
        <v>0</v>
      </c>
      <c r="T1027" s="118">
        <f t="shared" si="175"/>
        <v>0</v>
      </c>
      <c r="U1027" s="120"/>
      <c r="V1027" s="88"/>
    </row>
    <row r="1028" spans="1:22" s="113" customFormat="1" ht="30" hidden="1" customHeight="1">
      <c r="A1028" s="128">
        <f>'CONSTRUCTION COST ESTIMATE'!A1028</f>
        <v>0</v>
      </c>
      <c r="B1028" s="246">
        <f>'CONSTRUCTION COST ESTIMATE'!B1028</f>
        <v>629.09199999999998</v>
      </c>
      <c r="C1028" s="131" t="str">
        <f>'CONSTRUCTION COST ESTIMATE'!C1028</f>
        <v>WATER MAIN (8 INCH)</v>
      </c>
      <c r="D1028" s="130">
        <f>'CONSTRUCTION COST ESTIMATE'!BA1028</f>
        <v>0</v>
      </c>
      <c r="E1028" s="114">
        <f>'CONSTRUCTION COST ESTIMATE'!BC1028</f>
        <v>0</v>
      </c>
      <c r="F1028" s="129" t="str">
        <f>'CONSTRUCTION COST ESTIMATE'!BB1028</f>
        <v>LF</v>
      </c>
      <c r="G1028" s="115"/>
      <c r="H1028" s="116">
        <f t="shared" si="168"/>
        <v>0</v>
      </c>
      <c r="I1028" s="115"/>
      <c r="J1028" s="116">
        <f t="shared" si="169"/>
        <v>0</v>
      </c>
      <c r="K1028" s="115"/>
      <c r="L1028" s="116">
        <f t="shared" si="170"/>
        <v>0</v>
      </c>
      <c r="M1028" s="115"/>
      <c r="N1028" s="116">
        <f t="shared" si="171"/>
        <v>0</v>
      </c>
      <c r="O1028" s="115"/>
      <c r="P1028" s="116">
        <f t="shared" si="172"/>
        <v>0</v>
      </c>
      <c r="Q1028" s="115"/>
      <c r="R1028" s="116">
        <f t="shared" si="173"/>
        <v>0</v>
      </c>
      <c r="S1028" s="117">
        <f t="shared" si="174"/>
        <v>0</v>
      </c>
      <c r="T1028" s="118">
        <f t="shared" si="175"/>
        <v>0</v>
      </c>
      <c r="U1028" s="120"/>
      <c r="V1028" s="88"/>
    </row>
    <row r="1029" spans="1:22" s="113" customFormat="1" ht="30" hidden="1" customHeight="1">
      <c r="A1029" s="128">
        <f>'CONSTRUCTION COST ESTIMATE'!A1029</f>
        <v>0</v>
      </c>
      <c r="B1029" s="246">
        <f>'CONSTRUCTION COST ESTIMATE'!B1029</f>
        <v>629.09299999999996</v>
      </c>
      <c r="C1029" s="131" t="str">
        <f>'CONSTRUCTION COST ESTIMATE'!C1029</f>
        <v>WATER MAIN (10 INCH)</v>
      </c>
      <c r="D1029" s="130">
        <f>'CONSTRUCTION COST ESTIMATE'!BA1029</f>
        <v>0</v>
      </c>
      <c r="E1029" s="114">
        <f>'CONSTRUCTION COST ESTIMATE'!BC1029</f>
        <v>0</v>
      </c>
      <c r="F1029" s="129" t="str">
        <f>'CONSTRUCTION COST ESTIMATE'!BB1029</f>
        <v>LF</v>
      </c>
      <c r="G1029" s="115"/>
      <c r="H1029" s="116">
        <f t="shared" si="168"/>
        <v>0</v>
      </c>
      <c r="I1029" s="115"/>
      <c r="J1029" s="116">
        <f t="shared" si="169"/>
        <v>0</v>
      </c>
      <c r="K1029" s="115"/>
      <c r="L1029" s="116">
        <f t="shared" si="170"/>
        <v>0</v>
      </c>
      <c r="M1029" s="115"/>
      <c r="N1029" s="116">
        <f t="shared" si="171"/>
        <v>0</v>
      </c>
      <c r="O1029" s="115"/>
      <c r="P1029" s="116">
        <f t="shared" si="172"/>
        <v>0</v>
      </c>
      <c r="Q1029" s="115"/>
      <c r="R1029" s="116">
        <f t="shared" si="173"/>
        <v>0</v>
      </c>
      <c r="S1029" s="117">
        <f t="shared" si="174"/>
        <v>0</v>
      </c>
      <c r="T1029" s="118">
        <f t="shared" si="175"/>
        <v>0</v>
      </c>
      <c r="U1029" s="120"/>
      <c r="V1029" s="88"/>
    </row>
    <row r="1030" spans="1:22" s="113" customFormat="1" ht="30" hidden="1" customHeight="1">
      <c r="A1030" s="128">
        <f>'CONSTRUCTION COST ESTIMATE'!A1030</f>
        <v>0</v>
      </c>
      <c r="B1030" s="246">
        <f>'CONSTRUCTION COST ESTIMATE'!B1030</f>
        <v>629.09400000000005</v>
      </c>
      <c r="C1030" s="131" t="str">
        <f>'CONSTRUCTION COST ESTIMATE'!C1030</f>
        <v>WATER MAIN (12 INCH)</v>
      </c>
      <c r="D1030" s="130">
        <f>'CONSTRUCTION COST ESTIMATE'!BA1030</f>
        <v>0</v>
      </c>
      <c r="E1030" s="114">
        <f>'CONSTRUCTION COST ESTIMATE'!BC1030</f>
        <v>0</v>
      </c>
      <c r="F1030" s="129" t="str">
        <f>'CONSTRUCTION COST ESTIMATE'!BB1030</f>
        <v>LF</v>
      </c>
      <c r="G1030" s="115"/>
      <c r="H1030" s="116">
        <f t="shared" si="168"/>
        <v>0</v>
      </c>
      <c r="I1030" s="115"/>
      <c r="J1030" s="116">
        <f t="shared" si="169"/>
        <v>0</v>
      </c>
      <c r="K1030" s="115"/>
      <c r="L1030" s="116">
        <f t="shared" si="170"/>
        <v>0</v>
      </c>
      <c r="M1030" s="115"/>
      <c r="N1030" s="116">
        <f t="shared" si="171"/>
        <v>0</v>
      </c>
      <c r="O1030" s="115"/>
      <c r="P1030" s="116">
        <f t="shared" si="172"/>
        <v>0</v>
      </c>
      <c r="Q1030" s="115"/>
      <c r="R1030" s="116">
        <f t="shared" si="173"/>
        <v>0</v>
      </c>
      <c r="S1030" s="117">
        <f t="shared" si="174"/>
        <v>0</v>
      </c>
      <c r="T1030" s="118">
        <f t="shared" si="175"/>
        <v>0</v>
      </c>
      <c r="U1030" s="120"/>
      <c r="V1030" s="88"/>
    </row>
    <row r="1031" spans="1:22" s="113" customFormat="1" ht="30" hidden="1" customHeight="1">
      <c r="A1031" s="128">
        <f>'CONSTRUCTION COST ESTIMATE'!A1031</f>
        <v>0</v>
      </c>
      <c r="B1031" s="246">
        <f>'CONSTRUCTION COST ESTIMATE'!B1031</f>
        <v>629.09500000000003</v>
      </c>
      <c r="C1031" s="131" t="str">
        <f>'CONSTRUCTION COST ESTIMATE'!C1031</f>
        <v>WATER MAIN (14 INCH)</v>
      </c>
      <c r="D1031" s="130">
        <f>'CONSTRUCTION COST ESTIMATE'!BA1031</f>
        <v>0</v>
      </c>
      <c r="E1031" s="114">
        <f>'CONSTRUCTION COST ESTIMATE'!BC1031</f>
        <v>0</v>
      </c>
      <c r="F1031" s="129" t="str">
        <f>'CONSTRUCTION COST ESTIMATE'!BB1031</f>
        <v>LF</v>
      </c>
      <c r="G1031" s="115"/>
      <c r="H1031" s="116">
        <f t="shared" si="168"/>
        <v>0</v>
      </c>
      <c r="I1031" s="115"/>
      <c r="J1031" s="116">
        <f t="shared" si="169"/>
        <v>0</v>
      </c>
      <c r="K1031" s="115"/>
      <c r="L1031" s="116">
        <f t="shared" si="170"/>
        <v>0</v>
      </c>
      <c r="M1031" s="115"/>
      <c r="N1031" s="116">
        <f t="shared" si="171"/>
        <v>0</v>
      </c>
      <c r="O1031" s="115"/>
      <c r="P1031" s="116">
        <f t="shared" si="172"/>
        <v>0</v>
      </c>
      <c r="Q1031" s="115"/>
      <c r="R1031" s="116">
        <f t="shared" si="173"/>
        <v>0</v>
      </c>
      <c r="S1031" s="117">
        <f t="shared" si="174"/>
        <v>0</v>
      </c>
      <c r="T1031" s="118">
        <f t="shared" si="175"/>
        <v>0</v>
      </c>
      <c r="U1031" s="120"/>
      <c r="V1031" s="88"/>
    </row>
    <row r="1032" spans="1:22" s="113" customFormat="1" ht="30" hidden="1" customHeight="1">
      <c r="A1032" s="128">
        <f>'CONSTRUCTION COST ESTIMATE'!A1032</f>
        <v>0</v>
      </c>
      <c r="B1032" s="246">
        <f>'CONSTRUCTION COST ESTIMATE'!B1032</f>
        <v>629.096</v>
      </c>
      <c r="C1032" s="131" t="str">
        <f>'CONSTRUCTION COST ESTIMATE'!C1032</f>
        <v>WATER MAIN (15 INCH)</v>
      </c>
      <c r="D1032" s="130">
        <f>'CONSTRUCTION COST ESTIMATE'!BA1032</f>
        <v>0</v>
      </c>
      <c r="E1032" s="114">
        <f>'CONSTRUCTION COST ESTIMATE'!BC1032</f>
        <v>0</v>
      </c>
      <c r="F1032" s="129" t="str">
        <f>'CONSTRUCTION COST ESTIMATE'!BB1032</f>
        <v>LF</v>
      </c>
      <c r="G1032" s="115"/>
      <c r="H1032" s="116">
        <f t="shared" si="168"/>
        <v>0</v>
      </c>
      <c r="I1032" s="115"/>
      <c r="J1032" s="116">
        <f t="shared" si="169"/>
        <v>0</v>
      </c>
      <c r="K1032" s="115"/>
      <c r="L1032" s="116">
        <f t="shared" si="170"/>
        <v>0</v>
      </c>
      <c r="M1032" s="115"/>
      <c r="N1032" s="116">
        <f t="shared" si="171"/>
        <v>0</v>
      </c>
      <c r="O1032" s="115"/>
      <c r="P1032" s="116">
        <f t="shared" si="172"/>
        <v>0</v>
      </c>
      <c r="Q1032" s="115"/>
      <c r="R1032" s="116">
        <f t="shared" si="173"/>
        <v>0</v>
      </c>
      <c r="S1032" s="117">
        <f t="shared" si="174"/>
        <v>0</v>
      </c>
      <c r="T1032" s="118">
        <f t="shared" si="175"/>
        <v>0</v>
      </c>
      <c r="U1032" s="120"/>
      <c r="V1032" s="88"/>
    </row>
    <row r="1033" spans="1:22" s="113" customFormat="1" ht="30" hidden="1" customHeight="1">
      <c r="A1033" s="128">
        <f>'CONSTRUCTION COST ESTIMATE'!A1033</f>
        <v>0</v>
      </c>
      <c r="B1033" s="246">
        <f>'CONSTRUCTION COST ESTIMATE'!B1033</f>
        <v>629.09699999999998</v>
      </c>
      <c r="C1033" s="131" t="str">
        <f>'CONSTRUCTION COST ESTIMATE'!C1033</f>
        <v>WATER MAIN (16 INCH)</v>
      </c>
      <c r="D1033" s="130">
        <f>'CONSTRUCTION COST ESTIMATE'!BA1033</f>
        <v>0</v>
      </c>
      <c r="E1033" s="114">
        <f>'CONSTRUCTION COST ESTIMATE'!BC1033</f>
        <v>0</v>
      </c>
      <c r="F1033" s="129" t="str">
        <f>'CONSTRUCTION COST ESTIMATE'!BB1033</f>
        <v>LF</v>
      </c>
      <c r="G1033" s="115"/>
      <c r="H1033" s="116">
        <f t="shared" si="168"/>
        <v>0</v>
      </c>
      <c r="I1033" s="115"/>
      <c r="J1033" s="116">
        <f t="shared" si="169"/>
        <v>0</v>
      </c>
      <c r="K1033" s="115"/>
      <c r="L1033" s="116">
        <f t="shared" si="170"/>
        <v>0</v>
      </c>
      <c r="M1033" s="115"/>
      <c r="N1033" s="116">
        <f t="shared" si="171"/>
        <v>0</v>
      </c>
      <c r="O1033" s="115"/>
      <c r="P1033" s="116">
        <f t="shared" si="172"/>
        <v>0</v>
      </c>
      <c r="Q1033" s="115"/>
      <c r="R1033" s="116">
        <f t="shared" si="173"/>
        <v>0</v>
      </c>
      <c r="S1033" s="117">
        <f t="shared" si="174"/>
        <v>0</v>
      </c>
      <c r="T1033" s="118">
        <f t="shared" si="175"/>
        <v>0</v>
      </c>
      <c r="U1033" s="120"/>
      <c r="V1033" s="88"/>
    </row>
    <row r="1034" spans="1:22" s="113" customFormat="1" ht="30" hidden="1" customHeight="1">
      <c r="A1034" s="128">
        <f>'CONSTRUCTION COST ESTIMATE'!A1034</f>
        <v>0</v>
      </c>
      <c r="B1034" s="246">
        <f>'CONSTRUCTION COST ESTIMATE'!B1034</f>
        <v>629.09799999999996</v>
      </c>
      <c r="C1034" s="131" t="str">
        <f>'CONSTRUCTION COST ESTIMATE'!C1034</f>
        <v>WATER MAIN (18 INCH)</v>
      </c>
      <c r="D1034" s="130">
        <f>'CONSTRUCTION COST ESTIMATE'!BA1034</f>
        <v>0</v>
      </c>
      <c r="E1034" s="114">
        <f>'CONSTRUCTION COST ESTIMATE'!BC1034</f>
        <v>0</v>
      </c>
      <c r="F1034" s="129" t="str">
        <f>'CONSTRUCTION COST ESTIMATE'!BB1034</f>
        <v>LF</v>
      </c>
      <c r="G1034" s="115"/>
      <c r="H1034" s="116">
        <f t="shared" si="168"/>
        <v>0</v>
      </c>
      <c r="I1034" s="115"/>
      <c r="J1034" s="116">
        <f t="shared" si="169"/>
        <v>0</v>
      </c>
      <c r="K1034" s="115"/>
      <c r="L1034" s="116">
        <f t="shared" si="170"/>
        <v>0</v>
      </c>
      <c r="M1034" s="115"/>
      <c r="N1034" s="116">
        <f t="shared" si="171"/>
        <v>0</v>
      </c>
      <c r="O1034" s="115"/>
      <c r="P1034" s="116">
        <f t="shared" si="172"/>
        <v>0</v>
      </c>
      <c r="Q1034" s="115"/>
      <c r="R1034" s="116">
        <f t="shared" si="173"/>
        <v>0</v>
      </c>
      <c r="S1034" s="117">
        <f t="shared" si="174"/>
        <v>0</v>
      </c>
      <c r="T1034" s="118">
        <f t="shared" si="175"/>
        <v>0</v>
      </c>
      <c r="U1034" s="120"/>
      <c r="V1034" s="88"/>
    </row>
    <row r="1035" spans="1:22" s="113" customFormat="1" ht="30" hidden="1" customHeight="1">
      <c r="A1035" s="128">
        <f>'CONSTRUCTION COST ESTIMATE'!A1035</f>
        <v>0</v>
      </c>
      <c r="B1035" s="246">
        <f>'CONSTRUCTION COST ESTIMATE'!B1035</f>
        <v>629.09900000000005</v>
      </c>
      <c r="C1035" s="131" t="str">
        <f>'CONSTRUCTION COST ESTIMATE'!C1035</f>
        <v>WATER MAIN (20 INCH)</v>
      </c>
      <c r="D1035" s="130">
        <f>'CONSTRUCTION COST ESTIMATE'!BA1035</f>
        <v>0</v>
      </c>
      <c r="E1035" s="114">
        <f>'CONSTRUCTION COST ESTIMATE'!BC1035</f>
        <v>0</v>
      </c>
      <c r="F1035" s="129" t="str">
        <f>'CONSTRUCTION COST ESTIMATE'!BB1035</f>
        <v>LF</v>
      </c>
      <c r="G1035" s="115"/>
      <c r="H1035" s="116">
        <f t="shared" si="168"/>
        <v>0</v>
      </c>
      <c r="I1035" s="115"/>
      <c r="J1035" s="116">
        <f t="shared" si="169"/>
        <v>0</v>
      </c>
      <c r="K1035" s="115"/>
      <c r="L1035" s="116">
        <f t="shared" si="170"/>
        <v>0</v>
      </c>
      <c r="M1035" s="115"/>
      <c r="N1035" s="116">
        <f t="shared" si="171"/>
        <v>0</v>
      </c>
      <c r="O1035" s="115"/>
      <c r="P1035" s="116">
        <f t="shared" si="172"/>
        <v>0</v>
      </c>
      <c r="Q1035" s="115"/>
      <c r="R1035" s="116">
        <f t="shared" si="173"/>
        <v>0</v>
      </c>
      <c r="S1035" s="117">
        <f t="shared" si="174"/>
        <v>0</v>
      </c>
      <c r="T1035" s="118">
        <f t="shared" si="175"/>
        <v>0</v>
      </c>
      <c r="U1035" s="120"/>
      <c r="V1035" s="88"/>
    </row>
    <row r="1036" spans="1:22" s="113" customFormat="1" ht="30" hidden="1" customHeight="1">
      <c r="A1036" s="128">
        <f>'CONSTRUCTION COST ESTIMATE'!A1036</f>
        <v>0</v>
      </c>
      <c r="B1036" s="246">
        <f>'CONSTRUCTION COST ESTIMATE'!B1036</f>
        <v>629.1</v>
      </c>
      <c r="C1036" s="131" t="str">
        <f>'CONSTRUCTION COST ESTIMATE'!C1036</f>
        <v>WATER MAIN (21 INCH)</v>
      </c>
      <c r="D1036" s="130">
        <f>'CONSTRUCTION COST ESTIMATE'!BA1036</f>
        <v>0</v>
      </c>
      <c r="E1036" s="114">
        <f>'CONSTRUCTION COST ESTIMATE'!BC1036</f>
        <v>0</v>
      </c>
      <c r="F1036" s="129" t="str">
        <f>'CONSTRUCTION COST ESTIMATE'!BB1036</f>
        <v>LF</v>
      </c>
      <c r="G1036" s="115"/>
      <c r="H1036" s="116">
        <f t="shared" si="168"/>
        <v>0</v>
      </c>
      <c r="I1036" s="115"/>
      <c r="J1036" s="116">
        <f t="shared" si="169"/>
        <v>0</v>
      </c>
      <c r="K1036" s="115"/>
      <c r="L1036" s="116">
        <f t="shared" si="170"/>
        <v>0</v>
      </c>
      <c r="M1036" s="115"/>
      <c r="N1036" s="116">
        <f t="shared" si="171"/>
        <v>0</v>
      </c>
      <c r="O1036" s="115"/>
      <c r="P1036" s="116">
        <f t="shared" si="172"/>
        <v>0</v>
      </c>
      <c r="Q1036" s="115"/>
      <c r="R1036" s="116">
        <f t="shared" si="173"/>
        <v>0</v>
      </c>
      <c r="S1036" s="117">
        <f t="shared" si="174"/>
        <v>0</v>
      </c>
      <c r="T1036" s="118">
        <f t="shared" si="175"/>
        <v>0</v>
      </c>
      <c r="U1036" s="120"/>
      <c r="V1036" s="88"/>
    </row>
    <row r="1037" spans="1:22" s="113" customFormat="1" ht="30" hidden="1" customHeight="1">
      <c r="A1037" s="128">
        <f>'CONSTRUCTION COST ESTIMATE'!A1037</f>
        <v>0</v>
      </c>
      <c r="B1037" s="246">
        <f>'CONSTRUCTION COST ESTIMATE'!B1037</f>
        <v>629.101</v>
      </c>
      <c r="C1037" s="131" t="str">
        <f>'CONSTRUCTION COST ESTIMATE'!C1037</f>
        <v>WATER MAIN (24 INCH)</v>
      </c>
      <c r="D1037" s="130">
        <f>'CONSTRUCTION COST ESTIMATE'!BA1037</f>
        <v>0</v>
      </c>
      <c r="E1037" s="114">
        <f>'CONSTRUCTION COST ESTIMATE'!BC1037</f>
        <v>0</v>
      </c>
      <c r="F1037" s="129" t="str">
        <f>'CONSTRUCTION COST ESTIMATE'!BB1037</f>
        <v>LF</v>
      </c>
      <c r="G1037" s="115"/>
      <c r="H1037" s="116">
        <f t="shared" si="168"/>
        <v>0</v>
      </c>
      <c r="I1037" s="115"/>
      <c r="J1037" s="116">
        <f t="shared" si="169"/>
        <v>0</v>
      </c>
      <c r="K1037" s="115"/>
      <c r="L1037" s="116">
        <f t="shared" si="170"/>
        <v>0</v>
      </c>
      <c r="M1037" s="115"/>
      <c r="N1037" s="116">
        <f t="shared" si="171"/>
        <v>0</v>
      </c>
      <c r="O1037" s="115"/>
      <c r="P1037" s="116">
        <f t="shared" si="172"/>
        <v>0</v>
      </c>
      <c r="Q1037" s="115"/>
      <c r="R1037" s="116">
        <f t="shared" si="173"/>
        <v>0</v>
      </c>
      <c r="S1037" s="117">
        <f t="shared" si="174"/>
        <v>0</v>
      </c>
      <c r="T1037" s="118">
        <f t="shared" si="175"/>
        <v>0</v>
      </c>
      <c r="U1037" s="120"/>
      <c r="V1037" s="88"/>
    </row>
    <row r="1038" spans="1:22" s="113" customFormat="1" ht="30" hidden="1" customHeight="1">
      <c r="A1038" s="128">
        <f>'CONSTRUCTION COST ESTIMATE'!A1038</f>
        <v>0</v>
      </c>
      <c r="B1038" s="246">
        <f>'CONSTRUCTION COST ESTIMATE'!B1038</f>
        <v>629.10199999999998</v>
      </c>
      <c r="C1038" s="131" t="str">
        <f>'CONSTRUCTION COST ESTIMATE'!C1038</f>
        <v>WATER MAIN (30 INCH)</v>
      </c>
      <c r="D1038" s="130">
        <f>'CONSTRUCTION COST ESTIMATE'!BA1038</f>
        <v>0</v>
      </c>
      <c r="E1038" s="114">
        <f>'CONSTRUCTION COST ESTIMATE'!BC1038</f>
        <v>0</v>
      </c>
      <c r="F1038" s="129" t="str">
        <f>'CONSTRUCTION COST ESTIMATE'!BB1038</f>
        <v>LF</v>
      </c>
      <c r="G1038" s="115"/>
      <c r="H1038" s="116">
        <f t="shared" si="168"/>
        <v>0</v>
      </c>
      <c r="I1038" s="115"/>
      <c r="J1038" s="116">
        <f t="shared" si="169"/>
        <v>0</v>
      </c>
      <c r="K1038" s="115"/>
      <c r="L1038" s="116">
        <f t="shared" si="170"/>
        <v>0</v>
      </c>
      <c r="M1038" s="115"/>
      <c r="N1038" s="116">
        <f t="shared" si="171"/>
        <v>0</v>
      </c>
      <c r="O1038" s="115"/>
      <c r="P1038" s="116">
        <f t="shared" si="172"/>
        <v>0</v>
      </c>
      <c r="Q1038" s="115"/>
      <c r="R1038" s="116">
        <f t="shared" si="173"/>
        <v>0</v>
      </c>
      <c r="S1038" s="117">
        <f t="shared" si="174"/>
        <v>0</v>
      </c>
      <c r="T1038" s="118">
        <f t="shared" si="175"/>
        <v>0</v>
      </c>
      <c r="U1038" s="120"/>
      <c r="V1038" s="88"/>
    </row>
    <row r="1039" spans="1:22" s="113" customFormat="1" ht="30" hidden="1" customHeight="1">
      <c r="A1039" s="128">
        <f>'CONSTRUCTION COST ESTIMATE'!A1039</f>
        <v>0</v>
      </c>
      <c r="B1039" s="246">
        <f>'CONSTRUCTION COST ESTIMATE'!B1039</f>
        <v>629.10299999999995</v>
      </c>
      <c r="C1039" s="131" t="str">
        <f>'CONSTRUCTION COST ESTIMATE'!C1039</f>
        <v>WATER MAIN (36 INCH)</v>
      </c>
      <c r="D1039" s="130">
        <f>'CONSTRUCTION COST ESTIMATE'!BA1039</f>
        <v>0</v>
      </c>
      <c r="E1039" s="114">
        <f>'CONSTRUCTION COST ESTIMATE'!BC1039</f>
        <v>0</v>
      </c>
      <c r="F1039" s="129" t="str">
        <f>'CONSTRUCTION COST ESTIMATE'!BB1039</f>
        <v>LF</v>
      </c>
      <c r="G1039" s="115"/>
      <c r="H1039" s="116">
        <f t="shared" si="168"/>
        <v>0</v>
      </c>
      <c r="I1039" s="115"/>
      <c r="J1039" s="116">
        <f t="shared" si="169"/>
        <v>0</v>
      </c>
      <c r="K1039" s="115"/>
      <c r="L1039" s="116">
        <f t="shared" si="170"/>
        <v>0</v>
      </c>
      <c r="M1039" s="115"/>
      <c r="N1039" s="116">
        <f t="shared" si="171"/>
        <v>0</v>
      </c>
      <c r="O1039" s="115"/>
      <c r="P1039" s="116">
        <f t="shared" si="172"/>
        <v>0</v>
      </c>
      <c r="Q1039" s="115"/>
      <c r="R1039" s="116">
        <f t="shared" si="173"/>
        <v>0</v>
      </c>
      <c r="S1039" s="117">
        <f t="shared" si="174"/>
        <v>0</v>
      </c>
      <c r="T1039" s="118">
        <f t="shared" si="175"/>
        <v>0</v>
      </c>
      <c r="U1039" s="120"/>
      <c r="V1039" s="88"/>
    </row>
    <row r="1040" spans="1:22" s="113" customFormat="1" ht="30" hidden="1" customHeight="1">
      <c r="A1040" s="128">
        <f>'CONSTRUCTION COST ESTIMATE'!A1040</f>
        <v>0</v>
      </c>
      <c r="B1040" s="246">
        <f>'CONSTRUCTION COST ESTIMATE'!B1040</f>
        <v>629.10400000000004</v>
      </c>
      <c r="C1040" s="131" t="str">
        <f>'CONSTRUCTION COST ESTIMATE'!C1040</f>
        <v>WATER MAIN (42 INCH)</v>
      </c>
      <c r="D1040" s="130">
        <f>'CONSTRUCTION COST ESTIMATE'!BA1040</f>
        <v>0</v>
      </c>
      <c r="E1040" s="114">
        <f>'CONSTRUCTION COST ESTIMATE'!BC1040</f>
        <v>0</v>
      </c>
      <c r="F1040" s="129" t="str">
        <f>'CONSTRUCTION COST ESTIMATE'!BB1040</f>
        <v>LF</v>
      </c>
      <c r="G1040" s="115"/>
      <c r="H1040" s="116">
        <f t="shared" si="168"/>
        <v>0</v>
      </c>
      <c r="I1040" s="115"/>
      <c r="J1040" s="116">
        <f t="shared" si="169"/>
        <v>0</v>
      </c>
      <c r="K1040" s="115"/>
      <c r="L1040" s="116">
        <f t="shared" si="170"/>
        <v>0</v>
      </c>
      <c r="M1040" s="115"/>
      <c r="N1040" s="116">
        <f t="shared" si="171"/>
        <v>0</v>
      </c>
      <c r="O1040" s="115"/>
      <c r="P1040" s="116">
        <f t="shared" si="172"/>
        <v>0</v>
      </c>
      <c r="Q1040" s="115"/>
      <c r="R1040" s="116">
        <f t="shared" si="173"/>
        <v>0</v>
      </c>
      <c r="S1040" s="117">
        <f t="shared" si="174"/>
        <v>0</v>
      </c>
      <c r="T1040" s="118">
        <f t="shared" si="175"/>
        <v>0</v>
      </c>
      <c r="U1040" s="120"/>
      <c r="V1040" s="88"/>
    </row>
    <row r="1041" spans="1:22" s="113" customFormat="1" ht="30" hidden="1" customHeight="1">
      <c r="A1041" s="128">
        <f>'CONSTRUCTION COST ESTIMATE'!A1041</f>
        <v>0</v>
      </c>
      <c r="B1041" s="246">
        <f>'CONSTRUCTION COST ESTIMATE'!B1041</f>
        <v>629.10500000000002</v>
      </c>
      <c r="C1041" s="131" t="str">
        <f>'CONSTRUCTION COST ESTIMATE'!C1041</f>
        <v>WATER MAIN (48 INCH)</v>
      </c>
      <c r="D1041" s="130">
        <f>'CONSTRUCTION COST ESTIMATE'!BA1041</f>
        <v>0</v>
      </c>
      <c r="E1041" s="114">
        <f>'CONSTRUCTION COST ESTIMATE'!BC1041</f>
        <v>0</v>
      </c>
      <c r="F1041" s="129" t="str">
        <f>'CONSTRUCTION COST ESTIMATE'!BB1041</f>
        <v>LF</v>
      </c>
      <c r="G1041" s="115"/>
      <c r="H1041" s="116">
        <f t="shared" si="168"/>
        <v>0</v>
      </c>
      <c r="I1041" s="115"/>
      <c r="J1041" s="116">
        <f t="shared" si="169"/>
        <v>0</v>
      </c>
      <c r="K1041" s="115"/>
      <c r="L1041" s="116">
        <f t="shared" si="170"/>
        <v>0</v>
      </c>
      <c r="M1041" s="115"/>
      <c r="N1041" s="116">
        <f t="shared" si="171"/>
        <v>0</v>
      </c>
      <c r="O1041" s="115"/>
      <c r="P1041" s="116">
        <f t="shared" si="172"/>
        <v>0</v>
      </c>
      <c r="Q1041" s="115"/>
      <c r="R1041" s="116">
        <f t="shared" si="173"/>
        <v>0</v>
      </c>
      <c r="S1041" s="117">
        <f t="shared" si="174"/>
        <v>0</v>
      </c>
      <c r="T1041" s="118">
        <f t="shared" si="175"/>
        <v>0</v>
      </c>
      <c r="U1041" s="120"/>
      <c r="V1041" s="88"/>
    </row>
    <row r="1042" spans="1:22" s="113" customFormat="1" ht="30" hidden="1" customHeight="1">
      <c r="A1042" s="128">
        <f>'CONSTRUCTION COST ESTIMATE'!A1042</f>
        <v>0</v>
      </c>
      <c r="B1042" s="246">
        <f>'CONSTRUCTION COST ESTIMATE'!B1042</f>
        <v>629.10599999999999</v>
      </c>
      <c r="C1042" s="131" t="str">
        <f>'CONSTRUCTION COST ESTIMATE'!C1042</f>
        <v>WATER MAIN (54 INCH)</v>
      </c>
      <c r="D1042" s="130">
        <f>'CONSTRUCTION COST ESTIMATE'!BA1042</f>
        <v>0</v>
      </c>
      <c r="E1042" s="114">
        <f>'CONSTRUCTION COST ESTIMATE'!BC1042</f>
        <v>0</v>
      </c>
      <c r="F1042" s="129" t="str">
        <f>'CONSTRUCTION COST ESTIMATE'!BB1042</f>
        <v>LF</v>
      </c>
      <c r="G1042" s="115"/>
      <c r="H1042" s="116">
        <f t="shared" si="168"/>
        <v>0</v>
      </c>
      <c r="I1042" s="115"/>
      <c r="J1042" s="116">
        <f t="shared" si="169"/>
        <v>0</v>
      </c>
      <c r="K1042" s="115"/>
      <c r="L1042" s="116">
        <f t="shared" si="170"/>
        <v>0</v>
      </c>
      <c r="M1042" s="115"/>
      <c r="N1042" s="116">
        <f t="shared" si="171"/>
        <v>0</v>
      </c>
      <c r="O1042" s="115"/>
      <c r="P1042" s="116">
        <f t="shared" si="172"/>
        <v>0</v>
      </c>
      <c r="Q1042" s="115"/>
      <c r="R1042" s="116">
        <f t="shared" si="173"/>
        <v>0</v>
      </c>
      <c r="S1042" s="117">
        <f t="shared" si="174"/>
        <v>0</v>
      </c>
      <c r="T1042" s="118">
        <f t="shared" si="175"/>
        <v>0</v>
      </c>
      <c r="U1042" s="120"/>
      <c r="V1042" s="88"/>
    </row>
    <row r="1043" spans="1:22" s="113" customFormat="1" ht="30" hidden="1" customHeight="1">
      <c r="A1043" s="128">
        <f>'CONSTRUCTION COST ESTIMATE'!A1043</f>
        <v>0</v>
      </c>
      <c r="B1043" s="246">
        <f>'CONSTRUCTION COST ESTIMATE'!B1043</f>
        <v>629.10699999999997</v>
      </c>
      <c r="C1043" s="131" t="str">
        <f>'CONSTRUCTION COST ESTIMATE'!C1043</f>
        <v>WATER MAIN (60 INCH)</v>
      </c>
      <c r="D1043" s="130">
        <f>'CONSTRUCTION COST ESTIMATE'!BA1043</f>
        <v>0</v>
      </c>
      <c r="E1043" s="114">
        <f>'CONSTRUCTION COST ESTIMATE'!BC1043</f>
        <v>0</v>
      </c>
      <c r="F1043" s="129" t="str">
        <f>'CONSTRUCTION COST ESTIMATE'!BB1043</f>
        <v>LF</v>
      </c>
      <c r="G1043" s="115"/>
      <c r="H1043" s="116">
        <f t="shared" si="168"/>
        <v>0</v>
      </c>
      <c r="I1043" s="115"/>
      <c r="J1043" s="116">
        <f t="shared" si="169"/>
        <v>0</v>
      </c>
      <c r="K1043" s="115"/>
      <c r="L1043" s="116">
        <f t="shared" si="170"/>
        <v>0</v>
      </c>
      <c r="M1043" s="115"/>
      <c r="N1043" s="116">
        <f t="shared" si="171"/>
        <v>0</v>
      </c>
      <c r="O1043" s="115"/>
      <c r="P1043" s="116">
        <f t="shared" si="172"/>
        <v>0</v>
      </c>
      <c r="Q1043" s="115"/>
      <c r="R1043" s="116">
        <f t="shared" si="173"/>
        <v>0</v>
      </c>
      <c r="S1043" s="117">
        <f t="shared" si="174"/>
        <v>0</v>
      </c>
      <c r="T1043" s="118">
        <f t="shared" si="175"/>
        <v>0</v>
      </c>
      <c r="U1043" s="120"/>
      <c r="V1043" s="88"/>
    </row>
    <row r="1044" spans="1:22" s="113" customFormat="1" ht="30" hidden="1" customHeight="1">
      <c r="A1044" s="128">
        <f>'CONSTRUCTION COST ESTIMATE'!A1044</f>
        <v>0</v>
      </c>
      <c r="B1044" s="246">
        <f>'CONSTRUCTION COST ESTIMATE'!B1044</f>
        <v>629.10799999999995</v>
      </c>
      <c r="C1044" s="131" t="str">
        <f>'CONSTRUCTION COST ESTIMATE'!C1044</f>
        <v>WATER MAIN (66 INCH)</v>
      </c>
      <c r="D1044" s="130">
        <f>'CONSTRUCTION COST ESTIMATE'!BA1044</f>
        <v>0</v>
      </c>
      <c r="E1044" s="114">
        <f>'CONSTRUCTION COST ESTIMATE'!BC1044</f>
        <v>0</v>
      </c>
      <c r="F1044" s="129" t="str">
        <f>'CONSTRUCTION COST ESTIMATE'!BB1044</f>
        <v>LF</v>
      </c>
      <c r="G1044" s="115"/>
      <c r="H1044" s="116">
        <f t="shared" si="168"/>
        <v>0</v>
      </c>
      <c r="I1044" s="115"/>
      <c r="J1044" s="116">
        <f t="shared" si="169"/>
        <v>0</v>
      </c>
      <c r="K1044" s="115"/>
      <c r="L1044" s="116">
        <f t="shared" si="170"/>
        <v>0</v>
      </c>
      <c r="M1044" s="115"/>
      <c r="N1044" s="116">
        <f t="shared" si="171"/>
        <v>0</v>
      </c>
      <c r="O1044" s="115"/>
      <c r="P1044" s="116">
        <f t="shared" si="172"/>
        <v>0</v>
      </c>
      <c r="Q1044" s="115"/>
      <c r="R1044" s="116">
        <f t="shared" si="173"/>
        <v>0</v>
      </c>
      <c r="S1044" s="117">
        <f t="shared" si="174"/>
        <v>0</v>
      </c>
      <c r="T1044" s="118">
        <f t="shared" si="175"/>
        <v>0</v>
      </c>
      <c r="U1044" s="120"/>
      <c r="V1044" s="88"/>
    </row>
    <row r="1045" spans="1:22" s="113" customFormat="1" ht="30" hidden="1" customHeight="1">
      <c r="A1045" s="128">
        <f>'CONSTRUCTION COST ESTIMATE'!A1045</f>
        <v>0</v>
      </c>
      <c r="B1045" s="246">
        <f>'CONSTRUCTION COST ESTIMATE'!B1045</f>
        <v>629.10900000000004</v>
      </c>
      <c r="C1045" s="131" t="str">
        <f>'CONSTRUCTION COST ESTIMATE'!C1045</f>
        <v>WATER MAIN (72 INCH)</v>
      </c>
      <c r="D1045" s="130">
        <f>'CONSTRUCTION COST ESTIMATE'!BA1045</f>
        <v>0</v>
      </c>
      <c r="E1045" s="114">
        <f>'CONSTRUCTION COST ESTIMATE'!BC1045</f>
        <v>0</v>
      </c>
      <c r="F1045" s="129" t="str">
        <f>'CONSTRUCTION COST ESTIMATE'!BB1045</f>
        <v>LF</v>
      </c>
      <c r="G1045" s="115"/>
      <c r="H1045" s="116">
        <f t="shared" si="168"/>
        <v>0</v>
      </c>
      <c r="I1045" s="115"/>
      <c r="J1045" s="116">
        <f t="shared" si="169"/>
        <v>0</v>
      </c>
      <c r="K1045" s="115"/>
      <c r="L1045" s="116">
        <f t="shared" si="170"/>
        <v>0</v>
      </c>
      <c r="M1045" s="115"/>
      <c r="N1045" s="116">
        <f t="shared" si="171"/>
        <v>0</v>
      </c>
      <c r="O1045" s="115"/>
      <c r="P1045" s="116">
        <f t="shared" si="172"/>
        <v>0</v>
      </c>
      <c r="Q1045" s="115"/>
      <c r="R1045" s="116">
        <f t="shared" si="173"/>
        <v>0</v>
      </c>
      <c r="S1045" s="117">
        <f t="shared" si="174"/>
        <v>0</v>
      </c>
      <c r="T1045" s="118">
        <f t="shared" si="175"/>
        <v>0</v>
      </c>
      <c r="U1045" s="120"/>
      <c r="V1045" s="88"/>
    </row>
    <row r="1046" spans="1:22" s="113" customFormat="1" ht="30" hidden="1" customHeight="1">
      <c r="A1046" s="128">
        <f>'CONSTRUCTION COST ESTIMATE'!A1046</f>
        <v>0</v>
      </c>
      <c r="B1046" s="246">
        <f>'CONSTRUCTION COST ESTIMATE'!B1046</f>
        <v>629.11</v>
      </c>
      <c r="C1046" s="131" t="str">
        <f>'CONSTRUCTION COST ESTIMATE'!C1046</f>
        <v>WATER MAIN (78 INCH)</v>
      </c>
      <c r="D1046" s="130">
        <f>'CONSTRUCTION COST ESTIMATE'!BA1046</f>
        <v>0</v>
      </c>
      <c r="E1046" s="114">
        <f>'CONSTRUCTION COST ESTIMATE'!BC1046</f>
        <v>0</v>
      </c>
      <c r="F1046" s="129" t="str">
        <f>'CONSTRUCTION COST ESTIMATE'!BB1046</f>
        <v>LF</v>
      </c>
      <c r="G1046" s="115"/>
      <c r="H1046" s="116">
        <f t="shared" si="168"/>
        <v>0</v>
      </c>
      <c r="I1046" s="115"/>
      <c r="J1046" s="116">
        <f t="shared" si="169"/>
        <v>0</v>
      </c>
      <c r="K1046" s="115"/>
      <c r="L1046" s="116">
        <f t="shared" si="170"/>
        <v>0</v>
      </c>
      <c r="M1046" s="115"/>
      <c r="N1046" s="116">
        <f t="shared" si="171"/>
        <v>0</v>
      </c>
      <c r="O1046" s="115"/>
      <c r="P1046" s="116">
        <f t="shared" si="172"/>
        <v>0</v>
      </c>
      <c r="Q1046" s="115"/>
      <c r="R1046" s="116">
        <f t="shared" si="173"/>
        <v>0</v>
      </c>
      <c r="S1046" s="117">
        <f t="shared" si="174"/>
        <v>0</v>
      </c>
      <c r="T1046" s="118">
        <f t="shared" si="175"/>
        <v>0</v>
      </c>
      <c r="U1046" s="120"/>
      <c r="V1046" s="88"/>
    </row>
    <row r="1047" spans="1:22" s="113" customFormat="1" ht="30" hidden="1" customHeight="1">
      <c r="A1047" s="128">
        <f>'CONSTRUCTION COST ESTIMATE'!A1047</f>
        <v>0</v>
      </c>
      <c r="B1047" s="246">
        <f>'CONSTRUCTION COST ESTIMATE'!B1047</f>
        <v>629.11099999999999</v>
      </c>
      <c r="C1047" s="131" t="str">
        <f>'CONSTRUCTION COST ESTIMATE'!C1047</f>
        <v>WATER MAIN (84 INCH)</v>
      </c>
      <c r="D1047" s="130">
        <f>'CONSTRUCTION COST ESTIMATE'!BA1047</f>
        <v>0</v>
      </c>
      <c r="E1047" s="114">
        <f>'CONSTRUCTION COST ESTIMATE'!BC1047</f>
        <v>0</v>
      </c>
      <c r="F1047" s="129" t="str">
        <f>'CONSTRUCTION COST ESTIMATE'!BB1047</f>
        <v>LF</v>
      </c>
      <c r="G1047" s="115"/>
      <c r="H1047" s="116">
        <f t="shared" si="168"/>
        <v>0</v>
      </c>
      <c r="I1047" s="115"/>
      <c r="J1047" s="116">
        <f t="shared" si="169"/>
        <v>0</v>
      </c>
      <c r="K1047" s="115"/>
      <c r="L1047" s="116">
        <f t="shared" si="170"/>
        <v>0</v>
      </c>
      <c r="M1047" s="115"/>
      <c r="N1047" s="116">
        <f t="shared" si="171"/>
        <v>0</v>
      </c>
      <c r="O1047" s="115"/>
      <c r="P1047" s="116">
        <f t="shared" si="172"/>
        <v>0</v>
      </c>
      <c r="Q1047" s="115"/>
      <c r="R1047" s="116">
        <f t="shared" si="173"/>
        <v>0</v>
      </c>
      <c r="S1047" s="117">
        <f t="shared" si="174"/>
        <v>0</v>
      </c>
      <c r="T1047" s="118">
        <f t="shared" si="175"/>
        <v>0</v>
      </c>
      <c r="U1047" s="120"/>
      <c r="V1047" s="88"/>
    </row>
    <row r="1048" spans="1:22" s="113" customFormat="1" ht="30" hidden="1" customHeight="1">
      <c r="A1048" s="128">
        <f>'CONSTRUCTION COST ESTIMATE'!A1048</f>
        <v>0</v>
      </c>
      <c r="B1048" s="246">
        <f>'CONSTRUCTION COST ESTIMATE'!B1048</f>
        <v>629.11199999999997</v>
      </c>
      <c r="C1048" s="131" t="str">
        <f>'CONSTRUCTION COST ESTIMATE'!C1048</f>
        <v>WATER MAIN (90 INCH)</v>
      </c>
      <c r="D1048" s="130">
        <f>'CONSTRUCTION COST ESTIMATE'!BA1048</f>
        <v>0</v>
      </c>
      <c r="E1048" s="114">
        <f>'CONSTRUCTION COST ESTIMATE'!BC1048</f>
        <v>0</v>
      </c>
      <c r="F1048" s="129" t="str">
        <f>'CONSTRUCTION COST ESTIMATE'!BB1048</f>
        <v>LF</v>
      </c>
      <c r="G1048" s="115"/>
      <c r="H1048" s="116">
        <f t="shared" si="168"/>
        <v>0</v>
      </c>
      <c r="I1048" s="115"/>
      <c r="J1048" s="116">
        <f t="shared" si="169"/>
        <v>0</v>
      </c>
      <c r="K1048" s="115"/>
      <c r="L1048" s="116">
        <f t="shared" si="170"/>
        <v>0</v>
      </c>
      <c r="M1048" s="115"/>
      <c r="N1048" s="116">
        <f t="shared" si="171"/>
        <v>0</v>
      </c>
      <c r="O1048" s="115"/>
      <c r="P1048" s="116">
        <f t="shared" si="172"/>
        <v>0</v>
      </c>
      <c r="Q1048" s="115"/>
      <c r="R1048" s="116">
        <f t="shared" si="173"/>
        <v>0</v>
      </c>
      <c r="S1048" s="117">
        <f t="shared" si="174"/>
        <v>0</v>
      </c>
      <c r="T1048" s="118">
        <f t="shared" si="175"/>
        <v>0</v>
      </c>
      <c r="U1048" s="120"/>
      <c r="V1048" s="88"/>
    </row>
    <row r="1049" spans="1:22" s="113" customFormat="1" ht="30" hidden="1" customHeight="1">
      <c r="A1049" s="128">
        <f>'CONSTRUCTION COST ESTIMATE'!A1049</f>
        <v>0</v>
      </c>
      <c r="B1049" s="246">
        <f>'CONSTRUCTION COST ESTIMATE'!B1049</f>
        <v>629.11300000000006</v>
      </c>
      <c r="C1049" s="131" t="str">
        <f>'CONSTRUCTION COST ESTIMATE'!C1049</f>
        <v>WATER MAIN (96 INCH)</v>
      </c>
      <c r="D1049" s="130">
        <f>'CONSTRUCTION COST ESTIMATE'!BA1049</f>
        <v>0</v>
      </c>
      <c r="E1049" s="114">
        <f>'CONSTRUCTION COST ESTIMATE'!BC1049</f>
        <v>0</v>
      </c>
      <c r="F1049" s="129" t="str">
        <f>'CONSTRUCTION COST ESTIMATE'!BB1049</f>
        <v>LF</v>
      </c>
      <c r="G1049" s="115"/>
      <c r="H1049" s="116">
        <f t="shared" si="168"/>
        <v>0</v>
      </c>
      <c r="I1049" s="115"/>
      <c r="J1049" s="116">
        <f t="shared" si="169"/>
        <v>0</v>
      </c>
      <c r="K1049" s="115"/>
      <c r="L1049" s="116">
        <f t="shared" si="170"/>
        <v>0</v>
      </c>
      <c r="M1049" s="115"/>
      <c r="N1049" s="116">
        <f t="shared" si="171"/>
        <v>0</v>
      </c>
      <c r="O1049" s="115"/>
      <c r="P1049" s="116">
        <f t="shared" si="172"/>
        <v>0</v>
      </c>
      <c r="Q1049" s="115"/>
      <c r="R1049" s="116">
        <f t="shared" si="173"/>
        <v>0</v>
      </c>
      <c r="S1049" s="117">
        <f t="shared" si="174"/>
        <v>0</v>
      </c>
      <c r="T1049" s="118">
        <f t="shared" si="175"/>
        <v>0</v>
      </c>
      <c r="U1049" s="120"/>
      <c r="V1049" s="88"/>
    </row>
    <row r="1050" spans="1:22" s="113" customFormat="1" ht="30" hidden="1" customHeight="1">
      <c r="A1050" s="128">
        <f>'CONSTRUCTION COST ESTIMATE'!A1050</f>
        <v>0</v>
      </c>
      <c r="B1050" s="246">
        <f>'CONSTRUCTION COST ESTIMATE'!B1050</f>
        <v>629.11400000000003</v>
      </c>
      <c r="C1050" s="131" t="str">
        <f>'CONSTRUCTION COST ESTIMATE'!C1050</f>
        <v>DIP WATER MAIN (4 INCH)</v>
      </c>
      <c r="D1050" s="130">
        <f>'CONSTRUCTION COST ESTIMATE'!BA1050</f>
        <v>0</v>
      </c>
      <c r="E1050" s="114">
        <f>'CONSTRUCTION COST ESTIMATE'!BC1050</f>
        <v>0</v>
      </c>
      <c r="F1050" s="129" t="str">
        <f>'CONSTRUCTION COST ESTIMATE'!BB1050</f>
        <v>LF</v>
      </c>
      <c r="G1050" s="115"/>
      <c r="H1050" s="116">
        <f t="shared" si="168"/>
        <v>0</v>
      </c>
      <c r="I1050" s="115"/>
      <c r="J1050" s="116">
        <f t="shared" si="169"/>
        <v>0</v>
      </c>
      <c r="K1050" s="115"/>
      <c r="L1050" s="116">
        <f t="shared" si="170"/>
        <v>0</v>
      </c>
      <c r="M1050" s="115"/>
      <c r="N1050" s="116">
        <f t="shared" si="171"/>
        <v>0</v>
      </c>
      <c r="O1050" s="115"/>
      <c r="P1050" s="116">
        <f t="shared" si="172"/>
        <v>0</v>
      </c>
      <c r="Q1050" s="115"/>
      <c r="R1050" s="116">
        <f t="shared" si="173"/>
        <v>0</v>
      </c>
      <c r="S1050" s="117">
        <f t="shared" si="174"/>
        <v>0</v>
      </c>
      <c r="T1050" s="118">
        <f t="shared" si="175"/>
        <v>0</v>
      </c>
      <c r="U1050" s="120"/>
      <c r="V1050" s="88"/>
    </row>
    <row r="1051" spans="1:22" s="113" customFormat="1" ht="30" hidden="1" customHeight="1">
      <c r="A1051" s="128">
        <f>'CONSTRUCTION COST ESTIMATE'!A1051</f>
        <v>0</v>
      </c>
      <c r="B1051" s="246">
        <f>'CONSTRUCTION COST ESTIMATE'!B1051</f>
        <v>629.11500000000001</v>
      </c>
      <c r="C1051" s="131" t="str">
        <f>'CONSTRUCTION COST ESTIMATE'!C1051</f>
        <v>DIP WATER MAIN (6 INCH)</v>
      </c>
      <c r="D1051" s="130">
        <f>'CONSTRUCTION COST ESTIMATE'!BA1051</f>
        <v>0</v>
      </c>
      <c r="E1051" s="114">
        <f>'CONSTRUCTION COST ESTIMATE'!BC1051</f>
        <v>0</v>
      </c>
      <c r="F1051" s="129" t="str">
        <f>'CONSTRUCTION COST ESTIMATE'!BB1051</f>
        <v>LF</v>
      </c>
      <c r="G1051" s="115"/>
      <c r="H1051" s="116">
        <f t="shared" si="168"/>
        <v>0</v>
      </c>
      <c r="I1051" s="115"/>
      <c r="J1051" s="116">
        <f t="shared" si="169"/>
        <v>0</v>
      </c>
      <c r="K1051" s="115"/>
      <c r="L1051" s="116">
        <f t="shared" si="170"/>
        <v>0</v>
      </c>
      <c r="M1051" s="115"/>
      <c r="N1051" s="116">
        <f t="shared" si="171"/>
        <v>0</v>
      </c>
      <c r="O1051" s="115"/>
      <c r="P1051" s="116">
        <f t="shared" si="172"/>
        <v>0</v>
      </c>
      <c r="Q1051" s="115"/>
      <c r="R1051" s="116">
        <f t="shared" si="173"/>
        <v>0</v>
      </c>
      <c r="S1051" s="117">
        <f t="shared" si="174"/>
        <v>0</v>
      </c>
      <c r="T1051" s="118">
        <f t="shared" si="175"/>
        <v>0</v>
      </c>
      <c r="U1051" s="120"/>
      <c r="V1051" s="88"/>
    </row>
    <row r="1052" spans="1:22" s="113" customFormat="1" ht="30" hidden="1" customHeight="1">
      <c r="A1052" s="128">
        <f>'CONSTRUCTION COST ESTIMATE'!A1052</f>
        <v>0</v>
      </c>
      <c r="B1052" s="246">
        <f>'CONSTRUCTION COST ESTIMATE'!B1052</f>
        <v>629.11599999999999</v>
      </c>
      <c r="C1052" s="131" t="str">
        <f>'CONSTRUCTION COST ESTIMATE'!C1052</f>
        <v>DIP WATER MAIN (8 INCH)</v>
      </c>
      <c r="D1052" s="130">
        <f>'CONSTRUCTION COST ESTIMATE'!BA1052</f>
        <v>0</v>
      </c>
      <c r="E1052" s="114">
        <f>'CONSTRUCTION COST ESTIMATE'!BC1052</f>
        <v>0</v>
      </c>
      <c r="F1052" s="129" t="str">
        <f>'CONSTRUCTION COST ESTIMATE'!BB1052</f>
        <v>LF</v>
      </c>
      <c r="G1052" s="115"/>
      <c r="H1052" s="116">
        <f t="shared" si="168"/>
        <v>0</v>
      </c>
      <c r="I1052" s="115"/>
      <c r="J1052" s="116">
        <f t="shared" si="169"/>
        <v>0</v>
      </c>
      <c r="K1052" s="115"/>
      <c r="L1052" s="116">
        <f t="shared" si="170"/>
        <v>0</v>
      </c>
      <c r="M1052" s="115"/>
      <c r="N1052" s="116">
        <f t="shared" si="171"/>
        <v>0</v>
      </c>
      <c r="O1052" s="115"/>
      <c r="P1052" s="116">
        <f t="shared" si="172"/>
        <v>0</v>
      </c>
      <c r="Q1052" s="115"/>
      <c r="R1052" s="116">
        <f t="shared" si="173"/>
        <v>0</v>
      </c>
      <c r="S1052" s="117">
        <f t="shared" si="174"/>
        <v>0</v>
      </c>
      <c r="T1052" s="118">
        <f t="shared" si="175"/>
        <v>0</v>
      </c>
      <c r="U1052" s="120"/>
      <c r="V1052" s="88"/>
    </row>
    <row r="1053" spans="1:22" s="113" customFormat="1" ht="30" hidden="1" customHeight="1">
      <c r="A1053" s="128">
        <f>'CONSTRUCTION COST ESTIMATE'!A1053</f>
        <v>0</v>
      </c>
      <c r="B1053" s="246">
        <f>'CONSTRUCTION COST ESTIMATE'!B1053</f>
        <v>629.11699999999996</v>
      </c>
      <c r="C1053" s="131" t="str">
        <f>'CONSTRUCTION COST ESTIMATE'!C1053</f>
        <v>DIP WATER MAIN (10 INCH)</v>
      </c>
      <c r="D1053" s="130">
        <f>'CONSTRUCTION COST ESTIMATE'!BA1053</f>
        <v>0</v>
      </c>
      <c r="E1053" s="114">
        <f>'CONSTRUCTION COST ESTIMATE'!BC1053</f>
        <v>0</v>
      </c>
      <c r="F1053" s="129" t="str">
        <f>'CONSTRUCTION COST ESTIMATE'!BB1053</f>
        <v>LF</v>
      </c>
      <c r="G1053" s="115"/>
      <c r="H1053" s="116">
        <f t="shared" si="168"/>
        <v>0</v>
      </c>
      <c r="I1053" s="115"/>
      <c r="J1053" s="116">
        <f t="shared" si="169"/>
        <v>0</v>
      </c>
      <c r="K1053" s="115"/>
      <c r="L1053" s="116">
        <f t="shared" si="170"/>
        <v>0</v>
      </c>
      <c r="M1053" s="115"/>
      <c r="N1053" s="116">
        <f t="shared" si="171"/>
        <v>0</v>
      </c>
      <c r="O1053" s="115"/>
      <c r="P1053" s="116">
        <f t="shared" si="172"/>
        <v>0</v>
      </c>
      <c r="Q1053" s="115"/>
      <c r="R1053" s="116">
        <f t="shared" si="173"/>
        <v>0</v>
      </c>
      <c r="S1053" s="117">
        <f t="shared" si="174"/>
        <v>0</v>
      </c>
      <c r="T1053" s="118">
        <f t="shared" si="175"/>
        <v>0</v>
      </c>
      <c r="U1053" s="120"/>
      <c r="V1053" s="88"/>
    </row>
    <row r="1054" spans="1:22" s="113" customFormat="1" ht="30" hidden="1" customHeight="1">
      <c r="A1054" s="128">
        <f>'CONSTRUCTION COST ESTIMATE'!A1054</f>
        <v>0</v>
      </c>
      <c r="B1054" s="246">
        <f>'CONSTRUCTION COST ESTIMATE'!B1054</f>
        <v>629.11800000000005</v>
      </c>
      <c r="C1054" s="131" t="str">
        <f>'CONSTRUCTION COST ESTIMATE'!C1054</f>
        <v>DIP WATER MAIN (12 INCH)</v>
      </c>
      <c r="D1054" s="130">
        <f>'CONSTRUCTION COST ESTIMATE'!BA1054</f>
        <v>0</v>
      </c>
      <c r="E1054" s="114">
        <f>'CONSTRUCTION COST ESTIMATE'!BC1054</f>
        <v>0</v>
      </c>
      <c r="F1054" s="129" t="str">
        <f>'CONSTRUCTION COST ESTIMATE'!BB1054</f>
        <v>LF</v>
      </c>
      <c r="G1054" s="115"/>
      <c r="H1054" s="116">
        <f t="shared" si="168"/>
        <v>0</v>
      </c>
      <c r="I1054" s="115"/>
      <c r="J1054" s="116">
        <f t="shared" si="169"/>
        <v>0</v>
      </c>
      <c r="K1054" s="115"/>
      <c r="L1054" s="116">
        <f t="shared" si="170"/>
        <v>0</v>
      </c>
      <c r="M1054" s="115"/>
      <c r="N1054" s="116">
        <f t="shared" si="171"/>
        <v>0</v>
      </c>
      <c r="O1054" s="115"/>
      <c r="P1054" s="116">
        <f t="shared" si="172"/>
        <v>0</v>
      </c>
      <c r="Q1054" s="115"/>
      <c r="R1054" s="116">
        <f t="shared" si="173"/>
        <v>0</v>
      </c>
      <c r="S1054" s="117">
        <f t="shared" si="174"/>
        <v>0</v>
      </c>
      <c r="T1054" s="118">
        <f t="shared" si="175"/>
        <v>0</v>
      </c>
      <c r="U1054" s="120"/>
      <c r="V1054" s="88"/>
    </row>
    <row r="1055" spans="1:22" s="113" customFormat="1" ht="30" hidden="1" customHeight="1">
      <c r="A1055" s="128">
        <f>'CONSTRUCTION COST ESTIMATE'!A1055</f>
        <v>0</v>
      </c>
      <c r="B1055" s="246">
        <f>'CONSTRUCTION COST ESTIMATE'!B1055</f>
        <v>629.11900000000003</v>
      </c>
      <c r="C1055" s="131" t="str">
        <f>'CONSTRUCTION COST ESTIMATE'!C1055</f>
        <v>DIP WATER MAIN (14 INCH)</v>
      </c>
      <c r="D1055" s="130">
        <f>'CONSTRUCTION COST ESTIMATE'!BA1055</f>
        <v>0</v>
      </c>
      <c r="E1055" s="114">
        <f>'CONSTRUCTION COST ESTIMATE'!BC1055</f>
        <v>0</v>
      </c>
      <c r="F1055" s="129" t="str">
        <f>'CONSTRUCTION COST ESTIMATE'!BB1055</f>
        <v>LF</v>
      </c>
      <c r="G1055" s="115"/>
      <c r="H1055" s="116">
        <f t="shared" si="168"/>
        <v>0</v>
      </c>
      <c r="I1055" s="115"/>
      <c r="J1055" s="116">
        <f t="shared" si="169"/>
        <v>0</v>
      </c>
      <c r="K1055" s="115"/>
      <c r="L1055" s="116">
        <f t="shared" si="170"/>
        <v>0</v>
      </c>
      <c r="M1055" s="115"/>
      <c r="N1055" s="116">
        <f t="shared" si="171"/>
        <v>0</v>
      </c>
      <c r="O1055" s="115"/>
      <c r="P1055" s="116">
        <f t="shared" si="172"/>
        <v>0</v>
      </c>
      <c r="Q1055" s="115"/>
      <c r="R1055" s="116">
        <f t="shared" si="173"/>
        <v>0</v>
      </c>
      <c r="S1055" s="117">
        <f t="shared" si="174"/>
        <v>0</v>
      </c>
      <c r="T1055" s="118">
        <f t="shared" si="175"/>
        <v>0</v>
      </c>
      <c r="U1055" s="120"/>
      <c r="V1055" s="88"/>
    </row>
    <row r="1056" spans="1:22" s="113" customFormat="1" ht="30" hidden="1" customHeight="1">
      <c r="A1056" s="128">
        <f>'CONSTRUCTION COST ESTIMATE'!A1056</f>
        <v>0</v>
      </c>
      <c r="B1056" s="246">
        <f>'CONSTRUCTION COST ESTIMATE'!B1056</f>
        <v>629.12</v>
      </c>
      <c r="C1056" s="131" t="str">
        <f>'CONSTRUCTION COST ESTIMATE'!C1056</f>
        <v>DIP WATER MAIN (15 INCH)</v>
      </c>
      <c r="D1056" s="130">
        <f>'CONSTRUCTION COST ESTIMATE'!BA1056</f>
        <v>0</v>
      </c>
      <c r="E1056" s="114">
        <f>'CONSTRUCTION COST ESTIMATE'!BC1056</f>
        <v>0</v>
      </c>
      <c r="F1056" s="129" t="str">
        <f>'CONSTRUCTION COST ESTIMATE'!BB1056</f>
        <v>LF</v>
      </c>
      <c r="G1056" s="115"/>
      <c r="H1056" s="116">
        <f t="shared" si="168"/>
        <v>0</v>
      </c>
      <c r="I1056" s="115"/>
      <c r="J1056" s="116">
        <f t="shared" si="169"/>
        <v>0</v>
      </c>
      <c r="K1056" s="115"/>
      <c r="L1056" s="116">
        <f t="shared" si="170"/>
        <v>0</v>
      </c>
      <c r="M1056" s="115"/>
      <c r="N1056" s="116">
        <f t="shared" si="171"/>
        <v>0</v>
      </c>
      <c r="O1056" s="115"/>
      <c r="P1056" s="116">
        <f t="shared" si="172"/>
        <v>0</v>
      </c>
      <c r="Q1056" s="115"/>
      <c r="R1056" s="116">
        <f t="shared" si="173"/>
        <v>0</v>
      </c>
      <c r="S1056" s="117">
        <f t="shared" si="174"/>
        <v>0</v>
      </c>
      <c r="T1056" s="118">
        <f t="shared" si="175"/>
        <v>0</v>
      </c>
      <c r="U1056" s="120"/>
      <c r="V1056" s="88"/>
    </row>
    <row r="1057" spans="1:22" s="113" customFormat="1" ht="30" hidden="1" customHeight="1">
      <c r="A1057" s="128">
        <f>'CONSTRUCTION COST ESTIMATE'!A1057</f>
        <v>0</v>
      </c>
      <c r="B1057" s="246">
        <f>'CONSTRUCTION COST ESTIMATE'!B1057</f>
        <v>629.12099999999998</v>
      </c>
      <c r="C1057" s="131" t="str">
        <f>'CONSTRUCTION COST ESTIMATE'!C1057</f>
        <v>DIP WATER MAIN (16 INCH)</v>
      </c>
      <c r="D1057" s="130">
        <f>'CONSTRUCTION COST ESTIMATE'!BA1057</f>
        <v>0</v>
      </c>
      <c r="E1057" s="114">
        <f>'CONSTRUCTION COST ESTIMATE'!BC1057</f>
        <v>0</v>
      </c>
      <c r="F1057" s="129" t="str">
        <f>'CONSTRUCTION COST ESTIMATE'!BB1057</f>
        <v>LF</v>
      </c>
      <c r="G1057" s="115"/>
      <c r="H1057" s="116">
        <f t="shared" si="168"/>
        <v>0</v>
      </c>
      <c r="I1057" s="115"/>
      <c r="J1057" s="116">
        <f t="shared" si="169"/>
        <v>0</v>
      </c>
      <c r="K1057" s="115"/>
      <c r="L1057" s="116">
        <f t="shared" si="170"/>
        <v>0</v>
      </c>
      <c r="M1057" s="115"/>
      <c r="N1057" s="116">
        <f t="shared" si="171"/>
        <v>0</v>
      </c>
      <c r="O1057" s="115"/>
      <c r="P1057" s="116">
        <f t="shared" si="172"/>
        <v>0</v>
      </c>
      <c r="Q1057" s="115"/>
      <c r="R1057" s="116">
        <f t="shared" si="173"/>
        <v>0</v>
      </c>
      <c r="S1057" s="117">
        <f t="shared" si="174"/>
        <v>0</v>
      </c>
      <c r="T1057" s="118">
        <f t="shared" si="175"/>
        <v>0</v>
      </c>
      <c r="U1057" s="120"/>
      <c r="V1057" s="88"/>
    </row>
    <row r="1058" spans="1:22" s="113" customFormat="1" ht="30" hidden="1" customHeight="1">
      <c r="A1058" s="128">
        <f>'CONSTRUCTION COST ESTIMATE'!A1058</f>
        <v>0</v>
      </c>
      <c r="B1058" s="246">
        <f>'CONSTRUCTION COST ESTIMATE'!B1058</f>
        <v>629.12199999999996</v>
      </c>
      <c r="C1058" s="131" t="str">
        <f>'CONSTRUCTION COST ESTIMATE'!C1058</f>
        <v>DIP WATER MAIN (18 INCH)</v>
      </c>
      <c r="D1058" s="130">
        <f>'CONSTRUCTION COST ESTIMATE'!BA1058</f>
        <v>0</v>
      </c>
      <c r="E1058" s="114">
        <f>'CONSTRUCTION COST ESTIMATE'!BC1058</f>
        <v>0</v>
      </c>
      <c r="F1058" s="129" t="str">
        <f>'CONSTRUCTION COST ESTIMATE'!BB1058</f>
        <v>LF</v>
      </c>
      <c r="G1058" s="115"/>
      <c r="H1058" s="116">
        <f t="shared" si="168"/>
        <v>0</v>
      </c>
      <c r="I1058" s="115"/>
      <c r="J1058" s="116">
        <f t="shared" si="169"/>
        <v>0</v>
      </c>
      <c r="K1058" s="115"/>
      <c r="L1058" s="116">
        <f t="shared" si="170"/>
        <v>0</v>
      </c>
      <c r="M1058" s="115"/>
      <c r="N1058" s="116">
        <f t="shared" si="171"/>
        <v>0</v>
      </c>
      <c r="O1058" s="115"/>
      <c r="P1058" s="116">
        <f t="shared" si="172"/>
        <v>0</v>
      </c>
      <c r="Q1058" s="115"/>
      <c r="R1058" s="116">
        <f t="shared" si="173"/>
        <v>0</v>
      </c>
      <c r="S1058" s="117">
        <f t="shared" si="174"/>
        <v>0</v>
      </c>
      <c r="T1058" s="118">
        <f t="shared" si="175"/>
        <v>0</v>
      </c>
      <c r="U1058" s="120"/>
      <c r="V1058" s="88"/>
    </row>
    <row r="1059" spans="1:22" s="113" customFormat="1" ht="30" hidden="1" customHeight="1">
      <c r="A1059" s="128">
        <f>'CONSTRUCTION COST ESTIMATE'!A1059</f>
        <v>0</v>
      </c>
      <c r="B1059" s="246">
        <f>'CONSTRUCTION COST ESTIMATE'!B1059</f>
        <v>629.12300000000005</v>
      </c>
      <c r="C1059" s="131" t="str">
        <f>'CONSTRUCTION COST ESTIMATE'!C1059</f>
        <v>DIP WATER MAIN (20 INCH)</v>
      </c>
      <c r="D1059" s="130">
        <f>'CONSTRUCTION COST ESTIMATE'!BA1059</f>
        <v>0</v>
      </c>
      <c r="E1059" s="114">
        <f>'CONSTRUCTION COST ESTIMATE'!BC1059</f>
        <v>0</v>
      </c>
      <c r="F1059" s="129" t="str">
        <f>'CONSTRUCTION COST ESTIMATE'!BB1059</f>
        <v>LF</v>
      </c>
      <c r="G1059" s="115"/>
      <c r="H1059" s="116">
        <f t="shared" si="168"/>
        <v>0</v>
      </c>
      <c r="I1059" s="115"/>
      <c r="J1059" s="116">
        <f t="shared" si="169"/>
        <v>0</v>
      </c>
      <c r="K1059" s="115"/>
      <c r="L1059" s="116">
        <f t="shared" si="170"/>
        <v>0</v>
      </c>
      <c r="M1059" s="115"/>
      <c r="N1059" s="116">
        <f t="shared" si="171"/>
        <v>0</v>
      </c>
      <c r="O1059" s="115"/>
      <c r="P1059" s="116">
        <f t="shared" si="172"/>
        <v>0</v>
      </c>
      <c r="Q1059" s="115"/>
      <c r="R1059" s="116">
        <f t="shared" si="173"/>
        <v>0</v>
      </c>
      <c r="S1059" s="117">
        <f t="shared" si="174"/>
        <v>0</v>
      </c>
      <c r="T1059" s="118">
        <f t="shared" si="175"/>
        <v>0</v>
      </c>
      <c r="U1059" s="120"/>
      <c r="V1059" s="88"/>
    </row>
    <row r="1060" spans="1:22" s="113" customFormat="1" ht="30" hidden="1" customHeight="1">
      <c r="A1060" s="128">
        <f>'CONSTRUCTION COST ESTIMATE'!A1060</f>
        <v>0</v>
      </c>
      <c r="B1060" s="246">
        <f>'CONSTRUCTION COST ESTIMATE'!B1060</f>
        <v>629.12400000000002</v>
      </c>
      <c r="C1060" s="131" t="str">
        <f>'CONSTRUCTION COST ESTIMATE'!C1060</f>
        <v>DIP WATER MAIN (21 INCH)</v>
      </c>
      <c r="D1060" s="130">
        <f>'CONSTRUCTION COST ESTIMATE'!BA1060</f>
        <v>0</v>
      </c>
      <c r="E1060" s="114">
        <f>'CONSTRUCTION COST ESTIMATE'!BC1060</f>
        <v>0</v>
      </c>
      <c r="F1060" s="129" t="str">
        <f>'CONSTRUCTION COST ESTIMATE'!BB1060</f>
        <v>LF</v>
      </c>
      <c r="G1060" s="115"/>
      <c r="H1060" s="116">
        <f t="shared" si="168"/>
        <v>0</v>
      </c>
      <c r="I1060" s="115"/>
      <c r="J1060" s="116">
        <f t="shared" si="169"/>
        <v>0</v>
      </c>
      <c r="K1060" s="115"/>
      <c r="L1060" s="116">
        <f t="shared" si="170"/>
        <v>0</v>
      </c>
      <c r="M1060" s="115"/>
      <c r="N1060" s="116">
        <f t="shared" si="171"/>
        <v>0</v>
      </c>
      <c r="O1060" s="115"/>
      <c r="P1060" s="116">
        <f t="shared" si="172"/>
        <v>0</v>
      </c>
      <c r="Q1060" s="115"/>
      <c r="R1060" s="116">
        <f t="shared" si="173"/>
        <v>0</v>
      </c>
      <c r="S1060" s="117">
        <f t="shared" si="174"/>
        <v>0</v>
      </c>
      <c r="T1060" s="118">
        <f t="shared" si="175"/>
        <v>0</v>
      </c>
      <c r="U1060" s="120"/>
      <c r="V1060" s="88"/>
    </row>
    <row r="1061" spans="1:22" s="113" customFormat="1" ht="30" hidden="1" customHeight="1">
      <c r="A1061" s="128">
        <f>'CONSTRUCTION COST ESTIMATE'!A1061</f>
        <v>0</v>
      </c>
      <c r="B1061" s="246">
        <f>'CONSTRUCTION COST ESTIMATE'!B1061</f>
        <v>629.125</v>
      </c>
      <c r="C1061" s="131" t="str">
        <f>'CONSTRUCTION COST ESTIMATE'!C1061</f>
        <v>DIP WATER MAIN (24 INCH)</v>
      </c>
      <c r="D1061" s="130">
        <f>'CONSTRUCTION COST ESTIMATE'!BA1061</f>
        <v>0</v>
      </c>
      <c r="E1061" s="114">
        <f>'CONSTRUCTION COST ESTIMATE'!BC1061</f>
        <v>0</v>
      </c>
      <c r="F1061" s="129" t="str">
        <f>'CONSTRUCTION COST ESTIMATE'!BB1061</f>
        <v>LF</v>
      </c>
      <c r="G1061" s="115"/>
      <c r="H1061" s="116">
        <f t="shared" si="168"/>
        <v>0</v>
      </c>
      <c r="I1061" s="115"/>
      <c r="J1061" s="116">
        <f t="shared" si="169"/>
        <v>0</v>
      </c>
      <c r="K1061" s="115"/>
      <c r="L1061" s="116">
        <f t="shared" si="170"/>
        <v>0</v>
      </c>
      <c r="M1061" s="115"/>
      <c r="N1061" s="116">
        <f t="shared" si="171"/>
        <v>0</v>
      </c>
      <c r="O1061" s="115"/>
      <c r="P1061" s="116">
        <f t="shared" si="172"/>
        <v>0</v>
      </c>
      <c r="Q1061" s="115"/>
      <c r="R1061" s="116">
        <f t="shared" si="173"/>
        <v>0</v>
      </c>
      <c r="S1061" s="117">
        <f t="shared" si="174"/>
        <v>0</v>
      </c>
      <c r="T1061" s="118">
        <f t="shared" si="175"/>
        <v>0</v>
      </c>
      <c r="U1061" s="120"/>
      <c r="V1061" s="88"/>
    </row>
    <row r="1062" spans="1:22" s="113" customFormat="1" ht="30" hidden="1" customHeight="1">
      <c r="A1062" s="128">
        <f>'CONSTRUCTION COST ESTIMATE'!A1062</f>
        <v>0</v>
      </c>
      <c r="B1062" s="246">
        <f>'CONSTRUCTION COST ESTIMATE'!B1062</f>
        <v>629.12599999999998</v>
      </c>
      <c r="C1062" s="131" t="str">
        <f>'CONSTRUCTION COST ESTIMATE'!C1062</f>
        <v>DIP WATER MAIN (30 INCH)</v>
      </c>
      <c r="D1062" s="130">
        <f>'CONSTRUCTION COST ESTIMATE'!BA1062</f>
        <v>0</v>
      </c>
      <c r="E1062" s="114">
        <f>'CONSTRUCTION COST ESTIMATE'!BC1062</f>
        <v>0</v>
      </c>
      <c r="F1062" s="129" t="str">
        <f>'CONSTRUCTION COST ESTIMATE'!BB1062</f>
        <v>LF</v>
      </c>
      <c r="G1062" s="115"/>
      <c r="H1062" s="116">
        <f t="shared" si="168"/>
        <v>0</v>
      </c>
      <c r="I1062" s="115"/>
      <c r="J1062" s="116">
        <f t="shared" si="169"/>
        <v>0</v>
      </c>
      <c r="K1062" s="115"/>
      <c r="L1062" s="116">
        <f t="shared" si="170"/>
        <v>0</v>
      </c>
      <c r="M1062" s="115"/>
      <c r="N1062" s="116">
        <f t="shared" si="171"/>
        <v>0</v>
      </c>
      <c r="O1062" s="115"/>
      <c r="P1062" s="116">
        <f t="shared" si="172"/>
        <v>0</v>
      </c>
      <c r="Q1062" s="115"/>
      <c r="R1062" s="116">
        <f t="shared" si="173"/>
        <v>0</v>
      </c>
      <c r="S1062" s="117">
        <f t="shared" si="174"/>
        <v>0</v>
      </c>
      <c r="T1062" s="118">
        <f t="shared" si="175"/>
        <v>0</v>
      </c>
      <c r="U1062" s="120"/>
      <c r="V1062" s="88"/>
    </row>
    <row r="1063" spans="1:22" s="113" customFormat="1" ht="30" hidden="1" customHeight="1">
      <c r="A1063" s="128">
        <f>'CONSTRUCTION COST ESTIMATE'!A1063</f>
        <v>0</v>
      </c>
      <c r="B1063" s="246">
        <f>'CONSTRUCTION COST ESTIMATE'!B1063</f>
        <v>629.12699999999995</v>
      </c>
      <c r="C1063" s="131" t="str">
        <f>'CONSTRUCTION COST ESTIMATE'!C1063</f>
        <v>DIP WATER MAIN (36 INCH)</v>
      </c>
      <c r="D1063" s="130">
        <f>'CONSTRUCTION COST ESTIMATE'!BA1063</f>
        <v>0</v>
      </c>
      <c r="E1063" s="114">
        <f>'CONSTRUCTION COST ESTIMATE'!BC1063</f>
        <v>0</v>
      </c>
      <c r="F1063" s="129" t="str">
        <f>'CONSTRUCTION COST ESTIMATE'!BB1063</f>
        <v>LF</v>
      </c>
      <c r="G1063" s="115"/>
      <c r="H1063" s="116">
        <f t="shared" si="168"/>
        <v>0</v>
      </c>
      <c r="I1063" s="115"/>
      <c r="J1063" s="116">
        <f t="shared" si="169"/>
        <v>0</v>
      </c>
      <c r="K1063" s="115"/>
      <c r="L1063" s="116">
        <f t="shared" si="170"/>
        <v>0</v>
      </c>
      <c r="M1063" s="115"/>
      <c r="N1063" s="116">
        <f t="shared" si="171"/>
        <v>0</v>
      </c>
      <c r="O1063" s="115"/>
      <c r="P1063" s="116">
        <f t="shared" si="172"/>
        <v>0</v>
      </c>
      <c r="Q1063" s="115"/>
      <c r="R1063" s="116">
        <f t="shared" si="173"/>
        <v>0</v>
      </c>
      <c r="S1063" s="117">
        <f t="shared" si="174"/>
        <v>0</v>
      </c>
      <c r="T1063" s="118">
        <f t="shared" si="175"/>
        <v>0</v>
      </c>
      <c r="U1063" s="120"/>
      <c r="V1063" s="88"/>
    </row>
    <row r="1064" spans="1:22" s="113" customFormat="1" ht="30" hidden="1" customHeight="1">
      <c r="A1064" s="128">
        <f>'CONSTRUCTION COST ESTIMATE'!A1064</f>
        <v>0</v>
      </c>
      <c r="B1064" s="246">
        <f>'CONSTRUCTION COST ESTIMATE'!B1064</f>
        <v>629.12800000000004</v>
      </c>
      <c r="C1064" s="131" t="str">
        <f>'CONSTRUCTION COST ESTIMATE'!C1064</f>
        <v>DIP WATER MAIN (42 INCH)</v>
      </c>
      <c r="D1064" s="130">
        <f>'CONSTRUCTION COST ESTIMATE'!BA1064</f>
        <v>0</v>
      </c>
      <c r="E1064" s="114">
        <f>'CONSTRUCTION COST ESTIMATE'!BC1064</f>
        <v>0</v>
      </c>
      <c r="F1064" s="129" t="str">
        <f>'CONSTRUCTION COST ESTIMATE'!BB1064</f>
        <v>LF</v>
      </c>
      <c r="G1064" s="115"/>
      <c r="H1064" s="116">
        <f t="shared" si="168"/>
        <v>0</v>
      </c>
      <c r="I1064" s="115"/>
      <c r="J1064" s="116">
        <f t="shared" si="169"/>
        <v>0</v>
      </c>
      <c r="K1064" s="115"/>
      <c r="L1064" s="116">
        <f t="shared" si="170"/>
        <v>0</v>
      </c>
      <c r="M1064" s="115"/>
      <c r="N1064" s="116">
        <f t="shared" si="171"/>
        <v>0</v>
      </c>
      <c r="O1064" s="115"/>
      <c r="P1064" s="116">
        <f t="shared" si="172"/>
        <v>0</v>
      </c>
      <c r="Q1064" s="115"/>
      <c r="R1064" s="116">
        <f t="shared" si="173"/>
        <v>0</v>
      </c>
      <c r="S1064" s="117">
        <f t="shared" si="174"/>
        <v>0</v>
      </c>
      <c r="T1064" s="118">
        <f t="shared" si="175"/>
        <v>0</v>
      </c>
      <c r="U1064" s="120"/>
      <c r="V1064" s="88"/>
    </row>
    <row r="1065" spans="1:22" s="113" customFormat="1" ht="30" hidden="1" customHeight="1">
      <c r="A1065" s="128">
        <f>'CONSTRUCTION COST ESTIMATE'!A1065</f>
        <v>0</v>
      </c>
      <c r="B1065" s="246">
        <f>'CONSTRUCTION COST ESTIMATE'!B1065</f>
        <v>629.12900000000002</v>
      </c>
      <c r="C1065" s="131" t="str">
        <f>'CONSTRUCTION COST ESTIMATE'!C1065</f>
        <v>DIP WATER MAIN (48 INCH)</v>
      </c>
      <c r="D1065" s="130">
        <f>'CONSTRUCTION COST ESTIMATE'!BA1065</f>
        <v>0</v>
      </c>
      <c r="E1065" s="114">
        <f>'CONSTRUCTION COST ESTIMATE'!BC1065</f>
        <v>0</v>
      </c>
      <c r="F1065" s="129" t="str">
        <f>'CONSTRUCTION COST ESTIMATE'!BB1065</f>
        <v>LF</v>
      </c>
      <c r="G1065" s="115"/>
      <c r="H1065" s="116">
        <f t="shared" si="168"/>
        <v>0</v>
      </c>
      <c r="I1065" s="115"/>
      <c r="J1065" s="116">
        <f t="shared" si="169"/>
        <v>0</v>
      </c>
      <c r="K1065" s="115"/>
      <c r="L1065" s="116">
        <f t="shared" si="170"/>
        <v>0</v>
      </c>
      <c r="M1065" s="115"/>
      <c r="N1065" s="116">
        <f t="shared" si="171"/>
        <v>0</v>
      </c>
      <c r="O1065" s="115"/>
      <c r="P1065" s="116">
        <f t="shared" si="172"/>
        <v>0</v>
      </c>
      <c r="Q1065" s="115"/>
      <c r="R1065" s="116">
        <f t="shared" si="173"/>
        <v>0</v>
      </c>
      <c r="S1065" s="117">
        <f t="shared" si="174"/>
        <v>0</v>
      </c>
      <c r="T1065" s="118">
        <f t="shared" si="175"/>
        <v>0</v>
      </c>
      <c r="U1065" s="120"/>
      <c r="V1065" s="88"/>
    </row>
    <row r="1066" spans="1:22" s="113" customFormat="1" ht="30" hidden="1" customHeight="1">
      <c r="A1066" s="128">
        <f>'CONSTRUCTION COST ESTIMATE'!A1066</f>
        <v>0</v>
      </c>
      <c r="B1066" s="246">
        <f>'CONSTRUCTION COST ESTIMATE'!B1066</f>
        <v>629.13</v>
      </c>
      <c r="C1066" s="131" t="str">
        <f>'CONSTRUCTION COST ESTIMATE'!C1066</f>
        <v>DIP WATER MAIN (54 INCH)</v>
      </c>
      <c r="D1066" s="130">
        <f>'CONSTRUCTION COST ESTIMATE'!BA1066</f>
        <v>0</v>
      </c>
      <c r="E1066" s="114">
        <f>'CONSTRUCTION COST ESTIMATE'!BC1066</f>
        <v>0</v>
      </c>
      <c r="F1066" s="129" t="str">
        <f>'CONSTRUCTION COST ESTIMATE'!BB1066</f>
        <v>LF</v>
      </c>
      <c r="G1066" s="115"/>
      <c r="H1066" s="116">
        <f t="shared" si="168"/>
        <v>0</v>
      </c>
      <c r="I1066" s="115"/>
      <c r="J1066" s="116">
        <f t="shared" si="169"/>
        <v>0</v>
      </c>
      <c r="K1066" s="115"/>
      <c r="L1066" s="116">
        <f t="shared" si="170"/>
        <v>0</v>
      </c>
      <c r="M1066" s="115"/>
      <c r="N1066" s="116">
        <f t="shared" si="171"/>
        <v>0</v>
      </c>
      <c r="O1066" s="115"/>
      <c r="P1066" s="116">
        <f t="shared" si="172"/>
        <v>0</v>
      </c>
      <c r="Q1066" s="115"/>
      <c r="R1066" s="116">
        <f t="shared" si="173"/>
        <v>0</v>
      </c>
      <c r="S1066" s="117">
        <f t="shared" si="174"/>
        <v>0</v>
      </c>
      <c r="T1066" s="118">
        <f t="shared" si="175"/>
        <v>0</v>
      </c>
      <c r="U1066" s="120"/>
      <c r="V1066" s="88"/>
    </row>
    <row r="1067" spans="1:22" s="113" customFormat="1" ht="30" hidden="1" customHeight="1">
      <c r="A1067" s="128">
        <f>'CONSTRUCTION COST ESTIMATE'!A1067</f>
        <v>0</v>
      </c>
      <c r="B1067" s="246">
        <f>'CONSTRUCTION COST ESTIMATE'!B1067</f>
        <v>629.13099999999997</v>
      </c>
      <c r="C1067" s="131" t="str">
        <f>'CONSTRUCTION COST ESTIMATE'!C1067</f>
        <v>DIP WATER MAIN (60 INCH)</v>
      </c>
      <c r="D1067" s="130">
        <f>'CONSTRUCTION COST ESTIMATE'!BA1067</f>
        <v>0</v>
      </c>
      <c r="E1067" s="114">
        <f>'CONSTRUCTION COST ESTIMATE'!BC1067</f>
        <v>0</v>
      </c>
      <c r="F1067" s="129" t="str">
        <f>'CONSTRUCTION COST ESTIMATE'!BB1067</f>
        <v>LF</v>
      </c>
      <c r="G1067" s="115"/>
      <c r="H1067" s="116">
        <f t="shared" ref="H1067:H1114" si="176">G1067*E1067</f>
        <v>0</v>
      </c>
      <c r="I1067" s="115"/>
      <c r="J1067" s="116">
        <f t="shared" ref="J1067:J1114" si="177">I1067*E1067</f>
        <v>0</v>
      </c>
      <c r="K1067" s="115"/>
      <c r="L1067" s="116">
        <f t="shared" ref="L1067:L1114" si="178">K1067*E1067</f>
        <v>0</v>
      </c>
      <c r="M1067" s="115"/>
      <c r="N1067" s="116">
        <f t="shared" ref="N1067:N1114" si="179">M1067*E1067</f>
        <v>0</v>
      </c>
      <c r="O1067" s="115"/>
      <c r="P1067" s="116">
        <f t="shared" ref="P1067:P1114" si="180">O1067*E1067</f>
        <v>0</v>
      </c>
      <c r="Q1067" s="115"/>
      <c r="R1067" s="116">
        <f t="shared" ref="R1067:R1114" si="181">Q1067*E1067</f>
        <v>0</v>
      </c>
      <c r="S1067" s="117">
        <f t="shared" ref="S1067:S1114" si="182">G1067+I1067+K1067+M1067+O1067+Q1067</f>
        <v>0</v>
      </c>
      <c r="T1067" s="118">
        <f t="shared" ref="T1067:T1114" si="183">S1067*E1067</f>
        <v>0</v>
      </c>
      <c r="U1067" s="120"/>
      <c r="V1067" s="88"/>
    </row>
    <row r="1068" spans="1:22" s="113" customFormat="1" ht="30" hidden="1" customHeight="1">
      <c r="A1068" s="128">
        <f>'CONSTRUCTION COST ESTIMATE'!A1068</f>
        <v>0</v>
      </c>
      <c r="B1068" s="246">
        <f>'CONSTRUCTION COST ESTIMATE'!B1068</f>
        <v>629.13199999999995</v>
      </c>
      <c r="C1068" s="131" t="str">
        <f>'CONSTRUCTION COST ESTIMATE'!C1068</f>
        <v>DIP WATER MAIN (66 INCH)</v>
      </c>
      <c r="D1068" s="130">
        <f>'CONSTRUCTION COST ESTIMATE'!BA1068</f>
        <v>0</v>
      </c>
      <c r="E1068" s="114">
        <f>'CONSTRUCTION COST ESTIMATE'!BC1068</f>
        <v>0</v>
      </c>
      <c r="F1068" s="129" t="str">
        <f>'CONSTRUCTION COST ESTIMATE'!BB1068</f>
        <v>LF</v>
      </c>
      <c r="G1068" s="115"/>
      <c r="H1068" s="116">
        <f t="shared" si="176"/>
        <v>0</v>
      </c>
      <c r="I1068" s="115"/>
      <c r="J1068" s="116">
        <f t="shared" si="177"/>
        <v>0</v>
      </c>
      <c r="K1068" s="115"/>
      <c r="L1068" s="116">
        <f t="shared" si="178"/>
        <v>0</v>
      </c>
      <c r="M1068" s="115"/>
      <c r="N1068" s="116">
        <f t="shared" si="179"/>
        <v>0</v>
      </c>
      <c r="O1068" s="115"/>
      <c r="P1068" s="116">
        <f t="shared" si="180"/>
        <v>0</v>
      </c>
      <c r="Q1068" s="115"/>
      <c r="R1068" s="116">
        <f t="shared" si="181"/>
        <v>0</v>
      </c>
      <c r="S1068" s="117">
        <f t="shared" si="182"/>
        <v>0</v>
      </c>
      <c r="T1068" s="118">
        <f t="shared" si="183"/>
        <v>0</v>
      </c>
      <c r="U1068" s="120"/>
      <c r="V1068" s="88"/>
    </row>
    <row r="1069" spans="1:22" s="113" customFormat="1" ht="30" hidden="1" customHeight="1">
      <c r="A1069" s="128">
        <f>'CONSTRUCTION COST ESTIMATE'!A1069</f>
        <v>0</v>
      </c>
      <c r="B1069" s="246">
        <f>'CONSTRUCTION COST ESTIMATE'!B1069</f>
        <v>629.13300000000004</v>
      </c>
      <c r="C1069" s="131" t="str">
        <f>'CONSTRUCTION COST ESTIMATE'!C1069</f>
        <v>DIP WATER MAIN (72 INCH)</v>
      </c>
      <c r="D1069" s="130">
        <f>'CONSTRUCTION COST ESTIMATE'!BA1069</f>
        <v>0</v>
      </c>
      <c r="E1069" s="114">
        <f>'CONSTRUCTION COST ESTIMATE'!BC1069</f>
        <v>0</v>
      </c>
      <c r="F1069" s="129" t="str">
        <f>'CONSTRUCTION COST ESTIMATE'!BB1069</f>
        <v>LF</v>
      </c>
      <c r="G1069" s="115"/>
      <c r="H1069" s="116">
        <f t="shared" si="176"/>
        <v>0</v>
      </c>
      <c r="I1069" s="115"/>
      <c r="J1069" s="116">
        <f t="shared" si="177"/>
        <v>0</v>
      </c>
      <c r="K1069" s="115"/>
      <c r="L1069" s="116">
        <f t="shared" si="178"/>
        <v>0</v>
      </c>
      <c r="M1069" s="115"/>
      <c r="N1069" s="116">
        <f t="shared" si="179"/>
        <v>0</v>
      </c>
      <c r="O1069" s="115"/>
      <c r="P1069" s="116">
        <f t="shared" si="180"/>
        <v>0</v>
      </c>
      <c r="Q1069" s="115"/>
      <c r="R1069" s="116">
        <f t="shared" si="181"/>
        <v>0</v>
      </c>
      <c r="S1069" s="117">
        <f t="shared" si="182"/>
        <v>0</v>
      </c>
      <c r="T1069" s="118">
        <f t="shared" si="183"/>
        <v>0</v>
      </c>
      <c r="U1069" s="120"/>
      <c r="V1069" s="88"/>
    </row>
    <row r="1070" spans="1:22" s="113" customFormat="1" ht="30" hidden="1" customHeight="1">
      <c r="A1070" s="128">
        <f>'CONSTRUCTION COST ESTIMATE'!A1070</f>
        <v>0</v>
      </c>
      <c r="B1070" s="246">
        <f>'CONSTRUCTION COST ESTIMATE'!B1070</f>
        <v>629.13400000000001</v>
      </c>
      <c r="C1070" s="131" t="str">
        <f>'CONSTRUCTION COST ESTIMATE'!C1070</f>
        <v>DIP WATER MAIN (78 INCH)</v>
      </c>
      <c r="D1070" s="130">
        <f>'CONSTRUCTION COST ESTIMATE'!BA1070</f>
        <v>0</v>
      </c>
      <c r="E1070" s="114">
        <f>'CONSTRUCTION COST ESTIMATE'!BC1070</f>
        <v>0</v>
      </c>
      <c r="F1070" s="129" t="str">
        <f>'CONSTRUCTION COST ESTIMATE'!BB1070</f>
        <v>LF</v>
      </c>
      <c r="G1070" s="115"/>
      <c r="H1070" s="116">
        <f t="shared" si="176"/>
        <v>0</v>
      </c>
      <c r="I1070" s="115"/>
      <c r="J1070" s="116">
        <f t="shared" si="177"/>
        <v>0</v>
      </c>
      <c r="K1070" s="115"/>
      <c r="L1070" s="116">
        <f t="shared" si="178"/>
        <v>0</v>
      </c>
      <c r="M1070" s="115"/>
      <c r="N1070" s="116">
        <f t="shared" si="179"/>
        <v>0</v>
      </c>
      <c r="O1070" s="115"/>
      <c r="P1070" s="116">
        <f t="shared" si="180"/>
        <v>0</v>
      </c>
      <c r="Q1070" s="115"/>
      <c r="R1070" s="116">
        <f t="shared" si="181"/>
        <v>0</v>
      </c>
      <c r="S1070" s="117">
        <f t="shared" si="182"/>
        <v>0</v>
      </c>
      <c r="T1070" s="118">
        <f t="shared" si="183"/>
        <v>0</v>
      </c>
      <c r="U1070" s="120"/>
      <c r="V1070" s="88"/>
    </row>
    <row r="1071" spans="1:22" s="113" customFormat="1" ht="30" hidden="1" customHeight="1">
      <c r="A1071" s="128">
        <f>'CONSTRUCTION COST ESTIMATE'!A1071</f>
        <v>0</v>
      </c>
      <c r="B1071" s="246">
        <f>'CONSTRUCTION COST ESTIMATE'!B1071</f>
        <v>629.13499999999999</v>
      </c>
      <c r="C1071" s="131" t="str">
        <f>'CONSTRUCTION COST ESTIMATE'!C1071</f>
        <v>DIP WATER MAIN (84 INCH)</v>
      </c>
      <c r="D1071" s="130">
        <f>'CONSTRUCTION COST ESTIMATE'!BA1071</f>
        <v>0</v>
      </c>
      <c r="E1071" s="114">
        <f>'CONSTRUCTION COST ESTIMATE'!BC1071</f>
        <v>0</v>
      </c>
      <c r="F1071" s="129" t="str">
        <f>'CONSTRUCTION COST ESTIMATE'!BB1071</f>
        <v>LF</v>
      </c>
      <c r="G1071" s="115"/>
      <c r="H1071" s="116">
        <f t="shared" si="176"/>
        <v>0</v>
      </c>
      <c r="I1071" s="115"/>
      <c r="J1071" s="116">
        <f t="shared" si="177"/>
        <v>0</v>
      </c>
      <c r="K1071" s="115"/>
      <c r="L1071" s="116">
        <f t="shared" si="178"/>
        <v>0</v>
      </c>
      <c r="M1071" s="115"/>
      <c r="N1071" s="116">
        <f t="shared" si="179"/>
        <v>0</v>
      </c>
      <c r="O1071" s="115"/>
      <c r="P1071" s="116">
        <f t="shared" si="180"/>
        <v>0</v>
      </c>
      <c r="Q1071" s="115"/>
      <c r="R1071" s="116">
        <f t="shared" si="181"/>
        <v>0</v>
      </c>
      <c r="S1071" s="117">
        <f t="shared" si="182"/>
        <v>0</v>
      </c>
      <c r="T1071" s="118">
        <f t="shared" si="183"/>
        <v>0</v>
      </c>
      <c r="U1071" s="120"/>
      <c r="V1071" s="88"/>
    </row>
    <row r="1072" spans="1:22" s="113" customFormat="1" ht="30" hidden="1" customHeight="1">
      <c r="A1072" s="128">
        <f>'CONSTRUCTION COST ESTIMATE'!A1072</f>
        <v>0</v>
      </c>
      <c r="B1072" s="246">
        <f>'CONSTRUCTION COST ESTIMATE'!B1072</f>
        <v>629.13599999999997</v>
      </c>
      <c r="C1072" s="131" t="str">
        <f>'CONSTRUCTION COST ESTIMATE'!C1072</f>
        <v>DIP WATER MAIN (90 INCH)</v>
      </c>
      <c r="D1072" s="130">
        <f>'CONSTRUCTION COST ESTIMATE'!BA1072</f>
        <v>0</v>
      </c>
      <c r="E1072" s="114">
        <f>'CONSTRUCTION COST ESTIMATE'!BC1072</f>
        <v>0</v>
      </c>
      <c r="F1072" s="129" t="str">
        <f>'CONSTRUCTION COST ESTIMATE'!BB1072</f>
        <v>LF</v>
      </c>
      <c r="G1072" s="115"/>
      <c r="H1072" s="116">
        <f t="shared" si="176"/>
        <v>0</v>
      </c>
      <c r="I1072" s="115"/>
      <c r="J1072" s="116">
        <f t="shared" si="177"/>
        <v>0</v>
      </c>
      <c r="K1072" s="115"/>
      <c r="L1072" s="116">
        <f t="shared" si="178"/>
        <v>0</v>
      </c>
      <c r="M1072" s="115"/>
      <c r="N1072" s="116">
        <f t="shared" si="179"/>
        <v>0</v>
      </c>
      <c r="O1072" s="115"/>
      <c r="P1072" s="116">
        <f t="shared" si="180"/>
        <v>0</v>
      </c>
      <c r="Q1072" s="115"/>
      <c r="R1072" s="116">
        <f t="shared" si="181"/>
        <v>0</v>
      </c>
      <c r="S1072" s="117">
        <f t="shared" si="182"/>
        <v>0</v>
      </c>
      <c r="T1072" s="118">
        <f t="shared" si="183"/>
        <v>0</v>
      </c>
      <c r="U1072" s="120"/>
      <c r="V1072" s="88"/>
    </row>
    <row r="1073" spans="1:22" s="113" customFormat="1" ht="30" hidden="1" customHeight="1">
      <c r="A1073" s="128">
        <f>'CONSTRUCTION COST ESTIMATE'!A1073</f>
        <v>0</v>
      </c>
      <c r="B1073" s="246">
        <f>'CONSTRUCTION COST ESTIMATE'!B1073</f>
        <v>629.13699999999994</v>
      </c>
      <c r="C1073" s="131" t="str">
        <f>'CONSTRUCTION COST ESTIMATE'!C1073</f>
        <v>DIP WATER MAIN (96 INCH)</v>
      </c>
      <c r="D1073" s="130">
        <f>'CONSTRUCTION COST ESTIMATE'!BA1073</f>
        <v>0</v>
      </c>
      <c r="E1073" s="114">
        <f>'CONSTRUCTION COST ESTIMATE'!BC1073</f>
        <v>0</v>
      </c>
      <c r="F1073" s="129" t="str">
        <f>'CONSTRUCTION COST ESTIMATE'!BB1073</f>
        <v>LF</v>
      </c>
      <c r="G1073" s="115"/>
      <c r="H1073" s="116">
        <f t="shared" si="176"/>
        <v>0</v>
      </c>
      <c r="I1073" s="115"/>
      <c r="J1073" s="116">
        <f t="shared" si="177"/>
        <v>0</v>
      </c>
      <c r="K1073" s="115"/>
      <c r="L1073" s="116">
        <f t="shared" si="178"/>
        <v>0</v>
      </c>
      <c r="M1073" s="115"/>
      <c r="N1073" s="116">
        <f t="shared" si="179"/>
        <v>0</v>
      </c>
      <c r="O1073" s="115"/>
      <c r="P1073" s="116">
        <f t="shared" si="180"/>
        <v>0</v>
      </c>
      <c r="Q1073" s="115"/>
      <c r="R1073" s="116">
        <f t="shared" si="181"/>
        <v>0</v>
      </c>
      <c r="S1073" s="117">
        <f t="shared" si="182"/>
        <v>0</v>
      </c>
      <c r="T1073" s="118">
        <f t="shared" si="183"/>
        <v>0</v>
      </c>
      <c r="U1073" s="120"/>
      <c r="V1073" s="88"/>
    </row>
    <row r="1074" spans="1:22" s="113" customFormat="1" ht="30" hidden="1" customHeight="1">
      <c r="A1074" s="128">
        <f>'CONSTRUCTION COST ESTIMATE'!A1074</f>
        <v>0</v>
      </c>
      <c r="B1074" s="246">
        <f>'CONSTRUCTION COST ESTIMATE'!B1074</f>
        <v>629.14</v>
      </c>
      <c r="C1074" s="131" t="str">
        <f>'CONSTRUCTION COST ESTIMATE'!C1074</f>
        <v>ADJUST CATHODIC PROTECTION TEST STATION</v>
      </c>
      <c r="D1074" s="130">
        <f>'CONSTRUCTION COST ESTIMATE'!BA1074</f>
        <v>0</v>
      </c>
      <c r="E1074" s="114">
        <f>'CONSTRUCTION COST ESTIMATE'!BC1074</f>
        <v>0</v>
      </c>
      <c r="F1074" s="129" t="str">
        <f>'CONSTRUCTION COST ESTIMATE'!BB1074</f>
        <v>EA</v>
      </c>
      <c r="G1074" s="115"/>
      <c r="H1074" s="116">
        <f t="shared" si="176"/>
        <v>0</v>
      </c>
      <c r="I1074" s="115"/>
      <c r="J1074" s="116">
        <f t="shared" si="177"/>
        <v>0</v>
      </c>
      <c r="K1074" s="115"/>
      <c r="L1074" s="116">
        <f t="shared" si="178"/>
        <v>0</v>
      </c>
      <c r="M1074" s="115"/>
      <c r="N1074" s="116">
        <f t="shared" si="179"/>
        <v>0</v>
      </c>
      <c r="O1074" s="115"/>
      <c r="P1074" s="116">
        <f t="shared" si="180"/>
        <v>0</v>
      </c>
      <c r="Q1074" s="115"/>
      <c r="R1074" s="116">
        <f t="shared" si="181"/>
        <v>0</v>
      </c>
      <c r="S1074" s="117">
        <f t="shared" si="182"/>
        <v>0</v>
      </c>
      <c r="T1074" s="118">
        <f t="shared" si="183"/>
        <v>0</v>
      </c>
      <c r="U1074" s="120"/>
      <c r="V1074" s="88"/>
    </row>
    <row r="1075" spans="1:22" s="113" customFormat="1" ht="30" hidden="1" customHeight="1">
      <c r="A1075" s="128">
        <f>'CONSTRUCTION COST ESTIMATE'!A1075</f>
        <v>0</v>
      </c>
      <c r="B1075" s="246">
        <f>'CONSTRUCTION COST ESTIMATE'!B1075</f>
        <v>629.14099999999996</v>
      </c>
      <c r="C1075" s="131" t="str">
        <f>'CONSTRUCTION COST ESTIMATE'!C1075</f>
        <v>COMBINATION AIR VACUUM/RELEASE VALVE ASSEMBLY (2 INCH)</v>
      </c>
      <c r="D1075" s="130">
        <f>'CONSTRUCTION COST ESTIMATE'!BA1075</f>
        <v>0</v>
      </c>
      <c r="E1075" s="114">
        <f>'CONSTRUCTION COST ESTIMATE'!BC1075</f>
        <v>0</v>
      </c>
      <c r="F1075" s="129" t="str">
        <f>'CONSTRUCTION COST ESTIMATE'!BB1075</f>
        <v>EA</v>
      </c>
      <c r="G1075" s="115"/>
      <c r="H1075" s="116">
        <f t="shared" si="176"/>
        <v>0</v>
      </c>
      <c r="I1075" s="115"/>
      <c r="J1075" s="116">
        <f t="shared" si="177"/>
        <v>0</v>
      </c>
      <c r="K1075" s="115"/>
      <c r="L1075" s="116">
        <f t="shared" si="178"/>
        <v>0</v>
      </c>
      <c r="M1075" s="115"/>
      <c r="N1075" s="116">
        <f t="shared" si="179"/>
        <v>0</v>
      </c>
      <c r="O1075" s="115"/>
      <c r="P1075" s="116">
        <f t="shared" si="180"/>
        <v>0</v>
      </c>
      <c r="Q1075" s="115"/>
      <c r="R1075" s="116">
        <f t="shared" si="181"/>
        <v>0</v>
      </c>
      <c r="S1075" s="117">
        <f t="shared" si="182"/>
        <v>0</v>
      </c>
      <c r="T1075" s="118">
        <f t="shared" si="183"/>
        <v>0</v>
      </c>
      <c r="U1075" s="120"/>
      <c r="V1075" s="88"/>
    </row>
    <row r="1076" spans="1:22" s="113" customFormat="1" ht="30" hidden="1" customHeight="1">
      <c r="A1076" s="128">
        <f>'CONSTRUCTION COST ESTIMATE'!A1076</f>
        <v>0</v>
      </c>
      <c r="B1076" s="246">
        <f>'CONSTRUCTION COST ESTIMATE'!B1076</f>
        <v>629.14200000000005</v>
      </c>
      <c r="C1076" s="131" t="str">
        <f>'CONSTRUCTION COST ESTIMATE'!C1076</f>
        <v>COMBINATION AIR VACUUM/RELEASE VALVE ASSEMBLY (3 INCH)</v>
      </c>
      <c r="D1076" s="130">
        <f>'CONSTRUCTION COST ESTIMATE'!BA1076</f>
        <v>0</v>
      </c>
      <c r="E1076" s="114">
        <f>'CONSTRUCTION COST ESTIMATE'!BC1076</f>
        <v>0</v>
      </c>
      <c r="F1076" s="129" t="str">
        <f>'CONSTRUCTION COST ESTIMATE'!BB1076</f>
        <v>EA</v>
      </c>
      <c r="G1076" s="115"/>
      <c r="H1076" s="116">
        <f t="shared" si="176"/>
        <v>0</v>
      </c>
      <c r="I1076" s="115"/>
      <c r="J1076" s="116">
        <f t="shared" si="177"/>
        <v>0</v>
      </c>
      <c r="K1076" s="115"/>
      <c r="L1076" s="116">
        <f t="shared" si="178"/>
        <v>0</v>
      </c>
      <c r="M1076" s="115"/>
      <c r="N1076" s="116">
        <f t="shared" si="179"/>
        <v>0</v>
      </c>
      <c r="O1076" s="115"/>
      <c r="P1076" s="116">
        <f t="shared" si="180"/>
        <v>0</v>
      </c>
      <c r="Q1076" s="115"/>
      <c r="R1076" s="116">
        <f t="shared" si="181"/>
        <v>0</v>
      </c>
      <c r="S1076" s="117">
        <f t="shared" si="182"/>
        <v>0</v>
      </c>
      <c r="T1076" s="118">
        <f t="shared" si="183"/>
        <v>0</v>
      </c>
      <c r="U1076" s="120"/>
      <c r="V1076" s="88"/>
    </row>
    <row r="1077" spans="1:22" s="113" customFormat="1" ht="30" hidden="1" customHeight="1">
      <c r="A1077" s="128">
        <f>'CONSTRUCTION COST ESTIMATE'!A1077</f>
        <v>0</v>
      </c>
      <c r="B1077" s="246">
        <f>'CONSTRUCTION COST ESTIMATE'!B1077</f>
        <v>629.14300000000003</v>
      </c>
      <c r="C1077" s="131" t="str">
        <f>'CONSTRUCTION COST ESTIMATE'!C1077</f>
        <v>GATE VALVE (6 INCH)</v>
      </c>
      <c r="D1077" s="130">
        <f>'CONSTRUCTION COST ESTIMATE'!BA1077</f>
        <v>0</v>
      </c>
      <c r="E1077" s="114">
        <f>'CONSTRUCTION COST ESTIMATE'!BC1077</f>
        <v>0</v>
      </c>
      <c r="F1077" s="129" t="str">
        <f>'CONSTRUCTION COST ESTIMATE'!BB1077</f>
        <v>EA</v>
      </c>
      <c r="G1077" s="115"/>
      <c r="H1077" s="116">
        <f t="shared" si="176"/>
        <v>0</v>
      </c>
      <c r="I1077" s="115"/>
      <c r="J1077" s="116">
        <f t="shared" si="177"/>
        <v>0</v>
      </c>
      <c r="K1077" s="115"/>
      <c r="L1077" s="116">
        <f t="shared" si="178"/>
        <v>0</v>
      </c>
      <c r="M1077" s="115"/>
      <c r="N1077" s="116">
        <f t="shared" si="179"/>
        <v>0</v>
      </c>
      <c r="O1077" s="115"/>
      <c r="P1077" s="116">
        <f t="shared" si="180"/>
        <v>0</v>
      </c>
      <c r="Q1077" s="115"/>
      <c r="R1077" s="116">
        <f t="shared" si="181"/>
        <v>0</v>
      </c>
      <c r="S1077" s="117">
        <f t="shared" si="182"/>
        <v>0</v>
      </c>
      <c r="T1077" s="118">
        <f t="shared" si="183"/>
        <v>0</v>
      </c>
      <c r="U1077" s="120"/>
      <c r="V1077" s="88"/>
    </row>
    <row r="1078" spans="1:22" s="113" customFormat="1" ht="30" hidden="1" customHeight="1">
      <c r="A1078" s="128">
        <f>'CONSTRUCTION COST ESTIMATE'!A1078</f>
        <v>0</v>
      </c>
      <c r="B1078" s="246">
        <f>'CONSTRUCTION COST ESTIMATE'!B1078</f>
        <v>629.14400000000001</v>
      </c>
      <c r="C1078" s="131" t="str">
        <f>'CONSTRUCTION COST ESTIMATE'!C1078</f>
        <v>GATE VALVE (8 INCH)</v>
      </c>
      <c r="D1078" s="130">
        <f>'CONSTRUCTION COST ESTIMATE'!BA1078</f>
        <v>0</v>
      </c>
      <c r="E1078" s="114">
        <f>'CONSTRUCTION COST ESTIMATE'!BC1078</f>
        <v>0</v>
      </c>
      <c r="F1078" s="129" t="str">
        <f>'CONSTRUCTION COST ESTIMATE'!BB1078</f>
        <v>EA</v>
      </c>
      <c r="G1078" s="115"/>
      <c r="H1078" s="116">
        <f t="shared" si="176"/>
        <v>0</v>
      </c>
      <c r="I1078" s="115"/>
      <c r="J1078" s="116">
        <f t="shared" si="177"/>
        <v>0</v>
      </c>
      <c r="K1078" s="115"/>
      <c r="L1078" s="116">
        <f t="shared" si="178"/>
        <v>0</v>
      </c>
      <c r="M1078" s="115"/>
      <c r="N1078" s="116">
        <f t="shared" si="179"/>
        <v>0</v>
      </c>
      <c r="O1078" s="115"/>
      <c r="P1078" s="116">
        <f t="shared" si="180"/>
        <v>0</v>
      </c>
      <c r="Q1078" s="115"/>
      <c r="R1078" s="116">
        <f t="shared" si="181"/>
        <v>0</v>
      </c>
      <c r="S1078" s="117">
        <f t="shared" si="182"/>
        <v>0</v>
      </c>
      <c r="T1078" s="118">
        <f t="shared" si="183"/>
        <v>0</v>
      </c>
      <c r="U1078" s="120"/>
      <c r="V1078" s="88"/>
    </row>
    <row r="1079" spans="1:22" s="113" customFormat="1" ht="30" hidden="1" customHeight="1">
      <c r="A1079" s="128">
        <f>'CONSTRUCTION COST ESTIMATE'!A1079</f>
        <v>0</v>
      </c>
      <c r="B1079" s="246">
        <f>'CONSTRUCTION COST ESTIMATE'!B1079</f>
        <v>629.14499999999998</v>
      </c>
      <c r="C1079" s="131" t="str">
        <f>'CONSTRUCTION COST ESTIMATE'!C1079</f>
        <v>GATE VALVE (18 INCH)</v>
      </c>
      <c r="D1079" s="130">
        <f>'CONSTRUCTION COST ESTIMATE'!BA1079</f>
        <v>0</v>
      </c>
      <c r="E1079" s="114">
        <f>'CONSTRUCTION COST ESTIMATE'!BC1079</f>
        <v>0</v>
      </c>
      <c r="F1079" s="129" t="str">
        <f>'CONSTRUCTION COST ESTIMATE'!BB1079</f>
        <v>EA</v>
      </c>
      <c r="G1079" s="115"/>
      <c r="H1079" s="116">
        <f t="shared" si="176"/>
        <v>0</v>
      </c>
      <c r="I1079" s="115"/>
      <c r="J1079" s="116">
        <f t="shared" si="177"/>
        <v>0</v>
      </c>
      <c r="K1079" s="115"/>
      <c r="L1079" s="116">
        <f t="shared" si="178"/>
        <v>0</v>
      </c>
      <c r="M1079" s="115"/>
      <c r="N1079" s="116">
        <f t="shared" si="179"/>
        <v>0</v>
      </c>
      <c r="O1079" s="115"/>
      <c r="P1079" s="116">
        <f t="shared" si="180"/>
        <v>0</v>
      </c>
      <c r="Q1079" s="115"/>
      <c r="R1079" s="116">
        <f t="shared" si="181"/>
        <v>0</v>
      </c>
      <c r="S1079" s="117">
        <f t="shared" si="182"/>
        <v>0</v>
      </c>
      <c r="T1079" s="118">
        <f t="shared" si="183"/>
        <v>0</v>
      </c>
      <c r="U1079" s="120"/>
      <c r="V1079" s="88"/>
    </row>
    <row r="1080" spans="1:22" s="113" customFormat="1" ht="30" hidden="1" customHeight="1">
      <c r="A1080" s="128">
        <f>'CONSTRUCTION COST ESTIMATE'!A1080</f>
        <v>0</v>
      </c>
      <c r="B1080" s="246">
        <f>'CONSTRUCTION COST ESTIMATE'!B1080</f>
        <v>629.14599999999996</v>
      </c>
      <c r="C1080" s="131" t="str">
        <f>'CONSTRUCTION COST ESTIMATE'!C1080</f>
        <v>ABANDON WATER LINE</v>
      </c>
      <c r="D1080" s="130">
        <f>'CONSTRUCTION COST ESTIMATE'!BA1080</f>
        <v>0</v>
      </c>
      <c r="E1080" s="114">
        <f>'CONSTRUCTION COST ESTIMATE'!BC1080</f>
        <v>0</v>
      </c>
      <c r="F1080" s="129" t="str">
        <f>'CONSTRUCTION COST ESTIMATE'!BB1080</f>
        <v>EA</v>
      </c>
      <c r="G1080" s="115"/>
      <c r="H1080" s="116">
        <f t="shared" si="176"/>
        <v>0</v>
      </c>
      <c r="I1080" s="115"/>
      <c r="J1080" s="116">
        <f t="shared" si="177"/>
        <v>0</v>
      </c>
      <c r="K1080" s="115"/>
      <c r="L1080" s="116">
        <f t="shared" si="178"/>
        <v>0</v>
      </c>
      <c r="M1080" s="115"/>
      <c r="N1080" s="116">
        <f t="shared" si="179"/>
        <v>0</v>
      </c>
      <c r="O1080" s="115"/>
      <c r="P1080" s="116">
        <f t="shared" si="180"/>
        <v>0</v>
      </c>
      <c r="Q1080" s="115"/>
      <c r="R1080" s="116">
        <f t="shared" si="181"/>
        <v>0</v>
      </c>
      <c r="S1080" s="117">
        <f t="shared" si="182"/>
        <v>0</v>
      </c>
      <c r="T1080" s="118">
        <f t="shared" si="183"/>
        <v>0</v>
      </c>
      <c r="U1080" s="120"/>
      <c r="V1080" s="88"/>
    </row>
    <row r="1081" spans="1:22" s="113" customFormat="1" ht="30" hidden="1" customHeight="1">
      <c r="A1081" s="128">
        <f>'CONSTRUCTION COST ESTIMATE'!A1081</f>
        <v>0</v>
      </c>
      <c r="B1081" s="246">
        <f>'CONSTRUCTION COST ESTIMATE'!B1081</f>
        <v>629.14700000000005</v>
      </c>
      <c r="C1081" s="131" t="str">
        <f>'CONSTRUCTION COST ESTIMATE'!C1081</f>
        <v>ADJUST EXISTING WATER VALVE COVER TO FINISHED GRADE</v>
      </c>
      <c r="D1081" s="130">
        <f>'CONSTRUCTION COST ESTIMATE'!BA1081</f>
        <v>0</v>
      </c>
      <c r="E1081" s="114">
        <f>'CONSTRUCTION COST ESTIMATE'!BC1081</f>
        <v>0</v>
      </c>
      <c r="F1081" s="129" t="str">
        <f>'CONSTRUCTION COST ESTIMATE'!BB1081</f>
        <v>EA</v>
      </c>
      <c r="G1081" s="115"/>
      <c r="H1081" s="116">
        <f t="shared" si="176"/>
        <v>0</v>
      </c>
      <c r="I1081" s="115"/>
      <c r="J1081" s="116">
        <f t="shared" si="177"/>
        <v>0</v>
      </c>
      <c r="K1081" s="115"/>
      <c r="L1081" s="116">
        <f t="shared" si="178"/>
        <v>0</v>
      </c>
      <c r="M1081" s="115"/>
      <c r="N1081" s="116">
        <f t="shared" si="179"/>
        <v>0</v>
      </c>
      <c r="O1081" s="115"/>
      <c r="P1081" s="116">
        <f t="shared" si="180"/>
        <v>0</v>
      </c>
      <c r="Q1081" s="115"/>
      <c r="R1081" s="116">
        <f t="shared" si="181"/>
        <v>0</v>
      </c>
      <c r="S1081" s="117">
        <f t="shared" si="182"/>
        <v>0</v>
      </c>
      <c r="T1081" s="118">
        <f t="shared" si="183"/>
        <v>0</v>
      </c>
      <c r="U1081" s="120"/>
      <c r="V1081" s="88"/>
    </row>
    <row r="1082" spans="1:22" s="113" customFormat="1" ht="30" hidden="1" customHeight="1">
      <c r="A1082" s="128">
        <f>'CONSTRUCTION COST ESTIMATE'!A1082</f>
        <v>0</v>
      </c>
      <c r="B1082" s="246">
        <f>'CONSTRUCTION COST ESTIMATE'!B1082</f>
        <v>629.15</v>
      </c>
      <c r="C1082" s="131" t="str">
        <f>'CONSTRUCTION COST ESTIMATE'!C1082</f>
        <v>RELOCATE AIR VALVE ASSEMBLY</v>
      </c>
      <c r="D1082" s="130">
        <f>'CONSTRUCTION COST ESTIMATE'!BA1082</f>
        <v>0</v>
      </c>
      <c r="E1082" s="114">
        <f>'CONSTRUCTION COST ESTIMATE'!BC1082</f>
        <v>0</v>
      </c>
      <c r="F1082" s="129" t="str">
        <f>'CONSTRUCTION COST ESTIMATE'!BB1082</f>
        <v>EA</v>
      </c>
      <c r="G1082" s="115"/>
      <c r="H1082" s="116">
        <f t="shared" si="176"/>
        <v>0</v>
      </c>
      <c r="I1082" s="115"/>
      <c r="J1082" s="116">
        <f t="shared" si="177"/>
        <v>0</v>
      </c>
      <c r="K1082" s="115"/>
      <c r="L1082" s="116">
        <f t="shared" si="178"/>
        <v>0</v>
      </c>
      <c r="M1082" s="115"/>
      <c r="N1082" s="116">
        <f t="shared" si="179"/>
        <v>0</v>
      </c>
      <c r="O1082" s="115"/>
      <c r="P1082" s="116">
        <f t="shared" si="180"/>
        <v>0</v>
      </c>
      <c r="Q1082" s="115"/>
      <c r="R1082" s="116">
        <f t="shared" si="181"/>
        <v>0</v>
      </c>
      <c r="S1082" s="117">
        <f t="shared" si="182"/>
        <v>0</v>
      </c>
      <c r="T1082" s="118">
        <f t="shared" si="183"/>
        <v>0</v>
      </c>
      <c r="U1082" s="120"/>
      <c r="V1082" s="88"/>
    </row>
    <row r="1083" spans="1:22" s="113" customFormat="1" ht="30" hidden="1" customHeight="1">
      <c r="A1083" s="128">
        <f>'CONSTRUCTION COST ESTIMATE'!A1083</f>
        <v>0</v>
      </c>
      <c r="B1083" s="246">
        <f>'CONSTRUCTION COST ESTIMATE'!B1083</f>
        <v>629.15099999999995</v>
      </c>
      <c r="C1083" s="131" t="str">
        <f>'CONSTRUCTION COST ESTIMATE'!C1083</f>
        <v>TAPPING SLEEVE AND VALVE</v>
      </c>
      <c r="D1083" s="130">
        <f>'CONSTRUCTION COST ESTIMATE'!BA1083</f>
        <v>0</v>
      </c>
      <c r="E1083" s="114">
        <f>'CONSTRUCTION COST ESTIMATE'!BC1083</f>
        <v>0</v>
      </c>
      <c r="F1083" s="129" t="str">
        <f>'CONSTRUCTION COST ESTIMATE'!BB1083</f>
        <v>EA</v>
      </c>
      <c r="G1083" s="115"/>
      <c r="H1083" s="116">
        <f t="shared" si="176"/>
        <v>0</v>
      </c>
      <c r="I1083" s="115"/>
      <c r="J1083" s="116">
        <f t="shared" si="177"/>
        <v>0</v>
      </c>
      <c r="K1083" s="115"/>
      <c r="L1083" s="116">
        <f t="shared" si="178"/>
        <v>0</v>
      </c>
      <c r="M1083" s="115"/>
      <c r="N1083" s="116">
        <f t="shared" si="179"/>
        <v>0</v>
      </c>
      <c r="O1083" s="115"/>
      <c r="P1083" s="116">
        <f t="shared" si="180"/>
        <v>0</v>
      </c>
      <c r="Q1083" s="115"/>
      <c r="R1083" s="116">
        <f t="shared" si="181"/>
        <v>0</v>
      </c>
      <c r="S1083" s="117">
        <f t="shared" si="182"/>
        <v>0</v>
      </c>
      <c r="T1083" s="118">
        <f t="shared" si="183"/>
        <v>0</v>
      </c>
      <c r="U1083" s="120"/>
      <c r="V1083" s="88"/>
    </row>
    <row r="1084" spans="1:22" s="113" customFormat="1" ht="30" hidden="1" customHeight="1">
      <c r="A1084" s="128">
        <f>'CONSTRUCTION COST ESTIMATE'!A1084</f>
        <v>0</v>
      </c>
      <c r="B1084" s="246">
        <f>'CONSTRUCTION COST ESTIMATE'!B1084</f>
        <v>629.15200000000004</v>
      </c>
      <c r="C1084" s="131" t="str">
        <f>'CONSTRUCTION COST ESTIMATE'!C1084</f>
        <v>INSTALL WATER SERVICE</v>
      </c>
      <c r="D1084" s="130">
        <f>'CONSTRUCTION COST ESTIMATE'!BA1084</f>
        <v>0</v>
      </c>
      <c r="E1084" s="114">
        <f>'CONSTRUCTION COST ESTIMATE'!BC1084</f>
        <v>0</v>
      </c>
      <c r="F1084" s="129" t="str">
        <f>'CONSTRUCTION COST ESTIMATE'!BB1084</f>
        <v>LS</v>
      </c>
      <c r="G1084" s="115"/>
      <c r="H1084" s="116">
        <f t="shared" si="176"/>
        <v>0</v>
      </c>
      <c r="I1084" s="115"/>
      <c r="J1084" s="116">
        <f t="shared" si="177"/>
        <v>0</v>
      </c>
      <c r="K1084" s="115"/>
      <c r="L1084" s="116">
        <f t="shared" si="178"/>
        <v>0</v>
      </c>
      <c r="M1084" s="115"/>
      <c r="N1084" s="116">
        <f t="shared" si="179"/>
        <v>0</v>
      </c>
      <c r="O1084" s="115"/>
      <c r="P1084" s="116">
        <f t="shared" si="180"/>
        <v>0</v>
      </c>
      <c r="Q1084" s="115"/>
      <c r="R1084" s="116">
        <f t="shared" si="181"/>
        <v>0</v>
      </c>
      <c r="S1084" s="117">
        <f t="shared" si="182"/>
        <v>0</v>
      </c>
      <c r="T1084" s="118">
        <f t="shared" si="183"/>
        <v>0</v>
      </c>
      <c r="U1084" s="120"/>
      <c r="V1084" s="88"/>
    </row>
    <row r="1085" spans="1:22" s="113" customFormat="1" ht="30" hidden="1" customHeight="1">
      <c r="A1085" s="128">
        <f>'CONSTRUCTION COST ESTIMATE'!A1085</f>
        <v>0</v>
      </c>
      <c r="B1085" s="246">
        <f>'CONSTRUCTION COST ESTIMATE'!B1085</f>
        <v>629.15300000000002</v>
      </c>
      <c r="C1085" s="131" t="str">
        <f>'CONSTRUCTION COST ESTIMATE'!C1085</f>
        <v>RELOCATE 1 INCH WATER SERVICE</v>
      </c>
      <c r="D1085" s="130">
        <f>'CONSTRUCTION COST ESTIMATE'!BA1085</f>
        <v>0</v>
      </c>
      <c r="E1085" s="114">
        <f>'CONSTRUCTION COST ESTIMATE'!BC1085</f>
        <v>0</v>
      </c>
      <c r="F1085" s="129" t="str">
        <f>'CONSTRUCTION COST ESTIMATE'!BB1085</f>
        <v>LS</v>
      </c>
      <c r="G1085" s="115"/>
      <c r="H1085" s="116">
        <f t="shared" si="176"/>
        <v>0</v>
      </c>
      <c r="I1085" s="115"/>
      <c r="J1085" s="116">
        <f t="shared" si="177"/>
        <v>0</v>
      </c>
      <c r="K1085" s="115"/>
      <c r="L1085" s="116">
        <f t="shared" si="178"/>
        <v>0</v>
      </c>
      <c r="M1085" s="115"/>
      <c r="N1085" s="116">
        <f t="shared" si="179"/>
        <v>0</v>
      </c>
      <c r="O1085" s="115"/>
      <c r="P1085" s="116">
        <f t="shared" si="180"/>
        <v>0</v>
      </c>
      <c r="Q1085" s="115"/>
      <c r="R1085" s="116">
        <f t="shared" si="181"/>
        <v>0</v>
      </c>
      <c r="S1085" s="117">
        <f t="shared" si="182"/>
        <v>0</v>
      </c>
      <c r="T1085" s="118">
        <f t="shared" si="183"/>
        <v>0</v>
      </c>
      <c r="U1085" s="120"/>
      <c r="V1085" s="88"/>
    </row>
    <row r="1086" spans="1:22" s="113" customFormat="1" ht="30" hidden="1" customHeight="1">
      <c r="A1086" s="128">
        <f>'CONSTRUCTION COST ESTIMATE'!A1086</f>
        <v>0</v>
      </c>
      <c r="B1086" s="246">
        <f>'CONSTRUCTION COST ESTIMATE'!B1086</f>
        <v>629.154</v>
      </c>
      <c r="C1086" s="131" t="str">
        <f>'CONSTRUCTION COST ESTIMATE'!C1086</f>
        <v>1 INCH COPPER WATERLINE</v>
      </c>
      <c r="D1086" s="130">
        <f>'CONSTRUCTION COST ESTIMATE'!BA1086</f>
        <v>0</v>
      </c>
      <c r="E1086" s="114">
        <f>'CONSTRUCTION COST ESTIMATE'!BC1086</f>
        <v>0</v>
      </c>
      <c r="F1086" s="129" t="str">
        <f>'CONSTRUCTION COST ESTIMATE'!BB1086</f>
        <v>LF</v>
      </c>
      <c r="G1086" s="115"/>
      <c r="H1086" s="116">
        <f t="shared" si="176"/>
        <v>0</v>
      </c>
      <c r="I1086" s="115"/>
      <c r="J1086" s="116">
        <f t="shared" si="177"/>
        <v>0</v>
      </c>
      <c r="K1086" s="115"/>
      <c r="L1086" s="116">
        <f t="shared" si="178"/>
        <v>0</v>
      </c>
      <c r="M1086" s="115"/>
      <c r="N1086" s="116">
        <f t="shared" si="179"/>
        <v>0</v>
      </c>
      <c r="O1086" s="115"/>
      <c r="P1086" s="116">
        <f t="shared" si="180"/>
        <v>0</v>
      </c>
      <c r="Q1086" s="115"/>
      <c r="R1086" s="116">
        <f t="shared" si="181"/>
        <v>0</v>
      </c>
      <c r="S1086" s="117">
        <f t="shared" si="182"/>
        <v>0</v>
      </c>
      <c r="T1086" s="118">
        <f t="shared" si="183"/>
        <v>0</v>
      </c>
      <c r="U1086" s="120"/>
      <c r="V1086" s="88"/>
    </row>
    <row r="1087" spans="1:22" s="113" customFormat="1" ht="30" hidden="1" customHeight="1">
      <c r="A1087" s="128">
        <f>'CONSTRUCTION COST ESTIMATE'!A1087</f>
        <v>0</v>
      </c>
      <c r="B1087" s="246">
        <f>'CONSTRUCTION COST ESTIMATE'!B1087</f>
        <v>629.15499999999997</v>
      </c>
      <c r="C1087" s="131" t="str">
        <f>'CONSTRUCTION COST ESTIMATE'!C1087</f>
        <v>6 INCH DUCTILE IRON WATERLINE</v>
      </c>
      <c r="D1087" s="130">
        <f>'CONSTRUCTION COST ESTIMATE'!BA1087</f>
        <v>0</v>
      </c>
      <c r="E1087" s="114">
        <f>'CONSTRUCTION COST ESTIMATE'!BC1087</f>
        <v>0</v>
      </c>
      <c r="F1087" s="129" t="str">
        <f>'CONSTRUCTION COST ESTIMATE'!BB1087</f>
        <v>LF</v>
      </c>
      <c r="G1087" s="115"/>
      <c r="H1087" s="116">
        <f t="shared" si="176"/>
        <v>0</v>
      </c>
      <c r="I1087" s="115"/>
      <c r="J1087" s="116">
        <f t="shared" si="177"/>
        <v>0</v>
      </c>
      <c r="K1087" s="115"/>
      <c r="L1087" s="116">
        <f t="shared" si="178"/>
        <v>0</v>
      </c>
      <c r="M1087" s="115"/>
      <c r="N1087" s="116">
        <f t="shared" si="179"/>
        <v>0</v>
      </c>
      <c r="O1087" s="115"/>
      <c r="P1087" s="116">
        <f t="shared" si="180"/>
        <v>0</v>
      </c>
      <c r="Q1087" s="115"/>
      <c r="R1087" s="116">
        <f t="shared" si="181"/>
        <v>0</v>
      </c>
      <c r="S1087" s="117">
        <f t="shared" si="182"/>
        <v>0</v>
      </c>
      <c r="T1087" s="118">
        <f t="shared" si="183"/>
        <v>0</v>
      </c>
      <c r="U1087" s="120"/>
      <c r="V1087" s="88"/>
    </row>
    <row r="1088" spans="1:22" s="113" customFormat="1" ht="30" hidden="1" customHeight="1">
      <c r="A1088" s="128">
        <f>'CONSTRUCTION COST ESTIMATE'!A1088</f>
        <v>0</v>
      </c>
      <c r="B1088" s="246">
        <f>'CONSTRUCTION COST ESTIMATE'!B1088</f>
        <v>629.15599999999995</v>
      </c>
      <c r="C1088" s="131" t="str">
        <f>'CONSTRUCTION COST ESTIMATE'!C1088</f>
        <v>8 INCH DUCTILE IRON WATERLINE</v>
      </c>
      <c r="D1088" s="130">
        <f>'CONSTRUCTION COST ESTIMATE'!BA1088</f>
        <v>0</v>
      </c>
      <c r="E1088" s="114">
        <f>'CONSTRUCTION COST ESTIMATE'!BC1088</f>
        <v>0</v>
      </c>
      <c r="F1088" s="129" t="str">
        <f>'CONSTRUCTION COST ESTIMATE'!BB1088</f>
        <v>LF</v>
      </c>
      <c r="G1088" s="115"/>
      <c r="H1088" s="116">
        <f t="shared" si="176"/>
        <v>0</v>
      </c>
      <c r="I1088" s="115"/>
      <c r="J1088" s="116">
        <f t="shared" si="177"/>
        <v>0</v>
      </c>
      <c r="K1088" s="115"/>
      <c r="L1088" s="116">
        <f t="shared" si="178"/>
        <v>0</v>
      </c>
      <c r="M1088" s="115"/>
      <c r="N1088" s="116">
        <f t="shared" si="179"/>
        <v>0</v>
      </c>
      <c r="O1088" s="115"/>
      <c r="P1088" s="116">
        <f t="shared" si="180"/>
        <v>0</v>
      </c>
      <c r="Q1088" s="115"/>
      <c r="R1088" s="116">
        <f t="shared" si="181"/>
        <v>0</v>
      </c>
      <c r="S1088" s="117">
        <f t="shared" si="182"/>
        <v>0</v>
      </c>
      <c r="T1088" s="118">
        <f t="shared" si="183"/>
        <v>0</v>
      </c>
      <c r="U1088" s="120"/>
      <c r="V1088" s="88"/>
    </row>
    <row r="1089" spans="1:22" s="113" customFormat="1" ht="30" hidden="1" customHeight="1">
      <c r="A1089" s="128">
        <f>'CONSTRUCTION COST ESTIMATE'!A1089</f>
        <v>0</v>
      </c>
      <c r="B1089" s="246">
        <f>'CONSTRUCTION COST ESTIMATE'!B1089</f>
        <v>629.15700000000004</v>
      </c>
      <c r="C1089" s="131" t="str">
        <f>'CONSTRUCTION COST ESTIMATE'!C1089</f>
        <v>12 INCH DUCTILE IRON WATERLINE</v>
      </c>
      <c r="D1089" s="130">
        <f>'CONSTRUCTION COST ESTIMATE'!BA1089</f>
        <v>0</v>
      </c>
      <c r="E1089" s="114">
        <f>'CONSTRUCTION COST ESTIMATE'!BC1089</f>
        <v>0</v>
      </c>
      <c r="F1089" s="129" t="str">
        <f>'CONSTRUCTION COST ESTIMATE'!BB1089</f>
        <v>LF</v>
      </c>
      <c r="G1089" s="115"/>
      <c r="H1089" s="116">
        <f t="shared" si="176"/>
        <v>0</v>
      </c>
      <c r="I1089" s="115"/>
      <c r="J1089" s="116">
        <f t="shared" si="177"/>
        <v>0</v>
      </c>
      <c r="K1089" s="115"/>
      <c r="L1089" s="116">
        <f t="shared" si="178"/>
        <v>0</v>
      </c>
      <c r="M1089" s="115"/>
      <c r="N1089" s="116">
        <f t="shared" si="179"/>
        <v>0</v>
      </c>
      <c r="O1089" s="115"/>
      <c r="P1089" s="116">
        <f t="shared" si="180"/>
        <v>0</v>
      </c>
      <c r="Q1089" s="115"/>
      <c r="R1089" s="116">
        <f t="shared" si="181"/>
        <v>0</v>
      </c>
      <c r="S1089" s="117">
        <f t="shared" si="182"/>
        <v>0</v>
      </c>
      <c r="T1089" s="118">
        <f t="shared" si="183"/>
        <v>0</v>
      </c>
      <c r="U1089" s="120"/>
      <c r="V1089" s="88"/>
    </row>
    <row r="1090" spans="1:22" s="113" customFormat="1" ht="30" hidden="1" customHeight="1">
      <c r="A1090" s="128">
        <f>'CONSTRUCTION COST ESTIMATE'!A1090</f>
        <v>0</v>
      </c>
      <c r="B1090" s="246">
        <f>'CONSTRUCTION COST ESTIMATE'!B1090</f>
        <v>629.15800000000002</v>
      </c>
      <c r="C1090" s="131" t="str">
        <f>'CONSTRUCTION COST ESTIMATE'!C1090</f>
        <v>16 INCH DUCTILE IRON WATERLINE</v>
      </c>
      <c r="D1090" s="130">
        <f>'CONSTRUCTION COST ESTIMATE'!BA1090</f>
        <v>0</v>
      </c>
      <c r="E1090" s="114">
        <f>'CONSTRUCTION COST ESTIMATE'!BC1090</f>
        <v>0</v>
      </c>
      <c r="F1090" s="129" t="str">
        <f>'CONSTRUCTION COST ESTIMATE'!BB1090</f>
        <v>LF</v>
      </c>
      <c r="G1090" s="115"/>
      <c r="H1090" s="116">
        <f t="shared" si="176"/>
        <v>0</v>
      </c>
      <c r="I1090" s="115"/>
      <c r="J1090" s="116">
        <f t="shared" si="177"/>
        <v>0</v>
      </c>
      <c r="K1090" s="115"/>
      <c r="L1090" s="116">
        <f t="shared" si="178"/>
        <v>0</v>
      </c>
      <c r="M1090" s="115"/>
      <c r="N1090" s="116">
        <f t="shared" si="179"/>
        <v>0</v>
      </c>
      <c r="O1090" s="115"/>
      <c r="P1090" s="116">
        <f t="shared" si="180"/>
        <v>0</v>
      </c>
      <c r="Q1090" s="115"/>
      <c r="R1090" s="116">
        <f t="shared" si="181"/>
        <v>0</v>
      </c>
      <c r="S1090" s="117">
        <f t="shared" si="182"/>
        <v>0</v>
      </c>
      <c r="T1090" s="118">
        <f t="shared" si="183"/>
        <v>0</v>
      </c>
      <c r="U1090" s="120"/>
      <c r="V1090" s="88"/>
    </row>
    <row r="1091" spans="1:22" s="113" customFormat="1" ht="30" hidden="1" customHeight="1">
      <c r="A1091" s="128">
        <f>'CONSTRUCTION COST ESTIMATE'!A1091</f>
        <v>0</v>
      </c>
      <c r="B1091" s="246">
        <f>'CONSTRUCTION COST ESTIMATE'!B1091</f>
        <v>629.15899999999999</v>
      </c>
      <c r="C1091" s="131" t="str">
        <f>'CONSTRUCTION COST ESTIMATE'!C1091</f>
        <v>2 INCH PVC WATERLINE</v>
      </c>
      <c r="D1091" s="130">
        <f>'CONSTRUCTION COST ESTIMATE'!BA1091</f>
        <v>0</v>
      </c>
      <c r="E1091" s="114">
        <f>'CONSTRUCTION COST ESTIMATE'!BC1091</f>
        <v>0</v>
      </c>
      <c r="F1091" s="129" t="str">
        <f>'CONSTRUCTION COST ESTIMATE'!BB1091</f>
        <v>EA</v>
      </c>
      <c r="G1091" s="115"/>
      <c r="H1091" s="116">
        <f t="shared" si="176"/>
        <v>0</v>
      </c>
      <c r="I1091" s="115"/>
      <c r="J1091" s="116">
        <f t="shared" si="177"/>
        <v>0</v>
      </c>
      <c r="K1091" s="115"/>
      <c r="L1091" s="116">
        <f t="shared" si="178"/>
        <v>0</v>
      </c>
      <c r="M1091" s="115"/>
      <c r="N1091" s="116">
        <f t="shared" si="179"/>
        <v>0</v>
      </c>
      <c r="O1091" s="115"/>
      <c r="P1091" s="116">
        <f t="shared" si="180"/>
        <v>0</v>
      </c>
      <c r="Q1091" s="115"/>
      <c r="R1091" s="116">
        <f t="shared" si="181"/>
        <v>0</v>
      </c>
      <c r="S1091" s="117">
        <f t="shared" si="182"/>
        <v>0</v>
      </c>
      <c r="T1091" s="118">
        <f t="shared" si="183"/>
        <v>0</v>
      </c>
      <c r="U1091" s="120"/>
      <c r="V1091" s="88"/>
    </row>
    <row r="1092" spans="1:22" s="113" customFormat="1" ht="30" hidden="1" customHeight="1">
      <c r="A1092" s="128">
        <f>'CONSTRUCTION COST ESTIMATE'!A1092</f>
        <v>0</v>
      </c>
      <c r="B1092" s="246">
        <f>'CONSTRUCTION COST ESTIMATE'!B1092</f>
        <v>629.16</v>
      </c>
      <c r="C1092" s="131" t="str">
        <f>'CONSTRUCTION COST ESTIMATE'!C1092</f>
        <v>8 INCH PVC WATERLINE</v>
      </c>
      <c r="D1092" s="130">
        <f>'CONSTRUCTION COST ESTIMATE'!BA1092</f>
        <v>0</v>
      </c>
      <c r="E1092" s="114">
        <f>'CONSTRUCTION COST ESTIMATE'!BC1092</f>
        <v>0</v>
      </c>
      <c r="F1092" s="129" t="str">
        <f>'CONSTRUCTION COST ESTIMATE'!BB1092</f>
        <v>LF</v>
      </c>
      <c r="G1092" s="115"/>
      <c r="H1092" s="116">
        <f t="shared" si="176"/>
        <v>0</v>
      </c>
      <c r="I1092" s="115"/>
      <c r="J1092" s="116">
        <f t="shared" si="177"/>
        <v>0</v>
      </c>
      <c r="K1092" s="115"/>
      <c r="L1092" s="116">
        <f t="shared" si="178"/>
        <v>0</v>
      </c>
      <c r="M1092" s="115"/>
      <c r="N1092" s="116">
        <f t="shared" si="179"/>
        <v>0</v>
      </c>
      <c r="O1092" s="115"/>
      <c r="P1092" s="116">
        <f t="shared" si="180"/>
        <v>0</v>
      </c>
      <c r="Q1092" s="115"/>
      <c r="R1092" s="116">
        <f t="shared" si="181"/>
        <v>0</v>
      </c>
      <c r="S1092" s="117">
        <f t="shared" si="182"/>
        <v>0</v>
      </c>
      <c r="T1092" s="118">
        <f t="shared" si="183"/>
        <v>0</v>
      </c>
      <c r="U1092" s="120"/>
      <c r="V1092" s="88"/>
    </row>
    <row r="1093" spans="1:22" s="113" customFormat="1" ht="30" hidden="1" customHeight="1">
      <c r="A1093" s="128">
        <f>'CONSTRUCTION COST ESTIMATE'!A1093</f>
        <v>0</v>
      </c>
      <c r="B1093" s="246">
        <f>'CONSTRUCTION COST ESTIMATE'!B1093</f>
        <v>629.16099999999994</v>
      </c>
      <c r="C1093" s="131" t="str">
        <f>'CONSTRUCTION COST ESTIMATE'!C1093</f>
        <v>16 INCH STEEL WATERLINE CASING</v>
      </c>
      <c r="D1093" s="130">
        <f>'CONSTRUCTION COST ESTIMATE'!BA1093</f>
        <v>0</v>
      </c>
      <c r="E1093" s="114">
        <f>'CONSTRUCTION COST ESTIMATE'!BC1093</f>
        <v>0</v>
      </c>
      <c r="F1093" s="129" t="str">
        <f>'CONSTRUCTION COST ESTIMATE'!BB1093</f>
        <v>LF</v>
      </c>
      <c r="G1093" s="115"/>
      <c r="H1093" s="116">
        <f t="shared" si="176"/>
        <v>0</v>
      </c>
      <c r="I1093" s="115"/>
      <c r="J1093" s="116">
        <f t="shared" si="177"/>
        <v>0</v>
      </c>
      <c r="K1093" s="115"/>
      <c r="L1093" s="116">
        <f t="shared" si="178"/>
        <v>0</v>
      </c>
      <c r="M1093" s="115"/>
      <c r="N1093" s="116">
        <f t="shared" si="179"/>
        <v>0</v>
      </c>
      <c r="O1093" s="115"/>
      <c r="P1093" s="116">
        <f t="shared" si="180"/>
        <v>0</v>
      </c>
      <c r="Q1093" s="115"/>
      <c r="R1093" s="116">
        <f t="shared" si="181"/>
        <v>0</v>
      </c>
      <c r="S1093" s="117">
        <f t="shared" si="182"/>
        <v>0</v>
      </c>
      <c r="T1093" s="118">
        <f t="shared" si="183"/>
        <v>0</v>
      </c>
      <c r="U1093" s="120"/>
      <c r="V1093" s="88"/>
    </row>
    <row r="1094" spans="1:22" s="113" customFormat="1" ht="30" hidden="1" customHeight="1">
      <c r="A1094" s="128">
        <f>'CONSTRUCTION COST ESTIMATE'!A1094</f>
        <v>0</v>
      </c>
      <c r="B1094" s="246">
        <f>'CONSTRUCTION COST ESTIMATE'!B1094</f>
        <v>629.16200000000003</v>
      </c>
      <c r="C1094" s="131" t="str">
        <f>'CONSTRUCTION COST ESTIMATE'!C1094</f>
        <v>18 INCH STEEL WATERLINE CASING</v>
      </c>
      <c r="D1094" s="130">
        <f>'CONSTRUCTION COST ESTIMATE'!BA1094</f>
        <v>0</v>
      </c>
      <c r="E1094" s="114">
        <f>'CONSTRUCTION COST ESTIMATE'!BC1094</f>
        <v>0</v>
      </c>
      <c r="F1094" s="129" t="str">
        <f>'CONSTRUCTION COST ESTIMATE'!BB1094</f>
        <v>LF</v>
      </c>
      <c r="G1094" s="115"/>
      <c r="H1094" s="116">
        <f t="shared" si="176"/>
        <v>0</v>
      </c>
      <c r="I1094" s="115"/>
      <c r="J1094" s="116">
        <f t="shared" si="177"/>
        <v>0</v>
      </c>
      <c r="K1094" s="115"/>
      <c r="L1094" s="116">
        <f t="shared" si="178"/>
        <v>0</v>
      </c>
      <c r="M1094" s="115"/>
      <c r="N1094" s="116">
        <f t="shared" si="179"/>
        <v>0</v>
      </c>
      <c r="O1094" s="115"/>
      <c r="P1094" s="116">
        <f t="shared" si="180"/>
        <v>0</v>
      </c>
      <c r="Q1094" s="115"/>
      <c r="R1094" s="116">
        <f t="shared" si="181"/>
        <v>0</v>
      </c>
      <c r="S1094" s="117">
        <f t="shared" si="182"/>
        <v>0</v>
      </c>
      <c r="T1094" s="118">
        <f t="shared" si="183"/>
        <v>0</v>
      </c>
      <c r="U1094" s="120"/>
      <c r="V1094" s="88"/>
    </row>
    <row r="1095" spans="1:22" s="113" customFormat="1" ht="30" hidden="1" customHeight="1">
      <c r="A1095" s="128">
        <f>'CONSTRUCTION COST ESTIMATE'!A1095</f>
        <v>0</v>
      </c>
      <c r="B1095" s="246">
        <f>'CONSTRUCTION COST ESTIMATE'!B1095</f>
        <v>629.16300000000001</v>
      </c>
      <c r="C1095" s="131" t="str">
        <f>'CONSTRUCTION COST ESTIMATE'!C1095</f>
        <v>24 INCH STEEL WATERLINE CASING</v>
      </c>
      <c r="D1095" s="130">
        <f>'CONSTRUCTION COST ESTIMATE'!BA1095</f>
        <v>0</v>
      </c>
      <c r="E1095" s="114">
        <f>'CONSTRUCTION COST ESTIMATE'!BC1095</f>
        <v>0</v>
      </c>
      <c r="F1095" s="129" t="str">
        <f>'CONSTRUCTION COST ESTIMATE'!BB1095</f>
        <v>LF</v>
      </c>
      <c r="G1095" s="115"/>
      <c r="H1095" s="116">
        <f t="shared" si="176"/>
        <v>0</v>
      </c>
      <c r="I1095" s="115"/>
      <c r="J1095" s="116">
        <f t="shared" si="177"/>
        <v>0</v>
      </c>
      <c r="K1095" s="115"/>
      <c r="L1095" s="116">
        <f t="shared" si="178"/>
        <v>0</v>
      </c>
      <c r="M1095" s="115"/>
      <c r="N1095" s="116">
        <f t="shared" si="179"/>
        <v>0</v>
      </c>
      <c r="O1095" s="115"/>
      <c r="P1095" s="116">
        <f t="shared" si="180"/>
        <v>0</v>
      </c>
      <c r="Q1095" s="115"/>
      <c r="R1095" s="116">
        <f t="shared" si="181"/>
        <v>0</v>
      </c>
      <c r="S1095" s="117">
        <f t="shared" si="182"/>
        <v>0</v>
      </c>
      <c r="T1095" s="118">
        <f t="shared" si="183"/>
        <v>0</v>
      </c>
      <c r="U1095" s="120"/>
      <c r="V1095" s="88"/>
    </row>
    <row r="1096" spans="1:22" s="113" customFormat="1" ht="30" hidden="1" customHeight="1">
      <c r="A1096" s="128">
        <f>'CONSTRUCTION COST ESTIMATE'!A1096</f>
        <v>0</v>
      </c>
      <c r="B1096" s="246">
        <f>'CONSTRUCTION COST ESTIMATE'!B1096</f>
        <v>629.16399999999999</v>
      </c>
      <c r="C1096" s="131" t="str">
        <f>'CONSTRUCTION COST ESTIMATE'!C1096</f>
        <v>8 INCH WATERLINE AND APPURTENANCES</v>
      </c>
      <c r="D1096" s="130">
        <f>'CONSTRUCTION COST ESTIMATE'!BA1096</f>
        <v>0</v>
      </c>
      <c r="E1096" s="114">
        <f>'CONSTRUCTION COST ESTIMATE'!BC1096</f>
        <v>0</v>
      </c>
      <c r="F1096" s="129" t="str">
        <f>'CONSTRUCTION COST ESTIMATE'!BB1096</f>
        <v>LS</v>
      </c>
      <c r="G1096" s="115"/>
      <c r="H1096" s="116">
        <f t="shared" si="176"/>
        <v>0</v>
      </c>
      <c r="I1096" s="115"/>
      <c r="J1096" s="116">
        <f t="shared" si="177"/>
        <v>0</v>
      </c>
      <c r="K1096" s="115"/>
      <c r="L1096" s="116">
        <f t="shared" si="178"/>
        <v>0</v>
      </c>
      <c r="M1096" s="115"/>
      <c r="N1096" s="116">
        <f t="shared" si="179"/>
        <v>0</v>
      </c>
      <c r="O1096" s="115"/>
      <c r="P1096" s="116">
        <f t="shared" si="180"/>
        <v>0</v>
      </c>
      <c r="Q1096" s="115"/>
      <c r="R1096" s="116">
        <f t="shared" si="181"/>
        <v>0</v>
      </c>
      <c r="S1096" s="117">
        <f t="shared" si="182"/>
        <v>0</v>
      </c>
      <c r="T1096" s="118">
        <f t="shared" si="183"/>
        <v>0</v>
      </c>
      <c r="U1096" s="120"/>
      <c r="V1096" s="88"/>
    </row>
    <row r="1097" spans="1:22" s="113" customFormat="1" ht="30" hidden="1" customHeight="1">
      <c r="A1097" s="128">
        <f>'CONSTRUCTION COST ESTIMATE'!A1097</f>
        <v>0</v>
      </c>
      <c r="B1097" s="246">
        <f>'CONSTRUCTION COST ESTIMATE'!B1097</f>
        <v>629.16499999999996</v>
      </c>
      <c r="C1097" s="131" t="str">
        <f>'CONSTRUCTION COST ESTIMATE'!C1097</f>
        <v>8 INCH WATERLINE RELOCATION</v>
      </c>
      <c r="D1097" s="130">
        <f>'CONSTRUCTION COST ESTIMATE'!BA1097</f>
        <v>0</v>
      </c>
      <c r="E1097" s="114">
        <f>'CONSTRUCTION COST ESTIMATE'!BC1097</f>
        <v>0</v>
      </c>
      <c r="F1097" s="129" t="str">
        <f>'CONSTRUCTION COST ESTIMATE'!BB1097</f>
        <v>LS</v>
      </c>
      <c r="G1097" s="115"/>
      <c r="H1097" s="116">
        <f t="shared" si="176"/>
        <v>0</v>
      </c>
      <c r="I1097" s="115"/>
      <c r="J1097" s="116">
        <f t="shared" si="177"/>
        <v>0</v>
      </c>
      <c r="K1097" s="115"/>
      <c r="L1097" s="116">
        <f t="shared" si="178"/>
        <v>0</v>
      </c>
      <c r="M1097" s="115"/>
      <c r="N1097" s="116">
        <f t="shared" si="179"/>
        <v>0</v>
      </c>
      <c r="O1097" s="115"/>
      <c r="P1097" s="116">
        <f t="shared" si="180"/>
        <v>0</v>
      </c>
      <c r="Q1097" s="115"/>
      <c r="R1097" s="116">
        <f t="shared" si="181"/>
        <v>0</v>
      </c>
      <c r="S1097" s="117">
        <f t="shared" si="182"/>
        <v>0</v>
      </c>
      <c r="T1097" s="118">
        <f t="shared" si="183"/>
        <v>0</v>
      </c>
      <c r="U1097" s="120"/>
      <c r="V1097" s="88"/>
    </row>
    <row r="1098" spans="1:22" s="113" customFormat="1" ht="30" hidden="1" customHeight="1">
      <c r="A1098" s="128">
        <f>'CONSTRUCTION COST ESTIMATE'!A1098</f>
        <v>0</v>
      </c>
      <c r="B1098" s="246">
        <f>'CONSTRUCTION COST ESTIMATE'!B1098</f>
        <v>629.16600000000005</v>
      </c>
      <c r="C1098" s="131" t="str">
        <f>'CONSTRUCTION COST ESTIMATE'!C1098</f>
        <v>12 INCH WATERLINE APPURTENANCES</v>
      </c>
      <c r="D1098" s="130">
        <f>'CONSTRUCTION COST ESTIMATE'!BA1098</f>
        <v>0</v>
      </c>
      <c r="E1098" s="114">
        <f>'CONSTRUCTION COST ESTIMATE'!BC1098</f>
        <v>0</v>
      </c>
      <c r="F1098" s="129" t="str">
        <f>'CONSTRUCTION COST ESTIMATE'!BB1098</f>
        <v>LS</v>
      </c>
      <c r="G1098" s="115"/>
      <c r="H1098" s="116">
        <f t="shared" si="176"/>
        <v>0</v>
      </c>
      <c r="I1098" s="115"/>
      <c r="J1098" s="116">
        <f t="shared" si="177"/>
        <v>0</v>
      </c>
      <c r="K1098" s="115"/>
      <c r="L1098" s="116">
        <f t="shared" si="178"/>
        <v>0</v>
      </c>
      <c r="M1098" s="115"/>
      <c r="N1098" s="116">
        <f t="shared" si="179"/>
        <v>0</v>
      </c>
      <c r="O1098" s="115"/>
      <c r="P1098" s="116">
        <f t="shared" si="180"/>
        <v>0</v>
      </c>
      <c r="Q1098" s="115"/>
      <c r="R1098" s="116">
        <f t="shared" si="181"/>
        <v>0</v>
      </c>
      <c r="S1098" s="117">
        <f t="shared" si="182"/>
        <v>0</v>
      </c>
      <c r="T1098" s="118">
        <f t="shared" si="183"/>
        <v>0</v>
      </c>
      <c r="U1098" s="120"/>
      <c r="V1098" s="88"/>
    </row>
    <row r="1099" spans="1:22" s="113" customFormat="1" ht="30" hidden="1" customHeight="1">
      <c r="A1099" s="128">
        <f>'CONSTRUCTION COST ESTIMATE'!A1099</f>
        <v>0</v>
      </c>
      <c r="B1099" s="246">
        <f>'CONSTRUCTION COST ESTIMATE'!B1099</f>
        <v>629.16700000000003</v>
      </c>
      <c r="C1099" s="131" t="str">
        <f>'CONSTRUCTION COST ESTIMATE'!C1099</f>
        <v>CUT AND CAP EXISTING ACP WATER LINE</v>
      </c>
      <c r="D1099" s="130">
        <f>'CONSTRUCTION COST ESTIMATE'!BA1099</f>
        <v>0</v>
      </c>
      <c r="E1099" s="114">
        <f>'CONSTRUCTION COST ESTIMATE'!BC1099</f>
        <v>0</v>
      </c>
      <c r="F1099" s="129" t="str">
        <f>'CONSTRUCTION COST ESTIMATE'!BB1099</f>
        <v>LS</v>
      </c>
      <c r="G1099" s="115"/>
      <c r="H1099" s="116">
        <f t="shared" si="176"/>
        <v>0</v>
      </c>
      <c r="I1099" s="115"/>
      <c r="J1099" s="116">
        <f t="shared" si="177"/>
        <v>0</v>
      </c>
      <c r="K1099" s="115"/>
      <c r="L1099" s="116">
        <f t="shared" si="178"/>
        <v>0</v>
      </c>
      <c r="M1099" s="115"/>
      <c r="N1099" s="116">
        <f t="shared" si="179"/>
        <v>0</v>
      </c>
      <c r="O1099" s="115"/>
      <c r="P1099" s="116">
        <f t="shared" si="180"/>
        <v>0</v>
      </c>
      <c r="Q1099" s="115"/>
      <c r="R1099" s="116">
        <f t="shared" si="181"/>
        <v>0</v>
      </c>
      <c r="S1099" s="117">
        <f t="shared" si="182"/>
        <v>0</v>
      </c>
      <c r="T1099" s="118">
        <f t="shared" si="183"/>
        <v>0</v>
      </c>
      <c r="U1099" s="120"/>
      <c r="V1099" s="88"/>
    </row>
    <row r="1100" spans="1:22" s="113" customFormat="1" ht="30" hidden="1" customHeight="1">
      <c r="A1100" s="128">
        <f>'CONSTRUCTION COST ESTIMATE'!A1100</f>
        <v>0</v>
      </c>
      <c r="B1100" s="246">
        <f>'CONSTRUCTION COST ESTIMATE'!B1100</f>
        <v>629.16800000000001</v>
      </c>
      <c r="C1100" s="131" t="str">
        <f>'CONSTRUCTION COST ESTIMATE'!C1100</f>
        <v>EXISTING WATERLINE PROTECTION (20 INCH DIAMETER OR SMALLER)</v>
      </c>
      <c r="D1100" s="130">
        <f>'CONSTRUCTION COST ESTIMATE'!BA1100</f>
        <v>0</v>
      </c>
      <c r="E1100" s="114">
        <f>'CONSTRUCTION COST ESTIMATE'!BC1100</f>
        <v>0</v>
      </c>
      <c r="F1100" s="129" t="str">
        <f>'CONSTRUCTION COST ESTIMATE'!BB1100</f>
        <v>EA</v>
      </c>
      <c r="G1100" s="115"/>
      <c r="H1100" s="116">
        <f t="shared" si="176"/>
        <v>0</v>
      </c>
      <c r="I1100" s="115"/>
      <c r="J1100" s="116">
        <f t="shared" si="177"/>
        <v>0</v>
      </c>
      <c r="K1100" s="115"/>
      <c r="L1100" s="116">
        <f t="shared" si="178"/>
        <v>0</v>
      </c>
      <c r="M1100" s="115"/>
      <c r="N1100" s="116">
        <f t="shared" si="179"/>
        <v>0</v>
      </c>
      <c r="O1100" s="115"/>
      <c r="P1100" s="116">
        <f t="shared" si="180"/>
        <v>0</v>
      </c>
      <c r="Q1100" s="115"/>
      <c r="R1100" s="116">
        <f t="shared" si="181"/>
        <v>0</v>
      </c>
      <c r="S1100" s="117">
        <f t="shared" si="182"/>
        <v>0</v>
      </c>
      <c r="T1100" s="118">
        <f t="shared" si="183"/>
        <v>0</v>
      </c>
      <c r="U1100" s="120"/>
      <c r="V1100" s="88"/>
    </row>
    <row r="1101" spans="1:22" s="113" customFormat="1" ht="30" hidden="1" customHeight="1">
      <c r="A1101" s="128">
        <f>'CONSTRUCTION COST ESTIMATE'!A1101</f>
        <v>0</v>
      </c>
      <c r="B1101" s="246">
        <f>'CONSTRUCTION COST ESTIMATE'!B1101</f>
        <v>629.16899999999998</v>
      </c>
      <c r="C1101" s="131" t="str">
        <f>'CONSTRUCTION COST ESTIMATE'!C1101</f>
        <v>6 INCH X 6 INCH WET TAP ASSEMBLY</v>
      </c>
      <c r="D1101" s="130">
        <f>'CONSTRUCTION COST ESTIMATE'!BA1101</f>
        <v>0</v>
      </c>
      <c r="E1101" s="114">
        <f>'CONSTRUCTION COST ESTIMATE'!BC1101</f>
        <v>0</v>
      </c>
      <c r="F1101" s="129" t="str">
        <f>'CONSTRUCTION COST ESTIMATE'!BB1101</f>
        <v>EA</v>
      </c>
      <c r="G1101" s="115"/>
      <c r="H1101" s="116">
        <f t="shared" si="176"/>
        <v>0</v>
      </c>
      <c r="I1101" s="115"/>
      <c r="J1101" s="116">
        <f t="shared" si="177"/>
        <v>0</v>
      </c>
      <c r="K1101" s="115"/>
      <c r="L1101" s="116">
        <f t="shared" si="178"/>
        <v>0</v>
      </c>
      <c r="M1101" s="115"/>
      <c r="N1101" s="116">
        <f t="shared" si="179"/>
        <v>0</v>
      </c>
      <c r="O1101" s="115"/>
      <c r="P1101" s="116">
        <f t="shared" si="180"/>
        <v>0</v>
      </c>
      <c r="Q1101" s="115"/>
      <c r="R1101" s="116">
        <f t="shared" si="181"/>
        <v>0</v>
      </c>
      <c r="S1101" s="117">
        <f t="shared" si="182"/>
        <v>0</v>
      </c>
      <c r="T1101" s="118">
        <f t="shared" si="183"/>
        <v>0</v>
      </c>
      <c r="U1101" s="120"/>
      <c r="V1101" s="88"/>
    </row>
    <row r="1102" spans="1:22" s="113" customFormat="1" ht="30" hidden="1" customHeight="1">
      <c r="A1102" s="128">
        <f>'CONSTRUCTION COST ESTIMATE'!A1102</f>
        <v>0</v>
      </c>
      <c r="B1102" s="246">
        <f>'CONSTRUCTION COST ESTIMATE'!B1102</f>
        <v>629.16999999999996</v>
      </c>
      <c r="C1102" s="131" t="str">
        <f>'CONSTRUCTION COST ESTIMATE'!C1102</f>
        <v>8 INCH X 8 INCH WET TAP ASSEMBLY</v>
      </c>
      <c r="D1102" s="130">
        <f>'CONSTRUCTION COST ESTIMATE'!BA1102</f>
        <v>0</v>
      </c>
      <c r="E1102" s="114">
        <f>'CONSTRUCTION COST ESTIMATE'!BC1102</f>
        <v>0</v>
      </c>
      <c r="F1102" s="129" t="str">
        <f>'CONSTRUCTION COST ESTIMATE'!BB1102</f>
        <v>EA</v>
      </c>
      <c r="G1102" s="115"/>
      <c r="H1102" s="116">
        <f t="shared" si="176"/>
        <v>0</v>
      </c>
      <c r="I1102" s="115"/>
      <c r="J1102" s="116">
        <f t="shared" si="177"/>
        <v>0</v>
      </c>
      <c r="K1102" s="115"/>
      <c r="L1102" s="116">
        <f t="shared" si="178"/>
        <v>0</v>
      </c>
      <c r="M1102" s="115"/>
      <c r="N1102" s="116">
        <f t="shared" si="179"/>
        <v>0</v>
      </c>
      <c r="O1102" s="115"/>
      <c r="P1102" s="116">
        <f t="shared" si="180"/>
        <v>0</v>
      </c>
      <c r="Q1102" s="115"/>
      <c r="R1102" s="116">
        <f t="shared" si="181"/>
        <v>0</v>
      </c>
      <c r="S1102" s="117">
        <f t="shared" si="182"/>
        <v>0</v>
      </c>
      <c r="T1102" s="118">
        <f t="shared" si="183"/>
        <v>0</v>
      </c>
      <c r="U1102" s="120"/>
      <c r="V1102" s="88"/>
    </row>
    <row r="1103" spans="1:22" s="113" customFormat="1" ht="30" hidden="1" customHeight="1">
      <c r="A1103" s="128">
        <f>'CONSTRUCTION COST ESTIMATE'!A1103</f>
        <v>0</v>
      </c>
      <c r="B1103" s="246">
        <f>'CONSTRUCTION COST ESTIMATE'!B1103</f>
        <v>629.17100000000005</v>
      </c>
      <c r="C1103" s="131" t="str">
        <f>'CONSTRUCTION COST ESTIMATE'!C1103</f>
        <v>12 INCH X 6 INCH WET TAP ASSEMBLY</v>
      </c>
      <c r="D1103" s="130">
        <f>'CONSTRUCTION COST ESTIMATE'!BA1103</f>
        <v>0</v>
      </c>
      <c r="E1103" s="114">
        <f>'CONSTRUCTION COST ESTIMATE'!BC1103</f>
        <v>0</v>
      </c>
      <c r="F1103" s="129" t="str">
        <f>'CONSTRUCTION COST ESTIMATE'!BB1103</f>
        <v>EA</v>
      </c>
      <c r="G1103" s="115"/>
      <c r="H1103" s="116">
        <f t="shared" si="176"/>
        <v>0</v>
      </c>
      <c r="I1103" s="115"/>
      <c r="J1103" s="116">
        <f t="shared" si="177"/>
        <v>0</v>
      </c>
      <c r="K1103" s="115"/>
      <c r="L1103" s="116">
        <f t="shared" si="178"/>
        <v>0</v>
      </c>
      <c r="M1103" s="115"/>
      <c r="N1103" s="116">
        <f t="shared" si="179"/>
        <v>0</v>
      </c>
      <c r="O1103" s="115"/>
      <c r="P1103" s="116">
        <f t="shared" si="180"/>
        <v>0</v>
      </c>
      <c r="Q1103" s="115"/>
      <c r="R1103" s="116">
        <f t="shared" si="181"/>
        <v>0</v>
      </c>
      <c r="S1103" s="117">
        <f t="shared" si="182"/>
        <v>0</v>
      </c>
      <c r="T1103" s="118">
        <f t="shared" si="183"/>
        <v>0</v>
      </c>
      <c r="U1103" s="120"/>
      <c r="V1103" s="88"/>
    </row>
    <row r="1104" spans="1:22" s="113" customFormat="1" ht="30" hidden="1" customHeight="1">
      <c r="A1104" s="128">
        <f>'CONSTRUCTION COST ESTIMATE'!A1104</f>
        <v>0</v>
      </c>
      <c r="B1104" s="246">
        <f>'CONSTRUCTION COST ESTIMATE'!B1104</f>
        <v>629.17200000000003</v>
      </c>
      <c r="C1104" s="131" t="str">
        <f>'CONSTRUCTION COST ESTIMATE'!C1104</f>
        <v>12 INCH X 12 INCH WET TAP ASSEMBLY</v>
      </c>
      <c r="D1104" s="130">
        <f>'CONSTRUCTION COST ESTIMATE'!BA1104</f>
        <v>0</v>
      </c>
      <c r="E1104" s="114">
        <f>'CONSTRUCTION COST ESTIMATE'!BC1104</f>
        <v>0</v>
      </c>
      <c r="F1104" s="129" t="str">
        <f>'CONSTRUCTION COST ESTIMATE'!BB1104</f>
        <v>EA</v>
      </c>
      <c r="G1104" s="115"/>
      <c r="H1104" s="116">
        <f t="shared" si="176"/>
        <v>0</v>
      </c>
      <c r="I1104" s="115"/>
      <c r="J1104" s="116">
        <f t="shared" si="177"/>
        <v>0</v>
      </c>
      <c r="K1104" s="115"/>
      <c r="L1104" s="116">
        <f t="shared" si="178"/>
        <v>0</v>
      </c>
      <c r="M1104" s="115"/>
      <c r="N1104" s="116">
        <f t="shared" si="179"/>
        <v>0</v>
      </c>
      <c r="O1104" s="115"/>
      <c r="P1104" s="116">
        <f t="shared" si="180"/>
        <v>0</v>
      </c>
      <c r="Q1104" s="115"/>
      <c r="R1104" s="116">
        <f t="shared" si="181"/>
        <v>0</v>
      </c>
      <c r="S1104" s="117">
        <f t="shared" si="182"/>
        <v>0</v>
      </c>
      <c r="T1104" s="118">
        <f t="shared" si="183"/>
        <v>0</v>
      </c>
      <c r="U1104" s="120"/>
      <c r="V1104" s="88"/>
    </row>
    <row r="1105" spans="1:22" s="113" customFormat="1" ht="30" hidden="1" customHeight="1">
      <c r="A1105" s="128">
        <f>'CONSTRUCTION COST ESTIMATE'!A1105</f>
        <v>0</v>
      </c>
      <c r="B1105" s="246">
        <f>'CONSTRUCTION COST ESTIMATE'!B1105</f>
        <v>629.173</v>
      </c>
      <c r="C1105" s="131" t="str">
        <f>'CONSTRUCTION COST ESTIMATE'!C1105</f>
        <v>16 INCH X 16 INCH WET TAP ASSEMBLY</v>
      </c>
      <c r="D1105" s="130">
        <f>'CONSTRUCTION COST ESTIMATE'!BA1105</f>
        <v>0</v>
      </c>
      <c r="E1105" s="114">
        <f>'CONSTRUCTION COST ESTIMATE'!BC1105</f>
        <v>0</v>
      </c>
      <c r="F1105" s="129" t="str">
        <f>'CONSTRUCTION COST ESTIMATE'!BB1105</f>
        <v>EA</v>
      </c>
      <c r="G1105" s="115"/>
      <c r="H1105" s="116">
        <f t="shared" si="176"/>
        <v>0</v>
      </c>
      <c r="I1105" s="115"/>
      <c r="J1105" s="116">
        <f t="shared" si="177"/>
        <v>0</v>
      </c>
      <c r="K1105" s="115"/>
      <c r="L1105" s="116">
        <f t="shared" si="178"/>
        <v>0</v>
      </c>
      <c r="M1105" s="115"/>
      <c r="N1105" s="116">
        <f t="shared" si="179"/>
        <v>0</v>
      </c>
      <c r="O1105" s="115"/>
      <c r="P1105" s="116">
        <f t="shared" si="180"/>
        <v>0</v>
      </c>
      <c r="Q1105" s="115"/>
      <c r="R1105" s="116">
        <f t="shared" si="181"/>
        <v>0</v>
      </c>
      <c r="S1105" s="117">
        <f t="shared" si="182"/>
        <v>0</v>
      </c>
      <c r="T1105" s="118">
        <f t="shared" si="183"/>
        <v>0</v>
      </c>
      <c r="U1105" s="120"/>
      <c r="V1105" s="88"/>
    </row>
    <row r="1106" spans="1:22" s="113" customFormat="1" ht="30" hidden="1" customHeight="1">
      <c r="A1106" s="128">
        <f>'CONSTRUCTION COST ESTIMATE'!A1106</f>
        <v>0</v>
      </c>
      <c r="B1106" s="246">
        <f>'CONSTRUCTION COST ESTIMATE'!B1106</f>
        <v>629.17399999999998</v>
      </c>
      <c r="C1106" s="131" t="str">
        <f>'CONSTRUCTION COST ESTIMATE'!C1106</f>
        <v>REMOVE AND RELOCATE WATER METER</v>
      </c>
      <c r="D1106" s="130">
        <f>'CONSTRUCTION COST ESTIMATE'!BA1106</f>
        <v>0</v>
      </c>
      <c r="E1106" s="114">
        <f>'CONSTRUCTION COST ESTIMATE'!BC1106</f>
        <v>0</v>
      </c>
      <c r="F1106" s="129" t="str">
        <f>'CONSTRUCTION COST ESTIMATE'!BB1106</f>
        <v>EA</v>
      </c>
      <c r="G1106" s="115"/>
      <c r="H1106" s="116">
        <f t="shared" si="176"/>
        <v>0</v>
      </c>
      <c r="I1106" s="115"/>
      <c r="J1106" s="116">
        <f t="shared" si="177"/>
        <v>0</v>
      </c>
      <c r="K1106" s="115"/>
      <c r="L1106" s="116">
        <f t="shared" si="178"/>
        <v>0</v>
      </c>
      <c r="M1106" s="115"/>
      <c r="N1106" s="116">
        <f t="shared" si="179"/>
        <v>0</v>
      </c>
      <c r="O1106" s="115"/>
      <c r="P1106" s="116">
        <f t="shared" si="180"/>
        <v>0</v>
      </c>
      <c r="Q1106" s="115"/>
      <c r="R1106" s="116">
        <f t="shared" si="181"/>
        <v>0</v>
      </c>
      <c r="S1106" s="117">
        <f t="shared" si="182"/>
        <v>0</v>
      </c>
      <c r="T1106" s="118">
        <f t="shared" si="183"/>
        <v>0</v>
      </c>
      <c r="U1106" s="120"/>
      <c r="V1106" s="88"/>
    </row>
    <row r="1107" spans="1:22" s="113" customFormat="1" ht="30" hidden="1" customHeight="1">
      <c r="A1107" s="128">
        <f>'CONSTRUCTION COST ESTIMATE'!A1107</f>
        <v>0</v>
      </c>
      <c r="B1107" s="246">
        <f>'CONSTRUCTION COST ESTIMATE'!B1107</f>
        <v>629.17999999999995</v>
      </c>
      <c r="C1107" s="131" t="str">
        <f>'CONSTRUCTION COST ESTIMATE'!C1107</f>
        <v>ACP WATERLINE REPLACEMENT WITH (MATERIAL) PIPE (6 INCH)</v>
      </c>
      <c r="D1107" s="130">
        <f>'CONSTRUCTION COST ESTIMATE'!BA1107</f>
        <v>0</v>
      </c>
      <c r="E1107" s="114">
        <f>'CONSTRUCTION COST ESTIMATE'!BC1107</f>
        <v>0</v>
      </c>
      <c r="F1107" s="129" t="str">
        <f>'CONSTRUCTION COST ESTIMATE'!BB1107</f>
        <v>LF</v>
      </c>
      <c r="G1107" s="115"/>
      <c r="H1107" s="116">
        <f t="shared" ref="H1107:H1112" si="184">G1107*E1107</f>
        <v>0</v>
      </c>
      <c r="I1107" s="115"/>
      <c r="J1107" s="116">
        <f t="shared" ref="J1107:J1112" si="185">I1107*E1107</f>
        <v>0</v>
      </c>
      <c r="K1107" s="115"/>
      <c r="L1107" s="116">
        <f t="shared" ref="L1107:L1112" si="186">K1107*E1107</f>
        <v>0</v>
      </c>
      <c r="M1107" s="115"/>
      <c r="N1107" s="116">
        <f t="shared" ref="N1107:N1112" si="187">M1107*E1107</f>
        <v>0</v>
      </c>
      <c r="O1107" s="115"/>
      <c r="P1107" s="116">
        <f t="shared" ref="P1107:P1112" si="188">O1107*E1107</f>
        <v>0</v>
      </c>
      <c r="Q1107" s="115"/>
      <c r="R1107" s="116">
        <f t="shared" ref="R1107:R1112" si="189">Q1107*E1107</f>
        <v>0</v>
      </c>
      <c r="S1107" s="117">
        <f t="shared" ref="S1107:S1112" si="190">G1107+I1107+K1107+M1107+O1107+Q1107</f>
        <v>0</v>
      </c>
      <c r="T1107" s="118">
        <f t="shared" ref="T1107:T1112" si="191">S1107*E1107</f>
        <v>0</v>
      </c>
      <c r="U1107" s="120"/>
      <c r="V1107" s="88"/>
    </row>
    <row r="1108" spans="1:22" s="113" customFormat="1" ht="30" hidden="1" customHeight="1">
      <c r="A1108" s="128">
        <f>'CONSTRUCTION COST ESTIMATE'!A1108</f>
        <v>0</v>
      </c>
      <c r="B1108" s="246">
        <f>'CONSTRUCTION COST ESTIMATE'!B1108</f>
        <v>629.18100000000004</v>
      </c>
      <c r="C1108" s="131" t="str">
        <f>'CONSTRUCTION COST ESTIMATE'!C1108</f>
        <v>ACP WATERLINE REPLACEMENT WITH (MATERIAL) PIPE (8 INCH)</v>
      </c>
      <c r="D1108" s="130">
        <f>'CONSTRUCTION COST ESTIMATE'!BA1108</f>
        <v>0</v>
      </c>
      <c r="E1108" s="114">
        <f>'CONSTRUCTION COST ESTIMATE'!BC1108</f>
        <v>0</v>
      </c>
      <c r="F1108" s="129" t="str">
        <f>'CONSTRUCTION COST ESTIMATE'!BB1108</f>
        <v>LF</v>
      </c>
      <c r="G1108" s="115"/>
      <c r="H1108" s="116">
        <f t="shared" si="184"/>
        <v>0</v>
      </c>
      <c r="I1108" s="115"/>
      <c r="J1108" s="116">
        <f t="shared" si="185"/>
        <v>0</v>
      </c>
      <c r="K1108" s="115"/>
      <c r="L1108" s="116">
        <f t="shared" si="186"/>
        <v>0</v>
      </c>
      <c r="M1108" s="115"/>
      <c r="N1108" s="116">
        <f t="shared" si="187"/>
        <v>0</v>
      </c>
      <c r="O1108" s="115"/>
      <c r="P1108" s="116">
        <f t="shared" si="188"/>
        <v>0</v>
      </c>
      <c r="Q1108" s="115"/>
      <c r="R1108" s="116">
        <f t="shared" si="189"/>
        <v>0</v>
      </c>
      <c r="S1108" s="117">
        <f t="shared" si="190"/>
        <v>0</v>
      </c>
      <c r="T1108" s="118">
        <f t="shared" si="191"/>
        <v>0</v>
      </c>
      <c r="U1108" s="120"/>
      <c r="V1108" s="88"/>
    </row>
    <row r="1109" spans="1:22" s="113" customFormat="1" ht="30" hidden="1" customHeight="1">
      <c r="A1109" s="128">
        <f>'CONSTRUCTION COST ESTIMATE'!A1109</f>
        <v>0</v>
      </c>
      <c r="B1109" s="246">
        <f>'CONSTRUCTION COST ESTIMATE'!B1109</f>
        <v>629.18200000000002</v>
      </c>
      <c r="C1109" s="131" t="str">
        <f>'CONSTRUCTION COST ESTIMATE'!C1109</f>
        <v>ACP WATERLINE REPLACEMENT WITH (MATERIAL) PIPE (10 INCH)</v>
      </c>
      <c r="D1109" s="130">
        <f>'CONSTRUCTION COST ESTIMATE'!BA1109</f>
        <v>0</v>
      </c>
      <c r="E1109" s="114">
        <f>'CONSTRUCTION COST ESTIMATE'!BC1109</f>
        <v>0</v>
      </c>
      <c r="F1109" s="129" t="str">
        <f>'CONSTRUCTION COST ESTIMATE'!BB1109</f>
        <v>LF</v>
      </c>
      <c r="G1109" s="115"/>
      <c r="H1109" s="116">
        <f t="shared" si="184"/>
        <v>0</v>
      </c>
      <c r="I1109" s="115"/>
      <c r="J1109" s="116">
        <f t="shared" si="185"/>
        <v>0</v>
      </c>
      <c r="K1109" s="115"/>
      <c r="L1109" s="116">
        <f t="shared" si="186"/>
        <v>0</v>
      </c>
      <c r="M1109" s="115"/>
      <c r="N1109" s="116">
        <f t="shared" si="187"/>
        <v>0</v>
      </c>
      <c r="O1109" s="115"/>
      <c r="P1109" s="116">
        <f t="shared" si="188"/>
        <v>0</v>
      </c>
      <c r="Q1109" s="115"/>
      <c r="R1109" s="116">
        <f t="shared" si="189"/>
        <v>0</v>
      </c>
      <c r="S1109" s="117">
        <f t="shared" si="190"/>
        <v>0</v>
      </c>
      <c r="T1109" s="118">
        <f t="shared" si="191"/>
        <v>0</v>
      </c>
      <c r="U1109" s="120"/>
      <c r="V1109" s="88"/>
    </row>
    <row r="1110" spans="1:22" s="113" customFormat="1" ht="30" hidden="1" customHeight="1">
      <c r="A1110" s="128">
        <f>'CONSTRUCTION COST ESTIMATE'!A1110</f>
        <v>0</v>
      </c>
      <c r="B1110" s="246">
        <f>'CONSTRUCTION COST ESTIMATE'!B1110</f>
        <v>629.18299999999999</v>
      </c>
      <c r="C1110" s="131" t="str">
        <f>'CONSTRUCTION COST ESTIMATE'!C1110</f>
        <v>ACP WATERLINE REPLACEMENT WITH (MATERIAL) PIPE (12 INCH)</v>
      </c>
      <c r="D1110" s="130">
        <f>'CONSTRUCTION COST ESTIMATE'!BA1110</f>
        <v>0</v>
      </c>
      <c r="E1110" s="114">
        <f>'CONSTRUCTION COST ESTIMATE'!BC1110</f>
        <v>0</v>
      </c>
      <c r="F1110" s="129" t="str">
        <f>'CONSTRUCTION COST ESTIMATE'!BB1110</f>
        <v>LF</v>
      </c>
      <c r="G1110" s="115"/>
      <c r="H1110" s="116">
        <f t="shared" si="184"/>
        <v>0</v>
      </c>
      <c r="I1110" s="115"/>
      <c r="J1110" s="116">
        <f t="shared" si="185"/>
        <v>0</v>
      </c>
      <c r="K1110" s="115"/>
      <c r="L1110" s="116">
        <f t="shared" si="186"/>
        <v>0</v>
      </c>
      <c r="M1110" s="115"/>
      <c r="N1110" s="116">
        <f t="shared" si="187"/>
        <v>0</v>
      </c>
      <c r="O1110" s="115"/>
      <c r="P1110" s="116">
        <f t="shared" si="188"/>
        <v>0</v>
      </c>
      <c r="Q1110" s="115"/>
      <c r="R1110" s="116">
        <f t="shared" si="189"/>
        <v>0</v>
      </c>
      <c r="S1110" s="117">
        <f t="shared" si="190"/>
        <v>0</v>
      </c>
      <c r="T1110" s="118">
        <f t="shared" si="191"/>
        <v>0</v>
      </c>
      <c r="U1110" s="120"/>
      <c r="V1110" s="88"/>
    </row>
    <row r="1111" spans="1:22" s="113" customFormat="1" ht="30" hidden="1" customHeight="1">
      <c r="A1111" s="128">
        <f>'CONSTRUCTION COST ESTIMATE'!A1111</f>
        <v>0</v>
      </c>
      <c r="B1111" s="246">
        <f>'CONSTRUCTION COST ESTIMATE'!B1111</f>
        <v>629.18399999999997</v>
      </c>
      <c r="C1111" s="131" t="str">
        <f>'CONSTRUCTION COST ESTIMATE'!C1111</f>
        <v>ACP WATERLINE REPLACEMENT WITH (MATERIAL) PIPE (16 INCH)</v>
      </c>
      <c r="D1111" s="130">
        <f>'CONSTRUCTION COST ESTIMATE'!BA1111</f>
        <v>0</v>
      </c>
      <c r="E1111" s="114">
        <f>'CONSTRUCTION COST ESTIMATE'!BC1111</f>
        <v>0</v>
      </c>
      <c r="F1111" s="129" t="str">
        <f>'CONSTRUCTION COST ESTIMATE'!BB1111</f>
        <v>LF</v>
      </c>
      <c r="G1111" s="115"/>
      <c r="H1111" s="116">
        <f t="shared" si="184"/>
        <v>0</v>
      </c>
      <c r="I1111" s="115"/>
      <c r="J1111" s="116">
        <f t="shared" si="185"/>
        <v>0</v>
      </c>
      <c r="K1111" s="115"/>
      <c r="L1111" s="116">
        <f t="shared" si="186"/>
        <v>0</v>
      </c>
      <c r="M1111" s="115"/>
      <c r="N1111" s="116">
        <f t="shared" si="187"/>
        <v>0</v>
      </c>
      <c r="O1111" s="115"/>
      <c r="P1111" s="116">
        <f t="shared" si="188"/>
        <v>0</v>
      </c>
      <c r="Q1111" s="115"/>
      <c r="R1111" s="116">
        <f t="shared" si="189"/>
        <v>0</v>
      </c>
      <c r="S1111" s="117">
        <f t="shared" si="190"/>
        <v>0</v>
      </c>
      <c r="T1111" s="118">
        <f t="shared" si="191"/>
        <v>0</v>
      </c>
      <c r="U1111" s="120"/>
      <c r="V1111" s="88"/>
    </row>
    <row r="1112" spans="1:22" s="113" customFormat="1" ht="30" hidden="1" customHeight="1">
      <c r="A1112" s="128">
        <f>'CONSTRUCTION COST ESTIMATE'!A1112</f>
        <v>0</v>
      </c>
      <c r="B1112" s="246">
        <f>'CONSTRUCTION COST ESTIMATE'!B1112</f>
        <v>629.18499999999995</v>
      </c>
      <c r="C1112" s="131" t="str">
        <f>'CONSTRUCTION COST ESTIMATE'!C1112</f>
        <v>ACP WATERLINE REPLACEMENT WITH (MATERIAL) PIPE (XX INCH)</v>
      </c>
      <c r="D1112" s="130">
        <f>'CONSTRUCTION COST ESTIMATE'!BA1112</f>
        <v>0</v>
      </c>
      <c r="E1112" s="114">
        <f>'CONSTRUCTION COST ESTIMATE'!BC1112</f>
        <v>0</v>
      </c>
      <c r="F1112" s="129" t="str">
        <f>'CONSTRUCTION COST ESTIMATE'!BB1112</f>
        <v>LF</v>
      </c>
      <c r="G1112" s="115"/>
      <c r="H1112" s="116">
        <f t="shared" si="184"/>
        <v>0</v>
      </c>
      <c r="I1112" s="115"/>
      <c r="J1112" s="116">
        <f t="shared" si="185"/>
        <v>0</v>
      </c>
      <c r="K1112" s="115"/>
      <c r="L1112" s="116">
        <f t="shared" si="186"/>
        <v>0</v>
      </c>
      <c r="M1112" s="115"/>
      <c r="N1112" s="116">
        <f t="shared" si="187"/>
        <v>0</v>
      </c>
      <c r="O1112" s="115"/>
      <c r="P1112" s="116">
        <f t="shared" si="188"/>
        <v>0</v>
      </c>
      <c r="Q1112" s="115"/>
      <c r="R1112" s="116">
        <f t="shared" si="189"/>
        <v>0</v>
      </c>
      <c r="S1112" s="117">
        <f t="shared" si="190"/>
        <v>0</v>
      </c>
      <c r="T1112" s="118">
        <f t="shared" si="191"/>
        <v>0</v>
      </c>
      <c r="U1112" s="120"/>
      <c r="V1112" s="88"/>
    </row>
    <row r="1113" spans="1:22" s="113" customFormat="1" ht="30" customHeight="1">
      <c r="A1113" s="134" t="str">
        <f>'CONSTRUCTION COST ESTIMATE'!A1113</f>
        <v>SP 630</v>
      </c>
      <c r="B1113" s="245"/>
      <c r="C1113" s="142" t="str">
        <f>'CONSTRUCTION COST ESTIMATE'!C1113</f>
        <v>SANITARY SEWERS</v>
      </c>
      <c r="D1113" s="143">
        <f>'CONSTRUCTION COST ESTIMATE'!BA1113</f>
        <v>0</v>
      </c>
      <c r="E1113" s="144">
        <f>'CONSTRUCTION COST ESTIMATE'!BC1113</f>
        <v>0</v>
      </c>
      <c r="F1113" s="141">
        <f>'CONSTRUCTION COST ESTIMATE'!BB1113</f>
        <v>0</v>
      </c>
      <c r="G1113" s="148"/>
      <c r="H1113" s="149"/>
      <c r="I1113" s="148"/>
      <c r="J1113" s="149"/>
      <c r="K1113" s="148"/>
      <c r="L1113" s="149"/>
      <c r="M1113" s="148"/>
      <c r="N1113" s="149"/>
      <c r="O1113" s="148"/>
      <c r="P1113" s="149"/>
      <c r="Q1113" s="148"/>
      <c r="R1113" s="149"/>
      <c r="S1113" s="150"/>
      <c r="T1113" s="151"/>
      <c r="U1113" s="120"/>
      <c r="V1113" s="139" t="s">
        <v>1447</v>
      </c>
    </row>
    <row r="1114" spans="1:22" s="113" customFormat="1" ht="30" hidden="1" customHeight="1">
      <c r="A1114" s="128">
        <f>'CONSTRUCTION COST ESTIMATE'!A1114</f>
        <v>0</v>
      </c>
      <c r="B1114" s="246">
        <f>'CONSTRUCTION COST ESTIMATE'!B1114</f>
        <v>630.00049999999999</v>
      </c>
      <c r="C1114" s="131" t="str">
        <f>'CONSTRUCTION COST ESTIMATE'!C1114</f>
        <v>PVC SANITARY SEWER PIPE (4 INCH)</v>
      </c>
      <c r="D1114" s="130">
        <f>'CONSTRUCTION COST ESTIMATE'!BA1114</f>
        <v>0</v>
      </c>
      <c r="E1114" s="114">
        <f>'CONSTRUCTION COST ESTIMATE'!BC1114</f>
        <v>0</v>
      </c>
      <c r="F1114" s="129" t="str">
        <f>'CONSTRUCTION COST ESTIMATE'!BB1114</f>
        <v>LF</v>
      </c>
      <c r="G1114" s="115"/>
      <c r="H1114" s="116">
        <f t="shared" si="176"/>
        <v>0</v>
      </c>
      <c r="I1114" s="115"/>
      <c r="J1114" s="116">
        <f t="shared" si="177"/>
        <v>0</v>
      </c>
      <c r="K1114" s="115"/>
      <c r="L1114" s="116">
        <f t="shared" si="178"/>
        <v>0</v>
      </c>
      <c r="M1114" s="115"/>
      <c r="N1114" s="116">
        <f t="shared" si="179"/>
        <v>0</v>
      </c>
      <c r="O1114" s="115"/>
      <c r="P1114" s="116">
        <f t="shared" si="180"/>
        <v>0</v>
      </c>
      <c r="Q1114" s="115"/>
      <c r="R1114" s="116">
        <f t="shared" si="181"/>
        <v>0</v>
      </c>
      <c r="S1114" s="117">
        <f t="shared" si="182"/>
        <v>0</v>
      </c>
      <c r="T1114" s="118">
        <f t="shared" si="183"/>
        <v>0</v>
      </c>
      <c r="U1114" s="120"/>
      <c r="V1114" s="88"/>
    </row>
    <row r="1115" spans="1:22" s="113" customFormat="1" ht="30" hidden="1" customHeight="1">
      <c r="A1115" s="128">
        <f>'CONSTRUCTION COST ESTIMATE'!A1115</f>
        <v>0</v>
      </c>
      <c r="B1115" s="246">
        <f>'CONSTRUCTION COST ESTIMATE'!B1115</f>
        <v>630.00099999999998</v>
      </c>
      <c r="C1115" s="131" t="str">
        <f>'CONSTRUCTION COST ESTIMATE'!C1115</f>
        <v>PVC SANITARY SEWER PIPE (6 INCH)</v>
      </c>
      <c r="D1115" s="130">
        <f>'CONSTRUCTION COST ESTIMATE'!BA1115</f>
        <v>0</v>
      </c>
      <c r="E1115" s="114">
        <f>'CONSTRUCTION COST ESTIMATE'!BC1115</f>
        <v>0</v>
      </c>
      <c r="F1115" s="129" t="str">
        <f>'CONSTRUCTION COST ESTIMATE'!BB1115</f>
        <v>LF</v>
      </c>
      <c r="G1115" s="115"/>
      <c r="H1115" s="116">
        <f t="shared" ref="H1115:H1178" si="192">G1115*E1115</f>
        <v>0</v>
      </c>
      <c r="I1115" s="115"/>
      <c r="J1115" s="116">
        <f t="shared" ref="J1115:J1178" si="193">I1115*E1115</f>
        <v>0</v>
      </c>
      <c r="K1115" s="115"/>
      <c r="L1115" s="116">
        <f t="shared" ref="L1115:L1178" si="194">K1115*E1115</f>
        <v>0</v>
      </c>
      <c r="M1115" s="115"/>
      <c r="N1115" s="116">
        <f t="shared" ref="N1115:N1178" si="195">M1115*E1115</f>
        <v>0</v>
      </c>
      <c r="O1115" s="115"/>
      <c r="P1115" s="116">
        <f t="shared" ref="P1115:P1178" si="196">O1115*E1115</f>
        <v>0</v>
      </c>
      <c r="Q1115" s="115"/>
      <c r="R1115" s="116">
        <f t="shared" ref="R1115:R1178" si="197">Q1115*E1115</f>
        <v>0</v>
      </c>
      <c r="S1115" s="117">
        <f t="shared" ref="S1115:S1178" si="198">G1115+I1115+K1115+M1115+O1115+Q1115</f>
        <v>0</v>
      </c>
      <c r="T1115" s="118">
        <f t="shared" ref="T1115:T1178" si="199">S1115*E1115</f>
        <v>0</v>
      </c>
      <c r="U1115" s="120"/>
      <c r="V1115" s="88"/>
    </row>
    <row r="1116" spans="1:22" s="113" customFormat="1" ht="30" hidden="1" customHeight="1">
      <c r="A1116" s="128">
        <f>'CONSTRUCTION COST ESTIMATE'!A1116</f>
        <v>0</v>
      </c>
      <c r="B1116" s="246">
        <f>'CONSTRUCTION COST ESTIMATE'!B1116</f>
        <v>630.00199999999995</v>
      </c>
      <c r="C1116" s="131" t="str">
        <f>'CONSTRUCTION COST ESTIMATE'!C1116</f>
        <v>PVC SANITARY SEWER PIPE (8 INCH)</v>
      </c>
      <c r="D1116" s="130">
        <f>'CONSTRUCTION COST ESTIMATE'!BA1116</f>
        <v>0</v>
      </c>
      <c r="E1116" s="114">
        <f>'CONSTRUCTION COST ESTIMATE'!BC1116</f>
        <v>0</v>
      </c>
      <c r="F1116" s="129" t="str">
        <f>'CONSTRUCTION COST ESTIMATE'!BB1116</f>
        <v>LF</v>
      </c>
      <c r="G1116" s="115"/>
      <c r="H1116" s="116">
        <f t="shared" si="192"/>
        <v>0</v>
      </c>
      <c r="I1116" s="115"/>
      <c r="J1116" s="116">
        <f t="shared" si="193"/>
        <v>0</v>
      </c>
      <c r="K1116" s="115"/>
      <c r="L1116" s="116">
        <f t="shared" si="194"/>
        <v>0</v>
      </c>
      <c r="M1116" s="115"/>
      <c r="N1116" s="116">
        <f t="shared" si="195"/>
        <v>0</v>
      </c>
      <c r="O1116" s="115"/>
      <c r="P1116" s="116">
        <f t="shared" si="196"/>
        <v>0</v>
      </c>
      <c r="Q1116" s="115"/>
      <c r="R1116" s="116">
        <f t="shared" si="197"/>
        <v>0</v>
      </c>
      <c r="S1116" s="117">
        <f t="shared" si="198"/>
        <v>0</v>
      </c>
      <c r="T1116" s="118">
        <f t="shared" si="199"/>
        <v>0</v>
      </c>
      <c r="U1116" s="120"/>
      <c r="V1116" s="88"/>
    </row>
    <row r="1117" spans="1:22" s="113" customFormat="1" ht="30" hidden="1" customHeight="1">
      <c r="A1117" s="128">
        <f>'CONSTRUCTION COST ESTIMATE'!A1117</f>
        <v>0</v>
      </c>
      <c r="B1117" s="246">
        <f>'CONSTRUCTION COST ESTIMATE'!B1117</f>
        <v>630.00300000000004</v>
      </c>
      <c r="C1117" s="131" t="str">
        <f>'CONSTRUCTION COST ESTIMATE'!C1117</f>
        <v>PVC SANITARY SEWER PIPE (10 INCH)</v>
      </c>
      <c r="D1117" s="130">
        <f>'CONSTRUCTION COST ESTIMATE'!BA1117</f>
        <v>0</v>
      </c>
      <c r="E1117" s="114">
        <f>'CONSTRUCTION COST ESTIMATE'!BC1117</f>
        <v>0</v>
      </c>
      <c r="F1117" s="129" t="str">
        <f>'CONSTRUCTION COST ESTIMATE'!BB1117</f>
        <v>LF</v>
      </c>
      <c r="G1117" s="115"/>
      <c r="H1117" s="116">
        <f t="shared" si="192"/>
        <v>0</v>
      </c>
      <c r="I1117" s="115"/>
      <c r="J1117" s="116">
        <f t="shared" si="193"/>
        <v>0</v>
      </c>
      <c r="K1117" s="115"/>
      <c r="L1117" s="116">
        <f t="shared" si="194"/>
        <v>0</v>
      </c>
      <c r="M1117" s="115"/>
      <c r="N1117" s="116">
        <f t="shared" si="195"/>
        <v>0</v>
      </c>
      <c r="O1117" s="115"/>
      <c r="P1117" s="116">
        <f t="shared" si="196"/>
        <v>0</v>
      </c>
      <c r="Q1117" s="115"/>
      <c r="R1117" s="116">
        <f t="shared" si="197"/>
        <v>0</v>
      </c>
      <c r="S1117" s="117">
        <f t="shared" si="198"/>
        <v>0</v>
      </c>
      <c r="T1117" s="118">
        <f t="shared" si="199"/>
        <v>0</v>
      </c>
      <c r="U1117" s="120"/>
      <c r="V1117" s="88"/>
    </row>
    <row r="1118" spans="1:22" s="113" customFormat="1" ht="30" hidden="1" customHeight="1">
      <c r="A1118" s="128">
        <f>'CONSTRUCTION COST ESTIMATE'!A1118</f>
        <v>0</v>
      </c>
      <c r="B1118" s="246">
        <f>'CONSTRUCTION COST ESTIMATE'!B1118</f>
        <v>630.00400000000002</v>
      </c>
      <c r="C1118" s="131" t="str">
        <f>'CONSTRUCTION COST ESTIMATE'!C1118</f>
        <v>PVC SANITARY SEWER PIPE (12 INCH)</v>
      </c>
      <c r="D1118" s="130">
        <f>'CONSTRUCTION COST ESTIMATE'!BA1118</f>
        <v>0</v>
      </c>
      <c r="E1118" s="114">
        <f>'CONSTRUCTION COST ESTIMATE'!BC1118</f>
        <v>0</v>
      </c>
      <c r="F1118" s="129" t="str">
        <f>'CONSTRUCTION COST ESTIMATE'!BB1118</f>
        <v>LF</v>
      </c>
      <c r="G1118" s="115"/>
      <c r="H1118" s="116">
        <f t="shared" si="192"/>
        <v>0</v>
      </c>
      <c r="I1118" s="115"/>
      <c r="J1118" s="116">
        <f t="shared" si="193"/>
        <v>0</v>
      </c>
      <c r="K1118" s="115"/>
      <c r="L1118" s="116">
        <f t="shared" si="194"/>
        <v>0</v>
      </c>
      <c r="M1118" s="115"/>
      <c r="N1118" s="116">
        <f t="shared" si="195"/>
        <v>0</v>
      </c>
      <c r="O1118" s="115"/>
      <c r="P1118" s="116">
        <f t="shared" si="196"/>
        <v>0</v>
      </c>
      <c r="Q1118" s="115"/>
      <c r="R1118" s="116">
        <f t="shared" si="197"/>
        <v>0</v>
      </c>
      <c r="S1118" s="117">
        <f t="shared" si="198"/>
        <v>0</v>
      </c>
      <c r="T1118" s="118">
        <f t="shared" si="199"/>
        <v>0</v>
      </c>
      <c r="U1118" s="120"/>
      <c r="V1118" s="88"/>
    </row>
    <row r="1119" spans="1:22" s="113" customFormat="1" ht="30" hidden="1" customHeight="1">
      <c r="A1119" s="128">
        <f>'CONSTRUCTION COST ESTIMATE'!A1119</f>
        <v>0</v>
      </c>
      <c r="B1119" s="246">
        <f>'CONSTRUCTION COST ESTIMATE'!B1119</f>
        <v>630.005</v>
      </c>
      <c r="C1119" s="131" t="str">
        <f>'CONSTRUCTION COST ESTIMATE'!C1119</f>
        <v>PVC SANITARY SEWER PIPE (15 INCH)</v>
      </c>
      <c r="D1119" s="130">
        <f>'CONSTRUCTION COST ESTIMATE'!BA1119</f>
        <v>0</v>
      </c>
      <c r="E1119" s="114">
        <f>'CONSTRUCTION COST ESTIMATE'!BC1119</f>
        <v>0</v>
      </c>
      <c r="F1119" s="129" t="str">
        <f>'CONSTRUCTION COST ESTIMATE'!BB1119</f>
        <v>LF</v>
      </c>
      <c r="G1119" s="115"/>
      <c r="H1119" s="116">
        <f t="shared" si="192"/>
        <v>0</v>
      </c>
      <c r="I1119" s="115"/>
      <c r="J1119" s="116">
        <f t="shared" si="193"/>
        <v>0</v>
      </c>
      <c r="K1119" s="115"/>
      <c r="L1119" s="116">
        <f t="shared" si="194"/>
        <v>0</v>
      </c>
      <c r="M1119" s="115"/>
      <c r="N1119" s="116">
        <f t="shared" si="195"/>
        <v>0</v>
      </c>
      <c r="O1119" s="115"/>
      <c r="P1119" s="116">
        <f t="shared" si="196"/>
        <v>0</v>
      </c>
      <c r="Q1119" s="115"/>
      <c r="R1119" s="116">
        <f t="shared" si="197"/>
        <v>0</v>
      </c>
      <c r="S1119" s="117">
        <f t="shared" si="198"/>
        <v>0</v>
      </c>
      <c r="T1119" s="118">
        <f t="shared" si="199"/>
        <v>0</v>
      </c>
      <c r="U1119" s="120"/>
      <c r="V1119" s="88"/>
    </row>
    <row r="1120" spans="1:22" s="113" customFormat="1" ht="30" hidden="1" customHeight="1">
      <c r="A1120" s="128">
        <f>'CONSTRUCTION COST ESTIMATE'!A1120</f>
        <v>0</v>
      </c>
      <c r="B1120" s="246">
        <f>'CONSTRUCTION COST ESTIMATE'!B1120</f>
        <v>630.00599999999997</v>
      </c>
      <c r="C1120" s="131" t="str">
        <f>'CONSTRUCTION COST ESTIMATE'!C1120</f>
        <v>PVC SANITARY SEWER PIPE (18 INCH)</v>
      </c>
      <c r="D1120" s="130">
        <f>'CONSTRUCTION COST ESTIMATE'!BA1120</f>
        <v>0</v>
      </c>
      <c r="E1120" s="114">
        <f>'CONSTRUCTION COST ESTIMATE'!BC1120</f>
        <v>0</v>
      </c>
      <c r="F1120" s="129" t="str">
        <f>'CONSTRUCTION COST ESTIMATE'!BB1120</f>
        <v>LF</v>
      </c>
      <c r="G1120" s="115"/>
      <c r="H1120" s="116">
        <f t="shared" si="192"/>
        <v>0</v>
      </c>
      <c r="I1120" s="115"/>
      <c r="J1120" s="116">
        <f t="shared" si="193"/>
        <v>0</v>
      </c>
      <c r="K1120" s="115"/>
      <c r="L1120" s="116">
        <f t="shared" si="194"/>
        <v>0</v>
      </c>
      <c r="M1120" s="115"/>
      <c r="N1120" s="116">
        <f t="shared" si="195"/>
        <v>0</v>
      </c>
      <c r="O1120" s="115"/>
      <c r="P1120" s="116">
        <f t="shared" si="196"/>
        <v>0</v>
      </c>
      <c r="Q1120" s="115"/>
      <c r="R1120" s="116">
        <f t="shared" si="197"/>
        <v>0</v>
      </c>
      <c r="S1120" s="117">
        <f t="shared" si="198"/>
        <v>0</v>
      </c>
      <c r="T1120" s="118">
        <f t="shared" si="199"/>
        <v>0</v>
      </c>
      <c r="U1120" s="120"/>
      <c r="V1120" s="88"/>
    </row>
    <row r="1121" spans="1:22" s="113" customFormat="1" ht="30" hidden="1" customHeight="1">
      <c r="A1121" s="128">
        <f>'CONSTRUCTION COST ESTIMATE'!A1121</f>
        <v>0</v>
      </c>
      <c r="B1121" s="246">
        <f>'CONSTRUCTION COST ESTIMATE'!B1121</f>
        <v>630.00699999999995</v>
      </c>
      <c r="C1121" s="131" t="str">
        <f>'CONSTRUCTION COST ESTIMATE'!C1121</f>
        <v>PVC SANITARY SEWER PIPE (21 INCH)</v>
      </c>
      <c r="D1121" s="130">
        <f>'CONSTRUCTION COST ESTIMATE'!BA1121</f>
        <v>0</v>
      </c>
      <c r="E1121" s="114">
        <f>'CONSTRUCTION COST ESTIMATE'!BC1121</f>
        <v>0</v>
      </c>
      <c r="F1121" s="129" t="str">
        <f>'CONSTRUCTION COST ESTIMATE'!BB1121</f>
        <v>LF</v>
      </c>
      <c r="G1121" s="115"/>
      <c r="H1121" s="116">
        <f t="shared" si="192"/>
        <v>0</v>
      </c>
      <c r="I1121" s="115"/>
      <c r="J1121" s="116">
        <f t="shared" si="193"/>
        <v>0</v>
      </c>
      <c r="K1121" s="115"/>
      <c r="L1121" s="116">
        <f t="shared" si="194"/>
        <v>0</v>
      </c>
      <c r="M1121" s="115"/>
      <c r="N1121" s="116">
        <f t="shared" si="195"/>
        <v>0</v>
      </c>
      <c r="O1121" s="115"/>
      <c r="P1121" s="116">
        <f t="shared" si="196"/>
        <v>0</v>
      </c>
      <c r="Q1121" s="115"/>
      <c r="R1121" s="116">
        <f t="shared" si="197"/>
        <v>0</v>
      </c>
      <c r="S1121" s="117">
        <f t="shared" si="198"/>
        <v>0</v>
      </c>
      <c r="T1121" s="118">
        <f t="shared" si="199"/>
        <v>0</v>
      </c>
      <c r="U1121" s="120"/>
      <c r="V1121" s="88"/>
    </row>
    <row r="1122" spans="1:22" s="113" customFormat="1" ht="30" hidden="1" customHeight="1">
      <c r="A1122" s="128">
        <f>'CONSTRUCTION COST ESTIMATE'!A1122</f>
        <v>0</v>
      </c>
      <c r="B1122" s="246">
        <f>'CONSTRUCTION COST ESTIMATE'!B1122</f>
        <v>630.00800000000004</v>
      </c>
      <c r="C1122" s="131" t="str">
        <f>'CONSTRUCTION COST ESTIMATE'!C1122</f>
        <v>PVC SANITARY SEWER PIPE (24 INCH)</v>
      </c>
      <c r="D1122" s="130">
        <f>'CONSTRUCTION COST ESTIMATE'!BA1122</f>
        <v>0</v>
      </c>
      <c r="E1122" s="114">
        <f>'CONSTRUCTION COST ESTIMATE'!BC1122</f>
        <v>0</v>
      </c>
      <c r="F1122" s="129" t="str">
        <f>'CONSTRUCTION COST ESTIMATE'!BB1122</f>
        <v>LF</v>
      </c>
      <c r="G1122" s="115"/>
      <c r="H1122" s="116">
        <f t="shared" si="192"/>
        <v>0</v>
      </c>
      <c r="I1122" s="115"/>
      <c r="J1122" s="116">
        <f t="shared" si="193"/>
        <v>0</v>
      </c>
      <c r="K1122" s="115"/>
      <c r="L1122" s="116">
        <f t="shared" si="194"/>
        <v>0</v>
      </c>
      <c r="M1122" s="115"/>
      <c r="N1122" s="116">
        <f t="shared" si="195"/>
        <v>0</v>
      </c>
      <c r="O1122" s="115"/>
      <c r="P1122" s="116">
        <f t="shared" si="196"/>
        <v>0</v>
      </c>
      <c r="Q1122" s="115"/>
      <c r="R1122" s="116">
        <f t="shared" si="197"/>
        <v>0</v>
      </c>
      <c r="S1122" s="117">
        <f t="shared" si="198"/>
        <v>0</v>
      </c>
      <c r="T1122" s="118">
        <f t="shared" si="199"/>
        <v>0</v>
      </c>
      <c r="U1122" s="120"/>
      <c r="V1122" s="88"/>
    </row>
    <row r="1123" spans="1:22" s="113" customFormat="1" ht="30" hidden="1" customHeight="1">
      <c r="A1123" s="128">
        <f>'CONSTRUCTION COST ESTIMATE'!A1123</f>
        <v>0</v>
      </c>
      <c r="B1123" s="246">
        <f>'CONSTRUCTION COST ESTIMATE'!B1123</f>
        <v>630.00900000000001</v>
      </c>
      <c r="C1123" s="131" t="str">
        <f>'CONSTRUCTION COST ESTIMATE'!C1123</f>
        <v>PVC SANITARY SEWER PIPE (30 INCH)</v>
      </c>
      <c r="D1123" s="130">
        <f>'CONSTRUCTION COST ESTIMATE'!BA1123</f>
        <v>0</v>
      </c>
      <c r="E1123" s="114">
        <f>'CONSTRUCTION COST ESTIMATE'!BC1123</f>
        <v>0</v>
      </c>
      <c r="F1123" s="129" t="str">
        <f>'CONSTRUCTION COST ESTIMATE'!BB1123</f>
        <v>LF</v>
      </c>
      <c r="G1123" s="115"/>
      <c r="H1123" s="116">
        <f t="shared" si="192"/>
        <v>0</v>
      </c>
      <c r="I1123" s="115"/>
      <c r="J1123" s="116">
        <f t="shared" si="193"/>
        <v>0</v>
      </c>
      <c r="K1123" s="115"/>
      <c r="L1123" s="116">
        <f t="shared" si="194"/>
        <v>0</v>
      </c>
      <c r="M1123" s="115"/>
      <c r="N1123" s="116">
        <f t="shared" si="195"/>
        <v>0</v>
      </c>
      <c r="O1123" s="115"/>
      <c r="P1123" s="116">
        <f t="shared" si="196"/>
        <v>0</v>
      </c>
      <c r="Q1123" s="115"/>
      <c r="R1123" s="116">
        <f t="shared" si="197"/>
        <v>0</v>
      </c>
      <c r="S1123" s="117">
        <f t="shared" si="198"/>
        <v>0</v>
      </c>
      <c r="T1123" s="118">
        <f t="shared" si="199"/>
        <v>0</v>
      </c>
      <c r="U1123" s="120"/>
      <c r="V1123" s="88"/>
    </row>
    <row r="1124" spans="1:22" s="113" customFormat="1" ht="30" hidden="1" customHeight="1">
      <c r="A1124" s="128">
        <f>'CONSTRUCTION COST ESTIMATE'!A1124</f>
        <v>0</v>
      </c>
      <c r="B1124" s="246">
        <f>'CONSTRUCTION COST ESTIMATE'!B1124</f>
        <v>630.01</v>
      </c>
      <c r="C1124" s="131" t="str">
        <f>'CONSTRUCTION COST ESTIMATE'!C1124</f>
        <v>PVC SANITARY SEWER PIPE (36 INCH)</v>
      </c>
      <c r="D1124" s="130">
        <f>'CONSTRUCTION COST ESTIMATE'!BA1124</f>
        <v>0</v>
      </c>
      <c r="E1124" s="114">
        <f>'CONSTRUCTION COST ESTIMATE'!BC1124</f>
        <v>0</v>
      </c>
      <c r="F1124" s="129" t="str">
        <f>'CONSTRUCTION COST ESTIMATE'!BB1124</f>
        <v>LF</v>
      </c>
      <c r="G1124" s="115"/>
      <c r="H1124" s="116">
        <f t="shared" si="192"/>
        <v>0</v>
      </c>
      <c r="I1124" s="115"/>
      <c r="J1124" s="116">
        <f t="shared" si="193"/>
        <v>0</v>
      </c>
      <c r="K1124" s="115"/>
      <c r="L1124" s="116">
        <f t="shared" si="194"/>
        <v>0</v>
      </c>
      <c r="M1124" s="115"/>
      <c r="N1124" s="116">
        <f t="shared" si="195"/>
        <v>0</v>
      </c>
      <c r="O1124" s="115"/>
      <c r="P1124" s="116">
        <f t="shared" si="196"/>
        <v>0</v>
      </c>
      <c r="Q1124" s="115"/>
      <c r="R1124" s="116">
        <f t="shared" si="197"/>
        <v>0</v>
      </c>
      <c r="S1124" s="117">
        <f t="shared" si="198"/>
        <v>0</v>
      </c>
      <c r="T1124" s="118">
        <f t="shared" si="199"/>
        <v>0</v>
      </c>
      <c r="U1124" s="120"/>
      <c r="V1124" s="88"/>
    </row>
    <row r="1125" spans="1:22" s="113" customFormat="1" ht="30" hidden="1" customHeight="1">
      <c r="A1125" s="128">
        <f>'CONSTRUCTION COST ESTIMATE'!A1125</f>
        <v>0</v>
      </c>
      <c r="B1125" s="246">
        <f>'CONSTRUCTION COST ESTIMATE'!B1125</f>
        <v>630.02</v>
      </c>
      <c r="C1125" s="131" t="str">
        <f>'CONSTRUCTION COST ESTIMATE'!C1125</f>
        <v>4 TO 6 INCH C900 PVC SANITARY SEWER LATERAL</v>
      </c>
      <c r="D1125" s="130">
        <f>'CONSTRUCTION COST ESTIMATE'!BA1125</f>
        <v>0</v>
      </c>
      <c r="E1125" s="114">
        <f>'CONSTRUCTION COST ESTIMATE'!BC1125</f>
        <v>0</v>
      </c>
      <c r="F1125" s="129" t="str">
        <f>'CONSTRUCTION COST ESTIMATE'!BB1125</f>
        <v>LF</v>
      </c>
      <c r="G1125" s="115"/>
      <c r="H1125" s="116">
        <f t="shared" si="192"/>
        <v>0</v>
      </c>
      <c r="I1125" s="115"/>
      <c r="J1125" s="116">
        <f t="shared" si="193"/>
        <v>0</v>
      </c>
      <c r="K1125" s="115"/>
      <c r="L1125" s="116">
        <f t="shared" si="194"/>
        <v>0</v>
      </c>
      <c r="M1125" s="115"/>
      <c r="N1125" s="116">
        <f t="shared" si="195"/>
        <v>0</v>
      </c>
      <c r="O1125" s="115"/>
      <c r="P1125" s="116">
        <f t="shared" si="196"/>
        <v>0</v>
      </c>
      <c r="Q1125" s="115"/>
      <c r="R1125" s="116">
        <f t="shared" si="197"/>
        <v>0</v>
      </c>
      <c r="S1125" s="117">
        <f t="shared" si="198"/>
        <v>0</v>
      </c>
      <c r="T1125" s="118">
        <f t="shared" si="199"/>
        <v>0</v>
      </c>
      <c r="U1125" s="120"/>
      <c r="V1125" s="88"/>
    </row>
    <row r="1126" spans="1:22" s="113" customFormat="1" ht="30" hidden="1" customHeight="1">
      <c r="A1126" s="128">
        <f>'CONSTRUCTION COST ESTIMATE'!A1126</f>
        <v>0</v>
      </c>
      <c r="B1126" s="246">
        <f>'CONSTRUCTION COST ESTIMATE'!B1126</f>
        <v>630.02099999999996</v>
      </c>
      <c r="C1126" s="131" t="str">
        <f>'CONSTRUCTION COST ESTIMATE'!C1126</f>
        <v>PVC SDR 35 SANITARY SEWER LATERAL (4 INCH)</v>
      </c>
      <c r="D1126" s="130">
        <f>'CONSTRUCTION COST ESTIMATE'!BA1126</f>
        <v>0</v>
      </c>
      <c r="E1126" s="114">
        <f>'CONSTRUCTION COST ESTIMATE'!BC1126</f>
        <v>0</v>
      </c>
      <c r="F1126" s="129" t="str">
        <f>'CONSTRUCTION COST ESTIMATE'!BB1126</f>
        <v>LF</v>
      </c>
      <c r="G1126" s="115"/>
      <c r="H1126" s="116">
        <f t="shared" si="192"/>
        <v>0</v>
      </c>
      <c r="I1126" s="115"/>
      <c r="J1126" s="116">
        <f t="shared" si="193"/>
        <v>0</v>
      </c>
      <c r="K1126" s="115"/>
      <c r="L1126" s="116">
        <f t="shared" si="194"/>
        <v>0</v>
      </c>
      <c r="M1126" s="115"/>
      <c r="N1126" s="116">
        <f t="shared" si="195"/>
        <v>0</v>
      </c>
      <c r="O1126" s="115"/>
      <c r="P1126" s="116">
        <f t="shared" si="196"/>
        <v>0</v>
      </c>
      <c r="Q1126" s="115"/>
      <c r="R1126" s="116">
        <f t="shared" si="197"/>
        <v>0</v>
      </c>
      <c r="S1126" s="117">
        <f t="shared" si="198"/>
        <v>0</v>
      </c>
      <c r="T1126" s="118">
        <f t="shared" si="199"/>
        <v>0</v>
      </c>
      <c r="U1126" s="120"/>
      <c r="V1126" s="88"/>
    </row>
    <row r="1127" spans="1:22" s="113" customFormat="1" ht="30" hidden="1" customHeight="1">
      <c r="A1127" s="128">
        <f>'CONSTRUCTION COST ESTIMATE'!A1127</f>
        <v>0</v>
      </c>
      <c r="B1127" s="246">
        <f>'CONSTRUCTION COST ESTIMATE'!B1127</f>
        <v>630.02200000000005</v>
      </c>
      <c r="C1127" s="131" t="str">
        <f>'CONSTRUCTION COST ESTIMATE'!C1127</f>
        <v>PVC SDR 35 SANITARY SEWER LATERAL (6 INCH)</v>
      </c>
      <c r="D1127" s="130">
        <f>'CONSTRUCTION COST ESTIMATE'!BA1127</f>
        <v>0</v>
      </c>
      <c r="E1127" s="114">
        <f>'CONSTRUCTION COST ESTIMATE'!BC1127</f>
        <v>0</v>
      </c>
      <c r="F1127" s="129" t="str">
        <f>'CONSTRUCTION COST ESTIMATE'!BB1127</f>
        <v>LF</v>
      </c>
      <c r="G1127" s="115"/>
      <c r="H1127" s="116">
        <f t="shared" si="192"/>
        <v>0</v>
      </c>
      <c r="I1127" s="115"/>
      <c r="J1127" s="116">
        <f t="shared" si="193"/>
        <v>0</v>
      </c>
      <c r="K1127" s="115"/>
      <c r="L1127" s="116">
        <f t="shared" si="194"/>
        <v>0</v>
      </c>
      <c r="M1127" s="115"/>
      <c r="N1127" s="116">
        <f t="shared" si="195"/>
        <v>0</v>
      </c>
      <c r="O1127" s="115"/>
      <c r="P1127" s="116">
        <f t="shared" si="196"/>
        <v>0</v>
      </c>
      <c r="Q1127" s="115"/>
      <c r="R1127" s="116">
        <f t="shared" si="197"/>
        <v>0</v>
      </c>
      <c r="S1127" s="117">
        <f t="shared" si="198"/>
        <v>0</v>
      </c>
      <c r="T1127" s="118">
        <f t="shared" si="199"/>
        <v>0</v>
      </c>
      <c r="U1127" s="120"/>
      <c r="V1127" s="88"/>
    </row>
    <row r="1128" spans="1:22" s="113" customFormat="1" ht="30" hidden="1" customHeight="1">
      <c r="A1128" s="128">
        <f>'CONSTRUCTION COST ESTIMATE'!A1128</f>
        <v>0</v>
      </c>
      <c r="B1128" s="246">
        <f>'CONSTRUCTION COST ESTIMATE'!B1128</f>
        <v>630.02300000000002</v>
      </c>
      <c r="C1128" s="131" t="str">
        <f>'CONSTRUCTION COST ESTIMATE'!C1128</f>
        <v>PVC SDR 35 SANITARY SEWER LATERAL (8 INCH)</v>
      </c>
      <c r="D1128" s="130">
        <f>'CONSTRUCTION COST ESTIMATE'!BA1128</f>
        <v>0</v>
      </c>
      <c r="E1128" s="114">
        <f>'CONSTRUCTION COST ESTIMATE'!BC1128</f>
        <v>0</v>
      </c>
      <c r="F1128" s="129" t="str">
        <f>'CONSTRUCTION COST ESTIMATE'!BB1128</f>
        <v>LF</v>
      </c>
      <c r="G1128" s="115"/>
      <c r="H1128" s="116">
        <f t="shared" si="192"/>
        <v>0</v>
      </c>
      <c r="I1128" s="115"/>
      <c r="J1128" s="116">
        <f t="shared" si="193"/>
        <v>0</v>
      </c>
      <c r="K1128" s="115"/>
      <c r="L1128" s="116">
        <f t="shared" si="194"/>
        <v>0</v>
      </c>
      <c r="M1128" s="115"/>
      <c r="N1128" s="116">
        <f t="shared" si="195"/>
        <v>0</v>
      </c>
      <c r="O1128" s="115"/>
      <c r="P1128" s="116">
        <f t="shared" si="196"/>
        <v>0</v>
      </c>
      <c r="Q1128" s="115"/>
      <c r="R1128" s="116">
        <f t="shared" si="197"/>
        <v>0</v>
      </c>
      <c r="S1128" s="117">
        <f t="shared" si="198"/>
        <v>0</v>
      </c>
      <c r="T1128" s="118">
        <f t="shared" si="199"/>
        <v>0</v>
      </c>
      <c r="U1128" s="120"/>
      <c r="V1128" s="88"/>
    </row>
    <row r="1129" spans="1:22" s="113" customFormat="1" ht="30" hidden="1" customHeight="1">
      <c r="A1129" s="128">
        <f>'CONSTRUCTION COST ESTIMATE'!A1129</f>
        <v>0</v>
      </c>
      <c r="B1129" s="246">
        <f>'CONSTRUCTION COST ESTIMATE'!B1129</f>
        <v>630.024</v>
      </c>
      <c r="C1129" s="131" t="str">
        <f>'CONSTRUCTION COST ESTIMATE'!C1129</f>
        <v>PVC SDR 35 SANITARY SEWER LATERAL (10 INCH)</v>
      </c>
      <c r="D1129" s="130">
        <f>'CONSTRUCTION COST ESTIMATE'!BA1129</f>
        <v>0</v>
      </c>
      <c r="E1129" s="114">
        <f>'CONSTRUCTION COST ESTIMATE'!BC1129</f>
        <v>0</v>
      </c>
      <c r="F1129" s="129" t="str">
        <f>'CONSTRUCTION COST ESTIMATE'!BB1129</f>
        <v>LF</v>
      </c>
      <c r="G1129" s="115"/>
      <c r="H1129" s="116">
        <f t="shared" si="192"/>
        <v>0</v>
      </c>
      <c r="I1129" s="115"/>
      <c r="J1129" s="116">
        <f t="shared" si="193"/>
        <v>0</v>
      </c>
      <c r="K1129" s="115"/>
      <c r="L1129" s="116">
        <f t="shared" si="194"/>
        <v>0</v>
      </c>
      <c r="M1129" s="115"/>
      <c r="N1129" s="116">
        <f t="shared" si="195"/>
        <v>0</v>
      </c>
      <c r="O1129" s="115"/>
      <c r="P1129" s="116">
        <f t="shared" si="196"/>
        <v>0</v>
      </c>
      <c r="Q1129" s="115"/>
      <c r="R1129" s="116">
        <f t="shared" si="197"/>
        <v>0</v>
      </c>
      <c r="S1129" s="117">
        <f t="shared" si="198"/>
        <v>0</v>
      </c>
      <c r="T1129" s="118">
        <f t="shared" si="199"/>
        <v>0</v>
      </c>
      <c r="U1129" s="120"/>
      <c r="V1129" s="88"/>
    </row>
    <row r="1130" spans="1:22" s="113" customFormat="1" ht="30" hidden="1" customHeight="1">
      <c r="A1130" s="128">
        <f>'CONSTRUCTION COST ESTIMATE'!A1130</f>
        <v>0</v>
      </c>
      <c r="B1130" s="246">
        <f>'CONSTRUCTION COST ESTIMATE'!B1130</f>
        <v>630.02499999999998</v>
      </c>
      <c r="C1130" s="131" t="str">
        <f>'CONSTRUCTION COST ESTIMATE'!C1130</f>
        <v>PVC SDR 35 SANITARY SEWER LATERAL (12 INCH)</v>
      </c>
      <c r="D1130" s="130">
        <f>'CONSTRUCTION COST ESTIMATE'!BA1130</f>
        <v>0</v>
      </c>
      <c r="E1130" s="114">
        <f>'CONSTRUCTION COST ESTIMATE'!BC1130</f>
        <v>0</v>
      </c>
      <c r="F1130" s="129" t="str">
        <f>'CONSTRUCTION COST ESTIMATE'!BB1130</f>
        <v>LF</v>
      </c>
      <c r="G1130" s="115"/>
      <c r="H1130" s="116">
        <f t="shared" si="192"/>
        <v>0</v>
      </c>
      <c r="I1130" s="115"/>
      <c r="J1130" s="116">
        <f t="shared" si="193"/>
        <v>0</v>
      </c>
      <c r="K1130" s="115"/>
      <c r="L1130" s="116">
        <f t="shared" si="194"/>
        <v>0</v>
      </c>
      <c r="M1130" s="115"/>
      <c r="N1130" s="116">
        <f t="shared" si="195"/>
        <v>0</v>
      </c>
      <c r="O1130" s="115"/>
      <c r="P1130" s="116">
        <f t="shared" si="196"/>
        <v>0</v>
      </c>
      <c r="Q1130" s="115"/>
      <c r="R1130" s="116">
        <f t="shared" si="197"/>
        <v>0</v>
      </c>
      <c r="S1130" s="117">
        <f t="shared" si="198"/>
        <v>0</v>
      </c>
      <c r="T1130" s="118">
        <f t="shared" si="199"/>
        <v>0</v>
      </c>
      <c r="U1130" s="120"/>
      <c r="V1130" s="88"/>
    </row>
    <row r="1131" spans="1:22" s="113" customFormat="1" ht="30" hidden="1" customHeight="1">
      <c r="A1131" s="128">
        <f>'CONSTRUCTION COST ESTIMATE'!A1131</f>
        <v>0</v>
      </c>
      <c r="B1131" s="246">
        <f>'CONSTRUCTION COST ESTIMATE'!B1131</f>
        <v>630.02599999999995</v>
      </c>
      <c r="C1131" s="131" t="str">
        <f>'CONSTRUCTION COST ESTIMATE'!C1131</f>
        <v>PVC SDR 35 SANITARY SEWER LATERAL (15 INCH )</v>
      </c>
      <c r="D1131" s="130">
        <f>'CONSTRUCTION COST ESTIMATE'!BA1131</f>
        <v>0</v>
      </c>
      <c r="E1131" s="114">
        <f>'CONSTRUCTION COST ESTIMATE'!BC1131</f>
        <v>0</v>
      </c>
      <c r="F1131" s="129" t="str">
        <f>'CONSTRUCTION COST ESTIMATE'!BB1131</f>
        <v>LF</v>
      </c>
      <c r="G1131" s="115"/>
      <c r="H1131" s="116">
        <f t="shared" si="192"/>
        <v>0</v>
      </c>
      <c r="I1131" s="115"/>
      <c r="J1131" s="116">
        <f t="shared" si="193"/>
        <v>0</v>
      </c>
      <c r="K1131" s="115"/>
      <c r="L1131" s="116">
        <f t="shared" si="194"/>
        <v>0</v>
      </c>
      <c r="M1131" s="115"/>
      <c r="N1131" s="116">
        <f t="shared" si="195"/>
        <v>0</v>
      </c>
      <c r="O1131" s="115"/>
      <c r="P1131" s="116">
        <f t="shared" si="196"/>
        <v>0</v>
      </c>
      <c r="Q1131" s="115"/>
      <c r="R1131" s="116">
        <f t="shared" si="197"/>
        <v>0</v>
      </c>
      <c r="S1131" s="117">
        <f t="shared" si="198"/>
        <v>0</v>
      </c>
      <c r="T1131" s="118">
        <f t="shared" si="199"/>
        <v>0</v>
      </c>
      <c r="U1131" s="120"/>
      <c r="V1131" s="88"/>
    </row>
    <row r="1132" spans="1:22" s="113" customFormat="1" ht="30" hidden="1" customHeight="1">
      <c r="A1132" s="128">
        <f>'CONSTRUCTION COST ESTIMATE'!A1132</f>
        <v>0</v>
      </c>
      <c r="B1132" s="246">
        <f>'CONSTRUCTION COST ESTIMATE'!B1132</f>
        <v>630.02700000000004</v>
      </c>
      <c r="C1132" s="131" t="str">
        <f>'CONSTRUCTION COST ESTIMATE'!C1132</f>
        <v>PVC SDR 35 SANITARY SEWER LATERAL (18 INCH)</v>
      </c>
      <c r="D1132" s="130">
        <f>'CONSTRUCTION COST ESTIMATE'!BA1132</f>
        <v>0</v>
      </c>
      <c r="E1132" s="114">
        <f>'CONSTRUCTION COST ESTIMATE'!BC1132</f>
        <v>0</v>
      </c>
      <c r="F1132" s="129" t="str">
        <f>'CONSTRUCTION COST ESTIMATE'!BB1132</f>
        <v>LF</v>
      </c>
      <c r="G1132" s="115"/>
      <c r="H1132" s="116">
        <f t="shared" si="192"/>
        <v>0</v>
      </c>
      <c r="I1132" s="115"/>
      <c r="J1132" s="116">
        <f t="shared" si="193"/>
        <v>0</v>
      </c>
      <c r="K1132" s="115"/>
      <c r="L1132" s="116">
        <f t="shared" si="194"/>
        <v>0</v>
      </c>
      <c r="M1132" s="115"/>
      <c r="N1132" s="116">
        <f t="shared" si="195"/>
        <v>0</v>
      </c>
      <c r="O1132" s="115"/>
      <c r="P1132" s="116">
        <f t="shared" si="196"/>
        <v>0</v>
      </c>
      <c r="Q1132" s="115"/>
      <c r="R1132" s="116">
        <f t="shared" si="197"/>
        <v>0</v>
      </c>
      <c r="S1132" s="117">
        <f t="shared" si="198"/>
        <v>0</v>
      </c>
      <c r="T1132" s="118">
        <f t="shared" si="199"/>
        <v>0</v>
      </c>
      <c r="U1132" s="120"/>
      <c r="V1132" s="88"/>
    </row>
    <row r="1133" spans="1:22" s="113" customFormat="1" ht="30" hidden="1" customHeight="1">
      <c r="A1133" s="128">
        <f>'CONSTRUCTION COST ESTIMATE'!A1133</f>
        <v>0</v>
      </c>
      <c r="B1133" s="246">
        <f>'CONSTRUCTION COST ESTIMATE'!B1133</f>
        <v>630.02800000000002</v>
      </c>
      <c r="C1133" s="131" t="str">
        <f>'CONSTRUCTION COST ESTIMATE'!C1133</f>
        <v>PVC SDR 35 SANITARY SEWER LATERAL (21 INCH)</v>
      </c>
      <c r="D1133" s="130">
        <f>'CONSTRUCTION COST ESTIMATE'!BA1133</f>
        <v>0</v>
      </c>
      <c r="E1133" s="114">
        <f>'CONSTRUCTION COST ESTIMATE'!BC1133</f>
        <v>0</v>
      </c>
      <c r="F1133" s="129" t="str">
        <f>'CONSTRUCTION COST ESTIMATE'!BB1133</f>
        <v>LF</v>
      </c>
      <c r="G1133" s="115"/>
      <c r="H1133" s="116">
        <f t="shared" si="192"/>
        <v>0</v>
      </c>
      <c r="I1133" s="115"/>
      <c r="J1133" s="116">
        <f t="shared" si="193"/>
        <v>0</v>
      </c>
      <c r="K1133" s="115"/>
      <c r="L1133" s="116">
        <f t="shared" si="194"/>
        <v>0</v>
      </c>
      <c r="M1133" s="115"/>
      <c r="N1133" s="116">
        <f t="shared" si="195"/>
        <v>0</v>
      </c>
      <c r="O1133" s="115"/>
      <c r="P1133" s="116">
        <f t="shared" si="196"/>
        <v>0</v>
      </c>
      <c r="Q1133" s="115"/>
      <c r="R1133" s="116">
        <f t="shared" si="197"/>
        <v>0</v>
      </c>
      <c r="S1133" s="117">
        <f t="shared" si="198"/>
        <v>0</v>
      </c>
      <c r="T1133" s="118">
        <f t="shared" si="199"/>
        <v>0</v>
      </c>
      <c r="U1133" s="120"/>
      <c r="V1133" s="88"/>
    </row>
    <row r="1134" spans="1:22" s="113" customFormat="1" ht="30" hidden="1" customHeight="1">
      <c r="A1134" s="128">
        <f>'CONSTRUCTION COST ESTIMATE'!A1134</f>
        <v>0</v>
      </c>
      <c r="B1134" s="246">
        <f>'CONSTRUCTION COST ESTIMATE'!B1134</f>
        <v>630.029</v>
      </c>
      <c r="C1134" s="131" t="str">
        <f>'CONSTRUCTION COST ESTIMATE'!C1134</f>
        <v>PVC SDR 35 SANITARY SEWER LATERAL (24 INCH)</v>
      </c>
      <c r="D1134" s="130">
        <f>'CONSTRUCTION COST ESTIMATE'!BA1134</f>
        <v>0</v>
      </c>
      <c r="E1134" s="114">
        <f>'CONSTRUCTION COST ESTIMATE'!BC1134</f>
        <v>0</v>
      </c>
      <c r="F1134" s="129" t="str">
        <f>'CONSTRUCTION COST ESTIMATE'!BB1134</f>
        <v>LF</v>
      </c>
      <c r="G1134" s="115"/>
      <c r="H1134" s="116">
        <f t="shared" si="192"/>
        <v>0</v>
      </c>
      <c r="I1134" s="115"/>
      <c r="J1134" s="116">
        <f t="shared" si="193"/>
        <v>0</v>
      </c>
      <c r="K1134" s="115"/>
      <c r="L1134" s="116">
        <f t="shared" si="194"/>
        <v>0</v>
      </c>
      <c r="M1134" s="115"/>
      <c r="N1134" s="116">
        <f t="shared" si="195"/>
        <v>0</v>
      </c>
      <c r="O1134" s="115"/>
      <c r="P1134" s="116">
        <f t="shared" si="196"/>
        <v>0</v>
      </c>
      <c r="Q1134" s="115"/>
      <c r="R1134" s="116">
        <f t="shared" si="197"/>
        <v>0</v>
      </c>
      <c r="S1134" s="117">
        <f t="shared" si="198"/>
        <v>0</v>
      </c>
      <c r="T1134" s="118">
        <f t="shared" si="199"/>
        <v>0</v>
      </c>
      <c r="U1134" s="120"/>
      <c r="V1134" s="88"/>
    </row>
    <row r="1135" spans="1:22" s="113" customFormat="1" ht="30" hidden="1" customHeight="1">
      <c r="A1135" s="128">
        <f>'CONSTRUCTION COST ESTIMATE'!A1135</f>
        <v>0</v>
      </c>
      <c r="B1135" s="246">
        <f>'CONSTRUCTION COST ESTIMATE'!B1135</f>
        <v>630.03</v>
      </c>
      <c r="C1135" s="131" t="str">
        <f>'CONSTRUCTION COST ESTIMATE'!C1135</f>
        <v>PVC SDR 35 SANITARY SEWER LATERAL (30 INCH)</v>
      </c>
      <c r="D1135" s="130">
        <f>'CONSTRUCTION COST ESTIMATE'!BA1135</f>
        <v>0</v>
      </c>
      <c r="E1135" s="114">
        <f>'CONSTRUCTION COST ESTIMATE'!BC1135</f>
        <v>0</v>
      </c>
      <c r="F1135" s="129" t="str">
        <f>'CONSTRUCTION COST ESTIMATE'!BB1135</f>
        <v>LF</v>
      </c>
      <c r="G1135" s="115"/>
      <c r="H1135" s="116">
        <f t="shared" si="192"/>
        <v>0</v>
      </c>
      <c r="I1135" s="115"/>
      <c r="J1135" s="116">
        <f t="shared" si="193"/>
        <v>0</v>
      </c>
      <c r="K1135" s="115"/>
      <c r="L1135" s="116">
        <f t="shared" si="194"/>
        <v>0</v>
      </c>
      <c r="M1135" s="115"/>
      <c r="N1135" s="116">
        <f t="shared" si="195"/>
        <v>0</v>
      </c>
      <c r="O1135" s="115"/>
      <c r="P1135" s="116">
        <f t="shared" si="196"/>
        <v>0</v>
      </c>
      <c r="Q1135" s="115"/>
      <c r="R1135" s="116">
        <f t="shared" si="197"/>
        <v>0</v>
      </c>
      <c r="S1135" s="117">
        <f t="shared" si="198"/>
        <v>0</v>
      </c>
      <c r="T1135" s="118">
        <f t="shared" si="199"/>
        <v>0</v>
      </c>
      <c r="U1135" s="120"/>
      <c r="V1135" s="88"/>
    </row>
    <row r="1136" spans="1:22" s="113" customFormat="1" ht="30" hidden="1" customHeight="1">
      <c r="A1136" s="128">
        <f>'CONSTRUCTION COST ESTIMATE'!A1136</f>
        <v>0</v>
      </c>
      <c r="B1136" s="246">
        <f>'CONSTRUCTION COST ESTIMATE'!B1136</f>
        <v>630.03099999999995</v>
      </c>
      <c r="C1136" s="131" t="str">
        <f>'CONSTRUCTION COST ESTIMATE'!C1136</f>
        <v>PVC SDR 35 SANITARY SEWER LATERAL (36 INCH)</v>
      </c>
      <c r="D1136" s="130">
        <f>'CONSTRUCTION COST ESTIMATE'!BA1136</f>
        <v>0</v>
      </c>
      <c r="E1136" s="114">
        <f>'CONSTRUCTION COST ESTIMATE'!BC1136</f>
        <v>0</v>
      </c>
      <c r="F1136" s="129" t="str">
        <f>'CONSTRUCTION COST ESTIMATE'!BB1136</f>
        <v>LF</v>
      </c>
      <c r="G1136" s="115"/>
      <c r="H1136" s="116">
        <f t="shared" si="192"/>
        <v>0</v>
      </c>
      <c r="I1136" s="115"/>
      <c r="J1136" s="116">
        <f t="shared" si="193"/>
        <v>0</v>
      </c>
      <c r="K1136" s="115"/>
      <c r="L1136" s="116">
        <f t="shared" si="194"/>
        <v>0</v>
      </c>
      <c r="M1136" s="115"/>
      <c r="N1136" s="116">
        <f t="shared" si="195"/>
        <v>0</v>
      </c>
      <c r="O1136" s="115"/>
      <c r="P1136" s="116">
        <f t="shared" si="196"/>
        <v>0</v>
      </c>
      <c r="Q1136" s="115"/>
      <c r="R1136" s="116">
        <f t="shared" si="197"/>
        <v>0</v>
      </c>
      <c r="S1136" s="117">
        <f t="shared" si="198"/>
        <v>0</v>
      </c>
      <c r="T1136" s="118">
        <f t="shared" si="199"/>
        <v>0</v>
      </c>
      <c r="U1136" s="120"/>
      <c r="V1136" s="88"/>
    </row>
    <row r="1137" spans="1:22" s="113" customFormat="1" ht="30" hidden="1" customHeight="1">
      <c r="A1137" s="128">
        <f>'CONSTRUCTION COST ESTIMATE'!A1137</f>
        <v>0</v>
      </c>
      <c r="B1137" s="246">
        <f>'CONSTRUCTION COST ESTIMATE'!B1137</f>
        <v>630.04</v>
      </c>
      <c r="C1137" s="131" t="str">
        <f>'CONSTRUCTION COST ESTIMATE'!C1137</f>
        <v>PVC SDR 35 SANITARY SEWER PIPE (4 INCH)</v>
      </c>
      <c r="D1137" s="130">
        <f>'CONSTRUCTION COST ESTIMATE'!BA1137</f>
        <v>0</v>
      </c>
      <c r="E1137" s="114">
        <f>'CONSTRUCTION COST ESTIMATE'!BC1137</f>
        <v>0</v>
      </c>
      <c r="F1137" s="129" t="str">
        <f>'CONSTRUCTION COST ESTIMATE'!BB1137</f>
        <v>LF</v>
      </c>
      <c r="G1137" s="115"/>
      <c r="H1137" s="116">
        <f t="shared" si="192"/>
        <v>0</v>
      </c>
      <c r="I1137" s="115"/>
      <c r="J1137" s="116">
        <f t="shared" si="193"/>
        <v>0</v>
      </c>
      <c r="K1137" s="115"/>
      <c r="L1137" s="116">
        <f t="shared" si="194"/>
        <v>0</v>
      </c>
      <c r="M1137" s="115"/>
      <c r="N1137" s="116">
        <f t="shared" si="195"/>
        <v>0</v>
      </c>
      <c r="O1137" s="115"/>
      <c r="P1137" s="116">
        <f t="shared" si="196"/>
        <v>0</v>
      </c>
      <c r="Q1137" s="115"/>
      <c r="R1137" s="116">
        <f t="shared" si="197"/>
        <v>0</v>
      </c>
      <c r="S1137" s="117">
        <f t="shared" si="198"/>
        <v>0</v>
      </c>
      <c r="T1137" s="118">
        <f t="shared" si="199"/>
        <v>0</v>
      </c>
      <c r="U1137" s="120"/>
      <c r="V1137" s="88"/>
    </row>
    <row r="1138" spans="1:22" s="113" customFormat="1" ht="30" hidden="1" customHeight="1">
      <c r="A1138" s="128">
        <f>'CONSTRUCTION COST ESTIMATE'!A1138</f>
        <v>0</v>
      </c>
      <c r="B1138" s="246">
        <f>'CONSTRUCTION COST ESTIMATE'!B1138</f>
        <v>630.04100000000005</v>
      </c>
      <c r="C1138" s="131" t="str">
        <f>'CONSTRUCTION COST ESTIMATE'!C1138</f>
        <v>PVC SDR 35 SANITARY SEWER PIPE (6 INCH)</v>
      </c>
      <c r="D1138" s="130">
        <f>'CONSTRUCTION COST ESTIMATE'!BA1138</f>
        <v>0</v>
      </c>
      <c r="E1138" s="114">
        <f>'CONSTRUCTION COST ESTIMATE'!BC1138</f>
        <v>0</v>
      </c>
      <c r="F1138" s="129" t="str">
        <f>'CONSTRUCTION COST ESTIMATE'!BB1138</f>
        <v>LF</v>
      </c>
      <c r="G1138" s="115"/>
      <c r="H1138" s="116">
        <f t="shared" si="192"/>
        <v>0</v>
      </c>
      <c r="I1138" s="115"/>
      <c r="J1138" s="116">
        <f t="shared" si="193"/>
        <v>0</v>
      </c>
      <c r="K1138" s="115"/>
      <c r="L1138" s="116">
        <f t="shared" si="194"/>
        <v>0</v>
      </c>
      <c r="M1138" s="115"/>
      <c r="N1138" s="116">
        <f t="shared" si="195"/>
        <v>0</v>
      </c>
      <c r="O1138" s="115"/>
      <c r="P1138" s="116">
        <f t="shared" si="196"/>
        <v>0</v>
      </c>
      <c r="Q1138" s="115"/>
      <c r="R1138" s="116">
        <f t="shared" si="197"/>
        <v>0</v>
      </c>
      <c r="S1138" s="117">
        <f t="shared" si="198"/>
        <v>0</v>
      </c>
      <c r="T1138" s="118">
        <f t="shared" si="199"/>
        <v>0</v>
      </c>
      <c r="U1138" s="120"/>
      <c r="V1138" s="88"/>
    </row>
    <row r="1139" spans="1:22" s="113" customFormat="1" ht="30" hidden="1" customHeight="1">
      <c r="A1139" s="128">
        <f>'CONSTRUCTION COST ESTIMATE'!A1139</f>
        <v>0</v>
      </c>
      <c r="B1139" s="246">
        <f>'CONSTRUCTION COST ESTIMATE'!B1139</f>
        <v>630.04200000000003</v>
      </c>
      <c r="C1139" s="131" t="str">
        <f>'CONSTRUCTION COST ESTIMATE'!C1139</f>
        <v>PVC SDR 35 SANITARY SEWER PIPE (8 INCH)</v>
      </c>
      <c r="D1139" s="130">
        <f>'CONSTRUCTION COST ESTIMATE'!BA1139</f>
        <v>0</v>
      </c>
      <c r="E1139" s="114">
        <f>'CONSTRUCTION COST ESTIMATE'!BC1139</f>
        <v>0</v>
      </c>
      <c r="F1139" s="129" t="str">
        <f>'CONSTRUCTION COST ESTIMATE'!BB1139</f>
        <v>LF</v>
      </c>
      <c r="G1139" s="115"/>
      <c r="H1139" s="116">
        <f t="shared" si="192"/>
        <v>0</v>
      </c>
      <c r="I1139" s="115"/>
      <c r="J1139" s="116">
        <f t="shared" si="193"/>
        <v>0</v>
      </c>
      <c r="K1139" s="115"/>
      <c r="L1139" s="116">
        <f t="shared" si="194"/>
        <v>0</v>
      </c>
      <c r="M1139" s="115"/>
      <c r="N1139" s="116">
        <f t="shared" si="195"/>
        <v>0</v>
      </c>
      <c r="O1139" s="115"/>
      <c r="P1139" s="116">
        <f t="shared" si="196"/>
        <v>0</v>
      </c>
      <c r="Q1139" s="115"/>
      <c r="R1139" s="116">
        <f t="shared" si="197"/>
        <v>0</v>
      </c>
      <c r="S1139" s="117">
        <f t="shared" si="198"/>
        <v>0</v>
      </c>
      <c r="T1139" s="118">
        <f t="shared" si="199"/>
        <v>0</v>
      </c>
      <c r="U1139" s="120"/>
      <c r="V1139" s="88"/>
    </row>
    <row r="1140" spans="1:22" s="113" customFormat="1" ht="30" hidden="1" customHeight="1">
      <c r="A1140" s="128">
        <f>'CONSTRUCTION COST ESTIMATE'!A1140</f>
        <v>0</v>
      </c>
      <c r="B1140" s="246">
        <f>'CONSTRUCTION COST ESTIMATE'!B1140</f>
        <v>630.04300000000001</v>
      </c>
      <c r="C1140" s="131" t="str">
        <f>'CONSTRUCTION COST ESTIMATE'!C1140</f>
        <v>PVC SDR 35 SANITARY SEWER PIPE (10 INCH)</v>
      </c>
      <c r="D1140" s="130">
        <f>'CONSTRUCTION COST ESTIMATE'!BA1140</f>
        <v>0</v>
      </c>
      <c r="E1140" s="114">
        <f>'CONSTRUCTION COST ESTIMATE'!BC1140</f>
        <v>0</v>
      </c>
      <c r="F1140" s="129" t="str">
        <f>'CONSTRUCTION COST ESTIMATE'!BB1140</f>
        <v>LF</v>
      </c>
      <c r="G1140" s="115"/>
      <c r="H1140" s="116">
        <f t="shared" si="192"/>
        <v>0</v>
      </c>
      <c r="I1140" s="115"/>
      <c r="J1140" s="116">
        <f t="shared" si="193"/>
        <v>0</v>
      </c>
      <c r="K1140" s="115"/>
      <c r="L1140" s="116">
        <f t="shared" si="194"/>
        <v>0</v>
      </c>
      <c r="M1140" s="115"/>
      <c r="N1140" s="116">
        <f t="shared" si="195"/>
        <v>0</v>
      </c>
      <c r="O1140" s="115"/>
      <c r="P1140" s="116">
        <f t="shared" si="196"/>
        <v>0</v>
      </c>
      <c r="Q1140" s="115"/>
      <c r="R1140" s="116">
        <f t="shared" si="197"/>
        <v>0</v>
      </c>
      <c r="S1140" s="117">
        <f t="shared" si="198"/>
        <v>0</v>
      </c>
      <c r="T1140" s="118">
        <f t="shared" si="199"/>
        <v>0</v>
      </c>
      <c r="U1140" s="120"/>
      <c r="V1140" s="88"/>
    </row>
    <row r="1141" spans="1:22" s="113" customFormat="1" ht="30" hidden="1" customHeight="1">
      <c r="A1141" s="128">
        <f>'CONSTRUCTION COST ESTIMATE'!A1141</f>
        <v>0</v>
      </c>
      <c r="B1141" s="246">
        <f>'CONSTRUCTION COST ESTIMATE'!B1141</f>
        <v>630.04399999999998</v>
      </c>
      <c r="C1141" s="131" t="str">
        <f>'CONSTRUCTION COST ESTIMATE'!C1141</f>
        <v>PVC SDR 35 SANITARY SEWER PIPE (12 INCH)</v>
      </c>
      <c r="D1141" s="130">
        <f>'CONSTRUCTION COST ESTIMATE'!BA1141</f>
        <v>0</v>
      </c>
      <c r="E1141" s="114">
        <f>'CONSTRUCTION COST ESTIMATE'!BC1141</f>
        <v>0</v>
      </c>
      <c r="F1141" s="129" t="str">
        <f>'CONSTRUCTION COST ESTIMATE'!BB1141</f>
        <v>LF</v>
      </c>
      <c r="G1141" s="115"/>
      <c r="H1141" s="116">
        <f t="shared" si="192"/>
        <v>0</v>
      </c>
      <c r="I1141" s="115"/>
      <c r="J1141" s="116">
        <f t="shared" si="193"/>
        <v>0</v>
      </c>
      <c r="K1141" s="115"/>
      <c r="L1141" s="116">
        <f t="shared" si="194"/>
        <v>0</v>
      </c>
      <c r="M1141" s="115"/>
      <c r="N1141" s="116">
        <f t="shared" si="195"/>
        <v>0</v>
      </c>
      <c r="O1141" s="115"/>
      <c r="P1141" s="116">
        <f t="shared" si="196"/>
        <v>0</v>
      </c>
      <c r="Q1141" s="115"/>
      <c r="R1141" s="116">
        <f t="shared" si="197"/>
        <v>0</v>
      </c>
      <c r="S1141" s="117">
        <f t="shared" si="198"/>
        <v>0</v>
      </c>
      <c r="T1141" s="118">
        <f t="shared" si="199"/>
        <v>0</v>
      </c>
      <c r="U1141" s="120"/>
      <c r="V1141" s="88"/>
    </row>
    <row r="1142" spans="1:22" s="113" customFormat="1" ht="30" hidden="1" customHeight="1">
      <c r="A1142" s="128">
        <f>'CONSTRUCTION COST ESTIMATE'!A1142</f>
        <v>0</v>
      </c>
      <c r="B1142" s="246">
        <f>'CONSTRUCTION COST ESTIMATE'!B1142</f>
        <v>630.04499999999996</v>
      </c>
      <c r="C1142" s="131" t="str">
        <f>'CONSTRUCTION COST ESTIMATE'!C1142</f>
        <v>PVC SDR 35 SANITARY SEWER PIPE (15 INCH)</v>
      </c>
      <c r="D1142" s="130">
        <f>'CONSTRUCTION COST ESTIMATE'!BA1142</f>
        <v>0</v>
      </c>
      <c r="E1142" s="114">
        <f>'CONSTRUCTION COST ESTIMATE'!BC1142</f>
        <v>0</v>
      </c>
      <c r="F1142" s="129" t="str">
        <f>'CONSTRUCTION COST ESTIMATE'!BB1142</f>
        <v>LF</v>
      </c>
      <c r="G1142" s="115"/>
      <c r="H1142" s="116">
        <f t="shared" si="192"/>
        <v>0</v>
      </c>
      <c r="I1142" s="115"/>
      <c r="J1142" s="116">
        <f t="shared" si="193"/>
        <v>0</v>
      </c>
      <c r="K1142" s="115"/>
      <c r="L1142" s="116">
        <f t="shared" si="194"/>
        <v>0</v>
      </c>
      <c r="M1142" s="115"/>
      <c r="N1142" s="116">
        <f t="shared" si="195"/>
        <v>0</v>
      </c>
      <c r="O1142" s="115"/>
      <c r="P1142" s="116">
        <f t="shared" si="196"/>
        <v>0</v>
      </c>
      <c r="Q1142" s="115"/>
      <c r="R1142" s="116">
        <f t="shared" si="197"/>
        <v>0</v>
      </c>
      <c r="S1142" s="117">
        <f t="shared" si="198"/>
        <v>0</v>
      </c>
      <c r="T1142" s="118">
        <f t="shared" si="199"/>
        <v>0</v>
      </c>
      <c r="U1142" s="120"/>
      <c r="V1142" s="88"/>
    </row>
    <row r="1143" spans="1:22" s="113" customFormat="1" ht="30" hidden="1" customHeight="1">
      <c r="A1143" s="128">
        <f>'CONSTRUCTION COST ESTIMATE'!A1143</f>
        <v>0</v>
      </c>
      <c r="B1143" s="246">
        <f>'CONSTRUCTION COST ESTIMATE'!B1143</f>
        <v>630.04600000000005</v>
      </c>
      <c r="C1143" s="131" t="str">
        <f>'CONSTRUCTION COST ESTIMATE'!C1143</f>
        <v>PVC SDR 35 SANITARY SEWER PIPE (18 INCH)</v>
      </c>
      <c r="D1143" s="130">
        <f>'CONSTRUCTION COST ESTIMATE'!BA1143</f>
        <v>0</v>
      </c>
      <c r="E1143" s="114">
        <f>'CONSTRUCTION COST ESTIMATE'!BC1143</f>
        <v>0</v>
      </c>
      <c r="F1143" s="129" t="str">
        <f>'CONSTRUCTION COST ESTIMATE'!BB1143</f>
        <v>LF</v>
      </c>
      <c r="G1143" s="115"/>
      <c r="H1143" s="116">
        <f t="shared" si="192"/>
        <v>0</v>
      </c>
      <c r="I1143" s="115"/>
      <c r="J1143" s="116">
        <f t="shared" si="193"/>
        <v>0</v>
      </c>
      <c r="K1143" s="115"/>
      <c r="L1143" s="116">
        <f t="shared" si="194"/>
        <v>0</v>
      </c>
      <c r="M1143" s="115"/>
      <c r="N1143" s="116">
        <f t="shared" si="195"/>
        <v>0</v>
      </c>
      <c r="O1143" s="115"/>
      <c r="P1143" s="116">
        <f t="shared" si="196"/>
        <v>0</v>
      </c>
      <c r="Q1143" s="115"/>
      <c r="R1143" s="116">
        <f t="shared" si="197"/>
        <v>0</v>
      </c>
      <c r="S1143" s="117">
        <f t="shared" si="198"/>
        <v>0</v>
      </c>
      <c r="T1143" s="118">
        <f t="shared" si="199"/>
        <v>0</v>
      </c>
      <c r="U1143" s="120"/>
      <c r="V1143" s="88"/>
    </row>
    <row r="1144" spans="1:22" s="113" customFormat="1" ht="30" hidden="1" customHeight="1">
      <c r="A1144" s="128">
        <f>'CONSTRUCTION COST ESTIMATE'!A1144</f>
        <v>0</v>
      </c>
      <c r="B1144" s="246">
        <f>'CONSTRUCTION COST ESTIMATE'!B1144</f>
        <v>630.04700000000003</v>
      </c>
      <c r="C1144" s="131" t="str">
        <f>'CONSTRUCTION COST ESTIMATE'!C1144</f>
        <v>PVC SDR 35 SANITARY SEWER PIPE (21 INCH)</v>
      </c>
      <c r="D1144" s="130">
        <f>'CONSTRUCTION COST ESTIMATE'!BA1144</f>
        <v>0</v>
      </c>
      <c r="E1144" s="114">
        <f>'CONSTRUCTION COST ESTIMATE'!BC1144</f>
        <v>0</v>
      </c>
      <c r="F1144" s="129" t="str">
        <f>'CONSTRUCTION COST ESTIMATE'!BB1144</f>
        <v>LF</v>
      </c>
      <c r="G1144" s="115"/>
      <c r="H1144" s="116">
        <f t="shared" si="192"/>
        <v>0</v>
      </c>
      <c r="I1144" s="115"/>
      <c r="J1144" s="116">
        <f t="shared" si="193"/>
        <v>0</v>
      </c>
      <c r="K1144" s="115"/>
      <c r="L1144" s="116">
        <f t="shared" si="194"/>
        <v>0</v>
      </c>
      <c r="M1144" s="115"/>
      <c r="N1144" s="116">
        <f t="shared" si="195"/>
        <v>0</v>
      </c>
      <c r="O1144" s="115"/>
      <c r="P1144" s="116">
        <f t="shared" si="196"/>
        <v>0</v>
      </c>
      <c r="Q1144" s="115"/>
      <c r="R1144" s="116">
        <f t="shared" si="197"/>
        <v>0</v>
      </c>
      <c r="S1144" s="117">
        <f t="shared" si="198"/>
        <v>0</v>
      </c>
      <c r="T1144" s="118">
        <f t="shared" si="199"/>
        <v>0</v>
      </c>
      <c r="U1144" s="120"/>
      <c r="V1144" s="88"/>
    </row>
    <row r="1145" spans="1:22" s="113" customFormat="1" ht="30" hidden="1" customHeight="1">
      <c r="A1145" s="128">
        <f>'CONSTRUCTION COST ESTIMATE'!A1145</f>
        <v>0</v>
      </c>
      <c r="B1145" s="246">
        <f>'CONSTRUCTION COST ESTIMATE'!B1145</f>
        <v>630.048</v>
      </c>
      <c r="C1145" s="131" t="str">
        <f>'CONSTRUCTION COST ESTIMATE'!C1145</f>
        <v>PVC SDR 35 SANITARY SEWER PIPE (24 INCH)</v>
      </c>
      <c r="D1145" s="130">
        <f>'CONSTRUCTION COST ESTIMATE'!BA1145</f>
        <v>0</v>
      </c>
      <c r="E1145" s="114">
        <f>'CONSTRUCTION COST ESTIMATE'!BC1145</f>
        <v>0</v>
      </c>
      <c r="F1145" s="129" t="str">
        <f>'CONSTRUCTION COST ESTIMATE'!BB1145</f>
        <v>LF</v>
      </c>
      <c r="G1145" s="115"/>
      <c r="H1145" s="116">
        <f t="shared" si="192"/>
        <v>0</v>
      </c>
      <c r="I1145" s="115"/>
      <c r="J1145" s="116">
        <f t="shared" si="193"/>
        <v>0</v>
      </c>
      <c r="K1145" s="115"/>
      <c r="L1145" s="116">
        <f t="shared" si="194"/>
        <v>0</v>
      </c>
      <c r="M1145" s="115"/>
      <c r="N1145" s="116">
        <f t="shared" si="195"/>
        <v>0</v>
      </c>
      <c r="O1145" s="115"/>
      <c r="P1145" s="116">
        <f t="shared" si="196"/>
        <v>0</v>
      </c>
      <c r="Q1145" s="115"/>
      <c r="R1145" s="116">
        <f t="shared" si="197"/>
        <v>0</v>
      </c>
      <c r="S1145" s="117">
        <f t="shared" si="198"/>
        <v>0</v>
      </c>
      <c r="T1145" s="118">
        <f t="shared" si="199"/>
        <v>0</v>
      </c>
      <c r="U1145" s="120"/>
      <c r="V1145" s="88"/>
    </row>
    <row r="1146" spans="1:22" s="113" customFormat="1" ht="30" hidden="1" customHeight="1">
      <c r="A1146" s="128">
        <f>'CONSTRUCTION COST ESTIMATE'!A1146</f>
        <v>0</v>
      </c>
      <c r="B1146" s="246">
        <f>'CONSTRUCTION COST ESTIMATE'!B1146</f>
        <v>630.04899999999998</v>
      </c>
      <c r="C1146" s="131" t="str">
        <f>'CONSTRUCTION COST ESTIMATE'!C1146</f>
        <v>PVC SDR 35 SANITARY SEWER PIPE (30 INCH)</v>
      </c>
      <c r="D1146" s="130">
        <f>'CONSTRUCTION COST ESTIMATE'!BA1146</f>
        <v>0</v>
      </c>
      <c r="E1146" s="114">
        <f>'CONSTRUCTION COST ESTIMATE'!BC1146</f>
        <v>0</v>
      </c>
      <c r="F1146" s="129" t="str">
        <f>'CONSTRUCTION COST ESTIMATE'!BB1146</f>
        <v>LF</v>
      </c>
      <c r="G1146" s="115"/>
      <c r="H1146" s="116">
        <f t="shared" si="192"/>
        <v>0</v>
      </c>
      <c r="I1146" s="115"/>
      <c r="J1146" s="116">
        <f t="shared" si="193"/>
        <v>0</v>
      </c>
      <c r="K1146" s="115"/>
      <c r="L1146" s="116">
        <f t="shared" si="194"/>
        <v>0</v>
      </c>
      <c r="M1146" s="115"/>
      <c r="N1146" s="116">
        <f t="shared" si="195"/>
        <v>0</v>
      </c>
      <c r="O1146" s="115"/>
      <c r="P1146" s="116">
        <f t="shared" si="196"/>
        <v>0</v>
      </c>
      <c r="Q1146" s="115"/>
      <c r="R1146" s="116">
        <f t="shared" si="197"/>
        <v>0</v>
      </c>
      <c r="S1146" s="117">
        <f t="shared" si="198"/>
        <v>0</v>
      </c>
      <c r="T1146" s="118">
        <f t="shared" si="199"/>
        <v>0</v>
      </c>
      <c r="U1146" s="120"/>
      <c r="V1146" s="88"/>
    </row>
    <row r="1147" spans="1:22" s="113" customFormat="1" ht="30" hidden="1" customHeight="1">
      <c r="A1147" s="128">
        <f>'CONSTRUCTION COST ESTIMATE'!A1147</f>
        <v>0</v>
      </c>
      <c r="B1147" s="246">
        <f>'CONSTRUCTION COST ESTIMATE'!B1147</f>
        <v>630.04999999999995</v>
      </c>
      <c r="C1147" s="131" t="str">
        <f>'CONSTRUCTION COST ESTIMATE'!C1147</f>
        <v>PVC SDR 35 SANITARY SEWER PIPE (36 INCH)</v>
      </c>
      <c r="D1147" s="130">
        <f>'CONSTRUCTION COST ESTIMATE'!BA1147</f>
        <v>0</v>
      </c>
      <c r="E1147" s="114">
        <f>'CONSTRUCTION COST ESTIMATE'!BC1147</f>
        <v>0</v>
      </c>
      <c r="F1147" s="129" t="str">
        <f>'CONSTRUCTION COST ESTIMATE'!BB1147</f>
        <v>LF</v>
      </c>
      <c r="G1147" s="115"/>
      <c r="H1147" s="116">
        <f t="shared" si="192"/>
        <v>0</v>
      </c>
      <c r="I1147" s="115"/>
      <c r="J1147" s="116">
        <f t="shared" si="193"/>
        <v>0</v>
      </c>
      <c r="K1147" s="115"/>
      <c r="L1147" s="116">
        <f t="shared" si="194"/>
        <v>0</v>
      </c>
      <c r="M1147" s="115"/>
      <c r="N1147" s="116">
        <f t="shared" si="195"/>
        <v>0</v>
      </c>
      <c r="O1147" s="115"/>
      <c r="P1147" s="116">
        <f t="shared" si="196"/>
        <v>0</v>
      </c>
      <c r="Q1147" s="115"/>
      <c r="R1147" s="116">
        <f t="shared" si="197"/>
        <v>0</v>
      </c>
      <c r="S1147" s="117">
        <f t="shared" si="198"/>
        <v>0</v>
      </c>
      <c r="T1147" s="118">
        <f t="shared" si="199"/>
        <v>0</v>
      </c>
      <c r="U1147" s="120"/>
      <c r="V1147" s="88"/>
    </row>
    <row r="1148" spans="1:22" s="113" customFormat="1" ht="30" hidden="1" customHeight="1">
      <c r="A1148" s="128">
        <f>'CONSTRUCTION COST ESTIMATE'!A1148</f>
        <v>0</v>
      </c>
      <c r="B1148" s="246">
        <f>'CONSTRUCTION COST ESTIMATE'!B1148</f>
        <v>630.05999999999995</v>
      </c>
      <c r="C1148" s="131" t="str">
        <f>'CONSTRUCTION COST ESTIMATE'!C1148</f>
        <v>SANITARY SEWER PIPE ABANDONMENT (4 INCH)</v>
      </c>
      <c r="D1148" s="130">
        <f>'CONSTRUCTION COST ESTIMATE'!BA1148</f>
        <v>0</v>
      </c>
      <c r="E1148" s="114">
        <f>'CONSTRUCTION COST ESTIMATE'!BC1148</f>
        <v>0</v>
      </c>
      <c r="F1148" s="129" t="str">
        <f>'CONSTRUCTION COST ESTIMATE'!BB1148</f>
        <v>LF</v>
      </c>
      <c r="G1148" s="115"/>
      <c r="H1148" s="116">
        <f t="shared" si="192"/>
        <v>0</v>
      </c>
      <c r="I1148" s="115"/>
      <c r="J1148" s="116">
        <f t="shared" si="193"/>
        <v>0</v>
      </c>
      <c r="K1148" s="115"/>
      <c r="L1148" s="116">
        <f t="shared" si="194"/>
        <v>0</v>
      </c>
      <c r="M1148" s="115"/>
      <c r="N1148" s="116">
        <f t="shared" si="195"/>
        <v>0</v>
      </c>
      <c r="O1148" s="115"/>
      <c r="P1148" s="116">
        <f t="shared" si="196"/>
        <v>0</v>
      </c>
      <c r="Q1148" s="115"/>
      <c r="R1148" s="116">
        <f t="shared" si="197"/>
        <v>0</v>
      </c>
      <c r="S1148" s="117">
        <f t="shared" si="198"/>
        <v>0</v>
      </c>
      <c r="T1148" s="118">
        <f t="shared" si="199"/>
        <v>0</v>
      </c>
      <c r="U1148" s="120"/>
      <c r="V1148" s="88"/>
    </row>
    <row r="1149" spans="1:22" s="113" customFormat="1" ht="30" hidden="1" customHeight="1">
      <c r="A1149" s="128">
        <f>'CONSTRUCTION COST ESTIMATE'!A1149</f>
        <v>0</v>
      </c>
      <c r="B1149" s="246">
        <f>'CONSTRUCTION COST ESTIMATE'!B1149</f>
        <v>630.06100000000004</v>
      </c>
      <c r="C1149" s="131" t="str">
        <f>'CONSTRUCTION COST ESTIMATE'!C1149</f>
        <v>SANITARY SEWER PIPE ABANDONMENT (6 INCH)</v>
      </c>
      <c r="D1149" s="130">
        <f>'CONSTRUCTION COST ESTIMATE'!BA1149</f>
        <v>0</v>
      </c>
      <c r="E1149" s="114">
        <f>'CONSTRUCTION COST ESTIMATE'!BC1149</f>
        <v>0</v>
      </c>
      <c r="F1149" s="129" t="str">
        <f>'CONSTRUCTION COST ESTIMATE'!BB1149</f>
        <v>LF</v>
      </c>
      <c r="G1149" s="115"/>
      <c r="H1149" s="116">
        <f t="shared" si="192"/>
        <v>0</v>
      </c>
      <c r="I1149" s="115"/>
      <c r="J1149" s="116">
        <f t="shared" si="193"/>
        <v>0</v>
      </c>
      <c r="K1149" s="115"/>
      <c r="L1149" s="116">
        <f t="shared" si="194"/>
        <v>0</v>
      </c>
      <c r="M1149" s="115"/>
      <c r="N1149" s="116">
        <f t="shared" si="195"/>
        <v>0</v>
      </c>
      <c r="O1149" s="115"/>
      <c r="P1149" s="116">
        <f t="shared" si="196"/>
        <v>0</v>
      </c>
      <c r="Q1149" s="115"/>
      <c r="R1149" s="116">
        <f t="shared" si="197"/>
        <v>0</v>
      </c>
      <c r="S1149" s="117">
        <f t="shared" si="198"/>
        <v>0</v>
      </c>
      <c r="T1149" s="118">
        <f t="shared" si="199"/>
        <v>0</v>
      </c>
      <c r="U1149" s="120"/>
      <c r="V1149" s="88"/>
    </row>
    <row r="1150" spans="1:22" s="113" customFormat="1" ht="30" hidden="1" customHeight="1">
      <c r="A1150" s="128">
        <f>'CONSTRUCTION COST ESTIMATE'!A1150</f>
        <v>0</v>
      </c>
      <c r="B1150" s="246">
        <f>'CONSTRUCTION COST ESTIMATE'!B1150</f>
        <v>630.06200000000001</v>
      </c>
      <c r="C1150" s="131" t="str">
        <f>'CONSTRUCTION COST ESTIMATE'!C1150</f>
        <v>SANITARY SEWER PIPE ABANDONMENT (8 INCH)</v>
      </c>
      <c r="D1150" s="130">
        <f>'CONSTRUCTION COST ESTIMATE'!BA1150</f>
        <v>0</v>
      </c>
      <c r="E1150" s="114">
        <f>'CONSTRUCTION COST ESTIMATE'!BC1150</f>
        <v>0</v>
      </c>
      <c r="F1150" s="129" t="str">
        <f>'CONSTRUCTION COST ESTIMATE'!BB1150</f>
        <v>LF</v>
      </c>
      <c r="G1150" s="115"/>
      <c r="H1150" s="116">
        <f t="shared" si="192"/>
        <v>0</v>
      </c>
      <c r="I1150" s="115"/>
      <c r="J1150" s="116">
        <f t="shared" si="193"/>
        <v>0</v>
      </c>
      <c r="K1150" s="115"/>
      <c r="L1150" s="116">
        <f t="shared" si="194"/>
        <v>0</v>
      </c>
      <c r="M1150" s="115"/>
      <c r="N1150" s="116">
        <f t="shared" si="195"/>
        <v>0</v>
      </c>
      <c r="O1150" s="115"/>
      <c r="P1150" s="116">
        <f t="shared" si="196"/>
        <v>0</v>
      </c>
      <c r="Q1150" s="115"/>
      <c r="R1150" s="116">
        <f t="shared" si="197"/>
        <v>0</v>
      </c>
      <c r="S1150" s="117">
        <f t="shared" si="198"/>
        <v>0</v>
      </c>
      <c r="T1150" s="118">
        <f t="shared" si="199"/>
        <v>0</v>
      </c>
      <c r="U1150" s="120"/>
      <c r="V1150" s="88"/>
    </row>
    <row r="1151" spans="1:22" s="113" customFormat="1" ht="30" hidden="1" customHeight="1">
      <c r="A1151" s="128">
        <f>'CONSTRUCTION COST ESTIMATE'!A1151</f>
        <v>0</v>
      </c>
      <c r="B1151" s="246">
        <f>'CONSTRUCTION COST ESTIMATE'!B1151</f>
        <v>630.06299999999999</v>
      </c>
      <c r="C1151" s="131" t="str">
        <f>'CONSTRUCTION COST ESTIMATE'!C1151</f>
        <v>SANITARY SEWER PIPE ABANDONMENT (10 INCH)</v>
      </c>
      <c r="D1151" s="130">
        <f>'CONSTRUCTION COST ESTIMATE'!BA1151</f>
        <v>0</v>
      </c>
      <c r="E1151" s="114">
        <f>'CONSTRUCTION COST ESTIMATE'!BC1151</f>
        <v>0</v>
      </c>
      <c r="F1151" s="129" t="str">
        <f>'CONSTRUCTION COST ESTIMATE'!BB1151</f>
        <v>LF</v>
      </c>
      <c r="G1151" s="115"/>
      <c r="H1151" s="116">
        <f t="shared" si="192"/>
        <v>0</v>
      </c>
      <c r="I1151" s="115"/>
      <c r="J1151" s="116">
        <f t="shared" si="193"/>
        <v>0</v>
      </c>
      <c r="K1151" s="115"/>
      <c r="L1151" s="116">
        <f t="shared" si="194"/>
        <v>0</v>
      </c>
      <c r="M1151" s="115"/>
      <c r="N1151" s="116">
        <f t="shared" si="195"/>
        <v>0</v>
      </c>
      <c r="O1151" s="115"/>
      <c r="P1151" s="116">
        <f t="shared" si="196"/>
        <v>0</v>
      </c>
      <c r="Q1151" s="115"/>
      <c r="R1151" s="116">
        <f t="shared" si="197"/>
        <v>0</v>
      </c>
      <c r="S1151" s="117">
        <f t="shared" si="198"/>
        <v>0</v>
      </c>
      <c r="T1151" s="118">
        <f t="shared" si="199"/>
        <v>0</v>
      </c>
      <c r="U1151" s="120"/>
      <c r="V1151" s="88"/>
    </row>
    <row r="1152" spans="1:22" s="113" customFormat="1" ht="30" hidden="1" customHeight="1">
      <c r="A1152" s="128">
        <f>'CONSTRUCTION COST ESTIMATE'!A1152</f>
        <v>0</v>
      </c>
      <c r="B1152" s="246">
        <f>'CONSTRUCTION COST ESTIMATE'!B1152</f>
        <v>630.06399999999996</v>
      </c>
      <c r="C1152" s="131" t="str">
        <f>'CONSTRUCTION COST ESTIMATE'!C1152</f>
        <v>SANITARY SEWER PIPE ABANDONMENT (12 INCH)</v>
      </c>
      <c r="D1152" s="130">
        <f>'CONSTRUCTION COST ESTIMATE'!BA1152</f>
        <v>0</v>
      </c>
      <c r="E1152" s="114">
        <f>'CONSTRUCTION COST ESTIMATE'!BC1152</f>
        <v>0</v>
      </c>
      <c r="F1152" s="129" t="str">
        <f>'CONSTRUCTION COST ESTIMATE'!BB1152</f>
        <v>LF</v>
      </c>
      <c r="G1152" s="115"/>
      <c r="H1152" s="116">
        <f t="shared" si="192"/>
        <v>0</v>
      </c>
      <c r="I1152" s="115"/>
      <c r="J1152" s="116">
        <f t="shared" si="193"/>
        <v>0</v>
      </c>
      <c r="K1152" s="115"/>
      <c r="L1152" s="116">
        <f t="shared" si="194"/>
        <v>0</v>
      </c>
      <c r="M1152" s="115"/>
      <c r="N1152" s="116">
        <f t="shared" si="195"/>
        <v>0</v>
      </c>
      <c r="O1152" s="115"/>
      <c r="P1152" s="116">
        <f t="shared" si="196"/>
        <v>0</v>
      </c>
      <c r="Q1152" s="115"/>
      <c r="R1152" s="116">
        <f t="shared" si="197"/>
        <v>0</v>
      </c>
      <c r="S1152" s="117">
        <f t="shared" si="198"/>
        <v>0</v>
      </c>
      <c r="T1152" s="118">
        <f t="shared" si="199"/>
        <v>0</v>
      </c>
      <c r="U1152" s="120"/>
      <c r="V1152" s="88"/>
    </row>
    <row r="1153" spans="1:22" s="113" customFormat="1" ht="30" hidden="1" customHeight="1">
      <c r="A1153" s="128">
        <f>'CONSTRUCTION COST ESTIMATE'!A1153</f>
        <v>0</v>
      </c>
      <c r="B1153" s="246">
        <f>'CONSTRUCTION COST ESTIMATE'!B1153</f>
        <v>630.06500000000005</v>
      </c>
      <c r="C1153" s="131" t="str">
        <f>'CONSTRUCTION COST ESTIMATE'!C1153</f>
        <v>SANITARY SEWER PIPE ABANDONMENT (15 INCH)</v>
      </c>
      <c r="D1153" s="130">
        <f>'CONSTRUCTION COST ESTIMATE'!BA1153</f>
        <v>0</v>
      </c>
      <c r="E1153" s="114">
        <f>'CONSTRUCTION COST ESTIMATE'!BC1153</f>
        <v>0</v>
      </c>
      <c r="F1153" s="129" t="str">
        <f>'CONSTRUCTION COST ESTIMATE'!BB1153</f>
        <v>LF</v>
      </c>
      <c r="G1153" s="115"/>
      <c r="H1153" s="116">
        <f t="shared" si="192"/>
        <v>0</v>
      </c>
      <c r="I1153" s="115"/>
      <c r="J1153" s="116">
        <f t="shared" si="193"/>
        <v>0</v>
      </c>
      <c r="K1153" s="115"/>
      <c r="L1153" s="116">
        <f t="shared" si="194"/>
        <v>0</v>
      </c>
      <c r="M1153" s="115"/>
      <c r="N1153" s="116">
        <f t="shared" si="195"/>
        <v>0</v>
      </c>
      <c r="O1153" s="115"/>
      <c r="P1153" s="116">
        <f t="shared" si="196"/>
        <v>0</v>
      </c>
      <c r="Q1153" s="115"/>
      <c r="R1153" s="116">
        <f t="shared" si="197"/>
        <v>0</v>
      </c>
      <c r="S1153" s="117">
        <f t="shared" si="198"/>
        <v>0</v>
      </c>
      <c r="T1153" s="118">
        <f t="shared" si="199"/>
        <v>0</v>
      </c>
      <c r="U1153" s="120"/>
      <c r="V1153" s="88"/>
    </row>
    <row r="1154" spans="1:22" s="113" customFormat="1" ht="30" hidden="1" customHeight="1">
      <c r="A1154" s="128">
        <f>'CONSTRUCTION COST ESTIMATE'!A1154</f>
        <v>0</v>
      </c>
      <c r="B1154" s="246">
        <f>'CONSTRUCTION COST ESTIMATE'!B1154</f>
        <v>630.06600000000003</v>
      </c>
      <c r="C1154" s="131" t="str">
        <f>'CONSTRUCTION COST ESTIMATE'!C1154</f>
        <v>SANITARY SEWER PIPE ABANDONMENT (18 INCH)</v>
      </c>
      <c r="D1154" s="130">
        <f>'CONSTRUCTION COST ESTIMATE'!BA1154</f>
        <v>0</v>
      </c>
      <c r="E1154" s="114">
        <f>'CONSTRUCTION COST ESTIMATE'!BC1154</f>
        <v>0</v>
      </c>
      <c r="F1154" s="129" t="str">
        <f>'CONSTRUCTION COST ESTIMATE'!BB1154</f>
        <v>LF</v>
      </c>
      <c r="G1154" s="115"/>
      <c r="H1154" s="116">
        <f t="shared" si="192"/>
        <v>0</v>
      </c>
      <c r="I1154" s="115"/>
      <c r="J1154" s="116">
        <f t="shared" si="193"/>
        <v>0</v>
      </c>
      <c r="K1154" s="115"/>
      <c r="L1154" s="116">
        <f t="shared" si="194"/>
        <v>0</v>
      </c>
      <c r="M1154" s="115"/>
      <c r="N1154" s="116">
        <f t="shared" si="195"/>
        <v>0</v>
      </c>
      <c r="O1154" s="115"/>
      <c r="P1154" s="116">
        <f t="shared" si="196"/>
        <v>0</v>
      </c>
      <c r="Q1154" s="115"/>
      <c r="R1154" s="116">
        <f t="shared" si="197"/>
        <v>0</v>
      </c>
      <c r="S1154" s="117">
        <f t="shared" si="198"/>
        <v>0</v>
      </c>
      <c r="T1154" s="118">
        <f t="shared" si="199"/>
        <v>0</v>
      </c>
      <c r="U1154" s="120"/>
      <c r="V1154" s="88"/>
    </row>
    <row r="1155" spans="1:22" s="113" customFormat="1" ht="30" hidden="1" customHeight="1">
      <c r="A1155" s="128">
        <f>'CONSTRUCTION COST ESTIMATE'!A1155</f>
        <v>0</v>
      </c>
      <c r="B1155" s="246">
        <f>'CONSTRUCTION COST ESTIMATE'!B1155</f>
        <v>630.06700000000001</v>
      </c>
      <c r="C1155" s="131" t="str">
        <f>'CONSTRUCTION COST ESTIMATE'!C1155</f>
        <v>SANITARY SEWER PIPE ABANDONMENT (21 INCH)</v>
      </c>
      <c r="D1155" s="130">
        <f>'CONSTRUCTION COST ESTIMATE'!BA1155</f>
        <v>0</v>
      </c>
      <c r="E1155" s="114">
        <f>'CONSTRUCTION COST ESTIMATE'!BC1155</f>
        <v>0</v>
      </c>
      <c r="F1155" s="129" t="str">
        <f>'CONSTRUCTION COST ESTIMATE'!BB1155</f>
        <v>LF</v>
      </c>
      <c r="G1155" s="115"/>
      <c r="H1155" s="116">
        <f t="shared" si="192"/>
        <v>0</v>
      </c>
      <c r="I1155" s="115"/>
      <c r="J1155" s="116">
        <f t="shared" si="193"/>
        <v>0</v>
      </c>
      <c r="K1155" s="115"/>
      <c r="L1155" s="116">
        <f t="shared" si="194"/>
        <v>0</v>
      </c>
      <c r="M1155" s="115"/>
      <c r="N1155" s="116">
        <f t="shared" si="195"/>
        <v>0</v>
      </c>
      <c r="O1155" s="115"/>
      <c r="P1155" s="116">
        <f t="shared" si="196"/>
        <v>0</v>
      </c>
      <c r="Q1155" s="115"/>
      <c r="R1155" s="116">
        <f t="shared" si="197"/>
        <v>0</v>
      </c>
      <c r="S1155" s="117">
        <f t="shared" si="198"/>
        <v>0</v>
      </c>
      <c r="T1155" s="118">
        <f t="shared" si="199"/>
        <v>0</v>
      </c>
      <c r="U1155" s="120"/>
      <c r="V1155" s="88"/>
    </row>
    <row r="1156" spans="1:22" s="113" customFormat="1" ht="30" hidden="1" customHeight="1">
      <c r="A1156" s="128">
        <f>'CONSTRUCTION COST ESTIMATE'!A1156</f>
        <v>0</v>
      </c>
      <c r="B1156" s="246">
        <f>'CONSTRUCTION COST ESTIMATE'!B1156</f>
        <v>630.06799999999998</v>
      </c>
      <c r="C1156" s="131" t="str">
        <f>'CONSTRUCTION COST ESTIMATE'!C1156</f>
        <v>SANITARY SEWER PIPE ABANDONMENT (24 INCH)</v>
      </c>
      <c r="D1156" s="130">
        <f>'CONSTRUCTION COST ESTIMATE'!BA1156</f>
        <v>0</v>
      </c>
      <c r="E1156" s="114">
        <f>'CONSTRUCTION COST ESTIMATE'!BC1156</f>
        <v>0</v>
      </c>
      <c r="F1156" s="129" t="str">
        <f>'CONSTRUCTION COST ESTIMATE'!BB1156</f>
        <v>LF</v>
      </c>
      <c r="G1156" s="115"/>
      <c r="H1156" s="116">
        <f t="shared" si="192"/>
        <v>0</v>
      </c>
      <c r="I1156" s="115"/>
      <c r="J1156" s="116">
        <f t="shared" si="193"/>
        <v>0</v>
      </c>
      <c r="K1156" s="115"/>
      <c r="L1156" s="116">
        <f t="shared" si="194"/>
        <v>0</v>
      </c>
      <c r="M1156" s="115"/>
      <c r="N1156" s="116">
        <f t="shared" si="195"/>
        <v>0</v>
      </c>
      <c r="O1156" s="115"/>
      <c r="P1156" s="116">
        <f t="shared" si="196"/>
        <v>0</v>
      </c>
      <c r="Q1156" s="115"/>
      <c r="R1156" s="116">
        <f t="shared" si="197"/>
        <v>0</v>
      </c>
      <c r="S1156" s="117">
        <f t="shared" si="198"/>
        <v>0</v>
      </c>
      <c r="T1156" s="118">
        <f t="shared" si="199"/>
        <v>0</v>
      </c>
      <c r="U1156" s="120"/>
      <c r="V1156" s="88"/>
    </row>
    <row r="1157" spans="1:22" s="113" customFormat="1" ht="30" hidden="1" customHeight="1">
      <c r="A1157" s="128">
        <f>'CONSTRUCTION COST ESTIMATE'!A1157</f>
        <v>0</v>
      </c>
      <c r="B1157" s="246">
        <f>'CONSTRUCTION COST ESTIMATE'!B1157</f>
        <v>630.06899999999996</v>
      </c>
      <c r="C1157" s="131" t="str">
        <f>'CONSTRUCTION COST ESTIMATE'!C1157</f>
        <v>SANITARY SEWER PIPE ABANDONMENT (30 INCH)</v>
      </c>
      <c r="D1157" s="130">
        <f>'CONSTRUCTION COST ESTIMATE'!BA1157</f>
        <v>0</v>
      </c>
      <c r="E1157" s="114">
        <f>'CONSTRUCTION COST ESTIMATE'!BC1157</f>
        <v>0</v>
      </c>
      <c r="F1157" s="129" t="str">
        <f>'CONSTRUCTION COST ESTIMATE'!BB1157</f>
        <v>LF</v>
      </c>
      <c r="G1157" s="115"/>
      <c r="H1157" s="116">
        <f t="shared" si="192"/>
        <v>0</v>
      </c>
      <c r="I1157" s="115"/>
      <c r="J1157" s="116">
        <f t="shared" si="193"/>
        <v>0</v>
      </c>
      <c r="K1157" s="115"/>
      <c r="L1157" s="116">
        <f t="shared" si="194"/>
        <v>0</v>
      </c>
      <c r="M1157" s="115"/>
      <c r="N1157" s="116">
        <f t="shared" si="195"/>
        <v>0</v>
      </c>
      <c r="O1157" s="115"/>
      <c r="P1157" s="116">
        <f t="shared" si="196"/>
        <v>0</v>
      </c>
      <c r="Q1157" s="115"/>
      <c r="R1157" s="116">
        <f t="shared" si="197"/>
        <v>0</v>
      </c>
      <c r="S1157" s="117">
        <f t="shared" si="198"/>
        <v>0</v>
      </c>
      <c r="T1157" s="118">
        <f t="shared" si="199"/>
        <v>0</v>
      </c>
      <c r="U1157" s="120"/>
      <c r="V1157" s="88"/>
    </row>
    <row r="1158" spans="1:22" s="113" customFormat="1" ht="30" hidden="1" customHeight="1">
      <c r="A1158" s="128">
        <f>'CONSTRUCTION COST ESTIMATE'!A1158</f>
        <v>0</v>
      </c>
      <c r="B1158" s="246">
        <f>'CONSTRUCTION COST ESTIMATE'!B1158</f>
        <v>630.07000000000005</v>
      </c>
      <c r="C1158" s="131" t="str">
        <f>'CONSTRUCTION COST ESTIMATE'!C1158</f>
        <v>SANITARY SEWER PIPE ABANDONMENT (36 INCH)</v>
      </c>
      <c r="D1158" s="130">
        <f>'CONSTRUCTION COST ESTIMATE'!BA1158</f>
        <v>0</v>
      </c>
      <c r="E1158" s="114">
        <f>'CONSTRUCTION COST ESTIMATE'!BC1158</f>
        <v>0</v>
      </c>
      <c r="F1158" s="129" t="str">
        <f>'CONSTRUCTION COST ESTIMATE'!BB1158</f>
        <v>LF</v>
      </c>
      <c r="G1158" s="115"/>
      <c r="H1158" s="116">
        <f t="shared" si="192"/>
        <v>0</v>
      </c>
      <c r="I1158" s="115"/>
      <c r="J1158" s="116">
        <f t="shared" si="193"/>
        <v>0</v>
      </c>
      <c r="K1158" s="115"/>
      <c r="L1158" s="116">
        <f t="shared" si="194"/>
        <v>0</v>
      </c>
      <c r="M1158" s="115"/>
      <c r="N1158" s="116">
        <f t="shared" si="195"/>
        <v>0</v>
      </c>
      <c r="O1158" s="115"/>
      <c r="P1158" s="116">
        <f t="shared" si="196"/>
        <v>0</v>
      </c>
      <c r="Q1158" s="115"/>
      <c r="R1158" s="116">
        <f t="shared" si="197"/>
        <v>0</v>
      </c>
      <c r="S1158" s="117">
        <f t="shared" si="198"/>
        <v>0</v>
      </c>
      <c r="T1158" s="118">
        <f t="shared" si="199"/>
        <v>0</v>
      </c>
      <c r="U1158" s="120"/>
      <c r="V1158" s="88"/>
    </row>
    <row r="1159" spans="1:22" s="113" customFormat="1" ht="30" hidden="1" customHeight="1">
      <c r="A1159" s="128">
        <f>'CONSTRUCTION COST ESTIMATE'!A1159</f>
        <v>0</v>
      </c>
      <c r="B1159" s="246">
        <f>'CONSTRUCTION COST ESTIMATE'!B1159</f>
        <v>630.08000000000004</v>
      </c>
      <c r="C1159" s="131" t="str">
        <f>'CONSTRUCTION COST ESTIMATE'!C1159</f>
        <v>4 INCH C900 PVC SANITARY SEWER LATERAL</v>
      </c>
      <c r="D1159" s="130">
        <f>'CONSTRUCTION COST ESTIMATE'!BA1159</f>
        <v>0</v>
      </c>
      <c r="E1159" s="114">
        <f>'CONSTRUCTION COST ESTIMATE'!BC1159</f>
        <v>0</v>
      </c>
      <c r="F1159" s="129" t="str">
        <f>'CONSTRUCTION COST ESTIMATE'!BB1159</f>
        <v>LF</v>
      </c>
      <c r="G1159" s="115"/>
      <c r="H1159" s="116">
        <f t="shared" si="192"/>
        <v>0</v>
      </c>
      <c r="I1159" s="115"/>
      <c r="J1159" s="116">
        <f t="shared" si="193"/>
        <v>0</v>
      </c>
      <c r="K1159" s="115"/>
      <c r="L1159" s="116">
        <f t="shared" si="194"/>
        <v>0</v>
      </c>
      <c r="M1159" s="115"/>
      <c r="N1159" s="116">
        <f t="shared" si="195"/>
        <v>0</v>
      </c>
      <c r="O1159" s="115"/>
      <c r="P1159" s="116">
        <f t="shared" si="196"/>
        <v>0</v>
      </c>
      <c r="Q1159" s="115"/>
      <c r="R1159" s="116">
        <f t="shared" si="197"/>
        <v>0</v>
      </c>
      <c r="S1159" s="117">
        <f t="shared" si="198"/>
        <v>0</v>
      </c>
      <c r="T1159" s="118">
        <f t="shared" si="199"/>
        <v>0</v>
      </c>
      <c r="U1159" s="120"/>
      <c r="V1159" s="88"/>
    </row>
    <row r="1160" spans="1:22" s="113" customFormat="1" ht="30" hidden="1" customHeight="1">
      <c r="A1160" s="128">
        <f>'CONSTRUCTION COST ESTIMATE'!A1160</f>
        <v>0</v>
      </c>
      <c r="B1160" s="246">
        <f>'CONSTRUCTION COST ESTIMATE'!B1160</f>
        <v>630.08100000000002</v>
      </c>
      <c r="C1160" s="131" t="str">
        <f>'CONSTRUCTION COST ESTIMATE'!C1160</f>
        <v>C900 PVC SEWER LATERAL (6 INCH)</v>
      </c>
      <c r="D1160" s="130">
        <f>'CONSTRUCTION COST ESTIMATE'!BA1160</f>
        <v>0</v>
      </c>
      <c r="E1160" s="114">
        <f>'CONSTRUCTION COST ESTIMATE'!BC1160</f>
        <v>0</v>
      </c>
      <c r="F1160" s="129" t="str">
        <f>'CONSTRUCTION COST ESTIMATE'!BB1160</f>
        <v>LF</v>
      </c>
      <c r="G1160" s="115"/>
      <c r="H1160" s="116">
        <f t="shared" si="192"/>
        <v>0</v>
      </c>
      <c r="I1160" s="115"/>
      <c r="J1160" s="116">
        <f t="shared" si="193"/>
        <v>0</v>
      </c>
      <c r="K1160" s="115"/>
      <c r="L1160" s="116">
        <f t="shared" si="194"/>
        <v>0</v>
      </c>
      <c r="M1160" s="115"/>
      <c r="N1160" s="116">
        <f t="shared" si="195"/>
        <v>0</v>
      </c>
      <c r="O1160" s="115"/>
      <c r="P1160" s="116">
        <f t="shared" si="196"/>
        <v>0</v>
      </c>
      <c r="Q1160" s="115"/>
      <c r="R1160" s="116">
        <f t="shared" si="197"/>
        <v>0</v>
      </c>
      <c r="S1160" s="117">
        <f t="shared" si="198"/>
        <v>0</v>
      </c>
      <c r="T1160" s="118">
        <f t="shared" si="199"/>
        <v>0</v>
      </c>
      <c r="U1160" s="120"/>
      <c r="V1160" s="88"/>
    </row>
    <row r="1161" spans="1:22" s="113" customFormat="1" ht="30" hidden="1" customHeight="1">
      <c r="A1161" s="128">
        <f>'CONSTRUCTION COST ESTIMATE'!A1161</f>
        <v>0</v>
      </c>
      <c r="B1161" s="246">
        <f>'CONSTRUCTION COST ESTIMATE'!B1161</f>
        <v>630.08199999999999</v>
      </c>
      <c r="C1161" s="131" t="str">
        <f>'CONSTRUCTION COST ESTIMATE'!C1161</f>
        <v>C900 PVC SEWER LATERAL (8 INCH)</v>
      </c>
      <c r="D1161" s="130">
        <f>'CONSTRUCTION COST ESTIMATE'!BA1161</f>
        <v>0</v>
      </c>
      <c r="E1161" s="114">
        <f>'CONSTRUCTION COST ESTIMATE'!BC1161</f>
        <v>0</v>
      </c>
      <c r="F1161" s="129" t="str">
        <f>'CONSTRUCTION COST ESTIMATE'!BB1161</f>
        <v>LF</v>
      </c>
      <c r="G1161" s="115"/>
      <c r="H1161" s="116">
        <f t="shared" si="192"/>
        <v>0</v>
      </c>
      <c r="I1161" s="115"/>
      <c r="J1161" s="116">
        <f t="shared" si="193"/>
        <v>0</v>
      </c>
      <c r="K1161" s="115"/>
      <c r="L1161" s="116">
        <f t="shared" si="194"/>
        <v>0</v>
      </c>
      <c r="M1161" s="115"/>
      <c r="N1161" s="116">
        <f t="shared" si="195"/>
        <v>0</v>
      </c>
      <c r="O1161" s="115"/>
      <c r="P1161" s="116">
        <f t="shared" si="196"/>
        <v>0</v>
      </c>
      <c r="Q1161" s="115"/>
      <c r="R1161" s="116">
        <f t="shared" si="197"/>
        <v>0</v>
      </c>
      <c r="S1161" s="117">
        <f t="shared" si="198"/>
        <v>0</v>
      </c>
      <c r="T1161" s="118">
        <f t="shared" si="199"/>
        <v>0</v>
      </c>
      <c r="U1161" s="120"/>
      <c r="V1161" s="88"/>
    </row>
    <row r="1162" spans="1:22" s="113" customFormat="1" ht="30" hidden="1" customHeight="1">
      <c r="A1162" s="128">
        <f>'CONSTRUCTION COST ESTIMATE'!A1162</f>
        <v>0</v>
      </c>
      <c r="B1162" s="246">
        <f>'CONSTRUCTION COST ESTIMATE'!B1162</f>
        <v>630.08299999999997</v>
      </c>
      <c r="C1162" s="131" t="str">
        <f>'CONSTRUCTION COST ESTIMATE'!C1162</f>
        <v>C900 PVC SEWER LATERAL (10 INCH)</v>
      </c>
      <c r="D1162" s="130">
        <f>'CONSTRUCTION COST ESTIMATE'!BA1162</f>
        <v>0</v>
      </c>
      <c r="E1162" s="114">
        <f>'CONSTRUCTION COST ESTIMATE'!BC1162</f>
        <v>0</v>
      </c>
      <c r="F1162" s="129" t="str">
        <f>'CONSTRUCTION COST ESTIMATE'!BB1162</f>
        <v>LF</v>
      </c>
      <c r="G1162" s="115"/>
      <c r="H1162" s="116">
        <f t="shared" si="192"/>
        <v>0</v>
      </c>
      <c r="I1162" s="115"/>
      <c r="J1162" s="116">
        <f t="shared" si="193"/>
        <v>0</v>
      </c>
      <c r="K1162" s="115"/>
      <c r="L1162" s="116">
        <f t="shared" si="194"/>
        <v>0</v>
      </c>
      <c r="M1162" s="115"/>
      <c r="N1162" s="116">
        <f t="shared" si="195"/>
        <v>0</v>
      </c>
      <c r="O1162" s="115"/>
      <c r="P1162" s="116">
        <f t="shared" si="196"/>
        <v>0</v>
      </c>
      <c r="Q1162" s="115"/>
      <c r="R1162" s="116">
        <f t="shared" si="197"/>
        <v>0</v>
      </c>
      <c r="S1162" s="117">
        <f t="shared" si="198"/>
        <v>0</v>
      </c>
      <c r="T1162" s="118">
        <f t="shared" si="199"/>
        <v>0</v>
      </c>
      <c r="U1162" s="120"/>
      <c r="V1162" s="88"/>
    </row>
    <row r="1163" spans="1:22" s="113" customFormat="1" ht="30" hidden="1" customHeight="1">
      <c r="A1163" s="128">
        <f>'CONSTRUCTION COST ESTIMATE'!A1163</f>
        <v>0</v>
      </c>
      <c r="B1163" s="246">
        <f>'CONSTRUCTION COST ESTIMATE'!B1163</f>
        <v>630.08399999999995</v>
      </c>
      <c r="C1163" s="131" t="str">
        <f>'CONSTRUCTION COST ESTIMATE'!C1163</f>
        <v>C900 PVC SEWER LATERAL (12 INCH)</v>
      </c>
      <c r="D1163" s="130">
        <f>'CONSTRUCTION COST ESTIMATE'!BA1163</f>
        <v>0</v>
      </c>
      <c r="E1163" s="114">
        <f>'CONSTRUCTION COST ESTIMATE'!BC1163</f>
        <v>0</v>
      </c>
      <c r="F1163" s="129" t="str">
        <f>'CONSTRUCTION COST ESTIMATE'!BB1163</f>
        <v>LF</v>
      </c>
      <c r="G1163" s="115"/>
      <c r="H1163" s="116">
        <f t="shared" si="192"/>
        <v>0</v>
      </c>
      <c r="I1163" s="115"/>
      <c r="J1163" s="116">
        <f t="shared" si="193"/>
        <v>0</v>
      </c>
      <c r="K1163" s="115"/>
      <c r="L1163" s="116">
        <f t="shared" si="194"/>
        <v>0</v>
      </c>
      <c r="M1163" s="115"/>
      <c r="N1163" s="116">
        <f t="shared" si="195"/>
        <v>0</v>
      </c>
      <c r="O1163" s="115"/>
      <c r="P1163" s="116">
        <f t="shared" si="196"/>
        <v>0</v>
      </c>
      <c r="Q1163" s="115"/>
      <c r="R1163" s="116">
        <f t="shared" si="197"/>
        <v>0</v>
      </c>
      <c r="S1163" s="117">
        <f t="shared" si="198"/>
        <v>0</v>
      </c>
      <c r="T1163" s="118">
        <f t="shared" si="199"/>
        <v>0</v>
      </c>
      <c r="U1163" s="120"/>
      <c r="V1163" s="88"/>
    </row>
    <row r="1164" spans="1:22" s="113" customFormat="1" ht="30" hidden="1" customHeight="1">
      <c r="A1164" s="128">
        <f>'CONSTRUCTION COST ESTIMATE'!A1164</f>
        <v>0</v>
      </c>
      <c r="B1164" s="246">
        <f>'CONSTRUCTION COST ESTIMATE'!B1164</f>
        <v>630.08500000000004</v>
      </c>
      <c r="C1164" s="131" t="str">
        <f>'CONSTRUCTION COST ESTIMATE'!C1164</f>
        <v>C900 PVC SEWER LATERAL (15 INCH)</v>
      </c>
      <c r="D1164" s="130">
        <f>'CONSTRUCTION COST ESTIMATE'!BA1164</f>
        <v>0</v>
      </c>
      <c r="E1164" s="114">
        <f>'CONSTRUCTION COST ESTIMATE'!BC1164</f>
        <v>0</v>
      </c>
      <c r="F1164" s="129" t="str">
        <f>'CONSTRUCTION COST ESTIMATE'!BB1164</f>
        <v>LF</v>
      </c>
      <c r="G1164" s="115"/>
      <c r="H1164" s="116">
        <f t="shared" si="192"/>
        <v>0</v>
      </c>
      <c r="I1164" s="115"/>
      <c r="J1164" s="116">
        <f t="shared" si="193"/>
        <v>0</v>
      </c>
      <c r="K1164" s="115"/>
      <c r="L1164" s="116">
        <f t="shared" si="194"/>
        <v>0</v>
      </c>
      <c r="M1164" s="115"/>
      <c r="N1164" s="116">
        <f t="shared" si="195"/>
        <v>0</v>
      </c>
      <c r="O1164" s="115"/>
      <c r="P1164" s="116">
        <f t="shared" si="196"/>
        <v>0</v>
      </c>
      <c r="Q1164" s="115"/>
      <c r="R1164" s="116">
        <f t="shared" si="197"/>
        <v>0</v>
      </c>
      <c r="S1164" s="117">
        <f t="shared" si="198"/>
        <v>0</v>
      </c>
      <c r="T1164" s="118">
        <f t="shared" si="199"/>
        <v>0</v>
      </c>
      <c r="U1164" s="120"/>
      <c r="V1164" s="88"/>
    </row>
    <row r="1165" spans="1:22" s="113" customFormat="1" ht="30" hidden="1" customHeight="1">
      <c r="A1165" s="128">
        <f>'CONSTRUCTION COST ESTIMATE'!A1165</f>
        <v>0</v>
      </c>
      <c r="B1165" s="246">
        <f>'CONSTRUCTION COST ESTIMATE'!B1165</f>
        <v>630.08600000000001</v>
      </c>
      <c r="C1165" s="131" t="str">
        <f>'CONSTRUCTION COST ESTIMATE'!C1165</f>
        <v>C900 PVC SEWER LATERAL (18 INCH)</v>
      </c>
      <c r="D1165" s="130">
        <f>'CONSTRUCTION COST ESTIMATE'!BA1165</f>
        <v>0</v>
      </c>
      <c r="E1165" s="114">
        <f>'CONSTRUCTION COST ESTIMATE'!BC1165</f>
        <v>0</v>
      </c>
      <c r="F1165" s="129" t="str">
        <f>'CONSTRUCTION COST ESTIMATE'!BB1165</f>
        <v>LF</v>
      </c>
      <c r="G1165" s="115"/>
      <c r="H1165" s="116">
        <f t="shared" si="192"/>
        <v>0</v>
      </c>
      <c r="I1165" s="115"/>
      <c r="J1165" s="116">
        <f t="shared" si="193"/>
        <v>0</v>
      </c>
      <c r="K1165" s="115"/>
      <c r="L1165" s="116">
        <f t="shared" si="194"/>
        <v>0</v>
      </c>
      <c r="M1165" s="115"/>
      <c r="N1165" s="116">
        <f t="shared" si="195"/>
        <v>0</v>
      </c>
      <c r="O1165" s="115"/>
      <c r="P1165" s="116">
        <f t="shared" si="196"/>
        <v>0</v>
      </c>
      <c r="Q1165" s="115"/>
      <c r="R1165" s="116">
        <f t="shared" si="197"/>
        <v>0</v>
      </c>
      <c r="S1165" s="117">
        <f t="shared" si="198"/>
        <v>0</v>
      </c>
      <c r="T1165" s="118">
        <f t="shared" si="199"/>
        <v>0</v>
      </c>
      <c r="U1165" s="120"/>
      <c r="V1165" s="88"/>
    </row>
    <row r="1166" spans="1:22" s="113" customFormat="1" ht="30" hidden="1" customHeight="1">
      <c r="A1166" s="128">
        <f>'CONSTRUCTION COST ESTIMATE'!A1166</f>
        <v>0</v>
      </c>
      <c r="B1166" s="246">
        <f>'CONSTRUCTION COST ESTIMATE'!B1166</f>
        <v>630.08699999999999</v>
      </c>
      <c r="C1166" s="131" t="str">
        <f>'CONSTRUCTION COST ESTIMATE'!C1166</f>
        <v>C900 PVC SEWER LATERAL (21 INCH)</v>
      </c>
      <c r="D1166" s="130">
        <f>'CONSTRUCTION COST ESTIMATE'!BA1166</f>
        <v>0</v>
      </c>
      <c r="E1166" s="114">
        <f>'CONSTRUCTION COST ESTIMATE'!BC1166</f>
        <v>0</v>
      </c>
      <c r="F1166" s="129" t="str">
        <f>'CONSTRUCTION COST ESTIMATE'!BB1166</f>
        <v>LF</v>
      </c>
      <c r="G1166" s="115"/>
      <c r="H1166" s="116">
        <f t="shared" si="192"/>
        <v>0</v>
      </c>
      <c r="I1166" s="115"/>
      <c r="J1166" s="116">
        <f t="shared" si="193"/>
        <v>0</v>
      </c>
      <c r="K1166" s="115"/>
      <c r="L1166" s="116">
        <f t="shared" si="194"/>
        <v>0</v>
      </c>
      <c r="M1166" s="115"/>
      <c r="N1166" s="116">
        <f t="shared" si="195"/>
        <v>0</v>
      </c>
      <c r="O1166" s="115"/>
      <c r="P1166" s="116">
        <f t="shared" si="196"/>
        <v>0</v>
      </c>
      <c r="Q1166" s="115"/>
      <c r="R1166" s="116">
        <f t="shared" si="197"/>
        <v>0</v>
      </c>
      <c r="S1166" s="117">
        <f t="shared" si="198"/>
        <v>0</v>
      </c>
      <c r="T1166" s="118">
        <f t="shared" si="199"/>
        <v>0</v>
      </c>
      <c r="U1166" s="120"/>
      <c r="V1166" s="88"/>
    </row>
    <row r="1167" spans="1:22" s="113" customFormat="1" ht="30" hidden="1" customHeight="1">
      <c r="A1167" s="128">
        <f>'CONSTRUCTION COST ESTIMATE'!A1167</f>
        <v>0</v>
      </c>
      <c r="B1167" s="246">
        <f>'CONSTRUCTION COST ESTIMATE'!B1167</f>
        <v>630.08799999999997</v>
      </c>
      <c r="C1167" s="131" t="str">
        <f>'CONSTRUCTION COST ESTIMATE'!C1167</f>
        <v>C900 PVC SEWER LATERAL (24 INCH)</v>
      </c>
      <c r="D1167" s="130">
        <f>'CONSTRUCTION COST ESTIMATE'!BA1167</f>
        <v>0</v>
      </c>
      <c r="E1167" s="114">
        <f>'CONSTRUCTION COST ESTIMATE'!BC1167</f>
        <v>0</v>
      </c>
      <c r="F1167" s="129" t="str">
        <f>'CONSTRUCTION COST ESTIMATE'!BB1167</f>
        <v>LF</v>
      </c>
      <c r="G1167" s="115"/>
      <c r="H1167" s="116">
        <f t="shared" si="192"/>
        <v>0</v>
      </c>
      <c r="I1167" s="115"/>
      <c r="J1167" s="116">
        <f t="shared" si="193"/>
        <v>0</v>
      </c>
      <c r="K1167" s="115"/>
      <c r="L1167" s="116">
        <f t="shared" si="194"/>
        <v>0</v>
      </c>
      <c r="M1167" s="115"/>
      <c r="N1167" s="116">
        <f t="shared" si="195"/>
        <v>0</v>
      </c>
      <c r="O1167" s="115"/>
      <c r="P1167" s="116">
        <f t="shared" si="196"/>
        <v>0</v>
      </c>
      <c r="Q1167" s="115"/>
      <c r="R1167" s="116">
        <f t="shared" si="197"/>
        <v>0</v>
      </c>
      <c r="S1167" s="117">
        <f t="shared" si="198"/>
        <v>0</v>
      </c>
      <c r="T1167" s="118">
        <f t="shared" si="199"/>
        <v>0</v>
      </c>
      <c r="U1167" s="120"/>
      <c r="V1167" s="88"/>
    </row>
    <row r="1168" spans="1:22" s="113" customFormat="1" ht="30" hidden="1" customHeight="1">
      <c r="A1168" s="128">
        <f>'CONSTRUCTION COST ESTIMATE'!A1168</f>
        <v>0</v>
      </c>
      <c r="B1168" s="246">
        <f>'CONSTRUCTION COST ESTIMATE'!B1168</f>
        <v>630.08900000000006</v>
      </c>
      <c r="C1168" s="131" t="str">
        <f>'CONSTRUCTION COST ESTIMATE'!C1168</f>
        <v>C900 PVC SEWER LATERAL (30 INCH)</v>
      </c>
      <c r="D1168" s="130">
        <f>'CONSTRUCTION COST ESTIMATE'!BA1168</f>
        <v>0</v>
      </c>
      <c r="E1168" s="114">
        <f>'CONSTRUCTION COST ESTIMATE'!BC1168</f>
        <v>0</v>
      </c>
      <c r="F1168" s="129" t="str">
        <f>'CONSTRUCTION COST ESTIMATE'!BB1168</f>
        <v>LF</v>
      </c>
      <c r="G1168" s="115"/>
      <c r="H1168" s="116">
        <f t="shared" si="192"/>
        <v>0</v>
      </c>
      <c r="I1168" s="115"/>
      <c r="J1168" s="116">
        <f t="shared" si="193"/>
        <v>0</v>
      </c>
      <c r="K1168" s="115"/>
      <c r="L1168" s="116">
        <f t="shared" si="194"/>
        <v>0</v>
      </c>
      <c r="M1168" s="115"/>
      <c r="N1168" s="116">
        <f t="shared" si="195"/>
        <v>0</v>
      </c>
      <c r="O1168" s="115"/>
      <c r="P1168" s="116">
        <f t="shared" si="196"/>
        <v>0</v>
      </c>
      <c r="Q1168" s="115"/>
      <c r="R1168" s="116">
        <f t="shared" si="197"/>
        <v>0</v>
      </c>
      <c r="S1168" s="117">
        <f t="shared" si="198"/>
        <v>0</v>
      </c>
      <c r="T1168" s="118">
        <f t="shared" si="199"/>
        <v>0</v>
      </c>
      <c r="U1168" s="120"/>
      <c r="V1168" s="88"/>
    </row>
    <row r="1169" spans="1:22" s="113" customFormat="1" ht="30" hidden="1" customHeight="1">
      <c r="A1169" s="128">
        <f>'CONSTRUCTION COST ESTIMATE'!A1169</f>
        <v>0</v>
      </c>
      <c r="B1169" s="246">
        <f>'CONSTRUCTION COST ESTIMATE'!B1169</f>
        <v>630.09</v>
      </c>
      <c r="C1169" s="131" t="str">
        <f>'CONSTRUCTION COST ESTIMATE'!C1169</f>
        <v>C900 PVC SEWER LATERAL (36 INCH)</v>
      </c>
      <c r="D1169" s="130">
        <f>'CONSTRUCTION COST ESTIMATE'!BA1169</f>
        <v>0</v>
      </c>
      <c r="E1169" s="114">
        <f>'CONSTRUCTION COST ESTIMATE'!BC1169</f>
        <v>0</v>
      </c>
      <c r="F1169" s="129" t="str">
        <f>'CONSTRUCTION COST ESTIMATE'!BB1169</f>
        <v>LF</v>
      </c>
      <c r="G1169" s="115"/>
      <c r="H1169" s="116">
        <f t="shared" si="192"/>
        <v>0</v>
      </c>
      <c r="I1169" s="115"/>
      <c r="J1169" s="116">
        <f t="shared" si="193"/>
        <v>0</v>
      </c>
      <c r="K1169" s="115"/>
      <c r="L1169" s="116">
        <f t="shared" si="194"/>
        <v>0</v>
      </c>
      <c r="M1169" s="115"/>
      <c r="N1169" s="116">
        <f t="shared" si="195"/>
        <v>0</v>
      </c>
      <c r="O1169" s="115"/>
      <c r="P1169" s="116">
        <f t="shared" si="196"/>
        <v>0</v>
      </c>
      <c r="Q1169" s="115"/>
      <c r="R1169" s="116">
        <f t="shared" si="197"/>
        <v>0</v>
      </c>
      <c r="S1169" s="117">
        <f t="shared" si="198"/>
        <v>0</v>
      </c>
      <c r="T1169" s="118">
        <f t="shared" si="199"/>
        <v>0</v>
      </c>
      <c r="U1169" s="120"/>
      <c r="V1169" s="88"/>
    </row>
    <row r="1170" spans="1:22" s="113" customFormat="1" ht="30" hidden="1" customHeight="1">
      <c r="A1170" s="128">
        <f>'CONSTRUCTION COST ESTIMATE'!A1170</f>
        <v>0</v>
      </c>
      <c r="B1170" s="246">
        <f>'CONSTRUCTION COST ESTIMATE'!B1170</f>
        <v>630.1</v>
      </c>
      <c r="C1170" s="131" t="str">
        <f>'CONSTRUCTION COST ESTIMATE'!C1170</f>
        <v>SEWER CLEANOUT (4 INCH)</v>
      </c>
      <c r="D1170" s="130">
        <f>'CONSTRUCTION COST ESTIMATE'!BA1170</f>
        <v>0</v>
      </c>
      <c r="E1170" s="114">
        <f>'CONSTRUCTION COST ESTIMATE'!BC1170</f>
        <v>0</v>
      </c>
      <c r="F1170" s="129" t="str">
        <f>'CONSTRUCTION COST ESTIMATE'!BB1170</f>
        <v>EA</v>
      </c>
      <c r="G1170" s="115"/>
      <c r="H1170" s="116">
        <f t="shared" si="192"/>
        <v>0</v>
      </c>
      <c r="I1170" s="115"/>
      <c r="J1170" s="116">
        <f t="shared" si="193"/>
        <v>0</v>
      </c>
      <c r="K1170" s="115"/>
      <c r="L1170" s="116">
        <f t="shared" si="194"/>
        <v>0</v>
      </c>
      <c r="M1170" s="115"/>
      <c r="N1170" s="116">
        <f t="shared" si="195"/>
        <v>0</v>
      </c>
      <c r="O1170" s="115"/>
      <c r="P1170" s="116">
        <f t="shared" si="196"/>
        <v>0</v>
      </c>
      <c r="Q1170" s="115"/>
      <c r="R1170" s="116">
        <f t="shared" si="197"/>
        <v>0</v>
      </c>
      <c r="S1170" s="117">
        <f t="shared" si="198"/>
        <v>0</v>
      </c>
      <c r="T1170" s="118">
        <f t="shared" si="199"/>
        <v>0</v>
      </c>
      <c r="U1170" s="120"/>
      <c r="V1170" s="88"/>
    </row>
    <row r="1171" spans="1:22" s="113" customFormat="1" ht="30" hidden="1" customHeight="1">
      <c r="A1171" s="128">
        <f>'CONSTRUCTION COST ESTIMATE'!A1171</f>
        <v>0</v>
      </c>
      <c r="B1171" s="246">
        <f>'CONSTRUCTION COST ESTIMATE'!B1171</f>
        <v>630.101</v>
      </c>
      <c r="C1171" s="131" t="str">
        <f>'CONSTRUCTION COST ESTIMATE'!C1171</f>
        <v>SEWER CLEANOUT (6 INCH)</v>
      </c>
      <c r="D1171" s="130">
        <f>'CONSTRUCTION COST ESTIMATE'!BA1171</f>
        <v>0</v>
      </c>
      <c r="E1171" s="114">
        <f>'CONSTRUCTION COST ESTIMATE'!BC1171</f>
        <v>0</v>
      </c>
      <c r="F1171" s="129" t="str">
        <f>'CONSTRUCTION COST ESTIMATE'!BB1171</f>
        <v>EA</v>
      </c>
      <c r="G1171" s="115"/>
      <c r="H1171" s="116">
        <f t="shared" si="192"/>
        <v>0</v>
      </c>
      <c r="I1171" s="115"/>
      <c r="J1171" s="116">
        <f t="shared" si="193"/>
        <v>0</v>
      </c>
      <c r="K1171" s="115"/>
      <c r="L1171" s="116">
        <f t="shared" si="194"/>
        <v>0</v>
      </c>
      <c r="M1171" s="115"/>
      <c r="N1171" s="116">
        <f t="shared" si="195"/>
        <v>0</v>
      </c>
      <c r="O1171" s="115"/>
      <c r="P1171" s="116">
        <f t="shared" si="196"/>
        <v>0</v>
      </c>
      <c r="Q1171" s="115"/>
      <c r="R1171" s="116">
        <f t="shared" si="197"/>
        <v>0</v>
      </c>
      <c r="S1171" s="117">
        <f t="shared" si="198"/>
        <v>0</v>
      </c>
      <c r="T1171" s="118">
        <f t="shared" si="199"/>
        <v>0</v>
      </c>
      <c r="U1171" s="120"/>
      <c r="V1171" s="88"/>
    </row>
    <row r="1172" spans="1:22" s="113" customFormat="1" ht="30" hidden="1" customHeight="1">
      <c r="A1172" s="128">
        <f>'CONSTRUCTION COST ESTIMATE'!A1172</f>
        <v>0</v>
      </c>
      <c r="B1172" s="246">
        <f>'CONSTRUCTION COST ESTIMATE'!B1172</f>
        <v>630.10199999999998</v>
      </c>
      <c r="C1172" s="131" t="str">
        <f>'CONSTRUCTION COST ESTIMATE'!C1172</f>
        <v>SEWER CLEANOUT (8 INCH)</v>
      </c>
      <c r="D1172" s="130">
        <f>'CONSTRUCTION COST ESTIMATE'!BA1172</f>
        <v>0</v>
      </c>
      <c r="E1172" s="114">
        <f>'CONSTRUCTION COST ESTIMATE'!BC1172</f>
        <v>0</v>
      </c>
      <c r="F1172" s="129" t="str">
        <f>'CONSTRUCTION COST ESTIMATE'!BB1172</f>
        <v>EA</v>
      </c>
      <c r="G1172" s="115"/>
      <c r="H1172" s="116">
        <f t="shared" si="192"/>
        <v>0</v>
      </c>
      <c r="I1172" s="115"/>
      <c r="J1172" s="116">
        <f t="shared" si="193"/>
        <v>0</v>
      </c>
      <c r="K1172" s="115"/>
      <c r="L1172" s="116">
        <f t="shared" si="194"/>
        <v>0</v>
      </c>
      <c r="M1172" s="115"/>
      <c r="N1172" s="116">
        <f t="shared" si="195"/>
        <v>0</v>
      </c>
      <c r="O1172" s="115"/>
      <c r="P1172" s="116">
        <f t="shared" si="196"/>
        <v>0</v>
      </c>
      <c r="Q1172" s="115"/>
      <c r="R1172" s="116">
        <f t="shared" si="197"/>
        <v>0</v>
      </c>
      <c r="S1172" s="117">
        <f t="shared" si="198"/>
        <v>0</v>
      </c>
      <c r="T1172" s="118">
        <f t="shared" si="199"/>
        <v>0</v>
      </c>
      <c r="U1172" s="120"/>
      <c r="V1172" s="88"/>
    </row>
    <row r="1173" spans="1:22" s="113" customFormat="1" ht="30" hidden="1" customHeight="1">
      <c r="A1173" s="128">
        <f>'CONSTRUCTION COST ESTIMATE'!A1173</f>
        <v>0</v>
      </c>
      <c r="B1173" s="246">
        <f>'CONSTRUCTION COST ESTIMATE'!B1173</f>
        <v>630.10299999999995</v>
      </c>
      <c r="C1173" s="131" t="str">
        <f>'CONSTRUCTION COST ESTIMATE'!C1173</f>
        <v>SEWER CLEANOUT (10 INCH)</v>
      </c>
      <c r="D1173" s="130">
        <f>'CONSTRUCTION COST ESTIMATE'!BA1173</f>
        <v>0</v>
      </c>
      <c r="E1173" s="114">
        <f>'CONSTRUCTION COST ESTIMATE'!BC1173</f>
        <v>0</v>
      </c>
      <c r="F1173" s="129" t="str">
        <f>'CONSTRUCTION COST ESTIMATE'!BB1173</f>
        <v>EA</v>
      </c>
      <c r="G1173" s="115"/>
      <c r="H1173" s="116">
        <f t="shared" si="192"/>
        <v>0</v>
      </c>
      <c r="I1173" s="115"/>
      <c r="J1173" s="116">
        <f t="shared" si="193"/>
        <v>0</v>
      </c>
      <c r="K1173" s="115"/>
      <c r="L1173" s="116">
        <f t="shared" si="194"/>
        <v>0</v>
      </c>
      <c r="M1173" s="115"/>
      <c r="N1173" s="116">
        <f t="shared" si="195"/>
        <v>0</v>
      </c>
      <c r="O1173" s="115"/>
      <c r="P1173" s="116">
        <f t="shared" si="196"/>
        <v>0</v>
      </c>
      <c r="Q1173" s="115"/>
      <c r="R1173" s="116">
        <f t="shared" si="197"/>
        <v>0</v>
      </c>
      <c r="S1173" s="117">
        <f t="shared" si="198"/>
        <v>0</v>
      </c>
      <c r="T1173" s="118">
        <f t="shared" si="199"/>
        <v>0</v>
      </c>
      <c r="U1173" s="120"/>
      <c r="V1173" s="88"/>
    </row>
    <row r="1174" spans="1:22" s="113" customFormat="1" ht="30" hidden="1" customHeight="1">
      <c r="A1174" s="128">
        <f>'CONSTRUCTION COST ESTIMATE'!A1174</f>
        <v>0</v>
      </c>
      <c r="B1174" s="246">
        <f>'CONSTRUCTION COST ESTIMATE'!B1174</f>
        <v>630.10400000000004</v>
      </c>
      <c r="C1174" s="131" t="str">
        <f>'CONSTRUCTION COST ESTIMATE'!C1174</f>
        <v>SEWER CLEANOUT (12 INCH)</v>
      </c>
      <c r="D1174" s="130">
        <f>'CONSTRUCTION COST ESTIMATE'!BA1174</f>
        <v>0</v>
      </c>
      <c r="E1174" s="114">
        <f>'CONSTRUCTION COST ESTIMATE'!BC1174</f>
        <v>0</v>
      </c>
      <c r="F1174" s="129" t="str">
        <f>'CONSTRUCTION COST ESTIMATE'!BB1174</f>
        <v>EA</v>
      </c>
      <c r="G1174" s="115"/>
      <c r="H1174" s="116">
        <f t="shared" si="192"/>
        <v>0</v>
      </c>
      <c r="I1174" s="115"/>
      <c r="J1174" s="116">
        <f t="shared" si="193"/>
        <v>0</v>
      </c>
      <c r="K1174" s="115"/>
      <c r="L1174" s="116">
        <f t="shared" si="194"/>
        <v>0</v>
      </c>
      <c r="M1174" s="115"/>
      <c r="N1174" s="116">
        <f t="shared" si="195"/>
        <v>0</v>
      </c>
      <c r="O1174" s="115"/>
      <c r="P1174" s="116">
        <f t="shared" si="196"/>
        <v>0</v>
      </c>
      <c r="Q1174" s="115"/>
      <c r="R1174" s="116">
        <f t="shared" si="197"/>
        <v>0</v>
      </c>
      <c r="S1174" s="117">
        <f t="shared" si="198"/>
        <v>0</v>
      </c>
      <c r="T1174" s="118">
        <f t="shared" si="199"/>
        <v>0</v>
      </c>
      <c r="U1174" s="120"/>
      <c r="V1174" s="88"/>
    </row>
    <row r="1175" spans="1:22" s="113" customFormat="1" ht="30" hidden="1" customHeight="1">
      <c r="A1175" s="128">
        <f>'CONSTRUCTION COST ESTIMATE'!A1175</f>
        <v>0</v>
      </c>
      <c r="B1175" s="246">
        <f>'CONSTRUCTION COST ESTIMATE'!B1175</f>
        <v>630.10500000000002</v>
      </c>
      <c r="C1175" s="131" t="str">
        <f>'CONSTRUCTION COST ESTIMATE'!C1175</f>
        <v>SEWER CLEANOUT (15 INCH)</v>
      </c>
      <c r="D1175" s="130">
        <f>'CONSTRUCTION COST ESTIMATE'!BA1175</f>
        <v>0</v>
      </c>
      <c r="E1175" s="114">
        <f>'CONSTRUCTION COST ESTIMATE'!BC1175</f>
        <v>0</v>
      </c>
      <c r="F1175" s="129" t="str">
        <f>'CONSTRUCTION COST ESTIMATE'!BB1175</f>
        <v>EA</v>
      </c>
      <c r="G1175" s="115"/>
      <c r="H1175" s="116">
        <f t="shared" si="192"/>
        <v>0</v>
      </c>
      <c r="I1175" s="115"/>
      <c r="J1175" s="116">
        <f t="shared" si="193"/>
        <v>0</v>
      </c>
      <c r="K1175" s="115"/>
      <c r="L1175" s="116">
        <f t="shared" si="194"/>
        <v>0</v>
      </c>
      <c r="M1175" s="115"/>
      <c r="N1175" s="116">
        <f t="shared" si="195"/>
        <v>0</v>
      </c>
      <c r="O1175" s="115"/>
      <c r="P1175" s="116">
        <f t="shared" si="196"/>
        <v>0</v>
      </c>
      <c r="Q1175" s="115"/>
      <c r="R1175" s="116">
        <f t="shared" si="197"/>
        <v>0</v>
      </c>
      <c r="S1175" s="117">
        <f t="shared" si="198"/>
        <v>0</v>
      </c>
      <c r="T1175" s="118">
        <f t="shared" si="199"/>
        <v>0</v>
      </c>
      <c r="U1175" s="120"/>
      <c r="V1175" s="88"/>
    </row>
    <row r="1176" spans="1:22" s="113" customFormat="1" ht="30" hidden="1" customHeight="1">
      <c r="A1176" s="128">
        <f>'CONSTRUCTION COST ESTIMATE'!A1176</f>
        <v>0</v>
      </c>
      <c r="B1176" s="246">
        <f>'CONSTRUCTION COST ESTIMATE'!B1176</f>
        <v>630.10599999999999</v>
      </c>
      <c r="C1176" s="131" t="str">
        <f>'CONSTRUCTION COST ESTIMATE'!C1176</f>
        <v>SEWER CLEANOUT (18 INCH)</v>
      </c>
      <c r="D1176" s="130">
        <f>'CONSTRUCTION COST ESTIMATE'!BA1176</f>
        <v>0</v>
      </c>
      <c r="E1176" s="114">
        <f>'CONSTRUCTION COST ESTIMATE'!BC1176</f>
        <v>0</v>
      </c>
      <c r="F1176" s="129" t="str">
        <f>'CONSTRUCTION COST ESTIMATE'!BB1176</f>
        <v>EA</v>
      </c>
      <c r="G1176" s="115"/>
      <c r="H1176" s="116">
        <f t="shared" si="192"/>
        <v>0</v>
      </c>
      <c r="I1176" s="115"/>
      <c r="J1176" s="116">
        <f t="shared" si="193"/>
        <v>0</v>
      </c>
      <c r="K1176" s="115"/>
      <c r="L1176" s="116">
        <f t="shared" si="194"/>
        <v>0</v>
      </c>
      <c r="M1176" s="115"/>
      <c r="N1176" s="116">
        <f t="shared" si="195"/>
        <v>0</v>
      </c>
      <c r="O1176" s="115"/>
      <c r="P1176" s="116">
        <f t="shared" si="196"/>
        <v>0</v>
      </c>
      <c r="Q1176" s="115"/>
      <c r="R1176" s="116">
        <f t="shared" si="197"/>
        <v>0</v>
      </c>
      <c r="S1176" s="117">
        <f t="shared" si="198"/>
        <v>0</v>
      </c>
      <c r="T1176" s="118">
        <f t="shared" si="199"/>
        <v>0</v>
      </c>
      <c r="U1176" s="120"/>
      <c r="V1176" s="88"/>
    </row>
    <row r="1177" spans="1:22" s="113" customFormat="1" ht="30" hidden="1" customHeight="1">
      <c r="A1177" s="128">
        <f>'CONSTRUCTION COST ESTIMATE'!A1177</f>
        <v>0</v>
      </c>
      <c r="B1177" s="246">
        <f>'CONSTRUCTION COST ESTIMATE'!B1177</f>
        <v>630.10699999999997</v>
      </c>
      <c r="C1177" s="131" t="str">
        <f>'CONSTRUCTION COST ESTIMATE'!C1177</f>
        <v>SEWER CLEANOUT (21 INCH)</v>
      </c>
      <c r="D1177" s="130">
        <f>'CONSTRUCTION COST ESTIMATE'!BA1177</f>
        <v>0</v>
      </c>
      <c r="E1177" s="114">
        <f>'CONSTRUCTION COST ESTIMATE'!BC1177</f>
        <v>0</v>
      </c>
      <c r="F1177" s="129" t="str">
        <f>'CONSTRUCTION COST ESTIMATE'!BB1177</f>
        <v>EA</v>
      </c>
      <c r="G1177" s="115"/>
      <c r="H1177" s="116">
        <f t="shared" si="192"/>
        <v>0</v>
      </c>
      <c r="I1177" s="115"/>
      <c r="J1177" s="116">
        <f t="shared" si="193"/>
        <v>0</v>
      </c>
      <c r="K1177" s="115"/>
      <c r="L1177" s="116">
        <f t="shared" si="194"/>
        <v>0</v>
      </c>
      <c r="M1177" s="115"/>
      <c r="N1177" s="116">
        <f t="shared" si="195"/>
        <v>0</v>
      </c>
      <c r="O1177" s="115"/>
      <c r="P1177" s="116">
        <f t="shared" si="196"/>
        <v>0</v>
      </c>
      <c r="Q1177" s="115"/>
      <c r="R1177" s="116">
        <f t="shared" si="197"/>
        <v>0</v>
      </c>
      <c r="S1177" s="117">
        <f t="shared" si="198"/>
        <v>0</v>
      </c>
      <c r="T1177" s="118">
        <f t="shared" si="199"/>
        <v>0</v>
      </c>
      <c r="U1177" s="120"/>
      <c r="V1177" s="88"/>
    </row>
    <row r="1178" spans="1:22" s="113" customFormat="1" ht="30" hidden="1" customHeight="1">
      <c r="A1178" s="128">
        <f>'CONSTRUCTION COST ESTIMATE'!A1178</f>
        <v>0</v>
      </c>
      <c r="B1178" s="246">
        <f>'CONSTRUCTION COST ESTIMATE'!B1178</f>
        <v>630.10799999999995</v>
      </c>
      <c r="C1178" s="131" t="str">
        <f>'CONSTRUCTION COST ESTIMATE'!C1178</f>
        <v>SEWER CLEANOUT (24 INCH)</v>
      </c>
      <c r="D1178" s="130">
        <f>'CONSTRUCTION COST ESTIMATE'!BA1178</f>
        <v>0</v>
      </c>
      <c r="E1178" s="114">
        <f>'CONSTRUCTION COST ESTIMATE'!BC1178</f>
        <v>0</v>
      </c>
      <c r="F1178" s="129" t="str">
        <f>'CONSTRUCTION COST ESTIMATE'!BB1178</f>
        <v>EA</v>
      </c>
      <c r="G1178" s="115"/>
      <c r="H1178" s="116">
        <f t="shared" si="192"/>
        <v>0</v>
      </c>
      <c r="I1178" s="115"/>
      <c r="J1178" s="116">
        <f t="shared" si="193"/>
        <v>0</v>
      </c>
      <c r="K1178" s="115"/>
      <c r="L1178" s="116">
        <f t="shared" si="194"/>
        <v>0</v>
      </c>
      <c r="M1178" s="115"/>
      <c r="N1178" s="116">
        <f t="shared" si="195"/>
        <v>0</v>
      </c>
      <c r="O1178" s="115"/>
      <c r="P1178" s="116">
        <f t="shared" si="196"/>
        <v>0</v>
      </c>
      <c r="Q1178" s="115"/>
      <c r="R1178" s="116">
        <f t="shared" si="197"/>
        <v>0</v>
      </c>
      <c r="S1178" s="117">
        <f t="shared" si="198"/>
        <v>0</v>
      </c>
      <c r="T1178" s="118">
        <f t="shared" si="199"/>
        <v>0</v>
      </c>
      <c r="U1178" s="120"/>
      <c r="V1178" s="88"/>
    </row>
    <row r="1179" spans="1:22" s="113" customFormat="1" ht="30" hidden="1" customHeight="1">
      <c r="A1179" s="128">
        <f>'CONSTRUCTION COST ESTIMATE'!A1179</f>
        <v>0</v>
      </c>
      <c r="B1179" s="246">
        <f>'CONSTRUCTION COST ESTIMATE'!B1179</f>
        <v>630.10900000000004</v>
      </c>
      <c r="C1179" s="131" t="str">
        <f>'CONSTRUCTION COST ESTIMATE'!C1179</f>
        <v>SEWER CLEANOUT (30 INCH)</v>
      </c>
      <c r="D1179" s="130">
        <f>'CONSTRUCTION COST ESTIMATE'!BA1179</f>
        <v>0</v>
      </c>
      <c r="E1179" s="114">
        <f>'CONSTRUCTION COST ESTIMATE'!BC1179</f>
        <v>0</v>
      </c>
      <c r="F1179" s="129" t="str">
        <f>'CONSTRUCTION COST ESTIMATE'!BB1179</f>
        <v>EA</v>
      </c>
      <c r="G1179" s="115"/>
      <c r="H1179" s="116">
        <f t="shared" ref="H1179:H1225" si="200">G1179*E1179</f>
        <v>0</v>
      </c>
      <c r="I1179" s="115"/>
      <c r="J1179" s="116">
        <f t="shared" ref="J1179:J1225" si="201">I1179*E1179</f>
        <v>0</v>
      </c>
      <c r="K1179" s="115"/>
      <c r="L1179" s="116">
        <f t="shared" ref="L1179:L1225" si="202">K1179*E1179</f>
        <v>0</v>
      </c>
      <c r="M1179" s="115"/>
      <c r="N1179" s="116">
        <f t="shared" ref="N1179:N1225" si="203">M1179*E1179</f>
        <v>0</v>
      </c>
      <c r="O1179" s="115"/>
      <c r="P1179" s="116">
        <f t="shared" ref="P1179:P1225" si="204">O1179*E1179</f>
        <v>0</v>
      </c>
      <c r="Q1179" s="115"/>
      <c r="R1179" s="116">
        <f t="shared" ref="R1179:R1225" si="205">Q1179*E1179</f>
        <v>0</v>
      </c>
      <c r="S1179" s="117">
        <f t="shared" ref="S1179:S1225" si="206">G1179+I1179+K1179+M1179+O1179+Q1179</f>
        <v>0</v>
      </c>
      <c r="T1179" s="118">
        <f t="shared" ref="T1179:T1225" si="207">S1179*E1179</f>
        <v>0</v>
      </c>
      <c r="U1179" s="120"/>
      <c r="V1179" s="88"/>
    </row>
    <row r="1180" spans="1:22" s="113" customFormat="1" ht="30" hidden="1" customHeight="1">
      <c r="A1180" s="128">
        <f>'CONSTRUCTION COST ESTIMATE'!A1180</f>
        <v>0</v>
      </c>
      <c r="B1180" s="246">
        <f>'CONSTRUCTION COST ESTIMATE'!B1180</f>
        <v>630.11</v>
      </c>
      <c r="C1180" s="131" t="str">
        <f>'CONSTRUCTION COST ESTIMATE'!C1180</f>
        <v>SEWER CLEANOUT (36 INCH)</v>
      </c>
      <c r="D1180" s="130">
        <f>'CONSTRUCTION COST ESTIMATE'!BA1180</f>
        <v>0</v>
      </c>
      <c r="E1180" s="114">
        <f>'CONSTRUCTION COST ESTIMATE'!BC1180</f>
        <v>0</v>
      </c>
      <c r="F1180" s="129" t="str">
        <f>'CONSTRUCTION COST ESTIMATE'!BB1180</f>
        <v>EA</v>
      </c>
      <c r="G1180" s="115"/>
      <c r="H1180" s="116">
        <f t="shared" si="200"/>
        <v>0</v>
      </c>
      <c r="I1180" s="115"/>
      <c r="J1180" s="116">
        <f t="shared" si="201"/>
        <v>0</v>
      </c>
      <c r="K1180" s="115"/>
      <c r="L1180" s="116">
        <f t="shared" si="202"/>
        <v>0</v>
      </c>
      <c r="M1180" s="115"/>
      <c r="N1180" s="116">
        <f t="shared" si="203"/>
        <v>0</v>
      </c>
      <c r="O1180" s="115"/>
      <c r="P1180" s="116">
        <f t="shared" si="204"/>
        <v>0</v>
      </c>
      <c r="Q1180" s="115"/>
      <c r="R1180" s="116">
        <f t="shared" si="205"/>
        <v>0</v>
      </c>
      <c r="S1180" s="117">
        <f t="shared" si="206"/>
        <v>0</v>
      </c>
      <c r="T1180" s="118">
        <f t="shared" si="207"/>
        <v>0</v>
      </c>
      <c r="U1180" s="120"/>
      <c r="V1180" s="88"/>
    </row>
    <row r="1181" spans="1:22" s="113" customFormat="1" ht="30" hidden="1" customHeight="1">
      <c r="A1181" s="128">
        <f>'CONSTRUCTION COST ESTIMATE'!A1181</f>
        <v>0</v>
      </c>
      <c r="B1181" s="246">
        <f>'CONSTRUCTION COST ESTIMATE'!B1181</f>
        <v>630.12</v>
      </c>
      <c r="C1181" s="131" t="str">
        <f>'CONSTRUCTION COST ESTIMATE'!C1181</f>
        <v>C900 PVC UTILITY CROSSING (4 INCH)</v>
      </c>
      <c r="D1181" s="130">
        <f>'CONSTRUCTION COST ESTIMATE'!BA1181</f>
        <v>0</v>
      </c>
      <c r="E1181" s="114">
        <f>'CONSTRUCTION COST ESTIMATE'!BC1181</f>
        <v>0</v>
      </c>
      <c r="F1181" s="129" t="str">
        <f>'CONSTRUCTION COST ESTIMATE'!BB1181</f>
        <v>LF</v>
      </c>
      <c r="G1181" s="115"/>
      <c r="H1181" s="116">
        <f t="shared" si="200"/>
        <v>0</v>
      </c>
      <c r="I1181" s="115"/>
      <c r="J1181" s="116">
        <f t="shared" si="201"/>
        <v>0</v>
      </c>
      <c r="K1181" s="115"/>
      <c r="L1181" s="116">
        <f t="shared" si="202"/>
        <v>0</v>
      </c>
      <c r="M1181" s="115"/>
      <c r="N1181" s="116">
        <f t="shared" si="203"/>
        <v>0</v>
      </c>
      <c r="O1181" s="115"/>
      <c r="P1181" s="116">
        <f t="shared" si="204"/>
        <v>0</v>
      </c>
      <c r="Q1181" s="115"/>
      <c r="R1181" s="116">
        <f t="shared" si="205"/>
        <v>0</v>
      </c>
      <c r="S1181" s="117">
        <f t="shared" si="206"/>
        <v>0</v>
      </c>
      <c r="T1181" s="118">
        <f t="shared" si="207"/>
        <v>0</v>
      </c>
      <c r="U1181" s="120"/>
      <c r="V1181" s="88"/>
    </row>
    <row r="1182" spans="1:22" s="113" customFormat="1" ht="30" hidden="1" customHeight="1">
      <c r="A1182" s="128">
        <f>'CONSTRUCTION COST ESTIMATE'!A1182</f>
        <v>0</v>
      </c>
      <c r="B1182" s="246">
        <f>'CONSTRUCTION COST ESTIMATE'!B1182</f>
        <v>630.12099999999998</v>
      </c>
      <c r="C1182" s="131" t="str">
        <f>'CONSTRUCTION COST ESTIMATE'!C1182</f>
        <v>C900 PVC UTILITY CROSSING (6 INCH)</v>
      </c>
      <c r="D1182" s="130">
        <f>'CONSTRUCTION COST ESTIMATE'!BA1182</f>
        <v>0</v>
      </c>
      <c r="E1182" s="114">
        <f>'CONSTRUCTION COST ESTIMATE'!BC1182</f>
        <v>0</v>
      </c>
      <c r="F1182" s="129" t="str">
        <f>'CONSTRUCTION COST ESTIMATE'!BB1182</f>
        <v>LF</v>
      </c>
      <c r="G1182" s="115"/>
      <c r="H1182" s="116">
        <f t="shared" si="200"/>
        <v>0</v>
      </c>
      <c r="I1182" s="115"/>
      <c r="J1182" s="116">
        <f t="shared" si="201"/>
        <v>0</v>
      </c>
      <c r="K1182" s="115"/>
      <c r="L1182" s="116">
        <f t="shared" si="202"/>
        <v>0</v>
      </c>
      <c r="M1182" s="115"/>
      <c r="N1182" s="116">
        <f t="shared" si="203"/>
        <v>0</v>
      </c>
      <c r="O1182" s="115"/>
      <c r="P1182" s="116">
        <f t="shared" si="204"/>
        <v>0</v>
      </c>
      <c r="Q1182" s="115"/>
      <c r="R1182" s="116">
        <f t="shared" si="205"/>
        <v>0</v>
      </c>
      <c r="S1182" s="117">
        <f t="shared" si="206"/>
        <v>0</v>
      </c>
      <c r="T1182" s="118">
        <f t="shared" si="207"/>
        <v>0</v>
      </c>
      <c r="U1182" s="120"/>
      <c r="V1182" s="88"/>
    </row>
    <row r="1183" spans="1:22" s="113" customFormat="1" ht="30" hidden="1" customHeight="1">
      <c r="A1183" s="128">
        <f>'CONSTRUCTION COST ESTIMATE'!A1183</f>
        <v>0</v>
      </c>
      <c r="B1183" s="246">
        <f>'CONSTRUCTION COST ESTIMATE'!B1183</f>
        <v>630.12199999999996</v>
      </c>
      <c r="C1183" s="131" t="str">
        <f>'CONSTRUCTION COST ESTIMATE'!C1183</f>
        <v>C900 PVC UTILITY CROSSING (8 INCH)</v>
      </c>
      <c r="D1183" s="130">
        <f>'CONSTRUCTION COST ESTIMATE'!BA1183</f>
        <v>0</v>
      </c>
      <c r="E1183" s="114">
        <f>'CONSTRUCTION COST ESTIMATE'!BC1183</f>
        <v>0</v>
      </c>
      <c r="F1183" s="129" t="str">
        <f>'CONSTRUCTION COST ESTIMATE'!BB1183</f>
        <v>LF</v>
      </c>
      <c r="G1183" s="115"/>
      <c r="H1183" s="116">
        <f t="shared" si="200"/>
        <v>0</v>
      </c>
      <c r="I1183" s="115"/>
      <c r="J1183" s="116">
        <f t="shared" si="201"/>
        <v>0</v>
      </c>
      <c r="K1183" s="115"/>
      <c r="L1183" s="116">
        <f t="shared" si="202"/>
        <v>0</v>
      </c>
      <c r="M1183" s="115"/>
      <c r="N1183" s="116">
        <f t="shared" si="203"/>
        <v>0</v>
      </c>
      <c r="O1183" s="115"/>
      <c r="P1183" s="116">
        <f t="shared" si="204"/>
        <v>0</v>
      </c>
      <c r="Q1183" s="115"/>
      <c r="R1183" s="116">
        <f t="shared" si="205"/>
        <v>0</v>
      </c>
      <c r="S1183" s="117">
        <f t="shared" si="206"/>
        <v>0</v>
      </c>
      <c r="T1183" s="118">
        <f t="shared" si="207"/>
        <v>0</v>
      </c>
      <c r="U1183" s="120"/>
      <c r="V1183" s="88"/>
    </row>
    <row r="1184" spans="1:22" s="113" customFormat="1" ht="30" hidden="1" customHeight="1">
      <c r="A1184" s="128">
        <f>'CONSTRUCTION COST ESTIMATE'!A1184</f>
        <v>0</v>
      </c>
      <c r="B1184" s="246">
        <f>'CONSTRUCTION COST ESTIMATE'!B1184</f>
        <v>630.12300000000005</v>
      </c>
      <c r="C1184" s="131" t="str">
        <f>'CONSTRUCTION COST ESTIMATE'!C1184</f>
        <v>C900 PVC UTILITY CROSSING (10 INCH)</v>
      </c>
      <c r="D1184" s="130">
        <f>'CONSTRUCTION COST ESTIMATE'!BA1184</f>
        <v>0</v>
      </c>
      <c r="E1184" s="114">
        <f>'CONSTRUCTION COST ESTIMATE'!BC1184</f>
        <v>0</v>
      </c>
      <c r="F1184" s="129" t="str">
        <f>'CONSTRUCTION COST ESTIMATE'!BB1184</f>
        <v>LF</v>
      </c>
      <c r="G1184" s="115"/>
      <c r="H1184" s="116">
        <f t="shared" si="200"/>
        <v>0</v>
      </c>
      <c r="I1184" s="115"/>
      <c r="J1184" s="116">
        <f t="shared" si="201"/>
        <v>0</v>
      </c>
      <c r="K1184" s="115"/>
      <c r="L1184" s="116">
        <f t="shared" si="202"/>
        <v>0</v>
      </c>
      <c r="M1184" s="115"/>
      <c r="N1184" s="116">
        <f t="shared" si="203"/>
        <v>0</v>
      </c>
      <c r="O1184" s="115"/>
      <c r="P1184" s="116">
        <f t="shared" si="204"/>
        <v>0</v>
      </c>
      <c r="Q1184" s="115"/>
      <c r="R1184" s="116">
        <f t="shared" si="205"/>
        <v>0</v>
      </c>
      <c r="S1184" s="117">
        <f t="shared" si="206"/>
        <v>0</v>
      </c>
      <c r="T1184" s="118">
        <f t="shared" si="207"/>
        <v>0</v>
      </c>
      <c r="U1184" s="120"/>
      <c r="V1184" s="88"/>
    </row>
    <row r="1185" spans="1:22" s="113" customFormat="1" ht="30" hidden="1" customHeight="1">
      <c r="A1185" s="128">
        <f>'CONSTRUCTION COST ESTIMATE'!A1185</f>
        <v>0</v>
      </c>
      <c r="B1185" s="246">
        <f>'CONSTRUCTION COST ESTIMATE'!B1185</f>
        <v>630.12400000000002</v>
      </c>
      <c r="C1185" s="131" t="str">
        <f>'CONSTRUCTION COST ESTIMATE'!C1185</f>
        <v>C900 PVC UTILITY CROSSING (12 INCH)</v>
      </c>
      <c r="D1185" s="130">
        <f>'CONSTRUCTION COST ESTIMATE'!BA1185</f>
        <v>0</v>
      </c>
      <c r="E1185" s="114">
        <f>'CONSTRUCTION COST ESTIMATE'!BC1185</f>
        <v>0</v>
      </c>
      <c r="F1185" s="129" t="str">
        <f>'CONSTRUCTION COST ESTIMATE'!BB1185</f>
        <v>LF</v>
      </c>
      <c r="G1185" s="115"/>
      <c r="H1185" s="116">
        <f t="shared" si="200"/>
        <v>0</v>
      </c>
      <c r="I1185" s="115"/>
      <c r="J1185" s="116">
        <f t="shared" si="201"/>
        <v>0</v>
      </c>
      <c r="K1185" s="115"/>
      <c r="L1185" s="116">
        <f t="shared" si="202"/>
        <v>0</v>
      </c>
      <c r="M1185" s="115"/>
      <c r="N1185" s="116">
        <f t="shared" si="203"/>
        <v>0</v>
      </c>
      <c r="O1185" s="115"/>
      <c r="P1185" s="116">
        <f t="shared" si="204"/>
        <v>0</v>
      </c>
      <c r="Q1185" s="115"/>
      <c r="R1185" s="116">
        <f t="shared" si="205"/>
        <v>0</v>
      </c>
      <c r="S1185" s="117">
        <f t="shared" si="206"/>
        <v>0</v>
      </c>
      <c r="T1185" s="118">
        <f t="shared" si="207"/>
        <v>0</v>
      </c>
      <c r="U1185" s="120"/>
      <c r="V1185" s="88"/>
    </row>
    <row r="1186" spans="1:22" s="113" customFormat="1" ht="30" hidden="1" customHeight="1">
      <c r="A1186" s="128">
        <f>'CONSTRUCTION COST ESTIMATE'!A1186</f>
        <v>0</v>
      </c>
      <c r="B1186" s="246">
        <f>'CONSTRUCTION COST ESTIMATE'!B1186</f>
        <v>630.125</v>
      </c>
      <c r="C1186" s="131" t="str">
        <f>'CONSTRUCTION COST ESTIMATE'!C1186</f>
        <v>C900 PVC UTILITY CROSSING (15 INCH)</v>
      </c>
      <c r="D1186" s="130">
        <f>'CONSTRUCTION COST ESTIMATE'!BA1186</f>
        <v>0</v>
      </c>
      <c r="E1186" s="114">
        <f>'CONSTRUCTION COST ESTIMATE'!BC1186</f>
        <v>0</v>
      </c>
      <c r="F1186" s="129" t="str">
        <f>'CONSTRUCTION COST ESTIMATE'!BB1186</f>
        <v>LF</v>
      </c>
      <c r="G1186" s="115"/>
      <c r="H1186" s="116">
        <f t="shared" si="200"/>
        <v>0</v>
      </c>
      <c r="I1186" s="115"/>
      <c r="J1186" s="116">
        <f t="shared" si="201"/>
        <v>0</v>
      </c>
      <c r="K1186" s="115"/>
      <c r="L1186" s="116">
        <f t="shared" si="202"/>
        <v>0</v>
      </c>
      <c r="M1186" s="115"/>
      <c r="N1186" s="116">
        <f t="shared" si="203"/>
        <v>0</v>
      </c>
      <c r="O1186" s="115"/>
      <c r="P1186" s="116">
        <f t="shared" si="204"/>
        <v>0</v>
      </c>
      <c r="Q1186" s="115"/>
      <c r="R1186" s="116">
        <f t="shared" si="205"/>
        <v>0</v>
      </c>
      <c r="S1186" s="117">
        <f t="shared" si="206"/>
        <v>0</v>
      </c>
      <c r="T1186" s="118">
        <f t="shared" si="207"/>
        <v>0</v>
      </c>
      <c r="U1186" s="120"/>
      <c r="V1186" s="88"/>
    </row>
    <row r="1187" spans="1:22" s="113" customFormat="1" ht="30" hidden="1" customHeight="1">
      <c r="A1187" s="128">
        <f>'CONSTRUCTION COST ESTIMATE'!A1187</f>
        <v>0</v>
      </c>
      <c r="B1187" s="246">
        <f>'CONSTRUCTION COST ESTIMATE'!B1187</f>
        <v>630.12599999999998</v>
      </c>
      <c r="C1187" s="131" t="str">
        <f>'CONSTRUCTION COST ESTIMATE'!C1187</f>
        <v>C900 PVC UTILITY CROSSING (18 INCH)</v>
      </c>
      <c r="D1187" s="130">
        <f>'CONSTRUCTION COST ESTIMATE'!BA1187</f>
        <v>0</v>
      </c>
      <c r="E1187" s="114">
        <f>'CONSTRUCTION COST ESTIMATE'!BC1187</f>
        <v>0</v>
      </c>
      <c r="F1187" s="129" t="str">
        <f>'CONSTRUCTION COST ESTIMATE'!BB1187</f>
        <v>LF</v>
      </c>
      <c r="G1187" s="115"/>
      <c r="H1187" s="116">
        <f t="shared" si="200"/>
        <v>0</v>
      </c>
      <c r="I1187" s="115"/>
      <c r="J1187" s="116">
        <f t="shared" si="201"/>
        <v>0</v>
      </c>
      <c r="K1187" s="115"/>
      <c r="L1187" s="116">
        <f t="shared" si="202"/>
        <v>0</v>
      </c>
      <c r="M1187" s="115"/>
      <c r="N1187" s="116">
        <f t="shared" si="203"/>
        <v>0</v>
      </c>
      <c r="O1187" s="115"/>
      <c r="P1187" s="116">
        <f t="shared" si="204"/>
        <v>0</v>
      </c>
      <c r="Q1187" s="115"/>
      <c r="R1187" s="116">
        <f t="shared" si="205"/>
        <v>0</v>
      </c>
      <c r="S1187" s="117">
        <f t="shared" si="206"/>
        <v>0</v>
      </c>
      <c r="T1187" s="118">
        <f t="shared" si="207"/>
        <v>0</v>
      </c>
      <c r="U1187" s="120"/>
      <c r="V1187" s="88"/>
    </row>
    <row r="1188" spans="1:22" s="113" customFormat="1" ht="30" hidden="1" customHeight="1">
      <c r="A1188" s="128">
        <f>'CONSTRUCTION COST ESTIMATE'!A1188</f>
        <v>0</v>
      </c>
      <c r="B1188" s="246">
        <f>'CONSTRUCTION COST ESTIMATE'!B1188</f>
        <v>630.12699999999995</v>
      </c>
      <c r="C1188" s="131" t="str">
        <f>'CONSTRUCTION COST ESTIMATE'!C1188</f>
        <v>C900 PVC UTILITY CROSSING (21 INCH)</v>
      </c>
      <c r="D1188" s="130">
        <f>'CONSTRUCTION COST ESTIMATE'!BA1188</f>
        <v>0</v>
      </c>
      <c r="E1188" s="114">
        <f>'CONSTRUCTION COST ESTIMATE'!BC1188</f>
        <v>0</v>
      </c>
      <c r="F1188" s="129" t="str">
        <f>'CONSTRUCTION COST ESTIMATE'!BB1188</f>
        <v>LF</v>
      </c>
      <c r="G1188" s="115"/>
      <c r="H1188" s="116">
        <f t="shared" si="200"/>
        <v>0</v>
      </c>
      <c r="I1188" s="115"/>
      <c r="J1188" s="116">
        <f t="shared" si="201"/>
        <v>0</v>
      </c>
      <c r="K1188" s="115"/>
      <c r="L1188" s="116">
        <f t="shared" si="202"/>
        <v>0</v>
      </c>
      <c r="M1188" s="115"/>
      <c r="N1188" s="116">
        <f t="shared" si="203"/>
        <v>0</v>
      </c>
      <c r="O1188" s="115"/>
      <c r="P1188" s="116">
        <f t="shared" si="204"/>
        <v>0</v>
      </c>
      <c r="Q1188" s="115"/>
      <c r="R1188" s="116">
        <f t="shared" si="205"/>
        <v>0</v>
      </c>
      <c r="S1188" s="117">
        <f t="shared" si="206"/>
        <v>0</v>
      </c>
      <c r="T1188" s="118">
        <f t="shared" si="207"/>
        <v>0</v>
      </c>
      <c r="U1188" s="120"/>
      <c r="V1188" s="88"/>
    </row>
    <row r="1189" spans="1:22" s="113" customFormat="1" ht="30" hidden="1" customHeight="1">
      <c r="A1189" s="128">
        <f>'CONSTRUCTION COST ESTIMATE'!A1189</f>
        <v>0</v>
      </c>
      <c r="B1189" s="246">
        <f>'CONSTRUCTION COST ESTIMATE'!B1189</f>
        <v>630.12800000000004</v>
      </c>
      <c r="C1189" s="131" t="str">
        <f>'CONSTRUCTION COST ESTIMATE'!C1189</f>
        <v>C900 PVC UTILITY CROSSING (24 INCH)</v>
      </c>
      <c r="D1189" s="130">
        <f>'CONSTRUCTION COST ESTIMATE'!BA1189</f>
        <v>0</v>
      </c>
      <c r="E1189" s="114">
        <f>'CONSTRUCTION COST ESTIMATE'!BC1189</f>
        <v>0</v>
      </c>
      <c r="F1189" s="129" t="str">
        <f>'CONSTRUCTION COST ESTIMATE'!BB1189</f>
        <v>LF</v>
      </c>
      <c r="G1189" s="115"/>
      <c r="H1189" s="116">
        <f t="shared" si="200"/>
        <v>0</v>
      </c>
      <c r="I1189" s="115"/>
      <c r="J1189" s="116">
        <f t="shared" si="201"/>
        <v>0</v>
      </c>
      <c r="K1189" s="115"/>
      <c r="L1189" s="116">
        <f t="shared" si="202"/>
        <v>0</v>
      </c>
      <c r="M1189" s="115"/>
      <c r="N1189" s="116">
        <f t="shared" si="203"/>
        <v>0</v>
      </c>
      <c r="O1189" s="115"/>
      <c r="P1189" s="116">
        <f t="shared" si="204"/>
        <v>0</v>
      </c>
      <c r="Q1189" s="115"/>
      <c r="R1189" s="116">
        <f t="shared" si="205"/>
        <v>0</v>
      </c>
      <c r="S1189" s="117">
        <f t="shared" si="206"/>
        <v>0</v>
      </c>
      <c r="T1189" s="118">
        <f t="shared" si="207"/>
        <v>0</v>
      </c>
      <c r="U1189" s="120"/>
      <c r="V1189" s="88"/>
    </row>
    <row r="1190" spans="1:22" s="113" customFormat="1" ht="30" hidden="1" customHeight="1">
      <c r="A1190" s="128">
        <f>'CONSTRUCTION COST ESTIMATE'!A1190</f>
        <v>0</v>
      </c>
      <c r="B1190" s="246">
        <f>'CONSTRUCTION COST ESTIMATE'!B1190</f>
        <v>630.12900000000002</v>
      </c>
      <c r="C1190" s="131" t="str">
        <f>'CONSTRUCTION COST ESTIMATE'!C1190</f>
        <v>C900 PVC UTILITY CROSSING (30 INCH)</v>
      </c>
      <c r="D1190" s="130">
        <f>'CONSTRUCTION COST ESTIMATE'!BA1190</f>
        <v>0</v>
      </c>
      <c r="E1190" s="114">
        <f>'CONSTRUCTION COST ESTIMATE'!BC1190</f>
        <v>0</v>
      </c>
      <c r="F1190" s="129" t="str">
        <f>'CONSTRUCTION COST ESTIMATE'!BB1190</f>
        <v>LF</v>
      </c>
      <c r="G1190" s="115"/>
      <c r="H1190" s="116">
        <f t="shared" si="200"/>
        <v>0</v>
      </c>
      <c r="I1190" s="115"/>
      <c r="J1190" s="116">
        <f t="shared" si="201"/>
        <v>0</v>
      </c>
      <c r="K1190" s="115"/>
      <c r="L1190" s="116">
        <f t="shared" si="202"/>
        <v>0</v>
      </c>
      <c r="M1190" s="115"/>
      <c r="N1190" s="116">
        <f t="shared" si="203"/>
        <v>0</v>
      </c>
      <c r="O1190" s="115"/>
      <c r="P1190" s="116">
        <f t="shared" si="204"/>
        <v>0</v>
      </c>
      <c r="Q1190" s="115"/>
      <c r="R1190" s="116">
        <f t="shared" si="205"/>
        <v>0</v>
      </c>
      <c r="S1190" s="117">
        <f t="shared" si="206"/>
        <v>0</v>
      </c>
      <c r="T1190" s="118">
        <f t="shared" si="207"/>
        <v>0</v>
      </c>
      <c r="U1190" s="120"/>
      <c r="V1190" s="88"/>
    </row>
    <row r="1191" spans="1:22" s="113" customFormat="1" ht="30" hidden="1" customHeight="1">
      <c r="A1191" s="128">
        <f>'CONSTRUCTION COST ESTIMATE'!A1191</f>
        <v>0</v>
      </c>
      <c r="B1191" s="246">
        <f>'CONSTRUCTION COST ESTIMATE'!B1191</f>
        <v>630.13</v>
      </c>
      <c r="C1191" s="131" t="str">
        <f>'CONSTRUCTION COST ESTIMATE'!C1191</f>
        <v>C900 PVC UTILITY CROSSING (36 INCH)</v>
      </c>
      <c r="D1191" s="130">
        <f>'CONSTRUCTION COST ESTIMATE'!BA1191</f>
        <v>0</v>
      </c>
      <c r="E1191" s="114">
        <f>'CONSTRUCTION COST ESTIMATE'!BC1191</f>
        <v>0</v>
      </c>
      <c r="F1191" s="129" t="str">
        <f>'CONSTRUCTION COST ESTIMATE'!BB1191</f>
        <v>LF</v>
      </c>
      <c r="G1191" s="115"/>
      <c r="H1191" s="116">
        <f t="shared" si="200"/>
        <v>0</v>
      </c>
      <c r="I1191" s="115"/>
      <c r="J1191" s="116">
        <f t="shared" si="201"/>
        <v>0</v>
      </c>
      <c r="K1191" s="115"/>
      <c r="L1191" s="116">
        <f t="shared" si="202"/>
        <v>0</v>
      </c>
      <c r="M1191" s="115"/>
      <c r="N1191" s="116">
        <f t="shared" si="203"/>
        <v>0</v>
      </c>
      <c r="O1191" s="115"/>
      <c r="P1191" s="116">
        <f t="shared" si="204"/>
        <v>0</v>
      </c>
      <c r="Q1191" s="115"/>
      <c r="R1191" s="116">
        <f t="shared" si="205"/>
        <v>0</v>
      </c>
      <c r="S1191" s="117">
        <f t="shared" si="206"/>
        <v>0</v>
      </c>
      <c r="T1191" s="118">
        <f t="shared" si="207"/>
        <v>0</v>
      </c>
      <c r="U1191" s="120"/>
      <c r="V1191" s="88"/>
    </row>
    <row r="1192" spans="1:22" s="113" customFormat="1" ht="30" hidden="1" customHeight="1">
      <c r="A1192" s="128">
        <f>'CONSTRUCTION COST ESTIMATE'!A1192</f>
        <v>0</v>
      </c>
      <c r="B1192" s="246">
        <f>'CONSTRUCTION COST ESTIMATE'!B1192</f>
        <v>630.14</v>
      </c>
      <c r="C1192" s="131" t="str">
        <f>'CONSTRUCTION COST ESTIMATE'!C1192</f>
        <v>SANITARY SEWER DROP MANHOLE (48 INCH)</v>
      </c>
      <c r="D1192" s="130">
        <f>'CONSTRUCTION COST ESTIMATE'!BA1192</f>
        <v>0</v>
      </c>
      <c r="E1192" s="114">
        <f>'CONSTRUCTION COST ESTIMATE'!BC1192</f>
        <v>0</v>
      </c>
      <c r="F1192" s="129" t="str">
        <f>'CONSTRUCTION COST ESTIMATE'!BB1192</f>
        <v>EA</v>
      </c>
      <c r="G1192" s="115"/>
      <c r="H1192" s="116">
        <f t="shared" si="200"/>
        <v>0</v>
      </c>
      <c r="I1192" s="115"/>
      <c r="J1192" s="116">
        <f t="shared" si="201"/>
        <v>0</v>
      </c>
      <c r="K1192" s="115"/>
      <c r="L1192" s="116">
        <f t="shared" si="202"/>
        <v>0</v>
      </c>
      <c r="M1192" s="115"/>
      <c r="N1192" s="116">
        <f t="shared" si="203"/>
        <v>0</v>
      </c>
      <c r="O1192" s="115"/>
      <c r="P1192" s="116">
        <f t="shared" si="204"/>
        <v>0</v>
      </c>
      <c r="Q1192" s="115"/>
      <c r="R1192" s="116">
        <f t="shared" si="205"/>
        <v>0</v>
      </c>
      <c r="S1192" s="117">
        <f t="shared" si="206"/>
        <v>0</v>
      </c>
      <c r="T1192" s="118">
        <f t="shared" si="207"/>
        <v>0</v>
      </c>
      <c r="U1192" s="120"/>
      <c r="V1192" s="88"/>
    </row>
    <row r="1193" spans="1:22" s="113" customFormat="1" ht="30" hidden="1" customHeight="1">
      <c r="A1193" s="128">
        <f>'CONSTRUCTION COST ESTIMATE'!A1193</f>
        <v>0</v>
      </c>
      <c r="B1193" s="246">
        <f>'CONSTRUCTION COST ESTIMATE'!B1193</f>
        <v>630.14099999999996</v>
      </c>
      <c r="C1193" s="131" t="str">
        <f>'CONSTRUCTION COST ESTIMATE'!C1193</f>
        <v>SANITARY SEWER DROP MANHOLE (60 INCH)</v>
      </c>
      <c r="D1193" s="130">
        <f>'CONSTRUCTION COST ESTIMATE'!BA1193</f>
        <v>0</v>
      </c>
      <c r="E1193" s="114">
        <f>'CONSTRUCTION COST ESTIMATE'!BC1193</f>
        <v>0</v>
      </c>
      <c r="F1193" s="129" t="str">
        <f>'CONSTRUCTION COST ESTIMATE'!BB1193</f>
        <v>EA</v>
      </c>
      <c r="G1193" s="115"/>
      <c r="H1193" s="116">
        <f t="shared" si="200"/>
        <v>0</v>
      </c>
      <c r="I1193" s="115"/>
      <c r="J1193" s="116">
        <f t="shared" si="201"/>
        <v>0</v>
      </c>
      <c r="K1193" s="115"/>
      <c r="L1193" s="116">
        <f t="shared" si="202"/>
        <v>0</v>
      </c>
      <c r="M1193" s="115"/>
      <c r="N1193" s="116">
        <f t="shared" si="203"/>
        <v>0</v>
      </c>
      <c r="O1193" s="115"/>
      <c r="P1193" s="116">
        <f t="shared" si="204"/>
        <v>0</v>
      </c>
      <c r="Q1193" s="115"/>
      <c r="R1193" s="116">
        <f t="shared" si="205"/>
        <v>0</v>
      </c>
      <c r="S1193" s="117">
        <f t="shared" si="206"/>
        <v>0</v>
      </c>
      <c r="T1193" s="118">
        <f t="shared" si="207"/>
        <v>0</v>
      </c>
      <c r="U1193" s="120"/>
      <c r="V1193" s="88"/>
    </row>
    <row r="1194" spans="1:22" s="113" customFormat="1" ht="30" hidden="1" customHeight="1">
      <c r="A1194" s="128">
        <f>'CONSTRUCTION COST ESTIMATE'!A1194</f>
        <v>0</v>
      </c>
      <c r="B1194" s="246">
        <f>'CONSTRUCTION COST ESTIMATE'!B1194</f>
        <v>630.14200000000005</v>
      </c>
      <c r="C1194" s="131" t="str">
        <f>'CONSTRUCTION COST ESTIMATE'!C1194</f>
        <v>SANITARY SEWER DROP MANHOLE (72 INCH)</v>
      </c>
      <c r="D1194" s="130">
        <f>'CONSTRUCTION COST ESTIMATE'!BA1194</f>
        <v>0</v>
      </c>
      <c r="E1194" s="114">
        <f>'CONSTRUCTION COST ESTIMATE'!BC1194</f>
        <v>0</v>
      </c>
      <c r="F1194" s="129" t="str">
        <f>'CONSTRUCTION COST ESTIMATE'!BB1194</f>
        <v>EA</v>
      </c>
      <c r="G1194" s="115"/>
      <c r="H1194" s="116">
        <f t="shared" si="200"/>
        <v>0</v>
      </c>
      <c r="I1194" s="115"/>
      <c r="J1194" s="116">
        <f t="shared" si="201"/>
        <v>0</v>
      </c>
      <c r="K1194" s="115"/>
      <c r="L1194" s="116">
        <f t="shared" si="202"/>
        <v>0</v>
      </c>
      <c r="M1194" s="115"/>
      <c r="N1194" s="116">
        <f t="shared" si="203"/>
        <v>0</v>
      </c>
      <c r="O1194" s="115"/>
      <c r="P1194" s="116">
        <f t="shared" si="204"/>
        <v>0</v>
      </c>
      <c r="Q1194" s="115"/>
      <c r="R1194" s="116">
        <f t="shared" si="205"/>
        <v>0</v>
      </c>
      <c r="S1194" s="117">
        <f t="shared" si="206"/>
        <v>0</v>
      </c>
      <c r="T1194" s="118">
        <f t="shared" si="207"/>
        <v>0</v>
      </c>
      <c r="U1194" s="120"/>
      <c r="V1194" s="88"/>
    </row>
    <row r="1195" spans="1:22" s="113" customFormat="1" ht="30" hidden="1" customHeight="1">
      <c r="A1195" s="128">
        <f>'CONSTRUCTION COST ESTIMATE'!A1195</f>
        <v>0</v>
      </c>
      <c r="B1195" s="246">
        <f>'CONSTRUCTION COST ESTIMATE'!B1195</f>
        <v>630.14300000000003</v>
      </c>
      <c r="C1195" s="131" t="str">
        <f>'CONSTRUCTION COST ESTIMATE'!C1195</f>
        <v>SANITARY SEWER MANHOLE (48 INCH)</v>
      </c>
      <c r="D1195" s="130">
        <f>'CONSTRUCTION COST ESTIMATE'!BA1195</f>
        <v>0</v>
      </c>
      <c r="E1195" s="114">
        <f>'CONSTRUCTION COST ESTIMATE'!BC1195</f>
        <v>0</v>
      </c>
      <c r="F1195" s="129" t="str">
        <f>'CONSTRUCTION COST ESTIMATE'!BB1195</f>
        <v>EA</v>
      </c>
      <c r="G1195" s="115"/>
      <c r="H1195" s="116">
        <f t="shared" si="200"/>
        <v>0</v>
      </c>
      <c r="I1195" s="115"/>
      <c r="J1195" s="116">
        <f t="shared" si="201"/>
        <v>0</v>
      </c>
      <c r="K1195" s="115"/>
      <c r="L1195" s="116">
        <f t="shared" si="202"/>
        <v>0</v>
      </c>
      <c r="M1195" s="115"/>
      <c r="N1195" s="116">
        <f t="shared" si="203"/>
        <v>0</v>
      </c>
      <c r="O1195" s="115"/>
      <c r="P1195" s="116">
        <f t="shared" si="204"/>
        <v>0</v>
      </c>
      <c r="Q1195" s="115"/>
      <c r="R1195" s="116">
        <f t="shared" si="205"/>
        <v>0</v>
      </c>
      <c r="S1195" s="117">
        <f t="shared" si="206"/>
        <v>0</v>
      </c>
      <c r="T1195" s="118">
        <f t="shared" si="207"/>
        <v>0</v>
      </c>
      <c r="U1195" s="120"/>
      <c r="V1195" s="88"/>
    </row>
    <row r="1196" spans="1:22" s="113" customFormat="1" ht="30" hidden="1" customHeight="1">
      <c r="A1196" s="128">
        <f>'CONSTRUCTION COST ESTIMATE'!A1196</f>
        <v>0</v>
      </c>
      <c r="B1196" s="246">
        <f>'CONSTRUCTION COST ESTIMATE'!B1196</f>
        <v>630.14400000000001</v>
      </c>
      <c r="C1196" s="131" t="str">
        <f>'CONSTRUCTION COST ESTIMATE'!C1196</f>
        <v>SANITARY SEWER MANHOLE (60 INCH)</v>
      </c>
      <c r="D1196" s="130">
        <f>'CONSTRUCTION COST ESTIMATE'!BA1196</f>
        <v>0</v>
      </c>
      <c r="E1196" s="114">
        <f>'CONSTRUCTION COST ESTIMATE'!BC1196</f>
        <v>0</v>
      </c>
      <c r="F1196" s="129" t="str">
        <f>'CONSTRUCTION COST ESTIMATE'!BB1196</f>
        <v>EA</v>
      </c>
      <c r="G1196" s="115"/>
      <c r="H1196" s="116">
        <f t="shared" si="200"/>
        <v>0</v>
      </c>
      <c r="I1196" s="115"/>
      <c r="J1196" s="116">
        <f t="shared" si="201"/>
        <v>0</v>
      </c>
      <c r="K1196" s="115"/>
      <c r="L1196" s="116">
        <f t="shared" si="202"/>
        <v>0</v>
      </c>
      <c r="M1196" s="115"/>
      <c r="N1196" s="116">
        <f t="shared" si="203"/>
        <v>0</v>
      </c>
      <c r="O1196" s="115"/>
      <c r="P1196" s="116">
        <f t="shared" si="204"/>
        <v>0</v>
      </c>
      <c r="Q1196" s="115"/>
      <c r="R1196" s="116">
        <f t="shared" si="205"/>
        <v>0</v>
      </c>
      <c r="S1196" s="117">
        <f t="shared" si="206"/>
        <v>0</v>
      </c>
      <c r="T1196" s="118">
        <f t="shared" si="207"/>
        <v>0</v>
      </c>
      <c r="U1196" s="120"/>
      <c r="V1196" s="88"/>
    </row>
    <row r="1197" spans="1:22" s="113" customFormat="1" ht="30" hidden="1" customHeight="1">
      <c r="A1197" s="128">
        <f>'CONSTRUCTION COST ESTIMATE'!A1197</f>
        <v>0</v>
      </c>
      <c r="B1197" s="246">
        <f>'CONSTRUCTION COST ESTIMATE'!B1197</f>
        <v>630.14499999999998</v>
      </c>
      <c r="C1197" s="131" t="str">
        <f>'CONSTRUCTION COST ESTIMATE'!C1197</f>
        <v>SANITARY SEWER MANHOLE (72 INCH)</v>
      </c>
      <c r="D1197" s="130">
        <f>'CONSTRUCTION COST ESTIMATE'!BA1197</f>
        <v>0</v>
      </c>
      <c r="E1197" s="114">
        <f>'CONSTRUCTION COST ESTIMATE'!BC1197</f>
        <v>0</v>
      </c>
      <c r="F1197" s="129" t="str">
        <f>'CONSTRUCTION COST ESTIMATE'!BB1197</f>
        <v>EA</v>
      </c>
      <c r="G1197" s="115"/>
      <c r="H1197" s="116">
        <f t="shared" si="200"/>
        <v>0</v>
      </c>
      <c r="I1197" s="115"/>
      <c r="J1197" s="116">
        <f t="shared" si="201"/>
        <v>0</v>
      </c>
      <c r="K1197" s="115"/>
      <c r="L1197" s="116">
        <f t="shared" si="202"/>
        <v>0</v>
      </c>
      <c r="M1197" s="115"/>
      <c r="N1197" s="116">
        <f t="shared" si="203"/>
        <v>0</v>
      </c>
      <c r="O1197" s="115"/>
      <c r="P1197" s="116">
        <f t="shared" si="204"/>
        <v>0</v>
      </c>
      <c r="Q1197" s="115"/>
      <c r="R1197" s="116">
        <f t="shared" si="205"/>
        <v>0</v>
      </c>
      <c r="S1197" s="117">
        <f t="shared" si="206"/>
        <v>0</v>
      </c>
      <c r="T1197" s="118">
        <f t="shared" si="207"/>
        <v>0</v>
      </c>
      <c r="U1197" s="120"/>
      <c r="V1197" s="88"/>
    </row>
    <row r="1198" spans="1:22" s="113" customFormat="1" ht="30" hidden="1" customHeight="1">
      <c r="A1198" s="128">
        <f>'CONSTRUCTION COST ESTIMATE'!A1198</f>
        <v>0</v>
      </c>
      <c r="B1198" s="246">
        <f>'CONSTRUCTION COST ESTIMATE'!B1198</f>
        <v>630.14599999999996</v>
      </c>
      <c r="C1198" s="131" t="str">
        <f>'CONSTRUCTION COST ESTIMATE'!C1198</f>
        <v>OFFSET SANITARY SEWER MANHOLE (84 INCH)</v>
      </c>
      <c r="D1198" s="130">
        <f>'CONSTRUCTION COST ESTIMATE'!BA1198</f>
        <v>0</v>
      </c>
      <c r="E1198" s="114">
        <f>'CONSTRUCTION COST ESTIMATE'!BC1198</f>
        <v>0</v>
      </c>
      <c r="F1198" s="129" t="str">
        <f>'CONSTRUCTION COST ESTIMATE'!BB1198</f>
        <v>EA</v>
      </c>
      <c r="G1198" s="115"/>
      <c r="H1198" s="116">
        <f t="shared" si="200"/>
        <v>0</v>
      </c>
      <c r="I1198" s="115"/>
      <c r="J1198" s="116">
        <f t="shared" si="201"/>
        <v>0</v>
      </c>
      <c r="K1198" s="115"/>
      <c r="L1198" s="116">
        <f t="shared" si="202"/>
        <v>0</v>
      </c>
      <c r="M1198" s="115"/>
      <c r="N1198" s="116">
        <f t="shared" si="203"/>
        <v>0</v>
      </c>
      <c r="O1198" s="115"/>
      <c r="P1198" s="116">
        <f t="shared" si="204"/>
        <v>0</v>
      </c>
      <c r="Q1198" s="115"/>
      <c r="R1198" s="116">
        <f t="shared" si="205"/>
        <v>0</v>
      </c>
      <c r="S1198" s="117">
        <f t="shared" si="206"/>
        <v>0</v>
      </c>
      <c r="T1198" s="118">
        <f t="shared" si="207"/>
        <v>0</v>
      </c>
      <c r="U1198" s="120"/>
      <c r="V1198" s="88"/>
    </row>
    <row r="1199" spans="1:22" s="113" customFormat="1" ht="30" hidden="1" customHeight="1">
      <c r="A1199" s="128">
        <f>'CONSTRUCTION COST ESTIMATE'!A1199</f>
        <v>0</v>
      </c>
      <c r="B1199" s="246">
        <f>'CONSTRUCTION COST ESTIMATE'!B1199</f>
        <v>630.14700000000005</v>
      </c>
      <c r="C1199" s="131" t="str">
        <f>'CONSTRUCTION COST ESTIMATE'!C1199</f>
        <v>SANITARY SEWER MANHOLE ABANDONMENT (48 INCH)</v>
      </c>
      <c r="D1199" s="130">
        <f>'CONSTRUCTION COST ESTIMATE'!BA1199</f>
        <v>0</v>
      </c>
      <c r="E1199" s="114">
        <f>'CONSTRUCTION COST ESTIMATE'!BC1199</f>
        <v>0</v>
      </c>
      <c r="F1199" s="129" t="str">
        <f>'CONSTRUCTION COST ESTIMATE'!BB1199</f>
        <v>EA</v>
      </c>
      <c r="G1199" s="115"/>
      <c r="H1199" s="116">
        <f t="shared" si="200"/>
        <v>0</v>
      </c>
      <c r="I1199" s="115"/>
      <c r="J1199" s="116">
        <f t="shared" si="201"/>
        <v>0</v>
      </c>
      <c r="K1199" s="115"/>
      <c r="L1199" s="116">
        <f t="shared" si="202"/>
        <v>0</v>
      </c>
      <c r="M1199" s="115"/>
      <c r="N1199" s="116">
        <f t="shared" si="203"/>
        <v>0</v>
      </c>
      <c r="O1199" s="115"/>
      <c r="P1199" s="116">
        <f t="shared" si="204"/>
        <v>0</v>
      </c>
      <c r="Q1199" s="115"/>
      <c r="R1199" s="116">
        <f t="shared" si="205"/>
        <v>0</v>
      </c>
      <c r="S1199" s="117">
        <f t="shared" si="206"/>
        <v>0</v>
      </c>
      <c r="T1199" s="118">
        <f t="shared" si="207"/>
        <v>0</v>
      </c>
      <c r="U1199" s="120"/>
      <c r="V1199" s="88"/>
    </row>
    <row r="1200" spans="1:22" s="113" customFormat="1" ht="30" hidden="1" customHeight="1">
      <c r="A1200" s="128">
        <f>'CONSTRUCTION COST ESTIMATE'!A1200</f>
        <v>0</v>
      </c>
      <c r="B1200" s="246">
        <f>'CONSTRUCTION COST ESTIMATE'!B1200</f>
        <v>630.14800000000002</v>
      </c>
      <c r="C1200" s="131" t="str">
        <f>'CONSTRUCTION COST ESTIMATE'!C1200</f>
        <v>SANITARY SEWER MANHOLE ABANDONMENT (60 INCH)</v>
      </c>
      <c r="D1200" s="130">
        <f>'CONSTRUCTION COST ESTIMATE'!BA1200</f>
        <v>0</v>
      </c>
      <c r="E1200" s="114">
        <f>'CONSTRUCTION COST ESTIMATE'!BC1200</f>
        <v>0</v>
      </c>
      <c r="F1200" s="129" t="str">
        <f>'CONSTRUCTION COST ESTIMATE'!BB1200</f>
        <v>EA</v>
      </c>
      <c r="G1200" s="115"/>
      <c r="H1200" s="116">
        <f t="shared" si="200"/>
        <v>0</v>
      </c>
      <c r="I1200" s="115"/>
      <c r="J1200" s="116">
        <f t="shared" si="201"/>
        <v>0</v>
      </c>
      <c r="K1200" s="115"/>
      <c r="L1200" s="116">
        <f t="shared" si="202"/>
        <v>0</v>
      </c>
      <c r="M1200" s="115"/>
      <c r="N1200" s="116">
        <f t="shared" si="203"/>
        <v>0</v>
      </c>
      <c r="O1200" s="115"/>
      <c r="P1200" s="116">
        <f t="shared" si="204"/>
        <v>0</v>
      </c>
      <c r="Q1200" s="115"/>
      <c r="R1200" s="116">
        <f t="shared" si="205"/>
        <v>0</v>
      </c>
      <c r="S1200" s="117">
        <f t="shared" si="206"/>
        <v>0</v>
      </c>
      <c r="T1200" s="118">
        <f t="shared" si="207"/>
        <v>0</v>
      </c>
      <c r="U1200" s="120"/>
      <c r="V1200" s="88"/>
    </row>
    <row r="1201" spans="1:22" s="113" customFormat="1" ht="30" hidden="1" customHeight="1">
      <c r="A1201" s="128">
        <f>'CONSTRUCTION COST ESTIMATE'!A1201</f>
        <v>0</v>
      </c>
      <c r="B1201" s="246">
        <f>'CONSTRUCTION COST ESTIMATE'!B1201</f>
        <v>630.149</v>
      </c>
      <c r="C1201" s="131" t="str">
        <f>'CONSTRUCTION COST ESTIMATE'!C1201</f>
        <v>SANITARY SEWER MANHOLE ABANDONMENT (72 INCH)</v>
      </c>
      <c r="D1201" s="130">
        <f>'CONSTRUCTION COST ESTIMATE'!BA1201</f>
        <v>0</v>
      </c>
      <c r="E1201" s="114">
        <f>'CONSTRUCTION COST ESTIMATE'!BC1201</f>
        <v>0</v>
      </c>
      <c r="F1201" s="129" t="str">
        <f>'CONSTRUCTION COST ESTIMATE'!BB1201</f>
        <v>EA</v>
      </c>
      <c r="G1201" s="115"/>
      <c r="H1201" s="116">
        <f t="shared" si="200"/>
        <v>0</v>
      </c>
      <c r="I1201" s="115"/>
      <c r="J1201" s="116">
        <f t="shared" si="201"/>
        <v>0</v>
      </c>
      <c r="K1201" s="115"/>
      <c r="L1201" s="116">
        <f t="shared" si="202"/>
        <v>0</v>
      </c>
      <c r="M1201" s="115"/>
      <c r="N1201" s="116">
        <f t="shared" si="203"/>
        <v>0</v>
      </c>
      <c r="O1201" s="115"/>
      <c r="P1201" s="116">
        <f t="shared" si="204"/>
        <v>0</v>
      </c>
      <c r="Q1201" s="115"/>
      <c r="R1201" s="116">
        <f t="shared" si="205"/>
        <v>0</v>
      </c>
      <c r="S1201" s="117">
        <f t="shared" si="206"/>
        <v>0</v>
      </c>
      <c r="T1201" s="118">
        <f t="shared" si="207"/>
        <v>0</v>
      </c>
      <c r="U1201" s="120"/>
      <c r="V1201" s="88"/>
    </row>
    <row r="1202" spans="1:22" s="113" customFormat="1" ht="30" hidden="1" customHeight="1">
      <c r="A1202" s="128">
        <f>'CONSTRUCTION COST ESTIMATE'!A1202</f>
        <v>0</v>
      </c>
      <c r="B1202" s="246">
        <f>'CONSTRUCTION COST ESTIMATE'!B1202</f>
        <v>630.15</v>
      </c>
      <c r="C1202" s="131" t="str">
        <f>'CONSTRUCTION COST ESTIMATE'!C1202</f>
        <v>84 INCH SANITARY SEWER MANHOLE ABANDONMENT</v>
      </c>
      <c r="D1202" s="130">
        <f>'CONSTRUCTION COST ESTIMATE'!BA1202</f>
        <v>0</v>
      </c>
      <c r="E1202" s="114">
        <f>'CONSTRUCTION COST ESTIMATE'!BC1202</f>
        <v>0</v>
      </c>
      <c r="F1202" s="129" t="str">
        <f>'CONSTRUCTION COST ESTIMATE'!BB1202</f>
        <v>EA</v>
      </c>
      <c r="G1202" s="115"/>
      <c r="H1202" s="116">
        <f t="shared" si="200"/>
        <v>0</v>
      </c>
      <c r="I1202" s="115"/>
      <c r="J1202" s="116">
        <f t="shared" si="201"/>
        <v>0</v>
      </c>
      <c r="K1202" s="115"/>
      <c r="L1202" s="116">
        <f t="shared" si="202"/>
        <v>0</v>
      </c>
      <c r="M1202" s="115"/>
      <c r="N1202" s="116">
        <f t="shared" si="203"/>
        <v>0</v>
      </c>
      <c r="O1202" s="115"/>
      <c r="P1202" s="116">
        <f t="shared" si="204"/>
        <v>0</v>
      </c>
      <c r="Q1202" s="115"/>
      <c r="R1202" s="116">
        <f t="shared" si="205"/>
        <v>0</v>
      </c>
      <c r="S1202" s="117">
        <f t="shared" si="206"/>
        <v>0</v>
      </c>
      <c r="T1202" s="118">
        <f t="shared" si="207"/>
        <v>0</v>
      </c>
      <c r="U1202" s="120"/>
      <c r="V1202" s="88"/>
    </row>
    <row r="1203" spans="1:22" s="113" customFormat="1" ht="30" hidden="1" customHeight="1">
      <c r="A1203" s="128">
        <f>'CONSTRUCTION COST ESTIMATE'!A1203</f>
        <v>0</v>
      </c>
      <c r="B1203" s="246">
        <f>'CONSTRUCTION COST ESTIMATE'!B1203</f>
        <v>630.15099999999995</v>
      </c>
      <c r="C1203" s="131" t="str">
        <f>'CONSTRUCTION COST ESTIMATE'!C1203</f>
        <v>ABANDON SANITARY SEWER MANHOLE</v>
      </c>
      <c r="D1203" s="130">
        <f>'CONSTRUCTION COST ESTIMATE'!BA1203</f>
        <v>0</v>
      </c>
      <c r="E1203" s="114">
        <f>'CONSTRUCTION COST ESTIMATE'!BC1203</f>
        <v>0</v>
      </c>
      <c r="F1203" s="129" t="str">
        <f>'CONSTRUCTION COST ESTIMATE'!BB1203</f>
        <v>EA</v>
      </c>
      <c r="G1203" s="115"/>
      <c r="H1203" s="116">
        <f t="shared" si="200"/>
        <v>0</v>
      </c>
      <c r="I1203" s="115"/>
      <c r="J1203" s="116">
        <f t="shared" si="201"/>
        <v>0</v>
      </c>
      <c r="K1203" s="115"/>
      <c r="L1203" s="116">
        <f t="shared" si="202"/>
        <v>0</v>
      </c>
      <c r="M1203" s="115"/>
      <c r="N1203" s="116">
        <f t="shared" si="203"/>
        <v>0</v>
      </c>
      <c r="O1203" s="115"/>
      <c r="P1203" s="116">
        <f t="shared" si="204"/>
        <v>0</v>
      </c>
      <c r="Q1203" s="115"/>
      <c r="R1203" s="116">
        <f t="shared" si="205"/>
        <v>0</v>
      </c>
      <c r="S1203" s="117">
        <f t="shared" si="206"/>
        <v>0</v>
      </c>
      <c r="T1203" s="118">
        <f t="shared" si="207"/>
        <v>0</v>
      </c>
      <c r="U1203" s="120"/>
      <c r="V1203" s="88"/>
    </row>
    <row r="1204" spans="1:22" s="113" customFormat="1" ht="30" hidden="1" customHeight="1">
      <c r="A1204" s="128">
        <f>'CONSTRUCTION COST ESTIMATE'!A1204</f>
        <v>0</v>
      </c>
      <c r="B1204" s="246">
        <f>'CONSTRUCTION COST ESTIMATE'!B1204</f>
        <v>630.16</v>
      </c>
      <c r="C1204" s="131" t="str">
        <f>'CONSTRUCTION COST ESTIMATE'!C1204</f>
        <v>STEEL CASING (48 INCH)</v>
      </c>
      <c r="D1204" s="130">
        <f>'CONSTRUCTION COST ESTIMATE'!BA1204</f>
        <v>0</v>
      </c>
      <c r="E1204" s="114">
        <f>'CONSTRUCTION COST ESTIMATE'!BC1204</f>
        <v>0</v>
      </c>
      <c r="F1204" s="129" t="str">
        <f>'CONSTRUCTION COST ESTIMATE'!BB1204</f>
        <v>LF</v>
      </c>
      <c r="G1204" s="115"/>
      <c r="H1204" s="116">
        <f t="shared" si="200"/>
        <v>0</v>
      </c>
      <c r="I1204" s="115"/>
      <c r="J1204" s="116">
        <f t="shared" si="201"/>
        <v>0</v>
      </c>
      <c r="K1204" s="115"/>
      <c r="L1204" s="116">
        <f t="shared" si="202"/>
        <v>0</v>
      </c>
      <c r="M1204" s="115"/>
      <c r="N1204" s="116">
        <f t="shared" si="203"/>
        <v>0</v>
      </c>
      <c r="O1204" s="115"/>
      <c r="P1204" s="116">
        <f t="shared" si="204"/>
        <v>0</v>
      </c>
      <c r="Q1204" s="115"/>
      <c r="R1204" s="116">
        <f t="shared" si="205"/>
        <v>0</v>
      </c>
      <c r="S1204" s="117">
        <f t="shared" si="206"/>
        <v>0</v>
      </c>
      <c r="T1204" s="118">
        <f t="shared" si="207"/>
        <v>0</v>
      </c>
      <c r="U1204" s="120"/>
      <c r="V1204" s="88"/>
    </row>
    <row r="1205" spans="1:22" s="113" customFormat="1" ht="30" hidden="1" customHeight="1">
      <c r="A1205" s="128">
        <f>'CONSTRUCTION COST ESTIMATE'!A1205</f>
        <v>0</v>
      </c>
      <c r="B1205" s="246">
        <f>'CONSTRUCTION COST ESTIMATE'!B1205</f>
        <v>630.16099999999994</v>
      </c>
      <c r="C1205" s="131" t="str">
        <f>'CONSTRUCTION COST ESTIMATE'!C1205</f>
        <v>STEEL CASING (60 INCH)</v>
      </c>
      <c r="D1205" s="130">
        <f>'CONSTRUCTION COST ESTIMATE'!BA1205</f>
        <v>0</v>
      </c>
      <c r="E1205" s="114">
        <f>'CONSTRUCTION COST ESTIMATE'!BC1205</f>
        <v>0</v>
      </c>
      <c r="F1205" s="129" t="str">
        <f>'CONSTRUCTION COST ESTIMATE'!BB1205</f>
        <v>LF</v>
      </c>
      <c r="G1205" s="115"/>
      <c r="H1205" s="116">
        <f t="shared" si="200"/>
        <v>0</v>
      </c>
      <c r="I1205" s="115"/>
      <c r="J1205" s="116">
        <f t="shared" si="201"/>
        <v>0</v>
      </c>
      <c r="K1205" s="115"/>
      <c r="L1205" s="116">
        <f t="shared" si="202"/>
        <v>0</v>
      </c>
      <c r="M1205" s="115"/>
      <c r="N1205" s="116">
        <f t="shared" si="203"/>
        <v>0</v>
      </c>
      <c r="O1205" s="115"/>
      <c r="P1205" s="116">
        <f t="shared" si="204"/>
        <v>0</v>
      </c>
      <c r="Q1205" s="115"/>
      <c r="R1205" s="116">
        <f t="shared" si="205"/>
        <v>0</v>
      </c>
      <c r="S1205" s="117">
        <f t="shared" si="206"/>
        <v>0</v>
      </c>
      <c r="T1205" s="118">
        <f t="shared" si="207"/>
        <v>0</v>
      </c>
      <c r="U1205" s="120"/>
      <c r="V1205" s="88"/>
    </row>
    <row r="1206" spans="1:22" s="113" customFormat="1" ht="30" hidden="1" customHeight="1">
      <c r="A1206" s="128">
        <f>'CONSTRUCTION COST ESTIMATE'!A1206</f>
        <v>0</v>
      </c>
      <c r="B1206" s="246">
        <f>'CONSTRUCTION COST ESTIMATE'!B1206</f>
        <v>630.16200000000003</v>
      </c>
      <c r="C1206" s="131" t="str">
        <f>'CONSTRUCTION COST ESTIMATE'!C1206</f>
        <v>STEEL CASING (72 INCH)</v>
      </c>
      <c r="D1206" s="130">
        <f>'CONSTRUCTION COST ESTIMATE'!BA1206</f>
        <v>0</v>
      </c>
      <c r="E1206" s="114">
        <f>'CONSTRUCTION COST ESTIMATE'!BC1206</f>
        <v>0</v>
      </c>
      <c r="F1206" s="129" t="str">
        <f>'CONSTRUCTION COST ESTIMATE'!BB1206</f>
        <v>LF</v>
      </c>
      <c r="G1206" s="115"/>
      <c r="H1206" s="116">
        <f t="shared" si="200"/>
        <v>0</v>
      </c>
      <c r="I1206" s="115"/>
      <c r="J1206" s="116">
        <f t="shared" si="201"/>
        <v>0</v>
      </c>
      <c r="K1206" s="115"/>
      <c r="L1206" s="116">
        <f t="shared" si="202"/>
        <v>0</v>
      </c>
      <c r="M1206" s="115"/>
      <c r="N1206" s="116">
        <f t="shared" si="203"/>
        <v>0</v>
      </c>
      <c r="O1206" s="115"/>
      <c r="P1206" s="116">
        <f t="shared" si="204"/>
        <v>0</v>
      </c>
      <c r="Q1206" s="115"/>
      <c r="R1206" s="116">
        <f t="shared" si="205"/>
        <v>0</v>
      </c>
      <c r="S1206" s="117">
        <f t="shared" si="206"/>
        <v>0</v>
      </c>
      <c r="T1206" s="118">
        <f t="shared" si="207"/>
        <v>0</v>
      </c>
      <c r="U1206" s="120"/>
      <c r="V1206" s="88"/>
    </row>
    <row r="1207" spans="1:22" s="113" customFormat="1" ht="30" hidden="1" customHeight="1">
      <c r="A1207" s="128">
        <f>'CONSTRUCTION COST ESTIMATE'!A1207</f>
        <v>0</v>
      </c>
      <c r="B1207" s="246">
        <f>'CONSTRUCTION COST ESTIMATE'!B1207</f>
        <v>630.16300000000001</v>
      </c>
      <c r="C1207" s="131" t="str">
        <f>'CONSTRUCTION COST ESTIMATE'!C1207</f>
        <v>STEEL CASING (84 INCH)</v>
      </c>
      <c r="D1207" s="130">
        <f>'CONSTRUCTION COST ESTIMATE'!BA1207</f>
        <v>0</v>
      </c>
      <c r="E1207" s="114">
        <f>'CONSTRUCTION COST ESTIMATE'!BC1207</f>
        <v>0</v>
      </c>
      <c r="F1207" s="129" t="str">
        <f>'CONSTRUCTION COST ESTIMATE'!BB1207</f>
        <v>LF</v>
      </c>
      <c r="G1207" s="115"/>
      <c r="H1207" s="116">
        <f t="shared" si="200"/>
        <v>0</v>
      </c>
      <c r="I1207" s="115"/>
      <c r="J1207" s="116">
        <f t="shared" si="201"/>
        <v>0</v>
      </c>
      <c r="K1207" s="115"/>
      <c r="L1207" s="116">
        <f t="shared" si="202"/>
        <v>0</v>
      </c>
      <c r="M1207" s="115"/>
      <c r="N1207" s="116">
        <f t="shared" si="203"/>
        <v>0</v>
      </c>
      <c r="O1207" s="115"/>
      <c r="P1207" s="116">
        <f t="shared" si="204"/>
        <v>0</v>
      </c>
      <c r="Q1207" s="115"/>
      <c r="R1207" s="116">
        <f t="shared" si="205"/>
        <v>0</v>
      </c>
      <c r="S1207" s="117">
        <f t="shared" si="206"/>
        <v>0</v>
      </c>
      <c r="T1207" s="118">
        <f t="shared" si="207"/>
        <v>0</v>
      </c>
      <c r="U1207" s="120"/>
      <c r="V1207" s="88"/>
    </row>
    <row r="1208" spans="1:22" s="113" customFormat="1" ht="30" hidden="1" customHeight="1">
      <c r="A1208" s="128">
        <f>'CONSTRUCTION COST ESTIMATE'!A1208</f>
        <v>0</v>
      </c>
      <c r="B1208" s="246">
        <f>'CONSTRUCTION COST ESTIMATE'!B1208</f>
        <v>630.16999999999996</v>
      </c>
      <c r="C1208" s="131" t="str">
        <f>'CONSTRUCTION COST ESTIMATE'!C1208</f>
        <v>CONSTRUCT 48 INCH ECCENTRIC SANITARY SEWER MANHOLE</v>
      </c>
      <c r="D1208" s="130">
        <f>'CONSTRUCTION COST ESTIMATE'!BA1208</f>
        <v>0</v>
      </c>
      <c r="E1208" s="114">
        <f>'CONSTRUCTION COST ESTIMATE'!BC1208</f>
        <v>0</v>
      </c>
      <c r="F1208" s="129" t="str">
        <f>'CONSTRUCTION COST ESTIMATE'!BB1208</f>
        <v>EA</v>
      </c>
      <c r="G1208" s="115"/>
      <c r="H1208" s="116">
        <f t="shared" si="200"/>
        <v>0</v>
      </c>
      <c r="I1208" s="115"/>
      <c r="J1208" s="116">
        <f t="shared" si="201"/>
        <v>0</v>
      </c>
      <c r="K1208" s="115"/>
      <c r="L1208" s="116">
        <f t="shared" si="202"/>
        <v>0</v>
      </c>
      <c r="M1208" s="115"/>
      <c r="N1208" s="116">
        <f t="shared" si="203"/>
        <v>0</v>
      </c>
      <c r="O1208" s="115"/>
      <c r="P1208" s="116">
        <f t="shared" si="204"/>
        <v>0</v>
      </c>
      <c r="Q1208" s="115"/>
      <c r="R1208" s="116">
        <f t="shared" si="205"/>
        <v>0</v>
      </c>
      <c r="S1208" s="117">
        <f t="shared" si="206"/>
        <v>0</v>
      </c>
      <c r="T1208" s="118">
        <f t="shared" si="207"/>
        <v>0</v>
      </c>
      <c r="U1208" s="120"/>
      <c r="V1208" s="88"/>
    </row>
    <row r="1209" spans="1:22" s="113" customFormat="1" ht="30" hidden="1" customHeight="1">
      <c r="A1209" s="128">
        <f>'CONSTRUCTION COST ESTIMATE'!A1209</f>
        <v>0</v>
      </c>
      <c r="B1209" s="246">
        <f>'CONSTRUCTION COST ESTIMATE'!B1209</f>
        <v>630.17100000000005</v>
      </c>
      <c r="C1209" s="131" t="str">
        <f>'CONSTRUCTION COST ESTIMATE'!C1209</f>
        <v>72 INCH LINED SANITARY SEWER MANHOLE</v>
      </c>
      <c r="D1209" s="130">
        <f>'CONSTRUCTION COST ESTIMATE'!BA1209</f>
        <v>0</v>
      </c>
      <c r="E1209" s="114">
        <f>'CONSTRUCTION COST ESTIMATE'!BC1209</f>
        <v>0</v>
      </c>
      <c r="F1209" s="129" t="str">
        <f>'CONSTRUCTION COST ESTIMATE'!BB1209</f>
        <v>EA</v>
      </c>
      <c r="G1209" s="115"/>
      <c r="H1209" s="116">
        <f t="shared" si="200"/>
        <v>0</v>
      </c>
      <c r="I1209" s="115"/>
      <c r="J1209" s="116">
        <f t="shared" si="201"/>
        <v>0</v>
      </c>
      <c r="K1209" s="115"/>
      <c r="L1209" s="116">
        <f t="shared" si="202"/>
        <v>0</v>
      </c>
      <c r="M1209" s="115"/>
      <c r="N1209" s="116">
        <f t="shared" si="203"/>
        <v>0</v>
      </c>
      <c r="O1209" s="115"/>
      <c r="P1209" s="116">
        <f t="shared" si="204"/>
        <v>0</v>
      </c>
      <c r="Q1209" s="115"/>
      <c r="R1209" s="116">
        <f t="shared" si="205"/>
        <v>0</v>
      </c>
      <c r="S1209" s="117">
        <f t="shared" si="206"/>
        <v>0</v>
      </c>
      <c r="T1209" s="118">
        <f t="shared" si="207"/>
        <v>0</v>
      </c>
      <c r="U1209" s="120"/>
      <c r="V1209" s="88"/>
    </row>
    <row r="1210" spans="1:22" s="113" customFormat="1" ht="30" hidden="1" customHeight="1">
      <c r="A1210" s="128">
        <f>'CONSTRUCTION COST ESTIMATE'!A1210</f>
        <v>0</v>
      </c>
      <c r="B1210" s="246">
        <f>'CONSTRUCTION COST ESTIMATE'!B1210</f>
        <v>630.17200000000003</v>
      </c>
      <c r="C1210" s="131" t="str">
        <f>'CONSTRUCTION COST ESTIMATE'!C1210</f>
        <v>ADJUST EXISTING SEWER MANHOLE TO GRADE</v>
      </c>
      <c r="D1210" s="130">
        <f>'CONSTRUCTION COST ESTIMATE'!BA1210</f>
        <v>0</v>
      </c>
      <c r="E1210" s="114">
        <f>'CONSTRUCTION COST ESTIMATE'!BC1210</f>
        <v>0</v>
      </c>
      <c r="F1210" s="129" t="str">
        <f>'CONSTRUCTION COST ESTIMATE'!BB1210</f>
        <v>EA</v>
      </c>
      <c r="G1210" s="115"/>
      <c r="H1210" s="116">
        <f t="shared" si="200"/>
        <v>0</v>
      </c>
      <c r="I1210" s="115"/>
      <c r="J1210" s="116">
        <f t="shared" si="201"/>
        <v>0</v>
      </c>
      <c r="K1210" s="115"/>
      <c r="L1210" s="116">
        <f t="shared" si="202"/>
        <v>0</v>
      </c>
      <c r="M1210" s="115"/>
      <c r="N1210" s="116">
        <f t="shared" si="203"/>
        <v>0</v>
      </c>
      <c r="O1210" s="115"/>
      <c r="P1210" s="116">
        <f t="shared" si="204"/>
        <v>0</v>
      </c>
      <c r="Q1210" s="115"/>
      <c r="R1210" s="116">
        <f t="shared" si="205"/>
        <v>0</v>
      </c>
      <c r="S1210" s="117">
        <f t="shared" si="206"/>
        <v>0</v>
      </c>
      <c r="T1210" s="118">
        <f t="shared" si="207"/>
        <v>0</v>
      </c>
      <c r="U1210" s="120"/>
      <c r="V1210" s="88"/>
    </row>
    <row r="1211" spans="1:22" s="113" customFormat="1" ht="30" hidden="1" customHeight="1">
      <c r="A1211" s="128">
        <f>'CONSTRUCTION COST ESTIMATE'!A1211</f>
        <v>0</v>
      </c>
      <c r="B1211" s="246">
        <f>'CONSTRUCTION COST ESTIMATE'!B1211</f>
        <v>630.173</v>
      </c>
      <c r="C1211" s="131" t="str">
        <f>'CONSTRUCTION COST ESTIMATE'!C1211</f>
        <v>ADJUST EXISTING SANITARY SEWER MANHOLE COVER</v>
      </c>
      <c r="D1211" s="130">
        <f>'CONSTRUCTION COST ESTIMATE'!BA1211</f>
        <v>0</v>
      </c>
      <c r="E1211" s="114">
        <f>'CONSTRUCTION COST ESTIMATE'!BC1211</f>
        <v>0</v>
      </c>
      <c r="F1211" s="129" t="str">
        <f>'CONSTRUCTION COST ESTIMATE'!BB1211</f>
        <v>EA</v>
      </c>
      <c r="G1211" s="115"/>
      <c r="H1211" s="116">
        <f t="shared" si="200"/>
        <v>0</v>
      </c>
      <c r="I1211" s="115"/>
      <c r="J1211" s="116">
        <f t="shared" si="201"/>
        <v>0</v>
      </c>
      <c r="K1211" s="115"/>
      <c r="L1211" s="116">
        <f t="shared" si="202"/>
        <v>0</v>
      </c>
      <c r="M1211" s="115"/>
      <c r="N1211" s="116">
        <f t="shared" si="203"/>
        <v>0</v>
      </c>
      <c r="O1211" s="115"/>
      <c r="P1211" s="116">
        <f t="shared" si="204"/>
        <v>0</v>
      </c>
      <c r="Q1211" s="115"/>
      <c r="R1211" s="116">
        <f t="shared" si="205"/>
        <v>0</v>
      </c>
      <c r="S1211" s="117">
        <f t="shared" si="206"/>
        <v>0</v>
      </c>
      <c r="T1211" s="118">
        <f t="shared" si="207"/>
        <v>0</v>
      </c>
      <c r="U1211" s="120"/>
      <c r="V1211" s="88"/>
    </row>
    <row r="1212" spans="1:22" s="113" customFormat="1" ht="30" hidden="1" customHeight="1">
      <c r="A1212" s="128">
        <f>'CONSTRUCTION COST ESTIMATE'!A1212</f>
        <v>0</v>
      </c>
      <c r="B1212" s="246">
        <f>'CONSTRUCTION COST ESTIMATE'!B1212</f>
        <v>630.17399999999998</v>
      </c>
      <c r="C1212" s="131" t="str">
        <f>'CONSTRUCTION COST ESTIMATE'!C1212</f>
        <v>ROTATE SEWER MANHOLE CONE SECTION</v>
      </c>
      <c r="D1212" s="130">
        <f>'CONSTRUCTION COST ESTIMATE'!BA1212</f>
        <v>0</v>
      </c>
      <c r="E1212" s="114">
        <f>'CONSTRUCTION COST ESTIMATE'!BC1212</f>
        <v>0</v>
      </c>
      <c r="F1212" s="129" t="str">
        <f>'CONSTRUCTION COST ESTIMATE'!BB1212</f>
        <v>EA</v>
      </c>
      <c r="G1212" s="115"/>
      <c r="H1212" s="116">
        <f t="shared" si="200"/>
        <v>0</v>
      </c>
      <c r="I1212" s="115"/>
      <c r="J1212" s="116">
        <f t="shared" si="201"/>
        <v>0</v>
      </c>
      <c r="K1212" s="115"/>
      <c r="L1212" s="116">
        <f t="shared" si="202"/>
        <v>0</v>
      </c>
      <c r="M1212" s="115"/>
      <c r="N1212" s="116">
        <f t="shared" si="203"/>
        <v>0</v>
      </c>
      <c r="O1212" s="115"/>
      <c r="P1212" s="116">
        <f t="shared" si="204"/>
        <v>0</v>
      </c>
      <c r="Q1212" s="115"/>
      <c r="R1212" s="116">
        <f t="shared" si="205"/>
        <v>0</v>
      </c>
      <c r="S1212" s="117">
        <f t="shared" si="206"/>
        <v>0</v>
      </c>
      <c r="T1212" s="118">
        <f t="shared" si="207"/>
        <v>0</v>
      </c>
      <c r="U1212" s="120"/>
      <c r="V1212" s="88"/>
    </row>
    <row r="1213" spans="1:22" s="113" customFormat="1" ht="30" hidden="1" customHeight="1">
      <c r="A1213" s="128">
        <f>'CONSTRUCTION COST ESTIMATE'!A1213</f>
        <v>0</v>
      </c>
      <c r="B1213" s="246">
        <f>'CONSTRUCTION COST ESTIMATE'!B1213</f>
        <v>630.17499999999995</v>
      </c>
      <c r="C1213" s="131" t="str">
        <f>'CONSTRUCTION COST ESTIMATE'!C1213</f>
        <v>ONSITE HIGH DROP MANHOLE MODIFICATION</v>
      </c>
      <c r="D1213" s="130">
        <f>'CONSTRUCTION COST ESTIMATE'!BA1213</f>
        <v>0</v>
      </c>
      <c r="E1213" s="114">
        <f>'CONSTRUCTION COST ESTIMATE'!BC1213</f>
        <v>0</v>
      </c>
      <c r="F1213" s="129" t="str">
        <f>'CONSTRUCTION COST ESTIMATE'!BB1213</f>
        <v>LS</v>
      </c>
      <c r="G1213" s="115"/>
      <c r="H1213" s="116">
        <f t="shared" si="200"/>
        <v>0</v>
      </c>
      <c r="I1213" s="115"/>
      <c r="J1213" s="116">
        <f t="shared" si="201"/>
        <v>0</v>
      </c>
      <c r="K1213" s="115"/>
      <c r="L1213" s="116">
        <f t="shared" si="202"/>
        <v>0</v>
      </c>
      <c r="M1213" s="115"/>
      <c r="N1213" s="116">
        <f t="shared" si="203"/>
        <v>0</v>
      </c>
      <c r="O1213" s="115"/>
      <c r="P1213" s="116">
        <f t="shared" si="204"/>
        <v>0</v>
      </c>
      <c r="Q1213" s="115"/>
      <c r="R1213" s="116">
        <f t="shared" si="205"/>
        <v>0</v>
      </c>
      <c r="S1213" s="117">
        <f t="shared" si="206"/>
        <v>0</v>
      </c>
      <c r="T1213" s="118">
        <f t="shared" si="207"/>
        <v>0</v>
      </c>
      <c r="U1213" s="120"/>
      <c r="V1213" s="88"/>
    </row>
    <row r="1214" spans="1:22" s="113" customFormat="1" ht="30" hidden="1" customHeight="1">
      <c r="A1214" s="128">
        <f>'CONSTRUCTION COST ESTIMATE'!A1214</f>
        <v>0</v>
      </c>
      <c r="B1214" s="246">
        <f>'CONSTRUCTION COST ESTIMATE'!B1214</f>
        <v>630.17600000000004</v>
      </c>
      <c r="C1214" s="131" t="str">
        <f>'CONSTRUCTION COST ESTIMATE'!C1214</f>
        <v>LOCKING MANHOLE FRAME AND COVER</v>
      </c>
      <c r="D1214" s="130">
        <f>'CONSTRUCTION COST ESTIMATE'!BA1214</f>
        <v>0</v>
      </c>
      <c r="E1214" s="114">
        <f>'CONSTRUCTION COST ESTIMATE'!BC1214</f>
        <v>0</v>
      </c>
      <c r="F1214" s="129" t="str">
        <f>'CONSTRUCTION COST ESTIMATE'!BB1214</f>
        <v>EA</v>
      </c>
      <c r="G1214" s="115"/>
      <c r="H1214" s="116">
        <f t="shared" si="200"/>
        <v>0</v>
      </c>
      <c r="I1214" s="115"/>
      <c r="J1214" s="116">
        <f t="shared" si="201"/>
        <v>0</v>
      </c>
      <c r="K1214" s="115"/>
      <c r="L1214" s="116">
        <f t="shared" si="202"/>
        <v>0</v>
      </c>
      <c r="M1214" s="115"/>
      <c r="N1214" s="116">
        <f t="shared" si="203"/>
        <v>0</v>
      </c>
      <c r="O1214" s="115"/>
      <c r="P1214" s="116">
        <f t="shared" si="204"/>
        <v>0</v>
      </c>
      <c r="Q1214" s="115"/>
      <c r="R1214" s="116">
        <f t="shared" si="205"/>
        <v>0</v>
      </c>
      <c r="S1214" s="117">
        <f t="shared" si="206"/>
        <v>0</v>
      </c>
      <c r="T1214" s="118">
        <f t="shared" si="207"/>
        <v>0</v>
      </c>
      <c r="U1214" s="120"/>
      <c r="V1214" s="88"/>
    </row>
    <row r="1215" spans="1:22" s="113" customFormat="1" ht="30" hidden="1" customHeight="1">
      <c r="A1215" s="128">
        <f>'CONSTRUCTION COST ESTIMATE'!A1215</f>
        <v>0</v>
      </c>
      <c r="B1215" s="246">
        <f>'CONSTRUCTION COST ESTIMATE'!B1215</f>
        <v>630.17700000000002</v>
      </c>
      <c r="C1215" s="131" t="str">
        <f>'CONSTRUCTION COST ESTIMATE'!C1215</f>
        <v>REGROUT SANITARY SEWER MANHOLE BASE</v>
      </c>
      <c r="D1215" s="130">
        <f>'CONSTRUCTION COST ESTIMATE'!BA1215</f>
        <v>0</v>
      </c>
      <c r="E1215" s="114">
        <f>'CONSTRUCTION COST ESTIMATE'!BC1215</f>
        <v>0</v>
      </c>
      <c r="F1215" s="129" t="str">
        <f>'CONSTRUCTION COST ESTIMATE'!BB1215</f>
        <v>EA</v>
      </c>
      <c r="G1215" s="115"/>
      <c r="H1215" s="116">
        <f t="shared" si="200"/>
        <v>0</v>
      </c>
      <c r="I1215" s="115"/>
      <c r="J1215" s="116">
        <f t="shared" si="201"/>
        <v>0</v>
      </c>
      <c r="K1215" s="115"/>
      <c r="L1215" s="116">
        <f t="shared" si="202"/>
        <v>0</v>
      </c>
      <c r="M1215" s="115"/>
      <c r="N1215" s="116">
        <f t="shared" si="203"/>
        <v>0</v>
      </c>
      <c r="O1215" s="115"/>
      <c r="P1215" s="116">
        <f t="shared" si="204"/>
        <v>0</v>
      </c>
      <c r="Q1215" s="115"/>
      <c r="R1215" s="116">
        <f t="shared" si="205"/>
        <v>0</v>
      </c>
      <c r="S1215" s="117">
        <f t="shared" si="206"/>
        <v>0</v>
      </c>
      <c r="T1215" s="118">
        <f t="shared" si="207"/>
        <v>0</v>
      </c>
      <c r="U1215" s="120"/>
      <c r="V1215" s="88"/>
    </row>
    <row r="1216" spans="1:22" s="113" customFormat="1" ht="30" hidden="1" customHeight="1">
      <c r="A1216" s="128">
        <f>'CONSTRUCTION COST ESTIMATE'!A1216</f>
        <v>0</v>
      </c>
      <c r="B1216" s="246">
        <f>'CONSTRUCTION COST ESTIMATE'!B1216</f>
        <v>630.178</v>
      </c>
      <c r="C1216" s="131" t="str">
        <f>'CONSTRUCTION COST ESTIMATE'!C1216</f>
        <v>SANITARY SEWER LATERAL RECONNECTION</v>
      </c>
      <c r="D1216" s="130">
        <f>'CONSTRUCTION COST ESTIMATE'!BA1216</f>
        <v>0</v>
      </c>
      <c r="E1216" s="114">
        <f>'CONSTRUCTION COST ESTIMATE'!BC1216</f>
        <v>0</v>
      </c>
      <c r="F1216" s="129" t="str">
        <f>'CONSTRUCTION COST ESTIMATE'!BB1216</f>
        <v>EA</v>
      </c>
      <c r="G1216" s="115"/>
      <c r="H1216" s="116">
        <f t="shared" si="200"/>
        <v>0</v>
      </c>
      <c r="I1216" s="115"/>
      <c r="J1216" s="116">
        <f t="shared" si="201"/>
        <v>0</v>
      </c>
      <c r="K1216" s="115"/>
      <c r="L1216" s="116">
        <f t="shared" si="202"/>
        <v>0</v>
      </c>
      <c r="M1216" s="115"/>
      <c r="N1216" s="116">
        <f t="shared" si="203"/>
        <v>0</v>
      </c>
      <c r="O1216" s="115"/>
      <c r="P1216" s="116">
        <f t="shared" si="204"/>
        <v>0</v>
      </c>
      <c r="Q1216" s="115"/>
      <c r="R1216" s="116">
        <f t="shared" si="205"/>
        <v>0</v>
      </c>
      <c r="S1216" s="117">
        <f t="shared" si="206"/>
        <v>0</v>
      </c>
      <c r="T1216" s="118">
        <f t="shared" si="207"/>
        <v>0</v>
      </c>
      <c r="U1216" s="120"/>
      <c r="V1216" s="88"/>
    </row>
    <row r="1217" spans="1:22" s="113" customFormat="1" ht="30" hidden="1" customHeight="1">
      <c r="A1217" s="128">
        <f>'CONSTRUCTION COST ESTIMATE'!A1217</f>
        <v>0</v>
      </c>
      <c r="B1217" s="246">
        <f>'CONSTRUCTION COST ESTIMATE'!B1217</f>
        <v>630.17899999999997</v>
      </c>
      <c r="C1217" s="131" t="str">
        <f>'CONSTRUCTION COST ESTIMATE'!C1217</f>
        <v>DIVERSION STRUCTURE</v>
      </c>
      <c r="D1217" s="130">
        <f>'CONSTRUCTION COST ESTIMATE'!BA1217</f>
        <v>0</v>
      </c>
      <c r="E1217" s="114">
        <f>'CONSTRUCTION COST ESTIMATE'!BC1217</f>
        <v>0</v>
      </c>
      <c r="F1217" s="129" t="str">
        <f>'CONSTRUCTION COST ESTIMATE'!BB1217</f>
        <v>LS</v>
      </c>
      <c r="G1217" s="115"/>
      <c r="H1217" s="116">
        <f t="shared" si="200"/>
        <v>0</v>
      </c>
      <c r="I1217" s="115"/>
      <c r="J1217" s="116">
        <f t="shared" si="201"/>
        <v>0</v>
      </c>
      <c r="K1217" s="115"/>
      <c r="L1217" s="116">
        <f t="shared" si="202"/>
        <v>0</v>
      </c>
      <c r="M1217" s="115"/>
      <c r="N1217" s="116">
        <f t="shared" si="203"/>
        <v>0</v>
      </c>
      <c r="O1217" s="115"/>
      <c r="P1217" s="116">
        <f t="shared" si="204"/>
        <v>0</v>
      </c>
      <c r="Q1217" s="115"/>
      <c r="R1217" s="116">
        <f t="shared" si="205"/>
        <v>0</v>
      </c>
      <c r="S1217" s="117">
        <f t="shared" si="206"/>
        <v>0</v>
      </c>
      <c r="T1217" s="118">
        <f t="shared" si="207"/>
        <v>0</v>
      </c>
      <c r="U1217" s="120"/>
      <c r="V1217" s="88"/>
    </row>
    <row r="1218" spans="1:22" s="113" customFormat="1" ht="30" hidden="1" customHeight="1">
      <c r="A1218" s="128">
        <f>'CONSTRUCTION COST ESTIMATE'!A1218</f>
        <v>0</v>
      </c>
      <c r="B1218" s="246">
        <f>'CONSTRUCTION COST ESTIMATE'!B1218</f>
        <v>630.17999999999995</v>
      </c>
      <c r="C1218" s="131" t="str">
        <f>'CONSTRUCTION COST ESTIMATE'!C1218</f>
        <v>DIVERSION STRUCTURE MODIFICATION</v>
      </c>
      <c r="D1218" s="130">
        <f>'CONSTRUCTION COST ESTIMATE'!BA1218</f>
        <v>0</v>
      </c>
      <c r="E1218" s="114">
        <f>'CONSTRUCTION COST ESTIMATE'!BC1218</f>
        <v>0</v>
      </c>
      <c r="F1218" s="129" t="str">
        <f>'CONSTRUCTION COST ESTIMATE'!BB1218</f>
        <v>LS</v>
      </c>
      <c r="G1218" s="115"/>
      <c r="H1218" s="116">
        <f t="shared" si="200"/>
        <v>0</v>
      </c>
      <c r="I1218" s="115"/>
      <c r="J1218" s="116">
        <f t="shared" si="201"/>
        <v>0</v>
      </c>
      <c r="K1218" s="115"/>
      <c r="L1218" s="116">
        <f t="shared" si="202"/>
        <v>0</v>
      </c>
      <c r="M1218" s="115"/>
      <c r="N1218" s="116">
        <f t="shared" si="203"/>
        <v>0</v>
      </c>
      <c r="O1218" s="115"/>
      <c r="P1218" s="116">
        <f t="shared" si="204"/>
        <v>0</v>
      </c>
      <c r="Q1218" s="115"/>
      <c r="R1218" s="116">
        <f t="shared" si="205"/>
        <v>0</v>
      </c>
      <c r="S1218" s="117">
        <f t="shared" si="206"/>
        <v>0</v>
      </c>
      <c r="T1218" s="118">
        <f t="shared" si="207"/>
        <v>0</v>
      </c>
      <c r="U1218" s="120"/>
      <c r="V1218" s="88"/>
    </row>
    <row r="1219" spans="1:22" s="113" customFormat="1" ht="30" hidden="1" customHeight="1">
      <c r="A1219" s="128">
        <f>'CONSTRUCTION COST ESTIMATE'!A1219</f>
        <v>0</v>
      </c>
      <c r="B1219" s="246">
        <f>'CONSTRUCTION COST ESTIMATE'!B1219</f>
        <v>630.18100000000004</v>
      </c>
      <c r="C1219" s="131" t="str">
        <f>'CONSTRUCTION COST ESTIMATE'!C1219</f>
        <v>MECHANICAL POINT REPAIR</v>
      </c>
      <c r="D1219" s="130">
        <f>'CONSTRUCTION COST ESTIMATE'!BA1219</f>
        <v>0</v>
      </c>
      <c r="E1219" s="114">
        <f>'CONSTRUCTION COST ESTIMATE'!BC1219</f>
        <v>0</v>
      </c>
      <c r="F1219" s="129" t="str">
        <f>'CONSTRUCTION COST ESTIMATE'!BB1219</f>
        <v>EA</v>
      </c>
      <c r="G1219" s="115"/>
      <c r="H1219" s="116">
        <f t="shared" si="200"/>
        <v>0</v>
      </c>
      <c r="I1219" s="115"/>
      <c r="J1219" s="116">
        <f t="shared" si="201"/>
        <v>0</v>
      </c>
      <c r="K1219" s="115"/>
      <c r="L1219" s="116">
        <f t="shared" si="202"/>
        <v>0</v>
      </c>
      <c r="M1219" s="115"/>
      <c r="N1219" s="116">
        <f t="shared" si="203"/>
        <v>0</v>
      </c>
      <c r="O1219" s="115"/>
      <c r="P1219" s="116">
        <f t="shared" si="204"/>
        <v>0</v>
      </c>
      <c r="Q1219" s="115"/>
      <c r="R1219" s="116">
        <f t="shared" si="205"/>
        <v>0</v>
      </c>
      <c r="S1219" s="117">
        <f t="shared" si="206"/>
        <v>0</v>
      </c>
      <c r="T1219" s="118">
        <f t="shared" si="207"/>
        <v>0</v>
      </c>
      <c r="U1219" s="120"/>
      <c r="V1219" s="88"/>
    </row>
    <row r="1220" spans="1:22" s="113" customFormat="1" ht="30" hidden="1" customHeight="1">
      <c r="A1220" s="128">
        <f>'CONSTRUCTION COST ESTIMATE'!A1220</f>
        <v>0</v>
      </c>
      <c r="B1220" s="246">
        <f>'CONSTRUCTION COST ESTIMATE'!B1220</f>
        <v>630.19000000000005</v>
      </c>
      <c r="C1220" s="131" t="str">
        <f>'CONSTRUCTION COST ESTIMATE'!C1220</f>
        <v>REPLACE SANITARY SEWER PIPE WITH PVC PIPE (6 INCH)</v>
      </c>
      <c r="D1220" s="130">
        <f>'CONSTRUCTION COST ESTIMATE'!BA1220</f>
        <v>0</v>
      </c>
      <c r="E1220" s="114">
        <f>'CONSTRUCTION COST ESTIMATE'!BC1220</f>
        <v>0</v>
      </c>
      <c r="F1220" s="129" t="str">
        <f>'CONSTRUCTION COST ESTIMATE'!BB1220</f>
        <v>LF</v>
      </c>
      <c r="G1220" s="115"/>
      <c r="H1220" s="116">
        <f t="shared" si="200"/>
        <v>0</v>
      </c>
      <c r="I1220" s="115"/>
      <c r="J1220" s="116">
        <f t="shared" si="201"/>
        <v>0</v>
      </c>
      <c r="K1220" s="115"/>
      <c r="L1220" s="116">
        <f t="shared" si="202"/>
        <v>0</v>
      </c>
      <c r="M1220" s="115"/>
      <c r="N1220" s="116">
        <f t="shared" si="203"/>
        <v>0</v>
      </c>
      <c r="O1220" s="115"/>
      <c r="P1220" s="116">
        <f t="shared" si="204"/>
        <v>0</v>
      </c>
      <c r="Q1220" s="115"/>
      <c r="R1220" s="116">
        <f t="shared" si="205"/>
        <v>0</v>
      </c>
      <c r="S1220" s="117">
        <f t="shared" si="206"/>
        <v>0</v>
      </c>
      <c r="T1220" s="118">
        <f t="shared" si="207"/>
        <v>0</v>
      </c>
      <c r="U1220" s="120"/>
      <c r="V1220" s="88"/>
    </row>
    <row r="1221" spans="1:22" s="113" customFormat="1" ht="30" hidden="1" customHeight="1">
      <c r="A1221" s="128">
        <f>'CONSTRUCTION COST ESTIMATE'!A1221</f>
        <v>0</v>
      </c>
      <c r="B1221" s="246">
        <f>'CONSTRUCTION COST ESTIMATE'!B1221</f>
        <v>630.19100000000003</v>
      </c>
      <c r="C1221" s="131" t="str">
        <f>'CONSTRUCTION COST ESTIMATE'!C1221</f>
        <v>REPLACE SANITARY SEWER PIPE WITH PVC PIPE (8 INCH)</v>
      </c>
      <c r="D1221" s="130">
        <f>'CONSTRUCTION COST ESTIMATE'!BA1221</f>
        <v>0</v>
      </c>
      <c r="E1221" s="114">
        <f>'CONSTRUCTION COST ESTIMATE'!BC1221</f>
        <v>0</v>
      </c>
      <c r="F1221" s="129" t="str">
        <f>'CONSTRUCTION COST ESTIMATE'!BB1221</f>
        <v>LF</v>
      </c>
      <c r="G1221" s="115"/>
      <c r="H1221" s="116">
        <f t="shared" si="200"/>
        <v>0</v>
      </c>
      <c r="I1221" s="115"/>
      <c r="J1221" s="116">
        <f t="shared" si="201"/>
        <v>0</v>
      </c>
      <c r="K1221" s="115"/>
      <c r="L1221" s="116">
        <f t="shared" si="202"/>
        <v>0</v>
      </c>
      <c r="M1221" s="115"/>
      <c r="N1221" s="116">
        <f t="shared" si="203"/>
        <v>0</v>
      </c>
      <c r="O1221" s="115"/>
      <c r="P1221" s="116">
        <f t="shared" si="204"/>
        <v>0</v>
      </c>
      <c r="Q1221" s="115"/>
      <c r="R1221" s="116">
        <f t="shared" si="205"/>
        <v>0</v>
      </c>
      <c r="S1221" s="117">
        <f t="shared" si="206"/>
        <v>0</v>
      </c>
      <c r="T1221" s="118">
        <f t="shared" si="207"/>
        <v>0</v>
      </c>
      <c r="U1221" s="120"/>
      <c r="V1221" s="88"/>
    </row>
    <row r="1222" spans="1:22" s="113" customFormat="1" ht="30" hidden="1" customHeight="1">
      <c r="A1222" s="128">
        <f>'CONSTRUCTION COST ESTIMATE'!A1222</f>
        <v>0</v>
      </c>
      <c r="B1222" s="246">
        <f>'CONSTRUCTION COST ESTIMATE'!B1222</f>
        <v>630.19200000000001</v>
      </c>
      <c r="C1222" s="131" t="str">
        <f>'CONSTRUCTION COST ESTIMATE'!C1222</f>
        <v>REPLACE SANITARY SEWER PIPE WITH PVC PIPE (10 INCH)</v>
      </c>
      <c r="D1222" s="130">
        <f>'CONSTRUCTION COST ESTIMATE'!BA1222</f>
        <v>0</v>
      </c>
      <c r="E1222" s="114">
        <f>'CONSTRUCTION COST ESTIMATE'!BC1222</f>
        <v>0</v>
      </c>
      <c r="F1222" s="129" t="str">
        <f>'CONSTRUCTION COST ESTIMATE'!BB1222</f>
        <v>LF</v>
      </c>
      <c r="G1222" s="115"/>
      <c r="H1222" s="116">
        <f t="shared" si="200"/>
        <v>0</v>
      </c>
      <c r="I1222" s="115"/>
      <c r="J1222" s="116">
        <f t="shared" si="201"/>
        <v>0</v>
      </c>
      <c r="K1222" s="115"/>
      <c r="L1222" s="116">
        <f t="shared" si="202"/>
        <v>0</v>
      </c>
      <c r="M1222" s="115"/>
      <c r="N1222" s="116">
        <f t="shared" si="203"/>
        <v>0</v>
      </c>
      <c r="O1222" s="115"/>
      <c r="P1222" s="116">
        <f t="shared" si="204"/>
        <v>0</v>
      </c>
      <c r="Q1222" s="115"/>
      <c r="R1222" s="116">
        <f t="shared" si="205"/>
        <v>0</v>
      </c>
      <c r="S1222" s="117">
        <f t="shared" si="206"/>
        <v>0</v>
      </c>
      <c r="T1222" s="118">
        <f t="shared" si="207"/>
        <v>0</v>
      </c>
      <c r="U1222" s="120"/>
      <c r="V1222" s="88"/>
    </row>
    <row r="1223" spans="1:22" s="113" customFormat="1" ht="30" hidden="1" customHeight="1">
      <c r="A1223" s="128">
        <f>'CONSTRUCTION COST ESTIMATE'!A1223</f>
        <v>0</v>
      </c>
      <c r="B1223" s="246">
        <f>'CONSTRUCTION COST ESTIMATE'!B1223</f>
        <v>630.19299999999998</v>
      </c>
      <c r="C1223" s="131" t="str">
        <f>'CONSTRUCTION COST ESTIMATE'!C1223</f>
        <v>REPLACE SANITARY SEWER PIPE WITH PVC PIPE (12 INCH)</v>
      </c>
      <c r="D1223" s="130">
        <f>'CONSTRUCTION COST ESTIMATE'!BA1223</f>
        <v>0</v>
      </c>
      <c r="E1223" s="114">
        <f>'CONSTRUCTION COST ESTIMATE'!BC1223</f>
        <v>0</v>
      </c>
      <c r="F1223" s="129" t="str">
        <f>'CONSTRUCTION COST ESTIMATE'!BB1223</f>
        <v>LF</v>
      </c>
      <c r="G1223" s="115"/>
      <c r="H1223" s="116">
        <f t="shared" si="200"/>
        <v>0</v>
      </c>
      <c r="I1223" s="115"/>
      <c r="J1223" s="116">
        <f t="shared" si="201"/>
        <v>0</v>
      </c>
      <c r="K1223" s="115"/>
      <c r="L1223" s="116">
        <f t="shared" si="202"/>
        <v>0</v>
      </c>
      <c r="M1223" s="115"/>
      <c r="N1223" s="116">
        <f t="shared" si="203"/>
        <v>0</v>
      </c>
      <c r="O1223" s="115"/>
      <c r="P1223" s="116">
        <f t="shared" si="204"/>
        <v>0</v>
      </c>
      <c r="Q1223" s="115"/>
      <c r="R1223" s="116">
        <f t="shared" si="205"/>
        <v>0</v>
      </c>
      <c r="S1223" s="117">
        <f t="shared" si="206"/>
        <v>0</v>
      </c>
      <c r="T1223" s="118">
        <f t="shared" si="207"/>
        <v>0</v>
      </c>
      <c r="U1223" s="120"/>
      <c r="V1223" s="88"/>
    </row>
    <row r="1224" spans="1:22" s="113" customFormat="1" ht="30" hidden="1" customHeight="1">
      <c r="A1224" s="128">
        <f>'CONSTRUCTION COST ESTIMATE'!A1224</f>
        <v>0</v>
      </c>
      <c r="B1224" s="246">
        <f>'CONSTRUCTION COST ESTIMATE'!B1224</f>
        <v>630.19399999999996</v>
      </c>
      <c r="C1224" s="131" t="str">
        <f>'CONSTRUCTION COST ESTIMATE'!C1224</f>
        <v>REPLACE SANITARY SEWER PIPE WITH PVC PIPE (18 INCH)</v>
      </c>
      <c r="D1224" s="130">
        <f>'CONSTRUCTION COST ESTIMATE'!BA1224</f>
        <v>0</v>
      </c>
      <c r="E1224" s="114">
        <f>'CONSTRUCTION COST ESTIMATE'!BC1224</f>
        <v>0</v>
      </c>
      <c r="F1224" s="129" t="str">
        <f>'CONSTRUCTION COST ESTIMATE'!BB1224</f>
        <v>LF</v>
      </c>
      <c r="G1224" s="115"/>
      <c r="H1224" s="116">
        <f t="shared" si="200"/>
        <v>0</v>
      </c>
      <c r="I1224" s="115"/>
      <c r="J1224" s="116">
        <f t="shared" si="201"/>
        <v>0</v>
      </c>
      <c r="K1224" s="115"/>
      <c r="L1224" s="116">
        <f t="shared" si="202"/>
        <v>0</v>
      </c>
      <c r="M1224" s="115"/>
      <c r="N1224" s="116">
        <f t="shared" si="203"/>
        <v>0</v>
      </c>
      <c r="O1224" s="115"/>
      <c r="P1224" s="116">
        <f t="shared" si="204"/>
        <v>0</v>
      </c>
      <c r="Q1224" s="115"/>
      <c r="R1224" s="116">
        <f t="shared" si="205"/>
        <v>0</v>
      </c>
      <c r="S1224" s="117">
        <f t="shared" si="206"/>
        <v>0</v>
      </c>
      <c r="T1224" s="118">
        <f t="shared" si="207"/>
        <v>0</v>
      </c>
      <c r="U1224" s="120"/>
      <c r="V1224" s="88"/>
    </row>
    <row r="1225" spans="1:22" s="113" customFormat="1" ht="30" hidden="1" customHeight="1">
      <c r="A1225" s="128">
        <f>'CONSTRUCTION COST ESTIMATE'!A1225</f>
        <v>0</v>
      </c>
      <c r="B1225" s="246">
        <f>'CONSTRUCTION COST ESTIMATE'!B1225</f>
        <v>630.19500000000005</v>
      </c>
      <c r="C1225" s="131" t="str">
        <f>'CONSTRUCTION COST ESTIMATE'!C1225</f>
        <v>REPLACE SANITARY SEWER PIPE WITH PVC PIPE (XX INCH)</v>
      </c>
      <c r="D1225" s="130">
        <f>'CONSTRUCTION COST ESTIMATE'!BA1225</f>
        <v>0</v>
      </c>
      <c r="E1225" s="114">
        <f>'CONSTRUCTION COST ESTIMATE'!BC1225</f>
        <v>0</v>
      </c>
      <c r="F1225" s="129" t="str">
        <f>'CONSTRUCTION COST ESTIMATE'!BB1225</f>
        <v>LF</v>
      </c>
      <c r="G1225" s="115"/>
      <c r="H1225" s="116">
        <f t="shared" si="200"/>
        <v>0</v>
      </c>
      <c r="I1225" s="115"/>
      <c r="J1225" s="116">
        <f t="shared" si="201"/>
        <v>0</v>
      </c>
      <c r="K1225" s="115"/>
      <c r="L1225" s="116">
        <f t="shared" si="202"/>
        <v>0</v>
      </c>
      <c r="M1225" s="115"/>
      <c r="N1225" s="116">
        <f t="shared" si="203"/>
        <v>0</v>
      </c>
      <c r="O1225" s="115"/>
      <c r="P1225" s="116">
        <f t="shared" si="204"/>
        <v>0</v>
      </c>
      <c r="Q1225" s="115"/>
      <c r="R1225" s="116">
        <f t="shared" si="205"/>
        <v>0</v>
      </c>
      <c r="S1225" s="117">
        <f t="shared" si="206"/>
        <v>0</v>
      </c>
      <c r="T1225" s="118">
        <f t="shared" si="207"/>
        <v>0</v>
      </c>
      <c r="U1225" s="120"/>
      <c r="V1225" s="88"/>
    </row>
    <row r="1226" spans="1:22" s="113" customFormat="1" ht="30" customHeight="1">
      <c r="A1226" s="134" t="str">
        <f>'CONSTRUCTION COST ESTIMATE'!A1226</f>
        <v>SP 631-633</v>
      </c>
      <c r="B1226" s="245"/>
      <c r="C1226" s="142" t="str">
        <f>'CONSTRUCTION COST ESTIMATE'!C1226</f>
        <v>TRAFFIC MARKINGS</v>
      </c>
      <c r="D1226" s="143">
        <f>'CONSTRUCTION COST ESTIMATE'!BA1226</f>
        <v>0</v>
      </c>
      <c r="E1226" s="144">
        <f>'CONSTRUCTION COST ESTIMATE'!BC1226</f>
        <v>0</v>
      </c>
      <c r="F1226" s="141">
        <f>'CONSTRUCTION COST ESTIMATE'!BB1226</f>
        <v>0</v>
      </c>
      <c r="G1226" s="148"/>
      <c r="H1226" s="149"/>
      <c r="I1226" s="148"/>
      <c r="J1226" s="149"/>
      <c r="K1226" s="148"/>
      <c r="L1226" s="149"/>
      <c r="M1226" s="148"/>
      <c r="N1226" s="149"/>
      <c r="O1226" s="148"/>
      <c r="P1226" s="149"/>
      <c r="Q1226" s="148"/>
      <c r="R1226" s="149"/>
      <c r="S1226" s="150"/>
      <c r="T1226" s="151"/>
      <c r="U1226" s="120"/>
      <c r="V1226" s="139" t="s">
        <v>1447</v>
      </c>
    </row>
    <row r="1227" spans="1:22" s="113" customFormat="1" ht="30" hidden="1" customHeight="1">
      <c r="A1227" s="128">
        <f>'CONSTRUCTION COST ESTIMATE'!A1227</f>
        <v>0</v>
      </c>
      <c r="B1227" s="246">
        <f>'CONSTRUCTION COST ESTIMATE'!B1227</f>
        <v>631.00099999999998</v>
      </c>
      <c r="C1227" s="131" t="str">
        <f>'CONSTRUCTION COST ESTIMATE'!C1227</f>
        <v>STREET NAME SIGN</v>
      </c>
      <c r="D1227" s="130">
        <f>'CONSTRUCTION COST ESTIMATE'!BA1227</f>
        <v>0</v>
      </c>
      <c r="E1227" s="114">
        <f>'CONSTRUCTION COST ESTIMATE'!BC1227</f>
        <v>0</v>
      </c>
      <c r="F1227" s="129" t="str">
        <f>'CONSTRUCTION COST ESTIMATE'!BB1227</f>
        <v>EA</v>
      </c>
      <c r="G1227" s="115"/>
      <c r="H1227" s="116">
        <f t="shared" ref="H1227:H1277" si="208">G1227*E1227</f>
        <v>0</v>
      </c>
      <c r="I1227" s="115"/>
      <c r="J1227" s="116">
        <f t="shared" ref="J1227:J1277" si="209">I1227*E1227</f>
        <v>0</v>
      </c>
      <c r="K1227" s="115"/>
      <c r="L1227" s="116">
        <f t="shared" ref="L1227:L1277" si="210">K1227*E1227</f>
        <v>0</v>
      </c>
      <c r="M1227" s="115"/>
      <c r="N1227" s="116">
        <f t="shared" ref="N1227:N1277" si="211">M1227*E1227</f>
        <v>0</v>
      </c>
      <c r="O1227" s="115"/>
      <c r="P1227" s="116">
        <f t="shared" ref="P1227:P1277" si="212">O1227*E1227</f>
        <v>0</v>
      </c>
      <c r="Q1227" s="115"/>
      <c r="R1227" s="116">
        <f t="shared" ref="R1227:R1277" si="213">Q1227*E1227</f>
        <v>0</v>
      </c>
      <c r="S1227" s="117">
        <f t="shared" ref="S1227:S1277" si="214">G1227+I1227+K1227+M1227+O1227+Q1227</f>
        <v>0</v>
      </c>
      <c r="T1227" s="118">
        <f t="shared" ref="T1227:T1277" si="215">S1227*E1227</f>
        <v>0</v>
      </c>
      <c r="U1227" s="120"/>
      <c r="V1227" s="88"/>
    </row>
    <row r="1228" spans="1:22" s="113" customFormat="1" ht="30" hidden="1" customHeight="1">
      <c r="A1228" s="128">
        <f>'CONSTRUCTION COST ESTIMATE'!A1228</f>
        <v>0</v>
      </c>
      <c r="B1228" s="246">
        <f>'CONSTRUCTION COST ESTIMATE'!B1228</f>
        <v>633.00049999999999</v>
      </c>
      <c r="C1228" s="131" t="str">
        <f>'CONSTRUCTION COST ESTIMATE'!C1228</f>
        <v>RAISED PAVEMENT MARKER (8 INCH )</v>
      </c>
      <c r="D1228" s="130">
        <f>'CONSTRUCTION COST ESTIMATE'!BA1228</f>
        <v>0</v>
      </c>
      <c r="E1228" s="114">
        <f>'CONSTRUCTION COST ESTIMATE'!BC1228</f>
        <v>0</v>
      </c>
      <c r="F1228" s="129" t="str">
        <f>'CONSTRUCTION COST ESTIMATE'!BB1228</f>
        <v>EA</v>
      </c>
      <c r="G1228" s="115"/>
      <c r="H1228" s="116">
        <f t="shared" si="208"/>
        <v>0</v>
      </c>
      <c r="I1228" s="115"/>
      <c r="J1228" s="116">
        <f t="shared" si="209"/>
        <v>0</v>
      </c>
      <c r="K1228" s="115"/>
      <c r="L1228" s="116">
        <f t="shared" si="210"/>
        <v>0</v>
      </c>
      <c r="M1228" s="115"/>
      <c r="N1228" s="116">
        <f t="shared" si="211"/>
        <v>0</v>
      </c>
      <c r="O1228" s="115"/>
      <c r="P1228" s="116">
        <f t="shared" si="212"/>
        <v>0</v>
      </c>
      <c r="Q1228" s="115"/>
      <c r="R1228" s="116">
        <f t="shared" si="213"/>
        <v>0</v>
      </c>
      <c r="S1228" s="117">
        <f t="shared" si="214"/>
        <v>0</v>
      </c>
      <c r="T1228" s="118">
        <f t="shared" si="215"/>
        <v>0</v>
      </c>
      <c r="U1228" s="120"/>
      <c r="V1228" s="88"/>
    </row>
    <row r="1229" spans="1:22" s="113" customFormat="1" ht="30" hidden="1" customHeight="1">
      <c r="A1229" s="128">
        <f>'CONSTRUCTION COST ESTIMATE'!A1229</f>
        <v>0</v>
      </c>
      <c r="B1229" s="246">
        <f>'CONSTRUCTION COST ESTIMATE'!B1229</f>
        <v>633.00099999999998</v>
      </c>
      <c r="C1229" s="131" t="str">
        <f>'CONSTRUCTION COST ESTIMATE'!C1229</f>
        <v>BLUE REFLECTIVE RAISED FIRE HYDRANT ID PAVEMENT MARKER</v>
      </c>
      <c r="D1229" s="130">
        <f>'CONSTRUCTION COST ESTIMATE'!BA1229</f>
        <v>0</v>
      </c>
      <c r="E1229" s="114">
        <f>'CONSTRUCTION COST ESTIMATE'!BC1229</f>
        <v>0</v>
      </c>
      <c r="F1229" s="129" t="str">
        <f>'CONSTRUCTION COST ESTIMATE'!BB1229</f>
        <v>EA</v>
      </c>
      <c r="G1229" s="115"/>
      <c r="H1229" s="116">
        <f t="shared" si="208"/>
        <v>0</v>
      </c>
      <c r="I1229" s="115"/>
      <c r="J1229" s="116">
        <f t="shared" si="209"/>
        <v>0</v>
      </c>
      <c r="K1229" s="115"/>
      <c r="L1229" s="116">
        <f t="shared" si="210"/>
        <v>0</v>
      </c>
      <c r="M1229" s="115"/>
      <c r="N1229" s="116">
        <f t="shared" si="211"/>
        <v>0</v>
      </c>
      <c r="O1229" s="115"/>
      <c r="P1229" s="116">
        <f t="shared" si="212"/>
        <v>0</v>
      </c>
      <c r="Q1229" s="115"/>
      <c r="R1229" s="116">
        <f t="shared" si="213"/>
        <v>0</v>
      </c>
      <c r="S1229" s="117">
        <f t="shared" si="214"/>
        <v>0</v>
      </c>
      <c r="T1229" s="118">
        <f t="shared" si="215"/>
        <v>0</v>
      </c>
      <c r="U1229" s="120"/>
      <c r="V1229" s="88"/>
    </row>
    <row r="1230" spans="1:22" s="113" customFormat="1" ht="30" hidden="1" customHeight="1">
      <c r="A1230" s="128">
        <f>'CONSTRUCTION COST ESTIMATE'!A1230</f>
        <v>0</v>
      </c>
      <c r="B1230" s="246">
        <f>'CONSTRUCTION COST ESTIMATE'!B1230</f>
        <v>633.00199999999995</v>
      </c>
      <c r="C1230" s="131" t="str">
        <f>'CONSTRUCTION COST ESTIMATE'!C1230</f>
        <v>NON REFLECTIVE PAVEMENT MARKER</v>
      </c>
      <c r="D1230" s="130">
        <f>'CONSTRUCTION COST ESTIMATE'!BA1230</f>
        <v>0</v>
      </c>
      <c r="E1230" s="114">
        <f>'CONSTRUCTION COST ESTIMATE'!BC1230</f>
        <v>0</v>
      </c>
      <c r="F1230" s="129" t="str">
        <f>'CONSTRUCTION COST ESTIMATE'!BB1230</f>
        <v>EA</v>
      </c>
      <c r="G1230" s="115"/>
      <c r="H1230" s="116">
        <f t="shared" si="208"/>
        <v>0</v>
      </c>
      <c r="I1230" s="115"/>
      <c r="J1230" s="116">
        <f t="shared" si="209"/>
        <v>0</v>
      </c>
      <c r="K1230" s="115"/>
      <c r="L1230" s="116">
        <f t="shared" si="210"/>
        <v>0</v>
      </c>
      <c r="M1230" s="115"/>
      <c r="N1230" s="116">
        <f t="shared" si="211"/>
        <v>0</v>
      </c>
      <c r="O1230" s="115"/>
      <c r="P1230" s="116">
        <f t="shared" si="212"/>
        <v>0</v>
      </c>
      <c r="Q1230" s="115"/>
      <c r="R1230" s="116">
        <f t="shared" si="213"/>
        <v>0</v>
      </c>
      <c r="S1230" s="117">
        <f t="shared" si="214"/>
        <v>0</v>
      </c>
      <c r="T1230" s="118">
        <f t="shared" si="215"/>
        <v>0</v>
      </c>
      <c r="U1230" s="120"/>
      <c r="V1230" s="88"/>
    </row>
    <row r="1231" spans="1:22" s="113" customFormat="1" ht="30" hidden="1" customHeight="1">
      <c r="A1231" s="128">
        <f>'CONSTRUCTION COST ESTIMATE'!A1231</f>
        <v>0</v>
      </c>
      <c r="B1231" s="246">
        <f>'CONSTRUCTION COST ESTIMATE'!B1231</f>
        <v>633.00300000000004</v>
      </c>
      <c r="C1231" s="131" t="str">
        <f>'CONSTRUCTION COST ESTIMATE'!C1231</f>
        <v>NON REFLECTIVE RAISED PAVEMENT MARKER</v>
      </c>
      <c r="D1231" s="130">
        <f>'CONSTRUCTION COST ESTIMATE'!BA1231</f>
        <v>0</v>
      </c>
      <c r="E1231" s="114">
        <f>'CONSTRUCTION COST ESTIMATE'!BC1231</f>
        <v>0</v>
      </c>
      <c r="F1231" s="129" t="str">
        <f>'CONSTRUCTION COST ESTIMATE'!BB1231</f>
        <v>EA</v>
      </c>
      <c r="G1231" s="115"/>
      <c r="H1231" s="116">
        <f t="shared" si="208"/>
        <v>0</v>
      </c>
      <c r="I1231" s="115"/>
      <c r="J1231" s="116">
        <f t="shared" si="209"/>
        <v>0</v>
      </c>
      <c r="K1231" s="115"/>
      <c r="L1231" s="116">
        <f t="shared" si="210"/>
        <v>0</v>
      </c>
      <c r="M1231" s="115"/>
      <c r="N1231" s="116">
        <f t="shared" si="211"/>
        <v>0</v>
      </c>
      <c r="O1231" s="115"/>
      <c r="P1231" s="116">
        <f t="shared" si="212"/>
        <v>0</v>
      </c>
      <c r="Q1231" s="115"/>
      <c r="R1231" s="116">
        <f t="shared" si="213"/>
        <v>0</v>
      </c>
      <c r="S1231" s="117">
        <f t="shared" si="214"/>
        <v>0</v>
      </c>
      <c r="T1231" s="118">
        <f t="shared" si="215"/>
        <v>0</v>
      </c>
      <c r="U1231" s="120"/>
      <c r="V1231" s="88"/>
    </row>
    <row r="1232" spans="1:22" s="113" customFormat="1" ht="30" hidden="1" customHeight="1">
      <c r="A1232" s="128">
        <f>'CONSTRUCTION COST ESTIMATE'!A1232</f>
        <v>0</v>
      </c>
      <c r="B1232" s="246">
        <f>'CONSTRUCTION COST ESTIMATE'!B1232</f>
        <v>633.00400000000002</v>
      </c>
      <c r="C1232" s="131" t="str">
        <f>'CONSTRUCTION COST ESTIMATE'!C1232</f>
        <v>REFLECTIVE PAVEMENT MARKER</v>
      </c>
      <c r="D1232" s="130">
        <f>'CONSTRUCTION COST ESTIMATE'!BA1232</f>
        <v>0</v>
      </c>
      <c r="E1232" s="114">
        <f>'CONSTRUCTION COST ESTIMATE'!BC1232</f>
        <v>0</v>
      </c>
      <c r="F1232" s="129" t="str">
        <f>'CONSTRUCTION COST ESTIMATE'!BB1232</f>
        <v>EA</v>
      </c>
      <c r="G1232" s="115"/>
      <c r="H1232" s="116">
        <f t="shared" si="208"/>
        <v>0</v>
      </c>
      <c r="I1232" s="115"/>
      <c r="J1232" s="116">
        <f t="shared" si="209"/>
        <v>0</v>
      </c>
      <c r="K1232" s="115"/>
      <c r="L1232" s="116">
        <f t="shared" si="210"/>
        <v>0</v>
      </c>
      <c r="M1232" s="115"/>
      <c r="N1232" s="116">
        <f t="shared" si="211"/>
        <v>0</v>
      </c>
      <c r="O1232" s="115"/>
      <c r="P1232" s="116">
        <f t="shared" si="212"/>
        <v>0</v>
      </c>
      <c r="Q1232" s="115"/>
      <c r="R1232" s="116">
        <f t="shared" si="213"/>
        <v>0</v>
      </c>
      <c r="S1232" s="117">
        <f t="shared" si="214"/>
        <v>0</v>
      </c>
      <c r="T1232" s="118">
        <f t="shared" si="215"/>
        <v>0</v>
      </c>
      <c r="U1232" s="120"/>
      <c r="V1232" s="88"/>
    </row>
    <row r="1233" spans="1:22" s="113" customFormat="1" ht="30" hidden="1" customHeight="1">
      <c r="A1233" s="128">
        <f>'CONSTRUCTION COST ESTIMATE'!A1233</f>
        <v>0</v>
      </c>
      <c r="B1233" s="246">
        <f>'CONSTRUCTION COST ESTIMATE'!B1233</f>
        <v>633.005</v>
      </c>
      <c r="C1233" s="131" t="str">
        <f>'CONSTRUCTION COST ESTIMATE'!C1233</f>
        <v>REFLECTIVE RAISED PAVEMENT MARKERS</v>
      </c>
      <c r="D1233" s="130">
        <f>'CONSTRUCTION COST ESTIMATE'!BA1233</f>
        <v>0</v>
      </c>
      <c r="E1233" s="114">
        <f>'CONSTRUCTION COST ESTIMATE'!BC1233</f>
        <v>0</v>
      </c>
      <c r="F1233" s="129" t="str">
        <f>'CONSTRUCTION COST ESTIMATE'!BB1233</f>
        <v>EA</v>
      </c>
      <c r="G1233" s="115"/>
      <c r="H1233" s="116">
        <f t="shared" si="208"/>
        <v>0</v>
      </c>
      <c r="I1233" s="115"/>
      <c r="J1233" s="116">
        <f t="shared" si="209"/>
        <v>0</v>
      </c>
      <c r="K1233" s="115"/>
      <c r="L1233" s="116">
        <f t="shared" si="210"/>
        <v>0</v>
      </c>
      <c r="M1233" s="115"/>
      <c r="N1233" s="116">
        <f t="shared" si="211"/>
        <v>0</v>
      </c>
      <c r="O1233" s="115"/>
      <c r="P1233" s="116">
        <f t="shared" si="212"/>
        <v>0</v>
      </c>
      <c r="Q1233" s="115"/>
      <c r="R1233" s="116">
        <f t="shared" si="213"/>
        <v>0</v>
      </c>
      <c r="S1233" s="117">
        <f t="shared" si="214"/>
        <v>0</v>
      </c>
      <c r="T1233" s="118">
        <f t="shared" si="215"/>
        <v>0</v>
      </c>
      <c r="U1233" s="120"/>
      <c r="V1233" s="88"/>
    </row>
    <row r="1234" spans="1:22" s="113" customFormat="1" ht="30" hidden="1" customHeight="1">
      <c r="A1234" s="128">
        <f>'CONSTRUCTION COST ESTIMATE'!A1234</f>
        <v>0</v>
      </c>
      <c r="B1234" s="246">
        <f>'CONSTRUCTION COST ESTIMATE'!B1234</f>
        <v>633.00599999999997</v>
      </c>
      <c r="C1234" s="131" t="str">
        <f>'CONSTRUCTION COST ESTIMATE'!C1234</f>
        <v>REFLECTIVE RAISED PAVEMENT MARKER TYPE C</v>
      </c>
      <c r="D1234" s="130">
        <f>'CONSTRUCTION COST ESTIMATE'!BA1234</f>
        <v>0</v>
      </c>
      <c r="E1234" s="114">
        <f>'CONSTRUCTION COST ESTIMATE'!BC1234</f>
        <v>0</v>
      </c>
      <c r="F1234" s="129" t="str">
        <f>'CONSTRUCTION COST ESTIMATE'!BB1234</f>
        <v>EA</v>
      </c>
      <c r="G1234" s="115"/>
      <c r="H1234" s="116">
        <f t="shared" si="208"/>
        <v>0</v>
      </c>
      <c r="I1234" s="115"/>
      <c r="J1234" s="116">
        <f t="shared" si="209"/>
        <v>0</v>
      </c>
      <c r="K1234" s="115"/>
      <c r="L1234" s="116">
        <f t="shared" si="210"/>
        <v>0</v>
      </c>
      <c r="M1234" s="115"/>
      <c r="N1234" s="116">
        <f t="shared" si="211"/>
        <v>0</v>
      </c>
      <c r="O1234" s="115"/>
      <c r="P1234" s="116">
        <f t="shared" si="212"/>
        <v>0</v>
      </c>
      <c r="Q1234" s="115"/>
      <c r="R1234" s="116">
        <f t="shared" si="213"/>
        <v>0</v>
      </c>
      <c r="S1234" s="117">
        <f t="shared" si="214"/>
        <v>0</v>
      </c>
      <c r="T1234" s="118">
        <f t="shared" si="215"/>
        <v>0</v>
      </c>
      <c r="U1234" s="120"/>
      <c r="V1234" s="88"/>
    </row>
    <row r="1235" spans="1:22" s="113" customFormat="1" ht="30" hidden="1" customHeight="1">
      <c r="A1235" s="128">
        <f>'CONSTRUCTION COST ESTIMATE'!A1235</f>
        <v>0</v>
      </c>
      <c r="B1235" s="246">
        <f>'CONSTRUCTION COST ESTIMATE'!B1235</f>
        <v>633.00699999999995</v>
      </c>
      <c r="C1235" s="131" t="str">
        <f>'CONSTRUCTION COST ESTIMATE'!C1235</f>
        <v>REFLECTIVE RAISED PAVEMENT MARKER TYPE E</v>
      </c>
      <c r="D1235" s="130">
        <f>'CONSTRUCTION COST ESTIMATE'!BA1235</f>
        <v>0</v>
      </c>
      <c r="E1235" s="114">
        <f>'CONSTRUCTION COST ESTIMATE'!BC1235</f>
        <v>0</v>
      </c>
      <c r="F1235" s="129" t="str">
        <f>'CONSTRUCTION COST ESTIMATE'!BB1235</f>
        <v>EA</v>
      </c>
      <c r="G1235" s="115"/>
      <c r="H1235" s="116">
        <f t="shared" si="208"/>
        <v>0</v>
      </c>
      <c r="I1235" s="115"/>
      <c r="J1235" s="116">
        <f t="shared" si="209"/>
        <v>0</v>
      </c>
      <c r="K1235" s="115"/>
      <c r="L1235" s="116">
        <f t="shared" si="210"/>
        <v>0</v>
      </c>
      <c r="M1235" s="115"/>
      <c r="N1235" s="116">
        <f t="shared" si="211"/>
        <v>0</v>
      </c>
      <c r="O1235" s="115"/>
      <c r="P1235" s="116">
        <f t="shared" si="212"/>
        <v>0</v>
      </c>
      <c r="Q1235" s="115"/>
      <c r="R1235" s="116">
        <f t="shared" si="213"/>
        <v>0</v>
      </c>
      <c r="S1235" s="117">
        <f t="shared" si="214"/>
        <v>0</v>
      </c>
      <c r="T1235" s="118">
        <f t="shared" si="215"/>
        <v>0</v>
      </c>
      <c r="U1235" s="120"/>
      <c r="V1235" s="88"/>
    </row>
    <row r="1236" spans="1:22" s="113" customFormat="1" ht="30" hidden="1" customHeight="1">
      <c r="A1236" s="128">
        <f>'CONSTRUCTION COST ESTIMATE'!A1236</f>
        <v>0</v>
      </c>
      <c r="B1236" s="246">
        <f>'CONSTRUCTION COST ESTIMATE'!B1236</f>
        <v>633.00800000000004</v>
      </c>
      <c r="C1236" s="131" t="str">
        <f>'CONSTRUCTION COST ESTIMATE'!C1236</f>
        <v>REFLECTIVE RAISED PAVEMENT MARKER TYPE F</v>
      </c>
      <c r="D1236" s="130">
        <f>'CONSTRUCTION COST ESTIMATE'!BA1236</f>
        <v>0</v>
      </c>
      <c r="E1236" s="114">
        <f>'CONSTRUCTION COST ESTIMATE'!BC1236</f>
        <v>0</v>
      </c>
      <c r="F1236" s="129" t="str">
        <f>'CONSTRUCTION COST ESTIMATE'!BB1236</f>
        <v>EA</v>
      </c>
      <c r="G1236" s="115"/>
      <c r="H1236" s="116">
        <f t="shared" si="208"/>
        <v>0</v>
      </c>
      <c r="I1236" s="115"/>
      <c r="J1236" s="116">
        <f t="shared" si="209"/>
        <v>0</v>
      </c>
      <c r="K1236" s="115"/>
      <c r="L1236" s="116">
        <f t="shared" si="210"/>
        <v>0</v>
      </c>
      <c r="M1236" s="115"/>
      <c r="N1236" s="116">
        <f t="shared" si="211"/>
        <v>0</v>
      </c>
      <c r="O1236" s="115"/>
      <c r="P1236" s="116">
        <f t="shared" si="212"/>
        <v>0</v>
      </c>
      <c r="Q1236" s="115"/>
      <c r="R1236" s="116">
        <f t="shared" si="213"/>
        <v>0</v>
      </c>
      <c r="S1236" s="117">
        <f t="shared" si="214"/>
        <v>0</v>
      </c>
      <c r="T1236" s="118">
        <f t="shared" si="215"/>
        <v>0</v>
      </c>
      <c r="U1236" s="120"/>
      <c r="V1236" s="88"/>
    </row>
    <row r="1237" spans="1:22" s="113" customFormat="1" ht="30" hidden="1" customHeight="1">
      <c r="A1237" s="128">
        <f>'CONSTRUCTION COST ESTIMATE'!A1237</f>
        <v>0</v>
      </c>
      <c r="B1237" s="246">
        <f>'CONSTRUCTION COST ESTIMATE'!B1237</f>
        <v>633.00900000000001</v>
      </c>
      <c r="C1237" s="131" t="str">
        <f>'CONSTRUCTION COST ESTIMATE'!C1237</f>
        <v>YELLOW REFLECTIVE RAISED MEDIAN MARKERS</v>
      </c>
      <c r="D1237" s="130">
        <f>'CONSTRUCTION COST ESTIMATE'!BA1237</f>
        <v>0</v>
      </c>
      <c r="E1237" s="114">
        <f>'CONSTRUCTION COST ESTIMATE'!BC1237</f>
        <v>0</v>
      </c>
      <c r="F1237" s="129" t="str">
        <f>'CONSTRUCTION COST ESTIMATE'!BB1237</f>
        <v>EA</v>
      </c>
      <c r="G1237" s="115"/>
      <c r="H1237" s="116">
        <f t="shared" si="208"/>
        <v>0</v>
      </c>
      <c r="I1237" s="115"/>
      <c r="J1237" s="116">
        <f t="shared" si="209"/>
        <v>0</v>
      </c>
      <c r="K1237" s="115"/>
      <c r="L1237" s="116">
        <f t="shared" si="210"/>
        <v>0</v>
      </c>
      <c r="M1237" s="115"/>
      <c r="N1237" s="116">
        <f t="shared" si="211"/>
        <v>0</v>
      </c>
      <c r="O1237" s="115"/>
      <c r="P1237" s="116">
        <f t="shared" si="212"/>
        <v>0</v>
      </c>
      <c r="Q1237" s="115"/>
      <c r="R1237" s="116">
        <f t="shared" si="213"/>
        <v>0</v>
      </c>
      <c r="S1237" s="117">
        <f t="shared" si="214"/>
        <v>0</v>
      </c>
      <c r="T1237" s="118">
        <f t="shared" si="215"/>
        <v>0</v>
      </c>
      <c r="U1237" s="120"/>
      <c r="V1237" s="88"/>
    </row>
    <row r="1238" spans="1:22" s="113" customFormat="1" ht="30" customHeight="1">
      <c r="A1238" s="134" t="str">
        <f>'CONSTRUCTION COST ESTIMATE'!A1238</f>
        <v>SP 635</v>
      </c>
      <c r="B1238" s="245"/>
      <c r="C1238" s="142" t="str">
        <f>'CONSTRUCTION COST ESTIMATE'!C1238</f>
        <v>WORK ZONE ITS</v>
      </c>
      <c r="D1238" s="143">
        <f>'CONSTRUCTION COST ESTIMATE'!BA1238</f>
        <v>0</v>
      </c>
      <c r="E1238" s="144">
        <f>'CONSTRUCTION COST ESTIMATE'!BC1238</f>
        <v>0</v>
      </c>
      <c r="F1238" s="141">
        <f>'CONSTRUCTION COST ESTIMATE'!BB1238</f>
        <v>0</v>
      </c>
      <c r="G1238" s="148"/>
      <c r="H1238" s="149"/>
      <c r="I1238" s="148"/>
      <c r="J1238" s="149"/>
      <c r="K1238" s="148"/>
      <c r="L1238" s="149"/>
      <c r="M1238" s="148"/>
      <c r="N1238" s="149"/>
      <c r="O1238" s="148"/>
      <c r="P1238" s="149"/>
      <c r="Q1238" s="148"/>
      <c r="R1238" s="149"/>
      <c r="S1238" s="150"/>
      <c r="T1238" s="151"/>
      <c r="U1238" s="120"/>
      <c r="V1238" s="139" t="s">
        <v>1447</v>
      </c>
    </row>
    <row r="1239" spans="1:22" s="113" customFormat="1" ht="30" hidden="1" customHeight="1">
      <c r="A1239" s="128">
        <f>'CONSTRUCTION COST ESTIMATE'!A1239</f>
        <v>0</v>
      </c>
      <c r="B1239" s="246">
        <f>'CONSTRUCTION COST ESTIMATE'!B1239</f>
        <v>635.00099999999998</v>
      </c>
      <c r="C1239" s="131" t="str">
        <f>'CONSTRUCTION COST ESTIMATE'!C1239</f>
        <v>VEHICULAR TRAFFIC DETECTION ZONE</v>
      </c>
      <c r="D1239" s="130">
        <f>'CONSTRUCTION COST ESTIMATE'!BA1239</f>
        <v>0</v>
      </c>
      <c r="E1239" s="114">
        <f>'CONSTRUCTION COST ESTIMATE'!BC1239</f>
        <v>0</v>
      </c>
      <c r="F1239" s="129" t="str">
        <f>'CONSTRUCTION COST ESTIMATE'!BB1239</f>
        <v>DAY</v>
      </c>
      <c r="G1239" s="115"/>
      <c r="H1239" s="116">
        <f t="shared" si="208"/>
        <v>0</v>
      </c>
      <c r="I1239" s="115"/>
      <c r="J1239" s="116">
        <f t="shared" si="209"/>
        <v>0</v>
      </c>
      <c r="K1239" s="115"/>
      <c r="L1239" s="116">
        <f t="shared" si="210"/>
        <v>0</v>
      </c>
      <c r="M1239" s="115"/>
      <c r="N1239" s="116">
        <f t="shared" si="211"/>
        <v>0</v>
      </c>
      <c r="O1239" s="115"/>
      <c r="P1239" s="116">
        <f t="shared" si="212"/>
        <v>0</v>
      </c>
      <c r="Q1239" s="115"/>
      <c r="R1239" s="116">
        <f t="shared" si="213"/>
        <v>0</v>
      </c>
      <c r="S1239" s="117">
        <f t="shared" si="214"/>
        <v>0</v>
      </c>
      <c r="T1239" s="118">
        <f t="shared" si="215"/>
        <v>0</v>
      </c>
      <c r="U1239" s="120"/>
      <c r="V1239" s="88"/>
    </row>
    <row r="1240" spans="1:22" s="113" customFormat="1" ht="30" hidden="1" customHeight="1">
      <c r="A1240" s="128">
        <f>'CONSTRUCTION COST ESTIMATE'!A1240</f>
        <v>0</v>
      </c>
      <c r="B1240" s="246">
        <f>'CONSTRUCTION COST ESTIMATE'!B1240</f>
        <v>635.00199999999995</v>
      </c>
      <c r="C1240" s="131" t="str">
        <f>'CONSTRUCTION COST ESTIMATE'!C1240</f>
        <v>PTZ CAMERA</v>
      </c>
      <c r="D1240" s="130">
        <f>'CONSTRUCTION COST ESTIMATE'!BA1240</f>
        <v>0</v>
      </c>
      <c r="E1240" s="114">
        <f>'CONSTRUCTION COST ESTIMATE'!BC1240</f>
        <v>0</v>
      </c>
      <c r="F1240" s="129" t="str">
        <f>'CONSTRUCTION COST ESTIMATE'!BB1240</f>
        <v>DAY</v>
      </c>
      <c r="G1240" s="115"/>
      <c r="H1240" s="116">
        <f t="shared" si="208"/>
        <v>0</v>
      </c>
      <c r="I1240" s="115"/>
      <c r="J1240" s="116">
        <f t="shared" si="209"/>
        <v>0</v>
      </c>
      <c r="K1240" s="115"/>
      <c r="L1240" s="116">
        <f t="shared" si="210"/>
        <v>0</v>
      </c>
      <c r="M1240" s="115"/>
      <c r="N1240" s="116">
        <f t="shared" si="211"/>
        <v>0</v>
      </c>
      <c r="O1240" s="115"/>
      <c r="P1240" s="116">
        <f t="shared" si="212"/>
        <v>0</v>
      </c>
      <c r="Q1240" s="115"/>
      <c r="R1240" s="116">
        <f t="shared" si="213"/>
        <v>0</v>
      </c>
      <c r="S1240" s="117">
        <f t="shared" si="214"/>
        <v>0</v>
      </c>
      <c r="T1240" s="118">
        <f t="shared" si="215"/>
        <v>0</v>
      </c>
      <c r="U1240" s="120"/>
      <c r="V1240" s="88"/>
    </row>
    <row r="1241" spans="1:22" s="113" customFormat="1" ht="30" hidden="1" customHeight="1">
      <c r="A1241" s="128">
        <f>'CONSTRUCTION COST ESTIMATE'!A1241</f>
        <v>0</v>
      </c>
      <c r="B1241" s="246">
        <f>'CONSTRUCTION COST ESTIMATE'!B1241</f>
        <v>635.00300000000004</v>
      </c>
      <c r="C1241" s="131" t="str">
        <f>'CONSTRUCTION COST ESTIMATE'!C1241</f>
        <v>GPS ARROW BOARD</v>
      </c>
      <c r="D1241" s="130">
        <f>'CONSTRUCTION COST ESTIMATE'!BA1241</f>
        <v>0</v>
      </c>
      <c r="E1241" s="114">
        <f>'CONSTRUCTION COST ESTIMATE'!BC1241</f>
        <v>0</v>
      </c>
      <c r="F1241" s="129" t="str">
        <f>'CONSTRUCTION COST ESTIMATE'!BB1241</f>
        <v>DAY</v>
      </c>
      <c r="G1241" s="115"/>
      <c r="H1241" s="116">
        <f t="shared" si="208"/>
        <v>0</v>
      </c>
      <c r="I1241" s="115"/>
      <c r="J1241" s="116">
        <f t="shared" si="209"/>
        <v>0</v>
      </c>
      <c r="K1241" s="115"/>
      <c r="L1241" s="116">
        <f t="shared" si="210"/>
        <v>0</v>
      </c>
      <c r="M1241" s="115"/>
      <c r="N1241" s="116">
        <f t="shared" si="211"/>
        <v>0</v>
      </c>
      <c r="O1241" s="115"/>
      <c r="P1241" s="116">
        <f t="shared" si="212"/>
        <v>0</v>
      </c>
      <c r="Q1241" s="115"/>
      <c r="R1241" s="116">
        <f t="shared" si="213"/>
        <v>0</v>
      </c>
      <c r="S1241" s="117">
        <f t="shared" si="214"/>
        <v>0</v>
      </c>
      <c r="T1241" s="118">
        <f t="shared" si="215"/>
        <v>0</v>
      </c>
      <c r="U1241" s="120"/>
      <c r="V1241" s="88"/>
    </row>
    <row r="1242" spans="1:22" s="113" customFormat="1" ht="30" hidden="1" customHeight="1">
      <c r="A1242" s="128">
        <f>'CONSTRUCTION COST ESTIMATE'!A1242</f>
        <v>0</v>
      </c>
      <c r="B1242" s="246">
        <f>'CONSTRUCTION COST ESTIMATE'!B1242</f>
        <v>635.00400000000002</v>
      </c>
      <c r="C1242" s="131" t="str">
        <f>'CONSTRUCTION COST ESTIMATE'!C1242</f>
        <v>GPS LOCATED TRAFFIC CONTROL DEVICE</v>
      </c>
      <c r="D1242" s="130">
        <f>'CONSTRUCTION COST ESTIMATE'!BA1242</f>
        <v>0</v>
      </c>
      <c r="E1242" s="114">
        <f>'CONSTRUCTION COST ESTIMATE'!BC1242</f>
        <v>0</v>
      </c>
      <c r="F1242" s="129" t="str">
        <f>'CONSTRUCTION COST ESTIMATE'!BB1242</f>
        <v>DAY</v>
      </c>
      <c r="G1242" s="115"/>
      <c r="H1242" s="116">
        <f t="shared" si="208"/>
        <v>0</v>
      </c>
      <c r="I1242" s="115"/>
      <c r="J1242" s="116">
        <f t="shared" si="209"/>
        <v>0</v>
      </c>
      <c r="K1242" s="115"/>
      <c r="L1242" s="116">
        <f t="shared" si="210"/>
        <v>0</v>
      </c>
      <c r="M1242" s="115"/>
      <c r="N1242" s="116">
        <f t="shared" si="211"/>
        <v>0</v>
      </c>
      <c r="O1242" s="115"/>
      <c r="P1242" s="116">
        <f t="shared" si="212"/>
        <v>0</v>
      </c>
      <c r="Q1242" s="115"/>
      <c r="R1242" s="116">
        <f t="shared" si="213"/>
        <v>0</v>
      </c>
      <c r="S1242" s="117">
        <f t="shared" si="214"/>
        <v>0</v>
      </c>
      <c r="T1242" s="118">
        <f t="shared" si="215"/>
        <v>0</v>
      </c>
      <c r="U1242" s="120"/>
      <c r="V1242" s="88"/>
    </row>
    <row r="1243" spans="1:22" s="113" customFormat="1" ht="30" hidden="1" customHeight="1">
      <c r="A1243" s="128">
        <f>'CONSTRUCTION COST ESTIMATE'!A1243</f>
        <v>0</v>
      </c>
      <c r="B1243" s="246">
        <f>'CONSTRUCTION COST ESTIMATE'!B1243</f>
        <v>635.005</v>
      </c>
      <c r="C1243" s="131" t="str">
        <f>'CONSTRUCTION COST ESTIMATE'!C1243</f>
        <v>TRAVEL TIME TRAFFIC ANALYTICS SYSTEM</v>
      </c>
      <c r="D1243" s="130">
        <f>'CONSTRUCTION COST ESTIMATE'!BA1243</f>
        <v>0</v>
      </c>
      <c r="E1243" s="114">
        <f>'CONSTRUCTION COST ESTIMATE'!BC1243</f>
        <v>0</v>
      </c>
      <c r="F1243" s="129" t="str">
        <f>'CONSTRUCTION COST ESTIMATE'!BB1243</f>
        <v>DAY</v>
      </c>
      <c r="G1243" s="115"/>
      <c r="H1243" s="116">
        <f t="shared" si="208"/>
        <v>0</v>
      </c>
      <c r="I1243" s="115"/>
      <c r="J1243" s="116">
        <f t="shared" si="209"/>
        <v>0</v>
      </c>
      <c r="K1243" s="115"/>
      <c r="L1243" s="116">
        <f t="shared" si="210"/>
        <v>0</v>
      </c>
      <c r="M1243" s="115"/>
      <c r="N1243" s="116">
        <f t="shared" si="211"/>
        <v>0</v>
      </c>
      <c r="O1243" s="115"/>
      <c r="P1243" s="116">
        <f t="shared" si="212"/>
        <v>0</v>
      </c>
      <c r="Q1243" s="115"/>
      <c r="R1243" s="116">
        <f t="shared" si="213"/>
        <v>0</v>
      </c>
      <c r="S1243" s="117">
        <f t="shared" si="214"/>
        <v>0</v>
      </c>
      <c r="T1243" s="118">
        <f t="shared" si="215"/>
        <v>0</v>
      </c>
      <c r="U1243" s="120"/>
      <c r="V1243" s="88"/>
    </row>
    <row r="1244" spans="1:22" s="113" customFormat="1" ht="30" hidden="1" customHeight="1">
      <c r="A1244" s="128">
        <f>'CONSTRUCTION COST ESTIMATE'!A1244</f>
        <v>0</v>
      </c>
      <c r="B1244" s="246">
        <f>'CONSTRUCTION COST ESTIMATE'!B1244</f>
        <v>635.00599999999997</v>
      </c>
      <c r="C1244" s="131" t="str">
        <f>'CONSTRUCTION COST ESTIMATE'!C1244</f>
        <v>SPEED FEEDBACK SIGN</v>
      </c>
      <c r="D1244" s="130">
        <f>'CONSTRUCTION COST ESTIMATE'!BA1244</f>
        <v>0</v>
      </c>
      <c r="E1244" s="114">
        <f>'CONSTRUCTION COST ESTIMATE'!BC1244</f>
        <v>0</v>
      </c>
      <c r="F1244" s="129" t="str">
        <f>'CONSTRUCTION COST ESTIMATE'!BB1244</f>
        <v>DAY</v>
      </c>
      <c r="G1244" s="115"/>
      <c r="H1244" s="116">
        <f t="shared" si="208"/>
        <v>0</v>
      </c>
      <c r="I1244" s="115"/>
      <c r="J1244" s="116">
        <f t="shared" si="209"/>
        <v>0</v>
      </c>
      <c r="K1244" s="115"/>
      <c r="L1244" s="116">
        <f t="shared" si="210"/>
        <v>0</v>
      </c>
      <c r="M1244" s="115"/>
      <c r="N1244" s="116">
        <f t="shared" si="211"/>
        <v>0</v>
      </c>
      <c r="O1244" s="115"/>
      <c r="P1244" s="116">
        <f t="shared" si="212"/>
        <v>0</v>
      </c>
      <c r="Q1244" s="115"/>
      <c r="R1244" s="116">
        <f t="shared" si="213"/>
        <v>0</v>
      </c>
      <c r="S1244" s="117">
        <f t="shared" si="214"/>
        <v>0</v>
      </c>
      <c r="T1244" s="118">
        <f t="shared" si="215"/>
        <v>0</v>
      </c>
      <c r="U1244" s="120"/>
      <c r="V1244" s="88"/>
    </row>
    <row r="1245" spans="1:22" s="113" customFormat="1" ht="30" hidden="1" customHeight="1">
      <c r="A1245" s="128">
        <f>'CONSTRUCTION COST ESTIMATE'!A1245</f>
        <v>0</v>
      </c>
      <c r="B1245" s="246">
        <f>'CONSTRUCTION COST ESTIMATE'!B1245</f>
        <v>635.00699999999995</v>
      </c>
      <c r="C1245" s="131" t="str">
        <f>'CONSTRUCTION COST ESTIMATE'!C1245</f>
        <v>WORK ZONE ITS CHANGEABLE MESSAGE SIGN</v>
      </c>
      <c r="D1245" s="130">
        <f>'CONSTRUCTION COST ESTIMATE'!BA1245</f>
        <v>0</v>
      </c>
      <c r="E1245" s="114">
        <f>'CONSTRUCTION COST ESTIMATE'!BC1245</f>
        <v>0</v>
      </c>
      <c r="F1245" s="129" t="str">
        <f>'CONSTRUCTION COST ESTIMATE'!BB1245</f>
        <v>DAY</v>
      </c>
      <c r="G1245" s="115"/>
      <c r="H1245" s="116">
        <f t="shared" si="208"/>
        <v>0</v>
      </c>
      <c r="I1245" s="115"/>
      <c r="J1245" s="116">
        <f t="shared" si="209"/>
        <v>0</v>
      </c>
      <c r="K1245" s="115"/>
      <c r="L1245" s="116">
        <f t="shared" si="210"/>
        <v>0</v>
      </c>
      <c r="M1245" s="115"/>
      <c r="N1245" s="116">
        <f t="shared" si="211"/>
        <v>0</v>
      </c>
      <c r="O1245" s="115"/>
      <c r="P1245" s="116">
        <f t="shared" si="212"/>
        <v>0</v>
      </c>
      <c r="Q1245" s="115"/>
      <c r="R1245" s="116">
        <f t="shared" si="213"/>
        <v>0</v>
      </c>
      <c r="S1245" s="117">
        <f t="shared" si="214"/>
        <v>0</v>
      </c>
      <c r="T1245" s="118">
        <f t="shared" si="215"/>
        <v>0</v>
      </c>
      <c r="U1245" s="120"/>
      <c r="V1245" s="88"/>
    </row>
    <row r="1246" spans="1:22" s="113" customFormat="1" ht="30" hidden="1" customHeight="1">
      <c r="A1246" s="128">
        <f>'CONSTRUCTION COST ESTIMATE'!A1246</f>
        <v>0</v>
      </c>
      <c r="B1246" s="246">
        <f>'CONSTRUCTION COST ESTIMATE'!B1246</f>
        <v>635.00800000000004</v>
      </c>
      <c r="C1246" s="131" t="str">
        <f>'CONSTRUCTION COST ESTIMATE'!C1246</f>
        <v>VEHICLE PRESENCE ALERT SYSTEM</v>
      </c>
      <c r="D1246" s="130">
        <f>'CONSTRUCTION COST ESTIMATE'!BA1246</f>
        <v>0</v>
      </c>
      <c r="E1246" s="114">
        <f>'CONSTRUCTION COST ESTIMATE'!BC1246</f>
        <v>0</v>
      </c>
      <c r="F1246" s="129" t="str">
        <f>'CONSTRUCTION COST ESTIMATE'!BB1246</f>
        <v>DAY</v>
      </c>
      <c r="G1246" s="115"/>
      <c r="H1246" s="116">
        <f t="shared" si="208"/>
        <v>0</v>
      </c>
      <c r="I1246" s="115"/>
      <c r="J1246" s="116">
        <f t="shared" si="209"/>
        <v>0</v>
      </c>
      <c r="K1246" s="115"/>
      <c r="L1246" s="116">
        <f t="shared" si="210"/>
        <v>0</v>
      </c>
      <c r="M1246" s="115"/>
      <c r="N1246" s="116">
        <f t="shared" si="211"/>
        <v>0</v>
      </c>
      <c r="O1246" s="115"/>
      <c r="P1246" s="116">
        <f t="shared" si="212"/>
        <v>0</v>
      </c>
      <c r="Q1246" s="115"/>
      <c r="R1246" s="116">
        <f t="shared" si="213"/>
        <v>0</v>
      </c>
      <c r="S1246" s="117">
        <f t="shared" si="214"/>
        <v>0</v>
      </c>
      <c r="T1246" s="118">
        <f t="shared" si="215"/>
        <v>0</v>
      </c>
      <c r="U1246" s="120"/>
      <c r="V1246" s="88"/>
    </row>
    <row r="1247" spans="1:22" s="113" customFormat="1" ht="30" customHeight="1">
      <c r="A1247" s="134" t="str">
        <f>'CONSTRUCTION COST ESTIMATE'!A1247</f>
        <v>SP 636</v>
      </c>
      <c r="B1247" s="245"/>
      <c r="C1247" s="142" t="str">
        <f>'CONSTRUCTION COST ESTIMATE'!C1247</f>
        <v>MARKED CROSS WALKS</v>
      </c>
      <c r="D1247" s="143">
        <f>'CONSTRUCTION COST ESTIMATE'!BA1247</f>
        <v>0</v>
      </c>
      <c r="E1247" s="144">
        <f>'CONSTRUCTION COST ESTIMATE'!BC1247</f>
        <v>0</v>
      </c>
      <c r="F1247" s="141">
        <f>'CONSTRUCTION COST ESTIMATE'!BB1247</f>
        <v>0</v>
      </c>
      <c r="G1247" s="148"/>
      <c r="H1247" s="149"/>
      <c r="I1247" s="148"/>
      <c r="J1247" s="149"/>
      <c r="K1247" s="148"/>
      <c r="L1247" s="149"/>
      <c r="M1247" s="148"/>
      <c r="N1247" s="149"/>
      <c r="O1247" s="148"/>
      <c r="P1247" s="149"/>
      <c r="Q1247" s="148"/>
      <c r="R1247" s="149"/>
      <c r="S1247" s="150"/>
      <c r="T1247" s="151"/>
      <c r="U1247" s="120"/>
      <c r="V1247" s="139" t="s">
        <v>1447</v>
      </c>
    </row>
    <row r="1248" spans="1:22" s="113" customFormat="1" ht="30" hidden="1" customHeight="1">
      <c r="A1248" s="128">
        <f>'CONSTRUCTION COST ESTIMATE'!A1248</f>
        <v>0</v>
      </c>
      <c r="B1248" s="246">
        <f>'CONSTRUCTION COST ESTIMATE'!B1248</f>
        <v>636.00099999999998</v>
      </c>
      <c r="C1248" s="131" t="str">
        <f>'CONSTRUCTION COST ESTIMATE'!C1248</f>
        <v>DECORATIVE CROSS WALK MARKINGS</v>
      </c>
      <c r="D1248" s="130">
        <f>'CONSTRUCTION COST ESTIMATE'!BA1248</f>
        <v>0</v>
      </c>
      <c r="E1248" s="114">
        <f>'CONSTRUCTION COST ESTIMATE'!BC1248</f>
        <v>0</v>
      </c>
      <c r="F1248" s="129" t="str">
        <f>'CONSTRUCTION COST ESTIMATE'!BB1248</f>
        <v>SF</v>
      </c>
      <c r="G1248" s="115"/>
      <c r="H1248" s="116">
        <f t="shared" si="208"/>
        <v>0</v>
      </c>
      <c r="I1248" s="115"/>
      <c r="J1248" s="116">
        <f t="shared" si="209"/>
        <v>0</v>
      </c>
      <c r="K1248" s="115"/>
      <c r="L1248" s="116">
        <f t="shared" si="210"/>
        <v>0</v>
      </c>
      <c r="M1248" s="115"/>
      <c r="N1248" s="116">
        <f t="shared" si="211"/>
        <v>0</v>
      </c>
      <c r="O1248" s="115"/>
      <c r="P1248" s="116">
        <f t="shared" si="212"/>
        <v>0</v>
      </c>
      <c r="Q1248" s="115"/>
      <c r="R1248" s="116">
        <f t="shared" si="213"/>
        <v>0</v>
      </c>
      <c r="S1248" s="117">
        <f t="shared" si="214"/>
        <v>0</v>
      </c>
      <c r="T1248" s="118">
        <f t="shared" si="215"/>
        <v>0</v>
      </c>
      <c r="U1248" s="120"/>
      <c r="V1248" s="88"/>
    </row>
    <row r="1249" spans="1:22" s="113" customFormat="1" ht="30" customHeight="1">
      <c r="A1249" s="134" t="str">
        <f>'CONSTRUCTION COST ESTIMATE'!A1249</f>
        <v>SP 637</v>
      </c>
      <c r="B1249" s="245"/>
      <c r="C1249" s="142" t="str">
        <f>'CONSTRUCTION COST ESTIMATE'!C1249</f>
        <v>POLLUTION CONTROL</v>
      </c>
      <c r="D1249" s="143">
        <f>'CONSTRUCTION COST ESTIMATE'!BA1249</f>
        <v>0</v>
      </c>
      <c r="E1249" s="144">
        <f>'CONSTRUCTION COST ESTIMATE'!BC1249</f>
        <v>0</v>
      </c>
      <c r="F1249" s="141">
        <f>'CONSTRUCTION COST ESTIMATE'!BB1249</f>
        <v>0</v>
      </c>
      <c r="G1249" s="148"/>
      <c r="H1249" s="149"/>
      <c r="I1249" s="148"/>
      <c r="J1249" s="149"/>
      <c r="K1249" s="148"/>
      <c r="L1249" s="149"/>
      <c r="M1249" s="148"/>
      <c r="N1249" s="149"/>
      <c r="O1249" s="148"/>
      <c r="P1249" s="149"/>
      <c r="Q1249" s="148"/>
      <c r="R1249" s="149"/>
      <c r="S1249" s="150"/>
      <c r="T1249" s="151"/>
      <c r="U1249" s="120"/>
      <c r="V1249" s="139" t="s">
        <v>1447</v>
      </c>
    </row>
    <row r="1250" spans="1:22" s="113" customFormat="1" ht="30" hidden="1" customHeight="1">
      <c r="A1250" s="128">
        <f>'CONSTRUCTION COST ESTIMATE'!A1250</f>
        <v>0</v>
      </c>
      <c r="B1250" s="246">
        <f>'CONSTRUCTION COST ESTIMATE'!B1250</f>
        <v>637.00049999999999</v>
      </c>
      <c r="C1250" s="131" t="str">
        <f>'CONSTRUCTION COST ESTIMATE'!C1250</f>
        <v>DUST CONTROL</v>
      </c>
      <c r="D1250" s="130">
        <f>'CONSTRUCTION COST ESTIMATE'!BA1250</f>
        <v>0</v>
      </c>
      <c r="E1250" s="114">
        <f>'CONSTRUCTION COST ESTIMATE'!BC1250</f>
        <v>0</v>
      </c>
      <c r="F1250" s="129" t="str">
        <f>'CONSTRUCTION COST ESTIMATE'!BB1250</f>
        <v>LS</v>
      </c>
      <c r="G1250" s="115"/>
      <c r="H1250" s="116">
        <f t="shared" si="208"/>
        <v>0</v>
      </c>
      <c r="I1250" s="115"/>
      <c r="J1250" s="116">
        <f t="shared" si="209"/>
        <v>0</v>
      </c>
      <c r="K1250" s="115"/>
      <c r="L1250" s="116">
        <f t="shared" si="210"/>
        <v>0</v>
      </c>
      <c r="M1250" s="115"/>
      <c r="N1250" s="116">
        <f t="shared" si="211"/>
        <v>0</v>
      </c>
      <c r="O1250" s="115"/>
      <c r="P1250" s="116">
        <f t="shared" si="212"/>
        <v>0</v>
      </c>
      <c r="Q1250" s="115"/>
      <c r="R1250" s="116">
        <f t="shared" si="213"/>
        <v>0</v>
      </c>
      <c r="S1250" s="117">
        <f t="shared" si="214"/>
        <v>0</v>
      </c>
      <c r="T1250" s="118">
        <f t="shared" si="215"/>
        <v>0</v>
      </c>
      <c r="U1250" s="120"/>
      <c r="V1250" s="88"/>
    </row>
    <row r="1251" spans="1:22" s="113" customFormat="1" ht="30" hidden="1" customHeight="1">
      <c r="A1251" s="128">
        <f>'CONSTRUCTION COST ESTIMATE'!A1251</f>
        <v>0</v>
      </c>
      <c r="B1251" s="246">
        <f>'CONSTRUCTION COST ESTIMATE'!B1251</f>
        <v>637.00099999999998</v>
      </c>
      <c r="C1251" s="131" t="str">
        <f>'CONSTRUCTION COST ESTIMATE'!C1251</f>
        <v>NPDES DISCHARGE PERMIT</v>
      </c>
      <c r="D1251" s="130">
        <f>'CONSTRUCTION COST ESTIMATE'!BA1251</f>
        <v>0</v>
      </c>
      <c r="E1251" s="114">
        <f>'CONSTRUCTION COST ESTIMATE'!BC1251</f>
        <v>0</v>
      </c>
      <c r="F1251" s="129" t="str">
        <f>'CONSTRUCTION COST ESTIMATE'!BB1251</f>
        <v>LS</v>
      </c>
      <c r="G1251" s="115"/>
      <c r="H1251" s="116">
        <f t="shared" si="208"/>
        <v>0</v>
      </c>
      <c r="I1251" s="115"/>
      <c r="J1251" s="116">
        <f t="shared" si="209"/>
        <v>0</v>
      </c>
      <c r="K1251" s="115"/>
      <c r="L1251" s="116">
        <f t="shared" si="210"/>
        <v>0</v>
      </c>
      <c r="M1251" s="115"/>
      <c r="N1251" s="116">
        <f t="shared" si="211"/>
        <v>0</v>
      </c>
      <c r="O1251" s="115"/>
      <c r="P1251" s="116">
        <f t="shared" si="212"/>
        <v>0</v>
      </c>
      <c r="Q1251" s="115"/>
      <c r="R1251" s="116">
        <f t="shared" si="213"/>
        <v>0</v>
      </c>
      <c r="S1251" s="117">
        <f t="shared" si="214"/>
        <v>0</v>
      </c>
      <c r="T1251" s="118">
        <f t="shared" si="215"/>
        <v>0</v>
      </c>
      <c r="U1251" s="120"/>
      <c r="V1251" s="88"/>
    </row>
    <row r="1252" spans="1:22" s="113" customFormat="1" ht="30" hidden="1" customHeight="1">
      <c r="A1252" s="128">
        <f>'CONSTRUCTION COST ESTIMATE'!A1252</f>
        <v>0</v>
      </c>
      <c r="B1252" s="246">
        <f>'CONSTRUCTION COST ESTIMATE'!B1252</f>
        <v>637.00300000000004</v>
      </c>
      <c r="C1252" s="131" t="str">
        <f>'CONSTRUCTION COST ESTIMATE'!C1252</f>
        <v>POST CONSTRUCTION ROCK MULCH</v>
      </c>
      <c r="D1252" s="130">
        <f>'CONSTRUCTION COST ESTIMATE'!BA1252</f>
        <v>0</v>
      </c>
      <c r="E1252" s="114">
        <f>'CONSTRUCTION COST ESTIMATE'!BC1252</f>
        <v>0</v>
      </c>
      <c r="F1252" s="129" t="str">
        <f>'CONSTRUCTION COST ESTIMATE'!BB1252</f>
        <v>AC</v>
      </c>
      <c r="G1252" s="115"/>
      <c r="H1252" s="116">
        <f t="shared" si="208"/>
        <v>0</v>
      </c>
      <c r="I1252" s="115"/>
      <c r="J1252" s="116">
        <f t="shared" si="209"/>
        <v>0</v>
      </c>
      <c r="K1252" s="115"/>
      <c r="L1252" s="116">
        <f t="shared" si="210"/>
        <v>0</v>
      </c>
      <c r="M1252" s="115"/>
      <c r="N1252" s="116">
        <f t="shared" si="211"/>
        <v>0</v>
      </c>
      <c r="O1252" s="115"/>
      <c r="P1252" s="116">
        <f t="shared" si="212"/>
        <v>0</v>
      </c>
      <c r="Q1252" s="115"/>
      <c r="R1252" s="116">
        <f t="shared" si="213"/>
        <v>0</v>
      </c>
      <c r="S1252" s="117">
        <f t="shared" si="214"/>
        <v>0</v>
      </c>
      <c r="T1252" s="118">
        <f t="shared" si="215"/>
        <v>0</v>
      </c>
      <c r="U1252" s="120"/>
      <c r="V1252" s="88"/>
    </row>
    <row r="1253" spans="1:22" s="113" customFormat="1" ht="30" hidden="1" customHeight="1">
      <c r="A1253" s="128">
        <f>'CONSTRUCTION COST ESTIMATE'!A1253</f>
        <v>0</v>
      </c>
      <c r="B1253" s="246">
        <f>'CONSTRUCTION COST ESTIMATE'!B1253</f>
        <v>637.00400000000002</v>
      </c>
      <c r="C1253" s="131" t="str">
        <f>'CONSTRUCTION COST ESTIMATE'!C1253</f>
        <v>TEMPORARY POLLUTION CONTROL</v>
      </c>
      <c r="D1253" s="130">
        <f>'CONSTRUCTION COST ESTIMATE'!BA1253</f>
        <v>0</v>
      </c>
      <c r="E1253" s="114">
        <f>'CONSTRUCTION COST ESTIMATE'!BC1253</f>
        <v>0</v>
      </c>
      <c r="F1253" s="129" t="str">
        <f>'CONSTRUCTION COST ESTIMATE'!BB1253</f>
        <v>LS</v>
      </c>
      <c r="G1253" s="115"/>
      <c r="H1253" s="116">
        <f t="shared" si="208"/>
        <v>0</v>
      </c>
      <c r="I1253" s="115"/>
      <c r="J1253" s="116">
        <f t="shared" si="209"/>
        <v>0</v>
      </c>
      <c r="K1253" s="115"/>
      <c r="L1253" s="116">
        <f t="shared" si="210"/>
        <v>0</v>
      </c>
      <c r="M1253" s="115"/>
      <c r="N1253" s="116">
        <f t="shared" si="211"/>
        <v>0</v>
      </c>
      <c r="O1253" s="115"/>
      <c r="P1253" s="116">
        <f t="shared" si="212"/>
        <v>0</v>
      </c>
      <c r="Q1253" s="115"/>
      <c r="R1253" s="116">
        <f t="shared" si="213"/>
        <v>0</v>
      </c>
      <c r="S1253" s="117">
        <f t="shared" si="214"/>
        <v>0</v>
      </c>
      <c r="T1253" s="118">
        <f t="shared" si="215"/>
        <v>0</v>
      </c>
      <c r="U1253" s="120"/>
      <c r="V1253" s="88"/>
    </row>
    <row r="1254" spans="1:22" s="113" customFormat="1" ht="30" customHeight="1">
      <c r="A1254" s="134" t="str">
        <f>'CONSTRUCTION COST ESTIMATE'!A1254</f>
        <v>SP 650</v>
      </c>
      <c r="B1254" s="245"/>
      <c r="C1254" s="142" t="str">
        <f>'CONSTRUCTION COST ESTIMATE'!C1254</f>
        <v>OFFSITE IMPROVEMENTS</v>
      </c>
      <c r="D1254" s="143">
        <f>'CONSTRUCTION COST ESTIMATE'!BA1254</f>
        <v>0</v>
      </c>
      <c r="E1254" s="144">
        <f>'CONSTRUCTION COST ESTIMATE'!BC1254</f>
        <v>0</v>
      </c>
      <c r="F1254" s="141">
        <f>'CONSTRUCTION COST ESTIMATE'!BB1254</f>
        <v>0</v>
      </c>
      <c r="G1254" s="148"/>
      <c r="H1254" s="149"/>
      <c r="I1254" s="148"/>
      <c r="J1254" s="149"/>
      <c r="K1254" s="148"/>
      <c r="L1254" s="149"/>
      <c r="M1254" s="148"/>
      <c r="N1254" s="149"/>
      <c r="O1254" s="148"/>
      <c r="P1254" s="149"/>
      <c r="Q1254" s="148"/>
      <c r="R1254" s="149"/>
      <c r="S1254" s="150"/>
      <c r="T1254" s="151"/>
      <c r="U1254" s="120"/>
      <c r="V1254" s="139" t="s">
        <v>1447</v>
      </c>
    </row>
    <row r="1255" spans="1:22" s="113" customFormat="1" ht="30" hidden="1" customHeight="1">
      <c r="A1255" s="128">
        <f>'CONSTRUCTION COST ESTIMATE'!A1255</f>
        <v>0</v>
      </c>
      <c r="B1255" s="246">
        <f>'CONSTRUCTION COST ESTIMATE'!B1255</f>
        <v>650.00049999999999</v>
      </c>
      <c r="C1255" s="131" t="str">
        <f>'CONSTRUCTION COST ESTIMATE'!C1255</f>
        <v>WATERLINE MODIFICATION</v>
      </c>
      <c r="D1255" s="130">
        <f>'CONSTRUCTION COST ESTIMATE'!BA1255</f>
        <v>0</v>
      </c>
      <c r="E1255" s="114">
        <f>'CONSTRUCTION COST ESTIMATE'!BC1255</f>
        <v>0</v>
      </c>
      <c r="F1255" s="129" t="str">
        <f>'CONSTRUCTION COST ESTIMATE'!BB1255</f>
        <v>LS</v>
      </c>
      <c r="G1255" s="115"/>
      <c r="H1255" s="116">
        <f t="shared" si="208"/>
        <v>0</v>
      </c>
      <c r="I1255" s="115"/>
      <c r="J1255" s="116">
        <f t="shared" si="209"/>
        <v>0</v>
      </c>
      <c r="K1255" s="115"/>
      <c r="L1255" s="116">
        <f t="shared" si="210"/>
        <v>0</v>
      </c>
      <c r="M1255" s="115"/>
      <c r="N1255" s="116">
        <f t="shared" si="211"/>
        <v>0</v>
      </c>
      <c r="O1255" s="115"/>
      <c r="P1255" s="116">
        <f t="shared" si="212"/>
        <v>0</v>
      </c>
      <c r="Q1255" s="115"/>
      <c r="R1255" s="116">
        <f t="shared" si="213"/>
        <v>0</v>
      </c>
      <c r="S1255" s="117">
        <f t="shared" si="214"/>
        <v>0</v>
      </c>
      <c r="T1255" s="118">
        <f t="shared" si="215"/>
        <v>0</v>
      </c>
      <c r="U1255" s="120"/>
      <c r="V1255" s="88"/>
    </row>
    <row r="1256" spans="1:22" s="113" customFormat="1" ht="30" hidden="1" customHeight="1">
      <c r="A1256" s="128">
        <f>'CONSTRUCTION COST ESTIMATE'!A1256</f>
        <v>0</v>
      </c>
      <c r="B1256" s="246">
        <f>'CONSTRUCTION COST ESTIMATE'!B1256</f>
        <v>650.00099999999998</v>
      </c>
      <c r="C1256" s="131" t="str">
        <f>'CONSTRUCTION COST ESTIMATE'!C1256</f>
        <v>GAS LINE MODIFICATION</v>
      </c>
      <c r="D1256" s="130">
        <f>'CONSTRUCTION COST ESTIMATE'!BA1256</f>
        <v>0</v>
      </c>
      <c r="E1256" s="114">
        <f>'CONSTRUCTION COST ESTIMATE'!BC1256</f>
        <v>0</v>
      </c>
      <c r="F1256" s="129" t="str">
        <f>'CONSTRUCTION COST ESTIMATE'!BB1256</f>
        <v>LS</v>
      </c>
      <c r="G1256" s="115"/>
      <c r="H1256" s="116">
        <f t="shared" si="208"/>
        <v>0</v>
      </c>
      <c r="I1256" s="115"/>
      <c r="J1256" s="116">
        <f t="shared" si="209"/>
        <v>0</v>
      </c>
      <c r="K1256" s="115"/>
      <c r="L1256" s="116">
        <f t="shared" si="210"/>
        <v>0</v>
      </c>
      <c r="M1256" s="115"/>
      <c r="N1256" s="116">
        <f t="shared" si="211"/>
        <v>0</v>
      </c>
      <c r="O1256" s="115"/>
      <c r="P1256" s="116">
        <f t="shared" si="212"/>
        <v>0</v>
      </c>
      <c r="Q1256" s="115"/>
      <c r="R1256" s="116">
        <f t="shared" si="213"/>
        <v>0</v>
      </c>
      <c r="S1256" s="117">
        <f t="shared" si="214"/>
        <v>0</v>
      </c>
      <c r="T1256" s="118">
        <f t="shared" si="215"/>
        <v>0</v>
      </c>
      <c r="U1256" s="120"/>
      <c r="V1256" s="88"/>
    </row>
    <row r="1257" spans="1:22" s="113" customFormat="1" ht="30" hidden="1" customHeight="1">
      <c r="A1257" s="128">
        <f>'CONSTRUCTION COST ESTIMATE'!A1257</f>
        <v>0</v>
      </c>
      <c r="B1257" s="246">
        <f>'CONSTRUCTION COST ESTIMATE'!B1257</f>
        <v>650.00199999999995</v>
      </c>
      <c r="C1257" s="131" t="str">
        <f>'CONSTRUCTION COST ESTIMATE'!C1257</f>
        <v>ADJUST GAS VALVE BOX TO FINISH GRADE</v>
      </c>
      <c r="D1257" s="130">
        <f>'CONSTRUCTION COST ESTIMATE'!BA1257</f>
        <v>0</v>
      </c>
      <c r="E1257" s="114">
        <f>'CONSTRUCTION COST ESTIMATE'!BC1257</f>
        <v>0</v>
      </c>
      <c r="F1257" s="129" t="str">
        <f>'CONSTRUCTION COST ESTIMATE'!BB1257</f>
        <v>EA</v>
      </c>
      <c r="G1257" s="115"/>
      <c r="H1257" s="116">
        <f t="shared" si="208"/>
        <v>0</v>
      </c>
      <c r="I1257" s="115"/>
      <c r="J1257" s="116">
        <f t="shared" si="209"/>
        <v>0</v>
      </c>
      <c r="K1257" s="115"/>
      <c r="L1257" s="116">
        <f t="shared" si="210"/>
        <v>0</v>
      </c>
      <c r="M1257" s="115"/>
      <c r="N1257" s="116">
        <f t="shared" si="211"/>
        <v>0</v>
      </c>
      <c r="O1257" s="115"/>
      <c r="P1257" s="116">
        <f t="shared" si="212"/>
        <v>0</v>
      </c>
      <c r="Q1257" s="115"/>
      <c r="R1257" s="116">
        <f t="shared" si="213"/>
        <v>0</v>
      </c>
      <c r="S1257" s="117">
        <f t="shared" si="214"/>
        <v>0</v>
      </c>
      <c r="T1257" s="118">
        <f t="shared" si="215"/>
        <v>0</v>
      </c>
      <c r="U1257" s="120"/>
      <c r="V1257" s="88"/>
    </row>
    <row r="1258" spans="1:22" s="113" customFormat="1" ht="30" hidden="1" customHeight="1">
      <c r="A1258" s="128">
        <f>'CONSTRUCTION COST ESTIMATE'!A1258</f>
        <v>0</v>
      </c>
      <c r="B1258" s="246">
        <f>'CONSTRUCTION COST ESTIMATE'!B1258</f>
        <v>650.00300000000004</v>
      </c>
      <c r="C1258" s="131" t="str">
        <f>'CONSTRUCTION COST ESTIMATE'!C1258</f>
        <v>IMPROVEMENTS TO APN</v>
      </c>
      <c r="D1258" s="130">
        <f>'CONSTRUCTION COST ESTIMATE'!BA1258</f>
        <v>0</v>
      </c>
      <c r="E1258" s="114">
        <f>'CONSTRUCTION COST ESTIMATE'!BC1258</f>
        <v>0</v>
      </c>
      <c r="F1258" s="129" t="str">
        <f>'CONSTRUCTION COST ESTIMATE'!BB1258</f>
        <v>EA</v>
      </c>
      <c r="G1258" s="115"/>
      <c r="H1258" s="116">
        <f t="shared" si="208"/>
        <v>0</v>
      </c>
      <c r="I1258" s="115"/>
      <c r="J1258" s="116">
        <f t="shared" si="209"/>
        <v>0</v>
      </c>
      <c r="K1258" s="115"/>
      <c r="L1258" s="116">
        <f t="shared" si="210"/>
        <v>0</v>
      </c>
      <c r="M1258" s="115"/>
      <c r="N1258" s="116">
        <f t="shared" si="211"/>
        <v>0</v>
      </c>
      <c r="O1258" s="115"/>
      <c r="P1258" s="116">
        <f t="shared" si="212"/>
        <v>0</v>
      </c>
      <c r="Q1258" s="115"/>
      <c r="R1258" s="116">
        <f t="shared" si="213"/>
        <v>0</v>
      </c>
      <c r="S1258" s="117">
        <f t="shared" si="214"/>
        <v>0</v>
      </c>
      <c r="T1258" s="118">
        <f t="shared" si="215"/>
        <v>0</v>
      </c>
      <c r="U1258" s="120"/>
      <c r="V1258" s="88"/>
    </row>
    <row r="1259" spans="1:22" s="113" customFormat="1" ht="30" hidden="1" customHeight="1">
      <c r="A1259" s="128">
        <f>'CONSTRUCTION COST ESTIMATE'!A1259</f>
        <v>0</v>
      </c>
      <c r="B1259" s="246">
        <f>'CONSTRUCTION COST ESTIMATE'!B1259</f>
        <v>650.00400000000002</v>
      </c>
      <c r="C1259" s="131" t="str">
        <f>'CONSTRUCTION COST ESTIMATE'!C1259</f>
        <v>NV ENERGY TRANSMISSION POLE SUPPORT</v>
      </c>
      <c r="D1259" s="130">
        <f>'CONSTRUCTION COST ESTIMATE'!BA1259</f>
        <v>0</v>
      </c>
      <c r="E1259" s="114">
        <f>'CONSTRUCTION COST ESTIMATE'!BC1259</f>
        <v>0</v>
      </c>
      <c r="F1259" s="129" t="str">
        <f>'CONSTRUCTION COST ESTIMATE'!BB1259</f>
        <v>EA</v>
      </c>
      <c r="G1259" s="115"/>
      <c r="H1259" s="116">
        <f t="shared" si="208"/>
        <v>0</v>
      </c>
      <c r="I1259" s="115"/>
      <c r="J1259" s="116">
        <f t="shared" si="209"/>
        <v>0</v>
      </c>
      <c r="K1259" s="115"/>
      <c r="L1259" s="116">
        <f t="shared" si="210"/>
        <v>0</v>
      </c>
      <c r="M1259" s="115"/>
      <c r="N1259" s="116">
        <f t="shared" si="211"/>
        <v>0</v>
      </c>
      <c r="O1259" s="115"/>
      <c r="P1259" s="116">
        <f t="shared" si="212"/>
        <v>0</v>
      </c>
      <c r="Q1259" s="115"/>
      <c r="R1259" s="116">
        <f t="shared" si="213"/>
        <v>0</v>
      </c>
      <c r="S1259" s="117">
        <f t="shared" si="214"/>
        <v>0</v>
      </c>
      <c r="T1259" s="118">
        <f t="shared" si="215"/>
        <v>0</v>
      </c>
      <c r="U1259" s="120"/>
      <c r="V1259" s="88"/>
    </row>
    <row r="1260" spans="1:22" s="113" customFormat="1" ht="30" hidden="1" customHeight="1">
      <c r="A1260" s="128">
        <f>'CONSTRUCTION COST ESTIMATE'!A1260</f>
        <v>0</v>
      </c>
      <c r="B1260" s="246">
        <f>'CONSTRUCTION COST ESTIMATE'!B1260</f>
        <v>650.005</v>
      </c>
      <c r="C1260" s="131" t="str">
        <f>'CONSTRUCTION COST ESTIMATE'!C1260</f>
        <v>NV ENERGY FEES</v>
      </c>
      <c r="D1260" s="130">
        <f>'CONSTRUCTION COST ESTIMATE'!BA1260</f>
        <v>0</v>
      </c>
      <c r="E1260" s="114">
        <f>'CONSTRUCTION COST ESTIMATE'!BC1260</f>
        <v>0</v>
      </c>
      <c r="F1260" s="129" t="str">
        <f>'CONSTRUCTION COST ESTIMATE'!BB1260</f>
        <v>FA</v>
      </c>
      <c r="G1260" s="115"/>
      <c r="H1260" s="116">
        <f t="shared" si="208"/>
        <v>0</v>
      </c>
      <c r="I1260" s="115"/>
      <c r="J1260" s="116">
        <f t="shared" si="209"/>
        <v>0</v>
      </c>
      <c r="K1260" s="115"/>
      <c r="L1260" s="116">
        <f t="shared" si="210"/>
        <v>0</v>
      </c>
      <c r="M1260" s="115"/>
      <c r="N1260" s="116">
        <f t="shared" si="211"/>
        <v>0</v>
      </c>
      <c r="O1260" s="115"/>
      <c r="P1260" s="116">
        <f t="shared" si="212"/>
        <v>0</v>
      </c>
      <c r="Q1260" s="115"/>
      <c r="R1260" s="116">
        <f t="shared" si="213"/>
        <v>0</v>
      </c>
      <c r="S1260" s="117">
        <f t="shared" si="214"/>
        <v>0</v>
      </c>
      <c r="T1260" s="118">
        <f t="shared" si="215"/>
        <v>0</v>
      </c>
      <c r="U1260" s="120"/>
      <c r="V1260" s="88"/>
    </row>
    <row r="1261" spans="1:22" s="113" customFormat="1" ht="30" hidden="1" customHeight="1">
      <c r="A1261" s="128">
        <f>'CONSTRUCTION COST ESTIMATE'!A1261</f>
        <v>0</v>
      </c>
      <c r="B1261" s="246">
        <f>'CONSTRUCTION COST ESTIMATE'!B1261</f>
        <v>650.00599999999997</v>
      </c>
      <c r="C1261" s="131" t="str">
        <f>'CONSTRUCTION COST ESTIMATE'!C1261</f>
        <v>NV ENERGY POLE SUPPORT</v>
      </c>
      <c r="D1261" s="130">
        <f>'CONSTRUCTION COST ESTIMATE'!BA1261</f>
        <v>0</v>
      </c>
      <c r="E1261" s="114">
        <f>'CONSTRUCTION COST ESTIMATE'!BC1261</f>
        <v>0</v>
      </c>
      <c r="F1261" s="129" t="str">
        <f>'CONSTRUCTION COST ESTIMATE'!BB1261</f>
        <v>EA</v>
      </c>
      <c r="G1261" s="115"/>
      <c r="H1261" s="116">
        <f t="shared" si="208"/>
        <v>0</v>
      </c>
      <c r="I1261" s="115"/>
      <c r="J1261" s="116">
        <f t="shared" si="209"/>
        <v>0</v>
      </c>
      <c r="K1261" s="115"/>
      <c r="L1261" s="116">
        <f t="shared" si="210"/>
        <v>0</v>
      </c>
      <c r="M1261" s="115"/>
      <c r="N1261" s="116">
        <f t="shared" si="211"/>
        <v>0</v>
      </c>
      <c r="O1261" s="115"/>
      <c r="P1261" s="116">
        <f t="shared" si="212"/>
        <v>0</v>
      </c>
      <c r="Q1261" s="115"/>
      <c r="R1261" s="116">
        <f t="shared" si="213"/>
        <v>0</v>
      </c>
      <c r="S1261" s="117">
        <f t="shared" si="214"/>
        <v>0</v>
      </c>
      <c r="T1261" s="118">
        <f t="shared" si="215"/>
        <v>0</v>
      </c>
      <c r="U1261" s="120"/>
      <c r="V1261" s="88"/>
    </row>
    <row r="1262" spans="1:22" s="113" customFormat="1" ht="30" customHeight="1">
      <c r="A1262" s="134" t="str">
        <f>'CONSTRUCTION COST ESTIMATE'!A1262</f>
        <v>SP 670-671</v>
      </c>
      <c r="B1262" s="245"/>
      <c r="C1262" s="142" t="str">
        <f>'CONSTRUCTION COST ESTIMATE'!C1262</f>
        <v>UTILITY CONDUITS &amp; STRUCTURES</v>
      </c>
      <c r="D1262" s="143">
        <f>'CONSTRUCTION COST ESTIMATE'!BA1262</f>
        <v>0</v>
      </c>
      <c r="E1262" s="144">
        <f>'CONSTRUCTION COST ESTIMATE'!BC1262</f>
        <v>0</v>
      </c>
      <c r="F1262" s="141">
        <f>'CONSTRUCTION COST ESTIMATE'!BB1262</f>
        <v>0</v>
      </c>
      <c r="G1262" s="148"/>
      <c r="H1262" s="149"/>
      <c r="I1262" s="148"/>
      <c r="J1262" s="149"/>
      <c r="K1262" s="148"/>
      <c r="L1262" s="149"/>
      <c r="M1262" s="148"/>
      <c r="N1262" s="149"/>
      <c r="O1262" s="148"/>
      <c r="P1262" s="149"/>
      <c r="Q1262" s="148"/>
      <c r="R1262" s="149"/>
      <c r="S1262" s="150"/>
      <c r="T1262" s="151"/>
      <c r="U1262" s="120"/>
      <c r="V1262" s="139" t="s">
        <v>1447</v>
      </c>
    </row>
    <row r="1263" spans="1:22" s="113" customFormat="1" ht="30" hidden="1" customHeight="1">
      <c r="A1263" s="128">
        <f>'CONSTRUCTION COST ESTIMATE'!A1263</f>
        <v>0</v>
      </c>
      <c r="B1263" s="246">
        <f>'CONSTRUCTION COST ESTIMATE'!B1263</f>
        <v>670.00049999999999</v>
      </c>
      <c r="C1263" s="131" t="str">
        <f>'CONSTRUCTION COST ESTIMATE'!C1263</f>
        <v>ADJUST CENTURY LINK TELEPHONE MANHOLE TO GRADE</v>
      </c>
      <c r="D1263" s="130">
        <f>'CONSTRUCTION COST ESTIMATE'!BA1263</f>
        <v>0</v>
      </c>
      <c r="E1263" s="114">
        <f>'CONSTRUCTION COST ESTIMATE'!BC1263</f>
        <v>0</v>
      </c>
      <c r="F1263" s="129" t="str">
        <f>'CONSTRUCTION COST ESTIMATE'!BB1263</f>
        <v>EA</v>
      </c>
      <c r="G1263" s="115"/>
      <c r="H1263" s="116">
        <f t="shared" si="208"/>
        <v>0</v>
      </c>
      <c r="I1263" s="115"/>
      <c r="J1263" s="116">
        <f t="shared" si="209"/>
        <v>0</v>
      </c>
      <c r="K1263" s="115"/>
      <c r="L1263" s="116">
        <f t="shared" si="210"/>
        <v>0</v>
      </c>
      <c r="M1263" s="115"/>
      <c r="N1263" s="116">
        <f t="shared" si="211"/>
        <v>0</v>
      </c>
      <c r="O1263" s="115"/>
      <c r="P1263" s="116">
        <f t="shared" si="212"/>
        <v>0</v>
      </c>
      <c r="Q1263" s="115"/>
      <c r="R1263" s="116">
        <f t="shared" si="213"/>
        <v>0</v>
      </c>
      <c r="S1263" s="117">
        <f t="shared" si="214"/>
        <v>0</v>
      </c>
      <c r="T1263" s="118">
        <f t="shared" si="215"/>
        <v>0</v>
      </c>
      <c r="U1263" s="120"/>
      <c r="V1263" s="88"/>
    </row>
    <row r="1264" spans="1:22" s="113" customFormat="1" ht="30" hidden="1" customHeight="1">
      <c r="A1264" s="128">
        <f>'CONSTRUCTION COST ESTIMATE'!A1264</f>
        <v>0</v>
      </c>
      <c r="B1264" s="246">
        <f>'CONSTRUCTION COST ESTIMATE'!B1264</f>
        <v>670.00099999999998</v>
      </c>
      <c r="C1264" s="131" t="str">
        <f>'CONSTRUCTION COST ESTIMATE'!C1264</f>
        <v>NV ENERGY DISTRIBUTION SERVICES</v>
      </c>
      <c r="D1264" s="130">
        <f>'CONSTRUCTION COST ESTIMATE'!BA1264</f>
        <v>0</v>
      </c>
      <c r="E1264" s="114">
        <f>'CONSTRUCTION COST ESTIMATE'!BC1264</f>
        <v>0</v>
      </c>
      <c r="F1264" s="129" t="str">
        <f>'CONSTRUCTION COST ESTIMATE'!BB1264</f>
        <v>LS</v>
      </c>
      <c r="G1264" s="115"/>
      <c r="H1264" s="116">
        <f t="shared" si="208"/>
        <v>0</v>
      </c>
      <c r="I1264" s="115"/>
      <c r="J1264" s="116">
        <f t="shared" si="209"/>
        <v>0</v>
      </c>
      <c r="K1264" s="115"/>
      <c r="L1264" s="116">
        <f t="shared" si="210"/>
        <v>0</v>
      </c>
      <c r="M1264" s="115"/>
      <c r="N1264" s="116">
        <f t="shared" si="211"/>
        <v>0</v>
      </c>
      <c r="O1264" s="115"/>
      <c r="P1264" s="116">
        <f t="shared" si="212"/>
        <v>0</v>
      </c>
      <c r="Q1264" s="115"/>
      <c r="R1264" s="116">
        <f t="shared" si="213"/>
        <v>0</v>
      </c>
      <c r="S1264" s="117">
        <f t="shared" si="214"/>
        <v>0</v>
      </c>
      <c r="T1264" s="118">
        <f t="shared" si="215"/>
        <v>0</v>
      </c>
      <c r="U1264" s="120"/>
      <c r="V1264" s="88"/>
    </row>
    <row r="1265" spans="1:22" s="113" customFormat="1" ht="30" hidden="1" customHeight="1">
      <c r="A1265" s="128">
        <f>'CONSTRUCTION COST ESTIMATE'!A1265</f>
        <v>0</v>
      </c>
      <c r="B1265" s="246">
        <f>'CONSTRUCTION COST ESTIMATE'!B1265</f>
        <v>670.00199999999995</v>
      </c>
      <c r="C1265" s="131" t="str">
        <f>'CONSTRUCTION COST ESTIMATE'!C1265</f>
        <v>ADJUST UTILITY CONDUITS</v>
      </c>
      <c r="D1265" s="130">
        <f>'CONSTRUCTION COST ESTIMATE'!BA1265</f>
        <v>0</v>
      </c>
      <c r="E1265" s="114">
        <f>'CONSTRUCTION COST ESTIMATE'!BC1265</f>
        <v>0</v>
      </c>
      <c r="F1265" s="129" t="str">
        <f>'CONSTRUCTION COST ESTIMATE'!BB1265</f>
        <v>LF</v>
      </c>
      <c r="G1265" s="115"/>
      <c r="H1265" s="116">
        <f t="shared" si="208"/>
        <v>0</v>
      </c>
      <c r="I1265" s="115"/>
      <c r="J1265" s="116">
        <f t="shared" si="209"/>
        <v>0</v>
      </c>
      <c r="K1265" s="115"/>
      <c r="L1265" s="116">
        <f t="shared" si="210"/>
        <v>0</v>
      </c>
      <c r="M1265" s="115"/>
      <c r="N1265" s="116">
        <f t="shared" si="211"/>
        <v>0</v>
      </c>
      <c r="O1265" s="115"/>
      <c r="P1265" s="116">
        <f t="shared" si="212"/>
        <v>0</v>
      </c>
      <c r="Q1265" s="115"/>
      <c r="R1265" s="116">
        <f t="shared" si="213"/>
        <v>0</v>
      </c>
      <c r="S1265" s="117">
        <f t="shared" si="214"/>
        <v>0</v>
      </c>
      <c r="T1265" s="118">
        <f t="shared" si="215"/>
        <v>0</v>
      </c>
      <c r="U1265" s="120"/>
      <c r="V1265" s="88"/>
    </row>
    <row r="1266" spans="1:22" s="113" customFormat="1" ht="30" hidden="1" customHeight="1">
      <c r="A1266" s="128">
        <f>'CONSTRUCTION COST ESTIMATE'!A1266</f>
        <v>0</v>
      </c>
      <c r="B1266" s="246">
        <f>'CONSTRUCTION COST ESTIMATE'!B1266</f>
        <v>670.00300000000004</v>
      </c>
      <c r="C1266" s="131" t="str">
        <f>'CONSTRUCTION COST ESTIMATE'!C1266</f>
        <v>ADJUST UTILITY CONDUITS</v>
      </c>
      <c r="D1266" s="130">
        <f>'CONSTRUCTION COST ESTIMATE'!BA1266</f>
        <v>0</v>
      </c>
      <c r="E1266" s="114">
        <f>'CONSTRUCTION COST ESTIMATE'!BC1266</f>
        <v>0</v>
      </c>
      <c r="F1266" s="129" t="str">
        <f>'CONSTRUCTION COST ESTIMATE'!BB1266</f>
        <v>LS</v>
      </c>
      <c r="G1266" s="115"/>
      <c r="H1266" s="116">
        <f t="shared" si="208"/>
        <v>0</v>
      </c>
      <c r="I1266" s="115"/>
      <c r="J1266" s="116">
        <f t="shared" si="209"/>
        <v>0</v>
      </c>
      <c r="K1266" s="115"/>
      <c r="L1266" s="116">
        <f t="shared" si="210"/>
        <v>0</v>
      </c>
      <c r="M1266" s="115"/>
      <c r="N1266" s="116">
        <f t="shared" si="211"/>
        <v>0</v>
      </c>
      <c r="O1266" s="115"/>
      <c r="P1266" s="116">
        <f t="shared" si="212"/>
        <v>0</v>
      </c>
      <c r="Q1266" s="115"/>
      <c r="R1266" s="116">
        <f t="shared" si="213"/>
        <v>0</v>
      </c>
      <c r="S1266" s="117">
        <f t="shared" si="214"/>
        <v>0</v>
      </c>
      <c r="T1266" s="118">
        <f t="shared" si="215"/>
        <v>0</v>
      </c>
      <c r="U1266" s="120"/>
      <c r="V1266" s="88"/>
    </row>
    <row r="1267" spans="1:22" s="113" customFormat="1" ht="30" hidden="1" customHeight="1">
      <c r="A1267" s="128">
        <f>'CONSTRUCTION COST ESTIMATE'!A1267</f>
        <v>0</v>
      </c>
      <c r="B1267" s="246">
        <f>'CONSTRUCTION COST ESTIMATE'!B1267</f>
        <v>670.00400000000002</v>
      </c>
      <c r="C1267" s="131" t="str">
        <f>'CONSTRUCTION COST ESTIMATE'!C1267</f>
        <v>2 INCH CENTURY LINK CONDUIT</v>
      </c>
      <c r="D1267" s="130">
        <f>'CONSTRUCTION COST ESTIMATE'!BA1267</f>
        <v>0</v>
      </c>
      <c r="E1267" s="114">
        <f>'CONSTRUCTION COST ESTIMATE'!BC1267</f>
        <v>0</v>
      </c>
      <c r="F1267" s="129" t="str">
        <f>'CONSTRUCTION COST ESTIMATE'!BB1267</f>
        <v>LF</v>
      </c>
      <c r="G1267" s="115"/>
      <c r="H1267" s="116">
        <f t="shared" si="208"/>
        <v>0</v>
      </c>
      <c r="I1267" s="115"/>
      <c r="J1267" s="116">
        <f t="shared" si="209"/>
        <v>0</v>
      </c>
      <c r="K1267" s="115"/>
      <c r="L1267" s="116">
        <f t="shared" si="210"/>
        <v>0</v>
      </c>
      <c r="M1267" s="115"/>
      <c r="N1267" s="116">
        <f t="shared" si="211"/>
        <v>0</v>
      </c>
      <c r="O1267" s="115"/>
      <c r="P1267" s="116">
        <f t="shared" si="212"/>
        <v>0</v>
      </c>
      <c r="Q1267" s="115"/>
      <c r="R1267" s="116">
        <f t="shared" si="213"/>
        <v>0</v>
      </c>
      <c r="S1267" s="117">
        <f t="shared" si="214"/>
        <v>0</v>
      </c>
      <c r="T1267" s="118">
        <f t="shared" si="215"/>
        <v>0</v>
      </c>
      <c r="U1267" s="120"/>
      <c r="V1267" s="88"/>
    </row>
    <row r="1268" spans="1:22" s="113" customFormat="1" ht="30" hidden="1" customHeight="1">
      <c r="A1268" s="128">
        <f>'CONSTRUCTION COST ESTIMATE'!A1268</f>
        <v>0</v>
      </c>
      <c r="B1268" s="246">
        <f>'CONSTRUCTION COST ESTIMATE'!B1268</f>
        <v>670.005</v>
      </c>
      <c r="C1268" s="131" t="str">
        <f>'CONSTRUCTION COST ESTIMATE'!C1268</f>
        <v>4 INCH CENTURY LINK CONDUIT</v>
      </c>
      <c r="D1268" s="130">
        <f>'CONSTRUCTION COST ESTIMATE'!BA1268</f>
        <v>0</v>
      </c>
      <c r="E1268" s="114">
        <f>'CONSTRUCTION COST ESTIMATE'!BC1268</f>
        <v>0</v>
      </c>
      <c r="F1268" s="129" t="str">
        <f>'CONSTRUCTION COST ESTIMATE'!BB1268</f>
        <v>LF</v>
      </c>
      <c r="G1268" s="115"/>
      <c r="H1268" s="116">
        <f t="shared" si="208"/>
        <v>0</v>
      </c>
      <c r="I1268" s="115"/>
      <c r="J1268" s="116">
        <f t="shared" si="209"/>
        <v>0</v>
      </c>
      <c r="K1268" s="115"/>
      <c r="L1268" s="116">
        <f t="shared" si="210"/>
        <v>0</v>
      </c>
      <c r="M1268" s="115"/>
      <c r="N1268" s="116">
        <f t="shared" si="211"/>
        <v>0</v>
      </c>
      <c r="O1268" s="115"/>
      <c r="P1268" s="116">
        <f t="shared" si="212"/>
        <v>0</v>
      </c>
      <c r="Q1268" s="115"/>
      <c r="R1268" s="116">
        <f t="shared" si="213"/>
        <v>0</v>
      </c>
      <c r="S1268" s="117">
        <f t="shared" si="214"/>
        <v>0</v>
      </c>
      <c r="T1268" s="118">
        <f t="shared" si="215"/>
        <v>0</v>
      </c>
      <c r="U1268" s="120"/>
      <c r="V1268" s="88"/>
    </row>
    <row r="1269" spans="1:22" s="113" customFormat="1" ht="30" hidden="1" customHeight="1">
      <c r="A1269" s="128">
        <f>'CONSTRUCTION COST ESTIMATE'!A1269</f>
        <v>0</v>
      </c>
      <c r="B1269" s="246">
        <f>'CONSTRUCTION COST ESTIMATE'!B1269</f>
        <v>670.00599999999997</v>
      </c>
      <c r="C1269" s="131" t="str">
        <f>'CONSTRUCTION COST ESTIMATE'!C1269</f>
        <v>3 INCH COX COMMUNICATIONS CATV CONDUIT</v>
      </c>
      <c r="D1269" s="130">
        <f>'CONSTRUCTION COST ESTIMATE'!BA1269</f>
        <v>0</v>
      </c>
      <c r="E1269" s="114">
        <f>'CONSTRUCTION COST ESTIMATE'!BC1269</f>
        <v>0</v>
      </c>
      <c r="F1269" s="129" t="str">
        <f>'CONSTRUCTION COST ESTIMATE'!BB1269</f>
        <v>LF</v>
      </c>
      <c r="G1269" s="115"/>
      <c r="H1269" s="116">
        <f t="shared" si="208"/>
        <v>0</v>
      </c>
      <c r="I1269" s="115"/>
      <c r="J1269" s="116">
        <f t="shared" si="209"/>
        <v>0</v>
      </c>
      <c r="K1269" s="115"/>
      <c r="L1269" s="116">
        <f t="shared" si="210"/>
        <v>0</v>
      </c>
      <c r="M1269" s="115"/>
      <c r="N1269" s="116">
        <f t="shared" si="211"/>
        <v>0</v>
      </c>
      <c r="O1269" s="115"/>
      <c r="P1269" s="116">
        <f t="shared" si="212"/>
        <v>0</v>
      </c>
      <c r="Q1269" s="115"/>
      <c r="R1269" s="116">
        <f t="shared" si="213"/>
        <v>0</v>
      </c>
      <c r="S1269" s="117">
        <f t="shared" si="214"/>
        <v>0</v>
      </c>
      <c r="T1269" s="118">
        <f t="shared" si="215"/>
        <v>0</v>
      </c>
      <c r="U1269" s="120"/>
      <c r="V1269" s="88"/>
    </row>
    <row r="1270" spans="1:22" s="113" customFormat="1" ht="30" hidden="1" customHeight="1">
      <c r="A1270" s="128">
        <f>'CONSTRUCTION COST ESTIMATE'!A1270</f>
        <v>0</v>
      </c>
      <c r="B1270" s="246">
        <f>'CONSTRUCTION COST ESTIMATE'!B1270</f>
        <v>670.00699999999995</v>
      </c>
      <c r="C1270" s="131" t="str">
        <f>'CONSTRUCTION COST ESTIMATE'!C1270</f>
        <v>4 INCH NV ENERGY CONDUIT</v>
      </c>
      <c r="D1270" s="130">
        <f>'CONSTRUCTION COST ESTIMATE'!BA1270</f>
        <v>0</v>
      </c>
      <c r="E1270" s="114">
        <f>'CONSTRUCTION COST ESTIMATE'!BC1270</f>
        <v>0</v>
      </c>
      <c r="F1270" s="129" t="str">
        <f>'CONSTRUCTION COST ESTIMATE'!BB1270</f>
        <v>LF</v>
      </c>
      <c r="G1270" s="115"/>
      <c r="H1270" s="116">
        <f t="shared" si="208"/>
        <v>0</v>
      </c>
      <c r="I1270" s="115"/>
      <c r="J1270" s="116">
        <f t="shared" si="209"/>
        <v>0</v>
      </c>
      <c r="K1270" s="115"/>
      <c r="L1270" s="116">
        <f t="shared" si="210"/>
        <v>0</v>
      </c>
      <c r="M1270" s="115"/>
      <c r="N1270" s="116">
        <f t="shared" si="211"/>
        <v>0</v>
      </c>
      <c r="O1270" s="115"/>
      <c r="P1270" s="116">
        <f t="shared" si="212"/>
        <v>0</v>
      </c>
      <c r="Q1270" s="115"/>
      <c r="R1270" s="116">
        <f t="shared" si="213"/>
        <v>0</v>
      </c>
      <c r="S1270" s="117">
        <f t="shared" si="214"/>
        <v>0</v>
      </c>
      <c r="T1270" s="118">
        <f t="shared" si="215"/>
        <v>0</v>
      </c>
      <c r="U1270" s="120"/>
      <c r="V1270" s="88"/>
    </row>
    <row r="1271" spans="1:22" s="113" customFormat="1" ht="30" hidden="1" customHeight="1">
      <c r="A1271" s="128">
        <f>'CONSTRUCTION COST ESTIMATE'!A1271</f>
        <v>0</v>
      </c>
      <c r="B1271" s="246">
        <f>'CONSTRUCTION COST ESTIMATE'!B1271</f>
        <v>670.00800000000004</v>
      </c>
      <c r="C1271" s="131" t="str">
        <f>'CONSTRUCTION COST ESTIMATE'!C1271</f>
        <v>6 INCH NV ENERGY CONDUIT</v>
      </c>
      <c r="D1271" s="130">
        <f>'CONSTRUCTION COST ESTIMATE'!BA1271</f>
        <v>0</v>
      </c>
      <c r="E1271" s="114">
        <f>'CONSTRUCTION COST ESTIMATE'!BC1271</f>
        <v>0</v>
      </c>
      <c r="F1271" s="129" t="str">
        <f>'CONSTRUCTION COST ESTIMATE'!BB1271</f>
        <v>LF</v>
      </c>
      <c r="G1271" s="115"/>
      <c r="H1271" s="116">
        <f t="shared" si="208"/>
        <v>0</v>
      </c>
      <c r="I1271" s="115"/>
      <c r="J1271" s="116">
        <f t="shared" si="209"/>
        <v>0</v>
      </c>
      <c r="K1271" s="115"/>
      <c r="L1271" s="116">
        <f t="shared" si="210"/>
        <v>0</v>
      </c>
      <c r="M1271" s="115"/>
      <c r="N1271" s="116">
        <f t="shared" si="211"/>
        <v>0</v>
      </c>
      <c r="O1271" s="115"/>
      <c r="P1271" s="116">
        <f t="shared" si="212"/>
        <v>0</v>
      </c>
      <c r="Q1271" s="115"/>
      <c r="R1271" s="116">
        <f t="shared" si="213"/>
        <v>0</v>
      </c>
      <c r="S1271" s="117">
        <f t="shared" si="214"/>
        <v>0</v>
      </c>
      <c r="T1271" s="118">
        <f t="shared" si="215"/>
        <v>0</v>
      </c>
      <c r="U1271" s="120"/>
      <c r="V1271" s="88"/>
    </row>
    <row r="1272" spans="1:22" s="113" customFormat="1" ht="30" hidden="1" customHeight="1">
      <c r="A1272" s="128">
        <f>'CONSTRUCTION COST ESTIMATE'!A1272</f>
        <v>0</v>
      </c>
      <c r="B1272" s="246">
        <f>'CONSTRUCTION COST ESTIMATE'!B1272</f>
        <v>670.00900000000001</v>
      </c>
      <c r="C1272" s="131" t="str">
        <f>'CONSTRUCTION COST ESTIMATE'!C1272</f>
        <v>ZAYO CONDUIT</v>
      </c>
      <c r="D1272" s="130">
        <f>'CONSTRUCTION COST ESTIMATE'!BA1272</f>
        <v>0</v>
      </c>
      <c r="E1272" s="114">
        <f>'CONSTRUCTION COST ESTIMATE'!BC1272</f>
        <v>0</v>
      </c>
      <c r="F1272" s="129" t="str">
        <f>'CONSTRUCTION COST ESTIMATE'!BB1272</f>
        <v>LF</v>
      </c>
      <c r="G1272" s="115"/>
      <c r="H1272" s="116">
        <f t="shared" si="208"/>
        <v>0</v>
      </c>
      <c r="I1272" s="115"/>
      <c r="J1272" s="116">
        <f t="shared" si="209"/>
        <v>0</v>
      </c>
      <c r="K1272" s="115"/>
      <c r="L1272" s="116">
        <f t="shared" si="210"/>
        <v>0</v>
      </c>
      <c r="M1272" s="115"/>
      <c r="N1272" s="116">
        <f t="shared" si="211"/>
        <v>0</v>
      </c>
      <c r="O1272" s="115"/>
      <c r="P1272" s="116">
        <f t="shared" si="212"/>
        <v>0</v>
      </c>
      <c r="Q1272" s="115"/>
      <c r="R1272" s="116">
        <f t="shared" si="213"/>
        <v>0</v>
      </c>
      <c r="S1272" s="117">
        <f t="shared" si="214"/>
        <v>0</v>
      </c>
      <c r="T1272" s="118">
        <f t="shared" si="215"/>
        <v>0</v>
      </c>
      <c r="U1272" s="120"/>
      <c r="V1272" s="88"/>
    </row>
    <row r="1273" spans="1:22" s="113" customFormat="1" ht="30" hidden="1" customHeight="1">
      <c r="A1273" s="128">
        <f>'CONSTRUCTION COST ESTIMATE'!A1273</f>
        <v>0</v>
      </c>
      <c r="B1273" s="246">
        <f>'CONSTRUCTION COST ESTIMATE'!B1273</f>
        <v>671.00049999999999</v>
      </c>
      <c r="C1273" s="131" t="str">
        <f>'CONSTRUCTION COST ESTIMATE'!C1273</f>
        <v>30 INCH X 48 INCH X 36 INCH T-200 CATV VAULT</v>
      </c>
      <c r="D1273" s="130">
        <f>'CONSTRUCTION COST ESTIMATE'!BA1273</f>
        <v>0</v>
      </c>
      <c r="E1273" s="114">
        <f>'CONSTRUCTION COST ESTIMATE'!BC1273</f>
        <v>0</v>
      </c>
      <c r="F1273" s="129" t="str">
        <f>'CONSTRUCTION COST ESTIMATE'!BB1273</f>
        <v>EA</v>
      </c>
      <c r="G1273" s="115"/>
      <c r="H1273" s="116">
        <f t="shared" si="208"/>
        <v>0</v>
      </c>
      <c r="I1273" s="115"/>
      <c r="J1273" s="116">
        <f t="shared" si="209"/>
        <v>0</v>
      </c>
      <c r="K1273" s="115"/>
      <c r="L1273" s="116">
        <f t="shared" si="210"/>
        <v>0</v>
      </c>
      <c r="M1273" s="115"/>
      <c r="N1273" s="116">
        <f t="shared" si="211"/>
        <v>0</v>
      </c>
      <c r="O1273" s="115"/>
      <c r="P1273" s="116">
        <f t="shared" si="212"/>
        <v>0</v>
      </c>
      <c r="Q1273" s="115"/>
      <c r="R1273" s="116">
        <f t="shared" si="213"/>
        <v>0</v>
      </c>
      <c r="S1273" s="117">
        <f t="shared" si="214"/>
        <v>0</v>
      </c>
      <c r="T1273" s="118">
        <f t="shared" si="215"/>
        <v>0</v>
      </c>
      <c r="U1273" s="120"/>
      <c r="V1273" s="88"/>
    </row>
    <row r="1274" spans="1:22" s="113" customFormat="1" ht="30" hidden="1" customHeight="1">
      <c r="A1274" s="128">
        <f>'CONSTRUCTION COST ESTIMATE'!A1274</f>
        <v>0</v>
      </c>
      <c r="B1274" s="246">
        <f>'CONSTRUCTION COST ESTIMATE'!B1274</f>
        <v>671.00099999999998</v>
      </c>
      <c r="C1274" s="131" t="str">
        <f>'CONSTRUCTION COST ESTIMATE'!C1274</f>
        <v>3 FOOT X 5 FOOT X 4 FOOT CENTURY LINK PULL BOX</v>
      </c>
      <c r="D1274" s="130">
        <f>'CONSTRUCTION COST ESTIMATE'!BA1274</f>
        <v>0</v>
      </c>
      <c r="E1274" s="114">
        <f>'CONSTRUCTION COST ESTIMATE'!BC1274</f>
        <v>0</v>
      </c>
      <c r="F1274" s="129" t="str">
        <f>'CONSTRUCTION COST ESTIMATE'!BB1274</f>
        <v>EA</v>
      </c>
      <c r="G1274" s="115"/>
      <c r="H1274" s="116">
        <f t="shared" si="208"/>
        <v>0</v>
      </c>
      <c r="I1274" s="115"/>
      <c r="J1274" s="116">
        <f t="shared" si="209"/>
        <v>0</v>
      </c>
      <c r="K1274" s="115"/>
      <c r="L1274" s="116">
        <f t="shared" si="210"/>
        <v>0</v>
      </c>
      <c r="M1274" s="115"/>
      <c r="N1274" s="116">
        <f t="shared" si="211"/>
        <v>0</v>
      </c>
      <c r="O1274" s="115"/>
      <c r="P1274" s="116">
        <f t="shared" si="212"/>
        <v>0</v>
      </c>
      <c r="Q1274" s="115"/>
      <c r="R1274" s="116">
        <f t="shared" si="213"/>
        <v>0</v>
      </c>
      <c r="S1274" s="117">
        <f t="shared" si="214"/>
        <v>0</v>
      </c>
      <c r="T1274" s="118">
        <f t="shared" si="215"/>
        <v>0</v>
      </c>
      <c r="U1274" s="120"/>
      <c r="V1274" s="88"/>
    </row>
    <row r="1275" spans="1:22" s="113" customFormat="1" ht="30" hidden="1" customHeight="1">
      <c r="A1275" s="128">
        <f>'CONSTRUCTION COST ESTIMATE'!A1275</f>
        <v>0</v>
      </c>
      <c r="B1275" s="246">
        <f>'CONSTRUCTION COST ESTIMATE'!B1275</f>
        <v>671.00199999999995</v>
      </c>
      <c r="C1275" s="131" t="str">
        <f>'CONSTRUCTION COST ESTIMATE'!C1275</f>
        <v>24 INCH X 36 INCH X 24 INCH B 100 PULL BOX</v>
      </c>
      <c r="D1275" s="130">
        <f>'CONSTRUCTION COST ESTIMATE'!BA1275</f>
        <v>0</v>
      </c>
      <c r="E1275" s="114">
        <f>'CONSTRUCTION COST ESTIMATE'!BC1275</f>
        <v>0</v>
      </c>
      <c r="F1275" s="129" t="str">
        <f>'CONSTRUCTION COST ESTIMATE'!BB1275</f>
        <v>EA</v>
      </c>
      <c r="G1275" s="115"/>
      <c r="H1275" s="116">
        <f t="shared" si="208"/>
        <v>0</v>
      </c>
      <c r="I1275" s="115"/>
      <c r="J1275" s="116">
        <f t="shared" si="209"/>
        <v>0</v>
      </c>
      <c r="K1275" s="115"/>
      <c r="L1275" s="116">
        <f t="shared" si="210"/>
        <v>0</v>
      </c>
      <c r="M1275" s="115"/>
      <c r="N1275" s="116">
        <f t="shared" si="211"/>
        <v>0</v>
      </c>
      <c r="O1275" s="115"/>
      <c r="P1275" s="116">
        <f t="shared" si="212"/>
        <v>0</v>
      </c>
      <c r="Q1275" s="115"/>
      <c r="R1275" s="116">
        <f t="shared" si="213"/>
        <v>0</v>
      </c>
      <c r="S1275" s="117">
        <f t="shared" si="214"/>
        <v>0</v>
      </c>
      <c r="T1275" s="118">
        <f t="shared" si="215"/>
        <v>0</v>
      </c>
      <c r="U1275" s="120"/>
      <c r="V1275" s="88"/>
    </row>
    <row r="1276" spans="1:22" s="113" customFormat="1" ht="30" hidden="1" customHeight="1">
      <c r="A1276" s="128">
        <f>'CONSTRUCTION COST ESTIMATE'!A1276</f>
        <v>0</v>
      </c>
      <c r="B1276" s="246">
        <f>'CONSTRUCTION COST ESTIMATE'!B1276</f>
        <v>671.00300000000004</v>
      </c>
      <c r="C1276" s="131" t="str">
        <f>'CONSTRUCTION COST ESTIMATE'!C1276</f>
        <v>3 FOOT X 7 FOOT X 4 FOOT NV ENERGY PULL BOX</v>
      </c>
      <c r="D1276" s="130">
        <f>'CONSTRUCTION COST ESTIMATE'!BA1276</f>
        <v>0</v>
      </c>
      <c r="E1276" s="114">
        <f>'CONSTRUCTION COST ESTIMATE'!BC1276</f>
        <v>0</v>
      </c>
      <c r="F1276" s="129" t="str">
        <f>'CONSTRUCTION COST ESTIMATE'!BB1276</f>
        <v>EA</v>
      </c>
      <c r="G1276" s="115"/>
      <c r="H1276" s="116">
        <f t="shared" si="208"/>
        <v>0</v>
      </c>
      <c r="I1276" s="115"/>
      <c r="J1276" s="116">
        <f t="shared" si="209"/>
        <v>0</v>
      </c>
      <c r="K1276" s="115"/>
      <c r="L1276" s="116">
        <f t="shared" si="210"/>
        <v>0</v>
      </c>
      <c r="M1276" s="115"/>
      <c r="N1276" s="116">
        <f t="shared" si="211"/>
        <v>0</v>
      </c>
      <c r="O1276" s="115"/>
      <c r="P1276" s="116">
        <f t="shared" si="212"/>
        <v>0</v>
      </c>
      <c r="Q1276" s="115"/>
      <c r="R1276" s="116">
        <f t="shared" si="213"/>
        <v>0</v>
      </c>
      <c r="S1276" s="117">
        <f t="shared" si="214"/>
        <v>0</v>
      </c>
      <c r="T1276" s="118">
        <f t="shared" si="215"/>
        <v>0</v>
      </c>
      <c r="U1276" s="120"/>
      <c r="V1276" s="88"/>
    </row>
    <row r="1277" spans="1:22" s="113" customFormat="1" ht="30" hidden="1" customHeight="1">
      <c r="A1277" s="128">
        <f>'CONSTRUCTION COST ESTIMATE'!A1277</f>
        <v>0</v>
      </c>
      <c r="B1277" s="246">
        <f>'CONSTRUCTION COST ESTIMATE'!B1277</f>
        <v>671.00400000000002</v>
      </c>
      <c r="C1277" s="131" t="str">
        <f>'CONSTRUCTION COST ESTIMATE'!C1277</f>
        <v>5 FOOT X 6 FOOT X 7 FOOT NV ENERGY PULL BOX</v>
      </c>
      <c r="D1277" s="130">
        <f>'CONSTRUCTION COST ESTIMATE'!BA1277</f>
        <v>0</v>
      </c>
      <c r="E1277" s="114">
        <f>'CONSTRUCTION COST ESTIMATE'!BC1277</f>
        <v>0</v>
      </c>
      <c r="F1277" s="129" t="str">
        <f>'CONSTRUCTION COST ESTIMATE'!BB1277</f>
        <v>EA</v>
      </c>
      <c r="G1277" s="115"/>
      <c r="H1277" s="116">
        <f t="shared" si="208"/>
        <v>0</v>
      </c>
      <c r="I1277" s="115"/>
      <c r="J1277" s="116">
        <f t="shared" si="209"/>
        <v>0</v>
      </c>
      <c r="K1277" s="115"/>
      <c r="L1277" s="116">
        <f t="shared" si="210"/>
        <v>0</v>
      </c>
      <c r="M1277" s="115"/>
      <c r="N1277" s="116">
        <f t="shared" si="211"/>
        <v>0</v>
      </c>
      <c r="O1277" s="115"/>
      <c r="P1277" s="116">
        <f t="shared" si="212"/>
        <v>0</v>
      </c>
      <c r="Q1277" s="115"/>
      <c r="R1277" s="116">
        <f t="shared" si="213"/>
        <v>0</v>
      </c>
      <c r="S1277" s="117">
        <f t="shared" si="214"/>
        <v>0</v>
      </c>
      <c r="T1277" s="118">
        <f t="shared" si="215"/>
        <v>0</v>
      </c>
      <c r="U1277" s="120"/>
      <c r="V1277" s="88"/>
    </row>
    <row r="1278" spans="1:22" s="113" customFormat="1" ht="30" hidden="1" customHeight="1">
      <c r="A1278" s="128">
        <f>'CONSTRUCTION COST ESTIMATE'!A1278</f>
        <v>0</v>
      </c>
      <c r="B1278" s="246">
        <f>'CONSTRUCTION COST ESTIMATE'!B1278</f>
        <v>671.005</v>
      </c>
      <c r="C1278" s="131" t="str">
        <f>'CONSTRUCTION COST ESTIMATE'!C1278</f>
        <v>T-200 ZAYO PULL BOX</v>
      </c>
      <c r="D1278" s="130">
        <f>'CONSTRUCTION COST ESTIMATE'!BA1278</f>
        <v>0</v>
      </c>
      <c r="E1278" s="114">
        <f>'CONSTRUCTION COST ESTIMATE'!BC1278</f>
        <v>0</v>
      </c>
      <c r="F1278" s="129" t="str">
        <f>'CONSTRUCTION COST ESTIMATE'!BB1278</f>
        <v>EA</v>
      </c>
      <c r="G1278" s="115"/>
      <c r="H1278" s="116">
        <f t="shared" ref="H1278:H1348" si="216">G1278*E1278</f>
        <v>0</v>
      </c>
      <c r="I1278" s="115"/>
      <c r="J1278" s="116">
        <f t="shared" ref="J1278:J1348" si="217">I1278*E1278</f>
        <v>0</v>
      </c>
      <c r="K1278" s="115"/>
      <c r="L1278" s="116">
        <f t="shared" ref="L1278:L1348" si="218">K1278*E1278</f>
        <v>0</v>
      </c>
      <c r="M1278" s="115"/>
      <c r="N1278" s="116">
        <f t="shared" ref="N1278:N1348" si="219">M1278*E1278</f>
        <v>0</v>
      </c>
      <c r="O1278" s="115"/>
      <c r="P1278" s="116">
        <f t="shared" ref="P1278:P1348" si="220">O1278*E1278</f>
        <v>0</v>
      </c>
      <c r="Q1278" s="115"/>
      <c r="R1278" s="116">
        <f t="shared" ref="R1278:R1348" si="221">Q1278*E1278</f>
        <v>0</v>
      </c>
      <c r="S1278" s="117">
        <f t="shared" ref="S1278:S1348" si="222">G1278+I1278+K1278+M1278+O1278+Q1278</f>
        <v>0</v>
      </c>
      <c r="T1278" s="118">
        <f t="shared" ref="T1278:T1348" si="223">S1278*E1278</f>
        <v>0</v>
      </c>
      <c r="U1278" s="120"/>
      <c r="V1278" s="88"/>
    </row>
    <row r="1279" spans="1:22" s="113" customFormat="1" ht="30" hidden="1" customHeight="1">
      <c r="A1279" s="128">
        <f>'CONSTRUCTION COST ESTIMATE'!A1279</f>
        <v>0</v>
      </c>
      <c r="B1279" s="246">
        <f>'CONSTRUCTION COST ESTIMATE'!B1279</f>
        <v>671.00599999999997</v>
      </c>
      <c r="C1279" s="131" t="str">
        <f>'CONSTRUCTION COST ESTIMATE'!C1279</f>
        <v>ADJUST PULL BOX TO GRADE</v>
      </c>
      <c r="D1279" s="130">
        <f>'CONSTRUCTION COST ESTIMATE'!BA1279</f>
        <v>0</v>
      </c>
      <c r="E1279" s="114">
        <f>'CONSTRUCTION COST ESTIMATE'!BC1279</f>
        <v>0</v>
      </c>
      <c r="F1279" s="129" t="str">
        <f>'CONSTRUCTION COST ESTIMATE'!BB1279</f>
        <v>EA</v>
      </c>
      <c r="G1279" s="115"/>
      <c r="H1279" s="116">
        <f t="shared" si="216"/>
        <v>0</v>
      </c>
      <c r="I1279" s="115"/>
      <c r="J1279" s="116">
        <f t="shared" si="217"/>
        <v>0</v>
      </c>
      <c r="K1279" s="115"/>
      <c r="L1279" s="116">
        <f t="shared" si="218"/>
        <v>0</v>
      </c>
      <c r="M1279" s="115"/>
      <c r="N1279" s="116">
        <f t="shared" si="219"/>
        <v>0</v>
      </c>
      <c r="O1279" s="115"/>
      <c r="P1279" s="116">
        <f t="shared" si="220"/>
        <v>0</v>
      </c>
      <c r="Q1279" s="115"/>
      <c r="R1279" s="116">
        <f t="shared" si="221"/>
        <v>0</v>
      </c>
      <c r="S1279" s="117">
        <f t="shared" si="222"/>
        <v>0</v>
      </c>
      <c r="T1279" s="118">
        <f t="shared" si="223"/>
        <v>0</v>
      </c>
      <c r="U1279" s="120"/>
      <c r="V1279" s="88"/>
    </row>
    <row r="1280" spans="1:22" s="113" customFormat="1" ht="30" hidden="1" customHeight="1">
      <c r="A1280" s="128">
        <f>'CONSTRUCTION COST ESTIMATE'!A1280</f>
        <v>0</v>
      </c>
      <c r="B1280" s="246">
        <f>'CONSTRUCTION COST ESTIMATE'!B1280</f>
        <v>671.00699999999995</v>
      </c>
      <c r="C1280" s="131" t="str">
        <f>'CONSTRUCTION COST ESTIMATE'!C1280</f>
        <v>REMOVE NV ENERGY RS-37</v>
      </c>
      <c r="D1280" s="130">
        <f>'CONSTRUCTION COST ESTIMATE'!BA1280</f>
        <v>0</v>
      </c>
      <c r="E1280" s="114">
        <f>'CONSTRUCTION COST ESTIMATE'!BC1280</f>
        <v>0</v>
      </c>
      <c r="F1280" s="129" t="str">
        <f>'CONSTRUCTION COST ESTIMATE'!BB1280</f>
        <v>EA</v>
      </c>
      <c r="G1280" s="115"/>
      <c r="H1280" s="116">
        <f t="shared" si="216"/>
        <v>0</v>
      </c>
      <c r="I1280" s="115"/>
      <c r="J1280" s="116">
        <f t="shared" si="217"/>
        <v>0</v>
      </c>
      <c r="K1280" s="115"/>
      <c r="L1280" s="116">
        <f t="shared" si="218"/>
        <v>0</v>
      </c>
      <c r="M1280" s="115"/>
      <c r="N1280" s="116">
        <f t="shared" si="219"/>
        <v>0</v>
      </c>
      <c r="O1280" s="115"/>
      <c r="P1280" s="116">
        <f t="shared" si="220"/>
        <v>0</v>
      </c>
      <c r="Q1280" s="115"/>
      <c r="R1280" s="116">
        <f t="shared" si="221"/>
        <v>0</v>
      </c>
      <c r="S1280" s="117">
        <f t="shared" si="222"/>
        <v>0</v>
      </c>
      <c r="T1280" s="118">
        <f t="shared" si="223"/>
        <v>0</v>
      </c>
      <c r="U1280" s="120"/>
      <c r="V1280" s="88"/>
    </row>
    <row r="1281" spans="1:22" s="113" customFormat="1" ht="30" hidden="1" customHeight="1">
      <c r="A1281" s="128">
        <f>'CONSTRUCTION COST ESTIMATE'!A1281</f>
        <v>0</v>
      </c>
      <c r="B1281" s="246">
        <f>'CONSTRUCTION COST ESTIMATE'!B1281</f>
        <v>671.00800000000004</v>
      </c>
      <c r="C1281" s="131" t="str">
        <f>'CONSTRUCTION COST ESTIMATE'!C1281</f>
        <v>REMOVE NV ENERGY RS-46</v>
      </c>
      <c r="D1281" s="130">
        <f>'CONSTRUCTION COST ESTIMATE'!BA1281</f>
        <v>0</v>
      </c>
      <c r="E1281" s="114">
        <f>'CONSTRUCTION COST ESTIMATE'!BC1281</f>
        <v>0</v>
      </c>
      <c r="F1281" s="129" t="str">
        <f>'CONSTRUCTION COST ESTIMATE'!BB1281</f>
        <v>EA</v>
      </c>
      <c r="G1281" s="115"/>
      <c r="H1281" s="116">
        <f t="shared" si="216"/>
        <v>0</v>
      </c>
      <c r="I1281" s="115"/>
      <c r="J1281" s="116">
        <f t="shared" si="217"/>
        <v>0</v>
      </c>
      <c r="K1281" s="115"/>
      <c r="L1281" s="116">
        <f t="shared" si="218"/>
        <v>0</v>
      </c>
      <c r="M1281" s="115"/>
      <c r="N1281" s="116">
        <f t="shared" si="219"/>
        <v>0</v>
      </c>
      <c r="O1281" s="115"/>
      <c r="P1281" s="116">
        <f t="shared" si="220"/>
        <v>0</v>
      </c>
      <c r="Q1281" s="115"/>
      <c r="R1281" s="116">
        <f t="shared" si="221"/>
        <v>0</v>
      </c>
      <c r="S1281" s="117">
        <f t="shared" si="222"/>
        <v>0</v>
      </c>
      <c r="T1281" s="118">
        <f t="shared" si="223"/>
        <v>0</v>
      </c>
      <c r="U1281" s="120"/>
      <c r="V1281" s="88"/>
    </row>
    <row r="1282" spans="1:22" s="113" customFormat="1" ht="30" customHeight="1">
      <c r="A1282" s="134" t="str">
        <f>'CONSTRUCTION COST ESTIMATE'!A1282</f>
        <v>SP 672</v>
      </c>
      <c r="B1282" s="245"/>
      <c r="C1282" s="142" t="str">
        <f>'CONSTRUCTION COST ESTIMATE'!C1282</f>
        <v>TRAIL LIGHTING</v>
      </c>
      <c r="D1282" s="143">
        <f>'CONSTRUCTION COST ESTIMATE'!BA1282</f>
        <v>0</v>
      </c>
      <c r="E1282" s="144">
        <f>'CONSTRUCTION COST ESTIMATE'!BC1282</f>
        <v>0</v>
      </c>
      <c r="F1282" s="141">
        <f>'CONSTRUCTION COST ESTIMATE'!BB1282</f>
        <v>0</v>
      </c>
      <c r="G1282" s="148"/>
      <c r="H1282" s="149"/>
      <c r="I1282" s="148"/>
      <c r="J1282" s="149"/>
      <c r="K1282" s="148"/>
      <c r="L1282" s="149"/>
      <c r="M1282" s="148"/>
      <c r="N1282" s="149"/>
      <c r="O1282" s="148"/>
      <c r="P1282" s="149"/>
      <c r="Q1282" s="148"/>
      <c r="R1282" s="149"/>
      <c r="S1282" s="150"/>
      <c r="T1282" s="151"/>
      <c r="U1282" s="120"/>
      <c r="V1282" s="139" t="s">
        <v>1447</v>
      </c>
    </row>
    <row r="1283" spans="1:22" s="113" customFormat="1" ht="30" hidden="1" customHeight="1">
      <c r="A1283" s="128">
        <f>'CONSTRUCTION COST ESTIMATE'!A1283</f>
        <v>0</v>
      </c>
      <c r="B1283" s="246">
        <f>'CONSTRUCTION COST ESTIMATE'!B1283</f>
        <v>672.00049999999999</v>
      </c>
      <c r="C1283" s="131" t="str">
        <f>'CONSTRUCTION COST ESTIMATE'!C1283</f>
        <v>PVC CONDUIT (1.25 INCH)</v>
      </c>
      <c r="D1283" s="130">
        <f>'CONSTRUCTION COST ESTIMATE'!BA1283</f>
        <v>0</v>
      </c>
      <c r="E1283" s="114">
        <f>'CONSTRUCTION COST ESTIMATE'!BC1283</f>
        <v>0</v>
      </c>
      <c r="F1283" s="129" t="str">
        <f>'CONSTRUCTION COST ESTIMATE'!BB1283</f>
        <v>LF</v>
      </c>
      <c r="G1283" s="115"/>
      <c r="H1283" s="116">
        <f t="shared" si="216"/>
        <v>0</v>
      </c>
      <c r="I1283" s="115"/>
      <c r="J1283" s="116">
        <f t="shared" si="217"/>
        <v>0</v>
      </c>
      <c r="K1283" s="115"/>
      <c r="L1283" s="116">
        <f t="shared" si="218"/>
        <v>0</v>
      </c>
      <c r="M1283" s="115"/>
      <c r="N1283" s="116">
        <f t="shared" si="219"/>
        <v>0</v>
      </c>
      <c r="O1283" s="115"/>
      <c r="P1283" s="116">
        <f t="shared" si="220"/>
        <v>0</v>
      </c>
      <c r="Q1283" s="115"/>
      <c r="R1283" s="116">
        <f t="shared" si="221"/>
        <v>0</v>
      </c>
      <c r="S1283" s="117">
        <f t="shared" si="222"/>
        <v>0</v>
      </c>
      <c r="T1283" s="118">
        <f t="shared" si="223"/>
        <v>0</v>
      </c>
      <c r="U1283" s="120"/>
      <c r="V1283" s="88"/>
    </row>
    <row r="1284" spans="1:22" s="113" customFormat="1" ht="30" hidden="1" customHeight="1">
      <c r="A1284" s="128">
        <f>'CONSTRUCTION COST ESTIMATE'!A1284</f>
        <v>0</v>
      </c>
      <c r="B1284" s="246">
        <f>'CONSTRUCTION COST ESTIMATE'!B1284</f>
        <v>672.00099999999998</v>
      </c>
      <c r="C1284" s="131" t="str">
        <f>'CONSTRUCTION COST ESTIMATE'!C1284</f>
        <v>PVC CONDUIT (1.5 INCH)</v>
      </c>
      <c r="D1284" s="130">
        <f>'CONSTRUCTION COST ESTIMATE'!BA1284</f>
        <v>0</v>
      </c>
      <c r="E1284" s="114">
        <f>'CONSTRUCTION COST ESTIMATE'!BC1284</f>
        <v>0</v>
      </c>
      <c r="F1284" s="129" t="str">
        <f>'CONSTRUCTION COST ESTIMATE'!BB1284</f>
        <v>LF</v>
      </c>
      <c r="G1284" s="115"/>
      <c r="H1284" s="116">
        <f t="shared" si="216"/>
        <v>0</v>
      </c>
      <c r="I1284" s="115"/>
      <c r="J1284" s="116">
        <f t="shared" si="217"/>
        <v>0</v>
      </c>
      <c r="K1284" s="115"/>
      <c r="L1284" s="116">
        <f t="shared" si="218"/>
        <v>0</v>
      </c>
      <c r="M1284" s="115"/>
      <c r="N1284" s="116">
        <f t="shared" si="219"/>
        <v>0</v>
      </c>
      <c r="O1284" s="115"/>
      <c r="P1284" s="116">
        <f t="shared" si="220"/>
        <v>0</v>
      </c>
      <c r="Q1284" s="115"/>
      <c r="R1284" s="116">
        <f t="shared" si="221"/>
        <v>0</v>
      </c>
      <c r="S1284" s="117">
        <f t="shared" si="222"/>
        <v>0</v>
      </c>
      <c r="T1284" s="118">
        <f t="shared" si="223"/>
        <v>0</v>
      </c>
      <c r="U1284" s="120"/>
      <c r="V1284" s="88"/>
    </row>
    <row r="1285" spans="1:22" s="113" customFormat="1" ht="30" hidden="1" customHeight="1">
      <c r="A1285" s="128">
        <f>'CONSTRUCTION COST ESTIMATE'!A1285</f>
        <v>0</v>
      </c>
      <c r="B1285" s="246">
        <f>'CONSTRUCTION COST ESTIMATE'!B1285</f>
        <v>672.00199999999995</v>
      </c>
      <c r="C1285" s="131" t="str">
        <f>'CONSTRUCTION COST ESTIMATE'!C1285</f>
        <v>PVC CONDUIT (2 INCH)</v>
      </c>
      <c r="D1285" s="130">
        <f>'CONSTRUCTION COST ESTIMATE'!BA1285</f>
        <v>0</v>
      </c>
      <c r="E1285" s="114">
        <f>'CONSTRUCTION COST ESTIMATE'!BC1285</f>
        <v>0</v>
      </c>
      <c r="F1285" s="129" t="str">
        <f>'CONSTRUCTION COST ESTIMATE'!BB1285</f>
        <v>LF</v>
      </c>
      <c r="G1285" s="115"/>
      <c r="H1285" s="116">
        <f t="shared" si="216"/>
        <v>0</v>
      </c>
      <c r="I1285" s="115"/>
      <c r="J1285" s="116">
        <f t="shared" si="217"/>
        <v>0</v>
      </c>
      <c r="K1285" s="115"/>
      <c r="L1285" s="116">
        <f t="shared" si="218"/>
        <v>0</v>
      </c>
      <c r="M1285" s="115"/>
      <c r="N1285" s="116">
        <f t="shared" si="219"/>
        <v>0</v>
      </c>
      <c r="O1285" s="115"/>
      <c r="P1285" s="116">
        <f t="shared" si="220"/>
        <v>0</v>
      </c>
      <c r="Q1285" s="115"/>
      <c r="R1285" s="116">
        <f t="shared" si="221"/>
        <v>0</v>
      </c>
      <c r="S1285" s="117">
        <f t="shared" si="222"/>
        <v>0</v>
      </c>
      <c r="T1285" s="118">
        <f t="shared" si="223"/>
        <v>0</v>
      </c>
      <c r="U1285" s="120"/>
      <c r="V1285" s="88"/>
    </row>
    <row r="1286" spans="1:22" s="113" customFormat="1" ht="30" hidden="1" customHeight="1">
      <c r="A1286" s="128">
        <f>'CONSTRUCTION COST ESTIMATE'!A1286</f>
        <v>0</v>
      </c>
      <c r="B1286" s="246">
        <f>'CONSTRUCTION COST ESTIMATE'!B1286</f>
        <v>672.00300000000004</v>
      </c>
      <c r="C1286" s="131" t="str">
        <f>'CONSTRUCTION COST ESTIMATE'!C1286</f>
        <v>RMC CONDUIT (1 INCH)</v>
      </c>
      <c r="D1286" s="130">
        <f>'CONSTRUCTION COST ESTIMATE'!BA1286</f>
        <v>0</v>
      </c>
      <c r="E1286" s="114">
        <f>'CONSTRUCTION COST ESTIMATE'!BC1286</f>
        <v>0</v>
      </c>
      <c r="F1286" s="129" t="str">
        <f>'CONSTRUCTION COST ESTIMATE'!BB1286</f>
        <v>LF</v>
      </c>
      <c r="G1286" s="115"/>
      <c r="H1286" s="116">
        <f t="shared" si="216"/>
        <v>0</v>
      </c>
      <c r="I1286" s="115"/>
      <c r="J1286" s="116">
        <f t="shared" si="217"/>
        <v>0</v>
      </c>
      <c r="K1286" s="115"/>
      <c r="L1286" s="116">
        <f t="shared" si="218"/>
        <v>0</v>
      </c>
      <c r="M1286" s="115"/>
      <c r="N1286" s="116">
        <f t="shared" si="219"/>
        <v>0</v>
      </c>
      <c r="O1286" s="115"/>
      <c r="P1286" s="116">
        <f t="shared" si="220"/>
        <v>0</v>
      </c>
      <c r="Q1286" s="115"/>
      <c r="R1286" s="116">
        <f t="shared" si="221"/>
        <v>0</v>
      </c>
      <c r="S1286" s="117">
        <f t="shared" si="222"/>
        <v>0</v>
      </c>
      <c r="T1286" s="118">
        <f t="shared" si="223"/>
        <v>0</v>
      </c>
      <c r="U1286" s="120"/>
      <c r="V1286" s="88"/>
    </row>
    <row r="1287" spans="1:22" s="113" customFormat="1" ht="30" hidden="1" customHeight="1">
      <c r="A1287" s="128">
        <f>'CONSTRUCTION COST ESTIMATE'!A1287</f>
        <v>0</v>
      </c>
      <c r="B1287" s="246">
        <f>'CONSTRUCTION COST ESTIMATE'!B1287</f>
        <v>672.00400000000002</v>
      </c>
      <c r="C1287" s="131" t="str">
        <f>'CONSTRUCTION COST ESTIMATE'!C1287</f>
        <v>RMC CONDUIT (1.5 INCH)</v>
      </c>
      <c r="D1287" s="130">
        <f>'CONSTRUCTION COST ESTIMATE'!BA1287</f>
        <v>0</v>
      </c>
      <c r="E1287" s="114">
        <f>'CONSTRUCTION COST ESTIMATE'!BC1287</f>
        <v>0</v>
      </c>
      <c r="F1287" s="129" t="str">
        <f>'CONSTRUCTION COST ESTIMATE'!BB1287</f>
        <v>LF</v>
      </c>
      <c r="G1287" s="115"/>
      <c r="H1287" s="116">
        <f t="shared" si="216"/>
        <v>0</v>
      </c>
      <c r="I1287" s="115"/>
      <c r="J1287" s="116">
        <f t="shared" si="217"/>
        <v>0</v>
      </c>
      <c r="K1287" s="115"/>
      <c r="L1287" s="116">
        <f t="shared" si="218"/>
        <v>0</v>
      </c>
      <c r="M1287" s="115"/>
      <c r="N1287" s="116">
        <f t="shared" si="219"/>
        <v>0</v>
      </c>
      <c r="O1287" s="115"/>
      <c r="P1287" s="116">
        <f t="shared" si="220"/>
        <v>0</v>
      </c>
      <c r="Q1287" s="115"/>
      <c r="R1287" s="116">
        <f t="shared" si="221"/>
        <v>0</v>
      </c>
      <c r="S1287" s="117">
        <f t="shared" si="222"/>
        <v>0</v>
      </c>
      <c r="T1287" s="118">
        <f t="shared" si="223"/>
        <v>0</v>
      </c>
      <c r="U1287" s="120"/>
      <c r="V1287" s="88"/>
    </row>
    <row r="1288" spans="1:22" s="113" customFormat="1" ht="30" hidden="1" customHeight="1">
      <c r="A1288" s="128">
        <f>'CONSTRUCTION COST ESTIMATE'!A1288</f>
        <v>0</v>
      </c>
      <c r="B1288" s="246">
        <f>'CONSTRUCTION COST ESTIMATE'!B1288</f>
        <v>672.005</v>
      </c>
      <c r="C1288" s="131" t="str">
        <f>'CONSTRUCTION COST ESTIMATE'!C1288</f>
        <v>MODIFY EXISTING SERVICE PEDESTAL</v>
      </c>
      <c r="D1288" s="130">
        <f>'CONSTRUCTION COST ESTIMATE'!BA1288</f>
        <v>0</v>
      </c>
      <c r="E1288" s="114">
        <f>'CONSTRUCTION COST ESTIMATE'!BC1288</f>
        <v>0</v>
      </c>
      <c r="F1288" s="129" t="str">
        <f>'CONSTRUCTION COST ESTIMATE'!BB1288</f>
        <v>EA</v>
      </c>
      <c r="G1288" s="115"/>
      <c r="H1288" s="116">
        <f t="shared" si="216"/>
        <v>0</v>
      </c>
      <c r="I1288" s="115"/>
      <c r="J1288" s="116">
        <f t="shared" si="217"/>
        <v>0</v>
      </c>
      <c r="K1288" s="115"/>
      <c r="L1288" s="116">
        <f t="shared" si="218"/>
        <v>0</v>
      </c>
      <c r="M1288" s="115"/>
      <c r="N1288" s="116">
        <f t="shared" si="219"/>
        <v>0</v>
      </c>
      <c r="O1288" s="115"/>
      <c r="P1288" s="116">
        <f t="shared" si="220"/>
        <v>0</v>
      </c>
      <c r="Q1288" s="115"/>
      <c r="R1288" s="116">
        <f t="shared" si="221"/>
        <v>0</v>
      </c>
      <c r="S1288" s="117">
        <f t="shared" si="222"/>
        <v>0</v>
      </c>
      <c r="T1288" s="118">
        <f t="shared" si="223"/>
        <v>0</v>
      </c>
      <c r="U1288" s="120"/>
      <c r="V1288" s="88"/>
    </row>
    <row r="1289" spans="1:22" s="113" customFormat="1" ht="30" hidden="1" customHeight="1">
      <c r="A1289" s="128">
        <f>'CONSTRUCTION COST ESTIMATE'!A1289</f>
        <v>0</v>
      </c>
      <c r="B1289" s="246">
        <f>'CONSTRUCTION COST ESTIMATE'!B1289</f>
        <v>672.00599999999997</v>
      </c>
      <c r="C1289" s="131" t="str">
        <f>'CONSTRUCTION COST ESTIMATE'!C1289</f>
        <v>POLE AND LIGHT ASSEMBLY (11 FOOT)</v>
      </c>
      <c r="D1289" s="130">
        <f>'CONSTRUCTION COST ESTIMATE'!BA1289</f>
        <v>0</v>
      </c>
      <c r="E1289" s="114">
        <f>'CONSTRUCTION COST ESTIMATE'!BC1289</f>
        <v>0</v>
      </c>
      <c r="F1289" s="129" t="str">
        <f>'CONSTRUCTION COST ESTIMATE'!BB1289</f>
        <v>EA</v>
      </c>
      <c r="G1289" s="115"/>
      <c r="H1289" s="116">
        <f t="shared" si="216"/>
        <v>0</v>
      </c>
      <c r="I1289" s="115"/>
      <c r="J1289" s="116">
        <f t="shared" si="217"/>
        <v>0</v>
      </c>
      <c r="K1289" s="115"/>
      <c r="L1289" s="116">
        <f t="shared" si="218"/>
        <v>0</v>
      </c>
      <c r="M1289" s="115"/>
      <c r="N1289" s="116">
        <f t="shared" si="219"/>
        <v>0</v>
      </c>
      <c r="O1289" s="115"/>
      <c r="P1289" s="116">
        <f t="shared" si="220"/>
        <v>0</v>
      </c>
      <c r="Q1289" s="115"/>
      <c r="R1289" s="116">
        <f t="shared" si="221"/>
        <v>0</v>
      </c>
      <c r="S1289" s="117">
        <f t="shared" si="222"/>
        <v>0</v>
      </c>
      <c r="T1289" s="118">
        <f t="shared" si="223"/>
        <v>0</v>
      </c>
      <c r="U1289" s="120"/>
      <c r="V1289" s="88"/>
    </row>
    <row r="1290" spans="1:22" s="113" customFormat="1" ht="30" hidden="1" customHeight="1">
      <c r="A1290" s="128">
        <f>'CONSTRUCTION COST ESTIMATE'!A1290</f>
        <v>0</v>
      </c>
      <c r="B1290" s="246">
        <f>'CONSTRUCTION COST ESTIMATE'!B1290</f>
        <v>672.00699999999995</v>
      </c>
      <c r="C1290" s="131" t="str">
        <f>'CONSTRUCTION COST ESTIMATE'!C1290</f>
        <v>POLE AND LIGHT ASSEMBLY (14.5 FOOT)</v>
      </c>
      <c r="D1290" s="130">
        <f>'CONSTRUCTION COST ESTIMATE'!BA1290</f>
        <v>0</v>
      </c>
      <c r="E1290" s="114">
        <f>'CONSTRUCTION COST ESTIMATE'!BC1290</f>
        <v>0</v>
      </c>
      <c r="F1290" s="129" t="str">
        <f>'CONSTRUCTION COST ESTIMATE'!BB1290</f>
        <v>EA</v>
      </c>
      <c r="G1290" s="115"/>
      <c r="H1290" s="116">
        <f t="shared" si="216"/>
        <v>0</v>
      </c>
      <c r="I1290" s="115"/>
      <c r="J1290" s="116">
        <f t="shared" si="217"/>
        <v>0</v>
      </c>
      <c r="K1290" s="115"/>
      <c r="L1290" s="116">
        <f t="shared" si="218"/>
        <v>0</v>
      </c>
      <c r="M1290" s="115"/>
      <c r="N1290" s="116">
        <f t="shared" si="219"/>
        <v>0</v>
      </c>
      <c r="O1290" s="115"/>
      <c r="P1290" s="116">
        <f t="shared" si="220"/>
        <v>0</v>
      </c>
      <c r="Q1290" s="115"/>
      <c r="R1290" s="116">
        <f t="shared" si="221"/>
        <v>0</v>
      </c>
      <c r="S1290" s="117">
        <f t="shared" si="222"/>
        <v>0</v>
      </c>
      <c r="T1290" s="118">
        <f t="shared" si="223"/>
        <v>0</v>
      </c>
      <c r="U1290" s="120"/>
      <c r="V1290" s="88"/>
    </row>
    <row r="1291" spans="1:22" s="113" customFormat="1" ht="30" hidden="1" customHeight="1">
      <c r="A1291" s="128">
        <f>'CONSTRUCTION COST ESTIMATE'!A1291</f>
        <v>0</v>
      </c>
      <c r="B1291" s="246">
        <f>'CONSTRUCTION COST ESTIMATE'!B1291</f>
        <v>672.00800000000004</v>
      </c>
      <c r="C1291" s="131" t="str">
        <f>'CONSTRUCTION COST ESTIMATE'!C1291</f>
        <v>NO. 3 1/2 PULL BOX</v>
      </c>
      <c r="D1291" s="130">
        <f>'CONSTRUCTION COST ESTIMATE'!BA1291</f>
        <v>0</v>
      </c>
      <c r="E1291" s="114">
        <f>'CONSTRUCTION COST ESTIMATE'!BC1291</f>
        <v>0</v>
      </c>
      <c r="F1291" s="129" t="str">
        <f>'CONSTRUCTION COST ESTIMATE'!BB1291</f>
        <v>EA</v>
      </c>
      <c r="G1291" s="115"/>
      <c r="H1291" s="116">
        <f t="shared" si="216"/>
        <v>0</v>
      </c>
      <c r="I1291" s="115"/>
      <c r="J1291" s="116">
        <f t="shared" si="217"/>
        <v>0</v>
      </c>
      <c r="K1291" s="115"/>
      <c r="L1291" s="116">
        <f t="shared" si="218"/>
        <v>0</v>
      </c>
      <c r="M1291" s="115"/>
      <c r="N1291" s="116">
        <f t="shared" si="219"/>
        <v>0</v>
      </c>
      <c r="O1291" s="115"/>
      <c r="P1291" s="116">
        <f t="shared" si="220"/>
        <v>0</v>
      </c>
      <c r="Q1291" s="115"/>
      <c r="R1291" s="116">
        <f t="shared" si="221"/>
        <v>0</v>
      </c>
      <c r="S1291" s="117">
        <f t="shared" si="222"/>
        <v>0</v>
      </c>
      <c r="T1291" s="118">
        <f t="shared" si="223"/>
        <v>0</v>
      </c>
      <c r="U1291" s="120"/>
      <c r="V1291" s="88"/>
    </row>
    <row r="1292" spans="1:22" s="113" customFormat="1" ht="30" hidden="1" customHeight="1">
      <c r="A1292" s="128">
        <f>'CONSTRUCTION COST ESTIMATE'!A1292</f>
        <v>0</v>
      </c>
      <c r="B1292" s="246">
        <f>'CONSTRUCTION COST ESTIMATE'!B1292</f>
        <v>672.00900000000001</v>
      </c>
      <c r="C1292" s="131" t="str">
        <f>'CONSTRUCTION COST ESTIMATE'!C1292</f>
        <v>POLE AND BRIDGE LIGHT ASSEMBLY (14.5 FOOT)</v>
      </c>
      <c r="D1292" s="130">
        <f>'CONSTRUCTION COST ESTIMATE'!BA1292</f>
        <v>0</v>
      </c>
      <c r="E1292" s="114">
        <f>'CONSTRUCTION COST ESTIMATE'!BC1292</f>
        <v>0</v>
      </c>
      <c r="F1292" s="129" t="str">
        <f>'CONSTRUCTION COST ESTIMATE'!BB1292</f>
        <v>EA</v>
      </c>
      <c r="G1292" s="115"/>
      <c r="H1292" s="116">
        <f t="shared" si="216"/>
        <v>0</v>
      </c>
      <c r="I1292" s="115"/>
      <c r="J1292" s="116">
        <f t="shared" si="217"/>
        <v>0</v>
      </c>
      <c r="K1292" s="115"/>
      <c r="L1292" s="116">
        <f t="shared" si="218"/>
        <v>0</v>
      </c>
      <c r="M1292" s="115"/>
      <c r="N1292" s="116">
        <f t="shared" si="219"/>
        <v>0</v>
      </c>
      <c r="O1292" s="115"/>
      <c r="P1292" s="116">
        <f t="shared" si="220"/>
        <v>0</v>
      </c>
      <c r="Q1292" s="115"/>
      <c r="R1292" s="116">
        <f t="shared" si="221"/>
        <v>0</v>
      </c>
      <c r="S1292" s="117">
        <f t="shared" si="222"/>
        <v>0</v>
      </c>
      <c r="T1292" s="118">
        <f t="shared" si="223"/>
        <v>0</v>
      </c>
      <c r="U1292" s="120"/>
      <c r="V1292" s="88"/>
    </row>
    <row r="1293" spans="1:22" s="113" customFormat="1" ht="30" hidden="1" customHeight="1">
      <c r="A1293" s="128">
        <f>'CONSTRUCTION COST ESTIMATE'!A1293</f>
        <v>0</v>
      </c>
      <c r="B1293" s="246">
        <f>'CONSTRUCTION COST ESTIMATE'!B1293</f>
        <v>672.01</v>
      </c>
      <c r="C1293" s="131" t="str">
        <f>'CONSTRUCTION COST ESTIMATE'!C1293</f>
        <v>REMOVE, SALVAGE, AND RETURN LIGHT ASSEMBLY TO OWNER</v>
      </c>
      <c r="D1293" s="130">
        <f>'CONSTRUCTION COST ESTIMATE'!BA1293</f>
        <v>0</v>
      </c>
      <c r="E1293" s="114">
        <f>'CONSTRUCTION COST ESTIMATE'!BC1293</f>
        <v>0</v>
      </c>
      <c r="F1293" s="129" t="str">
        <f>'CONSTRUCTION COST ESTIMATE'!BB1293</f>
        <v>EA</v>
      </c>
      <c r="G1293" s="115"/>
      <c r="H1293" s="116">
        <f t="shared" si="216"/>
        <v>0</v>
      </c>
      <c r="I1293" s="115"/>
      <c r="J1293" s="116">
        <f t="shared" si="217"/>
        <v>0</v>
      </c>
      <c r="K1293" s="115"/>
      <c r="L1293" s="116">
        <f t="shared" si="218"/>
        <v>0</v>
      </c>
      <c r="M1293" s="115"/>
      <c r="N1293" s="116">
        <f t="shared" si="219"/>
        <v>0</v>
      </c>
      <c r="O1293" s="115"/>
      <c r="P1293" s="116">
        <f t="shared" si="220"/>
        <v>0</v>
      </c>
      <c r="Q1293" s="115"/>
      <c r="R1293" s="116">
        <f t="shared" si="221"/>
        <v>0</v>
      </c>
      <c r="S1293" s="117">
        <f t="shared" si="222"/>
        <v>0</v>
      </c>
      <c r="T1293" s="118">
        <f t="shared" si="223"/>
        <v>0</v>
      </c>
      <c r="U1293" s="120"/>
      <c r="V1293" s="88"/>
    </row>
    <row r="1294" spans="1:22" s="113" customFormat="1" ht="30" hidden="1" customHeight="1">
      <c r="A1294" s="128">
        <f>'CONSTRUCTION COST ESTIMATE'!A1294</f>
        <v>0</v>
      </c>
      <c r="B1294" s="246">
        <f>'CONSTRUCTION COST ESTIMATE'!B1294</f>
        <v>672.01099999999997</v>
      </c>
      <c r="C1294" s="131" t="str">
        <f>'CONSTRUCTION COST ESTIMATE'!C1294</f>
        <v>200 AMP SERVICE PEDESTAL</v>
      </c>
      <c r="D1294" s="130">
        <f>'CONSTRUCTION COST ESTIMATE'!BA1294</f>
        <v>0</v>
      </c>
      <c r="E1294" s="114">
        <f>'CONSTRUCTION COST ESTIMATE'!BC1294</f>
        <v>0</v>
      </c>
      <c r="F1294" s="129" t="str">
        <f>'CONSTRUCTION COST ESTIMATE'!BB1294</f>
        <v>EA</v>
      </c>
      <c r="G1294" s="115"/>
      <c r="H1294" s="116">
        <f t="shared" si="216"/>
        <v>0</v>
      </c>
      <c r="I1294" s="115"/>
      <c r="J1294" s="116">
        <f t="shared" si="217"/>
        <v>0</v>
      </c>
      <c r="K1294" s="115"/>
      <c r="L1294" s="116">
        <f t="shared" si="218"/>
        <v>0</v>
      </c>
      <c r="M1294" s="115"/>
      <c r="N1294" s="116">
        <f t="shared" si="219"/>
        <v>0</v>
      </c>
      <c r="O1294" s="115"/>
      <c r="P1294" s="116">
        <f t="shared" si="220"/>
        <v>0</v>
      </c>
      <c r="Q1294" s="115"/>
      <c r="R1294" s="116">
        <f t="shared" si="221"/>
        <v>0</v>
      </c>
      <c r="S1294" s="117">
        <f t="shared" si="222"/>
        <v>0</v>
      </c>
      <c r="T1294" s="118">
        <f t="shared" si="223"/>
        <v>0</v>
      </c>
      <c r="U1294" s="120"/>
      <c r="V1294" s="88"/>
    </row>
    <row r="1295" spans="1:22" s="113" customFormat="1" ht="30" hidden="1" customHeight="1">
      <c r="A1295" s="128">
        <f>'CONSTRUCTION COST ESTIMATE'!A1295</f>
        <v>0</v>
      </c>
      <c r="B1295" s="246">
        <f>'CONSTRUCTION COST ESTIMATE'!B1295</f>
        <v>672.01199999999994</v>
      </c>
      <c r="C1295" s="131" t="str">
        <f>'CONSTRUCTION COST ESTIMATE'!C1295</f>
        <v>FLOOD LEVEL CONTROL UNIT</v>
      </c>
      <c r="D1295" s="130">
        <f>'CONSTRUCTION COST ESTIMATE'!BA1295</f>
        <v>0</v>
      </c>
      <c r="E1295" s="114">
        <f>'CONSTRUCTION COST ESTIMATE'!BC1295</f>
        <v>0</v>
      </c>
      <c r="F1295" s="129" t="str">
        <f>'CONSTRUCTION COST ESTIMATE'!BB1295</f>
        <v>EA</v>
      </c>
      <c r="G1295" s="115"/>
      <c r="H1295" s="116">
        <f t="shared" si="216"/>
        <v>0</v>
      </c>
      <c r="I1295" s="115"/>
      <c r="J1295" s="116">
        <f t="shared" si="217"/>
        <v>0</v>
      </c>
      <c r="K1295" s="115"/>
      <c r="L1295" s="116">
        <f t="shared" si="218"/>
        <v>0</v>
      </c>
      <c r="M1295" s="115"/>
      <c r="N1295" s="116">
        <f t="shared" si="219"/>
        <v>0</v>
      </c>
      <c r="O1295" s="115"/>
      <c r="P1295" s="116">
        <f t="shared" si="220"/>
        <v>0</v>
      </c>
      <c r="Q1295" s="115"/>
      <c r="R1295" s="116">
        <f t="shared" si="221"/>
        <v>0</v>
      </c>
      <c r="S1295" s="117">
        <f t="shared" si="222"/>
        <v>0</v>
      </c>
      <c r="T1295" s="118">
        <f t="shared" si="223"/>
        <v>0</v>
      </c>
      <c r="U1295" s="120"/>
      <c r="V1295" s="88"/>
    </row>
    <row r="1296" spans="1:22" s="113" customFormat="1" ht="30" hidden="1" customHeight="1">
      <c r="A1296" s="128">
        <f>'CONSTRUCTION COST ESTIMATE'!A1296</f>
        <v>0</v>
      </c>
      <c r="B1296" s="246">
        <f>'CONSTRUCTION COST ESTIMATE'!B1296</f>
        <v>672.01300000000003</v>
      </c>
      <c r="C1296" s="131" t="str">
        <f>'CONSTRUCTION COST ESTIMATE'!C1296</f>
        <v xml:space="preserve">SOLAR POWERED TRAIL LIGHTING ASSEMBLY ON NEW FOUNDATION </v>
      </c>
      <c r="D1296" s="130">
        <f>'CONSTRUCTION COST ESTIMATE'!BA1296</f>
        <v>0</v>
      </c>
      <c r="E1296" s="114">
        <f>'CONSTRUCTION COST ESTIMATE'!BC1296</f>
        <v>0</v>
      </c>
      <c r="F1296" s="129" t="str">
        <f>'CONSTRUCTION COST ESTIMATE'!BB1296</f>
        <v xml:space="preserve">EA </v>
      </c>
      <c r="G1296" s="115"/>
      <c r="H1296" s="116">
        <f t="shared" si="216"/>
        <v>0</v>
      </c>
      <c r="I1296" s="115"/>
      <c r="J1296" s="116">
        <f t="shared" si="217"/>
        <v>0</v>
      </c>
      <c r="K1296" s="115"/>
      <c r="L1296" s="116">
        <f t="shared" si="218"/>
        <v>0</v>
      </c>
      <c r="M1296" s="115"/>
      <c r="N1296" s="116">
        <f t="shared" si="219"/>
        <v>0</v>
      </c>
      <c r="O1296" s="115"/>
      <c r="P1296" s="116">
        <f t="shared" si="220"/>
        <v>0</v>
      </c>
      <c r="Q1296" s="115"/>
      <c r="R1296" s="116">
        <f t="shared" si="221"/>
        <v>0</v>
      </c>
      <c r="S1296" s="117">
        <f t="shared" si="222"/>
        <v>0</v>
      </c>
      <c r="T1296" s="118">
        <f t="shared" si="223"/>
        <v>0</v>
      </c>
      <c r="U1296" s="120"/>
      <c r="V1296" s="88"/>
    </row>
    <row r="1297" spans="1:22" s="113" customFormat="1" ht="30" hidden="1" customHeight="1">
      <c r="A1297" s="128">
        <f>'CONSTRUCTION COST ESTIMATE'!A1297</f>
        <v>0</v>
      </c>
      <c r="B1297" s="246">
        <f>'CONSTRUCTION COST ESTIMATE'!B1297</f>
        <v>672.01400000000001</v>
      </c>
      <c r="C1297" s="131" t="str">
        <f>'CONSTRUCTION COST ESTIMATE'!C1297</f>
        <v xml:space="preserve">TRAIL LIGHTING ASSEMBLY ON NEW FOUNDATION </v>
      </c>
      <c r="D1297" s="130">
        <f>'CONSTRUCTION COST ESTIMATE'!BA1297</f>
        <v>0</v>
      </c>
      <c r="E1297" s="114">
        <f>'CONSTRUCTION COST ESTIMATE'!BC1297</f>
        <v>0</v>
      </c>
      <c r="F1297" s="129" t="str">
        <f>'CONSTRUCTION COST ESTIMATE'!BB1297</f>
        <v>EA</v>
      </c>
      <c r="G1297" s="115"/>
      <c r="H1297" s="116">
        <f t="shared" si="216"/>
        <v>0</v>
      </c>
      <c r="I1297" s="115"/>
      <c r="J1297" s="116">
        <f t="shared" si="217"/>
        <v>0</v>
      </c>
      <c r="K1297" s="115"/>
      <c r="L1297" s="116">
        <f t="shared" si="218"/>
        <v>0</v>
      </c>
      <c r="M1297" s="115"/>
      <c r="N1297" s="116">
        <f t="shared" si="219"/>
        <v>0</v>
      </c>
      <c r="O1297" s="115"/>
      <c r="P1297" s="116">
        <f t="shared" si="220"/>
        <v>0</v>
      </c>
      <c r="Q1297" s="115"/>
      <c r="R1297" s="116">
        <f t="shared" si="221"/>
        <v>0</v>
      </c>
      <c r="S1297" s="117">
        <f t="shared" si="222"/>
        <v>0</v>
      </c>
      <c r="T1297" s="118">
        <f t="shared" si="223"/>
        <v>0</v>
      </c>
      <c r="U1297" s="120"/>
      <c r="V1297" s="88"/>
    </row>
    <row r="1298" spans="1:22" s="113" customFormat="1" ht="30" customHeight="1">
      <c r="A1298" s="134" t="str">
        <f>'CONSTRUCTION COST ESTIMATE'!A1298</f>
        <v>SP 675</v>
      </c>
      <c r="B1298" s="245"/>
      <c r="C1298" s="142" t="str">
        <f>'CONSTRUCTION COST ESTIMATE'!C1298</f>
        <v>MITIGATION</v>
      </c>
      <c r="D1298" s="143">
        <f>'CONSTRUCTION COST ESTIMATE'!BA1298</f>
        <v>0</v>
      </c>
      <c r="E1298" s="144">
        <f>'CONSTRUCTION COST ESTIMATE'!BC1298</f>
        <v>0</v>
      </c>
      <c r="F1298" s="141">
        <f>'CONSTRUCTION COST ESTIMATE'!BB1298</f>
        <v>0</v>
      </c>
      <c r="G1298" s="148"/>
      <c r="H1298" s="149"/>
      <c r="I1298" s="148"/>
      <c r="J1298" s="149"/>
      <c r="K1298" s="148"/>
      <c r="L1298" s="149"/>
      <c r="M1298" s="148"/>
      <c r="N1298" s="149"/>
      <c r="O1298" s="148"/>
      <c r="P1298" s="149"/>
      <c r="Q1298" s="148"/>
      <c r="R1298" s="149"/>
      <c r="S1298" s="150"/>
      <c r="T1298" s="151"/>
      <c r="U1298" s="120"/>
      <c r="V1298" s="139" t="s">
        <v>1447</v>
      </c>
    </row>
    <row r="1299" spans="1:22" s="113" customFormat="1" ht="30" hidden="1" customHeight="1">
      <c r="A1299" s="128">
        <f>'CONSTRUCTION COST ESTIMATE'!A1299</f>
        <v>0</v>
      </c>
      <c r="B1299" s="246">
        <f>'CONSTRUCTION COST ESTIMATE'!B1299</f>
        <v>675.00049999999999</v>
      </c>
      <c r="C1299" s="131" t="str">
        <f>'CONSTRUCTION COST ESTIMATE'!C1299</f>
        <v>PALEONTOLOGICAL MITIGATION</v>
      </c>
      <c r="D1299" s="130">
        <f>'CONSTRUCTION COST ESTIMATE'!BA1299</f>
        <v>0</v>
      </c>
      <c r="E1299" s="114">
        <f>'CONSTRUCTION COST ESTIMATE'!BC1299</f>
        <v>0</v>
      </c>
      <c r="F1299" s="129" t="str">
        <f>'CONSTRUCTION COST ESTIMATE'!BB1299</f>
        <v>DAY</v>
      </c>
      <c r="G1299" s="115"/>
      <c r="H1299" s="116">
        <f t="shared" si="216"/>
        <v>0</v>
      </c>
      <c r="I1299" s="115"/>
      <c r="J1299" s="116">
        <f t="shared" si="217"/>
        <v>0</v>
      </c>
      <c r="K1299" s="115"/>
      <c r="L1299" s="116">
        <f t="shared" si="218"/>
        <v>0</v>
      </c>
      <c r="M1299" s="115"/>
      <c r="N1299" s="116">
        <f t="shared" si="219"/>
        <v>0</v>
      </c>
      <c r="O1299" s="115"/>
      <c r="P1299" s="116">
        <f t="shared" si="220"/>
        <v>0</v>
      </c>
      <c r="Q1299" s="115"/>
      <c r="R1299" s="116">
        <f t="shared" si="221"/>
        <v>0</v>
      </c>
      <c r="S1299" s="117">
        <f t="shared" si="222"/>
        <v>0</v>
      </c>
      <c r="T1299" s="118">
        <f t="shared" si="223"/>
        <v>0</v>
      </c>
      <c r="U1299" s="120"/>
      <c r="V1299" s="88"/>
    </row>
    <row r="1300" spans="1:22" s="113" customFormat="1" ht="30" hidden="1" customHeight="1">
      <c r="A1300" s="128">
        <f>'CONSTRUCTION COST ESTIMATE'!A1300</f>
        <v>0</v>
      </c>
      <c r="B1300" s="246">
        <f>'CONSTRUCTION COST ESTIMATE'!B1300</f>
        <v>675.00099999999998</v>
      </c>
      <c r="C1300" s="131" t="str">
        <f>'CONSTRUCTION COST ESTIMATE'!C1300</f>
        <v>BURROWING OWL MITIGATION</v>
      </c>
      <c r="D1300" s="130">
        <f>'CONSTRUCTION COST ESTIMATE'!BA1300</f>
        <v>0</v>
      </c>
      <c r="E1300" s="114">
        <f>'CONSTRUCTION COST ESTIMATE'!BC1300</f>
        <v>0</v>
      </c>
      <c r="F1300" s="129" t="str">
        <f>'CONSTRUCTION COST ESTIMATE'!BB1300</f>
        <v>DAY</v>
      </c>
      <c r="G1300" s="115"/>
      <c r="H1300" s="116">
        <f t="shared" si="216"/>
        <v>0</v>
      </c>
      <c r="I1300" s="115"/>
      <c r="J1300" s="116">
        <f t="shared" si="217"/>
        <v>0</v>
      </c>
      <c r="K1300" s="115"/>
      <c r="L1300" s="116">
        <f t="shared" si="218"/>
        <v>0</v>
      </c>
      <c r="M1300" s="115"/>
      <c r="N1300" s="116">
        <f t="shared" si="219"/>
        <v>0</v>
      </c>
      <c r="O1300" s="115"/>
      <c r="P1300" s="116">
        <f t="shared" si="220"/>
        <v>0</v>
      </c>
      <c r="Q1300" s="115"/>
      <c r="R1300" s="116">
        <f t="shared" si="221"/>
        <v>0</v>
      </c>
      <c r="S1300" s="117">
        <f t="shared" si="222"/>
        <v>0</v>
      </c>
      <c r="T1300" s="118">
        <f t="shared" si="223"/>
        <v>0</v>
      </c>
      <c r="U1300" s="120"/>
      <c r="V1300" s="88"/>
    </row>
    <row r="1301" spans="1:22" s="113" customFormat="1" ht="30" customHeight="1">
      <c r="A1301" s="134" t="str">
        <f>'CONSTRUCTION COST ESTIMATE'!A1301</f>
        <v>SP 680-688</v>
      </c>
      <c r="B1301" s="245"/>
      <c r="C1301" s="142" t="str">
        <f>'CONSTRUCTION COST ESTIMATE'!C1301</f>
        <v>FIBER OPTICS</v>
      </c>
      <c r="D1301" s="143">
        <f>'CONSTRUCTION COST ESTIMATE'!BA1301</f>
        <v>0</v>
      </c>
      <c r="E1301" s="144">
        <f>'CONSTRUCTION COST ESTIMATE'!BC1301</f>
        <v>0</v>
      </c>
      <c r="F1301" s="141">
        <f>'CONSTRUCTION COST ESTIMATE'!BB1301</f>
        <v>0</v>
      </c>
      <c r="G1301" s="148"/>
      <c r="H1301" s="149"/>
      <c r="I1301" s="148"/>
      <c r="J1301" s="149"/>
      <c r="K1301" s="148"/>
      <c r="L1301" s="149"/>
      <c r="M1301" s="148"/>
      <c r="N1301" s="149"/>
      <c r="O1301" s="148"/>
      <c r="P1301" s="149"/>
      <c r="Q1301" s="148"/>
      <c r="R1301" s="149"/>
      <c r="S1301" s="150"/>
      <c r="T1301" s="151"/>
      <c r="U1301" s="120"/>
      <c r="V1301" s="139" t="s">
        <v>1447</v>
      </c>
    </row>
    <row r="1302" spans="1:22" s="113" customFormat="1" ht="30" hidden="1" customHeight="1">
      <c r="A1302" s="128">
        <f>'CONSTRUCTION COST ESTIMATE'!A1302</f>
        <v>0</v>
      </c>
      <c r="B1302" s="246">
        <f>'CONSTRUCTION COST ESTIMATE'!B1302</f>
        <v>680.00049999999999</v>
      </c>
      <c r="C1302" s="131" t="str">
        <f>'CONSTRUCTION COST ESTIMATE'!C1302</f>
        <v>FIBER OPTIC CABLE (72 - STRAND)</v>
      </c>
      <c r="D1302" s="130">
        <f>'CONSTRUCTION COST ESTIMATE'!BA1302</f>
        <v>0</v>
      </c>
      <c r="E1302" s="114">
        <f>'CONSTRUCTION COST ESTIMATE'!BC1302</f>
        <v>0</v>
      </c>
      <c r="F1302" s="129" t="str">
        <f>'CONSTRUCTION COST ESTIMATE'!BB1302</f>
        <v>LF</v>
      </c>
      <c r="G1302" s="115"/>
      <c r="H1302" s="116">
        <f t="shared" si="216"/>
        <v>0</v>
      </c>
      <c r="I1302" s="115"/>
      <c r="J1302" s="116">
        <f t="shared" si="217"/>
        <v>0</v>
      </c>
      <c r="K1302" s="115"/>
      <c r="L1302" s="116">
        <f t="shared" si="218"/>
        <v>0</v>
      </c>
      <c r="M1302" s="115"/>
      <c r="N1302" s="116">
        <f t="shared" si="219"/>
        <v>0</v>
      </c>
      <c r="O1302" s="115"/>
      <c r="P1302" s="116">
        <f t="shared" si="220"/>
        <v>0</v>
      </c>
      <c r="Q1302" s="115"/>
      <c r="R1302" s="116">
        <f t="shared" si="221"/>
        <v>0</v>
      </c>
      <c r="S1302" s="117">
        <f t="shared" si="222"/>
        <v>0</v>
      </c>
      <c r="T1302" s="118">
        <f t="shared" si="223"/>
        <v>0</v>
      </c>
      <c r="U1302" s="120"/>
      <c r="V1302" s="88"/>
    </row>
    <row r="1303" spans="1:22" s="113" customFormat="1" ht="30" hidden="1" customHeight="1">
      <c r="A1303" s="128">
        <f>'CONSTRUCTION COST ESTIMATE'!A1303</f>
        <v>0</v>
      </c>
      <c r="B1303" s="246">
        <f>'CONSTRUCTION COST ESTIMATE'!B1303</f>
        <v>680.00099999999998</v>
      </c>
      <c r="C1303" s="131" t="str">
        <f>'CONSTRUCTION COST ESTIMATE'!C1303</f>
        <v>FIBER OPTIC CABLE (96-STRAND)</v>
      </c>
      <c r="D1303" s="130">
        <f>'CONSTRUCTION COST ESTIMATE'!BA1303</f>
        <v>0</v>
      </c>
      <c r="E1303" s="114">
        <f>'CONSTRUCTION COST ESTIMATE'!BC1303</f>
        <v>0</v>
      </c>
      <c r="F1303" s="129" t="str">
        <f>'CONSTRUCTION COST ESTIMATE'!BB1303</f>
        <v>LF</v>
      </c>
      <c r="G1303" s="115"/>
      <c r="H1303" s="116">
        <f t="shared" ref="H1303:H1305" si="224">G1303*E1303</f>
        <v>0</v>
      </c>
      <c r="I1303" s="115"/>
      <c r="J1303" s="116">
        <f t="shared" ref="J1303:J1305" si="225">I1303*E1303</f>
        <v>0</v>
      </c>
      <c r="K1303" s="115"/>
      <c r="L1303" s="116">
        <f t="shared" ref="L1303:L1305" si="226">K1303*E1303</f>
        <v>0</v>
      </c>
      <c r="M1303" s="115"/>
      <c r="N1303" s="116">
        <f t="shared" ref="N1303:N1305" si="227">M1303*E1303</f>
        <v>0</v>
      </c>
      <c r="O1303" s="115"/>
      <c r="P1303" s="116">
        <f t="shared" ref="P1303:P1305" si="228">O1303*E1303</f>
        <v>0</v>
      </c>
      <c r="Q1303" s="115"/>
      <c r="R1303" s="116">
        <f t="shared" ref="R1303:R1305" si="229">Q1303*E1303</f>
        <v>0</v>
      </c>
      <c r="S1303" s="117">
        <f t="shared" ref="S1303:S1305" si="230">G1303+I1303+K1303+M1303+O1303+Q1303</f>
        <v>0</v>
      </c>
      <c r="T1303" s="118">
        <f t="shared" ref="T1303:T1305" si="231">S1303*E1303</f>
        <v>0</v>
      </c>
      <c r="U1303" s="120"/>
      <c r="V1303" s="88"/>
    </row>
    <row r="1304" spans="1:22" s="113" customFormat="1" ht="30" hidden="1" customHeight="1">
      <c r="A1304" s="128">
        <f>'CONSTRUCTION COST ESTIMATE'!A1304</f>
        <v>0</v>
      </c>
      <c r="B1304" s="246">
        <f>'CONSTRUCTION COST ESTIMATE'!B1304</f>
        <v>680.00149999999996</v>
      </c>
      <c r="C1304" s="131" t="str">
        <f>'CONSTRUCTION COST ESTIMATE'!C1304</f>
        <v>FIBER OPTIC CABLE (144-STRAND)</v>
      </c>
      <c r="D1304" s="130">
        <f>'CONSTRUCTION COST ESTIMATE'!BA1304</f>
        <v>0</v>
      </c>
      <c r="E1304" s="114">
        <f>'CONSTRUCTION COST ESTIMATE'!BC1304</f>
        <v>0</v>
      </c>
      <c r="F1304" s="129" t="str">
        <f>'CONSTRUCTION COST ESTIMATE'!BB1304</f>
        <v>LF</v>
      </c>
      <c r="G1304" s="115"/>
      <c r="H1304" s="116">
        <f t="shared" si="224"/>
        <v>0</v>
      </c>
      <c r="I1304" s="115"/>
      <c r="J1304" s="116">
        <f t="shared" si="225"/>
        <v>0</v>
      </c>
      <c r="K1304" s="115"/>
      <c r="L1304" s="116">
        <f t="shared" si="226"/>
        <v>0</v>
      </c>
      <c r="M1304" s="115"/>
      <c r="N1304" s="116">
        <f t="shared" si="227"/>
        <v>0</v>
      </c>
      <c r="O1304" s="115"/>
      <c r="P1304" s="116">
        <f t="shared" si="228"/>
        <v>0</v>
      </c>
      <c r="Q1304" s="115"/>
      <c r="R1304" s="116">
        <f t="shared" si="229"/>
        <v>0</v>
      </c>
      <c r="S1304" s="117">
        <f t="shared" si="230"/>
        <v>0</v>
      </c>
      <c r="T1304" s="118">
        <f t="shared" si="231"/>
        <v>0</v>
      </c>
      <c r="U1304" s="120"/>
      <c r="V1304" s="88"/>
    </row>
    <row r="1305" spans="1:22" s="113" customFormat="1" ht="30" hidden="1" customHeight="1">
      <c r="A1305" s="128">
        <f>'CONSTRUCTION COST ESTIMATE'!A1305</f>
        <v>0</v>
      </c>
      <c r="B1305" s="246">
        <f>'CONSTRUCTION COST ESTIMATE'!B1305</f>
        <v>680.00199999999995</v>
      </c>
      <c r="C1305" s="131" t="str">
        <f>'CONSTRUCTION COST ESTIMATE'!C1305</f>
        <v>FIBER OPTIC CABLE (XX-STRAND)</v>
      </c>
      <c r="D1305" s="130">
        <f>'CONSTRUCTION COST ESTIMATE'!BA1305</f>
        <v>0</v>
      </c>
      <c r="E1305" s="114">
        <f>'CONSTRUCTION COST ESTIMATE'!BC1305</f>
        <v>0</v>
      </c>
      <c r="F1305" s="129" t="str">
        <f>'CONSTRUCTION COST ESTIMATE'!BB1305</f>
        <v>LF</v>
      </c>
      <c r="G1305" s="115"/>
      <c r="H1305" s="116">
        <f t="shared" si="224"/>
        <v>0</v>
      </c>
      <c r="I1305" s="115"/>
      <c r="J1305" s="116">
        <f t="shared" si="225"/>
        <v>0</v>
      </c>
      <c r="K1305" s="115"/>
      <c r="L1305" s="116">
        <f t="shared" si="226"/>
        <v>0</v>
      </c>
      <c r="M1305" s="115"/>
      <c r="N1305" s="116">
        <f t="shared" si="227"/>
        <v>0</v>
      </c>
      <c r="O1305" s="115"/>
      <c r="P1305" s="116">
        <f t="shared" si="228"/>
        <v>0</v>
      </c>
      <c r="Q1305" s="115"/>
      <c r="R1305" s="116">
        <f t="shared" si="229"/>
        <v>0</v>
      </c>
      <c r="S1305" s="117">
        <f t="shared" si="230"/>
        <v>0</v>
      </c>
      <c r="T1305" s="118">
        <f t="shared" si="231"/>
        <v>0</v>
      </c>
      <c r="U1305" s="120"/>
      <c r="V1305" s="88"/>
    </row>
    <row r="1306" spans="1:22" s="113" customFormat="1" ht="30" hidden="1" customHeight="1">
      <c r="A1306" s="128">
        <f>'CONSTRUCTION COST ESTIMATE'!A1306</f>
        <v>0</v>
      </c>
      <c r="B1306" s="246">
        <f>'CONSTRUCTION COST ESTIMATE'!B1306</f>
        <v>681.00049999999999</v>
      </c>
      <c r="C1306" s="131" t="str">
        <f>'CONSTRUCTION COST ESTIMATE'!C1306</f>
        <v>UNDERGROUND SPLICE ENCLOSURE</v>
      </c>
      <c r="D1306" s="130">
        <f>'CONSTRUCTION COST ESTIMATE'!BA1306</f>
        <v>0</v>
      </c>
      <c r="E1306" s="114">
        <f>'CONSTRUCTION COST ESTIMATE'!BC1306</f>
        <v>0</v>
      </c>
      <c r="F1306" s="129" t="str">
        <f>'CONSTRUCTION COST ESTIMATE'!BB1306</f>
        <v>EA</v>
      </c>
      <c r="G1306" s="115"/>
      <c r="H1306" s="116">
        <f t="shared" si="216"/>
        <v>0</v>
      </c>
      <c r="I1306" s="115"/>
      <c r="J1306" s="116">
        <f t="shared" si="217"/>
        <v>0</v>
      </c>
      <c r="K1306" s="115"/>
      <c r="L1306" s="116">
        <f t="shared" si="218"/>
        <v>0</v>
      </c>
      <c r="M1306" s="115"/>
      <c r="N1306" s="116">
        <f t="shared" si="219"/>
        <v>0</v>
      </c>
      <c r="O1306" s="115"/>
      <c r="P1306" s="116">
        <f t="shared" si="220"/>
        <v>0</v>
      </c>
      <c r="Q1306" s="115"/>
      <c r="R1306" s="116">
        <f t="shared" si="221"/>
        <v>0</v>
      </c>
      <c r="S1306" s="117">
        <f t="shared" si="222"/>
        <v>0</v>
      </c>
      <c r="T1306" s="118">
        <f t="shared" si="223"/>
        <v>0</v>
      </c>
      <c r="U1306" s="120"/>
      <c r="V1306" s="88"/>
    </row>
    <row r="1307" spans="1:22" s="113" customFormat="1" ht="30" hidden="1" customHeight="1">
      <c r="A1307" s="128">
        <f>'CONSTRUCTION COST ESTIMATE'!A1307</f>
        <v>0</v>
      </c>
      <c r="B1307" s="246">
        <f>'CONSTRUCTION COST ESTIMATE'!B1307</f>
        <v>681.00099999999998</v>
      </c>
      <c r="C1307" s="131" t="str">
        <f>'CONSTRUCTION COST ESTIMATE'!C1307</f>
        <v>RE-PULL FIBER OBTIC CABLE</v>
      </c>
      <c r="D1307" s="130">
        <f>'CONSTRUCTION COST ESTIMATE'!BA1307</f>
        <v>0</v>
      </c>
      <c r="E1307" s="114">
        <f>'CONSTRUCTION COST ESTIMATE'!BC1307</f>
        <v>0</v>
      </c>
      <c r="F1307" s="129" t="str">
        <f>'CONSTRUCTION COST ESTIMATE'!BB1307</f>
        <v>LF</v>
      </c>
      <c r="G1307" s="115"/>
      <c r="H1307" s="116">
        <f t="shared" si="216"/>
        <v>0</v>
      </c>
      <c r="I1307" s="115"/>
      <c r="J1307" s="116">
        <f t="shared" si="217"/>
        <v>0</v>
      </c>
      <c r="K1307" s="115"/>
      <c r="L1307" s="116">
        <f t="shared" si="218"/>
        <v>0</v>
      </c>
      <c r="M1307" s="115"/>
      <c r="N1307" s="116">
        <f t="shared" si="219"/>
        <v>0</v>
      </c>
      <c r="O1307" s="115"/>
      <c r="P1307" s="116">
        <f t="shared" si="220"/>
        <v>0</v>
      </c>
      <c r="Q1307" s="115"/>
      <c r="R1307" s="116">
        <f t="shared" si="221"/>
        <v>0</v>
      </c>
      <c r="S1307" s="117">
        <f t="shared" si="222"/>
        <v>0</v>
      </c>
      <c r="T1307" s="118">
        <f t="shared" si="223"/>
        <v>0</v>
      </c>
      <c r="U1307" s="120"/>
      <c r="V1307" s="88"/>
    </row>
    <row r="1308" spans="1:22" s="113" customFormat="1" ht="30" hidden="1" customHeight="1">
      <c r="A1308" s="128">
        <f>'CONSTRUCTION COST ESTIMATE'!A1308</f>
        <v>0</v>
      </c>
      <c r="B1308" s="246">
        <f>'CONSTRUCTION COST ESTIMATE'!B1308</f>
        <v>681.00199999999995</v>
      </c>
      <c r="C1308" s="131" t="str">
        <f>'CONSTRUCTION COST ESTIMATE'!C1308</f>
        <v>COMMUNICATION DISTRIBUTION CABLE ASSEMBLY</v>
      </c>
      <c r="D1308" s="130">
        <f>'CONSTRUCTION COST ESTIMATE'!BA1308</f>
        <v>0</v>
      </c>
      <c r="E1308" s="114">
        <f>'CONSTRUCTION COST ESTIMATE'!BC1308</f>
        <v>0</v>
      </c>
      <c r="F1308" s="129" t="str">
        <f>'CONSTRUCTION COST ESTIMATE'!BB1308</f>
        <v>EA</v>
      </c>
      <c r="G1308" s="115"/>
      <c r="H1308" s="116">
        <f t="shared" si="216"/>
        <v>0</v>
      </c>
      <c r="I1308" s="115"/>
      <c r="J1308" s="116">
        <f t="shared" si="217"/>
        <v>0</v>
      </c>
      <c r="K1308" s="115"/>
      <c r="L1308" s="116">
        <f t="shared" si="218"/>
        <v>0</v>
      </c>
      <c r="M1308" s="115"/>
      <c r="N1308" s="116">
        <f t="shared" si="219"/>
        <v>0</v>
      </c>
      <c r="O1308" s="115"/>
      <c r="P1308" s="116">
        <f t="shared" si="220"/>
        <v>0</v>
      </c>
      <c r="Q1308" s="115"/>
      <c r="R1308" s="116">
        <f t="shared" si="221"/>
        <v>0</v>
      </c>
      <c r="S1308" s="117">
        <f t="shared" si="222"/>
        <v>0</v>
      </c>
      <c r="T1308" s="118">
        <f t="shared" si="223"/>
        <v>0</v>
      </c>
      <c r="U1308" s="120"/>
      <c r="V1308" s="88"/>
    </row>
    <row r="1309" spans="1:22" s="113" customFormat="1" ht="30" hidden="1" customHeight="1">
      <c r="A1309" s="128">
        <f>'CONSTRUCTION COST ESTIMATE'!A1309</f>
        <v>0</v>
      </c>
      <c r="B1309" s="246">
        <f>'CONSTRUCTION COST ESTIMATE'!B1309</f>
        <v>681.00300000000004</v>
      </c>
      <c r="C1309" s="131" t="str">
        <f>'CONSTRUCTION COST ESTIMATE'!C1309</f>
        <v>CLV ETHERNET SWITCH</v>
      </c>
      <c r="D1309" s="130">
        <f>'CONSTRUCTION COST ESTIMATE'!BA1309</f>
        <v>0</v>
      </c>
      <c r="E1309" s="114">
        <f>'CONSTRUCTION COST ESTIMATE'!BC1309</f>
        <v>0</v>
      </c>
      <c r="F1309" s="129" t="str">
        <f>'CONSTRUCTION COST ESTIMATE'!BB1309</f>
        <v>EA</v>
      </c>
      <c r="G1309" s="115"/>
      <c r="H1309" s="116">
        <f t="shared" si="216"/>
        <v>0</v>
      </c>
      <c r="I1309" s="115"/>
      <c r="J1309" s="116">
        <f t="shared" si="217"/>
        <v>0</v>
      </c>
      <c r="K1309" s="115"/>
      <c r="L1309" s="116">
        <f t="shared" si="218"/>
        <v>0</v>
      </c>
      <c r="M1309" s="115"/>
      <c r="N1309" s="116">
        <f t="shared" si="219"/>
        <v>0</v>
      </c>
      <c r="O1309" s="115"/>
      <c r="P1309" s="116">
        <f t="shared" si="220"/>
        <v>0</v>
      </c>
      <c r="Q1309" s="115"/>
      <c r="R1309" s="116">
        <f t="shared" si="221"/>
        <v>0</v>
      </c>
      <c r="S1309" s="117">
        <f t="shared" si="222"/>
        <v>0</v>
      </c>
      <c r="T1309" s="118">
        <f t="shared" si="223"/>
        <v>0</v>
      </c>
      <c r="U1309" s="120"/>
      <c r="V1309" s="88"/>
    </row>
    <row r="1310" spans="1:22" s="113" customFormat="1" ht="30" hidden="1" customHeight="1">
      <c r="A1310" s="128">
        <f>'CONSTRUCTION COST ESTIMATE'!A1310</f>
        <v>0</v>
      </c>
      <c r="B1310" s="246">
        <f>'CONSTRUCTION COST ESTIMATE'!B1310</f>
        <v>682.00099999999998</v>
      </c>
      <c r="C1310" s="131" t="str">
        <f>'CONSTRUCTION COST ESTIMATE'!C1310</f>
        <v>SHELF MOUNT FIBER OPTIC TRANSCEIVERS (OTR/SH) WITH CABLES</v>
      </c>
      <c r="D1310" s="130">
        <f>'CONSTRUCTION COST ESTIMATE'!BA1310</f>
        <v>0</v>
      </c>
      <c r="E1310" s="114">
        <f>'CONSTRUCTION COST ESTIMATE'!BC1310</f>
        <v>0</v>
      </c>
      <c r="F1310" s="129" t="str">
        <f>'CONSTRUCTION COST ESTIMATE'!BB1310</f>
        <v>EA</v>
      </c>
      <c r="G1310" s="115"/>
      <c r="H1310" s="116">
        <f t="shared" si="216"/>
        <v>0</v>
      </c>
      <c r="I1310" s="115"/>
      <c r="J1310" s="116">
        <f t="shared" si="217"/>
        <v>0</v>
      </c>
      <c r="K1310" s="115"/>
      <c r="L1310" s="116">
        <f t="shared" si="218"/>
        <v>0</v>
      </c>
      <c r="M1310" s="115"/>
      <c r="N1310" s="116">
        <f t="shared" si="219"/>
        <v>0</v>
      </c>
      <c r="O1310" s="115"/>
      <c r="P1310" s="116">
        <f t="shared" si="220"/>
        <v>0</v>
      </c>
      <c r="Q1310" s="115"/>
      <c r="R1310" s="116">
        <f t="shared" si="221"/>
        <v>0</v>
      </c>
      <c r="S1310" s="117">
        <f t="shared" si="222"/>
        <v>0</v>
      </c>
      <c r="T1310" s="118">
        <f t="shared" si="223"/>
        <v>0</v>
      </c>
      <c r="U1310" s="120"/>
      <c r="V1310" s="88"/>
    </row>
    <row r="1311" spans="1:22" s="113" customFormat="1" ht="30" hidden="1" customHeight="1">
      <c r="A1311" s="128">
        <f>'CONSTRUCTION COST ESTIMATE'!A1311</f>
        <v>0</v>
      </c>
      <c r="B1311" s="246">
        <f>'CONSTRUCTION COST ESTIMATE'!B1311</f>
        <v>682.00199999999995</v>
      </c>
      <c r="C1311" s="131" t="str">
        <f>'CONSTRUCTION COST ESTIMATE'!C1311</f>
        <v>RACK MOUNT FIBER OPTIC TRANSCEIVERS (OTR/SH) WITH CABLES</v>
      </c>
      <c r="D1311" s="130">
        <f>'CONSTRUCTION COST ESTIMATE'!BA1311</f>
        <v>0</v>
      </c>
      <c r="E1311" s="114">
        <f>'CONSTRUCTION COST ESTIMATE'!BC1311</f>
        <v>0</v>
      </c>
      <c r="F1311" s="129" t="str">
        <f>'CONSTRUCTION COST ESTIMATE'!BB1311</f>
        <v>EA</v>
      </c>
      <c r="G1311" s="115"/>
      <c r="H1311" s="116">
        <f t="shared" si="216"/>
        <v>0</v>
      </c>
      <c r="I1311" s="115"/>
      <c r="J1311" s="116">
        <f t="shared" si="217"/>
        <v>0</v>
      </c>
      <c r="K1311" s="115"/>
      <c r="L1311" s="116">
        <f t="shared" si="218"/>
        <v>0</v>
      </c>
      <c r="M1311" s="115"/>
      <c r="N1311" s="116">
        <f t="shared" si="219"/>
        <v>0</v>
      </c>
      <c r="O1311" s="115"/>
      <c r="P1311" s="116">
        <f t="shared" si="220"/>
        <v>0</v>
      </c>
      <c r="Q1311" s="115"/>
      <c r="R1311" s="116">
        <f t="shared" si="221"/>
        <v>0</v>
      </c>
      <c r="S1311" s="117">
        <f t="shared" si="222"/>
        <v>0</v>
      </c>
      <c r="T1311" s="118">
        <f t="shared" si="223"/>
        <v>0</v>
      </c>
      <c r="U1311" s="120"/>
      <c r="V1311" s="88"/>
    </row>
    <row r="1312" spans="1:22" s="113" customFormat="1" ht="30" hidden="1" customHeight="1">
      <c r="A1312" s="128">
        <f>'CONSTRUCTION COST ESTIMATE'!A1312</f>
        <v>0</v>
      </c>
      <c r="B1312" s="246">
        <f>'CONSTRUCTION COST ESTIMATE'!B1312</f>
        <v>682.00300000000004</v>
      </c>
      <c r="C1312" s="131" t="str">
        <f>'CONSTRUCTION COST ESTIMATE'!C1312</f>
        <v>19-INCH RACK MOUNTED FIBER OPTIC CARD CAGE</v>
      </c>
      <c r="D1312" s="130">
        <f>'CONSTRUCTION COST ESTIMATE'!BA1312</f>
        <v>0</v>
      </c>
      <c r="E1312" s="114">
        <f>'CONSTRUCTION COST ESTIMATE'!BC1312</f>
        <v>0</v>
      </c>
      <c r="F1312" s="129" t="str">
        <f>'CONSTRUCTION COST ESTIMATE'!BB1312</f>
        <v>EA</v>
      </c>
      <c r="G1312" s="115"/>
      <c r="H1312" s="116">
        <f t="shared" si="216"/>
        <v>0</v>
      </c>
      <c r="I1312" s="115"/>
      <c r="J1312" s="116">
        <f t="shared" si="217"/>
        <v>0</v>
      </c>
      <c r="K1312" s="115"/>
      <c r="L1312" s="116">
        <f t="shared" si="218"/>
        <v>0</v>
      </c>
      <c r="M1312" s="115"/>
      <c r="N1312" s="116">
        <f t="shared" si="219"/>
        <v>0</v>
      </c>
      <c r="O1312" s="115"/>
      <c r="P1312" s="116">
        <f t="shared" si="220"/>
        <v>0</v>
      </c>
      <c r="Q1312" s="115"/>
      <c r="R1312" s="116">
        <f t="shared" si="221"/>
        <v>0</v>
      </c>
      <c r="S1312" s="117">
        <f t="shared" si="222"/>
        <v>0</v>
      </c>
      <c r="T1312" s="118">
        <f t="shared" si="223"/>
        <v>0</v>
      </c>
      <c r="U1312" s="120"/>
      <c r="V1312" s="88"/>
    </row>
    <row r="1313" spans="1:22" s="113" customFormat="1" ht="30" hidden="1" customHeight="1">
      <c r="A1313" s="128">
        <f>'CONSTRUCTION COST ESTIMATE'!A1313</f>
        <v>0</v>
      </c>
      <c r="B1313" s="246">
        <f>'CONSTRUCTION COST ESTIMATE'!B1313</f>
        <v>683.00099999999998</v>
      </c>
      <c r="C1313" s="131" t="str">
        <f>'CONSTRUCTION COST ESTIMATE'!C1313</f>
        <v>SHELF MOUNTED VIDEO OPTICAL TRANSCEIVERS WITH CABLE</v>
      </c>
      <c r="D1313" s="130">
        <f>'CONSTRUCTION COST ESTIMATE'!BA1313</f>
        <v>0</v>
      </c>
      <c r="E1313" s="114">
        <f>'CONSTRUCTION COST ESTIMATE'!BC1313</f>
        <v>0</v>
      </c>
      <c r="F1313" s="129" t="str">
        <f>'CONSTRUCTION COST ESTIMATE'!BB1313</f>
        <v>EA</v>
      </c>
      <c r="G1313" s="115"/>
      <c r="H1313" s="116">
        <f t="shared" si="216"/>
        <v>0</v>
      </c>
      <c r="I1313" s="115"/>
      <c r="J1313" s="116">
        <f t="shared" si="217"/>
        <v>0</v>
      </c>
      <c r="K1313" s="115"/>
      <c r="L1313" s="116">
        <f t="shared" si="218"/>
        <v>0</v>
      </c>
      <c r="M1313" s="115"/>
      <c r="N1313" s="116">
        <f t="shared" si="219"/>
        <v>0</v>
      </c>
      <c r="O1313" s="115"/>
      <c r="P1313" s="116">
        <f t="shared" si="220"/>
        <v>0</v>
      </c>
      <c r="Q1313" s="115"/>
      <c r="R1313" s="116">
        <f t="shared" si="221"/>
        <v>0</v>
      </c>
      <c r="S1313" s="117">
        <f t="shared" si="222"/>
        <v>0</v>
      </c>
      <c r="T1313" s="118">
        <f t="shared" si="223"/>
        <v>0</v>
      </c>
      <c r="U1313" s="120"/>
      <c r="V1313" s="88"/>
    </row>
    <row r="1314" spans="1:22" s="113" customFormat="1" ht="30" hidden="1" customHeight="1">
      <c r="A1314" s="128">
        <f>'CONSTRUCTION COST ESTIMATE'!A1314</f>
        <v>0</v>
      </c>
      <c r="B1314" s="246">
        <f>'CONSTRUCTION COST ESTIMATE'!B1314</f>
        <v>683.00199999999995</v>
      </c>
      <c r="C1314" s="131" t="str">
        <f>'CONSTRUCTION COST ESTIMATE'!C1314</f>
        <v>RACK MOUNTED VIDEO OPTICAL TRANSCEIVERS WITH CABLE</v>
      </c>
      <c r="D1314" s="130">
        <f>'CONSTRUCTION COST ESTIMATE'!BA1314</f>
        <v>0</v>
      </c>
      <c r="E1314" s="114">
        <f>'CONSTRUCTION COST ESTIMATE'!BC1314</f>
        <v>0</v>
      </c>
      <c r="F1314" s="129" t="str">
        <f>'CONSTRUCTION COST ESTIMATE'!BB1314</f>
        <v>EA</v>
      </c>
      <c r="G1314" s="115"/>
      <c r="H1314" s="116">
        <f t="shared" si="216"/>
        <v>0</v>
      </c>
      <c r="I1314" s="115"/>
      <c r="J1314" s="116">
        <f t="shared" si="217"/>
        <v>0</v>
      </c>
      <c r="K1314" s="115"/>
      <c r="L1314" s="116">
        <f t="shared" si="218"/>
        <v>0</v>
      </c>
      <c r="M1314" s="115"/>
      <c r="N1314" s="116">
        <f t="shared" si="219"/>
        <v>0</v>
      </c>
      <c r="O1314" s="115"/>
      <c r="P1314" s="116">
        <f t="shared" si="220"/>
        <v>0</v>
      </c>
      <c r="Q1314" s="115"/>
      <c r="R1314" s="116">
        <f t="shared" si="221"/>
        <v>0</v>
      </c>
      <c r="S1314" s="117">
        <f t="shared" si="222"/>
        <v>0</v>
      </c>
      <c r="T1314" s="118">
        <f t="shared" si="223"/>
        <v>0</v>
      </c>
      <c r="U1314" s="120"/>
      <c r="V1314" s="88"/>
    </row>
    <row r="1315" spans="1:22" s="113" customFormat="1" ht="30" hidden="1" customHeight="1">
      <c r="A1315" s="128">
        <f>'CONSTRUCTION COST ESTIMATE'!A1315</f>
        <v>0</v>
      </c>
      <c r="B1315" s="246">
        <f>'CONSTRUCTION COST ESTIMATE'!B1315</f>
        <v>683.00300000000004</v>
      </c>
      <c r="C1315" s="131" t="str">
        <f>'CONSTRUCTION COST ESTIMATE'!C1315</f>
        <v>19-INCH RACK MOUNTED VIDEO OPTICAL CARD CAGE</v>
      </c>
      <c r="D1315" s="130">
        <f>'CONSTRUCTION COST ESTIMATE'!BA1315</f>
        <v>0</v>
      </c>
      <c r="E1315" s="114">
        <f>'CONSTRUCTION COST ESTIMATE'!BC1315</f>
        <v>0</v>
      </c>
      <c r="F1315" s="129" t="str">
        <f>'CONSTRUCTION COST ESTIMATE'!BB1315</f>
        <v>EA</v>
      </c>
      <c r="G1315" s="115"/>
      <c r="H1315" s="116">
        <f t="shared" si="216"/>
        <v>0</v>
      </c>
      <c r="I1315" s="115"/>
      <c r="J1315" s="116">
        <f t="shared" si="217"/>
        <v>0</v>
      </c>
      <c r="K1315" s="115"/>
      <c r="L1315" s="116">
        <f t="shared" si="218"/>
        <v>0</v>
      </c>
      <c r="M1315" s="115"/>
      <c r="N1315" s="116">
        <f t="shared" si="219"/>
        <v>0</v>
      </c>
      <c r="O1315" s="115"/>
      <c r="P1315" s="116">
        <f t="shared" si="220"/>
        <v>0</v>
      </c>
      <c r="Q1315" s="115"/>
      <c r="R1315" s="116">
        <f t="shared" si="221"/>
        <v>0</v>
      </c>
      <c r="S1315" s="117">
        <f t="shared" si="222"/>
        <v>0</v>
      </c>
      <c r="T1315" s="118">
        <f t="shared" si="223"/>
        <v>0</v>
      </c>
      <c r="U1315" s="120"/>
      <c r="V1315" s="88"/>
    </row>
    <row r="1316" spans="1:22" s="113" customFormat="1" ht="30" hidden="1" customHeight="1">
      <c r="A1316" s="128">
        <f>'CONSTRUCTION COST ESTIMATE'!A1316</f>
        <v>0</v>
      </c>
      <c r="B1316" s="246">
        <f>'CONSTRUCTION COST ESTIMATE'!B1316</f>
        <v>684.00099999999998</v>
      </c>
      <c r="C1316" s="131" t="str">
        <f>'CONSTRUCTION COST ESTIMATE'!C1316</f>
        <v>FIELD-HARDENED ETHERNET SWITCH</v>
      </c>
      <c r="D1316" s="130">
        <f>'CONSTRUCTION COST ESTIMATE'!BA1316</f>
        <v>0</v>
      </c>
      <c r="E1316" s="114">
        <f>'CONSTRUCTION COST ESTIMATE'!BC1316</f>
        <v>0</v>
      </c>
      <c r="F1316" s="129" t="str">
        <f>'CONSTRUCTION COST ESTIMATE'!BB1316</f>
        <v>EA</v>
      </c>
      <c r="G1316" s="115"/>
      <c r="H1316" s="116">
        <f t="shared" si="216"/>
        <v>0</v>
      </c>
      <c r="I1316" s="115"/>
      <c r="J1316" s="116">
        <f t="shared" si="217"/>
        <v>0</v>
      </c>
      <c r="K1316" s="115"/>
      <c r="L1316" s="116">
        <f t="shared" si="218"/>
        <v>0</v>
      </c>
      <c r="M1316" s="115"/>
      <c r="N1316" s="116">
        <f t="shared" si="219"/>
        <v>0</v>
      </c>
      <c r="O1316" s="115"/>
      <c r="P1316" s="116">
        <f t="shared" si="220"/>
        <v>0</v>
      </c>
      <c r="Q1316" s="115"/>
      <c r="R1316" s="116">
        <f t="shared" si="221"/>
        <v>0</v>
      </c>
      <c r="S1316" s="117">
        <f t="shared" si="222"/>
        <v>0</v>
      </c>
      <c r="T1316" s="118">
        <f t="shared" si="223"/>
        <v>0</v>
      </c>
      <c r="U1316" s="120"/>
      <c r="V1316" s="88"/>
    </row>
    <row r="1317" spans="1:22" s="113" customFormat="1" ht="30" hidden="1" customHeight="1">
      <c r="A1317" s="128">
        <f>'CONSTRUCTION COST ESTIMATE'!A1317</f>
        <v>0</v>
      </c>
      <c r="B1317" s="246">
        <f>'CONSTRUCTION COST ESTIMATE'!B1317</f>
        <v>685.00099999999998</v>
      </c>
      <c r="C1317" s="131" t="str">
        <f>'CONSTRUCTION COST ESTIMATE'!C1317</f>
        <v>VIDEO ENCODER</v>
      </c>
      <c r="D1317" s="130">
        <f>'CONSTRUCTION COST ESTIMATE'!BA1317</f>
        <v>0</v>
      </c>
      <c r="E1317" s="114">
        <f>'CONSTRUCTION COST ESTIMATE'!BC1317</f>
        <v>0</v>
      </c>
      <c r="F1317" s="129" t="str">
        <f>'CONSTRUCTION COST ESTIMATE'!BB1317</f>
        <v>EA</v>
      </c>
      <c r="G1317" s="115"/>
      <c r="H1317" s="116">
        <f t="shared" si="216"/>
        <v>0</v>
      </c>
      <c r="I1317" s="115"/>
      <c r="J1317" s="116">
        <f t="shared" si="217"/>
        <v>0</v>
      </c>
      <c r="K1317" s="115"/>
      <c r="L1317" s="116">
        <f t="shared" si="218"/>
        <v>0</v>
      </c>
      <c r="M1317" s="115"/>
      <c r="N1317" s="116">
        <f t="shared" si="219"/>
        <v>0</v>
      </c>
      <c r="O1317" s="115"/>
      <c r="P1317" s="116">
        <f t="shared" si="220"/>
        <v>0</v>
      </c>
      <c r="Q1317" s="115"/>
      <c r="R1317" s="116">
        <f t="shared" si="221"/>
        <v>0</v>
      </c>
      <c r="S1317" s="117">
        <f t="shared" si="222"/>
        <v>0</v>
      </c>
      <c r="T1317" s="118">
        <f t="shared" si="223"/>
        <v>0</v>
      </c>
      <c r="U1317" s="120"/>
      <c r="V1317" s="88"/>
    </row>
    <row r="1318" spans="1:22" s="113" customFormat="1" ht="30" hidden="1" customHeight="1">
      <c r="A1318" s="128">
        <f>'CONSTRUCTION COST ESTIMATE'!A1318</f>
        <v>0</v>
      </c>
      <c r="B1318" s="246">
        <f>'CONSTRUCTION COST ESTIMATE'!B1318</f>
        <v>685.00199999999995</v>
      </c>
      <c r="C1318" s="131" t="str">
        <f>'CONSTRUCTION COST ESTIMATE'!C1318</f>
        <v>VIDEO ENCODER EXTENDED 2-YEAR WARRANTY</v>
      </c>
      <c r="D1318" s="130">
        <f>'CONSTRUCTION COST ESTIMATE'!BA1318</f>
        <v>0</v>
      </c>
      <c r="E1318" s="114">
        <f>'CONSTRUCTION COST ESTIMATE'!BC1318</f>
        <v>0</v>
      </c>
      <c r="F1318" s="129" t="str">
        <f>'CONSTRUCTION COST ESTIMATE'!BB1318</f>
        <v>LS</v>
      </c>
      <c r="G1318" s="115"/>
      <c r="H1318" s="116">
        <f t="shared" si="216"/>
        <v>0</v>
      </c>
      <c r="I1318" s="115"/>
      <c r="J1318" s="116">
        <f t="shared" si="217"/>
        <v>0</v>
      </c>
      <c r="K1318" s="115"/>
      <c r="L1318" s="116">
        <f t="shared" si="218"/>
        <v>0</v>
      </c>
      <c r="M1318" s="115"/>
      <c r="N1318" s="116">
        <f t="shared" si="219"/>
        <v>0</v>
      </c>
      <c r="O1318" s="115"/>
      <c r="P1318" s="116">
        <f t="shared" si="220"/>
        <v>0</v>
      </c>
      <c r="Q1318" s="115"/>
      <c r="R1318" s="116">
        <f t="shared" si="221"/>
        <v>0</v>
      </c>
      <c r="S1318" s="117">
        <f t="shared" si="222"/>
        <v>0</v>
      </c>
      <c r="T1318" s="118">
        <f t="shared" si="223"/>
        <v>0</v>
      </c>
      <c r="U1318" s="120"/>
      <c r="V1318" s="88"/>
    </row>
    <row r="1319" spans="1:22" s="113" customFormat="1" ht="30" hidden="1" customHeight="1">
      <c r="A1319" s="128">
        <f>'CONSTRUCTION COST ESTIMATE'!A1319</f>
        <v>0</v>
      </c>
      <c r="B1319" s="246">
        <f>'CONSTRUCTION COST ESTIMATE'!B1319</f>
        <v>686.00099999999998</v>
      </c>
      <c r="C1319" s="131" t="str">
        <f>'CONSTRUCTION COST ESTIMATE'!C1319</f>
        <v>VIDEO DECODER</v>
      </c>
      <c r="D1319" s="130">
        <f>'CONSTRUCTION COST ESTIMATE'!BA1319</f>
        <v>0</v>
      </c>
      <c r="E1319" s="114">
        <f>'CONSTRUCTION COST ESTIMATE'!BC1319</f>
        <v>0</v>
      </c>
      <c r="F1319" s="129" t="str">
        <f>'CONSTRUCTION COST ESTIMATE'!BB1319</f>
        <v>EA</v>
      </c>
      <c r="G1319" s="115"/>
      <c r="H1319" s="116">
        <f t="shared" si="216"/>
        <v>0</v>
      </c>
      <c r="I1319" s="115"/>
      <c r="J1319" s="116">
        <f t="shared" si="217"/>
        <v>0</v>
      </c>
      <c r="K1319" s="115"/>
      <c r="L1319" s="116">
        <f t="shared" si="218"/>
        <v>0</v>
      </c>
      <c r="M1319" s="115"/>
      <c r="N1319" s="116">
        <f t="shared" si="219"/>
        <v>0</v>
      </c>
      <c r="O1319" s="115"/>
      <c r="P1319" s="116">
        <f t="shared" si="220"/>
        <v>0</v>
      </c>
      <c r="Q1319" s="115"/>
      <c r="R1319" s="116">
        <f t="shared" si="221"/>
        <v>0</v>
      </c>
      <c r="S1319" s="117">
        <f t="shared" si="222"/>
        <v>0</v>
      </c>
      <c r="T1319" s="118">
        <f t="shared" si="223"/>
        <v>0</v>
      </c>
      <c r="U1319" s="120"/>
      <c r="V1319" s="88"/>
    </row>
    <row r="1320" spans="1:22" s="113" customFormat="1" ht="30" hidden="1" customHeight="1">
      <c r="A1320" s="128">
        <f>'CONSTRUCTION COST ESTIMATE'!A1320</f>
        <v>0</v>
      </c>
      <c r="B1320" s="246">
        <f>'CONSTRUCTION COST ESTIMATE'!B1320</f>
        <v>686.00199999999995</v>
      </c>
      <c r="C1320" s="131" t="str">
        <f>'CONSTRUCTION COST ESTIMATE'!C1320</f>
        <v>VIDEO DECODER EXTENDED 2-YEAR WARRANTY</v>
      </c>
      <c r="D1320" s="130">
        <f>'CONSTRUCTION COST ESTIMATE'!BA1320</f>
        <v>0</v>
      </c>
      <c r="E1320" s="114">
        <f>'CONSTRUCTION COST ESTIMATE'!BC1320</f>
        <v>0</v>
      </c>
      <c r="F1320" s="129" t="str">
        <f>'CONSTRUCTION COST ESTIMATE'!BB1320</f>
        <v>LS</v>
      </c>
      <c r="G1320" s="115"/>
      <c r="H1320" s="116">
        <f t="shared" si="216"/>
        <v>0</v>
      </c>
      <c r="I1320" s="115"/>
      <c r="J1320" s="116">
        <f t="shared" si="217"/>
        <v>0</v>
      </c>
      <c r="K1320" s="115"/>
      <c r="L1320" s="116">
        <f t="shared" si="218"/>
        <v>0</v>
      </c>
      <c r="M1320" s="115"/>
      <c r="N1320" s="116">
        <f t="shared" si="219"/>
        <v>0</v>
      </c>
      <c r="O1320" s="115"/>
      <c r="P1320" s="116">
        <f t="shared" si="220"/>
        <v>0</v>
      </c>
      <c r="Q1320" s="115"/>
      <c r="R1320" s="116">
        <f t="shared" si="221"/>
        <v>0</v>
      </c>
      <c r="S1320" s="117">
        <f t="shared" si="222"/>
        <v>0</v>
      </c>
      <c r="T1320" s="118">
        <f t="shared" si="223"/>
        <v>0</v>
      </c>
      <c r="U1320" s="120"/>
      <c r="V1320" s="88"/>
    </row>
    <row r="1321" spans="1:22" s="113" customFormat="1" ht="30" hidden="1" customHeight="1">
      <c r="A1321" s="128">
        <f>'CONSTRUCTION COST ESTIMATE'!A1321</f>
        <v>0</v>
      </c>
      <c r="B1321" s="246">
        <f>'CONSTRUCTION COST ESTIMATE'!B1321</f>
        <v>687.00099999999998</v>
      </c>
      <c r="C1321" s="131" t="str">
        <f>'CONSTRUCTION COST ESTIMATE'!C1321</f>
        <v>CCTV FIELD EQUIPMENT</v>
      </c>
      <c r="D1321" s="130">
        <f>'CONSTRUCTION COST ESTIMATE'!BA1321</f>
        <v>0</v>
      </c>
      <c r="E1321" s="114">
        <f>'CONSTRUCTION COST ESTIMATE'!BC1321</f>
        <v>0</v>
      </c>
      <c r="F1321" s="129" t="str">
        <f>'CONSTRUCTION COST ESTIMATE'!BB1321</f>
        <v>EA</v>
      </c>
      <c r="G1321" s="115"/>
      <c r="H1321" s="116">
        <f t="shared" si="216"/>
        <v>0</v>
      </c>
      <c r="I1321" s="115"/>
      <c r="J1321" s="116">
        <f t="shared" si="217"/>
        <v>0</v>
      </c>
      <c r="K1321" s="115"/>
      <c r="L1321" s="116">
        <f t="shared" si="218"/>
        <v>0</v>
      </c>
      <c r="M1321" s="115"/>
      <c r="N1321" s="116">
        <f t="shared" si="219"/>
        <v>0</v>
      </c>
      <c r="O1321" s="115"/>
      <c r="P1321" s="116">
        <f t="shared" si="220"/>
        <v>0</v>
      </c>
      <c r="Q1321" s="115"/>
      <c r="R1321" s="116">
        <f t="shared" si="221"/>
        <v>0</v>
      </c>
      <c r="S1321" s="117">
        <f t="shared" si="222"/>
        <v>0</v>
      </c>
      <c r="T1321" s="118">
        <f t="shared" si="223"/>
        <v>0</v>
      </c>
      <c r="U1321" s="120"/>
      <c r="V1321" s="88"/>
    </row>
    <row r="1322" spans="1:22" s="113" customFormat="1" ht="30" hidden="1" customHeight="1">
      <c r="A1322" s="128">
        <f>'CONSTRUCTION COST ESTIMATE'!A1322</f>
        <v>0</v>
      </c>
      <c r="B1322" s="246">
        <f>'CONSTRUCTION COST ESTIMATE'!B1322</f>
        <v>688.00099999999998</v>
      </c>
      <c r="C1322" s="131" t="str">
        <f>'CONSTRUCTION COST ESTIMATE'!C1322</f>
        <v>REMOTE DATA RADIO UNIT</v>
      </c>
      <c r="D1322" s="130">
        <f>'CONSTRUCTION COST ESTIMATE'!BA1322</f>
        <v>0</v>
      </c>
      <c r="E1322" s="114">
        <f>'CONSTRUCTION COST ESTIMATE'!BC1322</f>
        <v>0</v>
      </c>
      <c r="F1322" s="129" t="str">
        <f>'CONSTRUCTION COST ESTIMATE'!BB1322</f>
        <v>EA</v>
      </c>
      <c r="G1322" s="115"/>
      <c r="H1322" s="116">
        <f t="shared" si="216"/>
        <v>0</v>
      </c>
      <c r="I1322" s="115"/>
      <c r="J1322" s="116">
        <f t="shared" si="217"/>
        <v>0</v>
      </c>
      <c r="K1322" s="115"/>
      <c r="L1322" s="116">
        <f t="shared" si="218"/>
        <v>0</v>
      </c>
      <c r="M1322" s="115"/>
      <c r="N1322" s="116">
        <f t="shared" si="219"/>
        <v>0</v>
      </c>
      <c r="O1322" s="115"/>
      <c r="P1322" s="116">
        <f t="shared" si="220"/>
        <v>0</v>
      </c>
      <c r="Q1322" s="115"/>
      <c r="R1322" s="116">
        <f t="shared" si="221"/>
        <v>0</v>
      </c>
      <c r="S1322" s="117">
        <f t="shared" si="222"/>
        <v>0</v>
      </c>
      <c r="T1322" s="118">
        <f t="shared" si="223"/>
        <v>0</v>
      </c>
      <c r="U1322" s="120"/>
      <c r="V1322" s="88"/>
    </row>
    <row r="1323" spans="1:22" s="113" customFormat="1" ht="30" customHeight="1">
      <c r="A1323" s="134" t="str">
        <f>'CONSTRUCTION COST ESTIMATE'!A1323</f>
        <v>SP 690-695</v>
      </c>
      <c r="B1323" s="245"/>
      <c r="C1323" s="142" t="str">
        <f>'CONSTRUCTION COST ESTIMATE'!C1323</f>
        <v>CURED IN PLACE REHAB EXISTING SEWERS</v>
      </c>
      <c r="D1323" s="143">
        <f>'CONSTRUCTION COST ESTIMATE'!BA1323</f>
        <v>0</v>
      </c>
      <c r="E1323" s="144">
        <f>'CONSTRUCTION COST ESTIMATE'!BC1323</f>
        <v>0</v>
      </c>
      <c r="F1323" s="141">
        <f>'CONSTRUCTION COST ESTIMATE'!BB1323</f>
        <v>0</v>
      </c>
      <c r="G1323" s="148"/>
      <c r="H1323" s="149"/>
      <c r="I1323" s="148"/>
      <c r="J1323" s="149"/>
      <c r="K1323" s="148"/>
      <c r="L1323" s="149"/>
      <c r="M1323" s="148"/>
      <c r="N1323" s="149"/>
      <c r="O1323" s="148"/>
      <c r="P1323" s="149"/>
      <c r="Q1323" s="148"/>
      <c r="R1323" s="149"/>
      <c r="S1323" s="150"/>
      <c r="T1323" s="151"/>
      <c r="U1323" s="120"/>
      <c r="V1323" s="139" t="s">
        <v>1447</v>
      </c>
    </row>
    <row r="1324" spans="1:22" s="113" customFormat="1" ht="30" hidden="1" customHeight="1">
      <c r="A1324" s="128">
        <f>'CONSTRUCTION COST ESTIMATE'!A1324</f>
        <v>0</v>
      </c>
      <c r="B1324" s="246">
        <f>'CONSTRUCTION COST ESTIMATE'!B1324</f>
        <v>690.00049999999999</v>
      </c>
      <c r="C1324" s="131" t="str">
        <f>'CONSTRUCTION COST ESTIMATE'!C1324</f>
        <v>CURED IN PLACE PIPE (CIPP) LINER (12 INCH)</v>
      </c>
      <c r="D1324" s="130">
        <f>'CONSTRUCTION COST ESTIMATE'!BA1324</f>
        <v>0</v>
      </c>
      <c r="E1324" s="114">
        <f>'CONSTRUCTION COST ESTIMATE'!BC1324</f>
        <v>0</v>
      </c>
      <c r="F1324" s="129" t="str">
        <f>'CONSTRUCTION COST ESTIMATE'!BB1324</f>
        <v>LF</v>
      </c>
      <c r="G1324" s="115"/>
      <c r="H1324" s="116">
        <f t="shared" si="216"/>
        <v>0</v>
      </c>
      <c r="I1324" s="115"/>
      <c r="J1324" s="116">
        <f t="shared" si="217"/>
        <v>0</v>
      </c>
      <c r="K1324" s="115"/>
      <c r="L1324" s="116">
        <f t="shared" si="218"/>
        <v>0</v>
      </c>
      <c r="M1324" s="115"/>
      <c r="N1324" s="116">
        <f t="shared" si="219"/>
        <v>0</v>
      </c>
      <c r="O1324" s="115"/>
      <c r="P1324" s="116">
        <f t="shared" si="220"/>
        <v>0</v>
      </c>
      <c r="Q1324" s="115"/>
      <c r="R1324" s="116">
        <f t="shared" si="221"/>
        <v>0</v>
      </c>
      <c r="S1324" s="117">
        <f t="shared" si="222"/>
        <v>0</v>
      </c>
      <c r="T1324" s="118">
        <f t="shared" si="223"/>
        <v>0</v>
      </c>
      <c r="U1324" s="120"/>
      <c r="V1324" s="88"/>
    </row>
    <row r="1325" spans="1:22" s="113" customFormat="1" ht="30" hidden="1" customHeight="1">
      <c r="A1325" s="128">
        <f>'CONSTRUCTION COST ESTIMATE'!A1325</f>
        <v>0</v>
      </c>
      <c r="B1325" s="246">
        <f>'CONSTRUCTION COST ESTIMATE'!B1325</f>
        <v>690.00099999999998</v>
      </c>
      <c r="C1325" s="131" t="str">
        <f>'CONSTRUCTION COST ESTIMATE'!C1325</f>
        <v>CURED IN PLACE PIPE (CIPP) LINER (12 INCH)</v>
      </c>
      <c r="D1325" s="130">
        <f>'CONSTRUCTION COST ESTIMATE'!BA1325</f>
        <v>0</v>
      </c>
      <c r="E1325" s="114">
        <f>'CONSTRUCTION COST ESTIMATE'!BC1325</f>
        <v>0</v>
      </c>
      <c r="F1325" s="129" t="str">
        <f>'CONSTRUCTION COST ESTIMATE'!BB1325</f>
        <v>EA</v>
      </c>
      <c r="G1325" s="115"/>
      <c r="H1325" s="116">
        <f t="shared" si="216"/>
        <v>0</v>
      </c>
      <c r="I1325" s="115"/>
      <c r="J1325" s="116">
        <f t="shared" si="217"/>
        <v>0</v>
      </c>
      <c r="K1325" s="115"/>
      <c r="L1325" s="116">
        <f t="shared" si="218"/>
        <v>0</v>
      </c>
      <c r="M1325" s="115"/>
      <c r="N1325" s="116">
        <f t="shared" si="219"/>
        <v>0</v>
      </c>
      <c r="O1325" s="115"/>
      <c r="P1325" s="116">
        <f t="shared" si="220"/>
        <v>0</v>
      </c>
      <c r="Q1325" s="115"/>
      <c r="R1325" s="116">
        <f t="shared" si="221"/>
        <v>0</v>
      </c>
      <c r="S1325" s="117">
        <f t="shared" si="222"/>
        <v>0</v>
      </c>
      <c r="T1325" s="118">
        <f t="shared" si="223"/>
        <v>0</v>
      </c>
      <c r="U1325" s="120"/>
      <c r="V1325" s="88"/>
    </row>
    <row r="1326" spans="1:22" s="113" customFormat="1" ht="30" hidden="1" customHeight="1">
      <c r="A1326" s="128">
        <f>'CONSTRUCTION COST ESTIMATE'!A1326</f>
        <v>0</v>
      </c>
      <c r="B1326" s="246">
        <f>'CONSTRUCTION COST ESTIMATE'!B1326</f>
        <v>690.00199999999995</v>
      </c>
      <c r="C1326" s="131" t="str">
        <f>'CONSTRUCTION COST ESTIMATE'!C1326</f>
        <v>CURED IN PLACE PIPE (CIPP) LINER (15 INCH)</v>
      </c>
      <c r="D1326" s="130">
        <f>'CONSTRUCTION COST ESTIMATE'!BA1326</f>
        <v>0</v>
      </c>
      <c r="E1326" s="114">
        <f>'CONSTRUCTION COST ESTIMATE'!BC1326</f>
        <v>0</v>
      </c>
      <c r="F1326" s="129" t="str">
        <f>'CONSTRUCTION COST ESTIMATE'!BB1326</f>
        <v>LF</v>
      </c>
      <c r="G1326" s="115"/>
      <c r="H1326" s="116">
        <f t="shared" si="216"/>
        <v>0</v>
      </c>
      <c r="I1326" s="115"/>
      <c r="J1326" s="116">
        <f t="shared" si="217"/>
        <v>0</v>
      </c>
      <c r="K1326" s="115"/>
      <c r="L1326" s="116">
        <f t="shared" si="218"/>
        <v>0</v>
      </c>
      <c r="M1326" s="115"/>
      <c r="N1326" s="116">
        <f t="shared" si="219"/>
        <v>0</v>
      </c>
      <c r="O1326" s="115"/>
      <c r="P1326" s="116">
        <f t="shared" si="220"/>
        <v>0</v>
      </c>
      <c r="Q1326" s="115"/>
      <c r="R1326" s="116">
        <f t="shared" si="221"/>
        <v>0</v>
      </c>
      <c r="S1326" s="117">
        <f t="shared" si="222"/>
        <v>0</v>
      </c>
      <c r="T1326" s="118">
        <f t="shared" si="223"/>
        <v>0</v>
      </c>
      <c r="U1326" s="120"/>
      <c r="V1326" s="88"/>
    </row>
    <row r="1327" spans="1:22" s="113" customFormat="1" ht="30" hidden="1" customHeight="1">
      <c r="A1327" s="128">
        <f>'CONSTRUCTION COST ESTIMATE'!A1327</f>
        <v>0</v>
      </c>
      <c r="B1327" s="246">
        <f>'CONSTRUCTION COST ESTIMATE'!B1327</f>
        <v>690.00300000000004</v>
      </c>
      <c r="C1327" s="131" t="str">
        <f>'CONSTRUCTION COST ESTIMATE'!C1327</f>
        <v>CURED IN PLACE PIPE (CIPP) LINER (15 INCH)</v>
      </c>
      <c r="D1327" s="130">
        <f>'CONSTRUCTION COST ESTIMATE'!BA1327</f>
        <v>0</v>
      </c>
      <c r="E1327" s="114">
        <f>'CONSTRUCTION COST ESTIMATE'!BC1327</f>
        <v>0</v>
      </c>
      <c r="F1327" s="129" t="str">
        <f>'CONSTRUCTION COST ESTIMATE'!BB1327</f>
        <v>EA</v>
      </c>
      <c r="G1327" s="115"/>
      <c r="H1327" s="116">
        <f t="shared" si="216"/>
        <v>0</v>
      </c>
      <c r="I1327" s="115"/>
      <c r="J1327" s="116">
        <f t="shared" si="217"/>
        <v>0</v>
      </c>
      <c r="K1327" s="115"/>
      <c r="L1327" s="116">
        <f t="shared" si="218"/>
        <v>0</v>
      </c>
      <c r="M1327" s="115"/>
      <c r="N1327" s="116">
        <f t="shared" si="219"/>
        <v>0</v>
      </c>
      <c r="O1327" s="115"/>
      <c r="P1327" s="116">
        <f t="shared" si="220"/>
        <v>0</v>
      </c>
      <c r="Q1327" s="115"/>
      <c r="R1327" s="116">
        <f t="shared" si="221"/>
        <v>0</v>
      </c>
      <c r="S1327" s="117">
        <f t="shared" si="222"/>
        <v>0</v>
      </c>
      <c r="T1327" s="118">
        <f t="shared" si="223"/>
        <v>0</v>
      </c>
      <c r="U1327" s="120"/>
      <c r="V1327" s="88"/>
    </row>
    <row r="1328" spans="1:22" s="113" customFormat="1" ht="30" hidden="1" customHeight="1">
      <c r="A1328" s="128">
        <f>'CONSTRUCTION COST ESTIMATE'!A1328</f>
        <v>0</v>
      </c>
      <c r="B1328" s="246">
        <f>'CONSTRUCTION COST ESTIMATE'!B1328</f>
        <v>690.00400000000002</v>
      </c>
      <c r="C1328" s="131" t="str">
        <f>'CONSTRUCTION COST ESTIMATE'!C1328</f>
        <v>CURED IN PLACE PIPE (CIPP) LINER (18 INCH)</v>
      </c>
      <c r="D1328" s="130">
        <f>'CONSTRUCTION COST ESTIMATE'!BA1328</f>
        <v>0</v>
      </c>
      <c r="E1328" s="114">
        <f>'CONSTRUCTION COST ESTIMATE'!BC1328</f>
        <v>0</v>
      </c>
      <c r="F1328" s="129" t="str">
        <f>'CONSTRUCTION COST ESTIMATE'!BB1328</f>
        <v>LF</v>
      </c>
      <c r="G1328" s="115"/>
      <c r="H1328" s="116">
        <f t="shared" si="216"/>
        <v>0</v>
      </c>
      <c r="I1328" s="115"/>
      <c r="J1328" s="116">
        <f t="shared" si="217"/>
        <v>0</v>
      </c>
      <c r="K1328" s="115"/>
      <c r="L1328" s="116">
        <f t="shared" si="218"/>
        <v>0</v>
      </c>
      <c r="M1328" s="115"/>
      <c r="N1328" s="116">
        <f t="shared" si="219"/>
        <v>0</v>
      </c>
      <c r="O1328" s="115"/>
      <c r="P1328" s="116">
        <f t="shared" si="220"/>
        <v>0</v>
      </c>
      <c r="Q1328" s="115"/>
      <c r="R1328" s="116">
        <f t="shared" si="221"/>
        <v>0</v>
      </c>
      <c r="S1328" s="117">
        <f t="shared" si="222"/>
        <v>0</v>
      </c>
      <c r="T1328" s="118">
        <f t="shared" si="223"/>
        <v>0</v>
      </c>
      <c r="U1328" s="120"/>
      <c r="V1328" s="88"/>
    </row>
    <row r="1329" spans="1:22" s="113" customFormat="1" ht="30" hidden="1" customHeight="1">
      <c r="A1329" s="128">
        <f>'CONSTRUCTION COST ESTIMATE'!A1329</f>
        <v>0</v>
      </c>
      <c r="B1329" s="246">
        <f>'CONSTRUCTION COST ESTIMATE'!B1329</f>
        <v>690.005</v>
      </c>
      <c r="C1329" s="131" t="str">
        <f>'CONSTRUCTION COST ESTIMATE'!C1329</f>
        <v>CURED IN PLACE PIPE (CIPP) LINER (18 INCH)</v>
      </c>
      <c r="D1329" s="130">
        <f>'CONSTRUCTION COST ESTIMATE'!BA1329</f>
        <v>0</v>
      </c>
      <c r="E1329" s="114">
        <f>'CONSTRUCTION COST ESTIMATE'!BC1329</f>
        <v>0</v>
      </c>
      <c r="F1329" s="129" t="str">
        <f>'CONSTRUCTION COST ESTIMATE'!BB1329</f>
        <v>EA</v>
      </c>
      <c r="G1329" s="115"/>
      <c r="H1329" s="116">
        <f t="shared" si="216"/>
        <v>0</v>
      </c>
      <c r="I1329" s="115"/>
      <c r="J1329" s="116">
        <f t="shared" si="217"/>
        <v>0</v>
      </c>
      <c r="K1329" s="115"/>
      <c r="L1329" s="116">
        <f t="shared" si="218"/>
        <v>0</v>
      </c>
      <c r="M1329" s="115"/>
      <c r="N1329" s="116">
        <f t="shared" si="219"/>
        <v>0</v>
      </c>
      <c r="O1329" s="115"/>
      <c r="P1329" s="116">
        <f t="shared" si="220"/>
        <v>0</v>
      </c>
      <c r="Q1329" s="115"/>
      <c r="R1329" s="116">
        <f t="shared" si="221"/>
        <v>0</v>
      </c>
      <c r="S1329" s="117">
        <f t="shared" si="222"/>
        <v>0</v>
      </c>
      <c r="T1329" s="118">
        <f t="shared" si="223"/>
        <v>0</v>
      </c>
      <c r="U1329" s="120"/>
      <c r="V1329" s="88"/>
    </row>
    <row r="1330" spans="1:22" s="113" customFormat="1" ht="30" hidden="1" customHeight="1">
      <c r="A1330" s="128">
        <f>'CONSTRUCTION COST ESTIMATE'!A1330</f>
        <v>0</v>
      </c>
      <c r="B1330" s="246">
        <f>'CONSTRUCTION COST ESTIMATE'!B1330</f>
        <v>690.00599999999997</v>
      </c>
      <c r="C1330" s="131" t="str">
        <f>'CONSTRUCTION COST ESTIMATE'!C1330</f>
        <v>CURED IN PLACE PIPE (CIPP) LINER (21 INCH)</v>
      </c>
      <c r="D1330" s="130">
        <f>'CONSTRUCTION COST ESTIMATE'!BA1330</f>
        <v>0</v>
      </c>
      <c r="E1330" s="114">
        <f>'CONSTRUCTION COST ESTIMATE'!BC1330</f>
        <v>0</v>
      </c>
      <c r="F1330" s="129" t="str">
        <f>'CONSTRUCTION COST ESTIMATE'!BB1330</f>
        <v>LF</v>
      </c>
      <c r="G1330" s="115"/>
      <c r="H1330" s="116">
        <f t="shared" si="216"/>
        <v>0</v>
      </c>
      <c r="I1330" s="115"/>
      <c r="J1330" s="116">
        <f t="shared" si="217"/>
        <v>0</v>
      </c>
      <c r="K1330" s="115"/>
      <c r="L1330" s="116">
        <f t="shared" si="218"/>
        <v>0</v>
      </c>
      <c r="M1330" s="115"/>
      <c r="N1330" s="116">
        <f t="shared" si="219"/>
        <v>0</v>
      </c>
      <c r="O1330" s="115"/>
      <c r="P1330" s="116">
        <f t="shared" si="220"/>
        <v>0</v>
      </c>
      <c r="Q1330" s="115"/>
      <c r="R1330" s="116">
        <f t="shared" si="221"/>
        <v>0</v>
      </c>
      <c r="S1330" s="117">
        <f t="shared" si="222"/>
        <v>0</v>
      </c>
      <c r="T1330" s="118">
        <f t="shared" si="223"/>
        <v>0</v>
      </c>
      <c r="U1330" s="120"/>
      <c r="V1330" s="88"/>
    </row>
    <row r="1331" spans="1:22" s="113" customFormat="1" ht="30" hidden="1" customHeight="1">
      <c r="A1331" s="128">
        <f>'CONSTRUCTION COST ESTIMATE'!A1331</f>
        <v>0</v>
      </c>
      <c r="B1331" s="246">
        <f>'CONSTRUCTION COST ESTIMATE'!B1331</f>
        <v>690.00699999999995</v>
      </c>
      <c r="C1331" s="131" t="str">
        <f>'CONSTRUCTION COST ESTIMATE'!C1331</f>
        <v>CURED IN PLACE PIPE (CIPP) LINER (21 INCH)</v>
      </c>
      <c r="D1331" s="130">
        <f>'CONSTRUCTION COST ESTIMATE'!BA1331</f>
        <v>0</v>
      </c>
      <c r="E1331" s="114">
        <f>'CONSTRUCTION COST ESTIMATE'!BC1331</f>
        <v>0</v>
      </c>
      <c r="F1331" s="129" t="str">
        <f>'CONSTRUCTION COST ESTIMATE'!BB1331</f>
        <v>EA</v>
      </c>
      <c r="G1331" s="115"/>
      <c r="H1331" s="116">
        <f t="shared" si="216"/>
        <v>0</v>
      </c>
      <c r="I1331" s="115"/>
      <c r="J1331" s="116">
        <f t="shared" si="217"/>
        <v>0</v>
      </c>
      <c r="K1331" s="115"/>
      <c r="L1331" s="116">
        <f t="shared" si="218"/>
        <v>0</v>
      </c>
      <c r="M1331" s="115"/>
      <c r="N1331" s="116">
        <f t="shared" si="219"/>
        <v>0</v>
      </c>
      <c r="O1331" s="115"/>
      <c r="P1331" s="116">
        <f t="shared" si="220"/>
        <v>0</v>
      </c>
      <c r="Q1331" s="115"/>
      <c r="R1331" s="116">
        <f t="shared" si="221"/>
        <v>0</v>
      </c>
      <c r="S1331" s="117">
        <f t="shared" si="222"/>
        <v>0</v>
      </c>
      <c r="T1331" s="118">
        <f t="shared" si="223"/>
        <v>0</v>
      </c>
      <c r="U1331" s="120"/>
      <c r="V1331" s="88"/>
    </row>
    <row r="1332" spans="1:22" s="113" customFormat="1" ht="30" hidden="1" customHeight="1">
      <c r="A1332" s="128">
        <f>'CONSTRUCTION COST ESTIMATE'!A1332</f>
        <v>0</v>
      </c>
      <c r="B1332" s="246">
        <f>'CONSTRUCTION COST ESTIMATE'!B1332</f>
        <v>690.00800000000004</v>
      </c>
      <c r="C1332" s="131" t="str">
        <f>'CONSTRUCTION COST ESTIMATE'!C1332</f>
        <v>CURED IN PLACE PIPE (CIPP) LINER (24 INCH)</v>
      </c>
      <c r="D1332" s="130">
        <f>'CONSTRUCTION COST ESTIMATE'!BA1332</f>
        <v>0</v>
      </c>
      <c r="E1332" s="114">
        <f>'CONSTRUCTION COST ESTIMATE'!BC1332</f>
        <v>0</v>
      </c>
      <c r="F1332" s="129" t="str">
        <f>'CONSTRUCTION COST ESTIMATE'!BB1332</f>
        <v>LF</v>
      </c>
      <c r="G1332" s="115"/>
      <c r="H1332" s="116">
        <f t="shared" si="216"/>
        <v>0</v>
      </c>
      <c r="I1332" s="115"/>
      <c r="J1332" s="116">
        <f t="shared" si="217"/>
        <v>0</v>
      </c>
      <c r="K1332" s="115"/>
      <c r="L1332" s="116">
        <f t="shared" si="218"/>
        <v>0</v>
      </c>
      <c r="M1332" s="115"/>
      <c r="N1332" s="116">
        <f t="shared" si="219"/>
        <v>0</v>
      </c>
      <c r="O1332" s="115"/>
      <c r="P1332" s="116">
        <f t="shared" si="220"/>
        <v>0</v>
      </c>
      <c r="Q1332" s="115"/>
      <c r="R1332" s="116">
        <f t="shared" si="221"/>
        <v>0</v>
      </c>
      <c r="S1332" s="117">
        <f t="shared" si="222"/>
        <v>0</v>
      </c>
      <c r="T1332" s="118">
        <f t="shared" si="223"/>
        <v>0</v>
      </c>
      <c r="U1332" s="120"/>
      <c r="V1332" s="88"/>
    </row>
    <row r="1333" spans="1:22" s="113" customFormat="1" ht="30" hidden="1" customHeight="1">
      <c r="A1333" s="128">
        <f>'CONSTRUCTION COST ESTIMATE'!A1333</f>
        <v>0</v>
      </c>
      <c r="B1333" s="246">
        <f>'CONSTRUCTION COST ESTIMATE'!B1333</f>
        <v>690.00900000000001</v>
      </c>
      <c r="C1333" s="131" t="str">
        <f>'CONSTRUCTION COST ESTIMATE'!C1333</f>
        <v>CURED IN PLACE PIPE (CIPP) LINER (24 INCH)</v>
      </c>
      <c r="D1333" s="130">
        <f>'CONSTRUCTION COST ESTIMATE'!BA1333</f>
        <v>0</v>
      </c>
      <c r="E1333" s="114">
        <f>'CONSTRUCTION COST ESTIMATE'!BC1333</f>
        <v>0</v>
      </c>
      <c r="F1333" s="129" t="str">
        <f>'CONSTRUCTION COST ESTIMATE'!BB1333</f>
        <v>EA</v>
      </c>
      <c r="G1333" s="115"/>
      <c r="H1333" s="116">
        <f t="shared" si="216"/>
        <v>0</v>
      </c>
      <c r="I1333" s="115"/>
      <c r="J1333" s="116">
        <f t="shared" si="217"/>
        <v>0</v>
      </c>
      <c r="K1333" s="115"/>
      <c r="L1333" s="116">
        <f t="shared" si="218"/>
        <v>0</v>
      </c>
      <c r="M1333" s="115"/>
      <c r="N1333" s="116">
        <f t="shared" si="219"/>
        <v>0</v>
      </c>
      <c r="O1333" s="115"/>
      <c r="P1333" s="116">
        <f t="shared" si="220"/>
        <v>0</v>
      </c>
      <c r="Q1333" s="115"/>
      <c r="R1333" s="116">
        <f t="shared" si="221"/>
        <v>0</v>
      </c>
      <c r="S1333" s="117">
        <f t="shared" si="222"/>
        <v>0</v>
      </c>
      <c r="T1333" s="118">
        <f t="shared" si="223"/>
        <v>0</v>
      </c>
      <c r="U1333" s="120"/>
      <c r="V1333" s="88"/>
    </row>
    <row r="1334" spans="1:22" s="113" customFormat="1" ht="30" hidden="1" customHeight="1">
      <c r="A1334" s="128">
        <f>'CONSTRUCTION COST ESTIMATE'!A1334</f>
        <v>0</v>
      </c>
      <c r="B1334" s="246">
        <f>'CONSTRUCTION COST ESTIMATE'!B1334</f>
        <v>690.01</v>
      </c>
      <c r="C1334" s="131" t="str">
        <f>'CONSTRUCTION COST ESTIMATE'!C1334</f>
        <v>CURED IN PLACE PIPE (CIPP) LINER (27 INCH)</v>
      </c>
      <c r="D1334" s="130">
        <f>'CONSTRUCTION COST ESTIMATE'!BA1334</f>
        <v>0</v>
      </c>
      <c r="E1334" s="114">
        <f>'CONSTRUCTION COST ESTIMATE'!BC1334</f>
        <v>0</v>
      </c>
      <c r="F1334" s="129" t="str">
        <f>'CONSTRUCTION COST ESTIMATE'!BB1334</f>
        <v>LF</v>
      </c>
      <c r="G1334" s="115"/>
      <c r="H1334" s="116">
        <f t="shared" si="216"/>
        <v>0</v>
      </c>
      <c r="I1334" s="115"/>
      <c r="J1334" s="116">
        <f t="shared" si="217"/>
        <v>0</v>
      </c>
      <c r="K1334" s="115"/>
      <c r="L1334" s="116">
        <f t="shared" si="218"/>
        <v>0</v>
      </c>
      <c r="M1334" s="115"/>
      <c r="N1334" s="116">
        <f t="shared" si="219"/>
        <v>0</v>
      </c>
      <c r="O1334" s="115"/>
      <c r="P1334" s="116">
        <f t="shared" si="220"/>
        <v>0</v>
      </c>
      <c r="Q1334" s="115"/>
      <c r="R1334" s="116">
        <f t="shared" si="221"/>
        <v>0</v>
      </c>
      <c r="S1334" s="117">
        <f t="shared" si="222"/>
        <v>0</v>
      </c>
      <c r="T1334" s="118">
        <f t="shared" si="223"/>
        <v>0</v>
      </c>
      <c r="U1334" s="120"/>
      <c r="V1334" s="88"/>
    </row>
    <row r="1335" spans="1:22" s="113" customFormat="1" ht="30" hidden="1" customHeight="1">
      <c r="A1335" s="128">
        <f>'CONSTRUCTION COST ESTIMATE'!A1335</f>
        <v>0</v>
      </c>
      <c r="B1335" s="246">
        <f>'CONSTRUCTION COST ESTIMATE'!B1335</f>
        <v>690.01099999999997</v>
      </c>
      <c r="C1335" s="131" t="str">
        <f>'CONSTRUCTION COST ESTIMATE'!C1335</f>
        <v>CURED IN PLACE PIPE (CIPP) LINER (27 INCH)</v>
      </c>
      <c r="D1335" s="130">
        <f>'CONSTRUCTION COST ESTIMATE'!BA1335</f>
        <v>0</v>
      </c>
      <c r="E1335" s="114">
        <f>'CONSTRUCTION COST ESTIMATE'!BC1335</f>
        <v>0</v>
      </c>
      <c r="F1335" s="129" t="str">
        <f>'CONSTRUCTION COST ESTIMATE'!BB1335</f>
        <v>EA</v>
      </c>
      <c r="G1335" s="115"/>
      <c r="H1335" s="116">
        <f t="shared" si="216"/>
        <v>0</v>
      </c>
      <c r="I1335" s="115"/>
      <c r="J1335" s="116">
        <f t="shared" si="217"/>
        <v>0</v>
      </c>
      <c r="K1335" s="115"/>
      <c r="L1335" s="116">
        <f t="shared" si="218"/>
        <v>0</v>
      </c>
      <c r="M1335" s="115"/>
      <c r="N1335" s="116">
        <f t="shared" si="219"/>
        <v>0</v>
      </c>
      <c r="O1335" s="115"/>
      <c r="P1335" s="116">
        <f t="shared" si="220"/>
        <v>0</v>
      </c>
      <c r="Q1335" s="115"/>
      <c r="R1335" s="116">
        <f t="shared" si="221"/>
        <v>0</v>
      </c>
      <c r="S1335" s="117">
        <f t="shared" si="222"/>
        <v>0</v>
      </c>
      <c r="T1335" s="118">
        <f t="shared" si="223"/>
        <v>0</v>
      </c>
      <c r="U1335" s="120"/>
      <c r="V1335" s="88"/>
    </row>
    <row r="1336" spans="1:22" s="113" customFormat="1" ht="30" hidden="1" customHeight="1">
      <c r="A1336" s="128">
        <f>'CONSTRUCTION COST ESTIMATE'!A1336</f>
        <v>0</v>
      </c>
      <c r="B1336" s="246">
        <f>'CONSTRUCTION COST ESTIMATE'!B1336</f>
        <v>690.01199999999994</v>
      </c>
      <c r="C1336" s="131" t="str">
        <f>'CONSTRUCTION COST ESTIMATE'!C1336</f>
        <v>CURED IN PLACE PIPE (CIPP) LINER (30 INCH)</v>
      </c>
      <c r="D1336" s="130">
        <f>'CONSTRUCTION COST ESTIMATE'!BA1336</f>
        <v>0</v>
      </c>
      <c r="E1336" s="114">
        <f>'CONSTRUCTION COST ESTIMATE'!BC1336</f>
        <v>0</v>
      </c>
      <c r="F1336" s="129" t="str">
        <f>'CONSTRUCTION COST ESTIMATE'!BB1336</f>
        <v>LF</v>
      </c>
      <c r="G1336" s="115"/>
      <c r="H1336" s="116">
        <f t="shared" si="216"/>
        <v>0</v>
      </c>
      <c r="I1336" s="115"/>
      <c r="J1336" s="116">
        <f t="shared" si="217"/>
        <v>0</v>
      </c>
      <c r="K1336" s="115"/>
      <c r="L1336" s="116">
        <f t="shared" si="218"/>
        <v>0</v>
      </c>
      <c r="M1336" s="115"/>
      <c r="N1336" s="116">
        <f t="shared" si="219"/>
        <v>0</v>
      </c>
      <c r="O1336" s="115"/>
      <c r="P1336" s="116">
        <f t="shared" si="220"/>
        <v>0</v>
      </c>
      <c r="Q1336" s="115"/>
      <c r="R1336" s="116">
        <f t="shared" si="221"/>
        <v>0</v>
      </c>
      <c r="S1336" s="117">
        <f t="shared" si="222"/>
        <v>0</v>
      </c>
      <c r="T1336" s="118">
        <f t="shared" si="223"/>
        <v>0</v>
      </c>
      <c r="U1336" s="120"/>
      <c r="V1336" s="88"/>
    </row>
    <row r="1337" spans="1:22" s="113" customFormat="1" ht="30" hidden="1" customHeight="1">
      <c r="A1337" s="128">
        <f>'CONSTRUCTION COST ESTIMATE'!A1337</f>
        <v>0</v>
      </c>
      <c r="B1337" s="246">
        <f>'CONSTRUCTION COST ESTIMATE'!B1337</f>
        <v>690.01300000000003</v>
      </c>
      <c r="C1337" s="131" t="str">
        <f>'CONSTRUCTION COST ESTIMATE'!C1337</f>
        <v>CURED IN PLACE PIPE (CIPP) LINER (30 INCH)</v>
      </c>
      <c r="D1337" s="130">
        <f>'CONSTRUCTION COST ESTIMATE'!BA1337</f>
        <v>0</v>
      </c>
      <c r="E1337" s="114">
        <f>'CONSTRUCTION COST ESTIMATE'!BC1337</f>
        <v>0</v>
      </c>
      <c r="F1337" s="129" t="str">
        <f>'CONSTRUCTION COST ESTIMATE'!BB1337</f>
        <v>EA</v>
      </c>
      <c r="G1337" s="115"/>
      <c r="H1337" s="116">
        <f t="shared" si="216"/>
        <v>0</v>
      </c>
      <c r="I1337" s="115"/>
      <c r="J1337" s="116">
        <f t="shared" si="217"/>
        <v>0</v>
      </c>
      <c r="K1337" s="115"/>
      <c r="L1337" s="116">
        <f t="shared" si="218"/>
        <v>0</v>
      </c>
      <c r="M1337" s="115"/>
      <c r="N1337" s="116">
        <f t="shared" si="219"/>
        <v>0</v>
      </c>
      <c r="O1337" s="115"/>
      <c r="P1337" s="116">
        <f t="shared" si="220"/>
        <v>0</v>
      </c>
      <c r="Q1337" s="115"/>
      <c r="R1337" s="116">
        <f t="shared" si="221"/>
        <v>0</v>
      </c>
      <c r="S1337" s="117">
        <f t="shared" si="222"/>
        <v>0</v>
      </c>
      <c r="T1337" s="118">
        <f t="shared" si="223"/>
        <v>0</v>
      </c>
      <c r="U1337" s="120"/>
      <c r="V1337" s="88"/>
    </row>
    <row r="1338" spans="1:22" s="113" customFormat="1" ht="30" hidden="1" customHeight="1">
      <c r="A1338" s="128">
        <f>'CONSTRUCTION COST ESTIMATE'!A1338</f>
        <v>0</v>
      </c>
      <c r="B1338" s="246">
        <f>'CONSTRUCTION COST ESTIMATE'!B1338</f>
        <v>690.01400000000001</v>
      </c>
      <c r="C1338" s="131" t="str">
        <f>'CONSTRUCTION COST ESTIMATE'!C1338</f>
        <v>CURED IN PLACE PIPE (CIPP) LINER (33 INCH)</v>
      </c>
      <c r="D1338" s="130">
        <f>'CONSTRUCTION COST ESTIMATE'!BA1338</f>
        <v>0</v>
      </c>
      <c r="E1338" s="114">
        <f>'CONSTRUCTION COST ESTIMATE'!BC1338</f>
        <v>0</v>
      </c>
      <c r="F1338" s="129" t="str">
        <f>'CONSTRUCTION COST ESTIMATE'!BB1338</f>
        <v>LF</v>
      </c>
      <c r="G1338" s="115"/>
      <c r="H1338" s="116">
        <f t="shared" si="216"/>
        <v>0</v>
      </c>
      <c r="I1338" s="115"/>
      <c r="J1338" s="116">
        <f t="shared" si="217"/>
        <v>0</v>
      </c>
      <c r="K1338" s="115"/>
      <c r="L1338" s="116">
        <f t="shared" si="218"/>
        <v>0</v>
      </c>
      <c r="M1338" s="115"/>
      <c r="N1338" s="116">
        <f t="shared" si="219"/>
        <v>0</v>
      </c>
      <c r="O1338" s="115"/>
      <c r="P1338" s="116">
        <f t="shared" si="220"/>
        <v>0</v>
      </c>
      <c r="Q1338" s="115"/>
      <c r="R1338" s="116">
        <f t="shared" si="221"/>
        <v>0</v>
      </c>
      <c r="S1338" s="117">
        <f t="shared" si="222"/>
        <v>0</v>
      </c>
      <c r="T1338" s="118">
        <f t="shared" si="223"/>
        <v>0</v>
      </c>
      <c r="U1338" s="120"/>
      <c r="V1338" s="88"/>
    </row>
    <row r="1339" spans="1:22" s="113" customFormat="1" ht="30" hidden="1" customHeight="1">
      <c r="A1339" s="128">
        <f>'CONSTRUCTION COST ESTIMATE'!A1339</f>
        <v>0</v>
      </c>
      <c r="B1339" s="246">
        <f>'CONSTRUCTION COST ESTIMATE'!B1339</f>
        <v>690.01499999999999</v>
      </c>
      <c r="C1339" s="131" t="str">
        <f>'CONSTRUCTION COST ESTIMATE'!C1339</f>
        <v>CURED IN PLACE PIPE (CIPP) LINER (33 INCH)</v>
      </c>
      <c r="D1339" s="130">
        <f>'CONSTRUCTION COST ESTIMATE'!BA1339</f>
        <v>0</v>
      </c>
      <c r="E1339" s="114">
        <f>'CONSTRUCTION COST ESTIMATE'!BC1339</f>
        <v>0</v>
      </c>
      <c r="F1339" s="129" t="str">
        <f>'CONSTRUCTION COST ESTIMATE'!BB1339</f>
        <v>EA</v>
      </c>
      <c r="G1339" s="115"/>
      <c r="H1339" s="116">
        <f t="shared" si="216"/>
        <v>0</v>
      </c>
      <c r="I1339" s="115"/>
      <c r="J1339" s="116">
        <f t="shared" si="217"/>
        <v>0</v>
      </c>
      <c r="K1339" s="115"/>
      <c r="L1339" s="116">
        <f t="shared" si="218"/>
        <v>0</v>
      </c>
      <c r="M1339" s="115"/>
      <c r="N1339" s="116">
        <f t="shared" si="219"/>
        <v>0</v>
      </c>
      <c r="O1339" s="115"/>
      <c r="P1339" s="116">
        <f t="shared" si="220"/>
        <v>0</v>
      </c>
      <c r="Q1339" s="115"/>
      <c r="R1339" s="116">
        <f t="shared" si="221"/>
        <v>0</v>
      </c>
      <c r="S1339" s="117">
        <f t="shared" si="222"/>
        <v>0</v>
      </c>
      <c r="T1339" s="118">
        <f t="shared" si="223"/>
        <v>0</v>
      </c>
      <c r="U1339" s="120"/>
      <c r="V1339" s="88"/>
    </row>
    <row r="1340" spans="1:22" s="113" customFormat="1" ht="30" hidden="1" customHeight="1">
      <c r="A1340" s="128">
        <f>'CONSTRUCTION COST ESTIMATE'!A1340</f>
        <v>0</v>
      </c>
      <c r="B1340" s="246">
        <f>'CONSTRUCTION COST ESTIMATE'!B1340</f>
        <v>690.01599999999996</v>
      </c>
      <c r="C1340" s="131" t="str">
        <f>'CONSTRUCTION COST ESTIMATE'!C1340</f>
        <v>CURED IN PLACE PIPE (CIPP) LINER (36 INCH)</v>
      </c>
      <c r="D1340" s="130">
        <f>'CONSTRUCTION COST ESTIMATE'!BA1340</f>
        <v>0</v>
      </c>
      <c r="E1340" s="114">
        <f>'CONSTRUCTION COST ESTIMATE'!BC1340</f>
        <v>0</v>
      </c>
      <c r="F1340" s="129" t="str">
        <f>'CONSTRUCTION COST ESTIMATE'!BB1340</f>
        <v>LF</v>
      </c>
      <c r="G1340" s="115"/>
      <c r="H1340" s="116">
        <f t="shared" si="216"/>
        <v>0</v>
      </c>
      <c r="I1340" s="115"/>
      <c r="J1340" s="116">
        <f t="shared" si="217"/>
        <v>0</v>
      </c>
      <c r="K1340" s="115"/>
      <c r="L1340" s="116">
        <f t="shared" si="218"/>
        <v>0</v>
      </c>
      <c r="M1340" s="115"/>
      <c r="N1340" s="116">
        <f t="shared" si="219"/>
        <v>0</v>
      </c>
      <c r="O1340" s="115"/>
      <c r="P1340" s="116">
        <f t="shared" si="220"/>
        <v>0</v>
      </c>
      <c r="Q1340" s="115"/>
      <c r="R1340" s="116">
        <f t="shared" si="221"/>
        <v>0</v>
      </c>
      <c r="S1340" s="117">
        <f t="shared" si="222"/>
        <v>0</v>
      </c>
      <c r="T1340" s="118">
        <f t="shared" si="223"/>
        <v>0</v>
      </c>
      <c r="U1340" s="120"/>
      <c r="V1340" s="88"/>
    </row>
    <row r="1341" spans="1:22" s="113" customFormat="1" ht="30" hidden="1" customHeight="1">
      <c r="A1341" s="128">
        <f>'CONSTRUCTION COST ESTIMATE'!A1341</f>
        <v>0</v>
      </c>
      <c r="B1341" s="246">
        <f>'CONSTRUCTION COST ESTIMATE'!B1341</f>
        <v>690.01700000000005</v>
      </c>
      <c r="C1341" s="131" t="str">
        <f>'CONSTRUCTION COST ESTIMATE'!C1341</f>
        <v>CURED IN PLACE PIPE (CIPP) LINER (36 INCH)</v>
      </c>
      <c r="D1341" s="130">
        <f>'CONSTRUCTION COST ESTIMATE'!BA1341</f>
        <v>0</v>
      </c>
      <c r="E1341" s="114">
        <f>'CONSTRUCTION COST ESTIMATE'!BC1341</f>
        <v>0</v>
      </c>
      <c r="F1341" s="129" t="str">
        <f>'CONSTRUCTION COST ESTIMATE'!BB1341</f>
        <v>EA</v>
      </c>
      <c r="G1341" s="115"/>
      <c r="H1341" s="116">
        <f t="shared" si="216"/>
        <v>0</v>
      </c>
      <c r="I1341" s="115"/>
      <c r="J1341" s="116">
        <f t="shared" si="217"/>
        <v>0</v>
      </c>
      <c r="K1341" s="115"/>
      <c r="L1341" s="116">
        <f t="shared" si="218"/>
        <v>0</v>
      </c>
      <c r="M1341" s="115"/>
      <c r="N1341" s="116">
        <f t="shared" si="219"/>
        <v>0</v>
      </c>
      <c r="O1341" s="115"/>
      <c r="P1341" s="116">
        <f t="shared" si="220"/>
        <v>0</v>
      </c>
      <c r="Q1341" s="115"/>
      <c r="R1341" s="116">
        <f t="shared" si="221"/>
        <v>0</v>
      </c>
      <c r="S1341" s="117">
        <f t="shared" si="222"/>
        <v>0</v>
      </c>
      <c r="T1341" s="118">
        <f t="shared" si="223"/>
        <v>0</v>
      </c>
      <c r="U1341" s="120"/>
      <c r="V1341" s="88"/>
    </row>
    <row r="1342" spans="1:22" s="113" customFormat="1" ht="30" hidden="1" customHeight="1">
      <c r="A1342" s="128">
        <f>'CONSTRUCTION COST ESTIMATE'!A1342</f>
        <v>0</v>
      </c>
      <c r="B1342" s="246">
        <f>'CONSTRUCTION COST ESTIMATE'!B1342</f>
        <v>690.01800000000003</v>
      </c>
      <c r="C1342" s="131" t="str">
        <f>'CONSTRUCTION COST ESTIMATE'!C1342</f>
        <v>CURED IN PLACE PIPE (CIPP) LINER (39 INCH)</v>
      </c>
      <c r="D1342" s="130">
        <f>'CONSTRUCTION COST ESTIMATE'!BA1342</f>
        <v>0</v>
      </c>
      <c r="E1342" s="114">
        <f>'CONSTRUCTION COST ESTIMATE'!BC1342</f>
        <v>0</v>
      </c>
      <c r="F1342" s="129" t="str">
        <f>'CONSTRUCTION COST ESTIMATE'!BB1342</f>
        <v>LF</v>
      </c>
      <c r="G1342" s="115"/>
      <c r="H1342" s="116">
        <f t="shared" si="216"/>
        <v>0</v>
      </c>
      <c r="I1342" s="115"/>
      <c r="J1342" s="116">
        <f t="shared" si="217"/>
        <v>0</v>
      </c>
      <c r="K1342" s="115"/>
      <c r="L1342" s="116">
        <f t="shared" si="218"/>
        <v>0</v>
      </c>
      <c r="M1342" s="115"/>
      <c r="N1342" s="116">
        <f t="shared" si="219"/>
        <v>0</v>
      </c>
      <c r="O1342" s="115"/>
      <c r="P1342" s="116">
        <f t="shared" si="220"/>
        <v>0</v>
      </c>
      <c r="Q1342" s="115"/>
      <c r="R1342" s="116">
        <f t="shared" si="221"/>
        <v>0</v>
      </c>
      <c r="S1342" s="117">
        <f t="shared" si="222"/>
        <v>0</v>
      </c>
      <c r="T1342" s="118">
        <f t="shared" si="223"/>
        <v>0</v>
      </c>
      <c r="U1342" s="120"/>
      <c r="V1342" s="88"/>
    </row>
    <row r="1343" spans="1:22" s="113" customFormat="1" ht="30" hidden="1" customHeight="1">
      <c r="A1343" s="128">
        <f>'CONSTRUCTION COST ESTIMATE'!A1343</f>
        <v>0</v>
      </c>
      <c r="B1343" s="246">
        <f>'CONSTRUCTION COST ESTIMATE'!B1343</f>
        <v>690.01900000000001</v>
      </c>
      <c r="C1343" s="131" t="str">
        <f>'CONSTRUCTION COST ESTIMATE'!C1343</f>
        <v>CURED IN PLACE PIPE (CIPP) LINER (39 INCH)</v>
      </c>
      <c r="D1343" s="130">
        <f>'CONSTRUCTION COST ESTIMATE'!BA1343</f>
        <v>0</v>
      </c>
      <c r="E1343" s="114">
        <f>'CONSTRUCTION COST ESTIMATE'!BC1343</f>
        <v>0</v>
      </c>
      <c r="F1343" s="129" t="str">
        <f>'CONSTRUCTION COST ESTIMATE'!BB1343</f>
        <v>EA</v>
      </c>
      <c r="G1343" s="115"/>
      <c r="H1343" s="116">
        <f t="shared" si="216"/>
        <v>0</v>
      </c>
      <c r="I1343" s="115"/>
      <c r="J1343" s="116">
        <f t="shared" si="217"/>
        <v>0</v>
      </c>
      <c r="K1343" s="115"/>
      <c r="L1343" s="116">
        <f t="shared" si="218"/>
        <v>0</v>
      </c>
      <c r="M1343" s="115"/>
      <c r="N1343" s="116">
        <f t="shared" si="219"/>
        <v>0</v>
      </c>
      <c r="O1343" s="115"/>
      <c r="P1343" s="116">
        <f t="shared" si="220"/>
        <v>0</v>
      </c>
      <c r="Q1343" s="115"/>
      <c r="R1343" s="116">
        <f t="shared" si="221"/>
        <v>0</v>
      </c>
      <c r="S1343" s="117">
        <f t="shared" si="222"/>
        <v>0</v>
      </c>
      <c r="T1343" s="118">
        <f t="shared" si="223"/>
        <v>0</v>
      </c>
      <c r="U1343" s="120"/>
      <c r="V1343" s="88"/>
    </row>
    <row r="1344" spans="1:22" s="113" customFormat="1" ht="30" hidden="1" customHeight="1">
      <c r="A1344" s="128">
        <f>'CONSTRUCTION COST ESTIMATE'!A1344</f>
        <v>0</v>
      </c>
      <c r="B1344" s="246">
        <f>'CONSTRUCTION COST ESTIMATE'!B1344</f>
        <v>690.02</v>
      </c>
      <c r="C1344" s="131" t="str">
        <f>'CONSTRUCTION COST ESTIMATE'!C1344</f>
        <v>CURED IN PLACE PIPE (CIPP) LINER (42 INCH)</v>
      </c>
      <c r="D1344" s="130">
        <f>'CONSTRUCTION COST ESTIMATE'!BA1344</f>
        <v>0</v>
      </c>
      <c r="E1344" s="114">
        <f>'CONSTRUCTION COST ESTIMATE'!BC1344</f>
        <v>0</v>
      </c>
      <c r="F1344" s="129" t="str">
        <f>'CONSTRUCTION COST ESTIMATE'!BB1344</f>
        <v>LF</v>
      </c>
      <c r="G1344" s="115"/>
      <c r="H1344" s="116">
        <f t="shared" si="216"/>
        <v>0</v>
      </c>
      <c r="I1344" s="115"/>
      <c r="J1344" s="116">
        <f t="shared" si="217"/>
        <v>0</v>
      </c>
      <c r="K1344" s="115"/>
      <c r="L1344" s="116">
        <f t="shared" si="218"/>
        <v>0</v>
      </c>
      <c r="M1344" s="115"/>
      <c r="N1344" s="116">
        <f t="shared" si="219"/>
        <v>0</v>
      </c>
      <c r="O1344" s="115"/>
      <c r="P1344" s="116">
        <f t="shared" si="220"/>
        <v>0</v>
      </c>
      <c r="Q1344" s="115"/>
      <c r="R1344" s="116">
        <f t="shared" si="221"/>
        <v>0</v>
      </c>
      <c r="S1344" s="117">
        <f t="shared" si="222"/>
        <v>0</v>
      </c>
      <c r="T1344" s="118">
        <f t="shared" si="223"/>
        <v>0</v>
      </c>
      <c r="U1344" s="120"/>
      <c r="V1344" s="88"/>
    </row>
    <row r="1345" spans="1:22" s="113" customFormat="1" ht="30" hidden="1" customHeight="1">
      <c r="A1345" s="128">
        <f>'CONSTRUCTION COST ESTIMATE'!A1345</f>
        <v>0</v>
      </c>
      <c r="B1345" s="246">
        <f>'CONSTRUCTION COST ESTIMATE'!B1345</f>
        <v>690.02099999999996</v>
      </c>
      <c r="C1345" s="131" t="str">
        <f>'CONSTRUCTION COST ESTIMATE'!C1345</f>
        <v>CURED IN PLACE PIPE (CIPP) LINER (42 INCH)</v>
      </c>
      <c r="D1345" s="130">
        <f>'CONSTRUCTION COST ESTIMATE'!BA1345</f>
        <v>0</v>
      </c>
      <c r="E1345" s="114">
        <f>'CONSTRUCTION COST ESTIMATE'!BC1345</f>
        <v>0</v>
      </c>
      <c r="F1345" s="129" t="str">
        <f>'CONSTRUCTION COST ESTIMATE'!BB1345</f>
        <v>EA</v>
      </c>
      <c r="G1345" s="115"/>
      <c r="H1345" s="116">
        <f t="shared" si="216"/>
        <v>0</v>
      </c>
      <c r="I1345" s="115"/>
      <c r="J1345" s="116">
        <f t="shared" si="217"/>
        <v>0</v>
      </c>
      <c r="K1345" s="115"/>
      <c r="L1345" s="116">
        <f t="shared" si="218"/>
        <v>0</v>
      </c>
      <c r="M1345" s="115"/>
      <c r="N1345" s="116">
        <f t="shared" si="219"/>
        <v>0</v>
      </c>
      <c r="O1345" s="115"/>
      <c r="P1345" s="116">
        <f t="shared" si="220"/>
        <v>0</v>
      </c>
      <c r="Q1345" s="115"/>
      <c r="R1345" s="116">
        <f t="shared" si="221"/>
        <v>0</v>
      </c>
      <c r="S1345" s="117">
        <f t="shared" si="222"/>
        <v>0</v>
      </c>
      <c r="T1345" s="118">
        <f t="shared" si="223"/>
        <v>0</v>
      </c>
      <c r="U1345" s="120"/>
      <c r="V1345" s="88"/>
    </row>
    <row r="1346" spans="1:22" s="113" customFormat="1" ht="30" hidden="1" customHeight="1">
      <c r="A1346" s="128">
        <f>'CONSTRUCTION COST ESTIMATE'!A1346</f>
        <v>0</v>
      </c>
      <c r="B1346" s="246">
        <f>'CONSTRUCTION COST ESTIMATE'!B1346</f>
        <v>690.02200000000005</v>
      </c>
      <c r="C1346" s="131" t="str">
        <f>'CONSTRUCTION COST ESTIMATE'!C1346</f>
        <v>CURED IN PLACE PIPE (CIPP) LINER (48 INCH)</v>
      </c>
      <c r="D1346" s="130">
        <f>'CONSTRUCTION COST ESTIMATE'!BA1346</f>
        <v>0</v>
      </c>
      <c r="E1346" s="114">
        <f>'CONSTRUCTION COST ESTIMATE'!BC1346</f>
        <v>0</v>
      </c>
      <c r="F1346" s="129" t="str">
        <f>'CONSTRUCTION COST ESTIMATE'!BB1346</f>
        <v>LF</v>
      </c>
      <c r="G1346" s="115"/>
      <c r="H1346" s="116">
        <f t="shared" si="216"/>
        <v>0</v>
      </c>
      <c r="I1346" s="115"/>
      <c r="J1346" s="116">
        <f t="shared" si="217"/>
        <v>0</v>
      </c>
      <c r="K1346" s="115"/>
      <c r="L1346" s="116">
        <f t="shared" si="218"/>
        <v>0</v>
      </c>
      <c r="M1346" s="115"/>
      <c r="N1346" s="116">
        <f t="shared" si="219"/>
        <v>0</v>
      </c>
      <c r="O1346" s="115"/>
      <c r="P1346" s="116">
        <f t="shared" si="220"/>
        <v>0</v>
      </c>
      <c r="Q1346" s="115"/>
      <c r="R1346" s="116">
        <f t="shared" si="221"/>
        <v>0</v>
      </c>
      <c r="S1346" s="117">
        <f t="shared" si="222"/>
        <v>0</v>
      </c>
      <c r="T1346" s="118">
        <f t="shared" si="223"/>
        <v>0</v>
      </c>
      <c r="U1346" s="120"/>
      <c r="V1346" s="88"/>
    </row>
    <row r="1347" spans="1:22" s="113" customFormat="1" ht="30" hidden="1" customHeight="1">
      <c r="A1347" s="128">
        <f>'CONSTRUCTION COST ESTIMATE'!A1347</f>
        <v>0</v>
      </c>
      <c r="B1347" s="246">
        <f>'CONSTRUCTION COST ESTIMATE'!B1347</f>
        <v>690.02300000000002</v>
      </c>
      <c r="C1347" s="131" t="str">
        <f>'CONSTRUCTION COST ESTIMATE'!C1347</f>
        <v>CURED IN PLACE PIPE (CIPP) LINER (48 INCH)</v>
      </c>
      <c r="D1347" s="130">
        <f>'CONSTRUCTION COST ESTIMATE'!BA1347</f>
        <v>0</v>
      </c>
      <c r="E1347" s="114">
        <f>'CONSTRUCTION COST ESTIMATE'!BC1347</f>
        <v>0</v>
      </c>
      <c r="F1347" s="129" t="str">
        <f>'CONSTRUCTION COST ESTIMATE'!BB1347</f>
        <v>EA</v>
      </c>
      <c r="G1347" s="115"/>
      <c r="H1347" s="116">
        <f t="shared" si="216"/>
        <v>0</v>
      </c>
      <c r="I1347" s="115"/>
      <c r="J1347" s="116">
        <f t="shared" si="217"/>
        <v>0</v>
      </c>
      <c r="K1347" s="115"/>
      <c r="L1347" s="116">
        <f t="shared" si="218"/>
        <v>0</v>
      </c>
      <c r="M1347" s="115"/>
      <c r="N1347" s="116">
        <f t="shared" si="219"/>
        <v>0</v>
      </c>
      <c r="O1347" s="115"/>
      <c r="P1347" s="116">
        <f t="shared" si="220"/>
        <v>0</v>
      </c>
      <c r="Q1347" s="115"/>
      <c r="R1347" s="116">
        <f t="shared" si="221"/>
        <v>0</v>
      </c>
      <c r="S1347" s="117">
        <f t="shared" si="222"/>
        <v>0</v>
      </c>
      <c r="T1347" s="118">
        <f t="shared" si="223"/>
        <v>0</v>
      </c>
      <c r="U1347" s="120"/>
      <c r="V1347" s="88"/>
    </row>
    <row r="1348" spans="1:22" s="113" customFormat="1" ht="30" hidden="1" customHeight="1">
      <c r="A1348" s="128">
        <f>'CONSTRUCTION COST ESTIMATE'!A1348</f>
        <v>0</v>
      </c>
      <c r="B1348" s="246">
        <f>'CONSTRUCTION COST ESTIMATE'!B1348</f>
        <v>690.024</v>
      </c>
      <c r="C1348" s="131" t="str">
        <f>'CONSTRUCTION COST ESTIMATE'!C1348</f>
        <v>CURED IN PLACE PIPE (CIPP) LINER (54 INCH)</v>
      </c>
      <c r="D1348" s="130">
        <f>'CONSTRUCTION COST ESTIMATE'!BA1348</f>
        <v>0</v>
      </c>
      <c r="E1348" s="114">
        <f>'CONSTRUCTION COST ESTIMATE'!BC1348</f>
        <v>0</v>
      </c>
      <c r="F1348" s="129" t="str">
        <f>'CONSTRUCTION COST ESTIMATE'!BB1348</f>
        <v>LF</v>
      </c>
      <c r="G1348" s="115"/>
      <c r="H1348" s="116">
        <f t="shared" si="216"/>
        <v>0</v>
      </c>
      <c r="I1348" s="115"/>
      <c r="J1348" s="116">
        <f t="shared" si="217"/>
        <v>0</v>
      </c>
      <c r="K1348" s="115"/>
      <c r="L1348" s="116">
        <f t="shared" si="218"/>
        <v>0</v>
      </c>
      <c r="M1348" s="115"/>
      <c r="N1348" s="116">
        <f t="shared" si="219"/>
        <v>0</v>
      </c>
      <c r="O1348" s="115"/>
      <c r="P1348" s="116">
        <f t="shared" si="220"/>
        <v>0</v>
      </c>
      <c r="Q1348" s="115"/>
      <c r="R1348" s="116">
        <f t="shared" si="221"/>
        <v>0</v>
      </c>
      <c r="S1348" s="117">
        <f t="shared" si="222"/>
        <v>0</v>
      </c>
      <c r="T1348" s="118">
        <f t="shared" si="223"/>
        <v>0</v>
      </c>
      <c r="U1348" s="120"/>
      <c r="V1348" s="88"/>
    </row>
    <row r="1349" spans="1:22" s="113" customFormat="1" ht="30" hidden="1" customHeight="1">
      <c r="A1349" s="128">
        <f>'CONSTRUCTION COST ESTIMATE'!A1349</f>
        <v>0</v>
      </c>
      <c r="B1349" s="246">
        <f>'CONSTRUCTION COST ESTIMATE'!B1349</f>
        <v>690.02499999999998</v>
      </c>
      <c r="C1349" s="131" t="str">
        <f>'CONSTRUCTION COST ESTIMATE'!C1349</f>
        <v>CURED IN PLACE PIPE (CIPP) LINER (54 INCH)</v>
      </c>
      <c r="D1349" s="130">
        <f>'CONSTRUCTION COST ESTIMATE'!BA1349</f>
        <v>0</v>
      </c>
      <c r="E1349" s="114">
        <f>'CONSTRUCTION COST ESTIMATE'!BC1349</f>
        <v>0</v>
      </c>
      <c r="F1349" s="129" t="str">
        <f>'CONSTRUCTION COST ESTIMATE'!BB1349</f>
        <v>EA</v>
      </c>
      <c r="G1349" s="115"/>
      <c r="H1349" s="116">
        <f t="shared" ref="H1349:H1412" si="232">G1349*E1349</f>
        <v>0</v>
      </c>
      <c r="I1349" s="115"/>
      <c r="J1349" s="116">
        <f t="shared" ref="J1349:J1412" si="233">I1349*E1349</f>
        <v>0</v>
      </c>
      <c r="K1349" s="115"/>
      <c r="L1349" s="116">
        <f t="shared" ref="L1349:L1412" si="234">K1349*E1349</f>
        <v>0</v>
      </c>
      <c r="M1349" s="115"/>
      <c r="N1349" s="116">
        <f t="shared" ref="N1349:N1412" si="235">M1349*E1349</f>
        <v>0</v>
      </c>
      <c r="O1349" s="115"/>
      <c r="P1349" s="116">
        <f t="shared" ref="P1349:P1412" si="236">O1349*E1349</f>
        <v>0</v>
      </c>
      <c r="Q1349" s="115"/>
      <c r="R1349" s="116">
        <f t="shared" ref="R1349:R1412" si="237">Q1349*E1349</f>
        <v>0</v>
      </c>
      <c r="S1349" s="117">
        <f t="shared" ref="S1349:S1412" si="238">G1349+I1349+K1349+M1349+O1349+Q1349</f>
        <v>0</v>
      </c>
      <c r="T1349" s="118">
        <f t="shared" ref="T1349:T1412" si="239">S1349*E1349</f>
        <v>0</v>
      </c>
      <c r="U1349" s="120"/>
      <c r="V1349" s="88"/>
    </row>
    <row r="1350" spans="1:22" s="113" customFormat="1" ht="30" hidden="1" customHeight="1">
      <c r="A1350" s="128">
        <f>'CONSTRUCTION COST ESTIMATE'!A1350</f>
        <v>0</v>
      </c>
      <c r="B1350" s="246">
        <f>'CONSTRUCTION COST ESTIMATE'!B1350</f>
        <v>690.02599999999995</v>
      </c>
      <c r="C1350" s="131" t="str">
        <f>'CONSTRUCTION COST ESTIMATE'!C1350</f>
        <v>CURED IN PLACE PIPE (CIPP) LINER (60 INCH)</v>
      </c>
      <c r="D1350" s="130">
        <f>'CONSTRUCTION COST ESTIMATE'!BA1350</f>
        <v>0</v>
      </c>
      <c r="E1350" s="114">
        <f>'CONSTRUCTION COST ESTIMATE'!BC1350</f>
        <v>0</v>
      </c>
      <c r="F1350" s="129" t="str">
        <f>'CONSTRUCTION COST ESTIMATE'!BB1350</f>
        <v>LF</v>
      </c>
      <c r="G1350" s="115"/>
      <c r="H1350" s="116">
        <f t="shared" si="232"/>
        <v>0</v>
      </c>
      <c r="I1350" s="115"/>
      <c r="J1350" s="116">
        <f t="shared" si="233"/>
        <v>0</v>
      </c>
      <c r="K1350" s="115"/>
      <c r="L1350" s="116">
        <f t="shared" si="234"/>
        <v>0</v>
      </c>
      <c r="M1350" s="115"/>
      <c r="N1350" s="116">
        <f t="shared" si="235"/>
        <v>0</v>
      </c>
      <c r="O1350" s="115"/>
      <c r="P1350" s="116">
        <f t="shared" si="236"/>
        <v>0</v>
      </c>
      <c r="Q1350" s="115"/>
      <c r="R1350" s="116">
        <f t="shared" si="237"/>
        <v>0</v>
      </c>
      <c r="S1350" s="117">
        <f t="shared" si="238"/>
        <v>0</v>
      </c>
      <c r="T1350" s="118">
        <f t="shared" si="239"/>
        <v>0</v>
      </c>
      <c r="U1350" s="120"/>
      <c r="V1350" s="88"/>
    </row>
    <row r="1351" spans="1:22" s="113" customFormat="1" ht="30" hidden="1" customHeight="1">
      <c r="A1351" s="128">
        <f>'CONSTRUCTION COST ESTIMATE'!A1351</f>
        <v>0</v>
      </c>
      <c r="B1351" s="246">
        <f>'CONSTRUCTION COST ESTIMATE'!B1351</f>
        <v>690.02700000000004</v>
      </c>
      <c r="C1351" s="131" t="str">
        <f>'CONSTRUCTION COST ESTIMATE'!C1351</f>
        <v>CURED IN PLACE PIPE (CIPP) LINER (60 INCH)</v>
      </c>
      <c r="D1351" s="130">
        <f>'CONSTRUCTION COST ESTIMATE'!BA1351</f>
        <v>0</v>
      </c>
      <c r="E1351" s="114">
        <f>'CONSTRUCTION COST ESTIMATE'!BC1351</f>
        <v>0</v>
      </c>
      <c r="F1351" s="129" t="str">
        <f>'CONSTRUCTION COST ESTIMATE'!BB1351</f>
        <v>EA</v>
      </c>
      <c r="G1351" s="115"/>
      <c r="H1351" s="116">
        <f t="shared" si="232"/>
        <v>0</v>
      </c>
      <c r="I1351" s="115"/>
      <c r="J1351" s="116">
        <f t="shared" si="233"/>
        <v>0</v>
      </c>
      <c r="K1351" s="115"/>
      <c r="L1351" s="116">
        <f t="shared" si="234"/>
        <v>0</v>
      </c>
      <c r="M1351" s="115"/>
      <c r="N1351" s="116">
        <f t="shared" si="235"/>
        <v>0</v>
      </c>
      <c r="O1351" s="115"/>
      <c r="P1351" s="116">
        <f t="shared" si="236"/>
        <v>0</v>
      </c>
      <c r="Q1351" s="115"/>
      <c r="R1351" s="116">
        <f t="shared" si="237"/>
        <v>0</v>
      </c>
      <c r="S1351" s="117">
        <f t="shared" si="238"/>
        <v>0</v>
      </c>
      <c r="T1351" s="118">
        <f t="shared" si="239"/>
        <v>0</v>
      </c>
      <c r="U1351" s="120"/>
      <c r="V1351" s="88"/>
    </row>
    <row r="1352" spans="1:22" s="113" customFormat="1" ht="30" hidden="1" customHeight="1">
      <c r="A1352" s="128">
        <f>'CONSTRUCTION COST ESTIMATE'!A1352</f>
        <v>0</v>
      </c>
      <c r="B1352" s="246">
        <f>'CONSTRUCTION COST ESTIMATE'!B1352</f>
        <v>690.02800000000002</v>
      </c>
      <c r="C1352" s="131" t="str">
        <f>'CONSTRUCTION COST ESTIMATE'!C1352</f>
        <v>CURED IN PLACE PIPE (CIPP) LINER (66 INCH)</v>
      </c>
      <c r="D1352" s="130">
        <f>'CONSTRUCTION COST ESTIMATE'!BA1352</f>
        <v>0</v>
      </c>
      <c r="E1352" s="114">
        <f>'CONSTRUCTION COST ESTIMATE'!BC1352</f>
        <v>0</v>
      </c>
      <c r="F1352" s="129" t="str">
        <f>'CONSTRUCTION COST ESTIMATE'!BB1352</f>
        <v>LF</v>
      </c>
      <c r="G1352" s="115"/>
      <c r="H1352" s="116">
        <f t="shared" si="232"/>
        <v>0</v>
      </c>
      <c r="I1352" s="115"/>
      <c r="J1352" s="116">
        <f t="shared" si="233"/>
        <v>0</v>
      </c>
      <c r="K1352" s="115"/>
      <c r="L1352" s="116">
        <f t="shared" si="234"/>
        <v>0</v>
      </c>
      <c r="M1352" s="115"/>
      <c r="N1352" s="116">
        <f t="shared" si="235"/>
        <v>0</v>
      </c>
      <c r="O1352" s="115"/>
      <c r="P1352" s="116">
        <f t="shared" si="236"/>
        <v>0</v>
      </c>
      <c r="Q1352" s="115"/>
      <c r="R1352" s="116">
        <f t="shared" si="237"/>
        <v>0</v>
      </c>
      <c r="S1352" s="117">
        <f t="shared" si="238"/>
        <v>0</v>
      </c>
      <c r="T1352" s="118">
        <f t="shared" si="239"/>
        <v>0</v>
      </c>
      <c r="U1352" s="120"/>
      <c r="V1352" s="88"/>
    </row>
    <row r="1353" spans="1:22" s="113" customFormat="1" ht="30" hidden="1" customHeight="1">
      <c r="A1353" s="128">
        <f>'CONSTRUCTION COST ESTIMATE'!A1353</f>
        <v>0</v>
      </c>
      <c r="B1353" s="246">
        <f>'CONSTRUCTION COST ESTIMATE'!B1353</f>
        <v>690.029</v>
      </c>
      <c r="C1353" s="131" t="str">
        <f>'CONSTRUCTION COST ESTIMATE'!C1353</f>
        <v>CURED IN PLACE PIPE (CIPP) LINER (66 INCH)</v>
      </c>
      <c r="D1353" s="130">
        <f>'CONSTRUCTION COST ESTIMATE'!BA1353</f>
        <v>0</v>
      </c>
      <c r="E1353" s="114">
        <f>'CONSTRUCTION COST ESTIMATE'!BC1353</f>
        <v>0</v>
      </c>
      <c r="F1353" s="129" t="str">
        <f>'CONSTRUCTION COST ESTIMATE'!BB1353</f>
        <v>EA</v>
      </c>
      <c r="G1353" s="115"/>
      <c r="H1353" s="116">
        <f t="shared" si="232"/>
        <v>0</v>
      </c>
      <c r="I1353" s="115"/>
      <c r="J1353" s="116">
        <f t="shared" si="233"/>
        <v>0</v>
      </c>
      <c r="K1353" s="115"/>
      <c r="L1353" s="116">
        <f t="shared" si="234"/>
        <v>0</v>
      </c>
      <c r="M1353" s="115"/>
      <c r="N1353" s="116">
        <f t="shared" si="235"/>
        <v>0</v>
      </c>
      <c r="O1353" s="115"/>
      <c r="P1353" s="116">
        <f t="shared" si="236"/>
        <v>0</v>
      </c>
      <c r="Q1353" s="115"/>
      <c r="R1353" s="116">
        <f t="shared" si="237"/>
        <v>0</v>
      </c>
      <c r="S1353" s="117">
        <f t="shared" si="238"/>
        <v>0</v>
      </c>
      <c r="T1353" s="118">
        <f t="shared" si="239"/>
        <v>0</v>
      </c>
      <c r="U1353" s="120"/>
      <c r="V1353" s="88"/>
    </row>
    <row r="1354" spans="1:22" s="113" customFormat="1" ht="30" hidden="1" customHeight="1">
      <c r="A1354" s="128">
        <f>'CONSTRUCTION COST ESTIMATE'!A1354</f>
        <v>0</v>
      </c>
      <c r="B1354" s="246">
        <f>'CONSTRUCTION COST ESTIMATE'!B1354</f>
        <v>690.03</v>
      </c>
      <c r="C1354" s="131" t="str">
        <f>'CONSTRUCTION COST ESTIMATE'!C1354</f>
        <v>CURED IN PLACE PIPE (CIPP) LINER (72 INCH)</v>
      </c>
      <c r="D1354" s="130">
        <f>'CONSTRUCTION COST ESTIMATE'!BA1354</f>
        <v>0</v>
      </c>
      <c r="E1354" s="114">
        <f>'CONSTRUCTION COST ESTIMATE'!BC1354</f>
        <v>0</v>
      </c>
      <c r="F1354" s="129" t="str">
        <f>'CONSTRUCTION COST ESTIMATE'!BB1354</f>
        <v>LF</v>
      </c>
      <c r="G1354" s="115"/>
      <c r="H1354" s="116">
        <f t="shared" si="232"/>
        <v>0</v>
      </c>
      <c r="I1354" s="115"/>
      <c r="J1354" s="116">
        <f t="shared" si="233"/>
        <v>0</v>
      </c>
      <c r="K1354" s="115"/>
      <c r="L1354" s="116">
        <f t="shared" si="234"/>
        <v>0</v>
      </c>
      <c r="M1354" s="115"/>
      <c r="N1354" s="116">
        <f t="shared" si="235"/>
        <v>0</v>
      </c>
      <c r="O1354" s="115"/>
      <c r="P1354" s="116">
        <f t="shared" si="236"/>
        <v>0</v>
      </c>
      <c r="Q1354" s="115"/>
      <c r="R1354" s="116">
        <f t="shared" si="237"/>
        <v>0</v>
      </c>
      <c r="S1354" s="117">
        <f t="shared" si="238"/>
        <v>0</v>
      </c>
      <c r="T1354" s="118">
        <f t="shared" si="239"/>
        <v>0</v>
      </c>
      <c r="U1354" s="120"/>
      <c r="V1354" s="88"/>
    </row>
    <row r="1355" spans="1:22" s="113" customFormat="1" ht="30" hidden="1" customHeight="1">
      <c r="A1355" s="128">
        <f>'CONSTRUCTION COST ESTIMATE'!A1355</f>
        <v>0</v>
      </c>
      <c r="B1355" s="246">
        <f>'CONSTRUCTION COST ESTIMATE'!B1355</f>
        <v>690.03099999999995</v>
      </c>
      <c r="C1355" s="131" t="str">
        <f>'CONSTRUCTION COST ESTIMATE'!C1355</f>
        <v>CURED IN PLACE PIPE (CIPP) LINER (72 INCH)</v>
      </c>
      <c r="D1355" s="130">
        <f>'CONSTRUCTION COST ESTIMATE'!BA1355</f>
        <v>0</v>
      </c>
      <c r="E1355" s="114">
        <f>'CONSTRUCTION COST ESTIMATE'!BC1355</f>
        <v>0</v>
      </c>
      <c r="F1355" s="129" t="str">
        <f>'CONSTRUCTION COST ESTIMATE'!BB1355</f>
        <v>EA</v>
      </c>
      <c r="G1355" s="115"/>
      <c r="H1355" s="116">
        <f t="shared" si="232"/>
        <v>0</v>
      </c>
      <c r="I1355" s="115"/>
      <c r="J1355" s="116">
        <f t="shared" si="233"/>
        <v>0</v>
      </c>
      <c r="K1355" s="115"/>
      <c r="L1355" s="116">
        <f t="shared" si="234"/>
        <v>0</v>
      </c>
      <c r="M1355" s="115"/>
      <c r="N1355" s="116">
        <f t="shared" si="235"/>
        <v>0</v>
      </c>
      <c r="O1355" s="115"/>
      <c r="P1355" s="116">
        <f t="shared" si="236"/>
        <v>0</v>
      </c>
      <c r="Q1355" s="115"/>
      <c r="R1355" s="116">
        <f t="shared" si="237"/>
        <v>0</v>
      </c>
      <c r="S1355" s="117">
        <f t="shared" si="238"/>
        <v>0</v>
      </c>
      <c r="T1355" s="118">
        <f t="shared" si="239"/>
        <v>0</v>
      </c>
      <c r="U1355" s="120"/>
      <c r="V1355" s="88"/>
    </row>
    <row r="1356" spans="1:22" s="113" customFormat="1" ht="30" hidden="1" customHeight="1">
      <c r="A1356" s="128">
        <f>'CONSTRUCTION COST ESTIMATE'!A1356</f>
        <v>0</v>
      </c>
      <c r="B1356" s="246">
        <f>'CONSTRUCTION COST ESTIMATE'!B1356</f>
        <v>690.03200000000004</v>
      </c>
      <c r="C1356" s="131" t="str">
        <f>'CONSTRUCTION COST ESTIMATE'!C1356</f>
        <v>CURED IN PLACE PIPE (CIPP) LINER (78 INCH)</v>
      </c>
      <c r="D1356" s="130">
        <f>'CONSTRUCTION COST ESTIMATE'!BA1356</f>
        <v>0</v>
      </c>
      <c r="E1356" s="114">
        <f>'CONSTRUCTION COST ESTIMATE'!BC1356</f>
        <v>0</v>
      </c>
      <c r="F1356" s="129" t="str">
        <f>'CONSTRUCTION COST ESTIMATE'!BB1356</f>
        <v>LF</v>
      </c>
      <c r="G1356" s="115"/>
      <c r="H1356" s="116">
        <f t="shared" si="232"/>
        <v>0</v>
      </c>
      <c r="I1356" s="115"/>
      <c r="J1356" s="116">
        <f t="shared" si="233"/>
        <v>0</v>
      </c>
      <c r="K1356" s="115"/>
      <c r="L1356" s="116">
        <f t="shared" si="234"/>
        <v>0</v>
      </c>
      <c r="M1356" s="115"/>
      <c r="N1356" s="116">
        <f t="shared" si="235"/>
        <v>0</v>
      </c>
      <c r="O1356" s="115"/>
      <c r="P1356" s="116">
        <f t="shared" si="236"/>
        <v>0</v>
      </c>
      <c r="Q1356" s="115"/>
      <c r="R1356" s="116">
        <f t="shared" si="237"/>
        <v>0</v>
      </c>
      <c r="S1356" s="117">
        <f t="shared" si="238"/>
        <v>0</v>
      </c>
      <c r="T1356" s="118">
        <f t="shared" si="239"/>
        <v>0</v>
      </c>
      <c r="U1356" s="120"/>
      <c r="V1356" s="88"/>
    </row>
    <row r="1357" spans="1:22" s="113" customFormat="1" ht="30" hidden="1" customHeight="1">
      <c r="A1357" s="128">
        <f>'CONSTRUCTION COST ESTIMATE'!A1357</f>
        <v>0</v>
      </c>
      <c r="B1357" s="246">
        <f>'CONSTRUCTION COST ESTIMATE'!B1357</f>
        <v>690.03300000000002</v>
      </c>
      <c r="C1357" s="131" t="str">
        <f>'CONSTRUCTION COST ESTIMATE'!C1357</f>
        <v>CURED IN PLACE PIPE (CIPP) LINER (78 INCH)</v>
      </c>
      <c r="D1357" s="130">
        <f>'CONSTRUCTION COST ESTIMATE'!BA1357</f>
        <v>0</v>
      </c>
      <c r="E1357" s="114">
        <f>'CONSTRUCTION COST ESTIMATE'!BC1357</f>
        <v>0</v>
      </c>
      <c r="F1357" s="129" t="str">
        <f>'CONSTRUCTION COST ESTIMATE'!BB1357</f>
        <v>EA</v>
      </c>
      <c r="G1357" s="115"/>
      <c r="H1357" s="116">
        <f t="shared" si="232"/>
        <v>0</v>
      </c>
      <c r="I1357" s="115"/>
      <c r="J1357" s="116">
        <f t="shared" si="233"/>
        <v>0</v>
      </c>
      <c r="K1357" s="115"/>
      <c r="L1357" s="116">
        <f t="shared" si="234"/>
        <v>0</v>
      </c>
      <c r="M1357" s="115"/>
      <c r="N1357" s="116">
        <f t="shared" si="235"/>
        <v>0</v>
      </c>
      <c r="O1357" s="115"/>
      <c r="P1357" s="116">
        <f t="shared" si="236"/>
        <v>0</v>
      </c>
      <c r="Q1357" s="115"/>
      <c r="R1357" s="116">
        <f t="shared" si="237"/>
        <v>0</v>
      </c>
      <c r="S1357" s="117">
        <f t="shared" si="238"/>
        <v>0</v>
      </c>
      <c r="T1357" s="118">
        <f t="shared" si="239"/>
        <v>0</v>
      </c>
      <c r="U1357" s="120"/>
      <c r="V1357" s="88"/>
    </row>
    <row r="1358" spans="1:22" s="113" customFormat="1" ht="30" hidden="1" customHeight="1">
      <c r="A1358" s="128">
        <f>'CONSTRUCTION COST ESTIMATE'!A1358</f>
        <v>0</v>
      </c>
      <c r="B1358" s="246">
        <f>'CONSTRUCTION COST ESTIMATE'!B1358</f>
        <v>690.03399999999999</v>
      </c>
      <c r="C1358" s="131" t="str">
        <f>'CONSTRUCTION COST ESTIMATE'!C1358</f>
        <v>CURED IN PLACE PIPE (CIPP) LINER (84 INCH)</v>
      </c>
      <c r="D1358" s="130">
        <f>'CONSTRUCTION COST ESTIMATE'!BA1358</f>
        <v>0</v>
      </c>
      <c r="E1358" s="114">
        <f>'CONSTRUCTION COST ESTIMATE'!BC1358</f>
        <v>0</v>
      </c>
      <c r="F1358" s="129" t="str">
        <f>'CONSTRUCTION COST ESTIMATE'!BB1358</f>
        <v>LF</v>
      </c>
      <c r="G1358" s="115"/>
      <c r="H1358" s="116">
        <f t="shared" si="232"/>
        <v>0</v>
      </c>
      <c r="I1358" s="115"/>
      <c r="J1358" s="116">
        <f t="shared" si="233"/>
        <v>0</v>
      </c>
      <c r="K1358" s="115"/>
      <c r="L1358" s="116">
        <f t="shared" si="234"/>
        <v>0</v>
      </c>
      <c r="M1358" s="115"/>
      <c r="N1358" s="116">
        <f t="shared" si="235"/>
        <v>0</v>
      </c>
      <c r="O1358" s="115"/>
      <c r="P1358" s="116">
        <f t="shared" si="236"/>
        <v>0</v>
      </c>
      <c r="Q1358" s="115"/>
      <c r="R1358" s="116">
        <f t="shared" si="237"/>
        <v>0</v>
      </c>
      <c r="S1358" s="117">
        <f t="shared" si="238"/>
        <v>0</v>
      </c>
      <c r="T1358" s="118">
        <f t="shared" si="239"/>
        <v>0</v>
      </c>
      <c r="U1358" s="120"/>
      <c r="V1358" s="88"/>
    </row>
    <row r="1359" spans="1:22" s="113" customFormat="1" ht="30" hidden="1" customHeight="1">
      <c r="A1359" s="128">
        <f>'CONSTRUCTION COST ESTIMATE'!A1359</f>
        <v>0</v>
      </c>
      <c r="B1359" s="246">
        <f>'CONSTRUCTION COST ESTIMATE'!B1359</f>
        <v>690.03499999999997</v>
      </c>
      <c r="C1359" s="131" t="str">
        <f>'CONSTRUCTION COST ESTIMATE'!C1359</f>
        <v>CURED IN PLACE PIPE (CIPP) LINER (84 INCH)</v>
      </c>
      <c r="D1359" s="130">
        <f>'CONSTRUCTION COST ESTIMATE'!BA1359</f>
        <v>0</v>
      </c>
      <c r="E1359" s="114">
        <f>'CONSTRUCTION COST ESTIMATE'!BC1359</f>
        <v>0</v>
      </c>
      <c r="F1359" s="129" t="str">
        <f>'CONSTRUCTION COST ESTIMATE'!BB1359</f>
        <v>EA</v>
      </c>
      <c r="G1359" s="115"/>
      <c r="H1359" s="116">
        <f t="shared" si="232"/>
        <v>0</v>
      </c>
      <c r="I1359" s="115"/>
      <c r="J1359" s="116">
        <f t="shared" si="233"/>
        <v>0</v>
      </c>
      <c r="K1359" s="115"/>
      <c r="L1359" s="116">
        <f t="shared" si="234"/>
        <v>0</v>
      </c>
      <c r="M1359" s="115"/>
      <c r="N1359" s="116">
        <f t="shared" si="235"/>
        <v>0</v>
      </c>
      <c r="O1359" s="115"/>
      <c r="P1359" s="116">
        <f t="shared" si="236"/>
        <v>0</v>
      </c>
      <c r="Q1359" s="115"/>
      <c r="R1359" s="116">
        <f t="shared" si="237"/>
        <v>0</v>
      </c>
      <c r="S1359" s="117">
        <f t="shared" si="238"/>
        <v>0</v>
      </c>
      <c r="T1359" s="118">
        <f t="shared" si="239"/>
        <v>0</v>
      </c>
      <c r="U1359" s="120"/>
      <c r="V1359" s="88"/>
    </row>
    <row r="1360" spans="1:22" s="113" customFormat="1" ht="30" hidden="1" customHeight="1">
      <c r="A1360" s="128">
        <f>'CONSTRUCTION COST ESTIMATE'!A1360</f>
        <v>0</v>
      </c>
      <c r="B1360" s="246">
        <f>'CONSTRUCTION COST ESTIMATE'!B1360</f>
        <v>690.03599999999994</v>
      </c>
      <c r="C1360" s="131" t="str">
        <f>'CONSTRUCTION COST ESTIMATE'!C1360</f>
        <v>CURED IN PLACE PIPE (CIPP) LINER (90 INCH)</v>
      </c>
      <c r="D1360" s="130">
        <f>'CONSTRUCTION COST ESTIMATE'!BA1360</f>
        <v>0</v>
      </c>
      <c r="E1360" s="114">
        <f>'CONSTRUCTION COST ESTIMATE'!BC1360</f>
        <v>0</v>
      </c>
      <c r="F1360" s="129" t="str">
        <f>'CONSTRUCTION COST ESTIMATE'!BB1360</f>
        <v>LF</v>
      </c>
      <c r="G1360" s="115"/>
      <c r="H1360" s="116">
        <f t="shared" si="232"/>
        <v>0</v>
      </c>
      <c r="I1360" s="115"/>
      <c r="J1360" s="116">
        <f t="shared" si="233"/>
        <v>0</v>
      </c>
      <c r="K1360" s="115"/>
      <c r="L1360" s="116">
        <f t="shared" si="234"/>
        <v>0</v>
      </c>
      <c r="M1360" s="115"/>
      <c r="N1360" s="116">
        <f t="shared" si="235"/>
        <v>0</v>
      </c>
      <c r="O1360" s="115"/>
      <c r="P1360" s="116">
        <f t="shared" si="236"/>
        <v>0</v>
      </c>
      <c r="Q1360" s="115"/>
      <c r="R1360" s="116">
        <f t="shared" si="237"/>
        <v>0</v>
      </c>
      <c r="S1360" s="117">
        <f t="shared" si="238"/>
        <v>0</v>
      </c>
      <c r="T1360" s="118">
        <f t="shared" si="239"/>
        <v>0</v>
      </c>
      <c r="U1360" s="120"/>
      <c r="V1360" s="88"/>
    </row>
    <row r="1361" spans="1:22" s="113" customFormat="1" ht="30" hidden="1" customHeight="1">
      <c r="A1361" s="128">
        <f>'CONSTRUCTION COST ESTIMATE'!A1361</f>
        <v>0</v>
      </c>
      <c r="B1361" s="246">
        <f>'CONSTRUCTION COST ESTIMATE'!B1361</f>
        <v>690.03700000000003</v>
      </c>
      <c r="C1361" s="131" t="str">
        <f>'CONSTRUCTION COST ESTIMATE'!C1361</f>
        <v>CURED IN PLACE PIPE (CIPP) LINER (90 INCH)</v>
      </c>
      <c r="D1361" s="130">
        <f>'CONSTRUCTION COST ESTIMATE'!BA1361</f>
        <v>0</v>
      </c>
      <c r="E1361" s="114">
        <f>'CONSTRUCTION COST ESTIMATE'!BC1361</f>
        <v>0</v>
      </c>
      <c r="F1361" s="129" t="str">
        <f>'CONSTRUCTION COST ESTIMATE'!BB1361</f>
        <v>EA</v>
      </c>
      <c r="G1361" s="115"/>
      <c r="H1361" s="116">
        <f t="shared" si="232"/>
        <v>0</v>
      </c>
      <c r="I1361" s="115"/>
      <c r="J1361" s="116">
        <f t="shared" si="233"/>
        <v>0</v>
      </c>
      <c r="K1361" s="115"/>
      <c r="L1361" s="116">
        <f t="shared" si="234"/>
        <v>0</v>
      </c>
      <c r="M1361" s="115"/>
      <c r="N1361" s="116">
        <f t="shared" si="235"/>
        <v>0</v>
      </c>
      <c r="O1361" s="115"/>
      <c r="P1361" s="116">
        <f t="shared" si="236"/>
        <v>0</v>
      </c>
      <c r="Q1361" s="115"/>
      <c r="R1361" s="116">
        <f t="shared" si="237"/>
        <v>0</v>
      </c>
      <c r="S1361" s="117">
        <f t="shared" si="238"/>
        <v>0</v>
      </c>
      <c r="T1361" s="118">
        <f t="shared" si="239"/>
        <v>0</v>
      </c>
      <c r="U1361" s="120"/>
      <c r="V1361" s="88"/>
    </row>
    <row r="1362" spans="1:22" s="113" customFormat="1" ht="30" hidden="1" customHeight="1">
      <c r="A1362" s="128">
        <f>'CONSTRUCTION COST ESTIMATE'!A1362</f>
        <v>0</v>
      </c>
      <c r="B1362" s="246">
        <f>'CONSTRUCTION COST ESTIMATE'!B1362</f>
        <v>690.03800000000001</v>
      </c>
      <c r="C1362" s="131" t="str">
        <f>'CONSTRUCTION COST ESTIMATE'!C1362</f>
        <v>CURED IN PLACE PIPE (CIPP) LINER (96 INCH)</v>
      </c>
      <c r="D1362" s="130">
        <f>'CONSTRUCTION COST ESTIMATE'!BA1362</f>
        <v>0</v>
      </c>
      <c r="E1362" s="114">
        <f>'CONSTRUCTION COST ESTIMATE'!BC1362</f>
        <v>0</v>
      </c>
      <c r="F1362" s="129" t="str">
        <f>'CONSTRUCTION COST ESTIMATE'!BB1362</f>
        <v>LF</v>
      </c>
      <c r="G1362" s="115"/>
      <c r="H1362" s="116">
        <f t="shared" si="232"/>
        <v>0</v>
      </c>
      <c r="I1362" s="115"/>
      <c r="J1362" s="116">
        <f t="shared" si="233"/>
        <v>0</v>
      </c>
      <c r="K1362" s="115"/>
      <c r="L1362" s="116">
        <f t="shared" si="234"/>
        <v>0</v>
      </c>
      <c r="M1362" s="115"/>
      <c r="N1362" s="116">
        <f t="shared" si="235"/>
        <v>0</v>
      </c>
      <c r="O1362" s="115"/>
      <c r="P1362" s="116">
        <f t="shared" si="236"/>
        <v>0</v>
      </c>
      <c r="Q1362" s="115"/>
      <c r="R1362" s="116">
        <f t="shared" si="237"/>
        <v>0</v>
      </c>
      <c r="S1362" s="117">
        <f t="shared" si="238"/>
        <v>0</v>
      </c>
      <c r="T1362" s="118">
        <f t="shared" si="239"/>
        <v>0</v>
      </c>
      <c r="U1362" s="120"/>
      <c r="V1362" s="88"/>
    </row>
    <row r="1363" spans="1:22" s="113" customFormat="1" ht="30" hidden="1" customHeight="1">
      <c r="A1363" s="128">
        <f>'CONSTRUCTION COST ESTIMATE'!A1363</f>
        <v>0</v>
      </c>
      <c r="B1363" s="246">
        <f>'CONSTRUCTION COST ESTIMATE'!B1363</f>
        <v>690.03899999999999</v>
      </c>
      <c r="C1363" s="131" t="str">
        <f>'CONSTRUCTION COST ESTIMATE'!C1363</f>
        <v>CURED IN PLACE PIPE (CIPP) LINER (96 INCH)</v>
      </c>
      <c r="D1363" s="130">
        <f>'CONSTRUCTION COST ESTIMATE'!BA1363</f>
        <v>0</v>
      </c>
      <c r="E1363" s="114">
        <f>'CONSTRUCTION COST ESTIMATE'!BC1363</f>
        <v>0</v>
      </c>
      <c r="F1363" s="129" t="str">
        <f>'CONSTRUCTION COST ESTIMATE'!BB1363</f>
        <v>EA</v>
      </c>
      <c r="G1363" s="115"/>
      <c r="H1363" s="116">
        <f t="shared" si="232"/>
        <v>0</v>
      </c>
      <c r="I1363" s="115"/>
      <c r="J1363" s="116">
        <f t="shared" si="233"/>
        <v>0</v>
      </c>
      <c r="K1363" s="115"/>
      <c r="L1363" s="116">
        <f t="shared" si="234"/>
        <v>0</v>
      </c>
      <c r="M1363" s="115"/>
      <c r="N1363" s="116">
        <f t="shared" si="235"/>
        <v>0</v>
      </c>
      <c r="O1363" s="115"/>
      <c r="P1363" s="116">
        <f t="shared" si="236"/>
        <v>0</v>
      </c>
      <c r="Q1363" s="115"/>
      <c r="R1363" s="116">
        <f t="shared" si="237"/>
        <v>0</v>
      </c>
      <c r="S1363" s="117">
        <f t="shared" si="238"/>
        <v>0</v>
      </c>
      <c r="T1363" s="118">
        <f t="shared" si="239"/>
        <v>0</v>
      </c>
      <c r="U1363" s="120"/>
      <c r="V1363" s="88"/>
    </row>
    <row r="1364" spans="1:22" s="113" customFormat="1" ht="30" hidden="1" customHeight="1">
      <c r="A1364" s="128">
        <f>'CONSTRUCTION COST ESTIMATE'!A1364</f>
        <v>0</v>
      </c>
      <c r="B1364" s="246">
        <f>'CONSTRUCTION COST ESTIMATE'!B1364</f>
        <v>690.04</v>
      </c>
      <c r="C1364" s="131" t="str">
        <f>'CONSTRUCTION COST ESTIMATE'!C1364</f>
        <v>CURED IN PLACE SECTIONAL PIPE LINER (12 INCH)</v>
      </c>
      <c r="D1364" s="130">
        <f>'CONSTRUCTION COST ESTIMATE'!BA1364</f>
        <v>0</v>
      </c>
      <c r="E1364" s="114">
        <f>'CONSTRUCTION COST ESTIMATE'!BC1364</f>
        <v>0</v>
      </c>
      <c r="F1364" s="129" t="str">
        <f>'CONSTRUCTION COST ESTIMATE'!BB1364</f>
        <v>LF</v>
      </c>
      <c r="G1364" s="115"/>
      <c r="H1364" s="116">
        <f t="shared" si="232"/>
        <v>0</v>
      </c>
      <c r="I1364" s="115"/>
      <c r="J1364" s="116">
        <f t="shared" si="233"/>
        <v>0</v>
      </c>
      <c r="K1364" s="115"/>
      <c r="L1364" s="116">
        <f t="shared" si="234"/>
        <v>0</v>
      </c>
      <c r="M1364" s="115"/>
      <c r="N1364" s="116">
        <f t="shared" si="235"/>
        <v>0</v>
      </c>
      <c r="O1364" s="115"/>
      <c r="P1364" s="116">
        <f t="shared" si="236"/>
        <v>0</v>
      </c>
      <c r="Q1364" s="115"/>
      <c r="R1364" s="116">
        <f t="shared" si="237"/>
        <v>0</v>
      </c>
      <c r="S1364" s="117">
        <f t="shared" si="238"/>
        <v>0</v>
      </c>
      <c r="T1364" s="118">
        <f t="shared" si="239"/>
        <v>0</v>
      </c>
      <c r="U1364" s="120"/>
      <c r="V1364" s="88"/>
    </row>
    <row r="1365" spans="1:22" s="113" customFormat="1" ht="30" hidden="1" customHeight="1">
      <c r="A1365" s="128">
        <f>'CONSTRUCTION COST ESTIMATE'!A1365</f>
        <v>0</v>
      </c>
      <c r="B1365" s="246">
        <f>'CONSTRUCTION COST ESTIMATE'!B1365</f>
        <v>690.04100000000005</v>
      </c>
      <c r="C1365" s="131" t="str">
        <f>'CONSTRUCTION COST ESTIMATE'!C1365</f>
        <v>CURED IN PLACE SECTIONAL PIPE LINER (12 INCH)</v>
      </c>
      <c r="D1365" s="130">
        <f>'CONSTRUCTION COST ESTIMATE'!BA1365</f>
        <v>0</v>
      </c>
      <c r="E1365" s="114">
        <f>'CONSTRUCTION COST ESTIMATE'!BC1365</f>
        <v>0</v>
      </c>
      <c r="F1365" s="129" t="str">
        <f>'CONSTRUCTION COST ESTIMATE'!BB1365</f>
        <v>EA</v>
      </c>
      <c r="G1365" s="115"/>
      <c r="H1365" s="116">
        <f t="shared" si="232"/>
        <v>0</v>
      </c>
      <c r="I1365" s="115"/>
      <c r="J1365" s="116">
        <f t="shared" si="233"/>
        <v>0</v>
      </c>
      <c r="K1365" s="115"/>
      <c r="L1365" s="116">
        <f t="shared" si="234"/>
        <v>0</v>
      </c>
      <c r="M1365" s="115"/>
      <c r="N1365" s="116">
        <f t="shared" si="235"/>
        <v>0</v>
      </c>
      <c r="O1365" s="115"/>
      <c r="P1365" s="116">
        <f t="shared" si="236"/>
        <v>0</v>
      </c>
      <c r="Q1365" s="115"/>
      <c r="R1365" s="116">
        <f t="shared" si="237"/>
        <v>0</v>
      </c>
      <c r="S1365" s="117">
        <f t="shared" si="238"/>
        <v>0</v>
      </c>
      <c r="T1365" s="118">
        <f t="shared" si="239"/>
        <v>0</v>
      </c>
      <c r="U1365" s="120"/>
      <c r="V1365" s="88"/>
    </row>
    <row r="1366" spans="1:22" s="113" customFormat="1" ht="30" hidden="1" customHeight="1">
      <c r="A1366" s="128">
        <f>'CONSTRUCTION COST ESTIMATE'!A1366</f>
        <v>0</v>
      </c>
      <c r="B1366" s="246">
        <f>'CONSTRUCTION COST ESTIMATE'!B1366</f>
        <v>690.04200000000003</v>
      </c>
      <c r="C1366" s="131" t="str">
        <f>'CONSTRUCTION COST ESTIMATE'!C1366</f>
        <v>CURED IN PLACE SECTIONAL PIPE LINER (15 INCH)</v>
      </c>
      <c r="D1366" s="130">
        <f>'CONSTRUCTION COST ESTIMATE'!BA1366</f>
        <v>0</v>
      </c>
      <c r="E1366" s="114">
        <f>'CONSTRUCTION COST ESTIMATE'!BC1366</f>
        <v>0</v>
      </c>
      <c r="F1366" s="129" t="str">
        <f>'CONSTRUCTION COST ESTIMATE'!BB1366</f>
        <v>LF</v>
      </c>
      <c r="G1366" s="115"/>
      <c r="H1366" s="116">
        <f t="shared" si="232"/>
        <v>0</v>
      </c>
      <c r="I1366" s="115"/>
      <c r="J1366" s="116">
        <f t="shared" si="233"/>
        <v>0</v>
      </c>
      <c r="K1366" s="115"/>
      <c r="L1366" s="116">
        <f t="shared" si="234"/>
        <v>0</v>
      </c>
      <c r="M1366" s="115"/>
      <c r="N1366" s="116">
        <f t="shared" si="235"/>
        <v>0</v>
      </c>
      <c r="O1366" s="115"/>
      <c r="P1366" s="116">
        <f t="shared" si="236"/>
        <v>0</v>
      </c>
      <c r="Q1366" s="115"/>
      <c r="R1366" s="116">
        <f t="shared" si="237"/>
        <v>0</v>
      </c>
      <c r="S1366" s="117">
        <f t="shared" si="238"/>
        <v>0</v>
      </c>
      <c r="T1366" s="118">
        <f t="shared" si="239"/>
        <v>0</v>
      </c>
      <c r="U1366" s="120"/>
      <c r="V1366" s="88"/>
    </row>
    <row r="1367" spans="1:22" s="113" customFormat="1" ht="30" hidden="1" customHeight="1">
      <c r="A1367" s="128">
        <f>'CONSTRUCTION COST ESTIMATE'!A1367</f>
        <v>0</v>
      </c>
      <c r="B1367" s="246">
        <f>'CONSTRUCTION COST ESTIMATE'!B1367</f>
        <v>690.04300000000001</v>
      </c>
      <c r="C1367" s="131" t="str">
        <f>'CONSTRUCTION COST ESTIMATE'!C1367</f>
        <v>CURED IN PLACE SECTIONAL PIPE LINER (15 INCH)</v>
      </c>
      <c r="D1367" s="130">
        <f>'CONSTRUCTION COST ESTIMATE'!BA1367</f>
        <v>0</v>
      </c>
      <c r="E1367" s="114">
        <f>'CONSTRUCTION COST ESTIMATE'!BC1367</f>
        <v>0</v>
      </c>
      <c r="F1367" s="129" t="str">
        <f>'CONSTRUCTION COST ESTIMATE'!BB1367</f>
        <v>EA</v>
      </c>
      <c r="G1367" s="115"/>
      <c r="H1367" s="116">
        <f t="shared" si="232"/>
        <v>0</v>
      </c>
      <c r="I1367" s="115"/>
      <c r="J1367" s="116">
        <f t="shared" si="233"/>
        <v>0</v>
      </c>
      <c r="K1367" s="115"/>
      <c r="L1367" s="116">
        <f t="shared" si="234"/>
        <v>0</v>
      </c>
      <c r="M1367" s="115"/>
      <c r="N1367" s="116">
        <f t="shared" si="235"/>
        <v>0</v>
      </c>
      <c r="O1367" s="115"/>
      <c r="P1367" s="116">
        <f t="shared" si="236"/>
        <v>0</v>
      </c>
      <c r="Q1367" s="115"/>
      <c r="R1367" s="116">
        <f t="shared" si="237"/>
        <v>0</v>
      </c>
      <c r="S1367" s="117">
        <f t="shared" si="238"/>
        <v>0</v>
      </c>
      <c r="T1367" s="118">
        <f t="shared" si="239"/>
        <v>0</v>
      </c>
      <c r="U1367" s="120"/>
      <c r="V1367" s="88"/>
    </row>
    <row r="1368" spans="1:22" s="113" customFormat="1" ht="30" hidden="1" customHeight="1">
      <c r="A1368" s="128">
        <f>'CONSTRUCTION COST ESTIMATE'!A1368</f>
        <v>0</v>
      </c>
      <c r="B1368" s="246">
        <f>'CONSTRUCTION COST ESTIMATE'!B1368</f>
        <v>690.04399999999998</v>
      </c>
      <c r="C1368" s="131" t="str">
        <f>'CONSTRUCTION COST ESTIMATE'!C1368</f>
        <v>CURED IN PLACE SECTIONAL PIPE LINER (18 INCH)</v>
      </c>
      <c r="D1368" s="130">
        <f>'CONSTRUCTION COST ESTIMATE'!BA1368</f>
        <v>0</v>
      </c>
      <c r="E1368" s="114">
        <f>'CONSTRUCTION COST ESTIMATE'!BC1368</f>
        <v>0</v>
      </c>
      <c r="F1368" s="129" t="str">
        <f>'CONSTRUCTION COST ESTIMATE'!BB1368</f>
        <v>LF</v>
      </c>
      <c r="G1368" s="115"/>
      <c r="H1368" s="116">
        <f t="shared" si="232"/>
        <v>0</v>
      </c>
      <c r="I1368" s="115"/>
      <c r="J1368" s="116">
        <f t="shared" si="233"/>
        <v>0</v>
      </c>
      <c r="K1368" s="115"/>
      <c r="L1368" s="116">
        <f t="shared" si="234"/>
        <v>0</v>
      </c>
      <c r="M1368" s="115"/>
      <c r="N1368" s="116">
        <f t="shared" si="235"/>
        <v>0</v>
      </c>
      <c r="O1368" s="115"/>
      <c r="P1368" s="116">
        <f t="shared" si="236"/>
        <v>0</v>
      </c>
      <c r="Q1368" s="115"/>
      <c r="R1368" s="116">
        <f t="shared" si="237"/>
        <v>0</v>
      </c>
      <c r="S1368" s="117">
        <f t="shared" si="238"/>
        <v>0</v>
      </c>
      <c r="T1368" s="118">
        <f t="shared" si="239"/>
        <v>0</v>
      </c>
      <c r="U1368" s="120"/>
      <c r="V1368" s="88"/>
    </row>
    <row r="1369" spans="1:22" s="113" customFormat="1" ht="30" hidden="1" customHeight="1">
      <c r="A1369" s="128">
        <f>'CONSTRUCTION COST ESTIMATE'!A1369</f>
        <v>0</v>
      </c>
      <c r="B1369" s="246">
        <f>'CONSTRUCTION COST ESTIMATE'!B1369</f>
        <v>690.04499999999996</v>
      </c>
      <c r="C1369" s="131" t="str">
        <f>'CONSTRUCTION COST ESTIMATE'!C1369</f>
        <v>CURED IN PLACE SECTIONAL PIPE LINER (18 INCH)</v>
      </c>
      <c r="D1369" s="130">
        <f>'CONSTRUCTION COST ESTIMATE'!BA1369</f>
        <v>0</v>
      </c>
      <c r="E1369" s="114">
        <f>'CONSTRUCTION COST ESTIMATE'!BC1369</f>
        <v>0</v>
      </c>
      <c r="F1369" s="129" t="str">
        <f>'CONSTRUCTION COST ESTIMATE'!BB1369</f>
        <v>EA</v>
      </c>
      <c r="G1369" s="115"/>
      <c r="H1369" s="116">
        <f t="shared" si="232"/>
        <v>0</v>
      </c>
      <c r="I1369" s="115"/>
      <c r="J1369" s="116">
        <f t="shared" si="233"/>
        <v>0</v>
      </c>
      <c r="K1369" s="115"/>
      <c r="L1369" s="116">
        <f t="shared" si="234"/>
        <v>0</v>
      </c>
      <c r="M1369" s="115"/>
      <c r="N1369" s="116">
        <f t="shared" si="235"/>
        <v>0</v>
      </c>
      <c r="O1369" s="115"/>
      <c r="P1369" s="116">
        <f t="shared" si="236"/>
        <v>0</v>
      </c>
      <c r="Q1369" s="115"/>
      <c r="R1369" s="116">
        <f t="shared" si="237"/>
        <v>0</v>
      </c>
      <c r="S1369" s="117">
        <f t="shared" si="238"/>
        <v>0</v>
      </c>
      <c r="T1369" s="118">
        <f t="shared" si="239"/>
        <v>0</v>
      </c>
      <c r="U1369" s="120"/>
      <c r="V1369" s="88"/>
    </row>
    <row r="1370" spans="1:22" s="113" customFormat="1" ht="30" hidden="1" customHeight="1">
      <c r="A1370" s="128">
        <f>'CONSTRUCTION COST ESTIMATE'!A1370</f>
        <v>0</v>
      </c>
      <c r="B1370" s="246">
        <f>'CONSTRUCTION COST ESTIMATE'!B1370</f>
        <v>690.04600000000005</v>
      </c>
      <c r="C1370" s="131" t="str">
        <f>'CONSTRUCTION COST ESTIMATE'!C1370</f>
        <v>CURED IN PLACE SECTIONAL PIPE LINER (21 INCH)</v>
      </c>
      <c r="D1370" s="130">
        <f>'CONSTRUCTION COST ESTIMATE'!BA1370</f>
        <v>0</v>
      </c>
      <c r="E1370" s="114">
        <f>'CONSTRUCTION COST ESTIMATE'!BC1370</f>
        <v>0</v>
      </c>
      <c r="F1370" s="129" t="str">
        <f>'CONSTRUCTION COST ESTIMATE'!BB1370</f>
        <v>LF</v>
      </c>
      <c r="G1370" s="115"/>
      <c r="H1370" s="116">
        <f t="shared" si="232"/>
        <v>0</v>
      </c>
      <c r="I1370" s="115"/>
      <c r="J1370" s="116">
        <f t="shared" si="233"/>
        <v>0</v>
      </c>
      <c r="K1370" s="115"/>
      <c r="L1370" s="116">
        <f t="shared" si="234"/>
        <v>0</v>
      </c>
      <c r="M1370" s="115"/>
      <c r="N1370" s="116">
        <f t="shared" si="235"/>
        <v>0</v>
      </c>
      <c r="O1370" s="115"/>
      <c r="P1370" s="116">
        <f t="shared" si="236"/>
        <v>0</v>
      </c>
      <c r="Q1370" s="115"/>
      <c r="R1370" s="116">
        <f t="shared" si="237"/>
        <v>0</v>
      </c>
      <c r="S1370" s="117">
        <f t="shared" si="238"/>
        <v>0</v>
      </c>
      <c r="T1370" s="118">
        <f t="shared" si="239"/>
        <v>0</v>
      </c>
      <c r="U1370" s="120"/>
      <c r="V1370" s="88"/>
    </row>
    <row r="1371" spans="1:22" s="113" customFormat="1" ht="30" hidden="1" customHeight="1">
      <c r="A1371" s="128">
        <f>'CONSTRUCTION COST ESTIMATE'!A1371</f>
        <v>0</v>
      </c>
      <c r="B1371" s="246">
        <f>'CONSTRUCTION COST ESTIMATE'!B1371</f>
        <v>690.04700000000003</v>
      </c>
      <c r="C1371" s="131" t="str">
        <f>'CONSTRUCTION COST ESTIMATE'!C1371</f>
        <v>CURED IN PLACE SECTIONAL PIPE LINER (21 INCH)</v>
      </c>
      <c r="D1371" s="130">
        <f>'CONSTRUCTION COST ESTIMATE'!BA1371</f>
        <v>0</v>
      </c>
      <c r="E1371" s="114">
        <f>'CONSTRUCTION COST ESTIMATE'!BC1371</f>
        <v>0</v>
      </c>
      <c r="F1371" s="129" t="str">
        <f>'CONSTRUCTION COST ESTIMATE'!BB1371</f>
        <v>EA</v>
      </c>
      <c r="G1371" s="115"/>
      <c r="H1371" s="116">
        <f t="shared" si="232"/>
        <v>0</v>
      </c>
      <c r="I1371" s="115"/>
      <c r="J1371" s="116">
        <f t="shared" si="233"/>
        <v>0</v>
      </c>
      <c r="K1371" s="115"/>
      <c r="L1371" s="116">
        <f t="shared" si="234"/>
        <v>0</v>
      </c>
      <c r="M1371" s="115"/>
      <c r="N1371" s="116">
        <f t="shared" si="235"/>
        <v>0</v>
      </c>
      <c r="O1371" s="115"/>
      <c r="P1371" s="116">
        <f t="shared" si="236"/>
        <v>0</v>
      </c>
      <c r="Q1371" s="115"/>
      <c r="R1371" s="116">
        <f t="shared" si="237"/>
        <v>0</v>
      </c>
      <c r="S1371" s="117">
        <f t="shared" si="238"/>
        <v>0</v>
      </c>
      <c r="T1371" s="118">
        <f t="shared" si="239"/>
        <v>0</v>
      </c>
      <c r="U1371" s="120"/>
      <c r="V1371" s="88"/>
    </row>
    <row r="1372" spans="1:22" s="113" customFormat="1" ht="30" hidden="1" customHeight="1">
      <c r="A1372" s="128">
        <f>'CONSTRUCTION COST ESTIMATE'!A1372</f>
        <v>0</v>
      </c>
      <c r="B1372" s="246">
        <f>'CONSTRUCTION COST ESTIMATE'!B1372</f>
        <v>690.048</v>
      </c>
      <c r="C1372" s="131" t="str">
        <f>'CONSTRUCTION COST ESTIMATE'!C1372</f>
        <v>CURED IN PLACE SECTIONAL PIPE LINER (24 INCH)</v>
      </c>
      <c r="D1372" s="130">
        <f>'CONSTRUCTION COST ESTIMATE'!BA1372</f>
        <v>0</v>
      </c>
      <c r="E1372" s="114">
        <f>'CONSTRUCTION COST ESTIMATE'!BC1372</f>
        <v>0</v>
      </c>
      <c r="F1372" s="129" t="str">
        <f>'CONSTRUCTION COST ESTIMATE'!BB1372</f>
        <v>LF</v>
      </c>
      <c r="G1372" s="115"/>
      <c r="H1372" s="116">
        <f t="shared" si="232"/>
        <v>0</v>
      </c>
      <c r="I1372" s="115"/>
      <c r="J1372" s="116">
        <f t="shared" si="233"/>
        <v>0</v>
      </c>
      <c r="K1372" s="115"/>
      <c r="L1372" s="116">
        <f t="shared" si="234"/>
        <v>0</v>
      </c>
      <c r="M1372" s="115"/>
      <c r="N1372" s="116">
        <f t="shared" si="235"/>
        <v>0</v>
      </c>
      <c r="O1372" s="115"/>
      <c r="P1372" s="116">
        <f t="shared" si="236"/>
        <v>0</v>
      </c>
      <c r="Q1372" s="115"/>
      <c r="R1372" s="116">
        <f t="shared" si="237"/>
        <v>0</v>
      </c>
      <c r="S1372" s="117">
        <f t="shared" si="238"/>
        <v>0</v>
      </c>
      <c r="T1372" s="118">
        <f t="shared" si="239"/>
        <v>0</v>
      </c>
      <c r="U1372" s="120"/>
      <c r="V1372" s="88"/>
    </row>
    <row r="1373" spans="1:22" s="113" customFormat="1" ht="30" hidden="1" customHeight="1">
      <c r="A1373" s="128">
        <f>'CONSTRUCTION COST ESTIMATE'!A1373</f>
        <v>0</v>
      </c>
      <c r="B1373" s="246">
        <f>'CONSTRUCTION COST ESTIMATE'!B1373</f>
        <v>690.04899999999998</v>
      </c>
      <c r="C1373" s="131" t="str">
        <f>'CONSTRUCTION COST ESTIMATE'!C1373</f>
        <v>CURED IN PLACE SECTIONAL PIPE LINER (24 INCH)</v>
      </c>
      <c r="D1373" s="130">
        <f>'CONSTRUCTION COST ESTIMATE'!BA1373</f>
        <v>0</v>
      </c>
      <c r="E1373" s="114">
        <f>'CONSTRUCTION COST ESTIMATE'!BC1373</f>
        <v>0</v>
      </c>
      <c r="F1373" s="129" t="str">
        <f>'CONSTRUCTION COST ESTIMATE'!BB1373</f>
        <v>EA</v>
      </c>
      <c r="G1373" s="115"/>
      <c r="H1373" s="116">
        <f t="shared" si="232"/>
        <v>0</v>
      </c>
      <c r="I1373" s="115"/>
      <c r="J1373" s="116">
        <f t="shared" si="233"/>
        <v>0</v>
      </c>
      <c r="K1373" s="115"/>
      <c r="L1373" s="116">
        <f t="shared" si="234"/>
        <v>0</v>
      </c>
      <c r="M1373" s="115"/>
      <c r="N1373" s="116">
        <f t="shared" si="235"/>
        <v>0</v>
      </c>
      <c r="O1373" s="115"/>
      <c r="P1373" s="116">
        <f t="shared" si="236"/>
        <v>0</v>
      </c>
      <c r="Q1373" s="115"/>
      <c r="R1373" s="116">
        <f t="shared" si="237"/>
        <v>0</v>
      </c>
      <c r="S1373" s="117">
        <f t="shared" si="238"/>
        <v>0</v>
      </c>
      <c r="T1373" s="118">
        <f t="shared" si="239"/>
        <v>0</v>
      </c>
      <c r="U1373" s="120"/>
      <c r="V1373" s="88"/>
    </row>
    <row r="1374" spans="1:22" s="113" customFormat="1" ht="30" hidden="1" customHeight="1">
      <c r="A1374" s="128">
        <f>'CONSTRUCTION COST ESTIMATE'!A1374</f>
        <v>0</v>
      </c>
      <c r="B1374" s="246">
        <f>'CONSTRUCTION COST ESTIMATE'!B1374</f>
        <v>690.05</v>
      </c>
      <c r="C1374" s="131" t="str">
        <f>'CONSTRUCTION COST ESTIMATE'!C1374</f>
        <v>CURED IN PLACE SECTIONAL PIPE LINER (27 INCH)</v>
      </c>
      <c r="D1374" s="130">
        <f>'CONSTRUCTION COST ESTIMATE'!BA1374</f>
        <v>0</v>
      </c>
      <c r="E1374" s="114">
        <f>'CONSTRUCTION COST ESTIMATE'!BC1374</f>
        <v>0</v>
      </c>
      <c r="F1374" s="129" t="str">
        <f>'CONSTRUCTION COST ESTIMATE'!BB1374</f>
        <v>LF</v>
      </c>
      <c r="G1374" s="115"/>
      <c r="H1374" s="116">
        <f t="shared" si="232"/>
        <v>0</v>
      </c>
      <c r="I1374" s="115"/>
      <c r="J1374" s="116">
        <f t="shared" si="233"/>
        <v>0</v>
      </c>
      <c r="K1374" s="115"/>
      <c r="L1374" s="116">
        <f t="shared" si="234"/>
        <v>0</v>
      </c>
      <c r="M1374" s="115"/>
      <c r="N1374" s="116">
        <f t="shared" si="235"/>
        <v>0</v>
      </c>
      <c r="O1374" s="115"/>
      <c r="P1374" s="116">
        <f t="shared" si="236"/>
        <v>0</v>
      </c>
      <c r="Q1374" s="115"/>
      <c r="R1374" s="116">
        <f t="shared" si="237"/>
        <v>0</v>
      </c>
      <c r="S1374" s="117">
        <f t="shared" si="238"/>
        <v>0</v>
      </c>
      <c r="T1374" s="118">
        <f t="shared" si="239"/>
        <v>0</v>
      </c>
      <c r="U1374" s="120"/>
      <c r="V1374" s="88"/>
    </row>
    <row r="1375" spans="1:22" s="113" customFormat="1" ht="30" hidden="1" customHeight="1">
      <c r="A1375" s="128">
        <f>'CONSTRUCTION COST ESTIMATE'!A1375</f>
        <v>0</v>
      </c>
      <c r="B1375" s="246">
        <f>'CONSTRUCTION COST ESTIMATE'!B1375</f>
        <v>690.05100000000004</v>
      </c>
      <c r="C1375" s="131" t="str">
        <f>'CONSTRUCTION COST ESTIMATE'!C1375</f>
        <v>CURED IN PLACE SECTIONAL PIPE LINER (27 INCH)</v>
      </c>
      <c r="D1375" s="130">
        <f>'CONSTRUCTION COST ESTIMATE'!BA1375</f>
        <v>0</v>
      </c>
      <c r="E1375" s="114">
        <f>'CONSTRUCTION COST ESTIMATE'!BC1375</f>
        <v>0</v>
      </c>
      <c r="F1375" s="129" t="str">
        <f>'CONSTRUCTION COST ESTIMATE'!BB1375</f>
        <v>EA</v>
      </c>
      <c r="G1375" s="115"/>
      <c r="H1375" s="116">
        <f t="shared" si="232"/>
        <v>0</v>
      </c>
      <c r="I1375" s="115"/>
      <c r="J1375" s="116">
        <f t="shared" si="233"/>
        <v>0</v>
      </c>
      <c r="K1375" s="115"/>
      <c r="L1375" s="116">
        <f t="shared" si="234"/>
        <v>0</v>
      </c>
      <c r="M1375" s="115"/>
      <c r="N1375" s="116">
        <f t="shared" si="235"/>
        <v>0</v>
      </c>
      <c r="O1375" s="115"/>
      <c r="P1375" s="116">
        <f t="shared" si="236"/>
        <v>0</v>
      </c>
      <c r="Q1375" s="115"/>
      <c r="R1375" s="116">
        <f t="shared" si="237"/>
        <v>0</v>
      </c>
      <c r="S1375" s="117">
        <f t="shared" si="238"/>
        <v>0</v>
      </c>
      <c r="T1375" s="118">
        <f t="shared" si="239"/>
        <v>0</v>
      </c>
      <c r="U1375" s="120"/>
      <c r="V1375" s="88"/>
    </row>
    <row r="1376" spans="1:22" s="113" customFormat="1" ht="30" hidden="1" customHeight="1">
      <c r="A1376" s="128">
        <f>'CONSTRUCTION COST ESTIMATE'!A1376</f>
        <v>0</v>
      </c>
      <c r="B1376" s="246">
        <f>'CONSTRUCTION COST ESTIMATE'!B1376</f>
        <v>690.05200000000002</v>
      </c>
      <c r="C1376" s="131" t="str">
        <f>'CONSTRUCTION COST ESTIMATE'!C1376</f>
        <v>CURED IN PLACE SECTIONAL PIPE LINER (30 INCH)</v>
      </c>
      <c r="D1376" s="130">
        <f>'CONSTRUCTION COST ESTIMATE'!BA1376</f>
        <v>0</v>
      </c>
      <c r="E1376" s="114">
        <f>'CONSTRUCTION COST ESTIMATE'!BC1376</f>
        <v>0</v>
      </c>
      <c r="F1376" s="129" t="str">
        <f>'CONSTRUCTION COST ESTIMATE'!BB1376</f>
        <v>LF</v>
      </c>
      <c r="G1376" s="115"/>
      <c r="H1376" s="116">
        <f t="shared" si="232"/>
        <v>0</v>
      </c>
      <c r="I1376" s="115"/>
      <c r="J1376" s="116">
        <f t="shared" si="233"/>
        <v>0</v>
      </c>
      <c r="K1376" s="115"/>
      <c r="L1376" s="116">
        <f t="shared" si="234"/>
        <v>0</v>
      </c>
      <c r="M1376" s="115"/>
      <c r="N1376" s="116">
        <f t="shared" si="235"/>
        <v>0</v>
      </c>
      <c r="O1376" s="115"/>
      <c r="P1376" s="116">
        <f t="shared" si="236"/>
        <v>0</v>
      </c>
      <c r="Q1376" s="115"/>
      <c r="R1376" s="116">
        <f t="shared" si="237"/>
        <v>0</v>
      </c>
      <c r="S1376" s="117">
        <f t="shared" si="238"/>
        <v>0</v>
      </c>
      <c r="T1376" s="118">
        <f t="shared" si="239"/>
        <v>0</v>
      </c>
      <c r="U1376" s="120"/>
      <c r="V1376" s="88"/>
    </row>
    <row r="1377" spans="1:22" s="113" customFormat="1" ht="30" hidden="1" customHeight="1">
      <c r="A1377" s="128">
        <f>'CONSTRUCTION COST ESTIMATE'!A1377</f>
        <v>0</v>
      </c>
      <c r="B1377" s="246">
        <f>'CONSTRUCTION COST ESTIMATE'!B1377</f>
        <v>690.053</v>
      </c>
      <c r="C1377" s="131" t="str">
        <f>'CONSTRUCTION COST ESTIMATE'!C1377</f>
        <v>CURED IN PLACE SECTIONAL PIPE LINER (30 INCH)</v>
      </c>
      <c r="D1377" s="130">
        <f>'CONSTRUCTION COST ESTIMATE'!BA1377</f>
        <v>0</v>
      </c>
      <c r="E1377" s="114">
        <f>'CONSTRUCTION COST ESTIMATE'!BC1377</f>
        <v>0</v>
      </c>
      <c r="F1377" s="129" t="str">
        <f>'CONSTRUCTION COST ESTIMATE'!BB1377</f>
        <v>EA</v>
      </c>
      <c r="G1377" s="115"/>
      <c r="H1377" s="116">
        <f t="shared" si="232"/>
        <v>0</v>
      </c>
      <c r="I1377" s="115"/>
      <c r="J1377" s="116">
        <f t="shared" si="233"/>
        <v>0</v>
      </c>
      <c r="K1377" s="115"/>
      <c r="L1377" s="116">
        <f t="shared" si="234"/>
        <v>0</v>
      </c>
      <c r="M1377" s="115"/>
      <c r="N1377" s="116">
        <f t="shared" si="235"/>
        <v>0</v>
      </c>
      <c r="O1377" s="115"/>
      <c r="P1377" s="116">
        <f t="shared" si="236"/>
        <v>0</v>
      </c>
      <c r="Q1377" s="115"/>
      <c r="R1377" s="116">
        <f t="shared" si="237"/>
        <v>0</v>
      </c>
      <c r="S1377" s="117">
        <f t="shared" si="238"/>
        <v>0</v>
      </c>
      <c r="T1377" s="118">
        <f t="shared" si="239"/>
        <v>0</v>
      </c>
      <c r="U1377" s="120"/>
      <c r="V1377" s="88"/>
    </row>
    <row r="1378" spans="1:22" s="113" customFormat="1" ht="30" hidden="1" customHeight="1">
      <c r="A1378" s="128">
        <f>'CONSTRUCTION COST ESTIMATE'!A1378</f>
        <v>0</v>
      </c>
      <c r="B1378" s="246">
        <f>'CONSTRUCTION COST ESTIMATE'!B1378</f>
        <v>690.05399999999997</v>
      </c>
      <c r="C1378" s="131" t="str">
        <f>'CONSTRUCTION COST ESTIMATE'!C1378</f>
        <v>CURED IN PLACE SECTIONAL PIPE LINER (33 INCH)</v>
      </c>
      <c r="D1378" s="130">
        <f>'CONSTRUCTION COST ESTIMATE'!BA1378</f>
        <v>0</v>
      </c>
      <c r="E1378" s="114">
        <f>'CONSTRUCTION COST ESTIMATE'!BC1378</f>
        <v>0</v>
      </c>
      <c r="F1378" s="129" t="str">
        <f>'CONSTRUCTION COST ESTIMATE'!BB1378</f>
        <v>LF</v>
      </c>
      <c r="G1378" s="115"/>
      <c r="H1378" s="116">
        <f t="shared" si="232"/>
        <v>0</v>
      </c>
      <c r="I1378" s="115"/>
      <c r="J1378" s="116">
        <f t="shared" si="233"/>
        <v>0</v>
      </c>
      <c r="K1378" s="115"/>
      <c r="L1378" s="116">
        <f t="shared" si="234"/>
        <v>0</v>
      </c>
      <c r="M1378" s="115"/>
      <c r="N1378" s="116">
        <f t="shared" si="235"/>
        <v>0</v>
      </c>
      <c r="O1378" s="115"/>
      <c r="P1378" s="116">
        <f t="shared" si="236"/>
        <v>0</v>
      </c>
      <c r="Q1378" s="115"/>
      <c r="R1378" s="116">
        <f t="shared" si="237"/>
        <v>0</v>
      </c>
      <c r="S1378" s="117">
        <f t="shared" si="238"/>
        <v>0</v>
      </c>
      <c r="T1378" s="118">
        <f t="shared" si="239"/>
        <v>0</v>
      </c>
      <c r="U1378" s="120"/>
      <c r="V1378" s="88"/>
    </row>
    <row r="1379" spans="1:22" s="113" customFormat="1" ht="30" hidden="1" customHeight="1">
      <c r="A1379" s="128">
        <f>'CONSTRUCTION COST ESTIMATE'!A1379</f>
        <v>0</v>
      </c>
      <c r="B1379" s="246">
        <f>'CONSTRUCTION COST ESTIMATE'!B1379</f>
        <v>690.05499999999995</v>
      </c>
      <c r="C1379" s="131" t="str">
        <f>'CONSTRUCTION COST ESTIMATE'!C1379</f>
        <v>CURED IN PLACE SECTIONAL PIPE LINER (33 INCH)</v>
      </c>
      <c r="D1379" s="130">
        <f>'CONSTRUCTION COST ESTIMATE'!BA1379</f>
        <v>0</v>
      </c>
      <c r="E1379" s="114">
        <f>'CONSTRUCTION COST ESTIMATE'!BC1379</f>
        <v>0</v>
      </c>
      <c r="F1379" s="129" t="str">
        <f>'CONSTRUCTION COST ESTIMATE'!BB1379</f>
        <v>EA</v>
      </c>
      <c r="G1379" s="115"/>
      <c r="H1379" s="116">
        <f t="shared" si="232"/>
        <v>0</v>
      </c>
      <c r="I1379" s="115"/>
      <c r="J1379" s="116">
        <f t="shared" si="233"/>
        <v>0</v>
      </c>
      <c r="K1379" s="115"/>
      <c r="L1379" s="116">
        <f t="shared" si="234"/>
        <v>0</v>
      </c>
      <c r="M1379" s="115"/>
      <c r="N1379" s="116">
        <f t="shared" si="235"/>
        <v>0</v>
      </c>
      <c r="O1379" s="115"/>
      <c r="P1379" s="116">
        <f t="shared" si="236"/>
        <v>0</v>
      </c>
      <c r="Q1379" s="115"/>
      <c r="R1379" s="116">
        <f t="shared" si="237"/>
        <v>0</v>
      </c>
      <c r="S1379" s="117">
        <f t="shared" si="238"/>
        <v>0</v>
      </c>
      <c r="T1379" s="118">
        <f t="shared" si="239"/>
        <v>0</v>
      </c>
      <c r="U1379" s="120"/>
      <c r="V1379" s="88"/>
    </row>
    <row r="1380" spans="1:22" s="113" customFormat="1" ht="30" hidden="1" customHeight="1">
      <c r="A1380" s="128">
        <f>'CONSTRUCTION COST ESTIMATE'!A1380</f>
        <v>0</v>
      </c>
      <c r="B1380" s="246">
        <f>'CONSTRUCTION COST ESTIMATE'!B1380</f>
        <v>690.05600000000004</v>
      </c>
      <c r="C1380" s="131" t="str">
        <f>'CONSTRUCTION COST ESTIMATE'!C1380</f>
        <v>CURED IN PLACE SECTIONAL PIPE LINER (36 INCH)</v>
      </c>
      <c r="D1380" s="130">
        <f>'CONSTRUCTION COST ESTIMATE'!BA1380</f>
        <v>0</v>
      </c>
      <c r="E1380" s="114">
        <f>'CONSTRUCTION COST ESTIMATE'!BC1380</f>
        <v>0</v>
      </c>
      <c r="F1380" s="129" t="str">
        <f>'CONSTRUCTION COST ESTIMATE'!BB1380</f>
        <v>LF</v>
      </c>
      <c r="G1380" s="115"/>
      <c r="H1380" s="116">
        <f t="shared" si="232"/>
        <v>0</v>
      </c>
      <c r="I1380" s="115"/>
      <c r="J1380" s="116">
        <f t="shared" si="233"/>
        <v>0</v>
      </c>
      <c r="K1380" s="115"/>
      <c r="L1380" s="116">
        <f t="shared" si="234"/>
        <v>0</v>
      </c>
      <c r="M1380" s="115"/>
      <c r="N1380" s="116">
        <f t="shared" si="235"/>
        <v>0</v>
      </c>
      <c r="O1380" s="115"/>
      <c r="P1380" s="116">
        <f t="shared" si="236"/>
        <v>0</v>
      </c>
      <c r="Q1380" s="115"/>
      <c r="R1380" s="116">
        <f t="shared" si="237"/>
        <v>0</v>
      </c>
      <c r="S1380" s="117">
        <f t="shared" si="238"/>
        <v>0</v>
      </c>
      <c r="T1380" s="118">
        <f t="shared" si="239"/>
        <v>0</v>
      </c>
      <c r="U1380" s="120"/>
      <c r="V1380" s="88"/>
    </row>
    <row r="1381" spans="1:22" s="113" customFormat="1" ht="30" hidden="1" customHeight="1">
      <c r="A1381" s="128">
        <f>'CONSTRUCTION COST ESTIMATE'!A1381</f>
        <v>0</v>
      </c>
      <c r="B1381" s="246">
        <f>'CONSTRUCTION COST ESTIMATE'!B1381</f>
        <v>690.05700000000002</v>
      </c>
      <c r="C1381" s="131" t="str">
        <f>'CONSTRUCTION COST ESTIMATE'!C1381</f>
        <v>CURED IN PLACE SECTIONAL PIPE LINER (36 INCH)</v>
      </c>
      <c r="D1381" s="130">
        <f>'CONSTRUCTION COST ESTIMATE'!BA1381</f>
        <v>0</v>
      </c>
      <c r="E1381" s="114">
        <f>'CONSTRUCTION COST ESTIMATE'!BC1381</f>
        <v>0</v>
      </c>
      <c r="F1381" s="129" t="str">
        <f>'CONSTRUCTION COST ESTIMATE'!BB1381</f>
        <v>EA</v>
      </c>
      <c r="G1381" s="115"/>
      <c r="H1381" s="116">
        <f t="shared" si="232"/>
        <v>0</v>
      </c>
      <c r="I1381" s="115"/>
      <c r="J1381" s="116">
        <f t="shared" si="233"/>
        <v>0</v>
      </c>
      <c r="K1381" s="115"/>
      <c r="L1381" s="116">
        <f t="shared" si="234"/>
        <v>0</v>
      </c>
      <c r="M1381" s="115"/>
      <c r="N1381" s="116">
        <f t="shared" si="235"/>
        <v>0</v>
      </c>
      <c r="O1381" s="115"/>
      <c r="P1381" s="116">
        <f t="shared" si="236"/>
        <v>0</v>
      </c>
      <c r="Q1381" s="115"/>
      <c r="R1381" s="116">
        <f t="shared" si="237"/>
        <v>0</v>
      </c>
      <c r="S1381" s="117">
        <f t="shared" si="238"/>
        <v>0</v>
      </c>
      <c r="T1381" s="118">
        <f t="shared" si="239"/>
        <v>0</v>
      </c>
      <c r="U1381" s="120"/>
      <c r="V1381" s="88"/>
    </row>
    <row r="1382" spans="1:22" s="113" customFormat="1" ht="30" hidden="1" customHeight="1">
      <c r="A1382" s="128">
        <f>'CONSTRUCTION COST ESTIMATE'!A1382</f>
        <v>0</v>
      </c>
      <c r="B1382" s="246">
        <f>'CONSTRUCTION COST ESTIMATE'!B1382</f>
        <v>690.05799999999999</v>
      </c>
      <c r="C1382" s="131" t="str">
        <f>'CONSTRUCTION COST ESTIMATE'!C1382</f>
        <v>CURED IN PLACE SECTIONAL PIPE LINER (39 INCH)</v>
      </c>
      <c r="D1382" s="130">
        <f>'CONSTRUCTION COST ESTIMATE'!BA1382</f>
        <v>0</v>
      </c>
      <c r="E1382" s="114">
        <f>'CONSTRUCTION COST ESTIMATE'!BC1382</f>
        <v>0</v>
      </c>
      <c r="F1382" s="129" t="str">
        <f>'CONSTRUCTION COST ESTIMATE'!BB1382</f>
        <v>LF</v>
      </c>
      <c r="G1382" s="115"/>
      <c r="H1382" s="116">
        <f t="shared" si="232"/>
        <v>0</v>
      </c>
      <c r="I1382" s="115"/>
      <c r="J1382" s="116">
        <f t="shared" si="233"/>
        <v>0</v>
      </c>
      <c r="K1382" s="115"/>
      <c r="L1382" s="116">
        <f t="shared" si="234"/>
        <v>0</v>
      </c>
      <c r="M1382" s="115"/>
      <c r="N1382" s="116">
        <f t="shared" si="235"/>
        <v>0</v>
      </c>
      <c r="O1382" s="115"/>
      <c r="P1382" s="116">
        <f t="shared" si="236"/>
        <v>0</v>
      </c>
      <c r="Q1382" s="115"/>
      <c r="R1382" s="116">
        <f t="shared" si="237"/>
        <v>0</v>
      </c>
      <c r="S1382" s="117">
        <f t="shared" si="238"/>
        <v>0</v>
      </c>
      <c r="T1382" s="118">
        <f t="shared" si="239"/>
        <v>0</v>
      </c>
      <c r="U1382" s="120"/>
      <c r="V1382" s="88"/>
    </row>
    <row r="1383" spans="1:22" s="113" customFormat="1" ht="30" hidden="1" customHeight="1">
      <c r="A1383" s="128">
        <f>'CONSTRUCTION COST ESTIMATE'!A1383</f>
        <v>0</v>
      </c>
      <c r="B1383" s="246">
        <f>'CONSTRUCTION COST ESTIMATE'!B1383</f>
        <v>690.05899999999997</v>
      </c>
      <c r="C1383" s="131" t="str">
        <f>'CONSTRUCTION COST ESTIMATE'!C1383</f>
        <v>CURED IN PLACE SECTIONAL PIPE LINER (39 INCH)</v>
      </c>
      <c r="D1383" s="130">
        <f>'CONSTRUCTION COST ESTIMATE'!BA1383</f>
        <v>0</v>
      </c>
      <c r="E1383" s="114">
        <f>'CONSTRUCTION COST ESTIMATE'!BC1383</f>
        <v>0</v>
      </c>
      <c r="F1383" s="129" t="str">
        <f>'CONSTRUCTION COST ESTIMATE'!BB1383</f>
        <v>EA</v>
      </c>
      <c r="G1383" s="115"/>
      <c r="H1383" s="116">
        <f t="shared" si="232"/>
        <v>0</v>
      </c>
      <c r="I1383" s="115"/>
      <c r="J1383" s="116">
        <f t="shared" si="233"/>
        <v>0</v>
      </c>
      <c r="K1383" s="115"/>
      <c r="L1383" s="116">
        <f t="shared" si="234"/>
        <v>0</v>
      </c>
      <c r="M1383" s="115"/>
      <c r="N1383" s="116">
        <f t="shared" si="235"/>
        <v>0</v>
      </c>
      <c r="O1383" s="115"/>
      <c r="P1383" s="116">
        <f t="shared" si="236"/>
        <v>0</v>
      </c>
      <c r="Q1383" s="115"/>
      <c r="R1383" s="116">
        <f t="shared" si="237"/>
        <v>0</v>
      </c>
      <c r="S1383" s="117">
        <f t="shared" si="238"/>
        <v>0</v>
      </c>
      <c r="T1383" s="118">
        <f t="shared" si="239"/>
        <v>0</v>
      </c>
      <c r="U1383" s="120"/>
      <c r="V1383" s="88"/>
    </row>
    <row r="1384" spans="1:22" s="113" customFormat="1" ht="30" hidden="1" customHeight="1">
      <c r="A1384" s="128">
        <f>'CONSTRUCTION COST ESTIMATE'!A1384</f>
        <v>0</v>
      </c>
      <c r="B1384" s="246">
        <f>'CONSTRUCTION COST ESTIMATE'!B1384</f>
        <v>690.06</v>
      </c>
      <c r="C1384" s="131" t="str">
        <f>'CONSTRUCTION COST ESTIMATE'!C1384</f>
        <v>CURED IN PLACE SECTIONAL PIPE LINER (42 INCH)</v>
      </c>
      <c r="D1384" s="130">
        <f>'CONSTRUCTION COST ESTIMATE'!BA1384</f>
        <v>0</v>
      </c>
      <c r="E1384" s="114">
        <f>'CONSTRUCTION COST ESTIMATE'!BC1384</f>
        <v>0</v>
      </c>
      <c r="F1384" s="129" t="str">
        <f>'CONSTRUCTION COST ESTIMATE'!BB1384</f>
        <v>LF</v>
      </c>
      <c r="G1384" s="115"/>
      <c r="H1384" s="116">
        <f t="shared" si="232"/>
        <v>0</v>
      </c>
      <c r="I1384" s="115"/>
      <c r="J1384" s="116">
        <f t="shared" si="233"/>
        <v>0</v>
      </c>
      <c r="K1384" s="115"/>
      <c r="L1384" s="116">
        <f t="shared" si="234"/>
        <v>0</v>
      </c>
      <c r="M1384" s="115"/>
      <c r="N1384" s="116">
        <f t="shared" si="235"/>
        <v>0</v>
      </c>
      <c r="O1384" s="115"/>
      <c r="P1384" s="116">
        <f t="shared" si="236"/>
        <v>0</v>
      </c>
      <c r="Q1384" s="115"/>
      <c r="R1384" s="116">
        <f t="shared" si="237"/>
        <v>0</v>
      </c>
      <c r="S1384" s="117">
        <f t="shared" si="238"/>
        <v>0</v>
      </c>
      <c r="T1384" s="118">
        <f t="shared" si="239"/>
        <v>0</v>
      </c>
      <c r="U1384" s="120"/>
      <c r="V1384" s="88"/>
    </row>
    <row r="1385" spans="1:22" s="113" customFormat="1" ht="30" hidden="1" customHeight="1">
      <c r="A1385" s="128">
        <f>'CONSTRUCTION COST ESTIMATE'!A1385</f>
        <v>0</v>
      </c>
      <c r="B1385" s="246">
        <f>'CONSTRUCTION COST ESTIMATE'!B1385</f>
        <v>690.06100000000004</v>
      </c>
      <c r="C1385" s="131" t="str">
        <f>'CONSTRUCTION COST ESTIMATE'!C1385</f>
        <v>CURED IN PLACE SECTIONAL PIPE LINER (42 INCH)</v>
      </c>
      <c r="D1385" s="130">
        <f>'CONSTRUCTION COST ESTIMATE'!BA1385</f>
        <v>0</v>
      </c>
      <c r="E1385" s="114">
        <f>'CONSTRUCTION COST ESTIMATE'!BC1385</f>
        <v>0</v>
      </c>
      <c r="F1385" s="129" t="str">
        <f>'CONSTRUCTION COST ESTIMATE'!BB1385</f>
        <v>EA</v>
      </c>
      <c r="G1385" s="115"/>
      <c r="H1385" s="116">
        <f t="shared" si="232"/>
        <v>0</v>
      </c>
      <c r="I1385" s="115"/>
      <c r="J1385" s="116">
        <f t="shared" si="233"/>
        <v>0</v>
      </c>
      <c r="K1385" s="115"/>
      <c r="L1385" s="116">
        <f t="shared" si="234"/>
        <v>0</v>
      </c>
      <c r="M1385" s="115"/>
      <c r="N1385" s="116">
        <f t="shared" si="235"/>
        <v>0</v>
      </c>
      <c r="O1385" s="115"/>
      <c r="P1385" s="116">
        <f t="shared" si="236"/>
        <v>0</v>
      </c>
      <c r="Q1385" s="115"/>
      <c r="R1385" s="116">
        <f t="shared" si="237"/>
        <v>0</v>
      </c>
      <c r="S1385" s="117">
        <f t="shared" si="238"/>
        <v>0</v>
      </c>
      <c r="T1385" s="118">
        <f t="shared" si="239"/>
        <v>0</v>
      </c>
      <c r="U1385" s="120"/>
      <c r="V1385" s="88"/>
    </row>
    <row r="1386" spans="1:22" s="113" customFormat="1" ht="30" hidden="1" customHeight="1">
      <c r="A1386" s="128">
        <f>'CONSTRUCTION COST ESTIMATE'!A1386</f>
        <v>0</v>
      </c>
      <c r="B1386" s="246">
        <f>'CONSTRUCTION COST ESTIMATE'!B1386</f>
        <v>690.06200000000001</v>
      </c>
      <c r="C1386" s="131" t="str">
        <f>'CONSTRUCTION COST ESTIMATE'!C1386</f>
        <v>CURED IN PLACE SECTIONAL PIPE LINER (48 INCH)</v>
      </c>
      <c r="D1386" s="130">
        <f>'CONSTRUCTION COST ESTIMATE'!BA1386</f>
        <v>0</v>
      </c>
      <c r="E1386" s="114">
        <f>'CONSTRUCTION COST ESTIMATE'!BC1386</f>
        <v>0</v>
      </c>
      <c r="F1386" s="129" t="str">
        <f>'CONSTRUCTION COST ESTIMATE'!BB1386</f>
        <v>LF</v>
      </c>
      <c r="G1386" s="115"/>
      <c r="H1386" s="116">
        <f t="shared" si="232"/>
        <v>0</v>
      </c>
      <c r="I1386" s="115"/>
      <c r="J1386" s="116">
        <f t="shared" si="233"/>
        <v>0</v>
      </c>
      <c r="K1386" s="115"/>
      <c r="L1386" s="116">
        <f t="shared" si="234"/>
        <v>0</v>
      </c>
      <c r="M1386" s="115"/>
      <c r="N1386" s="116">
        <f t="shared" si="235"/>
        <v>0</v>
      </c>
      <c r="O1386" s="115"/>
      <c r="P1386" s="116">
        <f t="shared" si="236"/>
        <v>0</v>
      </c>
      <c r="Q1386" s="115"/>
      <c r="R1386" s="116">
        <f t="shared" si="237"/>
        <v>0</v>
      </c>
      <c r="S1386" s="117">
        <f t="shared" si="238"/>
        <v>0</v>
      </c>
      <c r="T1386" s="118">
        <f t="shared" si="239"/>
        <v>0</v>
      </c>
      <c r="U1386" s="120"/>
      <c r="V1386" s="88"/>
    </row>
    <row r="1387" spans="1:22" s="113" customFormat="1" ht="30" hidden="1" customHeight="1">
      <c r="A1387" s="128">
        <f>'CONSTRUCTION COST ESTIMATE'!A1387</f>
        <v>0</v>
      </c>
      <c r="B1387" s="246">
        <f>'CONSTRUCTION COST ESTIMATE'!B1387</f>
        <v>690.06299999999999</v>
      </c>
      <c r="C1387" s="131" t="str">
        <f>'CONSTRUCTION COST ESTIMATE'!C1387</f>
        <v>CURED IN PLACE SECTIONAL PIPE LINER (48 INCH)</v>
      </c>
      <c r="D1387" s="130">
        <f>'CONSTRUCTION COST ESTIMATE'!BA1387</f>
        <v>0</v>
      </c>
      <c r="E1387" s="114">
        <f>'CONSTRUCTION COST ESTIMATE'!BC1387</f>
        <v>0</v>
      </c>
      <c r="F1387" s="129" t="str">
        <f>'CONSTRUCTION COST ESTIMATE'!BB1387</f>
        <v>EA</v>
      </c>
      <c r="G1387" s="115"/>
      <c r="H1387" s="116">
        <f t="shared" si="232"/>
        <v>0</v>
      </c>
      <c r="I1387" s="115"/>
      <c r="J1387" s="116">
        <f t="shared" si="233"/>
        <v>0</v>
      </c>
      <c r="K1387" s="115"/>
      <c r="L1387" s="116">
        <f t="shared" si="234"/>
        <v>0</v>
      </c>
      <c r="M1387" s="115"/>
      <c r="N1387" s="116">
        <f t="shared" si="235"/>
        <v>0</v>
      </c>
      <c r="O1387" s="115"/>
      <c r="P1387" s="116">
        <f t="shared" si="236"/>
        <v>0</v>
      </c>
      <c r="Q1387" s="115"/>
      <c r="R1387" s="116">
        <f t="shared" si="237"/>
        <v>0</v>
      </c>
      <c r="S1387" s="117">
        <f t="shared" si="238"/>
        <v>0</v>
      </c>
      <c r="T1387" s="118">
        <f t="shared" si="239"/>
        <v>0</v>
      </c>
      <c r="U1387" s="120"/>
      <c r="V1387" s="88"/>
    </row>
    <row r="1388" spans="1:22" s="113" customFormat="1" ht="30" hidden="1" customHeight="1">
      <c r="A1388" s="128">
        <f>'CONSTRUCTION COST ESTIMATE'!A1388</f>
        <v>0</v>
      </c>
      <c r="B1388" s="246">
        <f>'CONSTRUCTION COST ESTIMATE'!B1388</f>
        <v>690.06399999999996</v>
      </c>
      <c r="C1388" s="131" t="str">
        <f>'CONSTRUCTION COST ESTIMATE'!C1388</f>
        <v>CURED IN PLACE SECTIONAL PIPE LINER (54 INCH)</v>
      </c>
      <c r="D1388" s="130">
        <f>'CONSTRUCTION COST ESTIMATE'!BA1388</f>
        <v>0</v>
      </c>
      <c r="E1388" s="114">
        <f>'CONSTRUCTION COST ESTIMATE'!BC1388</f>
        <v>0</v>
      </c>
      <c r="F1388" s="129" t="str">
        <f>'CONSTRUCTION COST ESTIMATE'!BB1388</f>
        <v>LF</v>
      </c>
      <c r="G1388" s="115"/>
      <c r="H1388" s="116">
        <f t="shared" si="232"/>
        <v>0</v>
      </c>
      <c r="I1388" s="115"/>
      <c r="J1388" s="116">
        <f t="shared" si="233"/>
        <v>0</v>
      </c>
      <c r="K1388" s="115"/>
      <c r="L1388" s="116">
        <f t="shared" si="234"/>
        <v>0</v>
      </c>
      <c r="M1388" s="115"/>
      <c r="N1388" s="116">
        <f t="shared" si="235"/>
        <v>0</v>
      </c>
      <c r="O1388" s="115"/>
      <c r="P1388" s="116">
        <f t="shared" si="236"/>
        <v>0</v>
      </c>
      <c r="Q1388" s="115"/>
      <c r="R1388" s="116">
        <f t="shared" si="237"/>
        <v>0</v>
      </c>
      <c r="S1388" s="117">
        <f t="shared" si="238"/>
        <v>0</v>
      </c>
      <c r="T1388" s="118">
        <f t="shared" si="239"/>
        <v>0</v>
      </c>
      <c r="U1388" s="120"/>
      <c r="V1388" s="88"/>
    </row>
    <row r="1389" spans="1:22" s="113" customFormat="1" ht="30" hidden="1" customHeight="1">
      <c r="A1389" s="128">
        <f>'CONSTRUCTION COST ESTIMATE'!A1389</f>
        <v>0</v>
      </c>
      <c r="B1389" s="246">
        <f>'CONSTRUCTION COST ESTIMATE'!B1389</f>
        <v>690.06500000000005</v>
      </c>
      <c r="C1389" s="131" t="str">
        <f>'CONSTRUCTION COST ESTIMATE'!C1389</f>
        <v>CURED IN PLACE SECTIONAL PIPE LINER (54 INCH)</v>
      </c>
      <c r="D1389" s="130">
        <f>'CONSTRUCTION COST ESTIMATE'!BA1389</f>
        <v>0</v>
      </c>
      <c r="E1389" s="114">
        <f>'CONSTRUCTION COST ESTIMATE'!BC1389</f>
        <v>0</v>
      </c>
      <c r="F1389" s="129" t="str">
        <f>'CONSTRUCTION COST ESTIMATE'!BB1389</f>
        <v>EA</v>
      </c>
      <c r="G1389" s="115"/>
      <c r="H1389" s="116">
        <f t="shared" si="232"/>
        <v>0</v>
      </c>
      <c r="I1389" s="115"/>
      <c r="J1389" s="116">
        <f t="shared" si="233"/>
        <v>0</v>
      </c>
      <c r="K1389" s="115"/>
      <c r="L1389" s="116">
        <f t="shared" si="234"/>
        <v>0</v>
      </c>
      <c r="M1389" s="115"/>
      <c r="N1389" s="116">
        <f t="shared" si="235"/>
        <v>0</v>
      </c>
      <c r="O1389" s="115"/>
      <c r="P1389" s="116">
        <f t="shared" si="236"/>
        <v>0</v>
      </c>
      <c r="Q1389" s="115"/>
      <c r="R1389" s="116">
        <f t="shared" si="237"/>
        <v>0</v>
      </c>
      <c r="S1389" s="117">
        <f t="shared" si="238"/>
        <v>0</v>
      </c>
      <c r="T1389" s="118">
        <f t="shared" si="239"/>
        <v>0</v>
      </c>
      <c r="U1389" s="120"/>
      <c r="V1389" s="88"/>
    </row>
    <row r="1390" spans="1:22" s="113" customFormat="1" ht="30" hidden="1" customHeight="1">
      <c r="A1390" s="128">
        <f>'CONSTRUCTION COST ESTIMATE'!A1390</f>
        <v>0</v>
      </c>
      <c r="B1390" s="246">
        <f>'CONSTRUCTION COST ESTIMATE'!B1390</f>
        <v>690.06600000000003</v>
      </c>
      <c r="C1390" s="131" t="str">
        <f>'CONSTRUCTION COST ESTIMATE'!C1390</f>
        <v>CURED IN PLACE SECTIONAL PIPE LINER (60 INCH)</v>
      </c>
      <c r="D1390" s="130">
        <f>'CONSTRUCTION COST ESTIMATE'!BA1390</f>
        <v>0</v>
      </c>
      <c r="E1390" s="114">
        <f>'CONSTRUCTION COST ESTIMATE'!BC1390</f>
        <v>0</v>
      </c>
      <c r="F1390" s="129" t="str">
        <f>'CONSTRUCTION COST ESTIMATE'!BB1390</f>
        <v>LF</v>
      </c>
      <c r="G1390" s="115"/>
      <c r="H1390" s="116">
        <f t="shared" si="232"/>
        <v>0</v>
      </c>
      <c r="I1390" s="115"/>
      <c r="J1390" s="116">
        <f t="shared" si="233"/>
        <v>0</v>
      </c>
      <c r="K1390" s="115"/>
      <c r="L1390" s="116">
        <f t="shared" si="234"/>
        <v>0</v>
      </c>
      <c r="M1390" s="115"/>
      <c r="N1390" s="116">
        <f t="shared" si="235"/>
        <v>0</v>
      </c>
      <c r="O1390" s="115"/>
      <c r="P1390" s="116">
        <f t="shared" si="236"/>
        <v>0</v>
      </c>
      <c r="Q1390" s="115"/>
      <c r="R1390" s="116">
        <f t="shared" si="237"/>
        <v>0</v>
      </c>
      <c r="S1390" s="117">
        <f t="shared" si="238"/>
        <v>0</v>
      </c>
      <c r="T1390" s="118">
        <f t="shared" si="239"/>
        <v>0</v>
      </c>
      <c r="U1390" s="120"/>
      <c r="V1390" s="88"/>
    </row>
    <row r="1391" spans="1:22" s="113" customFormat="1" ht="30" hidden="1" customHeight="1">
      <c r="A1391" s="128">
        <f>'CONSTRUCTION COST ESTIMATE'!A1391</f>
        <v>0</v>
      </c>
      <c r="B1391" s="246">
        <f>'CONSTRUCTION COST ESTIMATE'!B1391</f>
        <v>690.06700000000001</v>
      </c>
      <c r="C1391" s="131" t="str">
        <f>'CONSTRUCTION COST ESTIMATE'!C1391</f>
        <v>CURED IN PLACE SECTIONAL PIPE LINER (60 INCH)</v>
      </c>
      <c r="D1391" s="130">
        <f>'CONSTRUCTION COST ESTIMATE'!BA1391</f>
        <v>0</v>
      </c>
      <c r="E1391" s="114">
        <f>'CONSTRUCTION COST ESTIMATE'!BC1391</f>
        <v>0</v>
      </c>
      <c r="F1391" s="129" t="str">
        <f>'CONSTRUCTION COST ESTIMATE'!BB1391</f>
        <v>EA</v>
      </c>
      <c r="G1391" s="115"/>
      <c r="H1391" s="116">
        <f t="shared" si="232"/>
        <v>0</v>
      </c>
      <c r="I1391" s="115"/>
      <c r="J1391" s="116">
        <f t="shared" si="233"/>
        <v>0</v>
      </c>
      <c r="K1391" s="115"/>
      <c r="L1391" s="116">
        <f t="shared" si="234"/>
        <v>0</v>
      </c>
      <c r="M1391" s="115"/>
      <c r="N1391" s="116">
        <f t="shared" si="235"/>
        <v>0</v>
      </c>
      <c r="O1391" s="115"/>
      <c r="P1391" s="116">
        <f t="shared" si="236"/>
        <v>0</v>
      </c>
      <c r="Q1391" s="115"/>
      <c r="R1391" s="116">
        <f t="shared" si="237"/>
        <v>0</v>
      </c>
      <c r="S1391" s="117">
        <f t="shared" si="238"/>
        <v>0</v>
      </c>
      <c r="T1391" s="118">
        <f t="shared" si="239"/>
        <v>0</v>
      </c>
      <c r="U1391" s="120"/>
      <c r="V1391" s="88"/>
    </row>
    <row r="1392" spans="1:22" s="113" customFormat="1" ht="30" hidden="1" customHeight="1">
      <c r="A1392" s="128">
        <f>'CONSTRUCTION COST ESTIMATE'!A1392</f>
        <v>0</v>
      </c>
      <c r="B1392" s="246">
        <f>'CONSTRUCTION COST ESTIMATE'!B1392</f>
        <v>690.06799999999998</v>
      </c>
      <c r="C1392" s="131" t="str">
        <f>'CONSTRUCTION COST ESTIMATE'!C1392</f>
        <v>CURED IN PLACE SECTIONAL PIPE LINER (66 INCH)</v>
      </c>
      <c r="D1392" s="130">
        <f>'CONSTRUCTION COST ESTIMATE'!BA1392</f>
        <v>0</v>
      </c>
      <c r="E1392" s="114">
        <f>'CONSTRUCTION COST ESTIMATE'!BC1392</f>
        <v>0</v>
      </c>
      <c r="F1392" s="129" t="str">
        <f>'CONSTRUCTION COST ESTIMATE'!BB1392</f>
        <v>LF</v>
      </c>
      <c r="G1392" s="115"/>
      <c r="H1392" s="116">
        <f t="shared" si="232"/>
        <v>0</v>
      </c>
      <c r="I1392" s="115"/>
      <c r="J1392" s="116">
        <f t="shared" si="233"/>
        <v>0</v>
      </c>
      <c r="K1392" s="115"/>
      <c r="L1392" s="116">
        <f t="shared" si="234"/>
        <v>0</v>
      </c>
      <c r="M1392" s="115"/>
      <c r="N1392" s="116">
        <f t="shared" si="235"/>
        <v>0</v>
      </c>
      <c r="O1392" s="115"/>
      <c r="P1392" s="116">
        <f t="shared" si="236"/>
        <v>0</v>
      </c>
      <c r="Q1392" s="115"/>
      <c r="R1392" s="116">
        <f t="shared" si="237"/>
        <v>0</v>
      </c>
      <c r="S1392" s="117">
        <f t="shared" si="238"/>
        <v>0</v>
      </c>
      <c r="T1392" s="118">
        <f t="shared" si="239"/>
        <v>0</v>
      </c>
      <c r="U1392" s="120"/>
      <c r="V1392" s="88"/>
    </row>
    <row r="1393" spans="1:22" s="113" customFormat="1" ht="30" hidden="1" customHeight="1">
      <c r="A1393" s="128">
        <f>'CONSTRUCTION COST ESTIMATE'!A1393</f>
        <v>0</v>
      </c>
      <c r="B1393" s="246">
        <f>'CONSTRUCTION COST ESTIMATE'!B1393</f>
        <v>690.06899999999996</v>
      </c>
      <c r="C1393" s="131" t="str">
        <f>'CONSTRUCTION COST ESTIMATE'!C1393</f>
        <v>CURED IN PLACE SECTIONAL PIPE LINER (66 INCH)</v>
      </c>
      <c r="D1393" s="130">
        <f>'CONSTRUCTION COST ESTIMATE'!BA1393</f>
        <v>0</v>
      </c>
      <c r="E1393" s="114">
        <f>'CONSTRUCTION COST ESTIMATE'!BC1393</f>
        <v>0</v>
      </c>
      <c r="F1393" s="129" t="str">
        <f>'CONSTRUCTION COST ESTIMATE'!BB1393</f>
        <v>EA</v>
      </c>
      <c r="G1393" s="115"/>
      <c r="H1393" s="116">
        <f t="shared" si="232"/>
        <v>0</v>
      </c>
      <c r="I1393" s="115"/>
      <c r="J1393" s="116">
        <f t="shared" si="233"/>
        <v>0</v>
      </c>
      <c r="K1393" s="115"/>
      <c r="L1393" s="116">
        <f t="shared" si="234"/>
        <v>0</v>
      </c>
      <c r="M1393" s="115"/>
      <c r="N1393" s="116">
        <f t="shared" si="235"/>
        <v>0</v>
      </c>
      <c r="O1393" s="115"/>
      <c r="P1393" s="116">
        <f t="shared" si="236"/>
        <v>0</v>
      </c>
      <c r="Q1393" s="115"/>
      <c r="R1393" s="116">
        <f t="shared" si="237"/>
        <v>0</v>
      </c>
      <c r="S1393" s="117">
        <f t="shared" si="238"/>
        <v>0</v>
      </c>
      <c r="T1393" s="118">
        <f t="shared" si="239"/>
        <v>0</v>
      </c>
      <c r="U1393" s="120"/>
      <c r="V1393" s="88"/>
    </row>
    <row r="1394" spans="1:22" s="113" customFormat="1" ht="30" hidden="1" customHeight="1">
      <c r="A1394" s="128">
        <f>'CONSTRUCTION COST ESTIMATE'!A1394</f>
        <v>0</v>
      </c>
      <c r="B1394" s="246">
        <f>'CONSTRUCTION COST ESTIMATE'!B1394</f>
        <v>690.07</v>
      </c>
      <c r="C1394" s="131" t="str">
        <f>'CONSTRUCTION COST ESTIMATE'!C1394</f>
        <v>CURED IN PLACE SECTIONAL PIPE LINER (72 INCH)</v>
      </c>
      <c r="D1394" s="130">
        <f>'CONSTRUCTION COST ESTIMATE'!BA1394</f>
        <v>0</v>
      </c>
      <c r="E1394" s="114">
        <f>'CONSTRUCTION COST ESTIMATE'!BC1394</f>
        <v>0</v>
      </c>
      <c r="F1394" s="129" t="str">
        <f>'CONSTRUCTION COST ESTIMATE'!BB1394</f>
        <v>LF</v>
      </c>
      <c r="G1394" s="115"/>
      <c r="H1394" s="116">
        <f t="shared" si="232"/>
        <v>0</v>
      </c>
      <c r="I1394" s="115"/>
      <c r="J1394" s="116">
        <f t="shared" si="233"/>
        <v>0</v>
      </c>
      <c r="K1394" s="115"/>
      <c r="L1394" s="116">
        <f t="shared" si="234"/>
        <v>0</v>
      </c>
      <c r="M1394" s="115"/>
      <c r="N1394" s="116">
        <f t="shared" si="235"/>
        <v>0</v>
      </c>
      <c r="O1394" s="115"/>
      <c r="P1394" s="116">
        <f t="shared" si="236"/>
        <v>0</v>
      </c>
      <c r="Q1394" s="115"/>
      <c r="R1394" s="116">
        <f t="shared" si="237"/>
        <v>0</v>
      </c>
      <c r="S1394" s="117">
        <f t="shared" si="238"/>
        <v>0</v>
      </c>
      <c r="T1394" s="118">
        <f t="shared" si="239"/>
        <v>0</v>
      </c>
      <c r="U1394" s="120"/>
      <c r="V1394" s="88"/>
    </row>
    <row r="1395" spans="1:22" s="113" customFormat="1" ht="30" hidden="1" customHeight="1">
      <c r="A1395" s="128">
        <f>'CONSTRUCTION COST ESTIMATE'!A1395</f>
        <v>0</v>
      </c>
      <c r="B1395" s="246">
        <f>'CONSTRUCTION COST ESTIMATE'!B1395</f>
        <v>690.07100000000003</v>
      </c>
      <c r="C1395" s="131" t="str">
        <f>'CONSTRUCTION COST ESTIMATE'!C1395</f>
        <v>CURED IN PLACE SECTIONAL PIPE LINER (72 INCH)</v>
      </c>
      <c r="D1395" s="130">
        <f>'CONSTRUCTION COST ESTIMATE'!BA1395</f>
        <v>0</v>
      </c>
      <c r="E1395" s="114">
        <f>'CONSTRUCTION COST ESTIMATE'!BC1395</f>
        <v>0</v>
      </c>
      <c r="F1395" s="129" t="str">
        <f>'CONSTRUCTION COST ESTIMATE'!BB1395</f>
        <v>EA</v>
      </c>
      <c r="G1395" s="115"/>
      <c r="H1395" s="116">
        <f t="shared" si="232"/>
        <v>0</v>
      </c>
      <c r="I1395" s="115"/>
      <c r="J1395" s="116">
        <f t="shared" si="233"/>
        <v>0</v>
      </c>
      <c r="K1395" s="115"/>
      <c r="L1395" s="116">
        <f t="shared" si="234"/>
        <v>0</v>
      </c>
      <c r="M1395" s="115"/>
      <c r="N1395" s="116">
        <f t="shared" si="235"/>
        <v>0</v>
      </c>
      <c r="O1395" s="115"/>
      <c r="P1395" s="116">
        <f t="shared" si="236"/>
        <v>0</v>
      </c>
      <c r="Q1395" s="115"/>
      <c r="R1395" s="116">
        <f t="shared" si="237"/>
        <v>0</v>
      </c>
      <c r="S1395" s="117">
        <f t="shared" si="238"/>
        <v>0</v>
      </c>
      <c r="T1395" s="118">
        <f t="shared" si="239"/>
        <v>0</v>
      </c>
      <c r="U1395" s="120"/>
      <c r="V1395" s="88"/>
    </row>
    <row r="1396" spans="1:22" s="113" customFormat="1" ht="30" hidden="1" customHeight="1">
      <c r="A1396" s="128">
        <f>'CONSTRUCTION COST ESTIMATE'!A1396</f>
        <v>0</v>
      </c>
      <c r="B1396" s="246">
        <f>'CONSTRUCTION COST ESTIMATE'!B1396</f>
        <v>690.072</v>
      </c>
      <c r="C1396" s="131" t="str">
        <f>'CONSTRUCTION COST ESTIMATE'!C1396</f>
        <v>CURED IN PLACE SECTIONAL PIPE LINER (78 INCH)</v>
      </c>
      <c r="D1396" s="130">
        <f>'CONSTRUCTION COST ESTIMATE'!BA1396</f>
        <v>0</v>
      </c>
      <c r="E1396" s="114">
        <f>'CONSTRUCTION COST ESTIMATE'!BC1396</f>
        <v>0</v>
      </c>
      <c r="F1396" s="129" t="str">
        <f>'CONSTRUCTION COST ESTIMATE'!BB1396</f>
        <v>LF</v>
      </c>
      <c r="G1396" s="115"/>
      <c r="H1396" s="116">
        <f t="shared" si="232"/>
        <v>0</v>
      </c>
      <c r="I1396" s="115"/>
      <c r="J1396" s="116">
        <f t="shared" si="233"/>
        <v>0</v>
      </c>
      <c r="K1396" s="115"/>
      <c r="L1396" s="116">
        <f t="shared" si="234"/>
        <v>0</v>
      </c>
      <c r="M1396" s="115"/>
      <c r="N1396" s="116">
        <f t="shared" si="235"/>
        <v>0</v>
      </c>
      <c r="O1396" s="115"/>
      <c r="P1396" s="116">
        <f t="shared" si="236"/>
        <v>0</v>
      </c>
      <c r="Q1396" s="115"/>
      <c r="R1396" s="116">
        <f t="shared" si="237"/>
        <v>0</v>
      </c>
      <c r="S1396" s="117">
        <f t="shared" si="238"/>
        <v>0</v>
      </c>
      <c r="T1396" s="118">
        <f t="shared" si="239"/>
        <v>0</v>
      </c>
      <c r="U1396" s="120"/>
      <c r="V1396" s="88"/>
    </row>
    <row r="1397" spans="1:22" s="113" customFormat="1" ht="30" hidden="1" customHeight="1">
      <c r="A1397" s="128">
        <f>'CONSTRUCTION COST ESTIMATE'!A1397</f>
        <v>0</v>
      </c>
      <c r="B1397" s="246">
        <f>'CONSTRUCTION COST ESTIMATE'!B1397</f>
        <v>690.07299999999998</v>
      </c>
      <c r="C1397" s="131" t="str">
        <f>'CONSTRUCTION COST ESTIMATE'!C1397</f>
        <v>CURED IN PLACE SECTIONAL PIPE LINER (78 INCH)</v>
      </c>
      <c r="D1397" s="130">
        <f>'CONSTRUCTION COST ESTIMATE'!BA1397</f>
        <v>0</v>
      </c>
      <c r="E1397" s="114">
        <f>'CONSTRUCTION COST ESTIMATE'!BC1397</f>
        <v>0</v>
      </c>
      <c r="F1397" s="129" t="str">
        <f>'CONSTRUCTION COST ESTIMATE'!BB1397</f>
        <v>EA</v>
      </c>
      <c r="G1397" s="115"/>
      <c r="H1397" s="116">
        <f t="shared" si="232"/>
        <v>0</v>
      </c>
      <c r="I1397" s="115"/>
      <c r="J1397" s="116">
        <f t="shared" si="233"/>
        <v>0</v>
      </c>
      <c r="K1397" s="115"/>
      <c r="L1397" s="116">
        <f t="shared" si="234"/>
        <v>0</v>
      </c>
      <c r="M1397" s="115"/>
      <c r="N1397" s="116">
        <f t="shared" si="235"/>
        <v>0</v>
      </c>
      <c r="O1397" s="115"/>
      <c r="P1397" s="116">
        <f t="shared" si="236"/>
        <v>0</v>
      </c>
      <c r="Q1397" s="115"/>
      <c r="R1397" s="116">
        <f t="shared" si="237"/>
        <v>0</v>
      </c>
      <c r="S1397" s="117">
        <f t="shared" si="238"/>
        <v>0</v>
      </c>
      <c r="T1397" s="118">
        <f t="shared" si="239"/>
        <v>0</v>
      </c>
      <c r="U1397" s="120"/>
      <c r="V1397" s="88"/>
    </row>
    <row r="1398" spans="1:22" s="113" customFormat="1" ht="30" hidden="1" customHeight="1">
      <c r="A1398" s="128">
        <f>'CONSTRUCTION COST ESTIMATE'!A1398</f>
        <v>0</v>
      </c>
      <c r="B1398" s="246">
        <f>'CONSTRUCTION COST ESTIMATE'!B1398</f>
        <v>690.07399999999996</v>
      </c>
      <c r="C1398" s="131" t="str">
        <f>'CONSTRUCTION COST ESTIMATE'!C1398</f>
        <v>CURED IN PLACE SECTIONAL PIPE LINER (84 INCH)</v>
      </c>
      <c r="D1398" s="130">
        <f>'CONSTRUCTION COST ESTIMATE'!BA1398</f>
        <v>0</v>
      </c>
      <c r="E1398" s="114">
        <f>'CONSTRUCTION COST ESTIMATE'!BC1398</f>
        <v>0</v>
      </c>
      <c r="F1398" s="129" t="str">
        <f>'CONSTRUCTION COST ESTIMATE'!BB1398</f>
        <v>LF</v>
      </c>
      <c r="G1398" s="115"/>
      <c r="H1398" s="116">
        <f t="shared" si="232"/>
        <v>0</v>
      </c>
      <c r="I1398" s="115"/>
      <c r="J1398" s="116">
        <f t="shared" si="233"/>
        <v>0</v>
      </c>
      <c r="K1398" s="115"/>
      <c r="L1398" s="116">
        <f t="shared" si="234"/>
        <v>0</v>
      </c>
      <c r="M1398" s="115"/>
      <c r="N1398" s="116">
        <f t="shared" si="235"/>
        <v>0</v>
      </c>
      <c r="O1398" s="115"/>
      <c r="P1398" s="116">
        <f t="shared" si="236"/>
        <v>0</v>
      </c>
      <c r="Q1398" s="115"/>
      <c r="R1398" s="116">
        <f t="shared" si="237"/>
        <v>0</v>
      </c>
      <c r="S1398" s="117">
        <f t="shared" si="238"/>
        <v>0</v>
      </c>
      <c r="T1398" s="118">
        <f t="shared" si="239"/>
        <v>0</v>
      </c>
      <c r="U1398" s="120"/>
      <c r="V1398" s="88"/>
    </row>
    <row r="1399" spans="1:22" s="113" customFormat="1" ht="30" hidden="1" customHeight="1">
      <c r="A1399" s="128">
        <f>'CONSTRUCTION COST ESTIMATE'!A1399</f>
        <v>0</v>
      </c>
      <c r="B1399" s="246">
        <f>'CONSTRUCTION COST ESTIMATE'!B1399</f>
        <v>690.07500000000005</v>
      </c>
      <c r="C1399" s="131" t="str">
        <f>'CONSTRUCTION COST ESTIMATE'!C1399</f>
        <v>CURED IN PLACE SECTIONAL PIPE LINER (84 INCH)</v>
      </c>
      <c r="D1399" s="130">
        <f>'CONSTRUCTION COST ESTIMATE'!BA1399</f>
        <v>0</v>
      </c>
      <c r="E1399" s="114">
        <f>'CONSTRUCTION COST ESTIMATE'!BC1399</f>
        <v>0</v>
      </c>
      <c r="F1399" s="129" t="str">
        <f>'CONSTRUCTION COST ESTIMATE'!BB1399</f>
        <v>EA</v>
      </c>
      <c r="G1399" s="115"/>
      <c r="H1399" s="116">
        <f t="shared" si="232"/>
        <v>0</v>
      </c>
      <c r="I1399" s="115"/>
      <c r="J1399" s="116">
        <f t="shared" si="233"/>
        <v>0</v>
      </c>
      <c r="K1399" s="115"/>
      <c r="L1399" s="116">
        <f t="shared" si="234"/>
        <v>0</v>
      </c>
      <c r="M1399" s="115"/>
      <c r="N1399" s="116">
        <f t="shared" si="235"/>
        <v>0</v>
      </c>
      <c r="O1399" s="115"/>
      <c r="P1399" s="116">
        <f t="shared" si="236"/>
        <v>0</v>
      </c>
      <c r="Q1399" s="115"/>
      <c r="R1399" s="116">
        <f t="shared" si="237"/>
        <v>0</v>
      </c>
      <c r="S1399" s="117">
        <f t="shared" si="238"/>
        <v>0</v>
      </c>
      <c r="T1399" s="118">
        <f t="shared" si="239"/>
        <v>0</v>
      </c>
      <c r="U1399" s="120"/>
      <c r="V1399" s="88"/>
    </row>
    <row r="1400" spans="1:22" s="113" customFormat="1" ht="30" hidden="1" customHeight="1">
      <c r="A1400" s="128">
        <f>'CONSTRUCTION COST ESTIMATE'!A1400</f>
        <v>0</v>
      </c>
      <c r="B1400" s="246">
        <f>'CONSTRUCTION COST ESTIMATE'!B1400</f>
        <v>690.07600000000002</v>
      </c>
      <c r="C1400" s="131" t="str">
        <f>'CONSTRUCTION COST ESTIMATE'!C1400</f>
        <v>CURED IN PLACE SECTIONAL PIPE LINER (90 INCH)</v>
      </c>
      <c r="D1400" s="130">
        <f>'CONSTRUCTION COST ESTIMATE'!BA1400</f>
        <v>0</v>
      </c>
      <c r="E1400" s="114">
        <f>'CONSTRUCTION COST ESTIMATE'!BC1400</f>
        <v>0</v>
      </c>
      <c r="F1400" s="129" t="str">
        <f>'CONSTRUCTION COST ESTIMATE'!BB1400</f>
        <v>LF</v>
      </c>
      <c r="G1400" s="115"/>
      <c r="H1400" s="116">
        <f t="shared" si="232"/>
        <v>0</v>
      </c>
      <c r="I1400" s="115"/>
      <c r="J1400" s="116">
        <f t="shared" si="233"/>
        <v>0</v>
      </c>
      <c r="K1400" s="115"/>
      <c r="L1400" s="116">
        <f t="shared" si="234"/>
        <v>0</v>
      </c>
      <c r="M1400" s="115"/>
      <c r="N1400" s="116">
        <f t="shared" si="235"/>
        <v>0</v>
      </c>
      <c r="O1400" s="115"/>
      <c r="P1400" s="116">
        <f t="shared" si="236"/>
        <v>0</v>
      </c>
      <c r="Q1400" s="115"/>
      <c r="R1400" s="116">
        <f t="shared" si="237"/>
        <v>0</v>
      </c>
      <c r="S1400" s="117">
        <f t="shared" si="238"/>
        <v>0</v>
      </c>
      <c r="T1400" s="118">
        <f t="shared" si="239"/>
        <v>0</v>
      </c>
      <c r="U1400" s="120"/>
      <c r="V1400" s="88"/>
    </row>
    <row r="1401" spans="1:22" s="113" customFormat="1" ht="30" hidden="1" customHeight="1">
      <c r="A1401" s="128">
        <f>'CONSTRUCTION COST ESTIMATE'!A1401</f>
        <v>0</v>
      </c>
      <c r="B1401" s="246">
        <f>'CONSTRUCTION COST ESTIMATE'!B1401</f>
        <v>690.077</v>
      </c>
      <c r="C1401" s="131" t="str">
        <f>'CONSTRUCTION COST ESTIMATE'!C1401</f>
        <v>CURED IN PLACE SECTIONAL PIPE LINER (90 INCH)</v>
      </c>
      <c r="D1401" s="130">
        <f>'CONSTRUCTION COST ESTIMATE'!BA1401</f>
        <v>0</v>
      </c>
      <c r="E1401" s="114">
        <f>'CONSTRUCTION COST ESTIMATE'!BC1401</f>
        <v>0</v>
      </c>
      <c r="F1401" s="129" t="str">
        <f>'CONSTRUCTION COST ESTIMATE'!BB1401</f>
        <v>EA</v>
      </c>
      <c r="G1401" s="115"/>
      <c r="H1401" s="116">
        <f t="shared" si="232"/>
        <v>0</v>
      </c>
      <c r="I1401" s="115"/>
      <c r="J1401" s="116">
        <f t="shared" si="233"/>
        <v>0</v>
      </c>
      <c r="K1401" s="115"/>
      <c r="L1401" s="116">
        <f t="shared" si="234"/>
        <v>0</v>
      </c>
      <c r="M1401" s="115"/>
      <c r="N1401" s="116">
        <f t="shared" si="235"/>
        <v>0</v>
      </c>
      <c r="O1401" s="115"/>
      <c r="P1401" s="116">
        <f t="shared" si="236"/>
        <v>0</v>
      </c>
      <c r="Q1401" s="115"/>
      <c r="R1401" s="116">
        <f t="shared" si="237"/>
        <v>0</v>
      </c>
      <c r="S1401" s="117">
        <f t="shared" si="238"/>
        <v>0</v>
      </c>
      <c r="T1401" s="118">
        <f t="shared" si="239"/>
        <v>0</v>
      </c>
      <c r="U1401" s="120"/>
      <c r="V1401" s="88"/>
    </row>
    <row r="1402" spans="1:22" s="113" customFormat="1" ht="30" hidden="1" customHeight="1">
      <c r="A1402" s="128">
        <f>'CONSTRUCTION COST ESTIMATE'!A1402</f>
        <v>0</v>
      </c>
      <c r="B1402" s="246">
        <f>'CONSTRUCTION COST ESTIMATE'!B1402</f>
        <v>690.07799999999997</v>
      </c>
      <c r="C1402" s="131" t="str">
        <f>'CONSTRUCTION COST ESTIMATE'!C1402</f>
        <v>CURED IN PLACE SECTIONAL PIPE LINER (96 INCH)</v>
      </c>
      <c r="D1402" s="130">
        <f>'CONSTRUCTION COST ESTIMATE'!BA1402</f>
        <v>0</v>
      </c>
      <c r="E1402" s="114">
        <f>'CONSTRUCTION COST ESTIMATE'!BC1402</f>
        <v>0</v>
      </c>
      <c r="F1402" s="129" t="str">
        <f>'CONSTRUCTION COST ESTIMATE'!BB1402</f>
        <v>LF</v>
      </c>
      <c r="G1402" s="115"/>
      <c r="H1402" s="116">
        <f t="shared" si="232"/>
        <v>0</v>
      </c>
      <c r="I1402" s="115"/>
      <c r="J1402" s="116">
        <f t="shared" si="233"/>
        <v>0</v>
      </c>
      <c r="K1402" s="115"/>
      <c r="L1402" s="116">
        <f t="shared" si="234"/>
        <v>0</v>
      </c>
      <c r="M1402" s="115"/>
      <c r="N1402" s="116">
        <f t="shared" si="235"/>
        <v>0</v>
      </c>
      <c r="O1402" s="115"/>
      <c r="P1402" s="116">
        <f t="shared" si="236"/>
        <v>0</v>
      </c>
      <c r="Q1402" s="115"/>
      <c r="R1402" s="116">
        <f t="shared" si="237"/>
        <v>0</v>
      </c>
      <c r="S1402" s="117">
        <f t="shared" si="238"/>
        <v>0</v>
      </c>
      <c r="T1402" s="118">
        <f t="shared" si="239"/>
        <v>0</v>
      </c>
      <c r="U1402" s="120"/>
      <c r="V1402" s="88"/>
    </row>
    <row r="1403" spans="1:22" s="113" customFormat="1" ht="30" hidden="1" customHeight="1">
      <c r="A1403" s="128">
        <f>'CONSTRUCTION COST ESTIMATE'!A1403</f>
        <v>0</v>
      </c>
      <c r="B1403" s="246">
        <f>'CONSTRUCTION COST ESTIMATE'!B1403</f>
        <v>690.07899999999995</v>
      </c>
      <c r="C1403" s="131" t="str">
        <f>'CONSTRUCTION COST ESTIMATE'!C1403</f>
        <v>CURED IN PLACE SECTIONAL PIPE LINER (96 INCH)</v>
      </c>
      <c r="D1403" s="130">
        <f>'CONSTRUCTION COST ESTIMATE'!BA1403</f>
        <v>0</v>
      </c>
      <c r="E1403" s="114">
        <f>'CONSTRUCTION COST ESTIMATE'!BC1403</f>
        <v>0</v>
      </c>
      <c r="F1403" s="129" t="str">
        <f>'CONSTRUCTION COST ESTIMATE'!BB1403</f>
        <v>EA</v>
      </c>
      <c r="G1403" s="115"/>
      <c r="H1403" s="116">
        <f t="shared" si="232"/>
        <v>0</v>
      </c>
      <c r="I1403" s="115"/>
      <c r="J1403" s="116">
        <f t="shared" si="233"/>
        <v>0</v>
      </c>
      <c r="K1403" s="115"/>
      <c r="L1403" s="116">
        <f t="shared" si="234"/>
        <v>0</v>
      </c>
      <c r="M1403" s="115"/>
      <c r="N1403" s="116">
        <f t="shared" si="235"/>
        <v>0</v>
      </c>
      <c r="O1403" s="115"/>
      <c r="P1403" s="116">
        <f t="shared" si="236"/>
        <v>0</v>
      </c>
      <c r="Q1403" s="115"/>
      <c r="R1403" s="116">
        <f t="shared" si="237"/>
        <v>0</v>
      </c>
      <c r="S1403" s="117">
        <f t="shared" si="238"/>
        <v>0</v>
      </c>
      <c r="T1403" s="118">
        <f t="shared" si="239"/>
        <v>0</v>
      </c>
      <c r="U1403" s="120"/>
      <c r="V1403" s="88"/>
    </row>
    <row r="1404" spans="1:22" s="113" customFormat="1" ht="30" hidden="1" customHeight="1">
      <c r="A1404" s="128">
        <f>'CONSTRUCTION COST ESTIMATE'!A1404</f>
        <v>0</v>
      </c>
      <c r="B1404" s="246">
        <f>'CONSTRUCTION COST ESTIMATE'!B1404</f>
        <v>690.08</v>
      </c>
      <c r="C1404" s="131" t="str">
        <f>'CONSTRUCTION COST ESTIMATE'!C1404</f>
        <v>CURED IN PLACE SPOT REPAIR (10 INCH)</v>
      </c>
      <c r="D1404" s="130">
        <f>'CONSTRUCTION COST ESTIMATE'!BA1404</f>
        <v>0</v>
      </c>
      <c r="E1404" s="114">
        <f>'CONSTRUCTION COST ESTIMATE'!BC1404</f>
        <v>0</v>
      </c>
      <c r="F1404" s="129" t="str">
        <f>'CONSTRUCTION COST ESTIMATE'!BB1404</f>
        <v>EA</v>
      </c>
      <c r="G1404" s="115"/>
      <c r="H1404" s="116">
        <f t="shared" si="232"/>
        <v>0</v>
      </c>
      <c r="I1404" s="115"/>
      <c r="J1404" s="116">
        <f t="shared" si="233"/>
        <v>0</v>
      </c>
      <c r="K1404" s="115"/>
      <c r="L1404" s="116">
        <f t="shared" si="234"/>
        <v>0</v>
      </c>
      <c r="M1404" s="115"/>
      <c r="N1404" s="116">
        <f t="shared" si="235"/>
        <v>0</v>
      </c>
      <c r="O1404" s="115"/>
      <c r="P1404" s="116">
        <f t="shared" si="236"/>
        <v>0</v>
      </c>
      <c r="Q1404" s="115"/>
      <c r="R1404" s="116">
        <f t="shared" si="237"/>
        <v>0</v>
      </c>
      <c r="S1404" s="117">
        <f t="shared" si="238"/>
        <v>0</v>
      </c>
      <c r="T1404" s="118">
        <f t="shared" si="239"/>
        <v>0</v>
      </c>
      <c r="U1404" s="120"/>
      <c r="V1404" s="88"/>
    </row>
    <row r="1405" spans="1:22" s="113" customFormat="1" ht="30" hidden="1" customHeight="1">
      <c r="A1405" s="128">
        <f>'CONSTRUCTION COST ESTIMATE'!A1405</f>
        <v>0</v>
      </c>
      <c r="B1405" s="246">
        <f>'CONSTRUCTION COST ESTIMATE'!B1405</f>
        <v>690.08100000000002</v>
      </c>
      <c r="C1405" s="131" t="str">
        <f>'CONSTRUCTION COST ESTIMATE'!C1405</f>
        <v>CURED IN PLACE SPOT REPAIR (15 INCH)</v>
      </c>
      <c r="D1405" s="130">
        <f>'CONSTRUCTION COST ESTIMATE'!BA1405</f>
        <v>0</v>
      </c>
      <c r="E1405" s="114">
        <f>'CONSTRUCTION COST ESTIMATE'!BC1405</f>
        <v>0</v>
      </c>
      <c r="F1405" s="129" t="str">
        <f>'CONSTRUCTION COST ESTIMATE'!BB1405</f>
        <v>EA</v>
      </c>
      <c r="G1405" s="115"/>
      <c r="H1405" s="116">
        <f t="shared" si="232"/>
        <v>0</v>
      </c>
      <c r="I1405" s="115"/>
      <c r="J1405" s="116">
        <f t="shared" si="233"/>
        <v>0</v>
      </c>
      <c r="K1405" s="115"/>
      <c r="L1405" s="116">
        <f t="shared" si="234"/>
        <v>0</v>
      </c>
      <c r="M1405" s="115"/>
      <c r="N1405" s="116">
        <f t="shared" si="235"/>
        <v>0</v>
      </c>
      <c r="O1405" s="115"/>
      <c r="P1405" s="116">
        <f t="shared" si="236"/>
        <v>0</v>
      </c>
      <c r="Q1405" s="115"/>
      <c r="R1405" s="116">
        <f t="shared" si="237"/>
        <v>0</v>
      </c>
      <c r="S1405" s="117">
        <f t="shared" si="238"/>
        <v>0</v>
      </c>
      <c r="T1405" s="118">
        <f t="shared" si="239"/>
        <v>0</v>
      </c>
      <c r="U1405" s="120"/>
      <c r="V1405" s="88"/>
    </row>
    <row r="1406" spans="1:22" s="113" customFormat="1" ht="30" hidden="1" customHeight="1">
      <c r="A1406" s="128">
        <f>'CONSTRUCTION COST ESTIMATE'!A1406</f>
        <v>0</v>
      </c>
      <c r="B1406" s="246">
        <f>'CONSTRUCTION COST ESTIMATE'!B1406</f>
        <v>691.00049999999999</v>
      </c>
      <c r="C1406" s="131" t="str">
        <f>'CONSTRUCTION COST ESTIMATE'!C1406</f>
        <v>COAT EXISTING 48 INCH MANHOLE &gt; 5 FEET DEPTH AND &lt; 10 FEET DEPTH</v>
      </c>
      <c r="D1406" s="130">
        <f>'CONSTRUCTION COST ESTIMATE'!BA1406</f>
        <v>0</v>
      </c>
      <c r="E1406" s="114">
        <f>'CONSTRUCTION COST ESTIMATE'!BC1406</f>
        <v>0</v>
      </c>
      <c r="F1406" s="129" t="str">
        <f>'CONSTRUCTION COST ESTIMATE'!BB1406</f>
        <v>EA</v>
      </c>
      <c r="G1406" s="115"/>
      <c r="H1406" s="116">
        <f t="shared" si="232"/>
        <v>0</v>
      </c>
      <c r="I1406" s="115"/>
      <c r="J1406" s="116">
        <f t="shared" si="233"/>
        <v>0</v>
      </c>
      <c r="K1406" s="115"/>
      <c r="L1406" s="116">
        <f t="shared" si="234"/>
        <v>0</v>
      </c>
      <c r="M1406" s="115"/>
      <c r="N1406" s="116">
        <f t="shared" si="235"/>
        <v>0</v>
      </c>
      <c r="O1406" s="115"/>
      <c r="P1406" s="116">
        <f t="shared" si="236"/>
        <v>0</v>
      </c>
      <c r="Q1406" s="115"/>
      <c r="R1406" s="116">
        <f t="shared" si="237"/>
        <v>0</v>
      </c>
      <c r="S1406" s="117">
        <f t="shared" si="238"/>
        <v>0</v>
      </c>
      <c r="T1406" s="118">
        <f t="shared" si="239"/>
        <v>0</v>
      </c>
      <c r="U1406" s="120"/>
      <c r="V1406" s="88"/>
    </row>
    <row r="1407" spans="1:22" s="113" customFormat="1" ht="30" hidden="1" customHeight="1">
      <c r="A1407" s="128">
        <f>'CONSTRUCTION COST ESTIMATE'!A1407</f>
        <v>0</v>
      </c>
      <c r="B1407" s="246">
        <f>'CONSTRUCTION COST ESTIMATE'!B1407</f>
        <v>691.00099999999998</v>
      </c>
      <c r="C1407" s="131" t="str">
        <f>'CONSTRUCTION COST ESTIMATE'!C1407</f>
        <v>COAT EXISTING 48 INCH MANHOLE &gt; 10 FEET DEPTH AND &lt; 15 FEET DEPTH</v>
      </c>
      <c r="D1407" s="130">
        <f>'CONSTRUCTION COST ESTIMATE'!BA1407</f>
        <v>0</v>
      </c>
      <c r="E1407" s="114">
        <f>'CONSTRUCTION COST ESTIMATE'!BC1407</f>
        <v>0</v>
      </c>
      <c r="F1407" s="129" t="str">
        <f>'CONSTRUCTION COST ESTIMATE'!BB1407</f>
        <v>EA</v>
      </c>
      <c r="G1407" s="115"/>
      <c r="H1407" s="116">
        <f t="shared" si="232"/>
        <v>0</v>
      </c>
      <c r="I1407" s="115"/>
      <c r="J1407" s="116">
        <f t="shared" si="233"/>
        <v>0</v>
      </c>
      <c r="K1407" s="115"/>
      <c r="L1407" s="116">
        <f t="shared" si="234"/>
        <v>0</v>
      </c>
      <c r="M1407" s="115"/>
      <c r="N1407" s="116">
        <f t="shared" si="235"/>
        <v>0</v>
      </c>
      <c r="O1407" s="115"/>
      <c r="P1407" s="116">
        <f t="shared" si="236"/>
        <v>0</v>
      </c>
      <c r="Q1407" s="115"/>
      <c r="R1407" s="116">
        <f t="shared" si="237"/>
        <v>0</v>
      </c>
      <c r="S1407" s="117">
        <f t="shared" si="238"/>
        <v>0</v>
      </c>
      <c r="T1407" s="118">
        <f t="shared" si="239"/>
        <v>0</v>
      </c>
      <c r="U1407" s="120"/>
      <c r="V1407" s="88"/>
    </row>
    <row r="1408" spans="1:22" s="113" customFormat="1" ht="30" hidden="1" customHeight="1">
      <c r="A1408" s="128">
        <f>'CONSTRUCTION COST ESTIMATE'!A1408</f>
        <v>0</v>
      </c>
      <c r="B1408" s="246">
        <f>'CONSTRUCTION COST ESTIMATE'!B1408</f>
        <v>691.00199999999995</v>
      </c>
      <c r="C1408" s="131" t="str">
        <f>'CONSTRUCTION COST ESTIMATE'!C1408</f>
        <v>COAT EXISTING 48 INCH MANHOLE &gt; 15 FEET DEPTH AND &lt; 20 FEET DEPTH</v>
      </c>
      <c r="D1408" s="130">
        <f>'CONSTRUCTION COST ESTIMATE'!BA1408</f>
        <v>0</v>
      </c>
      <c r="E1408" s="114">
        <f>'CONSTRUCTION COST ESTIMATE'!BC1408</f>
        <v>0</v>
      </c>
      <c r="F1408" s="129" t="str">
        <f>'CONSTRUCTION COST ESTIMATE'!BB1408</f>
        <v>EA</v>
      </c>
      <c r="G1408" s="115"/>
      <c r="H1408" s="116">
        <f t="shared" si="232"/>
        <v>0</v>
      </c>
      <c r="I1408" s="115"/>
      <c r="J1408" s="116">
        <f t="shared" si="233"/>
        <v>0</v>
      </c>
      <c r="K1408" s="115"/>
      <c r="L1408" s="116">
        <f t="shared" si="234"/>
        <v>0</v>
      </c>
      <c r="M1408" s="115"/>
      <c r="N1408" s="116">
        <f t="shared" si="235"/>
        <v>0</v>
      </c>
      <c r="O1408" s="115"/>
      <c r="P1408" s="116">
        <f t="shared" si="236"/>
        <v>0</v>
      </c>
      <c r="Q1408" s="115"/>
      <c r="R1408" s="116">
        <f t="shared" si="237"/>
        <v>0</v>
      </c>
      <c r="S1408" s="117">
        <f t="shared" si="238"/>
        <v>0</v>
      </c>
      <c r="T1408" s="118">
        <f t="shared" si="239"/>
        <v>0</v>
      </c>
      <c r="U1408" s="120"/>
      <c r="V1408" s="88"/>
    </row>
    <row r="1409" spans="1:22" s="113" customFormat="1" ht="30" hidden="1" customHeight="1">
      <c r="A1409" s="128">
        <f>'CONSTRUCTION COST ESTIMATE'!A1409</f>
        <v>0</v>
      </c>
      <c r="B1409" s="246">
        <f>'CONSTRUCTION COST ESTIMATE'!B1409</f>
        <v>691.00300000000004</v>
      </c>
      <c r="C1409" s="131" t="str">
        <f>'CONSTRUCTION COST ESTIMATE'!C1409</f>
        <v>COAT EXISTING 48 INCH MANHOLE &gt; 20 FEET DEPTH AND &lt; 25 FEET DEPTH</v>
      </c>
      <c r="D1409" s="130">
        <f>'CONSTRUCTION COST ESTIMATE'!BA1409</f>
        <v>0</v>
      </c>
      <c r="E1409" s="114">
        <f>'CONSTRUCTION COST ESTIMATE'!BC1409</f>
        <v>0</v>
      </c>
      <c r="F1409" s="129" t="str">
        <f>'CONSTRUCTION COST ESTIMATE'!BB1409</f>
        <v>EA</v>
      </c>
      <c r="G1409" s="115"/>
      <c r="H1409" s="116">
        <f t="shared" si="232"/>
        <v>0</v>
      </c>
      <c r="I1409" s="115"/>
      <c r="J1409" s="116">
        <f t="shared" si="233"/>
        <v>0</v>
      </c>
      <c r="K1409" s="115"/>
      <c r="L1409" s="116">
        <f t="shared" si="234"/>
        <v>0</v>
      </c>
      <c r="M1409" s="115"/>
      <c r="N1409" s="116">
        <f t="shared" si="235"/>
        <v>0</v>
      </c>
      <c r="O1409" s="115"/>
      <c r="P1409" s="116">
        <f t="shared" si="236"/>
        <v>0</v>
      </c>
      <c r="Q1409" s="115"/>
      <c r="R1409" s="116">
        <f t="shared" si="237"/>
        <v>0</v>
      </c>
      <c r="S1409" s="117">
        <f t="shared" si="238"/>
        <v>0</v>
      </c>
      <c r="T1409" s="118">
        <f t="shared" si="239"/>
        <v>0</v>
      </c>
      <c r="U1409" s="120"/>
      <c r="V1409" s="88"/>
    </row>
    <row r="1410" spans="1:22" s="113" customFormat="1" ht="30" hidden="1" customHeight="1">
      <c r="A1410" s="128">
        <f>'CONSTRUCTION COST ESTIMATE'!A1410</f>
        <v>0</v>
      </c>
      <c r="B1410" s="246">
        <f>'CONSTRUCTION COST ESTIMATE'!B1410</f>
        <v>691.00400000000002</v>
      </c>
      <c r="C1410" s="131" t="str">
        <f>'CONSTRUCTION COST ESTIMATE'!C1410</f>
        <v>COAT EXISTING 48 INCH MANHOLE</v>
      </c>
      <c r="D1410" s="130">
        <f>'CONSTRUCTION COST ESTIMATE'!BA1410</f>
        <v>0</v>
      </c>
      <c r="E1410" s="114">
        <f>'CONSTRUCTION COST ESTIMATE'!BC1410</f>
        <v>0</v>
      </c>
      <c r="F1410" s="129" t="str">
        <f>'CONSTRUCTION COST ESTIMATE'!BB1410</f>
        <v>EA</v>
      </c>
      <c r="G1410" s="115"/>
      <c r="H1410" s="116">
        <f t="shared" si="232"/>
        <v>0</v>
      </c>
      <c r="I1410" s="115"/>
      <c r="J1410" s="116">
        <f t="shared" si="233"/>
        <v>0</v>
      </c>
      <c r="K1410" s="115"/>
      <c r="L1410" s="116">
        <f t="shared" si="234"/>
        <v>0</v>
      </c>
      <c r="M1410" s="115"/>
      <c r="N1410" s="116">
        <f t="shared" si="235"/>
        <v>0</v>
      </c>
      <c r="O1410" s="115"/>
      <c r="P1410" s="116">
        <f t="shared" si="236"/>
        <v>0</v>
      </c>
      <c r="Q1410" s="115"/>
      <c r="R1410" s="116">
        <f t="shared" si="237"/>
        <v>0</v>
      </c>
      <c r="S1410" s="117">
        <f t="shared" si="238"/>
        <v>0</v>
      </c>
      <c r="T1410" s="118">
        <f t="shared" si="239"/>
        <v>0</v>
      </c>
      <c r="U1410" s="120"/>
      <c r="V1410" s="88"/>
    </row>
    <row r="1411" spans="1:22" s="113" customFormat="1" ht="30" hidden="1" customHeight="1">
      <c r="A1411" s="128">
        <f>'CONSTRUCTION COST ESTIMATE'!A1411</f>
        <v>0</v>
      </c>
      <c r="B1411" s="246">
        <f>'CONSTRUCTION COST ESTIMATE'!B1411</f>
        <v>691.005</v>
      </c>
      <c r="C1411" s="131" t="str">
        <f>'CONSTRUCTION COST ESTIMATE'!C1411</f>
        <v>COAT EXISTING 60 INCH MANHOLE &gt; 5 FEET DEPTH AND &lt; 10 FEET DEPTH</v>
      </c>
      <c r="D1411" s="130">
        <f>'CONSTRUCTION COST ESTIMATE'!BA1411</f>
        <v>0</v>
      </c>
      <c r="E1411" s="114">
        <f>'CONSTRUCTION COST ESTIMATE'!BC1411</f>
        <v>0</v>
      </c>
      <c r="F1411" s="129" t="str">
        <f>'CONSTRUCTION COST ESTIMATE'!BB1411</f>
        <v>EA</v>
      </c>
      <c r="G1411" s="115"/>
      <c r="H1411" s="116">
        <f t="shared" si="232"/>
        <v>0</v>
      </c>
      <c r="I1411" s="115"/>
      <c r="J1411" s="116">
        <f t="shared" si="233"/>
        <v>0</v>
      </c>
      <c r="K1411" s="115"/>
      <c r="L1411" s="116">
        <f t="shared" si="234"/>
        <v>0</v>
      </c>
      <c r="M1411" s="115"/>
      <c r="N1411" s="116">
        <f t="shared" si="235"/>
        <v>0</v>
      </c>
      <c r="O1411" s="115"/>
      <c r="P1411" s="116">
        <f t="shared" si="236"/>
        <v>0</v>
      </c>
      <c r="Q1411" s="115"/>
      <c r="R1411" s="116">
        <f t="shared" si="237"/>
        <v>0</v>
      </c>
      <c r="S1411" s="117">
        <f t="shared" si="238"/>
        <v>0</v>
      </c>
      <c r="T1411" s="118">
        <f t="shared" si="239"/>
        <v>0</v>
      </c>
      <c r="U1411" s="120"/>
      <c r="V1411" s="88"/>
    </row>
    <row r="1412" spans="1:22" s="113" customFormat="1" ht="30" hidden="1" customHeight="1">
      <c r="A1412" s="128">
        <f>'CONSTRUCTION COST ESTIMATE'!A1412</f>
        <v>0</v>
      </c>
      <c r="B1412" s="246">
        <f>'CONSTRUCTION COST ESTIMATE'!B1412</f>
        <v>691.00599999999997</v>
      </c>
      <c r="C1412" s="131" t="str">
        <f>'CONSTRUCTION COST ESTIMATE'!C1412</f>
        <v>COAT EXISTING 60 INCH MANHOLE &gt; 10 FEET DEPTH AND &lt; 15 FEET DEPTH</v>
      </c>
      <c r="D1412" s="130">
        <f>'CONSTRUCTION COST ESTIMATE'!BA1412</f>
        <v>0</v>
      </c>
      <c r="E1412" s="114">
        <f>'CONSTRUCTION COST ESTIMATE'!BC1412</f>
        <v>0</v>
      </c>
      <c r="F1412" s="129" t="str">
        <f>'CONSTRUCTION COST ESTIMATE'!BB1412</f>
        <v>EA</v>
      </c>
      <c r="G1412" s="115"/>
      <c r="H1412" s="116">
        <f t="shared" si="232"/>
        <v>0</v>
      </c>
      <c r="I1412" s="115"/>
      <c r="J1412" s="116">
        <f t="shared" si="233"/>
        <v>0</v>
      </c>
      <c r="K1412" s="115"/>
      <c r="L1412" s="116">
        <f t="shared" si="234"/>
        <v>0</v>
      </c>
      <c r="M1412" s="115"/>
      <c r="N1412" s="116">
        <f t="shared" si="235"/>
        <v>0</v>
      </c>
      <c r="O1412" s="115"/>
      <c r="P1412" s="116">
        <f t="shared" si="236"/>
        <v>0</v>
      </c>
      <c r="Q1412" s="115"/>
      <c r="R1412" s="116">
        <f t="shared" si="237"/>
        <v>0</v>
      </c>
      <c r="S1412" s="117">
        <f t="shared" si="238"/>
        <v>0</v>
      </c>
      <c r="T1412" s="118">
        <f t="shared" si="239"/>
        <v>0</v>
      </c>
      <c r="U1412" s="120"/>
      <c r="V1412" s="88"/>
    </row>
    <row r="1413" spans="1:22" s="113" customFormat="1" ht="30" hidden="1" customHeight="1">
      <c r="A1413" s="128">
        <f>'CONSTRUCTION COST ESTIMATE'!A1413</f>
        <v>0</v>
      </c>
      <c r="B1413" s="246">
        <f>'CONSTRUCTION COST ESTIMATE'!B1413</f>
        <v>691.00699999999995</v>
      </c>
      <c r="C1413" s="131" t="str">
        <f>'CONSTRUCTION COST ESTIMATE'!C1413</f>
        <v>COAT EXISTING 60 INCH MANHOLE &gt; 15 FEET DEPTH AND &lt; 20 FEET DEPTH</v>
      </c>
      <c r="D1413" s="130">
        <f>'CONSTRUCTION COST ESTIMATE'!BA1413</f>
        <v>0</v>
      </c>
      <c r="E1413" s="114">
        <f>'CONSTRUCTION COST ESTIMATE'!BC1413</f>
        <v>0</v>
      </c>
      <c r="F1413" s="129" t="str">
        <f>'CONSTRUCTION COST ESTIMATE'!BB1413</f>
        <v>EA</v>
      </c>
      <c r="G1413" s="115"/>
      <c r="H1413" s="116">
        <f t="shared" ref="H1413:H1457" si="240">G1413*E1413</f>
        <v>0</v>
      </c>
      <c r="I1413" s="115"/>
      <c r="J1413" s="116">
        <f t="shared" ref="J1413:J1457" si="241">I1413*E1413</f>
        <v>0</v>
      </c>
      <c r="K1413" s="115"/>
      <c r="L1413" s="116">
        <f t="shared" ref="L1413:L1457" si="242">K1413*E1413</f>
        <v>0</v>
      </c>
      <c r="M1413" s="115"/>
      <c r="N1413" s="116">
        <f t="shared" ref="N1413:N1457" si="243">M1413*E1413</f>
        <v>0</v>
      </c>
      <c r="O1413" s="115"/>
      <c r="P1413" s="116">
        <f t="shared" ref="P1413:P1457" si="244">O1413*E1413</f>
        <v>0</v>
      </c>
      <c r="Q1413" s="115"/>
      <c r="R1413" s="116">
        <f t="shared" ref="R1413:R1457" si="245">Q1413*E1413</f>
        <v>0</v>
      </c>
      <c r="S1413" s="117">
        <f t="shared" ref="S1413:S1457" si="246">G1413+I1413+K1413+M1413+O1413+Q1413</f>
        <v>0</v>
      </c>
      <c r="T1413" s="118">
        <f t="shared" ref="T1413:T1457" si="247">S1413*E1413</f>
        <v>0</v>
      </c>
      <c r="U1413" s="120"/>
      <c r="V1413" s="88"/>
    </row>
    <row r="1414" spans="1:22" s="113" customFormat="1" ht="30" hidden="1" customHeight="1">
      <c r="A1414" s="128">
        <f>'CONSTRUCTION COST ESTIMATE'!A1414</f>
        <v>0</v>
      </c>
      <c r="B1414" s="246">
        <f>'CONSTRUCTION COST ESTIMATE'!B1414</f>
        <v>691.00800000000004</v>
      </c>
      <c r="C1414" s="131" t="str">
        <f>'CONSTRUCTION COST ESTIMATE'!C1414</f>
        <v>COAT EXISTING 60 INCH MANHOLE &gt; 20 FEET DEPTH AND &lt; 25 FEET DEPTH</v>
      </c>
      <c r="D1414" s="130">
        <f>'CONSTRUCTION COST ESTIMATE'!BA1414</f>
        <v>0</v>
      </c>
      <c r="E1414" s="114">
        <f>'CONSTRUCTION COST ESTIMATE'!BC1414</f>
        <v>0</v>
      </c>
      <c r="F1414" s="129" t="str">
        <f>'CONSTRUCTION COST ESTIMATE'!BB1414</f>
        <v>EA</v>
      </c>
      <c r="G1414" s="115"/>
      <c r="H1414" s="116">
        <f t="shared" si="240"/>
        <v>0</v>
      </c>
      <c r="I1414" s="115"/>
      <c r="J1414" s="116">
        <f t="shared" si="241"/>
        <v>0</v>
      </c>
      <c r="K1414" s="115"/>
      <c r="L1414" s="116">
        <f t="shared" si="242"/>
        <v>0</v>
      </c>
      <c r="M1414" s="115"/>
      <c r="N1414" s="116">
        <f t="shared" si="243"/>
        <v>0</v>
      </c>
      <c r="O1414" s="115"/>
      <c r="P1414" s="116">
        <f t="shared" si="244"/>
        <v>0</v>
      </c>
      <c r="Q1414" s="115"/>
      <c r="R1414" s="116">
        <f t="shared" si="245"/>
        <v>0</v>
      </c>
      <c r="S1414" s="117">
        <f t="shared" si="246"/>
        <v>0</v>
      </c>
      <c r="T1414" s="118">
        <f t="shared" si="247"/>
        <v>0</v>
      </c>
      <c r="U1414" s="120"/>
      <c r="V1414" s="88"/>
    </row>
    <row r="1415" spans="1:22" s="113" customFormat="1" ht="30" hidden="1" customHeight="1">
      <c r="A1415" s="128">
        <f>'CONSTRUCTION COST ESTIMATE'!A1415</f>
        <v>0</v>
      </c>
      <c r="B1415" s="246">
        <f>'CONSTRUCTION COST ESTIMATE'!B1415</f>
        <v>691.00900000000001</v>
      </c>
      <c r="C1415" s="131" t="str">
        <f>'CONSTRUCTION COST ESTIMATE'!C1415</f>
        <v>COAT EXISTING 60 INCH MANHOLE</v>
      </c>
      <c r="D1415" s="130">
        <f>'CONSTRUCTION COST ESTIMATE'!BA1415</f>
        <v>0</v>
      </c>
      <c r="E1415" s="114">
        <f>'CONSTRUCTION COST ESTIMATE'!BC1415</f>
        <v>0</v>
      </c>
      <c r="F1415" s="129" t="str">
        <f>'CONSTRUCTION COST ESTIMATE'!BB1415</f>
        <v>EA</v>
      </c>
      <c r="G1415" s="115"/>
      <c r="H1415" s="116">
        <f t="shared" si="240"/>
        <v>0</v>
      </c>
      <c r="I1415" s="115"/>
      <c r="J1415" s="116">
        <f t="shared" si="241"/>
        <v>0</v>
      </c>
      <c r="K1415" s="115"/>
      <c r="L1415" s="116">
        <f t="shared" si="242"/>
        <v>0</v>
      </c>
      <c r="M1415" s="115"/>
      <c r="N1415" s="116">
        <f t="shared" si="243"/>
        <v>0</v>
      </c>
      <c r="O1415" s="115"/>
      <c r="P1415" s="116">
        <f t="shared" si="244"/>
        <v>0</v>
      </c>
      <c r="Q1415" s="115"/>
      <c r="R1415" s="116">
        <f t="shared" si="245"/>
        <v>0</v>
      </c>
      <c r="S1415" s="117">
        <f t="shared" si="246"/>
        <v>0</v>
      </c>
      <c r="T1415" s="118">
        <f t="shared" si="247"/>
        <v>0</v>
      </c>
      <c r="U1415" s="120"/>
      <c r="V1415" s="88"/>
    </row>
    <row r="1416" spans="1:22" s="113" customFormat="1" ht="30" hidden="1" customHeight="1">
      <c r="A1416" s="128">
        <f>'CONSTRUCTION COST ESTIMATE'!A1416</f>
        <v>0</v>
      </c>
      <c r="B1416" s="246">
        <f>'CONSTRUCTION COST ESTIMATE'!B1416</f>
        <v>691.01</v>
      </c>
      <c r="C1416" s="131" t="str">
        <f>'CONSTRUCTION COST ESTIMATE'!C1416</f>
        <v>COAT EXISTING 72 INCH MANHOLE &gt; 5 FEET DEPTH AND &lt; 10 FEET DEPTH</v>
      </c>
      <c r="D1416" s="130">
        <f>'CONSTRUCTION COST ESTIMATE'!BA1416</f>
        <v>0</v>
      </c>
      <c r="E1416" s="114">
        <f>'CONSTRUCTION COST ESTIMATE'!BC1416</f>
        <v>0</v>
      </c>
      <c r="F1416" s="129" t="str">
        <f>'CONSTRUCTION COST ESTIMATE'!BB1416</f>
        <v>EA</v>
      </c>
      <c r="G1416" s="115"/>
      <c r="H1416" s="116">
        <f t="shared" si="240"/>
        <v>0</v>
      </c>
      <c r="I1416" s="115"/>
      <c r="J1416" s="116">
        <f t="shared" si="241"/>
        <v>0</v>
      </c>
      <c r="K1416" s="115"/>
      <c r="L1416" s="116">
        <f t="shared" si="242"/>
        <v>0</v>
      </c>
      <c r="M1416" s="115"/>
      <c r="N1416" s="116">
        <f t="shared" si="243"/>
        <v>0</v>
      </c>
      <c r="O1416" s="115"/>
      <c r="P1416" s="116">
        <f t="shared" si="244"/>
        <v>0</v>
      </c>
      <c r="Q1416" s="115"/>
      <c r="R1416" s="116">
        <f t="shared" si="245"/>
        <v>0</v>
      </c>
      <c r="S1416" s="117">
        <f t="shared" si="246"/>
        <v>0</v>
      </c>
      <c r="T1416" s="118">
        <f t="shared" si="247"/>
        <v>0</v>
      </c>
      <c r="U1416" s="120"/>
      <c r="V1416" s="88"/>
    </row>
    <row r="1417" spans="1:22" s="113" customFormat="1" ht="30" hidden="1" customHeight="1">
      <c r="A1417" s="128">
        <f>'CONSTRUCTION COST ESTIMATE'!A1417</f>
        <v>0</v>
      </c>
      <c r="B1417" s="246">
        <f>'CONSTRUCTION COST ESTIMATE'!B1417</f>
        <v>691.01099999999997</v>
      </c>
      <c r="C1417" s="131" t="str">
        <f>'CONSTRUCTION COST ESTIMATE'!C1417</f>
        <v>COAT EXISTING 72 INCH MANHOLE &gt; 10 FEET DEPTH AND &lt; 15 FEET DEPTH</v>
      </c>
      <c r="D1417" s="130">
        <f>'CONSTRUCTION COST ESTIMATE'!BA1417</f>
        <v>0</v>
      </c>
      <c r="E1417" s="114">
        <f>'CONSTRUCTION COST ESTIMATE'!BC1417</f>
        <v>0</v>
      </c>
      <c r="F1417" s="129" t="str">
        <f>'CONSTRUCTION COST ESTIMATE'!BB1417</f>
        <v>EA</v>
      </c>
      <c r="G1417" s="115"/>
      <c r="H1417" s="116">
        <f t="shared" si="240"/>
        <v>0</v>
      </c>
      <c r="I1417" s="115"/>
      <c r="J1417" s="116">
        <f t="shared" si="241"/>
        <v>0</v>
      </c>
      <c r="K1417" s="115"/>
      <c r="L1417" s="116">
        <f t="shared" si="242"/>
        <v>0</v>
      </c>
      <c r="M1417" s="115"/>
      <c r="N1417" s="116">
        <f t="shared" si="243"/>
        <v>0</v>
      </c>
      <c r="O1417" s="115"/>
      <c r="P1417" s="116">
        <f t="shared" si="244"/>
        <v>0</v>
      </c>
      <c r="Q1417" s="115"/>
      <c r="R1417" s="116">
        <f t="shared" si="245"/>
        <v>0</v>
      </c>
      <c r="S1417" s="117">
        <f t="shared" si="246"/>
        <v>0</v>
      </c>
      <c r="T1417" s="118">
        <f t="shared" si="247"/>
        <v>0</v>
      </c>
      <c r="U1417" s="120"/>
      <c r="V1417" s="88"/>
    </row>
    <row r="1418" spans="1:22" s="113" customFormat="1" ht="30" hidden="1" customHeight="1">
      <c r="A1418" s="128">
        <f>'CONSTRUCTION COST ESTIMATE'!A1418</f>
        <v>0</v>
      </c>
      <c r="B1418" s="246">
        <f>'CONSTRUCTION COST ESTIMATE'!B1418</f>
        <v>691.01199999999994</v>
      </c>
      <c r="C1418" s="131" t="str">
        <f>'CONSTRUCTION COST ESTIMATE'!C1418</f>
        <v>COAT EXISTING 72 INCH MANHOLE &gt; 15 FEET DEPTH AND &lt; 20 FEET DEPTH</v>
      </c>
      <c r="D1418" s="130">
        <f>'CONSTRUCTION COST ESTIMATE'!BA1418</f>
        <v>0</v>
      </c>
      <c r="E1418" s="114">
        <f>'CONSTRUCTION COST ESTIMATE'!BC1418</f>
        <v>0</v>
      </c>
      <c r="F1418" s="129" t="str">
        <f>'CONSTRUCTION COST ESTIMATE'!BB1418</f>
        <v>EA</v>
      </c>
      <c r="G1418" s="115"/>
      <c r="H1418" s="116">
        <f t="shared" si="240"/>
        <v>0</v>
      </c>
      <c r="I1418" s="115"/>
      <c r="J1418" s="116">
        <f t="shared" si="241"/>
        <v>0</v>
      </c>
      <c r="K1418" s="115"/>
      <c r="L1418" s="116">
        <f t="shared" si="242"/>
        <v>0</v>
      </c>
      <c r="M1418" s="115"/>
      <c r="N1418" s="116">
        <f t="shared" si="243"/>
        <v>0</v>
      </c>
      <c r="O1418" s="115"/>
      <c r="P1418" s="116">
        <f t="shared" si="244"/>
        <v>0</v>
      </c>
      <c r="Q1418" s="115"/>
      <c r="R1418" s="116">
        <f t="shared" si="245"/>
        <v>0</v>
      </c>
      <c r="S1418" s="117">
        <f t="shared" si="246"/>
        <v>0</v>
      </c>
      <c r="T1418" s="118">
        <f t="shared" si="247"/>
        <v>0</v>
      </c>
      <c r="U1418" s="120"/>
      <c r="V1418" s="88"/>
    </row>
    <row r="1419" spans="1:22" s="113" customFormat="1" ht="30" hidden="1" customHeight="1">
      <c r="A1419" s="128">
        <f>'CONSTRUCTION COST ESTIMATE'!A1419</f>
        <v>0</v>
      </c>
      <c r="B1419" s="246">
        <f>'CONSTRUCTION COST ESTIMATE'!B1419</f>
        <v>691.01300000000003</v>
      </c>
      <c r="C1419" s="131" t="str">
        <f>'CONSTRUCTION COST ESTIMATE'!C1419</f>
        <v>COAT EXISTING 72 INCH MANHOLE &gt; 20 FEET DEPTH AND &lt; 25 FEET DEPTH</v>
      </c>
      <c r="D1419" s="130">
        <f>'CONSTRUCTION COST ESTIMATE'!BA1419</f>
        <v>0</v>
      </c>
      <c r="E1419" s="114">
        <f>'CONSTRUCTION COST ESTIMATE'!BC1419</f>
        <v>0</v>
      </c>
      <c r="F1419" s="129" t="str">
        <f>'CONSTRUCTION COST ESTIMATE'!BB1419</f>
        <v>EA</v>
      </c>
      <c r="G1419" s="115"/>
      <c r="H1419" s="116">
        <f t="shared" si="240"/>
        <v>0</v>
      </c>
      <c r="I1419" s="115"/>
      <c r="J1419" s="116">
        <f t="shared" si="241"/>
        <v>0</v>
      </c>
      <c r="K1419" s="115"/>
      <c r="L1419" s="116">
        <f t="shared" si="242"/>
        <v>0</v>
      </c>
      <c r="M1419" s="115"/>
      <c r="N1419" s="116">
        <f t="shared" si="243"/>
        <v>0</v>
      </c>
      <c r="O1419" s="115"/>
      <c r="P1419" s="116">
        <f t="shared" si="244"/>
        <v>0</v>
      </c>
      <c r="Q1419" s="115"/>
      <c r="R1419" s="116">
        <f t="shared" si="245"/>
        <v>0</v>
      </c>
      <c r="S1419" s="117">
        <f t="shared" si="246"/>
        <v>0</v>
      </c>
      <c r="T1419" s="118">
        <f t="shared" si="247"/>
        <v>0</v>
      </c>
      <c r="U1419" s="120"/>
      <c r="V1419" s="88"/>
    </row>
    <row r="1420" spans="1:22" s="113" customFormat="1" ht="30" hidden="1" customHeight="1">
      <c r="A1420" s="128">
        <f>'CONSTRUCTION COST ESTIMATE'!A1420</f>
        <v>0</v>
      </c>
      <c r="B1420" s="246">
        <f>'CONSTRUCTION COST ESTIMATE'!B1420</f>
        <v>691.01400000000001</v>
      </c>
      <c r="C1420" s="131" t="str">
        <f>'CONSTRUCTION COST ESTIMATE'!C1420</f>
        <v>COAT EXISTING 72 INCH MANHOLE</v>
      </c>
      <c r="D1420" s="130">
        <f>'CONSTRUCTION COST ESTIMATE'!BA1420</f>
        <v>0</v>
      </c>
      <c r="E1420" s="114">
        <f>'CONSTRUCTION COST ESTIMATE'!BC1420</f>
        <v>0</v>
      </c>
      <c r="F1420" s="129" t="str">
        <f>'CONSTRUCTION COST ESTIMATE'!BB1420</f>
        <v>EA</v>
      </c>
      <c r="G1420" s="115"/>
      <c r="H1420" s="116">
        <f t="shared" si="240"/>
        <v>0</v>
      </c>
      <c r="I1420" s="115"/>
      <c r="J1420" s="116">
        <f t="shared" si="241"/>
        <v>0</v>
      </c>
      <c r="K1420" s="115"/>
      <c r="L1420" s="116">
        <f t="shared" si="242"/>
        <v>0</v>
      </c>
      <c r="M1420" s="115"/>
      <c r="N1420" s="116">
        <f t="shared" si="243"/>
        <v>0</v>
      </c>
      <c r="O1420" s="115"/>
      <c r="P1420" s="116">
        <f t="shared" si="244"/>
        <v>0</v>
      </c>
      <c r="Q1420" s="115"/>
      <c r="R1420" s="116">
        <f t="shared" si="245"/>
        <v>0</v>
      </c>
      <c r="S1420" s="117">
        <f t="shared" si="246"/>
        <v>0</v>
      </c>
      <c r="T1420" s="118">
        <f t="shared" si="247"/>
        <v>0</v>
      </c>
      <c r="U1420" s="120"/>
      <c r="V1420" s="88"/>
    </row>
    <row r="1421" spans="1:22" s="113" customFormat="1" ht="30" hidden="1" customHeight="1">
      <c r="A1421" s="128">
        <f>'CONSTRUCTION COST ESTIMATE'!A1421</f>
        <v>0</v>
      </c>
      <c r="B1421" s="246">
        <f>'CONSTRUCTION COST ESTIMATE'!B1421</f>
        <v>691.01499999999999</v>
      </c>
      <c r="C1421" s="131" t="str">
        <f>'CONSTRUCTION COST ESTIMATE'!C1421</f>
        <v>COAT EXISTING 84 INCH MANHOLE &gt; 5 FEET DEPTH AND &lt; 10 FEET DEPTH</v>
      </c>
      <c r="D1421" s="130">
        <f>'CONSTRUCTION COST ESTIMATE'!BA1421</f>
        <v>0</v>
      </c>
      <c r="E1421" s="114">
        <f>'CONSTRUCTION COST ESTIMATE'!BC1421</f>
        <v>0</v>
      </c>
      <c r="F1421" s="129" t="str">
        <f>'CONSTRUCTION COST ESTIMATE'!BB1421</f>
        <v>EA</v>
      </c>
      <c r="G1421" s="115"/>
      <c r="H1421" s="116">
        <f t="shared" si="240"/>
        <v>0</v>
      </c>
      <c r="I1421" s="115"/>
      <c r="J1421" s="116">
        <f t="shared" si="241"/>
        <v>0</v>
      </c>
      <c r="K1421" s="115"/>
      <c r="L1421" s="116">
        <f t="shared" si="242"/>
        <v>0</v>
      </c>
      <c r="M1421" s="115"/>
      <c r="N1421" s="116">
        <f t="shared" si="243"/>
        <v>0</v>
      </c>
      <c r="O1421" s="115"/>
      <c r="P1421" s="116">
        <f t="shared" si="244"/>
        <v>0</v>
      </c>
      <c r="Q1421" s="115"/>
      <c r="R1421" s="116">
        <f t="shared" si="245"/>
        <v>0</v>
      </c>
      <c r="S1421" s="117">
        <f t="shared" si="246"/>
        <v>0</v>
      </c>
      <c r="T1421" s="118">
        <f t="shared" si="247"/>
        <v>0</v>
      </c>
      <c r="U1421" s="120"/>
      <c r="V1421" s="88"/>
    </row>
    <row r="1422" spans="1:22" s="113" customFormat="1" ht="30" hidden="1" customHeight="1">
      <c r="A1422" s="128">
        <f>'CONSTRUCTION COST ESTIMATE'!A1422</f>
        <v>0</v>
      </c>
      <c r="B1422" s="246">
        <f>'CONSTRUCTION COST ESTIMATE'!B1422</f>
        <v>691.01599999999996</v>
      </c>
      <c r="C1422" s="131" t="str">
        <f>'CONSTRUCTION COST ESTIMATE'!C1422</f>
        <v>COAT EXISTING 84 INCH MANHOLE &gt; 10 FEET DEPTH AND &lt; 15 FEET DEPTH</v>
      </c>
      <c r="D1422" s="130">
        <f>'CONSTRUCTION COST ESTIMATE'!BA1422</f>
        <v>0</v>
      </c>
      <c r="E1422" s="114">
        <f>'CONSTRUCTION COST ESTIMATE'!BC1422</f>
        <v>0</v>
      </c>
      <c r="F1422" s="129" t="str">
        <f>'CONSTRUCTION COST ESTIMATE'!BB1422</f>
        <v>EA</v>
      </c>
      <c r="G1422" s="115"/>
      <c r="H1422" s="116">
        <f t="shared" si="240"/>
        <v>0</v>
      </c>
      <c r="I1422" s="115"/>
      <c r="J1422" s="116">
        <f t="shared" si="241"/>
        <v>0</v>
      </c>
      <c r="K1422" s="115"/>
      <c r="L1422" s="116">
        <f t="shared" si="242"/>
        <v>0</v>
      </c>
      <c r="M1422" s="115"/>
      <c r="N1422" s="116">
        <f t="shared" si="243"/>
        <v>0</v>
      </c>
      <c r="O1422" s="115"/>
      <c r="P1422" s="116">
        <f t="shared" si="244"/>
        <v>0</v>
      </c>
      <c r="Q1422" s="115"/>
      <c r="R1422" s="116">
        <f t="shared" si="245"/>
        <v>0</v>
      </c>
      <c r="S1422" s="117">
        <f t="shared" si="246"/>
        <v>0</v>
      </c>
      <c r="T1422" s="118">
        <f t="shared" si="247"/>
        <v>0</v>
      </c>
      <c r="U1422" s="120"/>
      <c r="V1422" s="88"/>
    </row>
    <row r="1423" spans="1:22" s="113" customFormat="1" ht="30" hidden="1" customHeight="1">
      <c r="A1423" s="128">
        <f>'CONSTRUCTION COST ESTIMATE'!A1423</f>
        <v>0</v>
      </c>
      <c r="B1423" s="246">
        <f>'CONSTRUCTION COST ESTIMATE'!B1423</f>
        <v>691.01700000000005</v>
      </c>
      <c r="C1423" s="131" t="str">
        <f>'CONSTRUCTION COST ESTIMATE'!C1423</f>
        <v>COAT EXISTING 84 INCH MANHOLE &gt; 15 FEET DEPTH AND &lt; 20 FEET DEPTH</v>
      </c>
      <c r="D1423" s="130">
        <f>'CONSTRUCTION COST ESTIMATE'!BA1423</f>
        <v>0</v>
      </c>
      <c r="E1423" s="114">
        <f>'CONSTRUCTION COST ESTIMATE'!BC1423</f>
        <v>0</v>
      </c>
      <c r="F1423" s="129" t="str">
        <f>'CONSTRUCTION COST ESTIMATE'!BB1423</f>
        <v>EA</v>
      </c>
      <c r="G1423" s="115"/>
      <c r="H1423" s="116">
        <f t="shared" si="240"/>
        <v>0</v>
      </c>
      <c r="I1423" s="115"/>
      <c r="J1423" s="116">
        <f t="shared" si="241"/>
        <v>0</v>
      </c>
      <c r="K1423" s="115"/>
      <c r="L1423" s="116">
        <f t="shared" si="242"/>
        <v>0</v>
      </c>
      <c r="M1423" s="115"/>
      <c r="N1423" s="116">
        <f t="shared" si="243"/>
        <v>0</v>
      </c>
      <c r="O1423" s="115"/>
      <c r="P1423" s="116">
        <f t="shared" si="244"/>
        <v>0</v>
      </c>
      <c r="Q1423" s="115"/>
      <c r="R1423" s="116">
        <f t="shared" si="245"/>
        <v>0</v>
      </c>
      <c r="S1423" s="117">
        <f t="shared" si="246"/>
        <v>0</v>
      </c>
      <c r="T1423" s="118">
        <f t="shared" si="247"/>
        <v>0</v>
      </c>
      <c r="U1423" s="120"/>
      <c r="V1423" s="88"/>
    </row>
    <row r="1424" spans="1:22" s="113" customFormat="1" ht="30" hidden="1" customHeight="1">
      <c r="A1424" s="128">
        <f>'CONSTRUCTION COST ESTIMATE'!A1424</f>
        <v>0</v>
      </c>
      <c r="B1424" s="246">
        <f>'CONSTRUCTION COST ESTIMATE'!B1424</f>
        <v>691.01800000000003</v>
      </c>
      <c r="C1424" s="131" t="str">
        <f>'CONSTRUCTION COST ESTIMATE'!C1424</f>
        <v>COAT EXISTING 84 INCH MANHOLE &gt; 20 FEET DEPTH AND &lt; 25 FEET DEPTH</v>
      </c>
      <c r="D1424" s="130">
        <f>'CONSTRUCTION COST ESTIMATE'!BA1424</f>
        <v>0</v>
      </c>
      <c r="E1424" s="114">
        <f>'CONSTRUCTION COST ESTIMATE'!BC1424</f>
        <v>0</v>
      </c>
      <c r="F1424" s="129" t="str">
        <f>'CONSTRUCTION COST ESTIMATE'!BB1424</f>
        <v>EA</v>
      </c>
      <c r="G1424" s="115"/>
      <c r="H1424" s="116">
        <f t="shared" si="240"/>
        <v>0</v>
      </c>
      <c r="I1424" s="115"/>
      <c r="J1424" s="116">
        <f t="shared" si="241"/>
        <v>0</v>
      </c>
      <c r="K1424" s="115"/>
      <c r="L1424" s="116">
        <f t="shared" si="242"/>
        <v>0</v>
      </c>
      <c r="M1424" s="115"/>
      <c r="N1424" s="116">
        <f t="shared" si="243"/>
        <v>0</v>
      </c>
      <c r="O1424" s="115"/>
      <c r="P1424" s="116">
        <f t="shared" si="244"/>
        <v>0</v>
      </c>
      <c r="Q1424" s="115"/>
      <c r="R1424" s="116">
        <f t="shared" si="245"/>
        <v>0</v>
      </c>
      <c r="S1424" s="117">
        <f t="shared" si="246"/>
        <v>0</v>
      </c>
      <c r="T1424" s="118">
        <f t="shared" si="247"/>
        <v>0</v>
      </c>
      <c r="U1424" s="120"/>
      <c r="V1424" s="88"/>
    </row>
    <row r="1425" spans="1:22" s="113" customFormat="1" ht="30" hidden="1" customHeight="1">
      <c r="A1425" s="128">
        <f>'CONSTRUCTION COST ESTIMATE'!A1425</f>
        <v>0</v>
      </c>
      <c r="B1425" s="246">
        <f>'CONSTRUCTION COST ESTIMATE'!B1425</f>
        <v>691.01900000000001</v>
      </c>
      <c r="C1425" s="131" t="str">
        <f>'CONSTRUCTION COST ESTIMATE'!C1425</f>
        <v>COAT EXISTING 84 INCH MANHOLE</v>
      </c>
      <c r="D1425" s="130">
        <f>'CONSTRUCTION COST ESTIMATE'!BA1425</f>
        <v>0</v>
      </c>
      <c r="E1425" s="114">
        <f>'CONSTRUCTION COST ESTIMATE'!BC1425</f>
        <v>0</v>
      </c>
      <c r="F1425" s="129" t="str">
        <f>'CONSTRUCTION COST ESTIMATE'!BB1425</f>
        <v>EA</v>
      </c>
      <c r="G1425" s="115"/>
      <c r="H1425" s="116">
        <f t="shared" si="240"/>
        <v>0</v>
      </c>
      <c r="I1425" s="115"/>
      <c r="J1425" s="116">
        <f t="shared" si="241"/>
        <v>0</v>
      </c>
      <c r="K1425" s="115"/>
      <c r="L1425" s="116">
        <f t="shared" si="242"/>
        <v>0</v>
      </c>
      <c r="M1425" s="115"/>
      <c r="N1425" s="116">
        <f t="shared" si="243"/>
        <v>0</v>
      </c>
      <c r="O1425" s="115"/>
      <c r="P1425" s="116">
        <f t="shared" si="244"/>
        <v>0</v>
      </c>
      <c r="Q1425" s="115"/>
      <c r="R1425" s="116">
        <f t="shared" si="245"/>
        <v>0</v>
      </c>
      <c r="S1425" s="117">
        <f t="shared" si="246"/>
        <v>0</v>
      </c>
      <c r="T1425" s="118">
        <f t="shared" si="247"/>
        <v>0</v>
      </c>
      <c r="U1425" s="120"/>
      <c r="V1425" s="88"/>
    </row>
    <row r="1426" spans="1:22" s="113" customFormat="1" ht="30" hidden="1" customHeight="1">
      <c r="A1426" s="128">
        <f>'CONSTRUCTION COST ESTIMATE'!A1426</f>
        <v>0</v>
      </c>
      <c r="B1426" s="246">
        <f>'CONSTRUCTION COST ESTIMATE'!B1426</f>
        <v>691.02</v>
      </c>
      <c r="C1426" s="131" t="str">
        <f>'CONSTRUCTION COST ESTIMATE'!C1426</f>
        <v>COAT EXISTING 10 FOOT X 9 FOOT JUNCTION MANHOLE</v>
      </c>
      <c r="D1426" s="130">
        <f>'CONSTRUCTION COST ESTIMATE'!BA1426</f>
        <v>0</v>
      </c>
      <c r="E1426" s="114">
        <f>'CONSTRUCTION COST ESTIMATE'!BC1426</f>
        <v>0</v>
      </c>
      <c r="F1426" s="129" t="str">
        <f>'CONSTRUCTION COST ESTIMATE'!BB1426</f>
        <v>EA</v>
      </c>
      <c r="G1426" s="115"/>
      <c r="H1426" s="116">
        <f t="shared" si="240"/>
        <v>0</v>
      </c>
      <c r="I1426" s="115"/>
      <c r="J1426" s="116">
        <f t="shared" si="241"/>
        <v>0</v>
      </c>
      <c r="K1426" s="115"/>
      <c r="L1426" s="116">
        <f t="shared" si="242"/>
        <v>0</v>
      </c>
      <c r="M1426" s="115"/>
      <c r="N1426" s="116">
        <f t="shared" si="243"/>
        <v>0</v>
      </c>
      <c r="O1426" s="115"/>
      <c r="P1426" s="116">
        <f t="shared" si="244"/>
        <v>0</v>
      </c>
      <c r="Q1426" s="115"/>
      <c r="R1426" s="116">
        <f t="shared" si="245"/>
        <v>0</v>
      </c>
      <c r="S1426" s="117">
        <f t="shared" si="246"/>
        <v>0</v>
      </c>
      <c r="T1426" s="118">
        <f t="shared" si="247"/>
        <v>0</v>
      </c>
      <c r="U1426" s="120"/>
      <c r="V1426" s="88"/>
    </row>
    <row r="1427" spans="1:22" s="113" customFormat="1" ht="30" hidden="1" customHeight="1">
      <c r="A1427" s="128">
        <f>'CONSTRUCTION COST ESTIMATE'!A1427</f>
        <v>0</v>
      </c>
      <c r="B1427" s="246">
        <f>'CONSTRUCTION COST ESTIMATE'!B1427</f>
        <v>691.02099999999996</v>
      </c>
      <c r="C1427" s="131" t="str">
        <f>'CONSTRUCTION COST ESTIMATE'!C1427</f>
        <v>COAT EXISTING MANHOLE</v>
      </c>
      <c r="D1427" s="130">
        <f>'CONSTRUCTION COST ESTIMATE'!BA1427</f>
        <v>0</v>
      </c>
      <c r="E1427" s="114">
        <f>'CONSTRUCTION COST ESTIMATE'!BC1427</f>
        <v>0</v>
      </c>
      <c r="F1427" s="129" t="str">
        <f>'CONSTRUCTION COST ESTIMATE'!BB1427</f>
        <v>EA</v>
      </c>
      <c r="G1427" s="115"/>
      <c r="H1427" s="116">
        <f t="shared" si="240"/>
        <v>0</v>
      </c>
      <c r="I1427" s="115"/>
      <c r="J1427" s="116">
        <f t="shared" si="241"/>
        <v>0</v>
      </c>
      <c r="K1427" s="115"/>
      <c r="L1427" s="116">
        <f t="shared" si="242"/>
        <v>0</v>
      </c>
      <c r="M1427" s="115"/>
      <c r="N1427" s="116">
        <f t="shared" si="243"/>
        <v>0</v>
      </c>
      <c r="O1427" s="115"/>
      <c r="P1427" s="116">
        <f t="shared" si="244"/>
        <v>0</v>
      </c>
      <c r="Q1427" s="115"/>
      <c r="R1427" s="116">
        <f t="shared" si="245"/>
        <v>0</v>
      </c>
      <c r="S1427" s="117">
        <f t="shared" si="246"/>
        <v>0</v>
      </c>
      <c r="T1427" s="118">
        <f t="shared" si="247"/>
        <v>0</v>
      </c>
      <c r="U1427" s="120"/>
      <c r="V1427" s="88"/>
    </row>
    <row r="1428" spans="1:22" s="113" customFormat="1" ht="30" hidden="1" customHeight="1">
      <c r="A1428" s="128">
        <f>'CONSTRUCTION COST ESTIMATE'!A1428</f>
        <v>0</v>
      </c>
      <c r="B1428" s="246">
        <f>'CONSTRUCTION COST ESTIMATE'!B1428</f>
        <v>691.02200000000005</v>
      </c>
      <c r="C1428" s="131" t="str">
        <f>'CONSTRUCTION COST ESTIMATE'!C1428</f>
        <v>COATING EXISTING 60 INCH MANHOLE &gt; 25 FEET DEPTH AND &lt; 30 FEET DEPTH</v>
      </c>
      <c r="D1428" s="130">
        <f>'CONSTRUCTION COST ESTIMATE'!BA1428</f>
        <v>0</v>
      </c>
      <c r="E1428" s="114">
        <f>'CONSTRUCTION COST ESTIMATE'!BC1428</f>
        <v>0</v>
      </c>
      <c r="F1428" s="129" t="str">
        <f>'CONSTRUCTION COST ESTIMATE'!BB1428</f>
        <v>EA</v>
      </c>
      <c r="G1428" s="115"/>
      <c r="H1428" s="116">
        <f t="shared" si="240"/>
        <v>0</v>
      </c>
      <c r="I1428" s="115"/>
      <c r="J1428" s="116">
        <f t="shared" si="241"/>
        <v>0</v>
      </c>
      <c r="K1428" s="115"/>
      <c r="L1428" s="116">
        <f t="shared" si="242"/>
        <v>0</v>
      </c>
      <c r="M1428" s="115"/>
      <c r="N1428" s="116">
        <f t="shared" si="243"/>
        <v>0</v>
      </c>
      <c r="O1428" s="115"/>
      <c r="P1428" s="116">
        <f t="shared" si="244"/>
        <v>0</v>
      </c>
      <c r="Q1428" s="115"/>
      <c r="R1428" s="116">
        <f t="shared" si="245"/>
        <v>0</v>
      </c>
      <c r="S1428" s="117">
        <f t="shared" si="246"/>
        <v>0</v>
      </c>
      <c r="T1428" s="118">
        <f t="shared" si="247"/>
        <v>0</v>
      </c>
      <c r="U1428" s="120"/>
      <c r="V1428" s="88"/>
    </row>
    <row r="1429" spans="1:22" s="113" customFormat="1" ht="30" hidden="1" customHeight="1">
      <c r="A1429" s="128">
        <f>'CONSTRUCTION COST ESTIMATE'!A1429</f>
        <v>0</v>
      </c>
      <c r="B1429" s="246">
        <f>'CONSTRUCTION COST ESTIMATE'!B1429</f>
        <v>691.02300000000002</v>
      </c>
      <c r="C1429" s="131" t="str">
        <f>'CONSTRUCTION COST ESTIMATE'!C1429</f>
        <v>COATING EXISTING 60 INCH MANHOLE &gt; 30 FEET DEPTH AND &lt; 35 FEET DEPTH</v>
      </c>
      <c r="D1429" s="130">
        <f>'CONSTRUCTION COST ESTIMATE'!BA1429</f>
        <v>0</v>
      </c>
      <c r="E1429" s="114">
        <f>'CONSTRUCTION COST ESTIMATE'!BC1429</f>
        <v>0</v>
      </c>
      <c r="F1429" s="129" t="str">
        <f>'CONSTRUCTION COST ESTIMATE'!BB1429</f>
        <v>EA</v>
      </c>
      <c r="G1429" s="115"/>
      <c r="H1429" s="116">
        <f t="shared" si="240"/>
        <v>0</v>
      </c>
      <c r="I1429" s="115"/>
      <c r="J1429" s="116">
        <f t="shared" si="241"/>
        <v>0</v>
      </c>
      <c r="K1429" s="115"/>
      <c r="L1429" s="116">
        <f t="shared" si="242"/>
        <v>0</v>
      </c>
      <c r="M1429" s="115"/>
      <c r="N1429" s="116">
        <f t="shared" si="243"/>
        <v>0</v>
      </c>
      <c r="O1429" s="115"/>
      <c r="P1429" s="116">
        <f t="shared" si="244"/>
        <v>0</v>
      </c>
      <c r="Q1429" s="115"/>
      <c r="R1429" s="116">
        <f t="shared" si="245"/>
        <v>0</v>
      </c>
      <c r="S1429" s="117">
        <f t="shared" si="246"/>
        <v>0</v>
      </c>
      <c r="T1429" s="118">
        <f t="shared" si="247"/>
        <v>0</v>
      </c>
      <c r="U1429" s="120"/>
      <c r="V1429" s="88"/>
    </row>
    <row r="1430" spans="1:22" s="113" customFormat="1" ht="30" hidden="1" customHeight="1">
      <c r="A1430" s="128">
        <f>'CONSTRUCTION COST ESTIMATE'!A1430</f>
        <v>0</v>
      </c>
      <c r="B1430" s="246">
        <f>'CONSTRUCTION COST ESTIMATE'!B1430</f>
        <v>695</v>
      </c>
      <c r="C1430" s="131" t="str">
        <f>'CONSTRUCTION COST ESTIMATE'!C1430</f>
        <v>DIVERSION OF SEWAGE FLOW</v>
      </c>
      <c r="D1430" s="130">
        <f>'CONSTRUCTION COST ESTIMATE'!BA1430</f>
        <v>0</v>
      </c>
      <c r="E1430" s="114">
        <f>'CONSTRUCTION COST ESTIMATE'!BC1430</f>
        <v>0</v>
      </c>
      <c r="F1430" s="129" t="str">
        <f>'CONSTRUCTION COST ESTIMATE'!BB1430</f>
        <v>LS</v>
      </c>
      <c r="G1430" s="115"/>
      <c r="H1430" s="116">
        <f t="shared" si="240"/>
        <v>0</v>
      </c>
      <c r="I1430" s="115"/>
      <c r="J1430" s="116">
        <f t="shared" si="241"/>
        <v>0</v>
      </c>
      <c r="K1430" s="115"/>
      <c r="L1430" s="116">
        <f t="shared" si="242"/>
        <v>0</v>
      </c>
      <c r="M1430" s="115"/>
      <c r="N1430" s="116">
        <f t="shared" si="243"/>
        <v>0</v>
      </c>
      <c r="O1430" s="115"/>
      <c r="P1430" s="116">
        <f t="shared" si="244"/>
        <v>0</v>
      </c>
      <c r="Q1430" s="115"/>
      <c r="R1430" s="116">
        <f t="shared" si="245"/>
        <v>0</v>
      </c>
      <c r="S1430" s="117">
        <f t="shared" si="246"/>
        <v>0</v>
      </c>
      <c r="T1430" s="118">
        <f t="shared" si="247"/>
        <v>0</v>
      </c>
      <c r="U1430" s="120"/>
      <c r="V1430" s="88"/>
    </row>
    <row r="1431" spans="1:22" s="113" customFormat="1" ht="30" hidden="1" customHeight="1">
      <c r="A1431" s="128">
        <f>'CONSTRUCTION COST ESTIMATE'!A1431</f>
        <v>0</v>
      </c>
      <c r="B1431" s="246">
        <f>'CONSTRUCTION COST ESTIMATE'!B1431</f>
        <v>695.00099999999998</v>
      </c>
      <c r="C1431" s="131" t="str">
        <f>'CONSTRUCTION COST ESTIMATE'!C1431</f>
        <v>DIVERSION OF SEWAGE</v>
      </c>
      <c r="D1431" s="130">
        <f>'CONSTRUCTION COST ESTIMATE'!BA1431</f>
        <v>0</v>
      </c>
      <c r="E1431" s="114">
        <f>'CONSTRUCTION COST ESTIMATE'!BC1431</f>
        <v>0</v>
      </c>
      <c r="F1431" s="129" t="str">
        <f>'CONSTRUCTION COST ESTIMATE'!BB1431</f>
        <v>LS</v>
      </c>
      <c r="G1431" s="115"/>
      <c r="H1431" s="116">
        <f t="shared" si="240"/>
        <v>0</v>
      </c>
      <c r="I1431" s="115"/>
      <c r="J1431" s="116">
        <f t="shared" si="241"/>
        <v>0</v>
      </c>
      <c r="K1431" s="115"/>
      <c r="L1431" s="116">
        <f t="shared" si="242"/>
        <v>0</v>
      </c>
      <c r="M1431" s="115"/>
      <c r="N1431" s="116">
        <f t="shared" si="243"/>
        <v>0</v>
      </c>
      <c r="O1431" s="115"/>
      <c r="P1431" s="116">
        <f t="shared" si="244"/>
        <v>0</v>
      </c>
      <c r="Q1431" s="115"/>
      <c r="R1431" s="116">
        <f t="shared" si="245"/>
        <v>0</v>
      </c>
      <c r="S1431" s="117">
        <f t="shared" si="246"/>
        <v>0</v>
      </c>
      <c r="T1431" s="118">
        <f t="shared" si="247"/>
        <v>0</v>
      </c>
      <c r="U1431" s="120"/>
      <c r="V1431" s="88"/>
    </row>
    <row r="1432" spans="1:22" s="113" customFormat="1" ht="30" hidden="1" customHeight="1">
      <c r="A1432" s="128">
        <f>'CONSTRUCTION COST ESTIMATE'!A1432</f>
        <v>0</v>
      </c>
      <c r="B1432" s="246">
        <f>'CONSTRUCTION COST ESTIMATE'!B1432</f>
        <v>695.00199999999995</v>
      </c>
      <c r="C1432" s="131" t="str">
        <f>'CONSTRUCTION COST ESTIMATE'!C1432</f>
        <v>SANITARY SEWER BYPASS</v>
      </c>
      <c r="D1432" s="130">
        <f>'CONSTRUCTION COST ESTIMATE'!BA1432</f>
        <v>0</v>
      </c>
      <c r="E1432" s="114">
        <f>'CONSTRUCTION COST ESTIMATE'!BC1432</f>
        <v>0</v>
      </c>
      <c r="F1432" s="129" t="str">
        <f>'CONSTRUCTION COST ESTIMATE'!BB1432</f>
        <v>LS</v>
      </c>
      <c r="G1432" s="115"/>
      <c r="H1432" s="116">
        <f t="shared" si="240"/>
        <v>0</v>
      </c>
      <c r="I1432" s="115"/>
      <c r="J1432" s="116">
        <f t="shared" si="241"/>
        <v>0</v>
      </c>
      <c r="K1432" s="115"/>
      <c r="L1432" s="116">
        <f t="shared" si="242"/>
        <v>0</v>
      </c>
      <c r="M1432" s="115"/>
      <c r="N1432" s="116">
        <f t="shared" si="243"/>
        <v>0</v>
      </c>
      <c r="O1432" s="115"/>
      <c r="P1432" s="116">
        <f t="shared" si="244"/>
        <v>0</v>
      </c>
      <c r="Q1432" s="115"/>
      <c r="R1432" s="116">
        <f t="shared" si="245"/>
        <v>0</v>
      </c>
      <c r="S1432" s="117">
        <f t="shared" si="246"/>
        <v>0</v>
      </c>
      <c r="T1432" s="118">
        <f t="shared" si="247"/>
        <v>0</v>
      </c>
      <c r="U1432" s="120"/>
      <c r="V1432" s="88"/>
    </row>
    <row r="1433" spans="1:22" s="113" customFormat="1" ht="30" customHeight="1">
      <c r="A1433" s="134" t="str">
        <f>'CONSTRUCTION COST ESTIMATE'!A1433</f>
        <v>SP 699</v>
      </c>
      <c r="B1433" s="245"/>
      <c r="C1433" s="142" t="str">
        <f>'CONSTRUCTION COST ESTIMATE'!C1433</f>
        <v>SITE FURNISHINGS</v>
      </c>
      <c r="D1433" s="143">
        <f>'CONSTRUCTION COST ESTIMATE'!BA1433</f>
        <v>0</v>
      </c>
      <c r="E1433" s="144">
        <f>'CONSTRUCTION COST ESTIMATE'!BC1433</f>
        <v>0</v>
      </c>
      <c r="F1433" s="141">
        <f>'CONSTRUCTION COST ESTIMATE'!BB1433</f>
        <v>0</v>
      </c>
      <c r="G1433" s="148"/>
      <c r="H1433" s="149"/>
      <c r="I1433" s="148"/>
      <c r="J1433" s="149"/>
      <c r="K1433" s="148"/>
      <c r="L1433" s="149"/>
      <c r="M1433" s="148"/>
      <c r="N1433" s="149"/>
      <c r="O1433" s="148"/>
      <c r="P1433" s="149"/>
      <c r="Q1433" s="148"/>
      <c r="R1433" s="149"/>
      <c r="S1433" s="150"/>
      <c r="T1433" s="151"/>
      <c r="U1433" s="120"/>
      <c r="V1433" s="139" t="s">
        <v>1447</v>
      </c>
    </row>
    <row r="1434" spans="1:22" s="113" customFormat="1" ht="30" hidden="1" customHeight="1">
      <c r="A1434" s="128">
        <f>'CONSTRUCTION COST ESTIMATE'!A1434</f>
        <v>0</v>
      </c>
      <c r="B1434" s="246">
        <f>'CONSTRUCTION COST ESTIMATE'!B1434</f>
        <v>699.00049999999999</v>
      </c>
      <c r="C1434" s="131" t="str">
        <f>'CONSTRUCTION COST ESTIMATE'!C1434</f>
        <v>BENCH</v>
      </c>
      <c r="D1434" s="130">
        <f>'CONSTRUCTION COST ESTIMATE'!BA1434</f>
        <v>0</v>
      </c>
      <c r="E1434" s="114">
        <f>'CONSTRUCTION COST ESTIMATE'!BC1434</f>
        <v>0</v>
      </c>
      <c r="F1434" s="129" t="str">
        <f>'CONSTRUCTION COST ESTIMATE'!BB1434</f>
        <v>EA</v>
      </c>
      <c r="G1434" s="115"/>
      <c r="H1434" s="116">
        <f t="shared" si="240"/>
        <v>0</v>
      </c>
      <c r="I1434" s="115"/>
      <c r="J1434" s="116">
        <f t="shared" si="241"/>
        <v>0</v>
      </c>
      <c r="K1434" s="115"/>
      <c r="L1434" s="116">
        <f t="shared" si="242"/>
        <v>0</v>
      </c>
      <c r="M1434" s="115"/>
      <c r="N1434" s="116">
        <f t="shared" si="243"/>
        <v>0</v>
      </c>
      <c r="O1434" s="115"/>
      <c r="P1434" s="116">
        <f t="shared" si="244"/>
        <v>0</v>
      </c>
      <c r="Q1434" s="115"/>
      <c r="R1434" s="116">
        <f t="shared" si="245"/>
        <v>0</v>
      </c>
      <c r="S1434" s="117">
        <f t="shared" si="246"/>
        <v>0</v>
      </c>
      <c r="T1434" s="118">
        <f t="shared" si="247"/>
        <v>0</v>
      </c>
      <c r="U1434" s="120"/>
      <c r="V1434" s="88"/>
    </row>
    <row r="1435" spans="1:22" s="113" customFormat="1" ht="30" hidden="1" customHeight="1">
      <c r="A1435" s="128">
        <f>'CONSTRUCTION COST ESTIMATE'!A1435</f>
        <v>0</v>
      </c>
      <c r="B1435" s="246">
        <f>'CONSTRUCTION COST ESTIMATE'!B1435</f>
        <v>699.00099999999998</v>
      </c>
      <c r="C1435" s="131" t="str">
        <f>'CONSTRUCTION COST ESTIMATE'!C1435</f>
        <v>CONCRETE PICNIC BENCH</v>
      </c>
      <c r="D1435" s="130">
        <f>'CONSTRUCTION COST ESTIMATE'!BA1435</f>
        <v>0</v>
      </c>
      <c r="E1435" s="114">
        <f>'CONSTRUCTION COST ESTIMATE'!BC1435</f>
        <v>0</v>
      </c>
      <c r="F1435" s="129" t="str">
        <f>'CONSTRUCTION COST ESTIMATE'!BB1435</f>
        <v>EA</v>
      </c>
      <c r="G1435" s="115"/>
      <c r="H1435" s="116">
        <f t="shared" si="240"/>
        <v>0</v>
      </c>
      <c r="I1435" s="115"/>
      <c r="J1435" s="116">
        <f t="shared" si="241"/>
        <v>0</v>
      </c>
      <c r="K1435" s="115"/>
      <c r="L1435" s="116">
        <f t="shared" si="242"/>
        <v>0</v>
      </c>
      <c r="M1435" s="115"/>
      <c r="N1435" s="116">
        <f t="shared" si="243"/>
        <v>0</v>
      </c>
      <c r="O1435" s="115"/>
      <c r="P1435" s="116">
        <f t="shared" si="244"/>
        <v>0</v>
      </c>
      <c r="Q1435" s="115"/>
      <c r="R1435" s="116">
        <f t="shared" si="245"/>
        <v>0</v>
      </c>
      <c r="S1435" s="117">
        <f t="shared" si="246"/>
        <v>0</v>
      </c>
      <c r="T1435" s="118">
        <f t="shared" si="247"/>
        <v>0</v>
      </c>
      <c r="U1435" s="120"/>
      <c r="V1435" s="88"/>
    </row>
    <row r="1436" spans="1:22" s="113" customFormat="1" ht="30" hidden="1" customHeight="1">
      <c r="A1436" s="128">
        <f>'CONSTRUCTION COST ESTIMATE'!A1436</f>
        <v>0</v>
      </c>
      <c r="B1436" s="246">
        <f>'CONSTRUCTION COST ESTIMATE'!B1436</f>
        <v>699.00199999999995</v>
      </c>
      <c r="C1436" s="131" t="str">
        <f>'CONSTRUCTION COST ESTIMATE'!C1436</f>
        <v>STREET BENCH</v>
      </c>
      <c r="D1436" s="130">
        <f>'CONSTRUCTION COST ESTIMATE'!BA1436</f>
        <v>0</v>
      </c>
      <c r="E1436" s="114">
        <f>'CONSTRUCTION COST ESTIMATE'!BC1436</f>
        <v>0</v>
      </c>
      <c r="F1436" s="129" t="str">
        <f>'CONSTRUCTION COST ESTIMATE'!BB1436</f>
        <v>EA</v>
      </c>
      <c r="G1436" s="115"/>
      <c r="H1436" s="116">
        <f t="shared" si="240"/>
        <v>0</v>
      </c>
      <c r="I1436" s="115"/>
      <c r="J1436" s="116">
        <f t="shared" si="241"/>
        <v>0</v>
      </c>
      <c r="K1436" s="115"/>
      <c r="L1436" s="116">
        <f t="shared" si="242"/>
        <v>0</v>
      </c>
      <c r="M1436" s="115"/>
      <c r="N1436" s="116">
        <f t="shared" si="243"/>
        <v>0</v>
      </c>
      <c r="O1436" s="115"/>
      <c r="P1436" s="116">
        <f t="shared" si="244"/>
        <v>0</v>
      </c>
      <c r="Q1436" s="115"/>
      <c r="R1436" s="116">
        <f t="shared" si="245"/>
        <v>0</v>
      </c>
      <c r="S1436" s="117">
        <f t="shared" si="246"/>
        <v>0</v>
      </c>
      <c r="T1436" s="118">
        <f t="shared" si="247"/>
        <v>0</v>
      </c>
      <c r="U1436" s="120"/>
      <c r="V1436" s="88"/>
    </row>
    <row r="1437" spans="1:22" s="113" customFormat="1" ht="30" hidden="1" customHeight="1">
      <c r="A1437" s="128">
        <f>'CONSTRUCTION COST ESTIMATE'!A1437</f>
        <v>0</v>
      </c>
      <c r="B1437" s="246">
        <f>'CONSTRUCTION COST ESTIMATE'!B1437</f>
        <v>699.00300000000004</v>
      </c>
      <c r="C1437" s="131" t="str">
        <f>'CONSTRUCTION COST ESTIMATE'!C1437</f>
        <v>BICYCLE RACK</v>
      </c>
      <c r="D1437" s="130">
        <f>'CONSTRUCTION COST ESTIMATE'!BA1437</f>
        <v>0</v>
      </c>
      <c r="E1437" s="114">
        <f>'CONSTRUCTION COST ESTIMATE'!BC1437</f>
        <v>0</v>
      </c>
      <c r="F1437" s="129" t="str">
        <f>'CONSTRUCTION COST ESTIMATE'!BB1437</f>
        <v>EA</v>
      </c>
      <c r="G1437" s="115"/>
      <c r="H1437" s="116">
        <f t="shared" si="240"/>
        <v>0</v>
      </c>
      <c r="I1437" s="115"/>
      <c r="J1437" s="116">
        <f t="shared" si="241"/>
        <v>0</v>
      </c>
      <c r="K1437" s="115"/>
      <c r="L1437" s="116">
        <f t="shared" si="242"/>
        <v>0</v>
      </c>
      <c r="M1437" s="115"/>
      <c r="N1437" s="116">
        <f t="shared" si="243"/>
        <v>0</v>
      </c>
      <c r="O1437" s="115"/>
      <c r="P1437" s="116">
        <f t="shared" si="244"/>
        <v>0</v>
      </c>
      <c r="Q1437" s="115"/>
      <c r="R1437" s="116">
        <f t="shared" si="245"/>
        <v>0</v>
      </c>
      <c r="S1437" s="117">
        <f t="shared" si="246"/>
        <v>0</v>
      </c>
      <c r="T1437" s="118">
        <f t="shared" si="247"/>
        <v>0</v>
      </c>
      <c r="U1437" s="120"/>
      <c r="V1437" s="88"/>
    </row>
    <row r="1438" spans="1:22" s="113" customFormat="1" ht="30" hidden="1" customHeight="1">
      <c r="A1438" s="128">
        <f>'CONSTRUCTION COST ESTIMATE'!A1438</f>
        <v>0</v>
      </c>
      <c r="B1438" s="246">
        <f>'CONSTRUCTION COST ESTIMATE'!B1438</f>
        <v>699.00400000000002</v>
      </c>
      <c r="C1438" s="131" t="str">
        <f>'CONSTRUCTION COST ESTIMATE'!C1438</f>
        <v>COLLAPSIBLE BOLLARD</v>
      </c>
      <c r="D1438" s="130">
        <f>'CONSTRUCTION COST ESTIMATE'!BA1438</f>
        <v>0</v>
      </c>
      <c r="E1438" s="114">
        <f>'CONSTRUCTION COST ESTIMATE'!BC1438</f>
        <v>0</v>
      </c>
      <c r="F1438" s="129" t="str">
        <f>'CONSTRUCTION COST ESTIMATE'!BB1438</f>
        <v>EA</v>
      </c>
      <c r="G1438" s="115"/>
      <c r="H1438" s="116">
        <f t="shared" si="240"/>
        <v>0</v>
      </c>
      <c r="I1438" s="115"/>
      <c r="J1438" s="116">
        <f t="shared" si="241"/>
        <v>0</v>
      </c>
      <c r="K1438" s="115"/>
      <c r="L1438" s="116">
        <f t="shared" si="242"/>
        <v>0</v>
      </c>
      <c r="M1438" s="115"/>
      <c r="N1438" s="116">
        <f t="shared" si="243"/>
        <v>0</v>
      </c>
      <c r="O1438" s="115"/>
      <c r="P1438" s="116">
        <f t="shared" si="244"/>
        <v>0</v>
      </c>
      <c r="Q1438" s="115"/>
      <c r="R1438" s="116">
        <f t="shared" si="245"/>
        <v>0</v>
      </c>
      <c r="S1438" s="117">
        <f t="shared" si="246"/>
        <v>0</v>
      </c>
      <c r="T1438" s="118">
        <f t="shared" si="247"/>
        <v>0</v>
      </c>
      <c r="U1438" s="120"/>
      <c r="V1438" s="88"/>
    </row>
    <row r="1439" spans="1:22" s="113" customFormat="1" ht="30" hidden="1" customHeight="1">
      <c r="A1439" s="128">
        <f>'CONSTRUCTION COST ESTIMATE'!A1439</f>
        <v>0</v>
      </c>
      <c r="B1439" s="246">
        <f>'CONSTRUCTION COST ESTIMATE'!B1439</f>
        <v>699.005</v>
      </c>
      <c r="C1439" s="131" t="str">
        <f>'CONSTRUCTION COST ESTIMATE'!C1439</f>
        <v>REMOVABLE BOLLARD</v>
      </c>
      <c r="D1439" s="130">
        <f>'CONSTRUCTION COST ESTIMATE'!BA1439</f>
        <v>0</v>
      </c>
      <c r="E1439" s="114">
        <f>'CONSTRUCTION COST ESTIMATE'!BC1439</f>
        <v>0</v>
      </c>
      <c r="F1439" s="129" t="str">
        <f>'CONSTRUCTION COST ESTIMATE'!BB1439</f>
        <v>EA</v>
      </c>
      <c r="G1439" s="115"/>
      <c r="H1439" s="116">
        <f t="shared" si="240"/>
        <v>0</v>
      </c>
      <c r="I1439" s="115"/>
      <c r="J1439" s="116">
        <f t="shared" si="241"/>
        <v>0</v>
      </c>
      <c r="K1439" s="115"/>
      <c r="L1439" s="116">
        <f t="shared" si="242"/>
        <v>0</v>
      </c>
      <c r="M1439" s="115"/>
      <c r="N1439" s="116">
        <f t="shared" si="243"/>
        <v>0</v>
      </c>
      <c r="O1439" s="115"/>
      <c r="P1439" s="116">
        <f t="shared" si="244"/>
        <v>0</v>
      </c>
      <c r="Q1439" s="115"/>
      <c r="R1439" s="116">
        <f t="shared" si="245"/>
        <v>0</v>
      </c>
      <c r="S1439" s="117">
        <f t="shared" si="246"/>
        <v>0</v>
      </c>
      <c r="T1439" s="118">
        <f t="shared" si="247"/>
        <v>0</v>
      </c>
      <c r="U1439" s="120"/>
      <c r="V1439" s="88"/>
    </row>
    <row r="1440" spans="1:22" s="113" customFormat="1" ht="30" hidden="1" customHeight="1">
      <c r="A1440" s="128">
        <f>'CONSTRUCTION COST ESTIMATE'!A1440</f>
        <v>0</v>
      </c>
      <c r="B1440" s="246">
        <f>'CONSTRUCTION COST ESTIMATE'!B1440</f>
        <v>699.00599999999997</v>
      </c>
      <c r="C1440" s="131" t="str">
        <f>'CONSTRUCTION COST ESTIMATE'!C1440</f>
        <v>BRONZE MEDALLION</v>
      </c>
      <c r="D1440" s="130">
        <f>'CONSTRUCTION COST ESTIMATE'!BA1440</f>
        <v>0</v>
      </c>
      <c r="E1440" s="114">
        <f>'CONSTRUCTION COST ESTIMATE'!BC1440</f>
        <v>0</v>
      </c>
      <c r="F1440" s="129" t="str">
        <f>'CONSTRUCTION COST ESTIMATE'!BB1440</f>
        <v>EA</v>
      </c>
      <c r="G1440" s="115"/>
      <c r="H1440" s="116">
        <f t="shared" si="240"/>
        <v>0</v>
      </c>
      <c r="I1440" s="115"/>
      <c r="J1440" s="116">
        <f t="shared" si="241"/>
        <v>0</v>
      </c>
      <c r="K1440" s="115"/>
      <c r="L1440" s="116">
        <f t="shared" si="242"/>
        <v>0</v>
      </c>
      <c r="M1440" s="115"/>
      <c r="N1440" s="116">
        <f t="shared" si="243"/>
        <v>0</v>
      </c>
      <c r="O1440" s="115"/>
      <c r="P1440" s="116">
        <f t="shared" si="244"/>
        <v>0</v>
      </c>
      <c r="Q1440" s="115"/>
      <c r="R1440" s="116">
        <f t="shared" si="245"/>
        <v>0</v>
      </c>
      <c r="S1440" s="117">
        <f t="shared" si="246"/>
        <v>0</v>
      </c>
      <c r="T1440" s="118">
        <f t="shared" si="247"/>
        <v>0</v>
      </c>
      <c r="U1440" s="120"/>
      <c r="V1440" s="88"/>
    </row>
    <row r="1441" spans="1:22" s="113" customFormat="1" ht="30" hidden="1" customHeight="1">
      <c r="A1441" s="128">
        <f>'CONSTRUCTION COST ESTIMATE'!A1441</f>
        <v>0</v>
      </c>
      <c r="B1441" s="246">
        <f>'CONSTRUCTION COST ESTIMATE'!B1441</f>
        <v>699.00699999999995</v>
      </c>
      <c r="C1441" s="131" t="str">
        <f>'CONSTRUCTION COST ESTIMATE'!C1441</f>
        <v>SNPLMA BRONZE MEDALLION</v>
      </c>
      <c r="D1441" s="130">
        <f>'CONSTRUCTION COST ESTIMATE'!BA1441</f>
        <v>0</v>
      </c>
      <c r="E1441" s="114">
        <f>'CONSTRUCTION COST ESTIMATE'!BC1441</f>
        <v>0</v>
      </c>
      <c r="F1441" s="129" t="str">
        <f>'CONSTRUCTION COST ESTIMATE'!BB1441</f>
        <v>EA</v>
      </c>
      <c r="G1441" s="115"/>
      <c r="H1441" s="116">
        <f t="shared" si="240"/>
        <v>0</v>
      </c>
      <c r="I1441" s="115"/>
      <c r="J1441" s="116">
        <f t="shared" si="241"/>
        <v>0</v>
      </c>
      <c r="K1441" s="115"/>
      <c r="L1441" s="116">
        <f t="shared" si="242"/>
        <v>0</v>
      </c>
      <c r="M1441" s="115"/>
      <c r="N1441" s="116">
        <f t="shared" si="243"/>
        <v>0</v>
      </c>
      <c r="O1441" s="115"/>
      <c r="P1441" s="116">
        <f t="shared" si="244"/>
        <v>0</v>
      </c>
      <c r="Q1441" s="115"/>
      <c r="R1441" s="116">
        <f t="shared" si="245"/>
        <v>0</v>
      </c>
      <c r="S1441" s="117">
        <f t="shared" si="246"/>
        <v>0</v>
      </c>
      <c r="T1441" s="118">
        <f t="shared" si="247"/>
        <v>0</v>
      </c>
      <c r="U1441" s="120"/>
      <c r="V1441" s="88"/>
    </row>
    <row r="1442" spans="1:22" s="113" customFormat="1" ht="30" hidden="1" customHeight="1">
      <c r="A1442" s="128">
        <f>'CONSTRUCTION COST ESTIMATE'!A1442</f>
        <v>0</v>
      </c>
      <c r="B1442" s="246">
        <f>'CONSTRUCTION COST ESTIMATE'!B1442</f>
        <v>699.00800000000004</v>
      </c>
      <c r="C1442" s="131" t="str">
        <f>'CONSTRUCTION COST ESTIMATE'!C1442</f>
        <v>PET WASTE STATION</v>
      </c>
      <c r="D1442" s="130">
        <f>'CONSTRUCTION COST ESTIMATE'!BA1442</f>
        <v>0</v>
      </c>
      <c r="E1442" s="114">
        <f>'CONSTRUCTION COST ESTIMATE'!BC1442</f>
        <v>0</v>
      </c>
      <c r="F1442" s="129" t="str">
        <f>'CONSTRUCTION COST ESTIMATE'!BB1442</f>
        <v>EA</v>
      </c>
      <c r="G1442" s="115"/>
      <c r="H1442" s="116">
        <f t="shared" si="240"/>
        <v>0</v>
      </c>
      <c r="I1442" s="115"/>
      <c r="J1442" s="116">
        <f t="shared" si="241"/>
        <v>0</v>
      </c>
      <c r="K1442" s="115"/>
      <c r="L1442" s="116">
        <f t="shared" si="242"/>
        <v>0</v>
      </c>
      <c r="M1442" s="115"/>
      <c r="N1442" s="116">
        <f t="shared" si="243"/>
        <v>0</v>
      </c>
      <c r="O1442" s="115"/>
      <c r="P1442" s="116">
        <f t="shared" si="244"/>
        <v>0</v>
      </c>
      <c r="Q1442" s="115"/>
      <c r="R1442" s="116">
        <f t="shared" si="245"/>
        <v>0</v>
      </c>
      <c r="S1442" s="117">
        <f t="shared" si="246"/>
        <v>0</v>
      </c>
      <c r="T1442" s="118">
        <f t="shared" si="247"/>
        <v>0</v>
      </c>
      <c r="U1442" s="120"/>
      <c r="V1442" s="88"/>
    </row>
    <row r="1443" spans="1:22" s="113" customFormat="1" ht="30" hidden="1" customHeight="1">
      <c r="A1443" s="128">
        <f>'CONSTRUCTION COST ESTIMATE'!A1443</f>
        <v>0</v>
      </c>
      <c r="B1443" s="246">
        <f>'CONSTRUCTION COST ESTIMATE'!B1443</f>
        <v>699.00900000000001</v>
      </c>
      <c r="C1443" s="131" t="str">
        <f>'CONSTRUCTION COST ESTIMATE'!C1443</f>
        <v>TRASH</v>
      </c>
      <c r="D1443" s="130">
        <f>'CONSTRUCTION COST ESTIMATE'!BA1443</f>
        <v>0</v>
      </c>
      <c r="E1443" s="114">
        <f>'CONSTRUCTION COST ESTIMATE'!BC1443</f>
        <v>0</v>
      </c>
      <c r="F1443" s="129" t="str">
        <f>'CONSTRUCTION COST ESTIMATE'!BB1443</f>
        <v>EA</v>
      </c>
      <c r="G1443" s="115"/>
      <c r="H1443" s="116">
        <f t="shared" si="240"/>
        <v>0</v>
      </c>
      <c r="I1443" s="115"/>
      <c r="J1443" s="116">
        <f t="shared" si="241"/>
        <v>0</v>
      </c>
      <c r="K1443" s="115"/>
      <c r="L1443" s="116">
        <f t="shared" si="242"/>
        <v>0</v>
      </c>
      <c r="M1443" s="115"/>
      <c r="N1443" s="116">
        <f t="shared" si="243"/>
        <v>0</v>
      </c>
      <c r="O1443" s="115"/>
      <c r="P1443" s="116">
        <f t="shared" si="244"/>
        <v>0</v>
      </c>
      <c r="Q1443" s="115"/>
      <c r="R1443" s="116">
        <f t="shared" si="245"/>
        <v>0</v>
      </c>
      <c r="S1443" s="117">
        <f t="shared" si="246"/>
        <v>0</v>
      </c>
      <c r="T1443" s="118">
        <f t="shared" si="247"/>
        <v>0</v>
      </c>
      <c r="U1443" s="120"/>
      <c r="V1443" s="88"/>
    </row>
    <row r="1444" spans="1:22" s="113" customFormat="1" ht="30" hidden="1" customHeight="1">
      <c r="A1444" s="128">
        <f>'CONSTRUCTION COST ESTIMATE'!A1444</f>
        <v>0</v>
      </c>
      <c r="B1444" s="246">
        <f>'CONSTRUCTION COST ESTIMATE'!B1444</f>
        <v>699.01</v>
      </c>
      <c r="C1444" s="131" t="str">
        <f>'CONSTRUCTION COST ESTIMATE'!C1444</f>
        <v>#12 SOLID CU WIRE</v>
      </c>
      <c r="D1444" s="130">
        <f>'CONSTRUCTION COST ESTIMATE'!BA1444</f>
        <v>0</v>
      </c>
      <c r="E1444" s="114">
        <f>'CONSTRUCTION COST ESTIMATE'!BC1444</f>
        <v>0</v>
      </c>
      <c r="F1444" s="129" t="str">
        <f>'CONSTRUCTION COST ESTIMATE'!BB1444</f>
        <v>LF</v>
      </c>
      <c r="G1444" s="115"/>
      <c r="H1444" s="116">
        <f t="shared" si="240"/>
        <v>0</v>
      </c>
      <c r="I1444" s="115"/>
      <c r="J1444" s="116">
        <f t="shared" si="241"/>
        <v>0</v>
      </c>
      <c r="K1444" s="115"/>
      <c r="L1444" s="116">
        <f t="shared" si="242"/>
        <v>0</v>
      </c>
      <c r="M1444" s="115"/>
      <c r="N1444" s="116">
        <f t="shared" si="243"/>
        <v>0</v>
      </c>
      <c r="O1444" s="115"/>
      <c r="P1444" s="116">
        <f t="shared" si="244"/>
        <v>0</v>
      </c>
      <c r="Q1444" s="115"/>
      <c r="R1444" s="116">
        <f t="shared" si="245"/>
        <v>0</v>
      </c>
      <c r="S1444" s="117">
        <f t="shared" si="246"/>
        <v>0</v>
      </c>
      <c r="T1444" s="118">
        <f t="shared" si="247"/>
        <v>0</v>
      </c>
      <c r="U1444" s="120"/>
      <c r="V1444" s="88"/>
    </row>
    <row r="1445" spans="1:22" s="113" customFormat="1" ht="30" hidden="1" customHeight="1">
      <c r="A1445" s="128">
        <f>'CONSTRUCTION COST ESTIMATE'!A1445</f>
        <v>0</v>
      </c>
      <c r="B1445" s="246">
        <f>'CONSTRUCTION COST ESTIMATE'!B1445</f>
        <v>699.01099999999997</v>
      </c>
      <c r="C1445" s="131" t="str">
        <f>'CONSTRUCTION COST ESTIMATE'!C1445</f>
        <v>1 INCH PVC CONDUIT</v>
      </c>
      <c r="D1445" s="130">
        <f>'CONSTRUCTION COST ESTIMATE'!BA1445</f>
        <v>0</v>
      </c>
      <c r="E1445" s="114">
        <f>'CONSTRUCTION COST ESTIMATE'!BC1445</f>
        <v>0</v>
      </c>
      <c r="F1445" s="129" t="str">
        <f>'CONSTRUCTION COST ESTIMATE'!BB1445</f>
        <v>LF</v>
      </c>
      <c r="G1445" s="115"/>
      <c r="H1445" s="116">
        <f t="shared" si="240"/>
        <v>0</v>
      </c>
      <c r="I1445" s="115"/>
      <c r="J1445" s="116">
        <f t="shared" si="241"/>
        <v>0</v>
      </c>
      <c r="K1445" s="115"/>
      <c r="L1445" s="116">
        <f t="shared" si="242"/>
        <v>0</v>
      </c>
      <c r="M1445" s="115"/>
      <c r="N1445" s="116">
        <f t="shared" si="243"/>
        <v>0</v>
      </c>
      <c r="O1445" s="115"/>
      <c r="P1445" s="116">
        <f t="shared" si="244"/>
        <v>0</v>
      </c>
      <c r="Q1445" s="115"/>
      <c r="R1445" s="116">
        <f t="shared" si="245"/>
        <v>0</v>
      </c>
      <c r="S1445" s="117">
        <f t="shared" si="246"/>
        <v>0</v>
      </c>
      <c r="T1445" s="118">
        <f t="shared" si="247"/>
        <v>0</v>
      </c>
      <c r="U1445" s="120"/>
      <c r="V1445" s="88"/>
    </row>
    <row r="1446" spans="1:22" s="113" customFormat="1" ht="30" hidden="1" customHeight="1">
      <c r="A1446" s="128">
        <f>'CONSTRUCTION COST ESTIMATE'!A1446</f>
        <v>0</v>
      </c>
      <c r="B1446" s="246">
        <f>'CONSTRUCTION COST ESTIMATE'!B1446</f>
        <v>699.01199999999994</v>
      </c>
      <c r="C1446" s="131" t="str">
        <f>'CONSTRUCTION COST ESTIMATE'!C1446</f>
        <v>1.5 INCH PVC CONDUIT</v>
      </c>
      <c r="D1446" s="130">
        <f>'CONSTRUCTION COST ESTIMATE'!BA1446</f>
        <v>0</v>
      </c>
      <c r="E1446" s="114">
        <f>'CONSTRUCTION COST ESTIMATE'!BC1446</f>
        <v>0</v>
      </c>
      <c r="F1446" s="129" t="str">
        <f>'CONSTRUCTION COST ESTIMATE'!BB1446</f>
        <v>LF</v>
      </c>
      <c r="G1446" s="115"/>
      <c r="H1446" s="116">
        <f t="shared" si="240"/>
        <v>0</v>
      </c>
      <c r="I1446" s="115"/>
      <c r="J1446" s="116">
        <f t="shared" si="241"/>
        <v>0</v>
      </c>
      <c r="K1446" s="115"/>
      <c r="L1446" s="116">
        <f t="shared" si="242"/>
        <v>0</v>
      </c>
      <c r="M1446" s="115"/>
      <c r="N1446" s="116">
        <f t="shared" si="243"/>
        <v>0</v>
      </c>
      <c r="O1446" s="115"/>
      <c r="P1446" s="116">
        <f t="shared" si="244"/>
        <v>0</v>
      </c>
      <c r="Q1446" s="115"/>
      <c r="R1446" s="116">
        <f t="shared" si="245"/>
        <v>0</v>
      </c>
      <c r="S1446" s="117">
        <f t="shared" si="246"/>
        <v>0</v>
      </c>
      <c r="T1446" s="118">
        <f t="shared" si="247"/>
        <v>0</v>
      </c>
      <c r="U1446" s="120"/>
      <c r="V1446" s="88"/>
    </row>
    <row r="1447" spans="1:22" s="113" customFormat="1" ht="30" hidden="1" customHeight="1">
      <c r="A1447" s="128">
        <f>'CONSTRUCTION COST ESTIMATE'!A1447</f>
        <v>0</v>
      </c>
      <c r="B1447" s="246">
        <f>'CONSTRUCTION COST ESTIMATE'!B1447</f>
        <v>699.01300000000003</v>
      </c>
      <c r="C1447" s="131" t="str">
        <f>'CONSTRUCTION COST ESTIMATE'!C1447</f>
        <v>12 FOOT X 12 FOOT SHADE STRUCTURE</v>
      </c>
      <c r="D1447" s="130">
        <f>'CONSTRUCTION COST ESTIMATE'!BA1447</f>
        <v>0</v>
      </c>
      <c r="E1447" s="114">
        <f>'CONSTRUCTION COST ESTIMATE'!BC1447</f>
        <v>0</v>
      </c>
      <c r="F1447" s="129" t="str">
        <f>'CONSTRUCTION COST ESTIMATE'!BB1447</f>
        <v>EA</v>
      </c>
      <c r="G1447" s="115"/>
      <c r="H1447" s="116">
        <f t="shared" si="240"/>
        <v>0</v>
      </c>
      <c r="I1447" s="115"/>
      <c r="J1447" s="116">
        <f t="shared" si="241"/>
        <v>0</v>
      </c>
      <c r="K1447" s="115"/>
      <c r="L1447" s="116">
        <f t="shared" si="242"/>
        <v>0</v>
      </c>
      <c r="M1447" s="115"/>
      <c r="N1447" s="116">
        <f t="shared" si="243"/>
        <v>0</v>
      </c>
      <c r="O1447" s="115"/>
      <c r="P1447" s="116">
        <f t="shared" si="244"/>
        <v>0</v>
      </c>
      <c r="Q1447" s="115"/>
      <c r="R1447" s="116">
        <f t="shared" si="245"/>
        <v>0</v>
      </c>
      <c r="S1447" s="117">
        <f t="shared" si="246"/>
        <v>0</v>
      </c>
      <c r="T1447" s="118">
        <f t="shared" si="247"/>
        <v>0</v>
      </c>
      <c r="U1447" s="120"/>
      <c r="V1447" s="88"/>
    </row>
    <row r="1448" spans="1:22" s="113" customFormat="1" ht="30" hidden="1" customHeight="1">
      <c r="A1448" s="128">
        <f>'CONSTRUCTION COST ESTIMATE'!A1448</f>
        <v>0</v>
      </c>
      <c r="B1448" s="246">
        <f>'CONSTRUCTION COST ESTIMATE'!B1448</f>
        <v>699.01400000000001</v>
      </c>
      <c r="C1448" s="131" t="str">
        <f>'CONSTRUCTION COST ESTIMATE'!C1448</f>
        <v>200 AMP SERVICE PEDESTAL AND FOUNDATION</v>
      </c>
      <c r="D1448" s="130">
        <f>'CONSTRUCTION COST ESTIMATE'!BA1448</f>
        <v>0</v>
      </c>
      <c r="E1448" s="114">
        <f>'CONSTRUCTION COST ESTIMATE'!BC1448</f>
        <v>0</v>
      </c>
      <c r="F1448" s="129" t="str">
        <f>'CONSTRUCTION COST ESTIMATE'!BB1448</f>
        <v>EA</v>
      </c>
      <c r="G1448" s="115"/>
      <c r="H1448" s="116">
        <f t="shared" si="240"/>
        <v>0</v>
      </c>
      <c r="I1448" s="115"/>
      <c r="J1448" s="116">
        <f t="shared" si="241"/>
        <v>0</v>
      </c>
      <c r="K1448" s="115"/>
      <c r="L1448" s="116">
        <f t="shared" si="242"/>
        <v>0</v>
      </c>
      <c r="M1448" s="115"/>
      <c r="N1448" s="116">
        <f t="shared" si="243"/>
        <v>0</v>
      </c>
      <c r="O1448" s="115"/>
      <c r="P1448" s="116">
        <f t="shared" si="244"/>
        <v>0</v>
      </c>
      <c r="Q1448" s="115"/>
      <c r="R1448" s="116">
        <f t="shared" si="245"/>
        <v>0</v>
      </c>
      <c r="S1448" s="117">
        <f t="shared" si="246"/>
        <v>0</v>
      </c>
      <c r="T1448" s="118">
        <f t="shared" si="247"/>
        <v>0</v>
      </c>
      <c r="U1448" s="120"/>
      <c r="V1448" s="88"/>
    </row>
    <row r="1449" spans="1:22" s="113" customFormat="1" ht="30" hidden="1" customHeight="1">
      <c r="A1449" s="128">
        <f>'CONSTRUCTION COST ESTIMATE'!A1449</f>
        <v>0</v>
      </c>
      <c r="B1449" s="246">
        <f>'CONSTRUCTION COST ESTIMATE'!B1449</f>
        <v>699.01499999999999</v>
      </c>
      <c r="C1449" s="131" t="str">
        <f>'CONSTRUCTION COST ESTIMATE'!C1449</f>
        <v>SINGLE ARM PARKING LOT STANDARD AND LUMINARE</v>
      </c>
      <c r="D1449" s="130">
        <f>'CONSTRUCTION COST ESTIMATE'!BA1449</f>
        <v>0</v>
      </c>
      <c r="E1449" s="114">
        <f>'CONSTRUCTION COST ESTIMATE'!BC1449</f>
        <v>0</v>
      </c>
      <c r="F1449" s="129" t="str">
        <f>'CONSTRUCTION COST ESTIMATE'!BB1449</f>
        <v>EA</v>
      </c>
      <c r="G1449" s="115"/>
      <c r="H1449" s="116">
        <f t="shared" si="240"/>
        <v>0</v>
      </c>
      <c r="I1449" s="115"/>
      <c r="J1449" s="116">
        <f t="shared" si="241"/>
        <v>0</v>
      </c>
      <c r="K1449" s="115"/>
      <c r="L1449" s="116">
        <f t="shared" si="242"/>
        <v>0</v>
      </c>
      <c r="M1449" s="115"/>
      <c r="N1449" s="116">
        <f t="shared" si="243"/>
        <v>0</v>
      </c>
      <c r="O1449" s="115"/>
      <c r="P1449" s="116">
        <f t="shared" si="244"/>
        <v>0</v>
      </c>
      <c r="Q1449" s="115"/>
      <c r="R1449" s="116">
        <f t="shared" si="245"/>
        <v>0</v>
      </c>
      <c r="S1449" s="117">
        <f t="shared" si="246"/>
        <v>0</v>
      </c>
      <c r="T1449" s="118">
        <f t="shared" si="247"/>
        <v>0</v>
      </c>
      <c r="U1449" s="120"/>
      <c r="V1449" s="88"/>
    </row>
    <row r="1450" spans="1:22" s="113" customFormat="1" ht="30" hidden="1" customHeight="1">
      <c r="A1450" s="128">
        <f>'CONSTRUCTION COST ESTIMATE'!A1450</f>
        <v>0</v>
      </c>
      <c r="B1450" s="246">
        <f>'CONSTRUCTION COST ESTIMATE'!B1450</f>
        <v>699.01599999999996</v>
      </c>
      <c r="C1450" s="131" t="str">
        <f>'CONSTRUCTION COST ESTIMATE'!C1450</f>
        <v>DOUBLE ARM PARKING LOT STANDARD AND LUMINARES</v>
      </c>
      <c r="D1450" s="130">
        <f>'CONSTRUCTION COST ESTIMATE'!BA1450</f>
        <v>0</v>
      </c>
      <c r="E1450" s="114">
        <f>'CONSTRUCTION COST ESTIMATE'!BC1450</f>
        <v>0</v>
      </c>
      <c r="F1450" s="129" t="str">
        <f>'CONSTRUCTION COST ESTIMATE'!BB1450</f>
        <v>EA</v>
      </c>
      <c r="G1450" s="115"/>
      <c r="H1450" s="116">
        <f t="shared" si="240"/>
        <v>0</v>
      </c>
      <c r="I1450" s="115"/>
      <c r="J1450" s="116">
        <f t="shared" si="241"/>
        <v>0</v>
      </c>
      <c r="K1450" s="115"/>
      <c r="L1450" s="116">
        <f t="shared" si="242"/>
        <v>0</v>
      </c>
      <c r="M1450" s="115"/>
      <c r="N1450" s="116">
        <f t="shared" si="243"/>
        <v>0</v>
      </c>
      <c r="O1450" s="115"/>
      <c r="P1450" s="116">
        <f t="shared" si="244"/>
        <v>0</v>
      </c>
      <c r="Q1450" s="115"/>
      <c r="R1450" s="116">
        <f t="shared" si="245"/>
        <v>0</v>
      </c>
      <c r="S1450" s="117">
        <f t="shared" si="246"/>
        <v>0</v>
      </c>
      <c r="T1450" s="118">
        <f t="shared" si="247"/>
        <v>0</v>
      </c>
      <c r="U1450" s="120"/>
      <c r="V1450" s="88"/>
    </row>
    <row r="1451" spans="1:22" s="113" customFormat="1" ht="30" hidden="1" customHeight="1">
      <c r="A1451" s="128">
        <f>'CONSTRUCTION COST ESTIMATE'!A1451</f>
        <v>0</v>
      </c>
      <c r="B1451" s="246">
        <f>'CONSTRUCTION COST ESTIMATE'!B1451</f>
        <v>699.01700000000005</v>
      </c>
      <c r="C1451" s="131" t="str">
        <f>'CONSTRUCTION COST ESTIMATE'!C1451</f>
        <v>ELECTRICAL CABINET AND FOUNDATION</v>
      </c>
      <c r="D1451" s="130">
        <f>'CONSTRUCTION COST ESTIMATE'!BA1451</f>
        <v>0</v>
      </c>
      <c r="E1451" s="114">
        <f>'CONSTRUCTION COST ESTIMATE'!BC1451</f>
        <v>0</v>
      </c>
      <c r="F1451" s="129" t="str">
        <f>'CONSTRUCTION COST ESTIMATE'!BB1451</f>
        <v>EA</v>
      </c>
      <c r="G1451" s="115"/>
      <c r="H1451" s="116">
        <f t="shared" si="240"/>
        <v>0</v>
      </c>
      <c r="I1451" s="115"/>
      <c r="J1451" s="116">
        <f t="shared" si="241"/>
        <v>0</v>
      </c>
      <c r="K1451" s="115"/>
      <c r="L1451" s="116">
        <f t="shared" si="242"/>
        <v>0</v>
      </c>
      <c r="M1451" s="115"/>
      <c r="N1451" s="116">
        <f t="shared" si="243"/>
        <v>0</v>
      </c>
      <c r="O1451" s="115"/>
      <c r="P1451" s="116">
        <f t="shared" si="244"/>
        <v>0</v>
      </c>
      <c r="Q1451" s="115"/>
      <c r="R1451" s="116">
        <f t="shared" si="245"/>
        <v>0</v>
      </c>
      <c r="S1451" s="117">
        <f t="shared" si="246"/>
        <v>0</v>
      </c>
      <c r="T1451" s="118">
        <f t="shared" si="247"/>
        <v>0</v>
      </c>
      <c r="U1451" s="120"/>
      <c r="V1451" s="88"/>
    </row>
    <row r="1452" spans="1:22" s="113" customFormat="1" ht="30" hidden="1" customHeight="1">
      <c r="A1452" s="128">
        <f>'CONSTRUCTION COST ESTIMATE'!A1452</f>
        <v>0</v>
      </c>
      <c r="B1452" s="246">
        <f>'CONSTRUCTION COST ESTIMATE'!B1452</f>
        <v>699.01800000000003</v>
      </c>
      <c r="C1452" s="131" t="str">
        <f>'CONSTRUCTION COST ESTIMATE'!C1452</f>
        <v>JACK AND BORE 36 INCH STEEL PIPE</v>
      </c>
      <c r="D1452" s="130">
        <f>'CONSTRUCTION COST ESTIMATE'!BA1452</f>
        <v>0</v>
      </c>
      <c r="E1452" s="114">
        <f>'CONSTRUCTION COST ESTIMATE'!BC1452</f>
        <v>0</v>
      </c>
      <c r="F1452" s="129" t="str">
        <f>'CONSTRUCTION COST ESTIMATE'!BB1452</f>
        <v>LF</v>
      </c>
      <c r="G1452" s="115"/>
      <c r="H1452" s="116">
        <f t="shared" si="240"/>
        <v>0</v>
      </c>
      <c r="I1452" s="115"/>
      <c r="J1452" s="116">
        <f t="shared" si="241"/>
        <v>0</v>
      </c>
      <c r="K1452" s="115"/>
      <c r="L1452" s="116">
        <f t="shared" si="242"/>
        <v>0</v>
      </c>
      <c r="M1452" s="115"/>
      <c r="N1452" s="116">
        <f t="shared" si="243"/>
        <v>0</v>
      </c>
      <c r="O1452" s="115"/>
      <c r="P1452" s="116">
        <f t="shared" si="244"/>
        <v>0</v>
      </c>
      <c r="Q1452" s="115"/>
      <c r="R1452" s="116">
        <f t="shared" si="245"/>
        <v>0</v>
      </c>
      <c r="S1452" s="117">
        <f t="shared" si="246"/>
        <v>0</v>
      </c>
      <c r="T1452" s="118">
        <f t="shared" si="247"/>
        <v>0</v>
      </c>
      <c r="U1452" s="120"/>
      <c r="V1452" s="88"/>
    </row>
    <row r="1453" spans="1:22" s="113" customFormat="1" ht="30" hidden="1" customHeight="1">
      <c r="A1453" s="128">
        <f>'CONSTRUCTION COST ESTIMATE'!A1453</f>
        <v>0</v>
      </c>
      <c r="B1453" s="246">
        <f>'CONSTRUCTION COST ESTIMATE'!B1453</f>
        <v>699.01900000000001</v>
      </c>
      <c r="C1453" s="131" t="str">
        <f>'CONSTRUCTION COST ESTIMATE'!C1453</f>
        <v>MISCELLANEOUS EXISTING ADJACENT IMPROVEMENT MODIFICATIONS</v>
      </c>
      <c r="D1453" s="130">
        <f>'CONSTRUCTION COST ESTIMATE'!BA1453</f>
        <v>0</v>
      </c>
      <c r="E1453" s="114">
        <f>'CONSTRUCTION COST ESTIMATE'!BC1453</f>
        <v>0</v>
      </c>
      <c r="F1453" s="129" t="str">
        <f>'CONSTRUCTION COST ESTIMATE'!BB1453</f>
        <v>FA</v>
      </c>
      <c r="G1453" s="115"/>
      <c r="H1453" s="116">
        <f t="shared" si="240"/>
        <v>0</v>
      </c>
      <c r="I1453" s="115"/>
      <c r="J1453" s="116">
        <f t="shared" si="241"/>
        <v>0</v>
      </c>
      <c r="K1453" s="115"/>
      <c r="L1453" s="116">
        <f t="shared" si="242"/>
        <v>0</v>
      </c>
      <c r="M1453" s="115"/>
      <c r="N1453" s="116">
        <f t="shared" si="243"/>
        <v>0</v>
      </c>
      <c r="O1453" s="115"/>
      <c r="P1453" s="116">
        <f t="shared" si="244"/>
        <v>0</v>
      </c>
      <c r="Q1453" s="115"/>
      <c r="R1453" s="116">
        <f t="shared" si="245"/>
        <v>0</v>
      </c>
      <c r="S1453" s="117">
        <f t="shared" si="246"/>
        <v>0</v>
      </c>
      <c r="T1453" s="118">
        <f t="shared" si="247"/>
        <v>0</v>
      </c>
      <c r="U1453" s="120"/>
      <c r="V1453" s="88"/>
    </row>
    <row r="1454" spans="1:22" s="113" customFormat="1" ht="30" hidden="1" customHeight="1">
      <c r="A1454" s="128">
        <f>'CONSTRUCTION COST ESTIMATE'!A1454</f>
        <v>0</v>
      </c>
      <c r="B1454" s="246">
        <f>'CONSTRUCTION COST ESTIMATE'!B1454</f>
        <v>699.02</v>
      </c>
      <c r="C1454" s="131" t="str">
        <f>'CONSTRUCTION COST ESTIMATE'!C1454</f>
        <v>MONUMENT SIGNS</v>
      </c>
      <c r="D1454" s="130">
        <f>'CONSTRUCTION COST ESTIMATE'!BA1454</f>
        <v>0</v>
      </c>
      <c r="E1454" s="114">
        <f>'CONSTRUCTION COST ESTIMATE'!BC1454</f>
        <v>0</v>
      </c>
      <c r="F1454" s="129" t="str">
        <f>'CONSTRUCTION COST ESTIMATE'!BB1454</f>
        <v>EA</v>
      </c>
      <c r="G1454" s="115"/>
      <c r="H1454" s="116">
        <f t="shared" si="240"/>
        <v>0</v>
      </c>
      <c r="I1454" s="115"/>
      <c r="J1454" s="116">
        <f t="shared" si="241"/>
        <v>0</v>
      </c>
      <c r="K1454" s="115"/>
      <c r="L1454" s="116">
        <f t="shared" si="242"/>
        <v>0</v>
      </c>
      <c r="M1454" s="115"/>
      <c r="N1454" s="116">
        <f t="shared" si="243"/>
        <v>0</v>
      </c>
      <c r="O1454" s="115"/>
      <c r="P1454" s="116">
        <f t="shared" si="244"/>
        <v>0</v>
      </c>
      <c r="Q1454" s="115"/>
      <c r="R1454" s="116">
        <f t="shared" si="245"/>
        <v>0</v>
      </c>
      <c r="S1454" s="117">
        <f t="shared" si="246"/>
        <v>0</v>
      </c>
      <c r="T1454" s="118">
        <f t="shared" si="247"/>
        <v>0</v>
      </c>
      <c r="U1454" s="120"/>
      <c r="V1454" s="88"/>
    </row>
    <row r="1455" spans="1:22" s="113" customFormat="1" ht="30" hidden="1" customHeight="1">
      <c r="A1455" s="128">
        <f>'CONSTRUCTION COST ESTIMATE'!A1455</f>
        <v>0</v>
      </c>
      <c r="B1455" s="246">
        <f>'CONSTRUCTION COST ESTIMATE'!B1455</f>
        <v>699.02099999999996</v>
      </c>
      <c r="C1455" s="131" t="str">
        <f>'CONSTRUCTION COST ESTIMATE'!C1455</f>
        <v>NO. 3-1/2 PULL BOX</v>
      </c>
      <c r="D1455" s="130">
        <f>'CONSTRUCTION COST ESTIMATE'!BA1455</f>
        <v>0</v>
      </c>
      <c r="E1455" s="114">
        <f>'CONSTRUCTION COST ESTIMATE'!BC1455</f>
        <v>0</v>
      </c>
      <c r="F1455" s="129" t="str">
        <f>'CONSTRUCTION COST ESTIMATE'!BB1455</f>
        <v>EA</v>
      </c>
      <c r="G1455" s="115"/>
      <c r="H1455" s="116">
        <f t="shared" si="240"/>
        <v>0</v>
      </c>
      <c r="I1455" s="115"/>
      <c r="J1455" s="116">
        <f t="shared" si="241"/>
        <v>0</v>
      </c>
      <c r="K1455" s="115"/>
      <c r="L1455" s="116">
        <f t="shared" si="242"/>
        <v>0</v>
      </c>
      <c r="M1455" s="115"/>
      <c r="N1455" s="116">
        <f t="shared" si="243"/>
        <v>0</v>
      </c>
      <c r="O1455" s="115"/>
      <c r="P1455" s="116">
        <f t="shared" si="244"/>
        <v>0</v>
      </c>
      <c r="Q1455" s="115"/>
      <c r="R1455" s="116">
        <f t="shared" si="245"/>
        <v>0</v>
      </c>
      <c r="S1455" s="117">
        <f t="shared" si="246"/>
        <v>0</v>
      </c>
      <c r="T1455" s="118">
        <f t="shared" si="247"/>
        <v>0</v>
      </c>
      <c r="U1455" s="120"/>
      <c r="V1455" s="88"/>
    </row>
    <row r="1456" spans="1:22" s="113" customFormat="1" ht="30" hidden="1" customHeight="1">
      <c r="A1456" s="128">
        <f>'CONSTRUCTION COST ESTIMATE'!A1456</f>
        <v>0</v>
      </c>
      <c r="B1456" s="246">
        <f>'CONSTRUCTION COST ESTIMATE'!B1456</f>
        <v>699.02200000000005</v>
      </c>
      <c r="C1456" s="131" t="str">
        <f>'CONSTRUCTION COST ESTIMATE'!C1456</f>
        <v>RAILROAD TIE DIRECTIONAL SIGN</v>
      </c>
      <c r="D1456" s="130">
        <f>'CONSTRUCTION COST ESTIMATE'!BA1456</f>
        <v>0</v>
      </c>
      <c r="E1456" s="114">
        <f>'CONSTRUCTION COST ESTIMATE'!BC1456</f>
        <v>0</v>
      </c>
      <c r="F1456" s="129" t="str">
        <f>'CONSTRUCTION COST ESTIMATE'!BB1456</f>
        <v>EA</v>
      </c>
      <c r="G1456" s="115"/>
      <c r="H1456" s="116">
        <f t="shared" si="240"/>
        <v>0</v>
      </c>
      <c r="I1456" s="115"/>
      <c r="J1456" s="116">
        <f t="shared" si="241"/>
        <v>0</v>
      </c>
      <c r="K1456" s="115"/>
      <c r="L1456" s="116">
        <f t="shared" si="242"/>
        <v>0</v>
      </c>
      <c r="M1456" s="115"/>
      <c r="N1456" s="116">
        <f t="shared" si="243"/>
        <v>0</v>
      </c>
      <c r="O1456" s="115"/>
      <c r="P1456" s="116">
        <f t="shared" si="244"/>
        <v>0</v>
      </c>
      <c r="Q1456" s="115"/>
      <c r="R1456" s="116">
        <f t="shared" si="245"/>
        <v>0</v>
      </c>
      <c r="S1456" s="117">
        <f t="shared" si="246"/>
        <v>0</v>
      </c>
      <c r="T1456" s="118">
        <f t="shared" si="247"/>
        <v>0</v>
      </c>
      <c r="U1456" s="120"/>
      <c r="V1456" s="88"/>
    </row>
    <row r="1457" spans="1:22" s="113" customFormat="1" ht="30" hidden="1" customHeight="1">
      <c r="A1457" s="128">
        <f>'CONSTRUCTION COST ESTIMATE'!A1457</f>
        <v>0</v>
      </c>
      <c r="B1457" s="246">
        <f>'CONSTRUCTION COST ESTIMATE'!B1457</f>
        <v>699.02300000000002</v>
      </c>
      <c r="C1457" s="131" t="str">
        <f>'CONSTRUCTION COST ESTIMATE'!C1457</f>
        <v>SYNTHETIC TURF</v>
      </c>
      <c r="D1457" s="130">
        <f>'CONSTRUCTION COST ESTIMATE'!BA1457</f>
        <v>0</v>
      </c>
      <c r="E1457" s="114">
        <f>'CONSTRUCTION COST ESTIMATE'!BC1457</f>
        <v>0</v>
      </c>
      <c r="F1457" s="129" t="str">
        <f>'CONSTRUCTION COST ESTIMATE'!BB1457</f>
        <v>SF</v>
      </c>
      <c r="G1457" s="115"/>
      <c r="H1457" s="116">
        <f t="shared" si="240"/>
        <v>0</v>
      </c>
      <c r="I1457" s="115"/>
      <c r="J1457" s="116">
        <f t="shared" si="241"/>
        <v>0</v>
      </c>
      <c r="K1457" s="115"/>
      <c r="L1457" s="116">
        <f t="shared" si="242"/>
        <v>0</v>
      </c>
      <c r="M1457" s="115"/>
      <c r="N1457" s="116">
        <f t="shared" si="243"/>
        <v>0</v>
      </c>
      <c r="O1457" s="115"/>
      <c r="P1457" s="116">
        <f t="shared" si="244"/>
        <v>0</v>
      </c>
      <c r="Q1457" s="115"/>
      <c r="R1457" s="116">
        <f t="shared" si="245"/>
        <v>0</v>
      </c>
      <c r="S1457" s="117">
        <f t="shared" si="246"/>
        <v>0</v>
      </c>
      <c r="T1457" s="118">
        <f t="shared" si="247"/>
        <v>0</v>
      </c>
      <c r="U1457" s="120"/>
      <c r="V1457" s="88"/>
    </row>
    <row r="1458" spans="1:22">
      <c r="A1458" s="98"/>
      <c r="T1458" s="121"/>
      <c r="U1458" s="121"/>
    </row>
    <row r="1459" spans="1:22">
      <c r="A1459" s="98"/>
      <c r="C1459" s="127"/>
      <c r="D1459" s="122"/>
      <c r="E1459" s="98"/>
      <c r="F1459" s="132" t="s">
        <v>2</v>
      </c>
      <c r="H1459" s="103">
        <f>SUM(H7:H1457)</f>
        <v>0</v>
      </c>
      <c r="J1459" s="103">
        <f>SUM(J7:J1457)</f>
        <v>0</v>
      </c>
      <c r="L1459" s="103">
        <f>SUM(L7:L1457)</f>
        <v>0</v>
      </c>
      <c r="N1459" s="103">
        <f>SUM(N7:N1457)</f>
        <v>0</v>
      </c>
      <c r="P1459" s="103">
        <f>SUM(P7:P1457)</f>
        <v>0</v>
      </c>
      <c r="R1459" s="103">
        <f>SUM(R7:R1457)</f>
        <v>0</v>
      </c>
      <c r="T1459" s="103">
        <f>SUM(T7:T1457)</f>
        <v>0</v>
      </c>
      <c r="U1459" s="123"/>
    </row>
    <row r="1460" spans="1:22">
      <c r="A1460" s="98"/>
      <c r="D1460" s="133">
        <v>7.0000000000000007E-2</v>
      </c>
      <c r="E1460" s="98"/>
      <c r="F1460" s="132" t="s">
        <v>1448</v>
      </c>
      <c r="H1460" s="103">
        <f>H1459*$D$1460</f>
        <v>0</v>
      </c>
      <c r="J1460" s="103">
        <f>J1459*$D$1460</f>
        <v>0</v>
      </c>
      <c r="L1460" s="103">
        <f>L1459*$D$1460</f>
        <v>0</v>
      </c>
      <c r="N1460" s="103">
        <f>N1459*$D$1460</f>
        <v>0</v>
      </c>
      <c r="P1460" s="103">
        <f>P1459*$D$1460</f>
        <v>0</v>
      </c>
      <c r="R1460" s="103">
        <f>R1459*$D$1460</f>
        <v>0</v>
      </c>
      <c r="T1460" s="103">
        <f>T1459*D1460</f>
        <v>0</v>
      </c>
    </row>
    <row r="1461" spans="1:22">
      <c r="A1461" s="255">
        <f>COUNT(B6:B1458)</f>
        <v>1420</v>
      </c>
      <c r="C1461" s="127"/>
      <c r="D1461" s="122"/>
      <c r="E1461" s="98"/>
      <c r="F1461" s="132" t="s">
        <v>3</v>
      </c>
      <c r="H1461" s="103">
        <f>H1459+H1460</f>
        <v>0</v>
      </c>
      <c r="J1461" s="103">
        <f>J1459+J1460</f>
        <v>0</v>
      </c>
      <c r="L1461" s="103">
        <f>L1459+L1460</f>
        <v>0</v>
      </c>
      <c r="N1461" s="103">
        <f>N1459+N1460</f>
        <v>0</v>
      </c>
      <c r="P1461" s="103">
        <f>P1459+P1460</f>
        <v>0</v>
      </c>
      <c r="R1461" s="103">
        <f>R1459+R1460</f>
        <v>0</v>
      </c>
      <c r="T1461" s="103">
        <f>T1459+T1460</f>
        <v>0</v>
      </c>
    </row>
    <row r="1462" spans="1:22">
      <c r="A1462" s="98"/>
    </row>
    <row r="1463" spans="1:22">
      <c r="A1463" s="98"/>
    </row>
    <row r="1464" spans="1:22">
      <c r="A1464" s="98"/>
    </row>
    <row r="1468" spans="1:22">
      <c r="A1468" s="85"/>
    </row>
    <row r="1469" spans="1:22">
      <c r="A1469" s="85"/>
    </row>
    <row r="1470" spans="1:22">
      <c r="A1470" s="85"/>
    </row>
    <row r="1471" spans="1:22">
      <c r="A1471" s="85"/>
    </row>
    <row r="1472" spans="1:22">
      <c r="A1472" s="85"/>
    </row>
    <row r="1473" spans="1:1">
      <c r="A1473" s="85"/>
    </row>
    <row r="1474" spans="1:1">
      <c r="A1474" s="85"/>
    </row>
    <row r="1475" spans="1:1">
      <c r="A1475" s="85"/>
    </row>
    <row r="1476" spans="1:1">
      <c r="A1476" s="85"/>
    </row>
    <row r="1477" spans="1:1">
      <c r="A1477" s="85"/>
    </row>
    <row r="1478" spans="1:1">
      <c r="A1478" s="85"/>
    </row>
    <row r="1479" spans="1:1">
      <c r="A1479" s="85"/>
    </row>
    <row r="1480" spans="1:1">
      <c r="A1480" s="85"/>
    </row>
    <row r="1481" spans="1:1">
      <c r="A1481" s="85"/>
    </row>
    <row r="1482" spans="1:1">
      <c r="A1482" s="85"/>
    </row>
    <row r="1483" spans="1:1">
      <c r="A1483" s="85"/>
    </row>
    <row r="1484" spans="1:1">
      <c r="A1484" s="85"/>
    </row>
    <row r="1485" spans="1:1">
      <c r="A1485" s="85"/>
    </row>
    <row r="1486" spans="1:1">
      <c r="A1486" s="85"/>
    </row>
    <row r="1487" spans="1:1">
      <c r="A1487" s="85"/>
    </row>
    <row r="1488" spans="1:1">
      <c r="A1488" s="85"/>
    </row>
    <row r="1489" spans="1:1">
      <c r="A1489" s="85"/>
    </row>
    <row r="1490" spans="1:1">
      <c r="A1490" s="79"/>
    </row>
    <row r="1491" spans="1:1">
      <c r="A1491" s="79"/>
    </row>
    <row r="1492" spans="1:1">
      <c r="A1492" s="79"/>
    </row>
    <row r="1493" spans="1:1">
      <c r="A1493" s="79"/>
    </row>
    <row r="1494" spans="1:1">
      <c r="A1494" s="79"/>
    </row>
    <row r="1495" spans="1:1">
      <c r="A1495" s="79"/>
    </row>
    <row r="1496" spans="1:1">
      <c r="A1496" s="79"/>
    </row>
    <row r="1497" spans="1:1">
      <c r="A1497" s="79"/>
    </row>
  </sheetData>
  <customSheetViews>
    <customSheetView guid="{1CF76A0A-16AD-4C35-9F05-B1226981ACC1}" scale="90" colorId="63" fitToPage="1" printArea="1" hiddenRows="1">
      <pane xSplit="6" ySplit="5" topLeftCell="G7" activePane="bottomRight" state="frozen"/>
      <selection pane="bottomRight" activeCell="G7" sqref="G7"/>
      <pageMargins left="0.5" right="0.5" top="0.75" bottom="0.75" header="0.25" footer="0.5"/>
      <printOptions horizontalCentered="1"/>
      <pageSetup paperSize="17" scale="73" fitToHeight="5" orientation="landscape" r:id="rId1"/>
      <headerFooter alignWithMargins="0">
        <oddHeader>&amp;CConstruction Cost Estimate by Funding Source for
PROJECT NAME</oddHeader>
        <oddFooter>&amp;LHansen No.: XX-XXXXX&amp;CPage &amp;P of &amp;N</oddFooter>
      </headerFooter>
    </customSheetView>
    <customSheetView guid="{278BC841-009A-457C-80BE-E56C415EF71A}" scale="90" colorId="63" fitToPage="1" printArea="1" hiddenRows="1">
      <pane xSplit="6" ySplit="5" topLeftCell="G6" activePane="bottomRight" state="frozen"/>
      <selection pane="bottomRight" activeCell="G6" sqref="G6"/>
      <pageMargins left="0.5" right="0.5" top="0.75" bottom="0.75" header="0.25" footer="0.5"/>
      <printOptions horizontalCentered="1"/>
      <pageSetup paperSize="17" scale="73" fitToHeight="5" orientation="landscape" r:id="rId2"/>
      <headerFooter alignWithMargins="0">
        <oddHeader>&amp;CConstruction Cost Estimate by Funding Source for
PROJECT NAME</oddHeader>
        <oddFooter>&amp;LHansen No.: XX-XXXXX&amp;CPage &amp;P of &amp;N</oddFooter>
      </headerFooter>
    </customSheetView>
    <customSheetView guid="{27D65E28-1937-405D-9E45-620A72086D16}" scale="90" colorId="63" fitToPage="1" printArea="1" hiddenRows="1">
      <pane xSplit="6" ySplit="5" topLeftCell="G6" activePane="bottomRight" state="frozen"/>
      <selection pane="bottomRight" activeCell="B7" sqref="B7"/>
      <pageMargins left="0.5" right="0.5" top="0.75" bottom="0.75" header="0.25" footer="0.5"/>
      <printOptions horizontalCentered="1"/>
      <pageSetup paperSize="17" scale="73" fitToHeight="5" orientation="landscape" r:id="rId3"/>
      <headerFooter alignWithMargins="0">
        <oddHeader>&amp;CConstruction Cost Estimate by Funding Source for
PROJECT NAME</oddHeader>
        <oddFooter>&amp;LHansen No.: XX-XXXXX&amp;CPage &amp;P of &amp;N</oddFooter>
      </headerFooter>
    </customSheetView>
    <customSheetView guid="{9D7FB7D0-2FE3-4D80-9704-7D12107D2B58}" scale="90" colorId="63" fitToPage="1" printArea="1" hiddenRows="1">
      <pane xSplit="6" ySplit="5" topLeftCell="G17" activePane="bottomRight" state="frozen"/>
      <selection pane="bottomRight" activeCell="B18" sqref="B18"/>
      <pageMargins left="0.5" right="0.5" top="0.75" bottom="0.75" header="0.25" footer="0.5"/>
      <printOptions horizontalCentered="1"/>
      <pageSetup paperSize="17" scale="73" fitToHeight="5" orientation="landscape" r:id="rId4"/>
      <headerFooter alignWithMargins="0">
        <oddHeader>&amp;CConstruction Cost Estimate by Funding Source for
PROJECT NAME</oddHeader>
        <oddFooter>&amp;LHansen No.: XX-XXXXX&amp;CPage &amp;P of &amp;N</oddFooter>
      </headerFooter>
    </customSheetView>
    <customSheetView guid="{F67DCBEC-74ED-4958-AE1F-2F13B4531374}" scale="90" colorId="63" fitToPage="1" printArea="1" hiddenRows="1">
      <pane xSplit="6" ySplit="5" topLeftCell="G160" activePane="bottomRight" state="frozen"/>
      <selection pane="bottomRight" activeCell="B161" sqref="B161"/>
      <pageMargins left="0.5" right="0.5" top="0.75" bottom="0.75" header="0.25" footer="0.5"/>
      <printOptions horizontalCentered="1"/>
      <pageSetup paperSize="17" scale="73" fitToHeight="5" orientation="landscape" r:id="rId5"/>
      <headerFooter alignWithMargins="0">
        <oddHeader>&amp;CConstruction Cost Estimate by Funding Source for
PROJECT NAME</oddHeader>
        <oddFooter>&amp;LHansen No.: XX-XXXXX&amp;CPage &amp;P of &amp;N</oddFooter>
      </headerFooter>
    </customSheetView>
    <customSheetView guid="{B3DD5EE1-4C3E-4B34-8831-343795BF8503}" scale="90" colorId="63" fitToPage="1" printArea="1" hiddenRows="1">
      <pane xSplit="6" ySplit="5" topLeftCell="G183" activePane="bottomRight" state="frozen"/>
      <selection pane="bottomRight" activeCell="B184" sqref="B184"/>
      <pageMargins left="0.5" right="0.5" top="0.75" bottom="0.75" header="0.25" footer="0.5"/>
      <printOptions horizontalCentered="1"/>
      <pageSetup paperSize="17" scale="73" fitToHeight="5" orientation="landscape" r:id="rId6"/>
      <headerFooter alignWithMargins="0">
        <oddHeader>&amp;CConstruction Cost Estimate by Funding Source for
PROJECT NAME</oddHeader>
        <oddFooter>&amp;LHansen No.: XX-XXXXX&amp;CPage &amp;P of &amp;N</oddFooter>
      </headerFooter>
    </customSheetView>
    <customSheetView guid="{98646AEC-BFC2-40D4-B1F2-9C97172258A9}" scale="90" colorId="63" fitToPage="1" printArea="1" hiddenRows="1">
      <pane xSplit="6" ySplit="5" topLeftCell="G222" activePane="bottomRight" state="frozen"/>
      <selection pane="bottomRight" activeCell="B223" sqref="B223"/>
      <pageMargins left="0.5" right="0.5" top="0.75" bottom="0.75" header="0.25" footer="0.5"/>
      <printOptions horizontalCentered="1"/>
      <pageSetup paperSize="17" scale="73" fitToHeight="5" orientation="landscape" r:id="rId7"/>
      <headerFooter alignWithMargins="0">
        <oddHeader>&amp;CConstruction Cost Estimate by Funding Source for
PROJECT NAME</oddHeader>
        <oddFooter>&amp;LHansen No.: XX-XXXXX&amp;CPage &amp;P of &amp;N</oddFooter>
      </headerFooter>
    </customSheetView>
    <customSheetView guid="{BB391942-1FB3-41F5-9CBE-EC787F77B6B8}" scale="90" colorId="63" fitToPage="1" printArea="1" hiddenRows="1">
      <pane xSplit="6" ySplit="5" topLeftCell="G239" activePane="bottomRight" state="frozen"/>
      <selection pane="bottomRight" activeCell="B240" sqref="B240"/>
      <pageMargins left="0.5" right="0.5" top="0.75" bottom="0.75" header="0.25" footer="0.5"/>
      <printOptions horizontalCentered="1"/>
      <pageSetup paperSize="17" scale="73" fitToHeight="5" orientation="landscape" r:id="rId8"/>
      <headerFooter alignWithMargins="0">
        <oddHeader>&amp;CConstruction Cost Estimate by Funding Source for
PROJECT NAME</oddHeader>
        <oddFooter>&amp;LHansen No.: XX-XXXXX&amp;CPage &amp;P of &amp;N</oddFooter>
      </headerFooter>
    </customSheetView>
    <customSheetView guid="{5BA5ECE7-D8DE-4B42-A737-BC45BC65BD31}" scale="90" colorId="63" fitToPage="1" printArea="1" hiddenRows="1">
      <pane xSplit="6" ySplit="5" topLeftCell="G247" activePane="bottomRight" state="frozen"/>
      <selection pane="bottomRight" activeCell="B248" sqref="B248"/>
      <pageMargins left="0.5" right="0.5" top="0.75" bottom="0.75" header="0.25" footer="0.5"/>
      <printOptions horizontalCentered="1"/>
      <pageSetup paperSize="17" scale="73" fitToHeight="5" orientation="landscape" r:id="rId9"/>
      <headerFooter alignWithMargins="0">
        <oddHeader>&amp;CConstruction Cost Estimate by Funding Source for
PROJECT NAME</oddHeader>
        <oddFooter>&amp;LHansen No.: XX-XXXXX&amp;CPage &amp;P of &amp;N</oddFooter>
      </headerFooter>
    </customSheetView>
    <customSheetView guid="{B7C3B2E8-7FEE-4A10-B692-08D64A86AE04}" scale="90" colorId="63" fitToPage="1" printArea="1" hiddenRows="1">
      <pane xSplit="6" ySplit="5" topLeftCell="G255" activePane="bottomRight" state="frozen"/>
      <selection pane="bottomRight" activeCell="B256" sqref="B256"/>
      <pageMargins left="0.5" right="0.5" top="0.75" bottom="0.75" header="0.25" footer="0.5"/>
      <printOptions horizontalCentered="1"/>
      <pageSetup paperSize="17" scale="73" fitToHeight="5" orientation="landscape" r:id="rId10"/>
      <headerFooter alignWithMargins="0">
        <oddHeader>&amp;CConstruction Cost Estimate by Funding Source for
PROJECT NAME</oddHeader>
        <oddFooter>&amp;LHansen No.: XX-XXXXX&amp;CPage &amp;P of &amp;N</oddFooter>
      </headerFooter>
    </customSheetView>
    <customSheetView guid="{7BC85BCC-F4B2-4BA9-83CC-D3C00836D4E1}" scale="90" colorId="63" fitToPage="1" printArea="1" hiddenRows="1">
      <pane xSplit="6" ySplit="5" topLeftCell="G294" activePane="bottomRight" state="frozen"/>
      <selection pane="bottomRight" activeCell="B295" sqref="B295"/>
      <pageMargins left="0.5" right="0.5" top="0.75" bottom="0.75" header="0.25" footer="0.5"/>
      <printOptions horizontalCentered="1"/>
      <pageSetup paperSize="17" scale="73" fitToHeight="5" orientation="landscape" r:id="rId11"/>
      <headerFooter alignWithMargins="0">
        <oddHeader>&amp;CConstruction Cost Estimate by Funding Source for
PROJECT NAME</oddHeader>
        <oddFooter>&amp;LHansen No.: XX-XXXXX&amp;CPage &amp;P of &amp;N</oddFooter>
      </headerFooter>
    </customSheetView>
    <customSheetView guid="{5E458D96-3465-44DD-BEEB-23D5B1BB0A4C}" scale="90" colorId="63" fitToPage="1" printArea="1" hiddenRows="1">
      <pane xSplit="6" ySplit="5" topLeftCell="G315" activePane="bottomRight" state="frozen"/>
      <selection pane="bottomRight" activeCell="B328" sqref="B328"/>
      <pageMargins left="0.5" right="0.5" top="0.75" bottom="0.75" header="0.25" footer="0.5"/>
      <printOptions horizontalCentered="1"/>
      <pageSetup paperSize="17" scale="73" fitToHeight="5" orientation="landscape" r:id="rId12"/>
      <headerFooter alignWithMargins="0">
        <oddHeader>&amp;CConstruction Cost Estimate by Funding Source for
PROJECT NAME</oddHeader>
        <oddFooter>&amp;LHansen No.: XX-XXXXX&amp;CPage &amp;P of &amp;N</oddFooter>
      </headerFooter>
    </customSheetView>
    <customSheetView guid="{702D690B-DC4D-4484-B629-DDDCF53422C3}" scale="90" colorId="63" fitToPage="1" printArea="1" hiddenRows="1">
      <pane xSplit="6" ySplit="5" topLeftCell="G349" activePane="bottomRight" state="frozen"/>
      <selection pane="bottomRight" activeCell="B353" sqref="B353"/>
      <pageMargins left="0.5" right="0.5" top="0.75" bottom="0.75" header="0.25" footer="0.5"/>
      <printOptions horizontalCentered="1"/>
      <pageSetup paperSize="17" scale="73" fitToHeight="5" orientation="landscape" r:id="rId13"/>
      <headerFooter alignWithMargins="0">
        <oddHeader>&amp;CConstruction Cost Estimate by Funding Source for
PROJECT NAME</oddHeader>
        <oddFooter>&amp;LHansen No.: XX-XXXXX&amp;CPage &amp;P of &amp;N</oddFooter>
      </headerFooter>
    </customSheetView>
    <customSheetView guid="{61B6830F-A041-4B66-8C0B-F5CBD6E485C1}" scale="90" colorId="63" fitToPage="1" printArea="1" hiddenRows="1">
      <pane xSplit="6" ySplit="5" topLeftCell="G481" activePane="bottomRight" state="frozen"/>
      <selection pane="bottomRight" activeCell="B495" sqref="B495"/>
      <pageMargins left="0.5" right="0.5" top="0.75" bottom="0.75" header="0.25" footer="0.5"/>
      <printOptions horizontalCentered="1"/>
      <pageSetup paperSize="17" scale="73" fitToHeight="5" orientation="landscape" r:id="rId14"/>
      <headerFooter alignWithMargins="0">
        <oddHeader>&amp;CConstruction Cost Estimate by Funding Source for
PROJECT NAME</oddHeader>
        <oddFooter>&amp;LHansen No.: XX-XXXXX&amp;CPage &amp;P of &amp;N</oddFooter>
      </headerFooter>
    </customSheetView>
    <customSheetView guid="{B26042E3-9255-4F2C-B190-BB7774E65A20}" scale="90" colorId="63" fitToPage="1" printArea="1" hiddenRows="1">
      <pane xSplit="6" ySplit="5" topLeftCell="G563" activePane="bottomRight" state="frozen"/>
      <selection pane="bottomRight" activeCell="B576" sqref="B576"/>
      <pageMargins left="0.5" right="0.5" top="0.75" bottom="0.75" header="0.25" footer="0.5"/>
      <printOptions horizontalCentered="1"/>
      <pageSetup paperSize="17" scale="73" fitToHeight="5" orientation="landscape" r:id="rId15"/>
      <headerFooter alignWithMargins="0">
        <oddHeader>&amp;CConstruction Cost Estimate by Funding Source for
PROJECT NAME</oddHeader>
        <oddFooter>&amp;LHansen No.: XX-XXXXX&amp;CPage &amp;P of &amp;N</oddFooter>
      </headerFooter>
    </customSheetView>
    <customSheetView guid="{3625C264-40DB-470F-8A4A-4B5966370BB1}" scale="90" colorId="63" fitToPage="1" printArea="1" hiddenRows="1">
      <pane xSplit="6" ySplit="5" topLeftCell="G636" activePane="bottomRight" state="frozen"/>
      <selection pane="bottomRight" activeCell="B637" sqref="B637"/>
      <pageMargins left="0.5" right="0.5" top="0.75" bottom="0.75" header="0.25" footer="0.5"/>
      <printOptions horizontalCentered="1"/>
      <pageSetup paperSize="17" scale="73" fitToHeight="5" orientation="landscape" r:id="rId16"/>
      <headerFooter alignWithMargins="0">
        <oddHeader>&amp;CConstruction Cost Estimate by Funding Source for
PROJECT NAME</oddHeader>
        <oddFooter>&amp;LHansen No.: XX-XXXXX&amp;CPage &amp;P of &amp;N</oddFooter>
      </headerFooter>
    </customSheetView>
    <customSheetView guid="{F0BE8373-3F58-42B3-A085-B9BB3C3DC889}" scale="90" colorId="63" fitToPage="1" printArea="1" hiddenRows="1">
      <pane xSplit="6" ySplit="5" topLeftCell="G675" activePane="bottomRight" state="frozen"/>
      <selection pane="bottomRight" activeCell="B676" sqref="B676"/>
      <pageMargins left="0.5" right="0.5" top="0.75" bottom="0.75" header="0.25" footer="0.5"/>
      <printOptions horizontalCentered="1"/>
      <pageSetup paperSize="17" scale="73" fitToHeight="5" orientation="landscape" r:id="rId17"/>
      <headerFooter alignWithMargins="0">
        <oddHeader>&amp;CConstruction Cost Estimate by Funding Source for
PROJECT NAME</oddHeader>
        <oddFooter>&amp;LHansen No.: XX-XXXXX&amp;CPage &amp;P of &amp;N</oddFooter>
      </headerFooter>
    </customSheetView>
    <customSheetView guid="{42D4FBF7-0BF5-44C1-915B-0EF72A67D14D}" scale="90" colorId="63" fitToPage="1" printArea="1" hiddenRows="1">
      <pane xSplit="6" ySplit="5" topLeftCell="G777" activePane="bottomRight" state="frozen"/>
      <selection pane="bottomRight" activeCell="B778" sqref="B778"/>
      <pageMargins left="0.5" right="0.5" top="0.75" bottom="0.75" header="0.25" footer="0.5"/>
      <printOptions horizontalCentered="1"/>
      <pageSetup paperSize="17" scale="73" fitToHeight="5" orientation="landscape" r:id="rId18"/>
      <headerFooter alignWithMargins="0">
        <oddHeader>&amp;CConstruction Cost Estimate by Funding Source for
PROJECT NAME</oddHeader>
        <oddFooter>&amp;LHansen No.: XX-XXXXX&amp;CPage &amp;P of &amp;N</oddFooter>
      </headerFooter>
    </customSheetView>
    <customSheetView guid="{AFCDB6B2-BAA8-4AEA-B004-7CCCE9FCBD59}" scale="90" colorId="63" fitToPage="1" printArea="1" hiddenRows="1">
      <pane xSplit="6" ySplit="5" topLeftCell="G764" activePane="bottomRight" state="frozen"/>
      <selection pane="bottomRight" activeCell="B764" sqref="B764"/>
      <pageMargins left="0.5" right="0.5" top="0.75" bottom="0.75" header="0.25" footer="0.5"/>
      <printOptions horizontalCentered="1"/>
      <pageSetup paperSize="17" scale="73" fitToHeight="5" orientation="landscape" r:id="rId19"/>
      <headerFooter alignWithMargins="0">
        <oddHeader>&amp;CConstruction Cost Estimate by Funding Source for
PROJECT NAME</oddHeader>
        <oddFooter>&amp;LHansen No.: XX-XXXXX&amp;CPage &amp;P of &amp;N</oddFooter>
      </headerFooter>
    </customSheetView>
    <customSheetView guid="{A747D0B4-F12D-4FB2-9E3E-BD134EB5BFB0}" scale="90" colorId="63" fitToPage="1" printArea="1" hiddenRows="1">
      <pane xSplit="6" ySplit="5" topLeftCell="G886" activePane="bottomRight" state="frozen"/>
      <selection pane="bottomRight" activeCell="B887" sqref="B887"/>
      <pageMargins left="0.5" right="0.5" top="0.75" bottom="0.75" header="0.25" footer="0.5"/>
      <printOptions horizontalCentered="1"/>
      <pageSetup paperSize="17" scale="73" fitToHeight="5" orientation="landscape" r:id="rId20"/>
      <headerFooter alignWithMargins="0">
        <oddHeader>&amp;CConstruction Cost Estimate by Funding Source for
PROJECT NAME</oddHeader>
        <oddFooter>&amp;LHansen No.: XX-XXXXX&amp;CPage &amp;P of &amp;N</oddFooter>
      </headerFooter>
    </customSheetView>
    <customSheetView guid="{543E4C33-6846-4B21-B31C-8DA3E5202380}" scale="90" colorId="63" fitToPage="1" printArea="1" hiddenRows="1">
      <pane xSplit="6" ySplit="5" topLeftCell="G1025" activePane="bottomRight" state="frozen"/>
      <selection pane="bottomRight" activeCell="B1029" sqref="B1029"/>
      <pageMargins left="0.5" right="0.5" top="0.75" bottom="0.75" header="0.25" footer="0.5"/>
      <printOptions horizontalCentered="1"/>
      <pageSetup paperSize="17" scale="73" fitToHeight="5" orientation="landscape" r:id="rId21"/>
      <headerFooter alignWithMargins="0">
        <oddHeader>&amp;CConstruction Cost Estimate by Funding Source for
PROJECT NAME</oddHeader>
        <oddFooter>&amp;LHansen No.: XX-XXXXX&amp;CPage &amp;P of &amp;N</oddFooter>
      </headerFooter>
    </customSheetView>
    <customSheetView guid="{F26FCCA8-AA21-4100-B361-552320CC1605}" scale="90" colorId="63" fitToPage="1" printArea="1" hiddenRows="1">
      <pane xSplit="6" ySplit="5" topLeftCell="G1125" activePane="bottomRight" state="frozen"/>
      <selection pane="bottomRight" activeCell="B1136" sqref="B1136"/>
      <pageMargins left="0.5" right="0.5" top="0.75" bottom="0.75" header="0.25" footer="0.5"/>
      <printOptions horizontalCentered="1"/>
      <pageSetup paperSize="17" scale="73" fitToHeight="5" orientation="landscape" r:id="rId22"/>
      <headerFooter alignWithMargins="0">
        <oddHeader>&amp;CConstruction Cost Estimate by Funding Source for
PROJECT NAME</oddHeader>
        <oddFooter>&amp;LHansen No.: XX-XXXXX&amp;CPage &amp;P of &amp;N</oddFooter>
      </headerFooter>
    </customSheetView>
    <customSheetView guid="{6B8162DC-4BF6-4258-BE91-712674C5E408}" scale="90" colorId="63" fitToPage="1" printArea="1" hiddenRows="1">
      <pane xSplit="6" ySplit="5" topLeftCell="G1147" activePane="bottomRight" state="frozen"/>
      <selection pane="bottomRight" activeCell="B1148" sqref="B1148"/>
      <pageMargins left="0.5" right="0.5" top="0.75" bottom="0.75" header="0.25" footer="0.5"/>
      <printOptions horizontalCentered="1"/>
      <pageSetup paperSize="17" scale="73" fitToHeight="5" orientation="landscape" r:id="rId23"/>
      <headerFooter alignWithMargins="0">
        <oddHeader>&amp;CConstruction Cost Estimate by Funding Source for
PROJECT NAME</oddHeader>
        <oddFooter>&amp;LHansen No.: XX-XXXXX&amp;CPage &amp;P of &amp;N</oddFooter>
      </headerFooter>
    </customSheetView>
    <customSheetView guid="{F04B5AD9-0BBC-4AFF-94A0-FEC8B0BA5185}" scale="90" colorId="63" fitToPage="1" printArea="1" hiddenRows="1">
      <pane xSplit="6" ySplit="5" topLeftCell="G1163" activePane="bottomRight" state="frozen"/>
      <selection pane="bottomRight" activeCell="B1164" sqref="B1164"/>
      <pageMargins left="0.5" right="0.5" top="0.75" bottom="0.75" header="0.25" footer="0.5"/>
      <printOptions horizontalCentered="1"/>
      <pageSetup paperSize="17" scale="73" fitToHeight="5" orientation="landscape" r:id="rId24"/>
      <headerFooter alignWithMargins="0">
        <oddHeader>&amp;CConstruction Cost Estimate by Funding Source for
PROJECT NAME</oddHeader>
        <oddFooter>&amp;LHansen No.: XX-XXXXX&amp;CPage &amp;P of &amp;N</oddFooter>
      </headerFooter>
    </customSheetView>
    <customSheetView guid="{AAE9B859-FA1A-465F-A466-DE9F58B67B7B}" scale="90" colorId="63" fitToPage="1" printArea="1" hiddenRows="1">
      <pane xSplit="6" ySplit="5" topLeftCell="G1164" activePane="bottomRight" state="frozen"/>
      <selection pane="bottomRight" activeCell="B1172" sqref="B1172"/>
      <pageMargins left="0.5" right="0.5" top="0.75" bottom="0.75" header="0.25" footer="0.5"/>
      <printOptions horizontalCentered="1"/>
      <pageSetup paperSize="17" scale="73" fitToHeight="5" orientation="landscape" r:id="rId25"/>
      <headerFooter alignWithMargins="0">
        <oddHeader>&amp;CConstruction Cost Estimate by Funding Source for
PROJECT NAME</oddHeader>
        <oddFooter>&amp;LHansen No.: XX-XXXXX&amp;CPage &amp;P of &amp;N</oddFooter>
      </headerFooter>
    </customSheetView>
    <customSheetView guid="{D5781ADF-513A-4BFD-A06E-479BE89ECF0E}" scale="90" colorId="63" fitToPage="1" printArea="1" hiddenRows="1">
      <pane xSplit="6" ySplit="5" topLeftCell="G1172" activePane="bottomRight" state="frozen"/>
      <selection pane="bottomRight" activeCell="B1192" sqref="B1192"/>
      <pageMargins left="0.5" right="0.5" top="0.75" bottom="0.75" header="0.25" footer="0.5"/>
      <printOptions horizontalCentered="1"/>
      <pageSetup paperSize="17" scale="73" fitToHeight="5" orientation="landscape" r:id="rId26"/>
      <headerFooter alignWithMargins="0">
        <oddHeader>&amp;CConstruction Cost Estimate by Funding Source for
PROJECT NAME</oddHeader>
        <oddFooter>&amp;LHansen No.: XX-XXXXX&amp;CPage &amp;P of &amp;N</oddFooter>
      </headerFooter>
    </customSheetView>
    <customSheetView guid="{39AE9B85-1BA1-4D9C-A7D9-9969965259F1}" scale="90" colorId="63" fitToPage="1" printArea="1" hiddenRows="1">
      <pane xSplit="6" ySplit="5" topLeftCell="G1210" activePane="bottomRight" state="frozen"/>
      <selection pane="bottomRight" activeCell="B1211" sqref="B1211"/>
      <pageMargins left="0.5" right="0.5" top="0.75" bottom="0.75" header="0.25" footer="0.5"/>
      <printOptions horizontalCentered="1"/>
      <pageSetup paperSize="17" scale="73" fitToHeight="5" orientation="landscape" r:id="rId27"/>
      <headerFooter alignWithMargins="0">
        <oddHeader>&amp;CConstruction Cost Estimate by Funding Source for
PROJECT NAME</oddHeader>
        <oddFooter>&amp;LHansen No.: XX-XXXXX&amp;CPage &amp;P of &amp;N</oddFooter>
      </headerFooter>
    </customSheetView>
    <customSheetView guid="{858C65F6-83B9-4CDB-922C-47E4FF0B76D6}" scale="90" colorId="63" fitToPage="1" printArea="1" hiddenRows="1">
      <pane xSplit="6" ySplit="5" topLeftCell="G1211" activePane="bottomRight" state="frozen"/>
      <selection pane="bottomRight" activeCell="B1230" sqref="B1230"/>
      <pageMargins left="0.5" right="0.5" top="0.75" bottom="0.75" header="0.25" footer="0.5"/>
      <printOptions horizontalCentered="1"/>
      <pageSetup paperSize="17" scale="73" fitToHeight="5" orientation="landscape" r:id="rId28"/>
      <headerFooter alignWithMargins="0">
        <oddHeader>&amp;CConstruction Cost Estimate by Funding Source for
PROJECT NAME</oddHeader>
        <oddFooter>&amp;LHansen No.: XX-XXXXX&amp;CPage &amp;P of &amp;N</oddFooter>
      </headerFooter>
    </customSheetView>
    <customSheetView guid="{E49ABD47-7530-472D-8348-E4D114EBED2E}" scale="90" colorId="63" fitToPage="1" printArea="1" hiddenRows="1">
      <pane xSplit="6" ySplit="5" topLeftCell="G1329" activePane="bottomRight" state="frozen"/>
      <selection pane="bottomRight" activeCell="B1340" sqref="B1340"/>
      <pageMargins left="0.5" right="0.5" top="0.75" bottom="0.75" header="0.25" footer="0.5"/>
      <printOptions horizontalCentered="1"/>
      <pageSetup paperSize="17" scale="73" fitToHeight="5" orientation="landscape" r:id="rId29"/>
      <headerFooter alignWithMargins="0">
        <oddHeader>&amp;CConstruction Cost Estimate by Funding Source for
PROJECT NAME</oddHeader>
        <oddFooter>&amp;LHansen No.: XX-XXXXX&amp;CPage &amp;P of &amp;N</oddFooter>
      </headerFooter>
    </customSheetView>
  </customSheetViews>
  <mergeCells count="6">
    <mergeCell ref="Q3:R3"/>
    <mergeCell ref="G3:H3"/>
    <mergeCell ref="I3:J3"/>
    <mergeCell ref="K3:L3"/>
    <mergeCell ref="M3:N3"/>
    <mergeCell ref="O3:P3"/>
  </mergeCells>
  <phoneticPr fontId="10" type="noConversion"/>
  <printOptions horizontalCentered="1"/>
  <pageMargins left="0.5" right="0.5" top="0.75" bottom="0.75" header="0.25" footer="0.5"/>
  <pageSetup paperSize="17" scale="73" fitToHeight="5" orientation="landscape" r:id="rId30"/>
  <headerFooter alignWithMargins="0">
    <oddHeader>&amp;CConstruction Cost Estimate by Funding Source for
PROJECT NAME</oddHeader>
    <oddFooter>&amp;LHansen No.: XX-XXXXX&amp;CPage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1461"/>
  <sheetViews>
    <sheetView defaultGridColor="0" colorId="63" zoomScale="80" zoomScaleNormal="80" workbookViewId="0">
      <pane xSplit="6" ySplit="5" topLeftCell="G6" activePane="bottomRight" state="frozen"/>
      <selection pane="topRight" activeCell="G1" sqref="G1"/>
      <selection pane="bottomLeft" activeCell="A6" sqref="A6"/>
      <selection pane="bottomRight" activeCell="C574" sqref="C574"/>
    </sheetView>
  </sheetViews>
  <sheetFormatPr defaultColWidth="9.33203125" defaultRowHeight="15"/>
  <cols>
    <col min="1" max="1" width="12.83203125" style="152" customWidth="1"/>
    <col min="2" max="2" width="11.1640625" style="152" bestFit="1" customWidth="1"/>
    <col min="3" max="3" width="75.83203125" style="153" bestFit="1" customWidth="1"/>
    <col min="4" max="4" width="10.33203125" style="154" bestFit="1" customWidth="1"/>
    <col min="5" max="5" width="13.1640625" style="155" bestFit="1" customWidth="1"/>
    <col min="6" max="6" width="10.83203125" style="156" customWidth="1"/>
    <col min="7" max="7" width="11.83203125" style="157" customWidth="1"/>
    <col min="8" max="8" width="11.83203125" style="158" customWidth="1"/>
    <col min="9" max="9" width="15.83203125" style="159" customWidth="1"/>
    <col min="10" max="10" width="11.83203125" style="158" customWidth="1"/>
    <col min="11" max="11" width="15.83203125" style="159" customWidth="1"/>
    <col min="12" max="12" width="15.33203125" style="158" bestFit="1" customWidth="1"/>
    <col min="13" max="13" width="15.83203125" style="159" customWidth="1"/>
    <col min="14" max="14" width="11.5" style="159" bestFit="1" customWidth="1"/>
    <col min="15" max="15" width="15.83203125" style="159" customWidth="1"/>
    <col min="16" max="16" width="6.6640625" style="161" customWidth="1"/>
    <col min="17" max="17" width="15.83203125" style="158" customWidth="1"/>
    <col min="18" max="18" width="15.83203125" style="159" customWidth="1"/>
    <col min="19" max="19" width="17.1640625" style="152" customWidth="1"/>
    <col min="20" max="20" width="30.83203125" style="84" customWidth="1"/>
    <col min="21" max="16384" width="9.33203125" style="152"/>
  </cols>
  <sheetData>
    <row r="1" spans="1:20">
      <c r="K1" s="160" t="s">
        <v>127</v>
      </c>
      <c r="O1" s="160" t="s">
        <v>127</v>
      </c>
    </row>
    <row r="2" spans="1:20" ht="15" customHeight="1">
      <c r="G2" s="195"/>
      <c r="K2" s="160" t="s">
        <v>128</v>
      </c>
      <c r="O2" s="160" t="s">
        <v>128</v>
      </c>
      <c r="P2" s="162"/>
    </row>
    <row r="3" spans="1:20" ht="60" customHeight="1">
      <c r="G3" s="196" t="s">
        <v>116</v>
      </c>
      <c r="H3" s="430" t="s">
        <v>129</v>
      </c>
      <c r="I3" s="431"/>
      <c r="J3" s="432"/>
      <c r="K3" s="433"/>
      <c r="L3" s="434" t="s">
        <v>122</v>
      </c>
      <c r="M3" s="434"/>
      <c r="N3" s="434"/>
      <c r="O3" s="434"/>
      <c r="P3" s="163"/>
      <c r="Q3" s="164"/>
      <c r="R3" s="161"/>
    </row>
    <row r="4" spans="1:20" ht="25.5" customHeight="1">
      <c r="B4" s="165" t="s">
        <v>36</v>
      </c>
      <c r="C4" s="166" t="s">
        <v>55</v>
      </c>
      <c r="D4" s="167" t="s">
        <v>58</v>
      </c>
      <c r="E4" s="168" t="s">
        <v>52</v>
      </c>
      <c r="F4" s="165" t="s">
        <v>59</v>
      </c>
      <c r="G4" s="169">
        <v>0.95</v>
      </c>
      <c r="H4" s="170" t="s">
        <v>126</v>
      </c>
      <c r="I4" s="170" t="s">
        <v>125</v>
      </c>
      <c r="J4" s="171" t="s">
        <v>123</v>
      </c>
      <c r="K4" s="168" t="s">
        <v>115</v>
      </c>
      <c r="L4" s="81" t="s">
        <v>124</v>
      </c>
      <c r="M4" s="82" t="s">
        <v>114</v>
      </c>
      <c r="N4" s="80" t="s">
        <v>123</v>
      </c>
      <c r="O4" s="82" t="s">
        <v>113</v>
      </c>
      <c r="P4" s="172"/>
      <c r="Q4" s="435" t="s">
        <v>112</v>
      </c>
      <c r="R4" s="435"/>
    </row>
    <row r="5" spans="1:20" ht="12.75" customHeight="1">
      <c r="B5" s="165"/>
      <c r="C5" s="166"/>
      <c r="D5" s="167"/>
      <c r="E5" s="168"/>
      <c r="F5" s="165"/>
      <c r="G5" s="173" t="s">
        <v>120</v>
      </c>
      <c r="H5" s="174"/>
      <c r="I5" s="175" t="s">
        <v>117</v>
      </c>
      <c r="J5" s="176" t="s">
        <v>110</v>
      </c>
      <c r="K5" s="177" t="s">
        <v>117</v>
      </c>
      <c r="L5" s="176" t="s">
        <v>111</v>
      </c>
      <c r="M5" s="177" t="s">
        <v>117</v>
      </c>
      <c r="N5" s="168"/>
      <c r="O5" s="177" t="s">
        <v>117</v>
      </c>
      <c r="P5" s="162"/>
      <c r="Q5" s="176" t="s">
        <v>119</v>
      </c>
      <c r="R5" s="168" t="s">
        <v>121</v>
      </c>
    </row>
    <row r="6" spans="1:20" s="178" customFormat="1" ht="30" customHeight="1">
      <c r="A6" s="197" t="str">
        <f>'CONSTRUCTION COST ESTIMATE'!A6</f>
        <v>SP 100-201</v>
      </c>
      <c r="B6" s="198"/>
      <c r="C6" s="199" t="str">
        <f>'CONSTRUCTION COST ESTIMATE'!C6</f>
        <v>GENERAL</v>
      </c>
      <c r="D6" s="200"/>
      <c r="E6" s="201"/>
      <c r="F6" s="202"/>
      <c r="G6" s="203"/>
      <c r="H6" s="204"/>
      <c r="I6" s="205"/>
      <c r="J6" s="206"/>
      <c r="K6" s="207"/>
      <c r="L6" s="206"/>
      <c r="M6" s="207"/>
      <c r="N6" s="206"/>
      <c r="O6" s="207"/>
      <c r="P6" s="189"/>
      <c r="Q6" s="190">
        <f t="shared" ref="Q6:Q68" si="0">H6+J6+L6+N6</f>
        <v>0</v>
      </c>
      <c r="R6" s="191">
        <f t="shared" ref="R6:R68" si="1">Q6*E6</f>
        <v>0</v>
      </c>
      <c r="T6" s="139" t="s">
        <v>1447</v>
      </c>
    </row>
    <row r="7" spans="1:20" s="178" customFormat="1" ht="30" hidden="1" customHeight="1">
      <c r="A7" s="156">
        <f>'CONSTRUCTION COST ESTIMATE'!A7</f>
        <v>0</v>
      </c>
      <c r="B7" s="179">
        <f>'CONSTRUCTION COST ESTIMATE'!B7</f>
        <v>105.001</v>
      </c>
      <c r="C7" s="180" t="str">
        <f>'CONSTRUCTION COST ESTIMATE'!C7</f>
        <v>CONTRACTOR QUALITY CONTROL</v>
      </c>
      <c r="D7" s="181">
        <f>'CONSTRUCTION COST ESTIMATE'!BA7</f>
        <v>1</v>
      </c>
      <c r="E7" s="182">
        <f>'CONSTRUCTION COST ESTIMATE'!BC7</f>
        <v>0</v>
      </c>
      <c r="F7" s="183" t="str">
        <f>'CONSTRUCTION COST ESTIMATE'!BB7</f>
        <v>LS</v>
      </c>
      <c r="G7" s="184"/>
      <c r="H7" s="185">
        <f t="shared" ref="H7:H68" si="2">IF(G7="x",(IF(J7="",(D7*$G$4),(D7-J7)*$G$4)),0)</f>
        <v>0</v>
      </c>
      <c r="I7" s="186">
        <f t="shared" ref="I7:I68" si="3">E7*H7</f>
        <v>0</v>
      </c>
      <c r="J7" s="187"/>
      <c r="K7" s="188">
        <f t="shared" ref="K7:K69" si="4">D7*J7</f>
        <v>0</v>
      </c>
      <c r="L7" s="86">
        <f t="shared" ref="L7:L68" si="5">IF(G7="x",D7-H7-J7,0)</f>
        <v>0</v>
      </c>
      <c r="M7" s="188">
        <f t="shared" ref="M7:M68" si="6">E7*L7</f>
        <v>0</v>
      </c>
      <c r="N7" s="86">
        <f t="shared" ref="N7:N68" si="7">IF(G7="x",0,D7-J7)</f>
        <v>1</v>
      </c>
      <c r="O7" s="188">
        <f t="shared" ref="O7:O68" si="8">E7*N7</f>
        <v>0</v>
      </c>
      <c r="P7" s="189"/>
      <c r="Q7" s="190">
        <f t="shared" si="0"/>
        <v>1</v>
      </c>
      <c r="R7" s="191">
        <f t="shared" si="1"/>
        <v>0</v>
      </c>
      <c r="T7" s="89"/>
    </row>
    <row r="8" spans="1:20" s="178" customFormat="1" ht="30" hidden="1" customHeight="1">
      <c r="A8" s="156">
        <f>'CONSTRUCTION COST ESTIMATE'!A8</f>
        <v>0</v>
      </c>
      <c r="B8" s="179">
        <f>'CONSTRUCTION COST ESTIMATE'!B8</f>
        <v>107.001</v>
      </c>
      <c r="C8" s="180" t="str">
        <f>'CONSTRUCTION COST ESTIMATE'!C8</f>
        <v>PUBLIC OUTREACH PROGRAM</v>
      </c>
      <c r="D8" s="181">
        <f>'CONSTRUCTION COST ESTIMATE'!BA8</f>
        <v>0</v>
      </c>
      <c r="E8" s="182">
        <f>'CONSTRUCTION COST ESTIMATE'!BC8</f>
        <v>0</v>
      </c>
      <c r="F8" s="183" t="str">
        <f>'CONSTRUCTION COST ESTIMATE'!BB8</f>
        <v>LS</v>
      </c>
      <c r="G8" s="184"/>
      <c r="H8" s="185">
        <f t="shared" si="2"/>
        <v>0</v>
      </c>
      <c r="I8" s="186">
        <f t="shared" si="3"/>
        <v>0</v>
      </c>
      <c r="J8" s="187"/>
      <c r="K8" s="188">
        <f t="shared" si="4"/>
        <v>0</v>
      </c>
      <c r="L8" s="86">
        <f t="shared" si="5"/>
        <v>0</v>
      </c>
      <c r="M8" s="188">
        <f t="shared" si="6"/>
        <v>0</v>
      </c>
      <c r="N8" s="86">
        <f t="shared" si="7"/>
        <v>0</v>
      </c>
      <c r="O8" s="188">
        <f t="shared" si="8"/>
        <v>0</v>
      </c>
      <c r="P8" s="189"/>
      <c r="Q8" s="190">
        <f t="shared" si="0"/>
        <v>0</v>
      </c>
      <c r="R8" s="191">
        <f t="shared" si="1"/>
        <v>0</v>
      </c>
      <c r="T8" s="89"/>
    </row>
    <row r="9" spans="1:20" s="178" customFormat="1" ht="30" hidden="1" customHeight="1">
      <c r="A9" s="156">
        <f>'CONSTRUCTION COST ESTIMATE'!A9</f>
        <v>0</v>
      </c>
      <c r="B9" s="179">
        <f>'CONSTRUCTION COST ESTIMATE'!B9</f>
        <v>108.001</v>
      </c>
      <c r="C9" s="180" t="str">
        <f>'CONSTRUCTION COST ESTIMATE'!C9</f>
        <v>MONTHLY PROGRESS SCHEDULE</v>
      </c>
      <c r="D9" s="181">
        <f>'CONSTRUCTION COST ESTIMATE'!BA9</f>
        <v>0</v>
      </c>
      <c r="E9" s="182">
        <f>'CONSTRUCTION COST ESTIMATE'!BC9</f>
        <v>0</v>
      </c>
      <c r="F9" s="183" t="str">
        <f>'CONSTRUCTION COST ESTIMATE'!BB9</f>
        <v>MONTH</v>
      </c>
      <c r="G9" s="184"/>
      <c r="H9" s="185">
        <f t="shared" si="2"/>
        <v>0</v>
      </c>
      <c r="I9" s="186">
        <f t="shared" si="3"/>
        <v>0</v>
      </c>
      <c r="J9" s="187"/>
      <c r="K9" s="188">
        <f t="shared" si="4"/>
        <v>0</v>
      </c>
      <c r="L9" s="86">
        <f t="shared" si="5"/>
        <v>0</v>
      </c>
      <c r="M9" s="188">
        <f t="shared" si="6"/>
        <v>0</v>
      </c>
      <c r="N9" s="86">
        <f t="shared" si="7"/>
        <v>0</v>
      </c>
      <c r="O9" s="188">
        <f t="shared" si="8"/>
        <v>0</v>
      </c>
      <c r="P9" s="189"/>
      <c r="Q9" s="190">
        <f t="shared" si="0"/>
        <v>0</v>
      </c>
      <c r="R9" s="191">
        <f t="shared" si="1"/>
        <v>0</v>
      </c>
      <c r="T9" s="89"/>
    </row>
    <row r="10" spans="1:20" s="178" customFormat="1" ht="30" hidden="1" customHeight="1">
      <c r="A10" s="156">
        <f>'CONSTRUCTION COST ESTIMATE'!A10</f>
        <v>0</v>
      </c>
      <c r="B10" s="179">
        <f>'CONSTRUCTION COST ESTIMATE'!B10</f>
        <v>109.0001</v>
      </c>
      <c r="C10" s="180" t="str">
        <f>'CONSTRUCTION COST ESTIMATE'!C10</f>
        <v>CONSTRUCTION CONFLICTS AND CONTINGENCY ALLOWANCE</v>
      </c>
      <c r="D10" s="181">
        <f>'CONSTRUCTION COST ESTIMATE'!BA10</f>
        <v>1</v>
      </c>
      <c r="E10" s="182">
        <f>'CONSTRUCTION COST ESTIMATE'!BC10</f>
        <v>0</v>
      </c>
      <c r="F10" s="183" t="str">
        <f>'CONSTRUCTION COST ESTIMATE'!BB10</f>
        <v>ALLOW</v>
      </c>
      <c r="G10" s="184"/>
      <c r="H10" s="185">
        <f t="shared" si="2"/>
        <v>0</v>
      </c>
      <c r="I10" s="186">
        <f t="shared" si="3"/>
        <v>0</v>
      </c>
      <c r="J10" s="187"/>
      <c r="K10" s="188">
        <f t="shared" si="4"/>
        <v>0</v>
      </c>
      <c r="L10" s="86">
        <f t="shared" si="5"/>
        <v>0</v>
      </c>
      <c r="M10" s="188">
        <f t="shared" si="6"/>
        <v>0</v>
      </c>
      <c r="N10" s="86">
        <f t="shared" si="7"/>
        <v>1</v>
      </c>
      <c r="O10" s="188">
        <f t="shared" si="8"/>
        <v>0</v>
      </c>
      <c r="P10" s="189"/>
      <c r="Q10" s="190">
        <f t="shared" si="0"/>
        <v>1</v>
      </c>
      <c r="R10" s="191">
        <f t="shared" si="1"/>
        <v>0</v>
      </c>
      <c r="T10" s="89"/>
    </row>
    <row r="11" spans="1:20" s="178" customFormat="1" ht="30" hidden="1" customHeight="1">
      <c r="A11" s="156">
        <f>'CONSTRUCTION COST ESTIMATE'!A11</f>
        <v>0</v>
      </c>
      <c r="B11" s="179">
        <f>'CONSTRUCTION COST ESTIMATE'!B11</f>
        <v>109.001</v>
      </c>
      <c r="C11" s="180" t="str">
        <f>'CONSTRUCTION COST ESTIMATE'!C11</f>
        <v>OWNER INITIATED TIME EXTENSION ALLOWANCE</v>
      </c>
      <c r="D11" s="181">
        <f>'CONSTRUCTION COST ESTIMATE'!BA11</f>
        <v>0</v>
      </c>
      <c r="E11" s="182">
        <f>'CONSTRUCTION COST ESTIMATE'!BC11</f>
        <v>500</v>
      </c>
      <c r="F11" s="183" t="str">
        <f>'CONSTRUCTION COST ESTIMATE'!BB11</f>
        <v>DAY</v>
      </c>
      <c r="G11" s="184"/>
      <c r="H11" s="185">
        <f t="shared" si="2"/>
        <v>0</v>
      </c>
      <c r="I11" s="186">
        <f t="shared" si="3"/>
        <v>0</v>
      </c>
      <c r="J11" s="187"/>
      <c r="K11" s="188">
        <f t="shared" si="4"/>
        <v>0</v>
      </c>
      <c r="L11" s="86">
        <f t="shared" si="5"/>
        <v>0</v>
      </c>
      <c r="M11" s="188">
        <f t="shared" si="6"/>
        <v>0</v>
      </c>
      <c r="N11" s="86">
        <f t="shared" si="7"/>
        <v>0</v>
      </c>
      <c r="O11" s="188">
        <f t="shared" si="8"/>
        <v>0</v>
      </c>
      <c r="P11" s="189"/>
      <c r="Q11" s="190">
        <f t="shared" si="0"/>
        <v>0</v>
      </c>
      <c r="R11" s="191">
        <f t="shared" si="1"/>
        <v>0</v>
      </c>
      <c r="T11" s="89"/>
    </row>
    <row r="12" spans="1:20" s="178" customFormat="1" ht="30" hidden="1" customHeight="1">
      <c r="A12" s="156">
        <f>'CONSTRUCTION COST ESTIMATE'!A12</f>
        <v>0</v>
      </c>
      <c r="B12" s="179">
        <f>'CONSTRUCTION COST ESTIMATE'!B12</f>
        <v>109.002</v>
      </c>
      <c r="C12" s="180" t="str">
        <f>'CONSTRUCTION COST ESTIMATE'!C12</f>
        <v>OWNER INITIATED TIME EXTENSION AMOUNT IN ADDITION TO ALLOWANCE</v>
      </c>
      <c r="D12" s="181">
        <f>'CONSTRUCTION COST ESTIMATE'!BA12</f>
        <v>0</v>
      </c>
      <c r="E12" s="182">
        <f>'CONSTRUCTION COST ESTIMATE'!BC12</f>
        <v>1500</v>
      </c>
      <c r="F12" s="183" t="str">
        <f>'CONSTRUCTION COST ESTIMATE'!BB12</f>
        <v>DAY</v>
      </c>
      <c r="G12" s="184"/>
      <c r="H12" s="185">
        <f t="shared" si="2"/>
        <v>0</v>
      </c>
      <c r="I12" s="186">
        <f t="shared" si="3"/>
        <v>0</v>
      </c>
      <c r="J12" s="187"/>
      <c r="K12" s="188">
        <f t="shared" si="4"/>
        <v>0</v>
      </c>
      <c r="L12" s="86">
        <f t="shared" si="5"/>
        <v>0</v>
      </c>
      <c r="M12" s="188">
        <f t="shared" si="6"/>
        <v>0</v>
      </c>
      <c r="N12" s="86">
        <f t="shared" si="7"/>
        <v>0</v>
      </c>
      <c r="O12" s="188">
        <f t="shared" si="8"/>
        <v>0</v>
      </c>
      <c r="P12" s="189"/>
      <c r="Q12" s="190">
        <f t="shared" si="0"/>
        <v>0</v>
      </c>
      <c r="R12" s="191">
        <f t="shared" si="1"/>
        <v>0</v>
      </c>
      <c r="T12" s="89"/>
    </row>
    <row r="13" spans="1:20" s="178" customFormat="1" ht="30" hidden="1" customHeight="1">
      <c r="A13" s="156">
        <f>'CONSTRUCTION COST ESTIMATE'!A13</f>
        <v>0</v>
      </c>
      <c r="B13" s="179">
        <f>'CONSTRUCTION COST ESTIMATE'!B13</f>
        <v>110.001</v>
      </c>
      <c r="C13" s="180" t="str">
        <f>'CONSTRUCTION COST ESTIMATE'!C13</f>
        <v>TRAINING</v>
      </c>
      <c r="D13" s="181">
        <f>'CONSTRUCTION COST ESTIMATE'!BA13</f>
        <v>0</v>
      </c>
      <c r="E13" s="182">
        <f>'CONSTRUCTION COST ESTIMATE'!BC13</f>
        <v>0</v>
      </c>
      <c r="F13" s="183" t="str">
        <f>'CONSTRUCTION COST ESTIMATE'!BB13</f>
        <v>HR</v>
      </c>
      <c r="G13" s="184"/>
      <c r="H13" s="185">
        <f t="shared" si="2"/>
        <v>0</v>
      </c>
      <c r="I13" s="186">
        <f t="shared" si="3"/>
        <v>0</v>
      </c>
      <c r="J13" s="187"/>
      <c r="K13" s="188">
        <f t="shared" si="4"/>
        <v>0</v>
      </c>
      <c r="L13" s="86">
        <f t="shared" si="5"/>
        <v>0</v>
      </c>
      <c r="M13" s="188">
        <f t="shared" si="6"/>
        <v>0</v>
      </c>
      <c r="N13" s="86">
        <f t="shared" si="7"/>
        <v>0</v>
      </c>
      <c r="O13" s="188">
        <f t="shared" si="8"/>
        <v>0</v>
      </c>
      <c r="P13" s="189"/>
      <c r="Q13" s="190">
        <f t="shared" si="0"/>
        <v>0</v>
      </c>
      <c r="R13" s="191">
        <f t="shared" si="1"/>
        <v>0</v>
      </c>
      <c r="T13" s="89"/>
    </row>
    <row r="14" spans="1:20" s="178" customFormat="1" ht="30" hidden="1" customHeight="1">
      <c r="A14" s="156">
        <f>'CONSTRUCTION COST ESTIMATE'!A14</f>
        <v>0</v>
      </c>
      <c r="B14" s="179">
        <f>'CONSTRUCTION COST ESTIMATE'!B14</f>
        <v>200.001</v>
      </c>
      <c r="C14" s="180" t="str">
        <f>'CONSTRUCTION COST ESTIMATE'!C14</f>
        <v>MOBILIZATION AND DEMOBILIZATION</v>
      </c>
      <c r="D14" s="181">
        <f>'CONSTRUCTION COST ESTIMATE'!BA14</f>
        <v>0</v>
      </c>
      <c r="E14" s="182">
        <f>'CONSTRUCTION COST ESTIMATE'!BC14</f>
        <v>0</v>
      </c>
      <c r="F14" s="183" t="str">
        <f>'CONSTRUCTION COST ESTIMATE'!BB14</f>
        <v>LS</v>
      </c>
      <c r="G14" s="184"/>
      <c r="H14" s="185">
        <f t="shared" si="2"/>
        <v>0</v>
      </c>
      <c r="I14" s="186">
        <f t="shared" si="3"/>
        <v>0</v>
      </c>
      <c r="J14" s="187"/>
      <c r="K14" s="188">
        <f t="shared" si="4"/>
        <v>0</v>
      </c>
      <c r="L14" s="86">
        <f t="shared" si="5"/>
        <v>0</v>
      </c>
      <c r="M14" s="188">
        <f t="shared" si="6"/>
        <v>0</v>
      </c>
      <c r="N14" s="86">
        <f t="shared" si="7"/>
        <v>0</v>
      </c>
      <c r="O14" s="188">
        <f t="shared" si="8"/>
        <v>0</v>
      </c>
      <c r="P14" s="189"/>
      <c r="Q14" s="190">
        <f t="shared" si="0"/>
        <v>0</v>
      </c>
      <c r="R14" s="191">
        <f t="shared" si="1"/>
        <v>0</v>
      </c>
      <c r="T14" s="89"/>
    </row>
    <row r="15" spans="1:20" s="178" customFormat="1" ht="30" hidden="1" customHeight="1">
      <c r="A15" s="156">
        <f>'CONSTRUCTION COST ESTIMATE'!A15</f>
        <v>0</v>
      </c>
      <c r="B15" s="179">
        <f>'CONSTRUCTION COST ESTIMATE'!B15</f>
        <v>201.001</v>
      </c>
      <c r="C15" s="180" t="str">
        <f>'CONSTRUCTION COST ESTIMATE'!C15</f>
        <v>CLEARING AND GRUBBING</v>
      </c>
      <c r="D15" s="181">
        <f>'CONSTRUCTION COST ESTIMATE'!BA15</f>
        <v>0</v>
      </c>
      <c r="E15" s="182">
        <f>'CONSTRUCTION COST ESTIMATE'!BC15</f>
        <v>0</v>
      </c>
      <c r="F15" s="183" t="str">
        <f>'CONSTRUCTION COST ESTIMATE'!BB15</f>
        <v>LS</v>
      </c>
      <c r="G15" s="184"/>
      <c r="H15" s="185">
        <f t="shared" si="2"/>
        <v>0</v>
      </c>
      <c r="I15" s="186">
        <f t="shared" si="3"/>
        <v>0</v>
      </c>
      <c r="J15" s="187"/>
      <c r="K15" s="188">
        <f t="shared" si="4"/>
        <v>0</v>
      </c>
      <c r="L15" s="86">
        <f t="shared" si="5"/>
        <v>0</v>
      </c>
      <c r="M15" s="188">
        <f t="shared" si="6"/>
        <v>0</v>
      </c>
      <c r="N15" s="86">
        <f t="shared" si="7"/>
        <v>0</v>
      </c>
      <c r="O15" s="188">
        <f t="shared" si="8"/>
        <v>0</v>
      </c>
      <c r="P15" s="189"/>
      <c r="Q15" s="190">
        <f t="shared" si="0"/>
        <v>0</v>
      </c>
      <c r="R15" s="191">
        <f t="shared" si="1"/>
        <v>0</v>
      </c>
      <c r="T15" s="89"/>
    </row>
    <row r="16" spans="1:20" s="178" customFormat="1" ht="30" customHeight="1">
      <c r="A16" s="197" t="str">
        <f>'CONSTRUCTION COST ESTIMATE'!A16</f>
        <v>SP 202</v>
      </c>
      <c r="B16" s="198"/>
      <c r="C16" s="199" t="str">
        <f>'CONSTRUCTION COST ESTIMATE'!C16</f>
        <v>REMOVAL</v>
      </c>
      <c r="D16" s="200"/>
      <c r="E16" s="201"/>
      <c r="F16" s="202"/>
      <c r="G16" s="203"/>
      <c r="H16" s="204"/>
      <c r="I16" s="205"/>
      <c r="J16" s="206"/>
      <c r="K16" s="207"/>
      <c r="L16" s="206"/>
      <c r="M16" s="207"/>
      <c r="N16" s="206"/>
      <c r="O16" s="207"/>
      <c r="P16" s="189"/>
      <c r="Q16" s="190">
        <f t="shared" si="0"/>
        <v>0</v>
      </c>
      <c r="R16" s="191">
        <f t="shared" si="1"/>
        <v>0</v>
      </c>
      <c r="T16" s="139" t="s">
        <v>1447</v>
      </c>
    </row>
    <row r="17" spans="1:20" s="178" customFormat="1" ht="30" hidden="1" customHeight="1">
      <c r="A17" s="156">
        <f>'CONSTRUCTION COST ESTIMATE'!A17</f>
        <v>0</v>
      </c>
      <c r="B17" s="179">
        <f>'CONSTRUCTION COST ESTIMATE'!B17</f>
        <v>202.00049999999999</v>
      </c>
      <c r="C17" s="180" t="str">
        <f>'CONSTRUCTION COST ESTIMATE'!C17</f>
        <v>REMOVE PLANTMIX BITUMINOUS SURFACE</v>
      </c>
      <c r="D17" s="181">
        <f>'CONSTRUCTION COST ESTIMATE'!BA17</f>
        <v>0</v>
      </c>
      <c r="E17" s="182">
        <f>'CONSTRUCTION COST ESTIMATE'!BC17</f>
        <v>0</v>
      </c>
      <c r="F17" s="183" t="str">
        <f>'CONSTRUCTION COST ESTIMATE'!BB17</f>
        <v>SY</v>
      </c>
      <c r="G17" s="184"/>
      <c r="H17" s="185">
        <f t="shared" si="2"/>
        <v>0</v>
      </c>
      <c r="I17" s="186">
        <f t="shared" si="3"/>
        <v>0</v>
      </c>
      <c r="J17" s="187"/>
      <c r="K17" s="188">
        <f t="shared" si="4"/>
        <v>0</v>
      </c>
      <c r="L17" s="86">
        <f t="shared" si="5"/>
        <v>0</v>
      </c>
      <c r="M17" s="188">
        <f t="shared" si="6"/>
        <v>0</v>
      </c>
      <c r="N17" s="86">
        <f t="shared" si="7"/>
        <v>0</v>
      </c>
      <c r="O17" s="188">
        <f t="shared" si="8"/>
        <v>0</v>
      </c>
      <c r="P17" s="189"/>
      <c r="Q17" s="190">
        <f t="shared" si="0"/>
        <v>0</v>
      </c>
      <c r="R17" s="191">
        <f t="shared" si="1"/>
        <v>0</v>
      </c>
      <c r="T17" s="89"/>
    </row>
    <row r="18" spans="1:20" s="178" customFormat="1" ht="30" hidden="1" customHeight="1">
      <c r="A18" s="156">
        <f>'CONSTRUCTION COST ESTIMATE'!A18</f>
        <v>0</v>
      </c>
      <c r="B18" s="179">
        <f>'CONSTRUCTION COST ESTIMATE'!B18</f>
        <v>202.001</v>
      </c>
      <c r="C18" s="180" t="str">
        <f>'CONSTRUCTION COST ESTIMATE'!C18</f>
        <v>REMOVE AND REPLACE PLANTMIX BITUMINOUS PAVEMENT</v>
      </c>
      <c r="D18" s="181">
        <f>'CONSTRUCTION COST ESTIMATE'!BA18</f>
        <v>0</v>
      </c>
      <c r="E18" s="182">
        <f>'CONSTRUCTION COST ESTIMATE'!BC18</f>
        <v>0</v>
      </c>
      <c r="F18" s="183" t="str">
        <f>'CONSTRUCTION COST ESTIMATE'!BB18</f>
        <v>SY</v>
      </c>
      <c r="G18" s="184"/>
      <c r="H18" s="185">
        <f t="shared" si="2"/>
        <v>0</v>
      </c>
      <c r="I18" s="186">
        <f t="shared" si="3"/>
        <v>0</v>
      </c>
      <c r="J18" s="187"/>
      <c r="K18" s="188">
        <f t="shared" si="4"/>
        <v>0</v>
      </c>
      <c r="L18" s="86">
        <f t="shared" si="5"/>
        <v>0</v>
      </c>
      <c r="M18" s="188">
        <f t="shared" si="6"/>
        <v>0</v>
      </c>
      <c r="N18" s="86">
        <f t="shared" si="7"/>
        <v>0</v>
      </c>
      <c r="O18" s="188">
        <f t="shared" si="8"/>
        <v>0</v>
      </c>
      <c r="P18" s="189"/>
      <c r="Q18" s="190">
        <f t="shared" si="0"/>
        <v>0</v>
      </c>
      <c r="R18" s="191">
        <f t="shared" si="1"/>
        <v>0</v>
      </c>
      <c r="T18" s="89"/>
    </row>
    <row r="19" spans="1:20" s="178" customFormat="1" ht="30" hidden="1" customHeight="1">
      <c r="A19" s="156">
        <f>'CONSTRUCTION COST ESTIMATE'!A19</f>
        <v>0</v>
      </c>
      <c r="B19" s="179">
        <f>'CONSTRUCTION COST ESTIMATE'!B19</f>
        <v>202.00200000000001</v>
      </c>
      <c r="C19" s="180" t="str">
        <f>'CONSTRUCTION COST ESTIMATE'!C19</f>
        <v>REMOVE PLANTMIX BITUMINOUS PAVEMENT BY COLD MILLING METHOD, (0.5 INCH)</v>
      </c>
      <c r="D19" s="181">
        <f>'CONSTRUCTION COST ESTIMATE'!BA19</f>
        <v>0</v>
      </c>
      <c r="E19" s="182">
        <f>'CONSTRUCTION COST ESTIMATE'!BC19</f>
        <v>0</v>
      </c>
      <c r="F19" s="183" t="str">
        <f>'CONSTRUCTION COST ESTIMATE'!BB19</f>
        <v>SY</v>
      </c>
      <c r="G19" s="184"/>
      <c r="H19" s="185">
        <f t="shared" si="2"/>
        <v>0</v>
      </c>
      <c r="I19" s="186">
        <f t="shared" si="3"/>
        <v>0</v>
      </c>
      <c r="J19" s="187"/>
      <c r="K19" s="188">
        <f t="shared" si="4"/>
        <v>0</v>
      </c>
      <c r="L19" s="86">
        <f t="shared" si="5"/>
        <v>0</v>
      </c>
      <c r="M19" s="188">
        <f t="shared" si="6"/>
        <v>0</v>
      </c>
      <c r="N19" s="86">
        <f t="shared" si="7"/>
        <v>0</v>
      </c>
      <c r="O19" s="188">
        <f t="shared" si="8"/>
        <v>0</v>
      </c>
      <c r="P19" s="189"/>
      <c r="Q19" s="190">
        <f t="shared" si="0"/>
        <v>0</v>
      </c>
      <c r="R19" s="191">
        <f t="shared" si="1"/>
        <v>0</v>
      </c>
      <c r="T19" s="89"/>
    </row>
    <row r="20" spans="1:20" s="178" customFormat="1" ht="30" hidden="1" customHeight="1">
      <c r="A20" s="156">
        <f>'CONSTRUCTION COST ESTIMATE'!A20</f>
        <v>0</v>
      </c>
      <c r="B20" s="179">
        <f>'CONSTRUCTION COST ESTIMATE'!B20</f>
        <v>202.00299999999999</v>
      </c>
      <c r="C20" s="180" t="str">
        <f>'CONSTRUCTION COST ESTIMATE'!C20</f>
        <v>REMOVE PLANTMIX BITUMINOUS PAVEMENT BY COLD MILLING METHOD (0.75 INCH)</v>
      </c>
      <c r="D20" s="181">
        <f>'CONSTRUCTION COST ESTIMATE'!BA20</f>
        <v>0</v>
      </c>
      <c r="E20" s="182">
        <f>'CONSTRUCTION COST ESTIMATE'!BC20</f>
        <v>0</v>
      </c>
      <c r="F20" s="183" t="str">
        <f>'CONSTRUCTION COST ESTIMATE'!BB20</f>
        <v>SY</v>
      </c>
      <c r="G20" s="184"/>
      <c r="H20" s="185">
        <f t="shared" si="2"/>
        <v>0</v>
      </c>
      <c r="I20" s="186">
        <f t="shared" si="3"/>
        <v>0</v>
      </c>
      <c r="J20" s="187"/>
      <c r="K20" s="188">
        <f t="shared" si="4"/>
        <v>0</v>
      </c>
      <c r="L20" s="86">
        <f t="shared" si="5"/>
        <v>0</v>
      </c>
      <c r="M20" s="188">
        <f t="shared" si="6"/>
        <v>0</v>
      </c>
      <c r="N20" s="86">
        <f t="shared" si="7"/>
        <v>0</v>
      </c>
      <c r="O20" s="188">
        <f t="shared" si="8"/>
        <v>0</v>
      </c>
      <c r="P20" s="189"/>
      <c r="Q20" s="190">
        <f t="shared" si="0"/>
        <v>0</v>
      </c>
      <c r="R20" s="191">
        <f t="shared" si="1"/>
        <v>0</v>
      </c>
      <c r="T20" s="89"/>
    </row>
    <row r="21" spans="1:20" s="178" customFormat="1" ht="30" hidden="1" customHeight="1">
      <c r="A21" s="156">
        <f>'CONSTRUCTION COST ESTIMATE'!A21</f>
        <v>0</v>
      </c>
      <c r="B21" s="179">
        <f>'CONSTRUCTION COST ESTIMATE'!B21</f>
        <v>202.00399999999999</v>
      </c>
      <c r="C21" s="180" t="str">
        <f>'CONSTRUCTION COST ESTIMATE'!C21</f>
        <v>REMOVE PLANTMIX BITUMINOUS PAVEMENT BY COLD MILLING METHOD  (1.0 INCH)</v>
      </c>
      <c r="D21" s="181">
        <f>'CONSTRUCTION COST ESTIMATE'!BA21</f>
        <v>0</v>
      </c>
      <c r="E21" s="182">
        <f>'CONSTRUCTION COST ESTIMATE'!BC21</f>
        <v>0</v>
      </c>
      <c r="F21" s="183" t="str">
        <f>'CONSTRUCTION COST ESTIMATE'!BB21</f>
        <v>SY</v>
      </c>
      <c r="G21" s="184"/>
      <c r="H21" s="185">
        <f t="shared" si="2"/>
        <v>0</v>
      </c>
      <c r="I21" s="186">
        <f t="shared" si="3"/>
        <v>0</v>
      </c>
      <c r="J21" s="187"/>
      <c r="K21" s="188">
        <f t="shared" si="4"/>
        <v>0</v>
      </c>
      <c r="L21" s="86">
        <f t="shared" si="5"/>
        <v>0</v>
      </c>
      <c r="M21" s="188">
        <f t="shared" si="6"/>
        <v>0</v>
      </c>
      <c r="N21" s="86">
        <f t="shared" si="7"/>
        <v>0</v>
      </c>
      <c r="O21" s="188">
        <f t="shared" si="8"/>
        <v>0</v>
      </c>
      <c r="P21" s="189"/>
      <c r="Q21" s="190">
        <f t="shared" si="0"/>
        <v>0</v>
      </c>
      <c r="R21" s="191">
        <f t="shared" si="1"/>
        <v>0</v>
      </c>
      <c r="T21" s="89"/>
    </row>
    <row r="22" spans="1:20" s="178" customFormat="1" ht="30" hidden="1" customHeight="1">
      <c r="A22" s="156">
        <f>'CONSTRUCTION COST ESTIMATE'!A22</f>
        <v>0</v>
      </c>
      <c r="B22" s="179">
        <f>'CONSTRUCTION COST ESTIMATE'!B22</f>
        <v>202.005</v>
      </c>
      <c r="C22" s="180" t="str">
        <f>'CONSTRUCTION COST ESTIMATE'!C22</f>
        <v>REMOVE PLANTMIX BITUMINOUS PAVEMENT BY COLD MILLING METHOD (1.5 INCH)</v>
      </c>
      <c r="D22" s="181">
        <f>'CONSTRUCTION COST ESTIMATE'!BA22</f>
        <v>0</v>
      </c>
      <c r="E22" s="182">
        <f>'CONSTRUCTION COST ESTIMATE'!BC22</f>
        <v>0</v>
      </c>
      <c r="F22" s="183" t="str">
        <f>'CONSTRUCTION COST ESTIMATE'!BB22</f>
        <v>SY</v>
      </c>
      <c r="G22" s="184"/>
      <c r="H22" s="185">
        <f t="shared" si="2"/>
        <v>0</v>
      </c>
      <c r="I22" s="186">
        <f t="shared" si="3"/>
        <v>0</v>
      </c>
      <c r="J22" s="187"/>
      <c r="K22" s="188">
        <f t="shared" si="4"/>
        <v>0</v>
      </c>
      <c r="L22" s="86">
        <f t="shared" si="5"/>
        <v>0</v>
      </c>
      <c r="M22" s="188">
        <f t="shared" si="6"/>
        <v>0</v>
      </c>
      <c r="N22" s="86">
        <f t="shared" si="7"/>
        <v>0</v>
      </c>
      <c r="O22" s="188">
        <f t="shared" si="8"/>
        <v>0</v>
      </c>
      <c r="P22" s="189"/>
      <c r="Q22" s="190">
        <f t="shared" si="0"/>
        <v>0</v>
      </c>
      <c r="R22" s="191">
        <f t="shared" si="1"/>
        <v>0</v>
      </c>
      <c r="T22" s="89"/>
    </row>
    <row r="23" spans="1:20" s="178" customFormat="1" ht="30" hidden="1" customHeight="1">
      <c r="A23" s="156">
        <f>'CONSTRUCTION COST ESTIMATE'!A23</f>
        <v>0</v>
      </c>
      <c r="B23" s="179">
        <f>'CONSTRUCTION COST ESTIMATE'!B23</f>
        <v>202.006</v>
      </c>
      <c r="C23" s="180" t="str">
        <f>'CONSTRUCTION COST ESTIMATE'!C23</f>
        <v>REMOVE PLANTMIX BITUMINOUS PAVEMENT BY COLD MILLING METHOD (2.0 INCH)</v>
      </c>
      <c r="D23" s="181">
        <f>'CONSTRUCTION COST ESTIMATE'!BA23</f>
        <v>0</v>
      </c>
      <c r="E23" s="182">
        <f>'CONSTRUCTION COST ESTIMATE'!BC23</f>
        <v>0</v>
      </c>
      <c r="F23" s="183" t="str">
        <f>'CONSTRUCTION COST ESTIMATE'!BB23</f>
        <v>SY</v>
      </c>
      <c r="G23" s="184"/>
      <c r="H23" s="185">
        <f t="shared" si="2"/>
        <v>0</v>
      </c>
      <c r="I23" s="186">
        <f t="shared" si="3"/>
        <v>0</v>
      </c>
      <c r="J23" s="187"/>
      <c r="K23" s="188">
        <f t="shared" si="4"/>
        <v>0</v>
      </c>
      <c r="L23" s="86">
        <f t="shared" si="5"/>
        <v>0</v>
      </c>
      <c r="M23" s="188">
        <f t="shared" si="6"/>
        <v>0</v>
      </c>
      <c r="N23" s="86">
        <f t="shared" si="7"/>
        <v>0</v>
      </c>
      <c r="O23" s="188">
        <f t="shared" si="8"/>
        <v>0</v>
      </c>
      <c r="P23" s="189"/>
      <c r="Q23" s="190">
        <f t="shared" si="0"/>
        <v>0</v>
      </c>
      <c r="R23" s="191">
        <f t="shared" si="1"/>
        <v>0</v>
      </c>
      <c r="T23" s="89"/>
    </row>
    <row r="24" spans="1:20" s="178" customFormat="1" ht="30" hidden="1" customHeight="1">
      <c r="A24" s="156">
        <f>'CONSTRUCTION COST ESTIMATE'!A24</f>
        <v>0</v>
      </c>
      <c r="B24" s="179">
        <f>'CONSTRUCTION COST ESTIMATE'!B24</f>
        <v>202.00700000000001</v>
      </c>
      <c r="C24" s="180" t="str">
        <f>'CONSTRUCTION COST ESTIMATE'!C24</f>
        <v>REMOVE PLANTMIX BITUMINOUS PAVEMENT BY COLD MILLING METHOD, WEDGE MILL</v>
      </c>
      <c r="D24" s="181">
        <f>'CONSTRUCTION COST ESTIMATE'!BA24</f>
        <v>0</v>
      </c>
      <c r="E24" s="182">
        <f>'CONSTRUCTION COST ESTIMATE'!BC24</f>
        <v>0</v>
      </c>
      <c r="F24" s="183" t="str">
        <f>'CONSTRUCTION COST ESTIMATE'!BB24</f>
        <v>SY</v>
      </c>
      <c r="G24" s="184"/>
      <c r="H24" s="185">
        <f t="shared" si="2"/>
        <v>0</v>
      </c>
      <c r="I24" s="186">
        <f t="shared" si="3"/>
        <v>0</v>
      </c>
      <c r="J24" s="187"/>
      <c r="K24" s="188">
        <f t="shared" si="4"/>
        <v>0</v>
      </c>
      <c r="L24" s="86">
        <f t="shared" si="5"/>
        <v>0</v>
      </c>
      <c r="M24" s="188">
        <f t="shared" si="6"/>
        <v>0</v>
      </c>
      <c r="N24" s="86">
        <f t="shared" si="7"/>
        <v>0</v>
      </c>
      <c r="O24" s="188">
        <f t="shared" si="8"/>
        <v>0</v>
      </c>
      <c r="P24" s="189"/>
      <c r="Q24" s="190">
        <f t="shared" si="0"/>
        <v>0</v>
      </c>
      <c r="R24" s="191">
        <f t="shared" si="1"/>
        <v>0</v>
      </c>
      <c r="T24" s="89"/>
    </row>
    <row r="25" spans="1:20" s="178" customFormat="1" ht="30" hidden="1" customHeight="1">
      <c r="A25" s="156">
        <f>'CONSTRUCTION COST ESTIMATE'!A25</f>
        <v>0</v>
      </c>
      <c r="B25" s="179">
        <f>'CONSTRUCTION COST ESTIMATE'!B25</f>
        <v>202.00800000000001</v>
      </c>
      <c r="C25" s="180" t="str">
        <f>'CONSTRUCTION COST ESTIMATE'!C25</f>
        <v>REMOVE PLANTMIX BITUMINOUS PAVEMENT BY COLD MILLING METHOD, EDGE MILL</v>
      </c>
      <c r="D25" s="181">
        <f>'CONSTRUCTION COST ESTIMATE'!BA25</f>
        <v>0</v>
      </c>
      <c r="E25" s="182">
        <f>'CONSTRUCTION COST ESTIMATE'!BC25</f>
        <v>0</v>
      </c>
      <c r="F25" s="183" t="str">
        <f>'CONSTRUCTION COST ESTIMATE'!BB25</f>
        <v>SY</v>
      </c>
      <c r="G25" s="184"/>
      <c r="H25" s="185">
        <f t="shared" si="2"/>
        <v>0</v>
      </c>
      <c r="I25" s="186">
        <f t="shared" si="3"/>
        <v>0</v>
      </c>
      <c r="J25" s="187"/>
      <c r="K25" s="188">
        <f t="shared" si="4"/>
        <v>0</v>
      </c>
      <c r="L25" s="86">
        <f t="shared" si="5"/>
        <v>0</v>
      </c>
      <c r="M25" s="188">
        <f t="shared" si="6"/>
        <v>0</v>
      </c>
      <c r="N25" s="86">
        <f t="shared" si="7"/>
        <v>0</v>
      </c>
      <c r="O25" s="188">
        <f t="shared" si="8"/>
        <v>0</v>
      </c>
      <c r="P25" s="189"/>
      <c r="Q25" s="190">
        <f t="shared" si="0"/>
        <v>0</v>
      </c>
      <c r="R25" s="191">
        <f t="shared" si="1"/>
        <v>0</v>
      </c>
      <c r="T25" s="89"/>
    </row>
    <row r="26" spans="1:20" s="178" customFormat="1" ht="30" hidden="1" customHeight="1">
      <c r="A26" s="156">
        <f>'CONSTRUCTION COST ESTIMATE'!A26</f>
        <v>0</v>
      </c>
      <c r="B26" s="179">
        <f>'CONSTRUCTION COST ESTIMATE'!B26</f>
        <v>202.00899999999999</v>
      </c>
      <c r="C26" s="180" t="str">
        <f>'CONSTRUCTION COST ESTIMATE'!C26</f>
        <v>REMOVE PLANTMIX BITUMINOUS PAVEMENT CURB</v>
      </c>
      <c r="D26" s="181">
        <f>'CONSTRUCTION COST ESTIMATE'!BA26</f>
        <v>0</v>
      </c>
      <c r="E26" s="182">
        <f>'CONSTRUCTION COST ESTIMATE'!BC26</f>
        <v>0</v>
      </c>
      <c r="F26" s="183" t="str">
        <f>'CONSTRUCTION COST ESTIMATE'!BB26</f>
        <v>LF</v>
      </c>
      <c r="G26" s="184"/>
      <c r="H26" s="185">
        <f t="shared" si="2"/>
        <v>0</v>
      </c>
      <c r="I26" s="186">
        <f t="shared" si="3"/>
        <v>0</v>
      </c>
      <c r="J26" s="187"/>
      <c r="K26" s="188">
        <f t="shared" si="4"/>
        <v>0</v>
      </c>
      <c r="L26" s="86">
        <f t="shared" si="5"/>
        <v>0</v>
      </c>
      <c r="M26" s="188">
        <f t="shared" si="6"/>
        <v>0</v>
      </c>
      <c r="N26" s="86">
        <f t="shared" si="7"/>
        <v>0</v>
      </c>
      <c r="O26" s="188">
        <f t="shared" si="8"/>
        <v>0</v>
      </c>
      <c r="P26" s="189"/>
      <c r="Q26" s="190">
        <f t="shared" si="0"/>
        <v>0</v>
      </c>
      <c r="R26" s="191">
        <f t="shared" si="1"/>
        <v>0</v>
      </c>
      <c r="T26" s="89"/>
    </row>
    <row r="27" spans="1:20" s="178" customFormat="1" ht="30" hidden="1" customHeight="1">
      <c r="A27" s="156">
        <f>'CONSTRUCTION COST ESTIMATE'!A27</f>
        <v>0</v>
      </c>
      <c r="B27" s="179">
        <f>'CONSTRUCTION COST ESTIMATE'!B27</f>
        <v>202.01</v>
      </c>
      <c r="C27" s="180" t="str">
        <f>'CONSTRUCTION COST ESTIMATE'!C27</f>
        <v>REMOVE TEMPORARY ASPHALT CONCRETE SIDEWALK</v>
      </c>
      <c r="D27" s="181">
        <f>'CONSTRUCTION COST ESTIMATE'!BA27</f>
        <v>0</v>
      </c>
      <c r="E27" s="182">
        <f>'CONSTRUCTION COST ESTIMATE'!BC27</f>
        <v>0</v>
      </c>
      <c r="F27" s="183" t="str">
        <f>'CONSTRUCTION COST ESTIMATE'!BB27</f>
        <v>SF</v>
      </c>
      <c r="G27" s="184"/>
      <c r="H27" s="185">
        <f t="shared" si="2"/>
        <v>0</v>
      </c>
      <c r="I27" s="186">
        <f t="shared" si="3"/>
        <v>0</v>
      </c>
      <c r="J27" s="187"/>
      <c r="K27" s="188">
        <f t="shared" si="4"/>
        <v>0</v>
      </c>
      <c r="L27" s="86">
        <f t="shared" si="5"/>
        <v>0</v>
      </c>
      <c r="M27" s="188">
        <f t="shared" si="6"/>
        <v>0</v>
      </c>
      <c r="N27" s="86">
        <f t="shared" si="7"/>
        <v>0</v>
      </c>
      <c r="O27" s="188">
        <f t="shared" si="8"/>
        <v>0</v>
      </c>
      <c r="P27" s="189"/>
      <c r="Q27" s="190">
        <f t="shared" si="0"/>
        <v>0</v>
      </c>
      <c r="R27" s="191">
        <f t="shared" si="1"/>
        <v>0</v>
      </c>
      <c r="T27" s="89"/>
    </row>
    <row r="28" spans="1:20" s="178" customFormat="1" ht="30" hidden="1" customHeight="1">
      <c r="A28" s="156">
        <f>'CONSTRUCTION COST ESTIMATE'!A28</f>
        <v>0</v>
      </c>
      <c r="B28" s="179">
        <f>'CONSTRUCTION COST ESTIMATE'!B28</f>
        <v>202.02</v>
      </c>
      <c r="C28" s="180" t="str">
        <f>'CONSTRUCTION COST ESTIMATE'!C28</f>
        <v>REMOVE BOLLARD</v>
      </c>
      <c r="D28" s="181">
        <f>'CONSTRUCTION COST ESTIMATE'!BA28</f>
        <v>0</v>
      </c>
      <c r="E28" s="182">
        <f>'CONSTRUCTION COST ESTIMATE'!BC28</f>
        <v>0</v>
      </c>
      <c r="F28" s="183" t="str">
        <f>'CONSTRUCTION COST ESTIMATE'!BB28</f>
        <v>EA</v>
      </c>
      <c r="G28" s="184"/>
      <c r="H28" s="185">
        <f t="shared" si="2"/>
        <v>0</v>
      </c>
      <c r="I28" s="186">
        <f t="shared" si="3"/>
        <v>0</v>
      </c>
      <c r="J28" s="187"/>
      <c r="K28" s="188">
        <f t="shared" si="4"/>
        <v>0</v>
      </c>
      <c r="L28" s="86">
        <f t="shared" si="5"/>
        <v>0</v>
      </c>
      <c r="M28" s="188">
        <f t="shared" si="6"/>
        <v>0</v>
      </c>
      <c r="N28" s="86">
        <f t="shared" si="7"/>
        <v>0</v>
      </c>
      <c r="O28" s="188">
        <f t="shared" si="8"/>
        <v>0</v>
      </c>
      <c r="P28" s="189"/>
      <c r="Q28" s="190">
        <f t="shared" si="0"/>
        <v>0</v>
      </c>
      <c r="R28" s="191">
        <f t="shared" si="1"/>
        <v>0</v>
      </c>
      <c r="T28" s="89"/>
    </row>
    <row r="29" spans="1:20" s="178" customFormat="1" ht="30" hidden="1" customHeight="1">
      <c r="A29" s="156">
        <f>'CONSTRUCTION COST ESTIMATE'!A29</f>
        <v>0</v>
      </c>
      <c r="B29" s="179">
        <f>'CONSTRUCTION COST ESTIMATE'!B29</f>
        <v>202.02099999999999</v>
      </c>
      <c r="C29" s="180" t="str">
        <f>'CONSTRUCTION COST ESTIMATE'!C29</f>
        <v>REMOVE AND SALVAGE BOLLARD</v>
      </c>
      <c r="D29" s="181">
        <f>'CONSTRUCTION COST ESTIMATE'!BA29</f>
        <v>0</v>
      </c>
      <c r="E29" s="182">
        <f>'CONSTRUCTION COST ESTIMATE'!BC29</f>
        <v>0</v>
      </c>
      <c r="F29" s="183" t="str">
        <f>'CONSTRUCTION COST ESTIMATE'!BB29</f>
        <v>EA</v>
      </c>
      <c r="G29" s="184"/>
      <c r="H29" s="185">
        <f t="shared" si="2"/>
        <v>0</v>
      </c>
      <c r="I29" s="186">
        <f t="shared" si="3"/>
        <v>0</v>
      </c>
      <c r="J29" s="187"/>
      <c r="K29" s="188">
        <f t="shared" si="4"/>
        <v>0</v>
      </c>
      <c r="L29" s="86">
        <f t="shared" si="5"/>
        <v>0</v>
      </c>
      <c r="M29" s="188">
        <f t="shared" si="6"/>
        <v>0</v>
      </c>
      <c r="N29" s="86">
        <f t="shared" si="7"/>
        <v>0</v>
      </c>
      <c r="O29" s="188">
        <f t="shared" si="8"/>
        <v>0</v>
      </c>
      <c r="P29" s="189"/>
      <c r="Q29" s="190">
        <f t="shared" si="0"/>
        <v>0</v>
      </c>
      <c r="R29" s="191">
        <f t="shared" si="1"/>
        <v>0</v>
      </c>
      <c r="T29" s="89"/>
    </row>
    <row r="30" spans="1:20" s="178" customFormat="1" ht="30" hidden="1" customHeight="1">
      <c r="A30" s="156">
        <f>'CONSTRUCTION COST ESTIMATE'!A30</f>
        <v>0</v>
      </c>
      <c r="B30" s="179">
        <f>'CONSTRUCTION COST ESTIMATE'!B30</f>
        <v>202.02199999999999</v>
      </c>
      <c r="C30" s="180" t="str">
        <f>'CONSTRUCTION COST ESTIMATE'!C30</f>
        <v>REMOVE AND RELOCATE BOLLARD</v>
      </c>
      <c r="D30" s="181">
        <f>'CONSTRUCTION COST ESTIMATE'!BA30</f>
        <v>0</v>
      </c>
      <c r="E30" s="182">
        <f>'CONSTRUCTION COST ESTIMATE'!BC30</f>
        <v>0</v>
      </c>
      <c r="F30" s="183" t="str">
        <f>'CONSTRUCTION COST ESTIMATE'!BB30</f>
        <v>EA</v>
      </c>
      <c r="G30" s="184"/>
      <c r="H30" s="185">
        <f t="shared" si="2"/>
        <v>0</v>
      </c>
      <c r="I30" s="186">
        <f t="shared" si="3"/>
        <v>0</v>
      </c>
      <c r="J30" s="187"/>
      <c r="K30" s="188">
        <f t="shared" si="4"/>
        <v>0</v>
      </c>
      <c r="L30" s="86">
        <f t="shared" si="5"/>
        <v>0</v>
      </c>
      <c r="M30" s="188">
        <f t="shared" si="6"/>
        <v>0</v>
      </c>
      <c r="N30" s="86">
        <f t="shared" si="7"/>
        <v>0</v>
      </c>
      <c r="O30" s="188">
        <f t="shared" si="8"/>
        <v>0</v>
      </c>
      <c r="P30" s="189"/>
      <c r="Q30" s="190">
        <f t="shared" si="0"/>
        <v>0</v>
      </c>
      <c r="R30" s="191">
        <f t="shared" si="1"/>
        <v>0</v>
      </c>
      <c r="T30" s="89"/>
    </row>
    <row r="31" spans="1:20" s="178" customFormat="1" ht="30" hidden="1" customHeight="1">
      <c r="A31" s="156">
        <f>'CONSTRUCTION COST ESTIMATE'!A31</f>
        <v>0</v>
      </c>
      <c r="B31" s="179">
        <f>'CONSTRUCTION COST ESTIMATE'!B31</f>
        <v>202.023</v>
      </c>
      <c r="C31" s="180" t="str">
        <f>'CONSTRUCTION COST ESTIMATE'!C31</f>
        <v>REMOVE MAILBOX</v>
      </c>
      <c r="D31" s="181">
        <f>'CONSTRUCTION COST ESTIMATE'!BA31</f>
        <v>0</v>
      </c>
      <c r="E31" s="182">
        <f>'CONSTRUCTION COST ESTIMATE'!BC31</f>
        <v>0</v>
      </c>
      <c r="F31" s="183" t="str">
        <f>'CONSTRUCTION COST ESTIMATE'!BB31</f>
        <v>EA</v>
      </c>
      <c r="G31" s="184"/>
      <c r="H31" s="185">
        <f t="shared" si="2"/>
        <v>0</v>
      </c>
      <c r="I31" s="186">
        <f t="shared" si="3"/>
        <v>0</v>
      </c>
      <c r="J31" s="187"/>
      <c r="K31" s="188">
        <f t="shared" si="4"/>
        <v>0</v>
      </c>
      <c r="L31" s="86">
        <f t="shared" si="5"/>
        <v>0</v>
      </c>
      <c r="M31" s="188">
        <f t="shared" si="6"/>
        <v>0</v>
      </c>
      <c r="N31" s="86">
        <f t="shared" si="7"/>
        <v>0</v>
      </c>
      <c r="O31" s="188">
        <f t="shared" si="8"/>
        <v>0</v>
      </c>
      <c r="P31" s="189"/>
      <c r="Q31" s="190">
        <f t="shared" si="0"/>
        <v>0</v>
      </c>
      <c r="R31" s="191">
        <f t="shared" si="1"/>
        <v>0</v>
      </c>
      <c r="T31" s="89"/>
    </row>
    <row r="32" spans="1:20" s="178" customFormat="1" ht="30" hidden="1" customHeight="1">
      <c r="A32" s="156">
        <f>'CONSTRUCTION COST ESTIMATE'!A32</f>
        <v>0</v>
      </c>
      <c r="B32" s="179">
        <f>'CONSTRUCTION COST ESTIMATE'!B32</f>
        <v>202.024</v>
      </c>
      <c r="C32" s="180" t="str">
        <f>'CONSTRUCTION COST ESTIMATE'!C32</f>
        <v>REMOVE AND SALVAGE MAILBOX</v>
      </c>
      <c r="D32" s="181">
        <f>'CONSTRUCTION COST ESTIMATE'!BA32</f>
        <v>0</v>
      </c>
      <c r="E32" s="182">
        <f>'CONSTRUCTION COST ESTIMATE'!BC32</f>
        <v>0</v>
      </c>
      <c r="F32" s="183" t="str">
        <f>'CONSTRUCTION COST ESTIMATE'!BB32</f>
        <v>EA</v>
      </c>
      <c r="G32" s="184"/>
      <c r="H32" s="185">
        <f t="shared" si="2"/>
        <v>0</v>
      </c>
      <c r="I32" s="186">
        <f t="shared" si="3"/>
        <v>0</v>
      </c>
      <c r="J32" s="187"/>
      <c r="K32" s="188">
        <f t="shared" si="4"/>
        <v>0</v>
      </c>
      <c r="L32" s="86">
        <f t="shared" si="5"/>
        <v>0</v>
      </c>
      <c r="M32" s="188">
        <f t="shared" si="6"/>
        <v>0</v>
      </c>
      <c r="N32" s="86">
        <f t="shared" si="7"/>
        <v>0</v>
      </c>
      <c r="O32" s="188">
        <f t="shared" si="8"/>
        <v>0</v>
      </c>
      <c r="P32" s="189"/>
      <c r="Q32" s="190">
        <f t="shared" si="0"/>
        <v>0</v>
      </c>
      <c r="R32" s="191">
        <f t="shared" si="1"/>
        <v>0</v>
      </c>
      <c r="T32" s="89"/>
    </row>
    <row r="33" spans="1:20" s="178" customFormat="1" ht="30" hidden="1" customHeight="1">
      <c r="A33" s="156">
        <f>'CONSTRUCTION COST ESTIMATE'!A33</f>
        <v>0</v>
      </c>
      <c r="B33" s="179">
        <f>'CONSTRUCTION COST ESTIMATE'!B33</f>
        <v>202.02500000000001</v>
      </c>
      <c r="C33" s="180" t="str">
        <f>'CONSTRUCTION COST ESTIMATE'!C33</f>
        <v>REMOVE AND RELOCATE MAILBOX</v>
      </c>
      <c r="D33" s="181">
        <f>'CONSTRUCTION COST ESTIMATE'!BA33</f>
        <v>0</v>
      </c>
      <c r="E33" s="182">
        <f>'CONSTRUCTION COST ESTIMATE'!BC33</f>
        <v>0</v>
      </c>
      <c r="F33" s="183" t="str">
        <f>'CONSTRUCTION COST ESTIMATE'!BB33</f>
        <v>EA</v>
      </c>
      <c r="G33" s="184"/>
      <c r="H33" s="185">
        <f t="shared" si="2"/>
        <v>0</v>
      </c>
      <c r="I33" s="186">
        <f t="shared" si="3"/>
        <v>0</v>
      </c>
      <c r="J33" s="187"/>
      <c r="K33" s="188">
        <f t="shared" si="4"/>
        <v>0</v>
      </c>
      <c r="L33" s="86">
        <f t="shared" si="5"/>
        <v>0</v>
      </c>
      <c r="M33" s="188">
        <f t="shared" si="6"/>
        <v>0</v>
      </c>
      <c r="N33" s="86">
        <f t="shared" si="7"/>
        <v>0</v>
      </c>
      <c r="O33" s="188">
        <f t="shared" si="8"/>
        <v>0</v>
      </c>
      <c r="P33" s="189"/>
      <c r="Q33" s="190">
        <f t="shared" si="0"/>
        <v>0</v>
      </c>
      <c r="R33" s="191">
        <f t="shared" si="1"/>
        <v>0</v>
      </c>
      <c r="T33" s="89"/>
    </row>
    <row r="34" spans="1:20" s="178" customFormat="1" ht="30" hidden="1" customHeight="1">
      <c r="A34" s="156">
        <f>'CONSTRUCTION COST ESTIMATE'!A34</f>
        <v>0</v>
      </c>
      <c r="B34" s="179">
        <f>'CONSTRUCTION COST ESTIMATE'!B34</f>
        <v>202.02600000000001</v>
      </c>
      <c r="C34" s="180" t="str">
        <f>'CONSTRUCTION COST ESTIMATE'!C34</f>
        <v>REMOVE PARKING METER</v>
      </c>
      <c r="D34" s="181">
        <f>'CONSTRUCTION COST ESTIMATE'!BA34</f>
        <v>0</v>
      </c>
      <c r="E34" s="182">
        <f>'CONSTRUCTION COST ESTIMATE'!BC34</f>
        <v>0</v>
      </c>
      <c r="F34" s="183" t="str">
        <f>'CONSTRUCTION COST ESTIMATE'!BB34</f>
        <v>EA</v>
      </c>
      <c r="G34" s="184"/>
      <c r="H34" s="185">
        <f t="shared" si="2"/>
        <v>0</v>
      </c>
      <c r="I34" s="186">
        <f t="shared" si="3"/>
        <v>0</v>
      </c>
      <c r="J34" s="187"/>
      <c r="K34" s="188">
        <f t="shared" si="4"/>
        <v>0</v>
      </c>
      <c r="L34" s="86">
        <f t="shared" si="5"/>
        <v>0</v>
      </c>
      <c r="M34" s="188">
        <f t="shared" si="6"/>
        <v>0</v>
      </c>
      <c r="N34" s="86">
        <f t="shared" si="7"/>
        <v>0</v>
      </c>
      <c r="O34" s="188">
        <f t="shared" si="8"/>
        <v>0</v>
      </c>
      <c r="P34" s="189"/>
      <c r="Q34" s="190">
        <f t="shared" si="0"/>
        <v>0</v>
      </c>
      <c r="R34" s="191">
        <f t="shared" si="1"/>
        <v>0</v>
      </c>
      <c r="T34" s="89"/>
    </row>
    <row r="35" spans="1:20" s="178" customFormat="1" ht="30" hidden="1" customHeight="1">
      <c r="A35" s="156">
        <f>'CONSTRUCTION COST ESTIMATE'!A35</f>
        <v>0</v>
      </c>
      <c r="B35" s="179">
        <f>'CONSTRUCTION COST ESTIMATE'!B35</f>
        <v>202.02699999999999</v>
      </c>
      <c r="C35" s="180" t="str">
        <f>'CONSTRUCTION COST ESTIMATE'!C35</f>
        <v>REMOVE AND SALVAGE PARKING METER</v>
      </c>
      <c r="D35" s="181">
        <f>'CONSTRUCTION COST ESTIMATE'!BA35</f>
        <v>0</v>
      </c>
      <c r="E35" s="182">
        <f>'CONSTRUCTION COST ESTIMATE'!BC35</f>
        <v>0</v>
      </c>
      <c r="F35" s="183" t="str">
        <f>'CONSTRUCTION COST ESTIMATE'!BB35</f>
        <v>EA</v>
      </c>
      <c r="G35" s="184"/>
      <c r="H35" s="185">
        <f t="shared" si="2"/>
        <v>0</v>
      </c>
      <c r="I35" s="186">
        <f t="shared" si="3"/>
        <v>0</v>
      </c>
      <c r="J35" s="187"/>
      <c r="K35" s="188">
        <f t="shared" si="4"/>
        <v>0</v>
      </c>
      <c r="L35" s="86">
        <f t="shared" si="5"/>
        <v>0</v>
      </c>
      <c r="M35" s="188">
        <f t="shared" si="6"/>
        <v>0</v>
      </c>
      <c r="N35" s="86">
        <f t="shared" si="7"/>
        <v>0</v>
      </c>
      <c r="O35" s="188">
        <f t="shared" si="8"/>
        <v>0</v>
      </c>
      <c r="P35" s="189"/>
      <c r="Q35" s="190">
        <f t="shared" si="0"/>
        <v>0</v>
      </c>
      <c r="R35" s="191">
        <f t="shared" si="1"/>
        <v>0</v>
      </c>
      <c r="T35" s="89"/>
    </row>
    <row r="36" spans="1:20" s="178" customFormat="1" ht="30" hidden="1" customHeight="1">
      <c r="A36" s="156">
        <f>'CONSTRUCTION COST ESTIMATE'!A36</f>
        <v>0</v>
      </c>
      <c r="B36" s="179">
        <f>'CONSTRUCTION COST ESTIMATE'!B36</f>
        <v>202.02799999999999</v>
      </c>
      <c r="C36" s="180" t="str">
        <f>'CONSTRUCTION COST ESTIMATE'!C36</f>
        <v>REMOVE AND RELOCATE PARKING METER</v>
      </c>
      <c r="D36" s="181">
        <f>'CONSTRUCTION COST ESTIMATE'!BA36</f>
        <v>0</v>
      </c>
      <c r="E36" s="182">
        <f>'CONSTRUCTION COST ESTIMATE'!BC36</f>
        <v>0</v>
      </c>
      <c r="F36" s="183" t="str">
        <f>'CONSTRUCTION COST ESTIMATE'!BB36</f>
        <v>EA</v>
      </c>
      <c r="G36" s="184"/>
      <c r="H36" s="185">
        <f t="shared" si="2"/>
        <v>0</v>
      </c>
      <c r="I36" s="186">
        <f t="shared" si="3"/>
        <v>0</v>
      </c>
      <c r="J36" s="187"/>
      <c r="K36" s="188">
        <f t="shared" si="4"/>
        <v>0</v>
      </c>
      <c r="L36" s="86">
        <f t="shared" si="5"/>
        <v>0</v>
      </c>
      <c r="M36" s="188">
        <f t="shared" si="6"/>
        <v>0</v>
      </c>
      <c r="N36" s="86">
        <f t="shared" si="7"/>
        <v>0</v>
      </c>
      <c r="O36" s="188">
        <f t="shared" si="8"/>
        <v>0</v>
      </c>
      <c r="P36" s="189"/>
      <c r="Q36" s="190">
        <f t="shared" si="0"/>
        <v>0</v>
      </c>
      <c r="R36" s="191">
        <f t="shared" si="1"/>
        <v>0</v>
      </c>
      <c r="T36" s="89"/>
    </row>
    <row r="37" spans="1:20" s="178" customFormat="1" ht="30" hidden="1" customHeight="1">
      <c r="A37" s="156">
        <f>'CONSTRUCTION COST ESTIMATE'!A37</f>
        <v>0</v>
      </c>
      <c r="B37" s="179">
        <f>'CONSTRUCTION COST ESTIMATE'!B37</f>
        <v>202.03</v>
      </c>
      <c r="C37" s="180" t="str">
        <f>'CONSTRUCTION COST ESTIMATE'!C37</f>
        <v>REMOVE CONCRETE PAVEMENT</v>
      </c>
      <c r="D37" s="181">
        <f>'CONSTRUCTION COST ESTIMATE'!BA37</f>
        <v>0</v>
      </c>
      <c r="E37" s="182">
        <f>'CONSTRUCTION COST ESTIMATE'!BC37</f>
        <v>0</v>
      </c>
      <c r="F37" s="183" t="str">
        <f>'CONSTRUCTION COST ESTIMATE'!BB37</f>
        <v>SF</v>
      </c>
      <c r="G37" s="184"/>
      <c r="H37" s="185">
        <f t="shared" si="2"/>
        <v>0</v>
      </c>
      <c r="I37" s="186">
        <f t="shared" si="3"/>
        <v>0</v>
      </c>
      <c r="J37" s="187"/>
      <c r="K37" s="188">
        <f t="shared" si="4"/>
        <v>0</v>
      </c>
      <c r="L37" s="86">
        <f t="shared" si="5"/>
        <v>0</v>
      </c>
      <c r="M37" s="188">
        <f t="shared" si="6"/>
        <v>0</v>
      </c>
      <c r="N37" s="86">
        <f t="shared" si="7"/>
        <v>0</v>
      </c>
      <c r="O37" s="188">
        <f t="shared" si="8"/>
        <v>0</v>
      </c>
      <c r="P37" s="189"/>
      <c r="Q37" s="190">
        <f t="shared" si="0"/>
        <v>0</v>
      </c>
      <c r="R37" s="191">
        <f t="shared" si="1"/>
        <v>0</v>
      </c>
      <c r="T37" s="89"/>
    </row>
    <row r="38" spans="1:20" s="178" customFormat="1" ht="30" hidden="1" customHeight="1">
      <c r="A38" s="156">
        <f>'CONSTRUCTION COST ESTIMATE'!A38</f>
        <v>0</v>
      </c>
      <c r="B38" s="179">
        <f>'CONSTRUCTION COST ESTIMATE'!B38</f>
        <v>202.03100000000001</v>
      </c>
      <c r="C38" s="180" t="str">
        <f>'CONSTRUCTION COST ESTIMATE'!C38</f>
        <v>REMOVE CONCRETE BUS TURNOUT</v>
      </c>
      <c r="D38" s="181">
        <f>'CONSTRUCTION COST ESTIMATE'!BA38</f>
        <v>0</v>
      </c>
      <c r="E38" s="182">
        <f>'CONSTRUCTION COST ESTIMATE'!BC38</f>
        <v>0</v>
      </c>
      <c r="F38" s="183" t="str">
        <f>'CONSTRUCTION COST ESTIMATE'!BB38</f>
        <v>SF</v>
      </c>
      <c r="G38" s="184"/>
      <c r="H38" s="185">
        <f t="shared" si="2"/>
        <v>0</v>
      </c>
      <c r="I38" s="186">
        <f t="shared" si="3"/>
        <v>0</v>
      </c>
      <c r="J38" s="187"/>
      <c r="K38" s="188">
        <f t="shared" si="4"/>
        <v>0</v>
      </c>
      <c r="L38" s="86">
        <f t="shared" si="5"/>
        <v>0</v>
      </c>
      <c r="M38" s="188">
        <f t="shared" si="6"/>
        <v>0</v>
      </c>
      <c r="N38" s="86">
        <f t="shared" si="7"/>
        <v>0</v>
      </c>
      <c r="O38" s="188">
        <f t="shared" si="8"/>
        <v>0</v>
      </c>
      <c r="P38" s="189"/>
      <c r="Q38" s="190">
        <f t="shared" si="0"/>
        <v>0</v>
      </c>
      <c r="R38" s="191">
        <f t="shared" si="1"/>
        <v>0</v>
      </c>
      <c r="T38" s="89"/>
    </row>
    <row r="39" spans="1:20" s="178" customFormat="1" ht="30" hidden="1" customHeight="1">
      <c r="A39" s="156">
        <f>'CONSTRUCTION COST ESTIMATE'!A39</f>
        <v>0</v>
      </c>
      <c r="B39" s="179">
        <f>'CONSTRUCTION COST ESTIMATE'!B39</f>
        <v>202.03200000000001</v>
      </c>
      <c r="C39" s="180" t="str">
        <f>'CONSTRUCTION COST ESTIMATE'!C39</f>
        <v>REMOVE CONCRETE SIDEWALK</v>
      </c>
      <c r="D39" s="181">
        <f>'CONSTRUCTION COST ESTIMATE'!BA39</f>
        <v>0</v>
      </c>
      <c r="E39" s="182">
        <f>'CONSTRUCTION COST ESTIMATE'!BC39</f>
        <v>0</v>
      </c>
      <c r="F39" s="183" t="str">
        <f>'CONSTRUCTION COST ESTIMATE'!BB39</f>
        <v>SF</v>
      </c>
      <c r="G39" s="184"/>
      <c r="H39" s="185">
        <f t="shared" si="2"/>
        <v>0</v>
      </c>
      <c r="I39" s="186">
        <f t="shared" si="3"/>
        <v>0</v>
      </c>
      <c r="J39" s="187"/>
      <c r="K39" s="188">
        <f t="shared" si="4"/>
        <v>0</v>
      </c>
      <c r="L39" s="86">
        <f t="shared" si="5"/>
        <v>0</v>
      </c>
      <c r="M39" s="188">
        <f t="shared" si="6"/>
        <v>0</v>
      </c>
      <c r="N39" s="86">
        <f t="shared" si="7"/>
        <v>0</v>
      </c>
      <c r="O39" s="188">
        <f t="shared" si="8"/>
        <v>0</v>
      </c>
      <c r="P39" s="189"/>
      <c r="Q39" s="190">
        <f t="shared" si="0"/>
        <v>0</v>
      </c>
      <c r="R39" s="191">
        <f t="shared" si="1"/>
        <v>0</v>
      </c>
      <c r="T39" s="89"/>
    </row>
    <row r="40" spans="1:20" s="178" customFormat="1" ht="30" hidden="1" customHeight="1">
      <c r="A40" s="156">
        <f>'CONSTRUCTION COST ESTIMATE'!A40</f>
        <v>0</v>
      </c>
      <c r="B40" s="179">
        <f>'CONSTRUCTION COST ESTIMATE'!B40</f>
        <v>202.03299999999999</v>
      </c>
      <c r="C40" s="180" t="str">
        <f>'CONSTRUCTION COST ESTIMATE'!C40</f>
        <v>REMOVE CONCRETE SIDEWALK ROOF DRAIN</v>
      </c>
      <c r="D40" s="181">
        <f>'CONSTRUCTION COST ESTIMATE'!BA40</f>
        <v>0</v>
      </c>
      <c r="E40" s="182">
        <f>'CONSTRUCTION COST ESTIMATE'!BC40</f>
        <v>0</v>
      </c>
      <c r="F40" s="183" t="str">
        <f>'CONSTRUCTION COST ESTIMATE'!BB40</f>
        <v>EA</v>
      </c>
      <c r="G40" s="184"/>
      <c r="H40" s="185">
        <f t="shared" si="2"/>
        <v>0</v>
      </c>
      <c r="I40" s="186">
        <f t="shared" si="3"/>
        <v>0</v>
      </c>
      <c r="J40" s="187"/>
      <c r="K40" s="188">
        <f t="shared" si="4"/>
        <v>0</v>
      </c>
      <c r="L40" s="86">
        <f t="shared" si="5"/>
        <v>0</v>
      </c>
      <c r="M40" s="188">
        <f t="shared" si="6"/>
        <v>0</v>
      </c>
      <c r="N40" s="86">
        <f t="shared" si="7"/>
        <v>0</v>
      </c>
      <c r="O40" s="188">
        <f t="shared" si="8"/>
        <v>0</v>
      </c>
      <c r="P40" s="189"/>
      <c r="Q40" s="190">
        <f t="shared" si="0"/>
        <v>0</v>
      </c>
      <c r="R40" s="191">
        <f t="shared" si="1"/>
        <v>0</v>
      </c>
      <c r="T40" s="89"/>
    </row>
    <row r="41" spans="1:20" s="178" customFormat="1" ht="30" hidden="1" customHeight="1">
      <c r="A41" s="156">
        <f>'CONSTRUCTION COST ESTIMATE'!A41</f>
        <v>0</v>
      </c>
      <c r="B41" s="179">
        <f>'CONSTRUCTION COST ESTIMATE'!B41</f>
        <v>202.03399999999999</v>
      </c>
      <c r="C41" s="180" t="str">
        <f>'CONSTRUCTION COST ESTIMATE'!C41</f>
        <v>REMOVE CONCRETE SIDEWALK UNDERDRAIN</v>
      </c>
      <c r="D41" s="181">
        <f>'CONSTRUCTION COST ESTIMATE'!BA41</f>
        <v>0</v>
      </c>
      <c r="E41" s="182">
        <f>'CONSTRUCTION COST ESTIMATE'!BC41</f>
        <v>0</v>
      </c>
      <c r="F41" s="183" t="str">
        <f>'CONSTRUCTION COST ESTIMATE'!BB41</f>
        <v>EA</v>
      </c>
      <c r="G41" s="184"/>
      <c r="H41" s="185">
        <f t="shared" si="2"/>
        <v>0</v>
      </c>
      <c r="I41" s="186">
        <f t="shared" si="3"/>
        <v>0</v>
      </c>
      <c r="J41" s="187"/>
      <c r="K41" s="188">
        <f t="shared" si="4"/>
        <v>0</v>
      </c>
      <c r="L41" s="86">
        <f t="shared" si="5"/>
        <v>0</v>
      </c>
      <c r="M41" s="188">
        <f t="shared" si="6"/>
        <v>0</v>
      </c>
      <c r="N41" s="86">
        <f t="shared" si="7"/>
        <v>0</v>
      </c>
      <c r="O41" s="188">
        <f t="shared" si="8"/>
        <v>0</v>
      </c>
      <c r="P41" s="189"/>
      <c r="Q41" s="190">
        <f t="shared" si="0"/>
        <v>0</v>
      </c>
      <c r="R41" s="191">
        <f t="shared" si="1"/>
        <v>0</v>
      </c>
      <c r="T41" s="89"/>
    </row>
    <row r="42" spans="1:20" s="178" customFormat="1" ht="30" hidden="1" customHeight="1">
      <c r="A42" s="156">
        <f>'CONSTRUCTION COST ESTIMATE'!A42</f>
        <v>0</v>
      </c>
      <c r="B42" s="179">
        <f>'CONSTRUCTION COST ESTIMATE'!B42</f>
        <v>202.035</v>
      </c>
      <c r="C42" s="180" t="str">
        <f>'CONSTRUCTION COST ESTIMATE'!C42</f>
        <v>REMOVE CONCRETE SIDEWALK AND SIDEWALK RAMP</v>
      </c>
      <c r="D42" s="181">
        <f>'CONSTRUCTION COST ESTIMATE'!BA42</f>
        <v>0</v>
      </c>
      <c r="E42" s="182">
        <f>'CONSTRUCTION COST ESTIMATE'!BC42</f>
        <v>0</v>
      </c>
      <c r="F42" s="183" t="str">
        <f>'CONSTRUCTION COST ESTIMATE'!BB42</f>
        <v>SF</v>
      </c>
      <c r="G42" s="184"/>
      <c r="H42" s="185">
        <f t="shared" si="2"/>
        <v>0</v>
      </c>
      <c r="I42" s="186">
        <f t="shared" si="3"/>
        <v>0</v>
      </c>
      <c r="J42" s="187"/>
      <c r="K42" s="188">
        <f t="shared" si="4"/>
        <v>0</v>
      </c>
      <c r="L42" s="86">
        <f t="shared" si="5"/>
        <v>0</v>
      </c>
      <c r="M42" s="188">
        <f t="shared" si="6"/>
        <v>0</v>
      </c>
      <c r="N42" s="86">
        <f t="shared" si="7"/>
        <v>0</v>
      </c>
      <c r="O42" s="188">
        <f t="shared" si="8"/>
        <v>0</v>
      </c>
      <c r="P42" s="189"/>
      <c r="Q42" s="190">
        <f t="shared" si="0"/>
        <v>0</v>
      </c>
      <c r="R42" s="191">
        <f t="shared" si="1"/>
        <v>0</v>
      </c>
      <c r="T42" s="89"/>
    </row>
    <row r="43" spans="1:20" s="178" customFormat="1" ht="30" hidden="1" customHeight="1">
      <c r="A43" s="156">
        <f>'CONSTRUCTION COST ESTIMATE'!A43</f>
        <v>0</v>
      </c>
      <c r="B43" s="179">
        <f>'CONSTRUCTION COST ESTIMATE'!B43</f>
        <v>202.036</v>
      </c>
      <c r="C43" s="180" t="str">
        <f>'CONSTRUCTION COST ESTIMATE'!C43</f>
        <v>REMOVE CONCRETE SIDEWALK RAMP</v>
      </c>
      <c r="D43" s="181">
        <f>'CONSTRUCTION COST ESTIMATE'!BA43</f>
        <v>0</v>
      </c>
      <c r="E43" s="182">
        <f>'CONSTRUCTION COST ESTIMATE'!BC43</f>
        <v>0</v>
      </c>
      <c r="F43" s="183" t="str">
        <f>'CONSTRUCTION COST ESTIMATE'!BB43</f>
        <v>SF</v>
      </c>
      <c r="G43" s="184"/>
      <c r="H43" s="185">
        <f t="shared" si="2"/>
        <v>0</v>
      </c>
      <c r="I43" s="186">
        <f t="shared" si="3"/>
        <v>0</v>
      </c>
      <c r="J43" s="187"/>
      <c r="K43" s="188">
        <f t="shared" si="4"/>
        <v>0</v>
      </c>
      <c r="L43" s="86">
        <f t="shared" si="5"/>
        <v>0</v>
      </c>
      <c r="M43" s="188">
        <f t="shared" si="6"/>
        <v>0</v>
      </c>
      <c r="N43" s="86">
        <f t="shared" si="7"/>
        <v>0</v>
      </c>
      <c r="O43" s="188">
        <f t="shared" si="8"/>
        <v>0</v>
      </c>
      <c r="P43" s="189"/>
      <c r="Q43" s="190">
        <f t="shared" si="0"/>
        <v>0</v>
      </c>
      <c r="R43" s="191">
        <f t="shared" si="1"/>
        <v>0</v>
      </c>
      <c r="T43" s="89"/>
    </row>
    <row r="44" spans="1:20" s="178" customFormat="1" ht="30" hidden="1" customHeight="1">
      <c r="A44" s="156">
        <f>'CONSTRUCTION COST ESTIMATE'!A44</f>
        <v>0</v>
      </c>
      <c r="B44" s="179">
        <f>'CONSTRUCTION COST ESTIMATE'!B44</f>
        <v>202.03700000000001</v>
      </c>
      <c r="C44" s="180" t="str">
        <f>'CONSTRUCTION COST ESTIMATE'!C44</f>
        <v>REMOVE CONCRETE CURB AND GUTTER</v>
      </c>
      <c r="D44" s="181">
        <f>'CONSTRUCTION COST ESTIMATE'!BA44</f>
        <v>0</v>
      </c>
      <c r="E44" s="182">
        <f>'CONSTRUCTION COST ESTIMATE'!BC44</f>
        <v>0</v>
      </c>
      <c r="F44" s="183" t="str">
        <f>'CONSTRUCTION COST ESTIMATE'!BB44</f>
        <v>LF</v>
      </c>
      <c r="G44" s="184"/>
      <c r="H44" s="185">
        <f t="shared" si="2"/>
        <v>0</v>
      </c>
      <c r="I44" s="186">
        <f t="shared" si="3"/>
        <v>0</v>
      </c>
      <c r="J44" s="187"/>
      <c r="K44" s="188">
        <f t="shared" si="4"/>
        <v>0</v>
      </c>
      <c r="L44" s="86">
        <f t="shared" si="5"/>
        <v>0</v>
      </c>
      <c r="M44" s="188">
        <f t="shared" si="6"/>
        <v>0</v>
      </c>
      <c r="N44" s="86">
        <f t="shared" si="7"/>
        <v>0</v>
      </c>
      <c r="O44" s="188">
        <f t="shared" si="8"/>
        <v>0</v>
      </c>
      <c r="P44" s="189"/>
      <c r="Q44" s="190">
        <f t="shared" si="0"/>
        <v>0</v>
      </c>
      <c r="R44" s="191">
        <f t="shared" si="1"/>
        <v>0</v>
      </c>
      <c r="T44" s="89"/>
    </row>
    <row r="45" spans="1:20" s="178" customFormat="1" ht="30" hidden="1" customHeight="1">
      <c r="A45" s="156">
        <f>'CONSTRUCTION COST ESTIMATE'!A45</f>
        <v>0</v>
      </c>
      <c r="B45" s="179">
        <f>'CONSTRUCTION COST ESTIMATE'!B45</f>
        <v>202.03800000000001</v>
      </c>
      <c r="C45" s="180" t="str">
        <f>'CONSTRUCTION COST ESTIMATE'!C45</f>
        <v>REMOVE CONCRETE CURB</v>
      </c>
      <c r="D45" s="181">
        <f>'CONSTRUCTION COST ESTIMATE'!BA45</f>
        <v>0</v>
      </c>
      <c r="E45" s="182">
        <f>'CONSTRUCTION COST ESTIMATE'!BC45</f>
        <v>0</v>
      </c>
      <c r="F45" s="183" t="str">
        <f>'CONSTRUCTION COST ESTIMATE'!BB45</f>
        <v>LF</v>
      </c>
      <c r="G45" s="184"/>
      <c r="H45" s="185">
        <f t="shared" si="2"/>
        <v>0</v>
      </c>
      <c r="I45" s="186">
        <f t="shared" si="3"/>
        <v>0</v>
      </c>
      <c r="J45" s="187"/>
      <c r="K45" s="188">
        <f t="shared" si="4"/>
        <v>0</v>
      </c>
      <c r="L45" s="86">
        <f t="shared" si="5"/>
        <v>0</v>
      </c>
      <c r="M45" s="188">
        <f t="shared" si="6"/>
        <v>0</v>
      </c>
      <c r="N45" s="86">
        <f t="shared" si="7"/>
        <v>0</v>
      </c>
      <c r="O45" s="188">
        <f t="shared" si="8"/>
        <v>0</v>
      </c>
      <c r="P45" s="189"/>
      <c r="Q45" s="190">
        <f t="shared" si="0"/>
        <v>0</v>
      </c>
      <c r="R45" s="191">
        <f t="shared" si="1"/>
        <v>0</v>
      </c>
      <c r="T45" s="89"/>
    </row>
    <row r="46" spans="1:20" s="178" customFormat="1" ht="30" hidden="1" customHeight="1">
      <c r="A46" s="156">
        <f>'CONSTRUCTION COST ESTIMATE'!A46</f>
        <v>0</v>
      </c>
      <c r="B46" s="179">
        <f>'CONSTRUCTION COST ESTIMATE'!B46</f>
        <v>202.03899999999999</v>
      </c>
      <c r="C46" s="180" t="str">
        <f>'CONSTRUCTION COST ESTIMATE'!C46</f>
        <v>REMOVE CONCRETE CROSS GUTTER</v>
      </c>
      <c r="D46" s="181">
        <f>'CONSTRUCTION COST ESTIMATE'!BA46</f>
        <v>0</v>
      </c>
      <c r="E46" s="182">
        <f>'CONSTRUCTION COST ESTIMATE'!BC46</f>
        <v>0</v>
      </c>
      <c r="F46" s="183" t="str">
        <f>'CONSTRUCTION COST ESTIMATE'!BB46</f>
        <v>SF</v>
      </c>
      <c r="G46" s="184"/>
      <c r="H46" s="185">
        <f t="shared" si="2"/>
        <v>0</v>
      </c>
      <c r="I46" s="186">
        <f t="shared" si="3"/>
        <v>0</v>
      </c>
      <c r="J46" s="187"/>
      <c r="K46" s="188">
        <f t="shared" si="4"/>
        <v>0</v>
      </c>
      <c r="L46" s="86">
        <f t="shared" si="5"/>
        <v>0</v>
      </c>
      <c r="M46" s="188">
        <f t="shared" si="6"/>
        <v>0</v>
      </c>
      <c r="N46" s="86">
        <f t="shared" si="7"/>
        <v>0</v>
      </c>
      <c r="O46" s="188">
        <f t="shared" si="8"/>
        <v>0</v>
      </c>
      <c r="P46" s="189"/>
      <c r="Q46" s="190">
        <f t="shared" si="0"/>
        <v>0</v>
      </c>
      <c r="R46" s="191">
        <f t="shared" si="1"/>
        <v>0</v>
      </c>
      <c r="T46" s="89"/>
    </row>
    <row r="47" spans="1:20" s="178" customFormat="1" ht="30" hidden="1" customHeight="1">
      <c r="A47" s="156">
        <f>'CONSTRUCTION COST ESTIMATE'!A47</f>
        <v>0</v>
      </c>
      <c r="B47" s="179">
        <f>'CONSTRUCTION COST ESTIMATE'!B47</f>
        <v>202.04</v>
      </c>
      <c r="C47" s="180" t="str">
        <f>'CONSTRUCTION COST ESTIMATE'!C47</f>
        <v>REMOVE CONCRETE CUT OFF WALL</v>
      </c>
      <c r="D47" s="181">
        <f>'CONSTRUCTION COST ESTIMATE'!BA47</f>
        <v>0</v>
      </c>
      <c r="E47" s="182">
        <f>'CONSTRUCTION COST ESTIMATE'!BC47</f>
        <v>0</v>
      </c>
      <c r="F47" s="183" t="str">
        <f>'CONSTRUCTION COST ESTIMATE'!BB47</f>
        <v>LF</v>
      </c>
      <c r="G47" s="184"/>
      <c r="H47" s="185">
        <f t="shared" si="2"/>
        <v>0</v>
      </c>
      <c r="I47" s="186">
        <f t="shared" si="3"/>
        <v>0</v>
      </c>
      <c r="J47" s="187"/>
      <c r="K47" s="188">
        <f t="shared" si="4"/>
        <v>0</v>
      </c>
      <c r="L47" s="86">
        <f t="shared" si="5"/>
        <v>0</v>
      </c>
      <c r="M47" s="188">
        <f t="shared" si="6"/>
        <v>0</v>
      </c>
      <c r="N47" s="86">
        <f t="shared" si="7"/>
        <v>0</v>
      </c>
      <c r="O47" s="188">
        <f t="shared" si="8"/>
        <v>0</v>
      </c>
      <c r="P47" s="189"/>
      <c r="Q47" s="190">
        <f t="shared" si="0"/>
        <v>0</v>
      </c>
      <c r="R47" s="191">
        <f t="shared" si="1"/>
        <v>0</v>
      </c>
      <c r="T47" s="89"/>
    </row>
    <row r="48" spans="1:20" s="178" customFormat="1" ht="30" hidden="1" customHeight="1">
      <c r="A48" s="156">
        <f>'CONSTRUCTION COST ESTIMATE'!A48</f>
        <v>0</v>
      </c>
      <c r="B48" s="179">
        <f>'CONSTRUCTION COST ESTIMATE'!B48</f>
        <v>202.041</v>
      </c>
      <c r="C48" s="180" t="str">
        <f>'CONSTRUCTION COST ESTIMATE'!C48</f>
        <v>REMOVE CONCRETE DRIVEWAY</v>
      </c>
      <c r="D48" s="181">
        <f>'CONSTRUCTION COST ESTIMATE'!BA48</f>
        <v>0</v>
      </c>
      <c r="E48" s="182">
        <f>'CONSTRUCTION COST ESTIMATE'!BC48</f>
        <v>0</v>
      </c>
      <c r="F48" s="183" t="str">
        <f>'CONSTRUCTION COST ESTIMATE'!BB48</f>
        <v>SF</v>
      </c>
      <c r="G48" s="184"/>
      <c r="H48" s="185">
        <f t="shared" si="2"/>
        <v>0</v>
      </c>
      <c r="I48" s="186">
        <f t="shared" si="3"/>
        <v>0</v>
      </c>
      <c r="J48" s="187"/>
      <c r="K48" s="188">
        <f t="shared" si="4"/>
        <v>0</v>
      </c>
      <c r="L48" s="86">
        <f t="shared" si="5"/>
        <v>0</v>
      </c>
      <c r="M48" s="188">
        <f t="shared" si="6"/>
        <v>0</v>
      </c>
      <c r="N48" s="86">
        <f t="shared" si="7"/>
        <v>0</v>
      </c>
      <c r="O48" s="188">
        <f t="shared" si="8"/>
        <v>0</v>
      </c>
      <c r="P48" s="189"/>
      <c r="Q48" s="190">
        <f t="shared" si="0"/>
        <v>0</v>
      </c>
      <c r="R48" s="191">
        <f t="shared" si="1"/>
        <v>0</v>
      </c>
      <c r="T48" s="89"/>
    </row>
    <row r="49" spans="1:20" s="178" customFormat="1" ht="30" hidden="1" customHeight="1">
      <c r="A49" s="156">
        <f>'CONSTRUCTION COST ESTIMATE'!A49</f>
        <v>0</v>
      </c>
      <c r="B49" s="179">
        <f>'CONSTRUCTION COST ESTIMATE'!B49</f>
        <v>202.042</v>
      </c>
      <c r="C49" s="180" t="str">
        <f>'CONSTRUCTION COST ESTIMATE'!C49</f>
        <v>REMOVE CONCRETE PATH</v>
      </c>
      <c r="D49" s="181">
        <f>'CONSTRUCTION COST ESTIMATE'!BA49</f>
        <v>0</v>
      </c>
      <c r="E49" s="182">
        <f>'CONSTRUCTION COST ESTIMATE'!BC49</f>
        <v>0</v>
      </c>
      <c r="F49" s="183" t="str">
        <f>'CONSTRUCTION COST ESTIMATE'!BB49</f>
        <v>SF</v>
      </c>
      <c r="G49" s="184"/>
      <c r="H49" s="185">
        <f t="shared" si="2"/>
        <v>0</v>
      </c>
      <c r="I49" s="186">
        <f t="shared" si="3"/>
        <v>0</v>
      </c>
      <c r="J49" s="187"/>
      <c r="K49" s="188">
        <f t="shared" si="4"/>
        <v>0</v>
      </c>
      <c r="L49" s="86">
        <f t="shared" si="5"/>
        <v>0</v>
      </c>
      <c r="M49" s="188">
        <f t="shared" si="6"/>
        <v>0</v>
      </c>
      <c r="N49" s="86">
        <f t="shared" si="7"/>
        <v>0</v>
      </c>
      <c r="O49" s="188">
        <f t="shared" si="8"/>
        <v>0</v>
      </c>
      <c r="P49" s="189"/>
      <c r="Q49" s="190">
        <f t="shared" si="0"/>
        <v>0</v>
      </c>
      <c r="R49" s="191">
        <f t="shared" si="1"/>
        <v>0</v>
      </c>
      <c r="T49" s="89"/>
    </row>
    <row r="50" spans="1:20" s="178" customFormat="1" ht="30" hidden="1" customHeight="1">
      <c r="A50" s="156">
        <f>'CONSTRUCTION COST ESTIMATE'!A50</f>
        <v>0</v>
      </c>
      <c r="B50" s="179">
        <f>'CONSTRUCTION COST ESTIMATE'!B50</f>
        <v>202.04300000000001</v>
      </c>
      <c r="C50" s="180" t="str">
        <f>'CONSTRUCTION COST ESTIMATE'!C50</f>
        <v>REMOVE MEDIAN ISLAND</v>
      </c>
      <c r="D50" s="181">
        <f>'CONSTRUCTION COST ESTIMATE'!BA50</f>
        <v>0</v>
      </c>
      <c r="E50" s="182">
        <f>'CONSTRUCTION COST ESTIMATE'!BC50</f>
        <v>0</v>
      </c>
      <c r="F50" s="183" t="str">
        <f>'CONSTRUCTION COST ESTIMATE'!BB50</f>
        <v>SF</v>
      </c>
      <c r="G50" s="184"/>
      <c r="H50" s="185">
        <f t="shared" si="2"/>
        <v>0</v>
      </c>
      <c r="I50" s="186">
        <f t="shared" si="3"/>
        <v>0</v>
      </c>
      <c r="J50" s="187"/>
      <c r="K50" s="188">
        <f t="shared" si="4"/>
        <v>0</v>
      </c>
      <c r="L50" s="86">
        <f t="shared" si="5"/>
        <v>0</v>
      </c>
      <c r="M50" s="188">
        <f t="shared" si="6"/>
        <v>0</v>
      </c>
      <c r="N50" s="86">
        <f t="shared" si="7"/>
        <v>0</v>
      </c>
      <c r="O50" s="188">
        <f t="shared" si="8"/>
        <v>0</v>
      </c>
      <c r="P50" s="189"/>
      <c r="Q50" s="190">
        <f t="shared" si="0"/>
        <v>0</v>
      </c>
      <c r="R50" s="191">
        <f t="shared" si="1"/>
        <v>0</v>
      </c>
      <c r="T50" s="89"/>
    </row>
    <row r="51" spans="1:20" s="178" customFormat="1" ht="30" hidden="1" customHeight="1">
      <c r="A51" s="156">
        <f>'CONSTRUCTION COST ESTIMATE'!A51</f>
        <v>0</v>
      </c>
      <c r="B51" s="179">
        <f>'CONSTRUCTION COST ESTIMATE'!B51</f>
        <v>202.04400000000001</v>
      </c>
      <c r="C51" s="180" t="str">
        <f>'CONSTRUCTION COST ESTIMATE'!C51</f>
        <v>REMOVE CONCRETE SLAB</v>
      </c>
      <c r="D51" s="181">
        <f>'CONSTRUCTION COST ESTIMATE'!BA51</f>
        <v>0</v>
      </c>
      <c r="E51" s="182">
        <f>'CONSTRUCTION COST ESTIMATE'!BC51</f>
        <v>0</v>
      </c>
      <c r="F51" s="183" t="str">
        <f>'CONSTRUCTION COST ESTIMATE'!BB51</f>
        <v>SF</v>
      </c>
      <c r="G51" s="184"/>
      <c r="H51" s="185">
        <f t="shared" si="2"/>
        <v>0</v>
      </c>
      <c r="I51" s="186">
        <f t="shared" si="3"/>
        <v>0</v>
      </c>
      <c r="J51" s="187"/>
      <c r="K51" s="188">
        <f t="shared" si="4"/>
        <v>0</v>
      </c>
      <c r="L51" s="86">
        <f t="shared" si="5"/>
        <v>0</v>
      </c>
      <c r="M51" s="188">
        <f t="shared" si="6"/>
        <v>0</v>
      </c>
      <c r="N51" s="86">
        <f t="shared" si="7"/>
        <v>0</v>
      </c>
      <c r="O51" s="188">
        <f t="shared" si="8"/>
        <v>0</v>
      </c>
      <c r="P51" s="189"/>
      <c r="Q51" s="190">
        <f t="shared" si="0"/>
        <v>0</v>
      </c>
      <c r="R51" s="191">
        <f t="shared" si="1"/>
        <v>0</v>
      </c>
      <c r="T51" s="89"/>
    </row>
    <row r="52" spans="1:20" s="178" customFormat="1" ht="30" hidden="1" customHeight="1">
      <c r="A52" s="156">
        <f>'CONSTRUCTION COST ESTIMATE'!A52</f>
        <v>0</v>
      </c>
      <c r="B52" s="179">
        <f>'CONSTRUCTION COST ESTIMATE'!B52</f>
        <v>202.04499999999999</v>
      </c>
      <c r="C52" s="180" t="str">
        <f>'CONSTRUCTION COST ESTIMATE'!C52</f>
        <v>REMOVE CONCRETE SLOPE PAVEMENT</v>
      </c>
      <c r="D52" s="181">
        <f>'CONSTRUCTION COST ESTIMATE'!BA52</f>
        <v>0</v>
      </c>
      <c r="E52" s="182">
        <f>'CONSTRUCTION COST ESTIMATE'!BC52</f>
        <v>0</v>
      </c>
      <c r="F52" s="183" t="str">
        <f>'CONSTRUCTION COST ESTIMATE'!BB52</f>
        <v>SY</v>
      </c>
      <c r="G52" s="184"/>
      <c r="H52" s="185">
        <f t="shared" si="2"/>
        <v>0</v>
      </c>
      <c r="I52" s="186">
        <f t="shared" si="3"/>
        <v>0</v>
      </c>
      <c r="J52" s="187"/>
      <c r="K52" s="188">
        <f t="shared" si="4"/>
        <v>0</v>
      </c>
      <c r="L52" s="86">
        <f t="shared" si="5"/>
        <v>0</v>
      </c>
      <c r="M52" s="188">
        <f t="shared" si="6"/>
        <v>0</v>
      </c>
      <c r="N52" s="86">
        <f t="shared" si="7"/>
        <v>0</v>
      </c>
      <c r="O52" s="188">
        <f t="shared" si="8"/>
        <v>0</v>
      </c>
      <c r="P52" s="189"/>
      <c r="Q52" s="190">
        <f t="shared" si="0"/>
        <v>0</v>
      </c>
      <c r="R52" s="191">
        <f t="shared" si="1"/>
        <v>0</v>
      </c>
      <c r="T52" s="89"/>
    </row>
    <row r="53" spans="1:20" s="178" customFormat="1" ht="30" hidden="1" customHeight="1">
      <c r="A53" s="156">
        <f>'CONSTRUCTION COST ESTIMATE'!A53</f>
        <v>0</v>
      </c>
      <c r="B53" s="179">
        <f>'CONSTRUCTION COST ESTIMATE'!B53</f>
        <v>202.05</v>
      </c>
      <c r="C53" s="180" t="str">
        <f>'CONSTRUCTION COST ESTIMATE'!C53</f>
        <v>REMOVE FENCING</v>
      </c>
      <c r="D53" s="181">
        <f>'CONSTRUCTION COST ESTIMATE'!BA53</f>
        <v>0</v>
      </c>
      <c r="E53" s="182">
        <f>'CONSTRUCTION COST ESTIMATE'!BC53</f>
        <v>0</v>
      </c>
      <c r="F53" s="183" t="str">
        <f>'CONSTRUCTION COST ESTIMATE'!BB53</f>
        <v>LF</v>
      </c>
      <c r="G53" s="184"/>
      <c r="H53" s="185">
        <f t="shared" si="2"/>
        <v>0</v>
      </c>
      <c r="I53" s="186">
        <f t="shared" si="3"/>
        <v>0</v>
      </c>
      <c r="J53" s="187"/>
      <c r="K53" s="188">
        <f t="shared" si="4"/>
        <v>0</v>
      </c>
      <c r="L53" s="86">
        <f t="shared" si="5"/>
        <v>0</v>
      </c>
      <c r="M53" s="188">
        <f t="shared" si="6"/>
        <v>0</v>
      </c>
      <c r="N53" s="86">
        <f t="shared" si="7"/>
        <v>0</v>
      </c>
      <c r="O53" s="188">
        <f t="shared" si="8"/>
        <v>0</v>
      </c>
      <c r="P53" s="189"/>
      <c r="Q53" s="190">
        <f t="shared" si="0"/>
        <v>0</v>
      </c>
      <c r="R53" s="191">
        <f t="shared" si="1"/>
        <v>0</v>
      </c>
      <c r="T53" s="89"/>
    </row>
    <row r="54" spans="1:20" s="178" customFormat="1" ht="30" hidden="1" customHeight="1">
      <c r="A54" s="156">
        <f>'CONSTRUCTION COST ESTIMATE'!A54</f>
        <v>0</v>
      </c>
      <c r="B54" s="179">
        <f>'CONSTRUCTION COST ESTIMATE'!B54</f>
        <v>202.05099999999999</v>
      </c>
      <c r="C54" s="180" t="str">
        <f>'CONSTRUCTION COST ESTIMATE'!C54</f>
        <v>REMOVE AND SALAGE FENCING</v>
      </c>
      <c r="D54" s="181">
        <f>'CONSTRUCTION COST ESTIMATE'!BA54</f>
        <v>0</v>
      </c>
      <c r="E54" s="182">
        <f>'CONSTRUCTION COST ESTIMATE'!BC54</f>
        <v>0</v>
      </c>
      <c r="F54" s="183" t="str">
        <f>'CONSTRUCTION COST ESTIMATE'!BB54</f>
        <v>LF</v>
      </c>
      <c r="G54" s="184"/>
      <c r="H54" s="185">
        <f t="shared" si="2"/>
        <v>0</v>
      </c>
      <c r="I54" s="186">
        <f t="shared" si="3"/>
        <v>0</v>
      </c>
      <c r="J54" s="187"/>
      <c r="K54" s="188">
        <f t="shared" si="4"/>
        <v>0</v>
      </c>
      <c r="L54" s="86">
        <f t="shared" si="5"/>
        <v>0</v>
      </c>
      <c r="M54" s="188">
        <f t="shared" si="6"/>
        <v>0</v>
      </c>
      <c r="N54" s="86">
        <f t="shared" si="7"/>
        <v>0</v>
      </c>
      <c r="O54" s="188">
        <f t="shared" si="8"/>
        <v>0</v>
      </c>
      <c r="P54" s="189"/>
      <c r="Q54" s="190">
        <f t="shared" si="0"/>
        <v>0</v>
      </c>
      <c r="R54" s="191">
        <f t="shared" si="1"/>
        <v>0</v>
      </c>
      <c r="T54" s="89"/>
    </row>
    <row r="55" spans="1:20" s="178" customFormat="1" ht="30" hidden="1" customHeight="1">
      <c r="A55" s="156">
        <f>'CONSTRUCTION COST ESTIMATE'!A55</f>
        <v>0</v>
      </c>
      <c r="B55" s="179">
        <f>'CONSTRUCTION COST ESTIMATE'!B55</f>
        <v>202.05199999999999</v>
      </c>
      <c r="C55" s="180" t="str">
        <f>'CONSTRUCTION COST ESTIMATE'!C55</f>
        <v>REMOVE AND RELOCATE FENCING</v>
      </c>
      <c r="D55" s="181">
        <f>'CONSTRUCTION COST ESTIMATE'!BA55</f>
        <v>0</v>
      </c>
      <c r="E55" s="182">
        <f>'CONSTRUCTION COST ESTIMATE'!BC55</f>
        <v>0</v>
      </c>
      <c r="F55" s="183" t="str">
        <f>'CONSTRUCTION COST ESTIMATE'!BB55</f>
        <v>LF</v>
      </c>
      <c r="G55" s="184"/>
      <c r="H55" s="185">
        <f t="shared" si="2"/>
        <v>0</v>
      </c>
      <c r="I55" s="186">
        <f t="shared" si="3"/>
        <v>0</v>
      </c>
      <c r="J55" s="187"/>
      <c r="K55" s="188">
        <f t="shared" si="4"/>
        <v>0</v>
      </c>
      <c r="L55" s="86">
        <f t="shared" si="5"/>
        <v>0</v>
      </c>
      <c r="M55" s="188">
        <f t="shared" si="6"/>
        <v>0</v>
      </c>
      <c r="N55" s="86">
        <f t="shared" si="7"/>
        <v>0</v>
      </c>
      <c r="O55" s="188">
        <f t="shared" si="8"/>
        <v>0</v>
      </c>
      <c r="P55" s="189"/>
      <c r="Q55" s="190">
        <f t="shared" si="0"/>
        <v>0</v>
      </c>
      <c r="R55" s="191">
        <f t="shared" si="1"/>
        <v>0</v>
      </c>
      <c r="T55" s="89"/>
    </row>
    <row r="56" spans="1:20" s="178" customFormat="1" ht="30" hidden="1" customHeight="1">
      <c r="A56" s="156">
        <f>'CONSTRUCTION COST ESTIMATE'!A56</f>
        <v>0</v>
      </c>
      <c r="B56" s="179">
        <f>'CONSTRUCTION COST ESTIMATE'!B56</f>
        <v>202.053</v>
      </c>
      <c r="C56" s="180" t="str">
        <f>'CONSTRUCTION COST ESTIMATE'!C56</f>
        <v>REMOVE CHAIN LINK FENCE</v>
      </c>
      <c r="D56" s="181">
        <f>'CONSTRUCTION COST ESTIMATE'!BA56</f>
        <v>0</v>
      </c>
      <c r="E56" s="182">
        <f>'CONSTRUCTION COST ESTIMATE'!BC56</f>
        <v>0</v>
      </c>
      <c r="F56" s="183" t="str">
        <f>'CONSTRUCTION COST ESTIMATE'!BB56</f>
        <v>LF</v>
      </c>
      <c r="G56" s="184"/>
      <c r="H56" s="185">
        <f t="shared" si="2"/>
        <v>0</v>
      </c>
      <c r="I56" s="186">
        <f t="shared" si="3"/>
        <v>0</v>
      </c>
      <c r="J56" s="187"/>
      <c r="K56" s="188">
        <f t="shared" si="4"/>
        <v>0</v>
      </c>
      <c r="L56" s="86">
        <f t="shared" si="5"/>
        <v>0</v>
      </c>
      <c r="M56" s="188">
        <f t="shared" si="6"/>
        <v>0</v>
      </c>
      <c r="N56" s="86">
        <f t="shared" si="7"/>
        <v>0</v>
      </c>
      <c r="O56" s="188">
        <f t="shared" si="8"/>
        <v>0</v>
      </c>
      <c r="P56" s="189"/>
      <c r="Q56" s="190">
        <f t="shared" si="0"/>
        <v>0</v>
      </c>
      <c r="R56" s="191">
        <f t="shared" si="1"/>
        <v>0</v>
      </c>
      <c r="T56" s="89"/>
    </row>
    <row r="57" spans="1:20" s="178" customFormat="1" ht="30" hidden="1" customHeight="1">
      <c r="A57" s="156">
        <f>'CONSTRUCTION COST ESTIMATE'!A57</f>
        <v>0</v>
      </c>
      <c r="B57" s="179">
        <f>'CONSTRUCTION COST ESTIMATE'!B57</f>
        <v>202.054</v>
      </c>
      <c r="C57" s="180" t="str">
        <f>'CONSTRUCTION COST ESTIMATE'!C57</f>
        <v>REMOVE AND SALVAGE CHAIN LINK FENCE</v>
      </c>
      <c r="D57" s="181">
        <f>'CONSTRUCTION COST ESTIMATE'!BA57</f>
        <v>0</v>
      </c>
      <c r="E57" s="182">
        <f>'CONSTRUCTION COST ESTIMATE'!BC57</f>
        <v>0</v>
      </c>
      <c r="F57" s="183" t="str">
        <f>'CONSTRUCTION COST ESTIMATE'!BB57</f>
        <v>LF</v>
      </c>
      <c r="G57" s="184"/>
      <c r="H57" s="185">
        <f t="shared" si="2"/>
        <v>0</v>
      </c>
      <c r="I57" s="186">
        <f t="shared" si="3"/>
        <v>0</v>
      </c>
      <c r="J57" s="187"/>
      <c r="K57" s="188">
        <f t="shared" si="4"/>
        <v>0</v>
      </c>
      <c r="L57" s="86">
        <f t="shared" si="5"/>
        <v>0</v>
      </c>
      <c r="M57" s="188">
        <f t="shared" si="6"/>
        <v>0</v>
      </c>
      <c r="N57" s="86">
        <f t="shared" si="7"/>
        <v>0</v>
      </c>
      <c r="O57" s="188">
        <f t="shared" si="8"/>
        <v>0</v>
      </c>
      <c r="P57" s="189"/>
      <c r="Q57" s="190">
        <f t="shared" si="0"/>
        <v>0</v>
      </c>
      <c r="R57" s="191">
        <f t="shared" si="1"/>
        <v>0</v>
      </c>
      <c r="T57" s="89"/>
    </row>
    <row r="58" spans="1:20" s="178" customFormat="1" ht="30" hidden="1" customHeight="1">
      <c r="A58" s="156">
        <f>'CONSTRUCTION COST ESTIMATE'!A58</f>
        <v>0</v>
      </c>
      <c r="B58" s="179">
        <f>'CONSTRUCTION COST ESTIMATE'!B58</f>
        <v>202.05500000000001</v>
      </c>
      <c r="C58" s="180" t="str">
        <f>'CONSTRUCTION COST ESTIMATE'!C58</f>
        <v>REMOVE AND RELOCATE CHAIN LINK FENCE</v>
      </c>
      <c r="D58" s="181">
        <f>'CONSTRUCTION COST ESTIMATE'!BA58</f>
        <v>0</v>
      </c>
      <c r="E58" s="182">
        <f>'CONSTRUCTION COST ESTIMATE'!BC58</f>
        <v>0</v>
      </c>
      <c r="F58" s="183" t="str">
        <f>'CONSTRUCTION COST ESTIMATE'!BB58</f>
        <v>LF</v>
      </c>
      <c r="G58" s="184"/>
      <c r="H58" s="185">
        <f t="shared" si="2"/>
        <v>0</v>
      </c>
      <c r="I58" s="186">
        <f t="shared" si="3"/>
        <v>0</v>
      </c>
      <c r="J58" s="187"/>
      <c r="K58" s="188">
        <f t="shared" si="4"/>
        <v>0</v>
      </c>
      <c r="L58" s="86">
        <f t="shared" si="5"/>
        <v>0</v>
      </c>
      <c r="M58" s="188">
        <f t="shared" si="6"/>
        <v>0</v>
      </c>
      <c r="N58" s="86">
        <f t="shared" si="7"/>
        <v>0</v>
      </c>
      <c r="O58" s="188">
        <f t="shared" si="8"/>
        <v>0</v>
      </c>
      <c r="P58" s="189"/>
      <c r="Q58" s="190">
        <f t="shared" si="0"/>
        <v>0</v>
      </c>
      <c r="R58" s="191">
        <f t="shared" si="1"/>
        <v>0</v>
      </c>
      <c r="T58" s="89"/>
    </row>
    <row r="59" spans="1:20" s="178" customFormat="1" ht="30" hidden="1" customHeight="1">
      <c r="A59" s="156">
        <f>'CONSTRUCTION COST ESTIMATE'!A59</f>
        <v>0</v>
      </c>
      <c r="B59" s="179">
        <f>'CONSTRUCTION COST ESTIMATE'!B59</f>
        <v>202.05600000000001</v>
      </c>
      <c r="C59" s="180" t="str">
        <f>'CONSTRUCTION COST ESTIMATE'!C59</f>
        <v>REMOVE CONCRETE MASONRY UNIT (CMU) FENCE</v>
      </c>
      <c r="D59" s="181">
        <f>'CONSTRUCTION COST ESTIMATE'!BA59</f>
        <v>0</v>
      </c>
      <c r="E59" s="182">
        <f>'CONSTRUCTION COST ESTIMATE'!BC59</f>
        <v>0</v>
      </c>
      <c r="F59" s="183" t="str">
        <f>'CONSTRUCTION COST ESTIMATE'!BB59</f>
        <v>LF</v>
      </c>
      <c r="G59" s="184"/>
      <c r="H59" s="185">
        <f t="shared" si="2"/>
        <v>0</v>
      </c>
      <c r="I59" s="186">
        <f t="shared" si="3"/>
        <v>0</v>
      </c>
      <c r="J59" s="187"/>
      <c r="K59" s="188">
        <f t="shared" si="4"/>
        <v>0</v>
      </c>
      <c r="L59" s="86">
        <f t="shared" si="5"/>
        <v>0</v>
      </c>
      <c r="M59" s="188">
        <f t="shared" si="6"/>
        <v>0</v>
      </c>
      <c r="N59" s="86">
        <f t="shared" si="7"/>
        <v>0</v>
      </c>
      <c r="O59" s="188">
        <f t="shared" si="8"/>
        <v>0</v>
      </c>
      <c r="P59" s="189"/>
      <c r="Q59" s="190">
        <f t="shared" si="0"/>
        <v>0</v>
      </c>
      <c r="R59" s="191">
        <f t="shared" si="1"/>
        <v>0</v>
      </c>
      <c r="T59" s="89"/>
    </row>
    <row r="60" spans="1:20" s="178" customFormat="1" ht="30" hidden="1" customHeight="1">
      <c r="A60" s="156">
        <f>'CONSTRUCTION COST ESTIMATE'!A60</f>
        <v>0</v>
      </c>
      <c r="B60" s="179">
        <f>'CONSTRUCTION COST ESTIMATE'!B60</f>
        <v>202.05699999999999</v>
      </c>
      <c r="C60" s="180" t="str">
        <f>'CONSTRUCTION COST ESTIMATE'!C60</f>
        <v>REMOVE AND SALVAGE CONCRETE MASONRY UNIT (CMU) FENCE</v>
      </c>
      <c r="D60" s="181">
        <f>'CONSTRUCTION COST ESTIMATE'!BA60</f>
        <v>0</v>
      </c>
      <c r="E60" s="182">
        <f>'CONSTRUCTION COST ESTIMATE'!BC60</f>
        <v>0</v>
      </c>
      <c r="F60" s="183" t="str">
        <f>'CONSTRUCTION COST ESTIMATE'!BB60</f>
        <v>LF</v>
      </c>
      <c r="G60" s="184"/>
      <c r="H60" s="185">
        <f t="shared" si="2"/>
        <v>0</v>
      </c>
      <c r="I60" s="186">
        <f t="shared" si="3"/>
        <v>0</v>
      </c>
      <c r="J60" s="187"/>
      <c r="K60" s="188">
        <f t="shared" si="4"/>
        <v>0</v>
      </c>
      <c r="L60" s="86">
        <f t="shared" si="5"/>
        <v>0</v>
      </c>
      <c r="M60" s="188">
        <f t="shared" si="6"/>
        <v>0</v>
      </c>
      <c r="N60" s="86">
        <f t="shared" si="7"/>
        <v>0</v>
      </c>
      <c r="O60" s="188">
        <f t="shared" si="8"/>
        <v>0</v>
      </c>
      <c r="P60" s="189"/>
      <c r="Q60" s="190">
        <f t="shared" si="0"/>
        <v>0</v>
      </c>
      <c r="R60" s="191">
        <f t="shared" si="1"/>
        <v>0</v>
      </c>
      <c r="T60" s="89"/>
    </row>
    <row r="61" spans="1:20" s="178" customFormat="1" ht="30" hidden="1" customHeight="1">
      <c r="A61" s="156">
        <f>'CONSTRUCTION COST ESTIMATE'!A61</f>
        <v>0</v>
      </c>
      <c r="B61" s="179">
        <f>'CONSTRUCTION COST ESTIMATE'!B61</f>
        <v>202.05799999999999</v>
      </c>
      <c r="C61" s="180" t="str">
        <f>'CONSTRUCTION COST ESTIMATE'!C61</f>
        <v>REMOVE AND RELOCATE CONCRETE MASONRY UNIT (CMU) FENCE</v>
      </c>
      <c r="D61" s="181">
        <f>'CONSTRUCTION COST ESTIMATE'!BA61</f>
        <v>0</v>
      </c>
      <c r="E61" s="182">
        <f>'CONSTRUCTION COST ESTIMATE'!BC61</f>
        <v>0</v>
      </c>
      <c r="F61" s="183" t="str">
        <f>'CONSTRUCTION COST ESTIMATE'!BB61</f>
        <v>LF</v>
      </c>
      <c r="G61" s="184"/>
      <c r="H61" s="185">
        <f t="shared" si="2"/>
        <v>0</v>
      </c>
      <c r="I61" s="186">
        <f t="shared" si="3"/>
        <v>0</v>
      </c>
      <c r="J61" s="187"/>
      <c r="K61" s="188">
        <f t="shared" si="4"/>
        <v>0</v>
      </c>
      <c r="L61" s="86">
        <f t="shared" si="5"/>
        <v>0</v>
      </c>
      <c r="M61" s="188">
        <f t="shared" si="6"/>
        <v>0</v>
      </c>
      <c r="N61" s="86">
        <f t="shared" si="7"/>
        <v>0</v>
      </c>
      <c r="O61" s="188">
        <f t="shared" si="8"/>
        <v>0</v>
      </c>
      <c r="P61" s="189"/>
      <c r="Q61" s="190">
        <f t="shared" si="0"/>
        <v>0</v>
      </c>
      <c r="R61" s="191">
        <f t="shared" si="1"/>
        <v>0</v>
      </c>
      <c r="T61" s="89"/>
    </row>
    <row r="62" spans="1:20" s="178" customFormat="1" ht="30" hidden="1" customHeight="1">
      <c r="A62" s="156">
        <f>'CONSTRUCTION COST ESTIMATE'!A62</f>
        <v>0</v>
      </c>
      <c r="B62" s="179">
        <f>'CONSTRUCTION COST ESTIMATE'!B62</f>
        <v>202.059</v>
      </c>
      <c r="C62" s="180" t="str">
        <f>'CONSTRUCTION COST ESTIMATE'!C62</f>
        <v>REMOVE FENCE POST</v>
      </c>
      <c r="D62" s="181">
        <f>'CONSTRUCTION COST ESTIMATE'!BA62</f>
        <v>0</v>
      </c>
      <c r="E62" s="182">
        <f>'CONSTRUCTION COST ESTIMATE'!BC62</f>
        <v>0</v>
      </c>
      <c r="F62" s="183" t="str">
        <f>'CONSTRUCTION COST ESTIMATE'!BB62</f>
        <v>EA</v>
      </c>
      <c r="G62" s="184"/>
      <c r="H62" s="185">
        <f t="shared" si="2"/>
        <v>0</v>
      </c>
      <c r="I62" s="186">
        <f t="shared" si="3"/>
        <v>0</v>
      </c>
      <c r="J62" s="187"/>
      <c r="K62" s="188">
        <f t="shared" si="4"/>
        <v>0</v>
      </c>
      <c r="L62" s="86">
        <f t="shared" si="5"/>
        <v>0</v>
      </c>
      <c r="M62" s="188">
        <f t="shared" si="6"/>
        <v>0</v>
      </c>
      <c r="N62" s="86">
        <f t="shared" si="7"/>
        <v>0</v>
      </c>
      <c r="O62" s="188">
        <f t="shared" si="8"/>
        <v>0</v>
      </c>
      <c r="P62" s="189"/>
      <c r="Q62" s="190">
        <f t="shared" si="0"/>
        <v>0</v>
      </c>
      <c r="R62" s="191">
        <f t="shared" si="1"/>
        <v>0</v>
      </c>
      <c r="T62" s="89"/>
    </row>
    <row r="63" spans="1:20" s="178" customFormat="1" ht="30" hidden="1" customHeight="1">
      <c r="A63" s="156">
        <f>'CONSTRUCTION COST ESTIMATE'!A63</f>
        <v>0</v>
      </c>
      <c r="B63" s="179">
        <f>'CONSTRUCTION COST ESTIMATE'!B63</f>
        <v>202.06</v>
      </c>
      <c r="C63" s="180" t="str">
        <f>'CONSTRUCTION COST ESTIMATE'!C63</f>
        <v>REMOVE AND SALVAGE FENCE POST</v>
      </c>
      <c r="D63" s="181">
        <f>'CONSTRUCTION COST ESTIMATE'!BA63</f>
        <v>0</v>
      </c>
      <c r="E63" s="182">
        <f>'CONSTRUCTION COST ESTIMATE'!BC63</f>
        <v>0</v>
      </c>
      <c r="F63" s="183" t="str">
        <f>'CONSTRUCTION COST ESTIMATE'!BB63</f>
        <v>EA</v>
      </c>
      <c r="G63" s="184"/>
      <c r="H63" s="185">
        <f t="shared" si="2"/>
        <v>0</v>
      </c>
      <c r="I63" s="186">
        <f t="shared" si="3"/>
        <v>0</v>
      </c>
      <c r="J63" s="187"/>
      <c r="K63" s="188">
        <f t="shared" si="4"/>
        <v>0</v>
      </c>
      <c r="L63" s="86">
        <f t="shared" si="5"/>
        <v>0</v>
      </c>
      <c r="M63" s="188">
        <f t="shared" si="6"/>
        <v>0</v>
      </c>
      <c r="N63" s="86">
        <f t="shared" si="7"/>
        <v>0</v>
      </c>
      <c r="O63" s="188">
        <f t="shared" si="8"/>
        <v>0</v>
      </c>
      <c r="P63" s="189"/>
      <c r="Q63" s="190">
        <f t="shared" si="0"/>
        <v>0</v>
      </c>
      <c r="R63" s="191">
        <f t="shared" si="1"/>
        <v>0</v>
      </c>
      <c r="T63" s="89"/>
    </row>
    <row r="64" spans="1:20" s="178" customFormat="1" ht="30" hidden="1" customHeight="1">
      <c r="A64" s="156">
        <f>'CONSTRUCTION COST ESTIMATE'!A64</f>
        <v>0</v>
      </c>
      <c r="B64" s="179">
        <f>'CONSTRUCTION COST ESTIMATE'!B64</f>
        <v>202.06100000000001</v>
      </c>
      <c r="C64" s="180" t="str">
        <f>'CONSTRUCTION COST ESTIMATE'!C64</f>
        <v>REMOVE AND RELOCATE FENCE POST</v>
      </c>
      <c r="D64" s="181">
        <f>'CONSTRUCTION COST ESTIMATE'!BA64</f>
        <v>0</v>
      </c>
      <c r="E64" s="182">
        <f>'CONSTRUCTION COST ESTIMATE'!BC64</f>
        <v>0</v>
      </c>
      <c r="F64" s="183" t="str">
        <f>'CONSTRUCTION COST ESTIMATE'!BB64</f>
        <v>EA</v>
      </c>
      <c r="G64" s="184"/>
      <c r="H64" s="185">
        <f t="shared" si="2"/>
        <v>0</v>
      </c>
      <c r="I64" s="186">
        <f t="shared" si="3"/>
        <v>0</v>
      </c>
      <c r="J64" s="187"/>
      <c r="K64" s="188">
        <f t="shared" si="4"/>
        <v>0</v>
      </c>
      <c r="L64" s="86">
        <f t="shared" si="5"/>
        <v>0</v>
      </c>
      <c r="M64" s="188">
        <f t="shared" si="6"/>
        <v>0</v>
      </c>
      <c r="N64" s="86">
        <f t="shared" si="7"/>
        <v>0</v>
      </c>
      <c r="O64" s="188">
        <f t="shared" si="8"/>
        <v>0</v>
      </c>
      <c r="P64" s="189"/>
      <c r="Q64" s="190">
        <f t="shared" si="0"/>
        <v>0</v>
      </c>
      <c r="R64" s="191">
        <f t="shared" si="1"/>
        <v>0</v>
      </c>
      <c r="T64" s="89"/>
    </row>
    <row r="65" spans="1:20" s="178" customFormat="1" ht="30" hidden="1" customHeight="1">
      <c r="A65" s="156">
        <f>'CONSTRUCTION COST ESTIMATE'!A65</f>
        <v>0</v>
      </c>
      <c r="B65" s="179">
        <f>'CONSTRUCTION COST ESTIMATE'!B65</f>
        <v>202.06200000000001</v>
      </c>
      <c r="C65" s="180" t="str">
        <f>'CONSTRUCTION COST ESTIMATE'!C65</f>
        <v>REMOVE WROUGHT IRON FENCE</v>
      </c>
      <c r="D65" s="181">
        <f>'CONSTRUCTION COST ESTIMATE'!BA65</f>
        <v>0</v>
      </c>
      <c r="E65" s="182">
        <f>'CONSTRUCTION COST ESTIMATE'!BC65</f>
        <v>0</v>
      </c>
      <c r="F65" s="183" t="str">
        <f>'CONSTRUCTION COST ESTIMATE'!BB65</f>
        <v>LF</v>
      </c>
      <c r="G65" s="184"/>
      <c r="H65" s="185">
        <f t="shared" si="2"/>
        <v>0</v>
      </c>
      <c r="I65" s="186">
        <f t="shared" si="3"/>
        <v>0</v>
      </c>
      <c r="J65" s="187"/>
      <c r="K65" s="188">
        <f t="shared" si="4"/>
        <v>0</v>
      </c>
      <c r="L65" s="86">
        <f t="shared" si="5"/>
        <v>0</v>
      </c>
      <c r="M65" s="188">
        <f t="shared" si="6"/>
        <v>0</v>
      </c>
      <c r="N65" s="86">
        <f t="shared" si="7"/>
        <v>0</v>
      </c>
      <c r="O65" s="188">
        <f t="shared" si="8"/>
        <v>0</v>
      </c>
      <c r="P65" s="189"/>
      <c r="Q65" s="190">
        <f t="shared" si="0"/>
        <v>0</v>
      </c>
      <c r="R65" s="191">
        <f t="shared" si="1"/>
        <v>0</v>
      </c>
      <c r="T65" s="89"/>
    </row>
    <row r="66" spans="1:20" s="178" customFormat="1" ht="30" hidden="1" customHeight="1">
      <c r="A66" s="156">
        <f>'CONSTRUCTION COST ESTIMATE'!A66</f>
        <v>0</v>
      </c>
      <c r="B66" s="179">
        <f>'CONSTRUCTION COST ESTIMATE'!B66</f>
        <v>202.06299999999999</v>
      </c>
      <c r="C66" s="180" t="str">
        <f>'CONSTRUCTION COST ESTIMATE'!C66</f>
        <v>REMOVE AND RELOCATE WROUGHT IRON FENCE</v>
      </c>
      <c r="D66" s="181">
        <f>'CONSTRUCTION COST ESTIMATE'!BA66</f>
        <v>0</v>
      </c>
      <c r="E66" s="182">
        <f>'CONSTRUCTION COST ESTIMATE'!BC66</f>
        <v>0</v>
      </c>
      <c r="F66" s="183" t="str">
        <f>'CONSTRUCTION COST ESTIMATE'!BB66</f>
        <v>LF</v>
      </c>
      <c r="G66" s="184"/>
      <c r="H66" s="185">
        <f t="shared" si="2"/>
        <v>0</v>
      </c>
      <c r="I66" s="186">
        <f t="shared" si="3"/>
        <v>0</v>
      </c>
      <c r="J66" s="187"/>
      <c r="K66" s="188">
        <f t="shared" si="4"/>
        <v>0</v>
      </c>
      <c r="L66" s="86">
        <f t="shared" si="5"/>
        <v>0</v>
      </c>
      <c r="M66" s="188">
        <f t="shared" si="6"/>
        <v>0</v>
      </c>
      <c r="N66" s="86">
        <f t="shared" si="7"/>
        <v>0</v>
      </c>
      <c r="O66" s="188">
        <f t="shared" si="8"/>
        <v>0</v>
      </c>
      <c r="P66" s="189"/>
      <c r="Q66" s="190">
        <f t="shared" si="0"/>
        <v>0</v>
      </c>
      <c r="R66" s="191">
        <f t="shared" si="1"/>
        <v>0</v>
      </c>
      <c r="T66" s="89"/>
    </row>
    <row r="67" spans="1:20" s="178" customFormat="1" ht="30" hidden="1" customHeight="1">
      <c r="A67" s="156">
        <f>'CONSTRUCTION COST ESTIMATE'!A67</f>
        <v>0</v>
      </c>
      <c r="B67" s="179">
        <f>'CONSTRUCTION COST ESTIMATE'!B67</f>
        <v>202.06399999999999</v>
      </c>
      <c r="C67" s="180" t="str">
        <f>'CONSTRUCTION COST ESTIMATE'!C67</f>
        <v>REMOVE AND SALVAGE WROUGHT IRON FENCE</v>
      </c>
      <c r="D67" s="181">
        <f>'CONSTRUCTION COST ESTIMATE'!BA67</f>
        <v>0</v>
      </c>
      <c r="E67" s="182">
        <f>'CONSTRUCTION COST ESTIMATE'!BC67</f>
        <v>0</v>
      </c>
      <c r="F67" s="183" t="str">
        <f>'CONSTRUCTION COST ESTIMATE'!BB67</f>
        <v>LF</v>
      </c>
      <c r="G67" s="184"/>
      <c r="H67" s="185">
        <f t="shared" si="2"/>
        <v>0</v>
      </c>
      <c r="I67" s="186">
        <f t="shared" si="3"/>
        <v>0</v>
      </c>
      <c r="J67" s="187"/>
      <c r="K67" s="188">
        <f t="shared" si="4"/>
        <v>0</v>
      </c>
      <c r="L67" s="86">
        <f t="shared" si="5"/>
        <v>0</v>
      </c>
      <c r="M67" s="188">
        <f t="shared" si="6"/>
        <v>0</v>
      </c>
      <c r="N67" s="86">
        <f t="shared" si="7"/>
        <v>0</v>
      </c>
      <c r="O67" s="188">
        <f t="shared" si="8"/>
        <v>0</v>
      </c>
      <c r="P67" s="189"/>
      <c r="Q67" s="190">
        <f t="shared" si="0"/>
        <v>0</v>
      </c>
      <c r="R67" s="191">
        <f t="shared" si="1"/>
        <v>0</v>
      </c>
      <c r="T67" s="89"/>
    </row>
    <row r="68" spans="1:20" s="178" customFormat="1" ht="30" hidden="1" customHeight="1">
      <c r="A68" s="156">
        <f>'CONSTRUCTION COST ESTIMATE'!A68</f>
        <v>0</v>
      </c>
      <c r="B68" s="179">
        <f>'CONSTRUCTION COST ESTIMATE'!B68</f>
        <v>202.065</v>
      </c>
      <c r="C68" s="180" t="str">
        <f>'CONSTRUCTION COST ESTIMATE'!C68</f>
        <v>REMOVE GATE</v>
      </c>
      <c r="D68" s="181">
        <f>'CONSTRUCTION COST ESTIMATE'!BA68</f>
        <v>0</v>
      </c>
      <c r="E68" s="182">
        <f>'CONSTRUCTION COST ESTIMATE'!BC68</f>
        <v>0</v>
      </c>
      <c r="F68" s="183" t="str">
        <f>'CONSTRUCTION COST ESTIMATE'!BB68</f>
        <v>EA</v>
      </c>
      <c r="G68" s="184"/>
      <c r="H68" s="185">
        <f t="shared" si="2"/>
        <v>0</v>
      </c>
      <c r="I68" s="186">
        <f t="shared" si="3"/>
        <v>0</v>
      </c>
      <c r="J68" s="187"/>
      <c r="K68" s="188">
        <f t="shared" si="4"/>
        <v>0</v>
      </c>
      <c r="L68" s="86">
        <f t="shared" si="5"/>
        <v>0</v>
      </c>
      <c r="M68" s="188">
        <f t="shared" si="6"/>
        <v>0</v>
      </c>
      <c r="N68" s="86">
        <f t="shared" si="7"/>
        <v>0</v>
      </c>
      <c r="O68" s="188">
        <f t="shared" si="8"/>
        <v>0</v>
      </c>
      <c r="P68" s="189"/>
      <c r="Q68" s="190">
        <f t="shared" si="0"/>
        <v>0</v>
      </c>
      <c r="R68" s="191">
        <f t="shared" si="1"/>
        <v>0</v>
      </c>
      <c r="T68" s="89"/>
    </row>
    <row r="69" spans="1:20" s="178" customFormat="1" ht="30" hidden="1" customHeight="1">
      <c r="A69" s="156">
        <f>'CONSTRUCTION COST ESTIMATE'!A69</f>
        <v>0</v>
      </c>
      <c r="B69" s="179">
        <f>'CONSTRUCTION COST ESTIMATE'!B69</f>
        <v>202.066</v>
      </c>
      <c r="C69" s="180" t="str">
        <f>'CONSTRUCTION COST ESTIMATE'!C69</f>
        <v>REMOVE AND SALVAGE GATE</v>
      </c>
      <c r="D69" s="181">
        <f>'CONSTRUCTION COST ESTIMATE'!BA69</f>
        <v>0</v>
      </c>
      <c r="E69" s="182">
        <f>'CONSTRUCTION COST ESTIMATE'!BC69</f>
        <v>0</v>
      </c>
      <c r="F69" s="183" t="str">
        <f>'CONSTRUCTION COST ESTIMATE'!BB69</f>
        <v>EA</v>
      </c>
      <c r="G69" s="184"/>
      <c r="H69" s="185">
        <f t="shared" ref="H69:H132" si="9">IF(G69="x",(IF(J69="",(D69*$G$4),(D69-J69)*$G$4)),0)</f>
        <v>0</v>
      </c>
      <c r="I69" s="186">
        <f t="shared" ref="I69:I132" si="10">E69*H69</f>
        <v>0</v>
      </c>
      <c r="J69" s="187"/>
      <c r="K69" s="188">
        <f t="shared" si="4"/>
        <v>0</v>
      </c>
      <c r="L69" s="86">
        <f t="shared" ref="L69:L132" si="11">IF(G69="x",D69-H69-J69,0)</f>
        <v>0</v>
      </c>
      <c r="M69" s="188">
        <f t="shared" ref="M69:M132" si="12">E69*L69</f>
        <v>0</v>
      </c>
      <c r="N69" s="86">
        <f t="shared" ref="N69:N132" si="13">IF(G69="x",0,D69-J69)</f>
        <v>0</v>
      </c>
      <c r="O69" s="188">
        <f t="shared" ref="O69:O132" si="14">E69*N69</f>
        <v>0</v>
      </c>
      <c r="P69" s="189"/>
      <c r="Q69" s="190">
        <f t="shared" ref="Q69:Q132" si="15">H69+J69+L69+N69</f>
        <v>0</v>
      </c>
      <c r="R69" s="191">
        <f t="shared" ref="R69:R132" si="16">Q69*E69</f>
        <v>0</v>
      </c>
      <c r="T69" s="89"/>
    </row>
    <row r="70" spans="1:20" s="178" customFormat="1" ht="30" hidden="1" customHeight="1">
      <c r="A70" s="156">
        <f>'CONSTRUCTION COST ESTIMATE'!A70</f>
        <v>0</v>
      </c>
      <c r="B70" s="179">
        <f>'CONSTRUCTION COST ESTIMATE'!B70</f>
        <v>202.06700000000001</v>
      </c>
      <c r="C70" s="180" t="str">
        <f>'CONSTRUCTION COST ESTIMATE'!C70</f>
        <v>REMOVE AND RELOCATE GATE</v>
      </c>
      <c r="D70" s="181">
        <f>'CONSTRUCTION COST ESTIMATE'!BA70</f>
        <v>0</v>
      </c>
      <c r="E70" s="182">
        <f>'CONSTRUCTION COST ESTIMATE'!BC70</f>
        <v>0</v>
      </c>
      <c r="F70" s="183" t="str">
        <f>'CONSTRUCTION COST ESTIMATE'!BB70</f>
        <v>EA</v>
      </c>
      <c r="G70" s="184"/>
      <c r="H70" s="185">
        <f t="shared" si="9"/>
        <v>0</v>
      </c>
      <c r="I70" s="186">
        <f t="shared" si="10"/>
        <v>0</v>
      </c>
      <c r="J70" s="187"/>
      <c r="K70" s="188">
        <f t="shared" ref="K70:K133" si="17">D70*J70</f>
        <v>0</v>
      </c>
      <c r="L70" s="86">
        <f t="shared" si="11"/>
        <v>0</v>
      </c>
      <c r="M70" s="188">
        <f t="shared" si="12"/>
        <v>0</v>
      </c>
      <c r="N70" s="86">
        <f t="shared" si="13"/>
        <v>0</v>
      </c>
      <c r="O70" s="188">
        <f t="shared" si="14"/>
        <v>0</v>
      </c>
      <c r="P70" s="189"/>
      <c r="Q70" s="190">
        <f t="shared" si="15"/>
        <v>0</v>
      </c>
      <c r="R70" s="191">
        <f t="shared" si="16"/>
        <v>0</v>
      </c>
      <c r="T70" s="89"/>
    </row>
    <row r="71" spans="1:20" s="178" customFormat="1" ht="30" hidden="1" customHeight="1">
      <c r="A71" s="156">
        <f>'CONSTRUCTION COST ESTIMATE'!A71</f>
        <v>0</v>
      </c>
      <c r="B71" s="179">
        <f>'CONSTRUCTION COST ESTIMATE'!B71</f>
        <v>202.06800000000001</v>
      </c>
      <c r="C71" s="180" t="str">
        <f>'CONSTRUCTION COST ESTIMATE'!C71</f>
        <v>REMOVE STONE WALL</v>
      </c>
      <c r="D71" s="181">
        <f>'CONSTRUCTION COST ESTIMATE'!BA71</f>
        <v>0</v>
      </c>
      <c r="E71" s="182">
        <f>'CONSTRUCTION COST ESTIMATE'!BC71</f>
        <v>0</v>
      </c>
      <c r="F71" s="183" t="str">
        <f>'CONSTRUCTION COST ESTIMATE'!BB71</f>
        <v>LS</v>
      </c>
      <c r="G71" s="184"/>
      <c r="H71" s="185">
        <f t="shared" si="9"/>
        <v>0</v>
      </c>
      <c r="I71" s="186">
        <f t="shared" si="10"/>
        <v>0</v>
      </c>
      <c r="J71" s="187"/>
      <c r="K71" s="188">
        <f t="shared" si="17"/>
        <v>0</v>
      </c>
      <c r="L71" s="86">
        <f t="shared" si="11"/>
        <v>0</v>
      </c>
      <c r="M71" s="188">
        <f t="shared" si="12"/>
        <v>0</v>
      </c>
      <c r="N71" s="86">
        <f t="shared" si="13"/>
        <v>0</v>
      </c>
      <c r="O71" s="188">
        <f t="shared" si="14"/>
        <v>0</v>
      </c>
      <c r="P71" s="189"/>
      <c r="Q71" s="190">
        <f t="shared" si="15"/>
        <v>0</v>
      </c>
      <c r="R71" s="191">
        <f t="shared" si="16"/>
        <v>0</v>
      </c>
      <c r="T71" s="89"/>
    </row>
    <row r="72" spans="1:20" s="178" customFormat="1" ht="30" hidden="1" customHeight="1">
      <c r="A72" s="156">
        <f>'CONSTRUCTION COST ESTIMATE'!A72</f>
        <v>0</v>
      </c>
      <c r="B72" s="179">
        <f>'CONSTRUCTION COST ESTIMATE'!B72</f>
        <v>202.07</v>
      </c>
      <c r="C72" s="180" t="str">
        <f>'CONSTRUCTION COST ESTIMATE'!C72</f>
        <v>REMOVE DROP INLET</v>
      </c>
      <c r="D72" s="181">
        <f>'CONSTRUCTION COST ESTIMATE'!BA72</f>
        <v>0</v>
      </c>
      <c r="E72" s="182">
        <f>'CONSTRUCTION COST ESTIMATE'!BC72</f>
        <v>0</v>
      </c>
      <c r="F72" s="183" t="str">
        <f>'CONSTRUCTION COST ESTIMATE'!BB72</f>
        <v>EA</v>
      </c>
      <c r="G72" s="184"/>
      <c r="H72" s="185">
        <f t="shared" si="9"/>
        <v>0</v>
      </c>
      <c r="I72" s="186">
        <f t="shared" si="10"/>
        <v>0</v>
      </c>
      <c r="J72" s="187"/>
      <c r="K72" s="188">
        <f t="shared" si="17"/>
        <v>0</v>
      </c>
      <c r="L72" s="86">
        <f t="shared" si="11"/>
        <v>0</v>
      </c>
      <c r="M72" s="188">
        <f t="shared" si="12"/>
        <v>0</v>
      </c>
      <c r="N72" s="86">
        <f t="shared" si="13"/>
        <v>0</v>
      </c>
      <c r="O72" s="188">
        <f t="shared" si="14"/>
        <v>0</v>
      </c>
      <c r="P72" s="189"/>
      <c r="Q72" s="190">
        <f t="shared" si="15"/>
        <v>0</v>
      </c>
      <c r="R72" s="191">
        <f t="shared" si="16"/>
        <v>0</v>
      </c>
      <c r="T72" s="89"/>
    </row>
    <row r="73" spans="1:20" s="178" customFormat="1" ht="30" hidden="1" customHeight="1">
      <c r="A73" s="156">
        <f>'CONSTRUCTION COST ESTIMATE'!A73</f>
        <v>0</v>
      </c>
      <c r="B73" s="179">
        <f>'CONSTRUCTION COST ESTIMATE'!B73</f>
        <v>202.071</v>
      </c>
      <c r="C73" s="180" t="str">
        <f>'CONSTRUCTION COST ESTIMATE'!C73</f>
        <v>REMOVE CULVERT PIPE</v>
      </c>
      <c r="D73" s="181">
        <f>'CONSTRUCTION COST ESTIMATE'!BA73</f>
        <v>0</v>
      </c>
      <c r="E73" s="182">
        <f>'CONSTRUCTION COST ESTIMATE'!BC73</f>
        <v>0</v>
      </c>
      <c r="F73" s="183" t="str">
        <f>'CONSTRUCTION COST ESTIMATE'!BB73</f>
        <v>LF</v>
      </c>
      <c r="G73" s="184"/>
      <c r="H73" s="185">
        <f t="shared" si="9"/>
        <v>0</v>
      </c>
      <c r="I73" s="186">
        <f t="shared" si="10"/>
        <v>0</v>
      </c>
      <c r="J73" s="187"/>
      <c r="K73" s="188">
        <f t="shared" si="17"/>
        <v>0</v>
      </c>
      <c r="L73" s="86">
        <f t="shared" si="11"/>
        <v>0</v>
      </c>
      <c r="M73" s="188">
        <f t="shared" si="12"/>
        <v>0</v>
      </c>
      <c r="N73" s="86">
        <f t="shared" si="13"/>
        <v>0</v>
      </c>
      <c r="O73" s="188">
        <f t="shared" si="14"/>
        <v>0</v>
      </c>
      <c r="P73" s="189"/>
      <c r="Q73" s="190">
        <f t="shared" si="15"/>
        <v>0</v>
      </c>
      <c r="R73" s="191">
        <f t="shared" si="16"/>
        <v>0</v>
      </c>
      <c r="T73" s="89"/>
    </row>
    <row r="74" spans="1:20" s="178" customFormat="1" ht="30" hidden="1" customHeight="1">
      <c r="A74" s="156">
        <f>'CONSTRUCTION COST ESTIMATE'!A74</f>
        <v>0</v>
      </c>
      <c r="B74" s="179">
        <f>'CONSTRUCTION COST ESTIMATE'!B74</f>
        <v>202.072</v>
      </c>
      <c r="C74" s="180" t="str">
        <f>'CONSTRUCTION COST ESTIMATE'!C74</f>
        <v>REMOVE GABION BASKET</v>
      </c>
      <c r="D74" s="181">
        <f>'CONSTRUCTION COST ESTIMATE'!BA74</f>
        <v>0</v>
      </c>
      <c r="E74" s="182">
        <f>'CONSTRUCTION COST ESTIMATE'!BC74</f>
        <v>0</v>
      </c>
      <c r="F74" s="183" t="str">
        <f>'CONSTRUCTION COST ESTIMATE'!BB74</f>
        <v>SF</v>
      </c>
      <c r="G74" s="184"/>
      <c r="H74" s="185">
        <f t="shared" si="9"/>
        <v>0</v>
      </c>
      <c r="I74" s="186">
        <f t="shared" si="10"/>
        <v>0</v>
      </c>
      <c r="J74" s="187"/>
      <c r="K74" s="188">
        <f t="shared" si="17"/>
        <v>0</v>
      </c>
      <c r="L74" s="86">
        <f t="shared" si="11"/>
        <v>0</v>
      </c>
      <c r="M74" s="188">
        <f t="shared" si="12"/>
        <v>0</v>
      </c>
      <c r="N74" s="86">
        <f t="shared" si="13"/>
        <v>0</v>
      </c>
      <c r="O74" s="188">
        <f t="shared" si="14"/>
        <v>0</v>
      </c>
      <c r="P74" s="189"/>
      <c r="Q74" s="190">
        <f t="shared" si="15"/>
        <v>0</v>
      </c>
      <c r="R74" s="191">
        <f t="shared" si="16"/>
        <v>0</v>
      </c>
      <c r="T74" s="89"/>
    </row>
    <row r="75" spans="1:20" s="178" customFormat="1" ht="30" hidden="1" customHeight="1">
      <c r="A75" s="156">
        <f>'CONSTRUCTION COST ESTIMATE'!A75</f>
        <v>0</v>
      </c>
      <c r="B75" s="179">
        <f>'CONSTRUCTION COST ESTIMATE'!B75</f>
        <v>202.07300000000001</v>
      </c>
      <c r="C75" s="180" t="str">
        <f>'CONSTRUCTION COST ESTIMATE'!C75</f>
        <v>REMOVE AND SALVAGE GABION BASKET</v>
      </c>
      <c r="D75" s="181">
        <f>'CONSTRUCTION COST ESTIMATE'!BA75</f>
        <v>0</v>
      </c>
      <c r="E75" s="182">
        <f>'CONSTRUCTION COST ESTIMATE'!BC75</f>
        <v>0</v>
      </c>
      <c r="F75" s="183" t="str">
        <f>'CONSTRUCTION COST ESTIMATE'!BB75</f>
        <v>SF</v>
      </c>
      <c r="G75" s="184"/>
      <c r="H75" s="185">
        <f t="shared" si="9"/>
        <v>0</v>
      </c>
      <c r="I75" s="186">
        <f t="shared" si="10"/>
        <v>0</v>
      </c>
      <c r="J75" s="187"/>
      <c r="K75" s="188">
        <f t="shared" si="17"/>
        <v>0</v>
      </c>
      <c r="L75" s="86">
        <f t="shared" si="11"/>
        <v>0</v>
      </c>
      <c r="M75" s="188">
        <f t="shared" si="12"/>
        <v>0</v>
      </c>
      <c r="N75" s="86">
        <f t="shared" si="13"/>
        <v>0</v>
      </c>
      <c r="O75" s="188">
        <f t="shared" si="14"/>
        <v>0</v>
      </c>
      <c r="P75" s="189"/>
      <c r="Q75" s="190">
        <f t="shared" si="15"/>
        <v>0</v>
      </c>
      <c r="R75" s="191">
        <f t="shared" si="16"/>
        <v>0</v>
      </c>
      <c r="T75" s="89"/>
    </row>
    <row r="76" spans="1:20" s="178" customFormat="1" ht="30" hidden="1" customHeight="1">
      <c r="A76" s="156">
        <f>'CONSTRUCTION COST ESTIMATE'!A76</f>
        <v>0</v>
      </c>
      <c r="B76" s="179">
        <f>'CONSTRUCTION COST ESTIMATE'!B76</f>
        <v>202.07400000000001</v>
      </c>
      <c r="C76" s="180" t="str">
        <f>'CONSTRUCTION COST ESTIMATE'!C76</f>
        <v>REMOVE AND RELOCATE GABION BASKET</v>
      </c>
      <c r="D76" s="181">
        <f>'CONSTRUCTION COST ESTIMATE'!BA76</f>
        <v>0</v>
      </c>
      <c r="E76" s="182">
        <f>'CONSTRUCTION COST ESTIMATE'!BC76</f>
        <v>0</v>
      </c>
      <c r="F76" s="183" t="str">
        <f>'CONSTRUCTION COST ESTIMATE'!BB76</f>
        <v>SF</v>
      </c>
      <c r="G76" s="184"/>
      <c r="H76" s="185">
        <f t="shared" si="9"/>
        <v>0</v>
      </c>
      <c r="I76" s="186">
        <f t="shared" si="10"/>
        <v>0</v>
      </c>
      <c r="J76" s="187"/>
      <c r="K76" s="188">
        <f t="shared" si="17"/>
        <v>0</v>
      </c>
      <c r="L76" s="86">
        <f t="shared" si="11"/>
        <v>0</v>
      </c>
      <c r="M76" s="188">
        <f t="shared" si="12"/>
        <v>0</v>
      </c>
      <c r="N76" s="86">
        <f t="shared" si="13"/>
        <v>0</v>
      </c>
      <c r="O76" s="188">
        <f t="shared" si="14"/>
        <v>0</v>
      </c>
      <c r="P76" s="189"/>
      <c r="Q76" s="190">
        <f t="shared" si="15"/>
        <v>0</v>
      </c>
      <c r="R76" s="191">
        <f t="shared" si="16"/>
        <v>0</v>
      </c>
      <c r="T76" s="89"/>
    </row>
    <row r="77" spans="1:20" s="178" customFormat="1" ht="30" hidden="1" customHeight="1">
      <c r="A77" s="156">
        <f>'CONSTRUCTION COST ESTIMATE'!A77</f>
        <v>0</v>
      </c>
      <c r="B77" s="179">
        <f>'CONSTRUCTION COST ESTIMATE'!B77</f>
        <v>202.07499999999999</v>
      </c>
      <c r="C77" s="180" t="str">
        <f>'CONSTRUCTION COST ESTIMATE'!C77</f>
        <v>REMOVE RIPRAP</v>
      </c>
      <c r="D77" s="181">
        <f>'CONSTRUCTION COST ESTIMATE'!BA77</f>
        <v>0</v>
      </c>
      <c r="E77" s="182">
        <f>'CONSTRUCTION COST ESTIMATE'!BC77</f>
        <v>0</v>
      </c>
      <c r="F77" s="183" t="str">
        <f>'CONSTRUCTION COST ESTIMATE'!BB77</f>
        <v>SF</v>
      </c>
      <c r="G77" s="184"/>
      <c r="H77" s="185">
        <f t="shared" si="9"/>
        <v>0</v>
      </c>
      <c r="I77" s="186">
        <f t="shared" si="10"/>
        <v>0</v>
      </c>
      <c r="J77" s="187"/>
      <c r="K77" s="188">
        <f t="shared" si="17"/>
        <v>0</v>
      </c>
      <c r="L77" s="86">
        <f t="shared" si="11"/>
        <v>0</v>
      </c>
      <c r="M77" s="188">
        <f t="shared" si="12"/>
        <v>0</v>
      </c>
      <c r="N77" s="86">
        <f t="shared" si="13"/>
        <v>0</v>
      </c>
      <c r="O77" s="188">
        <f t="shared" si="14"/>
        <v>0</v>
      </c>
      <c r="P77" s="189"/>
      <c r="Q77" s="190">
        <f t="shared" si="15"/>
        <v>0</v>
      </c>
      <c r="R77" s="191">
        <f t="shared" si="16"/>
        <v>0</v>
      </c>
      <c r="T77" s="89"/>
    </row>
    <row r="78" spans="1:20" s="178" customFormat="1" ht="30" hidden="1" customHeight="1">
      <c r="A78" s="156">
        <f>'CONSTRUCTION COST ESTIMATE'!A78</f>
        <v>0</v>
      </c>
      <c r="B78" s="179">
        <f>'CONSTRUCTION COST ESTIMATE'!B78</f>
        <v>202.07599999999999</v>
      </c>
      <c r="C78" s="180" t="str">
        <f>'CONSTRUCTION COST ESTIMATE'!C78</f>
        <v>REMOVE AND SALVAGE RIPRAP</v>
      </c>
      <c r="D78" s="181">
        <f>'CONSTRUCTION COST ESTIMATE'!BA78</f>
        <v>0</v>
      </c>
      <c r="E78" s="182">
        <f>'CONSTRUCTION COST ESTIMATE'!BC78</f>
        <v>0</v>
      </c>
      <c r="F78" s="183" t="str">
        <f>'CONSTRUCTION COST ESTIMATE'!BB78</f>
        <v>SF</v>
      </c>
      <c r="G78" s="184"/>
      <c r="H78" s="185">
        <f t="shared" si="9"/>
        <v>0</v>
      </c>
      <c r="I78" s="186">
        <f t="shared" si="10"/>
        <v>0</v>
      </c>
      <c r="J78" s="187"/>
      <c r="K78" s="188">
        <f t="shared" si="17"/>
        <v>0</v>
      </c>
      <c r="L78" s="86">
        <f t="shared" si="11"/>
        <v>0</v>
      </c>
      <c r="M78" s="188">
        <f t="shared" si="12"/>
        <v>0</v>
      </c>
      <c r="N78" s="86">
        <f t="shared" si="13"/>
        <v>0</v>
      </c>
      <c r="O78" s="188">
        <f t="shared" si="14"/>
        <v>0</v>
      </c>
      <c r="P78" s="189"/>
      <c r="Q78" s="190">
        <f t="shared" si="15"/>
        <v>0</v>
      </c>
      <c r="R78" s="191">
        <f t="shared" si="16"/>
        <v>0</v>
      </c>
      <c r="T78" s="89"/>
    </row>
    <row r="79" spans="1:20" s="178" customFormat="1" ht="30" hidden="1" customHeight="1">
      <c r="A79" s="156">
        <f>'CONSTRUCTION COST ESTIMATE'!A79</f>
        <v>0</v>
      </c>
      <c r="B79" s="179">
        <f>'CONSTRUCTION COST ESTIMATE'!B79</f>
        <v>202.077</v>
      </c>
      <c r="C79" s="180" t="str">
        <f>'CONSTRUCTION COST ESTIMATE'!C79</f>
        <v>REMOVE AND RELOCATE RIPRAP</v>
      </c>
      <c r="D79" s="181">
        <f>'CONSTRUCTION COST ESTIMATE'!BA79</f>
        <v>0</v>
      </c>
      <c r="E79" s="182">
        <f>'CONSTRUCTION COST ESTIMATE'!BC79</f>
        <v>0</v>
      </c>
      <c r="F79" s="183" t="str">
        <f>'CONSTRUCTION COST ESTIMATE'!BB79</f>
        <v>SF</v>
      </c>
      <c r="G79" s="184"/>
      <c r="H79" s="185">
        <f t="shared" si="9"/>
        <v>0</v>
      </c>
      <c r="I79" s="186">
        <f t="shared" si="10"/>
        <v>0</v>
      </c>
      <c r="J79" s="187"/>
      <c r="K79" s="188">
        <f t="shared" si="17"/>
        <v>0</v>
      </c>
      <c r="L79" s="86">
        <f t="shared" si="11"/>
        <v>0</v>
      </c>
      <c r="M79" s="188">
        <f t="shared" si="12"/>
        <v>0</v>
      </c>
      <c r="N79" s="86">
        <f t="shared" si="13"/>
        <v>0</v>
      </c>
      <c r="O79" s="188">
        <f t="shared" si="14"/>
        <v>0</v>
      </c>
      <c r="P79" s="189"/>
      <c r="Q79" s="190">
        <f t="shared" si="15"/>
        <v>0</v>
      </c>
      <c r="R79" s="191">
        <f t="shared" si="16"/>
        <v>0</v>
      </c>
      <c r="T79" s="89"/>
    </row>
    <row r="80" spans="1:20" s="178" customFormat="1" ht="30" hidden="1" customHeight="1">
      <c r="A80" s="156">
        <f>'CONSTRUCTION COST ESTIMATE'!A80</f>
        <v>0</v>
      </c>
      <c r="B80" s="179">
        <f>'CONSTRUCTION COST ESTIMATE'!B80</f>
        <v>202.078</v>
      </c>
      <c r="C80" s="180" t="str">
        <f>'CONSTRUCTION COST ESTIMATE'!C80</f>
        <v>REMOVE MANHOLE</v>
      </c>
      <c r="D80" s="181">
        <f>'CONSTRUCTION COST ESTIMATE'!BA80</f>
        <v>0</v>
      </c>
      <c r="E80" s="182">
        <f>'CONSTRUCTION COST ESTIMATE'!BC80</f>
        <v>0</v>
      </c>
      <c r="F80" s="183" t="str">
        <f>'CONSTRUCTION COST ESTIMATE'!BB80</f>
        <v>EA</v>
      </c>
      <c r="G80" s="184"/>
      <c r="H80" s="185">
        <f t="shared" si="9"/>
        <v>0</v>
      </c>
      <c r="I80" s="186">
        <f t="shared" si="10"/>
        <v>0</v>
      </c>
      <c r="J80" s="187"/>
      <c r="K80" s="188">
        <f t="shared" si="17"/>
        <v>0</v>
      </c>
      <c r="L80" s="86">
        <f t="shared" si="11"/>
        <v>0</v>
      </c>
      <c r="M80" s="188">
        <f t="shared" si="12"/>
        <v>0</v>
      </c>
      <c r="N80" s="86">
        <f t="shared" si="13"/>
        <v>0</v>
      </c>
      <c r="O80" s="188">
        <f t="shared" si="14"/>
        <v>0</v>
      </c>
      <c r="P80" s="189"/>
      <c r="Q80" s="190">
        <f t="shared" si="15"/>
        <v>0</v>
      </c>
      <c r="R80" s="191">
        <f t="shared" si="16"/>
        <v>0</v>
      </c>
      <c r="T80" s="89"/>
    </row>
    <row r="81" spans="1:20" s="178" customFormat="1" ht="30" hidden="1" customHeight="1">
      <c r="A81" s="156">
        <f>'CONSTRUCTION COST ESTIMATE'!A81</f>
        <v>0</v>
      </c>
      <c r="B81" s="179">
        <f>'CONSTRUCTION COST ESTIMATE'!B81</f>
        <v>202.09</v>
      </c>
      <c r="C81" s="180" t="str">
        <f>'CONSTRUCTION COST ESTIMATE'!C81</f>
        <v>REMOVE PORTION OF REINFORCED CONCRETE BOX (RCB)</v>
      </c>
      <c r="D81" s="181">
        <f>'CONSTRUCTION COST ESTIMATE'!BA81</f>
        <v>0</v>
      </c>
      <c r="E81" s="182">
        <f>'CONSTRUCTION COST ESTIMATE'!BC81</f>
        <v>0</v>
      </c>
      <c r="F81" s="183" t="str">
        <f>'CONSTRUCTION COST ESTIMATE'!BB81</f>
        <v>EA</v>
      </c>
      <c r="G81" s="184"/>
      <c r="H81" s="185">
        <f t="shared" si="9"/>
        <v>0</v>
      </c>
      <c r="I81" s="186">
        <f t="shared" si="10"/>
        <v>0</v>
      </c>
      <c r="J81" s="187"/>
      <c r="K81" s="188">
        <f t="shared" si="17"/>
        <v>0</v>
      </c>
      <c r="L81" s="86">
        <f t="shared" si="11"/>
        <v>0</v>
      </c>
      <c r="M81" s="188">
        <f t="shared" si="12"/>
        <v>0</v>
      </c>
      <c r="N81" s="86">
        <f t="shared" si="13"/>
        <v>0</v>
      </c>
      <c r="O81" s="188">
        <f t="shared" si="14"/>
        <v>0</v>
      </c>
      <c r="P81" s="189"/>
      <c r="Q81" s="190">
        <f t="shared" si="15"/>
        <v>0</v>
      </c>
      <c r="R81" s="191">
        <f t="shared" si="16"/>
        <v>0</v>
      </c>
      <c r="T81" s="89"/>
    </row>
    <row r="82" spans="1:20" s="178" customFormat="1" ht="30" hidden="1" customHeight="1">
      <c r="A82" s="156">
        <f>'CONSTRUCTION COST ESTIMATE'!A82</f>
        <v>0</v>
      </c>
      <c r="B82" s="179">
        <f>'CONSTRUCTION COST ESTIMATE'!B82</f>
        <v>202.09100000000001</v>
      </c>
      <c r="C82" s="180" t="str">
        <f>'CONSTRUCTION COST ESTIMATE'!C82</f>
        <v>REMOVE REINFORCED CONCRETE BOX (RCB) CULVERT</v>
      </c>
      <c r="D82" s="181">
        <f>'CONSTRUCTION COST ESTIMATE'!BA82</f>
        <v>0</v>
      </c>
      <c r="E82" s="182">
        <f>'CONSTRUCTION COST ESTIMATE'!BC82</f>
        <v>0</v>
      </c>
      <c r="F82" s="183" t="str">
        <f>'CONSTRUCTION COST ESTIMATE'!BB82</f>
        <v>LF</v>
      </c>
      <c r="G82" s="184"/>
      <c r="H82" s="185">
        <f t="shared" si="9"/>
        <v>0</v>
      </c>
      <c r="I82" s="186">
        <f t="shared" si="10"/>
        <v>0</v>
      </c>
      <c r="J82" s="187"/>
      <c r="K82" s="188">
        <f t="shared" si="17"/>
        <v>0</v>
      </c>
      <c r="L82" s="86">
        <f t="shared" si="11"/>
        <v>0</v>
      </c>
      <c r="M82" s="188">
        <f t="shared" si="12"/>
        <v>0</v>
      </c>
      <c r="N82" s="86">
        <f t="shared" si="13"/>
        <v>0</v>
      </c>
      <c r="O82" s="188">
        <f t="shared" si="14"/>
        <v>0</v>
      </c>
      <c r="P82" s="189"/>
      <c r="Q82" s="190">
        <f t="shared" si="15"/>
        <v>0</v>
      </c>
      <c r="R82" s="191">
        <f t="shared" si="16"/>
        <v>0</v>
      </c>
      <c r="T82" s="89"/>
    </row>
    <row r="83" spans="1:20" s="178" customFormat="1" ht="30" hidden="1" customHeight="1">
      <c r="A83" s="156">
        <f>'CONSTRUCTION COST ESTIMATE'!A83</f>
        <v>0</v>
      </c>
      <c r="B83" s="179">
        <f>'CONSTRUCTION COST ESTIMATE'!B83</f>
        <v>202.09200000000001</v>
      </c>
      <c r="C83" s="180" t="str">
        <f>'CONSTRUCTION COST ESTIMATE'!C83</f>
        <v>REMOVE REINFORCED CONCRETE BOX (RCB) PLUG</v>
      </c>
      <c r="D83" s="181">
        <f>'CONSTRUCTION COST ESTIMATE'!BA83</f>
        <v>0</v>
      </c>
      <c r="E83" s="182">
        <f>'CONSTRUCTION COST ESTIMATE'!BC83</f>
        <v>0</v>
      </c>
      <c r="F83" s="183" t="str">
        <f>'CONSTRUCTION COST ESTIMATE'!BB83</f>
        <v>EA</v>
      </c>
      <c r="G83" s="184"/>
      <c r="H83" s="185">
        <f t="shared" si="9"/>
        <v>0</v>
      </c>
      <c r="I83" s="186">
        <f t="shared" si="10"/>
        <v>0</v>
      </c>
      <c r="J83" s="187"/>
      <c r="K83" s="188">
        <f t="shared" si="17"/>
        <v>0</v>
      </c>
      <c r="L83" s="86">
        <f t="shared" si="11"/>
        <v>0</v>
      </c>
      <c r="M83" s="188">
        <f t="shared" si="12"/>
        <v>0</v>
      </c>
      <c r="N83" s="86">
        <f t="shared" si="13"/>
        <v>0</v>
      </c>
      <c r="O83" s="188">
        <f t="shared" si="14"/>
        <v>0</v>
      </c>
      <c r="P83" s="189"/>
      <c r="Q83" s="190">
        <f t="shared" si="15"/>
        <v>0</v>
      </c>
      <c r="R83" s="191">
        <f t="shared" si="16"/>
        <v>0</v>
      </c>
      <c r="T83" s="89"/>
    </row>
    <row r="84" spans="1:20" s="178" customFormat="1" ht="30" hidden="1" customHeight="1">
      <c r="A84" s="156">
        <f>'CONSTRUCTION COST ESTIMATE'!A84</f>
        <v>0</v>
      </c>
      <c r="B84" s="179">
        <f>'CONSTRUCTION COST ESTIMATE'!B84</f>
        <v>202.09299999999999</v>
      </c>
      <c r="C84" s="180" t="str">
        <f>'CONSTRUCTION COST ESTIMATE'!C84</f>
        <v>REMOVE REINFORCED CONCRETE BOX (RCB) STORM DRAIN</v>
      </c>
      <c r="D84" s="181">
        <f>'CONSTRUCTION COST ESTIMATE'!BA84</f>
        <v>0</v>
      </c>
      <c r="E84" s="182">
        <f>'CONSTRUCTION COST ESTIMATE'!BC84</f>
        <v>0</v>
      </c>
      <c r="F84" s="183" t="str">
        <f>'CONSTRUCTION COST ESTIMATE'!BB84</f>
        <v>LF</v>
      </c>
      <c r="G84" s="184"/>
      <c r="H84" s="185">
        <f t="shared" si="9"/>
        <v>0</v>
      </c>
      <c r="I84" s="186">
        <f t="shared" si="10"/>
        <v>0</v>
      </c>
      <c r="J84" s="187"/>
      <c r="K84" s="188">
        <f t="shared" si="17"/>
        <v>0</v>
      </c>
      <c r="L84" s="86">
        <f t="shared" si="11"/>
        <v>0</v>
      </c>
      <c r="M84" s="188">
        <f t="shared" si="12"/>
        <v>0</v>
      </c>
      <c r="N84" s="86">
        <f t="shared" si="13"/>
        <v>0</v>
      </c>
      <c r="O84" s="188">
        <f t="shared" si="14"/>
        <v>0</v>
      </c>
      <c r="P84" s="189"/>
      <c r="Q84" s="190">
        <f t="shared" si="15"/>
        <v>0</v>
      </c>
      <c r="R84" s="191">
        <f t="shared" si="16"/>
        <v>0</v>
      </c>
      <c r="T84" s="89"/>
    </row>
    <row r="85" spans="1:20" s="178" customFormat="1" ht="30" hidden="1" customHeight="1">
      <c r="A85" s="156">
        <f>'CONSTRUCTION COST ESTIMATE'!A85</f>
        <v>0</v>
      </c>
      <c r="B85" s="179">
        <f>'CONSTRUCTION COST ESTIMATE'!B85</f>
        <v>202.09399999999999</v>
      </c>
      <c r="C85" s="180" t="str">
        <f>'CONSTRUCTION COST ESTIMATE'!C85</f>
        <v>REMOVE REINFORCED CONCRETE BOX (RCB) STRUCTURE</v>
      </c>
      <c r="D85" s="181">
        <f>'CONSTRUCTION COST ESTIMATE'!BA85</f>
        <v>0</v>
      </c>
      <c r="E85" s="182">
        <f>'CONSTRUCTION COST ESTIMATE'!BC85</f>
        <v>0</v>
      </c>
      <c r="F85" s="183" t="str">
        <f>'CONSTRUCTION COST ESTIMATE'!BB85</f>
        <v>LS</v>
      </c>
      <c r="G85" s="184"/>
      <c r="H85" s="185">
        <f t="shared" si="9"/>
        <v>0</v>
      </c>
      <c r="I85" s="186">
        <f t="shared" si="10"/>
        <v>0</v>
      </c>
      <c r="J85" s="187"/>
      <c r="K85" s="188">
        <f t="shared" si="17"/>
        <v>0</v>
      </c>
      <c r="L85" s="86">
        <f t="shared" si="11"/>
        <v>0</v>
      </c>
      <c r="M85" s="188">
        <f t="shared" si="12"/>
        <v>0</v>
      </c>
      <c r="N85" s="86">
        <f t="shared" si="13"/>
        <v>0</v>
      </c>
      <c r="O85" s="188">
        <f t="shared" si="14"/>
        <v>0</v>
      </c>
      <c r="P85" s="189"/>
      <c r="Q85" s="190">
        <f t="shared" si="15"/>
        <v>0</v>
      </c>
      <c r="R85" s="191">
        <f t="shared" si="16"/>
        <v>0</v>
      </c>
      <c r="T85" s="89"/>
    </row>
    <row r="86" spans="1:20" s="178" customFormat="1" ht="30" hidden="1" customHeight="1">
      <c r="A86" s="156">
        <f>'CONSTRUCTION COST ESTIMATE'!A86</f>
        <v>0</v>
      </c>
      <c r="B86" s="179">
        <f>'CONSTRUCTION COST ESTIMATE'!B86</f>
        <v>202.095</v>
      </c>
      <c r="C86" s="180" t="str">
        <f>'CONSTRUCTION COST ESTIMATE'!C86</f>
        <v>REMOVE PORTION OF REINFORCED CONCRETE PIPE (RCP)</v>
      </c>
      <c r="D86" s="181">
        <f>'CONSTRUCTION COST ESTIMATE'!BA86</f>
        <v>0</v>
      </c>
      <c r="E86" s="182">
        <f>'CONSTRUCTION COST ESTIMATE'!BC86</f>
        <v>0</v>
      </c>
      <c r="F86" s="183" t="str">
        <f>'CONSTRUCTION COST ESTIMATE'!BB86</f>
        <v>EA</v>
      </c>
      <c r="G86" s="184"/>
      <c r="H86" s="185">
        <f t="shared" si="9"/>
        <v>0</v>
      </c>
      <c r="I86" s="186">
        <f t="shared" si="10"/>
        <v>0</v>
      </c>
      <c r="J86" s="187"/>
      <c r="K86" s="188">
        <f t="shared" si="17"/>
        <v>0</v>
      </c>
      <c r="L86" s="86">
        <f t="shared" si="11"/>
        <v>0</v>
      </c>
      <c r="M86" s="188">
        <f t="shared" si="12"/>
        <v>0</v>
      </c>
      <c r="N86" s="86">
        <f t="shared" si="13"/>
        <v>0</v>
      </c>
      <c r="O86" s="188">
        <f t="shared" si="14"/>
        <v>0</v>
      </c>
      <c r="P86" s="189"/>
      <c r="Q86" s="190">
        <f t="shared" si="15"/>
        <v>0</v>
      </c>
      <c r="R86" s="191">
        <f t="shared" si="16"/>
        <v>0</v>
      </c>
      <c r="T86" s="89"/>
    </row>
    <row r="87" spans="1:20" s="178" customFormat="1" ht="30" hidden="1" customHeight="1">
      <c r="A87" s="156">
        <f>'CONSTRUCTION COST ESTIMATE'!A87</f>
        <v>0</v>
      </c>
      <c r="B87" s="179">
        <f>'CONSTRUCTION COST ESTIMATE'!B87</f>
        <v>202.096</v>
      </c>
      <c r="C87" s="180" t="str">
        <f>'CONSTRUCTION COST ESTIMATE'!C87</f>
        <v>REMOVE  REINFORCED CONCRETE PIPE (RCP) CULVERT</v>
      </c>
      <c r="D87" s="181">
        <f>'CONSTRUCTION COST ESTIMATE'!BA87</f>
        <v>0</v>
      </c>
      <c r="E87" s="182">
        <f>'CONSTRUCTION COST ESTIMATE'!BC87</f>
        <v>0</v>
      </c>
      <c r="F87" s="183" t="str">
        <f>'CONSTRUCTION COST ESTIMATE'!BB87</f>
        <v>LF</v>
      </c>
      <c r="G87" s="184"/>
      <c r="H87" s="185">
        <f t="shared" si="9"/>
        <v>0</v>
      </c>
      <c r="I87" s="186">
        <f t="shared" si="10"/>
        <v>0</v>
      </c>
      <c r="J87" s="187"/>
      <c r="K87" s="188">
        <f t="shared" si="17"/>
        <v>0</v>
      </c>
      <c r="L87" s="86">
        <f t="shared" si="11"/>
        <v>0</v>
      </c>
      <c r="M87" s="188">
        <f t="shared" si="12"/>
        <v>0</v>
      </c>
      <c r="N87" s="86">
        <f t="shared" si="13"/>
        <v>0</v>
      </c>
      <c r="O87" s="188">
        <f t="shared" si="14"/>
        <v>0</v>
      </c>
      <c r="P87" s="189"/>
      <c r="Q87" s="190">
        <f t="shared" si="15"/>
        <v>0</v>
      </c>
      <c r="R87" s="191">
        <f t="shared" si="16"/>
        <v>0</v>
      </c>
      <c r="T87" s="89"/>
    </row>
    <row r="88" spans="1:20" s="178" customFormat="1" ht="30" hidden="1" customHeight="1">
      <c r="A88" s="156">
        <f>'CONSTRUCTION COST ESTIMATE'!A88</f>
        <v>0</v>
      </c>
      <c r="B88" s="179">
        <f>'CONSTRUCTION COST ESTIMATE'!B88</f>
        <v>202.09700000000001</v>
      </c>
      <c r="C88" s="180" t="str">
        <f>'CONSTRUCTION COST ESTIMATE'!C88</f>
        <v>REMOVE  REINFORCED CONCRETE PIPE (RCP) PLUG</v>
      </c>
      <c r="D88" s="181">
        <f>'CONSTRUCTION COST ESTIMATE'!BA88</f>
        <v>0</v>
      </c>
      <c r="E88" s="182">
        <f>'CONSTRUCTION COST ESTIMATE'!BC88</f>
        <v>0</v>
      </c>
      <c r="F88" s="183" t="str">
        <f>'CONSTRUCTION COST ESTIMATE'!BB88</f>
        <v>EA</v>
      </c>
      <c r="G88" s="184"/>
      <c r="H88" s="185">
        <f t="shared" si="9"/>
        <v>0</v>
      </c>
      <c r="I88" s="186">
        <f t="shared" si="10"/>
        <v>0</v>
      </c>
      <c r="J88" s="187"/>
      <c r="K88" s="188">
        <f t="shared" si="17"/>
        <v>0</v>
      </c>
      <c r="L88" s="86">
        <f t="shared" si="11"/>
        <v>0</v>
      </c>
      <c r="M88" s="188">
        <f t="shared" si="12"/>
        <v>0</v>
      </c>
      <c r="N88" s="86">
        <f t="shared" si="13"/>
        <v>0</v>
      </c>
      <c r="O88" s="188">
        <f t="shared" si="14"/>
        <v>0</v>
      </c>
      <c r="P88" s="189"/>
      <c r="Q88" s="190">
        <f t="shared" si="15"/>
        <v>0</v>
      </c>
      <c r="R88" s="191">
        <f t="shared" si="16"/>
        <v>0</v>
      </c>
      <c r="T88" s="89"/>
    </row>
    <row r="89" spans="1:20" s="178" customFormat="1" ht="30" hidden="1" customHeight="1">
      <c r="A89" s="156">
        <f>'CONSTRUCTION COST ESTIMATE'!A89</f>
        <v>0</v>
      </c>
      <c r="B89" s="179">
        <f>'CONSTRUCTION COST ESTIMATE'!B89</f>
        <v>202.09800000000001</v>
      </c>
      <c r="C89" s="180" t="str">
        <f>'CONSTRUCTION COST ESTIMATE'!C89</f>
        <v>REMOVE  REINFORCED CONCRETE PIPE (RCP) STORM DRAIN</v>
      </c>
      <c r="D89" s="181">
        <f>'CONSTRUCTION COST ESTIMATE'!BA89</f>
        <v>0</v>
      </c>
      <c r="E89" s="182">
        <f>'CONSTRUCTION COST ESTIMATE'!BC89</f>
        <v>0</v>
      </c>
      <c r="F89" s="183" t="str">
        <f>'CONSTRUCTION COST ESTIMATE'!BB89</f>
        <v>LF</v>
      </c>
      <c r="G89" s="184"/>
      <c r="H89" s="185">
        <f t="shared" si="9"/>
        <v>0</v>
      </c>
      <c r="I89" s="186">
        <f t="shared" si="10"/>
        <v>0</v>
      </c>
      <c r="J89" s="187"/>
      <c r="K89" s="188">
        <f t="shared" si="17"/>
        <v>0</v>
      </c>
      <c r="L89" s="86">
        <f t="shared" si="11"/>
        <v>0</v>
      </c>
      <c r="M89" s="188">
        <f t="shared" si="12"/>
        <v>0</v>
      </c>
      <c r="N89" s="86">
        <f t="shared" si="13"/>
        <v>0</v>
      </c>
      <c r="O89" s="188">
        <f t="shared" si="14"/>
        <v>0</v>
      </c>
      <c r="P89" s="189"/>
      <c r="Q89" s="190">
        <f t="shared" si="15"/>
        <v>0</v>
      </c>
      <c r="R89" s="191">
        <f t="shared" si="16"/>
        <v>0</v>
      </c>
      <c r="T89" s="89"/>
    </row>
    <row r="90" spans="1:20" s="178" customFormat="1" ht="30" hidden="1" customHeight="1">
      <c r="A90" s="156">
        <f>'CONSTRUCTION COST ESTIMATE'!A90</f>
        <v>0</v>
      </c>
      <c r="B90" s="179">
        <f>'CONSTRUCTION COST ESTIMATE'!B90</f>
        <v>202.09899999999999</v>
      </c>
      <c r="C90" s="180" t="str">
        <f>'CONSTRUCTION COST ESTIMATE'!C90</f>
        <v>ABANDON  REINFORCED CONCRETE PIPE (RCP) STORM DRAIN</v>
      </c>
      <c r="D90" s="181">
        <f>'CONSTRUCTION COST ESTIMATE'!BA90</f>
        <v>0</v>
      </c>
      <c r="E90" s="182">
        <f>'CONSTRUCTION COST ESTIMATE'!BC90</f>
        <v>0</v>
      </c>
      <c r="F90" s="183" t="str">
        <f>'CONSTRUCTION COST ESTIMATE'!BB90</f>
        <v>LF</v>
      </c>
      <c r="G90" s="184"/>
      <c r="H90" s="185">
        <f t="shared" si="9"/>
        <v>0</v>
      </c>
      <c r="I90" s="186">
        <f t="shared" si="10"/>
        <v>0</v>
      </c>
      <c r="J90" s="187"/>
      <c r="K90" s="188">
        <f t="shared" si="17"/>
        <v>0</v>
      </c>
      <c r="L90" s="86">
        <f t="shared" si="11"/>
        <v>0</v>
      </c>
      <c r="M90" s="188">
        <f t="shared" si="12"/>
        <v>0</v>
      </c>
      <c r="N90" s="86">
        <f t="shared" si="13"/>
        <v>0</v>
      </c>
      <c r="O90" s="188">
        <f t="shared" si="14"/>
        <v>0</v>
      </c>
      <c r="P90" s="189"/>
      <c r="Q90" s="190">
        <f t="shared" si="15"/>
        <v>0</v>
      </c>
      <c r="R90" s="191">
        <f t="shared" si="16"/>
        <v>0</v>
      </c>
      <c r="T90" s="89"/>
    </row>
    <row r="91" spans="1:20" s="178" customFormat="1" ht="30" hidden="1" customHeight="1">
      <c r="A91" s="156">
        <f>'CONSTRUCTION COST ESTIMATE'!A91</f>
        <v>0</v>
      </c>
      <c r="B91" s="179">
        <f>'CONSTRUCTION COST ESTIMATE'!B91</f>
        <v>202.1</v>
      </c>
      <c r="C91" s="180" t="str">
        <f>'CONSTRUCTION COST ESTIMATE'!C91</f>
        <v>MORTAR AND SEAL  REINFORCED CONCRETE PIPE (RCP) STORM DRAIN</v>
      </c>
      <c r="D91" s="181">
        <f>'CONSTRUCTION COST ESTIMATE'!BA91</f>
        <v>0</v>
      </c>
      <c r="E91" s="182">
        <f>'CONSTRUCTION COST ESTIMATE'!BC91</f>
        <v>0</v>
      </c>
      <c r="F91" s="183" t="str">
        <f>'CONSTRUCTION COST ESTIMATE'!BB91</f>
        <v>EA</v>
      </c>
      <c r="G91" s="184"/>
      <c r="H91" s="185">
        <f t="shared" si="9"/>
        <v>0</v>
      </c>
      <c r="I91" s="186">
        <f t="shared" si="10"/>
        <v>0</v>
      </c>
      <c r="J91" s="187"/>
      <c r="K91" s="188">
        <f t="shared" si="17"/>
        <v>0</v>
      </c>
      <c r="L91" s="86">
        <f t="shared" si="11"/>
        <v>0</v>
      </c>
      <c r="M91" s="188">
        <f t="shared" si="12"/>
        <v>0</v>
      </c>
      <c r="N91" s="86">
        <f t="shared" si="13"/>
        <v>0</v>
      </c>
      <c r="O91" s="188">
        <f t="shared" si="14"/>
        <v>0</v>
      </c>
      <c r="P91" s="189"/>
      <c r="Q91" s="190">
        <f t="shared" si="15"/>
        <v>0</v>
      </c>
      <c r="R91" s="191">
        <f t="shared" si="16"/>
        <v>0</v>
      </c>
      <c r="T91" s="89"/>
    </row>
    <row r="92" spans="1:20" s="178" customFormat="1" ht="30" hidden="1" customHeight="1">
      <c r="A92" s="156">
        <f>'CONSTRUCTION COST ESTIMATE'!A92</f>
        <v>0</v>
      </c>
      <c r="B92" s="179">
        <f>'CONSTRUCTION COST ESTIMATE'!B92</f>
        <v>202.101</v>
      </c>
      <c r="C92" s="180" t="str">
        <f>'CONSTRUCTION COST ESTIMATE'!C92</f>
        <v>REMOVE STORM DRAIN MANHOLE</v>
      </c>
      <c r="D92" s="181">
        <f>'CONSTRUCTION COST ESTIMATE'!BA92</f>
        <v>0</v>
      </c>
      <c r="E92" s="182">
        <f>'CONSTRUCTION COST ESTIMATE'!BC92</f>
        <v>0</v>
      </c>
      <c r="F92" s="183" t="str">
        <f>'CONSTRUCTION COST ESTIMATE'!BB92</f>
        <v>EA</v>
      </c>
      <c r="G92" s="184"/>
      <c r="H92" s="185">
        <f t="shared" si="9"/>
        <v>0</v>
      </c>
      <c r="I92" s="186">
        <f t="shared" si="10"/>
        <v>0</v>
      </c>
      <c r="J92" s="187"/>
      <c r="K92" s="188">
        <f t="shared" si="17"/>
        <v>0</v>
      </c>
      <c r="L92" s="86">
        <f t="shared" si="11"/>
        <v>0</v>
      </c>
      <c r="M92" s="188">
        <f t="shared" si="12"/>
        <v>0</v>
      </c>
      <c r="N92" s="86">
        <f t="shared" si="13"/>
        <v>0</v>
      </c>
      <c r="O92" s="188">
        <f t="shared" si="14"/>
        <v>0</v>
      </c>
      <c r="P92" s="189"/>
      <c r="Q92" s="190">
        <f t="shared" si="15"/>
        <v>0</v>
      </c>
      <c r="R92" s="191">
        <f t="shared" si="16"/>
        <v>0</v>
      </c>
      <c r="T92" s="89"/>
    </row>
    <row r="93" spans="1:20" s="178" customFormat="1" ht="30" hidden="1" customHeight="1">
      <c r="A93" s="156">
        <f>'CONSTRUCTION COST ESTIMATE'!A93</f>
        <v>0</v>
      </c>
      <c r="B93" s="179">
        <f>'CONSTRUCTION COST ESTIMATE'!B93</f>
        <v>202.102</v>
      </c>
      <c r="C93" s="180" t="str">
        <f>'CONSTRUCTION COST ESTIMATE'!C93</f>
        <v>ABANDON STORM DRAIN MANHOLE</v>
      </c>
      <c r="D93" s="181">
        <f>'CONSTRUCTION COST ESTIMATE'!BA93</f>
        <v>0</v>
      </c>
      <c r="E93" s="182">
        <f>'CONSTRUCTION COST ESTIMATE'!BC93</f>
        <v>0</v>
      </c>
      <c r="F93" s="183" t="str">
        <f>'CONSTRUCTION COST ESTIMATE'!BB93</f>
        <v>EA</v>
      </c>
      <c r="G93" s="184"/>
      <c r="H93" s="185">
        <f t="shared" si="9"/>
        <v>0</v>
      </c>
      <c r="I93" s="186">
        <f t="shared" si="10"/>
        <v>0</v>
      </c>
      <c r="J93" s="187"/>
      <c r="K93" s="188">
        <f t="shared" si="17"/>
        <v>0</v>
      </c>
      <c r="L93" s="86">
        <f t="shared" si="11"/>
        <v>0</v>
      </c>
      <c r="M93" s="188">
        <f t="shared" si="12"/>
        <v>0</v>
      </c>
      <c r="N93" s="86">
        <f t="shared" si="13"/>
        <v>0</v>
      </c>
      <c r="O93" s="188">
        <f t="shared" si="14"/>
        <v>0</v>
      </c>
      <c r="P93" s="189"/>
      <c r="Q93" s="190">
        <f t="shared" si="15"/>
        <v>0</v>
      </c>
      <c r="R93" s="191">
        <f t="shared" si="16"/>
        <v>0</v>
      </c>
      <c r="T93" s="89"/>
    </row>
    <row r="94" spans="1:20" s="178" customFormat="1" ht="30" hidden="1" customHeight="1">
      <c r="A94" s="156">
        <f>'CONSTRUCTION COST ESTIMATE'!A94</f>
        <v>0</v>
      </c>
      <c r="B94" s="179">
        <f>'CONSTRUCTION COST ESTIMATE'!B94</f>
        <v>202.10300000000001</v>
      </c>
      <c r="C94" s="180" t="str">
        <f>'CONSTRUCTION COST ESTIMATE'!C94</f>
        <v>REMOVE  REINFORCED CONCRETE JUNCTION STRUCTURE</v>
      </c>
      <c r="D94" s="181">
        <f>'CONSTRUCTION COST ESTIMATE'!BA94</f>
        <v>0</v>
      </c>
      <c r="E94" s="182">
        <f>'CONSTRUCTION COST ESTIMATE'!BC94</f>
        <v>0</v>
      </c>
      <c r="F94" s="183" t="str">
        <f>'CONSTRUCTION COST ESTIMATE'!BB94</f>
        <v>LS</v>
      </c>
      <c r="G94" s="184"/>
      <c r="H94" s="185">
        <f t="shared" si="9"/>
        <v>0</v>
      </c>
      <c r="I94" s="186">
        <f t="shared" si="10"/>
        <v>0</v>
      </c>
      <c r="J94" s="187"/>
      <c r="K94" s="188">
        <f t="shared" si="17"/>
        <v>0</v>
      </c>
      <c r="L94" s="86">
        <f t="shared" si="11"/>
        <v>0</v>
      </c>
      <c r="M94" s="188">
        <f t="shared" si="12"/>
        <v>0</v>
      </c>
      <c r="N94" s="86">
        <f t="shared" si="13"/>
        <v>0</v>
      </c>
      <c r="O94" s="188">
        <f t="shared" si="14"/>
        <v>0</v>
      </c>
      <c r="P94" s="189"/>
      <c r="Q94" s="190">
        <f t="shared" si="15"/>
        <v>0</v>
      </c>
      <c r="R94" s="191">
        <f t="shared" si="16"/>
        <v>0</v>
      </c>
      <c r="T94" s="89"/>
    </row>
    <row r="95" spans="1:20" s="178" customFormat="1" ht="30" hidden="1" customHeight="1">
      <c r="A95" s="156">
        <f>'CONSTRUCTION COST ESTIMATE'!A95</f>
        <v>0</v>
      </c>
      <c r="B95" s="179">
        <f>'CONSTRUCTION COST ESTIMATE'!B95</f>
        <v>202.10400000000001</v>
      </c>
      <c r="C95" s="180" t="str">
        <f>'CONSTRUCTION COST ESTIMATE'!C95</f>
        <v>REMOVE HEADWALL</v>
      </c>
      <c r="D95" s="181">
        <f>'CONSTRUCTION COST ESTIMATE'!BA95</f>
        <v>0</v>
      </c>
      <c r="E95" s="182">
        <f>'CONSTRUCTION COST ESTIMATE'!BC95</f>
        <v>0</v>
      </c>
      <c r="F95" s="183" t="str">
        <f>'CONSTRUCTION COST ESTIMATE'!BB95</f>
        <v>EA</v>
      </c>
      <c r="G95" s="184"/>
      <c r="H95" s="185">
        <f t="shared" si="9"/>
        <v>0</v>
      </c>
      <c r="I95" s="186">
        <f t="shared" si="10"/>
        <v>0</v>
      </c>
      <c r="J95" s="187"/>
      <c r="K95" s="188">
        <f t="shared" si="17"/>
        <v>0</v>
      </c>
      <c r="L95" s="86">
        <f t="shared" si="11"/>
        <v>0</v>
      </c>
      <c r="M95" s="188">
        <f t="shared" si="12"/>
        <v>0</v>
      </c>
      <c r="N95" s="86">
        <f t="shared" si="13"/>
        <v>0</v>
      </c>
      <c r="O95" s="188">
        <f t="shared" si="14"/>
        <v>0</v>
      </c>
      <c r="P95" s="189"/>
      <c r="Q95" s="190">
        <f t="shared" si="15"/>
        <v>0</v>
      </c>
      <c r="R95" s="191">
        <f t="shared" si="16"/>
        <v>0</v>
      </c>
      <c r="T95" s="89"/>
    </row>
    <row r="96" spans="1:20" s="178" customFormat="1" ht="30" hidden="1" customHeight="1">
      <c r="A96" s="156">
        <f>'CONSTRUCTION COST ESTIMATE'!A96</f>
        <v>0</v>
      </c>
      <c r="B96" s="179">
        <f>'CONSTRUCTION COST ESTIMATE'!B96</f>
        <v>202.10499999999999</v>
      </c>
      <c r="C96" s="180" t="str">
        <f>'CONSTRUCTION COST ESTIMATE'!C96</f>
        <v>REMOVE RETAINING WALL</v>
      </c>
      <c r="D96" s="181">
        <f>'CONSTRUCTION COST ESTIMATE'!BA96</f>
        <v>0</v>
      </c>
      <c r="E96" s="182">
        <f>'CONSTRUCTION COST ESTIMATE'!BC96</f>
        <v>0</v>
      </c>
      <c r="F96" s="183" t="str">
        <f>'CONSTRUCTION COST ESTIMATE'!BB96</f>
        <v>LF</v>
      </c>
      <c r="G96" s="184"/>
      <c r="H96" s="185">
        <f t="shared" si="9"/>
        <v>0</v>
      </c>
      <c r="I96" s="186">
        <f t="shared" si="10"/>
        <v>0</v>
      </c>
      <c r="J96" s="187"/>
      <c r="K96" s="188">
        <f t="shared" si="17"/>
        <v>0</v>
      </c>
      <c r="L96" s="86">
        <f t="shared" si="11"/>
        <v>0</v>
      </c>
      <c r="M96" s="188">
        <f t="shared" si="12"/>
        <v>0</v>
      </c>
      <c r="N96" s="86">
        <f t="shared" si="13"/>
        <v>0</v>
      </c>
      <c r="O96" s="188">
        <f t="shared" si="14"/>
        <v>0</v>
      </c>
      <c r="P96" s="189"/>
      <c r="Q96" s="190">
        <f t="shared" si="15"/>
        <v>0</v>
      </c>
      <c r="R96" s="191">
        <f t="shared" si="16"/>
        <v>0</v>
      </c>
      <c r="T96" s="89"/>
    </row>
    <row r="97" spans="1:20" s="178" customFormat="1" ht="30" hidden="1" customHeight="1">
      <c r="A97" s="156">
        <f>'CONSTRUCTION COST ESTIMATE'!A97</f>
        <v>0</v>
      </c>
      <c r="B97" s="179">
        <f>'CONSTRUCTION COST ESTIMATE'!B97</f>
        <v>202.10599999999999</v>
      </c>
      <c r="C97" s="180" t="str">
        <f>'CONSTRUCTION COST ESTIMATE'!C97</f>
        <v>REMOVE RETAINING WALL</v>
      </c>
      <c r="D97" s="181">
        <f>'CONSTRUCTION COST ESTIMATE'!BA97</f>
        <v>0</v>
      </c>
      <c r="E97" s="182">
        <f>'CONSTRUCTION COST ESTIMATE'!BC97</f>
        <v>0</v>
      </c>
      <c r="F97" s="183" t="str">
        <f>'CONSTRUCTION COST ESTIMATE'!BB97</f>
        <v>LS</v>
      </c>
      <c r="G97" s="184"/>
      <c r="H97" s="185">
        <f t="shared" si="9"/>
        <v>0</v>
      </c>
      <c r="I97" s="186">
        <f t="shared" si="10"/>
        <v>0</v>
      </c>
      <c r="J97" s="187"/>
      <c r="K97" s="188">
        <f t="shared" si="17"/>
        <v>0</v>
      </c>
      <c r="L97" s="86">
        <f t="shared" si="11"/>
        <v>0</v>
      </c>
      <c r="M97" s="188">
        <f t="shared" si="12"/>
        <v>0</v>
      </c>
      <c r="N97" s="86">
        <f t="shared" si="13"/>
        <v>0</v>
      </c>
      <c r="O97" s="188">
        <f t="shared" si="14"/>
        <v>0</v>
      </c>
      <c r="P97" s="189"/>
      <c r="Q97" s="190">
        <f t="shared" si="15"/>
        <v>0</v>
      </c>
      <c r="R97" s="191">
        <f t="shared" si="16"/>
        <v>0</v>
      </c>
      <c r="T97" s="89"/>
    </row>
    <row r="98" spans="1:20" s="178" customFormat="1" ht="30" hidden="1" customHeight="1">
      <c r="A98" s="156">
        <f>'CONSTRUCTION COST ESTIMATE'!A98</f>
        <v>0</v>
      </c>
      <c r="B98" s="179">
        <f>'CONSTRUCTION COST ESTIMATE'!B98</f>
        <v>202.107</v>
      </c>
      <c r="C98" s="180" t="str">
        <f>'CONSTRUCTION COST ESTIMATE'!C98</f>
        <v>REMOVE AND SALVAGE RETAINING WALL</v>
      </c>
      <c r="D98" s="181">
        <f>'CONSTRUCTION COST ESTIMATE'!BA98</f>
        <v>0</v>
      </c>
      <c r="E98" s="182">
        <f>'CONSTRUCTION COST ESTIMATE'!BC98</f>
        <v>0</v>
      </c>
      <c r="F98" s="183" t="str">
        <f>'CONSTRUCTION COST ESTIMATE'!BB98</f>
        <v>LF</v>
      </c>
      <c r="G98" s="184"/>
      <c r="H98" s="185">
        <f t="shared" si="9"/>
        <v>0</v>
      </c>
      <c r="I98" s="186">
        <f t="shared" si="10"/>
        <v>0</v>
      </c>
      <c r="J98" s="187"/>
      <c r="K98" s="188">
        <f t="shared" si="17"/>
        <v>0</v>
      </c>
      <c r="L98" s="86">
        <f t="shared" si="11"/>
        <v>0</v>
      </c>
      <c r="M98" s="188">
        <f t="shared" si="12"/>
        <v>0</v>
      </c>
      <c r="N98" s="86">
        <f t="shared" si="13"/>
        <v>0</v>
      </c>
      <c r="O98" s="188">
        <f t="shared" si="14"/>
        <v>0</v>
      </c>
      <c r="P98" s="189"/>
      <c r="Q98" s="190">
        <f t="shared" si="15"/>
        <v>0</v>
      </c>
      <c r="R98" s="191">
        <f t="shared" si="16"/>
        <v>0</v>
      </c>
      <c r="T98" s="89"/>
    </row>
    <row r="99" spans="1:20" s="178" customFormat="1" ht="30" hidden="1" customHeight="1">
      <c r="A99" s="156">
        <f>'CONSTRUCTION COST ESTIMATE'!A99</f>
        <v>0</v>
      </c>
      <c r="B99" s="179">
        <f>'CONSTRUCTION COST ESTIMATE'!B99</f>
        <v>202.108</v>
      </c>
      <c r="C99" s="180" t="str">
        <f>'CONSTRUCTION COST ESTIMATE'!C99</f>
        <v>REMOVE AND SALVAGE RETAINING WALL</v>
      </c>
      <c r="D99" s="181">
        <f>'CONSTRUCTION COST ESTIMATE'!BA99</f>
        <v>0</v>
      </c>
      <c r="E99" s="182">
        <f>'CONSTRUCTION COST ESTIMATE'!BC99</f>
        <v>0</v>
      </c>
      <c r="F99" s="183" t="str">
        <f>'CONSTRUCTION COST ESTIMATE'!BB99</f>
        <v>LS</v>
      </c>
      <c r="G99" s="184"/>
      <c r="H99" s="185">
        <f t="shared" si="9"/>
        <v>0</v>
      </c>
      <c r="I99" s="186">
        <f t="shared" si="10"/>
        <v>0</v>
      </c>
      <c r="J99" s="187"/>
      <c r="K99" s="188">
        <f t="shared" si="17"/>
        <v>0</v>
      </c>
      <c r="L99" s="86">
        <f t="shared" si="11"/>
        <v>0</v>
      </c>
      <c r="M99" s="188">
        <f t="shared" si="12"/>
        <v>0</v>
      </c>
      <c r="N99" s="86">
        <f t="shared" si="13"/>
        <v>0</v>
      </c>
      <c r="O99" s="188">
        <f t="shared" si="14"/>
        <v>0</v>
      </c>
      <c r="P99" s="189"/>
      <c r="Q99" s="190">
        <f t="shared" si="15"/>
        <v>0</v>
      </c>
      <c r="R99" s="191">
        <f t="shared" si="16"/>
        <v>0</v>
      </c>
      <c r="T99" s="89"/>
    </row>
    <row r="100" spans="1:20" s="178" customFormat="1" ht="30" hidden="1" customHeight="1">
      <c r="A100" s="156">
        <f>'CONSTRUCTION COST ESTIMATE'!A100</f>
        <v>0</v>
      </c>
      <c r="B100" s="179">
        <f>'CONSTRUCTION COST ESTIMATE'!B100</f>
        <v>202.10900000000001</v>
      </c>
      <c r="C100" s="180" t="str">
        <f>'CONSTRUCTION COST ESTIMATE'!C100</f>
        <v>REMOVE AND REPLACE RETAINING WALL</v>
      </c>
      <c r="D100" s="181">
        <f>'CONSTRUCTION COST ESTIMATE'!BA100</f>
        <v>0</v>
      </c>
      <c r="E100" s="182">
        <f>'CONSTRUCTION COST ESTIMATE'!BC100</f>
        <v>0</v>
      </c>
      <c r="F100" s="183" t="str">
        <f>'CONSTRUCTION COST ESTIMATE'!BB100</f>
        <v>LF</v>
      </c>
      <c r="G100" s="184"/>
      <c r="H100" s="185">
        <f t="shared" si="9"/>
        <v>0</v>
      </c>
      <c r="I100" s="186">
        <f t="shared" si="10"/>
        <v>0</v>
      </c>
      <c r="J100" s="187"/>
      <c r="K100" s="188">
        <f t="shared" si="17"/>
        <v>0</v>
      </c>
      <c r="L100" s="86">
        <f t="shared" si="11"/>
        <v>0</v>
      </c>
      <c r="M100" s="188">
        <f t="shared" si="12"/>
        <v>0</v>
      </c>
      <c r="N100" s="86">
        <f t="shared" si="13"/>
        <v>0</v>
      </c>
      <c r="O100" s="188">
        <f t="shared" si="14"/>
        <v>0</v>
      </c>
      <c r="P100" s="189"/>
      <c r="Q100" s="190">
        <f t="shared" si="15"/>
        <v>0</v>
      </c>
      <c r="R100" s="191">
        <f t="shared" si="16"/>
        <v>0</v>
      </c>
      <c r="T100" s="89"/>
    </row>
    <row r="101" spans="1:20" s="178" customFormat="1" ht="30" hidden="1" customHeight="1">
      <c r="A101" s="156">
        <f>'CONSTRUCTION COST ESTIMATE'!A101</f>
        <v>0</v>
      </c>
      <c r="B101" s="179">
        <f>'CONSTRUCTION COST ESTIMATE'!B101</f>
        <v>202.11</v>
      </c>
      <c r="C101" s="180" t="str">
        <f>'CONSTRUCTION COST ESTIMATE'!C101</f>
        <v>REMOVE AND REPLACE RETAINING WALL</v>
      </c>
      <c r="D101" s="181">
        <f>'CONSTRUCTION COST ESTIMATE'!BA101</f>
        <v>0</v>
      </c>
      <c r="E101" s="182">
        <f>'CONSTRUCTION COST ESTIMATE'!BC101</f>
        <v>0</v>
      </c>
      <c r="F101" s="183" t="str">
        <f>'CONSTRUCTION COST ESTIMATE'!BB101</f>
        <v>LS</v>
      </c>
      <c r="G101" s="184"/>
      <c r="H101" s="185">
        <f t="shared" si="9"/>
        <v>0</v>
      </c>
      <c r="I101" s="186">
        <f t="shared" si="10"/>
        <v>0</v>
      </c>
      <c r="J101" s="187"/>
      <c r="K101" s="188">
        <f t="shared" si="17"/>
        <v>0</v>
      </c>
      <c r="L101" s="86">
        <f t="shared" si="11"/>
        <v>0</v>
      </c>
      <c r="M101" s="188">
        <f t="shared" si="12"/>
        <v>0</v>
      </c>
      <c r="N101" s="86">
        <f t="shared" si="13"/>
        <v>0</v>
      </c>
      <c r="O101" s="188">
        <f t="shared" si="14"/>
        <v>0</v>
      </c>
      <c r="P101" s="189"/>
      <c r="Q101" s="190">
        <f t="shared" si="15"/>
        <v>0</v>
      </c>
      <c r="R101" s="191">
        <f t="shared" si="16"/>
        <v>0</v>
      </c>
      <c r="T101" s="89"/>
    </row>
    <row r="102" spans="1:20" s="178" customFormat="1" ht="30" hidden="1" customHeight="1">
      <c r="A102" s="156">
        <f>'CONSTRUCTION COST ESTIMATE'!A102</f>
        <v>0</v>
      </c>
      <c r="B102" s="179">
        <f>'CONSTRUCTION COST ESTIMATE'!B102</f>
        <v>202.12</v>
      </c>
      <c r="C102" s="180" t="str">
        <f>'CONSTRUCTION COST ESTIMATE'!C102</f>
        <v>REMOVE SANITARY SEWER</v>
      </c>
      <c r="D102" s="181">
        <f>'CONSTRUCTION COST ESTIMATE'!BA102</f>
        <v>0</v>
      </c>
      <c r="E102" s="182">
        <f>'CONSTRUCTION COST ESTIMATE'!BC102</f>
        <v>0</v>
      </c>
      <c r="F102" s="183" t="str">
        <f>'CONSTRUCTION COST ESTIMATE'!BB102</f>
        <v>LF</v>
      </c>
      <c r="G102" s="184"/>
      <c r="H102" s="185">
        <f t="shared" si="9"/>
        <v>0</v>
      </c>
      <c r="I102" s="186">
        <f t="shared" si="10"/>
        <v>0</v>
      </c>
      <c r="J102" s="187"/>
      <c r="K102" s="188">
        <f t="shared" si="17"/>
        <v>0</v>
      </c>
      <c r="L102" s="86">
        <f t="shared" si="11"/>
        <v>0</v>
      </c>
      <c r="M102" s="188">
        <f t="shared" si="12"/>
        <v>0</v>
      </c>
      <c r="N102" s="86">
        <f t="shared" si="13"/>
        <v>0</v>
      </c>
      <c r="O102" s="188">
        <f t="shared" si="14"/>
        <v>0</v>
      </c>
      <c r="P102" s="189"/>
      <c r="Q102" s="190">
        <f t="shared" si="15"/>
        <v>0</v>
      </c>
      <c r="R102" s="191">
        <f t="shared" si="16"/>
        <v>0</v>
      </c>
      <c r="T102" s="89"/>
    </row>
    <row r="103" spans="1:20" s="178" customFormat="1" ht="30" hidden="1" customHeight="1">
      <c r="A103" s="156">
        <f>'CONSTRUCTION COST ESTIMATE'!A103</f>
        <v>0</v>
      </c>
      <c r="B103" s="179">
        <f>'CONSTRUCTION COST ESTIMATE'!B103</f>
        <v>202.12100000000001</v>
      </c>
      <c r="C103" s="180" t="str">
        <f>'CONSTRUCTION COST ESTIMATE'!C103</f>
        <v>ABANDON SANITARY SEWER</v>
      </c>
      <c r="D103" s="181">
        <f>'CONSTRUCTION COST ESTIMATE'!BA103</f>
        <v>0</v>
      </c>
      <c r="E103" s="182">
        <f>'CONSTRUCTION COST ESTIMATE'!BC103</f>
        <v>0</v>
      </c>
      <c r="F103" s="183" t="str">
        <f>'CONSTRUCTION COST ESTIMATE'!BB103</f>
        <v>LF</v>
      </c>
      <c r="G103" s="184"/>
      <c r="H103" s="185">
        <f t="shared" si="9"/>
        <v>0</v>
      </c>
      <c r="I103" s="186">
        <f t="shared" si="10"/>
        <v>0</v>
      </c>
      <c r="J103" s="187"/>
      <c r="K103" s="188">
        <f t="shared" si="17"/>
        <v>0</v>
      </c>
      <c r="L103" s="86">
        <f t="shared" si="11"/>
        <v>0</v>
      </c>
      <c r="M103" s="188">
        <f t="shared" si="12"/>
        <v>0</v>
      </c>
      <c r="N103" s="86">
        <f t="shared" si="13"/>
        <v>0</v>
      </c>
      <c r="O103" s="188">
        <f t="shared" si="14"/>
        <v>0</v>
      </c>
      <c r="P103" s="189"/>
      <c r="Q103" s="190">
        <f t="shared" si="15"/>
        <v>0</v>
      </c>
      <c r="R103" s="191">
        <f t="shared" si="16"/>
        <v>0</v>
      </c>
      <c r="T103" s="89"/>
    </row>
    <row r="104" spans="1:20" s="178" customFormat="1" ht="30" hidden="1" customHeight="1">
      <c r="A104" s="156">
        <f>'CONSTRUCTION COST ESTIMATE'!A104</f>
        <v>0</v>
      </c>
      <c r="B104" s="179">
        <f>'CONSTRUCTION COST ESTIMATE'!B104</f>
        <v>202.12200000000001</v>
      </c>
      <c r="C104" s="180" t="str">
        <f>'CONSTRUCTION COST ESTIMATE'!C104</f>
        <v>MORTAR AND SEAL  SANITARY SEWER MAIN CONNECTION</v>
      </c>
      <c r="D104" s="181">
        <f>'CONSTRUCTION COST ESTIMATE'!BA104</f>
        <v>0</v>
      </c>
      <c r="E104" s="182">
        <f>'CONSTRUCTION COST ESTIMATE'!BC104</f>
        <v>0</v>
      </c>
      <c r="F104" s="183" t="str">
        <f>'CONSTRUCTION COST ESTIMATE'!BB104</f>
        <v>EA</v>
      </c>
      <c r="G104" s="184"/>
      <c r="H104" s="185">
        <f t="shared" si="9"/>
        <v>0</v>
      </c>
      <c r="I104" s="186">
        <f t="shared" si="10"/>
        <v>0</v>
      </c>
      <c r="J104" s="187"/>
      <c r="K104" s="188">
        <f t="shared" si="17"/>
        <v>0</v>
      </c>
      <c r="L104" s="86">
        <f t="shared" si="11"/>
        <v>0</v>
      </c>
      <c r="M104" s="188">
        <f t="shared" si="12"/>
        <v>0</v>
      </c>
      <c r="N104" s="86">
        <f t="shared" si="13"/>
        <v>0</v>
      </c>
      <c r="O104" s="188">
        <f t="shared" si="14"/>
        <v>0</v>
      </c>
      <c r="P104" s="189"/>
      <c r="Q104" s="190">
        <f t="shared" si="15"/>
        <v>0</v>
      </c>
      <c r="R104" s="191">
        <f t="shared" si="16"/>
        <v>0</v>
      </c>
      <c r="T104" s="89"/>
    </row>
    <row r="105" spans="1:20" s="178" customFormat="1" ht="30" hidden="1" customHeight="1">
      <c r="A105" s="156">
        <f>'CONSTRUCTION COST ESTIMATE'!A105</f>
        <v>0</v>
      </c>
      <c r="B105" s="179">
        <f>'CONSTRUCTION COST ESTIMATE'!B105</f>
        <v>202.12299999999999</v>
      </c>
      <c r="C105" s="180" t="str">
        <f>'CONSTRUCTION COST ESTIMATE'!C105</f>
        <v>REMOVE SANITARY SEWER MANHOLE</v>
      </c>
      <c r="D105" s="181">
        <f>'CONSTRUCTION COST ESTIMATE'!BA105</f>
        <v>0</v>
      </c>
      <c r="E105" s="182">
        <f>'CONSTRUCTION COST ESTIMATE'!BC105</f>
        <v>0</v>
      </c>
      <c r="F105" s="183" t="str">
        <f>'CONSTRUCTION COST ESTIMATE'!BB105</f>
        <v>EA</v>
      </c>
      <c r="G105" s="184"/>
      <c r="H105" s="185">
        <f t="shared" si="9"/>
        <v>0</v>
      </c>
      <c r="I105" s="186">
        <f t="shared" si="10"/>
        <v>0</v>
      </c>
      <c r="J105" s="187"/>
      <c r="K105" s="188">
        <f t="shared" si="17"/>
        <v>0</v>
      </c>
      <c r="L105" s="86">
        <f t="shared" si="11"/>
        <v>0</v>
      </c>
      <c r="M105" s="188">
        <f t="shared" si="12"/>
        <v>0</v>
      </c>
      <c r="N105" s="86">
        <f t="shared" si="13"/>
        <v>0</v>
      </c>
      <c r="O105" s="188">
        <f t="shared" si="14"/>
        <v>0</v>
      </c>
      <c r="P105" s="189"/>
      <c r="Q105" s="190">
        <f t="shared" si="15"/>
        <v>0</v>
      </c>
      <c r="R105" s="191">
        <f t="shared" si="16"/>
        <v>0</v>
      </c>
      <c r="T105" s="89"/>
    </row>
    <row r="106" spans="1:20" s="178" customFormat="1" ht="30" hidden="1" customHeight="1">
      <c r="A106" s="156">
        <f>'CONSTRUCTION COST ESTIMATE'!A106</f>
        <v>0</v>
      </c>
      <c r="B106" s="179">
        <f>'CONSTRUCTION COST ESTIMATE'!B106</f>
        <v>202.124</v>
      </c>
      <c r="C106" s="180" t="str">
        <f>'CONSTRUCTION COST ESTIMATE'!C106</f>
        <v>ABANDON SANITARY SEWER MANHOLE</v>
      </c>
      <c r="D106" s="181">
        <f>'CONSTRUCTION COST ESTIMATE'!BA106</f>
        <v>0</v>
      </c>
      <c r="E106" s="182">
        <f>'CONSTRUCTION COST ESTIMATE'!BC106</f>
        <v>0</v>
      </c>
      <c r="F106" s="183" t="str">
        <f>'CONSTRUCTION COST ESTIMATE'!BB106</f>
        <v>EA</v>
      </c>
      <c r="G106" s="184"/>
      <c r="H106" s="185">
        <f t="shared" si="9"/>
        <v>0</v>
      </c>
      <c r="I106" s="186">
        <f t="shared" si="10"/>
        <v>0</v>
      </c>
      <c r="J106" s="187"/>
      <c r="K106" s="188">
        <f t="shared" si="17"/>
        <v>0</v>
      </c>
      <c r="L106" s="86">
        <f t="shared" si="11"/>
        <v>0</v>
      </c>
      <c r="M106" s="188">
        <f t="shared" si="12"/>
        <v>0</v>
      </c>
      <c r="N106" s="86">
        <f t="shared" si="13"/>
        <v>0</v>
      </c>
      <c r="O106" s="188">
        <f t="shared" si="14"/>
        <v>0</v>
      </c>
      <c r="P106" s="189"/>
      <c r="Q106" s="190">
        <f t="shared" si="15"/>
        <v>0</v>
      </c>
      <c r="R106" s="191">
        <f t="shared" si="16"/>
        <v>0</v>
      </c>
      <c r="T106" s="89"/>
    </row>
    <row r="107" spans="1:20" s="178" customFormat="1" ht="30" hidden="1" customHeight="1">
      <c r="A107" s="156">
        <f>'CONSTRUCTION COST ESTIMATE'!A107</f>
        <v>0</v>
      </c>
      <c r="B107" s="179">
        <f>'CONSTRUCTION COST ESTIMATE'!B107</f>
        <v>202.14</v>
      </c>
      <c r="C107" s="180" t="str">
        <f>'CONSTRUCTION COST ESTIMATE'!C107</f>
        <v>REMOVE WATER MAIN</v>
      </c>
      <c r="D107" s="181">
        <f>'CONSTRUCTION COST ESTIMATE'!BA107</f>
        <v>0</v>
      </c>
      <c r="E107" s="182">
        <f>'CONSTRUCTION COST ESTIMATE'!BC107</f>
        <v>0</v>
      </c>
      <c r="F107" s="183" t="str">
        <f>'CONSTRUCTION COST ESTIMATE'!BB107</f>
        <v>LF</v>
      </c>
      <c r="G107" s="184"/>
      <c r="H107" s="185">
        <f t="shared" si="9"/>
        <v>0</v>
      </c>
      <c r="I107" s="186">
        <f t="shared" si="10"/>
        <v>0</v>
      </c>
      <c r="J107" s="187"/>
      <c r="K107" s="188">
        <f t="shared" si="17"/>
        <v>0</v>
      </c>
      <c r="L107" s="86">
        <f t="shared" si="11"/>
        <v>0</v>
      </c>
      <c r="M107" s="188">
        <f t="shared" si="12"/>
        <v>0</v>
      </c>
      <c r="N107" s="86">
        <f t="shared" si="13"/>
        <v>0</v>
      </c>
      <c r="O107" s="188">
        <f t="shared" si="14"/>
        <v>0</v>
      </c>
      <c r="P107" s="189"/>
      <c r="Q107" s="190">
        <f t="shared" si="15"/>
        <v>0</v>
      </c>
      <c r="R107" s="191">
        <f t="shared" si="16"/>
        <v>0</v>
      </c>
      <c r="T107" s="89"/>
    </row>
    <row r="108" spans="1:20" s="178" customFormat="1" ht="30" hidden="1" customHeight="1">
      <c r="A108" s="156">
        <f>'CONSTRUCTION COST ESTIMATE'!A108</f>
        <v>0</v>
      </c>
      <c r="B108" s="179">
        <f>'CONSTRUCTION COST ESTIMATE'!B108</f>
        <v>202.14099999999999</v>
      </c>
      <c r="C108" s="180" t="str">
        <f>'CONSTRUCTION COST ESTIMATE'!C108</f>
        <v>ABANDON WATER MAIN</v>
      </c>
      <c r="D108" s="181">
        <f>'CONSTRUCTION COST ESTIMATE'!BA108</f>
        <v>0</v>
      </c>
      <c r="E108" s="182">
        <f>'CONSTRUCTION COST ESTIMATE'!BC108</f>
        <v>0</v>
      </c>
      <c r="F108" s="183" t="str">
        <f>'CONSTRUCTION COST ESTIMATE'!BB108</f>
        <v>LF</v>
      </c>
      <c r="G108" s="184"/>
      <c r="H108" s="185">
        <f t="shared" si="9"/>
        <v>0</v>
      </c>
      <c r="I108" s="186">
        <f t="shared" si="10"/>
        <v>0</v>
      </c>
      <c r="J108" s="187"/>
      <c r="K108" s="188">
        <f t="shared" si="17"/>
        <v>0</v>
      </c>
      <c r="L108" s="86">
        <f t="shared" si="11"/>
        <v>0</v>
      </c>
      <c r="M108" s="188">
        <f t="shared" si="12"/>
        <v>0</v>
      </c>
      <c r="N108" s="86">
        <f t="shared" si="13"/>
        <v>0</v>
      </c>
      <c r="O108" s="188">
        <f t="shared" si="14"/>
        <v>0</v>
      </c>
      <c r="P108" s="189"/>
      <c r="Q108" s="190">
        <f t="shared" si="15"/>
        <v>0</v>
      </c>
      <c r="R108" s="191">
        <f t="shared" si="16"/>
        <v>0</v>
      </c>
      <c r="T108" s="89"/>
    </row>
    <row r="109" spans="1:20" s="178" customFormat="1" ht="30" hidden="1" customHeight="1">
      <c r="A109" s="156">
        <f>'CONSTRUCTION COST ESTIMATE'!A109</f>
        <v>0</v>
      </c>
      <c r="B109" s="179">
        <f>'CONSTRUCTION COST ESTIMATE'!B109</f>
        <v>202.142</v>
      </c>
      <c r="C109" s="180" t="str">
        <f>'CONSTRUCTION COST ESTIMATE'!C109</f>
        <v>REMOVE WATER LATERAL</v>
      </c>
      <c r="D109" s="181">
        <f>'CONSTRUCTION COST ESTIMATE'!BA109</f>
        <v>0</v>
      </c>
      <c r="E109" s="182">
        <f>'CONSTRUCTION COST ESTIMATE'!BC109</f>
        <v>0</v>
      </c>
      <c r="F109" s="183" t="str">
        <f>'CONSTRUCTION COST ESTIMATE'!BB109</f>
        <v>LF</v>
      </c>
      <c r="G109" s="184"/>
      <c r="H109" s="185">
        <f t="shared" si="9"/>
        <v>0</v>
      </c>
      <c r="I109" s="186">
        <f t="shared" si="10"/>
        <v>0</v>
      </c>
      <c r="J109" s="187"/>
      <c r="K109" s="188">
        <f t="shared" si="17"/>
        <v>0</v>
      </c>
      <c r="L109" s="86">
        <f t="shared" si="11"/>
        <v>0</v>
      </c>
      <c r="M109" s="188">
        <f t="shared" si="12"/>
        <v>0</v>
      </c>
      <c r="N109" s="86">
        <f t="shared" si="13"/>
        <v>0</v>
      </c>
      <c r="O109" s="188">
        <f t="shared" si="14"/>
        <v>0</v>
      </c>
      <c r="P109" s="189"/>
      <c r="Q109" s="190">
        <f t="shared" si="15"/>
        <v>0</v>
      </c>
      <c r="R109" s="191">
        <f t="shared" si="16"/>
        <v>0</v>
      </c>
      <c r="T109" s="89"/>
    </row>
    <row r="110" spans="1:20" s="178" customFormat="1" ht="30" hidden="1" customHeight="1">
      <c r="A110" s="156">
        <f>'CONSTRUCTION COST ESTIMATE'!A110</f>
        <v>0</v>
      </c>
      <c r="B110" s="179">
        <f>'CONSTRUCTION COST ESTIMATE'!B110</f>
        <v>202.143</v>
      </c>
      <c r="C110" s="180" t="str">
        <f>'CONSTRUCTION COST ESTIMATE'!C110</f>
        <v>ABANDON WATER LATERAL</v>
      </c>
      <c r="D110" s="181">
        <f>'CONSTRUCTION COST ESTIMATE'!BA110</f>
        <v>0</v>
      </c>
      <c r="E110" s="182">
        <f>'CONSTRUCTION COST ESTIMATE'!BC110</f>
        <v>0</v>
      </c>
      <c r="F110" s="183" t="str">
        <f>'CONSTRUCTION COST ESTIMATE'!BB110</f>
        <v>LF</v>
      </c>
      <c r="G110" s="184"/>
      <c r="H110" s="185">
        <f t="shared" si="9"/>
        <v>0</v>
      </c>
      <c r="I110" s="186">
        <f t="shared" si="10"/>
        <v>0</v>
      </c>
      <c r="J110" s="187"/>
      <c r="K110" s="188">
        <f t="shared" si="17"/>
        <v>0</v>
      </c>
      <c r="L110" s="86">
        <f t="shared" si="11"/>
        <v>0</v>
      </c>
      <c r="M110" s="188">
        <f t="shared" si="12"/>
        <v>0</v>
      </c>
      <c r="N110" s="86">
        <f t="shared" si="13"/>
        <v>0</v>
      </c>
      <c r="O110" s="188">
        <f t="shared" si="14"/>
        <v>0</v>
      </c>
      <c r="P110" s="189"/>
      <c r="Q110" s="190">
        <f t="shared" si="15"/>
        <v>0</v>
      </c>
      <c r="R110" s="191">
        <f t="shared" si="16"/>
        <v>0</v>
      </c>
      <c r="T110" s="89"/>
    </row>
    <row r="111" spans="1:20" s="178" customFormat="1" ht="30" hidden="1" customHeight="1">
      <c r="A111" s="156">
        <f>'CONSTRUCTION COST ESTIMATE'!A111</f>
        <v>0</v>
      </c>
      <c r="B111" s="179">
        <f>'CONSTRUCTION COST ESTIMATE'!B111</f>
        <v>202.14400000000001</v>
      </c>
      <c r="C111" s="180" t="str">
        <f>'CONSTRUCTION COST ESTIMATE'!C111</f>
        <v>REMOVE WATER VALVE</v>
      </c>
      <c r="D111" s="181">
        <f>'CONSTRUCTION COST ESTIMATE'!BA111</f>
        <v>0</v>
      </c>
      <c r="E111" s="182">
        <f>'CONSTRUCTION COST ESTIMATE'!BC111</f>
        <v>0</v>
      </c>
      <c r="F111" s="183" t="str">
        <f>'CONSTRUCTION COST ESTIMATE'!BB111</f>
        <v>EA</v>
      </c>
      <c r="G111" s="184"/>
      <c r="H111" s="185">
        <f t="shared" si="9"/>
        <v>0</v>
      </c>
      <c r="I111" s="186">
        <f t="shared" si="10"/>
        <v>0</v>
      </c>
      <c r="J111" s="187"/>
      <c r="K111" s="188">
        <f t="shared" si="17"/>
        <v>0</v>
      </c>
      <c r="L111" s="86">
        <f t="shared" si="11"/>
        <v>0</v>
      </c>
      <c r="M111" s="188">
        <f t="shared" si="12"/>
        <v>0</v>
      </c>
      <c r="N111" s="86">
        <f t="shared" si="13"/>
        <v>0</v>
      </c>
      <c r="O111" s="188">
        <f t="shared" si="14"/>
        <v>0</v>
      </c>
      <c r="P111" s="189"/>
      <c r="Q111" s="190">
        <f t="shared" si="15"/>
        <v>0</v>
      </c>
      <c r="R111" s="191">
        <f t="shared" si="16"/>
        <v>0</v>
      </c>
      <c r="T111" s="89"/>
    </row>
    <row r="112" spans="1:20" s="178" customFormat="1" ht="30" hidden="1" customHeight="1">
      <c r="A112" s="156">
        <f>'CONSTRUCTION COST ESTIMATE'!A112</f>
        <v>0</v>
      </c>
      <c r="B112" s="179">
        <f>'CONSTRUCTION COST ESTIMATE'!B112</f>
        <v>202.14500000000001</v>
      </c>
      <c r="C112" s="180" t="str">
        <f>'CONSTRUCTION COST ESTIMATE'!C112</f>
        <v>ABANDON WATER VALVE</v>
      </c>
      <c r="D112" s="181">
        <f>'CONSTRUCTION COST ESTIMATE'!BA112</f>
        <v>0</v>
      </c>
      <c r="E112" s="182">
        <f>'CONSTRUCTION COST ESTIMATE'!BC112</f>
        <v>0</v>
      </c>
      <c r="F112" s="183" t="str">
        <f>'CONSTRUCTION COST ESTIMATE'!BB112</f>
        <v>EA</v>
      </c>
      <c r="G112" s="184"/>
      <c r="H112" s="185">
        <f t="shared" si="9"/>
        <v>0</v>
      </c>
      <c r="I112" s="186">
        <f t="shared" si="10"/>
        <v>0</v>
      </c>
      <c r="J112" s="187"/>
      <c r="K112" s="188">
        <f t="shared" si="17"/>
        <v>0</v>
      </c>
      <c r="L112" s="86">
        <f t="shared" si="11"/>
        <v>0</v>
      </c>
      <c r="M112" s="188">
        <f t="shared" si="12"/>
        <v>0</v>
      </c>
      <c r="N112" s="86">
        <f t="shared" si="13"/>
        <v>0</v>
      </c>
      <c r="O112" s="188">
        <f t="shared" si="14"/>
        <v>0</v>
      </c>
      <c r="P112" s="189"/>
      <c r="Q112" s="190">
        <f t="shared" si="15"/>
        <v>0</v>
      </c>
      <c r="R112" s="191">
        <f t="shared" si="16"/>
        <v>0</v>
      </c>
      <c r="T112" s="89"/>
    </row>
    <row r="113" spans="1:20" s="178" customFormat="1" ht="30" hidden="1" customHeight="1">
      <c r="A113" s="156">
        <f>'CONSTRUCTION COST ESTIMATE'!A113</f>
        <v>0</v>
      </c>
      <c r="B113" s="179">
        <f>'CONSTRUCTION COST ESTIMATE'!B113</f>
        <v>202.14599999999999</v>
      </c>
      <c r="C113" s="180" t="str">
        <f>'CONSTRUCTION COST ESTIMATE'!C113</f>
        <v>REMOVE ASBESTOS-CEMENT WATER PIPE</v>
      </c>
      <c r="D113" s="181">
        <f>'CONSTRUCTION COST ESTIMATE'!BA113</f>
        <v>0</v>
      </c>
      <c r="E113" s="182">
        <f>'CONSTRUCTION COST ESTIMATE'!BC113</f>
        <v>0</v>
      </c>
      <c r="F113" s="183" t="str">
        <f>'CONSTRUCTION COST ESTIMATE'!BB113</f>
        <v>LF</v>
      </c>
      <c r="G113" s="184"/>
      <c r="H113" s="185">
        <f t="shared" si="9"/>
        <v>0</v>
      </c>
      <c r="I113" s="186">
        <f t="shared" si="10"/>
        <v>0</v>
      </c>
      <c r="J113" s="187"/>
      <c r="K113" s="188">
        <f t="shared" si="17"/>
        <v>0</v>
      </c>
      <c r="L113" s="86">
        <f t="shared" si="11"/>
        <v>0</v>
      </c>
      <c r="M113" s="188">
        <f t="shared" si="12"/>
        <v>0</v>
      </c>
      <c r="N113" s="86">
        <f t="shared" si="13"/>
        <v>0</v>
      </c>
      <c r="O113" s="188">
        <f t="shared" si="14"/>
        <v>0</v>
      </c>
      <c r="P113" s="189"/>
      <c r="Q113" s="190">
        <f t="shared" si="15"/>
        <v>0</v>
      </c>
      <c r="R113" s="191">
        <f t="shared" si="16"/>
        <v>0</v>
      </c>
      <c r="T113" s="89"/>
    </row>
    <row r="114" spans="1:20" s="178" customFormat="1" ht="30" hidden="1" customHeight="1">
      <c r="A114" s="156">
        <f>'CONSTRUCTION COST ESTIMATE'!A114</f>
        <v>0</v>
      </c>
      <c r="B114" s="179">
        <f>'CONSTRUCTION COST ESTIMATE'!B114</f>
        <v>202.14699999999999</v>
      </c>
      <c r="C114" s="180" t="str">
        <f>'CONSTRUCTION COST ESTIMATE'!C114</f>
        <v>ABANDON ASBESTOS-CEMENT WATER PIPE</v>
      </c>
      <c r="D114" s="181">
        <f>'CONSTRUCTION COST ESTIMATE'!BA114</f>
        <v>0</v>
      </c>
      <c r="E114" s="182">
        <f>'CONSTRUCTION COST ESTIMATE'!BC114</f>
        <v>0</v>
      </c>
      <c r="F114" s="183" t="str">
        <f>'CONSTRUCTION COST ESTIMATE'!BB114</f>
        <v>LF</v>
      </c>
      <c r="G114" s="184"/>
      <c r="H114" s="185">
        <f t="shared" si="9"/>
        <v>0</v>
      </c>
      <c r="I114" s="186">
        <f t="shared" si="10"/>
        <v>0</v>
      </c>
      <c r="J114" s="187"/>
      <c r="K114" s="188">
        <f t="shared" si="17"/>
        <v>0</v>
      </c>
      <c r="L114" s="86">
        <f t="shared" si="11"/>
        <v>0</v>
      </c>
      <c r="M114" s="188">
        <f t="shared" si="12"/>
        <v>0</v>
      </c>
      <c r="N114" s="86">
        <f t="shared" si="13"/>
        <v>0</v>
      </c>
      <c r="O114" s="188">
        <f t="shared" si="14"/>
        <v>0</v>
      </c>
      <c r="P114" s="189"/>
      <c r="Q114" s="190">
        <f t="shared" si="15"/>
        <v>0</v>
      </c>
      <c r="R114" s="191">
        <f t="shared" si="16"/>
        <v>0</v>
      </c>
      <c r="T114" s="89"/>
    </row>
    <row r="115" spans="1:20" s="178" customFormat="1" ht="30" hidden="1" customHeight="1">
      <c r="A115" s="156">
        <f>'CONSTRUCTION COST ESTIMATE'!A115</f>
        <v>0</v>
      </c>
      <c r="B115" s="179">
        <f>'CONSTRUCTION COST ESTIMATE'!B115</f>
        <v>202.148</v>
      </c>
      <c r="C115" s="180" t="str">
        <f>'CONSTRUCTION COST ESTIMATE'!C115</f>
        <v>REMOVE WATER METER BOX</v>
      </c>
      <c r="D115" s="181">
        <f>'CONSTRUCTION COST ESTIMATE'!BA115</f>
        <v>0</v>
      </c>
      <c r="E115" s="182">
        <f>'CONSTRUCTION COST ESTIMATE'!BC115</f>
        <v>0</v>
      </c>
      <c r="F115" s="183" t="str">
        <f>'CONSTRUCTION COST ESTIMATE'!BB115</f>
        <v>EA</v>
      </c>
      <c r="G115" s="184"/>
      <c r="H115" s="185">
        <f t="shared" si="9"/>
        <v>0</v>
      </c>
      <c r="I115" s="186">
        <f t="shared" si="10"/>
        <v>0</v>
      </c>
      <c r="J115" s="187"/>
      <c r="K115" s="188">
        <f t="shared" si="17"/>
        <v>0</v>
      </c>
      <c r="L115" s="86">
        <f t="shared" si="11"/>
        <v>0</v>
      </c>
      <c r="M115" s="188">
        <f t="shared" si="12"/>
        <v>0</v>
      </c>
      <c r="N115" s="86">
        <f t="shared" si="13"/>
        <v>0</v>
      </c>
      <c r="O115" s="188">
        <f t="shared" si="14"/>
        <v>0</v>
      </c>
      <c r="P115" s="189"/>
      <c r="Q115" s="190">
        <f t="shared" si="15"/>
        <v>0</v>
      </c>
      <c r="R115" s="191">
        <f t="shared" si="16"/>
        <v>0</v>
      </c>
      <c r="T115" s="89"/>
    </row>
    <row r="116" spans="1:20" s="178" customFormat="1" ht="30" hidden="1" customHeight="1">
      <c r="A116" s="156">
        <f>'CONSTRUCTION COST ESTIMATE'!A116</f>
        <v>0</v>
      </c>
      <c r="B116" s="179">
        <f>'CONSTRUCTION COST ESTIMATE'!B116</f>
        <v>202.149</v>
      </c>
      <c r="C116" s="180" t="str">
        <f>'CONSTRUCTION COST ESTIMATE'!C116</f>
        <v>REMOVE WATER METER</v>
      </c>
      <c r="D116" s="181">
        <f>'CONSTRUCTION COST ESTIMATE'!BA116</f>
        <v>0</v>
      </c>
      <c r="E116" s="182">
        <f>'CONSTRUCTION COST ESTIMATE'!BC116</f>
        <v>0</v>
      </c>
      <c r="F116" s="183" t="str">
        <f>'CONSTRUCTION COST ESTIMATE'!BB116</f>
        <v>EA</v>
      </c>
      <c r="G116" s="184"/>
      <c r="H116" s="185">
        <f t="shared" si="9"/>
        <v>0</v>
      </c>
      <c r="I116" s="186">
        <f t="shared" si="10"/>
        <v>0</v>
      </c>
      <c r="J116" s="187"/>
      <c r="K116" s="188">
        <f t="shared" si="17"/>
        <v>0</v>
      </c>
      <c r="L116" s="86">
        <f t="shared" si="11"/>
        <v>0</v>
      </c>
      <c r="M116" s="188">
        <f t="shared" si="12"/>
        <v>0</v>
      </c>
      <c r="N116" s="86">
        <f t="shared" si="13"/>
        <v>0</v>
      </c>
      <c r="O116" s="188">
        <f t="shared" si="14"/>
        <v>0</v>
      </c>
      <c r="P116" s="189"/>
      <c r="Q116" s="190">
        <f t="shared" si="15"/>
        <v>0</v>
      </c>
      <c r="R116" s="191">
        <f t="shared" si="16"/>
        <v>0</v>
      </c>
      <c r="T116" s="89"/>
    </row>
    <row r="117" spans="1:20" s="178" customFormat="1" ht="30" hidden="1" customHeight="1">
      <c r="A117" s="156">
        <f>'CONSTRUCTION COST ESTIMATE'!A117</f>
        <v>0</v>
      </c>
      <c r="B117" s="179">
        <f>'CONSTRUCTION COST ESTIMATE'!B117</f>
        <v>202.16</v>
      </c>
      <c r="C117" s="180" t="str">
        <f>'CONSTRUCTION COST ESTIMATE'!C117</f>
        <v>REMOVE IRRIGATION VALVE</v>
      </c>
      <c r="D117" s="181">
        <f>'CONSTRUCTION COST ESTIMATE'!BA117</f>
        <v>0</v>
      </c>
      <c r="E117" s="182">
        <f>'CONSTRUCTION COST ESTIMATE'!BC117</f>
        <v>0</v>
      </c>
      <c r="F117" s="183" t="str">
        <f>'CONSTRUCTION COST ESTIMATE'!BB117</f>
        <v>EA</v>
      </c>
      <c r="G117" s="184"/>
      <c r="H117" s="185">
        <f t="shared" si="9"/>
        <v>0</v>
      </c>
      <c r="I117" s="186">
        <f t="shared" si="10"/>
        <v>0</v>
      </c>
      <c r="J117" s="187"/>
      <c r="K117" s="188">
        <f t="shared" si="17"/>
        <v>0</v>
      </c>
      <c r="L117" s="86">
        <f t="shared" si="11"/>
        <v>0</v>
      </c>
      <c r="M117" s="188">
        <f t="shared" si="12"/>
        <v>0</v>
      </c>
      <c r="N117" s="86">
        <f t="shared" si="13"/>
        <v>0</v>
      </c>
      <c r="O117" s="188">
        <f t="shared" si="14"/>
        <v>0</v>
      </c>
      <c r="P117" s="189"/>
      <c r="Q117" s="190">
        <f t="shared" si="15"/>
        <v>0</v>
      </c>
      <c r="R117" s="191">
        <f t="shared" si="16"/>
        <v>0</v>
      </c>
      <c r="T117" s="89"/>
    </row>
    <row r="118" spans="1:20" s="178" customFormat="1" ht="30" hidden="1" customHeight="1">
      <c r="A118" s="156">
        <f>'CONSTRUCTION COST ESTIMATE'!A118</f>
        <v>0</v>
      </c>
      <c r="B118" s="179">
        <f>'CONSTRUCTION COST ESTIMATE'!B118</f>
        <v>202.161</v>
      </c>
      <c r="C118" s="180" t="str">
        <f>'CONSTRUCTION COST ESTIMATE'!C118</f>
        <v>REMOVE AND SALVAGE IRRIGATION VALVE</v>
      </c>
      <c r="D118" s="181">
        <f>'CONSTRUCTION COST ESTIMATE'!BA118</f>
        <v>0</v>
      </c>
      <c r="E118" s="182">
        <f>'CONSTRUCTION COST ESTIMATE'!BC118</f>
        <v>0</v>
      </c>
      <c r="F118" s="183" t="str">
        <f>'CONSTRUCTION COST ESTIMATE'!BB118</f>
        <v>EA</v>
      </c>
      <c r="G118" s="184"/>
      <c r="H118" s="185">
        <f t="shared" si="9"/>
        <v>0</v>
      </c>
      <c r="I118" s="186">
        <f t="shared" si="10"/>
        <v>0</v>
      </c>
      <c r="J118" s="187"/>
      <c r="K118" s="188">
        <f t="shared" si="17"/>
        <v>0</v>
      </c>
      <c r="L118" s="86">
        <f t="shared" si="11"/>
        <v>0</v>
      </c>
      <c r="M118" s="188">
        <f t="shared" si="12"/>
        <v>0</v>
      </c>
      <c r="N118" s="86">
        <f t="shared" si="13"/>
        <v>0</v>
      </c>
      <c r="O118" s="188">
        <f t="shared" si="14"/>
        <v>0</v>
      </c>
      <c r="P118" s="189"/>
      <c r="Q118" s="190">
        <f t="shared" si="15"/>
        <v>0</v>
      </c>
      <c r="R118" s="191">
        <f t="shared" si="16"/>
        <v>0</v>
      </c>
      <c r="T118" s="89"/>
    </row>
    <row r="119" spans="1:20" s="178" customFormat="1" ht="30" hidden="1" customHeight="1">
      <c r="A119" s="156">
        <f>'CONSTRUCTION COST ESTIMATE'!A119</f>
        <v>0</v>
      </c>
      <c r="B119" s="179">
        <f>'CONSTRUCTION COST ESTIMATE'!B119</f>
        <v>202.16200000000001</v>
      </c>
      <c r="C119" s="180" t="str">
        <f>'CONSTRUCTION COST ESTIMATE'!C119</f>
        <v>REMOVE AND RELOCATE IRRIGATION VALVE</v>
      </c>
      <c r="D119" s="181">
        <f>'CONSTRUCTION COST ESTIMATE'!BA119</f>
        <v>0</v>
      </c>
      <c r="E119" s="182">
        <f>'CONSTRUCTION COST ESTIMATE'!BC119</f>
        <v>0</v>
      </c>
      <c r="F119" s="183" t="str">
        <f>'CONSTRUCTION COST ESTIMATE'!BB119</f>
        <v>EA</v>
      </c>
      <c r="G119" s="184"/>
      <c r="H119" s="185">
        <f t="shared" si="9"/>
        <v>0</v>
      </c>
      <c r="I119" s="186">
        <f t="shared" si="10"/>
        <v>0</v>
      </c>
      <c r="J119" s="187"/>
      <c r="K119" s="188">
        <f t="shared" si="17"/>
        <v>0</v>
      </c>
      <c r="L119" s="86">
        <f t="shared" si="11"/>
        <v>0</v>
      </c>
      <c r="M119" s="188">
        <f t="shared" si="12"/>
        <v>0</v>
      </c>
      <c r="N119" s="86">
        <f t="shared" si="13"/>
        <v>0</v>
      </c>
      <c r="O119" s="188">
        <f t="shared" si="14"/>
        <v>0</v>
      </c>
      <c r="P119" s="189"/>
      <c r="Q119" s="190">
        <f t="shared" si="15"/>
        <v>0</v>
      </c>
      <c r="R119" s="191">
        <f t="shared" si="16"/>
        <v>0</v>
      </c>
      <c r="T119" s="89"/>
    </row>
    <row r="120" spans="1:20" s="178" customFormat="1" ht="30" hidden="1" customHeight="1">
      <c r="A120" s="156">
        <f>'CONSTRUCTION COST ESTIMATE'!A120</f>
        <v>0</v>
      </c>
      <c r="B120" s="179">
        <f>'CONSTRUCTION COST ESTIMATE'!B120</f>
        <v>202.16300000000001</v>
      </c>
      <c r="C120" s="180" t="str">
        <f>'CONSTRUCTION COST ESTIMATE'!C120</f>
        <v>REMOVE TREES</v>
      </c>
      <c r="D120" s="181">
        <f>'CONSTRUCTION COST ESTIMATE'!BA120</f>
        <v>0</v>
      </c>
      <c r="E120" s="182">
        <f>'CONSTRUCTION COST ESTIMATE'!BC120</f>
        <v>0</v>
      </c>
      <c r="F120" s="183" t="str">
        <f>'CONSTRUCTION COST ESTIMATE'!BB120</f>
        <v>EA</v>
      </c>
      <c r="G120" s="184"/>
      <c r="H120" s="185">
        <f t="shared" si="9"/>
        <v>0</v>
      </c>
      <c r="I120" s="186">
        <f t="shared" si="10"/>
        <v>0</v>
      </c>
      <c r="J120" s="187"/>
      <c r="K120" s="188">
        <f t="shared" si="17"/>
        <v>0</v>
      </c>
      <c r="L120" s="86">
        <f t="shared" si="11"/>
        <v>0</v>
      </c>
      <c r="M120" s="188">
        <f t="shared" si="12"/>
        <v>0</v>
      </c>
      <c r="N120" s="86">
        <f t="shared" si="13"/>
        <v>0</v>
      </c>
      <c r="O120" s="188">
        <f t="shared" si="14"/>
        <v>0</v>
      </c>
      <c r="P120" s="189"/>
      <c r="Q120" s="190">
        <f t="shared" si="15"/>
        <v>0</v>
      </c>
      <c r="R120" s="191">
        <f t="shared" si="16"/>
        <v>0</v>
      </c>
      <c r="T120" s="89"/>
    </row>
    <row r="121" spans="1:20" s="178" customFormat="1" ht="30" hidden="1" customHeight="1">
      <c r="A121" s="156">
        <f>'CONSTRUCTION COST ESTIMATE'!A121</f>
        <v>0</v>
      </c>
      <c r="B121" s="179">
        <f>'CONSTRUCTION COST ESTIMATE'!B121</f>
        <v>202.16399999999999</v>
      </c>
      <c r="C121" s="180" t="str">
        <f>'CONSTRUCTION COST ESTIMATE'!C121</f>
        <v>REMOVE BUSHES</v>
      </c>
      <c r="D121" s="181">
        <f>'CONSTRUCTION COST ESTIMATE'!BA121</f>
        <v>0</v>
      </c>
      <c r="E121" s="182">
        <f>'CONSTRUCTION COST ESTIMATE'!BC121</f>
        <v>0</v>
      </c>
      <c r="F121" s="183" t="str">
        <f>'CONSTRUCTION COST ESTIMATE'!BB121</f>
        <v>EA</v>
      </c>
      <c r="G121" s="184"/>
      <c r="H121" s="185">
        <f t="shared" si="9"/>
        <v>0</v>
      </c>
      <c r="I121" s="186">
        <f t="shared" si="10"/>
        <v>0</v>
      </c>
      <c r="J121" s="187"/>
      <c r="K121" s="188">
        <f t="shared" si="17"/>
        <v>0</v>
      </c>
      <c r="L121" s="86">
        <f t="shared" si="11"/>
        <v>0</v>
      </c>
      <c r="M121" s="188">
        <f t="shared" si="12"/>
        <v>0</v>
      </c>
      <c r="N121" s="86">
        <f t="shared" si="13"/>
        <v>0</v>
      </c>
      <c r="O121" s="188">
        <f t="shared" si="14"/>
        <v>0</v>
      </c>
      <c r="P121" s="189"/>
      <c r="Q121" s="190">
        <f t="shared" si="15"/>
        <v>0</v>
      </c>
      <c r="R121" s="191">
        <f t="shared" si="16"/>
        <v>0</v>
      </c>
      <c r="T121" s="89"/>
    </row>
    <row r="122" spans="1:20" s="178" customFormat="1" ht="30" hidden="1" customHeight="1">
      <c r="A122" s="156">
        <f>'CONSTRUCTION COST ESTIMATE'!A122</f>
        <v>0</v>
      </c>
      <c r="B122" s="179">
        <f>'CONSTRUCTION COST ESTIMATE'!B122</f>
        <v>202.16499999999999</v>
      </c>
      <c r="C122" s="180" t="str">
        <f>'CONSTRUCTION COST ESTIMATE'!C122</f>
        <v>REMOVE SHRUBS</v>
      </c>
      <c r="D122" s="181">
        <f>'CONSTRUCTION COST ESTIMATE'!BA122</f>
        <v>0</v>
      </c>
      <c r="E122" s="182">
        <f>'CONSTRUCTION COST ESTIMATE'!BC122</f>
        <v>0</v>
      </c>
      <c r="F122" s="183" t="str">
        <f>'CONSTRUCTION COST ESTIMATE'!BB122</f>
        <v>EA</v>
      </c>
      <c r="G122" s="184"/>
      <c r="H122" s="185">
        <f t="shared" si="9"/>
        <v>0</v>
      </c>
      <c r="I122" s="186">
        <f t="shared" si="10"/>
        <v>0</v>
      </c>
      <c r="J122" s="187"/>
      <c r="K122" s="188">
        <f t="shared" si="17"/>
        <v>0</v>
      </c>
      <c r="L122" s="86">
        <f t="shared" si="11"/>
        <v>0</v>
      </c>
      <c r="M122" s="188">
        <f t="shared" si="12"/>
        <v>0</v>
      </c>
      <c r="N122" s="86">
        <f t="shared" si="13"/>
        <v>0</v>
      </c>
      <c r="O122" s="188">
        <f t="shared" si="14"/>
        <v>0</v>
      </c>
      <c r="P122" s="189"/>
      <c r="Q122" s="190">
        <f t="shared" si="15"/>
        <v>0</v>
      </c>
      <c r="R122" s="191">
        <f t="shared" si="16"/>
        <v>0</v>
      </c>
      <c r="T122" s="89"/>
    </row>
    <row r="123" spans="1:20" s="178" customFormat="1" ht="30" hidden="1" customHeight="1">
      <c r="A123" s="156">
        <f>'CONSTRUCTION COST ESTIMATE'!A123</f>
        <v>0</v>
      </c>
      <c r="B123" s="179">
        <f>'CONSTRUCTION COST ESTIMATE'!B123</f>
        <v>202.166</v>
      </c>
      <c r="C123" s="180" t="str">
        <f>'CONSTRUCTION COST ESTIMATE'!C123</f>
        <v>REMOVE LANDSCAPE ROCK</v>
      </c>
      <c r="D123" s="181">
        <f>'CONSTRUCTION COST ESTIMATE'!BA123</f>
        <v>0</v>
      </c>
      <c r="E123" s="182">
        <f>'CONSTRUCTION COST ESTIMATE'!BC123</f>
        <v>0</v>
      </c>
      <c r="F123" s="183" t="str">
        <f>'CONSTRUCTION COST ESTIMATE'!BB123</f>
        <v>LS</v>
      </c>
      <c r="G123" s="184"/>
      <c r="H123" s="185">
        <f t="shared" si="9"/>
        <v>0</v>
      </c>
      <c r="I123" s="186">
        <f t="shared" si="10"/>
        <v>0</v>
      </c>
      <c r="J123" s="187"/>
      <c r="K123" s="188">
        <f t="shared" si="17"/>
        <v>0</v>
      </c>
      <c r="L123" s="86">
        <f t="shared" si="11"/>
        <v>0</v>
      </c>
      <c r="M123" s="188">
        <f t="shared" si="12"/>
        <v>0</v>
      </c>
      <c r="N123" s="86">
        <f t="shared" si="13"/>
        <v>0</v>
      </c>
      <c r="O123" s="188">
        <f t="shared" si="14"/>
        <v>0</v>
      </c>
      <c r="P123" s="189"/>
      <c r="Q123" s="190">
        <f t="shared" si="15"/>
        <v>0</v>
      </c>
      <c r="R123" s="191">
        <f t="shared" si="16"/>
        <v>0</v>
      </c>
      <c r="T123" s="89"/>
    </row>
    <row r="124" spans="1:20" s="178" customFormat="1" ht="30" hidden="1" customHeight="1">
      <c r="A124" s="156">
        <f>'CONSTRUCTION COST ESTIMATE'!A124</f>
        <v>0</v>
      </c>
      <c r="B124" s="179">
        <f>'CONSTRUCTION COST ESTIMATE'!B124</f>
        <v>202.167</v>
      </c>
      <c r="C124" s="180" t="str">
        <f>'CONSTRUCTION COST ESTIMATE'!C124</f>
        <v>REMOVE PAVING STONES</v>
      </c>
      <c r="D124" s="181">
        <f>'CONSTRUCTION COST ESTIMATE'!BA124</f>
        <v>0</v>
      </c>
      <c r="E124" s="182">
        <f>'CONSTRUCTION COST ESTIMATE'!BC124</f>
        <v>0</v>
      </c>
      <c r="F124" s="183" t="str">
        <f>'CONSTRUCTION COST ESTIMATE'!BB124</f>
        <v>SF</v>
      </c>
      <c r="G124" s="184"/>
      <c r="H124" s="185">
        <f t="shared" si="9"/>
        <v>0</v>
      </c>
      <c r="I124" s="186">
        <f t="shared" si="10"/>
        <v>0</v>
      </c>
      <c r="J124" s="187"/>
      <c r="K124" s="188">
        <f t="shared" si="17"/>
        <v>0</v>
      </c>
      <c r="L124" s="86">
        <f t="shared" si="11"/>
        <v>0</v>
      </c>
      <c r="M124" s="188">
        <f t="shared" si="12"/>
        <v>0</v>
      </c>
      <c r="N124" s="86">
        <f t="shared" si="13"/>
        <v>0</v>
      </c>
      <c r="O124" s="188">
        <f t="shared" si="14"/>
        <v>0</v>
      </c>
      <c r="P124" s="189"/>
      <c r="Q124" s="190">
        <f t="shared" si="15"/>
        <v>0</v>
      </c>
      <c r="R124" s="191">
        <f t="shared" si="16"/>
        <v>0</v>
      </c>
      <c r="T124" s="89"/>
    </row>
    <row r="125" spans="1:20" s="178" customFormat="1" ht="30" hidden="1" customHeight="1">
      <c r="A125" s="156">
        <f>'CONSTRUCTION COST ESTIMATE'!A125</f>
        <v>0</v>
      </c>
      <c r="B125" s="179">
        <f>'CONSTRUCTION COST ESTIMATE'!B125</f>
        <v>202.16800000000001</v>
      </c>
      <c r="C125" s="180" t="str">
        <f>'CONSTRUCTION COST ESTIMATE'!C125</f>
        <v>REMOVE PLANTER BOX</v>
      </c>
      <c r="D125" s="181">
        <f>'CONSTRUCTION COST ESTIMATE'!BA125</f>
        <v>0</v>
      </c>
      <c r="E125" s="182">
        <f>'CONSTRUCTION COST ESTIMATE'!BC125</f>
        <v>0</v>
      </c>
      <c r="F125" s="183" t="str">
        <f>'CONSTRUCTION COST ESTIMATE'!BB125</f>
        <v>LS</v>
      </c>
      <c r="G125" s="184"/>
      <c r="H125" s="185">
        <f t="shared" si="9"/>
        <v>0</v>
      </c>
      <c r="I125" s="186">
        <f t="shared" si="10"/>
        <v>0</v>
      </c>
      <c r="J125" s="187"/>
      <c r="K125" s="188">
        <f t="shared" si="17"/>
        <v>0</v>
      </c>
      <c r="L125" s="86">
        <f t="shared" si="11"/>
        <v>0</v>
      </c>
      <c r="M125" s="188">
        <f t="shared" si="12"/>
        <v>0</v>
      </c>
      <c r="N125" s="86">
        <f t="shared" si="13"/>
        <v>0</v>
      </c>
      <c r="O125" s="188">
        <f t="shared" si="14"/>
        <v>0</v>
      </c>
      <c r="P125" s="189"/>
      <c r="Q125" s="190">
        <f t="shared" si="15"/>
        <v>0</v>
      </c>
      <c r="R125" s="191">
        <f t="shared" si="16"/>
        <v>0</v>
      </c>
      <c r="T125" s="89"/>
    </row>
    <row r="126" spans="1:20" s="178" customFormat="1" ht="30" hidden="1" customHeight="1">
      <c r="A126" s="156">
        <f>'CONSTRUCTION COST ESTIMATE'!A126</f>
        <v>0</v>
      </c>
      <c r="B126" s="179">
        <f>'CONSTRUCTION COST ESTIMATE'!B126</f>
        <v>202.18</v>
      </c>
      <c r="C126" s="180" t="str">
        <f>'CONSTRUCTION COST ESTIMATE'!C126</f>
        <v>REMOVE PAVEMENT MARKINGS</v>
      </c>
      <c r="D126" s="181">
        <f>'CONSTRUCTION COST ESTIMATE'!BA126</f>
        <v>0</v>
      </c>
      <c r="E126" s="182">
        <f>'CONSTRUCTION COST ESTIMATE'!BC126</f>
        <v>0</v>
      </c>
      <c r="F126" s="183" t="str">
        <f>'CONSTRUCTION COST ESTIMATE'!BB126</f>
        <v>LS</v>
      </c>
      <c r="G126" s="184"/>
      <c r="H126" s="185">
        <f t="shared" si="9"/>
        <v>0</v>
      </c>
      <c r="I126" s="186">
        <f t="shared" si="10"/>
        <v>0</v>
      </c>
      <c r="J126" s="187"/>
      <c r="K126" s="188">
        <f t="shared" si="17"/>
        <v>0</v>
      </c>
      <c r="L126" s="86">
        <f t="shared" si="11"/>
        <v>0</v>
      </c>
      <c r="M126" s="188">
        <f t="shared" si="12"/>
        <v>0</v>
      </c>
      <c r="N126" s="86">
        <f t="shared" si="13"/>
        <v>0</v>
      </c>
      <c r="O126" s="188">
        <f t="shared" si="14"/>
        <v>0</v>
      </c>
      <c r="P126" s="189"/>
      <c r="Q126" s="190">
        <f t="shared" si="15"/>
        <v>0</v>
      </c>
      <c r="R126" s="191">
        <f t="shared" si="16"/>
        <v>0</v>
      </c>
      <c r="T126" s="89"/>
    </row>
    <row r="127" spans="1:20" s="178" customFormat="1" ht="30" hidden="1" customHeight="1">
      <c r="A127" s="156">
        <f>'CONSTRUCTION COST ESTIMATE'!A127</f>
        <v>0</v>
      </c>
      <c r="B127" s="179">
        <f>'CONSTRUCTION COST ESTIMATE'!B127</f>
        <v>202.18100000000001</v>
      </c>
      <c r="C127" s="180" t="str">
        <f>'CONSTRUCTION COST ESTIMATE'!C127</f>
        <v>REMOVE PAVEMENT MARKINGS</v>
      </c>
      <c r="D127" s="181">
        <f>'CONSTRUCTION COST ESTIMATE'!BA127</f>
        <v>0</v>
      </c>
      <c r="E127" s="182">
        <f>'CONSTRUCTION COST ESTIMATE'!BC127</f>
        <v>0</v>
      </c>
      <c r="F127" s="183" t="str">
        <f>'CONSTRUCTION COST ESTIMATE'!BB127</f>
        <v>SY</v>
      </c>
      <c r="G127" s="184"/>
      <c r="H127" s="185">
        <f t="shared" si="9"/>
        <v>0</v>
      </c>
      <c r="I127" s="186">
        <f t="shared" si="10"/>
        <v>0</v>
      </c>
      <c r="J127" s="187"/>
      <c r="K127" s="188">
        <f t="shared" si="17"/>
        <v>0</v>
      </c>
      <c r="L127" s="86">
        <f t="shared" si="11"/>
        <v>0</v>
      </c>
      <c r="M127" s="188">
        <f t="shared" si="12"/>
        <v>0</v>
      </c>
      <c r="N127" s="86">
        <f t="shared" si="13"/>
        <v>0</v>
      </c>
      <c r="O127" s="188">
        <f t="shared" si="14"/>
        <v>0</v>
      </c>
      <c r="P127" s="189"/>
      <c r="Q127" s="190">
        <f t="shared" si="15"/>
        <v>0</v>
      </c>
      <c r="R127" s="191">
        <f t="shared" si="16"/>
        <v>0</v>
      </c>
      <c r="T127" s="89"/>
    </row>
    <row r="128" spans="1:20" s="178" customFormat="1" ht="30" hidden="1" customHeight="1">
      <c r="A128" s="156">
        <f>'CONSTRUCTION COST ESTIMATE'!A128</f>
        <v>0</v>
      </c>
      <c r="B128" s="179">
        <f>'CONSTRUCTION COST ESTIMATE'!B128</f>
        <v>202.18199999999999</v>
      </c>
      <c r="C128" s="180" t="str">
        <f>'CONSTRUCTION COST ESTIMATE'!C128</f>
        <v>REMOVE RAISED PAVEMENT MARKERS</v>
      </c>
      <c r="D128" s="181">
        <f>'CONSTRUCTION COST ESTIMATE'!BA128</f>
        <v>0</v>
      </c>
      <c r="E128" s="182">
        <f>'CONSTRUCTION COST ESTIMATE'!BC128</f>
        <v>0</v>
      </c>
      <c r="F128" s="183" t="str">
        <f>'CONSTRUCTION COST ESTIMATE'!BB128</f>
        <v>EA</v>
      </c>
      <c r="G128" s="184"/>
      <c r="H128" s="185">
        <f t="shared" si="9"/>
        <v>0</v>
      </c>
      <c r="I128" s="186">
        <f t="shared" si="10"/>
        <v>0</v>
      </c>
      <c r="J128" s="187"/>
      <c r="K128" s="188">
        <f t="shared" si="17"/>
        <v>0</v>
      </c>
      <c r="L128" s="86">
        <f t="shared" si="11"/>
        <v>0</v>
      </c>
      <c r="M128" s="188">
        <f t="shared" si="12"/>
        <v>0</v>
      </c>
      <c r="N128" s="86">
        <f t="shared" si="13"/>
        <v>0</v>
      </c>
      <c r="O128" s="188">
        <f t="shared" si="14"/>
        <v>0</v>
      </c>
      <c r="P128" s="189"/>
      <c r="Q128" s="190">
        <f t="shared" si="15"/>
        <v>0</v>
      </c>
      <c r="R128" s="191">
        <f t="shared" si="16"/>
        <v>0</v>
      </c>
      <c r="T128" s="89"/>
    </row>
    <row r="129" spans="1:20" s="178" customFormat="1" ht="30" hidden="1" customHeight="1">
      <c r="A129" s="156">
        <f>'CONSTRUCTION COST ESTIMATE'!A129</f>
        <v>0</v>
      </c>
      <c r="B129" s="179">
        <f>'CONSTRUCTION COST ESTIMATE'!B129</f>
        <v>202.18299999999999</v>
      </c>
      <c r="C129" s="180" t="str">
        <f>'CONSTRUCTION COST ESTIMATE'!C129</f>
        <v>REMOVE GUARDRAIL</v>
      </c>
      <c r="D129" s="181">
        <f>'CONSTRUCTION COST ESTIMATE'!BA129</f>
        <v>0</v>
      </c>
      <c r="E129" s="182">
        <f>'CONSTRUCTION COST ESTIMATE'!BC129</f>
        <v>0</v>
      </c>
      <c r="F129" s="183" t="str">
        <f>'CONSTRUCTION COST ESTIMATE'!BB129</f>
        <v>LF</v>
      </c>
      <c r="G129" s="184"/>
      <c r="H129" s="185">
        <f t="shared" si="9"/>
        <v>0</v>
      </c>
      <c r="I129" s="186">
        <f t="shared" si="10"/>
        <v>0</v>
      </c>
      <c r="J129" s="187"/>
      <c r="K129" s="188">
        <f t="shared" si="17"/>
        <v>0</v>
      </c>
      <c r="L129" s="86">
        <f t="shared" si="11"/>
        <v>0</v>
      </c>
      <c r="M129" s="188">
        <f t="shared" si="12"/>
        <v>0</v>
      </c>
      <c r="N129" s="86">
        <f t="shared" si="13"/>
        <v>0</v>
      </c>
      <c r="O129" s="188">
        <f t="shared" si="14"/>
        <v>0</v>
      </c>
      <c r="P129" s="189"/>
      <c r="Q129" s="190">
        <f t="shared" si="15"/>
        <v>0</v>
      </c>
      <c r="R129" s="191">
        <f t="shared" si="16"/>
        <v>0</v>
      </c>
      <c r="T129" s="89"/>
    </row>
    <row r="130" spans="1:20" s="178" customFormat="1" ht="30" hidden="1" customHeight="1">
      <c r="A130" s="156">
        <f>'CONSTRUCTION COST ESTIMATE'!A130</f>
        <v>0</v>
      </c>
      <c r="B130" s="179">
        <f>'CONSTRUCTION COST ESTIMATE'!B130</f>
        <v>202.184</v>
      </c>
      <c r="C130" s="180" t="str">
        <f>'CONSTRUCTION COST ESTIMATE'!C130</f>
        <v>REMOVE AND RELOCATE GUARDRAIL</v>
      </c>
      <c r="D130" s="181">
        <f>'CONSTRUCTION COST ESTIMATE'!BA130</f>
        <v>0</v>
      </c>
      <c r="E130" s="182">
        <f>'CONSTRUCTION COST ESTIMATE'!BC130</f>
        <v>0</v>
      </c>
      <c r="F130" s="183" t="str">
        <f>'CONSTRUCTION COST ESTIMATE'!BB130</f>
        <v>LF</v>
      </c>
      <c r="G130" s="184"/>
      <c r="H130" s="185">
        <f t="shared" si="9"/>
        <v>0</v>
      </c>
      <c r="I130" s="186">
        <f t="shared" si="10"/>
        <v>0</v>
      </c>
      <c r="J130" s="187"/>
      <c r="K130" s="188">
        <f t="shared" si="17"/>
        <v>0</v>
      </c>
      <c r="L130" s="86">
        <f t="shared" si="11"/>
        <v>0</v>
      </c>
      <c r="M130" s="188">
        <f t="shared" si="12"/>
        <v>0</v>
      </c>
      <c r="N130" s="86">
        <f t="shared" si="13"/>
        <v>0</v>
      </c>
      <c r="O130" s="188">
        <f t="shared" si="14"/>
        <v>0</v>
      </c>
      <c r="P130" s="189"/>
      <c r="Q130" s="190">
        <f t="shared" si="15"/>
        <v>0</v>
      </c>
      <c r="R130" s="191">
        <f t="shared" si="16"/>
        <v>0</v>
      </c>
      <c r="T130" s="89"/>
    </row>
    <row r="131" spans="1:20" s="178" customFormat="1" ht="30" hidden="1" customHeight="1">
      <c r="A131" s="156">
        <f>'CONSTRUCTION COST ESTIMATE'!A131</f>
        <v>0</v>
      </c>
      <c r="B131" s="179">
        <f>'CONSTRUCTION COST ESTIMATE'!B131</f>
        <v>202.185</v>
      </c>
      <c r="C131" s="180" t="str">
        <f>'CONSTRUCTION COST ESTIMATE'!C131</f>
        <v>REMOVE AND SALVAGE GUARDRAIL</v>
      </c>
      <c r="D131" s="181">
        <f>'CONSTRUCTION COST ESTIMATE'!BA131</f>
        <v>0</v>
      </c>
      <c r="E131" s="182">
        <f>'CONSTRUCTION COST ESTIMATE'!BC131</f>
        <v>0</v>
      </c>
      <c r="F131" s="183" t="str">
        <f>'CONSTRUCTION COST ESTIMATE'!BB131</f>
        <v>LF</v>
      </c>
      <c r="G131" s="184"/>
      <c r="H131" s="185">
        <f t="shared" si="9"/>
        <v>0</v>
      </c>
      <c r="I131" s="186">
        <f t="shared" si="10"/>
        <v>0</v>
      </c>
      <c r="J131" s="187"/>
      <c r="K131" s="188">
        <f t="shared" si="17"/>
        <v>0</v>
      </c>
      <c r="L131" s="86">
        <f t="shared" si="11"/>
        <v>0</v>
      </c>
      <c r="M131" s="188">
        <f t="shared" si="12"/>
        <v>0</v>
      </c>
      <c r="N131" s="86">
        <f t="shared" si="13"/>
        <v>0</v>
      </c>
      <c r="O131" s="188">
        <f t="shared" si="14"/>
        <v>0</v>
      </c>
      <c r="P131" s="189"/>
      <c r="Q131" s="190">
        <f t="shared" si="15"/>
        <v>0</v>
      </c>
      <c r="R131" s="191">
        <f t="shared" si="16"/>
        <v>0</v>
      </c>
      <c r="T131" s="89"/>
    </row>
    <row r="132" spans="1:20" s="178" customFormat="1" ht="30" hidden="1" customHeight="1">
      <c r="A132" s="156">
        <f>'CONSTRUCTION COST ESTIMATE'!A132</f>
        <v>0</v>
      </c>
      <c r="B132" s="179">
        <f>'CONSTRUCTION COST ESTIMATE'!B132</f>
        <v>202.2</v>
      </c>
      <c r="C132" s="180" t="str">
        <f>'CONSTRUCTION COST ESTIMATE'!C132</f>
        <v>REMOVE SIGN</v>
      </c>
      <c r="D132" s="181">
        <f>'CONSTRUCTION COST ESTIMATE'!BA132</f>
        <v>0</v>
      </c>
      <c r="E132" s="182">
        <f>'CONSTRUCTION COST ESTIMATE'!BC132</f>
        <v>0</v>
      </c>
      <c r="F132" s="183" t="str">
        <f>'CONSTRUCTION COST ESTIMATE'!BB132</f>
        <v>EA</v>
      </c>
      <c r="G132" s="184"/>
      <c r="H132" s="185">
        <f t="shared" si="9"/>
        <v>0</v>
      </c>
      <c r="I132" s="186">
        <f t="shared" si="10"/>
        <v>0</v>
      </c>
      <c r="J132" s="187"/>
      <c r="K132" s="188">
        <f t="shared" si="17"/>
        <v>0</v>
      </c>
      <c r="L132" s="86">
        <f t="shared" si="11"/>
        <v>0</v>
      </c>
      <c r="M132" s="188">
        <f t="shared" si="12"/>
        <v>0</v>
      </c>
      <c r="N132" s="86">
        <f t="shared" si="13"/>
        <v>0</v>
      </c>
      <c r="O132" s="188">
        <f t="shared" si="14"/>
        <v>0</v>
      </c>
      <c r="P132" s="189"/>
      <c r="Q132" s="190">
        <f t="shared" si="15"/>
        <v>0</v>
      </c>
      <c r="R132" s="191">
        <f t="shared" si="16"/>
        <v>0</v>
      </c>
      <c r="T132" s="89"/>
    </row>
    <row r="133" spans="1:20" s="178" customFormat="1" ht="30" hidden="1" customHeight="1">
      <c r="A133" s="156">
        <f>'CONSTRUCTION COST ESTIMATE'!A133</f>
        <v>0</v>
      </c>
      <c r="B133" s="179">
        <f>'CONSTRUCTION COST ESTIMATE'!B133</f>
        <v>202.20099999999999</v>
      </c>
      <c r="C133" s="180" t="str">
        <f>'CONSTRUCTION COST ESTIMATE'!C133</f>
        <v>REMOVE AND SALVAGE SIGN</v>
      </c>
      <c r="D133" s="181">
        <f>'CONSTRUCTION COST ESTIMATE'!BA133</f>
        <v>0</v>
      </c>
      <c r="E133" s="182">
        <f>'CONSTRUCTION COST ESTIMATE'!BC133</f>
        <v>0</v>
      </c>
      <c r="F133" s="183" t="str">
        <f>'CONSTRUCTION COST ESTIMATE'!BB133</f>
        <v>EA</v>
      </c>
      <c r="G133" s="184"/>
      <c r="H133" s="185">
        <f t="shared" ref="H133:H196" si="18">IF(G133="x",(IF(J133="",(D133*$G$4),(D133-J133)*$G$4)),0)</f>
        <v>0</v>
      </c>
      <c r="I133" s="186">
        <f t="shared" ref="I133:I196" si="19">E133*H133</f>
        <v>0</v>
      </c>
      <c r="J133" s="187"/>
      <c r="K133" s="188">
        <f t="shared" si="17"/>
        <v>0</v>
      </c>
      <c r="L133" s="86">
        <f t="shared" ref="L133:L196" si="20">IF(G133="x",D133-H133-J133,0)</f>
        <v>0</v>
      </c>
      <c r="M133" s="188">
        <f t="shared" ref="M133:M196" si="21">E133*L133</f>
        <v>0</v>
      </c>
      <c r="N133" s="86">
        <f t="shared" ref="N133:N196" si="22">IF(G133="x",0,D133-J133)</f>
        <v>0</v>
      </c>
      <c r="O133" s="188">
        <f t="shared" ref="O133:O196" si="23">E133*N133</f>
        <v>0</v>
      </c>
      <c r="P133" s="189"/>
      <c r="Q133" s="190">
        <f t="shared" ref="Q133:Q196" si="24">H133+J133+L133+N133</f>
        <v>0</v>
      </c>
      <c r="R133" s="191">
        <f t="shared" ref="R133:R196" si="25">Q133*E133</f>
        <v>0</v>
      </c>
      <c r="T133" s="89"/>
    </row>
    <row r="134" spans="1:20" s="178" customFormat="1" ht="30" hidden="1" customHeight="1">
      <c r="A134" s="156">
        <f>'CONSTRUCTION COST ESTIMATE'!A134</f>
        <v>0</v>
      </c>
      <c r="B134" s="179">
        <f>'CONSTRUCTION COST ESTIMATE'!B134</f>
        <v>202.202</v>
      </c>
      <c r="C134" s="180" t="str">
        <f>'CONSTRUCTION COST ESTIMATE'!C134</f>
        <v>REMOVE AND RELOCATE SIGN</v>
      </c>
      <c r="D134" s="181">
        <f>'CONSTRUCTION COST ESTIMATE'!BA134</f>
        <v>0</v>
      </c>
      <c r="E134" s="182">
        <f>'CONSTRUCTION COST ESTIMATE'!BC134</f>
        <v>0</v>
      </c>
      <c r="F134" s="183" t="str">
        <f>'CONSTRUCTION COST ESTIMATE'!BB134</f>
        <v>EA</v>
      </c>
      <c r="G134" s="184"/>
      <c r="H134" s="185">
        <f t="shared" si="18"/>
        <v>0</v>
      </c>
      <c r="I134" s="186">
        <f t="shared" si="19"/>
        <v>0</v>
      </c>
      <c r="J134" s="187"/>
      <c r="K134" s="188">
        <f t="shared" ref="K134:K197" si="26">D134*J134</f>
        <v>0</v>
      </c>
      <c r="L134" s="86">
        <f t="shared" si="20"/>
        <v>0</v>
      </c>
      <c r="M134" s="188">
        <f t="shared" si="21"/>
        <v>0</v>
      </c>
      <c r="N134" s="86">
        <f t="shared" si="22"/>
        <v>0</v>
      </c>
      <c r="O134" s="188">
        <f t="shared" si="23"/>
        <v>0</v>
      </c>
      <c r="P134" s="189"/>
      <c r="Q134" s="190">
        <f t="shared" si="24"/>
        <v>0</v>
      </c>
      <c r="R134" s="191">
        <f t="shared" si="25"/>
        <v>0</v>
      </c>
      <c r="T134" s="89"/>
    </row>
    <row r="135" spans="1:20" s="178" customFormat="1" ht="30" hidden="1" customHeight="1">
      <c r="A135" s="156">
        <f>'CONSTRUCTION COST ESTIMATE'!A135</f>
        <v>0</v>
      </c>
      <c r="B135" s="179">
        <f>'CONSTRUCTION COST ESTIMATE'!B135</f>
        <v>202.203</v>
      </c>
      <c r="C135" s="180" t="str">
        <f>'CONSTRUCTION COST ESTIMATE'!C135</f>
        <v>REMOVE SPECIALTY SIGN</v>
      </c>
      <c r="D135" s="181">
        <f>'CONSTRUCTION COST ESTIMATE'!BA135</f>
        <v>0</v>
      </c>
      <c r="E135" s="182">
        <f>'CONSTRUCTION COST ESTIMATE'!BC135</f>
        <v>0</v>
      </c>
      <c r="F135" s="183" t="str">
        <f>'CONSTRUCTION COST ESTIMATE'!BB135</f>
        <v>EA</v>
      </c>
      <c r="G135" s="184"/>
      <c r="H135" s="185">
        <f t="shared" si="18"/>
        <v>0</v>
      </c>
      <c r="I135" s="186">
        <f t="shared" si="19"/>
        <v>0</v>
      </c>
      <c r="J135" s="187"/>
      <c r="K135" s="188">
        <f t="shared" si="26"/>
        <v>0</v>
      </c>
      <c r="L135" s="86">
        <f t="shared" si="20"/>
        <v>0</v>
      </c>
      <c r="M135" s="188">
        <f t="shared" si="21"/>
        <v>0</v>
      </c>
      <c r="N135" s="86">
        <f t="shared" si="22"/>
        <v>0</v>
      </c>
      <c r="O135" s="188">
        <f t="shared" si="23"/>
        <v>0</v>
      </c>
      <c r="P135" s="189"/>
      <c r="Q135" s="190">
        <f t="shared" si="24"/>
        <v>0</v>
      </c>
      <c r="R135" s="191">
        <f t="shared" si="25"/>
        <v>0</v>
      </c>
      <c r="T135" s="89"/>
    </row>
    <row r="136" spans="1:20" s="178" customFormat="1" ht="30" hidden="1" customHeight="1">
      <c r="A136" s="156">
        <f>'CONSTRUCTION COST ESTIMATE'!A136</f>
        <v>0</v>
      </c>
      <c r="B136" s="179">
        <f>'CONSTRUCTION COST ESTIMATE'!B136</f>
        <v>202.20400000000001</v>
      </c>
      <c r="C136" s="180" t="str">
        <f>'CONSTRUCTION COST ESTIMATE'!C136</f>
        <v>REMOVE AND SALVAGE SPECIALTY SIGN</v>
      </c>
      <c r="D136" s="181">
        <f>'CONSTRUCTION COST ESTIMATE'!BA136</f>
        <v>0</v>
      </c>
      <c r="E136" s="182">
        <f>'CONSTRUCTION COST ESTIMATE'!BC136</f>
        <v>0</v>
      </c>
      <c r="F136" s="183" t="str">
        <f>'CONSTRUCTION COST ESTIMATE'!BB136</f>
        <v>EA</v>
      </c>
      <c r="G136" s="184"/>
      <c r="H136" s="185">
        <f t="shared" si="18"/>
        <v>0</v>
      </c>
      <c r="I136" s="186">
        <f t="shared" si="19"/>
        <v>0</v>
      </c>
      <c r="J136" s="187"/>
      <c r="K136" s="188">
        <f t="shared" si="26"/>
        <v>0</v>
      </c>
      <c r="L136" s="86">
        <f t="shared" si="20"/>
        <v>0</v>
      </c>
      <c r="M136" s="188">
        <f t="shared" si="21"/>
        <v>0</v>
      </c>
      <c r="N136" s="86">
        <f t="shared" si="22"/>
        <v>0</v>
      </c>
      <c r="O136" s="188">
        <f t="shared" si="23"/>
        <v>0</v>
      </c>
      <c r="P136" s="189"/>
      <c r="Q136" s="190">
        <f t="shared" si="24"/>
        <v>0</v>
      </c>
      <c r="R136" s="191">
        <f t="shared" si="25"/>
        <v>0</v>
      </c>
      <c r="T136" s="89"/>
    </row>
    <row r="137" spans="1:20" s="178" customFormat="1" ht="30" hidden="1" customHeight="1">
      <c r="A137" s="156">
        <f>'CONSTRUCTION COST ESTIMATE'!A137</f>
        <v>0</v>
      </c>
      <c r="B137" s="179">
        <f>'CONSTRUCTION COST ESTIMATE'!B137</f>
        <v>202.20500000000001</v>
      </c>
      <c r="C137" s="180" t="str">
        <f>'CONSTRUCTION COST ESTIMATE'!C137</f>
        <v>REMOVE AND RELOCATE  SPECIALTY SIGN</v>
      </c>
      <c r="D137" s="181">
        <f>'CONSTRUCTION COST ESTIMATE'!BA137</f>
        <v>0</v>
      </c>
      <c r="E137" s="182">
        <f>'CONSTRUCTION COST ESTIMATE'!BC137</f>
        <v>0</v>
      </c>
      <c r="F137" s="183" t="str">
        <f>'CONSTRUCTION COST ESTIMATE'!BB137</f>
        <v>EA</v>
      </c>
      <c r="G137" s="184"/>
      <c r="H137" s="185">
        <f t="shared" si="18"/>
        <v>0</v>
      </c>
      <c r="I137" s="186">
        <f t="shared" si="19"/>
        <v>0</v>
      </c>
      <c r="J137" s="187"/>
      <c r="K137" s="188">
        <f t="shared" si="26"/>
        <v>0</v>
      </c>
      <c r="L137" s="86">
        <f t="shared" si="20"/>
        <v>0</v>
      </c>
      <c r="M137" s="188">
        <f t="shared" si="21"/>
        <v>0</v>
      </c>
      <c r="N137" s="86">
        <f t="shared" si="22"/>
        <v>0</v>
      </c>
      <c r="O137" s="188">
        <f t="shared" si="23"/>
        <v>0</v>
      </c>
      <c r="P137" s="189"/>
      <c r="Q137" s="190">
        <f t="shared" si="24"/>
        <v>0</v>
      </c>
      <c r="R137" s="191">
        <f t="shared" si="25"/>
        <v>0</v>
      </c>
      <c r="T137" s="89"/>
    </row>
    <row r="138" spans="1:20" s="178" customFormat="1" ht="30" hidden="1" customHeight="1">
      <c r="A138" s="156">
        <f>'CONSTRUCTION COST ESTIMATE'!A138</f>
        <v>0</v>
      </c>
      <c r="B138" s="179">
        <f>'CONSTRUCTION COST ESTIMATE'!B138</f>
        <v>202.20599999999999</v>
      </c>
      <c r="C138" s="180" t="str">
        <f>'CONSTRUCTION COST ESTIMATE'!C138</f>
        <v>REMOVE SIGN AND POST</v>
      </c>
      <c r="D138" s="181">
        <f>'CONSTRUCTION COST ESTIMATE'!BA138</f>
        <v>0</v>
      </c>
      <c r="E138" s="182">
        <f>'CONSTRUCTION COST ESTIMATE'!BC138</f>
        <v>0</v>
      </c>
      <c r="F138" s="183" t="str">
        <f>'CONSTRUCTION COST ESTIMATE'!BB138</f>
        <v>EA</v>
      </c>
      <c r="G138" s="184"/>
      <c r="H138" s="185">
        <f t="shared" si="18"/>
        <v>0</v>
      </c>
      <c r="I138" s="186">
        <f t="shared" si="19"/>
        <v>0</v>
      </c>
      <c r="J138" s="187"/>
      <c r="K138" s="188">
        <f t="shared" si="26"/>
        <v>0</v>
      </c>
      <c r="L138" s="86">
        <f t="shared" si="20"/>
        <v>0</v>
      </c>
      <c r="M138" s="188">
        <f t="shared" si="21"/>
        <v>0</v>
      </c>
      <c r="N138" s="86">
        <f t="shared" si="22"/>
        <v>0</v>
      </c>
      <c r="O138" s="188">
        <f t="shared" si="23"/>
        <v>0</v>
      </c>
      <c r="P138" s="189"/>
      <c r="Q138" s="190">
        <f t="shared" si="24"/>
        <v>0</v>
      </c>
      <c r="R138" s="191">
        <f t="shared" si="25"/>
        <v>0</v>
      </c>
      <c r="T138" s="89"/>
    </row>
    <row r="139" spans="1:20" s="178" customFormat="1" ht="30" hidden="1" customHeight="1">
      <c r="A139" s="156">
        <f>'CONSTRUCTION COST ESTIMATE'!A139</f>
        <v>0</v>
      </c>
      <c r="B139" s="179">
        <f>'CONSTRUCTION COST ESTIMATE'!B139</f>
        <v>202.20699999999999</v>
      </c>
      <c r="C139" s="180" t="str">
        <f>'CONSTRUCTION COST ESTIMATE'!C139</f>
        <v>REMOVE AND SALVAGE SIGN AND POST</v>
      </c>
      <c r="D139" s="181">
        <f>'CONSTRUCTION COST ESTIMATE'!BA139</f>
        <v>0</v>
      </c>
      <c r="E139" s="182">
        <f>'CONSTRUCTION COST ESTIMATE'!BC139</f>
        <v>0</v>
      </c>
      <c r="F139" s="183" t="str">
        <f>'CONSTRUCTION COST ESTIMATE'!BB139</f>
        <v>EA</v>
      </c>
      <c r="G139" s="184"/>
      <c r="H139" s="185">
        <f t="shared" si="18"/>
        <v>0</v>
      </c>
      <c r="I139" s="186">
        <f t="shared" si="19"/>
        <v>0</v>
      </c>
      <c r="J139" s="187"/>
      <c r="K139" s="188">
        <f t="shared" si="26"/>
        <v>0</v>
      </c>
      <c r="L139" s="86">
        <f t="shared" si="20"/>
        <v>0</v>
      </c>
      <c r="M139" s="188">
        <f t="shared" si="21"/>
        <v>0</v>
      </c>
      <c r="N139" s="86">
        <f t="shared" si="22"/>
        <v>0</v>
      </c>
      <c r="O139" s="188">
        <f t="shared" si="23"/>
        <v>0</v>
      </c>
      <c r="P139" s="189"/>
      <c r="Q139" s="190">
        <f t="shared" si="24"/>
        <v>0</v>
      </c>
      <c r="R139" s="191">
        <f t="shared" si="25"/>
        <v>0</v>
      </c>
      <c r="T139" s="89"/>
    </row>
    <row r="140" spans="1:20" s="178" customFormat="1" ht="30" hidden="1" customHeight="1">
      <c r="A140" s="156">
        <f>'CONSTRUCTION COST ESTIMATE'!A140</f>
        <v>0</v>
      </c>
      <c r="B140" s="179">
        <f>'CONSTRUCTION COST ESTIMATE'!B140</f>
        <v>202.208</v>
      </c>
      <c r="C140" s="180" t="str">
        <f>'CONSTRUCTION COST ESTIMATE'!C140</f>
        <v>REMOVE AND RELOCATE SIGN AND POST</v>
      </c>
      <c r="D140" s="181">
        <f>'CONSTRUCTION COST ESTIMATE'!BA140</f>
        <v>0</v>
      </c>
      <c r="E140" s="182">
        <f>'CONSTRUCTION COST ESTIMATE'!BC140</f>
        <v>0</v>
      </c>
      <c r="F140" s="183" t="str">
        <f>'CONSTRUCTION COST ESTIMATE'!BB140</f>
        <v>EA</v>
      </c>
      <c r="G140" s="184"/>
      <c r="H140" s="185">
        <f t="shared" si="18"/>
        <v>0</v>
      </c>
      <c r="I140" s="186">
        <f t="shared" si="19"/>
        <v>0</v>
      </c>
      <c r="J140" s="187"/>
      <c r="K140" s="188">
        <f t="shared" si="26"/>
        <v>0</v>
      </c>
      <c r="L140" s="86">
        <f t="shared" si="20"/>
        <v>0</v>
      </c>
      <c r="M140" s="188">
        <f t="shared" si="21"/>
        <v>0</v>
      </c>
      <c r="N140" s="86">
        <f t="shared" si="22"/>
        <v>0</v>
      </c>
      <c r="O140" s="188">
        <f t="shared" si="23"/>
        <v>0</v>
      </c>
      <c r="P140" s="189"/>
      <c r="Q140" s="190">
        <f t="shared" si="24"/>
        <v>0</v>
      </c>
      <c r="R140" s="191">
        <f t="shared" si="25"/>
        <v>0</v>
      </c>
      <c r="T140" s="89"/>
    </row>
    <row r="141" spans="1:20" s="178" customFormat="1" ht="30" hidden="1" customHeight="1">
      <c r="A141" s="156">
        <f>'CONSTRUCTION COST ESTIMATE'!A141</f>
        <v>0</v>
      </c>
      <c r="B141" s="179">
        <f>'CONSTRUCTION COST ESTIMATE'!B141</f>
        <v>202.209</v>
      </c>
      <c r="C141" s="180" t="str">
        <f>'CONSTRUCTION COST ESTIMATE'!C141</f>
        <v>REMOVE PEDESTRIAN CROSSING SIGN</v>
      </c>
      <c r="D141" s="181">
        <f>'CONSTRUCTION COST ESTIMATE'!BA141</f>
        <v>0</v>
      </c>
      <c r="E141" s="182">
        <f>'CONSTRUCTION COST ESTIMATE'!BC141</f>
        <v>0</v>
      </c>
      <c r="F141" s="183" t="str">
        <f>'CONSTRUCTION COST ESTIMATE'!BB141</f>
        <v>EA</v>
      </c>
      <c r="G141" s="184"/>
      <c r="H141" s="185">
        <f t="shared" si="18"/>
        <v>0</v>
      </c>
      <c r="I141" s="186">
        <f t="shared" si="19"/>
        <v>0</v>
      </c>
      <c r="J141" s="187"/>
      <c r="K141" s="188">
        <f t="shared" si="26"/>
        <v>0</v>
      </c>
      <c r="L141" s="86">
        <f t="shared" si="20"/>
        <v>0</v>
      </c>
      <c r="M141" s="188">
        <f t="shared" si="21"/>
        <v>0</v>
      </c>
      <c r="N141" s="86">
        <f t="shared" si="22"/>
        <v>0</v>
      </c>
      <c r="O141" s="188">
        <f t="shared" si="23"/>
        <v>0</v>
      </c>
      <c r="P141" s="189"/>
      <c r="Q141" s="190">
        <f t="shared" si="24"/>
        <v>0</v>
      </c>
      <c r="R141" s="191">
        <f t="shared" si="25"/>
        <v>0</v>
      </c>
      <c r="T141" s="89"/>
    </row>
    <row r="142" spans="1:20" s="178" customFormat="1" ht="30" hidden="1" customHeight="1">
      <c r="A142" s="156">
        <f>'CONSTRUCTION COST ESTIMATE'!A142</f>
        <v>0</v>
      </c>
      <c r="B142" s="179">
        <f>'CONSTRUCTION COST ESTIMATE'!B142</f>
        <v>202.21</v>
      </c>
      <c r="C142" s="180" t="str">
        <f>'CONSTRUCTION COST ESTIMATE'!C142</f>
        <v>REMOVE AND SALVAGE PEDESTRIAN CROSSING SIGN</v>
      </c>
      <c r="D142" s="181">
        <f>'CONSTRUCTION COST ESTIMATE'!BA142</f>
        <v>0</v>
      </c>
      <c r="E142" s="182">
        <f>'CONSTRUCTION COST ESTIMATE'!BC142</f>
        <v>0</v>
      </c>
      <c r="F142" s="183" t="str">
        <f>'CONSTRUCTION COST ESTIMATE'!BB142</f>
        <v>EA</v>
      </c>
      <c r="G142" s="184"/>
      <c r="H142" s="185">
        <f t="shared" si="18"/>
        <v>0</v>
      </c>
      <c r="I142" s="186">
        <f t="shared" si="19"/>
        <v>0</v>
      </c>
      <c r="J142" s="187"/>
      <c r="K142" s="188">
        <f t="shared" si="26"/>
        <v>0</v>
      </c>
      <c r="L142" s="86">
        <f t="shared" si="20"/>
        <v>0</v>
      </c>
      <c r="M142" s="188">
        <f t="shared" si="21"/>
        <v>0</v>
      </c>
      <c r="N142" s="86">
        <f t="shared" si="22"/>
        <v>0</v>
      </c>
      <c r="O142" s="188">
        <f t="shared" si="23"/>
        <v>0</v>
      </c>
      <c r="P142" s="189"/>
      <c r="Q142" s="190">
        <f t="shared" si="24"/>
        <v>0</v>
      </c>
      <c r="R142" s="191">
        <f t="shared" si="25"/>
        <v>0</v>
      </c>
      <c r="T142" s="89"/>
    </row>
    <row r="143" spans="1:20" s="178" customFormat="1" ht="30" hidden="1" customHeight="1">
      <c r="A143" s="156">
        <f>'CONSTRUCTION COST ESTIMATE'!A143</f>
        <v>0</v>
      </c>
      <c r="B143" s="179">
        <f>'CONSTRUCTION COST ESTIMATE'!B143</f>
        <v>202.21100000000001</v>
      </c>
      <c r="C143" s="180" t="str">
        <f>'CONSTRUCTION COST ESTIMATE'!C143</f>
        <v>REMOVE AND RELOCATE PEDESTRIAN CROSSING SIGN</v>
      </c>
      <c r="D143" s="181">
        <f>'CONSTRUCTION COST ESTIMATE'!BA143</f>
        <v>0</v>
      </c>
      <c r="E143" s="182">
        <f>'CONSTRUCTION COST ESTIMATE'!BC143</f>
        <v>0</v>
      </c>
      <c r="F143" s="183" t="str">
        <f>'CONSTRUCTION COST ESTIMATE'!BB143</f>
        <v>EA</v>
      </c>
      <c r="G143" s="184"/>
      <c r="H143" s="185">
        <f t="shared" si="18"/>
        <v>0</v>
      </c>
      <c r="I143" s="186">
        <f t="shared" si="19"/>
        <v>0</v>
      </c>
      <c r="J143" s="187"/>
      <c r="K143" s="188">
        <f t="shared" si="26"/>
        <v>0</v>
      </c>
      <c r="L143" s="86">
        <f t="shared" si="20"/>
        <v>0</v>
      </c>
      <c r="M143" s="188">
        <f t="shared" si="21"/>
        <v>0</v>
      </c>
      <c r="N143" s="86">
        <f t="shared" si="22"/>
        <v>0</v>
      </c>
      <c r="O143" s="188">
        <f t="shared" si="23"/>
        <v>0</v>
      </c>
      <c r="P143" s="189"/>
      <c r="Q143" s="190">
        <f t="shared" si="24"/>
        <v>0</v>
      </c>
      <c r="R143" s="191">
        <f t="shared" si="25"/>
        <v>0</v>
      </c>
      <c r="T143" s="89"/>
    </row>
    <row r="144" spans="1:20" s="178" customFormat="1" ht="30" hidden="1" customHeight="1">
      <c r="A144" s="156">
        <f>'CONSTRUCTION COST ESTIMATE'!A144</f>
        <v>0</v>
      </c>
      <c r="B144" s="179">
        <f>'CONSTRUCTION COST ESTIMATE'!B144</f>
        <v>202.21199999999999</v>
      </c>
      <c r="C144" s="180" t="str">
        <f>'CONSTRUCTION COST ESTIMATE'!C144</f>
        <v>REMOVE COMMERCIAL SIGN</v>
      </c>
      <c r="D144" s="181">
        <f>'CONSTRUCTION COST ESTIMATE'!BA144</f>
        <v>0</v>
      </c>
      <c r="E144" s="182">
        <f>'CONSTRUCTION COST ESTIMATE'!BC144</f>
        <v>0</v>
      </c>
      <c r="F144" s="183" t="str">
        <f>'CONSTRUCTION COST ESTIMATE'!BB144</f>
        <v>EA</v>
      </c>
      <c r="G144" s="184"/>
      <c r="H144" s="185">
        <f t="shared" si="18"/>
        <v>0</v>
      </c>
      <c r="I144" s="186">
        <f t="shared" si="19"/>
        <v>0</v>
      </c>
      <c r="J144" s="187"/>
      <c r="K144" s="188">
        <f t="shared" si="26"/>
        <v>0</v>
      </c>
      <c r="L144" s="86">
        <f t="shared" si="20"/>
        <v>0</v>
      </c>
      <c r="M144" s="188">
        <f t="shared" si="21"/>
        <v>0</v>
      </c>
      <c r="N144" s="86">
        <f t="shared" si="22"/>
        <v>0</v>
      </c>
      <c r="O144" s="188">
        <f t="shared" si="23"/>
        <v>0</v>
      </c>
      <c r="P144" s="189"/>
      <c r="Q144" s="190">
        <f t="shared" si="24"/>
        <v>0</v>
      </c>
      <c r="R144" s="191">
        <f t="shared" si="25"/>
        <v>0</v>
      </c>
      <c r="T144" s="89"/>
    </row>
    <row r="145" spans="1:20" s="178" customFormat="1" ht="30" hidden="1" customHeight="1">
      <c r="A145" s="156">
        <f>'CONSTRUCTION COST ESTIMATE'!A145</f>
        <v>0</v>
      </c>
      <c r="B145" s="179">
        <f>'CONSTRUCTION COST ESTIMATE'!B145</f>
        <v>202.21299999999999</v>
      </c>
      <c r="C145" s="180" t="str">
        <f>'CONSTRUCTION COST ESTIMATE'!C145</f>
        <v>REMOVE AND SALVAGE COMMERCIAL SIGN</v>
      </c>
      <c r="D145" s="181">
        <f>'CONSTRUCTION COST ESTIMATE'!BA145</f>
        <v>0</v>
      </c>
      <c r="E145" s="182">
        <f>'CONSTRUCTION COST ESTIMATE'!BC145</f>
        <v>0</v>
      </c>
      <c r="F145" s="183" t="str">
        <f>'CONSTRUCTION COST ESTIMATE'!BB145</f>
        <v>EA</v>
      </c>
      <c r="G145" s="184"/>
      <c r="H145" s="185">
        <f t="shared" si="18"/>
        <v>0</v>
      </c>
      <c r="I145" s="186">
        <f t="shared" si="19"/>
        <v>0</v>
      </c>
      <c r="J145" s="187"/>
      <c r="K145" s="188">
        <f t="shared" si="26"/>
        <v>0</v>
      </c>
      <c r="L145" s="86">
        <f t="shared" si="20"/>
        <v>0</v>
      </c>
      <c r="M145" s="188">
        <f t="shared" si="21"/>
        <v>0</v>
      </c>
      <c r="N145" s="86">
        <f t="shared" si="22"/>
        <v>0</v>
      </c>
      <c r="O145" s="188">
        <f t="shared" si="23"/>
        <v>0</v>
      </c>
      <c r="P145" s="189"/>
      <c r="Q145" s="190">
        <f t="shared" si="24"/>
        <v>0</v>
      </c>
      <c r="R145" s="191">
        <f t="shared" si="25"/>
        <v>0</v>
      </c>
      <c r="T145" s="89"/>
    </row>
    <row r="146" spans="1:20" s="178" customFormat="1" ht="30" hidden="1" customHeight="1">
      <c r="A146" s="156">
        <f>'CONSTRUCTION COST ESTIMATE'!A146</f>
        <v>0</v>
      </c>
      <c r="B146" s="179">
        <f>'CONSTRUCTION COST ESTIMATE'!B146</f>
        <v>202.214</v>
      </c>
      <c r="C146" s="180" t="str">
        <f>'CONSTRUCTION COST ESTIMATE'!C146</f>
        <v>REMOVE AND RELOCATE COMMERCIAL SIGN</v>
      </c>
      <c r="D146" s="181">
        <f>'CONSTRUCTION COST ESTIMATE'!BA146</f>
        <v>0</v>
      </c>
      <c r="E146" s="182">
        <f>'CONSTRUCTION COST ESTIMATE'!BC146</f>
        <v>0</v>
      </c>
      <c r="F146" s="183" t="str">
        <f>'CONSTRUCTION COST ESTIMATE'!BB146</f>
        <v>EA</v>
      </c>
      <c r="G146" s="184"/>
      <c r="H146" s="185">
        <f t="shared" si="18"/>
        <v>0</v>
      </c>
      <c r="I146" s="186">
        <f t="shared" si="19"/>
        <v>0</v>
      </c>
      <c r="J146" s="187"/>
      <c r="K146" s="188">
        <f t="shared" si="26"/>
        <v>0</v>
      </c>
      <c r="L146" s="86">
        <f t="shared" si="20"/>
        <v>0</v>
      </c>
      <c r="M146" s="188">
        <f t="shared" si="21"/>
        <v>0</v>
      </c>
      <c r="N146" s="86">
        <f t="shared" si="22"/>
        <v>0</v>
      </c>
      <c r="O146" s="188">
        <f t="shared" si="23"/>
        <v>0</v>
      </c>
      <c r="P146" s="189"/>
      <c r="Q146" s="190">
        <f t="shared" si="24"/>
        <v>0</v>
      </c>
      <c r="R146" s="191">
        <f t="shared" si="25"/>
        <v>0</v>
      </c>
      <c r="T146" s="89"/>
    </row>
    <row r="147" spans="1:20" s="178" customFormat="1" ht="30" hidden="1" customHeight="1">
      <c r="A147" s="156">
        <f>'CONSTRUCTION COST ESTIMATE'!A147</f>
        <v>0</v>
      </c>
      <c r="B147" s="179">
        <f>'CONSTRUCTION COST ESTIMATE'!B147</f>
        <v>202.22</v>
      </c>
      <c r="C147" s="180" t="str">
        <f>'CONSTRUCTION COST ESTIMATE'!C147</f>
        <v>REMOVE TRAFFIC SIGNAL LIGHT CONDUIT</v>
      </c>
      <c r="D147" s="181">
        <f>'CONSTRUCTION COST ESTIMATE'!BA147</f>
        <v>0</v>
      </c>
      <c r="E147" s="182">
        <f>'CONSTRUCTION COST ESTIMATE'!BC147</f>
        <v>0</v>
      </c>
      <c r="F147" s="183" t="str">
        <f>'CONSTRUCTION COST ESTIMATE'!BB147</f>
        <v>LF</v>
      </c>
      <c r="G147" s="184"/>
      <c r="H147" s="185">
        <f t="shared" si="18"/>
        <v>0</v>
      </c>
      <c r="I147" s="186">
        <f t="shared" si="19"/>
        <v>0</v>
      </c>
      <c r="J147" s="187"/>
      <c r="K147" s="188">
        <f t="shared" si="26"/>
        <v>0</v>
      </c>
      <c r="L147" s="86">
        <f t="shared" si="20"/>
        <v>0</v>
      </c>
      <c r="M147" s="188">
        <f t="shared" si="21"/>
        <v>0</v>
      </c>
      <c r="N147" s="86">
        <f t="shared" si="22"/>
        <v>0</v>
      </c>
      <c r="O147" s="188">
        <f t="shared" si="23"/>
        <v>0</v>
      </c>
      <c r="P147" s="189"/>
      <c r="Q147" s="190">
        <f t="shared" si="24"/>
        <v>0</v>
      </c>
      <c r="R147" s="191">
        <f t="shared" si="25"/>
        <v>0</v>
      </c>
      <c r="T147" s="89"/>
    </row>
    <row r="148" spans="1:20" s="178" customFormat="1" ht="30" hidden="1" customHeight="1">
      <c r="A148" s="156">
        <f>'CONSTRUCTION COST ESTIMATE'!A148</f>
        <v>0</v>
      </c>
      <c r="B148" s="179">
        <f>'CONSTRUCTION COST ESTIMATE'!B148</f>
        <v>202.221</v>
      </c>
      <c r="C148" s="180" t="str">
        <f>'CONSTRUCTION COST ESTIMATE'!C148</f>
        <v>REMOVE STREETLIGHT CONDUIT</v>
      </c>
      <c r="D148" s="181">
        <f>'CONSTRUCTION COST ESTIMATE'!BA148</f>
        <v>0</v>
      </c>
      <c r="E148" s="182">
        <f>'CONSTRUCTION COST ESTIMATE'!BC148</f>
        <v>0</v>
      </c>
      <c r="F148" s="183" t="str">
        <f>'CONSTRUCTION COST ESTIMATE'!BB148</f>
        <v>LF</v>
      </c>
      <c r="G148" s="184"/>
      <c r="H148" s="185">
        <f t="shared" si="18"/>
        <v>0</v>
      </c>
      <c r="I148" s="186">
        <f t="shared" si="19"/>
        <v>0</v>
      </c>
      <c r="J148" s="187"/>
      <c r="K148" s="188">
        <f t="shared" si="26"/>
        <v>0</v>
      </c>
      <c r="L148" s="86">
        <f t="shared" si="20"/>
        <v>0</v>
      </c>
      <c r="M148" s="188">
        <f t="shared" si="21"/>
        <v>0</v>
      </c>
      <c r="N148" s="86">
        <f t="shared" si="22"/>
        <v>0</v>
      </c>
      <c r="O148" s="188">
        <f t="shared" si="23"/>
        <v>0</v>
      </c>
      <c r="P148" s="189"/>
      <c r="Q148" s="190">
        <f t="shared" si="24"/>
        <v>0</v>
      </c>
      <c r="R148" s="191">
        <f t="shared" si="25"/>
        <v>0</v>
      </c>
      <c r="T148" s="89"/>
    </row>
    <row r="149" spans="1:20" s="178" customFormat="1" ht="30" hidden="1" customHeight="1">
      <c r="A149" s="156">
        <f>'CONSTRUCTION COST ESTIMATE'!A149</f>
        <v>0</v>
      </c>
      <c r="B149" s="179">
        <f>'CONSTRUCTION COST ESTIMATE'!B149</f>
        <v>202.22200000000001</v>
      </c>
      <c r="C149" s="180" t="str">
        <f>'CONSTRUCTION COST ESTIMATE'!C149</f>
        <v>REMOVE UTILITY CONDUIT</v>
      </c>
      <c r="D149" s="181">
        <f>'CONSTRUCTION COST ESTIMATE'!BA149</f>
        <v>0</v>
      </c>
      <c r="E149" s="182">
        <f>'CONSTRUCTION COST ESTIMATE'!BC149</f>
        <v>0</v>
      </c>
      <c r="F149" s="183" t="str">
        <f>'CONSTRUCTION COST ESTIMATE'!BB149</f>
        <v>LF</v>
      </c>
      <c r="G149" s="184"/>
      <c r="H149" s="185">
        <f t="shared" si="18"/>
        <v>0</v>
      </c>
      <c r="I149" s="186">
        <f t="shared" si="19"/>
        <v>0</v>
      </c>
      <c r="J149" s="187"/>
      <c r="K149" s="188">
        <f t="shared" si="26"/>
        <v>0</v>
      </c>
      <c r="L149" s="86">
        <f t="shared" si="20"/>
        <v>0</v>
      </c>
      <c r="M149" s="188">
        <f t="shared" si="21"/>
        <v>0</v>
      </c>
      <c r="N149" s="86">
        <f t="shared" si="22"/>
        <v>0</v>
      </c>
      <c r="O149" s="188">
        <f t="shared" si="23"/>
        <v>0</v>
      </c>
      <c r="P149" s="189"/>
      <c r="Q149" s="190">
        <f t="shared" si="24"/>
        <v>0</v>
      </c>
      <c r="R149" s="191">
        <f t="shared" si="25"/>
        <v>0</v>
      </c>
      <c r="T149" s="89"/>
    </row>
    <row r="150" spans="1:20" s="178" customFormat="1" ht="30" hidden="1" customHeight="1">
      <c r="A150" s="156">
        <f>'CONSTRUCTION COST ESTIMATE'!A150</f>
        <v>0</v>
      </c>
      <c r="B150" s="179">
        <f>'CONSTRUCTION COST ESTIMATE'!B150</f>
        <v>202.22300000000001</v>
      </c>
      <c r="C150" s="180" t="str">
        <f>'CONSTRUCTION COST ESTIMATE'!C150</f>
        <v>REMOVE UTILITY VAULT</v>
      </c>
      <c r="D150" s="181">
        <f>'CONSTRUCTION COST ESTIMATE'!BA150</f>
        <v>0</v>
      </c>
      <c r="E150" s="182">
        <f>'CONSTRUCTION COST ESTIMATE'!BC150</f>
        <v>0</v>
      </c>
      <c r="F150" s="183" t="str">
        <f>'CONSTRUCTION COST ESTIMATE'!BB150</f>
        <v>EA</v>
      </c>
      <c r="G150" s="184"/>
      <c r="H150" s="185">
        <f t="shared" si="18"/>
        <v>0</v>
      </c>
      <c r="I150" s="186">
        <f t="shared" si="19"/>
        <v>0</v>
      </c>
      <c r="J150" s="187"/>
      <c r="K150" s="188">
        <f t="shared" si="26"/>
        <v>0</v>
      </c>
      <c r="L150" s="86">
        <f t="shared" si="20"/>
        <v>0</v>
      </c>
      <c r="M150" s="188">
        <f t="shared" si="21"/>
        <v>0</v>
      </c>
      <c r="N150" s="86">
        <f t="shared" si="22"/>
        <v>0</v>
      </c>
      <c r="O150" s="188">
        <f t="shared" si="23"/>
        <v>0</v>
      </c>
      <c r="P150" s="189"/>
      <c r="Q150" s="190">
        <f t="shared" si="24"/>
        <v>0</v>
      </c>
      <c r="R150" s="191">
        <f t="shared" si="25"/>
        <v>0</v>
      </c>
      <c r="T150" s="89"/>
    </row>
    <row r="151" spans="1:20" s="178" customFormat="1" ht="30" hidden="1" customHeight="1">
      <c r="A151" s="156">
        <f>'CONSTRUCTION COST ESTIMATE'!A151</f>
        <v>0</v>
      </c>
      <c r="B151" s="179">
        <f>'CONSTRUCTION COST ESTIMATE'!B151</f>
        <v>202.22399999999999</v>
      </c>
      <c r="C151" s="180" t="str">
        <f>'CONSTRUCTION COST ESTIMATE'!C151</f>
        <v>REMOVE PULLBOX</v>
      </c>
      <c r="D151" s="181">
        <f>'CONSTRUCTION COST ESTIMATE'!BA151</f>
        <v>0</v>
      </c>
      <c r="E151" s="182">
        <f>'CONSTRUCTION COST ESTIMATE'!BC151</f>
        <v>0</v>
      </c>
      <c r="F151" s="183" t="str">
        <f>'CONSTRUCTION COST ESTIMATE'!BB151</f>
        <v>EA</v>
      </c>
      <c r="G151" s="184"/>
      <c r="H151" s="185">
        <f t="shared" si="18"/>
        <v>0</v>
      </c>
      <c r="I151" s="186">
        <f t="shared" si="19"/>
        <v>0</v>
      </c>
      <c r="J151" s="187"/>
      <c r="K151" s="188">
        <f t="shared" si="26"/>
        <v>0</v>
      </c>
      <c r="L151" s="86">
        <f t="shared" si="20"/>
        <v>0</v>
      </c>
      <c r="M151" s="188">
        <f t="shared" si="21"/>
        <v>0</v>
      </c>
      <c r="N151" s="86">
        <f t="shared" si="22"/>
        <v>0</v>
      </c>
      <c r="O151" s="188">
        <f t="shared" si="23"/>
        <v>0</v>
      </c>
      <c r="P151" s="189"/>
      <c r="Q151" s="190">
        <f t="shared" si="24"/>
        <v>0</v>
      </c>
      <c r="R151" s="191">
        <f t="shared" si="25"/>
        <v>0</v>
      </c>
      <c r="T151" s="89"/>
    </row>
    <row r="152" spans="1:20" s="178" customFormat="1" ht="30" hidden="1" customHeight="1">
      <c r="A152" s="156">
        <f>'CONSTRUCTION COST ESTIMATE'!A152</f>
        <v>0</v>
      </c>
      <c r="B152" s="179">
        <f>'CONSTRUCTION COST ESTIMATE'!B152</f>
        <v>202.22499999999999</v>
      </c>
      <c r="C152" s="180" t="str">
        <f>'CONSTRUCTION COST ESTIMATE'!C152</f>
        <v>REMOVE TRAFFIC SIGNAL PULLBOX</v>
      </c>
      <c r="D152" s="181">
        <f>'CONSTRUCTION COST ESTIMATE'!BA152</f>
        <v>0</v>
      </c>
      <c r="E152" s="182">
        <f>'CONSTRUCTION COST ESTIMATE'!BC152</f>
        <v>0</v>
      </c>
      <c r="F152" s="183" t="str">
        <f>'CONSTRUCTION COST ESTIMATE'!BB152</f>
        <v>EA</v>
      </c>
      <c r="G152" s="184"/>
      <c r="H152" s="185">
        <f t="shared" si="18"/>
        <v>0</v>
      </c>
      <c r="I152" s="186">
        <f t="shared" si="19"/>
        <v>0</v>
      </c>
      <c r="J152" s="187"/>
      <c r="K152" s="188">
        <f t="shared" si="26"/>
        <v>0</v>
      </c>
      <c r="L152" s="86">
        <f t="shared" si="20"/>
        <v>0</v>
      </c>
      <c r="M152" s="188">
        <f t="shared" si="21"/>
        <v>0</v>
      </c>
      <c r="N152" s="86">
        <f t="shared" si="22"/>
        <v>0</v>
      </c>
      <c r="O152" s="188">
        <f t="shared" si="23"/>
        <v>0</v>
      </c>
      <c r="P152" s="189"/>
      <c r="Q152" s="190">
        <f t="shared" si="24"/>
        <v>0</v>
      </c>
      <c r="R152" s="191">
        <f t="shared" si="25"/>
        <v>0</v>
      </c>
      <c r="T152" s="89"/>
    </row>
    <row r="153" spans="1:20" s="178" customFormat="1" ht="30" hidden="1" customHeight="1">
      <c r="A153" s="156">
        <f>'CONSTRUCTION COST ESTIMATE'!A153</f>
        <v>0</v>
      </c>
      <c r="B153" s="179">
        <f>'CONSTRUCTION COST ESTIMATE'!B153</f>
        <v>202.226</v>
      </c>
      <c r="C153" s="180" t="str">
        <f>'CONSTRUCTION COST ESTIMATE'!C153</f>
        <v>REMOVE STREETLIGHT</v>
      </c>
      <c r="D153" s="181">
        <f>'CONSTRUCTION COST ESTIMATE'!BA153</f>
        <v>0</v>
      </c>
      <c r="E153" s="182">
        <f>'CONSTRUCTION COST ESTIMATE'!BC153</f>
        <v>0</v>
      </c>
      <c r="F153" s="183" t="str">
        <f>'CONSTRUCTION COST ESTIMATE'!BB153</f>
        <v>EA</v>
      </c>
      <c r="G153" s="184"/>
      <c r="H153" s="185">
        <f t="shared" si="18"/>
        <v>0</v>
      </c>
      <c r="I153" s="186">
        <f t="shared" si="19"/>
        <v>0</v>
      </c>
      <c r="J153" s="187"/>
      <c r="K153" s="188">
        <f t="shared" si="26"/>
        <v>0</v>
      </c>
      <c r="L153" s="86">
        <f t="shared" si="20"/>
        <v>0</v>
      </c>
      <c r="M153" s="188">
        <f t="shared" si="21"/>
        <v>0</v>
      </c>
      <c r="N153" s="86">
        <f t="shared" si="22"/>
        <v>0</v>
      </c>
      <c r="O153" s="188">
        <f t="shared" si="23"/>
        <v>0</v>
      </c>
      <c r="P153" s="189"/>
      <c r="Q153" s="190">
        <f t="shared" si="24"/>
        <v>0</v>
      </c>
      <c r="R153" s="191">
        <f t="shared" si="25"/>
        <v>0</v>
      </c>
      <c r="T153" s="89"/>
    </row>
    <row r="154" spans="1:20" s="178" customFormat="1" ht="30" hidden="1" customHeight="1">
      <c r="A154" s="156">
        <f>'CONSTRUCTION COST ESTIMATE'!A154</f>
        <v>0</v>
      </c>
      <c r="B154" s="179">
        <f>'CONSTRUCTION COST ESTIMATE'!B154</f>
        <v>202.227</v>
      </c>
      <c r="C154" s="180" t="str">
        <f>'CONSTRUCTION COST ESTIMATE'!C154</f>
        <v>REMOVE AND SALVAGE STREETLIGHT</v>
      </c>
      <c r="D154" s="181">
        <f>'CONSTRUCTION COST ESTIMATE'!BA154</f>
        <v>0</v>
      </c>
      <c r="E154" s="182">
        <f>'CONSTRUCTION COST ESTIMATE'!BC154</f>
        <v>0</v>
      </c>
      <c r="F154" s="183" t="str">
        <f>'CONSTRUCTION COST ESTIMATE'!BB154</f>
        <v>EA</v>
      </c>
      <c r="G154" s="184"/>
      <c r="H154" s="185">
        <f t="shared" si="18"/>
        <v>0</v>
      </c>
      <c r="I154" s="186">
        <f t="shared" si="19"/>
        <v>0</v>
      </c>
      <c r="J154" s="187"/>
      <c r="K154" s="188">
        <f t="shared" si="26"/>
        <v>0</v>
      </c>
      <c r="L154" s="86">
        <f t="shared" si="20"/>
        <v>0</v>
      </c>
      <c r="M154" s="188">
        <f t="shared" si="21"/>
        <v>0</v>
      </c>
      <c r="N154" s="86">
        <f t="shared" si="22"/>
        <v>0</v>
      </c>
      <c r="O154" s="188">
        <f t="shared" si="23"/>
        <v>0</v>
      </c>
      <c r="P154" s="189"/>
      <c r="Q154" s="190">
        <f t="shared" si="24"/>
        <v>0</v>
      </c>
      <c r="R154" s="191">
        <f t="shared" si="25"/>
        <v>0</v>
      </c>
      <c r="T154" s="89"/>
    </row>
    <row r="155" spans="1:20" s="178" customFormat="1" ht="30" hidden="1" customHeight="1">
      <c r="A155" s="156">
        <f>'CONSTRUCTION COST ESTIMATE'!A155</f>
        <v>0</v>
      </c>
      <c r="B155" s="179">
        <f>'CONSTRUCTION COST ESTIMATE'!B155</f>
        <v>202.22800000000001</v>
      </c>
      <c r="C155" s="180" t="str">
        <f>'CONSTRUCTION COST ESTIMATE'!C155</f>
        <v>REMOVE AND RELOCATE STREETLIGHT</v>
      </c>
      <c r="D155" s="181">
        <f>'CONSTRUCTION COST ESTIMATE'!BA155</f>
        <v>0</v>
      </c>
      <c r="E155" s="182">
        <f>'CONSTRUCTION COST ESTIMATE'!BC155</f>
        <v>0</v>
      </c>
      <c r="F155" s="183" t="str">
        <f>'CONSTRUCTION COST ESTIMATE'!BB155</f>
        <v>EA</v>
      </c>
      <c r="G155" s="184"/>
      <c r="H155" s="185">
        <f t="shared" si="18"/>
        <v>0</v>
      </c>
      <c r="I155" s="186">
        <f t="shared" si="19"/>
        <v>0</v>
      </c>
      <c r="J155" s="187"/>
      <c r="K155" s="188">
        <f t="shared" si="26"/>
        <v>0</v>
      </c>
      <c r="L155" s="86">
        <f t="shared" si="20"/>
        <v>0</v>
      </c>
      <c r="M155" s="188">
        <f t="shared" si="21"/>
        <v>0</v>
      </c>
      <c r="N155" s="86">
        <f t="shared" si="22"/>
        <v>0</v>
      </c>
      <c r="O155" s="188">
        <f t="shared" si="23"/>
        <v>0</v>
      </c>
      <c r="P155" s="189"/>
      <c r="Q155" s="190">
        <f t="shared" si="24"/>
        <v>0</v>
      </c>
      <c r="R155" s="191">
        <f t="shared" si="25"/>
        <v>0</v>
      </c>
      <c r="T155" s="89"/>
    </row>
    <row r="156" spans="1:20" s="178" customFormat="1" ht="30" hidden="1" customHeight="1">
      <c r="A156" s="156">
        <f>'CONSTRUCTION COST ESTIMATE'!A156</f>
        <v>0</v>
      </c>
      <c r="B156" s="179">
        <f>'CONSTRUCTION COST ESTIMATE'!B156</f>
        <v>202.22900000000001</v>
      </c>
      <c r="C156" s="180" t="str">
        <f>'CONSTRUCTION COST ESTIMATE'!C156</f>
        <v>REMOVE TRAFFIC SIGNAL ASSEMBLY</v>
      </c>
      <c r="D156" s="181">
        <f>'CONSTRUCTION COST ESTIMATE'!BA156</f>
        <v>0</v>
      </c>
      <c r="E156" s="182">
        <f>'CONSTRUCTION COST ESTIMATE'!BC156</f>
        <v>0</v>
      </c>
      <c r="F156" s="183" t="str">
        <f>'CONSTRUCTION COST ESTIMATE'!BB156</f>
        <v>EA</v>
      </c>
      <c r="G156" s="184"/>
      <c r="H156" s="185">
        <f t="shared" si="18"/>
        <v>0</v>
      </c>
      <c r="I156" s="186">
        <f t="shared" si="19"/>
        <v>0</v>
      </c>
      <c r="J156" s="187"/>
      <c r="K156" s="188">
        <f t="shared" si="26"/>
        <v>0</v>
      </c>
      <c r="L156" s="86">
        <f t="shared" si="20"/>
        <v>0</v>
      </c>
      <c r="M156" s="188">
        <f t="shared" si="21"/>
        <v>0</v>
      </c>
      <c r="N156" s="86">
        <f t="shared" si="22"/>
        <v>0</v>
      </c>
      <c r="O156" s="188">
        <f t="shared" si="23"/>
        <v>0</v>
      </c>
      <c r="P156" s="189"/>
      <c r="Q156" s="190">
        <f t="shared" si="24"/>
        <v>0</v>
      </c>
      <c r="R156" s="191">
        <f t="shared" si="25"/>
        <v>0</v>
      </c>
      <c r="T156" s="89"/>
    </row>
    <row r="157" spans="1:20" s="178" customFormat="1" ht="30" hidden="1" customHeight="1">
      <c r="A157" s="156">
        <f>'CONSTRUCTION COST ESTIMATE'!A157</f>
        <v>0</v>
      </c>
      <c r="B157" s="179">
        <f>'CONSTRUCTION COST ESTIMATE'!B157</f>
        <v>202.23</v>
      </c>
      <c r="C157" s="180" t="str">
        <f>'CONSTRUCTION COST ESTIMATE'!C157</f>
        <v>REMOVE AND SALVAGE TRAFFIC SIGNAL ASSEMBLY</v>
      </c>
      <c r="D157" s="181">
        <f>'CONSTRUCTION COST ESTIMATE'!BA157</f>
        <v>0</v>
      </c>
      <c r="E157" s="182">
        <f>'CONSTRUCTION COST ESTIMATE'!BC157</f>
        <v>0</v>
      </c>
      <c r="F157" s="183" t="str">
        <f>'CONSTRUCTION COST ESTIMATE'!BB157</f>
        <v>EA</v>
      </c>
      <c r="G157" s="184"/>
      <c r="H157" s="185">
        <f t="shared" si="18"/>
        <v>0</v>
      </c>
      <c r="I157" s="186">
        <f t="shared" si="19"/>
        <v>0</v>
      </c>
      <c r="J157" s="187"/>
      <c r="K157" s="188">
        <f t="shared" si="26"/>
        <v>0</v>
      </c>
      <c r="L157" s="86">
        <f t="shared" si="20"/>
        <v>0</v>
      </c>
      <c r="M157" s="188">
        <f t="shared" si="21"/>
        <v>0</v>
      </c>
      <c r="N157" s="86">
        <f t="shared" si="22"/>
        <v>0</v>
      </c>
      <c r="O157" s="188">
        <f t="shared" si="23"/>
        <v>0</v>
      </c>
      <c r="P157" s="189"/>
      <c r="Q157" s="190">
        <f t="shared" si="24"/>
        <v>0</v>
      </c>
      <c r="R157" s="191">
        <f t="shared" si="25"/>
        <v>0</v>
      </c>
      <c r="T157" s="89"/>
    </row>
    <row r="158" spans="1:20" s="178" customFormat="1" ht="30" hidden="1" customHeight="1">
      <c r="A158" s="156">
        <f>'CONSTRUCTION COST ESTIMATE'!A158</f>
        <v>0</v>
      </c>
      <c r="B158" s="179">
        <f>'CONSTRUCTION COST ESTIMATE'!B158</f>
        <v>202.23099999999999</v>
      </c>
      <c r="C158" s="180" t="str">
        <f>'CONSTRUCTION COST ESTIMATE'!C158</f>
        <v>REMOVE AND RELOCATE TRAFFIC SIGNAL ASSEMBLY</v>
      </c>
      <c r="D158" s="181">
        <f>'CONSTRUCTION COST ESTIMATE'!BA158</f>
        <v>0</v>
      </c>
      <c r="E158" s="182">
        <f>'CONSTRUCTION COST ESTIMATE'!BC158</f>
        <v>0</v>
      </c>
      <c r="F158" s="183" t="str">
        <f>'CONSTRUCTION COST ESTIMATE'!BB158</f>
        <v>EA</v>
      </c>
      <c r="G158" s="184"/>
      <c r="H158" s="185">
        <f t="shared" si="18"/>
        <v>0</v>
      </c>
      <c r="I158" s="186">
        <f t="shared" si="19"/>
        <v>0</v>
      </c>
      <c r="J158" s="187"/>
      <c r="K158" s="188">
        <f t="shared" si="26"/>
        <v>0</v>
      </c>
      <c r="L158" s="86">
        <f t="shared" si="20"/>
        <v>0</v>
      </c>
      <c r="M158" s="188">
        <f t="shared" si="21"/>
        <v>0</v>
      </c>
      <c r="N158" s="86">
        <f t="shared" si="22"/>
        <v>0</v>
      </c>
      <c r="O158" s="188">
        <f t="shared" si="23"/>
        <v>0</v>
      </c>
      <c r="P158" s="189"/>
      <c r="Q158" s="190">
        <f t="shared" si="24"/>
        <v>0</v>
      </c>
      <c r="R158" s="191">
        <f t="shared" si="25"/>
        <v>0</v>
      </c>
      <c r="T158" s="89"/>
    </row>
    <row r="159" spans="1:20" s="178" customFormat="1" ht="30" customHeight="1">
      <c r="A159" s="197" t="str">
        <f>'CONSTRUCTION COST ESTIMATE'!A159</f>
        <v>SP 203-208</v>
      </c>
      <c r="B159" s="198"/>
      <c r="C159" s="199" t="str">
        <f>'CONSTRUCTION COST ESTIMATE'!C159</f>
        <v>EXCAVATION/EMBANKMENT</v>
      </c>
      <c r="D159" s="200"/>
      <c r="E159" s="201"/>
      <c r="F159" s="202"/>
      <c r="G159" s="203"/>
      <c r="H159" s="204"/>
      <c r="I159" s="205"/>
      <c r="J159" s="206"/>
      <c r="K159" s="207"/>
      <c r="L159" s="206"/>
      <c r="M159" s="207"/>
      <c r="N159" s="206"/>
      <c r="O159" s="207"/>
      <c r="P159" s="189"/>
      <c r="Q159" s="190">
        <f t="shared" si="24"/>
        <v>0</v>
      </c>
      <c r="R159" s="191">
        <f t="shared" si="25"/>
        <v>0</v>
      </c>
      <c r="T159" s="139" t="s">
        <v>1447</v>
      </c>
    </row>
    <row r="160" spans="1:20" s="178" customFormat="1" ht="30" hidden="1" customHeight="1">
      <c r="A160" s="156">
        <f>'CONSTRUCTION COST ESTIMATE'!A160</f>
        <v>0</v>
      </c>
      <c r="B160" s="179">
        <f>'CONSTRUCTION COST ESTIMATE'!B160</f>
        <v>203.00049999999999</v>
      </c>
      <c r="C160" s="180" t="str">
        <f>'CONSTRUCTION COST ESTIMATE'!C160</f>
        <v>DRAINAGE EXCAVATION</v>
      </c>
      <c r="D160" s="181">
        <f>'CONSTRUCTION COST ESTIMATE'!BA160</f>
        <v>0</v>
      </c>
      <c r="E160" s="182">
        <f>'CONSTRUCTION COST ESTIMATE'!BC160</f>
        <v>0</v>
      </c>
      <c r="F160" s="183" t="str">
        <f>'CONSTRUCTION COST ESTIMATE'!BB160</f>
        <v>CY</v>
      </c>
      <c r="G160" s="184"/>
      <c r="H160" s="185">
        <f t="shared" si="18"/>
        <v>0</v>
      </c>
      <c r="I160" s="186">
        <f t="shared" si="19"/>
        <v>0</v>
      </c>
      <c r="J160" s="187"/>
      <c r="K160" s="188">
        <f t="shared" si="26"/>
        <v>0</v>
      </c>
      <c r="L160" s="86">
        <f t="shared" si="20"/>
        <v>0</v>
      </c>
      <c r="M160" s="188">
        <f t="shared" si="21"/>
        <v>0</v>
      </c>
      <c r="N160" s="86">
        <f t="shared" si="22"/>
        <v>0</v>
      </c>
      <c r="O160" s="188">
        <f t="shared" si="23"/>
        <v>0</v>
      </c>
      <c r="P160" s="189"/>
      <c r="Q160" s="190">
        <f t="shared" si="24"/>
        <v>0</v>
      </c>
      <c r="R160" s="191">
        <f t="shared" si="25"/>
        <v>0</v>
      </c>
      <c r="T160" s="89"/>
    </row>
    <row r="161" spans="1:20" s="178" customFormat="1" ht="30" hidden="1" customHeight="1">
      <c r="A161" s="156">
        <f>'CONSTRUCTION COST ESTIMATE'!A161</f>
        <v>0</v>
      </c>
      <c r="B161" s="179">
        <f>'CONSTRUCTION COST ESTIMATE'!B161</f>
        <v>203.001</v>
      </c>
      <c r="C161" s="180" t="str">
        <f>'CONSTRUCTION COST ESTIMATE'!C161</f>
        <v>ROADWAY EXCAVATION</v>
      </c>
      <c r="D161" s="181">
        <f>'CONSTRUCTION COST ESTIMATE'!BA161</f>
        <v>0</v>
      </c>
      <c r="E161" s="182">
        <f>'CONSTRUCTION COST ESTIMATE'!BC161</f>
        <v>0</v>
      </c>
      <c r="F161" s="183" t="str">
        <f>'CONSTRUCTION COST ESTIMATE'!BB161</f>
        <v>CY</v>
      </c>
      <c r="G161" s="184"/>
      <c r="H161" s="185">
        <f t="shared" si="18"/>
        <v>0</v>
      </c>
      <c r="I161" s="186">
        <f t="shared" si="19"/>
        <v>0</v>
      </c>
      <c r="J161" s="187"/>
      <c r="K161" s="188">
        <f t="shared" si="26"/>
        <v>0</v>
      </c>
      <c r="L161" s="86">
        <f t="shared" si="20"/>
        <v>0</v>
      </c>
      <c r="M161" s="188">
        <f t="shared" si="21"/>
        <v>0</v>
      </c>
      <c r="N161" s="86">
        <f t="shared" si="22"/>
        <v>0</v>
      </c>
      <c r="O161" s="188">
        <f t="shared" si="23"/>
        <v>0</v>
      </c>
      <c r="P161" s="189"/>
      <c r="Q161" s="190">
        <f t="shared" si="24"/>
        <v>0</v>
      </c>
      <c r="R161" s="191">
        <f t="shared" si="25"/>
        <v>0</v>
      </c>
      <c r="T161" s="89"/>
    </row>
    <row r="162" spans="1:20" s="178" customFormat="1" ht="30" hidden="1" customHeight="1">
      <c r="A162" s="156">
        <f>'CONSTRUCTION COST ESTIMATE'!A162</f>
        <v>0</v>
      </c>
      <c r="B162" s="179">
        <f>'CONSTRUCTION COST ESTIMATE'!B162</f>
        <v>203.00200000000001</v>
      </c>
      <c r="C162" s="180" t="str">
        <f>'CONSTRUCTION COST ESTIMATE'!C162</f>
        <v>ROADWAY EMBANKMENT</v>
      </c>
      <c r="D162" s="181">
        <f>'CONSTRUCTION COST ESTIMATE'!BA162</f>
        <v>0</v>
      </c>
      <c r="E162" s="182">
        <f>'CONSTRUCTION COST ESTIMATE'!BC162</f>
        <v>0</v>
      </c>
      <c r="F162" s="183" t="str">
        <f>'CONSTRUCTION COST ESTIMATE'!BB162</f>
        <v>CY</v>
      </c>
      <c r="G162" s="184"/>
      <c r="H162" s="185">
        <f t="shared" si="18"/>
        <v>0</v>
      </c>
      <c r="I162" s="186">
        <f t="shared" si="19"/>
        <v>0</v>
      </c>
      <c r="J162" s="187"/>
      <c r="K162" s="188">
        <f t="shared" si="26"/>
        <v>0</v>
      </c>
      <c r="L162" s="86">
        <f t="shared" si="20"/>
        <v>0</v>
      </c>
      <c r="M162" s="188">
        <f t="shared" si="21"/>
        <v>0</v>
      </c>
      <c r="N162" s="86">
        <f t="shared" si="22"/>
        <v>0</v>
      </c>
      <c r="O162" s="188">
        <f t="shared" si="23"/>
        <v>0</v>
      </c>
      <c r="P162" s="189"/>
      <c r="Q162" s="190">
        <f t="shared" si="24"/>
        <v>0</v>
      </c>
      <c r="R162" s="191">
        <f t="shared" si="25"/>
        <v>0</v>
      </c>
      <c r="T162" s="89"/>
    </row>
    <row r="163" spans="1:20" s="178" customFormat="1" ht="30" hidden="1" customHeight="1">
      <c r="A163" s="156">
        <f>'CONSTRUCTION COST ESTIMATE'!A163</f>
        <v>0</v>
      </c>
      <c r="B163" s="179">
        <f>'CONSTRUCTION COST ESTIMATE'!B163</f>
        <v>203.00299999999999</v>
      </c>
      <c r="C163" s="180" t="str">
        <f>'CONSTRUCTION COST ESTIMATE'!C163</f>
        <v>EXCAVATION OF NON-HAZARDOUS CONTAMINATED MATERIAL</v>
      </c>
      <c r="D163" s="181">
        <f>'CONSTRUCTION COST ESTIMATE'!BA163</f>
        <v>0</v>
      </c>
      <c r="E163" s="182">
        <f>'CONSTRUCTION COST ESTIMATE'!BC163</f>
        <v>0</v>
      </c>
      <c r="F163" s="183" t="str">
        <f>'CONSTRUCTION COST ESTIMATE'!BB163</f>
        <v>CY</v>
      </c>
      <c r="G163" s="184"/>
      <c r="H163" s="185">
        <f t="shared" si="18"/>
        <v>0</v>
      </c>
      <c r="I163" s="186">
        <f t="shared" si="19"/>
        <v>0</v>
      </c>
      <c r="J163" s="187"/>
      <c r="K163" s="188">
        <f t="shared" si="26"/>
        <v>0</v>
      </c>
      <c r="L163" s="86">
        <f t="shared" si="20"/>
        <v>0</v>
      </c>
      <c r="M163" s="188">
        <f t="shared" si="21"/>
        <v>0</v>
      </c>
      <c r="N163" s="86">
        <f t="shared" si="22"/>
        <v>0</v>
      </c>
      <c r="O163" s="188">
        <f t="shared" si="23"/>
        <v>0</v>
      </c>
      <c r="P163" s="189"/>
      <c r="Q163" s="190">
        <f t="shared" si="24"/>
        <v>0</v>
      </c>
      <c r="R163" s="191">
        <f t="shared" si="25"/>
        <v>0</v>
      </c>
      <c r="T163" s="89"/>
    </row>
    <row r="164" spans="1:20" s="178" customFormat="1" ht="30" hidden="1" customHeight="1">
      <c r="A164" s="156">
        <f>'CONSTRUCTION COST ESTIMATE'!A164</f>
        <v>0</v>
      </c>
      <c r="B164" s="179">
        <f>'CONSTRUCTION COST ESTIMATE'!B164</f>
        <v>203.00399999999999</v>
      </c>
      <c r="C164" s="180" t="str">
        <f>'CONSTRUCTION COST ESTIMATE'!C164</f>
        <v>REMOVAL OF RESOURCE CONSERVATION AND RECOVERY ACT (RCRA) HAZARDOUS MATERIAL</v>
      </c>
      <c r="D164" s="181">
        <f>'CONSTRUCTION COST ESTIMATE'!BA164</f>
        <v>0</v>
      </c>
      <c r="E164" s="182">
        <f>'CONSTRUCTION COST ESTIMATE'!BC164</f>
        <v>0</v>
      </c>
      <c r="F164" s="183" t="str">
        <f>'CONSTRUCTION COST ESTIMATE'!BB164</f>
        <v>SY</v>
      </c>
      <c r="G164" s="184"/>
      <c r="H164" s="185">
        <f t="shared" si="18"/>
        <v>0</v>
      </c>
      <c r="I164" s="186">
        <f t="shared" si="19"/>
        <v>0</v>
      </c>
      <c r="J164" s="187"/>
      <c r="K164" s="188">
        <f t="shared" si="26"/>
        <v>0</v>
      </c>
      <c r="L164" s="86">
        <f t="shared" si="20"/>
        <v>0</v>
      </c>
      <c r="M164" s="188">
        <f t="shared" si="21"/>
        <v>0</v>
      </c>
      <c r="N164" s="86">
        <f t="shared" si="22"/>
        <v>0</v>
      </c>
      <c r="O164" s="188">
        <f t="shared" si="23"/>
        <v>0</v>
      </c>
      <c r="P164" s="189"/>
      <c r="Q164" s="190">
        <f t="shared" si="24"/>
        <v>0</v>
      </c>
      <c r="R164" s="191">
        <f t="shared" si="25"/>
        <v>0</v>
      </c>
      <c r="T164" s="89"/>
    </row>
    <row r="165" spans="1:20" s="178" customFormat="1" ht="30" hidden="1" customHeight="1">
      <c r="A165" s="156">
        <f>'CONSTRUCTION COST ESTIMATE'!A165</f>
        <v>0</v>
      </c>
      <c r="B165" s="179">
        <f>'CONSTRUCTION COST ESTIMATE'!B165</f>
        <v>203.005</v>
      </c>
      <c r="C165" s="180" t="str">
        <f>'CONSTRUCTION COST ESTIMATE'!C165</f>
        <v>OVER EXCAVATION</v>
      </c>
      <c r="D165" s="181">
        <f>'CONSTRUCTION COST ESTIMATE'!BA165</f>
        <v>0</v>
      </c>
      <c r="E165" s="182">
        <f>'CONSTRUCTION COST ESTIMATE'!BC165</f>
        <v>0</v>
      </c>
      <c r="F165" s="183" t="str">
        <f>'CONSTRUCTION COST ESTIMATE'!BB165</f>
        <v>CY</v>
      </c>
      <c r="G165" s="184"/>
      <c r="H165" s="185">
        <f t="shared" si="18"/>
        <v>0</v>
      </c>
      <c r="I165" s="186">
        <f t="shared" si="19"/>
        <v>0</v>
      </c>
      <c r="J165" s="187"/>
      <c r="K165" s="188">
        <f t="shared" si="26"/>
        <v>0</v>
      </c>
      <c r="L165" s="86">
        <f t="shared" si="20"/>
        <v>0</v>
      </c>
      <c r="M165" s="188">
        <f t="shared" si="21"/>
        <v>0</v>
      </c>
      <c r="N165" s="86">
        <f t="shared" si="22"/>
        <v>0</v>
      </c>
      <c r="O165" s="188">
        <f t="shared" si="23"/>
        <v>0</v>
      </c>
      <c r="P165" s="189"/>
      <c r="Q165" s="190">
        <f t="shared" si="24"/>
        <v>0</v>
      </c>
      <c r="R165" s="191">
        <f t="shared" si="25"/>
        <v>0</v>
      </c>
      <c r="T165" s="89"/>
    </row>
    <row r="166" spans="1:20" s="178" customFormat="1" ht="30" hidden="1" customHeight="1">
      <c r="A166" s="156">
        <f>'CONSTRUCTION COST ESTIMATE'!A166</f>
        <v>0</v>
      </c>
      <c r="B166" s="179">
        <f>'CONSTRUCTION COST ESTIMATE'!B166</f>
        <v>203.006</v>
      </c>
      <c r="C166" s="180" t="str">
        <f>'CONSTRUCTION COST ESTIMATE'!C166</f>
        <v>OVER EXCAVATION AND BACKFILL</v>
      </c>
      <c r="D166" s="181">
        <f>'CONSTRUCTION COST ESTIMATE'!BA166</f>
        <v>0</v>
      </c>
      <c r="E166" s="182">
        <f>'CONSTRUCTION COST ESTIMATE'!BC166</f>
        <v>0</v>
      </c>
      <c r="F166" s="183" t="str">
        <f>'CONSTRUCTION COST ESTIMATE'!BB166</f>
        <v>CY</v>
      </c>
      <c r="G166" s="184"/>
      <c r="H166" s="185">
        <f t="shared" si="18"/>
        <v>0</v>
      </c>
      <c r="I166" s="186">
        <f t="shared" si="19"/>
        <v>0</v>
      </c>
      <c r="J166" s="187"/>
      <c r="K166" s="188">
        <f t="shared" si="26"/>
        <v>0</v>
      </c>
      <c r="L166" s="86">
        <f t="shared" si="20"/>
        <v>0</v>
      </c>
      <c r="M166" s="188">
        <f t="shared" si="21"/>
        <v>0</v>
      </c>
      <c r="N166" s="86">
        <f t="shared" si="22"/>
        <v>0</v>
      </c>
      <c r="O166" s="188">
        <f t="shared" si="23"/>
        <v>0</v>
      </c>
      <c r="P166" s="189"/>
      <c r="Q166" s="190">
        <f t="shared" si="24"/>
        <v>0</v>
      </c>
      <c r="R166" s="191">
        <f t="shared" si="25"/>
        <v>0</v>
      </c>
      <c r="T166" s="89"/>
    </row>
    <row r="167" spans="1:20" s="178" customFormat="1" ht="30" hidden="1" customHeight="1">
      <c r="A167" s="156">
        <f>'CONSTRUCTION COST ESTIMATE'!A167</f>
        <v>0</v>
      </c>
      <c r="B167" s="179">
        <f>'CONSTRUCTION COST ESTIMATE'!B167</f>
        <v>203.00700000000001</v>
      </c>
      <c r="C167" s="180" t="str">
        <f>'CONSTRUCTION COST ESTIMATE'!C167</f>
        <v>TRAIL EXCAVATION</v>
      </c>
      <c r="D167" s="181">
        <f>'CONSTRUCTION COST ESTIMATE'!BA167</f>
        <v>0</v>
      </c>
      <c r="E167" s="182">
        <f>'CONSTRUCTION COST ESTIMATE'!BC167</f>
        <v>0</v>
      </c>
      <c r="F167" s="183" t="str">
        <f>'CONSTRUCTION COST ESTIMATE'!BB167</f>
        <v>CY</v>
      </c>
      <c r="G167" s="184"/>
      <c r="H167" s="185">
        <f t="shared" si="18"/>
        <v>0</v>
      </c>
      <c r="I167" s="186">
        <f t="shared" si="19"/>
        <v>0</v>
      </c>
      <c r="J167" s="187"/>
      <c r="K167" s="188">
        <f t="shared" si="26"/>
        <v>0</v>
      </c>
      <c r="L167" s="86">
        <f t="shared" si="20"/>
        <v>0</v>
      </c>
      <c r="M167" s="188">
        <f t="shared" si="21"/>
        <v>0</v>
      </c>
      <c r="N167" s="86">
        <f t="shared" si="22"/>
        <v>0</v>
      </c>
      <c r="O167" s="188">
        <f t="shared" si="23"/>
        <v>0</v>
      </c>
      <c r="P167" s="189"/>
      <c r="Q167" s="190">
        <f t="shared" si="24"/>
        <v>0</v>
      </c>
      <c r="R167" s="191">
        <f t="shared" si="25"/>
        <v>0</v>
      </c>
      <c r="T167" s="89"/>
    </row>
    <row r="168" spans="1:20" s="178" customFormat="1" ht="30" hidden="1" customHeight="1">
      <c r="A168" s="156">
        <f>'CONSTRUCTION COST ESTIMATE'!A168</f>
        <v>0</v>
      </c>
      <c r="B168" s="179">
        <f>'CONSTRUCTION COST ESTIMATE'!B168</f>
        <v>203.01</v>
      </c>
      <c r="C168" s="180" t="str">
        <f>'CONSTRUCTION COST ESTIMATE'!C168</f>
        <v>REGRADE AND COMPACT EXISTING SHOULDER</v>
      </c>
      <c r="D168" s="181">
        <f>'CONSTRUCTION COST ESTIMATE'!BA168</f>
        <v>0</v>
      </c>
      <c r="E168" s="182">
        <f>'CONSTRUCTION COST ESTIMATE'!BC168</f>
        <v>0</v>
      </c>
      <c r="F168" s="183" t="str">
        <f>'CONSTRUCTION COST ESTIMATE'!BB168</f>
        <v>LS</v>
      </c>
      <c r="G168" s="184"/>
      <c r="H168" s="185">
        <f t="shared" si="18"/>
        <v>0</v>
      </c>
      <c r="I168" s="186">
        <f t="shared" si="19"/>
        <v>0</v>
      </c>
      <c r="J168" s="187"/>
      <c r="K168" s="188">
        <f t="shared" si="26"/>
        <v>0</v>
      </c>
      <c r="L168" s="86">
        <f t="shared" si="20"/>
        <v>0</v>
      </c>
      <c r="M168" s="188">
        <f t="shared" si="21"/>
        <v>0</v>
      </c>
      <c r="N168" s="86">
        <f t="shared" si="22"/>
        <v>0</v>
      </c>
      <c r="O168" s="188">
        <f t="shared" si="23"/>
        <v>0</v>
      </c>
      <c r="P168" s="189"/>
      <c r="Q168" s="190">
        <f t="shared" si="24"/>
        <v>0</v>
      </c>
      <c r="R168" s="191">
        <f t="shared" si="25"/>
        <v>0</v>
      </c>
      <c r="T168" s="89"/>
    </row>
    <row r="169" spans="1:20" s="178" customFormat="1" ht="30" hidden="1" customHeight="1">
      <c r="A169" s="156">
        <f>'CONSTRUCTION COST ESTIMATE'!A169</f>
        <v>0</v>
      </c>
      <c r="B169" s="179">
        <f>'CONSTRUCTION COST ESTIMATE'!B169</f>
        <v>203.011</v>
      </c>
      <c r="C169" s="180" t="str">
        <f>'CONSTRUCTION COST ESTIMATE'!C169</f>
        <v>SWALE REGRADE IN SHOULDER</v>
      </c>
      <c r="D169" s="181">
        <f>'CONSTRUCTION COST ESTIMATE'!BA169</f>
        <v>0</v>
      </c>
      <c r="E169" s="182">
        <f>'CONSTRUCTION COST ESTIMATE'!BC169</f>
        <v>0</v>
      </c>
      <c r="F169" s="183" t="str">
        <f>'CONSTRUCTION COST ESTIMATE'!BB169</f>
        <v>CY</v>
      </c>
      <c r="G169" s="184"/>
      <c r="H169" s="185">
        <f t="shared" si="18"/>
        <v>0</v>
      </c>
      <c r="I169" s="186">
        <f t="shared" si="19"/>
        <v>0</v>
      </c>
      <c r="J169" s="187"/>
      <c r="K169" s="188">
        <f t="shared" si="26"/>
        <v>0</v>
      </c>
      <c r="L169" s="86">
        <f t="shared" si="20"/>
        <v>0</v>
      </c>
      <c r="M169" s="188">
        <f t="shared" si="21"/>
        <v>0</v>
      </c>
      <c r="N169" s="86">
        <f t="shared" si="22"/>
        <v>0</v>
      </c>
      <c r="O169" s="188">
        <f t="shared" si="23"/>
        <v>0</v>
      </c>
      <c r="P169" s="189"/>
      <c r="Q169" s="190">
        <f t="shared" si="24"/>
        <v>0</v>
      </c>
      <c r="R169" s="191">
        <f t="shared" si="25"/>
        <v>0</v>
      </c>
      <c r="T169" s="89"/>
    </row>
    <row r="170" spans="1:20" s="178" customFormat="1" ht="30" hidden="1" customHeight="1">
      <c r="A170" s="156">
        <f>'CONSTRUCTION COST ESTIMATE'!A170</f>
        <v>0</v>
      </c>
      <c r="B170" s="179">
        <f>'CONSTRUCTION COST ESTIMATE'!B170</f>
        <v>203.012</v>
      </c>
      <c r="C170" s="180" t="str">
        <f>'CONSTRUCTION COST ESTIMATE'!C170</f>
        <v>REMOVE AND DISPOSE EXISTING SOIL</v>
      </c>
      <c r="D170" s="181">
        <f>'CONSTRUCTION COST ESTIMATE'!BA170</f>
        <v>0</v>
      </c>
      <c r="E170" s="182">
        <f>'CONSTRUCTION COST ESTIMATE'!BC170</f>
        <v>0</v>
      </c>
      <c r="F170" s="183" t="str">
        <f>'CONSTRUCTION COST ESTIMATE'!BB170</f>
        <v>CY</v>
      </c>
      <c r="G170" s="184"/>
      <c r="H170" s="185">
        <f t="shared" si="18"/>
        <v>0</v>
      </c>
      <c r="I170" s="186">
        <f t="shared" si="19"/>
        <v>0</v>
      </c>
      <c r="J170" s="187"/>
      <c r="K170" s="188">
        <f t="shared" si="26"/>
        <v>0</v>
      </c>
      <c r="L170" s="86">
        <f t="shared" si="20"/>
        <v>0</v>
      </c>
      <c r="M170" s="188">
        <f t="shared" si="21"/>
        <v>0</v>
      </c>
      <c r="N170" s="86">
        <f t="shared" si="22"/>
        <v>0</v>
      </c>
      <c r="O170" s="188">
        <f t="shared" si="23"/>
        <v>0</v>
      </c>
      <c r="P170" s="189"/>
      <c r="Q170" s="190">
        <f t="shared" si="24"/>
        <v>0</v>
      </c>
      <c r="R170" s="191">
        <f t="shared" si="25"/>
        <v>0</v>
      </c>
      <c r="T170" s="89"/>
    </row>
    <row r="171" spans="1:20" s="178" customFormat="1" ht="30" hidden="1" customHeight="1">
      <c r="A171" s="156">
        <f>'CONSTRUCTION COST ESTIMATE'!A171</f>
        <v>0</v>
      </c>
      <c r="B171" s="179">
        <f>'CONSTRUCTION COST ESTIMATE'!B171</f>
        <v>203.01300000000001</v>
      </c>
      <c r="C171" s="180" t="str">
        <f>'CONSTRUCTION COST ESTIMATE'!C171</f>
        <v>SCARIFY AND RECOMPACT</v>
      </c>
      <c r="D171" s="181">
        <f>'CONSTRUCTION COST ESTIMATE'!BA171</f>
        <v>0</v>
      </c>
      <c r="E171" s="182">
        <f>'CONSTRUCTION COST ESTIMATE'!BC171</f>
        <v>0</v>
      </c>
      <c r="F171" s="183" t="str">
        <f>'CONSTRUCTION COST ESTIMATE'!BB171</f>
        <v>CY</v>
      </c>
      <c r="G171" s="184"/>
      <c r="H171" s="185">
        <f t="shared" si="18"/>
        <v>0</v>
      </c>
      <c r="I171" s="186">
        <f t="shared" si="19"/>
        <v>0</v>
      </c>
      <c r="J171" s="187"/>
      <c r="K171" s="188">
        <f t="shared" si="26"/>
        <v>0</v>
      </c>
      <c r="L171" s="86">
        <f t="shared" si="20"/>
        <v>0</v>
      </c>
      <c r="M171" s="188">
        <f t="shared" si="21"/>
        <v>0</v>
      </c>
      <c r="N171" s="86">
        <f t="shared" si="22"/>
        <v>0</v>
      </c>
      <c r="O171" s="188">
        <f t="shared" si="23"/>
        <v>0</v>
      </c>
      <c r="P171" s="189"/>
      <c r="Q171" s="190">
        <f t="shared" si="24"/>
        <v>0</v>
      </c>
      <c r="R171" s="191">
        <f t="shared" si="25"/>
        <v>0</v>
      </c>
      <c r="T171" s="89"/>
    </row>
    <row r="172" spans="1:20" s="178" customFormat="1" ht="30" hidden="1" customHeight="1">
      <c r="A172" s="156">
        <f>'CONSTRUCTION COST ESTIMATE'!A172</f>
        <v>0</v>
      </c>
      <c r="B172" s="179">
        <f>'CONSTRUCTION COST ESTIMATE'!B172</f>
        <v>203.02</v>
      </c>
      <c r="C172" s="180" t="str">
        <f>'CONSTRUCTION COST ESTIMATE'!C172</f>
        <v>GEOFOAM</v>
      </c>
      <c r="D172" s="181">
        <f>'CONSTRUCTION COST ESTIMATE'!BA172</f>
        <v>0</v>
      </c>
      <c r="E172" s="182">
        <f>'CONSTRUCTION COST ESTIMATE'!BC172</f>
        <v>0</v>
      </c>
      <c r="F172" s="183" t="str">
        <f>'CONSTRUCTION COST ESTIMATE'!BB172</f>
        <v>SY</v>
      </c>
      <c r="G172" s="184"/>
      <c r="H172" s="185">
        <f t="shared" si="18"/>
        <v>0</v>
      </c>
      <c r="I172" s="186">
        <f t="shared" si="19"/>
        <v>0</v>
      </c>
      <c r="J172" s="187"/>
      <c r="K172" s="188">
        <f t="shared" si="26"/>
        <v>0</v>
      </c>
      <c r="L172" s="86">
        <f t="shared" si="20"/>
        <v>0</v>
      </c>
      <c r="M172" s="188">
        <f t="shared" si="21"/>
        <v>0</v>
      </c>
      <c r="N172" s="86">
        <f t="shared" si="22"/>
        <v>0</v>
      </c>
      <c r="O172" s="188">
        <f t="shared" si="23"/>
        <v>0</v>
      </c>
      <c r="P172" s="189"/>
      <c r="Q172" s="190">
        <f t="shared" si="24"/>
        <v>0</v>
      </c>
      <c r="R172" s="191">
        <f t="shared" si="25"/>
        <v>0</v>
      </c>
      <c r="T172" s="89"/>
    </row>
    <row r="173" spans="1:20" s="178" customFormat="1" ht="30" hidden="1" customHeight="1">
      <c r="A173" s="156">
        <f>'CONSTRUCTION COST ESTIMATE'!A173</f>
        <v>0</v>
      </c>
      <c r="B173" s="179">
        <f>'CONSTRUCTION COST ESTIMATE'!B173</f>
        <v>203.02099999999999</v>
      </c>
      <c r="C173" s="180" t="str">
        <f>'CONSTRUCTION COST ESTIMATE'!C173</f>
        <v>GEOTEXTILE (CLASS 2)</v>
      </c>
      <c r="D173" s="181">
        <f>'CONSTRUCTION COST ESTIMATE'!BA173</f>
        <v>0</v>
      </c>
      <c r="E173" s="182">
        <f>'CONSTRUCTION COST ESTIMATE'!BC173</f>
        <v>0</v>
      </c>
      <c r="F173" s="183" t="str">
        <f>'CONSTRUCTION COST ESTIMATE'!BB173</f>
        <v>SY</v>
      </c>
      <c r="G173" s="184"/>
      <c r="H173" s="185">
        <f t="shared" si="18"/>
        <v>0</v>
      </c>
      <c r="I173" s="186">
        <f t="shared" si="19"/>
        <v>0</v>
      </c>
      <c r="J173" s="187"/>
      <c r="K173" s="188">
        <f t="shared" si="26"/>
        <v>0</v>
      </c>
      <c r="L173" s="86">
        <f t="shared" si="20"/>
        <v>0</v>
      </c>
      <c r="M173" s="188">
        <f t="shared" si="21"/>
        <v>0</v>
      </c>
      <c r="N173" s="86">
        <f t="shared" si="22"/>
        <v>0</v>
      </c>
      <c r="O173" s="188">
        <f t="shared" si="23"/>
        <v>0</v>
      </c>
      <c r="P173" s="189"/>
      <c r="Q173" s="190">
        <f t="shared" si="24"/>
        <v>0</v>
      </c>
      <c r="R173" s="191">
        <f t="shared" si="25"/>
        <v>0</v>
      </c>
      <c r="T173" s="89"/>
    </row>
    <row r="174" spans="1:20" s="178" customFormat="1" ht="30" hidden="1" customHeight="1">
      <c r="A174" s="156">
        <f>'CONSTRUCTION COST ESTIMATE'!A174</f>
        <v>0</v>
      </c>
      <c r="B174" s="179">
        <f>'CONSTRUCTION COST ESTIMATE'!B174</f>
        <v>206.00049999999999</v>
      </c>
      <c r="C174" s="180" t="str">
        <f>'CONSTRUCTION COST ESTIMATE'!C174</f>
        <v>STRUCTURE EXCAVATION</v>
      </c>
      <c r="D174" s="181">
        <f>'CONSTRUCTION COST ESTIMATE'!BA174</f>
        <v>0</v>
      </c>
      <c r="E174" s="182">
        <f>'CONSTRUCTION COST ESTIMATE'!BC174</f>
        <v>0</v>
      </c>
      <c r="F174" s="183" t="str">
        <f>'CONSTRUCTION COST ESTIMATE'!BB174</f>
        <v>CY</v>
      </c>
      <c r="G174" s="184"/>
      <c r="H174" s="185">
        <f t="shared" si="18"/>
        <v>0</v>
      </c>
      <c r="I174" s="186">
        <f t="shared" si="19"/>
        <v>0</v>
      </c>
      <c r="J174" s="187"/>
      <c r="K174" s="188">
        <f t="shared" si="26"/>
        <v>0</v>
      </c>
      <c r="L174" s="86">
        <f t="shared" si="20"/>
        <v>0</v>
      </c>
      <c r="M174" s="188">
        <f t="shared" si="21"/>
        <v>0</v>
      </c>
      <c r="N174" s="86">
        <f t="shared" si="22"/>
        <v>0</v>
      </c>
      <c r="O174" s="188">
        <f t="shared" si="23"/>
        <v>0</v>
      </c>
      <c r="P174" s="189"/>
      <c r="Q174" s="190">
        <f t="shared" si="24"/>
        <v>0</v>
      </c>
      <c r="R174" s="191">
        <f t="shared" si="25"/>
        <v>0</v>
      </c>
      <c r="T174" s="89"/>
    </row>
    <row r="175" spans="1:20" s="178" customFormat="1" ht="30" hidden="1" customHeight="1">
      <c r="A175" s="156">
        <f>'CONSTRUCTION COST ESTIMATE'!A175</f>
        <v>0</v>
      </c>
      <c r="B175" s="179">
        <f>'CONSTRUCTION COST ESTIMATE'!B175</f>
        <v>206.001</v>
      </c>
      <c r="C175" s="180" t="str">
        <f>'CONSTRUCTION COST ESTIMATE'!C175</f>
        <v>STRUCTURE EXCAVATION (SPECIAL)</v>
      </c>
      <c r="D175" s="181">
        <f>'CONSTRUCTION COST ESTIMATE'!BA175</f>
        <v>0</v>
      </c>
      <c r="E175" s="182">
        <f>'CONSTRUCTION COST ESTIMATE'!BC175</f>
        <v>0</v>
      </c>
      <c r="F175" s="183" t="str">
        <f>'CONSTRUCTION COST ESTIMATE'!BB175</f>
        <v>CY</v>
      </c>
      <c r="G175" s="184"/>
      <c r="H175" s="185">
        <f t="shared" si="18"/>
        <v>0</v>
      </c>
      <c r="I175" s="186">
        <f t="shared" si="19"/>
        <v>0</v>
      </c>
      <c r="J175" s="187"/>
      <c r="K175" s="188">
        <f t="shared" si="26"/>
        <v>0</v>
      </c>
      <c r="L175" s="86">
        <f t="shared" si="20"/>
        <v>0</v>
      </c>
      <c r="M175" s="188">
        <f t="shared" si="21"/>
        <v>0</v>
      </c>
      <c r="N175" s="86">
        <f t="shared" si="22"/>
        <v>0</v>
      </c>
      <c r="O175" s="188">
        <f t="shared" si="23"/>
        <v>0</v>
      </c>
      <c r="P175" s="189"/>
      <c r="Q175" s="190">
        <f t="shared" si="24"/>
        <v>0</v>
      </c>
      <c r="R175" s="191">
        <f t="shared" si="25"/>
        <v>0</v>
      </c>
      <c r="T175" s="89"/>
    </row>
    <row r="176" spans="1:20" s="178" customFormat="1" ht="30" hidden="1" customHeight="1">
      <c r="A176" s="156">
        <f>'CONSTRUCTION COST ESTIMATE'!A176</f>
        <v>0</v>
      </c>
      <c r="B176" s="179">
        <f>'CONSTRUCTION COST ESTIMATE'!B176</f>
        <v>207.00049999999999</v>
      </c>
      <c r="C176" s="180" t="str">
        <f>'CONSTRUCTION COST ESTIMATE'!C176</f>
        <v>GRANULAR BACKFILL</v>
      </c>
      <c r="D176" s="181">
        <f>'CONSTRUCTION COST ESTIMATE'!BA176</f>
        <v>0</v>
      </c>
      <c r="E176" s="182">
        <f>'CONSTRUCTION COST ESTIMATE'!BC176</f>
        <v>0</v>
      </c>
      <c r="F176" s="183" t="str">
        <f>'CONSTRUCTION COST ESTIMATE'!BB176</f>
        <v>CY</v>
      </c>
      <c r="G176" s="184"/>
      <c r="H176" s="185">
        <f t="shared" si="18"/>
        <v>0</v>
      </c>
      <c r="I176" s="186">
        <f t="shared" si="19"/>
        <v>0</v>
      </c>
      <c r="J176" s="187"/>
      <c r="K176" s="188">
        <f t="shared" si="26"/>
        <v>0</v>
      </c>
      <c r="L176" s="86">
        <f t="shared" si="20"/>
        <v>0</v>
      </c>
      <c r="M176" s="188">
        <f t="shared" si="21"/>
        <v>0</v>
      </c>
      <c r="N176" s="86">
        <f t="shared" si="22"/>
        <v>0</v>
      </c>
      <c r="O176" s="188">
        <f t="shared" si="23"/>
        <v>0</v>
      </c>
      <c r="P176" s="189"/>
      <c r="Q176" s="190">
        <f t="shared" si="24"/>
        <v>0</v>
      </c>
      <c r="R176" s="191">
        <f t="shared" si="25"/>
        <v>0</v>
      </c>
      <c r="T176" s="89"/>
    </row>
    <row r="177" spans="1:20" s="178" customFormat="1" ht="30" hidden="1" customHeight="1">
      <c r="A177" s="156">
        <f>'CONSTRUCTION COST ESTIMATE'!A177</f>
        <v>0</v>
      </c>
      <c r="B177" s="179">
        <f>'CONSTRUCTION COST ESTIMATE'!B177</f>
        <v>208.00049999999999</v>
      </c>
      <c r="C177" s="180" t="str">
        <f>'CONSTRUCTION COST ESTIMATE'!C177</f>
        <v>TRENCH OVER EXCAVATION AND COMPACTED IMPORT AGGREGATE BEDDING</v>
      </c>
      <c r="D177" s="181">
        <f>'CONSTRUCTION COST ESTIMATE'!BA177</f>
        <v>0</v>
      </c>
      <c r="E177" s="182">
        <f>'CONSTRUCTION COST ESTIMATE'!BC177</f>
        <v>0</v>
      </c>
      <c r="F177" s="183" t="str">
        <f>'CONSTRUCTION COST ESTIMATE'!BB177</f>
        <v>CY</v>
      </c>
      <c r="G177" s="184"/>
      <c r="H177" s="185">
        <f t="shared" si="18"/>
        <v>0</v>
      </c>
      <c r="I177" s="186">
        <f t="shared" si="19"/>
        <v>0</v>
      </c>
      <c r="J177" s="187"/>
      <c r="K177" s="188">
        <f t="shared" si="26"/>
        <v>0</v>
      </c>
      <c r="L177" s="86">
        <f t="shared" si="20"/>
        <v>0</v>
      </c>
      <c r="M177" s="188">
        <f t="shared" si="21"/>
        <v>0</v>
      </c>
      <c r="N177" s="86">
        <f t="shared" si="22"/>
        <v>0</v>
      </c>
      <c r="O177" s="188">
        <f t="shared" si="23"/>
        <v>0</v>
      </c>
      <c r="P177" s="189"/>
      <c r="Q177" s="190">
        <f t="shared" si="24"/>
        <v>0</v>
      </c>
      <c r="R177" s="191">
        <f t="shared" si="25"/>
        <v>0</v>
      </c>
      <c r="T177" s="89"/>
    </row>
    <row r="178" spans="1:20" s="178" customFormat="1" ht="30" hidden="1" customHeight="1">
      <c r="A178" s="156">
        <f>'CONSTRUCTION COST ESTIMATE'!A178</f>
        <v>0</v>
      </c>
      <c r="B178" s="179">
        <f>'CONSTRUCTION COST ESTIMATE'!B178</f>
        <v>208.001</v>
      </c>
      <c r="C178" s="180" t="str">
        <f>'CONSTRUCTION COST ESTIMATE'!C178</f>
        <v>NON CONTAMINATED SOIL EXCAVATION AND DISPOSAL</v>
      </c>
      <c r="D178" s="181">
        <f>'CONSTRUCTION COST ESTIMATE'!BA178</f>
        <v>0</v>
      </c>
      <c r="E178" s="182">
        <f>'CONSTRUCTION COST ESTIMATE'!BC178</f>
        <v>0</v>
      </c>
      <c r="F178" s="183" t="str">
        <f>'CONSTRUCTION COST ESTIMATE'!BB178</f>
        <v>CY</v>
      </c>
      <c r="G178" s="184"/>
      <c r="H178" s="185">
        <f t="shared" si="18"/>
        <v>0</v>
      </c>
      <c r="I178" s="186">
        <f t="shared" si="19"/>
        <v>0</v>
      </c>
      <c r="J178" s="187"/>
      <c r="K178" s="188">
        <f t="shared" si="26"/>
        <v>0</v>
      </c>
      <c r="L178" s="86">
        <f t="shared" si="20"/>
        <v>0</v>
      </c>
      <c r="M178" s="188">
        <f t="shared" si="21"/>
        <v>0</v>
      </c>
      <c r="N178" s="86">
        <f t="shared" si="22"/>
        <v>0</v>
      </c>
      <c r="O178" s="188">
        <f t="shared" si="23"/>
        <v>0</v>
      </c>
      <c r="P178" s="189"/>
      <c r="Q178" s="190">
        <f t="shared" si="24"/>
        <v>0</v>
      </c>
      <c r="R178" s="191">
        <f t="shared" si="25"/>
        <v>0</v>
      </c>
      <c r="T178" s="89"/>
    </row>
    <row r="179" spans="1:20" s="178" customFormat="1" ht="30" hidden="1" customHeight="1">
      <c r="A179" s="156">
        <f>'CONSTRUCTION COST ESTIMATE'!A179</f>
        <v>0</v>
      </c>
      <c r="B179" s="179">
        <f>'CONSTRUCTION COST ESTIMATE'!B179</f>
        <v>208.00200000000001</v>
      </c>
      <c r="C179" s="180" t="str">
        <f>'CONSTRUCTION COST ESTIMATE'!C179</f>
        <v>CONTAMINATED SOIL EXCAVATION AND DISPOSAL</v>
      </c>
      <c r="D179" s="181">
        <f>'CONSTRUCTION COST ESTIMATE'!BA179</f>
        <v>0</v>
      </c>
      <c r="E179" s="182">
        <f>'CONSTRUCTION COST ESTIMATE'!BC179</f>
        <v>0</v>
      </c>
      <c r="F179" s="183" t="str">
        <f>'CONSTRUCTION COST ESTIMATE'!BB179</f>
        <v>CY</v>
      </c>
      <c r="G179" s="184"/>
      <c r="H179" s="185">
        <f t="shared" si="18"/>
        <v>0</v>
      </c>
      <c r="I179" s="186">
        <f t="shared" si="19"/>
        <v>0</v>
      </c>
      <c r="J179" s="187"/>
      <c r="K179" s="188">
        <f t="shared" si="26"/>
        <v>0</v>
      </c>
      <c r="L179" s="86">
        <f t="shared" si="20"/>
        <v>0</v>
      </c>
      <c r="M179" s="188">
        <f t="shared" si="21"/>
        <v>0</v>
      </c>
      <c r="N179" s="86">
        <f t="shared" si="22"/>
        <v>0</v>
      </c>
      <c r="O179" s="188">
        <f t="shared" si="23"/>
        <v>0</v>
      </c>
      <c r="P179" s="189"/>
      <c r="Q179" s="190">
        <f t="shared" si="24"/>
        <v>0</v>
      </c>
      <c r="R179" s="191">
        <f t="shared" si="25"/>
        <v>0</v>
      </c>
      <c r="T179" s="89"/>
    </row>
    <row r="180" spans="1:20" s="178" customFormat="1" ht="30" hidden="1" customHeight="1">
      <c r="A180" s="156">
        <f>'CONSTRUCTION COST ESTIMATE'!A180</f>
        <v>0</v>
      </c>
      <c r="B180" s="179">
        <f>'CONSTRUCTION COST ESTIMATE'!B180</f>
        <v>208.00299999999999</v>
      </c>
      <c r="C180" s="180" t="str">
        <f>'CONSTRUCTION COST ESTIMATE'!C180</f>
        <v>TRENCH SHORING</v>
      </c>
      <c r="D180" s="181">
        <f>'CONSTRUCTION COST ESTIMATE'!BA180</f>
        <v>0</v>
      </c>
      <c r="E180" s="182">
        <f>'CONSTRUCTION COST ESTIMATE'!BC180</f>
        <v>0</v>
      </c>
      <c r="F180" s="183" t="str">
        <f>'CONSTRUCTION COST ESTIMATE'!BB180</f>
        <v>LS</v>
      </c>
      <c r="G180" s="184"/>
      <c r="H180" s="185">
        <f t="shared" si="18"/>
        <v>0</v>
      </c>
      <c r="I180" s="186">
        <f t="shared" si="19"/>
        <v>0</v>
      </c>
      <c r="J180" s="187"/>
      <c r="K180" s="188">
        <f t="shared" si="26"/>
        <v>0</v>
      </c>
      <c r="L180" s="86">
        <f t="shared" si="20"/>
        <v>0</v>
      </c>
      <c r="M180" s="188">
        <f t="shared" si="21"/>
        <v>0</v>
      </c>
      <c r="N180" s="86">
        <f t="shared" si="22"/>
        <v>0</v>
      </c>
      <c r="O180" s="188">
        <f t="shared" si="23"/>
        <v>0</v>
      </c>
      <c r="P180" s="189"/>
      <c r="Q180" s="190">
        <f t="shared" si="24"/>
        <v>0</v>
      </c>
      <c r="R180" s="191">
        <f t="shared" si="25"/>
        <v>0</v>
      </c>
      <c r="T180" s="89"/>
    </row>
    <row r="181" spans="1:20" s="178" customFormat="1" ht="30" hidden="1" customHeight="1">
      <c r="A181" s="156">
        <f>'CONSTRUCTION COST ESTIMATE'!A181</f>
        <v>0</v>
      </c>
      <c r="B181" s="179">
        <f>'CONSTRUCTION COST ESTIMATE'!B181</f>
        <v>208.01</v>
      </c>
      <c r="C181" s="180" t="str">
        <f>'CONSTRUCTION COST ESTIMATE'!C181</f>
        <v>PERMANENT PATCH</v>
      </c>
      <c r="D181" s="181">
        <f>'CONSTRUCTION COST ESTIMATE'!BA181</f>
        <v>0</v>
      </c>
      <c r="E181" s="182">
        <f>'CONSTRUCTION COST ESTIMATE'!BC181</f>
        <v>0</v>
      </c>
      <c r="F181" s="183" t="str">
        <f>'CONSTRUCTION COST ESTIMATE'!BB181</f>
        <v>SY</v>
      </c>
      <c r="G181" s="184"/>
      <c r="H181" s="185">
        <f t="shared" si="18"/>
        <v>0</v>
      </c>
      <c r="I181" s="186">
        <f t="shared" si="19"/>
        <v>0</v>
      </c>
      <c r="J181" s="187"/>
      <c r="K181" s="188">
        <f t="shared" si="26"/>
        <v>0</v>
      </c>
      <c r="L181" s="86">
        <f t="shared" si="20"/>
        <v>0</v>
      </c>
      <c r="M181" s="188">
        <f t="shared" si="21"/>
        <v>0</v>
      </c>
      <c r="N181" s="86">
        <f t="shared" si="22"/>
        <v>0</v>
      </c>
      <c r="O181" s="188">
        <f t="shared" si="23"/>
        <v>0</v>
      </c>
      <c r="P181" s="189"/>
      <c r="Q181" s="190">
        <f t="shared" si="24"/>
        <v>0</v>
      </c>
      <c r="R181" s="191">
        <f t="shared" si="25"/>
        <v>0</v>
      </c>
      <c r="T181" s="89"/>
    </row>
    <row r="182" spans="1:20" s="178" customFormat="1" ht="30" customHeight="1">
      <c r="A182" s="197" t="str">
        <f>'CONSTRUCTION COST ESTIMATE'!A182</f>
        <v>SP 212</v>
      </c>
      <c r="B182" s="198"/>
      <c r="C182" s="199" t="str">
        <f>'CONSTRUCTION COST ESTIMATE'!C182</f>
        <v>LANDSCAPE</v>
      </c>
      <c r="D182" s="200"/>
      <c r="E182" s="201"/>
      <c r="F182" s="202"/>
      <c r="G182" s="203"/>
      <c r="H182" s="204"/>
      <c r="I182" s="205"/>
      <c r="J182" s="206"/>
      <c r="K182" s="207"/>
      <c r="L182" s="206"/>
      <c r="M182" s="207"/>
      <c r="N182" s="206"/>
      <c r="O182" s="207"/>
      <c r="P182" s="189"/>
      <c r="Q182" s="190">
        <f t="shared" si="24"/>
        <v>0</v>
      </c>
      <c r="R182" s="191">
        <f t="shared" si="25"/>
        <v>0</v>
      </c>
      <c r="T182" s="139" t="s">
        <v>1447</v>
      </c>
    </row>
    <row r="183" spans="1:20" s="178" customFormat="1" ht="30" hidden="1" customHeight="1">
      <c r="A183" s="156">
        <f>'CONSTRUCTION COST ESTIMATE'!A183</f>
        <v>0</v>
      </c>
      <c r="B183" s="179">
        <f>'CONSTRUCTION COST ESTIMATE'!B183</f>
        <v>212.00049999999999</v>
      </c>
      <c r="C183" s="180" t="str">
        <f>'CONSTRUCTION COST ESTIMATE'!C183</f>
        <v>24 INCH BOX TREE</v>
      </c>
      <c r="D183" s="181">
        <f>'CONSTRUCTION COST ESTIMATE'!BA183</f>
        <v>0</v>
      </c>
      <c r="E183" s="182">
        <f>'CONSTRUCTION COST ESTIMATE'!BC183</f>
        <v>0</v>
      </c>
      <c r="F183" s="183" t="str">
        <f>'CONSTRUCTION COST ESTIMATE'!BB183</f>
        <v>EA</v>
      </c>
      <c r="G183" s="184"/>
      <c r="H183" s="185">
        <f t="shared" si="18"/>
        <v>0</v>
      </c>
      <c r="I183" s="186">
        <f t="shared" si="19"/>
        <v>0</v>
      </c>
      <c r="J183" s="187"/>
      <c r="K183" s="188">
        <f t="shared" si="26"/>
        <v>0</v>
      </c>
      <c r="L183" s="86">
        <f t="shared" si="20"/>
        <v>0</v>
      </c>
      <c r="M183" s="188">
        <f t="shared" si="21"/>
        <v>0</v>
      </c>
      <c r="N183" s="86">
        <f t="shared" si="22"/>
        <v>0</v>
      </c>
      <c r="O183" s="188">
        <f t="shared" si="23"/>
        <v>0</v>
      </c>
      <c r="P183" s="189"/>
      <c r="Q183" s="190">
        <f t="shared" si="24"/>
        <v>0</v>
      </c>
      <c r="R183" s="191">
        <f t="shared" si="25"/>
        <v>0</v>
      </c>
      <c r="T183" s="89"/>
    </row>
    <row r="184" spans="1:20" s="178" customFormat="1" ht="30" hidden="1" customHeight="1">
      <c r="A184" s="156">
        <f>'CONSTRUCTION COST ESTIMATE'!A184</f>
        <v>0</v>
      </c>
      <c r="B184" s="179">
        <f>'CONSTRUCTION COST ESTIMATE'!B184</f>
        <v>212.001</v>
      </c>
      <c r="C184" s="180" t="str">
        <f>'CONSTRUCTION COST ESTIMATE'!C184</f>
        <v>36 INCH BOX TREE</v>
      </c>
      <c r="D184" s="181">
        <f>'CONSTRUCTION COST ESTIMATE'!BA184</f>
        <v>0</v>
      </c>
      <c r="E184" s="182">
        <f>'CONSTRUCTION COST ESTIMATE'!BC184</f>
        <v>0</v>
      </c>
      <c r="F184" s="183" t="str">
        <f>'CONSTRUCTION COST ESTIMATE'!BB184</f>
        <v>EA</v>
      </c>
      <c r="G184" s="184"/>
      <c r="H184" s="185">
        <f t="shared" si="18"/>
        <v>0</v>
      </c>
      <c r="I184" s="186">
        <f t="shared" si="19"/>
        <v>0</v>
      </c>
      <c r="J184" s="187"/>
      <c r="K184" s="188">
        <f t="shared" si="26"/>
        <v>0</v>
      </c>
      <c r="L184" s="86">
        <f t="shared" si="20"/>
        <v>0</v>
      </c>
      <c r="M184" s="188">
        <f t="shared" si="21"/>
        <v>0</v>
      </c>
      <c r="N184" s="86">
        <f t="shared" si="22"/>
        <v>0</v>
      </c>
      <c r="O184" s="188">
        <f t="shared" si="23"/>
        <v>0</v>
      </c>
      <c r="P184" s="189"/>
      <c r="Q184" s="190">
        <f t="shared" si="24"/>
        <v>0</v>
      </c>
      <c r="R184" s="191">
        <f t="shared" si="25"/>
        <v>0</v>
      </c>
      <c r="T184" s="89"/>
    </row>
    <row r="185" spans="1:20" s="178" customFormat="1" ht="30" hidden="1" customHeight="1">
      <c r="A185" s="156">
        <f>'CONSTRUCTION COST ESTIMATE'!A185</f>
        <v>0</v>
      </c>
      <c r="B185" s="179">
        <f>'CONSTRUCTION COST ESTIMATE'!B185</f>
        <v>212.00200000000001</v>
      </c>
      <c r="C185" s="180" t="str">
        <f>'CONSTRUCTION COST ESTIMATE'!C185</f>
        <v>48 INCH BOX TREE</v>
      </c>
      <c r="D185" s="181">
        <f>'CONSTRUCTION COST ESTIMATE'!BA185</f>
        <v>0</v>
      </c>
      <c r="E185" s="182">
        <f>'CONSTRUCTION COST ESTIMATE'!BC185</f>
        <v>0</v>
      </c>
      <c r="F185" s="183" t="str">
        <f>'CONSTRUCTION COST ESTIMATE'!BB185</f>
        <v>EA</v>
      </c>
      <c r="G185" s="184"/>
      <c r="H185" s="185">
        <f t="shared" si="18"/>
        <v>0</v>
      </c>
      <c r="I185" s="186">
        <f t="shared" si="19"/>
        <v>0</v>
      </c>
      <c r="J185" s="187"/>
      <c r="K185" s="188">
        <f t="shared" si="26"/>
        <v>0</v>
      </c>
      <c r="L185" s="86">
        <f t="shared" si="20"/>
        <v>0</v>
      </c>
      <c r="M185" s="188">
        <f t="shared" si="21"/>
        <v>0</v>
      </c>
      <c r="N185" s="86">
        <f t="shared" si="22"/>
        <v>0</v>
      </c>
      <c r="O185" s="188">
        <f t="shared" si="23"/>
        <v>0</v>
      </c>
      <c r="P185" s="189"/>
      <c r="Q185" s="190">
        <f t="shared" si="24"/>
        <v>0</v>
      </c>
      <c r="R185" s="191">
        <f t="shared" si="25"/>
        <v>0</v>
      </c>
      <c r="T185" s="89"/>
    </row>
    <row r="186" spans="1:20" s="178" customFormat="1" ht="30" hidden="1" customHeight="1">
      <c r="A186" s="156">
        <f>'CONSTRUCTION COST ESTIMATE'!A186</f>
        <v>0</v>
      </c>
      <c r="B186" s="179">
        <f>'CONSTRUCTION COST ESTIMATE'!B186</f>
        <v>212.00299999999999</v>
      </c>
      <c r="C186" s="180" t="str">
        <f>'CONSTRUCTION COST ESTIMATE'!C186</f>
        <v>PALM TREE</v>
      </c>
      <c r="D186" s="181">
        <f>'CONSTRUCTION COST ESTIMATE'!BA186</f>
        <v>0</v>
      </c>
      <c r="E186" s="182">
        <f>'CONSTRUCTION COST ESTIMATE'!BC186</f>
        <v>0</v>
      </c>
      <c r="F186" s="183" t="str">
        <f>'CONSTRUCTION COST ESTIMATE'!BB186</f>
        <v>EA</v>
      </c>
      <c r="G186" s="184"/>
      <c r="H186" s="185">
        <f t="shared" si="18"/>
        <v>0</v>
      </c>
      <c r="I186" s="186">
        <f t="shared" si="19"/>
        <v>0</v>
      </c>
      <c r="J186" s="187"/>
      <c r="K186" s="188">
        <f t="shared" si="26"/>
        <v>0</v>
      </c>
      <c r="L186" s="86">
        <f t="shared" si="20"/>
        <v>0</v>
      </c>
      <c r="M186" s="188">
        <f t="shared" si="21"/>
        <v>0</v>
      </c>
      <c r="N186" s="86">
        <f t="shared" si="22"/>
        <v>0</v>
      </c>
      <c r="O186" s="188">
        <f t="shared" si="23"/>
        <v>0</v>
      </c>
      <c r="P186" s="189"/>
      <c r="Q186" s="190">
        <f t="shared" si="24"/>
        <v>0</v>
      </c>
      <c r="R186" s="191">
        <f t="shared" si="25"/>
        <v>0</v>
      </c>
      <c r="T186" s="89"/>
    </row>
    <row r="187" spans="1:20" s="178" customFormat="1" ht="30" hidden="1" customHeight="1">
      <c r="A187" s="156">
        <f>'CONSTRUCTION COST ESTIMATE'!A187</f>
        <v>0</v>
      </c>
      <c r="B187" s="179">
        <f>'CONSTRUCTION COST ESTIMATE'!B187</f>
        <v>212.00399999999999</v>
      </c>
      <c r="C187" s="180" t="str">
        <f>'CONSTRUCTION COST ESTIMATE'!C187</f>
        <v>CALIFORNIA DATE PALM</v>
      </c>
      <c r="D187" s="181">
        <f>'CONSTRUCTION COST ESTIMATE'!BA187</f>
        <v>0</v>
      </c>
      <c r="E187" s="182">
        <f>'CONSTRUCTION COST ESTIMATE'!BC187</f>
        <v>0</v>
      </c>
      <c r="F187" s="183" t="str">
        <f>'CONSTRUCTION COST ESTIMATE'!BB187</f>
        <v>EA</v>
      </c>
      <c r="G187" s="184"/>
      <c r="H187" s="185">
        <f t="shared" si="18"/>
        <v>0</v>
      </c>
      <c r="I187" s="186">
        <f t="shared" si="19"/>
        <v>0</v>
      </c>
      <c r="J187" s="187"/>
      <c r="K187" s="188">
        <f t="shared" si="26"/>
        <v>0</v>
      </c>
      <c r="L187" s="86">
        <f t="shared" si="20"/>
        <v>0</v>
      </c>
      <c r="M187" s="188">
        <f t="shared" si="21"/>
        <v>0</v>
      </c>
      <c r="N187" s="86">
        <f t="shared" si="22"/>
        <v>0</v>
      </c>
      <c r="O187" s="188">
        <f t="shared" si="23"/>
        <v>0</v>
      </c>
      <c r="P187" s="189"/>
      <c r="Q187" s="190">
        <f t="shared" si="24"/>
        <v>0</v>
      </c>
      <c r="R187" s="191">
        <f t="shared" si="25"/>
        <v>0</v>
      </c>
      <c r="T187" s="89"/>
    </row>
    <row r="188" spans="1:20" s="178" customFormat="1" ht="30" hidden="1" customHeight="1">
      <c r="A188" s="156">
        <f>'CONSTRUCTION COST ESTIMATE'!A188</f>
        <v>0</v>
      </c>
      <c r="B188" s="179">
        <f>'CONSTRUCTION COST ESTIMATE'!B188</f>
        <v>212.005</v>
      </c>
      <c r="C188" s="180" t="str">
        <f>'CONSTRUCTION COST ESTIMATE'!C188</f>
        <v>CANARY ISLAND PALM</v>
      </c>
      <c r="D188" s="181">
        <f>'CONSTRUCTION COST ESTIMATE'!BA188</f>
        <v>0</v>
      </c>
      <c r="E188" s="182">
        <f>'CONSTRUCTION COST ESTIMATE'!BC188</f>
        <v>0</v>
      </c>
      <c r="F188" s="183" t="str">
        <f>'CONSTRUCTION COST ESTIMATE'!BB188</f>
        <v>EA</v>
      </c>
      <c r="G188" s="184"/>
      <c r="H188" s="185">
        <f t="shared" si="18"/>
        <v>0</v>
      </c>
      <c r="I188" s="186">
        <f t="shared" si="19"/>
        <v>0</v>
      </c>
      <c r="J188" s="187"/>
      <c r="K188" s="188">
        <f t="shared" si="26"/>
        <v>0</v>
      </c>
      <c r="L188" s="86">
        <f t="shared" si="20"/>
        <v>0</v>
      </c>
      <c r="M188" s="188">
        <f t="shared" si="21"/>
        <v>0</v>
      </c>
      <c r="N188" s="86">
        <f t="shared" si="22"/>
        <v>0</v>
      </c>
      <c r="O188" s="188">
        <f t="shared" si="23"/>
        <v>0</v>
      </c>
      <c r="P188" s="189"/>
      <c r="Q188" s="190">
        <f t="shared" si="24"/>
        <v>0</v>
      </c>
      <c r="R188" s="191">
        <f t="shared" si="25"/>
        <v>0</v>
      </c>
      <c r="T188" s="89"/>
    </row>
    <row r="189" spans="1:20" s="178" customFormat="1" ht="30" hidden="1" customHeight="1">
      <c r="A189" s="156">
        <f>'CONSTRUCTION COST ESTIMATE'!A189</f>
        <v>0</v>
      </c>
      <c r="B189" s="179">
        <f>'CONSTRUCTION COST ESTIMATE'!B189</f>
        <v>212.006</v>
      </c>
      <c r="C189" s="180" t="str">
        <f>'CONSTRUCTION COST ESTIMATE'!C189</f>
        <v>REMOVE AND RELOCATE TREE</v>
      </c>
      <c r="D189" s="181">
        <f>'CONSTRUCTION COST ESTIMATE'!BA189</f>
        <v>0</v>
      </c>
      <c r="E189" s="182">
        <f>'CONSTRUCTION COST ESTIMATE'!BC189</f>
        <v>0</v>
      </c>
      <c r="F189" s="183" t="str">
        <f>'CONSTRUCTION COST ESTIMATE'!BB189</f>
        <v>EA</v>
      </c>
      <c r="G189" s="184"/>
      <c r="H189" s="185">
        <f t="shared" si="18"/>
        <v>0</v>
      </c>
      <c r="I189" s="186">
        <f t="shared" si="19"/>
        <v>0</v>
      </c>
      <c r="J189" s="187"/>
      <c r="K189" s="188">
        <f t="shared" si="26"/>
        <v>0</v>
      </c>
      <c r="L189" s="86">
        <f t="shared" si="20"/>
        <v>0</v>
      </c>
      <c r="M189" s="188">
        <f t="shared" si="21"/>
        <v>0</v>
      </c>
      <c r="N189" s="86">
        <f t="shared" si="22"/>
        <v>0</v>
      </c>
      <c r="O189" s="188">
        <f t="shared" si="23"/>
        <v>0</v>
      </c>
      <c r="P189" s="189"/>
      <c r="Q189" s="190">
        <f t="shared" si="24"/>
        <v>0</v>
      </c>
      <c r="R189" s="191">
        <f t="shared" si="25"/>
        <v>0</v>
      </c>
      <c r="T189" s="89"/>
    </row>
    <row r="190" spans="1:20" s="178" customFormat="1" ht="30" hidden="1" customHeight="1">
      <c r="A190" s="156">
        <f>'CONSTRUCTION COST ESTIMATE'!A190</f>
        <v>0</v>
      </c>
      <c r="B190" s="179">
        <f>'CONSTRUCTION COST ESTIMATE'!B190</f>
        <v>212.00700000000001</v>
      </c>
      <c r="C190" s="180" t="str">
        <f>'CONSTRUCTION COST ESTIMATE'!C190</f>
        <v>REMOVE AND RELOCATE PALM TREE</v>
      </c>
      <c r="D190" s="181">
        <f>'CONSTRUCTION COST ESTIMATE'!BA190</f>
        <v>0</v>
      </c>
      <c r="E190" s="182">
        <f>'CONSTRUCTION COST ESTIMATE'!BC190</f>
        <v>0</v>
      </c>
      <c r="F190" s="183" t="str">
        <f>'CONSTRUCTION COST ESTIMATE'!BB190</f>
        <v>EA</v>
      </c>
      <c r="G190" s="184"/>
      <c r="H190" s="185">
        <f t="shared" si="18"/>
        <v>0</v>
      </c>
      <c r="I190" s="186">
        <f t="shared" si="19"/>
        <v>0</v>
      </c>
      <c r="J190" s="187"/>
      <c r="K190" s="188">
        <f t="shared" si="26"/>
        <v>0</v>
      </c>
      <c r="L190" s="86">
        <f t="shared" si="20"/>
        <v>0</v>
      </c>
      <c r="M190" s="188">
        <f t="shared" si="21"/>
        <v>0</v>
      </c>
      <c r="N190" s="86">
        <f t="shared" si="22"/>
        <v>0</v>
      </c>
      <c r="O190" s="188">
        <f t="shared" si="23"/>
        <v>0</v>
      </c>
      <c r="P190" s="189"/>
      <c r="Q190" s="190">
        <f t="shared" si="24"/>
        <v>0</v>
      </c>
      <c r="R190" s="191">
        <f t="shared" si="25"/>
        <v>0</v>
      </c>
      <c r="T190" s="89"/>
    </row>
    <row r="191" spans="1:20" s="178" customFormat="1" ht="30" hidden="1" customHeight="1">
      <c r="A191" s="156">
        <f>'CONSTRUCTION COST ESTIMATE'!A191</f>
        <v>0</v>
      </c>
      <c r="B191" s="179">
        <f>'CONSTRUCTION COST ESTIMATE'!B191</f>
        <v>212.01</v>
      </c>
      <c r="C191" s="180" t="str">
        <f>'CONSTRUCTION COST ESTIMATE'!C191</f>
        <v>5 GALLON SHRUB</v>
      </c>
      <c r="D191" s="181">
        <f>'CONSTRUCTION COST ESTIMATE'!BA191</f>
        <v>0</v>
      </c>
      <c r="E191" s="182">
        <f>'CONSTRUCTION COST ESTIMATE'!BC191</f>
        <v>0</v>
      </c>
      <c r="F191" s="183" t="str">
        <f>'CONSTRUCTION COST ESTIMATE'!BB191</f>
        <v>EA</v>
      </c>
      <c r="G191" s="184"/>
      <c r="H191" s="185">
        <f t="shared" si="18"/>
        <v>0</v>
      </c>
      <c r="I191" s="186">
        <f t="shared" si="19"/>
        <v>0</v>
      </c>
      <c r="J191" s="187"/>
      <c r="K191" s="188">
        <f t="shared" si="26"/>
        <v>0</v>
      </c>
      <c r="L191" s="86">
        <f t="shared" si="20"/>
        <v>0</v>
      </c>
      <c r="M191" s="188">
        <f t="shared" si="21"/>
        <v>0</v>
      </c>
      <c r="N191" s="86">
        <f t="shared" si="22"/>
        <v>0</v>
      </c>
      <c r="O191" s="188">
        <f t="shared" si="23"/>
        <v>0</v>
      </c>
      <c r="P191" s="189"/>
      <c r="Q191" s="190">
        <f t="shared" si="24"/>
        <v>0</v>
      </c>
      <c r="R191" s="191">
        <f t="shared" si="25"/>
        <v>0</v>
      </c>
      <c r="T191" s="89"/>
    </row>
    <row r="192" spans="1:20" s="178" customFormat="1" ht="30" hidden="1" customHeight="1">
      <c r="A192" s="156">
        <f>'CONSTRUCTION COST ESTIMATE'!A192</f>
        <v>0</v>
      </c>
      <c r="B192" s="179">
        <f>'CONSTRUCTION COST ESTIMATE'!B192</f>
        <v>212.011</v>
      </c>
      <c r="C192" s="180" t="str">
        <f>'CONSTRUCTION COST ESTIMATE'!C192</f>
        <v>15 GALLON SHRUB</v>
      </c>
      <c r="D192" s="181">
        <f>'CONSTRUCTION COST ESTIMATE'!BA192</f>
        <v>0</v>
      </c>
      <c r="E192" s="182">
        <f>'CONSTRUCTION COST ESTIMATE'!BC192</f>
        <v>0</v>
      </c>
      <c r="F192" s="183" t="str">
        <f>'CONSTRUCTION COST ESTIMATE'!BB192</f>
        <v>EA</v>
      </c>
      <c r="G192" s="184"/>
      <c r="H192" s="185">
        <f t="shared" si="18"/>
        <v>0</v>
      </c>
      <c r="I192" s="186">
        <f t="shared" si="19"/>
        <v>0</v>
      </c>
      <c r="J192" s="187"/>
      <c r="K192" s="188">
        <f t="shared" si="26"/>
        <v>0</v>
      </c>
      <c r="L192" s="86">
        <f t="shared" si="20"/>
        <v>0</v>
      </c>
      <c r="M192" s="188">
        <f t="shared" si="21"/>
        <v>0</v>
      </c>
      <c r="N192" s="86">
        <f t="shared" si="22"/>
        <v>0</v>
      </c>
      <c r="O192" s="188">
        <f t="shared" si="23"/>
        <v>0</v>
      </c>
      <c r="P192" s="189"/>
      <c r="Q192" s="190">
        <f t="shared" si="24"/>
        <v>0</v>
      </c>
      <c r="R192" s="191">
        <f t="shared" si="25"/>
        <v>0</v>
      </c>
      <c r="T192" s="89"/>
    </row>
    <row r="193" spans="1:20" s="178" customFormat="1" ht="30" hidden="1" customHeight="1">
      <c r="A193" s="156">
        <f>'CONSTRUCTION COST ESTIMATE'!A193</f>
        <v>0</v>
      </c>
      <c r="B193" s="179">
        <f>'CONSTRUCTION COST ESTIMATE'!B193</f>
        <v>212.02</v>
      </c>
      <c r="C193" s="180" t="str">
        <f>'CONSTRUCTION COST ESTIMATE'!C193</f>
        <v>2 FOOT LANDSCAPE BOULDER</v>
      </c>
      <c r="D193" s="181">
        <f>'CONSTRUCTION COST ESTIMATE'!BA193</f>
        <v>0</v>
      </c>
      <c r="E193" s="182">
        <f>'CONSTRUCTION COST ESTIMATE'!BC193</f>
        <v>0</v>
      </c>
      <c r="F193" s="183" t="str">
        <f>'CONSTRUCTION COST ESTIMATE'!BB193</f>
        <v>EA</v>
      </c>
      <c r="G193" s="184"/>
      <c r="H193" s="185">
        <f t="shared" si="18"/>
        <v>0</v>
      </c>
      <c r="I193" s="186">
        <f t="shared" si="19"/>
        <v>0</v>
      </c>
      <c r="J193" s="187"/>
      <c r="K193" s="188">
        <f t="shared" si="26"/>
        <v>0</v>
      </c>
      <c r="L193" s="86">
        <f t="shared" si="20"/>
        <v>0</v>
      </c>
      <c r="M193" s="188">
        <f t="shared" si="21"/>
        <v>0</v>
      </c>
      <c r="N193" s="86">
        <f t="shared" si="22"/>
        <v>0</v>
      </c>
      <c r="O193" s="188">
        <f t="shared" si="23"/>
        <v>0</v>
      </c>
      <c r="P193" s="189"/>
      <c r="Q193" s="190">
        <f t="shared" si="24"/>
        <v>0</v>
      </c>
      <c r="R193" s="191">
        <f t="shared" si="25"/>
        <v>0</v>
      </c>
      <c r="T193" s="89"/>
    </row>
    <row r="194" spans="1:20" s="178" customFormat="1" ht="30" hidden="1" customHeight="1">
      <c r="A194" s="156">
        <f>'CONSTRUCTION COST ESTIMATE'!A194</f>
        <v>0</v>
      </c>
      <c r="B194" s="179">
        <f>'CONSTRUCTION COST ESTIMATE'!B194</f>
        <v>212.02099999999999</v>
      </c>
      <c r="C194" s="180" t="str">
        <f>'CONSTRUCTION COST ESTIMATE'!C194</f>
        <v>3 FOOT LANDSCAPE BOULDER</v>
      </c>
      <c r="D194" s="181">
        <f>'CONSTRUCTION COST ESTIMATE'!BA194</f>
        <v>0</v>
      </c>
      <c r="E194" s="182">
        <f>'CONSTRUCTION COST ESTIMATE'!BC194</f>
        <v>0</v>
      </c>
      <c r="F194" s="183" t="str">
        <f>'CONSTRUCTION COST ESTIMATE'!BB194</f>
        <v>EA</v>
      </c>
      <c r="G194" s="184"/>
      <c r="H194" s="185">
        <f t="shared" si="18"/>
        <v>0</v>
      </c>
      <c r="I194" s="186">
        <f t="shared" si="19"/>
        <v>0</v>
      </c>
      <c r="J194" s="187"/>
      <c r="K194" s="188">
        <f t="shared" si="26"/>
        <v>0</v>
      </c>
      <c r="L194" s="86">
        <f t="shared" si="20"/>
        <v>0</v>
      </c>
      <c r="M194" s="188">
        <f t="shared" si="21"/>
        <v>0</v>
      </c>
      <c r="N194" s="86">
        <f t="shared" si="22"/>
        <v>0</v>
      </c>
      <c r="O194" s="188">
        <f t="shared" si="23"/>
        <v>0</v>
      </c>
      <c r="P194" s="189"/>
      <c r="Q194" s="190">
        <f t="shared" si="24"/>
        <v>0</v>
      </c>
      <c r="R194" s="191">
        <f t="shared" si="25"/>
        <v>0</v>
      </c>
      <c r="T194" s="89"/>
    </row>
    <row r="195" spans="1:20" s="178" customFormat="1" ht="30" hidden="1" customHeight="1">
      <c r="A195" s="156">
        <f>'CONSTRUCTION COST ESTIMATE'!A195</f>
        <v>0</v>
      </c>
      <c r="B195" s="179">
        <f>'CONSTRUCTION COST ESTIMATE'!B195</f>
        <v>212.02199999999999</v>
      </c>
      <c r="C195" s="180" t="str">
        <f>'CONSTRUCTION COST ESTIMATE'!C195</f>
        <v>4 FOOT LANDSCAPE BOULDER</v>
      </c>
      <c r="D195" s="181">
        <f>'CONSTRUCTION COST ESTIMATE'!BA195</f>
        <v>0</v>
      </c>
      <c r="E195" s="182">
        <f>'CONSTRUCTION COST ESTIMATE'!BC195</f>
        <v>0</v>
      </c>
      <c r="F195" s="183" t="str">
        <f>'CONSTRUCTION COST ESTIMATE'!BB195</f>
        <v>EA</v>
      </c>
      <c r="G195" s="184"/>
      <c r="H195" s="185">
        <f t="shared" si="18"/>
        <v>0</v>
      </c>
      <c r="I195" s="186">
        <f t="shared" si="19"/>
        <v>0</v>
      </c>
      <c r="J195" s="187"/>
      <c r="K195" s="188">
        <f t="shared" si="26"/>
        <v>0</v>
      </c>
      <c r="L195" s="86">
        <f t="shared" si="20"/>
        <v>0</v>
      </c>
      <c r="M195" s="188">
        <f t="shared" si="21"/>
        <v>0</v>
      </c>
      <c r="N195" s="86">
        <f t="shared" si="22"/>
        <v>0</v>
      </c>
      <c r="O195" s="188">
        <f t="shared" si="23"/>
        <v>0</v>
      </c>
      <c r="P195" s="189"/>
      <c r="Q195" s="190">
        <f t="shared" si="24"/>
        <v>0</v>
      </c>
      <c r="R195" s="191">
        <f t="shared" si="25"/>
        <v>0</v>
      </c>
      <c r="T195" s="89"/>
    </row>
    <row r="196" spans="1:20" s="178" customFormat="1" ht="30" hidden="1" customHeight="1">
      <c r="A196" s="156">
        <f>'CONSTRUCTION COST ESTIMATE'!A196</f>
        <v>0</v>
      </c>
      <c r="B196" s="179">
        <f>'CONSTRUCTION COST ESTIMATE'!B196</f>
        <v>212.03</v>
      </c>
      <c r="C196" s="180" t="str">
        <f>'CONSTRUCTION COST ESTIMATE'!C196</f>
        <v>DECORATIVE ROCK</v>
      </c>
      <c r="D196" s="181">
        <f>'CONSTRUCTION COST ESTIMATE'!BA196</f>
        <v>0</v>
      </c>
      <c r="E196" s="182">
        <f>'CONSTRUCTION COST ESTIMATE'!BC196</f>
        <v>0</v>
      </c>
      <c r="F196" s="183" t="str">
        <f>'CONSTRUCTION COST ESTIMATE'!BB196</f>
        <v>TON</v>
      </c>
      <c r="G196" s="184"/>
      <c r="H196" s="185">
        <f t="shared" si="18"/>
        <v>0</v>
      </c>
      <c r="I196" s="186">
        <f t="shared" si="19"/>
        <v>0</v>
      </c>
      <c r="J196" s="187"/>
      <c r="K196" s="188">
        <f t="shared" si="26"/>
        <v>0</v>
      </c>
      <c r="L196" s="86">
        <f t="shared" si="20"/>
        <v>0</v>
      </c>
      <c r="M196" s="188">
        <f t="shared" si="21"/>
        <v>0</v>
      </c>
      <c r="N196" s="86">
        <f t="shared" si="22"/>
        <v>0</v>
      </c>
      <c r="O196" s="188">
        <f t="shared" si="23"/>
        <v>0</v>
      </c>
      <c r="P196" s="189"/>
      <c r="Q196" s="190">
        <f t="shared" si="24"/>
        <v>0</v>
      </c>
      <c r="R196" s="191">
        <f t="shared" si="25"/>
        <v>0</v>
      </c>
      <c r="T196" s="89"/>
    </row>
    <row r="197" spans="1:20" s="178" customFormat="1" ht="30" hidden="1" customHeight="1">
      <c r="A197" s="156">
        <f>'CONSTRUCTION COST ESTIMATE'!A197</f>
        <v>0</v>
      </c>
      <c r="B197" s="179">
        <f>'CONSTRUCTION COST ESTIMATE'!B197</f>
        <v>212.03100000000001</v>
      </c>
      <c r="C197" s="180" t="str">
        <f>'CONSTRUCTION COST ESTIMATE'!C197</f>
        <v>DECOMPOSED GRANITE</v>
      </c>
      <c r="D197" s="181">
        <f>'CONSTRUCTION COST ESTIMATE'!BA197</f>
        <v>0</v>
      </c>
      <c r="E197" s="182">
        <f>'CONSTRUCTION COST ESTIMATE'!BC197</f>
        <v>0</v>
      </c>
      <c r="F197" s="183" t="str">
        <f>'CONSTRUCTION COST ESTIMATE'!BB197</f>
        <v>SF</v>
      </c>
      <c r="G197" s="184"/>
      <c r="H197" s="185">
        <f t="shared" ref="H197:H267" si="27">IF(G197="x",(IF(J197="",(D197*$G$4),(D197-J197)*$G$4)),0)</f>
        <v>0</v>
      </c>
      <c r="I197" s="186">
        <f t="shared" ref="I197:I267" si="28">E197*H197</f>
        <v>0</v>
      </c>
      <c r="J197" s="187"/>
      <c r="K197" s="188">
        <f t="shared" si="26"/>
        <v>0</v>
      </c>
      <c r="L197" s="86">
        <f t="shared" ref="L197:L267" si="29">IF(G197="x",D197-H197-J197,0)</f>
        <v>0</v>
      </c>
      <c r="M197" s="188">
        <f t="shared" ref="M197:M267" si="30">E197*L197</f>
        <v>0</v>
      </c>
      <c r="N197" s="86">
        <f t="shared" ref="N197:N267" si="31">IF(G197="x",0,D197-J197)</f>
        <v>0</v>
      </c>
      <c r="O197" s="188">
        <f t="shared" ref="O197:O267" si="32">E197*N197</f>
        <v>0</v>
      </c>
      <c r="P197" s="189"/>
      <c r="Q197" s="190">
        <f t="shared" ref="Q197:Q267" si="33">H197+J197+L197+N197</f>
        <v>0</v>
      </c>
      <c r="R197" s="191">
        <f t="shared" ref="R197:R267" si="34">Q197*E197</f>
        <v>0</v>
      </c>
      <c r="T197" s="89"/>
    </row>
    <row r="198" spans="1:20" s="178" customFormat="1" ht="30" hidden="1" customHeight="1">
      <c r="A198" s="156">
        <f>'CONSTRUCTION COST ESTIMATE'!A198</f>
        <v>0</v>
      </c>
      <c r="B198" s="179">
        <f>'CONSTRUCTION COST ESTIMATE'!B198</f>
        <v>212.03200000000001</v>
      </c>
      <c r="C198" s="180" t="str">
        <f>'CONSTRUCTION COST ESTIMATE'!C198</f>
        <v>DECOMPOSED GRANITE (0.375 INCH AT 2 INCH DEPTH)</v>
      </c>
      <c r="D198" s="181">
        <f>'CONSTRUCTION COST ESTIMATE'!BA198</f>
        <v>0</v>
      </c>
      <c r="E198" s="182">
        <f>'CONSTRUCTION COST ESTIMATE'!BC198</f>
        <v>0</v>
      </c>
      <c r="F198" s="183" t="str">
        <f>'CONSTRUCTION COST ESTIMATE'!BB198</f>
        <v>SF</v>
      </c>
      <c r="G198" s="184"/>
      <c r="H198" s="185">
        <f t="shared" si="27"/>
        <v>0</v>
      </c>
      <c r="I198" s="186">
        <f t="shared" si="28"/>
        <v>0</v>
      </c>
      <c r="J198" s="187"/>
      <c r="K198" s="188">
        <f t="shared" ref="K198:K268" si="35">D198*J198</f>
        <v>0</v>
      </c>
      <c r="L198" s="86">
        <f t="shared" si="29"/>
        <v>0</v>
      </c>
      <c r="M198" s="188">
        <f t="shared" si="30"/>
        <v>0</v>
      </c>
      <c r="N198" s="86">
        <f t="shared" si="31"/>
        <v>0</v>
      </c>
      <c r="O198" s="188">
        <f t="shared" si="32"/>
        <v>0</v>
      </c>
      <c r="P198" s="189"/>
      <c r="Q198" s="190">
        <f t="shared" si="33"/>
        <v>0</v>
      </c>
      <c r="R198" s="191">
        <f t="shared" si="34"/>
        <v>0</v>
      </c>
      <c r="T198" s="89"/>
    </row>
    <row r="199" spans="1:20" s="178" customFormat="1" ht="30" hidden="1" customHeight="1">
      <c r="A199" s="156">
        <f>'CONSTRUCTION COST ESTIMATE'!A199</f>
        <v>0</v>
      </c>
      <c r="B199" s="179">
        <f>'CONSTRUCTION COST ESTIMATE'!B199</f>
        <v>212.03299999999999</v>
      </c>
      <c r="C199" s="180" t="str">
        <f>'CONSTRUCTION COST ESTIMATE'!C199</f>
        <v>DECOMPOSED GRANITE (2 TO 4 INCH AT 5 INCH DEPTH)</v>
      </c>
      <c r="D199" s="181">
        <f>'CONSTRUCTION COST ESTIMATE'!BA199</f>
        <v>0</v>
      </c>
      <c r="E199" s="182">
        <f>'CONSTRUCTION COST ESTIMATE'!BC199</f>
        <v>0</v>
      </c>
      <c r="F199" s="183" t="str">
        <f>'CONSTRUCTION COST ESTIMATE'!BB199</f>
        <v>SF</v>
      </c>
      <c r="G199" s="184"/>
      <c r="H199" s="185">
        <f t="shared" si="27"/>
        <v>0</v>
      </c>
      <c r="I199" s="186">
        <f t="shared" si="28"/>
        <v>0</v>
      </c>
      <c r="J199" s="187"/>
      <c r="K199" s="188">
        <f t="shared" si="35"/>
        <v>0</v>
      </c>
      <c r="L199" s="86">
        <f t="shared" si="29"/>
        <v>0</v>
      </c>
      <c r="M199" s="188">
        <f t="shared" si="30"/>
        <v>0</v>
      </c>
      <c r="N199" s="86">
        <f t="shared" si="31"/>
        <v>0</v>
      </c>
      <c r="O199" s="188">
        <f t="shared" si="32"/>
        <v>0</v>
      </c>
      <c r="P199" s="189"/>
      <c r="Q199" s="190">
        <f t="shared" si="33"/>
        <v>0</v>
      </c>
      <c r="R199" s="191">
        <f t="shared" si="34"/>
        <v>0</v>
      </c>
      <c r="T199" s="89"/>
    </row>
    <row r="200" spans="1:20" s="178" customFormat="1" ht="30" hidden="1" customHeight="1">
      <c r="A200" s="156">
        <f>'CONSTRUCTION COST ESTIMATE'!A200</f>
        <v>0</v>
      </c>
      <c r="B200" s="179">
        <f>'CONSTRUCTION COST ESTIMATE'!B200</f>
        <v>212.03399999999999</v>
      </c>
      <c r="C200" s="180" t="str">
        <f>'CONSTRUCTION COST ESTIMATE'!C200</f>
        <v>6 INCH DECOMPOSED GRANITE SEPARATING ROCK LINE</v>
      </c>
      <c r="D200" s="181">
        <f>'CONSTRUCTION COST ESTIMATE'!BA200</f>
        <v>0</v>
      </c>
      <c r="E200" s="182">
        <f>'CONSTRUCTION COST ESTIMATE'!BC200</f>
        <v>0</v>
      </c>
      <c r="F200" s="183" t="str">
        <f>'CONSTRUCTION COST ESTIMATE'!BB200</f>
        <v>LF</v>
      </c>
      <c r="G200" s="184"/>
      <c r="H200" s="185">
        <f t="shared" si="27"/>
        <v>0</v>
      </c>
      <c r="I200" s="186">
        <f t="shared" si="28"/>
        <v>0</v>
      </c>
      <c r="J200" s="187"/>
      <c r="K200" s="188">
        <f t="shared" si="35"/>
        <v>0</v>
      </c>
      <c r="L200" s="86">
        <f t="shared" si="29"/>
        <v>0</v>
      </c>
      <c r="M200" s="188">
        <f t="shared" si="30"/>
        <v>0</v>
      </c>
      <c r="N200" s="86">
        <f t="shared" si="31"/>
        <v>0</v>
      </c>
      <c r="O200" s="188">
        <f t="shared" si="32"/>
        <v>0</v>
      </c>
      <c r="P200" s="189"/>
      <c r="Q200" s="190">
        <f t="shared" si="33"/>
        <v>0</v>
      </c>
      <c r="R200" s="191">
        <f t="shared" si="34"/>
        <v>0</v>
      </c>
      <c r="T200" s="89"/>
    </row>
    <row r="201" spans="1:20" s="178" customFormat="1" ht="30" hidden="1" customHeight="1">
      <c r="A201" s="156">
        <f>'CONSTRUCTION COST ESTIMATE'!A201</f>
        <v>0</v>
      </c>
      <c r="B201" s="179">
        <f>'CONSTRUCTION COST ESTIMATE'!B201</f>
        <v>212.035</v>
      </c>
      <c r="C201" s="180" t="str">
        <f>'CONSTRUCTION COST ESTIMATE'!C201</f>
        <v>10 FOOT DECOMPOSED GRANITE TRAIL</v>
      </c>
      <c r="D201" s="181">
        <f>'CONSTRUCTION COST ESTIMATE'!BA201</f>
        <v>0</v>
      </c>
      <c r="E201" s="182">
        <f>'CONSTRUCTION COST ESTIMATE'!BC201</f>
        <v>0</v>
      </c>
      <c r="F201" s="183" t="str">
        <f>'CONSTRUCTION COST ESTIMATE'!BB201</f>
        <v>SF</v>
      </c>
      <c r="G201" s="184"/>
      <c r="H201" s="185">
        <f t="shared" si="27"/>
        <v>0</v>
      </c>
      <c r="I201" s="186">
        <f t="shared" si="28"/>
        <v>0</v>
      </c>
      <c r="J201" s="187"/>
      <c r="K201" s="188">
        <f t="shared" si="35"/>
        <v>0</v>
      </c>
      <c r="L201" s="86">
        <f t="shared" si="29"/>
        <v>0</v>
      </c>
      <c r="M201" s="188">
        <f t="shared" si="30"/>
        <v>0</v>
      </c>
      <c r="N201" s="86">
        <f t="shared" si="31"/>
        <v>0</v>
      </c>
      <c r="O201" s="188">
        <f t="shared" si="32"/>
        <v>0</v>
      </c>
      <c r="P201" s="189"/>
      <c r="Q201" s="190">
        <f t="shared" si="33"/>
        <v>0</v>
      </c>
      <c r="R201" s="191">
        <f t="shared" si="34"/>
        <v>0</v>
      </c>
      <c r="T201" s="89"/>
    </row>
    <row r="202" spans="1:20" s="178" customFormat="1" ht="30" hidden="1" customHeight="1">
      <c r="A202" s="156">
        <f>'CONSTRUCTION COST ESTIMATE'!A202</f>
        <v>0</v>
      </c>
      <c r="B202" s="179">
        <f>'CONSTRUCTION COST ESTIMATE'!B202</f>
        <v>212.036</v>
      </c>
      <c r="C202" s="180" t="str">
        <f>'CONSTRUCTION COST ESTIMATE'!C202</f>
        <v>4 INCH RIVER ROCK</v>
      </c>
      <c r="D202" s="181">
        <f>'CONSTRUCTION COST ESTIMATE'!BA202</f>
        <v>0</v>
      </c>
      <c r="E202" s="182">
        <f>'CONSTRUCTION COST ESTIMATE'!BC202</f>
        <v>0</v>
      </c>
      <c r="F202" s="183" t="str">
        <f>'CONSTRUCTION COST ESTIMATE'!BB202</f>
        <v>SY</v>
      </c>
      <c r="G202" s="184"/>
      <c r="H202" s="185">
        <f t="shared" si="27"/>
        <v>0</v>
      </c>
      <c r="I202" s="186">
        <f t="shared" si="28"/>
        <v>0</v>
      </c>
      <c r="J202" s="187"/>
      <c r="K202" s="188">
        <f t="shared" si="35"/>
        <v>0</v>
      </c>
      <c r="L202" s="86">
        <f t="shared" si="29"/>
        <v>0</v>
      </c>
      <c r="M202" s="188">
        <f t="shared" si="30"/>
        <v>0</v>
      </c>
      <c r="N202" s="86">
        <f t="shared" si="31"/>
        <v>0</v>
      </c>
      <c r="O202" s="188">
        <f t="shared" si="32"/>
        <v>0</v>
      </c>
      <c r="P202" s="189"/>
      <c r="Q202" s="190">
        <f t="shared" si="33"/>
        <v>0</v>
      </c>
      <c r="R202" s="191">
        <f t="shared" si="34"/>
        <v>0</v>
      </c>
      <c r="T202" s="89"/>
    </row>
    <row r="203" spans="1:20" s="178" customFormat="1" ht="30" hidden="1" customHeight="1">
      <c r="A203" s="156">
        <f>'CONSTRUCTION COST ESTIMATE'!A203</f>
        <v>0</v>
      </c>
      <c r="B203" s="179">
        <f>'CONSTRUCTION COST ESTIMATE'!B203</f>
        <v>212.03700000000001</v>
      </c>
      <c r="C203" s="180" t="str">
        <f>'CONSTRUCTION COST ESTIMATE'!C203</f>
        <v>6 INCH RIVER ROCK</v>
      </c>
      <c r="D203" s="181">
        <f>'CONSTRUCTION COST ESTIMATE'!BA203</f>
        <v>0</v>
      </c>
      <c r="E203" s="182">
        <f>'CONSTRUCTION COST ESTIMATE'!BC203</f>
        <v>0</v>
      </c>
      <c r="F203" s="183" t="str">
        <f>'CONSTRUCTION COST ESTIMATE'!BB203</f>
        <v>SY</v>
      </c>
      <c r="G203" s="184"/>
      <c r="H203" s="185">
        <f t="shared" si="27"/>
        <v>0</v>
      </c>
      <c r="I203" s="186">
        <f t="shared" si="28"/>
        <v>0</v>
      </c>
      <c r="J203" s="187"/>
      <c r="K203" s="188">
        <f t="shared" si="35"/>
        <v>0</v>
      </c>
      <c r="L203" s="86">
        <f t="shared" si="29"/>
        <v>0</v>
      </c>
      <c r="M203" s="188">
        <f t="shared" si="30"/>
        <v>0</v>
      </c>
      <c r="N203" s="86">
        <f t="shared" si="31"/>
        <v>0</v>
      </c>
      <c r="O203" s="188">
        <f t="shared" si="32"/>
        <v>0</v>
      </c>
      <c r="P203" s="189"/>
      <c r="Q203" s="190">
        <f t="shared" si="33"/>
        <v>0</v>
      </c>
      <c r="R203" s="191">
        <f t="shared" si="34"/>
        <v>0</v>
      </c>
      <c r="T203" s="89"/>
    </row>
    <row r="204" spans="1:20" s="178" customFormat="1" ht="30" hidden="1" customHeight="1">
      <c r="A204" s="156">
        <f>'CONSTRUCTION COST ESTIMATE'!A204</f>
        <v>0</v>
      </c>
      <c r="B204" s="179">
        <f>'CONSTRUCTION COST ESTIMATE'!B204</f>
        <v>212.03800000000001</v>
      </c>
      <c r="C204" s="180" t="str">
        <f>'CONSTRUCTION COST ESTIMATE'!C204</f>
        <v>ROCK MULCH</v>
      </c>
      <c r="D204" s="181">
        <f>'CONSTRUCTION COST ESTIMATE'!BA204</f>
        <v>0</v>
      </c>
      <c r="E204" s="182">
        <f>'CONSTRUCTION COST ESTIMATE'!BC204</f>
        <v>0</v>
      </c>
      <c r="F204" s="183" t="str">
        <f>'CONSTRUCTION COST ESTIMATE'!BB204</f>
        <v>SF</v>
      </c>
      <c r="G204" s="184"/>
      <c r="H204" s="185">
        <f t="shared" si="27"/>
        <v>0</v>
      </c>
      <c r="I204" s="186">
        <f t="shared" si="28"/>
        <v>0</v>
      </c>
      <c r="J204" s="187"/>
      <c r="K204" s="188">
        <f t="shared" si="35"/>
        <v>0</v>
      </c>
      <c r="L204" s="86">
        <f t="shared" si="29"/>
        <v>0</v>
      </c>
      <c r="M204" s="188">
        <f t="shared" si="30"/>
        <v>0</v>
      </c>
      <c r="N204" s="86">
        <f t="shared" si="31"/>
        <v>0</v>
      </c>
      <c r="O204" s="188">
        <f t="shared" si="32"/>
        <v>0</v>
      </c>
      <c r="P204" s="189"/>
      <c r="Q204" s="190">
        <f t="shared" si="33"/>
        <v>0</v>
      </c>
      <c r="R204" s="191">
        <f t="shared" si="34"/>
        <v>0</v>
      </c>
      <c r="T204" s="89"/>
    </row>
    <row r="205" spans="1:20" s="178" customFormat="1" ht="30" hidden="1" customHeight="1">
      <c r="A205" s="156">
        <f>'CONSTRUCTION COST ESTIMATE'!A205</f>
        <v>0</v>
      </c>
      <c r="B205" s="179">
        <f>'CONSTRUCTION COST ESTIMATE'!B205</f>
        <v>212.03899999999999</v>
      </c>
      <c r="C205" s="180" t="str">
        <f>'CONSTRUCTION COST ESTIMATE'!C205</f>
        <v>ROCK MULCH 4 TO 6 INCHES</v>
      </c>
      <c r="D205" s="181">
        <f>'CONSTRUCTION COST ESTIMATE'!BA205</f>
        <v>0</v>
      </c>
      <c r="E205" s="182">
        <f>'CONSTRUCTION COST ESTIMATE'!BC205</f>
        <v>0</v>
      </c>
      <c r="F205" s="183" t="str">
        <f>'CONSTRUCTION COST ESTIMATE'!BB205</f>
        <v>SF</v>
      </c>
      <c r="G205" s="184"/>
      <c r="H205" s="185">
        <f t="shared" si="27"/>
        <v>0</v>
      </c>
      <c r="I205" s="186">
        <f t="shared" si="28"/>
        <v>0</v>
      </c>
      <c r="J205" s="187"/>
      <c r="K205" s="188">
        <f t="shared" si="35"/>
        <v>0</v>
      </c>
      <c r="L205" s="86">
        <f t="shared" si="29"/>
        <v>0</v>
      </c>
      <c r="M205" s="188">
        <f t="shared" si="30"/>
        <v>0</v>
      </c>
      <c r="N205" s="86">
        <f t="shared" si="31"/>
        <v>0</v>
      </c>
      <c r="O205" s="188">
        <f t="shared" si="32"/>
        <v>0</v>
      </c>
      <c r="P205" s="189"/>
      <c r="Q205" s="190">
        <f t="shared" si="33"/>
        <v>0</v>
      </c>
      <c r="R205" s="191">
        <f t="shared" si="34"/>
        <v>0</v>
      </c>
      <c r="T205" s="89"/>
    </row>
    <row r="206" spans="1:20" s="178" customFormat="1" ht="30" hidden="1" customHeight="1">
      <c r="A206" s="156">
        <f>'CONSTRUCTION COST ESTIMATE'!A206</f>
        <v>0</v>
      </c>
      <c r="B206" s="179">
        <f>'CONSTRUCTION COST ESTIMATE'!B206</f>
        <v>212.04</v>
      </c>
      <c r="C206" s="180" t="str">
        <f>'CONSTRUCTION COST ESTIMATE'!C206</f>
        <v>1 INCH DIAMETER LANDSCAPE ROCK</v>
      </c>
      <c r="D206" s="181">
        <f>'CONSTRUCTION COST ESTIMATE'!BA206</f>
        <v>0</v>
      </c>
      <c r="E206" s="182">
        <f>'CONSTRUCTION COST ESTIMATE'!BC206</f>
        <v>0</v>
      </c>
      <c r="F206" s="183" t="str">
        <f>'CONSTRUCTION COST ESTIMATE'!BB206</f>
        <v>SF</v>
      </c>
      <c r="G206" s="184"/>
      <c r="H206" s="185">
        <f t="shared" si="27"/>
        <v>0</v>
      </c>
      <c r="I206" s="186">
        <f t="shared" si="28"/>
        <v>0</v>
      </c>
      <c r="J206" s="187"/>
      <c r="K206" s="188">
        <f t="shared" si="35"/>
        <v>0</v>
      </c>
      <c r="L206" s="86">
        <f t="shared" si="29"/>
        <v>0</v>
      </c>
      <c r="M206" s="188">
        <f t="shared" si="30"/>
        <v>0</v>
      </c>
      <c r="N206" s="86">
        <f t="shared" si="31"/>
        <v>0</v>
      </c>
      <c r="O206" s="188">
        <f t="shared" si="32"/>
        <v>0</v>
      </c>
      <c r="P206" s="189"/>
      <c r="Q206" s="190">
        <f t="shared" si="33"/>
        <v>0</v>
      </c>
      <c r="R206" s="191">
        <f t="shared" si="34"/>
        <v>0</v>
      </c>
      <c r="T206" s="89"/>
    </row>
    <row r="207" spans="1:20" s="178" customFormat="1" ht="30" hidden="1" customHeight="1">
      <c r="A207" s="156">
        <f>'CONSTRUCTION COST ESTIMATE'!A207</f>
        <v>0</v>
      </c>
      <c r="B207" s="179">
        <f>'CONSTRUCTION COST ESTIMATE'!B207</f>
        <v>212.041</v>
      </c>
      <c r="C207" s="180" t="str">
        <f>'CONSTRUCTION COST ESTIMATE'!C207</f>
        <v>100% WASHED CONCRETE SAND</v>
      </c>
      <c r="D207" s="181">
        <f>'CONSTRUCTION COST ESTIMATE'!BA207</f>
        <v>0</v>
      </c>
      <c r="E207" s="182">
        <f>'CONSTRUCTION COST ESTIMATE'!BC207</f>
        <v>0</v>
      </c>
      <c r="F207" s="183" t="str">
        <f>'CONSTRUCTION COST ESTIMATE'!BB207</f>
        <v>CY</v>
      </c>
      <c r="G207" s="184"/>
      <c r="H207" s="185">
        <f t="shared" si="27"/>
        <v>0</v>
      </c>
      <c r="I207" s="186">
        <f t="shared" si="28"/>
        <v>0</v>
      </c>
      <c r="J207" s="187"/>
      <c r="K207" s="188">
        <f t="shared" si="35"/>
        <v>0</v>
      </c>
      <c r="L207" s="86">
        <f t="shared" si="29"/>
        <v>0</v>
      </c>
      <c r="M207" s="188">
        <f t="shared" si="30"/>
        <v>0</v>
      </c>
      <c r="N207" s="86">
        <f t="shared" si="31"/>
        <v>0</v>
      </c>
      <c r="O207" s="188">
        <f t="shared" si="32"/>
        <v>0</v>
      </c>
      <c r="P207" s="189"/>
      <c r="Q207" s="190">
        <f t="shared" si="33"/>
        <v>0</v>
      </c>
      <c r="R207" s="191">
        <f t="shared" si="34"/>
        <v>0</v>
      </c>
      <c r="T207" s="89"/>
    </row>
    <row r="208" spans="1:20" s="178" customFormat="1" ht="30" hidden="1" customHeight="1">
      <c r="A208" s="156">
        <f>'CONSTRUCTION COST ESTIMATE'!A208</f>
        <v>0</v>
      </c>
      <c r="B208" s="179">
        <f>'CONSTRUCTION COST ESTIMATE'!B208</f>
        <v>212.05</v>
      </c>
      <c r="C208" s="180" t="str">
        <f>'CONSTRUCTION COST ESTIMATE'!C208</f>
        <v>LANDSCAPE REMOVAL AND REPLACEMENT</v>
      </c>
      <c r="D208" s="181">
        <f>'CONSTRUCTION COST ESTIMATE'!BA208</f>
        <v>0</v>
      </c>
      <c r="E208" s="182">
        <f>'CONSTRUCTION COST ESTIMATE'!BC208</f>
        <v>0</v>
      </c>
      <c r="F208" s="183" t="str">
        <f>'CONSTRUCTION COST ESTIMATE'!BB208</f>
        <v>LS</v>
      </c>
      <c r="G208" s="184"/>
      <c r="H208" s="185">
        <f t="shared" si="27"/>
        <v>0</v>
      </c>
      <c r="I208" s="186">
        <f t="shared" si="28"/>
        <v>0</v>
      </c>
      <c r="J208" s="187"/>
      <c r="K208" s="188">
        <f t="shared" si="35"/>
        <v>0</v>
      </c>
      <c r="L208" s="86">
        <f t="shared" si="29"/>
        <v>0</v>
      </c>
      <c r="M208" s="188">
        <f t="shared" si="30"/>
        <v>0</v>
      </c>
      <c r="N208" s="86">
        <f t="shared" si="31"/>
        <v>0</v>
      </c>
      <c r="O208" s="188">
        <f t="shared" si="32"/>
        <v>0</v>
      </c>
      <c r="P208" s="189"/>
      <c r="Q208" s="190">
        <f t="shared" si="33"/>
        <v>0</v>
      </c>
      <c r="R208" s="191">
        <f t="shared" si="34"/>
        <v>0</v>
      </c>
      <c r="T208" s="89"/>
    </row>
    <row r="209" spans="1:20" s="178" customFormat="1" ht="30" hidden="1" customHeight="1">
      <c r="A209" s="156">
        <f>'CONSTRUCTION COST ESTIMATE'!A209</f>
        <v>0</v>
      </c>
      <c r="B209" s="179">
        <f>'CONSTRUCTION COST ESTIMATE'!B209</f>
        <v>212.05099999999999</v>
      </c>
      <c r="C209" s="180" t="str">
        <f>'CONSTRUCTION COST ESTIMATE'!C209</f>
        <v>LANDSCAPE EXCAVATION</v>
      </c>
      <c r="D209" s="181">
        <f>'CONSTRUCTION COST ESTIMATE'!BA209</f>
        <v>0</v>
      </c>
      <c r="E209" s="182">
        <f>'CONSTRUCTION COST ESTIMATE'!BC209</f>
        <v>0</v>
      </c>
      <c r="F209" s="183" t="str">
        <f>'CONSTRUCTION COST ESTIMATE'!BB209</f>
        <v>CY</v>
      </c>
      <c r="G209" s="184"/>
      <c r="H209" s="185">
        <f t="shared" si="27"/>
        <v>0</v>
      </c>
      <c r="I209" s="186">
        <f t="shared" si="28"/>
        <v>0</v>
      </c>
      <c r="J209" s="187"/>
      <c r="K209" s="188">
        <f t="shared" si="35"/>
        <v>0</v>
      </c>
      <c r="L209" s="86">
        <f t="shared" si="29"/>
        <v>0</v>
      </c>
      <c r="M209" s="188">
        <f t="shared" si="30"/>
        <v>0</v>
      </c>
      <c r="N209" s="86">
        <f t="shared" si="31"/>
        <v>0</v>
      </c>
      <c r="O209" s="188">
        <f t="shared" si="32"/>
        <v>0</v>
      </c>
      <c r="P209" s="189"/>
      <c r="Q209" s="190">
        <f t="shared" si="33"/>
        <v>0</v>
      </c>
      <c r="R209" s="191">
        <f t="shared" si="34"/>
        <v>0</v>
      </c>
      <c r="T209" s="89"/>
    </row>
    <row r="210" spans="1:20" s="178" customFormat="1" ht="30" hidden="1" customHeight="1">
      <c r="A210" s="156">
        <f>'CONSTRUCTION COST ESTIMATE'!A210</f>
        <v>0</v>
      </c>
      <c r="B210" s="179">
        <f>'CONSTRUCTION COST ESTIMATE'!B210</f>
        <v>212.05199999999999</v>
      </c>
      <c r="C210" s="180" t="str">
        <f>'CONSTRUCTION COST ESTIMATE'!C210</f>
        <v>LANDSCAPE MODIFICATION</v>
      </c>
      <c r="D210" s="181">
        <f>'CONSTRUCTION COST ESTIMATE'!BA210</f>
        <v>0</v>
      </c>
      <c r="E210" s="182">
        <f>'CONSTRUCTION COST ESTIMATE'!BC210</f>
        <v>0</v>
      </c>
      <c r="F210" s="183" t="str">
        <f>'CONSTRUCTION COST ESTIMATE'!BB210</f>
        <v>LS</v>
      </c>
      <c r="G210" s="184"/>
      <c r="H210" s="185">
        <f t="shared" si="27"/>
        <v>0</v>
      </c>
      <c r="I210" s="186">
        <f t="shared" si="28"/>
        <v>0</v>
      </c>
      <c r="J210" s="187"/>
      <c r="K210" s="188">
        <f t="shared" si="35"/>
        <v>0</v>
      </c>
      <c r="L210" s="86">
        <f t="shared" si="29"/>
        <v>0</v>
      </c>
      <c r="M210" s="188">
        <f t="shared" si="30"/>
        <v>0</v>
      </c>
      <c r="N210" s="86">
        <f t="shared" si="31"/>
        <v>0</v>
      </c>
      <c r="O210" s="188">
        <f t="shared" si="32"/>
        <v>0</v>
      </c>
      <c r="P210" s="189"/>
      <c r="Q210" s="190">
        <f t="shared" si="33"/>
        <v>0</v>
      </c>
      <c r="R210" s="191">
        <f t="shared" si="34"/>
        <v>0</v>
      </c>
      <c r="T210" s="89"/>
    </row>
    <row r="211" spans="1:20" s="178" customFormat="1" ht="30" hidden="1" customHeight="1">
      <c r="A211" s="156">
        <f>'CONSTRUCTION COST ESTIMATE'!A211</f>
        <v>0</v>
      </c>
      <c r="B211" s="179">
        <f>'CONSTRUCTION COST ESTIMATE'!B211</f>
        <v>212.053</v>
      </c>
      <c r="C211" s="180" t="str">
        <f>'CONSTRUCTION COST ESTIMATE'!C211</f>
        <v>LANDSCAPE RESTORATION</v>
      </c>
      <c r="D211" s="181">
        <f>'CONSTRUCTION COST ESTIMATE'!BA211</f>
        <v>0</v>
      </c>
      <c r="E211" s="182">
        <f>'CONSTRUCTION COST ESTIMATE'!BC211</f>
        <v>0</v>
      </c>
      <c r="F211" s="183" t="str">
        <f>'CONSTRUCTION COST ESTIMATE'!BB211</f>
        <v>LS</v>
      </c>
      <c r="G211" s="184"/>
      <c r="H211" s="185">
        <f t="shared" si="27"/>
        <v>0</v>
      </c>
      <c r="I211" s="186">
        <f t="shared" si="28"/>
        <v>0</v>
      </c>
      <c r="J211" s="187"/>
      <c r="K211" s="188">
        <f t="shared" si="35"/>
        <v>0</v>
      </c>
      <c r="L211" s="86">
        <f t="shared" si="29"/>
        <v>0</v>
      </c>
      <c r="M211" s="188">
        <f t="shared" si="30"/>
        <v>0</v>
      </c>
      <c r="N211" s="86">
        <f t="shared" si="31"/>
        <v>0</v>
      </c>
      <c r="O211" s="188">
        <f t="shared" si="32"/>
        <v>0</v>
      </c>
      <c r="P211" s="189"/>
      <c r="Q211" s="190">
        <f t="shared" si="33"/>
        <v>0</v>
      </c>
      <c r="R211" s="191">
        <f t="shared" si="34"/>
        <v>0</v>
      </c>
      <c r="T211" s="89"/>
    </row>
    <row r="212" spans="1:20" s="178" customFormat="1" ht="30" hidden="1" customHeight="1">
      <c r="A212" s="156">
        <f>'CONSTRUCTION COST ESTIMATE'!A212</f>
        <v>0</v>
      </c>
      <c r="B212" s="179">
        <f>'CONSTRUCTION COST ESTIMATE'!B212</f>
        <v>212.054</v>
      </c>
      <c r="C212" s="180" t="str">
        <f>'CONSTRUCTION COST ESTIMATE'!C212</f>
        <v>IRRIGATION SYSTEM MODIFICATION</v>
      </c>
      <c r="D212" s="181">
        <f>'CONSTRUCTION COST ESTIMATE'!BA212</f>
        <v>0</v>
      </c>
      <c r="E212" s="182">
        <f>'CONSTRUCTION COST ESTIMATE'!BC212</f>
        <v>0</v>
      </c>
      <c r="F212" s="183" t="str">
        <f>'CONSTRUCTION COST ESTIMATE'!BB212</f>
        <v>LS</v>
      </c>
      <c r="G212" s="184"/>
      <c r="H212" s="185">
        <f t="shared" si="27"/>
        <v>0</v>
      </c>
      <c r="I212" s="186">
        <f t="shared" si="28"/>
        <v>0</v>
      </c>
      <c r="J212" s="187"/>
      <c r="K212" s="188">
        <f t="shared" si="35"/>
        <v>0</v>
      </c>
      <c r="L212" s="86">
        <f t="shared" si="29"/>
        <v>0</v>
      </c>
      <c r="M212" s="188">
        <f t="shared" si="30"/>
        <v>0</v>
      </c>
      <c r="N212" s="86">
        <f t="shared" si="31"/>
        <v>0</v>
      </c>
      <c r="O212" s="188">
        <f t="shared" si="32"/>
        <v>0</v>
      </c>
      <c r="P212" s="189"/>
      <c r="Q212" s="190">
        <f t="shared" si="33"/>
        <v>0</v>
      </c>
      <c r="R212" s="191">
        <f t="shared" si="34"/>
        <v>0</v>
      </c>
      <c r="T212" s="89"/>
    </row>
    <row r="213" spans="1:20" s="178" customFormat="1" ht="30" hidden="1" customHeight="1">
      <c r="A213" s="156">
        <f>'CONSTRUCTION COST ESTIMATE'!A213</f>
        <v>0</v>
      </c>
      <c r="B213" s="179">
        <f>'CONSTRUCTION COST ESTIMATE'!B213</f>
        <v>212.05500000000001</v>
      </c>
      <c r="C213" s="180" t="str">
        <f>'CONSTRUCTION COST ESTIMATE'!C213</f>
        <v>12 MONTH MAINTENANCE SERVICE</v>
      </c>
      <c r="D213" s="181">
        <f>'CONSTRUCTION COST ESTIMATE'!BA213</f>
        <v>0</v>
      </c>
      <c r="E213" s="182">
        <f>'CONSTRUCTION COST ESTIMATE'!BC213</f>
        <v>0</v>
      </c>
      <c r="F213" s="183" t="str">
        <f>'CONSTRUCTION COST ESTIMATE'!BB213</f>
        <v>LS</v>
      </c>
      <c r="G213" s="184"/>
      <c r="H213" s="185">
        <f t="shared" si="27"/>
        <v>0</v>
      </c>
      <c r="I213" s="186">
        <f t="shared" si="28"/>
        <v>0</v>
      </c>
      <c r="J213" s="187"/>
      <c r="K213" s="188">
        <f t="shared" si="35"/>
        <v>0</v>
      </c>
      <c r="L213" s="86">
        <f t="shared" si="29"/>
        <v>0</v>
      </c>
      <c r="M213" s="188">
        <f t="shared" si="30"/>
        <v>0</v>
      </c>
      <c r="N213" s="86">
        <f t="shared" si="31"/>
        <v>0</v>
      </c>
      <c r="O213" s="188">
        <f t="shared" si="32"/>
        <v>0</v>
      </c>
      <c r="P213" s="189"/>
      <c r="Q213" s="190">
        <f t="shared" si="33"/>
        <v>0</v>
      </c>
      <c r="R213" s="191">
        <f t="shared" si="34"/>
        <v>0</v>
      </c>
      <c r="T213" s="89"/>
    </row>
    <row r="214" spans="1:20" s="178" customFormat="1" ht="30" hidden="1" customHeight="1">
      <c r="A214" s="156">
        <f>'CONSTRUCTION COST ESTIMATE'!A214</f>
        <v>0</v>
      </c>
      <c r="B214" s="179">
        <f>'CONSTRUCTION COST ESTIMATE'!B214</f>
        <v>212.06</v>
      </c>
      <c r="C214" s="180" t="str">
        <f>'CONSTRUCTION COST ESTIMATE'!C214</f>
        <v>PLANTING SOIL BACKFILL</v>
      </c>
      <c r="D214" s="181">
        <f>'CONSTRUCTION COST ESTIMATE'!BA214</f>
        <v>0</v>
      </c>
      <c r="E214" s="182">
        <f>'CONSTRUCTION COST ESTIMATE'!BC214</f>
        <v>0</v>
      </c>
      <c r="F214" s="183" t="str">
        <f>'CONSTRUCTION COST ESTIMATE'!BB214</f>
        <v>CY</v>
      </c>
      <c r="G214" s="184"/>
      <c r="H214" s="185">
        <f t="shared" si="27"/>
        <v>0</v>
      </c>
      <c r="I214" s="186">
        <f t="shared" si="28"/>
        <v>0</v>
      </c>
      <c r="J214" s="187"/>
      <c r="K214" s="188">
        <f t="shared" si="35"/>
        <v>0</v>
      </c>
      <c r="L214" s="86">
        <f t="shared" si="29"/>
        <v>0</v>
      </c>
      <c r="M214" s="188">
        <f t="shared" si="30"/>
        <v>0</v>
      </c>
      <c r="N214" s="86">
        <f t="shared" si="31"/>
        <v>0</v>
      </c>
      <c r="O214" s="188">
        <f t="shared" si="32"/>
        <v>0</v>
      </c>
      <c r="P214" s="189"/>
      <c r="Q214" s="190">
        <f t="shared" si="33"/>
        <v>0</v>
      </c>
      <c r="R214" s="191">
        <f t="shared" si="34"/>
        <v>0</v>
      </c>
      <c r="T214" s="89"/>
    </row>
    <row r="215" spans="1:20" s="178" customFormat="1" ht="30" hidden="1" customHeight="1">
      <c r="A215" s="156">
        <f>'CONSTRUCTION COST ESTIMATE'!A215</f>
        <v>0</v>
      </c>
      <c r="B215" s="179">
        <f>'CONSTRUCTION COST ESTIMATE'!B215</f>
        <v>212.06100000000001</v>
      </c>
      <c r="C215" s="180" t="str">
        <f>'CONSTRUCTION COST ESTIMATE'!C215</f>
        <v>PRE EMERGENT HERBICIDE</v>
      </c>
      <c r="D215" s="181">
        <f>'CONSTRUCTION COST ESTIMATE'!BA215</f>
        <v>0</v>
      </c>
      <c r="E215" s="182">
        <f>'CONSTRUCTION COST ESTIMATE'!BC215</f>
        <v>0</v>
      </c>
      <c r="F215" s="183" t="str">
        <f>'CONSTRUCTION COST ESTIMATE'!BB215</f>
        <v>SF</v>
      </c>
      <c r="G215" s="184"/>
      <c r="H215" s="185">
        <f t="shared" si="27"/>
        <v>0</v>
      </c>
      <c r="I215" s="186">
        <f t="shared" si="28"/>
        <v>0</v>
      </c>
      <c r="J215" s="187"/>
      <c r="K215" s="188">
        <f t="shared" si="35"/>
        <v>0</v>
      </c>
      <c r="L215" s="86">
        <f t="shared" si="29"/>
        <v>0</v>
      </c>
      <c r="M215" s="188">
        <f t="shared" si="30"/>
        <v>0</v>
      </c>
      <c r="N215" s="86">
        <f t="shared" si="31"/>
        <v>0</v>
      </c>
      <c r="O215" s="188">
        <f t="shared" si="32"/>
        <v>0</v>
      </c>
      <c r="P215" s="189"/>
      <c r="Q215" s="190">
        <f t="shared" si="33"/>
        <v>0</v>
      </c>
      <c r="R215" s="191">
        <f t="shared" si="34"/>
        <v>0</v>
      </c>
      <c r="T215" s="89"/>
    </row>
    <row r="216" spans="1:20" s="178" customFormat="1" ht="30" hidden="1" customHeight="1">
      <c r="A216" s="156">
        <f>'CONSTRUCTION COST ESTIMATE'!A216</f>
        <v>0</v>
      </c>
      <c r="B216" s="179">
        <f>'CONSTRUCTION COST ESTIMATE'!B216</f>
        <v>212.06200000000001</v>
      </c>
      <c r="C216" s="180" t="str">
        <f>'CONSTRUCTION COST ESTIMATE'!C216</f>
        <v>ROOT BARRIER</v>
      </c>
      <c r="D216" s="181">
        <f>'CONSTRUCTION COST ESTIMATE'!BA216</f>
        <v>0</v>
      </c>
      <c r="E216" s="182">
        <f>'CONSTRUCTION COST ESTIMATE'!BC216</f>
        <v>0</v>
      </c>
      <c r="F216" s="183" t="str">
        <f>'CONSTRUCTION COST ESTIMATE'!BB216</f>
        <v>SF</v>
      </c>
      <c r="G216" s="184"/>
      <c r="H216" s="185">
        <f t="shared" si="27"/>
        <v>0</v>
      </c>
      <c r="I216" s="186">
        <f t="shared" si="28"/>
        <v>0</v>
      </c>
      <c r="J216" s="187"/>
      <c r="K216" s="188">
        <f t="shared" si="35"/>
        <v>0</v>
      </c>
      <c r="L216" s="86">
        <f t="shared" si="29"/>
        <v>0</v>
      </c>
      <c r="M216" s="188">
        <f t="shared" si="30"/>
        <v>0</v>
      </c>
      <c r="N216" s="86">
        <f t="shared" si="31"/>
        <v>0</v>
      </c>
      <c r="O216" s="188">
        <f t="shared" si="32"/>
        <v>0</v>
      </c>
      <c r="P216" s="189"/>
      <c r="Q216" s="190">
        <f t="shared" si="33"/>
        <v>0</v>
      </c>
      <c r="R216" s="191">
        <f t="shared" si="34"/>
        <v>0</v>
      </c>
      <c r="T216" s="89"/>
    </row>
    <row r="217" spans="1:20" s="178" customFormat="1" ht="30" hidden="1" customHeight="1">
      <c r="A217" s="156">
        <f>'CONSTRUCTION COST ESTIMATE'!A217</f>
        <v>0</v>
      </c>
      <c r="B217" s="179">
        <f>'CONSTRUCTION COST ESTIMATE'!B217</f>
        <v>212.06299999999999</v>
      </c>
      <c r="C217" s="180" t="str">
        <f>'CONSTRUCTION COST ESTIMATE'!C217</f>
        <v>ROOT GUARD</v>
      </c>
      <c r="D217" s="181">
        <f>'CONSTRUCTION COST ESTIMATE'!BA217</f>
        <v>0</v>
      </c>
      <c r="E217" s="182">
        <f>'CONSTRUCTION COST ESTIMATE'!BC217</f>
        <v>0</v>
      </c>
      <c r="F217" s="183" t="str">
        <f>'CONSTRUCTION COST ESTIMATE'!BB217</f>
        <v>LF</v>
      </c>
      <c r="G217" s="184"/>
      <c r="H217" s="185">
        <f t="shared" si="27"/>
        <v>0</v>
      </c>
      <c r="I217" s="186">
        <f t="shared" si="28"/>
        <v>0</v>
      </c>
      <c r="J217" s="187"/>
      <c r="K217" s="188">
        <f t="shared" si="35"/>
        <v>0</v>
      </c>
      <c r="L217" s="86">
        <f t="shared" si="29"/>
        <v>0</v>
      </c>
      <c r="M217" s="188">
        <f t="shared" si="30"/>
        <v>0</v>
      </c>
      <c r="N217" s="86">
        <f t="shared" si="31"/>
        <v>0</v>
      </c>
      <c r="O217" s="188">
        <f t="shared" si="32"/>
        <v>0</v>
      </c>
      <c r="P217" s="189"/>
      <c r="Q217" s="190">
        <f t="shared" si="33"/>
        <v>0</v>
      </c>
      <c r="R217" s="191">
        <f t="shared" si="34"/>
        <v>0</v>
      </c>
      <c r="T217" s="89"/>
    </row>
    <row r="218" spans="1:20" s="178" customFormat="1" ht="30" hidden="1" customHeight="1">
      <c r="A218" s="156">
        <f>'CONSTRUCTION COST ESTIMATE'!A218</f>
        <v>0</v>
      </c>
      <c r="B218" s="179">
        <f>'CONSTRUCTION COST ESTIMATE'!B218</f>
        <v>212.06399999999999</v>
      </c>
      <c r="C218" s="180" t="str">
        <f>'CONSTRUCTION COST ESTIMATE'!C218</f>
        <v>NATIVE PLANT</v>
      </c>
      <c r="D218" s="181">
        <f>'CONSTRUCTION COST ESTIMATE'!BA218</f>
        <v>0</v>
      </c>
      <c r="E218" s="182">
        <f>'CONSTRUCTION COST ESTIMATE'!BC218</f>
        <v>0</v>
      </c>
      <c r="F218" s="183" t="str">
        <f>'CONSTRUCTION COST ESTIMATE'!BB218</f>
        <v>EA</v>
      </c>
      <c r="G218" s="184"/>
      <c r="H218" s="185">
        <f t="shared" si="27"/>
        <v>0</v>
      </c>
      <c r="I218" s="186">
        <f t="shared" si="28"/>
        <v>0</v>
      </c>
      <c r="J218" s="187"/>
      <c r="K218" s="188">
        <f t="shared" si="35"/>
        <v>0</v>
      </c>
      <c r="L218" s="86">
        <f t="shared" si="29"/>
        <v>0</v>
      </c>
      <c r="M218" s="188">
        <f t="shared" si="30"/>
        <v>0</v>
      </c>
      <c r="N218" s="86">
        <f t="shared" si="31"/>
        <v>0</v>
      </c>
      <c r="O218" s="188">
        <f t="shared" si="32"/>
        <v>0</v>
      </c>
      <c r="P218" s="189"/>
      <c r="Q218" s="190">
        <f t="shared" si="33"/>
        <v>0</v>
      </c>
      <c r="R218" s="191">
        <f t="shared" si="34"/>
        <v>0</v>
      </c>
      <c r="T218" s="89"/>
    </row>
    <row r="219" spans="1:20" s="178" customFormat="1" ht="30" hidden="1" customHeight="1">
      <c r="A219" s="156">
        <f>'CONSTRUCTION COST ESTIMATE'!A219</f>
        <v>0</v>
      </c>
      <c r="B219" s="179">
        <f>'CONSTRUCTION COST ESTIMATE'!B219</f>
        <v>212.065</v>
      </c>
      <c r="C219" s="180" t="str">
        <f>'CONSTRUCTION COST ESTIMATE'!C219</f>
        <v>NATIVE REVEGETATION</v>
      </c>
      <c r="D219" s="181">
        <f>'CONSTRUCTION COST ESTIMATE'!BA219</f>
        <v>0</v>
      </c>
      <c r="E219" s="182">
        <f>'CONSTRUCTION COST ESTIMATE'!BC219</f>
        <v>0</v>
      </c>
      <c r="F219" s="183" t="str">
        <f>'CONSTRUCTION COST ESTIMATE'!BB219</f>
        <v>SF</v>
      </c>
      <c r="G219" s="184"/>
      <c r="H219" s="185">
        <f t="shared" si="27"/>
        <v>0</v>
      </c>
      <c r="I219" s="186">
        <f t="shared" si="28"/>
        <v>0</v>
      </c>
      <c r="J219" s="187"/>
      <c r="K219" s="188">
        <f t="shared" si="35"/>
        <v>0</v>
      </c>
      <c r="L219" s="86">
        <f t="shared" si="29"/>
        <v>0</v>
      </c>
      <c r="M219" s="188">
        <f t="shared" si="30"/>
        <v>0</v>
      </c>
      <c r="N219" s="86">
        <f t="shared" si="31"/>
        <v>0</v>
      </c>
      <c r="O219" s="188">
        <f t="shared" si="32"/>
        <v>0</v>
      </c>
      <c r="P219" s="189"/>
      <c r="Q219" s="190">
        <f t="shared" si="33"/>
        <v>0</v>
      </c>
      <c r="R219" s="191">
        <f t="shared" si="34"/>
        <v>0</v>
      </c>
      <c r="T219" s="89"/>
    </row>
    <row r="220" spans="1:20" s="178" customFormat="1" ht="30" hidden="1" customHeight="1">
      <c r="A220" s="156">
        <f>'CONSTRUCTION COST ESTIMATE'!A220</f>
        <v>0</v>
      </c>
      <c r="B220" s="179">
        <f>'CONSTRUCTION COST ESTIMATE'!B220</f>
        <v>212.066</v>
      </c>
      <c r="C220" s="180" t="str">
        <f>'CONSTRUCTION COST ESTIMATE'!C220</f>
        <v>COLOR RESTORATION</v>
      </c>
      <c r="D220" s="181">
        <f>'CONSTRUCTION COST ESTIMATE'!BA220</f>
        <v>0</v>
      </c>
      <c r="E220" s="182">
        <f>'CONSTRUCTION COST ESTIMATE'!BC220</f>
        <v>0</v>
      </c>
      <c r="F220" s="183" t="str">
        <f>'CONSTRUCTION COST ESTIMATE'!BB220</f>
        <v>SF</v>
      </c>
      <c r="G220" s="184"/>
      <c r="H220" s="185">
        <f t="shared" si="27"/>
        <v>0</v>
      </c>
      <c r="I220" s="186">
        <f t="shared" si="28"/>
        <v>0</v>
      </c>
      <c r="J220" s="187"/>
      <c r="K220" s="188">
        <f t="shared" si="35"/>
        <v>0</v>
      </c>
      <c r="L220" s="86">
        <f t="shared" si="29"/>
        <v>0</v>
      </c>
      <c r="M220" s="188">
        <f t="shared" si="30"/>
        <v>0</v>
      </c>
      <c r="N220" s="86">
        <f t="shared" si="31"/>
        <v>0</v>
      </c>
      <c r="O220" s="188">
        <f t="shared" si="32"/>
        <v>0</v>
      </c>
      <c r="P220" s="189"/>
      <c r="Q220" s="190">
        <f t="shared" si="33"/>
        <v>0</v>
      </c>
      <c r="R220" s="191">
        <f t="shared" si="34"/>
        <v>0</v>
      </c>
      <c r="T220" s="89"/>
    </row>
    <row r="221" spans="1:20" s="178" customFormat="1" ht="30" customHeight="1">
      <c r="A221" s="197" t="str">
        <f>'CONSTRUCTION COST ESTIMATE'!A221</f>
        <v>SP 213</v>
      </c>
      <c r="B221" s="198"/>
      <c r="C221" s="199" t="str">
        <f>'CONSTRUCTION COST ESTIMATE'!C221</f>
        <v>IRRIGATION SYSTEMS</v>
      </c>
      <c r="D221" s="200"/>
      <c r="E221" s="201"/>
      <c r="F221" s="202"/>
      <c r="G221" s="203"/>
      <c r="H221" s="204"/>
      <c r="I221" s="205"/>
      <c r="J221" s="206"/>
      <c r="K221" s="207"/>
      <c r="L221" s="206"/>
      <c r="M221" s="207"/>
      <c r="N221" s="206"/>
      <c r="O221" s="207"/>
      <c r="P221" s="189"/>
      <c r="Q221" s="190">
        <f t="shared" si="33"/>
        <v>0</v>
      </c>
      <c r="R221" s="191">
        <f t="shared" si="34"/>
        <v>0</v>
      </c>
      <c r="T221" s="139" t="s">
        <v>1447</v>
      </c>
    </row>
    <row r="222" spans="1:20" s="178" customFormat="1" ht="30" hidden="1" customHeight="1">
      <c r="A222" s="156">
        <f>'CONSTRUCTION COST ESTIMATE'!A222</f>
        <v>0</v>
      </c>
      <c r="B222" s="179">
        <f>'CONSTRUCTION COST ESTIMATE'!B222</f>
        <v>213.00049999999999</v>
      </c>
      <c r="C222" s="180" t="str">
        <f>'CONSTRUCTION COST ESTIMATE'!C222</f>
        <v>INSTALL IRRIGATION SYSTEM</v>
      </c>
      <c r="D222" s="181">
        <f>'CONSTRUCTION COST ESTIMATE'!BA222</f>
        <v>0</v>
      </c>
      <c r="E222" s="182">
        <f>'CONSTRUCTION COST ESTIMATE'!BC222</f>
        <v>0</v>
      </c>
      <c r="F222" s="183" t="str">
        <f>'CONSTRUCTION COST ESTIMATE'!BB222</f>
        <v>LS</v>
      </c>
      <c r="G222" s="184"/>
      <c r="H222" s="185">
        <f t="shared" si="27"/>
        <v>0</v>
      </c>
      <c r="I222" s="186">
        <f t="shared" si="28"/>
        <v>0</v>
      </c>
      <c r="J222" s="187"/>
      <c r="K222" s="188">
        <f t="shared" si="35"/>
        <v>0</v>
      </c>
      <c r="L222" s="86">
        <f t="shared" si="29"/>
        <v>0</v>
      </c>
      <c r="M222" s="188">
        <f t="shared" si="30"/>
        <v>0</v>
      </c>
      <c r="N222" s="86">
        <f t="shared" si="31"/>
        <v>0</v>
      </c>
      <c r="O222" s="188">
        <f t="shared" si="32"/>
        <v>0</v>
      </c>
      <c r="P222" s="189"/>
      <c r="Q222" s="190">
        <f t="shared" si="33"/>
        <v>0</v>
      </c>
      <c r="R222" s="191">
        <f t="shared" si="34"/>
        <v>0</v>
      </c>
      <c r="T222" s="89"/>
    </row>
    <row r="223" spans="1:20" s="178" customFormat="1" ht="30" hidden="1" customHeight="1">
      <c r="A223" s="156">
        <f>'CONSTRUCTION COST ESTIMATE'!A223</f>
        <v>0</v>
      </c>
      <c r="B223" s="179">
        <f>'CONSTRUCTION COST ESTIMATE'!B223</f>
        <v>213.001</v>
      </c>
      <c r="C223" s="180" t="str">
        <f>'CONSTRUCTION COST ESTIMATE'!C223</f>
        <v>MODIFY IRRIGATION SYSTEM</v>
      </c>
      <c r="D223" s="181">
        <f>'CONSTRUCTION COST ESTIMATE'!BA223</f>
        <v>0</v>
      </c>
      <c r="E223" s="182">
        <f>'CONSTRUCTION COST ESTIMATE'!BC223</f>
        <v>0</v>
      </c>
      <c r="F223" s="183" t="str">
        <f>'CONSTRUCTION COST ESTIMATE'!BB223</f>
        <v>LS</v>
      </c>
      <c r="G223" s="184"/>
      <c r="H223" s="185">
        <f t="shared" si="27"/>
        <v>0</v>
      </c>
      <c r="I223" s="186">
        <f t="shared" si="28"/>
        <v>0</v>
      </c>
      <c r="J223" s="187"/>
      <c r="K223" s="188">
        <f t="shared" si="35"/>
        <v>0</v>
      </c>
      <c r="L223" s="86">
        <f t="shared" si="29"/>
        <v>0</v>
      </c>
      <c r="M223" s="188">
        <f t="shared" si="30"/>
        <v>0</v>
      </c>
      <c r="N223" s="86">
        <f t="shared" si="31"/>
        <v>0</v>
      </c>
      <c r="O223" s="188">
        <f t="shared" si="32"/>
        <v>0</v>
      </c>
      <c r="P223" s="189"/>
      <c r="Q223" s="190">
        <f t="shared" si="33"/>
        <v>0</v>
      </c>
      <c r="R223" s="191">
        <f t="shared" si="34"/>
        <v>0</v>
      </c>
      <c r="T223" s="89"/>
    </row>
    <row r="224" spans="1:20" s="178" customFormat="1" ht="30" hidden="1" customHeight="1">
      <c r="A224" s="156">
        <f>'CONSTRUCTION COST ESTIMATE'!A224</f>
        <v>0</v>
      </c>
      <c r="B224" s="179">
        <f>'CONSTRUCTION COST ESTIMATE'!B224</f>
        <v>213.00200000000001</v>
      </c>
      <c r="C224" s="180" t="str">
        <f>'CONSTRUCTION COST ESTIMATE'!C224</f>
        <v>REMOVE AND REPLACE IRRIGATION SYSTEM</v>
      </c>
      <c r="D224" s="181">
        <f>'CONSTRUCTION COST ESTIMATE'!BA224</f>
        <v>0</v>
      </c>
      <c r="E224" s="182">
        <f>'CONSTRUCTION COST ESTIMATE'!BC224</f>
        <v>0</v>
      </c>
      <c r="F224" s="183" t="str">
        <f>'CONSTRUCTION COST ESTIMATE'!BB224</f>
        <v>LS</v>
      </c>
      <c r="G224" s="184"/>
      <c r="H224" s="185">
        <f t="shared" si="27"/>
        <v>0</v>
      </c>
      <c r="I224" s="186">
        <f t="shared" si="28"/>
        <v>0</v>
      </c>
      <c r="J224" s="187"/>
      <c r="K224" s="188">
        <f t="shared" si="35"/>
        <v>0</v>
      </c>
      <c r="L224" s="86">
        <f t="shared" si="29"/>
        <v>0</v>
      </c>
      <c r="M224" s="188">
        <f t="shared" si="30"/>
        <v>0</v>
      </c>
      <c r="N224" s="86">
        <f t="shared" si="31"/>
        <v>0</v>
      </c>
      <c r="O224" s="188">
        <f t="shared" si="32"/>
        <v>0</v>
      </c>
      <c r="P224" s="189"/>
      <c r="Q224" s="190">
        <f t="shared" si="33"/>
        <v>0</v>
      </c>
      <c r="R224" s="191">
        <f t="shared" si="34"/>
        <v>0</v>
      </c>
      <c r="T224" s="89"/>
    </row>
    <row r="225" spans="1:20" s="178" customFormat="1" ht="30" hidden="1" customHeight="1">
      <c r="A225" s="156">
        <f>'CONSTRUCTION COST ESTIMATE'!A225</f>
        <v>0</v>
      </c>
      <c r="B225" s="179">
        <f>'CONSTRUCTION COST ESTIMATE'!B225</f>
        <v>213.00299999999999</v>
      </c>
      <c r="C225" s="180" t="str">
        <f>'CONSTRUCTION COST ESTIMATE'!C225</f>
        <v>DRIP IRRIGATION SYSTEM</v>
      </c>
      <c r="D225" s="181">
        <f>'CONSTRUCTION COST ESTIMATE'!BA225</f>
        <v>0</v>
      </c>
      <c r="E225" s="182">
        <f>'CONSTRUCTION COST ESTIMATE'!BC225</f>
        <v>0</v>
      </c>
      <c r="F225" s="183" t="str">
        <f>'CONSTRUCTION COST ESTIMATE'!BB225</f>
        <v>LS</v>
      </c>
      <c r="G225" s="184"/>
      <c r="H225" s="185">
        <f t="shared" si="27"/>
        <v>0</v>
      </c>
      <c r="I225" s="186">
        <f t="shared" si="28"/>
        <v>0</v>
      </c>
      <c r="J225" s="187"/>
      <c r="K225" s="188">
        <f t="shared" si="35"/>
        <v>0</v>
      </c>
      <c r="L225" s="86">
        <f t="shared" si="29"/>
        <v>0</v>
      </c>
      <c r="M225" s="188">
        <f t="shared" si="30"/>
        <v>0</v>
      </c>
      <c r="N225" s="86">
        <f t="shared" si="31"/>
        <v>0</v>
      </c>
      <c r="O225" s="188">
        <f t="shared" si="32"/>
        <v>0</v>
      </c>
      <c r="P225" s="189"/>
      <c r="Q225" s="190">
        <f t="shared" si="33"/>
        <v>0</v>
      </c>
      <c r="R225" s="191">
        <f t="shared" si="34"/>
        <v>0</v>
      </c>
      <c r="T225" s="89"/>
    </row>
    <row r="226" spans="1:20" s="178" customFormat="1" ht="30" hidden="1" customHeight="1">
      <c r="A226" s="156">
        <f>'CONSTRUCTION COST ESTIMATE'!A226</f>
        <v>0</v>
      </c>
      <c r="B226" s="179">
        <f>'CONSTRUCTION COST ESTIMATE'!B226</f>
        <v>213.01</v>
      </c>
      <c r="C226" s="180" t="str">
        <f>'CONSTRUCTION COST ESTIMATE'!C226</f>
        <v>IRRIGATION LINE (0.75 INCH)</v>
      </c>
      <c r="D226" s="181">
        <f>'CONSTRUCTION COST ESTIMATE'!BA226</f>
        <v>0</v>
      </c>
      <c r="E226" s="182">
        <f>'CONSTRUCTION COST ESTIMATE'!BC226</f>
        <v>0</v>
      </c>
      <c r="F226" s="183" t="str">
        <f>'CONSTRUCTION COST ESTIMATE'!BB226</f>
        <v>LF</v>
      </c>
      <c r="G226" s="184"/>
      <c r="H226" s="185">
        <f t="shared" si="27"/>
        <v>0</v>
      </c>
      <c r="I226" s="186">
        <f t="shared" si="28"/>
        <v>0</v>
      </c>
      <c r="J226" s="187"/>
      <c r="K226" s="188">
        <f t="shared" si="35"/>
        <v>0</v>
      </c>
      <c r="L226" s="86">
        <f t="shared" si="29"/>
        <v>0</v>
      </c>
      <c r="M226" s="188">
        <f t="shared" si="30"/>
        <v>0</v>
      </c>
      <c r="N226" s="86">
        <f t="shared" si="31"/>
        <v>0</v>
      </c>
      <c r="O226" s="188">
        <f t="shared" si="32"/>
        <v>0</v>
      </c>
      <c r="P226" s="189"/>
      <c r="Q226" s="190">
        <f t="shared" si="33"/>
        <v>0</v>
      </c>
      <c r="R226" s="191">
        <f t="shared" si="34"/>
        <v>0</v>
      </c>
      <c r="T226" s="89"/>
    </row>
    <row r="227" spans="1:20" s="178" customFormat="1" ht="30" hidden="1" customHeight="1">
      <c r="A227" s="156">
        <f>'CONSTRUCTION COST ESTIMATE'!A227</f>
        <v>0</v>
      </c>
      <c r="B227" s="179">
        <f>'CONSTRUCTION COST ESTIMATE'!B227</f>
        <v>213.011</v>
      </c>
      <c r="C227" s="180" t="str">
        <f>'CONSTRUCTION COST ESTIMATE'!C227</f>
        <v>IRRIGATION LINE (1 INCH)</v>
      </c>
      <c r="D227" s="181">
        <f>'CONSTRUCTION COST ESTIMATE'!BA227</f>
        <v>0</v>
      </c>
      <c r="E227" s="182">
        <f>'CONSTRUCTION COST ESTIMATE'!BC227</f>
        <v>0</v>
      </c>
      <c r="F227" s="183" t="str">
        <f>'CONSTRUCTION COST ESTIMATE'!BB227</f>
        <v>LF</v>
      </c>
      <c r="G227" s="184"/>
      <c r="H227" s="185">
        <f t="shared" si="27"/>
        <v>0</v>
      </c>
      <c r="I227" s="186">
        <f t="shared" si="28"/>
        <v>0</v>
      </c>
      <c r="J227" s="187"/>
      <c r="K227" s="188">
        <f t="shared" si="35"/>
        <v>0</v>
      </c>
      <c r="L227" s="86">
        <f t="shared" si="29"/>
        <v>0</v>
      </c>
      <c r="M227" s="188">
        <f t="shared" si="30"/>
        <v>0</v>
      </c>
      <c r="N227" s="86">
        <f t="shared" si="31"/>
        <v>0</v>
      </c>
      <c r="O227" s="188">
        <f t="shared" si="32"/>
        <v>0</v>
      </c>
      <c r="P227" s="189"/>
      <c r="Q227" s="190">
        <f t="shared" si="33"/>
        <v>0</v>
      </c>
      <c r="R227" s="191">
        <f t="shared" si="34"/>
        <v>0</v>
      </c>
      <c r="T227" s="89"/>
    </row>
    <row r="228" spans="1:20" s="178" customFormat="1" ht="30" hidden="1" customHeight="1">
      <c r="A228" s="156">
        <f>'CONSTRUCTION COST ESTIMATE'!A228</f>
        <v>0</v>
      </c>
      <c r="B228" s="179">
        <f>'CONSTRUCTION COST ESTIMATE'!B228</f>
        <v>213.012</v>
      </c>
      <c r="C228" s="180" t="str">
        <f>'CONSTRUCTION COST ESTIMATE'!C228</f>
        <v>PVC SLEEVE (2 INCH)</v>
      </c>
      <c r="D228" s="181">
        <f>'CONSTRUCTION COST ESTIMATE'!BA228</f>
        <v>0</v>
      </c>
      <c r="E228" s="182">
        <f>'CONSTRUCTION COST ESTIMATE'!BC228</f>
        <v>0</v>
      </c>
      <c r="F228" s="183" t="str">
        <f>'CONSTRUCTION COST ESTIMATE'!BB228</f>
        <v>LF</v>
      </c>
      <c r="G228" s="184"/>
      <c r="H228" s="185">
        <f t="shared" si="27"/>
        <v>0</v>
      </c>
      <c r="I228" s="186">
        <f t="shared" si="28"/>
        <v>0</v>
      </c>
      <c r="J228" s="187"/>
      <c r="K228" s="188">
        <f t="shared" si="35"/>
        <v>0</v>
      </c>
      <c r="L228" s="86">
        <f t="shared" si="29"/>
        <v>0</v>
      </c>
      <c r="M228" s="188">
        <f t="shared" si="30"/>
        <v>0</v>
      </c>
      <c r="N228" s="86">
        <f t="shared" si="31"/>
        <v>0</v>
      </c>
      <c r="O228" s="188">
        <f t="shared" si="32"/>
        <v>0</v>
      </c>
      <c r="P228" s="189"/>
      <c r="Q228" s="190">
        <f t="shared" si="33"/>
        <v>0</v>
      </c>
      <c r="R228" s="191">
        <f t="shared" si="34"/>
        <v>0</v>
      </c>
      <c r="T228" s="89"/>
    </row>
    <row r="229" spans="1:20" s="178" customFormat="1" ht="30" hidden="1" customHeight="1">
      <c r="A229" s="156">
        <f>'CONSTRUCTION COST ESTIMATE'!A229</f>
        <v>0</v>
      </c>
      <c r="B229" s="179">
        <f>'CONSTRUCTION COST ESTIMATE'!B229</f>
        <v>213.01300000000001</v>
      </c>
      <c r="C229" s="180" t="str">
        <f>'CONSTRUCTION COST ESTIMATE'!C229</f>
        <v>EMITTERS</v>
      </c>
      <c r="D229" s="181">
        <f>'CONSTRUCTION COST ESTIMATE'!BA229</f>
        <v>0</v>
      </c>
      <c r="E229" s="182">
        <f>'CONSTRUCTION COST ESTIMATE'!BC229</f>
        <v>0</v>
      </c>
      <c r="F229" s="183" t="str">
        <f>'CONSTRUCTION COST ESTIMATE'!BB229</f>
        <v>EA</v>
      </c>
      <c r="G229" s="184"/>
      <c r="H229" s="185">
        <f t="shared" si="27"/>
        <v>0</v>
      </c>
      <c r="I229" s="186">
        <f t="shared" si="28"/>
        <v>0</v>
      </c>
      <c r="J229" s="187"/>
      <c r="K229" s="188">
        <f t="shared" si="35"/>
        <v>0</v>
      </c>
      <c r="L229" s="86">
        <f t="shared" si="29"/>
        <v>0</v>
      </c>
      <c r="M229" s="188">
        <f t="shared" si="30"/>
        <v>0</v>
      </c>
      <c r="N229" s="86">
        <f t="shared" si="31"/>
        <v>0</v>
      </c>
      <c r="O229" s="188">
        <f t="shared" si="32"/>
        <v>0</v>
      </c>
      <c r="P229" s="189"/>
      <c r="Q229" s="190">
        <f t="shared" si="33"/>
        <v>0</v>
      </c>
      <c r="R229" s="191">
        <f t="shared" si="34"/>
        <v>0</v>
      </c>
      <c r="T229" s="89"/>
    </row>
    <row r="230" spans="1:20" s="178" customFormat="1" ht="30" hidden="1" customHeight="1">
      <c r="A230" s="156">
        <f>'CONSTRUCTION COST ESTIMATE'!A230</f>
        <v>0</v>
      </c>
      <c r="B230" s="179">
        <f>'CONSTRUCTION COST ESTIMATE'!B230</f>
        <v>213.01400000000001</v>
      </c>
      <c r="C230" s="180" t="str">
        <f>'CONSTRUCTION COST ESTIMATE'!C230</f>
        <v>DROP VALVE (0.375)</v>
      </c>
      <c r="D230" s="181">
        <f>'CONSTRUCTION COST ESTIMATE'!BA230</f>
        <v>0</v>
      </c>
      <c r="E230" s="182">
        <f>'CONSTRUCTION COST ESTIMATE'!BC230</f>
        <v>0</v>
      </c>
      <c r="F230" s="183" t="str">
        <f>'CONSTRUCTION COST ESTIMATE'!BB230</f>
        <v>EA</v>
      </c>
      <c r="G230" s="184"/>
      <c r="H230" s="185">
        <f t="shared" si="27"/>
        <v>0</v>
      </c>
      <c r="I230" s="186">
        <f t="shared" si="28"/>
        <v>0</v>
      </c>
      <c r="J230" s="187"/>
      <c r="K230" s="188">
        <f t="shared" si="35"/>
        <v>0</v>
      </c>
      <c r="L230" s="86">
        <f t="shared" si="29"/>
        <v>0</v>
      </c>
      <c r="M230" s="188">
        <f t="shared" si="30"/>
        <v>0</v>
      </c>
      <c r="N230" s="86">
        <f t="shared" si="31"/>
        <v>0</v>
      </c>
      <c r="O230" s="188">
        <f t="shared" si="32"/>
        <v>0</v>
      </c>
      <c r="P230" s="189"/>
      <c r="Q230" s="190">
        <f t="shared" si="33"/>
        <v>0</v>
      </c>
      <c r="R230" s="191">
        <f t="shared" si="34"/>
        <v>0</v>
      </c>
      <c r="T230" s="89"/>
    </row>
    <row r="231" spans="1:20" s="178" customFormat="1" ht="30" hidden="1" customHeight="1">
      <c r="A231" s="156">
        <f>'CONSTRUCTION COST ESTIMATE'!A231</f>
        <v>0</v>
      </c>
      <c r="B231" s="179">
        <f>'CONSTRUCTION COST ESTIMATE'!B231</f>
        <v>213.01499999999999</v>
      </c>
      <c r="C231" s="180" t="str">
        <f>'CONSTRUCTION COST ESTIMATE'!C231</f>
        <v>VALVE (1 INCH)</v>
      </c>
      <c r="D231" s="181">
        <f>'CONSTRUCTION COST ESTIMATE'!BA231</f>
        <v>0</v>
      </c>
      <c r="E231" s="182">
        <f>'CONSTRUCTION COST ESTIMATE'!BC231</f>
        <v>0</v>
      </c>
      <c r="F231" s="183" t="str">
        <f>'CONSTRUCTION COST ESTIMATE'!BB231</f>
        <v>EA</v>
      </c>
      <c r="G231" s="184"/>
      <c r="H231" s="185">
        <f t="shared" si="27"/>
        <v>0</v>
      </c>
      <c r="I231" s="186">
        <f t="shared" si="28"/>
        <v>0</v>
      </c>
      <c r="J231" s="187"/>
      <c r="K231" s="188">
        <f t="shared" si="35"/>
        <v>0</v>
      </c>
      <c r="L231" s="86">
        <f t="shared" si="29"/>
        <v>0</v>
      </c>
      <c r="M231" s="188">
        <f t="shared" si="30"/>
        <v>0</v>
      </c>
      <c r="N231" s="86">
        <f t="shared" si="31"/>
        <v>0</v>
      </c>
      <c r="O231" s="188">
        <f t="shared" si="32"/>
        <v>0</v>
      </c>
      <c r="P231" s="189"/>
      <c r="Q231" s="190">
        <f t="shared" si="33"/>
        <v>0</v>
      </c>
      <c r="R231" s="191">
        <f t="shared" si="34"/>
        <v>0</v>
      </c>
      <c r="T231" s="89"/>
    </row>
    <row r="232" spans="1:20" s="178" customFormat="1" ht="30" hidden="1" customHeight="1">
      <c r="A232" s="156">
        <f>'CONSTRUCTION COST ESTIMATE'!A232</f>
        <v>0</v>
      </c>
      <c r="B232" s="179">
        <f>'CONSTRUCTION COST ESTIMATE'!B232</f>
        <v>213.01599999999999</v>
      </c>
      <c r="C232" s="180" t="str">
        <f>'CONSTRUCTION COST ESTIMATE'!C232</f>
        <v>QUICK COUPLING VALVE</v>
      </c>
      <c r="D232" s="181">
        <f>'CONSTRUCTION COST ESTIMATE'!BA232</f>
        <v>0</v>
      </c>
      <c r="E232" s="182">
        <f>'CONSTRUCTION COST ESTIMATE'!BC232</f>
        <v>0</v>
      </c>
      <c r="F232" s="183" t="str">
        <f>'CONSTRUCTION COST ESTIMATE'!BB232</f>
        <v>EA</v>
      </c>
      <c r="G232" s="184"/>
      <c r="H232" s="185">
        <f t="shared" si="27"/>
        <v>0</v>
      </c>
      <c r="I232" s="186">
        <f t="shared" si="28"/>
        <v>0</v>
      </c>
      <c r="J232" s="187"/>
      <c r="K232" s="188">
        <f t="shared" si="35"/>
        <v>0</v>
      </c>
      <c r="L232" s="86">
        <f t="shared" si="29"/>
        <v>0</v>
      </c>
      <c r="M232" s="188">
        <f t="shared" si="30"/>
        <v>0</v>
      </c>
      <c r="N232" s="86">
        <f t="shared" si="31"/>
        <v>0</v>
      </c>
      <c r="O232" s="188">
        <f t="shared" si="32"/>
        <v>0</v>
      </c>
      <c r="P232" s="189"/>
      <c r="Q232" s="190">
        <f t="shared" si="33"/>
        <v>0</v>
      </c>
      <c r="R232" s="191">
        <f t="shared" si="34"/>
        <v>0</v>
      </c>
      <c r="T232" s="89"/>
    </row>
    <row r="233" spans="1:20" s="178" customFormat="1" ht="30" hidden="1" customHeight="1">
      <c r="A233" s="156">
        <f>'CONSTRUCTION COST ESTIMATE'!A233</f>
        <v>0</v>
      </c>
      <c r="B233" s="179">
        <f>'CONSTRUCTION COST ESTIMATE'!B233</f>
        <v>213.017</v>
      </c>
      <c r="C233" s="180" t="str">
        <f>'CONSTRUCTION COST ESTIMATE'!C233</f>
        <v>FIELD TRANSMITTER</v>
      </c>
      <c r="D233" s="181">
        <f>'CONSTRUCTION COST ESTIMATE'!BA233</f>
        <v>0</v>
      </c>
      <c r="E233" s="182">
        <f>'CONSTRUCTION COST ESTIMATE'!BC233</f>
        <v>0</v>
      </c>
      <c r="F233" s="183" t="str">
        <f>'CONSTRUCTION COST ESTIMATE'!BB233</f>
        <v>EA</v>
      </c>
      <c r="G233" s="184"/>
      <c r="H233" s="185">
        <f t="shared" si="27"/>
        <v>0</v>
      </c>
      <c r="I233" s="186">
        <f t="shared" si="28"/>
        <v>0</v>
      </c>
      <c r="J233" s="187"/>
      <c r="K233" s="188">
        <f t="shared" si="35"/>
        <v>0</v>
      </c>
      <c r="L233" s="86">
        <f t="shared" si="29"/>
        <v>0</v>
      </c>
      <c r="M233" s="188">
        <f t="shared" si="30"/>
        <v>0</v>
      </c>
      <c r="N233" s="86">
        <f t="shared" si="31"/>
        <v>0</v>
      </c>
      <c r="O233" s="188">
        <f t="shared" si="32"/>
        <v>0</v>
      </c>
      <c r="P233" s="189"/>
      <c r="Q233" s="190">
        <f t="shared" si="33"/>
        <v>0</v>
      </c>
      <c r="R233" s="191">
        <f t="shared" si="34"/>
        <v>0</v>
      </c>
      <c r="T233" s="89"/>
    </row>
    <row r="234" spans="1:20" s="178" customFormat="1" ht="30" hidden="1" customHeight="1">
      <c r="A234" s="156">
        <f>'CONSTRUCTION COST ESTIMATE'!A234</f>
        <v>0</v>
      </c>
      <c r="B234" s="179">
        <f>'CONSTRUCTION COST ESTIMATE'!B234</f>
        <v>213.018</v>
      </c>
      <c r="C234" s="180" t="str">
        <f>'CONSTRUCTION COST ESTIMATE'!C234</f>
        <v>IRRIGATION CONTROLLER</v>
      </c>
      <c r="D234" s="181">
        <f>'CONSTRUCTION COST ESTIMATE'!BA234</f>
        <v>0</v>
      </c>
      <c r="E234" s="182">
        <f>'CONSTRUCTION COST ESTIMATE'!BC234</f>
        <v>0</v>
      </c>
      <c r="F234" s="183" t="str">
        <f>'CONSTRUCTION COST ESTIMATE'!BB234</f>
        <v>EA</v>
      </c>
      <c r="G234" s="184"/>
      <c r="H234" s="185">
        <f t="shared" si="27"/>
        <v>0</v>
      </c>
      <c r="I234" s="186">
        <f t="shared" si="28"/>
        <v>0</v>
      </c>
      <c r="J234" s="187"/>
      <c r="K234" s="188">
        <f t="shared" si="35"/>
        <v>0</v>
      </c>
      <c r="L234" s="86">
        <f t="shared" si="29"/>
        <v>0</v>
      </c>
      <c r="M234" s="188">
        <f t="shared" si="30"/>
        <v>0</v>
      </c>
      <c r="N234" s="86">
        <f t="shared" si="31"/>
        <v>0</v>
      </c>
      <c r="O234" s="188">
        <f t="shared" si="32"/>
        <v>0</v>
      </c>
      <c r="P234" s="189"/>
      <c r="Q234" s="190">
        <f t="shared" si="33"/>
        <v>0</v>
      </c>
      <c r="R234" s="191">
        <f t="shared" si="34"/>
        <v>0</v>
      </c>
      <c r="T234" s="89"/>
    </row>
    <row r="235" spans="1:20" s="178" customFormat="1" ht="30" hidden="1" customHeight="1">
      <c r="A235" s="156">
        <f>'CONSTRUCTION COST ESTIMATE'!A235</f>
        <v>0</v>
      </c>
      <c r="B235" s="179">
        <f>'CONSTRUCTION COST ESTIMATE'!B235</f>
        <v>213.02</v>
      </c>
      <c r="C235" s="180" t="str">
        <f>'CONSTRUCTION COST ESTIMATE'!C235</f>
        <v>ONE YEAR MAINTENANCE OF MEDIAN ELEMENTS</v>
      </c>
      <c r="D235" s="181">
        <f>'CONSTRUCTION COST ESTIMATE'!BA235</f>
        <v>0</v>
      </c>
      <c r="E235" s="182">
        <f>'CONSTRUCTION COST ESTIMATE'!BC235</f>
        <v>0</v>
      </c>
      <c r="F235" s="183" t="str">
        <f>'CONSTRUCTION COST ESTIMATE'!BB235</f>
        <v>LS</v>
      </c>
      <c r="G235" s="184"/>
      <c r="H235" s="185">
        <f t="shared" si="27"/>
        <v>0</v>
      </c>
      <c r="I235" s="186">
        <f t="shared" si="28"/>
        <v>0</v>
      </c>
      <c r="J235" s="187"/>
      <c r="K235" s="188">
        <f t="shared" si="35"/>
        <v>0</v>
      </c>
      <c r="L235" s="86">
        <f t="shared" si="29"/>
        <v>0</v>
      </c>
      <c r="M235" s="188">
        <f t="shared" si="30"/>
        <v>0</v>
      </c>
      <c r="N235" s="86">
        <f t="shared" si="31"/>
        <v>0</v>
      </c>
      <c r="O235" s="188">
        <f t="shared" si="32"/>
        <v>0</v>
      </c>
      <c r="P235" s="189"/>
      <c r="Q235" s="190">
        <f t="shared" si="33"/>
        <v>0</v>
      </c>
      <c r="R235" s="191">
        <f t="shared" si="34"/>
        <v>0</v>
      </c>
      <c r="T235" s="89"/>
    </row>
    <row r="236" spans="1:20" s="178" customFormat="1" ht="30" hidden="1" customHeight="1">
      <c r="A236" s="156">
        <f>'CONSTRUCTION COST ESTIMATE'!A236</f>
        <v>0</v>
      </c>
      <c r="B236" s="179">
        <f>'CONSTRUCTION COST ESTIMATE'!B236</f>
        <v>213.02099999999999</v>
      </c>
      <c r="C236" s="180" t="str">
        <f>'CONSTRUCTION COST ESTIMATE'!C236</f>
        <v>IRRIGATION LINE (1.5 INCH)</v>
      </c>
      <c r="D236" s="181">
        <f>'CONSTRUCTION COST ESTIMATE'!BA236</f>
        <v>0</v>
      </c>
      <c r="E236" s="182">
        <f>'CONSTRUCTION COST ESTIMATE'!BC236</f>
        <v>0</v>
      </c>
      <c r="F236" s="183" t="str">
        <f>'CONSTRUCTION COST ESTIMATE'!BB236</f>
        <v>LF</v>
      </c>
      <c r="G236" s="184"/>
      <c r="H236" s="185">
        <f t="shared" si="27"/>
        <v>0</v>
      </c>
      <c r="I236" s="186">
        <f t="shared" si="28"/>
        <v>0</v>
      </c>
      <c r="J236" s="187"/>
      <c r="K236" s="188">
        <f t="shared" si="35"/>
        <v>0</v>
      </c>
      <c r="L236" s="86">
        <f t="shared" si="29"/>
        <v>0</v>
      </c>
      <c r="M236" s="188">
        <f t="shared" si="30"/>
        <v>0</v>
      </c>
      <c r="N236" s="86">
        <f t="shared" si="31"/>
        <v>0</v>
      </c>
      <c r="O236" s="188">
        <f t="shared" si="32"/>
        <v>0</v>
      </c>
      <c r="P236" s="189"/>
      <c r="Q236" s="190">
        <f t="shared" si="33"/>
        <v>0</v>
      </c>
      <c r="R236" s="191">
        <f t="shared" si="34"/>
        <v>0</v>
      </c>
      <c r="T236" s="89"/>
    </row>
    <row r="237" spans="1:20" s="178" customFormat="1" ht="30" hidden="1" customHeight="1">
      <c r="A237" s="156">
        <f>'CONSTRUCTION COST ESTIMATE'!A237</f>
        <v>0</v>
      </c>
      <c r="B237" s="179">
        <f>'CONSTRUCTION COST ESTIMATE'!B237</f>
        <v>213.02199999999999</v>
      </c>
      <c r="C237" s="180" t="str">
        <f>'CONSTRUCTION COST ESTIMATE'!C237</f>
        <v>PVC SLEEVE (3 INCH)</v>
      </c>
      <c r="D237" s="181">
        <f>'CONSTRUCTION COST ESTIMATE'!BA237</f>
        <v>0</v>
      </c>
      <c r="E237" s="182">
        <f>'CONSTRUCTION COST ESTIMATE'!BC237</f>
        <v>0</v>
      </c>
      <c r="F237" s="183" t="str">
        <f>'CONSTRUCTION COST ESTIMATE'!BB237</f>
        <v>LF</v>
      </c>
      <c r="G237" s="184"/>
      <c r="H237" s="185">
        <f t="shared" si="27"/>
        <v>0</v>
      </c>
      <c r="I237" s="186">
        <f t="shared" si="28"/>
        <v>0</v>
      </c>
      <c r="J237" s="187"/>
      <c r="K237" s="188">
        <f t="shared" si="35"/>
        <v>0</v>
      </c>
      <c r="L237" s="86">
        <f t="shared" si="29"/>
        <v>0</v>
      </c>
      <c r="M237" s="188">
        <f t="shared" si="30"/>
        <v>0</v>
      </c>
      <c r="N237" s="86">
        <f t="shared" si="31"/>
        <v>0</v>
      </c>
      <c r="O237" s="188">
        <f t="shared" si="32"/>
        <v>0</v>
      </c>
      <c r="P237" s="189"/>
      <c r="Q237" s="190">
        <f t="shared" si="33"/>
        <v>0</v>
      </c>
      <c r="R237" s="191">
        <f t="shared" si="34"/>
        <v>0</v>
      </c>
      <c r="T237" s="89"/>
    </row>
    <row r="238" spans="1:20" s="178" customFormat="1" ht="30" customHeight="1">
      <c r="A238" s="197" t="str">
        <f>'CONSTRUCTION COST ESTIMATE'!A238</f>
        <v>SP 214-272</v>
      </c>
      <c r="B238" s="198"/>
      <c r="C238" s="199" t="str">
        <f>'CONSTRUCTION COST ESTIMATE'!C238</f>
        <v>SOIL/DEWATERING</v>
      </c>
      <c r="D238" s="200"/>
      <c r="E238" s="201"/>
      <c r="F238" s="202"/>
      <c r="G238" s="203"/>
      <c r="H238" s="204"/>
      <c r="I238" s="205"/>
      <c r="J238" s="206"/>
      <c r="K238" s="207"/>
      <c r="L238" s="206"/>
      <c r="M238" s="207"/>
      <c r="N238" s="206"/>
      <c r="O238" s="207"/>
      <c r="P238" s="189"/>
      <c r="Q238" s="190">
        <f t="shared" si="33"/>
        <v>0</v>
      </c>
      <c r="R238" s="191">
        <f t="shared" si="34"/>
        <v>0</v>
      </c>
      <c r="T238" s="139" t="s">
        <v>1447</v>
      </c>
    </row>
    <row r="239" spans="1:20" s="178" customFormat="1" ht="30" hidden="1" customHeight="1">
      <c r="A239" s="156">
        <f>'CONSTRUCTION COST ESTIMATE'!A239</f>
        <v>0</v>
      </c>
      <c r="B239" s="179">
        <f>'CONSTRUCTION COST ESTIMATE'!B239</f>
        <v>214.001</v>
      </c>
      <c r="C239" s="180" t="str">
        <f>'CONSTRUCTION COST ESTIMATE'!C239</f>
        <v>ENGINEERED SOIL MIX</v>
      </c>
      <c r="D239" s="181">
        <f>'CONSTRUCTION COST ESTIMATE'!BA239</f>
        <v>0</v>
      </c>
      <c r="E239" s="182">
        <f>'CONSTRUCTION COST ESTIMATE'!BC239</f>
        <v>0</v>
      </c>
      <c r="F239" s="183" t="str">
        <f>'CONSTRUCTION COST ESTIMATE'!BB239</f>
        <v>CY</v>
      </c>
      <c r="G239" s="184"/>
      <c r="H239" s="185">
        <f t="shared" si="27"/>
        <v>0</v>
      </c>
      <c r="I239" s="186">
        <f t="shared" si="28"/>
        <v>0</v>
      </c>
      <c r="J239" s="187"/>
      <c r="K239" s="188">
        <f t="shared" si="35"/>
        <v>0</v>
      </c>
      <c r="L239" s="86">
        <f t="shared" si="29"/>
        <v>0</v>
      </c>
      <c r="M239" s="188">
        <f t="shared" si="30"/>
        <v>0</v>
      </c>
      <c r="N239" s="86">
        <f t="shared" si="31"/>
        <v>0</v>
      </c>
      <c r="O239" s="188">
        <f t="shared" si="32"/>
        <v>0</v>
      </c>
      <c r="P239" s="189"/>
      <c r="Q239" s="190">
        <f t="shared" si="33"/>
        <v>0</v>
      </c>
      <c r="R239" s="191">
        <f t="shared" si="34"/>
        <v>0</v>
      </c>
      <c r="T239" s="89"/>
    </row>
    <row r="240" spans="1:20" s="178" customFormat="1" ht="30" hidden="1" customHeight="1">
      <c r="A240" s="156">
        <f>'CONSTRUCTION COST ESTIMATE'!A240</f>
        <v>0</v>
      </c>
      <c r="B240" s="179">
        <f>'CONSTRUCTION COST ESTIMATE'!B240</f>
        <v>214.00200000000001</v>
      </c>
      <c r="C240" s="180" t="str">
        <f>'CONSTRUCTION COST ESTIMATE'!C240</f>
        <v>FILTER FABRIC</v>
      </c>
      <c r="D240" s="181">
        <f>'CONSTRUCTION COST ESTIMATE'!BA240</f>
        <v>0</v>
      </c>
      <c r="E240" s="182">
        <f>'CONSTRUCTION COST ESTIMATE'!BC240</f>
        <v>0</v>
      </c>
      <c r="F240" s="183" t="str">
        <f>'CONSTRUCTION COST ESTIMATE'!BB240</f>
        <v>SF</v>
      </c>
      <c r="G240" s="184"/>
      <c r="H240" s="185">
        <f t="shared" si="27"/>
        <v>0</v>
      </c>
      <c r="I240" s="186">
        <f t="shared" si="28"/>
        <v>0</v>
      </c>
      <c r="J240" s="187"/>
      <c r="K240" s="188">
        <f t="shared" si="35"/>
        <v>0</v>
      </c>
      <c r="L240" s="86">
        <f t="shared" si="29"/>
        <v>0</v>
      </c>
      <c r="M240" s="188">
        <f t="shared" si="30"/>
        <v>0</v>
      </c>
      <c r="N240" s="86">
        <f t="shared" si="31"/>
        <v>0</v>
      </c>
      <c r="O240" s="188">
        <f t="shared" si="32"/>
        <v>0</v>
      </c>
      <c r="P240" s="189"/>
      <c r="Q240" s="190">
        <f t="shared" si="33"/>
        <v>0</v>
      </c>
      <c r="R240" s="191">
        <f t="shared" si="34"/>
        <v>0</v>
      </c>
      <c r="T240" s="89"/>
    </row>
    <row r="241" spans="1:20" s="178" customFormat="1" ht="30" hidden="1" customHeight="1">
      <c r="A241" s="156">
        <f>'CONSTRUCTION COST ESTIMATE'!A241</f>
        <v>0</v>
      </c>
      <c r="B241" s="179">
        <f>'CONSTRUCTION COST ESTIMATE'!B241</f>
        <v>216.001</v>
      </c>
      <c r="C241" s="180" t="str">
        <f>'CONSTRUCTION COST ESTIMATE'!C241</f>
        <v>2 INCH CONDUIT (DIRECTIONAL DRILL)</v>
      </c>
      <c r="D241" s="181">
        <f>'CONSTRUCTION COST ESTIMATE'!BA241</f>
        <v>0</v>
      </c>
      <c r="E241" s="182">
        <f>'CONSTRUCTION COST ESTIMATE'!BC241</f>
        <v>0</v>
      </c>
      <c r="F241" s="183" t="str">
        <f>'CONSTRUCTION COST ESTIMATE'!BB241</f>
        <v>LF</v>
      </c>
      <c r="G241" s="184"/>
      <c r="H241" s="185">
        <f t="shared" ref="H241:H246" si="36">IF(G241="x",(IF(J241="",(D241*$G$4),(D241-J241)*$G$4)),0)</f>
        <v>0</v>
      </c>
      <c r="I241" s="186">
        <f t="shared" ref="I241:I246" si="37">E241*H241</f>
        <v>0</v>
      </c>
      <c r="J241" s="187"/>
      <c r="K241" s="188">
        <f t="shared" ref="K241:K246" si="38">D241*J241</f>
        <v>0</v>
      </c>
      <c r="L241" s="86">
        <f t="shared" ref="L241:L246" si="39">IF(G241="x",D241-H241-J241,0)</f>
        <v>0</v>
      </c>
      <c r="M241" s="188">
        <f t="shared" ref="M241:M246" si="40">E241*L241</f>
        <v>0</v>
      </c>
      <c r="N241" s="86">
        <f t="shared" ref="N241:N246" si="41">IF(G241="x",0,D241-J241)</f>
        <v>0</v>
      </c>
      <c r="O241" s="188">
        <f t="shared" ref="O241:O246" si="42">E241*N241</f>
        <v>0</v>
      </c>
      <c r="P241" s="189"/>
      <c r="Q241" s="190">
        <f t="shared" ref="Q241:Q246" si="43">H241+J241+L241+N241</f>
        <v>0</v>
      </c>
      <c r="R241" s="191">
        <f t="shared" ref="R241:R246" si="44">Q241*E241</f>
        <v>0</v>
      </c>
      <c r="T241" s="89"/>
    </row>
    <row r="242" spans="1:20" s="178" customFormat="1" ht="30" hidden="1" customHeight="1">
      <c r="A242" s="156">
        <f>'CONSTRUCTION COST ESTIMATE'!A242</f>
        <v>0</v>
      </c>
      <c r="B242" s="179">
        <f>'CONSTRUCTION COST ESTIMATE'!B242</f>
        <v>216.00200000000001</v>
      </c>
      <c r="C242" s="180" t="str">
        <f>'CONSTRUCTION COST ESTIMATE'!C242</f>
        <v>3 INCH CONDUIT (DIRECTIONAL DRILL)</v>
      </c>
      <c r="D242" s="181">
        <f>'CONSTRUCTION COST ESTIMATE'!BA242</f>
        <v>0</v>
      </c>
      <c r="E242" s="182">
        <f>'CONSTRUCTION COST ESTIMATE'!BC242</f>
        <v>0</v>
      </c>
      <c r="F242" s="183" t="str">
        <f>'CONSTRUCTION COST ESTIMATE'!BB242</f>
        <v>LF</v>
      </c>
      <c r="G242" s="184"/>
      <c r="H242" s="185">
        <f t="shared" si="36"/>
        <v>0</v>
      </c>
      <c r="I242" s="186">
        <f t="shared" si="37"/>
        <v>0</v>
      </c>
      <c r="J242" s="187"/>
      <c r="K242" s="188">
        <f t="shared" si="38"/>
        <v>0</v>
      </c>
      <c r="L242" s="86">
        <f t="shared" si="39"/>
        <v>0</v>
      </c>
      <c r="M242" s="188">
        <f t="shared" si="40"/>
        <v>0</v>
      </c>
      <c r="N242" s="86">
        <f t="shared" si="41"/>
        <v>0</v>
      </c>
      <c r="O242" s="188">
        <f t="shared" si="42"/>
        <v>0</v>
      </c>
      <c r="P242" s="189"/>
      <c r="Q242" s="190">
        <f t="shared" si="43"/>
        <v>0</v>
      </c>
      <c r="R242" s="191">
        <f t="shared" si="44"/>
        <v>0</v>
      </c>
      <c r="T242" s="89"/>
    </row>
    <row r="243" spans="1:20" s="178" customFormat="1" ht="30" hidden="1" customHeight="1">
      <c r="A243" s="156">
        <f>'CONSTRUCTION COST ESTIMATE'!A243</f>
        <v>0</v>
      </c>
      <c r="B243" s="179">
        <f>'CONSTRUCTION COST ESTIMATE'!B243</f>
        <v>216.00299999999999</v>
      </c>
      <c r="C243" s="180" t="str">
        <f>'CONSTRUCTION COST ESTIMATE'!C243</f>
        <v>4 INCH CONDUIT (DIRECTIONAL DRILL)</v>
      </c>
      <c r="D243" s="181">
        <f>'CONSTRUCTION COST ESTIMATE'!BA243</f>
        <v>0</v>
      </c>
      <c r="E243" s="182">
        <f>'CONSTRUCTION COST ESTIMATE'!BC243</f>
        <v>0</v>
      </c>
      <c r="F243" s="183" t="str">
        <f>'CONSTRUCTION COST ESTIMATE'!BB243</f>
        <v>LF</v>
      </c>
      <c r="G243" s="184"/>
      <c r="H243" s="185">
        <f t="shared" si="36"/>
        <v>0</v>
      </c>
      <c r="I243" s="186">
        <f t="shared" si="37"/>
        <v>0</v>
      </c>
      <c r="J243" s="187"/>
      <c r="K243" s="188">
        <f t="shared" si="38"/>
        <v>0</v>
      </c>
      <c r="L243" s="86">
        <f t="shared" si="39"/>
        <v>0</v>
      </c>
      <c r="M243" s="188">
        <f t="shared" si="40"/>
        <v>0</v>
      </c>
      <c r="N243" s="86">
        <f t="shared" si="41"/>
        <v>0</v>
      </c>
      <c r="O243" s="188">
        <f t="shared" si="42"/>
        <v>0</v>
      </c>
      <c r="P243" s="189"/>
      <c r="Q243" s="190">
        <f t="shared" si="43"/>
        <v>0</v>
      </c>
      <c r="R243" s="191">
        <f t="shared" si="44"/>
        <v>0</v>
      </c>
      <c r="T243" s="89"/>
    </row>
    <row r="244" spans="1:20" s="178" customFormat="1" ht="30" hidden="1" customHeight="1">
      <c r="A244" s="156">
        <f>'CONSTRUCTION COST ESTIMATE'!A244</f>
        <v>0</v>
      </c>
      <c r="B244" s="179">
        <f>'CONSTRUCTION COST ESTIMATE'!B244</f>
        <v>216.01</v>
      </c>
      <c r="C244" s="180" t="str">
        <f>'CONSTRUCTION COST ESTIMATE'!C244</f>
        <v>2-2 INCH CONDUIT (DIRECTIONAL DRILL)</v>
      </c>
      <c r="D244" s="181">
        <f>'CONSTRUCTION COST ESTIMATE'!BA244</f>
        <v>0</v>
      </c>
      <c r="E244" s="182">
        <f>'CONSTRUCTION COST ESTIMATE'!BC244</f>
        <v>0</v>
      </c>
      <c r="F244" s="183" t="str">
        <f>'CONSTRUCTION COST ESTIMATE'!BB244</f>
        <v>LF</v>
      </c>
      <c r="G244" s="184"/>
      <c r="H244" s="185">
        <f t="shared" si="36"/>
        <v>0</v>
      </c>
      <c r="I244" s="186">
        <f t="shared" si="37"/>
        <v>0</v>
      </c>
      <c r="J244" s="187"/>
      <c r="K244" s="188">
        <f t="shared" si="38"/>
        <v>0</v>
      </c>
      <c r="L244" s="86">
        <f t="shared" si="39"/>
        <v>0</v>
      </c>
      <c r="M244" s="188">
        <f t="shared" si="40"/>
        <v>0</v>
      </c>
      <c r="N244" s="86">
        <f t="shared" si="41"/>
        <v>0</v>
      </c>
      <c r="O244" s="188">
        <f t="shared" si="42"/>
        <v>0</v>
      </c>
      <c r="P244" s="189"/>
      <c r="Q244" s="190">
        <f t="shared" si="43"/>
        <v>0</v>
      </c>
      <c r="R244" s="191">
        <f t="shared" si="44"/>
        <v>0</v>
      </c>
      <c r="T244" s="89"/>
    </row>
    <row r="245" spans="1:20" s="178" customFormat="1" ht="30" hidden="1" customHeight="1">
      <c r="A245" s="156">
        <f>'CONSTRUCTION COST ESTIMATE'!A245</f>
        <v>0</v>
      </c>
      <c r="B245" s="179">
        <f>'CONSTRUCTION COST ESTIMATE'!B245</f>
        <v>216.02</v>
      </c>
      <c r="C245" s="180" t="str">
        <f>'CONSTRUCTION COST ESTIMATE'!C245</f>
        <v>2-3 INCH CONDUIT (DIRECTIONAL DRILL)</v>
      </c>
      <c r="D245" s="181">
        <f>'CONSTRUCTION COST ESTIMATE'!BA245</f>
        <v>0</v>
      </c>
      <c r="E245" s="182">
        <f>'CONSTRUCTION COST ESTIMATE'!BC245</f>
        <v>0</v>
      </c>
      <c r="F245" s="183" t="str">
        <f>'CONSTRUCTION COST ESTIMATE'!BB245</f>
        <v>LF</v>
      </c>
      <c r="G245" s="184"/>
      <c r="H245" s="185">
        <f t="shared" si="36"/>
        <v>0</v>
      </c>
      <c r="I245" s="186">
        <f t="shared" si="37"/>
        <v>0</v>
      </c>
      <c r="J245" s="187"/>
      <c r="K245" s="188">
        <f t="shared" si="38"/>
        <v>0</v>
      </c>
      <c r="L245" s="86">
        <f t="shared" si="39"/>
        <v>0</v>
      </c>
      <c r="M245" s="188">
        <f t="shared" si="40"/>
        <v>0</v>
      </c>
      <c r="N245" s="86">
        <f t="shared" si="41"/>
        <v>0</v>
      </c>
      <c r="O245" s="188">
        <f t="shared" si="42"/>
        <v>0</v>
      </c>
      <c r="P245" s="189"/>
      <c r="Q245" s="190">
        <f t="shared" si="43"/>
        <v>0</v>
      </c>
      <c r="R245" s="191">
        <f t="shared" si="44"/>
        <v>0</v>
      </c>
      <c r="T245" s="89"/>
    </row>
    <row r="246" spans="1:20" s="178" customFormat="1" ht="30" hidden="1" customHeight="1">
      <c r="A246" s="156">
        <f>'CONSTRUCTION COST ESTIMATE'!A246</f>
        <v>0</v>
      </c>
      <c r="B246" s="179">
        <f>'CONSTRUCTION COST ESTIMATE'!B246</f>
        <v>216.03</v>
      </c>
      <c r="C246" s="180" t="str">
        <f>'CONSTRUCTION COST ESTIMATE'!C246</f>
        <v>2-4 INCH CONDUIT (DIRECTIONAL DRILL)</v>
      </c>
      <c r="D246" s="181">
        <f>'CONSTRUCTION COST ESTIMATE'!BA246</f>
        <v>0</v>
      </c>
      <c r="E246" s="182">
        <f>'CONSTRUCTION COST ESTIMATE'!BC246</f>
        <v>0</v>
      </c>
      <c r="F246" s="183" t="str">
        <f>'CONSTRUCTION COST ESTIMATE'!BB246</f>
        <v>LF</v>
      </c>
      <c r="G246" s="184"/>
      <c r="H246" s="185">
        <f t="shared" si="36"/>
        <v>0</v>
      </c>
      <c r="I246" s="186">
        <f t="shared" si="37"/>
        <v>0</v>
      </c>
      <c r="J246" s="187"/>
      <c r="K246" s="188">
        <f t="shared" si="38"/>
        <v>0</v>
      </c>
      <c r="L246" s="86">
        <f t="shared" si="39"/>
        <v>0</v>
      </c>
      <c r="M246" s="188">
        <f t="shared" si="40"/>
        <v>0</v>
      </c>
      <c r="N246" s="86">
        <f t="shared" si="41"/>
        <v>0</v>
      </c>
      <c r="O246" s="188">
        <f t="shared" si="42"/>
        <v>0</v>
      </c>
      <c r="P246" s="189"/>
      <c r="Q246" s="190">
        <f t="shared" si="43"/>
        <v>0</v>
      </c>
      <c r="R246" s="191">
        <f t="shared" si="44"/>
        <v>0</v>
      </c>
      <c r="T246" s="89"/>
    </row>
    <row r="247" spans="1:20" s="178" customFormat="1" ht="30" hidden="1" customHeight="1">
      <c r="A247" s="156">
        <f>'CONSTRUCTION COST ESTIMATE'!A247</f>
        <v>0</v>
      </c>
      <c r="B247" s="179">
        <f>'CONSTRUCTION COST ESTIMATE'!B247</f>
        <v>270.00049999999999</v>
      </c>
      <c r="C247" s="180" t="str">
        <f>'CONSTRUCTION COST ESTIMATE'!C247</f>
        <v>DEWATERING</v>
      </c>
      <c r="D247" s="181">
        <f>'CONSTRUCTION COST ESTIMATE'!BA247</f>
        <v>0</v>
      </c>
      <c r="E247" s="182">
        <f>'CONSTRUCTION COST ESTIMATE'!BC247</f>
        <v>0</v>
      </c>
      <c r="F247" s="183" t="str">
        <f>'CONSTRUCTION COST ESTIMATE'!BB247</f>
        <v>LS</v>
      </c>
      <c r="G247" s="184"/>
      <c r="H247" s="185">
        <f t="shared" si="27"/>
        <v>0</v>
      </c>
      <c r="I247" s="186">
        <f t="shared" si="28"/>
        <v>0</v>
      </c>
      <c r="J247" s="187"/>
      <c r="K247" s="188">
        <f t="shared" si="35"/>
        <v>0</v>
      </c>
      <c r="L247" s="86">
        <f t="shared" si="29"/>
        <v>0</v>
      </c>
      <c r="M247" s="188">
        <f t="shared" si="30"/>
        <v>0</v>
      </c>
      <c r="N247" s="86">
        <f t="shared" si="31"/>
        <v>0</v>
      </c>
      <c r="O247" s="188">
        <f t="shared" si="32"/>
        <v>0</v>
      </c>
      <c r="P247" s="189"/>
      <c r="Q247" s="190">
        <f t="shared" si="33"/>
        <v>0</v>
      </c>
      <c r="R247" s="191">
        <f t="shared" si="34"/>
        <v>0</v>
      </c>
      <c r="T247" s="89"/>
    </row>
    <row r="248" spans="1:20" s="178" customFormat="1" ht="30" hidden="1" customHeight="1">
      <c r="A248" s="156">
        <f>'CONSTRUCTION COST ESTIMATE'!A248</f>
        <v>0</v>
      </c>
      <c r="B248" s="179">
        <f>'CONSTRUCTION COST ESTIMATE'!B248</f>
        <v>270.00099999999998</v>
      </c>
      <c r="C248" s="180" t="str">
        <f>'CONSTRUCTION COST ESTIMATE'!C248</f>
        <v>CONTAMINATED GROUNDWATER PERMITTING ALLOWANCE</v>
      </c>
      <c r="D248" s="181">
        <f>'CONSTRUCTION COST ESTIMATE'!BA248</f>
        <v>0</v>
      </c>
      <c r="E248" s="182">
        <f>'CONSTRUCTION COST ESTIMATE'!BC248</f>
        <v>0</v>
      </c>
      <c r="F248" s="183" t="str">
        <f>'CONSTRUCTION COST ESTIMATE'!BB248</f>
        <v>FA</v>
      </c>
      <c r="G248" s="184"/>
      <c r="H248" s="185">
        <f t="shared" si="27"/>
        <v>0</v>
      </c>
      <c r="I248" s="186">
        <f t="shared" si="28"/>
        <v>0</v>
      </c>
      <c r="J248" s="187"/>
      <c r="K248" s="188">
        <f t="shared" si="35"/>
        <v>0</v>
      </c>
      <c r="L248" s="86">
        <f t="shared" si="29"/>
        <v>0</v>
      </c>
      <c r="M248" s="188">
        <f t="shared" si="30"/>
        <v>0</v>
      </c>
      <c r="N248" s="86">
        <f t="shared" si="31"/>
        <v>0</v>
      </c>
      <c r="O248" s="188">
        <f t="shared" si="32"/>
        <v>0</v>
      </c>
      <c r="P248" s="189"/>
      <c r="Q248" s="190">
        <f t="shared" si="33"/>
        <v>0</v>
      </c>
      <c r="R248" s="191">
        <f t="shared" si="34"/>
        <v>0</v>
      </c>
      <c r="T248" s="89"/>
    </row>
    <row r="249" spans="1:20" s="178" customFormat="1" ht="30" hidden="1" customHeight="1">
      <c r="A249" s="156">
        <f>'CONSTRUCTION COST ESTIMATE'!A249</f>
        <v>0</v>
      </c>
      <c r="B249" s="179">
        <f>'CONSTRUCTION COST ESTIMATE'!B249</f>
        <v>270.00200000000001</v>
      </c>
      <c r="C249" s="180" t="str">
        <f>'CONSTRUCTION COST ESTIMATE'!C249</f>
        <v>CONTAMINATED GROUNDER PUMPING ALLOWANCE</v>
      </c>
      <c r="D249" s="181">
        <f>'CONSTRUCTION COST ESTIMATE'!BA249</f>
        <v>0</v>
      </c>
      <c r="E249" s="182">
        <f>'CONSTRUCTION COST ESTIMATE'!BC249</f>
        <v>0</v>
      </c>
      <c r="F249" s="183" t="str">
        <f>'CONSTRUCTION COST ESTIMATE'!BB249</f>
        <v>FA</v>
      </c>
      <c r="G249" s="184"/>
      <c r="H249" s="185">
        <f t="shared" si="27"/>
        <v>0</v>
      </c>
      <c r="I249" s="186">
        <f t="shared" si="28"/>
        <v>0</v>
      </c>
      <c r="J249" s="187"/>
      <c r="K249" s="188">
        <f t="shared" si="35"/>
        <v>0</v>
      </c>
      <c r="L249" s="86">
        <f t="shared" si="29"/>
        <v>0</v>
      </c>
      <c r="M249" s="188">
        <f t="shared" si="30"/>
        <v>0</v>
      </c>
      <c r="N249" s="86">
        <f t="shared" si="31"/>
        <v>0</v>
      </c>
      <c r="O249" s="188">
        <f t="shared" si="32"/>
        <v>0</v>
      </c>
      <c r="P249" s="189"/>
      <c r="Q249" s="190">
        <f t="shared" si="33"/>
        <v>0</v>
      </c>
      <c r="R249" s="191">
        <f t="shared" si="34"/>
        <v>0</v>
      </c>
      <c r="T249" s="89"/>
    </row>
    <row r="250" spans="1:20" s="178" customFormat="1" ht="30" hidden="1" customHeight="1">
      <c r="A250" s="156">
        <f>'CONSTRUCTION COST ESTIMATE'!A250</f>
        <v>0</v>
      </c>
      <c r="B250" s="179">
        <f>'CONSTRUCTION COST ESTIMATE'!B250</f>
        <v>271.00099999999998</v>
      </c>
      <c r="C250" s="180" t="str">
        <f>'CONSTRUCTION COST ESTIMATE'!C250</f>
        <v>BIAXIAL GEOGRID BASE REINFORCEMENT</v>
      </c>
      <c r="D250" s="181">
        <f>'CONSTRUCTION COST ESTIMATE'!BA250</f>
        <v>0</v>
      </c>
      <c r="E250" s="182">
        <f>'CONSTRUCTION COST ESTIMATE'!BC250</f>
        <v>0</v>
      </c>
      <c r="F250" s="183" t="str">
        <f>'CONSTRUCTION COST ESTIMATE'!BB250</f>
        <v>SY</v>
      </c>
      <c r="G250" s="184"/>
      <c r="H250" s="185">
        <f t="shared" si="27"/>
        <v>0</v>
      </c>
      <c r="I250" s="186">
        <f t="shared" si="28"/>
        <v>0</v>
      </c>
      <c r="J250" s="187"/>
      <c r="K250" s="188">
        <f t="shared" si="35"/>
        <v>0</v>
      </c>
      <c r="L250" s="86">
        <f t="shared" si="29"/>
        <v>0</v>
      </c>
      <c r="M250" s="188">
        <f t="shared" si="30"/>
        <v>0</v>
      </c>
      <c r="N250" s="86">
        <f t="shared" si="31"/>
        <v>0</v>
      </c>
      <c r="O250" s="188">
        <f t="shared" si="32"/>
        <v>0</v>
      </c>
      <c r="P250" s="189"/>
      <c r="Q250" s="190">
        <f t="shared" si="33"/>
        <v>0</v>
      </c>
      <c r="R250" s="191">
        <f t="shared" si="34"/>
        <v>0</v>
      </c>
      <c r="T250" s="89"/>
    </row>
    <row r="251" spans="1:20" s="178" customFormat="1" ht="30" hidden="1" customHeight="1">
      <c r="A251" s="156">
        <f>'CONSTRUCTION COST ESTIMATE'!A251</f>
        <v>0</v>
      </c>
      <c r="B251" s="179">
        <f>'CONSTRUCTION COST ESTIMATE'!B251</f>
        <v>272.00099999999998</v>
      </c>
      <c r="C251" s="180" t="str">
        <f>'CONSTRUCTION COST ESTIMATE'!C251</f>
        <v>GEOTEXTILE SEPARATION FABRIC</v>
      </c>
      <c r="D251" s="181">
        <f>'CONSTRUCTION COST ESTIMATE'!BA251</f>
        <v>0</v>
      </c>
      <c r="E251" s="182">
        <f>'CONSTRUCTION COST ESTIMATE'!BC251</f>
        <v>0</v>
      </c>
      <c r="F251" s="183" t="str">
        <f>'CONSTRUCTION COST ESTIMATE'!BB251</f>
        <v>SY</v>
      </c>
      <c r="G251" s="184"/>
      <c r="H251" s="185">
        <f t="shared" si="27"/>
        <v>0</v>
      </c>
      <c r="I251" s="186">
        <f t="shared" si="28"/>
        <v>0</v>
      </c>
      <c r="J251" s="187"/>
      <c r="K251" s="188">
        <f t="shared" si="35"/>
        <v>0</v>
      </c>
      <c r="L251" s="86">
        <f t="shared" si="29"/>
        <v>0</v>
      </c>
      <c r="M251" s="188">
        <f t="shared" si="30"/>
        <v>0</v>
      </c>
      <c r="N251" s="86">
        <f t="shared" si="31"/>
        <v>0</v>
      </c>
      <c r="O251" s="188">
        <f t="shared" si="32"/>
        <v>0</v>
      </c>
      <c r="P251" s="189"/>
      <c r="Q251" s="190">
        <f t="shared" si="33"/>
        <v>0</v>
      </c>
      <c r="R251" s="191">
        <f t="shared" si="34"/>
        <v>0</v>
      </c>
      <c r="T251" s="89"/>
    </row>
    <row r="252" spans="1:20" s="178" customFormat="1" ht="30" customHeight="1">
      <c r="A252" s="197" t="str">
        <f>'CONSTRUCTION COST ESTIMATE'!A252</f>
        <v>SP 302-308</v>
      </c>
      <c r="B252" s="198"/>
      <c r="C252" s="199" t="str">
        <f>'CONSTRUCTION COST ESTIMATE'!C252</f>
        <v>AGGREGATE BASE</v>
      </c>
      <c r="D252" s="200"/>
      <c r="E252" s="201"/>
      <c r="F252" s="202"/>
      <c r="G252" s="203"/>
      <c r="H252" s="204"/>
      <c r="I252" s="205"/>
      <c r="J252" s="206"/>
      <c r="K252" s="207"/>
      <c r="L252" s="206"/>
      <c r="M252" s="207"/>
      <c r="N252" s="206"/>
      <c r="O252" s="207"/>
      <c r="P252" s="189"/>
      <c r="Q252" s="190">
        <f t="shared" si="33"/>
        <v>0</v>
      </c>
      <c r="R252" s="191">
        <f t="shared" si="34"/>
        <v>0</v>
      </c>
      <c r="T252" s="139" t="s">
        <v>1447</v>
      </c>
    </row>
    <row r="253" spans="1:20" s="178" customFormat="1" ht="30" hidden="1" customHeight="1">
      <c r="A253" s="156">
        <f>'CONSTRUCTION COST ESTIMATE'!A253</f>
        <v>0</v>
      </c>
      <c r="B253" s="179">
        <f>'CONSTRUCTION COST ESTIMATE'!B253</f>
        <v>302.00049999999999</v>
      </c>
      <c r="C253" s="180" t="str">
        <f>'CONSTRUCTION COST ESTIMATE'!C253</f>
        <v>1 INCH FINE AGGREGATE (SAND)</v>
      </c>
      <c r="D253" s="181">
        <f>'CONSTRUCTION COST ESTIMATE'!BA253</f>
        <v>0</v>
      </c>
      <c r="E253" s="182">
        <f>'CONSTRUCTION COST ESTIMATE'!BC253</f>
        <v>0</v>
      </c>
      <c r="F253" s="183" t="str">
        <f>'CONSTRUCTION COST ESTIMATE'!BB253</f>
        <v>SY</v>
      </c>
      <c r="G253" s="184"/>
      <c r="H253" s="185">
        <f t="shared" si="27"/>
        <v>0</v>
      </c>
      <c r="I253" s="186">
        <f t="shared" si="28"/>
        <v>0</v>
      </c>
      <c r="J253" s="187"/>
      <c r="K253" s="188">
        <f t="shared" si="35"/>
        <v>0</v>
      </c>
      <c r="L253" s="86">
        <f t="shared" si="29"/>
        <v>0</v>
      </c>
      <c r="M253" s="188">
        <f t="shared" si="30"/>
        <v>0</v>
      </c>
      <c r="N253" s="86">
        <f t="shared" si="31"/>
        <v>0</v>
      </c>
      <c r="O253" s="188">
        <f t="shared" si="32"/>
        <v>0</v>
      </c>
      <c r="P253" s="189"/>
      <c r="Q253" s="190">
        <f t="shared" si="33"/>
        <v>0</v>
      </c>
      <c r="R253" s="191">
        <f t="shared" si="34"/>
        <v>0</v>
      </c>
      <c r="T253" s="89"/>
    </row>
    <row r="254" spans="1:20" s="178" customFormat="1" ht="30" hidden="1" customHeight="1">
      <c r="A254" s="156">
        <f>'CONSTRUCTION COST ESTIMATE'!A254</f>
        <v>0</v>
      </c>
      <c r="B254" s="179">
        <f>'CONSTRUCTION COST ESTIMATE'!B254</f>
        <v>302.00099999999998</v>
      </c>
      <c r="C254" s="180" t="str">
        <f>'CONSTRUCTION COST ESTIMATE'!C254</f>
        <v>TYPE I AGGREGATE BASE</v>
      </c>
      <c r="D254" s="181">
        <f>'CONSTRUCTION COST ESTIMATE'!BA254</f>
        <v>0</v>
      </c>
      <c r="E254" s="182">
        <f>'CONSTRUCTION COST ESTIMATE'!BC254</f>
        <v>0</v>
      </c>
      <c r="F254" s="183" t="str">
        <f>'CONSTRUCTION COST ESTIMATE'!BB254</f>
        <v>CY</v>
      </c>
      <c r="G254" s="184"/>
      <c r="H254" s="185">
        <f t="shared" si="27"/>
        <v>0</v>
      </c>
      <c r="I254" s="186">
        <f t="shared" si="28"/>
        <v>0</v>
      </c>
      <c r="J254" s="187"/>
      <c r="K254" s="188">
        <f t="shared" si="35"/>
        <v>0</v>
      </c>
      <c r="L254" s="86">
        <f t="shared" si="29"/>
        <v>0</v>
      </c>
      <c r="M254" s="188">
        <f t="shared" si="30"/>
        <v>0</v>
      </c>
      <c r="N254" s="86">
        <f t="shared" si="31"/>
        <v>0</v>
      </c>
      <c r="O254" s="188">
        <f t="shared" si="32"/>
        <v>0</v>
      </c>
      <c r="P254" s="189"/>
      <c r="Q254" s="190">
        <f t="shared" si="33"/>
        <v>0</v>
      </c>
      <c r="R254" s="191">
        <f t="shared" si="34"/>
        <v>0</v>
      </c>
      <c r="T254" s="89"/>
    </row>
    <row r="255" spans="1:20" s="178" customFormat="1" ht="30" hidden="1" customHeight="1">
      <c r="A255" s="156">
        <f>'CONSTRUCTION COST ESTIMATE'!A255</f>
        <v>0</v>
      </c>
      <c r="B255" s="179">
        <f>'CONSTRUCTION COST ESTIMATE'!B255</f>
        <v>302.00200000000001</v>
      </c>
      <c r="C255" s="180" t="str">
        <f>'CONSTRUCTION COST ESTIMATE'!C255</f>
        <v>TYPE I CLASS B AGGREGATE BASE</v>
      </c>
      <c r="D255" s="181">
        <f>'CONSTRUCTION COST ESTIMATE'!BA255</f>
        <v>0</v>
      </c>
      <c r="E255" s="182">
        <f>'CONSTRUCTION COST ESTIMATE'!BC255</f>
        <v>0</v>
      </c>
      <c r="F255" s="183" t="str">
        <f>'CONSTRUCTION COST ESTIMATE'!BB255</f>
        <v>CY</v>
      </c>
      <c r="G255" s="184"/>
      <c r="H255" s="185">
        <f t="shared" si="27"/>
        <v>0</v>
      </c>
      <c r="I255" s="186">
        <f t="shared" si="28"/>
        <v>0</v>
      </c>
      <c r="J255" s="187"/>
      <c r="K255" s="188">
        <f t="shared" si="35"/>
        <v>0</v>
      </c>
      <c r="L255" s="86">
        <f t="shared" si="29"/>
        <v>0</v>
      </c>
      <c r="M255" s="188">
        <f t="shared" si="30"/>
        <v>0</v>
      </c>
      <c r="N255" s="86">
        <f t="shared" si="31"/>
        <v>0</v>
      </c>
      <c r="O255" s="188">
        <f t="shared" si="32"/>
        <v>0</v>
      </c>
      <c r="P255" s="189"/>
      <c r="Q255" s="190">
        <f t="shared" si="33"/>
        <v>0</v>
      </c>
      <c r="R255" s="191">
        <f t="shared" si="34"/>
        <v>0</v>
      </c>
      <c r="T255" s="89"/>
    </row>
    <row r="256" spans="1:20" s="178" customFormat="1" ht="30" hidden="1" customHeight="1">
      <c r="A256" s="156">
        <f>'CONSTRUCTION COST ESTIMATE'!A256</f>
        <v>0</v>
      </c>
      <c r="B256" s="179">
        <f>'CONSTRUCTION COST ESTIMATE'!B256</f>
        <v>302.00299999999999</v>
      </c>
      <c r="C256" s="180" t="str">
        <f>'CONSTRUCTION COST ESTIMATE'!C256</f>
        <v>TYPE II AGGREGATE BASE</v>
      </c>
      <c r="D256" s="181">
        <f>'CONSTRUCTION COST ESTIMATE'!BA256</f>
        <v>0</v>
      </c>
      <c r="E256" s="182">
        <f>'CONSTRUCTION COST ESTIMATE'!BC256</f>
        <v>0</v>
      </c>
      <c r="F256" s="183" t="str">
        <f>'CONSTRUCTION COST ESTIMATE'!BB256</f>
        <v>CY</v>
      </c>
      <c r="G256" s="184"/>
      <c r="H256" s="185">
        <f t="shared" si="27"/>
        <v>0</v>
      </c>
      <c r="I256" s="186">
        <f t="shared" si="28"/>
        <v>0</v>
      </c>
      <c r="J256" s="187"/>
      <c r="K256" s="188">
        <f t="shared" si="35"/>
        <v>0</v>
      </c>
      <c r="L256" s="86">
        <f t="shared" si="29"/>
        <v>0</v>
      </c>
      <c r="M256" s="188">
        <f t="shared" si="30"/>
        <v>0</v>
      </c>
      <c r="N256" s="86">
        <f t="shared" si="31"/>
        <v>0</v>
      </c>
      <c r="O256" s="188">
        <f t="shared" si="32"/>
        <v>0</v>
      </c>
      <c r="P256" s="189"/>
      <c r="Q256" s="190">
        <f t="shared" si="33"/>
        <v>0</v>
      </c>
      <c r="R256" s="191">
        <f t="shared" si="34"/>
        <v>0</v>
      </c>
      <c r="T256" s="89"/>
    </row>
    <row r="257" spans="1:20" s="178" customFormat="1" ht="30" hidden="1" customHeight="1">
      <c r="A257" s="156">
        <f>'CONSTRUCTION COST ESTIMATE'!A257</f>
        <v>0</v>
      </c>
      <c r="B257" s="179">
        <f>'CONSTRUCTION COST ESTIMATE'!B257</f>
        <v>302.00400000000002</v>
      </c>
      <c r="C257" s="180" t="str">
        <f>'CONSTRUCTION COST ESTIMATE'!C257</f>
        <v>TYPE II CLASS B AGGREGATE BASE</v>
      </c>
      <c r="D257" s="181">
        <f>'CONSTRUCTION COST ESTIMATE'!BA257</f>
        <v>0</v>
      </c>
      <c r="E257" s="182">
        <f>'CONSTRUCTION COST ESTIMATE'!BC257</f>
        <v>0</v>
      </c>
      <c r="F257" s="183" t="str">
        <f>'CONSTRUCTION COST ESTIMATE'!BB257</f>
        <v>CY</v>
      </c>
      <c r="G257" s="184"/>
      <c r="H257" s="185">
        <f t="shared" si="27"/>
        <v>0</v>
      </c>
      <c r="I257" s="186">
        <f t="shared" si="28"/>
        <v>0</v>
      </c>
      <c r="J257" s="187"/>
      <c r="K257" s="188">
        <f t="shared" si="35"/>
        <v>0</v>
      </c>
      <c r="L257" s="86">
        <f t="shared" si="29"/>
        <v>0</v>
      </c>
      <c r="M257" s="188">
        <f t="shared" si="30"/>
        <v>0</v>
      </c>
      <c r="N257" s="86">
        <f t="shared" si="31"/>
        <v>0</v>
      </c>
      <c r="O257" s="188">
        <f t="shared" si="32"/>
        <v>0</v>
      </c>
      <c r="P257" s="189"/>
      <c r="Q257" s="190">
        <f t="shared" si="33"/>
        <v>0</v>
      </c>
      <c r="R257" s="191">
        <f t="shared" si="34"/>
        <v>0</v>
      </c>
      <c r="T257" s="89"/>
    </row>
    <row r="258" spans="1:20" s="178" customFormat="1" ht="30" hidden="1" customHeight="1">
      <c r="A258" s="156">
        <v>0</v>
      </c>
      <c r="B258" s="179">
        <f>'CONSTRUCTION COST ESTIMATE'!B258</f>
        <v>302.005</v>
      </c>
      <c r="C258" s="180" t="str">
        <f>'CONSTRUCTION COST ESTIMATE'!C258</f>
        <v>MODIFIED TYPE II ACCESS ROAD</v>
      </c>
      <c r="D258" s="181">
        <f>'CONSTRUCTION COST ESTIMATE'!BA258</f>
        <v>0</v>
      </c>
      <c r="E258" s="182">
        <f>'CONSTRUCTION COST ESTIMATE'!BC258</f>
        <v>0</v>
      </c>
      <c r="F258" s="183" t="str">
        <f>'CONSTRUCTION COST ESTIMATE'!BB258</f>
        <v>CY</v>
      </c>
      <c r="G258" s="184"/>
      <c r="H258" s="185">
        <f t="shared" ref="H258" si="45">IF(G258="x",(IF(J258="",(D258*$G$4),(D258-J258)*$G$4)),0)</f>
        <v>0</v>
      </c>
      <c r="I258" s="186">
        <f t="shared" ref="I258" si="46">E258*H258</f>
        <v>0</v>
      </c>
      <c r="J258" s="187"/>
      <c r="K258" s="188">
        <f t="shared" ref="K258" si="47">D258*J258</f>
        <v>0</v>
      </c>
      <c r="L258" s="86">
        <f t="shared" ref="L258" si="48">IF(G258="x",D258-H258-J258,0)</f>
        <v>0</v>
      </c>
      <c r="M258" s="188">
        <f t="shared" ref="M258" si="49">E258*L258</f>
        <v>0</v>
      </c>
      <c r="N258" s="86">
        <f t="shared" ref="N258" si="50">IF(G258="x",0,D258-J258)</f>
        <v>0</v>
      </c>
      <c r="O258" s="188">
        <f t="shared" ref="O258" si="51">E258*N258</f>
        <v>0</v>
      </c>
      <c r="P258" s="189"/>
      <c r="Q258" s="190">
        <f t="shared" ref="Q258" si="52">H258+J258+L258+N258</f>
        <v>0</v>
      </c>
      <c r="R258" s="191">
        <f t="shared" ref="R258" si="53">Q258*E258</f>
        <v>0</v>
      </c>
      <c r="T258" s="89"/>
    </row>
    <row r="259" spans="1:20" s="178" customFormat="1" ht="30" hidden="1" customHeight="1">
      <c r="A259" s="156">
        <f>'CONSTRUCTION COST ESTIMATE'!A259</f>
        <v>0</v>
      </c>
      <c r="B259" s="179">
        <f>'CONSTRUCTION COST ESTIMATE'!B259</f>
        <v>308.00099999999998</v>
      </c>
      <c r="C259" s="180" t="str">
        <f>'CONSTRUCTION COST ESTIMATE'!C259</f>
        <v>CONSTRUCT ASPHALT EMULSION AGGREGATE BASE STABILIZATION</v>
      </c>
      <c r="D259" s="181">
        <f>'CONSTRUCTION COST ESTIMATE'!BA259</f>
        <v>0</v>
      </c>
      <c r="E259" s="182">
        <f>'CONSTRUCTION COST ESTIMATE'!BC259</f>
        <v>0</v>
      </c>
      <c r="F259" s="183" t="str">
        <f>'CONSTRUCTION COST ESTIMATE'!BB259</f>
        <v>SY</v>
      </c>
      <c r="G259" s="184"/>
      <c r="H259" s="185">
        <f t="shared" si="27"/>
        <v>0</v>
      </c>
      <c r="I259" s="186">
        <f t="shared" si="28"/>
        <v>0</v>
      </c>
      <c r="J259" s="187"/>
      <c r="K259" s="188">
        <f t="shared" si="35"/>
        <v>0</v>
      </c>
      <c r="L259" s="86">
        <f t="shared" si="29"/>
        <v>0</v>
      </c>
      <c r="M259" s="188">
        <f t="shared" si="30"/>
        <v>0</v>
      </c>
      <c r="N259" s="86">
        <f t="shared" si="31"/>
        <v>0</v>
      </c>
      <c r="O259" s="188">
        <f t="shared" si="32"/>
        <v>0</v>
      </c>
      <c r="P259" s="189"/>
      <c r="Q259" s="190">
        <f t="shared" si="33"/>
        <v>0</v>
      </c>
      <c r="R259" s="191">
        <f t="shared" si="34"/>
        <v>0</v>
      </c>
      <c r="T259" s="89"/>
    </row>
    <row r="260" spans="1:20" s="178" customFormat="1" ht="30" hidden="1" customHeight="1">
      <c r="A260" s="156">
        <f>'CONSTRUCTION COST ESTIMATE'!A260</f>
        <v>0</v>
      </c>
      <c r="B260" s="179">
        <f>'CONSTRUCTION COST ESTIMATE'!B260</f>
        <v>308.00200000000001</v>
      </c>
      <c r="C260" s="180" t="str">
        <f>'CONSTRUCTION COST ESTIMATE'!C260</f>
        <v>ASPHALT EMULSION FOR AGGREGATE BASE STABILIZATION</v>
      </c>
      <c r="D260" s="181">
        <f>'CONSTRUCTION COST ESTIMATE'!BA260</f>
        <v>0</v>
      </c>
      <c r="E260" s="182">
        <f>'CONSTRUCTION COST ESTIMATE'!BC260</f>
        <v>0</v>
      </c>
      <c r="F260" s="183" t="str">
        <f>'CONSTRUCTION COST ESTIMATE'!BB260</f>
        <v>TON</v>
      </c>
      <c r="G260" s="184"/>
      <c r="H260" s="185">
        <f t="shared" si="27"/>
        <v>0</v>
      </c>
      <c r="I260" s="186">
        <f t="shared" si="28"/>
        <v>0</v>
      </c>
      <c r="J260" s="187"/>
      <c r="K260" s="188">
        <f t="shared" si="35"/>
        <v>0</v>
      </c>
      <c r="L260" s="86">
        <f t="shared" si="29"/>
        <v>0</v>
      </c>
      <c r="M260" s="188">
        <f t="shared" si="30"/>
        <v>0</v>
      </c>
      <c r="N260" s="86">
        <f t="shared" si="31"/>
        <v>0</v>
      </c>
      <c r="O260" s="188">
        <f t="shared" si="32"/>
        <v>0</v>
      </c>
      <c r="P260" s="189"/>
      <c r="Q260" s="190">
        <f t="shared" si="33"/>
        <v>0</v>
      </c>
      <c r="R260" s="191">
        <f t="shared" si="34"/>
        <v>0</v>
      </c>
      <c r="T260" s="89"/>
    </row>
    <row r="261" spans="1:20" s="178" customFormat="1" ht="30" customHeight="1">
      <c r="A261" s="197" t="str">
        <f>'CONSTRUCTION COST ESTIMATE'!A261</f>
        <v>SP 402-413</v>
      </c>
      <c r="B261" s="198"/>
      <c r="C261" s="199" t="str">
        <f>'CONSTRUCTION COST ESTIMATE'!C261</f>
        <v>PLANTMIX BITUMINOUS SURFACE</v>
      </c>
      <c r="D261" s="200"/>
      <c r="E261" s="201"/>
      <c r="F261" s="202"/>
      <c r="G261" s="203"/>
      <c r="H261" s="204"/>
      <c r="I261" s="205"/>
      <c r="J261" s="206"/>
      <c r="K261" s="207"/>
      <c r="L261" s="206"/>
      <c r="M261" s="207"/>
      <c r="N261" s="206"/>
      <c r="O261" s="207"/>
      <c r="P261" s="189"/>
      <c r="Q261" s="190">
        <f t="shared" si="33"/>
        <v>0</v>
      </c>
      <c r="R261" s="191">
        <f t="shared" si="34"/>
        <v>0</v>
      </c>
      <c r="T261" s="139" t="s">
        <v>1447</v>
      </c>
    </row>
    <row r="262" spans="1:20" s="178" customFormat="1" ht="30" hidden="1" customHeight="1">
      <c r="A262" s="156">
        <f>'CONSTRUCTION COST ESTIMATE'!A262</f>
        <v>0</v>
      </c>
      <c r="B262" s="179">
        <f>'CONSTRUCTION COST ESTIMATE'!B262</f>
        <v>402.00049999999999</v>
      </c>
      <c r="C262" s="180" t="str">
        <f>'CONSTRUCTION COST ESTIMATE'!C262</f>
        <v>2 INCH PLANTMIX BITUMINOUS SURFACE</v>
      </c>
      <c r="D262" s="181">
        <f>'CONSTRUCTION COST ESTIMATE'!BA262</f>
        <v>0</v>
      </c>
      <c r="E262" s="182">
        <f>'CONSTRUCTION COST ESTIMATE'!BC262</f>
        <v>0</v>
      </c>
      <c r="F262" s="183" t="str">
        <f>'CONSTRUCTION COST ESTIMATE'!BB262</f>
        <v>SY</v>
      </c>
      <c r="G262" s="184"/>
      <c r="H262" s="185">
        <f t="shared" si="27"/>
        <v>0</v>
      </c>
      <c r="I262" s="186">
        <f t="shared" si="28"/>
        <v>0</v>
      </c>
      <c r="J262" s="187"/>
      <c r="K262" s="188">
        <f t="shared" si="35"/>
        <v>0</v>
      </c>
      <c r="L262" s="86">
        <f t="shared" si="29"/>
        <v>0</v>
      </c>
      <c r="M262" s="188">
        <f t="shared" si="30"/>
        <v>0</v>
      </c>
      <c r="N262" s="86">
        <f t="shared" si="31"/>
        <v>0</v>
      </c>
      <c r="O262" s="188">
        <f t="shared" si="32"/>
        <v>0</v>
      </c>
      <c r="P262" s="189"/>
      <c r="Q262" s="190">
        <f t="shared" si="33"/>
        <v>0</v>
      </c>
      <c r="R262" s="191">
        <f t="shared" si="34"/>
        <v>0</v>
      </c>
      <c r="T262" s="89"/>
    </row>
    <row r="263" spans="1:20" s="178" customFormat="1" ht="30" hidden="1" customHeight="1">
      <c r="A263" s="156">
        <f>'CONSTRUCTION COST ESTIMATE'!A263</f>
        <v>0</v>
      </c>
      <c r="B263" s="179">
        <f>'CONSTRUCTION COST ESTIMATE'!B263</f>
        <v>402.00099999999998</v>
      </c>
      <c r="C263" s="180" t="str">
        <f>'CONSTRUCTION COST ESTIMATE'!C263</f>
        <v>3 INCH PLANTMIX BITUMINOUS SURFACE</v>
      </c>
      <c r="D263" s="181">
        <f>'CONSTRUCTION COST ESTIMATE'!BA263</f>
        <v>0</v>
      </c>
      <c r="E263" s="182">
        <f>'CONSTRUCTION COST ESTIMATE'!BC263</f>
        <v>0</v>
      </c>
      <c r="F263" s="183" t="str">
        <f>'CONSTRUCTION COST ESTIMATE'!BB263</f>
        <v>SY</v>
      </c>
      <c r="G263" s="184"/>
      <c r="H263" s="185">
        <f t="shared" si="27"/>
        <v>0</v>
      </c>
      <c r="I263" s="186">
        <f t="shared" si="28"/>
        <v>0</v>
      </c>
      <c r="J263" s="187"/>
      <c r="K263" s="188">
        <f t="shared" si="35"/>
        <v>0</v>
      </c>
      <c r="L263" s="86">
        <f t="shared" si="29"/>
        <v>0</v>
      </c>
      <c r="M263" s="188">
        <f t="shared" si="30"/>
        <v>0</v>
      </c>
      <c r="N263" s="86">
        <f t="shared" si="31"/>
        <v>0</v>
      </c>
      <c r="O263" s="188">
        <f t="shared" si="32"/>
        <v>0</v>
      </c>
      <c r="P263" s="189"/>
      <c r="Q263" s="190">
        <f t="shared" si="33"/>
        <v>0</v>
      </c>
      <c r="R263" s="191">
        <f t="shared" si="34"/>
        <v>0</v>
      </c>
      <c r="T263" s="89"/>
    </row>
    <row r="264" spans="1:20" s="178" customFormat="1" ht="30" hidden="1" customHeight="1">
      <c r="A264" s="156">
        <f>'CONSTRUCTION COST ESTIMATE'!A264</f>
        <v>0</v>
      </c>
      <c r="B264" s="179">
        <f>'CONSTRUCTION COST ESTIMATE'!B264</f>
        <v>402.00200000000001</v>
      </c>
      <c r="C264" s="180" t="str">
        <f>'CONSTRUCTION COST ESTIMATE'!C264</f>
        <v>4 INCH PLANTMIX BITUMINOUS SURFACE</v>
      </c>
      <c r="D264" s="181">
        <f>'CONSTRUCTION COST ESTIMATE'!BA264</f>
        <v>0</v>
      </c>
      <c r="E264" s="182">
        <f>'CONSTRUCTION COST ESTIMATE'!BC264</f>
        <v>0</v>
      </c>
      <c r="F264" s="183" t="str">
        <f>'CONSTRUCTION COST ESTIMATE'!BB264</f>
        <v>SY</v>
      </c>
      <c r="G264" s="184"/>
      <c r="H264" s="185">
        <f t="shared" si="27"/>
        <v>0</v>
      </c>
      <c r="I264" s="186">
        <f t="shared" si="28"/>
        <v>0</v>
      </c>
      <c r="J264" s="187"/>
      <c r="K264" s="188">
        <f t="shared" si="35"/>
        <v>0</v>
      </c>
      <c r="L264" s="86">
        <f t="shared" si="29"/>
        <v>0</v>
      </c>
      <c r="M264" s="188">
        <f t="shared" si="30"/>
        <v>0</v>
      </c>
      <c r="N264" s="86">
        <f t="shared" si="31"/>
        <v>0</v>
      </c>
      <c r="O264" s="188">
        <f t="shared" si="32"/>
        <v>0</v>
      </c>
      <c r="P264" s="189"/>
      <c r="Q264" s="190">
        <f t="shared" si="33"/>
        <v>0</v>
      </c>
      <c r="R264" s="191">
        <f t="shared" si="34"/>
        <v>0</v>
      </c>
      <c r="T264" s="89"/>
    </row>
    <row r="265" spans="1:20" s="178" customFormat="1" ht="30" hidden="1" customHeight="1">
      <c r="A265" s="156">
        <f>'CONSTRUCTION COST ESTIMATE'!A265</f>
        <v>0</v>
      </c>
      <c r="B265" s="179">
        <f>'CONSTRUCTION COST ESTIMATE'!B265</f>
        <v>402.00299999999999</v>
      </c>
      <c r="C265" s="180" t="str">
        <f>'CONSTRUCTION COST ESTIMATE'!C265</f>
        <v>5 INCH PLANTMIX BITUMINOUS SURFACE</v>
      </c>
      <c r="D265" s="181">
        <f>'CONSTRUCTION COST ESTIMATE'!BA265</f>
        <v>0</v>
      </c>
      <c r="E265" s="182">
        <f>'CONSTRUCTION COST ESTIMATE'!BC265</f>
        <v>0</v>
      </c>
      <c r="F265" s="183" t="str">
        <f>'CONSTRUCTION COST ESTIMATE'!BB265</f>
        <v>SY</v>
      </c>
      <c r="G265" s="184"/>
      <c r="H265" s="185">
        <f t="shared" si="27"/>
        <v>0</v>
      </c>
      <c r="I265" s="186">
        <f t="shared" si="28"/>
        <v>0</v>
      </c>
      <c r="J265" s="187"/>
      <c r="K265" s="188">
        <f t="shared" si="35"/>
        <v>0</v>
      </c>
      <c r="L265" s="86">
        <f t="shared" si="29"/>
        <v>0</v>
      </c>
      <c r="M265" s="188">
        <f t="shared" si="30"/>
        <v>0</v>
      </c>
      <c r="N265" s="86">
        <f t="shared" si="31"/>
        <v>0</v>
      </c>
      <c r="O265" s="188">
        <f t="shared" si="32"/>
        <v>0</v>
      </c>
      <c r="P265" s="189"/>
      <c r="Q265" s="190">
        <f t="shared" si="33"/>
        <v>0</v>
      </c>
      <c r="R265" s="191">
        <f t="shared" si="34"/>
        <v>0</v>
      </c>
      <c r="T265" s="89"/>
    </row>
    <row r="266" spans="1:20" s="178" customFormat="1" ht="30" hidden="1" customHeight="1">
      <c r="A266" s="156">
        <f>'CONSTRUCTION COST ESTIMATE'!A266</f>
        <v>0</v>
      </c>
      <c r="B266" s="179">
        <f>'CONSTRUCTION COST ESTIMATE'!B266</f>
        <v>402.00400000000002</v>
      </c>
      <c r="C266" s="180" t="str">
        <f>'CONSTRUCTION COST ESTIMATE'!C266</f>
        <v>6 INCH PLANTMIX BITUMINOUS SURFACE</v>
      </c>
      <c r="D266" s="181">
        <f>'CONSTRUCTION COST ESTIMATE'!BA266</f>
        <v>0</v>
      </c>
      <c r="E266" s="182">
        <f>'CONSTRUCTION COST ESTIMATE'!BC266</f>
        <v>0</v>
      </c>
      <c r="F266" s="183" t="str">
        <f>'CONSTRUCTION COST ESTIMATE'!BB266</f>
        <v>SY</v>
      </c>
      <c r="G266" s="184"/>
      <c r="H266" s="185">
        <f t="shared" si="27"/>
        <v>0</v>
      </c>
      <c r="I266" s="186">
        <f t="shared" si="28"/>
        <v>0</v>
      </c>
      <c r="J266" s="187"/>
      <c r="K266" s="188">
        <f t="shared" si="35"/>
        <v>0</v>
      </c>
      <c r="L266" s="86">
        <f t="shared" si="29"/>
        <v>0</v>
      </c>
      <c r="M266" s="188">
        <f t="shared" si="30"/>
        <v>0</v>
      </c>
      <c r="N266" s="86">
        <f t="shared" si="31"/>
        <v>0</v>
      </c>
      <c r="O266" s="188">
        <f t="shared" si="32"/>
        <v>0</v>
      </c>
      <c r="P266" s="189"/>
      <c r="Q266" s="190">
        <f t="shared" si="33"/>
        <v>0</v>
      </c>
      <c r="R266" s="191">
        <f t="shared" si="34"/>
        <v>0</v>
      </c>
      <c r="T266" s="89"/>
    </row>
    <row r="267" spans="1:20" s="178" customFormat="1" ht="30" hidden="1" customHeight="1">
      <c r="A267" s="156">
        <f>'CONSTRUCTION COST ESTIMATE'!A267</f>
        <v>0</v>
      </c>
      <c r="B267" s="179">
        <f>'CONSTRUCTION COST ESTIMATE'!B267</f>
        <v>402.005</v>
      </c>
      <c r="C267" s="180" t="str">
        <f>'CONSTRUCTION COST ESTIMATE'!C267</f>
        <v>7 INCH PLANTMIX BITUMINOUS SURFACE</v>
      </c>
      <c r="D267" s="181">
        <f>'CONSTRUCTION COST ESTIMATE'!BA267</f>
        <v>0</v>
      </c>
      <c r="E267" s="182">
        <f>'CONSTRUCTION COST ESTIMATE'!BC267</f>
        <v>0</v>
      </c>
      <c r="F267" s="183" t="str">
        <f>'CONSTRUCTION COST ESTIMATE'!BB267</f>
        <v>SY</v>
      </c>
      <c r="G267" s="184"/>
      <c r="H267" s="185">
        <f t="shared" si="27"/>
        <v>0</v>
      </c>
      <c r="I267" s="186">
        <f t="shared" si="28"/>
        <v>0</v>
      </c>
      <c r="J267" s="187"/>
      <c r="K267" s="188">
        <f t="shared" si="35"/>
        <v>0</v>
      </c>
      <c r="L267" s="86">
        <f t="shared" si="29"/>
        <v>0</v>
      </c>
      <c r="M267" s="188">
        <f t="shared" si="30"/>
        <v>0</v>
      </c>
      <c r="N267" s="86">
        <f t="shared" si="31"/>
        <v>0</v>
      </c>
      <c r="O267" s="188">
        <f t="shared" si="32"/>
        <v>0</v>
      </c>
      <c r="P267" s="189"/>
      <c r="Q267" s="190">
        <f t="shared" si="33"/>
        <v>0</v>
      </c>
      <c r="R267" s="191">
        <f t="shared" si="34"/>
        <v>0</v>
      </c>
      <c r="T267" s="89"/>
    </row>
    <row r="268" spans="1:20" s="178" customFormat="1" ht="30" hidden="1" customHeight="1">
      <c r="A268" s="156">
        <f>'CONSTRUCTION COST ESTIMATE'!A268</f>
        <v>0</v>
      </c>
      <c r="B268" s="179">
        <f>'CONSTRUCTION COST ESTIMATE'!B268</f>
        <v>402.00599999999997</v>
      </c>
      <c r="C268" s="180" t="str">
        <f>'CONSTRUCTION COST ESTIMATE'!C268</f>
        <v>8.5 INCH PLANTMIX BITUMINOUS SURFACE</v>
      </c>
      <c r="D268" s="181">
        <f>'CONSTRUCTION COST ESTIMATE'!BA268</f>
        <v>0</v>
      </c>
      <c r="E268" s="182">
        <f>'CONSTRUCTION COST ESTIMATE'!BC268</f>
        <v>0</v>
      </c>
      <c r="F268" s="183" t="str">
        <f>'CONSTRUCTION COST ESTIMATE'!BB268</f>
        <v>SY</v>
      </c>
      <c r="G268" s="184"/>
      <c r="H268" s="185">
        <f t="shared" ref="H268:H331" si="54">IF(G268="x",(IF(J268="",(D268*$G$4),(D268-J268)*$G$4)),0)</f>
        <v>0</v>
      </c>
      <c r="I268" s="186">
        <f t="shared" ref="I268:I331" si="55">E268*H268</f>
        <v>0</v>
      </c>
      <c r="J268" s="187"/>
      <c r="K268" s="188">
        <f t="shared" si="35"/>
        <v>0</v>
      </c>
      <c r="L268" s="86">
        <f t="shared" ref="L268:L331" si="56">IF(G268="x",D268-H268-J268,0)</f>
        <v>0</v>
      </c>
      <c r="M268" s="188">
        <f t="shared" ref="M268:M331" si="57">E268*L268</f>
        <v>0</v>
      </c>
      <c r="N268" s="86">
        <f t="shared" ref="N268:N331" si="58">IF(G268="x",0,D268-J268)</f>
        <v>0</v>
      </c>
      <c r="O268" s="188">
        <f t="shared" ref="O268:O331" si="59">E268*N268</f>
        <v>0</v>
      </c>
      <c r="P268" s="189"/>
      <c r="Q268" s="190">
        <f t="shared" ref="Q268:Q331" si="60">H268+J268+L268+N268</f>
        <v>0</v>
      </c>
      <c r="R268" s="191">
        <f t="shared" ref="R268:R331" si="61">Q268*E268</f>
        <v>0</v>
      </c>
      <c r="T268" s="89"/>
    </row>
    <row r="269" spans="1:20" s="178" customFormat="1" ht="30" hidden="1" customHeight="1">
      <c r="A269" s="156">
        <f>'CONSTRUCTION COST ESTIMATE'!A269</f>
        <v>0</v>
      </c>
      <c r="B269" s="179">
        <f>'CONSTRUCTION COST ESTIMATE'!B269</f>
        <v>402.00700000000001</v>
      </c>
      <c r="C269" s="180" t="str">
        <f>'CONSTRUCTION COST ESTIMATE'!C269</f>
        <v>11 INCH PLANTMIX BITUMINOUS SURFACE</v>
      </c>
      <c r="D269" s="181">
        <f>'CONSTRUCTION COST ESTIMATE'!BA269</f>
        <v>0</v>
      </c>
      <c r="E269" s="182">
        <f>'CONSTRUCTION COST ESTIMATE'!BC269</f>
        <v>0</v>
      </c>
      <c r="F269" s="183" t="str">
        <f>'CONSTRUCTION COST ESTIMATE'!BB269</f>
        <v>SY</v>
      </c>
      <c r="G269" s="184"/>
      <c r="H269" s="185">
        <f t="shared" si="54"/>
        <v>0</v>
      </c>
      <c r="I269" s="186">
        <f t="shared" si="55"/>
        <v>0</v>
      </c>
      <c r="J269" s="187"/>
      <c r="K269" s="188">
        <f t="shared" ref="K269:K332" si="62">D269*J269</f>
        <v>0</v>
      </c>
      <c r="L269" s="86">
        <f t="shared" si="56"/>
        <v>0</v>
      </c>
      <c r="M269" s="188">
        <f t="shared" si="57"/>
        <v>0</v>
      </c>
      <c r="N269" s="86">
        <f t="shared" si="58"/>
        <v>0</v>
      </c>
      <c r="O269" s="188">
        <f t="shared" si="59"/>
        <v>0</v>
      </c>
      <c r="P269" s="189"/>
      <c r="Q269" s="190">
        <f t="shared" si="60"/>
        <v>0</v>
      </c>
      <c r="R269" s="191">
        <f t="shared" si="61"/>
        <v>0</v>
      </c>
      <c r="T269" s="89"/>
    </row>
    <row r="270" spans="1:20" s="178" customFormat="1" ht="30" hidden="1" customHeight="1">
      <c r="A270" s="156">
        <f>'CONSTRUCTION COST ESTIMATE'!A270</f>
        <v>0</v>
      </c>
      <c r="B270" s="179">
        <f>'CONSTRUCTION COST ESTIMATE'!B270</f>
        <v>402.00799999999998</v>
      </c>
      <c r="C270" s="180" t="str">
        <f>'CONSTRUCTION COST ESTIMATE'!C270</f>
        <v>2 INCH HOT MIX PATCH</v>
      </c>
      <c r="D270" s="181">
        <f>'CONSTRUCTION COST ESTIMATE'!BA270</f>
        <v>0</v>
      </c>
      <c r="E270" s="182">
        <f>'CONSTRUCTION COST ESTIMATE'!BC270</f>
        <v>0</v>
      </c>
      <c r="F270" s="183" t="str">
        <f>'CONSTRUCTION COST ESTIMATE'!BB270</f>
        <v>SY</v>
      </c>
      <c r="G270" s="184"/>
      <c r="H270" s="185">
        <f t="shared" si="54"/>
        <v>0</v>
      </c>
      <c r="I270" s="186">
        <f t="shared" si="55"/>
        <v>0</v>
      </c>
      <c r="J270" s="187"/>
      <c r="K270" s="188">
        <f t="shared" si="62"/>
        <v>0</v>
      </c>
      <c r="L270" s="86">
        <f t="shared" si="56"/>
        <v>0</v>
      </c>
      <c r="M270" s="188">
        <f t="shared" si="57"/>
        <v>0</v>
      </c>
      <c r="N270" s="86">
        <f t="shared" si="58"/>
        <v>0</v>
      </c>
      <c r="O270" s="188">
        <f t="shared" si="59"/>
        <v>0</v>
      </c>
      <c r="P270" s="189"/>
      <c r="Q270" s="190">
        <f t="shared" si="60"/>
        <v>0</v>
      </c>
      <c r="R270" s="191">
        <f t="shared" si="61"/>
        <v>0</v>
      </c>
      <c r="T270" s="89"/>
    </row>
    <row r="271" spans="1:20" s="178" customFormat="1" ht="30" hidden="1" customHeight="1">
      <c r="A271" s="156">
        <f>'CONSTRUCTION COST ESTIMATE'!A271</f>
        <v>0</v>
      </c>
      <c r="B271" s="179">
        <f>'CONSTRUCTION COST ESTIMATE'!B271</f>
        <v>402.00900000000001</v>
      </c>
      <c r="C271" s="180" t="str">
        <f>'CONSTRUCTION COST ESTIMATE'!C271</f>
        <v>ASPHALT PATCH</v>
      </c>
      <c r="D271" s="181">
        <f>'CONSTRUCTION COST ESTIMATE'!BA271</f>
        <v>0</v>
      </c>
      <c r="E271" s="182">
        <f>'CONSTRUCTION COST ESTIMATE'!BC271</f>
        <v>0</v>
      </c>
      <c r="F271" s="183" t="str">
        <f>'CONSTRUCTION COST ESTIMATE'!BB271</f>
        <v>SY</v>
      </c>
      <c r="G271" s="184"/>
      <c r="H271" s="185">
        <f t="shared" si="54"/>
        <v>0</v>
      </c>
      <c r="I271" s="186">
        <f t="shared" si="55"/>
        <v>0</v>
      </c>
      <c r="J271" s="187"/>
      <c r="K271" s="188">
        <f t="shared" si="62"/>
        <v>0</v>
      </c>
      <c r="L271" s="86">
        <f t="shared" si="56"/>
        <v>0</v>
      </c>
      <c r="M271" s="188">
        <f t="shared" si="57"/>
        <v>0</v>
      </c>
      <c r="N271" s="86">
        <f t="shared" si="58"/>
        <v>0</v>
      </c>
      <c r="O271" s="188">
        <f t="shared" si="59"/>
        <v>0</v>
      </c>
      <c r="P271" s="189"/>
      <c r="Q271" s="190">
        <f t="shared" si="60"/>
        <v>0</v>
      </c>
      <c r="R271" s="191">
        <f t="shared" si="61"/>
        <v>0</v>
      </c>
      <c r="T271" s="89"/>
    </row>
    <row r="272" spans="1:20" s="178" customFormat="1" ht="30" hidden="1" customHeight="1">
      <c r="A272" s="156">
        <f>'CONSTRUCTION COST ESTIMATE'!A272</f>
        <v>0</v>
      </c>
      <c r="B272" s="179">
        <f>'CONSTRUCTION COST ESTIMATE'!B272</f>
        <v>402.01</v>
      </c>
      <c r="C272" s="180" t="str">
        <f>'CONSTRUCTION COST ESTIMATE'!C272</f>
        <v>ASPHALT PATH</v>
      </c>
      <c r="D272" s="181">
        <f>'CONSTRUCTION COST ESTIMATE'!BA272</f>
        <v>0</v>
      </c>
      <c r="E272" s="182">
        <f>'CONSTRUCTION COST ESTIMATE'!BC272</f>
        <v>0</v>
      </c>
      <c r="F272" s="183" t="str">
        <f>'CONSTRUCTION COST ESTIMATE'!BB272</f>
        <v>SY</v>
      </c>
      <c r="G272" s="184"/>
      <c r="H272" s="185">
        <f t="shared" si="54"/>
        <v>0</v>
      </c>
      <c r="I272" s="186">
        <f t="shared" si="55"/>
        <v>0</v>
      </c>
      <c r="J272" s="187"/>
      <c r="K272" s="188">
        <f t="shared" si="62"/>
        <v>0</v>
      </c>
      <c r="L272" s="86">
        <f t="shared" si="56"/>
        <v>0</v>
      </c>
      <c r="M272" s="188">
        <f t="shared" si="57"/>
        <v>0</v>
      </c>
      <c r="N272" s="86">
        <f t="shared" si="58"/>
        <v>0</v>
      </c>
      <c r="O272" s="188">
        <f t="shared" si="59"/>
        <v>0</v>
      </c>
      <c r="P272" s="189"/>
      <c r="Q272" s="190">
        <f t="shared" si="60"/>
        <v>0</v>
      </c>
      <c r="R272" s="191">
        <f t="shared" si="61"/>
        <v>0</v>
      </c>
      <c r="T272" s="89"/>
    </row>
    <row r="273" spans="1:20" s="178" customFormat="1" ht="30" hidden="1" customHeight="1">
      <c r="A273" s="156">
        <f>'CONSTRUCTION COST ESTIMATE'!A273</f>
        <v>0</v>
      </c>
      <c r="B273" s="179">
        <f>'CONSTRUCTION COST ESTIMATE'!B273</f>
        <v>403.00049999999999</v>
      </c>
      <c r="C273" s="180" t="str">
        <f>'CONSTRUCTION COST ESTIMATE'!C273</f>
        <v>0.5 INCH PLANTMIX BITUMINOUS OPEN GRADE SURFACE (WET)</v>
      </c>
      <c r="D273" s="181">
        <f>'CONSTRUCTION COST ESTIMATE'!BA273</f>
        <v>0</v>
      </c>
      <c r="E273" s="182">
        <f>'CONSTRUCTION COST ESTIMATE'!BC273</f>
        <v>0</v>
      </c>
      <c r="F273" s="183" t="str">
        <f>'CONSTRUCTION COST ESTIMATE'!BB273</f>
        <v>TON</v>
      </c>
      <c r="G273" s="184"/>
      <c r="H273" s="185">
        <f t="shared" si="54"/>
        <v>0</v>
      </c>
      <c r="I273" s="186">
        <f t="shared" si="55"/>
        <v>0</v>
      </c>
      <c r="J273" s="187"/>
      <c r="K273" s="188">
        <f t="shared" si="62"/>
        <v>0</v>
      </c>
      <c r="L273" s="86">
        <f t="shared" si="56"/>
        <v>0</v>
      </c>
      <c r="M273" s="188">
        <f t="shared" si="57"/>
        <v>0</v>
      </c>
      <c r="N273" s="86">
        <f t="shared" si="58"/>
        <v>0</v>
      </c>
      <c r="O273" s="188">
        <f t="shared" si="59"/>
        <v>0</v>
      </c>
      <c r="P273" s="189"/>
      <c r="Q273" s="190">
        <f t="shared" si="60"/>
        <v>0</v>
      </c>
      <c r="R273" s="191">
        <f t="shared" si="61"/>
        <v>0</v>
      </c>
      <c r="T273" s="89"/>
    </row>
    <row r="274" spans="1:20" s="178" customFormat="1" ht="30" hidden="1" customHeight="1">
      <c r="A274" s="156">
        <f>'CONSTRUCTION COST ESTIMATE'!A274</f>
        <v>0</v>
      </c>
      <c r="B274" s="179">
        <f>'CONSTRUCTION COST ESTIMATE'!B274</f>
        <v>403.00099999999998</v>
      </c>
      <c r="C274" s="180" t="str">
        <f>'CONSTRUCTION COST ESTIMATE'!C274</f>
        <v>0.5 INCH PLANTMIX BITUMINOUS OPEN GRADE SURFACE (WET)</v>
      </c>
      <c r="D274" s="181">
        <f>'CONSTRUCTION COST ESTIMATE'!BA274</f>
        <v>0</v>
      </c>
      <c r="E274" s="182">
        <f>'CONSTRUCTION COST ESTIMATE'!BC274</f>
        <v>0</v>
      </c>
      <c r="F274" s="183" t="str">
        <f>'CONSTRUCTION COST ESTIMATE'!BB274</f>
        <v>SY</v>
      </c>
      <c r="G274" s="184"/>
      <c r="H274" s="185">
        <f t="shared" si="54"/>
        <v>0</v>
      </c>
      <c r="I274" s="186">
        <f t="shared" si="55"/>
        <v>0</v>
      </c>
      <c r="J274" s="187"/>
      <c r="K274" s="188">
        <f t="shared" si="62"/>
        <v>0</v>
      </c>
      <c r="L274" s="86">
        <f t="shared" si="56"/>
        <v>0</v>
      </c>
      <c r="M274" s="188">
        <f t="shared" si="57"/>
        <v>0</v>
      </c>
      <c r="N274" s="86">
        <f t="shared" si="58"/>
        <v>0</v>
      </c>
      <c r="O274" s="188">
        <f t="shared" si="59"/>
        <v>0</v>
      </c>
      <c r="P274" s="189"/>
      <c r="Q274" s="190">
        <f t="shared" si="60"/>
        <v>0</v>
      </c>
      <c r="R274" s="191">
        <f t="shared" si="61"/>
        <v>0</v>
      </c>
      <c r="T274" s="89"/>
    </row>
    <row r="275" spans="1:20" s="178" customFormat="1" ht="30" hidden="1" customHeight="1">
      <c r="A275" s="156">
        <f>'CONSTRUCTION COST ESTIMATE'!A275</f>
        <v>0</v>
      </c>
      <c r="B275" s="179">
        <f>'CONSTRUCTION COST ESTIMATE'!B275</f>
        <v>403.00200000000001</v>
      </c>
      <c r="C275" s="180" t="str">
        <f>'CONSTRUCTION COST ESTIMATE'!C275</f>
        <v>0.75 INCH PLANTMIX BITUMINOUS OPEN GRADE SURFACE</v>
      </c>
      <c r="D275" s="181">
        <f>'CONSTRUCTION COST ESTIMATE'!BA275</f>
        <v>0</v>
      </c>
      <c r="E275" s="182">
        <f>'CONSTRUCTION COST ESTIMATE'!BC275</f>
        <v>0</v>
      </c>
      <c r="F275" s="183" t="str">
        <f>'CONSTRUCTION COST ESTIMATE'!BB275</f>
        <v>TON</v>
      </c>
      <c r="G275" s="184"/>
      <c r="H275" s="185">
        <f t="shared" si="54"/>
        <v>0</v>
      </c>
      <c r="I275" s="186">
        <f t="shared" si="55"/>
        <v>0</v>
      </c>
      <c r="J275" s="187"/>
      <c r="K275" s="188">
        <f t="shared" si="62"/>
        <v>0</v>
      </c>
      <c r="L275" s="86">
        <f t="shared" si="56"/>
        <v>0</v>
      </c>
      <c r="M275" s="188">
        <f t="shared" si="57"/>
        <v>0</v>
      </c>
      <c r="N275" s="86">
        <f t="shared" si="58"/>
        <v>0</v>
      </c>
      <c r="O275" s="188">
        <f t="shared" si="59"/>
        <v>0</v>
      </c>
      <c r="P275" s="189"/>
      <c r="Q275" s="190">
        <f t="shared" si="60"/>
        <v>0</v>
      </c>
      <c r="R275" s="191">
        <f t="shared" si="61"/>
        <v>0</v>
      </c>
      <c r="T275" s="89"/>
    </row>
    <row r="276" spans="1:20" s="178" customFormat="1" ht="30" hidden="1" customHeight="1">
      <c r="A276" s="156">
        <f>'CONSTRUCTION COST ESTIMATE'!A276</f>
        <v>0</v>
      </c>
      <c r="B276" s="179">
        <f>'CONSTRUCTION COST ESTIMATE'!B276</f>
        <v>403.00299999999999</v>
      </c>
      <c r="C276" s="180" t="str">
        <f>'CONSTRUCTION COST ESTIMATE'!C276</f>
        <v>0.75 INCH PLANTMIX BITUMINOUS OPEN GRADE SURFACE</v>
      </c>
      <c r="D276" s="181">
        <f>'CONSTRUCTION COST ESTIMATE'!BA276</f>
        <v>0</v>
      </c>
      <c r="E276" s="182">
        <f>'CONSTRUCTION COST ESTIMATE'!BC276</f>
        <v>0</v>
      </c>
      <c r="F276" s="183" t="str">
        <f>'CONSTRUCTION COST ESTIMATE'!BB276</f>
        <v>SY</v>
      </c>
      <c r="G276" s="184"/>
      <c r="H276" s="185">
        <f t="shared" si="54"/>
        <v>0</v>
      </c>
      <c r="I276" s="186">
        <f t="shared" si="55"/>
        <v>0</v>
      </c>
      <c r="J276" s="187"/>
      <c r="K276" s="188">
        <f t="shared" si="62"/>
        <v>0</v>
      </c>
      <c r="L276" s="86">
        <f t="shared" si="56"/>
        <v>0</v>
      </c>
      <c r="M276" s="188">
        <f t="shared" si="57"/>
        <v>0</v>
      </c>
      <c r="N276" s="86">
        <f t="shared" si="58"/>
        <v>0</v>
      </c>
      <c r="O276" s="188">
        <f t="shared" si="59"/>
        <v>0</v>
      </c>
      <c r="P276" s="189"/>
      <c r="Q276" s="190">
        <f t="shared" si="60"/>
        <v>0</v>
      </c>
      <c r="R276" s="191">
        <f t="shared" si="61"/>
        <v>0</v>
      </c>
      <c r="T276" s="89"/>
    </row>
    <row r="277" spans="1:20" s="178" customFormat="1" ht="30" hidden="1" customHeight="1">
      <c r="A277" s="156">
        <f>'CONSTRUCTION COST ESTIMATE'!A277</f>
        <v>0</v>
      </c>
      <c r="B277" s="179">
        <f>'CONSTRUCTION COST ESTIMATE'!B277</f>
        <v>403.00400000000002</v>
      </c>
      <c r="C277" s="180" t="str">
        <f>'CONSTRUCTION COST ESTIMATE'!C277</f>
        <v>1 INCH PLANTMIX BITUMINOUS OPEN GRADE SURFACE</v>
      </c>
      <c r="D277" s="181">
        <f>'CONSTRUCTION COST ESTIMATE'!BA277</f>
        <v>0</v>
      </c>
      <c r="E277" s="182">
        <f>'CONSTRUCTION COST ESTIMATE'!BC277</f>
        <v>0</v>
      </c>
      <c r="F277" s="183" t="str">
        <f>'CONSTRUCTION COST ESTIMATE'!BB277</f>
        <v>TON</v>
      </c>
      <c r="G277" s="184"/>
      <c r="H277" s="185">
        <f t="shared" si="54"/>
        <v>0</v>
      </c>
      <c r="I277" s="186">
        <f t="shared" si="55"/>
        <v>0</v>
      </c>
      <c r="J277" s="187"/>
      <c r="K277" s="188">
        <f t="shared" si="62"/>
        <v>0</v>
      </c>
      <c r="L277" s="86">
        <f t="shared" si="56"/>
        <v>0</v>
      </c>
      <c r="M277" s="188">
        <f t="shared" si="57"/>
        <v>0</v>
      </c>
      <c r="N277" s="86">
        <f t="shared" si="58"/>
        <v>0</v>
      </c>
      <c r="O277" s="188">
        <f t="shared" si="59"/>
        <v>0</v>
      </c>
      <c r="P277" s="189"/>
      <c r="Q277" s="190">
        <f t="shared" si="60"/>
        <v>0</v>
      </c>
      <c r="R277" s="191">
        <f t="shared" si="61"/>
        <v>0</v>
      </c>
      <c r="T277" s="89"/>
    </row>
    <row r="278" spans="1:20" s="178" customFormat="1" ht="30" hidden="1" customHeight="1">
      <c r="A278" s="156">
        <f>'CONSTRUCTION COST ESTIMATE'!A278</f>
        <v>0</v>
      </c>
      <c r="B278" s="179">
        <f>'CONSTRUCTION COST ESTIMATE'!B278</f>
        <v>403.005</v>
      </c>
      <c r="C278" s="180" t="str">
        <f>'CONSTRUCTION COST ESTIMATE'!C278</f>
        <v>1 INCH PLANTMIX BITUMINOUS OPEN GRADE SURFACE</v>
      </c>
      <c r="D278" s="181">
        <f>'CONSTRUCTION COST ESTIMATE'!BA278</f>
        <v>0</v>
      </c>
      <c r="E278" s="182">
        <f>'CONSTRUCTION COST ESTIMATE'!BC278</f>
        <v>0</v>
      </c>
      <c r="F278" s="183" t="str">
        <f>'CONSTRUCTION COST ESTIMATE'!BB278</f>
        <v>SY</v>
      </c>
      <c r="G278" s="184"/>
      <c r="H278" s="185">
        <f t="shared" si="54"/>
        <v>0</v>
      </c>
      <c r="I278" s="186">
        <f t="shared" si="55"/>
        <v>0</v>
      </c>
      <c r="J278" s="187"/>
      <c r="K278" s="188">
        <f t="shared" si="62"/>
        <v>0</v>
      </c>
      <c r="L278" s="86">
        <f t="shared" si="56"/>
        <v>0</v>
      </c>
      <c r="M278" s="188">
        <f t="shared" si="57"/>
        <v>0</v>
      </c>
      <c r="N278" s="86">
        <f t="shared" si="58"/>
        <v>0</v>
      </c>
      <c r="O278" s="188">
        <f t="shared" si="59"/>
        <v>0</v>
      </c>
      <c r="P278" s="189"/>
      <c r="Q278" s="190">
        <f t="shared" si="60"/>
        <v>0</v>
      </c>
      <c r="R278" s="191">
        <f t="shared" si="61"/>
        <v>0</v>
      </c>
      <c r="T278" s="89"/>
    </row>
    <row r="279" spans="1:20" s="178" customFormat="1" ht="30" hidden="1" customHeight="1">
      <c r="A279" s="156">
        <f>'CONSTRUCTION COST ESTIMATE'!A279</f>
        <v>0</v>
      </c>
      <c r="B279" s="179">
        <f>'CONSTRUCTION COST ESTIMATE'!B279</f>
        <v>404.00049999999999</v>
      </c>
      <c r="C279" s="180" t="str">
        <f>'CONSTRUCTION COST ESTIMATE'!C279</f>
        <v>PLANTMIX RECYCLED BITUMINOUS PAVEMENT</v>
      </c>
      <c r="D279" s="181">
        <f>'CONSTRUCTION COST ESTIMATE'!BA279</f>
        <v>0</v>
      </c>
      <c r="E279" s="182">
        <f>'CONSTRUCTION COST ESTIMATE'!BC279</f>
        <v>0</v>
      </c>
      <c r="F279" s="183" t="str">
        <f>'CONSTRUCTION COST ESTIMATE'!BB279</f>
        <v>SY</v>
      </c>
      <c r="G279" s="184"/>
      <c r="H279" s="185">
        <f t="shared" si="54"/>
        <v>0</v>
      </c>
      <c r="I279" s="186">
        <f t="shared" si="55"/>
        <v>0</v>
      </c>
      <c r="J279" s="187"/>
      <c r="K279" s="188">
        <f t="shared" si="62"/>
        <v>0</v>
      </c>
      <c r="L279" s="86">
        <f t="shared" si="56"/>
        <v>0</v>
      </c>
      <c r="M279" s="188">
        <f t="shared" si="57"/>
        <v>0</v>
      </c>
      <c r="N279" s="86">
        <f t="shared" si="58"/>
        <v>0</v>
      </c>
      <c r="O279" s="188">
        <f t="shared" si="59"/>
        <v>0</v>
      </c>
      <c r="P279" s="189"/>
      <c r="Q279" s="190">
        <f t="shared" si="60"/>
        <v>0</v>
      </c>
      <c r="R279" s="191">
        <f t="shared" si="61"/>
        <v>0</v>
      </c>
      <c r="T279" s="89"/>
    </row>
    <row r="280" spans="1:20" s="178" customFormat="1" ht="30" hidden="1" customHeight="1">
      <c r="A280" s="156">
        <f>'CONSTRUCTION COST ESTIMATE'!A280</f>
        <v>0</v>
      </c>
      <c r="B280" s="179">
        <f>'CONSTRUCTION COST ESTIMATE'!B280</f>
        <v>404.00099999999998</v>
      </c>
      <c r="C280" s="180" t="str">
        <f>'CONSTRUCTION COST ESTIMATE'!C280</f>
        <v>PLANTMIX RECYCLED BITUMINOUS PAVEMENT</v>
      </c>
      <c r="D280" s="181">
        <f>'CONSTRUCTION COST ESTIMATE'!BA280</f>
        <v>0</v>
      </c>
      <c r="E280" s="182">
        <f>'CONSTRUCTION COST ESTIMATE'!BC280</f>
        <v>0</v>
      </c>
      <c r="F280" s="183" t="str">
        <f>'CONSTRUCTION COST ESTIMATE'!BB280</f>
        <v>TON</v>
      </c>
      <c r="G280" s="184"/>
      <c r="H280" s="185">
        <f t="shared" si="54"/>
        <v>0</v>
      </c>
      <c r="I280" s="186">
        <f t="shared" si="55"/>
        <v>0</v>
      </c>
      <c r="J280" s="187"/>
      <c r="K280" s="188">
        <f t="shared" si="62"/>
        <v>0</v>
      </c>
      <c r="L280" s="86">
        <f t="shared" si="56"/>
        <v>0</v>
      </c>
      <c r="M280" s="188">
        <f t="shared" si="57"/>
        <v>0</v>
      </c>
      <c r="N280" s="86">
        <f t="shared" si="58"/>
        <v>0</v>
      </c>
      <c r="O280" s="188">
        <f t="shared" si="59"/>
        <v>0</v>
      </c>
      <c r="P280" s="189"/>
      <c r="Q280" s="190">
        <f t="shared" si="60"/>
        <v>0</v>
      </c>
      <c r="R280" s="191">
        <f t="shared" si="61"/>
        <v>0</v>
      </c>
      <c r="T280" s="89"/>
    </row>
    <row r="281" spans="1:20" s="178" customFormat="1" ht="30" hidden="1" customHeight="1">
      <c r="A281" s="156">
        <f>'CONSTRUCTION COST ESTIMATE'!A281</f>
        <v>0</v>
      </c>
      <c r="B281" s="179">
        <f>'CONSTRUCTION COST ESTIMATE'!B281</f>
        <v>406.00049999999999</v>
      </c>
      <c r="C281" s="180" t="str">
        <f>'CONSTRUCTION COST ESTIMATE'!C281</f>
        <v>CUTBACK ASPHALT</v>
      </c>
      <c r="D281" s="181">
        <f>'CONSTRUCTION COST ESTIMATE'!BA281</f>
        <v>0</v>
      </c>
      <c r="E281" s="182">
        <f>'CONSTRUCTION COST ESTIMATE'!BC281</f>
        <v>0</v>
      </c>
      <c r="F281" s="183" t="str">
        <f>'CONSTRUCTION COST ESTIMATE'!BB281</f>
        <v>TON</v>
      </c>
      <c r="G281" s="184"/>
      <c r="H281" s="185">
        <f t="shared" si="54"/>
        <v>0</v>
      </c>
      <c r="I281" s="186">
        <f t="shared" si="55"/>
        <v>0</v>
      </c>
      <c r="J281" s="187"/>
      <c r="K281" s="188">
        <f t="shared" si="62"/>
        <v>0</v>
      </c>
      <c r="L281" s="86">
        <f t="shared" si="56"/>
        <v>0</v>
      </c>
      <c r="M281" s="188">
        <f t="shared" si="57"/>
        <v>0</v>
      </c>
      <c r="N281" s="86">
        <f t="shared" si="58"/>
        <v>0</v>
      </c>
      <c r="O281" s="188">
        <f t="shared" si="59"/>
        <v>0</v>
      </c>
      <c r="P281" s="189"/>
      <c r="Q281" s="190">
        <f t="shared" si="60"/>
        <v>0</v>
      </c>
      <c r="R281" s="191">
        <f t="shared" si="61"/>
        <v>0</v>
      </c>
      <c r="T281" s="89"/>
    </row>
    <row r="282" spans="1:20" s="178" customFormat="1" ht="30" hidden="1" customHeight="1">
      <c r="A282" s="156">
        <f>'CONSTRUCTION COST ESTIMATE'!A282</f>
        <v>0</v>
      </c>
      <c r="B282" s="179">
        <f>'CONSTRUCTION COST ESTIMATE'!B282</f>
        <v>406.00099999999998</v>
      </c>
      <c r="C282" s="180" t="str">
        <f>'CONSTRUCTION COST ESTIMATE'!C282</f>
        <v>PRIME COAT</v>
      </c>
      <c r="D282" s="181">
        <f>'CONSTRUCTION COST ESTIMATE'!BA282</f>
        <v>0</v>
      </c>
      <c r="E282" s="182">
        <f>'CONSTRUCTION COST ESTIMATE'!BC282</f>
        <v>0</v>
      </c>
      <c r="F282" s="183" t="str">
        <f>'CONSTRUCTION COST ESTIMATE'!BB282</f>
        <v>SY</v>
      </c>
      <c r="G282" s="184"/>
      <c r="H282" s="185">
        <f t="shared" si="54"/>
        <v>0</v>
      </c>
      <c r="I282" s="186">
        <f t="shared" si="55"/>
        <v>0</v>
      </c>
      <c r="J282" s="187"/>
      <c r="K282" s="188">
        <f t="shared" si="62"/>
        <v>0</v>
      </c>
      <c r="L282" s="86">
        <f t="shared" si="56"/>
        <v>0</v>
      </c>
      <c r="M282" s="188">
        <f t="shared" si="57"/>
        <v>0</v>
      </c>
      <c r="N282" s="86">
        <f t="shared" si="58"/>
        <v>0</v>
      </c>
      <c r="O282" s="188">
        <f t="shared" si="59"/>
        <v>0</v>
      </c>
      <c r="P282" s="189"/>
      <c r="Q282" s="190">
        <f t="shared" si="60"/>
        <v>0</v>
      </c>
      <c r="R282" s="191">
        <f t="shared" si="61"/>
        <v>0</v>
      </c>
      <c r="T282" s="89"/>
    </row>
    <row r="283" spans="1:20" s="178" customFormat="1" ht="30" hidden="1" customHeight="1">
      <c r="A283" s="156">
        <f>'CONSTRUCTION COST ESTIMATE'!A283</f>
        <v>0</v>
      </c>
      <c r="B283" s="179">
        <f>'CONSTRUCTION COST ESTIMATE'!B283</f>
        <v>406.00200000000001</v>
      </c>
      <c r="C283" s="180" t="str">
        <f>'CONSTRUCTION COST ESTIMATE'!C283</f>
        <v>PRIME COAT</v>
      </c>
      <c r="D283" s="181">
        <f>'CONSTRUCTION COST ESTIMATE'!BA283</f>
        <v>0</v>
      </c>
      <c r="E283" s="182">
        <f>'CONSTRUCTION COST ESTIMATE'!BC283</f>
        <v>0</v>
      </c>
      <c r="F283" s="183" t="str">
        <f>'CONSTRUCTION COST ESTIMATE'!BB283</f>
        <v>TON</v>
      </c>
      <c r="G283" s="184"/>
      <c r="H283" s="185">
        <f t="shared" si="54"/>
        <v>0</v>
      </c>
      <c r="I283" s="186">
        <f t="shared" si="55"/>
        <v>0</v>
      </c>
      <c r="J283" s="187"/>
      <c r="K283" s="188">
        <f t="shared" si="62"/>
        <v>0</v>
      </c>
      <c r="L283" s="86">
        <f t="shared" si="56"/>
        <v>0</v>
      </c>
      <c r="M283" s="188">
        <f t="shared" si="57"/>
        <v>0</v>
      </c>
      <c r="N283" s="86">
        <f t="shared" si="58"/>
        <v>0</v>
      </c>
      <c r="O283" s="188">
        <f t="shared" si="59"/>
        <v>0</v>
      </c>
      <c r="P283" s="189"/>
      <c r="Q283" s="190">
        <f t="shared" si="60"/>
        <v>0</v>
      </c>
      <c r="R283" s="191">
        <f t="shared" si="61"/>
        <v>0</v>
      </c>
      <c r="T283" s="89"/>
    </row>
    <row r="284" spans="1:20" s="178" customFormat="1" ht="30" hidden="1" customHeight="1">
      <c r="A284" s="156">
        <f>'CONSTRUCTION COST ESTIMATE'!A284</f>
        <v>0</v>
      </c>
      <c r="B284" s="179">
        <f>'CONSTRUCTION COST ESTIMATE'!B284</f>
        <v>409.00049999999999</v>
      </c>
      <c r="C284" s="180" t="str">
        <f>'CONSTRUCTION COST ESTIMATE'!C284</f>
        <v>PORTLAND CEMENT CONCRETE PAVEMENT (10 INCH)</v>
      </c>
      <c r="D284" s="181">
        <f>'CONSTRUCTION COST ESTIMATE'!BA284</f>
        <v>0</v>
      </c>
      <c r="E284" s="182">
        <f>'CONSTRUCTION COST ESTIMATE'!BC284</f>
        <v>0</v>
      </c>
      <c r="F284" s="183" t="str">
        <f>'CONSTRUCTION COST ESTIMATE'!BB284</f>
        <v>SF</v>
      </c>
      <c r="G284" s="184"/>
      <c r="H284" s="185">
        <f t="shared" si="54"/>
        <v>0</v>
      </c>
      <c r="I284" s="186">
        <f t="shared" si="55"/>
        <v>0</v>
      </c>
      <c r="J284" s="187"/>
      <c r="K284" s="188">
        <f t="shared" si="62"/>
        <v>0</v>
      </c>
      <c r="L284" s="86">
        <f t="shared" si="56"/>
        <v>0</v>
      </c>
      <c r="M284" s="188">
        <f t="shared" si="57"/>
        <v>0</v>
      </c>
      <c r="N284" s="86">
        <f t="shared" si="58"/>
        <v>0</v>
      </c>
      <c r="O284" s="188">
        <f t="shared" si="59"/>
        <v>0</v>
      </c>
      <c r="P284" s="189"/>
      <c r="Q284" s="190">
        <f t="shared" si="60"/>
        <v>0</v>
      </c>
      <c r="R284" s="191">
        <f t="shared" si="61"/>
        <v>0</v>
      </c>
      <c r="T284" s="89"/>
    </row>
    <row r="285" spans="1:20" s="178" customFormat="1" ht="30" hidden="1" customHeight="1">
      <c r="A285" s="156">
        <f>'CONSTRUCTION COST ESTIMATE'!A285</f>
        <v>0</v>
      </c>
      <c r="B285" s="179">
        <f>'CONSTRUCTION COST ESTIMATE'!B285</f>
        <v>409.00099999999998</v>
      </c>
      <c r="C285" s="180" t="str">
        <f>'CONSTRUCTION COST ESTIMATE'!C285</f>
        <v>PORTLAND CEMENT CONCRETE PAVEMENT (10 INCH)</v>
      </c>
      <c r="D285" s="181">
        <f>'CONSTRUCTION COST ESTIMATE'!BA285</f>
        <v>0</v>
      </c>
      <c r="E285" s="182">
        <f>'CONSTRUCTION COST ESTIMATE'!BC285</f>
        <v>0</v>
      </c>
      <c r="F285" s="183" t="str">
        <f>'CONSTRUCTION COST ESTIMATE'!BB285</f>
        <v>SY</v>
      </c>
      <c r="G285" s="184"/>
      <c r="H285" s="185">
        <f t="shared" si="54"/>
        <v>0</v>
      </c>
      <c r="I285" s="186">
        <f t="shared" si="55"/>
        <v>0</v>
      </c>
      <c r="J285" s="187"/>
      <c r="K285" s="188">
        <f t="shared" si="62"/>
        <v>0</v>
      </c>
      <c r="L285" s="86">
        <f t="shared" si="56"/>
        <v>0</v>
      </c>
      <c r="M285" s="188">
        <f t="shared" si="57"/>
        <v>0</v>
      </c>
      <c r="N285" s="86">
        <f t="shared" si="58"/>
        <v>0</v>
      </c>
      <c r="O285" s="188">
        <f t="shared" si="59"/>
        <v>0</v>
      </c>
      <c r="P285" s="189"/>
      <c r="Q285" s="190">
        <f t="shared" si="60"/>
        <v>0</v>
      </c>
      <c r="R285" s="191">
        <f t="shared" si="61"/>
        <v>0</v>
      </c>
      <c r="T285" s="89"/>
    </row>
    <row r="286" spans="1:20" s="178" customFormat="1" ht="30" hidden="1" customHeight="1">
      <c r="A286" s="156">
        <f>'CONSTRUCTION COST ESTIMATE'!A286</f>
        <v>0</v>
      </c>
      <c r="B286" s="179">
        <f>'CONSTRUCTION COST ESTIMATE'!B286</f>
        <v>409.00200000000001</v>
      </c>
      <c r="C286" s="180" t="str">
        <f>'CONSTRUCTION COST ESTIMATE'!C286</f>
        <v>PORTLAND CEMENT CONCRETE PATH (6 INCH)</v>
      </c>
      <c r="D286" s="181">
        <f>'CONSTRUCTION COST ESTIMATE'!BA286</f>
        <v>0</v>
      </c>
      <c r="E286" s="182">
        <f>'CONSTRUCTION COST ESTIMATE'!BC286</f>
        <v>0</v>
      </c>
      <c r="F286" s="183" t="str">
        <f>'CONSTRUCTION COST ESTIMATE'!BB286</f>
        <v>SY</v>
      </c>
      <c r="G286" s="184"/>
      <c r="H286" s="185">
        <f t="shared" si="54"/>
        <v>0</v>
      </c>
      <c r="I286" s="186">
        <f t="shared" si="55"/>
        <v>0</v>
      </c>
      <c r="J286" s="187"/>
      <c r="K286" s="188">
        <f t="shared" si="62"/>
        <v>0</v>
      </c>
      <c r="L286" s="86">
        <f t="shared" si="56"/>
        <v>0</v>
      </c>
      <c r="M286" s="188">
        <f t="shared" si="57"/>
        <v>0</v>
      </c>
      <c r="N286" s="86">
        <f t="shared" si="58"/>
        <v>0</v>
      </c>
      <c r="O286" s="188">
        <f t="shared" si="59"/>
        <v>0</v>
      </c>
      <c r="P286" s="189"/>
      <c r="Q286" s="190">
        <f t="shared" si="60"/>
        <v>0</v>
      </c>
      <c r="R286" s="191">
        <f t="shared" si="61"/>
        <v>0</v>
      </c>
      <c r="T286" s="89"/>
    </row>
    <row r="287" spans="1:20" s="178" customFormat="1" ht="30" hidden="1" customHeight="1">
      <c r="A287" s="156">
        <f>'CONSTRUCTION COST ESTIMATE'!A287</f>
        <v>0</v>
      </c>
      <c r="B287" s="179">
        <f>'CONSTRUCTION COST ESTIMATE'!B287</f>
        <v>412.00049999999999</v>
      </c>
      <c r="C287" s="180" t="str">
        <f>'CONSTRUCTION COST ESTIMATE'!C287</f>
        <v>SLURRY SEAL</v>
      </c>
      <c r="D287" s="181">
        <f>'CONSTRUCTION COST ESTIMATE'!BA287</f>
        <v>0</v>
      </c>
      <c r="E287" s="182">
        <f>'CONSTRUCTION COST ESTIMATE'!BC287</f>
        <v>0</v>
      </c>
      <c r="F287" s="183" t="str">
        <f>'CONSTRUCTION COST ESTIMATE'!BB287</f>
        <v>SY</v>
      </c>
      <c r="G287" s="184"/>
      <c r="H287" s="185">
        <f t="shared" si="54"/>
        <v>0</v>
      </c>
      <c r="I287" s="186">
        <f t="shared" si="55"/>
        <v>0</v>
      </c>
      <c r="J287" s="187"/>
      <c r="K287" s="188">
        <f t="shared" si="62"/>
        <v>0</v>
      </c>
      <c r="L287" s="86">
        <f t="shared" si="56"/>
        <v>0</v>
      </c>
      <c r="M287" s="188">
        <f t="shared" si="57"/>
        <v>0</v>
      </c>
      <c r="N287" s="86">
        <f t="shared" si="58"/>
        <v>0</v>
      </c>
      <c r="O287" s="188">
        <f t="shared" si="59"/>
        <v>0</v>
      </c>
      <c r="P287" s="189"/>
      <c r="Q287" s="190">
        <f t="shared" si="60"/>
        <v>0</v>
      </c>
      <c r="R287" s="191">
        <f t="shared" si="61"/>
        <v>0</v>
      </c>
      <c r="T287" s="89"/>
    </row>
    <row r="288" spans="1:20" s="178" customFormat="1" ht="30" hidden="1" customHeight="1">
      <c r="A288" s="156">
        <f>'CONSTRUCTION COST ESTIMATE'!A288</f>
        <v>0</v>
      </c>
      <c r="B288" s="179">
        <f>'CONSTRUCTION COST ESTIMATE'!B288</f>
        <v>412.00099999999998</v>
      </c>
      <c r="C288" s="180" t="str">
        <f>'CONSTRUCTION COST ESTIMATE'!C288</f>
        <v>SLURRY SEAL (TYPE 1)</v>
      </c>
      <c r="D288" s="181">
        <f>'CONSTRUCTION COST ESTIMATE'!BA288</f>
        <v>0</v>
      </c>
      <c r="E288" s="182">
        <f>'CONSTRUCTION COST ESTIMATE'!BC288</f>
        <v>0</v>
      </c>
      <c r="F288" s="183" t="str">
        <f>'CONSTRUCTION COST ESTIMATE'!BB288</f>
        <v>SY</v>
      </c>
      <c r="G288" s="184"/>
      <c r="H288" s="185">
        <f t="shared" si="54"/>
        <v>0</v>
      </c>
      <c r="I288" s="186">
        <f t="shared" si="55"/>
        <v>0</v>
      </c>
      <c r="J288" s="187"/>
      <c r="K288" s="188">
        <f t="shared" si="62"/>
        <v>0</v>
      </c>
      <c r="L288" s="86">
        <f t="shared" si="56"/>
        <v>0</v>
      </c>
      <c r="M288" s="188">
        <f t="shared" si="57"/>
        <v>0</v>
      </c>
      <c r="N288" s="86">
        <f t="shared" si="58"/>
        <v>0</v>
      </c>
      <c r="O288" s="188">
        <f t="shared" si="59"/>
        <v>0</v>
      </c>
      <c r="P288" s="189"/>
      <c r="Q288" s="190">
        <f t="shared" si="60"/>
        <v>0</v>
      </c>
      <c r="R288" s="191">
        <f t="shared" si="61"/>
        <v>0</v>
      </c>
      <c r="T288" s="89"/>
    </row>
    <row r="289" spans="1:20" s="178" customFormat="1" ht="30" hidden="1" customHeight="1">
      <c r="A289" s="156">
        <f>'CONSTRUCTION COST ESTIMATE'!A289</f>
        <v>0</v>
      </c>
      <c r="B289" s="179">
        <f>'CONSTRUCTION COST ESTIMATE'!B289</f>
        <v>412.00200000000001</v>
      </c>
      <c r="C289" s="180" t="str">
        <f>'CONSTRUCTION COST ESTIMATE'!C289</f>
        <v>SLURRY SEAL (TYPE 2)</v>
      </c>
      <c r="D289" s="181">
        <f>'CONSTRUCTION COST ESTIMATE'!BA289</f>
        <v>0</v>
      </c>
      <c r="E289" s="182">
        <f>'CONSTRUCTION COST ESTIMATE'!BC289</f>
        <v>0</v>
      </c>
      <c r="F289" s="183" t="str">
        <f>'CONSTRUCTION COST ESTIMATE'!BB289</f>
        <v>SY</v>
      </c>
      <c r="G289" s="184"/>
      <c r="H289" s="185">
        <f t="shared" si="54"/>
        <v>0</v>
      </c>
      <c r="I289" s="186">
        <f t="shared" si="55"/>
        <v>0</v>
      </c>
      <c r="J289" s="187"/>
      <c r="K289" s="188">
        <f t="shared" si="62"/>
        <v>0</v>
      </c>
      <c r="L289" s="86">
        <f t="shared" si="56"/>
        <v>0</v>
      </c>
      <c r="M289" s="188">
        <f t="shared" si="57"/>
        <v>0</v>
      </c>
      <c r="N289" s="86">
        <f t="shared" si="58"/>
        <v>0</v>
      </c>
      <c r="O289" s="188">
        <f t="shared" si="59"/>
        <v>0</v>
      </c>
      <c r="P289" s="189"/>
      <c r="Q289" s="190">
        <f t="shared" si="60"/>
        <v>0</v>
      </c>
      <c r="R289" s="191">
        <f t="shared" si="61"/>
        <v>0</v>
      </c>
      <c r="T289" s="89"/>
    </row>
    <row r="290" spans="1:20" s="178" customFormat="1" ht="30" hidden="1" customHeight="1">
      <c r="A290" s="156">
        <f>'CONSTRUCTION COST ESTIMATE'!A290</f>
        <v>0</v>
      </c>
      <c r="B290" s="179">
        <f>'CONSTRUCTION COST ESTIMATE'!B290</f>
        <v>412.00299999999999</v>
      </c>
      <c r="C290" s="180" t="str">
        <f>'CONSTRUCTION COST ESTIMATE'!C290</f>
        <v>SLURRY SEAL (TYPE 3)</v>
      </c>
      <c r="D290" s="181">
        <f>'CONSTRUCTION COST ESTIMATE'!BA290</f>
        <v>0</v>
      </c>
      <c r="E290" s="182">
        <f>'CONSTRUCTION COST ESTIMATE'!BC290</f>
        <v>0</v>
      </c>
      <c r="F290" s="183" t="str">
        <f>'CONSTRUCTION COST ESTIMATE'!BB290</f>
        <v>SY</v>
      </c>
      <c r="G290" s="184"/>
      <c r="H290" s="185">
        <f t="shared" si="54"/>
        <v>0</v>
      </c>
      <c r="I290" s="186">
        <f t="shared" si="55"/>
        <v>0</v>
      </c>
      <c r="J290" s="187"/>
      <c r="K290" s="188">
        <f t="shared" si="62"/>
        <v>0</v>
      </c>
      <c r="L290" s="86">
        <f t="shared" si="56"/>
        <v>0</v>
      </c>
      <c r="M290" s="188">
        <f t="shared" si="57"/>
        <v>0</v>
      </c>
      <c r="N290" s="86">
        <f t="shared" si="58"/>
        <v>0</v>
      </c>
      <c r="O290" s="188">
        <f t="shared" si="59"/>
        <v>0</v>
      </c>
      <c r="P290" s="189"/>
      <c r="Q290" s="190">
        <f t="shared" si="60"/>
        <v>0</v>
      </c>
      <c r="R290" s="191">
        <f t="shared" si="61"/>
        <v>0</v>
      </c>
      <c r="T290" s="89"/>
    </row>
    <row r="291" spans="1:20" s="178" customFormat="1" ht="30" hidden="1" customHeight="1">
      <c r="A291" s="156">
        <f>'CONSTRUCTION COST ESTIMATE'!A291</f>
        <v>0</v>
      </c>
      <c r="B291" s="179">
        <f>'CONSTRUCTION COST ESTIMATE'!B291</f>
        <v>413.00049999999999</v>
      </c>
      <c r="C291" s="180" t="str">
        <f>'CONSTRUCTION COST ESTIMATE'!C291</f>
        <v>UTACS BONDED WITH A PMM, S1 GRADATION (0.75 INCH)</v>
      </c>
      <c r="D291" s="181">
        <f>'CONSTRUCTION COST ESTIMATE'!BA291</f>
        <v>0</v>
      </c>
      <c r="E291" s="182">
        <f>'CONSTRUCTION COST ESTIMATE'!BC291</f>
        <v>0</v>
      </c>
      <c r="F291" s="183" t="str">
        <f>'CONSTRUCTION COST ESTIMATE'!BB291</f>
        <v>SY</v>
      </c>
      <c r="G291" s="184"/>
      <c r="H291" s="185">
        <f t="shared" si="54"/>
        <v>0</v>
      </c>
      <c r="I291" s="186">
        <f t="shared" si="55"/>
        <v>0</v>
      </c>
      <c r="J291" s="187"/>
      <c r="K291" s="188">
        <f t="shared" si="62"/>
        <v>0</v>
      </c>
      <c r="L291" s="86">
        <f t="shared" si="56"/>
        <v>0</v>
      </c>
      <c r="M291" s="188">
        <f t="shared" si="57"/>
        <v>0</v>
      </c>
      <c r="N291" s="86">
        <f t="shared" si="58"/>
        <v>0</v>
      </c>
      <c r="O291" s="188">
        <f t="shared" si="59"/>
        <v>0</v>
      </c>
      <c r="P291" s="189"/>
      <c r="Q291" s="190">
        <f t="shared" si="60"/>
        <v>0</v>
      </c>
      <c r="R291" s="191">
        <f t="shared" si="61"/>
        <v>0</v>
      </c>
      <c r="T291" s="89"/>
    </row>
    <row r="292" spans="1:20" s="178" customFormat="1" ht="30" hidden="1" customHeight="1">
      <c r="A292" s="156">
        <f>'CONSTRUCTION COST ESTIMATE'!A292</f>
        <v>0</v>
      </c>
      <c r="B292" s="179">
        <f>'CONSTRUCTION COST ESTIMATE'!B292</f>
        <v>413.00099999999998</v>
      </c>
      <c r="C292" s="180" t="str">
        <f>'CONSTRUCTION COST ESTIMATE'!C292</f>
        <v>UTACS BONDED WITH A PMM, S2 GRADATION (0.75 INCH)</v>
      </c>
      <c r="D292" s="181">
        <f>'CONSTRUCTION COST ESTIMATE'!BA292</f>
        <v>0</v>
      </c>
      <c r="E292" s="182">
        <f>'CONSTRUCTION COST ESTIMATE'!BC292</f>
        <v>0</v>
      </c>
      <c r="F292" s="183" t="str">
        <f>'CONSTRUCTION COST ESTIMATE'!BB292</f>
        <v>SY</v>
      </c>
      <c r="G292" s="184"/>
      <c r="H292" s="185">
        <f t="shared" si="54"/>
        <v>0</v>
      </c>
      <c r="I292" s="186">
        <f t="shared" si="55"/>
        <v>0</v>
      </c>
      <c r="J292" s="187"/>
      <c r="K292" s="188">
        <f t="shared" si="62"/>
        <v>0</v>
      </c>
      <c r="L292" s="86">
        <f t="shared" si="56"/>
        <v>0</v>
      </c>
      <c r="M292" s="188">
        <f t="shared" si="57"/>
        <v>0</v>
      </c>
      <c r="N292" s="86">
        <f t="shared" si="58"/>
        <v>0</v>
      </c>
      <c r="O292" s="188">
        <f t="shared" si="59"/>
        <v>0</v>
      </c>
      <c r="P292" s="189"/>
      <c r="Q292" s="190">
        <f t="shared" si="60"/>
        <v>0</v>
      </c>
      <c r="R292" s="191">
        <f t="shared" si="61"/>
        <v>0</v>
      </c>
      <c r="T292" s="89"/>
    </row>
    <row r="293" spans="1:20" s="178" customFormat="1" ht="30" hidden="1" customHeight="1">
      <c r="A293" s="156">
        <f>'CONSTRUCTION COST ESTIMATE'!A293</f>
        <v>0</v>
      </c>
      <c r="B293" s="179">
        <f>'CONSTRUCTION COST ESTIMATE'!B293</f>
        <v>413.00200000000001</v>
      </c>
      <c r="C293" s="180" t="str">
        <f>'CONSTRUCTION COST ESTIMATE'!C293</f>
        <v>UTACS BONDED WITH A PMM, S3 GRADATION (0.75 INCH)</v>
      </c>
      <c r="D293" s="181">
        <f>'CONSTRUCTION COST ESTIMATE'!BA293</f>
        <v>0</v>
      </c>
      <c r="E293" s="182">
        <f>'CONSTRUCTION COST ESTIMATE'!BC293</f>
        <v>0</v>
      </c>
      <c r="F293" s="183" t="str">
        <f>'CONSTRUCTION COST ESTIMATE'!BB293</f>
        <v>SY</v>
      </c>
      <c r="G293" s="184"/>
      <c r="H293" s="185">
        <f t="shared" si="54"/>
        <v>0</v>
      </c>
      <c r="I293" s="186">
        <f t="shared" si="55"/>
        <v>0</v>
      </c>
      <c r="J293" s="187"/>
      <c r="K293" s="188">
        <f t="shared" si="62"/>
        <v>0</v>
      </c>
      <c r="L293" s="86">
        <f t="shared" si="56"/>
        <v>0</v>
      </c>
      <c r="M293" s="188">
        <f t="shared" si="57"/>
        <v>0</v>
      </c>
      <c r="N293" s="86">
        <f t="shared" si="58"/>
        <v>0</v>
      </c>
      <c r="O293" s="188">
        <f t="shared" si="59"/>
        <v>0</v>
      </c>
      <c r="P293" s="189"/>
      <c r="Q293" s="190">
        <f t="shared" si="60"/>
        <v>0</v>
      </c>
      <c r="R293" s="191">
        <f t="shared" si="61"/>
        <v>0</v>
      </c>
      <c r="T293" s="89"/>
    </row>
    <row r="294" spans="1:20" s="178" customFormat="1" ht="30" hidden="1" customHeight="1">
      <c r="A294" s="156">
        <f>'CONSTRUCTION COST ESTIMATE'!A294</f>
        <v>0</v>
      </c>
      <c r="B294" s="179">
        <f>'CONSTRUCTION COST ESTIMATE'!B294</f>
        <v>413.01</v>
      </c>
      <c r="C294" s="180" t="str">
        <f>'CONSTRUCTION COST ESTIMATE'!C294</f>
        <v>UTACS BONDED WITH A PMM, S1 GRADATION (1.0 INCH)</v>
      </c>
      <c r="D294" s="181">
        <f>'CONSTRUCTION COST ESTIMATE'!BA294</f>
        <v>0</v>
      </c>
      <c r="E294" s="182">
        <f>'CONSTRUCTION COST ESTIMATE'!BC294</f>
        <v>0</v>
      </c>
      <c r="F294" s="183" t="str">
        <f>'CONSTRUCTION COST ESTIMATE'!BB294</f>
        <v>SY</v>
      </c>
      <c r="G294" s="184"/>
      <c r="H294" s="185">
        <f t="shared" si="54"/>
        <v>0</v>
      </c>
      <c r="I294" s="186">
        <f t="shared" si="55"/>
        <v>0</v>
      </c>
      <c r="J294" s="187"/>
      <c r="K294" s="188">
        <f t="shared" si="62"/>
        <v>0</v>
      </c>
      <c r="L294" s="86">
        <f t="shared" si="56"/>
        <v>0</v>
      </c>
      <c r="M294" s="188">
        <f t="shared" si="57"/>
        <v>0</v>
      </c>
      <c r="N294" s="86">
        <f t="shared" si="58"/>
        <v>0</v>
      </c>
      <c r="O294" s="188">
        <f t="shared" si="59"/>
        <v>0</v>
      </c>
      <c r="P294" s="189"/>
      <c r="Q294" s="190">
        <f t="shared" si="60"/>
        <v>0</v>
      </c>
      <c r="R294" s="191">
        <f t="shared" si="61"/>
        <v>0</v>
      </c>
      <c r="T294" s="89"/>
    </row>
    <row r="295" spans="1:20" s="178" customFormat="1" ht="30" hidden="1" customHeight="1">
      <c r="A295" s="156">
        <f>'CONSTRUCTION COST ESTIMATE'!A295</f>
        <v>0</v>
      </c>
      <c r="B295" s="179">
        <f>'CONSTRUCTION COST ESTIMATE'!B295</f>
        <v>413.01100000000002</v>
      </c>
      <c r="C295" s="180" t="str">
        <f>'CONSTRUCTION COST ESTIMATE'!C295</f>
        <v>UTACS BONDED WITH A PMM, S2 GRADATION (1.0 INCH)</v>
      </c>
      <c r="D295" s="181">
        <f>'CONSTRUCTION COST ESTIMATE'!BA295</f>
        <v>0</v>
      </c>
      <c r="E295" s="182">
        <f>'CONSTRUCTION COST ESTIMATE'!BC295</f>
        <v>0</v>
      </c>
      <c r="F295" s="183" t="str">
        <f>'CONSTRUCTION COST ESTIMATE'!BB295</f>
        <v>SY</v>
      </c>
      <c r="G295" s="184"/>
      <c r="H295" s="185">
        <f t="shared" si="54"/>
        <v>0</v>
      </c>
      <c r="I295" s="186">
        <f t="shared" si="55"/>
        <v>0</v>
      </c>
      <c r="J295" s="187"/>
      <c r="K295" s="188">
        <f t="shared" si="62"/>
        <v>0</v>
      </c>
      <c r="L295" s="86">
        <f t="shared" si="56"/>
        <v>0</v>
      </c>
      <c r="M295" s="188">
        <f t="shared" si="57"/>
        <v>0</v>
      </c>
      <c r="N295" s="86">
        <f t="shared" si="58"/>
        <v>0</v>
      </c>
      <c r="O295" s="188">
        <f t="shared" si="59"/>
        <v>0</v>
      </c>
      <c r="P295" s="189"/>
      <c r="Q295" s="190">
        <f t="shared" si="60"/>
        <v>0</v>
      </c>
      <c r="R295" s="191">
        <f t="shared" si="61"/>
        <v>0</v>
      </c>
      <c r="T295" s="89"/>
    </row>
    <row r="296" spans="1:20" s="178" customFormat="1" ht="30" hidden="1" customHeight="1">
      <c r="A296" s="156">
        <f>'CONSTRUCTION COST ESTIMATE'!A296</f>
        <v>0</v>
      </c>
      <c r="B296" s="179">
        <f>'CONSTRUCTION COST ESTIMATE'!B296</f>
        <v>413.012</v>
      </c>
      <c r="C296" s="180" t="str">
        <f>'CONSTRUCTION COST ESTIMATE'!C296</f>
        <v>UTACS BONDED WITH A PMM, S3 GRADATION (1.0 INCH)</v>
      </c>
      <c r="D296" s="181">
        <f>'CONSTRUCTION COST ESTIMATE'!BA296</f>
        <v>0</v>
      </c>
      <c r="E296" s="182">
        <f>'CONSTRUCTION COST ESTIMATE'!BC296</f>
        <v>0</v>
      </c>
      <c r="F296" s="183" t="str">
        <f>'CONSTRUCTION COST ESTIMATE'!BB296</f>
        <v>SY</v>
      </c>
      <c r="G296" s="184"/>
      <c r="H296" s="185">
        <f t="shared" si="54"/>
        <v>0</v>
      </c>
      <c r="I296" s="186">
        <f t="shared" si="55"/>
        <v>0</v>
      </c>
      <c r="J296" s="187"/>
      <c r="K296" s="188">
        <f t="shared" si="62"/>
        <v>0</v>
      </c>
      <c r="L296" s="86">
        <f t="shared" si="56"/>
        <v>0</v>
      </c>
      <c r="M296" s="188">
        <f t="shared" si="57"/>
        <v>0</v>
      </c>
      <c r="N296" s="86">
        <f t="shared" si="58"/>
        <v>0</v>
      </c>
      <c r="O296" s="188">
        <f t="shared" si="59"/>
        <v>0</v>
      </c>
      <c r="P296" s="189"/>
      <c r="Q296" s="190">
        <f t="shared" si="60"/>
        <v>0</v>
      </c>
      <c r="R296" s="191">
        <f t="shared" si="61"/>
        <v>0</v>
      </c>
      <c r="T296" s="89"/>
    </row>
    <row r="297" spans="1:20" s="178" customFormat="1" ht="30" hidden="1" customHeight="1">
      <c r="A297" s="156">
        <f>'CONSTRUCTION COST ESTIMATE'!A297</f>
        <v>0</v>
      </c>
      <c r="B297" s="179">
        <f>'CONSTRUCTION COST ESTIMATE'!B297</f>
        <v>413.02</v>
      </c>
      <c r="C297" s="180" t="str">
        <f>'CONSTRUCTION COST ESTIMATE'!C297</f>
        <v>UTACS Bonded with a PMM, S1 Gradation</v>
      </c>
      <c r="D297" s="181">
        <f>'CONSTRUCTION COST ESTIMATE'!BA297</f>
        <v>0</v>
      </c>
      <c r="E297" s="182">
        <f>'CONSTRUCTION COST ESTIMATE'!BC297</f>
        <v>0</v>
      </c>
      <c r="F297" s="183" t="str">
        <f>'CONSTRUCTION COST ESTIMATE'!BB297</f>
        <v>SY</v>
      </c>
      <c r="G297" s="184"/>
      <c r="H297" s="185">
        <f t="shared" si="54"/>
        <v>0</v>
      </c>
      <c r="I297" s="186">
        <f t="shared" si="55"/>
        <v>0</v>
      </c>
      <c r="J297" s="187"/>
      <c r="K297" s="188">
        <f t="shared" si="62"/>
        <v>0</v>
      </c>
      <c r="L297" s="86">
        <f t="shared" si="56"/>
        <v>0</v>
      </c>
      <c r="M297" s="188">
        <f t="shared" si="57"/>
        <v>0</v>
      </c>
      <c r="N297" s="86">
        <f t="shared" si="58"/>
        <v>0</v>
      </c>
      <c r="O297" s="188">
        <f t="shared" si="59"/>
        <v>0</v>
      </c>
      <c r="P297" s="189"/>
      <c r="Q297" s="190">
        <f t="shared" si="60"/>
        <v>0</v>
      </c>
      <c r="R297" s="191">
        <f t="shared" si="61"/>
        <v>0</v>
      </c>
      <c r="T297" s="89"/>
    </row>
    <row r="298" spans="1:20" s="178" customFormat="1" ht="30" hidden="1" customHeight="1">
      <c r="A298" s="156">
        <f>'CONSTRUCTION COST ESTIMATE'!A298</f>
        <v>0</v>
      </c>
      <c r="B298" s="179">
        <f>'CONSTRUCTION COST ESTIMATE'!B298</f>
        <v>413.02100000000002</v>
      </c>
      <c r="C298" s="180" t="str">
        <f>'CONSTRUCTION COST ESTIMATE'!C298</f>
        <v>UTACS Bonded with a PMM, S2 Gradation</v>
      </c>
      <c r="D298" s="181">
        <f>'CONSTRUCTION COST ESTIMATE'!BA298</f>
        <v>0</v>
      </c>
      <c r="E298" s="182">
        <f>'CONSTRUCTION COST ESTIMATE'!BC298</f>
        <v>0</v>
      </c>
      <c r="F298" s="183" t="str">
        <f>'CONSTRUCTION COST ESTIMATE'!BB298</f>
        <v>SY</v>
      </c>
      <c r="G298" s="184"/>
      <c r="H298" s="185">
        <f t="shared" si="54"/>
        <v>0</v>
      </c>
      <c r="I298" s="186">
        <f t="shared" si="55"/>
        <v>0</v>
      </c>
      <c r="J298" s="187"/>
      <c r="K298" s="188">
        <f t="shared" si="62"/>
        <v>0</v>
      </c>
      <c r="L298" s="86">
        <f t="shared" si="56"/>
        <v>0</v>
      </c>
      <c r="M298" s="188">
        <f t="shared" si="57"/>
        <v>0</v>
      </c>
      <c r="N298" s="86">
        <f t="shared" si="58"/>
        <v>0</v>
      </c>
      <c r="O298" s="188">
        <f t="shared" si="59"/>
        <v>0</v>
      </c>
      <c r="P298" s="189"/>
      <c r="Q298" s="190">
        <f t="shared" si="60"/>
        <v>0</v>
      </c>
      <c r="R298" s="191">
        <f t="shared" si="61"/>
        <v>0</v>
      </c>
      <c r="T298" s="89"/>
    </row>
    <row r="299" spans="1:20" s="178" customFormat="1" ht="30" hidden="1" customHeight="1">
      <c r="A299" s="156">
        <f>'CONSTRUCTION COST ESTIMATE'!A299</f>
        <v>0</v>
      </c>
      <c r="B299" s="179">
        <f>'CONSTRUCTION COST ESTIMATE'!B299</f>
        <v>413.02199999999999</v>
      </c>
      <c r="C299" s="180" t="str">
        <f>'CONSTRUCTION COST ESTIMATE'!C299</f>
        <v>UTACS Bonded with a PMM, S3 Gradation</v>
      </c>
      <c r="D299" s="181">
        <f>'CONSTRUCTION COST ESTIMATE'!BA299</f>
        <v>0</v>
      </c>
      <c r="E299" s="182">
        <f>'CONSTRUCTION COST ESTIMATE'!BC299</f>
        <v>0</v>
      </c>
      <c r="F299" s="183" t="str">
        <f>'CONSTRUCTION COST ESTIMATE'!BB299</f>
        <v>SY</v>
      </c>
      <c r="G299" s="184"/>
      <c r="H299" s="185">
        <f t="shared" si="54"/>
        <v>0</v>
      </c>
      <c r="I299" s="186">
        <f t="shared" si="55"/>
        <v>0</v>
      </c>
      <c r="J299" s="187"/>
      <c r="K299" s="188">
        <f t="shared" si="62"/>
        <v>0</v>
      </c>
      <c r="L299" s="86">
        <f t="shared" si="56"/>
        <v>0</v>
      </c>
      <c r="M299" s="188">
        <f t="shared" si="57"/>
        <v>0</v>
      </c>
      <c r="N299" s="86">
        <f t="shared" si="58"/>
        <v>0</v>
      </c>
      <c r="O299" s="188">
        <f t="shared" si="59"/>
        <v>0</v>
      </c>
      <c r="P299" s="189"/>
      <c r="Q299" s="190">
        <f t="shared" si="60"/>
        <v>0</v>
      </c>
      <c r="R299" s="191">
        <f t="shared" si="61"/>
        <v>0</v>
      </c>
      <c r="T299" s="89"/>
    </row>
    <row r="300" spans="1:20" s="178" customFormat="1" ht="30" customHeight="1">
      <c r="A300" s="197" t="str">
        <f>'CONSTRUCTION COST ESTIMATE'!A300</f>
        <v>SP 502-580</v>
      </c>
      <c r="B300" s="198"/>
      <c r="C300" s="199" t="str">
        <f>'CONSTRUCTION COST ESTIMATE'!C300</f>
        <v>CONCRETE STRUCTURES</v>
      </c>
      <c r="D300" s="200"/>
      <c r="E300" s="201"/>
      <c r="F300" s="202"/>
      <c r="G300" s="203"/>
      <c r="H300" s="204"/>
      <c r="I300" s="205"/>
      <c r="J300" s="206"/>
      <c r="K300" s="207"/>
      <c r="L300" s="206"/>
      <c r="M300" s="207"/>
      <c r="N300" s="206"/>
      <c r="O300" s="207"/>
      <c r="P300" s="189"/>
      <c r="Q300" s="190">
        <f t="shared" si="60"/>
        <v>0</v>
      </c>
      <c r="R300" s="191">
        <f t="shared" si="61"/>
        <v>0</v>
      </c>
      <c r="T300" s="139" t="s">
        <v>1447</v>
      </c>
    </row>
    <row r="301" spans="1:20" s="178" customFormat="1" ht="30" hidden="1" customHeight="1">
      <c r="A301" s="156">
        <f>'CONSTRUCTION COST ESTIMATE'!A301</f>
        <v>0</v>
      </c>
      <c r="B301" s="179">
        <f>'CONSTRUCTION COST ESTIMATE'!B301</f>
        <v>502.00049999999999</v>
      </c>
      <c r="C301" s="180" t="str">
        <f>'CONSTRUCTION COST ESTIMATE'!C301</f>
        <v>Concrete Barrier Rail Type A</v>
      </c>
      <c r="D301" s="181">
        <f>'CONSTRUCTION COST ESTIMATE'!BA301</f>
        <v>0</v>
      </c>
      <c r="E301" s="182">
        <f>'CONSTRUCTION COST ESTIMATE'!BC301</f>
        <v>0</v>
      </c>
      <c r="F301" s="183" t="str">
        <f>'CONSTRUCTION COST ESTIMATE'!BB301</f>
        <v>LF</v>
      </c>
      <c r="G301" s="184"/>
      <c r="H301" s="185">
        <f t="shared" si="54"/>
        <v>0</v>
      </c>
      <c r="I301" s="186">
        <f t="shared" si="55"/>
        <v>0</v>
      </c>
      <c r="J301" s="187"/>
      <c r="K301" s="188">
        <f t="shared" si="62"/>
        <v>0</v>
      </c>
      <c r="L301" s="86">
        <f t="shared" si="56"/>
        <v>0</v>
      </c>
      <c r="M301" s="188">
        <f t="shared" si="57"/>
        <v>0</v>
      </c>
      <c r="N301" s="86">
        <f t="shared" si="58"/>
        <v>0</v>
      </c>
      <c r="O301" s="188">
        <f t="shared" si="59"/>
        <v>0</v>
      </c>
      <c r="P301" s="189"/>
      <c r="Q301" s="190">
        <f t="shared" si="60"/>
        <v>0</v>
      </c>
      <c r="R301" s="191">
        <f t="shared" si="61"/>
        <v>0</v>
      </c>
      <c r="T301" s="89"/>
    </row>
    <row r="302" spans="1:20" s="178" customFormat="1" ht="30" hidden="1" customHeight="1">
      <c r="A302" s="156">
        <f>'CONSTRUCTION COST ESTIMATE'!A302</f>
        <v>0</v>
      </c>
      <c r="B302" s="179">
        <f>'CONSTRUCTION COST ESTIMATE'!B302</f>
        <v>502.00099999999998</v>
      </c>
      <c r="C302" s="180" t="str">
        <f>'CONSTRUCTION COST ESTIMATE'!C302</f>
        <v>CONCRETE BRIDGE ADBUTMENT</v>
      </c>
      <c r="D302" s="181">
        <f>'CONSTRUCTION COST ESTIMATE'!BA302</f>
        <v>0</v>
      </c>
      <c r="E302" s="182">
        <f>'CONSTRUCTION COST ESTIMATE'!BC302</f>
        <v>0</v>
      </c>
      <c r="F302" s="183" t="str">
        <f>'CONSTRUCTION COST ESTIMATE'!BB302</f>
        <v>CY</v>
      </c>
      <c r="G302" s="184"/>
      <c r="H302" s="185">
        <f t="shared" si="54"/>
        <v>0</v>
      </c>
      <c r="I302" s="186">
        <f t="shared" si="55"/>
        <v>0</v>
      </c>
      <c r="J302" s="187"/>
      <c r="K302" s="188">
        <f t="shared" si="62"/>
        <v>0</v>
      </c>
      <c r="L302" s="86">
        <f t="shared" si="56"/>
        <v>0</v>
      </c>
      <c r="M302" s="188">
        <f t="shared" si="57"/>
        <v>0</v>
      </c>
      <c r="N302" s="86">
        <f t="shared" si="58"/>
        <v>0</v>
      </c>
      <c r="O302" s="188">
        <f t="shared" si="59"/>
        <v>0</v>
      </c>
      <c r="P302" s="189"/>
      <c r="Q302" s="190">
        <f t="shared" si="60"/>
        <v>0</v>
      </c>
      <c r="R302" s="191">
        <f t="shared" si="61"/>
        <v>0</v>
      </c>
      <c r="T302" s="89"/>
    </row>
    <row r="303" spans="1:20" s="178" customFormat="1" ht="30" hidden="1" customHeight="1">
      <c r="A303" s="156">
        <f>'CONSTRUCTION COST ESTIMATE'!A303</f>
        <v>0</v>
      </c>
      <c r="B303" s="179">
        <f>'CONSTRUCTION COST ESTIMATE'!B303</f>
        <v>502.00200000000001</v>
      </c>
      <c r="C303" s="180" t="str">
        <f>'CONSTRUCTION COST ESTIMATE'!C303</f>
        <v>CONCRETE BRIDGE DECK</v>
      </c>
      <c r="D303" s="181">
        <f>'CONSTRUCTION COST ESTIMATE'!BA303</f>
        <v>0</v>
      </c>
      <c r="E303" s="182">
        <f>'CONSTRUCTION COST ESTIMATE'!BC303</f>
        <v>0</v>
      </c>
      <c r="F303" s="183" t="str">
        <f>'CONSTRUCTION COST ESTIMATE'!BB303</f>
        <v>SF</v>
      </c>
      <c r="G303" s="184"/>
      <c r="H303" s="185">
        <f t="shared" si="54"/>
        <v>0</v>
      </c>
      <c r="I303" s="186">
        <f t="shared" si="55"/>
        <v>0</v>
      </c>
      <c r="J303" s="187"/>
      <c r="K303" s="188">
        <f t="shared" si="62"/>
        <v>0</v>
      </c>
      <c r="L303" s="86">
        <f t="shared" si="56"/>
        <v>0</v>
      </c>
      <c r="M303" s="188">
        <f t="shared" si="57"/>
        <v>0</v>
      </c>
      <c r="N303" s="86">
        <f t="shared" si="58"/>
        <v>0</v>
      </c>
      <c r="O303" s="188">
        <f t="shared" si="59"/>
        <v>0</v>
      </c>
      <c r="P303" s="189"/>
      <c r="Q303" s="190">
        <f t="shared" si="60"/>
        <v>0</v>
      </c>
      <c r="R303" s="191">
        <f t="shared" si="61"/>
        <v>0</v>
      </c>
      <c r="T303" s="89"/>
    </row>
    <row r="304" spans="1:20" s="178" customFormat="1" ht="30" hidden="1" customHeight="1">
      <c r="A304" s="156">
        <f>'CONSTRUCTION COST ESTIMATE'!A304</f>
        <v>0</v>
      </c>
      <c r="B304" s="179">
        <f>'CONSTRUCTION COST ESTIMATE'!B304</f>
        <v>502.00299999999999</v>
      </c>
      <c r="C304" s="180" t="str">
        <f>'CONSTRUCTION COST ESTIMATE'!C304</f>
        <v>CONCRETE BRIDGE DECK</v>
      </c>
      <c r="D304" s="181">
        <f>'CONSTRUCTION COST ESTIMATE'!BA304</f>
        <v>0</v>
      </c>
      <c r="E304" s="182">
        <f>'CONSTRUCTION COST ESTIMATE'!BC304</f>
        <v>0</v>
      </c>
      <c r="F304" s="183" t="str">
        <f>'CONSTRUCTION COST ESTIMATE'!BB304</f>
        <v>CY</v>
      </c>
      <c r="G304" s="184"/>
      <c r="H304" s="185">
        <f t="shared" si="54"/>
        <v>0</v>
      </c>
      <c r="I304" s="186">
        <f t="shared" si="55"/>
        <v>0</v>
      </c>
      <c r="J304" s="187"/>
      <c r="K304" s="188">
        <f t="shared" si="62"/>
        <v>0</v>
      </c>
      <c r="L304" s="86">
        <f t="shared" si="56"/>
        <v>0</v>
      </c>
      <c r="M304" s="188">
        <f t="shared" si="57"/>
        <v>0</v>
      </c>
      <c r="N304" s="86">
        <f t="shared" si="58"/>
        <v>0</v>
      </c>
      <c r="O304" s="188">
        <f t="shared" si="59"/>
        <v>0</v>
      </c>
      <c r="P304" s="189"/>
      <c r="Q304" s="190">
        <f t="shared" si="60"/>
        <v>0</v>
      </c>
      <c r="R304" s="191">
        <f t="shared" si="61"/>
        <v>0</v>
      </c>
      <c r="T304" s="89"/>
    </row>
    <row r="305" spans="1:20" s="178" customFormat="1" ht="30" hidden="1" customHeight="1">
      <c r="A305" s="156">
        <f>'CONSTRUCTION COST ESTIMATE'!A305</f>
        <v>0</v>
      </c>
      <c r="B305" s="179">
        <f>'CONSTRUCTION COST ESTIMATE'!B305</f>
        <v>502.00400000000002</v>
      </c>
      <c r="C305" s="180" t="str">
        <f>'CONSTRUCTION COST ESTIMATE'!C305</f>
        <v>CONCRETE BRIDGE DECK</v>
      </c>
      <c r="D305" s="181">
        <f>'CONSTRUCTION COST ESTIMATE'!BA305</f>
        <v>0</v>
      </c>
      <c r="E305" s="182">
        <f>'CONSTRUCTION COST ESTIMATE'!BC305</f>
        <v>0</v>
      </c>
      <c r="F305" s="183" t="str">
        <f>'CONSTRUCTION COST ESTIMATE'!BB305</f>
        <v>LS</v>
      </c>
      <c r="G305" s="184"/>
      <c r="H305" s="185">
        <f t="shared" si="54"/>
        <v>0</v>
      </c>
      <c r="I305" s="186">
        <f t="shared" si="55"/>
        <v>0</v>
      </c>
      <c r="J305" s="187"/>
      <c r="K305" s="188">
        <f t="shared" si="62"/>
        <v>0</v>
      </c>
      <c r="L305" s="86">
        <f t="shared" si="56"/>
        <v>0</v>
      </c>
      <c r="M305" s="188">
        <f t="shared" si="57"/>
        <v>0</v>
      </c>
      <c r="N305" s="86">
        <f t="shared" si="58"/>
        <v>0</v>
      </c>
      <c r="O305" s="188">
        <f t="shared" si="59"/>
        <v>0</v>
      </c>
      <c r="P305" s="189"/>
      <c r="Q305" s="190">
        <f t="shared" si="60"/>
        <v>0</v>
      </c>
      <c r="R305" s="191">
        <f t="shared" si="61"/>
        <v>0</v>
      </c>
      <c r="T305" s="89"/>
    </row>
    <row r="306" spans="1:20" s="178" customFormat="1" ht="30" hidden="1" customHeight="1">
      <c r="A306" s="156">
        <f>'CONSTRUCTION COST ESTIMATE'!A306</f>
        <v>0</v>
      </c>
      <c r="B306" s="179">
        <f>'CONSTRUCTION COST ESTIMATE'!B306</f>
        <v>502.005</v>
      </c>
      <c r="C306" s="180" t="str">
        <f>'CONSTRUCTION COST ESTIMATE'!C306</f>
        <v>CONCRETE BRIDGE WINGWALLS</v>
      </c>
      <c r="D306" s="181">
        <f>'CONSTRUCTION COST ESTIMATE'!BA306</f>
        <v>0</v>
      </c>
      <c r="E306" s="182">
        <f>'CONSTRUCTION COST ESTIMATE'!BC306</f>
        <v>0</v>
      </c>
      <c r="F306" s="183" t="str">
        <f>'CONSTRUCTION COST ESTIMATE'!BB306</f>
        <v>CY</v>
      </c>
      <c r="G306" s="184"/>
      <c r="H306" s="185">
        <f t="shared" si="54"/>
        <v>0</v>
      </c>
      <c r="I306" s="186">
        <f t="shared" si="55"/>
        <v>0</v>
      </c>
      <c r="J306" s="187"/>
      <c r="K306" s="188">
        <f t="shared" si="62"/>
        <v>0</v>
      </c>
      <c r="L306" s="86">
        <f t="shared" si="56"/>
        <v>0</v>
      </c>
      <c r="M306" s="188">
        <f t="shared" si="57"/>
        <v>0</v>
      </c>
      <c r="N306" s="86">
        <f t="shared" si="58"/>
        <v>0</v>
      </c>
      <c r="O306" s="188">
        <f t="shared" si="59"/>
        <v>0</v>
      </c>
      <c r="P306" s="189"/>
      <c r="Q306" s="190">
        <f t="shared" si="60"/>
        <v>0</v>
      </c>
      <c r="R306" s="191">
        <f t="shared" si="61"/>
        <v>0</v>
      </c>
      <c r="T306" s="89"/>
    </row>
    <row r="307" spans="1:20" s="178" customFormat="1" ht="30" hidden="1" customHeight="1">
      <c r="A307" s="156">
        <f>'CONSTRUCTION COST ESTIMATE'!A307</f>
        <v>0</v>
      </c>
      <c r="B307" s="179">
        <f>'CONSTRUCTION COST ESTIMATE'!B307</f>
        <v>502.00599999999997</v>
      </c>
      <c r="C307" s="180" t="str">
        <f>'CONSTRUCTION COST ESTIMATE'!C307</f>
        <v>END CAP FOR REINFORCED CONCRETE BOX (RCB)</v>
      </c>
      <c r="D307" s="181">
        <f>'CONSTRUCTION COST ESTIMATE'!BA307</f>
        <v>0</v>
      </c>
      <c r="E307" s="182">
        <f>'CONSTRUCTION COST ESTIMATE'!BC307</f>
        <v>0</v>
      </c>
      <c r="F307" s="183" t="str">
        <f>'CONSTRUCTION COST ESTIMATE'!BB307</f>
        <v>EA</v>
      </c>
      <c r="G307" s="184"/>
      <c r="H307" s="185">
        <f t="shared" si="54"/>
        <v>0</v>
      </c>
      <c r="I307" s="186">
        <f t="shared" si="55"/>
        <v>0</v>
      </c>
      <c r="J307" s="187"/>
      <c r="K307" s="188">
        <f t="shared" si="62"/>
        <v>0</v>
      </c>
      <c r="L307" s="86">
        <f t="shared" si="56"/>
        <v>0</v>
      </c>
      <c r="M307" s="188">
        <f t="shared" si="57"/>
        <v>0</v>
      </c>
      <c r="N307" s="86">
        <f t="shared" si="58"/>
        <v>0</v>
      </c>
      <c r="O307" s="188">
        <f t="shared" si="59"/>
        <v>0</v>
      </c>
      <c r="P307" s="189"/>
      <c r="Q307" s="190">
        <f t="shared" si="60"/>
        <v>0</v>
      </c>
      <c r="R307" s="191">
        <f t="shared" si="61"/>
        <v>0</v>
      </c>
      <c r="T307" s="89"/>
    </row>
    <row r="308" spans="1:20" s="178" customFormat="1" ht="30" hidden="1" customHeight="1">
      <c r="A308" s="156">
        <f>'CONSTRUCTION COST ESTIMATE'!A308</f>
        <v>0</v>
      </c>
      <c r="B308" s="179">
        <f>'CONSTRUCTION COST ESTIMATE'!B308</f>
        <v>502.00700000000001</v>
      </c>
      <c r="C308" s="180" t="str">
        <f>'CONSTRUCTION COST ESTIMATE'!C308</f>
        <v>PLUG, BRICK AND MORTAR FOR REINFORCED CONCRETE BOX (RCB)</v>
      </c>
      <c r="D308" s="181">
        <f>'CONSTRUCTION COST ESTIMATE'!BA308</f>
        <v>0</v>
      </c>
      <c r="E308" s="182">
        <f>'CONSTRUCTION COST ESTIMATE'!BC308</f>
        <v>0</v>
      </c>
      <c r="F308" s="183" t="str">
        <f>'CONSTRUCTION COST ESTIMATE'!BB308</f>
        <v>EA</v>
      </c>
      <c r="G308" s="184"/>
      <c r="H308" s="185">
        <f t="shared" si="54"/>
        <v>0</v>
      </c>
      <c r="I308" s="186">
        <f t="shared" si="55"/>
        <v>0</v>
      </c>
      <c r="J308" s="187"/>
      <c r="K308" s="188">
        <f t="shared" si="62"/>
        <v>0</v>
      </c>
      <c r="L308" s="86">
        <f t="shared" si="56"/>
        <v>0</v>
      </c>
      <c r="M308" s="188">
        <f t="shared" si="57"/>
        <v>0</v>
      </c>
      <c r="N308" s="86">
        <f t="shared" si="58"/>
        <v>0</v>
      </c>
      <c r="O308" s="188">
        <f t="shared" si="59"/>
        <v>0</v>
      </c>
      <c r="P308" s="189"/>
      <c r="Q308" s="190">
        <f t="shared" si="60"/>
        <v>0</v>
      </c>
      <c r="R308" s="191">
        <f t="shared" si="61"/>
        <v>0</v>
      </c>
      <c r="T308" s="89"/>
    </row>
    <row r="309" spans="1:20" s="178" customFormat="1" ht="30" hidden="1" customHeight="1">
      <c r="A309" s="156">
        <f>'CONSTRUCTION COST ESTIMATE'!A309</f>
        <v>0</v>
      </c>
      <c r="B309" s="179">
        <f>'CONSTRUCTION COST ESTIMATE'!B309</f>
        <v>502.00799999999998</v>
      </c>
      <c r="C309" s="180" t="str">
        <f>'CONSTRUCTION COST ESTIMATE'!C309</f>
        <v>PLUG, BRICK AND MORTAR OR PRECAST CONCRETE (18 INCH RCP)</v>
      </c>
      <c r="D309" s="181">
        <f>'CONSTRUCTION COST ESTIMATE'!BA309</f>
        <v>0</v>
      </c>
      <c r="E309" s="182">
        <f>'CONSTRUCTION COST ESTIMATE'!BC309</f>
        <v>0</v>
      </c>
      <c r="F309" s="183" t="str">
        <f>'CONSTRUCTION COST ESTIMATE'!BB309</f>
        <v>EA</v>
      </c>
      <c r="G309" s="184"/>
      <c r="H309" s="185">
        <f t="shared" si="54"/>
        <v>0</v>
      </c>
      <c r="I309" s="186">
        <f t="shared" si="55"/>
        <v>0</v>
      </c>
      <c r="J309" s="187"/>
      <c r="K309" s="188">
        <f t="shared" si="62"/>
        <v>0</v>
      </c>
      <c r="L309" s="86">
        <f t="shared" si="56"/>
        <v>0</v>
      </c>
      <c r="M309" s="188">
        <f t="shared" si="57"/>
        <v>0</v>
      </c>
      <c r="N309" s="86">
        <f t="shared" si="58"/>
        <v>0</v>
      </c>
      <c r="O309" s="188">
        <f t="shared" si="59"/>
        <v>0</v>
      </c>
      <c r="P309" s="189"/>
      <c r="Q309" s="190">
        <f t="shared" si="60"/>
        <v>0</v>
      </c>
      <c r="R309" s="191">
        <f t="shared" si="61"/>
        <v>0</v>
      </c>
      <c r="T309" s="89"/>
    </row>
    <row r="310" spans="1:20" s="178" customFormat="1" ht="30" hidden="1" customHeight="1">
      <c r="A310" s="156">
        <f>'CONSTRUCTION COST ESTIMATE'!A310</f>
        <v>0</v>
      </c>
      <c r="B310" s="179">
        <f>'CONSTRUCTION COST ESTIMATE'!B310</f>
        <v>502.00900000000001</v>
      </c>
      <c r="C310" s="180" t="str">
        <f>'CONSTRUCTION COST ESTIMATE'!C310</f>
        <v>PLUG, BRICK AND MORTAR OR PRECAST CONCRETE (24 INCH RCP)</v>
      </c>
      <c r="D310" s="181">
        <f>'CONSTRUCTION COST ESTIMATE'!BA310</f>
        <v>0</v>
      </c>
      <c r="E310" s="182">
        <f>'CONSTRUCTION COST ESTIMATE'!BC310</f>
        <v>0</v>
      </c>
      <c r="F310" s="183" t="str">
        <f>'CONSTRUCTION COST ESTIMATE'!BB310</f>
        <v>EA</v>
      </c>
      <c r="G310" s="184"/>
      <c r="H310" s="185">
        <f t="shared" si="54"/>
        <v>0</v>
      </c>
      <c r="I310" s="186">
        <f t="shared" si="55"/>
        <v>0</v>
      </c>
      <c r="J310" s="187"/>
      <c r="K310" s="188">
        <f t="shared" si="62"/>
        <v>0</v>
      </c>
      <c r="L310" s="86">
        <f t="shared" si="56"/>
        <v>0</v>
      </c>
      <c r="M310" s="188">
        <f t="shared" si="57"/>
        <v>0</v>
      </c>
      <c r="N310" s="86">
        <f t="shared" si="58"/>
        <v>0</v>
      </c>
      <c r="O310" s="188">
        <f t="shared" si="59"/>
        <v>0</v>
      </c>
      <c r="P310" s="189"/>
      <c r="Q310" s="190">
        <f t="shared" si="60"/>
        <v>0</v>
      </c>
      <c r="R310" s="191">
        <f t="shared" si="61"/>
        <v>0</v>
      </c>
      <c r="T310" s="89"/>
    </row>
    <row r="311" spans="1:20" s="178" customFormat="1" ht="30" hidden="1" customHeight="1">
      <c r="A311" s="156">
        <f>'CONSTRUCTION COST ESTIMATE'!A311</f>
        <v>0</v>
      </c>
      <c r="B311" s="179">
        <f>'CONSTRUCTION COST ESTIMATE'!B311</f>
        <v>502.01</v>
      </c>
      <c r="C311" s="180" t="str">
        <f>'CONSTRUCTION COST ESTIMATE'!C311</f>
        <v>PLUG, BRICK AND MORTAR OR PRECAST CONCRETE (36 INCH RCP)</v>
      </c>
      <c r="D311" s="181">
        <f>'CONSTRUCTION COST ESTIMATE'!BA311</f>
        <v>0</v>
      </c>
      <c r="E311" s="182">
        <f>'CONSTRUCTION COST ESTIMATE'!BC311</f>
        <v>0</v>
      </c>
      <c r="F311" s="183" t="str">
        <f>'CONSTRUCTION COST ESTIMATE'!BB311</f>
        <v>EA</v>
      </c>
      <c r="G311" s="184"/>
      <c r="H311" s="185">
        <f t="shared" si="54"/>
        <v>0</v>
      </c>
      <c r="I311" s="186">
        <f t="shared" si="55"/>
        <v>0</v>
      </c>
      <c r="J311" s="187"/>
      <c r="K311" s="188">
        <f t="shared" si="62"/>
        <v>0</v>
      </c>
      <c r="L311" s="86">
        <f t="shared" si="56"/>
        <v>0</v>
      </c>
      <c r="M311" s="188">
        <f t="shared" si="57"/>
        <v>0</v>
      </c>
      <c r="N311" s="86">
        <f t="shared" si="58"/>
        <v>0</v>
      </c>
      <c r="O311" s="188">
        <f t="shared" si="59"/>
        <v>0</v>
      </c>
      <c r="P311" s="189"/>
      <c r="Q311" s="190">
        <f t="shared" si="60"/>
        <v>0</v>
      </c>
      <c r="R311" s="191">
        <f t="shared" si="61"/>
        <v>0</v>
      </c>
      <c r="T311" s="89"/>
    </row>
    <row r="312" spans="1:20" s="178" customFormat="1" ht="30" hidden="1" customHeight="1">
      <c r="A312" s="156">
        <f>'CONSTRUCTION COST ESTIMATE'!A312</f>
        <v>0</v>
      </c>
      <c r="B312" s="179">
        <f>'CONSTRUCTION COST ESTIMATE'!B312</f>
        <v>502.01100000000002</v>
      </c>
      <c r="C312" s="180" t="str">
        <f>'CONSTRUCTION COST ESTIMATE'!C312</f>
        <v>CONCRETE PIER CAP</v>
      </c>
      <c r="D312" s="181">
        <f>'CONSTRUCTION COST ESTIMATE'!BA312</f>
        <v>0</v>
      </c>
      <c r="E312" s="182">
        <f>'CONSTRUCTION COST ESTIMATE'!BC312</f>
        <v>0</v>
      </c>
      <c r="F312" s="183" t="str">
        <f>'CONSTRUCTION COST ESTIMATE'!BB312</f>
        <v>LS</v>
      </c>
      <c r="G312" s="184"/>
      <c r="H312" s="185">
        <f t="shared" si="54"/>
        <v>0</v>
      </c>
      <c r="I312" s="186">
        <f t="shared" si="55"/>
        <v>0</v>
      </c>
      <c r="J312" s="187"/>
      <c r="K312" s="188">
        <f t="shared" si="62"/>
        <v>0</v>
      </c>
      <c r="L312" s="86">
        <f t="shared" si="56"/>
        <v>0</v>
      </c>
      <c r="M312" s="188">
        <f t="shared" si="57"/>
        <v>0</v>
      </c>
      <c r="N312" s="86">
        <f t="shared" si="58"/>
        <v>0</v>
      </c>
      <c r="O312" s="188">
        <f t="shared" si="59"/>
        <v>0</v>
      </c>
      <c r="P312" s="189"/>
      <c r="Q312" s="190">
        <f t="shared" si="60"/>
        <v>0</v>
      </c>
      <c r="R312" s="191">
        <f t="shared" si="61"/>
        <v>0</v>
      </c>
      <c r="T312" s="89"/>
    </row>
    <row r="313" spans="1:20" s="178" customFormat="1" ht="30" hidden="1" customHeight="1">
      <c r="A313" s="156">
        <f>'CONSTRUCTION COST ESTIMATE'!A313</f>
        <v>0</v>
      </c>
      <c r="B313" s="179">
        <f>'CONSTRUCTION COST ESTIMATE'!B313</f>
        <v>502.012</v>
      </c>
      <c r="C313" s="180" t="str">
        <f>'CONSTRUCTION COST ESTIMATE'!C313</f>
        <v>REINFORCED CONCRETE CHANNEL</v>
      </c>
      <c r="D313" s="181">
        <f>'CONSTRUCTION COST ESTIMATE'!BA313</f>
        <v>0</v>
      </c>
      <c r="E313" s="182">
        <f>'CONSTRUCTION COST ESTIMATE'!BC313</f>
        <v>0</v>
      </c>
      <c r="F313" s="183" t="str">
        <f>'CONSTRUCTION COST ESTIMATE'!BB313</f>
        <v>CY</v>
      </c>
      <c r="G313" s="184"/>
      <c r="H313" s="185">
        <f t="shared" si="54"/>
        <v>0</v>
      </c>
      <c r="I313" s="186">
        <f t="shared" si="55"/>
        <v>0</v>
      </c>
      <c r="J313" s="187"/>
      <c r="K313" s="188">
        <f t="shared" si="62"/>
        <v>0</v>
      </c>
      <c r="L313" s="86">
        <f t="shared" si="56"/>
        <v>0</v>
      </c>
      <c r="M313" s="188">
        <f t="shared" si="57"/>
        <v>0</v>
      </c>
      <c r="N313" s="86">
        <f t="shared" si="58"/>
        <v>0</v>
      </c>
      <c r="O313" s="188">
        <f t="shared" si="59"/>
        <v>0</v>
      </c>
      <c r="P313" s="189"/>
      <c r="Q313" s="190">
        <f t="shared" si="60"/>
        <v>0</v>
      </c>
      <c r="R313" s="191">
        <f t="shared" si="61"/>
        <v>0</v>
      </c>
      <c r="T313" s="89"/>
    </row>
    <row r="314" spans="1:20" s="178" customFormat="1" ht="30" hidden="1" customHeight="1">
      <c r="A314" s="156">
        <f>'CONSTRUCTION COST ESTIMATE'!A314</f>
        <v>0</v>
      </c>
      <c r="B314" s="179">
        <f>'CONSTRUCTION COST ESTIMATE'!B314</f>
        <v>502.01299999999998</v>
      </c>
      <c r="C314" s="180" t="str">
        <f>'CONSTRUCTION COST ESTIMATE'!C314</f>
        <v>REINFORCED CONCRETE CHANNEL (ADD DIMENSION)</v>
      </c>
      <c r="D314" s="181">
        <f>'CONSTRUCTION COST ESTIMATE'!BA314</f>
        <v>0</v>
      </c>
      <c r="E314" s="182">
        <f>'CONSTRUCTION COST ESTIMATE'!BC314</f>
        <v>0</v>
      </c>
      <c r="F314" s="183" t="str">
        <f>'CONSTRUCTION COST ESTIMATE'!BB314</f>
        <v>LF</v>
      </c>
      <c r="G314" s="184"/>
      <c r="H314" s="185">
        <f t="shared" si="54"/>
        <v>0</v>
      </c>
      <c r="I314" s="186">
        <f t="shared" si="55"/>
        <v>0</v>
      </c>
      <c r="J314" s="187"/>
      <c r="K314" s="188">
        <f t="shared" si="62"/>
        <v>0</v>
      </c>
      <c r="L314" s="86">
        <f t="shared" si="56"/>
        <v>0</v>
      </c>
      <c r="M314" s="188">
        <f t="shared" si="57"/>
        <v>0</v>
      </c>
      <c r="N314" s="86">
        <f t="shared" si="58"/>
        <v>0</v>
      </c>
      <c r="O314" s="188">
        <f t="shared" si="59"/>
        <v>0</v>
      </c>
      <c r="P314" s="189"/>
      <c r="Q314" s="190">
        <f t="shared" si="60"/>
        <v>0</v>
      </c>
      <c r="R314" s="191">
        <f t="shared" si="61"/>
        <v>0</v>
      </c>
      <c r="T314" s="89"/>
    </row>
    <row r="315" spans="1:20" s="178" customFormat="1" ht="30" hidden="1" customHeight="1">
      <c r="A315" s="156">
        <f>'CONSTRUCTION COST ESTIMATE'!A315</f>
        <v>0</v>
      </c>
      <c r="B315" s="179">
        <f>'CONSTRUCTION COST ESTIMATE'!B315</f>
        <v>502.01400000000001</v>
      </c>
      <c r="C315" s="180" t="str">
        <f>'CONSTRUCTION COST ESTIMATE'!C315</f>
        <v>REINFORCED CONCRETE CHANNEL</v>
      </c>
      <c r="D315" s="181">
        <f>'CONSTRUCTION COST ESTIMATE'!BA315</f>
        <v>0</v>
      </c>
      <c r="E315" s="182">
        <f>'CONSTRUCTION COST ESTIMATE'!BC315</f>
        <v>0</v>
      </c>
      <c r="F315" s="183" t="str">
        <f>'CONSTRUCTION COST ESTIMATE'!BB315</f>
        <v>LS</v>
      </c>
      <c r="G315" s="184"/>
      <c r="H315" s="185">
        <f t="shared" si="54"/>
        <v>0</v>
      </c>
      <c r="I315" s="186">
        <f t="shared" si="55"/>
        <v>0</v>
      </c>
      <c r="J315" s="187"/>
      <c r="K315" s="188">
        <f t="shared" si="62"/>
        <v>0</v>
      </c>
      <c r="L315" s="86">
        <f t="shared" si="56"/>
        <v>0</v>
      </c>
      <c r="M315" s="188">
        <f t="shared" si="57"/>
        <v>0</v>
      </c>
      <c r="N315" s="86">
        <f t="shared" si="58"/>
        <v>0</v>
      </c>
      <c r="O315" s="188">
        <f t="shared" si="59"/>
        <v>0</v>
      </c>
      <c r="P315" s="189"/>
      <c r="Q315" s="190">
        <f t="shared" si="60"/>
        <v>0</v>
      </c>
      <c r="R315" s="191">
        <f t="shared" si="61"/>
        <v>0</v>
      </c>
      <c r="T315" s="89"/>
    </row>
    <row r="316" spans="1:20" s="178" customFormat="1" ht="30" hidden="1" customHeight="1">
      <c r="A316" s="156">
        <f>'CONSTRUCTION COST ESTIMATE'!A316</f>
        <v>0</v>
      </c>
      <c r="B316" s="179">
        <f>'CONSTRUCTION COST ESTIMATE'!B316</f>
        <v>502.01499999999999</v>
      </c>
      <c r="C316" s="180" t="str">
        <f>'CONSTRUCTION COST ESTIMATE'!C316</f>
        <v>REINFORCED CONCRETE TRAPEZOIDAL CHANNEL</v>
      </c>
      <c r="D316" s="181">
        <f>'CONSTRUCTION COST ESTIMATE'!BA316</f>
        <v>0</v>
      </c>
      <c r="E316" s="182">
        <f>'CONSTRUCTION COST ESTIMATE'!BC316</f>
        <v>0</v>
      </c>
      <c r="F316" s="183" t="str">
        <f>'CONSTRUCTION COST ESTIMATE'!BB316</f>
        <v>CY</v>
      </c>
      <c r="G316" s="184"/>
      <c r="H316" s="185">
        <f t="shared" si="54"/>
        <v>0</v>
      </c>
      <c r="I316" s="186">
        <f t="shared" si="55"/>
        <v>0</v>
      </c>
      <c r="J316" s="187"/>
      <c r="K316" s="188">
        <f t="shared" si="62"/>
        <v>0</v>
      </c>
      <c r="L316" s="86">
        <f t="shared" si="56"/>
        <v>0</v>
      </c>
      <c r="M316" s="188">
        <f t="shared" si="57"/>
        <v>0</v>
      </c>
      <c r="N316" s="86">
        <f t="shared" si="58"/>
        <v>0</v>
      </c>
      <c r="O316" s="188">
        <f t="shared" si="59"/>
        <v>0</v>
      </c>
      <c r="P316" s="189"/>
      <c r="Q316" s="190">
        <f t="shared" si="60"/>
        <v>0</v>
      </c>
      <c r="R316" s="191">
        <f t="shared" si="61"/>
        <v>0</v>
      </c>
      <c r="T316" s="89"/>
    </row>
    <row r="317" spans="1:20" s="178" customFormat="1" ht="30" hidden="1" customHeight="1">
      <c r="A317" s="156">
        <f>'CONSTRUCTION COST ESTIMATE'!A317</f>
        <v>0</v>
      </c>
      <c r="B317" s="179">
        <f>'CONSTRUCTION COST ESTIMATE'!B317</f>
        <v>502.01600000000002</v>
      </c>
      <c r="C317" s="180" t="str">
        <f>'CONSTRUCTION COST ESTIMATE'!C317</f>
        <v>REINFORCED CONCRETE TRAPEZOIDAL CHANNEL (ADD DIMENSION)</v>
      </c>
      <c r="D317" s="181">
        <f>'CONSTRUCTION COST ESTIMATE'!BA317</f>
        <v>0</v>
      </c>
      <c r="E317" s="182">
        <f>'CONSTRUCTION COST ESTIMATE'!BC317</f>
        <v>0</v>
      </c>
      <c r="F317" s="183" t="str">
        <f>'CONSTRUCTION COST ESTIMATE'!BB317</f>
        <v>LF</v>
      </c>
      <c r="G317" s="184"/>
      <c r="H317" s="185">
        <f t="shared" si="54"/>
        <v>0</v>
      </c>
      <c r="I317" s="186">
        <f t="shared" si="55"/>
        <v>0</v>
      </c>
      <c r="J317" s="187"/>
      <c r="K317" s="188">
        <f t="shared" si="62"/>
        <v>0</v>
      </c>
      <c r="L317" s="86">
        <f t="shared" si="56"/>
        <v>0</v>
      </c>
      <c r="M317" s="188">
        <f t="shared" si="57"/>
        <v>0</v>
      </c>
      <c r="N317" s="86">
        <f t="shared" si="58"/>
        <v>0</v>
      </c>
      <c r="O317" s="188">
        <f t="shared" si="59"/>
        <v>0</v>
      </c>
      <c r="P317" s="189"/>
      <c r="Q317" s="190">
        <f t="shared" si="60"/>
        <v>0</v>
      </c>
      <c r="R317" s="191">
        <f t="shared" si="61"/>
        <v>0</v>
      </c>
      <c r="T317" s="89"/>
    </row>
    <row r="318" spans="1:20" s="178" customFormat="1" ht="30" hidden="1" customHeight="1">
      <c r="A318" s="156">
        <f>'CONSTRUCTION COST ESTIMATE'!A318</f>
        <v>0</v>
      </c>
      <c r="B318" s="179">
        <f>'CONSTRUCTION COST ESTIMATE'!B318</f>
        <v>502.017</v>
      </c>
      <c r="C318" s="180" t="str">
        <f>'CONSTRUCTION COST ESTIMATE'!C318</f>
        <v>REINFORCED CONCRETE TRAPEZOIDAL CHANNEL</v>
      </c>
      <c r="D318" s="181">
        <f>'CONSTRUCTION COST ESTIMATE'!BA318</f>
        <v>0</v>
      </c>
      <c r="E318" s="182">
        <f>'CONSTRUCTION COST ESTIMATE'!BC318</f>
        <v>0</v>
      </c>
      <c r="F318" s="183" t="str">
        <f>'CONSTRUCTION COST ESTIMATE'!BB318</f>
        <v>LS</v>
      </c>
      <c r="G318" s="184"/>
      <c r="H318" s="185">
        <f t="shared" si="54"/>
        <v>0</v>
      </c>
      <c r="I318" s="186">
        <f t="shared" si="55"/>
        <v>0</v>
      </c>
      <c r="J318" s="187"/>
      <c r="K318" s="188">
        <f t="shared" si="62"/>
        <v>0</v>
      </c>
      <c r="L318" s="86">
        <f t="shared" si="56"/>
        <v>0</v>
      </c>
      <c r="M318" s="188">
        <f t="shared" si="57"/>
        <v>0</v>
      </c>
      <c r="N318" s="86">
        <f t="shared" si="58"/>
        <v>0</v>
      </c>
      <c r="O318" s="188">
        <f t="shared" si="59"/>
        <v>0</v>
      </c>
      <c r="P318" s="189"/>
      <c r="Q318" s="190">
        <f t="shared" si="60"/>
        <v>0</v>
      </c>
      <c r="R318" s="191">
        <f t="shared" si="61"/>
        <v>0</v>
      </c>
      <c r="T318" s="89"/>
    </row>
    <row r="319" spans="1:20" s="178" customFormat="1" ht="30" hidden="1" customHeight="1">
      <c r="A319" s="156">
        <f>'CONSTRUCTION COST ESTIMATE'!A319</f>
        <v>0</v>
      </c>
      <c r="B319" s="179">
        <f>'CONSTRUCTION COST ESTIMATE'!B319</f>
        <v>502.01799999999997</v>
      </c>
      <c r="C319" s="180" t="str">
        <f>'CONSTRUCTION COST ESTIMATE'!C319</f>
        <v>REINFORCED CONCRETE SWALE</v>
      </c>
      <c r="D319" s="181">
        <f>'CONSTRUCTION COST ESTIMATE'!BA319</f>
        <v>0</v>
      </c>
      <c r="E319" s="182">
        <f>'CONSTRUCTION COST ESTIMATE'!BC319</f>
        <v>0</v>
      </c>
      <c r="F319" s="183" t="str">
        <f>'CONSTRUCTION COST ESTIMATE'!BB319</f>
        <v>CY</v>
      </c>
      <c r="G319" s="184"/>
      <c r="H319" s="185">
        <f t="shared" si="54"/>
        <v>0</v>
      </c>
      <c r="I319" s="186">
        <f t="shared" si="55"/>
        <v>0</v>
      </c>
      <c r="J319" s="187"/>
      <c r="K319" s="188">
        <f t="shared" si="62"/>
        <v>0</v>
      </c>
      <c r="L319" s="86">
        <f t="shared" si="56"/>
        <v>0</v>
      </c>
      <c r="M319" s="188">
        <f t="shared" si="57"/>
        <v>0</v>
      </c>
      <c r="N319" s="86">
        <f t="shared" si="58"/>
        <v>0</v>
      </c>
      <c r="O319" s="188">
        <f t="shared" si="59"/>
        <v>0</v>
      </c>
      <c r="P319" s="189"/>
      <c r="Q319" s="190">
        <f t="shared" si="60"/>
        <v>0</v>
      </c>
      <c r="R319" s="191">
        <f t="shared" si="61"/>
        <v>0</v>
      </c>
      <c r="T319" s="89"/>
    </row>
    <row r="320" spans="1:20" s="178" customFormat="1" ht="30" hidden="1" customHeight="1">
      <c r="A320" s="156">
        <f>'CONSTRUCTION COST ESTIMATE'!A320</f>
        <v>0</v>
      </c>
      <c r="B320" s="179">
        <f>'CONSTRUCTION COST ESTIMATE'!B320</f>
        <v>502.01900000000001</v>
      </c>
      <c r="C320" s="180" t="str">
        <f>'CONSTRUCTION COST ESTIMATE'!C320</f>
        <v>REINFORCED CONCRETE SWALE</v>
      </c>
      <c r="D320" s="181">
        <f>'CONSTRUCTION COST ESTIMATE'!BA320</f>
        <v>0</v>
      </c>
      <c r="E320" s="182">
        <f>'CONSTRUCTION COST ESTIMATE'!BC320</f>
        <v>0</v>
      </c>
      <c r="F320" s="183" t="str">
        <f>'CONSTRUCTION COST ESTIMATE'!BB320</f>
        <v>LF</v>
      </c>
      <c r="G320" s="184"/>
      <c r="H320" s="185">
        <f t="shared" si="54"/>
        <v>0</v>
      </c>
      <c r="I320" s="186">
        <f t="shared" si="55"/>
        <v>0</v>
      </c>
      <c r="J320" s="187"/>
      <c r="K320" s="188">
        <f t="shared" si="62"/>
        <v>0</v>
      </c>
      <c r="L320" s="86">
        <f t="shared" si="56"/>
        <v>0</v>
      </c>
      <c r="M320" s="188">
        <f t="shared" si="57"/>
        <v>0</v>
      </c>
      <c r="N320" s="86">
        <f t="shared" si="58"/>
        <v>0</v>
      </c>
      <c r="O320" s="188">
        <f t="shared" si="59"/>
        <v>0</v>
      </c>
      <c r="P320" s="189"/>
      <c r="Q320" s="190">
        <f t="shared" si="60"/>
        <v>0</v>
      </c>
      <c r="R320" s="191">
        <f t="shared" si="61"/>
        <v>0</v>
      </c>
      <c r="T320" s="89"/>
    </row>
    <row r="321" spans="1:20" s="178" customFormat="1" ht="30" hidden="1" customHeight="1">
      <c r="A321" s="156">
        <f>'CONSTRUCTION COST ESTIMATE'!A321</f>
        <v>0</v>
      </c>
      <c r="B321" s="179">
        <f>'CONSTRUCTION COST ESTIMATE'!B321</f>
        <v>502.02</v>
      </c>
      <c r="C321" s="180" t="str">
        <f>'CONSTRUCTION COST ESTIMATE'!C321</f>
        <v>REINFORCED CONCRETE SWALE</v>
      </c>
      <c r="D321" s="181">
        <f>'CONSTRUCTION COST ESTIMATE'!BA321</f>
        <v>0</v>
      </c>
      <c r="E321" s="182">
        <f>'CONSTRUCTION COST ESTIMATE'!BC321</f>
        <v>0</v>
      </c>
      <c r="F321" s="183" t="str">
        <f>'CONSTRUCTION COST ESTIMATE'!BB321</f>
        <v>LS</v>
      </c>
      <c r="G321" s="184"/>
      <c r="H321" s="185">
        <f t="shared" si="54"/>
        <v>0</v>
      </c>
      <c r="I321" s="186">
        <f t="shared" si="55"/>
        <v>0</v>
      </c>
      <c r="J321" s="187"/>
      <c r="K321" s="188">
        <f t="shared" si="62"/>
        <v>0</v>
      </c>
      <c r="L321" s="86">
        <f t="shared" si="56"/>
        <v>0</v>
      </c>
      <c r="M321" s="188">
        <f t="shared" si="57"/>
        <v>0</v>
      </c>
      <c r="N321" s="86">
        <f t="shared" si="58"/>
        <v>0</v>
      </c>
      <c r="O321" s="188">
        <f t="shared" si="59"/>
        <v>0</v>
      </c>
      <c r="P321" s="189"/>
      <c r="Q321" s="190">
        <f t="shared" si="60"/>
        <v>0</v>
      </c>
      <c r="R321" s="191">
        <f t="shared" si="61"/>
        <v>0</v>
      </c>
      <c r="T321" s="89"/>
    </row>
    <row r="322" spans="1:20" s="178" customFormat="1" ht="30" hidden="1" customHeight="1">
      <c r="A322" s="156">
        <f>'CONSTRUCTION COST ESTIMATE'!A322</f>
        <v>0</v>
      </c>
      <c r="B322" s="179">
        <f>'CONSTRUCTION COST ESTIMATE'!B322</f>
        <v>502.02100000000002</v>
      </c>
      <c r="C322" s="180" t="str">
        <f>'CONSTRUCTION COST ESTIMATE'!C322</f>
        <v>CONCRETE CLOSURE PANEL</v>
      </c>
      <c r="D322" s="181">
        <f>'CONSTRUCTION COST ESTIMATE'!BA322</f>
        <v>0</v>
      </c>
      <c r="E322" s="182">
        <f>'CONSTRUCTION COST ESTIMATE'!BC322</f>
        <v>0</v>
      </c>
      <c r="F322" s="183" t="str">
        <f>'CONSTRUCTION COST ESTIMATE'!BB322</f>
        <v>EA</v>
      </c>
      <c r="G322" s="184"/>
      <c r="H322" s="185">
        <f t="shared" si="54"/>
        <v>0</v>
      </c>
      <c r="I322" s="186">
        <f t="shared" si="55"/>
        <v>0</v>
      </c>
      <c r="J322" s="187"/>
      <c r="K322" s="188">
        <f t="shared" si="62"/>
        <v>0</v>
      </c>
      <c r="L322" s="86">
        <f t="shared" si="56"/>
        <v>0</v>
      </c>
      <c r="M322" s="188">
        <f t="shared" si="57"/>
        <v>0</v>
      </c>
      <c r="N322" s="86">
        <f t="shared" si="58"/>
        <v>0</v>
      </c>
      <c r="O322" s="188">
        <f t="shared" si="59"/>
        <v>0</v>
      </c>
      <c r="P322" s="189"/>
      <c r="Q322" s="190">
        <f t="shared" si="60"/>
        <v>0</v>
      </c>
      <c r="R322" s="191">
        <f t="shared" si="61"/>
        <v>0</v>
      </c>
      <c r="T322" s="89"/>
    </row>
    <row r="323" spans="1:20" s="178" customFormat="1" ht="30" hidden="1" customHeight="1">
      <c r="A323" s="156">
        <f>'CONSTRUCTION COST ESTIMATE'!A323</f>
        <v>0</v>
      </c>
      <c r="B323" s="179">
        <f>'CONSTRUCTION COST ESTIMATE'!B323</f>
        <v>502.02199999999999</v>
      </c>
      <c r="C323" s="180" t="str">
        <f>'CONSTRUCTION COST ESTIMATE'!C323</f>
        <v>CONCRETE COLLAR</v>
      </c>
      <c r="D323" s="181">
        <f>'CONSTRUCTION COST ESTIMATE'!BA323</f>
        <v>0</v>
      </c>
      <c r="E323" s="182">
        <f>'CONSTRUCTION COST ESTIMATE'!BC323</f>
        <v>0</v>
      </c>
      <c r="F323" s="183" t="str">
        <f>'CONSTRUCTION COST ESTIMATE'!BB323</f>
        <v>EA</v>
      </c>
      <c r="G323" s="184"/>
      <c r="H323" s="185">
        <f t="shared" si="54"/>
        <v>0</v>
      </c>
      <c r="I323" s="186">
        <f t="shared" si="55"/>
        <v>0</v>
      </c>
      <c r="J323" s="187"/>
      <c r="K323" s="188">
        <f t="shared" si="62"/>
        <v>0</v>
      </c>
      <c r="L323" s="86">
        <f t="shared" si="56"/>
        <v>0</v>
      </c>
      <c r="M323" s="188">
        <f t="shared" si="57"/>
        <v>0</v>
      </c>
      <c r="N323" s="86">
        <f t="shared" si="58"/>
        <v>0</v>
      </c>
      <c r="O323" s="188">
        <f t="shared" si="59"/>
        <v>0</v>
      </c>
      <c r="P323" s="189"/>
      <c r="Q323" s="190">
        <f t="shared" si="60"/>
        <v>0</v>
      </c>
      <c r="R323" s="191">
        <f t="shared" si="61"/>
        <v>0</v>
      </c>
      <c r="T323" s="89"/>
    </row>
    <row r="324" spans="1:20" s="178" customFormat="1" ht="30" hidden="1" customHeight="1">
      <c r="A324" s="156">
        <f>'CONSTRUCTION COST ESTIMATE'!A324</f>
        <v>0</v>
      </c>
      <c r="B324" s="179">
        <f>'CONSTRUCTION COST ESTIMATE'!B324</f>
        <v>502.02300000000002</v>
      </c>
      <c r="C324" s="180" t="str">
        <f>'CONSTRUCTION COST ESTIMATE'!C324</f>
        <v>CONCRETE COLUMN</v>
      </c>
      <c r="D324" s="181">
        <f>'CONSTRUCTION COST ESTIMATE'!BA324</f>
        <v>0</v>
      </c>
      <c r="E324" s="182">
        <f>'CONSTRUCTION COST ESTIMATE'!BC324</f>
        <v>0</v>
      </c>
      <c r="F324" s="183" t="str">
        <f>'CONSTRUCTION COST ESTIMATE'!BB324</f>
        <v>LS</v>
      </c>
      <c r="G324" s="184"/>
      <c r="H324" s="185">
        <f t="shared" si="54"/>
        <v>0</v>
      </c>
      <c r="I324" s="186">
        <f t="shared" si="55"/>
        <v>0</v>
      </c>
      <c r="J324" s="187"/>
      <c r="K324" s="188">
        <f t="shared" si="62"/>
        <v>0</v>
      </c>
      <c r="L324" s="86">
        <f t="shared" si="56"/>
        <v>0</v>
      </c>
      <c r="M324" s="188">
        <f t="shared" si="57"/>
        <v>0</v>
      </c>
      <c r="N324" s="86">
        <f t="shared" si="58"/>
        <v>0</v>
      </c>
      <c r="O324" s="188">
        <f t="shared" si="59"/>
        <v>0</v>
      </c>
      <c r="P324" s="189"/>
      <c r="Q324" s="190">
        <f t="shared" si="60"/>
        <v>0</v>
      </c>
      <c r="R324" s="191">
        <f t="shared" si="61"/>
        <v>0</v>
      </c>
      <c r="T324" s="89"/>
    </row>
    <row r="325" spans="1:20" s="178" customFormat="1" ht="30" hidden="1" customHeight="1">
      <c r="A325" s="156">
        <f>'CONSTRUCTION COST ESTIMATE'!A325</f>
        <v>0</v>
      </c>
      <c r="B325" s="179">
        <f>'CONSTRUCTION COST ESTIMATE'!B325</f>
        <v>502.024</v>
      </c>
      <c r="C325" s="180" t="str">
        <f>'CONSTRUCTION COST ESTIMATE'!C325</f>
        <v>CONFLUENCE STRUCTURE</v>
      </c>
      <c r="D325" s="181">
        <f>'CONSTRUCTION COST ESTIMATE'!BA325</f>
        <v>0</v>
      </c>
      <c r="E325" s="182">
        <f>'CONSTRUCTION COST ESTIMATE'!BC325</f>
        <v>0</v>
      </c>
      <c r="F325" s="183" t="str">
        <f>'CONSTRUCTION COST ESTIMATE'!BB325</f>
        <v>LS</v>
      </c>
      <c r="G325" s="184"/>
      <c r="H325" s="185">
        <f t="shared" si="54"/>
        <v>0</v>
      </c>
      <c r="I325" s="186">
        <f t="shared" si="55"/>
        <v>0</v>
      </c>
      <c r="J325" s="187"/>
      <c r="K325" s="188">
        <f t="shared" si="62"/>
        <v>0</v>
      </c>
      <c r="L325" s="86">
        <f t="shared" si="56"/>
        <v>0</v>
      </c>
      <c r="M325" s="188">
        <f t="shared" si="57"/>
        <v>0</v>
      </c>
      <c r="N325" s="86">
        <f t="shared" si="58"/>
        <v>0</v>
      </c>
      <c r="O325" s="188">
        <f t="shared" si="59"/>
        <v>0</v>
      </c>
      <c r="P325" s="189"/>
      <c r="Q325" s="190">
        <f t="shared" si="60"/>
        <v>0</v>
      </c>
      <c r="R325" s="191">
        <f t="shared" si="61"/>
        <v>0</v>
      </c>
      <c r="T325" s="89"/>
    </row>
    <row r="326" spans="1:20" s="178" customFormat="1" ht="30" hidden="1" customHeight="1">
      <c r="A326" s="156">
        <f>'CONSTRUCTION COST ESTIMATE'!A326</f>
        <v>0</v>
      </c>
      <c r="B326" s="179">
        <f>'CONSTRUCTION COST ESTIMATE'!B326</f>
        <v>502.02499999999998</v>
      </c>
      <c r="C326" s="180" t="str">
        <f>'CONSTRUCTION COST ESTIMATE'!C326</f>
        <v>CONCRETE TRANSITION STRUCTURE</v>
      </c>
      <c r="D326" s="181">
        <f>'CONSTRUCTION COST ESTIMATE'!BA326</f>
        <v>0</v>
      </c>
      <c r="E326" s="182">
        <f>'CONSTRUCTION COST ESTIMATE'!BC326</f>
        <v>0</v>
      </c>
      <c r="F326" s="183" t="str">
        <f>'CONSTRUCTION COST ESTIMATE'!BB326</f>
        <v>EA</v>
      </c>
      <c r="G326" s="184"/>
      <c r="H326" s="185">
        <f t="shared" si="54"/>
        <v>0</v>
      </c>
      <c r="I326" s="186">
        <f t="shared" si="55"/>
        <v>0</v>
      </c>
      <c r="J326" s="187"/>
      <c r="K326" s="188">
        <f t="shared" si="62"/>
        <v>0</v>
      </c>
      <c r="L326" s="86">
        <f t="shared" si="56"/>
        <v>0</v>
      </c>
      <c r="M326" s="188">
        <f t="shared" si="57"/>
        <v>0</v>
      </c>
      <c r="N326" s="86">
        <f t="shared" si="58"/>
        <v>0</v>
      </c>
      <c r="O326" s="188">
        <f t="shared" si="59"/>
        <v>0</v>
      </c>
      <c r="P326" s="189"/>
      <c r="Q326" s="190">
        <f t="shared" si="60"/>
        <v>0</v>
      </c>
      <c r="R326" s="191">
        <f t="shared" si="61"/>
        <v>0</v>
      </c>
      <c r="T326" s="89"/>
    </row>
    <row r="327" spans="1:20" s="178" customFormat="1" ht="30" hidden="1" customHeight="1">
      <c r="A327" s="156">
        <f>'CONSTRUCTION COST ESTIMATE'!A327</f>
        <v>0</v>
      </c>
      <c r="B327" s="179">
        <f>'CONSTRUCTION COST ESTIMATE'!B327</f>
        <v>502.02600000000001</v>
      </c>
      <c r="C327" s="180" t="str">
        <f>'CONSTRUCTION COST ESTIMATE'!C327</f>
        <v>CONCRETE TRANSITION STRUCTURE</v>
      </c>
      <c r="D327" s="181">
        <f>'CONSTRUCTION COST ESTIMATE'!BA327</f>
        <v>0</v>
      </c>
      <c r="E327" s="182">
        <f>'CONSTRUCTION COST ESTIMATE'!BC327</f>
        <v>0</v>
      </c>
      <c r="F327" s="183" t="str">
        <f>'CONSTRUCTION COST ESTIMATE'!BB327</f>
        <v>LS</v>
      </c>
      <c r="G327" s="184"/>
      <c r="H327" s="185">
        <f t="shared" si="54"/>
        <v>0</v>
      </c>
      <c r="I327" s="186">
        <f t="shared" si="55"/>
        <v>0</v>
      </c>
      <c r="J327" s="187"/>
      <c r="K327" s="188">
        <f t="shared" si="62"/>
        <v>0</v>
      </c>
      <c r="L327" s="86">
        <f t="shared" si="56"/>
        <v>0</v>
      </c>
      <c r="M327" s="188">
        <f t="shared" si="57"/>
        <v>0</v>
      </c>
      <c r="N327" s="86">
        <f t="shared" si="58"/>
        <v>0</v>
      </c>
      <c r="O327" s="188">
        <f t="shared" si="59"/>
        <v>0</v>
      </c>
      <c r="P327" s="189"/>
      <c r="Q327" s="190">
        <f t="shared" si="60"/>
        <v>0</v>
      </c>
      <c r="R327" s="191">
        <f t="shared" si="61"/>
        <v>0</v>
      </c>
      <c r="T327" s="89"/>
    </row>
    <row r="328" spans="1:20" s="178" customFormat="1" ht="30" hidden="1" customHeight="1">
      <c r="A328" s="156">
        <f>'CONSTRUCTION COST ESTIMATE'!A328</f>
        <v>0</v>
      </c>
      <c r="B328" s="179">
        <f>'CONSTRUCTION COST ESTIMATE'!B328</f>
        <v>502.02699999999999</v>
      </c>
      <c r="C328" s="180" t="str">
        <f>'CONSTRUCTION COST ESTIMATE'!C328</f>
        <v>CONCRETE JUNCTION STRUCTURE</v>
      </c>
      <c r="D328" s="181">
        <f>'CONSTRUCTION COST ESTIMATE'!BA328</f>
        <v>0</v>
      </c>
      <c r="E328" s="182">
        <f>'CONSTRUCTION COST ESTIMATE'!BC328</f>
        <v>0</v>
      </c>
      <c r="F328" s="183" t="str">
        <f>'CONSTRUCTION COST ESTIMATE'!BB328</f>
        <v>EA</v>
      </c>
      <c r="G328" s="184"/>
      <c r="H328" s="185">
        <f t="shared" si="54"/>
        <v>0</v>
      </c>
      <c r="I328" s="186">
        <f t="shared" si="55"/>
        <v>0</v>
      </c>
      <c r="J328" s="187"/>
      <c r="K328" s="188">
        <f t="shared" si="62"/>
        <v>0</v>
      </c>
      <c r="L328" s="86">
        <f t="shared" si="56"/>
        <v>0</v>
      </c>
      <c r="M328" s="188">
        <f t="shared" si="57"/>
        <v>0</v>
      </c>
      <c r="N328" s="86">
        <f t="shared" si="58"/>
        <v>0</v>
      </c>
      <c r="O328" s="188">
        <f t="shared" si="59"/>
        <v>0</v>
      </c>
      <c r="P328" s="189"/>
      <c r="Q328" s="190">
        <f t="shared" si="60"/>
        <v>0</v>
      </c>
      <c r="R328" s="191">
        <f t="shared" si="61"/>
        <v>0</v>
      </c>
      <c r="T328" s="89"/>
    </row>
    <row r="329" spans="1:20" s="178" customFormat="1" ht="30" hidden="1" customHeight="1">
      <c r="A329" s="156">
        <f>'CONSTRUCTION COST ESTIMATE'!A329</f>
        <v>0</v>
      </c>
      <c r="B329" s="179">
        <f>'CONSTRUCTION COST ESTIMATE'!B329</f>
        <v>502.02800000000002</v>
      </c>
      <c r="C329" s="180" t="str">
        <f>'CONSTRUCTION COST ESTIMATE'!C329</f>
        <v>CONCRETE JUNCTION STRUCTURE</v>
      </c>
      <c r="D329" s="181">
        <f>'CONSTRUCTION COST ESTIMATE'!BA329</f>
        <v>0</v>
      </c>
      <c r="E329" s="182">
        <f>'CONSTRUCTION COST ESTIMATE'!BC329</f>
        <v>0</v>
      </c>
      <c r="F329" s="183" t="str">
        <f>'CONSTRUCTION COST ESTIMATE'!BB329</f>
        <v>LS</v>
      </c>
      <c r="G329" s="184"/>
      <c r="H329" s="185">
        <f t="shared" si="54"/>
        <v>0</v>
      </c>
      <c r="I329" s="186">
        <f t="shared" si="55"/>
        <v>0</v>
      </c>
      <c r="J329" s="187"/>
      <c r="K329" s="188">
        <f t="shared" si="62"/>
        <v>0</v>
      </c>
      <c r="L329" s="86">
        <f t="shared" si="56"/>
        <v>0</v>
      </c>
      <c r="M329" s="188">
        <f t="shared" si="57"/>
        <v>0</v>
      </c>
      <c r="N329" s="86">
        <f t="shared" si="58"/>
        <v>0</v>
      </c>
      <c r="O329" s="188">
        <f t="shared" si="59"/>
        <v>0</v>
      </c>
      <c r="P329" s="189"/>
      <c r="Q329" s="190">
        <f t="shared" si="60"/>
        <v>0</v>
      </c>
      <c r="R329" s="191">
        <f t="shared" si="61"/>
        <v>0</v>
      </c>
      <c r="T329" s="89"/>
    </row>
    <row r="330" spans="1:20" s="178" customFormat="1" ht="30" hidden="1" customHeight="1">
      <c r="A330" s="156">
        <f>'CONSTRUCTION COST ESTIMATE'!A330</f>
        <v>0</v>
      </c>
      <c r="B330" s="179">
        <f>'CONSTRUCTION COST ESTIMATE'!B330</f>
        <v>502.029</v>
      </c>
      <c r="C330" s="180" t="str">
        <f>'CONSTRUCTION COST ESTIMATE'!C330</f>
        <v>CAST IN PLACE RAMP</v>
      </c>
      <c r="D330" s="181">
        <f>'CONSTRUCTION COST ESTIMATE'!BA330</f>
        <v>0</v>
      </c>
      <c r="E330" s="182">
        <f>'CONSTRUCTION COST ESTIMATE'!BC330</f>
        <v>0</v>
      </c>
      <c r="F330" s="183" t="str">
        <f>'CONSTRUCTION COST ESTIMATE'!BB330</f>
        <v>CY</v>
      </c>
      <c r="G330" s="184"/>
      <c r="H330" s="185">
        <f t="shared" si="54"/>
        <v>0</v>
      </c>
      <c r="I330" s="186">
        <f t="shared" si="55"/>
        <v>0</v>
      </c>
      <c r="J330" s="187"/>
      <c r="K330" s="188">
        <f t="shared" si="62"/>
        <v>0</v>
      </c>
      <c r="L330" s="86">
        <f t="shared" si="56"/>
        <v>0</v>
      </c>
      <c r="M330" s="188">
        <f t="shared" si="57"/>
        <v>0</v>
      </c>
      <c r="N330" s="86">
        <f t="shared" si="58"/>
        <v>0</v>
      </c>
      <c r="O330" s="188">
        <f t="shared" si="59"/>
        <v>0</v>
      </c>
      <c r="P330" s="189"/>
      <c r="Q330" s="190">
        <f t="shared" si="60"/>
        <v>0</v>
      </c>
      <c r="R330" s="191">
        <f t="shared" si="61"/>
        <v>0</v>
      </c>
      <c r="T330" s="89"/>
    </row>
    <row r="331" spans="1:20" s="178" customFormat="1" ht="30" hidden="1" customHeight="1">
      <c r="A331" s="156">
        <f>'CONSTRUCTION COST ESTIMATE'!A331</f>
        <v>0</v>
      </c>
      <c r="B331" s="179">
        <f>'CONSTRUCTION COST ESTIMATE'!B331</f>
        <v>502.03</v>
      </c>
      <c r="C331" s="180" t="str">
        <f>'CONSTRUCTION COST ESTIMATE'!C331</f>
        <v>CAST IN PLACE RAMP</v>
      </c>
      <c r="D331" s="181">
        <f>'CONSTRUCTION COST ESTIMATE'!BA331</f>
        <v>0</v>
      </c>
      <c r="E331" s="182">
        <f>'CONSTRUCTION COST ESTIMATE'!BC331</f>
        <v>0</v>
      </c>
      <c r="F331" s="183" t="str">
        <f>'CONSTRUCTION COST ESTIMATE'!BB331</f>
        <v>LS</v>
      </c>
      <c r="G331" s="184"/>
      <c r="H331" s="185">
        <f t="shared" si="54"/>
        <v>0</v>
      </c>
      <c r="I331" s="186">
        <f t="shared" si="55"/>
        <v>0</v>
      </c>
      <c r="J331" s="187"/>
      <c r="K331" s="188">
        <f t="shared" si="62"/>
        <v>0</v>
      </c>
      <c r="L331" s="86">
        <f t="shared" si="56"/>
        <v>0</v>
      </c>
      <c r="M331" s="188">
        <f t="shared" si="57"/>
        <v>0</v>
      </c>
      <c r="N331" s="86">
        <f t="shared" si="58"/>
        <v>0</v>
      </c>
      <c r="O331" s="188">
        <f t="shared" si="59"/>
        <v>0</v>
      </c>
      <c r="P331" s="189"/>
      <c r="Q331" s="190">
        <f t="shared" si="60"/>
        <v>0</v>
      </c>
      <c r="R331" s="191">
        <f t="shared" si="61"/>
        <v>0</v>
      </c>
      <c r="T331" s="89"/>
    </row>
    <row r="332" spans="1:20" s="178" customFormat="1" ht="30" hidden="1" customHeight="1">
      <c r="A332" s="156">
        <f>'CONSTRUCTION COST ESTIMATE'!A332</f>
        <v>0</v>
      </c>
      <c r="B332" s="179">
        <f>'CONSTRUCTION COST ESTIMATE'!B332</f>
        <v>502.03100000000001</v>
      </c>
      <c r="C332" s="180" t="str">
        <f>'CONSTRUCTION COST ESTIMATE'!C332</f>
        <v>CONCRETE RESTROOM FACILITY</v>
      </c>
      <c r="D332" s="181">
        <f>'CONSTRUCTION COST ESTIMATE'!BA332</f>
        <v>0</v>
      </c>
      <c r="E332" s="182">
        <f>'CONSTRUCTION COST ESTIMATE'!BC332</f>
        <v>0</v>
      </c>
      <c r="F332" s="183" t="str">
        <f>'CONSTRUCTION COST ESTIMATE'!BB332</f>
        <v>LS</v>
      </c>
      <c r="G332" s="184"/>
      <c r="H332" s="185">
        <f t="shared" ref="H332:H469" si="63">IF(G332="x",(IF(J332="",(D332*$G$4),(D332-J332)*$G$4)),0)</f>
        <v>0</v>
      </c>
      <c r="I332" s="186">
        <f t="shared" ref="I332:I469" si="64">E332*H332</f>
        <v>0</v>
      </c>
      <c r="J332" s="187"/>
      <c r="K332" s="188">
        <f t="shared" si="62"/>
        <v>0</v>
      </c>
      <c r="L332" s="86">
        <f t="shared" ref="L332:L469" si="65">IF(G332="x",D332-H332-J332,0)</f>
        <v>0</v>
      </c>
      <c r="M332" s="188">
        <f t="shared" ref="M332:M469" si="66">E332*L332</f>
        <v>0</v>
      </c>
      <c r="N332" s="86">
        <f t="shared" ref="N332:N469" si="67">IF(G332="x",0,D332-J332)</f>
        <v>0</v>
      </c>
      <c r="O332" s="188">
        <f t="shared" ref="O332:O469" si="68">E332*N332</f>
        <v>0</v>
      </c>
      <c r="P332" s="189"/>
      <c r="Q332" s="190">
        <f t="shared" ref="Q332:Q469" si="69">H332+J332+L332+N332</f>
        <v>0</v>
      </c>
      <c r="R332" s="191">
        <f t="shared" ref="R332:R469" si="70">Q332*E332</f>
        <v>0</v>
      </c>
      <c r="T332" s="89"/>
    </row>
    <row r="333" spans="1:20" s="178" customFormat="1" ht="30" hidden="1" customHeight="1">
      <c r="A333" s="156">
        <f>'CONSTRUCTION COST ESTIMATE'!A333</f>
        <v>0</v>
      </c>
      <c r="B333" s="179">
        <f>'CONSTRUCTION COST ESTIMATE'!B333</f>
        <v>505.00049999999999</v>
      </c>
      <c r="C333" s="180" t="str">
        <f>'CONSTRUCTION COST ESTIMATE'!C333</f>
        <v>REINFORCING STEEL</v>
      </c>
      <c r="D333" s="181">
        <f>'CONSTRUCTION COST ESTIMATE'!BA333</f>
        <v>0</v>
      </c>
      <c r="E333" s="182">
        <f>'CONSTRUCTION COST ESTIMATE'!BC333</f>
        <v>0</v>
      </c>
      <c r="F333" s="183" t="str">
        <f>'CONSTRUCTION COST ESTIMATE'!BB333</f>
        <v>LB</v>
      </c>
      <c r="G333" s="184"/>
      <c r="H333" s="185">
        <f t="shared" si="63"/>
        <v>0</v>
      </c>
      <c r="I333" s="186">
        <f t="shared" si="64"/>
        <v>0</v>
      </c>
      <c r="J333" s="187"/>
      <c r="K333" s="188">
        <f t="shared" ref="K333:K470" si="71">D333*J333</f>
        <v>0</v>
      </c>
      <c r="L333" s="86">
        <f t="shared" si="65"/>
        <v>0</v>
      </c>
      <c r="M333" s="188">
        <f t="shared" si="66"/>
        <v>0</v>
      </c>
      <c r="N333" s="86">
        <f t="shared" si="67"/>
        <v>0</v>
      </c>
      <c r="O333" s="188">
        <f t="shared" si="68"/>
        <v>0</v>
      </c>
      <c r="P333" s="189"/>
      <c r="Q333" s="190">
        <f t="shared" si="69"/>
        <v>0</v>
      </c>
      <c r="R333" s="191">
        <f t="shared" si="70"/>
        <v>0</v>
      </c>
      <c r="T333" s="89"/>
    </row>
    <row r="334" spans="1:20" s="178" customFormat="1" ht="30" hidden="1" customHeight="1">
      <c r="A334" s="156">
        <f>'CONSTRUCTION COST ESTIMATE'!A334</f>
        <v>0</v>
      </c>
      <c r="B334" s="179">
        <f>'CONSTRUCTION COST ESTIMATE'!B334</f>
        <v>505.00099999999998</v>
      </c>
      <c r="C334" s="180" t="str">
        <f>'CONSTRUCTION COST ESTIMATE'!C334</f>
        <v>REINFORCING STEEL - DEDUCTION</v>
      </c>
      <c r="D334" s="181">
        <f>'CONSTRUCTION COST ESTIMATE'!BA334</f>
        <v>0</v>
      </c>
      <c r="E334" s="182">
        <f>'CONSTRUCTION COST ESTIMATE'!BC334</f>
        <v>0</v>
      </c>
      <c r="F334" s="183" t="str">
        <f>'CONSTRUCTION COST ESTIMATE'!BB334</f>
        <v>LB</v>
      </c>
      <c r="G334" s="184"/>
      <c r="H334" s="185">
        <f t="shared" si="63"/>
        <v>0</v>
      </c>
      <c r="I334" s="186">
        <f t="shared" si="64"/>
        <v>0</v>
      </c>
      <c r="J334" s="187"/>
      <c r="K334" s="188">
        <f t="shared" si="71"/>
        <v>0</v>
      </c>
      <c r="L334" s="86">
        <f t="shared" si="65"/>
        <v>0</v>
      </c>
      <c r="M334" s="188">
        <f t="shared" si="66"/>
        <v>0</v>
      </c>
      <c r="N334" s="86">
        <f t="shared" si="67"/>
        <v>0</v>
      </c>
      <c r="O334" s="188">
        <f t="shared" si="68"/>
        <v>0</v>
      </c>
      <c r="P334" s="189"/>
      <c r="Q334" s="190">
        <f t="shared" si="69"/>
        <v>0</v>
      </c>
      <c r="R334" s="191">
        <f t="shared" si="70"/>
        <v>0</v>
      </c>
      <c r="T334" s="89"/>
    </row>
    <row r="335" spans="1:20" s="178" customFormat="1" ht="30" hidden="1" customHeight="1">
      <c r="A335" s="156">
        <f>'CONSTRUCTION COST ESTIMATE'!A335</f>
        <v>0</v>
      </c>
      <c r="B335" s="179">
        <f>'CONSTRUCTION COST ESTIMATE'!B335</f>
        <v>506.00049999999999</v>
      </c>
      <c r="C335" s="180" t="str">
        <f>'CONSTRUCTION COST ESTIMATE'!C335</f>
        <v>BOLLARD</v>
      </c>
      <c r="D335" s="181">
        <f>'CONSTRUCTION COST ESTIMATE'!BA335</f>
        <v>0</v>
      </c>
      <c r="E335" s="182">
        <f>'CONSTRUCTION COST ESTIMATE'!BC335</f>
        <v>0</v>
      </c>
      <c r="F335" s="183" t="str">
        <f>'CONSTRUCTION COST ESTIMATE'!BB335</f>
        <v>EA</v>
      </c>
      <c r="G335" s="184"/>
      <c r="H335" s="185">
        <f t="shared" si="63"/>
        <v>0</v>
      </c>
      <c r="I335" s="186">
        <f t="shared" si="64"/>
        <v>0</v>
      </c>
      <c r="J335" s="187"/>
      <c r="K335" s="188">
        <f t="shared" si="71"/>
        <v>0</v>
      </c>
      <c r="L335" s="86">
        <f t="shared" si="65"/>
        <v>0</v>
      </c>
      <c r="M335" s="188">
        <f t="shared" si="66"/>
        <v>0</v>
      </c>
      <c r="N335" s="86">
        <f t="shared" si="67"/>
        <v>0</v>
      </c>
      <c r="O335" s="188">
        <f t="shared" si="68"/>
        <v>0</v>
      </c>
      <c r="P335" s="189"/>
      <c r="Q335" s="190">
        <f t="shared" si="69"/>
        <v>0</v>
      </c>
      <c r="R335" s="191">
        <f t="shared" si="70"/>
        <v>0</v>
      </c>
      <c r="T335" s="89"/>
    </row>
    <row r="336" spans="1:20" s="178" customFormat="1" ht="30" hidden="1" customHeight="1">
      <c r="A336" s="156">
        <f>'CONSTRUCTION COST ESTIMATE'!A336</f>
        <v>0</v>
      </c>
      <c r="B336" s="179">
        <f>'CONSTRUCTION COST ESTIMATE'!B336</f>
        <v>506.00099999999998</v>
      </c>
      <c r="C336" s="180" t="str">
        <f>'CONSTRUCTION COST ESTIMATE'!C336</f>
        <v>BOLLARD, REMOVABLE</v>
      </c>
      <c r="D336" s="181">
        <f>'CONSTRUCTION COST ESTIMATE'!BA336</f>
        <v>0</v>
      </c>
      <c r="E336" s="182">
        <f>'CONSTRUCTION COST ESTIMATE'!BC336</f>
        <v>0</v>
      </c>
      <c r="F336" s="183" t="str">
        <f>'CONSTRUCTION COST ESTIMATE'!BB336</f>
        <v>EA</v>
      </c>
      <c r="G336" s="184"/>
      <c r="H336" s="185">
        <f t="shared" si="63"/>
        <v>0</v>
      </c>
      <c r="I336" s="186">
        <f t="shared" si="64"/>
        <v>0</v>
      </c>
      <c r="J336" s="187"/>
      <c r="K336" s="188">
        <f t="shared" si="71"/>
        <v>0</v>
      </c>
      <c r="L336" s="86">
        <f t="shared" si="65"/>
        <v>0</v>
      </c>
      <c r="M336" s="188">
        <f t="shared" si="66"/>
        <v>0</v>
      </c>
      <c r="N336" s="86">
        <f t="shared" si="67"/>
        <v>0</v>
      </c>
      <c r="O336" s="188">
        <f t="shared" si="68"/>
        <v>0</v>
      </c>
      <c r="P336" s="189"/>
      <c r="Q336" s="190">
        <f t="shared" si="69"/>
        <v>0</v>
      </c>
      <c r="R336" s="191">
        <f t="shared" si="70"/>
        <v>0</v>
      </c>
      <c r="T336" s="89"/>
    </row>
    <row r="337" spans="1:20" s="178" customFormat="1" ht="30" hidden="1" customHeight="1">
      <c r="A337" s="156">
        <f>'CONSTRUCTION COST ESTIMATE'!A337</f>
        <v>0</v>
      </c>
      <c r="B337" s="179">
        <f>'CONSTRUCTION COST ESTIMATE'!B337</f>
        <v>506.00200000000001</v>
      </c>
      <c r="C337" s="180" t="str">
        <f>'CONSTRUCTION COST ESTIMATE'!C337</f>
        <v>METAL RAILING</v>
      </c>
      <c r="D337" s="181">
        <f>'CONSTRUCTION COST ESTIMATE'!BA337</f>
        <v>0</v>
      </c>
      <c r="E337" s="182">
        <f>'CONSTRUCTION COST ESTIMATE'!BC337</f>
        <v>0</v>
      </c>
      <c r="F337" s="183" t="str">
        <f>'CONSTRUCTION COST ESTIMATE'!BB337</f>
        <v>LF</v>
      </c>
      <c r="G337" s="184"/>
      <c r="H337" s="185">
        <f t="shared" si="63"/>
        <v>0</v>
      </c>
      <c r="I337" s="186">
        <f t="shared" si="64"/>
        <v>0</v>
      </c>
      <c r="J337" s="187"/>
      <c r="K337" s="188">
        <f t="shared" si="71"/>
        <v>0</v>
      </c>
      <c r="L337" s="86">
        <f t="shared" si="65"/>
        <v>0</v>
      </c>
      <c r="M337" s="188">
        <f t="shared" si="66"/>
        <v>0</v>
      </c>
      <c r="N337" s="86">
        <f t="shared" si="67"/>
        <v>0</v>
      </c>
      <c r="O337" s="188">
        <f t="shared" si="68"/>
        <v>0</v>
      </c>
      <c r="P337" s="189"/>
      <c r="Q337" s="190">
        <f t="shared" si="69"/>
        <v>0</v>
      </c>
      <c r="R337" s="191">
        <f t="shared" si="70"/>
        <v>0</v>
      </c>
      <c r="T337" s="89"/>
    </row>
    <row r="338" spans="1:20" s="178" customFormat="1" ht="30" hidden="1" customHeight="1">
      <c r="A338" s="156">
        <f>'CONSTRUCTION COST ESTIMATE'!A338</f>
        <v>0</v>
      </c>
      <c r="B338" s="179">
        <f>'CONSTRUCTION COST ESTIMATE'!B338</f>
        <v>506.00299999999999</v>
      </c>
      <c r="C338" s="180" t="str">
        <f>'CONSTRUCTION COST ESTIMATE'!C338</f>
        <v>PEDESTRIAN RAIL</v>
      </c>
      <c r="D338" s="181">
        <f>'CONSTRUCTION COST ESTIMATE'!BA338</f>
        <v>0</v>
      </c>
      <c r="E338" s="182">
        <f>'CONSTRUCTION COST ESTIMATE'!BC338</f>
        <v>0</v>
      </c>
      <c r="F338" s="183" t="str">
        <f>'CONSTRUCTION COST ESTIMATE'!BB338</f>
        <v>LF</v>
      </c>
      <c r="G338" s="184"/>
      <c r="H338" s="185">
        <f t="shared" si="63"/>
        <v>0</v>
      </c>
      <c r="I338" s="186">
        <f t="shared" si="64"/>
        <v>0</v>
      </c>
      <c r="J338" s="187"/>
      <c r="K338" s="188">
        <f t="shared" si="71"/>
        <v>0</v>
      </c>
      <c r="L338" s="86">
        <f t="shared" si="65"/>
        <v>0</v>
      </c>
      <c r="M338" s="188">
        <f t="shared" si="66"/>
        <v>0</v>
      </c>
      <c r="N338" s="86">
        <f t="shared" si="67"/>
        <v>0</v>
      </c>
      <c r="O338" s="188">
        <f t="shared" si="68"/>
        <v>0</v>
      </c>
      <c r="P338" s="189"/>
      <c r="Q338" s="190">
        <f t="shared" si="69"/>
        <v>0</v>
      </c>
      <c r="R338" s="191">
        <f t="shared" si="70"/>
        <v>0</v>
      </c>
      <c r="T338" s="89"/>
    </row>
    <row r="339" spans="1:20" s="178" customFormat="1" ht="30" hidden="1" customHeight="1">
      <c r="A339" s="156">
        <f>'CONSTRUCTION COST ESTIMATE'!A339</f>
        <v>0</v>
      </c>
      <c r="B339" s="179">
        <f>'CONSTRUCTION COST ESTIMATE'!B339</f>
        <v>506.00400000000002</v>
      </c>
      <c r="C339" s="180" t="str">
        <f>'CONSTRUCTION COST ESTIMATE'!C339</f>
        <v>SALVAGE RETAINING WALL RAIL</v>
      </c>
      <c r="D339" s="181">
        <f>'CONSTRUCTION COST ESTIMATE'!BA339</f>
        <v>0</v>
      </c>
      <c r="E339" s="182">
        <f>'CONSTRUCTION COST ESTIMATE'!BC339</f>
        <v>0</v>
      </c>
      <c r="F339" s="183" t="str">
        <f>'CONSTRUCTION COST ESTIMATE'!BB339</f>
        <v>LF</v>
      </c>
      <c r="G339" s="184"/>
      <c r="H339" s="185">
        <f t="shared" si="63"/>
        <v>0</v>
      </c>
      <c r="I339" s="186">
        <f t="shared" si="64"/>
        <v>0</v>
      </c>
      <c r="J339" s="187"/>
      <c r="K339" s="188">
        <f t="shared" si="71"/>
        <v>0</v>
      </c>
      <c r="L339" s="86">
        <f t="shared" si="65"/>
        <v>0</v>
      </c>
      <c r="M339" s="188">
        <f t="shared" si="66"/>
        <v>0</v>
      </c>
      <c r="N339" s="86">
        <f t="shared" si="67"/>
        <v>0</v>
      </c>
      <c r="O339" s="188">
        <f t="shared" si="68"/>
        <v>0</v>
      </c>
      <c r="P339" s="189"/>
      <c r="Q339" s="190">
        <f t="shared" si="69"/>
        <v>0</v>
      </c>
      <c r="R339" s="191">
        <f t="shared" si="70"/>
        <v>0</v>
      </c>
      <c r="T339" s="89"/>
    </row>
    <row r="340" spans="1:20" s="178" customFormat="1" ht="30" hidden="1" customHeight="1">
      <c r="A340" s="156">
        <f>'CONSTRUCTION COST ESTIMATE'!A340</f>
        <v>0</v>
      </c>
      <c r="B340" s="179">
        <f>'CONSTRUCTION COST ESTIMATE'!B340</f>
        <v>506.005</v>
      </c>
      <c r="C340" s="180" t="str">
        <f>'CONSTRUCTION COST ESTIMATE'!C340</f>
        <v>MODIFY PARKING CANOPY</v>
      </c>
      <c r="D340" s="181">
        <f>'CONSTRUCTION COST ESTIMATE'!BA340</f>
        <v>0</v>
      </c>
      <c r="E340" s="182">
        <f>'CONSTRUCTION COST ESTIMATE'!BC340</f>
        <v>0</v>
      </c>
      <c r="F340" s="183" t="str">
        <f>'CONSTRUCTION COST ESTIMATE'!BB340</f>
        <v>LS</v>
      </c>
      <c r="G340" s="184"/>
      <c r="H340" s="185">
        <f t="shared" si="63"/>
        <v>0</v>
      </c>
      <c r="I340" s="186">
        <f t="shared" si="64"/>
        <v>0</v>
      </c>
      <c r="J340" s="187"/>
      <c r="K340" s="188">
        <f t="shared" si="71"/>
        <v>0</v>
      </c>
      <c r="L340" s="86">
        <f t="shared" si="65"/>
        <v>0</v>
      </c>
      <c r="M340" s="188">
        <f t="shared" si="66"/>
        <v>0</v>
      </c>
      <c r="N340" s="86">
        <f t="shared" si="67"/>
        <v>0</v>
      </c>
      <c r="O340" s="188">
        <f t="shared" si="68"/>
        <v>0</v>
      </c>
      <c r="P340" s="189"/>
      <c r="Q340" s="190">
        <f t="shared" si="69"/>
        <v>0</v>
      </c>
      <c r="R340" s="191">
        <f t="shared" si="70"/>
        <v>0</v>
      </c>
      <c r="T340" s="89"/>
    </row>
    <row r="341" spans="1:20" s="178" customFormat="1" ht="30" hidden="1" customHeight="1">
      <c r="A341" s="156">
        <f>'CONSTRUCTION COST ESTIMATE'!A341</f>
        <v>0</v>
      </c>
      <c r="B341" s="179">
        <f>'CONSTRUCTION COST ESTIMATE'!B341</f>
        <v>506.00599999999997</v>
      </c>
      <c r="C341" s="180" t="str">
        <f>'CONSTRUCTION COST ESTIMATE'!C341</f>
        <v>STRUCTURAL STEEL</v>
      </c>
      <c r="D341" s="181">
        <f>'CONSTRUCTION COST ESTIMATE'!BA341</f>
        <v>0</v>
      </c>
      <c r="E341" s="182">
        <f>'CONSTRUCTION COST ESTIMATE'!BC341</f>
        <v>0</v>
      </c>
      <c r="F341" s="183" t="str">
        <f>'CONSTRUCTION COST ESTIMATE'!BB341</f>
        <v>LB</v>
      </c>
      <c r="G341" s="184"/>
      <c r="H341" s="185">
        <f t="shared" si="63"/>
        <v>0</v>
      </c>
      <c r="I341" s="186">
        <f t="shared" si="64"/>
        <v>0</v>
      </c>
      <c r="J341" s="187"/>
      <c r="K341" s="188">
        <f t="shared" si="71"/>
        <v>0</v>
      </c>
      <c r="L341" s="86">
        <f t="shared" si="65"/>
        <v>0</v>
      </c>
      <c r="M341" s="188">
        <f t="shared" si="66"/>
        <v>0</v>
      </c>
      <c r="N341" s="86">
        <f t="shared" si="67"/>
        <v>0</v>
      </c>
      <c r="O341" s="188">
        <f t="shared" si="68"/>
        <v>0</v>
      </c>
      <c r="P341" s="189"/>
      <c r="Q341" s="190">
        <f t="shared" si="69"/>
        <v>0</v>
      </c>
      <c r="R341" s="191">
        <f t="shared" si="70"/>
        <v>0</v>
      </c>
      <c r="T341" s="89"/>
    </row>
    <row r="342" spans="1:20" s="178" customFormat="1" ht="30" hidden="1" customHeight="1">
      <c r="A342" s="156">
        <f>'CONSTRUCTION COST ESTIMATE'!A342</f>
        <v>0</v>
      </c>
      <c r="B342" s="179">
        <f>'CONSTRUCTION COST ESTIMATE'!B342</f>
        <v>506.00700000000001</v>
      </c>
      <c r="C342" s="180" t="str">
        <f>'CONSTRUCTION COST ESTIMATE'!C342</f>
        <v>STEEL SHADE STRUCUTRE</v>
      </c>
      <c r="D342" s="181">
        <f>'CONSTRUCTION COST ESTIMATE'!BA342</f>
        <v>0</v>
      </c>
      <c r="E342" s="182">
        <f>'CONSTRUCTION COST ESTIMATE'!BC342</f>
        <v>0</v>
      </c>
      <c r="F342" s="183" t="str">
        <f>'CONSTRUCTION COST ESTIMATE'!BB342</f>
        <v>LS</v>
      </c>
      <c r="G342" s="184"/>
      <c r="H342" s="185">
        <f t="shared" si="63"/>
        <v>0</v>
      </c>
      <c r="I342" s="186">
        <f t="shared" si="64"/>
        <v>0</v>
      </c>
      <c r="J342" s="187"/>
      <c r="K342" s="188">
        <f t="shared" si="71"/>
        <v>0</v>
      </c>
      <c r="L342" s="86">
        <f t="shared" si="65"/>
        <v>0</v>
      </c>
      <c r="M342" s="188">
        <f t="shared" si="66"/>
        <v>0</v>
      </c>
      <c r="N342" s="86">
        <f t="shared" si="67"/>
        <v>0</v>
      </c>
      <c r="O342" s="188">
        <f t="shared" si="68"/>
        <v>0</v>
      </c>
      <c r="P342" s="189"/>
      <c r="Q342" s="190">
        <f t="shared" si="69"/>
        <v>0</v>
      </c>
      <c r="R342" s="191">
        <f t="shared" si="70"/>
        <v>0</v>
      </c>
      <c r="T342" s="89"/>
    </row>
    <row r="343" spans="1:20" s="178" customFormat="1" ht="30" hidden="1" customHeight="1">
      <c r="A343" s="156">
        <f>'CONSTRUCTION COST ESTIMATE'!A343</f>
        <v>0</v>
      </c>
      <c r="B343" s="179">
        <f>'CONSTRUCTION COST ESTIMATE'!B343</f>
        <v>506.00799999999998</v>
      </c>
      <c r="C343" s="180" t="str">
        <f>'CONSTRUCTION COST ESTIMATE'!C343</f>
        <v>TRIANGULAR KIOSK</v>
      </c>
      <c r="D343" s="181">
        <f>'CONSTRUCTION COST ESTIMATE'!BA343</f>
        <v>0</v>
      </c>
      <c r="E343" s="182">
        <f>'CONSTRUCTION COST ESTIMATE'!BC343</f>
        <v>0</v>
      </c>
      <c r="F343" s="183" t="str">
        <f>'CONSTRUCTION COST ESTIMATE'!BB343</f>
        <v>LS</v>
      </c>
      <c r="G343" s="184"/>
      <c r="H343" s="185">
        <f t="shared" si="63"/>
        <v>0</v>
      </c>
      <c r="I343" s="186">
        <f t="shared" si="64"/>
        <v>0</v>
      </c>
      <c r="J343" s="187"/>
      <c r="K343" s="188">
        <f t="shared" si="71"/>
        <v>0</v>
      </c>
      <c r="L343" s="86">
        <f t="shared" si="65"/>
        <v>0</v>
      </c>
      <c r="M343" s="188">
        <f t="shared" si="66"/>
        <v>0</v>
      </c>
      <c r="N343" s="86">
        <f t="shared" si="67"/>
        <v>0</v>
      </c>
      <c r="O343" s="188">
        <f t="shared" si="68"/>
        <v>0</v>
      </c>
      <c r="P343" s="189"/>
      <c r="Q343" s="190">
        <f t="shared" si="69"/>
        <v>0</v>
      </c>
      <c r="R343" s="191">
        <f t="shared" si="70"/>
        <v>0</v>
      </c>
      <c r="T343" s="89"/>
    </row>
    <row r="344" spans="1:20" s="178" customFormat="1" ht="30" hidden="1" customHeight="1">
      <c r="A344" s="156">
        <f>'CONSTRUCTION COST ESTIMATE'!A344</f>
        <v>0</v>
      </c>
      <c r="B344" s="179">
        <f>'CONSTRUCTION COST ESTIMATE'!B344</f>
        <v>508.00049999999999</v>
      </c>
      <c r="C344" s="180" t="str">
        <f>'CONSTRUCTION COST ESTIMATE'!C344</f>
        <v>DIAMETER CIDH PILE (48 INCH)</v>
      </c>
      <c r="D344" s="181">
        <f>'CONSTRUCTION COST ESTIMATE'!BA344</f>
        <v>0</v>
      </c>
      <c r="E344" s="182">
        <f>'CONSTRUCTION COST ESTIMATE'!BC344</f>
        <v>0</v>
      </c>
      <c r="F344" s="183" t="str">
        <f>'CONSTRUCTION COST ESTIMATE'!BB344</f>
        <v>LS</v>
      </c>
      <c r="G344" s="184"/>
      <c r="H344" s="185">
        <f t="shared" si="63"/>
        <v>0</v>
      </c>
      <c r="I344" s="186">
        <f t="shared" si="64"/>
        <v>0</v>
      </c>
      <c r="J344" s="187"/>
      <c r="K344" s="188">
        <f t="shared" si="71"/>
        <v>0</v>
      </c>
      <c r="L344" s="86">
        <f t="shared" si="65"/>
        <v>0</v>
      </c>
      <c r="M344" s="188">
        <f t="shared" si="66"/>
        <v>0</v>
      </c>
      <c r="N344" s="86">
        <f t="shared" si="67"/>
        <v>0</v>
      </c>
      <c r="O344" s="188">
        <f t="shared" si="68"/>
        <v>0</v>
      </c>
      <c r="P344" s="189"/>
      <c r="Q344" s="190">
        <f t="shared" si="69"/>
        <v>0</v>
      </c>
      <c r="R344" s="191">
        <f t="shared" si="70"/>
        <v>0</v>
      </c>
      <c r="T344" s="89"/>
    </row>
    <row r="345" spans="1:20" s="178" customFormat="1" ht="30" hidden="1" customHeight="1">
      <c r="A345" s="156">
        <f>'CONSTRUCTION COST ESTIMATE'!A345</f>
        <v>0</v>
      </c>
      <c r="B345" s="179">
        <f>'CONSTRUCTION COST ESTIMATE'!B345</f>
        <v>508.00099999999998</v>
      </c>
      <c r="C345" s="180" t="str">
        <f>'CONSTRUCTION COST ESTIMATE'!C345</f>
        <v>DIAMETER CIDH PILE (72 INCH)</v>
      </c>
      <c r="D345" s="181">
        <f>'CONSTRUCTION COST ESTIMATE'!BA345</f>
        <v>0</v>
      </c>
      <c r="E345" s="182">
        <f>'CONSTRUCTION COST ESTIMATE'!BC345</f>
        <v>0</v>
      </c>
      <c r="F345" s="183" t="str">
        <f>'CONSTRUCTION COST ESTIMATE'!BB345</f>
        <v>LS</v>
      </c>
      <c r="G345" s="184"/>
      <c r="H345" s="185">
        <f t="shared" si="63"/>
        <v>0</v>
      </c>
      <c r="I345" s="186">
        <f t="shared" si="64"/>
        <v>0</v>
      </c>
      <c r="J345" s="187"/>
      <c r="K345" s="188">
        <f t="shared" si="71"/>
        <v>0</v>
      </c>
      <c r="L345" s="86">
        <f t="shared" si="65"/>
        <v>0</v>
      </c>
      <c r="M345" s="188">
        <f t="shared" si="66"/>
        <v>0</v>
      </c>
      <c r="N345" s="86">
        <f t="shared" si="67"/>
        <v>0</v>
      </c>
      <c r="O345" s="188">
        <f t="shared" si="68"/>
        <v>0</v>
      </c>
      <c r="P345" s="189"/>
      <c r="Q345" s="190">
        <f t="shared" si="69"/>
        <v>0</v>
      </c>
      <c r="R345" s="191">
        <f t="shared" si="70"/>
        <v>0</v>
      </c>
      <c r="T345" s="89"/>
    </row>
    <row r="346" spans="1:20" s="178" customFormat="1" ht="30" hidden="1" customHeight="1">
      <c r="A346" s="156">
        <f>'CONSTRUCTION COST ESTIMATE'!A346</f>
        <v>0</v>
      </c>
      <c r="B346" s="179">
        <f>'CONSTRUCTION COST ESTIMATE'!B346</f>
        <v>509.05029999999999</v>
      </c>
      <c r="C346" s="180" t="str">
        <f>'CONSTRUCTION COST ESTIMATE'!C346</f>
        <v>5 FOOT X 3 FOOT PRECAST REINFORCED CONCRETE BOX</v>
      </c>
      <c r="D346" s="181">
        <f>'CONSTRUCTION COST ESTIMATE'!BA346</f>
        <v>0</v>
      </c>
      <c r="E346" s="182">
        <f>'CONSTRUCTION COST ESTIMATE'!BC346</f>
        <v>0</v>
      </c>
      <c r="F346" s="183" t="str">
        <f>'CONSTRUCTION COST ESTIMATE'!BB346</f>
        <v>LF</v>
      </c>
      <c r="G346" s="184"/>
      <c r="H346" s="185">
        <f t="shared" ref="H346:H409" si="72">IF(G346="x",(IF(J346="",(D346*$G$4),(D346-J346)*$G$4)),0)</f>
        <v>0</v>
      </c>
      <c r="I346" s="186">
        <f t="shared" ref="I346:I409" si="73">E346*H346</f>
        <v>0</v>
      </c>
      <c r="J346" s="187"/>
      <c r="K346" s="188">
        <f t="shared" ref="K346:K409" si="74">D346*J346</f>
        <v>0</v>
      </c>
      <c r="L346" s="86">
        <f t="shared" ref="L346:L409" si="75">IF(G346="x",D346-H346-J346,0)</f>
        <v>0</v>
      </c>
      <c r="M346" s="188">
        <f t="shared" ref="M346:M409" si="76">E346*L346</f>
        <v>0</v>
      </c>
      <c r="N346" s="86">
        <f t="shared" ref="N346:N409" si="77">IF(G346="x",0,D346-J346)</f>
        <v>0</v>
      </c>
      <c r="O346" s="188">
        <f t="shared" ref="O346:O409" si="78">E346*N346</f>
        <v>0</v>
      </c>
      <c r="P346" s="189"/>
      <c r="Q346" s="190">
        <f t="shared" ref="Q346:Q409" si="79">H346+J346+L346+N346</f>
        <v>0</v>
      </c>
      <c r="R346" s="191">
        <f t="shared" ref="R346:R409" si="80">Q346*E346</f>
        <v>0</v>
      </c>
      <c r="T346" s="89"/>
    </row>
    <row r="347" spans="1:20" s="178" customFormat="1" ht="30" hidden="1" customHeight="1">
      <c r="A347" s="156">
        <f>'CONSTRUCTION COST ESTIMATE'!A347</f>
        <v>0</v>
      </c>
      <c r="B347" s="179">
        <f>'CONSTRUCTION COST ESTIMATE'!B347</f>
        <v>509.05040000000002</v>
      </c>
      <c r="C347" s="180" t="str">
        <f>'CONSTRUCTION COST ESTIMATE'!C347</f>
        <v>5 FOOT X 4 FOOT PRECAST REINFORCED CONCRETE BOX</v>
      </c>
      <c r="D347" s="181">
        <f>'CONSTRUCTION COST ESTIMATE'!BA347</f>
        <v>0</v>
      </c>
      <c r="E347" s="182">
        <f>'CONSTRUCTION COST ESTIMATE'!BC347</f>
        <v>0</v>
      </c>
      <c r="F347" s="183" t="str">
        <f>'CONSTRUCTION COST ESTIMATE'!BB347</f>
        <v>LF</v>
      </c>
      <c r="G347" s="184"/>
      <c r="H347" s="185">
        <f t="shared" si="72"/>
        <v>0</v>
      </c>
      <c r="I347" s="186">
        <f t="shared" si="73"/>
        <v>0</v>
      </c>
      <c r="J347" s="187"/>
      <c r="K347" s="188">
        <f t="shared" si="74"/>
        <v>0</v>
      </c>
      <c r="L347" s="86">
        <f t="shared" si="75"/>
        <v>0</v>
      </c>
      <c r="M347" s="188">
        <f t="shared" si="76"/>
        <v>0</v>
      </c>
      <c r="N347" s="86">
        <f t="shared" si="77"/>
        <v>0</v>
      </c>
      <c r="O347" s="188">
        <f t="shared" si="78"/>
        <v>0</v>
      </c>
      <c r="P347" s="189"/>
      <c r="Q347" s="190">
        <f t="shared" si="79"/>
        <v>0</v>
      </c>
      <c r="R347" s="191">
        <f t="shared" si="80"/>
        <v>0</v>
      </c>
      <c r="T347" s="89"/>
    </row>
    <row r="348" spans="1:20" s="178" customFormat="1" ht="30" hidden="1" customHeight="1">
      <c r="A348" s="156">
        <f>'CONSTRUCTION COST ESTIMATE'!A348</f>
        <v>0</v>
      </c>
      <c r="B348" s="179">
        <f>'CONSTRUCTION COST ESTIMATE'!B348</f>
        <v>509.0505</v>
      </c>
      <c r="C348" s="180" t="str">
        <f>'CONSTRUCTION COST ESTIMATE'!C348</f>
        <v>5 FOOT X 5 FOOT PRECAST REINFORCED CONCRETE BOX</v>
      </c>
      <c r="D348" s="181">
        <f>'CONSTRUCTION COST ESTIMATE'!BA348</f>
        <v>0</v>
      </c>
      <c r="E348" s="182">
        <f>'CONSTRUCTION COST ESTIMATE'!BC348</f>
        <v>0</v>
      </c>
      <c r="F348" s="183" t="str">
        <f>'CONSTRUCTION COST ESTIMATE'!BB348</f>
        <v>LF</v>
      </c>
      <c r="G348" s="184"/>
      <c r="H348" s="185">
        <f t="shared" si="72"/>
        <v>0</v>
      </c>
      <c r="I348" s="186">
        <f t="shared" si="73"/>
        <v>0</v>
      </c>
      <c r="J348" s="187"/>
      <c r="K348" s="188">
        <f t="shared" si="74"/>
        <v>0</v>
      </c>
      <c r="L348" s="86">
        <f t="shared" si="75"/>
        <v>0</v>
      </c>
      <c r="M348" s="188">
        <f t="shared" si="76"/>
        <v>0</v>
      </c>
      <c r="N348" s="86">
        <f t="shared" si="77"/>
        <v>0</v>
      </c>
      <c r="O348" s="188">
        <f t="shared" si="78"/>
        <v>0</v>
      </c>
      <c r="P348" s="189"/>
      <c r="Q348" s="190">
        <f t="shared" si="79"/>
        <v>0</v>
      </c>
      <c r="R348" s="191">
        <f t="shared" si="80"/>
        <v>0</v>
      </c>
      <c r="T348" s="89"/>
    </row>
    <row r="349" spans="1:20" s="178" customFormat="1" ht="30" hidden="1" customHeight="1">
      <c r="A349" s="156">
        <f>'CONSTRUCTION COST ESTIMATE'!A349</f>
        <v>0</v>
      </c>
      <c r="B349" s="179">
        <f>'CONSTRUCTION COST ESTIMATE'!B349</f>
        <v>509.06029999999998</v>
      </c>
      <c r="C349" s="180" t="str">
        <f>'CONSTRUCTION COST ESTIMATE'!C349</f>
        <v>6 FOOT X 3 FOOT PRECAST REINFORCED CONCRETE BOX</v>
      </c>
      <c r="D349" s="181">
        <f>'CONSTRUCTION COST ESTIMATE'!BA349</f>
        <v>0</v>
      </c>
      <c r="E349" s="182">
        <f>'CONSTRUCTION COST ESTIMATE'!BC349</f>
        <v>0</v>
      </c>
      <c r="F349" s="183" t="str">
        <f>'CONSTRUCTION COST ESTIMATE'!BB349</f>
        <v>LF</v>
      </c>
      <c r="G349" s="184"/>
      <c r="H349" s="185">
        <f t="shared" si="72"/>
        <v>0</v>
      </c>
      <c r="I349" s="186">
        <f t="shared" si="73"/>
        <v>0</v>
      </c>
      <c r="J349" s="187"/>
      <c r="K349" s="188">
        <f t="shared" si="74"/>
        <v>0</v>
      </c>
      <c r="L349" s="86">
        <f t="shared" si="75"/>
        <v>0</v>
      </c>
      <c r="M349" s="188">
        <f t="shared" si="76"/>
        <v>0</v>
      </c>
      <c r="N349" s="86">
        <f t="shared" si="77"/>
        <v>0</v>
      </c>
      <c r="O349" s="188">
        <f t="shared" si="78"/>
        <v>0</v>
      </c>
      <c r="P349" s="189"/>
      <c r="Q349" s="190">
        <f t="shared" si="79"/>
        <v>0</v>
      </c>
      <c r="R349" s="191">
        <f t="shared" si="80"/>
        <v>0</v>
      </c>
      <c r="T349" s="89"/>
    </row>
    <row r="350" spans="1:20" s="178" customFormat="1" ht="30" hidden="1" customHeight="1">
      <c r="A350" s="156">
        <f>'CONSTRUCTION COST ESTIMATE'!A350</f>
        <v>0</v>
      </c>
      <c r="B350" s="179">
        <f>'CONSTRUCTION COST ESTIMATE'!B350</f>
        <v>509.06040000000002</v>
      </c>
      <c r="C350" s="180" t="str">
        <f>'CONSTRUCTION COST ESTIMATE'!C350</f>
        <v>6 FOOT X 4 FOOT PRECAST REINFORCED CONCRETE BOX</v>
      </c>
      <c r="D350" s="181">
        <f>'CONSTRUCTION COST ESTIMATE'!BA350</f>
        <v>0</v>
      </c>
      <c r="E350" s="182">
        <f>'CONSTRUCTION COST ESTIMATE'!BC350</f>
        <v>0</v>
      </c>
      <c r="F350" s="183" t="str">
        <f>'CONSTRUCTION COST ESTIMATE'!BB350</f>
        <v>LF</v>
      </c>
      <c r="G350" s="184"/>
      <c r="H350" s="185">
        <f t="shared" si="72"/>
        <v>0</v>
      </c>
      <c r="I350" s="186">
        <f t="shared" si="73"/>
        <v>0</v>
      </c>
      <c r="J350" s="187"/>
      <c r="K350" s="188">
        <f t="shared" si="74"/>
        <v>0</v>
      </c>
      <c r="L350" s="86">
        <f t="shared" si="75"/>
        <v>0</v>
      </c>
      <c r="M350" s="188">
        <f t="shared" si="76"/>
        <v>0</v>
      </c>
      <c r="N350" s="86">
        <f t="shared" si="77"/>
        <v>0</v>
      </c>
      <c r="O350" s="188">
        <f t="shared" si="78"/>
        <v>0</v>
      </c>
      <c r="P350" s="189"/>
      <c r="Q350" s="190">
        <f t="shared" si="79"/>
        <v>0</v>
      </c>
      <c r="R350" s="191">
        <f t="shared" si="80"/>
        <v>0</v>
      </c>
      <c r="T350" s="89"/>
    </row>
    <row r="351" spans="1:20" s="178" customFormat="1" ht="30" hidden="1" customHeight="1">
      <c r="A351" s="156">
        <f>'CONSTRUCTION COST ESTIMATE'!A351</f>
        <v>0</v>
      </c>
      <c r="B351" s="179">
        <f>'CONSTRUCTION COST ESTIMATE'!B351</f>
        <v>509.06049999999999</v>
      </c>
      <c r="C351" s="180" t="str">
        <f>'CONSTRUCTION COST ESTIMATE'!C351</f>
        <v>6 FOOT X 5 FOOT PRECAST REINFORCED CONCRETE BOX</v>
      </c>
      <c r="D351" s="181">
        <f>'CONSTRUCTION COST ESTIMATE'!BA351</f>
        <v>0</v>
      </c>
      <c r="E351" s="182">
        <f>'CONSTRUCTION COST ESTIMATE'!BC351</f>
        <v>0</v>
      </c>
      <c r="F351" s="183" t="str">
        <f>'CONSTRUCTION COST ESTIMATE'!BB351</f>
        <v>LF</v>
      </c>
      <c r="G351" s="184"/>
      <c r="H351" s="185">
        <f t="shared" si="72"/>
        <v>0</v>
      </c>
      <c r="I351" s="186">
        <f t="shared" si="73"/>
        <v>0</v>
      </c>
      <c r="J351" s="187"/>
      <c r="K351" s="188">
        <f t="shared" si="74"/>
        <v>0</v>
      </c>
      <c r="L351" s="86">
        <f t="shared" si="75"/>
        <v>0</v>
      </c>
      <c r="M351" s="188">
        <f t="shared" si="76"/>
        <v>0</v>
      </c>
      <c r="N351" s="86">
        <f t="shared" si="77"/>
        <v>0</v>
      </c>
      <c r="O351" s="188">
        <f t="shared" si="78"/>
        <v>0</v>
      </c>
      <c r="P351" s="189"/>
      <c r="Q351" s="190">
        <f t="shared" si="79"/>
        <v>0</v>
      </c>
      <c r="R351" s="191">
        <f t="shared" si="80"/>
        <v>0</v>
      </c>
      <c r="T351" s="89"/>
    </row>
    <row r="352" spans="1:20" s="178" customFormat="1" ht="30" hidden="1" customHeight="1">
      <c r="A352" s="156">
        <f>'CONSTRUCTION COST ESTIMATE'!A352</f>
        <v>0</v>
      </c>
      <c r="B352" s="179">
        <f>'CONSTRUCTION COST ESTIMATE'!B352</f>
        <v>509.06060000000002</v>
      </c>
      <c r="C352" s="180" t="str">
        <f>'CONSTRUCTION COST ESTIMATE'!C352</f>
        <v>6 FOOT X 6 FOOT PRECAST REINFORCED CONCRETE BOX</v>
      </c>
      <c r="D352" s="181">
        <f>'CONSTRUCTION COST ESTIMATE'!BA352</f>
        <v>0</v>
      </c>
      <c r="E352" s="182">
        <f>'CONSTRUCTION COST ESTIMATE'!BC352</f>
        <v>0</v>
      </c>
      <c r="F352" s="183" t="str">
        <f>'CONSTRUCTION COST ESTIMATE'!BB352</f>
        <v>LF</v>
      </c>
      <c r="G352" s="184"/>
      <c r="H352" s="185">
        <f t="shared" si="72"/>
        <v>0</v>
      </c>
      <c r="I352" s="186">
        <f t="shared" si="73"/>
        <v>0</v>
      </c>
      <c r="J352" s="187"/>
      <c r="K352" s="188">
        <f t="shared" si="74"/>
        <v>0</v>
      </c>
      <c r="L352" s="86">
        <f t="shared" si="75"/>
        <v>0</v>
      </c>
      <c r="M352" s="188">
        <f t="shared" si="76"/>
        <v>0</v>
      </c>
      <c r="N352" s="86">
        <f t="shared" si="77"/>
        <v>0</v>
      </c>
      <c r="O352" s="188">
        <f t="shared" si="78"/>
        <v>0</v>
      </c>
      <c r="P352" s="189"/>
      <c r="Q352" s="190">
        <f t="shared" si="79"/>
        <v>0</v>
      </c>
      <c r="R352" s="191">
        <f t="shared" si="80"/>
        <v>0</v>
      </c>
      <c r="T352" s="89"/>
    </row>
    <row r="353" spans="1:20" s="178" customFormat="1" ht="30" hidden="1" customHeight="1">
      <c r="A353" s="156">
        <f>'CONSTRUCTION COST ESTIMATE'!A353</f>
        <v>0</v>
      </c>
      <c r="B353" s="179">
        <f>'CONSTRUCTION COST ESTIMATE'!B353</f>
        <v>509.07029999999997</v>
      </c>
      <c r="C353" s="180" t="str">
        <f>'CONSTRUCTION COST ESTIMATE'!C353</f>
        <v>7 FOOT X 3 FOOT PRECAST REINFORCED CONCRETE BOX</v>
      </c>
      <c r="D353" s="181">
        <f>'CONSTRUCTION COST ESTIMATE'!BA353</f>
        <v>0</v>
      </c>
      <c r="E353" s="182">
        <f>'CONSTRUCTION COST ESTIMATE'!BC353</f>
        <v>0</v>
      </c>
      <c r="F353" s="183" t="str">
        <f>'CONSTRUCTION COST ESTIMATE'!BB353</f>
        <v>LF</v>
      </c>
      <c r="G353" s="184"/>
      <c r="H353" s="185">
        <f t="shared" si="72"/>
        <v>0</v>
      </c>
      <c r="I353" s="186">
        <f t="shared" si="73"/>
        <v>0</v>
      </c>
      <c r="J353" s="187"/>
      <c r="K353" s="188">
        <f t="shared" si="74"/>
        <v>0</v>
      </c>
      <c r="L353" s="86">
        <f t="shared" si="75"/>
        <v>0</v>
      </c>
      <c r="M353" s="188">
        <f t="shared" si="76"/>
        <v>0</v>
      </c>
      <c r="N353" s="86">
        <f t="shared" si="77"/>
        <v>0</v>
      </c>
      <c r="O353" s="188">
        <f t="shared" si="78"/>
        <v>0</v>
      </c>
      <c r="P353" s="189"/>
      <c r="Q353" s="190">
        <f t="shared" si="79"/>
        <v>0</v>
      </c>
      <c r="R353" s="191">
        <f t="shared" si="80"/>
        <v>0</v>
      </c>
      <c r="T353" s="89"/>
    </row>
    <row r="354" spans="1:20" s="178" customFormat="1" ht="30" hidden="1" customHeight="1">
      <c r="A354" s="156">
        <f>'CONSTRUCTION COST ESTIMATE'!A354</f>
        <v>0</v>
      </c>
      <c r="B354" s="179">
        <f>'CONSTRUCTION COST ESTIMATE'!B354</f>
        <v>509.07040000000001</v>
      </c>
      <c r="C354" s="180" t="str">
        <f>'CONSTRUCTION COST ESTIMATE'!C354</f>
        <v>7 FOOT X 4 FOOT PRECAST REINFORCED CONCRETE BOX</v>
      </c>
      <c r="D354" s="181">
        <f>'CONSTRUCTION COST ESTIMATE'!BA354</f>
        <v>0</v>
      </c>
      <c r="E354" s="182">
        <f>'CONSTRUCTION COST ESTIMATE'!BC354</f>
        <v>0</v>
      </c>
      <c r="F354" s="183" t="str">
        <f>'CONSTRUCTION COST ESTIMATE'!BB354</f>
        <v>LF</v>
      </c>
      <c r="G354" s="184"/>
      <c r="H354" s="185">
        <f t="shared" si="72"/>
        <v>0</v>
      </c>
      <c r="I354" s="186">
        <f t="shared" si="73"/>
        <v>0</v>
      </c>
      <c r="J354" s="187"/>
      <c r="K354" s="188">
        <f t="shared" si="74"/>
        <v>0</v>
      </c>
      <c r="L354" s="86">
        <f t="shared" si="75"/>
        <v>0</v>
      </c>
      <c r="M354" s="188">
        <f t="shared" si="76"/>
        <v>0</v>
      </c>
      <c r="N354" s="86">
        <f t="shared" si="77"/>
        <v>0</v>
      </c>
      <c r="O354" s="188">
        <f t="shared" si="78"/>
        <v>0</v>
      </c>
      <c r="P354" s="189"/>
      <c r="Q354" s="190">
        <f t="shared" si="79"/>
        <v>0</v>
      </c>
      <c r="R354" s="191">
        <f t="shared" si="80"/>
        <v>0</v>
      </c>
      <c r="T354" s="89"/>
    </row>
    <row r="355" spans="1:20" s="178" customFormat="1" ht="30" hidden="1" customHeight="1">
      <c r="A355" s="156">
        <f>'CONSTRUCTION COST ESTIMATE'!A355</f>
        <v>0</v>
      </c>
      <c r="B355" s="179">
        <f>'CONSTRUCTION COST ESTIMATE'!B355</f>
        <v>509.07049999999998</v>
      </c>
      <c r="C355" s="180" t="str">
        <f>'CONSTRUCTION COST ESTIMATE'!C355</f>
        <v>7 FOOT X 5 FOOT PRECAST REINFORCED CONCRETE BOX</v>
      </c>
      <c r="D355" s="181">
        <f>'CONSTRUCTION COST ESTIMATE'!BA355</f>
        <v>0</v>
      </c>
      <c r="E355" s="182">
        <f>'CONSTRUCTION COST ESTIMATE'!BC355</f>
        <v>0</v>
      </c>
      <c r="F355" s="183" t="str">
        <f>'CONSTRUCTION COST ESTIMATE'!BB355</f>
        <v>LF</v>
      </c>
      <c r="G355" s="184"/>
      <c r="H355" s="185">
        <f t="shared" si="72"/>
        <v>0</v>
      </c>
      <c r="I355" s="186">
        <f t="shared" si="73"/>
        <v>0</v>
      </c>
      <c r="J355" s="187"/>
      <c r="K355" s="188">
        <f t="shared" si="74"/>
        <v>0</v>
      </c>
      <c r="L355" s="86">
        <f t="shared" si="75"/>
        <v>0</v>
      </c>
      <c r="M355" s="188">
        <f t="shared" si="76"/>
        <v>0</v>
      </c>
      <c r="N355" s="86">
        <f t="shared" si="77"/>
        <v>0</v>
      </c>
      <c r="O355" s="188">
        <f t="shared" si="78"/>
        <v>0</v>
      </c>
      <c r="P355" s="189"/>
      <c r="Q355" s="190">
        <f t="shared" si="79"/>
        <v>0</v>
      </c>
      <c r="R355" s="191">
        <f t="shared" si="80"/>
        <v>0</v>
      </c>
      <c r="T355" s="89"/>
    </row>
    <row r="356" spans="1:20" s="178" customFormat="1" ht="30" hidden="1" customHeight="1">
      <c r="A356" s="156">
        <f>'CONSTRUCTION COST ESTIMATE'!A356</f>
        <v>0</v>
      </c>
      <c r="B356" s="179">
        <f>'CONSTRUCTION COST ESTIMATE'!B356</f>
        <v>509.07060000000001</v>
      </c>
      <c r="C356" s="180" t="str">
        <f>'CONSTRUCTION COST ESTIMATE'!C356</f>
        <v>7 FOOT X 6 FOOT PRECAST REINFORCED CONCRETE BOX</v>
      </c>
      <c r="D356" s="181">
        <f>'CONSTRUCTION COST ESTIMATE'!BA356</f>
        <v>0</v>
      </c>
      <c r="E356" s="182">
        <f>'CONSTRUCTION COST ESTIMATE'!BC356</f>
        <v>0</v>
      </c>
      <c r="F356" s="183" t="str">
        <f>'CONSTRUCTION COST ESTIMATE'!BB356</f>
        <v>LF</v>
      </c>
      <c r="G356" s="184"/>
      <c r="H356" s="185">
        <f t="shared" si="72"/>
        <v>0</v>
      </c>
      <c r="I356" s="186">
        <f t="shared" si="73"/>
        <v>0</v>
      </c>
      <c r="J356" s="187"/>
      <c r="K356" s="188">
        <f t="shared" si="74"/>
        <v>0</v>
      </c>
      <c r="L356" s="86">
        <f t="shared" si="75"/>
        <v>0</v>
      </c>
      <c r="M356" s="188">
        <f t="shared" si="76"/>
        <v>0</v>
      </c>
      <c r="N356" s="86">
        <f t="shared" si="77"/>
        <v>0</v>
      </c>
      <c r="O356" s="188">
        <f t="shared" si="78"/>
        <v>0</v>
      </c>
      <c r="P356" s="189"/>
      <c r="Q356" s="190">
        <f t="shared" si="79"/>
        <v>0</v>
      </c>
      <c r="R356" s="191">
        <f t="shared" si="80"/>
        <v>0</v>
      </c>
      <c r="T356" s="89"/>
    </row>
    <row r="357" spans="1:20" s="178" customFormat="1" ht="30" hidden="1" customHeight="1">
      <c r="A357" s="156">
        <f>'CONSTRUCTION COST ESTIMATE'!A357</f>
        <v>0</v>
      </c>
      <c r="B357" s="179">
        <f>'CONSTRUCTION COST ESTIMATE'!B357</f>
        <v>509.07069999999999</v>
      </c>
      <c r="C357" s="180" t="str">
        <f>'CONSTRUCTION COST ESTIMATE'!C357</f>
        <v>7 FOOT X 7 FOOT PRECAST REINFORCED CONCRETE BOX</v>
      </c>
      <c r="D357" s="181">
        <f>'CONSTRUCTION COST ESTIMATE'!BA357</f>
        <v>0</v>
      </c>
      <c r="E357" s="182">
        <f>'CONSTRUCTION COST ESTIMATE'!BC357</f>
        <v>0</v>
      </c>
      <c r="F357" s="183" t="str">
        <f>'CONSTRUCTION COST ESTIMATE'!BB357</f>
        <v>LF</v>
      </c>
      <c r="G357" s="184"/>
      <c r="H357" s="185">
        <f t="shared" si="72"/>
        <v>0</v>
      </c>
      <c r="I357" s="186">
        <f t="shared" si="73"/>
        <v>0</v>
      </c>
      <c r="J357" s="187"/>
      <c r="K357" s="188">
        <f t="shared" si="74"/>
        <v>0</v>
      </c>
      <c r="L357" s="86">
        <f t="shared" si="75"/>
        <v>0</v>
      </c>
      <c r="M357" s="188">
        <f t="shared" si="76"/>
        <v>0</v>
      </c>
      <c r="N357" s="86">
        <f t="shared" si="77"/>
        <v>0</v>
      </c>
      <c r="O357" s="188">
        <f t="shared" si="78"/>
        <v>0</v>
      </c>
      <c r="P357" s="189"/>
      <c r="Q357" s="190">
        <f t="shared" si="79"/>
        <v>0</v>
      </c>
      <c r="R357" s="191">
        <f t="shared" si="80"/>
        <v>0</v>
      </c>
      <c r="T357" s="89"/>
    </row>
    <row r="358" spans="1:20" s="178" customFormat="1" ht="30" hidden="1" customHeight="1">
      <c r="A358" s="156">
        <f>'CONSTRUCTION COST ESTIMATE'!A358</f>
        <v>0</v>
      </c>
      <c r="B358" s="179">
        <f>'CONSTRUCTION COST ESTIMATE'!B358</f>
        <v>509.08030000000002</v>
      </c>
      <c r="C358" s="180" t="str">
        <f>'CONSTRUCTION COST ESTIMATE'!C358</f>
        <v>8 FOOT X 3 FOOT PRECAST REINFORCED CONCRETE BOX</v>
      </c>
      <c r="D358" s="181">
        <f>'CONSTRUCTION COST ESTIMATE'!BA358</f>
        <v>0</v>
      </c>
      <c r="E358" s="182">
        <f>'CONSTRUCTION COST ESTIMATE'!BC358</f>
        <v>0</v>
      </c>
      <c r="F358" s="183" t="str">
        <f>'CONSTRUCTION COST ESTIMATE'!BB358</f>
        <v>LF</v>
      </c>
      <c r="G358" s="184"/>
      <c r="H358" s="185">
        <f t="shared" si="72"/>
        <v>0</v>
      </c>
      <c r="I358" s="186">
        <f t="shared" si="73"/>
        <v>0</v>
      </c>
      <c r="J358" s="187"/>
      <c r="K358" s="188">
        <f t="shared" si="74"/>
        <v>0</v>
      </c>
      <c r="L358" s="86">
        <f t="shared" si="75"/>
        <v>0</v>
      </c>
      <c r="M358" s="188">
        <f t="shared" si="76"/>
        <v>0</v>
      </c>
      <c r="N358" s="86">
        <f t="shared" si="77"/>
        <v>0</v>
      </c>
      <c r="O358" s="188">
        <f t="shared" si="78"/>
        <v>0</v>
      </c>
      <c r="P358" s="189"/>
      <c r="Q358" s="190">
        <f t="shared" si="79"/>
        <v>0</v>
      </c>
      <c r="R358" s="191">
        <f t="shared" si="80"/>
        <v>0</v>
      </c>
      <c r="T358" s="89"/>
    </row>
    <row r="359" spans="1:20" s="178" customFormat="1" ht="30" hidden="1" customHeight="1">
      <c r="A359" s="156">
        <f>'CONSTRUCTION COST ESTIMATE'!A359</f>
        <v>0</v>
      </c>
      <c r="B359" s="179">
        <f>'CONSTRUCTION COST ESTIMATE'!B359</f>
        <v>509.0804</v>
      </c>
      <c r="C359" s="180" t="str">
        <f>'CONSTRUCTION COST ESTIMATE'!C359</f>
        <v>8 FOOT X 4 FOOT PRECAST REINFORCED CONCRETE BOX</v>
      </c>
      <c r="D359" s="181">
        <f>'CONSTRUCTION COST ESTIMATE'!BA359</f>
        <v>0</v>
      </c>
      <c r="E359" s="182">
        <f>'CONSTRUCTION COST ESTIMATE'!BC359</f>
        <v>0</v>
      </c>
      <c r="F359" s="183" t="str">
        <f>'CONSTRUCTION COST ESTIMATE'!BB359</f>
        <v>LF</v>
      </c>
      <c r="G359" s="184"/>
      <c r="H359" s="185">
        <f t="shared" si="72"/>
        <v>0</v>
      </c>
      <c r="I359" s="186">
        <f t="shared" si="73"/>
        <v>0</v>
      </c>
      <c r="J359" s="187"/>
      <c r="K359" s="188">
        <f t="shared" si="74"/>
        <v>0</v>
      </c>
      <c r="L359" s="86">
        <f t="shared" si="75"/>
        <v>0</v>
      </c>
      <c r="M359" s="188">
        <f t="shared" si="76"/>
        <v>0</v>
      </c>
      <c r="N359" s="86">
        <f t="shared" si="77"/>
        <v>0</v>
      </c>
      <c r="O359" s="188">
        <f t="shared" si="78"/>
        <v>0</v>
      </c>
      <c r="P359" s="189"/>
      <c r="Q359" s="190">
        <f t="shared" si="79"/>
        <v>0</v>
      </c>
      <c r="R359" s="191">
        <f t="shared" si="80"/>
        <v>0</v>
      </c>
      <c r="T359" s="89"/>
    </row>
    <row r="360" spans="1:20" s="178" customFormat="1" ht="30" hidden="1" customHeight="1">
      <c r="A360" s="156">
        <f>'CONSTRUCTION COST ESTIMATE'!A360</f>
        <v>0</v>
      </c>
      <c r="B360" s="179">
        <f>'CONSTRUCTION COST ESTIMATE'!B360</f>
        <v>509.08049999999997</v>
      </c>
      <c r="C360" s="180" t="str">
        <f>'CONSTRUCTION COST ESTIMATE'!C360</f>
        <v>8 FOOT X 5 FOOT PRECAST REINFORCED CONCRETE BOX</v>
      </c>
      <c r="D360" s="181">
        <f>'CONSTRUCTION COST ESTIMATE'!BA360</f>
        <v>0</v>
      </c>
      <c r="E360" s="182">
        <f>'CONSTRUCTION COST ESTIMATE'!BC360</f>
        <v>0</v>
      </c>
      <c r="F360" s="183" t="str">
        <f>'CONSTRUCTION COST ESTIMATE'!BB360</f>
        <v>LF</v>
      </c>
      <c r="G360" s="184"/>
      <c r="H360" s="185">
        <f t="shared" si="72"/>
        <v>0</v>
      </c>
      <c r="I360" s="186">
        <f t="shared" si="73"/>
        <v>0</v>
      </c>
      <c r="J360" s="187"/>
      <c r="K360" s="188">
        <f t="shared" si="74"/>
        <v>0</v>
      </c>
      <c r="L360" s="86">
        <f t="shared" si="75"/>
        <v>0</v>
      </c>
      <c r="M360" s="188">
        <f t="shared" si="76"/>
        <v>0</v>
      </c>
      <c r="N360" s="86">
        <f t="shared" si="77"/>
        <v>0</v>
      </c>
      <c r="O360" s="188">
        <f t="shared" si="78"/>
        <v>0</v>
      </c>
      <c r="P360" s="189"/>
      <c r="Q360" s="190">
        <f t="shared" si="79"/>
        <v>0</v>
      </c>
      <c r="R360" s="191">
        <f t="shared" si="80"/>
        <v>0</v>
      </c>
      <c r="T360" s="89"/>
    </row>
    <row r="361" spans="1:20" s="178" customFormat="1" ht="30" hidden="1" customHeight="1">
      <c r="A361" s="156">
        <f>'CONSTRUCTION COST ESTIMATE'!A361</f>
        <v>0</v>
      </c>
      <c r="B361" s="179">
        <f>'CONSTRUCTION COST ESTIMATE'!B361</f>
        <v>509.0806</v>
      </c>
      <c r="C361" s="180" t="str">
        <f>'CONSTRUCTION COST ESTIMATE'!C361</f>
        <v>8 FOOT X 6 FOOT PRECAST REINFORCED CONCRETE BOX</v>
      </c>
      <c r="D361" s="181">
        <f>'CONSTRUCTION COST ESTIMATE'!BA361</f>
        <v>0</v>
      </c>
      <c r="E361" s="182">
        <f>'CONSTRUCTION COST ESTIMATE'!BC361</f>
        <v>0</v>
      </c>
      <c r="F361" s="183" t="str">
        <f>'CONSTRUCTION COST ESTIMATE'!BB361</f>
        <v>LF</v>
      </c>
      <c r="G361" s="184"/>
      <c r="H361" s="185">
        <f t="shared" si="72"/>
        <v>0</v>
      </c>
      <c r="I361" s="186">
        <f t="shared" si="73"/>
        <v>0</v>
      </c>
      <c r="J361" s="187"/>
      <c r="K361" s="188">
        <f t="shared" si="74"/>
        <v>0</v>
      </c>
      <c r="L361" s="86">
        <f t="shared" si="75"/>
        <v>0</v>
      </c>
      <c r="M361" s="188">
        <f t="shared" si="76"/>
        <v>0</v>
      </c>
      <c r="N361" s="86">
        <f t="shared" si="77"/>
        <v>0</v>
      </c>
      <c r="O361" s="188">
        <f t="shared" si="78"/>
        <v>0</v>
      </c>
      <c r="P361" s="189"/>
      <c r="Q361" s="190">
        <f t="shared" si="79"/>
        <v>0</v>
      </c>
      <c r="R361" s="191">
        <f t="shared" si="80"/>
        <v>0</v>
      </c>
      <c r="T361" s="89"/>
    </row>
    <row r="362" spans="1:20" s="178" customFormat="1" ht="30" hidden="1" customHeight="1">
      <c r="A362" s="156">
        <f>'CONSTRUCTION COST ESTIMATE'!A362</f>
        <v>0</v>
      </c>
      <c r="B362" s="179">
        <f>'CONSTRUCTION COST ESTIMATE'!B362</f>
        <v>509.08069999999998</v>
      </c>
      <c r="C362" s="180" t="str">
        <f>'CONSTRUCTION COST ESTIMATE'!C362</f>
        <v>8 FOOT X 7 FOOT PRECAST REINFORCED CONCRETE BOX</v>
      </c>
      <c r="D362" s="181">
        <f>'CONSTRUCTION COST ESTIMATE'!BA362</f>
        <v>0</v>
      </c>
      <c r="E362" s="182">
        <f>'CONSTRUCTION COST ESTIMATE'!BC362</f>
        <v>0</v>
      </c>
      <c r="F362" s="183" t="str">
        <f>'CONSTRUCTION COST ESTIMATE'!BB362</f>
        <v>LF</v>
      </c>
      <c r="G362" s="184"/>
      <c r="H362" s="185">
        <f t="shared" si="72"/>
        <v>0</v>
      </c>
      <c r="I362" s="186">
        <f t="shared" si="73"/>
        <v>0</v>
      </c>
      <c r="J362" s="187"/>
      <c r="K362" s="188">
        <f t="shared" si="74"/>
        <v>0</v>
      </c>
      <c r="L362" s="86">
        <f t="shared" si="75"/>
        <v>0</v>
      </c>
      <c r="M362" s="188">
        <f t="shared" si="76"/>
        <v>0</v>
      </c>
      <c r="N362" s="86">
        <f t="shared" si="77"/>
        <v>0</v>
      </c>
      <c r="O362" s="188">
        <f t="shared" si="78"/>
        <v>0</v>
      </c>
      <c r="P362" s="189"/>
      <c r="Q362" s="190">
        <f t="shared" si="79"/>
        <v>0</v>
      </c>
      <c r="R362" s="191">
        <f t="shared" si="80"/>
        <v>0</v>
      </c>
      <c r="T362" s="89"/>
    </row>
    <row r="363" spans="1:20" s="178" customFormat="1" ht="30" hidden="1" customHeight="1">
      <c r="A363" s="156">
        <f>'CONSTRUCTION COST ESTIMATE'!A363</f>
        <v>0</v>
      </c>
      <c r="B363" s="179">
        <f>'CONSTRUCTION COST ESTIMATE'!B363</f>
        <v>509.08080000000001</v>
      </c>
      <c r="C363" s="180" t="str">
        <f>'CONSTRUCTION COST ESTIMATE'!C363</f>
        <v>8 FOOT X 8 FOOT PRECAST REINFORCED CONCRETE BOX</v>
      </c>
      <c r="D363" s="181">
        <f>'CONSTRUCTION COST ESTIMATE'!BA363</f>
        <v>0</v>
      </c>
      <c r="E363" s="182">
        <f>'CONSTRUCTION COST ESTIMATE'!BC363</f>
        <v>0</v>
      </c>
      <c r="F363" s="183" t="str">
        <f>'CONSTRUCTION COST ESTIMATE'!BB363</f>
        <v>LF</v>
      </c>
      <c r="G363" s="184"/>
      <c r="H363" s="185">
        <f t="shared" si="72"/>
        <v>0</v>
      </c>
      <c r="I363" s="186">
        <f t="shared" si="73"/>
        <v>0</v>
      </c>
      <c r="J363" s="187"/>
      <c r="K363" s="188">
        <f t="shared" si="74"/>
        <v>0</v>
      </c>
      <c r="L363" s="86">
        <f t="shared" si="75"/>
        <v>0</v>
      </c>
      <c r="M363" s="188">
        <f t="shared" si="76"/>
        <v>0</v>
      </c>
      <c r="N363" s="86">
        <f t="shared" si="77"/>
        <v>0</v>
      </c>
      <c r="O363" s="188">
        <f t="shared" si="78"/>
        <v>0</v>
      </c>
      <c r="P363" s="189"/>
      <c r="Q363" s="190">
        <f t="shared" si="79"/>
        <v>0</v>
      </c>
      <c r="R363" s="191">
        <f t="shared" si="80"/>
        <v>0</v>
      </c>
      <c r="T363" s="89"/>
    </row>
    <row r="364" spans="1:20" s="178" customFormat="1" ht="30" hidden="1" customHeight="1">
      <c r="A364" s="156">
        <f>'CONSTRUCTION COST ESTIMATE'!A364</f>
        <v>0</v>
      </c>
      <c r="B364" s="179">
        <f>'CONSTRUCTION COST ESTIMATE'!B364</f>
        <v>509.09030000000001</v>
      </c>
      <c r="C364" s="180" t="str">
        <f>'CONSTRUCTION COST ESTIMATE'!C364</f>
        <v>9 FOOT X 3 FOOT PRECAST REINFORCED CONCRETE BOX</v>
      </c>
      <c r="D364" s="181">
        <f>'CONSTRUCTION COST ESTIMATE'!BA364</f>
        <v>0</v>
      </c>
      <c r="E364" s="182">
        <f>'CONSTRUCTION COST ESTIMATE'!BC364</f>
        <v>0</v>
      </c>
      <c r="F364" s="183" t="str">
        <f>'CONSTRUCTION COST ESTIMATE'!BB364</f>
        <v>LF</v>
      </c>
      <c r="G364" s="184"/>
      <c r="H364" s="185">
        <f t="shared" si="72"/>
        <v>0</v>
      </c>
      <c r="I364" s="186">
        <f t="shared" si="73"/>
        <v>0</v>
      </c>
      <c r="J364" s="187"/>
      <c r="K364" s="188">
        <f t="shared" si="74"/>
        <v>0</v>
      </c>
      <c r="L364" s="86">
        <f t="shared" si="75"/>
        <v>0</v>
      </c>
      <c r="M364" s="188">
        <f t="shared" si="76"/>
        <v>0</v>
      </c>
      <c r="N364" s="86">
        <f t="shared" si="77"/>
        <v>0</v>
      </c>
      <c r="O364" s="188">
        <f t="shared" si="78"/>
        <v>0</v>
      </c>
      <c r="P364" s="189"/>
      <c r="Q364" s="190">
        <f t="shared" si="79"/>
        <v>0</v>
      </c>
      <c r="R364" s="191">
        <f t="shared" si="80"/>
        <v>0</v>
      </c>
      <c r="T364" s="89"/>
    </row>
    <row r="365" spans="1:20" s="178" customFormat="1" ht="30" hidden="1" customHeight="1">
      <c r="A365" s="156">
        <f>'CONSTRUCTION COST ESTIMATE'!A365</f>
        <v>0</v>
      </c>
      <c r="B365" s="179">
        <f>'CONSTRUCTION COST ESTIMATE'!B365</f>
        <v>509.09039999999999</v>
      </c>
      <c r="C365" s="180" t="str">
        <f>'CONSTRUCTION COST ESTIMATE'!C365</f>
        <v>9 FOOT X 4 FOOT PRECAST REINFORCED CONCRETE BOX</v>
      </c>
      <c r="D365" s="181">
        <f>'CONSTRUCTION COST ESTIMATE'!BA365</f>
        <v>0</v>
      </c>
      <c r="E365" s="182">
        <f>'CONSTRUCTION COST ESTIMATE'!BC365</f>
        <v>0</v>
      </c>
      <c r="F365" s="183" t="str">
        <f>'CONSTRUCTION COST ESTIMATE'!BB365</f>
        <v>LF</v>
      </c>
      <c r="G365" s="184"/>
      <c r="H365" s="185">
        <f t="shared" si="72"/>
        <v>0</v>
      </c>
      <c r="I365" s="186">
        <f t="shared" si="73"/>
        <v>0</v>
      </c>
      <c r="J365" s="187"/>
      <c r="K365" s="188">
        <f t="shared" si="74"/>
        <v>0</v>
      </c>
      <c r="L365" s="86">
        <f t="shared" si="75"/>
        <v>0</v>
      </c>
      <c r="M365" s="188">
        <f t="shared" si="76"/>
        <v>0</v>
      </c>
      <c r="N365" s="86">
        <f t="shared" si="77"/>
        <v>0</v>
      </c>
      <c r="O365" s="188">
        <f t="shared" si="78"/>
        <v>0</v>
      </c>
      <c r="P365" s="189"/>
      <c r="Q365" s="190">
        <f t="shared" si="79"/>
        <v>0</v>
      </c>
      <c r="R365" s="191">
        <f t="shared" si="80"/>
        <v>0</v>
      </c>
      <c r="T365" s="89"/>
    </row>
    <row r="366" spans="1:20" s="178" customFormat="1" ht="30" hidden="1" customHeight="1">
      <c r="A366" s="156">
        <f>'CONSTRUCTION COST ESTIMATE'!A366</f>
        <v>0</v>
      </c>
      <c r="B366" s="179">
        <f>'CONSTRUCTION COST ESTIMATE'!B366</f>
        <v>509.09050000000002</v>
      </c>
      <c r="C366" s="180" t="str">
        <f>'CONSTRUCTION COST ESTIMATE'!C366</f>
        <v>9 FOOT X 5 FOOT PRECAST REINFORCED CONCRETE BOX</v>
      </c>
      <c r="D366" s="181">
        <f>'CONSTRUCTION COST ESTIMATE'!BA366</f>
        <v>0</v>
      </c>
      <c r="E366" s="182">
        <f>'CONSTRUCTION COST ESTIMATE'!BC366</f>
        <v>0</v>
      </c>
      <c r="F366" s="183" t="str">
        <f>'CONSTRUCTION COST ESTIMATE'!BB366</f>
        <v>LF</v>
      </c>
      <c r="G366" s="184"/>
      <c r="H366" s="185">
        <f t="shared" si="72"/>
        <v>0</v>
      </c>
      <c r="I366" s="186">
        <f t="shared" si="73"/>
        <v>0</v>
      </c>
      <c r="J366" s="187"/>
      <c r="K366" s="188">
        <f t="shared" si="74"/>
        <v>0</v>
      </c>
      <c r="L366" s="86">
        <f t="shared" si="75"/>
        <v>0</v>
      </c>
      <c r="M366" s="188">
        <f t="shared" si="76"/>
        <v>0</v>
      </c>
      <c r="N366" s="86">
        <f t="shared" si="77"/>
        <v>0</v>
      </c>
      <c r="O366" s="188">
        <f t="shared" si="78"/>
        <v>0</v>
      </c>
      <c r="P366" s="189"/>
      <c r="Q366" s="190">
        <f t="shared" si="79"/>
        <v>0</v>
      </c>
      <c r="R366" s="191">
        <f t="shared" si="80"/>
        <v>0</v>
      </c>
      <c r="T366" s="89"/>
    </row>
    <row r="367" spans="1:20" s="178" customFormat="1" ht="30" hidden="1" customHeight="1">
      <c r="A367" s="156">
        <f>'CONSTRUCTION COST ESTIMATE'!A367</f>
        <v>0</v>
      </c>
      <c r="B367" s="179">
        <f>'CONSTRUCTION COST ESTIMATE'!B367</f>
        <v>509.09059999999999</v>
      </c>
      <c r="C367" s="180" t="str">
        <f>'CONSTRUCTION COST ESTIMATE'!C367</f>
        <v>9 FOOT X 6 FOOT PRECAST REINFORCED CONCRETE BOX</v>
      </c>
      <c r="D367" s="181">
        <f>'CONSTRUCTION COST ESTIMATE'!BA367</f>
        <v>0</v>
      </c>
      <c r="E367" s="182">
        <f>'CONSTRUCTION COST ESTIMATE'!BC367</f>
        <v>0</v>
      </c>
      <c r="F367" s="183" t="str">
        <f>'CONSTRUCTION COST ESTIMATE'!BB367</f>
        <v>LF</v>
      </c>
      <c r="G367" s="184"/>
      <c r="H367" s="185">
        <f t="shared" si="72"/>
        <v>0</v>
      </c>
      <c r="I367" s="186">
        <f t="shared" si="73"/>
        <v>0</v>
      </c>
      <c r="J367" s="187"/>
      <c r="K367" s="188">
        <f t="shared" si="74"/>
        <v>0</v>
      </c>
      <c r="L367" s="86">
        <f t="shared" si="75"/>
        <v>0</v>
      </c>
      <c r="M367" s="188">
        <f t="shared" si="76"/>
        <v>0</v>
      </c>
      <c r="N367" s="86">
        <f t="shared" si="77"/>
        <v>0</v>
      </c>
      <c r="O367" s="188">
        <f t="shared" si="78"/>
        <v>0</v>
      </c>
      <c r="P367" s="189"/>
      <c r="Q367" s="190">
        <f t="shared" si="79"/>
        <v>0</v>
      </c>
      <c r="R367" s="191">
        <f t="shared" si="80"/>
        <v>0</v>
      </c>
      <c r="T367" s="89"/>
    </row>
    <row r="368" spans="1:20" s="178" customFormat="1" ht="30" hidden="1" customHeight="1">
      <c r="A368" s="156">
        <f>'CONSTRUCTION COST ESTIMATE'!A368</f>
        <v>0</v>
      </c>
      <c r="B368" s="179">
        <f>'CONSTRUCTION COST ESTIMATE'!B368</f>
        <v>509.09070000000003</v>
      </c>
      <c r="C368" s="180" t="str">
        <f>'CONSTRUCTION COST ESTIMATE'!C368</f>
        <v>9 FOOT X 7 FOOT PRECAST REINFORCED CONCRETE BOX</v>
      </c>
      <c r="D368" s="181">
        <f>'CONSTRUCTION COST ESTIMATE'!BA368</f>
        <v>0</v>
      </c>
      <c r="E368" s="182">
        <f>'CONSTRUCTION COST ESTIMATE'!BC368</f>
        <v>0</v>
      </c>
      <c r="F368" s="183" t="str">
        <f>'CONSTRUCTION COST ESTIMATE'!BB368</f>
        <v>LF</v>
      </c>
      <c r="G368" s="184"/>
      <c r="H368" s="185">
        <f t="shared" si="72"/>
        <v>0</v>
      </c>
      <c r="I368" s="186">
        <f t="shared" si="73"/>
        <v>0</v>
      </c>
      <c r="J368" s="187"/>
      <c r="K368" s="188">
        <f t="shared" si="74"/>
        <v>0</v>
      </c>
      <c r="L368" s="86">
        <f t="shared" si="75"/>
        <v>0</v>
      </c>
      <c r="M368" s="188">
        <f t="shared" si="76"/>
        <v>0</v>
      </c>
      <c r="N368" s="86">
        <f t="shared" si="77"/>
        <v>0</v>
      </c>
      <c r="O368" s="188">
        <f t="shared" si="78"/>
        <v>0</v>
      </c>
      <c r="P368" s="189"/>
      <c r="Q368" s="190">
        <f t="shared" si="79"/>
        <v>0</v>
      </c>
      <c r="R368" s="191">
        <f t="shared" si="80"/>
        <v>0</v>
      </c>
      <c r="T368" s="89"/>
    </row>
    <row r="369" spans="1:20" s="178" customFormat="1" ht="30" hidden="1" customHeight="1">
      <c r="A369" s="156">
        <f>'CONSTRUCTION COST ESTIMATE'!A369</f>
        <v>0</v>
      </c>
      <c r="B369" s="179">
        <f>'CONSTRUCTION COST ESTIMATE'!B369</f>
        <v>509.0908</v>
      </c>
      <c r="C369" s="180" t="str">
        <f>'CONSTRUCTION COST ESTIMATE'!C369</f>
        <v>9 FOOT X 8 FOOT PRECAST REINFORCED CONCRETE BOX</v>
      </c>
      <c r="D369" s="181">
        <f>'CONSTRUCTION COST ESTIMATE'!BA369</f>
        <v>0</v>
      </c>
      <c r="E369" s="182">
        <f>'CONSTRUCTION COST ESTIMATE'!BC369</f>
        <v>0</v>
      </c>
      <c r="F369" s="183" t="str">
        <f>'CONSTRUCTION COST ESTIMATE'!BB369</f>
        <v>LF</v>
      </c>
      <c r="G369" s="184"/>
      <c r="H369" s="185">
        <f t="shared" si="72"/>
        <v>0</v>
      </c>
      <c r="I369" s="186">
        <f t="shared" si="73"/>
        <v>0</v>
      </c>
      <c r="J369" s="187"/>
      <c r="K369" s="188">
        <f t="shared" si="74"/>
        <v>0</v>
      </c>
      <c r="L369" s="86">
        <f t="shared" si="75"/>
        <v>0</v>
      </c>
      <c r="M369" s="188">
        <f t="shared" si="76"/>
        <v>0</v>
      </c>
      <c r="N369" s="86">
        <f t="shared" si="77"/>
        <v>0</v>
      </c>
      <c r="O369" s="188">
        <f t="shared" si="78"/>
        <v>0</v>
      </c>
      <c r="P369" s="189"/>
      <c r="Q369" s="190">
        <f t="shared" si="79"/>
        <v>0</v>
      </c>
      <c r="R369" s="191">
        <f t="shared" si="80"/>
        <v>0</v>
      </c>
      <c r="T369" s="89"/>
    </row>
    <row r="370" spans="1:20" s="178" customFormat="1" ht="30" hidden="1" customHeight="1">
      <c r="A370" s="156">
        <f>'CONSTRUCTION COST ESTIMATE'!A370</f>
        <v>0</v>
      </c>
      <c r="B370" s="179">
        <f>'CONSTRUCTION COST ESTIMATE'!B370</f>
        <v>509.09089999999998</v>
      </c>
      <c r="C370" s="180" t="str">
        <f>'CONSTRUCTION COST ESTIMATE'!C370</f>
        <v>9 FOOT X 9 FOOT PRECAST REINFORCED CONCRETE BOX</v>
      </c>
      <c r="D370" s="181">
        <f>'CONSTRUCTION COST ESTIMATE'!BA370</f>
        <v>0</v>
      </c>
      <c r="E370" s="182">
        <f>'CONSTRUCTION COST ESTIMATE'!BC370</f>
        <v>0</v>
      </c>
      <c r="F370" s="183" t="str">
        <f>'CONSTRUCTION COST ESTIMATE'!BB370</f>
        <v>LF</v>
      </c>
      <c r="G370" s="184"/>
      <c r="H370" s="185">
        <f t="shared" si="72"/>
        <v>0</v>
      </c>
      <c r="I370" s="186">
        <f t="shared" si="73"/>
        <v>0</v>
      </c>
      <c r="J370" s="187"/>
      <c r="K370" s="188">
        <f t="shared" si="74"/>
        <v>0</v>
      </c>
      <c r="L370" s="86">
        <f t="shared" si="75"/>
        <v>0</v>
      </c>
      <c r="M370" s="188">
        <f t="shared" si="76"/>
        <v>0</v>
      </c>
      <c r="N370" s="86">
        <f t="shared" si="77"/>
        <v>0</v>
      </c>
      <c r="O370" s="188">
        <f t="shared" si="78"/>
        <v>0</v>
      </c>
      <c r="P370" s="189"/>
      <c r="Q370" s="190">
        <f t="shared" si="79"/>
        <v>0</v>
      </c>
      <c r="R370" s="191">
        <f t="shared" si="80"/>
        <v>0</v>
      </c>
      <c r="T370" s="89"/>
    </row>
    <row r="371" spans="1:20" s="178" customFormat="1" ht="30" hidden="1" customHeight="1">
      <c r="A371" s="156">
        <f>'CONSTRUCTION COST ESTIMATE'!A371</f>
        <v>0</v>
      </c>
      <c r="B371" s="179">
        <f>'CONSTRUCTION COST ESTIMATE'!B371</f>
        <v>509.1003</v>
      </c>
      <c r="C371" s="180" t="str">
        <f>'CONSTRUCTION COST ESTIMATE'!C371</f>
        <v>10 FOOT X 3 FOOT PRECAST REINFORCED CONCRETE BOX</v>
      </c>
      <c r="D371" s="181">
        <f>'CONSTRUCTION COST ESTIMATE'!BA371</f>
        <v>0</v>
      </c>
      <c r="E371" s="182">
        <f>'CONSTRUCTION COST ESTIMATE'!BC371</f>
        <v>0</v>
      </c>
      <c r="F371" s="183" t="str">
        <f>'CONSTRUCTION COST ESTIMATE'!BB371</f>
        <v>LF</v>
      </c>
      <c r="G371" s="184"/>
      <c r="H371" s="185">
        <f t="shared" si="72"/>
        <v>0</v>
      </c>
      <c r="I371" s="186">
        <f t="shared" si="73"/>
        <v>0</v>
      </c>
      <c r="J371" s="187"/>
      <c r="K371" s="188">
        <f t="shared" si="74"/>
        <v>0</v>
      </c>
      <c r="L371" s="86">
        <f t="shared" si="75"/>
        <v>0</v>
      </c>
      <c r="M371" s="188">
        <f t="shared" si="76"/>
        <v>0</v>
      </c>
      <c r="N371" s="86">
        <f t="shared" si="77"/>
        <v>0</v>
      </c>
      <c r="O371" s="188">
        <f t="shared" si="78"/>
        <v>0</v>
      </c>
      <c r="P371" s="189"/>
      <c r="Q371" s="190">
        <f t="shared" si="79"/>
        <v>0</v>
      </c>
      <c r="R371" s="191">
        <f t="shared" si="80"/>
        <v>0</v>
      </c>
      <c r="T371" s="89"/>
    </row>
    <row r="372" spans="1:20" s="178" customFormat="1" ht="30" hidden="1" customHeight="1">
      <c r="A372" s="156">
        <f>'CONSTRUCTION COST ESTIMATE'!A372</f>
        <v>0</v>
      </c>
      <c r="B372" s="179">
        <f>'CONSTRUCTION COST ESTIMATE'!B372</f>
        <v>509.10039999999998</v>
      </c>
      <c r="C372" s="180" t="str">
        <f>'CONSTRUCTION COST ESTIMATE'!C372</f>
        <v>10 FOOT X 4 FOOT PRECAST REINFORCED CONCRETE BOX</v>
      </c>
      <c r="D372" s="181">
        <f>'CONSTRUCTION COST ESTIMATE'!BA372</f>
        <v>0</v>
      </c>
      <c r="E372" s="182">
        <f>'CONSTRUCTION COST ESTIMATE'!BC372</f>
        <v>0</v>
      </c>
      <c r="F372" s="183" t="str">
        <f>'CONSTRUCTION COST ESTIMATE'!BB372</f>
        <v>LF</v>
      </c>
      <c r="G372" s="184"/>
      <c r="H372" s="185">
        <f t="shared" si="72"/>
        <v>0</v>
      </c>
      <c r="I372" s="186">
        <f t="shared" si="73"/>
        <v>0</v>
      </c>
      <c r="J372" s="187"/>
      <c r="K372" s="188">
        <f t="shared" si="74"/>
        <v>0</v>
      </c>
      <c r="L372" s="86">
        <f t="shared" si="75"/>
        <v>0</v>
      </c>
      <c r="M372" s="188">
        <f t="shared" si="76"/>
        <v>0</v>
      </c>
      <c r="N372" s="86">
        <f t="shared" si="77"/>
        <v>0</v>
      </c>
      <c r="O372" s="188">
        <f t="shared" si="78"/>
        <v>0</v>
      </c>
      <c r="P372" s="189"/>
      <c r="Q372" s="190">
        <f t="shared" si="79"/>
        <v>0</v>
      </c>
      <c r="R372" s="191">
        <f t="shared" si="80"/>
        <v>0</v>
      </c>
      <c r="T372" s="89"/>
    </row>
    <row r="373" spans="1:20" s="178" customFormat="1" ht="30" hidden="1" customHeight="1">
      <c r="A373" s="156">
        <f>'CONSTRUCTION COST ESTIMATE'!A373</f>
        <v>0</v>
      </c>
      <c r="B373" s="179">
        <f>'CONSTRUCTION COST ESTIMATE'!B373</f>
        <v>509.10050000000001</v>
      </c>
      <c r="C373" s="180" t="str">
        <f>'CONSTRUCTION COST ESTIMATE'!C373</f>
        <v>10 FOOT X 5 FOOT PRECAST REINFORCED CONCRETE BOX</v>
      </c>
      <c r="D373" s="181">
        <f>'CONSTRUCTION COST ESTIMATE'!BA373</f>
        <v>0</v>
      </c>
      <c r="E373" s="182">
        <f>'CONSTRUCTION COST ESTIMATE'!BC373</f>
        <v>0</v>
      </c>
      <c r="F373" s="183" t="str">
        <f>'CONSTRUCTION COST ESTIMATE'!BB373</f>
        <v>LF</v>
      </c>
      <c r="G373" s="184"/>
      <c r="H373" s="185">
        <f t="shared" si="72"/>
        <v>0</v>
      </c>
      <c r="I373" s="186">
        <f t="shared" si="73"/>
        <v>0</v>
      </c>
      <c r="J373" s="187"/>
      <c r="K373" s="188">
        <f t="shared" si="74"/>
        <v>0</v>
      </c>
      <c r="L373" s="86">
        <f t="shared" si="75"/>
        <v>0</v>
      </c>
      <c r="M373" s="188">
        <f t="shared" si="76"/>
        <v>0</v>
      </c>
      <c r="N373" s="86">
        <f t="shared" si="77"/>
        <v>0</v>
      </c>
      <c r="O373" s="188">
        <f t="shared" si="78"/>
        <v>0</v>
      </c>
      <c r="P373" s="189"/>
      <c r="Q373" s="190">
        <f t="shared" si="79"/>
        <v>0</v>
      </c>
      <c r="R373" s="191">
        <f t="shared" si="80"/>
        <v>0</v>
      </c>
      <c r="T373" s="89"/>
    </row>
    <row r="374" spans="1:20" s="178" customFormat="1" ht="30" hidden="1" customHeight="1">
      <c r="A374" s="156">
        <f>'CONSTRUCTION COST ESTIMATE'!A374</f>
        <v>0</v>
      </c>
      <c r="B374" s="179">
        <f>'CONSTRUCTION COST ESTIMATE'!B374</f>
        <v>509.10059999999999</v>
      </c>
      <c r="C374" s="180" t="str">
        <f>'CONSTRUCTION COST ESTIMATE'!C374</f>
        <v>10 FOOT X 6 FOOT PRECAST REINFORCED CONCRETE BOX</v>
      </c>
      <c r="D374" s="181">
        <f>'CONSTRUCTION COST ESTIMATE'!BA374</f>
        <v>0</v>
      </c>
      <c r="E374" s="182">
        <f>'CONSTRUCTION COST ESTIMATE'!BC374</f>
        <v>0</v>
      </c>
      <c r="F374" s="183" t="str">
        <f>'CONSTRUCTION COST ESTIMATE'!BB374</f>
        <v>LF</v>
      </c>
      <c r="G374" s="184"/>
      <c r="H374" s="185">
        <f t="shared" si="72"/>
        <v>0</v>
      </c>
      <c r="I374" s="186">
        <f t="shared" si="73"/>
        <v>0</v>
      </c>
      <c r="J374" s="187"/>
      <c r="K374" s="188">
        <f t="shared" si="74"/>
        <v>0</v>
      </c>
      <c r="L374" s="86">
        <f t="shared" si="75"/>
        <v>0</v>
      </c>
      <c r="M374" s="188">
        <f t="shared" si="76"/>
        <v>0</v>
      </c>
      <c r="N374" s="86">
        <f t="shared" si="77"/>
        <v>0</v>
      </c>
      <c r="O374" s="188">
        <f t="shared" si="78"/>
        <v>0</v>
      </c>
      <c r="P374" s="189"/>
      <c r="Q374" s="190">
        <f t="shared" si="79"/>
        <v>0</v>
      </c>
      <c r="R374" s="191">
        <f t="shared" si="80"/>
        <v>0</v>
      </c>
      <c r="T374" s="89"/>
    </row>
    <row r="375" spans="1:20" s="178" customFormat="1" ht="30" hidden="1" customHeight="1">
      <c r="A375" s="156">
        <f>'CONSTRUCTION COST ESTIMATE'!A375</f>
        <v>0</v>
      </c>
      <c r="B375" s="179">
        <f>'CONSTRUCTION COST ESTIMATE'!B375</f>
        <v>509.10070000000002</v>
      </c>
      <c r="C375" s="180" t="str">
        <f>'CONSTRUCTION COST ESTIMATE'!C375</f>
        <v>10 FOOT X 7 FOOT PRECAST REINFORCED CONCRETE BOX</v>
      </c>
      <c r="D375" s="181">
        <f>'CONSTRUCTION COST ESTIMATE'!BA375</f>
        <v>0</v>
      </c>
      <c r="E375" s="182">
        <f>'CONSTRUCTION COST ESTIMATE'!BC375</f>
        <v>0</v>
      </c>
      <c r="F375" s="183" t="str">
        <f>'CONSTRUCTION COST ESTIMATE'!BB375</f>
        <v>LF</v>
      </c>
      <c r="G375" s="184"/>
      <c r="H375" s="185">
        <f t="shared" si="72"/>
        <v>0</v>
      </c>
      <c r="I375" s="186">
        <f t="shared" si="73"/>
        <v>0</v>
      </c>
      <c r="J375" s="187"/>
      <c r="K375" s="188">
        <f t="shared" si="74"/>
        <v>0</v>
      </c>
      <c r="L375" s="86">
        <f t="shared" si="75"/>
        <v>0</v>
      </c>
      <c r="M375" s="188">
        <f t="shared" si="76"/>
        <v>0</v>
      </c>
      <c r="N375" s="86">
        <f t="shared" si="77"/>
        <v>0</v>
      </c>
      <c r="O375" s="188">
        <f t="shared" si="78"/>
        <v>0</v>
      </c>
      <c r="P375" s="189"/>
      <c r="Q375" s="190">
        <f t="shared" si="79"/>
        <v>0</v>
      </c>
      <c r="R375" s="191">
        <f t="shared" si="80"/>
        <v>0</v>
      </c>
      <c r="T375" s="89"/>
    </row>
    <row r="376" spans="1:20" s="178" customFormat="1" ht="30" hidden="1" customHeight="1">
      <c r="A376" s="156">
        <f>'CONSTRUCTION COST ESTIMATE'!A376</f>
        <v>0</v>
      </c>
      <c r="B376" s="179">
        <f>'CONSTRUCTION COST ESTIMATE'!B376</f>
        <v>509.10079999999999</v>
      </c>
      <c r="C376" s="180" t="str">
        <f>'CONSTRUCTION COST ESTIMATE'!C376</f>
        <v>10 FOOT X 8 FOOT PRECAST REINFORCED CONCRETE BOX</v>
      </c>
      <c r="D376" s="181">
        <f>'CONSTRUCTION COST ESTIMATE'!BA376</f>
        <v>0</v>
      </c>
      <c r="E376" s="182">
        <f>'CONSTRUCTION COST ESTIMATE'!BC376</f>
        <v>0</v>
      </c>
      <c r="F376" s="183" t="str">
        <f>'CONSTRUCTION COST ESTIMATE'!BB376</f>
        <v>LF</v>
      </c>
      <c r="G376" s="184"/>
      <c r="H376" s="185">
        <f t="shared" si="72"/>
        <v>0</v>
      </c>
      <c r="I376" s="186">
        <f t="shared" si="73"/>
        <v>0</v>
      </c>
      <c r="J376" s="187"/>
      <c r="K376" s="188">
        <f t="shared" si="74"/>
        <v>0</v>
      </c>
      <c r="L376" s="86">
        <f t="shared" si="75"/>
        <v>0</v>
      </c>
      <c r="M376" s="188">
        <f t="shared" si="76"/>
        <v>0</v>
      </c>
      <c r="N376" s="86">
        <f t="shared" si="77"/>
        <v>0</v>
      </c>
      <c r="O376" s="188">
        <f t="shared" si="78"/>
        <v>0</v>
      </c>
      <c r="P376" s="189"/>
      <c r="Q376" s="190">
        <f t="shared" si="79"/>
        <v>0</v>
      </c>
      <c r="R376" s="191">
        <f t="shared" si="80"/>
        <v>0</v>
      </c>
      <c r="T376" s="89"/>
    </row>
    <row r="377" spans="1:20" s="178" customFormat="1" ht="30" hidden="1" customHeight="1">
      <c r="A377" s="156">
        <f>'CONSTRUCTION COST ESTIMATE'!A377</f>
        <v>0</v>
      </c>
      <c r="B377" s="179">
        <f>'CONSTRUCTION COST ESTIMATE'!B377</f>
        <v>509.10090000000002</v>
      </c>
      <c r="C377" s="180" t="str">
        <f>'CONSTRUCTION COST ESTIMATE'!C377</f>
        <v>10 FOOT X 9 FOOT PRECAST REINFORCED CONCRETE BOX</v>
      </c>
      <c r="D377" s="181">
        <f>'CONSTRUCTION COST ESTIMATE'!BA377</f>
        <v>0</v>
      </c>
      <c r="E377" s="182">
        <f>'CONSTRUCTION COST ESTIMATE'!BC377</f>
        <v>0</v>
      </c>
      <c r="F377" s="183" t="str">
        <f>'CONSTRUCTION COST ESTIMATE'!BB377</f>
        <v>LF</v>
      </c>
      <c r="G377" s="184"/>
      <c r="H377" s="185">
        <f t="shared" si="72"/>
        <v>0</v>
      </c>
      <c r="I377" s="186">
        <f t="shared" si="73"/>
        <v>0</v>
      </c>
      <c r="J377" s="187"/>
      <c r="K377" s="188">
        <f t="shared" si="74"/>
        <v>0</v>
      </c>
      <c r="L377" s="86">
        <f t="shared" si="75"/>
        <v>0</v>
      </c>
      <c r="M377" s="188">
        <f t="shared" si="76"/>
        <v>0</v>
      </c>
      <c r="N377" s="86">
        <f t="shared" si="77"/>
        <v>0</v>
      </c>
      <c r="O377" s="188">
        <f t="shared" si="78"/>
        <v>0</v>
      </c>
      <c r="P377" s="189"/>
      <c r="Q377" s="190">
        <f t="shared" si="79"/>
        <v>0</v>
      </c>
      <c r="R377" s="191">
        <f t="shared" si="80"/>
        <v>0</v>
      </c>
      <c r="T377" s="89"/>
    </row>
    <row r="378" spans="1:20" s="178" customFormat="1" ht="30" hidden="1" customHeight="1">
      <c r="A378" s="156">
        <f>'CONSTRUCTION COST ESTIMATE'!A378</f>
        <v>0</v>
      </c>
      <c r="B378" s="179">
        <f>'CONSTRUCTION COST ESTIMATE'!B378</f>
        <v>509.101</v>
      </c>
      <c r="C378" s="180" t="str">
        <f>'CONSTRUCTION COST ESTIMATE'!C378</f>
        <v>10 FOOT X 10 FOOT PRECAST REINFORCED CONCRETE BOX</v>
      </c>
      <c r="D378" s="181">
        <f>'CONSTRUCTION COST ESTIMATE'!BA378</f>
        <v>0</v>
      </c>
      <c r="E378" s="182">
        <f>'CONSTRUCTION COST ESTIMATE'!BC378</f>
        <v>0</v>
      </c>
      <c r="F378" s="183" t="str">
        <f>'CONSTRUCTION COST ESTIMATE'!BB378</f>
        <v>LF</v>
      </c>
      <c r="G378" s="184"/>
      <c r="H378" s="185">
        <f t="shared" si="72"/>
        <v>0</v>
      </c>
      <c r="I378" s="186">
        <f t="shared" si="73"/>
        <v>0</v>
      </c>
      <c r="J378" s="187"/>
      <c r="K378" s="188">
        <f t="shared" si="74"/>
        <v>0</v>
      </c>
      <c r="L378" s="86">
        <f t="shared" si="75"/>
        <v>0</v>
      </c>
      <c r="M378" s="188">
        <f t="shared" si="76"/>
        <v>0</v>
      </c>
      <c r="N378" s="86">
        <f t="shared" si="77"/>
        <v>0</v>
      </c>
      <c r="O378" s="188">
        <f t="shared" si="78"/>
        <v>0</v>
      </c>
      <c r="P378" s="189"/>
      <c r="Q378" s="190">
        <f t="shared" si="79"/>
        <v>0</v>
      </c>
      <c r="R378" s="191">
        <f t="shared" si="80"/>
        <v>0</v>
      </c>
      <c r="T378" s="89"/>
    </row>
    <row r="379" spans="1:20" s="178" customFormat="1" ht="30" hidden="1" customHeight="1">
      <c r="A379" s="156">
        <f>'CONSTRUCTION COST ESTIMATE'!A379</f>
        <v>0</v>
      </c>
      <c r="B379" s="179">
        <f>'CONSTRUCTION COST ESTIMATE'!B379</f>
        <v>509.1103</v>
      </c>
      <c r="C379" s="180" t="str">
        <f>'CONSTRUCTION COST ESTIMATE'!C379</f>
        <v>11 FOOT X 3 FOOT PRECAST REINFORCED CONCRETE BOX</v>
      </c>
      <c r="D379" s="181">
        <f>'CONSTRUCTION COST ESTIMATE'!BA379</f>
        <v>0</v>
      </c>
      <c r="E379" s="182">
        <f>'CONSTRUCTION COST ESTIMATE'!BC379</f>
        <v>0</v>
      </c>
      <c r="F379" s="183" t="str">
        <f>'CONSTRUCTION COST ESTIMATE'!BB379</f>
        <v>LF</v>
      </c>
      <c r="G379" s="184"/>
      <c r="H379" s="185">
        <f t="shared" si="72"/>
        <v>0</v>
      </c>
      <c r="I379" s="186">
        <f t="shared" si="73"/>
        <v>0</v>
      </c>
      <c r="J379" s="187"/>
      <c r="K379" s="188">
        <f t="shared" si="74"/>
        <v>0</v>
      </c>
      <c r="L379" s="86">
        <f t="shared" si="75"/>
        <v>0</v>
      </c>
      <c r="M379" s="188">
        <f t="shared" si="76"/>
        <v>0</v>
      </c>
      <c r="N379" s="86">
        <f t="shared" si="77"/>
        <v>0</v>
      </c>
      <c r="O379" s="188">
        <f t="shared" si="78"/>
        <v>0</v>
      </c>
      <c r="P379" s="189"/>
      <c r="Q379" s="190">
        <f t="shared" si="79"/>
        <v>0</v>
      </c>
      <c r="R379" s="191">
        <f t="shared" si="80"/>
        <v>0</v>
      </c>
      <c r="T379" s="89"/>
    </row>
    <row r="380" spans="1:20" s="178" customFormat="1" ht="30" hidden="1" customHeight="1">
      <c r="A380" s="156">
        <f>'CONSTRUCTION COST ESTIMATE'!A380</f>
        <v>0</v>
      </c>
      <c r="B380" s="179">
        <f>'CONSTRUCTION COST ESTIMATE'!B380</f>
        <v>509.11040000000003</v>
      </c>
      <c r="C380" s="180" t="str">
        <f>'CONSTRUCTION COST ESTIMATE'!C380</f>
        <v>11 FOOT X 4 FOOT PRECAST REINFORCED CONCRETE BOX</v>
      </c>
      <c r="D380" s="181">
        <f>'CONSTRUCTION COST ESTIMATE'!BA380</f>
        <v>0</v>
      </c>
      <c r="E380" s="182">
        <f>'CONSTRUCTION COST ESTIMATE'!BC380</f>
        <v>0</v>
      </c>
      <c r="F380" s="183" t="str">
        <f>'CONSTRUCTION COST ESTIMATE'!BB380</f>
        <v>LF</v>
      </c>
      <c r="G380" s="184"/>
      <c r="H380" s="185">
        <f t="shared" si="72"/>
        <v>0</v>
      </c>
      <c r="I380" s="186">
        <f t="shared" si="73"/>
        <v>0</v>
      </c>
      <c r="J380" s="187"/>
      <c r="K380" s="188">
        <f t="shared" si="74"/>
        <v>0</v>
      </c>
      <c r="L380" s="86">
        <f t="shared" si="75"/>
        <v>0</v>
      </c>
      <c r="M380" s="188">
        <f t="shared" si="76"/>
        <v>0</v>
      </c>
      <c r="N380" s="86">
        <f t="shared" si="77"/>
        <v>0</v>
      </c>
      <c r="O380" s="188">
        <f t="shared" si="78"/>
        <v>0</v>
      </c>
      <c r="P380" s="189"/>
      <c r="Q380" s="190">
        <f t="shared" si="79"/>
        <v>0</v>
      </c>
      <c r="R380" s="191">
        <f t="shared" si="80"/>
        <v>0</v>
      </c>
      <c r="T380" s="89"/>
    </row>
    <row r="381" spans="1:20" s="178" customFormat="1" ht="30" hidden="1" customHeight="1">
      <c r="A381" s="156">
        <f>'CONSTRUCTION COST ESTIMATE'!A381</f>
        <v>0</v>
      </c>
      <c r="B381" s="179">
        <f>'CONSTRUCTION COST ESTIMATE'!B381</f>
        <v>509.1105</v>
      </c>
      <c r="C381" s="180" t="str">
        <f>'CONSTRUCTION COST ESTIMATE'!C381</f>
        <v>11 FOOT X 5 FOOT PRECAST REINFORCED CONCRETE BOX</v>
      </c>
      <c r="D381" s="181">
        <f>'CONSTRUCTION COST ESTIMATE'!BA381</f>
        <v>0</v>
      </c>
      <c r="E381" s="182">
        <f>'CONSTRUCTION COST ESTIMATE'!BC381</f>
        <v>0</v>
      </c>
      <c r="F381" s="183" t="str">
        <f>'CONSTRUCTION COST ESTIMATE'!BB381</f>
        <v>LF</v>
      </c>
      <c r="G381" s="184"/>
      <c r="H381" s="185">
        <f t="shared" si="72"/>
        <v>0</v>
      </c>
      <c r="I381" s="186">
        <f t="shared" si="73"/>
        <v>0</v>
      </c>
      <c r="J381" s="187"/>
      <c r="K381" s="188">
        <f t="shared" si="74"/>
        <v>0</v>
      </c>
      <c r="L381" s="86">
        <f t="shared" si="75"/>
        <v>0</v>
      </c>
      <c r="M381" s="188">
        <f t="shared" si="76"/>
        <v>0</v>
      </c>
      <c r="N381" s="86">
        <f t="shared" si="77"/>
        <v>0</v>
      </c>
      <c r="O381" s="188">
        <f t="shared" si="78"/>
        <v>0</v>
      </c>
      <c r="P381" s="189"/>
      <c r="Q381" s="190">
        <f t="shared" si="79"/>
        <v>0</v>
      </c>
      <c r="R381" s="191">
        <f t="shared" si="80"/>
        <v>0</v>
      </c>
      <c r="T381" s="89"/>
    </row>
    <row r="382" spans="1:20" s="178" customFormat="1" ht="30" hidden="1" customHeight="1">
      <c r="A382" s="156">
        <f>'CONSTRUCTION COST ESTIMATE'!A382</f>
        <v>0</v>
      </c>
      <c r="B382" s="179">
        <f>'CONSTRUCTION COST ESTIMATE'!B382</f>
        <v>509.11059999999998</v>
      </c>
      <c r="C382" s="180" t="str">
        <f>'CONSTRUCTION COST ESTIMATE'!C382</f>
        <v>11 FOOT X 6 FOOT PRECAST REINFORCED CONCRETE BOX</v>
      </c>
      <c r="D382" s="181">
        <f>'CONSTRUCTION COST ESTIMATE'!BA382</f>
        <v>0</v>
      </c>
      <c r="E382" s="182">
        <f>'CONSTRUCTION COST ESTIMATE'!BC382</f>
        <v>0</v>
      </c>
      <c r="F382" s="183" t="str">
        <f>'CONSTRUCTION COST ESTIMATE'!BB382</f>
        <v>LF</v>
      </c>
      <c r="G382" s="184"/>
      <c r="H382" s="185">
        <f t="shared" si="72"/>
        <v>0</v>
      </c>
      <c r="I382" s="186">
        <f t="shared" si="73"/>
        <v>0</v>
      </c>
      <c r="J382" s="187"/>
      <c r="K382" s="188">
        <f t="shared" si="74"/>
        <v>0</v>
      </c>
      <c r="L382" s="86">
        <f t="shared" si="75"/>
        <v>0</v>
      </c>
      <c r="M382" s="188">
        <f t="shared" si="76"/>
        <v>0</v>
      </c>
      <c r="N382" s="86">
        <f t="shared" si="77"/>
        <v>0</v>
      </c>
      <c r="O382" s="188">
        <f t="shared" si="78"/>
        <v>0</v>
      </c>
      <c r="P382" s="189"/>
      <c r="Q382" s="190">
        <f t="shared" si="79"/>
        <v>0</v>
      </c>
      <c r="R382" s="191">
        <f t="shared" si="80"/>
        <v>0</v>
      </c>
      <c r="T382" s="89"/>
    </row>
    <row r="383" spans="1:20" s="178" customFormat="1" ht="30" hidden="1" customHeight="1">
      <c r="A383" s="156">
        <f>'CONSTRUCTION COST ESTIMATE'!A383</f>
        <v>0</v>
      </c>
      <c r="B383" s="179">
        <f>'CONSTRUCTION COST ESTIMATE'!B383</f>
        <v>509.11070000000001</v>
      </c>
      <c r="C383" s="180" t="str">
        <f>'CONSTRUCTION COST ESTIMATE'!C383</f>
        <v>11 FOOT X 7 FOOT PRECAST REINFORCED CONCRETE BOX</v>
      </c>
      <c r="D383" s="181">
        <f>'CONSTRUCTION COST ESTIMATE'!BA383</f>
        <v>0</v>
      </c>
      <c r="E383" s="182">
        <f>'CONSTRUCTION COST ESTIMATE'!BC383</f>
        <v>0</v>
      </c>
      <c r="F383" s="183" t="str">
        <f>'CONSTRUCTION COST ESTIMATE'!BB383</f>
        <v>LF</v>
      </c>
      <c r="G383" s="184"/>
      <c r="H383" s="185">
        <f t="shared" si="72"/>
        <v>0</v>
      </c>
      <c r="I383" s="186">
        <f t="shared" si="73"/>
        <v>0</v>
      </c>
      <c r="J383" s="187"/>
      <c r="K383" s="188">
        <f t="shared" si="74"/>
        <v>0</v>
      </c>
      <c r="L383" s="86">
        <f t="shared" si="75"/>
        <v>0</v>
      </c>
      <c r="M383" s="188">
        <f t="shared" si="76"/>
        <v>0</v>
      </c>
      <c r="N383" s="86">
        <f t="shared" si="77"/>
        <v>0</v>
      </c>
      <c r="O383" s="188">
        <f t="shared" si="78"/>
        <v>0</v>
      </c>
      <c r="P383" s="189"/>
      <c r="Q383" s="190">
        <f t="shared" si="79"/>
        <v>0</v>
      </c>
      <c r="R383" s="191">
        <f t="shared" si="80"/>
        <v>0</v>
      </c>
      <c r="T383" s="89"/>
    </row>
    <row r="384" spans="1:20" s="178" customFormat="1" ht="30" hidden="1" customHeight="1">
      <c r="A384" s="156">
        <f>'CONSTRUCTION COST ESTIMATE'!A384</f>
        <v>0</v>
      </c>
      <c r="B384" s="179">
        <f>'CONSTRUCTION COST ESTIMATE'!B384</f>
        <v>509.11079999999998</v>
      </c>
      <c r="C384" s="180" t="str">
        <f>'CONSTRUCTION COST ESTIMATE'!C384</f>
        <v>11 FOOT X 8 FOOT PRECAST REINFORCED CONCRETE BOX</v>
      </c>
      <c r="D384" s="181">
        <f>'CONSTRUCTION COST ESTIMATE'!BA384</f>
        <v>0</v>
      </c>
      <c r="E384" s="182">
        <f>'CONSTRUCTION COST ESTIMATE'!BC384</f>
        <v>0</v>
      </c>
      <c r="F384" s="183" t="str">
        <f>'CONSTRUCTION COST ESTIMATE'!BB384</f>
        <v>LF</v>
      </c>
      <c r="G384" s="184"/>
      <c r="H384" s="185">
        <f t="shared" si="72"/>
        <v>0</v>
      </c>
      <c r="I384" s="186">
        <f t="shared" si="73"/>
        <v>0</v>
      </c>
      <c r="J384" s="187"/>
      <c r="K384" s="188">
        <f t="shared" si="74"/>
        <v>0</v>
      </c>
      <c r="L384" s="86">
        <f t="shared" si="75"/>
        <v>0</v>
      </c>
      <c r="M384" s="188">
        <f t="shared" si="76"/>
        <v>0</v>
      </c>
      <c r="N384" s="86">
        <f t="shared" si="77"/>
        <v>0</v>
      </c>
      <c r="O384" s="188">
        <f t="shared" si="78"/>
        <v>0</v>
      </c>
      <c r="P384" s="189"/>
      <c r="Q384" s="190">
        <f t="shared" si="79"/>
        <v>0</v>
      </c>
      <c r="R384" s="191">
        <f t="shared" si="80"/>
        <v>0</v>
      </c>
      <c r="T384" s="89"/>
    </row>
    <row r="385" spans="1:20" s="178" customFormat="1" ht="30" hidden="1" customHeight="1">
      <c r="A385" s="156">
        <f>'CONSTRUCTION COST ESTIMATE'!A385</f>
        <v>0</v>
      </c>
      <c r="B385" s="179">
        <f>'CONSTRUCTION COST ESTIMATE'!B385</f>
        <v>509.11090000000002</v>
      </c>
      <c r="C385" s="180" t="str">
        <f>'CONSTRUCTION COST ESTIMATE'!C385</f>
        <v>11 FOOT X 9 FOOT PRECAST REINFORCED CONCRETE BOX</v>
      </c>
      <c r="D385" s="181">
        <f>'CONSTRUCTION COST ESTIMATE'!BA385</f>
        <v>0</v>
      </c>
      <c r="E385" s="182">
        <f>'CONSTRUCTION COST ESTIMATE'!BC385</f>
        <v>0</v>
      </c>
      <c r="F385" s="183" t="str">
        <f>'CONSTRUCTION COST ESTIMATE'!BB385</f>
        <v>LF</v>
      </c>
      <c r="G385" s="184"/>
      <c r="H385" s="185">
        <f t="shared" si="72"/>
        <v>0</v>
      </c>
      <c r="I385" s="186">
        <f t="shared" si="73"/>
        <v>0</v>
      </c>
      <c r="J385" s="187"/>
      <c r="K385" s="188">
        <f t="shared" si="74"/>
        <v>0</v>
      </c>
      <c r="L385" s="86">
        <f t="shared" si="75"/>
        <v>0</v>
      </c>
      <c r="M385" s="188">
        <f t="shared" si="76"/>
        <v>0</v>
      </c>
      <c r="N385" s="86">
        <f t="shared" si="77"/>
        <v>0</v>
      </c>
      <c r="O385" s="188">
        <f t="shared" si="78"/>
        <v>0</v>
      </c>
      <c r="P385" s="189"/>
      <c r="Q385" s="190">
        <f t="shared" si="79"/>
        <v>0</v>
      </c>
      <c r="R385" s="191">
        <f t="shared" si="80"/>
        <v>0</v>
      </c>
      <c r="T385" s="89"/>
    </row>
    <row r="386" spans="1:20" s="178" customFormat="1" ht="30" hidden="1" customHeight="1">
      <c r="A386" s="156">
        <f>'CONSTRUCTION COST ESTIMATE'!A386</f>
        <v>0</v>
      </c>
      <c r="B386" s="179">
        <f>'CONSTRUCTION COST ESTIMATE'!B386</f>
        <v>509.11099999999999</v>
      </c>
      <c r="C386" s="180" t="str">
        <f>'CONSTRUCTION COST ESTIMATE'!C386</f>
        <v>11 FOOT X 10 FOOT PRECAST REINFORCED CONCRETE BOX</v>
      </c>
      <c r="D386" s="181">
        <f>'CONSTRUCTION COST ESTIMATE'!BA386</f>
        <v>0</v>
      </c>
      <c r="E386" s="182">
        <f>'CONSTRUCTION COST ESTIMATE'!BC386</f>
        <v>0</v>
      </c>
      <c r="F386" s="183" t="str">
        <f>'CONSTRUCTION COST ESTIMATE'!BB386</f>
        <v>LF</v>
      </c>
      <c r="G386" s="184"/>
      <c r="H386" s="185">
        <f t="shared" si="72"/>
        <v>0</v>
      </c>
      <c r="I386" s="186">
        <f t="shared" si="73"/>
        <v>0</v>
      </c>
      <c r="J386" s="187"/>
      <c r="K386" s="188">
        <f t="shared" si="74"/>
        <v>0</v>
      </c>
      <c r="L386" s="86">
        <f t="shared" si="75"/>
        <v>0</v>
      </c>
      <c r="M386" s="188">
        <f t="shared" si="76"/>
        <v>0</v>
      </c>
      <c r="N386" s="86">
        <f t="shared" si="77"/>
        <v>0</v>
      </c>
      <c r="O386" s="188">
        <f t="shared" si="78"/>
        <v>0</v>
      </c>
      <c r="P386" s="189"/>
      <c r="Q386" s="190">
        <f t="shared" si="79"/>
        <v>0</v>
      </c>
      <c r="R386" s="191">
        <f t="shared" si="80"/>
        <v>0</v>
      </c>
      <c r="T386" s="89"/>
    </row>
    <row r="387" spans="1:20" s="178" customFormat="1" ht="30" hidden="1" customHeight="1">
      <c r="A387" s="156">
        <f>'CONSTRUCTION COST ESTIMATE'!A387</f>
        <v>0</v>
      </c>
      <c r="B387" s="179">
        <f>'CONSTRUCTION COST ESTIMATE'!B387</f>
        <v>509.11110000000002</v>
      </c>
      <c r="C387" s="180" t="str">
        <f>'CONSTRUCTION COST ESTIMATE'!C387</f>
        <v>11 FOOT X 11 FOOT PRECAST REINFORCED CONCRETE BOX</v>
      </c>
      <c r="D387" s="181">
        <f>'CONSTRUCTION COST ESTIMATE'!BA387</f>
        <v>0</v>
      </c>
      <c r="E387" s="182">
        <f>'CONSTRUCTION COST ESTIMATE'!BC387</f>
        <v>0</v>
      </c>
      <c r="F387" s="183" t="str">
        <f>'CONSTRUCTION COST ESTIMATE'!BB387</f>
        <v>LF</v>
      </c>
      <c r="G387" s="184"/>
      <c r="H387" s="185">
        <f t="shared" si="72"/>
        <v>0</v>
      </c>
      <c r="I387" s="186">
        <f t="shared" si="73"/>
        <v>0</v>
      </c>
      <c r="J387" s="187"/>
      <c r="K387" s="188">
        <f t="shared" si="74"/>
        <v>0</v>
      </c>
      <c r="L387" s="86">
        <f t="shared" si="75"/>
        <v>0</v>
      </c>
      <c r="M387" s="188">
        <f t="shared" si="76"/>
        <v>0</v>
      </c>
      <c r="N387" s="86">
        <f t="shared" si="77"/>
        <v>0</v>
      </c>
      <c r="O387" s="188">
        <f t="shared" si="78"/>
        <v>0</v>
      </c>
      <c r="P387" s="189"/>
      <c r="Q387" s="190">
        <f t="shared" si="79"/>
        <v>0</v>
      </c>
      <c r="R387" s="191">
        <f t="shared" si="80"/>
        <v>0</v>
      </c>
      <c r="T387" s="89"/>
    </row>
    <row r="388" spans="1:20" s="178" customFormat="1" ht="30" hidden="1" customHeight="1">
      <c r="A388" s="156">
        <f>'CONSTRUCTION COST ESTIMATE'!A388</f>
        <v>0</v>
      </c>
      <c r="B388" s="179">
        <f>'CONSTRUCTION COST ESTIMATE'!B388</f>
        <v>509.12029999999999</v>
      </c>
      <c r="C388" s="180" t="str">
        <f>'CONSTRUCTION COST ESTIMATE'!C388</f>
        <v>12 FOOT X 3 FOOT PRECAST REINFORCED CONCRETE BOX</v>
      </c>
      <c r="D388" s="181">
        <f>'CONSTRUCTION COST ESTIMATE'!BA388</f>
        <v>0</v>
      </c>
      <c r="E388" s="182">
        <f>'CONSTRUCTION COST ESTIMATE'!BC388</f>
        <v>0</v>
      </c>
      <c r="F388" s="183" t="str">
        <f>'CONSTRUCTION COST ESTIMATE'!BB388</f>
        <v>LF</v>
      </c>
      <c r="G388" s="184"/>
      <c r="H388" s="185">
        <f t="shared" si="72"/>
        <v>0</v>
      </c>
      <c r="I388" s="186">
        <f t="shared" si="73"/>
        <v>0</v>
      </c>
      <c r="J388" s="187"/>
      <c r="K388" s="188">
        <f t="shared" si="74"/>
        <v>0</v>
      </c>
      <c r="L388" s="86">
        <f t="shared" si="75"/>
        <v>0</v>
      </c>
      <c r="M388" s="188">
        <f t="shared" si="76"/>
        <v>0</v>
      </c>
      <c r="N388" s="86">
        <f t="shared" si="77"/>
        <v>0</v>
      </c>
      <c r="O388" s="188">
        <f t="shared" si="78"/>
        <v>0</v>
      </c>
      <c r="P388" s="189"/>
      <c r="Q388" s="190">
        <f t="shared" si="79"/>
        <v>0</v>
      </c>
      <c r="R388" s="191">
        <f t="shared" si="80"/>
        <v>0</v>
      </c>
      <c r="T388" s="89"/>
    </row>
    <row r="389" spans="1:20" s="178" customFormat="1" ht="30" hidden="1" customHeight="1">
      <c r="A389" s="156">
        <f>'CONSTRUCTION COST ESTIMATE'!A389</f>
        <v>0</v>
      </c>
      <c r="B389" s="179">
        <f>'CONSTRUCTION COST ESTIMATE'!B389</f>
        <v>509.12040000000002</v>
      </c>
      <c r="C389" s="180" t="str">
        <f>'CONSTRUCTION COST ESTIMATE'!C389</f>
        <v>12 FOOT X 4 FOOT PRECAST REINFORCED CONCRETE BOX</v>
      </c>
      <c r="D389" s="181">
        <f>'CONSTRUCTION COST ESTIMATE'!BA389</f>
        <v>0</v>
      </c>
      <c r="E389" s="182">
        <f>'CONSTRUCTION COST ESTIMATE'!BC389</f>
        <v>0</v>
      </c>
      <c r="F389" s="183" t="str">
        <f>'CONSTRUCTION COST ESTIMATE'!BB389</f>
        <v>LF</v>
      </c>
      <c r="G389" s="184"/>
      <c r="H389" s="185">
        <f t="shared" si="72"/>
        <v>0</v>
      </c>
      <c r="I389" s="186">
        <f t="shared" si="73"/>
        <v>0</v>
      </c>
      <c r="J389" s="187"/>
      <c r="K389" s="188">
        <f t="shared" si="74"/>
        <v>0</v>
      </c>
      <c r="L389" s="86">
        <f t="shared" si="75"/>
        <v>0</v>
      </c>
      <c r="M389" s="188">
        <f t="shared" si="76"/>
        <v>0</v>
      </c>
      <c r="N389" s="86">
        <f t="shared" si="77"/>
        <v>0</v>
      </c>
      <c r="O389" s="188">
        <f t="shared" si="78"/>
        <v>0</v>
      </c>
      <c r="P389" s="189"/>
      <c r="Q389" s="190">
        <f t="shared" si="79"/>
        <v>0</v>
      </c>
      <c r="R389" s="191">
        <f t="shared" si="80"/>
        <v>0</v>
      </c>
      <c r="T389" s="89"/>
    </row>
    <row r="390" spans="1:20" s="178" customFormat="1" ht="30" hidden="1" customHeight="1">
      <c r="A390" s="156">
        <f>'CONSTRUCTION COST ESTIMATE'!A390</f>
        <v>0</v>
      </c>
      <c r="B390" s="179">
        <f>'CONSTRUCTION COST ESTIMATE'!B390</f>
        <v>509.12049999999999</v>
      </c>
      <c r="C390" s="180" t="str">
        <f>'CONSTRUCTION COST ESTIMATE'!C390</f>
        <v>12 FOOT X 5 FOOT PRECAST REINFORCED CONCRETE BOX</v>
      </c>
      <c r="D390" s="181">
        <f>'CONSTRUCTION COST ESTIMATE'!BA390</f>
        <v>0</v>
      </c>
      <c r="E390" s="182">
        <f>'CONSTRUCTION COST ESTIMATE'!BC390</f>
        <v>0</v>
      </c>
      <c r="F390" s="183" t="str">
        <f>'CONSTRUCTION COST ESTIMATE'!BB390</f>
        <v>LF</v>
      </c>
      <c r="G390" s="184"/>
      <c r="H390" s="185">
        <f t="shared" si="72"/>
        <v>0</v>
      </c>
      <c r="I390" s="186">
        <f t="shared" si="73"/>
        <v>0</v>
      </c>
      <c r="J390" s="187"/>
      <c r="K390" s="188">
        <f t="shared" si="74"/>
        <v>0</v>
      </c>
      <c r="L390" s="86">
        <f t="shared" si="75"/>
        <v>0</v>
      </c>
      <c r="M390" s="188">
        <f t="shared" si="76"/>
        <v>0</v>
      </c>
      <c r="N390" s="86">
        <f t="shared" si="77"/>
        <v>0</v>
      </c>
      <c r="O390" s="188">
        <f t="shared" si="78"/>
        <v>0</v>
      </c>
      <c r="P390" s="189"/>
      <c r="Q390" s="190">
        <f t="shared" si="79"/>
        <v>0</v>
      </c>
      <c r="R390" s="191">
        <f t="shared" si="80"/>
        <v>0</v>
      </c>
      <c r="T390" s="89"/>
    </row>
    <row r="391" spans="1:20" s="178" customFormat="1" ht="30" hidden="1" customHeight="1">
      <c r="A391" s="156">
        <f>'CONSTRUCTION COST ESTIMATE'!A391</f>
        <v>0</v>
      </c>
      <c r="B391" s="179">
        <f>'CONSTRUCTION COST ESTIMATE'!B391</f>
        <v>509.12060000000002</v>
      </c>
      <c r="C391" s="180" t="str">
        <f>'CONSTRUCTION COST ESTIMATE'!C391</f>
        <v>12 FOOT X 6 FOOT PRECAST REINFORCED CONCRETE BOX</v>
      </c>
      <c r="D391" s="181">
        <f>'CONSTRUCTION COST ESTIMATE'!BA391</f>
        <v>0</v>
      </c>
      <c r="E391" s="182">
        <f>'CONSTRUCTION COST ESTIMATE'!BC391</f>
        <v>0</v>
      </c>
      <c r="F391" s="183" t="str">
        <f>'CONSTRUCTION COST ESTIMATE'!BB391</f>
        <v>LF</v>
      </c>
      <c r="G391" s="184"/>
      <c r="H391" s="185">
        <f t="shared" si="72"/>
        <v>0</v>
      </c>
      <c r="I391" s="186">
        <f t="shared" si="73"/>
        <v>0</v>
      </c>
      <c r="J391" s="187"/>
      <c r="K391" s="188">
        <f t="shared" si="74"/>
        <v>0</v>
      </c>
      <c r="L391" s="86">
        <f t="shared" si="75"/>
        <v>0</v>
      </c>
      <c r="M391" s="188">
        <f t="shared" si="76"/>
        <v>0</v>
      </c>
      <c r="N391" s="86">
        <f t="shared" si="77"/>
        <v>0</v>
      </c>
      <c r="O391" s="188">
        <f t="shared" si="78"/>
        <v>0</v>
      </c>
      <c r="P391" s="189"/>
      <c r="Q391" s="190">
        <f t="shared" si="79"/>
        <v>0</v>
      </c>
      <c r="R391" s="191">
        <f t="shared" si="80"/>
        <v>0</v>
      </c>
      <c r="T391" s="89"/>
    </row>
    <row r="392" spans="1:20" s="178" customFormat="1" ht="30" hidden="1" customHeight="1">
      <c r="A392" s="156">
        <f>'CONSTRUCTION COST ESTIMATE'!A392</f>
        <v>0</v>
      </c>
      <c r="B392" s="179">
        <f>'CONSTRUCTION COST ESTIMATE'!B392</f>
        <v>509.1207</v>
      </c>
      <c r="C392" s="180" t="str">
        <f>'CONSTRUCTION COST ESTIMATE'!C392</f>
        <v>12 FOOT X 7 FOOT PRECAST REINFORCED CONCRETE BOX</v>
      </c>
      <c r="D392" s="181">
        <f>'CONSTRUCTION COST ESTIMATE'!BA392</f>
        <v>0</v>
      </c>
      <c r="E392" s="182">
        <f>'CONSTRUCTION COST ESTIMATE'!BC392</f>
        <v>0</v>
      </c>
      <c r="F392" s="183" t="str">
        <f>'CONSTRUCTION COST ESTIMATE'!BB392</f>
        <v>LF</v>
      </c>
      <c r="G392" s="184"/>
      <c r="H392" s="185">
        <f t="shared" si="72"/>
        <v>0</v>
      </c>
      <c r="I392" s="186">
        <f t="shared" si="73"/>
        <v>0</v>
      </c>
      <c r="J392" s="187"/>
      <c r="K392" s="188">
        <f t="shared" si="74"/>
        <v>0</v>
      </c>
      <c r="L392" s="86">
        <f t="shared" si="75"/>
        <v>0</v>
      </c>
      <c r="M392" s="188">
        <f t="shared" si="76"/>
        <v>0</v>
      </c>
      <c r="N392" s="86">
        <f t="shared" si="77"/>
        <v>0</v>
      </c>
      <c r="O392" s="188">
        <f t="shared" si="78"/>
        <v>0</v>
      </c>
      <c r="P392" s="189"/>
      <c r="Q392" s="190">
        <f t="shared" si="79"/>
        <v>0</v>
      </c>
      <c r="R392" s="191">
        <f t="shared" si="80"/>
        <v>0</v>
      </c>
      <c r="T392" s="89"/>
    </row>
    <row r="393" spans="1:20" s="178" customFormat="1" ht="30" hidden="1" customHeight="1">
      <c r="A393" s="156">
        <f>'CONSTRUCTION COST ESTIMATE'!A393</f>
        <v>0</v>
      </c>
      <c r="B393" s="179">
        <f>'CONSTRUCTION COST ESTIMATE'!B393</f>
        <v>509.12079999999997</v>
      </c>
      <c r="C393" s="180" t="str">
        <f>'CONSTRUCTION COST ESTIMATE'!C393</f>
        <v>12 FOOT X 8 FOOT PRECAST REINFORCED CONCRETE BOX</v>
      </c>
      <c r="D393" s="181">
        <f>'CONSTRUCTION COST ESTIMATE'!BA393</f>
        <v>0</v>
      </c>
      <c r="E393" s="182">
        <f>'CONSTRUCTION COST ESTIMATE'!BC393</f>
        <v>0</v>
      </c>
      <c r="F393" s="183" t="str">
        <f>'CONSTRUCTION COST ESTIMATE'!BB393</f>
        <v>LF</v>
      </c>
      <c r="G393" s="184"/>
      <c r="H393" s="185">
        <f t="shared" si="72"/>
        <v>0</v>
      </c>
      <c r="I393" s="186">
        <f t="shared" si="73"/>
        <v>0</v>
      </c>
      <c r="J393" s="187"/>
      <c r="K393" s="188">
        <f t="shared" si="74"/>
        <v>0</v>
      </c>
      <c r="L393" s="86">
        <f t="shared" si="75"/>
        <v>0</v>
      </c>
      <c r="M393" s="188">
        <f t="shared" si="76"/>
        <v>0</v>
      </c>
      <c r="N393" s="86">
        <f t="shared" si="77"/>
        <v>0</v>
      </c>
      <c r="O393" s="188">
        <f t="shared" si="78"/>
        <v>0</v>
      </c>
      <c r="P393" s="189"/>
      <c r="Q393" s="190">
        <f t="shared" si="79"/>
        <v>0</v>
      </c>
      <c r="R393" s="191">
        <f t="shared" si="80"/>
        <v>0</v>
      </c>
      <c r="T393" s="89"/>
    </row>
    <row r="394" spans="1:20" s="178" customFormat="1" ht="30" hidden="1" customHeight="1">
      <c r="A394" s="156">
        <f>'CONSTRUCTION COST ESTIMATE'!A394</f>
        <v>0</v>
      </c>
      <c r="B394" s="179">
        <f>'CONSTRUCTION COST ESTIMATE'!B394</f>
        <v>509.12090000000001</v>
      </c>
      <c r="C394" s="180" t="str">
        <f>'CONSTRUCTION COST ESTIMATE'!C394</f>
        <v>12 FOOT X 9 FOOT PRECAST REINFORCED CONCRETE BOX</v>
      </c>
      <c r="D394" s="181">
        <f>'CONSTRUCTION COST ESTIMATE'!BA394</f>
        <v>0</v>
      </c>
      <c r="E394" s="182">
        <f>'CONSTRUCTION COST ESTIMATE'!BC394</f>
        <v>0</v>
      </c>
      <c r="F394" s="183" t="str">
        <f>'CONSTRUCTION COST ESTIMATE'!BB394</f>
        <v>LF</v>
      </c>
      <c r="G394" s="184"/>
      <c r="H394" s="185">
        <f t="shared" si="72"/>
        <v>0</v>
      </c>
      <c r="I394" s="186">
        <f t="shared" si="73"/>
        <v>0</v>
      </c>
      <c r="J394" s="187"/>
      <c r="K394" s="188">
        <f t="shared" si="74"/>
        <v>0</v>
      </c>
      <c r="L394" s="86">
        <f t="shared" si="75"/>
        <v>0</v>
      </c>
      <c r="M394" s="188">
        <f t="shared" si="76"/>
        <v>0</v>
      </c>
      <c r="N394" s="86">
        <f t="shared" si="77"/>
        <v>0</v>
      </c>
      <c r="O394" s="188">
        <f t="shared" si="78"/>
        <v>0</v>
      </c>
      <c r="P394" s="189"/>
      <c r="Q394" s="190">
        <f t="shared" si="79"/>
        <v>0</v>
      </c>
      <c r="R394" s="191">
        <f t="shared" si="80"/>
        <v>0</v>
      </c>
      <c r="T394" s="89"/>
    </row>
    <row r="395" spans="1:20" s="178" customFormat="1" ht="30" hidden="1" customHeight="1">
      <c r="A395" s="156">
        <f>'CONSTRUCTION COST ESTIMATE'!A395</f>
        <v>0</v>
      </c>
      <c r="B395" s="179">
        <f>'CONSTRUCTION COST ESTIMATE'!B395</f>
        <v>509.12099999999998</v>
      </c>
      <c r="C395" s="180" t="str">
        <f>'CONSTRUCTION COST ESTIMATE'!C395</f>
        <v>12 FOOT X 10 FOOT PRECAST REINFORCED CONCRETE BOX</v>
      </c>
      <c r="D395" s="181">
        <f>'CONSTRUCTION COST ESTIMATE'!BA395</f>
        <v>0</v>
      </c>
      <c r="E395" s="182">
        <f>'CONSTRUCTION COST ESTIMATE'!BC395</f>
        <v>0</v>
      </c>
      <c r="F395" s="183" t="str">
        <f>'CONSTRUCTION COST ESTIMATE'!BB395</f>
        <v>LF</v>
      </c>
      <c r="G395" s="184"/>
      <c r="H395" s="185">
        <f t="shared" si="72"/>
        <v>0</v>
      </c>
      <c r="I395" s="186">
        <f t="shared" si="73"/>
        <v>0</v>
      </c>
      <c r="J395" s="187"/>
      <c r="K395" s="188">
        <f t="shared" si="74"/>
        <v>0</v>
      </c>
      <c r="L395" s="86">
        <f t="shared" si="75"/>
        <v>0</v>
      </c>
      <c r="M395" s="188">
        <f t="shared" si="76"/>
        <v>0</v>
      </c>
      <c r="N395" s="86">
        <f t="shared" si="77"/>
        <v>0</v>
      </c>
      <c r="O395" s="188">
        <f t="shared" si="78"/>
        <v>0</v>
      </c>
      <c r="P395" s="189"/>
      <c r="Q395" s="190">
        <f t="shared" si="79"/>
        <v>0</v>
      </c>
      <c r="R395" s="191">
        <f t="shared" si="80"/>
        <v>0</v>
      </c>
      <c r="T395" s="89"/>
    </row>
    <row r="396" spans="1:20" s="178" customFormat="1" ht="30" hidden="1" customHeight="1">
      <c r="A396" s="156">
        <f>'CONSTRUCTION COST ESTIMATE'!A396</f>
        <v>0</v>
      </c>
      <c r="B396" s="179">
        <f>'CONSTRUCTION COST ESTIMATE'!B396</f>
        <v>509.12110000000001</v>
      </c>
      <c r="C396" s="180" t="str">
        <f>'CONSTRUCTION COST ESTIMATE'!C396</f>
        <v>12 FOOT X 11 FOOT PRECAST REINFORCED CONCRETE BOX</v>
      </c>
      <c r="D396" s="181">
        <f>'CONSTRUCTION COST ESTIMATE'!BA396</f>
        <v>0</v>
      </c>
      <c r="E396" s="182">
        <f>'CONSTRUCTION COST ESTIMATE'!BC396</f>
        <v>0</v>
      </c>
      <c r="F396" s="183" t="str">
        <f>'CONSTRUCTION COST ESTIMATE'!BB396</f>
        <v>LF</v>
      </c>
      <c r="G396" s="184"/>
      <c r="H396" s="185">
        <f t="shared" si="72"/>
        <v>0</v>
      </c>
      <c r="I396" s="186">
        <f t="shared" si="73"/>
        <v>0</v>
      </c>
      <c r="J396" s="187"/>
      <c r="K396" s="188">
        <f t="shared" si="74"/>
        <v>0</v>
      </c>
      <c r="L396" s="86">
        <f t="shared" si="75"/>
        <v>0</v>
      </c>
      <c r="M396" s="188">
        <f t="shared" si="76"/>
        <v>0</v>
      </c>
      <c r="N396" s="86">
        <f t="shared" si="77"/>
        <v>0</v>
      </c>
      <c r="O396" s="188">
        <f t="shared" si="78"/>
        <v>0</v>
      </c>
      <c r="P396" s="189"/>
      <c r="Q396" s="190">
        <f t="shared" si="79"/>
        <v>0</v>
      </c>
      <c r="R396" s="191">
        <f t="shared" si="80"/>
        <v>0</v>
      </c>
      <c r="T396" s="89"/>
    </row>
    <row r="397" spans="1:20" s="178" customFormat="1" ht="30" hidden="1" customHeight="1">
      <c r="A397" s="156">
        <f>'CONSTRUCTION COST ESTIMATE'!A397</f>
        <v>0</v>
      </c>
      <c r="B397" s="179">
        <f>'CONSTRUCTION COST ESTIMATE'!B397</f>
        <v>509.12119999999999</v>
      </c>
      <c r="C397" s="180" t="str">
        <f>'CONSTRUCTION COST ESTIMATE'!C397</f>
        <v>12 FOOT X 12 FOOT PRECAST REINFORCED CONCRETE BOX</v>
      </c>
      <c r="D397" s="181">
        <f>'CONSTRUCTION COST ESTIMATE'!BA397</f>
        <v>0</v>
      </c>
      <c r="E397" s="182">
        <f>'CONSTRUCTION COST ESTIMATE'!BC397</f>
        <v>0</v>
      </c>
      <c r="F397" s="183" t="str">
        <f>'CONSTRUCTION COST ESTIMATE'!BB397</f>
        <v>LF</v>
      </c>
      <c r="G397" s="184"/>
      <c r="H397" s="185">
        <f t="shared" si="72"/>
        <v>0</v>
      </c>
      <c r="I397" s="186">
        <f t="shared" si="73"/>
        <v>0</v>
      </c>
      <c r="J397" s="187"/>
      <c r="K397" s="188">
        <f t="shared" si="74"/>
        <v>0</v>
      </c>
      <c r="L397" s="86">
        <f t="shared" si="75"/>
        <v>0</v>
      </c>
      <c r="M397" s="188">
        <f t="shared" si="76"/>
        <v>0</v>
      </c>
      <c r="N397" s="86">
        <f t="shared" si="77"/>
        <v>0</v>
      </c>
      <c r="O397" s="188">
        <f t="shared" si="78"/>
        <v>0</v>
      </c>
      <c r="P397" s="189"/>
      <c r="Q397" s="190">
        <f t="shared" si="79"/>
        <v>0</v>
      </c>
      <c r="R397" s="191">
        <f t="shared" si="80"/>
        <v>0</v>
      </c>
      <c r="T397" s="89"/>
    </row>
    <row r="398" spans="1:20" s="178" customFormat="1" ht="30" hidden="1" customHeight="1">
      <c r="A398" s="156">
        <f>'CONSTRUCTION COST ESTIMATE'!A398</f>
        <v>0</v>
      </c>
      <c r="B398" s="179">
        <f>'CONSTRUCTION COST ESTIMATE'!B398</f>
        <v>509.13029999999998</v>
      </c>
      <c r="C398" s="180" t="str">
        <f>'CONSTRUCTION COST ESTIMATE'!C398</f>
        <v>12 FOOT X 3 FOOT PRECAST REINFORCED CONCRETE BOX</v>
      </c>
      <c r="D398" s="181">
        <f>'CONSTRUCTION COST ESTIMATE'!BA398</f>
        <v>0</v>
      </c>
      <c r="E398" s="182">
        <f>'CONSTRUCTION COST ESTIMATE'!BC398</f>
        <v>0</v>
      </c>
      <c r="F398" s="183" t="str">
        <f>'CONSTRUCTION COST ESTIMATE'!BB398</f>
        <v>LF</v>
      </c>
      <c r="G398" s="184"/>
      <c r="H398" s="185">
        <f t="shared" si="72"/>
        <v>0</v>
      </c>
      <c r="I398" s="186">
        <f t="shared" si="73"/>
        <v>0</v>
      </c>
      <c r="J398" s="187"/>
      <c r="K398" s="188">
        <f t="shared" si="74"/>
        <v>0</v>
      </c>
      <c r="L398" s="86">
        <f t="shared" si="75"/>
        <v>0</v>
      </c>
      <c r="M398" s="188">
        <f t="shared" si="76"/>
        <v>0</v>
      </c>
      <c r="N398" s="86">
        <f t="shared" si="77"/>
        <v>0</v>
      </c>
      <c r="O398" s="188">
        <f t="shared" si="78"/>
        <v>0</v>
      </c>
      <c r="P398" s="189"/>
      <c r="Q398" s="190">
        <f t="shared" si="79"/>
        <v>0</v>
      </c>
      <c r="R398" s="191">
        <f t="shared" si="80"/>
        <v>0</v>
      </c>
      <c r="T398" s="89"/>
    </row>
    <row r="399" spans="1:20" s="178" customFormat="1" ht="30" hidden="1" customHeight="1">
      <c r="A399" s="156">
        <f>'CONSTRUCTION COST ESTIMATE'!A399</f>
        <v>0</v>
      </c>
      <c r="B399" s="179">
        <f>'CONSTRUCTION COST ESTIMATE'!B399</f>
        <v>509.13040000000001</v>
      </c>
      <c r="C399" s="180" t="str">
        <f>'CONSTRUCTION COST ESTIMATE'!C399</f>
        <v>13 FOOT X 4 FOOT PRECAST REINFORCED CONCRETE BOX</v>
      </c>
      <c r="D399" s="181">
        <f>'CONSTRUCTION COST ESTIMATE'!BA399</f>
        <v>0</v>
      </c>
      <c r="E399" s="182">
        <f>'CONSTRUCTION COST ESTIMATE'!BC399</f>
        <v>0</v>
      </c>
      <c r="F399" s="183" t="str">
        <f>'CONSTRUCTION COST ESTIMATE'!BB399</f>
        <v>LF</v>
      </c>
      <c r="G399" s="184"/>
      <c r="H399" s="185">
        <f t="shared" si="72"/>
        <v>0</v>
      </c>
      <c r="I399" s="186">
        <f t="shared" si="73"/>
        <v>0</v>
      </c>
      <c r="J399" s="187"/>
      <c r="K399" s="188">
        <f t="shared" si="74"/>
        <v>0</v>
      </c>
      <c r="L399" s="86">
        <f t="shared" si="75"/>
        <v>0</v>
      </c>
      <c r="M399" s="188">
        <f t="shared" si="76"/>
        <v>0</v>
      </c>
      <c r="N399" s="86">
        <f t="shared" si="77"/>
        <v>0</v>
      </c>
      <c r="O399" s="188">
        <f t="shared" si="78"/>
        <v>0</v>
      </c>
      <c r="P399" s="189"/>
      <c r="Q399" s="190">
        <f t="shared" si="79"/>
        <v>0</v>
      </c>
      <c r="R399" s="191">
        <f t="shared" si="80"/>
        <v>0</v>
      </c>
      <c r="T399" s="89"/>
    </row>
    <row r="400" spans="1:20" s="178" customFormat="1" ht="30" hidden="1" customHeight="1">
      <c r="A400" s="156">
        <f>'CONSTRUCTION COST ESTIMATE'!A400</f>
        <v>0</v>
      </c>
      <c r="B400" s="179">
        <f>'CONSTRUCTION COST ESTIMATE'!B400</f>
        <v>509.13049999999998</v>
      </c>
      <c r="C400" s="180" t="str">
        <f>'CONSTRUCTION COST ESTIMATE'!C400</f>
        <v>13 FOOT X 5 FOOT PRECAST REINFORCED CONCRETE BOX</v>
      </c>
      <c r="D400" s="181">
        <f>'CONSTRUCTION COST ESTIMATE'!BA400</f>
        <v>0</v>
      </c>
      <c r="E400" s="182">
        <f>'CONSTRUCTION COST ESTIMATE'!BC400</f>
        <v>0</v>
      </c>
      <c r="F400" s="183" t="str">
        <f>'CONSTRUCTION COST ESTIMATE'!BB400</f>
        <v>LF</v>
      </c>
      <c r="G400" s="184"/>
      <c r="H400" s="185">
        <f t="shared" si="72"/>
        <v>0</v>
      </c>
      <c r="I400" s="186">
        <f t="shared" si="73"/>
        <v>0</v>
      </c>
      <c r="J400" s="187"/>
      <c r="K400" s="188">
        <f t="shared" si="74"/>
        <v>0</v>
      </c>
      <c r="L400" s="86">
        <f t="shared" si="75"/>
        <v>0</v>
      </c>
      <c r="M400" s="188">
        <f t="shared" si="76"/>
        <v>0</v>
      </c>
      <c r="N400" s="86">
        <f t="shared" si="77"/>
        <v>0</v>
      </c>
      <c r="O400" s="188">
        <f t="shared" si="78"/>
        <v>0</v>
      </c>
      <c r="P400" s="189"/>
      <c r="Q400" s="190">
        <f t="shared" si="79"/>
        <v>0</v>
      </c>
      <c r="R400" s="191">
        <f t="shared" si="80"/>
        <v>0</v>
      </c>
      <c r="T400" s="89"/>
    </row>
    <row r="401" spans="1:20" s="178" customFormat="1" ht="30" hidden="1" customHeight="1">
      <c r="A401" s="156">
        <f>'CONSTRUCTION COST ESTIMATE'!A401</f>
        <v>0</v>
      </c>
      <c r="B401" s="179">
        <f>'CONSTRUCTION COST ESTIMATE'!B401</f>
        <v>509.13060000000002</v>
      </c>
      <c r="C401" s="180" t="str">
        <f>'CONSTRUCTION COST ESTIMATE'!C401</f>
        <v>13 FOOT X 6 FOOT PRECAST REINFORCED CONCRETE BOX</v>
      </c>
      <c r="D401" s="181">
        <f>'CONSTRUCTION COST ESTIMATE'!BA401</f>
        <v>0</v>
      </c>
      <c r="E401" s="182">
        <f>'CONSTRUCTION COST ESTIMATE'!BC401</f>
        <v>0</v>
      </c>
      <c r="F401" s="183" t="str">
        <f>'CONSTRUCTION COST ESTIMATE'!BB401</f>
        <v>LF</v>
      </c>
      <c r="G401" s="184"/>
      <c r="H401" s="185">
        <f t="shared" si="72"/>
        <v>0</v>
      </c>
      <c r="I401" s="186">
        <f t="shared" si="73"/>
        <v>0</v>
      </c>
      <c r="J401" s="187"/>
      <c r="K401" s="188">
        <f t="shared" si="74"/>
        <v>0</v>
      </c>
      <c r="L401" s="86">
        <f t="shared" si="75"/>
        <v>0</v>
      </c>
      <c r="M401" s="188">
        <f t="shared" si="76"/>
        <v>0</v>
      </c>
      <c r="N401" s="86">
        <f t="shared" si="77"/>
        <v>0</v>
      </c>
      <c r="O401" s="188">
        <f t="shared" si="78"/>
        <v>0</v>
      </c>
      <c r="P401" s="189"/>
      <c r="Q401" s="190">
        <f t="shared" si="79"/>
        <v>0</v>
      </c>
      <c r="R401" s="191">
        <f t="shared" si="80"/>
        <v>0</v>
      </c>
      <c r="T401" s="89"/>
    </row>
    <row r="402" spans="1:20" s="178" customFormat="1" ht="30" hidden="1" customHeight="1">
      <c r="A402" s="156">
        <f>'CONSTRUCTION COST ESTIMATE'!A402</f>
        <v>0</v>
      </c>
      <c r="B402" s="179">
        <f>'CONSTRUCTION COST ESTIMATE'!B402</f>
        <v>509.13069999999999</v>
      </c>
      <c r="C402" s="180" t="str">
        <f>'CONSTRUCTION COST ESTIMATE'!C402</f>
        <v>13 FOOT X 7 FOOT PRECAST REINFORCED CONCRETE BOX</v>
      </c>
      <c r="D402" s="181">
        <f>'CONSTRUCTION COST ESTIMATE'!BA402</f>
        <v>0</v>
      </c>
      <c r="E402" s="182">
        <f>'CONSTRUCTION COST ESTIMATE'!BC402</f>
        <v>0</v>
      </c>
      <c r="F402" s="183" t="str">
        <f>'CONSTRUCTION COST ESTIMATE'!BB402</f>
        <v>LF</v>
      </c>
      <c r="G402" s="184"/>
      <c r="H402" s="185">
        <f t="shared" si="72"/>
        <v>0</v>
      </c>
      <c r="I402" s="186">
        <f t="shared" si="73"/>
        <v>0</v>
      </c>
      <c r="J402" s="187"/>
      <c r="K402" s="188">
        <f t="shared" si="74"/>
        <v>0</v>
      </c>
      <c r="L402" s="86">
        <f t="shared" si="75"/>
        <v>0</v>
      </c>
      <c r="M402" s="188">
        <f t="shared" si="76"/>
        <v>0</v>
      </c>
      <c r="N402" s="86">
        <f t="shared" si="77"/>
        <v>0</v>
      </c>
      <c r="O402" s="188">
        <f t="shared" si="78"/>
        <v>0</v>
      </c>
      <c r="P402" s="189"/>
      <c r="Q402" s="190">
        <f t="shared" si="79"/>
        <v>0</v>
      </c>
      <c r="R402" s="191">
        <f t="shared" si="80"/>
        <v>0</v>
      </c>
      <c r="T402" s="89"/>
    </row>
    <row r="403" spans="1:20" s="178" customFormat="1" ht="30" hidden="1" customHeight="1">
      <c r="A403" s="156">
        <f>'CONSTRUCTION COST ESTIMATE'!A403</f>
        <v>0</v>
      </c>
      <c r="B403" s="179">
        <f>'CONSTRUCTION COST ESTIMATE'!B403</f>
        <v>509.13080000000002</v>
      </c>
      <c r="C403" s="180" t="str">
        <f>'CONSTRUCTION COST ESTIMATE'!C403</f>
        <v>13 FOOT X 8 FOOT PRECAST REINFORCED CONCRETE BOX</v>
      </c>
      <c r="D403" s="181">
        <f>'CONSTRUCTION COST ESTIMATE'!BA403</f>
        <v>0</v>
      </c>
      <c r="E403" s="182">
        <f>'CONSTRUCTION COST ESTIMATE'!BC403</f>
        <v>0</v>
      </c>
      <c r="F403" s="183" t="str">
        <f>'CONSTRUCTION COST ESTIMATE'!BB403</f>
        <v>LF</v>
      </c>
      <c r="G403" s="184"/>
      <c r="H403" s="185">
        <f t="shared" si="72"/>
        <v>0</v>
      </c>
      <c r="I403" s="186">
        <f t="shared" si="73"/>
        <v>0</v>
      </c>
      <c r="J403" s="187"/>
      <c r="K403" s="188">
        <f t="shared" si="74"/>
        <v>0</v>
      </c>
      <c r="L403" s="86">
        <f t="shared" si="75"/>
        <v>0</v>
      </c>
      <c r="M403" s="188">
        <f t="shared" si="76"/>
        <v>0</v>
      </c>
      <c r="N403" s="86">
        <f t="shared" si="77"/>
        <v>0</v>
      </c>
      <c r="O403" s="188">
        <f t="shared" si="78"/>
        <v>0</v>
      </c>
      <c r="P403" s="189"/>
      <c r="Q403" s="190">
        <f t="shared" si="79"/>
        <v>0</v>
      </c>
      <c r="R403" s="191">
        <f t="shared" si="80"/>
        <v>0</v>
      </c>
      <c r="T403" s="89"/>
    </row>
    <row r="404" spans="1:20" s="178" customFormat="1" ht="30" hidden="1" customHeight="1">
      <c r="A404" s="156">
        <f>'CONSTRUCTION COST ESTIMATE'!A404</f>
        <v>0</v>
      </c>
      <c r="B404" s="179">
        <f>'CONSTRUCTION COST ESTIMATE'!B404</f>
        <v>509.1309</v>
      </c>
      <c r="C404" s="180" t="str">
        <f>'CONSTRUCTION COST ESTIMATE'!C404</f>
        <v>13 FOOT X 9 FOOT PRECAST REINFORCED CONCRETE BOX</v>
      </c>
      <c r="D404" s="181">
        <f>'CONSTRUCTION COST ESTIMATE'!BA404</f>
        <v>0</v>
      </c>
      <c r="E404" s="182">
        <f>'CONSTRUCTION COST ESTIMATE'!BC404</f>
        <v>0</v>
      </c>
      <c r="F404" s="183" t="str">
        <f>'CONSTRUCTION COST ESTIMATE'!BB404</f>
        <v>LF</v>
      </c>
      <c r="G404" s="184"/>
      <c r="H404" s="185">
        <f t="shared" si="72"/>
        <v>0</v>
      </c>
      <c r="I404" s="186">
        <f t="shared" si="73"/>
        <v>0</v>
      </c>
      <c r="J404" s="187"/>
      <c r="K404" s="188">
        <f t="shared" si="74"/>
        <v>0</v>
      </c>
      <c r="L404" s="86">
        <f t="shared" si="75"/>
        <v>0</v>
      </c>
      <c r="M404" s="188">
        <f t="shared" si="76"/>
        <v>0</v>
      </c>
      <c r="N404" s="86">
        <f t="shared" si="77"/>
        <v>0</v>
      </c>
      <c r="O404" s="188">
        <f t="shared" si="78"/>
        <v>0</v>
      </c>
      <c r="P404" s="189"/>
      <c r="Q404" s="190">
        <f t="shared" si="79"/>
        <v>0</v>
      </c>
      <c r="R404" s="191">
        <f t="shared" si="80"/>
        <v>0</v>
      </c>
      <c r="T404" s="89"/>
    </row>
    <row r="405" spans="1:20" s="178" customFormat="1" ht="30" hidden="1" customHeight="1">
      <c r="A405" s="156">
        <f>'CONSTRUCTION COST ESTIMATE'!A405</f>
        <v>0</v>
      </c>
      <c r="B405" s="179">
        <f>'CONSTRUCTION COST ESTIMATE'!B405</f>
        <v>509.13099999999997</v>
      </c>
      <c r="C405" s="180" t="str">
        <f>'CONSTRUCTION COST ESTIMATE'!C405</f>
        <v>13 FOOT X 10 FOOT PRECAST REINFORCED CONCRETE BOX</v>
      </c>
      <c r="D405" s="181">
        <f>'CONSTRUCTION COST ESTIMATE'!BA405</f>
        <v>0</v>
      </c>
      <c r="E405" s="182">
        <f>'CONSTRUCTION COST ESTIMATE'!BC405</f>
        <v>0</v>
      </c>
      <c r="F405" s="183" t="str">
        <f>'CONSTRUCTION COST ESTIMATE'!BB405</f>
        <v>LF</v>
      </c>
      <c r="G405" s="184"/>
      <c r="H405" s="185">
        <f t="shared" si="72"/>
        <v>0</v>
      </c>
      <c r="I405" s="186">
        <f t="shared" si="73"/>
        <v>0</v>
      </c>
      <c r="J405" s="187"/>
      <c r="K405" s="188">
        <f t="shared" si="74"/>
        <v>0</v>
      </c>
      <c r="L405" s="86">
        <f t="shared" si="75"/>
        <v>0</v>
      </c>
      <c r="M405" s="188">
        <f t="shared" si="76"/>
        <v>0</v>
      </c>
      <c r="N405" s="86">
        <f t="shared" si="77"/>
        <v>0</v>
      </c>
      <c r="O405" s="188">
        <f t="shared" si="78"/>
        <v>0</v>
      </c>
      <c r="P405" s="189"/>
      <c r="Q405" s="190">
        <f t="shared" si="79"/>
        <v>0</v>
      </c>
      <c r="R405" s="191">
        <f t="shared" si="80"/>
        <v>0</v>
      </c>
      <c r="T405" s="89"/>
    </row>
    <row r="406" spans="1:20" s="178" customFormat="1" ht="30" hidden="1" customHeight="1">
      <c r="A406" s="156">
        <f>'CONSTRUCTION COST ESTIMATE'!A406</f>
        <v>0</v>
      </c>
      <c r="B406" s="179">
        <f>'CONSTRUCTION COST ESTIMATE'!B406</f>
        <v>509.1311</v>
      </c>
      <c r="C406" s="180" t="str">
        <f>'CONSTRUCTION COST ESTIMATE'!C406</f>
        <v>13 FOOT X 11 FOOT PRECAST REINFORCED CONCRETE BOX</v>
      </c>
      <c r="D406" s="181">
        <f>'CONSTRUCTION COST ESTIMATE'!BA406</f>
        <v>0</v>
      </c>
      <c r="E406" s="182">
        <f>'CONSTRUCTION COST ESTIMATE'!BC406</f>
        <v>0</v>
      </c>
      <c r="F406" s="183" t="str">
        <f>'CONSTRUCTION COST ESTIMATE'!BB406</f>
        <v>LF</v>
      </c>
      <c r="G406" s="184"/>
      <c r="H406" s="185">
        <f t="shared" si="72"/>
        <v>0</v>
      </c>
      <c r="I406" s="186">
        <f t="shared" si="73"/>
        <v>0</v>
      </c>
      <c r="J406" s="187"/>
      <c r="K406" s="188">
        <f t="shared" si="74"/>
        <v>0</v>
      </c>
      <c r="L406" s="86">
        <f t="shared" si="75"/>
        <v>0</v>
      </c>
      <c r="M406" s="188">
        <f t="shared" si="76"/>
        <v>0</v>
      </c>
      <c r="N406" s="86">
        <f t="shared" si="77"/>
        <v>0</v>
      </c>
      <c r="O406" s="188">
        <f t="shared" si="78"/>
        <v>0</v>
      </c>
      <c r="P406" s="189"/>
      <c r="Q406" s="190">
        <f t="shared" si="79"/>
        <v>0</v>
      </c>
      <c r="R406" s="191">
        <f t="shared" si="80"/>
        <v>0</v>
      </c>
      <c r="T406" s="89"/>
    </row>
    <row r="407" spans="1:20" s="178" customFormat="1" ht="30" hidden="1" customHeight="1">
      <c r="A407" s="156">
        <f>'CONSTRUCTION COST ESTIMATE'!A407</f>
        <v>0</v>
      </c>
      <c r="B407" s="179">
        <f>'CONSTRUCTION COST ESTIMATE'!B407</f>
        <v>509.13119999999998</v>
      </c>
      <c r="C407" s="180" t="str">
        <f>'CONSTRUCTION COST ESTIMATE'!C407</f>
        <v>13 FOOT X 12 FOOT PRECAST REINFORCED CONCRETE BOX</v>
      </c>
      <c r="D407" s="181">
        <f>'CONSTRUCTION COST ESTIMATE'!BA407</f>
        <v>0</v>
      </c>
      <c r="E407" s="182">
        <f>'CONSTRUCTION COST ESTIMATE'!BC407</f>
        <v>0</v>
      </c>
      <c r="F407" s="183" t="str">
        <f>'CONSTRUCTION COST ESTIMATE'!BB407</f>
        <v>LF</v>
      </c>
      <c r="G407" s="184"/>
      <c r="H407" s="185">
        <f t="shared" si="72"/>
        <v>0</v>
      </c>
      <c r="I407" s="186">
        <f t="shared" si="73"/>
        <v>0</v>
      </c>
      <c r="J407" s="187"/>
      <c r="K407" s="188">
        <f t="shared" si="74"/>
        <v>0</v>
      </c>
      <c r="L407" s="86">
        <f t="shared" si="75"/>
        <v>0</v>
      </c>
      <c r="M407" s="188">
        <f t="shared" si="76"/>
        <v>0</v>
      </c>
      <c r="N407" s="86">
        <f t="shared" si="77"/>
        <v>0</v>
      </c>
      <c r="O407" s="188">
        <f t="shared" si="78"/>
        <v>0</v>
      </c>
      <c r="P407" s="189"/>
      <c r="Q407" s="190">
        <f t="shared" si="79"/>
        <v>0</v>
      </c>
      <c r="R407" s="191">
        <f t="shared" si="80"/>
        <v>0</v>
      </c>
      <c r="T407" s="89"/>
    </row>
    <row r="408" spans="1:20" s="178" customFormat="1" ht="30" hidden="1" customHeight="1">
      <c r="A408" s="156">
        <f>'CONSTRUCTION COST ESTIMATE'!A408</f>
        <v>0</v>
      </c>
      <c r="B408" s="179">
        <f>'CONSTRUCTION COST ESTIMATE'!B408</f>
        <v>509.13130000000001</v>
      </c>
      <c r="C408" s="180" t="str">
        <f>'CONSTRUCTION COST ESTIMATE'!C408</f>
        <v>13 FOOT X 13 FOOT PRECAST REINFORCED CONCRETE BOX</v>
      </c>
      <c r="D408" s="181">
        <f>'CONSTRUCTION COST ESTIMATE'!BA408</f>
        <v>0</v>
      </c>
      <c r="E408" s="182">
        <f>'CONSTRUCTION COST ESTIMATE'!BC408</f>
        <v>0</v>
      </c>
      <c r="F408" s="183" t="str">
        <f>'CONSTRUCTION COST ESTIMATE'!BB408</f>
        <v>LF</v>
      </c>
      <c r="G408" s="184"/>
      <c r="H408" s="185">
        <f t="shared" si="72"/>
        <v>0</v>
      </c>
      <c r="I408" s="186">
        <f t="shared" si="73"/>
        <v>0</v>
      </c>
      <c r="J408" s="187"/>
      <c r="K408" s="188">
        <f t="shared" si="74"/>
        <v>0</v>
      </c>
      <c r="L408" s="86">
        <f t="shared" si="75"/>
        <v>0</v>
      </c>
      <c r="M408" s="188">
        <f t="shared" si="76"/>
        <v>0</v>
      </c>
      <c r="N408" s="86">
        <f t="shared" si="77"/>
        <v>0</v>
      </c>
      <c r="O408" s="188">
        <f t="shared" si="78"/>
        <v>0</v>
      </c>
      <c r="P408" s="189"/>
      <c r="Q408" s="190">
        <f t="shared" si="79"/>
        <v>0</v>
      </c>
      <c r="R408" s="191">
        <f t="shared" si="80"/>
        <v>0</v>
      </c>
      <c r="T408" s="89"/>
    </row>
    <row r="409" spans="1:20" s="178" customFormat="1" ht="30" hidden="1" customHeight="1">
      <c r="A409" s="156">
        <f>'CONSTRUCTION COST ESTIMATE'!A409</f>
        <v>0</v>
      </c>
      <c r="B409" s="179">
        <f>'CONSTRUCTION COST ESTIMATE'!B409</f>
        <v>509.14030000000002</v>
      </c>
      <c r="C409" s="180" t="str">
        <f>'CONSTRUCTION COST ESTIMATE'!C409</f>
        <v>14 FOOT X 3 FOOT PRECAST REINFORCED CONCRETE BOX</v>
      </c>
      <c r="D409" s="181">
        <f>'CONSTRUCTION COST ESTIMATE'!BA409</f>
        <v>0</v>
      </c>
      <c r="E409" s="182">
        <f>'CONSTRUCTION COST ESTIMATE'!BC409</f>
        <v>0</v>
      </c>
      <c r="F409" s="183" t="str">
        <f>'CONSTRUCTION COST ESTIMATE'!BB409</f>
        <v>LF</v>
      </c>
      <c r="G409" s="184"/>
      <c r="H409" s="185">
        <f t="shared" si="72"/>
        <v>0</v>
      </c>
      <c r="I409" s="186">
        <f t="shared" si="73"/>
        <v>0</v>
      </c>
      <c r="J409" s="187"/>
      <c r="K409" s="188">
        <f t="shared" si="74"/>
        <v>0</v>
      </c>
      <c r="L409" s="86">
        <f t="shared" si="75"/>
        <v>0</v>
      </c>
      <c r="M409" s="188">
        <f t="shared" si="76"/>
        <v>0</v>
      </c>
      <c r="N409" s="86">
        <f t="shared" si="77"/>
        <v>0</v>
      </c>
      <c r="O409" s="188">
        <f t="shared" si="78"/>
        <v>0</v>
      </c>
      <c r="P409" s="189"/>
      <c r="Q409" s="190">
        <f t="shared" si="79"/>
        <v>0</v>
      </c>
      <c r="R409" s="191">
        <f t="shared" si="80"/>
        <v>0</v>
      </c>
      <c r="T409" s="89"/>
    </row>
    <row r="410" spans="1:20" s="178" customFormat="1" ht="30" hidden="1" customHeight="1">
      <c r="A410" s="156">
        <f>'CONSTRUCTION COST ESTIMATE'!A410</f>
        <v>0</v>
      </c>
      <c r="B410" s="179">
        <f>'CONSTRUCTION COST ESTIMATE'!B410</f>
        <v>509.1404</v>
      </c>
      <c r="C410" s="180" t="str">
        <f>'CONSTRUCTION COST ESTIMATE'!C410</f>
        <v>14 FOOT X 4 FOOT PRECAST REINFORCED CONCRETE BOX</v>
      </c>
      <c r="D410" s="181">
        <f>'CONSTRUCTION COST ESTIMATE'!BA410</f>
        <v>0</v>
      </c>
      <c r="E410" s="182">
        <f>'CONSTRUCTION COST ESTIMATE'!BC410</f>
        <v>0</v>
      </c>
      <c r="F410" s="183" t="str">
        <f>'CONSTRUCTION COST ESTIMATE'!BB410</f>
        <v>LF</v>
      </c>
      <c r="G410" s="184"/>
      <c r="H410" s="185">
        <f t="shared" ref="H410:H420" si="81">IF(G410="x",(IF(J410="",(D410*$G$4),(D410-J410)*$G$4)),0)</f>
        <v>0</v>
      </c>
      <c r="I410" s="186">
        <f t="shared" ref="I410:I420" si="82">E410*H410</f>
        <v>0</v>
      </c>
      <c r="J410" s="187"/>
      <c r="K410" s="188">
        <f t="shared" ref="K410:K420" si="83">D410*J410</f>
        <v>0</v>
      </c>
      <c r="L410" s="86">
        <f t="shared" ref="L410:L420" si="84">IF(G410="x",D410-H410-J410,0)</f>
        <v>0</v>
      </c>
      <c r="M410" s="188">
        <f t="shared" ref="M410:M420" si="85">E410*L410</f>
        <v>0</v>
      </c>
      <c r="N410" s="86">
        <f t="shared" ref="N410:N420" si="86">IF(G410="x",0,D410-J410)</f>
        <v>0</v>
      </c>
      <c r="O410" s="188">
        <f t="shared" ref="O410:O420" si="87">E410*N410</f>
        <v>0</v>
      </c>
      <c r="P410" s="189"/>
      <c r="Q410" s="190">
        <f t="shared" ref="Q410:Q420" si="88">H410+J410+L410+N410</f>
        <v>0</v>
      </c>
      <c r="R410" s="191">
        <f t="shared" ref="R410:R420" si="89">Q410*E410</f>
        <v>0</v>
      </c>
      <c r="T410" s="89"/>
    </row>
    <row r="411" spans="1:20" s="178" customFormat="1" ht="30" hidden="1" customHeight="1">
      <c r="A411" s="156">
        <f>'CONSTRUCTION COST ESTIMATE'!A411</f>
        <v>0</v>
      </c>
      <c r="B411" s="179">
        <f>'CONSTRUCTION COST ESTIMATE'!B411</f>
        <v>509.14049999999997</v>
      </c>
      <c r="C411" s="180" t="str">
        <f>'CONSTRUCTION COST ESTIMATE'!C411</f>
        <v>14 FOOT X 5 FOOT PRECAST REINFORCED CONCRETE BOX</v>
      </c>
      <c r="D411" s="181">
        <f>'CONSTRUCTION COST ESTIMATE'!BA411</f>
        <v>0</v>
      </c>
      <c r="E411" s="182">
        <f>'CONSTRUCTION COST ESTIMATE'!BC411</f>
        <v>0</v>
      </c>
      <c r="F411" s="183" t="str">
        <f>'CONSTRUCTION COST ESTIMATE'!BB411</f>
        <v>LF</v>
      </c>
      <c r="G411" s="184"/>
      <c r="H411" s="185">
        <f t="shared" si="81"/>
        <v>0</v>
      </c>
      <c r="I411" s="186">
        <f t="shared" si="82"/>
        <v>0</v>
      </c>
      <c r="J411" s="187"/>
      <c r="K411" s="188">
        <f t="shared" si="83"/>
        <v>0</v>
      </c>
      <c r="L411" s="86">
        <f t="shared" si="84"/>
        <v>0</v>
      </c>
      <c r="M411" s="188">
        <f t="shared" si="85"/>
        <v>0</v>
      </c>
      <c r="N411" s="86">
        <f t="shared" si="86"/>
        <v>0</v>
      </c>
      <c r="O411" s="188">
        <f t="shared" si="87"/>
        <v>0</v>
      </c>
      <c r="P411" s="189"/>
      <c r="Q411" s="190">
        <f t="shared" si="88"/>
        <v>0</v>
      </c>
      <c r="R411" s="191">
        <f t="shared" si="89"/>
        <v>0</v>
      </c>
      <c r="T411" s="89"/>
    </row>
    <row r="412" spans="1:20" s="178" customFormat="1" ht="30" hidden="1" customHeight="1">
      <c r="A412" s="156">
        <f>'CONSTRUCTION COST ESTIMATE'!A412</f>
        <v>0</v>
      </c>
      <c r="B412" s="179">
        <f>'CONSTRUCTION COST ESTIMATE'!B412</f>
        <v>509.14060000000001</v>
      </c>
      <c r="C412" s="180" t="str">
        <f>'CONSTRUCTION COST ESTIMATE'!C412</f>
        <v>14 FOOT X 6 FOOT PRECAST REINFORCED CONCRETE BOX</v>
      </c>
      <c r="D412" s="181">
        <f>'CONSTRUCTION COST ESTIMATE'!BA412</f>
        <v>0</v>
      </c>
      <c r="E412" s="182">
        <f>'CONSTRUCTION COST ESTIMATE'!BC412</f>
        <v>0</v>
      </c>
      <c r="F412" s="183" t="str">
        <f>'CONSTRUCTION COST ESTIMATE'!BB412</f>
        <v>LF</v>
      </c>
      <c r="G412" s="184"/>
      <c r="H412" s="185">
        <f t="shared" si="81"/>
        <v>0</v>
      </c>
      <c r="I412" s="186">
        <f t="shared" si="82"/>
        <v>0</v>
      </c>
      <c r="J412" s="187"/>
      <c r="K412" s="188">
        <f t="shared" si="83"/>
        <v>0</v>
      </c>
      <c r="L412" s="86">
        <f t="shared" si="84"/>
        <v>0</v>
      </c>
      <c r="M412" s="188">
        <f t="shared" si="85"/>
        <v>0</v>
      </c>
      <c r="N412" s="86">
        <f t="shared" si="86"/>
        <v>0</v>
      </c>
      <c r="O412" s="188">
        <f t="shared" si="87"/>
        <v>0</v>
      </c>
      <c r="P412" s="189"/>
      <c r="Q412" s="190">
        <f t="shared" si="88"/>
        <v>0</v>
      </c>
      <c r="R412" s="191">
        <f t="shared" si="89"/>
        <v>0</v>
      </c>
      <c r="T412" s="89"/>
    </row>
    <row r="413" spans="1:20" s="178" customFormat="1" ht="30" hidden="1" customHeight="1">
      <c r="A413" s="156">
        <f>'CONSTRUCTION COST ESTIMATE'!A413</f>
        <v>0</v>
      </c>
      <c r="B413" s="179">
        <f>'CONSTRUCTION COST ESTIMATE'!B413</f>
        <v>509.14069999999998</v>
      </c>
      <c r="C413" s="180" t="str">
        <f>'CONSTRUCTION COST ESTIMATE'!C413</f>
        <v>14 FOOT X 7 FOOT PRECAST REINFORCED CONCRETE BOX</v>
      </c>
      <c r="D413" s="181">
        <f>'CONSTRUCTION COST ESTIMATE'!BA413</f>
        <v>0</v>
      </c>
      <c r="E413" s="182">
        <f>'CONSTRUCTION COST ESTIMATE'!BC413</f>
        <v>0</v>
      </c>
      <c r="F413" s="183" t="str">
        <f>'CONSTRUCTION COST ESTIMATE'!BB413</f>
        <v>LF</v>
      </c>
      <c r="G413" s="184"/>
      <c r="H413" s="185">
        <f t="shared" si="81"/>
        <v>0</v>
      </c>
      <c r="I413" s="186">
        <f t="shared" si="82"/>
        <v>0</v>
      </c>
      <c r="J413" s="187"/>
      <c r="K413" s="188">
        <f t="shared" si="83"/>
        <v>0</v>
      </c>
      <c r="L413" s="86">
        <f t="shared" si="84"/>
        <v>0</v>
      </c>
      <c r="M413" s="188">
        <f t="shared" si="85"/>
        <v>0</v>
      </c>
      <c r="N413" s="86">
        <f t="shared" si="86"/>
        <v>0</v>
      </c>
      <c r="O413" s="188">
        <f t="shared" si="87"/>
        <v>0</v>
      </c>
      <c r="P413" s="189"/>
      <c r="Q413" s="190">
        <f t="shared" si="88"/>
        <v>0</v>
      </c>
      <c r="R413" s="191">
        <f t="shared" si="89"/>
        <v>0</v>
      </c>
      <c r="T413" s="89"/>
    </row>
    <row r="414" spans="1:20" s="178" customFormat="1" ht="30" hidden="1" customHeight="1">
      <c r="A414" s="156">
        <f>'CONSTRUCTION COST ESTIMATE'!A414</f>
        <v>0</v>
      </c>
      <c r="B414" s="179">
        <f>'CONSTRUCTION COST ESTIMATE'!B414</f>
        <v>509.14080000000001</v>
      </c>
      <c r="C414" s="180" t="str">
        <f>'CONSTRUCTION COST ESTIMATE'!C414</f>
        <v>14 FOOT X 8 FOOT PRECAST REINFORCED CONCRETE BOX</v>
      </c>
      <c r="D414" s="181">
        <f>'CONSTRUCTION COST ESTIMATE'!BA414</f>
        <v>0</v>
      </c>
      <c r="E414" s="182">
        <f>'CONSTRUCTION COST ESTIMATE'!BC414</f>
        <v>0</v>
      </c>
      <c r="F414" s="183" t="str">
        <f>'CONSTRUCTION COST ESTIMATE'!BB414</f>
        <v>LF</v>
      </c>
      <c r="G414" s="184"/>
      <c r="H414" s="185">
        <f t="shared" si="81"/>
        <v>0</v>
      </c>
      <c r="I414" s="186">
        <f t="shared" si="82"/>
        <v>0</v>
      </c>
      <c r="J414" s="187"/>
      <c r="K414" s="188">
        <f t="shared" si="83"/>
        <v>0</v>
      </c>
      <c r="L414" s="86">
        <f t="shared" si="84"/>
        <v>0</v>
      </c>
      <c r="M414" s="188">
        <f t="shared" si="85"/>
        <v>0</v>
      </c>
      <c r="N414" s="86">
        <f t="shared" si="86"/>
        <v>0</v>
      </c>
      <c r="O414" s="188">
        <f t="shared" si="87"/>
        <v>0</v>
      </c>
      <c r="P414" s="189"/>
      <c r="Q414" s="190">
        <f t="shared" si="88"/>
        <v>0</v>
      </c>
      <c r="R414" s="191">
        <f t="shared" si="89"/>
        <v>0</v>
      </c>
      <c r="T414" s="89"/>
    </row>
    <row r="415" spans="1:20" s="178" customFormat="1" ht="30" hidden="1" customHeight="1">
      <c r="A415" s="156">
        <f>'CONSTRUCTION COST ESTIMATE'!A415</f>
        <v>0</v>
      </c>
      <c r="B415" s="179">
        <f>'CONSTRUCTION COST ESTIMATE'!B415</f>
        <v>509.14089999999999</v>
      </c>
      <c r="C415" s="180" t="str">
        <f>'CONSTRUCTION COST ESTIMATE'!C415</f>
        <v>14 FOOT X 9 FOOT PRECAST REINFORCED CONCRETE BOX</v>
      </c>
      <c r="D415" s="181">
        <f>'CONSTRUCTION COST ESTIMATE'!BA415</f>
        <v>0</v>
      </c>
      <c r="E415" s="182">
        <f>'CONSTRUCTION COST ESTIMATE'!BC415</f>
        <v>0</v>
      </c>
      <c r="F415" s="183" t="str">
        <f>'CONSTRUCTION COST ESTIMATE'!BB415</f>
        <v>LF</v>
      </c>
      <c r="G415" s="184"/>
      <c r="H415" s="185">
        <f t="shared" si="81"/>
        <v>0</v>
      </c>
      <c r="I415" s="186">
        <f t="shared" si="82"/>
        <v>0</v>
      </c>
      <c r="J415" s="187"/>
      <c r="K415" s="188">
        <f t="shared" si="83"/>
        <v>0</v>
      </c>
      <c r="L415" s="86">
        <f t="shared" si="84"/>
        <v>0</v>
      </c>
      <c r="M415" s="188">
        <f t="shared" si="85"/>
        <v>0</v>
      </c>
      <c r="N415" s="86">
        <f t="shared" si="86"/>
        <v>0</v>
      </c>
      <c r="O415" s="188">
        <f t="shared" si="87"/>
        <v>0</v>
      </c>
      <c r="P415" s="189"/>
      <c r="Q415" s="190">
        <f t="shared" si="88"/>
        <v>0</v>
      </c>
      <c r="R415" s="191">
        <f t="shared" si="89"/>
        <v>0</v>
      </c>
      <c r="T415" s="89"/>
    </row>
    <row r="416" spans="1:20" s="178" customFormat="1" ht="30" hidden="1" customHeight="1">
      <c r="A416" s="156">
        <f>'CONSTRUCTION COST ESTIMATE'!A416</f>
        <v>0</v>
      </c>
      <c r="B416" s="179">
        <f>'CONSTRUCTION COST ESTIMATE'!B416</f>
        <v>509.14100000000002</v>
      </c>
      <c r="C416" s="180" t="str">
        <f>'CONSTRUCTION COST ESTIMATE'!C416</f>
        <v>14 FOOT X 10 FOOT PRECAST REINFORCED CONCRETE BOX</v>
      </c>
      <c r="D416" s="181">
        <f>'CONSTRUCTION COST ESTIMATE'!BA416</f>
        <v>0</v>
      </c>
      <c r="E416" s="182">
        <f>'CONSTRUCTION COST ESTIMATE'!BC416</f>
        <v>0</v>
      </c>
      <c r="F416" s="183" t="str">
        <f>'CONSTRUCTION COST ESTIMATE'!BB416</f>
        <v>LF</v>
      </c>
      <c r="G416" s="184"/>
      <c r="H416" s="185">
        <f t="shared" si="81"/>
        <v>0</v>
      </c>
      <c r="I416" s="186">
        <f t="shared" si="82"/>
        <v>0</v>
      </c>
      <c r="J416" s="187"/>
      <c r="K416" s="188">
        <f t="shared" si="83"/>
        <v>0</v>
      </c>
      <c r="L416" s="86">
        <f t="shared" si="84"/>
        <v>0</v>
      </c>
      <c r="M416" s="188">
        <f t="shared" si="85"/>
        <v>0</v>
      </c>
      <c r="N416" s="86">
        <f t="shared" si="86"/>
        <v>0</v>
      </c>
      <c r="O416" s="188">
        <f t="shared" si="87"/>
        <v>0</v>
      </c>
      <c r="P416" s="189"/>
      <c r="Q416" s="190">
        <f t="shared" si="88"/>
        <v>0</v>
      </c>
      <c r="R416" s="191">
        <f t="shared" si="89"/>
        <v>0</v>
      </c>
      <c r="T416" s="89"/>
    </row>
    <row r="417" spans="1:20" s="178" customFormat="1" ht="30" hidden="1" customHeight="1">
      <c r="A417" s="156">
        <f>'CONSTRUCTION COST ESTIMATE'!A417</f>
        <v>0</v>
      </c>
      <c r="B417" s="179">
        <f>'CONSTRUCTION COST ESTIMATE'!B417</f>
        <v>509.14109999999999</v>
      </c>
      <c r="C417" s="180" t="str">
        <f>'CONSTRUCTION COST ESTIMATE'!C417</f>
        <v>14 FOOT X 11 FOOT PRECAST REINFORCED CONCRETE BOX</v>
      </c>
      <c r="D417" s="181">
        <f>'CONSTRUCTION COST ESTIMATE'!BA417</f>
        <v>0</v>
      </c>
      <c r="E417" s="182">
        <f>'CONSTRUCTION COST ESTIMATE'!BC417</f>
        <v>0</v>
      </c>
      <c r="F417" s="183" t="str">
        <f>'CONSTRUCTION COST ESTIMATE'!BB417</f>
        <v>LF</v>
      </c>
      <c r="G417" s="184"/>
      <c r="H417" s="185">
        <f t="shared" si="81"/>
        <v>0</v>
      </c>
      <c r="I417" s="186">
        <f t="shared" si="82"/>
        <v>0</v>
      </c>
      <c r="J417" s="187"/>
      <c r="K417" s="188">
        <f t="shared" si="83"/>
        <v>0</v>
      </c>
      <c r="L417" s="86">
        <f t="shared" si="84"/>
        <v>0</v>
      </c>
      <c r="M417" s="188">
        <f t="shared" si="85"/>
        <v>0</v>
      </c>
      <c r="N417" s="86">
        <f t="shared" si="86"/>
        <v>0</v>
      </c>
      <c r="O417" s="188">
        <f t="shared" si="87"/>
        <v>0</v>
      </c>
      <c r="P417" s="189"/>
      <c r="Q417" s="190">
        <f t="shared" si="88"/>
        <v>0</v>
      </c>
      <c r="R417" s="191">
        <f t="shared" si="89"/>
        <v>0</v>
      </c>
      <c r="T417" s="89"/>
    </row>
    <row r="418" spans="1:20" s="178" customFormat="1" ht="30" hidden="1" customHeight="1">
      <c r="A418" s="156">
        <f>'CONSTRUCTION COST ESTIMATE'!A418</f>
        <v>0</v>
      </c>
      <c r="B418" s="179">
        <f>'CONSTRUCTION COST ESTIMATE'!B418</f>
        <v>509.14120000000003</v>
      </c>
      <c r="C418" s="180" t="str">
        <f>'CONSTRUCTION COST ESTIMATE'!C418</f>
        <v>14 FOOT X 12 FOOT PRECAST REINFORCED CONCRETE BOX</v>
      </c>
      <c r="D418" s="181">
        <f>'CONSTRUCTION COST ESTIMATE'!BA418</f>
        <v>0</v>
      </c>
      <c r="E418" s="182">
        <f>'CONSTRUCTION COST ESTIMATE'!BC418</f>
        <v>0</v>
      </c>
      <c r="F418" s="183" t="str">
        <f>'CONSTRUCTION COST ESTIMATE'!BB418</f>
        <v>LF</v>
      </c>
      <c r="G418" s="184"/>
      <c r="H418" s="185">
        <f t="shared" si="81"/>
        <v>0</v>
      </c>
      <c r="I418" s="186">
        <f t="shared" si="82"/>
        <v>0</v>
      </c>
      <c r="J418" s="187"/>
      <c r="K418" s="188">
        <f t="shared" si="83"/>
        <v>0</v>
      </c>
      <c r="L418" s="86">
        <f t="shared" si="84"/>
        <v>0</v>
      </c>
      <c r="M418" s="188">
        <f t="shared" si="85"/>
        <v>0</v>
      </c>
      <c r="N418" s="86">
        <f t="shared" si="86"/>
        <v>0</v>
      </c>
      <c r="O418" s="188">
        <f t="shared" si="87"/>
        <v>0</v>
      </c>
      <c r="P418" s="189"/>
      <c r="Q418" s="190">
        <f t="shared" si="88"/>
        <v>0</v>
      </c>
      <c r="R418" s="191">
        <f t="shared" si="89"/>
        <v>0</v>
      </c>
      <c r="T418" s="89"/>
    </row>
    <row r="419" spans="1:20" s="178" customFormat="1" ht="30" hidden="1" customHeight="1">
      <c r="A419" s="156">
        <f>'CONSTRUCTION COST ESTIMATE'!A419</f>
        <v>0</v>
      </c>
      <c r="B419" s="179">
        <f>'CONSTRUCTION COST ESTIMATE'!B419</f>
        <v>509.1413</v>
      </c>
      <c r="C419" s="180" t="str">
        <f>'CONSTRUCTION COST ESTIMATE'!C419</f>
        <v>14 FOOT X 13 FOOT PRECAST REINFORCED CONCRETE BOX</v>
      </c>
      <c r="D419" s="181">
        <f>'CONSTRUCTION COST ESTIMATE'!BA419</f>
        <v>0</v>
      </c>
      <c r="E419" s="182">
        <f>'CONSTRUCTION COST ESTIMATE'!BC419</f>
        <v>0</v>
      </c>
      <c r="F419" s="183" t="str">
        <f>'CONSTRUCTION COST ESTIMATE'!BB419</f>
        <v>LF</v>
      </c>
      <c r="G419" s="184"/>
      <c r="H419" s="185">
        <f t="shared" si="81"/>
        <v>0</v>
      </c>
      <c r="I419" s="186">
        <f t="shared" si="82"/>
        <v>0</v>
      </c>
      <c r="J419" s="187"/>
      <c r="K419" s="188">
        <f t="shared" si="83"/>
        <v>0</v>
      </c>
      <c r="L419" s="86">
        <f t="shared" si="84"/>
        <v>0</v>
      </c>
      <c r="M419" s="188">
        <f t="shared" si="85"/>
        <v>0</v>
      </c>
      <c r="N419" s="86">
        <f t="shared" si="86"/>
        <v>0</v>
      </c>
      <c r="O419" s="188">
        <f t="shared" si="87"/>
        <v>0</v>
      </c>
      <c r="P419" s="189"/>
      <c r="Q419" s="190">
        <f t="shared" si="88"/>
        <v>0</v>
      </c>
      <c r="R419" s="191">
        <f t="shared" si="89"/>
        <v>0</v>
      </c>
      <c r="T419" s="89"/>
    </row>
    <row r="420" spans="1:20" s="178" customFormat="1" ht="30" hidden="1" customHeight="1">
      <c r="A420" s="156">
        <f>'CONSTRUCTION COST ESTIMATE'!A420</f>
        <v>0</v>
      </c>
      <c r="B420" s="179">
        <f>'CONSTRUCTION COST ESTIMATE'!B420</f>
        <v>509.14139999999998</v>
      </c>
      <c r="C420" s="180" t="str">
        <f>'CONSTRUCTION COST ESTIMATE'!C420</f>
        <v>14 FOOT X 14 FOOT PRECAST REINFORCED CONCRETE BOX</v>
      </c>
      <c r="D420" s="181">
        <f>'CONSTRUCTION COST ESTIMATE'!BA420</f>
        <v>0</v>
      </c>
      <c r="E420" s="182">
        <f>'CONSTRUCTION COST ESTIMATE'!BC420</f>
        <v>0</v>
      </c>
      <c r="F420" s="183" t="str">
        <f>'CONSTRUCTION COST ESTIMATE'!BB420</f>
        <v>LF</v>
      </c>
      <c r="G420" s="184"/>
      <c r="H420" s="185">
        <f t="shared" si="81"/>
        <v>0</v>
      </c>
      <c r="I420" s="186">
        <f t="shared" si="82"/>
        <v>0</v>
      </c>
      <c r="J420" s="187"/>
      <c r="K420" s="188">
        <f t="shared" si="83"/>
        <v>0</v>
      </c>
      <c r="L420" s="86">
        <f t="shared" si="84"/>
        <v>0</v>
      </c>
      <c r="M420" s="188">
        <f t="shared" si="85"/>
        <v>0</v>
      </c>
      <c r="N420" s="86">
        <f t="shared" si="86"/>
        <v>0</v>
      </c>
      <c r="O420" s="188">
        <f t="shared" si="87"/>
        <v>0</v>
      </c>
      <c r="P420" s="189"/>
      <c r="Q420" s="190">
        <f t="shared" si="88"/>
        <v>0</v>
      </c>
      <c r="R420" s="191">
        <f t="shared" si="89"/>
        <v>0</v>
      </c>
      <c r="T420" s="89"/>
    </row>
    <row r="421" spans="1:20" s="178" customFormat="1" ht="30" hidden="1" customHeight="1">
      <c r="A421" s="156">
        <f>'CONSTRUCTION COST ESTIMATE'!A421</f>
        <v>0</v>
      </c>
      <c r="B421" s="179">
        <f>'CONSTRUCTION COST ESTIMATE'!B421</f>
        <v>570.00049999999999</v>
      </c>
      <c r="C421" s="180" t="str">
        <f>'CONSTRUCTION COST ESTIMATE'!C421</f>
        <v>CMU RETAINING WALL</v>
      </c>
      <c r="D421" s="181">
        <f>'CONSTRUCTION COST ESTIMATE'!BA421</f>
        <v>0</v>
      </c>
      <c r="E421" s="182">
        <f>'CONSTRUCTION COST ESTIMATE'!BC421</f>
        <v>0</v>
      </c>
      <c r="F421" s="183" t="str">
        <f>'CONSTRUCTION COST ESTIMATE'!BB421</f>
        <v>LF</v>
      </c>
      <c r="G421" s="184"/>
      <c r="H421" s="185">
        <f t="shared" si="63"/>
        <v>0</v>
      </c>
      <c r="I421" s="186">
        <f t="shared" si="64"/>
        <v>0</v>
      </c>
      <c r="J421" s="187"/>
      <c r="K421" s="188">
        <f t="shared" si="71"/>
        <v>0</v>
      </c>
      <c r="L421" s="86">
        <f t="shared" si="65"/>
        <v>0</v>
      </c>
      <c r="M421" s="188">
        <f t="shared" si="66"/>
        <v>0</v>
      </c>
      <c r="N421" s="86">
        <f t="shared" si="67"/>
        <v>0</v>
      </c>
      <c r="O421" s="188">
        <f t="shared" si="68"/>
        <v>0</v>
      </c>
      <c r="P421" s="189"/>
      <c r="Q421" s="190">
        <f t="shared" si="69"/>
        <v>0</v>
      </c>
      <c r="R421" s="191">
        <f t="shared" si="70"/>
        <v>0</v>
      </c>
      <c r="T421" s="89"/>
    </row>
    <row r="422" spans="1:20" s="178" customFormat="1" ht="30" hidden="1" customHeight="1">
      <c r="A422" s="156">
        <f>'CONSTRUCTION COST ESTIMATE'!A422</f>
        <v>0</v>
      </c>
      <c r="B422" s="179">
        <f>'CONSTRUCTION COST ESTIMATE'!B422</f>
        <v>570.00099999999998</v>
      </c>
      <c r="C422" s="180" t="str">
        <f>'CONSTRUCTION COST ESTIMATE'!C422</f>
        <v>CMU RETAINING WALL</v>
      </c>
      <c r="D422" s="181">
        <f>'CONSTRUCTION COST ESTIMATE'!BA422</f>
        <v>0</v>
      </c>
      <c r="E422" s="182">
        <f>'CONSTRUCTION COST ESTIMATE'!BC422</f>
        <v>0</v>
      </c>
      <c r="F422" s="183" t="str">
        <f>'CONSTRUCTION COST ESTIMATE'!BB422</f>
        <v>SF</v>
      </c>
      <c r="G422" s="184"/>
      <c r="H422" s="185">
        <f t="shared" si="63"/>
        <v>0</v>
      </c>
      <c r="I422" s="186">
        <f t="shared" si="64"/>
        <v>0</v>
      </c>
      <c r="J422" s="187"/>
      <c r="K422" s="188">
        <f t="shared" si="71"/>
        <v>0</v>
      </c>
      <c r="L422" s="86">
        <f t="shared" si="65"/>
        <v>0</v>
      </c>
      <c r="M422" s="188">
        <f t="shared" si="66"/>
        <v>0</v>
      </c>
      <c r="N422" s="86">
        <f t="shared" si="67"/>
        <v>0</v>
      </c>
      <c r="O422" s="188">
        <f t="shared" si="68"/>
        <v>0</v>
      </c>
      <c r="P422" s="189"/>
      <c r="Q422" s="190">
        <f t="shared" si="69"/>
        <v>0</v>
      </c>
      <c r="R422" s="191">
        <f t="shared" si="70"/>
        <v>0</v>
      </c>
      <c r="T422" s="89"/>
    </row>
    <row r="423" spans="1:20" s="178" customFormat="1" ht="30" hidden="1" customHeight="1">
      <c r="A423" s="156">
        <f>'CONSTRUCTION COST ESTIMATE'!A423</f>
        <v>0</v>
      </c>
      <c r="B423" s="179">
        <f>'CONSTRUCTION COST ESTIMATE'!B423</f>
        <v>570.00199999999995</v>
      </c>
      <c r="C423" s="180" t="str">
        <f>'CONSTRUCTION COST ESTIMATE'!C423</f>
        <v>CMU RETAINING WALL (16 INCH)</v>
      </c>
      <c r="D423" s="181">
        <f>'CONSTRUCTION COST ESTIMATE'!BA423</f>
        <v>0</v>
      </c>
      <c r="E423" s="182">
        <f>'CONSTRUCTION COST ESTIMATE'!BC423</f>
        <v>0</v>
      </c>
      <c r="F423" s="183" t="str">
        <f>'CONSTRUCTION COST ESTIMATE'!BB423</f>
        <v>LF</v>
      </c>
      <c r="G423" s="184"/>
      <c r="H423" s="185">
        <f t="shared" si="63"/>
        <v>0</v>
      </c>
      <c r="I423" s="186">
        <f t="shared" si="64"/>
        <v>0</v>
      </c>
      <c r="J423" s="187"/>
      <c r="K423" s="188">
        <f t="shared" si="71"/>
        <v>0</v>
      </c>
      <c r="L423" s="86">
        <f t="shared" si="65"/>
        <v>0</v>
      </c>
      <c r="M423" s="188">
        <f t="shared" si="66"/>
        <v>0</v>
      </c>
      <c r="N423" s="86">
        <f t="shared" si="67"/>
        <v>0</v>
      </c>
      <c r="O423" s="188">
        <f t="shared" si="68"/>
        <v>0</v>
      </c>
      <c r="P423" s="189"/>
      <c r="Q423" s="190">
        <f t="shared" si="69"/>
        <v>0</v>
      </c>
      <c r="R423" s="191">
        <f t="shared" si="70"/>
        <v>0</v>
      </c>
      <c r="T423" s="89"/>
    </row>
    <row r="424" spans="1:20" s="178" customFormat="1" ht="30" hidden="1" customHeight="1">
      <c r="A424" s="156">
        <f>'CONSTRUCTION COST ESTIMATE'!A424</f>
        <v>0</v>
      </c>
      <c r="B424" s="179">
        <f>'CONSTRUCTION COST ESTIMATE'!B424</f>
        <v>570.00300000000004</v>
      </c>
      <c r="C424" s="180" t="str">
        <f>'CONSTRUCTION COST ESTIMATE'!C424</f>
        <v>CMU RETAINING WALL (24 INCH)</v>
      </c>
      <c r="D424" s="181">
        <f>'CONSTRUCTION COST ESTIMATE'!BA424</f>
        <v>0</v>
      </c>
      <c r="E424" s="182">
        <f>'CONSTRUCTION COST ESTIMATE'!BC424</f>
        <v>0</v>
      </c>
      <c r="F424" s="183" t="str">
        <f>'CONSTRUCTION COST ESTIMATE'!BB424</f>
        <v>LF</v>
      </c>
      <c r="G424" s="184"/>
      <c r="H424" s="185">
        <f t="shared" si="63"/>
        <v>0</v>
      </c>
      <c r="I424" s="186">
        <f t="shared" si="64"/>
        <v>0</v>
      </c>
      <c r="J424" s="187"/>
      <c r="K424" s="188">
        <f t="shared" si="71"/>
        <v>0</v>
      </c>
      <c r="L424" s="86">
        <f t="shared" si="65"/>
        <v>0</v>
      </c>
      <c r="M424" s="188">
        <f t="shared" si="66"/>
        <v>0</v>
      </c>
      <c r="N424" s="86">
        <f t="shared" si="67"/>
        <v>0</v>
      </c>
      <c r="O424" s="188">
        <f t="shared" si="68"/>
        <v>0</v>
      </c>
      <c r="P424" s="189"/>
      <c r="Q424" s="190">
        <f t="shared" si="69"/>
        <v>0</v>
      </c>
      <c r="R424" s="191">
        <f t="shared" si="70"/>
        <v>0</v>
      </c>
      <c r="T424" s="89"/>
    </row>
    <row r="425" spans="1:20" s="178" customFormat="1" ht="30" hidden="1" customHeight="1">
      <c r="A425" s="156">
        <f>'CONSTRUCTION COST ESTIMATE'!A425</f>
        <v>0</v>
      </c>
      <c r="B425" s="179">
        <f>'CONSTRUCTION COST ESTIMATE'!B425</f>
        <v>570.00400000000002</v>
      </c>
      <c r="C425" s="180" t="str">
        <f>'CONSTRUCTION COST ESTIMATE'!C425</f>
        <v>CMU RETAINING WALL (42 INCH)</v>
      </c>
      <c r="D425" s="181">
        <f>'CONSTRUCTION COST ESTIMATE'!BA425</f>
        <v>0</v>
      </c>
      <c r="E425" s="182">
        <f>'CONSTRUCTION COST ESTIMATE'!BC425</f>
        <v>0</v>
      </c>
      <c r="F425" s="183" t="str">
        <f>'CONSTRUCTION COST ESTIMATE'!BB425</f>
        <v>LF</v>
      </c>
      <c r="G425" s="184"/>
      <c r="H425" s="185">
        <f t="shared" si="63"/>
        <v>0</v>
      </c>
      <c r="I425" s="186">
        <f t="shared" si="64"/>
        <v>0</v>
      </c>
      <c r="J425" s="187"/>
      <c r="K425" s="188">
        <f t="shared" si="71"/>
        <v>0</v>
      </c>
      <c r="L425" s="86">
        <f t="shared" si="65"/>
        <v>0</v>
      </c>
      <c r="M425" s="188">
        <f t="shared" si="66"/>
        <v>0</v>
      </c>
      <c r="N425" s="86">
        <f t="shared" si="67"/>
        <v>0</v>
      </c>
      <c r="O425" s="188">
        <f t="shared" si="68"/>
        <v>0</v>
      </c>
      <c r="P425" s="189"/>
      <c r="Q425" s="190">
        <f t="shared" si="69"/>
        <v>0</v>
      </c>
      <c r="R425" s="191">
        <f t="shared" si="70"/>
        <v>0</v>
      </c>
      <c r="T425" s="89"/>
    </row>
    <row r="426" spans="1:20" s="178" customFormat="1" ht="30" hidden="1" customHeight="1">
      <c r="A426" s="156">
        <f>'CONSTRUCTION COST ESTIMATE'!A426</f>
        <v>0</v>
      </c>
      <c r="B426" s="179">
        <f>'CONSTRUCTION COST ESTIMATE'!B426</f>
        <v>570.005</v>
      </c>
      <c r="C426" s="180" t="str">
        <f>'CONSTRUCTION COST ESTIMATE'!C426</f>
        <v>CMU RETAINING WALL (72 INCH)</v>
      </c>
      <c r="D426" s="181">
        <f>'CONSTRUCTION COST ESTIMATE'!BA426</f>
        <v>0</v>
      </c>
      <c r="E426" s="182">
        <f>'CONSTRUCTION COST ESTIMATE'!BC426</f>
        <v>0</v>
      </c>
      <c r="F426" s="183" t="str">
        <f>'CONSTRUCTION COST ESTIMATE'!BB426</f>
        <v>LF</v>
      </c>
      <c r="G426" s="184"/>
      <c r="H426" s="185">
        <f t="shared" si="63"/>
        <v>0</v>
      </c>
      <c r="I426" s="186">
        <f t="shared" si="64"/>
        <v>0</v>
      </c>
      <c r="J426" s="187"/>
      <c r="K426" s="188">
        <f t="shared" si="71"/>
        <v>0</v>
      </c>
      <c r="L426" s="86">
        <f t="shared" si="65"/>
        <v>0</v>
      </c>
      <c r="M426" s="188">
        <f t="shared" si="66"/>
        <v>0</v>
      </c>
      <c r="N426" s="86">
        <f t="shared" si="67"/>
        <v>0</v>
      </c>
      <c r="O426" s="188">
        <f t="shared" si="68"/>
        <v>0</v>
      </c>
      <c r="P426" s="189"/>
      <c r="Q426" s="190">
        <f t="shared" si="69"/>
        <v>0</v>
      </c>
      <c r="R426" s="191">
        <f t="shared" si="70"/>
        <v>0</v>
      </c>
      <c r="T426" s="89"/>
    </row>
    <row r="427" spans="1:20" s="178" customFormat="1" ht="30" hidden="1" customHeight="1">
      <c r="A427" s="156">
        <f>'CONSTRUCTION COST ESTIMATE'!A427</f>
        <v>0</v>
      </c>
      <c r="B427" s="179">
        <f>'CONSTRUCTION COST ESTIMATE'!B427</f>
        <v>570.00599999999997</v>
      </c>
      <c r="C427" s="180" t="str">
        <f>'CONSTRUCTION COST ESTIMATE'!C427</f>
        <v>CMU SCREEN WALL</v>
      </c>
      <c r="D427" s="181">
        <f>'CONSTRUCTION COST ESTIMATE'!BA427</f>
        <v>0</v>
      </c>
      <c r="E427" s="182">
        <f>'CONSTRUCTION COST ESTIMATE'!BC427</f>
        <v>0</v>
      </c>
      <c r="F427" s="183" t="str">
        <f>'CONSTRUCTION COST ESTIMATE'!BB427</f>
        <v>SF</v>
      </c>
      <c r="G427" s="184"/>
      <c r="H427" s="185">
        <f t="shared" si="63"/>
        <v>0</v>
      </c>
      <c r="I427" s="186">
        <f t="shared" si="64"/>
        <v>0</v>
      </c>
      <c r="J427" s="187"/>
      <c r="K427" s="188">
        <f t="shared" si="71"/>
        <v>0</v>
      </c>
      <c r="L427" s="86">
        <f t="shared" si="65"/>
        <v>0</v>
      </c>
      <c r="M427" s="188">
        <f t="shared" si="66"/>
        <v>0</v>
      </c>
      <c r="N427" s="86">
        <f t="shared" si="67"/>
        <v>0</v>
      </c>
      <c r="O427" s="188">
        <f t="shared" si="68"/>
        <v>0</v>
      </c>
      <c r="P427" s="189"/>
      <c r="Q427" s="190">
        <f t="shared" si="69"/>
        <v>0</v>
      </c>
      <c r="R427" s="191">
        <f t="shared" si="70"/>
        <v>0</v>
      </c>
      <c r="T427" s="89"/>
    </row>
    <row r="428" spans="1:20" s="178" customFormat="1" ht="30" hidden="1" customHeight="1">
      <c r="A428" s="156">
        <f>'CONSTRUCTION COST ESTIMATE'!A428</f>
        <v>0</v>
      </c>
      <c r="B428" s="179">
        <f>'CONSTRUCTION COST ESTIMATE'!B428</f>
        <v>570.00699999999995</v>
      </c>
      <c r="C428" s="180" t="str">
        <f>'CONSTRUCTION COST ESTIMATE'!C428</f>
        <v>CMU SCREEN WALL</v>
      </c>
      <c r="D428" s="181">
        <f>'CONSTRUCTION COST ESTIMATE'!BA428</f>
        <v>0</v>
      </c>
      <c r="E428" s="182">
        <f>'CONSTRUCTION COST ESTIMATE'!BC428</f>
        <v>0</v>
      </c>
      <c r="F428" s="183" t="str">
        <f>'CONSTRUCTION COST ESTIMATE'!BB428</f>
        <v>LF</v>
      </c>
      <c r="G428" s="184"/>
      <c r="H428" s="185">
        <f t="shared" si="63"/>
        <v>0</v>
      </c>
      <c r="I428" s="186">
        <f t="shared" si="64"/>
        <v>0</v>
      </c>
      <c r="J428" s="187"/>
      <c r="K428" s="188">
        <f t="shared" si="71"/>
        <v>0</v>
      </c>
      <c r="L428" s="86">
        <f t="shared" si="65"/>
        <v>0</v>
      </c>
      <c r="M428" s="188">
        <f t="shared" si="66"/>
        <v>0</v>
      </c>
      <c r="N428" s="86">
        <f t="shared" si="67"/>
        <v>0</v>
      </c>
      <c r="O428" s="188">
        <f t="shared" si="68"/>
        <v>0</v>
      </c>
      <c r="P428" s="189"/>
      <c r="Q428" s="190">
        <f t="shared" si="69"/>
        <v>0</v>
      </c>
      <c r="R428" s="191">
        <f t="shared" si="70"/>
        <v>0</v>
      </c>
      <c r="T428" s="89"/>
    </row>
    <row r="429" spans="1:20" s="178" customFormat="1" ht="30" hidden="1" customHeight="1">
      <c r="A429" s="156">
        <f>'CONSTRUCTION COST ESTIMATE'!A429</f>
        <v>0</v>
      </c>
      <c r="B429" s="179">
        <f>'CONSTRUCTION COST ESTIMATE'!B429</f>
        <v>570.00800000000004</v>
      </c>
      <c r="C429" s="180" t="str">
        <f>'CONSTRUCTION COST ESTIMATE'!C429</f>
        <v>DECORATIVE EMU WALL</v>
      </c>
      <c r="D429" s="181">
        <f>'CONSTRUCTION COST ESTIMATE'!BA429</f>
        <v>0</v>
      </c>
      <c r="E429" s="182">
        <f>'CONSTRUCTION COST ESTIMATE'!BC429</f>
        <v>0</v>
      </c>
      <c r="F429" s="183" t="str">
        <f>'CONSTRUCTION COST ESTIMATE'!BB429</f>
        <v>LF</v>
      </c>
      <c r="G429" s="184"/>
      <c r="H429" s="185">
        <f t="shared" si="63"/>
        <v>0</v>
      </c>
      <c r="I429" s="186">
        <f t="shared" si="64"/>
        <v>0</v>
      </c>
      <c r="J429" s="187"/>
      <c r="K429" s="188">
        <f t="shared" si="71"/>
        <v>0</v>
      </c>
      <c r="L429" s="86">
        <f t="shared" si="65"/>
        <v>0</v>
      </c>
      <c r="M429" s="188">
        <f t="shared" si="66"/>
        <v>0</v>
      </c>
      <c r="N429" s="86">
        <f t="shared" si="67"/>
        <v>0</v>
      </c>
      <c r="O429" s="188">
        <f t="shared" si="68"/>
        <v>0</v>
      </c>
      <c r="P429" s="189"/>
      <c r="Q429" s="190">
        <f t="shared" si="69"/>
        <v>0</v>
      </c>
      <c r="R429" s="191">
        <f t="shared" si="70"/>
        <v>0</v>
      </c>
      <c r="T429" s="89"/>
    </row>
    <row r="430" spans="1:20" s="178" customFormat="1" ht="30" hidden="1" customHeight="1">
      <c r="A430" s="156">
        <f>'CONSTRUCTION COST ESTIMATE'!A430</f>
        <v>0</v>
      </c>
      <c r="B430" s="179">
        <f>'CONSTRUCTION COST ESTIMATE'!B430</f>
        <v>570.00900000000001</v>
      </c>
      <c r="C430" s="180" t="str">
        <f>'CONSTRUCTION COST ESTIMATE'!C430</f>
        <v>REMOVE AND REPLACE RETAINING FLOODWALL</v>
      </c>
      <c r="D430" s="181">
        <f>'CONSTRUCTION COST ESTIMATE'!BA430</f>
        <v>0</v>
      </c>
      <c r="E430" s="182">
        <f>'CONSTRUCTION COST ESTIMATE'!BC430</f>
        <v>0</v>
      </c>
      <c r="F430" s="183" t="str">
        <f>'CONSTRUCTION COST ESTIMATE'!BB430</f>
        <v>LF</v>
      </c>
      <c r="G430" s="184"/>
      <c r="H430" s="185">
        <f t="shared" si="63"/>
        <v>0</v>
      </c>
      <c r="I430" s="186">
        <f t="shared" si="64"/>
        <v>0</v>
      </c>
      <c r="J430" s="187"/>
      <c r="K430" s="188">
        <f t="shared" si="71"/>
        <v>0</v>
      </c>
      <c r="L430" s="86">
        <f t="shared" si="65"/>
        <v>0</v>
      </c>
      <c r="M430" s="188">
        <f t="shared" si="66"/>
        <v>0</v>
      </c>
      <c r="N430" s="86">
        <f t="shared" si="67"/>
        <v>0</v>
      </c>
      <c r="O430" s="188">
        <f t="shared" si="68"/>
        <v>0</v>
      </c>
      <c r="P430" s="189"/>
      <c r="Q430" s="190">
        <f t="shared" si="69"/>
        <v>0</v>
      </c>
      <c r="R430" s="191">
        <f t="shared" si="70"/>
        <v>0</v>
      </c>
      <c r="T430" s="89"/>
    </row>
    <row r="431" spans="1:20" s="178" customFormat="1" ht="30" hidden="1" customHeight="1">
      <c r="A431" s="156">
        <f>'CONSTRUCTION COST ESTIMATE'!A431</f>
        <v>0</v>
      </c>
      <c r="B431" s="179">
        <f>'CONSTRUCTION COST ESTIMATE'!B431</f>
        <v>580.00049999999999</v>
      </c>
      <c r="C431" s="180" t="str">
        <f>'CONSTRUCTION COST ESTIMATE'!C431</f>
        <v>PREFABRICATED STEEL PEDESTRIAN BRIDGE</v>
      </c>
      <c r="D431" s="181">
        <f>'CONSTRUCTION COST ESTIMATE'!BA431</f>
        <v>0</v>
      </c>
      <c r="E431" s="182">
        <f>'CONSTRUCTION COST ESTIMATE'!BC431</f>
        <v>0</v>
      </c>
      <c r="F431" s="183" t="str">
        <f>'CONSTRUCTION COST ESTIMATE'!BB431</f>
        <v>LS</v>
      </c>
      <c r="G431" s="184"/>
      <c r="H431" s="185">
        <f t="shared" si="63"/>
        <v>0</v>
      </c>
      <c r="I431" s="186">
        <f t="shared" si="64"/>
        <v>0</v>
      </c>
      <c r="J431" s="187"/>
      <c r="K431" s="188">
        <f t="shared" si="71"/>
        <v>0</v>
      </c>
      <c r="L431" s="86">
        <f t="shared" si="65"/>
        <v>0</v>
      </c>
      <c r="M431" s="188">
        <f t="shared" si="66"/>
        <v>0</v>
      </c>
      <c r="N431" s="86">
        <f t="shared" si="67"/>
        <v>0</v>
      </c>
      <c r="O431" s="188">
        <f t="shared" si="68"/>
        <v>0</v>
      </c>
      <c r="P431" s="189"/>
      <c r="Q431" s="190">
        <f t="shared" si="69"/>
        <v>0</v>
      </c>
      <c r="R431" s="191">
        <f t="shared" si="70"/>
        <v>0</v>
      </c>
      <c r="T431" s="89"/>
    </row>
    <row r="432" spans="1:20" s="178" customFormat="1" ht="30" customHeight="1">
      <c r="A432" s="197" t="str">
        <f>'CONSTRUCTION COST ESTIMATE'!A432</f>
        <v>SP 603-605</v>
      </c>
      <c r="B432" s="198"/>
      <c r="C432" s="199" t="str">
        <f>'CONSTRUCTION COST ESTIMATE'!C432</f>
        <v>CULVERT PIPES</v>
      </c>
      <c r="D432" s="200"/>
      <c r="E432" s="201"/>
      <c r="F432" s="202"/>
      <c r="G432" s="203"/>
      <c r="H432" s="204"/>
      <c r="I432" s="205"/>
      <c r="J432" s="206"/>
      <c r="K432" s="207"/>
      <c r="L432" s="206"/>
      <c r="M432" s="207"/>
      <c r="N432" s="206"/>
      <c r="O432" s="207"/>
      <c r="P432" s="189"/>
      <c r="Q432" s="190">
        <f t="shared" si="69"/>
        <v>0</v>
      </c>
      <c r="R432" s="191">
        <f t="shared" si="70"/>
        <v>0</v>
      </c>
      <c r="T432" s="139" t="s">
        <v>1447</v>
      </c>
    </row>
    <row r="433" spans="1:20" s="178" customFormat="1" ht="30" hidden="1" customHeight="1">
      <c r="A433" s="156">
        <f>'CONSTRUCTION COST ESTIMATE'!A433</f>
        <v>0</v>
      </c>
      <c r="B433" s="179">
        <f>'CONSTRUCTION COST ESTIMATE'!B433</f>
        <v>603.00049999999999</v>
      </c>
      <c r="C433" s="180" t="str">
        <f>'CONSTRUCTION COST ESTIMATE'!C433</f>
        <v>STORM DRAIN CHECK VALVE (18 INCH)</v>
      </c>
      <c r="D433" s="181">
        <f>'CONSTRUCTION COST ESTIMATE'!BA433</f>
        <v>0</v>
      </c>
      <c r="E433" s="182">
        <f>'CONSTRUCTION COST ESTIMATE'!BC433</f>
        <v>0</v>
      </c>
      <c r="F433" s="183" t="str">
        <f>'CONSTRUCTION COST ESTIMATE'!BB433</f>
        <v>EA</v>
      </c>
      <c r="G433" s="184"/>
      <c r="H433" s="185">
        <f t="shared" si="63"/>
        <v>0</v>
      </c>
      <c r="I433" s="186">
        <f t="shared" si="64"/>
        <v>0</v>
      </c>
      <c r="J433" s="187"/>
      <c r="K433" s="188">
        <f t="shared" si="71"/>
        <v>0</v>
      </c>
      <c r="L433" s="86">
        <f t="shared" si="65"/>
        <v>0</v>
      </c>
      <c r="M433" s="188">
        <f t="shared" si="66"/>
        <v>0</v>
      </c>
      <c r="N433" s="86">
        <f t="shared" si="67"/>
        <v>0</v>
      </c>
      <c r="O433" s="188">
        <f t="shared" si="68"/>
        <v>0</v>
      </c>
      <c r="P433" s="189"/>
      <c r="Q433" s="190">
        <f t="shared" si="69"/>
        <v>0</v>
      </c>
      <c r="R433" s="191">
        <f t="shared" si="70"/>
        <v>0</v>
      </c>
      <c r="T433" s="89"/>
    </row>
    <row r="434" spans="1:20" s="178" customFormat="1" ht="30" hidden="1" customHeight="1">
      <c r="A434" s="156">
        <f>'CONSTRUCTION COST ESTIMATE'!A434</f>
        <v>0</v>
      </c>
      <c r="B434" s="179">
        <f>'CONSTRUCTION COST ESTIMATE'!B434</f>
        <v>603.00099999999998</v>
      </c>
      <c r="C434" s="180" t="str">
        <f>'CONSTRUCTION COST ESTIMATE'!C434</f>
        <v>STORM DRAIN CHECK VALVE (30 INCH)</v>
      </c>
      <c r="D434" s="181">
        <f>'CONSTRUCTION COST ESTIMATE'!BA434</f>
        <v>0</v>
      </c>
      <c r="E434" s="182">
        <f>'CONSTRUCTION COST ESTIMATE'!BC434</f>
        <v>0</v>
      </c>
      <c r="F434" s="183" t="str">
        <f>'CONSTRUCTION COST ESTIMATE'!BB434</f>
        <v>EA</v>
      </c>
      <c r="G434" s="184"/>
      <c r="H434" s="185">
        <f t="shared" si="63"/>
        <v>0</v>
      </c>
      <c r="I434" s="186">
        <f t="shared" si="64"/>
        <v>0</v>
      </c>
      <c r="J434" s="187"/>
      <c r="K434" s="188">
        <f t="shared" si="71"/>
        <v>0</v>
      </c>
      <c r="L434" s="86">
        <f t="shared" si="65"/>
        <v>0</v>
      </c>
      <c r="M434" s="188">
        <f t="shared" si="66"/>
        <v>0</v>
      </c>
      <c r="N434" s="86">
        <f t="shared" si="67"/>
        <v>0</v>
      </c>
      <c r="O434" s="188">
        <f t="shared" si="68"/>
        <v>0</v>
      </c>
      <c r="P434" s="189"/>
      <c r="Q434" s="190">
        <f t="shared" si="69"/>
        <v>0</v>
      </c>
      <c r="R434" s="191">
        <f t="shared" si="70"/>
        <v>0</v>
      </c>
      <c r="T434" s="89"/>
    </row>
    <row r="435" spans="1:20" s="178" customFormat="1" ht="30" hidden="1" customHeight="1">
      <c r="A435" s="156">
        <f>'CONSTRUCTION COST ESTIMATE'!A435</f>
        <v>0</v>
      </c>
      <c r="B435" s="179">
        <f>'CONSTRUCTION COST ESTIMATE'!B435</f>
        <v>603.00199999999995</v>
      </c>
      <c r="C435" s="180" t="str">
        <f>'CONSTRUCTION COST ESTIMATE'!C435</f>
        <v>STORM DRAIN CHECK VALVE (36 INCH)</v>
      </c>
      <c r="D435" s="181">
        <f>'CONSTRUCTION COST ESTIMATE'!BA435</f>
        <v>0</v>
      </c>
      <c r="E435" s="182">
        <f>'CONSTRUCTION COST ESTIMATE'!BC435</f>
        <v>0</v>
      </c>
      <c r="F435" s="183" t="str">
        <f>'CONSTRUCTION COST ESTIMATE'!BB435</f>
        <v>EA</v>
      </c>
      <c r="G435" s="184"/>
      <c r="H435" s="185">
        <f t="shared" si="63"/>
        <v>0</v>
      </c>
      <c r="I435" s="186">
        <f t="shared" si="64"/>
        <v>0</v>
      </c>
      <c r="J435" s="187"/>
      <c r="K435" s="188">
        <f t="shared" si="71"/>
        <v>0</v>
      </c>
      <c r="L435" s="86">
        <f t="shared" si="65"/>
        <v>0</v>
      </c>
      <c r="M435" s="188">
        <f t="shared" si="66"/>
        <v>0</v>
      </c>
      <c r="N435" s="86">
        <f t="shared" si="67"/>
        <v>0</v>
      </c>
      <c r="O435" s="188">
        <f t="shared" si="68"/>
        <v>0</v>
      </c>
      <c r="P435" s="189"/>
      <c r="Q435" s="190">
        <f t="shared" si="69"/>
        <v>0</v>
      </c>
      <c r="R435" s="191">
        <f t="shared" si="70"/>
        <v>0</v>
      </c>
      <c r="T435" s="89"/>
    </row>
    <row r="436" spans="1:20" s="178" customFormat="1" ht="30" hidden="1" customHeight="1">
      <c r="A436" s="156">
        <f>'CONSTRUCTION COST ESTIMATE'!A436</f>
        <v>0</v>
      </c>
      <c r="B436" s="179">
        <f>'CONSTRUCTION COST ESTIMATE'!B436</f>
        <v>603.00300000000004</v>
      </c>
      <c r="C436" s="180" t="str">
        <f>'CONSTRUCTION COST ESTIMATE'!C436</f>
        <v>REINFORCED CONCRETE COLLAR (EACH)</v>
      </c>
      <c r="D436" s="181">
        <f>'CONSTRUCTION COST ESTIMATE'!BA436</f>
        <v>0</v>
      </c>
      <c r="E436" s="182">
        <f>'CONSTRUCTION COST ESTIMATE'!BC436</f>
        <v>0</v>
      </c>
      <c r="F436" s="183" t="str">
        <f>'CONSTRUCTION COST ESTIMATE'!BB436</f>
        <v>LF</v>
      </c>
      <c r="G436" s="184"/>
      <c r="H436" s="185">
        <f t="shared" si="63"/>
        <v>0</v>
      </c>
      <c r="I436" s="186">
        <f t="shared" si="64"/>
        <v>0</v>
      </c>
      <c r="J436" s="187"/>
      <c r="K436" s="188">
        <f t="shared" si="71"/>
        <v>0</v>
      </c>
      <c r="L436" s="86">
        <f t="shared" si="65"/>
        <v>0</v>
      </c>
      <c r="M436" s="188">
        <f t="shared" si="66"/>
        <v>0</v>
      </c>
      <c r="N436" s="86">
        <f t="shared" si="67"/>
        <v>0</v>
      </c>
      <c r="O436" s="188">
        <f t="shared" si="68"/>
        <v>0</v>
      </c>
      <c r="P436" s="189"/>
      <c r="Q436" s="190">
        <f t="shared" si="69"/>
        <v>0</v>
      </c>
      <c r="R436" s="191">
        <f t="shared" si="70"/>
        <v>0</v>
      </c>
      <c r="T436" s="89"/>
    </row>
    <row r="437" spans="1:20" s="178" customFormat="1" ht="30" hidden="1" customHeight="1">
      <c r="A437" s="156">
        <f>'CONSTRUCTION COST ESTIMATE'!A437</f>
        <v>0</v>
      </c>
      <c r="B437" s="179">
        <f>'CONSTRUCTION COST ESTIMATE'!B437</f>
        <v>603.01</v>
      </c>
      <c r="C437" s="180" t="str">
        <f>'CONSTRUCTION COST ESTIMATE'!C437</f>
        <v>14 INCH X 23 INCH HORIZONTAL ELLIPTICAL REINFORCED CONCRETE PIPE (RCP) (CLASS III)</v>
      </c>
      <c r="D437" s="181">
        <f>'CONSTRUCTION COST ESTIMATE'!BA437</f>
        <v>0</v>
      </c>
      <c r="E437" s="182">
        <f>'CONSTRUCTION COST ESTIMATE'!BC437</f>
        <v>0</v>
      </c>
      <c r="F437" s="183" t="str">
        <f>'CONSTRUCTION COST ESTIMATE'!BB437</f>
        <v>LF</v>
      </c>
      <c r="G437" s="184"/>
      <c r="H437" s="185">
        <f t="shared" si="63"/>
        <v>0</v>
      </c>
      <c r="I437" s="186">
        <f t="shared" si="64"/>
        <v>0</v>
      </c>
      <c r="J437" s="187"/>
      <c r="K437" s="188">
        <f t="shared" si="71"/>
        <v>0</v>
      </c>
      <c r="L437" s="86">
        <f t="shared" si="65"/>
        <v>0</v>
      </c>
      <c r="M437" s="188">
        <f t="shared" si="66"/>
        <v>0</v>
      </c>
      <c r="N437" s="86">
        <f t="shared" si="67"/>
        <v>0</v>
      </c>
      <c r="O437" s="188">
        <f t="shared" si="68"/>
        <v>0</v>
      </c>
      <c r="P437" s="189"/>
      <c r="Q437" s="190">
        <f t="shared" si="69"/>
        <v>0</v>
      </c>
      <c r="R437" s="191">
        <f t="shared" si="70"/>
        <v>0</v>
      </c>
      <c r="T437" s="89"/>
    </row>
    <row r="438" spans="1:20" s="178" customFormat="1" ht="30" hidden="1" customHeight="1">
      <c r="A438" s="156">
        <f>'CONSTRUCTION COST ESTIMATE'!A438</f>
        <v>0</v>
      </c>
      <c r="B438" s="179">
        <f>'CONSTRUCTION COST ESTIMATE'!B438</f>
        <v>603.01099999999997</v>
      </c>
      <c r="C438" s="180" t="str">
        <f>'CONSTRUCTION COST ESTIMATE'!C438</f>
        <v>14 INCH X 23 INCH HORIZONTAL ELLIPTICAL REINFORCED CONCRETE PIPE (RCP) (CLASS IV)</v>
      </c>
      <c r="D438" s="181">
        <f>'CONSTRUCTION COST ESTIMATE'!BA438</f>
        <v>0</v>
      </c>
      <c r="E438" s="182">
        <f>'CONSTRUCTION COST ESTIMATE'!BC438</f>
        <v>0</v>
      </c>
      <c r="F438" s="183" t="str">
        <f>'CONSTRUCTION COST ESTIMATE'!BB438</f>
        <v>LF</v>
      </c>
      <c r="G438" s="184"/>
      <c r="H438" s="185">
        <f t="shared" si="63"/>
        <v>0</v>
      </c>
      <c r="I438" s="186">
        <f t="shared" si="64"/>
        <v>0</v>
      </c>
      <c r="J438" s="187"/>
      <c r="K438" s="188">
        <f t="shared" si="71"/>
        <v>0</v>
      </c>
      <c r="L438" s="86">
        <f t="shared" si="65"/>
        <v>0</v>
      </c>
      <c r="M438" s="188">
        <f t="shared" si="66"/>
        <v>0</v>
      </c>
      <c r="N438" s="86">
        <f t="shared" si="67"/>
        <v>0</v>
      </c>
      <c r="O438" s="188">
        <f t="shared" si="68"/>
        <v>0</v>
      </c>
      <c r="P438" s="189"/>
      <c r="Q438" s="190">
        <f t="shared" si="69"/>
        <v>0</v>
      </c>
      <c r="R438" s="191">
        <f t="shared" si="70"/>
        <v>0</v>
      </c>
      <c r="T438" s="89"/>
    </row>
    <row r="439" spans="1:20" s="178" customFormat="1" ht="30" hidden="1" customHeight="1">
      <c r="A439" s="156">
        <f>'CONSTRUCTION COST ESTIMATE'!A439</f>
        <v>0</v>
      </c>
      <c r="B439" s="179">
        <f>'CONSTRUCTION COST ESTIMATE'!B439</f>
        <v>603.01199999999994</v>
      </c>
      <c r="C439" s="180" t="str">
        <f>'CONSTRUCTION COST ESTIMATE'!C439</f>
        <v>14 INCH X 23 INCH HORIZONTAL ELLIPTICAL REINFORCED CONCRETE PIPE (RCP) (CLASS V)</v>
      </c>
      <c r="D439" s="181">
        <f>'CONSTRUCTION COST ESTIMATE'!BA439</f>
        <v>0</v>
      </c>
      <c r="E439" s="182">
        <f>'CONSTRUCTION COST ESTIMATE'!BC439</f>
        <v>0</v>
      </c>
      <c r="F439" s="183" t="str">
        <f>'CONSTRUCTION COST ESTIMATE'!BB439</f>
        <v>LF</v>
      </c>
      <c r="G439" s="184"/>
      <c r="H439" s="185">
        <f t="shared" si="63"/>
        <v>0</v>
      </c>
      <c r="I439" s="186">
        <f t="shared" si="64"/>
        <v>0</v>
      </c>
      <c r="J439" s="187"/>
      <c r="K439" s="188">
        <f t="shared" si="71"/>
        <v>0</v>
      </c>
      <c r="L439" s="86">
        <f t="shared" si="65"/>
        <v>0</v>
      </c>
      <c r="M439" s="188">
        <f t="shared" si="66"/>
        <v>0</v>
      </c>
      <c r="N439" s="86">
        <f t="shared" si="67"/>
        <v>0</v>
      </c>
      <c r="O439" s="188">
        <f t="shared" si="68"/>
        <v>0</v>
      </c>
      <c r="P439" s="189"/>
      <c r="Q439" s="190">
        <f t="shared" si="69"/>
        <v>0</v>
      </c>
      <c r="R439" s="191">
        <f t="shared" si="70"/>
        <v>0</v>
      </c>
      <c r="T439" s="89"/>
    </row>
    <row r="440" spans="1:20" s="178" customFormat="1" ht="30" hidden="1" customHeight="1">
      <c r="A440" s="156">
        <f>'CONSTRUCTION COST ESTIMATE'!A440</f>
        <v>0</v>
      </c>
      <c r="B440" s="179">
        <f>'CONSTRUCTION COST ESTIMATE'!B440</f>
        <v>603.01300000000003</v>
      </c>
      <c r="C440" s="180" t="str">
        <f>'CONSTRUCTION COST ESTIMATE'!C440</f>
        <v>19 INCH X 30 INCH HORIZONTAL ELLIPTICAL REINFORCED CONCRETE PIPE (RCP) (CLASS III)</v>
      </c>
      <c r="D440" s="181">
        <f>'CONSTRUCTION COST ESTIMATE'!BA440</f>
        <v>0</v>
      </c>
      <c r="E440" s="182">
        <f>'CONSTRUCTION COST ESTIMATE'!BC440</f>
        <v>0</v>
      </c>
      <c r="F440" s="183" t="str">
        <f>'CONSTRUCTION COST ESTIMATE'!BB440</f>
        <v>LF</v>
      </c>
      <c r="G440" s="184"/>
      <c r="H440" s="185">
        <f t="shared" si="63"/>
        <v>0</v>
      </c>
      <c r="I440" s="186">
        <f t="shared" si="64"/>
        <v>0</v>
      </c>
      <c r="J440" s="187"/>
      <c r="K440" s="188">
        <f t="shared" si="71"/>
        <v>0</v>
      </c>
      <c r="L440" s="86">
        <f t="shared" si="65"/>
        <v>0</v>
      </c>
      <c r="M440" s="188">
        <f t="shared" si="66"/>
        <v>0</v>
      </c>
      <c r="N440" s="86">
        <f t="shared" si="67"/>
        <v>0</v>
      </c>
      <c r="O440" s="188">
        <f t="shared" si="68"/>
        <v>0</v>
      </c>
      <c r="P440" s="189"/>
      <c r="Q440" s="190">
        <f t="shared" si="69"/>
        <v>0</v>
      </c>
      <c r="R440" s="191">
        <f t="shared" si="70"/>
        <v>0</v>
      </c>
      <c r="T440" s="89"/>
    </row>
    <row r="441" spans="1:20" s="178" customFormat="1" ht="30" hidden="1" customHeight="1">
      <c r="A441" s="156">
        <f>'CONSTRUCTION COST ESTIMATE'!A441</f>
        <v>0</v>
      </c>
      <c r="B441" s="179">
        <f>'CONSTRUCTION COST ESTIMATE'!B441</f>
        <v>603.01400000000001</v>
      </c>
      <c r="C441" s="180" t="str">
        <f>'CONSTRUCTION COST ESTIMATE'!C441</f>
        <v>19 INCH X 30 INCH HORIZONTAL ELLIPTICAL REINFORCED CONCRETE PIPE (RCP) (CLASS IV)</v>
      </c>
      <c r="D441" s="181">
        <f>'CONSTRUCTION COST ESTIMATE'!BA441</f>
        <v>0</v>
      </c>
      <c r="E441" s="182">
        <f>'CONSTRUCTION COST ESTIMATE'!BC441</f>
        <v>0</v>
      </c>
      <c r="F441" s="183" t="str">
        <f>'CONSTRUCTION COST ESTIMATE'!BB441</f>
        <v>LF</v>
      </c>
      <c r="G441" s="184"/>
      <c r="H441" s="185">
        <f t="shared" si="63"/>
        <v>0</v>
      </c>
      <c r="I441" s="186">
        <f t="shared" si="64"/>
        <v>0</v>
      </c>
      <c r="J441" s="187"/>
      <c r="K441" s="188">
        <f t="shared" si="71"/>
        <v>0</v>
      </c>
      <c r="L441" s="86">
        <f t="shared" si="65"/>
        <v>0</v>
      </c>
      <c r="M441" s="188">
        <f t="shared" si="66"/>
        <v>0</v>
      </c>
      <c r="N441" s="86">
        <f t="shared" si="67"/>
        <v>0</v>
      </c>
      <c r="O441" s="188">
        <f t="shared" si="68"/>
        <v>0</v>
      </c>
      <c r="P441" s="189"/>
      <c r="Q441" s="190">
        <f t="shared" si="69"/>
        <v>0</v>
      </c>
      <c r="R441" s="191">
        <f t="shared" si="70"/>
        <v>0</v>
      </c>
      <c r="T441" s="89"/>
    </row>
    <row r="442" spans="1:20" s="178" customFormat="1" ht="30" hidden="1" customHeight="1">
      <c r="A442" s="156">
        <f>'CONSTRUCTION COST ESTIMATE'!A442</f>
        <v>0</v>
      </c>
      <c r="B442" s="179">
        <f>'CONSTRUCTION COST ESTIMATE'!B442</f>
        <v>603.01499999999999</v>
      </c>
      <c r="C442" s="180" t="str">
        <f>'CONSTRUCTION COST ESTIMATE'!C442</f>
        <v>19 INCH X 30 INCH HORIZONTAL ELLIPTICAL REINFORCED CONCRETE PIPE (RCP) (CLASS V)</v>
      </c>
      <c r="D442" s="181">
        <f>'CONSTRUCTION COST ESTIMATE'!BA442</f>
        <v>0</v>
      </c>
      <c r="E442" s="182">
        <f>'CONSTRUCTION COST ESTIMATE'!BC442</f>
        <v>0</v>
      </c>
      <c r="F442" s="183" t="str">
        <f>'CONSTRUCTION COST ESTIMATE'!BB442</f>
        <v>LF</v>
      </c>
      <c r="G442" s="184"/>
      <c r="H442" s="185">
        <f t="shared" si="63"/>
        <v>0</v>
      </c>
      <c r="I442" s="186">
        <f t="shared" si="64"/>
        <v>0</v>
      </c>
      <c r="J442" s="187"/>
      <c r="K442" s="188">
        <f t="shared" si="71"/>
        <v>0</v>
      </c>
      <c r="L442" s="86">
        <f t="shared" si="65"/>
        <v>0</v>
      </c>
      <c r="M442" s="188">
        <f t="shared" si="66"/>
        <v>0</v>
      </c>
      <c r="N442" s="86">
        <f t="shared" si="67"/>
        <v>0</v>
      </c>
      <c r="O442" s="188">
        <f t="shared" si="68"/>
        <v>0</v>
      </c>
      <c r="P442" s="189"/>
      <c r="Q442" s="190">
        <f t="shared" si="69"/>
        <v>0</v>
      </c>
      <c r="R442" s="191">
        <f t="shared" si="70"/>
        <v>0</v>
      </c>
      <c r="T442" s="89"/>
    </row>
    <row r="443" spans="1:20" s="178" customFormat="1" ht="30" hidden="1" customHeight="1">
      <c r="A443" s="156">
        <f>'CONSTRUCTION COST ESTIMATE'!A443</f>
        <v>0</v>
      </c>
      <c r="B443" s="179">
        <f>'CONSTRUCTION COST ESTIMATE'!B443</f>
        <v>603.01599999999996</v>
      </c>
      <c r="C443" s="180" t="str">
        <f>'CONSTRUCTION COST ESTIMATE'!C443</f>
        <v>22 INCH X 34 INCH HORIZONTAL ELLIPTICAL REINFORCED CONCRETE PIPE (RCP) (CLASS III)</v>
      </c>
      <c r="D443" s="181">
        <f>'CONSTRUCTION COST ESTIMATE'!BA443</f>
        <v>0</v>
      </c>
      <c r="E443" s="182">
        <f>'CONSTRUCTION COST ESTIMATE'!BC443</f>
        <v>0</v>
      </c>
      <c r="F443" s="183" t="str">
        <f>'CONSTRUCTION COST ESTIMATE'!BB443</f>
        <v>LF</v>
      </c>
      <c r="G443" s="184"/>
      <c r="H443" s="185">
        <f t="shared" si="63"/>
        <v>0</v>
      </c>
      <c r="I443" s="186">
        <f t="shared" si="64"/>
        <v>0</v>
      </c>
      <c r="J443" s="187"/>
      <c r="K443" s="188">
        <f t="shared" si="71"/>
        <v>0</v>
      </c>
      <c r="L443" s="86">
        <f t="shared" si="65"/>
        <v>0</v>
      </c>
      <c r="M443" s="188">
        <f t="shared" si="66"/>
        <v>0</v>
      </c>
      <c r="N443" s="86">
        <f t="shared" si="67"/>
        <v>0</v>
      </c>
      <c r="O443" s="188">
        <f t="shared" si="68"/>
        <v>0</v>
      </c>
      <c r="P443" s="189"/>
      <c r="Q443" s="190">
        <f t="shared" si="69"/>
        <v>0</v>
      </c>
      <c r="R443" s="191">
        <f t="shared" si="70"/>
        <v>0</v>
      </c>
      <c r="T443" s="89"/>
    </row>
    <row r="444" spans="1:20" s="178" customFormat="1" ht="30" hidden="1" customHeight="1">
      <c r="A444" s="156">
        <f>'CONSTRUCTION COST ESTIMATE'!A444</f>
        <v>0</v>
      </c>
      <c r="B444" s="179">
        <f>'CONSTRUCTION COST ESTIMATE'!B444</f>
        <v>603.01700000000005</v>
      </c>
      <c r="C444" s="180" t="str">
        <f>'CONSTRUCTION COST ESTIMATE'!C444</f>
        <v>22 INCH X 34 INCH HORIZONTAL ELLIPTICAL REINFORCED CONCRETE PIPE (RCP) (CLASS IV)</v>
      </c>
      <c r="D444" s="181">
        <f>'CONSTRUCTION COST ESTIMATE'!BA444</f>
        <v>0</v>
      </c>
      <c r="E444" s="182">
        <f>'CONSTRUCTION COST ESTIMATE'!BC444</f>
        <v>0</v>
      </c>
      <c r="F444" s="183" t="str">
        <f>'CONSTRUCTION COST ESTIMATE'!BB444</f>
        <v>LF</v>
      </c>
      <c r="G444" s="184"/>
      <c r="H444" s="185">
        <f t="shared" si="63"/>
        <v>0</v>
      </c>
      <c r="I444" s="186">
        <f t="shared" si="64"/>
        <v>0</v>
      </c>
      <c r="J444" s="187"/>
      <c r="K444" s="188">
        <f t="shared" si="71"/>
        <v>0</v>
      </c>
      <c r="L444" s="86">
        <f t="shared" si="65"/>
        <v>0</v>
      </c>
      <c r="M444" s="188">
        <f t="shared" si="66"/>
        <v>0</v>
      </c>
      <c r="N444" s="86">
        <f t="shared" si="67"/>
        <v>0</v>
      </c>
      <c r="O444" s="188">
        <f t="shared" si="68"/>
        <v>0</v>
      </c>
      <c r="P444" s="189"/>
      <c r="Q444" s="190">
        <f t="shared" si="69"/>
        <v>0</v>
      </c>
      <c r="R444" s="191">
        <f t="shared" si="70"/>
        <v>0</v>
      </c>
      <c r="T444" s="89"/>
    </row>
    <row r="445" spans="1:20" s="178" customFormat="1" ht="30" hidden="1" customHeight="1">
      <c r="A445" s="156">
        <f>'CONSTRUCTION COST ESTIMATE'!A445</f>
        <v>0</v>
      </c>
      <c r="B445" s="179">
        <f>'CONSTRUCTION COST ESTIMATE'!B445</f>
        <v>603.01800000000003</v>
      </c>
      <c r="C445" s="180" t="str">
        <f>'CONSTRUCTION COST ESTIMATE'!C445</f>
        <v>22 INCH X 34 INCH HORIZONTAL ELLIPTICAL REINFORCED CONCRETE PIPE (RCP) (CLASS V)</v>
      </c>
      <c r="D445" s="181">
        <f>'CONSTRUCTION COST ESTIMATE'!BA445</f>
        <v>0</v>
      </c>
      <c r="E445" s="182">
        <f>'CONSTRUCTION COST ESTIMATE'!BC445</f>
        <v>0</v>
      </c>
      <c r="F445" s="183" t="str">
        <f>'CONSTRUCTION COST ESTIMATE'!BB445</f>
        <v>LF</v>
      </c>
      <c r="G445" s="184"/>
      <c r="H445" s="185">
        <f t="shared" si="63"/>
        <v>0</v>
      </c>
      <c r="I445" s="186">
        <f t="shared" si="64"/>
        <v>0</v>
      </c>
      <c r="J445" s="187"/>
      <c r="K445" s="188">
        <f t="shared" si="71"/>
        <v>0</v>
      </c>
      <c r="L445" s="86">
        <f t="shared" si="65"/>
        <v>0</v>
      </c>
      <c r="M445" s="188">
        <f t="shared" si="66"/>
        <v>0</v>
      </c>
      <c r="N445" s="86">
        <f t="shared" si="67"/>
        <v>0</v>
      </c>
      <c r="O445" s="188">
        <f t="shared" si="68"/>
        <v>0</v>
      </c>
      <c r="P445" s="189"/>
      <c r="Q445" s="190">
        <f t="shared" si="69"/>
        <v>0</v>
      </c>
      <c r="R445" s="191">
        <f t="shared" si="70"/>
        <v>0</v>
      </c>
      <c r="T445" s="89"/>
    </row>
    <row r="446" spans="1:20" s="178" customFormat="1" ht="30" hidden="1" customHeight="1">
      <c r="A446" s="156">
        <f>'CONSTRUCTION COST ESTIMATE'!A446</f>
        <v>0</v>
      </c>
      <c r="B446" s="179">
        <f>'CONSTRUCTION COST ESTIMATE'!B446</f>
        <v>603.01900000000001</v>
      </c>
      <c r="C446" s="180" t="str">
        <f>'CONSTRUCTION COST ESTIMATE'!C446</f>
        <v>24 INCH X 38 INCH HORIZONTAL ELLIPTICAL REINFORCED CONCRETE PIPE (RCP) (CLASS III)</v>
      </c>
      <c r="D446" s="181">
        <f>'CONSTRUCTION COST ESTIMATE'!BA446</f>
        <v>0</v>
      </c>
      <c r="E446" s="182">
        <f>'CONSTRUCTION COST ESTIMATE'!BC446</f>
        <v>0</v>
      </c>
      <c r="F446" s="183" t="str">
        <f>'CONSTRUCTION COST ESTIMATE'!BB446</f>
        <v>LF</v>
      </c>
      <c r="G446" s="184"/>
      <c r="H446" s="185">
        <f t="shared" si="63"/>
        <v>0</v>
      </c>
      <c r="I446" s="186">
        <f t="shared" si="64"/>
        <v>0</v>
      </c>
      <c r="J446" s="187"/>
      <c r="K446" s="188">
        <f t="shared" si="71"/>
        <v>0</v>
      </c>
      <c r="L446" s="86">
        <f t="shared" si="65"/>
        <v>0</v>
      </c>
      <c r="M446" s="188">
        <f t="shared" si="66"/>
        <v>0</v>
      </c>
      <c r="N446" s="86">
        <f t="shared" si="67"/>
        <v>0</v>
      </c>
      <c r="O446" s="188">
        <f t="shared" si="68"/>
        <v>0</v>
      </c>
      <c r="P446" s="189"/>
      <c r="Q446" s="190">
        <f t="shared" si="69"/>
        <v>0</v>
      </c>
      <c r="R446" s="191">
        <f t="shared" si="70"/>
        <v>0</v>
      </c>
      <c r="T446" s="89"/>
    </row>
    <row r="447" spans="1:20" s="178" customFormat="1" ht="30" hidden="1" customHeight="1">
      <c r="A447" s="156">
        <f>'CONSTRUCTION COST ESTIMATE'!A447</f>
        <v>0</v>
      </c>
      <c r="B447" s="179">
        <f>'CONSTRUCTION COST ESTIMATE'!B447</f>
        <v>603.02</v>
      </c>
      <c r="C447" s="180" t="str">
        <f>'CONSTRUCTION COST ESTIMATE'!C447</f>
        <v>24 INCH X 38 INCH HORIZONTAL ELLIPTICAL REINFORCED CONCRETE PIPE (RCP) (CLASS IV)</v>
      </c>
      <c r="D447" s="181">
        <f>'CONSTRUCTION COST ESTIMATE'!BA447</f>
        <v>0</v>
      </c>
      <c r="E447" s="182">
        <f>'CONSTRUCTION COST ESTIMATE'!BC447</f>
        <v>0</v>
      </c>
      <c r="F447" s="183" t="str">
        <f>'CONSTRUCTION COST ESTIMATE'!BB447</f>
        <v>LF</v>
      </c>
      <c r="G447" s="184"/>
      <c r="H447" s="185">
        <f t="shared" si="63"/>
        <v>0</v>
      </c>
      <c r="I447" s="186">
        <f t="shared" si="64"/>
        <v>0</v>
      </c>
      <c r="J447" s="187"/>
      <c r="K447" s="188">
        <f t="shared" si="71"/>
        <v>0</v>
      </c>
      <c r="L447" s="86">
        <f t="shared" si="65"/>
        <v>0</v>
      </c>
      <c r="M447" s="188">
        <f t="shared" si="66"/>
        <v>0</v>
      </c>
      <c r="N447" s="86">
        <f t="shared" si="67"/>
        <v>0</v>
      </c>
      <c r="O447" s="188">
        <f t="shared" si="68"/>
        <v>0</v>
      </c>
      <c r="P447" s="189"/>
      <c r="Q447" s="190">
        <f t="shared" si="69"/>
        <v>0</v>
      </c>
      <c r="R447" s="191">
        <f t="shared" si="70"/>
        <v>0</v>
      </c>
      <c r="T447" s="89"/>
    </row>
    <row r="448" spans="1:20" s="178" customFormat="1" ht="30" hidden="1" customHeight="1">
      <c r="A448" s="156">
        <f>'CONSTRUCTION COST ESTIMATE'!A448</f>
        <v>0</v>
      </c>
      <c r="B448" s="179">
        <f>'CONSTRUCTION COST ESTIMATE'!B448</f>
        <v>603.02099999999996</v>
      </c>
      <c r="C448" s="180" t="str">
        <f>'CONSTRUCTION COST ESTIMATE'!C448</f>
        <v>24 INCH X 38 INCH HORIZONTAL ELLIPTICAL REINFORCED CONCRETE PIPE (RCP) (CLASS V)</v>
      </c>
      <c r="D448" s="181">
        <f>'CONSTRUCTION COST ESTIMATE'!BA448</f>
        <v>0</v>
      </c>
      <c r="E448" s="182">
        <f>'CONSTRUCTION COST ESTIMATE'!BC448</f>
        <v>0</v>
      </c>
      <c r="F448" s="183" t="str">
        <f>'CONSTRUCTION COST ESTIMATE'!BB448</f>
        <v>LF</v>
      </c>
      <c r="G448" s="184"/>
      <c r="H448" s="185">
        <f t="shared" si="63"/>
        <v>0</v>
      </c>
      <c r="I448" s="186">
        <f t="shared" si="64"/>
        <v>0</v>
      </c>
      <c r="J448" s="187"/>
      <c r="K448" s="188">
        <f t="shared" si="71"/>
        <v>0</v>
      </c>
      <c r="L448" s="86">
        <f t="shared" si="65"/>
        <v>0</v>
      </c>
      <c r="M448" s="188">
        <f t="shared" si="66"/>
        <v>0</v>
      </c>
      <c r="N448" s="86">
        <f t="shared" si="67"/>
        <v>0</v>
      </c>
      <c r="O448" s="188">
        <f t="shared" si="68"/>
        <v>0</v>
      </c>
      <c r="P448" s="189"/>
      <c r="Q448" s="190">
        <f t="shared" si="69"/>
        <v>0</v>
      </c>
      <c r="R448" s="191">
        <f t="shared" si="70"/>
        <v>0</v>
      </c>
      <c r="T448" s="89"/>
    </row>
    <row r="449" spans="1:20" s="178" customFormat="1" ht="30" hidden="1" customHeight="1">
      <c r="A449" s="156">
        <f>'CONSTRUCTION COST ESTIMATE'!A449</f>
        <v>0</v>
      </c>
      <c r="B449" s="179">
        <f>'CONSTRUCTION COST ESTIMATE'!B449</f>
        <v>603.02200000000005</v>
      </c>
      <c r="C449" s="180" t="str">
        <f>'CONSTRUCTION COST ESTIMATE'!C449</f>
        <v>27 INCH X 42 INCH HORIZONTAL ELLIPTICAL REINFORCED CONCRETE PIPE (RCP) (CLASS III)</v>
      </c>
      <c r="D449" s="181">
        <f>'CONSTRUCTION COST ESTIMATE'!BA449</f>
        <v>0</v>
      </c>
      <c r="E449" s="182">
        <f>'CONSTRUCTION COST ESTIMATE'!BC449</f>
        <v>0</v>
      </c>
      <c r="F449" s="183" t="str">
        <f>'CONSTRUCTION COST ESTIMATE'!BB449</f>
        <v>LF</v>
      </c>
      <c r="G449" s="184"/>
      <c r="H449" s="185">
        <f t="shared" si="63"/>
        <v>0</v>
      </c>
      <c r="I449" s="186">
        <f t="shared" si="64"/>
        <v>0</v>
      </c>
      <c r="J449" s="187"/>
      <c r="K449" s="188">
        <f t="shared" si="71"/>
        <v>0</v>
      </c>
      <c r="L449" s="86">
        <f t="shared" si="65"/>
        <v>0</v>
      </c>
      <c r="M449" s="188">
        <f t="shared" si="66"/>
        <v>0</v>
      </c>
      <c r="N449" s="86">
        <f t="shared" si="67"/>
        <v>0</v>
      </c>
      <c r="O449" s="188">
        <f t="shared" si="68"/>
        <v>0</v>
      </c>
      <c r="P449" s="189"/>
      <c r="Q449" s="190">
        <f t="shared" si="69"/>
        <v>0</v>
      </c>
      <c r="R449" s="191">
        <f t="shared" si="70"/>
        <v>0</v>
      </c>
      <c r="T449" s="89"/>
    </row>
    <row r="450" spans="1:20" s="178" customFormat="1" ht="30" hidden="1" customHeight="1">
      <c r="A450" s="156">
        <f>'CONSTRUCTION COST ESTIMATE'!A450</f>
        <v>0</v>
      </c>
      <c r="B450" s="179">
        <f>'CONSTRUCTION COST ESTIMATE'!B450</f>
        <v>603.02300000000002</v>
      </c>
      <c r="C450" s="180" t="str">
        <f>'CONSTRUCTION COST ESTIMATE'!C450</f>
        <v>27 INCH X 42 INCH HORIZONTAL ELLIPTICAL REINFORCED CONCRETE PIPE (RCP) (CLASS IV)</v>
      </c>
      <c r="D450" s="181">
        <f>'CONSTRUCTION COST ESTIMATE'!BA450</f>
        <v>0</v>
      </c>
      <c r="E450" s="182">
        <f>'CONSTRUCTION COST ESTIMATE'!BC450</f>
        <v>0</v>
      </c>
      <c r="F450" s="183" t="str">
        <f>'CONSTRUCTION COST ESTIMATE'!BB450</f>
        <v>LF</v>
      </c>
      <c r="G450" s="184"/>
      <c r="H450" s="185">
        <f t="shared" si="63"/>
        <v>0</v>
      </c>
      <c r="I450" s="186">
        <f t="shared" si="64"/>
        <v>0</v>
      </c>
      <c r="J450" s="187"/>
      <c r="K450" s="188">
        <f t="shared" si="71"/>
        <v>0</v>
      </c>
      <c r="L450" s="86">
        <f t="shared" si="65"/>
        <v>0</v>
      </c>
      <c r="M450" s="188">
        <f t="shared" si="66"/>
        <v>0</v>
      </c>
      <c r="N450" s="86">
        <f t="shared" si="67"/>
        <v>0</v>
      </c>
      <c r="O450" s="188">
        <f t="shared" si="68"/>
        <v>0</v>
      </c>
      <c r="P450" s="189"/>
      <c r="Q450" s="190">
        <f t="shared" si="69"/>
        <v>0</v>
      </c>
      <c r="R450" s="191">
        <f t="shared" si="70"/>
        <v>0</v>
      </c>
      <c r="T450" s="89"/>
    </row>
    <row r="451" spans="1:20" s="178" customFormat="1" ht="30" hidden="1" customHeight="1">
      <c r="A451" s="156">
        <f>'CONSTRUCTION COST ESTIMATE'!A451</f>
        <v>0</v>
      </c>
      <c r="B451" s="179">
        <f>'CONSTRUCTION COST ESTIMATE'!B451</f>
        <v>603.024</v>
      </c>
      <c r="C451" s="180" t="str">
        <f>'CONSTRUCTION COST ESTIMATE'!C451</f>
        <v>27 INCH X 42 INCH HORIZONTAL ELLIPTICAL REINFORCED CONCRETE PIPE (RCP) (CLASS V)</v>
      </c>
      <c r="D451" s="181">
        <f>'CONSTRUCTION COST ESTIMATE'!BA451</f>
        <v>0</v>
      </c>
      <c r="E451" s="182">
        <f>'CONSTRUCTION COST ESTIMATE'!BC451</f>
        <v>0</v>
      </c>
      <c r="F451" s="183" t="str">
        <f>'CONSTRUCTION COST ESTIMATE'!BB451</f>
        <v>LF</v>
      </c>
      <c r="G451" s="184"/>
      <c r="H451" s="185">
        <f t="shared" si="63"/>
        <v>0</v>
      </c>
      <c r="I451" s="186">
        <f t="shared" si="64"/>
        <v>0</v>
      </c>
      <c r="J451" s="187"/>
      <c r="K451" s="188">
        <f t="shared" si="71"/>
        <v>0</v>
      </c>
      <c r="L451" s="86">
        <f t="shared" si="65"/>
        <v>0</v>
      </c>
      <c r="M451" s="188">
        <f t="shared" si="66"/>
        <v>0</v>
      </c>
      <c r="N451" s="86">
        <f t="shared" si="67"/>
        <v>0</v>
      </c>
      <c r="O451" s="188">
        <f t="shared" si="68"/>
        <v>0</v>
      </c>
      <c r="P451" s="189"/>
      <c r="Q451" s="190">
        <f t="shared" si="69"/>
        <v>0</v>
      </c>
      <c r="R451" s="191">
        <f t="shared" si="70"/>
        <v>0</v>
      </c>
      <c r="T451" s="89"/>
    </row>
    <row r="452" spans="1:20" s="178" customFormat="1" ht="30" hidden="1" customHeight="1">
      <c r="A452" s="156">
        <f>'CONSTRUCTION COST ESTIMATE'!A452</f>
        <v>0</v>
      </c>
      <c r="B452" s="179">
        <f>'CONSTRUCTION COST ESTIMATE'!B452</f>
        <v>603.02499999999998</v>
      </c>
      <c r="C452" s="180" t="str">
        <f>'CONSTRUCTION COST ESTIMATE'!C452</f>
        <v>29 INCH X 45 INCH HORIZONTAL ELLIPTICAL REINFORCED CONCRETE PIPE (RCP) (CLASS III)</v>
      </c>
      <c r="D452" s="181">
        <f>'CONSTRUCTION COST ESTIMATE'!BA452</f>
        <v>0</v>
      </c>
      <c r="E452" s="182">
        <f>'CONSTRUCTION COST ESTIMATE'!BC452</f>
        <v>0</v>
      </c>
      <c r="F452" s="183" t="str">
        <f>'CONSTRUCTION COST ESTIMATE'!BB452</f>
        <v>LF</v>
      </c>
      <c r="G452" s="184"/>
      <c r="H452" s="185">
        <f t="shared" si="63"/>
        <v>0</v>
      </c>
      <c r="I452" s="186">
        <f t="shared" si="64"/>
        <v>0</v>
      </c>
      <c r="J452" s="187"/>
      <c r="K452" s="188">
        <f t="shared" si="71"/>
        <v>0</v>
      </c>
      <c r="L452" s="86">
        <f t="shared" si="65"/>
        <v>0</v>
      </c>
      <c r="M452" s="188">
        <f t="shared" si="66"/>
        <v>0</v>
      </c>
      <c r="N452" s="86">
        <f t="shared" si="67"/>
        <v>0</v>
      </c>
      <c r="O452" s="188">
        <f t="shared" si="68"/>
        <v>0</v>
      </c>
      <c r="P452" s="189"/>
      <c r="Q452" s="190">
        <f t="shared" si="69"/>
        <v>0</v>
      </c>
      <c r="R452" s="191">
        <f t="shared" si="70"/>
        <v>0</v>
      </c>
      <c r="T452" s="89"/>
    </row>
    <row r="453" spans="1:20" s="178" customFormat="1" ht="30" hidden="1" customHeight="1">
      <c r="A453" s="156">
        <f>'CONSTRUCTION COST ESTIMATE'!A453</f>
        <v>0</v>
      </c>
      <c r="B453" s="179">
        <f>'CONSTRUCTION COST ESTIMATE'!B453</f>
        <v>603.02599999999995</v>
      </c>
      <c r="C453" s="180" t="str">
        <f>'CONSTRUCTION COST ESTIMATE'!C453</f>
        <v>29 INCH X 45 INCH HORIZONTAL ELLIPTICAL REINFORCED CONCRETE PIPE (RCP) (CLASS IV)</v>
      </c>
      <c r="D453" s="181">
        <f>'CONSTRUCTION COST ESTIMATE'!BA453</f>
        <v>0</v>
      </c>
      <c r="E453" s="182">
        <f>'CONSTRUCTION COST ESTIMATE'!BC453</f>
        <v>0</v>
      </c>
      <c r="F453" s="183" t="str">
        <f>'CONSTRUCTION COST ESTIMATE'!BB453</f>
        <v>LF</v>
      </c>
      <c r="G453" s="184"/>
      <c r="H453" s="185">
        <f t="shared" si="63"/>
        <v>0</v>
      </c>
      <c r="I453" s="186">
        <f t="shared" si="64"/>
        <v>0</v>
      </c>
      <c r="J453" s="187"/>
      <c r="K453" s="188">
        <f t="shared" si="71"/>
        <v>0</v>
      </c>
      <c r="L453" s="86">
        <f t="shared" si="65"/>
        <v>0</v>
      </c>
      <c r="M453" s="188">
        <f t="shared" si="66"/>
        <v>0</v>
      </c>
      <c r="N453" s="86">
        <f t="shared" si="67"/>
        <v>0</v>
      </c>
      <c r="O453" s="188">
        <f t="shared" si="68"/>
        <v>0</v>
      </c>
      <c r="P453" s="189"/>
      <c r="Q453" s="190">
        <f t="shared" si="69"/>
        <v>0</v>
      </c>
      <c r="R453" s="191">
        <f t="shared" si="70"/>
        <v>0</v>
      </c>
      <c r="T453" s="89"/>
    </row>
    <row r="454" spans="1:20" s="178" customFormat="1" ht="30" hidden="1" customHeight="1">
      <c r="A454" s="156">
        <f>'CONSTRUCTION COST ESTIMATE'!A454</f>
        <v>0</v>
      </c>
      <c r="B454" s="179">
        <f>'CONSTRUCTION COST ESTIMATE'!B454</f>
        <v>603.02700000000004</v>
      </c>
      <c r="C454" s="180" t="str">
        <f>'CONSTRUCTION COST ESTIMATE'!C454</f>
        <v>29 INCH X 45 INCH HORIZONTAL ELLIPTICAL REINFORCED CONCRETE PIPE (RCP) (CLASS V)</v>
      </c>
      <c r="D454" s="181">
        <f>'CONSTRUCTION COST ESTIMATE'!BA454</f>
        <v>0</v>
      </c>
      <c r="E454" s="182">
        <f>'CONSTRUCTION COST ESTIMATE'!BC454</f>
        <v>0</v>
      </c>
      <c r="F454" s="183" t="str">
        <f>'CONSTRUCTION COST ESTIMATE'!BB454</f>
        <v>LF</v>
      </c>
      <c r="G454" s="184"/>
      <c r="H454" s="185">
        <f t="shared" si="63"/>
        <v>0</v>
      </c>
      <c r="I454" s="186">
        <f t="shared" si="64"/>
        <v>0</v>
      </c>
      <c r="J454" s="187"/>
      <c r="K454" s="188">
        <f t="shared" si="71"/>
        <v>0</v>
      </c>
      <c r="L454" s="86">
        <f t="shared" si="65"/>
        <v>0</v>
      </c>
      <c r="M454" s="188">
        <f t="shared" si="66"/>
        <v>0</v>
      </c>
      <c r="N454" s="86">
        <f t="shared" si="67"/>
        <v>0</v>
      </c>
      <c r="O454" s="188">
        <f t="shared" si="68"/>
        <v>0</v>
      </c>
      <c r="P454" s="189"/>
      <c r="Q454" s="190">
        <f t="shared" si="69"/>
        <v>0</v>
      </c>
      <c r="R454" s="191">
        <f t="shared" si="70"/>
        <v>0</v>
      </c>
      <c r="T454" s="89"/>
    </row>
    <row r="455" spans="1:20" s="178" customFormat="1" ht="30" hidden="1" customHeight="1">
      <c r="A455" s="156">
        <f>'CONSTRUCTION COST ESTIMATE'!A455</f>
        <v>0</v>
      </c>
      <c r="B455" s="179">
        <f>'CONSTRUCTION COST ESTIMATE'!B455</f>
        <v>603.02800000000002</v>
      </c>
      <c r="C455" s="180" t="str">
        <f>'CONSTRUCTION COST ESTIMATE'!C455</f>
        <v>32 INCH X 49 INCH HORIZONTAL ELLIPTICAL REINFORCED CONCRETE PIPE (RCP) (CLASS III)</v>
      </c>
      <c r="D455" s="181">
        <f>'CONSTRUCTION COST ESTIMATE'!BA455</f>
        <v>0</v>
      </c>
      <c r="E455" s="182">
        <f>'CONSTRUCTION COST ESTIMATE'!BC455</f>
        <v>0</v>
      </c>
      <c r="F455" s="183" t="str">
        <f>'CONSTRUCTION COST ESTIMATE'!BB455</f>
        <v>LF</v>
      </c>
      <c r="G455" s="184"/>
      <c r="H455" s="185">
        <f t="shared" si="63"/>
        <v>0</v>
      </c>
      <c r="I455" s="186">
        <f t="shared" si="64"/>
        <v>0</v>
      </c>
      <c r="J455" s="187"/>
      <c r="K455" s="188">
        <f t="shared" si="71"/>
        <v>0</v>
      </c>
      <c r="L455" s="86">
        <f t="shared" si="65"/>
        <v>0</v>
      </c>
      <c r="M455" s="188">
        <f t="shared" si="66"/>
        <v>0</v>
      </c>
      <c r="N455" s="86">
        <f t="shared" si="67"/>
        <v>0</v>
      </c>
      <c r="O455" s="188">
        <f t="shared" si="68"/>
        <v>0</v>
      </c>
      <c r="P455" s="189"/>
      <c r="Q455" s="190">
        <f t="shared" si="69"/>
        <v>0</v>
      </c>
      <c r="R455" s="191">
        <f t="shared" si="70"/>
        <v>0</v>
      </c>
      <c r="T455" s="89"/>
    </row>
    <row r="456" spans="1:20" s="178" customFormat="1" ht="30" hidden="1" customHeight="1">
      <c r="A456" s="156">
        <f>'CONSTRUCTION COST ESTIMATE'!A456</f>
        <v>0</v>
      </c>
      <c r="B456" s="179">
        <f>'CONSTRUCTION COST ESTIMATE'!B456</f>
        <v>603.029</v>
      </c>
      <c r="C456" s="180" t="str">
        <f>'CONSTRUCTION COST ESTIMATE'!C456</f>
        <v>32 INCH X 49 INCH HORIZONTAL ELLIPTICAL REINFORCED CONCRETE PIPE (RCP) (CLASS IV)</v>
      </c>
      <c r="D456" s="181">
        <f>'CONSTRUCTION COST ESTIMATE'!BA456</f>
        <v>0</v>
      </c>
      <c r="E456" s="182">
        <f>'CONSTRUCTION COST ESTIMATE'!BC456</f>
        <v>0</v>
      </c>
      <c r="F456" s="183" t="str">
        <f>'CONSTRUCTION COST ESTIMATE'!BB456</f>
        <v>LF</v>
      </c>
      <c r="G456" s="184"/>
      <c r="H456" s="185">
        <f t="shared" si="63"/>
        <v>0</v>
      </c>
      <c r="I456" s="186">
        <f t="shared" si="64"/>
        <v>0</v>
      </c>
      <c r="J456" s="187"/>
      <c r="K456" s="188">
        <f t="shared" si="71"/>
        <v>0</v>
      </c>
      <c r="L456" s="86">
        <f t="shared" si="65"/>
        <v>0</v>
      </c>
      <c r="M456" s="188">
        <f t="shared" si="66"/>
        <v>0</v>
      </c>
      <c r="N456" s="86">
        <f t="shared" si="67"/>
        <v>0</v>
      </c>
      <c r="O456" s="188">
        <f t="shared" si="68"/>
        <v>0</v>
      </c>
      <c r="P456" s="189"/>
      <c r="Q456" s="190">
        <f t="shared" si="69"/>
        <v>0</v>
      </c>
      <c r="R456" s="191">
        <f t="shared" si="70"/>
        <v>0</v>
      </c>
      <c r="T456" s="89"/>
    </row>
    <row r="457" spans="1:20" s="178" customFormat="1" ht="30" hidden="1" customHeight="1">
      <c r="A457" s="156">
        <f>'CONSTRUCTION COST ESTIMATE'!A457</f>
        <v>0</v>
      </c>
      <c r="B457" s="179">
        <f>'CONSTRUCTION COST ESTIMATE'!B457</f>
        <v>603.03</v>
      </c>
      <c r="C457" s="180" t="str">
        <f>'CONSTRUCTION COST ESTIMATE'!C457</f>
        <v>32 INCH X 49 INCH HORIZONTAL ELLIPTICAL REINFORCED CONCRETE PIPE (RCP) (CLASS V)</v>
      </c>
      <c r="D457" s="181">
        <f>'CONSTRUCTION COST ESTIMATE'!BA457</f>
        <v>0</v>
      </c>
      <c r="E457" s="182">
        <f>'CONSTRUCTION COST ESTIMATE'!BC457</f>
        <v>0</v>
      </c>
      <c r="F457" s="183" t="str">
        <f>'CONSTRUCTION COST ESTIMATE'!BB457</f>
        <v>LF</v>
      </c>
      <c r="G457" s="184"/>
      <c r="H457" s="185">
        <f t="shared" si="63"/>
        <v>0</v>
      </c>
      <c r="I457" s="186">
        <f t="shared" si="64"/>
        <v>0</v>
      </c>
      <c r="J457" s="187"/>
      <c r="K457" s="188">
        <f t="shared" si="71"/>
        <v>0</v>
      </c>
      <c r="L457" s="86">
        <f t="shared" si="65"/>
        <v>0</v>
      </c>
      <c r="M457" s="188">
        <f t="shared" si="66"/>
        <v>0</v>
      </c>
      <c r="N457" s="86">
        <f t="shared" si="67"/>
        <v>0</v>
      </c>
      <c r="O457" s="188">
        <f t="shared" si="68"/>
        <v>0</v>
      </c>
      <c r="P457" s="189"/>
      <c r="Q457" s="190">
        <f t="shared" si="69"/>
        <v>0</v>
      </c>
      <c r="R457" s="191">
        <f t="shared" si="70"/>
        <v>0</v>
      </c>
      <c r="T457" s="89"/>
    </row>
    <row r="458" spans="1:20" s="178" customFormat="1" ht="30" hidden="1" customHeight="1">
      <c r="A458" s="156">
        <f>'CONSTRUCTION COST ESTIMATE'!A458</f>
        <v>0</v>
      </c>
      <c r="B458" s="179">
        <f>'CONSTRUCTION COST ESTIMATE'!B458</f>
        <v>603.03099999999995</v>
      </c>
      <c r="C458" s="180" t="str">
        <f>'CONSTRUCTION COST ESTIMATE'!C458</f>
        <v>34 INCH X 53 INCH HORIZONTAL ELLIPTICAL REINFORCED CONCRETE PIPE (RCP) (CLASS III)</v>
      </c>
      <c r="D458" s="181">
        <f>'CONSTRUCTION COST ESTIMATE'!BA458</f>
        <v>0</v>
      </c>
      <c r="E458" s="182">
        <f>'CONSTRUCTION COST ESTIMATE'!BC458</f>
        <v>0</v>
      </c>
      <c r="F458" s="183" t="str">
        <f>'CONSTRUCTION COST ESTIMATE'!BB458</f>
        <v>LF</v>
      </c>
      <c r="G458" s="184"/>
      <c r="H458" s="185">
        <f t="shared" si="63"/>
        <v>0</v>
      </c>
      <c r="I458" s="186">
        <f t="shared" si="64"/>
        <v>0</v>
      </c>
      <c r="J458" s="187"/>
      <c r="K458" s="188">
        <f t="shared" si="71"/>
        <v>0</v>
      </c>
      <c r="L458" s="86">
        <f t="shared" si="65"/>
        <v>0</v>
      </c>
      <c r="M458" s="188">
        <f t="shared" si="66"/>
        <v>0</v>
      </c>
      <c r="N458" s="86">
        <f t="shared" si="67"/>
        <v>0</v>
      </c>
      <c r="O458" s="188">
        <f t="shared" si="68"/>
        <v>0</v>
      </c>
      <c r="P458" s="189"/>
      <c r="Q458" s="190">
        <f t="shared" si="69"/>
        <v>0</v>
      </c>
      <c r="R458" s="191">
        <f t="shared" si="70"/>
        <v>0</v>
      </c>
      <c r="T458" s="89"/>
    </row>
    <row r="459" spans="1:20" s="178" customFormat="1" ht="30" hidden="1" customHeight="1">
      <c r="A459" s="156">
        <f>'CONSTRUCTION COST ESTIMATE'!A459</f>
        <v>0</v>
      </c>
      <c r="B459" s="179">
        <f>'CONSTRUCTION COST ESTIMATE'!B459</f>
        <v>603.03200000000004</v>
      </c>
      <c r="C459" s="180" t="str">
        <f>'CONSTRUCTION COST ESTIMATE'!C459</f>
        <v>34 INCH X 53 INCH HORIZONTAL ELLIPTICAL REINFORCED CONCRETE PIPE (RCP) (CLASS IV)</v>
      </c>
      <c r="D459" s="181">
        <f>'CONSTRUCTION COST ESTIMATE'!BA459</f>
        <v>0</v>
      </c>
      <c r="E459" s="182">
        <f>'CONSTRUCTION COST ESTIMATE'!BC459</f>
        <v>0</v>
      </c>
      <c r="F459" s="183" t="str">
        <f>'CONSTRUCTION COST ESTIMATE'!BB459</f>
        <v>LF</v>
      </c>
      <c r="G459" s="184"/>
      <c r="H459" s="185">
        <f t="shared" si="63"/>
        <v>0</v>
      </c>
      <c r="I459" s="186">
        <f t="shared" si="64"/>
        <v>0</v>
      </c>
      <c r="J459" s="187"/>
      <c r="K459" s="188">
        <f t="shared" si="71"/>
        <v>0</v>
      </c>
      <c r="L459" s="86">
        <f t="shared" si="65"/>
        <v>0</v>
      </c>
      <c r="M459" s="188">
        <f t="shared" si="66"/>
        <v>0</v>
      </c>
      <c r="N459" s="86">
        <f t="shared" si="67"/>
        <v>0</v>
      </c>
      <c r="O459" s="188">
        <f t="shared" si="68"/>
        <v>0</v>
      </c>
      <c r="P459" s="189"/>
      <c r="Q459" s="190">
        <f t="shared" si="69"/>
        <v>0</v>
      </c>
      <c r="R459" s="191">
        <f t="shared" si="70"/>
        <v>0</v>
      </c>
      <c r="T459" s="89"/>
    </row>
    <row r="460" spans="1:20" s="178" customFormat="1" ht="30" hidden="1" customHeight="1">
      <c r="A460" s="156">
        <f>'CONSTRUCTION COST ESTIMATE'!A460</f>
        <v>0</v>
      </c>
      <c r="B460" s="179">
        <f>'CONSTRUCTION COST ESTIMATE'!B460</f>
        <v>603.03300000000002</v>
      </c>
      <c r="C460" s="180" t="str">
        <f>'CONSTRUCTION COST ESTIMATE'!C460</f>
        <v>34 INCH X 53 INCH HORIZONTAL ELLIPTICAL REINFORCED CONCRETE PIPE (RCP) (CLASS V)</v>
      </c>
      <c r="D460" s="181">
        <f>'CONSTRUCTION COST ESTIMATE'!BA460</f>
        <v>0</v>
      </c>
      <c r="E460" s="182">
        <f>'CONSTRUCTION COST ESTIMATE'!BC460</f>
        <v>0</v>
      </c>
      <c r="F460" s="183" t="str">
        <f>'CONSTRUCTION COST ESTIMATE'!BB460</f>
        <v>LF</v>
      </c>
      <c r="G460" s="184"/>
      <c r="H460" s="185">
        <f t="shared" si="63"/>
        <v>0</v>
      </c>
      <c r="I460" s="186">
        <f t="shared" si="64"/>
        <v>0</v>
      </c>
      <c r="J460" s="187"/>
      <c r="K460" s="188">
        <f t="shared" si="71"/>
        <v>0</v>
      </c>
      <c r="L460" s="86">
        <f t="shared" si="65"/>
        <v>0</v>
      </c>
      <c r="M460" s="188">
        <f t="shared" si="66"/>
        <v>0</v>
      </c>
      <c r="N460" s="86">
        <f t="shared" si="67"/>
        <v>0</v>
      </c>
      <c r="O460" s="188">
        <f t="shared" si="68"/>
        <v>0</v>
      </c>
      <c r="P460" s="189"/>
      <c r="Q460" s="190">
        <f t="shared" si="69"/>
        <v>0</v>
      </c>
      <c r="R460" s="191">
        <f t="shared" si="70"/>
        <v>0</v>
      </c>
      <c r="T460" s="89"/>
    </row>
    <row r="461" spans="1:20" s="178" customFormat="1" ht="30" hidden="1" customHeight="1">
      <c r="A461" s="156">
        <f>'CONSTRUCTION COST ESTIMATE'!A461</f>
        <v>0</v>
      </c>
      <c r="B461" s="179">
        <f>'CONSTRUCTION COST ESTIMATE'!B461</f>
        <v>603.03399999999999</v>
      </c>
      <c r="C461" s="180" t="str">
        <f>'CONSTRUCTION COST ESTIMATE'!C461</f>
        <v>38 INCH X 60 INCH HORIZONTAL ELLIPTICAL REINFORCED CONCRETE PIPE (RCP) (CLASS III)</v>
      </c>
      <c r="D461" s="181">
        <f>'CONSTRUCTION COST ESTIMATE'!BA461</f>
        <v>0</v>
      </c>
      <c r="E461" s="182">
        <f>'CONSTRUCTION COST ESTIMATE'!BC461</f>
        <v>0</v>
      </c>
      <c r="F461" s="183" t="str">
        <f>'CONSTRUCTION COST ESTIMATE'!BB461</f>
        <v>LF</v>
      </c>
      <c r="G461" s="184"/>
      <c r="H461" s="185">
        <f t="shared" si="63"/>
        <v>0</v>
      </c>
      <c r="I461" s="186">
        <f t="shared" si="64"/>
        <v>0</v>
      </c>
      <c r="J461" s="187"/>
      <c r="K461" s="188">
        <f t="shared" si="71"/>
        <v>0</v>
      </c>
      <c r="L461" s="86">
        <f t="shared" si="65"/>
        <v>0</v>
      </c>
      <c r="M461" s="188">
        <f t="shared" si="66"/>
        <v>0</v>
      </c>
      <c r="N461" s="86">
        <f t="shared" si="67"/>
        <v>0</v>
      </c>
      <c r="O461" s="188">
        <f t="shared" si="68"/>
        <v>0</v>
      </c>
      <c r="P461" s="189"/>
      <c r="Q461" s="190">
        <f t="shared" si="69"/>
        <v>0</v>
      </c>
      <c r="R461" s="191">
        <f t="shared" si="70"/>
        <v>0</v>
      </c>
      <c r="T461" s="89"/>
    </row>
    <row r="462" spans="1:20" s="178" customFormat="1" ht="30" hidden="1" customHeight="1">
      <c r="A462" s="156">
        <f>'CONSTRUCTION COST ESTIMATE'!A462</f>
        <v>0</v>
      </c>
      <c r="B462" s="179">
        <f>'CONSTRUCTION COST ESTIMATE'!B462</f>
        <v>603.03499999999997</v>
      </c>
      <c r="C462" s="180" t="str">
        <f>'CONSTRUCTION COST ESTIMATE'!C462</f>
        <v>38 INCH X 60 INCH HORIZONTAL ELLIPTICAL REINFORCED CONCRETE PIPE (RCP) (CLASS IV)</v>
      </c>
      <c r="D462" s="181">
        <f>'CONSTRUCTION COST ESTIMATE'!BA462</f>
        <v>0</v>
      </c>
      <c r="E462" s="182">
        <f>'CONSTRUCTION COST ESTIMATE'!BC462</f>
        <v>0</v>
      </c>
      <c r="F462" s="183" t="str">
        <f>'CONSTRUCTION COST ESTIMATE'!BB462</f>
        <v>LF</v>
      </c>
      <c r="G462" s="184"/>
      <c r="H462" s="185">
        <f t="shared" si="63"/>
        <v>0</v>
      </c>
      <c r="I462" s="186">
        <f t="shared" si="64"/>
        <v>0</v>
      </c>
      <c r="J462" s="187"/>
      <c r="K462" s="188">
        <f t="shared" si="71"/>
        <v>0</v>
      </c>
      <c r="L462" s="86">
        <f t="shared" si="65"/>
        <v>0</v>
      </c>
      <c r="M462" s="188">
        <f t="shared" si="66"/>
        <v>0</v>
      </c>
      <c r="N462" s="86">
        <f t="shared" si="67"/>
        <v>0</v>
      </c>
      <c r="O462" s="188">
        <f t="shared" si="68"/>
        <v>0</v>
      </c>
      <c r="P462" s="189"/>
      <c r="Q462" s="190">
        <f t="shared" si="69"/>
        <v>0</v>
      </c>
      <c r="R462" s="191">
        <f t="shared" si="70"/>
        <v>0</v>
      </c>
      <c r="T462" s="89"/>
    </row>
    <row r="463" spans="1:20" s="178" customFormat="1" ht="30" hidden="1" customHeight="1">
      <c r="A463" s="156">
        <f>'CONSTRUCTION COST ESTIMATE'!A463</f>
        <v>0</v>
      </c>
      <c r="B463" s="179">
        <f>'CONSTRUCTION COST ESTIMATE'!B463</f>
        <v>603.03599999999994</v>
      </c>
      <c r="C463" s="180" t="str">
        <f>'CONSTRUCTION COST ESTIMATE'!C463</f>
        <v>38 INCH X 60 INCH HORIZONTAL ELLIPTICAL REINFORCED CONCRETE PIPE (RCP) (CLASS V)</v>
      </c>
      <c r="D463" s="181">
        <f>'CONSTRUCTION COST ESTIMATE'!BA463</f>
        <v>0</v>
      </c>
      <c r="E463" s="182">
        <f>'CONSTRUCTION COST ESTIMATE'!BC463</f>
        <v>0</v>
      </c>
      <c r="F463" s="183" t="str">
        <f>'CONSTRUCTION COST ESTIMATE'!BB463</f>
        <v>LF</v>
      </c>
      <c r="G463" s="184"/>
      <c r="H463" s="185">
        <f t="shared" si="63"/>
        <v>0</v>
      </c>
      <c r="I463" s="186">
        <f t="shared" si="64"/>
        <v>0</v>
      </c>
      <c r="J463" s="187"/>
      <c r="K463" s="188">
        <f t="shared" si="71"/>
        <v>0</v>
      </c>
      <c r="L463" s="86">
        <f t="shared" si="65"/>
        <v>0</v>
      </c>
      <c r="M463" s="188">
        <f t="shared" si="66"/>
        <v>0</v>
      </c>
      <c r="N463" s="86">
        <f t="shared" si="67"/>
        <v>0</v>
      </c>
      <c r="O463" s="188">
        <f t="shared" si="68"/>
        <v>0</v>
      </c>
      <c r="P463" s="189"/>
      <c r="Q463" s="190">
        <f t="shared" si="69"/>
        <v>0</v>
      </c>
      <c r="R463" s="191">
        <f t="shared" si="70"/>
        <v>0</v>
      </c>
      <c r="T463" s="89"/>
    </row>
    <row r="464" spans="1:20" s="178" customFormat="1" ht="30" hidden="1" customHeight="1">
      <c r="A464" s="156">
        <f>'CONSTRUCTION COST ESTIMATE'!A464</f>
        <v>0</v>
      </c>
      <c r="B464" s="179">
        <f>'CONSTRUCTION COST ESTIMATE'!B464</f>
        <v>603.03700000000003</v>
      </c>
      <c r="C464" s="180" t="str">
        <f>'CONSTRUCTION COST ESTIMATE'!C464</f>
        <v>43 INCH X 68 INCH HORIZONTAL ELLIPTICAL REINFORCED CONCRETE PIPE (RCP) (CLASS III)</v>
      </c>
      <c r="D464" s="181">
        <f>'CONSTRUCTION COST ESTIMATE'!BA464</f>
        <v>0</v>
      </c>
      <c r="E464" s="182">
        <f>'CONSTRUCTION COST ESTIMATE'!BC464</f>
        <v>0</v>
      </c>
      <c r="F464" s="183" t="str">
        <f>'CONSTRUCTION COST ESTIMATE'!BB464</f>
        <v>LF</v>
      </c>
      <c r="G464" s="184"/>
      <c r="H464" s="185">
        <f t="shared" si="63"/>
        <v>0</v>
      </c>
      <c r="I464" s="186">
        <f t="shared" si="64"/>
        <v>0</v>
      </c>
      <c r="J464" s="187"/>
      <c r="K464" s="188">
        <f t="shared" si="71"/>
        <v>0</v>
      </c>
      <c r="L464" s="86">
        <f t="shared" si="65"/>
        <v>0</v>
      </c>
      <c r="M464" s="188">
        <f t="shared" si="66"/>
        <v>0</v>
      </c>
      <c r="N464" s="86">
        <f t="shared" si="67"/>
        <v>0</v>
      </c>
      <c r="O464" s="188">
        <f t="shared" si="68"/>
        <v>0</v>
      </c>
      <c r="P464" s="189"/>
      <c r="Q464" s="190">
        <f t="shared" si="69"/>
        <v>0</v>
      </c>
      <c r="R464" s="191">
        <f t="shared" si="70"/>
        <v>0</v>
      </c>
      <c r="T464" s="89"/>
    </row>
    <row r="465" spans="1:20" s="178" customFormat="1" ht="30" hidden="1" customHeight="1">
      <c r="A465" s="156">
        <f>'CONSTRUCTION COST ESTIMATE'!A465</f>
        <v>0</v>
      </c>
      <c r="B465" s="179">
        <f>'CONSTRUCTION COST ESTIMATE'!B465</f>
        <v>603.03800000000001</v>
      </c>
      <c r="C465" s="180" t="str">
        <f>'CONSTRUCTION COST ESTIMATE'!C465</f>
        <v>43 INCH X 68 INCH HORIZONTAL ELLIPTICAL REINFORCED CONCRETE PIPE (RCP) (CLASS IV)</v>
      </c>
      <c r="D465" s="181">
        <f>'CONSTRUCTION COST ESTIMATE'!BA465</f>
        <v>0</v>
      </c>
      <c r="E465" s="182">
        <f>'CONSTRUCTION COST ESTIMATE'!BC465</f>
        <v>0</v>
      </c>
      <c r="F465" s="183" t="str">
        <f>'CONSTRUCTION COST ESTIMATE'!BB465</f>
        <v>LF</v>
      </c>
      <c r="G465" s="184"/>
      <c r="H465" s="185">
        <f t="shared" si="63"/>
        <v>0</v>
      </c>
      <c r="I465" s="186">
        <f t="shared" si="64"/>
        <v>0</v>
      </c>
      <c r="J465" s="187"/>
      <c r="K465" s="188">
        <f t="shared" si="71"/>
        <v>0</v>
      </c>
      <c r="L465" s="86">
        <f t="shared" si="65"/>
        <v>0</v>
      </c>
      <c r="M465" s="188">
        <f t="shared" si="66"/>
        <v>0</v>
      </c>
      <c r="N465" s="86">
        <f t="shared" si="67"/>
        <v>0</v>
      </c>
      <c r="O465" s="188">
        <f t="shared" si="68"/>
        <v>0</v>
      </c>
      <c r="P465" s="189"/>
      <c r="Q465" s="190">
        <f t="shared" si="69"/>
        <v>0</v>
      </c>
      <c r="R465" s="191">
        <f t="shared" si="70"/>
        <v>0</v>
      </c>
      <c r="T465" s="89"/>
    </row>
    <row r="466" spans="1:20" s="178" customFormat="1" ht="30" hidden="1" customHeight="1">
      <c r="A466" s="156">
        <f>'CONSTRUCTION COST ESTIMATE'!A466</f>
        <v>0</v>
      </c>
      <c r="B466" s="179">
        <f>'CONSTRUCTION COST ESTIMATE'!B466</f>
        <v>603.03899999999999</v>
      </c>
      <c r="C466" s="180" t="str">
        <f>'CONSTRUCTION COST ESTIMATE'!C466</f>
        <v>43 INCH X 68 INCH HORIZONTAL ELLIPTICAL REINFORCED CONCRETE PIPE (RCP) (CLASS V)</v>
      </c>
      <c r="D466" s="181">
        <f>'CONSTRUCTION COST ESTIMATE'!BA466</f>
        <v>0</v>
      </c>
      <c r="E466" s="182">
        <f>'CONSTRUCTION COST ESTIMATE'!BC466</f>
        <v>0</v>
      </c>
      <c r="F466" s="183" t="str">
        <f>'CONSTRUCTION COST ESTIMATE'!BB466</f>
        <v>LF</v>
      </c>
      <c r="G466" s="184"/>
      <c r="H466" s="185">
        <f t="shared" si="63"/>
        <v>0</v>
      </c>
      <c r="I466" s="186">
        <f t="shared" si="64"/>
        <v>0</v>
      </c>
      <c r="J466" s="187"/>
      <c r="K466" s="188">
        <f t="shared" si="71"/>
        <v>0</v>
      </c>
      <c r="L466" s="86">
        <f t="shared" si="65"/>
        <v>0</v>
      </c>
      <c r="M466" s="188">
        <f t="shared" si="66"/>
        <v>0</v>
      </c>
      <c r="N466" s="86">
        <f t="shared" si="67"/>
        <v>0</v>
      </c>
      <c r="O466" s="188">
        <f t="shared" si="68"/>
        <v>0</v>
      </c>
      <c r="P466" s="189"/>
      <c r="Q466" s="190">
        <f t="shared" si="69"/>
        <v>0</v>
      </c>
      <c r="R466" s="191">
        <f t="shared" si="70"/>
        <v>0</v>
      </c>
      <c r="T466" s="89"/>
    </row>
    <row r="467" spans="1:20" s="178" customFormat="1" ht="30" hidden="1" customHeight="1">
      <c r="A467" s="156">
        <f>'CONSTRUCTION COST ESTIMATE'!A467</f>
        <v>0</v>
      </c>
      <c r="B467" s="179">
        <f>'CONSTRUCTION COST ESTIMATE'!B467</f>
        <v>603.04</v>
      </c>
      <c r="C467" s="180" t="str">
        <f>'CONSTRUCTION COST ESTIMATE'!C467</f>
        <v>48 INCH X 76 INCH HORIZONTAL ELLIPTICAL REINFORCED CONCRETE PIPE (RCP) (CLASS III)</v>
      </c>
      <c r="D467" s="181">
        <f>'CONSTRUCTION COST ESTIMATE'!BA467</f>
        <v>0</v>
      </c>
      <c r="E467" s="182">
        <f>'CONSTRUCTION COST ESTIMATE'!BC467</f>
        <v>0</v>
      </c>
      <c r="F467" s="183" t="str">
        <f>'CONSTRUCTION COST ESTIMATE'!BB467</f>
        <v>LF</v>
      </c>
      <c r="G467" s="184"/>
      <c r="H467" s="185">
        <f t="shared" si="63"/>
        <v>0</v>
      </c>
      <c r="I467" s="186">
        <f t="shared" si="64"/>
        <v>0</v>
      </c>
      <c r="J467" s="187"/>
      <c r="K467" s="188">
        <f t="shared" si="71"/>
        <v>0</v>
      </c>
      <c r="L467" s="86">
        <f t="shared" si="65"/>
        <v>0</v>
      </c>
      <c r="M467" s="188">
        <f t="shared" si="66"/>
        <v>0</v>
      </c>
      <c r="N467" s="86">
        <f t="shared" si="67"/>
        <v>0</v>
      </c>
      <c r="O467" s="188">
        <f t="shared" si="68"/>
        <v>0</v>
      </c>
      <c r="P467" s="189"/>
      <c r="Q467" s="190">
        <f t="shared" si="69"/>
        <v>0</v>
      </c>
      <c r="R467" s="191">
        <f t="shared" si="70"/>
        <v>0</v>
      </c>
      <c r="T467" s="89"/>
    </row>
    <row r="468" spans="1:20" s="178" customFormat="1" ht="30" hidden="1" customHeight="1">
      <c r="A468" s="156">
        <f>'CONSTRUCTION COST ESTIMATE'!A468</f>
        <v>0</v>
      </c>
      <c r="B468" s="179">
        <f>'CONSTRUCTION COST ESTIMATE'!B468</f>
        <v>603.04100000000005</v>
      </c>
      <c r="C468" s="180" t="str">
        <f>'CONSTRUCTION COST ESTIMATE'!C468</f>
        <v>48 INCH X 76 INCH HORIZONTAL ELLIPTICAL REINFORCED CONCRETE PIPE (RCP) (CLASS IV)</v>
      </c>
      <c r="D468" s="181">
        <f>'CONSTRUCTION COST ESTIMATE'!BA468</f>
        <v>0</v>
      </c>
      <c r="E468" s="182">
        <f>'CONSTRUCTION COST ESTIMATE'!BC468</f>
        <v>0</v>
      </c>
      <c r="F468" s="183" t="str">
        <f>'CONSTRUCTION COST ESTIMATE'!BB468</f>
        <v>LF</v>
      </c>
      <c r="G468" s="184"/>
      <c r="H468" s="185">
        <f t="shared" si="63"/>
        <v>0</v>
      </c>
      <c r="I468" s="186">
        <f t="shared" si="64"/>
        <v>0</v>
      </c>
      <c r="J468" s="187"/>
      <c r="K468" s="188">
        <f t="shared" si="71"/>
        <v>0</v>
      </c>
      <c r="L468" s="86">
        <f t="shared" si="65"/>
        <v>0</v>
      </c>
      <c r="M468" s="188">
        <f t="shared" si="66"/>
        <v>0</v>
      </c>
      <c r="N468" s="86">
        <f t="shared" si="67"/>
        <v>0</v>
      </c>
      <c r="O468" s="188">
        <f t="shared" si="68"/>
        <v>0</v>
      </c>
      <c r="P468" s="189"/>
      <c r="Q468" s="190">
        <f t="shared" si="69"/>
        <v>0</v>
      </c>
      <c r="R468" s="191">
        <f t="shared" si="70"/>
        <v>0</v>
      </c>
      <c r="T468" s="89"/>
    </row>
    <row r="469" spans="1:20" s="178" customFormat="1" ht="30" hidden="1" customHeight="1">
      <c r="A469" s="156">
        <f>'CONSTRUCTION COST ESTIMATE'!A469</f>
        <v>0</v>
      </c>
      <c r="B469" s="179">
        <f>'CONSTRUCTION COST ESTIMATE'!B469</f>
        <v>603.04200000000003</v>
      </c>
      <c r="C469" s="180" t="str">
        <f>'CONSTRUCTION COST ESTIMATE'!C469</f>
        <v>48 INCH X 76 INCH HORIZONTAL ELLIPTICAL REINFORCED CONCRETE PIPE (RCP) (CLASS V)</v>
      </c>
      <c r="D469" s="181">
        <f>'CONSTRUCTION COST ESTIMATE'!BA469</f>
        <v>0</v>
      </c>
      <c r="E469" s="182">
        <f>'CONSTRUCTION COST ESTIMATE'!BC469</f>
        <v>0</v>
      </c>
      <c r="F469" s="183" t="str">
        <f>'CONSTRUCTION COST ESTIMATE'!BB469</f>
        <v>LF</v>
      </c>
      <c r="G469" s="184"/>
      <c r="H469" s="185">
        <f t="shared" si="63"/>
        <v>0</v>
      </c>
      <c r="I469" s="186">
        <f t="shared" si="64"/>
        <v>0</v>
      </c>
      <c r="J469" s="187"/>
      <c r="K469" s="188">
        <f t="shared" si="71"/>
        <v>0</v>
      </c>
      <c r="L469" s="86">
        <f t="shared" si="65"/>
        <v>0</v>
      </c>
      <c r="M469" s="188">
        <f t="shared" si="66"/>
        <v>0</v>
      </c>
      <c r="N469" s="86">
        <f t="shared" si="67"/>
        <v>0</v>
      </c>
      <c r="O469" s="188">
        <f t="shared" si="68"/>
        <v>0</v>
      </c>
      <c r="P469" s="189"/>
      <c r="Q469" s="190">
        <f t="shared" si="69"/>
        <v>0</v>
      </c>
      <c r="R469" s="191">
        <f t="shared" si="70"/>
        <v>0</v>
      </c>
      <c r="T469" s="89"/>
    </row>
    <row r="470" spans="1:20" s="178" customFormat="1" ht="30" hidden="1" customHeight="1">
      <c r="A470" s="156">
        <f>'CONSTRUCTION COST ESTIMATE'!A470</f>
        <v>0</v>
      </c>
      <c r="B470" s="179">
        <f>'CONSTRUCTION COST ESTIMATE'!B470</f>
        <v>603.04300000000001</v>
      </c>
      <c r="C470" s="180" t="str">
        <f>'CONSTRUCTION COST ESTIMATE'!C470</f>
        <v>53 INCH X 83 INCH HORIZONTAL ELLIPTICAL REINFORCED CONCRETE PIPE (RCP) (CLASS III)</v>
      </c>
      <c r="D470" s="181">
        <f>'CONSTRUCTION COST ESTIMATE'!BA470</f>
        <v>0</v>
      </c>
      <c r="E470" s="182">
        <f>'CONSTRUCTION COST ESTIMATE'!BC470</f>
        <v>0</v>
      </c>
      <c r="F470" s="183" t="str">
        <f>'CONSTRUCTION COST ESTIMATE'!BB470</f>
        <v>LF</v>
      </c>
      <c r="G470" s="184"/>
      <c r="H470" s="185">
        <f t="shared" ref="H470:H533" si="90">IF(G470="x",(IF(J470="",(D470*$G$4),(D470-J470)*$G$4)),0)</f>
        <v>0</v>
      </c>
      <c r="I470" s="186">
        <f t="shared" ref="I470:I533" si="91">E470*H470</f>
        <v>0</v>
      </c>
      <c r="J470" s="187"/>
      <c r="K470" s="188">
        <f t="shared" si="71"/>
        <v>0</v>
      </c>
      <c r="L470" s="86">
        <f t="shared" ref="L470:L533" si="92">IF(G470="x",D470-H470-J470,0)</f>
        <v>0</v>
      </c>
      <c r="M470" s="188">
        <f t="shared" ref="M470:M533" si="93">E470*L470</f>
        <v>0</v>
      </c>
      <c r="N470" s="86">
        <f t="shared" ref="N470:N533" si="94">IF(G470="x",0,D470-J470)</f>
        <v>0</v>
      </c>
      <c r="O470" s="188">
        <f t="shared" ref="O470:O533" si="95">E470*N470</f>
        <v>0</v>
      </c>
      <c r="P470" s="189"/>
      <c r="Q470" s="190">
        <f t="shared" ref="Q470:Q533" si="96">H470+J470+L470+N470</f>
        <v>0</v>
      </c>
      <c r="R470" s="191">
        <f t="shared" ref="R470:R533" si="97">Q470*E470</f>
        <v>0</v>
      </c>
      <c r="T470" s="89"/>
    </row>
    <row r="471" spans="1:20" s="178" customFormat="1" ht="30" hidden="1" customHeight="1">
      <c r="A471" s="156">
        <f>'CONSTRUCTION COST ESTIMATE'!A471</f>
        <v>0</v>
      </c>
      <c r="B471" s="179">
        <f>'CONSTRUCTION COST ESTIMATE'!B471</f>
        <v>603.04399999999998</v>
      </c>
      <c r="C471" s="180" t="str">
        <f>'CONSTRUCTION COST ESTIMATE'!C471</f>
        <v>53 INCH X 83 INCH HORIZONTAL ELLIPTICAL REINFORCED CONCRETE PIPE (RCP) (CLASS IV)</v>
      </c>
      <c r="D471" s="181">
        <f>'CONSTRUCTION COST ESTIMATE'!BA471</f>
        <v>0</v>
      </c>
      <c r="E471" s="182">
        <f>'CONSTRUCTION COST ESTIMATE'!BC471</f>
        <v>0</v>
      </c>
      <c r="F471" s="183" t="str">
        <f>'CONSTRUCTION COST ESTIMATE'!BB471</f>
        <v>LF</v>
      </c>
      <c r="G471" s="184"/>
      <c r="H471" s="185">
        <f t="shared" si="90"/>
        <v>0</v>
      </c>
      <c r="I471" s="186">
        <f t="shared" si="91"/>
        <v>0</v>
      </c>
      <c r="J471" s="187"/>
      <c r="K471" s="188">
        <f t="shared" ref="K471:K534" si="98">D471*J471</f>
        <v>0</v>
      </c>
      <c r="L471" s="86">
        <f t="shared" si="92"/>
        <v>0</v>
      </c>
      <c r="M471" s="188">
        <f t="shared" si="93"/>
        <v>0</v>
      </c>
      <c r="N471" s="86">
        <f t="shared" si="94"/>
        <v>0</v>
      </c>
      <c r="O471" s="188">
        <f t="shared" si="95"/>
        <v>0</v>
      </c>
      <c r="P471" s="189"/>
      <c r="Q471" s="190">
        <f t="shared" si="96"/>
        <v>0</v>
      </c>
      <c r="R471" s="191">
        <f t="shared" si="97"/>
        <v>0</v>
      </c>
      <c r="T471" s="89"/>
    </row>
    <row r="472" spans="1:20" s="178" customFormat="1" ht="30" hidden="1" customHeight="1">
      <c r="A472" s="156">
        <f>'CONSTRUCTION COST ESTIMATE'!A472</f>
        <v>0</v>
      </c>
      <c r="B472" s="179">
        <f>'CONSTRUCTION COST ESTIMATE'!B472</f>
        <v>603.04499999999996</v>
      </c>
      <c r="C472" s="180" t="str">
        <f>'CONSTRUCTION COST ESTIMATE'!C472</f>
        <v>53 INCH X 83 INCH HORIZONTAL ELLIPTICAL REINFORCED CONCRETE PIPE (RCP) (CLASS V)</v>
      </c>
      <c r="D472" s="181">
        <f>'CONSTRUCTION COST ESTIMATE'!BA472</f>
        <v>0</v>
      </c>
      <c r="E472" s="182">
        <f>'CONSTRUCTION COST ESTIMATE'!BC472</f>
        <v>0</v>
      </c>
      <c r="F472" s="183" t="str">
        <f>'CONSTRUCTION COST ESTIMATE'!BB472</f>
        <v>LF</v>
      </c>
      <c r="G472" s="184"/>
      <c r="H472" s="185">
        <f t="shared" si="90"/>
        <v>0</v>
      </c>
      <c r="I472" s="186">
        <f t="shared" si="91"/>
        <v>0</v>
      </c>
      <c r="J472" s="187"/>
      <c r="K472" s="188">
        <f t="shared" si="98"/>
        <v>0</v>
      </c>
      <c r="L472" s="86">
        <f t="shared" si="92"/>
        <v>0</v>
      </c>
      <c r="M472" s="188">
        <f t="shared" si="93"/>
        <v>0</v>
      </c>
      <c r="N472" s="86">
        <f t="shared" si="94"/>
        <v>0</v>
      </c>
      <c r="O472" s="188">
        <f t="shared" si="95"/>
        <v>0</v>
      </c>
      <c r="P472" s="189"/>
      <c r="Q472" s="190">
        <f t="shared" si="96"/>
        <v>0</v>
      </c>
      <c r="R472" s="191">
        <f t="shared" si="97"/>
        <v>0</v>
      </c>
      <c r="T472" s="89"/>
    </row>
    <row r="473" spans="1:20" s="178" customFormat="1" ht="30" hidden="1" customHeight="1">
      <c r="A473" s="156">
        <f>'CONSTRUCTION COST ESTIMATE'!A473</f>
        <v>0</v>
      </c>
      <c r="B473" s="179">
        <f>'CONSTRUCTION COST ESTIMATE'!B473</f>
        <v>603.04600000000005</v>
      </c>
      <c r="C473" s="180" t="str">
        <f>'CONSTRUCTION COST ESTIMATE'!C473</f>
        <v>58 INCH X 91 INCH HORIZONTAL ELLIPTICAL REINFORCED CONCRETE PIPE (RCP) (CLASS III)</v>
      </c>
      <c r="D473" s="181">
        <f>'CONSTRUCTION COST ESTIMATE'!BA473</f>
        <v>0</v>
      </c>
      <c r="E473" s="182">
        <f>'CONSTRUCTION COST ESTIMATE'!BC473</f>
        <v>0</v>
      </c>
      <c r="F473" s="183" t="str">
        <f>'CONSTRUCTION COST ESTIMATE'!BB473</f>
        <v>LF</v>
      </c>
      <c r="G473" s="184"/>
      <c r="H473" s="185">
        <f t="shared" si="90"/>
        <v>0</v>
      </c>
      <c r="I473" s="186">
        <f t="shared" si="91"/>
        <v>0</v>
      </c>
      <c r="J473" s="187"/>
      <c r="K473" s="188">
        <f t="shared" si="98"/>
        <v>0</v>
      </c>
      <c r="L473" s="86">
        <f t="shared" si="92"/>
        <v>0</v>
      </c>
      <c r="M473" s="188">
        <f t="shared" si="93"/>
        <v>0</v>
      </c>
      <c r="N473" s="86">
        <f t="shared" si="94"/>
        <v>0</v>
      </c>
      <c r="O473" s="188">
        <f t="shared" si="95"/>
        <v>0</v>
      </c>
      <c r="P473" s="189"/>
      <c r="Q473" s="190">
        <f t="shared" si="96"/>
        <v>0</v>
      </c>
      <c r="R473" s="191">
        <f t="shared" si="97"/>
        <v>0</v>
      </c>
      <c r="T473" s="89"/>
    </row>
    <row r="474" spans="1:20" s="178" customFormat="1" ht="30" hidden="1" customHeight="1">
      <c r="A474" s="156">
        <f>'CONSTRUCTION COST ESTIMATE'!A474</f>
        <v>0</v>
      </c>
      <c r="B474" s="179">
        <f>'CONSTRUCTION COST ESTIMATE'!B474</f>
        <v>603.04700000000003</v>
      </c>
      <c r="C474" s="180" t="str">
        <f>'CONSTRUCTION COST ESTIMATE'!C474</f>
        <v>58 INCH X 91 INCH HORIZONTAL ELLIPTICAL REINFORCED CONCRETE PIPE (RCP) (CLASS IV)</v>
      </c>
      <c r="D474" s="181">
        <f>'CONSTRUCTION COST ESTIMATE'!BA474</f>
        <v>0</v>
      </c>
      <c r="E474" s="182">
        <f>'CONSTRUCTION COST ESTIMATE'!BC474</f>
        <v>0</v>
      </c>
      <c r="F474" s="183" t="str">
        <f>'CONSTRUCTION COST ESTIMATE'!BB474</f>
        <v>LF</v>
      </c>
      <c r="G474" s="184"/>
      <c r="H474" s="185">
        <f t="shared" si="90"/>
        <v>0</v>
      </c>
      <c r="I474" s="186">
        <f t="shared" si="91"/>
        <v>0</v>
      </c>
      <c r="J474" s="187"/>
      <c r="K474" s="188">
        <f t="shared" si="98"/>
        <v>0</v>
      </c>
      <c r="L474" s="86">
        <f t="shared" si="92"/>
        <v>0</v>
      </c>
      <c r="M474" s="188">
        <f t="shared" si="93"/>
        <v>0</v>
      </c>
      <c r="N474" s="86">
        <f t="shared" si="94"/>
        <v>0</v>
      </c>
      <c r="O474" s="188">
        <f t="shared" si="95"/>
        <v>0</v>
      </c>
      <c r="P474" s="189"/>
      <c r="Q474" s="190">
        <f t="shared" si="96"/>
        <v>0</v>
      </c>
      <c r="R474" s="191">
        <f t="shared" si="97"/>
        <v>0</v>
      </c>
      <c r="T474" s="89"/>
    </row>
    <row r="475" spans="1:20" s="178" customFormat="1" ht="30" hidden="1" customHeight="1">
      <c r="A475" s="156">
        <f>'CONSTRUCTION COST ESTIMATE'!A475</f>
        <v>0</v>
      </c>
      <c r="B475" s="179">
        <f>'CONSTRUCTION COST ESTIMATE'!B475</f>
        <v>603.048</v>
      </c>
      <c r="C475" s="180" t="str">
        <f>'CONSTRUCTION COST ESTIMATE'!C475</f>
        <v>58 INCH X 91 INCH HORIZONTAL ELLIPTICAL REINFORCED CONCRETE PIPE (RCP) (CLASS V)</v>
      </c>
      <c r="D475" s="181">
        <f>'CONSTRUCTION COST ESTIMATE'!BA475</f>
        <v>0</v>
      </c>
      <c r="E475" s="182">
        <f>'CONSTRUCTION COST ESTIMATE'!BC475</f>
        <v>0</v>
      </c>
      <c r="F475" s="183" t="str">
        <f>'CONSTRUCTION COST ESTIMATE'!BB475</f>
        <v>LF</v>
      </c>
      <c r="G475" s="184"/>
      <c r="H475" s="185">
        <f t="shared" si="90"/>
        <v>0</v>
      </c>
      <c r="I475" s="186">
        <f t="shared" si="91"/>
        <v>0</v>
      </c>
      <c r="J475" s="187"/>
      <c r="K475" s="188">
        <f t="shared" si="98"/>
        <v>0</v>
      </c>
      <c r="L475" s="86">
        <f t="shared" si="92"/>
        <v>0</v>
      </c>
      <c r="M475" s="188">
        <f t="shared" si="93"/>
        <v>0</v>
      </c>
      <c r="N475" s="86">
        <f t="shared" si="94"/>
        <v>0</v>
      </c>
      <c r="O475" s="188">
        <f t="shared" si="95"/>
        <v>0</v>
      </c>
      <c r="P475" s="189"/>
      <c r="Q475" s="190">
        <f t="shared" si="96"/>
        <v>0</v>
      </c>
      <c r="R475" s="191">
        <f t="shared" si="97"/>
        <v>0</v>
      </c>
      <c r="T475" s="89"/>
    </row>
    <row r="476" spans="1:20" s="178" customFormat="1" ht="30" hidden="1" customHeight="1">
      <c r="A476" s="156">
        <f>'CONSTRUCTION COST ESTIMATE'!A476</f>
        <v>0</v>
      </c>
      <c r="B476" s="179">
        <f>'CONSTRUCTION COST ESTIMATE'!B476</f>
        <v>603.04899999999998</v>
      </c>
      <c r="C476" s="180" t="str">
        <f>'CONSTRUCTION COST ESTIMATE'!C476</f>
        <v>63 INCH X 98 INCH HORIZONTAL ELLIPTICAL REINFORCED CONCRETE PIPE (RCP) (CLASS III)</v>
      </c>
      <c r="D476" s="181">
        <f>'CONSTRUCTION COST ESTIMATE'!BA476</f>
        <v>0</v>
      </c>
      <c r="E476" s="182">
        <f>'CONSTRUCTION COST ESTIMATE'!BC476</f>
        <v>0</v>
      </c>
      <c r="F476" s="183" t="str">
        <f>'CONSTRUCTION COST ESTIMATE'!BB476</f>
        <v>LF</v>
      </c>
      <c r="G476" s="184"/>
      <c r="H476" s="185">
        <f t="shared" si="90"/>
        <v>0</v>
      </c>
      <c r="I476" s="186">
        <f t="shared" si="91"/>
        <v>0</v>
      </c>
      <c r="J476" s="187"/>
      <c r="K476" s="188">
        <f t="shared" si="98"/>
        <v>0</v>
      </c>
      <c r="L476" s="86">
        <f t="shared" si="92"/>
        <v>0</v>
      </c>
      <c r="M476" s="188">
        <f t="shared" si="93"/>
        <v>0</v>
      </c>
      <c r="N476" s="86">
        <f t="shared" si="94"/>
        <v>0</v>
      </c>
      <c r="O476" s="188">
        <f t="shared" si="95"/>
        <v>0</v>
      </c>
      <c r="P476" s="189"/>
      <c r="Q476" s="190">
        <f t="shared" si="96"/>
        <v>0</v>
      </c>
      <c r="R476" s="191">
        <f t="shared" si="97"/>
        <v>0</v>
      </c>
      <c r="T476" s="89"/>
    </row>
    <row r="477" spans="1:20" s="178" customFormat="1" ht="30" hidden="1" customHeight="1">
      <c r="A477" s="156">
        <f>'CONSTRUCTION COST ESTIMATE'!A477</f>
        <v>0</v>
      </c>
      <c r="B477" s="179">
        <f>'CONSTRUCTION COST ESTIMATE'!B477</f>
        <v>603.04999999999995</v>
      </c>
      <c r="C477" s="180" t="str">
        <f>'CONSTRUCTION COST ESTIMATE'!C477</f>
        <v>63 INCH X 98 INCH HORIZONTAL ELLIPTICAL REINFORCED CONCRETE PIPE (RCP) (CLASS IV)</v>
      </c>
      <c r="D477" s="181">
        <f>'CONSTRUCTION COST ESTIMATE'!BA477</f>
        <v>0</v>
      </c>
      <c r="E477" s="182">
        <f>'CONSTRUCTION COST ESTIMATE'!BC477</f>
        <v>0</v>
      </c>
      <c r="F477" s="183" t="str">
        <f>'CONSTRUCTION COST ESTIMATE'!BB477</f>
        <v>LF</v>
      </c>
      <c r="G477" s="184"/>
      <c r="H477" s="185">
        <f t="shared" si="90"/>
        <v>0</v>
      </c>
      <c r="I477" s="186">
        <f t="shared" si="91"/>
        <v>0</v>
      </c>
      <c r="J477" s="187"/>
      <c r="K477" s="188">
        <f t="shared" si="98"/>
        <v>0</v>
      </c>
      <c r="L477" s="86">
        <f t="shared" si="92"/>
        <v>0</v>
      </c>
      <c r="M477" s="188">
        <f t="shared" si="93"/>
        <v>0</v>
      </c>
      <c r="N477" s="86">
        <f t="shared" si="94"/>
        <v>0</v>
      </c>
      <c r="O477" s="188">
        <f t="shared" si="95"/>
        <v>0</v>
      </c>
      <c r="P477" s="189"/>
      <c r="Q477" s="190">
        <f t="shared" si="96"/>
        <v>0</v>
      </c>
      <c r="R477" s="191">
        <f t="shared" si="97"/>
        <v>0</v>
      </c>
      <c r="T477" s="89"/>
    </row>
    <row r="478" spans="1:20" s="178" customFormat="1" ht="30" hidden="1" customHeight="1">
      <c r="A478" s="156">
        <f>'CONSTRUCTION COST ESTIMATE'!A478</f>
        <v>0</v>
      </c>
      <c r="B478" s="179">
        <f>'CONSTRUCTION COST ESTIMATE'!B478</f>
        <v>603.05100000000004</v>
      </c>
      <c r="C478" s="180" t="str">
        <f>'CONSTRUCTION COST ESTIMATE'!C478</f>
        <v>63 INCH X 98 INCH HORIZONTAL ELLIPTICAL REINFORCED CONCRETE PIPE (RCP) (CLASS V)</v>
      </c>
      <c r="D478" s="181">
        <f>'CONSTRUCTION COST ESTIMATE'!BA478</f>
        <v>0</v>
      </c>
      <c r="E478" s="182">
        <f>'CONSTRUCTION COST ESTIMATE'!BC478</f>
        <v>0</v>
      </c>
      <c r="F478" s="183" t="str">
        <f>'CONSTRUCTION COST ESTIMATE'!BB478</f>
        <v>LF</v>
      </c>
      <c r="G478" s="184"/>
      <c r="H478" s="185">
        <f t="shared" si="90"/>
        <v>0</v>
      </c>
      <c r="I478" s="186">
        <f t="shared" si="91"/>
        <v>0</v>
      </c>
      <c r="J478" s="187"/>
      <c r="K478" s="188">
        <f t="shared" si="98"/>
        <v>0</v>
      </c>
      <c r="L478" s="86">
        <f t="shared" si="92"/>
        <v>0</v>
      </c>
      <c r="M478" s="188">
        <f t="shared" si="93"/>
        <v>0</v>
      </c>
      <c r="N478" s="86">
        <f t="shared" si="94"/>
        <v>0</v>
      </c>
      <c r="O478" s="188">
        <f t="shared" si="95"/>
        <v>0</v>
      </c>
      <c r="P478" s="189"/>
      <c r="Q478" s="190">
        <f t="shared" si="96"/>
        <v>0</v>
      </c>
      <c r="R478" s="191">
        <f t="shared" si="97"/>
        <v>0</v>
      </c>
      <c r="T478" s="89"/>
    </row>
    <row r="479" spans="1:20" s="178" customFormat="1" ht="30" hidden="1" customHeight="1">
      <c r="A479" s="156">
        <f>'CONSTRUCTION COST ESTIMATE'!A479</f>
        <v>0</v>
      </c>
      <c r="B479" s="179">
        <f>'CONSTRUCTION COST ESTIMATE'!B479</f>
        <v>603.05200000000002</v>
      </c>
      <c r="C479" s="180" t="str">
        <f>'CONSTRUCTION COST ESTIMATE'!C479</f>
        <v>68 INCH X 106 INCH HORIZONTAL ELLIPTICAL REINFORCED CONCRETE PIPE (RCP) (CLASS III)</v>
      </c>
      <c r="D479" s="181">
        <f>'CONSTRUCTION COST ESTIMATE'!BA479</f>
        <v>0</v>
      </c>
      <c r="E479" s="182">
        <f>'CONSTRUCTION COST ESTIMATE'!BC479</f>
        <v>0</v>
      </c>
      <c r="F479" s="183" t="str">
        <f>'CONSTRUCTION COST ESTIMATE'!BB479</f>
        <v>LF</v>
      </c>
      <c r="G479" s="184"/>
      <c r="H479" s="185">
        <f t="shared" si="90"/>
        <v>0</v>
      </c>
      <c r="I479" s="186">
        <f t="shared" si="91"/>
        <v>0</v>
      </c>
      <c r="J479" s="187"/>
      <c r="K479" s="188">
        <f t="shared" si="98"/>
        <v>0</v>
      </c>
      <c r="L479" s="86">
        <f t="shared" si="92"/>
        <v>0</v>
      </c>
      <c r="M479" s="188">
        <f t="shared" si="93"/>
        <v>0</v>
      </c>
      <c r="N479" s="86">
        <f t="shared" si="94"/>
        <v>0</v>
      </c>
      <c r="O479" s="188">
        <f t="shared" si="95"/>
        <v>0</v>
      </c>
      <c r="P479" s="189"/>
      <c r="Q479" s="190">
        <f t="shared" si="96"/>
        <v>0</v>
      </c>
      <c r="R479" s="191">
        <f t="shared" si="97"/>
        <v>0</v>
      </c>
      <c r="T479" s="89"/>
    </row>
    <row r="480" spans="1:20" s="178" customFormat="1" ht="30" hidden="1" customHeight="1">
      <c r="A480" s="156">
        <f>'CONSTRUCTION COST ESTIMATE'!A480</f>
        <v>0</v>
      </c>
      <c r="B480" s="179">
        <f>'CONSTRUCTION COST ESTIMATE'!B480</f>
        <v>603.053</v>
      </c>
      <c r="C480" s="180" t="str">
        <f>'CONSTRUCTION COST ESTIMATE'!C480</f>
        <v>68 INCH X 106 INCH HORIZONTAL ELLIPTICAL REINFORCED CONCRETE PIPE (RCP) (CLASS IV)</v>
      </c>
      <c r="D480" s="181">
        <f>'CONSTRUCTION COST ESTIMATE'!BA480</f>
        <v>0</v>
      </c>
      <c r="E480" s="182">
        <f>'CONSTRUCTION COST ESTIMATE'!BC480</f>
        <v>0</v>
      </c>
      <c r="F480" s="183" t="str">
        <f>'CONSTRUCTION COST ESTIMATE'!BB480</f>
        <v>LF</v>
      </c>
      <c r="G480" s="184"/>
      <c r="H480" s="185">
        <f t="shared" si="90"/>
        <v>0</v>
      </c>
      <c r="I480" s="186">
        <f t="shared" si="91"/>
        <v>0</v>
      </c>
      <c r="J480" s="187"/>
      <c r="K480" s="188">
        <f t="shared" si="98"/>
        <v>0</v>
      </c>
      <c r="L480" s="86">
        <f t="shared" si="92"/>
        <v>0</v>
      </c>
      <c r="M480" s="188">
        <f t="shared" si="93"/>
        <v>0</v>
      </c>
      <c r="N480" s="86">
        <f t="shared" si="94"/>
        <v>0</v>
      </c>
      <c r="O480" s="188">
        <f t="shared" si="95"/>
        <v>0</v>
      </c>
      <c r="P480" s="189"/>
      <c r="Q480" s="190">
        <f t="shared" si="96"/>
        <v>0</v>
      </c>
      <c r="R480" s="191">
        <f t="shared" si="97"/>
        <v>0</v>
      </c>
      <c r="T480" s="89"/>
    </row>
    <row r="481" spans="1:20" s="178" customFormat="1" ht="30" hidden="1" customHeight="1">
      <c r="A481" s="156">
        <f>'CONSTRUCTION COST ESTIMATE'!A481</f>
        <v>0</v>
      </c>
      <c r="B481" s="179">
        <f>'CONSTRUCTION COST ESTIMATE'!B481</f>
        <v>603.05399999999997</v>
      </c>
      <c r="C481" s="180" t="str">
        <f>'CONSTRUCTION COST ESTIMATE'!C481</f>
        <v>68 INCH X 106 INCH HORIZONTAL ELLIPTICAL REINFORCED CONCRETE PIPE (RCP) (CLASS V)</v>
      </c>
      <c r="D481" s="181">
        <f>'CONSTRUCTION COST ESTIMATE'!BA481</f>
        <v>0</v>
      </c>
      <c r="E481" s="182">
        <f>'CONSTRUCTION COST ESTIMATE'!BC481</f>
        <v>0</v>
      </c>
      <c r="F481" s="183" t="str">
        <f>'CONSTRUCTION COST ESTIMATE'!BB481</f>
        <v>LF</v>
      </c>
      <c r="G481" s="184"/>
      <c r="H481" s="185">
        <f t="shared" si="90"/>
        <v>0</v>
      </c>
      <c r="I481" s="186">
        <f t="shared" si="91"/>
        <v>0</v>
      </c>
      <c r="J481" s="187"/>
      <c r="K481" s="188">
        <f t="shared" si="98"/>
        <v>0</v>
      </c>
      <c r="L481" s="86">
        <f t="shared" si="92"/>
        <v>0</v>
      </c>
      <c r="M481" s="188">
        <f t="shared" si="93"/>
        <v>0</v>
      </c>
      <c r="N481" s="86">
        <f t="shared" si="94"/>
        <v>0</v>
      </c>
      <c r="O481" s="188">
        <f t="shared" si="95"/>
        <v>0</v>
      </c>
      <c r="P481" s="189"/>
      <c r="Q481" s="190">
        <f t="shared" si="96"/>
        <v>0</v>
      </c>
      <c r="R481" s="191">
        <f t="shared" si="97"/>
        <v>0</v>
      </c>
      <c r="T481" s="89"/>
    </row>
    <row r="482" spans="1:20" s="178" customFormat="1" ht="30" hidden="1" customHeight="1">
      <c r="A482" s="156">
        <f>'CONSTRUCTION COST ESTIMATE'!A482</f>
        <v>0</v>
      </c>
      <c r="B482" s="179">
        <f>'CONSTRUCTION COST ESTIMATE'!B482</f>
        <v>603.05499999999995</v>
      </c>
      <c r="C482" s="180" t="str">
        <f>'CONSTRUCTION COST ESTIMATE'!C482</f>
        <v>72 INCH X 113 INCH HORIZONTAL ELLIPTICAL REINFORCED CONCRETE PIPE (RCP) (CLASS III)</v>
      </c>
      <c r="D482" s="181">
        <f>'CONSTRUCTION COST ESTIMATE'!BA482</f>
        <v>0</v>
      </c>
      <c r="E482" s="182">
        <f>'CONSTRUCTION COST ESTIMATE'!BC482</f>
        <v>0</v>
      </c>
      <c r="F482" s="183" t="str">
        <f>'CONSTRUCTION COST ESTIMATE'!BB482</f>
        <v>LF</v>
      </c>
      <c r="G482" s="184"/>
      <c r="H482" s="185">
        <f t="shared" si="90"/>
        <v>0</v>
      </c>
      <c r="I482" s="186">
        <f t="shared" si="91"/>
        <v>0</v>
      </c>
      <c r="J482" s="187"/>
      <c r="K482" s="188">
        <f t="shared" si="98"/>
        <v>0</v>
      </c>
      <c r="L482" s="86">
        <f t="shared" si="92"/>
        <v>0</v>
      </c>
      <c r="M482" s="188">
        <f t="shared" si="93"/>
        <v>0</v>
      </c>
      <c r="N482" s="86">
        <f t="shared" si="94"/>
        <v>0</v>
      </c>
      <c r="O482" s="188">
        <f t="shared" si="95"/>
        <v>0</v>
      </c>
      <c r="P482" s="189"/>
      <c r="Q482" s="190">
        <f t="shared" si="96"/>
        <v>0</v>
      </c>
      <c r="R482" s="191">
        <f t="shared" si="97"/>
        <v>0</v>
      </c>
      <c r="T482" s="89"/>
    </row>
    <row r="483" spans="1:20" s="178" customFormat="1" ht="30" hidden="1" customHeight="1">
      <c r="A483" s="156">
        <f>'CONSTRUCTION COST ESTIMATE'!A483</f>
        <v>0</v>
      </c>
      <c r="B483" s="179">
        <f>'CONSTRUCTION COST ESTIMATE'!B483</f>
        <v>603.05600000000004</v>
      </c>
      <c r="C483" s="180" t="str">
        <f>'CONSTRUCTION COST ESTIMATE'!C483</f>
        <v>72 INCH X 113 INCH HORIZONTAL ELLIPTICAL REINFORCED CONCRETE PIPE (RCP) (CLASS IV)</v>
      </c>
      <c r="D483" s="181">
        <f>'CONSTRUCTION COST ESTIMATE'!BA483</f>
        <v>0</v>
      </c>
      <c r="E483" s="182">
        <f>'CONSTRUCTION COST ESTIMATE'!BC483</f>
        <v>0</v>
      </c>
      <c r="F483" s="183" t="str">
        <f>'CONSTRUCTION COST ESTIMATE'!BB483</f>
        <v>LF</v>
      </c>
      <c r="G483" s="184"/>
      <c r="H483" s="185">
        <f t="shared" si="90"/>
        <v>0</v>
      </c>
      <c r="I483" s="186">
        <f t="shared" si="91"/>
        <v>0</v>
      </c>
      <c r="J483" s="187"/>
      <c r="K483" s="188">
        <f t="shared" si="98"/>
        <v>0</v>
      </c>
      <c r="L483" s="86">
        <f t="shared" si="92"/>
        <v>0</v>
      </c>
      <c r="M483" s="188">
        <f t="shared" si="93"/>
        <v>0</v>
      </c>
      <c r="N483" s="86">
        <f t="shared" si="94"/>
        <v>0</v>
      </c>
      <c r="O483" s="188">
        <f t="shared" si="95"/>
        <v>0</v>
      </c>
      <c r="P483" s="189"/>
      <c r="Q483" s="190">
        <f t="shared" si="96"/>
        <v>0</v>
      </c>
      <c r="R483" s="191">
        <f t="shared" si="97"/>
        <v>0</v>
      </c>
      <c r="T483" s="89"/>
    </row>
    <row r="484" spans="1:20" s="178" customFormat="1" ht="30" hidden="1" customHeight="1">
      <c r="A484" s="156">
        <f>'CONSTRUCTION COST ESTIMATE'!A484</f>
        <v>0</v>
      </c>
      <c r="B484" s="179">
        <f>'CONSTRUCTION COST ESTIMATE'!B484</f>
        <v>603.05700000000002</v>
      </c>
      <c r="C484" s="180" t="str">
        <f>'CONSTRUCTION COST ESTIMATE'!C484</f>
        <v>72 INCH X 113 INCH HORIZONTAL ELLIPTICAL REINFORCED CONCRETE PIPE (RCP) (CLASS V)</v>
      </c>
      <c r="D484" s="181">
        <f>'CONSTRUCTION COST ESTIMATE'!BA484</f>
        <v>0</v>
      </c>
      <c r="E484" s="182">
        <f>'CONSTRUCTION COST ESTIMATE'!BC484</f>
        <v>0</v>
      </c>
      <c r="F484" s="183" t="str">
        <f>'CONSTRUCTION COST ESTIMATE'!BB484</f>
        <v>LF</v>
      </c>
      <c r="G484" s="184"/>
      <c r="H484" s="185">
        <f t="shared" si="90"/>
        <v>0</v>
      </c>
      <c r="I484" s="186">
        <f t="shared" si="91"/>
        <v>0</v>
      </c>
      <c r="J484" s="187"/>
      <c r="K484" s="188">
        <f t="shared" si="98"/>
        <v>0</v>
      </c>
      <c r="L484" s="86">
        <f t="shared" si="92"/>
        <v>0</v>
      </c>
      <c r="M484" s="188">
        <f t="shared" si="93"/>
        <v>0</v>
      </c>
      <c r="N484" s="86">
        <f t="shared" si="94"/>
        <v>0</v>
      </c>
      <c r="O484" s="188">
        <f t="shared" si="95"/>
        <v>0</v>
      </c>
      <c r="P484" s="189"/>
      <c r="Q484" s="190">
        <f t="shared" si="96"/>
        <v>0</v>
      </c>
      <c r="R484" s="191">
        <f t="shared" si="97"/>
        <v>0</v>
      </c>
      <c r="T484" s="89"/>
    </row>
    <row r="485" spans="1:20" s="178" customFormat="1" ht="30" hidden="1" customHeight="1">
      <c r="A485" s="156">
        <f>'CONSTRUCTION COST ESTIMATE'!A485</f>
        <v>0</v>
      </c>
      <c r="B485" s="179">
        <f>'CONSTRUCTION COST ESTIMATE'!B485</f>
        <v>603.05799999999999</v>
      </c>
      <c r="C485" s="180" t="str">
        <f>'CONSTRUCTION COST ESTIMATE'!C485</f>
        <v>77 INCH X 121 INCH HORIZONTAL ELLIPTICAL REINFORCED CONCRETE PIPE (RCP) (CLASS III)</v>
      </c>
      <c r="D485" s="181">
        <f>'CONSTRUCTION COST ESTIMATE'!BA485</f>
        <v>0</v>
      </c>
      <c r="E485" s="182">
        <f>'CONSTRUCTION COST ESTIMATE'!BC485</f>
        <v>0</v>
      </c>
      <c r="F485" s="183" t="str">
        <f>'CONSTRUCTION COST ESTIMATE'!BB485</f>
        <v>LF</v>
      </c>
      <c r="G485" s="184"/>
      <c r="H485" s="185">
        <f t="shared" si="90"/>
        <v>0</v>
      </c>
      <c r="I485" s="186">
        <f t="shared" si="91"/>
        <v>0</v>
      </c>
      <c r="J485" s="187"/>
      <c r="K485" s="188">
        <f t="shared" si="98"/>
        <v>0</v>
      </c>
      <c r="L485" s="86">
        <f t="shared" si="92"/>
        <v>0</v>
      </c>
      <c r="M485" s="188">
        <f t="shared" si="93"/>
        <v>0</v>
      </c>
      <c r="N485" s="86">
        <f t="shared" si="94"/>
        <v>0</v>
      </c>
      <c r="O485" s="188">
        <f t="shared" si="95"/>
        <v>0</v>
      </c>
      <c r="P485" s="189"/>
      <c r="Q485" s="190">
        <f t="shared" si="96"/>
        <v>0</v>
      </c>
      <c r="R485" s="191">
        <f t="shared" si="97"/>
        <v>0</v>
      </c>
      <c r="T485" s="89"/>
    </row>
    <row r="486" spans="1:20" s="178" customFormat="1" ht="30" hidden="1" customHeight="1">
      <c r="A486" s="156">
        <f>'CONSTRUCTION COST ESTIMATE'!A486</f>
        <v>0</v>
      </c>
      <c r="B486" s="179">
        <f>'CONSTRUCTION COST ESTIMATE'!B486</f>
        <v>603.05899999999997</v>
      </c>
      <c r="C486" s="180" t="str">
        <f>'CONSTRUCTION COST ESTIMATE'!C486</f>
        <v>77 INCH X 121 INCH HORIZONTAL ELLIPTICAL REINFORCED CONCRETE PIPE (RCP) (CLASS IV)</v>
      </c>
      <c r="D486" s="181">
        <f>'CONSTRUCTION COST ESTIMATE'!BA486</f>
        <v>0</v>
      </c>
      <c r="E486" s="182">
        <f>'CONSTRUCTION COST ESTIMATE'!BC486</f>
        <v>0</v>
      </c>
      <c r="F486" s="183" t="str">
        <f>'CONSTRUCTION COST ESTIMATE'!BB486</f>
        <v>LF</v>
      </c>
      <c r="G486" s="184"/>
      <c r="H486" s="185">
        <f t="shared" si="90"/>
        <v>0</v>
      </c>
      <c r="I486" s="186">
        <f t="shared" si="91"/>
        <v>0</v>
      </c>
      <c r="J486" s="187"/>
      <c r="K486" s="188">
        <f t="shared" si="98"/>
        <v>0</v>
      </c>
      <c r="L486" s="86">
        <f t="shared" si="92"/>
        <v>0</v>
      </c>
      <c r="M486" s="188">
        <f t="shared" si="93"/>
        <v>0</v>
      </c>
      <c r="N486" s="86">
        <f t="shared" si="94"/>
        <v>0</v>
      </c>
      <c r="O486" s="188">
        <f t="shared" si="95"/>
        <v>0</v>
      </c>
      <c r="P486" s="189"/>
      <c r="Q486" s="190">
        <f t="shared" si="96"/>
        <v>0</v>
      </c>
      <c r="R486" s="191">
        <f t="shared" si="97"/>
        <v>0</v>
      </c>
      <c r="T486" s="89"/>
    </row>
    <row r="487" spans="1:20" s="178" customFormat="1" ht="30" hidden="1" customHeight="1">
      <c r="A487" s="156">
        <f>'CONSTRUCTION COST ESTIMATE'!A487</f>
        <v>0</v>
      </c>
      <c r="B487" s="179">
        <f>'CONSTRUCTION COST ESTIMATE'!B487</f>
        <v>603.05999999999995</v>
      </c>
      <c r="C487" s="180" t="str">
        <f>'CONSTRUCTION COST ESTIMATE'!C487</f>
        <v>77 INCH X 121 INCH HORIZONTAL ELLIPTICAL REINFORCED CONCRETE PIPE (RCP) (CLASS V)</v>
      </c>
      <c r="D487" s="181">
        <f>'CONSTRUCTION COST ESTIMATE'!BA487</f>
        <v>0</v>
      </c>
      <c r="E487" s="182">
        <f>'CONSTRUCTION COST ESTIMATE'!BC487</f>
        <v>0</v>
      </c>
      <c r="F487" s="183" t="str">
        <f>'CONSTRUCTION COST ESTIMATE'!BB487</f>
        <v>LF</v>
      </c>
      <c r="G487" s="184"/>
      <c r="H487" s="185">
        <f t="shared" si="90"/>
        <v>0</v>
      </c>
      <c r="I487" s="186">
        <f t="shared" si="91"/>
        <v>0</v>
      </c>
      <c r="J487" s="187"/>
      <c r="K487" s="188">
        <f t="shared" si="98"/>
        <v>0</v>
      </c>
      <c r="L487" s="86">
        <f t="shared" si="92"/>
        <v>0</v>
      </c>
      <c r="M487" s="188">
        <f t="shared" si="93"/>
        <v>0</v>
      </c>
      <c r="N487" s="86">
        <f t="shared" si="94"/>
        <v>0</v>
      </c>
      <c r="O487" s="188">
        <f t="shared" si="95"/>
        <v>0</v>
      </c>
      <c r="P487" s="189"/>
      <c r="Q487" s="190">
        <f t="shared" si="96"/>
        <v>0</v>
      </c>
      <c r="R487" s="191">
        <f t="shared" si="97"/>
        <v>0</v>
      </c>
      <c r="T487" s="89"/>
    </row>
    <row r="488" spans="1:20" s="178" customFormat="1" ht="30" hidden="1" customHeight="1">
      <c r="A488" s="156">
        <f>'CONSTRUCTION COST ESTIMATE'!A488</f>
        <v>0</v>
      </c>
      <c r="B488" s="179">
        <f>'CONSTRUCTION COST ESTIMATE'!B488</f>
        <v>603.06100000000004</v>
      </c>
      <c r="C488" s="180" t="str">
        <f>'CONSTRUCTION COST ESTIMATE'!C488</f>
        <v>82 INCH X 128 INCH HORIZONTAL ELLIPTICAL REINFORCED CONCRETE PIPE (RCP) (CLASS III)</v>
      </c>
      <c r="D488" s="181">
        <f>'CONSTRUCTION COST ESTIMATE'!BA488</f>
        <v>0</v>
      </c>
      <c r="E488" s="182">
        <f>'CONSTRUCTION COST ESTIMATE'!BC488</f>
        <v>0</v>
      </c>
      <c r="F488" s="183" t="str">
        <f>'CONSTRUCTION COST ESTIMATE'!BB488</f>
        <v>LF</v>
      </c>
      <c r="G488" s="184"/>
      <c r="H488" s="185">
        <f t="shared" si="90"/>
        <v>0</v>
      </c>
      <c r="I488" s="186">
        <f t="shared" si="91"/>
        <v>0</v>
      </c>
      <c r="J488" s="187"/>
      <c r="K488" s="188">
        <f t="shared" si="98"/>
        <v>0</v>
      </c>
      <c r="L488" s="86">
        <f t="shared" si="92"/>
        <v>0</v>
      </c>
      <c r="M488" s="188">
        <f t="shared" si="93"/>
        <v>0</v>
      </c>
      <c r="N488" s="86">
        <f t="shared" si="94"/>
        <v>0</v>
      </c>
      <c r="O488" s="188">
        <f t="shared" si="95"/>
        <v>0</v>
      </c>
      <c r="P488" s="189"/>
      <c r="Q488" s="190">
        <f t="shared" si="96"/>
        <v>0</v>
      </c>
      <c r="R488" s="191">
        <f t="shared" si="97"/>
        <v>0</v>
      </c>
      <c r="T488" s="89"/>
    </row>
    <row r="489" spans="1:20" s="178" customFormat="1" ht="30" hidden="1" customHeight="1">
      <c r="A489" s="156">
        <f>'CONSTRUCTION COST ESTIMATE'!A489</f>
        <v>0</v>
      </c>
      <c r="B489" s="179">
        <f>'CONSTRUCTION COST ESTIMATE'!B489</f>
        <v>603.06200000000001</v>
      </c>
      <c r="C489" s="180" t="str">
        <f>'CONSTRUCTION COST ESTIMATE'!C489</f>
        <v>82 INCH X 128 INCH HORIZONTAL ELLIPTICAL REINFORCED CONCRETE PIPE (RCP) (CLASS IV)</v>
      </c>
      <c r="D489" s="181">
        <f>'CONSTRUCTION COST ESTIMATE'!BA489</f>
        <v>0</v>
      </c>
      <c r="E489" s="182">
        <f>'CONSTRUCTION COST ESTIMATE'!BC489</f>
        <v>0</v>
      </c>
      <c r="F489" s="183" t="str">
        <f>'CONSTRUCTION COST ESTIMATE'!BB489</f>
        <v>LF</v>
      </c>
      <c r="G489" s="184"/>
      <c r="H489" s="185">
        <f t="shared" si="90"/>
        <v>0</v>
      </c>
      <c r="I489" s="186">
        <f t="shared" si="91"/>
        <v>0</v>
      </c>
      <c r="J489" s="187"/>
      <c r="K489" s="188">
        <f t="shared" si="98"/>
        <v>0</v>
      </c>
      <c r="L489" s="86">
        <f t="shared" si="92"/>
        <v>0</v>
      </c>
      <c r="M489" s="188">
        <f t="shared" si="93"/>
        <v>0</v>
      </c>
      <c r="N489" s="86">
        <f t="shared" si="94"/>
        <v>0</v>
      </c>
      <c r="O489" s="188">
        <f t="shared" si="95"/>
        <v>0</v>
      </c>
      <c r="P489" s="189"/>
      <c r="Q489" s="190">
        <f t="shared" si="96"/>
        <v>0</v>
      </c>
      <c r="R489" s="191">
        <f t="shared" si="97"/>
        <v>0</v>
      </c>
      <c r="T489" s="89"/>
    </row>
    <row r="490" spans="1:20" s="178" customFormat="1" ht="30" hidden="1" customHeight="1">
      <c r="A490" s="156">
        <f>'CONSTRUCTION COST ESTIMATE'!A490</f>
        <v>0</v>
      </c>
      <c r="B490" s="179">
        <f>'CONSTRUCTION COST ESTIMATE'!B490</f>
        <v>603.06299999999999</v>
      </c>
      <c r="C490" s="180" t="str">
        <f>'CONSTRUCTION COST ESTIMATE'!C490</f>
        <v>82 INCH X 128 INCH HORIZONTAL ELLIPTICAL REINFORCED CONCRETE PIPE (RCP) (CLASS V)</v>
      </c>
      <c r="D490" s="181">
        <f>'CONSTRUCTION COST ESTIMATE'!BA490</f>
        <v>0</v>
      </c>
      <c r="E490" s="182">
        <f>'CONSTRUCTION COST ESTIMATE'!BC490</f>
        <v>0</v>
      </c>
      <c r="F490" s="183" t="str">
        <f>'CONSTRUCTION COST ESTIMATE'!BB490</f>
        <v>LF</v>
      </c>
      <c r="G490" s="184"/>
      <c r="H490" s="185">
        <f t="shared" si="90"/>
        <v>0</v>
      </c>
      <c r="I490" s="186">
        <f t="shared" si="91"/>
        <v>0</v>
      </c>
      <c r="J490" s="187"/>
      <c r="K490" s="188">
        <f t="shared" si="98"/>
        <v>0</v>
      </c>
      <c r="L490" s="86">
        <f t="shared" si="92"/>
        <v>0</v>
      </c>
      <c r="M490" s="188">
        <f t="shared" si="93"/>
        <v>0</v>
      </c>
      <c r="N490" s="86">
        <f t="shared" si="94"/>
        <v>0</v>
      </c>
      <c r="O490" s="188">
        <f t="shared" si="95"/>
        <v>0</v>
      </c>
      <c r="P490" s="189"/>
      <c r="Q490" s="190">
        <f t="shared" si="96"/>
        <v>0</v>
      </c>
      <c r="R490" s="191">
        <f t="shared" si="97"/>
        <v>0</v>
      </c>
      <c r="T490" s="89"/>
    </row>
    <row r="491" spans="1:20" s="178" customFormat="1" ht="30" hidden="1" customHeight="1">
      <c r="A491" s="156">
        <f>'CONSTRUCTION COST ESTIMATE'!A491</f>
        <v>0</v>
      </c>
      <c r="B491" s="179">
        <f>'CONSTRUCTION COST ESTIMATE'!B491</f>
        <v>603.06399999999996</v>
      </c>
      <c r="C491" s="180" t="str">
        <f>'CONSTRUCTION COST ESTIMATE'!C491</f>
        <v>87 INCH X 136 INCH HORIZONTAL ELLIPTICAL REINFORCED CONCRETE PIPE (RCP) (CLASS III)</v>
      </c>
      <c r="D491" s="181">
        <f>'CONSTRUCTION COST ESTIMATE'!BA491</f>
        <v>0</v>
      </c>
      <c r="E491" s="182">
        <f>'CONSTRUCTION COST ESTIMATE'!BC491</f>
        <v>0</v>
      </c>
      <c r="F491" s="183" t="str">
        <f>'CONSTRUCTION COST ESTIMATE'!BB491</f>
        <v>LF</v>
      </c>
      <c r="G491" s="184"/>
      <c r="H491" s="185">
        <f t="shared" si="90"/>
        <v>0</v>
      </c>
      <c r="I491" s="186">
        <f t="shared" si="91"/>
        <v>0</v>
      </c>
      <c r="J491" s="187"/>
      <c r="K491" s="188">
        <f t="shared" si="98"/>
        <v>0</v>
      </c>
      <c r="L491" s="86">
        <f t="shared" si="92"/>
        <v>0</v>
      </c>
      <c r="M491" s="188">
        <f t="shared" si="93"/>
        <v>0</v>
      </c>
      <c r="N491" s="86">
        <f t="shared" si="94"/>
        <v>0</v>
      </c>
      <c r="O491" s="188">
        <f t="shared" si="95"/>
        <v>0</v>
      </c>
      <c r="P491" s="189"/>
      <c r="Q491" s="190">
        <f t="shared" si="96"/>
        <v>0</v>
      </c>
      <c r="R491" s="191">
        <f t="shared" si="97"/>
        <v>0</v>
      </c>
      <c r="T491" s="89"/>
    </row>
    <row r="492" spans="1:20" s="178" customFormat="1" ht="30" hidden="1" customHeight="1">
      <c r="A492" s="156">
        <f>'CONSTRUCTION COST ESTIMATE'!A492</f>
        <v>0</v>
      </c>
      <c r="B492" s="179">
        <f>'CONSTRUCTION COST ESTIMATE'!B492</f>
        <v>603.06500000000005</v>
      </c>
      <c r="C492" s="180" t="str">
        <f>'CONSTRUCTION COST ESTIMATE'!C492</f>
        <v>87 INCH X 136 INCH HORIZONTAL ELLIPTICAL REINFORCED CONCRETE PIPE (RCP) (CLASS IV)</v>
      </c>
      <c r="D492" s="181">
        <f>'CONSTRUCTION COST ESTIMATE'!BA492</f>
        <v>0</v>
      </c>
      <c r="E492" s="182">
        <f>'CONSTRUCTION COST ESTIMATE'!BC492</f>
        <v>0</v>
      </c>
      <c r="F492" s="183" t="str">
        <f>'CONSTRUCTION COST ESTIMATE'!BB492</f>
        <v>LF</v>
      </c>
      <c r="G492" s="184"/>
      <c r="H492" s="185">
        <f t="shared" si="90"/>
        <v>0</v>
      </c>
      <c r="I492" s="186">
        <f t="shared" si="91"/>
        <v>0</v>
      </c>
      <c r="J492" s="187"/>
      <c r="K492" s="188">
        <f t="shared" si="98"/>
        <v>0</v>
      </c>
      <c r="L492" s="86">
        <f t="shared" si="92"/>
        <v>0</v>
      </c>
      <c r="M492" s="188">
        <f t="shared" si="93"/>
        <v>0</v>
      </c>
      <c r="N492" s="86">
        <f t="shared" si="94"/>
        <v>0</v>
      </c>
      <c r="O492" s="188">
        <f t="shared" si="95"/>
        <v>0</v>
      </c>
      <c r="P492" s="189"/>
      <c r="Q492" s="190">
        <f t="shared" si="96"/>
        <v>0</v>
      </c>
      <c r="R492" s="191">
        <f t="shared" si="97"/>
        <v>0</v>
      </c>
      <c r="T492" s="89"/>
    </row>
    <row r="493" spans="1:20" s="178" customFormat="1" ht="30" hidden="1" customHeight="1">
      <c r="A493" s="156">
        <f>'CONSTRUCTION COST ESTIMATE'!A493</f>
        <v>0</v>
      </c>
      <c r="B493" s="179">
        <f>'CONSTRUCTION COST ESTIMATE'!B493</f>
        <v>603.06600000000003</v>
      </c>
      <c r="C493" s="180" t="str">
        <f>'CONSTRUCTION COST ESTIMATE'!C493</f>
        <v>87 INCH X 136 INCH HORIZONTAL ELLIPTICAL REINFORCED CONCRETE PIPE (RCP) (CLASS V)</v>
      </c>
      <c r="D493" s="181">
        <f>'CONSTRUCTION COST ESTIMATE'!BA493</f>
        <v>0</v>
      </c>
      <c r="E493" s="182">
        <f>'CONSTRUCTION COST ESTIMATE'!BC493</f>
        <v>0</v>
      </c>
      <c r="F493" s="183" t="str">
        <f>'CONSTRUCTION COST ESTIMATE'!BB493</f>
        <v>LF</v>
      </c>
      <c r="G493" s="184"/>
      <c r="H493" s="185">
        <f t="shared" si="90"/>
        <v>0</v>
      </c>
      <c r="I493" s="186">
        <f t="shared" si="91"/>
        <v>0</v>
      </c>
      <c r="J493" s="187"/>
      <c r="K493" s="188">
        <f t="shared" si="98"/>
        <v>0</v>
      </c>
      <c r="L493" s="86">
        <f t="shared" si="92"/>
        <v>0</v>
      </c>
      <c r="M493" s="188">
        <f t="shared" si="93"/>
        <v>0</v>
      </c>
      <c r="N493" s="86">
        <f t="shared" si="94"/>
        <v>0</v>
      </c>
      <c r="O493" s="188">
        <f t="shared" si="95"/>
        <v>0</v>
      </c>
      <c r="P493" s="189"/>
      <c r="Q493" s="190">
        <f t="shared" si="96"/>
        <v>0</v>
      </c>
      <c r="R493" s="191">
        <f t="shared" si="97"/>
        <v>0</v>
      </c>
      <c r="T493" s="89"/>
    </row>
    <row r="494" spans="1:20" s="178" customFormat="1" ht="30" hidden="1" customHeight="1">
      <c r="A494" s="156">
        <f>'CONSTRUCTION COST ESTIMATE'!A494</f>
        <v>0</v>
      </c>
      <c r="B494" s="179">
        <f>'CONSTRUCTION COST ESTIMATE'!B494</f>
        <v>603.06700000000001</v>
      </c>
      <c r="C494" s="180" t="str">
        <f>'CONSTRUCTION COST ESTIMATE'!C494</f>
        <v>92 INCH X 143 INCH HORIZONTAL ELLIPTICAL REINFORCED CONCRETE PIPE (RCP) (CLASS III)</v>
      </c>
      <c r="D494" s="181">
        <f>'CONSTRUCTION COST ESTIMATE'!BA494</f>
        <v>0</v>
      </c>
      <c r="E494" s="182">
        <f>'CONSTRUCTION COST ESTIMATE'!BC494</f>
        <v>0</v>
      </c>
      <c r="F494" s="183" t="str">
        <f>'CONSTRUCTION COST ESTIMATE'!BB494</f>
        <v>LF</v>
      </c>
      <c r="G494" s="184"/>
      <c r="H494" s="185">
        <f t="shared" si="90"/>
        <v>0</v>
      </c>
      <c r="I494" s="186">
        <f t="shared" si="91"/>
        <v>0</v>
      </c>
      <c r="J494" s="187"/>
      <c r="K494" s="188">
        <f t="shared" si="98"/>
        <v>0</v>
      </c>
      <c r="L494" s="86">
        <f t="shared" si="92"/>
        <v>0</v>
      </c>
      <c r="M494" s="188">
        <f t="shared" si="93"/>
        <v>0</v>
      </c>
      <c r="N494" s="86">
        <f t="shared" si="94"/>
        <v>0</v>
      </c>
      <c r="O494" s="188">
        <f t="shared" si="95"/>
        <v>0</v>
      </c>
      <c r="P494" s="189"/>
      <c r="Q494" s="190">
        <f t="shared" si="96"/>
        <v>0</v>
      </c>
      <c r="R494" s="191">
        <f t="shared" si="97"/>
        <v>0</v>
      </c>
      <c r="T494" s="89"/>
    </row>
    <row r="495" spans="1:20" s="178" customFormat="1" ht="30" hidden="1" customHeight="1">
      <c r="A495" s="156">
        <f>'CONSTRUCTION COST ESTIMATE'!A495</f>
        <v>0</v>
      </c>
      <c r="B495" s="179">
        <f>'CONSTRUCTION COST ESTIMATE'!B495</f>
        <v>603.06799999999998</v>
      </c>
      <c r="C495" s="180" t="str">
        <f>'CONSTRUCTION COST ESTIMATE'!C495</f>
        <v>92 INCH X 143 INCH HORIZONTAL ELLIPTICAL REINFORCED CONCRETE PIPE (RCP) (CLASS IV)</v>
      </c>
      <c r="D495" s="181">
        <f>'CONSTRUCTION COST ESTIMATE'!BA495</f>
        <v>0</v>
      </c>
      <c r="E495" s="182">
        <f>'CONSTRUCTION COST ESTIMATE'!BC495</f>
        <v>0</v>
      </c>
      <c r="F495" s="183" t="str">
        <f>'CONSTRUCTION COST ESTIMATE'!BB495</f>
        <v>LF</v>
      </c>
      <c r="G495" s="184"/>
      <c r="H495" s="185">
        <f t="shared" si="90"/>
        <v>0</v>
      </c>
      <c r="I495" s="186">
        <f t="shared" si="91"/>
        <v>0</v>
      </c>
      <c r="J495" s="187"/>
      <c r="K495" s="188">
        <f t="shared" si="98"/>
        <v>0</v>
      </c>
      <c r="L495" s="86">
        <f t="shared" si="92"/>
        <v>0</v>
      </c>
      <c r="M495" s="188">
        <f t="shared" si="93"/>
        <v>0</v>
      </c>
      <c r="N495" s="86">
        <f t="shared" si="94"/>
        <v>0</v>
      </c>
      <c r="O495" s="188">
        <f t="shared" si="95"/>
        <v>0</v>
      </c>
      <c r="P495" s="189"/>
      <c r="Q495" s="190">
        <f t="shared" si="96"/>
        <v>0</v>
      </c>
      <c r="R495" s="191">
        <f t="shared" si="97"/>
        <v>0</v>
      </c>
      <c r="T495" s="89"/>
    </row>
    <row r="496" spans="1:20" s="178" customFormat="1" ht="30" hidden="1" customHeight="1">
      <c r="A496" s="156">
        <f>'CONSTRUCTION COST ESTIMATE'!A496</f>
        <v>0</v>
      </c>
      <c r="B496" s="179">
        <f>'CONSTRUCTION COST ESTIMATE'!B496</f>
        <v>603.06899999999996</v>
      </c>
      <c r="C496" s="180" t="str">
        <f>'CONSTRUCTION COST ESTIMATE'!C496</f>
        <v>92 INCH X 143 INCH HORIZONTAL ELLIPTICAL REINFORCED CONCRETE PIPE (RCP) (CLASS V)</v>
      </c>
      <c r="D496" s="181">
        <f>'CONSTRUCTION COST ESTIMATE'!BA496</f>
        <v>0</v>
      </c>
      <c r="E496" s="182">
        <f>'CONSTRUCTION COST ESTIMATE'!BC496</f>
        <v>0</v>
      </c>
      <c r="F496" s="183" t="str">
        <f>'CONSTRUCTION COST ESTIMATE'!BB496</f>
        <v>LF</v>
      </c>
      <c r="G496" s="184"/>
      <c r="H496" s="185">
        <f t="shared" si="90"/>
        <v>0</v>
      </c>
      <c r="I496" s="186">
        <f t="shared" si="91"/>
        <v>0</v>
      </c>
      <c r="J496" s="187"/>
      <c r="K496" s="188">
        <f t="shared" si="98"/>
        <v>0</v>
      </c>
      <c r="L496" s="86">
        <f t="shared" si="92"/>
        <v>0</v>
      </c>
      <c r="M496" s="188">
        <f t="shared" si="93"/>
        <v>0</v>
      </c>
      <c r="N496" s="86">
        <f t="shared" si="94"/>
        <v>0</v>
      </c>
      <c r="O496" s="188">
        <f t="shared" si="95"/>
        <v>0</v>
      </c>
      <c r="P496" s="189"/>
      <c r="Q496" s="190">
        <f t="shared" si="96"/>
        <v>0</v>
      </c>
      <c r="R496" s="191">
        <f t="shared" si="97"/>
        <v>0</v>
      </c>
      <c r="T496" s="89"/>
    </row>
    <row r="497" spans="1:20" s="178" customFormat="1" ht="30" hidden="1" customHeight="1">
      <c r="A497" s="156">
        <f>'CONSTRUCTION COST ESTIMATE'!A497</f>
        <v>0</v>
      </c>
      <c r="B497" s="179">
        <f>'CONSTRUCTION COST ESTIMATE'!B497</f>
        <v>603.07000000000005</v>
      </c>
      <c r="C497" s="180" t="str">
        <f>'CONSTRUCTION COST ESTIMATE'!C497</f>
        <v>97 INCH X 151 INCH HORIZONTAL ELLIPTICAL REINFORCED CONCRETE PIPE (RCP) (CLASS III)</v>
      </c>
      <c r="D497" s="181">
        <f>'CONSTRUCTION COST ESTIMATE'!BA497</f>
        <v>0</v>
      </c>
      <c r="E497" s="182">
        <f>'CONSTRUCTION COST ESTIMATE'!BC497</f>
        <v>0</v>
      </c>
      <c r="F497" s="183" t="str">
        <f>'CONSTRUCTION COST ESTIMATE'!BB497</f>
        <v>LF</v>
      </c>
      <c r="G497" s="184"/>
      <c r="H497" s="185">
        <f t="shared" si="90"/>
        <v>0</v>
      </c>
      <c r="I497" s="186">
        <f t="shared" si="91"/>
        <v>0</v>
      </c>
      <c r="J497" s="187"/>
      <c r="K497" s="188">
        <f t="shared" si="98"/>
        <v>0</v>
      </c>
      <c r="L497" s="86">
        <f t="shared" si="92"/>
        <v>0</v>
      </c>
      <c r="M497" s="188">
        <f t="shared" si="93"/>
        <v>0</v>
      </c>
      <c r="N497" s="86">
        <f t="shared" si="94"/>
        <v>0</v>
      </c>
      <c r="O497" s="188">
        <f t="shared" si="95"/>
        <v>0</v>
      </c>
      <c r="P497" s="189"/>
      <c r="Q497" s="190">
        <f t="shared" si="96"/>
        <v>0</v>
      </c>
      <c r="R497" s="191">
        <f t="shared" si="97"/>
        <v>0</v>
      </c>
      <c r="T497" s="89"/>
    </row>
    <row r="498" spans="1:20" s="178" customFormat="1" ht="30" hidden="1" customHeight="1">
      <c r="A498" s="156">
        <f>'CONSTRUCTION COST ESTIMATE'!A498</f>
        <v>0</v>
      </c>
      <c r="B498" s="179">
        <f>'CONSTRUCTION COST ESTIMATE'!B498</f>
        <v>603.07100000000003</v>
      </c>
      <c r="C498" s="180" t="str">
        <f>'CONSTRUCTION COST ESTIMATE'!C498</f>
        <v>97 INCH X 151 INCH HORIZONTAL ELLIPTICAL REINFORCED CONCRETE PIPE (RCP) (CLASS IV)</v>
      </c>
      <c r="D498" s="181">
        <f>'CONSTRUCTION COST ESTIMATE'!BA498</f>
        <v>0</v>
      </c>
      <c r="E498" s="182">
        <f>'CONSTRUCTION COST ESTIMATE'!BC498</f>
        <v>0</v>
      </c>
      <c r="F498" s="183" t="str">
        <f>'CONSTRUCTION COST ESTIMATE'!BB498</f>
        <v>LF</v>
      </c>
      <c r="G498" s="184"/>
      <c r="H498" s="185">
        <f t="shared" si="90"/>
        <v>0</v>
      </c>
      <c r="I498" s="186">
        <f t="shared" si="91"/>
        <v>0</v>
      </c>
      <c r="J498" s="187"/>
      <c r="K498" s="188">
        <f t="shared" si="98"/>
        <v>0</v>
      </c>
      <c r="L498" s="86">
        <f t="shared" si="92"/>
        <v>0</v>
      </c>
      <c r="M498" s="188">
        <f t="shared" si="93"/>
        <v>0</v>
      </c>
      <c r="N498" s="86">
        <f t="shared" si="94"/>
        <v>0</v>
      </c>
      <c r="O498" s="188">
        <f t="shared" si="95"/>
        <v>0</v>
      </c>
      <c r="P498" s="189"/>
      <c r="Q498" s="190">
        <f t="shared" si="96"/>
        <v>0</v>
      </c>
      <c r="R498" s="191">
        <f t="shared" si="97"/>
        <v>0</v>
      </c>
      <c r="T498" s="89"/>
    </row>
    <row r="499" spans="1:20" s="178" customFormat="1" ht="30" hidden="1" customHeight="1">
      <c r="A499" s="156">
        <f>'CONSTRUCTION COST ESTIMATE'!A499</f>
        <v>0</v>
      </c>
      <c r="B499" s="179">
        <f>'CONSTRUCTION COST ESTIMATE'!B499</f>
        <v>603.072</v>
      </c>
      <c r="C499" s="180" t="str">
        <f>'CONSTRUCTION COST ESTIMATE'!C499</f>
        <v>97 INCH X 151 INCH HORIZONTAL ELLIPTICAL REINFORCED CONCRETE PIPE (RCP) (CLASS V)</v>
      </c>
      <c r="D499" s="181">
        <f>'CONSTRUCTION COST ESTIMATE'!BA499</f>
        <v>0</v>
      </c>
      <c r="E499" s="182">
        <f>'CONSTRUCTION COST ESTIMATE'!BC499</f>
        <v>0</v>
      </c>
      <c r="F499" s="183" t="str">
        <f>'CONSTRUCTION COST ESTIMATE'!BB499</f>
        <v>LF</v>
      </c>
      <c r="G499" s="184"/>
      <c r="H499" s="185">
        <f t="shared" si="90"/>
        <v>0</v>
      </c>
      <c r="I499" s="186">
        <f t="shared" si="91"/>
        <v>0</v>
      </c>
      <c r="J499" s="187"/>
      <c r="K499" s="188">
        <f t="shared" si="98"/>
        <v>0</v>
      </c>
      <c r="L499" s="86">
        <f t="shared" si="92"/>
        <v>0</v>
      </c>
      <c r="M499" s="188">
        <f t="shared" si="93"/>
        <v>0</v>
      </c>
      <c r="N499" s="86">
        <f t="shared" si="94"/>
        <v>0</v>
      </c>
      <c r="O499" s="188">
        <f t="shared" si="95"/>
        <v>0</v>
      </c>
      <c r="P499" s="189"/>
      <c r="Q499" s="190">
        <f t="shared" si="96"/>
        <v>0</v>
      </c>
      <c r="R499" s="191">
        <f t="shared" si="97"/>
        <v>0</v>
      </c>
      <c r="T499" s="89"/>
    </row>
    <row r="500" spans="1:20" s="178" customFormat="1" ht="30" hidden="1" customHeight="1">
      <c r="A500" s="156">
        <f>'CONSTRUCTION COST ESTIMATE'!A500</f>
        <v>0</v>
      </c>
      <c r="B500" s="179">
        <f>'CONSTRUCTION COST ESTIMATE'!B500</f>
        <v>603.07299999999998</v>
      </c>
      <c r="C500" s="180" t="str">
        <f>'CONSTRUCTION COST ESTIMATE'!C500</f>
        <v>106 INCH X 166 INCH HORIZONTAL ELLIPTICAL REINFORCED CONCRETE PIPE (RCP) (CLASS III)</v>
      </c>
      <c r="D500" s="181">
        <f>'CONSTRUCTION COST ESTIMATE'!BA500</f>
        <v>0</v>
      </c>
      <c r="E500" s="182">
        <f>'CONSTRUCTION COST ESTIMATE'!BC500</f>
        <v>0</v>
      </c>
      <c r="F500" s="183" t="str">
        <f>'CONSTRUCTION COST ESTIMATE'!BB500</f>
        <v>LF</v>
      </c>
      <c r="G500" s="184"/>
      <c r="H500" s="185">
        <f t="shared" si="90"/>
        <v>0</v>
      </c>
      <c r="I500" s="186">
        <f t="shared" si="91"/>
        <v>0</v>
      </c>
      <c r="J500" s="187"/>
      <c r="K500" s="188">
        <f t="shared" si="98"/>
        <v>0</v>
      </c>
      <c r="L500" s="86">
        <f t="shared" si="92"/>
        <v>0</v>
      </c>
      <c r="M500" s="188">
        <f t="shared" si="93"/>
        <v>0</v>
      </c>
      <c r="N500" s="86">
        <f t="shared" si="94"/>
        <v>0</v>
      </c>
      <c r="O500" s="188">
        <f t="shared" si="95"/>
        <v>0</v>
      </c>
      <c r="P500" s="189"/>
      <c r="Q500" s="190">
        <f t="shared" si="96"/>
        <v>0</v>
      </c>
      <c r="R500" s="191">
        <f t="shared" si="97"/>
        <v>0</v>
      </c>
      <c r="T500" s="89"/>
    </row>
    <row r="501" spans="1:20" s="178" customFormat="1" ht="30" hidden="1" customHeight="1">
      <c r="A501" s="156">
        <f>'CONSTRUCTION COST ESTIMATE'!A501</f>
        <v>0</v>
      </c>
      <c r="B501" s="179">
        <f>'CONSTRUCTION COST ESTIMATE'!B501</f>
        <v>603.07399999999996</v>
      </c>
      <c r="C501" s="180" t="str">
        <f>'CONSTRUCTION COST ESTIMATE'!C501</f>
        <v>106 INCH X 166 INCH HORIZONTAL ELLIPTICAL REINFORCED CONCRETE PIPE (RCP) (CLASS IV)</v>
      </c>
      <c r="D501" s="181">
        <f>'CONSTRUCTION COST ESTIMATE'!BA501</f>
        <v>0</v>
      </c>
      <c r="E501" s="182">
        <f>'CONSTRUCTION COST ESTIMATE'!BC501</f>
        <v>0</v>
      </c>
      <c r="F501" s="183" t="str">
        <f>'CONSTRUCTION COST ESTIMATE'!BB501</f>
        <v>LF</v>
      </c>
      <c r="G501" s="184"/>
      <c r="H501" s="185">
        <f t="shared" si="90"/>
        <v>0</v>
      </c>
      <c r="I501" s="186">
        <f t="shared" si="91"/>
        <v>0</v>
      </c>
      <c r="J501" s="187"/>
      <c r="K501" s="188">
        <f t="shared" si="98"/>
        <v>0</v>
      </c>
      <c r="L501" s="86">
        <f t="shared" si="92"/>
        <v>0</v>
      </c>
      <c r="M501" s="188">
        <f t="shared" si="93"/>
        <v>0</v>
      </c>
      <c r="N501" s="86">
        <f t="shared" si="94"/>
        <v>0</v>
      </c>
      <c r="O501" s="188">
        <f t="shared" si="95"/>
        <v>0</v>
      </c>
      <c r="P501" s="189"/>
      <c r="Q501" s="190">
        <f t="shared" si="96"/>
        <v>0</v>
      </c>
      <c r="R501" s="191">
        <f t="shared" si="97"/>
        <v>0</v>
      </c>
      <c r="T501" s="89"/>
    </row>
    <row r="502" spans="1:20" s="178" customFormat="1" ht="30" hidden="1" customHeight="1">
      <c r="A502" s="156">
        <f>'CONSTRUCTION COST ESTIMATE'!A502</f>
        <v>0</v>
      </c>
      <c r="B502" s="179">
        <f>'CONSTRUCTION COST ESTIMATE'!B502</f>
        <v>603.07500000000005</v>
      </c>
      <c r="C502" s="180" t="str">
        <f>'CONSTRUCTION COST ESTIMATE'!C502</f>
        <v>106 INCH X 166 INCH HORIZONTAL ELLIPTICAL REINFORCED CONCRETE PIPE (RCP) (CLASS V)</v>
      </c>
      <c r="D502" s="181">
        <f>'CONSTRUCTION COST ESTIMATE'!BA502</f>
        <v>0</v>
      </c>
      <c r="E502" s="182">
        <f>'CONSTRUCTION COST ESTIMATE'!BC502</f>
        <v>0</v>
      </c>
      <c r="F502" s="183" t="str">
        <f>'CONSTRUCTION COST ESTIMATE'!BB502</f>
        <v>LF</v>
      </c>
      <c r="G502" s="184"/>
      <c r="H502" s="185">
        <f t="shared" si="90"/>
        <v>0</v>
      </c>
      <c r="I502" s="186">
        <f t="shared" si="91"/>
        <v>0</v>
      </c>
      <c r="J502" s="187"/>
      <c r="K502" s="188">
        <f t="shared" si="98"/>
        <v>0</v>
      </c>
      <c r="L502" s="86">
        <f t="shared" si="92"/>
        <v>0</v>
      </c>
      <c r="M502" s="188">
        <f t="shared" si="93"/>
        <v>0</v>
      </c>
      <c r="N502" s="86">
        <f t="shared" si="94"/>
        <v>0</v>
      </c>
      <c r="O502" s="188">
        <f t="shared" si="95"/>
        <v>0</v>
      </c>
      <c r="P502" s="189"/>
      <c r="Q502" s="190">
        <f t="shared" si="96"/>
        <v>0</v>
      </c>
      <c r="R502" s="191">
        <f t="shared" si="97"/>
        <v>0</v>
      </c>
      <c r="T502" s="89"/>
    </row>
    <row r="503" spans="1:20" s="178" customFormat="1" ht="30" hidden="1" customHeight="1">
      <c r="A503" s="156">
        <f>'CONSTRUCTION COST ESTIMATE'!A503</f>
        <v>0</v>
      </c>
      <c r="B503" s="179">
        <f>'CONSTRUCTION COST ESTIMATE'!B503</f>
        <v>603.07600000000002</v>
      </c>
      <c r="C503" s="180" t="str">
        <f>'CONSTRUCTION COST ESTIMATE'!C503</f>
        <v>116 INCH X 180 INCH HORIZONTAL ELLIPTICAL REINFORCED CONCRETE PIPE (RCP) (CLASS III)</v>
      </c>
      <c r="D503" s="181">
        <f>'CONSTRUCTION COST ESTIMATE'!BA503</f>
        <v>0</v>
      </c>
      <c r="E503" s="182">
        <f>'CONSTRUCTION COST ESTIMATE'!BC503</f>
        <v>0</v>
      </c>
      <c r="F503" s="183" t="str">
        <f>'CONSTRUCTION COST ESTIMATE'!BB503</f>
        <v>LF</v>
      </c>
      <c r="G503" s="184"/>
      <c r="H503" s="185">
        <f t="shared" si="90"/>
        <v>0</v>
      </c>
      <c r="I503" s="186">
        <f t="shared" si="91"/>
        <v>0</v>
      </c>
      <c r="J503" s="187"/>
      <c r="K503" s="188">
        <f t="shared" si="98"/>
        <v>0</v>
      </c>
      <c r="L503" s="86">
        <f t="shared" si="92"/>
        <v>0</v>
      </c>
      <c r="M503" s="188">
        <f t="shared" si="93"/>
        <v>0</v>
      </c>
      <c r="N503" s="86">
        <f t="shared" si="94"/>
        <v>0</v>
      </c>
      <c r="O503" s="188">
        <f t="shared" si="95"/>
        <v>0</v>
      </c>
      <c r="P503" s="189"/>
      <c r="Q503" s="190">
        <f t="shared" si="96"/>
        <v>0</v>
      </c>
      <c r="R503" s="191">
        <f t="shared" si="97"/>
        <v>0</v>
      </c>
      <c r="T503" s="89"/>
    </row>
    <row r="504" spans="1:20" s="178" customFormat="1" ht="30" hidden="1" customHeight="1">
      <c r="A504" s="156">
        <f>'CONSTRUCTION COST ESTIMATE'!A504</f>
        <v>0</v>
      </c>
      <c r="B504" s="179">
        <f>'CONSTRUCTION COST ESTIMATE'!B504</f>
        <v>603.077</v>
      </c>
      <c r="C504" s="180" t="str">
        <f>'CONSTRUCTION COST ESTIMATE'!C504</f>
        <v>116 INCH X 180 INCH HORIZONTAL ELLIPTICAL REINFORCED CONCRETE PIPE (RCP) (CLASS IV)</v>
      </c>
      <c r="D504" s="181">
        <f>'CONSTRUCTION COST ESTIMATE'!BA504</f>
        <v>0</v>
      </c>
      <c r="E504" s="182">
        <f>'CONSTRUCTION COST ESTIMATE'!BC504</f>
        <v>0</v>
      </c>
      <c r="F504" s="183" t="str">
        <f>'CONSTRUCTION COST ESTIMATE'!BB504</f>
        <v>LF</v>
      </c>
      <c r="G504" s="184"/>
      <c r="H504" s="185">
        <f t="shared" si="90"/>
        <v>0</v>
      </c>
      <c r="I504" s="186">
        <f t="shared" si="91"/>
        <v>0</v>
      </c>
      <c r="J504" s="187"/>
      <c r="K504" s="188">
        <f t="shared" si="98"/>
        <v>0</v>
      </c>
      <c r="L504" s="86">
        <f t="shared" si="92"/>
        <v>0</v>
      </c>
      <c r="M504" s="188">
        <f t="shared" si="93"/>
        <v>0</v>
      </c>
      <c r="N504" s="86">
        <f t="shared" si="94"/>
        <v>0</v>
      </c>
      <c r="O504" s="188">
        <f t="shared" si="95"/>
        <v>0</v>
      </c>
      <c r="P504" s="189"/>
      <c r="Q504" s="190">
        <f t="shared" si="96"/>
        <v>0</v>
      </c>
      <c r="R504" s="191">
        <f t="shared" si="97"/>
        <v>0</v>
      </c>
      <c r="T504" s="89"/>
    </row>
    <row r="505" spans="1:20" s="178" customFormat="1" ht="30" hidden="1" customHeight="1">
      <c r="A505" s="156">
        <f>'CONSTRUCTION COST ESTIMATE'!A505</f>
        <v>0</v>
      </c>
      <c r="B505" s="179">
        <f>'CONSTRUCTION COST ESTIMATE'!B505</f>
        <v>603.07799999999997</v>
      </c>
      <c r="C505" s="180" t="str">
        <f>'CONSTRUCTION COST ESTIMATE'!C505</f>
        <v>116 INCH X 180 INCH HORIZONTAL ELLIPTICAL REINFORCED CONCRETE PIPE (RCP) (CLASS V)</v>
      </c>
      <c r="D505" s="181">
        <f>'CONSTRUCTION COST ESTIMATE'!BA505</f>
        <v>0</v>
      </c>
      <c r="E505" s="182">
        <f>'CONSTRUCTION COST ESTIMATE'!BC505</f>
        <v>0</v>
      </c>
      <c r="F505" s="183" t="str">
        <f>'CONSTRUCTION COST ESTIMATE'!BB505</f>
        <v>LF</v>
      </c>
      <c r="G505" s="184"/>
      <c r="H505" s="185">
        <f t="shared" si="90"/>
        <v>0</v>
      </c>
      <c r="I505" s="186">
        <f t="shared" si="91"/>
        <v>0</v>
      </c>
      <c r="J505" s="187"/>
      <c r="K505" s="188">
        <f t="shared" si="98"/>
        <v>0</v>
      </c>
      <c r="L505" s="86">
        <f t="shared" si="92"/>
        <v>0</v>
      </c>
      <c r="M505" s="188">
        <f t="shared" si="93"/>
        <v>0</v>
      </c>
      <c r="N505" s="86">
        <f t="shared" si="94"/>
        <v>0</v>
      </c>
      <c r="O505" s="188">
        <f t="shared" si="95"/>
        <v>0</v>
      </c>
      <c r="P505" s="189"/>
      <c r="Q505" s="190">
        <f t="shared" si="96"/>
        <v>0</v>
      </c>
      <c r="R505" s="191">
        <f t="shared" si="97"/>
        <v>0</v>
      </c>
      <c r="T505" s="89"/>
    </row>
    <row r="506" spans="1:20" s="178" customFormat="1" ht="30" hidden="1" customHeight="1">
      <c r="A506" s="156">
        <f>'CONSTRUCTION COST ESTIMATE'!A506</f>
        <v>0</v>
      </c>
      <c r="B506" s="179">
        <f>'CONSTRUCTION COST ESTIMATE'!B506</f>
        <v>603.08000000000004</v>
      </c>
      <c r="C506" s="180" t="str">
        <f>'CONSTRUCTION COST ESTIMATE'!C506</f>
        <v>12 INCH REINFORCED CONCRETE PIPE (CLASS III)</v>
      </c>
      <c r="D506" s="181">
        <f>'CONSTRUCTION COST ESTIMATE'!BA506</f>
        <v>0</v>
      </c>
      <c r="E506" s="182">
        <f>'CONSTRUCTION COST ESTIMATE'!BC506</f>
        <v>0</v>
      </c>
      <c r="F506" s="183" t="str">
        <f>'CONSTRUCTION COST ESTIMATE'!BB506</f>
        <v>LF</v>
      </c>
      <c r="G506" s="184"/>
      <c r="H506" s="185">
        <f t="shared" si="90"/>
        <v>0</v>
      </c>
      <c r="I506" s="186">
        <f t="shared" si="91"/>
        <v>0</v>
      </c>
      <c r="J506" s="187"/>
      <c r="K506" s="188">
        <f t="shared" si="98"/>
        <v>0</v>
      </c>
      <c r="L506" s="86">
        <f t="shared" si="92"/>
        <v>0</v>
      </c>
      <c r="M506" s="188">
        <f t="shared" si="93"/>
        <v>0</v>
      </c>
      <c r="N506" s="86">
        <f t="shared" si="94"/>
        <v>0</v>
      </c>
      <c r="O506" s="188">
        <f t="shared" si="95"/>
        <v>0</v>
      </c>
      <c r="P506" s="189"/>
      <c r="Q506" s="190">
        <f t="shared" si="96"/>
        <v>0</v>
      </c>
      <c r="R506" s="191">
        <f t="shared" si="97"/>
        <v>0</v>
      </c>
      <c r="T506" s="89"/>
    </row>
    <row r="507" spans="1:20" s="178" customFormat="1" ht="30" hidden="1" customHeight="1">
      <c r="A507" s="156">
        <f>'CONSTRUCTION COST ESTIMATE'!A507</f>
        <v>0</v>
      </c>
      <c r="B507" s="179">
        <f>'CONSTRUCTION COST ESTIMATE'!B507</f>
        <v>603.08100000000002</v>
      </c>
      <c r="C507" s="180" t="str">
        <f>'CONSTRUCTION COST ESTIMATE'!C507</f>
        <v>12 INCH REINFORCED CONCRETE PIPE (CLASS IV)</v>
      </c>
      <c r="D507" s="181">
        <f>'CONSTRUCTION COST ESTIMATE'!BA507</f>
        <v>0</v>
      </c>
      <c r="E507" s="182">
        <f>'CONSTRUCTION COST ESTIMATE'!BC507</f>
        <v>0</v>
      </c>
      <c r="F507" s="183" t="str">
        <f>'CONSTRUCTION COST ESTIMATE'!BB507</f>
        <v>LF</v>
      </c>
      <c r="G507" s="184"/>
      <c r="H507" s="185">
        <f t="shared" si="90"/>
        <v>0</v>
      </c>
      <c r="I507" s="186">
        <f t="shared" si="91"/>
        <v>0</v>
      </c>
      <c r="J507" s="187"/>
      <c r="K507" s="188">
        <f t="shared" si="98"/>
        <v>0</v>
      </c>
      <c r="L507" s="86">
        <f t="shared" si="92"/>
        <v>0</v>
      </c>
      <c r="M507" s="188">
        <f t="shared" si="93"/>
        <v>0</v>
      </c>
      <c r="N507" s="86">
        <f t="shared" si="94"/>
        <v>0</v>
      </c>
      <c r="O507" s="188">
        <f t="shared" si="95"/>
        <v>0</v>
      </c>
      <c r="P507" s="189"/>
      <c r="Q507" s="190">
        <f t="shared" si="96"/>
        <v>0</v>
      </c>
      <c r="R507" s="191">
        <f t="shared" si="97"/>
        <v>0</v>
      </c>
      <c r="T507" s="89"/>
    </row>
    <row r="508" spans="1:20" s="178" customFormat="1" ht="30" hidden="1" customHeight="1">
      <c r="A508" s="156">
        <f>'CONSTRUCTION COST ESTIMATE'!A508</f>
        <v>0</v>
      </c>
      <c r="B508" s="179">
        <f>'CONSTRUCTION COST ESTIMATE'!B508</f>
        <v>603.08199999999999</v>
      </c>
      <c r="C508" s="180" t="str">
        <f>'CONSTRUCTION COST ESTIMATE'!C508</f>
        <v>12 INCH REINFORCED CONCRETE PIPE (CLASS V)</v>
      </c>
      <c r="D508" s="181">
        <f>'CONSTRUCTION COST ESTIMATE'!BA508</f>
        <v>0</v>
      </c>
      <c r="E508" s="182">
        <f>'CONSTRUCTION COST ESTIMATE'!BC508</f>
        <v>0</v>
      </c>
      <c r="F508" s="183" t="str">
        <f>'CONSTRUCTION COST ESTIMATE'!BB508</f>
        <v>LF</v>
      </c>
      <c r="G508" s="184"/>
      <c r="H508" s="185">
        <f t="shared" si="90"/>
        <v>0</v>
      </c>
      <c r="I508" s="186">
        <f t="shared" si="91"/>
        <v>0</v>
      </c>
      <c r="J508" s="187"/>
      <c r="K508" s="188">
        <f t="shared" si="98"/>
        <v>0</v>
      </c>
      <c r="L508" s="86">
        <f t="shared" si="92"/>
        <v>0</v>
      </c>
      <c r="M508" s="188">
        <f t="shared" si="93"/>
        <v>0</v>
      </c>
      <c r="N508" s="86">
        <f t="shared" si="94"/>
        <v>0</v>
      </c>
      <c r="O508" s="188">
        <f t="shared" si="95"/>
        <v>0</v>
      </c>
      <c r="P508" s="189"/>
      <c r="Q508" s="190">
        <f t="shared" si="96"/>
        <v>0</v>
      </c>
      <c r="R508" s="191">
        <f t="shared" si="97"/>
        <v>0</v>
      </c>
      <c r="T508" s="89"/>
    </row>
    <row r="509" spans="1:20" s="178" customFormat="1" ht="30" hidden="1" customHeight="1">
      <c r="A509" s="156">
        <f>'CONSTRUCTION COST ESTIMATE'!A509</f>
        <v>0</v>
      </c>
      <c r="B509" s="179">
        <f>'CONSTRUCTION COST ESTIMATE'!B509</f>
        <v>603.08299999999997</v>
      </c>
      <c r="C509" s="180" t="str">
        <f>'CONSTRUCTION COST ESTIMATE'!C509</f>
        <v>15 INCH REINFORCED CONCRETE PIPE (CLASS III)</v>
      </c>
      <c r="D509" s="181">
        <f>'CONSTRUCTION COST ESTIMATE'!BA509</f>
        <v>0</v>
      </c>
      <c r="E509" s="182">
        <f>'CONSTRUCTION COST ESTIMATE'!BC509</f>
        <v>0</v>
      </c>
      <c r="F509" s="183" t="str">
        <f>'CONSTRUCTION COST ESTIMATE'!BB509</f>
        <v>LF</v>
      </c>
      <c r="G509" s="184"/>
      <c r="H509" s="185">
        <f t="shared" si="90"/>
        <v>0</v>
      </c>
      <c r="I509" s="186">
        <f t="shared" si="91"/>
        <v>0</v>
      </c>
      <c r="J509" s="187"/>
      <c r="K509" s="188">
        <f t="shared" si="98"/>
        <v>0</v>
      </c>
      <c r="L509" s="86">
        <f t="shared" si="92"/>
        <v>0</v>
      </c>
      <c r="M509" s="188">
        <f t="shared" si="93"/>
        <v>0</v>
      </c>
      <c r="N509" s="86">
        <f t="shared" si="94"/>
        <v>0</v>
      </c>
      <c r="O509" s="188">
        <f t="shared" si="95"/>
        <v>0</v>
      </c>
      <c r="P509" s="189"/>
      <c r="Q509" s="190">
        <f t="shared" si="96"/>
        <v>0</v>
      </c>
      <c r="R509" s="191">
        <f t="shared" si="97"/>
        <v>0</v>
      </c>
      <c r="T509" s="89"/>
    </row>
    <row r="510" spans="1:20" s="178" customFormat="1" ht="30" hidden="1" customHeight="1">
      <c r="A510" s="156">
        <f>'CONSTRUCTION COST ESTIMATE'!A510</f>
        <v>0</v>
      </c>
      <c r="B510" s="179">
        <f>'CONSTRUCTION COST ESTIMATE'!B510</f>
        <v>603.08399999999995</v>
      </c>
      <c r="C510" s="180" t="str">
        <f>'CONSTRUCTION COST ESTIMATE'!C510</f>
        <v>15 INCH REINFORCED CONCRETE PIPE (CLASS IV)</v>
      </c>
      <c r="D510" s="181">
        <f>'CONSTRUCTION COST ESTIMATE'!BA510</f>
        <v>0</v>
      </c>
      <c r="E510" s="182">
        <f>'CONSTRUCTION COST ESTIMATE'!BC510</f>
        <v>0</v>
      </c>
      <c r="F510" s="183" t="str">
        <f>'CONSTRUCTION COST ESTIMATE'!BB510</f>
        <v>LF</v>
      </c>
      <c r="G510" s="184"/>
      <c r="H510" s="185">
        <f t="shared" si="90"/>
        <v>0</v>
      </c>
      <c r="I510" s="186">
        <f t="shared" si="91"/>
        <v>0</v>
      </c>
      <c r="J510" s="187"/>
      <c r="K510" s="188">
        <f t="shared" si="98"/>
        <v>0</v>
      </c>
      <c r="L510" s="86">
        <f t="shared" si="92"/>
        <v>0</v>
      </c>
      <c r="M510" s="188">
        <f t="shared" si="93"/>
        <v>0</v>
      </c>
      <c r="N510" s="86">
        <f t="shared" si="94"/>
        <v>0</v>
      </c>
      <c r="O510" s="188">
        <f t="shared" si="95"/>
        <v>0</v>
      </c>
      <c r="P510" s="189"/>
      <c r="Q510" s="190">
        <f t="shared" si="96"/>
        <v>0</v>
      </c>
      <c r="R510" s="191">
        <f t="shared" si="97"/>
        <v>0</v>
      </c>
      <c r="T510" s="89"/>
    </row>
    <row r="511" spans="1:20" s="178" customFormat="1" ht="30" hidden="1" customHeight="1">
      <c r="A511" s="156">
        <f>'CONSTRUCTION COST ESTIMATE'!A511</f>
        <v>0</v>
      </c>
      <c r="B511" s="179">
        <f>'CONSTRUCTION COST ESTIMATE'!B511</f>
        <v>603.08500000000004</v>
      </c>
      <c r="C511" s="180" t="str">
        <f>'CONSTRUCTION COST ESTIMATE'!C511</f>
        <v>15 INCH REINFORCED CONCRETE PIPE (CLASS V)</v>
      </c>
      <c r="D511" s="181">
        <f>'CONSTRUCTION COST ESTIMATE'!BA511</f>
        <v>0</v>
      </c>
      <c r="E511" s="182">
        <f>'CONSTRUCTION COST ESTIMATE'!BC511</f>
        <v>0</v>
      </c>
      <c r="F511" s="183" t="str">
        <f>'CONSTRUCTION COST ESTIMATE'!BB511</f>
        <v>LF</v>
      </c>
      <c r="G511" s="184"/>
      <c r="H511" s="185">
        <f t="shared" si="90"/>
        <v>0</v>
      </c>
      <c r="I511" s="186">
        <f t="shared" si="91"/>
        <v>0</v>
      </c>
      <c r="J511" s="187"/>
      <c r="K511" s="188">
        <f t="shared" si="98"/>
        <v>0</v>
      </c>
      <c r="L511" s="86">
        <f t="shared" si="92"/>
        <v>0</v>
      </c>
      <c r="M511" s="188">
        <f t="shared" si="93"/>
        <v>0</v>
      </c>
      <c r="N511" s="86">
        <f t="shared" si="94"/>
        <v>0</v>
      </c>
      <c r="O511" s="188">
        <f t="shared" si="95"/>
        <v>0</v>
      </c>
      <c r="P511" s="189"/>
      <c r="Q511" s="190">
        <f t="shared" si="96"/>
        <v>0</v>
      </c>
      <c r="R511" s="191">
        <f t="shared" si="97"/>
        <v>0</v>
      </c>
      <c r="T511" s="89"/>
    </row>
    <row r="512" spans="1:20" s="178" customFormat="1" ht="30" hidden="1" customHeight="1">
      <c r="A512" s="156">
        <f>'CONSTRUCTION COST ESTIMATE'!A512</f>
        <v>0</v>
      </c>
      <c r="B512" s="179">
        <f>'CONSTRUCTION COST ESTIMATE'!B512</f>
        <v>603.08600000000001</v>
      </c>
      <c r="C512" s="180" t="str">
        <f>'CONSTRUCTION COST ESTIMATE'!C512</f>
        <v>18 INCH REINFORCED CONCRETE PIPE (CLASS III)</v>
      </c>
      <c r="D512" s="181">
        <f>'CONSTRUCTION COST ESTIMATE'!BA512</f>
        <v>0</v>
      </c>
      <c r="E512" s="182">
        <f>'CONSTRUCTION COST ESTIMATE'!BC512</f>
        <v>0</v>
      </c>
      <c r="F512" s="183" t="str">
        <f>'CONSTRUCTION COST ESTIMATE'!BB512</f>
        <v>LF</v>
      </c>
      <c r="G512" s="184"/>
      <c r="H512" s="185">
        <f t="shared" si="90"/>
        <v>0</v>
      </c>
      <c r="I512" s="186">
        <f t="shared" si="91"/>
        <v>0</v>
      </c>
      <c r="J512" s="187"/>
      <c r="K512" s="188">
        <f t="shared" si="98"/>
        <v>0</v>
      </c>
      <c r="L512" s="86">
        <f t="shared" si="92"/>
        <v>0</v>
      </c>
      <c r="M512" s="188">
        <f t="shared" si="93"/>
        <v>0</v>
      </c>
      <c r="N512" s="86">
        <f t="shared" si="94"/>
        <v>0</v>
      </c>
      <c r="O512" s="188">
        <f t="shared" si="95"/>
        <v>0</v>
      </c>
      <c r="P512" s="189"/>
      <c r="Q512" s="190">
        <f t="shared" si="96"/>
        <v>0</v>
      </c>
      <c r="R512" s="191">
        <f t="shared" si="97"/>
        <v>0</v>
      </c>
      <c r="T512" s="89"/>
    </row>
    <row r="513" spans="1:20" s="178" customFormat="1" ht="30" hidden="1" customHeight="1">
      <c r="A513" s="156">
        <f>'CONSTRUCTION COST ESTIMATE'!A513</f>
        <v>0</v>
      </c>
      <c r="B513" s="179">
        <f>'CONSTRUCTION COST ESTIMATE'!B513</f>
        <v>603.08699999999999</v>
      </c>
      <c r="C513" s="180" t="str">
        <f>'CONSTRUCTION COST ESTIMATE'!C513</f>
        <v>18 INCH REINFORCED CONCRETE PIPE (CLASS IV)</v>
      </c>
      <c r="D513" s="181">
        <f>'CONSTRUCTION COST ESTIMATE'!BA513</f>
        <v>0</v>
      </c>
      <c r="E513" s="182">
        <f>'CONSTRUCTION COST ESTIMATE'!BC513</f>
        <v>0</v>
      </c>
      <c r="F513" s="183" t="str">
        <f>'CONSTRUCTION COST ESTIMATE'!BB513</f>
        <v>LF</v>
      </c>
      <c r="G513" s="184"/>
      <c r="H513" s="185">
        <f t="shared" si="90"/>
        <v>0</v>
      </c>
      <c r="I513" s="186">
        <f t="shared" si="91"/>
        <v>0</v>
      </c>
      <c r="J513" s="187"/>
      <c r="K513" s="188">
        <f t="shared" si="98"/>
        <v>0</v>
      </c>
      <c r="L513" s="86">
        <f t="shared" si="92"/>
        <v>0</v>
      </c>
      <c r="M513" s="188">
        <f t="shared" si="93"/>
        <v>0</v>
      </c>
      <c r="N513" s="86">
        <f t="shared" si="94"/>
        <v>0</v>
      </c>
      <c r="O513" s="188">
        <f t="shared" si="95"/>
        <v>0</v>
      </c>
      <c r="P513" s="189"/>
      <c r="Q513" s="190">
        <f t="shared" si="96"/>
        <v>0</v>
      </c>
      <c r="R513" s="191">
        <f t="shared" si="97"/>
        <v>0</v>
      </c>
      <c r="T513" s="89"/>
    </row>
    <row r="514" spans="1:20" s="178" customFormat="1" ht="30" hidden="1" customHeight="1">
      <c r="A514" s="156">
        <f>'CONSTRUCTION COST ESTIMATE'!A514</f>
        <v>0</v>
      </c>
      <c r="B514" s="179">
        <f>'CONSTRUCTION COST ESTIMATE'!B514</f>
        <v>603.08799999999997</v>
      </c>
      <c r="C514" s="180" t="str">
        <f>'CONSTRUCTION COST ESTIMATE'!C514</f>
        <v>18 INCH REINFORCED CONCRETE PIPE (CLASS V)</v>
      </c>
      <c r="D514" s="181">
        <f>'CONSTRUCTION COST ESTIMATE'!BA514</f>
        <v>0</v>
      </c>
      <c r="E514" s="182">
        <f>'CONSTRUCTION COST ESTIMATE'!BC514</f>
        <v>0</v>
      </c>
      <c r="F514" s="183" t="str">
        <f>'CONSTRUCTION COST ESTIMATE'!BB514</f>
        <v>LF</v>
      </c>
      <c r="G514" s="184"/>
      <c r="H514" s="185">
        <f t="shared" si="90"/>
        <v>0</v>
      </c>
      <c r="I514" s="186">
        <f t="shared" si="91"/>
        <v>0</v>
      </c>
      <c r="J514" s="187"/>
      <c r="K514" s="188">
        <f t="shared" si="98"/>
        <v>0</v>
      </c>
      <c r="L514" s="86">
        <f t="shared" si="92"/>
        <v>0</v>
      </c>
      <c r="M514" s="188">
        <f t="shared" si="93"/>
        <v>0</v>
      </c>
      <c r="N514" s="86">
        <f t="shared" si="94"/>
        <v>0</v>
      </c>
      <c r="O514" s="188">
        <f t="shared" si="95"/>
        <v>0</v>
      </c>
      <c r="P514" s="189"/>
      <c r="Q514" s="190">
        <f t="shared" si="96"/>
        <v>0</v>
      </c>
      <c r="R514" s="191">
        <f t="shared" si="97"/>
        <v>0</v>
      </c>
      <c r="T514" s="89"/>
    </row>
    <row r="515" spans="1:20" s="178" customFormat="1" ht="30" hidden="1" customHeight="1">
      <c r="A515" s="156">
        <f>'CONSTRUCTION COST ESTIMATE'!A515</f>
        <v>0</v>
      </c>
      <c r="B515" s="179">
        <f>'CONSTRUCTION COST ESTIMATE'!B515</f>
        <v>603.08900000000006</v>
      </c>
      <c r="C515" s="180" t="str">
        <f>'CONSTRUCTION COST ESTIMATE'!C515</f>
        <v>21 INCH REINFORCED CONCRETE PIPE (CLASS III)</v>
      </c>
      <c r="D515" s="181">
        <f>'CONSTRUCTION COST ESTIMATE'!BA515</f>
        <v>0</v>
      </c>
      <c r="E515" s="182">
        <f>'CONSTRUCTION COST ESTIMATE'!BC515</f>
        <v>0</v>
      </c>
      <c r="F515" s="183" t="str">
        <f>'CONSTRUCTION COST ESTIMATE'!BB515</f>
        <v>LF</v>
      </c>
      <c r="G515" s="184"/>
      <c r="H515" s="185">
        <f t="shared" si="90"/>
        <v>0</v>
      </c>
      <c r="I515" s="186">
        <f t="shared" si="91"/>
        <v>0</v>
      </c>
      <c r="J515" s="187"/>
      <c r="K515" s="188">
        <f t="shared" si="98"/>
        <v>0</v>
      </c>
      <c r="L515" s="86">
        <f t="shared" si="92"/>
        <v>0</v>
      </c>
      <c r="M515" s="188">
        <f t="shared" si="93"/>
        <v>0</v>
      </c>
      <c r="N515" s="86">
        <f t="shared" si="94"/>
        <v>0</v>
      </c>
      <c r="O515" s="188">
        <f t="shared" si="95"/>
        <v>0</v>
      </c>
      <c r="P515" s="189"/>
      <c r="Q515" s="190">
        <f t="shared" si="96"/>
        <v>0</v>
      </c>
      <c r="R515" s="191">
        <f t="shared" si="97"/>
        <v>0</v>
      </c>
      <c r="T515" s="89"/>
    </row>
    <row r="516" spans="1:20" s="178" customFormat="1" ht="30" hidden="1" customHeight="1">
      <c r="A516" s="156">
        <f>'CONSTRUCTION COST ESTIMATE'!A516</f>
        <v>0</v>
      </c>
      <c r="B516" s="179">
        <f>'CONSTRUCTION COST ESTIMATE'!B516</f>
        <v>603.09</v>
      </c>
      <c r="C516" s="180" t="str">
        <f>'CONSTRUCTION COST ESTIMATE'!C516</f>
        <v>21 INCH REINFORCED CONCRETE PIPE (CLASS IV)</v>
      </c>
      <c r="D516" s="181">
        <f>'CONSTRUCTION COST ESTIMATE'!BA516</f>
        <v>0</v>
      </c>
      <c r="E516" s="182">
        <f>'CONSTRUCTION COST ESTIMATE'!BC516</f>
        <v>0</v>
      </c>
      <c r="F516" s="183" t="str">
        <f>'CONSTRUCTION COST ESTIMATE'!BB516</f>
        <v>LF</v>
      </c>
      <c r="G516" s="184"/>
      <c r="H516" s="185">
        <f t="shared" si="90"/>
        <v>0</v>
      </c>
      <c r="I516" s="186">
        <f t="shared" si="91"/>
        <v>0</v>
      </c>
      <c r="J516" s="187"/>
      <c r="K516" s="188">
        <f t="shared" si="98"/>
        <v>0</v>
      </c>
      <c r="L516" s="86">
        <f t="shared" si="92"/>
        <v>0</v>
      </c>
      <c r="M516" s="188">
        <f t="shared" si="93"/>
        <v>0</v>
      </c>
      <c r="N516" s="86">
        <f t="shared" si="94"/>
        <v>0</v>
      </c>
      <c r="O516" s="188">
        <f t="shared" si="95"/>
        <v>0</v>
      </c>
      <c r="P516" s="189"/>
      <c r="Q516" s="190">
        <f t="shared" si="96"/>
        <v>0</v>
      </c>
      <c r="R516" s="191">
        <f t="shared" si="97"/>
        <v>0</v>
      </c>
      <c r="T516" s="89"/>
    </row>
    <row r="517" spans="1:20" s="178" customFormat="1" ht="30" hidden="1" customHeight="1">
      <c r="A517" s="156">
        <f>'CONSTRUCTION COST ESTIMATE'!A517</f>
        <v>0</v>
      </c>
      <c r="B517" s="179">
        <f>'CONSTRUCTION COST ESTIMATE'!B517</f>
        <v>603.09100000000001</v>
      </c>
      <c r="C517" s="180" t="str">
        <f>'CONSTRUCTION COST ESTIMATE'!C517</f>
        <v>21 INCH REINFORCED CONCRETE PIPE (CLASS V)</v>
      </c>
      <c r="D517" s="181">
        <f>'CONSTRUCTION COST ESTIMATE'!BA517</f>
        <v>0</v>
      </c>
      <c r="E517" s="182">
        <f>'CONSTRUCTION COST ESTIMATE'!BC517</f>
        <v>0</v>
      </c>
      <c r="F517" s="183" t="str">
        <f>'CONSTRUCTION COST ESTIMATE'!BB517</f>
        <v>LF</v>
      </c>
      <c r="G517" s="184"/>
      <c r="H517" s="185">
        <f t="shared" si="90"/>
        <v>0</v>
      </c>
      <c r="I517" s="186">
        <f t="shared" si="91"/>
        <v>0</v>
      </c>
      <c r="J517" s="187"/>
      <c r="K517" s="188">
        <f t="shared" si="98"/>
        <v>0</v>
      </c>
      <c r="L517" s="86">
        <f t="shared" si="92"/>
        <v>0</v>
      </c>
      <c r="M517" s="188">
        <f t="shared" si="93"/>
        <v>0</v>
      </c>
      <c r="N517" s="86">
        <f t="shared" si="94"/>
        <v>0</v>
      </c>
      <c r="O517" s="188">
        <f t="shared" si="95"/>
        <v>0</v>
      </c>
      <c r="P517" s="189"/>
      <c r="Q517" s="190">
        <f t="shared" si="96"/>
        <v>0</v>
      </c>
      <c r="R517" s="191">
        <f t="shared" si="97"/>
        <v>0</v>
      </c>
      <c r="T517" s="89"/>
    </row>
    <row r="518" spans="1:20" s="178" customFormat="1" ht="30" hidden="1" customHeight="1">
      <c r="A518" s="156">
        <f>'CONSTRUCTION COST ESTIMATE'!A518</f>
        <v>0</v>
      </c>
      <c r="B518" s="179">
        <f>'CONSTRUCTION COST ESTIMATE'!B518</f>
        <v>603.09199999999998</v>
      </c>
      <c r="C518" s="180" t="str">
        <f>'CONSTRUCTION COST ESTIMATE'!C518</f>
        <v>24 INCH REINFORCED CONCRETE PIPE (CLASS III)</v>
      </c>
      <c r="D518" s="181">
        <f>'CONSTRUCTION COST ESTIMATE'!BA518</f>
        <v>0</v>
      </c>
      <c r="E518" s="182">
        <f>'CONSTRUCTION COST ESTIMATE'!BC518</f>
        <v>0</v>
      </c>
      <c r="F518" s="183" t="str">
        <f>'CONSTRUCTION COST ESTIMATE'!BB518</f>
        <v>LF</v>
      </c>
      <c r="G518" s="184"/>
      <c r="H518" s="185">
        <f t="shared" si="90"/>
        <v>0</v>
      </c>
      <c r="I518" s="186">
        <f t="shared" si="91"/>
        <v>0</v>
      </c>
      <c r="J518" s="187"/>
      <c r="K518" s="188">
        <f t="shared" si="98"/>
        <v>0</v>
      </c>
      <c r="L518" s="86">
        <f t="shared" si="92"/>
        <v>0</v>
      </c>
      <c r="M518" s="188">
        <f t="shared" si="93"/>
        <v>0</v>
      </c>
      <c r="N518" s="86">
        <f t="shared" si="94"/>
        <v>0</v>
      </c>
      <c r="O518" s="188">
        <f t="shared" si="95"/>
        <v>0</v>
      </c>
      <c r="P518" s="189"/>
      <c r="Q518" s="190">
        <f t="shared" si="96"/>
        <v>0</v>
      </c>
      <c r="R518" s="191">
        <f t="shared" si="97"/>
        <v>0</v>
      </c>
      <c r="T518" s="89"/>
    </row>
    <row r="519" spans="1:20" s="178" customFormat="1" ht="30" hidden="1" customHeight="1">
      <c r="A519" s="156">
        <f>'CONSTRUCTION COST ESTIMATE'!A519</f>
        <v>0</v>
      </c>
      <c r="B519" s="179">
        <f>'CONSTRUCTION COST ESTIMATE'!B519</f>
        <v>603.09299999999996</v>
      </c>
      <c r="C519" s="180" t="str">
        <f>'CONSTRUCTION COST ESTIMATE'!C519</f>
        <v>24 INCH REINFORCED CONCRETE PIPE (CLASS IV)</v>
      </c>
      <c r="D519" s="181">
        <f>'CONSTRUCTION COST ESTIMATE'!BA519</f>
        <v>0</v>
      </c>
      <c r="E519" s="182">
        <f>'CONSTRUCTION COST ESTIMATE'!BC519</f>
        <v>0</v>
      </c>
      <c r="F519" s="183" t="str">
        <f>'CONSTRUCTION COST ESTIMATE'!BB519</f>
        <v>LF</v>
      </c>
      <c r="G519" s="184"/>
      <c r="H519" s="185">
        <f t="shared" si="90"/>
        <v>0</v>
      </c>
      <c r="I519" s="186">
        <f t="shared" si="91"/>
        <v>0</v>
      </c>
      <c r="J519" s="187"/>
      <c r="K519" s="188">
        <f t="shared" si="98"/>
        <v>0</v>
      </c>
      <c r="L519" s="86">
        <f t="shared" si="92"/>
        <v>0</v>
      </c>
      <c r="M519" s="188">
        <f t="shared" si="93"/>
        <v>0</v>
      </c>
      <c r="N519" s="86">
        <f t="shared" si="94"/>
        <v>0</v>
      </c>
      <c r="O519" s="188">
        <f t="shared" si="95"/>
        <v>0</v>
      </c>
      <c r="P519" s="189"/>
      <c r="Q519" s="190">
        <f t="shared" si="96"/>
        <v>0</v>
      </c>
      <c r="R519" s="191">
        <f t="shared" si="97"/>
        <v>0</v>
      </c>
      <c r="T519" s="89"/>
    </row>
    <row r="520" spans="1:20" s="178" customFormat="1" ht="30" hidden="1" customHeight="1">
      <c r="A520" s="156">
        <f>'CONSTRUCTION COST ESTIMATE'!A520</f>
        <v>0</v>
      </c>
      <c r="B520" s="179">
        <f>'CONSTRUCTION COST ESTIMATE'!B520</f>
        <v>603.09400000000005</v>
      </c>
      <c r="C520" s="180" t="str">
        <f>'CONSTRUCTION COST ESTIMATE'!C520</f>
        <v>24 INCH REINFORCED CONCRETE PIPE (CLASS V)</v>
      </c>
      <c r="D520" s="181">
        <f>'CONSTRUCTION COST ESTIMATE'!BA520</f>
        <v>0</v>
      </c>
      <c r="E520" s="182">
        <f>'CONSTRUCTION COST ESTIMATE'!BC520</f>
        <v>0</v>
      </c>
      <c r="F520" s="183" t="str">
        <f>'CONSTRUCTION COST ESTIMATE'!BB520</f>
        <v>LF</v>
      </c>
      <c r="G520" s="184"/>
      <c r="H520" s="185">
        <f t="shared" si="90"/>
        <v>0</v>
      </c>
      <c r="I520" s="186">
        <f t="shared" si="91"/>
        <v>0</v>
      </c>
      <c r="J520" s="187"/>
      <c r="K520" s="188">
        <f t="shared" si="98"/>
        <v>0</v>
      </c>
      <c r="L520" s="86">
        <f t="shared" si="92"/>
        <v>0</v>
      </c>
      <c r="M520" s="188">
        <f t="shared" si="93"/>
        <v>0</v>
      </c>
      <c r="N520" s="86">
        <f t="shared" si="94"/>
        <v>0</v>
      </c>
      <c r="O520" s="188">
        <f t="shared" si="95"/>
        <v>0</v>
      </c>
      <c r="P520" s="189"/>
      <c r="Q520" s="190">
        <f t="shared" si="96"/>
        <v>0</v>
      </c>
      <c r="R520" s="191">
        <f t="shared" si="97"/>
        <v>0</v>
      </c>
      <c r="T520" s="89"/>
    </row>
    <row r="521" spans="1:20" s="178" customFormat="1" ht="30" hidden="1" customHeight="1">
      <c r="A521" s="156">
        <f>'CONSTRUCTION COST ESTIMATE'!A521</f>
        <v>0</v>
      </c>
      <c r="B521" s="179">
        <f>'CONSTRUCTION COST ESTIMATE'!B521</f>
        <v>603.09500000000003</v>
      </c>
      <c r="C521" s="180" t="str">
        <f>'CONSTRUCTION COST ESTIMATE'!C521</f>
        <v>30 INCH REINFORCED CONCRETE PIPE (CLASS III)</v>
      </c>
      <c r="D521" s="181">
        <f>'CONSTRUCTION COST ESTIMATE'!BA521</f>
        <v>0</v>
      </c>
      <c r="E521" s="182">
        <f>'CONSTRUCTION COST ESTIMATE'!BC521</f>
        <v>0</v>
      </c>
      <c r="F521" s="183" t="str">
        <f>'CONSTRUCTION COST ESTIMATE'!BB521</f>
        <v>LF</v>
      </c>
      <c r="G521" s="184"/>
      <c r="H521" s="185">
        <f t="shared" si="90"/>
        <v>0</v>
      </c>
      <c r="I521" s="186">
        <f t="shared" si="91"/>
        <v>0</v>
      </c>
      <c r="J521" s="187"/>
      <c r="K521" s="188">
        <f t="shared" si="98"/>
        <v>0</v>
      </c>
      <c r="L521" s="86">
        <f t="shared" si="92"/>
        <v>0</v>
      </c>
      <c r="M521" s="188">
        <f t="shared" si="93"/>
        <v>0</v>
      </c>
      <c r="N521" s="86">
        <f t="shared" si="94"/>
        <v>0</v>
      </c>
      <c r="O521" s="188">
        <f t="shared" si="95"/>
        <v>0</v>
      </c>
      <c r="P521" s="189"/>
      <c r="Q521" s="190">
        <f t="shared" si="96"/>
        <v>0</v>
      </c>
      <c r="R521" s="191">
        <f t="shared" si="97"/>
        <v>0</v>
      </c>
      <c r="T521" s="89"/>
    </row>
    <row r="522" spans="1:20" s="178" customFormat="1" ht="30" hidden="1" customHeight="1">
      <c r="A522" s="156">
        <f>'CONSTRUCTION COST ESTIMATE'!A522</f>
        <v>0</v>
      </c>
      <c r="B522" s="179">
        <f>'CONSTRUCTION COST ESTIMATE'!B522</f>
        <v>603.096</v>
      </c>
      <c r="C522" s="180" t="str">
        <f>'CONSTRUCTION COST ESTIMATE'!C522</f>
        <v>30 INCH REINFORCED CONCRETE PIPE (CLASS IV)</v>
      </c>
      <c r="D522" s="181">
        <f>'CONSTRUCTION COST ESTIMATE'!BA522</f>
        <v>0</v>
      </c>
      <c r="E522" s="182">
        <f>'CONSTRUCTION COST ESTIMATE'!BC522</f>
        <v>0</v>
      </c>
      <c r="F522" s="183" t="str">
        <f>'CONSTRUCTION COST ESTIMATE'!BB522</f>
        <v>LF</v>
      </c>
      <c r="G522" s="184"/>
      <c r="H522" s="185">
        <f t="shared" si="90"/>
        <v>0</v>
      </c>
      <c r="I522" s="186">
        <f t="shared" si="91"/>
        <v>0</v>
      </c>
      <c r="J522" s="187"/>
      <c r="K522" s="188">
        <f t="shared" si="98"/>
        <v>0</v>
      </c>
      <c r="L522" s="86">
        <f t="shared" si="92"/>
        <v>0</v>
      </c>
      <c r="M522" s="188">
        <f t="shared" si="93"/>
        <v>0</v>
      </c>
      <c r="N522" s="86">
        <f t="shared" si="94"/>
        <v>0</v>
      </c>
      <c r="O522" s="188">
        <f t="shared" si="95"/>
        <v>0</v>
      </c>
      <c r="P522" s="189"/>
      <c r="Q522" s="190">
        <f t="shared" si="96"/>
        <v>0</v>
      </c>
      <c r="R522" s="191">
        <f t="shared" si="97"/>
        <v>0</v>
      </c>
      <c r="T522" s="89"/>
    </row>
    <row r="523" spans="1:20" s="178" customFormat="1" ht="30" hidden="1" customHeight="1">
      <c r="A523" s="156">
        <f>'CONSTRUCTION COST ESTIMATE'!A523</f>
        <v>0</v>
      </c>
      <c r="B523" s="179">
        <f>'CONSTRUCTION COST ESTIMATE'!B523</f>
        <v>603.09699999999998</v>
      </c>
      <c r="C523" s="180" t="str">
        <f>'CONSTRUCTION COST ESTIMATE'!C523</f>
        <v>30 INCH REINFORCED CONCRETE PIPE (CLASS V)</v>
      </c>
      <c r="D523" s="181">
        <f>'CONSTRUCTION COST ESTIMATE'!BA523</f>
        <v>0</v>
      </c>
      <c r="E523" s="182">
        <f>'CONSTRUCTION COST ESTIMATE'!BC523</f>
        <v>0</v>
      </c>
      <c r="F523" s="183" t="str">
        <f>'CONSTRUCTION COST ESTIMATE'!BB523</f>
        <v>LF</v>
      </c>
      <c r="G523" s="184"/>
      <c r="H523" s="185">
        <f t="shared" si="90"/>
        <v>0</v>
      </c>
      <c r="I523" s="186">
        <f t="shared" si="91"/>
        <v>0</v>
      </c>
      <c r="J523" s="187"/>
      <c r="K523" s="188">
        <f t="shared" si="98"/>
        <v>0</v>
      </c>
      <c r="L523" s="86">
        <f t="shared" si="92"/>
        <v>0</v>
      </c>
      <c r="M523" s="188">
        <f t="shared" si="93"/>
        <v>0</v>
      </c>
      <c r="N523" s="86">
        <f t="shared" si="94"/>
        <v>0</v>
      </c>
      <c r="O523" s="188">
        <f t="shared" si="95"/>
        <v>0</v>
      </c>
      <c r="P523" s="189"/>
      <c r="Q523" s="190">
        <f t="shared" si="96"/>
        <v>0</v>
      </c>
      <c r="R523" s="191">
        <f t="shared" si="97"/>
        <v>0</v>
      </c>
      <c r="T523" s="89"/>
    </row>
    <row r="524" spans="1:20" s="178" customFormat="1" ht="30" hidden="1" customHeight="1">
      <c r="A524" s="156">
        <f>'CONSTRUCTION COST ESTIMATE'!A524</f>
        <v>0</v>
      </c>
      <c r="B524" s="179">
        <f>'CONSTRUCTION COST ESTIMATE'!B524</f>
        <v>603.09799999999996</v>
      </c>
      <c r="C524" s="180" t="str">
        <f>'CONSTRUCTION COST ESTIMATE'!C524</f>
        <v>36 INCH REINFORCED CONCRETE PIPE (CLASS III)</v>
      </c>
      <c r="D524" s="181">
        <f>'CONSTRUCTION COST ESTIMATE'!BA524</f>
        <v>0</v>
      </c>
      <c r="E524" s="182">
        <f>'CONSTRUCTION COST ESTIMATE'!BC524</f>
        <v>0</v>
      </c>
      <c r="F524" s="183" t="str">
        <f>'CONSTRUCTION COST ESTIMATE'!BB524</f>
        <v>LF</v>
      </c>
      <c r="G524" s="184"/>
      <c r="H524" s="185">
        <f t="shared" si="90"/>
        <v>0</v>
      </c>
      <c r="I524" s="186">
        <f t="shared" si="91"/>
        <v>0</v>
      </c>
      <c r="J524" s="187"/>
      <c r="K524" s="188">
        <f t="shared" si="98"/>
        <v>0</v>
      </c>
      <c r="L524" s="86">
        <f t="shared" si="92"/>
        <v>0</v>
      </c>
      <c r="M524" s="188">
        <f t="shared" si="93"/>
        <v>0</v>
      </c>
      <c r="N524" s="86">
        <f t="shared" si="94"/>
        <v>0</v>
      </c>
      <c r="O524" s="188">
        <f t="shared" si="95"/>
        <v>0</v>
      </c>
      <c r="P524" s="189"/>
      <c r="Q524" s="190">
        <f t="shared" si="96"/>
        <v>0</v>
      </c>
      <c r="R524" s="191">
        <f t="shared" si="97"/>
        <v>0</v>
      </c>
      <c r="T524" s="89"/>
    </row>
    <row r="525" spans="1:20" s="178" customFormat="1" ht="30" hidden="1" customHeight="1">
      <c r="A525" s="156">
        <f>'CONSTRUCTION COST ESTIMATE'!A525</f>
        <v>0</v>
      </c>
      <c r="B525" s="179">
        <f>'CONSTRUCTION COST ESTIMATE'!B525</f>
        <v>603.09900000000005</v>
      </c>
      <c r="C525" s="180" t="str">
        <f>'CONSTRUCTION COST ESTIMATE'!C525</f>
        <v>36 INCH REINFORCED CONCRETE PIPE (CLASS IV)</v>
      </c>
      <c r="D525" s="181">
        <f>'CONSTRUCTION COST ESTIMATE'!BA525</f>
        <v>0</v>
      </c>
      <c r="E525" s="182">
        <f>'CONSTRUCTION COST ESTIMATE'!BC525</f>
        <v>0</v>
      </c>
      <c r="F525" s="183" t="str">
        <f>'CONSTRUCTION COST ESTIMATE'!BB525</f>
        <v>LF</v>
      </c>
      <c r="G525" s="184"/>
      <c r="H525" s="185">
        <f t="shared" si="90"/>
        <v>0</v>
      </c>
      <c r="I525" s="186">
        <f t="shared" si="91"/>
        <v>0</v>
      </c>
      <c r="J525" s="187"/>
      <c r="K525" s="188">
        <f t="shared" si="98"/>
        <v>0</v>
      </c>
      <c r="L525" s="86">
        <f t="shared" si="92"/>
        <v>0</v>
      </c>
      <c r="M525" s="188">
        <f t="shared" si="93"/>
        <v>0</v>
      </c>
      <c r="N525" s="86">
        <f t="shared" si="94"/>
        <v>0</v>
      </c>
      <c r="O525" s="188">
        <f t="shared" si="95"/>
        <v>0</v>
      </c>
      <c r="P525" s="189"/>
      <c r="Q525" s="190">
        <f t="shared" si="96"/>
        <v>0</v>
      </c>
      <c r="R525" s="191">
        <f t="shared" si="97"/>
        <v>0</v>
      </c>
      <c r="T525" s="89"/>
    </row>
    <row r="526" spans="1:20" s="178" customFormat="1" ht="30" hidden="1" customHeight="1">
      <c r="A526" s="156">
        <f>'CONSTRUCTION COST ESTIMATE'!A526</f>
        <v>0</v>
      </c>
      <c r="B526" s="179">
        <f>'CONSTRUCTION COST ESTIMATE'!B526</f>
        <v>603.1</v>
      </c>
      <c r="C526" s="180" t="str">
        <f>'CONSTRUCTION COST ESTIMATE'!C526</f>
        <v>36 INCH REINFORCED CONCRETE PIPE (CLASS V)</v>
      </c>
      <c r="D526" s="181">
        <f>'CONSTRUCTION COST ESTIMATE'!BA526</f>
        <v>0</v>
      </c>
      <c r="E526" s="182">
        <f>'CONSTRUCTION COST ESTIMATE'!BC526</f>
        <v>0</v>
      </c>
      <c r="F526" s="183" t="str">
        <f>'CONSTRUCTION COST ESTIMATE'!BB526</f>
        <v>LF</v>
      </c>
      <c r="G526" s="184"/>
      <c r="H526" s="185">
        <f t="shared" si="90"/>
        <v>0</v>
      </c>
      <c r="I526" s="186">
        <f t="shared" si="91"/>
        <v>0</v>
      </c>
      <c r="J526" s="187"/>
      <c r="K526" s="188">
        <f t="shared" si="98"/>
        <v>0</v>
      </c>
      <c r="L526" s="86">
        <f t="shared" si="92"/>
        <v>0</v>
      </c>
      <c r="M526" s="188">
        <f t="shared" si="93"/>
        <v>0</v>
      </c>
      <c r="N526" s="86">
        <f t="shared" si="94"/>
        <v>0</v>
      </c>
      <c r="O526" s="188">
        <f t="shared" si="95"/>
        <v>0</v>
      </c>
      <c r="P526" s="189"/>
      <c r="Q526" s="190">
        <f t="shared" si="96"/>
        <v>0</v>
      </c>
      <c r="R526" s="191">
        <f t="shared" si="97"/>
        <v>0</v>
      </c>
      <c r="T526" s="89"/>
    </row>
    <row r="527" spans="1:20" s="178" customFormat="1" ht="30" hidden="1" customHeight="1">
      <c r="A527" s="156">
        <f>'CONSTRUCTION COST ESTIMATE'!A527</f>
        <v>0</v>
      </c>
      <c r="B527" s="179">
        <f>'CONSTRUCTION COST ESTIMATE'!B527</f>
        <v>603.101</v>
      </c>
      <c r="C527" s="180" t="str">
        <f>'CONSTRUCTION COST ESTIMATE'!C527</f>
        <v>38 INCH REINFORCED CONCRETE PIPE (CLASS III)</v>
      </c>
      <c r="D527" s="181">
        <f>'CONSTRUCTION COST ESTIMATE'!BA527</f>
        <v>0</v>
      </c>
      <c r="E527" s="182">
        <f>'CONSTRUCTION COST ESTIMATE'!BC527</f>
        <v>0</v>
      </c>
      <c r="F527" s="183" t="str">
        <f>'CONSTRUCTION COST ESTIMATE'!BB527</f>
        <v>LF</v>
      </c>
      <c r="G527" s="184"/>
      <c r="H527" s="185">
        <f t="shared" si="90"/>
        <v>0</v>
      </c>
      <c r="I527" s="186">
        <f t="shared" si="91"/>
        <v>0</v>
      </c>
      <c r="J527" s="187"/>
      <c r="K527" s="188">
        <f t="shared" si="98"/>
        <v>0</v>
      </c>
      <c r="L527" s="86">
        <f t="shared" si="92"/>
        <v>0</v>
      </c>
      <c r="M527" s="188">
        <f t="shared" si="93"/>
        <v>0</v>
      </c>
      <c r="N527" s="86">
        <f t="shared" si="94"/>
        <v>0</v>
      </c>
      <c r="O527" s="188">
        <f t="shared" si="95"/>
        <v>0</v>
      </c>
      <c r="P527" s="189"/>
      <c r="Q527" s="190">
        <f t="shared" si="96"/>
        <v>0</v>
      </c>
      <c r="R527" s="191">
        <f t="shared" si="97"/>
        <v>0</v>
      </c>
      <c r="T527" s="89"/>
    </row>
    <row r="528" spans="1:20" s="178" customFormat="1" ht="30" hidden="1" customHeight="1">
      <c r="A528" s="156">
        <f>'CONSTRUCTION COST ESTIMATE'!A528</f>
        <v>0</v>
      </c>
      <c r="B528" s="179">
        <f>'CONSTRUCTION COST ESTIMATE'!B528</f>
        <v>603.10199999999998</v>
      </c>
      <c r="C528" s="180" t="str">
        <f>'CONSTRUCTION COST ESTIMATE'!C528</f>
        <v>38 INCH REINFORCED CONCRETE PIPE (CLASS IV)</v>
      </c>
      <c r="D528" s="181">
        <f>'CONSTRUCTION COST ESTIMATE'!BA528</f>
        <v>0</v>
      </c>
      <c r="E528" s="182">
        <f>'CONSTRUCTION COST ESTIMATE'!BC528</f>
        <v>0</v>
      </c>
      <c r="F528" s="183" t="str">
        <f>'CONSTRUCTION COST ESTIMATE'!BB528</f>
        <v>LF</v>
      </c>
      <c r="G528" s="184"/>
      <c r="H528" s="185">
        <f t="shared" si="90"/>
        <v>0</v>
      </c>
      <c r="I528" s="186">
        <f t="shared" si="91"/>
        <v>0</v>
      </c>
      <c r="J528" s="187"/>
      <c r="K528" s="188">
        <f t="shared" si="98"/>
        <v>0</v>
      </c>
      <c r="L528" s="86">
        <f t="shared" si="92"/>
        <v>0</v>
      </c>
      <c r="M528" s="188">
        <f t="shared" si="93"/>
        <v>0</v>
      </c>
      <c r="N528" s="86">
        <f t="shared" si="94"/>
        <v>0</v>
      </c>
      <c r="O528" s="188">
        <f t="shared" si="95"/>
        <v>0</v>
      </c>
      <c r="P528" s="189"/>
      <c r="Q528" s="190">
        <f t="shared" si="96"/>
        <v>0</v>
      </c>
      <c r="R528" s="191">
        <f t="shared" si="97"/>
        <v>0</v>
      </c>
      <c r="T528" s="89"/>
    </row>
    <row r="529" spans="1:20" s="178" customFormat="1" ht="30" hidden="1" customHeight="1">
      <c r="A529" s="156">
        <f>'CONSTRUCTION COST ESTIMATE'!A529</f>
        <v>0</v>
      </c>
      <c r="B529" s="179">
        <f>'CONSTRUCTION COST ESTIMATE'!B529</f>
        <v>603.10299999999995</v>
      </c>
      <c r="C529" s="180" t="str">
        <f>'CONSTRUCTION COST ESTIMATE'!C529</f>
        <v>38 INCH REINFORCED CONCRETE PIPE (CLASS V)</v>
      </c>
      <c r="D529" s="181">
        <f>'CONSTRUCTION COST ESTIMATE'!BA529</f>
        <v>0</v>
      </c>
      <c r="E529" s="182">
        <f>'CONSTRUCTION COST ESTIMATE'!BC529</f>
        <v>0</v>
      </c>
      <c r="F529" s="183" t="str">
        <f>'CONSTRUCTION COST ESTIMATE'!BB529</f>
        <v>LF</v>
      </c>
      <c r="G529" s="184"/>
      <c r="H529" s="185">
        <f t="shared" si="90"/>
        <v>0</v>
      </c>
      <c r="I529" s="186">
        <f t="shared" si="91"/>
        <v>0</v>
      </c>
      <c r="J529" s="187"/>
      <c r="K529" s="188">
        <f t="shared" si="98"/>
        <v>0</v>
      </c>
      <c r="L529" s="86">
        <f t="shared" si="92"/>
        <v>0</v>
      </c>
      <c r="M529" s="188">
        <f t="shared" si="93"/>
        <v>0</v>
      </c>
      <c r="N529" s="86">
        <f t="shared" si="94"/>
        <v>0</v>
      </c>
      <c r="O529" s="188">
        <f t="shared" si="95"/>
        <v>0</v>
      </c>
      <c r="P529" s="189"/>
      <c r="Q529" s="190">
        <f t="shared" si="96"/>
        <v>0</v>
      </c>
      <c r="R529" s="191">
        <f t="shared" si="97"/>
        <v>0</v>
      </c>
      <c r="T529" s="89"/>
    </row>
    <row r="530" spans="1:20" s="178" customFormat="1" ht="30" hidden="1" customHeight="1">
      <c r="A530" s="156">
        <f>'CONSTRUCTION COST ESTIMATE'!A530</f>
        <v>0</v>
      </c>
      <c r="B530" s="179">
        <f>'CONSTRUCTION COST ESTIMATE'!B530</f>
        <v>603.10400000000004</v>
      </c>
      <c r="C530" s="180" t="str">
        <f>'CONSTRUCTION COST ESTIMATE'!C530</f>
        <v>42 INCH REINFORCED CONCRETE PIPE (CLASS III)</v>
      </c>
      <c r="D530" s="181">
        <f>'CONSTRUCTION COST ESTIMATE'!BA530</f>
        <v>0</v>
      </c>
      <c r="E530" s="182">
        <f>'CONSTRUCTION COST ESTIMATE'!BC530</f>
        <v>0</v>
      </c>
      <c r="F530" s="183" t="str">
        <f>'CONSTRUCTION COST ESTIMATE'!BB530</f>
        <v>LF</v>
      </c>
      <c r="G530" s="184"/>
      <c r="H530" s="185">
        <f t="shared" si="90"/>
        <v>0</v>
      </c>
      <c r="I530" s="186">
        <f t="shared" si="91"/>
        <v>0</v>
      </c>
      <c r="J530" s="187"/>
      <c r="K530" s="188">
        <f t="shared" si="98"/>
        <v>0</v>
      </c>
      <c r="L530" s="86">
        <f t="shared" si="92"/>
        <v>0</v>
      </c>
      <c r="M530" s="188">
        <f t="shared" si="93"/>
        <v>0</v>
      </c>
      <c r="N530" s="86">
        <f t="shared" si="94"/>
        <v>0</v>
      </c>
      <c r="O530" s="188">
        <f t="shared" si="95"/>
        <v>0</v>
      </c>
      <c r="P530" s="189"/>
      <c r="Q530" s="190">
        <f t="shared" si="96"/>
        <v>0</v>
      </c>
      <c r="R530" s="191">
        <f t="shared" si="97"/>
        <v>0</v>
      </c>
      <c r="T530" s="89"/>
    </row>
    <row r="531" spans="1:20" s="178" customFormat="1" ht="30" hidden="1" customHeight="1">
      <c r="A531" s="156">
        <f>'CONSTRUCTION COST ESTIMATE'!A531</f>
        <v>0</v>
      </c>
      <c r="B531" s="179">
        <f>'CONSTRUCTION COST ESTIMATE'!B531</f>
        <v>603.10500000000002</v>
      </c>
      <c r="C531" s="180" t="str">
        <f>'CONSTRUCTION COST ESTIMATE'!C531</f>
        <v>42 INCH REINFORCED CONCRETE PIPE (CLASS IV)</v>
      </c>
      <c r="D531" s="181">
        <f>'CONSTRUCTION COST ESTIMATE'!BA531</f>
        <v>0</v>
      </c>
      <c r="E531" s="182">
        <f>'CONSTRUCTION COST ESTIMATE'!BC531</f>
        <v>0</v>
      </c>
      <c r="F531" s="183" t="str">
        <f>'CONSTRUCTION COST ESTIMATE'!BB531</f>
        <v>LF</v>
      </c>
      <c r="G531" s="184"/>
      <c r="H531" s="185">
        <f t="shared" si="90"/>
        <v>0</v>
      </c>
      <c r="I531" s="186">
        <f t="shared" si="91"/>
        <v>0</v>
      </c>
      <c r="J531" s="187"/>
      <c r="K531" s="188">
        <f t="shared" si="98"/>
        <v>0</v>
      </c>
      <c r="L531" s="86">
        <f t="shared" si="92"/>
        <v>0</v>
      </c>
      <c r="M531" s="188">
        <f t="shared" si="93"/>
        <v>0</v>
      </c>
      <c r="N531" s="86">
        <f t="shared" si="94"/>
        <v>0</v>
      </c>
      <c r="O531" s="188">
        <f t="shared" si="95"/>
        <v>0</v>
      </c>
      <c r="P531" s="189"/>
      <c r="Q531" s="190">
        <f t="shared" si="96"/>
        <v>0</v>
      </c>
      <c r="R531" s="191">
        <f t="shared" si="97"/>
        <v>0</v>
      </c>
      <c r="T531" s="89"/>
    </row>
    <row r="532" spans="1:20" s="178" customFormat="1" ht="30" hidden="1" customHeight="1">
      <c r="A532" s="156">
        <f>'CONSTRUCTION COST ESTIMATE'!A532</f>
        <v>0</v>
      </c>
      <c r="B532" s="179">
        <f>'CONSTRUCTION COST ESTIMATE'!B532</f>
        <v>603.10599999999999</v>
      </c>
      <c r="C532" s="180" t="str">
        <f>'CONSTRUCTION COST ESTIMATE'!C532</f>
        <v>42 INCH REINFORCED CONCRETE PIPE (CLASS V)</v>
      </c>
      <c r="D532" s="181">
        <f>'CONSTRUCTION COST ESTIMATE'!BA532</f>
        <v>0</v>
      </c>
      <c r="E532" s="182">
        <f>'CONSTRUCTION COST ESTIMATE'!BC532</f>
        <v>0</v>
      </c>
      <c r="F532" s="183" t="str">
        <f>'CONSTRUCTION COST ESTIMATE'!BB532</f>
        <v>LF</v>
      </c>
      <c r="G532" s="184"/>
      <c r="H532" s="185">
        <f t="shared" si="90"/>
        <v>0</v>
      </c>
      <c r="I532" s="186">
        <f t="shared" si="91"/>
        <v>0</v>
      </c>
      <c r="J532" s="187"/>
      <c r="K532" s="188">
        <f t="shared" si="98"/>
        <v>0</v>
      </c>
      <c r="L532" s="86">
        <f t="shared" si="92"/>
        <v>0</v>
      </c>
      <c r="M532" s="188">
        <f t="shared" si="93"/>
        <v>0</v>
      </c>
      <c r="N532" s="86">
        <f t="shared" si="94"/>
        <v>0</v>
      </c>
      <c r="O532" s="188">
        <f t="shared" si="95"/>
        <v>0</v>
      </c>
      <c r="P532" s="189"/>
      <c r="Q532" s="190">
        <f t="shared" si="96"/>
        <v>0</v>
      </c>
      <c r="R532" s="191">
        <f t="shared" si="97"/>
        <v>0</v>
      </c>
      <c r="T532" s="89"/>
    </row>
    <row r="533" spans="1:20" s="178" customFormat="1" ht="30" hidden="1" customHeight="1">
      <c r="A533" s="156">
        <f>'CONSTRUCTION COST ESTIMATE'!A533</f>
        <v>0</v>
      </c>
      <c r="B533" s="179">
        <f>'CONSTRUCTION COST ESTIMATE'!B533</f>
        <v>603.10699999999997</v>
      </c>
      <c r="C533" s="180" t="str">
        <f>'CONSTRUCTION COST ESTIMATE'!C533</f>
        <v>45 INCH REINFORCED CONCRETE PIPE (CLASS III)</v>
      </c>
      <c r="D533" s="181">
        <f>'CONSTRUCTION COST ESTIMATE'!BA533</f>
        <v>0</v>
      </c>
      <c r="E533" s="182">
        <f>'CONSTRUCTION COST ESTIMATE'!BC533</f>
        <v>0</v>
      </c>
      <c r="F533" s="183" t="str">
        <f>'CONSTRUCTION COST ESTIMATE'!BB533</f>
        <v>LF</v>
      </c>
      <c r="G533" s="184"/>
      <c r="H533" s="185">
        <f t="shared" si="90"/>
        <v>0</v>
      </c>
      <c r="I533" s="186">
        <f t="shared" si="91"/>
        <v>0</v>
      </c>
      <c r="J533" s="187"/>
      <c r="K533" s="188">
        <f t="shared" si="98"/>
        <v>0</v>
      </c>
      <c r="L533" s="86">
        <f t="shared" si="92"/>
        <v>0</v>
      </c>
      <c r="M533" s="188">
        <f t="shared" si="93"/>
        <v>0</v>
      </c>
      <c r="N533" s="86">
        <f t="shared" si="94"/>
        <v>0</v>
      </c>
      <c r="O533" s="188">
        <f t="shared" si="95"/>
        <v>0</v>
      </c>
      <c r="P533" s="189"/>
      <c r="Q533" s="190">
        <f t="shared" si="96"/>
        <v>0</v>
      </c>
      <c r="R533" s="191">
        <f t="shared" si="97"/>
        <v>0</v>
      </c>
      <c r="T533" s="89"/>
    </row>
    <row r="534" spans="1:20" s="178" customFormat="1" ht="30" hidden="1" customHeight="1">
      <c r="A534" s="156">
        <f>'CONSTRUCTION COST ESTIMATE'!A534</f>
        <v>0</v>
      </c>
      <c r="B534" s="179">
        <f>'CONSTRUCTION COST ESTIMATE'!B534</f>
        <v>603.10799999999995</v>
      </c>
      <c r="C534" s="180" t="str">
        <f>'CONSTRUCTION COST ESTIMATE'!C534</f>
        <v>45 INCH REINFORCED CONCRETE PIPE (CLASS IV)</v>
      </c>
      <c r="D534" s="181">
        <f>'CONSTRUCTION COST ESTIMATE'!BA534</f>
        <v>0</v>
      </c>
      <c r="E534" s="182">
        <f>'CONSTRUCTION COST ESTIMATE'!BC534</f>
        <v>0</v>
      </c>
      <c r="F534" s="183" t="str">
        <f>'CONSTRUCTION COST ESTIMATE'!BB534</f>
        <v>LF</v>
      </c>
      <c r="G534" s="184"/>
      <c r="H534" s="185">
        <f t="shared" ref="H534:H597" si="99">IF(G534="x",(IF(J534="",(D534*$G$4),(D534-J534)*$G$4)),0)</f>
        <v>0</v>
      </c>
      <c r="I534" s="186">
        <f t="shared" ref="I534:I597" si="100">E534*H534</f>
        <v>0</v>
      </c>
      <c r="J534" s="187"/>
      <c r="K534" s="188">
        <f t="shared" si="98"/>
        <v>0</v>
      </c>
      <c r="L534" s="86">
        <f t="shared" ref="L534:L597" si="101">IF(G534="x",D534-H534-J534,0)</f>
        <v>0</v>
      </c>
      <c r="M534" s="188">
        <f t="shared" ref="M534:M597" si="102">E534*L534</f>
        <v>0</v>
      </c>
      <c r="N534" s="86">
        <f t="shared" ref="N534:N597" si="103">IF(G534="x",0,D534-J534)</f>
        <v>0</v>
      </c>
      <c r="O534" s="188">
        <f t="shared" ref="O534:O597" si="104">E534*N534</f>
        <v>0</v>
      </c>
      <c r="P534" s="189"/>
      <c r="Q534" s="190">
        <f t="shared" ref="Q534:Q597" si="105">H534+J534+L534+N534</f>
        <v>0</v>
      </c>
      <c r="R534" s="191">
        <f t="shared" ref="R534:R597" si="106">Q534*E534</f>
        <v>0</v>
      </c>
      <c r="T534" s="89"/>
    </row>
    <row r="535" spans="1:20" s="178" customFormat="1" ht="30" hidden="1" customHeight="1">
      <c r="A535" s="156">
        <f>'CONSTRUCTION COST ESTIMATE'!A535</f>
        <v>0</v>
      </c>
      <c r="B535" s="179">
        <f>'CONSTRUCTION COST ESTIMATE'!B535</f>
        <v>603.10900000000004</v>
      </c>
      <c r="C535" s="180" t="str">
        <f>'CONSTRUCTION COST ESTIMATE'!C535</f>
        <v>45 INCH REINFORCED CONCRETE PIPE (CLASS V)</v>
      </c>
      <c r="D535" s="181">
        <f>'CONSTRUCTION COST ESTIMATE'!BA535</f>
        <v>0</v>
      </c>
      <c r="E535" s="182">
        <f>'CONSTRUCTION COST ESTIMATE'!BC535</f>
        <v>0</v>
      </c>
      <c r="F535" s="183" t="str">
        <f>'CONSTRUCTION COST ESTIMATE'!BB535</f>
        <v>LF</v>
      </c>
      <c r="G535" s="184"/>
      <c r="H535" s="185">
        <f t="shared" si="99"/>
        <v>0</v>
      </c>
      <c r="I535" s="186">
        <f t="shared" si="100"/>
        <v>0</v>
      </c>
      <c r="J535" s="187"/>
      <c r="K535" s="188">
        <f t="shared" ref="K535:K598" si="107">D535*J535</f>
        <v>0</v>
      </c>
      <c r="L535" s="86">
        <f t="shared" si="101"/>
        <v>0</v>
      </c>
      <c r="M535" s="188">
        <f t="shared" si="102"/>
        <v>0</v>
      </c>
      <c r="N535" s="86">
        <f t="shared" si="103"/>
        <v>0</v>
      </c>
      <c r="O535" s="188">
        <f t="shared" si="104"/>
        <v>0</v>
      </c>
      <c r="P535" s="189"/>
      <c r="Q535" s="190">
        <f t="shared" si="105"/>
        <v>0</v>
      </c>
      <c r="R535" s="191">
        <f t="shared" si="106"/>
        <v>0</v>
      </c>
      <c r="T535" s="89"/>
    </row>
    <row r="536" spans="1:20" s="178" customFormat="1" ht="30" hidden="1" customHeight="1">
      <c r="A536" s="156">
        <f>'CONSTRUCTION COST ESTIMATE'!A536</f>
        <v>0</v>
      </c>
      <c r="B536" s="179">
        <f>'CONSTRUCTION COST ESTIMATE'!B536</f>
        <v>603.11</v>
      </c>
      <c r="C536" s="180" t="str">
        <f>'CONSTRUCTION COST ESTIMATE'!C536</f>
        <v>48 INCH REINFORCED CONCRETE PIPE (CLASS III)</v>
      </c>
      <c r="D536" s="181">
        <f>'CONSTRUCTION COST ESTIMATE'!BA536</f>
        <v>0</v>
      </c>
      <c r="E536" s="182">
        <f>'CONSTRUCTION COST ESTIMATE'!BC536</f>
        <v>0</v>
      </c>
      <c r="F536" s="183" t="str">
        <f>'CONSTRUCTION COST ESTIMATE'!BB536</f>
        <v>LF</v>
      </c>
      <c r="G536" s="184"/>
      <c r="H536" s="185">
        <f t="shared" si="99"/>
        <v>0</v>
      </c>
      <c r="I536" s="186">
        <f t="shared" si="100"/>
        <v>0</v>
      </c>
      <c r="J536" s="187"/>
      <c r="K536" s="188">
        <f t="shared" si="107"/>
        <v>0</v>
      </c>
      <c r="L536" s="86">
        <f t="shared" si="101"/>
        <v>0</v>
      </c>
      <c r="M536" s="188">
        <f t="shared" si="102"/>
        <v>0</v>
      </c>
      <c r="N536" s="86">
        <f t="shared" si="103"/>
        <v>0</v>
      </c>
      <c r="O536" s="188">
        <f t="shared" si="104"/>
        <v>0</v>
      </c>
      <c r="P536" s="189"/>
      <c r="Q536" s="190">
        <f t="shared" si="105"/>
        <v>0</v>
      </c>
      <c r="R536" s="191">
        <f t="shared" si="106"/>
        <v>0</v>
      </c>
      <c r="T536" s="89"/>
    </row>
    <row r="537" spans="1:20" s="178" customFormat="1" ht="30" hidden="1" customHeight="1">
      <c r="A537" s="156">
        <f>'CONSTRUCTION COST ESTIMATE'!A537</f>
        <v>0</v>
      </c>
      <c r="B537" s="179">
        <f>'CONSTRUCTION COST ESTIMATE'!B537</f>
        <v>603.11099999999999</v>
      </c>
      <c r="C537" s="180" t="str">
        <f>'CONSTRUCTION COST ESTIMATE'!C537</f>
        <v>48 INCH REINFORCED CONCRETE PIPE (CLASS IV)</v>
      </c>
      <c r="D537" s="181">
        <f>'CONSTRUCTION COST ESTIMATE'!BA537</f>
        <v>0</v>
      </c>
      <c r="E537" s="182">
        <f>'CONSTRUCTION COST ESTIMATE'!BC537</f>
        <v>0</v>
      </c>
      <c r="F537" s="183" t="str">
        <f>'CONSTRUCTION COST ESTIMATE'!BB537</f>
        <v>LF</v>
      </c>
      <c r="G537" s="184"/>
      <c r="H537" s="185">
        <f t="shared" si="99"/>
        <v>0</v>
      </c>
      <c r="I537" s="186">
        <f t="shared" si="100"/>
        <v>0</v>
      </c>
      <c r="J537" s="187"/>
      <c r="K537" s="188">
        <f t="shared" si="107"/>
        <v>0</v>
      </c>
      <c r="L537" s="86">
        <f t="shared" si="101"/>
        <v>0</v>
      </c>
      <c r="M537" s="188">
        <f t="shared" si="102"/>
        <v>0</v>
      </c>
      <c r="N537" s="86">
        <f t="shared" si="103"/>
        <v>0</v>
      </c>
      <c r="O537" s="188">
        <f t="shared" si="104"/>
        <v>0</v>
      </c>
      <c r="P537" s="189"/>
      <c r="Q537" s="190">
        <f t="shared" si="105"/>
        <v>0</v>
      </c>
      <c r="R537" s="191">
        <f t="shared" si="106"/>
        <v>0</v>
      </c>
      <c r="T537" s="89"/>
    </row>
    <row r="538" spans="1:20" s="178" customFormat="1" ht="30" hidden="1" customHeight="1">
      <c r="A538" s="156">
        <f>'CONSTRUCTION COST ESTIMATE'!A538</f>
        <v>0</v>
      </c>
      <c r="B538" s="179">
        <f>'CONSTRUCTION COST ESTIMATE'!B538</f>
        <v>603.11199999999997</v>
      </c>
      <c r="C538" s="180" t="str">
        <f>'CONSTRUCTION COST ESTIMATE'!C538</f>
        <v>48 INCH REINFORCED CONCRETE PIPE (CLASS V)</v>
      </c>
      <c r="D538" s="181">
        <f>'CONSTRUCTION COST ESTIMATE'!BA538</f>
        <v>0</v>
      </c>
      <c r="E538" s="182">
        <f>'CONSTRUCTION COST ESTIMATE'!BC538</f>
        <v>0</v>
      </c>
      <c r="F538" s="183" t="str">
        <f>'CONSTRUCTION COST ESTIMATE'!BB538</f>
        <v>LF</v>
      </c>
      <c r="G538" s="184"/>
      <c r="H538" s="185">
        <f t="shared" si="99"/>
        <v>0</v>
      </c>
      <c r="I538" s="186">
        <f t="shared" si="100"/>
        <v>0</v>
      </c>
      <c r="J538" s="187"/>
      <c r="K538" s="188">
        <f t="shared" si="107"/>
        <v>0</v>
      </c>
      <c r="L538" s="86">
        <f t="shared" si="101"/>
        <v>0</v>
      </c>
      <c r="M538" s="188">
        <f t="shared" si="102"/>
        <v>0</v>
      </c>
      <c r="N538" s="86">
        <f t="shared" si="103"/>
        <v>0</v>
      </c>
      <c r="O538" s="188">
        <f t="shared" si="104"/>
        <v>0</v>
      </c>
      <c r="P538" s="189"/>
      <c r="Q538" s="190">
        <f t="shared" si="105"/>
        <v>0</v>
      </c>
      <c r="R538" s="191">
        <f t="shared" si="106"/>
        <v>0</v>
      </c>
      <c r="T538" s="89"/>
    </row>
    <row r="539" spans="1:20" s="178" customFormat="1" ht="30" hidden="1" customHeight="1">
      <c r="A539" s="156">
        <f>'CONSTRUCTION COST ESTIMATE'!A539</f>
        <v>0</v>
      </c>
      <c r="B539" s="179">
        <f>'CONSTRUCTION COST ESTIMATE'!B539</f>
        <v>603.11300000000006</v>
      </c>
      <c r="C539" s="180" t="str">
        <f>'CONSTRUCTION COST ESTIMATE'!C539</f>
        <v>53 INCH REINFORCED CONCRETE PIPE (CLASS III)</v>
      </c>
      <c r="D539" s="181">
        <f>'CONSTRUCTION COST ESTIMATE'!BA539</f>
        <v>0</v>
      </c>
      <c r="E539" s="182">
        <f>'CONSTRUCTION COST ESTIMATE'!BC539</f>
        <v>0</v>
      </c>
      <c r="F539" s="183" t="str">
        <f>'CONSTRUCTION COST ESTIMATE'!BB539</f>
        <v>LF</v>
      </c>
      <c r="G539" s="184"/>
      <c r="H539" s="185">
        <f t="shared" si="99"/>
        <v>0</v>
      </c>
      <c r="I539" s="186">
        <f t="shared" si="100"/>
        <v>0</v>
      </c>
      <c r="J539" s="187"/>
      <c r="K539" s="188">
        <f t="shared" si="107"/>
        <v>0</v>
      </c>
      <c r="L539" s="86">
        <f t="shared" si="101"/>
        <v>0</v>
      </c>
      <c r="M539" s="188">
        <f t="shared" si="102"/>
        <v>0</v>
      </c>
      <c r="N539" s="86">
        <f t="shared" si="103"/>
        <v>0</v>
      </c>
      <c r="O539" s="188">
        <f t="shared" si="104"/>
        <v>0</v>
      </c>
      <c r="P539" s="189"/>
      <c r="Q539" s="190">
        <f t="shared" si="105"/>
        <v>0</v>
      </c>
      <c r="R539" s="191">
        <f t="shared" si="106"/>
        <v>0</v>
      </c>
      <c r="T539" s="89"/>
    </row>
    <row r="540" spans="1:20" s="178" customFormat="1" ht="30" hidden="1" customHeight="1">
      <c r="A540" s="156">
        <f>'CONSTRUCTION COST ESTIMATE'!A540</f>
        <v>0</v>
      </c>
      <c r="B540" s="179">
        <f>'CONSTRUCTION COST ESTIMATE'!B540</f>
        <v>603.11400000000003</v>
      </c>
      <c r="C540" s="180" t="str">
        <f>'CONSTRUCTION COST ESTIMATE'!C540</f>
        <v>53 INCH REINFORCED CONCRETE PIPE (CLASS IV)</v>
      </c>
      <c r="D540" s="181">
        <f>'CONSTRUCTION COST ESTIMATE'!BA540</f>
        <v>0</v>
      </c>
      <c r="E540" s="182">
        <f>'CONSTRUCTION COST ESTIMATE'!BC540</f>
        <v>0</v>
      </c>
      <c r="F540" s="183" t="str">
        <f>'CONSTRUCTION COST ESTIMATE'!BB540</f>
        <v>LF</v>
      </c>
      <c r="G540" s="184"/>
      <c r="H540" s="185">
        <f t="shared" si="99"/>
        <v>0</v>
      </c>
      <c r="I540" s="186">
        <f t="shared" si="100"/>
        <v>0</v>
      </c>
      <c r="J540" s="187"/>
      <c r="K540" s="188">
        <f t="shared" si="107"/>
        <v>0</v>
      </c>
      <c r="L540" s="86">
        <f t="shared" si="101"/>
        <v>0</v>
      </c>
      <c r="M540" s="188">
        <f t="shared" si="102"/>
        <v>0</v>
      </c>
      <c r="N540" s="86">
        <f t="shared" si="103"/>
        <v>0</v>
      </c>
      <c r="O540" s="188">
        <f t="shared" si="104"/>
        <v>0</v>
      </c>
      <c r="P540" s="189"/>
      <c r="Q540" s="190">
        <f t="shared" si="105"/>
        <v>0</v>
      </c>
      <c r="R540" s="191">
        <f t="shared" si="106"/>
        <v>0</v>
      </c>
      <c r="T540" s="89"/>
    </row>
    <row r="541" spans="1:20" s="178" customFormat="1" ht="30" hidden="1" customHeight="1">
      <c r="A541" s="156">
        <f>'CONSTRUCTION COST ESTIMATE'!A541</f>
        <v>0</v>
      </c>
      <c r="B541" s="179">
        <f>'CONSTRUCTION COST ESTIMATE'!B541</f>
        <v>603.11500000000001</v>
      </c>
      <c r="C541" s="180" t="str">
        <f>'CONSTRUCTION COST ESTIMATE'!C541</f>
        <v>53 INCH REINFORCED CONCRETE PIPE (CLASS V)</v>
      </c>
      <c r="D541" s="181">
        <f>'CONSTRUCTION COST ESTIMATE'!BA541</f>
        <v>0</v>
      </c>
      <c r="E541" s="182">
        <f>'CONSTRUCTION COST ESTIMATE'!BC541</f>
        <v>0</v>
      </c>
      <c r="F541" s="183" t="str">
        <f>'CONSTRUCTION COST ESTIMATE'!BB541</f>
        <v>LF</v>
      </c>
      <c r="G541" s="184"/>
      <c r="H541" s="185">
        <f t="shared" si="99"/>
        <v>0</v>
      </c>
      <c r="I541" s="186">
        <f t="shared" si="100"/>
        <v>0</v>
      </c>
      <c r="J541" s="187"/>
      <c r="K541" s="188">
        <f t="shared" si="107"/>
        <v>0</v>
      </c>
      <c r="L541" s="86">
        <f t="shared" si="101"/>
        <v>0</v>
      </c>
      <c r="M541" s="188">
        <f t="shared" si="102"/>
        <v>0</v>
      </c>
      <c r="N541" s="86">
        <f t="shared" si="103"/>
        <v>0</v>
      </c>
      <c r="O541" s="188">
        <f t="shared" si="104"/>
        <v>0</v>
      </c>
      <c r="P541" s="189"/>
      <c r="Q541" s="190">
        <f t="shared" si="105"/>
        <v>0</v>
      </c>
      <c r="R541" s="191">
        <f t="shared" si="106"/>
        <v>0</v>
      </c>
      <c r="T541" s="89"/>
    </row>
    <row r="542" spans="1:20" s="178" customFormat="1" ht="30" hidden="1" customHeight="1">
      <c r="A542" s="156">
        <f>'CONSTRUCTION COST ESTIMATE'!A542</f>
        <v>0</v>
      </c>
      <c r="B542" s="179">
        <f>'CONSTRUCTION COST ESTIMATE'!B542</f>
        <v>603.11599999999999</v>
      </c>
      <c r="C542" s="180" t="str">
        <f>'CONSTRUCTION COST ESTIMATE'!C542</f>
        <v>54 INCH REINFORCED CONCRETE PIPE (CLASS III)</v>
      </c>
      <c r="D542" s="181">
        <f>'CONSTRUCTION COST ESTIMATE'!BA542</f>
        <v>0</v>
      </c>
      <c r="E542" s="182">
        <f>'CONSTRUCTION COST ESTIMATE'!BC542</f>
        <v>0</v>
      </c>
      <c r="F542" s="183" t="str">
        <f>'CONSTRUCTION COST ESTIMATE'!BB542</f>
        <v>LF</v>
      </c>
      <c r="G542" s="184"/>
      <c r="H542" s="185">
        <f t="shared" si="99"/>
        <v>0</v>
      </c>
      <c r="I542" s="186">
        <f t="shared" si="100"/>
        <v>0</v>
      </c>
      <c r="J542" s="187"/>
      <c r="K542" s="188">
        <f t="shared" si="107"/>
        <v>0</v>
      </c>
      <c r="L542" s="86">
        <f t="shared" si="101"/>
        <v>0</v>
      </c>
      <c r="M542" s="188">
        <f t="shared" si="102"/>
        <v>0</v>
      </c>
      <c r="N542" s="86">
        <f t="shared" si="103"/>
        <v>0</v>
      </c>
      <c r="O542" s="188">
        <f t="shared" si="104"/>
        <v>0</v>
      </c>
      <c r="P542" s="189"/>
      <c r="Q542" s="190">
        <f t="shared" si="105"/>
        <v>0</v>
      </c>
      <c r="R542" s="191">
        <f t="shared" si="106"/>
        <v>0</v>
      </c>
      <c r="T542" s="89"/>
    </row>
    <row r="543" spans="1:20" s="178" customFormat="1" ht="30" hidden="1" customHeight="1">
      <c r="A543" s="156">
        <f>'CONSTRUCTION COST ESTIMATE'!A543</f>
        <v>0</v>
      </c>
      <c r="B543" s="179">
        <f>'CONSTRUCTION COST ESTIMATE'!B543</f>
        <v>603.11699999999996</v>
      </c>
      <c r="C543" s="180" t="str">
        <f>'CONSTRUCTION COST ESTIMATE'!C543</f>
        <v>54 INCH REINFORCED CONCRETE PIPE (CLASS IV)</v>
      </c>
      <c r="D543" s="181">
        <f>'CONSTRUCTION COST ESTIMATE'!BA543</f>
        <v>0</v>
      </c>
      <c r="E543" s="182">
        <f>'CONSTRUCTION COST ESTIMATE'!BC543</f>
        <v>0</v>
      </c>
      <c r="F543" s="183" t="str">
        <f>'CONSTRUCTION COST ESTIMATE'!BB543</f>
        <v>LF</v>
      </c>
      <c r="G543" s="184"/>
      <c r="H543" s="185">
        <f t="shared" si="99"/>
        <v>0</v>
      </c>
      <c r="I543" s="186">
        <f t="shared" si="100"/>
        <v>0</v>
      </c>
      <c r="J543" s="187"/>
      <c r="K543" s="188">
        <f t="shared" si="107"/>
        <v>0</v>
      </c>
      <c r="L543" s="86">
        <f t="shared" si="101"/>
        <v>0</v>
      </c>
      <c r="M543" s="188">
        <f t="shared" si="102"/>
        <v>0</v>
      </c>
      <c r="N543" s="86">
        <f t="shared" si="103"/>
        <v>0</v>
      </c>
      <c r="O543" s="188">
        <f t="shared" si="104"/>
        <v>0</v>
      </c>
      <c r="P543" s="189"/>
      <c r="Q543" s="190">
        <f t="shared" si="105"/>
        <v>0</v>
      </c>
      <c r="R543" s="191">
        <f t="shared" si="106"/>
        <v>0</v>
      </c>
      <c r="T543" s="89"/>
    </row>
    <row r="544" spans="1:20" s="178" customFormat="1" ht="30" hidden="1" customHeight="1">
      <c r="A544" s="156">
        <f>'CONSTRUCTION COST ESTIMATE'!A544</f>
        <v>0</v>
      </c>
      <c r="B544" s="179">
        <f>'CONSTRUCTION COST ESTIMATE'!B544</f>
        <v>603.11800000000005</v>
      </c>
      <c r="C544" s="180" t="str">
        <f>'CONSTRUCTION COST ESTIMATE'!C544</f>
        <v>54 INCH REINFORCED CONCRETE PIPE (CLASS V)</v>
      </c>
      <c r="D544" s="181">
        <f>'CONSTRUCTION COST ESTIMATE'!BA544</f>
        <v>0</v>
      </c>
      <c r="E544" s="182">
        <f>'CONSTRUCTION COST ESTIMATE'!BC544</f>
        <v>0</v>
      </c>
      <c r="F544" s="183" t="str">
        <f>'CONSTRUCTION COST ESTIMATE'!BB544</f>
        <v>LF</v>
      </c>
      <c r="G544" s="184"/>
      <c r="H544" s="185">
        <f t="shared" si="99"/>
        <v>0</v>
      </c>
      <c r="I544" s="186">
        <f t="shared" si="100"/>
        <v>0</v>
      </c>
      <c r="J544" s="187"/>
      <c r="K544" s="188">
        <f t="shared" si="107"/>
        <v>0</v>
      </c>
      <c r="L544" s="86">
        <f t="shared" si="101"/>
        <v>0</v>
      </c>
      <c r="M544" s="188">
        <f t="shared" si="102"/>
        <v>0</v>
      </c>
      <c r="N544" s="86">
        <f t="shared" si="103"/>
        <v>0</v>
      </c>
      <c r="O544" s="188">
        <f t="shared" si="104"/>
        <v>0</v>
      </c>
      <c r="P544" s="189"/>
      <c r="Q544" s="190">
        <f t="shared" si="105"/>
        <v>0</v>
      </c>
      <c r="R544" s="191">
        <f t="shared" si="106"/>
        <v>0</v>
      </c>
      <c r="T544" s="89"/>
    </row>
    <row r="545" spans="1:20" s="178" customFormat="1" ht="30" hidden="1" customHeight="1">
      <c r="A545" s="156">
        <f>'CONSTRUCTION COST ESTIMATE'!A545</f>
        <v>0</v>
      </c>
      <c r="B545" s="179">
        <f>'CONSTRUCTION COST ESTIMATE'!B545</f>
        <v>603.11900000000003</v>
      </c>
      <c r="C545" s="180" t="str">
        <f>'CONSTRUCTION COST ESTIMATE'!C545</f>
        <v>60 INCH REINFORCED CONCRETE PIPE (CLASS III)</v>
      </c>
      <c r="D545" s="181">
        <f>'CONSTRUCTION COST ESTIMATE'!BA545</f>
        <v>0</v>
      </c>
      <c r="E545" s="182">
        <f>'CONSTRUCTION COST ESTIMATE'!BC545</f>
        <v>0</v>
      </c>
      <c r="F545" s="183" t="str">
        <f>'CONSTRUCTION COST ESTIMATE'!BB545</f>
        <v>LF</v>
      </c>
      <c r="G545" s="184"/>
      <c r="H545" s="185">
        <f t="shared" si="99"/>
        <v>0</v>
      </c>
      <c r="I545" s="186">
        <f t="shared" si="100"/>
        <v>0</v>
      </c>
      <c r="J545" s="187"/>
      <c r="K545" s="188">
        <f t="shared" si="107"/>
        <v>0</v>
      </c>
      <c r="L545" s="86">
        <f t="shared" si="101"/>
        <v>0</v>
      </c>
      <c r="M545" s="188">
        <f t="shared" si="102"/>
        <v>0</v>
      </c>
      <c r="N545" s="86">
        <f t="shared" si="103"/>
        <v>0</v>
      </c>
      <c r="O545" s="188">
        <f t="shared" si="104"/>
        <v>0</v>
      </c>
      <c r="P545" s="189"/>
      <c r="Q545" s="190">
        <f t="shared" si="105"/>
        <v>0</v>
      </c>
      <c r="R545" s="191">
        <f t="shared" si="106"/>
        <v>0</v>
      </c>
      <c r="T545" s="89"/>
    </row>
    <row r="546" spans="1:20" s="178" customFormat="1" ht="30" hidden="1" customHeight="1">
      <c r="A546" s="156">
        <f>'CONSTRUCTION COST ESTIMATE'!A546</f>
        <v>0</v>
      </c>
      <c r="B546" s="179">
        <f>'CONSTRUCTION COST ESTIMATE'!B546</f>
        <v>603.12</v>
      </c>
      <c r="C546" s="180" t="str">
        <f>'CONSTRUCTION COST ESTIMATE'!C546</f>
        <v>60 INCH REINFORCED CONCRETE PIPE (CLASS IV)</v>
      </c>
      <c r="D546" s="181">
        <f>'CONSTRUCTION COST ESTIMATE'!BA546</f>
        <v>0</v>
      </c>
      <c r="E546" s="182">
        <f>'CONSTRUCTION COST ESTIMATE'!BC546</f>
        <v>0</v>
      </c>
      <c r="F546" s="183" t="str">
        <f>'CONSTRUCTION COST ESTIMATE'!BB546</f>
        <v>LF</v>
      </c>
      <c r="G546" s="184"/>
      <c r="H546" s="185">
        <f t="shared" si="99"/>
        <v>0</v>
      </c>
      <c r="I546" s="186">
        <f t="shared" si="100"/>
        <v>0</v>
      </c>
      <c r="J546" s="187"/>
      <c r="K546" s="188">
        <f t="shared" si="107"/>
        <v>0</v>
      </c>
      <c r="L546" s="86">
        <f t="shared" si="101"/>
        <v>0</v>
      </c>
      <c r="M546" s="188">
        <f t="shared" si="102"/>
        <v>0</v>
      </c>
      <c r="N546" s="86">
        <f t="shared" si="103"/>
        <v>0</v>
      </c>
      <c r="O546" s="188">
        <f t="shared" si="104"/>
        <v>0</v>
      </c>
      <c r="P546" s="189"/>
      <c r="Q546" s="190">
        <f t="shared" si="105"/>
        <v>0</v>
      </c>
      <c r="R546" s="191">
        <f t="shared" si="106"/>
        <v>0</v>
      </c>
      <c r="T546" s="89"/>
    </row>
    <row r="547" spans="1:20" s="178" customFormat="1" ht="30" hidden="1" customHeight="1">
      <c r="A547" s="156">
        <f>'CONSTRUCTION COST ESTIMATE'!A547</f>
        <v>0</v>
      </c>
      <c r="B547" s="179">
        <f>'CONSTRUCTION COST ESTIMATE'!B547</f>
        <v>603.12099999999998</v>
      </c>
      <c r="C547" s="180" t="str">
        <f>'CONSTRUCTION COST ESTIMATE'!C547</f>
        <v>60 INCH REINFORCED CONCRETE PIPE (CLASS V)</v>
      </c>
      <c r="D547" s="181">
        <f>'CONSTRUCTION COST ESTIMATE'!BA547</f>
        <v>0</v>
      </c>
      <c r="E547" s="182">
        <f>'CONSTRUCTION COST ESTIMATE'!BC547</f>
        <v>0</v>
      </c>
      <c r="F547" s="183" t="str">
        <f>'CONSTRUCTION COST ESTIMATE'!BB547</f>
        <v>LF</v>
      </c>
      <c r="G547" s="184"/>
      <c r="H547" s="185">
        <f t="shared" si="99"/>
        <v>0</v>
      </c>
      <c r="I547" s="186">
        <f t="shared" si="100"/>
        <v>0</v>
      </c>
      <c r="J547" s="187"/>
      <c r="K547" s="188">
        <f t="shared" si="107"/>
        <v>0</v>
      </c>
      <c r="L547" s="86">
        <f t="shared" si="101"/>
        <v>0</v>
      </c>
      <c r="M547" s="188">
        <f t="shared" si="102"/>
        <v>0</v>
      </c>
      <c r="N547" s="86">
        <f t="shared" si="103"/>
        <v>0</v>
      </c>
      <c r="O547" s="188">
        <f t="shared" si="104"/>
        <v>0</v>
      </c>
      <c r="P547" s="189"/>
      <c r="Q547" s="190">
        <f t="shared" si="105"/>
        <v>0</v>
      </c>
      <c r="R547" s="191">
        <f t="shared" si="106"/>
        <v>0</v>
      </c>
      <c r="T547" s="89"/>
    </row>
    <row r="548" spans="1:20" s="178" customFormat="1" ht="30" hidden="1" customHeight="1">
      <c r="A548" s="156">
        <f>'CONSTRUCTION COST ESTIMATE'!A548</f>
        <v>0</v>
      </c>
      <c r="B548" s="179">
        <f>'CONSTRUCTION COST ESTIMATE'!B548</f>
        <v>603.12199999999996</v>
      </c>
      <c r="C548" s="180" t="str">
        <f>'CONSTRUCTION COST ESTIMATE'!C548</f>
        <v>66 INCH REINFORCED CONCRETE PIPE (CLASS III)</v>
      </c>
      <c r="D548" s="181">
        <f>'CONSTRUCTION COST ESTIMATE'!BA548</f>
        <v>0</v>
      </c>
      <c r="E548" s="182">
        <f>'CONSTRUCTION COST ESTIMATE'!BC548</f>
        <v>0</v>
      </c>
      <c r="F548" s="183" t="str">
        <f>'CONSTRUCTION COST ESTIMATE'!BB548</f>
        <v>LF</v>
      </c>
      <c r="G548" s="184"/>
      <c r="H548" s="185">
        <f t="shared" si="99"/>
        <v>0</v>
      </c>
      <c r="I548" s="186">
        <f t="shared" si="100"/>
        <v>0</v>
      </c>
      <c r="J548" s="187"/>
      <c r="K548" s="188">
        <f t="shared" si="107"/>
        <v>0</v>
      </c>
      <c r="L548" s="86">
        <f t="shared" si="101"/>
        <v>0</v>
      </c>
      <c r="M548" s="188">
        <f t="shared" si="102"/>
        <v>0</v>
      </c>
      <c r="N548" s="86">
        <f t="shared" si="103"/>
        <v>0</v>
      </c>
      <c r="O548" s="188">
        <f t="shared" si="104"/>
        <v>0</v>
      </c>
      <c r="P548" s="189"/>
      <c r="Q548" s="190">
        <f t="shared" si="105"/>
        <v>0</v>
      </c>
      <c r="R548" s="191">
        <f t="shared" si="106"/>
        <v>0</v>
      </c>
      <c r="T548" s="89"/>
    </row>
    <row r="549" spans="1:20" s="178" customFormat="1" ht="30" hidden="1" customHeight="1">
      <c r="A549" s="156">
        <f>'CONSTRUCTION COST ESTIMATE'!A549</f>
        <v>0</v>
      </c>
      <c r="B549" s="179">
        <f>'CONSTRUCTION COST ESTIMATE'!B549</f>
        <v>603.12300000000005</v>
      </c>
      <c r="C549" s="180" t="str">
        <f>'CONSTRUCTION COST ESTIMATE'!C549</f>
        <v>66 INCH REINFORCED CONCRETE PIPE (CLASS IV)</v>
      </c>
      <c r="D549" s="181">
        <f>'CONSTRUCTION COST ESTIMATE'!BA549</f>
        <v>0</v>
      </c>
      <c r="E549" s="182">
        <f>'CONSTRUCTION COST ESTIMATE'!BC549</f>
        <v>0</v>
      </c>
      <c r="F549" s="183" t="str">
        <f>'CONSTRUCTION COST ESTIMATE'!BB549</f>
        <v>LF</v>
      </c>
      <c r="G549" s="184"/>
      <c r="H549" s="185">
        <f t="shared" si="99"/>
        <v>0</v>
      </c>
      <c r="I549" s="186">
        <f t="shared" si="100"/>
        <v>0</v>
      </c>
      <c r="J549" s="187"/>
      <c r="K549" s="188">
        <f t="shared" si="107"/>
        <v>0</v>
      </c>
      <c r="L549" s="86">
        <f t="shared" si="101"/>
        <v>0</v>
      </c>
      <c r="M549" s="188">
        <f t="shared" si="102"/>
        <v>0</v>
      </c>
      <c r="N549" s="86">
        <f t="shared" si="103"/>
        <v>0</v>
      </c>
      <c r="O549" s="188">
        <f t="shared" si="104"/>
        <v>0</v>
      </c>
      <c r="P549" s="189"/>
      <c r="Q549" s="190">
        <f t="shared" si="105"/>
        <v>0</v>
      </c>
      <c r="R549" s="191">
        <f t="shared" si="106"/>
        <v>0</v>
      </c>
      <c r="T549" s="89"/>
    </row>
    <row r="550" spans="1:20" s="178" customFormat="1" ht="30" hidden="1" customHeight="1">
      <c r="A550" s="156">
        <f>'CONSTRUCTION COST ESTIMATE'!A550</f>
        <v>0</v>
      </c>
      <c r="B550" s="179">
        <f>'CONSTRUCTION COST ESTIMATE'!B550</f>
        <v>603.12400000000002</v>
      </c>
      <c r="C550" s="180" t="str">
        <f>'CONSTRUCTION COST ESTIMATE'!C550</f>
        <v>66 INCH REINFORCED CONCRETE PIPE (CLASS V)</v>
      </c>
      <c r="D550" s="181">
        <f>'CONSTRUCTION COST ESTIMATE'!BA550</f>
        <v>0</v>
      </c>
      <c r="E550" s="182">
        <f>'CONSTRUCTION COST ESTIMATE'!BC550</f>
        <v>0</v>
      </c>
      <c r="F550" s="183" t="str">
        <f>'CONSTRUCTION COST ESTIMATE'!BB550</f>
        <v>LF</v>
      </c>
      <c r="G550" s="184"/>
      <c r="H550" s="185">
        <f t="shared" si="99"/>
        <v>0</v>
      </c>
      <c r="I550" s="186">
        <f t="shared" si="100"/>
        <v>0</v>
      </c>
      <c r="J550" s="187"/>
      <c r="K550" s="188">
        <f t="shared" si="107"/>
        <v>0</v>
      </c>
      <c r="L550" s="86">
        <f t="shared" si="101"/>
        <v>0</v>
      </c>
      <c r="M550" s="188">
        <f t="shared" si="102"/>
        <v>0</v>
      </c>
      <c r="N550" s="86">
        <f t="shared" si="103"/>
        <v>0</v>
      </c>
      <c r="O550" s="188">
        <f t="shared" si="104"/>
        <v>0</v>
      </c>
      <c r="P550" s="189"/>
      <c r="Q550" s="190">
        <f t="shared" si="105"/>
        <v>0</v>
      </c>
      <c r="R550" s="191">
        <f t="shared" si="106"/>
        <v>0</v>
      </c>
      <c r="T550" s="89"/>
    </row>
    <row r="551" spans="1:20" s="178" customFormat="1" ht="30" hidden="1" customHeight="1">
      <c r="A551" s="156">
        <f>'CONSTRUCTION COST ESTIMATE'!A551</f>
        <v>0</v>
      </c>
      <c r="B551" s="179">
        <f>'CONSTRUCTION COST ESTIMATE'!B551</f>
        <v>603.125</v>
      </c>
      <c r="C551" s="180" t="str">
        <f>'CONSTRUCTION COST ESTIMATE'!C551</f>
        <v>72 INCH REINFORCED CONCRETE PIPE (CLASS III)</v>
      </c>
      <c r="D551" s="181">
        <f>'CONSTRUCTION COST ESTIMATE'!BA551</f>
        <v>0</v>
      </c>
      <c r="E551" s="182">
        <f>'CONSTRUCTION COST ESTIMATE'!BC551</f>
        <v>0</v>
      </c>
      <c r="F551" s="183" t="str">
        <f>'CONSTRUCTION COST ESTIMATE'!BB551</f>
        <v>LF</v>
      </c>
      <c r="G551" s="184"/>
      <c r="H551" s="185">
        <f t="shared" si="99"/>
        <v>0</v>
      </c>
      <c r="I551" s="186">
        <f t="shared" si="100"/>
        <v>0</v>
      </c>
      <c r="J551" s="187"/>
      <c r="K551" s="188">
        <f t="shared" si="107"/>
        <v>0</v>
      </c>
      <c r="L551" s="86">
        <f t="shared" si="101"/>
        <v>0</v>
      </c>
      <c r="M551" s="188">
        <f t="shared" si="102"/>
        <v>0</v>
      </c>
      <c r="N551" s="86">
        <f t="shared" si="103"/>
        <v>0</v>
      </c>
      <c r="O551" s="188">
        <f t="shared" si="104"/>
        <v>0</v>
      </c>
      <c r="P551" s="189"/>
      <c r="Q551" s="190">
        <f t="shared" si="105"/>
        <v>0</v>
      </c>
      <c r="R551" s="191">
        <f t="shared" si="106"/>
        <v>0</v>
      </c>
      <c r="T551" s="89"/>
    </row>
    <row r="552" spans="1:20" s="178" customFormat="1" ht="30" hidden="1" customHeight="1">
      <c r="A552" s="156">
        <f>'CONSTRUCTION COST ESTIMATE'!A552</f>
        <v>0</v>
      </c>
      <c r="B552" s="179">
        <f>'CONSTRUCTION COST ESTIMATE'!B552</f>
        <v>603.12599999999998</v>
      </c>
      <c r="C552" s="180" t="str">
        <f>'CONSTRUCTION COST ESTIMATE'!C552</f>
        <v>72 INCH REINFORCED CONCRETE PIPE (CLASS IV)</v>
      </c>
      <c r="D552" s="181">
        <f>'CONSTRUCTION COST ESTIMATE'!BA552</f>
        <v>0</v>
      </c>
      <c r="E552" s="182">
        <f>'CONSTRUCTION COST ESTIMATE'!BC552</f>
        <v>0</v>
      </c>
      <c r="F552" s="183" t="str">
        <f>'CONSTRUCTION COST ESTIMATE'!BB552</f>
        <v>LF</v>
      </c>
      <c r="G552" s="184"/>
      <c r="H552" s="185">
        <f t="shared" si="99"/>
        <v>0</v>
      </c>
      <c r="I552" s="186">
        <f t="shared" si="100"/>
        <v>0</v>
      </c>
      <c r="J552" s="187"/>
      <c r="K552" s="188">
        <f t="shared" si="107"/>
        <v>0</v>
      </c>
      <c r="L552" s="86">
        <f t="shared" si="101"/>
        <v>0</v>
      </c>
      <c r="M552" s="188">
        <f t="shared" si="102"/>
        <v>0</v>
      </c>
      <c r="N552" s="86">
        <f t="shared" si="103"/>
        <v>0</v>
      </c>
      <c r="O552" s="188">
        <f t="shared" si="104"/>
        <v>0</v>
      </c>
      <c r="P552" s="189"/>
      <c r="Q552" s="190">
        <f t="shared" si="105"/>
        <v>0</v>
      </c>
      <c r="R552" s="191">
        <f t="shared" si="106"/>
        <v>0</v>
      </c>
      <c r="T552" s="89"/>
    </row>
    <row r="553" spans="1:20" s="178" customFormat="1" ht="30" hidden="1" customHeight="1">
      <c r="A553" s="156">
        <f>'CONSTRUCTION COST ESTIMATE'!A553</f>
        <v>0</v>
      </c>
      <c r="B553" s="179">
        <f>'CONSTRUCTION COST ESTIMATE'!B553</f>
        <v>603.12699999999995</v>
      </c>
      <c r="C553" s="180" t="str">
        <f>'CONSTRUCTION COST ESTIMATE'!C553</f>
        <v>72 INCH REINFORCED CONCRETE PIPE (CLASS V)</v>
      </c>
      <c r="D553" s="181">
        <f>'CONSTRUCTION COST ESTIMATE'!BA553</f>
        <v>0</v>
      </c>
      <c r="E553" s="182">
        <f>'CONSTRUCTION COST ESTIMATE'!BC553</f>
        <v>0</v>
      </c>
      <c r="F553" s="183" t="str">
        <f>'CONSTRUCTION COST ESTIMATE'!BB553</f>
        <v>LF</v>
      </c>
      <c r="G553" s="184"/>
      <c r="H553" s="185">
        <f t="shared" si="99"/>
        <v>0</v>
      </c>
      <c r="I553" s="186">
        <f t="shared" si="100"/>
        <v>0</v>
      </c>
      <c r="J553" s="187"/>
      <c r="K553" s="188">
        <f t="shared" si="107"/>
        <v>0</v>
      </c>
      <c r="L553" s="86">
        <f t="shared" si="101"/>
        <v>0</v>
      </c>
      <c r="M553" s="188">
        <f t="shared" si="102"/>
        <v>0</v>
      </c>
      <c r="N553" s="86">
        <f t="shared" si="103"/>
        <v>0</v>
      </c>
      <c r="O553" s="188">
        <f t="shared" si="104"/>
        <v>0</v>
      </c>
      <c r="P553" s="189"/>
      <c r="Q553" s="190">
        <f t="shared" si="105"/>
        <v>0</v>
      </c>
      <c r="R553" s="191">
        <f t="shared" si="106"/>
        <v>0</v>
      </c>
      <c r="T553" s="89"/>
    </row>
    <row r="554" spans="1:20" s="178" customFormat="1" ht="30" hidden="1" customHeight="1">
      <c r="A554" s="156">
        <f>'CONSTRUCTION COST ESTIMATE'!A554</f>
        <v>0</v>
      </c>
      <c r="B554" s="179">
        <f>'CONSTRUCTION COST ESTIMATE'!B554</f>
        <v>603.12800000000004</v>
      </c>
      <c r="C554" s="180" t="str">
        <f>'CONSTRUCTION COST ESTIMATE'!C554</f>
        <v>78 INCH REINFORCED CONCRETE PIPE (CLASS III)</v>
      </c>
      <c r="D554" s="181">
        <f>'CONSTRUCTION COST ESTIMATE'!BA554</f>
        <v>0</v>
      </c>
      <c r="E554" s="182">
        <f>'CONSTRUCTION COST ESTIMATE'!BC554</f>
        <v>0</v>
      </c>
      <c r="F554" s="183" t="str">
        <f>'CONSTRUCTION COST ESTIMATE'!BB554</f>
        <v>LF</v>
      </c>
      <c r="G554" s="184"/>
      <c r="H554" s="185">
        <f t="shared" si="99"/>
        <v>0</v>
      </c>
      <c r="I554" s="186">
        <f t="shared" si="100"/>
        <v>0</v>
      </c>
      <c r="J554" s="187"/>
      <c r="K554" s="188">
        <f t="shared" si="107"/>
        <v>0</v>
      </c>
      <c r="L554" s="86">
        <f t="shared" si="101"/>
        <v>0</v>
      </c>
      <c r="M554" s="188">
        <f t="shared" si="102"/>
        <v>0</v>
      </c>
      <c r="N554" s="86">
        <f t="shared" si="103"/>
        <v>0</v>
      </c>
      <c r="O554" s="188">
        <f t="shared" si="104"/>
        <v>0</v>
      </c>
      <c r="P554" s="189"/>
      <c r="Q554" s="190">
        <f t="shared" si="105"/>
        <v>0</v>
      </c>
      <c r="R554" s="191">
        <f t="shared" si="106"/>
        <v>0</v>
      </c>
      <c r="T554" s="89"/>
    </row>
    <row r="555" spans="1:20" s="178" customFormat="1" ht="30" hidden="1" customHeight="1">
      <c r="A555" s="156">
        <f>'CONSTRUCTION COST ESTIMATE'!A555</f>
        <v>0</v>
      </c>
      <c r="B555" s="179">
        <f>'CONSTRUCTION COST ESTIMATE'!B555</f>
        <v>603.12900000000002</v>
      </c>
      <c r="C555" s="180" t="str">
        <f>'CONSTRUCTION COST ESTIMATE'!C555</f>
        <v>78 INCH REINFORCED CONCRETE PIPE (CLASS IV)</v>
      </c>
      <c r="D555" s="181">
        <f>'CONSTRUCTION COST ESTIMATE'!BA555</f>
        <v>0</v>
      </c>
      <c r="E555" s="182">
        <f>'CONSTRUCTION COST ESTIMATE'!BC555</f>
        <v>0</v>
      </c>
      <c r="F555" s="183" t="str">
        <f>'CONSTRUCTION COST ESTIMATE'!BB555</f>
        <v>LF</v>
      </c>
      <c r="G555" s="184"/>
      <c r="H555" s="185">
        <f t="shared" si="99"/>
        <v>0</v>
      </c>
      <c r="I555" s="186">
        <f t="shared" si="100"/>
        <v>0</v>
      </c>
      <c r="J555" s="187"/>
      <c r="K555" s="188">
        <f t="shared" si="107"/>
        <v>0</v>
      </c>
      <c r="L555" s="86">
        <f t="shared" si="101"/>
        <v>0</v>
      </c>
      <c r="M555" s="188">
        <f t="shared" si="102"/>
        <v>0</v>
      </c>
      <c r="N555" s="86">
        <f t="shared" si="103"/>
        <v>0</v>
      </c>
      <c r="O555" s="188">
        <f t="shared" si="104"/>
        <v>0</v>
      </c>
      <c r="P555" s="189"/>
      <c r="Q555" s="190">
        <f t="shared" si="105"/>
        <v>0</v>
      </c>
      <c r="R555" s="191">
        <f t="shared" si="106"/>
        <v>0</v>
      </c>
      <c r="T555" s="89"/>
    </row>
    <row r="556" spans="1:20" s="178" customFormat="1" ht="30" hidden="1" customHeight="1">
      <c r="A556" s="156">
        <f>'CONSTRUCTION COST ESTIMATE'!A556</f>
        <v>0</v>
      </c>
      <c r="B556" s="179">
        <f>'CONSTRUCTION COST ESTIMATE'!B556</f>
        <v>603.13</v>
      </c>
      <c r="C556" s="180" t="str">
        <f>'CONSTRUCTION COST ESTIMATE'!C556</f>
        <v>78 INCH REINFORCED CONCRETE PIPE (CLASS V)</v>
      </c>
      <c r="D556" s="181">
        <f>'CONSTRUCTION COST ESTIMATE'!BA556</f>
        <v>0</v>
      </c>
      <c r="E556" s="182">
        <f>'CONSTRUCTION COST ESTIMATE'!BC556</f>
        <v>0</v>
      </c>
      <c r="F556" s="183" t="str">
        <f>'CONSTRUCTION COST ESTIMATE'!BB556</f>
        <v>LF</v>
      </c>
      <c r="G556" s="184"/>
      <c r="H556" s="185">
        <f t="shared" si="99"/>
        <v>0</v>
      </c>
      <c r="I556" s="186">
        <f t="shared" si="100"/>
        <v>0</v>
      </c>
      <c r="J556" s="187"/>
      <c r="K556" s="188">
        <f t="shared" si="107"/>
        <v>0</v>
      </c>
      <c r="L556" s="86">
        <f t="shared" si="101"/>
        <v>0</v>
      </c>
      <c r="M556" s="188">
        <f t="shared" si="102"/>
        <v>0</v>
      </c>
      <c r="N556" s="86">
        <f t="shared" si="103"/>
        <v>0</v>
      </c>
      <c r="O556" s="188">
        <f t="shared" si="104"/>
        <v>0</v>
      </c>
      <c r="P556" s="189"/>
      <c r="Q556" s="190">
        <f t="shared" si="105"/>
        <v>0</v>
      </c>
      <c r="R556" s="191">
        <f t="shared" si="106"/>
        <v>0</v>
      </c>
      <c r="T556" s="89"/>
    </row>
    <row r="557" spans="1:20" s="178" customFormat="1" ht="30" hidden="1" customHeight="1">
      <c r="A557" s="156">
        <f>'CONSTRUCTION COST ESTIMATE'!A557</f>
        <v>0</v>
      </c>
      <c r="B557" s="179">
        <f>'CONSTRUCTION COST ESTIMATE'!B557</f>
        <v>603.13099999999997</v>
      </c>
      <c r="C557" s="180" t="str">
        <f>'CONSTRUCTION COST ESTIMATE'!C557</f>
        <v>84 INCH REINFORCED CONCRETE PIPE (CLASS III)</v>
      </c>
      <c r="D557" s="181">
        <f>'CONSTRUCTION COST ESTIMATE'!BA557</f>
        <v>0</v>
      </c>
      <c r="E557" s="182">
        <f>'CONSTRUCTION COST ESTIMATE'!BC557</f>
        <v>0</v>
      </c>
      <c r="F557" s="183" t="str">
        <f>'CONSTRUCTION COST ESTIMATE'!BB557</f>
        <v>LF</v>
      </c>
      <c r="G557" s="184"/>
      <c r="H557" s="185">
        <f t="shared" si="99"/>
        <v>0</v>
      </c>
      <c r="I557" s="186">
        <f t="shared" si="100"/>
        <v>0</v>
      </c>
      <c r="J557" s="187"/>
      <c r="K557" s="188">
        <f t="shared" si="107"/>
        <v>0</v>
      </c>
      <c r="L557" s="86">
        <f t="shared" si="101"/>
        <v>0</v>
      </c>
      <c r="M557" s="188">
        <f t="shared" si="102"/>
        <v>0</v>
      </c>
      <c r="N557" s="86">
        <f t="shared" si="103"/>
        <v>0</v>
      </c>
      <c r="O557" s="188">
        <f t="shared" si="104"/>
        <v>0</v>
      </c>
      <c r="P557" s="189"/>
      <c r="Q557" s="190">
        <f t="shared" si="105"/>
        <v>0</v>
      </c>
      <c r="R557" s="191">
        <f t="shared" si="106"/>
        <v>0</v>
      </c>
      <c r="T557" s="89"/>
    </row>
    <row r="558" spans="1:20" s="178" customFormat="1" ht="30" hidden="1" customHeight="1">
      <c r="A558" s="156">
        <f>'CONSTRUCTION COST ESTIMATE'!A558</f>
        <v>0</v>
      </c>
      <c r="B558" s="179">
        <f>'CONSTRUCTION COST ESTIMATE'!B558</f>
        <v>603.13199999999995</v>
      </c>
      <c r="C558" s="180" t="str">
        <f>'CONSTRUCTION COST ESTIMATE'!C558</f>
        <v>84 INCH REINFORCED CONCRETE PIPE (CLASS IV)</v>
      </c>
      <c r="D558" s="181">
        <f>'CONSTRUCTION COST ESTIMATE'!BA558</f>
        <v>0</v>
      </c>
      <c r="E558" s="182">
        <f>'CONSTRUCTION COST ESTIMATE'!BC558</f>
        <v>0</v>
      </c>
      <c r="F558" s="183" t="str">
        <f>'CONSTRUCTION COST ESTIMATE'!BB558</f>
        <v>LF</v>
      </c>
      <c r="G558" s="184"/>
      <c r="H558" s="185">
        <f t="shared" si="99"/>
        <v>0</v>
      </c>
      <c r="I558" s="186">
        <f t="shared" si="100"/>
        <v>0</v>
      </c>
      <c r="J558" s="187"/>
      <c r="K558" s="188">
        <f t="shared" si="107"/>
        <v>0</v>
      </c>
      <c r="L558" s="86">
        <f t="shared" si="101"/>
        <v>0</v>
      </c>
      <c r="M558" s="188">
        <f t="shared" si="102"/>
        <v>0</v>
      </c>
      <c r="N558" s="86">
        <f t="shared" si="103"/>
        <v>0</v>
      </c>
      <c r="O558" s="188">
        <f t="shared" si="104"/>
        <v>0</v>
      </c>
      <c r="P558" s="189"/>
      <c r="Q558" s="190">
        <f t="shared" si="105"/>
        <v>0</v>
      </c>
      <c r="R558" s="191">
        <f t="shared" si="106"/>
        <v>0</v>
      </c>
      <c r="T558" s="89"/>
    </row>
    <row r="559" spans="1:20" s="178" customFormat="1" ht="30" hidden="1" customHeight="1">
      <c r="A559" s="156">
        <f>'CONSTRUCTION COST ESTIMATE'!A559</f>
        <v>0</v>
      </c>
      <c r="B559" s="179">
        <f>'CONSTRUCTION COST ESTIMATE'!B559</f>
        <v>603.13300000000004</v>
      </c>
      <c r="C559" s="180" t="str">
        <f>'CONSTRUCTION COST ESTIMATE'!C559</f>
        <v>84 INCH REINFORCED CONCRETE PIPE (CLASS V)</v>
      </c>
      <c r="D559" s="181">
        <f>'CONSTRUCTION COST ESTIMATE'!BA559</f>
        <v>0</v>
      </c>
      <c r="E559" s="182">
        <f>'CONSTRUCTION COST ESTIMATE'!BC559</f>
        <v>0</v>
      </c>
      <c r="F559" s="183" t="str">
        <f>'CONSTRUCTION COST ESTIMATE'!BB559</f>
        <v>LF</v>
      </c>
      <c r="G559" s="184"/>
      <c r="H559" s="185">
        <f t="shared" si="99"/>
        <v>0</v>
      </c>
      <c r="I559" s="186">
        <f t="shared" si="100"/>
        <v>0</v>
      </c>
      <c r="J559" s="187"/>
      <c r="K559" s="188">
        <f t="shared" si="107"/>
        <v>0</v>
      </c>
      <c r="L559" s="86">
        <f t="shared" si="101"/>
        <v>0</v>
      </c>
      <c r="M559" s="188">
        <f t="shared" si="102"/>
        <v>0</v>
      </c>
      <c r="N559" s="86">
        <f t="shared" si="103"/>
        <v>0</v>
      </c>
      <c r="O559" s="188">
        <f t="shared" si="104"/>
        <v>0</v>
      </c>
      <c r="P559" s="189"/>
      <c r="Q559" s="190">
        <f t="shared" si="105"/>
        <v>0</v>
      </c>
      <c r="R559" s="191">
        <f t="shared" si="106"/>
        <v>0</v>
      </c>
      <c r="T559" s="89"/>
    </row>
    <row r="560" spans="1:20" s="178" customFormat="1" ht="30" hidden="1" customHeight="1">
      <c r="A560" s="156">
        <f>'CONSTRUCTION COST ESTIMATE'!A560</f>
        <v>0</v>
      </c>
      <c r="B560" s="179">
        <f>'CONSTRUCTION COST ESTIMATE'!B560</f>
        <v>603.13400000000001</v>
      </c>
      <c r="C560" s="180" t="str">
        <f>'CONSTRUCTION COST ESTIMATE'!C560</f>
        <v>90 INCH REINFORCED CONCRETE PIPE (CLASS III)</v>
      </c>
      <c r="D560" s="181">
        <f>'CONSTRUCTION COST ESTIMATE'!BA560</f>
        <v>0</v>
      </c>
      <c r="E560" s="182">
        <f>'CONSTRUCTION COST ESTIMATE'!BC560</f>
        <v>0</v>
      </c>
      <c r="F560" s="183" t="str">
        <f>'CONSTRUCTION COST ESTIMATE'!BB560</f>
        <v>LF</v>
      </c>
      <c r="G560" s="184"/>
      <c r="H560" s="185">
        <f t="shared" si="99"/>
        <v>0</v>
      </c>
      <c r="I560" s="186">
        <f t="shared" si="100"/>
        <v>0</v>
      </c>
      <c r="J560" s="187"/>
      <c r="K560" s="188">
        <f t="shared" si="107"/>
        <v>0</v>
      </c>
      <c r="L560" s="86">
        <f t="shared" si="101"/>
        <v>0</v>
      </c>
      <c r="M560" s="188">
        <f t="shared" si="102"/>
        <v>0</v>
      </c>
      <c r="N560" s="86">
        <f t="shared" si="103"/>
        <v>0</v>
      </c>
      <c r="O560" s="188">
        <f t="shared" si="104"/>
        <v>0</v>
      </c>
      <c r="P560" s="189"/>
      <c r="Q560" s="190">
        <f t="shared" si="105"/>
        <v>0</v>
      </c>
      <c r="R560" s="191">
        <f t="shared" si="106"/>
        <v>0</v>
      </c>
      <c r="T560" s="89"/>
    </row>
    <row r="561" spans="1:20" s="178" customFormat="1" ht="30" hidden="1" customHeight="1">
      <c r="A561" s="156">
        <f>'CONSTRUCTION COST ESTIMATE'!A561</f>
        <v>0</v>
      </c>
      <c r="B561" s="179">
        <f>'CONSTRUCTION COST ESTIMATE'!B561</f>
        <v>603.13499999999999</v>
      </c>
      <c r="C561" s="180" t="str">
        <f>'CONSTRUCTION COST ESTIMATE'!C561</f>
        <v>90 INCH REINFORCED CONCRETE PIPE (CLASS IV)</v>
      </c>
      <c r="D561" s="181">
        <f>'CONSTRUCTION COST ESTIMATE'!BA561</f>
        <v>0</v>
      </c>
      <c r="E561" s="182">
        <f>'CONSTRUCTION COST ESTIMATE'!BC561</f>
        <v>0</v>
      </c>
      <c r="F561" s="183" t="str">
        <f>'CONSTRUCTION COST ESTIMATE'!BB561</f>
        <v>LF</v>
      </c>
      <c r="G561" s="184"/>
      <c r="H561" s="185">
        <f t="shared" si="99"/>
        <v>0</v>
      </c>
      <c r="I561" s="186">
        <f t="shared" si="100"/>
        <v>0</v>
      </c>
      <c r="J561" s="187"/>
      <c r="K561" s="188">
        <f t="shared" si="107"/>
        <v>0</v>
      </c>
      <c r="L561" s="86">
        <f t="shared" si="101"/>
        <v>0</v>
      </c>
      <c r="M561" s="188">
        <f t="shared" si="102"/>
        <v>0</v>
      </c>
      <c r="N561" s="86">
        <f t="shared" si="103"/>
        <v>0</v>
      </c>
      <c r="O561" s="188">
        <f t="shared" si="104"/>
        <v>0</v>
      </c>
      <c r="P561" s="189"/>
      <c r="Q561" s="190">
        <f t="shared" si="105"/>
        <v>0</v>
      </c>
      <c r="R561" s="191">
        <f t="shared" si="106"/>
        <v>0</v>
      </c>
      <c r="T561" s="89"/>
    </row>
    <row r="562" spans="1:20" s="178" customFormat="1" ht="30" hidden="1" customHeight="1">
      <c r="A562" s="156">
        <f>'CONSTRUCTION COST ESTIMATE'!A562</f>
        <v>0</v>
      </c>
      <c r="B562" s="179">
        <f>'CONSTRUCTION COST ESTIMATE'!B562</f>
        <v>603.13599999999997</v>
      </c>
      <c r="C562" s="180" t="str">
        <f>'CONSTRUCTION COST ESTIMATE'!C562</f>
        <v>90 INCH REINFORCED CONCRETE PIPE (CLASS V)</v>
      </c>
      <c r="D562" s="181">
        <f>'CONSTRUCTION COST ESTIMATE'!BA562</f>
        <v>0</v>
      </c>
      <c r="E562" s="182">
        <f>'CONSTRUCTION COST ESTIMATE'!BC562</f>
        <v>0</v>
      </c>
      <c r="F562" s="183" t="str">
        <f>'CONSTRUCTION COST ESTIMATE'!BB562</f>
        <v>LF</v>
      </c>
      <c r="G562" s="184"/>
      <c r="H562" s="185">
        <f t="shared" si="99"/>
        <v>0</v>
      </c>
      <c r="I562" s="186">
        <f t="shared" si="100"/>
        <v>0</v>
      </c>
      <c r="J562" s="187"/>
      <c r="K562" s="188">
        <f t="shared" si="107"/>
        <v>0</v>
      </c>
      <c r="L562" s="86">
        <f t="shared" si="101"/>
        <v>0</v>
      </c>
      <c r="M562" s="188">
        <f t="shared" si="102"/>
        <v>0</v>
      </c>
      <c r="N562" s="86">
        <f t="shared" si="103"/>
        <v>0</v>
      </c>
      <c r="O562" s="188">
        <f t="shared" si="104"/>
        <v>0</v>
      </c>
      <c r="P562" s="189"/>
      <c r="Q562" s="190">
        <f t="shared" si="105"/>
        <v>0</v>
      </c>
      <c r="R562" s="191">
        <f t="shared" si="106"/>
        <v>0</v>
      </c>
      <c r="T562" s="89"/>
    </row>
    <row r="563" spans="1:20" s="178" customFormat="1" ht="30" hidden="1" customHeight="1">
      <c r="A563" s="156">
        <f>'CONSTRUCTION COST ESTIMATE'!A563</f>
        <v>0</v>
      </c>
      <c r="B563" s="179">
        <f>'CONSTRUCTION COST ESTIMATE'!B563</f>
        <v>603.13699999999994</v>
      </c>
      <c r="C563" s="180" t="str">
        <f>'CONSTRUCTION COST ESTIMATE'!C563</f>
        <v>96 INCH REINFORCED CONCRETE PIPE (CLASS III)</v>
      </c>
      <c r="D563" s="181">
        <f>'CONSTRUCTION COST ESTIMATE'!BA563</f>
        <v>0</v>
      </c>
      <c r="E563" s="182">
        <f>'CONSTRUCTION COST ESTIMATE'!BC563</f>
        <v>0</v>
      </c>
      <c r="F563" s="183" t="str">
        <f>'CONSTRUCTION COST ESTIMATE'!BB563</f>
        <v>LF</v>
      </c>
      <c r="G563" s="184"/>
      <c r="H563" s="185">
        <f t="shared" si="99"/>
        <v>0</v>
      </c>
      <c r="I563" s="186">
        <f t="shared" si="100"/>
        <v>0</v>
      </c>
      <c r="J563" s="187"/>
      <c r="K563" s="188">
        <f t="shared" si="107"/>
        <v>0</v>
      </c>
      <c r="L563" s="86">
        <f t="shared" si="101"/>
        <v>0</v>
      </c>
      <c r="M563" s="188">
        <f t="shared" si="102"/>
        <v>0</v>
      </c>
      <c r="N563" s="86">
        <f t="shared" si="103"/>
        <v>0</v>
      </c>
      <c r="O563" s="188">
        <f t="shared" si="104"/>
        <v>0</v>
      </c>
      <c r="P563" s="189"/>
      <c r="Q563" s="190">
        <f t="shared" si="105"/>
        <v>0</v>
      </c>
      <c r="R563" s="191">
        <f t="shared" si="106"/>
        <v>0</v>
      </c>
      <c r="T563" s="89"/>
    </row>
    <row r="564" spans="1:20" s="178" customFormat="1" ht="30" hidden="1" customHeight="1">
      <c r="A564" s="156">
        <f>'CONSTRUCTION COST ESTIMATE'!A564</f>
        <v>0</v>
      </c>
      <c r="B564" s="179">
        <f>'CONSTRUCTION COST ESTIMATE'!B564</f>
        <v>603.13800000000003</v>
      </c>
      <c r="C564" s="180" t="str">
        <f>'CONSTRUCTION COST ESTIMATE'!C564</f>
        <v>96 INCH REINFORCED CONCRETE PIPE (CLASS IV)</v>
      </c>
      <c r="D564" s="181">
        <f>'CONSTRUCTION COST ESTIMATE'!BA564</f>
        <v>0</v>
      </c>
      <c r="E564" s="182">
        <f>'CONSTRUCTION COST ESTIMATE'!BC564</f>
        <v>0</v>
      </c>
      <c r="F564" s="183" t="str">
        <f>'CONSTRUCTION COST ESTIMATE'!BB564</f>
        <v>LF</v>
      </c>
      <c r="G564" s="184"/>
      <c r="H564" s="185">
        <f t="shared" si="99"/>
        <v>0</v>
      </c>
      <c r="I564" s="186">
        <f t="shared" si="100"/>
        <v>0</v>
      </c>
      <c r="J564" s="187"/>
      <c r="K564" s="188">
        <f t="shared" si="107"/>
        <v>0</v>
      </c>
      <c r="L564" s="86">
        <f t="shared" si="101"/>
        <v>0</v>
      </c>
      <c r="M564" s="188">
        <f t="shared" si="102"/>
        <v>0</v>
      </c>
      <c r="N564" s="86">
        <f t="shared" si="103"/>
        <v>0</v>
      </c>
      <c r="O564" s="188">
        <f t="shared" si="104"/>
        <v>0</v>
      </c>
      <c r="P564" s="189"/>
      <c r="Q564" s="190">
        <f t="shared" si="105"/>
        <v>0</v>
      </c>
      <c r="R564" s="191">
        <f t="shared" si="106"/>
        <v>0</v>
      </c>
      <c r="T564" s="89"/>
    </row>
    <row r="565" spans="1:20" s="178" customFormat="1" ht="30" hidden="1" customHeight="1">
      <c r="A565" s="156">
        <f>'CONSTRUCTION COST ESTIMATE'!A565</f>
        <v>0</v>
      </c>
      <c r="B565" s="179">
        <f>'CONSTRUCTION COST ESTIMATE'!B565</f>
        <v>603.13900000000001</v>
      </c>
      <c r="C565" s="180" t="str">
        <f>'CONSTRUCTION COST ESTIMATE'!C565</f>
        <v>96 INCH REINFORCED CONCRETE PIPE (CLASS V)</v>
      </c>
      <c r="D565" s="181">
        <f>'CONSTRUCTION COST ESTIMATE'!BA565</f>
        <v>0</v>
      </c>
      <c r="E565" s="182">
        <f>'CONSTRUCTION COST ESTIMATE'!BC565</f>
        <v>0</v>
      </c>
      <c r="F565" s="183" t="str">
        <f>'CONSTRUCTION COST ESTIMATE'!BB565</f>
        <v>LF</v>
      </c>
      <c r="G565" s="184"/>
      <c r="H565" s="185">
        <f t="shared" si="99"/>
        <v>0</v>
      </c>
      <c r="I565" s="186">
        <f t="shared" si="100"/>
        <v>0</v>
      </c>
      <c r="J565" s="187"/>
      <c r="K565" s="188">
        <f t="shared" si="107"/>
        <v>0</v>
      </c>
      <c r="L565" s="86">
        <f t="shared" si="101"/>
        <v>0</v>
      </c>
      <c r="M565" s="188">
        <f t="shared" si="102"/>
        <v>0</v>
      </c>
      <c r="N565" s="86">
        <f t="shared" si="103"/>
        <v>0</v>
      </c>
      <c r="O565" s="188">
        <f t="shared" si="104"/>
        <v>0</v>
      </c>
      <c r="P565" s="189"/>
      <c r="Q565" s="190">
        <f t="shared" si="105"/>
        <v>0</v>
      </c>
      <c r="R565" s="191">
        <f t="shared" si="106"/>
        <v>0</v>
      </c>
      <c r="T565" s="89"/>
    </row>
    <row r="566" spans="1:20" s="178" customFormat="1" ht="30" hidden="1" customHeight="1">
      <c r="A566" s="156">
        <f>'CONSTRUCTION COST ESTIMATE'!A566</f>
        <v>0</v>
      </c>
      <c r="B566" s="179">
        <f>'CONSTRUCTION COST ESTIMATE'!B566</f>
        <v>603.14</v>
      </c>
      <c r="C566" s="180" t="str">
        <f>'CONSTRUCTION COST ESTIMATE'!C566</f>
        <v>18 INCH C900 STORM DRAIN</v>
      </c>
      <c r="D566" s="181">
        <f>'CONSTRUCTION COST ESTIMATE'!BA566</f>
        <v>0</v>
      </c>
      <c r="E566" s="182">
        <f>'CONSTRUCTION COST ESTIMATE'!BC566</f>
        <v>0</v>
      </c>
      <c r="F566" s="183" t="str">
        <f>'CONSTRUCTION COST ESTIMATE'!BB566</f>
        <v>LF</v>
      </c>
      <c r="G566" s="184"/>
      <c r="H566" s="185">
        <f t="shared" si="99"/>
        <v>0</v>
      </c>
      <c r="I566" s="186">
        <f t="shared" si="100"/>
        <v>0</v>
      </c>
      <c r="J566" s="187"/>
      <c r="K566" s="188">
        <f t="shared" si="107"/>
        <v>0</v>
      </c>
      <c r="L566" s="86">
        <f t="shared" si="101"/>
        <v>0</v>
      </c>
      <c r="M566" s="188">
        <f t="shared" si="102"/>
        <v>0</v>
      </c>
      <c r="N566" s="86">
        <f t="shared" si="103"/>
        <v>0</v>
      </c>
      <c r="O566" s="188">
        <f t="shared" si="104"/>
        <v>0</v>
      </c>
      <c r="P566" s="189"/>
      <c r="Q566" s="190">
        <f t="shared" si="105"/>
        <v>0</v>
      </c>
      <c r="R566" s="191">
        <f t="shared" si="106"/>
        <v>0</v>
      </c>
      <c r="T566" s="89"/>
    </row>
    <row r="567" spans="1:20" s="178" customFormat="1" ht="30" hidden="1" customHeight="1">
      <c r="A567" s="156">
        <f>'CONSTRUCTION COST ESTIMATE'!A567</f>
        <v>0</v>
      </c>
      <c r="B567" s="179">
        <f>'CONSTRUCTION COST ESTIMATE'!B567</f>
        <v>603.14099999999996</v>
      </c>
      <c r="C567" s="180" t="str">
        <f>'CONSTRUCTION COST ESTIMATE'!C567</f>
        <v>24 INCH C900 STORM DRAIN</v>
      </c>
      <c r="D567" s="181">
        <f>'CONSTRUCTION COST ESTIMATE'!BA567</f>
        <v>0</v>
      </c>
      <c r="E567" s="182">
        <f>'CONSTRUCTION COST ESTIMATE'!BC567</f>
        <v>0</v>
      </c>
      <c r="F567" s="183" t="str">
        <f>'CONSTRUCTION COST ESTIMATE'!BB567</f>
        <v>LF</v>
      </c>
      <c r="G567" s="184"/>
      <c r="H567" s="185">
        <f t="shared" si="99"/>
        <v>0</v>
      </c>
      <c r="I567" s="186">
        <f t="shared" si="100"/>
        <v>0</v>
      </c>
      <c r="J567" s="187"/>
      <c r="K567" s="188">
        <f t="shared" si="107"/>
        <v>0</v>
      </c>
      <c r="L567" s="86">
        <f t="shared" si="101"/>
        <v>0</v>
      </c>
      <c r="M567" s="188">
        <f t="shared" si="102"/>
        <v>0</v>
      </c>
      <c r="N567" s="86">
        <f t="shared" si="103"/>
        <v>0</v>
      </c>
      <c r="O567" s="188">
        <f t="shared" si="104"/>
        <v>0</v>
      </c>
      <c r="P567" s="189"/>
      <c r="Q567" s="190">
        <f t="shared" si="105"/>
        <v>0</v>
      </c>
      <c r="R567" s="191">
        <f t="shared" si="106"/>
        <v>0</v>
      </c>
      <c r="T567" s="89"/>
    </row>
    <row r="568" spans="1:20" s="178" customFormat="1" ht="30" hidden="1" customHeight="1">
      <c r="A568" s="156">
        <f>'CONSTRUCTION COST ESTIMATE'!A568</f>
        <v>0</v>
      </c>
      <c r="B568" s="179">
        <f>'CONSTRUCTION COST ESTIMATE'!B568</f>
        <v>603.14200000000005</v>
      </c>
      <c r="C568" s="180" t="str">
        <f>'CONSTRUCTION COST ESTIMATE'!C568</f>
        <v>36 INCH C900 STORM DRAIN</v>
      </c>
      <c r="D568" s="181">
        <f>'CONSTRUCTION COST ESTIMATE'!BA568</f>
        <v>0</v>
      </c>
      <c r="E568" s="182">
        <f>'CONSTRUCTION COST ESTIMATE'!BC568</f>
        <v>0</v>
      </c>
      <c r="F568" s="183" t="str">
        <f>'CONSTRUCTION COST ESTIMATE'!BB568</f>
        <v>LF</v>
      </c>
      <c r="G568" s="184"/>
      <c r="H568" s="185">
        <f t="shared" si="99"/>
        <v>0</v>
      </c>
      <c r="I568" s="186">
        <f t="shared" si="100"/>
        <v>0</v>
      </c>
      <c r="J568" s="187"/>
      <c r="K568" s="188">
        <f t="shared" si="107"/>
        <v>0</v>
      </c>
      <c r="L568" s="86">
        <f t="shared" si="101"/>
        <v>0</v>
      </c>
      <c r="M568" s="188">
        <f t="shared" si="102"/>
        <v>0</v>
      </c>
      <c r="N568" s="86">
        <f t="shared" si="103"/>
        <v>0</v>
      </c>
      <c r="O568" s="188">
        <f t="shared" si="104"/>
        <v>0</v>
      </c>
      <c r="P568" s="189"/>
      <c r="Q568" s="190">
        <f t="shared" si="105"/>
        <v>0</v>
      </c>
      <c r="R568" s="191">
        <f t="shared" si="106"/>
        <v>0</v>
      </c>
      <c r="T568" s="89"/>
    </row>
    <row r="569" spans="1:20" s="178" customFormat="1" ht="30" hidden="1" customHeight="1">
      <c r="A569" s="156">
        <f>'CONSTRUCTION COST ESTIMATE'!A569</f>
        <v>0</v>
      </c>
      <c r="B569" s="179">
        <f>'CONSTRUCTION COST ESTIMATE'!B569</f>
        <v>605.00049999999999</v>
      </c>
      <c r="C569" s="180" t="str">
        <f>'CONSTRUCTION COST ESTIMATE'!C569</f>
        <v>6 INCH PVC DRAIN PIPE</v>
      </c>
      <c r="D569" s="181">
        <f>'CONSTRUCTION COST ESTIMATE'!BA569</f>
        <v>0</v>
      </c>
      <c r="E569" s="182">
        <f>'CONSTRUCTION COST ESTIMATE'!BC569</f>
        <v>0</v>
      </c>
      <c r="F569" s="183" t="str">
        <f>'CONSTRUCTION COST ESTIMATE'!BB569</f>
        <v>LF</v>
      </c>
      <c r="G569" s="184"/>
      <c r="H569" s="185">
        <f t="shared" si="99"/>
        <v>0</v>
      </c>
      <c r="I569" s="186">
        <f t="shared" si="100"/>
        <v>0</v>
      </c>
      <c r="J569" s="187"/>
      <c r="K569" s="188">
        <f t="shared" si="107"/>
        <v>0</v>
      </c>
      <c r="L569" s="86">
        <f t="shared" si="101"/>
        <v>0</v>
      </c>
      <c r="M569" s="188">
        <f t="shared" si="102"/>
        <v>0</v>
      </c>
      <c r="N569" s="86">
        <f t="shared" si="103"/>
        <v>0</v>
      </c>
      <c r="O569" s="188">
        <f t="shared" si="104"/>
        <v>0</v>
      </c>
      <c r="P569" s="189"/>
      <c r="Q569" s="190">
        <f t="shared" si="105"/>
        <v>0</v>
      </c>
      <c r="R569" s="191">
        <f t="shared" si="106"/>
        <v>0</v>
      </c>
      <c r="T569" s="89"/>
    </row>
    <row r="570" spans="1:20" s="178" customFormat="1" ht="30" hidden="1" customHeight="1">
      <c r="A570" s="156">
        <f>'CONSTRUCTION COST ESTIMATE'!A570</f>
        <v>0</v>
      </c>
      <c r="B570" s="179">
        <f>'CONSTRUCTION COST ESTIMATE'!B570</f>
        <v>605.00099999999998</v>
      </c>
      <c r="C570" s="180" t="str">
        <f>'CONSTRUCTION COST ESTIMATE'!C570</f>
        <v>12 INCH PVC SOLID WALL S46 PIPE</v>
      </c>
      <c r="D570" s="181">
        <f>'CONSTRUCTION COST ESTIMATE'!BA570</f>
        <v>0</v>
      </c>
      <c r="E570" s="182">
        <f>'CONSTRUCTION COST ESTIMATE'!BC570</f>
        <v>0</v>
      </c>
      <c r="F570" s="183" t="str">
        <f>'CONSTRUCTION COST ESTIMATE'!BB570</f>
        <v>LF</v>
      </c>
      <c r="G570" s="184"/>
      <c r="H570" s="185">
        <f t="shared" si="99"/>
        <v>0</v>
      </c>
      <c r="I570" s="186">
        <f t="shared" si="100"/>
        <v>0</v>
      </c>
      <c r="J570" s="187"/>
      <c r="K570" s="188">
        <f t="shared" si="107"/>
        <v>0</v>
      </c>
      <c r="L570" s="86">
        <f t="shared" si="101"/>
        <v>0</v>
      </c>
      <c r="M570" s="188">
        <f t="shared" si="102"/>
        <v>0</v>
      </c>
      <c r="N570" s="86">
        <f t="shared" si="103"/>
        <v>0</v>
      </c>
      <c r="O570" s="188">
        <f t="shared" si="104"/>
        <v>0</v>
      </c>
      <c r="P570" s="189"/>
      <c r="Q570" s="190">
        <f t="shared" si="105"/>
        <v>0</v>
      </c>
      <c r="R570" s="191">
        <f t="shared" si="106"/>
        <v>0</v>
      </c>
      <c r="T570" s="89"/>
    </row>
    <row r="571" spans="1:20" s="178" customFormat="1" ht="30" hidden="1" customHeight="1">
      <c r="A571" s="156">
        <f>'CONSTRUCTION COST ESTIMATE'!A571</f>
        <v>0</v>
      </c>
      <c r="B571" s="179">
        <f>'CONSTRUCTION COST ESTIMATE'!B571</f>
        <v>605.00199999999995</v>
      </c>
      <c r="C571" s="180" t="str">
        <f>'CONSTRUCTION COST ESTIMATE'!C571</f>
        <v>18 INCH PVC C900</v>
      </c>
      <c r="D571" s="181">
        <f>'CONSTRUCTION COST ESTIMATE'!BA571</f>
        <v>0</v>
      </c>
      <c r="E571" s="182">
        <f>'CONSTRUCTION COST ESTIMATE'!BC571</f>
        <v>0</v>
      </c>
      <c r="F571" s="183" t="str">
        <f>'CONSTRUCTION COST ESTIMATE'!BB571</f>
        <v>LF</v>
      </c>
      <c r="G571" s="184"/>
      <c r="H571" s="185">
        <f t="shared" si="99"/>
        <v>0</v>
      </c>
      <c r="I571" s="186">
        <f t="shared" si="100"/>
        <v>0</v>
      </c>
      <c r="J571" s="187"/>
      <c r="K571" s="188">
        <f t="shared" si="107"/>
        <v>0</v>
      </c>
      <c r="L571" s="86">
        <f t="shared" si="101"/>
        <v>0</v>
      </c>
      <c r="M571" s="188">
        <f t="shared" si="102"/>
        <v>0</v>
      </c>
      <c r="N571" s="86">
        <f t="shared" si="103"/>
        <v>0</v>
      </c>
      <c r="O571" s="188">
        <f t="shared" si="104"/>
        <v>0</v>
      </c>
      <c r="P571" s="189"/>
      <c r="Q571" s="190">
        <f t="shared" si="105"/>
        <v>0</v>
      </c>
      <c r="R571" s="191">
        <f t="shared" si="106"/>
        <v>0</v>
      </c>
      <c r="T571" s="89"/>
    </row>
    <row r="572" spans="1:20" s="178" customFormat="1" ht="30" hidden="1" customHeight="1">
      <c r="A572" s="156">
        <f>'CONSTRUCTION COST ESTIMATE'!A572</f>
        <v>0</v>
      </c>
      <c r="B572" s="179">
        <f>'CONSTRUCTION COST ESTIMATE'!B572</f>
        <v>605.00300000000004</v>
      </c>
      <c r="C572" s="180" t="str">
        <f>'CONSTRUCTION COST ESTIMATE'!C572</f>
        <v>24 INCH PLASTIC PIPE</v>
      </c>
      <c r="D572" s="181">
        <f>'CONSTRUCTION COST ESTIMATE'!BA572</f>
        <v>0</v>
      </c>
      <c r="E572" s="182">
        <f>'CONSTRUCTION COST ESTIMATE'!BC572</f>
        <v>0</v>
      </c>
      <c r="F572" s="183" t="str">
        <f>'CONSTRUCTION COST ESTIMATE'!BB572</f>
        <v>LF</v>
      </c>
      <c r="G572" s="184"/>
      <c r="H572" s="185">
        <f t="shared" si="99"/>
        <v>0</v>
      </c>
      <c r="I572" s="186">
        <f t="shared" si="100"/>
        <v>0</v>
      </c>
      <c r="J572" s="187"/>
      <c r="K572" s="188">
        <f t="shared" si="107"/>
        <v>0</v>
      </c>
      <c r="L572" s="86">
        <f t="shared" si="101"/>
        <v>0</v>
      </c>
      <c r="M572" s="188">
        <f t="shared" si="102"/>
        <v>0</v>
      </c>
      <c r="N572" s="86">
        <f t="shared" si="103"/>
        <v>0</v>
      </c>
      <c r="O572" s="188">
        <f t="shared" si="104"/>
        <v>0</v>
      </c>
      <c r="P572" s="189"/>
      <c r="Q572" s="190">
        <f t="shared" si="105"/>
        <v>0</v>
      </c>
      <c r="R572" s="191">
        <f t="shared" si="106"/>
        <v>0</v>
      </c>
      <c r="T572" s="89"/>
    </row>
    <row r="573" spans="1:20" s="178" customFormat="1" ht="30" hidden="1" customHeight="1">
      <c r="A573" s="156">
        <f>'CONSTRUCTION COST ESTIMATE'!A573</f>
        <v>0</v>
      </c>
      <c r="B573" s="179">
        <f>'CONSTRUCTION COST ESTIMATE'!B573</f>
        <v>605.00400000000002</v>
      </c>
      <c r="C573" s="180" t="str">
        <f>'CONSTRUCTION COST ESTIMATE'!C573</f>
        <v>24 INCH PVC C900 PIPE</v>
      </c>
      <c r="D573" s="181">
        <f>'CONSTRUCTION COST ESTIMATE'!BA573</f>
        <v>0</v>
      </c>
      <c r="E573" s="182">
        <f>'CONSTRUCTION COST ESTIMATE'!BC573</f>
        <v>0</v>
      </c>
      <c r="F573" s="183" t="str">
        <f>'CONSTRUCTION COST ESTIMATE'!BB573</f>
        <v>LF</v>
      </c>
      <c r="G573" s="184"/>
      <c r="H573" s="185">
        <f t="shared" si="99"/>
        <v>0</v>
      </c>
      <c r="I573" s="186">
        <f t="shared" si="100"/>
        <v>0</v>
      </c>
      <c r="J573" s="187"/>
      <c r="K573" s="188">
        <f t="shared" si="107"/>
        <v>0</v>
      </c>
      <c r="L573" s="86">
        <f t="shared" si="101"/>
        <v>0</v>
      </c>
      <c r="M573" s="188">
        <f t="shared" si="102"/>
        <v>0</v>
      </c>
      <c r="N573" s="86">
        <f t="shared" si="103"/>
        <v>0</v>
      </c>
      <c r="O573" s="188">
        <f t="shared" si="104"/>
        <v>0</v>
      </c>
      <c r="P573" s="189"/>
      <c r="Q573" s="190">
        <f t="shared" si="105"/>
        <v>0</v>
      </c>
      <c r="R573" s="191">
        <f t="shared" si="106"/>
        <v>0</v>
      </c>
      <c r="T573" s="89"/>
    </row>
    <row r="574" spans="1:20" s="178" customFormat="1" ht="30" customHeight="1">
      <c r="A574" s="197" t="str">
        <f>'CONSTRUCTION COST ESTIMATE'!A574</f>
        <v>SP 609-611</v>
      </c>
      <c r="B574" s="198"/>
      <c r="C574" s="199" t="str">
        <f>'CONSTRUCTION COST ESTIMATE'!C574</f>
        <v>REINFORCED CONCRETE PIPE</v>
      </c>
      <c r="D574" s="200"/>
      <c r="E574" s="201"/>
      <c r="F574" s="202"/>
      <c r="G574" s="203"/>
      <c r="H574" s="204"/>
      <c r="I574" s="205"/>
      <c r="J574" s="206"/>
      <c r="K574" s="207"/>
      <c r="L574" s="206"/>
      <c r="M574" s="207"/>
      <c r="N574" s="206"/>
      <c r="O574" s="207"/>
      <c r="P574" s="189"/>
      <c r="Q574" s="190">
        <f t="shared" si="105"/>
        <v>0</v>
      </c>
      <c r="R574" s="191">
        <f t="shared" si="106"/>
        <v>0</v>
      </c>
      <c r="T574" s="139" t="s">
        <v>1447</v>
      </c>
    </row>
    <row r="575" spans="1:20" s="178" customFormat="1" ht="30" hidden="1" customHeight="1">
      <c r="A575" s="156">
        <f>'CONSTRUCTION COST ESTIMATE'!A575</f>
        <v>0</v>
      </c>
      <c r="B575" s="179">
        <f>'CONSTRUCTION COST ESTIMATE'!B575</f>
        <v>609.00049999999999</v>
      </c>
      <c r="C575" s="180" t="str">
        <f>'CONSTRUCTION COST ESTIMATE'!C575</f>
        <v>CASTING</v>
      </c>
      <c r="D575" s="181">
        <f>'CONSTRUCTION COST ESTIMATE'!BA575</f>
        <v>0</v>
      </c>
      <c r="E575" s="182">
        <f>'CONSTRUCTION COST ESTIMATE'!BC575</f>
        <v>0</v>
      </c>
      <c r="F575" s="183" t="str">
        <f>'CONSTRUCTION COST ESTIMATE'!BB575</f>
        <v>LB</v>
      </c>
      <c r="G575" s="184"/>
      <c r="H575" s="185">
        <f t="shared" si="99"/>
        <v>0</v>
      </c>
      <c r="I575" s="186">
        <f t="shared" si="100"/>
        <v>0</v>
      </c>
      <c r="J575" s="187"/>
      <c r="K575" s="188">
        <f t="shared" si="107"/>
        <v>0</v>
      </c>
      <c r="L575" s="86">
        <f t="shared" si="101"/>
        <v>0</v>
      </c>
      <c r="M575" s="188">
        <f t="shared" si="102"/>
        <v>0</v>
      </c>
      <c r="N575" s="86">
        <f t="shared" si="103"/>
        <v>0</v>
      </c>
      <c r="O575" s="188">
        <f t="shared" si="104"/>
        <v>0</v>
      </c>
      <c r="P575" s="189"/>
      <c r="Q575" s="190">
        <f t="shared" si="105"/>
        <v>0</v>
      </c>
      <c r="R575" s="191">
        <f t="shared" si="106"/>
        <v>0</v>
      </c>
      <c r="T575" s="89"/>
    </row>
    <row r="576" spans="1:20" s="178" customFormat="1" ht="30" hidden="1" customHeight="1">
      <c r="A576" s="156">
        <f>'CONSTRUCTION COST ESTIMATE'!A576</f>
        <v>0</v>
      </c>
      <c r="B576" s="179">
        <f>'CONSTRUCTION COST ESTIMATE'!B576</f>
        <v>609.00099999999998</v>
      </c>
      <c r="C576" s="180" t="str">
        <f>'CONSTRUCTION COST ESTIMATE'!C576</f>
        <v>CONCRETE COLLAR (24 INCH)</v>
      </c>
      <c r="D576" s="181">
        <f>'CONSTRUCTION COST ESTIMATE'!BA576</f>
        <v>0</v>
      </c>
      <c r="E576" s="182">
        <f>'CONSTRUCTION COST ESTIMATE'!BC576</f>
        <v>0</v>
      </c>
      <c r="F576" s="183" t="str">
        <f>'CONSTRUCTION COST ESTIMATE'!BB576</f>
        <v>EA</v>
      </c>
      <c r="G576" s="184"/>
      <c r="H576" s="185">
        <f t="shared" si="99"/>
        <v>0</v>
      </c>
      <c r="I576" s="186">
        <f t="shared" si="100"/>
        <v>0</v>
      </c>
      <c r="J576" s="187"/>
      <c r="K576" s="188">
        <f t="shared" si="107"/>
        <v>0</v>
      </c>
      <c r="L576" s="86">
        <f t="shared" si="101"/>
        <v>0</v>
      </c>
      <c r="M576" s="188">
        <f t="shared" si="102"/>
        <v>0</v>
      </c>
      <c r="N576" s="86">
        <f t="shared" si="103"/>
        <v>0</v>
      </c>
      <c r="O576" s="188">
        <f t="shared" si="104"/>
        <v>0</v>
      </c>
      <c r="P576" s="189"/>
      <c r="Q576" s="190">
        <f t="shared" si="105"/>
        <v>0</v>
      </c>
      <c r="R576" s="191">
        <f t="shared" si="106"/>
        <v>0</v>
      </c>
      <c r="T576" s="89"/>
    </row>
    <row r="577" spans="1:20" s="178" customFormat="1" ht="30" hidden="1" customHeight="1">
      <c r="A577" s="156">
        <f>'CONSTRUCTION COST ESTIMATE'!A577</f>
        <v>0</v>
      </c>
      <c r="B577" s="179">
        <f>'CONSTRUCTION COST ESTIMATE'!B577</f>
        <v>609.00199999999995</v>
      </c>
      <c r="C577" s="180" t="str">
        <f>'CONSTRUCTION COST ESTIMATE'!C577</f>
        <v>CONCRETE COLLAR (36 INCH)</v>
      </c>
      <c r="D577" s="181">
        <f>'CONSTRUCTION COST ESTIMATE'!BA577</f>
        <v>0</v>
      </c>
      <c r="E577" s="182">
        <f>'CONSTRUCTION COST ESTIMATE'!BC577</f>
        <v>0</v>
      </c>
      <c r="F577" s="183" t="str">
        <f>'CONSTRUCTION COST ESTIMATE'!BB577</f>
        <v>EA</v>
      </c>
      <c r="G577" s="184"/>
      <c r="H577" s="185">
        <f t="shared" si="99"/>
        <v>0</v>
      </c>
      <c r="I577" s="186">
        <f t="shared" si="100"/>
        <v>0</v>
      </c>
      <c r="J577" s="187"/>
      <c r="K577" s="188">
        <f t="shared" si="107"/>
        <v>0</v>
      </c>
      <c r="L577" s="86">
        <f t="shared" si="101"/>
        <v>0</v>
      </c>
      <c r="M577" s="188">
        <f t="shared" si="102"/>
        <v>0</v>
      </c>
      <c r="N577" s="86">
        <f t="shared" si="103"/>
        <v>0</v>
      </c>
      <c r="O577" s="188">
        <f t="shared" si="104"/>
        <v>0</v>
      </c>
      <c r="P577" s="189"/>
      <c r="Q577" s="190">
        <f t="shared" si="105"/>
        <v>0</v>
      </c>
      <c r="R577" s="191">
        <f t="shared" si="106"/>
        <v>0</v>
      </c>
      <c r="T577" s="89"/>
    </row>
    <row r="578" spans="1:20" s="178" customFormat="1" ht="30" hidden="1" customHeight="1">
      <c r="A578" s="156">
        <f>'CONSTRUCTION COST ESTIMATE'!A578</f>
        <v>0</v>
      </c>
      <c r="B578" s="179">
        <f>'CONSTRUCTION COST ESTIMATE'!B578</f>
        <v>609.00300000000004</v>
      </c>
      <c r="C578" s="180" t="str">
        <f>'CONSTRUCTION COST ESTIMATE'!C578</f>
        <v>CONCRETE COLLAR (48 INCH)</v>
      </c>
      <c r="D578" s="181">
        <f>'CONSTRUCTION COST ESTIMATE'!BA578</f>
        <v>0</v>
      </c>
      <c r="E578" s="182">
        <f>'CONSTRUCTION COST ESTIMATE'!BC578</f>
        <v>0</v>
      </c>
      <c r="F578" s="183" t="str">
        <f>'CONSTRUCTION COST ESTIMATE'!BB578</f>
        <v>EA</v>
      </c>
      <c r="G578" s="184"/>
      <c r="H578" s="185">
        <f t="shared" si="99"/>
        <v>0</v>
      </c>
      <c r="I578" s="186">
        <f t="shared" si="100"/>
        <v>0</v>
      </c>
      <c r="J578" s="187"/>
      <c r="K578" s="188">
        <f t="shared" si="107"/>
        <v>0</v>
      </c>
      <c r="L578" s="86">
        <f t="shared" si="101"/>
        <v>0</v>
      </c>
      <c r="M578" s="188">
        <f t="shared" si="102"/>
        <v>0</v>
      </c>
      <c r="N578" s="86">
        <f t="shared" si="103"/>
        <v>0</v>
      </c>
      <c r="O578" s="188">
        <f t="shared" si="104"/>
        <v>0</v>
      </c>
      <c r="P578" s="189"/>
      <c r="Q578" s="190">
        <f t="shared" si="105"/>
        <v>0</v>
      </c>
      <c r="R578" s="191">
        <f t="shared" si="106"/>
        <v>0</v>
      </c>
      <c r="T578" s="89"/>
    </row>
    <row r="579" spans="1:20" s="178" customFormat="1" ht="30" hidden="1" customHeight="1">
      <c r="A579" s="156">
        <f>'CONSTRUCTION COST ESTIMATE'!A579</f>
        <v>0</v>
      </c>
      <c r="B579" s="179">
        <f>'CONSTRUCTION COST ESTIMATE'!B579</f>
        <v>609.00400000000002</v>
      </c>
      <c r="C579" s="180" t="str">
        <f>'CONSTRUCTION COST ESTIMATE'!C579</f>
        <v>REINFORCED CONCRETE PIPE (RCP) CONNECTION TO EXISTING REINFORCED CONCRETE PIPE (RCP)</v>
      </c>
      <c r="D579" s="181">
        <f>'CONSTRUCTION COST ESTIMATE'!BA579</f>
        <v>0</v>
      </c>
      <c r="E579" s="182">
        <f>'CONSTRUCTION COST ESTIMATE'!BC579</f>
        <v>0</v>
      </c>
      <c r="F579" s="183" t="str">
        <f>'CONSTRUCTION COST ESTIMATE'!BB579</f>
        <v>EA</v>
      </c>
      <c r="G579" s="184"/>
      <c r="H579" s="185">
        <f t="shared" si="99"/>
        <v>0</v>
      </c>
      <c r="I579" s="186">
        <f t="shared" si="100"/>
        <v>0</v>
      </c>
      <c r="J579" s="187"/>
      <c r="K579" s="188">
        <f t="shared" si="107"/>
        <v>0</v>
      </c>
      <c r="L579" s="86">
        <f t="shared" si="101"/>
        <v>0</v>
      </c>
      <c r="M579" s="188">
        <f t="shared" si="102"/>
        <v>0</v>
      </c>
      <c r="N579" s="86">
        <f t="shared" si="103"/>
        <v>0</v>
      </c>
      <c r="O579" s="188">
        <f t="shared" si="104"/>
        <v>0</v>
      </c>
      <c r="P579" s="189"/>
      <c r="Q579" s="190">
        <f t="shared" si="105"/>
        <v>0</v>
      </c>
      <c r="R579" s="191">
        <f t="shared" si="106"/>
        <v>0</v>
      </c>
      <c r="T579" s="89"/>
    </row>
    <row r="580" spans="1:20" s="178" customFormat="1" ht="30" hidden="1" customHeight="1">
      <c r="A580" s="156">
        <f>'CONSTRUCTION COST ESTIMATE'!A580</f>
        <v>0</v>
      </c>
      <c r="B580" s="179">
        <f>'CONSTRUCTION COST ESTIMATE'!B580</f>
        <v>609.005</v>
      </c>
      <c r="C580" s="180" t="str">
        <f>'CONSTRUCTION COST ESTIMATE'!C580</f>
        <v>PRECAST CURB INLET</v>
      </c>
      <c r="D580" s="181">
        <f>'CONSTRUCTION COST ESTIMATE'!BA580</f>
        <v>0</v>
      </c>
      <c r="E580" s="182">
        <f>'CONSTRUCTION COST ESTIMATE'!BC580</f>
        <v>0</v>
      </c>
      <c r="F580" s="183" t="str">
        <f>'CONSTRUCTION COST ESTIMATE'!BB580</f>
        <v>EA</v>
      </c>
      <c r="G580" s="184"/>
      <c r="H580" s="185">
        <f t="shared" si="99"/>
        <v>0</v>
      </c>
      <c r="I580" s="186">
        <f t="shared" si="100"/>
        <v>0</v>
      </c>
      <c r="J580" s="187"/>
      <c r="K580" s="188">
        <f t="shared" si="107"/>
        <v>0</v>
      </c>
      <c r="L580" s="86">
        <f t="shared" si="101"/>
        <v>0</v>
      </c>
      <c r="M580" s="188">
        <f t="shared" si="102"/>
        <v>0</v>
      </c>
      <c r="N580" s="86">
        <f t="shared" si="103"/>
        <v>0</v>
      </c>
      <c r="O580" s="188">
        <f t="shared" si="104"/>
        <v>0</v>
      </c>
      <c r="P580" s="189"/>
      <c r="Q580" s="190">
        <f t="shared" si="105"/>
        <v>0</v>
      </c>
      <c r="R580" s="191">
        <f t="shared" si="106"/>
        <v>0</v>
      </c>
      <c r="T580" s="89"/>
    </row>
    <row r="581" spans="1:20" s="178" customFormat="1" ht="30" hidden="1" customHeight="1">
      <c r="A581" s="156">
        <f>'CONSTRUCTION COST ESTIMATE'!A581</f>
        <v>0</v>
      </c>
      <c r="B581" s="179">
        <f>'CONSTRUCTION COST ESTIMATE'!B581</f>
        <v>609.01</v>
      </c>
      <c r="C581" s="180" t="str">
        <f>'CONSTRUCTION COST ESTIMATE'!C581</f>
        <v>TYPE A DROP INLET</v>
      </c>
      <c r="D581" s="181">
        <f>'CONSTRUCTION COST ESTIMATE'!BA581</f>
        <v>0</v>
      </c>
      <c r="E581" s="182">
        <f>'CONSTRUCTION COST ESTIMATE'!BC581</f>
        <v>0</v>
      </c>
      <c r="F581" s="183" t="str">
        <f>'CONSTRUCTION COST ESTIMATE'!BB581</f>
        <v>EA</v>
      </c>
      <c r="G581" s="184"/>
      <c r="H581" s="185">
        <f t="shared" si="99"/>
        <v>0</v>
      </c>
      <c r="I581" s="186">
        <f t="shared" si="100"/>
        <v>0</v>
      </c>
      <c r="J581" s="187"/>
      <c r="K581" s="188">
        <f t="shared" si="107"/>
        <v>0</v>
      </c>
      <c r="L581" s="86">
        <f t="shared" si="101"/>
        <v>0</v>
      </c>
      <c r="M581" s="188">
        <f t="shared" si="102"/>
        <v>0</v>
      </c>
      <c r="N581" s="86">
        <f t="shared" si="103"/>
        <v>0</v>
      </c>
      <c r="O581" s="188">
        <f t="shared" si="104"/>
        <v>0</v>
      </c>
      <c r="P581" s="189"/>
      <c r="Q581" s="190">
        <f t="shared" si="105"/>
        <v>0</v>
      </c>
      <c r="R581" s="191">
        <f t="shared" si="106"/>
        <v>0</v>
      </c>
      <c r="T581" s="89"/>
    </row>
    <row r="582" spans="1:20" s="178" customFormat="1" ht="30" hidden="1" customHeight="1">
      <c r="A582" s="156">
        <f>'CONSTRUCTION COST ESTIMATE'!A582</f>
        <v>0</v>
      </c>
      <c r="B582" s="179">
        <f>'CONSTRUCTION COST ESTIMATE'!B582</f>
        <v>609.01099999999997</v>
      </c>
      <c r="C582" s="180" t="str">
        <f>'CONSTRUCTION COST ESTIMATE'!C582</f>
        <v>TYPE B DROP INLET</v>
      </c>
      <c r="D582" s="181">
        <f>'CONSTRUCTION COST ESTIMATE'!BA582</f>
        <v>0</v>
      </c>
      <c r="E582" s="182">
        <f>'CONSTRUCTION COST ESTIMATE'!BC582</f>
        <v>0</v>
      </c>
      <c r="F582" s="183" t="str">
        <f>'CONSTRUCTION COST ESTIMATE'!BB582</f>
        <v>EA</v>
      </c>
      <c r="G582" s="184"/>
      <c r="H582" s="185">
        <f t="shared" si="99"/>
        <v>0</v>
      </c>
      <c r="I582" s="186">
        <f t="shared" si="100"/>
        <v>0</v>
      </c>
      <c r="J582" s="187"/>
      <c r="K582" s="188">
        <f t="shared" si="107"/>
        <v>0</v>
      </c>
      <c r="L582" s="86">
        <f t="shared" si="101"/>
        <v>0</v>
      </c>
      <c r="M582" s="188">
        <f t="shared" si="102"/>
        <v>0</v>
      </c>
      <c r="N582" s="86">
        <f t="shared" si="103"/>
        <v>0</v>
      </c>
      <c r="O582" s="188">
        <f t="shared" si="104"/>
        <v>0</v>
      </c>
      <c r="P582" s="189"/>
      <c r="Q582" s="190">
        <f t="shared" si="105"/>
        <v>0</v>
      </c>
      <c r="R582" s="191">
        <f t="shared" si="106"/>
        <v>0</v>
      </c>
      <c r="T582" s="89"/>
    </row>
    <row r="583" spans="1:20" s="178" customFormat="1" ht="30" hidden="1" customHeight="1">
      <c r="A583" s="156">
        <f>'CONSTRUCTION COST ESTIMATE'!A583</f>
        <v>0</v>
      </c>
      <c r="B583" s="179">
        <f>'CONSTRUCTION COST ESTIMATE'!B583</f>
        <v>609.01199999999994</v>
      </c>
      <c r="C583" s="180" t="str">
        <f>'CONSTRUCTION COST ESTIMATE'!C583</f>
        <v>MODIFIED TYPE CD DROP INLET</v>
      </c>
      <c r="D583" s="181">
        <f>'CONSTRUCTION COST ESTIMATE'!BA583</f>
        <v>0</v>
      </c>
      <c r="E583" s="182">
        <f>'CONSTRUCTION COST ESTIMATE'!BC583</f>
        <v>0</v>
      </c>
      <c r="F583" s="183" t="str">
        <f>'CONSTRUCTION COST ESTIMATE'!BB583</f>
        <v>EA</v>
      </c>
      <c r="G583" s="184"/>
      <c r="H583" s="185">
        <f t="shared" si="99"/>
        <v>0</v>
      </c>
      <c r="I583" s="186">
        <f t="shared" si="100"/>
        <v>0</v>
      </c>
      <c r="J583" s="187"/>
      <c r="K583" s="188">
        <f t="shared" si="107"/>
        <v>0</v>
      </c>
      <c r="L583" s="86">
        <f t="shared" si="101"/>
        <v>0</v>
      </c>
      <c r="M583" s="188">
        <f t="shared" si="102"/>
        <v>0</v>
      </c>
      <c r="N583" s="86">
        <f t="shared" si="103"/>
        <v>0</v>
      </c>
      <c r="O583" s="188">
        <f t="shared" si="104"/>
        <v>0</v>
      </c>
      <c r="P583" s="189"/>
      <c r="Q583" s="190">
        <f t="shared" si="105"/>
        <v>0</v>
      </c>
      <c r="R583" s="191">
        <f t="shared" si="106"/>
        <v>0</v>
      </c>
      <c r="T583" s="89"/>
    </row>
    <row r="584" spans="1:20" s="178" customFormat="1" ht="30" hidden="1" customHeight="1">
      <c r="A584" s="156">
        <f>'CONSTRUCTION COST ESTIMATE'!A584</f>
        <v>0</v>
      </c>
      <c r="B584" s="179">
        <f>'CONSTRUCTION COST ESTIMATE'!B584</f>
        <v>609.01300000000003</v>
      </c>
      <c r="C584" s="180" t="str">
        <f>'CONSTRUCTION COST ESTIMATE'!C584</f>
        <v>TYPE CM DROP INLET (17.5 FOOT)</v>
      </c>
      <c r="D584" s="181">
        <f>'CONSTRUCTION COST ESTIMATE'!BA584</f>
        <v>0</v>
      </c>
      <c r="E584" s="182">
        <f>'CONSTRUCTION COST ESTIMATE'!BC584</f>
        <v>0</v>
      </c>
      <c r="F584" s="183" t="str">
        <f>'CONSTRUCTION COST ESTIMATE'!BB584</f>
        <v>EA</v>
      </c>
      <c r="G584" s="184"/>
      <c r="H584" s="185">
        <f t="shared" si="99"/>
        <v>0</v>
      </c>
      <c r="I584" s="186">
        <f t="shared" si="100"/>
        <v>0</v>
      </c>
      <c r="J584" s="187"/>
      <c r="K584" s="188">
        <f t="shared" si="107"/>
        <v>0</v>
      </c>
      <c r="L584" s="86">
        <f t="shared" si="101"/>
        <v>0</v>
      </c>
      <c r="M584" s="188">
        <f t="shared" si="102"/>
        <v>0</v>
      </c>
      <c r="N584" s="86">
        <f t="shared" si="103"/>
        <v>0</v>
      </c>
      <c r="O584" s="188">
        <f t="shared" si="104"/>
        <v>0</v>
      </c>
      <c r="P584" s="189"/>
      <c r="Q584" s="190">
        <f t="shared" si="105"/>
        <v>0</v>
      </c>
      <c r="R584" s="191">
        <f t="shared" si="106"/>
        <v>0</v>
      </c>
      <c r="T584" s="89"/>
    </row>
    <row r="585" spans="1:20" s="178" customFormat="1" ht="30" hidden="1" customHeight="1">
      <c r="A585" s="156">
        <f>'CONSTRUCTION COST ESTIMATE'!A585</f>
        <v>0</v>
      </c>
      <c r="B585" s="179">
        <f>'CONSTRUCTION COST ESTIMATE'!B585</f>
        <v>609.01400000000001</v>
      </c>
      <c r="C585" s="180" t="str">
        <f>'CONSTRUCTION COST ESTIMATE'!C585</f>
        <v>TYPE CM DROP INLET (20 FOOT)</v>
      </c>
      <c r="D585" s="181">
        <f>'CONSTRUCTION COST ESTIMATE'!BA585</f>
        <v>0</v>
      </c>
      <c r="E585" s="182">
        <f>'CONSTRUCTION COST ESTIMATE'!BC585</f>
        <v>0</v>
      </c>
      <c r="F585" s="183" t="str">
        <f>'CONSTRUCTION COST ESTIMATE'!BB585</f>
        <v>EA</v>
      </c>
      <c r="G585" s="184"/>
      <c r="H585" s="185">
        <f t="shared" si="99"/>
        <v>0</v>
      </c>
      <c r="I585" s="186">
        <f t="shared" si="100"/>
        <v>0</v>
      </c>
      <c r="J585" s="187"/>
      <c r="K585" s="188">
        <f t="shared" si="107"/>
        <v>0</v>
      </c>
      <c r="L585" s="86">
        <f t="shared" si="101"/>
        <v>0</v>
      </c>
      <c r="M585" s="188">
        <f t="shared" si="102"/>
        <v>0</v>
      </c>
      <c r="N585" s="86">
        <f t="shared" si="103"/>
        <v>0</v>
      </c>
      <c r="O585" s="188">
        <f t="shared" si="104"/>
        <v>0</v>
      </c>
      <c r="P585" s="189"/>
      <c r="Q585" s="190">
        <f t="shared" si="105"/>
        <v>0</v>
      </c>
      <c r="R585" s="191">
        <f t="shared" si="106"/>
        <v>0</v>
      </c>
      <c r="T585" s="89"/>
    </row>
    <row r="586" spans="1:20" s="178" customFormat="1" ht="30" hidden="1" customHeight="1">
      <c r="A586" s="156">
        <f>'CONSTRUCTION COST ESTIMATE'!A586</f>
        <v>0</v>
      </c>
      <c r="B586" s="179">
        <f>'CONSTRUCTION COST ESTIMATE'!B586</f>
        <v>609.01499999999999</v>
      </c>
      <c r="C586" s="180" t="str">
        <f>'CONSTRUCTION COST ESTIMATE'!C586</f>
        <v>TYPE CM2 DROP INLET (7.5 FOOT)</v>
      </c>
      <c r="D586" s="181">
        <f>'CONSTRUCTION COST ESTIMATE'!BA586</f>
        <v>0</v>
      </c>
      <c r="E586" s="182">
        <f>'CONSTRUCTION COST ESTIMATE'!BC586</f>
        <v>0</v>
      </c>
      <c r="F586" s="183" t="str">
        <f>'CONSTRUCTION COST ESTIMATE'!BB586</f>
        <v>EA</v>
      </c>
      <c r="G586" s="184"/>
      <c r="H586" s="185">
        <f t="shared" si="99"/>
        <v>0</v>
      </c>
      <c r="I586" s="186">
        <f t="shared" si="100"/>
        <v>0</v>
      </c>
      <c r="J586" s="187"/>
      <c r="K586" s="188">
        <f t="shared" si="107"/>
        <v>0</v>
      </c>
      <c r="L586" s="86">
        <f t="shared" si="101"/>
        <v>0</v>
      </c>
      <c r="M586" s="188">
        <f t="shared" si="102"/>
        <v>0</v>
      </c>
      <c r="N586" s="86">
        <f t="shared" si="103"/>
        <v>0</v>
      </c>
      <c r="O586" s="188">
        <f t="shared" si="104"/>
        <v>0</v>
      </c>
      <c r="P586" s="189"/>
      <c r="Q586" s="190">
        <f t="shared" si="105"/>
        <v>0</v>
      </c>
      <c r="R586" s="191">
        <f t="shared" si="106"/>
        <v>0</v>
      </c>
      <c r="T586" s="89"/>
    </row>
    <row r="587" spans="1:20" s="178" customFormat="1" ht="30" hidden="1" customHeight="1">
      <c r="A587" s="156">
        <f>'CONSTRUCTION COST ESTIMATE'!A587</f>
        <v>0</v>
      </c>
      <c r="B587" s="179">
        <f>'CONSTRUCTION COST ESTIMATE'!B587</f>
        <v>609.01599999999996</v>
      </c>
      <c r="C587" s="180" t="str">
        <f>'CONSTRUCTION COST ESTIMATE'!C587</f>
        <v>TYPE CM2 DROP INLET (30 FOOT)</v>
      </c>
      <c r="D587" s="181">
        <f>'CONSTRUCTION COST ESTIMATE'!BA587</f>
        <v>0</v>
      </c>
      <c r="E587" s="182">
        <f>'CONSTRUCTION COST ESTIMATE'!BC587</f>
        <v>0</v>
      </c>
      <c r="F587" s="183" t="str">
        <f>'CONSTRUCTION COST ESTIMATE'!BB587</f>
        <v>EA</v>
      </c>
      <c r="G587" s="184"/>
      <c r="H587" s="185">
        <f t="shared" si="99"/>
        <v>0</v>
      </c>
      <c r="I587" s="186">
        <f t="shared" si="100"/>
        <v>0</v>
      </c>
      <c r="J587" s="187"/>
      <c r="K587" s="188">
        <f t="shared" si="107"/>
        <v>0</v>
      </c>
      <c r="L587" s="86">
        <f t="shared" si="101"/>
        <v>0</v>
      </c>
      <c r="M587" s="188">
        <f t="shared" si="102"/>
        <v>0</v>
      </c>
      <c r="N587" s="86">
        <f t="shared" si="103"/>
        <v>0</v>
      </c>
      <c r="O587" s="188">
        <f t="shared" si="104"/>
        <v>0</v>
      </c>
      <c r="P587" s="189"/>
      <c r="Q587" s="190">
        <f t="shared" si="105"/>
        <v>0</v>
      </c>
      <c r="R587" s="191">
        <f t="shared" si="106"/>
        <v>0</v>
      </c>
      <c r="T587" s="89"/>
    </row>
    <row r="588" spans="1:20" s="178" customFormat="1" ht="30" hidden="1" customHeight="1">
      <c r="A588" s="156">
        <f>'CONSTRUCTION COST ESTIMATE'!A588</f>
        <v>0</v>
      </c>
      <c r="B588" s="179">
        <f>'CONSTRUCTION COST ESTIMATE'!B588</f>
        <v>609.01700000000005</v>
      </c>
      <c r="C588" s="180" t="str">
        <f>'CONSTRUCTION COST ESTIMATE'!C588</f>
        <v>DM FOOT DROP INLET (9.5 TYPE)</v>
      </c>
      <c r="D588" s="181">
        <f>'CONSTRUCTION COST ESTIMATE'!BA588</f>
        <v>0</v>
      </c>
      <c r="E588" s="182">
        <f>'CONSTRUCTION COST ESTIMATE'!BC588</f>
        <v>0</v>
      </c>
      <c r="F588" s="183" t="str">
        <f>'CONSTRUCTION COST ESTIMATE'!BB588</f>
        <v>EA</v>
      </c>
      <c r="G588" s="184"/>
      <c r="H588" s="185">
        <f t="shared" si="99"/>
        <v>0</v>
      </c>
      <c r="I588" s="186">
        <f t="shared" si="100"/>
        <v>0</v>
      </c>
      <c r="J588" s="187"/>
      <c r="K588" s="188">
        <f t="shared" si="107"/>
        <v>0</v>
      </c>
      <c r="L588" s="86">
        <f t="shared" si="101"/>
        <v>0</v>
      </c>
      <c r="M588" s="188">
        <f t="shared" si="102"/>
        <v>0</v>
      </c>
      <c r="N588" s="86">
        <f t="shared" si="103"/>
        <v>0</v>
      </c>
      <c r="O588" s="188">
        <f t="shared" si="104"/>
        <v>0</v>
      </c>
      <c r="P588" s="189"/>
      <c r="Q588" s="190">
        <f t="shared" si="105"/>
        <v>0</v>
      </c>
      <c r="R588" s="191">
        <f t="shared" si="106"/>
        <v>0</v>
      </c>
      <c r="T588" s="89"/>
    </row>
    <row r="589" spans="1:20" s="178" customFormat="1" ht="30" hidden="1" customHeight="1">
      <c r="A589" s="156">
        <f>'CONSTRUCTION COST ESTIMATE'!A589</f>
        <v>0</v>
      </c>
      <c r="B589" s="179">
        <f>'CONSTRUCTION COST ESTIMATE'!B589</f>
        <v>609.01800000000003</v>
      </c>
      <c r="C589" s="180" t="str">
        <f>'CONSTRUCTION COST ESTIMATE'!C589</f>
        <v>TYPE DM DROP INLET (10 FOOT)</v>
      </c>
      <c r="D589" s="181">
        <f>'CONSTRUCTION COST ESTIMATE'!BA589</f>
        <v>0</v>
      </c>
      <c r="E589" s="182">
        <f>'CONSTRUCTION COST ESTIMATE'!BC589</f>
        <v>0</v>
      </c>
      <c r="F589" s="183" t="str">
        <f>'CONSTRUCTION COST ESTIMATE'!BB589</f>
        <v>EA</v>
      </c>
      <c r="G589" s="184"/>
      <c r="H589" s="185">
        <f t="shared" si="99"/>
        <v>0</v>
      </c>
      <c r="I589" s="186">
        <f t="shared" si="100"/>
        <v>0</v>
      </c>
      <c r="J589" s="187"/>
      <c r="K589" s="188">
        <f t="shared" si="107"/>
        <v>0</v>
      </c>
      <c r="L589" s="86">
        <f t="shared" si="101"/>
        <v>0</v>
      </c>
      <c r="M589" s="188">
        <f t="shared" si="102"/>
        <v>0</v>
      </c>
      <c r="N589" s="86">
        <f t="shared" si="103"/>
        <v>0</v>
      </c>
      <c r="O589" s="188">
        <f t="shared" si="104"/>
        <v>0</v>
      </c>
      <c r="P589" s="189"/>
      <c r="Q589" s="190">
        <f t="shared" si="105"/>
        <v>0</v>
      </c>
      <c r="R589" s="191">
        <f t="shared" si="106"/>
        <v>0</v>
      </c>
      <c r="T589" s="89"/>
    </row>
    <row r="590" spans="1:20" s="178" customFormat="1" ht="30" hidden="1" customHeight="1">
      <c r="A590" s="156">
        <f>'CONSTRUCTION COST ESTIMATE'!A590</f>
        <v>0</v>
      </c>
      <c r="B590" s="179">
        <f>'CONSTRUCTION COST ESTIMATE'!B590</f>
        <v>609.01900000000001</v>
      </c>
      <c r="C590" s="180" t="str">
        <f>'CONSTRUCTION COST ESTIMATE'!C590</f>
        <v>TYPE DM DROP INLET (12 FOOT)</v>
      </c>
      <c r="D590" s="181">
        <f>'CONSTRUCTION COST ESTIMATE'!BA590</f>
        <v>0</v>
      </c>
      <c r="E590" s="182">
        <f>'CONSTRUCTION COST ESTIMATE'!BC590</f>
        <v>0</v>
      </c>
      <c r="F590" s="183" t="str">
        <f>'CONSTRUCTION COST ESTIMATE'!BB590</f>
        <v>EA</v>
      </c>
      <c r="G590" s="184"/>
      <c r="H590" s="185">
        <f t="shared" si="99"/>
        <v>0</v>
      </c>
      <c r="I590" s="186">
        <f t="shared" si="100"/>
        <v>0</v>
      </c>
      <c r="J590" s="187"/>
      <c r="K590" s="188">
        <f t="shared" si="107"/>
        <v>0</v>
      </c>
      <c r="L590" s="86">
        <f t="shared" si="101"/>
        <v>0</v>
      </c>
      <c r="M590" s="188">
        <f t="shared" si="102"/>
        <v>0</v>
      </c>
      <c r="N590" s="86">
        <f t="shared" si="103"/>
        <v>0</v>
      </c>
      <c r="O590" s="188">
        <f t="shared" si="104"/>
        <v>0</v>
      </c>
      <c r="P590" s="189"/>
      <c r="Q590" s="190">
        <f t="shared" si="105"/>
        <v>0</v>
      </c>
      <c r="R590" s="191">
        <f t="shared" si="106"/>
        <v>0</v>
      </c>
      <c r="T590" s="89"/>
    </row>
    <row r="591" spans="1:20" s="178" customFormat="1" ht="30" hidden="1" customHeight="1">
      <c r="A591" s="156">
        <f>'CONSTRUCTION COST ESTIMATE'!A591</f>
        <v>0</v>
      </c>
      <c r="B591" s="179">
        <f>'CONSTRUCTION COST ESTIMATE'!B591</f>
        <v>609.02</v>
      </c>
      <c r="C591" s="180" t="str">
        <f>'CONSTRUCTION COST ESTIMATE'!C591</f>
        <v>TYPE DM DROP INLET (12.5 FOOT)</v>
      </c>
      <c r="D591" s="181">
        <f>'CONSTRUCTION COST ESTIMATE'!BA591</f>
        <v>0</v>
      </c>
      <c r="E591" s="182">
        <f>'CONSTRUCTION COST ESTIMATE'!BC591</f>
        <v>0</v>
      </c>
      <c r="F591" s="183" t="str">
        <f>'CONSTRUCTION COST ESTIMATE'!BB591</f>
        <v>EA</v>
      </c>
      <c r="G591" s="184"/>
      <c r="H591" s="185">
        <f t="shared" si="99"/>
        <v>0</v>
      </c>
      <c r="I591" s="186">
        <f t="shared" si="100"/>
        <v>0</v>
      </c>
      <c r="J591" s="187"/>
      <c r="K591" s="188">
        <f t="shared" si="107"/>
        <v>0</v>
      </c>
      <c r="L591" s="86">
        <f t="shared" si="101"/>
        <v>0</v>
      </c>
      <c r="M591" s="188">
        <f t="shared" si="102"/>
        <v>0</v>
      </c>
      <c r="N591" s="86">
        <f t="shared" si="103"/>
        <v>0</v>
      </c>
      <c r="O591" s="188">
        <f t="shared" si="104"/>
        <v>0</v>
      </c>
      <c r="P591" s="189"/>
      <c r="Q591" s="190">
        <f t="shared" si="105"/>
        <v>0</v>
      </c>
      <c r="R591" s="191">
        <f t="shared" si="106"/>
        <v>0</v>
      </c>
      <c r="T591" s="89"/>
    </row>
    <row r="592" spans="1:20" s="178" customFormat="1" ht="30" hidden="1" customHeight="1">
      <c r="A592" s="156">
        <f>'CONSTRUCTION COST ESTIMATE'!A592</f>
        <v>0</v>
      </c>
      <c r="B592" s="179">
        <f>'CONSTRUCTION COST ESTIMATE'!B592</f>
        <v>609.02099999999996</v>
      </c>
      <c r="C592" s="180" t="str">
        <f>'CONSTRUCTION COST ESTIMATE'!C592</f>
        <v>TYPE DM DROP INLET (17 FOOT)</v>
      </c>
      <c r="D592" s="181">
        <f>'CONSTRUCTION COST ESTIMATE'!BA592</f>
        <v>0</v>
      </c>
      <c r="E592" s="182">
        <f>'CONSTRUCTION COST ESTIMATE'!BC592</f>
        <v>0</v>
      </c>
      <c r="F592" s="183" t="str">
        <f>'CONSTRUCTION COST ESTIMATE'!BB592</f>
        <v>EA</v>
      </c>
      <c r="G592" s="184"/>
      <c r="H592" s="185">
        <f t="shared" si="99"/>
        <v>0</v>
      </c>
      <c r="I592" s="186">
        <f t="shared" si="100"/>
        <v>0</v>
      </c>
      <c r="J592" s="187"/>
      <c r="K592" s="188">
        <f t="shared" si="107"/>
        <v>0</v>
      </c>
      <c r="L592" s="86">
        <f t="shared" si="101"/>
        <v>0</v>
      </c>
      <c r="M592" s="188">
        <f t="shared" si="102"/>
        <v>0</v>
      </c>
      <c r="N592" s="86">
        <f t="shared" si="103"/>
        <v>0</v>
      </c>
      <c r="O592" s="188">
        <f t="shared" si="104"/>
        <v>0</v>
      </c>
      <c r="P592" s="189"/>
      <c r="Q592" s="190">
        <f t="shared" si="105"/>
        <v>0</v>
      </c>
      <c r="R592" s="191">
        <f t="shared" si="106"/>
        <v>0</v>
      </c>
      <c r="T592" s="89"/>
    </row>
    <row r="593" spans="1:20" s="178" customFormat="1" ht="30" hidden="1" customHeight="1">
      <c r="A593" s="156">
        <f>'CONSTRUCTION COST ESTIMATE'!A593</f>
        <v>0</v>
      </c>
      <c r="B593" s="179">
        <f>'CONSTRUCTION COST ESTIMATE'!B593</f>
        <v>609.02200000000005</v>
      </c>
      <c r="C593" s="180" t="str">
        <f>'CONSTRUCTION COST ESTIMATE'!C593</f>
        <v>TYPE DM DROP INLET (17.5 FOOT)</v>
      </c>
      <c r="D593" s="181">
        <f>'CONSTRUCTION COST ESTIMATE'!BA593</f>
        <v>0</v>
      </c>
      <c r="E593" s="182">
        <f>'CONSTRUCTION COST ESTIMATE'!BC593</f>
        <v>0</v>
      </c>
      <c r="F593" s="183" t="str">
        <f>'CONSTRUCTION COST ESTIMATE'!BB593</f>
        <v>EA</v>
      </c>
      <c r="G593" s="184"/>
      <c r="H593" s="185">
        <f t="shared" si="99"/>
        <v>0</v>
      </c>
      <c r="I593" s="186">
        <f t="shared" si="100"/>
        <v>0</v>
      </c>
      <c r="J593" s="187"/>
      <c r="K593" s="188">
        <f t="shared" si="107"/>
        <v>0</v>
      </c>
      <c r="L593" s="86">
        <f t="shared" si="101"/>
        <v>0</v>
      </c>
      <c r="M593" s="188">
        <f t="shared" si="102"/>
        <v>0</v>
      </c>
      <c r="N593" s="86">
        <f t="shared" si="103"/>
        <v>0</v>
      </c>
      <c r="O593" s="188">
        <f t="shared" si="104"/>
        <v>0</v>
      </c>
      <c r="P593" s="189"/>
      <c r="Q593" s="190">
        <f t="shared" si="105"/>
        <v>0</v>
      </c>
      <c r="R593" s="191">
        <f t="shared" si="106"/>
        <v>0</v>
      </c>
      <c r="T593" s="89"/>
    </row>
    <row r="594" spans="1:20" s="178" customFormat="1" ht="30" hidden="1" customHeight="1">
      <c r="A594" s="156">
        <f>'CONSTRUCTION COST ESTIMATE'!A594</f>
        <v>0</v>
      </c>
      <c r="B594" s="179">
        <f>'CONSTRUCTION COST ESTIMATE'!B594</f>
        <v>609.02300000000002</v>
      </c>
      <c r="C594" s="180" t="str">
        <f>'CONSTRUCTION COST ESTIMATE'!C594</f>
        <v>TYPE DM DROP INLET (20 FOOT)</v>
      </c>
      <c r="D594" s="181">
        <f>'CONSTRUCTION COST ESTIMATE'!BA594</f>
        <v>0</v>
      </c>
      <c r="E594" s="182">
        <f>'CONSTRUCTION COST ESTIMATE'!BC594</f>
        <v>0</v>
      </c>
      <c r="F594" s="183" t="str">
        <f>'CONSTRUCTION COST ESTIMATE'!BB594</f>
        <v>EA</v>
      </c>
      <c r="G594" s="184"/>
      <c r="H594" s="185">
        <f t="shared" si="99"/>
        <v>0</v>
      </c>
      <c r="I594" s="186">
        <f t="shared" si="100"/>
        <v>0</v>
      </c>
      <c r="J594" s="187"/>
      <c r="K594" s="188">
        <f t="shared" si="107"/>
        <v>0</v>
      </c>
      <c r="L594" s="86">
        <f t="shared" si="101"/>
        <v>0</v>
      </c>
      <c r="M594" s="188">
        <f t="shared" si="102"/>
        <v>0</v>
      </c>
      <c r="N594" s="86">
        <f t="shared" si="103"/>
        <v>0</v>
      </c>
      <c r="O594" s="188">
        <f t="shared" si="104"/>
        <v>0</v>
      </c>
      <c r="P594" s="189"/>
      <c r="Q594" s="190">
        <f t="shared" si="105"/>
        <v>0</v>
      </c>
      <c r="R594" s="191">
        <f t="shared" si="106"/>
        <v>0</v>
      </c>
      <c r="T594" s="89"/>
    </row>
    <row r="595" spans="1:20" s="178" customFormat="1" ht="30" hidden="1" customHeight="1">
      <c r="A595" s="156">
        <f>'CONSTRUCTION COST ESTIMATE'!A595</f>
        <v>0</v>
      </c>
      <c r="B595" s="179">
        <f>'CONSTRUCTION COST ESTIMATE'!B595</f>
        <v>609.024</v>
      </c>
      <c r="C595" s="180" t="str">
        <f>'CONSTRUCTION COST ESTIMATE'!C595</f>
        <v>TYPE DM DROP INLET (22 FOOT)</v>
      </c>
      <c r="D595" s="181">
        <f>'CONSTRUCTION COST ESTIMATE'!BA595</f>
        <v>0</v>
      </c>
      <c r="E595" s="182">
        <f>'CONSTRUCTION COST ESTIMATE'!BC595</f>
        <v>0</v>
      </c>
      <c r="F595" s="183" t="str">
        <f>'CONSTRUCTION COST ESTIMATE'!BB595</f>
        <v>EA</v>
      </c>
      <c r="G595" s="184"/>
      <c r="H595" s="185">
        <f t="shared" si="99"/>
        <v>0</v>
      </c>
      <c r="I595" s="186">
        <f t="shared" si="100"/>
        <v>0</v>
      </c>
      <c r="J595" s="187"/>
      <c r="K595" s="188">
        <f t="shared" si="107"/>
        <v>0</v>
      </c>
      <c r="L595" s="86">
        <f t="shared" si="101"/>
        <v>0</v>
      </c>
      <c r="M595" s="188">
        <f t="shared" si="102"/>
        <v>0</v>
      </c>
      <c r="N595" s="86">
        <f t="shared" si="103"/>
        <v>0</v>
      </c>
      <c r="O595" s="188">
        <f t="shared" si="104"/>
        <v>0</v>
      </c>
      <c r="P595" s="189"/>
      <c r="Q595" s="190">
        <f t="shared" si="105"/>
        <v>0</v>
      </c>
      <c r="R595" s="191">
        <f t="shared" si="106"/>
        <v>0</v>
      </c>
      <c r="T595" s="89"/>
    </row>
    <row r="596" spans="1:20" s="178" customFormat="1" ht="30" hidden="1" customHeight="1">
      <c r="A596" s="156">
        <f>'CONSTRUCTION COST ESTIMATE'!A596</f>
        <v>0</v>
      </c>
      <c r="B596" s="179">
        <f>'CONSTRUCTION COST ESTIMATE'!B596</f>
        <v>609.02499999999998</v>
      </c>
      <c r="C596" s="180" t="str">
        <f>'CONSTRUCTION COST ESTIMATE'!C596</f>
        <v>TYPE DM2 DROP INLET (2.5 FOOT)</v>
      </c>
      <c r="D596" s="181">
        <f>'CONSTRUCTION COST ESTIMATE'!BA596</f>
        <v>0</v>
      </c>
      <c r="E596" s="182">
        <f>'CONSTRUCTION COST ESTIMATE'!BC596</f>
        <v>0</v>
      </c>
      <c r="F596" s="183" t="str">
        <f>'CONSTRUCTION COST ESTIMATE'!BB596</f>
        <v>EA</v>
      </c>
      <c r="G596" s="184"/>
      <c r="H596" s="185">
        <f t="shared" si="99"/>
        <v>0</v>
      </c>
      <c r="I596" s="186">
        <f t="shared" si="100"/>
        <v>0</v>
      </c>
      <c r="J596" s="187"/>
      <c r="K596" s="188">
        <f t="shared" si="107"/>
        <v>0</v>
      </c>
      <c r="L596" s="86">
        <f t="shared" si="101"/>
        <v>0</v>
      </c>
      <c r="M596" s="188">
        <f t="shared" si="102"/>
        <v>0</v>
      </c>
      <c r="N596" s="86">
        <f t="shared" si="103"/>
        <v>0</v>
      </c>
      <c r="O596" s="188">
        <f t="shared" si="104"/>
        <v>0</v>
      </c>
      <c r="P596" s="189"/>
      <c r="Q596" s="190">
        <f t="shared" si="105"/>
        <v>0</v>
      </c>
      <c r="R596" s="191">
        <f t="shared" si="106"/>
        <v>0</v>
      </c>
      <c r="T596" s="89"/>
    </row>
    <row r="597" spans="1:20" s="178" customFormat="1" ht="30" hidden="1" customHeight="1">
      <c r="A597" s="156">
        <f>'CONSTRUCTION COST ESTIMATE'!A597</f>
        <v>0</v>
      </c>
      <c r="B597" s="179">
        <f>'CONSTRUCTION COST ESTIMATE'!B597</f>
        <v>609.02599999999995</v>
      </c>
      <c r="C597" s="180" t="str">
        <f>'CONSTRUCTION COST ESTIMATE'!C597</f>
        <v>TYPE DM2 DROP INLET (5 FOOT)</v>
      </c>
      <c r="D597" s="181">
        <f>'CONSTRUCTION COST ESTIMATE'!BA597</f>
        <v>0</v>
      </c>
      <c r="E597" s="182">
        <f>'CONSTRUCTION COST ESTIMATE'!BC597</f>
        <v>0</v>
      </c>
      <c r="F597" s="183" t="str">
        <f>'CONSTRUCTION COST ESTIMATE'!BB597</f>
        <v>EA</v>
      </c>
      <c r="G597" s="184"/>
      <c r="H597" s="185">
        <f t="shared" si="99"/>
        <v>0</v>
      </c>
      <c r="I597" s="186">
        <f t="shared" si="100"/>
        <v>0</v>
      </c>
      <c r="J597" s="187"/>
      <c r="K597" s="188">
        <f t="shared" si="107"/>
        <v>0</v>
      </c>
      <c r="L597" s="86">
        <f t="shared" si="101"/>
        <v>0</v>
      </c>
      <c r="M597" s="188">
        <f t="shared" si="102"/>
        <v>0</v>
      </c>
      <c r="N597" s="86">
        <f t="shared" si="103"/>
        <v>0</v>
      </c>
      <c r="O597" s="188">
        <f t="shared" si="104"/>
        <v>0</v>
      </c>
      <c r="P597" s="189"/>
      <c r="Q597" s="190">
        <f t="shared" si="105"/>
        <v>0</v>
      </c>
      <c r="R597" s="191">
        <f t="shared" si="106"/>
        <v>0</v>
      </c>
      <c r="T597" s="89"/>
    </row>
    <row r="598" spans="1:20" s="178" customFormat="1" ht="30" hidden="1" customHeight="1">
      <c r="A598" s="156">
        <f>'CONSTRUCTION COST ESTIMATE'!A598</f>
        <v>0</v>
      </c>
      <c r="B598" s="179">
        <f>'CONSTRUCTION COST ESTIMATE'!B598</f>
        <v>609.02700000000004</v>
      </c>
      <c r="C598" s="180" t="str">
        <f>'CONSTRUCTION COST ESTIMATE'!C598</f>
        <v>TYPE DM2 DROP INLET (7.5 FOOT)</v>
      </c>
      <c r="D598" s="181">
        <f>'CONSTRUCTION COST ESTIMATE'!BA598</f>
        <v>0</v>
      </c>
      <c r="E598" s="182">
        <f>'CONSTRUCTION COST ESTIMATE'!BC598</f>
        <v>0</v>
      </c>
      <c r="F598" s="183" t="str">
        <f>'CONSTRUCTION COST ESTIMATE'!BB598</f>
        <v>EA</v>
      </c>
      <c r="G598" s="184"/>
      <c r="H598" s="185">
        <f t="shared" ref="H598:H661" si="108">IF(G598="x",(IF(J598="",(D598*$G$4),(D598-J598)*$G$4)),0)</f>
        <v>0</v>
      </c>
      <c r="I598" s="186">
        <f t="shared" ref="I598:I661" si="109">E598*H598</f>
        <v>0</v>
      </c>
      <c r="J598" s="187"/>
      <c r="K598" s="188">
        <f t="shared" si="107"/>
        <v>0</v>
      </c>
      <c r="L598" s="86">
        <f t="shared" ref="L598:L661" si="110">IF(G598="x",D598-H598-J598,0)</f>
        <v>0</v>
      </c>
      <c r="M598" s="188">
        <f t="shared" ref="M598:M661" si="111">E598*L598</f>
        <v>0</v>
      </c>
      <c r="N598" s="86">
        <f t="shared" ref="N598:N661" si="112">IF(G598="x",0,D598-J598)</f>
        <v>0</v>
      </c>
      <c r="O598" s="188">
        <f t="shared" ref="O598:O661" si="113">E598*N598</f>
        <v>0</v>
      </c>
      <c r="P598" s="189"/>
      <c r="Q598" s="190">
        <f t="shared" ref="Q598:Q661" si="114">H598+J598+L598+N598</f>
        <v>0</v>
      </c>
      <c r="R598" s="191">
        <f t="shared" ref="R598:R661" si="115">Q598*E598</f>
        <v>0</v>
      </c>
      <c r="T598" s="89"/>
    </row>
    <row r="599" spans="1:20" s="178" customFormat="1" ht="30" hidden="1" customHeight="1">
      <c r="A599" s="156">
        <f>'CONSTRUCTION COST ESTIMATE'!A599</f>
        <v>0</v>
      </c>
      <c r="B599" s="179">
        <f>'CONSTRUCTION COST ESTIMATE'!B599</f>
        <v>609.02800000000002</v>
      </c>
      <c r="C599" s="180" t="str">
        <f>'CONSTRUCTION COST ESTIMATE'!C599</f>
        <v>TYPE DM2 DROP INLET (10 FOOT)</v>
      </c>
      <c r="D599" s="181">
        <f>'CONSTRUCTION COST ESTIMATE'!BA599</f>
        <v>0</v>
      </c>
      <c r="E599" s="182">
        <f>'CONSTRUCTION COST ESTIMATE'!BC599</f>
        <v>0</v>
      </c>
      <c r="F599" s="183" t="str">
        <f>'CONSTRUCTION COST ESTIMATE'!BB599</f>
        <v>EA</v>
      </c>
      <c r="G599" s="184"/>
      <c r="H599" s="185">
        <f t="shared" si="108"/>
        <v>0</v>
      </c>
      <c r="I599" s="186">
        <f t="shared" si="109"/>
        <v>0</v>
      </c>
      <c r="J599" s="187"/>
      <c r="K599" s="188">
        <f t="shared" ref="K599:K662" si="116">D599*J599</f>
        <v>0</v>
      </c>
      <c r="L599" s="86">
        <f t="shared" si="110"/>
        <v>0</v>
      </c>
      <c r="M599" s="188">
        <f t="shared" si="111"/>
        <v>0</v>
      </c>
      <c r="N599" s="86">
        <f t="shared" si="112"/>
        <v>0</v>
      </c>
      <c r="O599" s="188">
        <f t="shared" si="113"/>
        <v>0</v>
      </c>
      <c r="P599" s="189"/>
      <c r="Q599" s="190">
        <f t="shared" si="114"/>
        <v>0</v>
      </c>
      <c r="R599" s="191">
        <f t="shared" si="115"/>
        <v>0</v>
      </c>
      <c r="T599" s="89"/>
    </row>
    <row r="600" spans="1:20" s="178" customFormat="1" ht="30" hidden="1" customHeight="1">
      <c r="A600" s="156">
        <f>'CONSTRUCTION COST ESTIMATE'!A600</f>
        <v>0</v>
      </c>
      <c r="B600" s="179">
        <f>'CONSTRUCTION COST ESTIMATE'!B600</f>
        <v>609.029</v>
      </c>
      <c r="C600" s="180" t="str">
        <f>'CONSTRUCTION COST ESTIMATE'!C600</f>
        <v>TYPE DM2 DROP INLET (15 FOOT)</v>
      </c>
      <c r="D600" s="181">
        <f>'CONSTRUCTION COST ESTIMATE'!BA600</f>
        <v>0</v>
      </c>
      <c r="E600" s="182">
        <f>'CONSTRUCTION COST ESTIMATE'!BC600</f>
        <v>0</v>
      </c>
      <c r="F600" s="183" t="str">
        <f>'CONSTRUCTION COST ESTIMATE'!BB600</f>
        <v>EA</v>
      </c>
      <c r="G600" s="184"/>
      <c r="H600" s="185">
        <f t="shared" si="108"/>
        <v>0</v>
      </c>
      <c r="I600" s="186">
        <f t="shared" si="109"/>
        <v>0</v>
      </c>
      <c r="J600" s="187"/>
      <c r="K600" s="188">
        <f t="shared" si="116"/>
        <v>0</v>
      </c>
      <c r="L600" s="86">
        <f t="shared" si="110"/>
        <v>0</v>
      </c>
      <c r="M600" s="188">
        <f t="shared" si="111"/>
        <v>0</v>
      </c>
      <c r="N600" s="86">
        <f t="shared" si="112"/>
        <v>0</v>
      </c>
      <c r="O600" s="188">
        <f t="shared" si="113"/>
        <v>0</v>
      </c>
      <c r="P600" s="189"/>
      <c r="Q600" s="190">
        <f t="shared" si="114"/>
        <v>0</v>
      </c>
      <c r="R600" s="191">
        <f t="shared" si="115"/>
        <v>0</v>
      </c>
      <c r="T600" s="89"/>
    </row>
    <row r="601" spans="1:20" s="178" customFormat="1" ht="30" hidden="1" customHeight="1">
      <c r="A601" s="156">
        <f>'CONSTRUCTION COST ESTIMATE'!A601</f>
        <v>0</v>
      </c>
      <c r="B601" s="179">
        <f>'CONSTRUCTION COST ESTIMATE'!B601</f>
        <v>609.03</v>
      </c>
      <c r="C601" s="180" t="str">
        <f>'CONSTRUCTION COST ESTIMATE'!C601</f>
        <v>MODIFIED TYPE DM2 DROP INLET (16.5 FOOT)</v>
      </c>
      <c r="D601" s="181">
        <f>'CONSTRUCTION COST ESTIMATE'!BA601</f>
        <v>0</v>
      </c>
      <c r="E601" s="182">
        <f>'CONSTRUCTION COST ESTIMATE'!BC601</f>
        <v>0</v>
      </c>
      <c r="F601" s="183" t="str">
        <f>'CONSTRUCTION COST ESTIMATE'!BB601</f>
        <v>EA</v>
      </c>
      <c r="G601" s="184"/>
      <c r="H601" s="185">
        <f t="shared" si="108"/>
        <v>0</v>
      </c>
      <c r="I601" s="186">
        <f t="shared" si="109"/>
        <v>0</v>
      </c>
      <c r="J601" s="187"/>
      <c r="K601" s="188">
        <f t="shared" si="116"/>
        <v>0</v>
      </c>
      <c r="L601" s="86">
        <f t="shared" si="110"/>
        <v>0</v>
      </c>
      <c r="M601" s="188">
        <f t="shared" si="111"/>
        <v>0</v>
      </c>
      <c r="N601" s="86">
        <f t="shared" si="112"/>
        <v>0</v>
      </c>
      <c r="O601" s="188">
        <f t="shared" si="113"/>
        <v>0</v>
      </c>
      <c r="P601" s="189"/>
      <c r="Q601" s="190">
        <f t="shared" si="114"/>
        <v>0</v>
      </c>
      <c r="R601" s="191">
        <f t="shared" si="115"/>
        <v>0</v>
      </c>
      <c r="T601" s="89"/>
    </row>
    <row r="602" spans="1:20" s="178" customFormat="1" ht="30" hidden="1" customHeight="1">
      <c r="A602" s="156">
        <f>'CONSTRUCTION COST ESTIMATE'!A602</f>
        <v>0</v>
      </c>
      <c r="B602" s="179">
        <f>'CONSTRUCTION COST ESTIMATE'!B602</f>
        <v>609.03099999999995</v>
      </c>
      <c r="C602" s="180" t="str">
        <f>'CONSTRUCTION COST ESTIMATE'!C602</f>
        <v>TYPE DM2 DROP INLET (20 FOOT)</v>
      </c>
      <c r="D602" s="181">
        <f>'CONSTRUCTION COST ESTIMATE'!BA602</f>
        <v>0</v>
      </c>
      <c r="E602" s="182">
        <f>'CONSTRUCTION COST ESTIMATE'!BC602</f>
        <v>0</v>
      </c>
      <c r="F602" s="183" t="str">
        <f>'CONSTRUCTION COST ESTIMATE'!BB602</f>
        <v>EA</v>
      </c>
      <c r="G602" s="184"/>
      <c r="H602" s="185">
        <f t="shared" si="108"/>
        <v>0</v>
      </c>
      <c r="I602" s="186">
        <f t="shared" si="109"/>
        <v>0</v>
      </c>
      <c r="J602" s="187"/>
      <c r="K602" s="188">
        <f t="shared" si="116"/>
        <v>0</v>
      </c>
      <c r="L602" s="86">
        <f t="shared" si="110"/>
        <v>0</v>
      </c>
      <c r="M602" s="188">
        <f t="shared" si="111"/>
        <v>0</v>
      </c>
      <c r="N602" s="86">
        <f t="shared" si="112"/>
        <v>0</v>
      </c>
      <c r="O602" s="188">
        <f t="shared" si="113"/>
        <v>0</v>
      </c>
      <c r="P602" s="189"/>
      <c r="Q602" s="190">
        <f t="shared" si="114"/>
        <v>0</v>
      </c>
      <c r="R602" s="191">
        <f t="shared" si="115"/>
        <v>0</v>
      </c>
      <c r="T602" s="89"/>
    </row>
    <row r="603" spans="1:20" s="178" customFormat="1" ht="30" hidden="1" customHeight="1">
      <c r="A603" s="156">
        <f>'CONSTRUCTION COST ESTIMATE'!A603</f>
        <v>0</v>
      </c>
      <c r="B603" s="179">
        <f>'CONSTRUCTION COST ESTIMATE'!B603</f>
        <v>609.03200000000004</v>
      </c>
      <c r="C603" s="180" t="str">
        <f>'CONSTRUCTION COST ESTIMATE'!C603</f>
        <v>(NDOT) TYPE 2 DROP INLET WITH CONCRETE APRON</v>
      </c>
      <c r="D603" s="181">
        <f>'CONSTRUCTION COST ESTIMATE'!BA603</f>
        <v>0</v>
      </c>
      <c r="E603" s="182">
        <f>'CONSTRUCTION COST ESTIMATE'!BC603</f>
        <v>0</v>
      </c>
      <c r="F603" s="183" t="str">
        <f>'CONSTRUCTION COST ESTIMATE'!BB603</f>
        <v>EA</v>
      </c>
      <c r="G603" s="184"/>
      <c r="H603" s="185">
        <f t="shared" si="108"/>
        <v>0</v>
      </c>
      <c r="I603" s="186">
        <f t="shared" si="109"/>
        <v>0</v>
      </c>
      <c r="J603" s="187"/>
      <c r="K603" s="188">
        <f t="shared" si="116"/>
        <v>0</v>
      </c>
      <c r="L603" s="86">
        <f t="shared" si="110"/>
        <v>0</v>
      </c>
      <c r="M603" s="188">
        <f t="shared" si="111"/>
        <v>0</v>
      </c>
      <c r="N603" s="86">
        <f t="shared" si="112"/>
        <v>0</v>
      </c>
      <c r="O603" s="188">
        <f t="shared" si="113"/>
        <v>0</v>
      </c>
      <c r="P603" s="189"/>
      <c r="Q603" s="190">
        <f t="shared" si="114"/>
        <v>0</v>
      </c>
      <c r="R603" s="191">
        <f t="shared" si="115"/>
        <v>0</v>
      </c>
      <c r="T603" s="89"/>
    </row>
    <row r="604" spans="1:20" s="178" customFormat="1" ht="30" hidden="1" customHeight="1">
      <c r="A604" s="156">
        <f>'CONSTRUCTION COST ESTIMATE'!A604</f>
        <v>0</v>
      </c>
      <c r="B604" s="179">
        <f>'CONSTRUCTION COST ESTIMATE'!B604</f>
        <v>609.03300000000002</v>
      </c>
      <c r="C604" s="180" t="str">
        <f>'CONSTRUCTION COST ESTIMATE'!C604</f>
        <v>(NDOT) TYPE 2B DROP INLET (2 FOOT)</v>
      </c>
      <c r="D604" s="181">
        <f>'CONSTRUCTION COST ESTIMATE'!BA604</f>
        <v>0</v>
      </c>
      <c r="E604" s="182">
        <f>'CONSTRUCTION COST ESTIMATE'!BC604</f>
        <v>0</v>
      </c>
      <c r="F604" s="183" t="str">
        <f>'CONSTRUCTION COST ESTIMATE'!BB604</f>
        <v>EA</v>
      </c>
      <c r="G604" s="184"/>
      <c r="H604" s="185">
        <f t="shared" si="108"/>
        <v>0</v>
      </c>
      <c r="I604" s="186">
        <f t="shared" si="109"/>
        <v>0</v>
      </c>
      <c r="J604" s="187"/>
      <c r="K604" s="188">
        <f t="shared" si="116"/>
        <v>0</v>
      </c>
      <c r="L604" s="86">
        <f t="shared" si="110"/>
        <v>0</v>
      </c>
      <c r="M604" s="188">
        <f t="shared" si="111"/>
        <v>0</v>
      </c>
      <c r="N604" s="86">
        <f t="shared" si="112"/>
        <v>0</v>
      </c>
      <c r="O604" s="188">
        <f t="shared" si="113"/>
        <v>0</v>
      </c>
      <c r="P604" s="189"/>
      <c r="Q604" s="190">
        <f t="shared" si="114"/>
        <v>0</v>
      </c>
      <c r="R604" s="191">
        <f t="shared" si="115"/>
        <v>0</v>
      </c>
      <c r="T604" s="89"/>
    </row>
    <row r="605" spans="1:20" s="178" customFormat="1" ht="30" hidden="1" customHeight="1">
      <c r="A605" s="156">
        <f>'CONSTRUCTION COST ESTIMATE'!A605</f>
        <v>0</v>
      </c>
      <c r="B605" s="179">
        <f>'CONSTRUCTION COST ESTIMATE'!B605</f>
        <v>609.03399999999999</v>
      </c>
      <c r="C605" s="180" t="str">
        <f>'CONSTRUCTION COST ESTIMATE'!C605</f>
        <v>(NDOT) TYPE 2B DROP INLET WITH CONCRETE APRON</v>
      </c>
      <c r="D605" s="181">
        <f>'CONSTRUCTION COST ESTIMATE'!BA605</f>
        <v>0</v>
      </c>
      <c r="E605" s="182">
        <f>'CONSTRUCTION COST ESTIMATE'!BC605</f>
        <v>0</v>
      </c>
      <c r="F605" s="183" t="str">
        <f>'CONSTRUCTION COST ESTIMATE'!BB605</f>
        <v>EA</v>
      </c>
      <c r="G605" s="184"/>
      <c r="H605" s="185">
        <f t="shared" si="108"/>
        <v>0</v>
      </c>
      <c r="I605" s="186">
        <f t="shared" si="109"/>
        <v>0</v>
      </c>
      <c r="J605" s="187"/>
      <c r="K605" s="188">
        <f t="shared" si="116"/>
        <v>0</v>
      </c>
      <c r="L605" s="86">
        <f t="shared" si="110"/>
        <v>0</v>
      </c>
      <c r="M605" s="188">
        <f t="shared" si="111"/>
        <v>0</v>
      </c>
      <c r="N605" s="86">
        <f t="shared" si="112"/>
        <v>0</v>
      </c>
      <c r="O605" s="188">
        <f t="shared" si="113"/>
        <v>0</v>
      </c>
      <c r="P605" s="189"/>
      <c r="Q605" s="190">
        <f t="shared" si="114"/>
        <v>0</v>
      </c>
      <c r="R605" s="191">
        <f t="shared" si="115"/>
        <v>0</v>
      </c>
      <c r="T605" s="89"/>
    </row>
    <row r="606" spans="1:20" s="178" customFormat="1" ht="30" hidden="1" customHeight="1">
      <c r="A606" s="156">
        <f>'CONSTRUCTION COST ESTIMATE'!A606</f>
        <v>0</v>
      </c>
      <c r="B606" s="179">
        <f>'CONSTRUCTION COST ESTIMATE'!B606</f>
        <v>609.03499999999997</v>
      </c>
      <c r="C606" s="180" t="str">
        <f>'CONSTRUCTION COST ESTIMATE'!C606</f>
        <v>(NDOT) TYPE 8 DROP INLET</v>
      </c>
      <c r="D606" s="181">
        <f>'CONSTRUCTION COST ESTIMATE'!BA606</f>
        <v>0</v>
      </c>
      <c r="E606" s="182">
        <f>'CONSTRUCTION COST ESTIMATE'!BC606</f>
        <v>0</v>
      </c>
      <c r="F606" s="183" t="str">
        <f>'CONSTRUCTION COST ESTIMATE'!BB606</f>
        <v>EA</v>
      </c>
      <c r="G606" s="184"/>
      <c r="H606" s="185">
        <f t="shared" si="108"/>
        <v>0</v>
      </c>
      <c r="I606" s="186">
        <f t="shared" si="109"/>
        <v>0</v>
      </c>
      <c r="J606" s="187"/>
      <c r="K606" s="188">
        <f t="shared" si="116"/>
        <v>0</v>
      </c>
      <c r="L606" s="86">
        <f t="shared" si="110"/>
        <v>0</v>
      </c>
      <c r="M606" s="188">
        <f t="shared" si="111"/>
        <v>0</v>
      </c>
      <c r="N606" s="86">
        <f t="shared" si="112"/>
        <v>0</v>
      </c>
      <c r="O606" s="188">
        <f t="shared" si="113"/>
        <v>0</v>
      </c>
      <c r="P606" s="189"/>
      <c r="Q606" s="190">
        <f t="shared" si="114"/>
        <v>0</v>
      </c>
      <c r="R606" s="191">
        <f t="shared" si="115"/>
        <v>0</v>
      </c>
      <c r="T606" s="89"/>
    </row>
    <row r="607" spans="1:20" s="178" customFormat="1" ht="30" hidden="1" customHeight="1">
      <c r="A607" s="156">
        <f>'CONSTRUCTION COST ESTIMATE'!A607</f>
        <v>0</v>
      </c>
      <c r="B607" s="179">
        <f>'CONSTRUCTION COST ESTIMATE'!B607</f>
        <v>609.03599999999994</v>
      </c>
      <c r="C607" s="180" t="str">
        <f>'CONSTRUCTION COST ESTIMATE'!C607</f>
        <v>(NDOT) TYPE 11 DROP INLET</v>
      </c>
      <c r="D607" s="181">
        <f>'CONSTRUCTION COST ESTIMATE'!BA607</f>
        <v>0</v>
      </c>
      <c r="E607" s="182">
        <f>'CONSTRUCTION COST ESTIMATE'!BC607</f>
        <v>0</v>
      </c>
      <c r="F607" s="183" t="str">
        <f>'CONSTRUCTION COST ESTIMATE'!BB607</f>
        <v>EA</v>
      </c>
      <c r="G607" s="184"/>
      <c r="H607" s="185">
        <f t="shared" si="108"/>
        <v>0</v>
      </c>
      <c r="I607" s="186">
        <f t="shared" si="109"/>
        <v>0</v>
      </c>
      <c r="J607" s="187"/>
      <c r="K607" s="188">
        <f t="shared" si="116"/>
        <v>0</v>
      </c>
      <c r="L607" s="86">
        <f t="shared" si="110"/>
        <v>0</v>
      </c>
      <c r="M607" s="188">
        <f t="shared" si="111"/>
        <v>0</v>
      </c>
      <c r="N607" s="86">
        <f t="shared" si="112"/>
        <v>0</v>
      </c>
      <c r="O607" s="188">
        <f t="shared" si="113"/>
        <v>0</v>
      </c>
      <c r="P607" s="189"/>
      <c r="Q607" s="190">
        <f t="shared" si="114"/>
        <v>0</v>
      </c>
      <c r="R607" s="191">
        <f t="shared" si="115"/>
        <v>0</v>
      </c>
      <c r="T607" s="89"/>
    </row>
    <row r="608" spans="1:20" s="178" customFormat="1" ht="30" hidden="1" customHeight="1">
      <c r="A608" s="156">
        <f>'CONSTRUCTION COST ESTIMATE'!A608</f>
        <v>0</v>
      </c>
      <c r="B608" s="179">
        <f>'CONSTRUCTION COST ESTIMATE'!B608</f>
        <v>609.03700000000003</v>
      </c>
      <c r="C608" s="180" t="str">
        <f>'CONSTRUCTION COST ESTIMATE'!C608</f>
        <v>2.5 FOOT X 15 FOOT SPECIAL DROP INLET WITH CONCRETE APRON</v>
      </c>
      <c r="D608" s="181">
        <f>'CONSTRUCTION COST ESTIMATE'!BA608</f>
        <v>0</v>
      </c>
      <c r="E608" s="182">
        <f>'CONSTRUCTION COST ESTIMATE'!BC608</f>
        <v>0</v>
      </c>
      <c r="F608" s="183" t="str">
        <f>'CONSTRUCTION COST ESTIMATE'!BB608</f>
        <v>EA</v>
      </c>
      <c r="G608" s="184"/>
      <c r="H608" s="185">
        <f t="shared" si="108"/>
        <v>0</v>
      </c>
      <c r="I608" s="186">
        <f t="shared" si="109"/>
        <v>0</v>
      </c>
      <c r="J608" s="187"/>
      <c r="K608" s="188">
        <f t="shared" si="116"/>
        <v>0</v>
      </c>
      <c r="L608" s="86">
        <f t="shared" si="110"/>
        <v>0</v>
      </c>
      <c r="M608" s="188">
        <f t="shared" si="111"/>
        <v>0</v>
      </c>
      <c r="N608" s="86">
        <f t="shared" si="112"/>
        <v>0</v>
      </c>
      <c r="O608" s="188">
        <f t="shared" si="113"/>
        <v>0</v>
      </c>
      <c r="P608" s="189"/>
      <c r="Q608" s="190">
        <f t="shared" si="114"/>
        <v>0</v>
      </c>
      <c r="R608" s="191">
        <f t="shared" si="115"/>
        <v>0</v>
      </c>
      <c r="T608" s="89"/>
    </row>
    <row r="609" spans="1:20" s="178" customFormat="1" ht="30" hidden="1" customHeight="1">
      <c r="A609" s="156">
        <f>'CONSTRUCTION COST ESTIMATE'!A609</f>
        <v>0</v>
      </c>
      <c r="B609" s="179">
        <f>'CONSTRUCTION COST ESTIMATE'!B609</f>
        <v>609.03800000000001</v>
      </c>
      <c r="C609" s="180" t="str">
        <f>'CONSTRUCTION COST ESTIMATE'!C609</f>
        <v>3 FOOT X 14 FOOT SPECIAL DROP INLET WITH CONCRETE APRON</v>
      </c>
      <c r="D609" s="181">
        <f>'CONSTRUCTION COST ESTIMATE'!BA609</f>
        <v>0</v>
      </c>
      <c r="E609" s="182">
        <f>'CONSTRUCTION COST ESTIMATE'!BC609</f>
        <v>0</v>
      </c>
      <c r="F609" s="183" t="str">
        <f>'CONSTRUCTION COST ESTIMATE'!BB609</f>
        <v>EA</v>
      </c>
      <c r="G609" s="184"/>
      <c r="H609" s="185">
        <f t="shared" si="108"/>
        <v>0</v>
      </c>
      <c r="I609" s="186">
        <f t="shared" si="109"/>
        <v>0</v>
      </c>
      <c r="J609" s="187"/>
      <c r="K609" s="188">
        <f t="shared" si="116"/>
        <v>0</v>
      </c>
      <c r="L609" s="86">
        <f t="shared" si="110"/>
        <v>0</v>
      </c>
      <c r="M609" s="188">
        <f t="shared" si="111"/>
        <v>0</v>
      </c>
      <c r="N609" s="86">
        <f t="shared" si="112"/>
        <v>0</v>
      </c>
      <c r="O609" s="188">
        <f t="shared" si="113"/>
        <v>0</v>
      </c>
      <c r="P609" s="189"/>
      <c r="Q609" s="190">
        <f t="shared" si="114"/>
        <v>0</v>
      </c>
      <c r="R609" s="191">
        <f t="shared" si="115"/>
        <v>0</v>
      </c>
      <c r="T609" s="89"/>
    </row>
    <row r="610" spans="1:20" s="178" customFormat="1" ht="30" hidden="1" customHeight="1">
      <c r="A610" s="156">
        <f>'CONSTRUCTION COST ESTIMATE'!A610</f>
        <v>0</v>
      </c>
      <c r="B610" s="179">
        <f>'CONSTRUCTION COST ESTIMATE'!B610</f>
        <v>609.03899999999999</v>
      </c>
      <c r="C610" s="180" t="str">
        <f>'CONSTRUCTION COST ESTIMATE'!C610</f>
        <v>5 FOOT X 5 FOOT PRECAST DROP INLET</v>
      </c>
      <c r="D610" s="181">
        <f>'CONSTRUCTION COST ESTIMATE'!BA610</f>
        <v>0</v>
      </c>
      <c r="E610" s="182">
        <f>'CONSTRUCTION COST ESTIMATE'!BC610</f>
        <v>0</v>
      </c>
      <c r="F610" s="183" t="str">
        <f>'CONSTRUCTION COST ESTIMATE'!BB610</f>
        <v>EA</v>
      </c>
      <c r="G610" s="184"/>
      <c r="H610" s="185">
        <f t="shared" si="108"/>
        <v>0</v>
      </c>
      <c r="I610" s="186">
        <f t="shared" si="109"/>
        <v>0</v>
      </c>
      <c r="J610" s="187"/>
      <c r="K610" s="188">
        <f t="shared" si="116"/>
        <v>0</v>
      </c>
      <c r="L610" s="86">
        <f t="shared" si="110"/>
        <v>0</v>
      </c>
      <c r="M610" s="188">
        <f t="shared" si="111"/>
        <v>0</v>
      </c>
      <c r="N610" s="86">
        <f t="shared" si="112"/>
        <v>0</v>
      </c>
      <c r="O610" s="188">
        <f t="shared" si="113"/>
        <v>0</v>
      </c>
      <c r="P610" s="189"/>
      <c r="Q610" s="190">
        <f t="shared" si="114"/>
        <v>0</v>
      </c>
      <c r="R610" s="191">
        <f t="shared" si="115"/>
        <v>0</v>
      </c>
      <c r="T610" s="89"/>
    </row>
    <row r="611" spans="1:20" s="178" customFormat="1" ht="30" hidden="1" customHeight="1">
      <c r="A611" s="156">
        <f>'CONSTRUCTION COST ESTIMATE'!A611</f>
        <v>0</v>
      </c>
      <c r="B611" s="179">
        <f>'CONSTRUCTION COST ESTIMATE'!B611</f>
        <v>609.04</v>
      </c>
      <c r="C611" s="180" t="str">
        <f>'CONSTRUCTION COST ESTIMATE'!C611</f>
        <v>6 FOOT DROP INLET</v>
      </c>
      <c r="D611" s="181">
        <f>'CONSTRUCTION COST ESTIMATE'!BA611</f>
        <v>0</v>
      </c>
      <c r="E611" s="182">
        <f>'CONSTRUCTION COST ESTIMATE'!BC611</f>
        <v>0</v>
      </c>
      <c r="F611" s="183" t="str">
        <f>'CONSTRUCTION COST ESTIMATE'!BB611</f>
        <v>EA</v>
      </c>
      <c r="G611" s="184"/>
      <c r="H611" s="185">
        <f t="shared" si="108"/>
        <v>0</v>
      </c>
      <c r="I611" s="186">
        <f t="shared" si="109"/>
        <v>0</v>
      </c>
      <c r="J611" s="187"/>
      <c r="K611" s="188">
        <f t="shared" si="116"/>
        <v>0</v>
      </c>
      <c r="L611" s="86">
        <f t="shared" si="110"/>
        <v>0</v>
      </c>
      <c r="M611" s="188">
        <f t="shared" si="111"/>
        <v>0</v>
      </c>
      <c r="N611" s="86">
        <f t="shared" si="112"/>
        <v>0</v>
      </c>
      <c r="O611" s="188">
        <f t="shared" si="113"/>
        <v>0</v>
      </c>
      <c r="P611" s="189"/>
      <c r="Q611" s="190">
        <f t="shared" si="114"/>
        <v>0</v>
      </c>
      <c r="R611" s="191">
        <f t="shared" si="115"/>
        <v>0</v>
      </c>
      <c r="T611" s="89"/>
    </row>
    <row r="612" spans="1:20" s="178" customFormat="1" ht="30" hidden="1" customHeight="1">
      <c r="A612" s="156">
        <f>'CONSTRUCTION COST ESTIMATE'!A612</f>
        <v>0</v>
      </c>
      <c r="B612" s="179">
        <f>'CONSTRUCTION COST ESTIMATE'!B612</f>
        <v>609.04100000000005</v>
      </c>
      <c r="C612" s="180" t="str">
        <f>'CONSTRUCTION COST ESTIMATE'!C612</f>
        <v>6 FOOT SPECIAL DROP INLET</v>
      </c>
      <c r="D612" s="181">
        <f>'CONSTRUCTION COST ESTIMATE'!BA612</f>
        <v>0</v>
      </c>
      <c r="E612" s="182">
        <f>'CONSTRUCTION COST ESTIMATE'!BC612</f>
        <v>0</v>
      </c>
      <c r="F612" s="183" t="str">
        <f>'CONSTRUCTION COST ESTIMATE'!BB612</f>
        <v>EA</v>
      </c>
      <c r="G612" s="184"/>
      <c r="H612" s="185">
        <f t="shared" si="108"/>
        <v>0</v>
      </c>
      <c r="I612" s="186">
        <f t="shared" si="109"/>
        <v>0</v>
      </c>
      <c r="J612" s="187"/>
      <c r="K612" s="188">
        <f t="shared" si="116"/>
        <v>0</v>
      </c>
      <c r="L612" s="86">
        <f t="shared" si="110"/>
        <v>0</v>
      </c>
      <c r="M612" s="188">
        <f t="shared" si="111"/>
        <v>0</v>
      </c>
      <c r="N612" s="86">
        <f t="shared" si="112"/>
        <v>0</v>
      </c>
      <c r="O612" s="188">
        <f t="shared" si="113"/>
        <v>0</v>
      </c>
      <c r="P612" s="189"/>
      <c r="Q612" s="190">
        <f t="shared" si="114"/>
        <v>0</v>
      </c>
      <c r="R612" s="191">
        <f t="shared" si="115"/>
        <v>0</v>
      </c>
      <c r="T612" s="89"/>
    </row>
    <row r="613" spans="1:20" s="178" customFormat="1" ht="30" hidden="1" customHeight="1">
      <c r="A613" s="156">
        <f>'CONSTRUCTION COST ESTIMATE'!A613</f>
        <v>0</v>
      </c>
      <c r="B613" s="179">
        <f>'CONSTRUCTION COST ESTIMATE'!B613</f>
        <v>609.04200000000003</v>
      </c>
      <c r="C613" s="180" t="str">
        <f>'CONSTRUCTION COST ESTIMATE'!C613</f>
        <v>9 FOOT DROP INLET</v>
      </c>
      <c r="D613" s="181">
        <f>'CONSTRUCTION COST ESTIMATE'!BA613</f>
        <v>0</v>
      </c>
      <c r="E613" s="182">
        <f>'CONSTRUCTION COST ESTIMATE'!BC613</f>
        <v>0</v>
      </c>
      <c r="F613" s="183" t="str">
        <f>'CONSTRUCTION COST ESTIMATE'!BB613</f>
        <v>EA</v>
      </c>
      <c r="G613" s="184"/>
      <c r="H613" s="185">
        <f t="shared" si="108"/>
        <v>0</v>
      </c>
      <c r="I613" s="186">
        <f t="shared" si="109"/>
        <v>0</v>
      </c>
      <c r="J613" s="187"/>
      <c r="K613" s="188">
        <f t="shared" si="116"/>
        <v>0</v>
      </c>
      <c r="L613" s="86">
        <f t="shared" si="110"/>
        <v>0</v>
      </c>
      <c r="M613" s="188">
        <f t="shared" si="111"/>
        <v>0</v>
      </c>
      <c r="N613" s="86">
        <f t="shared" si="112"/>
        <v>0</v>
      </c>
      <c r="O613" s="188">
        <f t="shared" si="113"/>
        <v>0</v>
      </c>
      <c r="P613" s="189"/>
      <c r="Q613" s="190">
        <f t="shared" si="114"/>
        <v>0</v>
      </c>
      <c r="R613" s="191">
        <f t="shared" si="115"/>
        <v>0</v>
      </c>
      <c r="T613" s="89"/>
    </row>
    <row r="614" spans="1:20" s="178" customFormat="1" ht="30" hidden="1" customHeight="1">
      <c r="A614" s="156">
        <f>'CONSTRUCTION COST ESTIMATE'!A614</f>
        <v>0</v>
      </c>
      <c r="B614" s="179">
        <f>'CONSTRUCTION COST ESTIMATE'!B614</f>
        <v>609.04300000000001</v>
      </c>
      <c r="C614" s="180" t="str">
        <f>'CONSTRUCTION COST ESTIMATE'!C614</f>
        <v>20 INCH X 48 INCH DROP INLET</v>
      </c>
      <c r="D614" s="181">
        <f>'CONSTRUCTION COST ESTIMATE'!BA614</f>
        <v>0</v>
      </c>
      <c r="E614" s="182">
        <f>'CONSTRUCTION COST ESTIMATE'!BC614</f>
        <v>0</v>
      </c>
      <c r="F614" s="183" t="str">
        <f>'CONSTRUCTION COST ESTIMATE'!BB614</f>
        <v>EA</v>
      </c>
      <c r="G614" s="184"/>
      <c r="H614" s="185">
        <f t="shared" si="108"/>
        <v>0</v>
      </c>
      <c r="I614" s="186">
        <f t="shared" si="109"/>
        <v>0</v>
      </c>
      <c r="J614" s="187"/>
      <c r="K614" s="188">
        <f t="shared" si="116"/>
        <v>0</v>
      </c>
      <c r="L614" s="86">
        <f t="shared" si="110"/>
        <v>0</v>
      </c>
      <c r="M614" s="188">
        <f t="shared" si="111"/>
        <v>0</v>
      </c>
      <c r="N614" s="86">
        <f t="shared" si="112"/>
        <v>0</v>
      </c>
      <c r="O614" s="188">
        <f t="shared" si="113"/>
        <v>0</v>
      </c>
      <c r="P614" s="189"/>
      <c r="Q614" s="190">
        <f t="shared" si="114"/>
        <v>0</v>
      </c>
      <c r="R614" s="191">
        <f t="shared" si="115"/>
        <v>0</v>
      </c>
      <c r="T614" s="89"/>
    </row>
    <row r="615" spans="1:20" s="178" customFormat="1" ht="30" hidden="1" customHeight="1">
      <c r="A615" s="156">
        <f>'CONSTRUCTION COST ESTIMATE'!A615</f>
        <v>0</v>
      </c>
      <c r="B615" s="179">
        <f>'CONSTRUCTION COST ESTIMATE'!B615</f>
        <v>609.04999999999995</v>
      </c>
      <c r="C615" s="180" t="str">
        <f>'CONSTRUCTION COST ESTIMATE'!C615</f>
        <v>STORM DRAIN MANHOLE (30 INCH)</v>
      </c>
      <c r="D615" s="181">
        <f>'CONSTRUCTION COST ESTIMATE'!BA615</f>
        <v>0</v>
      </c>
      <c r="E615" s="182">
        <f>'CONSTRUCTION COST ESTIMATE'!BC615</f>
        <v>0</v>
      </c>
      <c r="F615" s="183" t="str">
        <f>'CONSTRUCTION COST ESTIMATE'!BB615</f>
        <v>EA</v>
      </c>
      <c r="G615" s="184"/>
      <c r="H615" s="185">
        <f t="shared" si="108"/>
        <v>0</v>
      </c>
      <c r="I615" s="186">
        <f t="shared" si="109"/>
        <v>0</v>
      </c>
      <c r="J615" s="187"/>
      <c r="K615" s="188">
        <f t="shared" si="116"/>
        <v>0</v>
      </c>
      <c r="L615" s="86">
        <f t="shared" si="110"/>
        <v>0</v>
      </c>
      <c r="M615" s="188">
        <f t="shared" si="111"/>
        <v>0</v>
      </c>
      <c r="N615" s="86">
        <f t="shared" si="112"/>
        <v>0</v>
      </c>
      <c r="O615" s="188">
        <f t="shared" si="113"/>
        <v>0</v>
      </c>
      <c r="P615" s="189"/>
      <c r="Q615" s="190">
        <f t="shared" si="114"/>
        <v>0</v>
      </c>
      <c r="R615" s="191">
        <f t="shared" si="115"/>
        <v>0</v>
      </c>
      <c r="T615" s="89"/>
    </row>
    <row r="616" spans="1:20" s="178" customFormat="1" ht="30" hidden="1" customHeight="1">
      <c r="A616" s="156">
        <f>'CONSTRUCTION COST ESTIMATE'!A616</f>
        <v>0</v>
      </c>
      <c r="B616" s="179">
        <f>'CONSTRUCTION COST ESTIMATE'!B616</f>
        <v>609.05100000000004</v>
      </c>
      <c r="C616" s="180" t="str">
        <f>'CONSTRUCTION COST ESTIMATE'!C616</f>
        <v>ACCESS MANHOLE WITH STEPS (36 INCH)</v>
      </c>
      <c r="D616" s="181">
        <f>'CONSTRUCTION COST ESTIMATE'!BA616</f>
        <v>0</v>
      </c>
      <c r="E616" s="182">
        <f>'CONSTRUCTION COST ESTIMATE'!BC616</f>
        <v>0</v>
      </c>
      <c r="F616" s="183" t="str">
        <f>'CONSTRUCTION COST ESTIMATE'!BB616</f>
        <v>EA</v>
      </c>
      <c r="G616" s="184"/>
      <c r="H616" s="185">
        <f t="shared" si="108"/>
        <v>0</v>
      </c>
      <c r="I616" s="186">
        <f t="shared" si="109"/>
        <v>0</v>
      </c>
      <c r="J616" s="187"/>
      <c r="K616" s="188">
        <f t="shared" si="116"/>
        <v>0</v>
      </c>
      <c r="L616" s="86">
        <f t="shared" si="110"/>
        <v>0</v>
      </c>
      <c r="M616" s="188">
        <f t="shared" si="111"/>
        <v>0</v>
      </c>
      <c r="N616" s="86">
        <f t="shared" si="112"/>
        <v>0</v>
      </c>
      <c r="O616" s="188">
        <f t="shared" si="113"/>
        <v>0</v>
      </c>
      <c r="P616" s="189"/>
      <c r="Q616" s="190">
        <f t="shared" si="114"/>
        <v>0</v>
      </c>
      <c r="R616" s="191">
        <f t="shared" si="115"/>
        <v>0</v>
      </c>
      <c r="T616" s="89"/>
    </row>
    <row r="617" spans="1:20" s="178" customFormat="1" ht="30" hidden="1" customHeight="1">
      <c r="A617" s="156">
        <f>'CONSTRUCTION COST ESTIMATE'!A617</f>
        <v>0</v>
      </c>
      <c r="B617" s="179">
        <f>'CONSTRUCTION COST ESTIMATE'!B617</f>
        <v>609.05200000000002</v>
      </c>
      <c r="C617" s="180" t="str">
        <f>'CONSTRUCTION COST ESTIMATE'!C617</f>
        <v>TYPE 1 MANHOLE RISER WITH 30 INCH RING AND COLLAR (48 INCH)</v>
      </c>
      <c r="D617" s="181">
        <f>'CONSTRUCTION COST ESTIMATE'!BA617</f>
        <v>0</v>
      </c>
      <c r="E617" s="182">
        <f>'CONSTRUCTION COST ESTIMATE'!BC617</f>
        <v>0</v>
      </c>
      <c r="F617" s="183" t="str">
        <f>'CONSTRUCTION COST ESTIMATE'!BB617</f>
        <v>EA</v>
      </c>
      <c r="G617" s="184"/>
      <c r="H617" s="185">
        <f t="shared" si="108"/>
        <v>0</v>
      </c>
      <c r="I617" s="186">
        <f t="shared" si="109"/>
        <v>0</v>
      </c>
      <c r="J617" s="187"/>
      <c r="K617" s="188">
        <f t="shared" si="116"/>
        <v>0</v>
      </c>
      <c r="L617" s="86">
        <f t="shared" si="110"/>
        <v>0</v>
      </c>
      <c r="M617" s="188">
        <f t="shared" si="111"/>
        <v>0</v>
      </c>
      <c r="N617" s="86">
        <f t="shared" si="112"/>
        <v>0</v>
      </c>
      <c r="O617" s="188">
        <f t="shared" si="113"/>
        <v>0</v>
      </c>
      <c r="P617" s="189"/>
      <c r="Q617" s="190">
        <f t="shared" si="114"/>
        <v>0</v>
      </c>
      <c r="R617" s="191">
        <f t="shared" si="115"/>
        <v>0</v>
      </c>
      <c r="T617" s="89"/>
    </row>
    <row r="618" spans="1:20" s="178" customFormat="1" ht="30" hidden="1" customHeight="1">
      <c r="A618" s="156">
        <f>'CONSTRUCTION COST ESTIMATE'!A618</f>
        <v>0</v>
      </c>
      <c r="B618" s="179">
        <f>'CONSTRUCTION COST ESTIMATE'!B618</f>
        <v>609.053</v>
      </c>
      <c r="C618" s="180" t="str">
        <f>'CONSTRUCTION COST ESTIMATE'!C618</f>
        <v>TYPE 1 STORM DRAIN MANHOLE (48 INCH)</v>
      </c>
      <c r="D618" s="181">
        <f>'CONSTRUCTION COST ESTIMATE'!BA618</f>
        <v>0</v>
      </c>
      <c r="E618" s="182">
        <f>'CONSTRUCTION COST ESTIMATE'!BC618</f>
        <v>0</v>
      </c>
      <c r="F618" s="183" t="str">
        <f>'CONSTRUCTION COST ESTIMATE'!BB618</f>
        <v>EA</v>
      </c>
      <c r="G618" s="184"/>
      <c r="H618" s="185">
        <f t="shared" si="108"/>
        <v>0</v>
      </c>
      <c r="I618" s="186">
        <f t="shared" si="109"/>
        <v>0</v>
      </c>
      <c r="J618" s="187"/>
      <c r="K618" s="188">
        <f t="shared" si="116"/>
        <v>0</v>
      </c>
      <c r="L618" s="86">
        <f t="shared" si="110"/>
        <v>0</v>
      </c>
      <c r="M618" s="188">
        <f t="shared" si="111"/>
        <v>0</v>
      </c>
      <c r="N618" s="86">
        <f t="shared" si="112"/>
        <v>0</v>
      </c>
      <c r="O618" s="188">
        <f t="shared" si="113"/>
        <v>0</v>
      </c>
      <c r="P618" s="189"/>
      <c r="Q618" s="190">
        <f t="shared" si="114"/>
        <v>0</v>
      </c>
      <c r="R618" s="191">
        <f t="shared" si="115"/>
        <v>0</v>
      </c>
      <c r="T618" s="89"/>
    </row>
    <row r="619" spans="1:20" s="178" customFormat="1" ht="30" hidden="1" customHeight="1">
      <c r="A619" s="156">
        <f>'CONSTRUCTION COST ESTIMATE'!A619</f>
        <v>0</v>
      </c>
      <c r="B619" s="179">
        <f>'CONSTRUCTION COST ESTIMATE'!B619</f>
        <v>609.05399999999997</v>
      </c>
      <c r="C619" s="180" t="str">
        <f>'CONSTRUCTION COST ESTIMATE'!C619</f>
        <v>TYPE 1A STORM DRAIN MANHOLE (48 INCH)</v>
      </c>
      <c r="D619" s="181">
        <f>'CONSTRUCTION COST ESTIMATE'!BA619</f>
        <v>0</v>
      </c>
      <c r="E619" s="182">
        <f>'CONSTRUCTION COST ESTIMATE'!BC619</f>
        <v>0</v>
      </c>
      <c r="F619" s="183" t="str">
        <f>'CONSTRUCTION COST ESTIMATE'!BB619</f>
        <v>EA</v>
      </c>
      <c r="G619" s="184"/>
      <c r="H619" s="185">
        <f t="shared" si="108"/>
        <v>0</v>
      </c>
      <c r="I619" s="186">
        <f t="shared" si="109"/>
        <v>0</v>
      </c>
      <c r="J619" s="187"/>
      <c r="K619" s="188">
        <f t="shared" si="116"/>
        <v>0</v>
      </c>
      <c r="L619" s="86">
        <f t="shared" si="110"/>
        <v>0</v>
      </c>
      <c r="M619" s="188">
        <f t="shared" si="111"/>
        <v>0</v>
      </c>
      <c r="N619" s="86">
        <f t="shared" si="112"/>
        <v>0</v>
      </c>
      <c r="O619" s="188">
        <f t="shared" si="113"/>
        <v>0</v>
      </c>
      <c r="P619" s="189"/>
      <c r="Q619" s="190">
        <f t="shared" si="114"/>
        <v>0</v>
      </c>
      <c r="R619" s="191">
        <f t="shared" si="115"/>
        <v>0</v>
      </c>
      <c r="T619" s="89"/>
    </row>
    <row r="620" spans="1:20" s="178" customFormat="1" ht="30" hidden="1" customHeight="1">
      <c r="A620" s="156">
        <f>'CONSTRUCTION COST ESTIMATE'!A620</f>
        <v>0</v>
      </c>
      <c r="B620" s="179">
        <f>'CONSTRUCTION COST ESTIMATE'!B620</f>
        <v>609.05499999999995</v>
      </c>
      <c r="C620" s="180" t="str">
        <f>'CONSTRUCTION COST ESTIMATE'!C620</f>
        <v>TYPE 2 STORM DRAIN MANHOLE (48 INCH)</v>
      </c>
      <c r="D620" s="181">
        <f>'CONSTRUCTION COST ESTIMATE'!BA620</f>
        <v>0</v>
      </c>
      <c r="E620" s="182">
        <f>'CONSTRUCTION COST ESTIMATE'!BC620</f>
        <v>0</v>
      </c>
      <c r="F620" s="183" t="str">
        <f>'CONSTRUCTION COST ESTIMATE'!BB620</f>
        <v>EA</v>
      </c>
      <c r="G620" s="184"/>
      <c r="H620" s="185">
        <f t="shared" si="108"/>
        <v>0</v>
      </c>
      <c r="I620" s="186">
        <f t="shared" si="109"/>
        <v>0</v>
      </c>
      <c r="J620" s="187"/>
      <c r="K620" s="188">
        <f t="shared" si="116"/>
        <v>0</v>
      </c>
      <c r="L620" s="86">
        <f t="shared" si="110"/>
        <v>0</v>
      </c>
      <c r="M620" s="188">
        <f t="shared" si="111"/>
        <v>0</v>
      </c>
      <c r="N620" s="86">
        <f t="shared" si="112"/>
        <v>0</v>
      </c>
      <c r="O620" s="188">
        <f t="shared" si="113"/>
        <v>0</v>
      </c>
      <c r="P620" s="189"/>
      <c r="Q620" s="190">
        <f t="shared" si="114"/>
        <v>0</v>
      </c>
      <c r="R620" s="191">
        <f t="shared" si="115"/>
        <v>0</v>
      </c>
      <c r="T620" s="89"/>
    </row>
    <row r="621" spans="1:20" s="178" customFormat="1" ht="30" hidden="1" customHeight="1">
      <c r="A621" s="156">
        <f>'CONSTRUCTION COST ESTIMATE'!A621</f>
        <v>0</v>
      </c>
      <c r="B621" s="179">
        <f>'CONSTRUCTION COST ESTIMATE'!B621</f>
        <v>609.05600000000004</v>
      </c>
      <c r="C621" s="180" t="str">
        <f>'CONSTRUCTION COST ESTIMATE'!C621</f>
        <v>ACCESS MANHOLE WITH STEPS (48 INCH)</v>
      </c>
      <c r="D621" s="181">
        <f>'CONSTRUCTION COST ESTIMATE'!BA621</f>
        <v>0</v>
      </c>
      <c r="E621" s="182">
        <f>'CONSTRUCTION COST ESTIMATE'!BC621</f>
        <v>0</v>
      </c>
      <c r="F621" s="183" t="str">
        <f>'CONSTRUCTION COST ESTIMATE'!BB621</f>
        <v>EA</v>
      </c>
      <c r="G621" s="184"/>
      <c r="H621" s="185">
        <f t="shared" si="108"/>
        <v>0</v>
      </c>
      <c r="I621" s="186">
        <f t="shared" si="109"/>
        <v>0</v>
      </c>
      <c r="J621" s="187"/>
      <c r="K621" s="188">
        <f t="shared" si="116"/>
        <v>0</v>
      </c>
      <c r="L621" s="86">
        <f t="shared" si="110"/>
        <v>0</v>
      </c>
      <c r="M621" s="188">
        <f t="shared" si="111"/>
        <v>0</v>
      </c>
      <c r="N621" s="86">
        <f t="shared" si="112"/>
        <v>0</v>
      </c>
      <c r="O621" s="188">
        <f t="shared" si="113"/>
        <v>0</v>
      </c>
      <c r="P621" s="189"/>
      <c r="Q621" s="190">
        <f t="shared" si="114"/>
        <v>0</v>
      </c>
      <c r="R621" s="191">
        <f t="shared" si="115"/>
        <v>0</v>
      </c>
      <c r="T621" s="89"/>
    </row>
    <row r="622" spans="1:20" s="178" customFormat="1" ht="30" hidden="1" customHeight="1">
      <c r="A622" s="156">
        <f>'CONSTRUCTION COST ESTIMATE'!A622</f>
        <v>0</v>
      </c>
      <c r="B622" s="179">
        <f>'CONSTRUCTION COST ESTIMATE'!B622</f>
        <v>609.05700000000002</v>
      </c>
      <c r="C622" s="180" t="str">
        <f>'CONSTRUCTION COST ESTIMATE'!C622</f>
        <v>MANHOLE RISER FOR REINFORCED CONCRETE BOX (RCB) (48 INCH)</v>
      </c>
      <c r="D622" s="181">
        <f>'CONSTRUCTION COST ESTIMATE'!BA622</f>
        <v>0</v>
      </c>
      <c r="E622" s="182">
        <f>'CONSTRUCTION COST ESTIMATE'!BC622</f>
        <v>0</v>
      </c>
      <c r="F622" s="183" t="str">
        <f>'CONSTRUCTION COST ESTIMATE'!BB622</f>
        <v>EA</v>
      </c>
      <c r="G622" s="184"/>
      <c r="H622" s="185">
        <f t="shared" si="108"/>
        <v>0</v>
      </c>
      <c r="I622" s="186">
        <f t="shared" si="109"/>
        <v>0</v>
      </c>
      <c r="J622" s="187"/>
      <c r="K622" s="188">
        <f t="shared" si="116"/>
        <v>0</v>
      </c>
      <c r="L622" s="86">
        <f t="shared" si="110"/>
        <v>0</v>
      </c>
      <c r="M622" s="188">
        <f t="shared" si="111"/>
        <v>0</v>
      </c>
      <c r="N622" s="86">
        <f t="shared" si="112"/>
        <v>0</v>
      </c>
      <c r="O622" s="188">
        <f t="shared" si="113"/>
        <v>0</v>
      </c>
      <c r="P622" s="189"/>
      <c r="Q622" s="190">
        <f t="shared" si="114"/>
        <v>0</v>
      </c>
      <c r="R622" s="191">
        <f t="shared" si="115"/>
        <v>0</v>
      </c>
      <c r="T622" s="89"/>
    </row>
    <row r="623" spans="1:20" s="178" customFormat="1" ht="30" hidden="1" customHeight="1">
      <c r="A623" s="156">
        <f>'CONSTRUCTION COST ESTIMATE'!A623</f>
        <v>0</v>
      </c>
      <c r="B623" s="179">
        <f>'CONSTRUCTION COST ESTIMATE'!B623</f>
        <v>609.05799999999999</v>
      </c>
      <c r="C623" s="180" t="str">
        <f>'CONSTRUCTION COST ESTIMATE'!C623</f>
        <v>TYPE 1 STORM DRAIN MANHOLE (60 INCH)</v>
      </c>
      <c r="D623" s="181">
        <f>'CONSTRUCTION COST ESTIMATE'!BA623</f>
        <v>0</v>
      </c>
      <c r="E623" s="182">
        <f>'CONSTRUCTION COST ESTIMATE'!BC623</f>
        <v>0</v>
      </c>
      <c r="F623" s="183" t="str">
        <f>'CONSTRUCTION COST ESTIMATE'!BB623</f>
        <v>EA</v>
      </c>
      <c r="G623" s="184"/>
      <c r="H623" s="185">
        <f t="shared" si="108"/>
        <v>0</v>
      </c>
      <c r="I623" s="186">
        <f t="shared" si="109"/>
        <v>0</v>
      </c>
      <c r="J623" s="187"/>
      <c r="K623" s="188">
        <f t="shared" si="116"/>
        <v>0</v>
      </c>
      <c r="L623" s="86">
        <f t="shared" si="110"/>
        <v>0</v>
      </c>
      <c r="M623" s="188">
        <f t="shared" si="111"/>
        <v>0</v>
      </c>
      <c r="N623" s="86">
        <f t="shared" si="112"/>
        <v>0</v>
      </c>
      <c r="O623" s="188">
        <f t="shared" si="113"/>
        <v>0</v>
      </c>
      <c r="P623" s="189"/>
      <c r="Q623" s="190">
        <f t="shared" si="114"/>
        <v>0</v>
      </c>
      <c r="R623" s="191">
        <f t="shared" si="115"/>
        <v>0</v>
      </c>
      <c r="T623" s="89"/>
    </row>
    <row r="624" spans="1:20" s="178" customFormat="1" ht="30" hidden="1" customHeight="1">
      <c r="A624" s="156">
        <f>'CONSTRUCTION COST ESTIMATE'!A624</f>
        <v>0</v>
      </c>
      <c r="B624" s="179">
        <f>'CONSTRUCTION COST ESTIMATE'!B624</f>
        <v>609.05899999999997</v>
      </c>
      <c r="C624" s="180" t="str">
        <f>'CONSTRUCTION COST ESTIMATE'!C624</f>
        <v>TYPE 1A STORM DRAIN MANHOLE (60 INCH)</v>
      </c>
      <c r="D624" s="181">
        <f>'CONSTRUCTION COST ESTIMATE'!BA624</f>
        <v>0</v>
      </c>
      <c r="E624" s="182">
        <f>'CONSTRUCTION COST ESTIMATE'!BC624</f>
        <v>0</v>
      </c>
      <c r="F624" s="183" t="str">
        <f>'CONSTRUCTION COST ESTIMATE'!BB624</f>
        <v>EA</v>
      </c>
      <c r="G624" s="184"/>
      <c r="H624" s="185">
        <f t="shared" si="108"/>
        <v>0</v>
      </c>
      <c r="I624" s="186">
        <f t="shared" si="109"/>
        <v>0</v>
      </c>
      <c r="J624" s="187"/>
      <c r="K624" s="188">
        <f t="shared" si="116"/>
        <v>0</v>
      </c>
      <c r="L624" s="86">
        <f t="shared" si="110"/>
        <v>0</v>
      </c>
      <c r="M624" s="188">
        <f t="shared" si="111"/>
        <v>0</v>
      </c>
      <c r="N624" s="86">
        <f t="shared" si="112"/>
        <v>0</v>
      </c>
      <c r="O624" s="188">
        <f t="shared" si="113"/>
        <v>0</v>
      </c>
      <c r="P624" s="189"/>
      <c r="Q624" s="190">
        <f t="shared" si="114"/>
        <v>0</v>
      </c>
      <c r="R624" s="191">
        <f t="shared" si="115"/>
        <v>0</v>
      </c>
      <c r="T624" s="89"/>
    </row>
    <row r="625" spans="1:20" s="178" customFormat="1" ht="30" hidden="1" customHeight="1">
      <c r="A625" s="156">
        <f>'CONSTRUCTION COST ESTIMATE'!A625</f>
        <v>0</v>
      </c>
      <c r="B625" s="179">
        <f>'CONSTRUCTION COST ESTIMATE'!B625</f>
        <v>609.05999999999995</v>
      </c>
      <c r="C625" s="180" t="str">
        <f>'CONSTRUCTION COST ESTIMATE'!C625</f>
        <v>TYPE 2 STORM DRAIN MANHOLE (60 INCH)</v>
      </c>
      <c r="D625" s="181">
        <f>'CONSTRUCTION COST ESTIMATE'!BA625</f>
        <v>0</v>
      </c>
      <c r="E625" s="182">
        <f>'CONSTRUCTION COST ESTIMATE'!BC625</f>
        <v>0</v>
      </c>
      <c r="F625" s="183" t="str">
        <f>'CONSTRUCTION COST ESTIMATE'!BB625</f>
        <v>EA</v>
      </c>
      <c r="G625" s="184"/>
      <c r="H625" s="185">
        <f t="shared" si="108"/>
        <v>0</v>
      </c>
      <c r="I625" s="186">
        <f t="shared" si="109"/>
        <v>0</v>
      </c>
      <c r="J625" s="187"/>
      <c r="K625" s="188">
        <f t="shared" si="116"/>
        <v>0</v>
      </c>
      <c r="L625" s="86">
        <f t="shared" si="110"/>
        <v>0</v>
      </c>
      <c r="M625" s="188">
        <f t="shared" si="111"/>
        <v>0</v>
      </c>
      <c r="N625" s="86">
        <f t="shared" si="112"/>
        <v>0</v>
      </c>
      <c r="O625" s="188">
        <f t="shared" si="113"/>
        <v>0</v>
      </c>
      <c r="P625" s="189"/>
      <c r="Q625" s="190">
        <f t="shared" si="114"/>
        <v>0</v>
      </c>
      <c r="R625" s="191">
        <f t="shared" si="115"/>
        <v>0</v>
      </c>
      <c r="T625" s="89"/>
    </row>
    <row r="626" spans="1:20" s="178" customFormat="1" ht="30" hidden="1" customHeight="1">
      <c r="A626" s="156">
        <f>'CONSTRUCTION COST ESTIMATE'!A626</f>
        <v>0</v>
      </c>
      <c r="B626" s="179">
        <f>'CONSTRUCTION COST ESTIMATE'!B626</f>
        <v>609.06100000000004</v>
      </c>
      <c r="C626" s="180" t="str">
        <f>'CONSTRUCTION COST ESTIMATE'!C626</f>
        <v>TYPE 3 STORM DRAIN MANHOLE (60 INCH)</v>
      </c>
      <c r="D626" s="181">
        <f>'CONSTRUCTION COST ESTIMATE'!BA626</f>
        <v>0</v>
      </c>
      <c r="E626" s="182">
        <f>'CONSTRUCTION COST ESTIMATE'!BC626</f>
        <v>0</v>
      </c>
      <c r="F626" s="183" t="str">
        <f>'CONSTRUCTION COST ESTIMATE'!BB626</f>
        <v>EA</v>
      </c>
      <c r="G626" s="184"/>
      <c r="H626" s="185">
        <f t="shared" si="108"/>
        <v>0</v>
      </c>
      <c r="I626" s="186">
        <f t="shared" si="109"/>
        <v>0</v>
      </c>
      <c r="J626" s="187"/>
      <c r="K626" s="188">
        <f t="shared" si="116"/>
        <v>0</v>
      </c>
      <c r="L626" s="86">
        <f t="shared" si="110"/>
        <v>0</v>
      </c>
      <c r="M626" s="188">
        <f t="shared" si="111"/>
        <v>0</v>
      </c>
      <c r="N626" s="86">
        <f t="shared" si="112"/>
        <v>0</v>
      </c>
      <c r="O626" s="188">
        <f t="shared" si="113"/>
        <v>0</v>
      </c>
      <c r="P626" s="189"/>
      <c r="Q626" s="190">
        <f t="shared" si="114"/>
        <v>0</v>
      </c>
      <c r="R626" s="191">
        <f t="shared" si="115"/>
        <v>0</v>
      </c>
      <c r="T626" s="89"/>
    </row>
    <row r="627" spans="1:20" s="178" customFormat="1" ht="30" hidden="1" customHeight="1">
      <c r="A627" s="156">
        <f>'CONSTRUCTION COST ESTIMATE'!A627</f>
        <v>0</v>
      </c>
      <c r="B627" s="179">
        <f>'CONSTRUCTION COST ESTIMATE'!B627</f>
        <v>609.06200000000001</v>
      </c>
      <c r="C627" s="180" t="str">
        <f>'CONSTRUCTION COST ESTIMATE'!C627</f>
        <v>TYPE 3A STORM DRAIN MANHOLE (60 INCH)</v>
      </c>
      <c r="D627" s="181">
        <f>'CONSTRUCTION COST ESTIMATE'!BA627</f>
        <v>0</v>
      </c>
      <c r="E627" s="182">
        <f>'CONSTRUCTION COST ESTIMATE'!BC627</f>
        <v>0</v>
      </c>
      <c r="F627" s="183" t="str">
        <f>'CONSTRUCTION COST ESTIMATE'!BB627</f>
        <v>EA</v>
      </c>
      <c r="G627" s="184"/>
      <c r="H627" s="185">
        <f t="shared" si="108"/>
        <v>0</v>
      </c>
      <c r="I627" s="186">
        <f t="shared" si="109"/>
        <v>0</v>
      </c>
      <c r="J627" s="187"/>
      <c r="K627" s="188">
        <f t="shared" si="116"/>
        <v>0</v>
      </c>
      <c r="L627" s="86">
        <f t="shared" si="110"/>
        <v>0</v>
      </c>
      <c r="M627" s="188">
        <f t="shared" si="111"/>
        <v>0</v>
      </c>
      <c r="N627" s="86">
        <f t="shared" si="112"/>
        <v>0</v>
      </c>
      <c r="O627" s="188">
        <f t="shared" si="113"/>
        <v>0</v>
      </c>
      <c r="P627" s="189"/>
      <c r="Q627" s="190">
        <f t="shared" si="114"/>
        <v>0</v>
      </c>
      <c r="R627" s="191">
        <f t="shared" si="115"/>
        <v>0</v>
      </c>
      <c r="T627" s="89"/>
    </row>
    <row r="628" spans="1:20" s="178" customFormat="1" ht="30" hidden="1" customHeight="1">
      <c r="A628" s="156">
        <f>'CONSTRUCTION COST ESTIMATE'!A628</f>
        <v>0</v>
      </c>
      <c r="B628" s="179">
        <f>'CONSTRUCTION COST ESTIMATE'!B628</f>
        <v>609.06299999999999</v>
      </c>
      <c r="C628" s="180" t="str">
        <f>'CONSTRUCTION COST ESTIMATE'!C628</f>
        <v>TYPE 4 STORM DRAIN MANHOLE (60 INCH)</v>
      </c>
      <c r="D628" s="181">
        <f>'CONSTRUCTION COST ESTIMATE'!BA628</f>
        <v>0</v>
      </c>
      <c r="E628" s="182">
        <f>'CONSTRUCTION COST ESTIMATE'!BC628</f>
        <v>0</v>
      </c>
      <c r="F628" s="183" t="str">
        <f>'CONSTRUCTION COST ESTIMATE'!BB628</f>
        <v>EA</v>
      </c>
      <c r="G628" s="184"/>
      <c r="H628" s="185">
        <f t="shared" si="108"/>
        <v>0</v>
      </c>
      <c r="I628" s="186">
        <f t="shared" si="109"/>
        <v>0</v>
      </c>
      <c r="J628" s="187"/>
      <c r="K628" s="188">
        <f t="shared" si="116"/>
        <v>0</v>
      </c>
      <c r="L628" s="86">
        <f t="shared" si="110"/>
        <v>0</v>
      </c>
      <c r="M628" s="188">
        <f t="shared" si="111"/>
        <v>0</v>
      </c>
      <c r="N628" s="86">
        <f t="shared" si="112"/>
        <v>0</v>
      </c>
      <c r="O628" s="188">
        <f t="shared" si="113"/>
        <v>0</v>
      </c>
      <c r="P628" s="189"/>
      <c r="Q628" s="190">
        <f t="shared" si="114"/>
        <v>0</v>
      </c>
      <c r="R628" s="191">
        <f t="shared" si="115"/>
        <v>0</v>
      </c>
      <c r="T628" s="89"/>
    </row>
    <row r="629" spans="1:20" s="178" customFormat="1" ht="30" hidden="1" customHeight="1">
      <c r="A629" s="156">
        <f>'CONSTRUCTION COST ESTIMATE'!A629</f>
        <v>0</v>
      </c>
      <c r="B629" s="179">
        <f>'CONSTRUCTION COST ESTIMATE'!B629</f>
        <v>609.06399999999996</v>
      </c>
      <c r="C629" s="180" t="str">
        <f>'CONSTRUCTION COST ESTIMATE'!C629</f>
        <v>TYPE 1 MANHOLE</v>
      </c>
      <c r="D629" s="181">
        <f>'CONSTRUCTION COST ESTIMATE'!BA629</f>
        <v>0</v>
      </c>
      <c r="E629" s="182">
        <f>'CONSTRUCTION COST ESTIMATE'!BC629</f>
        <v>0</v>
      </c>
      <c r="F629" s="183" t="str">
        <f>'CONSTRUCTION COST ESTIMATE'!BB629</f>
        <v>EA</v>
      </c>
      <c r="G629" s="184"/>
      <c r="H629" s="185">
        <f t="shared" si="108"/>
        <v>0</v>
      </c>
      <c r="I629" s="186">
        <f t="shared" si="109"/>
        <v>0</v>
      </c>
      <c r="J629" s="187"/>
      <c r="K629" s="188">
        <f t="shared" si="116"/>
        <v>0</v>
      </c>
      <c r="L629" s="86">
        <f t="shared" si="110"/>
        <v>0</v>
      </c>
      <c r="M629" s="188">
        <f t="shared" si="111"/>
        <v>0</v>
      </c>
      <c r="N629" s="86">
        <f t="shared" si="112"/>
        <v>0</v>
      </c>
      <c r="O629" s="188">
        <f t="shared" si="113"/>
        <v>0</v>
      </c>
      <c r="P629" s="189"/>
      <c r="Q629" s="190">
        <f t="shared" si="114"/>
        <v>0</v>
      </c>
      <c r="R629" s="191">
        <f t="shared" si="115"/>
        <v>0</v>
      </c>
      <c r="T629" s="89"/>
    </row>
    <row r="630" spans="1:20" s="178" customFormat="1" ht="30" hidden="1" customHeight="1">
      <c r="A630" s="156">
        <f>'CONSTRUCTION COST ESTIMATE'!A630</f>
        <v>0</v>
      </c>
      <c r="B630" s="179">
        <f>'CONSTRUCTION COST ESTIMATE'!B630</f>
        <v>609.06500000000005</v>
      </c>
      <c r="C630" s="180" t="str">
        <f>'CONSTRUCTION COST ESTIMATE'!C630</f>
        <v>TYPE 1 MANHOLE (MODIFIED)</v>
      </c>
      <c r="D630" s="181">
        <f>'CONSTRUCTION COST ESTIMATE'!BA630</f>
        <v>0</v>
      </c>
      <c r="E630" s="182">
        <f>'CONSTRUCTION COST ESTIMATE'!BC630</f>
        <v>0</v>
      </c>
      <c r="F630" s="183" t="str">
        <f>'CONSTRUCTION COST ESTIMATE'!BB630</f>
        <v>EA</v>
      </c>
      <c r="G630" s="184"/>
      <c r="H630" s="185">
        <f t="shared" si="108"/>
        <v>0</v>
      </c>
      <c r="I630" s="186">
        <f t="shared" si="109"/>
        <v>0</v>
      </c>
      <c r="J630" s="187"/>
      <c r="K630" s="188">
        <f t="shared" si="116"/>
        <v>0</v>
      </c>
      <c r="L630" s="86">
        <f t="shared" si="110"/>
        <v>0</v>
      </c>
      <c r="M630" s="188">
        <f t="shared" si="111"/>
        <v>0</v>
      </c>
      <c r="N630" s="86">
        <f t="shared" si="112"/>
        <v>0</v>
      </c>
      <c r="O630" s="188">
        <f t="shared" si="113"/>
        <v>0</v>
      </c>
      <c r="P630" s="189"/>
      <c r="Q630" s="190">
        <f t="shared" si="114"/>
        <v>0</v>
      </c>
      <c r="R630" s="191">
        <f t="shared" si="115"/>
        <v>0</v>
      </c>
      <c r="T630" s="89"/>
    </row>
    <row r="631" spans="1:20" s="178" customFormat="1" ht="30" hidden="1" customHeight="1">
      <c r="A631" s="156">
        <f>'CONSTRUCTION COST ESTIMATE'!A631</f>
        <v>0</v>
      </c>
      <c r="B631" s="179">
        <f>'CONSTRUCTION COST ESTIMATE'!B631</f>
        <v>609.06600000000003</v>
      </c>
      <c r="C631" s="180" t="str">
        <f>'CONSTRUCTION COST ESTIMATE'!C631</f>
        <v>TYPE 2 STORM DRAIN MANHOLE</v>
      </c>
      <c r="D631" s="181">
        <f>'CONSTRUCTION COST ESTIMATE'!BA631</f>
        <v>0</v>
      </c>
      <c r="E631" s="182">
        <f>'CONSTRUCTION COST ESTIMATE'!BC631</f>
        <v>0</v>
      </c>
      <c r="F631" s="183" t="str">
        <f>'CONSTRUCTION COST ESTIMATE'!BB631</f>
        <v>EA</v>
      </c>
      <c r="G631" s="184"/>
      <c r="H631" s="185">
        <f t="shared" si="108"/>
        <v>0</v>
      </c>
      <c r="I631" s="186">
        <f t="shared" si="109"/>
        <v>0</v>
      </c>
      <c r="J631" s="187"/>
      <c r="K631" s="188">
        <f t="shared" si="116"/>
        <v>0</v>
      </c>
      <c r="L631" s="86">
        <f t="shared" si="110"/>
        <v>0</v>
      </c>
      <c r="M631" s="188">
        <f t="shared" si="111"/>
        <v>0</v>
      </c>
      <c r="N631" s="86">
        <f t="shared" si="112"/>
        <v>0</v>
      </c>
      <c r="O631" s="188">
        <f t="shared" si="113"/>
        <v>0</v>
      </c>
      <c r="P631" s="189"/>
      <c r="Q631" s="190">
        <f t="shared" si="114"/>
        <v>0</v>
      </c>
      <c r="R631" s="191">
        <f t="shared" si="115"/>
        <v>0</v>
      </c>
      <c r="T631" s="89"/>
    </row>
    <row r="632" spans="1:20" s="178" customFormat="1" ht="30" hidden="1" customHeight="1">
      <c r="A632" s="156">
        <f>'CONSTRUCTION COST ESTIMATE'!A632</f>
        <v>0</v>
      </c>
      <c r="B632" s="179">
        <f>'CONSTRUCTION COST ESTIMATE'!B632</f>
        <v>609.06700000000001</v>
      </c>
      <c r="C632" s="180" t="str">
        <f>'CONSTRUCTION COST ESTIMATE'!C632</f>
        <v>TYPE 3 STORM DRAIN MANHOLE</v>
      </c>
      <c r="D632" s="181">
        <f>'CONSTRUCTION COST ESTIMATE'!BA632</f>
        <v>0</v>
      </c>
      <c r="E632" s="182">
        <f>'CONSTRUCTION COST ESTIMATE'!BC632</f>
        <v>0</v>
      </c>
      <c r="F632" s="183" t="str">
        <f>'CONSTRUCTION COST ESTIMATE'!BB632</f>
        <v>EA</v>
      </c>
      <c r="G632" s="184"/>
      <c r="H632" s="185">
        <f t="shared" si="108"/>
        <v>0</v>
      </c>
      <c r="I632" s="186">
        <f t="shared" si="109"/>
        <v>0</v>
      </c>
      <c r="J632" s="187"/>
      <c r="K632" s="188">
        <f t="shared" si="116"/>
        <v>0</v>
      </c>
      <c r="L632" s="86">
        <f t="shared" si="110"/>
        <v>0</v>
      </c>
      <c r="M632" s="188">
        <f t="shared" si="111"/>
        <v>0</v>
      </c>
      <c r="N632" s="86">
        <f t="shared" si="112"/>
        <v>0</v>
      </c>
      <c r="O632" s="188">
        <f t="shared" si="113"/>
        <v>0</v>
      </c>
      <c r="P632" s="189"/>
      <c r="Q632" s="190">
        <f t="shared" si="114"/>
        <v>0</v>
      </c>
      <c r="R632" s="191">
        <f t="shared" si="115"/>
        <v>0</v>
      </c>
      <c r="T632" s="89"/>
    </row>
    <row r="633" spans="1:20" s="178" customFormat="1" ht="30" hidden="1" customHeight="1">
      <c r="A633" s="156">
        <f>'CONSTRUCTION COST ESTIMATE'!A633</f>
        <v>0</v>
      </c>
      <c r="B633" s="179">
        <f>'CONSTRUCTION COST ESTIMATE'!B633</f>
        <v>609.06799999999998</v>
      </c>
      <c r="C633" s="180" t="str">
        <f>'CONSTRUCTION COST ESTIMATE'!C633</f>
        <v>TYPE 4 STORM DRAIN MANHOLE</v>
      </c>
      <c r="D633" s="181">
        <f>'CONSTRUCTION COST ESTIMATE'!BA633</f>
        <v>0</v>
      </c>
      <c r="E633" s="182">
        <f>'CONSTRUCTION COST ESTIMATE'!BC633</f>
        <v>0</v>
      </c>
      <c r="F633" s="183" t="str">
        <f>'CONSTRUCTION COST ESTIMATE'!BB633</f>
        <v>EA</v>
      </c>
      <c r="G633" s="184"/>
      <c r="H633" s="185">
        <f t="shared" si="108"/>
        <v>0</v>
      </c>
      <c r="I633" s="186">
        <f t="shared" si="109"/>
        <v>0</v>
      </c>
      <c r="J633" s="187"/>
      <c r="K633" s="188">
        <f t="shared" si="116"/>
        <v>0</v>
      </c>
      <c r="L633" s="86">
        <f t="shared" si="110"/>
        <v>0</v>
      </c>
      <c r="M633" s="188">
        <f t="shared" si="111"/>
        <v>0</v>
      </c>
      <c r="N633" s="86">
        <f t="shared" si="112"/>
        <v>0</v>
      </c>
      <c r="O633" s="188">
        <f t="shared" si="113"/>
        <v>0</v>
      </c>
      <c r="P633" s="189"/>
      <c r="Q633" s="190">
        <f t="shared" si="114"/>
        <v>0</v>
      </c>
      <c r="R633" s="191">
        <f t="shared" si="115"/>
        <v>0</v>
      </c>
      <c r="T633" s="89"/>
    </row>
    <row r="634" spans="1:20" s="178" customFormat="1" ht="30" hidden="1" customHeight="1">
      <c r="A634" s="156">
        <f>'CONSTRUCTION COST ESTIMATE'!A634</f>
        <v>0</v>
      </c>
      <c r="B634" s="179">
        <f>'CONSTRUCTION COST ESTIMATE'!B634</f>
        <v>609.06899999999996</v>
      </c>
      <c r="C634" s="180" t="str">
        <f>'CONSTRUCTION COST ESTIMATE'!C634</f>
        <v>ADJUST EXISTING STORM DRAIN MANHOLE TO FINISHED GRADE</v>
      </c>
      <c r="D634" s="181">
        <f>'CONSTRUCTION COST ESTIMATE'!BA634</f>
        <v>0</v>
      </c>
      <c r="E634" s="182">
        <f>'CONSTRUCTION COST ESTIMATE'!BC634</f>
        <v>0</v>
      </c>
      <c r="F634" s="183" t="str">
        <f>'CONSTRUCTION COST ESTIMATE'!BB634</f>
        <v>EA</v>
      </c>
      <c r="G634" s="184"/>
      <c r="H634" s="185">
        <f t="shared" si="108"/>
        <v>0</v>
      </c>
      <c r="I634" s="186">
        <f t="shared" si="109"/>
        <v>0</v>
      </c>
      <c r="J634" s="187"/>
      <c r="K634" s="188">
        <f t="shared" si="116"/>
        <v>0</v>
      </c>
      <c r="L634" s="86">
        <f t="shared" si="110"/>
        <v>0</v>
      </c>
      <c r="M634" s="188">
        <f t="shared" si="111"/>
        <v>0</v>
      </c>
      <c r="N634" s="86">
        <f t="shared" si="112"/>
        <v>0</v>
      </c>
      <c r="O634" s="188">
        <f t="shared" si="113"/>
        <v>0</v>
      </c>
      <c r="P634" s="189"/>
      <c r="Q634" s="190">
        <f t="shared" si="114"/>
        <v>0</v>
      </c>
      <c r="R634" s="191">
        <f t="shared" si="115"/>
        <v>0</v>
      </c>
      <c r="T634" s="89"/>
    </row>
    <row r="635" spans="1:20" s="178" customFormat="1" ht="30" hidden="1" customHeight="1">
      <c r="A635" s="156">
        <f>'CONSTRUCTION COST ESTIMATE'!A635</f>
        <v>0</v>
      </c>
      <c r="B635" s="179">
        <f>'CONSTRUCTION COST ESTIMATE'!B635</f>
        <v>609.07000000000005</v>
      </c>
      <c r="C635" s="180" t="str">
        <f>'CONSTRUCTION COST ESTIMATE'!C635</f>
        <v>ADJUST EXISTING MANHOLE COVER TO FINISHED GRADE</v>
      </c>
      <c r="D635" s="181">
        <f>'CONSTRUCTION COST ESTIMATE'!BA635</f>
        <v>0</v>
      </c>
      <c r="E635" s="182">
        <f>'CONSTRUCTION COST ESTIMATE'!BC635</f>
        <v>0</v>
      </c>
      <c r="F635" s="183" t="str">
        <f>'CONSTRUCTION COST ESTIMATE'!BB635</f>
        <v>EA</v>
      </c>
      <c r="G635" s="184"/>
      <c r="H635" s="185">
        <f t="shared" si="108"/>
        <v>0</v>
      </c>
      <c r="I635" s="186">
        <f t="shared" si="109"/>
        <v>0</v>
      </c>
      <c r="J635" s="187"/>
      <c r="K635" s="188">
        <f t="shared" si="116"/>
        <v>0</v>
      </c>
      <c r="L635" s="86">
        <f t="shared" si="110"/>
        <v>0</v>
      </c>
      <c r="M635" s="188">
        <f t="shared" si="111"/>
        <v>0</v>
      </c>
      <c r="N635" s="86">
        <f t="shared" si="112"/>
        <v>0</v>
      </c>
      <c r="O635" s="188">
        <f t="shared" si="113"/>
        <v>0</v>
      </c>
      <c r="P635" s="189"/>
      <c r="Q635" s="190">
        <f t="shared" si="114"/>
        <v>0</v>
      </c>
      <c r="R635" s="191">
        <f t="shared" si="115"/>
        <v>0</v>
      </c>
      <c r="T635" s="89"/>
    </row>
    <row r="636" spans="1:20" s="178" customFormat="1" ht="30" hidden="1" customHeight="1">
      <c r="A636" s="156">
        <f>'CONSTRUCTION COST ESTIMATE'!A636</f>
        <v>0</v>
      </c>
      <c r="B636" s="179">
        <f>'CONSTRUCTION COST ESTIMATE'!B636</f>
        <v>609.07100000000003</v>
      </c>
      <c r="C636" s="180" t="str">
        <f>'CONSTRUCTION COST ESTIMATE'!C636</f>
        <v>PRECAST MANHOLE TEE</v>
      </c>
      <c r="D636" s="181">
        <f>'CONSTRUCTION COST ESTIMATE'!BA636</f>
        <v>0</v>
      </c>
      <c r="E636" s="182">
        <f>'CONSTRUCTION COST ESTIMATE'!BC636</f>
        <v>0</v>
      </c>
      <c r="F636" s="183" t="str">
        <f>'CONSTRUCTION COST ESTIMATE'!BB636</f>
        <v>EA</v>
      </c>
      <c r="G636" s="184"/>
      <c r="H636" s="185">
        <f t="shared" si="108"/>
        <v>0</v>
      </c>
      <c r="I636" s="186">
        <f t="shared" si="109"/>
        <v>0</v>
      </c>
      <c r="J636" s="187"/>
      <c r="K636" s="188">
        <f t="shared" si="116"/>
        <v>0</v>
      </c>
      <c r="L636" s="86">
        <f t="shared" si="110"/>
        <v>0</v>
      </c>
      <c r="M636" s="188">
        <f t="shared" si="111"/>
        <v>0</v>
      </c>
      <c r="N636" s="86">
        <f t="shared" si="112"/>
        <v>0</v>
      </c>
      <c r="O636" s="188">
        <f t="shared" si="113"/>
        <v>0</v>
      </c>
      <c r="P636" s="189"/>
      <c r="Q636" s="190">
        <f t="shared" si="114"/>
        <v>0</v>
      </c>
      <c r="R636" s="191">
        <f t="shared" si="115"/>
        <v>0</v>
      </c>
      <c r="T636" s="89"/>
    </row>
    <row r="637" spans="1:20" s="178" customFormat="1" ht="30" hidden="1" customHeight="1">
      <c r="A637" s="156">
        <f>'CONSTRUCTION COST ESTIMATE'!A637</f>
        <v>0</v>
      </c>
      <c r="B637" s="179">
        <f>'CONSTRUCTION COST ESTIMATE'!B637</f>
        <v>609.072</v>
      </c>
      <c r="C637" s="180" t="str">
        <f>'CONSTRUCTION COST ESTIMATE'!C637</f>
        <v>REINFORCED CONCRETE BOX (RCB) MANHOLE</v>
      </c>
      <c r="D637" s="181">
        <f>'CONSTRUCTION COST ESTIMATE'!BA637</f>
        <v>0</v>
      </c>
      <c r="E637" s="182">
        <f>'CONSTRUCTION COST ESTIMATE'!BC637</f>
        <v>0</v>
      </c>
      <c r="F637" s="183" t="str">
        <f>'CONSTRUCTION COST ESTIMATE'!BB637</f>
        <v>EA</v>
      </c>
      <c r="G637" s="184"/>
      <c r="H637" s="185">
        <f t="shared" si="108"/>
        <v>0</v>
      </c>
      <c r="I637" s="186">
        <f t="shared" si="109"/>
        <v>0</v>
      </c>
      <c r="J637" s="187"/>
      <c r="K637" s="188">
        <f t="shared" si="116"/>
        <v>0</v>
      </c>
      <c r="L637" s="86">
        <f t="shared" si="110"/>
        <v>0</v>
      </c>
      <c r="M637" s="188">
        <f t="shared" si="111"/>
        <v>0</v>
      </c>
      <c r="N637" s="86">
        <f t="shared" si="112"/>
        <v>0</v>
      </c>
      <c r="O637" s="188">
        <f t="shared" si="113"/>
        <v>0</v>
      </c>
      <c r="P637" s="189"/>
      <c r="Q637" s="190">
        <f t="shared" si="114"/>
        <v>0</v>
      </c>
      <c r="R637" s="191">
        <f t="shared" si="115"/>
        <v>0</v>
      </c>
      <c r="T637" s="89"/>
    </row>
    <row r="638" spans="1:20" s="178" customFormat="1" ht="30" hidden="1" customHeight="1">
      <c r="A638" s="156">
        <f>'CONSTRUCTION COST ESTIMATE'!A638</f>
        <v>0</v>
      </c>
      <c r="B638" s="179">
        <f>'CONSTRUCTION COST ESTIMATE'!B638</f>
        <v>609.07299999999998</v>
      </c>
      <c r="C638" s="180" t="str">
        <f>'CONSTRUCTION COST ESTIMATE'!C638</f>
        <v>SHALLOW COVER FOR REINFORCED CONCRETE BOX (RCB) MANHOLE</v>
      </c>
      <c r="D638" s="181">
        <f>'CONSTRUCTION COST ESTIMATE'!BA638</f>
        <v>0</v>
      </c>
      <c r="E638" s="182">
        <f>'CONSTRUCTION COST ESTIMATE'!BC638</f>
        <v>0</v>
      </c>
      <c r="F638" s="183" t="str">
        <f>'CONSTRUCTION COST ESTIMATE'!BB638</f>
        <v>EA</v>
      </c>
      <c r="G638" s="184"/>
      <c r="H638" s="185">
        <f t="shared" si="108"/>
        <v>0</v>
      </c>
      <c r="I638" s="186">
        <f t="shared" si="109"/>
        <v>0</v>
      </c>
      <c r="J638" s="187"/>
      <c r="K638" s="188">
        <f t="shared" si="116"/>
        <v>0</v>
      </c>
      <c r="L638" s="86">
        <f t="shared" si="110"/>
        <v>0</v>
      </c>
      <c r="M638" s="188">
        <f t="shared" si="111"/>
        <v>0</v>
      </c>
      <c r="N638" s="86">
        <f t="shared" si="112"/>
        <v>0</v>
      </c>
      <c r="O638" s="188">
        <f t="shared" si="113"/>
        <v>0</v>
      </c>
      <c r="P638" s="189"/>
      <c r="Q638" s="190">
        <f t="shared" si="114"/>
        <v>0</v>
      </c>
      <c r="R638" s="191">
        <f t="shared" si="115"/>
        <v>0</v>
      </c>
      <c r="T638" s="89"/>
    </row>
    <row r="639" spans="1:20" s="178" customFormat="1" ht="30" hidden="1" customHeight="1">
      <c r="A639" s="156">
        <f>'CONSTRUCTION COST ESTIMATE'!A639</f>
        <v>0</v>
      </c>
      <c r="B639" s="179">
        <f>'CONSTRUCTION COST ESTIMATE'!B639</f>
        <v>609.07399999999996</v>
      </c>
      <c r="C639" s="180" t="str">
        <f>'CONSTRUCTION COST ESTIMATE'!C639</f>
        <v>STORM DRAIN MANHOLE COVER</v>
      </c>
      <c r="D639" s="181">
        <f>'CONSTRUCTION COST ESTIMATE'!BA639</f>
        <v>0</v>
      </c>
      <c r="E639" s="182">
        <f>'CONSTRUCTION COST ESTIMATE'!BC639</f>
        <v>0</v>
      </c>
      <c r="F639" s="183" t="str">
        <f>'CONSTRUCTION COST ESTIMATE'!BB639</f>
        <v>EA</v>
      </c>
      <c r="G639" s="184"/>
      <c r="H639" s="185">
        <f t="shared" si="108"/>
        <v>0</v>
      </c>
      <c r="I639" s="186">
        <f t="shared" si="109"/>
        <v>0</v>
      </c>
      <c r="J639" s="187"/>
      <c r="K639" s="188">
        <f t="shared" si="116"/>
        <v>0</v>
      </c>
      <c r="L639" s="86">
        <f t="shared" si="110"/>
        <v>0</v>
      </c>
      <c r="M639" s="188">
        <f t="shared" si="111"/>
        <v>0</v>
      </c>
      <c r="N639" s="86">
        <f t="shared" si="112"/>
        <v>0</v>
      </c>
      <c r="O639" s="188">
        <f t="shared" si="113"/>
        <v>0</v>
      </c>
      <c r="P639" s="189"/>
      <c r="Q639" s="190">
        <f t="shared" si="114"/>
        <v>0</v>
      </c>
      <c r="R639" s="191">
        <f t="shared" si="115"/>
        <v>0</v>
      </c>
      <c r="T639" s="89"/>
    </row>
    <row r="640" spans="1:20" s="178" customFormat="1" ht="30" hidden="1" customHeight="1">
      <c r="A640" s="156">
        <f>'CONSTRUCTION COST ESTIMATE'!A640</f>
        <v>0</v>
      </c>
      <c r="B640" s="179">
        <f>'CONSTRUCTION COST ESTIMATE'!B640</f>
        <v>609.07500000000005</v>
      </c>
      <c r="C640" s="180" t="str">
        <f>'CONSTRUCTION COST ESTIMATE'!C640</f>
        <v>24 INCH STORM DRAIN MANHOLE COVER</v>
      </c>
      <c r="D640" s="181">
        <f>'CONSTRUCTION COST ESTIMATE'!BA640</f>
        <v>0</v>
      </c>
      <c r="E640" s="182">
        <f>'CONSTRUCTION COST ESTIMATE'!BC640</f>
        <v>0</v>
      </c>
      <c r="F640" s="183" t="str">
        <f>'CONSTRUCTION COST ESTIMATE'!BB640</f>
        <v>EA</v>
      </c>
      <c r="G640" s="184"/>
      <c r="H640" s="185">
        <f t="shared" si="108"/>
        <v>0</v>
      </c>
      <c r="I640" s="186">
        <f t="shared" si="109"/>
        <v>0</v>
      </c>
      <c r="J640" s="187"/>
      <c r="K640" s="188">
        <f t="shared" si="116"/>
        <v>0</v>
      </c>
      <c r="L640" s="86">
        <f t="shared" si="110"/>
        <v>0</v>
      </c>
      <c r="M640" s="188">
        <f t="shared" si="111"/>
        <v>0</v>
      </c>
      <c r="N640" s="86">
        <f t="shared" si="112"/>
        <v>0</v>
      </c>
      <c r="O640" s="188">
        <f t="shared" si="113"/>
        <v>0</v>
      </c>
      <c r="P640" s="189"/>
      <c r="Q640" s="190">
        <f t="shared" si="114"/>
        <v>0</v>
      </c>
      <c r="R640" s="191">
        <f t="shared" si="115"/>
        <v>0</v>
      </c>
      <c r="T640" s="89"/>
    </row>
    <row r="641" spans="1:20" s="178" customFormat="1" ht="30" hidden="1" customHeight="1">
      <c r="A641" s="156">
        <f>'CONSTRUCTION COST ESTIMATE'!A641</f>
        <v>0</v>
      </c>
      <c r="B641" s="179">
        <f>'CONSTRUCTION COST ESTIMATE'!B641</f>
        <v>609.08000000000004</v>
      </c>
      <c r="C641" s="180" t="str">
        <f>'CONSTRUCTION COST ESTIMATE'!C641</f>
        <v>REINFORCED CONCRETE BOX (RCB) PLUG</v>
      </c>
      <c r="D641" s="181">
        <f>'CONSTRUCTION COST ESTIMATE'!BA641</f>
        <v>0</v>
      </c>
      <c r="E641" s="182">
        <f>'CONSTRUCTION COST ESTIMATE'!BC641</f>
        <v>0</v>
      </c>
      <c r="F641" s="183" t="str">
        <f>'CONSTRUCTION COST ESTIMATE'!BB641</f>
        <v>EA</v>
      </c>
      <c r="G641" s="184"/>
      <c r="H641" s="185">
        <f t="shared" si="108"/>
        <v>0</v>
      </c>
      <c r="I641" s="186">
        <f t="shared" si="109"/>
        <v>0</v>
      </c>
      <c r="J641" s="187"/>
      <c r="K641" s="188">
        <f t="shared" si="116"/>
        <v>0</v>
      </c>
      <c r="L641" s="86">
        <f t="shared" si="110"/>
        <v>0</v>
      </c>
      <c r="M641" s="188">
        <f t="shared" si="111"/>
        <v>0</v>
      </c>
      <c r="N641" s="86">
        <f t="shared" si="112"/>
        <v>0</v>
      </c>
      <c r="O641" s="188">
        <f t="shared" si="113"/>
        <v>0</v>
      </c>
      <c r="P641" s="189"/>
      <c r="Q641" s="190">
        <f t="shared" si="114"/>
        <v>0</v>
      </c>
      <c r="R641" s="191">
        <f t="shared" si="115"/>
        <v>0</v>
      </c>
      <c r="T641" s="89"/>
    </row>
    <row r="642" spans="1:20" s="178" customFormat="1" ht="30" hidden="1" customHeight="1">
      <c r="A642" s="156">
        <f>'CONSTRUCTION COST ESTIMATE'!A642</f>
        <v>0</v>
      </c>
      <c r="B642" s="179">
        <f>'CONSTRUCTION COST ESTIMATE'!B642</f>
        <v>609.08100000000002</v>
      </c>
      <c r="C642" s="180" t="str">
        <f>'CONSTRUCTION COST ESTIMATE'!C642</f>
        <v>STORM DRAIN PIPE PLUG</v>
      </c>
      <c r="D642" s="181">
        <f>'CONSTRUCTION COST ESTIMATE'!BA642</f>
        <v>0</v>
      </c>
      <c r="E642" s="182">
        <f>'CONSTRUCTION COST ESTIMATE'!BC642</f>
        <v>0</v>
      </c>
      <c r="F642" s="183" t="str">
        <f>'CONSTRUCTION COST ESTIMATE'!BB642</f>
        <v>EA</v>
      </c>
      <c r="G642" s="184"/>
      <c r="H642" s="185">
        <f t="shared" si="108"/>
        <v>0</v>
      </c>
      <c r="I642" s="186">
        <f t="shared" si="109"/>
        <v>0</v>
      </c>
      <c r="J642" s="187"/>
      <c r="K642" s="188">
        <f t="shared" si="116"/>
        <v>0</v>
      </c>
      <c r="L642" s="86">
        <f t="shared" si="110"/>
        <v>0</v>
      </c>
      <c r="M642" s="188">
        <f t="shared" si="111"/>
        <v>0</v>
      </c>
      <c r="N642" s="86">
        <f t="shared" si="112"/>
        <v>0</v>
      </c>
      <c r="O642" s="188">
        <f t="shared" si="113"/>
        <v>0</v>
      </c>
      <c r="P642" s="189"/>
      <c r="Q642" s="190">
        <f t="shared" si="114"/>
        <v>0</v>
      </c>
      <c r="R642" s="191">
        <f t="shared" si="115"/>
        <v>0</v>
      </c>
      <c r="T642" s="89"/>
    </row>
    <row r="643" spans="1:20" s="178" customFormat="1" ht="30" hidden="1" customHeight="1">
      <c r="A643" s="156">
        <f>'CONSTRUCTION COST ESTIMATE'!A643</f>
        <v>0</v>
      </c>
      <c r="B643" s="179">
        <f>'CONSTRUCTION COST ESTIMATE'!B643</f>
        <v>609.08199999999999</v>
      </c>
      <c r="C643" s="180" t="str">
        <f>'CONSTRUCTION COST ESTIMATE'!C643</f>
        <v>ADJUST PULL BOX COVERS</v>
      </c>
      <c r="D643" s="181">
        <f>'CONSTRUCTION COST ESTIMATE'!BA643</f>
        <v>0</v>
      </c>
      <c r="E643" s="182">
        <f>'CONSTRUCTION COST ESTIMATE'!BC643</f>
        <v>0</v>
      </c>
      <c r="F643" s="183" t="str">
        <f>'CONSTRUCTION COST ESTIMATE'!BB643</f>
        <v>EA</v>
      </c>
      <c r="G643" s="184"/>
      <c r="H643" s="185">
        <f t="shared" si="108"/>
        <v>0</v>
      </c>
      <c r="I643" s="186">
        <f t="shared" si="109"/>
        <v>0</v>
      </c>
      <c r="J643" s="187"/>
      <c r="K643" s="188">
        <f t="shared" si="116"/>
        <v>0</v>
      </c>
      <c r="L643" s="86">
        <f t="shared" si="110"/>
        <v>0</v>
      </c>
      <c r="M643" s="188">
        <f t="shared" si="111"/>
        <v>0</v>
      </c>
      <c r="N643" s="86">
        <f t="shared" si="112"/>
        <v>0</v>
      </c>
      <c r="O643" s="188">
        <f t="shared" si="113"/>
        <v>0</v>
      </c>
      <c r="P643" s="189"/>
      <c r="Q643" s="190">
        <f t="shared" si="114"/>
        <v>0</v>
      </c>
      <c r="R643" s="191">
        <f t="shared" si="115"/>
        <v>0</v>
      </c>
      <c r="T643" s="89"/>
    </row>
    <row r="644" spans="1:20" s="178" customFormat="1" ht="30" hidden="1" customHeight="1">
      <c r="A644" s="156">
        <f>'CONSTRUCTION COST ESTIMATE'!A644</f>
        <v>0</v>
      </c>
      <c r="B644" s="179">
        <f>'CONSTRUCTION COST ESTIMATE'!B644</f>
        <v>609.08299999999997</v>
      </c>
      <c r="C644" s="180" t="str">
        <f>'CONSTRUCTION COST ESTIMATE'!C644</f>
        <v>TRENCH DRAIN</v>
      </c>
      <c r="D644" s="181">
        <f>'CONSTRUCTION COST ESTIMATE'!BA644</f>
        <v>0</v>
      </c>
      <c r="E644" s="182">
        <f>'CONSTRUCTION COST ESTIMATE'!BC644</f>
        <v>0</v>
      </c>
      <c r="F644" s="183" t="str">
        <f>'CONSTRUCTION COST ESTIMATE'!BB644</f>
        <v>EA</v>
      </c>
      <c r="G644" s="184"/>
      <c r="H644" s="185">
        <f t="shared" si="108"/>
        <v>0</v>
      </c>
      <c r="I644" s="186">
        <f t="shared" si="109"/>
        <v>0</v>
      </c>
      <c r="J644" s="187"/>
      <c r="K644" s="188">
        <f t="shared" si="116"/>
        <v>0</v>
      </c>
      <c r="L644" s="86">
        <f t="shared" si="110"/>
        <v>0</v>
      </c>
      <c r="M644" s="188">
        <f t="shared" si="111"/>
        <v>0</v>
      </c>
      <c r="N644" s="86">
        <f t="shared" si="112"/>
        <v>0</v>
      </c>
      <c r="O644" s="188">
        <f t="shared" si="113"/>
        <v>0</v>
      </c>
      <c r="P644" s="189"/>
      <c r="Q644" s="190">
        <f t="shared" si="114"/>
        <v>0</v>
      </c>
      <c r="R644" s="191">
        <f t="shared" si="115"/>
        <v>0</v>
      </c>
      <c r="T644" s="89"/>
    </row>
    <row r="645" spans="1:20" s="178" customFormat="1" ht="30" hidden="1" customHeight="1">
      <c r="A645" s="156">
        <f>'CONSTRUCTION COST ESTIMATE'!A645</f>
        <v>0</v>
      </c>
      <c r="B645" s="179">
        <f>'CONSTRUCTION COST ESTIMATE'!B645</f>
        <v>610.00049999999999</v>
      </c>
      <c r="C645" s="180" t="str">
        <f>'CONSTRUCTION COST ESTIMATE'!C645</f>
        <v>GEOTEXTILE</v>
      </c>
      <c r="D645" s="181">
        <f>'CONSTRUCTION COST ESTIMATE'!BA645</f>
        <v>0</v>
      </c>
      <c r="E645" s="182">
        <f>'CONSTRUCTION COST ESTIMATE'!BC645</f>
        <v>0</v>
      </c>
      <c r="F645" s="183" t="str">
        <f>'CONSTRUCTION COST ESTIMATE'!BB645</f>
        <v>SY</v>
      </c>
      <c r="G645" s="184"/>
      <c r="H645" s="185">
        <f t="shared" si="108"/>
        <v>0</v>
      </c>
      <c r="I645" s="186">
        <f t="shared" si="109"/>
        <v>0</v>
      </c>
      <c r="J645" s="187"/>
      <c r="K645" s="188">
        <f t="shared" si="116"/>
        <v>0</v>
      </c>
      <c r="L645" s="86">
        <f t="shared" si="110"/>
        <v>0</v>
      </c>
      <c r="M645" s="188">
        <f t="shared" si="111"/>
        <v>0</v>
      </c>
      <c r="N645" s="86">
        <f t="shared" si="112"/>
        <v>0</v>
      </c>
      <c r="O645" s="188">
        <f t="shared" si="113"/>
        <v>0</v>
      </c>
      <c r="P645" s="189"/>
      <c r="Q645" s="190">
        <f t="shared" si="114"/>
        <v>0</v>
      </c>
      <c r="R645" s="191">
        <f t="shared" si="115"/>
        <v>0</v>
      </c>
      <c r="T645" s="89"/>
    </row>
    <row r="646" spans="1:20" s="178" customFormat="1" ht="30" hidden="1" customHeight="1">
      <c r="A646" s="156">
        <f>'CONSTRUCTION COST ESTIMATE'!A646</f>
        <v>0</v>
      </c>
      <c r="B646" s="179">
        <f>'CONSTRUCTION COST ESTIMATE'!B646</f>
        <v>610.00099999999998</v>
      </c>
      <c r="C646" s="180" t="str">
        <f>'CONSTRUCTION COST ESTIMATE'!C646</f>
        <v>GEOTEXTILE CLASS 1</v>
      </c>
      <c r="D646" s="181">
        <f>'CONSTRUCTION COST ESTIMATE'!BA646</f>
        <v>0</v>
      </c>
      <c r="E646" s="182">
        <f>'CONSTRUCTION COST ESTIMATE'!BC646</f>
        <v>0</v>
      </c>
      <c r="F646" s="183" t="str">
        <f>'CONSTRUCTION COST ESTIMATE'!BB646</f>
        <v>SY</v>
      </c>
      <c r="G646" s="184"/>
      <c r="H646" s="185">
        <f t="shared" si="108"/>
        <v>0</v>
      </c>
      <c r="I646" s="186">
        <f t="shared" si="109"/>
        <v>0</v>
      </c>
      <c r="J646" s="187"/>
      <c r="K646" s="188">
        <f t="shared" si="116"/>
        <v>0</v>
      </c>
      <c r="L646" s="86">
        <f t="shared" si="110"/>
        <v>0</v>
      </c>
      <c r="M646" s="188">
        <f t="shared" si="111"/>
        <v>0</v>
      </c>
      <c r="N646" s="86">
        <f t="shared" si="112"/>
        <v>0</v>
      </c>
      <c r="O646" s="188">
        <f t="shared" si="113"/>
        <v>0</v>
      </c>
      <c r="P646" s="189"/>
      <c r="Q646" s="190">
        <f t="shared" si="114"/>
        <v>0</v>
      </c>
      <c r="R646" s="191">
        <f t="shared" si="115"/>
        <v>0</v>
      </c>
      <c r="T646" s="89"/>
    </row>
    <row r="647" spans="1:20" s="178" customFormat="1" ht="30" hidden="1" customHeight="1">
      <c r="A647" s="156">
        <f>'CONSTRUCTION COST ESTIMATE'!A647</f>
        <v>0</v>
      </c>
      <c r="B647" s="179">
        <f>'CONSTRUCTION COST ESTIMATE'!B647</f>
        <v>610.00199999999995</v>
      </c>
      <c r="C647" s="180" t="str">
        <f>'CONSTRUCTION COST ESTIMATE'!C647</f>
        <v>RIPRAP</v>
      </c>
      <c r="D647" s="181">
        <f>'CONSTRUCTION COST ESTIMATE'!BA647</f>
        <v>0</v>
      </c>
      <c r="E647" s="182">
        <f>'CONSTRUCTION COST ESTIMATE'!BC647</f>
        <v>0</v>
      </c>
      <c r="F647" s="183" t="str">
        <f>'CONSTRUCTION COST ESTIMATE'!BB647</f>
        <v>CY</v>
      </c>
      <c r="G647" s="184"/>
      <c r="H647" s="185">
        <f t="shared" si="108"/>
        <v>0</v>
      </c>
      <c r="I647" s="186">
        <f t="shared" si="109"/>
        <v>0</v>
      </c>
      <c r="J647" s="187"/>
      <c r="K647" s="188">
        <f t="shared" si="116"/>
        <v>0</v>
      </c>
      <c r="L647" s="86">
        <f t="shared" si="110"/>
        <v>0</v>
      </c>
      <c r="M647" s="188">
        <f t="shared" si="111"/>
        <v>0</v>
      </c>
      <c r="N647" s="86">
        <f t="shared" si="112"/>
        <v>0</v>
      </c>
      <c r="O647" s="188">
        <f t="shared" si="113"/>
        <v>0</v>
      </c>
      <c r="P647" s="189"/>
      <c r="Q647" s="190">
        <f t="shared" si="114"/>
        <v>0</v>
      </c>
      <c r="R647" s="191">
        <f t="shared" si="115"/>
        <v>0</v>
      </c>
      <c r="T647" s="89"/>
    </row>
    <row r="648" spans="1:20" s="178" customFormat="1" ht="30" hidden="1" customHeight="1">
      <c r="A648" s="156">
        <f>'CONSTRUCTION COST ESTIMATE'!A648</f>
        <v>0</v>
      </c>
      <c r="B648" s="179">
        <f>'CONSTRUCTION COST ESTIMATE'!B648</f>
        <v>610.00300000000004</v>
      </c>
      <c r="C648" s="180" t="str">
        <f>'CONSTRUCTION COST ESTIMATE'!C648</f>
        <v>REPLACE SALVAGED RIPRAP</v>
      </c>
      <c r="D648" s="181">
        <f>'CONSTRUCTION COST ESTIMATE'!BA648</f>
        <v>0</v>
      </c>
      <c r="E648" s="182">
        <f>'CONSTRUCTION COST ESTIMATE'!BC648</f>
        <v>0</v>
      </c>
      <c r="F648" s="183" t="str">
        <f>'CONSTRUCTION COST ESTIMATE'!BB648</f>
        <v>CY</v>
      </c>
      <c r="G648" s="184"/>
      <c r="H648" s="185">
        <f t="shared" si="108"/>
        <v>0</v>
      </c>
      <c r="I648" s="186">
        <f t="shared" si="109"/>
        <v>0</v>
      </c>
      <c r="J648" s="187"/>
      <c r="K648" s="188">
        <f t="shared" si="116"/>
        <v>0</v>
      </c>
      <c r="L648" s="86">
        <f t="shared" si="110"/>
        <v>0</v>
      </c>
      <c r="M648" s="188">
        <f t="shared" si="111"/>
        <v>0</v>
      </c>
      <c r="N648" s="86">
        <f t="shared" si="112"/>
        <v>0</v>
      </c>
      <c r="O648" s="188">
        <f t="shared" si="113"/>
        <v>0</v>
      </c>
      <c r="P648" s="189"/>
      <c r="Q648" s="190">
        <f t="shared" si="114"/>
        <v>0</v>
      </c>
      <c r="R648" s="191">
        <f t="shared" si="115"/>
        <v>0</v>
      </c>
      <c r="T648" s="89"/>
    </row>
    <row r="649" spans="1:20" s="178" customFormat="1" ht="30" hidden="1" customHeight="1">
      <c r="A649" s="156">
        <f>'CONSTRUCTION COST ESTIMATE'!A649</f>
        <v>0</v>
      </c>
      <c r="B649" s="179">
        <f>'CONSTRUCTION COST ESTIMATE'!B649</f>
        <v>610.00400000000002</v>
      </c>
      <c r="C649" s="180" t="str">
        <f>'CONSTRUCTION COST ESTIMATE'!C649</f>
        <v>RIPRAP (CLASS 300)</v>
      </c>
      <c r="D649" s="181">
        <f>'CONSTRUCTION COST ESTIMATE'!BA649</f>
        <v>0</v>
      </c>
      <c r="E649" s="182">
        <f>'CONSTRUCTION COST ESTIMATE'!BC649</f>
        <v>0</v>
      </c>
      <c r="F649" s="183" t="str">
        <f>'CONSTRUCTION COST ESTIMATE'!BB649</f>
        <v>CY</v>
      </c>
      <c r="G649" s="184"/>
      <c r="H649" s="185">
        <f t="shared" si="108"/>
        <v>0</v>
      </c>
      <c r="I649" s="186">
        <f t="shared" si="109"/>
        <v>0</v>
      </c>
      <c r="J649" s="187"/>
      <c r="K649" s="188">
        <f t="shared" si="116"/>
        <v>0</v>
      </c>
      <c r="L649" s="86">
        <f t="shared" si="110"/>
        <v>0</v>
      </c>
      <c r="M649" s="188">
        <f t="shared" si="111"/>
        <v>0</v>
      </c>
      <c r="N649" s="86">
        <f t="shared" si="112"/>
        <v>0</v>
      </c>
      <c r="O649" s="188">
        <f t="shared" si="113"/>
        <v>0</v>
      </c>
      <c r="P649" s="189"/>
      <c r="Q649" s="190">
        <f t="shared" si="114"/>
        <v>0</v>
      </c>
      <c r="R649" s="191">
        <f t="shared" si="115"/>
        <v>0</v>
      </c>
      <c r="T649" s="89"/>
    </row>
    <row r="650" spans="1:20" s="178" customFormat="1" ht="30" hidden="1" customHeight="1">
      <c r="A650" s="156">
        <f>'CONSTRUCTION COST ESTIMATE'!A650</f>
        <v>0</v>
      </c>
      <c r="B650" s="179">
        <f>'CONSTRUCTION COST ESTIMATE'!B650</f>
        <v>610.005</v>
      </c>
      <c r="C650" s="180" t="str">
        <f>'CONSTRUCTION COST ESTIMATE'!C650</f>
        <v>RIPRAP (CLASS 550)</v>
      </c>
      <c r="D650" s="181">
        <f>'CONSTRUCTION COST ESTIMATE'!BA650</f>
        <v>0</v>
      </c>
      <c r="E650" s="182">
        <f>'CONSTRUCTION COST ESTIMATE'!BC650</f>
        <v>0</v>
      </c>
      <c r="F650" s="183" t="str">
        <f>'CONSTRUCTION COST ESTIMATE'!BB650</f>
        <v>CY</v>
      </c>
      <c r="G650" s="184"/>
      <c r="H650" s="185">
        <f t="shared" si="108"/>
        <v>0</v>
      </c>
      <c r="I650" s="186">
        <f t="shared" si="109"/>
        <v>0</v>
      </c>
      <c r="J650" s="187"/>
      <c r="K650" s="188">
        <f t="shared" si="116"/>
        <v>0</v>
      </c>
      <c r="L650" s="86">
        <f t="shared" si="110"/>
        <v>0</v>
      </c>
      <c r="M650" s="188">
        <f t="shared" si="111"/>
        <v>0</v>
      </c>
      <c r="N650" s="86">
        <f t="shared" si="112"/>
        <v>0</v>
      </c>
      <c r="O650" s="188">
        <f t="shared" si="113"/>
        <v>0</v>
      </c>
      <c r="P650" s="189"/>
      <c r="Q650" s="190">
        <f t="shared" si="114"/>
        <v>0</v>
      </c>
      <c r="R650" s="191">
        <f t="shared" si="115"/>
        <v>0</v>
      </c>
      <c r="T650" s="89"/>
    </row>
    <row r="651" spans="1:20" s="178" customFormat="1" ht="30" hidden="1" customHeight="1">
      <c r="A651" s="156">
        <f>'CONSTRUCTION COST ESTIMATE'!A651</f>
        <v>0</v>
      </c>
      <c r="B651" s="179">
        <f>'CONSTRUCTION COST ESTIMATE'!B651</f>
        <v>610.00599999999997</v>
      </c>
      <c r="C651" s="180" t="str">
        <f>'CONSTRUCTION COST ESTIMATE'!C651</f>
        <v>RIPRAP BEDDING (CLASS 300)</v>
      </c>
      <c r="D651" s="181">
        <f>'CONSTRUCTION COST ESTIMATE'!BA651</f>
        <v>0</v>
      </c>
      <c r="E651" s="182">
        <f>'CONSTRUCTION COST ESTIMATE'!BC651</f>
        <v>0</v>
      </c>
      <c r="F651" s="183" t="str">
        <f>'CONSTRUCTION COST ESTIMATE'!BB651</f>
        <v>CY</v>
      </c>
      <c r="G651" s="184"/>
      <c r="H651" s="185">
        <f t="shared" si="108"/>
        <v>0</v>
      </c>
      <c r="I651" s="186">
        <f t="shared" si="109"/>
        <v>0</v>
      </c>
      <c r="J651" s="187"/>
      <c r="K651" s="188">
        <f t="shared" si="116"/>
        <v>0</v>
      </c>
      <c r="L651" s="86">
        <f t="shared" si="110"/>
        <v>0</v>
      </c>
      <c r="M651" s="188">
        <f t="shared" si="111"/>
        <v>0</v>
      </c>
      <c r="N651" s="86">
        <f t="shared" si="112"/>
        <v>0</v>
      </c>
      <c r="O651" s="188">
        <f t="shared" si="113"/>
        <v>0</v>
      </c>
      <c r="P651" s="189"/>
      <c r="Q651" s="190">
        <f t="shared" si="114"/>
        <v>0</v>
      </c>
      <c r="R651" s="191">
        <f t="shared" si="115"/>
        <v>0</v>
      </c>
      <c r="T651" s="89"/>
    </row>
    <row r="652" spans="1:20" s="178" customFormat="1" ht="30" hidden="1" customHeight="1">
      <c r="A652" s="156">
        <f>'CONSTRUCTION COST ESTIMATE'!A652</f>
        <v>0</v>
      </c>
      <c r="B652" s="179">
        <f>'CONSTRUCTION COST ESTIMATE'!B652</f>
        <v>610.00699999999995</v>
      </c>
      <c r="C652" s="180" t="str">
        <f>'CONSTRUCTION COST ESTIMATE'!C652</f>
        <v>RIPRAP BEDDING (CLASS 550)</v>
      </c>
      <c r="D652" s="181">
        <f>'CONSTRUCTION COST ESTIMATE'!BA652</f>
        <v>0</v>
      </c>
      <c r="E652" s="182">
        <f>'CONSTRUCTION COST ESTIMATE'!BC652</f>
        <v>0</v>
      </c>
      <c r="F652" s="183" t="str">
        <f>'CONSTRUCTION COST ESTIMATE'!BB652</f>
        <v>CY</v>
      </c>
      <c r="G652" s="184"/>
      <c r="H652" s="185">
        <f t="shared" si="108"/>
        <v>0</v>
      </c>
      <c r="I652" s="186">
        <f t="shared" si="109"/>
        <v>0</v>
      </c>
      <c r="J652" s="187"/>
      <c r="K652" s="188">
        <f t="shared" si="116"/>
        <v>0</v>
      </c>
      <c r="L652" s="86">
        <f t="shared" si="110"/>
        <v>0</v>
      </c>
      <c r="M652" s="188">
        <f t="shared" si="111"/>
        <v>0</v>
      </c>
      <c r="N652" s="86">
        <f t="shared" si="112"/>
        <v>0</v>
      </c>
      <c r="O652" s="188">
        <f t="shared" si="113"/>
        <v>0</v>
      </c>
      <c r="P652" s="189"/>
      <c r="Q652" s="190">
        <f t="shared" si="114"/>
        <v>0</v>
      </c>
      <c r="R652" s="191">
        <f t="shared" si="115"/>
        <v>0</v>
      </c>
      <c r="T652" s="89"/>
    </row>
    <row r="653" spans="1:20" s="178" customFormat="1" ht="30" hidden="1" customHeight="1">
      <c r="A653" s="156">
        <f>'CONSTRUCTION COST ESTIMATE'!A653</f>
        <v>0</v>
      </c>
      <c r="B653" s="179">
        <f>'CONSTRUCTION COST ESTIMATE'!B653</f>
        <v>610.00800000000004</v>
      </c>
      <c r="C653" s="180" t="str">
        <f>'CONSTRUCTION COST ESTIMATE'!C653</f>
        <v>PARTIALLY GROUTED RIPRAP</v>
      </c>
      <c r="D653" s="181">
        <f>'CONSTRUCTION COST ESTIMATE'!BA653</f>
        <v>0</v>
      </c>
      <c r="E653" s="182">
        <f>'CONSTRUCTION COST ESTIMATE'!BC653</f>
        <v>0</v>
      </c>
      <c r="F653" s="183" t="str">
        <f>'CONSTRUCTION COST ESTIMATE'!BB653</f>
        <v>CY</v>
      </c>
      <c r="G653" s="184"/>
      <c r="H653" s="185">
        <f t="shared" si="108"/>
        <v>0</v>
      </c>
      <c r="I653" s="186">
        <f t="shared" si="109"/>
        <v>0</v>
      </c>
      <c r="J653" s="187"/>
      <c r="K653" s="188">
        <f t="shared" si="116"/>
        <v>0</v>
      </c>
      <c r="L653" s="86">
        <f t="shared" si="110"/>
        <v>0</v>
      </c>
      <c r="M653" s="188">
        <f t="shared" si="111"/>
        <v>0</v>
      </c>
      <c r="N653" s="86">
        <f t="shared" si="112"/>
        <v>0</v>
      </c>
      <c r="O653" s="188">
        <f t="shared" si="113"/>
        <v>0</v>
      </c>
      <c r="P653" s="189"/>
      <c r="Q653" s="190">
        <f t="shared" si="114"/>
        <v>0</v>
      </c>
      <c r="R653" s="191">
        <f t="shared" si="115"/>
        <v>0</v>
      </c>
      <c r="T653" s="89"/>
    </row>
    <row r="654" spans="1:20" s="178" customFormat="1" ht="30" hidden="1" customHeight="1">
      <c r="A654" s="156">
        <f>'CONSTRUCTION COST ESTIMATE'!A654</f>
        <v>0</v>
      </c>
      <c r="B654" s="179">
        <f>'CONSTRUCTION COST ESTIMATE'!B654</f>
        <v>611.00099999999998</v>
      </c>
      <c r="C654" s="180" t="str">
        <f>'CONSTRUCTION COST ESTIMATE'!C654</f>
        <v>6 INCH CONCRETE SLOPE PAVEMENT</v>
      </c>
      <c r="D654" s="181">
        <f>'CONSTRUCTION COST ESTIMATE'!BA654</f>
        <v>0</v>
      </c>
      <c r="E654" s="182">
        <f>'CONSTRUCTION COST ESTIMATE'!BC654</f>
        <v>0</v>
      </c>
      <c r="F654" s="183" t="str">
        <f>'CONSTRUCTION COST ESTIMATE'!BB654</f>
        <v>SY</v>
      </c>
      <c r="G654" s="184"/>
      <c r="H654" s="185">
        <f t="shared" si="108"/>
        <v>0</v>
      </c>
      <c r="I654" s="186">
        <f t="shared" si="109"/>
        <v>0</v>
      </c>
      <c r="J654" s="187"/>
      <c r="K654" s="188">
        <f t="shared" si="116"/>
        <v>0</v>
      </c>
      <c r="L654" s="86">
        <f t="shared" si="110"/>
        <v>0</v>
      </c>
      <c r="M654" s="188">
        <f t="shared" si="111"/>
        <v>0</v>
      </c>
      <c r="N654" s="86">
        <f t="shared" si="112"/>
        <v>0</v>
      </c>
      <c r="O654" s="188">
        <f t="shared" si="113"/>
        <v>0</v>
      </c>
      <c r="P654" s="189"/>
      <c r="Q654" s="190">
        <f t="shared" si="114"/>
        <v>0</v>
      </c>
      <c r="R654" s="191">
        <f t="shared" si="115"/>
        <v>0</v>
      </c>
      <c r="T654" s="89"/>
    </row>
    <row r="655" spans="1:20" s="178" customFormat="1" ht="30" customHeight="1">
      <c r="A655" s="197" t="str">
        <f>'CONSTRUCTION COST ESTIMATE'!A655</f>
        <v>SP 613</v>
      </c>
      <c r="B655" s="198"/>
      <c r="C655" s="199" t="str">
        <f>'CONSTRUCTION COST ESTIMATE'!C655</f>
        <v>CONCRETE CURB, WALK, GUTTERS, DRIVEWAYS, &amp; INTERSECTIONS</v>
      </c>
      <c r="D655" s="200"/>
      <c r="E655" s="201"/>
      <c r="F655" s="202"/>
      <c r="G655" s="203"/>
      <c r="H655" s="204"/>
      <c r="I655" s="205"/>
      <c r="J655" s="206"/>
      <c r="K655" s="207"/>
      <c r="L655" s="206"/>
      <c r="M655" s="207"/>
      <c r="N655" s="206"/>
      <c r="O655" s="207"/>
      <c r="P655" s="189"/>
      <c r="Q655" s="190">
        <f t="shared" si="114"/>
        <v>0</v>
      </c>
      <c r="R655" s="191">
        <f t="shared" si="115"/>
        <v>0</v>
      </c>
      <c r="T655" s="139" t="s">
        <v>1447</v>
      </c>
    </row>
    <row r="656" spans="1:20" s="178" customFormat="1" ht="30" hidden="1" customHeight="1">
      <c r="A656" s="156">
        <f>'CONSTRUCTION COST ESTIMATE'!A656</f>
        <v>0</v>
      </c>
      <c r="B656" s="179">
        <f>'CONSTRUCTION COST ESTIMATE'!B656</f>
        <v>613.00049999999999</v>
      </c>
      <c r="C656" s="180" t="str">
        <f>'CONSTRUCTION COST ESTIMATE'!C656</f>
        <v>TYPE L CURB AND GUTTER</v>
      </c>
      <c r="D656" s="181">
        <f>'CONSTRUCTION COST ESTIMATE'!BA656</f>
        <v>0</v>
      </c>
      <c r="E656" s="182">
        <f>'CONSTRUCTION COST ESTIMATE'!BC656</f>
        <v>0</v>
      </c>
      <c r="F656" s="183" t="str">
        <f>'CONSTRUCTION COST ESTIMATE'!BB656</f>
        <v>LF</v>
      </c>
      <c r="G656" s="184"/>
      <c r="H656" s="185">
        <f t="shared" si="108"/>
        <v>0</v>
      </c>
      <c r="I656" s="186">
        <f t="shared" si="109"/>
        <v>0</v>
      </c>
      <c r="J656" s="187"/>
      <c r="K656" s="188">
        <f t="shared" si="116"/>
        <v>0</v>
      </c>
      <c r="L656" s="86">
        <f t="shared" si="110"/>
        <v>0</v>
      </c>
      <c r="M656" s="188">
        <f t="shared" si="111"/>
        <v>0</v>
      </c>
      <c r="N656" s="86">
        <f t="shared" si="112"/>
        <v>0</v>
      </c>
      <c r="O656" s="188">
        <f t="shared" si="113"/>
        <v>0</v>
      </c>
      <c r="P656" s="189"/>
      <c r="Q656" s="190">
        <f t="shared" si="114"/>
        <v>0</v>
      </c>
      <c r="R656" s="191">
        <f t="shared" si="115"/>
        <v>0</v>
      </c>
      <c r="T656" s="89"/>
    </row>
    <row r="657" spans="1:20" s="178" customFormat="1" ht="30" hidden="1" customHeight="1">
      <c r="A657" s="156">
        <f>'CONSTRUCTION COST ESTIMATE'!A657</f>
        <v>0</v>
      </c>
      <c r="B657" s="179">
        <f>'CONSTRUCTION COST ESTIMATE'!B657</f>
        <v>613.00099999999998</v>
      </c>
      <c r="C657" s="180" t="str">
        <f>'CONSTRUCTION COST ESTIMATE'!C657</f>
        <v>"L" TYPE CURB AND GUTTER (18 INCH)</v>
      </c>
      <c r="D657" s="181">
        <f>'CONSTRUCTION COST ESTIMATE'!BA657</f>
        <v>0</v>
      </c>
      <c r="E657" s="182">
        <f>'CONSTRUCTION COST ESTIMATE'!BC657</f>
        <v>0</v>
      </c>
      <c r="F657" s="183" t="str">
        <f>'CONSTRUCTION COST ESTIMATE'!BB657</f>
        <v>LF</v>
      </c>
      <c r="G657" s="184"/>
      <c r="H657" s="185">
        <f t="shared" si="108"/>
        <v>0</v>
      </c>
      <c r="I657" s="186">
        <f t="shared" si="109"/>
        <v>0</v>
      </c>
      <c r="J657" s="187"/>
      <c r="K657" s="188">
        <f t="shared" si="116"/>
        <v>0</v>
      </c>
      <c r="L657" s="86">
        <f t="shared" si="110"/>
        <v>0</v>
      </c>
      <c r="M657" s="188">
        <f t="shared" si="111"/>
        <v>0</v>
      </c>
      <c r="N657" s="86">
        <f t="shared" si="112"/>
        <v>0</v>
      </c>
      <c r="O657" s="188">
        <f t="shared" si="113"/>
        <v>0</v>
      </c>
      <c r="P657" s="189"/>
      <c r="Q657" s="190">
        <f t="shared" si="114"/>
        <v>0</v>
      </c>
      <c r="R657" s="191">
        <f t="shared" si="115"/>
        <v>0</v>
      </c>
      <c r="T657" s="89"/>
    </row>
    <row r="658" spans="1:20" s="178" customFormat="1" ht="30" hidden="1" customHeight="1">
      <c r="A658" s="156">
        <f>'CONSTRUCTION COST ESTIMATE'!A658</f>
        <v>0</v>
      </c>
      <c r="B658" s="179">
        <f>'CONSTRUCTION COST ESTIMATE'!B658</f>
        <v>613.00199999999995</v>
      </c>
      <c r="C658" s="180" t="str">
        <f>'CONSTRUCTION COST ESTIMATE'!C658</f>
        <v>"R" TYPE CURB AND GUTTER</v>
      </c>
      <c r="D658" s="181">
        <f>'CONSTRUCTION COST ESTIMATE'!BA658</f>
        <v>0</v>
      </c>
      <c r="E658" s="182">
        <f>'CONSTRUCTION COST ESTIMATE'!BC658</f>
        <v>0</v>
      </c>
      <c r="F658" s="183" t="str">
        <f>'CONSTRUCTION COST ESTIMATE'!BB658</f>
        <v>LF</v>
      </c>
      <c r="G658" s="184"/>
      <c r="H658" s="185">
        <f t="shared" si="108"/>
        <v>0</v>
      </c>
      <c r="I658" s="186">
        <f t="shared" si="109"/>
        <v>0</v>
      </c>
      <c r="J658" s="187"/>
      <c r="K658" s="188">
        <f t="shared" si="116"/>
        <v>0</v>
      </c>
      <c r="L658" s="86">
        <f t="shared" si="110"/>
        <v>0</v>
      </c>
      <c r="M658" s="188">
        <f t="shared" si="111"/>
        <v>0</v>
      </c>
      <c r="N658" s="86">
        <f t="shared" si="112"/>
        <v>0</v>
      </c>
      <c r="O658" s="188">
        <f t="shared" si="113"/>
        <v>0</v>
      </c>
      <c r="P658" s="189"/>
      <c r="Q658" s="190">
        <f t="shared" si="114"/>
        <v>0</v>
      </c>
      <c r="R658" s="191">
        <f t="shared" si="115"/>
        <v>0</v>
      </c>
      <c r="T658" s="89"/>
    </row>
    <row r="659" spans="1:20" s="178" customFormat="1" ht="30" hidden="1" customHeight="1">
      <c r="A659" s="156">
        <f>'CONSTRUCTION COST ESTIMATE'!A659</f>
        <v>0</v>
      </c>
      <c r="B659" s="179">
        <f>'CONSTRUCTION COST ESTIMATE'!B659</f>
        <v>613.01</v>
      </c>
      <c r="C659" s="180" t="str">
        <f>'CONSTRUCTION COST ESTIMATE'!C659</f>
        <v>ROLL CURB (30 INCH)</v>
      </c>
      <c r="D659" s="181">
        <f>'CONSTRUCTION COST ESTIMATE'!BA659</f>
        <v>0</v>
      </c>
      <c r="E659" s="182">
        <f>'CONSTRUCTION COST ESTIMATE'!BC659</f>
        <v>0</v>
      </c>
      <c r="F659" s="183" t="str">
        <f>'CONSTRUCTION COST ESTIMATE'!BB659</f>
        <v>LF</v>
      </c>
      <c r="G659" s="184"/>
      <c r="H659" s="185">
        <f t="shared" si="108"/>
        <v>0</v>
      </c>
      <c r="I659" s="186">
        <f t="shared" si="109"/>
        <v>0</v>
      </c>
      <c r="J659" s="187"/>
      <c r="K659" s="188">
        <f t="shared" si="116"/>
        <v>0</v>
      </c>
      <c r="L659" s="86">
        <f t="shared" si="110"/>
        <v>0</v>
      </c>
      <c r="M659" s="188">
        <f t="shared" si="111"/>
        <v>0</v>
      </c>
      <c r="N659" s="86">
        <f t="shared" si="112"/>
        <v>0</v>
      </c>
      <c r="O659" s="188">
        <f t="shared" si="113"/>
        <v>0</v>
      </c>
      <c r="P659" s="189"/>
      <c r="Q659" s="190">
        <f t="shared" si="114"/>
        <v>0</v>
      </c>
      <c r="R659" s="191">
        <f t="shared" si="115"/>
        <v>0</v>
      </c>
      <c r="T659" s="89"/>
    </row>
    <row r="660" spans="1:20" s="178" customFormat="1" ht="30" hidden="1" customHeight="1">
      <c r="A660" s="156">
        <f>'CONSTRUCTION COST ESTIMATE'!A660</f>
        <v>0</v>
      </c>
      <c r="B660" s="179">
        <f>'CONSTRUCTION COST ESTIMATE'!B660</f>
        <v>613.01099999999997</v>
      </c>
      <c r="C660" s="180" t="str">
        <f>'CONSTRUCTION COST ESTIMATE'!C660</f>
        <v>"A" TYPE ISLAND CURB</v>
      </c>
      <c r="D660" s="181">
        <f>'CONSTRUCTION COST ESTIMATE'!BA660</f>
        <v>0</v>
      </c>
      <c r="E660" s="182">
        <f>'CONSTRUCTION COST ESTIMATE'!BC660</f>
        <v>0</v>
      </c>
      <c r="F660" s="183" t="str">
        <f>'CONSTRUCTION COST ESTIMATE'!BB660</f>
        <v>LF</v>
      </c>
      <c r="G660" s="184"/>
      <c r="H660" s="185">
        <f t="shared" si="108"/>
        <v>0</v>
      </c>
      <c r="I660" s="186">
        <f t="shared" si="109"/>
        <v>0</v>
      </c>
      <c r="J660" s="187"/>
      <c r="K660" s="188">
        <f t="shared" si="116"/>
        <v>0</v>
      </c>
      <c r="L660" s="86">
        <f t="shared" si="110"/>
        <v>0</v>
      </c>
      <c r="M660" s="188">
        <f t="shared" si="111"/>
        <v>0</v>
      </c>
      <c r="N660" s="86">
        <f t="shared" si="112"/>
        <v>0</v>
      </c>
      <c r="O660" s="188">
        <f t="shared" si="113"/>
        <v>0</v>
      </c>
      <c r="P660" s="189"/>
      <c r="Q660" s="190">
        <f t="shared" si="114"/>
        <v>0</v>
      </c>
      <c r="R660" s="191">
        <f t="shared" si="115"/>
        <v>0</v>
      </c>
      <c r="T660" s="89"/>
    </row>
    <row r="661" spans="1:20" s="178" customFormat="1" ht="30" hidden="1" customHeight="1">
      <c r="A661" s="156">
        <f>'CONSTRUCTION COST ESTIMATE'!A661</f>
        <v>0</v>
      </c>
      <c r="B661" s="179">
        <f>'CONSTRUCTION COST ESTIMATE'!B661</f>
        <v>613.01199999999994</v>
      </c>
      <c r="C661" s="180" t="str">
        <f>'CONSTRUCTION COST ESTIMATE'!C661</f>
        <v>"L" TYPE  ISLAND CURB</v>
      </c>
      <c r="D661" s="181">
        <f>'CONSTRUCTION COST ESTIMATE'!BA661</f>
        <v>0</v>
      </c>
      <c r="E661" s="182">
        <f>'CONSTRUCTION COST ESTIMATE'!BC661</f>
        <v>0</v>
      </c>
      <c r="F661" s="183" t="str">
        <f>'CONSTRUCTION COST ESTIMATE'!BB661</f>
        <v>LF</v>
      </c>
      <c r="G661" s="184"/>
      <c r="H661" s="185">
        <f t="shared" si="108"/>
        <v>0</v>
      </c>
      <c r="I661" s="186">
        <f t="shared" si="109"/>
        <v>0</v>
      </c>
      <c r="J661" s="187"/>
      <c r="K661" s="188">
        <f t="shared" si="116"/>
        <v>0</v>
      </c>
      <c r="L661" s="86">
        <f t="shared" si="110"/>
        <v>0</v>
      </c>
      <c r="M661" s="188">
        <f t="shared" si="111"/>
        <v>0</v>
      </c>
      <c r="N661" s="86">
        <f t="shared" si="112"/>
        <v>0</v>
      </c>
      <c r="O661" s="188">
        <f t="shared" si="113"/>
        <v>0</v>
      </c>
      <c r="P661" s="189"/>
      <c r="Q661" s="190">
        <f t="shared" si="114"/>
        <v>0</v>
      </c>
      <c r="R661" s="191">
        <f t="shared" si="115"/>
        <v>0</v>
      </c>
      <c r="T661" s="89"/>
    </row>
    <row r="662" spans="1:20" s="178" customFormat="1" ht="30" hidden="1" customHeight="1">
      <c r="A662" s="156">
        <f>'CONSTRUCTION COST ESTIMATE'!A662</f>
        <v>0</v>
      </c>
      <c r="B662" s="179">
        <f>'CONSTRUCTION COST ESTIMATE'!B662</f>
        <v>613.01300000000003</v>
      </c>
      <c r="C662" s="180" t="str">
        <f>'CONSTRUCTION COST ESTIMATE'!C662</f>
        <v>TACK ON ISLAND CURB</v>
      </c>
      <c r="D662" s="181">
        <f>'CONSTRUCTION COST ESTIMATE'!BA662</f>
        <v>0</v>
      </c>
      <c r="E662" s="182">
        <f>'CONSTRUCTION COST ESTIMATE'!BC662</f>
        <v>0</v>
      </c>
      <c r="F662" s="183" t="str">
        <f>'CONSTRUCTION COST ESTIMATE'!BB662</f>
        <v>LF</v>
      </c>
      <c r="G662" s="184"/>
      <c r="H662" s="185">
        <f t="shared" ref="H662:H725" si="117">IF(G662="x",(IF(J662="",(D662*$G$4),(D662-J662)*$G$4)),0)</f>
        <v>0</v>
      </c>
      <c r="I662" s="186">
        <f t="shared" ref="I662:I725" si="118">E662*H662</f>
        <v>0</v>
      </c>
      <c r="J662" s="187"/>
      <c r="K662" s="188">
        <f t="shared" si="116"/>
        <v>0</v>
      </c>
      <c r="L662" s="86">
        <f t="shared" ref="L662:L725" si="119">IF(G662="x",D662-H662-J662,0)</f>
        <v>0</v>
      </c>
      <c r="M662" s="188">
        <f t="shared" ref="M662:M725" si="120">E662*L662</f>
        <v>0</v>
      </c>
      <c r="N662" s="86">
        <f t="shared" ref="N662:N725" si="121">IF(G662="x",0,D662-J662)</f>
        <v>0</v>
      </c>
      <c r="O662" s="188">
        <f t="shared" ref="O662:O725" si="122">E662*N662</f>
        <v>0</v>
      </c>
      <c r="P662" s="189"/>
      <c r="Q662" s="190">
        <f t="shared" ref="Q662:Q725" si="123">H662+J662+L662+N662</f>
        <v>0</v>
      </c>
      <c r="R662" s="191">
        <f t="shared" ref="R662:R725" si="124">Q662*E662</f>
        <v>0</v>
      </c>
      <c r="T662" s="89"/>
    </row>
    <row r="663" spans="1:20" s="178" customFormat="1" ht="30" hidden="1" customHeight="1">
      <c r="A663" s="156">
        <f>'CONSTRUCTION COST ESTIMATE'!A663</f>
        <v>0</v>
      </c>
      <c r="B663" s="179">
        <f>'CONSTRUCTION COST ESTIMATE'!B663</f>
        <v>613.01400000000001</v>
      </c>
      <c r="C663" s="180" t="str">
        <f>'CONSTRUCTION COST ESTIMATE'!C663</f>
        <v>NDOT CLASS A CONCRETE CURB (TYPE 2)</v>
      </c>
      <c r="D663" s="181">
        <f>'CONSTRUCTION COST ESTIMATE'!BA663</f>
        <v>0</v>
      </c>
      <c r="E663" s="182">
        <f>'CONSTRUCTION COST ESTIMATE'!BC663</f>
        <v>0</v>
      </c>
      <c r="F663" s="183" t="str">
        <f>'CONSTRUCTION COST ESTIMATE'!BB663</f>
        <v>LF</v>
      </c>
      <c r="G663" s="184"/>
      <c r="H663" s="185">
        <f t="shared" si="117"/>
        <v>0</v>
      </c>
      <c r="I663" s="186">
        <f t="shared" si="118"/>
        <v>0</v>
      </c>
      <c r="J663" s="187"/>
      <c r="K663" s="188">
        <f t="shared" ref="K663:K726" si="125">D663*J663</f>
        <v>0</v>
      </c>
      <c r="L663" s="86">
        <f t="shared" si="119"/>
        <v>0</v>
      </c>
      <c r="M663" s="188">
        <f t="shared" si="120"/>
        <v>0</v>
      </c>
      <c r="N663" s="86">
        <f t="shared" si="121"/>
        <v>0</v>
      </c>
      <c r="O663" s="188">
        <f t="shared" si="122"/>
        <v>0</v>
      </c>
      <c r="P663" s="189"/>
      <c r="Q663" s="190">
        <f t="shared" si="123"/>
        <v>0</v>
      </c>
      <c r="R663" s="191">
        <f t="shared" si="124"/>
        <v>0</v>
      </c>
      <c r="T663" s="89"/>
    </row>
    <row r="664" spans="1:20" s="178" customFormat="1" ht="30" hidden="1" customHeight="1">
      <c r="A664" s="156">
        <f>'CONSTRUCTION COST ESTIMATE'!A664</f>
        <v>0</v>
      </c>
      <c r="B664" s="179">
        <f>'CONSTRUCTION COST ESTIMATE'!B664</f>
        <v>613.01499999999999</v>
      </c>
      <c r="C664" s="180" t="str">
        <f>'CONSTRUCTION COST ESTIMATE'!C664</f>
        <v>NDOT CLASS A CONCRETE CURB (TYPE 3)</v>
      </c>
      <c r="D664" s="181">
        <f>'CONSTRUCTION COST ESTIMATE'!BA664</f>
        <v>0</v>
      </c>
      <c r="E664" s="182">
        <f>'CONSTRUCTION COST ESTIMATE'!BC664</f>
        <v>0</v>
      </c>
      <c r="F664" s="183" t="str">
        <f>'CONSTRUCTION COST ESTIMATE'!BB664</f>
        <v>LF</v>
      </c>
      <c r="G664" s="184"/>
      <c r="H664" s="185">
        <f t="shared" si="117"/>
        <v>0</v>
      </c>
      <c r="I664" s="186">
        <f t="shared" si="118"/>
        <v>0</v>
      </c>
      <c r="J664" s="187"/>
      <c r="K664" s="188">
        <f t="shared" si="125"/>
        <v>0</v>
      </c>
      <c r="L664" s="86">
        <f t="shared" si="119"/>
        <v>0</v>
      </c>
      <c r="M664" s="188">
        <f t="shared" si="120"/>
        <v>0</v>
      </c>
      <c r="N664" s="86">
        <f t="shared" si="121"/>
        <v>0</v>
      </c>
      <c r="O664" s="188">
        <f t="shared" si="122"/>
        <v>0</v>
      </c>
      <c r="P664" s="189"/>
      <c r="Q664" s="190">
        <f t="shared" si="123"/>
        <v>0</v>
      </c>
      <c r="R664" s="191">
        <f t="shared" si="124"/>
        <v>0</v>
      </c>
      <c r="T664" s="89"/>
    </row>
    <row r="665" spans="1:20" s="178" customFormat="1" ht="30" hidden="1" customHeight="1">
      <c r="A665" s="156">
        <f>'CONSTRUCTION COST ESTIMATE'!A665</f>
        <v>0</v>
      </c>
      <c r="B665" s="179">
        <f>'CONSTRUCTION COST ESTIMATE'!B665</f>
        <v>613.01599999999996</v>
      </c>
      <c r="C665" s="180" t="str">
        <f>'CONSTRUCTION COST ESTIMATE'!C665</f>
        <v>NDOT CLASS A CURB AND GUTTER (TYPE 1)</v>
      </c>
      <c r="D665" s="181">
        <f>'CONSTRUCTION COST ESTIMATE'!BA665</f>
        <v>0</v>
      </c>
      <c r="E665" s="182">
        <f>'CONSTRUCTION COST ESTIMATE'!BC665</f>
        <v>0</v>
      </c>
      <c r="F665" s="183" t="str">
        <f>'CONSTRUCTION COST ESTIMATE'!BB665</f>
        <v>LF</v>
      </c>
      <c r="G665" s="184"/>
      <c r="H665" s="185">
        <f t="shared" si="117"/>
        <v>0</v>
      </c>
      <c r="I665" s="186">
        <f t="shared" si="118"/>
        <v>0</v>
      </c>
      <c r="J665" s="187"/>
      <c r="K665" s="188">
        <f t="shared" si="125"/>
        <v>0</v>
      </c>
      <c r="L665" s="86">
        <f t="shared" si="119"/>
        <v>0</v>
      </c>
      <c r="M665" s="188">
        <f t="shared" si="120"/>
        <v>0</v>
      </c>
      <c r="N665" s="86">
        <f t="shared" si="121"/>
        <v>0</v>
      </c>
      <c r="O665" s="188">
        <f t="shared" si="122"/>
        <v>0</v>
      </c>
      <c r="P665" s="189"/>
      <c r="Q665" s="190">
        <f t="shared" si="123"/>
        <v>0</v>
      </c>
      <c r="R665" s="191">
        <f t="shared" si="124"/>
        <v>0</v>
      </c>
      <c r="T665" s="89"/>
    </row>
    <row r="666" spans="1:20" s="178" customFormat="1" ht="30" hidden="1" customHeight="1">
      <c r="A666" s="156">
        <f>'CONSTRUCTION COST ESTIMATE'!A666</f>
        <v>0</v>
      </c>
      <c r="B666" s="179">
        <f>'CONSTRUCTION COST ESTIMATE'!B666</f>
        <v>613.01700000000005</v>
      </c>
      <c r="C666" s="180" t="str">
        <f>'CONSTRUCTION COST ESTIMATE'!C666</f>
        <v>NDOT CLASS A CURB AND GUTTER (TYPE 4)</v>
      </c>
      <c r="D666" s="181">
        <f>'CONSTRUCTION COST ESTIMATE'!BA666</f>
        <v>0</v>
      </c>
      <c r="E666" s="182">
        <f>'CONSTRUCTION COST ESTIMATE'!BC666</f>
        <v>0</v>
      </c>
      <c r="F666" s="183" t="str">
        <f>'CONSTRUCTION COST ESTIMATE'!BB666</f>
        <v>LF</v>
      </c>
      <c r="G666" s="184"/>
      <c r="H666" s="185">
        <f t="shared" si="117"/>
        <v>0</v>
      </c>
      <c r="I666" s="186">
        <f t="shared" si="118"/>
        <v>0</v>
      </c>
      <c r="J666" s="187"/>
      <c r="K666" s="188">
        <f t="shared" si="125"/>
        <v>0</v>
      </c>
      <c r="L666" s="86">
        <f t="shared" si="119"/>
        <v>0</v>
      </c>
      <c r="M666" s="188">
        <f t="shared" si="120"/>
        <v>0</v>
      </c>
      <c r="N666" s="86">
        <f t="shared" si="121"/>
        <v>0</v>
      </c>
      <c r="O666" s="188">
        <f t="shared" si="122"/>
        <v>0</v>
      </c>
      <c r="P666" s="189"/>
      <c r="Q666" s="190">
        <f t="shared" si="123"/>
        <v>0</v>
      </c>
      <c r="R666" s="191">
        <f t="shared" si="124"/>
        <v>0</v>
      </c>
      <c r="T666" s="89"/>
    </row>
    <row r="667" spans="1:20" s="178" customFormat="1" ht="30" hidden="1" customHeight="1">
      <c r="A667" s="156">
        <f>'CONSTRUCTION COST ESTIMATE'!A667</f>
        <v>0</v>
      </c>
      <c r="B667" s="179">
        <f>'CONSTRUCTION COST ESTIMATE'!B667</f>
        <v>613.01800000000003</v>
      </c>
      <c r="C667" s="180" t="str">
        <f>'CONSTRUCTION COST ESTIMATE'!C667</f>
        <v>NDOT CLASS A CURB AND GUTTER (TYPE 5)</v>
      </c>
      <c r="D667" s="181">
        <f>'CONSTRUCTION COST ESTIMATE'!BA667</f>
        <v>0</v>
      </c>
      <c r="E667" s="182">
        <f>'CONSTRUCTION COST ESTIMATE'!BC667</f>
        <v>0</v>
      </c>
      <c r="F667" s="183" t="str">
        <f>'CONSTRUCTION COST ESTIMATE'!BB667</f>
        <v>LF</v>
      </c>
      <c r="G667" s="184"/>
      <c r="H667" s="185">
        <f t="shared" si="117"/>
        <v>0</v>
      </c>
      <c r="I667" s="186">
        <f t="shared" si="118"/>
        <v>0</v>
      </c>
      <c r="J667" s="187"/>
      <c r="K667" s="188">
        <f t="shared" si="125"/>
        <v>0</v>
      </c>
      <c r="L667" s="86">
        <f t="shared" si="119"/>
        <v>0</v>
      </c>
      <c r="M667" s="188">
        <f t="shared" si="120"/>
        <v>0</v>
      </c>
      <c r="N667" s="86">
        <f t="shared" si="121"/>
        <v>0</v>
      </c>
      <c r="O667" s="188">
        <f t="shared" si="122"/>
        <v>0</v>
      </c>
      <c r="P667" s="189"/>
      <c r="Q667" s="190">
        <f t="shared" si="123"/>
        <v>0</v>
      </c>
      <c r="R667" s="191">
        <f t="shared" si="124"/>
        <v>0</v>
      </c>
      <c r="T667" s="89"/>
    </row>
    <row r="668" spans="1:20" s="178" customFormat="1" ht="30" hidden="1" customHeight="1">
      <c r="A668" s="156">
        <f>'CONSTRUCTION COST ESTIMATE'!A668</f>
        <v>0</v>
      </c>
      <c r="B668" s="179">
        <f>'CONSTRUCTION COST ESTIMATE'!B668</f>
        <v>613.01900000000001</v>
      </c>
      <c r="C668" s="180" t="str">
        <f>'CONSTRUCTION COST ESTIMATE'!C668</f>
        <v>CONCRETE MOW CURB</v>
      </c>
      <c r="D668" s="181">
        <f>'CONSTRUCTION COST ESTIMATE'!BA668</f>
        <v>0</v>
      </c>
      <c r="E668" s="182">
        <f>'CONSTRUCTION COST ESTIMATE'!BC668</f>
        <v>0</v>
      </c>
      <c r="F668" s="183" t="str">
        <f>'CONSTRUCTION COST ESTIMATE'!BB668</f>
        <v>LF</v>
      </c>
      <c r="G668" s="184"/>
      <c r="H668" s="185">
        <f t="shared" si="117"/>
        <v>0</v>
      </c>
      <c r="I668" s="186">
        <f t="shared" si="118"/>
        <v>0</v>
      </c>
      <c r="J668" s="187"/>
      <c r="K668" s="188">
        <f t="shared" si="125"/>
        <v>0</v>
      </c>
      <c r="L668" s="86">
        <f t="shared" si="119"/>
        <v>0</v>
      </c>
      <c r="M668" s="188">
        <f t="shared" si="120"/>
        <v>0</v>
      </c>
      <c r="N668" s="86">
        <f t="shared" si="121"/>
        <v>0</v>
      </c>
      <c r="O668" s="188">
        <f t="shared" si="122"/>
        <v>0</v>
      </c>
      <c r="P668" s="189"/>
      <c r="Q668" s="190">
        <f t="shared" si="123"/>
        <v>0</v>
      </c>
      <c r="R668" s="191">
        <f t="shared" si="124"/>
        <v>0</v>
      </c>
      <c r="T668" s="89"/>
    </row>
    <row r="669" spans="1:20" s="178" customFormat="1" ht="30" hidden="1" customHeight="1">
      <c r="A669" s="156">
        <f>'CONSTRUCTION COST ESTIMATE'!A669</f>
        <v>0</v>
      </c>
      <c r="B669" s="179">
        <f>'CONSTRUCTION COST ESTIMATE'!B669</f>
        <v>613.02</v>
      </c>
      <c r="C669" s="180" t="str">
        <f>'CONSTRUCTION COST ESTIMATE'!C669</f>
        <v>CONCRETE PERIMETER CURB</v>
      </c>
      <c r="D669" s="181">
        <f>'CONSTRUCTION COST ESTIMATE'!BA669</f>
        <v>0</v>
      </c>
      <c r="E669" s="182">
        <f>'CONSTRUCTION COST ESTIMATE'!BC669</f>
        <v>0</v>
      </c>
      <c r="F669" s="183" t="str">
        <f>'CONSTRUCTION COST ESTIMATE'!BB669</f>
        <v>LF</v>
      </c>
      <c r="G669" s="184"/>
      <c r="H669" s="185">
        <f t="shared" si="117"/>
        <v>0</v>
      </c>
      <c r="I669" s="186">
        <f t="shared" si="118"/>
        <v>0</v>
      </c>
      <c r="J669" s="187"/>
      <c r="K669" s="188">
        <f t="shared" si="125"/>
        <v>0</v>
      </c>
      <c r="L669" s="86">
        <f t="shared" si="119"/>
        <v>0</v>
      </c>
      <c r="M669" s="188">
        <f t="shared" si="120"/>
        <v>0</v>
      </c>
      <c r="N669" s="86">
        <f t="shared" si="121"/>
        <v>0</v>
      </c>
      <c r="O669" s="188">
        <f t="shared" si="122"/>
        <v>0</v>
      </c>
      <c r="P669" s="189"/>
      <c r="Q669" s="190">
        <f t="shared" si="123"/>
        <v>0</v>
      </c>
      <c r="R669" s="191">
        <f t="shared" si="124"/>
        <v>0</v>
      </c>
      <c r="T669" s="89"/>
    </row>
    <row r="670" spans="1:20" s="178" customFormat="1" ht="30" hidden="1" customHeight="1">
      <c r="A670" s="156">
        <f>'CONSTRUCTION COST ESTIMATE'!A670</f>
        <v>0</v>
      </c>
      <c r="B670" s="179">
        <f>'CONSTRUCTION COST ESTIMATE'!B670</f>
        <v>613.03</v>
      </c>
      <c r="C670" s="180" t="str">
        <f>'CONSTRUCTION COST ESTIMATE'!C670</f>
        <v>CONCRETE SIDEWALK (4 INCH)</v>
      </c>
      <c r="D670" s="181">
        <f>'CONSTRUCTION COST ESTIMATE'!BA670</f>
        <v>0</v>
      </c>
      <c r="E670" s="182">
        <f>'CONSTRUCTION COST ESTIMATE'!BC670</f>
        <v>0</v>
      </c>
      <c r="F670" s="183" t="str">
        <f>'CONSTRUCTION COST ESTIMATE'!BB670</f>
        <v>SF</v>
      </c>
      <c r="G670" s="184"/>
      <c r="H670" s="185">
        <f t="shared" si="117"/>
        <v>0</v>
      </c>
      <c r="I670" s="186">
        <f t="shared" si="118"/>
        <v>0</v>
      </c>
      <c r="J670" s="187"/>
      <c r="K670" s="188">
        <f t="shared" si="125"/>
        <v>0</v>
      </c>
      <c r="L670" s="86">
        <f t="shared" si="119"/>
        <v>0</v>
      </c>
      <c r="M670" s="188">
        <f t="shared" si="120"/>
        <v>0</v>
      </c>
      <c r="N670" s="86">
        <f t="shared" si="121"/>
        <v>0</v>
      </c>
      <c r="O670" s="188">
        <f t="shared" si="122"/>
        <v>0</v>
      </c>
      <c r="P670" s="189"/>
      <c r="Q670" s="190">
        <f t="shared" si="123"/>
        <v>0</v>
      </c>
      <c r="R670" s="191">
        <f t="shared" si="124"/>
        <v>0</v>
      </c>
      <c r="T670" s="89"/>
    </row>
    <row r="671" spans="1:20" s="178" customFormat="1" ht="30" hidden="1" customHeight="1">
      <c r="A671" s="156">
        <f>'CONSTRUCTION COST ESTIMATE'!A671</f>
        <v>0</v>
      </c>
      <c r="B671" s="179">
        <f>'CONSTRUCTION COST ESTIMATE'!B671</f>
        <v>613.03099999999995</v>
      </c>
      <c r="C671" s="180" t="str">
        <f>'CONSTRUCTION COST ESTIMATE'!C671</f>
        <v>CONCRETE SIDEWALK (5 INCH)</v>
      </c>
      <c r="D671" s="181">
        <f>'CONSTRUCTION COST ESTIMATE'!BA671</f>
        <v>0</v>
      </c>
      <c r="E671" s="182">
        <f>'CONSTRUCTION COST ESTIMATE'!BC671</f>
        <v>0</v>
      </c>
      <c r="F671" s="183" t="str">
        <f>'CONSTRUCTION COST ESTIMATE'!BB671</f>
        <v>SF</v>
      </c>
      <c r="G671" s="184"/>
      <c r="H671" s="185">
        <f t="shared" si="117"/>
        <v>0</v>
      </c>
      <c r="I671" s="186">
        <f t="shared" si="118"/>
        <v>0</v>
      </c>
      <c r="J671" s="187"/>
      <c r="K671" s="188">
        <f t="shared" si="125"/>
        <v>0</v>
      </c>
      <c r="L671" s="86">
        <f t="shared" si="119"/>
        <v>0</v>
      </c>
      <c r="M671" s="188">
        <f t="shared" si="120"/>
        <v>0</v>
      </c>
      <c r="N671" s="86">
        <f t="shared" si="121"/>
        <v>0</v>
      </c>
      <c r="O671" s="188">
        <f t="shared" si="122"/>
        <v>0</v>
      </c>
      <c r="P671" s="189"/>
      <c r="Q671" s="190">
        <f t="shared" si="123"/>
        <v>0</v>
      </c>
      <c r="R671" s="191">
        <f t="shared" si="124"/>
        <v>0</v>
      </c>
      <c r="T671" s="89"/>
    </row>
    <row r="672" spans="1:20" s="178" customFormat="1" ht="30" hidden="1" customHeight="1">
      <c r="A672" s="156">
        <f>'CONSTRUCTION COST ESTIMATE'!A672</f>
        <v>0</v>
      </c>
      <c r="B672" s="179">
        <f>'CONSTRUCTION COST ESTIMATE'!B672</f>
        <v>613.03200000000004</v>
      </c>
      <c r="C672" s="180" t="str">
        <f>'CONSTRUCTION COST ESTIMATE'!C672</f>
        <v>CONCRETE SIDEWALK (4 INCH STAMPED)</v>
      </c>
      <c r="D672" s="181">
        <f>'CONSTRUCTION COST ESTIMATE'!BA672</f>
        <v>0</v>
      </c>
      <c r="E672" s="182">
        <f>'CONSTRUCTION COST ESTIMATE'!BC672</f>
        <v>0</v>
      </c>
      <c r="F672" s="183" t="str">
        <f>'CONSTRUCTION COST ESTIMATE'!BB672</f>
        <v>SF</v>
      </c>
      <c r="G672" s="184"/>
      <c r="H672" s="185">
        <f t="shared" si="117"/>
        <v>0</v>
      </c>
      <c r="I672" s="186">
        <f t="shared" si="118"/>
        <v>0</v>
      </c>
      <c r="J672" s="187"/>
      <c r="K672" s="188">
        <f t="shared" si="125"/>
        <v>0</v>
      </c>
      <c r="L672" s="86">
        <f t="shared" si="119"/>
        <v>0</v>
      </c>
      <c r="M672" s="188">
        <f t="shared" si="120"/>
        <v>0</v>
      </c>
      <c r="N672" s="86">
        <f t="shared" si="121"/>
        <v>0</v>
      </c>
      <c r="O672" s="188">
        <f t="shared" si="122"/>
        <v>0</v>
      </c>
      <c r="P672" s="189"/>
      <c r="Q672" s="190">
        <f t="shared" si="123"/>
        <v>0</v>
      </c>
      <c r="R672" s="191">
        <f t="shared" si="124"/>
        <v>0</v>
      </c>
      <c r="T672" s="89"/>
    </row>
    <row r="673" spans="1:20" s="178" customFormat="1" ht="30" hidden="1" customHeight="1">
      <c r="A673" s="156">
        <f>'CONSTRUCTION COST ESTIMATE'!A673</f>
        <v>0</v>
      </c>
      <c r="B673" s="179">
        <f>'CONSTRUCTION COST ESTIMATE'!B673</f>
        <v>613.03300000000002</v>
      </c>
      <c r="C673" s="180" t="str">
        <f>'CONSTRUCTION COST ESTIMATE'!C673</f>
        <v>CONCRETE SIDEWALK (5 INCH STAMPED)</v>
      </c>
      <c r="D673" s="181">
        <f>'CONSTRUCTION COST ESTIMATE'!BA673</f>
        <v>0</v>
      </c>
      <c r="E673" s="182">
        <f>'CONSTRUCTION COST ESTIMATE'!BC673</f>
        <v>0</v>
      </c>
      <c r="F673" s="183" t="str">
        <f>'CONSTRUCTION COST ESTIMATE'!BB673</f>
        <v>SF</v>
      </c>
      <c r="G673" s="184"/>
      <c r="H673" s="185">
        <f t="shared" si="117"/>
        <v>0</v>
      </c>
      <c r="I673" s="186">
        <f t="shared" si="118"/>
        <v>0</v>
      </c>
      <c r="J673" s="187"/>
      <c r="K673" s="188">
        <f t="shared" si="125"/>
        <v>0</v>
      </c>
      <c r="L673" s="86">
        <f t="shared" si="119"/>
        <v>0</v>
      </c>
      <c r="M673" s="188">
        <f t="shared" si="120"/>
        <v>0</v>
      </c>
      <c r="N673" s="86">
        <f t="shared" si="121"/>
        <v>0</v>
      </c>
      <c r="O673" s="188">
        <f t="shared" si="122"/>
        <v>0</v>
      </c>
      <c r="P673" s="189"/>
      <c r="Q673" s="190">
        <f t="shared" si="123"/>
        <v>0</v>
      </c>
      <c r="R673" s="191">
        <f t="shared" si="124"/>
        <v>0</v>
      </c>
      <c r="T673" s="89"/>
    </row>
    <row r="674" spans="1:20" s="178" customFormat="1" ht="30" hidden="1" customHeight="1">
      <c r="A674" s="156">
        <f>'CONSTRUCTION COST ESTIMATE'!A674</f>
        <v>0</v>
      </c>
      <c r="B674" s="179">
        <f>'CONSTRUCTION COST ESTIMATE'!B674</f>
        <v>613.03399999999999</v>
      </c>
      <c r="C674" s="180" t="str">
        <f>'CONSTRUCTION COST ESTIMATE'!C674</f>
        <v>CONCRETE SIDEWALK (REINFORCED)</v>
      </c>
      <c r="D674" s="181">
        <f>'CONSTRUCTION COST ESTIMATE'!BA674</f>
        <v>0</v>
      </c>
      <c r="E674" s="182">
        <f>'CONSTRUCTION COST ESTIMATE'!BC674</f>
        <v>0</v>
      </c>
      <c r="F674" s="183" t="str">
        <f>'CONSTRUCTION COST ESTIMATE'!BB674</f>
        <v>SF</v>
      </c>
      <c r="G674" s="184"/>
      <c r="H674" s="185">
        <f t="shared" si="117"/>
        <v>0</v>
      </c>
      <c r="I674" s="186">
        <f t="shared" si="118"/>
        <v>0</v>
      </c>
      <c r="J674" s="187"/>
      <c r="K674" s="188">
        <f t="shared" si="125"/>
        <v>0</v>
      </c>
      <c r="L674" s="86">
        <f t="shared" si="119"/>
        <v>0</v>
      </c>
      <c r="M674" s="188">
        <f t="shared" si="120"/>
        <v>0</v>
      </c>
      <c r="N674" s="86">
        <f t="shared" si="121"/>
        <v>0</v>
      </c>
      <c r="O674" s="188">
        <f t="shared" si="122"/>
        <v>0</v>
      </c>
      <c r="P674" s="189"/>
      <c r="Q674" s="190">
        <f t="shared" si="123"/>
        <v>0</v>
      </c>
      <c r="R674" s="191">
        <f t="shared" si="124"/>
        <v>0</v>
      </c>
      <c r="T674" s="89"/>
    </row>
    <row r="675" spans="1:20" s="178" customFormat="1" ht="30" hidden="1" customHeight="1">
      <c r="A675" s="156">
        <f>'CONSTRUCTION COST ESTIMATE'!A675</f>
        <v>0</v>
      </c>
      <c r="B675" s="179">
        <f>'CONSTRUCTION COST ESTIMATE'!B675</f>
        <v>613.03499999999997</v>
      </c>
      <c r="C675" s="180" t="str">
        <f>'CONSTRUCTION COST ESTIMATE'!C675</f>
        <v>DECORATIVE SIDEWALK PANEL</v>
      </c>
      <c r="D675" s="181">
        <f>'CONSTRUCTION COST ESTIMATE'!BA675</f>
        <v>0</v>
      </c>
      <c r="E675" s="182">
        <f>'CONSTRUCTION COST ESTIMATE'!BC675</f>
        <v>0</v>
      </c>
      <c r="F675" s="183" t="str">
        <f>'CONSTRUCTION COST ESTIMATE'!BB675</f>
        <v>EA</v>
      </c>
      <c r="G675" s="184"/>
      <c r="H675" s="185">
        <f t="shared" si="117"/>
        <v>0</v>
      </c>
      <c r="I675" s="186">
        <f t="shared" si="118"/>
        <v>0</v>
      </c>
      <c r="J675" s="187"/>
      <c r="K675" s="188">
        <f t="shared" si="125"/>
        <v>0</v>
      </c>
      <c r="L675" s="86">
        <f t="shared" si="119"/>
        <v>0</v>
      </c>
      <c r="M675" s="188">
        <f t="shared" si="120"/>
        <v>0</v>
      </c>
      <c r="N675" s="86">
        <f t="shared" si="121"/>
        <v>0</v>
      </c>
      <c r="O675" s="188">
        <f t="shared" si="122"/>
        <v>0</v>
      </c>
      <c r="P675" s="189"/>
      <c r="Q675" s="190">
        <f t="shared" si="123"/>
        <v>0</v>
      </c>
      <c r="R675" s="191">
        <f t="shared" si="124"/>
        <v>0</v>
      </c>
      <c r="T675" s="89"/>
    </row>
    <row r="676" spans="1:20" s="178" customFormat="1" ht="30" hidden="1" customHeight="1">
      <c r="A676" s="156">
        <f>'CONSTRUCTION COST ESTIMATE'!A676</f>
        <v>0</v>
      </c>
      <c r="B676" s="179">
        <f>'CONSTRUCTION COST ESTIMATE'!B676</f>
        <v>613.04</v>
      </c>
      <c r="C676" s="180" t="str">
        <f>'CONSTRUCTION COST ESTIMATE'!C676</f>
        <v>CONCRETE SIDEWALK DRAIN</v>
      </c>
      <c r="D676" s="181">
        <f>'CONSTRUCTION COST ESTIMATE'!BA676</f>
        <v>0</v>
      </c>
      <c r="E676" s="182">
        <f>'CONSTRUCTION COST ESTIMATE'!BC676</f>
        <v>0</v>
      </c>
      <c r="F676" s="183" t="str">
        <f>'CONSTRUCTION COST ESTIMATE'!BB676</f>
        <v>EA</v>
      </c>
      <c r="G676" s="184"/>
      <c r="H676" s="185">
        <f t="shared" si="117"/>
        <v>0</v>
      </c>
      <c r="I676" s="186">
        <f t="shared" si="118"/>
        <v>0</v>
      </c>
      <c r="J676" s="187"/>
      <c r="K676" s="188">
        <f t="shared" si="125"/>
        <v>0</v>
      </c>
      <c r="L676" s="86">
        <f t="shared" si="119"/>
        <v>0</v>
      </c>
      <c r="M676" s="188">
        <f t="shared" si="120"/>
        <v>0</v>
      </c>
      <c r="N676" s="86">
        <f t="shared" si="121"/>
        <v>0</v>
      </c>
      <c r="O676" s="188">
        <f t="shared" si="122"/>
        <v>0</v>
      </c>
      <c r="P676" s="189"/>
      <c r="Q676" s="190">
        <f t="shared" si="123"/>
        <v>0</v>
      </c>
      <c r="R676" s="191">
        <f t="shared" si="124"/>
        <v>0</v>
      </c>
      <c r="T676" s="89"/>
    </row>
    <row r="677" spans="1:20" s="178" customFormat="1" ht="30" hidden="1" customHeight="1">
      <c r="A677" s="156">
        <f>'CONSTRUCTION COST ESTIMATE'!A677</f>
        <v>0</v>
      </c>
      <c r="B677" s="179">
        <f>'CONSTRUCTION COST ESTIMATE'!B677</f>
        <v>613.04100000000005</v>
      </c>
      <c r="C677" s="180" t="str">
        <f>'CONSTRUCTION COST ESTIMATE'!C677</f>
        <v>CONCRETE SIDEWALK DRAIN</v>
      </c>
      <c r="D677" s="181">
        <f>'CONSTRUCTION COST ESTIMATE'!BA677</f>
        <v>0</v>
      </c>
      <c r="E677" s="182">
        <f>'CONSTRUCTION COST ESTIMATE'!BC677</f>
        <v>0</v>
      </c>
      <c r="F677" s="183" t="str">
        <f>'CONSTRUCTION COST ESTIMATE'!BB677</f>
        <v>SF</v>
      </c>
      <c r="G677" s="184"/>
      <c r="H677" s="185">
        <f t="shared" si="117"/>
        <v>0</v>
      </c>
      <c r="I677" s="186">
        <f t="shared" si="118"/>
        <v>0</v>
      </c>
      <c r="J677" s="187"/>
      <c r="K677" s="188">
        <f t="shared" si="125"/>
        <v>0</v>
      </c>
      <c r="L677" s="86">
        <f t="shared" si="119"/>
        <v>0</v>
      </c>
      <c r="M677" s="188">
        <f t="shared" si="120"/>
        <v>0</v>
      </c>
      <c r="N677" s="86">
        <f t="shared" si="121"/>
        <v>0</v>
      </c>
      <c r="O677" s="188">
        <f t="shared" si="122"/>
        <v>0</v>
      </c>
      <c r="P677" s="189"/>
      <c r="Q677" s="190">
        <f t="shared" si="123"/>
        <v>0</v>
      </c>
      <c r="R677" s="191">
        <f t="shared" si="124"/>
        <v>0</v>
      </c>
      <c r="T677" s="89"/>
    </row>
    <row r="678" spans="1:20" s="178" customFormat="1" ht="30" hidden="1" customHeight="1">
      <c r="A678" s="156">
        <f>'CONSTRUCTION COST ESTIMATE'!A678</f>
        <v>0</v>
      </c>
      <c r="B678" s="179">
        <f>'CONSTRUCTION COST ESTIMATE'!B678</f>
        <v>613.04200000000003</v>
      </c>
      <c r="C678" s="180" t="str">
        <f>'CONSTRUCTION COST ESTIMATE'!C678</f>
        <v>SIDEWALK DRAIN</v>
      </c>
      <c r="D678" s="181">
        <f>'CONSTRUCTION COST ESTIMATE'!BA678</f>
        <v>0</v>
      </c>
      <c r="E678" s="182">
        <f>'CONSTRUCTION COST ESTIMATE'!BC678</f>
        <v>0</v>
      </c>
      <c r="F678" s="183" t="str">
        <f>'CONSTRUCTION COST ESTIMATE'!BB678</f>
        <v>EA</v>
      </c>
      <c r="G678" s="184"/>
      <c r="H678" s="185">
        <f t="shared" si="117"/>
        <v>0</v>
      </c>
      <c r="I678" s="186">
        <f t="shared" si="118"/>
        <v>0</v>
      </c>
      <c r="J678" s="187"/>
      <c r="K678" s="188">
        <f t="shared" si="125"/>
        <v>0</v>
      </c>
      <c r="L678" s="86">
        <f t="shared" si="119"/>
        <v>0</v>
      </c>
      <c r="M678" s="188">
        <f t="shared" si="120"/>
        <v>0</v>
      </c>
      <c r="N678" s="86">
        <f t="shared" si="121"/>
        <v>0</v>
      </c>
      <c r="O678" s="188">
        <f t="shared" si="122"/>
        <v>0</v>
      </c>
      <c r="P678" s="189"/>
      <c r="Q678" s="190">
        <f t="shared" si="123"/>
        <v>0</v>
      </c>
      <c r="R678" s="191">
        <f t="shared" si="124"/>
        <v>0</v>
      </c>
      <c r="T678" s="89"/>
    </row>
    <row r="679" spans="1:20" s="178" customFormat="1" ht="30" hidden="1" customHeight="1">
      <c r="A679" s="156">
        <f>'CONSTRUCTION COST ESTIMATE'!A679</f>
        <v>0</v>
      </c>
      <c r="B679" s="179">
        <f>'CONSTRUCTION COST ESTIMATE'!B679</f>
        <v>613.04300000000001</v>
      </c>
      <c r="C679" s="180" t="str">
        <f>'CONSTRUCTION COST ESTIMATE'!C679</f>
        <v>SIDEWALK ROOF DRAIN</v>
      </c>
      <c r="D679" s="181">
        <f>'CONSTRUCTION COST ESTIMATE'!BA679</f>
        <v>0</v>
      </c>
      <c r="E679" s="182">
        <f>'CONSTRUCTION COST ESTIMATE'!BC679</f>
        <v>0</v>
      </c>
      <c r="F679" s="183" t="str">
        <f>'CONSTRUCTION COST ESTIMATE'!BB679</f>
        <v>EA</v>
      </c>
      <c r="G679" s="184"/>
      <c r="H679" s="185">
        <f t="shared" si="117"/>
        <v>0</v>
      </c>
      <c r="I679" s="186">
        <f t="shared" si="118"/>
        <v>0</v>
      </c>
      <c r="J679" s="187"/>
      <c r="K679" s="188">
        <f t="shared" si="125"/>
        <v>0</v>
      </c>
      <c r="L679" s="86">
        <f t="shared" si="119"/>
        <v>0</v>
      </c>
      <c r="M679" s="188">
        <f t="shared" si="120"/>
        <v>0</v>
      </c>
      <c r="N679" s="86">
        <f t="shared" si="121"/>
        <v>0</v>
      </c>
      <c r="O679" s="188">
        <f t="shared" si="122"/>
        <v>0</v>
      </c>
      <c r="P679" s="189"/>
      <c r="Q679" s="190">
        <f t="shared" si="123"/>
        <v>0</v>
      </c>
      <c r="R679" s="191">
        <f t="shared" si="124"/>
        <v>0</v>
      </c>
      <c r="T679" s="89"/>
    </row>
    <row r="680" spans="1:20" s="178" customFormat="1" ht="30" hidden="1" customHeight="1">
      <c r="A680" s="156">
        <f>'CONSTRUCTION COST ESTIMATE'!A680</f>
        <v>0</v>
      </c>
      <c r="B680" s="179">
        <f>'CONSTRUCTION COST ESTIMATE'!B680</f>
        <v>613.04999999999995</v>
      </c>
      <c r="C680" s="180" t="str">
        <f>'CONSTRUCTION COST ESTIMATE'!C680</f>
        <v>SIDEWALK RAMP</v>
      </c>
      <c r="D680" s="181">
        <f>'CONSTRUCTION COST ESTIMATE'!BA680</f>
        <v>0</v>
      </c>
      <c r="E680" s="182">
        <f>'CONSTRUCTION COST ESTIMATE'!BC680</f>
        <v>0</v>
      </c>
      <c r="F680" s="183" t="str">
        <f>'CONSTRUCTION COST ESTIMATE'!BB680</f>
        <v>EA</v>
      </c>
      <c r="G680" s="184"/>
      <c r="H680" s="185">
        <f t="shared" si="117"/>
        <v>0</v>
      </c>
      <c r="I680" s="186">
        <f t="shared" si="118"/>
        <v>0</v>
      </c>
      <c r="J680" s="187"/>
      <c r="K680" s="188">
        <f t="shared" si="125"/>
        <v>0</v>
      </c>
      <c r="L680" s="86">
        <f t="shared" si="119"/>
        <v>0</v>
      </c>
      <c r="M680" s="188">
        <f t="shared" si="120"/>
        <v>0</v>
      </c>
      <c r="N680" s="86">
        <f t="shared" si="121"/>
        <v>0</v>
      </c>
      <c r="O680" s="188">
        <f t="shared" si="122"/>
        <v>0</v>
      </c>
      <c r="P680" s="189"/>
      <c r="Q680" s="190">
        <f t="shared" si="123"/>
        <v>0</v>
      </c>
      <c r="R680" s="191">
        <f t="shared" si="124"/>
        <v>0</v>
      </c>
      <c r="T680" s="89"/>
    </row>
    <row r="681" spans="1:20" s="178" customFormat="1" ht="30" hidden="1" customHeight="1">
      <c r="A681" s="156">
        <f>'CONSTRUCTION COST ESTIMATE'!A681</f>
        <v>0</v>
      </c>
      <c r="B681" s="179">
        <f>'CONSTRUCTION COST ESTIMATE'!B681</f>
        <v>613.05100000000004</v>
      </c>
      <c r="C681" s="180" t="str">
        <f>'CONSTRUCTION COST ESTIMATE'!C681</f>
        <v>SIDEWALK RAMP</v>
      </c>
      <c r="D681" s="181">
        <f>'CONSTRUCTION COST ESTIMATE'!BA681</f>
        <v>0</v>
      </c>
      <c r="E681" s="182">
        <f>'CONSTRUCTION COST ESTIMATE'!BC681</f>
        <v>0</v>
      </c>
      <c r="F681" s="183" t="str">
        <f>'CONSTRUCTION COST ESTIMATE'!BB681</f>
        <v>SF</v>
      </c>
      <c r="G681" s="184"/>
      <c r="H681" s="185">
        <f t="shared" si="117"/>
        <v>0</v>
      </c>
      <c r="I681" s="186">
        <f t="shared" si="118"/>
        <v>0</v>
      </c>
      <c r="J681" s="187"/>
      <c r="K681" s="188">
        <f t="shared" si="125"/>
        <v>0</v>
      </c>
      <c r="L681" s="86">
        <f t="shared" si="119"/>
        <v>0</v>
      </c>
      <c r="M681" s="188">
        <f t="shared" si="120"/>
        <v>0</v>
      </c>
      <c r="N681" s="86">
        <f t="shared" si="121"/>
        <v>0</v>
      </c>
      <c r="O681" s="188">
        <f t="shared" si="122"/>
        <v>0</v>
      </c>
      <c r="P681" s="189"/>
      <c r="Q681" s="190">
        <f t="shared" si="123"/>
        <v>0</v>
      </c>
      <c r="R681" s="191">
        <f t="shared" si="124"/>
        <v>0</v>
      </c>
      <c r="T681" s="89"/>
    </row>
    <row r="682" spans="1:20" s="178" customFormat="1" ht="30" hidden="1" customHeight="1">
      <c r="A682" s="156">
        <f>'CONSTRUCTION COST ESTIMATE'!A682</f>
        <v>0</v>
      </c>
      <c r="B682" s="179">
        <f>'CONSTRUCTION COST ESTIMATE'!B682</f>
        <v>613.05200000000002</v>
      </c>
      <c r="C682" s="180" t="str">
        <f>'CONSTRUCTION COST ESTIMATE'!C682</f>
        <v>SIDEWALK RAMP (CASE 1)</v>
      </c>
      <c r="D682" s="181">
        <f>'CONSTRUCTION COST ESTIMATE'!BA682</f>
        <v>0</v>
      </c>
      <c r="E682" s="182">
        <f>'CONSTRUCTION COST ESTIMATE'!BC682</f>
        <v>0</v>
      </c>
      <c r="F682" s="183" t="str">
        <f>'CONSTRUCTION COST ESTIMATE'!BB682</f>
        <v>EA</v>
      </c>
      <c r="G682" s="184"/>
      <c r="H682" s="185">
        <f t="shared" si="117"/>
        <v>0</v>
      </c>
      <c r="I682" s="186">
        <f t="shared" si="118"/>
        <v>0</v>
      </c>
      <c r="J682" s="187"/>
      <c r="K682" s="188">
        <f t="shared" si="125"/>
        <v>0</v>
      </c>
      <c r="L682" s="86">
        <f t="shared" si="119"/>
        <v>0</v>
      </c>
      <c r="M682" s="188">
        <f t="shared" si="120"/>
        <v>0</v>
      </c>
      <c r="N682" s="86">
        <f t="shared" si="121"/>
        <v>0</v>
      </c>
      <c r="O682" s="188">
        <f t="shared" si="122"/>
        <v>0</v>
      </c>
      <c r="P682" s="189"/>
      <c r="Q682" s="190">
        <f t="shared" si="123"/>
        <v>0</v>
      </c>
      <c r="R682" s="191">
        <f t="shared" si="124"/>
        <v>0</v>
      </c>
      <c r="T682" s="89"/>
    </row>
    <row r="683" spans="1:20" s="178" customFormat="1" ht="30" hidden="1" customHeight="1">
      <c r="A683" s="156">
        <f>'CONSTRUCTION COST ESTIMATE'!A683</f>
        <v>0</v>
      </c>
      <c r="B683" s="179">
        <f>'CONSTRUCTION COST ESTIMATE'!B683</f>
        <v>613.053</v>
      </c>
      <c r="C683" s="180" t="str">
        <f>'CONSTRUCTION COST ESTIMATE'!C683</f>
        <v>SIDEWALK RAMP (CASE 1)</v>
      </c>
      <c r="D683" s="181">
        <f>'CONSTRUCTION COST ESTIMATE'!BA683</f>
        <v>0</v>
      </c>
      <c r="E683" s="182">
        <f>'CONSTRUCTION COST ESTIMATE'!BC683</f>
        <v>0</v>
      </c>
      <c r="F683" s="183" t="str">
        <f>'CONSTRUCTION COST ESTIMATE'!BB683</f>
        <v>SF</v>
      </c>
      <c r="G683" s="184"/>
      <c r="H683" s="185">
        <f t="shared" si="117"/>
        <v>0</v>
      </c>
      <c r="I683" s="186">
        <f t="shared" si="118"/>
        <v>0</v>
      </c>
      <c r="J683" s="187"/>
      <c r="K683" s="188">
        <f t="shared" si="125"/>
        <v>0</v>
      </c>
      <c r="L683" s="86">
        <f t="shared" si="119"/>
        <v>0</v>
      </c>
      <c r="M683" s="188">
        <f t="shared" si="120"/>
        <v>0</v>
      </c>
      <c r="N683" s="86">
        <f t="shared" si="121"/>
        <v>0</v>
      </c>
      <c r="O683" s="188">
        <f t="shared" si="122"/>
        <v>0</v>
      </c>
      <c r="P683" s="189"/>
      <c r="Q683" s="190">
        <f t="shared" si="123"/>
        <v>0</v>
      </c>
      <c r="R683" s="191">
        <f t="shared" si="124"/>
        <v>0</v>
      </c>
      <c r="T683" s="89"/>
    </row>
    <row r="684" spans="1:20" s="178" customFormat="1" ht="30" hidden="1" customHeight="1">
      <c r="A684" s="156">
        <f>'CONSTRUCTION COST ESTIMATE'!A684</f>
        <v>0</v>
      </c>
      <c r="B684" s="179">
        <f>'CONSTRUCTION COST ESTIMATE'!B684</f>
        <v>613.05399999999997</v>
      </c>
      <c r="C684" s="180" t="str">
        <f>'CONSTRUCTION COST ESTIMATE'!C684</f>
        <v>SIDEWALK RAMP (CASE 2)</v>
      </c>
      <c r="D684" s="181">
        <f>'CONSTRUCTION COST ESTIMATE'!BA684</f>
        <v>0</v>
      </c>
      <c r="E684" s="182">
        <f>'CONSTRUCTION COST ESTIMATE'!BC684</f>
        <v>0</v>
      </c>
      <c r="F684" s="183" t="str">
        <f>'CONSTRUCTION COST ESTIMATE'!BB684</f>
        <v>EA</v>
      </c>
      <c r="G684" s="184"/>
      <c r="H684" s="185">
        <f t="shared" si="117"/>
        <v>0</v>
      </c>
      <c r="I684" s="186">
        <f t="shared" si="118"/>
        <v>0</v>
      </c>
      <c r="J684" s="187"/>
      <c r="K684" s="188">
        <f t="shared" si="125"/>
        <v>0</v>
      </c>
      <c r="L684" s="86">
        <f t="shared" si="119"/>
        <v>0</v>
      </c>
      <c r="M684" s="188">
        <f t="shared" si="120"/>
        <v>0</v>
      </c>
      <c r="N684" s="86">
        <f t="shared" si="121"/>
        <v>0</v>
      </c>
      <c r="O684" s="188">
        <f t="shared" si="122"/>
        <v>0</v>
      </c>
      <c r="P684" s="189"/>
      <c r="Q684" s="190">
        <f t="shared" si="123"/>
        <v>0</v>
      </c>
      <c r="R684" s="191">
        <f t="shared" si="124"/>
        <v>0</v>
      </c>
      <c r="T684" s="89"/>
    </row>
    <row r="685" spans="1:20" s="178" customFormat="1" ht="30" hidden="1" customHeight="1">
      <c r="A685" s="156">
        <f>'CONSTRUCTION COST ESTIMATE'!A685</f>
        <v>0</v>
      </c>
      <c r="B685" s="179">
        <f>'CONSTRUCTION COST ESTIMATE'!B685</f>
        <v>613.05499999999995</v>
      </c>
      <c r="C685" s="180" t="str">
        <f>'CONSTRUCTION COST ESTIMATE'!C685</f>
        <v>SIDEWALK RAMP (CASE 2)</v>
      </c>
      <c r="D685" s="181">
        <f>'CONSTRUCTION COST ESTIMATE'!BA685</f>
        <v>0</v>
      </c>
      <c r="E685" s="182">
        <f>'CONSTRUCTION COST ESTIMATE'!BC685</f>
        <v>0</v>
      </c>
      <c r="F685" s="183" t="str">
        <f>'CONSTRUCTION COST ESTIMATE'!BB685</f>
        <v>SF</v>
      </c>
      <c r="G685" s="184"/>
      <c r="H685" s="185">
        <f t="shared" si="117"/>
        <v>0</v>
      </c>
      <c r="I685" s="186">
        <f t="shared" si="118"/>
        <v>0</v>
      </c>
      <c r="J685" s="187"/>
      <c r="K685" s="188">
        <f t="shared" si="125"/>
        <v>0</v>
      </c>
      <c r="L685" s="86">
        <f t="shared" si="119"/>
        <v>0</v>
      </c>
      <c r="M685" s="188">
        <f t="shared" si="120"/>
        <v>0</v>
      </c>
      <c r="N685" s="86">
        <f t="shared" si="121"/>
        <v>0</v>
      </c>
      <c r="O685" s="188">
        <f t="shared" si="122"/>
        <v>0</v>
      </c>
      <c r="P685" s="189"/>
      <c r="Q685" s="190">
        <f t="shared" si="123"/>
        <v>0</v>
      </c>
      <c r="R685" s="191">
        <f t="shared" si="124"/>
        <v>0</v>
      </c>
      <c r="T685" s="89"/>
    </row>
    <row r="686" spans="1:20" s="178" customFormat="1" ht="30" hidden="1" customHeight="1">
      <c r="A686" s="156">
        <f>'CONSTRUCTION COST ESTIMATE'!A686</f>
        <v>0</v>
      </c>
      <c r="B686" s="179">
        <f>'CONSTRUCTION COST ESTIMATE'!B686</f>
        <v>613.05600000000004</v>
      </c>
      <c r="C686" s="180" t="str">
        <f>'CONSTRUCTION COST ESTIMATE'!C686</f>
        <v>SIDEWALK RAMP (CASE 3)</v>
      </c>
      <c r="D686" s="181">
        <f>'CONSTRUCTION COST ESTIMATE'!BA686</f>
        <v>0</v>
      </c>
      <c r="E686" s="182">
        <f>'CONSTRUCTION COST ESTIMATE'!BC686</f>
        <v>0</v>
      </c>
      <c r="F686" s="183" t="str">
        <f>'CONSTRUCTION COST ESTIMATE'!BB686</f>
        <v>EA</v>
      </c>
      <c r="G686" s="184"/>
      <c r="H686" s="185">
        <f t="shared" si="117"/>
        <v>0</v>
      </c>
      <c r="I686" s="186">
        <f t="shared" si="118"/>
        <v>0</v>
      </c>
      <c r="J686" s="187"/>
      <c r="K686" s="188">
        <f t="shared" si="125"/>
        <v>0</v>
      </c>
      <c r="L686" s="86">
        <f t="shared" si="119"/>
        <v>0</v>
      </c>
      <c r="M686" s="188">
        <f t="shared" si="120"/>
        <v>0</v>
      </c>
      <c r="N686" s="86">
        <f t="shared" si="121"/>
        <v>0</v>
      </c>
      <c r="O686" s="188">
        <f t="shared" si="122"/>
        <v>0</v>
      </c>
      <c r="P686" s="189"/>
      <c r="Q686" s="190">
        <f t="shared" si="123"/>
        <v>0</v>
      </c>
      <c r="R686" s="191">
        <f t="shared" si="124"/>
        <v>0</v>
      </c>
      <c r="T686" s="89"/>
    </row>
    <row r="687" spans="1:20" s="178" customFormat="1" ht="30" hidden="1" customHeight="1">
      <c r="A687" s="156">
        <f>'CONSTRUCTION COST ESTIMATE'!A687</f>
        <v>0</v>
      </c>
      <c r="B687" s="179">
        <f>'CONSTRUCTION COST ESTIMATE'!B687</f>
        <v>613.05700000000002</v>
      </c>
      <c r="C687" s="180" t="str">
        <f>'CONSTRUCTION COST ESTIMATE'!C687</f>
        <v>SIDEWALK RAMP (CASE 3)</v>
      </c>
      <c r="D687" s="181">
        <f>'CONSTRUCTION COST ESTIMATE'!BA687</f>
        <v>0</v>
      </c>
      <c r="E687" s="182">
        <f>'CONSTRUCTION COST ESTIMATE'!BC687</f>
        <v>0</v>
      </c>
      <c r="F687" s="183" t="str">
        <f>'CONSTRUCTION COST ESTIMATE'!BB687</f>
        <v>SF</v>
      </c>
      <c r="G687" s="184"/>
      <c r="H687" s="185">
        <f t="shared" si="117"/>
        <v>0</v>
      </c>
      <c r="I687" s="186">
        <f t="shared" si="118"/>
        <v>0</v>
      </c>
      <c r="J687" s="187"/>
      <c r="K687" s="188">
        <f t="shared" si="125"/>
        <v>0</v>
      </c>
      <c r="L687" s="86">
        <f t="shared" si="119"/>
        <v>0</v>
      </c>
      <c r="M687" s="188">
        <f t="shared" si="120"/>
        <v>0</v>
      </c>
      <c r="N687" s="86">
        <f t="shared" si="121"/>
        <v>0</v>
      </c>
      <c r="O687" s="188">
        <f t="shared" si="122"/>
        <v>0</v>
      </c>
      <c r="P687" s="189"/>
      <c r="Q687" s="190">
        <f t="shared" si="123"/>
        <v>0</v>
      </c>
      <c r="R687" s="191">
        <f t="shared" si="124"/>
        <v>0</v>
      </c>
      <c r="T687" s="89"/>
    </row>
    <row r="688" spans="1:20" s="178" customFormat="1" ht="30" hidden="1" customHeight="1">
      <c r="A688" s="156">
        <f>'CONSTRUCTION COST ESTIMATE'!A688</f>
        <v>0</v>
      </c>
      <c r="B688" s="179">
        <f>'CONSTRUCTION COST ESTIMATE'!B688</f>
        <v>613.05799999999999</v>
      </c>
      <c r="C688" s="180" t="str">
        <f>'CONSTRUCTION COST ESTIMATE'!C688</f>
        <v>DETECTABLE WARNING PANEL</v>
      </c>
      <c r="D688" s="181">
        <f>'CONSTRUCTION COST ESTIMATE'!BA688</f>
        <v>0</v>
      </c>
      <c r="E688" s="182">
        <f>'CONSTRUCTION COST ESTIMATE'!BC688</f>
        <v>0</v>
      </c>
      <c r="F688" s="183" t="str">
        <f>'CONSTRUCTION COST ESTIMATE'!BB688</f>
        <v>EA</v>
      </c>
      <c r="G688" s="184"/>
      <c r="H688" s="185">
        <f t="shared" si="117"/>
        <v>0</v>
      </c>
      <c r="I688" s="186">
        <f t="shared" si="118"/>
        <v>0</v>
      </c>
      <c r="J688" s="187"/>
      <c r="K688" s="188">
        <f t="shared" si="125"/>
        <v>0</v>
      </c>
      <c r="L688" s="86">
        <f t="shared" si="119"/>
        <v>0</v>
      </c>
      <c r="M688" s="188">
        <f t="shared" si="120"/>
        <v>0</v>
      </c>
      <c r="N688" s="86">
        <f t="shared" si="121"/>
        <v>0</v>
      </c>
      <c r="O688" s="188">
        <f t="shared" si="122"/>
        <v>0</v>
      </c>
      <c r="P688" s="189"/>
      <c r="Q688" s="190">
        <f t="shared" si="123"/>
        <v>0</v>
      </c>
      <c r="R688" s="191">
        <f t="shared" si="124"/>
        <v>0</v>
      </c>
      <c r="T688" s="89"/>
    </row>
    <row r="689" spans="1:20" s="178" customFormat="1" ht="30" hidden="1" customHeight="1">
      <c r="A689" s="156">
        <f>'CONSTRUCTION COST ESTIMATE'!A689</f>
        <v>0</v>
      </c>
      <c r="B689" s="179">
        <f>'CONSTRUCTION COST ESTIMATE'!B689</f>
        <v>613.07000000000005</v>
      </c>
      <c r="C689" s="180" t="str">
        <f>'CONSTRUCTION COST ESTIMATE'!C689</f>
        <v>CONCRETE CROSS GUTTER</v>
      </c>
      <c r="D689" s="181">
        <f>'CONSTRUCTION COST ESTIMATE'!BA689</f>
        <v>0</v>
      </c>
      <c r="E689" s="182">
        <f>'CONSTRUCTION COST ESTIMATE'!BC689</f>
        <v>0</v>
      </c>
      <c r="F689" s="183" t="str">
        <f>'CONSTRUCTION COST ESTIMATE'!BB689</f>
        <v>SF</v>
      </c>
      <c r="G689" s="184"/>
      <c r="H689" s="185">
        <f t="shared" si="117"/>
        <v>0</v>
      </c>
      <c r="I689" s="186">
        <f t="shared" si="118"/>
        <v>0</v>
      </c>
      <c r="J689" s="187"/>
      <c r="K689" s="188">
        <f t="shared" si="125"/>
        <v>0</v>
      </c>
      <c r="L689" s="86">
        <f t="shared" si="119"/>
        <v>0</v>
      </c>
      <c r="M689" s="188">
        <f t="shared" si="120"/>
        <v>0</v>
      </c>
      <c r="N689" s="86">
        <f t="shared" si="121"/>
        <v>0</v>
      </c>
      <c r="O689" s="188">
        <f t="shared" si="122"/>
        <v>0</v>
      </c>
      <c r="P689" s="189"/>
      <c r="Q689" s="190">
        <f t="shared" si="123"/>
        <v>0</v>
      </c>
      <c r="R689" s="191">
        <f t="shared" si="124"/>
        <v>0</v>
      </c>
      <c r="T689" s="89"/>
    </row>
    <row r="690" spans="1:20" s="178" customFormat="1" ht="30" hidden="1" customHeight="1">
      <c r="A690" s="156">
        <f>'CONSTRUCTION COST ESTIMATE'!A690</f>
        <v>0</v>
      </c>
      <c r="B690" s="179">
        <f>'CONSTRUCTION COST ESTIMATE'!B690</f>
        <v>613.07100000000003</v>
      </c>
      <c r="C690" s="180" t="str">
        <f>'CONSTRUCTION COST ESTIMATE'!C690</f>
        <v>CONCRETE CROSS GUTTER (6 FOOT)</v>
      </c>
      <c r="D690" s="181">
        <f>'CONSTRUCTION COST ESTIMATE'!BA690</f>
        <v>0</v>
      </c>
      <c r="E690" s="182">
        <f>'CONSTRUCTION COST ESTIMATE'!BC690</f>
        <v>0</v>
      </c>
      <c r="F690" s="183" t="str">
        <f>'CONSTRUCTION COST ESTIMATE'!BB690</f>
        <v>SF</v>
      </c>
      <c r="G690" s="184"/>
      <c r="H690" s="185">
        <f t="shared" si="117"/>
        <v>0</v>
      </c>
      <c r="I690" s="186">
        <f t="shared" si="118"/>
        <v>0</v>
      </c>
      <c r="J690" s="187"/>
      <c r="K690" s="188">
        <f t="shared" si="125"/>
        <v>0</v>
      </c>
      <c r="L690" s="86">
        <f t="shared" si="119"/>
        <v>0</v>
      </c>
      <c r="M690" s="188">
        <f t="shared" si="120"/>
        <v>0</v>
      </c>
      <c r="N690" s="86">
        <f t="shared" si="121"/>
        <v>0</v>
      </c>
      <c r="O690" s="188">
        <f t="shared" si="122"/>
        <v>0</v>
      </c>
      <c r="P690" s="189"/>
      <c r="Q690" s="190">
        <f t="shared" si="123"/>
        <v>0</v>
      </c>
      <c r="R690" s="191">
        <f t="shared" si="124"/>
        <v>0</v>
      </c>
      <c r="T690" s="89"/>
    </row>
    <row r="691" spans="1:20" s="178" customFormat="1" ht="30" hidden="1" customHeight="1">
      <c r="A691" s="156">
        <f>'CONSTRUCTION COST ESTIMATE'!A691</f>
        <v>0</v>
      </c>
      <c r="B691" s="179">
        <f>'CONSTRUCTION COST ESTIMATE'!B691</f>
        <v>613.08000000000004</v>
      </c>
      <c r="C691" s="180" t="str">
        <f>'CONSTRUCTION COST ESTIMATE'!C691</f>
        <v>RESIDENTIAL DRIVEWAY</v>
      </c>
      <c r="D691" s="181">
        <f>'CONSTRUCTION COST ESTIMATE'!BA691</f>
        <v>0</v>
      </c>
      <c r="E691" s="182">
        <f>'CONSTRUCTION COST ESTIMATE'!BC691</f>
        <v>0</v>
      </c>
      <c r="F691" s="183" t="str">
        <f>'CONSTRUCTION COST ESTIMATE'!BB691</f>
        <v>SF</v>
      </c>
      <c r="G691" s="184"/>
      <c r="H691" s="185">
        <f t="shared" si="117"/>
        <v>0</v>
      </c>
      <c r="I691" s="186">
        <f t="shared" si="118"/>
        <v>0</v>
      </c>
      <c r="J691" s="187"/>
      <c r="K691" s="188">
        <f t="shared" si="125"/>
        <v>0</v>
      </c>
      <c r="L691" s="86">
        <f t="shared" si="119"/>
        <v>0</v>
      </c>
      <c r="M691" s="188">
        <f t="shared" si="120"/>
        <v>0</v>
      </c>
      <c r="N691" s="86">
        <f t="shared" si="121"/>
        <v>0</v>
      </c>
      <c r="O691" s="188">
        <f t="shared" si="122"/>
        <v>0</v>
      </c>
      <c r="P691" s="189"/>
      <c r="Q691" s="190">
        <f t="shared" si="123"/>
        <v>0</v>
      </c>
      <c r="R691" s="191">
        <f t="shared" si="124"/>
        <v>0</v>
      </c>
      <c r="T691" s="89"/>
    </row>
    <row r="692" spans="1:20" s="178" customFormat="1" ht="30" hidden="1" customHeight="1">
      <c r="A692" s="156">
        <f>'CONSTRUCTION COST ESTIMATE'!A692</f>
        <v>0</v>
      </c>
      <c r="B692" s="179">
        <f>'CONSTRUCTION COST ESTIMATE'!B692</f>
        <v>613.08100000000002</v>
      </c>
      <c r="C692" s="180" t="str">
        <f>'CONSTRUCTION COST ESTIMATE'!C692</f>
        <v>ALLEY DRIVEWAY</v>
      </c>
      <c r="D692" s="181">
        <f>'CONSTRUCTION COST ESTIMATE'!BA692</f>
        <v>0</v>
      </c>
      <c r="E692" s="182">
        <f>'CONSTRUCTION COST ESTIMATE'!BC692</f>
        <v>0</v>
      </c>
      <c r="F692" s="183" t="str">
        <f>'CONSTRUCTION COST ESTIMATE'!BB692</f>
        <v>SF</v>
      </c>
      <c r="G692" s="184"/>
      <c r="H692" s="185">
        <f t="shared" si="117"/>
        <v>0</v>
      </c>
      <c r="I692" s="186">
        <f t="shared" si="118"/>
        <v>0</v>
      </c>
      <c r="J692" s="187"/>
      <c r="K692" s="188">
        <f t="shared" si="125"/>
        <v>0</v>
      </c>
      <c r="L692" s="86">
        <f t="shared" si="119"/>
        <v>0</v>
      </c>
      <c r="M692" s="188">
        <f t="shared" si="120"/>
        <v>0</v>
      </c>
      <c r="N692" s="86">
        <f t="shared" si="121"/>
        <v>0</v>
      </c>
      <c r="O692" s="188">
        <f t="shared" si="122"/>
        <v>0</v>
      </c>
      <c r="P692" s="189"/>
      <c r="Q692" s="190">
        <f t="shared" si="123"/>
        <v>0</v>
      </c>
      <c r="R692" s="191">
        <f t="shared" si="124"/>
        <v>0</v>
      </c>
      <c r="T692" s="89"/>
    </row>
    <row r="693" spans="1:20" s="178" customFormat="1" ht="30" hidden="1" customHeight="1">
      <c r="A693" s="156">
        <f>'CONSTRUCTION COST ESTIMATE'!A693</f>
        <v>0</v>
      </c>
      <c r="B693" s="179">
        <f>'CONSTRUCTION COST ESTIMATE'!B693</f>
        <v>613.08199999999999</v>
      </c>
      <c r="C693" s="180" t="str">
        <f>'CONSTRUCTION COST ESTIMATE'!C693</f>
        <v>ALLEY DRIVEWAY, DEPRESSED</v>
      </c>
      <c r="D693" s="181">
        <f>'CONSTRUCTION COST ESTIMATE'!BA693</f>
        <v>0</v>
      </c>
      <c r="E693" s="182">
        <f>'CONSTRUCTION COST ESTIMATE'!BC693</f>
        <v>0</v>
      </c>
      <c r="F693" s="183" t="str">
        <f>'CONSTRUCTION COST ESTIMATE'!BB693</f>
        <v>SF</v>
      </c>
      <c r="G693" s="184"/>
      <c r="H693" s="185">
        <f t="shared" si="117"/>
        <v>0</v>
      </c>
      <c r="I693" s="186">
        <f t="shared" si="118"/>
        <v>0</v>
      </c>
      <c r="J693" s="187"/>
      <c r="K693" s="188">
        <f t="shared" si="125"/>
        <v>0</v>
      </c>
      <c r="L693" s="86">
        <f t="shared" si="119"/>
        <v>0</v>
      </c>
      <c r="M693" s="188">
        <f t="shared" si="120"/>
        <v>0</v>
      </c>
      <c r="N693" s="86">
        <f t="shared" si="121"/>
        <v>0</v>
      </c>
      <c r="O693" s="188">
        <f t="shared" si="122"/>
        <v>0</v>
      </c>
      <c r="P693" s="189"/>
      <c r="Q693" s="190">
        <f t="shared" si="123"/>
        <v>0</v>
      </c>
      <c r="R693" s="191">
        <f t="shared" si="124"/>
        <v>0</v>
      </c>
      <c r="T693" s="89"/>
    </row>
    <row r="694" spans="1:20" s="178" customFormat="1" ht="30" hidden="1" customHeight="1">
      <c r="A694" s="156">
        <f>'CONSTRUCTION COST ESTIMATE'!A694</f>
        <v>0</v>
      </c>
      <c r="B694" s="179">
        <f>'CONSTRUCTION COST ESTIMATE'!B694</f>
        <v>613.08299999999997</v>
      </c>
      <c r="C694" s="180" t="str">
        <f>'CONSTRUCTION COST ESTIMATE'!C694</f>
        <v>ALLEY DRIVEWAY, DOWNTOWN CENTENNIAL</v>
      </c>
      <c r="D694" s="181">
        <f>'CONSTRUCTION COST ESTIMATE'!BA694</f>
        <v>0</v>
      </c>
      <c r="E694" s="182">
        <f>'CONSTRUCTION COST ESTIMATE'!BC694</f>
        <v>0</v>
      </c>
      <c r="F694" s="183" t="str">
        <f>'CONSTRUCTION COST ESTIMATE'!BB694</f>
        <v>SF</v>
      </c>
      <c r="G694" s="184"/>
      <c r="H694" s="185">
        <f t="shared" si="117"/>
        <v>0</v>
      </c>
      <c r="I694" s="186">
        <f t="shared" si="118"/>
        <v>0</v>
      </c>
      <c r="J694" s="187"/>
      <c r="K694" s="188">
        <f t="shared" si="125"/>
        <v>0</v>
      </c>
      <c r="L694" s="86">
        <f t="shared" si="119"/>
        <v>0</v>
      </c>
      <c r="M694" s="188">
        <f t="shared" si="120"/>
        <v>0</v>
      </c>
      <c r="N694" s="86">
        <f t="shared" si="121"/>
        <v>0</v>
      </c>
      <c r="O694" s="188">
        <f t="shared" si="122"/>
        <v>0</v>
      </c>
      <c r="P694" s="189"/>
      <c r="Q694" s="190">
        <f t="shared" si="123"/>
        <v>0</v>
      </c>
      <c r="R694" s="191">
        <f t="shared" si="124"/>
        <v>0</v>
      </c>
      <c r="T694" s="89"/>
    </row>
    <row r="695" spans="1:20" s="178" customFormat="1" ht="30" hidden="1" customHeight="1">
      <c r="A695" s="156">
        <f>'CONSTRUCTION COST ESTIMATE'!A695</f>
        <v>0</v>
      </c>
      <c r="B695" s="179">
        <f>'CONSTRUCTION COST ESTIMATE'!B695</f>
        <v>613.08399999999995</v>
      </c>
      <c r="C695" s="180" t="str">
        <f>'CONSTRUCTION COST ESTIMATE'!C695</f>
        <v>COMMERCIAL DRIVEWAY</v>
      </c>
      <c r="D695" s="181">
        <f>'CONSTRUCTION COST ESTIMATE'!BA695</f>
        <v>0</v>
      </c>
      <c r="E695" s="182">
        <f>'CONSTRUCTION COST ESTIMATE'!BC695</f>
        <v>0</v>
      </c>
      <c r="F695" s="183" t="str">
        <f>'CONSTRUCTION COST ESTIMATE'!BB695</f>
        <v>SF</v>
      </c>
      <c r="G695" s="184"/>
      <c r="H695" s="185">
        <f t="shared" si="117"/>
        <v>0</v>
      </c>
      <c r="I695" s="186">
        <f t="shared" si="118"/>
        <v>0</v>
      </c>
      <c r="J695" s="187"/>
      <c r="K695" s="188">
        <f t="shared" si="125"/>
        <v>0</v>
      </c>
      <c r="L695" s="86">
        <f t="shared" si="119"/>
        <v>0</v>
      </c>
      <c r="M695" s="188">
        <f t="shared" si="120"/>
        <v>0</v>
      </c>
      <c r="N695" s="86">
        <f t="shared" si="121"/>
        <v>0</v>
      </c>
      <c r="O695" s="188">
        <f t="shared" si="122"/>
        <v>0</v>
      </c>
      <c r="P695" s="189"/>
      <c r="Q695" s="190">
        <f t="shared" si="123"/>
        <v>0</v>
      </c>
      <c r="R695" s="191">
        <f t="shared" si="124"/>
        <v>0</v>
      </c>
      <c r="T695" s="89"/>
    </row>
    <row r="696" spans="1:20" s="178" customFormat="1" ht="30" hidden="1" customHeight="1">
      <c r="A696" s="156">
        <f>'CONSTRUCTION COST ESTIMATE'!A696</f>
        <v>0</v>
      </c>
      <c r="B696" s="179">
        <f>'CONSTRUCTION COST ESTIMATE'!B696</f>
        <v>613.08500000000004</v>
      </c>
      <c r="C696" s="180" t="str">
        <f>'CONSTRUCTION COST ESTIMATE'!C696</f>
        <v>DOWNTOWN CENTENNIAL CONCRETE COMMERCIAL DRIVEWAY</v>
      </c>
      <c r="D696" s="181">
        <f>'CONSTRUCTION COST ESTIMATE'!BA696</f>
        <v>0</v>
      </c>
      <c r="E696" s="182">
        <f>'CONSTRUCTION COST ESTIMATE'!BC696</f>
        <v>0</v>
      </c>
      <c r="F696" s="183" t="str">
        <f>'CONSTRUCTION COST ESTIMATE'!BB696</f>
        <v>SF</v>
      </c>
      <c r="G696" s="184"/>
      <c r="H696" s="185">
        <f t="shared" si="117"/>
        <v>0</v>
      </c>
      <c r="I696" s="186">
        <f t="shared" si="118"/>
        <v>0</v>
      </c>
      <c r="J696" s="187"/>
      <c r="K696" s="188">
        <f t="shared" si="125"/>
        <v>0</v>
      </c>
      <c r="L696" s="86">
        <f t="shared" si="119"/>
        <v>0</v>
      </c>
      <c r="M696" s="188">
        <f t="shared" si="120"/>
        <v>0</v>
      </c>
      <c r="N696" s="86">
        <f t="shared" si="121"/>
        <v>0</v>
      </c>
      <c r="O696" s="188">
        <f t="shared" si="122"/>
        <v>0</v>
      </c>
      <c r="P696" s="189"/>
      <c r="Q696" s="190">
        <f t="shared" si="123"/>
        <v>0</v>
      </c>
      <c r="R696" s="191">
        <f t="shared" si="124"/>
        <v>0</v>
      </c>
      <c r="T696" s="89"/>
    </row>
    <row r="697" spans="1:20" s="178" customFormat="1" ht="30" hidden="1" customHeight="1">
      <c r="A697" s="156">
        <f>'CONSTRUCTION COST ESTIMATE'!A697</f>
        <v>0</v>
      </c>
      <c r="B697" s="179">
        <f>'CONSTRUCTION COST ESTIMATE'!B697</f>
        <v>613.08600000000001</v>
      </c>
      <c r="C697" s="180" t="str">
        <f>'CONSTRUCTION COST ESTIMATE'!C697</f>
        <v>DEPRESSED ALLEY DRIVEWAY</v>
      </c>
      <c r="D697" s="181">
        <f>'CONSTRUCTION COST ESTIMATE'!BA697</f>
        <v>0</v>
      </c>
      <c r="E697" s="182">
        <f>'CONSTRUCTION COST ESTIMATE'!BC697</f>
        <v>0</v>
      </c>
      <c r="F697" s="183" t="str">
        <f>'CONSTRUCTION COST ESTIMATE'!BB697</f>
        <v>SF</v>
      </c>
      <c r="G697" s="184"/>
      <c r="H697" s="185">
        <f t="shared" si="117"/>
        <v>0</v>
      </c>
      <c r="I697" s="186">
        <f t="shared" si="118"/>
        <v>0</v>
      </c>
      <c r="J697" s="187"/>
      <c r="K697" s="188">
        <f t="shared" si="125"/>
        <v>0</v>
      </c>
      <c r="L697" s="86">
        <f t="shared" si="119"/>
        <v>0</v>
      </c>
      <c r="M697" s="188">
        <f t="shared" si="120"/>
        <v>0</v>
      </c>
      <c r="N697" s="86">
        <f t="shared" si="121"/>
        <v>0</v>
      </c>
      <c r="O697" s="188">
        <f t="shared" si="122"/>
        <v>0</v>
      </c>
      <c r="P697" s="189"/>
      <c r="Q697" s="190">
        <f t="shared" si="123"/>
        <v>0</v>
      </c>
      <c r="R697" s="191">
        <f t="shared" si="124"/>
        <v>0</v>
      </c>
      <c r="T697" s="89"/>
    </row>
    <row r="698" spans="1:20" s="178" customFormat="1" ht="30" hidden="1" customHeight="1">
      <c r="A698" s="156">
        <f>'CONSTRUCTION COST ESTIMATE'!A698</f>
        <v>0</v>
      </c>
      <c r="B698" s="179">
        <f>'CONSTRUCTION COST ESTIMATE'!B698</f>
        <v>613.08699999999999</v>
      </c>
      <c r="C698" s="180" t="str">
        <f>'CONSTRUCTION COST ESTIMATE'!C698</f>
        <v>DEPRESSED DRIVEWAY CURB</v>
      </c>
      <c r="D698" s="181">
        <f>'CONSTRUCTION COST ESTIMATE'!BA698</f>
        <v>0</v>
      </c>
      <c r="E698" s="182">
        <f>'CONSTRUCTION COST ESTIMATE'!BC698</f>
        <v>0</v>
      </c>
      <c r="F698" s="183" t="str">
        <f>'CONSTRUCTION COST ESTIMATE'!BB698</f>
        <v>LF</v>
      </c>
      <c r="G698" s="184"/>
      <c r="H698" s="185">
        <f t="shared" si="117"/>
        <v>0</v>
      </c>
      <c r="I698" s="186">
        <f t="shared" si="118"/>
        <v>0</v>
      </c>
      <c r="J698" s="187"/>
      <c r="K698" s="188">
        <f t="shared" si="125"/>
        <v>0</v>
      </c>
      <c r="L698" s="86">
        <f t="shared" si="119"/>
        <v>0</v>
      </c>
      <c r="M698" s="188">
        <f t="shared" si="120"/>
        <v>0</v>
      </c>
      <c r="N698" s="86">
        <f t="shared" si="121"/>
        <v>0</v>
      </c>
      <c r="O698" s="188">
        <f t="shared" si="122"/>
        <v>0</v>
      </c>
      <c r="P698" s="189"/>
      <c r="Q698" s="190">
        <f t="shared" si="123"/>
        <v>0</v>
      </c>
      <c r="R698" s="191">
        <f t="shared" si="124"/>
        <v>0</v>
      </c>
      <c r="T698" s="89"/>
    </row>
    <row r="699" spans="1:20" s="178" customFormat="1" ht="30" hidden="1" customHeight="1">
      <c r="A699" s="156">
        <f>'CONSTRUCTION COST ESTIMATE'!A699</f>
        <v>0</v>
      </c>
      <c r="B699" s="179">
        <f>'CONSTRUCTION COST ESTIMATE'!B699</f>
        <v>613.08799999999997</v>
      </c>
      <c r="C699" s="180" t="str">
        <f>'CONSTRUCTION COST ESTIMATE'!C699</f>
        <v>COMMERCIAL/INDUSTRIAL DRIVEWAY (OPTION A)</v>
      </c>
      <c r="D699" s="181">
        <f>'CONSTRUCTION COST ESTIMATE'!BA699</f>
        <v>0</v>
      </c>
      <c r="E699" s="182">
        <f>'CONSTRUCTION COST ESTIMATE'!BC699</f>
        <v>0</v>
      </c>
      <c r="F699" s="183" t="str">
        <f>'CONSTRUCTION COST ESTIMATE'!BB699</f>
        <v>EA</v>
      </c>
      <c r="G699" s="184"/>
      <c r="H699" s="185">
        <f t="shared" si="117"/>
        <v>0</v>
      </c>
      <c r="I699" s="186">
        <f t="shared" si="118"/>
        <v>0</v>
      </c>
      <c r="J699" s="187"/>
      <c r="K699" s="188">
        <f t="shared" si="125"/>
        <v>0</v>
      </c>
      <c r="L699" s="86">
        <f t="shared" si="119"/>
        <v>0</v>
      </c>
      <c r="M699" s="188">
        <f t="shared" si="120"/>
        <v>0</v>
      </c>
      <c r="N699" s="86">
        <f t="shared" si="121"/>
        <v>0</v>
      </c>
      <c r="O699" s="188">
        <f t="shared" si="122"/>
        <v>0</v>
      </c>
      <c r="P699" s="189"/>
      <c r="Q699" s="190">
        <f t="shared" si="123"/>
        <v>0</v>
      </c>
      <c r="R699" s="191">
        <f t="shared" si="124"/>
        <v>0</v>
      </c>
      <c r="T699" s="89"/>
    </row>
    <row r="700" spans="1:20" s="178" customFormat="1" ht="30" hidden="1" customHeight="1">
      <c r="A700" s="156">
        <f>'CONSTRUCTION COST ESTIMATE'!A700</f>
        <v>0</v>
      </c>
      <c r="B700" s="179">
        <f>'CONSTRUCTION COST ESTIMATE'!B700</f>
        <v>613.08900000000006</v>
      </c>
      <c r="C700" s="180" t="str">
        <f>'CONSTRUCTION COST ESTIMATE'!C700</f>
        <v>COMMERCIAL/INDUSTRIAL DRIVEWAY (OPTION A)</v>
      </c>
      <c r="D700" s="181">
        <f>'CONSTRUCTION COST ESTIMATE'!BA700</f>
        <v>0</v>
      </c>
      <c r="E700" s="182">
        <f>'CONSTRUCTION COST ESTIMATE'!BC700</f>
        <v>0</v>
      </c>
      <c r="F700" s="183" t="str">
        <f>'CONSTRUCTION COST ESTIMATE'!BB700</f>
        <v>SF</v>
      </c>
      <c r="G700" s="184"/>
      <c r="H700" s="185">
        <f t="shared" si="117"/>
        <v>0</v>
      </c>
      <c r="I700" s="186">
        <f t="shared" si="118"/>
        <v>0</v>
      </c>
      <c r="J700" s="187"/>
      <c r="K700" s="188">
        <f t="shared" si="125"/>
        <v>0</v>
      </c>
      <c r="L700" s="86">
        <f t="shared" si="119"/>
        <v>0</v>
      </c>
      <c r="M700" s="188">
        <f t="shared" si="120"/>
        <v>0</v>
      </c>
      <c r="N700" s="86">
        <f t="shared" si="121"/>
        <v>0</v>
      </c>
      <c r="O700" s="188">
        <f t="shared" si="122"/>
        <v>0</v>
      </c>
      <c r="P700" s="189"/>
      <c r="Q700" s="190">
        <f t="shared" si="123"/>
        <v>0</v>
      </c>
      <c r="R700" s="191">
        <f t="shared" si="124"/>
        <v>0</v>
      </c>
      <c r="T700" s="89"/>
    </row>
    <row r="701" spans="1:20" s="178" customFormat="1" ht="30" hidden="1" customHeight="1">
      <c r="A701" s="156">
        <f>'CONSTRUCTION COST ESTIMATE'!A701</f>
        <v>0</v>
      </c>
      <c r="B701" s="179">
        <f>'CONSTRUCTION COST ESTIMATE'!B701</f>
        <v>613.09</v>
      </c>
      <c r="C701" s="180" t="str">
        <f>'CONSTRUCTION COST ESTIMATE'!C701</f>
        <v>COMMERCIAL/INDUSTRIAL DRIVEWAY (OPTION B)</v>
      </c>
      <c r="D701" s="181">
        <f>'CONSTRUCTION COST ESTIMATE'!BA701</f>
        <v>0</v>
      </c>
      <c r="E701" s="182">
        <f>'CONSTRUCTION COST ESTIMATE'!BC701</f>
        <v>0</v>
      </c>
      <c r="F701" s="183" t="str">
        <f>'CONSTRUCTION COST ESTIMATE'!BB701</f>
        <v>EA</v>
      </c>
      <c r="G701" s="184"/>
      <c r="H701" s="185">
        <f t="shared" si="117"/>
        <v>0</v>
      </c>
      <c r="I701" s="186">
        <f t="shared" si="118"/>
        <v>0</v>
      </c>
      <c r="J701" s="187"/>
      <c r="K701" s="188">
        <f t="shared" si="125"/>
        <v>0</v>
      </c>
      <c r="L701" s="86">
        <f t="shared" si="119"/>
        <v>0</v>
      </c>
      <c r="M701" s="188">
        <f t="shared" si="120"/>
        <v>0</v>
      </c>
      <c r="N701" s="86">
        <f t="shared" si="121"/>
        <v>0</v>
      </c>
      <c r="O701" s="188">
        <f t="shared" si="122"/>
        <v>0</v>
      </c>
      <c r="P701" s="189"/>
      <c r="Q701" s="190">
        <f t="shared" si="123"/>
        <v>0</v>
      </c>
      <c r="R701" s="191">
        <f t="shared" si="124"/>
        <v>0</v>
      </c>
      <c r="T701" s="89"/>
    </row>
    <row r="702" spans="1:20" s="178" customFormat="1" ht="30" hidden="1" customHeight="1">
      <c r="A702" s="156">
        <f>'CONSTRUCTION COST ESTIMATE'!A702</f>
        <v>0</v>
      </c>
      <c r="B702" s="179">
        <f>'CONSTRUCTION COST ESTIMATE'!B702</f>
        <v>613.09100000000001</v>
      </c>
      <c r="C702" s="180" t="str">
        <f>'CONSTRUCTION COST ESTIMATE'!C702</f>
        <v>COMMERCIAL/INDUSTRIAL DRIVEWAY (OPTION B)</v>
      </c>
      <c r="D702" s="181">
        <f>'CONSTRUCTION COST ESTIMATE'!BA702</f>
        <v>0</v>
      </c>
      <c r="E702" s="182">
        <f>'CONSTRUCTION COST ESTIMATE'!BC702</f>
        <v>0</v>
      </c>
      <c r="F702" s="183" t="str">
        <f>'CONSTRUCTION COST ESTIMATE'!BB702</f>
        <v>SF</v>
      </c>
      <c r="G702" s="184"/>
      <c r="H702" s="185">
        <f t="shared" si="117"/>
        <v>0</v>
      </c>
      <c r="I702" s="186">
        <f t="shared" si="118"/>
        <v>0</v>
      </c>
      <c r="J702" s="187"/>
      <c r="K702" s="188">
        <f t="shared" si="125"/>
        <v>0</v>
      </c>
      <c r="L702" s="86">
        <f t="shared" si="119"/>
        <v>0</v>
      </c>
      <c r="M702" s="188">
        <f t="shared" si="120"/>
        <v>0</v>
      </c>
      <c r="N702" s="86">
        <f t="shared" si="121"/>
        <v>0</v>
      </c>
      <c r="O702" s="188">
        <f t="shared" si="122"/>
        <v>0</v>
      </c>
      <c r="P702" s="189"/>
      <c r="Q702" s="190">
        <f t="shared" si="123"/>
        <v>0</v>
      </c>
      <c r="R702" s="191">
        <f t="shared" si="124"/>
        <v>0</v>
      </c>
      <c r="T702" s="89"/>
    </row>
    <row r="703" spans="1:20" s="178" customFormat="1" ht="30" hidden="1" customHeight="1">
      <c r="A703" s="156">
        <f>'CONSTRUCTION COST ESTIMATE'!A703</f>
        <v>0</v>
      </c>
      <c r="B703" s="179">
        <f>'CONSTRUCTION COST ESTIMATE'!B703</f>
        <v>613.1</v>
      </c>
      <c r="C703" s="180" t="str">
        <f>'CONSTRUCTION COST ESTIMATE'!C703</f>
        <v>CONCRETE APRON</v>
      </c>
      <c r="D703" s="181">
        <f>'CONSTRUCTION COST ESTIMATE'!BA703</f>
        <v>0</v>
      </c>
      <c r="E703" s="182">
        <f>'CONSTRUCTION COST ESTIMATE'!BC703</f>
        <v>0</v>
      </c>
      <c r="F703" s="183" t="str">
        <f>'CONSTRUCTION COST ESTIMATE'!BB703</f>
        <v>EA</v>
      </c>
      <c r="G703" s="184"/>
      <c r="H703" s="185">
        <f t="shared" si="117"/>
        <v>0</v>
      </c>
      <c r="I703" s="186">
        <f t="shared" si="118"/>
        <v>0</v>
      </c>
      <c r="J703" s="187"/>
      <c r="K703" s="188">
        <f t="shared" si="125"/>
        <v>0</v>
      </c>
      <c r="L703" s="86">
        <f t="shared" si="119"/>
        <v>0</v>
      </c>
      <c r="M703" s="188">
        <f t="shared" si="120"/>
        <v>0</v>
      </c>
      <c r="N703" s="86">
        <f t="shared" si="121"/>
        <v>0</v>
      </c>
      <c r="O703" s="188">
        <f t="shared" si="122"/>
        <v>0</v>
      </c>
      <c r="P703" s="189"/>
      <c r="Q703" s="190">
        <f t="shared" si="123"/>
        <v>0</v>
      </c>
      <c r="R703" s="191">
        <f t="shared" si="124"/>
        <v>0</v>
      </c>
      <c r="T703" s="89"/>
    </row>
    <row r="704" spans="1:20" s="178" customFormat="1" ht="30" hidden="1" customHeight="1">
      <c r="A704" s="156">
        <f>'CONSTRUCTION COST ESTIMATE'!A704</f>
        <v>0</v>
      </c>
      <c r="B704" s="179">
        <f>'CONSTRUCTION COST ESTIMATE'!B704</f>
        <v>613.101</v>
      </c>
      <c r="C704" s="180" t="str">
        <f>'CONSTRUCTION COST ESTIMATE'!C704</f>
        <v>CONCRETE BUS TURNOUT</v>
      </c>
      <c r="D704" s="181">
        <f>'CONSTRUCTION COST ESTIMATE'!BA704</f>
        <v>0</v>
      </c>
      <c r="E704" s="182">
        <f>'CONSTRUCTION COST ESTIMATE'!BC704</f>
        <v>0</v>
      </c>
      <c r="F704" s="183" t="str">
        <f>'CONSTRUCTION COST ESTIMATE'!BB704</f>
        <v>SF</v>
      </c>
      <c r="G704" s="184"/>
      <c r="H704" s="185">
        <f t="shared" si="117"/>
        <v>0</v>
      </c>
      <c r="I704" s="186">
        <f t="shared" si="118"/>
        <v>0</v>
      </c>
      <c r="J704" s="187"/>
      <c r="K704" s="188">
        <f t="shared" si="125"/>
        <v>0</v>
      </c>
      <c r="L704" s="86">
        <f t="shared" si="119"/>
        <v>0</v>
      </c>
      <c r="M704" s="188">
        <f t="shared" si="120"/>
        <v>0</v>
      </c>
      <c r="N704" s="86">
        <f t="shared" si="121"/>
        <v>0</v>
      </c>
      <c r="O704" s="188">
        <f t="shared" si="122"/>
        <v>0</v>
      </c>
      <c r="P704" s="189"/>
      <c r="Q704" s="190">
        <f t="shared" si="123"/>
        <v>0</v>
      </c>
      <c r="R704" s="191">
        <f t="shared" si="124"/>
        <v>0</v>
      </c>
      <c r="T704" s="89"/>
    </row>
    <row r="705" spans="1:20" s="178" customFormat="1" ht="30" hidden="1" customHeight="1">
      <c r="A705" s="156">
        <f>'CONSTRUCTION COST ESTIMATE'!A705</f>
        <v>0</v>
      </c>
      <c r="B705" s="179">
        <f>'CONSTRUCTION COST ESTIMATE'!B705</f>
        <v>613.10199999999998</v>
      </c>
      <c r="C705" s="180" t="str">
        <f>'CONSTRUCTION COST ESTIMATE'!C705</f>
        <v>CONCRETE BUS TURNOUT SHELTER PAD</v>
      </c>
      <c r="D705" s="181">
        <f>'CONSTRUCTION COST ESTIMATE'!BA705</f>
        <v>0</v>
      </c>
      <c r="E705" s="182">
        <f>'CONSTRUCTION COST ESTIMATE'!BC705</f>
        <v>0</v>
      </c>
      <c r="F705" s="183" t="str">
        <f>'CONSTRUCTION COST ESTIMATE'!BB705</f>
        <v>SF</v>
      </c>
      <c r="G705" s="184"/>
      <c r="H705" s="185">
        <f t="shared" si="117"/>
        <v>0</v>
      </c>
      <c r="I705" s="186">
        <f t="shared" si="118"/>
        <v>0</v>
      </c>
      <c r="J705" s="187"/>
      <c r="K705" s="188">
        <f t="shared" si="125"/>
        <v>0</v>
      </c>
      <c r="L705" s="86">
        <f t="shared" si="119"/>
        <v>0</v>
      </c>
      <c r="M705" s="188">
        <f t="shared" si="120"/>
        <v>0</v>
      </c>
      <c r="N705" s="86">
        <f t="shared" si="121"/>
        <v>0</v>
      </c>
      <c r="O705" s="188">
        <f t="shared" si="122"/>
        <v>0</v>
      </c>
      <c r="P705" s="189"/>
      <c r="Q705" s="190">
        <f t="shared" si="123"/>
        <v>0</v>
      </c>
      <c r="R705" s="191">
        <f t="shared" si="124"/>
        <v>0</v>
      </c>
      <c r="T705" s="89"/>
    </row>
    <row r="706" spans="1:20" s="178" customFormat="1" ht="30" hidden="1" customHeight="1">
      <c r="A706" s="156">
        <f>'CONSTRUCTION COST ESTIMATE'!A706</f>
        <v>0</v>
      </c>
      <c r="B706" s="179">
        <f>'CONSTRUCTION COST ESTIMATE'!B706</f>
        <v>613.10299999999995</v>
      </c>
      <c r="C706" s="180" t="str">
        <f>'CONSTRUCTION COST ESTIMATE'!C706</f>
        <v>MEDIAN SURFACE</v>
      </c>
      <c r="D706" s="181">
        <f>'CONSTRUCTION COST ESTIMATE'!BA706</f>
        <v>0</v>
      </c>
      <c r="E706" s="182">
        <f>'CONSTRUCTION COST ESTIMATE'!BC706</f>
        <v>0</v>
      </c>
      <c r="F706" s="183" t="str">
        <f>'CONSTRUCTION COST ESTIMATE'!BB706</f>
        <v>SF</v>
      </c>
      <c r="G706" s="184"/>
      <c r="H706" s="185">
        <f t="shared" si="117"/>
        <v>0</v>
      </c>
      <c r="I706" s="186">
        <f t="shared" si="118"/>
        <v>0</v>
      </c>
      <c r="J706" s="187"/>
      <c r="K706" s="188">
        <f t="shared" si="125"/>
        <v>0</v>
      </c>
      <c r="L706" s="86">
        <f t="shared" si="119"/>
        <v>0</v>
      </c>
      <c r="M706" s="188">
        <f t="shared" si="120"/>
        <v>0</v>
      </c>
      <c r="N706" s="86">
        <f t="shared" si="121"/>
        <v>0</v>
      </c>
      <c r="O706" s="188">
        <f t="shared" si="122"/>
        <v>0</v>
      </c>
      <c r="P706" s="189"/>
      <c r="Q706" s="190">
        <f t="shared" si="123"/>
        <v>0</v>
      </c>
      <c r="R706" s="191">
        <f t="shared" si="124"/>
        <v>0</v>
      </c>
      <c r="T706" s="89"/>
    </row>
    <row r="707" spans="1:20" s="178" customFormat="1" ht="30" hidden="1" customHeight="1">
      <c r="A707" s="156">
        <f>'CONSTRUCTION COST ESTIMATE'!A707</f>
        <v>0</v>
      </c>
      <c r="B707" s="179">
        <f>'CONSTRUCTION COST ESTIMATE'!B707</f>
        <v>613.10400000000004</v>
      </c>
      <c r="C707" s="180" t="str">
        <f>'CONSTRUCTION COST ESTIMATE'!C707</f>
        <v>MISCELLANEOUS CONCRETE</v>
      </c>
      <c r="D707" s="181">
        <f>'CONSTRUCTION COST ESTIMATE'!BA707</f>
        <v>0</v>
      </c>
      <c r="E707" s="182">
        <f>'CONSTRUCTION COST ESTIMATE'!BC707</f>
        <v>0</v>
      </c>
      <c r="F707" s="183" t="str">
        <f>'CONSTRUCTION COST ESTIMATE'!BB707</f>
        <v>SF</v>
      </c>
      <c r="G707" s="184"/>
      <c r="H707" s="185">
        <f t="shared" si="117"/>
        <v>0</v>
      </c>
      <c r="I707" s="186">
        <f t="shared" si="118"/>
        <v>0</v>
      </c>
      <c r="J707" s="187"/>
      <c r="K707" s="188">
        <f t="shared" si="125"/>
        <v>0</v>
      </c>
      <c r="L707" s="86">
        <f t="shared" si="119"/>
        <v>0</v>
      </c>
      <c r="M707" s="188">
        <f t="shared" si="120"/>
        <v>0</v>
      </c>
      <c r="N707" s="86">
        <f t="shared" si="121"/>
        <v>0</v>
      </c>
      <c r="O707" s="188">
        <f t="shared" si="122"/>
        <v>0</v>
      </c>
      <c r="P707" s="189"/>
      <c r="Q707" s="190">
        <f t="shared" si="123"/>
        <v>0</v>
      </c>
      <c r="R707" s="191">
        <f t="shared" si="124"/>
        <v>0</v>
      </c>
      <c r="T707" s="89"/>
    </row>
    <row r="708" spans="1:20" s="178" customFormat="1" ht="30" hidden="1" customHeight="1">
      <c r="A708" s="156">
        <f>'CONSTRUCTION COST ESTIMATE'!A708</f>
        <v>0</v>
      </c>
      <c r="B708" s="179">
        <f>'CONSTRUCTION COST ESTIMATE'!B708</f>
        <v>613.10500000000002</v>
      </c>
      <c r="C708" s="180" t="str">
        <f>'CONSTRUCTION COST ESTIMATE'!C708</f>
        <v>CONCRETE PATHWAY/SURFACE</v>
      </c>
      <c r="D708" s="181">
        <f>'CONSTRUCTION COST ESTIMATE'!BA708</f>
        <v>0</v>
      </c>
      <c r="E708" s="182">
        <f>'CONSTRUCTION COST ESTIMATE'!BC708</f>
        <v>0</v>
      </c>
      <c r="F708" s="183" t="str">
        <f>'CONSTRUCTION COST ESTIMATE'!BB708</f>
        <v>SF</v>
      </c>
      <c r="G708" s="184"/>
      <c r="H708" s="185">
        <f t="shared" si="117"/>
        <v>0</v>
      </c>
      <c r="I708" s="186">
        <f t="shared" si="118"/>
        <v>0</v>
      </c>
      <c r="J708" s="187"/>
      <c r="K708" s="188">
        <f t="shared" si="125"/>
        <v>0</v>
      </c>
      <c r="L708" s="86">
        <f t="shared" si="119"/>
        <v>0</v>
      </c>
      <c r="M708" s="188">
        <f t="shared" si="120"/>
        <v>0</v>
      </c>
      <c r="N708" s="86">
        <f t="shared" si="121"/>
        <v>0</v>
      </c>
      <c r="O708" s="188">
        <f t="shared" si="122"/>
        <v>0</v>
      </c>
      <c r="P708" s="189"/>
      <c r="Q708" s="190">
        <f t="shared" si="123"/>
        <v>0</v>
      </c>
      <c r="R708" s="191">
        <f t="shared" si="124"/>
        <v>0</v>
      </c>
      <c r="T708" s="89"/>
    </row>
    <row r="709" spans="1:20" s="178" customFormat="1" ht="30" hidden="1" customHeight="1">
      <c r="A709" s="156">
        <f>'CONSTRUCTION COST ESTIMATE'!A709</f>
        <v>0</v>
      </c>
      <c r="B709" s="179">
        <f>'CONSTRUCTION COST ESTIMATE'!B709</f>
        <v>613.10599999999999</v>
      </c>
      <c r="C709" s="180" t="str">
        <f>'CONSTRUCTION COST ESTIMATE'!C709</f>
        <v>CONCRETE TRAIL (6 INCH)</v>
      </c>
      <c r="D709" s="181">
        <f>'CONSTRUCTION COST ESTIMATE'!BA709</f>
        <v>0</v>
      </c>
      <c r="E709" s="182">
        <f>'CONSTRUCTION COST ESTIMATE'!BC709</f>
        <v>0</v>
      </c>
      <c r="F709" s="183" t="str">
        <f>'CONSTRUCTION COST ESTIMATE'!BB709</f>
        <v>SF</v>
      </c>
      <c r="G709" s="184"/>
      <c r="H709" s="185">
        <f t="shared" si="117"/>
        <v>0</v>
      </c>
      <c r="I709" s="186">
        <f t="shared" si="118"/>
        <v>0</v>
      </c>
      <c r="J709" s="187"/>
      <c r="K709" s="188">
        <f t="shared" si="125"/>
        <v>0</v>
      </c>
      <c r="L709" s="86">
        <f t="shared" si="119"/>
        <v>0</v>
      </c>
      <c r="M709" s="188">
        <f t="shared" si="120"/>
        <v>0</v>
      </c>
      <c r="N709" s="86">
        <f t="shared" si="121"/>
        <v>0</v>
      </c>
      <c r="O709" s="188">
        <f t="shared" si="122"/>
        <v>0</v>
      </c>
      <c r="P709" s="189"/>
      <c r="Q709" s="190">
        <f t="shared" si="123"/>
        <v>0</v>
      </c>
      <c r="R709" s="191">
        <f t="shared" si="124"/>
        <v>0</v>
      </c>
      <c r="T709" s="89"/>
    </row>
    <row r="710" spans="1:20" s="178" customFormat="1" ht="30" hidden="1" customHeight="1">
      <c r="A710" s="156">
        <f>'CONSTRUCTION COST ESTIMATE'!A710</f>
        <v>0</v>
      </c>
      <c r="B710" s="179">
        <f>'CONSTRUCTION COST ESTIMATE'!B710</f>
        <v>613.10699999999997</v>
      </c>
      <c r="C710" s="180" t="str">
        <f>'CONSTRUCTION COST ESTIMATE'!C710</f>
        <v>DETECTABLE TACTILE WARNING STRIPS</v>
      </c>
      <c r="D710" s="181">
        <f>'CONSTRUCTION COST ESTIMATE'!BA710</f>
        <v>0</v>
      </c>
      <c r="E710" s="182">
        <f>'CONSTRUCTION COST ESTIMATE'!BC710</f>
        <v>0</v>
      </c>
      <c r="F710" s="183" t="str">
        <f>'CONSTRUCTION COST ESTIMATE'!BB710</f>
        <v>EA</v>
      </c>
      <c r="G710" s="184"/>
      <c r="H710" s="185">
        <f t="shared" si="117"/>
        <v>0</v>
      </c>
      <c r="I710" s="186">
        <f t="shared" si="118"/>
        <v>0</v>
      </c>
      <c r="J710" s="187"/>
      <c r="K710" s="188">
        <f t="shared" si="125"/>
        <v>0</v>
      </c>
      <c r="L710" s="86">
        <f t="shared" si="119"/>
        <v>0</v>
      </c>
      <c r="M710" s="188">
        <f t="shared" si="120"/>
        <v>0</v>
      </c>
      <c r="N710" s="86">
        <f t="shared" si="121"/>
        <v>0</v>
      </c>
      <c r="O710" s="188">
        <f t="shared" si="122"/>
        <v>0</v>
      </c>
      <c r="P710" s="189"/>
      <c r="Q710" s="190">
        <f t="shared" si="123"/>
        <v>0</v>
      </c>
      <c r="R710" s="191">
        <f t="shared" si="124"/>
        <v>0</v>
      </c>
      <c r="T710" s="89"/>
    </row>
    <row r="711" spans="1:20" s="178" customFormat="1" ht="30" hidden="1" customHeight="1">
      <c r="A711" s="156">
        <f>'CONSTRUCTION COST ESTIMATE'!A711</f>
        <v>0</v>
      </c>
      <c r="B711" s="179">
        <f>'CONSTRUCTION COST ESTIMATE'!B711</f>
        <v>613.10799999999995</v>
      </c>
      <c r="C711" s="180" t="str">
        <f>'CONSTRUCTION COST ESTIMATE'!C711</f>
        <v>BUMPER BLOCK</v>
      </c>
      <c r="D711" s="181">
        <f>'CONSTRUCTION COST ESTIMATE'!BA711</f>
        <v>0</v>
      </c>
      <c r="E711" s="182">
        <f>'CONSTRUCTION COST ESTIMATE'!BC711</f>
        <v>0</v>
      </c>
      <c r="F711" s="183" t="str">
        <f>'CONSTRUCTION COST ESTIMATE'!BB711</f>
        <v>EA</v>
      </c>
      <c r="G711" s="184"/>
      <c r="H711" s="185">
        <f t="shared" si="117"/>
        <v>0</v>
      </c>
      <c r="I711" s="186">
        <f t="shared" si="118"/>
        <v>0</v>
      </c>
      <c r="J711" s="187"/>
      <c r="K711" s="188">
        <f t="shared" si="125"/>
        <v>0</v>
      </c>
      <c r="L711" s="86">
        <f t="shared" si="119"/>
        <v>0</v>
      </c>
      <c r="M711" s="188">
        <f t="shared" si="120"/>
        <v>0</v>
      </c>
      <c r="N711" s="86">
        <f t="shared" si="121"/>
        <v>0</v>
      </c>
      <c r="O711" s="188">
        <f t="shared" si="122"/>
        <v>0</v>
      </c>
      <c r="P711" s="189"/>
      <c r="Q711" s="190">
        <f t="shared" si="123"/>
        <v>0</v>
      </c>
      <c r="R711" s="191">
        <f t="shared" si="124"/>
        <v>0</v>
      </c>
      <c r="T711" s="89"/>
    </row>
    <row r="712" spans="1:20" s="178" customFormat="1" ht="30" hidden="1" customHeight="1">
      <c r="A712" s="156">
        <f>'CONSTRUCTION COST ESTIMATE'!A712</f>
        <v>0</v>
      </c>
      <c r="B712" s="179">
        <f>'CONSTRUCTION COST ESTIMATE'!B712</f>
        <v>613.10900000000004</v>
      </c>
      <c r="C712" s="180" t="str">
        <f>'CONSTRUCTION COST ESTIMATE'!C712</f>
        <v>PRECAST BUMPER BLOCK</v>
      </c>
      <c r="D712" s="181">
        <f>'CONSTRUCTION COST ESTIMATE'!BA712</f>
        <v>0</v>
      </c>
      <c r="E712" s="182">
        <f>'CONSTRUCTION COST ESTIMATE'!BC712</f>
        <v>0</v>
      </c>
      <c r="F712" s="183" t="str">
        <f>'CONSTRUCTION COST ESTIMATE'!BB712</f>
        <v>EA</v>
      </c>
      <c r="G712" s="184"/>
      <c r="H712" s="185">
        <f t="shared" si="117"/>
        <v>0</v>
      </c>
      <c r="I712" s="186">
        <f t="shared" si="118"/>
        <v>0</v>
      </c>
      <c r="J712" s="187"/>
      <c r="K712" s="188">
        <f t="shared" si="125"/>
        <v>0</v>
      </c>
      <c r="L712" s="86">
        <f t="shared" si="119"/>
        <v>0</v>
      </c>
      <c r="M712" s="188">
        <f t="shared" si="120"/>
        <v>0</v>
      </c>
      <c r="N712" s="86">
        <f t="shared" si="121"/>
        <v>0</v>
      </c>
      <c r="O712" s="188">
        <f t="shared" si="122"/>
        <v>0</v>
      </c>
      <c r="P712" s="189"/>
      <c r="Q712" s="190">
        <f t="shared" si="123"/>
        <v>0</v>
      </c>
      <c r="R712" s="191">
        <f t="shared" si="124"/>
        <v>0</v>
      </c>
      <c r="T712" s="89"/>
    </row>
    <row r="713" spans="1:20" s="178" customFormat="1" ht="30" hidden="1" customHeight="1">
      <c r="A713" s="156">
        <f>'CONSTRUCTION COST ESTIMATE'!A713</f>
        <v>0</v>
      </c>
      <c r="B713" s="179">
        <f>'CONSTRUCTION COST ESTIMATE'!B713</f>
        <v>613.11</v>
      </c>
      <c r="C713" s="180" t="str">
        <f>'CONSTRUCTION COST ESTIMATE'!C713</f>
        <v>TYPE A CURB</v>
      </c>
      <c r="D713" s="181">
        <f>'CONSTRUCTION COST ESTIMATE'!BA713</f>
        <v>0</v>
      </c>
      <c r="E713" s="182">
        <f>'CONSTRUCTION COST ESTIMATE'!BC713</f>
        <v>0</v>
      </c>
      <c r="F713" s="183" t="str">
        <f>'CONSTRUCTION COST ESTIMATE'!BB713</f>
        <v>LF</v>
      </c>
      <c r="G713" s="184"/>
      <c r="H713" s="185">
        <f t="shared" si="117"/>
        <v>0</v>
      </c>
      <c r="I713" s="186">
        <f t="shared" si="118"/>
        <v>0</v>
      </c>
      <c r="J713" s="187"/>
      <c r="K713" s="188">
        <f t="shared" si="125"/>
        <v>0</v>
      </c>
      <c r="L713" s="86">
        <f t="shared" si="119"/>
        <v>0</v>
      </c>
      <c r="M713" s="188">
        <f t="shared" si="120"/>
        <v>0</v>
      </c>
      <c r="N713" s="86">
        <f t="shared" si="121"/>
        <v>0</v>
      </c>
      <c r="O713" s="188">
        <f t="shared" si="122"/>
        <v>0</v>
      </c>
      <c r="P713" s="189"/>
      <c r="Q713" s="190">
        <f t="shared" si="123"/>
        <v>0</v>
      </c>
      <c r="R713" s="191">
        <f t="shared" si="124"/>
        <v>0</v>
      </c>
      <c r="T713" s="89"/>
    </row>
    <row r="714" spans="1:20" s="178" customFormat="1" ht="30" customHeight="1">
      <c r="A714" s="197" t="str">
        <f>'CONSTRUCTION COST ESTIMATE'!A714</f>
        <v>SP 614</v>
      </c>
      <c r="B714" s="198"/>
      <c r="C714" s="199" t="str">
        <f>'CONSTRUCTION COST ESTIMATE'!C714</f>
        <v>PAINTING</v>
      </c>
      <c r="D714" s="200"/>
      <c r="E714" s="201"/>
      <c r="F714" s="202"/>
      <c r="G714" s="203"/>
      <c r="H714" s="204"/>
      <c r="I714" s="205"/>
      <c r="J714" s="206"/>
      <c r="K714" s="207"/>
      <c r="L714" s="206"/>
      <c r="M714" s="207"/>
      <c r="N714" s="206"/>
      <c r="O714" s="207"/>
      <c r="P714" s="189"/>
      <c r="Q714" s="190">
        <f t="shared" si="123"/>
        <v>0</v>
      </c>
      <c r="R714" s="191">
        <f t="shared" si="124"/>
        <v>0</v>
      </c>
      <c r="T714" s="139" t="s">
        <v>1447</v>
      </c>
    </row>
    <row r="715" spans="1:20" s="178" customFormat="1" ht="30" hidden="1" customHeight="1">
      <c r="A715" s="156">
        <f>'CONSTRUCTION COST ESTIMATE'!A715</f>
        <v>0</v>
      </c>
      <c r="B715" s="179">
        <f>'CONSTRUCTION COST ESTIMATE'!B715</f>
        <v>614.00049999999999</v>
      </c>
      <c r="C715" s="180" t="str">
        <f>'CONSTRUCTION COST ESTIMATE'!C715</f>
        <v>PAINT FLOOD CONTROL CONCRETE VAULT</v>
      </c>
      <c r="D715" s="181">
        <f>'CONSTRUCTION COST ESTIMATE'!BA715</f>
        <v>0</v>
      </c>
      <c r="E715" s="182">
        <f>'CONSTRUCTION COST ESTIMATE'!BC715</f>
        <v>0</v>
      </c>
      <c r="F715" s="183" t="str">
        <f>'CONSTRUCTION COST ESTIMATE'!BB715</f>
        <v>LS</v>
      </c>
      <c r="G715" s="184"/>
      <c r="H715" s="185">
        <f t="shared" si="117"/>
        <v>0</v>
      </c>
      <c r="I715" s="186">
        <f t="shared" si="118"/>
        <v>0</v>
      </c>
      <c r="J715" s="187"/>
      <c r="K715" s="188">
        <f t="shared" si="125"/>
        <v>0</v>
      </c>
      <c r="L715" s="86">
        <f t="shared" si="119"/>
        <v>0</v>
      </c>
      <c r="M715" s="188">
        <f t="shared" si="120"/>
        <v>0</v>
      </c>
      <c r="N715" s="86">
        <f t="shared" si="121"/>
        <v>0</v>
      </c>
      <c r="O715" s="188">
        <f t="shared" si="122"/>
        <v>0</v>
      </c>
      <c r="P715" s="189"/>
      <c r="Q715" s="190">
        <f t="shared" si="123"/>
        <v>0</v>
      </c>
      <c r="R715" s="191">
        <f t="shared" si="124"/>
        <v>0</v>
      </c>
      <c r="T715" s="89"/>
    </row>
    <row r="716" spans="1:20" s="178" customFormat="1" ht="30" customHeight="1">
      <c r="A716" s="197" t="str">
        <f>'CONSTRUCTION COST ESTIMATE'!A716</f>
        <v>SP 616-619</v>
      </c>
      <c r="B716" s="198"/>
      <c r="C716" s="199" t="str">
        <f>'CONSTRUCTION COST ESTIMATE'!C716</f>
        <v>FENCING</v>
      </c>
      <c r="D716" s="200"/>
      <c r="E716" s="201"/>
      <c r="F716" s="202"/>
      <c r="G716" s="203"/>
      <c r="H716" s="204"/>
      <c r="I716" s="205"/>
      <c r="J716" s="206"/>
      <c r="K716" s="207"/>
      <c r="L716" s="206"/>
      <c r="M716" s="207"/>
      <c r="N716" s="206"/>
      <c r="O716" s="207"/>
      <c r="P716" s="189"/>
      <c r="Q716" s="190">
        <f t="shared" si="123"/>
        <v>0</v>
      </c>
      <c r="R716" s="191">
        <f t="shared" si="124"/>
        <v>0</v>
      </c>
      <c r="T716" s="139" t="s">
        <v>1447</v>
      </c>
    </row>
    <row r="717" spans="1:20" s="178" customFormat="1" ht="30" hidden="1" customHeight="1">
      <c r="A717" s="156">
        <f>'CONSTRUCTION COST ESTIMATE'!A717</f>
        <v>0</v>
      </c>
      <c r="B717" s="179">
        <f>'CONSTRUCTION COST ESTIMATE'!B717</f>
        <v>616.00049999999999</v>
      </c>
      <c r="C717" s="180" t="str">
        <f>'CONSTRUCTION COST ESTIMATE'!C717</f>
        <v>PEDESTRIAN ACCESS GATE</v>
      </c>
      <c r="D717" s="181">
        <f>'CONSTRUCTION COST ESTIMATE'!BA717</f>
        <v>0</v>
      </c>
      <c r="E717" s="182">
        <f>'CONSTRUCTION COST ESTIMATE'!BC717</f>
        <v>0</v>
      </c>
      <c r="F717" s="183" t="str">
        <f>'CONSTRUCTION COST ESTIMATE'!BB717</f>
        <v>EA</v>
      </c>
      <c r="G717" s="184"/>
      <c r="H717" s="185">
        <f t="shared" si="117"/>
        <v>0</v>
      </c>
      <c r="I717" s="186">
        <f t="shared" si="118"/>
        <v>0</v>
      </c>
      <c r="J717" s="187"/>
      <c r="K717" s="188">
        <f t="shared" si="125"/>
        <v>0</v>
      </c>
      <c r="L717" s="86">
        <f t="shared" si="119"/>
        <v>0</v>
      </c>
      <c r="M717" s="188">
        <f t="shared" si="120"/>
        <v>0</v>
      </c>
      <c r="N717" s="86">
        <f t="shared" si="121"/>
        <v>0</v>
      </c>
      <c r="O717" s="188">
        <f t="shared" si="122"/>
        <v>0</v>
      </c>
      <c r="P717" s="189"/>
      <c r="Q717" s="190">
        <f t="shared" si="123"/>
        <v>0</v>
      </c>
      <c r="R717" s="191">
        <f t="shared" si="124"/>
        <v>0</v>
      </c>
      <c r="T717" s="89"/>
    </row>
    <row r="718" spans="1:20" s="178" customFormat="1" ht="30" hidden="1" customHeight="1">
      <c r="A718" s="156">
        <f>'CONSTRUCTION COST ESTIMATE'!A718</f>
        <v>0</v>
      </c>
      <c r="B718" s="179">
        <f>'CONSTRUCTION COST ESTIMATE'!B718</f>
        <v>616.00099999999998</v>
      </c>
      <c r="C718" s="180" t="str">
        <f>'CONSTRUCTION COST ESTIMATE'!C718</f>
        <v>PEDESTRIAN ACCESS GATE</v>
      </c>
      <c r="D718" s="181">
        <f>'CONSTRUCTION COST ESTIMATE'!BA718</f>
        <v>0</v>
      </c>
      <c r="E718" s="182">
        <f>'CONSTRUCTION COST ESTIMATE'!BC718</f>
        <v>0</v>
      </c>
      <c r="F718" s="183" t="str">
        <f>'CONSTRUCTION COST ESTIMATE'!BB718</f>
        <v>LS</v>
      </c>
      <c r="G718" s="184"/>
      <c r="H718" s="185">
        <f t="shared" si="117"/>
        <v>0</v>
      </c>
      <c r="I718" s="186">
        <f t="shared" si="118"/>
        <v>0</v>
      </c>
      <c r="J718" s="187"/>
      <c r="K718" s="188">
        <f t="shared" si="125"/>
        <v>0</v>
      </c>
      <c r="L718" s="86">
        <f t="shared" si="119"/>
        <v>0</v>
      </c>
      <c r="M718" s="188">
        <f t="shared" si="120"/>
        <v>0</v>
      </c>
      <c r="N718" s="86">
        <f t="shared" si="121"/>
        <v>0</v>
      </c>
      <c r="O718" s="188">
        <f t="shared" si="122"/>
        <v>0</v>
      </c>
      <c r="P718" s="189"/>
      <c r="Q718" s="190">
        <f t="shared" si="123"/>
        <v>0</v>
      </c>
      <c r="R718" s="191">
        <f t="shared" si="124"/>
        <v>0</v>
      </c>
      <c r="T718" s="89"/>
    </row>
    <row r="719" spans="1:20" s="178" customFormat="1" ht="30" hidden="1" customHeight="1">
      <c r="A719" s="156">
        <f>'CONSTRUCTION COST ESTIMATE'!A719</f>
        <v>0</v>
      </c>
      <c r="B719" s="179">
        <f>'CONSTRUCTION COST ESTIMATE'!B719</f>
        <v>616.00199999999995</v>
      </c>
      <c r="C719" s="180" t="str">
        <f>'CONSTRUCTION COST ESTIMATE'!C719</f>
        <v>MOTORIZED VEHICLE ACCESS GATE</v>
      </c>
      <c r="D719" s="181">
        <f>'CONSTRUCTION COST ESTIMATE'!BA719</f>
        <v>0</v>
      </c>
      <c r="E719" s="182">
        <f>'CONSTRUCTION COST ESTIMATE'!BC719</f>
        <v>0</v>
      </c>
      <c r="F719" s="183" t="str">
        <f>'CONSTRUCTION COST ESTIMATE'!BB719</f>
        <v>EA</v>
      </c>
      <c r="G719" s="184"/>
      <c r="H719" s="185">
        <f t="shared" si="117"/>
        <v>0</v>
      </c>
      <c r="I719" s="186">
        <f t="shared" si="118"/>
        <v>0</v>
      </c>
      <c r="J719" s="187"/>
      <c r="K719" s="188">
        <f t="shared" si="125"/>
        <v>0</v>
      </c>
      <c r="L719" s="86">
        <f t="shared" si="119"/>
        <v>0</v>
      </c>
      <c r="M719" s="188">
        <f t="shared" si="120"/>
        <v>0</v>
      </c>
      <c r="N719" s="86">
        <f t="shared" si="121"/>
        <v>0</v>
      </c>
      <c r="O719" s="188">
        <f t="shared" si="122"/>
        <v>0</v>
      </c>
      <c r="P719" s="189"/>
      <c r="Q719" s="190">
        <f t="shared" si="123"/>
        <v>0</v>
      </c>
      <c r="R719" s="191">
        <f t="shared" si="124"/>
        <v>0</v>
      </c>
      <c r="T719" s="89"/>
    </row>
    <row r="720" spans="1:20" s="178" customFormat="1" ht="30" hidden="1" customHeight="1">
      <c r="A720" s="156">
        <f>'CONSTRUCTION COST ESTIMATE'!A720</f>
        <v>0</v>
      </c>
      <c r="B720" s="179">
        <f>'CONSTRUCTION COST ESTIMATE'!B720</f>
        <v>616.00300000000004</v>
      </c>
      <c r="C720" s="180" t="str">
        <f>'CONSTRUCTION COST ESTIMATE'!C720</f>
        <v>MOTORIZED VEHICLE ACCESS GATE</v>
      </c>
      <c r="D720" s="181">
        <f>'CONSTRUCTION COST ESTIMATE'!BA720</f>
        <v>0</v>
      </c>
      <c r="E720" s="182">
        <f>'CONSTRUCTION COST ESTIMATE'!BC720</f>
        <v>0</v>
      </c>
      <c r="F720" s="183" t="str">
        <f>'CONSTRUCTION COST ESTIMATE'!BB720</f>
        <v>LS</v>
      </c>
      <c r="G720" s="184"/>
      <c r="H720" s="185">
        <f t="shared" si="117"/>
        <v>0</v>
      </c>
      <c r="I720" s="186">
        <f t="shared" si="118"/>
        <v>0</v>
      </c>
      <c r="J720" s="187"/>
      <c r="K720" s="188">
        <f t="shared" si="125"/>
        <v>0</v>
      </c>
      <c r="L720" s="86">
        <f t="shared" si="119"/>
        <v>0</v>
      </c>
      <c r="M720" s="188">
        <f t="shared" si="120"/>
        <v>0</v>
      </c>
      <c r="N720" s="86">
        <f t="shared" si="121"/>
        <v>0</v>
      </c>
      <c r="O720" s="188">
        <f t="shared" si="122"/>
        <v>0</v>
      </c>
      <c r="P720" s="189"/>
      <c r="Q720" s="190">
        <f t="shared" si="123"/>
        <v>0</v>
      </c>
      <c r="R720" s="191">
        <f t="shared" si="124"/>
        <v>0</v>
      </c>
      <c r="T720" s="89"/>
    </row>
    <row r="721" spans="1:20" s="178" customFormat="1" ht="30" hidden="1" customHeight="1">
      <c r="A721" s="156">
        <f>'CONSTRUCTION COST ESTIMATE'!A721</f>
        <v>0</v>
      </c>
      <c r="B721" s="179">
        <f>'CONSTRUCTION COST ESTIMATE'!B721</f>
        <v>616.00400000000002</v>
      </c>
      <c r="C721" s="180" t="str">
        <f>'CONSTRUCTION COST ESTIMATE'!C721</f>
        <v>PARKING LOT PEDESTRIAN ACCESS GATE</v>
      </c>
      <c r="D721" s="181">
        <f>'CONSTRUCTION COST ESTIMATE'!BA721</f>
        <v>0</v>
      </c>
      <c r="E721" s="182">
        <f>'CONSTRUCTION COST ESTIMATE'!BC721</f>
        <v>0</v>
      </c>
      <c r="F721" s="183" t="str">
        <f>'CONSTRUCTION COST ESTIMATE'!BB721</f>
        <v>EA</v>
      </c>
      <c r="G721" s="184"/>
      <c r="H721" s="185">
        <f t="shared" si="117"/>
        <v>0</v>
      </c>
      <c r="I721" s="186">
        <f t="shared" si="118"/>
        <v>0</v>
      </c>
      <c r="J721" s="187"/>
      <c r="K721" s="188">
        <f t="shared" si="125"/>
        <v>0</v>
      </c>
      <c r="L721" s="86">
        <f t="shared" si="119"/>
        <v>0</v>
      </c>
      <c r="M721" s="188">
        <f t="shared" si="120"/>
        <v>0</v>
      </c>
      <c r="N721" s="86">
        <f t="shared" si="121"/>
        <v>0</v>
      </c>
      <c r="O721" s="188">
        <f t="shared" si="122"/>
        <v>0</v>
      </c>
      <c r="P721" s="189"/>
      <c r="Q721" s="190">
        <f t="shared" si="123"/>
        <v>0</v>
      </c>
      <c r="R721" s="191">
        <f t="shared" si="124"/>
        <v>0</v>
      </c>
      <c r="T721" s="89"/>
    </row>
    <row r="722" spans="1:20" s="178" customFormat="1" ht="30" hidden="1" customHeight="1">
      <c r="A722" s="156">
        <f>'CONSTRUCTION COST ESTIMATE'!A722</f>
        <v>0</v>
      </c>
      <c r="B722" s="179">
        <f>'CONSTRUCTION COST ESTIMATE'!B722</f>
        <v>616.005</v>
      </c>
      <c r="C722" s="180" t="str">
        <f>'CONSTRUCTION COST ESTIMATE'!C722</f>
        <v>PARKING LOT PEDESTRIAN ACCESS GATE</v>
      </c>
      <c r="D722" s="181">
        <f>'CONSTRUCTION COST ESTIMATE'!BA722</f>
        <v>0</v>
      </c>
      <c r="E722" s="182">
        <f>'CONSTRUCTION COST ESTIMATE'!BC722</f>
        <v>0</v>
      </c>
      <c r="F722" s="183" t="str">
        <f>'CONSTRUCTION COST ESTIMATE'!BB722</f>
        <v>LS</v>
      </c>
      <c r="G722" s="184"/>
      <c r="H722" s="185">
        <f t="shared" si="117"/>
        <v>0</v>
      </c>
      <c r="I722" s="186">
        <f t="shared" si="118"/>
        <v>0</v>
      </c>
      <c r="J722" s="187"/>
      <c r="K722" s="188">
        <f t="shared" si="125"/>
        <v>0</v>
      </c>
      <c r="L722" s="86">
        <f t="shared" si="119"/>
        <v>0</v>
      </c>
      <c r="M722" s="188">
        <f t="shared" si="120"/>
        <v>0</v>
      </c>
      <c r="N722" s="86">
        <f t="shared" si="121"/>
        <v>0</v>
      </c>
      <c r="O722" s="188">
        <f t="shared" si="122"/>
        <v>0</v>
      </c>
      <c r="P722" s="189"/>
      <c r="Q722" s="190">
        <f t="shared" si="123"/>
        <v>0</v>
      </c>
      <c r="R722" s="191">
        <f t="shared" si="124"/>
        <v>0</v>
      </c>
      <c r="T722" s="89"/>
    </row>
    <row r="723" spans="1:20" s="178" customFormat="1" ht="30" hidden="1" customHeight="1">
      <c r="A723" s="156">
        <f>'CONSTRUCTION COST ESTIMATE'!A723</f>
        <v>0</v>
      </c>
      <c r="B723" s="179">
        <f>'CONSTRUCTION COST ESTIMATE'!B723</f>
        <v>616.00599999999997</v>
      </c>
      <c r="C723" s="180" t="str">
        <f>'CONSTRUCTION COST ESTIMATE'!C723</f>
        <v>POST AND CABLE FENCE</v>
      </c>
      <c r="D723" s="181">
        <f>'CONSTRUCTION COST ESTIMATE'!BA723</f>
        <v>0</v>
      </c>
      <c r="E723" s="182">
        <f>'CONSTRUCTION COST ESTIMATE'!BC723</f>
        <v>0</v>
      </c>
      <c r="F723" s="183" t="str">
        <f>'CONSTRUCTION COST ESTIMATE'!BB723</f>
        <v>LF</v>
      </c>
      <c r="G723" s="184"/>
      <c r="H723" s="185">
        <f t="shared" si="117"/>
        <v>0</v>
      </c>
      <c r="I723" s="186">
        <f t="shared" si="118"/>
        <v>0</v>
      </c>
      <c r="J723" s="187"/>
      <c r="K723" s="188">
        <f t="shared" si="125"/>
        <v>0</v>
      </c>
      <c r="L723" s="86">
        <f t="shared" si="119"/>
        <v>0</v>
      </c>
      <c r="M723" s="188">
        <f t="shared" si="120"/>
        <v>0</v>
      </c>
      <c r="N723" s="86">
        <f t="shared" si="121"/>
        <v>0</v>
      </c>
      <c r="O723" s="188">
        <f t="shared" si="122"/>
        <v>0</v>
      </c>
      <c r="P723" s="189"/>
      <c r="Q723" s="190">
        <f t="shared" si="123"/>
        <v>0</v>
      </c>
      <c r="R723" s="191">
        <f t="shared" si="124"/>
        <v>0</v>
      </c>
      <c r="T723" s="89"/>
    </row>
    <row r="724" spans="1:20" s="178" customFormat="1" ht="30" hidden="1" customHeight="1">
      <c r="A724" s="156">
        <f>'CONSTRUCTION COST ESTIMATE'!A724</f>
        <v>0</v>
      </c>
      <c r="B724" s="179">
        <f>'CONSTRUCTION COST ESTIMATE'!B724</f>
        <v>616.00699999999995</v>
      </c>
      <c r="C724" s="180" t="str">
        <f>'CONSTRUCTION COST ESTIMATE'!C724</f>
        <v>POST AND CABLE FENCE (2 FOOT)</v>
      </c>
      <c r="D724" s="181">
        <f>'CONSTRUCTION COST ESTIMATE'!BA724</f>
        <v>0</v>
      </c>
      <c r="E724" s="182">
        <f>'CONSTRUCTION COST ESTIMATE'!BC724</f>
        <v>0</v>
      </c>
      <c r="F724" s="183" t="str">
        <f>'CONSTRUCTION COST ESTIMATE'!BB724</f>
        <v>LF</v>
      </c>
      <c r="G724" s="184"/>
      <c r="H724" s="185">
        <f t="shared" si="117"/>
        <v>0</v>
      </c>
      <c r="I724" s="186">
        <f t="shared" si="118"/>
        <v>0</v>
      </c>
      <c r="J724" s="187"/>
      <c r="K724" s="188">
        <f t="shared" si="125"/>
        <v>0</v>
      </c>
      <c r="L724" s="86">
        <f t="shared" si="119"/>
        <v>0</v>
      </c>
      <c r="M724" s="188">
        <f t="shared" si="120"/>
        <v>0</v>
      </c>
      <c r="N724" s="86">
        <f t="shared" si="121"/>
        <v>0</v>
      </c>
      <c r="O724" s="188">
        <f t="shared" si="122"/>
        <v>0</v>
      </c>
      <c r="P724" s="189"/>
      <c r="Q724" s="190">
        <f t="shared" si="123"/>
        <v>0</v>
      </c>
      <c r="R724" s="191">
        <f t="shared" si="124"/>
        <v>0</v>
      </c>
      <c r="T724" s="89"/>
    </row>
    <row r="725" spans="1:20" s="178" customFormat="1" ht="30" hidden="1" customHeight="1">
      <c r="A725" s="156">
        <f>'CONSTRUCTION COST ESTIMATE'!A725</f>
        <v>0</v>
      </c>
      <c r="B725" s="179">
        <f>'CONSTRUCTION COST ESTIMATE'!B725</f>
        <v>616.00800000000004</v>
      </c>
      <c r="C725" s="180" t="str">
        <f>'CONSTRUCTION COST ESTIMATE'!C725</f>
        <v>POST AND CABLE FENCE (4.5 FOOT)</v>
      </c>
      <c r="D725" s="181">
        <f>'CONSTRUCTION COST ESTIMATE'!BA725</f>
        <v>0</v>
      </c>
      <c r="E725" s="182">
        <f>'CONSTRUCTION COST ESTIMATE'!BC725</f>
        <v>0</v>
      </c>
      <c r="F725" s="183" t="str">
        <f>'CONSTRUCTION COST ESTIMATE'!BB725</f>
        <v>LF</v>
      </c>
      <c r="G725" s="184"/>
      <c r="H725" s="185">
        <f t="shared" si="117"/>
        <v>0</v>
      </c>
      <c r="I725" s="186">
        <f t="shared" si="118"/>
        <v>0</v>
      </c>
      <c r="J725" s="187"/>
      <c r="K725" s="188">
        <f t="shared" si="125"/>
        <v>0</v>
      </c>
      <c r="L725" s="86">
        <f t="shared" si="119"/>
        <v>0</v>
      </c>
      <c r="M725" s="188">
        <f t="shared" si="120"/>
        <v>0</v>
      </c>
      <c r="N725" s="86">
        <f t="shared" si="121"/>
        <v>0</v>
      </c>
      <c r="O725" s="188">
        <f t="shared" si="122"/>
        <v>0</v>
      </c>
      <c r="P725" s="189"/>
      <c r="Q725" s="190">
        <f t="shared" si="123"/>
        <v>0</v>
      </c>
      <c r="R725" s="191">
        <f t="shared" si="124"/>
        <v>0</v>
      </c>
      <c r="T725" s="89"/>
    </row>
    <row r="726" spans="1:20" s="178" customFormat="1" ht="30" hidden="1" customHeight="1">
      <c r="A726" s="156">
        <f>'CONSTRUCTION COST ESTIMATE'!A726</f>
        <v>0</v>
      </c>
      <c r="B726" s="179">
        <f>'CONSTRUCTION COST ESTIMATE'!B726</f>
        <v>616.00900000000001</v>
      </c>
      <c r="C726" s="180" t="str">
        <f>'CONSTRUCTION COST ESTIMATE'!C726</f>
        <v>CHAIN LINK FENCE (4 FOOT)</v>
      </c>
      <c r="D726" s="181">
        <f>'CONSTRUCTION COST ESTIMATE'!BA726</f>
        <v>0</v>
      </c>
      <c r="E726" s="182">
        <f>'CONSTRUCTION COST ESTIMATE'!BC726</f>
        <v>0</v>
      </c>
      <c r="F726" s="183" t="str">
        <f>'CONSTRUCTION COST ESTIMATE'!BB726</f>
        <v>LF</v>
      </c>
      <c r="G726" s="184"/>
      <c r="H726" s="185">
        <f t="shared" ref="H726:H789" si="126">IF(G726="x",(IF(J726="",(D726*$G$4),(D726-J726)*$G$4)),0)</f>
        <v>0</v>
      </c>
      <c r="I726" s="186">
        <f t="shared" ref="I726:I789" si="127">E726*H726</f>
        <v>0</v>
      </c>
      <c r="J726" s="187"/>
      <c r="K726" s="188">
        <f t="shared" si="125"/>
        <v>0</v>
      </c>
      <c r="L726" s="86">
        <f t="shared" ref="L726:L789" si="128">IF(G726="x",D726-H726-J726,0)</f>
        <v>0</v>
      </c>
      <c r="M726" s="188">
        <f t="shared" ref="M726:M789" si="129">E726*L726</f>
        <v>0</v>
      </c>
      <c r="N726" s="86">
        <f t="shared" ref="N726:N789" si="130">IF(G726="x",0,D726-J726)</f>
        <v>0</v>
      </c>
      <c r="O726" s="188">
        <f t="shared" ref="O726:O789" si="131">E726*N726</f>
        <v>0</v>
      </c>
      <c r="P726" s="189"/>
      <c r="Q726" s="190">
        <f t="shared" ref="Q726:Q789" si="132">H726+J726+L726+N726</f>
        <v>0</v>
      </c>
      <c r="R726" s="191">
        <f t="shared" ref="R726:R789" si="133">Q726*E726</f>
        <v>0</v>
      </c>
      <c r="T726" s="89"/>
    </row>
    <row r="727" spans="1:20" s="178" customFormat="1" ht="30" hidden="1" customHeight="1">
      <c r="A727" s="156">
        <f>'CONSTRUCTION COST ESTIMATE'!A727</f>
        <v>0</v>
      </c>
      <c r="B727" s="179">
        <f>'CONSTRUCTION COST ESTIMATE'!B727</f>
        <v>616.01</v>
      </c>
      <c r="C727" s="180" t="str">
        <f>'CONSTRUCTION COST ESTIMATE'!C727</f>
        <v>CHAIN LINK FENCE (5 FOOT)</v>
      </c>
      <c r="D727" s="181">
        <f>'CONSTRUCTION COST ESTIMATE'!BA727</f>
        <v>0</v>
      </c>
      <c r="E727" s="182">
        <f>'CONSTRUCTION COST ESTIMATE'!BC727</f>
        <v>0</v>
      </c>
      <c r="F727" s="183" t="str">
        <f>'CONSTRUCTION COST ESTIMATE'!BB727</f>
        <v>LF</v>
      </c>
      <c r="G727" s="184"/>
      <c r="H727" s="185">
        <f t="shared" si="126"/>
        <v>0</v>
      </c>
      <c r="I727" s="186">
        <f t="shared" si="127"/>
        <v>0</v>
      </c>
      <c r="J727" s="187"/>
      <c r="K727" s="188">
        <f t="shared" ref="K727:K790" si="134">D727*J727</f>
        <v>0</v>
      </c>
      <c r="L727" s="86">
        <f t="shared" si="128"/>
        <v>0</v>
      </c>
      <c r="M727" s="188">
        <f t="shared" si="129"/>
        <v>0</v>
      </c>
      <c r="N727" s="86">
        <f t="shared" si="130"/>
        <v>0</v>
      </c>
      <c r="O727" s="188">
        <f t="shared" si="131"/>
        <v>0</v>
      </c>
      <c r="P727" s="189"/>
      <c r="Q727" s="190">
        <f t="shared" si="132"/>
        <v>0</v>
      </c>
      <c r="R727" s="191">
        <f t="shared" si="133"/>
        <v>0</v>
      </c>
      <c r="T727" s="89"/>
    </row>
    <row r="728" spans="1:20" s="178" customFormat="1" ht="30" hidden="1" customHeight="1">
      <c r="A728" s="156">
        <f>'CONSTRUCTION COST ESTIMATE'!A728</f>
        <v>0</v>
      </c>
      <c r="B728" s="179">
        <f>'CONSTRUCTION COST ESTIMATE'!B728</f>
        <v>616.01099999999997</v>
      </c>
      <c r="C728" s="180" t="str">
        <f>'CONSTRUCTION COST ESTIMATE'!C728</f>
        <v>CHAIN LINK FENCE (6 FOOT)</v>
      </c>
      <c r="D728" s="181">
        <f>'CONSTRUCTION COST ESTIMATE'!BA728</f>
        <v>0</v>
      </c>
      <c r="E728" s="182">
        <f>'CONSTRUCTION COST ESTIMATE'!BC728</f>
        <v>0</v>
      </c>
      <c r="F728" s="183" t="str">
        <f>'CONSTRUCTION COST ESTIMATE'!BB728</f>
        <v>LF</v>
      </c>
      <c r="G728" s="184"/>
      <c r="H728" s="185">
        <f t="shared" si="126"/>
        <v>0</v>
      </c>
      <c r="I728" s="186">
        <f t="shared" si="127"/>
        <v>0</v>
      </c>
      <c r="J728" s="187"/>
      <c r="K728" s="188">
        <f t="shared" si="134"/>
        <v>0</v>
      </c>
      <c r="L728" s="86">
        <f t="shared" si="128"/>
        <v>0</v>
      </c>
      <c r="M728" s="188">
        <f t="shared" si="129"/>
        <v>0</v>
      </c>
      <c r="N728" s="86">
        <f t="shared" si="130"/>
        <v>0</v>
      </c>
      <c r="O728" s="188">
        <f t="shared" si="131"/>
        <v>0</v>
      </c>
      <c r="P728" s="189"/>
      <c r="Q728" s="190">
        <f t="shared" si="132"/>
        <v>0</v>
      </c>
      <c r="R728" s="191">
        <f t="shared" si="133"/>
        <v>0</v>
      </c>
      <c r="T728" s="89"/>
    </row>
    <row r="729" spans="1:20" s="178" customFormat="1" ht="30" hidden="1" customHeight="1">
      <c r="A729" s="156">
        <f>'CONSTRUCTION COST ESTIMATE'!A729</f>
        <v>0</v>
      </c>
      <c r="B729" s="179">
        <f>'CONSTRUCTION COST ESTIMATE'!B729</f>
        <v>616.01199999999994</v>
      </c>
      <c r="C729" s="180" t="str">
        <f>'CONSTRUCTION COST ESTIMATE'!C729</f>
        <v>EMERGENCY CRASH GATE</v>
      </c>
      <c r="D729" s="181">
        <f>'CONSTRUCTION COST ESTIMATE'!BA729</f>
        <v>0</v>
      </c>
      <c r="E729" s="182">
        <f>'CONSTRUCTION COST ESTIMATE'!BC729</f>
        <v>0</v>
      </c>
      <c r="F729" s="183" t="str">
        <f>'CONSTRUCTION COST ESTIMATE'!BB729</f>
        <v>EA</v>
      </c>
      <c r="G729" s="184"/>
      <c r="H729" s="185">
        <f t="shared" si="126"/>
        <v>0</v>
      </c>
      <c r="I729" s="186">
        <f t="shared" si="127"/>
        <v>0</v>
      </c>
      <c r="J729" s="187"/>
      <c r="K729" s="188">
        <f t="shared" si="134"/>
        <v>0</v>
      </c>
      <c r="L729" s="86">
        <f t="shared" si="128"/>
        <v>0</v>
      </c>
      <c r="M729" s="188">
        <f t="shared" si="129"/>
        <v>0</v>
      </c>
      <c r="N729" s="86">
        <f t="shared" si="130"/>
        <v>0</v>
      </c>
      <c r="O729" s="188">
        <f t="shared" si="131"/>
        <v>0</v>
      </c>
      <c r="P729" s="189"/>
      <c r="Q729" s="190">
        <f t="shared" si="132"/>
        <v>0</v>
      </c>
      <c r="R729" s="191">
        <f t="shared" si="133"/>
        <v>0</v>
      </c>
      <c r="T729" s="89"/>
    </row>
    <row r="730" spans="1:20" s="178" customFormat="1" ht="30" hidden="1" customHeight="1">
      <c r="A730" s="156">
        <f>'CONSTRUCTION COST ESTIMATE'!A730</f>
        <v>0</v>
      </c>
      <c r="B730" s="179">
        <f>'CONSTRUCTION COST ESTIMATE'!B730</f>
        <v>616.01300000000003</v>
      </c>
      <c r="C730" s="180" t="str">
        <f>'CONSTRUCTION COST ESTIMATE'!C730</f>
        <v>EMERGENCY CRASH GATE</v>
      </c>
      <c r="D730" s="181">
        <f>'CONSTRUCTION COST ESTIMATE'!BA730</f>
        <v>0</v>
      </c>
      <c r="E730" s="182">
        <f>'CONSTRUCTION COST ESTIMATE'!BC730</f>
        <v>0</v>
      </c>
      <c r="F730" s="183" t="str">
        <f>'CONSTRUCTION COST ESTIMATE'!BB730</f>
        <v>LS</v>
      </c>
      <c r="G730" s="184"/>
      <c r="H730" s="185">
        <f t="shared" si="126"/>
        <v>0</v>
      </c>
      <c r="I730" s="186">
        <f t="shared" si="127"/>
        <v>0</v>
      </c>
      <c r="J730" s="187"/>
      <c r="K730" s="188">
        <f t="shared" si="134"/>
        <v>0</v>
      </c>
      <c r="L730" s="86">
        <f t="shared" si="128"/>
        <v>0</v>
      </c>
      <c r="M730" s="188">
        <f t="shared" si="129"/>
        <v>0</v>
      </c>
      <c r="N730" s="86">
        <f t="shared" si="130"/>
        <v>0</v>
      </c>
      <c r="O730" s="188">
        <f t="shared" si="131"/>
        <v>0</v>
      </c>
      <c r="P730" s="189"/>
      <c r="Q730" s="190">
        <f t="shared" si="132"/>
        <v>0</v>
      </c>
      <c r="R730" s="191">
        <f t="shared" si="133"/>
        <v>0</v>
      </c>
      <c r="T730" s="89"/>
    </row>
    <row r="731" spans="1:20" s="178" customFormat="1" ht="30" hidden="1" customHeight="1">
      <c r="A731" s="156">
        <f>'CONSTRUCTION COST ESTIMATE'!A731</f>
        <v>0</v>
      </c>
      <c r="B731" s="179">
        <f>'CONSTRUCTION COST ESTIMATE'!B731</f>
        <v>616.01400000000001</v>
      </c>
      <c r="C731" s="180" t="str">
        <f>'CONSTRUCTION COST ESTIMATE'!C731</f>
        <v>RELOCATE FENCE</v>
      </c>
      <c r="D731" s="181">
        <f>'CONSTRUCTION COST ESTIMATE'!BA731</f>
        <v>0</v>
      </c>
      <c r="E731" s="182">
        <f>'CONSTRUCTION COST ESTIMATE'!BC731</f>
        <v>0</v>
      </c>
      <c r="F731" s="183" t="str">
        <f>'CONSTRUCTION COST ESTIMATE'!BB731</f>
        <v>LF</v>
      </c>
      <c r="G731" s="184"/>
      <c r="H731" s="185">
        <f t="shared" si="126"/>
        <v>0</v>
      </c>
      <c r="I731" s="186">
        <f t="shared" si="127"/>
        <v>0</v>
      </c>
      <c r="J731" s="187"/>
      <c r="K731" s="188">
        <f t="shared" si="134"/>
        <v>0</v>
      </c>
      <c r="L731" s="86">
        <f t="shared" si="128"/>
        <v>0</v>
      </c>
      <c r="M731" s="188">
        <f t="shared" si="129"/>
        <v>0</v>
      </c>
      <c r="N731" s="86">
        <f t="shared" si="130"/>
        <v>0</v>
      </c>
      <c r="O731" s="188">
        <f t="shared" si="131"/>
        <v>0</v>
      </c>
      <c r="P731" s="189"/>
      <c r="Q731" s="190">
        <f t="shared" si="132"/>
        <v>0</v>
      </c>
      <c r="R731" s="191">
        <f t="shared" si="133"/>
        <v>0</v>
      </c>
      <c r="T731" s="89"/>
    </row>
    <row r="732" spans="1:20" s="178" customFormat="1" ht="30" hidden="1" customHeight="1">
      <c r="A732" s="156">
        <f>'CONSTRUCTION COST ESTIMATE'!A732</f>
        <v>0</v>
      </c>
      <c r="B732" s="179">
        <f>'CONSTRUCTION COST ESTIMATE'!B732</f>
        <v>616.01499999999999</v>
      </c>
      <c r="C732" s="180" t="str">
        <f>'CONSTRUCTION COST ESTIMATE'!C732</f>
        <v>MANWAY GATE (3 FOOT)</v>
      </c>
      <c r="D732" s="181">
        <f>'CONSTRUCTION COST ESTIMATE'!BA732</f>
        <v>0</v>
      </c>
      <c r="E732" s="182">
        <f>'CONSTRUCTION COST ESTIMATE'!BC732</f>
        <v>0</v>
      </c>
      <c r="F732" s="183" t="str">
        <f>'CONSTRUCTION COST ESTIMATE'!BB732</f>
        <v>EA</v>
      </c>
      <c r="G732" s="184"/>
      <c r="H732" s="185">
        <f t="shared" si="126"/>
        <v>0</v>
      </c>
      <c r="I732" s="186">
        <f t="shared" si="127"/>
        <v>0</v>
      </c>
      <c r="J732" s="187"/>
      <c r="K732" s="188">
        <f t="shared" si="134"/>
        <v>0</v>
      </c>
      <c r="L732" s="86">
        <f t="shared" si="128"/>
        <v>0</v>
      </c>
      <c r="M732" s="188">
        <f t="shared" si="129"/>
        <v>0</v>
      </c>
      <c r="N732" s="86">
        <f t="shared" si="130"/>
        <v>0</v>
      </c>
      <c r="O732" s="188">
        <f t="shared" si="131"/>
        <v>0</v>
      </c>
      <c r="P732" s="189"/>
      <c r="Q732" s="190">
        <f t="shared" si="132"/>
        <v>0</v>
      </c>
      <c r="R732" s="191">
        <f t="shared" si="133"/>
        <v>0</v>
      </c>
      <c r="T732" s="89"/>
    </row>
    <row r="733" spans="1:20" s="178" customFormat="1" ht="30" hidden="1" customHeight="1">
      <c r="A733" s="156">
        <f>'CONSTRUCTION COST ESTIMATE'!A733</f>
        <v>0</v>
      </c>
      <c r="B733" s="179">
        <f>'CONSTRUCTION COST ESTIMATE'!B733</f>
        <v>616.01599999999996</v>
      </c>
      <c r="C733" s="180" t="str">
        <f>'CONSTRUCTION COST ESTIMATE'!C733</f>
        <v>MANWAY GATE (3 FOOT)</v>
      </c>
      <c r="D733" s="181">
        <f>'CONSTRUCTION COST ESTIMATE'!BA733</f>
        <v>0</v>
      </c>
      <c r="E733" s="182">
        <f>'CONSTRUCTION COST ESTIMATE'!BC733</f>
        <v>0</v>
      </c>
      <c r="F733" s="183" t="str">
        <f>'CONSTRUCTION COST ESTIMATE'!BB733</f>
        <v>LS</v>
      </c>
      <c r="G733" s="184"/>
      <c r="H733" s="185">
        <f t="shared" si="126"/>
        <v>0</v>
      </c>
      <c r="I733" s="186">
        <f t="shared" si="127"/>
        <v>0</v>
      </c>
      <c r="J733" s="187"/>
      <c r="K733" s="188">
        <f t="shared" si="134"/>
        <v>0</v>
      </c>
      <c r="L733" s="86">
        <f t="shared" si="128"/>
        <v>0</v>
      </c>
      <c r="M733" s="188">
        <f t="shared" si="129"/>
        <v>0</v>
      </c>
      <c r="N733" s="86">
        <f t="shared" si="130"/>
        <v>0</v>
      </c>
      <c r="O733" s="188">
        <f t="shared" si="131"/>
        <v>0</v>
      </c>
      <c r="P733" s="189"/>
      <c r="Q733" s="190">
        <f t="shared" si="132"/>
        <v>0</v>
      </c>
      <c r="R733" s="191">
        <f t="shared" si="133"/>
        <v>0</v>
      </c>
      <c r="T733" s="89"/>
    </row>
    <row r="734" spans="1:20" s="178" customFormat="1" ht="30" hidden="1" customHeight="1">
      <c r="A734" s="156">
        <f>'CONSTRUCTION COST ESTIMATE'!A734</f>
        <v>0</v>
      </c>
      <c r="B734" s="179">
        <f>'CONSTRUCTION COST ESTIMATE'!B734</f>
        <v>616.01700000000005</v>
      </c>
      <c r="C734" s="180" t="str">
        <f>'CONSTRUCTION COST ESTIMATE'!C734</f>
        <v>METAL GATE</v>
      </c>
      <c r="D734" s="181">
        <f>'CONSTRUCTION COST ESTIMATE'!BA734</f>
        <v>0</v>
      </c>
      <c r="E734" s="182">
        <f>'CONSTRUCTION COST ESTIMATE'!BC734</f>
        <v>0</v>
      </c>
      <c r="F734" s="183" t="str">
        <f>'CONSTRUCTION COST ESTIMATE'!BB734</f>
        <v>EA</v>
      </c>
      <c r="G734" s="184"/>
      <c r="H734" s="185">
        <f t="shared" si="126"/>
        <v>0</v>
      </c>
      <c r="I734" s="186">
        <f t="shared" si="127"/>
        <v>0</v>
      </c>
      <c r="J734" s="187"/>
      <c r="K734" s="188">
        <f t="shared" si="134"/>
        <v>0</v>
      </c>
      <c r="L734" s="86">
        <f t="shared" si="128"/>
        <v>0</v>
      </c>
      <c r="M734" s="188">
        <f t="shared" si="129"/>
        <v>0</v>
      </c>
      <c r="N734" s="86">
        <f t="shared" si="130"/>
        <v>0</v>
      </c>
      <c r="O734" s="188">
        <f t="shared" si="131"/>
        <v>0</v>
      </c>
      <c r="P734" s="189"/>
      <c r="Q734" s="190">
        <f t="shared" si="132"/>
        <v>0</v>
      </c>
      <c r="R734" s="191">
        <f t="shared" si="133"/>
        <v>0</v>
      </c>
      <c r="T734" s="89"/>
    </row>
    <row r="735" spans="1:20" s="178" customFormat="1" ht="30" hidden="1" customHeight="1">
      <c r="A735" s="156">
        <f>'CONSTRUCTION COST ESTIMATE'!A735</f>
        <v>0</v>
      </c>
      <c r="B735" s="179">
        <f>'CONSTRUCTION COST ESTIMATE'!B735</f>
        <v>616.01800000000003</v>
      </c>
      <c r="C735" s="180" t="str">
        <f>'CONSTRUCTION COST ESTIMATE'!C735</f>
        <v>METAL GATE</v>
      </c>
      <c r="D735" s="181">
        <f>'CONSTRUCTION COST ESTIMATE'!BA735</f>
        <v>0</v>
      </c>
      <c r="E735" s="182">
        <f>'CONSTRUCTION COST ESTIMATE'!BC735</f>
        <v>0</v>
      </c>
      <c r="F735" s="183" t="str">
        <f>'CONSTRUCTION COST ESTIMATE'!BB735</f>
        <v>LS</v>
      </c>
      <c r="G735" s="184"/>
      <c r="H735" s="185">
        <f t="shared" si="126"/>
        <v>0</v>
      </c>
      <c r="I735" s="186">
        <f t="shared" si="127"/>
        <v>0</v>
      </c>
      <c r="J735" s="187"/>
      <c r="K735" s="188">
        <f t="shared" si="134"/>
        <v>0</v>
      </c>
      <c r="L735" s="86">
        <f t="shared" si="128"/>
        <v>0</v>
      </c>
      <c r="M735" s="188">
        <f t="shared" si="129"/>
        <v>0</v>
      </c>
      <c r="N735" s="86">
        <f t="shared" si="130"/>
        <v>0</v>
      </c>
      <c r="O735" s="188">
        <f t="shared" si="131"/>
        <v>0</v>
      </c>
      <c r="P735" s="189"/>
      <c r="Q735" s="190">
        <f t="shared" si="132"/>
        <v>0</v>
      </c>
      <c r="R735" s="191">
        <f t="shared" si="133"/>
        <v>0</v>
      </c>
      <c r="T735" s="89"/>
    </row>
    <row r="736" spans="1:20" s="178" customFormat="1" ht="30" hidden="1" customHeight="1">
      <c r="A736" s="156">
        <f>'CONSTRUCTION COST ESTIMATE'!A736</f>
        <v>0</v>
      </c>
      <c r="B736" s="179">
        <f>'CONSTRUCTION COST ESTIMATE'!B736</f>
        <v>616.01900000000001</v>
      </c>
      <c r="C736" s="180" t="str">
        <f>'CONSTRUCTION COST ESTIMATE'!C736</f>
        <v>PEDESTRIAN FENCE</v>
      </c>
      <c r="D736" s="181">
        <f>'CONSTRUCTION COST ESTIMATE'!BA736</f>
        <v>0</v>
      </c>
      <c r="E736" s="182">
        <f>'CONSTRUCTION COST ESTIMATE'!BC736</f>
        <v>0</v>
      </c>
      <c r="F736" s="183" t="str">
        <f>'CONSTRUCTION COST ESTIMATE'!BB736</f>
        <v>LF</v>
      </c>
      <c r="G736" s="184"/>
      <c r="H736" s="185">
        <f t="shared" si="126"/>
        <v>0</v>
      </c>
      <c r="I736" s="186">
        <f t="shared" si="127"/>
        <v>0</v>
      </c>
      <c r="J736" s="187"/>
      <c r="K736" s="188">
        <f t="shared" si="134"/>
        <v>0</v>
      </c>
      <c r="L736" s="86">
        <f t="shared" si="128"/>
        <v>0</v>
      </c>
      <c r="M736" s="188">
        <f t="shared" si="129"/>
        <v>0</v>
      </c>
      <c r="N736" s="86">
        <f t="shared" si="130"/>
        <v>0</v>
      </c>
      <c r="O736" s="188">
        <f t="shared" si="131"/>
        <v>0</v>
      </c>
      <c r="P736" s="189"/>
      <c r="Q736" s="190">
        <f t="shared" si="132"/>
        <v>0</v>
      </c>
      <c r="R736" s="191">
        <f t="shared" si="133"/>
        <v>0</v>
      </c>
      <c r="T736" s="89"/>
    </row>
    <row r="737" spans="1:20" s="178" customFormat="1" ht="30" hidden="1" customHeight="1">
      <c r="A737" s="156">
        <f>'CONSTRUCTION COST ESTIMATE'!A737</f>
        <v>0</v>
      </c>
      <c r="B737" s="179">
        <f>'CONSTRUCTION COST ESTIMATE'!B737</f>
        <v>616.02</v>
      </c>
      <c r="C737" s="180" t="str">
        <f>'CONSTRUCTION COST ESTIMATE'!C737</f>
        <v>SWING GATE (5 FOOT)</v>
      </c>
      <c r="D737" s="181">
        <f>'CONSTRUCTION COST ESTIMATE'!BA737</f>
        <v>0</v>
      </c>
      <c r="E737" s="182">
        <f>'CONSTRUCTION COST ESTIMATE'!BC737</f>
        <v>0</v>
      </c>
      <c r="F737" s="183" t="str">
        <f>'CONSTRUCTION COST ESTIMATE'!BB737</f>
        <v>EA</v>
      </c>
      <c r="G737" s="184"/>
      <c r="H737" s="185">
        <f t="shared" si="126"/>
        <v>0</v>
      </c>
      <c r="I737" s="186">
        <f t="shared" si="127"/>
        <v>0</v>
      </c>
      <c r="J737" s="187"/>
      <c r="K737" s="188">
        <f t="shared" si="134"/>
        <v>0</v>
      </c>
      <c r="L737" s="86">
        <f t="shared" si="128"/>
        <v>0</v>
      </c>
      <c r="M737" s="188">
        <f t="shared" si="129"/>
        <v>0</v>
      </c>
      <c r="N737" s="86">
        <f t="shared" si="130"/>
        <v>0</v>
      </c>
      <c r="O737" s="188">
        <f t="shared" si="131"/>
        <v>0</v>
      </c>
      <c r="P737" s="189"/>
      <c r="Q737" s="190">
        <f t="shared" si="132"/>
        <v>0</v>
      </c>
      <c r="R737" s="191">
        <f t="shared" si="133"/>
        <v>0</v>
      </c>
      <c r="T737" s="89"/>
    </row>
    <row r="738" spans="1:20" s="178" customFormat="1" ht="30" hidden="1" customHeight="1">
      <c r="A738" s="156">
        <f>'CONSTRUCTION COST ESTIMATE'!A738</f>
        <v>0</v>
      </c>
      <c r="B738" s="179">
        <f>'CONSTRUCTION COST ESTIMATE'!B738</f>
        <v>616.02099999999996</v>
      </c>
      <c r="C738" s="180" t="str">
        <f>'CONSTRUCTION COST ESTIMATE'!C738</f>
        <v>SWING GATE (12 FOOT)</v>
      </c>
      <c r="D738" s="181">
        <f>'CONSTRUCTION COST ESTIMATE'!BA738</f>
        <v>0</v>
      </c>
      <c r="E738" s="182">
        <f>'CONSTRUCTION COST ESTIMATE'!BC738</f>
        <v>0</v>
      </c>
      <c r="F738" s="183" t="str">
        <f>'CONSTRUCTION COST ESTIMATE'!BB738</f>
        <v>EA</v>
      </c>
      <c r="G738" s="184"/>
      <c r="H738" s="185">
        <f t="shared" si="126"/>
        <v>0</v>
      </c>
      <c r="I738" s="186">
        <f t="shared" si="127"/>
        <v>0</v>
      </c>
      <c r="J738" s="187"/>
      <c r="K738" s="188">
        <f t="shared" si="134"/>
        <v>0</v>
      </c>
      <c r="L738" s="86">
        <f t="shared" si="128"/>
        <v>0</v>
      </c>
      <c r="M738" s="188">
        <f t="shared" si="129"/>
        <v>0</v>
      </c>
      <c r="N738" s="86">
        <f t="shared" si="130"/>
        <v>0</v>
      </c>
      <c r="O738" s="188">
        <f t="shared" si="131"/>
        <v>0</v>
      </c>
      <c r="P738" s="189"/>
      <c r="Q738" s="190">
        <f t="shared" si="132"/>
        <v>0</v>
      </c>
      <c r="R738" s="191">
        <f t="shared" si="133"/>
        <v>0</v>
      </c>
      <c r="T738" s="89"/>
    </row>
    <row r="739" spans="1:20" s="178" customFormat="1" ht="30" hidden="1" customHeight="1">
      <c r="A739" s="156">
        <f>'CONSTRUCTION COST ESTIMATE'!A739</f>
        <v>0</v>
      </c>
      <c r="B739" s="179">
        <f>'CONSTRUCTION COST ESTIMATE'!B739</f>
        <v>616.02200000000005</v>
      </c>
      <c r="C739" s="180" t="str">
        <f>'CONSTRUCTION COST ESTIMATE'!C739</f>
        <v>DOUBLE SWING CHAIN LINK GATE (16 FOOT)</v>
      </c>
      <c r="D739" s="181">
        <f>'CONSTRUCTION COST ESTIMATE'!BA739</f>
        <v>0</v>
      </c>
      <c r="E739" s="182">
        <f>'CONSTRUCTION COST ESTIMATE'!BC739</f>
        <v>0</v>
      </c>
      <c r="F739" s="183" t="str">
        <f>'CONSTRUCTION COST ESTIMATE'!BB739</f>
        <v>EA</v>
      </c>
      <c r="G739" s="184"/>
      <c r="H739" s="185">
        <f t="shared" si="126"/>
        <v>0</v>
      </c>
      <c r="I739" s="186">
        <f t="shared" si="127"/>
        <v>0</v>
      </c>
      <c r="J739" s="187"/>
      <c r="K739" s="188">
        <f t="shared" si="134"/>
        <v>0</v>
      </c>
      <c r="L739" s="86">
        <f t="shared" si="128"/>
        <v>0</v>
      </c>
      <c r="M739" s="188">
        <f t="shared" si="129"/>
        <v>0</v>
      </c>
      <c r="N739" s="86">
        <f t="shared" si="130"/>
        <v>0</v>
      </c>
      <c r="O739" s="188">
        <f t="shared" si="131"/>
        <v>0</v>
      </c>
      <c r="P739" s="189"/>
      <c r="Q739" s="190">
        <f t="shared" si="132"/>
        <v>0</v>
      </c>
      <c r="R739" s="191">
        <f t="shared" si="133"/>
        <v>0</v>
      </c>
      <c r="T739" s="89"/>
    </row>
    <row r="740" spans="1:20" s="178" customFormat="1" ht="30" hidden="1" customHeight="1">
      <c r="A740" s="156">
        <f>'CONSTRUCTION COST ESTIMATE'!A740</f>
        <v>0</v>
      </c>
      <c r="B740" s="179">
        <f>'CONSTRUCTION COST ESTIMATE'!B740</f>
        <v>616.02300000000002</v>
      </c>
      <c r="C740" s="180" t="str">
        <f>'CONSTRUCTION COST ESTIMATE'!C740</f>
        <v>DOUBLE SWING CHAIN LINK GATE (20 FOOT)</v>
      </c>
      <c r="D740" s="181">
        <f>'CONSTRUCTION COST ESTIMATE'!BA740</f>
        <v>0</v>
      </c>
      <c r="E740" s="182">
        <f>'CONSTRUCTION COST ESTIMATE'!BC740</f>
        <v>0</v>
      </c>
      <c r="F740" s="183" t="str">
        <f>'CONSTRUCTION COST ESTIMATE'!BB740</f>
        <v>EA</v>
      </c>
      <c r="G740" s="184"/>
      <c r="H740" s="185">
        <f t="shared" si="126"/>
        <v>0</v>
      </c>
      <c r="I740" s="186">
        <f t="shared" si="127"/>
        <v>0</v>
      </c>
      <c r="J740" s="187"/>
      <c r="K740" s="188">
        <f t="shared" si="134"/>
        <v>0</v>
      </c>
      <c r="L740" s="86">
        <f t="shared" si="128"/>
        <v>0</v>
      </c>
      <c r="M740" s="188">
        <f t="shared" si="129"/>
        <v>0</v>
      </c>
      <c r="N740" s="86">
        <f t="shared" si="130"/>
        <v>0</v>
      </c>
      <c r="O740" s="188">
        <f t="shared" si="131"/>
        <v>0</v>
      </c>
      <c r="P740" s="189"/>
      <c r="Q740" s="190">
        <f t="shared" si="132"/>
        <v>0</v>
      </c>
      <c r="R740" s="191">
        <f t="shared" si="133"/>
        <v>0</v>
      </c>
      <c r="T740" s="89"/>
    </row>
    <row r="741" spans="1:20" s="178" customFormat="1" ht="30" hidden="1" customHeight="1">
      <c r="A741" s="156">
        <f>'CONSTRUCTION COST ESTIMATE'!A741</f>
        <v>0</v>
      </c>
      <c r="B741" s="179">
        <f>'CONSTRUCTION COST ESTIMATE'!B741</f>
        <v>616.024</v>
      </c>
      <c r="C741" s="180" t="str">
        <f>'CONSTRUCTION COST ESTIMATE'!C741</f>
        <v>DOUBLE SWING CHAIN LINK GATE (22 FOOT)</v>
      </c>
      <c r="D741" s="181">
        <f>'CONSTRUCTION COST ESTIMATE'!BA741</f>
        <v>0</v>
      </c>
      <c r="E741" s="182">
        <f>'CONSTRUCTION COST ESTIMATE'!BC741</f>
        <v>0</v>
      </c>
      <c r="F741" s="183" t="str">
        <f>'CONSTRUCTION COST ESTIMATE'!BB741</f>
        <v>EA</v>
      </c>
      <c r="G741" s="184"/>
      <c r="H741" s="185">
        <f t="shared" si="126"/>
        <v>0</v>
      </c>
      <c r="I741" s="186">
        <f t="shared" si="127"/>
        <v>0</v>
      </c>
      <c r="J741" s="187"/>
      <c r="K741" s="188">
        <f t="shared" si="134"/>
        <v>0</v>
      </c>
      <c r="L741" s="86">
        <f t="shared" si="128"/>
        <v>0</v>
      </c>
      <c r="M741" s="188">
        <f t="shared" si="129"/>
        <v>0</v>
      </c>
      <c r="N741" s="86">
        <f t="shared" si="130"/>
        <v>0</v>
      </c>
      <c r="O741" s="188">
        <f t="shared" si="131"/>
        <v>0</v>
      </c>
      <c r="P741" s="189"/>
      <c r="Q741" s="190">
        <f t="shared" si="132"/>
        <v>0</v>
      </c>
      <c r="R741" s="191">
        <f t="shared" si="133"/>
        <v>0</v>
      </c>
      <c r="T741" s="89"/>
    </row>
    <row r="742" spans="1:20" s="178" customFormat="1" ht="30" hidden="1" customHeight="1">
      <c r="A742" s="156">
        <f>'CONSTRUCTION COST ESTIMATE'!A742</f>
        <v>0</v>
      </c>
      <c r="B742" s="179">
        <f>'CONSTRUCTION COST ESTIMATE'!B742</f>
        <v>616.02499999999998</v>
      </c>
      <c r="C742" s="180" t="str">
        <f>'CONSTRUCTION COST ESTIMATE'!C742</f>
        <v>WROUGHT IRON FENCE (6 FOOT)</v>
      </c>
      <c r="D742" s="181">
        <f>'CONSTRUCTION COST ESTIMATE'!BA742</f>
        <v>0</v>
      </c>
      <c r="E742" s="182">
        <f>'CONSTRUCTION COST ESTIMATE'!BC742</f>
        <v>0</v>
      </c>
      <c r="F742" s="183" t="str">
        <f>'CONSTRUCTION COST ESTIMATE'!BB742</f>
        <v>LF</v>
      </c>
      <c r="G742" s="184"/>
      <c r="H742" s="185">
        <f t="shared" si="126"/>
        <v>0</v>
      </c>
      <c r="I742" s="186">
        <f t="shared" si="127"/>
        <v>0</v>
      </c>
      <c r="J742" s="187"/>
      <c r="K742" s="188">
        <f t="shared" si="134"/>
        <v>0</v>
      </c>
      <c r="L742" s="86">
        <f t="shared" si="128"/>
        <v>0</v>
      </c>
      <c r="M742" s="188">
        <f t="shared" si="129"/>
        <v>0</v>
      </c>
      <c r="N742" s="86">
        <f t="shared" si="130"/>
        <v>0</v>
      </c>
      <c r="O742" s="188">
        <f t="shared" si="131"/>
        <v>0</v>
      </c>
      <c r="P742" s="189"/>
      <c r="Q742" s="190">
        <f t="shared" si="132"/>
        <v>0</v>
      </c>
      <c r="R742" s="191">
        <f t="shared" si="133"/>
        <v>0</v>
      </c>
      <c r="T742" s="88"/>
    </row>
    <row r="743" spans="1:20" s="178" customFormat="1" ht="30" hidden="1" customHeight="1">
      <c r="A743" s="156">
        <f>'CONSTRUCTION COST ESTIMATE'!A743</f>
        <v>0</v>
      </c>
      <c r="B743" s="179">
        <f>'CONSTRUCTION COST ESTIMATE'!B743</f>
        <v>616.02599999999995</v>
      </c>
      <c r="C743" s="180" t="str">
        <f>'CONSTRUCTION COST ESTIMATE'!C743</f>
        <v>WROUGHT IRON FENCE (10 FOOT)</v>
      </c>
      <c r="D743" s="181">
        <f>'CONSTRUCTION COST ESTIMATE'!BA743</f>
        <v>0</v>
      </c>
      <c r="E743" s="182">
        <f>'CONSTRUCTION COST ESTIMATE'!BC743</f>
        <v>0</v>
      </c>
      <c r="F743" s="183" t="str">
        <f>'CONSTRUCTION COST ESTIMATE'!BB743</f>
        <v>LF</v>
      </c>
      <c r="G743" s="184"/>
      <c r="H743" s="185">
        <f t="shared" si="126"/>
        <v>0</v>
      </c>
      <c r="I743" s="186">
        <f t="shared" si="127"/>
        <v>0</v>
      </c>
      <c r="J743" s="187"/>
      <c r="K743" s="188">
        <f t="shared" si="134"/>
        <v>0</v>
      </c>
      <c r="L743" s="86">
        <f t="shared" si="128"/>
        <v>0</v>
      </c>
      <c r="M743" s="188">
        <f t="shared" si="129"/>
        <v>0</v>
      </c>
      <c r="N743" s="86">
        <f t="shared" si="130"/>
        <v>0</v>
      </c>
      <c r="O743" s="188">
        <f t="shared" si="131"/>
        <v>0</v>
      </c>
      <c r="P743" s="189"/>
      <c r="Q743" s="190">
        <f t="shared" si="132"/>
        <v>0</v>
      </c>
      <c r="R743" s="191">
        <f t="shared" si="133"/>
        <v>0</v>
      </c>
      <c r="T743" s="88"/>
    </row>
    <row r="744" spans="1:20" s="178" customFormat="1" ht="30" hidden="1" customHeight="1">
      <c r="A744" s="156">
        <f>'CONSTRUCTION COST ESTIMATE'!A744</f>
        <v>0</v>
      </c>
      <c r="B744" s="179">
        <f>'CONSTRUCTION COST ESTIMATE'!B744</f>
        <v>616.02700000000004</v>
      </c>
      <c r="C744" s="180" t="str">
        <f>'CONSTRUCTION COST ESTIMATE'!C744</f>
        <v>WROUGHT IRON ACCESS GATE (16 FOOT)</v>
      </c>
      <c r="D744" s="181">
        <f>'CONSTRUCTION COST ESTIMATE'!BA744</f>
        <v>0</v>
      </c>
      <c r="E744" s="182">
        <f>'CONSTRUCTION COST ESTIMATE'!BC744</f>
        <v>0</v>
      </c>
      <c r="F744" s="183" t="str">
        <f>'CONSTRUCTION COST ESTIMATE'!BB744</f>
        <v>EA</v>
      </c>
      <c r="G744" s="184"/>
      <c r="H744" s="185">
        <f t="shared" si="126"/>
        <v>0</v>
      </c>
      <c r="I744" s="186">
        <f t="shared" si="127"/>
        <v>0</v>
      </c>
      <c r="J744" s="187"/>
      <c r="K744" s="188">
        <f t="shared" si="134"/>
        <v>0</v>
      </c>
      <c r="L744" s="86">
        <f t="shared" si="128"/>
        <v>0</v>
      </c>
      <c r="M744" s="188">
        <f t="shared" si="129"/>
        <v>0</v>
      </c>
      <c r="N744" s="86">
        <f t="shared" si="130"/>
        <v>0</v>
      </c>
      <c r="O744" s="188">
        <f t="shared" si="131"/>
        <v>0</v>
      </c>
      <c r="P744" s="189"/>
      <c r="Q744" s="190">
        <f t="shared" si="132"/>
        <v>0</v>
      </c>
      <c r="R744" s="191">
        <f t="shared" si="133"/>
        <v>0</v>
      </c>
      <c r="T744" s="88"/>
    </row>
    <row r="745" spans="1:20" s="178" customFormat="1" ht="30" hidden="1" customHeight="1">
      <c r="A745" s="156">
        <f>'CONSTRUCTION COST ESTIMATE'!A745</f>
        <v>0</v>
      </c>
      <c r="B745" s="179">
        <f>'CONSTRUCTION COST ESTIMATE'!B745</f>
        <v>616.02800000000002</v>
      </c>
      <c r="C745" s="180" t="str">
        <f>'CONSTRUCTION COST ESTIMATE'!C745</f>
        <v>WROUGHT IRON FENCE (CUSTOM)</v>
      </c>
      <c r="D745" s="181">
        <f>'CONSTRUCTION COST ESTIMATE'!BA745</f>
        <v>0</v>
      </c>
      <c r="E745" s="182">
        <f>'CONSTRUCTION COST ESTIMATE'!BC745</f>
        <v>0</v>
      </c>
      <c r="F745" s="183" t="str">
        <f>'CONSTRUCTION COST ESTIMATE'!BB745</f>
        <v>LF</v>
      </c>
      <c r="G745" s="184"/>
      <c r="H745" s="185">
        <f t="shared" si="126"/>
        <v>0</v>
      </c>
      <c r="I745" s="186">
        <f t="shared" si="127"/>
        <v>0</v>
      </c>
      <c r="J745" s="187"/>
      <c r="K745" s="188">
        <f t="shared" si="134"/>
        <v>0</v>
      </c>
      <c r="L745" s="86">
        <f t="shared" si="128"/>
        <v>0</v>
      </c>
      <c r="M745" s="188">
        <f t="shared" si="129"/>
        <v>0</v>
      </c>
      <c r="N745" s="86">
        <f t="shared" si="130"/>
        <v>0</v>
      </c>
      <c r="O745" s="188">
        <f t="shared" si="131"/>
        <v>0</v>
      </c>
      <c r="P745" s="189"/>
      <c r="Q745" s="190">
        <f t="shared" si="132"/>
        <v>0</v>
      </c>
      <c r="R745" s="191">
        <f t="shared" si="133"/>
        <v>0</v>
      </c>
      <c r="T745" s="88"/>
    </row>
    <row r="746" spans="1:20" s="178" customFormat="1" ht="30" hidden="1" customHeight="1">
      <c r="A746" s="156">
        <f>'CONSTRUCTION COST ESTIMATE'!A746</f>
        <v>0</v>
      </c>
      <c r="B746" s="179">
        <f>'CONSTRUCTION COST ESTIMATE'!B746</f>
        <v>618.00049999999999</v>
      </c>
      <c r="C746" s="180" t="str">
        <f>'CONSTRUCTION COST ESTIMATE'!C746</f>
        <v>GALVANIZED GUARDRAIL</v>
      </c>
      <c r="D746" s="181">
        <f>'CONSTRUCTION COST ESTIMATE'!BA746</f>
        <v>0</v>
      </c>
      <c r="E746" s="182">
        <f>'CONSTRUCTION COST ESTIMATE'!BC746</f>
        <v>0</v>
      </c>
      <c r="F746" s="183" t="str">
        <f>'CONSTRUCTION COST ESTIMATE'!BB746</f>
        <v>LF</v>
      </c>
      <c r="G746" s="184"/>
      <c r="H746" s="185">
        <f t="shared" si="126"/>
        <v>0</v>
      </c>
      <c r="I746" s="186">
        <f t="shared" si="127"/>
        <v>0</v>
      </c>
      <c r="J746" s="187"/>
      <c r="K746" s="188">
        <f t="shared" si="134"/>
        <v>0</v>
      </c>
      <c r="L746" s="86">
        <f t="shared" si="128"/>
        <v>0</v>
      </c>
      <c r="M746" s="188">
        <f t="shared" si="129"/>
        <v>0</v>
      </c>
      <c r="N746" s="86">
        <f t="shared" si="130"/>
        <v>0</v>
      </c>
      <c r="O746" s="188">
        <f t="shared" si="131"/>
        <v>0</v>
      </c>
      <c r="P746" s="189"/>
      <c r="Q746" s="190">
        <f t="shared" si="132"/>
        <v>0</v>
      </c>
      <c r="R746" s="191">
        <f t="shared" si="133"/>
        <v>0</v>
      </c>
      <c r="T746" s="88"/>
    </row>
    <row r="747" spans="1:20" s="178" customFormat="1" ht="30" hidden="1" customHeight="1">
      <c r="A747" s="156">
        <f>'CONSTRUCTION COST ESTIMATE'!A747</f>
        <v>0</v>
      </c>
      <c r="B747" s="179">
        <f>'CONSTRUCTION COST ESTIMATE'!B747</f>
        <v>618.00099999999998</v>
      </c>
      <c r="C747" s="180" t="str">
        <f>'CONSTRUCTION COST ESTIMATE'!C747</f>
        <v>GALVAINIZED GUARDRAIL (FLARED)</v>
      </c>
      <c r="D747" s="181">
        <f>'CONSTRUCTION COST ESTIMATE'!BA747</f>
        <v>0</v>
      </c>
      <c r="E747" s="182">
        <f>'CONSTRUCTION COST ESTIMATE'!BC747</f>
        <v>0</v>
      </c>
      <c r="F747" s="183" t="str">
        <f>'CONSTRUCTION COST ESTIMATE'!BB747</f>
        <v>EA</v>
      </c>
      <c r="G747" s="184"/>
      <c r="H747" s="185">
        <f t="shared" si="126"/>
        <v>0</v>
      </c>
      <c r="I747" s="186">
        <f t="shared" si="127"/>
        <v>0</v>
      </c>
      <c r="J747" s="187"/>
      <c r="K747" s="188">
        <f t="shared" si="134"/>
        <v>0</v>
      </c>
      <c r="L747" s="86">
        <f t="shared" si="128"/>
        <v>0</v>
      </c>
      <c r="M747" s="188">
        <f t="shared" si="129"/>
        <v>0</v>
      </c>
      <c r="N747" s="86">
        <f t="shared" si="130"/>
        <v>0</v>
      </c>
      <c r="O747" s="188">
        <f t="shared" si="131"/>
        <v>0</v>
      </c>
      <c r="P747" s="189"/>
      <c r="Q747" s="190">
        <f t="shared" si="132"/>
        <v>0</v>
      </c>
      <c r="R747" s="191">
        <f t="shared" si="133"/>
        <v>0</v>
      </c>
      <c r="T747" s="88"/>
    </row>
    <row r="748" spans="1:20" s="178" customFormat="1" ht="30" hidden="1" customHeight="1">
      <c r="A748" s="156">
        <f>'CONSTRUCTION COST ESTIMATE'!A748</f>
        <v>0</v>
      </c>
      <c r="B748" s="179">
        <f>'CONSTRUCTION COST ESTIMATE'!B748</f>
        <v>618.00199999999995</v>
      </c>
      <c r="C748" s="180" t="str">
        <f>'CONSTRUCTION COST ESTIMATE'!C748</f>
        <v>GALVAINIZED GUARDRAIL (TRIPLE CORRUGATION)</v>
      </c>
      <c r="D748" s="181">
        <f>'CONSTRUCTION COST ESTIMATE'!BA748</f>
        <v>0</v>
      </c>
      <c r="E748" s="182">
        <f>'CONSTRUCTION COST ESTIMATE'!BC748</f>
        <v>0</v>
      </c>
      <c r="F748" s="183" t="str">
        <f>'CONSTRUCTION COST ESTIMATE'!BB748</f>
        <v>LF</v>
      </c>
      <c r="G748" s="184"/>
      <c r="H748" s="185">
        <f t="shared" si="126"/>
        <v>0</v>
      </c>
      <c r="I748" s="186">
        <f t="shared" si="127"/>
        <v>0</v>
      </c>
      <c r="J748" s="187"/>
      <c r="K748" s="188">
        <f t="shared" si="134"/>
        <v>0</v>
      </c>
      <c r="L748" s="86">
        <f t="shared" si="128"/>
        <v>0</v>
      </c>
      <c r="M748" s="188">
        <f t="shared" si="129"/>
        <v>0</v>
      </c>
      <c r="N748" s="86">
        <f t="shared" si="130"/>
        <v>0</v>
      </c>
      <c r="O748" s="188">
        <f t="shared" si="131"/>
        <v>0</v>
      </c>
      <c r="P748" s="189"/>
      <c r="Q748" s="190">
        <f t="shared" si="132"/>
        <v>0</v>
      </c>
      <c r="R748" s="191">
        <f t="shared" si="133"/>
        <v>0</v>
      </c>
      <c r="T748" s="88"/>
    </row>
    <row r="749" spans="1:20" s="178" customFormat="1" ht="30" hidden="1" customHeight="1">
      <c r="A749" s="156">
        <f>'CONSTRUCTION COST ESTIMATE'!A749</f>
        <v>0</v>
      </c>
      <c r="B749" s="179">
        <f>'CONSTRUCTION COST ESTIMATE'!B749</f>
        <v>619.00049999999999</v>
      </c>
      <c r="C749" s="180" t="str">
        <f>'CONSTRUCTION COST ESTIMATE'!C749</f>
        <v>FLEXIBLE MARKER POST</v>
      </c>
      <c r="D749" s="181">
        <f>'CONSTRUCTION COST ESTIMATE'!BA749</f>
        <v>0</v>
      </c>
      <c r="E749" s="182">
        <f>'CONSTRUCTION COST ESTIMATE'!BC749</f>
        <v>0</v>
      </c>
      <c r="F749" s="183" t="str">
        <f>'CONSTRUCTION COST ESTIMATE'!BB749</f>
        <v>EA</v>
      </c>
      <c r="G749" s="184"/>
      <c r="H749" s="185">
        <f t="shared" si="126"/>
        <v>0</v>
      </c>
      <c r="I749" s="186">
        <f t="shared" si="127"/>
        <v>0</v>
      </c>
      <c r="J749" s="187"/>
      <c r="K749" s="188">
        <f t="shared" si="134"/>
        <v>0</v>
      </c>
      <c r="L749" s="86">
        <f t="shared" si="128"/>
        <v>0</v>
      </c>
      <c r="M749" s="188">
        <f t="shared" si="129"/>
        <v>0</v>
      </c>
      <c r="N749" s="86">
        <f t="shared" si="130"/>
        <v>0</v>
      </c>
      <c r="O749" s="188">
        <f t="shared" si="131"/>
        <v>0</v>
      </c>
      <c r="P749" s="189"/>
      <c r="Q749" s="190">
        <f t="shared" si="132"/>
        <v>0</v>
      </c>
      <c r="R749" s="191">
        <f t="shared" si="133"/>
        <v>0</v>
      </c>
      <c r="T749" s="88"/>
    </row>
    <row r="750" spans="1:20" s="178" customFormat="1" ht="30" hidden="1" customHeight="1">
      <c r="A750" s="156">
        <f>'CONSTRUCTION COST ESTIMATE'!A750</f>
        <v>0</v>
      </c>
      <c r="B750" s="179">
        <f>'CONSTRUCTION COST ESTIMATE'!B750</f>
        <v>619.00099999999998</v>
      </c>
      <c r="C750" s="180" t="str">
        <f>'CONSTRUCTION COST ESTIMATE'!C750</f>
        <v>K71 SELF RE-ERECTING MARKER POST</v>
      </c>
      <c r="D750" s="181">
        <f>'CONSTRUCTION COST ESTIMATE'!BA750</f>
        <v>0</v>
      </c>
      <c r="E750" s="182">
        <f>'CONSTRUCTION COST ESTIMATE'!BC750</f>
        <v>0</v>
      </c>
      <c r="F750" s="183" t="str">
        <f>'CONSTRUCTION COST ESTIMATE'!BB750</f>
        <v>EA</v>
      </c>
      <c r="G750" s="184"/>
      <c r="H750" s="185">
        <f t="shared" si="126"/>
        <v>0</v>
      </c>
      <c r="I750" s="186">
        <f t="shared" si="127"/>
        <v>0</v>
      </c>
      <c r="J750" s="187"/>
      <c r="K750" s="188">
        <f t="shared" si="134"/>
        <v>0</v>
      </c>
      <c r="L750" s="86">
        <f t="shared" si="128"/>
        <v>0</v>
      </c>
      <c r="M750" s="188">
        <f t="shared" si="129"/>
        <v>0</v>
      </c>
      <c r="N750" s="86">
        <f t="shared" si="130"/>
        <v>0</v>
      </c>
      <c r="O750" s="188">
        <f t="shared" si="131"/>
        <v>0</v>
      </c>
      <c r="P750" s="189"/>
      <c r="Q750" s="190">
        <f t="shared" si="132"/>
        <v>0</v>
      </c>
      <c r="R750" s="191">
        <f t="shared" si="133"/>
        <v>0</v>
      </c>
      <c r="T750" s="88"/>
    </row>
    <row r="751" spans="1:20" s="178" customFormat="1" ht="30" hidden="1" customHeight="1">
      <c r="A751" s="156">
        <f>'CONSTRUCTION COST ESTIMATE'!A751</f>
        <v>0</v>
      </c>
      <c r="B751" s="179">
        <f>'CONSTRUCTION COST ESTIMATE'!B751</f>
        <v>619.00199999999995</v>
      </c>
      <c r="C751" s="180" t="str">
        <f>'CONSTRUCTION COST ESTIMATE'!C751</f>
        <v>MARKER POST</v>
      </c>
      <c r="D751" s="181">
        <f>'CONSTRUCTION COST ESTIMATE'!BA751</f>
        <v>0</v>
      </c>
      <c r="E751" s="182">
        <f>'CONSTRUCTION COST ESTIMATE'!BC751</f>
        <v>0</v>
      </c>
      <c r="F751" s="183" t="str">
        <f>'CONSTRUCTION COST ESTIMATE'!BB751</f>
        <v>EA</v>
      </c>
      <c r="G751" s="184"/>
      <c r="H751" s="185">
        <f t="shared" si="126"/>
        <v>0</v>
      </c>
      <c r="I751" s="186">
        <f t="shared" si="127"/>
        <v>0</v>
      </c>
      <c r="J751" s="187"/>
      <c r="K751" s="188">
        <f t="shared" si="134"/>
        <v>0</v>
      </c>
      <c r="L751" s="86">
        <f t="shared" si="128"/>
        <v>0</v>
      </c>
      <c r="M751" s="188">
        <f t="shared" si="129"/>
        <v>0</v>
      </c>
      <c r="N751" s="86">
        <f t="shared" si="130"/>
        <v>0</v>
      </c>
      <c r="O751" s="188">
        <f t="shared" si="131"/>
        <v>0</v>
      </c>
      <c r="P751" s="189"/>
      <c r="Q751" s="190">
        <f t="shared" si="132"/>
        <v>0</v>
      </c>
      <c r="R751" s="191">
        <f t="shared" si="133"/>
        <v>0</v>
      </c>
      <c r="T751" s="88"/>
    </row>
    <row r="752" spans="1:20" s="178" customFormat="1" ht="30" hidden="1" customHeight="1">
      <c r="A752" s="156">
        <f>'CONSTRUCTION COST ESTIMATE'!A752</f>
        <v>0</v>
      </c>
      <c r="B752" s="179">
        <f>'CONSTRUCTION COST ESTIMATE'!B752</f>
        <v>619.00300000000004</v>
      </c>
      <c r="C752" s="180" t="str">
        <f>'CONSTRUCTION COST ESTIMATE'!C752</f>
        <v>PERMANENT OBJECT MARKER</v>
      </c>
      <c r="D752" s="181">
        <f>'CONSTRUCTION COST ESTIMATE'!BA752</f>
        <v>0</v>
      </c>
      <c r="E752" s="182">
        <f>'CONSTRUCTION COST ESTIMATE'!BC752</f>
        <v>0</v>
      </c>
      <c r="F752" s="183" t="str">
        <f>'CONSTRUCTION COST ESTIMATE'!BB752</f>
        <v>EA</v>
      </c>
      <c r="G752" s="184"/>
      <c r="H752" s="185">
        <f t="shared" si="126"/>
        <v>0</v>
      </c>
      <c r="I752" s="186">
        <f t="shared" si="127"/>
        <v>0</v>
      </c>
      <c r="J752" s="187"/>
      <c r="K752" s="188">
        <f t="shared" si="134"/>
        <v>0</v>
      </c>
      <c r="L752" s="86">
        <f t="shared" si="128"/>
        <v>0</v>
      </c>
      <c r="M752" s="188">
        <f t="shared" si="129"/>
        <v>0</v>
      </c>
      <c r="N752" s="86">
        <f t="shared" si="130"/>
        <v>0</v>
      </c>
      <c r="O752" s="188">
        <f t="shared" si="131"/>
        <v>0</v>
      </c>
      <c r="P752" s="189"/>
      <c r="Q752" s="190">
        <f t="shared" si="132"/>
        <v>0</v>
      </c>
      <c r="R752" s="191">
        <f t="shared" si="133"/>
        <v>0</v>
      </c>
      <c r="T752" s="88"/>
    </row>
    <row r="753" spans="1:20" s="178" customFormat="1" ht="30" customHeight="1">
      <c r="A753" s="197" t="str">
        <f>'CONSTRUCTION COST ESTIMATE'!A753</f>
        <v>SP 622</v>
      </c>
      <c r="B753" s="198"/>
      <c r="C753" s="199" t="str">
        <f>'CONSTRUCTION COST ESTIMATE'!C753</f>
        <v>CONSTRUCTION SURVEYING</v>
      </c>
      <c r="D753" s="200"/>
      <c r="E753" s="201"/>
      <c r="F753" s="202"/>
      <c r="G753" s="203"/>
      <c r="H753" s="204"/>
      <c r="I753" s="205"/>
      <c r="J753" s="206"/>
      <c r="K753" s="207"/>
      <c r="L753" s="206"/>
      <c r="M753" s="207"/>
      <c r="N753" s="206"/>
      <c r="O753" s="207"/>
      <c r="P753" s="189"/>
      <c r="Q753" s="190">
        <f t="shared" si="132"/>
        <v>0</v>
      </c>
      <c r="R753" s="191">
        <f t="shared" si="133"/>
        <v>0</v>
      </c>
      <c r="T753" s="139" t="s">
        <v>1447</v>
      </c>
    </row>
    <row r="754" spans="1:20" s="178" customFormat="1" ht="30" hidden="1" customHeight="1">
      <c r="A754" s="156">
        <f>'CONSTRUCTION COST ESTIMATE'!A754</f>
        <v>0</v>
      </c>
      <c r="B754" s="179">
        <f>'CONSTRUCTION COST ESTIMATE'!B754</f>
        <v>622.00049999999999</v>
      </c>
      <c r="C754" s="180" t="str">
        <f>'CONSTRUCTION COST ESTIMATE'!C754</f>
        <v>CONSTRUCTION SURVEYING</v>
      </c>
      <c r="D754" s="181">
        <f>'CONSTRUCTION COST ESTIMATE'!BA754</f>
        <v>0</v>
      </c>
      <c r="E754" s="182">
        <f>'CONSTRUCTION COST ESTIMATE'!BC754</f>
        <v>0</v>
      </c>
      <c r="F754" s="183" t="str">
        <f>'CONSTRUCTION COST ESTIMATE'!BB754</f>
        <v>LS</v>
      </c>
      <c r="G754" s="184"/>
      <c r="H754" s="185">
        <f t="shared" si="126"/>
        <v>0</v>
      </c>
      <c r="I754" s="186">
        <f t="shared" si="127"/>
        <v>0</v>
      </c>
      <c r="J754" s="187"/>
      <c r="K754" s="188">
        <f t="shared" si="134"/>
        <v>0</v>
      </c>
      <c r="L754" s="86">
        <f t="shared" si="128"/>
        <v>0</v>
      </c>
      <c r="M754" s="188">
        <f t="shared" si="129"/>
        <v>0</v>
      </c>
      <c r="N754" s="86">
        <f t="shared" si="130"/>
        <v>0</v>
      </c>
      <c r="O754" s="188">
        <f t="shared" si="131"/>
        <v>0</v>
      </c>
      <c r="P754" s="189"/>
      <c r="Q754" s="190">
        <f t="shared" si="132"/>
        <v>0</v>
      </c>
      <c r="R754" s="191">
        <f t="shared" si="133"/>
        <v>0</v>
      </c>
      <c r="T754" s="88"/>
    </row>
    <row r="755" spans="1:20" s="178" customFormat="1" ht="30" hidden="1" customHeight="1">
      <c r="A755" s="156">
        <f>'CONSTRUCTION COST ESTIMATE'!A755</f>
        <v>0</v>
      </c>
      <c r="B755" s="179">
        <f>'CONSTRUCTION COST ESTIMATE'!B755</f>
        <v>622.00099999999998</v>
      </c>
      <c r="C755" s="180" t="str">
        <f>'CONSTRUCTION COST ESTIMATE'!C755</f>
        <v>CONSTRUCT TYPE I SURVEY MONUMENT</v>
      </c>
      <c r="D755" s="181">
        <f>'CONSTRUCTION COST ESTIMATE'!BA755</f>
        <v>0</v>
      </c>
      <c r="E755" s="182">
        <f>'CONSTRUCTION COST ESTIMATE'!BC755</f>
        <v>0</v>
      </c>
      <c r="F755" s="183" t="str">
        <f>'CONSTRUCTION COST ESTIMATE'!BB755</f>
        <v>EA</v>
      </c>
      <c r="G755" s="184"/>
      <c r="H755" s="185">
        <f t="shared" ref="H755:H756" si="135">IF(G755="x",(IF(J755="",(D755*$G$4),(D755-J755)*$G$4)),0)</f>
        <v>0</v>
      </c>
      <c r="I755" s="186">
        <f t="shared" ref="I755:I756" si="136">E755*H755</f>
        <v>0</v>
      </c>
      <c r="J755" s="187"/>
      <c r="K755" s="188">
        <f t="shared" ref="K755:K756" si="137">D755*J755</f>
        <v>0</v>
      </c>
      <c r="L755" s="86">
        <f t="shared" ref="L755:L756" si="138">IF(G755="x",D755-H755-J755,0)</f>
        <v>0</v>
      </c>
      <c r="M755" s="188">
        <f t="shared" ref="M755:M756" si="139">E755*L755</f>
        <v>0</v>
      </c>
      <c r="N755" s="86">
        <f t="shared" ref="N755:N756" si="140">IF(G755="x",0,D755-J755)</f>
        <v>0</v>
      </c>
      <c r="O755" s="188">
        <f t="shared" ref="O755:O756" si="141">E755*N755</f>
        <v>0</v>
      </c>
      <c r="P755" s="189"/>
      <c r="Q755" s="190">
        <f t="shared" ref="Q755:Q756" si="142">H755+J755+L755+N755</f>
        <v>0</v>
      </c>
      <c r="R755" s="191">
        <f t="shared" ref="R755:R756" si="143">Q755*E755</f>
        <v>0</v>
      </c>
      <c r="T755" s="88"/>
    </row>
    <row r="756" spans="1:20" s="178" customFormat="1" ht="30" hidden="1" customHeight="1">
      <c r="A756" s="156">
        <f>'CONSTRUCTION COST ESTIMATE'!A756</f>
        <v>0</v>
      </c>
      <c r="B756" s="179">
        <f>'CONSTRUCTION COST ESTIMATE'!B756</f>
        <v>622.00199999999995</v>
      </c>
      <c r="C756" s="180" t="str">
        <f>'CONSTRUCTION COST ESTIMATE'!C756</f>
        <v>CONSTRUCT TYPE II-B SURVEY MONUMENT</v>
      </c>
      <c r="D756" s="181">
        <f>'CONSTRUCTION COST ESTIMATE'!BA756</f>
        <v>0</v>
      </c>
      <c r="E756" s="182">
        <f>'CONSTRUCTION COST ESTIMATE'!BC756</f>
        <v>0</v>
      </c>
      <c r="F756" s="183" t="str">
        <f>'CONSTRUCTION COST ESTIMATE'!BB756</f>
        <v>EA</v>
      </c>
      <c r="G756" s="184"/>
      <c r="H756" s="185">
        <f t="shared" si="135"/>
        <v>0</v>
      </c>
      <c r="I756" s="186">
        <f t="shared" si="136"/>
        <v>0</v>
      </c>
      <c r="J756" s="187"/>
      <c r="K756" s="188">
        <f t="shared" si="137"/>
        <v>0</v>
      </c>
      <c r="L756" s="86">
        <f t="shared" si="138"/>
        <v>0</v>
      </c>
      <c r="M756" s="188">
        <f t="shared" si="139"/>
        <v>0</v>
      </c>
      <c r="N756" s="86">
        <f t="shared" si="140"/>
        <v>0</v>
      </c>
      <c r="O756" s="188">
        <f t="shared" si="141"/>
        <v>0</v>
      </c>
      <c r="P756" s="189"/>
      <c r="Q756" s="190">
        <f t="shared" si="142"/>
        <v>0</v>
      </c>
      <c r="R756" s="191">
        <f t="shared" si="143"/>
        <v>0</v>
      </c>
      <c r="T756" s="88"/>
    </row>
    <row r="757" spans="1:20" s="178" customFormat="1" ht="30" customHeight="1">
      <c r="A757" s="197" t="str">
        <f>'CONSTRUCTION COST ESTIMATE'!A757</f>
        <v>SP 623</v>
      </c>
      <c r="B757" s="198"/>
      <c r="C757" s="199" t="str">
        <f>'CONSTRUCTION COST ESTIMATE'!C757</f>
        <v>TRAFFIC SIGNAL &amp; STREET LIGHT</v>
      </c>
      <c r="D757" s="200"/>
      <c r="E757" s="201"/>
      <c r="F757" s="202"/>
      <c r="G757" s="203"/>
      <c r="H757" s="204"/>
      <c r="I757" s="205"/>
      <c r="J757" s="206"/>
      <c r="K757" s="207"/>
      <c r="L757" s="206"/>
      <c r="M757" s="207"/>
      <c r="N757" s="206"/>
      <c r="O757" s="207"/>
      <c r="P757" s="189"/>
      <c r="Q757" s="190">
        <f t="shared" si="132"/>
        <v>0</v>
      </c>
      <c r="R757" s="191">
        <f t="shared" si="133"/>
        <v>0</v>
      </c>
      <c r="T757" s="139" t="s">
        <v>1447</v>
      </c>
    </row>
    <row r="758" spans="1:20" s="178" customFormat="1" ht="30" hidden="1" customHeight="1">
      <c r="A758" s="156">
        <f>'CONSTRUCTION COST ESTIMATE'!A758</f>
        <v>0</v>
      </c>
      <c r="B758" s="179">
        <f>'CONSTRUCTION COST ESTIMATE'!B758</f>
        <v>623.00049999999999</v>
      </c>
      <c r="C758" s="180" t="str">
        <f>'CONSTRUCTION COST ESTIMATE'!C758</f>
        <v>1-1/4-INCH CONDUIT WITH 1-#8 AWG BARE TRACER WIRE AND PULL STRING</v>
      </c>
      <c r="D758" s="181">
        <f>'CONSTRUCTION COST ESTIMATE'!BA758</f>
        <v>0</v>
      </c>
      <c r="E758" s="182">
        <f>'CONSTRUCTION COST ESTIMATE'!BC758</f>
        <v>0</v>
      </c>
      <c r="F758" s="183" t="str">
        <f>'CONSTRUCTION COST ESTIMATE'!BB758</f>
        <v>LF</v>
      </c>
      <c r="G758" s="184"/>
      <c r="H758" s="185">
        <f t="shared" si="126"/>
        <v>0</v>
      </c>
      <c r="I758" s="186">
        <f t="shared" si="127"/>
        <v>0</v>
      </c>
      <c r="J758" s="187"/>
      <c r="K758" s="188">
        <f t="shared" si="134"/>
        <v>0</v>
      </c>
      <c r="L758" s="86">
        <f t="shared" si="128"/>
        <v>0</v>
      </c>
      <c r="M758" s="188">
        <f t="shared" si="129"/>
        <v>0</v>
      </c>
      <c r="N758" s="86">
        <f t="shared" si="130"/>
        <v>0</v>
      </c>
      <c r="O758" s="188">
        <f t="shared" si="131"/>
        <v>0</v>
      </c>
      <c r="P758" s="189"/>
      <c r="Q758" s="190">
        <f t="shared" si="132"/>
        <v>0</v>
      </c>
      <c r="R758" s="191">
        <f t="shared" si="133"/>
        <v>0</v>
      </c>
      <c r="T758" s="88"/>
    </row>
    <row r="759" spans="1:20" s="178" customFormat="1" ht="30" hidden="1" customHeight="1">
      <c r="A759" s="156">
        <f>'CONSTRUCTION COST ESTIMATE'!A759</f>
        <v>0</v>
      </c>
      <c r="B759" s="179">
        <f>'CONSTRUCTION COST ESTIMATE'!B759</f>
        <v>623.00099999999998</v>
      </c>
      <c r="C759" s="180" t="str">
        <f>'CONSTRUCTION COST ESTIMATE'!C759</f>
        <v>1-1/4-INCH CONDUIT WITH 2-#4 THW AND 1-#8 THW STREETLIGHTING CONDUCTORS</v>
      </c>
      <c r="D759" s="181">
        <f>'CONSTRUCTION COST ESTIMATE'!BA759</f>
        <v>0</v>
      </c>
      <c r="E759" s="182">
        <f>'CONSTRUCTION COST ESTIMATE'!BC759</f>
        <v>0</v>
      </c>
      <c r="F759" s="183" t="str">
        <f>'CONSTRUCTION COST ESTIMATE'!BB759</f>
        <v>LF</v>
      </c>
      <c r="G759" s="184"/>
      <c r="H759" s="185">
        <f t="shared" si="126"/>
        <v>0</v>
      </c>
      <c r="I759" s="186">
        <f t="shared" si="127"/>
        <v>0</v>
      </c>
      <c r="J759" s="187"/>
      <c r="K759" s="188">
        <f t="shared" si="134"/>
        <v>0</v>
      </c>
      <c r="L759" s="86">
        <f t="shared" si="128"/>
        <v>0</v>
      </c>
      <c r="M759" s="188">
        <f t="shared" si="129"/>
        <v>0</v>
      </c>
      <c r="N759" s="86">
        <f t="shared" si="130"/>
        <v>0</v>
      </c>
      <c r="O759" s="188">
        <f t="shared" si="131"/>
        <v>0</v>
      </c>
      <c r="P759" s="189"/>
      <c r="Q759" s="190">
        <f t="shared" si="132"/>
        <v>0</v>
      </c>
      <c r="R759" s="191">
        <f t="shared" si="133"/>
        <v>0</v>
      </c>
      <c r="T759" s="88"/>
    </row>
    <row r="760" spans="1:20" s="178" customFormat="1" ht="30" hidden="1" customHeight="1">
      <c r="A760" s="156">
        <f>'CONSTRUCTION COST ESTIMATE'!A760</f>
        <v>0</v>
      </c>
      <c r="B760" s="179">
        <f>'CONSTRUCTION COST ESTIMATE'!B760</f>
        <v>623.00199999999995</v>
      </c>
      <c r="C760" s="180" t="str">
        <f>'CONSTRUCTION COST ESTIMATE'!C760</f>
        <v>1-1/4-INCH CONDUIT WITH (SPECIFY CONDUCTORS)</v>
      </c>
      <c r="D760" s="181">
        <f>'CONSTRUCTION COST ESTIMATE'!BA760</f>
        <v>0</v>
      </c>
      <c r="E760" s="182">
        <f>'CONSTRUCTION COST ESTIMATE'!BC760</f>
        <v>0</v>
      </c>
      <c r="F760" s="183" t="str">
        <f>'CONSTRUCTION COST ESTIMATE'!BB760</f>
        <v>LF</v>
      </c>
      <c r="G760" s="184"/>
      <c r="H760" s="185">
        <f t="shared" si="126"/>
        <v>0</v>
      </c>
      <c r="I760" s="186">
        <f t="shared" si="127"/>
        <v>0</v>
      </c>
      <c r="J760" s="187"/>
      <c r="K760" s="188">
        <f t="shared" si="134"/>
        <v>0</v>
      </c>
      <c r="L760" s="86">
        <f t="shared" si="128"/>
        <v>0</v>
      </c>
      <c r="M760" s="188">
        <f t="shared" si="129"/>
        <v>0</v>
      </c>
      <c r="N760" s="86">
        <f t="shared" si="130"/>
        <v>0</v>
      </c>
      <c r="O760" s="188">
        <f t="shared" si="131"/>
        <v>0</v>
      </c>
      <c r="P760" s="189"/>
      <c r="Q760" s="190">
        <f t="shared" si="132"/>
        <v>0</v>
      </c>
      <c r="R760" s="191">
        <f t="shared" si="133"/>
        <v>0</v>
      </c>
      <c r="T760" s="88"/>
    </row>
    <row r="761" spans="1:20" s="178" customFormat="1" ht="30" hidden="1" customHeight="1">
      <c r="A761" s="156">
        <f>'CONSTRUCTION COST ESTIMATE'!A761</f>
        <v>0</v>
      </c>
      <c r="B761" s="179">
        <f>'CONSTRUCTION COST ESTIMATE'!B761</f>
        <v>623.00300000000004</v>
      </c>
      <c r="C761" s="180" t="str">
        <f>'CONSTRUCTION COST ESTIMATE'!C761</f>
        <v>2 INCH CONDUIT WITH 1-#8 AWG BARE TRACER WIRE AND PULL STRING</v>
      </c>
      <c r="D761" s="181">
        <f>'CONSTRUCTION COST ESTIMATE'!BA761</f>
        <v>0</v>
      </c>
      <c r="E761" s="182">
        <f>'CONSTRUCTION COST ESTIMATE'!BC761</f>
        <v>0</v>
      </c>
      <c r="F761" s="183" t="str">
        <f>'CONSTRUCTION COST ESTIMATE'!BB761</f>
        <v>LF</v>
      </c>
      <c r="G761" s="184"/>
      <c r="H761" s="185">
        <f t="shared" si="126"/>
        <v>0</v>
      </c>
      <c r="I761" s="186">
        <f t="shared" si="127"/>
        <v>0</v>
      </c>
      <c r="J761" s="187"/>
      <c r="K761" s="188">
        <f t="shared" si="134"/>
        <v>0</v>
      </c>
      <c r="L761" s="86">
        <f t="shared" si="128"/>
        <v>0</v>
      </c>
      <c r="M761" s="188">
        <f t="shared" si="129"/>
        <v>0</v>
      </c>
      <c r="N761" s="86">
        <f t="shared" si="130"/>
        <v>0</v>
      </c>
      <c r="O761" s="188">
        <f t="shared" si="131"/>
        <v>0</v>
      </c>
      <c r="P761" s="189"/>
      <c r="Q761" s="190">
        <f t="shared" si="132"/>
        <v>0</v>
      </c>
      <c r="R761" s="191">
        <f t="shared" si="133"/>
        <v>0</v>
      </c>
      <c r="T761" s="88"/>
    </row>
    <row r="762" spans="1:20" s="178" customFormat="1" ht="30" hidden="1" customHeight="1">
      <c r="A762" s="156">
        <f>'CONSTRUCTION COST ESTIMATE'!A762</f>
        <v>0</v>
      </c>
      <c r="B762" s="179">
        <f>'CONSTRUCTION COST ESTIMATE'!B762</f>
        <v>623.00400000000002</v>
      </c>
      <c r="C762" s="180" t="str">
        <f>'CONSTRUCTION COST ESTIMATE'!C762</f>
        <v>2 INCH PVC CONDUIT WITH 2-#4 THW AND 1-#8 THW STREETLIGHTING CONDUCTORS</v>
      </c>
      <c r="D762" s="181">
        <f>'CONSTRUCTION COST ESTIMATE'!BA762</f>
        <v>0</v>
      </c>
      <c r="E762" s="182">
        <f>'CONSTRUCTION COST ESTIMATE'!BC762</f>
        <v>0</v>
      </c>
      <c r="F762" s="183" t="str">
        <f>'CONSTRUCTION COST ESTIMATE'!BB762</f>
        <v>LF</v>
      </c>
      <c r="G762" s="184"/>
      <c r="H762" s="185">
        <f t="shared" si="126"/>
        <v>0</v>
      </c>
      <c r="I762" s="186">
        <f t="shared" si="127"/>
        <v>0</v>
      </c>
      <c r="J762" s="187"/>
      <c r="K762" s="188">
        <f t="shared" si="134"/>
        <v>0</v>
      </c>
      <c r="L762" s="86">
        <f t="shared" si="128"/>
        <v>0</v>
      </c>
      <c r="M762" s="188">
        <f t="shared" si="129"/>
        <v>0</v>
      </c>
      <c r="N762" s="86">
        <f t="shared" si="130"/>
        <v>0</v>
      </c>
      <c r="O762" s="188">
        <f t="shared" si="131"/>
        <v>0</v>
      </c>
      <c r="P762" s="189"/>
      <c r="Q762" s="190">
        <f t="shared" si="132"/>
        <v>0</v>
      </c>
      <c r="R762" s="191">
        <f t="shared" si="133"/>
        <v>0</v>
      </c>
      <c r="T762" s="88"/>
    </row>
    <row r="763" spans="1:20" s="178" customFormat="1" ht="30" hidden="1" customHeight="1">
      <c r="A763" s="156">
        <f>'CONSTRUCTION COST ESTIMATE'!A763</f>
        <v>0</v>
      </c>
      <c r="B763" s="179">
        <f>'CONSTRUCTION COST ESTIMATE'!B763</f>
        <v>623.005</v>
      </c>
      <c r="C763" s="180" t="str">
        <f>'CONSTRUCTION COST ESTIMATE'!C763</f>
        <v>2-INCH PVC CONDUIT WITH 2-#6 THW AND 1-#8 THW RECEPTACLE CONDUCTORS</v>
      </c>
      <c r="D763" s="181">
        <f>'CONSTRUCTION COST ESTIMATE'!BA763</f>
        <v>0</v>
      </c>
      <c r="E763" s="182">
        <f>'CONSTRUCTION COST ESTIMATE'!BC763</f>
        <v>0</v>
      </c>
      <c r="F763" s="183" t="str">
        <f>'CONSTRUCTION COST ESTIMATE'!BB763</f>
        <v>LF</v>
      </c>
      <c r="G763" s="184"/>
      <c r="H763" s="185">
        <f t="shared" si="126"/>
        <v>0</v>
      </c>
      <c r="I763" s="186">
        <f t="shared" si="127"/>
        <v>0</v>
      </c>
      <c r="J763" s="187"/>
      <c r="K763" s="188">
        <f t="shared" si="134"/>
        <v>0</v>
      </c>
      <c r="L763" s="86">
        <f t="shared" si="128"/>
        <v>0</v>
      </c>
      <c r="M763" s="188">
        <f t="shared" si="129"/>
        <v>0</v>
      </c>
      <c r="N763" s="86">
        <f t="shared" si="130"/>
        <v>0</v>
      </c>
      <c r="O763" s="188">
        <f t="shared" si="131"/>
        <v>0</v>
      </c>
      <c r="P763" s="189"/>
      <c r="Q763" s="190">
        <f t="shared" si="132"/>
        <v>0</v>
      </c>
      <c r="R763" s="191">
        <f t="shared" si="133"/>
        <v>0</v>
      </c>
      <c r="T763" s="88"/>
    </row>
    <row r="764" spans="1:20" s="178" customFormat="1" ht="30" hidden="1" customHeight="1">
      <c r="A764" s="156">
        <f>'CONSTRUCTION COST ESTIMATE'!A764</f>
        <v>0</v>
      </c>
      <c r="B764" s="179">
        <f>'CONSTRUCTION COST ESTIMATE'!B764</f>
        <v>623.00599999999997</v>
      </c>
      <c r="C764" s="180" t="str">
        <f>'CONSTRUCTION COST ESTIMATE'!C764</f>
        <v>2 INCH PVC CONDUIT WITH (SPECIFY CONDUCTORS)</v>
      </c>
      <c r="D764" s="181">
        <f>'CONSTRUCTION COST ESTIMATE'!BA764</f>
        <v>0</v>
      </c>
      <c r="E764" s="182">
        <f>'CONSTRUCTION COST ESTIMATE'!BC764</f>
        <v>0</v>
      </c>
      <c r="F764" s="183" t="str">
        <f>'CONSTRUCTION COST ESTIMATE'!BB764</f>
        <v>LF</v>
      </c>
      <c r="G764" s="184"/>
      <c r="H764" s="185">
        <f t="shared" si="126"/>
        <v>0</v>
      </c>
      <c r="I764" s="186">
        <f t="shared" si="127"/>
        <v>0</v>
      </c>
      <c r="J764" s="187"/>
      <c r="K764" s="188">
        <f t="shared" si="134"/>
        <v>0</v>
      </c>
      <c r="L764" s="86">
        <f t="shared" si="128"/>
        <v>0</v>
      </c>
      <c r="M764" s="188">
        <f t="shared" si="129"/>
        <v>0</v>
      </c>
      <c r="N764" s="86">
        <f t="shared" si="130"/>
        <v>0</v>
      </c>
      <c r="O764" s="188">
        <f t="shared" si="131"/>
        <v>0</v>
      </c>
      <c r="P764" s="189"/>
      <c r="Q764" s="190">
        <f t="shared" si="132"/>
        <v>0</v>
      </c>
      <c r="R764" s="191">
        <f t="shared" si="133"/>
        <v>0</v>
      </c>
      <c r="T764" s="88"/>
    </row>
    <row r="765" spans="1:20" s="178" customFormat="1" ht="30" hidden="1" customHeight="1">
      <c r="A765" s="156">
        <f>'CONSTRUCTION COST ESTIMATE'!A765</f>
        <v>0</v>
      </c>
      <c r="B765" s="179">
        <f>'CONSTRUCTION COST ESTIMATE'!B765</f>
        <v>623.00699999999995</v>
      </c>
      <c r="C765" s="180" t="str">
        <f>'CONSTRUCTION COST ESTIMATE'!C765</f>
        <v>3 INCH CONDUIT WITH 1-#8 AWG BARE TRACER WIRE AND PULL STRING</v>
      </c>
      <c r="D765" s="181">
        <f>'CONSTRUCTION COST ESTIMATE'!BA765</f>
        <v>0</v>
      </c>
      <c r="E765" s="182">
        <f>'CONSTRUCTION COST ESTIMATE'!BC765</f>
        <v>0</v>
      </c>
      <c r="F765" s="183" t="str">
        <f>'CONSTRUCTION COST ESTIMATE'!BB765</f>
        <v>LF</v>
      </c>
      <c r="G765" s="184"/>
      <c r="H765" s="185">
        <f t="shared" si="126"/>
        <v>0</v>
      </c>
      <c r="I765" s="186">
        <f t="shared" si="127"/>
        <v>0</v>
      </c>
      <c r="J765" s="187"/>
      <c r="K765" s="188">
        <f t="shared" si="134"/>
        <v>0</v>
      </c>
      <c r="L765" s="86">
        <f t="shared" si="128"/>
        <v>0</v>
      </c>
      <c r="M765" s="188">
        <f t="shared" si="129"/>
        <v>0</v>
      </c>
      <c r="N765" s="86">
        <f t="shared" si="130"/>
        <v>0</v>
      </c>
      <c r="O765" s="188">
        <f t="shared" si="131"/>
        <v>0</v>
      </c>
      <c r="P765" s="189"/>
      <c r="Q765" s="190">
        <f t="shared" si="132"/>
        <v>0</v>
      </c>
      <c r="R765" s="191">
        <f t="shared" si="133"/>
        <v>0</v>
      </c>
      <c r="T765" s="88"/>
    </row>
    <row r="766" spans="1:20" s="178" customFormat="1" ht="30" hidden="1" customHeight="1">
      <c r="A766" s="156">
        <f>'CONSTRUCTION COST ESTIMATE'!A766</f>
        <v>0</v>
      </c>
      <c r="B766" s="179">
        <f>'CONSTRUCTION COST ESTIMATE'!B766</f>
        <v>623.00800000000004</v>
      </c>
      <c r="C766" s="180" t="str">
        <f>'CONSTRUCTION COST ESTIMATE'!C766</f>
        <v>3 INCH CONDUIT WITH (SPECIFY CONDUCTORS)</v>
      </c>
      <c r="D766" s="181">
        <f>'CONSTRUCTION COST ESTIMATE'!BA766</f>
        <v>0</v>
      </c>
      <c r="E766" s="182">
        <f>'CONSTRUCTION COST ESTIMATE'!BC766</f>
        <v>0</v>
      </c>
      <c r="F766" s="183" t="str">
        <f>'CONSTRUCTION COST ESTIMATE'!BB766</f>
        <v>LF</v>
      </c>
      <c r="G766" s="184"/>
      <c r="H766" s="185">
        <f t="shared" si="126"/>
        <v>0</v>
      </c>
      <c r="I766" s="186">
        <f t="shared" si="127"/>
        <v>0</v>
      </c>
      <c r="J766" s="187"/>
      <c r="K766" s="188">
        <f t="shared" si="134"/>
        <v>0</v>
      </c>
      <c r="L766" s="86">
        <f t="shared" si="128"/>
        <v>0</v>
      </c>
      <c r="M766" s="188">
        <f t="shared" si="129"/>
        <v>0</v>
      </c>
      <c r="N766" s="86">
        <f t="shared" si="130"/>
        <v>0</v>
      </c>
      <c r="O766" s="188">
        <f t="shared" si="131"/>
        <v>0</v>
      </c>
      <c r="P766" s="189"/>
      <c r="Q766" s="190">
        <f t="shared" si="132"/>
        <v>0</v>
      </c>
      <c r="R766" s="191">
        <f t="shared" si="133"/>
        <v>0</v>
      </c>
      <c r="T766" s="88"/>
    </row>
    <row r="767" spans="1:20" s="178" customFormat="1" ht="30" hidden="1" customHeight="1">
      <c r="A767" s="156">
        <f>'CONSTRUCTION COST ESTIMATE'!A767</f>
        <v>0</v>
      </c>
      <c r="B767" s="179">
        <f>'CONSTRUCTION COST ESTIMATE'!B767</f>
        <v>623.01</v>
      </c>
      <c r="C767" s="180" t="str">
        <f>'CONSTRUCTION COST ESTIMATE'!C767</f>
        <v>4 INCH CONDUIT WITH HERCULINE TRACEABLE PULL TAPE</v>
      </c>
      <c r="D767" s="181">
        <f>'CONSTRUCTION COST ESTIMATE'!BA767</f>
        <v>0</v>
      </c>
      <c r="E767" s="182">
        <f>'CONSTRUCTION COST ESTIMATE'!BC767</f>
        <v>0</v>
      </c>
      <c r="F767" s="183" t="str">
        <f>'CONSTRUCTION COST ESTIMATE'!BB767</f>
        <v>LF</v>
      </c>
      <c r="G767" s="184"/>
      <c r="H767" s="185">
        <f t="shared" si="126"/>
        <v>0</v>
      </c>
      <c r="I767" s="186">
        <f t="shared" si="127"/>
        <v>0</v>
      </c>
      <c r="J767" s="187"/>
      <c r="K767" s="188">
        <f t="shared" si="134"/>
        <v>0</v>
      </c>
      <c r="L767" s="86">
        <f t="shared" si="128"/>
        <v>0</v>
      </c>
      <c r="M767" s="188">
        <f t="shared" si="129"/>
        <v>0</v>
      </c>
      <c r="N767" s="86">
        <f t="shared" si="130"/>
        <v>0</v>
      </c>
      <c r="O767" s="188">
        <f t="shared" si="131"/>
        <v>0</v>
      </c>
      <c r="P767" s="189"/>
      <c r="Q767" s="190">
        <f t="shared" si="132"/>
        <v>0</v>
      </c>
      <c r="R767" s="191">
        <f t="shared" si="133"/>
        <v>0</v>
      </c>
      <c r="T767" s="88"/>
    </row>
    <row r="768" spans="1:20" s="178" customFormat="1" ht="30" hidden="1" customHeight="1">
      <c r="A768" s="156">
        <f>'CONSTRUCTION COST ESTIMATE'!A768</f>
        <v>0</v>
      </c>
      <c r="B768" s="179">
        <f>'CONSTRUCTION COST ESTIMATE'!B768</f>
        <v>623.01099999999997</v>
      </c>
      <c r="C768" s="180" t="str">
        <f>'CONSTRUCTION COST ESTIMATE'!C768</f>
        <v>4 INCH CONDUIT WITH 72-STRAND FIBER OPTIC CABLE</v>
      </c>
      <c r="D768" s="181">
        <f>'CONSTRUCTION COST ESTIMATE'!BA768</f>
        <v>0</v>
      </c>
      <c r="E768" s="182">
        <f>'CONSTRUCTION COST ESTIMATE'!BC768</f>
        <v>0</v>
      </c>
      <c r="F768" s="183" t="str">
        <f>'CONSTRUCTION COST ESTIMATE'!BB768</f>
        <v>LF</v>
      </c>
      <c r="G768" s="184"/>
      <c r="H768" s="185">
        <f t="shared" si="126"/>
        <v>0</v>
      </c>
      <c r="I768" s="186">
        <f t="shared" si="127"/>
        <v>0</v>
      </c>
      <c r="J768" s="187"/>
      <c r="K768" s="188">
        <f t="shared" si="134"/>
        <v>0</v>
      </c>
      <c r="L768" s="86">
        <f t="shared" si="128"/>
        <v>0</v>
      </c>
      <c r="M768" s="188">
        <f t="shared" si="129"/>
        <v>0</v>
      </c>
      <c r="N768" s="86">
        <f t="shared" si="130"/>
        <v>0</v>
      </c>
      <c r="O768" s="188">
        <f t="shared" si="131"/>
        <v>0</v>
      </c>
      <c r="P768" s="189"/>
      <c r="Q768" s="190">
        <f t="shared" si="132"/>
        <v>0</v>
      </c>
      <c r="R768" s="191">
        <f t="shared" si="133"/>
        <v>0</v>
      </c>
      <c r="T768" s="88"/>
    </row>
    <row r="769" spans="1:20" s="178" customFormat="1" ht="30" hidden="1" customHeight="1">
      <c r="A769" s="156">
        <f>'CONSTRUCTION COST ESTIMATE'!A769</f>
        <v>0</v>
      </c>
      <c r="B769" s="179">
        <f>'CONSTRUCTION COST ESTIMATE'!B769</f>
        <v>623.01199999999994</v>
      </c>
      <c r="C769" s="180" t="str">
        <f>'CONSTRUCTION COST ESTIMATE'!C769</f>
        <v>4 INCH CONDUIT WITH 144-STRAND FIBER OPTIC CABLE</v>
      </c>
      <c r="D769" s="181">
        <f>'CONSTRUCTION COST ESTIMATE'!BA769</f>
        <v>0</v>
      </c>
      <c r="E769" s="182">
        <f>'CONSTRUCTION COST ESTIMATE'!BC769</f>
        <v>0</v>
      </c>
      <c r="F769" s="183" t="str">
        <f>'CONSTRUCTION COST ESTIMATE'!BB769</f>
        <v>LF</v>
      </c>
      <c r="G769" s="184"/>
      <c r="H769" s="185">
        <f t="shared" si="126"/>
        <v>0</v>
      </c>
      <c r="I769" s="186">
        <f t="shared" si="127"/>
        <v>0</v>
      </c>
      <c r="J769" s="187"/>
      <c r="K769" s="188">
        <f t="shared" si="134"/>
        <v>0</v>
      </c>
      <c r="L769" s="86">
        <f t="shared" si="128"/>
        <v>0</v>
      </c>
      <c r="M769" s="188">
        <f t="shared" si="129"/>
        <v>0</v>
      </c>
      <c r="N769" s="86">
        <f t="shared" si="130"/>
        <v>0</v>
      </c>
      <c r="O769" s="188">
        <f t="shared" si="131"/>
        <v>0</v>
      </c>
      <c r="P769" s="189"/>
      <c r="Q769" s="190">
        <f t="shared" si="132"/>
        <v>0</v>
      </c>
      <c r="R769" s="191">
        <f t="shared" si="133"/>
        <v>0</v>
      </c>
      <c r="T769" s="88"/>
    </row>
    <row r="770" spans="1:20" s="178" customFormat="1" ht="30" hidden="1" customHeight="1">
      <c r="A770" s="156">
        <f>'CONSTRUCTION COST ESTIMATE'!A770</f>
        <v>0</v>
      </c>
      <c r="B770" s="179">
        <f>'CONSTRUCTION COST ESTIMATE'!B770</f>
        <v>623.01300000000003</v>
      </c>
      <c r="C770" s="180" t="str">
        <f>'CONSTRUCTION COST ESTIMATE'!C770</f>
        <v>4 INCH CONDUIT WITH 6-PAIR, REA SPECIFICATION PE-39, NO. 22 AWG TWISTED WIRE PAIR CABLE</v>
      </c>
      <c r="D770" s="181">
        <f>'CONSTRUCTION COST ESTIMATE'!BA770</f>
        <v>0</v>
      </c>
      <c r="E770" s="182">
        <f>'CONSTRUCTION COST ESTIMATE'!BC770</f>
        <v>0</v>
      </c>
      <c r="F770" s="183" t="str">
        <f>'CONSTRUCTION COST ESTIMATE'!BB770</f>
        <v>LF</v>
      </c>
      <c r="G770" s="184"/>
      <c r="H770" s="185">
        <f t="shared" si="126"/>
        <v>0</v>
      </c>
      <c r="I770" s="186">
        <f t="shared" si="127"/>
        <v>0</v>
      </c>
      <c r="J770" s="187"/>
      <c r="K770" s="188">
        <f t="shared" si="134"/>
        <v>0</v>
      </c>
      <c r="L770" s="86">
        <f t="shared" si="128"/>
        <v>0</v>
      </c>
      <c r="M770" s="188">
        <f t="shared" si="129"/>
        <v>0</v>
      </c>
      <c r="N770" s="86">
        <f t="shared" si="130"/>
        <v>0</v>
      </c>
      <c r="O770" s="188">
        <f t="shared" si="131"/>
        <v>0</v>
      </c>
      <c r="P770" s="189"/>
      <c r="Q770" s="190">
        <f t="shared" si="132"/>
        <v>0</v>
      </c>
      <c r="R770" s="191">
        <f t="shared" si="133"/>
        <v>0</v>
      </c>
      <c r="T770" s="88"/>
    </row>
    <row r="771" spans="1:20" s="178" customFormat="1" ht="30" hidden="1" customHeight="1">
      <c r="A771" s="156">
        <f>'CONSTRUCTION COST ESTIMATE'!A771</f>
        <v>0</v>
      </c>
      <c r="B771" s="179">
        <f>'CONSTRUCTION COST ESTIMATE'!B771</f>
        <v>623.01400000000001</v>
      </c>
      <c r="C771" s="180" t="str">
        <f>'CONSTRUCTION COST ESTIMATE'!C771</f>
        <v>4 INCH CONDUIT WITH (SPECIFY CONDUCTORS)</v>
      </c>
      <c r="D771" s="181">
        <f>'CONSTRUCTION COST ESTIMATE'!BA771</f>
        <v>0</v>
      </c>
      <c r="E771" s="182">
        <f>'CONSTRUCTION COST ESTIMATE'!BC771</f>
        <v>0</v>
      </c>
      <c r="F771" s="183" t="str">
        <f>'CONSTRUCTION COST ESTIMATE'!BB771</f>
        <v>LF</v>
      </c>
      <c r="G771" s="184"/>
      <c r="H771" s="185">
        <f t="shared" si="126"/>
        <v>0</v>
      </c>
      <c r="I771" s="186">
        <f t="shared" si="127"/>
        <v>0</v>
      </c>
      <c r="J771" s="187"/>
      <c r="K771" s="188">
        <f t="shared" si="134"/>
        <v>0</v>
      </c>
      <c r="L771" s="86">
        <f t="shared" si="128"/>
        <v>0</v>
      </c>
      <c r="M771" s="188">
        <f t="shared" si="129"/>
        <v>0</v>
      </c>
      <c r="N771" s="86">
        <f t="shared" si="130"/>
        <v>0</v>
      </c>
      <c r="O771" s="188">
        <f t="shared" si="131"/>
        <v>0</v>
      </c>
      <c r="P771" s="189"/>
      <c r="Q771" s="190">
        <f t="shared" si="132"/>
        <v>0</v>
      </c>
      <c r="R771" s="191">
        <f t="shared" si="133"/>
        <v>0</v>
      </c>
      <c r="T771" s="88"/>
    </row>
    <row r="772" spans="1:20" s="178" customFormat="1" ht="30" hidden="1" customHeight="1">
      <c r="A772" s="156">
        <f>'CONSTRUCTION COST ESTIMATE'!A772</f>
        <v>0</v>
      </c>
      <c r="B772" s="179">
        <f>'CONSTRUCTION COST ESTIMATE'!B772</f>
        <v>623.01499999999999</v>
      </c>
      <c r="C772" s="180" t="str">
        <f>'CONSTRUCTION COST ESTIMATE'!C772</f>
        <v xml:space="preserve">NO. 1/0 AWG THW CONDUCTOR </v>
      </c>
      <c r="D772" s="181">
        <f>'CONSTRUCTION COST ESTIMATE'!BA772</f>
        <v>0</v>
      </c>
      <c r="E772" s="182">
        <f>'CONSTRUCTION COST ESTIMATE'!BC772</f>
        <v>0</v>
      </c>
      <c r="F772" s="183" t="str">
        <f>'CONSTRUCTION COST ESTIMATE'!BB772</f>
        <v>LF</v>
      </c>
      <c r="G772" s="184"/>
      <c r="H772" s="185">
        <f t="shared" si="126"/>
        <v>0</v>
      </c>
      <c r="I772" s="186">
        <f t="shared" si="127"/>
        <v>0</v>
      </c>
      <c r="J772" s="187"/>
      <c r="K772" s="188">
        <f t="shared" si="134"/>
        <v>0</v>
      </c>
      <c r="L772" s="86">
        <f t="shared" si="128"/>
        <v>0</v>
      </c>
      <c r="M772" s="188">
        <f t="shared" si="129"/>
        <v>0</v>
      </c>
      <c r="N772" s="86">
        <f t="shared" si="130"/>
        <v>0</v>
      </c>
      <c r="O772" s="188">
        <f t="shared" si="131"/>
        <v>0</v>
      </c>
      <c r="P772" s="189"/>
      <c r="Q772" s="190">
        <f t="shared" si="132"/>
        <v>0</v>
      </c>
      <c r="R772" s="191">
        <f t="shared" si="133"/>
        <v>0</v>
      </c>
      <c r="T772" s="88"/>
    </row>
    <row r="773" spans="1:20" s="178" customFormat="1" ht="30" hidden="1" customHeight="1">
      <c r="A773" s="156">
        <f>'CONSTRUCTION COST ESTIMATE'!A773</f>
        <v>0</v>
      </c>
      <c r="B773" s="179">
        <f>'CONSTRUCTION COST ESTIMATE'!B773</f>
        <v>623.01599999999996</v>
      </c>
      <c r="C773" s="180" t="str">
        <f>'CONSTRUCTION COST ESTIMATE'!C773</f>
        <v xml:space="preserve">NO. 4 AWG THW CONDUCTOR </v>
      </c>
      <c r="D773" s="181">
        <f>'CONSTRUCTION COST ESTIMATE'!BA773</f>
        <v>0</v>
      </c>
      <c r="E773" s="182">
        <f>'CONSTRUCTION COST ESTIMATE'!BC773</f>
        <v>0</v>
      </c>
      <c r="F773" s="183" t="str">
        <f>'CONSTRUCTION COST ESTIMATE'!BB773</f>
        <v>LF</v>
      </c>
      <c r="G773" s="184"/>
      <c r="H773" s="185">
        <f t="shared" si="126"/>
        <v>0</v>
      </c>
      <c r="I773" s="186">
        <f t="shared" si="127"/>
        <v>0</v>
      </c>
      <c r="J773" s="187"/>
      <c r="K773" s="188">
        <f t="shared" si="134"/>
        <v>0</v>
      </c>
      <c r="L773" s="86">
        <f t="shared" si="128"/>
        <v>0</v>
      </c>
      <c r="M773" s="188">
        <f t="shared" si="129"/>
        <v>0</v>
      </c>
      <c r="N773" s="86">
        <f t="shared" si="130"/>
        <v>0</v>
      </c>
      <c r="O773" s="188">
        <f t="shared" si="131"/>
        <v>0</v>
      </c>
      <c r="P773" s="189"/>
      <c r="Q773" s="190">
        <f t="shared" si="132"/>
        <v>0</v>
      </c>
      <c r="R773" s="191">
        <f t="shared" si="133"/>
        <v>0</v>
      </c>
      <c r="T773" s="88"/>
    </row>
    <row r="774" spans="1:20" s="178" customFormat="1" ht="30" hidden="1" customHeight="1">
      <c r="A774" s="156">
        <f>'CONSTRUCTION COST ESTIMATE'!A774</f>
        <v>0</v>
      </c>
      <c r="B774" s="179">
        <f>'CONSTRUCTION COST ESTIMATE'!B774</f>
        <v>623.01700000000005</v>
      </c>
      <c r="C774" s="180" t="str">
        <f>'CONSTRUCTION COST ESTIMATE'!C774</f>
        <v xml:space="preserve">NO. 8 AWG THW CONDUCTOR </v>
      </c>
      <c r="D774" s="181">
        <f>'CONSTRUCTION COST ESTIMATE'!BA774</f>
        <v>0</v>
      </c>
      <c r="E774" s="182">
        <f>'CONSTRUCTION COST ESTIMATE'!BC774</f>
        <v>0</v>
      </c>
      <c r="F774" s="183" t="str">
        <f>'CONSTRUCTION COST ESTIMATE'!BB774</f>
        <v>LF</v>
      </c>
      <c r="G774" s="184"/>
      <c r="H774" s="185">
        <f t="shared" si="126"/>
        <v>0</v>
      </c>
      <c r="I774" s="186">
        <f t="shared" si="127"/>
        <v>0</v>
      </c>
      <c r="J774" s="187"/>
      <c r="K774" s="188">
        <f t="shared" si="134"/>
        <v>0</v>
      </c>
      <c r="L774" s="86">
        <f t="shared" si="128"/>
        <v>0</v>
      </c>
      <c r="M774" s="188">
        <f t="shared" si="129"/>
        <v>0</v>
      </c>
      <c r="N774" s="86">
        <f t="shared" si="130"/>
        <v>0</v>
      </c>
      <c r="O774" s="188">
        <f t="shared" si="131"/>
        <v>0</v>
      </c>
      <c r="P774" s="189"/>
      <c r="Q774" s="190">
        <f t="shared" si="132"/>
        <v>0</v>
      </c>
      <c r="R774" s="191">
        <f t="shared" si="133"/>
        <v>0</v>
      </c>
      <c r="T774" s="88"/>
    </row>
    <row r="775" spans="1:20" s="178" customFormat="1" ht="30" hidden="1" customHeight="1">
      <c r="A775" s="156">
        <f>'CONSTRUCTION COST ESTIMATE'!A775</f>
        <v>0</v>
      </c>
      <c r="B775" s="179">
        <f>'CONSTRUCTION COST ESTIMATE'!B775</f>
        <v>623.01800000000003</v>
      </c>
      <c r="C775" s="180" t="str">
        <f>'CONSTRUCTION COST ESTIMATE'!C775</f>
        <v xml:space="preserve">NO. 10 AWG THW CONDUCTOR </v>
      </c>
      <c r="D775" s="181">
        <f>'CONSTRUCTION COST ESTIMATE'!BA775</f>
        <v>0</v>
      </c>
      <c r="E775" s="182">
        <f>'CONSTRUCTION COST ESTIMATE'!BC775</f>
        <v>0</v>
      </c>
      <c r="F775" s="183" t="str">
        <f>'CONSTRUCTION COST ESTIMATE'!BB775</f>
        <v>LF</v>
      </c>
      <c r="G775" s="184"/>
      <c r="H775" s="185">
        <f t="shared" si="126"/>
        <v>0</v>
      </c>
      <c r="I775" s="186">
        <f t="shared" si="127"/>
        <v>0</v>
      </c>
      <c r="J775" s="187"/>
      <c r="K775" s="188">
        <f t="shared" si="134"/>
        <v>0</v>
      </c>
      <c r="L775" s="86">
        <f t="shared" si="128"/>
        <v>0</v>
      </c>
      <c r="M775" s="188">
        <f t="shared" si="129"/>
        <v>0</v>
      </c>
      <c r="N775" s="86">
        <f t="shared" si="130"/>
        <v>0</v>
      </c>
      <c r="O775" s="188">
        <f t="shared" si="131"/>
        <v>0</v>
      </c>
      <c r="P775" s="189"/>
      <c r="Q775" s="190">
        <f t="shared" si="132"/>
        <v>0</v>
      </c>
      <c r="R775" s="191">
        <f t="shared" si="133"/>
        <v>0</v>
      </c>
      <c r="T775" s="88"/>
    </row>
    <row r="776" spans="1:20" s="178" customFormat="1" ht="30" hidden="1" customHeight="1">
      <c r="A776" s="156">
        <f>'CONSTRUCTION COST ESTIMATE'!A776</f>
        <v>0</v>
      </c>
      <c r="B776" s="179">
        <f>'CONSTRUCTION COST ESTIMATE'!B776</f>
        <v>623.01900000000001</v>
      </c>
      <c r="C776" s="180" t="str">
        <f>'CONSTRUCTION COST ESTIMATE'!C776</f>
        <v>(SPECIFY WIRE SIZE) THW CONDUCTOR</v>
      </c>
      <c r="D776" s="181">
        <f>'CONSTRUCTION COST ESTIMATE'!BA776</f>
        <v>0</v>
      </c>
      <c r="E776" s="182">
        <f>'CONSTRUCTION COST ESTIMATE'!BC776</f>
        <v>0</v>
      </c>
      <c r="F776" s="183" t="str">
        <f>'CONSTRUCTION COST ESTIMATE'!BB776</f>
        <v>LF</v>
      </c>
      <c r="G776" s="184"/>
      <c r="H776" s="185">
        <f t="shared" si="126"/>
        <v>0</v>
      </c>
      <c r="I776" s="186">
        <f t="shared" si="127"/>
        <v>0</v>
      </c>
      <c r="J776" s="187"/>
      <c r="K776" s="188">
        <f t="shared" si="134"/>
        <v>0</v>
      </c>
      <c r="L776" s="86">
        <f t="shared" si="128"/>
        <v>0</v>
      </c>
      <c r="M776" s="188">
        <f t="shared" si="129"/>
        <v>0</v>
      </c>
      <c r="N776" s="86">
        <f t="shared" si="130"/>
        <v>0</v>
      </c>
      <c r="O776" s="188">
        <f t="shared" si="131"/>
        <v>0</v>
      </c>
      <c r="P776" s="189"/>
      <c r="Q776" s="190">
        <f t="shared" si="132"/>
        <v>0</v>
      </c>
      <c r="R776" s="191">
        <f t="shared" si="133"/>
        <v>0</v>
      </c>
      <c r="T776" s="88"/>
    </row>
    <row r="777" spans="1:20" s="178" customFormat="1" ht="30" hidden="1" customHeight="1">
      <c r="A777" s="156">
        <f>'CONSTRUCTION COST ESTIMATE'!A777</f>
        <v>0</v>
      </c>
      <c r="B777" s="179">
        <f>'CONSTRUCTION COST ESTIMATE'!B777</f>
        <v>623.02</v>
      </c>
      <c r="C777" s="180" t="str">
        <f>'CONSTRUCTION COST ESTIMATE'!C777</f>
        <v>2-#4 AWG THW AND 1-#8 AWG THW STREETLIGHTING CONDUCTORS</v>
      </c>
      <c r="D777" s="181">
        <f>'CONSTRUCTION COST ESTIMATE'!BA777</f>
        <v>0</v>
      </c>
      <c r="E777" s="182">
        <f>'CONSTRUCTION COST ESTIMATE'!BC777</f>
        <v>0</v>
      </c>
      <c r="F777" s="183" t="str">
        <f>'CONSTRUCTION COST ESTIMATE'!BB777</f>
        <v>LF</v>
      </c>
      <c r="G777" s="184"/>
      <c r="H777" s="185">
        <f t="shared" si="126"/>
        <v>0</v>
      </c>
      <c r="I777" s="186">
        <f t="shared" si="127"/>
        <v>0</v>
      </c>
      <c r="J777" s="187"/>
      <c r="K777" s="188">
        <f t="shared" si="134"/>
        <v>0</v>
      </c>
      <c r="L777" s="86">
        <f t="shared" si="128"/>
        <v>0</v>
      </c>
      <c r="M777" s="188">
        <f t="shared" si="129"/>
        <v>0</v>
      </c>
      <c r="N777" s="86">
        <f t="shared" si="130"/>
        <v>0</v>
      </c>
      <c r="O777" s="188">
        <f t="shared" si="131"/>
        <v>0</v>
      </c>
      <c r="P777" s="189"/>
      <c r="Q777" s="190">
        <f t="shared" si="132"/>
        <v>0</v>
      </c>
      <c r="R777" s="191">
        <f t="shared" si="133"/>
        <v>0</v>
      </c>
      <c r="T777" s="88"/>
    </row>
    <row r="778" spans="1:20" s="178" customFormat="1" ht="30" hidden="1" customHeight="1">
      <c r="A778" s="156">
        <f>'CONSTRUCTION COST ESTIMATE'!A778</f>
        <v>0</v>
      </c>
      <c r="B778" s="179">
        <f>'CONSTRUCTION COST ESTIMATE'!B778</f>
        <v>623.02099999999996</v>
      </c>
      <c r="C778" s="180" t="str">
        <f>'CONSTRUCTION COST ESTIMATE'!C778</f>
        <v xml:space="preserve">1-#8 AWG THW CONDUCTOR </v>
      </c>
      <c r="D778" s="181">
        <f>'CONSTRUCTION COST ESTIMATE'!BA778</f>
        <v>0</v>
      </c>
      <c r="E778" s="182">
        <f>'CONSTRUCTION COST ESTIMATE'!BC778</f>
        <v>0</v>
      </c>
      <c r="F778" s="183" t="str">
        <f>'CONSTRUCTION COST ESTIMATE'!BB778</f>
        <v>LF</v>
      </c>
      <c r="G778" s="184"/>
      <c r="H778" s="185">
        <f t="shared" si="126"/>
        <v>0</v>
      </c>
      <c r="I778" s="186">
        <f t="shared" si="127"/>
        <v>0</v>
      </c>
      <c r="J778" s="187"/>
      <c r="K778" s="188">
        <f t="shared" si="134"/>
        <v>0</v>
      </c>
      <c r="L778" s="86">
        <f t="shared" si="128"/>
        <v>0</v>
      </c>
      <c r="M778" s="188">
        <f t="shared" si="129"/>
        <v>0</v>
      </c>
      <c r="N778" s="86">
        <f t="shared" si="130"/>
        <v>0</v>
      </c>
      <c r="O778" s="188">
        <f t="shared" si="131"/>
        <v>0</v>
      </c>
      <c r="P778" s="189"/>
      <c r="Q778" s="190">
        <f t="shared" si="132"/>
        <v>0</v>
      </c>
      <c r="R778" s="191">
        <f t="shared" si="133"/>
        <v>0</v>
      </c>
      <c r="T778" s="88"/>
    </row>
    <row r="779" spans="1:20" s="178" customFormat="1" ht="30" hidden="1" customHeight="1">
      <c r="A779" s="156">
        <f>'CONSTRUCTION COST ESTIMATE'!A779</f>
        <v>0</v>
      </c>
      <c r="B779" s="179">
        <f>'CONSTRUCTION COST ESTIMATE'!B779</f>
        <v>623.02200000000005</v>
      </c>
      <c r="C779" s="180" t="str">
        <f>'CONSTRUCTION COST ESTIMATE'!C779</f>
        <v xml:space="preserve">2-#8 AWG THW CONDUCTORS FOR RECEPTACLES </v>
      </c>
      <c r="D779" s="181">
        <f>'CONSTRUCTION COST ESTIMATE'!BA779</f>
        <v>0</v>
      </c>
      <c r="E779" s="182">
        <f>'CONSTRUCTION COST ESTIMATE'!BC779</f>
        <v>0</v>
      </c>
      <c r="F779" s="183" t="str">
        <f>'CONSTRUCTION COST ESTIMATE'!BB779</f>
        <v>LF</v>
      </c>
      <c r="G779" s="184"/>
      <c r="H779" s="185">
        <f t="shared" si="126"/>
        <v>0</v>
      </c>
      <c r="I779" s="186">
        <f t="shared" si="127"/>
        <v>0</v>
      </c>
      <c r="J779" s="187"/>
      <c r="K779" s="188">
        <f t="shared" si="134"/>
        <v>0</v>
      </c>
      <c r="L779" s="86">
        <f t="shared" si="128"/>
        <v>0</v>
      </c>
      <c r="M779" s="188">
        <f t="shared" si="129"/>
        <v>0</v>
      </c>
      <c r="N779" s="86">
        <f t="shared" si="130"/>
        <v>0</v>
      </c>
      <c r="O779" s="188">
        <f t="shared" si="131"/>
        <v>0</v>
      </c>
      <c r="P779" s="189"/>
      <c r="Q779" s="190">
        <f t="shared" si="132"/>
        <v>0</v>
      </c>
      <c r="R779" s="191">
        <f t="shared" si="133"/>
        <v>0</v>
      </c>
      <c r="T779" s="88"/>
    </row>
    <row r="780" spans="1:20" s="178" customFormat="1" ht="30" hidden="1" customHeight="1">
      <c r="A780" s="156">
        <f>'CONSTRUCTION COST ESTIMATE'!A780</f>
        <v>0</v>
      </c>
      <c r="B780" s="179">
        <f>'CONSTRUCTION COST ESTIMATE'!B780</f>
        <v>623.02499999999998</v>
      </c>
      <c r="C780" s="180" t="str">
        <f>'CONSTRUCTION COST ESTIMATE'!C780</f>
        <v>INSTALL 6-PAIR, REA SPECIFICATION PE-39, NO. 22 AWG TWISTED WIRE PAIR CABLE</v>
      </c>
      <c r="D780" s="181">
        <f>'CONSTRUCTION COST ESTIMATE'!BA780</f>
        <v>0</v>
      </c>
      <c r="E780" s="182">
        <f>'CONSTRUCTION COST ESTIMATE'!BC780</f>
        <v>0</v>
      </c>
      <c r="F780" s="183" t="str">
        <f>'CONSTRUCTION COST ESTIMATE'!BB780</f>
        <v>LF</v>
      </c>
      <c r="G780" s="184"/>
      <c r="H780" s="185">
        <f t="shared" si="126"/>
        <v>0</v>
      </c>
      <c r="I780" s="186">
        <f t="shared" si="127"/>
        <v>0</v>
      </c>
      <c r="J780" s="187"/>
      <c r="K780" s="188">
        <f t="shared" si="134"/>
        <v>0</v>
      </c>
      <c r="L780" s="86">
        <f t="shared" si="128"/>
        <v>0</v>
      </c>
      <c r="M780" s="188">
        <f t="shared" si="129"/>
        <v>0</v>
      </c>
      <c r="N780" s="86">
        <f t="shared" si="130"/>
        <v>0</v>
      </c>
      <c r="O780" s="188">
        <f t="shared" si="131"/>
        <v>0</v>
      </c>
      <c r="P780" s="189"/>
      <c r="Q780" s="190">
        <f t="shared" si="132"/>
        <v>0</v>
      </c>
      <c r="R780" s="191">
        <f t="shared" si="133"/>
        <v>0</v>
      </c>
      <c r="T780" s="88"/>
    </row>
    <row r="781" spans="1:20" s="178" customFormat="1" ht="30" hidden="1" customHeight="1">
      <c r="A781" s="156">
        <f>'CONSTRUCTION COST ESTIMATE'!A781</f>
        <v>0</v>
      </c>
      <c r="B781" s="179">
        <f>'CONSTRUCTION COST ESTIMATE'!B781</f>
        <v>623.03</v>
      </c>
      <c r="C781" s="180" t="str">
        <f>'CONSTRUCTION COST ESTIMATE'!C781</f>
        <v>INSTALL NO. 3-1/2 PULL BOX WITH NON-CONDUCTIVE LID</v>
      </c>
      <c r="D781" s="181">
        <f>'CONSTRUCTION COST ESTIMATE'!BA781</f>
        <v>0</v>
      </c>
      <c r="E781" s="182">
        <f>'CONSTRUCTION COST ESTIMATE'!BC781</f>
        <v>0</v>
      </c>
      <c r="F781" s="183" t="str">
        <f>'CONSTRUCTION COST ESTIMATE'!BB781</f>
        <v>EA</v>
      </c>
      <c r="G781" s="184"/>
      <c r="H781" s="185">
        <f t="shared" si="126"/>
        <v>0</v>
      </c>
      <c r="I781" s="186">
        <f t="shared" si="127"/>
        <v>0</v>
      </c>
      <c r="J781" s="187"/>
      <c r="K781" s="188">
        <f t="shared" si="134"/>
        <v>0</v>
      </c>
      <c r="L781" s="86">
        <f t="shared" si="128"/>
        <v>0</v>
      </c>
      <c r="M781" s="188">
        <f t="shared" si="129"/>
        <v>0</v>
      </c>
      <c r="N781" s="86">
        <f t="shared" si="130"/>
        <v>0</v>
      </c>
      <c r="O781" s="188">
        <f t="shared" si="131"/>
        <v>0</v>
      </c>
      <c r="P781" s="189"/>
      <c r="Q781" s="190">
        <f t="shared" si="132"/>
        <v>0</v>
      </c>
      <c r="R781" s="191">
        <f t="shared" si="133"/>
        <v>0</v>
      </c>
      <c r="T781" s="88"/>
    </row>
    <row r="782" spans="1:20" s="178" customFormat="1" ht="30" hidden="1" customHeight="1">
      <c r="A782" s="156">
        <f>'CONSTRUCTION COST ESTIMATE'!A782</f>
        <v>0</v>
      </c>
      <c r="B782" s="179">
        <f>'CONSTRUCTION COST ESTIMATE'!B782</f>
        <v>623.03099999999995</v>
      </c>
      <c r="C782" s="180" t="str">
        <f>'CONSTRUCTION COST ESTIMATE'!C782</f>
        <v>INSTALL NO. 5 PULL BOX WITH NON-CONDUCTIVE LID</v>
      </c>
      <c r="D782" s="181">
        <f>'CONSTRUCTION COST ESTIMATE'!BA782</f>
        <v>0</v>
      </c>
      <c r="E782" s="182">
        <f>'CONSTRUCTION COST ESTIMATE'!BC782</f>
        <v>0</v>
      </c>
      <c r="F782" s="183" t="str">
        <f>'CONSTRUCTION COST ESTIMATE'!BB782</f>
        <v>EA</v>
      </c>
      <c r="G782" s="184"/>
      <c r="H782" s="185">
        <f t="shared" si="126"/>
        <v>0</v>
      </c>
      <c r="I782" s="186">
        <f t="shared" si="127"/>
        <v>0</v>
      </c>
      <c r="J782" s="187"/>
      <c r="K782" s="188">
        <f t="shared" si="134"/>
        <v>0</v>
      </c>
      <c r="L782" s="86">
        <f t="shared" si="128"/>
        <v>0</v>
      </c>
      <c r="M782" s="188">
        <f t="shared" si="129"/>
        <v>0</v>
      </c>
      <c r="N782" s="86">
        <f t="shared" si="130"/>
        <v>0</v>
      </c>
      <c r="O782" s="188">
        <f t="shared" si="131"/>
        <v>0</v>
      </c>
      <c r="P782" s="189"/>
      <c r="Q782" s="190">
        <f t="shared" si="132"/>
        <v>0</v>
      </c>
      <c r="R782" s="191">
        <f t="shared" si="133"/>
        <v>0</v>
      </c>
      <c r="T782" s="88"/>
    </row>
    <row r="783" spans="1:20" s="178" customFormat="1" ht="30" hidden="1" customHeight="1">
      <c r="A783" s="156">
        <f>'CONSTRUCTION COST ESTIMATE'!A783</f>
        <v>0</v>
      </c>
      <c r="B783" s="179">
        <f>'CONSTRUCTION COST ESTIMATE'!B783</f>
        <v>623.03200000000004</v>
      </c>
      <c r="C783" s="180" t="str">
        <f>'CONSTRUCTION COST ESTIMATE'!C783</f>
        <v>INSTALL NO. 7 PULL BOX WITH NON-CONDUCTIVE LID</v>
      </c>
      <c r="D783" s="181">
        <f>'CONSTRUCTION COST ESTIMATE'!BA783</f>
        <v>0</v>
      </c>
      <c r="E783" s="182">
        <f>'CONSTRUCTION COST ESTIMATE'!BC783</f>
        <v>0</v>
      </c>
      <c r="F783" s="183" t="str">
        <f>'CONSTRUCTION COST ESTIMATE'!BB783</f>
        <v>EA</v>
      </c>
      <c r="G783" s="184"/>
      <c r="H783" s="185">
        <f t="shared" si="126"/>
        <v>0</v>
      </c>
      <c r="I783" s="186">
        <f t="shared" si="127"/>
        <v>0</v>
      </c>
      <c r="J783" s="187"/>
      <c r="K783" s="188">
        <f t="shared" si="134"/>
        <v>0</v>
      </c>
      <c r="L783" s="86">
        <f t="shared" si="128"/>
        <v>0</v>
      </c>
      <c r="M783" s="188">
        <f t="shared" si="129"/>
        <v>0</v>
      </c>
      <c r="N783" s="86">
        <f t="shared" si="130"/>
        <v>0</v>
      </c>
      <c r="O783" s="188">
        <f t="shared" si="131"/>
        <v>0</v>
      </c>
      <c r="P783" s="189"/>
      <c r="Q783" s="190">
        <f t="shared" si="132"/>
        <v>0</v>
      </c>
      <c r="R783" s="191">
        <f t="shared" si="133"/>
        <v>0</v>
      </c>
      <c r="T783" s="88"/>
    </row>
    <row r="784" spans="1:20" s="178" customFormat="1" ht="30" hidden="1" customHeight="1">
      <c r="A784" s="156">
        <f>'CONSTRUCTION COST ESTIMATE'!A784</f>
        <v>0</v>
      </c>
      <c r="B784" s="179">
        <f>'CONSTRUCTION COST ESTIMATE'!B784</f>
        <v>623.03300000000002</v>
      </c>
      <c r="C784" s="180" t="str">
        <f>'CONSTRUCTION COST ESTIMATE'!C784</f>
        <v>INSTALL P30 PULL BOX WITH NON-CONDUCTIVE LID</v>
      </c>
      <c r="D784" s="181">
        <f>'CONSTRUCTION COST ESTIMATE'!BA784</f>
        <v>0</v>
      </c>
      <c r="E784" s="182">
        <f>'CONSTRUCTION COST ESTIMATE'!BC784</f>
        <v>0</v>
      </c>
      <c r="F784" s="183" t="str">
        <f>'CONSTRUCTION COST ESTIMATE'!BB784</f>
        <v>EA</v>
      </c>
      <c r="G784" s="184"/>
      <c r="H784" s="185">
        <f t="shared" si="126"/>
        <v>0</v>
      </c>
      <c r="I784" s="186">
        <f t="shared" si="127"/>
        <v>0</v>
      </c>
      <c r="J784" s="187"/>
      <c r="K784" s="188">
        <f t="shared" si="134"/>
        <v>0</v>
      </c>
      <c r="L784" s="86">
        <f t="shared" si="128"/>
        <v>0</v>
      </c>
      <c r="M784" s="188">
        <f t="shared" si="129"/>
        <v>0</v>
      </c>
      <c r="N784" s="86">
        <f t="shared" si="130"/>
        <v>0</v>
      </c>
      <c r="O784" s="188">
        <f t="shared" si="131"/>
        <v>0</v>
      </c>
      <c r="P784" s="189"/>
      <c r="Q784" s="190">
        <f t="shared" si="132"/>
        <v>0</v>
      </c>
      <c r="R784" s="191">
        <f t="shared" si="133"/>
        <v>0</v>
      </c>
      <c r="T784" s="88"/>
    </row>
    <row r="785" spans="1:20" s="178" customFormat="1" ht="30" hidden="1" customHeight="1">
      <c r="A785" s="156">
        <f>'CONSTRUCTION COST ESTIMATE'!A785</f>
        <v>0</v>
      </c>
      <c r="B785" s="179">
        <f>'CONSTRUCTION COST ESTIMATE'!B785</f>
        <v>623.03399999999999</v>
      </c>
      <c r="C785" s="180" t="str">
        <f>'CONSTRUCTION COST ESTIMATE'!C785</f>
        <v>INSTALL RS-1 PULL BOX WITH NON-CONDUCTIVE LID</v>
      </c>
      <c r="D785" s="181">
        <f>'CONSTRUCTION COST ESTIMATE'!BA785</f>
        <v>0</v>
      </c>
      <c r="E785" s="182">
        <f>'CONSTRUCTION COST ESTIMATE'!BC785</f>
        <v>0</v>
      </c>
      <c r="F785" s="183" t="str">
        <f>'CONSTRUCTION COST ESTIMATE'!BB785</f>
        <v>EA</v>
      </c>
      <c r="G785" s="184"/>
      <c r="H785" s="185">
        <f t="shared" si="126"/>
        <v>0</v>
      </c>
      <c r="I785" s="186">
        <f t="shared" si="127"/>
        <v>0</v>
      </c>
      <c r="J785" s="187"/>
      <c r="K785" s="188">
        <f t="shared" si="134"/>
        <v>0</v>
      </c>
      <c r="L785" s="86">
        <f t="shared" si="128"/>
        <v>0</v>
      </c>
      <c r="M785" s="188">
        <f t="shared" si="129"/>
        <v>0</v>
      </c>
      <c r="N785" s="86">
        <f t="shared" si="130"/>
        <v>0</v>
      </c>
      <c r="O785" s="188">
        <f t="shared" si="131"/>
        <v>0</v>
      </c>
      <c r="P785" s="189"/>
      <c r="Q785" s="190">
        <f t="shared" si="132"/>
        <v>0</v>
      </c>
      <c r="R785" s="191">
        <f t="shared" si="133"/>
        <v>0</v>
      </c>
      <c r="T785" s="88"/>
    </row>
    <row r="786" spans="1:20" s="178" customFormat="1" ht="30" hidden="1" customHeight="1">
      <c r="A786" s="156">
        <f>'CONSTRUCTION COST ESTIMATE'!A786</f>
        <v>0</v>
      </c>
      <c r="B786" s="179">
        <f>'CONSTRUCTION COST ESTIMATE'!B786</f>
        <v>623.03499999999997</v>
      </c>
      <c r="C786" s="180" t="str">
        <f>'CONSTRUCTION COST ESTIMATE'!C786</f>
        <v>INSTALL TYPE 100 VAULT</v>
      </c>
      <c r="D786" s="181">
        <f>'CONSTRUCTION COST ESTIMATE'!BA786</f>
        <v>0</v>
      </c>
      <c r="E786" s="182">
        <f>'CONSTRUCTION COST ESTIMATE'!BC786</f>
        <v>0</v>
      </c>
      <c r="F786" s="183" t="str">
        <f>'CONSTRUCTION COST ESTIMATE'!BB786</f>
        <v>EA</v>
      </c>
      <c r="G786" s="184"/>
      <c r="H786" s="185">
        <f t="shared" si="126"/>
        <v>0</v>
      </c>
      <c r="I786" s="186">
        <f t="shared" si="127"/>
        <v>0</v>
      </c>
      <c r="J786" s="187"/>
      <c r="K786" s="188">
        <f t="shared" si="134"/>
        <v>0</v>
      </c>
      <c r="L786" s="86">
        <f t="shared" si="128"/>
        <v>0</v>
      </c>
      <c r="M786" s="188">
        <f t="shared" si="129"/>
        <v>0</v>
      </c>
      <c r="N786" s="86">
        <f t="shared" si="130"/>
        <v>0</v>
      </c>
      <c r="O786" s="188">
        <f t="shared" si="131"/>
        <v>0</v>
      </c>
      <c r="P786" s="189"/>
      <c r="Q786" s="190">
        <f t="shared" si="132"/>
        <v>0</v>
      </c>
      <c r="R786" s="191">
        <f t="shared" si="133"/>
        <v>0</v>
      </c>
      <c r="T786" s="88"/>
    </row>
    <row r="787" spans="1:20" s="178" customFormat="1" ht="30" hidden="1" customHeight="1">
      <c r="A787" s="156">
        <f>'CONSTRUCTION COST ESTIMATE'!A787</f>
        <v>0</v>
      </c>
      <c r="B787" s="179">
        <f>'CONSTRUCTION COST ESTIMATE'!B787</f>
        <v>623.03599999999994</v>
      </c>
      <c r="C787" s="180" t="str">
        <f>'CONSTRUCTION COST ESTIMATE'!C787</f>
        <v>INSTALL TYPE 200 SPLICE VAULT</v>
      </c>
      <c r="D787" s="181">
        <f>'CONSTRUCTION COST ESTIMATE'!BA787</f>
        <v>0</v>
      </c>
      <c r="E787" s="182">
        <f>'CONSTRUCTION COST ESTIMATE'!BC787</f>
        <v>0</v>
      </c>
      <c r="F787" s="183" t="str">
        <f>'CONSTRUCTION COST ESTIMATE'!BB787</f>
        <v>EA</v>
      </c>
      <c r="G787" s="184"/>
      <c r="H787" s="185">
        <f t="shared" si="126"/>
        <v>0</v>
      </c>
      <c r="I787" s="186">
        <f t="shared" si="127"/>
        <v>0</v>
      </c>
      <c r="J787" s="187"/>
      <c r="K787" s="188">
        <f t="shared" si="134"/>
        <v>0</v>
      </c>
      <c r="L787" s="86">
        <f t="shared" si="128"/>
        <v>0</v>
      </c>
      <c r="M787" s="188">
        <f t="shared" si="129"/>
        <v>0</v>
      </c>
      <c r="N787" s="86">
        <f t="shared" si="130"/>
        <v>0</v>
      </c>
      <c r="O787" s="188">
        <f t="shared" si="131"/>
        <v>0</v>
      </c>
      <c r="P787" s="189"/>
      <c r="Q787" s="190">
        <f t="shared" si="132"/>
        <v>0</v>
      </c>
      <c r="R787" s="191">
        <f t="shared" si="133"/>
        <v>0</v>
      </c>
      <c r="T787" s="88"/>
    </row>
    <row r="788" spans="1:20" s="178" customFormat="1" ht="30" hidden="1" customHeight="1">
      <c r="A788" s="156">
        <f>'CONSTRUCTION COST ESTIMATE'!A788</f>
        <v>0</v>
      </c>
      <c r="B788" s="179">
        <f>'CONSTRUCTION COST ESTIMATE'!B788</f>
        <v>623.03700000000003</v>
      </c>
      <c r="C788" s="180" t="str">
        <f>'CONSTRUCTION COST ESTIMATE'!C788</f>
        <v>RETRO-FIT TYPE 200 SPLICE VAULT PULL BOX LID</v>
      </c>
      <c r="D788" s="181">
        <f>'CONSTRUCTION COST ESTIMATE'!BA788</f>
        <v>0</v>
      </c>
      <c r="E788" s="182">
        <f>'CONSTRUCTION COST ESTIMATE'!BC788</f>
        <v>0</v>
      </c>
      <c r="F788" s="183" t="str">
        <f>'CONSTRUCTION COST ESTIMATE'!BB788</f>
        <v>EA</v>
      </c>
      <c r="G788" s="184"/>
      <c r="H788" s="185">
        <f t="shared" si="126"/>
        <v>0</v>
      </c>
      <c r="I788" s="186">
        <f t="shared" si="127"/>
        <v>0</v>
      </c>
      <c r="J788" s="187"/>
      <c r="K788" s="188">
        <f t="shared" si="134"/>
        <v>0</v>
      </c>
      <c r="L788" s="86">
        <f t="shared" si="128"/>
        <v>0</v>
      </c>
      <c r="M788" s="188">
        <f t="shared" si="129"/>
        <v>0</v>
      </c>
      <c r="N788" s="86">
        <f t="shared" si="130"/>
        <v>0</v>
      </c>
      <c r="O788" s="188">
        <f t="shared" si="131"/>
        <v>0</v>
      </c>
      <c r="P788" s="189"/>
      <c r="Q788" s="190">
        <f t="shared" si="132"/>
        <v>0</v>
      </c>
      <c r="R788" s="191">
        <f t="shared" si="133"/>
        <v>0</v>
      </c>
      <c r="T788" s="88"/>
    </row>
    <row r="789" spans="1:20" s="178" customFormat="1" ht="30" hidden="1" customHeight="1">
      <c r="A789" s="156">
        <f>'CONSTRUCTION COST ESTIMATE'!A789</f>
        <v>0</v>
      </c>
      <c r="B789" s="179">
        <f>'CONSTRUCTION COST ESTIMATE'!B789</f>
        <v>623.04</v>
      </c>
      <c r="C789" s="180" t="str">
        <f>'CONSTRUCTION COST ESTIMATE'!C789</f>
        <v>INSTALL 7 GAUGE STREETLIGHT POLE ASSEMBLY, X FOOT ARM, XX LUMEN LED LUMINAIRE</v>
      </c>
      <c r="D789" s="181">
        <f>'CONSTRUCTION COST ESTIMATE'!BA789</f>
        <v>0</v>
      </c>
      <c r="E789" s="182">
        <f>'CONSTRUCTION COST ESTIMATE'!BC789</f>
        <v>0</v>
      </c>
      <c r="F789" s="183" t="str">
        <f>'CONSTRUCTION COST ESTIMATE'!BB789</f>
        <v>EA</v>
      </c>
      <c r="G789" s="184"/>
      <c r="H789" s="185">
        <f t="shared" si="126"/>
        <v>0</v>
      </c>
      <c r="I789" s="186">
        <f t="shared" si="127"/>
        <v>0</v>
      </c>
      <c r="J789" s="187"/>
      <c r="K789" s="188">
        <f t="shared" si="134"/>
        <v>0</v>
      </c>
      <c r="L789" s="86">
        <f t="shared" si="128"/>
        <v>0</v>
      </c>
      <c r="M789" s="188">
        <f t="shared" si="129"/>
        <v>0</v>
      </c>
      <c r="N789" s="86">
        <f t="shared" si="130"/>
        <v>0</v>
      </c>
      <c r="O789" s="188">
        <f t="shared" si="131"/>
        <v>0</v>
      </c>
      <c r="P789" s="189"/>
      <c r="Q789" s="190">
        <f t="shared" si="132"/>
        <v>0</v>
      </c>
      <c r="R789" s="191">
        <f t="shared" si="133"/>
        <v>0</v>
      </c>
      <c r="T789" s="88"/>
    </row>
    <row r="790" spans="1:20" s="178" customFormat="1" ht="30" hidden="1" customHeight="1">
      <c r="A790" s="156">
        <f>'CONSTRUCTION COST ESTIMATE'!A790</f>
        <v>0</v>
      </c>
      <c r="B790" s="179">
        <f>'CONSTRUCTION COST ESTIMATE'!B790</f>
        <v>623.04010000000005</v>
      </c>
      <c r="C790" s="180" t="str">
        <f>'CONSTRUCTION COST ESTIMATE'!C790</f>
        <v>INSTALL 7 GAUGE STREETLIGHT POLE ASSEMBLY, X FOOT ARM, XX LUMEN LED LUMINAIRE</v>
      </c>
      <c r="D790" s="181">
        <f>'CONSTRUCTION COST ESTIMATE'!BA790</f>
        <v>0</v>
      </c>
      <c r="E790" s="182">
        <f>'CONSTRUCTION COST ESTIMATE'!BC790</f>
        <v>0</v>
      </c>
      <c r="F790" s="183" t="str">
        <f>'CONSTRUCTION COST ESTIMATE'!BB790</f>
        <v>EA</v>
      </c>
      <c r="G790" s="184"/>
      <c r="H790" s="185">
        <f t="shared" ref="H790:H852" si="144">IF(G790="x",(IF(J790="",(D790*$G$4),(D790-J790)*$G$4)),0)</f>
        <v>0</v>
      </c>
      <c r="I790" s="186">
        <f t="shared" ref="I790:I852" si="145">E790*H790</f>
        <v>0</v>
      </c>
      <c r="J790" s="187"/>
      <c r="K790" s="188">
        <f t="shared" si="134"/>
        <v>0</v>
      </c>
      <c r="L790" s="86">
        <f t="shared" ref="L790:L852" si="146">IF(G790="x",D790-H790-J790,0)</f>
        <v>0</v>
      </c>
      <c r="M790" s="188">
        <f t="shared" ref="M790:M852" si="147">E790*L790</f>
        <v>0</v>
      </c>
      <c r="N790" s="86">
        <f t="shared" ref="N790:N852" si="148">IF(G790="x",0,D790-J790)</f>
        <v>0</v>
      </c>
      <c r="O790" s="188">
        <f t="shared" ref="O790:O852" si="149">E790*N790</f>
        <v>0</v>
      </c>
      <c r="P790" s="189"/>
      <c r="Q790" s="190">
        <f t="shared" ref="Q790:Q852" si="150">H790+J790+L790+N790</f>
        <v>0</v>
      </c>
      <c r="R790" s="191">
        <f t="shared" ref="R790:R852" si="151">Q790*E790</f>
        <v>0</v>
      </c>
      <c r="T790" s="88"/>
    </row>
    <row r="791" spans="1:20" s="178" customFormat="1" ht="30" hidden="1" customHeight="1">
      <c r="A791" s="156">
        <f>'CONSTRUCTION COST ESTIMATE'!A791</f>
        <v>0</v>
      </c>
      <c r="B791" s="179">
        <f>'CONSTRUCTION COST ESTIMATE'!B791</f>
        <v>623.04020000000003</v>
      </c>
      <c r="C791" s="180" t="str">
        <f>'CONSTRUCTION COST ESTIMATE'!C791</f>
        <v>INSTALL 7 GAUGE STREETLIGHT POLE ASSEMBLY, X FOOT ARM, XX LUMEN LED LUMINAIRE</v>
      </c>
      <c r="D791" s="181">
        <f>'CONSTRUCTION COST ESTIMATE'!BA791</f>
        <v>0</v>
      </c>
      <c r="E791" s="182">
        <f>'CONSTRUCTION COST ESTIMATE'!BC791</f>
        <v>0</v>
      </c>
      <c r="F791" s="183" t="str">
        <f>'CONSTRUCTION COST ESTIMATE'!BB791</f>
        <v>EA</v>
      </c>
      <c r="G791" s="184"/>
      <c r="H791" s="185">
        <f t="shared" si="144"/>
        <v>0</v>
      </c>
      <c r="I791" s="186">
        <f t="shared" si="145"/>
        <v>0</v>
      </c>
      <c r="J791" s="187"/>
      <c r="K791" s="188">
        <f t="shared" ref="K791:K853" si="152">D791*J791</f>
        <v>0</v>
      </c>
      <c r="L791" s="86">
        <f t="shared" si="146"/>
        <v>0</v>
      </c>
      <c r="M791" s="188">
        <f t="shared" si="147"/>
        <v>0</v>
      </c>
      <c r="N791" s="86">
        <f t="shared" si="148"/>
        <v>0</v>
      </c>
      <c r="O791" s="188">
        <f t="shared" si="149"/>
        <v>0</v>
      </c>
      <c r="P791" s="189"/>
      <c r="Q791" s="190">
        <f t="shared" si="150"/>
        <v>0</v>
      </c>
      <c r="R791" s="191">
        <f t="shared" si="151"/>
        <v>0</v>
      </c>
      <c r="T791" s="88"/>
    </row>
    <row r="792" spans="1:20" s="178" customFormat="1" ht="30" hidden="1" customHeight="1">
      <c r="A792" s="156">
        <f>'CONSTRUCTION COST ESTIMATE'!A792</f>
        <v>0</v>
      </c>
      <c r="B792" s="179">
        <f>'CONSTRUCTION COST ESTIMATE'!B792</f>
        <v>623.0403</v>
      </c>
      <c r="C792" s="180" t="str">
        <f>'CONSTRUCTION COST ESTIMATE'!C792</f>
        <v>INSTALL 7 GAUGE STREETLIGHT POLE ASSEMBLY, X FOOT ARM, XX LUMEN LED LUMINAIRE</v>
      </c>
      <c r="D792" s="181">
        <f>'CONSTRUCTION COST ESTIMATE'!BA792</f>
        <v>0</v>
      </c>
      <c r="E792" s="182">
        <f>'CONSTRUCTION COST ESTIMATE'!BC792</f>
        <v>0</v>
      </c>
      <c r="F792" s="183" t="str">
        <f>'CONSTRUCTION COST ESTIMATE'!BB792</f>
        <v>EA</v>
      </c>
      <c r="G792" s="184"/>
      <c r="H792" s="185">
        <f t="shared" si="144"/>
        <v>0</v>
      </c>
      <c r="I792" s="186">
        <f t="shared" si="145"/>
        <v>0</v>
      </c>
      <c r="J792" s="187"/>
      <c r="K792" s="188">
        <f t="shared" si="152"/>
        <v>0</v>
      </c>
      <c r="L792" s="86">
        <f t="shared" si="146"/>
        <v>0</v>
      </c>
      <c r="M792" s="188">
        <f t="shared" si="147"/>
        <v>0</v>
      </c>
      <c r="N792" s="86">
        <f t="shared" si="148"/>
        <v>0</v>
      </c>
      <c r="O792" s="188">
        <f t="shared" si="149"/>
        <v>0</v>
      </c>
      <c r="P792" s="189"/>
      <c r="Q792" s="190">
        <f t="shared" si="150"/>
        <v>0</v>
      </c>
      <c r="R792" s="191">
        <f t="shared" si="151"/>
        <v>0</v>
      </c>
      <c r="T792" s="88"/>
    </row>
    <row r="793" spans="1:20" s="178" customFormat="1" ht="30" hidden="1" customHeight="1">
      <c r="A793" s="156">
        <f>'CONSTRUCTION COST ESTIMATE'!A793</f>
        <v>0</v>
      </c>
      <c r="B793" s="179">
        <f>'CONSTRUCTION COST ESTIMATE'!B793</f>
        <v>623.04039999999998</v>
      </c>
      <c r="C793" s="180" t="str">
        <f>'CONSTRUCTION COST ESTIMATE'!C793</f>
        <v>INSTALL 7 GAUGE STREETLIGHT POLE ASSEMBLY, X FOOT ARM, XX LUMEN LED LUMINAIRE</v>
      </c>
      <c r="D793" s="181">
        <f>'CONSTRUCTION COST ESTIMATE'!BA793</f>
        <v>0</v>
      </c>
      <c r="E793" s="182">
        <f>'CONSTRUCTION COST ESTIMATE'!BC793</f>
        <v>0</v>
      </c>
      <c r="F793" s="183" t="str">
        <f>'CONSTRUCTION COST ESTIMATE'!BB793</f>
        <v>EA</v>
      </c>
      <c r="G793" s="184"/>
      <c r="H793" s="185">
        <f t="shared" si="144"/>
        <v>0</v>
      </c>
      <c r="I793" s="186">
        <f t="shared" si="145"/>
        <v>0</v>
      </c>
      <c r="J793" s="187"/>
      <c r="K793" s="188">
        <f t="shared" si="152"/>
        <v>0</v>
      </c>
      <c r="L793" s="86">
        <f t="shared" si="146"/>
        <v>0</v>
      </c>
      <c r="M793" s="188">
        <f t="shared" si="147"/>
        <v>0</v>
      </c>
      <c r="N793" s="86">
        <f t="shared" si="148"/>
        <v>0</v>
      </c>
      <c r="O793" s="188">
        <f t="shared" si="149"/>
        <v>0</v>
      </c>
      <c r="P793" s="189"/>
      <c r="Q793" s="190">
        <f t="shared" si="150"/>
        <v>0</v>
      </c>
      <c r="R793" s="191">
        <f t="shared" si="151"/>
        <v>0</v>
      </c>
      <c r="T793" s="88"/>
    </row>
    <row r="794" spans="1:20" s="178" customFormat="1" ht="30" hidden="1" customHeight="1">
      <c r="A794" s="156">
        <f>'CONSTRUCTION COST ESTIMATE'!A794</f>
        <v>0</v>
      </c>
      <c r="B794" s="179">
        <f>'CONSTRUCTION COST ESTIMATE'!B794</f>
        <v>623.04200000000003</v>
      </c>
      <c r="C794" s="180" t="str">
        <f>'CONSTRUCTION COST ESTIMATE'!C794</f>
        <v>INSTALL 7 GAUGE DUAL-ARM (X FT/X FT) STREETLIGHT POLE ASSEMBLY, XX LUMEN LED LUMINAIRE</v>
      </c>
      <c r="D794" s="181">
        <f>'CONSTRUCTION COST ESTIMATE'!BA794</f>
        <v>0</v>
      </c>
      <c r="E794" s="182">
        <f>'CONSTRUCTION COST ESTIMATE'!BC794</f>
        <v>0</v>
      </c>
      <c r="F794" s="183" t="str">
        <f>'CONSTRUCTION COST ESTIMATE'!BB794</f>
        <v>EA</v>
      </c>
      <c r="G794" s="184"/>
      <c r="H794" s="185">
        <f t="shared" si="144"/>
        <v>0</v>
      </c>
      <c r="I794" s="186">
        <f t="shared" si="145"/>
        <v>0</v>
      </c>
      <c r="J794" s="187"/>
      <c r="K794" s="188">
        <f t="shared" si="152"/>
        <v>0</v>
      </c>
      <c r="L794" s="86">
        <f t="shared" si="146"/>
        <v>0</v>
      </c>
      <c r="M794" s="188">
        <f t="shared" si="147"/>
        <v>0</v>
      </c>
      <c r="N794" s="86">
        <f t="shared" si="148"/>
        <v>0</v>
      </c>
      <c r="O794" s="188">
        <f t="shared" si="149"/>
        <v>0</v>
      </c>
      <c r="P794" s="189"/>
      <c r="Q794" s="190">
        <f t="shared" si="150"/>
        <v>0</v>
      </c>
      <c r="R794" s="191">
        <f t="shared" si="151"/>
        <v>0</v>
      </c>
      <c r="T794" s="88"/>
    </row>
    <row r="795" spans="1:20" s="178" customFormat="1" ht="30" hidden="1" customHeight="1">
      <c r="A795" s="156">
        <f>'CONSTRUCTION COST ESTIMATE'!A795</f>
        <v>0</v>
      </c>
      <c r="B795" s="179">
        <f>'CONSTRUCTION COST ESTIMATE'!B795</f>
        <v>623.0421</v>
      </c>
      <c r="C795" s="180" t="str">
        <f>'CONSTRUCTION COST ESTIMATE'!C795</f>
        <v>INSTALL 7 GAUGE DUAL-ARM (X FT/X FT) STREETLIGHT POLE ASSEMBLY, XX LUMEN LED LUMINAIRE</v>
      </c>
      <c r="D795" s="181">
        <f>'CONSTRUCTION COST ESTIMATE'!BA795</f>
        <v>0</v>
      </c>
      <c r="E795" s="182">
        <f>'CONSTRUCTION COST ESTIMATE'!BC795</f>
        <v>0</v>
      </c>
      <c r="F795" s="183" t="str">
        <f>'CONSTRUCTION COST ESTIMATE'!BB795</f>
        <v>EA</v>
      </c>
      <c r="G795" s="184"/>
      <c r="H795" s="185">
        <f t="shared" si="144"/>
        <v>0</v>
      </c>
      <c r="I795" s="186">
        <f t="shared" si="145"/>
        <v>0</v>
      </c>
      <c r="J795" s="187"/>
      <c r="K795" s="188">
        <f t="shared" si="152"/>
        <v>0</v>
      </c>
      <c r="L795" s="86">
        <f t="shared" si="146"/>
        <v>0</v>
      </c>
      <c r="M795" s="188">
        <f t="shared" si="147"/>
        <v>0</v>
      </c>
      <c r="N795" s="86">
        <f t="shared" si="148"/>
        <v>0</v>
      </c>
      <c r="O795" s="188">
        <f t="shared" si="149"/>
        <v>0</v>
      </c>
      <c r="P795" s="189"/>
      <c r="Q795" s="190">
        <f t="shared" si="150"/>
        <v>0</v>
      </c>
      <c r="R795" s="191">
        <f t="shared" si="151"/>
        <v>0</v>
      </c>
      <c r="T795" s="88"/>
    </row>
    <row r="796" spans="1:20" s="178" customFormat="1" ht="30" hidden="1" customHeight="1">
      <c r="A796" s="156">
        <f>'CONSTRUCTION COST ESTIMATE'!A796</f>
        <v>0</v>
      </c>
      <c r="B796" s="179">
        <f>'CONSTRUCTION COST ESTIMATE'!B796</f>
        <v>623.04219999999998</v>
      </c>
      <c r="C796" s="180" t="str">
        <f>'CONSTRUCTION COST ESTIMATE'!C796</f>
        <v>INSTALL 7 GAUGE DUAL-ARM (X FT/X FT) STREETLIGHT POLE ASSEMBLY, XX LUMEN LED LUMINAIRE</v>
      </c>
      <c r="D796" s="181">
        <f>'CONSTRUCTION COST ESTIMATE'!BA796</f>
        <v>0</v>
      </c>
      <c r="E796" s="182">
        <f>'CONSTRUCTION COST ESTIMATE'!BC796</f>
        <v>0</v>
      </c>
      <c r="F796" s="183" t="str">
        <f>'CONSTRUCTION COST ESTIMATE'!BB796</f>
        <v>EA</v>
      </c>
      <c r="G796" s="184"/>
      <c r="H796" s="185">
        <f t="shared" si="144"/>
        <v>0</v>
      </c>
      <c r="I796" s="186">
        <f t="shared" si="145"/>
        <v>0</v>
      </c>
      <c r="J796" s="187"/>
      <c r="K796" s="188">
        <f t="shared" si="152"/>
        <v>0</v>
      </c>
      <c r="L796" s="86">
        <f t="shared" si="146"/>
        <v>0</v>
      </c>
      <c r="M796" s="188">
        <f t="shared" si="147"/>
        <v>0</v>
      </c>
      <c r="N796" s="86">
        <f t="shared" si="148"/>
        <v>0</v>
      </c>
      <c r="O796" s="188">
        <f t="shared" si="149"/>
        <v>0</v>
      </c>
      <c r="P796" s="189"/>
      <c r="Q796" s="190">
        <f t="shared" si="150"/>
        <v>0</v>
      </c>
      <c r="R796" s="191">
        <f t="shared" si="151"/>
        <v>0</v>
      </c>
      <c r="T796" s="88"/>
    </row>
    <row r="797" spans="1:20" s="178" customFormat="1" ht="30" hidden="1" customHeight="1">
      <c r="A797" s="156">
        <f>'CONSTRUCTION COST ESTIMATE'!A797</f>
        <v>0</v>
      </c>
      <c r="B797" s="179">
        <f>'CONSTRUCTION COST ESTIMATE'!B797</f>
        <v>623.04399999999998</v>
      </c>
      <c r="C797" s="180" t="str">
        <f>'CONSTRUCTION COST ESTIMATE'!C797</f>
        <v>INSTALL 11 GAUGE STREETLIGHT POLE ASSEMBLY, 8 FOOT ARM, XX LUMEN LED LUMINAIRE</v>
      </c>
      <c r="D797" s="181">
        <f>'CONSTRUCTION COST ESTIMATE'!BA797</f>
        <v>0</v>
      </c>
      <c r="E797" s="182">
        <f>'CONSTRUCTION COST ESTIMATE'!BC797</f>
        <v>0</v>
      </c>
      <c r="F797" s="183" t="str">
        <f>'CONSTRUCTION COST ESTIMATE'!BB797</f>
        <v>EA</v>
      </c>
      <c r="G797" s="184"/>
      <c r="H797" s="185">
        <f t="shared" si="144"/>
        <v>0</v>
      </c>
      <c r="I797" s="186">
        <f t="shared" si="145"/>
        <v>0</v>
      </c>
      <c r="J797" s="187"/>
      <c r="K797" s="188">
        <f t="shared" si="152"/>
        <v>0</v>
      </c>
      <c r="L797" s="86">
        <f t="shared" si="146"/>
        <v>0</v>
      </c>
      <c r="M797" s="188">
        <f t="shared" si="147"/>
        <v>0</v>
      </c>
      <c r="N797" s="86">
        <f t="shared" si="148"/>
        <v>0</v>
      </c>
      <c r="O797" s="188">
        <f t="shared" si="149"/>
        <v>0</v>
      </c>
      <c r="P797" s="189"/>
      <c r="Q797" s="190">
        <f t="shared" si="150"/>
        <v>0</v>
      </c>
      <c r="R797" s="191">
        <f t="shared" si="151"/>
        <v>0</v>
      </c>
      <c r="T797" s="88"/>
    </row>
    <row r="798" spans="1:20" s="178" customFormat="1" ht="30" hidden="1" customHeight="1">
      <c r="A798" s="156">
        <f>'CONSTRUCTION COST ESTIMATE'!A798</f>
        <v>0</v>
      </c>
      <c r="B798" s="179">
        <f>'CONSTRUCTION COST ESTIMATE'!B798</f>
        <v>623.04499999999996</v>
      </c>
      <c r="C798" s="180" t="str">
        <f>'CONSTRUCTION COST ESTIMATE'!C798</f>
        <v>INSTALL 11 GAUGE STREETLIGHT POLE ASSEMBLY, X FOOT ARM, XX LUMEN LED LUMINAIRE</v>
      </c>
      <c r="D798" s="181">
        <f>'CONSTRUCTION COST ESTIMATE'!BA798</f>
        <v>0</v>
      </c>
      <c r="E798" s="182">
        <f>'CONSTRUCTION COST ESTIMATE'!BC798</f>
        <v>0</v>
      </c>
      <c r="F798" s="183" t="str">
        <f>'CONSTRUCTION COST ESTIMATE'!BB798</f>
        <v>EA</v>
      </c>
      <c r="G798" s="184"/>
      <c r="H798" s="185">
        <f t="shared" si="144"/>
        <v>0</v>
      </c>
      <c r="I798" s="186">
        <f t="shared" si="145"/>
        <v>0</v>
      </c>
      <c r="J798" s="187"/>
      <c r="K798" s="188">
        <f t="shared" si="152"/>
        <v>0</v>
      </c>
      <c r="L798" s="86">
        <f t="shared" si="146"/>
        <v>0</v>
      </c>
      <c r="M798" s="188">
        <f t="shared" si="147"/>
        <v>0</v>
      </c>
      <c r="N798" s="86">
        <f t="shared" si="148"/>
        <v>0</v>
      </c>
      <c r="O798" s="188">
        <f t="shared" si="149"/>
        <v>0</v>
      </c>
      <c r="P798" s="189"/>
      <c r="Q798" s="190">
        <f t="shared" si="150"/>
        <v>0</v>
      </c>
      <c r="R798" s="191">
        <f t="shared" si="151"/>
        <v>0</v>
      </c>
      <c r="T798" s="88"/>
    </row>
    <row r="799" spans="1:20" s="178" customFormat="1" ht="30" hidden="1" customHeight="1">
      <c r="A799" s="156">
        <f>'CONSTRUCTION COST ESTIMATE'!A799</f>
        <v>0</v>
      </c>
      <c r="B799" s="179">
        <f>'CONSTRUCTION COST ESTIMATE'!B799</f>
        <v>623.04510000000005</v>
      </c>
      <c r="C799" s="180" t="str">
        <f>'CONSTRUCTION COST ESTIMATE'!C799</f>
        <v>INSTALL 11 GAUGE STREETLIGHT POLE ASSEMBLY, X FOOT ARM, XX LUMEN LED LUMINAIRE</v>
      </c>
      <c r="D799" s="181">
        <f>'CONSTRUCTION COST ESTIMATE'!BA799</f>
        <v>0</v>
      </c>
      <c r="E799" s="182">
        <f>'CONSTRUCTION COST ESTIMATE'!BC799</f>
        <v>0</v>
      </c>
      <c r="F799" s="183" t="str">
        <f>'CONSTRUCTION COST ESTIMATE'!BB799</f>
        <v>EA</v>
      </c>
      <c r="G799" s="184"/>
      <c r="H799" s="185">
        <f t="shared" si="144"/>
        <v>0</v>
      </c>
      <c r="I799" s="186">
        <f t="shared" si="145"/>
        <v>0</v>
      </c>
      <c r="J799" s="187"/>
      <c r="K799" s="188">
        <f t="shared" si="152"/>
        <v>0</v>
      </c>
      <c r="L799" s="86">
        <f t="shared" si="146"/>
        <v>0</v>
      </c>
      <c r="M799" s="188">
        <f t="shared" si="147"/>
        <v>0</v>
      </c>
      <c r="N799" s="86">
        <f t="shared" si="148"/>
        <v>0</v>
      </c>
      <c r="O799" s="188">
        <f t="shared" si="149"/>
        <v>0</v>
      </c>
      <c r="P799" s="189"/>
      <c r="Q799" s="190">
        <f t="shared" si="150"/>
        <v>0</v>
      </c>
      <c r="R799" s="191">
        <f t="shared" si="151"/>
        <v>0</v>
      </c>
      <c r="T799" s="88"/>
    </row>
    <row r="800" spans="1:20" s="178" customFormat="1" ht="30" hidden="1" customHeight="1">
      <c r="A800" s="156">
        <f>'CONSTRUCTION COST ESTIMATE'!A800</f>
        <v>0</v>
      </c>
      <c r="B800" s="179">
        <f>'CONSTRUCTION COST ESTIMATE'!B800</f>
        <v>623.04600000000005</v>
      </c>
      <c r="C800" s="180" t="str">
        <f>'CONSTRUCTION COST ESTIMATE'!C800</f>
        <v>INSTALL 11 GAUGE DUAL-ARM (X FT/X FT) STREETLIGHT POLE ASSEMBLY, XX LUMEN LED LUMINAIRE</v>
      </c>
      <c r="D800" s="181">
        <f>'CONSTRUCTION COST ESTIMATE'!BA800</f>
        <v>0</v>
      </c>
      <c r="E800" s="182">
        <f>'CONSTRUCTION COST ESTIMATE'!BC800</f>
        <v>0</v>
      </c>
      <c r="F800" s="183" t="str">
        <f>'CONSTRUCTION COST ESTIMATE'!BB800</f>
        <v>EA</v>
      </c>
      <c r="G800" s="184"/>
      <c r="H800" s="185">
        <f t="shared" si="144"/>
        <v>0</v>
      </c>
      <c r="I800" s="186">
        <f t="shared" si="145"/>
        <v>0</v>
      </c>
      <c r="J800" s="187"/>
      <c r="K800" s="188">
        <f t="shared" si="152"/>
        <v>0</v>
      </c>
      <c r="L800" s="86">
        <f t="shared" si="146"/>
        <v>0</v>
      </c>
      <c r="M800" s="188">
        <f t="shared" si="147"/>
        <v>0</v>
      </c>
      <c r="N800" s="86">
        <f t="shared" si="148"/>
        <v>0</v>
      </c>
      <c r="O800" s="188">
        <f t="shared" si="149"/>
        <v>0</v>
      </c>
      <c r="P800" s="189"/>
      <c r="Q800" s="190">
        <f t="shared" si="150"/>
        <v>0</v>
      </c>
      <c r="R800" s="191">
        <f t="shared" si="151"/>
        <v>0</v>
      </c>
      <c r="T800" s="88"/>
    </row>
    <row r="801" spans="1:20" s="178" customFormat="1" ht="30" hidden="1" customHeight="1">
      <c r="A801" s="156">
        <f>'CONSTRUCTION COST ESTIMATE'!A801</f>
        <v>0</v>
      </c>
      <c r="B801" s="179">
        <f>'CONSTRUCTION COST ESTIMATE'!B801</f>
        <v>623.04610000000002</v>
      </c>
      <c r="C801" s="180" t="str">
        <f>'CONSTRUCTION COST ESTIMATE'!C801</f>
        <v>INSTALL 11 GAUGE DUAL-ARM (X FT/X FT) STREETLIGHT POLE ASSEMBLY, XX LUMEN LED LUMINAIRE</v>
      </c>
      <c r="D801" s="181">
        <f>'CONSTRUCTION COST ESTIMATE'!BA801</f>
        <v>0</v>
      </c>
      <c r="E801" s="182">
        <f>'CONSTRUCTION COST ESTIMATE'!BC801</f>
        <v>0</v>
      </c>
      <c r="F801" s="183" t="str">
        <f>'CONSTRUCTION COST ESTIMATE'!BB801</f>
        <v>EA</v>
      </c>
      <c r="G801" s="184"/>
      <c r="H801" s="185">
        <f t="shared" si="144"/>
        <v>0</v>
      </c>
      <c r="I801" s="186">
        <f t="shared" si="145"/>
        <v>0</v>
      </c>
      <c r="J801" s="187"/>
      <c r="K801" s="188">
        <f t="shared" si="152"/>
        <v>0</v>
      </c>
      <c r="L801" s="86">
        <f t="shared" si="146"/>
        <v>0</v>
      </c>
      <c r="M801" s="188">
        <f t="shared" si="147"/>
        <v>0</v>
      </c>
      <c r="N801" s="86">
        <f t="shared" si="148"/>
        <v>0</v>
      </c>
      <c r="O801" s="188">
        <f t="shared" si="149"/>
        <v>0</v>
      </c>
      <c r="P801" s="189"/>
      <c r="Q801" s="190">
        <f t="shared" si="150"/>
        <v>0</v>
      </c>
      <c r="R801" s="191">
        <f t="shared" si="151"/>
        <v>0</v>
      </c>
      <c r="T801" s="88"/>
    </row>
    <row r="802" spans="1:20" s="178" customFormat="1" ht="30" hidden="1" customHeight="1">
      <c r="A802" s="156">
        <f>'CONSTRUCTION COST ESTIMATE'!A802</f>
        <v>0</v>
      </c>
      <c r="B802" s="179">
        <f>'CONSTRUCTION COST ESTIMATE'!B802</f>
        <v>623.0462</v>
      </c>
      <c r="C802" s="180" t="str">
        <f>'CONSTRUCTION COST ESTIMATE'!C802</f>
        <v>INSTALL 11 GAUGE DUAL-ARM (X FT/X FT) STREETLIGHT POLE ASSEMBLY, XX LUMEN LED LUMINAIRE</v>
      </c>
      <c r="D802" s="181">
        <f>'CONSTRUCTION COST ESTIMATE'!BA802</f>
        <v>0</v>
      </c>
      <c r="E802" s="182">
        <f>'CONSTRUCTION COST ESTIMATE'!BC802</f>
        <v>0</v>
      </c>
      <c r="F802" s="183" t="str">
        <f>'CONSTRUCTION COST ESTIMATE'!BB802</f>
        <v>EA</v>
      </c>
      <c r="G802" s="184"/>
      <c r="H802" s="185">
        <f t="shared" si="144"/>
        <v>0</v>
      </c>
      <c r="I802" s="186">
        <f t="shared" si="145"/>
        <v>0</v>
      </c>
      <c r="J802" s="187"/>
      <c r="K802" s="188">
        <f t="shared" si="152"/>
        <v>0</v>
      </c>
      <c r="L802" s="86">
        <f t="shared" si="146"/>
        <v>0</v>
      </c>
      <c r="M802" s="188">
        <f t="shared" si="147"/>
        <v>0</v>
      </c>
      <c r="N802" s="86">
        <f t="shared" si="148"/>
        <v>0</v>
      </c>
      <c r="O802" s="188">
        <f t="shared" si="149"/>
        <v>0</v>
      </c>
      <c r="P802" s="189"/>
      <c r="Q802" s="190">
        <f t="shared" si="150"/>
        <v>0</v>
      </c>
      <c r="R802" s="191">
        <f t="shared" si="151"/>
        <v>0</v>
      </c>
      <c r="T802" s="88"/>
    </row>
    <row r="803" spans="1:20" s="178" customFormat="1" ht="30" hidden="1" customHeight="1">
      <c r="A803" s="156">
        <f>'CONSTRUCTION COST ESTIMATE'!A803</f>
        <v>0</v>
      </c>
      <c r="B803" s="179">
        <f>'CONSTRUCTION COST ESTIMATE'!B803</f>
        <v>623.04700000000003</v>
      </c>
      <c r="C803" s="180" t="str">
        <f>'CONSTRUCTION COST ESTIMATE'!C803</f>
        <v>INSTALL 21' CONCRETE STREETLIGHT ASSEMBLY, X FOOT ARM, XX LUMEN LED LUMINAIRE</v>
      </c>
      <c r="D803" s="181">
        <f>'CONSTRUCTION COST ESTIMATE'!BA803</f>
        <v>0</v>
      </c>
      <c r="E803" s="182">
        <f>'CONSTRUCTION COST ESTIMATE'!BC803</f>
        <v>0</v>
      </c>
      <c r="F803" s="183" t="str">
        <f>'CONSTRUCTION COST ESTIMATE'!BB803</f>
        <v>EA</v>
      </c>
      <c r="G803" s="184"/>
      <c r="H803" s="185">
        <f t="shared" si="144"/>
        <v>0</v>
      </c>
      <c r="I803" s="186">
        <f t="shared" si="145"/>
        <v>0</v>
      </c>
      <c r="J803" s="187"/>
      <c r="K803" s="188">
        <f t="shared" si="152"/>
        <v>0</v>
      </c>
      <c r="L803" s="86">
        <f t="shared" si="146"/>
        <v>0</v>
      </c>
      <c r="M803" s="188">
        <f t="shared" si="147"/>
        <v>0</v>
      </c>
      <c r="N803" s="86">
        <f t="shared" si="148"/>
        <v>0</v>
      </c>
      <c r="O803" s="188">
        <f t="shared" si="149"/>
        <v>0</v>
      </c>
      <c r="P803" s="189"/>
      <c r="Q803" s="190">
        <f t="shared" si="150"/>
        <v>0</v>
      </c>
      <c r="R803" s="191">
        <f t="shared" si="151"/>
        <v>0</v>
      </c>
      <c r="T803" s="88"/>
    </row>
    <row r="804" spans="1:20" s="178" customFormat="1" ht="30" hidden="1" customHeight="1">
      <c r="A804" s="156">
        <f>'CONSTRUCTION COST ESTIMATE'!A804</f>
        <v>0</v>
      </c>
      <c r="B804" s="179">
        <f>'CONSTRUCTION COST ESTIMATE'!B804</f>
        <v>623.0471</v>
      </c>
      <c r="C804" s="180" t="str">
        <f>'CONSTRUCTION COST ESTIMATE'!C804</f>
        <v>INSTALL 21' CONCRETE STREETLIGHT ASSEMBLY, X FOOT ARM, XX LUMEN LED LUMINAIRE</v>
      </c>
      <c r="D804" s="181">
        <f>'CONSTRUCTION COST ESTIMATE'!BA804</f>
        <v>0</v>
      </c>
      <c r="E804" s="182">
        <f>'CONSTRUCTION COST ESTIMATE'!BC804</f>
        <v>0</v>
      </c>
      <c r="F804" s="183" t="str">
        <f>'CONSTRUCTION COST ESTIMATE'!BB804</f>
        <v>EA</v>
      </c>
      <c r="G804" s="184"/>
      <c r="H804" s="185">
        <f t="shared" si="144"/>
        <v>0</v>
      </c>
      <c r="I804" s="186">
        <f t="shared" si="145"/>
        <v>0</v>
      </c>
      <c r="J804" s="187"/>
      <c r="K804" s="188">
        <f t="shared" si="152"/>
        <v>0</v>
      </c>
      <c r="L804" s="86">
        <f t="shared" si="146"/>
        <v>0</v>
      </c>
      <c r="M804" s="188">
        <f t="shared" si="147"/>
        <v>0</v>
      </c>
      <c r="N804" s="86">
        <f t="shared" si="148"/>
        <v>0</v>
      </c>
      <c r="O804" s="188">
        <f t="shared" si="149"/>
        <v>0</v>
      </c>
      <c r="P804" s="189"/>
      <c r="Q804" s="190">
        <f t="shared" si="150"/>
        <v>0</v>
      </c>
      <c r="R804" s="191">
        <f t="shared" si="151"/>
        <v>0</v>
      </c>
      <c r="T804" s="88"/>
    </row>
    <row r="805" spans="1:20" s="178" customFormat="1" ht="30" hidden="1" customHeight="1">
      <c r="A805" s="156">
        <f>'CONSTRUCTION COST ESTIMATE'!A805</f>
        <v>0</v>
      </c>
      <c r="B805" s="179">
        <f>'CONSTRUCTION COST ESTIMATE'!B805</f>
        <v>623.048</v>
      </c>
      <c r="C805" s="180" t="str">
        <f>'CONSTRUCTION COST ESTIMATE'!C805</f>
        <v>INSTALL 21' CONCRETE DUAL-ARM (X FT/X FT) STREETLIGHT ASSEMBLY, XX/XX LUMEN LED LUMINAIRE</v>
      </c>
      <c r="D805" s="181">
        <f>'CONSTRUCTION COST ESTIMATE'!BA805</f>
        <v>0</v>
      </c>
      <c r="E805" s="182">
        <f>'CONSTRUCTION COST ESTIMATE'!BC805</f>
        <v>0</v>
      </c>
      <c r="F805" s="183" t="str">
        <f>'CONSTRUCTION COST ESTIMATE'!BB805</f>
        <v>EA</v>
      </c>
      <c r="G805" s="184"/>
      <c r="H805" s="185">
        <f t="shared" si="144"/>
        <v>0</v>
      </c>
      <c r="I805" s="186">
        <f t="shared" si="145"/>
        <v>0</v>
      </c>
      <c r="J805" s="187"/>
      <c r="K805" s="188">
        <f t="shared" si="152"/>
        <v>0</v>
      </c>
      <c r="L805" s="86">
        <f t="shared" si="146"/>
        <v>0</v>
      </c>
      <c r="M805" s="188">
        <f t="shared" si="147"/>
        <v>0</v>
      </c>
      <c r="N805" s="86">
        <f t="shared" si="148"/>
        <v>0</v>
      </c>
      <c r="O805" s="188">
        <f t="shared" si="149"/>
        <v>0</v>
      </c>
      <c r="P805" s="189"/>
      <c r="Q805" s="190">
        <f t="shared" si="150"/>
        <v>0</v>
      </c>
      <c r="R805" s="191">
        <f t="shared" si="151"/>
        <v>0</v>
      </c>
      <c r="T805" s="88"/>
    </row>
    <row r="806" spans="1:20" s="178" customFormat="1" ht="30" hidden="1" customHeight="1">
      <c r="A806" s="156">
        <f>'CONSTRUCTION COST ESTIMATE'!A806</f>
        <v>0</v>
      </c>
      <c r="B806" s="179">
        <f>'CONSTRUCTION COST ESTIMATE'!B806</f>
        <v>623.04809999999998</v>
      </c>
      <c r="C806" s="180" t="str">
        <f>'CONSTRUCTION COST ESTIMATE'!C806</f>
        <v>INSTALL 21' CONCRETE DUAL-ARM (X FT/X FT) STREETLIGHT ASSEMBLY, XX/XX LUMEN LED LUMINAIRE</v>
      </c>
      <c r="D806" s="181">
        <f>'CONSTRUCTION COST ESTIMATE'!BA806</f>
        <v>0</v>
      </c>
      <c r="E806" s="182">
        <f>'CONSTRUCTION COST ESTIMATE'!BC806</f>
        <v>0</v>
      </c>
      <c r="F806" s="183" t="str">
        <f>'CONSTRUCTION COST ESTIMATE'!BB806</f>
        <v>EA</v>
      </c>
      <c r="G806" s="184"/>
      <c r="H806" s="185">
        <f t="shared" si="144"/>
        <v>0</v>
      </c>
      <c r="I806" s="186">
        <f t="shared" si="145"/>
        <v>0</v>
      </c>
      <c r="J806" s="187"/>
      <c r="K806" s="188">
        <f t="shared" si="152"/>
        <v>0</v>
      </c>
      <c r="L806" s="86">
        <f t="shared" si="146"/>
        <v>0</v>
      </c>
      <c r="M806" s="188">
        <f t="shared" si="147"/>
        <v>0</v>
      </c>
      <c r="N806" s="86">
        <f t="shared" si="148"/>
        <v>0</v>
      </c>
      <c r="O806" s="188">
        <f t="shared" si="149"/>
        <v>0</v>
      </c>
      <c r="P806" s="189"/>
      <c r="Q806" s="190">
        <f t="shared" si="150"/>
        <v>0</v>
      </c>
      <c r="R806" s="191">
        <f t="shared" si="151"/>
        <v>0</v>
      </c>
      <c r="T806" s="88"/>
    </row>
    <row r="807" spans="1:20" s="178" customFormat="1" ht="30" hidden="1" customHeight="1">
      <c r="A807" s="156">
        <f>'CONSTRUCTION COST ESTIMATE'!A807</f>
        <v>0</v>
      </c>
      <c r="B807" s="179">
        <f>'CONSTRUCTION COST ESTIMATE'!B807</f>
        <v>623.04819999999995</v>
      </c>
      <c r="C807" s="180" t="str">
        <f>'CONSTRUCTION COST ESTIMATE'!C807</f>
        <v>INSTALL 21' CONCRETE DUAL-ARM (X FT/X FT) STREETLIGHT ASSEMBLY, XX/XX LUMEN LED LUMINAIRE</v>
      </c>
      <c r="D807" s="181">
        <f>'CONSTRUCTION COST ESTIMATE'!BA807</f>
        <v>0</v>
      </c>
      <c r="E807" s="182">
        <f>'CONSTRUCTION COST ESTIMATE'!BC807</f>
        <v>0</v>
      </c>
      <c r="F807" s="183" t="str">
        <f>'CONSTRUCTION COST ESTIMATE'!BB807</f>
        <v>EA</v>
      </c>
      <c r="G807" s="184"/>
      <c r="H807" s="185">
        <f t="shared" si="144"/>
        <v>0</v>
      </c>
      <c r="I807" s="186">
        <f t="shared" si="145"/>
        <v>0</v>
      </c>
      <c r="J807" s="187"/>
      <c r="K807" s="188">
        <f t="shared" si="152"/>
        <v>0</v>
      </c>
      <c r="L807" s="86">
        <f t="shared" si="146"/>
        <v>0</v>
      </c>
      <c r="M807" s="188">
        <f t="shared" si="147"/>
        <v>0</v>
      </c>
      <c r="N807" s="86">
        <f t="shared" si="148"/>
        <v>0</v>
      </c>
      <c r="O807" s="188">
        <f t="shared" si="149"/>
        <v>0</v>
      </c>
      <c r="P807" s="189"/>
      <c r="Q807" s="190">
        <f t="shared" si="150"/>
        <v>0</v>
      </c>
      <c r="R807" s="191">
        <f t="shared" si="151"/>
        <v>0</v>
      </c>
      <c r="T807" s="88"/>
    </row>
    <row r="808" spans="1:20" s="178" customFormat="1" ht="30" hidden="1" customHeight="1">
      <c r="A808" s="156">
        <f>'CONSTRUCTION COST ESTIMATE'!A808</f>
        <v>0</v>
      </c>
      <c r="B808" s="179">
        <f>'CONSTRUCTION COST ESTIMATE'!B808</f>
        <v>623.04830000000004</v>
      </c>
      <c r="C808" s="180" t="str">
        <f>'CONSTRUCTION COST ESTIMATE'!C808</f>
        <v>INSTALL 21' CONCRETE DUAL-ARM (X FT/X FT) STREETLIGHT ASSEMBLY, XX/XX LUMEN LED LUMINAIRE</v>
      </c>
      <c r="D808" s="181">
        <f>'CONSTRUCTION COST ESTIMATE'!BA808</f>
        <v>0</v>
      </c>
      <c r="E808" s="182">
        <f>'CONSTRUCTION COST ESTIMATE'!BC808</f>
        <v>0</v>
      </c>
      <c r="F808" s="183" t="str">
        <f>'CONSTRUCTION COST ESTIMATE'!BB808</f>
        <v>EA</v>
      </c>
      <c r="G808" s="184"/>
      <c r="H808" s="185">
        <f t="shared" si="144"/>
        <v>0</v>
      </c>
      <c r="I808" s="186">
        <f t="shared" si="145"/>
        <v>0</v>
      </c>
      <c r="J808" s="187"/>
      <c r="K808" s="188">
        <f t="shared" si="152"/>
        <v>0</v>
      </c>
      <c r="L808" s="86">
        <f t="shared" si="146"/>
        <v>0</v>
      </c>
      <c r="M808" s="188">
        <f t="shared" si="147"/>
        <v>0</v>
      </c>
      <c r="N808" s="86">
        <f t="shared" si="148"/>
        <v>0</v>
      </c>
      <c r="O808" s="188">
        <f t="shared" si="149"/>
        <v>0</v>
      </c>
      <c r="P808" s="189"/>
      <c r="Q808" s="190">
        <f t="shared" si="150"/>
        <v>0</v>
      </c>
      <c r="R808" s="191">
        <f t="shared" si="151"/>
        <v>0</v>
      </c>
      <c r="T808" s="88"/>
    </row>
    <row r="809" spans="1:20" s="178" customFormat="1" ht="30" hidden="1" customHeight="1">
      <c r="A809" s="156">
        <f>'CONSTRUCTION COST ESTIMATE'!A809</f>
        <v>0</v>
      </c>
      <c r="B809" s="179">
        <f>'CONSTRUCTION COST ESTIMATE'!B809</f>
        <v>623.04899999999998</v>
      </c>
      <c r="C809" s="180" t="str">
        <f>'CONSTRUCTION COST ESTIMATE'!C809</f>
        <v>INSTALL 26' CONCRETE STREETLIGHT ASSEMBLY, X FOOT ARM, XX LUMEN LED LUMINAIRE</v>
      </c>
      <c r="D809" s="181">
        <f>'CONSTRUCTION COST ESTIMATE'!BA809</f>
        <v>0</v>
      </c>
      <c r="E809" s="182">
        <f>'CONSTRUCTION COST ESTIMATE'!BC809</f>
        <v>0</v>
      </c>
      <c r="F809" s="183" t="str">
        <f>'CONSTRUCTION COST ESTIMATE'!BB809</f>
        <v>EA</v>
      </c>
      <c r="G809" s="184"/>
      <c r="H809" s="185">
        <f t="shared" si="144"/>
        <v>0</v>
      </c>
      <c r="I809" s="186">
        <f t="shared" si="145"/>
        <v>0</v>
      </c>
      <c r="J809" s="187"/>
      <c r="K809" s="188">
        <f t="shared" si="152"/>
        <v>0</v>
      </c>
      <c r="L809" s="86">
        <f t="shared" si="146"/>
        <v>0</v>
      </c>
      <c r="M809" s="188">
        <f t="shared" si="147"/>
        <v>0</v>
      </c>
      <c r="N809" s="86">
        <f t="shared" si="148"/>
        <v>0</v>
      </c>
      <c r="O809" s="188">
        <f t="shared" si="149"/>
        <v>0</v>
      </c>
      <c r="P809" s="189"/>
      <c r="Q809" s="190">
        <f t="shared" si="150"/>
        <v>0</v>
      </c>
      <c r="R809" s="191">
        <f t="shared" si="151"/>
        <v>0</v>
      </c>
      <c r="T809" s="88"/>
    </row>
    <row r="810" spans="1:20" s="178" customFormat="1" ht="30" hidden="1" customHeight="1">
      <c r="A810" s="156">
        <f>'CONSTRUCTION COST ESTIMATE'!A810</f>
        <v>0</v>
      </c>
      <c r="B810" s="179">
        <f>'CONSTRUCTION COST ESTIMATE'!B810</f>
        <v>623.04909999999995</v>
      </c>
      <c r="C810" s="180" t="str">
        <f>'CONSTRUCTION COST ESTIMATE'!C810</f>
        <v>INSTALL 26' CONCRETE STREETLIGHT ASSEMBLY, X FOOT ARM, XX LUMEN LED LUMINAIRE</v>
      </c>
      <c r="D810" s="181">
        <f>'CONSTRUCTION COST ESTIMATE'!BA810</f>
        <v>0</v>
      </c>
      <c r="E810" s="182">
        <f>'CONSTRUCTION COST ESTIMATE'!BC810</f>
        <v>0</v>
      </c>
      <c r="F810" s="183" t="str">
        <f>'CONSTRUCTION COST ESTIMATE'!BB810</f>
        <v>EA</v>
      </c>
      <c r="G810" s="184"/>
      <c r="H810" s="185">
        <f t="shared" si="144"/>
        <v>0</v>
      </c>
      <c r="I810" s="186">
        <f t="shared" si="145"/>
        <v>0</v>
      </c>
      <c r="J810" s="187"/>
      <c r="K810" s="188">
        <f t="shared" si="152"/>
        <v>0</v>
      </c>
      <c r="L810" s="86">
        <f t="shared" si="146"/>
        <v>0</v>
      </c>
      <c r="M810" s="188">
        <f t="shared" si="147"/>
        <v>0</v>
      </c>
      <c r="N810" s="86">
        <f t="shared" si="148"/>
        <v>0</v>
      </c>
      <c r="O810" s="188">
        <f t="shared" si="149"/>
        <v>0</v>
      </c>
      <c r="P810" s="189"/>
      <c r="Q810" s="190">
        <f t="shared" si="150"/>
        <v>0</v>
      </c>
      <c r="R810" s="191">
        <f t="shared" si="151"/>
        <v>0</v>
      </c>
      <c r="T810" s="88"/>
    </row>
    <row r="811" spans="1:20" s="178" customFormat="1" ht="30" hidden="1" customHeight="1">
      <c r="A811" s="156">
        <f>'CONSTRUCTION COST ESTIMATE'!A811</f>
        <v>0</v>
      </c>
      <c r="B811" s="179">
        <f>'CONSTRUCTION COST ESTIMATE'!B811</f>
        <v>623.04999999999995</v>
      </c>
      <c r="C811" s="180" t="str">
        <f>'CONSTRUCTION COST ESTIMATE'!C811</f>
        <v>INSTALL 26' CONCRETE DUAL-ARM (X FT/XFT) STREETLIGHT ASSEMBLY, XX/XX LUMEN LED LUMINAIRE</v>
      </c>
      <c r="D811" s="181">
        <f>'CONSTRUCTION COST ESTIMATE'!BA811</f>
        <v>0</v>
      </c>
      <c r="E811" s="182">
        <f>'CONSTRUCTION COST ESTIMATE'!BC811</f>
        <v>0</v>
      </c>
      <c r="F811" s="183" t="str">
        <f>'CONSTRUCTION COST ESTIMATE'!BB811</f>
        <v>EA</v>
      </c>
      <c r="G811" s="184"/>
      <c r="H811" s="185">
        <f t="shared" si="144"/>
        <v>0</v>
      </c>
      <c r="I811" s="186">
        <f t="shared" si="145"/>
        <v>0</v>
      </c>
      <c r="J811" s="187"/>
      <c r="K811" s="188">
        <f t="shared" si="152"/>
        <v>0</v>
      </c>
      <c r="L811" s="86">
        <f t="shared" si="146"/>
        <v>0</v>
      </c>
      <c r="M811" s="188">
        <f t="shared" si="147"/>
        <v>0</v>
      </c>
      <c r="N811" s="86">
        <f t="shared" si="148"/>
        <v>0</v>
      </c>
      <c r="O811" s="188">
        <f t="shared" si="149"/>
        <v>0</v>
      </c>
      <c r="P811" s="189"/>
      <c r="Q811" s="190">
        <f t="shared" si="150"/>
        <v>0</v>
      </c>
      <c r="R811" s="191">
        <f t="shared" si="151"/>
        <v>0</v>
      </c>
      <c r="T811" s="88"/>
    </row>
    <row r="812" spans="1:20" s="178" customFormat="1" ht="30" hidden="1" customHeight="1">
      <c r="A812" s="156">
        <f>'CONSTRUCTION COST ESTIMATE'!A812</f>
        <v>0</v>
      </c>
      <c r="B812" s="179">
        <f>'CONSTRUCTION COST ESTIMATE'!B812</f>
        <v>623.05010000000004</v>
      </c>
      <c r="C812" s="180" t="str">
        <f>'CONSTRUCTION COST ESTIMATE'!C812</f>
        <v>INSTALL 26' CONCRETE DUAL-ARM (X FT/XFT) STREETLIGHT ASSEMBLY, XX/XX LUMEN LED LUMINAIRE</v>
      </c>
      <c r="D812" s="181">
        <f>'CONSTRUCTION COST ESTIMATE'!BA812</f>
        <v>0</v>
      </c>
      <c r="E812" s="182">
        <f>'CONSTRUCTION COST ESTIMATE'!BC812</f>
        <v>0</v>
      </c>
      <c r="F812" s="183" t="str">
        <f>'CONSTRUCTION COST ESTIMATE'!BB812</f>
        <v>EA</v>
      </c>
      <c r="G812" s="184"/>
      <c r="H812" s="185">
        <f t="shared" si="144"/>
        <v>0</v>
      </c>
      <c r="I812" s="186">
        <f t="shared" si="145"/>
        <v>0</v>
      </c>
      <c r="J812" s="187"/>
      <c r="K812" s="188">
        <f t="shared" si="152"/>
        <v>0</v>
      </c>
      <c r="L812" s="86">
        <f t="shared" si="146"/>
        <v>0</v>
      </c>
      <c r="M812" s="188">
        <f t="shared" si="147"/>
        <v>0</v>
      </c>
      <c r="N812" s="86">
        <f t="shared" si="148"/>
        <v>0</v>
      </c>
      <c r="O812" s="188">
        <f t="shared" si="149"/>
        <v>0</v>
      </c>
      <c r="P812" s="189"/>
      <c r="Q812" s="190">
        <f t="shared" si="150"/>
        <v>0</v>
      </c>
      <c r="R812" s="191">
        <f t="shared" si="151"/>
        <v>0</v>
      </c>
      <c r="T812" s="88"/>
    </row>
    <row r="813" spans="1:20" s="178" customFormat="1" ht="30" hidden="1" customHeight="1">
      <c r="A813" s="156">
        <f>'CONSTRUCTION COST ESTIMATE'!A813</f>
        <v>0</v>
      </c>
      <c r="B813" s="179">
        <f>'CONSTRUCTION COST ESTIMATE'!B813</f>
        <v>623.05020000000002</v>
      </c>
      <c r="C813" s="180" t="str">
        <f>'CONSTRUCTION COST ESTIMATE'!C813</f>
        <v>INSTALL 26' CONCRETE DUAL-ARM (X FT/XFT) STREETLIGHT ASSEMBLY, XX/XX LUMEN LED LUMINAIRE</v>
      </c>
      <c r="D813" s="181">
        <f>'CONSTRUCTION COST ESTIMATE'!BA813</f>
        <v>0</v>
      </c>
      <c r="E813" s="182">
        <f>'CONSTRUCTION COST ESTIMATE'!BC813</f>
        <v>0</v>
      </c>
      <c r="F813" s="183" t="str">
        <f>'CONSTRUCTION COST ESTIMATE'!BB813</f>
        <v>EA</v>
      </c>
      <c r="G813" s="184"/>
      <c r="H813" s="185">
        <f t="shared" si="144"/>
        <v>0</v>
      </c>
      <c r="I813" s="186">
        <f t="shared" si="145"/>
        <v>0</v>
      </c>
      <c r="J813" s="187"/>
      <c r="K813" s="188">
        <f t="shared" si="152"/>
        <v>0</v>
      </c>
      <c r="L813" s="86">
        <f t="shared" si="146"/>
        <v>0</v>
      </c>
      <c r="M813" s="188">
        <f t="shared" si="147"/>
        <v>0</v>
      </c>
      <c r="N813" s="86">
        <f t="shared" si="148"/>
        <v>0</v>
      </c>
      <c r="O813" s="188">
        <f t="shared" si="149"/>
        <v>0</v>
      </c>
      <c r="P813" s="189"/>
      <c r="Q813" s="190">
        <f t="shared" si="150"/>
        <v>0</v>
      </c>
      <c r="R813" s="191">
        <f t="shared" si="151"/>
        <v>0</v>
      </c>
      <c r="T813" s="88"/>
    </row>
    <row r="814" spans="1:20" s="178" customFormat="1" ht="30" hidden="1" customHeight="1">
      <c r="A814" s="156">
        <f>'CONSTRUCTION COST ESTIMATE'!A814</f>
        <v>0</v>
      </c>
      <c r="B814" s="179">
        <f>'CONSTRUCTION COST ESTIMATE'!B814</f>
        <v>623.05029999999999</v>
      </c>
      <c r="C814" s="180" t="str">
        <f>'CONSTRUCTION COST ESTIMATE'!C814</f>
        <v>INSTALL 26' CONCRETE DUAL-ARM (X FT/XFT) STREETLIGHT ASSEMBLY, XX/XX LUMEN LED LUMINAIRE</v>
      </c>
      <c r="D814" s="181">
        <f>'CONSTRUCTION COST ESTIMATE'!BA814</f>
        <v>0</v>
      </c>
      <c r="E814" s="182">
        <f>'CONSTRUCTION COST ESTIMATE'!BC814</f>
        <v>0</v>
      </c>
      <c r="F814" s="183" t="str">
        <f>'CONSTRUCTION COST ESTIMATE'!BB814</f>
        <v>EA</v>
      </c>
      <c r="G814" s="184"/>
      <c r="H814" s="185">
        <f t="shared" si="144"/>
        <v>0</v>
      </c>
      <c r="I814" s="186">
        <f t="shared" si="145"/>
        <v>0</v>
      </c>
      <c r="J814" s="187"/>
      <c r="K814" s="188">
        <f t="shared" si="152"/>
        <v>0</v>
      </c>
      <c r="L814" s="86">
        <f t="shared" si="146"/>
        <v>0</v>
      </c>
      <c r="M814" s="188">
        <f t="shared" si="147"/>
        <v>0</v>
      </c>
      <c r="N814" s="86">
        <f t="shared" si="148"/>
        <v>0</v>
      </c>
      <c r="O814" s="188">
        <f t="shared" si="149"/>
        <v>0</v>
      </c>
      <c r="P814" s="189"/>
      <c r="Q814" s="190">
        <f t="shared" si="150"/>
        <v>0</v>
      </c>
      <c r="R814" s="191">
        <f t="shared" si="151"/>
        <v>0</v>
      </c>
      <c r="T814" s="88"/>
    </row>
    <row r="815" spans="1:20" s="178" customFormat="1" ht="30" hidden="1" customHeight="1">
      <c r="A815" s="156">
        <f>'CONSTRUCTION COST ESTIMATE'!A815</f>
        <v>0</v>
      </c>
      <c r="B815" s="179">
        <f>'CONSTRUCTION COST ESTIMATE'!B815</f>
        <v>623.05100000000004</v>
      </c>
      <c r="C815" s="180" t="str">
        <f>'CONSTRUCTION COST ESTIMATE'!C815</f>
        <v>REMOVE AND RELOCATE STREETLIGHT ASSEMBLY ON NEW FOUNDATION</v>
      </c>
      <c r="D815" s="181">
        <f>'CONSTRUCTION COST ESTIMATE'!BA815</f>
        <v>0</v>
      </c>
      <c r="E815" s="182">
        <f>'CONSTRUCTION COST ESTIMATE'!BC815</f>
        <v>0</v>
      </c>
      <c r="F815" s="183" t="str">
        <f>'CONSTRUCTION COST ESTIMATE'!BB815</f>
        <v>EA</v>
      </c>
      <c r="G815" s="184"/>
      <c r="H815" s="185">
        <f t="shared" si="144"/>
        <v>0</v>
      </c>
      <c r="I815" s="186">
        <f t="shared" si="145"/>
        <v>0</v>
      </c>
      <c r="J815" s="187"/>
      <c r="K815" s="188">
        <f t="shared" si="152"/>
        <v>0</v>
      </c>
      <c r="L815" s="86">
        <f t="shared" si="146"/>
        <v>0</v>
      </c>
      <c r="M815" s="188">
        <f t="shared" si="147"/>
        <v>0</v>
      </c>
      <c r="N815" s="86">
        <f t="shared" si="148"/>
        <v>0</v>
      </c>
      <c r="O815" s="188">
        <f t="shared" si="149"/>
        <v>0</v>
      </c>
      <c r="P815" s="189"/>
      <c r="Q815" s="190">
        <f t="shared" si="150"/>
        <v>0</v>
      </c>
      <c r="R815" s="191">
        <f t="shared" si="151"/>
        <v>0</v>
      </c>
      <c r="T815" s="88"/>
    </row>
    <row r="816" spans="1:20" s="178" customFormat="1" ht="30" hidden="1" customHeight="1">
      <c r="A816" s="156">
        <f>'CONSTRUCTION COST ESTIMATE'!A816</f>
        <v>0</v>
      </c>
      <c r="B816" s="179">
        <f>'CONSTRUCTION COST ESTIMATE'!B816</f>
        <v>623.05200000000002</v>
      </c>
      <c r="C816" s="180" t="str">
        <f>'CONSTRUCTION COST ESTIMATE'!C816</f>
        <v>REMOVE AND RELOCATE STREETLIGHT ASSEMBLY ON EXISTING FOUNDATION</v>
      </c>
      <c r="D816" s="181">
        <f>'CONSTRUCTION COST ESTIMATE'!BA816</f>
        <v>0</v>
      </c>
      <c r="E816" s="182">
        <f>'CONSTRUCTION COST ESTIMATE'!BC816</f>
        <v>0</v>
      </c>
      <c r="F816" s="183" t="str">
        <f>'CONSTRUCTION COST ESTIMATE'!BB816</f>
        <v>EA</v>
      </c>
      <c r="G816" s="184"/>
      <c r="H816" s="185">
        <f t="shared" si="144"/>
        <v>0</v>
      </c>
      <c r="I816" s="186">
        <f t="shared" si="145"/>
        <v>0</v>
      </c>
      <c r="J816" s="187"/>
      <c r="K816" s="188">
        <f t="shared" si="152"/>
        <v>0</v>
      </c>
      <c r="L816" s="86">
        <f t="shared" si="146"/>
        <v>0</v>
      </c>
      <c r="M816" s="188">
        <f t="shared" si="147"/>
        <v>0</v>
      </c>
      <c r="N816" s="86">
        <f t="shared" si="148"/>
        <v>0</v>
      </c>
      <c r="O816" s="188">
        <f t="shared" si="149"/>
        <v>0</v>
      </c>
      <c r="P816" s="189"/>
      <c r="Q816" s="190">
        <f t="shared" si="150"/>
        <v>0</v>
      </c>
      <c r="R816" s="191">
        <f t="shared" si="151"/>
        <v>0</v>
      </c>
      <c r="T816" s="88"/>
    </row>
    <row r="817" spans="1:20" s="178" customFormat="1" ht="30" hidden="1" customHeight="1">
      <c r="A817" s="156">
        <f>'CONSTRUCTION COST ESTIMATE'!A817</f>
        <v>0</v>
      </c>
      <c r="B817" s="179">
        <f>'CONSTRUCTION COST ESTIMATE'!B817</f>
        <v>623.06050000000005</v>
      </c>
      <c r="C817" s="180" t="str">
        <f>'CONSTRUCTION COST ESTIMATE'!C817</f>
        <v>INSTALL PAD MOUNTED 200 AMP SERVICE PEDESTAL</v>
      </c>
      <c r="D817" s="181">
        <f>'CONSTRUCTION COST ESTIMATE'!BA817</f>
        <v>0</v>
      </c>
      <c r="E817" s="182">
        <f>'CONSTRUCTION COST ESTIMATE'!BC817</f>
        <v>0</v>
      </c>
      <c r="F817" s="183" t="str">
        <f>'CONSTRUCTION COST ESTIMATE'!BB817</f>
        <v>EA</v>
      </c>
      <c r="G817" s="184"/>
      <c r="H817" s="185">
        <f t="shared" si="144"/>
        <v>0</v>
      </c>
      <c r="I817" s="186">
        <f t="shared" si="145"/>
        <v>0</v>
      </c>
      <c r="J817" s="187"/>
      <c r="K817" s="188">
        <f t="shared" si="152"/>
        <v>0</v>
      </c>
      <c r="L817" s="86">
        <f t="shared" si="146"/>
        <v>0</v>
      </c>
      <c r="M817" s="188">
        <f t="shared" si="147"/>
        <v>0</v>
      </c>
      <c r="N817" s="86">
        <f t="shared" si="148"/>
        <v>0</v>
      </c>
      <c r="O817" s="188">
        <f t="shared" si="149"/>
        <v>0</v>
      </c>
      <c r="P817" s="189"/>
      <c r="Q817" s="190">
        <f t="shared" si="150"/>
        <v>0</v>
      </c>
      <c r="R817" s="191">
        <f t="shared" si="151"/>
        <v>0</v>
      </c>
      <c r="T817" s="88"/>
    </row>
    <row r="818" spans="1:20" s="178" customFormat="1" ht="30" hidden="1" customHeight="1">
      <c r="A818" s="156">
        <f>'CONSTRUCTION COST ESTIMATE'!A818</f>
        <v>0</v>
      </c>
      <c r="B818" s="179">
        <f>'CONSTRUCTION COST ESTIMATE'!B818</f>
        <v>623.06100000000004</v>
      </c>
      <c r="C818" s="180" t="str">
        <f>'CONSTRUCTION COST ESTIMATE'!C818</f>
        <v>INSTALL TRAFFIC LOOP DETECTOR (X FOOT BY X FOOT)</v>
      </c>
      <c r="D818" s="181">
        <f>'CONSTRUCTION COST ESTIMATE'!BA818</f>
        <v>0</v>
      </c>
      <c r="E818" s="182">
        <f>'CONSTRUCTION COST ESTIMATE'!BC818</f>
        <v>0</v>
      </c>
      <c r="F818" s="183" t="str">
        <f>'CONSTRUCTION COST ESTIMATE'!BB818</f>
        <v>EA</v>
      </c>
      <c r="G818" s="184"/>
      <c r="H818" s="185">
        <f t="shared" si="144"/>
        <v>0</v>
      </c>
      <c r="I818" s="186">
        <f t="shared" si="145"/>
        <v>0</v>
      </c>
      <c r="J818" s="187"/>
      <c r="K818" s="188">
        <f t="shared" si="152"/>
        <v>0</v>
      </c>
      <c r="L818" s="86">
        <f t="shared" si="146"/>
        <v>0</v>
      </c>
      <c r="M818" s="188">
        <f t="shared" si="147"/>
        <v>0</v>
      </c>
      <c r="N818" s="86">
        <f t="shared" si="148"/>
        <v>0</v>
      </c>
      <c r="O818" s="188">
        <f t="shared" si="149"/>
        <v>0</v>
      </c>
      <c r="P818" s="189"/>
      <c r="Q818" s="190">
        <f t="shared" si="150"/>
        <v>0</v>
      </c>
      <c r="R818" s="191">
        <f t="shared" si="151"/>
        <v>0</v>
      </c>
      <c r="T818" s="88"/>
    </row>
    <row r="819" spans="1:20" s="178" customFormat="1" ht="30" hidden="1" customHeight="1">
      <c r="A819" s="156">
        <f>'CONSTRUCTION COST ESTIMATE'!A819</f>
        <v>0</v>
      </c>
      <c r="B819" s="179">
        <f>'CONSTRUCTION COST ESTIMATE'!B819</f>
        <v>623.06110000000001</v>
      </c>
      <c r="C819" s="180" t="str">
        <f>'CONSTRUCTION COST ESTIMATE'!C819</f>
        <v>INSTALL TRAFFIC LOOP DETECTOR (X FOOT BY X FOOT)</v>
      </c>
      <c r="D819" s="181">
        <f>'CONSTRUCTION COST ESTIMATE'!BA819</f>
        <v>0</v>
      </c>
      <c r="E819" s="182">
        <f>'CONSTRUCTION COST ESTIMATE'!BC819</f>
        <v>0</v>
      </c>
      <c r="F819" s="183" t="str">
        <f>'CONSTRUCTION COST ESTIMATE'!BB819</f>
        <v>EA</v>
      </c>
      <c r="G819" s="184"/>
      <c r="H819" s="185">
        <f t="shared" si="144"/>
        <v>0</v>
      </c>
      <c r="I819" s="186">
        <f t="shared" si="145"/>
        <v>0</v>
      </c>
      <c r="J819" s="187"/>
      <c r="K819" s="188">
        <f t="shared" si="152"/>
        <v>0</v>
      </c>
      <c r="L819" s="86">
        <f t="shared" si="146"/>
        <v>0</v>
      </c>
      <c r="M819" s="188">
        <f t="shared" si="147"/>
        <v>0</v>
      </c>
      <c r="N819" s="86">
        <f t="shared" si="148"/>
        <v>0</v>
      </c>
      <c r="O819" s="188">
        <f t="shared" si="149"/>
        <v>0</v>
      </c>
      <c r="P819" s="189"/>
      <c r="Q819" s="190">
        <f t="shared" si="150"/>
        <v>0</v>
      </c>
      <c r="R819" s="191">
        <f t="shared" si="151"/>
        <v>0</v>
      </c>
      <c r="T819" s="88"/>
    </row>
    <row r="820" spans="1:20" s="178" customFormat="1" ht="30" hidden="1" customHeight="1">
      <c r="A820" s="156">
        <f>'CONSTRUCTION COST ESTIMATE'!A820</f>
        <v>0</v>
      </c>
      <c r="B820" s="179">
        <f>'CONSTRUCTION COST ESTIMATE'!B820</f>
        <v>623.06119999999999</v>
      </c>
      <c r="C820" s="180" t="str">
        <f>'CONSTRUCTION COST ESTIMATE'!C820</f>
        <v>INSTALL TRAFFIC LOOP DETECTOR (X FOOT BY X FOOT)</v>
      </c>
      <c r="D820" s="181">
        <f>'CONSTRUCTION COST ESTIMATE'!BA820</f>
        <v>0</v>
      </c>
      <c r="E820" s="182">
        <f>'CONSTRUCTION COST ESTIMATE'!BC820</f>
        <v>0</v>
      </c>
      <c r="F820" s="183" t="str">
        <f>'CONSTRUCTION COST ESTIMATE'!BB820</f>
        <v>EA</v>
      </c>
      <c r="G820" s="184"/>
      <c r="H820" s="185">
        <f t="shared" si="144"/>
        <v>0</v>
      </c>
      <c r="I820" s="186">
        <f t="shared" si="145"/>
        <v>0</v>
      </c>
      <c r="J820" s="187"/>
      <c r="K820" s="188">
        <f t="shared" si="152"/>
        <v>0</v>
      </c>
      <c r="L820" s="86">
        <f t="shared" si="146"/>
        <v>0</v>
      </c>
      <c r="M820" s="188">
        <f t="shared" si="147"/>
        <v>0</v>
      </c>
      <c r="N820" s="86">
        <f t="shared" si="148"/>
        <v>0</v>
      </c>
      <c r="O820" s="188">
        <f t="shared" si="149"/>
        <v>0</v>
      </c>
      <c r="P820" s="189"/>
      <c r="Q820" s="190">
        <f t="shared" si="150"/>
        <v>0</v>
      </c>
      <c r="R820" s="191">
        <f t="shared" si="151"/>
        <v>0</v>
      </c>
      <c r="T820" s="88"/>
    </row>
    <row r="821" spans="1:20" s="178" customFormat="1" ht="30" hidden="1" customHeight="1">
      <c r="A821" s="156">
        <f>'CONSTRUCTION COST ESTIMATE'!A821</f>
        <v>0</v>
      </c>
      <c r="B821" s="179">
        <f>'CONSTRUCTION COST ESTIMATE'!B821</f>
        <v>623.06129999999996</v>
      </c>
      <c r="C821" s="180" t="str">
        <f>'CONSTRUCTION COST ESTIMATE'!C821</f>
        <v>INSTALL TRAFFIC LOOP DETECTOR (X FOOT BY X FOOT)</v>
      </c>
      <c r="D821" s="181">
        <f>'CONSTRUCTION COST ESTIMATE'!BA821</f>
        <v>0</v>
      </c>
      <c r="E821" s="182">
        <f>'CONSTRUCTION COST ESTIMATE'!BC821</f>
        <v>0</v>
      </c>
      <c r="F821" s="183" t="str">
        <f>'CONSTRUCTION COST ESTIMATE'!BB821</f>
        <v>EA</v>
      </c>
      <c r="G821" s="184"/>
      <c r="H821" s="185">
        <f t="shared" si="144"/>
        <v>0</v>
      </c>
      <c r="I821" s="186">
        <f t="shared" si="145"/>
        <v>0</v>
      </c>
      <c r="J821" s="187"/>
      <c r="K821" s="188">
        <f t="shared" si="152"/>
        <v>0</v>
      </c>
      <c r="L821" s="86">
        <f t="shared" si="146"/>
        <v>0</v>
      </c>
      <c r="M821" s="188">
        <f t="shared" si="147"/>
        <v>0</v>
      </c>
      <c r="N821" s="86">
        <f t="shared" si="148"/>
        <v>0</v>
      </c>
      <c r="O821" s="188">
        <f t="shared" si="149"/>
        <v>0</v>
      </c>
      <c r="P821" s="189"/>
      <c r="Q821" s="190">
        <f t="shared" si="150"/>
        <v>0</v>
      </c>
      <c r="R821" s="191">
        <f t="shared" si="151"/>
        <v>0</v>
      </c>
      <c r="T821" s="88"/>
    </row>
    <row r="822" spans="1:20" s="178" customFormat="1" ht="30" hidden="1" customHeight="1">
      <c r="A822" s="156">
        <f>'CONSTRUCTION COST ESTIMATE'!A822</f>
        <v>0</v>
      </c>
      <c r="B822" s="179">
        <f>'CONSTRUCTION COST ESTIMATE'!B822</f>
        <v>623.06200000000001</v>
      </c>
      <c r="C822" s="180" t="str">
        <f>'CONSTRUCTION COST ESTIMATE'!C822</f>
        <v>TELECOM CABINET (POLE MOUNTED)</v>
      </c>
      <c r="D822" s="181">
        <f>'CONSTRUCTION COST ESTIMATE'!BA822</f>
        <v>0</v>
      </c>
      <c r="E822" s="182">
        <f>'CONSTRUCTION COST ESTIMATE'!BC822</f>
        <v>0</v>
      </c>
      <c r="F822" s="183" t="str">
        <f>'CONSTRUCTION COST ESTIMATE'!BB822</f>
        <v>EA</v>
      </c>
      <c r="G822" s="184"/>
      <c r="H822" s="185">
        <f t="shared" ref="H822" si="153">IF(G822="x",(IF(J822="",(D822*$G$4),(D822-J822)*$G$4)),0)</f>
        <v>0</v>
      </c>
      <c r="I822" s="186">
        <f t="shared" ref="I822" si="154">E822*H822</f>
        <v>0</v>
      </c>
      <c r="J822" s="187"/>
      <c r="K822" s="188">
        <f t="shared" ref="K822" si="155">D822*J822</f>
        <v>0</v>
      </c>
      <c r="L822" s="86">
        <f t="shared" ref="L822" si="156">IF(G822="x",D822-H822-J822,0)</f>
        <v>0</v>
      </c>
      <c r="M822" s="188">
        <f t="shared" ref="M822" si="157">E822*L822</f>
        <v>0</v>
      </c>
      <c r="N822" s="86">
        <f t="shared" ref="N822" si="158">IF(G822="x",0,D822-J822)</f>
        <v>0</v>
      </c>
      <c r="O822" s="188">
        <f t="shared" ref="O822" si="159">E822*N822</f>
        <v>0</v>
      </c>
      <c r="P822" s="189"/>
      <c r="Q822" s="190">
        <f t="shared" ref="Q822" si="160">H822+J822+L822+N822</f>
        <v>0</v>
      </c>
      <c r="R822" s="191">
        <f t="shared" ref="R822" si="161">Q822*E822</f>
        <v>0</v>
      </c>
      <c r="T822" s="88"/>
    </row>
    <row r="823" spans="1:20" s="178" customFormat="1" ht="30" hidden="1" customHeight="1">
      <c r="A823" s="156">
        <f>'CONSTRUCTION COST ESTIMATE'!A823</f>
        <v>0</v>
      </c>
      <c r="B823" s="179">
        <f>'CONSTRUCTION COST ESTIMATE'!B823</f>
        <v>623.06209999999999</v>
      </c>
      <c r="C823" s="180" t="str">
        <f>'CONSTRUCTION COST ESTIMATE'!C823</f>
        <v>TELECOM CABINET (GROUND MOUNTED)</v>
      </c>
      <c r="D823" s="181">
        <f>'CONSTRUCTION COST ESTIMATE'!BA823</f>
        <v>0</v>
      </c>
      <c r="E823" s="182">
        <f>'CONSTRUCTION COST ESTIMATE'!BC823</f>
        <v>0</v>
      </c>
      <c r="F823" s="183" t="str">
        <f>'CONSTRUCTION COST ESTIMATE'!BB823</f>
        <v>EA</v>
      </c>
      <c r="G823" s="184"/>
      <c r="H823" s="185">
        <f t="shared" si="144"/>
        <v>0</v>
      </c>
      <c r="I823" s="186">
        <f t="shared" si="145"/>
        <v>0</v>
      </c>
      <c r="J823" s="187"/>
      <c r="K823" s="188">
        <f t="shared" si="152"/>
        <v>0</v>
      </c>
      <c r="L823" s="86">
        <f t="shared" si="146"/>
        <v>0</v>
      </c>
      <c r="M823" s="188">
        <f t="shared" si="147"/>
        <v>0</v>
      </c>
      <c r="N823" s="86">
        <f t="shared" si="148"/>
        <v>0</v>
      </c>
      <c r="O823" s="188">
        <f t="shared" si="149"/>
        <v>0</v>
      </c>
      <c r="P823" s="189"/>
      <c r="Q823" s="190">
        <f t="shared" si="150"/>
        <v>0</v>
      </c>
      <c r="R823" s="191">
        <f t="shared" si="151"/>
        <v>0</v>
      </c>
      <c r="T823" s="88"/>
    </row>
    <row r="824" spans="1:20" s="178" customFormat="1" ht="30" hidden="1" customHeight="1">
      <c r="A824" s="156">
        <f>'CONSTRUCTION COST ESTIMATE'!A824</f>
        <v>0</v>
      </c>
      <c r="B824" s="179">
        <f>'CONSTRUCTION COST ESTIMATE'!B824</f>
        <v>623.06299999999999</v>
      </c>
      <c r="C824" s="180" t="str">
        <f>'CONSTRUCTION COST ESTIMATE'!C824</f>
        <v xml:space="preserve">CCTV CAMERA </v>
      </c>
      <c r="D824" s="181">
        <f>'CONSTRUCTION COST ESTIMATE'!BA824</f>
        <v>0</v>
      </c>
      <c r="E824" s="182">
        <f>'CONSTRUCTION COST ESTIMATE'!BC824</f>
        <v>0</v>
      </c>
      <c r="F824" s="183" t="str">
        <f>'CONSTRUCTION COST ESTIMATE'!BB824</f>
        <v>EA</v>
      </c>
      <c r="G824" s="184"/>
      <c r="H824" s="185">
        <f t="shared" si="144"/>
        <v>0</v>
      </c>
      <c r="I824" s="186">
        <f t="shared" si="145"/>
        <v>0</v>
      </c>
      <c r="J824" s="187"/>
      <c r="K824" s="188">
        <f t="shared" si="152"/>
        <v>0</v>
      </c>
      <c r="L824" s="86">
        <f t="shared" si="146"/>
        <v>0</v>
      </c>
      <c r="M824" s="188">
        <f t="shared" si="147"/>
        <v>0</v>
      </c>
      <c r="N824" s="86">
        <f t="shared" si="148"/>
        <v>0</v>
      </c>
      <c r="O824" s="188">
        <f t="shared" si="149"/>
        <v>0</v>
      </c>
      <c r="P824" s="189"/>
      <c r="Q824" s="190">
        <f t="shared" si="150"/>
        <v>0</v>
      </c>
      <c r="R824" s="191">
        <f t="shared" si="151"/>
        <v>0</v>
      </c>
      <c r="T824" s="88"/>
    </row>
    <row r="825" spans="1:20" s="178" customFormat="1" ht="30" hidden="1" customHeight="1">
      <c r="A825" s="156">
        <f>'CONSTRUCTION COST ESTIMATE'!A825</f>
        <v>0</v>
      </c>
      <c r="B825" s="179">
        <f>'CONSTRUCTION COST ESTIMATE'!B825</f>
        <v>623.06399999999996</v>
      </c>
      <c r="C825" s="180" t="str">
        <f>'CONSTRUCTION COST ESTIMATE'!C825</f>
        <v>TRAFFIC SIGNAL ASSEMBLY (SPECIFY TYPE)</v>
      </c>
      <c r="D825" s="181">
        <f>'CONSTRUCTION COST ESTIMATE'!BA825</f>
        <v>0</v>
      </c>
      <c r="E825" s="182">
        <f>'CONSTRUCTION COST ESTIMATE'!BC825</f>
        <v>0</v>
      </c>
      <c r="F825" s="183" t="str">
        <f>'CONSTRUCTION COST ESTIMATE'!BB825</f>
        <v>EA</v>
      </c>
      <c r="G825" s="184"/>
      <c r="H825" s="185">
        <f t="shared" si="144"/>
        <v>0</v>
      </c>
      <c r="I825" s="186">
        <f t="shared" si="145"/>
        <v>0</v>
      </c>
      <c r="J825" s="187"/>
      <c r="K825" s="188">
        <f t="shared" si="152"/>
        <v>0</v>
      </c>
      <c r="L825" s="86">
        <f t="shared" si="146"/>
        <v>0</v>
      </c>
      <c r="M825" s="188">
        <f t="shared" si="147"/>
        <v>0</v>
      </c>
      <c r="N825" s="86">
        <f t="shared" si="148"/>
        <v>0</v>
      </c>
      <c r="O825" s="188">
        <f t="shared" si="149"/>
        <v>0</v>
      </c>
      <c r="P825" s="189"/>
      <c r="Q825" s="190">
        <f t="shared" si="150"/>
        <v>0</v>
      </c>
      <c r="R825" s="191">
        <f t="shared" si="151"/>
        <v>0</v>
      </c>
      <c r="T825" s="88"/>
    </row>
    <row r="826" spans="1:20" s="178" customFormat="1" ht="30" hidden="1" customHeight="1">
      <c r="A826" s="156">
        <f>'CONSTRUCTION COST ESTIMATE'!A826</f>
        <v>0</v>
      </c>
      <c r="B826" s="179">
        <f>'CONSTRUCTION COST ESTIMATE'!B826</f>
        <v>623.06410000000005</v>
      </c>
      <c r="C826" s="180" t="str">
        <f>'CONSTRUCTION COST ESTIMATE'!C826</f>
        <v>TRAFFIC SIGNAL ASSEMBLY (SPECIFY TYPE)</v>
      </c>
      <c r="D826" s="181">
        <f>'CONSTRUCTION COST ESTIMATE'!BA826</f>
        <v>0</v>
      </c>
      <c r="E826" s="182">
        <f>'CONSTRUCTION COST ESTIMATE'!BC826</f>
        <v>0</v>
      </c>
      <c r="F826" s="183" t="str">
        <f>'CONSTRUCTION COST ESTIMATE'!BB826</f>
        <v>EA</v>
      </c>
      <c r="G826" s="184"/>
      <c r="H826" s="185">
        <f t="shared" si="144"/>
        <v>0</v>
      </c>
      <c r="I826" s="186">
        <f t="shared" si="145"/>
        <v>0</v>
      </c>
      <c r="J826" s="187"/>
      <c r="K826" s="188">
        <f t="shared" si="152"/>
        <v>0</v>
      </c>
      <c r="L826" s="86">
        <f t="shared" si="146"/>
        <v>0</v>
      </c>
      <c r="M826" s="188">
        <f t="shared" si="147"/>
        <v>0</v>
      </c>
      <c r="N826" s="86">
        <f t="shared" si="148"/>
        <v>0</v>
      </c>
      <c r="O826" s="188">
        <f t="shared" si="149"/>
        <v>0</v>
      </c>
      <c r="P826" s="189"/>
      <c r="Q826" s="190">
        <f t="shared" si="150"/>
        <v>0</v>
      </c>
      <c r="R826" s="191">
        <f t="shared" si="151"/>
        <v>0</v>
      </c>
      <c r="T826" s="88"/>
    </row>
    <row r="827" spans="1:20" s="178" customFormat="1" ht="30" hidden="1" customHeight="1">
      <c r="A827" s="156">
        <f>'CONSTRUCTION COST ESTIMATE'!A827</f>
        <v>0</v>
      </c>
      <c r="B827" s="179">
        <f>'CONSTRUCTION COST ESTIMATE'!B827</f>
        <v>623.101</v>
      </c>
      <c r="C827" s="180" t="str">
        <f>'CONSTRUCTION COST ESTIMATE'!C827</f>
        <v>TRAFFIC SIGNAL SYSTEM (SPECIFY LOCATION)</v>
      </c>
      <c r="D827" s="181">
        <f>'CONSTRUCTION COST ESTIMATE'!BA827</f>
        <v>0</v>
      </c>
      <c r="E827" s="182">
        <f>'CONSTRUCTION COST ESTIMATE'!BC827</f>
        <v>0</v>
      </c>
      <c r="F827" s="183" t="str">
        <f>'CONSTRUCTION COST ESTIMATE'!BB827</f>
        <v>LS</v>
      </c>
      <c r="G827" s="184"/>
      <c r="H827" s="185">
        <f t="shared" si="144"/>
        <v>0</v>
      </c>
      <c r="I827" s="186">
        <f t="shared" si="145"/>
        <v>0</v>
      </c>
      <c r="J827" s="187"/>
      <c r="K827" s="188">
        <f t="shared" si="152"/>
        <v>0</v>
      </c>
      <c r="L827" s="86">
        <f t="shared" si="146"/>
        <v>0</v>
      </c>
      <c r="M827" s="188">
        <f t="shared" si="147"/>
        <v>0</v>
      </c>
      <c r="N827" s="86">
        <f t="shared" si="148"/>
        <v>0</v>
      </c>
      <c r="O827" s="188">
        <f t="shared" si="149"/>
        <v>0</v>
      </c>
      <c r="P827" s="189"/>
      <c r="Q827" s="190">
        <f t="shared" si="150"/>
        <v>0</v>
      </c>
      <c r="R827" s="191">
        <f t="shared" si="151"/>
        <v>0</v>
      </c>
      <c r="T827" s="88"/>
    </row>
    <row r="828" spans="1:20" s="178" customFormat="1" ht="30" hidden="1" customHeight="1">
      <c r="A828" s="156">
        <f>'CONSTRUCTION COST ESTIMATE'!A828</f>
        <v>0</v>
      </c>
      <c r="B828" s="179">
        <f>'CONSTRUCTION COST ESTIMATE'!B828</f>
        <v>623.10109999999997</v>
      </c>
      <c r="C828" s="180" t="str">
        <f>'CONSTRUCTION COST ESTIMATE'!C828</f>
        <v>TRAFFIC SIGNAL SYSTEM (SPECIFY LOCATION)</v>
      </c>
      <c r="D828" s="181">
        <f>'CONSTRUCTION COST ESTIMATE'!BA828</f>
        <v>0</v>
      </c>
      <c r="E828" s="182">
        <f>'CONSTRUCTION COST ESTIMATE'!BC828</f>
        <v>0</v>
      </c>
      <c r="F828" s="183" t="str">
        <f>'CONSTRUCTION COST ESTIMATE'!BB828</f>
        <v>LS</v>
      </c>
      <c r="G828" s="184"/>
      <c r="H828" s="185">
        <f t="shared" si="144"/>
        <v>0</v>
      </c>
      <c r="I828" s="186">
        <f t="shared" si="145"/>
        <v>0</v>
      </c>
      <c r="J828" s="187"/>
      <c r="K828" s="188">
        <f t="shared" si="152"/>
        <v>0</v>
      </c>
      <c r="L828" s="86">
        <f t="shared" si="146"/>
        <v>0</v>
      </c>
      <c r="M828" s="188">
        <f t="shared" si="147"/>
        <v>0</v>
      </c>
      <c r="N828" s="86">
        <f t="shared" si="148"/>
        <v>0</v>
      </c>
      <c r="O828" s="188">
        <f t="shared" si="149"/>
        <v>0</v>
      </c>
      <c r="P828" s="189"/>
      <c r="Q828" s="190">
        <f t="shared" si="150"/>
        <v>0</v>
      </c>
      <c r="R828" s="191">
        <f t="shared" si="151"/>
        <v>0</v>
      </c>
      <c r="T828" s="88"/>
    </row>
    <row r="829" spans="1:20" s="178" customFormat="1" ht="30" hidden="1" customHeight="1">
      <c r="A829" s="156">
        <f>'CONSTRUCTION COST ESTIMATE'!A829</f>
        <v>0</v>
      </c>
      <c r="B829" s="179">
        <f>'CONSTRUCTION COST ESTIMATE'!B829</f>
        <v>623.10299999999995</v>
      </c>
      <c r="C829" s="180" t="str">
        <f>'CONSTRUCTION COST ESTIMATE'!C829</f>
        <v>TRAFFIC SIGNAL MODIFICATION (SPECIFY LOCATION)</v>
      </c>
      <c r="D829" s="181">
        <f>'CONSTRUCTION COST ESTIMATE'!BA829</f>
        <v>0</v>
      </c>
      <c r="E829" s="182">
        <f>'CONSTRUCTION COST ESTIMATE'!BC829</f>
        <v>0</v>
      </c>
      <c r="F829" s="183" t="str">
        <f>'CONSTRUCTION COST ESTIMATE'!BB829</f>
        <v>LS</v>
      </c>
      <c r="G829" s="184"/>
      <c r="H829" s="185">
        <f t="shared" si="144"/>
        <v>0</v>
      </c>
      <c r="I829" s="186">
        <f t="shared" si="145"/>
        <v>0</v>
      </c>
      <c r="J829" s="187"/>
      <c r="K829" s="188">
        <f t="shared" si="152"/>
        <v>0</v>
      </c>
      <c r="L829" s="86">
        <f t="shared" si="146"/>
        <v>0</v>
      </c>
      <c r="M829" s="188">
        <f t="shared" si="147"/>
        <v>0</v>
      </c>
      <c r="N829" s="86">
        <f t="shared" si="148"/>
        <v>0</v>
      </c>
      <c r="O829" s="188">
        <f t="shared" si="149"/>
        <v>0</v>
      </c>
      <c r="P829" s="189"/>
      <c r="Q829" s="190">
        <f t="shared" si="150"/>
        <v>0</v>
      </c>
      <c r="R829" s="191">
        <f t="shared" si="151"/>
        <v>0</v>
      </c>
      <c r="T829" s="88"/>
    </row>
    <row r="830" spans="1:20" s="178" customFormat="1" ht="30" hidden="1" customHeight="1">
      <c r="A830" s="156">
        <f>'CONSTRUCTION COST ESTIMATE'!A830</f>
        <v>0</v>
      </c>
      <c r="B830" s="179">
        <f>'CONSTRUCTION COST ESTIMATE'!B830</f>
        <v>623.10310000000004</v>
      </c>
      <c r="C830" s="180" t="str">
        <f>'CONSTRUCTION COST ESTIMATE'!C830</f>
        <v>TRAFFIC SIGNAL MODIFICATION (SPECIFY LOCATION)</v>
      </c>
      <c r="D830" s="181">
        <f>'CONSTRUCTION COST ESTIMATE'!BA830</f>
        <v>0</v>
      </c>
      <c r="E830" s="182">
        <f>'CONSTRUCTION COST ESTIMATE'!BC830</f>
        <v>0</v>
      </c>
      <c r="F830" s="183" t="str">
        <f>'CONSTRUCTION COST ESTIMATE'!BB830</f>
        <v>LS</v>
      </c>
      <c r="G830" s="184"/>
      <c r="H830" s="185">
        <f t="shared" si="144"/>
        <v>0</v>
      </c>
      <c r="I830" s="186">
        <f t="shared" si="145"/>
        <v>0</v>
      </c>
      <c r="J830" s="187"/>
      <c r="K830" s="188">
        <f t="shared" si="152"/>
        <v>0</v>
      </c>
      <c r="L830" s="86">
        <f t="shared" si="146"/>
        <v>0</v>
      </c>
      <c r="M830" s="188">
        <f t="shared" si="147"/>
        <v>0</v>
      </c>
      <c r="N830" s="86">
        <f t="shared" si="148"/>
        <v>0</v>
      </c>
      <c r="O830" s="188">
        <f t="shared" si="149"/>
        <v>0</v>
      </c>
      <c r="P830" s="189"/>
      <c r="Q830" s="190">
        <f t="shared" si="150"/>
        <v>0</v>
      </c>
      <c r="R830" s="191">
        <f t="shared" si="151"/>
        <v>0</v>
      </c>
      <c r="T830" s="88"/>
    </row>
    <row r="831" spans="1:20" s="178" customFormat="1" ht="30" hidden="1" customHeight="1">
      <c r="A831" s="156">
        <f>'CONSTRUCTION COST ESTIMATE'!A831</f>
        <v>0</v>
      </c>
      <c r="B831" s="179">
        <f>'CONSTRUCTION COST ESTIMATE'!B831</f>
        <v>623.10500000000002</v>
      </c>
      <c r="C831" s="180" t="str">
        <f>'CONSTRUCTION COST ESTIMATE'!C831</f>
        <v>TRAFFIC SIGNAL UNDERGROUNDS (SPECIFY LOCATION)</v>
      </c>
      <c r="D831" s="181">
        <f>'CONSTRUCTION COST ESTIMATE'!BA831</f>
        <v>0</v>
      </c>
      <c r="E831" s="182">
        <f>'CONSTRUCTION COST ESTIMATE'!BC831</f>
        <v>0</v>
      </c>
      <c r="F831" s="183" t="str">
        <f>'CONSTRUCTION COST ESTIMATE'!BB831</f>
        <v>LS</v>
      </c>
      <c r="G831" s="184"/>
      <c r="H831" s="185">
        <f t="shared" si="144"/>
        <v>0</v>
      </c>
      <c r="I831" s="186">
        <f t="shared" si="145"/>
        <v>0</v>
      </c>
      <c r="J831" s="187"/>
      <c r="K831" s="188">
        <f t="shared" si="152"/>
        <v>0</v>
      </c>
      <c r="L831" s="86">
        <f t="shared" si="146"/>
        <v>0</v>
      </c>
      <c r="M831" s="188">
        <f t="shared" si="147"/>
        <v>0</v>
      </c>
      <c r="N831" s="86">
        <f t="shared" si="148"/>
        <v>0</v>
      </c>
      <c r="O831" s="188">
        <f t="shared" si="149"/>
        <v>0</v>
      </c>
      <c r="P831" s="189"/>
      <c r="Q831" s="190">
        <f t="shared" si="150"/>
        <v>0</v>
      </c>
      <c r="R831" s="191">
        <f t="shared" si="151"/>
        <v>0</v>
      </c>
      <c r="T831" s="88"/>
    </row>
    <row r="832" spans="1:20" s="178" customFormat="1" ht="30" hidden="1" customHeight="1">
      <c r="A832" s="156">
        <f>'CONSTRUCTION COST ESTIMATE'!A832</f>
        <v>0</v>
      </c>
      <c r="B832" s="179">
        <f>'CONSTRUCTION COST ESTIMATE'!B832</f>
        <v>623.10509999999999</v>
      </c>
      <c r="C832" s="180" t="str">
        <f>'CONSTRUCTION COST ESTIMATE'!C832</f>
        <v>TRAFFIC SIGNAL UNDERGROUNDS (SPECIFY LOCATION)</v>
      </c>
      <c r="D832" s="181">
        <f>'CONSTRUCTION COST ESTIMATE'!BA832</f>
        <v>0</v>
      </c>
      <c r="E832" s="182">
        <f>'CONSTRUCTION COST ESTIMATE'!BC832</f>
        <v>0</v>
      </c>
      <c r="F832" s="183" t="str">
        <f>'CONSTRUCTION COST ESTIMATE'!BB832</f>
        <v>LS</v>
      </c>
      <c r="G832" s="184"/>
      <c r="H832" s="185">
        <f t="shared" si="144"/>
        <v>0</v>
      </c>
      <c r="I832" s="186">
        <f t="shared" si="145"/>
        <v>0</v>
      </c>
      <c r="J832" s="187"/>
      <c r="K832" s="188">
        <f t="shared" si="152"/>
        <v>0</v>
      </c>
      <c r="L832" s="86">
        <f t="shared" si="146"/>
        <v>0</v>
      </c>
      <c r="M832" s="188">
        <f t="shared" si="147"/>
        <v>0</v>
      </c>
      <c r="N832" s="86">
        <f t="shared" si="148"/>
        <v>0</v>
      </c>
      <c r="O832" s="188">
        <f t="shared" si="149"/>
        <v>0</v>
      </c>
      <c r="P832" s="189"/>
      <c r="Q832" s="190">
        <f t="shared" si="150"/>
        <v>0</v>
      </c>
      <c r="R832" s="191">
        <f t="shared" si="151"/>
        <v>0</v>
      </c>
      <c r="T832" s="88"/>
    </row>
    <row r="833" spans="1:20" s="178" customFormat="1" ht="30" hidden="1" customHeight="1">
      <c r="A833" s="156">
        <f>'CONSTRUCTION COST ESTIMATE'!A833</f>
        <v>0</v>
      </c>
      <c r="B833" s="179">
        <f>'CONSTRUCTION COST ESTIMATE'!B833</f>
        <v>623.10699999999997</v>
      </c>
      <c r="C833" s="180" t="str">
        <f>'CONSTRUCTION COST ESTIMATE'!C833</f>
        <v>TRAFFIC SIGNAL UNDERGROUND MODIFICATION (SPECIFY LOCATION)</v>
      </c>
      <c r="D833" s="181">
        <f>'CONSTRUCTION COST ESTIMATE'!BA833</f>
        <v>0</v>
      </c>
      <c r="E833" s="182">
        <f>'CONSTRUCTION COST ESTIMATE'!BC833</f>
        <v>0</v>
      </c>
      <c r="F833" s="183" t="str">
        <f>'CONSTRUCTION COST ESTIMATE'!BB833</f>
        <v>LS</v>
      </c>
      <c r="G833" s="184"/>
      <c r="H833" s="185">
        <f t="shared" si="144"/>
        <v>0</v>
      </c>
      <c r="I833" s="186">
        <f t="shared" si="145"/>
        <v>0</v>
      </c>
      <c r="J833" s="187"/>
      <c r="K833" s="188">
        <f t="shared" si="152"/>
        <v>0</v>
      </c>
      <c r="L833" s="86">
        <f t="shared" si="146"/>
        <v>0</v>
      </c>
      <c r="M833" s="188">
        <f t="shared" si="147"/>
        <v>0</v>
      </c>
      <c r="N833" s="86">
        <f t="shared" si="148"/>
        <v>0</v>
      </c>
      <c r="O833" s="188">
        <f t="shared" si="149"/>
        <v>0</v>
      </c>
      <c r="P833" s="189"/>
      <c r="Q833" s="190">
        <f t="shared" si="150"/>
        <v>0</v>
      </c>
      <c r="R833" s="191">
        <f t="shared" si="151"/>
        <v>0</v>
      </c>
      <c r="T833" s="88"/>
    </row>
    <row r="834" spans="1:20" s="178" customFormat="1" ht="30" hidden="1" customHeight="1">
      <c r="A834" s="156">
        <f>'CONSTRUCTION COST ESTIMATE'!A834</f>
        <v>0</v>
      </c>
      <c r="B834" s="179">
        <f>'CONSTRUCTION COST ESTIMATE'!B834</f>
        <v>623.10900000000004</v>
      </c>
      <c r="C834" s="180" t="str">
        <f>'CONSTRUCTION COST ESTIMATE'!C834</f>
        <v>TRAFFIC SIGNAL UNDERGROUND PER QUADRANT (SPECIFY LOCATION)</v>
      </c>
      <c r="D834" s="181">
        <f>'CONSTRUCTION COST ESTIMATE'!BA834</f>
        <v>0</v>
      </c>
      <c r="E834" s="182">
        <f>'CONSTRUCTION COST ESTIMATE'!BC834</f>
        <v>0</v>
      </c>
      <c r="F834" s="183" t="str">
        <f>'CONSTRUCTION COST ESTIMATE'!BB834</f>
        <v>LS</v>
      </c>
      <c r="G834" s="184"/>
      <c r="H834" s="185">
        <f t="shared" si="144"/>
        <v>0</v>
      </c>
      <c r="I834" s="186">
        <f t="shared" si="145"/>
        <v>0</v>
      </c>
      <c r="J834" s="187"/>
      <c r="K834" s="188">
        <f t="shared" si="152"/>
        <v>0</v>
      </c>
      <c r="L834" s="86">
        <f t="shared" si="146"/>
        <v>0</v>
      </c>
      <c r="M834" s="188">
        <f t="shared" si="147"/>
        <v>0</v>
      </c>
      <c r="N834" s="86">
        <f t="shared" si="148"/>
        <v>0</v>
      </c>
      <c r="O834" s="188">
        <f t="shared" si="149"/>
        <v>0</v>
      </c>
      <c r="P834" s="189"/>
      <c r="Q834" s="190">
        <f t="shared" si="150"/>
        <v>0</v>
      </c>
      <c r="R834" s="191">
        <f t="shared" si="151"/>
        <v>0</v>
      </c>
      <c r="T834" s="88"/>
    </row>
    <row r="835" spans="1:20" s="178" customFormat="1" ht="30" hidden="1" customHeight="1">
      <c r="A835" s="156">
        <f>'CONSTRUCTION COST ESTIMATE'!A835</f>
        <v>0</v>
      </c>
      <c r="B835" s="179">
        <f>'CONSTRUCTION COST ESTIMATE'!B835</f>
        <v>623.11</v>
      </c>
      <c r="C835" s="180" t="str">
        <f>'CONSTRUCTION COST ESTIMATE'!C835</f>
        <v>TRAFFIC SIGNAL/COMMUNICATION INTERCONNECT EQUIPMENT AND CONDUIT PROTECTION (SPECIFY LOCATION)</v>
      </c>
      <c r="D835" s="181">
        <f>'CONSTRUCTION COST ESTIMATE'!BA835</f>
        <v>0</v>
      </c>
      <c r="E835" s="182">
        <f>'CONSTRUCTION COST ESTIMATE'!BC835</f>
        <v>0</v>
      </c>
      <c r="F835" s="183" t="str">
        <f>'CONSTRUCTION COST ESTIMATE'!BB835</f>
        <v>LS</v>
      </c>
      <c r="G835" s="184"/>
      <c r="H835" s="185">
        <f t="shared" si="144"/>
        <v>0</v>
      </c>
      <c r="I835" s="186">
        <f t="shared" si="145"/>
        <v>0</v>
      </c>
      <c r="J835" s="187"/>
      <c r="K835" s="188">
        <f t="shared" si="152"/>
        <v>0</v>
      </c>
      <c r="L835" s="86">
        <f t="shared" si="146"/>
        <v>0</v>
      </c>
      <c r="M835" s="188">
        <f t="shared" si="147"/>
        <v>0</v>
      </c>
      <c r="N835" s="86">
        <f t="shared" si="148"/>
        <v>0</v>
      </c>
      <c r="O835" s="188">
        <f t="shared" si="149"/>
        <v>0</v>
      </c>
      <c r="P835" s="189"/>
      <c r="Q835" s="190">
        <f t="shared" si="150"/>
        <v>0</v>
      </c>
      <c r="R835" s="191">
        <f t="shared" si="151"/>
        <v>0</v>
      </c>
      <c r="T835" s="88"/>
    </row>
    <row r="836" spans="1:20" s="178" customFormat="1" ht="30" hidden="1" customHeight="1">
      <c r="A836" s="156">
        <f>'CONSTRUCTION COST ESTIMATE'!A836</f>
        <v>0</v>
      </c>
      <c r="B836" s="179">
        <f>'CONSTRUCTION COST ESTIMATE'!B836</f>
        <v>623.12199999999996</v>
      </c>
      <c r="C836" s="180" t="str">
        <f>'CONSTRUCTION COST ESTIMATE'!C836</f>
        <v>PEDESTRIAN ACTIVATED FLASHING BEACON SYSTEM (SPECIFY LOCATION)</v>
      </c>
      <c r="D836" s="181">
        <f>'CONSTRUCTION COST ESTIMATE'!BA836</f>
        <v>0</v>
      </c>
      <c r="E836" s="182">
        <f>'CONSTRUCTION COST ESTIMATE'!BC836</f>
        <v>0</v>
      </c>
      <c r="F836" s="183" t="str">
        <f>'CONSTRUCTION COST ESTIMATE'!BB836</f>
        <v>LS</v>
      </c>
      <c r="G836" s="184"/>
      <c r="H836" s="185">
        <f t="shared" si="144"/>
        <v>0</v>
      </c>
      <c r="I836" s="186">
        <f t="shared" si="145"/>
        <v>0</v>
      </c>
      <c r="J836" s="187"/>
      <c r="K836" s="188">
        <f t="shared" si="152"/>
        <v>0</v>
      </c>
      <c r="L836" s="86">
        <f t="shared" si="146"/>
        <v>0</v>
      </c>
      <c r="M836" s="188">
        <f t="shared" si="147"/>
        <v>0</v>
      </c>
      <c r="N836" s="86">
        <f t="shared" si="148"/>
        <v>0</v>
      </c>
      <c r="O836" s="188">
        <f t="shared" si="149"/>
        <v>0</v>
      </c>
      <c r="P836" s="189"/>
      <c r="Q836" s="190">
        <f t="shared" si="150"/>
        <v>0</v>
      </c>
      <c r="R836" s="191">
        <f t="shared" si="151"/>
        <v>0</v>
      </c>
      <c r="T836" s="88"/>
    </row>
    <row r="837" spans="1:20" s="178" customFormat="1" ht="30" hidden="1" customHeight="1">
      <c r="A837" s="156">
        <f>'CONSTRUCTION COST ESTIMATE'!A837</f>
        <v>0</v>
      </c>
      <c r="B837" s="179">
        <f>'CONSTRUCTION COST ESTIMATE'!B837</f>
        <v>623.12599999999998</v>
      </c>
      <c r="C837" s="180" t="str">
        <f>'CONSTRUCTION COST ESTIMATE'!C837</f>
        <v>PEDESTRIAN ACTIVATED RAPID RECTANGULAR FLASHING BEACON SYSTEM (SPECIFY LOCATION)</v>
      </c>
      <c r="D837" s="181">
        <f>'CONSTRUCTION COST ESTIMATE'!BA837</f>
        <v>0</v>
      </c>
      <c r="E837" s="182">
        <f>'CONSTRUCTION COST ESTIMATE'!BC837</f>
        <v>0</v>
      </c>
      <c r="F837" s="183" t="str">
        <f>'CONSTRUCTION COST ESTIMATE'!BB837</f>
        <v>LS</v>
      </c>
      <c r="G837" s="184"/>
      <c r="H837" s="185">
        <f t="shared" si="144"/>
        <v>0</v>
      </c>
      <c r="I837" s="186">
        <f t="shared" si="145"/>
        <v>0</v>
      </c>
      <c r="J837" s="187"/>
      <c r="K837" s="188">
        <f t="shared" si="152"/>
        <v>0</v>
      </c>
      <c r="L837" s="86">
        <f t="shared" si="146"/>
        <v>0</v>
      </c>
      <c r="M837" s="188">
        <f t="shared" si="147"/>
        <v>0</v>
      </c>
      <c r="N837" s="86">
        <f t="shared" si="148"/>
        <v>0</v>
      </c>
      <c r="O837" s="188">
        <f t="shared" si="149"/>
        <v>0</v>
      </c>
      <c r="P837" s="189"/>
      <c r="Q837" s="190">
        <f t="shared" si="150"/>
        <v>0</v>
      </c>
      <c r="R837" s="191">
        <f t="shared" si="151"/>
        <v>0</v>
      </c>
      <c r="T837" s="88"/>
    </row>
    <row r="838" spans="1:20" s="178" customFormat="1" ht="30" hidden="1" customHeight="1">
      <c r="A838" s="156">
        <f>'CONSTRUCTION COST ESTIMATE'!A838</f>
        <v>0</v>
      </c>
      <c r="B838" s="179">
        <f>'CONSTRUCTION COST ESTIMATE'!B838</f>
        <v>623.12800000000004</v>
      </c>
      <c r="C838" s="180" t="str">
        <f>'CONSTRUCTION COST ESTIMATE'!C838</f>
        <v>PEDESTRIAN HYBRID BEACON SYSTEM (SPECIFY LOCATION)</v>
      </c>
      <c r="D838" s="181">
        <f>'CONSTRUCTION COST ESTIMATE'!BA838</f>
        <v>0</v>
      </c>
      <c r="E838" s="182">
        <f>'CONSTRUCTION COST ESTIMATE'!BC838</f>
        <v>0</v>
      </c>
      <c r="F838" s="183" t="str">
        <f>'CONSTRUCTION COST ESTIMATE'!BB838</f>
        <v>LS</v>
      </c>
      <c r="G838" s="184"/>
      <c r="H838" s="185">
        <f t="shared" si="144"/>
        <v>0</v>
      </c>
      <c r="I838" s="186">
        <f t="shared" si="145"/>
        <v>0</v>
      </c>
      <c r="J838" s="187"/>
      <c r="K838" s="188">
        <f t="shared" si="152"/>
        <v>0</v>
      </c>
      <c r="L838" s="86">
        <f t="shared" si="146"/>
        <v>0</v>
      </c>
      <c r="M838" s="188">
        <f t="shared" si="147"/>
        <v>0</v>
      </c>
      <c r="N838" s="86">
        <f t="shared" si="148"/>
        <v>0</v>
      </c>
      <c r="O838" s="188">
        <f t="shared" si="149"/>
        <v>0</v>
      </c>
      <c r="P838" s="189"/>
      <c r="Q838" s="190">
        <f t="shared" si="150"/>
        <v>0</v>
      </c>
      <c r="R838" s="191">
        <f t="shared" si="151"/>
        <v>0</v>
      </c>
      <c r="T838" s="88"/>
    </row>
    <row r="839" spans="1:20" s="178" customFormat="1" ht="30" customHeight="1">
      <c r="A839" s="197" t="str">
        <f>'CONSTRUCTION COST ESTIMATE'!A839</f>
        <v>SP 624-626</v>
      </c>
      <c r="B839" s="198"/>
      <c r="C839" s="199" t="str">
        <f>'CONSTRUCTION COST ESTIMATE'!C839</f>
        <v>TRAFFIC CONTROL</v>
      </c>
      <c r="D839" s="200"/>
      <c r="E839" s="201"/>
      <c r="F839" s="202"/>
      <c r="G839" s="203"/>
      <c r="H839" s="204"/>
      <c r="I839" s="205"/>
      <c r="J839" s="206"/>
      <c r="K839" s="207"/>
      <c r="L839" s="206"/>
      <c r="M839" s="207"/>
      <c r="N839" s="206"/>
      <c r="O839" s="207"/>
      <c r="P839" s="189"/>
      <c r="Q839" s="190">
        <f t="shared" si="150"/>
        <v>0</v>
      </c>
      <c r="R839" s="191">
        <f t="shared" si="151"/>
        <v>0</v>
      </c>
      <c r="T839" s="139" t="s">
        <v>1447</v>
      </c>
    </row>
    <row r="840" spans="1:20" s="178" customFormat="1" ht="30" hidden="1" customHeight="1">
      <c r="A840" s="156">
        <f>'CONSTRUCTION COST ESTIMATE'!A840</f>
        <v>0</v>
      </c>
      <c r="B840" s="179">
        <f>'CONSTRUCTION COST ESTIMATE'!B840</f>
        <v>624.00099999999998</v>
      </c>
      <c r="C840" s="180" t="str">
        <f>'CONSTRUCTION COST ESTIMATE'!C840</f>
        <v>TRAFFIC CONTROL AND MAINTENANCE</v>
      </c>
      <c r="D840" s="181">
        <f>'CONSTRUCTION COST ESTIMATE'!BA840</f>
        <v>0</v>
      </c>
      <c r="E840" s="182">
        <f>'CONSTRUCTION COST ESTIMATE'!BC840</f>
        <v>0</v>
      </c>
      <c r="F840" s="183" t="str">
        <f>'CONSTRUCTION COST ESTIMATE'!BB840</f>
        <v>LS</v>
      </c>
      <c r="G840" s="184"/>
      <c r="H840" s="185">
        <f t="shared" si="144"/>
        <v>0</v>
      </c>
      <c r="I840" s="186">
        <f t="shared" si="145"/>
        <v>0</v>
      </c>
      <c r="J840" s="187"/>
      <c r="K840" s="188">
        <f t="shared" si="152"/>
        <v>0</v>
      </c>
      <c r="L840" s="86">
        <f t="shared" si="146"/>
        <v>0</v>
      </c>
      <c r="M840" s="188">
        <f t="shared" si="147"/>
        <v>0</v>
      </c>
      <c r="N840" s="86">
        <f t="shared" si="148"/>
        <v>0</v>
      </c>
      <c r="O840" s="188">
        <f t="shared" si="149"/>
        <v>0</v>
      </c>
      <c r="P840" s="189"/>
      <c r="Q840" s="190">
        <f t="shared" si="150"/>
        <v>0</v>
      </c>
      <c r="R840" s="191">
        <f t="shared" si="151"/>
        <v>0</v>
      </c>
      <c r="T840" s="88"/>
    </row>
    <row r="841" spans="1:20" s="178" customFormat="1" ht="30" hidden="1" customHeight="1">
      <c r="A841" s="156">
        <f>'CONSTRUCTION COST ESTIMATE'!A841</f>
        <v>0</v>
      </c>
      <c r="B841" s="179">
        <f>'CONSTRUCTION COST ESTIMATE'!B841</f>
        <v>626.00049999999999</v>
      </c>
      <c r="C841" s="180" t="str">
        <f>'CONSTRUCTION COST ESTIMATE'!C841</f>
        <v>GRAFFITI REMOVAL</v>
      </c>
      <c r="D841" s="181">
        <f>'CONSTRUCTION COST ESTIMATE'!BA841</f>
        <v>0</v>
      </c>
      <c r="E841" s="182">
        <f>'CONSTRUCTION COST ESTIMATE'!BC841</f>
        <v>0</v>
      </c>
      <c r="F841" s="183" t="str">
        <f>'CONSTRUCTION COST ESTIMATE'!BB841</f>
        <v>LS</v>
      </c>
      <c r="G841" s="184"/>
      <c r="H841" s="185">
        <f t="shared" si="144"/>
        <v>0</v>
      </c>
      <c r="I841" s="186">
        <f t="shared" si="145"/>
        <v>0</v>
      </c>
      <c r="J841" s="187"/>
      <c r="K841" s="188">
        <f t="shared" si="152"/>
        <v>0</v>
      </c>
      <c r="L841" s="86">
        <f t="shared" si="146"/>
        <v>0</v>
      </c>
      <c r="M841" s="188">
        <f t="shared" si="147"/>
        <v>0</v>
      </c>
      <c r="N841" s="86">
        <f t="shared" si="148"/>
        <v>0</v>
      </c>
      <c r="O841" s="188">
        <f t="shared" si="149"/>
        <v>0</v>
      </c>
      <c r="P841" s="189"/>
      <c r="Q841" s="190">
        <f t="shared" si="150"/>
        <v>0</v>
      </c>
      <c r="R841" s="191">
        <f t="shared" si="151"/>
        <v>0</v>
      </c>
      <c r="T841" s="88"/>
    </row>
    <row r="842" spans="1:20" s="178" customFormat="1" ht="30" hidden="1" customHeight="1">
      <c r="A842" s="156">
        <f>'CONSTRUCTION COST ESTIMATE'!A842</f>
        <v>0</v>
      </c>
      <c r="B842" s="179">
        <f>'CONSTRUCTION COST ESTIMATE'!B842</f>
        <v>626.00099999999998</v>
      </c>
      <c r="C842" s="180" t="str">
        <f>'CONSTRUCTION COST ESTIMATE'!C842</f>
        <v>18 INCH STEEL CASING</v>
      </c>
      <c r="D842" s="181">
        <f>'CONSTRUCTION COST ESTIMATE'!BA842</f>
        <v>0</v>
      </c>
      <c r="E842" s="182">
        <f>'CONSTRUCTION COST ESTIMATE'!BC842</f>
        <v>0</v>
      </c>
      <c r="F842" s="183" t="str">
        <f>'CONSTRUCTION COST ESTIMATE'!BB842</f>
        <v>LF</v>
      </c>
      <c r="G842" s="184"/>
      <c r="H842" s="185">
        <f t="shared" si="144"/>
        <v>0</v>
      </c>
      <c r="I842" s="186">
        <f t="shared" si="145"/>
        <v>0</v>
      </c>
      <c r="J842" s="187"/>
      <c r="K842" s="188">
        <f t="shared" si="152"/>
        <v>0</v>
      </c>
      <c r="L842" s="86">
        <f t="shared" si="146"/>
        <v>0</v>
      </c>
      <c r="M842" s="188">
        <f t="shared" si="147"/>
        <v>0</v>
      </c>
      <c r="N842" s="86">
        <f t="shared" si="148"/>
        <v>0</v>
      </c>
      <c r="O842" s="188">
        <f t="shared" si="149"/>
        <v>0</v>
      </c>
      <c r="P842" s="189"/>
      <c r="Q842" s="190">
        <f t="shared" si="150"/>
        <v>0</v>
      </c>
      <c r="R842" s="191">
        <f t="shared" si="151"/>
        <v>0</v>
      </c>
      <c r="T842" s="88"/>
    </row>
    <row r="843" spans="1:20" s="178" customFormat="1" ht="30" customHeight="1">
      <c r="A843" s="197" t="str">
        <f>'CONSTRUCTION COST ESTIMATE'!A843</f>
        <v>SP 627</v>
      </c>
      <c r="B843" s="198"/>
      <c r="C843" s="199" t="str">
        <f>'CONSTRUCTION COST ESTIMATE'!C843</f>
        <v>PERMANENT SIGNS</v>
      </c>
      <c r="D843" s="200"/>
      <c r="E843" s="201"/>
      <c r="F843" s="202"/>
      <c r="G843" s="203"/>
      <c r="H843" s="204"/>
      <c r="I843" s="205"/>
      <c r="J843" s="206"/>
      <c r="K843" s="207"/>
      <c r="L843" s="206"/>
      <c r="M843" s="207"/>
      <c r="N843" s="206"/>
      <c r="O843" s="207"/>
      <c r="P843" s="189"/>
      <c r="Q843" s="190">
        <f t="shared" si="150"/>
        <v>0</v>
      </c>
      <c r="R843" s="191">
        <f t="shared" si="151"/>
        <v>0</v>
      </c>
      <c r="T843" s="139" t="s">
        <v>1447</v>
      </c>
    </row>
    <row r="844" spans="1:20" s="178" customFormat="1" ht="30" hidden="1" customHeight="1">
      <c r="A844" s="156">
        <f>'CONSTRUCTION COST ESTIMATE'!A844</f>
        <v>0</v>
      </c>
      <c r="B844" s="179">
        <f>'CONSTRUCTION COST ESTIMATE'!B844</f>
        <v>627.00049999999999</v>
      </c>
      <c r="C844" s="180" t="str">
        <f>'CONSTRUCTION COST ESTIMATE'!C844</f>
        <v>INSTALL NEW SIGN (GROUND MOUNTED)</v>
      </c>
      <c r="D844" s="181">
        <f>'CONSTRUCTION COST ESTIMATE'!BA844</f>
        <v>0</v>
      </c>
      <c r="E844" s="182">
        <f>'CONSTRUCTION COST ESTIMATE'!BC844</f>
        <v>0</v>
      </c>
      <c r="F844" s="183" t="str">
        <f>'CONSTRUCTION COST ESTIMATE'!BB844</f>
        <v>EA</v>
      </c>
      <c r="G844" s="184"/>
      <c r="H844" s="185">
        <f t="shared" si="144"/>
        <v>0</v>
      </c>
      <c r="I844" s="186">
        <f t="shared" si="145"/>
        <v>0</v>
      </c>
      <c r="J844" s="187"/>
      <c r="K844" s="188">
        <f t="shared" si="152"/>
        <v>0</v>
      </c>
      <c r="L844" s="86">
        <f t="shared" si="146"/>
        <v>0</v>
      </c>
      <c r="M844" s="188">
        <f t="shared" si="147"/>
        <v>0</v>
      </c>
      <c r="N844" s="86">
        <f t="shared" si="148"/>
        <v>0</v>
      </c>
      <c r="O844" s="188">
        <f t="shared" si="149"/>
        <v>0</v>
      </c>
      <c r="P844" s="189"/>
      <c r="Q844" s="190">
        <f t="shared" si="150"/>
        <v>0</v>
      </c>
      <c r="R844" s="191">
        <f t="shared" si="151"/>
        <v>0</v>
      </c>
      <c r="T844" s="88"/>
    </row>
    <row r="845" spans="1:20" s="178" customFormat="1" ht="30" hidden="1" customHeight="1">
      <c r="A845" s="156">
        <f>'CONSTRUCTION COST ESTIMATE'!A845</f>
        <v>0</v>
      </c>
      <c r="B845" s="179">
        <f>'CONSTRUCTION COST ESTIMATE'!B845</f>
        <v>627.00099999999998</v>
      </c>
      <c r="C845" s="180" t="str">
        <f>'CONSTRUCTION COST ESTIMATE'!C845</f>
        <v>INSTALL NEW SIGN (POLE MOUNTED)</v>
      </c>
      <c r="D845" s="181">
        <f>'CONSTRUCTION COST ESTIMATE'!BA845</f>
        <v>0</v>
      </c>
      <c r="E845" s="182">
        <f>'CONSTRUCTION COST ESTIMATE'!BC845</f>
        <v>0</v>
      </c>
      <c r="F845" s="183" t="str">
        <f>'CONSTRUCTION COST ESTIMATE'!BB845</f>
        <v>EA</v>
      </c>
      <c r="G845" s="184"/>
      <c r="H845" s="185">
        <f t="shared" si="144"/>
        <v>0</v>
      </c>
      <c r="I845" s="186">
        <f t="shared" si="145"/>
        <v>0</v>
      </c>
      <c r="J845" s="187"/>
      <c r="K845" s="188">
        <f t="shared" si="152"/>
        <v>0</v>
      </c>
      <c r="L845" s="86">
        <f t="shared" si="146"/>
        <v>0</v>
      </c>
      <c r="M845" s="188">
        <f t="shared" si="147"/>
        <v>0</v>
      </c>
      <c r="N845" s="86">
        <f t="shared" si="148"/>
        <v>0</v>
      </c>
      <c r="O845" s="188">
        <f t="shared" si="149"/>
        <v>0</v>
      </c>
      <c r="P845" s="189"/>
      <c r="Q845" s="190">
        <f t="shared" si="150"/>
        <v>0</v>
      </c>
      <c r="R845" s="191">
        <f t="shared" si="151"/>
        <v>0</v>
      </c>
      <c r="T845" s="88"/>
    </row>
    <row r="846" spans="1:20" s="178" customFormat="1" ht="30" hidden="1" customHeight="1">
      <c r="A846" s="156">
        <f>'CONSTRUCTION COST ESTIMATE'!A846</f>
        <v>0</v>
      </c>
      <c r="B846" s="179">
        <f>'CONSTRUCTION COST ESTIMATE'!B846</f>
        <v>627.00199999999995</v>
      </c>
      <c r="C846" s="180" t="str">
        <f>'CONSTRUCTION COST ESTIMATE'!C846</f>
        <v>INSTALL NEW SIGN ON EXISTING POST</v>
      </c>
      <c r="D846" s="181">
        <f>'CONSTRUCTION COST ESTIMATE'!BA846</f>
        <v>0</v>
      </c>
      <c r="E846" s="182">
        <f>'CONSTRUCTION COST ESTIMATE'!BC846</f>
        <v>0</v>
      </c>
      <c r="F846" s="183" t="str">
        <f>'CONSTRUCTION COST ESTIMATE'!BB846</f>
        <v>EA</v>
      </c>
      <c r="G846" s="184"/>
      <c r="H846" s="185">
        <f t="shared" si="144"/>
        <v>0</v>
      </c>
      <c r="I846" s="186">
        <f t="shared" si="145"/>
        <v>0</v>
      </c>
      <c r="J846" s="187"/>
      <c r="K846" s="188">
        <f t="shared" si="152"/>
        <v>0</v>
      </c>
      <c r="L846" s="86">
        <f t="shared" si="146"/>
        <v>0</v>
      </c>
      <c r="M846" s="188">
        <f t="shared" si="147"/>
        <v>0</v>
      </c>
      <c r="N846" s="86">
        <f t="shared" si="148"/>
        <v>0</v>
      </c>
      <c r="O846" s="188">
        <f t="shared" si="149"/>
        <v>0</v>
      </c>
      <c r="P846" s="189"/>
      <c r="Q846" s="190">
        <f t="shared" si="150"/>
        <v>0</v>
      </c>
      <c r="R846" s="191">
        <f t="shared" si="151"/>
        <v>0</v>
      </c>
      <c r="T846" s="88"/>
    </row>
    <row r="847" spans="1:20" s="178" customFormat="1" ht="30" hidden="1" customHeight="1">
      <c r="A847" s="156">
        <f>'CONSTRUCTION COST ESTIMATE'!A847</f>
        <v>0</v>
      </c>
      <c r="B847" s="179">
        <f>'CONSTRUCTION COST ESTIMATE'!B847</f>
        <v>627.00300000000004</v>
      </c>
      <c r="C847" s="180" t="str">
        <f>'CONSTRUCTION COST ESTIMATE'!C847</f>
        <v>INSTALL NEW SIGN ON EXISTING POLE</v>
      </c>
      <c r="D847" s="181">
        <f>'CONSTRUCTION COST ESTIMATE'!BA847</f>
        <v>0</v>
      </c>
      <c r="E847" s="182">
        <f>'CONSTRUCTION COST ESTIMATE'!BC847</f>
        <v>0</v>
      </c>
      <c r="F847" s="183" t="str">
        <f>'CONSTRUCTION COST ESTIMATE'!BB847</f>
        <v>EA</v>
      </c>
      <c r="G847" s="184"/>
      <c r="H847" s="185">
        <f t="shared" si="144"/>
        <v>0</v>
      </c>
      <c r="I847" s="186">
        <f t="shared" si="145"/>
        <v>0</v>
      </c>
      <c r="J847" s="187"/>
      <c r="K847" s="188">
        <f t="shared" si="152"/>
        <v>0</v>
      </c>
      <c r="L847" s="86">
        <f t="shared" si="146"/>
        <v>0</v>
      </c>
      <c r="M847" s="188">
        <f t="shared" si="147"/>
        <v>0</v>
      </c>
      <c r="N847" s="86">
        <f t="shared" si="148"/>
        <v>0</v>
      </c>
      <c r="O847" s="188">
        <f t="shared" si="149"/>
        <v>0</v>
      </c>
      <c r="P847" s="189"/>
      <c r="Q847" s="190">
        <f t="shared" si="150"/>
        <v>0</v>
      </c>
      <c r="R847" s="191">
        <f t="shared" si="151"/>
        <v>0</v>
      </c>
      <c r="T847" s="88"/>
    </row>
    <row r="848" spans="1:20" s="178" customFormat="1" ht="30" hidden="1" customHeight="1">
      <c r="A848" s="156">
        <f>'CONSTRUCTION COST ESTIMATE'!A848</f>
        <v>0</v>
      </c>
      <c r="B848" s="179">
        <f>'CONSTRUCTION COST ESTIMATE'!B848</f>
        <v>627.00400000000002</v>
      </c>
      <c r="C848" s="180" t="str">
        <f>'CONSTRUCTION COST ESTIMATE'!C848</f>
        <v>RELOCATE GROUND MOUNTED SIGN</v>
      </c>
      <c r="D848" s="181">
        <f>'CONSTRUCTION COST ESTIMATE'!BA848</f>
        <v>0</v>
      </c>
      <c r="E848" s="182">
        <f>'CONSTRUCTION COST ESTIMATE'!BC848</f>
        <v>0</v>
      </c>
      <c r="F848" s="183" t="str">
        <f>'CONSTRUCTION COST ESTIMATE'!BB848</f>
        <v>EA</v>
      </c>
      <c r="G848" s="184"/>
      <c r="H848" s="185">
        <f t="shared" si="144"/>
        <v>0</v>
      </c>
      <c r="I848" s="186">
        <f t="shared" si="145"/>
        <v>0</v>
      </c>
      <c r="J848" s="187"/>
      <c r="K848" s="188">
        <f t="shared" si="152"/>
        <v>0</v>
      </c>
      <c r="L848" s="86">
        <f t="shared" si="146"/>
        <v>0</v>
      </c>
      <c r="M848" s="188">
        <f t="shared" si="147"/>
        <v>0</v>
      </c>
      <c r="N848" s="86">
        <f t="shared" si="148"/>
        <v>0</v>
      </c>
      <c r="O848" s="188">
        <f t="shared" si="149"/>
        <v>0</v>
      </c>
      <c r="P848" s="189"/>
      <c r="Q848" s="190">
        <f t="shared" si="150"/>
        <v>0</v>
      </c>
      <c r="R848" s="191">
        <f t="shared" si="151"/>
        <v>0</v>
      </c>
      <c r="T848" s="88"/>
    </row>
    <row r="849" spans="1:20" s="178" customFormat="1" ht="30" hidden="1" customHeight="1">
      <c r="A849" s="156">
        <f>'CONSTRUCTION COST ESTIMATE'!A849</f>
        <v>0</v>
      </c>
      <c r="B849" s="179">
        <f>'CONSTRUCTION COST ESTIMATE'!B849</f>
        <v>627.005</v>
      </c>
      <c r="C849" s="180" t="str">
        <f>'CONSTRUCTION COST ESTIMATE'!C849</f>
        <v>RELOCATE GROUND MOUNTED SIGN TO NEW POST</v>
      </c>
      <c r="D849" s="181">
        <f>'CONSTRUCTION COST ESTIMATE'!BA849</f>
        <v>0</v>
      </c>
      <c r="E849" s="182">
        <f>'CONSTRUCTION COST ESTIMATE'!BC849</f>
        <v>0</v>
      </c>
      <c r="F849" s="183" t="str">
        <f>'CONSTRUCTION COST ESTIMATE'!BB849</f>
        <v>EA</v>
      </c>
      <c r="G849" s="184"/>
      <c r="H849" s="185">
        <f t="shared" si="144"/>
        <v>0</v>
      </c>
      <c r="I849" s="186">
        <f t="shared" si="145"/>
        <v>0</v>
      </c>
      <c r="J849" s="187"/>
      <c r="K849" s="188">
        <f t="shared" si="152"/>
        <v>0</v>
      </c>
      <c r="L849" s="86">
        <f t="shared" si="146"/>
        <v>0</v>
      </c>
      <c r="M849" s="188">
        <f t="shared" si="147"/>
        <v>0</v>
      </c>
      <c r="N849" s="86">
        <f t="shared" si="148"/>
        <v>0</v>
      </c>
      <c r="O849" s="188">
        <f t="shared" si="149"/>
        <v>0</v>
      </c>
      <c r="P849" s="189"/>
      <c r="Q849" s="190">
        <f t="shared" si="150"/>
        <v>0</v>
      </c>
      <c r="R849" s="191">
        <f t="shared" si="151"/>
        <v>0</v>
      </c>
      <c r="T849" s="88"/>
    </row>
    <row r="850" spans="1:20" s="178" customFormat="1" ht="30" hidden="1" customHeight="1">
      <c r="A850" s="156">
        <f>'CONSTRUCTION COST ESTIMATE'!A850</f>
        <v>0</v>
      </c>
      <c r="B850" s="179">
        <f>'CONSTRUCTION COST ESTIMATE'!B850</f>
        <v>627.00599999999997</v>
      </c>
      <c r="C850" s="180" t="str">
        <f>'CONSTRUCTION COST ESTIMATE'!C850</f>
        <v>RELOCATE GROUND MOUNTED SIGN AND POST</v>
      </c>
      <c r="D850" s="181">
        <f>'CONSTRUCTION COST ESTIMATE'!BA850</f>
        <v>0</v>
      </c>
      <c r="E850" s="182">
        <f>'CONSTRUCTION COST ESTIMATE'!BC850</f>
        <v>0</v>
      </c>
      <c r="F850" s="183" t="str">
        <f>'CONSTRUCTION COST ESTIMATE'!BB850</f>
        <v>EA</v>
      </c>
      <c r="G850" s="184"/>
      <c r="H850" s="185">
        <f t="shared" si="144"/>
        <v>0</v>
      </c>
      <c r="I850" s="186">
        <f t="shared" si="145"/>
        <v>0</v>
      </c>
      <c r="J850" s="187"/>
      <c r="K850" s="188">
        <f t="shared" si="152"/>
        <v>0</v>
      </c>
      <c r="L850" s="86">
        <f t="shared" si="146"/>
        <v>0</v>
      </c>
      <c r="M850" s="188">
        <f t="shared" si="147"/>
        <v>0</v>
      </c>
      <c r="N850" s="86">
        <f t="shared" si="148"/>
        <v>0</v>
      </c>
      <c r="O850" s="188">
        <f t="shared" si="149"/>
        <v>0</v>
      </c>
      <c r="P850" s="189"/>
      <c r="Q850" s="190">
        <f t="shared" si="150"/>
        <v>0</v>
      </c>
      <c r="R850" s="191">
        <f t="shared" si="151"/>
        <v>0</v>
      </c>
      <c r="T850" s="88"/>
    </row>
    <row r="851" spans="1:20" s="178" customFormat="1" ht="30" hidden="1" customHeight="1">
      <c r="A851" s="156">
        <f>'CONSTRUCTION COST ESTIMATE'!A851</f>
        <v>0</v>
      </c>
      <c r="B851" s="179">
        <f>'CONSTRUCTION COST ESTIMATE'!B851</f>
        <v>627.00699999999995</v>
      </c>
      <c r="C851" s="180" t="str">
        <f>'CONSTRUCTION COST ESTIMATE'!C851</f>
        <v>RELOCATE POLE MOUNTED SIGN</v>
      </c>
      <c r="D851" s="181">
        <f>'CONSTRUCTION COST ESTIMATE'!BA851</f>
        <v>0</v>
      </c>
      <c r="E851" s="182">
        <f>'CONSTRUCTION COST ESTIMATE'!BC851</f>
        <v>0</v>
      </c>
      <c r="F851" s="183" t="str">
        <f>'CONSTRUCTION COST ESTIMATE'!BB851</f>
        <v>EA</v>
      </c>
      <c r="G851" s="184"/>
      <c r="H851" s="185">
        <f t="shared" si="144"/>
        <v>0</v>
      </c>
      <c r="I851" s="186">
        <f t="shared" si="145"/>
        <v>0</v>
      </c>
      <c r="J851" s="187"/>
      <c r="K851" s="188">
        <f t="shared" si="152"/>
        <v>0</v>
      </c>
      <c r="L851" s="86">
        <f t="shared" si="146"/>
        <v>0</v>
      </c>
      <c r="M851" s="188">
        <f t="shared" si="147"/>
        <v>0</v>
      </c>
      <c r="N851" s="86">
        <f t="shared" si="148"/>
        <v>0</v>
      </c>
      <c r="O851" s="188">
        <f t="shared" si="149"/>
        <v>0</v>
      </c>
      <c r="P851" s="189"/>
      <c r="Q851" s="190">
        <f t="shared" si="150"/>
        <v>0</v>
      </c>
      <c r="R851" s="191">
        <f t="shared" si="151"/>
        <v>0</v>
      </c>
      <c r="T851" s="88"/>
    </row>
    <row r="852" spans="1:20" s="178" customFormat="1" ht="30" hidden="1" customHeight="1">
      <c r="A852" s="156">
        <f>'CONSTRUCTION COST ESTIMATE'!A852</f>
        <v>0</v>
      </c>
      <c r="B852" s="179">
        <f>'CONSTRUCTION COST ESTIMATE'!B852</f>
        <v>627.00800000000004</v>
      </c>
      <c r="C852" s="180" t="str">
        <f>'CONSTRUCTION COST ESTIMATE'!C852</f>
        <v>REMOVE AND RESET SIGN (GROUND MOUNTED)</v>
      </c>
      <c r="D852" s="181">
        <f>'CONSTRUCTION COST ESTIMATE'!BA852</f>
        <v>0</v>
      </c>
      <c r="E852" s="182">
        <f>'CONSTRUCTION COST ESTIMATE'!BC852</f>
        <v>0</v>
      </c>
      <c r="F852" s="183" t="str">
        <f>'CONSTRUCTION COST ESTIMATE'!BB852</f>
        <v>EA</v>
      </c>
      <c r="G852" s="184"/>
      <c r="H852" s="185">
        <f t="shared" si="144"/>
        <v>0</v>
      </c>
      <c r="I852" s="186">
        <f t="shared" si="145"/>
        <v>0</v>
      </c>
      <c r="J852" s="187"/>
      <c r="K852" s="188">
        <f t="shared" si="152"/>
        <v>0</v>
      </c>
      <c r="L852" s="86">
        <f t="shared" si="146"/>
        <v>0</v>
      </c>
      <c r="M852" s="188">
        <f t="shared" si="147"/>
        <v>0</v>
      </c>
      <c r="N852" s="86">
        <f t="shared" si="148"/>
        <v>0</v>
      </c>
      <c r="O852" s="188">
        <f t="shared" si="149"/>
        <v>0</v>
      </c>
      <c r="P852" s="189"/>
      <c r="Q852" s="190">
        <f t="shared" si="150"/>
        <v>0</v>
      </c>
      <c r="R852" s="191">
        <f t="shared" si="151"/>
        <v>0</v>
      </c>
      <c r="T852" s="88"/>
    </row>
    <row r="853" spans="1:20" s="178" customFormat="1" ht="30" hidden="1" customHeight="1">
      <c r="A853" s="156">
        <f>'CONSTRUCTION COST ESTIMATE'!A853</f>
        <v>0</v>
      </c>
      <c r="B853" s="179">
        <f>'CONSTRUCTION COST ESTIMATE'!B853</f>
        <v>627.00900000000001</v>
      </c>
      <c r="C853" s="180" t="str">
        <f>'CONSTRUCTION COST ESTIMATE'!C853</f>
        <v>REMOVE AND RESET SIGN (POLE MOUNTED)</v>
      </c>
      <c r="D853" s="181">
        <f>'CONSTRUCTION COST ESTIMATE'!BA853</f>
        <v>0</v>
      </c>
      <c r="E853" s="182">
        <f>'CONSTRUCTION COST ESTIMATE'!BC853</f>
        <v>0</v>
      </c>
      <c r="F853" s="183" t="str">
        <f>'CONSTRUCTION COST ESTIMATE'!BB853</f>
        <v>EA</v>
      </c>
      <c r="G853" s="184"/>
      <c r="H853" s="185">
        <f t="shared" ref="H853:H916" si="162">IF(G853="x",(IF(J853="",(D853*$G$4),(D853-J853)*$G$4)),0)</f>
        <v>0</v>
      </c>
      <c r="I853" s="186">
        <f t="shared" ref="I853:I916" si="163">E853*H853</f>
        <v>0</v>
      </c>
      <c r="J853" s="187"/>
      <c r="K853" s="188">
        <f t="shared" si="152"/>
        <v>0</v>
      </c>
      <c r="L853" s="86">
        <f t="shared" ref="L853:L916" si="164">IF(G853="x",D853-H853-J853,0)</f>
        <v>0</v>
      </c>
      <c r="M853" s="188">
        <f t="shared" ref="M853:M916" si="165">E853*L853</f>
        <v>0</v>
      </c>
      <c r="N853" s="86">
        <f t="shared" ref="N853:N916" si="166">IF(G853="x",0,D853-J853)</f>
        <v>0</v>
      </c>
      <c r="O853" s="188">
        <f t="shared" ref="O853:O916" si="167">E853*N853</f>
        <v>0</v>
      </c>
      <c r="P853" s="189"/>
      <c r="Q853" s="190">
        <f t="shared" ref="Q853:Q916" si="168">H853+J853+L853+N853</f>
        <v>0</v>
      </c>
      <c r="R853" s="191">
        <f t="shared" ref="R853:R916" si="169">Q853*E853</f>
        <v>0</v>
      </c>
      <c r="T853" s="88"/>
    </row>
    <row r="854" spans="1:20" s="178" customFormat="1" ht="30" hidden="1" customHeight="1">
      <c r="A854" s="156">
        <f>'CONSTRUCTION COST ESTIMATE'!A854</f>
        <v>0</v>
      </c>
      <c r="B854" s="179">
        <f>'CONSTRUCTION COST ESTIMATE'!B854</f>
        <v>627.01</v>
      </c>
      <c r="C854" s="180" t="str">
        <f>'CONSTRUCTION COST ESTIMATE'!C854</f>
        <v>SIGN PANEL (SIZE X SIZE) OVERHEAD ON EXISTING SUPPORT</v>
      </c>
      <c r="D854" s="181">
        <f>'CONSTRUCTION COST ESTIMATE'!BA854</f>
        <v>0</v>
      </c>
      <c r="E854" s="182">
        <f>'CONSTRUCTION COST ESTIMATE'!BC854</f>
        <v>0</v>
      </c>
      <c r="F854" s="183" t="str">
        <f>'CONSTRUCTION COST ESTIMATE'!BB854</f>
        <v>EA</v>
      </c>
      <c r="G854" s="184"/>
      <c r="H854" s="185">
        <f t="shared" si="162"/>
        <v>0</v>
      </c>
      <c r="I854" s="186">
        <f t="shared" si="163"/>
        <v>0</v>
      </c>
      <c r="J854" s="187"/>
      <c r="K854" s="188">
        <f t="shared" ref="K854:K917" si="170">D854*J854</f>
        <v>0</v>
      </c>
      <c r="L854" s="86">
        <f t="shared" si="164"/>
        <v>0</v>
      </c>
      <c r="M854" s="188">
        <f t="shared" si="165"/>
        <v>0</v>
      </c>
      <c r="N854" s="86">
        <f t="shared" si="166"/>
        <v>0</v>
      </c>
      <c r="O854" s="188">
        <f t="shared" si="167"/>
        <v>0</v>
      </c>
      <c r="P854" s="189"/>
      <c r="Q854" s="190">
        <f t="shared" si="168"/>
        <v>0</v>
      </c>
      <c r="R854" s="191">
        <f t="shared" si="169"/>
        <v>0</v>
      </c>
      <c r="T854" s="88"/>
    </row>
    <row r="855" spans="1:20" s="178" customFormat="1" ht="30" hidden="1" customHeight="1">
      <c r="A855" s="156">
        <f>'CONSTRUCTION COST ESTIMATE'!A855</f>
        <v>0</v>
      </c>
      <c r="B855" s="179">
        <f>'CONSTRUCTION COST ESTIMATE'!B855</f>
        <v>627.01099999999997</v>
      </c>
      <c r="C855" s="180" t="str">
        <f>'CONSTRUCTION COST ESTIMATE'!C855</f>
        <v>OVERHEAD SIGN(S) (SIZE X SIZE) INSTALLED ON NEW TRAFFIC SIGNAL POLE WITH XX MAST ARM</v>
      </c>
      <c r="D855" s="181">
        <f>'CONSTRUCTION COST ESTIMATE'!BA855</f>
        <v>0</v>
      </c>
      <c r="E855" s="182">
        <f>'CONSTRUCTION COST ESTIMATE'!BC855</f>
        <v>0</v>
      </c>
      <c r="F855" s="183" t="str">
        <f>'CONSTRUCTION COST ESTIMATE'!BB855</f>
        <v>EA</v>
      </c>
      <c r="G855" s="184"/>
      <c r="H855" s="185">
        <f t="shared" si="162"/>
        <v>0</v>
      </c>
      <c r="I855" s="186">
        <f t="shared" si="163"/>
        <v>0</v>
      </c>
      <c r="J855" s="187"/>
      <c r="K855" s="188">
        <f t="shared" si="170"/>
        <v>0</v>
      </c>
      <c r="L855" s="86">
        <f t="shared" si="164"/>
        <v>0</v>
      </c>
      <c r="M855" s="188">
        <f t="shared" si="165"/>
        <v>0</v>
      </c>
      <c r="N855" s="86">
        <f t="shared" si="166"/>
        <v>0</v>
      </c>
      <c r="O855" s="188">
        <f t="shared" si="167"/>
        <v>0</v>
      </c>
      <c r="P855" s="189"/>
      <c r="Q855" s="190">
        <f t="shared" si="168"/>
        <v>0</v>
      </c>
      <c r="R855" s="191">
        <f t="shared" si="169"/>
        <v>0</v>
      </c>
      <c r="T855" s="88"/>
    </row>
    <row r="856" spans="1:20" s="178" customFormat="1" ht="30" customHeight="1">
      <c r="A856" s="197" t="str">
        <f>'CONSTRUCTION COST ESTIMATE'!A856</f>
        <v>SP 628</v>
      </c>
      <c r="B856" s="198"/>
      <c r="C856" s="199" t="str">
        <f>'CONSTRUCTION COST ESTIMATE'!C856</f>
        <v>TRAFFIC STRIPING, PVMT, &amp; CURB MARKINGS</v>
      </c>
      <c r="D856" s="200"/>
      <c r="E856" s="201"/>
      <c r="F856" s="202"/>
      <c r="G856" s="203"/>
      <c r="H856" s="204"/>
      <c r="I856" s="205"/>
      <c r="J856" s="206"/>
      <c r="K856" s="207"/>
      <c r="L856" s="206"/>
      <c r="M856" s="207"/>
      <c r="N856" s="206"/>
      <c r="O856" s="207"/>
      <c r="P856" s="189"/>
      <c r="Q856" s="190">
        <f t="shared" si="168"/>
        <v>0</v>
      </c>
      <c r="R856" s="191">
        <f t="shared" si="169"/>
        <v>0</v>
      </c>
      <c r="T856" s="139" t="s">
        <v>1447</v>
      </c>
    </row>
    <row r="857" spans="1:20" s="178" customFormat="1" ht="30" hidden="1" customHeight="1">
      <c r="A857" s="156">
        <f>'CONSTRUCTION COST ESTIMATE'!A857</f>
        <v>0</v>
      </c>
      <c r="B857" s="179">
        <f>'CONSTRUCTION COST ESTIMATE'!B857</f>
        <v>628.00099999999998</v>
      </c>
      <c r="C857" s="180" t="str">
        <f>'CONSTRUCTION COST ESTIMATE'!C857</f>
        <v>4 INCH SOLID WHITE LINE (PAINT)</v>
      </c>
      <c r="D857" s="181">
        <f>'CONSTRUCTION COST ESTIMATE'!BA857</f>
        <v>0</v>
      </c>
      <c r="E857" s="182">
        <f>'CONSTRUCTION COST ESTIMATE'!BC857</f>
        <v>0</v>
      </c>
      <c r="F857" s="183" t="str">
        <f>'CONSTRUCTION COST ESTIMATE'!BB857</f>
        <v>LF</v>
      </c>
      <c r="G857" s="184"/>
      <c r="H857" s="185">
        <f t="shared" si="162"/>
        <v>0</v>
      </c>
      <c r="I857" s="186">
        <f t="shared" si="163"/>
        <v>0</v>
      </c>
      <c r="J857" s="187"/>
      <c r="K857" s="188">
        <f t="shared" si="170"/>
        <v>0</v>
      </c>
      <c r="L857" s="86">
        <f t="shared" si="164"/>
        <v>0</v>
      </c>
      <c r="M857" s="188">
        <f t="shared" si="165"/>
        <v>0</v>
      </c>
      <c r="N857" s="86">
        <f t="shared" si="166"/>
        <v>0</v>
      </c>
      <c r="O857" s="188">
        <f t="shared" si="167"/>
        <v>0</v>
      </c>
      <c r="P857" s="189"/>
      <c r="Q857" s="190">
        <f t="shared" si="168"/>
        <v>0</v>
      </c>
      <c r="R857" s="191">
        <f t="shared" si="169"/>
        <v>0</v>
      </c>
      <c r="T857" s="88"/>
    </row>
    <row r="858" spans="1:20" s="178" customFormat="1" ht="30" hidden="1" customHeight="1">
      <c r="A858" s="156">
        <f>'CONSTRUCTION COST ESTIMATE'!A858</f>
        <v>0</v>
      </c>
      <c r="B858" s="179">
        <f>'CONSTRUCTION COST ESTIMATE'!B858</f>
        <v>628.00199999999995</v>
      </c>
      <c r="C858" s="180" t="str">
        <f>'CONSTRUCTION COST ESTIMATE'!C858</f>
        <v>4 INCH SOLID WHITE LINE (POLYUREA)</v>
      </c>
      <c r="D858" s="181">
        <f>'CONSTRUCTION COST ESTIMATE'!BA858</f>
        <v>0</v>
      </c>
      <c r="E858" s="182">
        <f>'CONSTRUCTION COST ESTIMATE'!BC858</f>
        <v>0</v>
      </c>
      <c r="F858" s="183" t="str">
        <f>'CONSTRUCTION COST ESTIMATE'!BB858</f>
        <v>LF</v>
      </c>
      <c r="G858" s="184"/>
      <c r="H858" s="185">
        <f t="shared" si="162"/>
        <v>0</v>
      </c>
      <c r="I858" s="186">
        <f t="shared" si="163"/>
        <v>0</v>
      </c>
      <c r="J858" s="187"/>
      <c r="K858" s="188">
        <f t="shared" si="170"/>
        <v>0</v>
      </c>
      <c r="L858" s="86">
        <f t="shared" si="164"/>
        <v>0</v>
      </c>
      <c r="M858" s="188">
        <f t="shared" si="165"/>
        <v>0</v>
      </c>
      <c r="N858" s="86">
        <f t="shared" si="166"/>
        <v>0</v>
      </c>
      <c r="O858" s="188">
        <f t="shared" si="167"/>
        <v>0</v>
      </c>
      <c r="P858" s="189"/>
      <c r="Q858" s="190">
        <f t="shared" si="168"/>
        <v>0</v>
      </c>
      <c r="R858" s="191">
        <f t="shared" si="169"/>
        <v>0</v>
      </c>
      <c r="T858" s="88"/>
    </row>
    <row r="859" spans="1:20" s="178" customFormat="1" ht="30" hidden="1" customHeight="1">
      <c r="A859" s="156">
        <f>'CONSTRUCTION COST ESTIMATE'!A859</f>
        <v>0</v>
      </c>
      <c r="B859" s="179">
        <f>'CONSTRUCTION COST ESTIMATE'!B859</f>
        <v>628.00300000000004</v>
      </c>
      <c r="C859" s="180" t="str">
        <f>'CONSTRUCTION COST ESTIMATE'!C859</f>
        <v>4 INCH SOLID WHITE LINE (PAVEMENT MARKING TAPE)</v>
      </c>
      <c r="D859" s="181">
        <f>'CONSTRUCTION COST ESTIMATE'!BA859</f>
        <v>0</v>
      </c>
      <c r="E859" s="182">
        <f>'CONSTRUCTION COST ESTIMATE'!BC859</f>
        <v>0</v>
      </c>
      <c r="F859" s="183" t="str">
        <f>'CONSTRUCTION COST ESTIMATE'!BB859</f>
        <v>LF</v>
      </c>
      <c r="G859" s="184"/>
      <c r="H859" s="185">
        <f t="shared" si="162"/>
        <v>0</v>
      </c>
      <c r="I859" s="186">
        <f t="shared" si="163"/>
        <v>0</v>
      </c>
      <c r="J859" s="187"/>
      <c r="K859" s="188">
        <f t="shared" si="170"/>
        <v>0</v>
      </c>
      <c r="L859" s="86">
        <f t="shared" si="164"/>
        <v>0</v>
      </c>
      <c r="M859" s="188">
        <f t="shared" si="165"/>
        <v>0</v>
      </c>
      <c r="N859" s="86">
        <f t="shared" si="166"/>
        <v>0</v>
      </c>
      <c r="O859" s="188">
        <f t="shared" si="167"/>
        <v>0</v>
      </c>
      <c r="P859" s="189"/>
      <c r="Q859" s="190">
        <f t="shared" si="168"/>
        <v>0</v>
      </c>
      <c r="R859" s="191">
        <f t="shared" si="169"/>
        <v>0</v>
      </c>
      <c r="T859" s="88"/>
    </row>
    <row r="860" spans="1:20" s="178" customFormat="1" ht="30" hidden="1" customHeight="1">
      <c r="A860" s="156">
        <f>'CONSTRUCTION COST ESTIMATE'!A860</f>
        <v>0</v>
      </c>
      <c r="B860" s="179">
        <f>'CONSTRUCTION COST ESTIMATE'!B860</f>
        <v>628.00400000000002</v>
      </c>
      <c r="C860" s="180" t="str">
        <f>'CONSTRUCTION COST ESTIMATE'!C860</f>
        <v>4 INCH SOLID YELLOW LINE (PAINT)</v>
      </c>
      <c r="D860" s="181">
        <f>'CONSTRUCTION COST ESTIMATE'!BA860</f>
        <v>0</v>
      </c>
      <c r="E860" s="182">
        <f>'CONSTRUCTION COST ESTIMATE'!BC860</f>
        <v>0</v>
      </c>
      <c r="F860" s="183" t="str">
        <f>'CONSTRUCTION COST ESTIMATE'!BB860</f>
        <v>LF</v>
      </c>
      <c r="G860" s="184"/>
      <c r="H860" s="185">
        <f t="shared" si="162"/>
        <v>0</v>
      </c>
      <c r="I860" s="186">
        <f t="shared" si="163"/>
        <v>0</v>
      </c>
      <c r="J860" s="187"/>
      <c r="K860" s="188">
        <f t="shared" si="170"/>
        <v>0</v>
      </c>
      <c r="L860" s="86">
        <f t="shared" si="164"/>
        <v>0</v>
      </c>
      <c r="M860" s="188">
        <f t="shared" si="165"/>
        <v>0</v>
      </c>
      <c r="N860" s="86">
        <f t="shared" si="166"/>
        <v>0</v>
      </c>
      <c r="O860" s="188">
        <f t="shared" si="167"/>
        <v>0</v>
      </c>
      <c r="P860" s="189"/>
      <c r="Q860" s="190">
        <f t="shared" si="168"/>
        <v>0</v>
      </c>
      <c r="R860" s="191">
        <f t="shared" si="169"/>
        <v>0</v>
      </c>
      <c r="T860" s="88"/>
    </row>
    <row r="861" spans="1:20" s="178" customFormat="1" ht="30" hidden="1" customHeight="1">
      <c r="A861" s="156">
        <f>'CONSTRUCTION COST ESTIMATE'!A861</f>
        <v>0</v>
      </c>
      <c r="B861" s="179">
        <f>'CONSTRUCTION COST ESTIMATE'!B861</f>
        <v>628.005</v>
      </c>
      <c r="C861" s="180" t="str">
        <f>'CONSTRUCTION COST ESTIMATE'!C861</f>
        <v>4 INCH SOLID YELLOW LINE (POLYUREA)</v>
      </c>
      <c r="D861" s="181">
        <f>'CONSTRUCTION COST ESTIMATE'!BA861</f>
        <v>0</v>
      </c>
      <c r="E861" s="182">
        <f>'CONSTRUCTION COST ESTIMATE'!BC861</f>
        <v>0</v>
      </c>
      <c r="F861" s="183" t="str">
        <f>'CONSTRUCTION COST ESTIMATE'!BB861</f>
        <v>LF</v>
      </c>
      <c r="G861" s="184"/>
      <c r="H861" s="185">
        <f t="shared" si="162"/>
        <v>0</v>
      </c>
      <c r="I861" s="186">
        <f t="shared" si="163"/>
        <v>0</v>
      </c>
      <c r="J861" s="187"/>
      <c r="K861" s="188">
        <f t="shared" si="170"/>
        <v>0</v>
      </c>
      <c r="L861" s="86">
        <f t="shared" si="164"/>
        <v>0</v>
      </c>
      <c r="M861" s="188">
        <f t="shared" si="165"/>
        <v>0</v>
      </c>
      <c r="N861" s="86">
        <f t="shared" si="166"/>
        <v>0</v>
      </c>
      <c r="O861" s="188">
        <f t="shared" si="167"/>
        <v>0</v>
      </c>
      <c r="P861" s="189"/>
      <c r="Q861" s="190">
        <f t="shared" si="168"/>
        <v>0</v>
      </c>
      <c r="R861" s="191">
        <f t="shared" si="169"/>
        <v>0</v>
      </c>
      <c r="T861" s="88"/>
    </row>
    <row r="862" spans="1:20" s="178" customFormat="1" ht="30" hidden="1" customHeight="1">
      <c r="A862" s="156">
        <f>'CONSTRUCTION COST ESTIMATE'!A862</f>
        <v>0</v>
      </c>
      <c r="B862" s="179">
        <f>'CONSTRUCTION COST ESTIMATE'!B862</f>
        <v>628.00599999999997</v>
      </c>
      <c r="C862" s="180" t="str">
        <f>'CONSTRUCTION COST ESTIMATE'!C862</f>
        <v>4 INCH SOLID YELLOW LINE (PAVEMENT MARKING TAPE)</v>
      </c>
      <c r="D862" s="181">
        <f>'CONSTRUCTION COST ESTIMATE'!BA862</f>
        <v>0</v>
      </c>
      <c r="E862" s="182">
        <f>'CONSTRUCTION COST ESTIMATE'!BC862</f>
        <v>0</v>
      </c>
      <c r="F862" s="183" t="str">
        <f>'CONSTRUCTION COST ESTIMATE'!BB862</f>
        <v>LF</v>
      </c>
      <c r="G862" s="184"/>
      <c r="H862" s="185">
        <f t="shared" si="162"/>
        <v>0</v>
      </c>
      <c r="I862" s="186">
        <f t="shared" si="163"/>
        <v>0</v>
      </c>
      <c r="J862" s="187"/>
      <c r="K862" s="188">
        <f t="shared" si="170"/>
        <v>0</v>
      </c>
      <c r="L862" s="86">
        <f t="shared" si="164"/>
        <v>0</v>
      </c>
      <c r="M862" s="188">
        <f t="shared" si="165"/>
        <v>0</v>
      </c>
      <c r="N862" s="86">
        <f t="shared" si="166"/>
        <v>0</v>
      </c>
      <c r="O862" s="188">
        <f t="shared" si="167"/>
        <v>0</v>
      </c>
      <c r="P862" s="189"/>
      <c r="Q862" s="190">
        <f t="shared" si="168"/>
        <v>0</v>
      </c>
      <c r="R862" s="191">
        <f t="shared" si="169"/>
        <v>0</v>
      </c>
      <c r="T862" s="88"/>
    </row>
    <row r="863" spans="1:20" s="178" customFormat="1" ht="30" hidden="1" customHeight="1">
      <c r="A863" s="156">
        <f>'CONSTRUCTION COST ESTIMATE'!A863</f>
        <v>0</v>
      </c>
      <c r="B863" s="179">
        <f>'CONSTRUCTION COST ESTIMATE'!B863</f>
        <v>628.00699999999995</v>
      </c>
      <c r="C863" s="180" t="str">
        <f>'CONSTRUCTION COST ESTIMATE'!C863</f>
        <v>4 INCH DASHED WHITE LINE (PAINT)</v>
      </c>
      <c r="D863" s="181">
        <f>'CONSTRUCTION COST ESTIMATE'!BA863</f>
        <v>0</v>
      </c>
      <c r="E863" s="182">
        <f>'CONSTRUCTION COST ESTIMATE'!BC863</f>
        <v>0</v>
      </c>
      <c r="F863" s="183" t="str">
        <f>'CONSTRUCTION COST ESTIMATE'!BB863</f>
        <v>LF</v>
      </c>
      <c r="G863" s="184"/>
      <c r="H863" s="185">
        <f t="shared" si="162"/>
        <v>0</v>
      </c>
      <c r="I863" s="186">
        <f t="shared" si="163"/>
        <v>0</v>
      </c>
      <c r="J863" s="187"/>
      <c r="K863" s="188">
        <f t="shared" si="170"/>
        <v>0</v>
      </c>
      <c r="L863" s="86">
        <f t="shared" si="164"/>
        <v>0</v>
      </c>
      <c r="M863" s="188">
        <f t="shared" si="165"/>
        <v>0</v>
      </c>
      <c r="N863" s="86">
        <f t="shared" si="166"/>
        <v>0</v>
      </c>
      <c r="O863" s="188">
        <f t="shared" si="167"/>
        <v>0</v>
      </c>
      <c r="P863" s="189"/>
      <c r="Q863" s="190">
        <f t="shared" si="168"/>
        <v>0</v>
      </c>
      <c r="R863" s="191">
        <f t="shared" si="169"/>
        <v>0</v>
      </c>
      <c r="T863" s="88"/>
    </row>
    <row r="864" spans="1:20" s="178" customFormat="1" ht="30" hidden="1" customHeight="1">
      <c r="A864" s="156">
        <f>'CONSTRUCTION COST ESTIMATE'!A864</f>
        <v>0</v>
      </c>
      <c r="B864" s="179">
        <f>'CONSTRUCTION COST ESTIMATE'!B864</f>
        <v>628.00800000000004</v>
      </c>
      <c r="C864" s="180" t="str">
        <f>'CONSTRUCTION COST ESTIMATE'!C864</f>
        <v>4 INCH DASHED WHITE LINE (POLYUREA)</v>
      </c>
      <c r="D864" s="181">
        <f>'CONSTRUCTION COST ESTIMATE'!BA864</f>
        <v>0</v>
      </c>
      <c r="E864" s="182">
        <f>'CONSTRUCTION COST ESTIMATE'!BC864</f>
        <v>0</v>
      </c>
      <c r="F864" s="183" t="str">
        <f>'CONSTRUCTION COST ESTIMATE'!BB864</f>
        <v>LF</v>
      </c>
      <c r="G864" s="184"/>
      <c r="H864" s="185">
        <f t="shared" si="162"/>
        <v>0</v>
      </c>
      <c r="I864" s="186">
        <f t="shared" si="163"/>
        <v>0</v>
      </c>
      <c r="J864" s="187"/>
      <c r="K864" s="188">
        <f t="shared" si="170"/>
        <v>0</v>
      </c>
      <c r="L864" s="86">
        <f t="shared" si="164"/>
        <v>0</v>
      </c>
      <c r="M864" s="188">
        <f t="shared" si="165"/>
        <v>0</v>
      </c>
      <c r="N864" s="86">
        <f t="shared" si="166"/>
        <v>0</v>
      </c>
      <c r="O864" s="188">
        <f t="shared" si="167"/>
        <v>0</v>
      </c>
      <c r="P864" s="189"/>
      <c r="Q864" s="190">
        <f t="shared" si="168"/>
        <v>0</v>
      </c>
      <c r="R864" s="191">
        <f t="shared" si="169"/>
        <v>0</v>
      </c>
      <c r="T864" s="88"/>
    </row>
    <row r="865" spans="1:20" s="178" customFormat="1" ht="30" hidden="1" customHeight="1">
      <c r="A865" s="156">
        <f>'CONSTRUCTION COST ESTIMATE'!A865</f>
        <v>0</v>
      </c>
      <c r="B865" s="179">
        <f>'CONSTRUCTION COST ESTIMATE'!B865</f>
        <v>628.00900000000001</v>
      </c>
      <c r="C865" s="180" t="str">
        <f>'CONSTRUCTION COST ESTIMATE'!C865</f>
        <v>4 INCH DASHED WHITE LINE (PAVEMENT MARKING TAPE)</v>
      </c>
      <c r="D865" s="181">
        <f>'CONSTRUCTION COST ESTIMATE'!BA865</f>
        <v>0</v>
      </c>
      <c r="E865" s="182">
        <f>'CONSTRUCTION COST ESTIMATE'!BC865</f>
        <v>0</v>
      </c>
      <c r="F865" s="183" t="str">
        <f>'CONSTRUCTION COST ESTIMATE'!BB865</f>
        <v>LF</v>
      </c>
      <c r="G865" s="184"/>
      <c r="H865" s="185">
        <f t="shared" si="162"/>
        <v>0</v>
      </c>
      <c r="I865" s="186">
        <f t="shared" si="163"/>
        <v>0</v>
      </c>
      <c r="J865" s="187"/>
      <c r="K865" s="188">
        <f t="shared" si="170"/>
        <v>0</v>
      </c>
      <c r="L865" s="86">
        <f t="shared" si="164"/>
        <v>0</v>
      </c>
      <c r="M865" s="188">
        <f t="shared" si="165"/>
        <v>0</v>
      </c>
      <c r="N865" s="86">
        <f t="shared" si="166"/>
        <v>0</v>
      </c>
      <c r="O865" s="188">
        <f t="shared" si="167"/>
        <v>0</v>
      </c>
      <c r="P865" s="189"/>
      <c r="Q865" s="190">
        <f t="shared" si="168"/>
        <v>0</v>
      </c>
      <c r="R865" s="191">
        <f t="shared" si="169"/>
        <v>0</v>
      </c>
      <c r="T865" s="88"/>
    </row>
    <row r="866" spans="1:20" s="178" customFormat="1" ht="30" hidden="1" customHeight="1">
      <c r="A866" s="156">
        <f>'CONSTRUCTION COST ESTIMATE'!A866</f>
        <v>0</v>
      </c>
      <c r="B866" s="179">
        <f>'CONSTRUCTION COST ESTIMATE'!B866</f>
        <v>628.01</v>
      </c>
      <c r="C866" s="180" t="str">
        <f>'CONSTRUCTION COST ESTIMATE'!C866</f>
        <v>4 INCH DASHED YELLOW (PAINT)</v>
      </c>
      <c r="D866" s="181">
        <f>'CONSTRUCTION COST ESTIMATE'!BA866</f>
        <v>0</v>
      </c>
      <c r="E866" s="182">
        <f>'CONSTRUCTION COST ESTIMATE'!BC866</f>
        <v>0</v>
      </c>
      <c r="F866" s="183" t="str">
        <f>'CONSTRUCTION COST ESTIMATE'!BB866</f>
        <v>LF</v>
      </c>
      <c r="G866" s="184"/>
      <c r="H866" s="185">
        <f t="shared" si="162"/>
        <v>0</v>
      </c>
      <c r="I866" s="186">
        <f t="shared" si="163"/>
        <v>0</v>
      </c>
      <c r="J866" s="187"/>
      <c r="K866" s="188">
        <f t="shared" si="170"/>
        <v>0</v>
      </c>
      <c r="L866" s="86">
        <f t="shared" si="164"/>
        <v>0</v>
      </c>
      <c r="M866" s="188">
        <f t="shared" si="165"/>
        <v>0</v>
      </c>
      <c r="N866" s="86">
        <f t="shared" si="166"/>
        <v>0</v>
      </c>
      <c r="O866" s="188">
        <f t="shared" si="167"/>
        <v>0</v>
      </c>
      <c r="P866" s="189"/>
      <c r="Q866" s="190">
        <f t="shared" si="168"/>
        <v>0</v>
      </c>
      <c r="R866" s="191">
        <f t="shared" si="169"/>
        <v>0</v>
      </c>
      <c r="T866" s="88"/>
    </row>
    <row r="867" spans="1:20" s="178" customFormat="1" ht="30" hidden="1" customHeight="1">
      <c r="A867" s="156">
        <f>'CONSTRUCTION COST ESTIMATE'!A867</f>
        <v>0</v>
      </c>
      <c r="B867" s="179">
        <f>'CONSTRUCTION COST ESTIMATE'!B867</f>
        <v>628.01099999999997</v>
      </c>
      <c r="C867" s="180" t="str">
        <f>'CONSTRUCTION COST ESTIMATE'!C867</f>
        <v>4 INCH DASHED YELLOW (POLYUREA)</v>
      </c>
      <c r="D867" s="181">
        <f>'CONSTRUCTION COST ESTIMATE'!BA867</f>
        <v>0</v>
      </c>
      <c r="E867" s="182">
        <f>'CONSTRUCTION COST ESTIMATE'!BC867</f>
        <v>0</v>
      </c>
      <c r="F867" s="183" t="str">
        <f>'CONSTRUCTION COST ESTIMATE'!BB867</f>
        <v>LF</v>
      </c>
      <c r="G867" s="184"/>
      <c r="H867" s="185">
        <f t="shared" si="162"/>
        <v>0</v>
      </c>
      <c r="I867" s="186">
        <f t="shared" si="163"/>
        <v>0</v>
      </c>
      <c r="J867" s="187"/>
      <c r="K867" s="188">
        <f t="shared" si="170"/>
        <v>0</v>
      </c>
      <c r="L867" s="86">
        <f t="shared" si="164"/>
        <v>0</v>
      </c>
      <c r="M867" s="188">
        <f t="shared" si="165"/>
        <v>0</v>
      </c>
      <c r="N867" s="86">
        <f t="shared" si="166"/>
        <v>0</v>
      </c>
      <c r="O867" s="188">
        <f t="shared" si="167"/>
        <v>0</v>
      </c>
      <c r="P867" s="189"/>
      <c r="Q867" s="190">
        <f t="shared" si="168"/>
        <v>0</v>
      </c>
      <c r="R867" s="191">
        <f t="shared" si="169"/>
        <v>0</v>
      </c>
      <c r="T867" s="88"/>
    </row>
    <row r="868" spans="1:20" s="178" customFormat="1" ht="30" hidden="1" customHeight="1">
      <c r="A868" s="156">
        <f>'CONSTRUCTION COST ESTIMATE'!A868</f>
        <v>0</v>
      </c>
      <c r="B868" s="179">
        <f>'CONSTRUCTION COST ESTIMATE'!B868</f>
        <v>628.01199999999994</v>
      </c>
      <c r="C868" s="180" t="str">
        <f>'CONSTRUCTION COST ESTIMATE'!C868</f>
        <v>4 INCH DASHED YELLOW (PAVEMENT MARKING TAPE)</v>
      </c>
      <c r="D868" s="181">
        <f>'CONSTRUCTION COST ESTIMATE'!BA868</f>
        <v>0</v>
      </c>
      <c r="E868" s="182">
        <f>'CONSTRUCTION COST ESTIMATE'!BC868</f>
        <v>0</v>
      </c>
      <c r="F868" s="183" t="str">
        <f>'CONSTRUCTION COST ESTIMATE'!BB868</f>
        <v>LF</v>
      </c>
      <c r="G868" s="184"/>
      <c r="H868" s="185">
        <f t="shared" si="162"/>
        <v>0</v>
      </c>
      <c r="I868" s="186">
        <f t="shared" si="163"/>
        <v>0</v>
      </c>
      <c r="J868" s="187"/>
      <c r="K868" s="188">
        <f t="shared" si="170"/>
        <v>0</v>
      </c>
      <c r="L868" s="86">
        <f t="shared" si="164"/>
        <v>0</v>
      </c>
      <c r="M868" s="188">
        <f t="shared" si="165"/>
        <v>0</v>
      </c>
      <c r="N868" s="86">
        <f t="shared" si="166"/>
        <v>0</v>
      </c>
      <c r="O868" s="188">
        <f t="shared" si="167"/>
        <v>0</v>
      </c>
      <c r="P868" s="189"/>
      <c r="Q868" s="190">
        <f t="shared" si="168"/>
        <v>0</v>
      </c>
      <c r="R868" s="191">
        <f t="shared" si="169"/>
        <v>0</v>
      </c>
      <c r="T868" s="88"/>
    </row>
    <row r="869" spans="1:20" s="178" customFormat="1" ht="30" hidden="1" customHeight="1">
      <c r="A869" s="156">
        <f>'CONSTRUCTION COST ESTIMATE'!A869</f>
        <v>0</v>
      </c>
      <c r="B869" s="179">
        <f>'CONSTRUCTION COST ESTIMATE'!B869</f>
        <v>628.01300000000003</v>
      </c>
      <c r="C869" s="180" t="str">
        <f>'CONSTRUCTION COST ESTIMATE'!C869</f>
        <v>DOUBLE 4 INCH SOLID YELLOW LINE (PAINT)</v>
      </c>
      <c r="D869" s="181">
        <f>'CONSTRUCTION COST ESTIMATE'!BA869</f>
        <v>0</v>
      </c>
      <c r="E869" s="182">
        <f>'CONSTRUCTION COST ESTIMATE'!BC869</f>
        <v>0</v>
      </c>
      <c r="F869" s="183" t="str">
        <f>'CONSTRUCTION COST ESTIMATE'!BB869</f>
        <v>LF</v>
      </c>
      <c r="G869" s="184"/>
      <c r="H869" s="185">
        <f t="shared" si="162"/>
        <v>0</v>
      </c>
      <c r="I869" s="186">
        <f t="shared" si="163"/>
        <v>0</v>
      </c>
      <c r="J869" s="187"/>
      <c r="K869" s="188">
        <f t="shared" si="170"/>
        <v>0</v>
      </c>
      <c r="L869" s="86">
        <f t="shared" si="164"/>
        <v>0</v>
      </c>
      <c r="M869" s="188">
        <f t="shared" si="165"/>
        <v>0</v>
      </c>
      <c r="N869" s="86">
        <f t="shared" si="166"/>
        <v>0</v>
      </c>
      <c r="O869" s="188">
        <f t="shared" si="167"/>
        <v>0</v>
      </c>
      <c r="P869" s="189"/>
      <c r="Q869" s="190">
        <f t="shared" si="168"/>
        <v>0</v>
      </c>
      <c r="R869" s="191">
        <f t="shared" si="169"/>
        <v>0</v>
      </c>
      <c r="T869" s="88"/>
    </row>
    <row r="870" spans="1:20" s="178" customFormat="1" ht="30" hidden="1" customHeight="1">
      <c r="A870" s="156">
        <f>'CONSTRUCTION COST ESTIMATE'!A870</f>
        <v>0</v>
      </c>
      <c r="B870" s="179">
        <f>'CONSTRUCTION COST ESTIMATE'!B870</f>
        <v>628.01400000000001</v>
      </c>
      <c r="C870" s="180" t="str">
        <f>'CONSTRUCTION COST ESTIMATE'!C870</f>
        <v>DOUBLE 4 INCH SOLID YELLOW LINE (POLYUREA)</v>
      </c>
      <c r="D870" s="181">
        <f>'CONSTRUCTION COST ESTIMATE'!BA870</f>
        <v>0</v>
      </c>
      <c r="E870" s="182">
        <f>'CONSTRUCTION COST ESTIMATE'!BC870</f>
        <v>0</v>
      </c>
      <c r="F870" s="183" t="str">
        <f>'CONSTRUCTION COST ESTIMATE'!BB870</f>
        <v>LF</v>
      </c>
      <c r="G870" s="184"/>
      <c r="H870" s="185">
        <f t="shared" si="162"/>
        <v>0</v>
      </c>
      <c r="I870" s="186">
        <f t="shared" si="163"/>
        <v>0</v>
      </c>
      <c r="J870" s="187"/>
      <c r="K870" s="188">
        <f t="shared" si="170"/>
        <v>0</v>
      </c>
      <c r="L870" s="86">
        <f t="shared" si="164"/>
        <v>0</v>
      </c>
      <c r="M870" s="188">
        <f t="shared" si="165"/>
        <v>0</v>
      </c>
      <c r="N870" s="86">
        <f t="shared" si="166"/>
        <v>0</v>
      </c>
      <c r="O870" s="188">
        <f t="shared" si="167"/>
        <v>0</v>
      </c>
      <c r="P870" s="189"/>
      <c r="Q870" s="190">
        <f t="shared" si="168"/>
        <v>0</v>
      </c>
      <c r="R870" s="191">
        <f t="shared" si="169"/>
        <v>0</v>
      </c>
      <c r="T870" s="88"/>
    </row>
    <row r="871" spans="1:20" s="178" customFormat="1" ht="30" hidden="1" customHeight="1">
      <c r="A871" s="156">
        <f>'CONSTRUCTION COST ESTIMATE'!A871</f>
        <v>0</v>
      </c>
      <c r="B871" s="179">
        <f>'CONSTRUCTION COST ESTIMATE'!B871</f>
        <v>628.01499999999999</v>
      </c>
      <c r="C871" s="180" t="str">
        <f>'CONSTRUCTION COST ESTIMATE'!C871</f>
        <v>DOUBLE 4 INCH SOLID YELLOW LINE (PAVEMENT MARKING TAPE)</v>
      </c>
      <c r="D871" s="181">
        <f>'CONSTRUCTION COST ESTIMATE'!BA871</f>
        <v>0</v>
      </c>
      <c r="E871" s="182">
        <f>'CONSTRUCTION COST ESTIMATE'!BC871</f>
        <v>0</v>
      </c>
      <c r="F871" s="183" t="str">
        <f>'CONSTRUCTION COST ESTIMATE'!BB871</f>
        <v>LF</v>
      </c>
      <c r="G871" s="184"/>
      <c r="H871" s="185">
        <f t="shared" si="162"/>
        <v>0</v>
      </c>
      <c r="I871" s="186">
        <f t="shared" si="163"/>
        <v>0</v>
      </c>
      <c r="J871" s="187"/>
      <c r="K871" s="188">
        <f t="shared" si="170"/>
        <v>0</v>
      </c>
      <c r="L871" s="86">
        <f t="shared" si="164"/>
        <v>0</v>
      </c>
      <c r="M871" s="188">
        <f t="shared" si="165"/>
        <v>0</v>
      </c>
      <c r="N871" s="86">
        <f t="shared" si="166"/>
        <v>0</v>
      </c>
      <c r="O871" s="188">
        <f t="shared" si="167"/>
        <v>0</v>
      </c>
      <c r="P871" s="189"/>
      <c r="Q871" s="190">
        <f t="shared" si="168"/>
        <v>0</v>
      </c>
      <c r="R871" s="191">
        <f t="shared" si="169"/>
        <v>0</v>
      </c>
      <c r="T871" s="88"/>
    </row>
    <row r="872" spans="1:20" s="178" customFormat="1" ht="30" hidden="1" customHeight="1">
      <c r="A872" s="156">
        <f>'CONSTRUCTION COST ESTIMATE'!A872</f>
        <v>0</v>
      </c>
      <c r="B872" s="179">
        <f>'CONSTRUCTION COST ESTIMATE'!B872</f>
        <v>628.01599999999996</v>
      </c>
      <c r="C872" s="180" t="str">
        <f>'CONSTRUCTION COST ESTIMATE'!C872</f>
        <v>4 INCH SOLID YELLOW WITH 4 INCH DASHED YELLOW LINE (PAINT)</v>
      </c>
      <c r="D872" s="181">
        <f>'CONSTRUCTION COST ESTIMATE'!BA872</f>
        <v>0</v>
      </c>
      <c r="E872" s="182">
        <f>'CONSTRUCTION COST ESTIMATE'!BC872</f>
        <v>0</v>
      </c>
      <c r="F872" s="183" t="str">
        <f>'CONSTRUCTION COST ESTIMATE'!BB872</f>
        <v>LF</v>
      </c>
      <c r="G872" s="184"/>
      <c r="H872" s="185">
        <f t="shared" si="162"/>
        <v>0</v>
      </c>
      <c r="I872" s="186">
        <f t="shared" si="163"/>
        <v>0</v>
      </c>
      <c r="J872" s="187"/>
      <c r="K872" s="188">
        <f t="shared" si="170"/>
        <v>0</v>
      </c>
      <c r="L872" s="86">
        <f t="shared" si="164"/>
        <v>0</v>
      </c>
      <c r="M872" s="188">
        <f t="shared" si="165"/>
        <v>0</v>
      </c>
      <c r="N872" s="86">
        <f t="shared" si="166"/>
        <v>0</v>
      </c>
      <c r="O872" s="188">
        <f t="shared" si="167"/>
        <v>0</v>
      </c>
      <c r="P872" s="189"/>
      <c r="Q872" s="190">
        <f t="shared" si="168"/>
        <v>0</v>
      </c>
      <c r="R872" s="191">
        <f t="shared" si="169"/>
        <v>0</v>
      </c>
      <c r="T872" s="88"/>
    </row>
    <row r="873" spans="1:20" s="178" customFormat="1" ht="30" hidden="1" customHeight="1">
      <c r="A873" s="156">
        <f>'CONSTRUCTION COST ESTIMATE'!A873</f>
        <v>0</v>
      </c>
      <c r="B873" s="179">
        <f>'CONSTRUCTION COST ESTIMATE'!B873</f>
        <v>628.01700000000005</v>
      </c>
      <c r="C873" s="180" t="str">
        <f>'CONSTRUCTION COST ESTIMATE'!C873</f>
        <v>4 INCH SOLID YELLOW WITH 4 INCH DASHED YELLOW LINE (POLYUREA)</v>
      </c>
      <c r="D873" s="181">
        <f>'CONSTRUCTION COST ESTIMATE'!BA873</f>
        <v>0</v>
      </c>
      <c r="E873" s="182">
        <f>'CONSTRUCTION COST ESTIMATE'!BC873</f>
        <v>0</v>
      </c>
      <c r="F873" s="183" t="str">
        <f>'CONSTRUCTION COST ESTIMATE'!BB873</f>
        <v>LF</v>
      </c>
      <c r="G873" s="184"/>
      <c r="H873" s="185">
        <f t="shared" si="162"/>
        <v>0</v>
      </c>
      <c r="I873" s="186">
        <f t="shared" si="163"/>
        <v>0</v>
      </c>
      <c r="J873" s="187"/>
      <c r="K873" s="188">
        <f t="shared" si="170"/>
        <v>0</v>
      </c>
      <c r="L873" s="86">
        <f t="shared" si="164"/>
        <v>0</v>
      </c>
      <c r="M873" s="188">
        <f t="shared" si="165"/>
        <v>0</v>
      </c>
      <c r="N873" s="86">
        <f t="shared" si="166"/>
        <v>0</v>
      </c>
      <c r="O873" s="188">
        <f t="shared" si="167"/>
        <v>0</v>
      </c>
      <c r="P873" s="189"/>
      <c r="Q873" s="190">
        <f t="shared" si="168"/>
        <v>0</v>
      </c>
      <c r="R873" s="191">
        <f t="shared" si="169"/>
        <v>0</v>
      </c>
      <c r="T873" s="88"/>
    </row>
    <row r="874" spans="1:20" s="178" customFormat="1" ht="30" hidden="1" customHeight="1">
      <c r="A874" s="156">
        <f>'CONSTRUCTION COST ESTIMATE'!A874</f>
        <v>0</v>
      </c>
      <c r="B874" s="179">
        <f>'CONSTRUCTION COST ESTIMATE'!B874</f>
        <v>628.01800000000003</v>
      </c>
      <c r="C874" s="180" t="str">
        <f>'CONSTRUCTION COST ESTIMATE'!C874</f>
        <v>4 INCH SOLID YELLOW WITH 4 INCH DASHED YELLOW LINE (PAVEMENT MARKING TAPE)</v>
      </c>
      <c r="D874" s="181">
        <f>'CONSTRUCTION COST ESTIMATE'!BA874</f>
        <v>0</v>
      </c>
      <c r="E874" s="182">
        <f>'CONSTRUCTION COST ESTIMATE'!BC874</f>
        <v>0</v>
      </c>
      <c r="F874" s="183" t="str">
        <f>'CONSTRUCTION COST ESTIMATE'!BB874</f>
        <v>LF</v>
      </c>
      <c r="G874" s="184"/>
      <c r="H874" s="185">
        <f t="shared" si="162"/>
        <v>0</v>
      </c>
      <c r="I874" s="186">
        <f t="shared" si="163"/>
        <v>0</v>
      </c>
      <c r="J874" s="187"/>
      <c r="K874" s="188">
        <f t="shared" si="170"/>
        <v>0</v>
      </c>
      <c r="L874" s="86">
        <f t="shared" si="164"/>
        <v>0</v>
      </c>
      <c r="M874" s="188">
        <f t="shared" si="165"/>
        <v>0</v>
      </c>
      <c r="N874" s="86">
        <f t="shared" si="166"/>
        <v>0</v>
      </c>
      <c r="O874" s="188">
        <f t="shared" si="167"/>
        <v>0</v>
      </c>
      <c r="P874" s="189"/>
      <c r="Q874" s="190">
        <f t="shared" si="168"/>
        <v>0</v>
      </c>
      <c r="R874" s="191">
        <f t="shared" si="169"/>
        <v>0</v>
      </c>
      <c r="T874" s="88"/>
    </row>
    <row r="875" spans="1:20" s="178" customFormat="1" ht="30" hidden="1" customHeight="1">
      <c r="A875" s="156">
        <f>'CONSTRUCTION COST ESTIMATE'!A875</f>
        <v>0</v>
      </c>
      <c r="B875" s="179">
        <f>'CONSTRUCTION COST ESTIMATE'!B875</f>
        <v>628.01900000000001</v>
      </c>
      <c r="C875" s="180" t="str">
        <f>'CONSTRUCTION COST ESTIMATE'!C875</f>
        <v>6 INCH SOLID WHITE LINE (PAINT)</v>
      </c>
      <c r="D875" s="181">
        <f>'CONSTRUCTION COST ESTIMATE'!BA875</f>
        <v>0</v>
      </c>
      <c r="E875" s="182">
        <f>'CONSTRUCTION COST ESTIMATE'!BC875</f>
        <v>0</v>
      </c>
      <c r="F875" s="183" t="str">
        <f>'CONSTRUCTION COST ESTIMATE'!BB875</f>
        <v>LF</v>
      </c>
      <c r="G875" s="184"/>
      <c r="H875" s="185">
        <f t="shared" si="162"/>
        <v>0</v>
      </c>
      <c r="I875" s="186">
        <f t="shared" si="163"/>
        <v>0</v>
      </c>
      <c r="J875" s="187"/>
      <c r="K875" s="188">
        <f t="shared" si="170"/>
        <v>0</v>
      </c>
      <c r="L875" s="86">
        <f t="shared" si="164"/>
        <v>0</v>
      </c>
      <c r="M875" s="188">
        <f t="shared" si="165"/>
        <v>0</v>
      </c>
      <c r="N875" s="86">
        <f t="shared" si="166"/>
        <v>0</v>
      </c>
      <c r="O875" s="188">
        <f t="shared" si="167"/>
        <v>0</v>
      </c>
      <c r="P875" s="189"/>
      <c r="Q875" s="190">
        <f t="shared" si="168"/>
        <v>0</v>
      </c>
      <c r="R875" s="191">
        <f t="shared" si="169"/>
        <v>0</v>
      </c>
      <c r="T875" s="88"/>
    </row>
    <row r="876" spans="1:20" s="178" customFormat="1" ht="30" hidden="1" customHeight="1">
      <c r="A876" s="156">
        <f>'CONSTRUCTION COST ESTIMATE'!A876</f>
        <v>0</v>
      </c>
      <c r="B876" s="179">
        <f>'CONSTRUCTION COST ESTIMATE'!B876</f>
        <v>628.02</v>
      </c>
      <c r="C876" s="180" t="str">
        <f>'CONSTRUCTION COST ESTIMATE'!C876</f>
        <v>6 INCH SOLID WHITE LINE (POLYUREA)</v>
      </c>
      <c r="D876" s="181">
        <f>'CONSTRUCTION COST ESTIMATE'!BA876</f>
        <v>0</v>
      </c>
      <c r="E876" s="182">
        <f>'CONSTRUCTION COST ESTIMATE'!BC876</f>
        <v>0</v>
      </c>
      <c r="F876" s="183" t="str">
        <f>'CONSTRUCTION COST ESTIMATE'!BB876</f>
        <v>LF</v>
      </c>
      <c r="G876" s="184"/>
      <c r="H876" s="185">
        <f t="shared" si="162"/>
        <v>0</v>
      </c>
      <c r="I876" s="186">
        <f t="shared" si="163"/>
        <v>0</v>
      </c>
      <c r="J876" s="187"/>
      <c r="K876" s="188">
        <f t="shared" si="170"/>
        <v>0</v>
      </c>
      <c r="L876" s="86">
        <f t="shared" si="164"/>
        <v>0</v>
      </c>
      <c r="M876" s="188">
        <f t="shared" si="165"/>
        <v>0</v>
      </c>
      <c r="N876" s="86">
        <f t="shared" si="166"/>
        <v>0</v>
      </c>
      <c r="O876" s="188">
        <f t="shared" si="167"/>
        <v>0</v>
      </c>
      <c r="P876" s="189"/>
      <c r="Q876" s="190">
        <f t="shared" si="168"/>
        <v>0</v>
      </c>
      <c r="R876" s="191">
        <f t="shared" si="169"/>
        <v>0</v>
      </c>
      <c r="T876" s="88"/>
    </row>
    <row r="877" spans="1:20" s="178" customFormat="1" ht="30" hidden="1" customHeight="1">
      <c r="A877" s="156">
        <f>'CONSTRUCTION COST ESTIMATE'!A877</f>
        <v>0</v>
      </c>
      <c r="B877" s="179">
        <f>'CONSTRUCTION COST ESTIMATE'!B877</f>
        <v>628.02099999999996</v>
      </c>
      <c r="C877" s="180" t="str">
        <f>'CONSTRUCTION COST ESTIMATE'!C877</f>
        <v>6 INCH SOLID WHITE LINE (PAVEMENT MARKING TAPE)</v>
      </c>
      <c r="D877" s="181">
        <f>'CONSTRUCTION COST ESTIMATE'!BA877</f>
        <v>0</v>
      </c>
      <c r="E877" s="182">
        <f>'CONSTRUCTION COST ESTIMATE'!BC877</f>
        <v>0</v>
      </c>
      <c r="F877" s="183" t="str">
        <f>'CONSTRUCTION COST ESTIMATE'!BB877</f>
        <v>LF</v>
      </c>
      <c r="G877" s="184"/>
      <c r="H877" s="185">
        <f t="shared" si="162"/>
        <v>0</v>
      </c>
      <c r="I877" s="186">
        <f t="shared" si="163"/>
        <v>0</v>
      </c>
      <c r="J877" s="187"/>
      <c r="K877" s="188">
        <f t="shared" si="170"/>
        <v>0</v>
      </c>
      <c r="L877" s="86">
        <f t="shared" si="164"/>
        <v>0</v>
      </c>
      <c r="M877" s="188">
        <f t="shared" si="165"/>
        <v>0</v>
      </c>
      <c r="N877" s="86">
        <f t="shared" si="166"/>
        <v>0</v>
      </c>
      <c r="O877" s="188">
        <f t="shared" si="167"/>
        <v>0</v>
      </c>
      <c r="P877" s="189"/>
      <c r="Q877" s="190">
        <f t="shared" si="168"/>
        <v>0</v>
      </c>
      <c r="R877" s="191">
        <f t="shared" si="169"/>
        <v>0</v>
      </c>
      <c r="T877" s="88"/>
    </row>
    <row r="878" spans="1:20" s="178" customFormat="1" ht="30" hidden="1" customHeight="1">
      <c r="A878" s="156">
        <f>'CONSTRUCTION COST ESTIMATE'!A878</f>
        <v>0</v>
      </c>
      <c r="B878" s="179">
        <f>'CONSTRUCTION COST ESTIMATE'!B878</f>
        <v>628.02199999999903</v>
      </c>
      <c r="C878" s="180" t="str">
        <f>'CONSTRUCTION COST ESTIMATE'!C878</f>
        <v>6 INCH DASHED WHITE LINE (PAINT)</v>
      </c>
      <c r="D878" s="181">
        <f>'CONSTRUCTION COST ESTIMATE'!BA878</f>
        <v>0</v>
      </c>
      <c r="E878" s="182">
        <f>'CONSTRUCTION COST ESTIMATE'!BC878</f>
        <v>0</v>
      </c>
      <c r="F878" s="183" t="str">
        <f>'CONSTRUCTION COST ESTIMATE'!BB878</f>
        <v>LF</v>
      </c>
      <c r="G878" s="184"/>
      <c r="H878" s="185">
        <f t="shared" si="162"/>
        <v>0</v>
      </c>
      <c r="I878" s="186">
        <f t="shared" si="163"/>
        <v>0</v>
      </c>
      <c r="J878" s="187"/>
      <c r="K878" s="188">
        <f t="shared" si="170"/>
        <v>0</v>
      </c>
      <c r="L878" s="86">
        <f t="shared" si="164"/>
        <v>0</v>
      </c>
      <c r="M878" s="188">
        <f t="shared" si="165"/>
        <v>0</v>
      </c>
      <c r="N878" s="86">
        <f t="shared" si="166"/>
        <v>0</v>
      </c>
      <c r="O878" s="188">
        <f t="shared" si="167"/>
        <v>0</v>
      </c>
      <c r="P878" s="189"/>
      <c r="Q878" s="190">
        <f t="shared" si="168"/>
        <v>0</v>
      </c>
      <c r="R878" s="191">
        <f t="shared" si="169"/>
        <v>0</v>
      </c>
      <c r="T878" s="88"/>
    </row>
    <row r="879" spans="1:20" s="178" customFormat="1" ht="30" hidden="1" customHeight="1">
      <c r="A879" s="156">
        <f>'CONSTRUCTION COST ESTIMATE'!A879</f>
        <v>0</v>
      </c>
      <c r="B879" s="179">
        <f>'CONSTRUCTION COST ESTIMATE'!B879</f>
        <v>628.022999999999</v>
      </c>
      <c r="C879" s="180" t="str">
        <f>'CONSTRUCTION COST ESTIMATE'!C879</f>
        <v>6 INCH DASHED WHITE LINE (POLYUREA)</v>
      </c>
      <c r="D879" s="181">
        <f>'CONSTRUCTION COST ESTIMATE'!BA879</f>
        <v>0</v>
      </c>
      <c r="E879" s="182">
        <f>'CONSTRUCTION COST ESTIMATE'!BC879</f>
        <v>0</v>
      </c>
      <c r="F879" s="183" t="str">
        <f>'CONSTRUCTION COST ESTIMATE'!BB879</f>
        <v>LF</v>
      </c>
      <c r="G879" s="184"/>
      <c r="H879" s="185">
        <f t="shared" si="162"/>
        <v>0</v>
      </c>
      <c r="I879" s="186">
        <f t="shared" si="163"/>
        <v>0</v>
      </c>
      <c r="J879" s="187"/>
      <c r="K879" s="188">
        <f t="shared" si="170"/>
        <v>0</v>
      </c>
      <c r="L879" s="86">
        <f t="shared" si="164"/>
        <v>0</v>
      </c>
      <c r="M879" s="188">
        <f t="shared" si="165"/>
        <v>0</v>
      </c>
      <c r="N879" s="86">
        <f t="shared" si="166"/>
        <v>0</v>
      </c>
      <c r="O879" s="188">
        <f t="shared" si="167"/>
        <v>0</v>
      </c>
      <c r="P879" s="189"/>
      <c r="Q879" s="190">
        <f t="shared" si="168"/>
        <v>0</v>
      </c>
      <c r="R879" s="191">
        <f t="shared" si="169"/>
        <v>0</v>
      </c>
      <c r="T879" s="88"/>
    </row>
    <row r="880" spans="1:20" s="178" customFormat="1" ht="30" hidden="1" customHeight="1">
      <c r="A880" s="156">
        <f>'CONSTRUCTION COST ESTIMATE'!A880</f>
        <v>0</v>
      </c>
      <c r="B880" s="179">
        <f>'CONSTRUCTION COST ESTIMATE'!B880</f>
        <v>628.02399999999898</v>
      </c>
      <c r="C880" s="180" t="str">
        <f>'CONSTRUCTION COST ESTIMATE'!C880</f>
        <v>6 INCH DASHED WHITE LINE (PAVEMENT MARKING TAPE)</v>
      </c>
      <c r="D880" s="181">
        <f>'CONSTRUCTION COST ESTIMATE'!BA880</f>
        <v>0</v>
      </c>
      <c r="E880" s="182">
        <f>'CONSTRUCTION COST ESTIMATE'!BC880</f>
        <v>0</v>
      </c>
      <c r="F880" s="183" t="str">
        <f>'CONSTRUCTION COST ESTIMATE'!BB880</f>
        <v>LF</v>
      </c>
      <c r="G880" s="184"/>
      <c r="H880" s="185">
        <f t="shared" si="162"/>
        <v>0</v>
      </c>
      <c r="I880" s="186">
        <f t="shared" si="163"/>
        <v>0</v>
      </c>
      <c r="J880" s="187"/>
      <c r="K880" s="188">
        <f t="shared" si="170"/>
        <v>0</v>
      </c>
      <c r="L880" s="86">
        <f t="shared" si="164"/>
        <v>0</v>
      </c>
      <c r="M880" s="188">
        <f t="shared" si="165"/>
        <v>0</v>
      </c>
      <c r="N880" s="86">
        <f t="shared" si="166"/>
        <v>0</v>
      </c>
      <c r="O880" s="188">
        <f t="shared" si="167"/>
        <v>0</v>
      </c>
      <c r="P880" s="189"/>
      <c r="Q880" s="190">
        <f t="shared" si="168"/>
        <v>0</v>
      </c>
      <c r="R880" s="191">
        <f t="shared" si="169"/>
        <v>0</v>
      </c>
      <c r="T880" s="88"/>
    </row>
    <row r="881" spans="1:20" s="178" customFormat="1" ht="30" hidden="1" customHeight="1">
      <c r="A881" s="156">
        <f>'CONSTRUCTION COST ESTIMATE'!A881</f>
        <v>0</v>
      </c>
      <c r="B881" s="179">
        <f>'CONSTRUCTION COST ESTIMATE'!B881</f>
        <v>628.02499999999895</v>
      </c>
      <c r="C881" s="180" t="str">
        <f>'CONSTRUCTION COST ESTIMATE'!C881</f>
        <v>6 INCH BY 2 FEET SKIP WHITE LINE (PAINT)</v>
      </c>
      <c r="D881" s="181">
        <f>'CONSTRUCTION COST ESTIMATE'!BA881</f>
        <v>0</v>
      </c>
      <c r="E881" s="182">
        <f>'CONSTRUCTION COST ESTIMATE'!BC881</f>
        <v>0</v>
      </c>
      <c r="F881" s="183" t="str">
        <f>'CONSTRUCTION COST ESTIMATE'!BB881</f>
        <v>LF</v>
      </c>
      <c r="G881" s="184"/>
      <c r="H881" s="185">
        <f t="shared" si="162"/>
        <v>0</v>
      </c>
      <c r="I881" s="186">
        <f t="shared" si="163"/>
        <v>0</v>
      </c>
      <c r="J881" s="187"/>
      <c r="K881" s="188">
        <f t="shared" si="170"/>
        <v>0</v>
      </c>
      <c r="L881" s="86">
        <f t="shared" si="164"/>
        <v>0</v>
      </c>
      <c r="M881" s="188">
        <f t="shared" si="165"/>
        <v>0</v>
      </c>
      <c r="N881" s="86">
        <f t="shared" si="166"/>
        <v>0</v>
      </c>
      <c r="O881" s="188">
        <f t="shared" si="167"/>
        <v>0</v>
      </c>
      <c r="P881" s="189"/>
      <c r="Q881" s="190">
        <f t="shared" si="168"/>
        <v>0</v>
      </c>
      <c r="R881" s="191">
        <f t="shared" si="169"/>
        <v>0</v>
      </c>
      <c r="T881" s="88"/>
    </row>
    <row r="882" spans="1:20" s="178" customFormat="1" ht="30" hidden="1" customHeight="1">
      <c r="A882" s="156">
        <f>'CONSTRUCTION COST ESTIMATE'!A882</f>
        <v>0</v>
      </c>
      <c r="B882" s="179">
        <f>'CONSTRUCTION COST ESTIMATE'!B882</f>
        <v>628.02599999999904</v>
      </c>
      <c r="C882" s="180" t="str">
        <f>'CONSTRUCTION COST ESTIMATE'!C882</f>
        <v>6 INCH BY 2 FEET SKIP WHITE LINE (POLYUREA)</v>
      </c>
      <c r="D882" s="181">
        <f>'CONSTRUCTION COST ESTIMATE'!BA882</f>
        <v>0</v>
      </c>
      <c r="E882" s="182">
        <f>'CONSTRUCTION COST ESTIMATE'!BC882</f>
        <v>0</v>
      </c>
      <c r="F882" s="183" t="str">
        <f>'CONSTRUCTION COST ESTIMATE'!BB882</f>
        <v>LF</v>
      </c>
      <c r="G882" s="184"/>
      <c r="H882" s="185">
        <f t="shared" si="162"/>
        <v>0</v>
      </c>
      <c r="I882" s="186">
        <f t="shared" si="163"/>
        <v>0</v>
      </c>
      <c r="J882" s="187"/>
      <c r="K882" s="188">
        <f t="shared" si="170"/>
        <v>0</v>
      </c>
      <c r="L882" s="86">
        <f t="shared" si="164"/>
        <v>0</v>
      </c>
      <c r="M882" s="188">
        <f t="shared" si="165"/>
        <v>0</v>
      </c>
      <c r="N882" s="86">
        <f t="shared" si="166"/>
        <v>0</v>
      </c>
      <c r="O882" s="188">
        <f t="shared" si="167"/>
        <v>0</v>
      </c>
      <c r="P882" s="189"/>
      <c r="Q882" s="190">
        <f t="shared" si="168"/>
        <v>0</v>
      </c>
      <c r="R882" s="191">
        <f t="shared" si="169"/>
        <v>0</v>
      </c>
      <c r="T882" s="88"/>
    </row>
    <row r="883" spans="1:20" s="178" customFormat="1" ht="30" hidden="1" customHeight="1">
      <c r="A883" s="156">
        <f>'CONSTRUCTION COST ESTIMATE'!A883</f>
        <v>0</v>
      </c>
      <c r="B883" s="179">
        <f>'CONSTRUCTION COST ESTIMATE'!B883</f>
        <v>628.02699999999902</v>
      </c>
      <c r="C883" s="180" t="str">
        <f>'CONSTRUCTION COST ESTIMATE'!C883</f>
        <v>6 INCH BY 2 FEET SKIP WHITE LINE (PAVEMENT MARKING TAPE)</v>
      </c>
      <c r="D883" s="181">
        <f>'CONSTRUCTION COST ESTIMATE'!BA883</f>
        <v>0</v>
      </c>
      <c r="E883" s="182">
        <f>'CONSTRUCTION COST ESTIMATE'!BC883</f>
        <v>0</v>
      </c>
      <c r="F883" s="183" t="str">
        <f>'CONSTRUCTION COST ESTIMATE'!BB883</f>
        <v>LF</v>
      </c>
      <c r="G883" s="184"/>
      <c r="H883" s="185">
        <f t="shared" si="162"/>
        <v>0</v>
      </c>
      <c r="I883" s="186">
        <f t="shared" si="163"/>
        <v>0</v>
      </c>
      <c r="J883" s="187"/>
      <c r="K883" s="188">
        <f t="shared" si="170"/>
        <v>0</v>
      </c>
      <c r="L883" s="86">
        <f t="shared" si="164"/>
        <v>0</v>
      </c>
      <c r="M883" s="188">
        <f t="shared" si="165"/>
        <v>0</v>
      </c>
      <c r="N883" s="86">
        <f t="shared" si="166"/>
        <v>0</v>
      </c>
      <c r="O883" s="188">
        <f t="shared" si="167"/>
        <v>0</v>
      </c>
      <c r="P883" s="189"/>
      <c r="Q883" s="190">
        <f t="shared" si="168"/>
        <v>0</v>
      </c>
      <c r="R883" s="191">
        <f t="shared" si="169"/>
        <v>0</v>
      </c>
      <c r="T883" s="88"/>
    </row>
    <row r="884" spans="1:20" s="178" customFormat="1" ht="30" hidden="1" customHeight="1">
      <c r="A884" s="156">
        <f>'CONSTRUCTION COST ESTIMATE'!A884</f>
        <v>0</v>
      </c>
      <c r="B884" s="179">
        <f>'CONSTRUCTION COST ESTIMATE'!B884</f>
        <v>628.027999999999</v>
      </c>
      <c r="C884" s="180" t="str">
        <f>'CONSTRUCTION COST ESTIMATE'!C884</f>
        <v>8 INCH SOLID WHITE LINE (PAINT)</v>
      </c>
      <c r="D884" s="181">
        <f>'CONSTRUCTION COST ESTIMATE'!BA884</f>
        <v>0</v>
      </c>
      <c r="E884" s="182">
        <f>'CONSTRUCTION COST ESTIMATE'!BC884</f>
        <v>0</v>
      </c>
      <c r="F884" s="183" t="str">
        <f>'CONSTRUCTION COST ESTIMATE'!BB884</f>
        <v>LF</v>
      </c>
      <c r="G884" s="184"/>
      <c r="H884" s="185">
        <f t="shared" si="162"/>
        <v>0</v>
      </c>
      <c r="I884" s="186">
        <f t="shared" si="163"/>
        <v>0</v>
      </c>
      <c r="J884" s="187"/>
      <c r="K884" s="188">
        <f t="shared" si="170"/>
        <v>0</v>
      </c>
      <c r="L884" s="86">
        <f t="shared" si="164"/>
        <v>0</v>
      </c>
      <c r="M884" s="188">
        <f t="shared" si="165"/>
        <v>0</v>
      </c>
      <c r="N884" s="86">
        <f t="shared" si="166"/>
        <v>0</v>
      </c>
      <c r="O884" s="188">
        <f t="shared" si="167"/>
        <v>0</v>
      </c>
      <c r="P884" s="189"/>
      <c r="Q884" s="190">
        <f t="shared" si="168"/>
        <v>0</v>
      </c>
      <c r="R884" s="191">
        <f t="shared" si="169"/>
        <v>0</v>
      </c>
      <c r="T884" s="88"/>
    </row>
    <row r="885" spans="1:20" s="178" customFormat="1" ht="30" hidden="1" customHeight="1">
      <c r="A885" s="156">
        <f>'CONSTRUCTION COST ESTIMATE'!A885</f>
        <v>0</v>
      </c>
      <c r="B885" s="179">
        <f>'CONSTRUCTION COST ESTIMATE'!B885</f>
        <v>628.02899999999897</v>
      </c>
      <c r="C885" s="180" t="str">
        <f>'CONSTRUCTION COST ESTIMATE'!C885</f>
        <v>8 INCH SOLID WHITE LINE (POLYUREA)</v>
      </c>
      <c r="D885" s="181">
        <f>'CONSTRUCTION COST ESTIMATE'!BA885</f>
        <v>0</v>
      </c>
      <c r="E885" s="182">
        <f>'CONSTRUCTION COST ESTIMATE'!BC885</f>
        <v>0</v>
      </c>
      <c r="F885" s="183" t="str">
        <f>'CONSTRUCTION COST ESTIMATE'!BB885</f>
        <v>LF</v>
      </c>
      <c r="G885" s="184"/>
      <c r="H885" s="185">
        <f t="shared" si="162"/>
        <v>0</v>
      </c>
      <c r="I885" s="186">
        <f t="shared" si="163"/>
        <v>0</v>
      </c>
      <c r="J885" s="187"/>
      <c r="K885" s="188">
        <f t="shared" si="170"/>
        <v>0</v>
      </c>
      <c r="L885" s="86">
        <f t="shared" si="164"/>
        <v>0</v>
      </c>
      <c r="M885" s="188">
        <f t="shared" si="165"/>
        <v>0</v>
      </c>
      <c r="N885" s="86">
        <f t="shared" si="166"/>
        <v>0</v>
      </c>
      <c r="O885" s="188">
        <f t="shared" si="167"/>
        <v>0</v>
      </c>
      <c r="P885" s="189"/>
      <c r="Q885" s="190">
        <f t="shared" si="168"/>
        <v>0</v>
      </c>
      <c r="R885" s="191">
        <f t="shared" si="169"/>
        <v>0</v>
      </c>
      <c r="T885" s="88"/>
    </row>
    <row r="886" spans="1:20" s="178" customFormat="1" ht="30" hidden="1" customHeight="1">
      <c r="A886" s="156">
        <f>'CONSTRUCTION COST ESTIMATE'!A886</f>
        <v>0</v>
      </c>
      <c r="B886" s="179">
        <f>'CONSTRUCTION COST ESTIMATE'!B886</f>
        <v>628.02999999999895</v>
      </c>
      <c r="C886" s="180" t="str">
        <f>'CONSTRUCTION COST ESTIMATE'!C886</f>
        <v>8 INCH SOLID WHITE LINE (PAVEMENT MARKING TAPE)</v>
      </c>
      <c r="D886" s="181">
        <f>'CONSTRUCTION COST ESTIMATE'!BA886</f>
        <v>0</v>
      </c>
      <c r="E886" s="182">
        <f>'CONSTRUCTION COST ESTIMATE'!BC886</f>
        <v>0</v>
      </c>
      <c r="F886" s="183" t="str">
        <f>'CONSTRUCTION COST ESTIMATE'!BB886</f>
        <v>LF</v>
      </c>
      <c r="G886" s="184"/>
      <c r="H886" s="185">
        <f t="shared" si="162"/>
        <v>0</v>
      </c>
      <c r="I886" s="186">
        <f t="shared" si="163"/>
        <v>0</v>
      </c>
      <c r="J886" s="187"/>
      <c r="K886" s="188">
        <f t="shared" si="170"/>
        <v>0</v>
      </c>
      <c r="L886" s="86">
        <f t="shared" si="164"/>
        <v>0</v>
      </c>
      <c r="M886" s="188">
        <f t="shared" si="165"/>
        <v>0</v>
      </c>
      <c r="N886" s="86">
        <f t="shared" si="166"/>
        <v>0</v>
      </c>
      <c r="O886" s="188">
        <f t="shared" si="167"/>
        <v>0</v>
      </c>
      <c r="P886" s="189"/>
      <c r="Q886" s="190">
        <f t="shared" si="168"/>
        <v>0</v>
      </c>
      <c r="R886" s="191">
        <f t="shared" si="169"/>
        <v>0</v>
      </c>
      <c r="T886" s="88"/>
    </row>
    <row r="887" spans="1:20" s="178" customFormat="1" ht="30" hidden="1" customHeight="1">
      <c r="A887" s="156">
        <f>'CONSTRUCTION COST ESTIMATE'!A887</f>
        <v>0</v>
      </c>
      <c r="B887" s="179">
        <f>'CONSTRUCTION COST ESTIMATE'!B887</f>
        <v>628.03099999999904</v>
      </c>
      <c r="C887" s="180" t="str">
        <f>'CONSTRUCTION COST ESTIMATE'!C887</f>
        <v>8 INCH DASHED WHITE LINE (PAINT)</v>
      </c>
      <c r="D887" s="181">
        <f>'CONSTRUCTION COST ESTIMATE'!BA887</f>
        <v>0</v>
      </c>
      <c r="E887" s="182">
        <f>'CONSTRUCTION COST ESTIMATE'!BC887</f>
        <v>0</v>
      </c>
      <c r="F887" s="183" t="str">
        <f>'CONSTRUCTION COST ESTIMATE'!BB887</f>
        <v>LF</v>
      </c>
      <c r="G887" s="184"/>
      <c r="H887" s="185">
        <f t="shared" si="162"/>
        <v>0</v>
      </c>
      <c r="I887" s="186">
        <f t="shared" si="163"/>
        <v>0</v>
      </c>
      <c r="J887" s="187"/>
      <c r="K887" s="188">
        <f t="shared" si="170"/>
        <v>0</v>
      </c>
      <c r="L887" s="86">
        <f t="shared" si="164"/>
        <v>0</v>
      </c>
      <c r="M887" s="188">
        <f t="shared" si="165"/>
        <v>0</v>
      </c>
      <c r="N887" s="86">
        <f t="shared" si="166"/>
        <v>0</v>
      </c>
      <c r="O887" s="188">
        <f t="shared" si="167"/>
        <v>0</v>
      </c>
      <c r="P887" s="189"/>
      <c r="Q887" s="190">
        <f t="shared" si="168"/>
        <v>0</v>
      </c>
      <c r="R887" s="191">
        <f t="shared" si="169"/>
        <v>0</v>
      </c>
      <c r="T887" s="88"/>
    </row>
    <row r="888" spans="1:20" s="178" customFormat="1" ht="30" hidden="1" customHeight="1">
      <c r="A888" s="156">
        <f>'CONSTRUCTION COST ESTIMATE'!A888</f>
        <v>0</v>
      </c>
      <c r="B888" s="179">
        <f>'CONSTRUCTION COST ESTIMATE'!B888</f>
        <v>628.03199999999902</v>
      </c>
      <c r="C888" s="180" t="str">
        <f>'CONSTRUCTION COST ESTIMATE'!C888</f>
        <v>8 INCH DASHED WHITE LINE (POLYUREA)</v>
      </c>
      <c r="D888" s="181">
        <f>'CONSTRUCTION COST ESTIMATE'!BA888</f>
        <v>0</v>
      </c>
      <c r="E888" s="182">
        <f>'CONSTRUCTION COST ESTIMATE'!BC888</f>
        <v>0</v>
      </c>
      <c r="F888" s="183" t="str">
        <f>'CONSTRUCTION COST ESTIMATE'!BB888</f>
        <v>LF</v>
      </c>
      <c r="G888" s="184"/>
      <c r="H888" s="185">
        <f t="shared" si="162"/>
        <v>0</v>
      </c>
      <c r="I888" s="186">
        <f t="shared" si="163"/>
        <v>0</v>
      </c>
      <c r="J888" s="187"/>
      <c r="K888" s="188">
        <f t="shared" si="170"/>
        <v>0</v>
      </c>
      <c r="L888" s="86">
        <f t="shared" si="164"/>
        <v>0</v>
      </c>
      <c r="M888" s="188">
        <f t="shared" si="165"/>
        <v>0</v>
      </c>
      <c r="N888" s="86">
        <f t="shared" si="166"/>
        <v>0</v>
      </c>
      <c r="O888" s="188">
        <f t="shared" si="167"/>
        <v>0</v>
      </c>
      <c r="P888" s="189"/>
      <c r="Q888" s="190">
        <f t="shared" si="168"/>
        <v>0</v>
      </c>
      <c r="R888" s="191">
        <f t="shared" si="169"/>
        <v>0</v>
      </c>
      <c r="T888" s="88"/>
    </row>
    <row r="889" spans="1:20" s="178" customFormat="1" ht="30" hidden="1" customHeight="1">
      <c r="A889" s="156">
        <f>'CONSTRUCTION COST ESTIMATE'!A889</f>
        <v>0</v>
      </c>
      <c r="B889" s="179">
        <f>'CONSTRUCTION COST ESTIMATE'!B889</f>
        <v>628.03299999999899</v>
      </c>
      <c r="C889" s="180" t="str">
        <f>'CONSTRUCTION COST ESTIMATE'!C889</f>
        <v>8 INCH DASHED WHITE LINE (PAVEMENT MARKING TAPE)</v>
      </c>
      <c r="D889" s="181">
        <f>'CONSTRUCTION COST ESTIMATE'!BA889</f>
        <v>0</v>
      </c>
      <c r="E889" s="182">
        <f>'CONSTRUCTION COST ESTIMATE'!BC889</f>
        <v>0</v>
      </c>
      <c r="F889" s="183" t="str">
        <f>'CONSTRUCTION COST ESTIMATE'!BB889</f>
        <v>LF</v>
      </c>
      <c r="G889" s="184"/>
      <c r="H889" s="185">
        <f t="shared" si="162"/>
        <v>0</v>
      </c>
      <c r="I889" s="186">
        <f t="shared" si="163"/>
        <v>0</v>
      </c>
      <c r="J889" s="187"/>
      <c r="K889" s="188">
        <f t="shared" si="170"/>
        <v>0</v>
      </c>
      <c r="L889" s="86">
        <f t="shared" si="164"/>
        <v>0</v>
      </c>
      <c r="M889" s="188">
        <f t="shared" si="165"/>
        <v>0</v>
      </c>
      <c r="N889" s="86">
        <f t="shared" si="166"/>
        <v>0</v>
      </c>
      <c r="O889" s="188">
        <f t="shared" si="167"/>
        <v>0</v>
      </c>
      <c r="P889" s="189"/>
      <c r="Q889" s="190">
        <f t="shared" si="168"/>
        <v>0</v>
      </c>
      <c r="R889" s="191">
        <f t="shared" si="169"/>
        <v>0</v>
      </c>
      <c r="T889" s="88"/>
    </row>
    <row r="890" spans="1:20" s="178" customFormat="1" ht="30" hidden="1" customHeight="1">
      <c r="A890" s="156">
        <f>'CONSTRUCTION COST ESTIMATE'!A890</f>
        <v>0</v>
      </c>
      <c r="B890" s="179">
        <f>'CONSTRUCTION COST ESTIMATE'!B890</f>
        <v>628.03399999999897</v>
      </c>
      <c r="C890" s="180" t="str">
        <f>'CONSTRUCTION COST ESTIMATE'!C890</f>
        <v>8 INCH BY 3 FEET SKIP WHITE LINE (PAINT)</v>
      </c>
      <c r="D890" s="181">
        <f>'CONSTRUCTION COST ESTIMATE'!BA890</f>
        <v>0</v>
      </c>
      <c r="E890" s="182">
        <f>'CONSTRUCTION COST ESTIMATE'!BC890</f>
        <v>0</v>
      </c>
      <c r="F890" s="183" t="str">
        <f>'CONSTRUCTION COST ESTIMATE'!BB890</f>
        <v>LF</v>
      </c>
      <c r="G890" s="184"/>
      <c r="H890" s="185">
        <f t="shared" si="162"/>
        <v>0</v>
      </c>
      <c r="I890" s="186">
        <f t="shared" si="163"/>
        <v>0</v>
      </c>
      <c r="J890" s="187"/>
      <c r="K890" s="188">
        <f t="shared" si="170"/>
        <v>0</v>
      </c>
      <c r="L890" s="86">
        <f t="shared" si="164"/>
        <v>0</v>
      </c>
      <c r="M890" s="188">
        <f t="shared" si="165"/>
        <v>0</v>
      </c>
      <c r="N890" s="86">
        <f t="shared" si="166"/>
        <v>0</v>
      </c>
      <c r="O890" s="188">
        <f t="shared" si="167"/>
        <v>0</v>
      </c>
      <c r="P890" s="189"/>
      <c r="Q890" s="190">
        <f t="shared" si="168"/>
        <v>0</v>
      </c>
      <c r="R890" s="191">
        <f t="shared" si="169"/>
        <v>0</v>
      </c>
      <c r="T890" s="88"/>
    </row>
    <row r="891" spans="1:20" s="178" customFormat="1" ht="30" hidden="1" customHeight="1">
      <c r="A891" s="156">
        <f>'CONSTRUCTION COST ESTIMATE'!A891</f>
        <v>0</v>
      </c>
      <c r="B891" s="179">
        <f>'CONSTRUCTION COST ESTIMATE'!B891</f>
        <v>628.03499999999894</v>
      </c>
      <c r="C891" s="180" t="str">
        <f>'CONSTRUCTION COST ESTIMATE'!C891</f>
        <v>8 INCH BY 3 FEET SKIP WHITE LINE (POLYUREA)</v>
      </c>
      <c r="D891" s="181">
        <f>'CONSTRUCTION COST ESTIMATE'!BA891</f>
        <v>0</v>
      </c>
      <c r="E891" s="182">
        <f>'CONSTRUCTION COST ESTIMATE'!BC891</f>
        <v>0</v>
      </c>
      <c r="F891" s="183" t="str">
        <f>'CONSTRUCTION COST ESTIMATE'!BB891</f>
        <v>LF</v>
      </c>
      <c r="G891" s="184"/>
      <c r="H891" s="185">
        <f t="shared" si="162"/>
        <v>0</v>
      </c>
      <c r="I891" s="186">
        <f t="shared" si="163"/>
        <v>0</v>
      </c>
      <c r="J891" s="187"/>
      <c r="K891" s="188">
        <f t="shared" si="170"/>
        <v>0</v>
      </c>
      <c r="L891" s="86">
        <f t="shared" si="164"/>
        <v>0</v>
      </c>
      <c r="M891" s="188">
        <f t="shared" si="165"/>
        <v>0</v>
      </c>
      <c r="N891" s="86">
        <f t="shared" si="166"/>
        <v>0</v>
      </c>
      <c r="O891" s="188">
        <f t="shared" si="167"/>
        <v>0</v>
      </c>
      <c r="P891" s="189"/>
      <c r="Q891" s="190">
        <f t="shared" si="168"/>
        <v>0</v>
      </c>
      <c r="R891" s="191">
        <f t="shared" si="169"/>
        <v>0</v>
      </c>
      <c r="T891" s="88"/>
    </row>
    <row r="892" spans="1:20" s="178" customFormat="1" ht="30" hidden="1" customHeight="1">
      <c r="A892" s="156">
        <f>'CONSTRUCTION COST ESTIMATE'!A892</f>
        <v>0</v>
      </c>
      <c r="B892" s="179">
        <f>'CONSTRUCTION COST ESTIMATE'!B892</f>
        <v>628.03599999999904</v>
      </c>
      <c r="C892" s="180" t="str">
        <f>'CONSTRUCTION COST ESTIMATE'!C892</f>
        <v>8 INCH BY 3 FEET SKIP WHITE LINE (PAVEMENT MARKING TAPE)</v>
      </c>
      <c r="D892" s="181">
        <f>'CONSTRUCTION COST ESTIMATE'!BA892</f>
        <v>0</v>
      </c>
      <c r="E892" s="182">
        <f>'CONSTRUCTION COST ESTIMATE'!BC892</f>
        <v>0</v>
      </c>
      <c r="F892" s="183" t="str">
        <f>'CONSTRUCTION COST ESTIMATE'!BB892</f>
        <v>LF</v>
      </c>
      <c r="G892" s="184"/>
      <c r="H892" s="185">
        <f t="shared" si="162"/>
        <v>0</v>
      </c>
      <c r="I892" s="186">
        <f t="shared" si="163"/>
        <v>0</v>
      </c>
      <c r="J892" s="187"/>
      <c r="K892" s="188">
        <f t="shared" si="170"/>
        <v>0</v>
      </c>
      <c r="L892" s="86">
        <f t="shared" si="164"/>
        <v>0</v>
      </c>
      <c r="M892" s="188">
        <f t="shared" si="165"/>
        <v>0</v>
      </c>
      <c r="N892" s="86">
        <f t="shared" si="166"/>
        <v>0</v>
      </c>
      <c r="O892" s="188">
        <f t="shared" si="167"/>
        <v>0</v>
      </c>
      <c r="P892" s="189"/>
      <c r="Q892" s="190">
        <f t="shared" si="168"/>
        <v>0</v>
      </c>
      <c r="R892" s="191">
        <f t="shared" si="169"/>
        <v>0</v>
      </c>
      <c r="T892" s="88"/>
    </row>
    <row r="893" spans="1:20" s="178" customFormat="1" ht="30" hidden="1" customHeight="1">
      <c r="A893" s="156">
        <f>'CONSTRUCTION COST ESTIMATE'!A893</f>
        <v>0</v>
      </c>
      <c r="B893" s="179">
        <f>'CONSTRUCTION COST ESTIMATE'!B893</f>
        <v>628.03699999999901</v>
      </c>
      <c r="C893" s="180" t="str">
        <f>'CONSTRUCTION COST ESTIMATE'!C893</f>
        <v>8 INCH SOLID YELLOW LINE (PAINT)</v>
      </c>
      <c r="D893" s="181">
        <f>'CONSTRUCTION COST ESTIMATE'!BA893</f>
        <v>0</v>
      </c>
      <c r="E893" s="182">
        <f>'CONSTRUCTION COST ESTIMATE'!BC893</f>
        <v>0</v>
      </c>
      <c r="F893" s="183" t="str">
        <f>'CONSTRUCTION COST ESTIMATE'!BB893</f>
        <v>LF</v>
      </c>
      <c r="G893" s="184"/>
      <c r="H893" s="185">
        <f t="shared" si="162"/>
        <v>0</v>
      </c>
      <c r="I893" s="186">
        <f t="shared" si="163"/>
        <v>0</v>
      </c>
      <c r="J893" s="187"/>
      <c r="K893" s="188">
        <f t="shared" si="170"/>
        <v>0</v>
      </c>
      <c r="L893" s="86">
        <f t="shared" si="164"/>
        <v>0</v>
      </c>
      <c r="M893" s="188">
        <f t="shared" si="165"/>
        <v>0</v>
      </c>
      <c r="N893" s="86">
        <f t="shared" si="166"/>
        <v>0</v>
      </c>
      <c r="O893" s="188">
        <f t="shared" si="167"/>
        <v>0</v>
      </c>
      <c r="P893" s="189"/>
      <c r="Q893" s="190">
        <f t="shared" si="168"/>
        <v>0</v>
      </c>
      <c r="R893" s="191">
        <f t="shared" si="169"/>
        <v>0</v>
      </c>
      <c r="T893" s="88"/>
    </row>
    <row r="894" spans="1:20" s="178" customFormat="1" ht="30" hidden="1" customHeight="1">
      <c r="A894" s="156">
        <f>'CONSTRUCTION COST ESTIMATE'!A894</f>
        <v>0</v>
      </c>
      <c r="B894" s="179">
        <f>'CONSTRUCTION COST ESTIMATE'!B894</f>
        <v>628.03799999999899</v>
      </c>
      <c r="C894" s="180" t="str">
        <f>'CONSTRUCTION COST ESTIMATE'!C894</f>
        <v>8 INCH SOLID YELLOW LINE (POLYUREA)</v>
      </c>
      <c r="D894" s="181">
        <f>'CONSTRUCTION COST ESTIMATE'!BA894</f>
        <v>0</v>
      </c>
      <c r="E894" s="182">
        <f>'CONSTRUCTION COST ESTIMATE'!BC894</f>
        <v>0</v>
      </c>
      <c r="F894" s="183" t="str">
        <f>'CONSTRUCTION COST ESTIMATE'!BB894</f>
        <v>LF</v>
      </c>
      <c r="G894" s="184"/>
      <c r="H894" s="185">
        <f t="shared" si="162"/>
        <v>0</v>
      </c>
      <c r="I894" s="186">
        <f t="shared" si="163"/>
        <v>0</v>
      </c>
      <c r="J894" s="187"/>
      <c r="K894" s="188">
        <f t="shared" si="170"/>
        <v>0</v>
      </c>
      <c r="L894" s="86">
        <f t="shared" si="164"/>
        <v>0</v>
      </c>
      <c r="M894" s="188">
        <f t="shared" si="165"/>
        <v>0</v>
      </c>
      <c r="N894" s="86">
        <f t="shared" si="166"/>
        <v>0</v>
      </c>
      <c r="O894" s="188">
        <f t="shared" si="167"/>
        <v>0</v>
      </c>
      <c r="P894" s="189"/>
      <c r="Q894" s="190">
        <f t="shared" si="168"/>
        <v>0</v>
      </c>
      <c r="R894" s="191">
        <f t="shared" si="169"/>
        <v>0</v>
      </c>
      <c r="T894" s="88"/>
    </row>
    <row r="895" spans="1:20" s="178" customFormat="1" ht="30" hidden="1" customHeight="1">
      <c r="A895" s="156">
        <f>'CONSTRUCTION COST ESTIMATE'!A895</f>
        <v>0</v>
      </c>
      <c r="B895" s="179">
        <f>'CONSTRUCTION COST ESTIMATE'!B895</f>
        <v>628.03899999999896</v>
      </c>
      <c r="C895" s="180" t="str">
        <f>'CONSTRUCTION COST ESTIMATE'!C895</f>
        <v>8 INCH SOLID YELLOW LINE (PAVEMENT MARKING TAPE)</v>
      </c>
      <c r="D895" s="181">
        <f>'CONSTRUCTION COST ESTIMATE'!BA895</f>
        <v>0</v>
      </c>
      <c r="E895" s="182">
        <f>'CONSTRUCTION COST ESTIMATE'!BC895</f>
        <v>0</v>
      </c>
      <c r="F895" s="183" t="str">
        <f>'CONSTRUCTION COST ESTIMATE'!BB895</f>
        <v>LF</v>
      </c>
      <c r="G895" s="184"/>
      <c r="H895" s="185">
        <f t="shared" si="162"/>
        <v>0</v>
      </c>
      <c r="I895" s="186">
        <f t="shared" si="163"/>
        <v>0</v>
      </c>
      <c r="J895" s="187"/>
      <c r="K895" s="188">
        <f t="shared" si="170"/>
        <v>0</v>
      </c>
      <c r="L895" s="86">
        <f t="shared" si="164"/>
        <v>0</v>
      </c>
      <c r="M895" s="188">
        <f t="shared" si="165"/>
        <v>0</v>
      </c>
      <c r="N895" s="86">
        <f t="shared" si="166"/>
        <v>0</v>
      </c>
      <c r="O895" s="188">
        <f t="shared" si="167"/>
        <v>0</v>
      </c>
      <c r="P895" s="189"/>
      <c r="Q895" s="190">
        <f t="shared" si="168"/>
        <v>0</v>
      </c>
      <c r="R895" s="191">
        <f t="shared" si="169"/>
        <v>0</v>
      </c>
      <c r="T895" s="88"/>
    </row>
    <row r="896" spans="1:20" s="178" customFormat="1" ht="30" hidden="1" customHeight="1">
      <c r="A896" s="156">
        <f>'CONSTRUCTION COST ESTIMATE'!A896</f>
        <v>0</v>
      </c>
      <c r="B896" s="179">
        <f>'CONSTRUCTION COST ESTIMATE'!B896</f>
        <v>628.03999999999905</v>
      </c>
      <c r="C896" s="180" t="str">
        <f>'CONSTRUCTION COST ESTIMATE'!C896</f>
        <v>8 INCH DASHED YELLOW LINE (PAINT)</v>
      </c>
      <c r="D896" s="181">
        <f>'CONSTRUCTION COST ESTIMATE'!BA896</f>
        <v>0</v>
      </c>
      <c r="E896" s="182">
        <f>'CONSTRUCTION COST ESTIMATE'!BC896</f>
        <v>0</v>
      </c>
      <c r="F896" s="183" t="str">
        <f>'CONSTRUCTION COST ESTIMATE'!BB896</f>
        <v>LF</v>
      </c>
      <c r="G896" s="184"/>
      <c r="H896" s="185">
        <f t="shared" si="162"/>
        <v>0</v>
      </c>
      <c r="I896" s="186">
        <f t="shared" si="163"/>
        <v>0</v>
      </c>
      <c r="J896" s="187"/>
      <c r="K896" s="188">
        <f t="shared" si="170"/>
        <v>0</v>
      </c>
      <c r="L896" s="86">
        <f t="shared" si="164"/>
        <v>0</v>
      </c>
      <c r="M896" s="188">
        <f t="shared" si="165"/>
        <v>0</v>
      </c>
      <c r="N896" s="86">
        <f t="shared" si="166"/>
        <v>0</v>
      </c>
      <c r="O896" s="188">
        <f t="shared" si="167"/>
        <v>0</v>
      </c>
      <c r="P896" s="189"/>
      <c r="Q896" s="190">
        <f t="shared" si="168"/>
        <v>0</v>
      </c>
      <c r="R896" s="191">
        <f t="shared" si="169"/>
        <v>0</v>
      </c>
      <c r="T896" s="88"/>
    </row>
    <row r="897" spans="1:20" s="178" customFormat="1" ht="30" hidden="1" customHeight="1">
      <c r="A897" s="156">
        <f>'CONSTRUCTION COST ESTIMATE'!A897</f>
        <v>0</v>
      </c>
      <c r="B897" s="179">
        <f>'CONSTRUCTION COST ESTIMATE'!B897</f>
        <v>628.04099999999903</v>
      </c>
      <c r="C897" s="180" t="str">
        <f>'CONSTRUCTION COST ESTIMATE'!C897</f>
        <v>8 INCH DASHED YELLOW LINE (POLYUREA)</v>
      </c>
      <c r="D897" s="181">
        <f>'CONSTRUCTION COST ESTIMATE'!BA897</f>
        <v>0</v>
      </c>
      <c r="E897" s="182">
        <f>'CONSTRUCTION COST ESTIMATE'!BC897</f>
        <v>0</v>
      </c>
      <c r="F897" s="183" t="str">
        <f>'CONSTRUCTION COST ESTIMATE'!BB897</f>
        <v>LF</v>
      </c>
      <c r="G897" s="184"/>
      <c r="H897" s="185">
        <f t="shared" si="162"/>
        <v>0</v>
      </c>
      <c r="I897" s="186">
        <f t="shared" si="163"/>
        <v>0</v>
      </c>
      <c r="J897" s="187"/>
      <c r="K897" s="188">
        <f t="shared" si="170"/>
        <v>0</v>
      </c>
      <c r="L897" s="86">
        <f t="shared" si="164"/>
        <v>0</v>
      </c>
      <c r="M897" s="188">
        <f t="shared" si="165"/>
        <v>0</v>
      </c>
      <c r="N897" s="86">
        <f t="shared" si="166"/>
        <v>0</v>
      </c>
      <c r="O897" s="188">
        <f t="shared" si="167"/>
        <v>0</v>
      </c>
      <c r="P897" s="189"/>
      <c r="Q897" s="190">
        <f t="shared" si="168"/>
        <v>0</v>
      </c>
      <c r="R897" s="191">
        <f t="shared" si="169"/>
        <v>0</v>
      </c>
      <c r="T897" s="88"/>
    </row>
    <row r="898" spans="1:20" s="178" customFormat="1" ht="30" hidden="1" customHeight="1">
      <c r="A898" s="156">
        <f>'CONSTRUCTION COST ESTIMATE'!A898</f>
        <v>0</v>
      </c>
      <c r="B898" s="179">
        <f>'CONSTRUCTION COST ESTIMATE'!B898</f>
        <v>628.04199999999901</v>
      </c>
      <c r="C898" s="180" t="str">
        <f>'CONSTRUCTION COST ESTIMATE'!C898</f>
        <v>8 INCH DASHED YELLOW LINE (PAVEMENT MARKING TAPE)</v>
      </c>
      <c r="D898" s="181">
        <f>'CONSTRUCTION COST ESTIMATE'!BA898</f>
        <v>0</v>
      </c>
      <c r="E898" s="182">
        <f>'CONSTRUCTION COST ESTIMATE'!BC898</f>
        <v>0</v>
      </c>
      <c r="F898" s="183" t="str">
        <f>'CONSTRUCTION COST ESTIMATE'!BB898</f>
        <v>LF</v>
      </c>
      <c r="G898" s="184"/>
      <c r="H898" s="185">
        <f t="shared" si="162"/>
        <v>0</v>
      </c>
      <c r="I898" s="186">
        <f t="shared" si="163"/>
        <v>0</v>
      </c>
      <c r="J898" s="187"/>
      <c r="K898" s="188">
        <f t="shared" si="170"/>
        <v>0</v>
      </c>
      <c r="L898" s="86">
        <f t="shared" si="164"/>
        <v>0</v>
      </c>
      <c r="M898" s="188">
        <f t="shared" si="165"/>
        <v>0</v>
      </c>
      <c r="N898" s="86">
        <f t="shared" si="166"/>
        <v>0</v>
      </c>
      <c r="O898" s="188">
        <f t="shared" si="167"/>
        <v>0</v>
      </c>
      <c r="P898" s="189"/>
      <c r="Q898" s="190">
        <f t="shared" si="168"/>
        <v>0</v>
      </c>
      <c r="R898" s="191">
        <f t="shared" si="169"/>
        <v>0</v>
      </c>
      <c r="T898" s="88"/>
    </row>
    <row r="899" spans="1:20" s="178" customFormat="1" ht="30" hidden="1" customHeight="1">
      <c r="A899" s="156">
        <f>'CONSTRUCTION COST ESTIMATE'!A899</f>
        <v>0</v>
      </c>
      <c r="B899" s="179">
        <f>'CONSTRUCTION COST ESTIMATE'!B899</f>
        <v>628.04299999999898</v>
      </c>
      <c r="C899" s="180" t="str">
        <f>'CONSTRUCTION COST ESTIMATE'!C899</f>
        <v>12 INCH  SOLID WHITE LINE (PAINT)</v>
      </c>
      <c r="D899" s="181">
        <f>'CONSTRUCTION COST ESTIMATE'!BA899</f>
        <v>0</v>
      </c>
      <c r="E899" s="182">
        <f>'CONSTRUCTION COST ESTIMATE'!BC899</f>
        <v>0</v>
      </c>
      <c r="F899" s="183" t="str">
        <f>'CONSTRUCTION COST ESTIMATE'!BB899</f>
        <v>LF</v>
      </c>
      <c r="G899" s="184"/>
      <c r="H899" s="185">
        <f t="shared" si="162"/>
        <v>0</v>
      </c>
      <c r="I899" s="186">
        <f t="shared" si="163"/>
        <v>0</v>
      </c>
      <c r="J899" s="187"/>
      <c r="K899" s="188">
        <f t="shared" si="170"/>
        <v>0</v>
      </c>
      <c r="L899" s="86">
        <f t="shared" si="164"/>
        <v>0</v>
      </c>
      <c r="M899" s="188">
        <f t="shared" si="165"/>
        <v>0</v>
      </c>
      <c r="N899" s="86">
        <f t="shared" si="166"/>
        <v>0</v>
      </c>
      <c r="O899" s="188">
        <f t="shared" si="167"/>
        <v>0</v>
      </c>
      <c r="P899" s="189"/>
      <c r="Q899" s="190">
        <f t="shared" si="168"/>
        <v>0</v>
      </c>
      <c r="R899" s="191">
        <f t="shared" si="169"/>
        <v>0</v>
      </c>
      <c r="T899" s="88"/>
    </row>
    <row r="900" spans="1:20" s="178" customFormat="1" ht="30" hidden="1" customHeight="1">
      <c r="A900" s="156">
        <f>'CONSTRUCTION COST ESTIMATE'!A900</f>
        <v>0</v>
      </c>
      <c r="B900" s="179">
        <f>'CONSTRUCTION COST ESTIMATE'!B900</f>
        <v>628.04399999999896</v>
      </c>
      <c r="C900" s="180" t="str">
        <f>'CONSTRUCTION COST ESTIMATE'!C900</f>
        <v>12 INCH  SOLID WHITE LINE (POLYUREA)</v>
      </c>
      <c r="D900" s="181">
        <f>'CONSTRUCTION COST ESTIMATE'!BA900</f>
        <v>0</v>
      </c>
      <c r="E900" s="182">
        <f>'CONSTRUCTION COST ESTIMATE'!BC900</f>
        <v>0</v>
      </c>
      <c r="F900" s="183" t="str">
        <f>'CONSTRUCTION COST ESTIMATE'!BB900</f>
        <v>LF</v>
      </c>
      <c r="G900" s="184"/>
      <c r="H900" s="185">
        <f t="shared" si="162"/>
        <v>0</v>
      </c>
      <c r="I900" s="186">
        <f t="shared" si="163"/>
        <v>0</v>
      </c>
      <c r="J900" s="187"/>
      <c r="K900" s="188">
        <f t="shared" si="170"/>
        <v>0</v>
      </c>
      <c r="L900" s="86">
        <f t="shared" si="164"/>
        <v>0</v>
      </c>
      <c r="M900" s="188">
        <f t="shared" si="165"/>
        <v>0</v>
      </c>
      <c r="N900" s="86">
        <f t="shared" si="166"/>
        <v>0</v>
      </c>
      <c r="O900" s="188">
        <f t="shared" si="167"/>
        <v>0</v>
      </c>
      <c r="P900" s="189"/>
      <c r="Q900" s="190">
        <f t="shared" si="168"/>
        <v>0</v>
      </c>
      <c r="R900" s="191">
        <f t="shared" si="169"/>
        <v>0</v>
      </c>
      <c r="T900" s="88"/>
    </row>
    <row r="901" spans="1:20" s="178" customFormat="1" ht="30" hidden="1" customHeight="1">
      <c r="A901" s="156">
        <f>'CONSTRUCTION COST ESTIMATE'!A901</f>
        <v>0</v>
      </c>
      <c r="B901" s="179">
        <f>'CONSTRUCTION COST ESTIMATE'!B901</f>
        <v>628.04499999999905</v>
      </c>
      <c r="C901" s="180" t="str">
        <f>'CONSTRUCTION COST ESTIMATE'!C901</f>
        <v>12 INCH  SOLID WHITE LINE (PAVEMENT MARKING TAPE)</v>
      </c>
      <c r="D901" s="181">
        <f>'CONSTRUCTION COST ESTIMATE'!BA901</f>
        <v>0</v>
      </c>
      <c r="E901" s="182">
        <f>'CONSTRUCTION COST ESTIMATE'!BC901</f>
        <v>0</v>
      </c>
      <c r="F901" s="183" t="str">
        <f>'CONSTRUCTION COST ESTIMATE'!BB901</f>
        <v>LF</v>
      </c>
      <c r="G901" s="184"/>
      <c r="H901" s="185">
        <f t="shared" si="162"/>
        <v>0</v>
      </c>
      <c r="I901" s="186">
        <f t="shared" si="163"/>
        <v>0</v>
      </c>
      <c r="J901" s="187"/>
      <c r="K901" s="188">
        <f t="shared" si="170"/>
        <v>0</v>
      </c>
      <c r="L901" s="86">
        <f t="shared" si="164"/>
        <v>0</v>
      </c>
      <c r="M901" s="188">
        <f t="shared" si="165"/>
        <v>0</v>
      </c>
      <c r="N901" s="86">
        <f t="shared" si="166"/>
        <v>0</v>
      </c>
      <c r="O901" s="188">
        <f t="shared" si="167"/>
        <v>0</v>
      </c>
      <c r="P901" s="189"/>
      <c r="Q901" s="190">
        <f t="shared" si="168"/>
        <v>0</v>
      </c>
      <c r="R901" s="191">
        <f t="shared" si="169"/>
        <v>0</v>
      </c>
      <c r="T901" s="88"/>
    </row>
    <row r="902" spans="1:20" s="178" customFormat="1" ht="30" hidden="1" customHeight="1">
      <c r="A902" s="156">
        <f>'CONSTRUCTION COST ESTIMATE'!A902</f>
        <v>0</v>
      </c>
      <c r="B902" s="179">
        <f>'CONSTRUCTION COST ESTIMATE'!B902</f>
        <v>628.04599999999903</v>
      </c>
      <c r="C902" s="180" t="str">
        <f>'CONSTRUCTION COST ESTIMATE'!C902</f>
        <v>12 INCH DASHED YELLOW LINE (PAINT)</v>
      </c>
      <c r="D902" s="181">
        <f>'CONSTRUCTION COST ESTIMATE'!BA902</f>
        <v>0</v>
      </c>
      <c r="E902" s="182">
        <f>'CONSTRUCTION COST ESTIMATE'!BC902</f>
        <v>0</v>
      </c>
      <c r="F902" s="183" t="str">
        <f>'CONSTRUCTION COST ESTIMATE'!BB902</f>
        <v>LF</v>
      </c>
      <c r="G902" s="184"/>
      <c r="H902" s="185">
        <f t="shared" si="162"/>
        <v>0</v>
      </c>
      <c r="I902" s="186">
        <f t="shared" si="163"/>
        <v>0</v>
      </c>
      <c r="J902" s="187"/>
      <c r="K902" s="188">
        <f t="shared" si="170"/>
        <v>0</v>
      </c>
      <c r="L902" s="86">
        <f t="shared" si="164"/>
        <v>0</v>
      </c>
      <c r="M902" s="188">
        <f t="shared" si="165"/>
        <v>0</v>
      </c>
      <c r="N902" s="86">
        <f t="shared" si="166"/>
        <v>0</v>
      </c>
      <c r="O902" s="188">
        <f t="shared" si="167"/>
        <v>0</v>
      </c>
      <c r="P902" s="189"/>
      <c r="Q902" s="190">
        <f t="shared" si="168"/>
        <v>0</v>
      </c>
      <c r="R902" s="191">
        <f t="shared" si="169"/>
        <v>0</v>
      </c>
      <c r="T902" s="88"/>
    </row>
    <row r="903" spans="1:20" s="178" customFormat="1" ht="30" hidden="1" customHeight="1">
      <c r="A903" s="156">
        <f>'CONSTRUCTION COST ESTIMATE'!A903</f>
        <v>0</v>
      </c>
      <c r="B903" s="179">
        <f>'CONSTRUCTION COST ESTIMATE'!B903</f>
        <v>628.046999999999</v>
      </c>
      <c r="C903" s="180" t="str">
        <f>'CONSTRUCTION COST ESTIMATE'!C903</f>
        <v>12 INCH DASHED YELLOW LINE (POLYUREA)</v>
      </c>
      <c r="D903" s="181">
        <f>'CONSTRUCTION COST ESTIMATE'!BA903</f>
        <v>0</v>
      </c>
      <c r="E903" s="182">
        <f>'CONSTRUCTION COST ESTIMATE'!BC903</f>
        <v>0</v>
      </c>
      <c r="F903" s="183" t="str">
        <f>'CONSTRUCTION COST ESTIMATE'!BB903</f>
        <v>LF</v>
      </c>
      <c r="G903" s="184"/>
      <c r="H903" s="185">
        <f t="shared" si="162"/>
        <v>0</v>
      </c>
      <c r="I903" s="186">
        <f t="shared" si="163"/>
        <v>0</v>
      </c>
      <c r="J903" s="187"/>
      <c r="K903" s="188">
        <f t="shared" si="170"/>
        <v>0</v>
      </c>
      <c r="L903" s="86">
        <f t="shared" si="164"/>
        <v>0</v>
      </c>
      <c r="M903" s="188">
        <f t="shared" si="165"/>
        <v>0</v>
      </c>
      <c r="N903" s="86">
        <f t="shared" si="166"/>
        <v>0</v>
      </c>
      <c r="O903" s="188">
        <f t="shared" si="167"/>
        <v>0</v>
      </c>
      <c r="P903" s="189"/>
      <c r="Q903" s="190">
        <f t="shared" si="168"/>
        <v>0</v>
      </c>
      <c r="R903" s="191">
        <f t="shared" si="169"/>
        <v>0</v>
      </c>
      <c r="T903" s="88"/>
    </row>
    <row r="904" spans="1:20" s="178" customFormat="1" ht="30" hidden="1" customHeight="1">
      <c r="A904" s="156">
        <f>'CONSTRUCTION COST ESTIMATE'!A904</f>
        <v>0</v>
      </c>
      <c r="B904" s="179">
        <f>'CONSTRUCTION COST ESTIMATE'!B904</f>
        <v>628.04799999999898</v>
      </c>
      <c r="C904" s="180" t="str">
        <f>'CONSTRUCTION COST ESTIMATE'!C904</f>
        <v>12 INCH DASHED YELLOW LINE (PAVEMENT MARKING TAPE)</v>
      </c>
      <c r="D904" s="181">
        <f>'CONSTRUCTION COST ESTIMATE'!BA904</f>
        <v>0</v>
      </c>
      <c r="E904" s="182">
        <f>'CONSTRUCTION COST ESTIMATE'!BC904</f>
        <v>0</v>
      </c>
      <c r="F904" s="183" t="str">
        <f>'CONSTRUCTION COST ESTIMATE'!BB904</f>
        <v>LF</v>
      </c>
      <c r="G904" s="184"/>
      <c r="H904" s="185">
        <f t="shared" si="162"/>
        <v>0</v>
      </c>
      <c r="I904" s="186">
        <f t="shared" si="163"/>
        <v>0</v>
      </c>
      <c r="J904" s="187"/>
      <c r="K904" s="188">
        <f t="shared" si="170"/>
        <v>0</v>
      </c>
      <c r="L904" s="86">
        <f t="shared" si="164"/>
        <v>0</v>
      </c>
      <c r="M904" s="188">
        <f t="shared" si="165"/>
        <v>0</v>
      </c>
      <c r="N904" s="86">
        <f t="shared" si="166"/>
        <v>0</v>
      </c>
      <c r="O904" s="188">
        <f t="shared" si="167"/>
        <v>0</v>
      </c>
      <c r="P904" s="189"/>
      <c r="Q904" s="190">
        <f t="shared" si="168"/>
        <v>0</v>
      </c>
      <c r="R904" s="191">
        <f t="shared" si="169"/>
        <v>0</v>
      </c>
      <c r="T904" s="88"/>
    </row>
    <row r="905" spans="1:20" s="178" customFormat="1" ht="30" hidden="1" customHeight="1">
      <c r="A905" s="156">
        <f>'CONSTRUCTION COST ESTIMATE'!A905</f>
        <v>0</v>
      </c>
      <c r="B905" s="179">
        <f>'CONSTRUCTION COST ESTIMATE'!B905</f>
        <v>628.04899999999895</v>
      </c>
      <c r="C905" s="180" t="str">
        <f>'CONSTRUCTION COST ESTIMATE'!C905</f>
        <v>24 INCH  SOLID WHITE LINE (PAINT)</v>
      </c>
      <c r="D905" s="181">
        <f>'CONSTRUCTION COST ESTIMATE'!BA905</f>
        <v>0</v>
      </c>
      <c r="E905" s="182">
        <f>'CONSTRUCTION COST ESTIMATE'!BC905</f>
        <v>0</v>
      </c>
      <c r="F905" s="183" t="str">
        <f>'CONSTRUCTION COST ESTIMATE'!BB905</f>
        <v>LF</v>
      </c>
      <c r="G905" s="184"/>
      <c r="H905" s="185">
        <f t="shared" si="162"/>
        <v>0</v>
      </c>
      <c r="I905" s="186">
        <f t="shared" si="163"/>
        <v>0</v>
      </c>
      <c r="J905" s="187"/>
      <c r="K905" s="188">
        <f t="shared" si="170"/>
        <v>0</v>
      </c>
      <c r="L905" s="86">
        <f t="shared" si="164"/>
        <v>0</v>
      </c>
      <c r="M905" s="188">
        <f t="shared" si="165"/>
        <v>0</v>
      </c>
      <c r="N905" s="86">
        <f t="shared" si="166"/>
        <v>0</v>
      </c>
      <c r="O905" s="188">
        <f t="shared" si="167"/>
        <v>0</v>
      </c>
      <c r="P905" s="189"/>
      <c r="Q905" s="190">
        <f t="shared" si="168"/>
        <v>0</v>
      </c>
      <c r="R905" s="191">
        <f t="shared" si="169"/>
        <v>0</v>
      </c>
      <c r="T905" s="88"/>
    </row>
    <row r="906" spans="1:20" s="178" customFormat="1" ht="30" hidden="1" customHeight="1">
      <c r="A906" s="156">
        <f>'CONSTRUCTION COST ESTIMATE'!A906</f>
        <v>0</v>
      </c>
      <c r="B906" s="179">
        <f>'CONSTRUCTION COST ESTIMATE'!B906</f>
        <v>628.04999999999905</v>
      </c>
      <c r="C906" s="180" t="str">
        <f>'CONSTRUCTION COST ESTIMATE'!C906</f>
        <v>24 INCH  SOLID WHITE LINE (POLYUREA)</v>
      </c>
      <c r="D906" s="181">
        <f>'CONSTRUCTION COST ESTIMATE'!BA906</f>
        <v>0</v>
      </c>
      <c r="E906" s="182">
        <f>'CONSTRUCTION COST ESTIMATE'!BC906</f>
        <v>0</v>
      </c>
      <c r="F906" s="183" t="str">
        <f>'CONSTRUCTION COST ESTIMATE'!BB906</f>
        <v>LF</v>
      </c>
      <c r="G906" s="184"/>
      <c r="H906" s="185">
        <f t="shared" si="162"/>
        <v>0</v>
      </c>
      <c r="I906" s="186">
        <f t="shared" si="163"/>
        <v>0</v>
      </c>
      <c r="J906" s="187"/>
      <c r="K906" s="188">
        <f t="shared" si="170"/>
        <v>0</v>
      </c>
      <c r="L906" s="86">
        <f t="shared" si="164"/>
        <v>0</v>
      </c>
      <c r="M906" s="188">
        <f t="shared" si="165"/>
        <v>0</v>
      </c>
      <c r="N906" s="86">
        <f t="shared" si="166"/>
        <v>0</v>
      </c>
      <c r="O906" s="188">
        <f t="shared" si="167"/>
        <v>0</v>
      </c>
      <c r="P906" s="189"/>
      <c r="Q906" s="190">
        <f t="shared" si="168"/>
        <v>0</v>
      </c>
      <c r="R906" s="191">
        <f t="shared" si="169"/>
        <v>0</v>
      </c>
      <c r="T906" s="88"/>
    </row>
    <row r="907" spans="1:20" s="178" customFormat="1" ht="30" hidden="1" customHeight="1">
      <c r="A907" s="156">
        <f>'CONSTRUCTION COST ESTIMATE'!A907</f>
        <v>0</v>
      </c>
      <c r="B907" s="179">
        <f>'CONSTRUCTION COST ESTIMATE'!B907</f>
        <v>628.05099999999902</v>
      </c>
      <c r="C907" s="180" t="str">
        <f>'CONSTRUCTION COST ESTIMATE'!C907</f>
        <v>24 INCH  SOLID WHITE LINE (PAVEMENT MARKING TAPE)</v>
      </c>
      <c r="D907" s="181">
        <f>'CONSTRUCTION COST ESTIMATE'!BA907</f>
        <v>0</v>
      </c>
      <c r="E907" s="182">
        <f>'CONSTRUCTION COST ESTIMATE'!BC907</f>
        <v>0</v>
      </c>
      <c r="F907" s="183" t="str">
        <f>'CONSTRUCTION COST ESTIMATE'!BB907</f>
        <v>LF</v>
      </c>
      <c r="G907" s="184"/>
      <c r="H907" s="185">
        <f t="shared" si="162"/>
        <v>0</v>
      </c>
      <c r="I907" s="186">
        <f t="shared" si="163"/>
        <v>0</v>
      </c>
      <c r="J907" s="187"/>
      <c r="K907" s="188">
        <f t="shared" si="170"/>
        <v>0</v>
      </c>
      <c r="L907" s="86">
        <f t="shared" si="164"/>
        <v>0</v>
      </c>
      <c r="M907" s="188">
        <f t="shared" si="165"/>
        <v>0</v>
      </c>
      <c r="N907" s="86">
        <f t="shared" si="166"/>
        <v>0</v>
      </c>
      <c r="O907" s="188">
        <f t="shared" si="167"/>
        <v>0</v>
      </c>
      <c r="P907" s="189"/>
      <c r="Q907" s="190">
        <f t="shared" si="168"/>
        <v>0</v>
      </c>
      <c r="R907" s="191">
        <f t="shared" si="169"/>
        <v>0</v>
      </c>
      <c r="T907" s="88"/>
    </row>
    <row r="908" spans="1:20" s="178" customFormat="1" ht="30" hidden="1" customHeight="1">
      <c r="A908" s="156">
        <f>'CONSTRUCTION COST ESTIMATE'!A908</f>
        <v>0</v>
      </c>
      <c r="B908" s="179">
        <f>'CONSTRUCTION COST ESTIMATE'!B908</f>
        <v>628.051999999999</v>
      </c>
      <c r="C908" s="180" t="str">
        <f>'CONSTRUCTION COST ESTIMATE'!C908</f>
        <v>24 INCH DASHED YELLOW LINE (PAINT)</v>
      </c>
      <c r="D908" s="181">
        <f>'CONSTRUCTION COST ESTIMATE'!BA908</f>
        <v>0</v>
      </c>
      <c r="E908" s="182">
        <f>'CONSTRUCTION COST ESTIMATE'!BC908</f>
        <v>0</v>
      </c>
      <c r="F908" s="183" t="str">
        <f>'CONSTRUCTION COST ESTIMATE'!BB908</f>
        <v>LF</v>
      </c>
      <c r="G908" s="184"/>
      <c r="H908" s="185">
        <f t="shared" si="162"/>
        <v>0</v>
      </c>
      <c r="I908" s="186">
        <f t="shared" si="163"/>
        <v>0</v>
      </c>
      <c r="J908" s="187"/>
      <c r="K908" s="188">
        <f t="shared" si="170"/>
        <v>0</v>
      </c>
      <c r="L908" s="86">
        <f t="shared" si="164"/>
        <v>0</v>
      </c>
      <c r="M908" s="188">
        <f t="shared" si="165"/>
        <v>0</v>
      </c>
      <c r="N908" s="86">
        <f t="shared" si="166"/>
        <v>0</v>
      </c>
      <c r="O908" s="188">
        <f t="shared" si="167"/>
        <v>0</v>
      </c>
      <c r="P908" s="189"/>
      <c r="Q908" s="190">
        <f t="shared" si="168"/>
        <v>0</v>
      </c>
      <c r="R908" s="191">
        <f t="shared" si="169"/>
        <v>0</v>
      </c>
      <c r="T908" s="88"/>
    </row>
    <row r="909" spans="1:20" s="178" customFormat="1" ht="30" hidden="1" customHeight="1">
      <c r="A909" s="156">
        <f>'CONSTRUCTION COST ESTIMATE'!A909</f>
        <v>0</v>
      </c>
      <c r="B909" s="179">
        <f>'CONSTRUCTION COST ESTIMATE'!B909</f>
        <v>628.05299999999897</v>
      </c>
      <c r="C909" s="180" t="str">
        <f>'CONSTRUCTION COST ESTIMATE'!C909</f>
        <v>24 INCH DASHED YELLOW LINE (POLYUREA)</v>
      </c>
      <c r="D909" s="181">
        <f>'CONSTRUCTION COST ESTIMATE'!BA909</f>
        <v>0</v>
      </c>
      <c r="E909" s="182">
        <f>'CONSTRUCTION COST ESTIMATE'!BC909</f>
        <v>0</v>
      </c>
      <c r="F909" s="183" t="str">
        <f>'CONSTRUCTION COST ESTIMATE'!BB909</f>
        <v>LF</v>
      </c>
      <c r="G909" s="184"/>
      <c r="H909" s="185">
        <f t="shared" si="162"/>
        <v>0</v>
      </c>
      <c r="I909" s="186">
        <f t="shared" si="163"/>
        <v>0</v>
      </c>
      <c r="J909" s="187"/>
      <c r="K909" s="188">
        <f t="shared" si="170"/>
        <v>0</v>
      </c>
      <c r="L909" s="86">
        <f t="shared" si="164"/>
        <v>0</v>
      </c>
      <c r="M909" s="188">
        <f t="shared" si="165"/>
        <v>0</v>
      </c>
      <c r="N909" s="86">
        <f t="shared" si="166"/>
        <v>0</v>
      </c>
      <c r="O909" s="188">
        <f t="shared" si="167"/>
        <v>0</v>
      </c>
      <c r="P909" s="189"/>
      <c r="Q909" s="190">
        <f t="shared" si="168"/>
        <v>0</v>
      </c>
      <c r="R909" s="191">
        <f t="shared" si="169"/>
        <v>0</v>
      </c>
      <c r="T909" s="88"/>
    </row>
    <row r="910" spans="1:20" s="178" customFormat="1" ht="30" hidden="1" customHeight="1">
      <c r="A910" s="156">
        <f>'CONSTRUCTION COST ESTIMATE'!A910</f>
        <v>0</v>
      </c>
      <c r="B910" s="179">
        <f>'CONSTRUCTION COST ESTIMATE'!B910</f>
        <v>628.05399999999895</v>
      </c>
      <c r="C910" s="180" t="str">
        <f>'CONSTRUCTION COST ESTIMATE'!C910</f>
        <v>24 INCH DASHED YELLOW LINE (PAVEMENT MARKING TAPE)</v>
      </c>
      <c r="D910" s="181">
        <f>'CONSTRUCTION COST ESTIMATE'!BA910</f>
        <v>0</v>
      </c>
      <c r="E910" s="182">
        <f>'CONSTRUCTION COST ESTIMATE'!BC910</f>
        <v>0</v>
      </c>
      <c r="F910" s="183" t="str">
        <f>'CONSTRUCTION COST ESTIMATE'!BB910</f>
        <v>LF</v>
      </c>
      <c r="G910" s="184"/>
      <c r="H910" s="185">
        <f t="shared" si="162"/>
        <v>0</v>
      </c>
      <c r="I910" s="186">
        <f t="shared" si="163"/>
        <v>0</v>
      </c>
      <c r="J910" s="187"/>
      <c r="K910" s="188">
        <f t="shared" si="170"/>
        <v>0</v>
      </c>
      <c r="L910" s="86">
        <f t="shared" si="164"/>
        <v>0</v>
      </c>
      <c r="M910" s="188">
        <f t="shared" si="165"/>
        <v>0</v>
      </c>
      <c r="N910" s="86">
        <f t="shared" si="166"/>
        <v>0</v>
      </c>
      <c r="O910" s="188">
        <f t="shared" si="167"/>
        <v>0</v>
      </c>
      <c r="P910" s="189"/>
      <c r="Q910" s="190">
        <f t="shared" si="168"/>
        <v>0</v>
      </c>
      <c r="R910" s="191">
        <f t="shared" si="169"/>
        <v>0</v>
      </c>
      <c r="T910" s="88"/>
    </row>
    <row r="911" spans="1:20" s="178" customFormat="1" ht="30" hidden="1" customHeight="1">
      <c r="A911" s="156">
        <f>'CONSTRUCTION COST ESTIMATE'!A911</f>
        <v>0</v>
      </c>
      <c r="B911" s="179">
        <f>'CONSTRUCTION COST ESTIMATE'!B911</f>
        <v>628.05499999999904</v>
      </c>
      <c r="C911" s="180" t="str">
        <f>'CONSTRUCTION COST ESTIMATE'!C911</f>
        <v>SOLID WHITE PAVEMENT MARKING (PAINT)</v>
      </c>
      <c r="D911" s="181">
        <f>'CONSTRUCTION COST ESTIMATE'!BA911</f>
        <v>0</v>
      </c>
      <c r="E911" s="182">
        <f>'CONSTRUCTION COST ESTIMATE'!BC911</f>
        <v>0</v>
      </c>
      <c r="F911" s="183" t="str">
        <f>'CONSTRUCTION COST ESTIMATE'!BB911</f>
        <v>SF</v>
      </c>
      <c r="G911" s="184"/>
      <c r="H911" s="185">
        <f t="shared" si="162"/>
        <v>0</v>
      </c>
      <c r="I911" s="186">
        <f t="shared" si="163"/>
        <v>0</v>
      </c>
      <c r="J911" s="187"/>
      <c r="K911" s="188">
        <f t="shared" si="170"/>
        <v>0</v>
      </c>
      <c r="L911" s="86">
        <f t="shared" si="164"/>
        <v>0</v>
      </c>
      <c r="M911" s="188">
        <f t="shared" si="165"/>
        <v>0</v>
      </c>
      <c r="N911" s="86">
        <f t="shared" si="166"/>
        <v>0</v>
      </c>
      <c r="O911" s="188">
        <f t="shared" si="167"/>
        <v>0</v>
      </c>
      <c r="P911" s="189"/>
      <c r="Q911" s="190">
        <f t="shared" si="168"/>
        <v>0</v>
      </c>
      <c r="R911" s="191">
        <f t="shared" si="169"/>
        <v>0</v>
      </c>
      <c r="T911" s="88"/>
    </row>
    <row r="912" spans="1:20" s="178" customFormat="1" ht="30" hidden="1" customHeight="1">
      <c r="A912" s="156">
        <f>'CONSTRUCTION COST ESTIMATE'!A912</f>
        <v>0</v>
      </c>
      <c r="B912" s="179">
        <f>'CONSTRUCTION COST ESTIMATE'!B912</f>
        <v>628.05599999999902</v>
      </c>
      <c r="C912" s="180" t="str">
        <f>'CONSTRUCTION COST ESTIMATE'!C912</f>
        <v>SOLID WHITE PAVEMENT MARKING (POLYUREA)</v>
      </c>
      <c r="D912" s="181">
        <f>'CONSTRUCTION COST ESTIMATE'!BA912</f>
        <v>0</v>
      </c>
      <c r="E912" s="182">
        <f>'CONSTRUCTION COST ESTIMATE'!BC912</f>
        <v>0</v>
      </c>
      <c r="F912" s="183" t="str">
        <f>'CONSTRUCTION COST ESTIMATE'!BB912</f>
        <v>SF</v>
      </c>
      <c r="G912" s="184"/>
      <c r="H912" s="185">
        <f t="shared" si="162"/>
        <v>0</v>
      </c>
      <c r="I912" s="186">
        <f t="shared" si="163"/>
        <v>0</v>
      </c>
      <c r="J912" s="187"/>
      <c r="K912" s="188">
        <f t="shared" si="170"/>
        <v>0</v>
      </c>
      <c r="L912" s="86">
        <f t="shared" si="164"/>
        <v>0</v>
      </c>
      <c r="M912" s="188">
        <f t="shared" si="165"/>
        <v>0</v>
      </c>
      <c r="N912" s="86">
        <f t="shared" si="166"/>
        <v>0</v>
      </c>
      <c r="O912" s="188">
        <f t="shared" si="167"/>
        <v>0</v>
      </c>
      <c r="P912" s="189"/>
      <c r="Q912" s="190">
        <f t="shared" si="168"/>
        <v>0</v>
      </c>
      <c r="R912" s="191">
        <f t="shared" si="169"/>
        <v>0</v>
      </c>
      <c r="T912" s="88"/>
    </row>
    <row r="913" spans="1:20" s="178" customFormat="1" ht="30" hidden="1" customHeight="1">
      <c r="A913" s="156">
        <f>'CONSTRUCTION COST ESTIMATE'!A913</f>
        <v>0</v>
      </c>
      <c r="B913" s="179">
        <f>'CONSTRUCTION COST ESTIMATE'!B913</f>
        <v>628.05699999999899</v>
      </c>
      <c r="C913" s="180" t="str">
        <f>'CONSTRUCTION COST ESTIMATE'!C913</f>
        <v>SOLID WHITE PAVEMENT MARKING (PAVEMENT MARKING TAPE)</v>
      </c>
      <c r="D913" s="181">
        <f>'CONSTRUCTION COST ESTIMATE'!BA913</f>
        <v>0</v>
      </c>
      <c r="E913" s="182">
        <f>'CONSTRUCTION COST ESTIMATE'!BC913</f>
        <v>0</v>
      </c>
      <c r="F913" s="183" t="str">
        <f>'CONSTRUCTION COST ESTIMATE'!BB913</f>
        <v>SF</v>
      </c>
      <c r="G913" s="184"/>
      <c r="H913" s="185">
        <f t="shared" si="162"/>
        <v>0</v>
      </c>
      <c r="I913" s="186">
        <f t="shared" si="163"/>
        <v>0</v>
      </c>
      <c r="J913" s="187"/>
      <c r="K913" s="188">
        <f t="shared" si="170"/>
        <v>0</v>
      </c>
      <c r="L913" s="86">
        <f t="shared" si="164"/>
        <v>0</v>
      </c>
      <c r="M913" s="188">
        <f t="shared" si="165"/>
        <v>0</v>
      </c>
      <c r="N913" s="86">
        <f t="shared" si="166"/>
        <v>0</v>
      </c>
      <c r="O913" s="188">
        <f t="shared" si="167"/>
        <v>0</v>
      </c>
      <c r="P913" s="189"/>
      <c r="Q913" s="190">
        <f t="shared" si="168"/>
        <v>0</v>
      </c>
      <c r="R913" s="191">
        <f t="shared" si="169"/>
        <v>0</v>
      </c>
      <c r="T913" s="88"/>
    </row>
    <row r="914" spans="1:20" s="178" customFormat="1" ht="30" hidden="1" customHeight="1">
      <c r="A914" s="156">
        <f>'CONSTRUCTION COST ESTIMATE'!A914</f>
        <v>0</v>
      </c>
      <c r="B914" s="179">
        <f>'CONSTRUCTION COST ESTIMATE'!B914</f>
        <v>628.05799999999897</v>
      </c>
      <c r="C914" s="180" t="str">
        <f>'CONSTRUCTION COST ESTIMATE'!C914</f>
        <v>SOLID YELLOW PAVEMENT MARKING (PAINT)</v>
      </c>
      <c r="D914" s="181">
        <f>'CONSTRUCTION COST ESTIMATE'!BA914</f>
        <v>0</v>
      </c>
      <c r="E914" s="182">
        <f>'CONSTRUCTION COST ESTIMATE'!BC914</f>
        <v>0</v>
      </c>
      <c r="F914" s="183" t="str">
        <f>'CONSTRUCTION COST ESTIMATE'!BB914</f>
        <v>SF</v>
      </c>
      <c r="G914" s="184"/>
      <c r="H914" s="185">
        <f t="shared" si="162"/>
        <v>0</v>
      </c>
      <c r="I914" s="186">
        <f t="shared" si="163"/>
        <v>0</v>
      </c>
      <c r="J914" s="187"/>
      <c r="K914" s="188">
        <f t="shared" si="170"/>
        <v>0</v>
      </c>
      <c r="L914" s="86">
        <f t="shared" si="164"/>
        <v>0</v>
      </c>
      <c r="M914" s="188">
        <f t="shared" si="165"/>
        <v>0</v>
      </c>
      <c r="N914" s="86">
        <f t="shared" si="166"/>
        <v>0</v>
      </c>
      <c r="O914" s="188">
        <f t="shared" si="167"/>
        <v>0</v>
      </c>
      <c r="P914" s="189"/>
      <c r="Q914" s="190">
        <f t="shared" si="168"/>
        <v>0</v>
      </c>
      <c r="R914" s="191">
        <f t="shared" si="169"/>
        <v>0</v>
      </c>
      <c r="T914" s="88"/>
    </row>
    <row r="915" spans="1:20" s="178" customFormat="1" ht="30" hidden="1" customHeight="1">
      <c r="A915" s="156">
        <f>'CONSTRUCTION COST ESTIMATE'!A915</f>
        <v>0</v>
      </c>
      <c r="B915" s="179">
        <f>'CONSTRUCTION COST ESTIMATE'!B915</f>
        <v>628.05899999999895</v>
      </c>
      <c r="C915" s="180" t="str">
        <f>'CONSTRUCTION COST ESTIMATE'!C915</f>
        <v>SOLID YELLOW PAVEMENT MARKING (POLYUREA)</v>
      </c>
      <c r="D915" s="181">
        <f>'CONSTRUCTION COST ESTIMATE'!BA915</f>
        <v>0</v>
      </c>
      <c r="E915" s="182">
        <f>'CONSTRUCTION COST ESTIMATE'!BC915</f>
        <v>0</v>
      </c>
      <c r="F915" s="183" t="str">
        <f>'CONSTRUCTION COST ESTIMATE'!BB915</f>
        <v>SF</v>
      </c>
      <c r="G915" s="184"/>
      <c r="H915" s="185">
        <f t="shared" si="162"/>
        <v>0</v>
      </c>
      <c r="I915" s="186">
        <f t="shared" si="163"/>
        <v>0</v>
      </c>
      <c r="J915" s="187"/>
      <c r="K915" s="188">
        <f t="shared" si="170"/>
        <v>0</v>
      </c>
      <c r="L915" s="86">
        <f t="shared" si="164"/>
        <v>0</v>
      </c>
      <c r="M915" s="188">
        <f t="shared" si="165"/>
        <v>0</v>
      </c>
      <c r="N915" s="86">
        <f t="shared" si="166"/>
        <v>0</v>
      </c>
      <c r="O915" s="188">
        <f t="shared" si="167"/>
        <v>0</v>
      </c>
      <c r="P915" s="189"/>
      <c r="Q915" s="190">
        <f t="shared" si="168"/>
        <v>0</v>
      </c>
      <c r="R915" s="191">
        <f t="shared" si="169"/>
        <v>0</v>
      </c>
      <c r="T915" s="88"/>
    </row>
    <row r="916" spans="1:20" s="178" customFormat="1" ht="30" hidden="1" customHeight="1">
      <c r="A916" s="156">
        <f>'CONSTRUCTION COST ESTIMATE'!A916</f>
        <v>0</v>
      </c>
      <c r="B916" s="179">
        <f>'CONSTRUCTION COST ESTIMATE'!B916</f>
        <v>628.05999999999904</v>
      </c>
      <c r="C916" s="180" t="str">
        <f>'CONSTRUCTION COST ESTIMATE'!C916</f>
        <v>SOLID YELLOW PAVEMENT MARKING (PAVEMENT MARKING TAPE)</v>
      </c>
      <c r="D916" s="181">
        <f>'CONSTRUCTION COST ESTIMATE'!BA916</f>
        <v>0</v>
      </c>
      <c r="E916" s="182">
        <f>'CONSTRUCTION COST ESTIMATE'!BC916</f>
        <v>0</v>
      </c>
      <c r="F916" s="183" t="str">
        <f>'CONSTRUCTION COST ESTIMATE'!BB916</f>
        <v>SF</v>
      </c>
      <c r="G916" s="184"/>
      <c r="H916" s="185">
        <f t="shared" si="162"/>
        <v>0</v>
      </c>
      <c r="I916" s="186">
        <f t="shared" si="163"/>
        <v>0</v>
      </c>
      <c r="J916" s="187"/>
      <c r="K916" s="188">
        <f t="shared" si="170"/>
        <v>0</v>
      </c>
      <c r="L916" s="86">
        <f t="shared" si="164"/>
        <v>0</v>
      </c>
      <c r="M916" s="188">
        <f t="shared" si="165"/>
        <v>0</v>
      </c>
      <c r="N916" s="86">
        <f t="shared" si="166"/>
        <v>0</v>
      </c>
      <c r="O916" s="188">
        <f t="shared" si="167"/>
        <v>0</v>
      </c>
      <c r="P916" s="189"/>
      <c r="Q916" s="190">
        <f t="shared" si="168"/>
        <v>0</v>
      </c>
      <c r="R916" s="191">
        <f t="shared" si="169"/>
        <v>0</v>
      </c>
      <c r="T916" s="88"/>
    </row>
    <row r="917" spans="1:20" s="178" customFormat="1" ht="30" hidden="1" customHeight="1">
      <c r="A917" s="156">
        <f>'CONSTRUCTION COST ESTIMATE'!A917</f>
        <v>0</v>
      </c>
      <c r="B917" s="179">
        <f>'CONSTRUCTION COST ESTIMATE'!B917</f>
        <v>628.06099999999901</v>
      </c>
      <c r="C917" s="180" t="str">
        <f>'CONSTRUCTION COST ESTIMATE'!C917</f>
        <v>12 INCH BY 18 INCH YIELD LINE MARKINGS (PAINT)</v>
      </c>
      <c r="D917" s="181">
        <f>'CONSTRUCTION COST ESTIMATE'!BA917</f>
        <v>0</v>
      </c>
      <c r="E917" s="182">
        <f>'CONSTRUCTION COST ESTIMATE'!BC917</f>
        <v>0</v>
      </c>
      <c r="F917" s="183" t="str">
        <f>'CONSTRUCTION COST ESTIMATE'!BB917</f>
        <v>SF</v>
      </c>
      <c r="G917" s="184"/>
      <c r="H917" s="185">
        <f t="shared" ref="H917:H980" si="171">IF(G917="x",(IF(J917="",(D917*$G$4),(D917-J917)*$G$4)),0)</f>
        <v>0</v>
      </c>
      <c r="I917" s="186">
        <f t="shared" ref="I917:I980" si="172">E917*H917</f>
        <v>0</v>
      </c>
      <c r="J917" s="187"/>
      <c r="K917" s="188">
        <f t="shared" si="170"/>
        <v>0</v>
      </c>
      <c r="L917" s="86">
        <f t="shared" ref="L917:L980" si="173">IF(G917="x",D917-H917-J917,0)</f>
        <v>0</v>
      </c>
      <c r="M917" s="188">
        <f t="shared" ref="M917:M980" si="174">E917*L917</f>
        <v>0</v>
      </c>
      <c r="N917" s="86">
        <f t="shared" ref="N917:N980" si="175">IF(G917="x",0,D917-J917)</f>
        <v>0</v>
      </c>
      <c r="O917" s="188">
        <f t="shared" ref="O917:O980" si="176">E917*N917</f>
        <v>0</v>
      </c>
      <c r="P917" s="189"/>
      <c r="Q917" s="190">
        <f t="shared" ref="Q917:Q980" si="177">H917+J917+L917+N917</f>
        <v>0</v>
      </c>
      <c r="R917" s="191">
        <f t="shared" ref="R917:R980" si="178">Q917*E917</f>
        <v>0</v>
      </c>
      <c r="T917" s="88"/>
    </row>
    <row r="918" spans="1:20" s="178" customFormat="1" ht="30" hidden="1" customHeight="1">
      <c r="A918" s="156">
        <f>'CONSTRUCTION COST ESTIMATE'!A918</f>
        <v>0</v>
      </c>
      <c r="B918" s="179">
        <f>'CONSTRUCTION COST ESTIMATE'!B918</f>
        <v>628.06199999999899</v>
      </c>
      <c r="C918" s="180" t="str">
        <f>'CONSTRUCTION COST ESTIMATE'!C918</f>
        <v>12 INCH BY 18 INCH YIELD LINE MARKINGS (PAVEMENT MARKING TAPE)</v>
      </c>
      <c r="D918" s="181">
        <f>'CONSTRUCTION COST ESTIMATE'!BA918</f>
        <v>0</v>
      </c>
      <c r="E918" s="182">
        <f>'CONSTRUCTION COST ESTIMATE'!BC918</f>
        <v>0</v>
      </c>
      <c r="F918" s="183" t="str">
        <f>'CONSTRUCTION COST ESTIMATE'!BB918</f>
        <v>SF</v>
      </c>
      <c r="G918" s="184"/>
      <c r="H918" s="185">
        <f t="shared" si="171"/>
        <v>0</v>
      </c>
      <c r="I918" s="186">
        <f t="shared" si="172"/>
        <v>0</v>
      </c>
      <c r="J918" s="187"/>
      <c r="K918" s="188">
        <f t="shared" ref="K918:K981" si="179">D918*J918</f>
        <v>0</v>
      </c>
      <c r="L918" s="86">
        <f t="shared" si="173"/>
        <v>0</v>
      </c>
      <c r="M918" s="188">
        <f t="shared" si="174"/>
        <v>0</v>
      </c>
      <c r="N918" s="86">
        <f t="shared" si="175"/>
        <v>0</v>
      </c>
      <c r="O918" s="188">
        <f t="shared" si="176"/>
        <v>0</v>
      </c>
      <c r="P918" s="189"/>
      <c r="Q918" s="190">
        <f t="shared" si="177"/>
        <v>0</v>
      </c>
      <c r="R918" s="191">
        <f t="shared" si="178"/>
        <v>0</v>
      </c>
      <c r="T918" s="88"/>
    </row>
    <row r="919" spans="1:20" s="178" customFormat="1" ht="30" hidden="1" customHeight="1">
      <c r="A919" s="156">
        <f>'CONSTRUCTION COST ESTIMATE'!A919</f>
        <v>0</v>
      </c>
      <c r="B919" s="179">
        <f>'CONSTRUCTION COST ESTIMATE'!B919</f>
        <v>628.06299999999896</v>
      </c>
      <c r="C919" s="180" t="str">
        <f>'CONSTRUCTION COST ESTIMATE'!C919</f>
        <v>24 INCH BY 36 INCH YIELD LINE MARKINGS (PAINT)</v>
      </c>
      <c r="D919" s="181">
        <f>'CONSTRUCTION COST ESTIMATE'!BA919</f>
        <v>0</v>
      </c>
      <c r="E919" s="182">
        <f>'CONSTRUCTION COST ESTIMATE'!BC919</f>
        <v>0</v>
      </c>
      <c r="F919" s="183" t="str">
        <f>'CONSTRUCTION COST ESTIMATE'!BB919</f>
        <v>SF</v>
      </c>
      <c r="G919" s="184"/>
      <c r="H919" s="185">
        <f t="shared" si="171"/>
        <v>0</v>
      </c>
      <c r="I919" s="186">
        <f t="shared" si="172"/>
        <v>0</v>
      </c>
      <c r="J919" s="187"/>
      <c r="K919" s="188">
        <f t="shared" si="179"/>
        <v>0</v>
      </c>
      <c r="L919" s="86">
        <f t="shared" si="173"/>
        <v>0</v>
      </c>
      <c r="M919" s="188">
        <f t="shared" si="174"/>
        <v>0</v>
      </c>
      <c r="N919" s="86">
        <f t="shared" si="175"/>
        <v>0</v>
      </c>
      <c r="O919" s="188">
        <f t="shared" si="176"/>
        <v>0</v>
      </c>
      <c r="P919" s="189"/>
      <c r="Q919" s="190">
        <f t="shared" si="177"/>
        <v>0</v>
      </c>
      <c r="R919" s="191">
        <f t="shared" si="178"/>
        <v>0</v>
      </c>
      <c r="T919" s="88"/>
    </row>
    <row r="920" spans="1:20" s="178" customFormat="1" ht="30" hidden="1" customHeight="1">
      <c r="A920" s="156">
        <f>'CONSTRUCTION COST ESTIMATE'!A920</f>
        <v>0</v>
      </c>
      <c r="B920" s="179">
        <f>'CONSTRUCTION COST ESTIMATE'!B920</f>
        <v>628.06399999999803</v>
      </c>
      <c r="C920" s="180" t="str">
        <f>'CONSTRUCTION COST ESTIMATE'!C920</f>
        <v>24 INCH BY 36 INCH YIELD LINE MARKINGS (PAVEMENT MARKING TAPE)</v>
      </c>
      <c r="D920" s="181">
        <f>'CONSTRUCTION COST ESTIMATE'!BA920</f>
        <v>0</v>
      </c>
      <c r="E920" s="182">
        <f>'CONSTRUCTION COST ESTIMATE'!BC920</f>
        <v>0</v>
      </c>
      <c r="F920" s="183" t="str">
        <f>'CONSTRUCTION COST ESTIMATE'!BB920</f>
        <v>SF</v>
      </c>
      <c r="G920" s="184"/>
      <c r="H920" s="185">
        <f t="shared" si="171"/>
        <v>0</v>
      </c>
      <c r="I920" s="186">
        <f t="shared" si="172"/>
        <v>0</v>
      </c>
      <c r="J920" s="187"/>
      <c r="K920" s="188">
        <f t="shared" si="179"/>
        <v>0</v>
      </c>
      <c r="L920" s="86">
        <f t="shared" si="173"/>
        <v>0</v>
      </c>
      <c r="M920" s="188">
        <f t="shared" si="174"/>
        <v>0</v>
      </c>
      <c r="N920" s="86">
        <f t="shared" si="175"/>
        <v>0</v>
      </c>
      <c r="O920" s="188">
        <f t="shared" si="176"/>
        <v>0</v>
      </c>
      <c r="P920" s="189"/>
      <c r="Q920" s="190">
        <f t="shared" si="177"/>
        <v>0</v>
      </c>
      <c r="R920" s="191">
        <f t="shared" si="178"/>
        <v>0</v>
      </c>
      <c r="T920" s="88"/>
    </row>
    <row r="921" spans="1:20" s="178" customFormat="1" ht="30" hidden="1" customHeight="1">
      <c r="A921" s="156">
        <f>'CONSTRUCTION COST ESTIMATE'!A921</f>
        <v>0</v>
      </c>
      <c r="B921" s="179">
        <f>'CONSTRUCTION COST ESTIMATE'!B921</f>
        <v>628.06499999999801</v>
      </c>
      <c r="C921" s="180" t="str">
        <f>'CONSTRUCTION COST ESTIMATE'!C921</f>
        <v>PREFORMED THERMOPLASTIC GREEN BIKE LANE</v>
      </c>
      <c r="D921" s="181">
        <f>'CONSTRUCTION COST ESTIMATE'!BA921</f>
        <v>0</v>
      </c>
      <c r="E921" s="182">
        <f>'CONSTRUCTION COST ESTIMATE'!BC921</f>
        <v>0</v>
      </c>
      <c r="F921" s="183" t="str">
        <f>'CONSTRUCTION COST ESTIMATE'!BB921</f>
        <v>LF</v>
      </c>
      <c r="G921" s="184"/>
      <c r="H921" s="185">
        <f t="shared" si="171"/>
        <v>0</v>
      </c>
      <c r="I921" s="186">
        <f t="shared" si="172"/>
        <v>0</v>
      </c>
      <c r="J921" s="187"/>
      <c r="K921" s="188">
        <f t="shared" si="179"/>
        <v>0</v>
      </c>
      <c r="L921" s="86">
        <f t="shared" si="173"/>
        <v>0</v>
      </c>
      <c r="M921" s="188">
        <f t="shared" si="174"/>
        <v>0</v>
      </c>
      <c r="N921" s="86">
        <f t="shared" si="175"/>
        <v>0</v>
      </c>
      <c r="O921" s="188">
        <f t="shared" si="176"/>
        <v>0</v>
      </c>
      <c r="P921" s="189"/>
      <c r="Q921" s="190">
        <f t="shared" si="177"/>
        <v>0</v>
      </c>
      <c r="R921" s="191">
        <f t="shared" si="178"/>
        <v>0</v>
      </c>
      <c r="T921" s="88"/>
    </row>
    <row r="922" spans="1:20" s="178" customFormat="1" ht="30" hidden="1" customHeight="1">
      <c r="A922" s="156">
        <f>'CONSTRUCTION COST ESTIMATE'!A922</f>
        <v>0</v>
      </c>
      <c r="B922" s="179">
        <f>'CONSTRUCTION COST ESTIMATE'!B922</f>
        <v>628.06599999999798</v>
      </c>
      <c r="C922" s="180" t="str">
        <f>'CONSTRUCTION COST ESTIMATE'!C922</f>
        <v>PREFORMED THERMOPLASTIC GREEN BIKE LANE WITH LEGEND</v>
      </c>
      <c r="D922" s="181">
        <f>'CONSTRUCTION COST ESTIMATE'!BA922</f>
        <v>0</v>
      </c>
      <c r="E922" s="182">
        <f>'CONSTRUCTION COST ESTIMATE'!BC922</f>
        <v>0</v>
      </c>
      <c r="F922" s="183" t="str">
        <f>'CONSTRUCTION COST ESTIMATE'!BB922</f>
        <v>EA</v>
      </c>
      <c r="G922" s="184"/>
      <c r="H922" s="185">
        <f t="shared" si="171"/>
        <v>0</v>
      </c>
      <c r="I922" s="186">
        <f t="shared" si="172"/>
        <v>0</v>
      </c>
      <c r="J922" s="187"/>
      <c r="K922" s="188">
        <f t="shared" si="179"/>
        <v>0</v>
      </c>
      <c r="L922" s="86">
        <f t="shared" si="173"/>
        <v>0</v>
      </c>
      <c r="M922" s="188">
        <f t="shared" si="174"/>
        <v>0</v>
      </c>
      <c r="N922" s="86">
        <f t="shared" si="175"/>
        <v>0</v>
      </c>
      <c r="O922" s="188">
        <f t="shared" si="176"/>
        <v>0</v>
      </c>
      <c r="P922" s="189"/>
      <c r="Q922" s="190">
        <f t="shared" si="177"/>
        <v>0</v>
      </c>
      <c r="R922" s="191">
        <f t="shared" si="178"/>
        <v>0</v>
      </c>
      <c r="T922" s="88"/>
    </row>
    <row r="923" spans="1:20" s="178" customFormat="1" ht="30" hidden="1" customHeight="1">
      <c r="A923" s="156">
        <f>'CONSTRUCTION COST ESTIMATE'!A923</f>
        <v>0</v>
      </c>
      <c r="B923" s="179">
        <f>'CONSTRUCTION COST ESTIMATE'!B923</f>
        <v>628.06699999999796</v>
      </c>
      <c r="C923" s="180" t="str">
        <f>'CONSTRUCTION COST ESTIMATE'!C923</f>
        <v>THROUGH LANE-USE ARROW (PAINT)</v>
      </c>
      <c r="D923" s="181">
        <f>'CONSTRUCTION COST ESTIMATE'!BA923</f>
        <v>0</v>
      </c>
      <c r="E923" s="182">
        <f>'CONSTRUCTION COST ESTIMATE'!BC923</f>
        <v>0</v>
      </c>
      <c r="F923" s="183" t="str">
        <f>'CONSTRUCTION COST ESTIMATE'!BB923</f>
        <v>EA</v>
      </c>
      <c r="G923" s="184"/>
      <c r="H923" s="185">
        <f t="shared" si="171"/>
        <v>0</v>
      </c>
      <c r="I923" s="186">
        <f t="shared" si="172"/>
        <v>0</v>
      </c>
      <c r="J923" s="187"/>
      <c r="K923" s="188">
        <f t="shared" si="179"/>
        <v>0</v>
      </c>
      <c r="L923" s="86">
        <f t="shared" si="173"/>
        <v>0</v>
      </c>
      <c r="M923" s="188">
        <f t="shared" si="174"/>
        <v>0</v>
      </c>
      <c r="N923" s="86">
        <f t="shared" si="175"/>
        <v>0</v>
      </c>
      <c r="O923" s="188">
        <f t="shared" si="176"/>
        <v>0</v>
      </c>
      <c r="P923" s="189"/>
      <c r="Q923" s="190">
        <f t="shared" si="177"/>
        <v>0</v>
      </c>
      <c r="R923" s="191">
        <f t="shared" si="178"/>
        <v>0</v>
      </c>
      <c r="T923" s="88"/>
    </row>
    <row r="924" spans="1:20" s="178" customFormat="1" ht="30" hidden="1" customHeight="1">
      <c r="A924" s="156">
        <f>'CONSTRUCTION COST ESTIMATE'!A924</f>
        <v>0</v>
      </c>
      <c r="B924" s="179">
        <f>'CONSTRUCTION COST ESTIMATE'!B924</f>
        <v>628.06799999999805</v>
      </c>
      <c r="C924" s="180" t="str">
        <f>'CONSTRUCTION COST ESTIMATE'!C924</f>
        <v>THROUGH LANE-USE ARROW (PAVEMENT MARKING TAPE)</v>
      </c>
      <c r="D924" s="181">
        <f>'CONSTRUCTION COST ESTIMATE'!BA924</f>
        <v>0</v>
      </c>
      <c r="E924" s="182">
        <f>'CONSTRUCTION COST ESTIMATE'!BC924</f>
        <v>0</v>
      </c>
      <c r="F924" s="183" t="str">
        <f>'CONSTRUCTION COST ESTIMATE'!BB924</f>
        <v>EA</v>
      </c>
      <c r="G924" s="184"/>
      <c r="H924" s="185">
        <f t="shared" si="171"/>
        <v>0</v>
      </c>
      <c r="I924" s="186">
        <f t="shared" si="172"/>
        <v>0</v>
      </c>
      <c r="J924" s="187"/>
      <c r="K924" s="188">
        <f t="shared" si="179"/>
        <v>0</v>
      </c>
      <c r="L924" s="86">
        <f t="shared" si="173"/>
        <v>0</v>
      </c>
      <c r="M924" s="188">
        <f t="shared" si="174"/>
        <v>0</v>
      </c>
      <c r="N924" s="86">
        <f t="shared" si="175"/>
        <v>0</v>
      </c>
      <c r="O924" s="188">
        <f t="shared" si="176"/>
        <v>0</v>
      </c>
      <c r="P924" s="189"/>
      <c r="Q924" s="190">
        <f t="shared" si="177"/>
        <v>0</v>
      </c>
      <c r="R924" s="191">
        <f t="shared" si="178"/>
        <v>0</v>
      </c>
      <c r="T924" s="88"/>
    </row>
    <row r="925" spans="1:20" s="178" customFormat="1" ht="30" hidden="1" customHeight="1">
      <c r="A925" s="156">
        <f>'CONSTRUCTION COST ESTIMATE'!A925</f>
        <v>0</v>
      </c>
      <c r="B925" s="179">
        <f>'CONSTRUCTION COST ESTIMATE'!B925</f>
        <v>628.06899999999803</v>
      </c>
      <c r="C925" s="180" t="str">
        <f>'CONSTRUCTION COST ESTIMATE'!C925</f>
        <v>TURN LANE-USE ARROW (PAINT)</v>
      </c>
      <c r="D925" s="181">
        <f>'CONSTRUCTION COST ESTIMATE'!BA925</f>
        <v>0</v>
      </c>
      <c r="E925" s="182">
        <f>'CONSTRUCTION COST ESTIMATE'!BC925</f>
        <v>0</v>
      </c>
      <c r="F925" s="183" t="str">
        <f>'CONSTRUCTION COST ESTIMATE'!BB925</f>
        <v>EA</v>
      </c>
      <c r="G925" s="184"/>
      <c r="H925" s="185">
        <f t="shared" si="171"/>
        <v>0</v>
      </c>
      <c r="I925" s="186">
        <f t="shared" si="172"/>
        <v>0</v>
      </c>
      <c r="J925" s="187"/>
      <c r="K925" s="188">
        <f t="shared" si="179"/>
        <v>0</v>
      </c>
      <c r="L925" s="86">
        <f t="shared" si="173"/>
        <v>0</v>
      </c>
      <c r="M925" s="188">
        <f t="shared" si="174"/>
        <v>0</v>
      </c>
      <c r="N925" s="86">
        <f t="shared" si="175"/>
        <v>0</v>
      </c>
      <c r="O925" s="188">
        <f t="shared" si="176"/>
        <v>0</v>
      </c>
      <c r="P925" s="189"/>
      <c r="Q925" s="190">
        <f t="shared" si="177"/>
        <v>0</v>
      </c>
      <c r="R925" s="191">
        <f t="shared" si="178"/>
        <v>0</v>
      </c>
      <c r="T925" s="88"/>
    </row>
    <row r="926" spans="1:20" s="178" customFormat="1" ht="30" hidden="1" customHeight="1">
      <c r="A926" s="156">
        <f>'CONSTRUCTION COST ESTIMATE'!A926</f>
        <v>0</v>
      </c>
      <c r="B926" s="179">
        <f>'CONSTRUCTION COST ESTIMATE'!B926</f>
        <v>628.069999999998</v>
      </c>
      <c r="C926" s="180" t="str">
        <f>'CONSTRUCTION COST ESTIMATE'!C926</f>
        <v>TURN LANE-USE ARROW (PAVEMENT MARKING TAPE)</v>
      </c>
      <c r="D926" s="181">
        <f>'CONSTRUCTION COST ESTIMATE'!BA926</f>
        <v>0</v>
      </c>
      <c r="E926" s="182">
        <f>'CONSTRUCTION COST ESTIMATE'!BC926</f>
        <v>0</v>
      </c>
      <c r="F926" s="183" t="str">
        <f>'CONSTRUCTION COST ESTIMATE'!BB926</f>
        <v>EA</v>
      </c>
      <c r="G926" s="184"/>
      <c r="H926" s="185">
        <f t="shared" si="171"/>
        <v>0</v>
      </c>
      <c r="I926" s="186">
        <f t="shared" si="172"/>
        <v>0</v>
      </c>
      <c r="J926" s="187"/>
      <c r="K926" s="188">
        <f t="shared" si="179"/>
        <v>0</v>
      </c>
      <c r="L926" s="86">
        <f t="shared" si="173"/>
        <v>0</v>
      </c>
      <c r="M926" s="188">
        <f t="shared" si="174"/>
        <v>0</v>
      </c>
      <c r="N926" s="86">
        <f t="shared" si="175"/>
        <v>0</v>
      </c>
      <c r="O926" s="188">
        <f t="shared" si="176"/>
        <v>0</v>
      </c>
      <c r="P926" s="189"/>
      <c r="Q926" s="190">
        <f t="shared" si="177"/>
        <v>0</v>
      </c>
      <c r="R926" s="191">
        <f t="shared" si="178"/>
        <v>0</v>
      </c>
      <c r="T926" s="88"/>
    </row>
    <row r="927" spans="1:20" s="178" customFormat="1" ht="30" hidden="1" customHeight="1">
      <c r="A927" s="156">
        <f>'CONSTRUCTION COST ESTIMATE'!A927</f>
        <v>0</v>
      </c>
      <c r="B927" s="179">
        <f>'CONSTRUCTION COST ESTIMATE'!B927</f>
        <v>628.07099999999798</v>
      </c>
      <c r="C927" s="180" t="str">
        <f>'CONSTRUCTION COST ESTIMATE'!C927</f>
        <v>TURN AND THRU LANE-USE ARROW (PAINT)</v>
      </c>
      <c r="D927" s="181">
        <f>'CONSTRUCTION COST ESTIMATE'!BA927</f>
        <v>0</v>
      </c>
      <c r="E927" s="182">
        <f>'CONSTRUCTION COST ESTIMATE'!BC927</f>
        <v>0</v>
      </c>
      <c r="F927" s="183" t="str">
        <f>'CONSTRUCTION COST ESTIMATE'!BB927</f>
        <v>EA</v>
      </c>
      <c r="G927" s="184"/>
      <c r="H927" s="185">
        <f t="shared" si="171"/>
        <v>0</v>
      </c>
      <c r="I927" s="186">
        <f t="shared" si="172"/>
        <v>0</v>
      </c>
      <c r="J927" s="187"/>
      <c r="K927" s="188">
        <f t="shared" si="179"/>
        <v>0</v>
      </c>
      <c r="L927" s="86">
        <f t="shared" si="173"/>
        <v>0</v>
      </c>
      <c r="M927" s="188">
        <f t="shared" si="174"/>
        <v>0</v>
      </c>
      <c r="N927" s="86">
        <f t="shared" si="175"/>
        <v>0</v>
      </c>
      <c r="O927" s="188">
        <f t="shared" si="176"/>
        <v>0</v>
      </c>
      <c r="P927" s="189"/>
      <c r="Q927" s="190">
        <f t="shared" si="177"/>
        <v>0</v>
      </c>
      <c r="R927" s="191">
        <f t="shared" si="178"/>
        <v>0</v>
      </c>
      <c r="T927" s="88"/>
    </row>
    <row r="928" spans="1:20" s="178" customFormat="1" ht="30" hidden="1" customHeight="1">
      <c r="A928" s="156">
        <f>'CONSTRUCTION COST ESTIMATE'!A928</f>
        <v>0</v>
      </c>
      <c r="B928" s="179">
        <f>'CONSTRUCTION COST ESTIMATE'!B928</f>
        <v>628.07199999999796</v>
      </c>
      <c r="C928" s="180" t="str">
        <f>'CONSTRUCTION COST ESTIMATE'!C928</f>
        <v>TURN AND THRU LANE-USE (PAVEMENT MARKING TAPE)</v>
      </c>
      <c r="D928" s="181">
        <f>'CONSTRUCTION COST ESTIMATE'!BA928</f>
        <v>0</v>
      </c>
      <c r="E928" s="182">
        <f>'CONSTRUCTION COST ESTIMATE'!BC928</f>
        <v>0</v>
      </c>
      <c r="F928" s="183" t="str">
        <f>'CONSTRUCTION COST ESTIMATE'!BB928</f>
        <v>EA</v>
      </c>
      <c r="G928" s="184"/>
      <c r="H928" s="185">
        <f t="shared" si="171"/>
        <v>0</v>
      </c>
      <c r="I928" s="186">
        <f t="shared" si="172"/>
        <v>0</v>
      </c>
      <c r="J928" s="187"/>
      <c r="K928" s="188">
        <f t="shared" si="179"/>
        <v>0</v>
      </c>
      <c r="L928" s="86">
        <f t="shared" si="173"/>
        <v>0</v>
      </c>
      <c r="M928" s="188">
        <f t="shared" si="174"/>
        <v>0</v>
      </c>
      <c r="N928" s="86">
        <f t="shared" si="175"/>
        <v>0</v>
      </c>
      <c r="O928" s="188">
        <f t="shared" si="176"/>
        <v>0</v>
      </c>
      <c r="P928" s="189"/>
      <c r="Q928" s="190">
        <f t="shared" si="177"/>
        <v>0</v>
      </c>
      <c r="R928" s="191">
        <f t="shared" si="178"/>
        <v>0</v>
      </c>
      <c r="T928" s="88"/>
    </row>
    <row r="929" spans="1:20" s="178" customFormat="1" ht="30" hidden="1" customHeight="1">
      <c r="A929" s="156">
        <f>'CONSTRUCTION COST ESTIMATE'!A929</f>
        <v>0</v>
      </c>
      <c r="B929" s="179">
        <f>'CONSTRUCTION COST ESTIMATE'!B929</f>
        <v>628.07299999999805</v>
      </c>
      <c r="C929" s="180" t="str">
        <f>'CONSTRUCTION COST ESTIMATE'!C929</f>
        <v>LANE REDUCTION ARROW (PAINT)</v>
      </c>
      <c r="D929" s="181">
        <f>'CONSTRUCTION COST ESTIMATE'!BA929</f>
        <v>0</v>
      </c>
      <c r="E929" s="182">
        <f>'CONSTRUCTION COST ESTIMATE'!BC929</f>
        <v>0</v>
      </c>
      <c r="F929" s="183" t="str">
        <f>'CONSTRUCTION COST ESTIMATE'!BB929</f>
        <v>EA</v>
      </c>
      <c r="G929" s="184"/>
      <c r="H929" s="185">
        <f t="shared" si="171"/>
        <v>0</v>
      </c>
      <c r="I929" s="186">
        <f t="shared" si="172"/>
        <v>0</v>
      </c>
      <c r="J929" s="187"/>
      <c r="K929" s="188">
        <f t="shared" si="179"/>
        <v>0</v>
      </c>
      <c r="L929" s="86">
        <f t="shared" si="173"/>
        <v>0</v>
      </c>
      <c r="M929" s="188">
        <f t="shared" si="174"/>
        <v>0</v>
      </c>
      <c r="N929" s="86">
        <f t="shared" si="175"/>
        <v>0</v>
      </c>
      <c r="O929" s="188">
        <f t="shared" si="176"/>
        <v>0</v>
      </c>
      <c r="P929" s="189"/>
      <c r="Q929" s="190">
        <f t="shared" si="177"/>
        <v>0</v>
      </c>
      <c r="R929" s="191">
        <f t="shared" si="178"/>
        <v>0</v>
      </c>
      <c r="T929" s="88"/>
    </row>
    <row r="930" spans="1:20" s="178" customFormat="1" ht="30" hidden="1" customHeight="1">
      <c r="A930" s="156">
        <f>'CONSTRUCTION COST ESTIMATE'!A930</f>
        <v>0</v>
      </c>
      <c r="B930" s="179">
        <f>'CONSTRUCTION COST ESTIMATE'!B930</f>
        <v>628.07399999999802</v>
      </c>
      <c r="C930" s="180" t="str">
        <f>'CONSTRUCTION COST ESTIMATE'!C930</f>
        <v>LANE REDUCTION ARROW (PAVEMENT MARKING TAPE)</v>
      </c>
      <c r="D930" s="181">
        <f>'CONSTRUCTION COST ESTIMATE'!BA930</f>
        <v>0</v>
      </c>
      <c r="E930" s="182">
        <f>'CONSTRUCTION COST ESTIMATE'!BC930</f>
        <v>0</v>
      </c>
      <c r="F930" s="183" t="str">
        <f>'CONSTRUCTION COST ESTIMATE'!BB930</f>
        <v>EA</v>
      </c>
      <c r="G930" s="184"/>
      <c r="H930" s="185">
        <f t="shared" si="171"/>
        <v>0</v>
      </c>
      <c r="I930" s="186">
        <f t="shared" si="172"/>
        <v>0</v>
      </c>
      <c r="J930" s="187"/>
      <c r="K930" s="188">
        <f t="shared" si="179"/>
        <v>0</v>
      </c>
      <c r="L930" s="86">
        <f t="shared" si="173"/>
        <v>0</v>
      </c>
      <c r="M930" s="188">
        <f t="shared" si="174"/>
        <v>0</v>
      </c>
      <c r="N930" s="86">
        <f t="shared" si="175"/>
        <v>0</v>
      </c>
      <c r="O930" s="188">
        <f t="shared" si="176"/>
        <v>0</v>
      </c>
      <c r="P930" s="189"/>
      <c r="Q930" s="190">
        <f t="shared" si="177"/>
        <v>0</v>
      </c>
      <c r="R930" s="191">
        <f t="shared" si="178"/>
        <v>0</v>
      </c>
      <c r="T930" s="88"/>
    </row>
    <row r="931" spans="1:20" s="178" customFormat="1" ht="30" hidden="1" customHeight="1">
      <c r="A931" s="156">
        <f>'CONSTRUCTION COST ESTIMATE'!A931</f>
        <v>0</v>
      </c>
      <c r="B931" s="179">
        <f>'CONSTRUCTION COST ESTIMATE'!B931</f>
        <v>628.074999999998</v>
      </c>
      <c r="C931" s="180" t="str">
        <f>'CONSTRUCTION COST ESTIMATE'!C931</f>
        <v>SHARED LANE MARKING (PAINT)</v>
      </c>
      <c r="D931" s="181">
        <f>'CONSTRUCTION COST ESTIMATE'!BA931</f>
        <v>0</v>
      </c>
      <c r="E931" s="182">
        <f>'CONSTRUCTION COST ESTIMATE'!BC931</f>
        <v>0</v>
      </c>
      <c r="F931" s="183" t="str">
        <f>'CONSTRUCTION COST ESTIMATE'!BB931</f>
        <v>EA</v>
      </c>
      <c r="G931" s="184"/>
      <c r="H931" s="185">
        <f t="shared" si="171"/>
        <v>0</v>
      </c>
      <c r="I931" s="186">
        <f t="shared" si="172"/>
        <v>0</v>
      </c>
      <c r="J931" s="187"/>
      <c r="K931" s="188">
        <f t="shared" si="179"/>
        <v>0</v>
      </c>
      <c r="L931" s="86">
        <f t="shared" si="173"/>
        <v>0</v>
      </c>
      <c r="M931" s="188">
        <f t="shared" si="174"/>
        <v>0</v>
      </c>
      <c r="N931" s="86">
        <f t="shared" si="175"/>
        <v>0</v>
      </c>
      <c r="O931" s="188">
        <f t="shared" si="176"/>
        <v>0</v>
      </c>
      <c r="P931" s="189"/>
      <c r="Q931" s="190">
        <f t="shared" si="177"/>
        <v>0</v>
      </c>
      <c r="R931" s="191">
        <f t="shared" si="178"/>
        <v>0</v>
      </c>
      <c r="T931" s="88"/>
    </row>
    <row r="932" spans="1:20" s="178" customFormat="1" ht="30" hidden="1" customHeight="1">
      <c r="A932" s="156">
        <f>'CONSTRUCTION COST ESTIMATE'!A932</f>
        <v>0</v>
      </c>
      <c r="B932" s="179">
        <f>'CONSTRUCTION COST ESTIMATE'!B932</f>
        <v>628.07599999999798</v>
      </c>
      <c r="C932" s="180" t="str">
        <f>'CONSTRUCTION COST ESTIMATE'!C932</f>
        <v>SHARED LANE MARKING (PAVEMENT MARKING TAPE)</v>
      </c>
      <c r="D932" s="181">
        <f>'CONSTRUCTION COST ESTIMATE'!BA932</f>
        <v>0</v>
      </c>
      <c r="E932" s="182">
        <f>'CONSTRUCTION COST ESTIMATE'!BC932</f>
        <v>0</v>
      </c>
      <c r="F932" s="183" t="str">
        <f>'CONSTRUCTION COST ESTIMATE'!BB932</f>
        <v>EA</v>
      </c>
      <c r="G932" s="184"/>
      <c r="H932" s="185">
        <f t="shared" si="171"/>
        <v>0</v>
      </c>
      <c r="I932" s="186">
        <f t="shared" si="172"/>
        <v>0</v>
      </c>
      <c r="J932" s="187"/>
      <c r="K932" s="188">
        <f t="shared" si="179"/>
        <v>0</v>
      </c>
      <c r="L932" s="86">
        <f t="shared" si="173"/>
        <v>0</v>
      </c>
      <c r="M932" s="188">
        <f t="shared" si="174"/>
        <v>0</v>
      </c>
      <c r="N932" s="86">
        <f t="shared" si="175"/>
        <v>0</v>
      </c>
      <c r="O932" s="188">
        <f t="shared" si="176"/>
        <v>0</v>
      </c>
      <c r="P932" s="189"/>
      <c r="Q932" s="190">
        <f t="shared" si="177"/>
        <v>0</v>
      </c>
      <c r="R932" s="191">
        <f t="shared" si="178"/>
        <v>0</v>
      </c>
      <c r="T932" s="88"/>
    </row>
    <row r="933" spans="1:20" s="178" customFormat="1" ht="30" hidden="1" customHeight="1">
      <c r="A933" s="156">
        <f>'CONSTRUCTION COST ESTIMATE'!A933</f>
        <v>0</v>
      </c>
      <c r="B933" s="179">
        <f>'CONSTRUCTION COST ESTIMATE'!B933</f>
        <v>628.07699999999795</v>
      </c>
      <c r="C933" s="180" t="str">
        <f>'CONSTRUCTION COST ESTIMATE'!C933</f>
        <v>ROUNDABOUT ARROW (PAINT)</v>
      </c>
      <c r="D933" s="181">
        <f>'CONSTRUCTION COST ESTIMATE'!BA933</f>
        <v>0</v>
      </c>
      <c r="E933" s="182">
        <f>'CONSTRUCTION COST ESTIMATE'!BC933</f>
        <v>0</v>
      </c>
      <c r="F933" s="183" t="str">
        <f>'CONSTRUCTION COST ESTIMATE'!BB933</f>
        <v>EA</v>
      </c>
      <c r="G933" s="184"/>
      <c r="H933" s="185">
        <f t="shared" si="171"/>
        <v>0</v>
      </c>
      <c r="I933" s="186">
        <f t="shared" si="172"/>
        <v>0</v>
      </c>
      <c r="J933" s="187"/>
      <c r="K933" s="188">
        <f t="shared" si="179"/>
        <v>0</v>
      </c>
      <c r="L933" s="86">
        <f t="shared" si="173"/>
        <v>0</v>
      </c>
      <c r="M933" s="188">
        <f t="shared" si="174"/>
        <v>0</v>
      </c>
      <c r="N933" s="86">
        <f t="shared" si="175"/>
        <v>0</v>
      </c>
      <c r="O933" s="188">
        <f t="shared" si="176"/>
        <v>0</v>
      </c>
      <c r="P933" s="189"/>
      <c r="Q933" s="190">
        <f t="shared" si="177"/>
        <v>0</v>
      </c>
      <c r="R933" s="191">
        <f t="shared" si="178"/>
        <v>0</v>
      </c>
      <c r="T933" s="88"/>
    </row>
    <row r="934" spans="1:20" s="178" customFormat="1" ht="30" hidden="1" customHeight="1">
      <c r="A934" s="156">
        <f>'CONSTRUCTION COST ESTIMATE'!A934</f>
        <v>0</v>
      </c>
      <c r="B934" s="179">
        <f>'CONSTRUCTION COST ESTIMATE'!B934</f>
        <v>628.07799999999804</v>
      </c>
      <c r="C934" s="180" t="str">
        <f>'CONSTRUCTION COST ESTIMATE'!C934</f>
        <v>ROUNDABOUT ARROW (PAVEMENT MARKING TAPE)</v>
      </c>
      <c r="D934" s="181">
        <f>'CONSTRUCTION COST ESTIMATE'!BA934</f>
        <v>0</v>
      </c>
      <c r="E934" s="182">
        <f>'CONSTRUCTION COST ESTIMATE'!BC934</f>
        <v>0</v>
      </c>
      <c r="F934" s="183" t="str">
        <f>'CONSTRUCTION COST ESTIMATE'!BB934</f>
        <v>EA</v>
      </c>
      <c r="G934" s="184"/>
      <c r="H934" s="185">
        <f t="shared" si="171"/>
        <v>0</v>
      </c>
      <c r="I934" s="186">
        <f t="shared" si="172"/>
        <v>0</v>
      </c>
      <c r="J934" s="187"/>
      <c r="K934" s="188">
        <f t="shared" si="179"/>
        <v>0</v>
      </c>
      <c r="L934" s="86">
        <f t="shared" si="173"/>
        <v>0</v>
      </c>
      <c r="M934" s="188">
        <f t="shared" si="174"/>
        <v>0</v>
      </c>
      <c r="N934" s="86">
        <f t="shared" si="175"/>
        <v>0</v>
      </c>
      <c r="O934" s="188">
        <f t="shared" si="176"/>
        <v>0</v>
      </c>
      <c r="P934" s="189"/>
      <c r="Q934" s="190">
        <f t="shared" si="177"/>
        <v>0</v>
      </c>
      <c r="R934" s="191">
        <f t="shared" si="178"/>
        <v>0</v>
      </c>
      <c r="T934" s="88"/>
    </row>
    <row r="935" spans="1:20" s="178" customFormat="1" ht="30" hidden="1" customHeight="1">
      <c r="A935" s="156">
        <f>'CONSTRUCTION COST ESTIMATE'!A935</f>
        <v>0</v>
      </c>
      <c r="B935" s="179">
        <f>'CONSTRUCTION COST ESTIMATE'!B935</f>
        <v>628.07899999999802</v>
      </c>
      <c r="C935" s="180" t="str">
        <f>'CONSTRUCTION COST ESTIMATE'!C935</f>
        <v>BIKE LANE LEGEND AND ARROW (PAINT)</v>
      </c>
      <c r="D935" s="181">
        <f>'CONSTRUCTION COST ESTIMATE'!BA935</f>
        <v>0</v>
      </c>
      <c r="E935" s="182">
        <f>'CONSTRUCTION COST ESTIMATE'!BC935</f>
        <v>0</v>
      </c>
      <c r="F935" s="183" t="str">
        <f>'CONSTRUCTION COST ESTIMATE'!BB935</f>
        <v>EA</v>
      </c>
      <c r="G935" s="184"/>
      <c r="H935" s="185">
        <f t="shared" si="171"/>
        <v>0</v>
      </c>
      <c r="I935" s="186">
        <f t="shared" si="172"/>
        <v>0</v>
      </c>
      <c r="J935" s="187"/>
      <c r="K935" s="188">
        <f t="shared" si="179"/>
        <v>0</v>
      </c>
      <c r="L935" s="86">
        <f t="shared" si="173"/>
        <v>0</v>
      </c>
      <c r="M935" s="188">
        <f t="shared" si="174"/>
        <v>0</v>
      </c>
      <c r="N935" s="86">
        <f t="shared" si="175"/>
        <v>0</v>
      </c>
      <c r="O935" s="188">
        <f t="shared" si="176"/>
        <v>0</v>
      </c>
      <c r="P935" s="189"/>
      <c r="Q935" s="190">
        <f t="shared" si="177"/>
        <v>0</v>
      </c>
      <c r="R935" s="191">
        <f t="shared" si="178"/>
        <v>0</v>
      </c>
      <c r="T935" s="88"/>
    </row>
    <row r="936" spans="1:20" s="178" customFormat="1" ht="30" hidden="1" customHeight="1">
      <c r="A936" s="156">
        <f>'CONSTRUCTION COST ESTIMATE'!A936</f>
        <v>0</v>
      </c>
      <c r="B936" s="179">
        <f>'CONSTRUCTION COST ESTIMATE'!B936</f>
        <v>628.07999999999799</v>
      </c>
      <c r="C936" s="180" t="str">
        <f>'CONSTRUCTION COST ESTIMATE'!C936</f>
        <v>BIKE LANE LEGEND AND ARROW (PAVEMENT MARKING TAPE)</v>
      </c>
      <c r="D936" s="181">
        <f>'CONSTRUCTION COST ESTIMATE'!BA936</f>
        <v>0</v>
      </c>
      <c r="E936" s="182">
        <f>'CONSTRUCTION COST ESTIMATE'!BC936</f>
        <v>0</v>
      </c>
      <c r="F936" s="183" t="str">
        <f>'CONSTRUCTION COST ESTIMATE'!BB936</f>
        <v>EA</v>
      </c>
      <c r="G936" s="184"/>
      <c r="H936" s="185">
        <f t="shared" si="171"/>
        <v>0</v>
      </c>
      <c r="I936" s="186">
        <f t="shared" si="172"/>
        <v>0</v>
      </c>
      <c r="J936" s="187"/>
      <c r="K936" s="188">
        <f t="shared" si="179"/>
        <v>0</v>
      </c>
      <c r="L936" s="86">
        <f t="shared" si="173"/>
        <v>0</v>
      </c>
      <c r="M936" s="188">
        <f t="shared" si="174"/>
        <v>0</v>
      </c>
      <c r="N936" s="86">
        <f t="shared" si="175"/>
        <v>0</v>
      </c>
      <c r="O936" s="188">
        <f t="shared" si="176"/>
        <v>0</v>
      </c>
      <c r="P936" s="189"/>
      <c r="Q936" s="190">
        <f t="shared" si="177"/>
        <v>0</v>
      </c>
      <c r="R936" s="191">
        <f t="shared" si="178"/>
        <v>0</v>
      </c>
      <c r="T936" s="88"/>
    </row>
    <row r="937" spans="1:20" s="178" customFormat="1" ht="30" hidden="1" customHeight="1">
      <c r="A937" s="156">
        <f>'CONSTRUCTION COST ESTIMATE'!A937</f>
        <v>0</v>
      </c>
      <c r="B937" s="179">
        <f>'CONSTRUCTION COST ESTIMATE'!B937</f>
        <v>628.08099999999797</v>
      </c>
      <c r="C937" s="180" t="str">
        <f>'CONSTRUCTION COST ESTIMATE'!C937</f>
        <v>"ONLY" WORD MARKING (PAINT)</v>
      </c>
      <c r="D937" s="181">
        <f>'CONSTRUCTION COST ESTIMATE'!BA937</f>
        <v>0</v>
      </c>
      <c r="E937" s="182">
        <f>'CONSTRUCTION COST ESTIMATE'!BC937</f>
        <v>0</v>
      </c>
      <c r="F937" s="183" t="str">
        <f>'CONSTRUCTION COST ESTIMATE'!BB937</f>
        <v>EA</v>
      </c>
      <c r="G937" s="184"/>
      <c r="H937" s="185">
        <f t="shared" si="171"/>
        <v>0</v>
      </c>
      <c r="I937" s="186">
        <f t="shared" si="172"/>
        <v>0</v>
      </c>
      <c r="J937" s="187"/>
      <c r="K937" s="188">
        <f t="shared" si="179"/>
        <v>0</v>
      </c>
      <c r="L937" s="86">
        <f t="shared" si="173"/>
        <v>0</v>
      </c>
      <c r="M937" s="188">
        <f t="shared" si="174"/>
        <v>0</v>
      </c>
      <c r="N937" s="86">
        <f t="shared" si="175"/>
        <v>0</v>
      </c>
      <c r="O937" s="188">
        <f t="shared" si="176"/>
        <v>0</v>
      </c>
      <c r="P937" s="189"/>
      <c r="Q937" s="190">
        <f t="shared" si="177"/>
        <v>0</v>
      </c>
      <c r="R937" s="191">
        <f t="shared" si="178"/>
        <v>0</v>
      </c>
      <c r="T937" s="88"/>
    </row>
    <row r="938" spans="1:20" s="178" customFormat="1" ht="30" hidden="1" customHeight="1">
      <c r="A938" s="156">
        <f>'CONSTRUCTION COST ESTIMATE'!A938</f>
        <v>0</v>
      </c>
      <c r="B938" s="179">
        <f>'CONSTRUCTION COST ESTIMATE'!B938</f>
        <v>628.08199999999795</v>
      </c>
      <c r="C938" s="180" t="str">
        <f>'CONSTRUCTION COST ESTIMATE'!C938</f>
        <v>"ONLY" WORD (PAVEMENT MARKING TAPE)</v>
      </c>
      <c r="D938" s="181">
        <f>'CONSTRUCTION COST ESTIMATE'!BA938</f>
        <v>0</v>
      </c>
      <c r="E938" s="182">
        <f>'CONSTRUCTION COST ESTIMATE'!BC938</f>
        <v>0</v>
      </c>
      <c r="F938" s="183" t="str">
        <f>'CONSTRUCTION COST ESTIMATE'!BB938</f>
        <v>EA</v>
      </c>
      <c r="G938" s="184"/>
      <c r="H938" s="185">
        <f t="shared" si="171"/>
        <v>0</v>
      </c>
      <c r="I938" s="186">
        <f t="shared" si="172"/>
        <v>0</v>
      </c>
      <c r="J938" s="187"/>
      <c r="K938" s="188">
        <f t="shared" si="179"/>
        <v>0</v>
      </c>
      <c r="L938" s="86">
        <f t="shared" si="173"/>
        <v>0</v>
      </c>
      <c r="M938" s="188">
        <f t="shared" si="174"/>
        <v>0</v>
      </c>
      <c r="N938" s="86">
        <f t="shared" si="175"/>
        <v>0</v>
      </c>
      <c r="O938" s="188">
        <f t="shared" si="176"/>
        <v>0</v>
      </c>
      <c r="P938" s="189"/>
      <c r="Q938" s="190">
        <f t="shared" si="177"/>
        <v>0</v>
      </c>
      <c r="R938" s="191">
        <f t="shared" si="178"/>
        <v>0</v>
      </c>
      <c r="T938" s="88"/>
    </row>
    <row r="939" spans="1:20" s="178" customFormat="1" ht="30" hidden="1" customHeight="1">
      <c r="A939" s="156">
        <f>'CONSTRUCTION COST ESTIMATE'!A939</f>
        <v>0</v>
      </c>
      <c r="B939" s="179">
        <f>'CONSTRUCTION COST ESTIMATE'!B939</f>
        <v>628.08299999999804</v>
      </c>
      <c r="C939" s="180" t="str">
        <f>'CONSTRUCTION COST ESTIMATE'!C939</f>
        <v>"HUMP" WORD (PAINT)</v>
      </c>
      <c r="D939" s="181">
        <f>'CONSTRUCTION COST ESTIMATE'!BA939</f>
        <v>0</v>
      </c>
      <c r="E939" s="182">
        <f>'CONSTRUCTION COST ESTIMATE'!BC939</f>
        <v>0</v>
      </c>
      <c r="F939" s="183" t="str">
        <f>'CONSTRUCTION COST ESTIMATE'!BB939</f>
        <v>EA</v>
      </c>
      <c r="G939" s="184"/>
      <c r="H939" s="185">
        <f t="shared" si="171"/>
        <v>0</v>
      </c>
      <c r="I939" s="186">
        <f t="shared" si="172"/>
        <v>0</v>
      </c>
      <c r="J939" s="187"/>
      <c r="K939" s="188">
        <f t="shared" si="179"/>
        <v>0</v>
      </c>
      <c r="L939" s="86">
        <f t="shared" si="173"/>
        <v>0</v>
      </c>
      <c r="M939" s="188">
        <f t="shared" si="174"/>
        <v>0</v>
      </c>
      <c r="N939" s="86">
        <f t="shared" si="175"/>
        <v>0</v>
      </c>
      <c r="O939" s="188">
        <f t="shared" si="176"/>
        <v>0</v>
      </c>
      <c r="P939" s="189"/>
      <c r="Q939" s="190">
        <f t="shared" si="177"/>
        <v>0</v>
      </c>
      <c r="R939" s="191">
        <f t="shared" si="178"/>
        <v>0</v>
      </c>
      <c r="T939" s="88"/>
    </row>
    <row r="940" spans="1:20" s="178" customFormat="1" ht="30" hidden="1" customHeight="1">
      <c r="A940" s="156">
        <f>'CONSTRUCTION COST ESTIMATE'!A940</f>
        <v>0</v>
      </c>
      <c r="B940" s="179">
        <f>'CONSTRUCTION COST ESTIMATE'!B940</f>
        <v>628.08399999999801</v>
      </c>
      <c r="C940" s="180" t="str">
        <f>'CONSTRUCTION COST ESTIMATE'!C940</f>
        <v>"HUMP" WORD (PAVEMENT MARKING TAPE)</v>
      </c>
      <c r="D940" s="181">
        <f>'CONSTRUCTION COST ESTIMATE'!BA940</f>
        <v>0</v>
      </c>
      <c r="E940" s="182">
        <f>'CONSTRUCTION COST ESTIMATE'!BC940</f>
        <v>0</v>
      </c>
      <c r="F940" s="183" t="str">
        <f>'CONSTRUCTION COST ESTIMATE'!BB940</f>
        <v>EA</v>
      </c>
      <c r="G940" s="184"/>
      <c r="H940" s="185">
        <f t="shared" si="171"/>
        <v>0</v>
      </c>
      <c r="I940" s="186">
        <f t="shared" si="172"/>
        <v>0</v>
      </c>
      <c r="J940" s="187"/>
      <c r="K940" s="188">
        <f t="shared" si="179"/>
        <v>0</v>
      </c>
      <c r="L940" s="86">
        <f t="shared" si="173"/>
        <v>0</v>
      </c>
      <c r="M940" s="188">
        <f t="shared" si="174"/>
        <v>0</v>
      </c>
      <c r="N940" s="86">
        <f t="shared" si="175"/>
        <v>0</v>
      </c>
      <c r="O940" s="188">
        <f t="shared" si="176"/>
        <v>0</v>
      </c>
      <c r="P940" s="189"/>
      <c r="Q940" s="190">
        <f t="shared" si="177"/>
        <v>0</v>
      </c>
      <c r="R940" s="191">
        <f t="shared" si="178"/>
        <v>0</v>
      </c>
      <c r="T940" s="88"/>
    </row>
    <row r="941" spans="1:20" s="178" customFormat="1" ht="30" hidden="1" customHeight="1">
      <c r="A941" s="156">
        <f>'CONSTRUCTION COST ESTIMATE'!A941</f>
        <v>0</v>
      </c>
      <c r="B941" s="179">
        <f>'CONSTRUCTION COST ESTIMATE'!B941</f>
        <v>628.08499999999799</v>
      </c>
      <c r="C941" s="180" t="str">
        <f>'CONSTRUCTION COST ESTIMATE'!C941</f>
        <v>"XING" WORD (PAINT)</v>
      </c>
      <c r="D941" s="181">
        <f>'CONSTRUCTION COST ESTIMATE'!BA941</f>
        <v>0</v>
      </c>
      <c r="E941" s="182">
        <f>'CONSTRUCTION COST ESTIMATE'!BC941</f>
        <v>0</v>
      </c>
      <c r="F941" s="183" t="str">
        <f>'CONSTRUCTION COST ESTIMATE'!BB941</f>
        <v>EA</v>
      </c>
      <c r="G941" s="184"/>
      <c r="H941" s="185">
        <f t="shared" si="171"/>
        <v>0</v>
      </c>
      <c r="I941" s="186">
        <f t="shared" si="172"/>
        <v>0</v>
      </c>
      <c r="J941" s="187"/>
      <c r="K941" s="188">
        <f t="shared" si="179"/>
        <v>0</v>
      </c>
      <c r="L941" s="86">
        <f t="shared" si="173"/>
        <v>0</v>
      </c>
      <c r="M941" s="188">
        <f t="shared" si="174"/>
        <v>0</v>
      </c>
      <c r="N941" s="86">
        <f t="shared" si="175"/>
        <v>0</v>
      </c>
      <c r="O941" s="188">
        <f t="shared" si="176"/>
        <v>0</v>
      </c>
      <c r="P941" s="189"/>
      <c r="Q941" s="190">
        <f t="shared" si="177"/>
        <v>0</v>
      </c>
      <c r="R941" s="191">
        <f t="shared" si="178"/>
        <v>0</v>
      </c>
      <c r="T941" s="88"/>
    </row>
    <row r="942" spans="1:20" s="178" customFormat="1" ht="30" hidden="1" customHeight="1">
      <c r="A942" s="156">
        <f>'CONSTRUCTION COST ESTIMATE'!A942</f>
        <v>0</v>
      </c>
      <c r="B942" s="179">
        <f>'CONSTRUCTION COST ESTIMATE'!B942</f>
        <v>628.08599999999797</v>
      </c>
      <c r="C942" s="180" t="str">
        <f>'CONSTRUCTION COST ESTIMATE'!C942</f>
        <v>"XING" WORD (PAVEMENT MARKING TAPE)</v>
      </c>
      <c r="D942" s="181">
        <f>'CONSTRUCTION COST ESTIMATE'!BA942</f>
        <v>0</v>
      </c>
      <c r="E942" s="182">
        <f>'CONSTRUCTION COST ESTIMATE'!BC942</f>
        <v>0</v>
      </c>
      <c r="F942" s="183" t="str">
        <f>'CONSTRUCTION COST ESTIMATE'!BB942</f>
        <v>EA</v>
      </c>
      <c r="G942" s="184"/>
      <c r="H942" s="185">
        <f t="shared" si="171"/>
        <v>0</v>
      </c>
      <c r="I942" s="186">
        <f t="shared" si="172"/>
        <v>0</v>
      </c>
      <c r="J942" s="187"/>
      <c r="K942" s="188">
        <f t="shared" si="179"/>
        <v>0</v>
      </c>
      <c r="L942" s="86">
        <f t="shared" si="173"/>
        <v>0</v>
      </c>
      <c r="M942" s="188">
        <f t="shared" si="174"/>
        <v>0</v>
      </c>
      <c r="N942" s="86">
        <f t="shared" si="175"/>
        <v>0</v>
      </c>
      <c r="O942" s="188">
        <f t="shared" si="176"/>
        <v>0</v>
      </c>
      <c r="P942" s="189"/>
      <c r="Q942" s="190">
        <f t="shared" si="177"/>
        <v>0</v>
      </c>
      <c r="R942" s="191">
        <f t="shared" si="178"/>
        <v>0</v>
      </c>
      <c r="T942" s="88"/>
    </row>
    <row r="943" spans="1:20" s="178" customFormat="1" ht="30" hidden="1" customHeight="1">
      <c r="A943" s="156">
        <f>'CONSTRUCTION COST ESTIMATE'!A943</f>
        <v>0</v>
      </c>
      <c r="B943" s="179">
        <f>'CONSTRUCTION COST ESTIMATE'!B943</f>
        <v>628.08699999999806</v>
      </c>
      <c r="C943" s="180" t="str">
        <f>'CONSTRUCTION COST ESTIMATE'!C943</f>
        <v>"SCHOOL" WORD (PAINT)</v>
      </c>
      <c r="D943" s="181">
        <f>'CONSTRUCTION COST ESTIMATE'!BA943</f>
        <v>0</v>
      </c>
      <c r="E943" s="182">
        <f>'CONSTRUCTION COST ESTIMATE'!BC943</f>
        <v>0</v>
      </c>
      <c r="F943" s="183" t="str">
        <f>'CONSTRUCTION COST ESTIMATE'!BB943</f>
        <v>EA</v>
      </c>
      <c r="G943" s="184"/>
      <c r="H943" s="185">
        <f t="shared" si="171"/>
        <v>0</v>
      </c>
      <c r="I943" s="186">
        <f t="shared" si="172"/>
        <v>0</v>
      </c>
      <c r="J943" s="187"/>
      <c r="K943" s="188">
        <f t="shared" si="179"/>
        <v>0</v>
      </c>
      <c r="L943" s="86">
        <f t="shared" si="173"/>
        <v>0</v>
      </c>
      <c r="M943" s="188">
        <f t="shared" si="174"/>
        <v>0</v>
      </c>
      <c r="N943" s="86">
        <f t="shared" si="175"/>
        <v>0</v>
      </c>
      <c r="O943" s="188">
        <f t="shared" si="176"/>
        <v>0</v>
      </c>
      <c r="P943" s="189"/>
      <c r="Q943" s="190">
        <f t="shared" si="177"/>
        <v>0</v>
      </c>
      <c r="R943" s="191">
        <f t="shared" si="178"/>
        <v>0</v>
      </c>
      <c r="T943" s="88"/>
    </row>
    <row r="944" spans="1:20" s="178" customFormat="1" ht="30" hidden="1" customHeight="1">
      <c r="A944" s="156">
        <f>'CONSTRUCTION COST ESTIMATE'!A944</f>
        <v>0</v>
      </c>
      <c r="B944" s="179">
        <f>'CONSTRUCTION COST ESTIMATE'!B944</f>
        <v>628.08799999999803</v>
      </c>
      <c r="C944" s="180" t="str">
        <f>'CONSTRUCTION COST ESTIMATE'!C944</f>
        <v>"SCHOOL" WORD (PAVEMENT MARKING TAPE)</v>
      </c>
      <c r="D944" s="181">
        <f>'CONSTRUCTION COST ESTIMATE'!BA944</f>
        <v>0</v>
      </c>
      <c r="E944" s="182">
        <f>'CONSTRUCTION COST ESTIMATE'!BC944</f>
        <v>0</v>
      </c>
      <c r="F944" s="183" t="str">
        <f>'CONSTRUCTION COST ESTIMATE'!BB944</f>
        <v>EA</v>
      </c>
      <c r="G944" s="184"/>
      <c r="H944" s="185">
        <f t="shared" si="171"/>
        <v>0</v>
      </c>
      <c r="I944" s="186">
        <f t="shared" si="172"/>
        <v>0</v>
      </c>
      <c r="J944" s="187"/>
      <c r="K944" s="188">
        <f t="shared" si="179"/>
        <v>0</v>
      </c>
      <c r="L944" s="86">
        <f t="shared" si="173"/>
        <v>0</v>
      </c>
      <c r="M944" s="188">
        <f t="shared" si="174"/>
        <v>0</v>
      </c>
      <c r="N944" s="86">
        <f t="shared" si="175"/>
        <v>0</v>
      </c>
      <c r="O944" s="188">
        <f t="shared" si="176"/>
        <v>0</v>
      </c>
      <c r="P944" s="189"/>
      <c r="Q944" s="190">
        <f t="shared" si="177"/>
        <v>0</v>
      </c>
      <c r="R944" s="191">
        <f t="shared" si="178"/>
        <v>0</v>
      </c>
      <c r="T944" s="88"/>
    </row>
    <row r="945" spans="1:20" s="178" customFormat="1" ht="30" hidden="1" customHeight="1">
      <c r="A945" s="156">
        <f>'CONSTRUCTION COST ESTIMATE'!A945</f>
        <v>0</v>
      </c>
      <c r="B945" s="179">
        <f>'CONSTRUCTION COST ESTIMATE'!B945</f>
        <v>628.08899999999801</v>
      </c>
      <c r="C945" s="180" t="str">
        <f>'CONSTRUCTION COST ESTIMATE'!C945</f>
        <v>"STOP" WORD (PAINT)</v>
      </c>
      <c r="D945" s="181">
        <f>'CONSTRUCTION COST ESTIMATE'!BA945</f>
        <v>0</v>
      </c>
      <c r="E945" s="182">
        <f>'CONSTRUCTION COST ESTIMATE'!BC945</f>
        <v>0</v>
      </c>
      <c r="F945" s="183" t="str">
        <f>'CONSTRUCTION COST ESTIMATE'!BB945</f>
        <v>EA</v>
      </c>
      <c r="G945" s="184"/>
      <c r="H945" s="185">
        <f t="shared" si="171"/>
        <v>0</v>
      </c>
      <c r="I945" s="186">
        <f t="shared" si="172"/>
        <v>0</v>
      </c>
      <c r="J945" s="187"/>
      <c r="K945" s="188">
        <f t="shared" si="179"/>
        <v>0</v>
      </c>
      <c r="L945" s="86">
        <f t="shared" si="173"/>
        <v>0</v>
      </c>
      <c r="M945" s="188">
        <f t="shared" si="174"/>
        <v>0</v>
      </c>
      <c r="N945" s="86">
        <f t="shared" si="175"/>
        <v>0</v>
      </c>
      <c r="O945" s="188">
        <f t="shared" si="176"/>
        <v>0</v>
      </c>
      <c r="P945" s="189"/>
      <c r="Q945" s="190">
        <f t="shared" si="177"/>
        <v>0</v>
      </c>
      <c r="R945" s="191">
        <f t="shared" si="178"/>
        <v>0</v>
      </c>
      <c r="T945" s="88"/>
    </row>
    <row r="946" spans="1:20" s="178" customFormat="1" ht="30" hidden="1" customHeight="1">
      <c r="A946" s="156">
        <f>'CONSTRUCTION COST ESTIMATE'!A946</f>
        <v>0</v>
      </c>
      <c r="B946" s="179">
        <f>'CONSTRUCTION COST ESTIMATE'!B946</f>
        <v>628.08999999999799</v>
      </c>
      <c r="C946" s="180" t="str">
        <f>'CONSTRUCTION COST ESTIMATE'!C946</f>
        <v>"STOP" WORD (PAVEMENT MARKING TAPE)</v>
      </c>
      <c r="D946" s="181">
        <f>'CONSTRUCTION COST ESTIMATE'!BA946</f>
        <v>0</v>
      </c>
      <c r="E946" s="182">
        <f>'CONSTRUCTION COST ESTIMATE'!BC946</f>
        <v>0</v>
      </c>
      <c r="F946" s="183" t="str">
        <f>'CONSTRUCTION COST ESTIMATE'!BB946</f>
        <v>EA</v>
      </c>
      <c r="G946" s="184"/>
      <c r="H946" s="185">
        <f t="shared" si="171"/>
        <v>0</v>
      </c>
      <c r="I946" s="186">
        <f t="shared" si="172"/>
        <v>0</v>
      </c>
      <c r="J946" s="187"/>
      <c r="K946" s="188">
        <f t="shared" si="179"/>
        <v>0</v>
      </c>
      <c r="L946" s="86">
        <f t="shared" si="173"/>
        <v>0</v>
      </c>
      <c r="M946" s="188">
        <f t="shared" si="174"/>
        <v>0</v>
      </c>
      <c r="N946" s="86">
        <f t="shared" si="175"/>
        <v>0</v>
      </c>
      <c r="O946" s="188">
        <f t="shared" si="176"/>
        <v>0</v>
      </c>
      <c r="P946" s="189"/>
      <c r="Q946" s="190">
        <f t="shared" si="177"/>
        <v>0</v>
      </c>
      <c r="R946" s="191">
        <f t="shared" si="178"/>
        <v>0</v>
      </c>
      <c r="T946" s="88"/>
    </row>
    <row r="947" spans="1:20" s="178" customFormat="1" ht="30" hidden="1" customHeight="1">
      <c r="A947" s="156">
        <f>'CONSTRUCTION COST ESTIMATE'!A947</f>
        <v>0</v>
      </c>
      <c r="B947" s="179">
        <f>'CONSTRUCTION COST ESTIMATE'!B947</f>
        <v>628.09099999999796</v>
      </c>
      <c r="C947" s="180" t="str">
        <f>'CONSTRUCTION COST ESTIMATE'!C947</f>
        <v>"XX MPH" WORD (PAINT)</v>
      </c>
      <c r="D947" s="181">
        <f>'CONSTRUCTION COST ESTIMATE'!BA947</f>
        <v>0</v>
      </c>
      <c r="E947" s="182">
        <f>'CONSTRUCTION COST ESTIMATE'!BC947</f>
        <v>0</v>
      </c>
      <c r="F947" s="183" t="str">
        <f>'CONSTRUCTION COST ESTIMATE'!BB947</f>
        <v>EA</v>
      </c>
      <c r="G947" s="184"/>
      <c r="H947" s="185">
        <f t="shared" si="171"/>
        <v>0</v>
      </c>
      <c r="I947" s="186">
        <f t="shared" si="172"/>
        <v>0</v>
      </c>
      <c r="J947" s="187"/>
      <c r="K947" s="188">
        <f t="shared" si="179"/>
        <v>0</v>
      </c>
      <c r="L947" s="86">
        <f t="shared" si="173"/>
        <v>0</v>
      </c>
      <c r="M947" s="188">
        <f t="shared" si="174"/>
        <v>0</v>
      </c>
      <c r="N947" s="86">
        <f t="shared" si="175"/>
        <v>0</v>
      </c>
      <c r="O947" s="188">
        <f t="shared" si="176"/>
        <v>0</v>
      </c>
      <c r="P947" s="189"/>
      <c r="Q947" s="190">
        <f t="shared" si="177"/>
        <v>0</v>
      </c>
      <c r="R947" s="191">
        <f t="shared" si="178"/>
        <v>0</v>
      </c>
      <c r="T947" s="88"/>
    </row>
    <row r="948" spans="1:20" s="178" customFormat="1" ht="30" hidden="1" customHeight="1">
      <c r="A948" s="156">
        <f>'CONSTRUCTION COST ESTIMATE'!A948</f>
        <v>0</v>
      </c>
      <c r="B948" s="179">
        <f>'CONSTRUCTION COST ESTIMATE'!B948</f>
        <v>628.09199999999805</v>
      </c>
      <c r="C948" s="180" t="str">
        <f>'CONSTRUCTION COST ESTIMATE'!C948</f>
        <v>"XX MPH" WORD (PAVEMENT MARKING TAPE)</v>
      </c>
      <c r="D948" s="181">
        <f>'CONSTRUCTION COST ESTIMATE'!BA948</f>
        <v>0</v>
      </c>
      <c r="E948" s="182">
        <f>'CONSTRUCTION COST ESTIMATE'!BC948</f>
        <v>0</v>
      </c>
      <c r="F948" s="183" t="str">
        <f>'CONSTRUCTION COST ESTIMATE'!BB948</f>
        <v>EA</v>
      </c>
      <c r="G948" s="184"/>
      <c r="H948" s="185">
        <f t="shared" si="171"/>
        <v>0</v>
      </c>
      <c r="I948" s="186">
        <f t="shared" si="172"/>
        <v>0</v>
      </c>
      <c r="J948" s="187"/>
      <c r="K948" s="188">
        <f t="shared" si="179"/>
        <v>0</v>
      </c>
      <c r="L948" s="86">
        <f t="shared" si="173"/>
        <v>0</v>
      </c>
      <c r="M948" s="188">
        <f t="shared" si="174"/>
        <v>0</v>
      </c>
      <c r="N948" s="86">
        <f t="shared" si="175"/>
        <v>0</v>
      </c>
      <c r="O948" s="188">
        <f t="shared" si="176"/>
        <v>0</v>
      </c>
      <c r="P948" s="189"/>
      <c r="Q948" s="190">
        <f t="shared" si="177"/>
        <v>0</v>
      </c>
      <c r="R948" s="191">
        <f t="shared" si="178"/>
        <v>0</v>
      </c>
      <c r="T948" s="88"/>
    </row>
    <row r="949" spans="1:20" s="178" customFormat="1" ht="30" hidden="1" customHeight="1">
      <c r="A949" s="156">
        <f>'CONSTRUCTION COST ESTIMATE'!A949</f>
        <v>0</v>
      </c>
      <c r="B949" s="179">
        <f>'CONSTRUCTION COST ESTIMATE'!B949</f>
        <v>628.09299999999803</v>
      </c>
      <c r="C949" s="180" t="str">
        <f>'CONSTRUCTION COST ESTIMATE'!C949</f>
        <v>"YIELD" WORD (PAINT)</v>
      </c>
      <c r="D949" s="181">
        <f>'CONSTRUCTION COST ESTIMATE'!BA949</f>
        <v>0</v>
      </c>
      <c r="E949" s="182">
        <f>'CONSTRUCTION COST ESTIMATE'!BC949</f>
        <v>0</v>
      </c>
      <c r="F949" s="183" t="str">
        <f>'CONSTRUCTION COST ESTIMATE'!BB949</f>
        <v>EA</v>
      </c>
      <c r="G949" s="184"/>
      <c r="H949" s="185">
        <f t="shared" si="171"/>
        <v>0</v>
      </c>
      <c r="I949" s="186">
        <f t="shared" si="172"/>
        <v>0</v>
      </c>
      <c r="J949" s="187"/>
      <c r="K949" s="188">
        <f t="shared" si="179"/>
        <v>0</v>
      </c>
      <c r="L949" s="86">
        <f t="shared" si="173"/>
        <v>0</v>
      </c>
      <c r="M949" s="188">
        <f t="shared" si="174"/>
        <v>0</v>
      </c>
      <c r="N949" s="86">
        <f t="shared" si="175"/>
        <v>0</v>
      </c>
      <c r="O949" s="188">
        <f t="shared" si="176"/>
        <v>0</v>
      </c>
      <c r="P949" s="189"/>
      <c r="Q949" s="190">
        <f t="shared" si="177"/>
        <v>0</v>
      </c>
      <c r="R949" s="191">
        <f t="shared" si="178"/>
        <v>0</v>
      </c>
      <c r="T949" s="88"/>
    </row>
    <row r="950" spans="1:20" s="178" customFormat="1" ht="30" hidden="1" customHeight="1">
      <c r="A950" s="156">
        <f>'CONSTRUCTION COST ESTIMATE'!A950</f>
        <v>0</v>
      </c>
      <c r="B950" s="179">
        <f>'CONSTRUCTION COST ESTIMATE'!B950</f>
        <v>628.093999999998</v>
      </c>
      <c r="C950" s="180" t="str">
        <f>'CONSTRUCTION COST ESTIMATE'!C950</f>
        <v>"YIELD" WORD (PAVEMENT MARKING TAPE)</v>
      </c>
      <c r="D950" s="181">
        <f>'CONSTRUCTION COST ESTIMATE'!BA950</f>
        <v>0</v>
      </c>
      <c r="E950" s="182">
        <f>'CONSTRUCTION COST ESTIMATE'!BC950</f>
        <v>0</v>
      </c>
      <c r="F950" s="183" t="str">
        <f>'CONSTRUCTION COST ESTIMATE'!BB950</f>
        <v>EA</v>
      </c>
      <c r="G950" s="184"/>
      <c r="H950" s="185">
        <f t="shared" si="171"/>
        <v>0</v>
      </c>
      <c r="I950" s="186">
        <f t="shared" si="172"/>
        <v>0</v>
      </c>
      <c r="J950" s="187"/>
      <c r="K950" s="188">
        <f t="shared" si="179"/>
        <v>0</v>
      </c>
      <c r="L950" s="86">
        <f t="shared" si="173"/>
        <v>0</v>
      </c>
      <c r="M950" s="188">
        <f t="shared" si="174"/>
        <v>0</v>
      </c>
      <c r="N950" s="86">
        <f t="shared" si="175"/>
        <v>0</v>
      </c>
      <c r="O950" s="188">
        <f t="shared" si="176"/>
        <v>0</v>
      </c>
      <c r="P950" s="189"/>
      <c r="Q950" s="190">
        <f t="shared" si="177"/>
        <v>0</v>
      </c>
      <c r="R950" s="191">
        <f t="shared" si="178"/>
        <v>0</v>
      </c>
      <c r="T950" s="88"/>
    </row>
    <row r="951" spans="1:20" s="178" customFormat="1" ht="30" hidden="1" customHeight="1">
      <c r="A951" s="156">
        <f>'CONSTRUCTION COST ESTIMATE'!A951</f>
        <v>0</v>
      </c>
      <c r="B951" s="179">
        <f>'CONSTRUCTION COST ESTIMATE'!B951</f>
        <v>628.09499999999798</v>
      </c>
      <c r="C951" s="180" t="str">
        <f>'CONSTRUCTION COST ESTIMATE'!C951</f>
        <v>"BUSES" WORD (PAINT)</v>
      </c>
      <c r="D951" s="181">
        <f>'CONSTRUCTION COST ESTIMATE'!BA951</f>
        <v>0</v>
      </c>
      <c r="E951" s="182">
        <f>'CONSTRUCTION COST ESTIMATE'!BC951</f>
        <v>0</v>
      </c>
      <c r="F951" s="183" t="str">
        <f>'CONSTRUCTION COST ESTIMATE'!BB951</f>
        <v>EA</v>
      </c>
      <c r="G951" s="184"/>
      <c r="H951" s="185">
        <f t="shared" si="171"/>
        <v>0</v>
      </c>
      <c r="I951" s="186">
        <f t="shared" si="172"/>
        <v>0</v>
      </c>
      <c r="J951" s="187"/>
      <c r="K951" s="188">
        <f t="shared" si="179"/>
        <v>0</v>
      </c>
      <c r="L951" s="86">
        <f t="shared" si="173"/>
        <v>0</v>
      </c>
      <c r="M951" s="188">
        <f t="shared" si="174"/>
        <v>0</v>
      </c>
      <c r="N951" s="86">
        <f t="shared" si="175"/>
        <v>0</v>
      </c>
      <c r="O951" s="188">
        <f t="shared" si="176"/>
        <v>0</v>
      </c>
      <c r="P951" s="189"/>
      <c r="Q951" s="190">
        <f t="shared" si="177"/>
        <v>0</v>
      </c>
      <c r="R951" s="191">
        <f t="shared" si="178"/>
        <v>0</v>
      </c>
      <c r="T951" s="88"/>
    </row>
    <row r="952" spans="1:20" s="178" customFormat="1" ht="30" hidden="1" customHeight="1">
      <c r="A952" s="156">
        <f>'CONSTRUCTION COST ESTIMATE'!A952</f>
        <v>0</v>
      </c>
      <c r="B952" s="179">
        <f>'CONSTRUCTION COST ESTIMATE'!B952</f>
        <v>628.09599999999796</v>
      </c>
      <c r="C952" s="180" t="str">
        <f>'CONSTRUCTION COST ESTIMATE'!C952</f>
        <v>"BUSES" WORD (PAVEMENT MARKING TAPE)</v>
      </c>
      <c r="D952" s="181">
        <f>'CONSTRUCTION COST ESTIMATE'!BA952</f>
        <v>0</v>
      </c>
      <c r="E952" s="182">
        <f>'CONSTRUCTION COST ESTIMATE'!BC952</f>
        <v>0</v>
      </c>
      <c r="F952" s="183" t="str">
        <f>'CONSTRUCTION COST ESTIMATE'!BB952</f>
        <v>EA</v>
      </c>
      <c r="G952" s="184"/>
      <c r="H952" s="185">
        <f t="shared" si="171"/>
        <v>0</v>
      </c>
      <c r="I952" s="186">
        <f t="shared" si="172"/>
        <v>0</v>
      </c>
      <c r="J952" s="187"/>
      <c r="K952" s="188">
        <f t="shared" si="179"/>
        <v>0</v>
      </c>
      <c r="L952" s="86">
        <f t="shared" si="173"/>
        <v>0</v>
      </c>
      <c r="M952" s="188">
        <f t="shared" si="174"/>
        <v>0</v>
      </c>
      <c r="N952" s="86">
        <f t="shared" si="175"/>
        <v>0</v>
      </c>
      <c r="O952" s="188">
        <f t="shared" si="176"/>
        <v>0</v>
      </c>
      <c r="P952" s="189"/>
      <c r="Q952" s="190">
        <f t="shared" si="177"/>
        <v>0</v>
      </c>
      <c r="R952" s="191">
        <f t="shared" si="178"/>
        <v>0</v>
      </c>
      <c r="T952" s="88"/>
    </row>
    <row r="953" spans="1:20" s="178" customFormat="1" ht="30" hidden="1" customHeight="1">
      <c r="A953" s="156">
        <f>'CONSTRUCTION COST ESTIMATE'!A953</f>
        <v>0</v>
      </c>
      <c r="B953" s="179">
        <f>'CONSTRUCTION COST ESTIMATE'!B953</f>
        <v>628.09699999999805</v>
      </c>
      <c r="C953" s="180" t="str">
        <f>'CONSTRUCTION COST ESTIMATE'!C953</f>
        <v>ACCESSIBILITY PARKING SPACE MARKING SYMBOL (PAINT)</v>
      </c>
      <c r="D953" s="181">
        <f>'CONSTRUCTION COST ESTIMATE'!BA953</f>
        <v>0</v>
      </c>
      <c r="E953" s="182">
        <f>'CONSTRUCTION COST ESTIMATE'!BC953</f>
        <v>0</v>
      </c>
      <c r="F953" s="183" t="str">
        <f>'CONSTRUCTION COST ESTIMATE'!BB953</f>
        <v>EA</v>
      </c>
      <c r="G953" s="184"/>
      <c r="H953" s="185">
        <f t="shared" si="171"/>
        <v>0</v>
      </c>
      <c r="I953" s="186">
        <f t="shared" si="172"/>
        <v>0</v>
      </c>
      <c r="J953" s="187"/>
      <c r="K953" s="188">
        <f t="shared" si="179"/>
        <v>0</v>
      </c>
      <c r="L953" s="86">
        <f t="shared" si="173"/>
        <v>0</v>
      </c>
      <c r="M953" s="188">
        <f t="shared" si="174"/>
        <v>0</v>
      </c>
      <c r="N953" s="86">
        <f t="shared" si="175"/>
        <v>0</v>
      </c>
      <c r="O953" s="188">
        <f t="shared" si="176"/>
        <v>0</v>
      </c>
      <c r="P953" s="189"/>
      <c r="Q953" s="190">
        <f t="shared" si="177"/>
        <v>0</v>
      </c>
      <c r="R953" s="191">
        <f t="shared" si="178"/>
        <v>0</v>
      </c>
      <c r="T953" s="88"/>
    </row>
    <row r="954" spans="1:20" s="178" customFormat="1" ht="30" hidden="1" customHeight="1">
      <c r="A954" s="156">
        <f>'CONSTRUCTION COST ESTIMATE'!A954</f>
        <v>0</v>
      </c>
      <c r="B954" s="179">
        <f>'CONSTRUCTION COST ESTIMATE'!B954</f>
        <v>628.09799999999802</v>
      </c>
      <c r="C954" s="180" t="str">
        <f>'CONSTRUCTION COST ESTIMATE'!C954</f>
        <v>ACCESSIBILITY PARKING SPACE MARKING SYMBOL (PAVEMENT MARKING TAPE)</v>
      </c>
      <c r="D954" s="181">
        <f>'CONSTRUCTION COST ESTIMATE'!BA954</f>
        <v>0</v>
      </c>
      <c r="E954" s="182">
        <f>'CONSTRUCTION COST ESTIMATE'!BC954</f>
        <v>0</v>
      </c>
      <c r="F954" s="183" t="str">
        <f>'CONSTRUCTION COST ESTIMATE'!BB954</f>
        <v>EA</v>
      </c>
      <c r="G954" s="184"/>
      <c r="H954" s="185">
        <f t="shared" si="171"/>
        <v>0</v>
      </c>
      <c r="I954" s="186">
        <f t="shared" si="172"/>
        <v>0</v>
      </c>
      <c r="J954" s="187"/>
      <c r="K954" s="188">
        <f t="shared" si="179"/>
        <v>0</v>
      </c>
      <c r="L954" s="86">
        <f t="shared" si="173"/>
        <v>0</v>
      </c>
      <c r="M954" s="188">
        <f t="shared" si="174"/>
        <v>0</v>
      </c>
      <c r="N954" s="86">
        <f t="shared" si="175"/>
        <v>0</v>
      </c>
      <c r="O954" s="188">
        <f t="shared" si="176"/>
        <v>0</v>
      </c>
      <c r="P954" s="189"/>
      <c r="Q954" s="190">
        <f t="shared" si="177"/>
        <v>0</v>
      </c>
      <c r="R954" s="191">
        <f t="shared" si="178"/>
        <v>0</v>
      </c>
      <c r="T954" s="88"/>
    </row>
    <row r="955" spans="1:20" s="178" customFormat="1" ht="30" hidden="1" customHeight="1">
      <c r="A955" s="156">
        <f>'CONSTRUCTION COST ESTIMATE'!A955</f>
        <v>0</v>
      </c>
      <c r="B955" s="179">
        <f>'CONSTRUCTION COST ESTIMATE'!B955</f>
        <v>628.098999999998</v>
      </c>
      <c r="C955" s="180" t="str">
        <f>'CONSTRUCTION COST ESTIMATE'!C955</f>
        <v>PAVEMENT LEGEND (PAINT)</v>
      </c>
      <c r="D955" s="181">
        <f>'CONSTRUCTION COST ESTIMATE'!BA955</f>
        <v>0</v>
      </c>
      <c r="E955" s="182">
        <f>'CONSTRUCTION COST ESTIMATE'!BC955</f>
        <v>0</v>
      </c>
      <c r="F955" s="183" t="str">
        <f>'CONSTRUCTION COST ESTIMATE'!BB955</f>
        <v>EA</v>
      </c>
      <c r="G955" s="184"/>
      <c r="H955" s="185">
        <f t="shared" si="171"/>
        <v>0</v>
      </c>
      <c r="I955" s="186">
        <f t="shared" si="172"/>
        <v>0</v>
      </c>
      <c r="J955" s="187"/>
      <c r="K955" s="188">
        <f t="shared" si="179"/>
        <v>0</v>
      </c>
      <c r="L955" s="86">
        <f t="shared" si="173"/>
        <v>0</v>
      </c>
      <c r="M955" s="188">
        <f t="shared" si="174"/>
        <v>0</v>
      </c>
      <c r="N955" s="86">
        <f t="shared" si="175"/>
        <v>0</v>
      </c>
      <c r="O955" s="188">
        <f t="shared" si="176"/>
        <v>0</v>
      </c>
      <c r="P955" s="189"/>
      <c r="Q955" s="190">
        <f t="shared" si="177"/>
        <v>0</v>
      </c>
      <c r="R955" s="191">
        <f t="shared" si="178"/>
        <v>0</v>
      </c>
      <c r="T955" s="88"/>
    </row>
    <row r="956" spans="1:20" s="178" customFormat="1" ht="30" hidden="1" customHeight="1">
      <c r="A956" s="156">
        <f>'CONSTRUCTION COST ESTIMATE'!A956</f>
        <v>0</v>
      </c>
      <c r="B956" s="179">
        <f>'CONSTRUCTION COST ESTIMATE'!B956</f>
        <v>628.09999999999798</v>
      </c>
      <c r="C956" s="180" t="str">
        <f>'CONSTRUCTION COST ESTIMATE'!C956</f>
        <v>PAVEMENT LEGEND (PAVEMENT MARKING TAPE)</v>
      </c>
      <c r="D956" s="181">
        <f>'CONSTRUCTION COST ESTIMATE'!BA956</f>
        <v>0</v>
      </c>
      <c r="E956" s="182">
        <f>'CONSTRUCTION COST ESTIMATE'!BC956</f>
        <v>0</v>
      </c>
      <c r="F956" s="183" t="str">
        <f>'CONSTRUCTION COST ESTIMATE'!BB956</f>
        <v>EA</v>
      </c>
      <c r="G956" s="184"/>
      <c r="H956" s="185">
        <f t="shared" si="171"/>
        <v>0</v>
      </c>
      <c r="I956" s="186">
        <f t="shared" si="172"/>
        <v>0</v>
      </c>
      <c r="J956" s="187"/>
      <c r="K956" s="188">
        <f t="shared" si="179"/>
        <v>0</v>
      </c>
      <c r="L956" s="86">
        <f t="shared" si="173"/>
        <v>0</v>
      </c>
      <c r="M956" s="188">
        <f t="shared" si="174"/>
        <v>0</v>
      </c>
      <c r="N956" s="86">
        <f t="shared" si="175"/>
        <v>0</v>
      </c>
      <c r="O956" s="188">
        <f t="shared" si="176"/>
        <v>0</v>
      </c>
      <c r="P956" s="189"/>
      <c r="Q956" s="190">
        <f t="shared" si="177"/>
        <v>0</v>
      </c>
      <c r="R956" s="191">
        <f t="shared" si="178"/>
        <v>0</v>
      </c>
      <c r="T956" s="88"/>
    </row>
    <row r="957" spans="1:20" s="178" customFormat="1" ht="30" hidden="1" customHeight="1">
      <c r="A957" s="156">
        <f>'CONSTRUCTION COST ESTIMATE'!A957</f>
        <v>0</v>
      </c>
      <c r="B957" s="179">
        <f>'CONSTRUCTION COST ESTIMATE'!B957</f>
        <v>628.10099999999795</v>
      </c>
      <c r="C957" s="180" t="str">
        <f>'CONSTRUCTION COST ESTIMATE'!C957</f>
        <v>TEMPORARY STRIPING</v>
      </c>
      <c r="D957" s="181">
        <f>'CONSTRUCTION COST ESTIMATE'!BA957</f>
        <v>0</v>
      </c>
      <c r="E957" s="182">
        <f>'CONSTRUCTION COST ESTIMATE'!BC957</f>
        <v>0</v>
      </c>
      <c r="F957" s="183" t="str">
        <f>'CONSTRUCTION COST ESTIMATE'!BB957</f>
        <v>LF</v>
      </c>
      <c r="G957" s="184"/>
      <c r="H957" s="185">
        <f t="shared" si="171"/>
        <v>0</v>
      </c>
      <c r="I957" s="186">
        <f t="shared" si="172"/>
        <v>0</v>
      </c>
      <c r="J957" s="187"/>
      <c r="K957" s="188">
        <f t="shared" si="179"/>
        <v>0</v>
      </c>
      <c r="L957" s="86">
        <f t="shared" si="173"/>
        <v>0</v>
      </c>
      <c r="M957" s="188">
        <f t="shared" si="174"/>
        <v>0</v>
      </c>
      <c r="N957" s="86">
        <f t="shared" si="175"/>
        <v>0</v>
      </c>
      <c r="O957" s="188">
        <f t="shared" si="176"/>
        <v>0</v>
      </c>
      <c r="P957" s="189"/>
      <c r="Q957" s="190">
        <f t="shared" si="177"/>
        <v>0</v>
      </c>
      <c r="R957" s="191">
        <f t="shared" si="178"/>
        <v>0</v>
      </c>
      <c r="T957" s="88"/>
    </row>
    <row r="958" spans="1:20" s="178" customFormat="1" ht="30" hidden="1" customHeight="1">
      <c r="A958" s="156">
        <f>'CONSTRUCTION COST ESTIMATE'!A958</f>
        <v>0</v>
      </c>
      <c r="B958" s="179">
        <f>'CONSTRUCTION COST ESTIMATE'!B958</f>
        <v>628.10199999999804</v>
      </c>
      <c r="C958" s="180" t="str">
        <f>'CONSTRUCTION COST ESTIMATE'!C958</f>
        <v>REFLECTIVE WHITE CURB PAINT</v>
      </c>
      <c r="D958" s="181">
        <f>'CONSTRUCTION COST ESTIMATE'!BA958</f>
        <v>0</v>
      </c>
      <c r="E958" s="182">
        <f>'CONSTRUCTION COST ESTIMATE'!BC958</f>
        <v>0</v>
      </c>
      <c r="F958" s="183" t="str">
        <f>'CONSTRUCTION COST ESTIMATE'!BB958</f>
        <v>SF</v>
      </c>
      <c r="G958" s="184"/>
      <c r="H958" s="185">
        <f t="shared" si="171"/>
        <v>0</v>
      </c>
      <c r="I958" s="186">
        <f t="shared" si="172"/>
        <v>0</v>
      </c>
      <c r="J958" s="187"/>
      <c r="K958" s="188">
        <f t="shared" si="179"/>
        <v>0</v>
      </c>
      <c r="L958" s="86">
        <f t="shared" si="173"/>
        <v>0</v>
      </c>
      <c r="M958" s="188">
        <f t="shared" si="174"/>
        <v>0</v>
      </c>
      <c r="N958" s="86">
        <f t="shared" si="175"/>
        <v>0</v>
      </c>
      <c r="O958" s="188">
        <f t="shared" si="176"/>
        <v>0</v>
      </c>
      <c r="P958" s="189"/>
      <c r="Q958" s="190">
        <f t="shared" si="177"/>
        <v>0</v>
      </c>
      <c r="R958" s="191">
        <f t="shared" si="178"/>
        <v>0</v>
      </c>
      <c r="T958" s="88"/>
    </row>
    <row r="959" spans="1:20" s="178" customFormat="1" ht="30" hidden="1" customHeight="1">
      <c r="A959" s="156">
        <f>'CONSTRUCTION COST ESTIMATE'!A959</f>
        <v>0</v>
      </c>
      <c r="B959" s="179">
        <f>'CONSTRUCTION COST ESTIMATE'!B959</f>
        <v>628.10299999999802</v>
      </c>
      <c r="C959" s="180" t="str">
        <f>'CONSTRUCTION COST ESTIMATE'!C959</f>
        <v>REFLECTIVE YELLOW CURB PAINT</v>
      </c>
      <c r="D959" s="181">
        <f>'CONSTRUCTION COST ESTIMATE'!BA959</f>
        <v>0</v>
      </c>
      <c r="E959" s="182">
        <f>'CONSTRUCTION COST ESTIMATE'!BC959</f>
        <v>0</v>
      </c>
      <c r="F959" s="183" t="str">
        <f>'CONSTRUCTION COST ESTIMATE'!BB959</f>
        <v>SF</v>
      </c>
      <c r="G959" s="184"/>
      <c r="H959" s="185">
        <f t="shared" si="171"/>
        <v>0</v>
      </c>
      <c r="I959" s="186">
        <f t="shared" si="172"/>
        <v>0</v>
      </c>
      <c r="J959" s="187"/>
      <c r="K959" s="188">
        <f t="shared" si="179"/>
        <v>0</v>
      </c>
      <c r="L959" s="86">
        <f t="shared" si="173"/>
        <v>0</v>
      </c>
      <c r="M959" s="188">
        <f t="shared" si="174"/>
        <v>0</v>
      </c>
      <c r="N959" s="86">
        <f t="shared" si="175"/>
        <v>0</v>
      </c>
      <c r="O959" s="188">
        <f t="shared" si="176"/>
        <v>0</v>
      </c>
      <c r="P959" s="189"/>
      <c r="Q959" s="190">
        <f t="shared" si="177"/>
        <v>0</v>
      </c>
      <c r="R959" s="191">
        <f t="shared" si="178"/>
        <v>0</v>
      </c>
      <c r="T959" s="88"/>
    </row>
    <row r="960" spans="1:20" s="178" customFormat="1" ht="30" hidden="1" customHeight="1">
      <c r="A960" s="156">
        <f>'CONSTRUCTION COST ESTIMATE'!A960</f>
        <v>0</v>
      </c>
      <c r="B960" s="179">
        <f>'CONSTRUCTION COST ESTIMATE'!B960</f>
        <v>628.103999999998</v>
      </c>
      <c r="C960" s="180" t="str">
        <f>'CONSTRUCTION COST ESTIMATE'!C960</f>
        <v>NON-REFLECTIVE CURB PAINT (SPECIFY COLOR)</v>
      </c>
      <c r="D960" s="181">
        <f>'CONSTRUCTION COST ESTIMATE'!BA960</f>
        <v>0</v>
      </c>
      <c r="E960" s="182">
        <f>'CONSTRUCTION COST ESTIMATE'!BC960</f>
        <v>0</v>
      </c>
      <c r="F960" s="183" t="str">
        <f>'CONSTRUCTION COST ESTIMATE'!BB960</f>
        <v>SF</v>
      </c>
      <c r="G960" s="184"/>
      <c r="H960" s="185">
        <f t="shared" si="171"/>
        <v>0</v>
      </c>
      <c r="I960" s="186">
        <f t="shared" si="172"/>
        <v>0</v>
      </c>
      <c r="J960" s="187"/>
      <c r="K960" s="188">
        <f t="shared" si="179"/>
        <v>0</v>
      </c>
      <c r="L960" s="86">
        <f t="shared" si="173"/>
        <v>0</v>
      </c>
      <c r="M960" s="188">
        <f t="shared" si="174"/>
        <v>0</v>
      </c>
      <c r="N960" s="86">
        <f t="shared" si="175"/>
        <v>0</v>
      </c>
      <c r="O960" s="188">
        <f t="shared" si="176"/>
        <v>0</v>
      </c>
      <c r="P960" s="189"/>
      <c r="Q960" s="190">
        <f t="shared" si="177"/>
        <v>0</v>
      </c>
      <c r="R960" s="191">
        <f t="shared" si="178"/>
        <v>0</v>
      </c>
      <c r="T960" s="88"/>
    </row>
    <row r="961" spans="1:20" s="178" customFormat="1" ht="30" hidden="1" customHeight="1">
      <c r="A961" s="156">
        <f>'CONSTRUCTION COST ESTIMATE'!A961</f>
        <v>0</v>
      </c>
      <c r="B961" s="179">
        <f>'CONSTRUCTION COST ESTIMATE'!B961</f>
        <v>628.10499999999797</v>
      </c>
      <c r="C961" s="180" t="str">
        <f>'CONSTRUCTION COST ESTIMATE'!C961</f>
        <v>REFLECTIVE WHITE MEDIAN PAINT</v>
      </c>
      <c r="D961" s="181">
        <f>'CONSTRUCTION COST ESTIMATE'!BA961</f>
        <v>0</v>
      </c>
      <c r="E961" s="182">
        <f>'CONSTRUCTION COST ESTIMATE'!BC961</f>
        <v>0</v>
      </c>
      <c r="F961" s="183" t="str">
        <f>'CONSTRUCTION COST ESTIMATE'!BB961</f>
        <v>SF</v>
      </c>
      <c r="G961" s="184"/>
      <c r="H961" s="185">
        <f t="shared" si="171"/>
        <v>0</v>
      </c>
      <c r="I961" s="186">
        <f t="shared" si="172"/>
        <v>0</v>
      </c>
      <c r="J961" s="187"/>
      <c r="K961" s="188">
        <f t="shared" si="179"/>
        <v>0</v>
      </c>
      <c r="L961" s="86">
        <f t="shared" si="173"/>
        <v>0</v>
      </c>
      <c r="M961" s="188">
        <f t="shared" si="174"/>
        <v>0</v>
      </c>
      <c r="N961" s="86">
        <f t="shared" si="175"/>
        <v>0</v>
      </c>
      <c r="O961" s="188">
        <f t="shared" si="176"/>
        <v>0</v>
      </c>
      <c r="P961" s="189"/>
      <c r="Q961" s="190">
        <f t="shared" si="177"/>
        <v>0</v>
      </c>
      <c r="R961" s="191">
        <f t="shared" si="178"/>
        <v>0</v>
      </c>
      <c r="T961" s="88"/>
    </row>
    <row r="962" spans="1:20" s="178" customFormat="1" ht="30" hidden="1" customHeight="1">
      <c r="A962" s="156">
        <f>'CONSTRUCTION COST ESTIMATE'!A962</f>
        <v>0</v>
      </c>
      <c r="B962" s="179">
        <f>'CONSTRUCTION COST ESTIMATE'!B962</f>
        <v>628.10599999999704</v>
      </c>
      <c r="C962" s="180" t="str">
        <f>'CONSTRUCTION COST ESTIMATE'!C962</f>
        <v>REFLECTIVE YELLOW MEDIAN PAINT</v>
      </c>
      <c r="D962" s="181">
        <f>'CONSTRUCTION COST ESTIMATE'!BA962</f>
        <v>0</v>
      </c>
      <c r="E962" s="182">
        <f>'CONSTRUCTION COST ESTIMATE'!BC962</f>
        <v>0</v>
      </c>
      <c r="F962" s="183" t="str">
        <f>'CONSTRUCTION COST ESTIMATE'!BB962</f>
        <v>SF</v>
      </c>
      <c r="G962" s="184"/>
      <c r="H962" s="185">
        <f t="shared" si="171"/>
        <v>0</v>
      </c>
      <c r="I962" s="186">
        <f t="shared" si="172"/>
        <v>0</v>
      </c>
      <c r="J962" s="187"/>
      <c r="K962" s="188">
        <f t="shared" si="179"/>
        <v>0</v>
      </c>
      <c r="L962" s="86">
        <f t="shared" si="173"/>
        <v>0</v>
      </c>
      <c r="M962" s="188">
        <f t="shared" si="174"/>
        <v>0</v>
      </c>
      <c r="N962" s="86">
        <f t="shared" si="175"/>
        <v>0</v>
      </c>
      <c r="O962" s="188">
        <f t="shared" si="176"/>
        <v>0</v>
      </c>
      <c r="P962" s="189"/>
      <c r="Q962" s="190">
        <f t="shared" si="177"/>
        <v>0</v>
      </c>
      <c r="R962" s="191">
        <f t="shared" si="178"/>
        <v>0</v>
      </c>
      <c r="T962" s="88"/>
    </row>
    <row r="963" spans="1:20" s="178" customFormat="1" ht="30" hidden="1" customHeight="1">
      <c r="A963" s="156">
        <f>'CONSTRUCTION COST ESTIMATE'!A963</f>
        <v>0</v>
      </c>
      <c r="B963" s="179">
        <f>'CONSTRUCTION COST ESTIMATE'!B963</f>
        <v>628.10699999999702</v>
      </c>
      <c r="C963" s="180" t="str">
        <f>'CONSTRUCTION COST ESTIMATE'!C963</f>
        <v>REFLECTIVE WHITE MEDIAN NOSE PAINT WITH REFLECTIVE WHITE PAVEMENT MARKERS</v>
      </c>
      <c r="D963" s="181">
        <f>'CONSTRUCTION COST ESTIMATE'!BA963</f>
        <v>0</v>
      </c>
      <c r="E963" s="182">
        <f>'CONSTRUCTION COST ESTIMATE'!BC963</f>
        <v>0</v>
      </c>
      <c r="F963" s="183" t="str">
        <f>'CONSTRUCTION COST ESTIMATE'!BB963</f>
        <v>SF</v>
      </c>
      <c r="G963" s="184"/>
      <c r="H963" s="185">
        <f t="shared" si="171"/>
        <v>0</v>
      </c>
      <c r="I963" s="186">
        <f t="shared" si="172"/>
        <v>0</v>
      </c>
      <c r="J963" s="187"/>
      <c r="K963" s="188">
        <f t="shared" si="179"/>
        <v>0</v>
      </c>
      <c r="L963" s="86">
        <f t="shared" si="173"/>
        <v>0</v>
      </c>
      <c r="M963" s="188">
        <f t="shared" si="174"/>
        <v>0</v>
      </c>
      <c r="N963" s="86">
        <f t="shared" si="175"/>
        <v>0</v>
      </c>
      <c r="O963" s="188">
        <f t="shared" si="176"/>
        <v>0</v>
      </c>
      <c r="P963" s="189"/>
      <c r="Q963" s="190">
        <f t="shared" si="177"/>
        <v>0</v>
      </c>
      <c r="R963" s="191">
        <f t="shared" si="178"/>
        <v>0</v>
      </c>
      <c r="T963" s="88"/>
    </row>
    <row r="964" spans="1:20" s="178" customFormat="1" ht="30" hidden="1" customHeight="1">
      <c r="A964" s="156">
        <f>'CONSTRUCTION COST ESTIMATE'!A964</f>
        <v>0</v>
      </c>
      <c r="B964" s="179">
        <f>'CONSTRUCTION COST ESTIMATE'!B964</f>
        <v>628.10799999999699</v>
      </c>
      <c r="C964" s="180" t="str">
        <f>'CONSTRUCTION COST ESTIMATE'!C964</f>
        <v>REFLECTIVE YELLOW MEDIAN NOSE PAINT WITH REFLECTIVE YELLOW PAVEMENT MARKERS</v>
      </c>
      <c r="D964" s="181">
        <f>'CONSTRUCTION COST ESTIMATE'!BA964</f>
        <v>0</v>
      </c>
      <c r="E964" s="182">
        <f>'CONSTRUCTION COST ESTIMATE'!BC964</f>
        <v>0</v>
      </c>
      <c r="F964" s="183" t="str">
        <f>'CONSTRUCTION COST ESTIMATE'!BB964</f>
        <v>SF</v>
      </c>
      <c r="G964" s="184"/>
      <c r="H964" s="185">
        <f t="shared" si="171"/>
        <v>0</v>
      </c>
      <c r="I964" s="186">
        <f t="shared" si="172"/>
        <v>0</v>
      </c>
      <c r="J964" s="187"/>
      <c r="K964" s="188">
        <f t="shared" si="179"/>
        <v>0</v>
      </c>
      <c r="L964" s="86">
        <f t="shared" si="173"/>
        <v>0</v>
      </c>
      <c r="M964" s="188">
        <f t="shared" si="174"/>
        <v>0</v>
      </c>
      <c r="N964" s="86">
        <f t="shared" si="175"/>
        <v>0</v>
      </c>
      <c r="O964" s="188">
        <f t="shared" si="176"/>
        <v>0</v>
      </c>
      <c r="P964" s="189"/>
      <c r="Q964" s="190">
        <f t="shared" si="177"/>
        <v>0</v>
      </c>
      <c r="R964" s="191">
        <f t="shared" si="178"/>
        <v>0</v>
      </c>
      <c r="T964" s="88"/>
    </row>
    <row r="965" spans="1:20" s="178" customFormat="1" ht="30" customHeight="1">
      <c r="A965" s="197" t="str">
        <f>'CONSTRUCTION COST ESTIMATE'!A965</f>
        <v>SP 629</v>
      </c>
      <c r="B965" s="198"/>
      <c r="C965" s="199" t="str">
        <f>'CONSTRUCTION COST ESTIMATE'!C965</f>
        <v>WATER DISTRIBUTION SYSTEMS</v>
      </c>
      <c r="D965" s="200"/>
      <c r="E965" s="201"/>
      <c r="F965" s="202"/>
      <c r="G965" s="203"/>
      <c r="H965" s="204"/>
      <c r="I965" s="205"/>
      <c r="J965" s="206"/>
      <c r="K965" s="207"/>
      <c r="L965" s="206"/>
      <c r="M965" s="207"/>
      <c r="N965" s="206"/>
      <c r="O965" s="207"/>
      <c r="P965" s="189"/>
      <c r="Q965" s="190">
        <f t="shared" si="177"/>
        <v>0</v>
      </c>
      <c r="R965" s="191">
        <f t="shared" si="178"/>
        <v>0</v>
      </c>
      <c r="T965" s="139" t="s">
        <v>1447</v>
      </c>
    </row>
    <row r="966" spans="1:20" s="178" customFormat="1" ht="30" hidden="1" customHeight="1">
      <c r="A966" s="156">
        <f>'CONSTRUCTION COST ESTIMATE'!A966</f>
        <v>0</v>
      </c>
      <c r="B966" s="179">
        <f>'CONSTRUCTION COST ESTIMATE'!B966</f>
        <v>629.00049999999999</v>
      </c>
      <c r="C966" s="180" t="str">
        <f>'CONSTRUCTION COST ESTIMATE'!C966</f>
        <v>ADJUST AVAR</v>
      </c>
      <c r="D966" s="181">
        <f>'CONSTRUCTION COST ESTIMATE'!BA966</f>
        <v>0</v>
      </c>
      <c r="E966" s="182">
        <f>'CONSTRUCTION COST ESTIMATE'!BC966</f>
        <v>0</v>
      </c>
      <c r="F966" s="183" t="str">
        <f>'CONSTRUCTION COST ESTIMATE'!BB966</f>
        <v>EA</v>
      </c>
      <c r="G966" s="184"/>
      <c r="H966" s="185">
        <f t="shared" si="171"/>
        <v>0</v>
      </c>
      <c r="I966" s="186">
        <f t="shared" si="172"/>
        <v>0</v>
      </c>
      <c r="J966" s="187"/>
      <c r="K966" s="188">
        <f t="shared" si="179"/>
        <v>0</v>
      </c>
      <c r="L966" s="86">
        <f t="shared" si="173"/>
        <v>0</v>
      </c>
      <c r="M966" s="188">
        <f t="shared" si="174"/>
        <v>0</v>
      </c>
      <c r="N966" s="86">
        <f t="shared" si="175"/>
        <v>0</v>
      </c>
      <c r="O966" s="188">
        <f t="shared" si="176"/>
        <v>0</v>
      </c>
      <c r="P966" s="189"/>
      <c r="Q966" s="190">
        <f t="shared" si="177"/>
        <v>0</v>
      </c>
      <c r="R966" s="191">
        <f t="shared" si="178"/>
        <v>0</v>
      </c>
      <c r="T966" s="88"/>
    </row>
    <row r="967" spans="1:20" s="178" customFormat="1" ht="30" hidden="1" customHeight="1">
      <c r="A967" s="156">
        <f>'CONSTRUCTION COST ESTIMATE'!A967</f>
        <v>0</v>
      </c>
      <c r="B967" s="179">
        <f>'CONSTRUCTION COST ESTIMATE'!B967</f>
        <v>629.00099999999998</v>
      </c>
      <c r="C967" s="180" t="str">
        <f>'CONSTRUCTION COST ESTIMATE'!C967</f>
        <v>MANUAL BLOW OFF ASSEMBLY (2 INCH)</v>
      </c>
      <c r="D967" s="181">
        <f>'CONSTRUCTION COST ESTIMATE'!BA967</f>
        <v>0</v>
      </c>
      <c r="E967" s="182">
        <f>'CONSTRUCTION COST ESTIMATE'!BC967</f>
        <v>0</v>
      </c>
      <c r="F967" s="183" t="str">
        <f>'CONSTRUCTION COST ESTIMATE'!BB967</f>
        <v>EA</v>
      </c>
      <c r="G967" s="184"/>
      <c r="H967" s="185">
        <f t="shared" si="171"/>
        <v>0</v>
      </c>
      <c r="I967" s="186">
        <f t="shared" si="172"/>
        <v>0</v>
      </c>
      <c r="J967" s="187"/>
      <c r="K967" s="188">
        <f t="shared" si="179"/>
        <v>0</v>
      </c>
      <c r="L967" s="86">
        <f t="shared" si="173"/>
        <v>0</v>
      </c>
      <c r="M967" s="188">
        <f t="shared" si="174"/>
        <v>0</v>
      </c>
      <c r="N967" s="86">
        <f t="shared" si="175"/>
        <v>0</v>
      </c>
      <c r="O967" s="188">
        <f t="shared" si="176"/>
        <v>0</v>
      </c>
      <c r="P967" s="189"/>
      <c r="Q967" s="190">
        <f t="shared" si="177"/>
        <v>0</v>
      </c>
      <c r="R967" s="191">
        <f t="shared" si="178"/>
        <v>0</v>
      </c>
      <c r="T967" s="88"/>
    </row>
    <row r="968" spans="1:20" s="178" customFormat="1" ht="30" hidden="1" customHeight="1">
      <c r="A968" s="156">
        <f>'CONSTRUCTION COST ESTIMATE'!A968</f>
        <v>0</v>
      </c>
      <c r="B968" s="179">
        <f>'CONSTRUCTION COST ESTIMATE'!B968</f>
        <v>629.00199999999995</v>
      </c>
      <c r="C968" s="180" t="str">
        <f>'CONSTRUCTION COST ESTIMATE'!C968</f>
        <v>LOW POINT BLOW OFF DRAIN ASSEMBLY (6 INCH)</v>
      </c>
      <c r="D968" s="181">
        <f>'CONSTRUCTION COST ESTIMATE'!BA968</f>
        <v>0</v>
      </c>
      <c r="E968" s="182">
        <f>'CONSTRUCTION COST ESTIMATE'!BC968</f>
        <v>0</v>
      </c>
      <c r="F968" s="183" t="str">
        <f>'CONSTRUCTION COST ESTIMATE'!BB968</f>
        <v>EA</v>
      </c>
      <c r="G968" s="184"/>
      <c r="H968" s="185">
        <f t="shared" si="171"/>
        <v>0</v>
      </c>
      <c r="I968" s="186">
        <f t="shared" si="172"/>
        <v>0</v>
      </c>
      <c r="J968" s="187"/>
      <c r="K968" s="188">
        <f t="shared" si="179"/>
        <v>0</v>
      </c>
      <c r="L968" s="86">
        <f t="shared" si="173"/>
        <v>0</v>
      </c>
      <c r="M968" s="188">
        <f t="shared" si="174"/>
        <v>0</v>
      </c>
      <c r="N968" s="86">
        <f t="shared" si="175"/>
        <v>0</v>
      </c>
      <c r="O968" s="188">
        <f t="shared" si="176"/>
        <v>0</v>
      </c>
      <c r="P968" s="189"/>
      <c r="Q968" s="190">
        <f t="shared" si="177"/>
        <v>0</v>
      </c>
      <c r="R968" s="191">
        <f t="shared" si="178"/>
        <v>0</v>
      </c>
      <c r="T968" s="88"/>
    </row>
    <row r="969" spans="1:20" s="178" customFormat="1" ht="30" hidden="1" customHeight="1">
      <c r="A969" s="156">
        <f>'CONSTRUCTION COST ESTIMATE'!A969</f>
        <v>0</v>
      </c>
      <c r="B969" s="179">
        <f>'CONSTRUCTION COST ESTIMATE'!B969</f>
        <v>629.00300000000004</v>
      </c>
      <c r="C969" s="180" t="str">
        <f>'CONSTRUCTION COST ESTIMATE'!C969</f>
        <v>ADJUST BLOW OFF COVER TO GRADE</v>
      </c>
      <c r="D969" s="181">
        <f>'CONSTRUCTION COST ESTIMATE'!BA969</f>
        <v>0</v>
      </c>
      <c r="E969" s="182">
        <f>'CONSTRUCTION COST ESTIMATE'!BC969</f>
        <v>0</v>
      </c>
      <c r="F969" s="183" t="str">
        <f>'CONSTRUCTION COST ESTIMATE'!BB969</f>
        <v>EA</v>
      </c>
      <c r="G969" s="184"/>
      <c r="H969" s="185">
        <f t="shared" si="171"/>
        <v>0</v>
      </c>
      <c r="I969" s="186">
        <f t="shared" si="172"/>
        <v>0</v>
      </c>
      <c r="J969" s="187"/>
      <c r="K969" s="188">
        <f t="shared" si="179"/>
        <v>0</v>
      </c>
      <c r="L969" s="86">
        <f t="shared" si="173"/>
        <v>0</v>
      </c>
      <c r="M969" s="188">
        <f t="shared" si="174"/>
        <v>0</v>
      </c>
      <c r="N969" s="86">
        <f t="shared" si="175"/>
        <v>0</v>
      </c>
      <c r="O969" s="188">
        <f t="shared" si="176"/>
        <v>0</v>
      </c>
      <c r="P969" s="189"/>
      <c r="Q969" s="190">
        <f t="shared" si="177"/>
        <v>0</v>
      </c>
      <c r="R969" s="191">
        <f t="shared" si="178"/>
        <v>0</v>
      </c>
      <c r="T969" s="88"/>
    </row>
    <row r="970" spans="1:20" s="178" customFormat="1" ht="30" hidden="1" customHeight="1">
      <c r="A970" s="156">
        <f>'CONSTRUCTION COST ESTIMATE'!A970</f>
        <v>0</v>
      </c>
      <c r="B970" s="179">
        <f>'CONSTRUCTION COST ESTIMATE'!B970</f>
        <v>629.00400000000002</v>
      </c>
      <c r="C970" s="180" t="str">
        <f>'CONSTRUCTION COST ESTIMATE'!C970</f>
        <v>ADJUST BLOW OFF AND ASSEMBLY</v>
      </c>
      <c r="D970" s="181">
        <f>'CONSTRUCTION COST ESTIMATE'!BA970</f>
        <v>0</v>
      </c>
      <c r="E970" s="182">
        <f>'CONSTRUCTION COST ESTIMATE'!BC970</f>
        <v>0</v>
      </c>
      <c r="F970" s="183" t="str">
        <f>'CONSTRUCTION COST ESTIMATE'!BB970</f>
        <v>EA</v>
      </c>
      <c r="G970" s="184"/>
      <c r="H970" s="185">
        <f t="shared" si="171"/>
        <v>0</v>
      </c>
      <c r="I970" s="186">
        <f t="shared" si="172"/>
        <v>0</v>
      </c>
      <c r="J970" s="187"/>
      <c r="K970" s="188">
        <f t="shared" si="179"/>
        <v>0</v>
      </c>
      <c r="L970" s="86">
        <f t="shared" si="173"/>
        <v>0</v>
      </c>
      <c r="M970" s="188">
        <f t="shared" si="174"/>
        <v>0</v>
      </c>
      <c r="N970" s="86">
        <f t="shared" si="175"/>
        <v>0</v>
      </c>
      <c r="O970" s="188">
        <f t="shared" si="176"/>
        <v>0</v>
      </c>
      <c r="P970" s="189"/>
      <c r="Q970" s="190">
        <f t="shared" si="177"/>
        <v>0</v>
      </c>
      <c r="R970" s="191">
        <f t="shared" si="178"/>
        <v>0</v>
      </c>
      <c r="T970" s="88"/>
    </row>
    <row r="971" spans="1:20" s="178" customFormat="1" ht="30" hidden="1" customHeight="1">
      <c r="A971" s="156">
        <f>'CONSTRUCTION COST ESTIMATE'!A971</f>
        <v>0</v>
      </c>
      <c r="B971" s="179">
        <f>'CONSTRUCTION COST ESTIMATE'!B971</f>
        <v>629.005</v>
      </c>
      <c r="C971" s="180" t="str">
        <f>'CONSTRUCTION COST ESTIMATE'!C971</f>
        <v>ADJUST BLOW OFF AND RISER ASSEMBLY</v>
      </c>
      <c r="D971" s="181">
        <f>'CONSTRUCTION COST ESTIMATE'!BA971</f>
        <v>0</v>
      </c>
      <c r="E971" s="182">
        <f>'CONSTRUCTION COST ESTIMATE'!BC971</f>
        <v>0</v>
      </c>
      <c r="F971" s="183" t="str">
        <f>'CONSTRUCTION COST ESTIMATE'!BB971</f>
        <v>EA</v>
      </c>
      <c r="G971" s="184"/>
      <c r="H971" s="185">
        <f t="shared" si="171"/>
        <v>0</v>
      </c>
      <c r="I971" s="186">
        <f t="shared" si="172"/>
        <v>0</v>
      </c>
      <c r="J971" s="187"/>
      <c r="K971" s="188">
        <f t="shared" si="179"/>
        <v>0</v>
      </c>
      <c r="L971" s="86">
        <f t="shared" si="173"/>
        <v>0</v>
      </c>
      <c r="M971" s="188">
        <f t="shared" si="174"/>
        <v>0</v>
      </c>
      <c r="N971" s="86">
        <f t="shared" si="175"/>
        <v>0</v>
      </c>
      <c r="O971" s="188">
        <f t="shared" si="176"/>
        <v>0</v>
      </c>
      <c r="P971" s="189"/>
      <c r="Q971" s="190">
        <f t="shared" si="177"/>
        <v>0</v>
      </c>
      <c r="R971" s="191">
        <f t="shared" si="178"/>
        <v>0</v>
      </c>
      <c r="T971" s="88"/>
    </row>
    <row r="972" spans="1:20" s="178" customFormat="1" ht="30" hidden="1" customHeight="1">
      <c r="A972" s="156">
        <f>'CONSTRUCTION COST ESTIMATE'!A972</f>
        <v>0</v>
      </c>
      <c r="B972" s="179">
        <f>'CONSTRUCTION COST ESTIMATE'!B972</f>
        <v>629.00599999999997</v>
      </c>
      <c r="C972" s="180" t="str">
        <f>'CONSTRUCTION COST ESTIMATE'!C972</f>
        <v>RELOCATE 2 INCH BLOW OFF</v>
      </c>
      <c r="D972" s="181">
        <f>'CONSTRUCTION COST ESTIMATE'!BA972</f>
        <v>0</v>
      </c>
      <c r="E972" s="182">
        <f>'CONSTRUCTION COST ESTIMATE'!BC972</f>
        <v>0</v>
      </c>
      <c r="F972" s="183" t="str">
        <f>'CONSTRUCTION COST ESTIMATE'!BB972</f>
        <v>LS</v>
      </c>
      <c r="G972" s="184"/>
      <c r="H972" s="185">
        <f t="shared" si="171"/>
        <v>0</v>
      </c>
      <c r="I972" s="186">
        <f t="shared" si="172"/>
        <v>0</v>
      </c>
      <c r="J972" s="187"/>
      <c r="K972" s="188">
        <f t="shared" si="179"/>
        <v>0</v>
      </c>
      <c r="L972" s="86">
        <f t="shared" si="173"/>
        <v>0</v>
      </c>
      <c r="M972" s="188">
        <f t="shared" si="174"/>
        <v>0</v>
      </c>
      <c r="N972" s="86">
        <f t="shared" si="175"/>
        <v>0</v>
      </c>
      <c r="O972" s="188">
        <f t="shared" si="176"/>
        <v>0</v>
      </c>
      <c r="P972" s="189"/>
      <c r="Q972" s="190">
        <f t="shared" si="177"/>
        <v>0</v>
      </c>
      <c r="R972" s="191">
        <f t="shared" si="178"/>
        <v>0</v>
      </c>
      <c r="T972" s="88"/>
    </row>
    <row r="973" spans="1:20" s="178" customFormat="1" ht="30" hidden="1" customHeight="1">
      <c r="A973" s="156">
        <f>'CONSTRUCTION COST ESTIMATE'!A973</f>
        <v>0</v>
      </c>
      <c r="B973" s="179">
        <f>'CONSTRUCTION COST ESTIMATE'!B973</f>
        <v>629.01</v>
      </c>
      <c r="C973" s="180" t="str">
        <f>'CONSTRUCTION COST ESTIMATE'!C973</f>
        <v>INSTALL VEHICULAR PROTECTION BOLLARD</v>
      </c>
      <c r="D973" s="181">
        <f>'CONSTRUCTION COST ESTIMATE'!BA973</f>
        <v>0</v>
      </c>
      <c r="E973" s="182">
        <f>'CONSTRUCTION COST ESTIMATE'!BC973</f>
        <v>0</v>
      </c>
      <c r="F973" s="183" t="str">
        <f>'CONSTRUCTION COST ESTIMATE'!BB973</f>
        <v>EA</v>
      </c>
      <c r="G973" s="184"/>
      <c r="H973" s="185">
        <f t="shared" si="171"/>
        <v>0</v>
      </c>
      <c r="I973" s="186">
        <f t="shared" si="172"/>
        <v>0</v>
      </c>
      <c r="J973" s="187"/>
      <c r="K973" s="188">
        <f t="shared" si="179"/>
        <v>0</v>
      </c>
      <c r="L973" s="86">
        <f t="shared" si="173"/>
        <v>0</v>
      </c>
      <c r="M973" s="188">
        <f t="shared" si="174"/>
        <v>0</v>
      </c>
      <c r="N973" s="86">
        <f t="shared" si="175"/>
        <v>0</v>
      </c>
      <c r="O973" s="188">
        <f t="shared" si="176"/>
        <v>0</v>
      </c>
      <c r="P973" s="189"/>
      <c r="Q973" s="190">
        <f t="shared" si="177"/>
        <v>0</v>
      </c>
      <c r="R973" s="191">
        <f t="shared" si="178"/>
        <v>0</v>
      </c>
      <c r="T973" s="88"/>
    </row>
    <row r="974" spans="1:20" s="178" customFormat="1" ht="30" hidden="1" customHeight="1">
      <c r="A974" s="156">
        <f>'CONSTRUCTION COST ESTIMATE'!A974</f>
        <v>0</v>
      </c>
      <c r="B974" s="179">
        <f>'CONSTRUCTION COST ESTIMATE'!B974</f>
        <v>629.01099999999997</v>
      </c>
      <c r="C974" s="180" t="str">
        <f>'CONSTRUCTION COST ESTIMATE'!C974</f>
        <v>STEEL CASING (16 INCH)</v>
      </c>
      <c r="D974" s="181">
        <f>'CONSTRUCTION COST ESTIMATE'!BA974</f>
        <v>0</v>
      </c>
      <c r="E974" s="182">
        <f>'CONSTRUCTION COST ESTIMATE'!BC974</f>
        <v>0</v>
      </c>
      <c r="F974" s="183" t="str">
        <f>'CONSTRUCTION COST ESTIMATE'!BB974</f>
        <v>LF</v>
      </c>
      <c r="G974" s="184"/>
      <c r="H974" s="185">
        <f t="shared" si="171"/>
        <v>0</v>
      </c>
      <c r="I974" s="186">
        <f t="shared" si="172"/>
        <v>0</v>
      </c>
      <c r="J974" s="187"/>
      <c r="K974" s="188">
        <f t="shared" si="179"/>
        <v>0</v>
      </c>
      <c r="L974" s="86">
        <f t="shared" si="173"/>
        <v>0</v>
      </c>
      <c r="M974" s="188">
        <f t="shared" si="174"/>
        <v>0</v>
      </c>
      <c r="N974" s="86">
        <f t="shared" si="175"/>
        <v>0</v>
      </c>
      <c r="O974" s="188">
        <f t="shared" si="176"/>
        <v>0</v>
      </c>
      <c r="P974" s="189"/>
      <c r="Q974" s="190">
        <f t="shared" si="177"/>
        <v>0</v>
      </c>
      <c r="R974" s="191">
        <f t="shared" si="178"/>
        <v>0</v>
      </c>
      <c r="T974" s="88"/>
    </row>
    <row r="975" spans="1:20" s="178" customFormat="1" ht="30" hidden="1" customHeight="1">
      <c r="A975" s="156">
        <f>'CONSTRUCTION COST ESTIMATE'!A975</f>
        <v>0</v>
      </c>
      <c r="B975" s="179">
        <f>'CONSTRUCTION COST ESTIMATE'!B975</f>
        <v>629.01199999999994</v>
      </c>
      <c r="C975" s="180" t="str">
        <f>'CONSTRUCTION COST ESTIMATE'!C975</f>
        <v>STEEL CASING (20 INCH)</v>
      </c>
      <c r="D975" s="181">
        <f>'CONSTRUCTION COST ESTIMATE'!BA975</f>
        <v>0</v>
      </c>
      <c r="E975" s="182">
        <f>'CONSTRUCTION COST ESTIMATE'!BC975</f>
        <v>0</v>
      </c>
      <c r="F975" s="183" t="str">
        <f>'CONSTRUCTION COST ESTIMATE'!BB975</f>
        <v>LF</v>
      </c>
      <c r="G975" s="184"/>
      <c r="H975" s="185">
        <f t="shared" si="171"/>
        <v>0</v>
      </c>
      <c r="I975" s="186">
        <f t="shared" si="172"/>
        <v>0</v>
      </c>
      <c r="J975" s="187"/>
      <c r="K975" s="188">
        <f t="shared" si="179"/>
        <v>0</v>
      </c>
      <c r="L975" s="86">
        <f t="shared" si="173"/>
        <v>0</v>
      </c>
      <c r="M975" s="188">
        <f t="shared" si="174"/>
        <v>0</v>
      </c>
      <c r="N975" s="86">
        <f t="shared" si="175"/>
        <v>0</v>
      </c>
      <c r="O975" s="188">
        <f t="shared" si="176"/>
        <v>0</v>
      </c>
      <c r="P975" s="189"/>
      <c r="Q975" s="190">
        <f t="shared" si="177"/>
        <v>0</v>
      </c>
      <c r="R975" s="191">
        <f t="shared" si="178"/>
        <v>0</v>
      </c>
      <c r="T975" s="88"/>
    </row>
    <row r="976" spans="1:20" s="178" customFormat="1" ht="30" hidden="1" customHeight="1">
      <c r="A976" s="156">
        <f>'CONSTRUCTION COST ESTIMATE'!A976</f>
        <v>0</v>
      </c>
      <c r="B976" s="179">
        <f>'CONSTRUCTION COST ESTIMATE'!B976</f>
        <v>629.01300000000003</v>
      </c>
      <c r="C976" s="180" t="str">
        <f>'CONSTRUCTION COST ESTIMATE'!C976</f>
        <v>STEEL CASING (24 INCH)</v>
      </c>
      <c r="D976" s="181">
        <f>'CONSTRUCTION COST ESTIMATE'!BA976</f>
        <v>0</v>
      </c>
      <c r="E976" s="182">
        <f>'CONSTRUCTION COST ESTIMATE'!BC976</f>
        <v>0</v>
      </c>
      <c r="F976" s="183" t="str">
        <f>'CONSTRUCTION COST ESTIMATE'!BB976</f>
        <v>LF</v>
      </c>
      <c r="G976" s="184"/>
      <c r="H976" s="185">
        <f t="shared" si="171"/>
        <v>0</v>
      </c>
      <c r="I976" s="186">
        <f t="shared" si="172"/>
        <v>0</v>
      </c>
      <c r="J976" s="187"/>
      <c r="K976" s="188">
        <f t="shared" si="179"/>
        <v>0</v>
      </c>
      <c r="L976" s="86">
        <f t="shared" si="173"/>
        <v>0</v>
      </c>
      <c r="M976" s="188">
        <f t="shared" si="174"/>
        <v>0</v>
      </c>
      <c r="N976" s="86">
        <f t="shared" si="175"/>
        <v>0</v>
      </c>
      <c r="O976" s="188">
        <f t="shared" si="176"/>
        <v>0</v>
      </c>
      <c r="P976" s="189"/>
      <c r="Q976" s="190">
        <f t="shared" si="177"/>
        <v>0</v>
      </c>
      <c r="R976" s="191">
        <f t="shared" si="178"/>
        <v>0</v>
      </c>
      <c r="T976" s="88"/>
    </row>
    <row r="977" spans="1:20" s="178" customFormat="1" ht="30" hidden="1" customHeight="1">
      <c r="A977" s="156">
        <f>'CONSTRUCTION COST ESTIMATE'!A977</f>
        <v>0</v>
      </c>
      <c r="B977" s="179">
        <f>'CONSTRUCTION COST ESTIMATE'!B977</f>
        <v>629.01400000000001</v>
      </c>
      <c r="C977" s="180" t="str">
        <f>'CONSTRUCTION COST ESTIMATE'!C977</f>
        <v>JACK AND BORING</v>
      </c>
      <c r="D977" s="181">
        <f>'CONSTRUCTION COST ESTIMATE'!BA977</f>
        <v>0</v>
      </c>
      <c r="E977" s="182">
        <f>'CONSTRUCTION COST ESTIMATE'!BC977</f>
        <v>0</v>
      </c>
      <c r="F977" s="183" t="str">
        <f>'CONSTRUCTION COST ESTIMATE'!BB977</f>
        <v>LS</v>
      </c>
      <c r="G977" s="184"/>
      <c r="H977" s="185">
        <f t="shared" si="171"/>
        <v>0</v>
      </c>
      <c r="I977" s="186">
        <f t="shared" si="172"/>
        <v>0</v>
      </c>
      <c r="J977" s="187"/>
      <c r="K977" s="188">
        <f t="shared" si="179"/>
        <v>0</v>
      </c>
      <c r="L977" s="86">
        <f t="shared" si="173"/>
        <v>0</v>
      </c>
      <c r="M977" s="188">
        <f t="shared" si="174"/>
        <v>0</v>
      </c>
      <c r="N977" s="86">
        <f t="shared" si="175"/>
        <v>0</v>
      </c>
      <c r="O977" s="188">
        <f t="shared" si="176"/>
        <v>0</v>
      </c>
      <c r="P977" s="189"/>
      <c r="Q977" s="190">
        <f t="shared" si="177"/>
        <v>0</v>
      </c>
      <c r="R977" s="191">
        <f t="shared" si="178"/>
        <v>0</v>
      </c>
      <c r="T977" s="88"/>
    </row>
    <row r="978" spans="1:20" s="178" customFormat="1" ht="30" hidden="1" customHeight="1">
      <c r="A978" s="156">
        <f>'CONSTRUCTION COST ESTIMATE'!A978</f>
        <v>0</v>
      </c>
      <c r="B978" s="179">
        <f>'CONSTRUCTION COST ESTIMATE'!B978</f>
        <v>629.01499999999999</v>
      </c>
      <c r="C978" s="180" t="str">
        <f>'CONSTRUCTION COST ESTIMATE'!C978</f>
        <v>JACK AND BORING INCLUDING STEEL CASING</v>
      </c>
      <c r="D978" s="181">
        <f>'CONSTRUCTION COST ESTIMATE'!BA978</f>
        <v>0</v>
      </c>
      <c r="E978" s="182">
        <f>'CONSTRUCTION COST ESTIMATE'!BC978</f>
        <v>0</v>
      </c>
      <c r="F978" s="183" t="str">
        <f>'CONSTRUCTION COST ESTIMATE'!BB978</f>
        <v>LS</v>
      </c>
      <c r="G978" s="184"/>
      <c r="H978" s="185">
        <f t="shared" si="171"/>
        <v>0</v>
      </c>
      <c r="I978" s="186">
        <f t="shared" si="172"/>
        <v>0</v>
      </c>
      <c r="J978" s="187"/>
      <c r="K978" s="188">
        <f t="shared" si="179"/>
        <v>0</v>
      </c>
      <c r="L978" s="86">
        <f t="shared" si="173"/>
        <v>0</v>
      </c>
      <c r="M978" s="188">
        <f t="shared" si="174"/>
        <v>0</v>
      </c>
      <c r="N978" s="86">
        <f t="shared" si="175"/>
        <v>0</v>
      </c>
      <c r="O978" s="188">
        <f t="shared" si="176"/>
        <v>0</v>
      </c>
      <c r="P978" s="189"/>
      <c r="Q978" s="190">
        <f t="shared" si="177"/>
        <v>0</v>
      </c>
      <c r="R978" s="191">
        <f t="shared" si="178"/>
        <v>0</v>
      </c>
      <c r="T978" s="88"/>
    </row>
    <row r="979" spans="1:20" s="178" customFormat="1" ht="30" hidden="1" customHeight="1">
      <c r="A979" s="156">
        <f>'CONSTRUCTION COST ESTIMATE'!A979</f>
        <v>0</v>
      </c>
      <c r="B979" s="179">
        <f>'CONSTRUCTION COST ESTIMATE'!B979</f>
        <v>629.02</v>
      </c>
      <c r="C979" s="180" t="str">
        <f>'CONSTRUCTION COST ESTIMATE'!C979</f>
        <v>MISCELLANEOUS LVVWD REQUIRED FIELD ADJUSTMENT</v>
      </c>
      <c r="D979" s="181">
        <f>'CONSTRUCTION COST ESTIMATE'!BA979</f>
        <v>0</v>
      </c>
      <c r="E979" s="182">
        <f>'CONSTRUCTION COST ESTIMATE'!BC979</f>
        <v>0</v>
      </c>
      <c r="F979" s="183" t="str">
        <f>'CONSTRUCTION COST ESTIMATE'!BB979</f>
        <v>FA</v>
      </c>
      <c r="G979" s="184"/>
      <c r="H979" s="185">
        <f t="shared" si="171"/>
        <v>0</v>
      </c>
      <c r="I979" s="186">
        <f t="shared" si="172"/>
        <v>0</v>
      </c>
      <c r="J979" s="187"/>
      <c r="K979" s="188">
        <f t="shared" si="179"/>
        <v>0</v>
      </c>
      <c r="L979" s="86">
        <f t="shared" si="173"/>
        <v>0</v>
      </c>
      <c r="M979" s="188">
        <f t="shared" si="174"/>
        <v>0</v>
      </c>
      <c r="N979" s="86">
        <f t="shared" si="175"/>
        <v>0</v>
      </c>
      <c r="O979" s="188">
        <f t="shared" si="176"/>
        <v>0</v>
      </c>
      <c r="P979" s="189"/>
      <c r="Q979" s="190">
        <f t="shared" si="177"/>
        <v>0</v>
      </c>
      <c r="R979" s="191">
        <f t="shared" si="178"/>
        <v>0</v>
      </c>
      <c r="T979" s="88"/>
    </row>
    <row r="980" spans="1:20" s="178" customFormat="1" ht="30" hidden="1" customHeight="1">
      <c r="A980" s="156">
        <f>'CONSTRUCTION COST ESTIMATE'!A980</f>
        <v>0</v>
      </c>
      <c r="B980" s="179">
        <f>'CONSTRUCTION COST ESTIMATE'!B980</f>
        <v>629.02099999999996</v>
      </c>
      <c r="C980" s="180" t="str">
        <f>'CONSTRUCTION COST ESTIMATE'!C980</f>
        <v>FIRE HYDRANT LATERAL (6 INCH)</v>
      </c>
      <c r="D980" s="181">
        <f>'CONSTRUCTION COST ESTIMATE'!BA980</f>
        <v>0</v>
      </c>
      <c r="E980" s="182">
        <f>'CONSTRUCTION COST ESTIMATE'!BC980</f>
        <v>0</v>
      </c>
      <c r="F980" s="183" t="str">
        <f>'CONSTRUCTION COST ESTIMATE'!BB980</f>
        <v>LF</v>
      </c>
      <c r="G980" s="184"/>
      <c r="H980" s="185">
        <f t="shared" si="171"/>
        <v>0</v>
      </c>
      <c r="I980" s="186">
        <f t="shared" si="172"/>
        <v>0</v>
      </c>
      <c r="J980" s="187"/>
      <c r="K980" s="188">
        <f t="shared" si="179"/>
        <v>0</v>
      </c>
      <c r="L980" s="86">
        <f t="shared" si="173"/>
        <v>0</v>
      </c>
      <c r="M980" s="188">
        <f t="shared" si="174"/>
        <v>0</v>
      </c>
      <c r="N980" s="86">
        <f t="shared" si="175"/>
        <v>0</v>
      </c>
      <c r="O980" s="188">
        <f t="shared" si="176"/>
        <v>0</v>
      </c>
      <c r="P980" s="189"/>
      <c r="Q980" s="190">
        <f t="shared" si="177"/>
        <v>0</v>
      </c>
      <c r="R980" s="191">
        <f t="shared" si="178"/>
        <v>0</v>
      </c>
      <c r="T980" s="88"/>
    </row>
    <row r="981" spans="1:20" s="178" customFormat="1" ht="30" hidden="1" customHeight="1">
      <c r="A981" s="156">
        <f>'CONSTRUCTION COST ESTIMATE'!A981</f>
        <v>0</v>
      </c>
      <c r="B981" s="179">
        <f>'CONSTRUCTION COST ESTIMATE'!B981</f>
        <v>629.02200000000005</v>
      </c>
      <c r="C981" s="180" t="str">
        <f>'CONSTRUCTION COST ESTIMATE'!C981</f>
        <v>RELOCATE FIRE HYDRANT ASSEMBLY</v>
      </c>
      <c r="D981" s="181">
        <f>'CONSTRUCTION COST ESTIMATE'!BA981</f>
        <v>0</v>
      </c>
      <c r="E981" s="182">
        <f>'CONSTRUCTION COST ESTIMATE'!BC981</f>
        <v>0</v>
      </c>
      <c r="F981" s="183" t="str">
        <f>'CONSTRUCTION COST ESTIMATE'!BB981</f>
        <v>EA</v>
      </c>
      <c r="G981" s="184"/>
      <c r="H981" s="185">
        <f t="shared" ref="H981:H1044" si="180">IF(G981="x",(IF(J981="",(D981*$G$4),(D981-J981)*$G$4)),0)</f>
        <v>0</v>
      </c>
      <c r="I981" s="186">
        <f t="shared" ref="I981:I1044" si="181">E981*H981</f>
        <v>0</v>
      </c>
      <c r="J981" s="187"/>
      <c r="K981" s="188">
        <f t="shared" si="179"/>
        <v>0</v>
      </c>
      <c r="L981" s="86">
        <f t="shared" ref="L981:L1044" si="182">IF(G981="x",D981-H981-J981,0)</f>
        <v>0</v>
      </c>
      <c r="M981" s="188">
        <f t="shared" ref="M981:M1044" si="183">E981*L981</f>
        <v>0</v>
      </c>
      <c r="N981" s="86">
        <f t="shared" ref="N981:N1044" si="184">IF(G981="x",0,D981-J981)</f>
        <v>0</v>
      </c>
      <c r="O981" s="188">
        <f t="shared" ref="O981:O1044" si="185">E981*N981</f>
        <v>0</v>
      </c>
      <c r="P981" s="189"/>
      <c r="Q981" s="190">
        <f t="shared" ref="Q981:Q1044" si="186">H981+J981+L981+N981</f>
        <v>0</v>
      </c>
      <c r="R981" s="191">
        <f t="shared" ref="R981:R1044" si="187">Q981*E981</f>
        <v>0</v>
      </c>
      <c r="T981" s="88"/>
    </row>
    <row r="982" spans="1:20" s="178" customFormat="1" ht="30" hidden="1" customHeight="1">
      <c r="A982" s="156">
        <f>'CONSTRUCTION COST ESTIMATE'!A982</f>
        <v>0</v>
      </c>
      <c r="B982" s="179">
        <f>'CONSTRUCTION COST ESTIMATE'!B982</f>
        <v>629.02300000000002</v>
      </c>
      <c r="C982" s="180" t="str">
        <f>'CONSTRUCTION COST ESTIMATE'!C982</f>
        <v>REMOVE AND REPLACE FIRE HYRANT CONCRETE PAD</v>
      </c>
      <c r="D982" s="181">
        <f>'CONSTRUCTION COST ESTIMATE'!BA982</f>
        <v>0</v>
      </c>
      <c r="E982" s="182">
        <f>'CONSTRUCTION COST ESTIMATE'!BC982</f>
        <v>0</v>
      </c>
      <c r="F982" s="183" t="str">
        <f>'CONSTRUCTION COST ESTIMATE'!BB982</f>
        <v>EA</v>
      </c>
      <c r="G982" s="184"/>
      <c r="H982" s="185">
        <f t="shared" si="180"/>
        <v>0</v>
      </c>
      <c r="I982" s="186">
        <f t="shared" si="181"/>
        <v>0</v>
      </c>
      <c r="J982" s="187"/>
      <c r="K982" s="188">
        <f t="shared" ref="K982:K1045" si="188">D982*J982</f>
        <v>0</v>
      </c>
      <c r="L982" s="86">
        <f t="shared" si="182"/>
        <v>0</v>
      </c>
      <c r="M982" s="188">
        <f t="shared" si="183"/>
        <v>0</v>
      </c>
      <c r="N982" s="86">
        <f t="shared" si="184"/>
        <v>0</v>
      </c>
      <c r="O982" s="188">
        <f t="shared" si="185"/>
        <v>0</v>
      </c>
      <c r="P982" s="189"/>
      <c r="Q982" s="190">
        <f t="shared" si="186"/>
        <v>0</v>
      </c>
      <c r="R982" s="191">
        <f t="shared" si="187"/>
        <v>0</v>
      </c>
      <c r="T982" s="88"/>
    </row>
    <row r="983" spans="1:20" s="178" customFormat="1" ht="30" hidden="1" customHeight="1">
      <c r="A983" s="156">
        <f>'CONSTRUCTION COST ESTIMATE'!A983</f>
        <v>0</v>
      </c>
      <c r="B983" s="179">
        <f>'CONSTRUCTION COST ESTIMATE'!B983</f>
        <v>629.024</v>
      </c>
      <c r="C983" s="180" t="str">
        <f>'CONSTRUCTION COST ESTIMATE'!C983</f>
        <v>RELOCATE WATER SERVICE</v>
      </c>
      <c r="D983" s="181">
        <f>'CONSTRUCTION COST ESTIMATE'!BA983</f>
        <v>0</v>
      </c>
      <c r="E983" s="182">
        <f>'CONSTRUCTION COST ESTIMATE'!BC983</f>
        <v>0</v>
      </c>
      <c r="F983" s="183" t="str">
        <f>'CONSTRUCTION COST ESTIMATE'!BB983</f>
        <v>LS</v>
      </c>
      <c r="G983" s="184"/>
      <c r="H983" s="185">
        <f t="shared" si="180"/>
        <v>0</v>
      </c>
      <c r="I983" s="186">
        <f t="shared" si="181"/>
        <v>0</v>
      </c>
      <c r="J983" s="187"/>
      <c r="K983" s="188">
        <f t="shared" si="188"/>
        <v>0</v>
      </c>
      <c r="L983" s="86">
        <f t="shared" si="182"/>
        <v>0</v>
      </c>
      <c r="M983" s="188">
        <f t="shared" si="183"/>
        <v>0</v>
      </c>
      <c r="N983" s="86">
        <f t="shared" si="184"/>
        <v>0</v>
      </c>
      <c r="O983" s="188">
        <f t="shared" si="185"/>
        <v>0</v>
      </c>
      <c r="P983" s="189"/>
      <c r="Q983" s="190">
        <f t="shared" si="186"/>
        <v>0</v>
      </c>
      <c r="R983" s="191">
        <f t="shared" si="187"/>
        <v>0</v>
      </c>
      <c r="T983" s="88"/>
    </row>
    <row r="984" spans="1:20" s="178" customFormat="1" ht="30" hidden="1" customHeight="1">
      <c r="A984" s="156">
        <f>'CONSTRUCTION COST ESTIMATE'!A984</f>
        <v>0</v>
      </c>
      <c r="B984" s="179">
        <f>'CONSTRUCTION COST ESTIMATE'!B984</f>
        <v>629.02499999999998</v>
      </c>
      <c r="C984" s="180" t="str">
        <f>'CONSTRUCTION COST ESTIMATE'!C984</f>
        <v>RELOCATE WATER SERVICE LATERAL</v>
      </c>
      <c r="D984" s="181">
        <f>'CONSTRUCTION COST ESTIMATE'!BA984</f>
        <v>0</v>
      </c>
      <c r="E984" s="182">
        <f>'CONSTRUCTION COST ESTIMATE'!BC984</f>
        <v>0</v>
      </c>
      <c r="F984" s="183" t="str">
        <f>'CONSTRUCTION COST ESTIMATE'!BB984</f>
        <v>EA</v>
      </c>
      <c r="G984" s="184"/>
      <c r="H984" s="185">
        <f t="shared" si="180"/>
        <v>0</v>
      </c>
      <c r="I984" s="186">
        <f t="shared" si="181"/>
        <v>0</v>
      </c>
      <c r="J984" s="187"/>
      <c r="K984" s="188">
        <f t="shared" si="188"/>
        <v>0</v>
      </c>
      <c r="L984" s="86">
        <f t="shared" si="182"/>
        <v>0</v>
      </c>
      <c r="M984" s="188">
        <f t="shared" si="183"/>
        <v>0</v>
      </c>
      <c r="N984" s="86">
        <f t="shared" si="184"/>
        <v>0</v>
      </c>
      <c r="O984" s="188">
        <f t="shared" si="185"/>
        <v>0</v>
      </c>
      <c r="P984" s="189"/>
      <c r="Q984" s="190">
        <f t="shared" si="186"/>
        <v>0</v>
      </c>
      <c r="R984" s="191">
        <f t="shared" si="187"/>
        <v>0</v>
      </c>
      <c r="T984" s="88"/>
    </row>
    <row r="985" spans="1:20" s="178" customFormat="1" ht="30" hidden="1" customHeight="1">
      <c r="A985" s="156">
        <f>'CONSTRUCTION COST ESTIMATE'!A985</f>
        <v>0</v>
      </c>
      <c r="B985" s="179">
        <f>'CONSTRUCTION COST ESTIMATE'!B985</f>
        <v>629.02599999999995</v>
      </c>
      <c r="C985" s="180" t="str">
        <f>'CONSTRUCTION COST ESTIMATE'!C985</f>
        <v>SERVICE LATERAL (1 INCH)</v>
      </c>
      <c r="D985" s="181">
        <f>'CONSTRUCTION COST ESTIMATE'!BA985</f>
        <v>0</v>
      </c>
      <c r="E985" s="182">
        <f>'CONSTRUCTION COST ESTIMATE'!BC985</f>
        <v>0</v>
      </c>
      <c r="F985" s="183" t="str">
        <f>'CONSTRUCTION COST ESTIMATE'!BB985</f>
        <v>LF</v>
      </c>
      <c r="G985" s="184"/>
      <c r="H985" s="185">
        <f t="shared" si="180"/>
        <v>0</v>
      </c>
      <c r="I985" s="186">
        <f t="shared" si="181"/>
        <v>0</v>
      </c>
      <c r="J985" s="187"/>
      <c r="K985" s="188">
        <f t="shared" si="188"/>
        <v>0</v>
      </c>
      <c r="L985" s="86">
        <f t="shared" si="182"/>
        <v>0</v>
      </c>
      <c r="M985" s="188">
        <f t="shared" si="183"/>
        <v>0</v>
      </c>
      <c r="N985" s="86">
        <f t="shared" si="184"/>
        <v>0</v>
      </c>
      <c r="O985" s="188">
        <f t="shared" si="185"/>
        <v>0</v>
      </c>
      <c r="P985" s="189"/>
      <c r="Q985" s="190">
        <f t="shared" si="186"/>
        <v>0</v>
      </c>
      <c r="R985" s="191">
        <f t="shared" si="187"/>
        <v>0</v>
      </c>
      <c r="T985" s="88"/>
    </row>
    <row r="986" spans="1:20" s="178" customFormat="1" ht="30" hidden="1" customHeight="1">
      <c r="A986" s="156">
        <f>'CONSTRUCTION COST ESTIMATE'!A986</f>
        <v>0</v>
      </c>
      <c r="B986" s="179">
        <f>'CONSTRUCTION COST ESTIMATE'!B986</f>
        <v>629.02700000000004</v>
      </c>
      <c r="C986" s="180" t="str">
        <f>'CONSTRUCTION COST ESTIMATE'!C986</f>
        <v>SERVICE LATERAL (2 INCH)</v>
      </c>
      <c r="D986" s="181">
        <f>'CONSTRUCTION COST ESTIMATE'!BA986</f>
        <v>0</v>
      </c>
      <c r="E986" s="182">
        <f>'CONSTRUCTION COST ESTIMATE'!BC986</f>
        <v>0</v>
      </c>
      <c r="F986" s="183" t="str">
        <f>'CONSTRUCTION COST ESTIMATE'!BB986</f>
        <v>LF</v>
      </c>
      <c r="G986" s="184"/>
      <c r="H986" s="185">
        <f t="shared" si="180"/>
        <v>0</v>
      </c>
      <c r="I986" s="186">
        <f t="shared" si="181"/>
        <v>0</v>
      </c>
      <c r="J986" s="187"/>
      <c r="K986" s="188">
        <f t="shared" si="188"/>
        <v>0</v>
      </c>
      <c r="L986" s="86">
        <f t="shared" si="182"/>
        <v>0</v>
      </c>
      <c r="M986" s="188">
        <f t="shared" si="183"/>
        <v>0</v>
      </c>
      <c r="N986" s="86">
        <f t="shared" si="184"/>
        <v>0</v>
      </c>
      <c r="O986" s="188">
        <f t="shared" si="185"/>
        <v>0</v>
      </c>
      <c r="P986" s="189"/>
      <c r="Q986" s="190">
        <f t="shared" si="186"/>
        <v>0</v>
      </c>
      <c r="R986" s="191">
        <f t="shared" si="187"/>
        <v>0</v>
      </c>
      <c r="T986" s="88"/>
    </row>
    <row r="987" spans="1:20" s="178" customFormat="1" ht="30" hidden="1" customHeight="1">
      <c r="A987" s="156">
        <f>'CONSTRUCTION COST ESTIMATE'!A987</f>
        <v>0</v>
      </c>
      <c r="B987" s="179">
        <f>'CONSTRUCTION COST ESTIMATE'!B987</f>
        <v>629.02800000000002</v>
      </c>
      <c r="C987" s="180" t="str">
        <f>'CONSTRUCTION COST ESTIMATE'!C987</f>
        <v>45 DEGREE WATER MAIN MODIFICATION</v>
      </c>
      <c r="D987" s="181">
        <f>'CONSTRUCTION COST ESTIMATE'!BA987</f>
        <v>0</v>
      </c>
      <c r="E987" s="182">
        <f>'CONSTRUCTION COST ESTIMATE'!BC987</f>
        <v>0</v>
      </c>
      <c r="F987" s="183" t="str">
        <f>'CONSTRUCTION COST ESTIMATE'!BB987</f>
        <v>EA</v>
      </c>
      <c r="G987" s="184"/>
      <c r="H987" s="185">
        <f t="shared" si="180"/>
        <v>0</v>
      </c>
      <c r="I987" s="186">
        <f t="shared" si="181"/>
        <v>0</v>
      </c>
      <c r="J987" s="187"/>
      <c r="K987" s="188">
        <f t="shared" si="188"/>
        <v>0</v>
      </c>
      <c r="L987" s="86">
        <f t="shared" si="182"/>
        <v>0</v>
      </c>
      <c r="M987" s="188">
        <f t="shared" si="183"/>
        <v>0</v>
      </c>
      <c r="N987" s="86">
        <f t="shared" si="184"/>
        <v>0</v>
      </c>
      <c r="O987" s="188">
        <f t="shared" si="185"/>
        <v>0</v>
      </c>
      <c r="P987" s="189"/>
      <c r="Q987" s="190">
        <f t="shared" si="186"/>
        <v>0</v>
      </c>
      <c r="R987" s="191">
        <f t="shared" si="187"/>
        <v>0</v>
      </c>
      <c r="T987" s="88"/>
    </row>
    <row r="988" spans="1:20" s="178" customFormat="1" ht="30" hidden="1" customHeight="1">
      <c r="A988" s="156">
        <f>'CONSTRUCTION COST ESTIMATE'!A988</f>
        <v>0</v>
      </c>
      <c r="B988" s="179">
        <f>'CONSTRUCTION COST ESTIMATE'!B988</f>
        <v>629.029</v>
      </c>
      <c r="C988" s="180" t="str">
        <f>'CONSTRUCTION COST ESTIMATE'!C988</f>
        <v>REPLACE WATER MAIN</v>
      </c>
      <c r="D988" s="181">
        <f>'CONSTRUCTION COST ESTIMATE'!BA988</f>
        <v>0</v>
      </c>
      <c r="E988" s="182">
        <f>'CONSTRUCTION COST ESTIMATE'!BC988</f>
        <v>0</v>
      </c>
      <c r="F988" s="183" t="str">
        <f>'CONSTRUCTION COST ESTIMATE'!BB988</f>
        <v>LS</v>
      </c>
      <c r="G988" s="184"/>
      <c r="H988" s="185">
        <f t="shared" si="180"/>
        <v>0</v>
      </c>
      <c r="I988" s="186">
        <f t="shared" si="181"/>
        <v>0</v>
      </c>
      <c r="J988" s="187"/>
      <c r="K988" s="188">
        <f t="shared" si="188"/>
        <v>0</v>
      </c>
      <c r="L988" s="86">
        <f t="shared" si="182"/>
        <v>0</v>
      </c>
      <c r="M988" s="188">
        <f t="shared" si="183"/>
        <v>0</v>
      </c>
      <c r="N988" s="86">
        <f t="shared" si="184"/>
        <v>0</v>
      </c>
      <c r="O988" s="188">
        <f t="shared" si="185"/>
        <v>0</v>
      </c>
      <c r="P988" s="189"/>
      <c r="Q988" s="190">
        <f t="shared" si="186"/>
        <v>0</v>
      </c>
      <c r="R988" s="191">
        <f t="shared" si="187"/>
        <v>0</v>
      </c>
      <c r="T988" s="88"/>
    </row>
    <row r="989" spans="1:20" s="178" customFormat="1" ht="30" hidden="1" customHeight="1">
      <c r="A989" s="156">
        <f>'CONSTRUCTION COST ESTIMATE'!A989</f>
        <v>0</v>
      </c>
      <c r="B989" s="179">
        <f>'CONSTRUCTION COST ESTIMATE'!B989</f>
        <v>629.03</v>
      </c>
      <c r="C989" s="180" t="str">
        <f>'CONSTRUCTION COST ESTIMATE'!C989</f>
        <v>ADJUST WATER ACCESS MANHOLE COVER</v>
      </c>
      <c r="D989" s="181">
        <f>'CONSTRUCTION COST ESTIMATE'!BA989</f>
        <v>0</v>
      </c>
      <c r="E989" s="182">
        <f>'CONSTRUCTION COST ESTIMATE'!BC989</f>
        <v>0</v>
      </c>
      <c r="F989" s="183" t="str">
        <f>'CONSTRUCTION COST ESTIMATE'!BB989</f>
        <v>EA</v>
      </c>
      <c r="G989" s="184"/>
      <c r="H989" s="185">
        <f t="shared" si="180"/>
        <v>0</v>
      </c>
      <c r="I989" s="186">
        <f t="shared" si="181"/>
        <v>0</v>
      </c>
      <c r="J989" s="187"/>
      <c r="K989" s="188">
        <f t="shared" si="188"/>
        <v>0</v>
      </c>
      <c r="L989" s="86">
        <f t="shared" si="182"/>
        <v>0</v>
      </c>
      <c r="M989" s="188">
        <f t="shared" si="183"/>
        <v>0</v>
      </c>
      <c r="N989" s="86">
        <f t="shared" si="184"/>
        <v>0</v>
      </c>
      <c r="O989" s="188">
        <f t="shared" si="185"/>
        <v>0</v>
      </c>
      <c r="P989" s="189"/>
      <c r="Q989" s="190">
        <f t="shared" si="186"/>
        <v>0</v>
      </c>
      <c r="R989" s="191">
        <f t="shared" si="187"/>
        <v>0</v>
      </c>
      <c r="T989" s="88"/>
    </row>
    <row r="990" spans="1:20" s="178" customFormat="1" ht="30" hidden="1" customHeight="1">
      <c r="A990" s="156">
        <f>'CONSTRUCTION COST ESTIMATE'!A990</f>
        <v>0</v>
      </c>
      <c r="B990" s="179">
        <f>'CONSTRUCTION COST ESTIMATE'!B990</f>
        <v>629.03099999999995</v>
      </c>
      <c r="C990" s="180" t="str">
        <f>'CONSTRUCTION COST ESTIMATE'!C990</f>
        <v>WATER METER (0.75 INCH)</v>
      </c>
      <c r="D990" s="181">
        <f>'CONSTRUCTION COST ESTIMATE'!BA990</f>
        <v>0</v>
      </c>
      <c r="E990" s="182">
        <f>'CONSTRUCTION COST ESTIMATE'!BC990</f>
        <v>0</v>
      </c>
      <c r="F990" s="183" t="str">
        <f>'CONSTRUCTION COST ESTIMATE'!BB990</f>
        <v>EA</v>
      </c>
      <c r="G990" s="184"/>
      <c r="H990" s="185">
        <f t="shared" si="180"/>
        <v>0</v>
      </c>
      <c r="I990" s="186">
        <f t="shared" si="181"/>
        <v>0</v>
      </c>
      <c r="J990" s="187"/>
      <c r="K990" s="188">
        <f t="shared" si="188"/>
        <v>0</v>
      </c>
      <c r="L990" s="86">
        <f t="shared" si="182"/>
        <v>0</v>
      </c>
      <c r="M990" s="188">
        <f t="shared" si="183"/>
        <v>0</v>
      </c>
      <c r="N990" s="86">
        <f t="shared" si="184"/>
        <v>0</v>
      </c>
      <c r="O990" s="188">
        <f t="shared" si="185"/>
        <v>0</v>
      </c>
      <c r="P990" s="189"/>
      <c r="Q990" s="190">
        <f t="shared" si="186"/>
        <v>0</v>
      </c>
      <c r="R990" s="191">
        <f t="shared" si="187"/>
        <v>0</v>
      </c>
      <c r="T990" s="88"/>
    </row>
    <row r="991" spans="1:20" s="178" customFormat="1" ht="30" hidden="1" customHeight="1">
      <c r="A991" s="156">
        <f>'CONSTRUCTION COST ESTIMATE'!A991</f>
        <v>0</v>
      </c>
      <c r="B991" s="179">
        <f>'CONSTRUCTION COST ESTIMATE'!B991</f>
        <v>629.03200000000004</v>
      </c>
      <c r="C991" s="180" t="str">
        <f>'CONSTRUCTION COST ESTIMATE'!C991</f>
        <v>WATER METER (1 INCH)</v>
      </c>
      <c r="D991" s="181">
        <f>'CONSTRUCTION COST ESTIMATE'!BA991</f>
        <v>0</v>
      </c>
      <c r="E991" s="182">
        <f>'CONSTRUCTION COST ESTIMATE'!BC991</f>
        <v>0</v>
      </c>
      <c r="F991" s="183" t="str">
        <f>'CONSTRUCTION COST ESTIMATE'!BB991</f>
        <v>EA</v>
      </c>
      <c r="G991" s="184"/>
      <c r="H991" s="185">
        <f t="shared" si="180"/>
        <v>0</v>
      </c>
      <c r="I991" s="186">
        <f t="shared" si="181"/>
        <v>0</v>
      </c>
      <c r="J991" s="187"/>
      <c r="K991" s="188">
        <f t="shared" si="188"/>
        <v>0</v>
      </c>
      <c r="L991" s="86">
        <f t="shared" si="182"/>
        <v>0</v>
      </c>
      <c r="M991" s="188">
        <f t="shared" si="183"/>
        <v>0</v>
      </c>
      <c r="N991" s="86">
        <f t="shared" si="184"/>
        <v>0</v>
      </c>
      <c r="O991" s="188">
        <f t="shared" si="185"/>
        <v>0</v>
      </c>
      <c r="P991" s="189"/>
      <c r="Q991" s="190">
        <f t="shared" si="186"/>
        <v>0</v>
      </c>
      <c r="R991" s="191">
        <f t="shared" si="187"/>
        <v>0</v>
      </c>
      <c r="T991" s="88"/>
    </row>
    <row r="992" spans="1:20" s="178" customFormat="1" ht="30" hidden="1" customHeight="1">
      <c r="A992" s="156">
        <f>'CONSTRUCTION COST ESTIMATE'!A992</f>
        <v>0</v>
      </c>
      <c r="B992" s="179">
        <f>'CONSTRUCTION COST ESTIMATE'!B992</f>
        <v>629.03300000000002</v>
      </c>
      <c r="C992" s="180" t="str">
        <f>'CONSTRUCTION COST ESTIMATE'!C992</f>
        <v>WATER METER AND METER BOX (1 INCH)</v>
      </c>
      <c r="D992" s="181">
        <f>'CONSTRUCTION COST ESTIMATE'!BA992</f>
        <v>0</v>
      </c>
      <c r="E992" s="182">
        <f>'CONSTRUCTION COST ESTIMATE'!BC992</f>
        <v>0</v>
      </c>
      <c r="F992" s="183" t="str">
        <f>'CONSTRUCTION COST ESTIMATE'!BB992</f>
        <v>EA</v>
      </c>
      <c r="G992" s="184"/>
      <c r="H992" s="185">
        <f t="shared" si="180"/>
        <v>0</v>
      </c>
      <c r="I992" s="186">
        <f t="shared" si="181"/>
        <v>0</v>
      </c>
      <c r="J992" s="187"/>
      <c r="K992" s="188">
        <f t="shared" si="188"/>
        <v>0</v>
      </c>
      <c r="L992" s="86">
        <f t="shared" si="182"/>
        <v>0</v>
      </c>
      <c r="M992" s="188">
        <f t="shared" si="183"/>
        <v>0</v>
      </c>
      <c r="N992" s="86">
        <f t="shared" si="184"/>
        <v>0</v>
      </c>
      <c r="O992" s="188">
        <f t="shared" si="185"/>
        <v>0</v>
      </c>
      <c r="P992" s="189"/>
      <c r="Q992" s="190">
        <f t="shared" si="186"/>
        <v>0</v>
      </c>
      <c r="R992" s="191">
        <f t="shared" si="187"/>
        <v>0</v>
      </c>
      <c r="T992" s="88"/>
    </row>
    <row r="993" spans="1:20" s="178" customFormat="1" ht="30" hidden="1" customHeight="1">
      <c r="A993" s="156">
        <f>'CONSTRUCTION COST ESTIMATE'!A993</f>
        <v>0</v>
      </c>
      <c r="B993" s="179">
        <f>'CONSTRUCTION COST ESTIMATE'!B993</f>
        <v>629.03399999999999</v>
      </c>
      <c r="C993" s="180" t="str">
        <f>'CONSTRUCTION COST ESTIMATE'!C993</f>
        <v>ABANDON EXISTING WATER METER</v>
      </c>
      <c r="D993" s="181">
        <f>'CONSTRUCTION COST ESTIMATE'!BA993</f>
        <v>0</v>
      </c>
      <c r="E993" s="182">
        <f>'CONSTRUCTION COST ESTIMATE'!BC993</f>
        <v>0</v>
      </c>
      <c r="F993" s="183" t="str">
        <f>'CONSTRUCTION COST ESTIMATE'!BB993</f>
        <v>EA</v>
      </c>
      <c r="G993" s="184"/>
      <c r="H993" s="185">
        <f t="shared" si="180"/>
        <v>0</v>
      </c>
      <c r="I993" s="186">
        <f t="shared" si="181"/>
        <v>0</v>
      </c>
      <c r="J993" s="187"/>
      <c r="K993" s="188">
        <f t="shared" si="188"/>
        <v>0</v>
      </c>
      <c r="L993" s="86">
        <f t="shared" si="182"/>
        <v>0</v>
      </c>
      <c r="M993" s="188">
        <f t="shared" si="183"/>
        <v>0</v>
      </c>
      <c r="N993" s="86">
        <f t="shared" si="184"/>
        <v>0</v>
      </c>
      <c r="O993" s="188">
        <f t="shared" si="185"/>
        <v>0</v>
      </c>
      <c r="P993" s="189"/>
      <c r="Q993" s="190">
        <f t="shared" si="186"/>
        <v>0</v>
      </c>
      <c r="R993" s="191">
        <f t="shared" si="187"/>
        <v>0</v>
      </c>
      <c r="T993" s="88"/>
    </row>
    <row r="994" spans="1:20" s="178" customFormat="1" ht="30" hidden="1" customHeight="1">
      <c r="A994" s="156">
        <f>'CONSTRUCTION COST ESTIMATE'!A994</f>
        <v>0</v>
      </c>
      <c r="B994" s="179">
        <f>'CONSTRUCTION COST ESTIMATE'!B994</f>
        <v>629.03499999999997</v>
      </c>
      <c r="C994" s="180" t="str">
        <f>'CONSTRUCTION COST ESTIMATE'!C994</f>
        <v>ADJUST RESIDENTIAL WATER METER</v>
      </c>
      <c r="D994" s="181">
        <f>'CONSTRUCTION COST ESTIMATE'!BA994</f>
        <v>0</v>
      </c>
      <c r="E994" s="182">
        <f>'CONSTRUCTION COST ESTIMATE'!BC994</f>
        <v>0</v>
      </c>
      <c r="F994" s="183" t="str">
        <f>'CONSTRUCTION COST ESTIMATE'!BB994</f>
        <v>EA</v>
      </c>
      <c r="G994" s="184"/>
      <c r="H994" s="185">
        <f t="shared" si="180"/>
        <v>0</v>
      </c>
      <c r="I994" s="186">
        <f t="shared" si="181"/>
        <v>0</v>
      </c>
      <c r="J994" s="187"/>
      <c r="K994" s="188">
        <f t="shared" si="188"/>
        <v>0</v>
      </c>
      <c r="L994" s="86">
        <f t="shared" si="182"/>
        <v>0</v>
      </c>
      <c r="M994" s="188">
        <f t="shared" si="183"/>
        <v>0</v>
      </c>
      <c r="N994" s="86">
        <f t="shared" si="184"/>
        <v>0</v>
      </c>
      <c r="O994" s="188">
        <f t="shared" si="185"/>
        <v>0</v>
      </c>
      <c r="P994" s="189"/>
      <c r="Q994" s="190">
        <f t="shared" si="186"/>
        <v>0</v>
      </c>
      <c r="R994" s="191">
        <f t="shared" si="187"/>
        <v>0</v>
      </c>
      <c r="T994" s="88"/>
    </row>
    <row r="995" spans="1:20" s="178" customFormat="1" ht="30" hidden="1" customHeight="1">
      <c r="A995" s="156">
        <f>'CONSTRUCTION COST ESTIMATE'!A995</f>
        <v>0</v>
      </c>
      <c r="B995" s="179">
        <f>'CONSTRUCTION COST ESTIMATE'!B995</f>
        <v>629.03599999999994</v>
      </c>
      <c r="C995" s="180" t="str">
        <f>'CONSTRUCTION COST ESTIMATE'!C995</f>
        <v>ADJUST WATER METER BOX</v>
      </c>
      <c r="D995" s="181">
        <f>'CONSTRUCTION COST ESTIMATE'!BA995</f>
        <v>0</v>
      </c>
      <c r="E995" s="182">
        <f>'CONSTRUCTION COST ESTIMATE'!BC995</f>
        <v>0</v>
      </c>
      <c r="F995" s="183" t="str">
        <f>'CONSTRUCTION COST ESTIMATE'!BB995</f>
        <v>EA</v>
      </c>
      <c r="G995" s="184"/>
      <c r="H995" s="185">
        <f t="shared" si="180"/>
        <v>0</v>
      </c>
      <c r="I995" s="186">
        <f t="shared" si="181"/>
        <v>0</v>
      </c>
      <c r="J995" s="187"/>
      <c r="K995" s="188">
        <f t="shared" si="188"/>
        <v>0</v>
      </c>
      <c r="L995" s="86">
        <f t="shared" si="182"/>
        <v>0</v>
      </c>
      <c r="M995" s="188">
        <f t="shared" si="183"/>
        <v>0</v>
      </c>
      <c r="N995" s="86">
        <f t="shared" si="184"/>
        <v>0</v>
      </c>
      <c r="O995" s="188">
        <f t="shared" si="185"/>
        <v>0</v>
      </c>
      <c r="P995" s="189"/>
      <c r="Q995" s="190">
        <f t="shared" si="186"/>
        <v>0</v>
      </c>
      <c r="R995" s="191">
        <f t="shared" si="187"/>
        <v>0</v>
      </c>
      <c r="T995" s="88"/>
    </row>
    <row r="996" spans="1:20" s="178" customFormat="1" ht="30" hidden="1" customHeight="1">
      <c r="A996" s="156">
        <f>'CONSTRUCTION COST ESTIMATE'!A996</f>
        <v>0</v>
      </c>
      <c r="B996" s="179">
        <f>'CONSTRUCTION COST ESTIMATE'!B996</f>
        <v>629.03700000000003</v>
      </c>
      <c r="C996" s="180" t="str">
        <f>'CONSTRUCTION COST ESTIMATE'!C996</f>
        <v>ADJUST WATER METER</v>
      </c>
      <c r="D996" s="181">
        <f>'CONSTRUCTION COST ESTIMATE'!BA996</f>
        <v>0</v>
      </c>
      <c r="E996" s="182">
        <f>'CONSTRUCTION COST ESTIMATE'!BC996</f>
        <v>0</v>
      </c>
      <c r="F996" s="183" t="str">
        <f>'CONSTRUCTION COST ESTIMATE'!BB996</f>
        <v>EA</v>
      </c>
      <c r="G996" s="184"/>
      <c r="H996" s="185">
        <f t="shared" si="180"/>
        <v>0</v>
      </c>
      <c r="I996" s="186">
        <f t="shared" si="181"/>
        <v>0</v>
      </c>
      <c r="J996" s="187"/>
      <c r="K996" s="188">
        <f t="shared" si="188"/>
        <v>0</v>
      </c>
      <c r="L996" s="86">
        <f t="shared" si="182"/>
        <v>0</v>
      </c>
      <c r="M996" s="188">
        <f t="shared" si="183"/>
        <v>0</v>
      </c>
      <c r="N996" s="86">
        <f t="shared" si="184"/>
        <v>0</v>
      </c>
      <c r="O996" s="188">
        <f t="shared" si="185"/>
        <v>0</v>
      </c>
      <c r="P996" s="189"/>
      <c r="Q996" s="190">
        <f t="shared" si="186"/>
        <v>0</v>
      </c>
      <c r="R996" s="191">
        <f t="shared" si="187"/>
        <v>0</v>
      </c>
      <c r="T996" s="88"/>
    </row>
    <row r="997" spans="1:20" s="178" customFormat="1" ht="30" hidden="1" customHeight="1">
      <c r="A997" s="156">
        <f>'CONSTRUCTION COST ESTIMATE'!A997</f>
        <v>0</v>
      </c>
      <c r="B997" s="179">
        <f>'CONSTRUCTION COST ESTIMATE'!B997</f>
        <v>629.03800000000001</v>
      </c>
      <c r="C997" s="180" t="str">
        <f>'CONSTRUCTION COST ESTIMATE'!C997</f>
        <v>RELOCATE WATER METER AND RPPA</v>
      </c>
      <c r="D997" s="181">
        <f>'CONSTRUCTION COST ESTIMATE'!BA997</f>
        <v>0</v>
      </c>
      <c r="E997" s="182">
        <f>'CONSTRUCTION COST ESTIMATE'!BC997</f>
        <v>0</v>
      </c>
      <c r="F997" s="183" t="str">
        <f>'CONSTRUCTION COST ESTIMATE'!BB997</f>
        <v>EA</v>
      </c>
      <c r="G997" s="184"/>
      <c r="H997" s="185">
        <f t="shared" si="180"/>
        <v>0</v>
      </c>
      <c r="I997" s="186">
        <f t="shared" si="181"/>
        <v>0</v>
      </c>
      <c r="J997" s="187"/>
      <c r="K997" s="188">
        <f t="shared" si="188"/>
        <v>0</v>
      </c>
      <c r="L997" s="86">
        <f t="shared" si="182"/>
        <v>0</v>
      </c>
      <c r="M997" s="188">
        <f t="shared" si="183"/>
        <v>0</v>
      </c>
      <c r="N997" s="86">
        <f t="shared" si="184"/>
        <v>0</v>
      </c>
      <c r="O997" s="188">
        <f t="shared" si="185"/>
        <v>0</v>
      </c>
      <c r="P997" s="189"/>
      <c r="Q997" s="190">
        <f t="shared" si="186"/>
        <v>0</v>
      </c>
      <c r="R997" s="191">
        <f t="shared" si="187"/>
        <v>0</v>
      </c>
      <c r="T997" s="88"/>
    </row>
    <row r="998" spans="1:20" s="178" customFormat="1" ht="30" hidden="1" customHeight="1">
      <c r="A998" s="156">
        <f>'CONSTRUCTION COST ESTIMATE'!A998</f>
        <v>0</v>
      </c>
      <c r="B998" s="179">
        <f>'CONSTRUCTION COST ESTIMATE'!B998</f>
        <v>629.03899999999999</v>
      </c>
      <c r="C998" s="180" t="str">
        <f>'CONSTRUCTION COST ESTIMATE'!C998</f>
        <v>RELOCATE WATER METER VAULT</v>
      </c>
      <c r="D998" s="181">
        <f>'CONSTRUCTION COST ESTIMATE'!BA998</f>
        <v>0</v>
      </c>
      <c r="E998" s="182">
        <f>'CONSTRUCTION COST ESTIMATE'!BC998</f>
        <v>0</v>
      </c>
      <c r="F998" s="183" t="str">
        <f>'CONSTRUCTION COST ESTIMATE'!BB998</f>
        <v>EA</v>
      </c>
      <c r="G998" s="184"/>
      <c r="H998" s="185">
        <f t="shared" si="180"/>
        <v>0</v>
      </c>
      <c r="I998" s="186">
        <f t="shared" si="181"/>
        <v>0</v>
      </c>
      <c r="J998" s="187"/>
      <c r="K998" s="188">
        <f t="shared" si="188"/>
        <v>0</v>
      </c>
      <c r="L998" s="86">
        <f t="shared" si="182"/>
        <v>0</v>
      </c>
      <c r="M998" s="188">
        <f t="shared" si="183"/>
        <v>0</v>
      </c>
      <c r="N998" s="86">
        <f t="shared" si="184"/>
        <v>0</v>
      </c>
      <c r="O998" s="188">
        <f t="shared" si="185"/>
        <v>0</v>
      </c>
      <c r="P998" s="189"/>
      <c r="Q998" s="190">
        <f t="shared" si="186"/>
        <v>0</v>
      </c>
      <c r="R998" s="191">
        <f t="shared" si="187"/>
        <v>0</v>
      </c>
      <c r="T998" s="88"/>
    </row>
    <row r="999" spans="1:20" s="178" customFormat="1" ht="30" hidden="1" customHeight="1">
      <c r="A999" s="156">
        <f>'CONSTRUCTION COST ESTIMATE'!A999</f>
        <v>0</v>
      </c>
      <c r="B999" s="179">
        <f>'CONSTRUCTION COST ESTIMATE'!B999</f>
        <v>629.04</v>
      </c>
      <c r="C999" s="180" t="str">
        <f>'CONSTRUCTION COST ESTIMATE'!C999</f>
        <v>REPLACE WATER METER BOX</v>
      </c>
      <c r="D999" s="181">
        <f>'CONSTRUCTION COST ESTIMATE'!BA999</f>
        <v>0</v>
      </c>
      <c r="E999" s="182">
        <f>'CONSTRUCTION COST ESTIMATE'!BC999</f>
        <v>0</v>
      </c>
      <c r="F999" s="183" t="str">
        <f>'CONSTRUCTION COST ESTIMATE'!BB999</f>
        <v>EA</v>
      </c>
      <c r="G999" s="184"/>
      <c r="H999" s="185">
        <f t="shared" si="180"/>
        <v>0</v>
      </c>
      <c r="I999" s="186">
        <f t="shared" si="181"/>
        <v>0</v>
      </c>
      <c r="J999" s="187"/>
      <c r="K999" s="188">
        <f t="shared" si="188"/>
        <v>0</v>
      </c>
      <c r="L999" s="86">
        <f t="shared" si="182"/>
        <v>0</v>
      </c>
      <c r="M999" s="188">
        <f t="shared" si="183"/>
        <v>0</v>
      </c>
      <c r="N999" s="86">
        <f t="shared" si="184"/>
        <v>0</v>
      </c>
      <c r="O999" s="188">
        <f t="shared" si="185"/>
        <v>0</v>
      </c>
      <c r="P999" s="189"/>
      <c r="Q999" s="190">
        <f t="shared" si="186"/>
        <v>0</v>
      </c>
      <c r="R999" s="191">
        <f t="shared" si="187"/>
        <v>0</v>
      </c>
      <c r="T999" s="88"/>
    </row>
    <row r="1000" spans="1:20" s="178" customFormat="1" ht="30" hidden="1" customHeight="1">
      <c r="A1000" s="156">
        <f>'CONSTRUCTION COST ESTIMATE'!A1000</f>
        <v>0</v>
      </c>
      <c r="B1000" s="179">
        <f>'CONSTRUCTION COST ESTIMATE'!B1000</f>
        <v>629.04999999999995</v>
      </c>
      <c r="C1000" s="180" t="str">
        <f>'CONSTRUCTION COST ESTIMATE'!C1000</f>
        <v>TIME RELATED OVERHEAD</v>
      </c>
      <c r="D1000" s="181">
        <f>'CONSTRUCTION COST ESTIMATE'!BA1000</f>
        <v>0</v>
      </c>
      <c r="E1000" s="182">
        <f>'CONSTRUCTION COST ESTIMATE'!BC1000</f>
        <v>0</v>
      </c>
      <c r="F1000" s="183" t="str">
        <f>'CONSTRUCTION COST ESTIMATE'!BB1000</f>
        <v>DAY</v>
      </c>
      <c r="G1000" s="184"/>
      <c r="H1000" s="185">
        <f t="shared" si="180"/>
        <v>0</v>
      </c>
      <c r="I1000" s="186">
        <f t="shared" si="181"/>
        <v>0</v>
      </c>
      <c r="J1000" s="187"/>
      <c r="K1000" s="188">
        <f t="shared" si="188"/>
        <v>0</v>
      </c>
      <c r="L1000" s="86">
        <f t="shared" si="182"/>
        <v>0</v>
      </c>
      <c r="M1000" s="188">
        <f t="shared" si="183"/>
        <v>0</v>
      </c>
      <c r="N1000" s="86">
        <f t="shared" si="184"/>
        <v>0</v>
      </c>
      <c r="O1000" s="188">
        <f t="shared" si="185"/>
        <v>0</v>
      </c>
      <c r="P1000" s="189"/>
      <c r="Q1000" s="190">
        <f t="shared" si="186"/>
        <v>0</v>
      </c>
      <c r="R1000" s="191">
        <f t="shared" si="187"/>
        <v>0</v>
      </c>
      <c r="T1000" s="88"/>
    </row>
    <row r="1001" spans="1:20" s="178" customFormat="1" ht="30" hidden="1" customHeight="1">
      <c r="A1001" s="156">
        <f>'CONSTRUCTION COST ESTIMATE'!A1001</f>
        <v>0</v>
      </c>
      <c r="B1001" s="179">
        <f>'CONSTRUCTION COST ESTIMATE'!B1001</f>
        <v>629.05100000000004</v>
      </c>
      <c r="C1001" s="180" t="str">
        <f>'CONSTRUCTION COST ESTIMATE'!C1001</f>
        <v>INSTALL CONCRETE PAD</v>
      </c>
      <c r="D1001" s="181">
        <f>'CONSTRUCTION COST ESTIMATE'!BA1001</f>
        <v>0</v>
      </c>
      <c r="E1001" s="182">
        <f>'CONSTRUCTION COST ESTIMATE'!BC1001</f>
        <v>0</v>
      </c>
      <c r="F1001" s="183" t="str">
        <f>'CONSTRUCTION COST ESTIMATE'!BB1001</f>
        <v>EA</v>
      </c>
      <c r="G1001" s="184"/>
      <c r="H1001" s="185">
        <f t="shared" si="180"/>
        <v>0</v>
      </c>
      <c r="I1001" s="186">
        <f t="shared" si="181"/>
        <v>0</v>
      </c>
      <c r="J1001" s="187"/>
      <c r="K1001" s="188">
        <f t="shared" si="188"/>
        <v>0</v>
      </c>
      <c r="L1001" s="86">
        <f t="shared" si="182"/>
        <v>0</v>
      </c>
      <c r="M1001" s="188">
        <f t="shared" si="183"/>
        <v>0</v>
      </c>
      <c r="N1001" s="86">
        <f t="shared" si="184"/>
        <v>0</v>
      </c>
      <c r="O1001" s="188">
        <f t="shared" si="185"/>
        <v>0</v>
      </c>
      <c r="P1001" s="189"/>
      <c r="Q1001" s="190">
        <f t="shared" si="186"/>
        <v>0</v>
      </c>
      <c r="R1001" s="191">
        <f t="shared" si="187"/>
        <v>0</v>
      </c>
      <c r="T1001" s="88"/>
    </row>
    <row r="1002" spans="1:20" s="178" customFormat="1" ht="30" hidden="1" customHeight="1">
      <c r="A1002" s="156">
        <f>'CONSTRUCTION COST ESTIMATE'!A1002</f>
        <v>0</v>
      </c>
      <c r="B1002" s="179">
        <f>'CONSTRUCTION COST ESTIMATE'!B1002</f>
        <v>629.05200000000002</v>
      </c>
      <c r="C1002" s="180" t="str">
        <f>'CONSTRUCTION COST ESTIMATE'!C1002</f>
        <v>BRASS PIPE (1 INCH)</v>
      </c>
      <c r="D1002" s="181">
        <f>'CONSTRUCTION COST ESTIMATE'!BA1002</f>
        <v>0</v>
      </c>
      <c r="E1002" s="182">
        <f>'CONSTRUCTION COST ESTIMATE'!BC1002</f>
        <v>0</v>
      </c>
      <c r="F1002" s="183" t="str">
        <f>'CONSTRUCTION COST ESTIMATE'!BB1002</f>
        <v>LF</v>
      </c>
      <c r="G1002" s="184"/>
      <c r="H1002" s="185">
        <f t="shared" si="180"/>
        <v>0</v>
      </c>
      <c r="I1002" s="186">
        <f t="shared" si="181"/>
        <v>0</v>
      </c>
      <c r="J1002" s="187"/>
      <c r="K1002" s="188">
        <f t="shared" si="188"/>
        <v>0</v>
      </c>
      <c r="L1002" s="86">
        <f t="shared" si="182"/>
        <v>0</v>
      </c>
      <c r="M1002" s="188">
        <f t="shared" si="183"/>
        <v>0</v>
      </c>
      <c r="N1002" s="86">
        <f t="shared" si="184"/>
        <v>0</v>
      </c>
      <c r="O1002" s="188">
        <f t="shared" si="185"/>
        <v>0</v>
      </c>
      <c r="P1002" s="189"/>
      <c r="Q1002" s="190">
        <f t="shared" si="186"/>
        <v>0</v>
      </c>
      <c r="R1002" s="191">
        <f t="shared" si="187"/>
        <v>0</v>
      </c>
      <c r="T1002" s="88"/>
    </row>
    <row r="1003" spans="1:20" s="178" customFormat="1" ht="30" hidden="1" customHeight="1">
      <c r="A1003" s="156">
        <f>'CONSTRUCTION COST ESTIMATE'!A1003</f>
        <v>0</v>
      </c>
      <c r="B1003" s="179">
        <f>'CONSTRUCTION COST ESTIMATE'!B1003</f>
        <v>629.053</v>
      </c>
      <c r="C1003" s="180" t="str">
        <f>'CONSTRUCTION COST ESTIMATE'!C1003</f>
        <v>COPPER PIPE (1 INCH)</v>
      </c>
      <c r="D1003" s="181">
        <f>'CONSTRUCTION COST ESTIMATE'!BA1003</f>
        <v>0</v>
      </c>
      <c r="E1003" s="182">
        <f>'CONSTRUCTION COST ESTIMATE'!BC1003</f>
        <v>0</v>
      </c>
      <c r="F1003" s="183" t="str">
        <f>'CONSTRUCTION COST ESTIMATE'!BB1003</f>
        <v>LF</v>
      </c>
      <c r="G1003" s="184"/>
      <c r="H1003" s="185">
        <f t="shared" si="180"/>
        <v>0</v>
      </c>
      <c r="I1003" s="186">
        <f t="shared" si="181"/>
        <v>0</v>
      </c>
      <c r="J1003" s="187"/>
      <c r="K1003" s="188">
        <f t="shared" si="188"/>
        <v>0</v>
      </c>
      <c r="L1003" s="86">
        <f t="shared" si="182"/>
        <v>0</v>
      </c>
      <c r="M1003" s="188">
        <f t="shared" si="183"/>
        <v>0</v>
      </c>
      <c r="N1003" s="86">
        <f t="shared" si="184"/>
        <v>0</v>
      </c>
      <c r="O1003" s="188">
        <f t="shared" si="185"/>
        <v>0</v>
      </c>
      <c r="P1003" s="189"/>
      <c r="Q1003" s="190">
        <f t="shared" si="186"/>
        <v>0</v>
      </c>
      <c r="R1003" s="191">
        <f t="shared" si="187"/>
        <v>0</v>
      </c>
      <c r="T1003" s="88"/>
    </row>
    <row r="1004" spans="1:20" s="178" customFormat="1" ht="30" hidden="1" customHeight="1">
      <c r="A1004" s="156">
        <f>'CONSTRUCTION COST ESTIMATE'!A1004</f>
        <v>0</v>
      </c>
      <c r="B1004" s="179">
        <f>'CONSTRUCTION COST ESTIMATE'!B1004</f>
        <v>629.05399999999997</v>
      </c>
      <c r="C1004" s="180" t="str">
        <f>'CONSTRUCTION COST ESTIMATE'!C1004</f>
        <v>DUCTILE IRON PIPE (6 INCH)</v>
      </c>
      <c r="D1004" s="181">
        <f>'CONSTRUCTION COST ESTIMATE'!BA1004</f>
        <v>0</v>
      </c>
      <c r="E1004" s="182">
        <f>'CONSTRUCTION COST ESTIMATE'!BC1004</f>
        <v>0</v>
      </c>
      <c r="F1004" s="183" t="str">
        <f>'CONSTRUCTION COST ESTIMATE'!BB1004</f>
        <v>LF</v>
      </c>
      <c r="G1004" s="184"/>
      <c r="H1004" s="185">
        <f t="shared" si="180"/>
        <v>0</v>
      </c>
      <c r="I1004" s="186">
        <f t="shared" si="181"/>
        <v>0</v>
      </c>
      <c r="J1004" s="187"/>
      <c r="K1004" s="188">
        <f t="shared" si="188"/>
        <v>0</v>
      </c>
      <c r="L1004" s="86">
        <f t="shared" si="182"/>
        <v>0</v>
      </c>
      <c r="M1004" s="188">
        <f t="shared" si="183"/>
        <v>0</v>
      </c>
      <c r="N1004" s="86">
        <f t="shared" si="184"/>
        <v>0</v>
      </c>
      <c r="O1004" s="188">
        <f t="shared" si="185"/>
        <v>0</v>
      </c>
      <c r="P1004" s="189"/>
      <c r="Q1004" s="190">
        <f t="shared" si="186"/>
        <v>0</v>
      </c>
      <c r="R1004" s="191">
        <f t="shared" si="187"/>
        <v>0</v>
      </c>
      <c r="T1004" s="88"/>
    </row>
    <row r="1005" spans="1:20" s="178" customFormat="1" ht="30" hidden="1" customHeight="1">
      <c r="A1005" s="156">
        <f>'CONSTRUCTION COST ESTIMATE'!A1005</f>
        <v>0</v>
      </c>
      <c r="B1005" s="179">
        <f>'CONSTRUCTION COST ESTIMATE'!B1005</f>
        <v>629.05499999999995</v>
      </c>
      <c r="C1005" s="180" t="str">
        <f>'CONSTRUCTION COST ESTIMATE'!C1005</f>
        <v>DUCTILE IRON PIPE (8 INCH)</v>
      </c>
      <c r="D1005" s="181">
        <f>'CONSTRUCTION COST ESTIMATE'!BA1005</f>
        <v>0</v>
      </c>
      <c r="E1005" s="182">
        <f>'CONSTRUCTION COST ESTIMATE'!BC1005</f>
        <v>0</v>
      </c>
      <c r="F1005" s="183" t="str">
        <f>'CONSTRUCTION COST ESTIMATE'!BB1005</f>
        <v>LF</v>
      </c>
      <c r="G1005" s="184"/>
      <c r="H1005" s="185">
        <f t="shared" si="180"/>
        <v>0</v>
      </c>
      <c r="I1005" s="186">
        <f t="shared" si="181"/>
        <v>0</v>
      </c>
      <c r="J1005" s="187"/>
      <c r="K1005" s="188">
        <f t="shared" si="188"/>
        <v>0</v>
      </c>
      <c r="L1005" s="86">
        <f t="shared" si="182"/>
        <v>0</v>
      </c>
      <c r="M1005" s="188">
        <f t="shared" si="183"/>
        <v>0</v>
      </c>
      <c r="N1005" s="86">
        <f t="shared" si="184"/>
        <v>0</v>
      </c>
      <c r="O1005" s="188">
        <f t="shared" si="185"/>
        <v>0</v>
      </c>
      <c r="P1005" s="189"/>
      <c r="Q1005" s="190">
        <f t="shared" si="186"/>
        <v>0</v>
      </c>
      <c r="R1005" s="191">
        <f t="shared" si="187"/>
        <v>0</v>
      </c>
      <c r="T1005" s="88"/>
    </row>
    <row r="1006" spans="1:20" s="178" customFormat="1" ht="30" hidden="1" customHeight="1">
      <c r="A1006" s="156">
        <f>'CONSTRUCTION COST ESTIMATE'!A1006</f>
        <v>0</v>
      </c>
      <c r="B1006" s="179">
        <f>'CONSTRUCTION COST ESTIMATE'!B1006</f>
        <v>629.05600000000004</v>
      </c>
      <c r="C1006" s="180" t="str">
        <f>'CONSTRUCTION COST ESTIMATE'!C1006</f>
        <v>DUCTILE IRON PIPE (10 INCH)</v>
      </c>
      <c r="D1006" s="181">
        <f>'CONSTRUCTION COST ESTIMATE'!BA1006</f>
        <v>0</v>
      </c>
      <c r="E1006" s="182">
        <f>'CONSTRUCTION COST ESTIMATE'!BC1006</f>
        <v>0</v>
      </c>
      <c r="F1006" s="183" t="str">
        <f>'CONSTRUCTION COST ESTIMATE'!BB1006</f>
        <v>LF</v>
      </c>
      <c r="G1006" s="184"/>
      <c r="H1006" s="185">
        <f t="shared" si="180"/>
        <v>0</v>
      </c>
      <c r="I1006" s="186">
        <f t="shared" si="181"/>
        <v>0</v>
      </c>
      <c r="J1006" s="187"/>
      <c r="K1006" s="188">
        <f t="shared" si="188"/>
        <v>0</v>
      </c>
      <c r="L1006" s="86">
        <f t="shared" si="182"/>
        <v>0</v>
      </c>
      <c r="M1006" s="188">
        <f t="shared" si="183"/>
        <v>0</v>
      </c>
      <c r="N1006" s="86">
        <f t="shared" si="184"/>
        <v>0</v>
      </c>
      <c r="O1006" s="188">
        <f t="shared" si="185"/>
        <v>0</v>
      </c>
      <c r="P1006" s="189"/>
      <c r="Q1006" s="190">
        <f t="shared" si="186"/>
        <v>0</v>
      </c>
      <c r="R1006" s="191">
        <f t="shared" si="187"/>
        <v>0</v>
      </c>
      <c r="T1006" s="88"/>
    </row>
    <row r="1007" spans="1:20" s="178" customFormat="1" ht="30" hidden="1" customHeight="1">
      <c r="A1007" s="156">
        <f>'CONSTRUCTION COST ESTIMATE'!A1007</f>
        <v>0</v>
      </c>
      <c r="B1007" s="179">
        <f>'CONSTRUCTION COST ESTIMATE'!B1007</f>
        <v>629.05700000000002</v>
      </c>
      <c r="C1007" s="180" t="str">
        <f>'CONSTRUCTION COST ESTIMATE'!C1007</f>
        <v>DUCTILE IRON PIPE (12 INCH)</v>
      </c>
      <c r="D1007" s="181">
        <f>'CONSTRUCTION COST ESTIMATE'!BA1007</f>
        <v>0</v>
      </c>
      <c r="E1007" s="182">
        <f>'CONSTRUCTION COST ESTIMATE'!BC1007</f>
        <v>0</v>
      </c>
      <c r="F1007" s="183" t="str">
        <f>'CONSTRUCTION COST ESTIMATE'!BB1007</f>
        <v>LF</v>
      </c>
      <c r="G1007" s="184"/>
      <c r="H1007" s="185">
        <f t="shared" si="180"/>
        <v>0</v>
      </c>
      <c r="I1007" s="186">
        <f t="shared" si="181"/>
        <v>0</v>
      </c>
      <c r="J1007" s="187"/>
      <c r="K1007" s="188">
        <f t="shared" si="188"/>
        <v>0</v>
      </c>
      <c r="L1007" s="86">
        <f t="shared" si="182"/>
        <v>0</v>
      </c>
      <c r="M1007" s="188">
        <f t="shared" si="183"/>
        <v>0</v>
      </c>
      <c r="N1007" s="86">
        <f t="shared" si="184"/>
        <v>0</v>
      </c>
      <c r="O1007" s="188">
        <f t="shared" si="185"/>
        <v>0</v>
      </c>
      <c r="P1007" s="189"/>
      <c r="Q1007" s="190">
        <f t="shared" si="186"/>
        <v>0</v>
      </c>
      <c r="R1007" s="191">
        <f t="shared" si="187"/>
        <v>0</v>
      </c>
      <c r="T1007" s="88"/>
    </row>
    <row r="1008" spans="1:20" s="178" customFormat="1" ht="30" hidden="1" customHeight="1">
      <c r="A1008" s="156">
        <f>'CONSTRUCTION COST ESTIMATE'!A1008</f>
        <v>0</v>
      </c>
      <c r="B1008" s="179">
        <f>'CONSTRUCTION COST ESTIMATE'!B1008</f>
        <v>629.05799999999999</v>
      </c>
      <c r="C1008" s="180" t="str">
        <f>'CONSTRUCTION COST ESTIMATE'!C1008</f>
        <v>PVC PIPE (6 INCH)</v>
      </c>
      <c r="D1008" s="181">
        <f>'CONSTRUCTION COST ESTIMATE'!BA1008</f>
        <v>0</v>
      </c>
      <c r="E1008" s="182">
        <f>'CONSTRUCTION COST ESTIMATE'!BC1008</f>
        <v>0</v>
      </c>
      <c r="F1008" s="183" t="str">
        <f>'CONSTRUCTION COST ESTIMATE'!BB1008</f>
        <v>LF</v>
      </c>
      <c r="G1008" s="184"/>
      <c r="H1008" s="185">
        <f t="shared" si="180"/>
        <v>0</v>
      </c>
      <c r="I1008" s="186">
        <f t="shared" si="181"/>
        <v>0</v>
      </c>
      <c r="J1008" s="187"/>
      <c r="K1008" s="188">
        <f t="shared" si="188"/>
        <v>0</v>
      </c>
      <c r="L1008" s="86">
        <f t="shared" si="182"/>
        <v>0</v>
      </c>
      <c r="M1008" s="188">
        <f t="shared" si="183"/>
        <v>0</v>
      </c>
      <c r="N1008" s="86">
        <f t="shared" si="184"/>
        <v>0</v>
      </c>
      <c r="O1008" s="188">
        <f t="shared" si="185"/>
        <v>0</v>
      </c>
      <c r="P1008" s="189"/>
      <c r="Q1008" s="190">
        <f t="shared" si="186"/>
        <v>0</v>
      </c>
      <c r="R1008" s="191">
        <f t="shared" si="187"/>
        <v>0</v>
      </c>
      <c r="T1008" s="88"/>
    </row>
    <row r="1009" spans="1:20" s="178" customFormat="1" ht="30" hidden="1" customHeight="1">
      <c r="A1009" s="156">
        <f>'CONSTRUCTION COST ESTIMATE'!A1009</f>
        <v>0</v>
      </c>
      <c r="B1009" s="179">
        <f>'CONSTRUCTION COST ESTIMATE'!B1009</f>
        <v>629.05899999999997</v>
      </c>
      <c r="C1009" s="180" t="str">
        <f>'CONSTRUCTION COST ESTIMATE'!C1009</f>
        <v>C905 PVC PIPE (18 INCH)</v>
      </c>
      <c r="D1009" s="181">
        <f>'CONSTRUCTION COST ESTIMATE'!BA1009</f>
        <v>0</v>
      </c>
      <c r="E1009" s="182">
        <f>'CONSTRUCTION COST ESTIMATE'!BC1009</f>
        <v>0</v>
      </c>
      <c r="F1009" s="183" t="str">
        <f>'CONSTRUCTION COST ESTIMATE'!BB1009</f>
        <v>LF</v>
      </c>
      <c r="G1009" s="184"/>
      <c r="H1009" s="185">
        <f t="shared" si="180"/>
        <v>0</v>
      </c>
      <c r="I1009" s="186">
        <f t="shared" si="181"/>
        <v>0</v>
      </c>
      <c r="J1009" s="187"/>
      <c r="K1009" s="188">
        <f t="shared" si="188"/>
        <v>0</v>
      </c>
      <c r="L1009" s="86">
        <f t="shared" si="182"/>
        <v>0</v>
      </c>
      <c r="M1009" s="188">
        <f t="shared" si="183"/>
        <v>0</v>
      </c>
      <c r="N1009" s="86">
        <f t="shared" si="184"/>
        <v>0</v>
      </c>
      <c r="O1009" s="188">
        <f t="shared" si="185"/>
        <v>0</v>
      </c>
      <c r="P1009" s="189"/>
      <c r="Q1009" s="190">
        <f t="shared" si="186"/>
        <v>0</v>
      </c>
      <c r="R1009" s="191">
        <f t="shared" si="187"/>
        <v>0</v>
      </c>
      <c r="T1009" s="88"/>
    </row>
    <row r="1010" spans="1:20" s="178" customFormat="1" ht="30" hidden="1" customHeight="1">
      <c r="A1010" s="156">
        <f>'CONSTRUCTION COST ESTIMATE'!A1010</f>
        <v>0</v>
      </c>
      <c r="B1010" s="179">
        <f>'CONSTRUCTION COST ESTIMATE'!B1010</f>
        <v>629.05999999999995</v>
      </c>
      <c r="C1010" s="180" t="str">
        <f>'CONSTRUCTION COST ESTIMATE'!C1010</f>
        <v>DUAL  RPDA (8 INCH)</v>
      </c>
      <c r="D1010" s="181">
        <f>'CONSTRUCTION COST ESTIMATE'!BA1010</f>
        <v>0</v>
      </c>
      <c r="E1010" s="182">
        <f>'CONSTRUCTION COST ESTIMATE'!BC1010</f>
        <v>0</v>
      </c>
      <c r="F1010" s="183" t="str">
        <f>'CONSTRUCTION COST ESTIMATE'!BB1010</f>
        <v>EA</v>
      </c>
      <c r="G1010" s="184"/>
      <c r="H1010" s="185">
        <f t="shared" si="180"/>
        <v>0</v>
      </c>
      <c r="I1010" s="186">
        <f t="shared" si="181"/>
        <v>0</v>
      </c>
      <c r="J1010" s="187"/>
      <c r="K1010" s="188">
        <f t="shared" si="188"/>
        <v>0</v>
      </c>
      <c r="L1010" s="86">
        <f t="shared" si="182"/>
        <v>0</v>
      </c>
      <c r="M1010" s="188">
        <f t="shared" si="183"/>
        <v>0</v>
      </c>
      <c r="N1010" s="86">
        <f t="shared" si="184"/>
        <v>0</v>
      </c>
      <c r="O1010" s="188">
        <f t="shared" si="185"/>
        <v>0</v>
      </c>
      <c r="P1010" s="189"/>
      <c r="Q1010" s="190">
        <f t="shared" si="186"/>
        <v>0</v>
      </c>
      <c r="R1010" s="191">
        <f t="shared" si="187"/>
        <v>0</v>
      </c>
      <c r="T1010" s="88"/>
    </row>
    <row r="1011" spans="1:20" s="178" customFormat="1" ht="30" hidden="1" customHeight="1">
      <c r="A1011" s="156">
        <f>'CONSTRUCTION COST ESTIMATE'!A1011</f>
        <v>0</v>
      </c>
      <c r="B1011" s="179">
        <f>'CONSTRUCTION COST ESTIMATE'!B1011</f>
        <v>629.07000000000005</v>
      </c>
      <c r="C1011" s="180" t="str">
        <f>'CONSTRUCTION COST ESTIMATE'!C1011</f>
        <v>REMOVE AND REPLACE REDUCED PRESSURE PRINCIPLE ASSEMBLY (RPPA) (1 INCH)</v>
      </c>
      <c r="D1011" s="181">
        <f>'CONSTRUCTION COST ESTIMATE'!BA1011</f>
        <v>0</v>
      </c>
      <c r="E1011" s="182">
        <f>'CONSTRUCTION COST ESTIMATE'!BC1011</f>
        <v>0</v>
      </c>
      <c r="F1011" s="183" t="str">
        <f>'CONSTRUCTION COST ESTIMATE'!BB1011</f>
        <v>EA</v>
      </c>
      <c r="G1011" s="184"/>
      <c r="H1011" s="185">
        <f t="shared" si="180"/>
        <v>0</v>
      </c>
      <c r="I1011" s="186">
        <f t="shared" si="181"/>
        <v>0</v>
      </c>
      <c r="J1011" s="187"/>
      <c r="K1011" s="188">
        <f t="shared" si="188"/>
        <v>0</v>
      </c>
      <c r="L1011" s="86">
        <f t="shared" si="182"/>
        <v>0</v>
      </c>
      <c r="M1011" s="188">
        <f t="shared" si="183"/>
        <v>0</v>
      </c>
      <c r="N1011" s="86">
        <f t="shared" si="184"/>
        <v>0</v>
      </c>
      <c r="O1011" s="188">
        <f t="shared" si="185"/>
        <v>0</v>
      </c>
      <c r="P1011" s="189"/>
      <c r="Q1011" s="190">
        <f t="shared" si="186"/>
        <v>0</v>
      </c>
      <c r="R1011" s="191">
        <f t="shared" si="187"/>
        <v>0</v>
      </c>
      <c r="T1011" s="88"/>
    </row>
    <row r="1012" spans="1:20" s="178" customFormat="1" ht="30" hidden="1" customHeight="1">
      <c r="A1012" s="156">
        <f>'CONSTRUCTION COST ESTIMATE'!A1012</f>
        <v>0</v>
      </c>
      <c r="B1012" s="179">
        <f>'CONSTRUCTION COST ESTIMATE'!B1012</f>
        <v>629.07100000000003</v>
      </c>
      <c r="C1012" s="180" t="str">
        <f>'CONSTRUCTION COST ESTIMATE'!C1012</f>
        <v>REDUCED PRESSURE PRINCIPLE ASSEMBLY (RPPA) (1 INCH)</v>
      </c>
      <c r="D1012" s="181">
        <f>'CONSTRUCTION COST ESTIMATE'!BA1012</f>
        <v>0</v>
      </c>
      <c r="E1012" s="182">
        <f>'CONSTRUCTION COST ESTIMATE'!BC1012</f>
        <v>0</v>
      </c>
      <c r="F1012" s="183" t="str">
        <f>'CONSTRUCTION COST ESTIMATE'!BB1012</f>
        <v>EA</v>
      </c>
      <c r="G1012" s="184"/>
      <c r="H1012" s="185">
        <f t="shared" si="180"/>
        <v>0</v>
      </c>
      <c r="I1012" s="186">
        <f t="shared" si="181"/>
        <v>0</v>
      </c>
      <c r="J1012" s="187"/>
      <c r="K1012" s="188">
        <f t="shared" si="188"/>
        <v>0</v>
      </c>
      <c r="L1012" s="86">
        <f t="shared" si="182"/>
        <v>0</v>
      </c>
      <c r="M1012" s="188">
        <f t="shared" si="183"/>
        <v>0</v>
      </c>
      <c r="N1012" s="86">
        <f t="shared" si="184"/>
        <v>0</v>
      </c>
      <c r="O1012" s="188">
        <f t="shared" si="185"/>
        <v>0</v>
      </c>
      <c r="P1012" s="189"/>
      <c r="Q1012" s="190">
        <f t="shared" si="186"/>
        <v>0</v>
      </c>
      <c r="R1012" s="191">
        <f t="shared" si="187"/>
        <v>0</v>
      </c>
      <c r="T1012" s="88"/>
    </row>
    <row r="1013" spans="1:20" s="178" customFormat="1" ht="30" hidden="1" customHeight="1">
      <c r="A1013" s="156">
        <f>'CONSTRUCTION COST ESTIMATE'!A1013</f>
        <v>0</v>
      </c>
      <c r="B1013" s="179">
        <f>'CONSTRUCTION COST ESTIMATE'!B1013</f>
        <v>629.072</v>
      </c>
      <c r="C1013" s="180" t="str">
        <f>'CONSTRUCTION COST ESTIMATE'!C1013</f>
        <v>REMOVE AND REPLACE REDUCED PRESSURE PRINCIPLE ASSEMBLY (RPPA) (2 INCH)</v>
      </c>
      <c r="D1013" s="181">
        <f>'CONSTRUCTION COST ESTIMATE'!BA1013</f>
        <v>0</v>
      </c>
      <c r="E1013" s="182">
        <f>'CONSTRUCTION COST ESTIMATE'!BC1013</f>
        <v>0</v>
      </c>
      <c r="F1013" s="183" t="str">
        <f>'CONSTRUCTION COST ESTIMATE'!BB1013</f>
        <v>EA</v>
      </c>
      <c r="G1013" s="184"/>
      <c r="H1013" s="185">
        <f t="shared" si="180"/>
        <v>0</v>
      </c>
      <c r="I1013" s="186">
        <f t="shared" si="181"/>
        <v>0</v>
      </c>
      <c r="J1013" s="187"/>
      <c r="K1013" s="188">
        <f t="shared" si="188"/>
        <v>0</v>
      </c>
      <c r="L1013" s="86">
        <f t="shared" si="182"/>
        <v>0</v>
      </c>
      <c r="M1013" s="188">
        <f t="shared" si="183"/>
        <v>0</v>
      </c>
      <c r="N1013" s="86">
        <f t="shared" si="184"/>
        <v>0</v>
      </c>
      <c r="O1013" s="188">
        <f t="shared" si="185"/>
        <v>0</v>
      </c>
      <c r="P1013" s="189"/>
      <c r="Q1013" s="190">
        <f t="shared" si="186"/>
        <v>0</v>
      </c>
      <c r="R1013" s="191">
        <f t="shared" si="187"/>
        <v>0</v>
      </c>
      <c r="T1013" s="88"/>
    </row>
    <row r="1014" spans="1:20" s="178" customFormat="1" ht="30" hidden="1" customHeight="1">
      <c r="A1014" s="156">
        <f>'CONSTRUCTION COST ESTIMATE'!A1014</f>
        <v>0</v>
      </c>
      <c r="B1014" s="179">
        <f>'CONSTRUCTION COST ESTIMATE'!B1014</f>
        <v>629.07299999999998</v>
      </c>
      <c r="C1014" s="180" t="str">
        <f>'CONSTRUCTION COST ESTIMATE'!C1014</f>
        <v>REDUCED PRESSURE PRINCIPLE ASSEMBLY (RPPA) (2 INCH)</v>
      </c>
      <c r="D1014" s="181">
        <f>'CONSTRUCTION COST ESTIMATE'!BA1014</f>
        <v>0</v>
      </c>
      <c r="E1014" s="182">
        <f>'CONSTRUCTION COST ESTIMATE'!BC1014</f>
        <v>0</v>
      </c>
      <c r="F1014" s="183" t="str">
        <f>'CONSTRUCTION COST ESTIMATE'!BB1014</f>
        <v>EA</v>
      </c>
      <c r="G1014" s="184"/>
      <c r="H1014" s="185">
        <f t="shared" si="180"/>
        <v>0</v>
      </c>
      <c r="I1014" s="186">
        <f t="shared" si="181"/>
        <v>0</v>
      </c>
      <c r="J1014" s="187"/>
      <c r="K1014" s="188">
        <f t="shared" si="188"/>
        <v>0</v>
      </c>
      <c r="L1014" s="86">
        <f t="shared" si="182"/>
        <v>0</v>
      </c>
      <c r="M1014" s="188">
        <f t="shared" si="183"/>
        <v>0</v>
      </c>
      <c r="N1014" s="86">
        <f t="shared" si="184"/>
        <v>0</v>
      </c>
      <c r="O1014" s="188">
        <f t="shared" si="185"/>
        <v>0</v>
      </c>
      <c r="P1014" s="189"/>
      <c r="Q1014" s="190">
        <f t="shared" si="186"/>
        <v>0</v>
      </c>
      <c r="R1014" s="191">
        <f t="shared" si="187"/>
        <v>0</v>
      </c>
      <c r="T1014" s="88"/>
    </row>
    <row r="1015" spans="1:20" s="178" customFormat="1" ht="30" hidden="1" customHeight="1">
      <c r="A1015" s="156">
        <f>'CONSTRUCTION COST ESTIMATE'!A1015</f>
        <v>0</v>
      </c>
      <c r="B1015" s="179">
        <f>'CONSTRUCTION COST ESTIMATE'!B1015</f>
        <v>629.07399999999996</v>
      </c>
      <c r="C1015" s="180" t="str">
        <f>'CONSTRUCTION COST ESTIMATE'!C1015</f>
        <v>REMOVE AND REPLACE REDUCED PRESSURE PRINCIPLE ASSEMBLY (RPPA) (3 INCH)</v>
      </c>
      <c r="D1015" s="181">
        <f>'CONSTRUCTION COST ESTIMATE'!BA1015</f>
        <v>0</v>
      </c>
      <c r="E1015" s="182">
        <f>'CONSTRUCTION COST ESTIMATE'!BC1015</f>
        <v>0</v>
      </c>
      <c r="F1015" s="183" t="str">
        <f>'CONSTRUCTION COST ESTIMATE'!BB1015</f>
        <v>EA</v>
      </c>
      <c r="G1015" s="184"/>
      <c r="H1015" s="185">
        <f t="shared" si="180"/>
        <v>0</v>
      </c>
      <c r="I1015" s="186">
        <f t="shared" si="181"/>
        <v>0</v>
      </c>
      <c r="J1015" s="187"/>
      <c r="K1015" s="188">
        <f t="shared" si="188"/>
        <v>0</v>
      </c>
      <c r="L1015" s="86">
        <f t="shared" si="182"/>
        <v>0</v>
      </c>
      <c r="M1015" s="188">
        <f t="shared" si="183"/>
        <v>0</v>
      </c>
      <c r="N1015" s="86">
        <f t="shared" si="184"/>
        <v>0</v>
      </c>
      <c r="O1015" s="188">
        <f t="shared" si="185"/>
        <v>0</v>
      </c>
      <c r="P1015" s="189"/>
      <c r="Q1015" s="190">
        <f t="shared" si="186"/>
        <v>0</v>
      </c>
      <c r="R1015" s="191">
        <f t="shared" si="187"/>
        <v>0</v>
      </c>
      <c r="T1015" s="88"/>
    </row>
    <row r="1016" spans="1:20" s="178" customFormat="1" ht="30" hidden="1" customHeight="1">
      <c r="A1016" s="156">
        <f>'CONSTRUCTION COST ESTIMATE'!A1016</f>
        <v>0</v>
      </c>
      <c r="B1016" s="179">
        <f>'CONSTRUCTION COST ESTIMATE'!B1016</f>
        <v>629.07500000000005</v>
      </c>
      <c r="C1016" s="180" t="str">
        <f>'CONSTRUCTION COST ESTIMATE'!C1016</f>
        <v>REDUCED PRESSURE PRINCIPLE ASSEMBLY (RPPA) (3 INCH)</v>
      </c>
      <c r="D1016" s="181">
        <f>'CONSTRUCTION COST ESTIMATE'!BA1016</f>
        <v>0</v>
      </c>
      <c r="E1016" s="182">
        <f>'CONSTRUCTION COST ESTIMATE'!BC1016</f>
        <v>0</v>
      </c>
      <c r="F1016" s="183" t="str">
        <f>'CONSTRUCTION COST ESTIMATE'!BB1016</f>
        <v>EA</v>
      </c>
      <c r="G1016" s="184"/>
      <c r="H1016" s="185">
        <f t="shared" si="180"/>
        <v>0</v>
      </c>
      <c r="I1016" s="186">
        <f t="shared" si="181"/>
        <v>0</v>
      </c>
      <c r="J1016" s="187"/>
      <c r="K1016" s="188">
        <f t="shared" si="188"/>
        <v>0</v>
      </c>
      <c r="L1016" s="86">
        <f t="shared" si="182"/>
        <v>0</v>
      </c>
      <c r="M1016" s="188">
        <f t="shared" si="183"/>
        <v>0</v>
      </c>
      <c r="N1016" s="86">
        <f t="shared" si="184"/>
        <v>0</v>
      </c>
      <c r="O1016" s="188">
        <f t="shared" si="185"/>
        <v>0</v>
      </c>
      <c r="P1016" s="189"/>
      <c r="Q1016" s="190">
        <f t="shared" si="186"/>
        <v>0</v>
      </c>
      <c r="R1016" s="191">
        <f t="shared" si="187"/>
        <v>0</v>
      </c>
      <c r="T1016" s="88"/>
    </row>
    <row r="1017" spans="1:20" s="178" customFormat="1" ht="30" hidden="1" customHeight="1">
      <c r="A1017" s="156">
        <f>'CONSTRUCTION COST ESTIMATE'!A1017</f>
        <v>0</v>
      </c>
      <c r="B1017" s="179">
        <f>'CONSTRUCTION COST ESTIMATE'!B1017</f>
        <v>629.07600000000002</v>
      </c>
      <c r="C1017" s="180" t="str">
        <f>'CONSTRUCTION COST ESTIMATE'!C1017</f>
        <v>REMOVE AND REPLACE REDUCED PRESSURE PRINCIPLE ASSEMBLY (RPPA) (4 INCH)</v>
      </c>
      <c r="D1017" s="181">
        <f>'CONSTRUCTION COST ESTIMATE'!BA1017</f>
        <v>0</v>
      </c>
      <c r="E1017" s="182">
        <f>'CONSTRUCTION COST ESTIMATE'!BC1017</f>
        <v>0</v>
      </c>
      <c r="F1017" s="183" t="str">
        <f>'CONSTRUCTION COST ESTIMATE'!BB1017</f>
        <v>EA</v>
      </c>
      <c r="G1017" s="184"/>
      <c r="H1017" s="185">
        <f t="shared" si="180"/>
        <v>0</v>
      </c>
      <c r="I1017" s="186">
        <f t="shared" si="181"/>
        <v>0</v>
      </c>
      <c r="J1017" s="187"/>
      <c r="K1017" s="188">
        <f t="shared" si="188"/>
        <v>0</v>
      </c>
      <c r="L1017" s="86">
        <f t="shared" si="182"/>
        <v>0</v>
      </c>
      <c r="M1017" s="188">
        <f t="shared" si="183"/>
        <v>0</v>
      </c>
      <c r="N1017" s="86">
        <f t="shared" si="184"/>
        <v>0</v>
      </c>
      <c r="O1017" s="188">
        <f t="shared" si="185"/>
        <v>0</v>
      </c>
      <c r="P1017" s="189"/>
      <c r="Q1017" s="190">
        <f t="shared" si="186"/>
        <v>0</v>
      </c>
      <c r="R1017" s="191">
        <f t="shared" si="187"/>
        <v>0</v>
      </c>
      <c r="T1017" s="88"/>
    </row>
    <row r="1018" spans="1:20" s="178" customFormat="1" ht="30" hidden="1" customHeight="1">
      <c r="A1018" s="156">
        <f>'CONSTRUCTION COST ESTIMATE'!A1018</f>
        <v>0</v>
      </c>
      <c r="B1018" s="179">
        <f>'CONSTRUCTION COST ESTIMATE'!B1018</f>
        <v>629.077</v>
      </c>
      <c r="C1018" s="180" t="str">
        <f>'CONSTRUCTION COST ESTIMATE'!C1018</f>
        <v>REDUCED PRESSURE PRINCIPLE ASSEMBLY (RPPA) (4 INCH)</v>
      </c>
      <c r="D1018" s="181">
        <f>'CONSTRUCTION COST ESTIMATE'!BA1018</f>
        <v>0</v>
      </c>
      <c r="E1018" s="182">
        <f>'CONSTRUCTION COST ESTIMATE'!BC1018</f>
        <v>0</v>
      </c>
      <c r="F1018" s="183" t="str">
        <f>'CONSTRUCTION COST ESTIMATE'!BB1018</f>
        <v>EA</v>
      </c>
      <c r="G1018" s="184"/>
      <c r="H1018" s="185">
        <f t="shared" si="180"/>
        <v>0</v>
      </c>
      <c r="I1018" s="186">
        <f t="shared" si="181"/>
        <v>0</v>
      </c>
      <c r="J1018" s="187"/>
      <c r="K1018" s="188">
        <f t="shared" si="188"/>
        <v>0</v>
      </c>
      <c r="L1018" s="86">
        <f t="shared" si="182"/>
        <v>0</v>
      </c>
      <c r="M1018" s="188">
        <f t="shared" si="183"/>
        <v>0</v>
      </c>
      <c r="N1018" s="86">
        <f t="shared" si="184"/>
        <v>0</v>
      </c>
      <c r="O1018" s="188">
        <f t="shared" si="185"/>
        <v>0</v>
      </c>
      <c r="P1018" s="189"/>
      <c r="Q1018" s="190">
        <f t="shared" si="186"/>
        <v>0</v>
      </c>
      <c r="R1018" s="191">
        <f t="shared" si="187"/>
        <v>0</v>
      </c>
      <c r="T1018" s="88"/>
    </row>
    <row r="1019" spans="1:20" s="178" customFormat="1" ht="30" hidden="1" customHeight="1">
      <c r="A1019" s="156">
        <f>'CONSTRUCTION COST ESTIMATE'!A1019</f>
        <v>0</v>
      </c>
      <c r="B1019" s="179">
        <f>'CONSTRUCTION COST ESTIMATE'!B1019</f>
        <v>629.07799999999997</v>
      </c>
      <c r="C1019" s="180" t="str">
        <f>'CONSTRUCTION COST ESTIMATE'!C1019</f>
        <v>REMOVE AND REPLACE REDUCED PRESSURE PRINCIPLE ASSEMBLY (RPPA) (6 INCH)</v>
      </c>
      <c r="D1019" s="181">
        <f>'CONSTRUCTION COST ESTIMATE'!BA1019</f>
        <v>0</v>
      </c>
      <c r="E1019" s="182">
        <f>'CONSTRUCTION COST ESTIMATE'!BC1019</f>
        <v>0</v>
      </c>
      <c r="F1019" s="183" t="str">
        <f>'CONSTRUCTION COST ESTIMATE'!BB1019</f>
        <v>EA</v>
      </c>
      <c r="G1019" s="184"/>
      <c r="H1019" s="185">
        <f t="shared" si="180"/>
        <v>0</v>
      </c>
      <c r="I1019" s="186">
        <f t="shared" si="181"/>
        <v>0</v>
      </c>
      <c r="J1019" s="187"/>
      <c r="K1019" s="188">
        <f t="shared" si="188"/>
        <v>0</v>
      </c>
      <c r="L1019" s="86">
        <f t="shared" si="182"/>
        <v>0</v>
      </c>
      <c r="M1019" s="188">
        <f t="shared" si="183"/>
        <v>0</v>
      </c>
      <c r="N1019" s="86">
        <f t="shared" si="184"/>
        <v>0</v>
      </c>
      <c r="O1019" s="188">
        <f t="shared" si="185"/>
        <v>0</v>
      </c>
      <c r="P1019" s="189"/>
      <c r="Q1019" s="190">
        <f t="shared" si="186"/>
        <v>0</v>
      </c>
      <c r="R1019" s="191">
        <f t="shared" si="187"/>
        <v>0</v>
      </c>
      <c r="T1019" s="88"/>
    </row>
    <row r="1020" spans="1:20" s="178" customFormat="1" ht="30" hidden="1" customHeight="1">
      <c r="A1020" s="156">
        <f>'CONSTRUCTION COST ESTIMATE'!A1020</f>
        <v>0</v>
      </c>
      <c r="B1020" s="179">
        <f>'CONSTRUCTION COST ESTIMATE'!B1020</f>
        <v>629.07899999999995</v>
      </c>
      <c r="C1020" s="180" t="str">
        <f>'CONSTRUCTION COST ESTIMATE'!C1020</f>
        <v>REDUCED PRESSURE PRINCIPLE ASSEMBLY (RPPA) (6 INCH)</v>
      </c>
      <c r="D1020" s="181">
        <f>'CONSTRUCTION COST ESTIMATE'!BA1020</f>
        <v>0</v>
      </c>
      <c r="E1020" s="182">
        <f>'CONSTRUCTION COST ESTIMATE'!BC1020</f>
        <v>0</v>
      </c>
      <c r="F1020" s="183" t="str">
        <f>'CONSTRUCTION COST ESTIMATE'!BB1020</f>
        <v>EA</v>
      </c>
      <c r="G1020" s="184"/>
      <c r="H1020" s="185">
        <f t="shared" si="180"/>
        <v>0</v>
      </c>
      <c r="I1020" s="186">
        <f t="shared" si="181"/>
        <v>0</v>
      </c>
      <c r="J1020" s="187"/>
      <c r="K1020" s="188">
        <f t="shared" si="188"/>
        <v>0</v>
      </c>
      <c r="L1020" s="86">
        <f t="shared" si="182"/>
        <v>0</v>
      </c>
      <c r="M1020" s="188">
        <f t="shared" si="183"/>
        <v>0</v>
      </c>
      <c r="N1020" s="86">
        <f t="shared" si="184"/>
        <v>0</v>
      </c>
      <c r="O1020" s="188">
        <f t="shared" si="185"/>
        <v>0</v>
      </c>
      <c r="P1020" s="189"/>
      <c r="Q1020" s="190">
        <f t="shared" si="186"/>
        <v>0</v>
      </c>
      <c r="R1020" s="191">
        <f t="shared" si="187"/>
        <v>0</v>
      </c>
      <c r="T1020" s="88"/>
    </row>
    <row r="1021" spans="1:20" s="178" customFormat="1" ht="30" hidden="1" customHeight="1">
      <c r="A1021" s="156">
        <f>'CONSTRUCTION COST ESTIMATE'!A1021</f>
        <v>0</v>
      </c>
      <c r="B1021" s="179">
        <f>'CONSTRUCTION COST ESTIMATE'!B1021</f>
        <v>629.08000000000004</v>
      </c>
      <c r="C1021" s="180" t="str">
        <f>'CONSTRUCTION COST ESTIMATE'!C1021</f>
        <v>REMOVE AND REPLACE REDUCED PRESSURE PRINCIPLE ASSEMBLY (RPPA) (8 INCH)</v>
      </c>
      <c r="D1021" s="181">
        <f>'CONSTRUCTION COST ESTIMATE'!BA1021</f>
        <v>0</v>
      </c>
      <c r="E1021" s="182">
        <f>'CONSTRUCTION COST ESTIMATE'!BC1021</f>
        <v>0</v>
      </c>
      <c r="F1021" s="183" t="str">
        <f>'CONSTRUCTION COST ESTIMATE'!BB1021</f>
        <v>EA</v>
      </c>
      <c r="G1021" s="184"/>
      <c r="H1021" s="185">
        <f t="shared" si="180"/>
        <v>0</v>
      </c>
      <c r="I1021" s="186">
        <f t="shared" si="181"/>
        <v>0</v>
      </c>
      <c r="J1021" s="187"/>
      <c r="K1021" s="188">
        <f t="shared" si="188"/>
        <v>0</v>
      </c>
      <c r="L1021" s="86">
        <f t="shared" si="182"/>
        <v>0</v>
      </c>
      <c r="M1021" s="188">
        <f t="shared" si="183"/>
        <v>0</v>
      </c>
      <c r="N1021" s="86">
        <f t="shared" si="184"/>
        <v>0</v>
      </c>
      <c r="O1021" s="188">
        <f t="shared" si="185"/>
        <v>0</v>
      </c>
      <c r="P1021" s="189"/>
      <c r="Q1021" s="190">
        <f t="shared" si="186"/>
        <v>0</v>
      </c>
      <c r="R1021" s="191">
        <f t="shared" si="187"/>
        <v>0</v>
      </c>
      <c r="T1021" s="88"/>
    </row>
    <row r="1022" spans="1:20" s="178" customFormat="1" ht="30" hidden="1" customHeight="1">
      <c r="A1022" s="156">
        <f>'CONSTRUCTION COST ESTIMATE'!A1022</f>
        <v>0</v>
      </c>
      <c r="B1022" s="179">
        <f>'CONSTRUCTION COST ESTIMATE'!B1022</f>
        <v>629.08100000000002</v>
      </c>
      <c r="C1022" s="180" t="str">
        <f>'CONSTRUCTION COST ESTIMATE'!C1022</f>
        <v>REDUCED PRESSURE PRINCIPLE ASSEMBLY (RPPA) (8 INCH)</v>
      </c>
      <c r="D1022" s="181">
        <f>'CONSTRUCTION COST ESTIMATE'!BA1022</f>
        <v>0</v>
      </c>
      <c r="E1022" s="182">
        <f>'CONSTRUCTION COST ESTIMATE'!BC1022</f>
        <v>0</v>
      </c>
      <c r="F1022" s="183" t="str">
        <f>'CONSTRUCTION COST ESTIMATE'!BB1022</f>
        <v>EA</v>
      </c>
      <c r="G1022" s="184"/>
      <c r="H1022" s="185">
        <f t="shared" si="180"/>
        <v>0</v>
      </c>
      <c r="I1022" s="186">
        <f t="shared" si="181"/>
        <v>0</v>
      </c>
      <c r="J1022" s="187"/>
      <c r="K1022" s="188">
        <f t="shared" si="188"/>
        <v>0</v>
      </c>
      <c r="L1022" s="86">
        <f t="shared" si="182"/>
        <v>0</v>
      </c>
      <c r="M1022" s="188">
        <f t="shared" si="183"/>
        <v>0</v>
      </c>
      <c r="N1022" s="86">
        <f t="shared" si="184"/>
        <v>0</v>
      </c>
      <c r="O1022" s="188">
        <f t="shared" si="185"/>
        <v>0</v>
      </c>
      <c r="P1022" s="189"/>
      <c r="Q1022" s="190">
        <f t="shared" si="186"/>
        <v>0</v>
      </c>
      <c r="R1022" s="191">
        <f t="shared" si="187"/>
        <v>0</v>
      </c>
      <c r="T1022" s="88"/>
    </row>
    <row r="1023" spans="1:20" s="178" customFormat="1" ht="30" hidden="1" customHeight="1">
      <c r="A1023" s="156">
        <f>'CONSTRUCTION COST ESTIMATE'!A1023</f>
        <v>0</v>
      </c>
      <c r="B1023" s="179">
        <f>'CONSTRUCTION COST ESTIMATE'!B1023</f>
        <v>629.08199999999999</v>
      </c>
      <c r="C1023" s="180" t="str">
        <f>'CONSTRUCTION COST ESTIMATE'!C1023</f>
        <v>REMOVE AND REPLACE REDUCED PRESSURE PRINCIPLE ASSEMBLY (RPPA) (10 INCH)</v>
      </c>
      <c r="D1023" s="181">
        <f>'CONSTRUCTION COST ESTIMATE'!BA1023</f>
        <v>0</v>
      </c>
      <c r="E1023" s="182">
        <f>'CONSTRUCTION COST ESTIMATE'!BC1023</f>
        <v>0</v>
      </c>
      <c r="F1023" s="183" t="str">
        <f>'CONSTRUCTION COST ESTIMATE'!BB1023</f>
        <v>EA</v>
      </c>
      <c r="G1023" s="184"/>
      <c r="H1023" s="185">
        <f t="shared" si="180"/>
        <v>0</v>
      </c>
      <c r="I1023" s="186">
        <f t="shared" si="181"/>
        <v>0</v>
      </c>
      <c r="J1023" s="187"/>
      <c r="K1023" s="188">
        <f t="shared" si="188"/>
        <v>0</v>
      </c>
      <c r="L1023" s="86">
        <f t="shared" si="182"/>
        <v>0</v>
      </c>
      <c r="M1023" s="188">
        <f t="shared" si="183"/>
        <v>0</v>
      </c>
      <c r="N1023" s="86">
        <f t="shared" si="184"/>
        <v>0</v>
      </c>
      <c r="O1023" s="188">
        <f t="shared" si="185"/>
        <v>0</v>
      </c>
      <c r="P1023" s="189"/>
      <c r="Q1023" s="190">
        <f t="shared" si="186"/>
        <v>0</v>
      </c>
      <c r="R1023" s="191">
        <f t="shared" si="187"/>
        <v>0</v>
      </c>
      <c r="T1023" s="88"/>
    </row>
    <row r="1024" spans="1:20" s="178" customFormat="1" ht="30" hidden="1" customHeight="1">
      <c r="A1024" s="156">
        <f>'CONSTRUCTION COST ESTIMATE'!A1024</f>
        <v>0</v>
      </c>
      <c r="B1024" s="179">
        <f>'CONSTRUCTION COST ESTIMATE'!B1024</f>
        <v>629.08299999999997</v>
      </c>
      <c r="C1024" s="180" t="str">
        <f>'CONSTRUCTION COST ESTIMATE'!C1024</f>
        <v>REDUCED PRESSURE PRINCIPLE ASSEMBLY (RPPA) (10 INCH)</v>
      </c>
      <c r="D1024" s="181">
        <f>'CONSTRUCTION COST ESTIMATE'!BA1024</f>
        <v>0</v>
      </c>
      <c r="E1024" s="182">
        <f>'CONSTRUCTION COST ESTIMATE'!BC1024</f>
        <v>0</v>
      </c>
      <c r="F1024" s="183" t="str">
        <f>'CONSTRUCTION COST ESTIMATE'!BB1024</f>
        <v>EA</v>
      </c>
      <c r="G1024" s="184"/>
      <c r="H1024" s="185">
        <f t="shared" si="180"/>
        <v>0</v>
      </c>
      <c r="I1024" s="186">
        <f t="shared" si="181"/>
        <v>0</v>
      </c>
      <c r="J1024" s="187"/>
      <c r="K1024" s="188">
        <f t="shared" si="188"/>
        <v>0</v>
      </c>
      <c r="L1024" s="86">
        <f t="shared" si="182"/>
        <v>0</v>
      </c>
      <c r="M1024" s="188">
        <f t="shared" si="183"/>
        <v>0</v>
      </c>
      <c r="N1024" s="86">
        <f t="shared" si="184"/>
        <v>0</v>
      </c>
      <c r="O1024" s="188">
        <f t="shared" si="185"/>
        <v>0</v>
      </c>
      <c r="P1024" s="189"/>
      <c r="Q1024" s="190">
        <f t="shared" si="186"/>
        <v>0</v>
      </c>
      <c r="R1024" s="191">
        <f t="shared" si="187"/>
        <v>0</v>
      </c>
      <c r="T1024" s="88"/>
    </row>
    <row r="1025" spans="1:20" s="178" customFormat="1" ht="30" hidden="1" customHeight="1">
      <c r="A1025" s="156">
        <f>'CONSTRUCTION COST ESTIMATE'!A1025</f>
        <v>0</v>
      </c>
      <c r="B1025" s="179">
        <f>'CONSTRUCTION COST ESTIMATE'!B1025</f>
        <v>629.08399999999995</v>
      </c>
      <c r="C1025" s="180" t="str">
        <f>'CONSTRUCTION COST ESTIMATE'!C1025</f>
        <v>RELOCATE EXISTING RPPA</v>
      </c>
      <c r="D1025" s="181">
        <f>'CONSTRUCTION COST ESTIMATE'!BA1025</f>
        <v>0</v>
      </c>
      <c r="E1025" s="182">
        <f>'CONSTRUCTION COST ESTIMATE'!BC1025</f>
        <v>0</v>
      </c>
      <c r="F1025" s="183" t="str">
        <f>'CONSTRUCTION COST ESTIMATE'!BB1025</f>
        <v>EA</v>
      </c>
      <c r="G1025" s="184"/>
      <c r="H1025" s="185">
        <f t="shared" si="180"/>
        <v>0</v>
      </c>
      <c r="I1025" s="186">
        <f t="shared" si="181"/>
        <v>0</v>
      </c>
      <c r="J1025" s="187"/>
      <c r="K1025" s="188">
        <f t="shared" si="188"/>
        <v>0</v>
      </c>
      <c r="L1025" s="86">
        <f t="shared" si="182"/>
        <v>0</v>
      </c>
      <c r="M1025" s="188">
        <f t="shared" si="183"/>
        <v>0</v>
      </c>
      <c r="N1025" s="86">
        <f t="shared" si="184"/>
        <v>0</v>
      </c>
      <c r="O1025" s="188">
        <f t="shared" si="185"/>
        <v>0</v>
      </c>
      <c r="P1025" s="189"/>
      <c r="Q1025" s="190">
        <f t="shared" si="186"/>
        <v>0</v>
      </c>
      <c r="R1025" s="191">
        <f t="shared" si="187"/>
        <v>0</v>
      </c>
      <c r="T1025" s="88"/>
    </row>
    <row r="1026" spans="1:20" s="178" customFormat="1" ht="30" hidden="1" customHeight="1">
      <c r="A1026" s="156">
        <f>'CONSTRUCTION COST ESTIMATE'!A1026</f>
        <v>0</v>
      </c>
      <c r="B1026" s="179">
        <f>'CONSTRUCTION COST ESTIMATE'!B1026</f>
        <v>629.09</v>
      </c>
      <c r="C1026" s="180" t="str">
        <f>'CONSTRUCTION COST ESTIMATE'!C1026</f>
        <v>WATER MAIN (4 INCH)</v>
      </c>
      <c r="D1026" s="181">
        <f>'CONSTRUCTION COST ESTIMATE'!BA1026</f>
        <v>0</v>
      </c>
      <c r="E1026" s="182">
        <f>'CONSTRUCTION COST ESTIMATE'!BC1026</f>
        <v>0</v>
      </c>
      <c r="F1026" s="183" t="str">
        <f>'CONSTRUCTION COST ESTIMATE'!BB1026</f>
        <v>LF</v>
      </c>
      <c r="G1026" s="184"/>
      <c r="H1026" s="185">
        <f t="shared" si="180"/>
        <v>0</v>
      </c>
      <c r="I1026" s="186">
        <f t="shared" si="181"/>
        <v>0</v>
      </c>
      <c r="J1026" s="187"/>
      <c r="K1026" s="188">
        <f t="shared" si="188"/>
        <v>0</v>
      </c>
      <c r="L1026" s="86">
        <f t="shared" si="182"/>
        <v>0</v>
      </c>
      <c r="M1026" s="188">
        <f t="shared" si="183"/>
        <v>0</v>
      </c>
      <c r="N1026" s="86">
        <f t="shared" si="184"/>
        <v>0</v>
      </c>
      <c r="O1026" s="188">
        <f t="shared" si="185"/>
        <v>0</v>
      </c>
      <c r="P1026" s="189"/>
      <c r="Q1026" s="190">
        <f t="shared" si="186"/>
        <v>0</v>
      </c>
      <c r="R1026" s="191">
        <f t="shared" si="187"/>
        <v>0</v>
      </c>
      <c r="T1026" s="88"/>
    </row>
    <row r="1027" spans="1:20" s="178" customFormat="1" ht="30" hidden="1" customHeight="1">
      <c r="A1027" s="156">
        <f>'CONSTRUCTION COST ESTIMATE'!A1027</f>
        <v>0</v>
      </c>
      <c r="B1027" s="179">
        <f>'CONSTRUCTION COST ESTIMATE'!B1027</f>
        <v>629.09100000000001</v>
      </c>
      <c r="C1027" s="180" t="str">
        <f>'CONSTRUCTION COST ESTIMATE'!C1027</f>
        <v>WATER MAIN (6 INCH)</v>
      </c>
      <c r="D1027" s="181">
        <f>'CONSTRUCTION COST ESTIMATE'!BA1027</f>
        <v>0</v>
      </c>
      <c r="E1027" s="182">
        <f>'CONSTRUCTION COST ESTIMATE'!BC1027</f>
        <v>0</v>
      </c>
      <c r="F1027" s="183" t="str">
        <f>'CONSTRUCTION COST ESTIMATE'!BB1027</f>
        <v>LF</v>
      </c>
      <c r="G1027" s="184"/>
      <c r="H1027" s="185">
        <f t="shared" si="180"/>
        <v>0</v>
      </c>
      <c r="I1027" s="186">
        <f t="shared" si="181"/>
        <v>0</v>
      </c>
      <c r="J1027" s="187"/>
      <c r="K1027" s="188">
        <f t="shared" si="188"/>
        <v>0</v>
      </c>
      <c r="L1027" s="86">
        <f t="shared" si="182"/>
        <v>0</v>
      </c>
      <c r="M1027" s="188">
        <f t="shared" si="183"/>
        <v>0</v>
      </c>
      <c r="N1027" s="86">
        <f t="shared" si="184"/>
        <v>0</v>
      </c>
      <c r="O1027" s="188">
        <f t="shared" si="185"/>
        <v>0</v>
      </c>
      <c r="P1027" s="189"/>
      <c r="Q1027" s="190">
        <f t="shared" si="186"/>
        <v>0</v>
      </c>
      <c r="R1027" s="191">
        <f t="shared" si="187"/>
        <v>0</v>
      </c>
      <c r="T1027" s="88"/>
    </row>
    <row r="1028" spans="1:20" s="178" customFormat="1" ht="30" hidden="1" customHeight="1">
      <c r="A1028" s="156">
        <f>'CONSTRUCTION COST ESTIMATE'!A1028</f>
        <v>0</v>
      </c>
      <c r="B1028" s="179">
        <f>'CONSTRUCTION COST ESTIMATE'!B1028</f>
        <v>629.09199999999998</v>
      </c>
      <c r="C1028" s="180" t="str">
        <f>'CONSTRUCTION COST ESTIMATE'!C1028</f>
        <v>WATER MAIN (8 INCH)</v>
      </c>
      <c r="D1028" s="181">
        <f>'CONSTRUCTION COST ESTIMATE'!BA1028</f>
        <v>0</v>
      </c>
      <c r="E1028" s="182">
        <f>'CONSTRUCTION COST ESTIMATE'!BC1028</f>
        <v>0</v>
      </c>
      <c r="F1028" s="183" t="str">
        <f>'CONSTRUCTION COST ESTIMATE'!BB1028</f>
        <v>LF</v>
      </c>
      <c r="G1028" s="184"/>
      <c r="H1028" s="185">
        <f t="shared" si="180"/>
        <v>0</v>
      </c>
      <c r="I1028" s="186">
        <f t="shared" si="181"/>
        <v>0</v>
      </c>
      <c r="J1028" s="187"/>
      <c r="K1028" s="188">
        <f t="shared" si="188"/>
        <v>0</v>
      </c>
      <c r="L1028" s="86">
        <f t="shared" si="182"/>
        <v>0</v>
      </c>
      <c r="M1028" s="188">
        <f t="shared" si="183"/>
        <v>0</v>
      </c>
      <c r="N1028" s="86">
        <f t="shared" si="184"/>
        <v>0</v>
      </c>
      <c r="O1028" s="188">
        <f t="shared" si="185"/>
        <v>0</v>
      </c>
      <c r="P1028" s="189"/>
      <c r="Q1028" s="190">
        <f t="shared" si="186"/>
        <v>0</v>
      </c>
      <c r="R1028" s="191">
        <f t="shared" si="187"/>
        <v>0</v>
      </c>
      <c r="T1028" s="88"/>
    </row>
    <row r="1029" spans="1:20" s="178" customFormat="1" ht="30" hidden="1" customHeight="1">
      <c r="A1029" s="156">
        <f>'CONSTRUCTION COST ESTIMATE'!A1029</f>
        <v>0</v>
      </c>
      <c r="B1029" s="179">
        <f>'CONSTRUCTION COST ESTIMATE'!B1029</f>
        <v>629.09299999999996</v>
      </c>
      <c r="C1029" s="180" t="str">
        <f>'CONSTRUCTION COST ESTIMATE'!C1029</f>
        <v>WATER MAIN (10 INCH)</v>
      </c>
      <c r="D1029" s="181">
        <f>'CONSTRUCTION COST ESTIMATE'!BA1029</f>
        <v>0</v>
      </c>
      <c r="E1029" s="182">
        <f>'CONSTRUCTION COST ESTIMATE'!BC1029</f>
        <v>0</v>
      </c>
      <c r="F1029" s="183" t="str">
        <f>'CONSTRUCTION COST ESTIMATE'!BB1029</f>
        <v>LF</v>
      </c>
      <c r="G1029" s="184"/>
      <c r="H1029" s="185">
        <f t="shared" si="180"/>
        <v>0</v>
      </c>
      <c r="I1029" s="186">
        <f t="shared" si="181"/>
        <v>0</v>
      </c>
      <c r="J1029" s="187"/>
      <c r="K1029" s="188">
        <f t="shared" si="188"/>
        <v>0</v>
      </c>
      <c r="L1029" s="86">
        <f t="shared" si="182"/>
        <v>0</v>
      </c>
      <c r="M1029" s="188">
        <f t="shared" si="183"/>
        <v>0</v>
      </c>
      <c r="N1029" s="86">
        <f t="shared" si="184"/>
        <v>0</v>
      </c>
      <c r="O1029" s="188">
        <f t="shared" si="185"/>
        <v>0</v>
      </c>
      <c r="P1029" s="189"/>
      <c r="Q1029" s="190">
        <f t="shared" si="186"/>
        <v>0</v>
      </c>
      <c r="R1029" s="191">
        <f t="shared" si="187"/>
        <v>0</v>
      </c>
      <c r="T1029" s="88"/>
    </row>
    <row r="1030" spans="1:20" s="178" customFormat="1" ht="30" hidden="1" customHeight="1">
      <c r="A1030" s="156">
        <f>'CONSTRUCTION COST ESTIMATE'!A1030</f>
        <v>0</v>
      </c>
      <c r="B1030" s="179">
        <f>'CONSTRUCTION COST ESTIMATE'!B1030</f>
        <v>629.09400000000005</v>
      </c>
      <c r="C1030" s="180" t="str">
        <f>'CONSTRUCTION COST ESTIMATE'!C1030</f>
        <v>WATER MAIN (12 INCH)</v>
      </c>
      <c r="D1030" s="181">
        <f>'CONSTRUCTION COST ESTIMATE'!BA1030</f>
        <v>0</v>
      </c>
      <c r="E1030" s="182">
        <f>'CONSTRUCTION COST ESTIMATE'!BC1030</f>
        <v>0</v>
      </c>
      <c r="F1030" s="183" t="str">
        <f>'CONSTRUCTION COST ESTIMATE'!BB1030</f>
        <v>LF</v>
      </c>
      <c r="G1030" s="184"/>
      <c r="H1030" s="185">
        <f t="shared" si="180"/>
        <v>0</v>
      </c>
      <c r="I1030" s="186">
        <f t="shared" si="181"/>
        <v>0</v>
      </c>
      <c r="J1030" s="187"/>
      <c r="K1030" s="188">
        <f t="shared" si="188"/>
        <v>0</v>
      </c>
      <c r="L1030" s="86">
        <f t="shared" si="182"/>
        <v>0</v>
      </c>
      <c r="M1030" s="188">
        <f t="shared" si="183"/>
        <v>0</v>
      </c>
      <c r="N1030" s="86">
        <f t="shared" si="184"/>
        <v>0</v>
      </c>
      <c r="O1030" s="188">
        <f t="shared" si="185"/>
        <v>0</v>
      </c>
      <c r="P1030" s="189"/>
      <c r="Q1030" s="190">
        <f t="shared" si="186"/>
        <v>0</v>
      </c>
      <c r="R1030" s="191">
        <f t="shared" si="187"/>
        <v>0</v>
      </c>
      <c r="T1030" s="88"/>
    </row>
    <row r="1031" spans="1:20" s="178" customFormat="1" ht="30" hidden="1" customHeight="1">
      <c r="A1031" s="156">
        <f>'CONSTRUCTION COST ESTIMATE'!A1031</f>
        <v>0</v>
      </c>
      <c r="B1031" s="179">
        <f>'CONSTRUCTION COST ESTIMATE'!B1031</f>
        <v>629.09500000000003</v>
      </c>
      <c r="C1031" s="180" t="str">
        <f>'CONSTRUCTION COST ESTIMATE'!C1031</f>
        <v>WATER MAIN (14 INCH)</v>
      </c>
      <c r="D1031" s="181">
        <f>'CONSTRUCTION COST ESTIMATE'!BA1031</f>
        <v>0</v>
      </c>
      <c r="E1031" s="182">
        <f>'CONSTRUCTION COST ESTIMATE'!BC1031</f>
        <v>0</v>
      </c>
      <c r="F1031" s="183" t="str">
        <f>'CONSTRUCTION COST ESTIMATE'!BB1031</f>
        <v>LF</v>
      </c>
      <c r="G1031" s="184"/>
      <c r="H1031" s="185">
        <f t="shared" si="180"/>
        <v>0</v>
      </c>
      <c r="I1031" s="186">
        <f t="shared" si="181"/>
        <v>0</v>
      </c>
      <c r="J1031" s="187"/>
      <c r="K1031" s="188">
        <f t="shared" si="188"/>
        <v>0</v>
      </c>
      <c r="L1031" s="86">
        <f t="shared" si="182"/>
        <v>0</v>
      </c>
      <c r="M1031" s="188">
        <f t="shared" si="183"/>
        <v>0</v>
      </c>
      <c r="N1031" s="86">
        <f t="shared" si="184"/>
        <v>0</v>
      </c>
      <c r="O1031" s="188">
        <f t="shared" si="185"/>
        <v>0</v>
      </c>
      <c r="P1031" s="189"/>
      <c r="Q1031" s="190">
        <f t="shared" si="186"/>
        <v>0</v>
      </c>
      <c r="R1031" s="191">
        <f t="shared" si="187"/>
        <v>0</v>
      </c>
      <c r="T1031" s="88"/>
    </row>
    <row r="1032" spans="1:20" s="178" customFormat="1" ht="30" hidden="1" customHeight="1">
      <c r="A1032" s="156">
        <f>'CONSTRUCTION COST ESTIMATE'!A1032</f>
        <v>0</v>
      </c>
      <c r="B1032" s="179">
        <f>'CONSTRUCTION COST ESTIMATE'!B1032</f>
        <v>629.096</v>
      </c>
      <c r="C1032" s="180" t="str">
        <f>'CONSTRUCTION COST ESTIMATE'!C1032</f>
        <v>WATER MAIN (15 INCH)</v>
      </c>
      <c r="D1032" s="181">
        <f>'CONSTRUCTION COST ESTIMATE'!BA1032</f>
        <v>0</v>
      </c>
      <c r="E1032" s="182">
        <f>'CONSTRUCTION COST ESTIMATE'!BC1032</f>
        <v>0</v>
      </c>
      <c r="F1032" s="183" t="str">
        <f>'CONSTRUCTION COST ESTIMATE'!BB1032</f>
        <v>LF</v>
      </c>
      <c r="G1032" s="184"/>
      <c r="H1032" s="185">
        <f t="shared" si="180"/>
        <v>0</v>
      </c>
      <c r="I1032" s="186">
        <f t="shared" si="181"/>
        <v>0</v>
      </c>
      <c r="J1032" s="187"/>
      <c r="K1032" s="188">
        <f t="shared" si="188"/>
        <v>0</v>
      </c>
      <c r="L1032" s="86">
        <f t="shared" si="182"/>
        <v>0</v>
      </c>
      <c r="M1032" s="188">
        <f t="shared" si="183"/>
        <v>0</v>
      </c>
      <c r="N1032" s="86">
        <f t="shared" si="184"/>
        <v>0</v>
      </c>
      <c r="O1032" s="188">
        <f t="shared" si="185"/>
        <v>0</v>
      </c>
      <c r="P1032" s="189"/>
      <c r="Q1032" s="190">
        <f t="shared" si="186"/>
        <v>0</v>
      </c>
      <c r="R1032" s="191">
        <f t="shared" si="187"/>
        <v>0</v>
      </c>
      <c r="T1032" s="88"/>
    </row>
    <row r="1033" spans="1:20" s="178" customFormat="1" ht="30" hidden="1" customHeight="1">
      <c r="A1033" s="156">
        <f>'CONSTRUCTION COST ESTIMATE'!A1033</f>
        <v>0</v>
      </c>
      <c r="B1033" s="179">
        <f>'CONSTRUCTION COST ESTIMATE'!B1033</f>
        <v>629.09699999999998</v>
      </c>
      <c r="C1033" s="180" t="str">
        <f>'CONSTRUCTION COST ESTIMATE'!C1033</f>
        <v>WATER MAIN (16 INCH)</v>
      </c>
      <c r="D1033" s="181">
        <f>'CONSTRUCTION COST ESTIMATE'!BA1033</f>
        <v>0</v>
      </c>
      <c r="E1033" s="182">
        <f>'CONSTRUCTION COST ESTIMATE'!BC1033</f>
        <v>0</v>
      </c>
      <c r="F1033" s="183" t="str">
        <f>'CONSTRUCTION COST ESTIMATE'!BB1033</f>
        <v>LF</v>
      </c>
      <c r="G1033" s="184"/>
      <c r="H1033" s="185">
        <f t="shared" si="180"/>
        <v>0</v>
      </c>
      <c r="I1033" s="186">
        <f t="shared" si="181"/>
        <v>0</v>
      </c>
      <c r="J1033" s="187"/>
      <c r="K1033" s="188">
        <f t="shared" si="188"/>
        <v>0</v>
      </c>
      <c r="L1033" s="86">
        <f t="shared" si="182"/>
        <v>0</v>
      </c>
      <c r="M1033" s="188">
        <f t="shared" si="183"/>
        <v>0</v>
      </c>
      <c r="N1033" s="86">
        <f t="shared" si="184"/>
        <v>0</v>
      </c>
      <c r="O1033" s="188">
        <f t="shared" si="185"/>
        <v>0</v>
      </c>
      <c r="P1033" s="189"/>
      <c r="Q1033" s="190">
        <f t="shared" si="186"/>
        <v>0</v>
      </c>
      <c r="R1033" s="191">
        <f t="shared" si="187"/>
        <v>0</v>
      </c>
      <c r="T1033" s="88"/>
    </row>
    <row r="1034" spans="1:20" s="178" customFormat="1" ht="30" hidden="1" customHeight="1">
      <c r="A1034" s="156">
        <f>'CONSTRUCTION COST ESTIMATE'!A1034</f>
        <v>0</v>
      </c>
      <c r="B1034" s="179">
        <f>'CONSTRUCTION COST ESTIMATE'!B1034</f>
        <v>629.09799999999996</v>
      </c>
      <c r="C1034" s="180" t="str">
        <f>'CONSTRUCTION COST ESTIMATE'!C1034</f>
        <v>WATER MAIN (18 INCH)</v>
      </c>
      <c r="D1034" s="181">
        <f>'CONSTRUCTION COST ESTIMATE'!BA1034</f>
        <v>0</v>
      </c>
      <c r="E1034" s="182">
        <f>'CONSTRUCTION COST ESTIMATE'!BC1034</f>
        <v>0</v>
      </c>
      <c r="F1034" s="183" t="str">
        <f>'CONSTRUCTION COST ESTIMATE'!BB1034</f>
        <v>LF</v>
      </c>
      <c r="G1034" s="184"/>
      <c r="H1034" s="185">
        <f t="shared" si="180"/>
        <v>0</v>
      </c>
      <c r="I1034" s="186">
        <f t="shared" si="181"/>
        <v>0</v>
      </c>
      <c r="J1034" s="187"/>
      <c r="K1034" s="188">
        <f t="shared" si="188"/>
        <v>0</v>
      </c>
      <c r="L1034" s="86">
        <f t="shared" si="182"/>
        <v>0</v>
      </c>
      <c r="M1034" s="188">
        <f t="shared" si="183"/>
        <v>0</v>
      </c>
      <c r="N1034" s="86">
        <f t="shared" si="184"/>
        <v>0</v>
      </c>
      <c r="O1034" s="188">
        <f t="shared" si="185"/>
        <v>0</v>
      </c>
      <c r="P1034" s="189"/>
      <c r="Q1034" s="190">
        <f t="shared" si="186"/>
        <v>0</v>
      </c>
      <c r="R1034" s="191">
        <f t="shared" si="187"/>
        <v>0</v>
      </c>
      <c r="T1034" s="88"/>
    </row>
    <row r="1035" spans="1:20" s="178" customFormat="1" ht="30" hidden="1" customHeight="1">
      <c r="A1035" s="156">
        <f>'CONSTRUCTION COST ESTIMATE'!A1035</f>
        <v>0</v>
      </c>
      <c r="B1035" s="179">
        <f>'CONSTRUCTION COST ESTIMATE'!B1035</f>
        <v>629.09900000000005</v>
      </c>
      <c r="C1035" s="180" t="str">
        <f>'CONSTRUCTION COST ESTIMATE'!C1035</f>
        <v>WATER MAIN (20 INCH)</v>
      </c>
      <c r="D1035" s="181">
        <f>'CONSTRUCTION COST ESTIMATE'!BA1035</f>
        <v>0</v>
      </c>
      <c r="E1035" s="182">
        <f>'CONSTRUCTION COST ESTIMATE'!BC1035</f>
        <v>0</v>
      </c>
      <c r="F1035" s="183" t="str">
        <f>'CONSTRUCTION COST ESTIMATE'!BB1035</f>
        <v>LF</v>
      </c>
      <c r="G1035" s="184"/>
      <c r="H1035" s="185">
        <f t="shared" si="180"/>
        <v>0</v>
      </c>
      <c r="I1035" s="186">
        <f t="shared" si="181"/>
        <v>0</v>
      </c>
      <c r="J1035" s="187"/>
      <c r="K1035" s="188">
        <f t="shared" si="188"/>
        <v>0</v>
      </c>
      <c r="L1035" s="86">
        <f t="shared" si="182"/>
        <v>0</v>
      </c>
      <c r="M1035" s="188">
        <f t="shared" si="183"/>
        <v>0</v>
      </c>
      <c r="N1035" s="86">
        <f t="shared" si="184"/>
        <v>0</v>
      </c>
      <c r="O1035" s="188">
        <f t="shared" si="185"/>
        <v>0</v>
      </c>
      <c r="P1035" s="189"/>
      <c r="Q1035" s="190">
        <f t="shared" si="186"/>
        <v>0</v>
      </c>
      <c r="R1035" s="191">
        <f t="shared" si="187"/>
        <v>0</v>
      </c>
      <c r="T1035" s="88"/>
    </row>
    <row r="1036" spans="1:20" s="178" customFormat="1" ht="30" hidden="1" customHeight="1">
      <c r="A1036" s="156">
        <f>'CONSTRUCTION COST ESTIMATE'!A1036</f>
        <v>0</v>
      </c>
      <c r="B1036" s="179">
        <f>'CONSTRUCTION COST ESTIMATE'!B1036</f>
        <v>629.1</v>
      </c>
      <c r="C1036" s="180" t="str">
        <f>'CONSTRUCTION COST ESTIMATE'!C1036</f>
        <v>WATER MAIN (21 INCH)</v>
      </c>
      <c r="D1036" s="181">
        <f>'CONSTRUCTION COST ESTIMATE'!BA1036</f>
        <v>0</v>
      </c>
      <c r="E1036" s="182">
        <f>'CONSTRUCTION COST ESTIMATE'!BC1036</f>
        <v>0</v>
      </c>
      <c r="F1036" s="183" t="str">
        <f>'CONSTRUCTION COST ESTIMATE'!BB1036</f>
        <v>LF</v>
      </c>
      <c r="G1036" s="184"/>
      <c r="H1036" s="185">
        <f t="shared" si="180"/>
        <v>0</v>
      </c>
      <c r="I1036" s="186">
        <f t="shared" si="181"/>
        <v>0</v>
      </c>
      <c r="J1036" s="187"/>
      <c r="K1036" s="188">
        <f t="shared" si="188"/>
        <v>0</v>
      </c>
      <c r="L1036" s="86">
        <f t="shared" si="182"/>
        <v>0</v>
      </c>
      <c r="M1036" s="188">
        <f t="shared" si="183"/>
        <v>0</v>
      </c>
      <c r="N1036" s="86">
        <f t="shared" si="184"/>
        <v>0</v>
      </c>
      <c r="O1036" s="188">
        <f t="shared" si="185"/>
        <v>0</v>
      </c>
      <c r="P1036" s="189"/>
      <c r="Q1036" s="190">
        <f t="shared" si="186"/>
        <v>0</v>
      </c>
      <c r="R1036" s="191">
        <f t="shared" si="187"/>
        <v>0</v>
      </c>
      <c r="T1036" s="88"/>
    </row>
    <row r="1037" spans="1:20" s="178" customFormat="1" ht="30" hidden="1" customHeight="1">
      <c r="A1037" s="156">
        <f>'CONSTRUCTION COST ESTIMATE'!A1037</f>
        <v>0</v>
      </c>
      <c r="B1037" s="179">
        <f>'CONSTRUCTION COST ESTIMATE'!B1037</f>
        <v>629.101</v>
      </c>
      <c r="C1037" s="180" t="str">
        <f>'CONSTRUCTION COST ESTIMATE'!C1037</f>
        <v>WATER MAIN (24 INCH)</v>
      </c>
      <c r="D1037" s="181">
        <f>'CONSTRUCTION COST ESTIMATE'!BA1037</f>
        <v>0</v>
      </c>
      <c r="E1037" s="182">
        <f>'CONSTRUCTION COST ESTIMATE'!BC1037</f>
        <v>0</v>
      </c>
      <c r="F1037" s="183" t="str">
        <f>'CONSTRUCTION COST ESTIMATE'!BB1037</f>
        <v>LF</v>
      </c>
      <c r="G1037" s="184"/>
      <c r="H1037" s="185">
        <f t="shared" si="180"/>
        <v>0</v>
      </c>
      <c r="I1037" s="186">
        <f t="shared" si="181"/>
        <v>0</v>
      </c>
      <c r="J1037" s="187"/>
      <c r="K1037" s="188">
        <f t="shared" si="188"/>
        <v>0</v>
      </c>
      <c r="L1037" s="86">
        <f t="shared" si="182"/>
        <v>0</v>
      </c>
      <c r="M1037" s="188">
        <f t="shared" si="183"/>
        <v>0</v>
      </c>
      <c r="N1037" s="86">
        <f t="shared" si="184"/>
        <v>0</v>
      </c>
      <c r="O1037" s="188">
        <f t="shared" si="185"/>
        <v>0</v>
      </c>
      <c r="P1037" s="189"/>
      <c r="Q1037" s="190">
        <f t="shared" si="186"/>
        <v>0</v>
      </c>
      <c r="R1037" s="191">
        <f t="shared" si="187"/>
        <v>0</v>
      </c>
      <c r="T1037" s="88"/>
    </row>
    <row r="1038" spans="1:20" s="178" customFormat="1" ht="30" hidden="1" customHeight="1">
      <c r="A1038" s="156">
        <f>'CONSTRUCTION COST ESTIMATE'!A1038</f>
        <v>0</v>
      </c>
      <c r="B1038" s="179">
        <f>'CONSTRUCTION COST ESTIMATE'!B1038</f>
        <v>629.10199999999998</v>
      </c>
      <c r="C1038" s="180" t="str">
        <f>'CONSTRUCTION COST ESTIMATE'!C1038</f>
        <v>WATER MAIN (30 INCH)</v>
      </c>
      <c r="D1038" s="181">
        <f>'CONSTRUCTION COST ESTIMATE'!BA1038</f>
        <v>0</v>
      </c>
      <c r="E1038" s="182">
        <f>'CONSTRUCTION COST ESTIMATE'!BC1038</f>
        <v>0</v>
      </c>
      <c r="F1038" s="183" t="str">
        <f>'CONSTRUCTION COST ESTIMATE'!BB1038</f>
        <v>LF</v>
      </c>
      <c r="G1038" s="184"/>
      <c r="H1038" s="185">
        <f t="shared" si="180"/>
        <v>0</v>
      </c>
      <c r="I1038" s="186">
        <f t="shared" si="181"/>
        <v>0</v>
      </c>
      <c r="J1038" s="187"/>
      <c r="K1038" s="188">
        <f t="shared" si="188"/>
        <v>0</v>
      </c>
      <c r="L1038" s="86">
        <f t="shared" si="182"/>
        <v>0</v>
      </c>
      <c r="M1038" s="188">
        <f t="shared" si="183"/>
        <v>0</v>
      </c>
      <c r="N1038" s="86">
        <f t="shared" si="184"/>
        <v>0</v>
      </c>
      <c r="O1038" s="188">
        <f t="shared" si="185"/>
        <v>0</v>
      </c>
      <c r="P1038" s="189"/>
      <c r="Q1038" s="190">
        <f t="shared" si="186"/>
        <v>0</v>
      </c>
      <c r="R1038" s="191">
        <f t="shared" si="187"/>
        <v>0</v>
      </c>
      <c r="T1038" s="88"/>
    </row>
    <row r="1039" spans="1:20" s="178" customFormat="1" ht="30" hidden="1" customHeight="1">
      <c r="A1039" s="156">
        <f>'CONSTRUCTION COST ESTIMATE'!A1039</f>
        <v>0</v>
      </c>
      <c r="B1039" s="179">
        <f>'CONSTRUCTION COST ESTIMATE'!B1039</f>
        <v>629.10299999999995</v>
      </c>
      <c r="C1039" s="180" t="str">
        <f>'CONSTRUCTION COST ESTIMATE'!C1039</f>
        <v>WATER MAIN (36 INCH)</v>
      </c>
      <c r="D1039" s="181">
        <f>'CONSTRUCTION COST ESTIMATE'!BA1039</f>
        <v>0</v>
      </c>
      <c r="E1039" s="182">
        <f>'CONSTRUCTION COST ESTIMATE'!BC1039</f>
        <v>0</v>
      </c>
      <c r="F1039" s="183" t="str">
        <f>'CONSTRUCTION COST ESTIMATE'!BB1039</f>
        <v>LF</v>
      </c>
      <c r="G1039" s="184"/>
      <c r="H1039" s="185">
        <f t="shared" si="180"/>
        <v>0</v>
      </c>
      <c r="I1039" s="186">
        <f t="shared" si="181"/>
        <v>0</v>
      </c>
      <c r="J1039" s="187"/>
      <c r="K1039" s="188">
        <f t="shared" si="188"/>
        <v>0</v>
      </c>
      <c r="L1039" s="86">
        <f t="shared" si="182"/>
        <v>0</v>
      </c>
      <c r="M1039" s="188">
        <f t="shared" si="183"/>
        <v>0</v>
      </c>
      <c r="N1039" s="86">
        <f t="shared" si="184"/>
        <v>0</v>
      </c>
      <c r="O1039" s="188">
        <f t="shared" si="185"/>
        <v>0</v>
      </c>
      <c r="P1039" s="189"/>
      <c r="Q1039" s="190">
        <f t="shared" si="186"/>
        <v>0</v>
      </c>
      <c r="R1039" s="191">
        <f t="shared" si="187"/>
        <v>0</v>
      </c>
      <c r="T1039" s="88"/>
    </row>
    <row r="1040" spans="1:20" s="178" customFormat="1" ht="30" hidden="1" customHeight="1">
      <c r="A1040" s="156">
        <f>'CONSTRUCTION COST ESTIMATE'!A1040</f>
        <v>0</v>
      </c>
      <c r="B1040" s="179">
        <f>'CONSTRUCTION COST ESTIMATE'!B1040</f>
        <v>629.10400000000004</v>
      </c>
      <c r="C1040" s="180" t="str">
        <f>'CONSTRUCTION COST ESTIMATE'!C1040</f>
        <v>WATER MAIN (42 INCH)</v>
      </c>
      <c r="D1040" s="181">
        <f>'CONSTRUCTION COST ESTIMATE'!BA1040</f>
        <v>0</v>
      </c>
      <c r="E1040" s="182">
        <f>'CONSTRUCTION COST ESTIMATE'!BC1040</f>
        <v>0</v>
      </c>
      <c r="F1040" s="183" t="str">
        <f>'CONSTRUCTION COST ESTIMATE'!BB1040</f>
        <v>LF</v>
      </c>
      <c r="G1040" s="184"/>
      <c r="H1040" s="185">
        <f t="shared" si="180"/>
        <v>0</v>
      </c>
      <c r="I1040" s="186">
        <f t="shared" si="181"/>
        <v>0</v>
      </c>
      <c r="J1040" s="187"/>
      <c r="K1040" s="188">
        <f t="shared" si="188"/>
        <v>0</v>
      </c>
      <c r="L1040" s="86">
        <f t="shared" si="182"/>
        <v>0</v>
      </c>
      <c r="M1040" s="188">
        <f t="shared" si="183"/>
        <v>0</v>
      </c>
      <c r="N1040" s="86">
        <f t="shared" si="184"/>
        <v>0</v>
      </c>
      <c r="O1040" s="188">
        <f t="shared" si="185"/>
        <v>0</v>
      </c>
      <c r="P1040" s="189"/>
      <c r="Q1040" s="190">
        <f t="shared" si="186"/>
        <v>0</v>
      </c>
      <c r="R1040" s="191">
        <f t="shared" si="187"/>
        <v>0</v>
      </c>
      <c r="T1040" s="88"/>
    </row>
    <row r="1041" spans="1:20" s="178" customFormat="1" ht="30" hidden="1" customHeight="1">
      <c r="A1041" s="156">
        <f>'CONSTRUCTION COST ESTIMATE'!A1041</f>
        <v>0</v>
      </c>
      <c r="B1041" s="179">
        <f>'CONSTRUCTION COST ESTIMATE'!B1041</f>
        <v>629.10500000000002</v>
      </c>
      <c r="C1041" s="180" t="str">
        <f>'CONSTRUCTION COST ESTIMATE'!C1041</f>
        <v>WATER MAIN (48 INCH)</v>
      </c>
      <c r="D1041" s="181">
        <f>'CONSTRUCTION COST ESTIMATE'!BA1041</f>
        <v>0</v>
      </c>
      <c r="E1041" s="182">
        <f>'CONSTRUCTION COST ESTIMATE'!BC1041</f>
        <v>0</v>
      </c>
      <c r="F1041" s="183" t="str">
        <f>'CONSTRUCTION COST ESTIMATE'!BB1041</f>
        <v>LF</v>
      </c>
      <c r="G1041" s="184"/>
      <c r="H1041" s="185">
        <f t="shared" si="180"/>
        <v>0</v>
      </c>
      <c r="I1041" s="186">
        <f t="shared" si="181"/>
        <v>0</v>
      </c>
      <c r="J1041" s="187"/>
      <c r="K1041" s="188">
        <f t="shared" si="188"/>
        <v>0</v>
      </c>
      <c r="L1041" s="86">
        <f t="shared" si="182"/>
        <v>0</v>
      </c>
      <c r="M1041" s="188">
        <f t="shared" si="183"/>
        <v>0</v>
      </c>
      <c r="N1041" s="86">
        <f t="shared" si="184"/>
        <v>0</v>
      </c>
      <c r="O1041" s="188">
        <f t="shared" si="185"/>
        <v>0</v>
      </c>
      <c r="P1041" s="189"/>
      <c r="Q1041" s="190">
        <f t="shared" si="186"/>
        <v>0</v>
      </c>
      <c r="R1041" s="191">
        <f t="shared" si="187"/>
        <v>0</v>
      </c>
      <c r="T1041" s="88"/>
    </row>
    <row r="1042" spans="1:20" s="178" customFormat="1" ht="30" hidden="1" customHeight="1">
      <c r="A1042" s="156">
        <f>'CONSTRUCTION COST ESTIMATE'!A1042</f>
        <v>0</v>
      </c>
      <c r="B1042" s="179">
        <f>'CONSTRUCTION COST ESTIMATE'!B1042</f>
        <v>629.10599999999999</v>
      </c>
      <c r="C1042" s="180" t="str">
        <f>'CONSTRUCTION COST ESTIMATE'!C1042</f>
        <v>WATER MAIN (54 INCH)</v>
      </c>
      <c r="D1042" s="181">
        <f>'CONSTRUCTION COST ESTIMATE'!BA1042</f>
        <v>0</v>
      </c>
      <c r="E1042" s="182">
        <f>'CONSTRUCTION COST ESTIMATE'!BC1042</f>
        <v>0</v>
      </c>
      <c r="F1042" s="183" t="str">
        <f>'CONSTRUCTION COST ESTIMATE'!BB1042</f>
        <v>LF</v>
      </c>
      <c r="G1042" s="184"/>
      <c r="H1042" s="185">
        <f t="shared" si="180"/>
        <v>0</v>
      </c>
      <c r="I1042" s="186">
        <f t="shared" si="181"/>
        <v>0</v>
      </c>
      <c r="J1042" s="187"/>
      <c r="K1042" s="188">
        <f t="shared" si="188"/>
        <v>0</v>
      </c>
      <c r="L1042" s="86">
        <f t="shared" si="182"/>
        <v>0</v>
      </c>
      <c r="M1042" s="188">
        <f t="shared" si="183"/>
        <v>0</v>
      </c>
      <c r="N1042" s="86">
        <f t="shared" si="184"/>
        <v>0</v>
      </c>
      <c r="O1042" s="188">
        <f t="shared" si="185"/>
        <v>0</v>
      </c>
      <c r="P1042" s="189"/>
      <c r="Q1042" s="190">
        <f t="shared" si="186"/>
        <v>0</v>
      </c>
      <c r="R1042" s="191">
        <f t="shared" si="187"/>
        <v>0</v>
      </c>
      <c r="T1042" s="88"/>
    </row>
    <row r="1043" spans="1:20" s="178" customFormat="1" ht="30" hidden="1" customHeight="1">
      <c r="A1043" s="156">
        <f>'CONSTRUCTION COST ESTIMATE'!A1043</f>
        <v>0</v>
      </c>
      <c r="B1043" s="179">
        <f>'CONSTRUCTION COST ESTIMATE'!B1043</f>
        <v>629.10699999999997</v>
      </c>
      <c r="C1043" s="180" t="str">
        <f>'CONSTRUCTION COST ESTIMATE'!C1043</f>
        <v>WATER MAIN (60 INCH)</v>
      </c>
      <c r="D1043" s="181">
        <f>'CONSTRUCTION COST ESTIMATE'!BA1043</f>
        <v>0</v>
      </c>
      <c r="E1043" s="182">
        <f>'CONSTRUCTION COST ESTIMATE'!BC1043</f>
        <v>0</v>
      </c>
      <c r="F1043" s="183" t="str">
        <f>'CONSTRUCTION COST ESTIMATE'!BB1043</f>
        <v>LF</v>
      </c>
      <c r="G1043" s="184"/>
      <c r="H1043" s="185">
        <f t="shared" si="180"/>
        <v>0</v>
      </c>
      <c r="I1043" s="186">
        <f t="shared" si="181"/>
        <v>0</v>
      </c>
      <c r="J1043" s="187"/>
      <c r="K1043" s="188">
        <f t="shared" si="188"/>
        <v>0</v>
      </c>
      <c r="L1043" s="86">
        <f t="shared" si="182"/>
        <v>0</v>
      </c>
      <c r="M1043" s="188">
        <f t="shared" si="183"/>
        <v>0</v>
      </c>
      <c r="N1043" s="86">
        <f t="shared" si="184"/>
        <v>0</v>
      </c>
      <c r="O1043" s="188">
        <f t="shared" si="185"/>
        <v>0</v>
      </c>
      <c r="P1043" s="189"/>
      <c r="Q1043" s="190">
        <f t="shared" si="186"/>
        <v>0</v>
      </c>
      <c r="R1043" s="191">
        <f t="shared" si="187"/>
        <v>0</v>
      </c>
      <c r="T1043" s="88"/>
    </row>
    <row r="1044" spans="1:20" s="178" customFormat="1" ht="30" hidden="1" customHeight="1">
      <c r="A1044" s="156">
        <f>'CONSTRUCTION COST ESTIMATE'!A1044</f>
        <v>0</v>
      </c>
      <c r="B1044" s="179">
        <f>'CONSTRUCTION COST ESTIMATE'!B1044</f>
        <v>629.10799999999995</v>
      </c>
      <c r="C1044" s="180" t="str">
        <f>'CONSTRUCTION COST ESTIMATE'!C1044</f>
        <v>WATER MAIN (66 INCH)</v>
      </c>
      <c r="D1044" s="181">
        <f>'CONSTRUCTION COST ESTIMATE'!BA1044</f>
        <v>0</v>
      </c>
      <c r="E1044" s="182">
        <f>'CONSTRUCTION COST ESTIMATE'!BC1044</f>
        <v>0</v>
      </c>
      <c r="F1044" s="183" t="str">
        <f>'CONSTRUCTION COST ESTIMATE'!BB1044</f>
        <v>LF</v>
      </c>
      <c r="G1044" s="184"/>
      <c r="H1044" s="185">
        <f t="shared" si="180"/>
        <v>0</v>
      </c>
      <c r="I1044" s="186">
        <f t="shared" si="181"/>
        <v>0</v>
      </c>
      <c r="J1044" s="187"/>
      <c r="K1044" s="188">
        <f t="shared" si="188"/>
        <v>0</v>
      </c>
      <c r="L1044" s="86">
        <f t="shared" si="182"/>
        <v>0</v>
      </c>
      <c r="M1044" s="188">
        <f t="shared" si="183"/>
        <v>0</v>
      </c>
      <c r="N1044" s="86">
        <f t="shared" si="184"/>
        <v>0</v>
      </c>
      <c r="O1044" s="188">
        <f t="shared" si="185"/>
        <v>0</v>
      </c>
      <c r="P1044" s="189"/>
      <c r="Q1044" s="190">
        <f t="shared" si="186"/>
        <v>0</v>
      </c>
      <c r="R1044" s="191">
        <f t="shared" si="187"/>
        <v>0</v>
      </c>
      <c r="T1044" s="88"/>
    </row>
    <row r="1045" spans="1:20" s="178" customFormat="1" ht="30" hidden="1" customHeight="1">
      <c r="A1045" s="156">
        <f>'CONSTRUCTION COST ESTIMATE'!A1045</f>
        <v>0</v>
      </c>
      <c r="B1045" s="179">
        <f>'CONSTRUCTION COST ESTIMATE'!B1045</f>
        <v>629.10900000000004</v>
      </c>
      <c r="C1045" s="180" t="str">
        <f>'CONSTRUCTION COST ESTIMATE'!C1045</f>
        <v>WATER MAIN (72 INCH)</v>
      </c>
      <c r="D1045" s="181">
        <f>'CONSTRUCTION COST ESTIMATE'!BA1045</f>
        <v>0</v>
      </c>
      <c r="E1045" s="182">
        <f>'CONSTRUCTION COST ESTIMATE'!BC1045</f>
        <v>0</v>
      </c>
      <c r="F1045" s="183" t="str">
        <f>'CONSTRUCTION COST ESTIMATE'!BB1045</f>
        <v>LF</v>
      </c>
      <c r="G1045" s="184"/>
      <c r="H1045" s="185">
        <f t="shared" ref="H1045:H1114" si="189">IF(G1045="x",(IF(J1045="",(D1045*$G$4),(D1045-J1045)*$G$4)),0)</f>
        <v>0</v>
      </c>
      <c r="I1045" s="186">
        <f t="shared" ref="I1045:I1114" si="190">E1045*H1045</f>
        <v>0</v>
      </c>
      <c r="J1045" s="187"/>
      <c r="K1045" s="188">
        <f t="shared" si="188"/>
        <v>0</v>
      </c>
      <c r="L1045" s="86">
        <f t="shared" ref="L1045:L1114" si="191">IF(G1045="x",D1045-H1045-J1045,0)</f>
        <v>0</v>
      </c>
      <c r="M1045" s="188">
        <f t="shared" ref="M1045:M1114" si="192">E1045*L1045</f>
        <v>0</v>
      </c>
      <c r="N1045" s="86">
        <f t="shared" ref="N1045:N1114" si="193">IF(G1045="x",0,D1045-J1045)</f>
        <v>0</v>
      </c>
      <c r="O1045" s="188">
        <f t="shared" ref="O1045:O1114" si="194">E1045*N1045</f>
        <v>0</v>
      </c>
      <c r="P1045" s="189"/>
      <c r="Q1045" s="190">
        <f t="shared" ref="Q1045:Q1114" si="195">H1045+J1045+L1045+N1045</f>
        <v>0</v>
      </c>
      <c r="R1045" s="191">
        <f t="shared" ref="R1045:R1114" si="196">Q1045*E1045</f>
        <v>0</v>
      </c>
      <c r="T1045" s="88"/>
    </row>
    <row r="1046" spans="1:20" s="178" customFormat="1" ht="30" hidden="1" customHeight="1">
      <c r="A1046" s="156">
        <f>'CONSTRUCTION COST ESTIMATE'!A1046</f>
        <v>0</v>
      </c>
      <c r="B1046" s="179">
        <f>'CONSTRUCTION COST ESTIMATE'!B1046</f>
        <v>629.11</v>
      </c>
      <c r="C1046" s="180" t="str">
        <f>'CONSTRUCTION COST ESTIMATE'!C1046</f>
        <v>WATER MAIN (78 INCH)</v>
      </c>
      <c r="D1046" s="181">
        <f>'CONSTRUCTION COST ESTIMATE'!BA1046</f>
        <v>0</v>
      </c>
      <c r="E1046" s="182">
        <f>'CONSTRUCTION COST ESTIMATE'!BC1046</f>
        <v>0</v>
      </c>
      <c r="F1046" s="183" t="str">
        <f>'CONSTRUCTION COST ESTIMATE'!BB1046</f>
        <v>LF</v>
      </c>
      <c r="G1046" s="184"/>
      <c r="H1046" s="185">
        <f t="shared" si="189"/>
        <v>0</v>
      </c>
      <c r="I1046" s="186">
        <f t="shared" si="190"/>
        <v>0</v>
      </c>
      <c r="J1046" s="187"/>
      <c r="K1046" s="188">
        <f t="shared" ref="K1046:K1114" si="197">D1046*J1046</f>
        <v>0</v>
      </c>
      <c r="L1046" s="86">
        <f t="shared" si="191"/>
        <v>0</v>
      </c>
      <c r="M1046" s="188">
        <f t="shared" si="192"/>
        <v>0</v>
      </c>
      <c r="N1046" s="86">
        <f t="shared" si="193"/>
        <v>0</v>
      </c>
      <c r="O1046" s="188">
        <f t="shared" si="194"/>
        <v>0</v>
      </c>
      <c r="P1046" s="189"/>
      <c r="Q1046" s="190">
        <f t="shared" si="195"/>
        <v>0</v>
      </c>
      <c r="R1046" s="191">
        <f t="shared" si="196"/>
        <v>0</v>
      </c>
      <c r="T1046" s="88"/>
    </row>
    <row r="1047" spans="1:20" s="178" customFormat="1" ht="30" hidden="1" customHeight="1">
      <c r="A1047" s="156">
        <f>'CONSTRUCTION COST ESTIMATE'!A1047</f>
        <v>0</v>
      </c>
      <c r="B1047" s="179">
        <f>'CONSTRUCTION COST ESTIMATE'!B1047</f>
        <v>629.11099999999999</v>
      </c>
      <c r="C1047" s="180" t="str">
        <f>'CONSTRUCTION COST ESTIMATE'!C1047</f>
        <v>WATER MAIN (84 INCH)</v>
      </c>
      <c r="D1047" s="181">
        <f>'CONSTRUCTION COST ESTIMATE'!BA1047</f>
        <v>0</v>
      </c>
      <c r="E1047" s="182">
        <f>'CONSTRUCTION COST ESTIMATE'!BC1047</f>
        <v>0</v>
      </c>
      <c r="F1047" s="183" t="str">
        <f>'CONSTRUCTION COST ESTIMATE'!BB1047</f>
        <v>LF</v>
      </c>
      <c r="G1047" s="184"/>
      <c r="H1047" s="185">
        <f t="shared" si="189"/>
        <v>0</v>
      </c>
      <c r="I1047" s="186">
        <f t="shared" si="190"/>
        <v>0</v>
      </c>
      <c r="J1047" s="187"/>
      <c r="K1047" s="188">
        <f t="shared" si="197"/>
        <v>0</v>
      </c>
      <c r="L1047" s="86">
        <f t="shared" si="191"/>
        <v>0</v>
      </c>
      <c r="M1047" s="188">
        <f t="shared" si="192"/>
        <v>0</v>
      </c>
      <c r="N1047" s="86">
        <f t="shared" si="193"/>
        <v>0</v>
      </c>
      <c r="O1047" s="188">
        <f t="shared" si="194"/>
        <v>0</v>
      </c>
      <c r="P1047" s="189"/>
      <c r="Q1047" s="190">
        <f t="shared" si="195"/>
        <v>0</v>
      </c>
      <c r="R1047" s="191">
        <f t="shared" si="196"/>
        <v>0</v>
      </c>
      <c r="T1047" s="88"/>
    </row>
    <row r="1048" spans="1:20" s="178" customFormat="1" ht="30" hidden="1" customHeight="1">
      <c r="A1048" s="156">
        <f>'CONSTRUCTION COST ESTIMATE'!A1048</f>
        <v>0</v>
      </c>
      <c r="B1048" s="179">
        <f>'CONSTRUCTION COST ESTIMATE'!B1048</f>
        <v>629.11199999999997</v>
      </c>
      <c r="C1048" s="180" t="str">
        <f>'CONSTRUCTION COST ESTIMATE'!C1048</f>
        <v>WATER MAIN (90 INCH)</v>
      </c>
      <c r="D1048" s="181">
        <f>'CONSTRUCTION COST ESTIMATE'!BA1048</f>
        <v>0</v>
      </c>
      <c r="E1048" s="182">
        <f>'CONSTRUCTION COST ESTIMATE'!BC1048</f>
        <v>0</v>
      </c>
      <c r="F1048" s="183" t="str">
        <f>'CONSTRUCTION COST ESTIMATE'!BB1048</f>
        <v>LF</v>
      </c>
      <c r="G1048" s="184"/>
      <c r="H1048" s="185">
        <f t="shared" si="189"/>
        <v>0</v>
      </c>
      <c r="I1048" s="186">
        <f t="shared" si="190"/>
        <v>0</v>
      </c>
      <c r="J1048" s="187"/>
      <c r="K1048" s="188">
        <f t="shared" si="197"/>
        <v>0</v>
      </c>
      <c r="L1048" s="86">
        <f t="shared" si="191"/>
        <v>0</v>
      </c>
      <c r="M1048" s="188">
        <f t="shared" si="192"/>
        <v>0</v>
      </c>
      <c r="N1048" s="86">
        <f t="shared" si="193"/>
        <v>0</v>
      </c>
      <c r="O1048" s="188">
        <f t="shared" si="194"/>
        <v>0</v>
      </c>
      <c r="P1048" s="189"/>
      <c r="Q1048" s="190">
        <f t="shared" si="195"/>
        <v>0</v>
      </c>
      <c r="R1048" s="191">
        <f t="shared" si="196"/>
        <v>0</v>
      </c>
      <c r="T1048" s="88"/>
    </row>
    <row r="1049" spans="1:20" s="178" customFormat="1" ht="30" hidden="1" customHeight="1">
      <c r="A1049" s="156">
        <f>'CONSTRUCTION COST ESTIMATE'!A1049</f>
        <v>0</v>
      </c>
      <c r="B1049" s="179">
        <f>'CONSTRUCTION COST ESTIMATE'!B1049</f>
        <v>629.11300000000006</v>
      </c>
      <c r="C1049" s="180" t="str">
        <f>'CONSTRUCTION COST ESTIMATE'!C1049</f>
        <v>WATER MAIN (96 INCH)</v>
      </c>
      <c r="D1049" s="181">
        <f>'CONSTRUCTION COST ESTIMATE'!BA1049</f>
        <v>0</v>
      </c>
      <c r="E1049" s="182">
        <f>'CONSTRUCTION COST ESTIMATE'!BC1049</f>
        <v>0</v>
      </c>
      <c r="F1049" s="183" t="str">
        <f>'CONSTRUCTION COST ESTIMATE'!BB1049</f>
        <v>LF</v>
      </c>
      <c r="G1049" s="184"/>
      <c r="H1049" s="185">
        <f t="shared" si="189"/>
        <v>0</v>
      </c>
      <c r="I1049" s="186">
        <f t="shared" si="190"/>
        <v>0</v>
      </c>
      <c r="J1049" s="187"/>
      <c r="K1049" s="188">
        <f t="shared" si="197"/>
        <v>0</v>
      </c>
      <c r="L1049" s="86">
        <f t="shared" si="191"/>
        <v>0</v>
      </c>
      <c r="M1049" s="188">
        <f t="shared" si="192"/>
        <v>0</v>
      </c>
      <c r="N1049" s="86">
        <f t="shared" si="193"/>
        <v>0</v>
      </c>
      <c r="O1049" s="188">
        <f t="shared" si="194"/>
        <v>0</v>
      </c>
      <c r="P1049" s="189"/>
      <c r="Q1049" s="190">
        <f t="shared" si="195"/>
        <v>0</v>
      </c>
      <c r="R1049" s="191">
        <f t="shared" si="196"/>
        <v>0</v>
      </c>
      <c r="T1049" s="88"/>
    </row>
    <row r="1050" spans="1:20" s="178" customFormat="1" ht="30" hidden="1" customHeight="1">
      <c r="A1050" s="156">
        <f>'CONSTRUCTION COST ESTIMATE'!A1050</f>
        <v>0</v>
      </c>
      <c r="B1050" s="179">
        <f>'CONSTRUCTION COST ESTIMATE'!B1050</f>
        <v>629.11400000000003</v>
      </c>
      <c r="C1050" s="180" t="str">
        <f>'CONSTRUCTION COST ESTIMATE'!C1050</f>
        <v>DIP WATER MAIN (4 INCH)</v>
      </c>
      <c r="D1050" s="181">
        <f>'CONSTRUCTION COST ESTIMATE'!BA1050</f>
        <v>0</v>
      </c>
      <c r="E1050" s="182">
        <f>'CONSTRUCTION COST ESTIMATE'!BC1050</f>
        <v>0</v>
      </c>
      <c r="F1050" s="183" t="str">
        <f>'CONSTRUCTION COST ESTIMATE'!BB1050</f>
        <v>LF</v>
      </c>
      <c r="G1050" s="184"/>
      <c r="H1050" s="185">
        <f t="shared" si="189"/>
        <v>0</v>
      </c>
      <c r="I1050" s="186">
        <f t="shared" si="190"/>
        <v>0</v>
      </c>
      <c r="J1050" s="187"/>
      <c r="K1050" s="188">
        <f t="shared" si="197"/>
        <v>0</v>
      </c>
      <c r="L1050" s="86">
        <f t="shared" si="191"/>
        <v>0</v>
      </c>
      <c r="M1050" s="188">
        <f t="shared" si="192"/>
        <v>0</v>
      </c>
      <c r="N1050" s="86">
        <f t="shared" si="193"/>
        <v>0</v>
      </c>
      <c r="O1050" s="188">
        <f t="shared" si="194"/>
        <v>0</v>
      </c>
      <c r="P1050" s="189"/>
      <c r="Q1050" s="190">
        <f t="shared" si="195"/>
        <v>0</v>
      </c>
      <c r="R1050" s="191">
        <f t="shared" si="196"/>
        <v>0</v>
      </c>
      <c r="T1050" s="88"/>
    </row>
    <row r="1051" spans="1:20" s="178" customFormat="1" ht="30" hidden="1" customHeight="1">
      <c r="A1051" s="156">
        <f>'CONSTRUCTION COST ESTIMATE'!A1051</f>
        <v>0</v>
      </c>
      <c r="B1051" s="179">
        <f>'CONSTRUCTION COST ESTIMATE'!B1051</f>
        <v>629.11500000000001</v>
      </c>
      <c r="C1051" s="180" t="str">
        <f>'CONSTRUCTION COST ESTIMATE'!C1051</f>
        <v>DIP WATER MAIN (6 INCH)</v>
      </c>
      <c r="D1051" s="181">
        <f>'CONSTRUCTION COST ESTIMATE'!BA1051</f>
        <v>0</v>
      </c>
      <c r="E1051" s="182">
        <f>'CONSTRUCTION COST ESTIMATE'!BC1051</f>
        <v>0</v>
      </c>
      <c r="F1051" s="183" t="str">
        <f>'CONSTRUCTION COST ESTIMATE'!BB1051</f>
        <v>LF</v>
      </c>
      <c r="G1051" s="184"/>
      <c r="H1051" s="185">
        <f t="shared" si="189"/>
        <v>0</v>
      </c>
      <c r="I1051" s="186">
        <f t="shared" si="190"/>
        <v>0</v>
      </c>
      <c r="J1051" s="187"/>
      <c r="K1051" s="188">
        <f t="shared" si="197"/>
        <v>0</v>
      </c>
      <c r="L1051" s="86">
        <f t="shared" si="191"/>
        <v>0</v>
      </c>
      <c r="M1051" s="188">
        <f t="shared" si="192"/>
        <v>0</v>
      </c>
      <c r="N1051" s="86">
        <f t="shared" si="193"/>
        <v>0</v>
      </c>
      <c r="O1051" s="188">
        <f t="shared" si="194"/>
        <v>0</v>
      </c>
      <c r="P1051" s="189"/>
      <c r="Q1051" s="190">
        <f t="shared" si="195"/>
        <v>0</v>
      </c>
      <c r="R1051" s="191">
        <f t="shared" si="196"/>
        <v>0</v>
      </c>
      <c r="T1051" s="88"/>
    </row>
    <row r="1052" spans="1:20" s="178" customFormat="1" ht="30" hidden="1" customHeight="1">
      <c r="A1052" s="156">
        <f>'CONSTRUCTION COST ESTIMATE'!A1052</f>
        <v>0</v>
      </c>
      <c r="B1052" s="179">
        <f>'CONSTRUCTION COST ESTIMATE'!B1052</f>
        <v>629.11599999999999</v>
      </c>
      <c r="C1052" s="180" t="str">
        <f>'CONSTRUCTION COST ESTIMATE'!C1052</f>
        <v>DIP WATER MAIN (8 INCH)</v>
      </c>
      <c r="D1052" s="181">
        <f>'CONSTRUCTION COST ESTIMATE'!BA1052</f>
        <v>0</v>
      </c>
      <c r="E1052" s="182">
        <f>'CONSTRUCTION COST ESTIMATE'!BC1052</f>
        <v>0</v>
      </c>
      <c r="F1052" s="183" t="str">
        <f>'CONSTRUCTION COST ESTIMATE'!BB1052</f>
        <v>LF</v>
      </c>
      <c r="G1052" s="184"/>
      <c r="H1052" s="185">
        <f t="shared" si="189"/>
        <v>0</v>
      </c>
      <c r="I1052" s="186">
        <f t="shared" si="190"/>
        <v>0</v>
      </c>
      <c r="J1052" s="187"/>
      <c r="K1052" s="188">
        <f t="shared" si="197"/>
        <v>0</v>
      </c>
      <c r="L1052" s="86">
        <f t="shared" si="191"/>
        <v>0</v>
      </c>
      <c r="M1052" s="188">
        <f t="shared" si="192"/>
        <v>0</v>
      </c>
      <c r="N1052" s="86">
        <f t="shared" si="193"/>
        <v>0</v>
      </c>
      <c r="O1052" s="188">
        <f t="shared" si="194"/>
        <v>0</v>
      </c>
      <c r="P1052" s="189"/>
      <c r="Q1052" s="190">
        <f t="shared" si="195"/>
        <v>0</v>
      </c>
      <c r="R1052" s="191">
        <f t="shared" si="196"/>
        <v>0</v>
      </c>
      <c r="T1052" s="88"/>
    </row>
    <row r="1053" spans="1:20" s="178" customFormat="1" ht="30" hidden="1" customHeight="1">
      <c r="A1053" s="156">
        <f>'CONSTRUCTION COST ESTIMATE'!A1053</f>
        <v>0</v>
      </c>
      <c r="B1053" s="179">
        <f>'CONSTRUCTION COST ESTIMATE'!B1053</f>
        <v>629.11699999999996</v>
      </c>
      <c r="C1053" s="180" t="str">
        <f>'CONSTRUCTION COST ESTIMATE'!C1053</f>
        <v>DIP WATER MAIN (10 INCH)</v>
      </c>
      <c r="D1053" s="181">
        <f>'CONSTRUCTION COST ESTIMATE'!BA1053</f>
        <v>0</v>
      </c>
      <c r="E1053" s="182">
        <f>'CONSTRUCTION COST ESTIMATE'!BC1053</f>
        <v>0</v>
      </c>
      <c r="F1053" s="183" t="str">
        <f>'CONSTRUCTION COST ESTIMATE'!BB1053</f>
        <v>LF</v>
      </c>
      <c r="G1053" s="184"/>
      <c r="H1053" s="185">
        <f t="shared" si="189"/>
        <v>0</v>
      </c>
      <c r="I1053" s="186">
        <f t="shared" si="190"/>
        <v>0</v>
      </c>
      <c r="J1053" s="187"/>
      <c r="K1053" s="188">
        <f t="shared" si="197"/>
        <v>0</v>
      </c>
      <c r="L1053" s="86">
        <f t="shared" si="191"/>
        <v>0</v>
      </c>
      <c r="M1053" s="188">
        <f t="shared" si="192"/>
        <v>0</v>
      </c>
      <c r="N1053" s="86">
        <f t="shared" si="193"/>
        <v>0</v>
      </c>
      <c r="O1053" s="188">
        <f t="shared" si="194"/>
        <v>0</v>
      </c>
      <c r="P1053" s="189"/>
      <c r="Q1053" s="190">
        <f t="shared" si="195"/>
        <v>0</v>
      </c>
      <c r="R1053" s="191">
        <f t="shared" si="196"/>
        <v>0</v>
      </c>
      <c r="T1053" s="88"/>
    </row>
    <row r="1054" spans="1:20" s="178" customFormat="1" ht="30" hidden="1" customHeight="1">
      <c r="A1054" s="156">
        <f>'CONSTRUCTION COST ESTIMATE'!A1054</f>
        <v>0</v>
      </c>
      <c r="B1054" s="179">
        <f>'CONSTRUCTION COST ESTIMATE'!B1054</f>
        <v>629.11800000000005</v>
      </c>
      <c r="C1054" s="180" t="str">
        <f>'CONSTRUCTION COST ESTIMATE'!C1054</f>
        <v>DIP WATER MAIN (12 INCH)</v>
      </c>
      <c r="D1054" s="181">
        <f>'CONSTRUCTION COST ESTIMATE'!BA1054</f>
        <v>0</v>
      </c>
      <c r="E1054" s="182">
        <f>'CONSTRUCTION COST ESTIMATE'!BC1054</f>
        <v>0</v>
      </c>
      <c r="F1054" s="183" t="str">
        <f>'CONSTRUCTION COST ESTIMATE'!BB1054</f>
        <v>LF</v>
      </c>
      <c r="G1054" s="184"/>
      <c r="H1054" s="185">
        <f t="shared" si="189"/>
        <v>0</v>
      </c>
      <c r="I1054" s="186">
        <f t="shared" si="190"/>
        <v>0</v>
      </c>
      <c r="J1054" s="187"/>
      <c r="K1054" s="188">
        <f t="shared" si="197"/>
        <v>0</v>
      </c>
      <c r="L1054" s="86">
        <f t="shared" si="191"/>
        <v>0</v>
      </c>
      <c r="M1054" s="188">
        <f t="shared" si="192"/>
        <v>0</v>
      </c>
      <c r="N1054" s="86">
        <f t="shared" si="193"/>
        <v>0</v>
      </c>
      <c r="O1054" s="188">
        <f t="shared" si="194"/>
        <v>0</v>
      </c>
      <c r="P1054" s="189"/>
      <c r="Q1054" s="190">
        <f t="shared" si="195"/>
        <v>0</v>
      </c>
      <c r="R1054" s="191">
        <f t="shared" si="196"/>
        <v>0</v>
      </c>
      <c r="T1054" s="88"/>
    </row>
    <row r="1055" spans="1:20" s="178" customFormat="1" ht="30" hidden="1" customHeight="1">
      <c r="A1055" s="156">
        <f>'CONSTRUCTION COST ESTIMATE'!A1055</f>
        <v>0</v>
      </c>
      <c r="B1055" s="179">
        <f>'CONSTRUCTION COST ESTIMATE'!B1055</f>
        <v>629.11900000000003</v>
      </c>
      <c r="C1055" s="180" t="str">
        <f>'CONSTRUCTION COST ESTIMATE'!C1055</f>
        <v>DIP WATER MAIN (14 INCH)</v>
      </c>
      <c r="D1055" s="181">
        <f>'CONSTRUCTION COST ESTIMATE'!BA1055</f>
        <v>0</v>
      </c>
      <c r="E1055" s="182">
        <f>'CONSTRUCTION COST ESTIMATE'!BC1055</f>
        <v>0</v>
      </c>
      <c r="F1055" s="183" t="str">
        <f>'CONSTRUCTION COST ESTIMATE'!BB1055</f>
        <v>LF</v>
      </c>
      <c r="G1055" s="184"/>
      <c r="H1055" s="185">
        <f t="shared" si="189"/>
        <v>0</v>
      </c>
      <c r="I1055" s="186">
        <f t="shared" si="190"/>
        <v>0</v>
      </c>
      <c r="J1055" s="187"/>
      <c r="K1055" s="188">
        <f t="shared" si="197"/>
        <v>0</v>
      </c>
      <c r="L1055" s="86">
        <f t="shared" si="191"/>
        <v>0</v>
      </c>
      <c r="M1055" s="188">
        <f t="shared" si="192"/>
        <v>0</v>
      </c>
      <c r="N1055" s="86">
        <f t="shared" si="193"/>
        <v>0</v>
      </c>
      <c r="O1055" s="188">
        <f t="shared" si="194"/>
        <v>0</v>
      </c>
      <c r="P1055" s="189"/>
      <c r="Q1055" s="190">
        <f t="shared" si="195"/>
        <v>0</v>
      </c>
      <c r="R1055" s="191">
        <f t="shared" si="196"/>
        <v>0</v>
      </c>
      <c r="T1055" s="88"/>
    </row>
    <row r="1056" spans="1:20" s="178" customFormat="1" ht="30" hidden="1" customHeight="1">
      <c r="A1056" s="156">
        <f>'CONSTRUCTION COST ESTIMATE'!A1056</f>
        <v>0</v>
      </c>
      <c r="B1056" s="179">
        <f>'CONSTRUCTION COST ESTIMATE'!B1056</f>
        <v>629.12</v>
      </c>
      <c r="C1056" s="180" t="str">
        <f>'CONSTRUCTION COST ESTIMATE'!C1056</f>
        <v>DIP WATER MAIN (15 INCH)</v>
      </c>
      <c r="D1056" s="181">
        <f>'CONSTRUCTION COST ESTIMATE'!BA1056</f>
        <v>0</v>
      </c>
      <c r="E1056" s="182">
        <f>'CONSTRUCTION COST ESTIMATE'!BC1056</f>
        <v>0</v>
      </c>
      <c r="F1056" s="183" t="str">
        <f>'CONSTRUCTION COST ESTIMATE'!BB1056</f>
        <v>LF</v>
      </c>
      <c r="G1056" s="184"/>
      <c r="H1056" s="185">
        <f t="shared" si="189"/>
        <v>0</v>
      </c>
      <c r="I1056" s="186">
        <f t="shared" si="190"/>
        <v>0</v>
      </c>
      <c r="J1056" s="187"/>
      <c r="K1056" s="188">
        <f t="shared" si="197"/>
        <v>0</v>
      </c>
      <c r="L1056" s="86">
        <f t="shared" si="191"/>
        <v>0</v>
      </c>
      <c r="M1056" s="188">
        <f t="shared" si="192"/>
        <v>0</v>
      </c>
      <c r="N1056" s="86">
        <f t="shared" si="193"/>
        <v>0</v>
      </c>
      <c r="O1056" s="188">
        <f t="shared" si="194"/>
        <v>0</v>
      </c>
      <c r="P1056" s="189"/>
      <c r="Q1056" s="190">
        <f t="shared" si="195"/>
        <v>0</v>
      </c>
      <c r="R1056" s="191">
        <f t="shared" si="196"/>
        <v>0</v>
      </c>
      <c r="T1056" s="88"/>
    </row>
    <row r="1057" spans="1:20" s="178" customFormat="1" ht="30" hidden="1" customHeight="1">
      <c r="A1057" s="156">
        <f>'CONSTRUCTION COST ESTIMATE'!A1057</f>
        <v>0</v>
      </c>
      <c r="B1057" s="179">
        <f>'CONSTRUCTION COST ESTIMATE'!B1057</f>
        <v>629.12099999999998</v>
      </c>
      <c r="C1057" s="180" t="str">
        <f>'CONSTRUCTION COST ESTIMATE'!C1057</f>
        <v>DIP WATER MAIN (16 INCH)</v>
      </c>
      <c r="D1057" s="181">
        <f>'CONSTRUCTION COST ESTIMATE'!BA1057</f>
        <v>0</v>
      </c>
      <c r="E1057" s="182">
        <f>'CONSTRUCTION COST ESTIMATE'!BC1057</f>
        <v>0</v>
      </c>
      <c r="F1057" s="183" t="str">
        <f>'CONSTRUCTION COST ESTIMATE'!BB1057</f>
        <v>LF</v>
      </c>
      <c r="G1057" s="184"/>
      <c r="H1057" s="185">
        <f t="shared" si="189"/>
        <v>0</v>
      </c>
      <c r="I1057" s="186">
        <f t="shared" si="190"/>
        <v>0</v>
      </c>
      <c r="J1057" s="187"/>
      <c r="K1057" s="188">
        <f t="shared" si="197"/>
        <v>0</v>
      </c>
      <c r="L1057" s="86">
        <f t="shared" si="191"/>
        <v>0</v>
      </c>
      <c r="M1057" s="188">
        <f t="shared" si="192"/>
        <v>0</v>
      </c>
      <c r="N1057" s="86">
        <f t="shared" si="193"/>
        <v>0</v>
      </c>
      <c r="O1057" s="188">
        <f t="shared" si="194"/>
        <v>0</v>
      </c>
      <c r="P1057" s="189"/>
      <c r="Q1057" s="190">
        <f t="shared" si="195"/>
        <v>0</v>
      </c>
      <c r="R1057" s="191">
        <f t="shared" si="196"/>
        <v>0</v>
      </c>
      <c r="T1057" s="88"/>
    </row>
    <row r="1058" spans="1:20" s="178" customFormat="1" ht="30" hidden="1" customHeight="1">
      <c r="A1058" s="156">
        <f>'CONSTRUCTION COST ESTIMATE'!A1058</f>
        <v>0</v>
      </c>
      <c r="B1058" s="179">
        <f>'CONSTRUCTION COST ESTIMATE'!B1058</f>
        <v>629.12199999999996</v>
      </c>
      <c r="C1058" s="180" t="str">
        <f>'CONSTRUCTION COST ESTIMATE'!C1058</f>
        <v>DIP WATER MAIN (18 INCH)</v>
      </c>
      <c r="D1058" s="181">
        <f>'CONSTRUCTION COST ESTIMATE'!BA1058</f>
        <v>0</v>
      </c>
      <c r="E1058" s="182">
        <f>'CONSTRUCTION COST ESTIMATE'!BC1058</f>
        <v>0</v>
      </c>
      <c r="F1058" s="183" t="str">
        <f>'CONSTRUCTION COST ESTIMATE'!BB1058</f>
        <v>LF</v>
      </c>
      <c r="G1058" s="184"/>
      <c r="H1058" s="185">
        <f t="shared" si="189"/>
        <v>0</v>
      </c>
      <c r="I1058" s="186">
        <f t="shared" si="190"/>
        <v>0</v>
      </c>
      <c r="J1058" s="187"/>
      <c r="K1058" s="188">
        <f t="shared" si="197"/>
        <v>0</v>
      </c>
      <c r="L1058" s="86">
        <f t="shared" si="191"/>
        <v>0</v>
      </c>
      <c r="M1058" s="188">
        <f t="shared" si="192"/>
        <v>0</v>
      </c>
      <c r="N1058" s="86">
        <f t="shared" si="193"/>
        <v>0</v>
      </c>
      <c r="O1058" s="188">
        <f t="shared" si="194"/>
        <v>0</v>
      </c>
      <c r="P1058" s="189"/>
      <c r="Q1058" s="190">
        <f t="shared" si="195"/>
        <v>0</v>
      </c>
      <c r="R1058" s="191">
        <f t="shared" si="196"/>
        <v>0</v>
      </c>
      <c r="T1058" s="88"/>
    </row>
    <row r="1059" spans="1:20" s="178" customFormat="1" ht="30" hidden="1" customHeight="1">
      <c r="A1059" s="156">
        <f>'CONSTRUCTION COST ESTIMATE'!A1059</f>
        <v>0</v>
      </c>
      <c r="B1059" s="179">
        <f>'CONSTRUCTION COST ESTIMATE'!B1059</f>
        <v>629.12300000000005</v>
      </c>
      <c r="C1059" s="180" t="str">
        <f>'CONSTRUCTION COST ESTIMATE'!C1059</f>
        <v>DIP WATER MAIN (20 INCH)</v>
      </c>
      <c r="D1059" s="181">
        <f>'CONSTRUCTION COST ESTIMATE'!BA1059</f>
        <v>0</v>
      </c>
      <c r="E1059" s="182">
        <f>'CONSTRUCTION COST ESTIMATE'!BC1059</f>
        <v>0</v>
      </c>
      <c r="F1059" s="183" t="str">
        <f>'CONSTRUCTION COST ESTIMATE'!BB1059</f>
        <v>LF</v>
      </c>
      <c r="G1059" s="184"/>
      <c r="H1059" s="185">
        <f t="shared" si="189"/>
        <v>0</v>
      </c>
      <c r="I1059" s="186">
        <f t="shared" si="190"/>
        <v>0</v>
      </c>
      <c r="J1059" s="187"/>
      <c r="K1059" s="188">
        <f t="shared" si="197"/>
        <v>0</v>
      </c>
      <c r="L1059" s="86">
        <f t="shared" si="191"/>
        <v>0</v>
      </c>
      <c r="M1059" s="188">
        <f t="shared" si="192"/>
        <v>0</v>
      </c>
      <c r="N1059" s="86">
        <f t="shared" si="193"/>
        <v>0</v>
      </c>
      <c r="O1059" s="188">
        <f t="shared" si="194"/>
        <v>0</v>
      </c>
      <c r="P1059" s="189"/>
      <c r="Q1059" s="190">
        <f t="shared" si="195"/>
        <v>0</v>
      </c>
      <c r="R1059" s="191">
        <f t="shared" si="196"/>
        <v>0</v>
      </c>
      <c r="T1059" s="88"/>
    </row>
    <row r="1060" spans="1:20" s="178" customFormat="1" ht="30" hidden="1" customHeight="1">
      <c r="A1060" s="156">
        <f>'CONSTRUCTION COST ESTIMATE'!A1060</f>
        <v>0</v>
      </c>
      <c r="B1060" s="179">
        <f>'CONSTRUCTION COST ESTIMATE'!B1060</f>
        <v>629.12400000000002</v>
      </c>
      <c r="C1060" s="180" t="str">
        <f>'CONSTRUCTION COST ESTIMATE'!C1060</f>
        <v>DIP WATER MAIN (21 INCH)</v>
      </c>
      <c r="D1060" s="181">
        <f>'CONSTRUCTION COST ESTIMATE'!BA1060</f>
        <v>0</v>
      </c>
      <c r="E1060" s="182">
        <f>'CONSTRUCTION COST ESTIMATE'!BC1060</f>
        <v>0</v>
      </c>
      <c r="F1060" s="183" t="str">
        <f>'CONSTRUCTION COST ESTIMATE'!BB1060</f>
        <v>LF</v>
      </c>
      <c r="G1060" s="184"/>
      <c r="H1060" s="185">
        <f t="shared" si="189"/>
        <v>0</v>
      </c>
      <c r="I1060" s="186">
        <f t="shared" si="190"/>
        <v>0</v>
      </c>
      <c r="J1060" s="187"/>
      <c r="K1060" s="188">
        <f t="shared" si="197"/>
        <v>0</v>
      </c>
      <c r="L1060" s="86">
        <f t="shared" si="191"/>
        <v>0</v>
      </c>
      <c r="M1060" s="188">
        <f t="shared" si="192"/>
        <v>0</v>
      </c>
      <c r="N1060" s="86">
        <f t="shared" si="193"/>
        <v>0</v>
      </c>
      <c r="O1060" s="188">
        <f t="shared" si="194"/>
        <v>0</v>
      </c>
      <c r="P1060" s="189"/>
      <c r="Q1060" s="190">
        <f t="shared" si="195"/>
        <v>0</v>
      </c>
      <c r="R1060" s="191">
        <f t="shared" si="196"/>
        <v>0</v>
      </c>
      <c r="T1060" s="88"/>
    </row>
    <row r="1061" spans="1:20" s="178" customFormat="1" ht="30" hidden="1" customHeight="1">
      <c r="A1061" s="156">
        <f>'CONSTRUCTION COST ESTIMATE'!A1061</f>
        <v>0</v>
      </c>
      <c r="B1061" s="179">
        <f>'CONSTRUCTION COST ESTIMATE'!B1061</f>
        <v>629.125</v>
      </c>
      <c r="C1061" s="180" t="str">
        <f>'CONSTRUCTION COST ESTIMATE'!C1061</f>
        <v>DIP WATER MAIN (24 INCH)</v>
      </c>
      <c r="D1061" s="181">
        <f>'CONSTRUCTION COST ESTIMATE'!BA1061</f>
        <v>0</v>
      </c>
      <c r="E1061" s="182">
        <f>'CONSTRUCTION COST ESTIMATE'!BC1061</f>
        <v>0</v>
      </c>
      <c r="F1061" s="183" t="str">
        <f>'CONSTRUCTION COST ESTIMATE'!BB1061</f>
        <v>LF</v>
      </c>
      <c r="G1061" s="184"/>
      <c r="H1061" s="185">
        <f t="shared" si="189"/>
        <v>0</v>
      </c>
      <c r="I1061" s="186">
        <f t="shared" si="190"/>
        <v>0</v>
      </c>
      <c r="J1061" s="187"/>
      <c r="K1061" s="188">
        <f t="shared" si="197"/>
        <v>0</v>
      </c>
      <c r="L1061" s="86">
        <f t="shared" si="191"/>
        <v>0</v>
      </c>
      <c r="M1061" s="188">
        <f t="shared" si="192"/>
        <v>0</v>
      </c>
      <c r="N1061" s="86">
        <f t="shared" si="193"/>
        <v>0</v>
      </c>
      <c r="O1061" s="188">
        <f t="shared" si="194"/>
        <v>0</v>
      </c>
      <c r="P1061" s="189"/>
      <c r="Q1061" s="190">
        <f t="shared" si="195"/>
        <v>0</v>
      </c>
      <c r="R1061" s="191">
        <f t="shared" si="196"/>
        <v>0</v>
      </c>
      <c r="T1061" s="88"/>
    </row>
    <row r="1062" spans="1:20" s="178" customFormat="1" ht="30" hidden="1" customHeight="1">
      <c r="A1062" s="156">
        <f>'CONSTRUCTION COST ESTIMATE'!A1062</f>
        <v>0</v>
      </c>
      <c r="B1062" s="179">
        <f>'CONSTRUCTION COST ESTIMATE'!B1062</f>
        <v>629.12599999999998</v>
      </c>
      <c r="C1062" s="180" t="str">
        <f>'CONSTRUCTION COST ESTIMATE'!C1062</f>
        <v>DIP WATER MAIN (30 INCH)</v>
      </c>
      <c r="D1062" s="181">
        <f>'CONSTRUCTION COST ESTIMATE'!BA1062</f>
        <v>0</v>
      </c>
      <c r="E1062" s="182">
        <f>'CONSTRUCTION COST ESTIMATE'!BC1062</f>
        <v>0</v>
      </c>
      <c r="F1062" s="183" t="str">
        <f>'CONSTRUCTION COST ESTIMATE'!BB1062</f>
        <v>LF</v>
      </c>
      <c r="G1062" s="184"/>
      <c r="H1062" s="185">
        <f t="shared" si="189"/>
        <v>0</v>
      </c>
      <c r="I1062" s="186">
        <f t="shared" si="190"/>
        <v>0</v>
      </c>
      <c r="J1062" s="187"/>
      <c r="K1062" s="188">
        <f t="shared" si="197"/>
        <v>0</v>
      </c>
      <c r="L1062" s="86">
        <f t="shared" si="191"/>
        <v>0</v>
      </c>
      <c r="M1062" s="188">
        <f t="shared" si="192"/>
        <v>0</v>
      </c>
      <c r="N1062" s="86">
        <f t="shared" si="193"/>
        <v>0</v>
      </c>
      <c r="O1062" s="188">
        <f t="shared" si="194"/>
        <v>0</v>
      </c>
      <c r="P1062" s="189"/>
      <c r="Q1062" s="190">
        <f t="shared" si="195"/>
        <v>0</v>
      </c>
      <c r="R1062" s="191">
        <f t="shared" si="196"/>
        <v>0</v>
      </c>
      <c r="T1062" s="88"/>
    </row>
    <row r="1063" spans="1:20" s="178" customFormat="1" ht="30" hidden="1" customHeight="1">
      <c r="A1063" s="156">
        <f>'CONSTRUCTION COST ESTIMATE'!A1063</f>
        <v>0</v>
      </c>
      <c r="B1063" s="179">
        <f>'CONSTRUCTION COST ESTIMATE'!B1063</f>
        <v>629.12699999999995</v>
      </c>
      <c r="C1063" s="180" t="str">
        <f>'CONSTRUCTION COST ESTIMATE'!C1063</f>
        <v>DIP WATER MAIN (36 INCH)</v>
      </c>
      <c r="D1063" s="181">
        <f>'CONSTRUCTION COST ESTIMATE'!BA1063</f>
        <v>0</v>
      </c>
      <c r="E1063" s="182">
        <f>'CONSTRUCTION COST ESTIMATE'!BC1063</f>
        <v>0</v>
      </c>
      <c r="F1063" s="183" t="str">
        <f>'CONSTRUCTION COST ESTIMATE'!BB1063</f>
        <v>LF</v>
      </c>
      <c r="G1063" s="184"/>
      <c r="H1063" s="185">
        <f t="shared" si="189"/>
        <v>0</v>
      </c>
      <c r="I1063" s="186">
        <f t="shared" si="190"/>
        <v>0</v>
      </c>
      <c r="J1063" s="187"/>
      <c r="K1063" s="188">
        <f t="shared" si="197"/>
        <v>0</v>
      </c>
      <c r="L1063" s="86">
        <f t="shared" si="191"/>
        <v>0</v>
      </c>
      <c r="M1063" s="188">
        <f t="shared" si="192"/>
        <v>0</v>
      </c>
      <c r="N1063" s="86">
        <f t="shared" si="193"/>
        <v>0</v>
      </c>
      <c r="O1063" s="188">
        <f t="shared" si="194"/>
        <v>0</v>
      </c>
      <c r="P1063" s="189"/>
      <c r="Q1063" s="190">
        <f t="shared" si="195"/>
        <v>0</v>
      </c>
      <c r="R1063" s="191">
        <f t="shared" si="196"/>
        <v>0</v>
      </c>
      <c r="T1063" s="88"/>
    </row>
    <row r="1064" spans="1:20" s="178" customFormat="1" ht="30" hidden="1" customHeight="1">
      <c r="A1064" s="156">
        <f>'CONSTRUCTION COST ESTIMATE'!A1064</f>
        <v>0</v>
      </c>
      <c r="B1064" s="179">
        <f>'CONSTRUCTION COST ESTIMATE'!B1064</f>
        <v>629.12800000000004</v>
      </c>
      <c r="C1064" s="180" t="str">
        <f>'CONSTRUCTION COST ESTIMATE'!C1064</f>
        <v>DIP WATER MAIN (42 INCH)</v>
      </c>
      <c r="D1064" s="181">
        <f>'CONSTRUCTION COST ESTIMATE'!BA1064</f>
        <v>0</v>
      </c>
      <c r="E1064" s="182">
        <f>'CONSTRUCTION COST ESTIMATE'!BC1064</f>
        <v>0</v>
      </c>
      <c r="F1064" s="183" t="str">
        <f>'CONSTRUCTION COST ESTIMATE'!BB1064</f>
        <v>LF</v>
      </c>
      <c r="G1064" s="184"/>
      <c r="H1064" s="185">
        <f t="shared" si="189"/>
        <v>0</v>
      </c>
      <c r="I1064" s="186">
        <f t="shared" si="190"/>
        <v>0</v>
      </c>
      <c r="J1064" s="187"/>
      <c r="K1064" s="188">
        <f t="shared" si="197"/>
        <v>0</v>
      </c>
      <c r="L1064" s="86">
        <f t="shared" si="191"/>
        <v>0</v>
      </c>
      <c r="M1064" s="188">
        <f t="shared" si="192"/>
        <v>0</v>
      </c>
      <c r="N1064" s="86">
        <f t="shared" si="193"/>
        <v>0</v>
      </c>
      <c r="O1064" s="188">
        <f t="shared" si="194"/>
        <v>0</v>
      </c>
      <c r="P1064" s="189"/>
      <c r="Q1064" s="190">
        <f t="shared" si="195"/>
        <v>0</v>
      </c>
      <c r="R1064" s="191">
        <f t="shared" si="196"/>
        <v>0</v>
      </c>
      <c r="T1064" s="88"/>
    </row>
    <row r="1065" spans="1:20" s="178" customFormat="1" ht="30" hidden="1" customHeight="1">
      <c r="A1065" s="156">
        <f>'CONSTRUCTION COST ESTIMATE'!A1065</f>
        <v>0</v>
      </c>
      <c r="B1065" s="179">
        <f>'CONSTRUCTION COST ESTIMATE'!B1065</f>
        <v>629.12900000000002</v>
      </c>
      <c r="C1065" s="180" t="str">
        <f>'CONSTRUCTION COST ESTIMATE'!C1065</f>
        <v>DIP WATER MAIN (48 INCH)</v>
      </c>
      <c r="D1065" s="181">
        <f>'CONSTRUCTION COST ESTIMATE'!BA1065</f>
        <v>0</v>
      </c>
      <c r="E1065" s="182">
        <f>'CONSTRUCTION COST ESTIMATE'!BC1065</f>
        <v>0</v>
      </c>
      <c r="F1065" s="183" t="str">
        <f>'CONSTRUCTION COST ESTIMATE'!BB1065</f>
        <v>LF</v>
      </c>
      <c r="G1065" s="184"/>
      <c r="H1065" s="185">
        <f t="shared" si="189"/>
        <v>0</v>
      </c>
      <c r="I1065" s="186">
        <f t="shared" si="190"/>
        <v>0</v>
      </c>
      <c r="J1065" s="187"/>
      <c r="K1065" s="188">
        <f t="shared" si="197"/>
        <v>0</v>
      </c>
      <c r="L1065" s="86">
        <f t="shared" si="191"/>
        <v>0</v>
      </c>
      <c r="M1065" s="188">
        <f t="shared" si="192"/>
        <v>0</v>
      </c>
      <c r="N1065" s="86">
        <f t="shared" si="193"/>
        <v>0</v>
      </c>
      <c r="O1065" s="188">
        <f t="shared" si="194"/>
        <v>0</v>
      </c>
      <c r="P1065" s="189"/>
      <c r="Q1065" s="190">
        <f t="shared" si="195"/>
        <v>0</v>
      </c>
      <c r="R1065" s="191">
        <f t="shared" si="196"/>
        <v>0</v>
      </c>
      <c r="T1065" s="88"/>
    </row>
    <row r="1066" spans="1:20" s="178" customFormat="1" ht="30" hidden="1" customHeight="1">
      <c r="A1066" s="156">
        <f>'CONSTRUCTION COST ESTIMATE'!A1066</f>
        <v>0</v>
      </c>
      <c r="B1066" s="179">
        <f>'CONSTRUCTION COST ESTIMATE'!B1066</f>
        <v>629.13</v>
      </c>
      <c r="C1066" s="180" t="str">
        <f>'CONSTRUCTION COST ESTIMATE'!C1066</f>
        <v>DIP WATER MAIN (54 INCH)</v>
      </c>
      <c r="D1066" s="181">
        <f>'CONSTRUCTION COST ESTIMATE'!BA1066</f>
        <v>0</v>
      </c>
      <c r="E1066" s="182">
        <f>'CONSTRUCTION COST ESTIMATE'!BC1066</f>
        <v>0</v>
      </c>
      <c r="F1066" s="183" t="str">
        <f>'CONSTRUCTION COST ESTIMATE'!BB1066</f>
        <v>LF</v>
      </c>
      <c r="G1066" s="184"/>
      <c r="H1066" s="185">
        <f t="shared" si="189"/>
        <v>0</v>
      </c>
      <c r="I1066" s="186">
        <f t="shared" si="190"/>
        <v>0</v>
      </c>
      <c r="J1066" s="187"/>
      <c r="K1066" s="188">
        <f t="shared" si="197"/>
        <v>0</v>
      </c>
      <c r="L1066" s="86">
        <f t="shared" si="191"/>
        <v>0</v>
      </c>
      <c r="M1066" s="188">
        <f t="shared" si="192"/>
        <v>0</v>
      </c>
      <c r="N1066" s="86">
        <f t="shared" si="193"/>
        <v>0</v>
      </c>
      <c r="O1066" s="188">
        <f t="shared" si="194"/>
        <v>0</v>
      </c>
      <c r="P1066" s="189"/>
      <c r="Q1066" s="190">
        <f t="shared" si="195"/>
        <v>0</v>
      </c>
      <c r="R1066" s="191">
        <f t="shared" si="196"/>
        <v>0</v>
      </c>
      <c r="T1066" s="88"/>
    </row>
    <row r="1067" spans="1:20" s="178" customFormat="1" ht="30" hidden="1" customHeight="1">
      <c r="A1067" s="156">
        <f>'CONSTRUCTION COST ESTIMATE'!A1067</f>
        <v>0</v>
      </c>
      <c r="B1067" s="179">
        <f>'CONSTRUCTION COST ESTIMATE'!B1067</f>
        <v>629.13099999999997</v>
      </c>
      <c r="C1067" s="180" t="str">
        <f>'CONSTRUCTION COST ESTIMATE'!C1067</f>
        <v>DIP WATER MAIN (60 INCH)</v>
      </c>
      <c r="D1067" s="181">
        <f>'CONSTRUCTION COST ESTIMATE'!BA1067</f>
        <v>0</v>
      </c>
      <c r="E1067" s="182">
        <f>'CONSTRUCTION COST ESTIMATE'!BC1067</f>
        <v>0</v>
      </c>
      <c r="F1067" s="183" t="str">
        <f>'CONSTRUCTION COST ESTIMATE'!BB1067</f>
        <v>LF</v>
      </c>
      <c r="G1067" s="184"/>
      <c r="H1067" s="185">
        <f t="shared" si="189"/>
        <v>0</v>
      </c>
      <c r="I1067" s="186">
        <f t="shared" si="190"/>
        <v>0</v>
      </c>
      <c r="J1067" s="187"/>
      <c r="K1067" s="188">
        <f t="shared" si="197"/>
        <v>0</v>
      </c>
      <c r="L1067" s="86">
        <f t="shared" si="191"/>
        <v>0</v>
      </c>
      <c r="M1067" s="188">
        <f t="shared" si="192"/>
        <v>0</v>
      </c>
      <c r="N1067" s="86">
        <f t="shared" si="193"/>
        <v>0</v>
      </c>
      <c r="O1067" s="188">
        <f t="shared" si="194"/>
        <v>0</v>
      </c>
      <c r="P1067" s="189"/>
      <c r="Q1067" s="190">
        <f t="shared" si="195"/>
        <v>0</v>
      </c>
      <c r="R1067" s="191">
        <f t="shared" si="196"/>
        <v>0</v>
      </c>
      <c r="T1067" s="88"/>
    </row>
    <row r="1068" spans="1:20" s="178" customFormat="1" ht="30" hidden="1" customHeight="1">
      <c r="A1068" s="156">
        <f>'CONSTRUCTION COST ESTIMATE'!A1068</f>
        <v>0</v>
      </c>
      <c r="B1068" s="179">
        <f>'CONSTRUCTION COST ESTIMATE'!B1068</f>
        <v>629.13199999999995</v>
      </c>
      <c r="C1068" s="180" t="str">
        <f>'CONSTRUCTION COST ESTIMATE'!C1068</f>
        <v>DIP WATER MAIN (66 INCH)</v>
      </c>
      <c r="D1068" s="181">
        <f>'CONSTRUCTION COST ESTIMATE'!BA1068</f>
        <v>0</v>
      </c>
      <c r="E1068" s="182">
        <f>'CONSTRUCTION COST ESTIMATE'!BC1068</f>
        <v>0</v>
      </c>
      <c r="F1068" s="183" t="str">
        <f>'CONSTRUCTION COST ESTIMATE'!BB1068</f>
        <v>LF</v>
      </c>
      <c r="G1068" s="184"/>
      <c r="H1068" s="185">
        <f t="shared" si="189"/>
        <v>0</v>
      </c>
      <c r="I1068" s="186">
        <f t="shared" si="190"/>
        <v>0</v>
      </c>
      <c r="J1068" s="187"/>
      <c r="K1068" s="188">
        <f t="shared" si="197"/>
        <v>0</v>
      </c>
      <c r="L1068" s="86">
        <f t="shared" si="191"/>
        <v>0</v>
      </c>
      <c r="M1068" s="188">
        <f t="shared" si="192"/>
        <v>0</v>
      </c>
      <c r="N1068" s="86">
        <f t="shared" si="193"/>
        <v>0</v>
      </c>
      <c r="O1068" s="188">
        <f t="shared" si="194"/>
        <v>0</v>
      </c>
      <c r="P1068" s="189"/>
      <c r="Q1068" s="190">
        <f t="shared" si="195"/>
        <v>0</v>
      </c>
      <c r="R1068" s="191">
        <f t="shared" si="196"/>
        <v>0</v>
      </c>
      <c r="T1068" s="88"/>
    </row>
    <row r="1069" spans="1:20" s="178" customFormat="1" ht="30" hidden="1" customHeight="1">
      <c r="A1069" s="156">
        <f>'CONSTRUCTION COST ESTIMATE'!A1069</f>
        <v>0</v>
      </c>
      <c r="B1069" s="179">
        <f>'CONSTRUCTION COST ESTIMATE'!B1069</f>
        <v>629.13300000000004</v>
      </c>
      <c r="C1069" s="180" t="str">
        <f>'CONSTRUCTION COST ESTIMATE'!C1069</f>
        <v>DIP WATER MAIN (72 INCH)</v>
      </c>
      <c r="D1069" s="181">
        <f>'CONSTRUCTION COST ESTIMATE'!BA1069</f>
        <v>0</v>
      </c>
      <c r="E1069" s="182">
        <f>'CONSTRUCTION COST ESTIMATE'!BC1069</f>
        <v>0</v>
      </c>
      <c r="F1069" s="183" t="str">
        <f>'CONSTRUCTION COST ESTIMATE'!BB1069</f>
        <v>LF</v>
      </c>
      <c r="G1069" s="184"/>
      <c r="H1069" s="185">
        <f t="shared" si="189"/>
        <v>0</v>
      </c>
      <c r="I1069" s="186">
        <f t="shared" si="190"/>
        <v>0</v>
      </c>
      <c r="J1069" s="187"/>
      <c r="K1069" s="188">
        <f t="shared" si="197"/>
        <v>0</v>
      </c>
      <c r="L1069" s="86">
        <f t="shared" si="191"/>
        <v>0</v>
      </c>
      <c r="M1069" s="188">
        <f t="shared" si="192"/>
        <v>0</v>
      </c>
      <c r="N1069" s="86">
        <f t="shared" si="193"/>
        <v>0</v>
      </c>
      <c r="O1069" s="188">
        <f t="shared" si="194"/>
        <v>0</v>
      </c>
      <c r="P1069" s="189"/>
      <c r="Q1069" s="190">
        <f t="shared" si="195"/>
        <v>0</v>
      </c>
      <c r="R1069" s="191">
        <f t="shared" si="196"/>
        <v>0</v>
      </c>
      <c r="T1069" s="88"/>
    </row>
    <row r="1070" spans="1:20" s="178" customFormat="1" ht="30" hidden="1" customHeight="1">
      <c r="A1070" s="156">
        <f>'CONSTRUCTION COST ESTIMATE'!A1070</f>
        <v>0</v>
      </c>
      <c r="B1070" s="179">
        <f>'CONSTRUCTION COST ESTIMATE'!B1070</f>
        <v>629.13400000000001</v>
      </c>
      <c r="C1070" s="180" t="str">
        <f>'CONSTRUCTION COST ESTIMATE'!C1070</f>
        <v>DIP WATER MAIN (78 INCH)</v>
      </c>
      <c r="D1070" s="181">
        <f>'CONSTRUCTION COST ESTIMATE'!BA1070</f>
        <v>0</v>
      </c>
      <c r="E1070" s="182">
        <f>'CONSTRUCTION COST ESTIMATE'!BC1070</f>
        <v>0</v>
      </c>
      <c r="F1070" s="183" t="str">
        <f>'CONSTRUCTION COST ESTIMATE'!BB1070</f>
        <v>LF</v>
      </c>
      <c r="G1070" s="184"/>
      <c r="H1070" s="185">
        <f t="shared" si="189"/>
        <v>0</v>
      </c>
      <c r="I1070" s="186">
        <f t="shared" si="190"/>
        <v>0</v>
      </c>
      <c r="J1070" s="187"/>
      <c r="K1070" s="188">
        <f t="shared" si="197"/>
        <v>0</v>
      </c>
      <c r="L1070" s="86">
        <f t="shared" si="191"/>
        <v>0</v>
      </c>
      <c r="M1070" s="188">
        <f t="shared" si="192"/>
        <v>0</v>
      </c>
      <c r="N1070" s="86">
        <f t="shared" si="193"/>
        <v>0</v>
      </c>
      <c r="O1070" s="188">
        <f t="shared" si="194"/>
        <v>0</v>
      </c>
      <c r="P1070" s="189"/>
      <c r="Q1070" s="190">
        <f t="shared" si="195"/>
        <v>0</v>
      </c>
      <c r="R1070" s="191">
        <f t="shared" si="196"/>
        <v>0</v>
      </c>
      <c r="T1070" s="88"/>
    </row>
    <row r="1071" spans="1:20" s="178" customFormat="1" ht="30" hidden="1" customHeight="1">
      <c r="A1071" s="156">
        <f>'CONSTRUCTION COST ESTIMATE'!A1071</f>
        <v>0</v>
      </c>
      <c r="B1071" s="179">
        <f>'CONSTRUCTION COST ESTIMATE'!B1071</f>
        <v>629.13499999999999</v>
      </c>
      <c r="C1071" s="180" t="str">
        <f>'CONSTRUCTION COST ESTIMATE'!C1071</f>
        <v>DIP WATER MAIN (84 INCH)</v>
      </c>
      <c r="D1071" s="181">
        <f>'CONSTRUCTION COST ESTIMATE'!BA1071</f>
        <v>0</v>
      </c>
      <c r="E1071" s="182">
        <f>'CONSTRUCTION COST ESTIMATE'!BC1071</f>
        <v>0</v>
      </c>
      <c r="F1071" s="183" t="str">
        <f>'CONSTRUCTION COST ESTIMATE'!BB1071</f>
        <v>LF</v>
      </c>
      <c r="G1071" s="184"/>
      <c r="H1071" s="185">
        <f t="shared" si="189"/>
        <v>0</v>
      </c>
      <c r="I1071" s="186">
        <f t="shared" si="190"/>
        <v>0</v>
      </c>
      <c r="J1071" s="187"/>
      <c r="K1071" s="188">
        <f t="shared" si="197"/>
        <v>0</v>
      </c>
      <c r="L1071" s="86">
        <f t="shared" si="191"/>
        <v>0</v>
      </c>
      <c r="M1071" s="188">
        <f t="shared" si="192"/>
        <v>0</v>
      </c>
      <c r="N1071" s="86">
        <f t="shared" si="193"/>
        <v>0</v>
      </c>
      <c r="O1071" s="188">
        <f t="shared" si="194"/>
        <v>0</v>
      </c>
      <c r="P1071" s="189"/>
      <c r="Q1071" s="190">
        <f t="shared" si="195"/>
        <v>0</v>
      </c>
      <c r="R1071" s="191">
        <f t="shared" si="196"/>
        <v>0</v>
      </c>
      <c r="T1071" s="88"/>
    </row>
    <row r="1072" spans="1:20" s="178" customFormat="1" ht="30" hidden="1" customHeight="1">
      <c r="A1072" s="156">
        <f>'CONSTRUCTION COST ESTIMATE'!A1072</f>
        <v>0</v>
      </c>
      <c r="B1072" s="179">
        <f>'CONSTRUCTION COST ESTIMATE'!B1072</f>
        <v>629.13599999999997</v>
      </c>
      <c r="C1072" s="180" t="str">
        <f>'CONSTRUCTION COST ESTIMATE'!C1072</f>
        <v>DIP WATER MAIN (90 INCH)</v>
      </c>
      <c r="D1072" s="181">
        <f>'CONSTRUCTION COST ESTIMATE'!BA1072</f>
        <v>0</v>
      </c>
      <c r="E1072" s="182">
        <f>'CONSTRUCTION COST ESTIMATE'!BC1072</f>
        <v>0</v>
      </c>
      <c r="F1072" s="183" t="str">
        <f>'CONSTRUCTION COST ESTIMATE'!BB1072</f>
        <v>LF</v>
      </c>
      <c r="G1072" s="184"/>
      <c r="H1072" s="185">
        <f t="shared" si="189"/>
        <v>0</v>
      </c>
      <c r="I1072" s="186">
        <f t="shared" si="190"/>
        <v>0</v>
      </c>
      <c r="J1072" s="187"/>
      <c r="K1072" s="188">
        <f t="shared" si="197"/>
        <v>0</v>
      </c>
      <c r="L1072" s="86">
        <f t="shared" si="191"/>
        <v>0</v>
      </c>
      <c r="M1072" s="188">
        <f t="shared" si="192"/>
        <v>0</v>
      </c>
      <c r="N1072" s="86">
        <f t="shared" si="193"/>
        <v>0</v>
      </c>
      <c r="O1072" s="188">
        <f t="shared" si="194"/>
        <v>0</v>
      </c>
      <c r="P1072" s="189"/>
      <c r="Q1072" s="190">
        <f t="shared" si="195"/>
        <v>0</v>
      </c>
      <c r="R1072" s="191">
        <f t="shared" si="196"/>
        <v>0</v>
      </c>
      <c r="T1072" s="88"/>
    </row>
    <row r="1073" spans="1:20" s="178" customFormat="1" ht="30" hidden="1" customHeight="1">
      <c r="A1073" s="156">
        <f>'CONSTRUCTION COST ESTIMATE'!A1073</f>
        <v>0</v>
      </c>
      <c r="B1073" s="179">
        <f>'CONSTRUCTION COST ESTIMATE'!B1073</f>
        <v>629.13699999999994</v>
      </c>
      <c r="C1073" s="180" t="str">
        <f>'CONSTRUCTION COST ESTIMATE'!C1073</f>
        <v>DIP WATER MAIN (96 INCH)</v>
      </c>
      <c r="D1073" s="181">
        <f>'CONSTRUCTION COST ESTIMATE'!BA1073</f>
        <v>0</v>
      </c>
      <c r="E1073" s="182">
        <f>'CONSTRUCTION COST ESTIMATE'!BC1073</f>
        <v>0</v>
      </c>
      <c r="F1073" s="183" t="str">
        <f>'CONSTRUCTION COST ESTIMATE'!BB1073</f>
        <v>LF</v>
      </c>
      <c r="G1073" s="184"/>
      <c r="H1073" s="185">
        <f t="shared" si="189"/>
        <v>0</v>
      </c>
      <c r="I1073" s="186">
        <f t="shared" si="190"/>
        <v>0</v>
      </c>
      <c r="J1073" s="187"/>
      <c r="K1073" s="188">
        <f t="shared" si="197"/>
        <v>0</v>
      </c>
      <c r="L1073" s="86">
        <f t="shared" si="191"/>
        <v>0</v>
      </c>
      <c r="M1073" s="188">
        <f t="shared" si="192"/>
        <v>0</v>
      </c>
      <c r="N1073" s="86">
        <f t="shared" si="193"/>
        <v>0</v>
      </c>
      <c r="O1073" s="188">
        <f t="shared" si="194"/>
        <v>0</v>
      </c>
      <c r="P1073" s="189"/>
      <c r="Q1073" s="190">
        <f t="shared" si="195"/>
        <v>0</v>
      </c>
      <c r="R1073" s="191">
        <f t="shared" si="196"/>
        <v>0</v>
      </c>
      <c r="T1073" s="88"/>
    </row>
    <row r="1074" spans="1:20" s="178" customFormat="1" ht="30" hidden="1" customHeight="1">
      <c r="A1074" s="156">
        <f>'CONSTRUCTION COST ESTIMATE'!A1074</f>
        <v>0</v>
      </c>
      <c r="B1074" s="179">
        <f>'CONSTRUCTION COST ESTIMATE'!B1074</f>
        <v>629.14</v>
      </c>
      <c r="C1074" s="180" t="str">
        <f>'CONSTRUCTION COST ESTIMATE'!C1074</f>
        <v>ADJUST CATHODIC PROTECTION TEST STATION</v>
      </c>
      <c r="D1074" s="181">
        <f>'CONSTRUCTION COST ESTIMATE'!BA1074</f>
        <v>0</v>
      </c>
      <c r="E1074" s="182">
        <f>'CONSTRUCTION COST ESTIMATE'!BC1074</f>
        <v>0</v>
      </c>
      <c r="F1074" s="183" t="str">
        <f>'CONSTRUCTION COST ESTIMATE'!BB1074</f>
        <v>EA</v>
      </c>
      <c r="G1074" s="184"/>
      <c r="H1074" s="185">
        <f t="shared" si="189"/>
        <v>0</v>
      </c>
      <c r="I1074" s="186">
        <f t="shared" si="190"/>
        <v>0</v>
      </c>
      <c r="J1074" s="187"/>
      <c r="K1074" s="188">
        <f t="shared" si="197"/>
        <v>0</v>
      </c>
      <c r="L1074" s="86">
        <f t="shared" si="191"/>
        <v>0</v>
      </c>
      <c r="M1074" s="188">
        <f t="shared" si="192"/>
        <v>0</v>
      </c>
      <c r="N1074" s="86">
        <f t="shared" si="193"/>
        <v>0</v>
      </c>
      <c r="O1074" s="188">
        <f t="shared" si="194"/>
        <v>0</v>
      </c>
      <c r="P1074" s="189"/>
      <c r="Q1074" s="190">
        <f t="shared" si="195"/>
        <v>0</v>
      </c>
      <c r="R1074" s="191">
        <f t="shared" si="196"/>
        <v>0</v>
      </c>
      <c r="T1074" s="88"/>
    </row>
    <row r="1075" spans="1:20" s="178" customFormat="1" ht="30" hidden="1" customHeight="1">
      <c r="A1075" s="156">
        <f>'CONSTRUCTION COST ESTIMATE'!A1075</f>
        <v>0</v>
      </c>
      <c r="B1075" s="179">
        <f>'CONSTRUCTION COST ESTIMATE'!B1075</f>
        <v>629.14099999999996</v>
      </c>
      <c r="C1075" s="180" t="str">
        <f>'CONSTRUCTION COST ESTIMATE'!C1075</f>
        <v>COMBINATION AIR VACUUM/RELEASE VALVE ASSEMBLY (2 INCH)</v>
      </c>
      <c r="D1075" s="181">
        <f>'CONSTRUCTION COST ESTIMATE'!BA1075</f>
        <v>0</v>
      </c>
      <c r="E1075" s="182">
        <f>'CONSTRUCTION COST ESTIMATE'!BC1075</f>
        <v>0</v>
      </c>
      <c r="F1075" s="183" t="str">
        <f>'CONSTRUCTION COST ESTIMATE'!BB1075</f>
        <v>EA</v>
      </c>
      <c r="G1075" s="184"/>
      <c r="H1075" s="185">
        <f t="shared" si="189"/>
        <v>0</v>
      </c>
      <c r="I1075" s="186">
        <f t="shared" si="190"/>
        <v>0</v>
      </c>
      <c r="J1075" s="187"/>
      <c r="K1075" s="188">
        <f t="shared" si="197"/>
        <v>0</v>
      </c>
      <c r="L1075" s="86">
        <f t="shared" si="191"/>
        <v>0</v>
      </c>
      <c r="M1075" s="188">
        <f t="shared" si="192"/>
        <v>0</v>
      </c>
      <c r="N1075" s="86">
        <f t="shared" si="193"/>
        <v>0</v>
      </c>
      <c r="O1075" s="188">
        <f t="shared" si="194"/>
        <v>0</v>
      </c>
      <c r="P1075" s="189"/>
      <c r="Q1075" s="190">
        <f t="shared" si="195"/>
        <v>0</v>
      </c>
      <c r="R1075" s="191">
        <f t="shared" si="196"/>
        <v>0</v>
      </c>
      <c r="T1075" s="88"/>
    </row>
    <row r="1076" spans="1:20" s="178" customFormat="1" ht="30" hidden="1" customHeight="1">
      <c r="A1076" s="156">
        <f>'CONSTRUCTION COST ESTIMATE'!A1076</f>
        <v>0</v>
      </c>
      <c r="B1076" s="179">
        <f>'CONSTRUCTION COST ESTIMATE'!B1076</f>
        <v>629.14200000000005</v>
      </c>
      <c r="C1076" s="180" t="str">
        <f>'CONSTRUCTION COST ESTIMATE'!C1076</f>
        <v>COMBINATION AIR VACUUM/RELEASE VALVE ASSEMBLY (3 INCH)</v>
      </c>
      <c r="D1076" s="181">
        <f>'CONSTRUCTION COST ESTIMATE'!BA1076</f>
        <v>0</v>
      </c>
      <c r="E1076" s="182">
        <f>'CONSTRUCTION COST ESTIMATE'!BC1076</f>
        <v>0</v>
      </c>
      <c r="F1076" s="183" t="str">
        <f>'CONSTRUCTION COST ESTIMATE'!BB1076</f>
        <v>EA</v>
      </c>
      <c r="G1076" s="184"/>
      <c r="H1076" s="185">
        <f t="shared" si="189"/>
        <v>0</v>
      </c>
      <c r="I1076" s="186">
        <f t="shared" si="190"/>
        <v>0</v>
      </c>
      <c r="J1076" s="187"/>
      <c r="K1076" s="188">
        <f t="shared" si="197"/>
        <v>0</v>
      </c>
      <c r="L1076" s="86">
        <f t="shared" si="191"/>
        <v>0</v>
      </c>
      <c r="M1076" s="188">
        <f t="shared" si="192"/>
        <v>0</v>
      </c>
      <c r="N1076" s="86">
        <f t="shared" si="193"/>
        <v>0</v>
      </c>
      <c r="O1076" s="188">
        <f t="shared" si="194"/>
        <v>0</v>
      </c>
      <c r="P1076" s="189"/>
      <c r="Q1076" s="190">
        <f t="shared" si="195"/>
        <v>0</v>
      </c>
      <c r="R1076" s="191">
        <f t="shared" si="196"/>
        <v>0</v>
      </c>
      <c r="T1076" s="88"/>
    </row>
    <row r="1077" spans="1:20" s="178" customFormat="1" ht="30" hidden="1" customHeight="1">
      <c r="A1077" s="156">
        <f>'CONSTRUCTION COST ESTIMATE'!A1077</f>
        <v>0</v>
      </c>
      <c r="B1077" s="179">
        <f>'CONSTRUCTION COST ESTIMATE'!B1077</f>
        <v>629.14300000000003</v>
      </c>
      <c r="C1077" s="180" t="str">
        <f>'CONSTRUCTION COST ESTIMATE'!C1077</f>
        <v>GATE VALVE (6 INCH)</v>
      </c>
      <c r="D1077" s="181">
        <f>'CONSTRUCTION COST ESTIMATE'!BA1077</f>
        <v>0</v>
      </c>
      <c r="E1077" s="182">
        <f>'CONSTRUCTION COST ESTIMATE'!BC1077</f>
        <v>0</v>
      </c>
      <c r="F1077" s="183" t="str">
        <f>'CONSTRUCTION COST ESTIMATE'!BB1077</f>
        <v>EA</v>
      </c>
      <c r="G1077" s="184"/>
      <c r="H1077" s="185">
        <f t="shared" si="189"/>
        <v>0</v>
      </c>
      <c r="I1077" s="186">
        <f t="shared" si="190"/>
        <v>0</v>
      </c>
      <c r="J1077" s="187"/>
      <c r="K1077" s="188">
        <f t="shared" si="197"/>
        <v>0</v>
      </c>
      <c r="L1077" s="86">
        <f t="shared" si="191"/>
        <v>0</v>
      </c>
      <c r="M1077" s="188">
        <f t="shared" si="192"/>
        <v>0</v>
      </c>
      <c r="N1077" s="86">
        <f t="shared" si="193"/>
        <v>0</v>
      </c>
      <c r="O1077" s="188">
        <f t="shared" si="194"/>
        <v>0</v>
      </c>
      <c r="P1077" s="189"/>
      <c r="Q1077" s="190">
        <f t="shared" si="195"/>
        <v>0</v>
      </c>
      <c r="R1077" s="191">
        <f t="shared" si="196"/>
        <v>0</v>
      </c>
      <c r="T1077" s="88"/>
    </row>
    <row r="1078" spans="1:20" s="178" customFormat="1" ht="30" hidden="1" customHeight="1">
      <c r="A1078" s="156">
        <f>'CONSTRUCTION COST ESTIMATE'!A1078</f>
        <v>0</v>
      </c>
      <c r="B1078" s="179">
        <f>'CONSTRUCTION COST ESTIMATE'!B1078</f>
        <v>629.14400000000001</v>
      </c>
      <c r="C1078" s="180" t="str">
        <f>'CONSTRUCTION COST ESTIMATE'!C1078</f>
        <v>GATE VALVE (8 INCH)</v>
      </c>
      <c r="D1078" s="181">
        <f>'CONSTRUCTION COST ESTIMATE'!BA1078</f>
        <v>0</v>
      </c>
      <c r="E1078" s="182">
        <f>'CONSTRUCTION COST ESTIMATE'!BC1078</f>
        <v>0</v>
      </c>
      <c r="F1078" s="183" t="str">
        <f>'CONSTRUCTION COST ESTIMATE'!BB1078</f>
        <v>EA</v>
      </c>
      <c r="G1078" s="184"/>
      <c r="H1078" s="185">
        <f t="shared" si="189"/>
        <v>0</v>
      </c>
      <c r="I1078" s="186">
        <f t="shared" si="190"/>
        <v>0</v>
      </c>
      <c r="J1078" s="187"/>
      <c r="K1078" s="188">
        <f t="shared" si="197"/>
        <v>0</v>
      </c>
      <c r="L1078" s="86">
        <f t="shared" si="191"/>
        <v>0</v>
      </c>
      <c r="M1078" s="188">
        <f t="shared" si="192"/>
        <v>0</v>
      </c>
      <c r="N1078" s="86">
        <f t="shared" si="193"/>
        <v>0</v>
      </c>
      <c r="O1078" s="188">
        <f t="shared" si="194"/>
        <v>0</v>
      </c>
      <c r="P1078" s="189"/>
      <c r="Q1078" s="190">
        <f t="shared" si="195"/>
        <v>0</v>
      </c>
      <c r="R1078" s="191">
        <f t="shared" si="196"/>
        <v>0</v>
      </c>
      <c r="T1078" s="88"/>
    </row>
    <row r="1079" spans="1:20" s="178" customFormat="1" ht="30" hidden="1" customHeight="1">
      <c r="A1079" s="156">
        <f>'CONSTRUCTION COST ESTIMATE'!A1079</f>
        <v>0</v>
      </c>
      <c r="B1079" s="179">
        <f>'CONSTRUCTION COST ESTIMATE'!B1079</f>
        <v>629.14499999999998</v>
      </c>
      <c r="C1079" s="180" t="str">
        <f>'CONSTRUCTION COST ESTIMATE'!C1079</f>
        <v>GATE VALVE (18 INCH)</v>
      </c>
      <c r="D1079" s="181">
        <f>'CONSTRUCTION COST ESTIMATE'!BA1079</f>
        <v>0</v>
      </c>
      <c r="E1079" s="182">
        <f>'CONSTRUCTION COST ESTIMATE'!BC1079</f>
        <v>0</v>
      </c>
      <c r="F1079" s="183" t="str">
        <f>'CONSTRUCTION COST ESTIMATE'!BB1079</f>
        <v>EA</v>
      </c>
      <c r="G1079" s="184"/>
      <c r="H1079" s="185">
        <f t="shared" si="189"/>
        <v>0</v>
      </c>
      <c r="I1079" s="186">
        <f t="shared" si="190"/>
        <v>0</v>
      </c>
      <c r="J1079" s="187"/>
      <c r="K1079" s="188">
        <f t="shared" si="197"/>
        <v>0</v>
      </c>
      <c r="L1079" s="86">
        <f t="shared" si="191"/>
        <v>0</v>
      </c>
      <c r="M1079" s="188">
        <f t="shared" si="192"/>
        <v>0</v>
      </c>
      <c r="N1079" s="86">
        <f t="shared" si="193"/>
        <v>0</v>
      </c>
      <c r="O1079" s="188">
        <f t="shared" si="194"/>
        <v>0</v>
      </c>
      <c r="P1079" s="189"/>
      <c r="Q1079" s="190">
        <f t="shared" si="195"/>
        <v>0</v>
      </c>
      <c r="R1079" s="191">
        <f t="shared" si="196"/>
        <v>0</v>
      </c>
      <c r="T1079" s="88"/>
    </row>
    <row r="1080" spans="1:20" s="178" customFormat="1" ht="30" hidden="1" customHeight="1">
      <c r="A1080" s="156">
        <f>'CONSTRUCTION COST ESTIMATE'!A1080</f>
        <v>0</v>
      </c>
      <c r="B1080" s="179">
        <f>'CONSTRUCTION COST ESTIMATE'!B1080</f>
        <v>629.14599999999996</v>
      </c>
      <c r="C1080" s="180" t="str">
        <f>'CONSTRUCTION COST ESTIMATE'!C1080</f>
        <v>ABANDON WATER LINE</v>
      </c>
      <c r="D1080" s="181">
        <f>'CONSTRUCTION COST ESTIMATE'!BA1080</f>
        <v>0</v>
      </c>
      <c r="E1080" s="182">
        <f>'CONSTRUCTION COST ESTIMATE'!BC1080</f>
        <v>0</v>
      </c>
      <c r="F1080" s="183" t="str">
        <f>'CONSTRUCTION COST ESTIMATE'!BB1080</f>
        <v>EA</v>
      </c>
      <c r="G1080" s="184"/>
      <c r="H1080" s="185">
        <f t="shared" si="189"/>
        <v>0</v>
      </c>
      <c r="I1080" s="186">
        <f t="shared" si="190"/>
        <v>0</v>
      </c>
      <c r="J1080" s="187"/>
      <c r="K1080" s="188">
        <f t="shared" si="197"/>
        <v>0</v>
      </c>
      <c r="L1080" s="86">
        <f t="shared" si="191"/>
        <v>0</v>
      </c>
      <c r="M1080" s="188">
        <f t="shared" si="192"/>
        <v>0</v>
      </c>
      <c r="N1080" s="86">
        <f t="shared" si="193"/>
        <v>0</v>
      </c>
      <c r="O1080" s="188">
        <f t="shared" si="194"/>
        <v>0</v>
      </c>
      <c r="P1080" s="189"/>
      <c r="Q1080" s="190">
        <f t="shared" si="195"/>
        <v>0</v>
      </c>
      <c r="R1080" s="191">
        <f t="shared" si="196"/>
        <v>0</v>
      </c>
      <c r="T1080" s="88"/>
    </row>
    <row r="1081" spans="1:20" s="178" customFormat="1" ht="30" hidden="1" customHeight="1">
      <c r="A1081" s="156">
        <f>'CONSTRUCTION COST ESTIMATE'!A1081</f>
        <v>0</v>
      </c>
      <c r="B1081" s="179">
        <f>'CONSTRUCTION COST ESTIMATE'!B1081</f>
        <v>629.14700000000005</v>
      </c>
      <c r="C1081" s="180" t="str">
        <f>'CONSTRUCTION COST ESTIMATE'!C1081</f>
        <v>ADJUST EXISTING WATER VALVE COVER TO FINISHED GRADE</v>
      </c>
      <c r="D1081" s="181">
        <f>'CONSTRUCTION COST ESTIMATE'!BA1081</f>
        <v>0</v>
      </c>
      <c r="E1081" s="182">
        <f>'CONSTRUCTION COST ESTIMATE'!BC1081</f>
        <v>0</v>
      </c>
      <c r="F1081" s="183" t="str">
        <f>'CONSTRUCTION COST ESTIMATE'!BB1081</f>
        <v>EA</v>
      </c>
      <c r="G1081" s="184"/>
      <c r="H1081" s="185">
        <f t="shared" si="189"/>
        <v>0</v>
      </c>
      <c r="I1081" s="186">
        <f t="shared" si="190"/>
        <v>0</v>
      </c>
      <c r="J1081" s="187"/>
      <c r="K1081" s="188">
        <f t="shared" si="197"/>
        <v>0</v>
      </c>
      <c r="L1081" s="86">
        <f t="shared" si="191"/>
        <v>0</v>
      </c>
      <c r="M1081" s="188">
        <f t="shared" si="192"/>
        <v>0</v>
      </c>
      <c r="N1081" s="86">
        <f t="shared" si="193"/>
        <v>0</v>
      </c>
      <c r="O1081" s="188">
        <f t="shared" si="194"/>
        <v>0</v>
      </c>
      <c r="P1081" s="189"/>
      <c r="Q1081" s="190">
        <f t="shared" si="195"/>
        <v>0</v>
      </c>
      <c r="R1081" s="191">
        <f t="shared" si="196"/>
        <v>0</v>
      </c>
      <c r="T1081" s="88"/>
    </row>
    <row r="1082" spans="1:20" s="178" customFormat="1" ht="30" hidden="1" customHeight="1">
      <c r="A1082" s="156">
        <f>'CONSTRUCTION COST ESTIMATE'!A1082</f>
        <v>0</v>
      </c>
      <c r="B1082" s="179">
        <f>'CONSTRUCTION COST ESTIMATE'!B1082</f>
        <v>629.15</v>
      </c>
      <c r="C1082" s="180" t="str">
        <f>'CONSTRUCTION COST ESTIMATE'!C1082</f>
        <v>RELOCATE AIR VALVE ASSEMBLY</v>
      </c>
      <c r="D1082" s="181">
        <f>'CONSTRUCTION COST ESTIMATE'!BA1082</f>
        <v>0</v>
      </c>
      <c r="E1082" s="182">
        <f>'CONSTRUCTION COST ESTIMATE'!BC1082</f>
        <v>0</v>
      </c>
      <c r="F1082" s="183" t="str">
        <f>'CONSTRUCTION COST ESTIMATE'!BB1082</f>
        <v>EA</v>
      </c>
      <c r="G1082" s="184"/>
      <c r="H1082" s="185">
        <f t="shared" si="189"/>
        <v>0</v>
      </c>
      <c r="I1082" s="186">
        <f t="shared" si="190"/>
        <v>0</v>
      </c>
      <c r="J1082" s="187"/>
      <c r="K1082" s="188">
        <f t="shared" si="197"/>
        <v>0</v>
      </c>
      <c r="L1082" s="86">
        <f t="shared" si="191"/>
        <v>0</v>
      </c>
      <c r="M1082" s="188">
        <f t="shared" si="192"/>
        <v>0</v>
      </c>
      <c r="N1082" s="86">
        <f t="shared" si="193"/>
        <v>0</v>
      </c>
      <c r="O1082" s="188">
        <f t="shared" si="194"/>
        <v>0</v>
      </c>
      <c r="P1082" s="189"/>
      <c r="Q1082" s="190">
        <f t="shared" si="195"/>
        <v>0</v>
      </c>
      <c r="R1082" s="191">
        <f t="shared" si="196"/>
        <v>0</v>
      </c>
      <c r="T1082" s="88"/>
    </row>
    <row r="1083" spans="1:20" s="178" customFormat="1" ht="30" hidden="1" customHeight="1">
      <c r="A1083" s="156">
        <f>'CONSTRUCTION COST ESTIMATE'!A1083</f>
        <v>0</v>
      </c>
      <c r="B1083" s="179">
        <f>'CONSTRUCTION COST ESTIMATE'!B1083</f>
        <v>629.15099999999995</v>
      </c>
      <c r="C1083" s="180" t="str">
        <f>'CONSTRUCTION COST ESTIMATE'!C1083</f>
        <v>TAPPING SLEEVE AND VALVE</v>
      </c>
      <c r="D1083" s="181">
        <f>'CONSTRUCTION COST ESTIMATE'!BA1083</f>
        <v>0</v>
      </c>
      <c r="E1083" s="182">
        <f>'CONSTRUCTION COST ESTIMATE'!BC1083</f>
        <v>0</v>
      </c>
      <c r="F1083" s="183" t="str">
        <f>'CONSTRUCTION COST ESTIMATE'!BB1083</f>
        <v>EA</v>
      </c>
      <c r="G1083" s="184"/>
      <c r="H1083" s="185">
        <f t="shared" si="189"/>
        <v>0</v>
      </c>
      <c r="I1083" s="186">
        <f t="shared" si="190"/>
        <v>0</v>
      </c>
      <c r="J1083" s="187"/>
      <c r="K1083" s="188">
        <f t="shared" si="197"/>
        <v>0</v>
      </c>
      <c r="L1083" s="86">
        <f t="shared" si="191"/>
        <v>0</v>
      </c>
      <c r="M1083" s="188">
        <f t="shared" si="192"/>
        <v>0</v>
      </c>
      <c r="N1083" s="86">
        <f t="shared" si="193"/>
        <v>0</v>
      </c>
      <c r="O1083" s="188">
        <f t="shared" si="194"/>
        <v>0</v>
      </c>
      <c r="P1083" s="189"/>
      <c r="Q1083" s="190">
        <f t="shared" si="195"/>
        <v>0</v>
      </c>
      <c r="R1083" s="191">
        <f t="shared" si="196"/>
        <v>0</v>
      </c>
      <c r="T1083" s="88"/>
    </row>
    <row r="1084" spans="1:20" s="178" customFormat="1" ht="30" hidden="1" customHeight="1">
      <c r="A1084" s="156">
        <f>'CONSTRUCTION COST ESTIMATE'!A1084</f>
        <v>0</v>
      </c>
      <c r="B1084" s="179">
        <f>'CONSTRUCTION COST ESTIMATE'!B1084</f>
        <v>629.15200000000004</v>
      </c>
      <c r="C1084" s="180" t="str">
        <f>'CONSTRUCTION COST ESTIMATE'!C1084</f>
        <v>INSTALL WATER SERVICE</v>
      </c>
      <c r="D1084" s="181">
        <f>'CONSTRUCTION COST ESTIMATE'!BA1084</f>
        <v>0</v>
      </c>
      <c r="E1084" s="182">
        <f>'CONSTRUCTION COST ESTIMATE'!BC1084</f>
        <v>0</v>
      </c>
      <c r="F1084" s="183" t="str">
        <f>'CONSTRUCTION COST ESTIMATE'!BB1084</f>
        <v>LS</v>
      </c>
      <c r="G1084" s="184"/>
      <c r="H1084" s="185">
        <f t="shared" si="189"/>
        <v>0</v>
      </c>
      <c r="I1084" s="186">
        <f t="shared" si="190"/>
        <v>0</v>
      </c>
      <c r="J1084" s="187"/>
      <c r="K1084" s="188">
        <f t="shared" si="197"/>
        <v>0</v>
      </c>
      <c r="L1084" s="86">
        <f t="shared" si="191"/>
        <v>0</v>
      </c>
      <c r="M1084" s="188">
        <f t="shared" si="192"/>
        <v>0</v>
      </c>
      <c r="N1084" s="86">
        <f t="shared" si="193"/>
        <v>0</v>
      </c>
      <c r="O1084" s="188">
        <f t="shared" si="194"/>
        <v>0</v>
      </c>
      <c r="P1084" s="189"/>
      <c r="Q1084" s="190">
        <f t="shared" si="195"/>
        <v>0</v>
      </c>
      <c r="R1084" s="191">
        <f t="shared" si="196"/>
        <v>0</v>
      </c>
      <c r="T1084" s="88"/>
    </row>
    <row r="1085" spans="1:20" s="178" customFormat="1" ht="30" hidden="1" customHeight="1">
      <c r="A1085" s="156">
        <f>'CONSTRUCTION COST ESTIMATE'!A1085</f>
        <v>0</v>
      </c>
      <c r="B1085" s="179">
        <f>'CONSTRUCTION COST ESTIMATE'!B1085</f>
        <v>629.15300000000002</v>
      </c>
      <c r="C1085" s="180" t="str">
        <f>'CONSTRUCTION COST ESTIMATE'!C1085</f>
        <v>RELOCATE 1 INCH WATER SERVICE</v>
      </c>
      <c r="D1085" s="181">
        <f>'CONSTRUCTION COST ESTIMATE'!BA1085</f>
        <v>0</v>
      </c>
      <c r="E1085" s="182">
        <f>'CONSTRUCTION COST ESTIMATE'!BC1085</f>
        <v>0</v>
      </c>
      <c r="F1085" s="183" t="str">
        <f>'CONSTRUCTION COST ESTIMATE'!BB1085</f>
        <v>LS</v>
      </c>
      <c r="G1085" s="184"/>
      <c r="H1085" s="185">
        <f t="shared" si="189"/>
        <v>0</v>
      </c>
      <c r="I1085" s="186">
        <f t="shared" si="190"/>
        <v>0</v>
      </c>
      <c r="J1085" s="187"/>
      <c r="K1085" s="188">
        <f t="shared" si="197"/>
        <v>0</v>
      </c>
      <c r="L1085" s="86">
        <f t="shared" si="191"/>
        <v>0</v>
      </c>
      <c r="M1085" s="188">
        <f t="shared" si="192"/>
        <v>0</v>
      </c>
      <c r="N1085" s="86">
        <f t="shared" si="193"/>
        <v>0</v>
      </c>
      <c r="O1085" s="188">
        <f t="shared" si="194"/>
        <v>0</v>
      </c>
      <c r="P1085" s="189"/>
      <c r="Q1085" s="190">
        <f t="shared" si="195"/>
        <v>0</v>
      </c>
      <c r="R1085" s="191">
        <f t="shared" si="196"/>
        <v>0</v>
      </c>
      <c r="T1085" s="88"/>
    </row>
    <row r="1086" spans="1:20" s="178" customFormat="1" ht="30" hidden="1" customHeight="1">
      <c r="A1086" s="156">
        <f>'CONSTRUCTION COST ESTIMATE'!A1086</f>
        <v>0</v>
      </c>
      <c r="B1086" s="179">
        <f>'CONSTRUCTION COST ESTIMATE'!B1086</f>
        <v>629.154</v>
      </c>
      <c r="C1086" s="180" t="str">
        <f>'CONSTRUCTION COST ESTIMATE'!C1086</f>
        <v>1 INCH COPPER WATERLINE</v>
      </c>
      <c r="D1086" s="181">
        <f>'CONSTRUCTION COST ESTIMATE'!BA1086</f>
        <v>0</v>
      </c>
      <c r="E1086" s="182">
        <f>'CONSTRUCTION COST ESTIMATE'!BC1086</f>
        <v>0</v>
      </c>
      <c r="F1086" s="183" t="str">
        <f>'CONSTRUCTION COST ESTIMATE'!BB1086</f>
        <v>LF</v>
      </c>
      <c r="G1086" s="184"/>
      <c r="H1086" s="185">
        <f t="shared" si="189"/>
        <v>0</v>
      </c>
      <c r="I1086" s="186">
        <f t="shared" si="190"/>
        <v>0</v>
      </c>
      <c r="J1086" s="187"/>
      <c r="K1086" s="188">
        <f t="shared" si="197"/>
        <v>0</v>
      </c>
      <c r="L1086" s="86">
        <f t="shared" si="191"/>
        <v>0</v>
      </c>
      <c r="M1086" s="188">
        <f t="shared" si="192"/>
        <v>0</v>
      </c>
      <c r="N1086" s="86">
        <f t="shared" si="193"/>
        <v>0</v>
      </c>
      <c r="O1086" s="188">
        <f t="shared" si="194"/>
        <v>0</v>
      </c>
      <c r="P1086" s="189"/>
      <c r="Q1086" s="190">
        <f t="shared" si="195"/>
        <v>0</v>
      </c>
      <c r="R1086" s="191">
        <f t="shared" si="196"/>
        <v>0</v>
      </c>
      <c r="T1086" s="88"/>
    </row>
    <row r="1087" spans="1:20" s="178" customFormat="1" ht="30" hidden="1" customHeight="1">
      <c r="A1087" s="156">
        <f>'CONSTRUCTION COST ESTIMATE'!A1087</f>
        <v>0</v>
      </c>
      <c r="B1087" s="179">
        <f>'CONSTRUCTION COST ESTIMATE'!B1087</f>
        <v>629.15499999999997</v>
      </c>
      <c r="C1087" s="180" t="str">
        <f>'CONSTRUCTION COST ESTIMATE'!C1087</f>
        <v>6 INCH DUCTILE IRON WATERLINE</v>
      </c>
      <c r="D1087" s="181">
        <f>'CONSTRUCTION COST ESTIMATE'!BA1087</f>
        <v>0</v>
      </c>
      <c r="E1087" s="182">
        <f>'CONSTRUCTION COST ESTIMATE'!BC1087</f>
        <v>0</v>
      </c>
      <c r="F1087" s="183" t="str">
        <f>'CONSTRUCTION COST ESTIMATE'!BB1087</f>
        <v>LF</v>
      </c>
      <c r="G1087" s="184"/>
      <c r="H1087" s="185">
        <f t="shared" si="189"/>
        <v>0</v>
      </c>
      <c r="I1087" s="186">
        <f t="shared" si="190"/>
        <v>0</v>
      </c>
      <c r="J1087" s="187"/>
      <c r="K1087" s="188">
        <f t="shared" si="197"/>
        <v>0</v>
      </c>
      <c r="L1087" s="86">
        <f t="shared" si="191"/>
        <v>0</v>
      </c>
      <c r="M1087" s="188">
        <f t="shared" si="192"/>
        <v>0</v>
      </c>
      <c r="N1087" s="86">
        <f t="shared" si="193"/>
        <v>0</v>
      </c>
      <c r="O1087" s="188">
        <f t="shared" si="194"/>
        <v>0</v>
      </c>
      <c r="P1087" s="189"/>
      <c r="Q1087" s="190">
        <f t="shared" si="195"/>
        <v>0</v>
      </c>
      <c r="R1087" s="191">
        <f t="shared" si="196"/>
        <v>0</v>
      </c>
      <c r="T1087" s="88"/>
    </row>
    <row r="1088" spans="1:20" s="178" customFormat="1" ht="30" hidden="1" customHeight="1">
      <c r="A1088" s="156">
        <f>'CONSTRUCTION COST ESTIMATE'!A1088</f>
        <v>0</v>
      </c>
      <c r="B1088" s="179">
        <f>'CONSTRUCTION COST ESTIMATE'!B1088</f>
        <v>629.15599999999995</v>
      </c>
      <c r="C1088" s="180" t="str">
        <f>'CONSTRUCTION COST ESTIMATE'!C1088</f>
        <v>8 INCH DUCTILE IRON WATERLINE</v>
      </c>
      <c r="D1088" s="181">
        <f>'CONSTRUCTION COST ESTIMATE'!BA1088</f>
        <v>0</v>
      </c>
      <c r="E1088" s="182">
        <f>'CONSTRUCTION COST ESTIMATE'!BC1088</f>
        <v>0</v>
      </c>
      <c r="F1088" s="183" t="str">
        <f>'CONSTRUCTION COST ESTIMATE'!BB1088</f>
        <v>LF</v>
      </c>
      <c r="G1088" s="184"/>
      <c r="H1088" s="185">
        <f t="shared" si="189"/>
        <v>0</v>
      </c>
      <c r="I1088" s="186">
        <f t="shared" si="190"/>
        <v>0</v>
      </c>
      <c r="J1088" s="187"/>
      <c r="K1088" s="188">
        <f t="shared" si="197"/>
        <v>0</v>
      </c>
      <c r="L1088" s="86">
        <f t="shared" si="191"/>
        <v>0</v>
      </c>
      <c r="M1088" s="188">
        <f t="shared" si="192"/>
        <v>0</v>
      </c>
      <c r="N1088" s="86">
        <f t="shared" si="193"/>
        <v>0</v>
      </c>
      <c r="O1088" s="188">
        <f t="shared" si="194"/>
        <v>0</v>
      </c>
      <c r="P1088" s="189"/>
      <c r="Q1088" s="190">
        <f t="shared" si="195"/>
        <v>0</v>
      </c>
      <c r="R1088" s="191">
        <f t="shared" si="196"/>
        <v>0</v>
      </c>
      <c r="T1088" s="88"/>
    </row>
    <row r="1089" spans="1:20" s="178" customFormat="1" ht="30" hidden="1" customHeight="1">
      <c r="A1089" s="156">
        <f>'CONSTRUCTION COST ESTIMATE'!A1089</f>
        <v>0</v>
      </c>
      <c r="B1089" s="179">
        <f>'CONSTRUCTION COST ESTIMATE'!B1089</f>
        <v>629.15700000000004</v>
      </c>
      <c r="C1089" s="180" t="str">
        <f>'CONSTRUCTION COST ESTIMATE'!C1089</f>
        <v>12 INCH DUCTILE IRON WATERLINE</v>
      </c>
      <c r="D1089" s="181">
        <f>'CONSTRUCTION COST ESTIMATE'!BA1089</f>
        <v>0</v>
      </c>
      <c r="E1089" s="182">
        <f>'CONSTRUCTION COST ESTIMATE'!BC1089</f>
        <v>0</v>
      </c>
      <c r="F1089" s="183" t="str">
        <f>'CONSTRUCTION COST ESTIMATE'!BB1089</f>
        <v>LF</v>
      </c>
      <c r="G1089" s="184"/>
      <c r="H1089" s="185">
        <f t="shared" si="189"/>
        <v>0</v>
      </c>
      <c r="I1089" s="186">
        <f t="shared" si="190"/>
        <v>0</v>
      </c>
      <c r="J1089" s="187"/>
      <c r="K1089" s="188">
        <f t="shared" si="197"/>
        <v>0</v>
      </c>
      <c r="L1089" s="86">
        <f t="shared" si="191"/>
        <v>0</v>
      </c>
      <c r="M1089" s="188">
        <f t="shared" si="192"/>
        <v>0</v>
      </c>
      <c r="N1089" s="86">
        <f t="shared" si="193"/>
        <v>0</v>
      </c>
      <c r="O1089" s="188">
        <f t="shared" si="194"/>
        <v>0</v>
      </c>
      <c r="P1089" s="189"/>
      <c r="Q1089" s="190">
        <f t="shared" si="195"/>
        <v>0</v>
      </c>
      <c r="R1089" s="191">
        <f t="shared" si="196"/>
        <v>0</v>
      </c>
      <c r="T1089" s="88"/>
    </row>
    <row r="1090" spans="1:20" s="178" customFormat="1" ht="30" hidden="1" customHeight="1">
      <c r="A1090" s="156">
        <f>'CONSTRUCTION COST ESTIMATE'!A1090</f>
        <v>0</v>
      </c>
      <c r="B1090" s="179">
        <f>'CONSTRUCTION COST ESTIMATE'!B1090</f>
        <v>629.15800000000002</v>
      </c>
      <c r="C1090" s="180" t="str">
        <f>'CONSTRUCTION COST ESTIMATE'!C1090</f>
        <v>16 INCH DUCTILE IRON WATERLINE</v>
      </c>
      <c r="D1090" s="181">
        <f>'CONSTRUCTION COST ESTIMATE'!BA1090</f>
        <v>0</v>
      </c>
      <c r="E1090" s="182">
        <f>'CONSTRUCTION COST ESTIMATE'!BC1090</f>
        <v>0</v>
      </c>
      <c r="F1090" s="183" t="str">
        <f>'CONSTRUCTION COST ESTIMATE'!BB1090</f>
        <v>LF</v>
      </c>
      <c r="G1090" s="184"/>
      <c r="H1090" s="185">
        <f t="shared" si="189"/>
        <v>0</v>
      </c>
      <c r="I1090" s="186">
        <f t="shared" si="190"/>
        <v>0</v>
      </c>
      <c r="J1090" s="187"/>
      <c r="K1090" s="188">
        <f t="shared" si="197"/>
        <v>0</v>
      </c>
      <c r="L1090" s="86">
        <f t="shared" si="191"/>
        <v>0</v>
      </c>
      <c r="M1090" s="188">
        <f t="shared" si="192"/>
        <v>0</v>
      </c>
      <c r="N1090" s="86">
        <f t="shared" si="193"/>
        <v>0</v>
      </c>
      <c r="O1090" s="188">
        <f t="shared" si="194"/>
        <v>0</v>
      </c>
      <c r="P1090" s="189"/>
      <c r="Q1090" s="190">
        <f t="shared" si="195"/>
        <v>0</v>
      </c>
      <c r="R1090" s="191">
        <f t="shared" si="196"/>
        <v>0</v>
      </c>
      <c r="T1090" s="88"/>
    </row>
    <row r="1091" spans="1:20" s="178" customFormat="1" ht="30" hidden="1" customHeight="1">
      <c r="A1091" s="156">
        <f>'CONSTRUCTION COST ESTIMATE'!A1091</f>
        <v>0</v>
      </c>
      <c r="B1091" s="179">
        <f>'CONSTRUCTION COST ESTIMATE'!B1091</f>
        <v>629.15899999999999</v>
      </c>
      <c r="C1091" s="180" t="str">
        <f>'CONSTRUCTION COST ESTIMATE'!C1091</f>
        <v>2 INCH PVC WATERLINE</v>
      </c>
      <c r="D1091" s="181">
        <f>'CONSTRUCTION COST ESTIMATE'!BA1091</f>
        <v>0</v>
      </c>
      <c r="E1091" s="182">
        <f>'CONSTRUCTION COST ESTIMATE'!BC1091</f>
        <v>0</v>
      </c>
      <c r="F1091" s="183" t="str">
        <f>'CONSTRUCTION COST ESTIMATE'!BB1091</f>
        <v>EA</v>
      </c>
      <c r="G1091" s="184"/>
      <c r="H1091" s="185">
        <f t="shared" si="189"/>
        <v>0</v>
      </c>
      <c r="I1091" s="186">
        <f t="shared" si="190"/>
        <v>0</v>
      </c>
      <c r="J1091" s="187"/>
      <c r="K1091" s="188">
        <f t="shared" si="197"/>
        <v>0</v>
      </c>
      <c r="L1091" s="86">
        <f t="shared" si="191"/>
        <v>0</v>
      </c>
      <c r="M1091" s="188">
        <f t="shared" si="192"/>
        <v>0</v>
      </c>
      <c r="N1091" s="86">
        <f t="shared" si="193"/>
        <v>0</v>
      </c>
      <c r="O1091" s="188">
        <f t="shared" si="194"/>
        <v>0</v>
      </c>
      <c r="P1091" s="189"/>
      <c r="Q1091" s="190">
        <f t="shared" si="195"/>
        <v>0</v>
      </c>
      <c r="R1091" s="191">
        <f t="shared" si="196"/>
        <v>0</v>
      </c>
      <c r="T1091" s="88"/>
    </row>
    <row r="1092" spans="1:20" s="178" customFormat="1" ht="30" hidden="1" customHeight="1">
      <c r="A1092" s="156">
        <f>'CONSTRUCTION COST ESTIMATE'!A1092</f>
        <v>0</v>
      </c>
      <c r="B1092" s="179">
        <f>'CONSTRUCTION COST ESTIMATE'!B1092</f>
        <v>629.16</v>
      </c>
      <c r="C1092" s="180" t="str">
        <f>'CONSTRUCTION COST ESTIMATE'!C1092</f>
        <v>8 INCH PVC WATERLINE</v>
      </c>
      <c r="D1092" s="181">
        <f>'CONSTRUCTION COST ESTIMATE'!BA1092</f>
        <v>0</v>
      </c>
      <c r="E1092" s="182">
        <f>'CONSTRUCTION COST ESTIMATE'!BC1092</f>
        <v>0</v>
      </c>
      <c r="F1092" s="183" t="str">
        <f>'CONSTRUCTION COST ESTIMATE'!BB1092</f>
        <v>LF</v>
      </c>
      <c r="G1092" s="184"/>
      <c r="H1092" s="185">
        <f t="shared" si="189"/>
        <v>0</v>
      </c>
      <c r="I1092" s="186">
        <f t="shared" si="190"/>
        <v>0</v>
      </c>
      <c r="J1092" s="187"/>
      <c r="K1092" s="188">
        <f t="shared" si="197"/>
        <v>0</v>
      </c>
      <c r="L1092" s="86">
        <f t="shared" si="191"/>
        <v>0</v>
      </c>
      <c r="M1092" s="188">
        <f t="shared" si="192"/>
        <v>0</v>
      </c>
      <c r="N1092" s="86">
        <f t="shared" si="193"/>
        <v>0</v>
      </c>
      <c r="O1092" s="188">
        <f t="shared" si="194"/>
        <v>0</v>
      </c>
      <c r="P1092" s="189"/>
      <c r="Q1092" s="190">
        <f t="shared" si="195"/>
        <v>0</v>
      </c>
      <c r="R1092" s="191">
        <f t="shared" si="196"/>
        <v>0</v>
      </c>
      <c r="T1092" s="88"/>
    </row>
    <row r="1093" spans="1:20" s="178" customFormat="1" ht="30" hidden="1" customHeight="1">
      <c r="A1093" s="156">
        <f>'CONSTRUCTION COST ESTIMATE'!A1093</f>
        <v>0</v>
      </c>
      <c r="B1093" s="179">
        <f>'CONSTRUCTION COST ESTIMATE'!B1093</f>
        <v>629.16099999999994</v>
      </c>
      <c r="C1093" s="180" t="str">
        <f>'CONSTRUCTION COST ESTIMATE'!C1093</f>
        <v>16 INCH STEEL WATERLINE CASING</v>
      </c>
      <c r="D1093" s="181">
        <f>'CONSTRUCTION COST ESTIMATE'!BA1093</f>
        <v>0</v>
      </c>
      <c r="E1093" s="182">
        <f>'CONSTRUCTION COST ESTIMATE'!BC1093</f>
        <v>0</v>
      </c>
      <c r="F1093" s="183" t="str">
        <f>'CONSTRUCTION COST ESTIMATE'!BB1093</f>
        <v>LF</v>
      </c>
      <c r="G1093" s="184"/>
      <c r="H1093" s="185">
        <f t="shared" si="189"/>
        <v>0</v>
      </c>
      <c r="I1093" s="186">
        <f t="shared" si="190"/>
        <v>0</v>
      </c>
      <c r="J1093" s="187"/>
      <c r="K1093" s="188">
        <f t="shared" si="197"/>
        <v>0</v>
      </c>
      <c r="L1093" s="86">
        <f t="shared" si="191"/>
        <v>0</v>
      </c>
      <c r="M1093" s="188">
        <f t="shared" si="192"/>
        <v>0</v>
      </c>
      <c r="N1093" s="86">
        <f t="shared" si="193"/>
        <v>0</v>
      </c>
      <c r="O1093" s="188">
        <f t="shared" si="194"/>
        <v>0</v>
      </c>
      <c r="P1093" s="189"/>
      <c r="Q1093" s="190">
        <f t="shared" si="195"/>
        <v>0</v>
      </c>
      <c r="R1093" s="191">
        <f t="shared" si="196"/>
        <v>0</v>
      </c>
      <c r="T1093" s="88"/>
    </row>
    <row r="1094" spans="1:20" s="178" customFormat="1" ht="30" hidden="1" customHeight="1">
      <c r="A1094" s="156">
        <f>'CONSTRUCTION COST ESTIMATE'!A1094</f>
        <v>0</v>
      </c>
      <c r="B1094" s="179">
        <f>'CONSTRUCTION COST ESTIMATE'!B1094</f>
        <v>629.16200000000003</v>
      </c>
      <c r="C1094" s="180" t="str">
        <f>'CONSTRUCTION COST ESTIMATE'!C1094</f>
        <v>18 INCH STEEL WATERLINE CASING</v>
      </c>
      <c r="D1094" s="181">
        <f>'CONSTRUCTION COST ESTIMATE'!BA1094</f>
        <v>0</v>
      </c>
      <c r="E1094" s="182">
        <f>'CONSTRUCTION COST ESTIMATE'!BC1094</f>
        <v>0</v>
      </c>
      <c r="F1094" s="183" t="str">
        <f>'CONSTRUCTION COST ESTIMATE'!BB1094</f>
        <v>LF</v>
      </c>
      <c r="G1094" s="184"/>
      <c r="H1094" s="185">
        <f t="shared" si="189"/>
        <v>0</v>
      </c>
      <c r="I1094" s="186">
        <f t="shared" si="190"/>
        <v>0</v>
      </c>
      <c r="J1094" s="187"/>
      <c r="K1094" s="188">
        <f t="shared" si="197"/>
        <v>0</v>
      </c>
      <c r="L1094" s="86">
        <f t="shared" si="191"/>
        <v>0</v>
      </c>
      <c r="M1094" s="188">
        <f t="shared" si="192"/>
        <v>0</v>
      </c>
      <c r="N1094" s="86">
        <f t="shared" si="193"/>
        <v>0</v>
      </c>
      <c r="O1094" s="188">
        <f t="shared" si="194"/>
        <v>0</v>
      </c>
      <c r="P1094" s="189"/>
      <c r="Q1094" s="190">
        <f t="shared" si="195"/>
        <v>0</v>
      </c>
      <c r="R1094" s="191">
        <f t="shared" si="196"/>
        <v>0</v>
      </c>
      <c r="T1094" s="88"/>
    </row>
    <row r="1095" spans="1:20" s="178" customFormat="1" ht="30" hidden="1" customHeight="1">
      <c r="A1095" s="156">
        <f>'CONSTRUCTION COST ESTIMATE'!A1095</f>
        <v>0</v>
      </c>
      <c r="B1095" s="179">
        <f>'CONSTRUCTION COST ESTIMATE'!B1095</f>
        <v>629.16300000000001</v>
      </c>
      <c r="C1095" s="180" t="str">
        <f>'CONSTRUCTION COST ESTIMATE'!C1095</f>
        <v>24 INCH STEEL WATERLINE CASING</v>
      </c>
      <c r="D1095" s="181">
        <f>'CONSTRUCTION COST ESTIMATE'!BA1095</f>
        <v>0</v>
      </c>
      <c r="E1095" s="182">
        <f>'CONSTRUCTION COST ESTIMATE'!BC1095</f>
        <v>0</v>
      </c>
      <c r="F1095" s="183" t="str">
        <f>'CONSTRUCTION COST ESTIMATE'!BB1095</f>
        <v>LF</v>
      </c>
      <c r="G1095" s="184"/>
      <c r="H1095" s="185">
        <f t="shared" si="189"/>
        <v>0</v>
      </c>
      <c r="I1095" s="186">
        <f t="shared" si="190"/>
        <v>0</v>
      </c>
      <c r="J1095" s="187"/>
      <c r="K1095" s="188">
        <f t="shared" si="197"/>
        <v>0</v>
      </c>
      <c r="L1095" s="86">
        <f t="shared" si="191"/>
        <v>0</v>
      </c>
      <c r="M1095" s="188">
        <f t="shared" si="192"/>
        <v>0</v>
      </c>
      <c r="N1095" s="86">
        <f t="shared" si="193"/>
        <v>0</v>
      </c>
      <c r="O1095" s="188">
        <f t="shared" si="194"/>
        <v>0</v>
      </c>
      <c r="P1095" s="189"/>
      <c r="Q1095" s="190">
        <f t="shared" si="195"/>
        <v>0</v>
      </c>
      <c r="R1095" s="191">
        <f t="shared" si="196"/>
        <v>0</v>
      </c>
      <c r="T1095" s="88"/>
    </row>
    <row r="1096" spans="1:20" s="178" customFormat="1" ht="30" hidden="1" customHeight="1">
      <c r="A1096" s="156">
        <f>'CONSTRUCTION COST ESTIMATE'!A1096</f>
        <v>0</v>
      </c>
      <c r="B1096" s="179">
        <f>'CONSTRUCTION COST ESTIMATE'!B1096</f>
        <v>629.16399999999999</v>
      </c>
      <c r="C1096" s="180" t="str">
        <f>'CONSTRUCTION COST ESTIMATE'!C1096</f>
        <v>8 INCH WATERLINE AND APPURTENANCES</v>
      </c>
      <c r="D1096" s="181">
        <f>'CONSTRUCTION COST ESTIMATE'!BA1096</f>
        <v>0</v>
      </c>
      <c r="E1096" s="182">
        <f>'CONSTRUCTION COST ESTIMATE'!BC1096</f>
        <v>0</v>
      </c>
      <c r="F1096" s="183" t="str">
        <f>'CONSTRUCTION COST ESTIMATE'!BB1096</f>
        <v>LS</v>
      </c>
      <c r="G1096" s="184"/>
      <c r="H1096" s="185">
        <f t="shared" si="189"/>
        <v>0</v>
      </c>
      <c r="I1096" s="186">
        <f t="shared" si="190"/>
        <v>0</v>
      </c>
      <c r="J1096" s="187"/>
      <c r="K1096" s="188">
        <f t="shared" si="197"/>
        <v>0</v>
      </c>
      <c r="L1096" s="86">
        <f t="shared" si="191"/>
        <v>0</v>
      </c>
      <c r="M1096" s="188">
        <f t="shared" si="192"/>
        <v>0</v>
      </c>
      <c r="N1096" s="86">
        <f t="shared" si="193"/>
        <v>0</v>
      </c>
      <c r="O1096" s="188">
        <f t="shared" si="194"/>
        <v>0</v>
      </c>
      <c r="P1096" s="189"/>
      <c r="Q1096" s="190">
        <f t="shared" si="195"/>
        <v>0</v>
      </c>
      <c r="R1096" s="191">
        <f t="shared" si="196"/>
        <v>0</v>
      </c>
      <c r="T1096" s="88"/>
    </row>
    <row r="1097" spans="1:20" s="178" customFormat="1" ht="30" hidden="1" customHeight="1">
      <c r="A1097" s="156">
        <f>'CONSTRUCTION COST ESTIMATE'!A1097</f>
        <v>0</v>
      </c>
      <c r="B1097" s="179">
        <f>'CONSTRUCTION COST ESTIMATE'!B1097</f>
        <v>629.16499999999996</v>
      </c>
      <c r="C1097" s="180" t="str">
        <f>'CONSTRUCTION COST ESTIMATE'!C1097</f>
        <v>8 INCH WATERLINE RELOCATION</v>
      </c>
      <c r="D1097" s="181">
        <f>'CONSTRUCTION COST ESTIMATE'!BA1097</f>
        <v>0</v>
      </c>
      <c r="E1097" s="182">
        <f>'CONSTRUCTION COST ESTIMATE'!BC1097</f>
        <v>0</v>
      </c>
      <c r="F1097" s="183" t="str">
        <f>'CONSTRUCTION COST ESTIMATE'!BB1097</f>
        <v>LS</v>
      </c>
      <c r="G1097" s="184"/>
      <c r="H1097" s="185">
        <f t="shared" si="189"/>
        <v>0</v>
      </c>
      <c r="I1097" s="186">
        <f t="shared" si="190"/>
        <v>0</v>
      </c>
      <c r="J1097" s="187"/>
      <c r="K1097" s="188">
        <f t="shared" si="197"/>
        <v>0</v>
      </c>
      <c r="L1097" s="86">
        <f t="shared" si="191"/>
        <v>0</v>
      </c>
      <c r="M1097" s="188">
        <f t="shared" si="192"/>
        <v>0</v>
      </c>
      <c r="N1097" s="86">
        <f t="shared" si="193"/>
        <v>0</v>
      </c>
      <c r="O1097" s="188">
        <f t="shared" si="194"/>
        <v>0</v>
      </c>
      <c r="P1097" s="189"/>
      <c r="Q1097" s="190">
        <f t="shared" si="195"/>
        <v>0</v>
      </c>
      <c r="R1097" s="191">
        <f t="shared" si="196"/>
        <v>0</v>
      </c>
      <c r="T1097" s="88"/>
    </row>
    <row r="1098" spans="1:20" s="178" customFormat="1" ht="30" hidden="1" customHeight="1">
      <c r="A1098" s="156">
        <f>'CONSTRUCTION COST ESTIMATE'!A1098</f>
        <v>0</v>
      </c>
      <c r="B1098" s="179">
        <f>'CONSTRUCTION COST ESTIMATE'!B1098</f>
        <v>629.16600000000005</v>
      </c>
      <c r="C1098" s="180" t="str">
        <f>'CONSTRUCTION COST ESTIMATE'!C1098</f>
        <v>12 INCH WATERLINE APPURTENANCES</v>
      </c>
      <c r="D1098" s="181">
        <f>'CONSTRUCTION COST ESTIMATE'!BA1098</f>
        <v>0</v>
      </c>
      <c r="E1098" s="182">
        <f>'CONSTRUCTION COST ESTIMATE'!BC1098</f>
        <v>0</v>
      </c>
      <c r="F1098" s="183" t="str">
        <f>'CONSTRUCTION COST ESTIMATE'!BB1098</f>
        <v>LS</v>
      </c>
      <c r="G1098" s="184"/>
      <c r="H1098" s="185">
        <f t="shared" si="189"/>
        <v>0</v>
      </c>
      <c r="I1098" s="186">
        <f t="shared" si="190"/>
        <v>0</v>
      </c>
      <c r="J1098" s="187"/>
      <c r="K1098" s="188">
        <f t="shared" si="197"/>
        <v>0</v>
      </c>
      <c r="L1098" s="86">
        <f t="shared" si="191"/>
        <v>0</v>
      </c>
      <c r="M1098" s="188">
        <f t="shared" si="192"/>
        <v>0</v>
      </c>
      <c r="N1098" s="86">
        <f t="shared" si="193"/>
        <v>0</v>
      </c>
      <c r="O1098" s="188">
        <f t="shared" si="194"/>
        <v>0</v>
      </c>
      <c r="P1098" s="189"/>
      <c r="Q1098" s="190">
        <f t="shared" si="195"/>
        <v>0</v>
      </c>
      <c r="R1098" s="191">
        <f t="shared" si="196"/>
        <v>0</v>
      </c>
      <c r="T1098" s="88"/>
    </row>
    <row r="1099" spans="1:20" s="178" customFormat="1" ht="30" hidden="1" customHeight="1">
      <c r="A1099" s="156">
        <f>'CONSTRUCTION COST ESTIMATE'!A1099</f>
        <v>0</v>
      </c>
      <c r="B1099" s="179">
        <f>'CONSTRUCTION COST ESTIMATE'!B1099</f>
        <v>629.16700000000003</v>
      </c>
      <c r="C1099" s="180" t="str">
        <f>'CONSTRUCTION COST ESTIMATE'!C1099</f>
        <v>CUT AND CAP EXISTING ACP WATER LINE</v>
      </c>
      <c r="D1099" s="181">
        <f>'CONSTRUCTION COST ESTIMATE'!BA1099</f>
        <v>0</v>
      </c>
      <c r="E1099" s="182">
        <f>'CONSTRUCTION COST ESTIMATE'!BC1099</f>
        <v>0</v>
      </c>
      <c r="F1099" s="183" t="str">
        <f>'CONSTRUCTION COST ESTIMATE'!BB1099</f>
        <v>LS</v>
      </c>
      <c r="G1099" s="184"/>
      <c r="H1099" s="185">
        <f t="shared" si="189"/>
        <v>0</v>
      </c>
      <c r="I1099" s="186">
        <f t="shared" si="190"/>
        <v>0</v>
      </c>
      <c r="J1099" s="187"/>
      <c r="K1099" s="188">
        <f t="shared" si="197"/>
        <v>0</v>
      </c>
      <c r="L1099" s="86">
        <f t="shared" si="191"/>
        <v>0</v>
      </c>
      <c r="M1099" s="188">
        <f t="shared" si="192"/>
        <v>0</v>
      </c>
      <c r="N1099" s="86">
        <f t="shared" si="193"/>
        <v>0</v>
      </c>
      <c r="O1099" s="188">
        <f t="shared" si="194"/>
        <v>0</v>
      </c>
      <c r="P1099" s="189"/>
      <c r="Q1099" s="190">
        <f t="shared" si="195"/>
        <v>0</v>
      </c>
      <c r="R1099" s="191">
        <f t="shared" si="196"/>
        <v>0</v>
      </c>
      <c r="T1099" s="88"/>
    </row>
    <row r="1100" spans="1:20" s="178" customFormat="1" ht="30" hidden="1" customHeight="1">
      <c r="A1100" s="156">
        <f>'CONSTRUCTION COST ESTIMATE'!A1100</f>
        <v>0</v>
      </c>
      <c r="B1100" s="179">
        <f>'CONSTRUCTION COST ESTIMATE'!B1100</f>
        <v>629.16800000000001</v>
      </c>
      <c r="C1100" s="180" t="str">
        <f>'CONSTRUCTION COST ESTIMATE'!C1100</f>
        <v>EXISTING WATERLINE PROTECTION (20 INCH DIAMETER OR SMALLER)</v>
      </c>
      <c r="D1100" s="181">
        <f>'CONSTRUCTION COST ESTIMATE'!BA1100</f>
        <v>0</v>
      </c>
      <c r="E1100" s="182">
        <f>'CONSTRUCTION COST ESTIMATE'!BC1100</f>
        <v>0</v>
      </c>
      <c r="F1100" s="183" t="str">
        <f>'CONSTRUCTION COST ESTIMATE'!BB1100</f>
        <v>EA</v>
      </c>
      <c r="G1100" s="184"/>
      <c r="H1100" s="185">
        <f t="shared" si="189"/>
        <v>0</v>
      </c>
      <c r="I1100" s="186">
        <f t="shared" si="190"/>
        <v>0</v>
      </c>
      <c r="J1100" s="187"/>
      <c r="K1100" s="188">
        <f t="shared" si="197"/>
        <v>0</v>
      </c>
      <c r="L1100" s="86">
        <f t="shared" si="191"/>
        <v>0</v>
      </c>
      <c r="M1100" s="188">
        <f t="shared" si="192"/>
        <v>0</v>
      </c>
      <c r="N1100" s="86">
        <f t="shared" si="193"/>
        <v>0</v>
      </c>
      <c r="O1100" s="188">
        <f t="shared" si="194"/>
        <v>0</v>
      </c>
      <c r="P1100" s="189"/>
      <c r="Q1100" s="190">
        <f t="shared" si="195"/>
        <v>0</v>
      </c>
      <c r="R1100" s="191">
        <f t="shared" si="196"/>
        <v>0</v>
      </c>
      <c r="T1100" s="88"/>
    </row>
    <row r="1101" spans="1:20" s="178" customFormat="1" ht="30" hidden="1" customHeight="1">
      <c r="A1101" s="156">
        <f>'CONSTRUCTION COST ESTIMATE'!A1101</f>
        <v>0</v>
      </c>
      <c r="B1101" s="179">
        <f>'CONSTRUCTION COST ESTIMATE'!B1101</f>
        <v>629.16899999999998</v>
      </c>
      <c r="C1101" s="180" t="str">
        <f>'CONSTRUCTION COST ESTIMATE'!C1101</f>
        <v>6 INCH X 6 INCH WET TAP ASSEMBLY</v>
      </c>
      <c r="D1101" s="181">
        <f>'CONSTRUCTION COST ESTIMATE'!BA1101</f>
        <v>0</v>
      </c>
      <c r="E1101" s="182">
        <f>'CONSTRUCTION COST ESTIMATE'!BC1101</f>
        <v>0</v>
      </c>
      <c r="F1101" s="183" t="str">
        <f>'CONSTRUCTION COST ESTIMATE'!BB1101</f>
        <v>EA</v>
      </c>
      <c r="G1101" s="184"/>
      <c r="H1101" s="185">
        <f t="shared" si="189"/>
        <v>0</v>
      </c>
      <c r="I1101" s="186">
        <f t="shared" si="190"/>
        <v>0</v>
      </c>
      <c r="J1101" s="187"/>
      <c r="K1101" s="188">
        <f t="shared" si="197"/>
        <v>0</v>
      </c>
      <c r="L1101" s="86">
        <f t="shared" si="191"/>
        <v>0</v>
      </c>
      <c r="M1101" s="188">
        <f t="shared" si="192"/>
        <v>0</v>
      </c>
      <c r="N1101" s="86">
        <f t="shared" si="193"/>
        <v>0</v>
      </c>
      <c r="O1101" s="188">
        <f t="shared" si="194"/>
        <v>0</v>
      </c>
      <c r="P1101" s="189"/>
      <c r="Q1101" s="190">
        <f t="shared" si="195"/>
        <v>0</v>
      </c>
      <c r="R1101" s="191">
        <f t="shared" si="196"/>
        <v>0</v>
      </c>
      <c r="T1101" s="88"/>
    </row>
    <row r="1102" spans="1:20" s="178" customFormat="1" ht="30" hidden="1" customHeight="1">
      <c r="A1102" s="156">
        <f>'CONSTRUCTION COST ESTIMATE'!A1102</f>
        <v>0</v>
      </c>
      <c r="B1102" s="179">
        <f>'CONSTRUCTION COST ESTIMATE'!B1102</f>
        <v>629.16999999999996</v>
      </c>
      <c r="C1102" s="180" t="str">
        <f>'CONSTRUCTION COST ESTIMATE'!C1102</f>
        <v>8 INCH X 8 INCH WET TAP ASSEMBLY</v>
      </c>
      <c r="D1102" s="181">
        <f>'CONSTRUCTION COST ESTIMATE'!BA1102</f>
        <v>0</v>
      </c>
      <c r="E1102" s="182">
        <f>'CONSTRUCTION COST ESTIMATE'!BC1102</f>
        <v>0</v>
      </c>
      <c r="F1102" s="183" t="str">
        <f>'CONSTRUCTION COST ESTIMATE'!BB1102</f>
        <v>EA</v>
      </c>
      <c r="G1102" s="184"/>
      <c r="H1102" s="185">
        <f t="shared" si="189"/>
        <v>0</v>
      </c>
      <c r="I1102" s="186">
        <f t="shared" si="190"/>
        <v>0</v>
      </c>
      <c r="J1102" s="187"/>
      <c r="K1102" s="188">
        <f t="shared" si="197"/>
        <v>0</v>
      </c>
      <c r="L1102" s="86">
        <f t="shared" si="191"/>
        <v>0</v>
      </c>
      <c r="M1102" s="188">
        <f t="shared" si="192"/>
        <v>0</v>
      </c>
      <c r="N1102" s="86">
        <f t="shared" si="193"/>
        <v>0</v>
      </c>
      <c r="O1102" s="188">
        <f t="shared" si="194"/>
        <v>0</v>
      </c>
      <c r="P1102" s="189"/>
      <c r="Q1102" s="190">
        <f t="shared" si="195"/>
        <v>0</v>
      </c>
      <c r="R1102" s="191">
        <f t="shared" si="196"/>
        <v>0</v>
      </c>
      <c r="T1102" s="88"/>
    </row>
    <row r="1103" spans="1:20" s="178" customFormat="1" ht="30" hidden="1" customHeight="1">
      <c r="A1103" s="156">
        <f>'CONSTRUCTION COST ESTIMATE'!A1103</f>
        <v>0</v>
      </c>
      <c r="B1103" s="179">
        <f>'CONSTRUCTION COST ESTIMATE'!B1103</f>
        <v>629.17100000000005</v>
      </c>
      <c r="C1103" s="180" t="str">
        <f>'CONSTRUCTION COST ESTIMATE'!C1103</f>
        <v>12 INCH X 6 INCH WET TAP ASSEMBLY</v>
      </c>
      <c r="D1103" s="181">
        <f>'CONSTRUCTION COST ESTIMATE'!BA1103</f>
        <v>0</v>
      </c>
      <c r="E1103" s="182">
        <f>'CONSTRUCTION COST ESTIMATE'!BC1103</f>
        <v>0</v>
      </c>
      <c r="F1103" s="183" t="str">
        <f>'CONSTRUCTION COST ESTIMATE'!BB1103</f>
        <v>EA</v>
      </c>
      <c r="G1103" s="184"/>
      <c r="H1103" s="185">
        <f t="shared" si="189"/>
        <v>0</v>
      </c>
      <c r="I1103" s="186">
        <f t="shared" si="190"/>
        <v>0</v>
      </c>
      <c r="J1103" s="187"/>
      <c r="K1103" s="188">
        <f t="shared" si="197"/>
        <v>0</v>
      </c>
      <c r="L1103" s="86">
        <f t="shared" si="191"/>
        <v>0</v>
      </c>
      <c r="M1103" s="188">
        <f t="shared" si="192"/>
        <v>0</v>
      </c>
      <c r="N1103" s="86">
        <f t="shared" si="193"/>
        <v>0</v>
      </c>
      <c r="O1103" s="188">
        <f t="shared" si="194"/>
        <v>0</v>
      </c>
      <c r="P1103" s="189"/>
      <c r="Q1103" s="190">
        <f t="shared" si="195"/>
        <v>0</v>
      </c>
      <c r="R1103" s="191">
        <f t="shared" si="196"/>
        <v>0</v>
      </c>
      <c r="T1103" s="88"/>
    </row>
    <row r="1104" spans="1:20" s="178" customFormat="1" ht="30" hidden="1" customHeight="1">
      <c r="A1104" s="156">
        <f>'CONSTRUCTION COST ESTIMATE'!A1104</f>
        <v>0</v>
      </c>
      <c r="B1104" s="179">
        <f>'CONSTRUCTION COST ESTIMATE'!B1104</f>
        <v>629.17200000000003</v>
      </c>
      <c r="C1104" s="180" t="str">
        <f>'CONSTRUCTION COST ESTIMATE'!C1104</f>
        <v>12 INCH X 12 INCH WET TAP ASSEMBLY</v>
      </c>
      <c r="D1104" s="181">
        <f>'CONSTRUCTION COST ESTIMATE'!BA1104</f>
        <v>0</v>
      </c>
      <c r="E1104" s="182">
        <f>'CONSTRUCTION COST ESTIMATE'!BC1104</f>
        <v>0</v>
      </c>
      <c r="F1104" s="183" t="str">
        <f>'CONSTRUCTION COST ESTIMATE'!BB1104</f>
        <v>EA</v>
      </c>
      <c r="G1104" s="184"/>
      <c r="H1104" s="185">
        <f t="shared" si="189"/>
        <v>0</v>
      </c>
      <c r="I1104" s="186">
        <f t="shared" si="190"/>
        <v>0</v>
      </c>
      <c r="J1104" s="187"/>
      <c r="K1104" s="188">
        <f t="shared" si="197"/>
        <v>0</v>
      </c>
      <c r="L1104" s="86">
        <f t="shared" si="191"/>
        <v>0</v>
      </c>
      <c r="M1104" s="188">
        <f t="shared" si="192"/>
        <v>0</v>
      </c>
      <c r="N1104" s="86">
        <f t="shared" si="193"/>
        <v>0</v>
      </c>
      <c r="O1104" s="188">
        <f t="shared" si="194"/>
        <v>0</v>
      </c>
      <c r="P1104" s="189"/>
      <c r="Q1104" s="190">
        <f t="shared" si="195"/>
        <v>0</v>
      </c>
      <c r="R1104" s="191">
        <f t="shared" si="196"/>
        <v>0</v>
      </c>
      <c r="T1104" s="88"/>
    </row>
    <row r="1105" spans="1:20" s="178" customFormat="1" ht="30" hidden="1" customHeight="1">
      <c r="A1105" s="156">
        <f>'CONSTRUCTION COST ESTIMATE'!A1105</f>
        <v>0</v>
      </c>
      <c r="B1105" s="179">
        <f>'CONSTRUCTION COST ESTIMATE'!B1105</f>
        <v>629.173</v>
      </c>
      <c r="C1105" s="180" t="str">
        <f>'CONSTRUCTION COST ESTIMATE'!C1105</f>
        <v>16 INCH X 16 INCH WET TAP ASSEMBLY</v>
      </c>
      <c r="D1105" s="181">
        <f>'CONSTRUCTION COST ESTIMATE'!BA1105</f>
        <v>0</v>
      </c>
      <c r="E1105" s="182">
        <f>'CONSTRUCTION COST ESTIMATE'!BC1105</f>
        <v>0</v>
      </c>
      <c r="F1105" s="183" t="str">
        <f>'CONSTRUCTION COST ESTIMATE'!BB1105</f>
        <v>EA</v>
      </c>
      <c r="G1105" s="184"/>
      <c r="H1105" s="185">
        <f t="shared" si="189"/>
        <v>0</v>
      </c>
      <c r="I1105" s="186">
        <f t="shared" si="190"/>
        <v>0</v>
      </c>
      <c r="J1105" s="187"/>
      <c r="K1105" s="188">
        <f t="shared" si="197"/>
        <v>0</v>
      </c>
      <c r="L1105" s="86">
        <f t="shared" si="191"/>
        <v>0</v>
      </c>
      <c r="M1105" s="188">
        <f t="shared" si="192"/>
        <v>0</v>
      </c>
      <c r="N1105" s="86">
        <f t="shared" si="193"/>
        <v>0</v>
      </c>
      <c r="O1105" s="188">
        <f t="shared" si="194"/>
        <v>0</v>
      </c>
      <c r="P1105" s="189"/>
      <c r="Q1105" s="190">
        <f t="shared" si="195"/>
        <v>0</v>
      </c>
      <c r="R1105" s="191">
        <f t="shared" si="196"/>
        <v>0</v>
      </c>
      <c r="T1105" s="88"/>
    </row>
    <row r="1106" spans="1:20" s="178" customFormat="1" ht="30" hidden="1" customHeight="1">
      <c r="A1106" s="156">
        <f>'CONSTRUCTION COST ESTIMATE'!A1106</f>
        <v>0</v>
      </c>
      <c r="B1106" s="179">
        <f>'CONSTRUCTION COST ESTIMATE'!B1106</f>
        <v>629.17399999999998</v>
      </c>
      <c r="C1106" s="180" t="str">
        <f>'CONSTRUCTION COST ESTIMATE'!C1106</f>
        <v>REMOVE AND RELOCATE WATER METER</v>
      </c>
      <c r="D1106" s="181">
        <f>'CONSTRUCTION COST ESTIMATE'!BA1106</f>
        <v>0</v>
      </c>
      <c r="E1106" s="182">
        <f>'CONSTRUCTION COST ESTIMATE'!BC1106</f>
        <v>0</v>
      </c>
      <c r="F1106" s="183" t="str">
        <f>'CONSTRUCTION COST ESTIMATE'!BB1106</f>
        <v>EA</v>
      </c>
      <c r="G1106" s="184"/>
      <c r="H1106" s="185">
        <f t="shared" si="189"/>
        <v>0</v>
      </c>
      <c r="I1106" s="186">
        <f t="shared" si="190"/>
        <v>0</v>
      </c>
      <c r="J1106" s="187"/>
      <c r="K1106" s="188">
        <f t="shared" si="197"/>
        <v>0</v>
      </c>
      <c r="L1106" s="86">
        <f t="shared" si="191"/>
        <v>0</v>
      </c>
      <c r="M1106" s="188">
        <f t="shared" si="192"/>
        <v>0</v>
      </c>
      <c r="N1106" s="86">
        <f t="shared" si="193"/>
        <v>0</v>
      </c>
      <c r="O1106" s="188">
        <f t="shared" si="194"/>
        <v>0</v>
      </c>
      <c r="P1106" s="189"/>
      <c r="Q1106" s="190">
        <f t="shared" si="195"/>
        <v>0</v>
      </c>
      <c r="R1106" s="191">
        <f t="shared" si="196"/>
        <v>0</v>
      </c>
      <c r="T1106" s="88"/>
    </row>
    <row r="1107" spans="1:20" s="178" customFormat="1" ht="30" hidden="1" customHeight="1">
      <c r="A1107" s="156">
        <f>'CONSTRUCTION COST ESTIMATE'!A1107</f>
        <v>0</v>
      </c>
      <c r="B1107" s="179">
        <f>'CONSTRUCTION COST ESTIMATE'!B1107</f>
        <v>629.17999999999995</v>
      </c>
      <c r="C1107" s="180" t="str">
        <f>'CONSTRUCTION COST ESTIMATE'!C1107</f>
        <v>ACP WATERLINE REPLACEMENT WITH (MATERIAL) PIPE (6 INCH)</v>
      </c>
      <c r="D1107" s="181">
        <f>'CONSTRUCTION COST ESTIMATE'!BA1107</f>
        <v>0</v>
      </c>
      <c r="E1107" s="182">
        <f>'CONSTRUCTION COST ESTIMATE'!BC1107</f>
        <v>0</v>
      </c>
      <c r="F1107" s="183" t="str">
        <f>'CONSTRUCTION COST ESTIMATE'!BB1107</f>
        <v>LF</v>
      </c>
      <c r="G1107" s="184"/>
      <c r="H1107" s="185">
        <f t="shared" ref="H1107:H1112" si="198">IF(G1107="x",(IF(J1107="",(D1107*$G$4),(D1107-J1107)*$G$4)),0)</f>
        <v>0</v>
      </c>
      <c r="I1107" s="186">
        <f t="shared" ref="I1107:I1112" si="199">E1107*H1107</f>
        <v>0</v>
      </c>
      <c r="J1107" s="187"/>
      <c r="K1107" s="188">
        <f t="shared" ref="K1107:K1112" si="200">D1107*J1107</f>
        <v>0</v>
      </c>
      <c r="L1107" s="86">
        <f t="shared" ref="L1107:L1112" si="201">IF(G1107="x",D1107-H1107-J1107,0)</f>
        <v>0</v>
      </c>
      <c r="M1107" s="188">
        <f t="shared" ref="M1107:M1112" si="202">E1107*L1107</f>
        <v>0</v>
      </c>
      <c r="N1107" s="86">
        <f t="shared" ref="N1107:N1112" si="203">IF(G1107="x",0,D1107-J1107)</f>
        <v>0</v>
      </c>
      <c r="O1107" s="188">
        <f t="shared" ref="O1107:O1112" si="204">E1107*N1107</f>
        <v>0</v>
      </c>
      <c r="P1107" s="189"/>
      <c r="Q1107" s="190">
        <f t="shared" ref="Q1107:Q1112" si="205">H1107+J1107+L1107+N1107</f>
        <v>0</v>
      </c>
      <c r="R1107" s="191">
        <f t="shared" ref="R1107:R1112" si="206">Q1107*E1107</f>
        <v>0</v>
      </c>
      <c r="T1107" s="88"/>
    </row>
    <row r="1108" spans="1:20" s="178" customFormat="1" ht="30" hidden="1" customHeight="1">
      <c r="A1108" s="156">
        <f>'CONSTRUCTION COST ESTIMATE'!A1108</f>
        <v>0</v>
      </c>
      <c r="B1108" s="179">
        <f>'CONSTRUCTION COST ESTIMATE'!B1108</f>
        <v>629.18100000000004</v>
      </c>
      <c r="C1108" s="180" t="str">
        <f>'CONSTRUCTION COST ESTIMATE'!C1108</f>
        <v>ACP WATERLINE REPLACEMENT WITH (MATERIAL) PIPE (8 INCH)</v>
      </c>
      <c r="D1108" s="181">
        <f>'CONSTRUCTION COST ESTIMATE'!BA1108</f>
        <v>0</v>
      </c>
      <c r="E1108" s="182">
        <f>'CONSTRUCTION COST ESTIMATE'!BC1108</f>
        <v>0</v>
      </c>
      <c r="F1108" s="183" t="str">
        <f>'CONSTRUCTION COST ESTIMATE'!BB1108</f>
        <v>LF</v>
      </c>
      <c r="G1108" s="184"/>
      <c r="H1108" s="185">
        <f t="shared" si="198"/>
        <v>0</v>
      </c>
      <c r="I1108" s="186">
        <f t="shared" si="199"/>
        <v>0</v>
      </c>
      <c r="J1108" s="187"/>
      <c r="K1108" s="188">
        <f t="shared" si="200"/>
        <v>0</v>
      </c>
      <c r="L1108" s="86">
        <f t="shared" si="201"/>
        <v>0</v>
      </c>
      <c r="M1108" s="188">
        <f t="shared" si="202"/>
        <v>0</v>
      </c>
      <c r="N1108" s="86">
        <f t="shared" si="203"/>
        <v>0</v>
      </c>
      <c r="O1108" s="188">
        <f t="shared" si="204"/>
        <v>0</v>
      </c>
      <c r="P1108" s="189"/>
      <c r="Q1108" s="190">
        <f t="shared" si="205"/>
        <v>0</v>
      </c>
      <c r="R1108" s="191">
        <f t="shared" si="206"/>
        <v>0</v>
      </c>
      <c r="T1108" s="88"/>
    </row>
    <row r="1109" spans="1:20" s="178" customFormat="1" ht="30" hidden="1" customHeight="1">
      <c r="A1109" s="156">
        <f>'CONSTRUCTION COST ESTIMATE'!A1109</f>
        <v>0</v>
      </c>
      <c r="B1109" s="179">
        <f>'CONSTRUCTION COST ESTIMATE'!B1109</f>
        <v>629.18200000000002</v>
      </c>
      <c r="C1109" s="180" t="str">
        <f>'CONSTRUCTION COST ESTIMATE'!C1109</f>
        <v>ACP WATERLINE REPLACEMENT WITH (MATERIAL) PIPE (10 INCH)</v>
      </c>
      <c r="D1109" s="181">
        <f>'CONSTRUCTION COST ESTIMATE'!BA1109</f>
        <v>0</v>
      </c>
      <c r="E1109" s="182">
        <f>'CONSTRUCTION COST ESTIMATE'!BC1109</f>
        <v>0</v>
      </c>
      <c r="F1109" s="183" t="str">
        <f>'CONSTRUCTION COST ESTIMATE'!BB1109</f>
        <v>LF</v>
      </c>
      <c r="G1109" s="184"/>
      <c r="H1109" s="185">
        <f t="shared" si="198"/>
        <v>0</v>
      </c>
      <c r="I1109" s="186">
        <f t="shared" si="199"/>
        <v>0</v>
      </c>
      <c r="J1109" s="187"/>
      <c r="K1109" s="188">
        <f t="shared" si="200"/>
        <v>0</v>
      </c>
      <c r="L1109" s="86">
        <f t="shared" si="201"/>
        <v>0</v>
      </c>
      <c r="M1109" s="188">
        <f t="shared" si="202"/>
        <v>0</v>
      </c>
      <c r="N1109" s="86">
        <f t="shared" si="203"/>
        <v>0</v>
      </c>
      <c r="O1109" s="188">
        <f t="shared" si="204"/>
        <v>0</v>
      </c>
      <c r="P1109" s="189"/>
      <c r="Q1109" s="190">
        <f t="shared" si="205"/>
        <v>0</v>
      </c>
      <c r="R1109" s="191">
        <f t="shared" si="206"/>
        <v>0</v>
      </c>
      <c r="T1109" s="88"/>
    </row>
    <row r="1110" spans="1:20" s="178" customFormat="1" ht="30" hidden="1" customHeight="1">
      <c r="A1110" s="156">
        <f>'CONSTRUCTION COST ESTIMATE'!A1110</f>
        <v>0</v>
      </c>
      <c r="B1110" s="179">
        <f>'CONSTRUCTION COST ESTIMATE'!B1110</f>
        <v>629.18299999999999</v>
      </c>
      <c r="C1110" s="180" t="str">
        <f>'CONSTRUCTION COST ESTIMATE'!C1110</f>
        <v>ACP WATERLINE REPLACEMENT WITH (MATERIAL) PIPE (12 INCH)</v>
      </c>
      <c r="D1110" s="181">
        <f>'CONSTRUCTION COST ESTIMATE'!BA1110</f>
        <v>0</v>
      </c>
      <c r="E1110" s="182">
        <f>'CONSTRUCTION COST ESTIMATE'!BC1110</f>
        <v>0</v>
      </c>
      <c r="F1110" s="183" t="str">
        <f>'CONSTRUCTION COST ESTIMATE'!BB1110</f>
        <v>LF</v>
      </c>
      <c r="G1110" s="184"/>
      <c r="H1110" s="185">
        <f t="shared" si="198"/>
        <v>0</v>
      </c>
      <c r="I1110" s="186">
        <f t="shared" si="199"/>
        <v>0</v>
      </c>
      <c r="J1110" s="187"/>
      <c r="K1110" s="188">
        <f t="shared" si="200"/>
        <v>0</v>
      </c>
      <c r="L1110" s="86">
        <f t="shared" si="201"/>
        <v>0</v>
      </c>
      <c r="M1110" s="188">
        <f t="shared" si="202"/>
        <v>0</v>
      </c>
      <c r="N1110" s="86">
        <f t="shared" si="203"/>
        <v>0</v>
      </c>
      <c r="O1110" s="188">
        <f t="shared" si="204"/>
        <v>0</v>
      </c>
      <c r="P1110" s="189"/>
      <c r="Q1110" s="190">
        <f t="shared" si="205"/>
        <v>0</v>
      </c>
      <c r="R1110" s="191">
        <f t="shared" si="206"/>
        <v>0</v>
      </c>
      <c r="T1110" s="88"/>
    </row>
    <row r="1111" spans="1:20" s="178" customFormat="1" ht="30" hidden="1" customHeight="1">
      <c r="A1111" s="156">
        <f>'CONSTRUCTION COST ESTIMATE'!A1111</f>
        <v>0</v>
      </c>
      <c r="B1111" s="179">
        <f>'CONSTRUCTION COST ESTIMATE'!B1111</f>
        <v>629.18399999999997</v>
      </c>
      <c r="C1111" s="180" t="str">
        <f>'CONSTRUCTION COST ESTIMATE'!C1111</f>
        <v>ACP WATERLINE REPLACEMENT WITH (MATERIAL) PIPE (16 INCH)</v>
      </c>
      <c r="D1111" s="181">
        <f>'CONSTRUCTION COST ESTIMATE'!BA1111</f>
        <v>0</v>
      </c>
      <c r="E1111" s="182">
        <f>'CONSTRUCTION COST ESTIMATE'!BC1111</f>
        <v>0</v>
      </c>
      <c r="F1111" s="183" t="str">
        <f>'CONSTRUCTION COST ESTIMATE'!BB1111</f>
        <v>LF</v>
      </c>
      <c r="G1111" s="184"/>
      <c r="H1111" s="185">
        <f t="shared" si="198"/>
        <v>0</v>
      </c>
      <c r="I1111" s="186">
        <f t="shared" si="199"/>
        <v>0</v>
      </c>
      <c r="J1111" s="187"/>
      <c r="K1111" s="188">
        <f t="shared" si="200"/>
        <v>0</v>
      </c>
      <c r="L1111" s="86">
        <f t="shared" si="201"/>
        <v>0</v>
      </c>
      <c r="M1111" s="188">
        <f t="shared" si="202"/>
        <v>0</v>
      </c>
      <c r="N1111" s="86">
        <f t="shared" si="203"/>
        <v>0</v>
      </c>
      <c r="O1111" s="188">
        <f t="shared" si="204"/>
        <v>0</v>
      </c>
      <c r="P1111" s="189"/>
      <c r="Q1111" s="190">
        <f t="shared" si="205"/>
        <v>0</v>
      </c>
      <c r="R1111" s="191">
        <f t="shared" si="206"/>
        <v>0</v>
      </c>
      <c r="T1111" s="88"/>
    </row>
    <row r="1112" spans="1:20" s="178" customFormat="1" ht="30" hidden="1" customHeight="1">
      <c r="A1112" s="156">
        <f>'CONSTRUCTION COST ESTIMATE'!A1112</f>
        <v>0</v>
      </c>
      <c r="B1112" s="179">
        <f>'CONSTRUCTION COST ESTIMATE'!B1112</f>
        <v>629.18499999999995</v>
      </c>
      <c r="C1112" s="180" t="str">
        <f>'CONSTRUCTION COST ESTIMATE'!C1112</f>
        <v>ACP WATERLINE REPLACEMENT WITH (MATERIAL) PIPE (XX INCH)</v>
      </c>
      <c r="D1112" s="181">
        <f>'CONSTRUCTION COST ESTIMATE'!BA1112</f>
        <v>0</v>
      </c>
      <c r="E1112" s="182">
        <f>'CONSTRUCTION COST ESTIMATE'!BC1112</f>
        <v>0</v>
      </c>
      <c r="F1112" s="183" t="str">
        <f>'CONSTRUCTION COST ESTIMATE'!BB1112</f>
        <v>LF</v>
      </c>
      <c r="G1112" s="184"/>
      <c r="H1112" s="185">
        <f t="shared" si="198"/>
        <v>0</v>
      </c>
      <c r="I1112" s="186">
        <f t="shared" si="199"/>
        <v>0</v>
      </c>
      <c r="J1112" s="187"/>
      <c r="K1112" s="188">
        <f t="shared" si="200"/>
        <v>0</v>
      </c>
      <c r="L1112" s="86">
        <f t="shared" si="201"/>
        <v>0</v>
      </c>
      <c r="M1112" s="188">
        <f t="shared" si="202"/>
        <v>0</v>
      </c>
      <c r="N1112" s="86">
        <f t="shared" si="203"/>
        <v>0</v>
      </c>
      <c r="O1112" s="188">
        <f t="shared" si="204"/>
        <v>0</v>
      </c>
      <c r="P1112" s="189"/>
      <c r="Q1112" s="190">
        <f t="shared" si="205"/>
        <v>0</v>
      </c>
      <c r="R1112" s="191">
        <f t="shared" si="206"/>
        <v>0</v>
      </c>
      <c r="T1112" s="88"/>
    </row>
    <row r="1113" spans="1:20" s="178" customFormat="1" ht="30" customHeight="1">
      <c r="A1113" s="197" t="str">
        <f>'CONSTRUCTION COST ESTIMATE'!A1113</f>
        <v>SP 630</v>
      </c>
      <c r="B1113" s="198"/>
      <c r="C1113" s="199" t="str">
        <f>'CONSTRUCTION COST ESTIMATE'!C1113</f>
        <v>SANITARY SEWERS</v>
      </c>
      <c r="D1113" s="200"/>
      <c r="E1113" s="201"/>
      <c r="F1113" s="202"/>
      <c r="G1113" s="203"/>
      <c r="H1113" s="204"/>
      <c r="I1113" s="205"/>
      <c r="J1113" s="206"/>
      <c r="K1113" s="207"/>
      <c r="L1113" s="206"/>
      <c r="M1113" s="207"/>
      <c r="N1113" s="206"/>
      <c r="O1113" s="207"/>
      <c r="P1113" s="189"/>
      <c r="Q1113" s="190">
        <f t="shared" si="195"/>
        <v>0</v>
      </c>
      <c r="R1113" s="191">
        <f t="shared" si="196"/>
        <v>0</v>
      </c>
      <c r="T1113" s="139" t="s">
        <v>1447</v>
      </c>
    </row>
    <row r="1114" spans="1:20" s="178" customFormat="1" ht="30" hidden="1" customHeight="1">
      <c r="A1114" s="156">
        <f>'CONSTRUCTION COST ESTIMATE'!A1114</f>
        <v>0</v>
      </c>
      <c r="B1114" s="179">
        <f>'CONSTRUCTION COST ESTIMATE'!B1114</f>
        <v>630.00049999999999</v>
      </c>
      <c r="C1114" s="180" t="str">
        <f>'CONSTRUCTION COST ESTIMATE'!C1114</f>
        <v>PVC SANITARY SEWER PIPE (4 INCH)</v>
      </c>
      <c r="D1114" s="181">
        <f>'CONSTRUCTION COST ESTIMATE'!BA1114</f>
        <v>0</v>
      </c>
      <c r="E1114" s="182">
        <f>'CONSTRUCTION COST ESTIMATE'!BC1114</f>
        <v>0</v>
      </c>
      <c r="F1114" s="183" t="str">
        <f>'CONSTRUCTION COST ESTIMATE'!BB1114</f>
        <v>LF</v>
      </c>
      <c r="G1114" s="184"/>
      <c r="H1114" s="185">
        <f t="shared" si="189"/>
        <v>0</v>
      </c>
      <c r="I1114" s="186">
        <f t="shared" si="190"/>
        <v>0</v>
      </c>
      <c r="J1114" s="187"/>
      <c r="K1114" s="188">
        <f t="shared" si="197"/>
        <v>0</v>
      </c>
      <c r="L1114" s="86">
        <f t="shared" si="191"/>
        <v>0</v>
      </c>
      <c r="M1114" s="188">
        <f t="shared" si="192"/>
        <v>0</v>
      </c>
      <c r="N1114" s="86">
        <f t="shared" si="193"/>
        <v>0</v>
      </c>
      <c r="O1114" s="188">
        <f t="shared" si="194"/>
        <v>0</v>
      </c>
      <c r="P1114" s="189"/>
      <c r="Q1114" s="190">
        <f t="shared" si="195"/>
        <v>0</v>
      </c>
      <c r="R1114" s="191">
        <f t="shared" si="196"/>
        <v>0</v>
      </c>
      <c r="T1114" s="88"/>
    </row>
    <row r="1115" spans="1:20" s="178" customFormat="1" ht="30" hidden="1" customHeight="1">
      <c r="A1115" s="156">
        <f>'CONSTRUCTION COST ESTIMATE'!A1115</f>
        <v>0</v>
      </c>
      <c r="B1115" s="179">
        <f>'CONSTRUCTION COST ESTIMATE'!B1115</f>
        <v>630.00099999999998</v>
      </c>
      <c r="C1115" s="180" t="str">
        <f>'CONSTRUCTION COST ESTIMATE'!C1115</f>
        <v>PVC SANITARY SEWER PIPE (6 INCH)</v>
      </c>
      <c r="D1115" s="181">
        <f>'CONSTRUCTION COST ESTIMATE'!BA1115</f>
        <v>0</v>
      </c>
      <c r="E1115" s="182">
        <f>'CONSTRUCTION COST ESTIMATE'!BC1115</f>
        <v>0</v>
      </c>
      <c r="F1115" s="183" t="str">
        <f>'CONSTRUCTION COST ESTIMATE'!BB1115</f>
        <v>LF</v>
      </c>
      <c r="G1115" s="184"/>
      <c r="H1115" s="185">
        <f t="shared" ref="H1115:H1178" si="207">IF(G1115="x",(IF(J1115="",(D1115*$G$4),(D1115-J1115)*$G$4)),0)</f>
        <v>0</v>
      </c>
      <c r="I1115" s="186">
        <f t="shared" ref="I1115:I1178" si="208">E1115*H1115</f>
        <v>0</v>
      </c>
      <c r="J1115" s="187"/>
      <c r="K1115" s="188">
        <f t="shared" ref="K1115:K1178" si="209">D1115*J1115</f>
        <v>0</v>
      </c>
      <c r="L1115" s="86">
        <f t="shared" ref="L1115:L1178" si="210">IF(G1115="x",D1115-H1115-J1115,0)</f>
        <v>0</v>
      </c>
      <c r="M1115" s="188">
        <f t="shared" ref="M1115:M1178" si="211">E1115*L1115</f>
        <v>0</v>
      </c>
      <c r="N1115" s="86">
        <f t="shared" ref="N1115:N1178" si="212">IF(G1115="x",0,D1115-J1115)</f>
        <v>0</v>
      </c>
      <c r="O1115" s="188">
        <f t="shared" ref="O1115:O1178" si="213">E1115*N1115</f>
        <v>0</v>
      </c>
      <c r="P1115" s="189"/>
      <c r="Q1115" s="190">
        <f t="shared" ref="Q1115:Q1178" si="214">H1115+J1115+L1115+N1115</f>
        <v>0</v>
      </c>
      <c r="R1115" s="191">
        <f t="shared" ref="R1115:R1178" si="215">Q1115*E1115</f>
        <v>0</v>
      </c>
      <c r="T1115" s="88"/>
    </row>
    <row r="1116" spans="1:20" s="178" customFormat="1" ht="30" hidden="1" customHeight="1">
      <c r="A1116" s="156">
        <f>'CONSTRUCTION COST ESTIMATE'!A1116</f>
        <v>0</v>
      </c>
      <c r="B1116" s="179">
        <f>'CONSTRUCTION COST ESTIMATE'!B1116</f>
        <v>630.00199999999995</v>
      </c>
      <c r="C1116" s="180" t="str">
        <f>'CONSTRUCTION COST ESTIMATE'!C1116</f>
        <v>PVC SANITARY SEWER PIPE (8 INCH)</v>
      </c>
      <c r="D1116" s="181">
        <f>'CONSTRUCTION COST ESTIMATE'!BA1116</f>
        <v>0</v>
      </c>
      <c r="E1116" s="182">
        <f>'CONSTRUCTION COST ESTIMATE'!BC1116</f>
        <v>0</v>
      </c>
      <c r="F1116" s="183" t="str">
        <f>'CONSTRUCTION COST ESTIMATE'!BB1116</f>
        <v>LF</v>
      </c>
      <c r="G1116" s="184"/>
      <c r="H1116" s="185">
        <f t="shared" si="207"/>
        <v>0</v>
      </c>
      <c r="I1116" s="186">
        <f t="shared" si="208"/>
        <v>0</v>
      </c>
      <c r="J1116" s="187"/>
      <c r="K1116" s="188">
        <f t="shared" si="209"/>
        <v>0</v>
      </c>
      <c r="L1116" s="86">
        <f t="shared" si="210"/>
        <v>0</v>
      </c>
      <c r="M1116" s="188">
        <f t="shared" si="211"/>
        <v>0</v>
      </c>
      <c r="N1116" s="86">
        <f t="shared" si="212"/>
        <v>0</v>
      </c>
      <c r="O1116" s="188">
        <f t="shared" si="213"/>
        <v>0</v>
      </c>
      <c r="P1116" s="189"/>
      <c r="Q1116" s="190">
        <f t="shared" si="214"/>
        <v>0</v>
      </c>
      <c r="R1116" s="191">
        <f t="shared" si="215"/>
        <v>0</v>
      </c>
      <c r="T1116" s="88"/>
    </row>
    <row r="1117" spans="1:20" s="178" customFormat="1" ht="30" hidden="1" customHeight="1">
      <c r="A1117" s="156">
        <f>'CONSTRUCTION COST ESTIMATE'!A1117</f>
        <v>0</v>
      </c>
      <c r="B1117" s="179">
        <f>'CONSTRUCTION COST ESTIMATE'!B1117</f>
        <v>630.00300000000004</v>
      </c>
      <c r="C1117" s="180" t="str">
        <f>'CONSTRUCTION COST ESTIMATE'!C1117</f>
        <v>PVC SANITARY SEWER PIPE (10 INCH)</v>
      </c>
      <c r="D1117" s="181">
        <f>'CONSTRUCTION COST ESTIMATE'!BA1117</f>
        <v>0</v>
      </c>
      <c r="E1117" s="182">
        <f>'CONSTRUCTION COST ESTIMATE'!BC1117</f>
        <v>0</v>
      </c>
      <c r="F1117" s="183" t="str">
        <f>'CONSTRUCTION COST ESTIMATE'!BB1117</f>
        <v>LF</v>
      </c>
      <c r="G1117" s="184"/>
      <c r="H1117" s="185">
        <f t="shared" si="207"/>
        <v>0</v>
      </c>
      <c r="I1117" s="186">
        <f t="shared" si="208"/>
        <v>0</v>
      </c>
      <c r="J1117" s="187"/>
      <c r="K1117" s="188">
        <f t="shared" si="209"/>
        <v>0</v>
      </c>
      <c r="L1117" s="86">
        <f t="shared" si="210"/>
        <v>0</v>
      </c>
      <c r="M1117" s="188">
        <f t="shared" si="211"/>
        <v>0</v>
      </c>
      <c r="N1117" s="86">
        <f t="shared" si="212"/>
        <v>0</v>
      </c>
      <c r="O1117" s="188">
        <f t="shared" si="213"/>
        <v>0</v>
      </c>
      <c r="P1117" s="189"/>
      <c r="Q1117" s="190">
        <f t="shared" si="214"/>
        <v>0</v>
      </c>
      <c r="R1117" s="191">
        <f t="shared" si="215"/>
        <v>0</v>
      </c>
      <c r="T1117" s="88"/>
    </row>
    <row r="1118" spans="1:20" s="178" customFormat="1" ht="30" hidden="1" customHeight="1">
      <c r="A1118" s="156">
        <f>'CONSTRUCTION COST ESTIMATE'!A1118</f>
        <v>0</v>
      </c>
      <c r="B1118" s="179">
        <f>'CONSTRUCTION COST ESTIMATE'!B1118</f>
        <v>630.00400000000002</v>
      </c>
      <c r="C1118" s="180" t="str">
        <f>'CONSTRUCTION COST ESTIMATE'!C1118</f>
        <v>PVC SANITARY SEWER PIPE (12 INCH)</v>
      </c>
      <c r="D1118" s="181">
        <f>'CONSTRUCTION COST ESTIMATE'!BA1118</f>
        <v>0</v>
      </c>
      <c r="E1118" s="182">
        <f>'CONSTRUCTION COST ESTIMATE'!BC1118</f>
        <v>0</v>
      </c>
      <c r="F1118" s="183" t="str">
        <f>'CONSTRUCTION COST ESTIMATE'!BB1118</f>
        <v>LF</v>
      </c>
      <c r="G1118" s="184"/>
      <c r="H1118" s="185">
        <f t="shared" si="207"/>
        <v>0</v>
      </c>
      <c r="I1118" s="186">
        <f t="shared" si="208"/>
        <v>0</v>
      </c>
      <c r="J1118" s="187"/>
      <c r="K1118" s="188">
        <f t="shared" si="209"/>
        <v>0</v>
      </c>
      <c r="L1118" s="86">
        <f t="shared" si="210"/>
        <v>0</v>
      </c>
      <c r="M1118" s="188">
        <f t="shared" si="211"/>
        <v>0</v>
      </c>
      <c r="N1118" s="86">
        <f t="shared" si="212"/>
        <v>0</v>
      </c>
      <c r="O1118" s="188">
        <f t="shared" si="213"/>
        <v>0</v>
      </c>
      <c r="P1118" s="189"/>
      <c r="Q1118" s="190">
        <f t="shared" si="214"/>
        <v>0</v>
      </c>
      <c r="R1118" s="191">
        <f t="shared" si="215"/>
        <v>0</v>
      </c>
      <c r="T1118" s="88"/>
    </row>
    <row r="1119" spans="1:20" s="178" customFormat="1" ht="30" hidden="1" customHeight="1">
      <c r="A1119" s="156">
        <f>'CONSTRUCTION COST ESTIMATE'!A1119</f>
        <v>0</v>
      </c>
      <c r="B1119" s="179">
        <f>'CONSTRUCTION COST ESTIMATE'!B1119</f>
        <v>630.005</v>
      </c>
      <c r="C1119" s="180" t="str">
        <f>'CONSTRUCTION COST ESTIMATE'!C1119</f>
        <v>PVC SANITARY SEWER PIPE (15 INCH)</v>
      </c>
      <c r="D1119" s="181">
        <f>'CONSTRUCTION COST ESTIMATE'!BA1119</f>
        <v>0</v>
      </c>
      <c r="E1119" s="182">
        <f>'CONSTRUCTION COST ESTIMATE'!BC1119</f>
        <v>0</v>
      </c>
      <c r="F1119" s="183" t="str">
        <f>'CONSTRUCTION COST ESTIMATE'!BB1119</f>
        <v>LF</v>
      </c>
      <c r="G1119" s="184"/>
      <c r="H1119" s="185">
        <f t="shared" si="207"/>
        <v>0</v>
      </c>
      <c r="I1119" s="186">
        <f t="shared" si="208"/>
        <v>0</v>
      </c>
      <c r="J1119" s="187"/>
      <c r="K1119" s="188">
        <f t="shared" si="209"/>
        <v>0</v>
      </c>
      <c r="L1119" s="86">
        <f t="shared" si="210"/>
        <v>0</v>
      </c>
      <c r="M1119" s="188">
        <f t="shared" si="211"/>
        <v>0</v>
      </c>
      <c r="N1119" s="86">
        <f t="shared" si="212"/>
        <v>0</v>
      </c>
      <c r="O1119" s="188">
        <f t="shared" si="213"/>
        <v>0</v>
      </c>
      <c r="P1119" s="189"/>
      <c r="Q1119" s="190">
        <f t="shared" si="214"/>
        <v>0</v>
      </c>
      <c r="R1119" s="191">
        <f t="shared" si="215"/>
        <v>0</v>
      </c>
      <c r="T1119" s="88"/>
    </row>
    <row r="1120" spans="1:20" s="178" customFormat="1" ht="30" hidden="1" customHeight="1">
      <c r="A1120" s="156">
        <f>'CONSTRUCTION COST ESTIMATE'!A1120</f>
        <v>0</v>
      </c>
      <c r="B1120" s="179">
        <f>'CONSTRUCTION COST ESTIMATE'!B1120</f>
        <v>630.00599999999997</v>
      </c>
      <c r="C1120" s="180" t="str">
        <f>'CONSTRUCTION COST ESTIMATE'!C1120</f>
        <v>PVC SANITARY SEWER PIPE (18 INCH)</v>
      </c>
      <c r="D1120" s="181">
        <f>'CONSTRUCTION COST ESTIMATE'!BA1120</f>
        <v>0</v>
      </c>
      <c r="E1120" s="182">
        <f>'CONSTRUCTION COST ESTIMATE'!BC1120</f>
        <v>0</v>
      </c>
      <c r="F1120" s="183" t="str">
        <f>'CONSTRUCTION COST ESTIMATE'!BB1120</f>
        <v>LF</v>
      </c>
      <c r="G1120" s="184"/>
      <c r="H1120" s="185">
        <f t="shared" si="207"/>
        <v>0</v>
      </c>
      <c r="I1120" s="186">
        <f t="shared" si="208"/>
        <v>0</v>
      </c>
      <c r="J1120" s="187"/>
      <c r="K1120" s="188">
        <f t="shared" si="209"/>
        <v>0</v>
      </c>
      <c r="L1120" s="86">
        <f t="shared" si="210"/>
        <v>0</v>
      </c>
      <c r="M1120" s="188">
        <f t="shared" si="211"/>
        <v>0</v>
      </c>
      <c r="N1120" s="86">
        <f t="shared" si="212"/>
        <v>0</v>
      </c>
      <c r="O1120" s="188">
        <f t="shared" si="213"/>
        <v>0</v>
      </c>
      <c r="P1120" s="189"/>
      <c r="Q1120" s="190">
        <f t="shared" si="214"/>
        <v>0</v>
      </c>
      <c r="R1120" s="191">
        <f t="shared" si="215"/>
        <v>0</v>
      </c>
      <c r="T1120" s="88"/>
    </row>
    <row r="1121" spans="1:20" s="178" customFormat="1" ht="30" hidden="1" customHeight="1">
      <c r="A1121" s="156">
        <f>'CONSTRUCTION COST ESTIMATE'!A1121</f>
        <v>0</v>
      </c>
      <c r="B1121" s="179">
        <f>'CONSTRUCTION COST ESTIMATE'!B1121</f>
        <v>630.00699999999995</v>
      </c>
      <c r="C1121" s="180" t="str">
        <f>'CONSTRUCTION COST ESTIMATE'!C1121</f>
        <v>PVC SANITARY SEWER PIPE (21 INCH)</v>
      </c>
      <c r="D1121" s="181">
        <f>'CONSTRUCTION COST ESTIMATE'!BA1121</f>
        <v>0</v>
      </c>
      <c r="E1121" s="182">
        <f>'CONSTRUCTION COST ESTIMATE'!BC1121</f>
        <v>0</v>
      </c>
      <c r="F1121" s="183" t="str">
        <f>'CONSTRUCTION COST ESTIMATE'!BB1121</f>
        <v>LF</v>
      </c>
      <c r="G1121" s="184"/>
      <c r="H1121" s="185">
        <f t="shared" si="207"/>
        <v>0</v>
      </c>
      <c r="I1121" s="186">
        <f t="shared" si="208"/>
        <v>0</v>
      </c>
      <c r="J1121" s="187"/>
      <c r="K1121" s="188">
        <f t="shared" si="209"/>
        <v>0</v>
      </c>
      <c r="L1121" s="86">
        <f t="shared" si="210"/>
        <v>0</v>
      </c>
      <c r="M1121" s="188">
        <f t="shared" si="211"/>
        <v>0</v>
      </c>
      <c r="N1121" s="86">
        <f t="shared" si="212"/>
        <v>0</v>
      </c>
      <c r="O1121" s="188">
        <f t="shared" si="213"/>
        <v>0</v>
      </c>
      <c r="P1121" s="189"/>
      <c r="Q1121" s="190">
        <f t="shared" si="214"/>
        <v>0</v>
      </c>
      <c r="R1121" s="191">
        <f t="shared" si="215"/>
        <v>0</v>
      </c>
      <c r="T1121" s="88"/>
    </row>
    <row r="1122" spans="1:20" s="178" customFormat="1" ht="30" hidden="1" customHeight="1">
      <c r="A1122" s="156">
        <f>'CONSTRUCTION COST ESTIMATE'!A1122</f>
        <v>0</v>
      </c>
      <c r="B1122" s="179">
        <f>'CONSTRUCTION COST ESTIMATE'!B1122</f>
        <v>630.00800000000004</v>
      </c>
      <c r="C1122" s="180" t="str">
        <f>'CONSTRUCTION COST ESTIMATE'!C1122</f>
        <v>PVC SANITARY SEWER PIPE (24 INCH)</v>
      </c>
      <c r="D1122" s="181">
        <f>'CONSTRUCTION COST ESTIMATE'!BA1122</f>
        <v>0</v>
      </c>
      <c r="E1122" s="182">
        <f>'CONSTRUCTION COST ESTIMATE'!BC1122</f>
        <v>0</v>
      </c>
      <c r="F1122" s="183" t="str">
        <f>'CONSTRUCTION COST ESTIMATE'!BB1122</f>
        <v>LF</v>
      </c>
      <c r="G1122" s="184"/>
      <c r="H1122" s="185">
        <f t="shared" si="207"/>
        <v>0</v>
      </c>
      <c r="I1122" s="186">
        <f t="shared" si="208"/>
        <v>0</v>
      </c>
      <c r="J1122" s="187"/>
      <c r="K1122" s="188">
        <f t="shared" si="209"/>
        <v>0</v>
      </c>
      <c r="L1122" s="86">
        <f t="shared" si="210"/>
        <v>0</v>
      </c>
      <c r="M1122" s="188">
        <f t="shared" si="211"/>
        <v>0</v>
      </c>
      <c r="N1122" s="86">
        <f t="shared" si="212"/>
        <v>0</v>
      </c>
      <c r="O1122" s="188">
        <f t="shared" si="213"/>
        <v>0</v>
      </c>
      <c r="P1122" s="189"/>
      <c r="Q1122" s="190">
        <f t="shared" si="214"/>
        <v>0</v>
      </c>
      <c r="R1122" s="191">
        <f t="shared" si="215"/>
        <v>0</v>
      </c>
      <c r="T1122" s="88"/>
    </row>
    <row r="1123" spans="1:20" s="178" customFormat="1" ht="30" hidden="1" customHeight="1">
      <c r="A1123" s="156">
        <f>'CONSTRUCTION COST ESTIMATE'!A1123</f>
        <v>0</v>
      </c>
      <c r="B1123" s="179">
        <f>'CONSTRUCTION COST ESTIMATE'!B1123</f>
        <v>630.00900000000001</v>
      </c>
      <c r="C1123" s="180" t="str">
        <f>'CONSTRUCTION COST ESTIMATE'!C1123</f>
        <v>PVC SANITARY SEWER PIPE (30 INCH)</v>
      </c>
      <c r="D1123" s="181">
        <f>'CONSTRUCTION COST ESTIMATE'!BA1123</f>
        <v>0</v>
      </c>
      <c r="E1123" s="182">
        <f>'CONSTRUCTION COST ESTIMATE'!BC1123</f>
        <v>0</v>
      </c>
      <c r="F1123" s="183" t="str">
        <f>'CONSTRUCTION COST ESTIMATE'!BB1123</f>
        <v>LF</v>
      </c>
      <c r="G1123" s="184"/>
      <c r="H1123" s="185">
        <f t="shared" si="207"/>
        <v>0</v>
      </c>
      <c r="I1123" s="186">
        <f t="shared" si="208"/>
        <v>0</v>
      </c>
      <c r="J1123" s="187"/>
      <c r="K1123" s="188">
        <f t="shared" si="209"/>
        <v>0</v>
      </c>
      <c r="L1123" s="86">
        <f t="shared" si="210"/>
        <v>0</v>
      </c>
      <c r="M1123" s="188">
        <f t="shared" si="211"/>
        <v>0</v>
      </c>
      <c r="N1123" s="86">
        <f t="shared" si="212"/>
        <v>0</v>
      </c>
      <c r="O1123" s="188">
        <f t="shared" si="213"/>
        <v>0</v>
      </c>
      <c r="P1123" s="189"/>
      <c r="Q1123" s="190">
        <f t="shared" si="214"/>
        <v>0</v>
      </c>
      <c r="R1123" s="191">
        <f t="shared" si="215"/>
        <v>0</v>
      </c>
      <c r="T1123" s="88"/>
    </row>
    <row r="1124" spans="1:20" s="178" customFormat="1" ht="30" hidden="1" customHeight="1">
      <c r="A1124" s="156">
        <f>'CONSTRUCTION COST ESTIMATE'!A1124</f>
        <v>0</v>
      </c>
      <c r="B1124" s="179">
        <f>'CONSTRUCTION COST ESTIMATE'!B1124</f>
        <v>630.01</v>
      </c>
      <c r="C1124" s="180" t="str">
        <f>'CONSTRUCTION COST ESTIMATE'!C1124</f>
        <v>PVC SANITARY SEWER PIPE (36 INCH)</v>
      </c>
      <c r="D1124" s="181">
        <f>'CONSTRUCTION COST ESTIMATE'!BA1124</f>
        <v>0</v>
      </c>
      <c r="E1124" s="182">
        <f>'CONSTRUCTION COST ESTIMATE'!BC1124</f>
        <v>0</v>
      </c>
      <c r="F1124" s="183" t="str">
        <f>'CONSTRUCTION COST ESTIMATE'!BB1124</f>
        <v>LF</v>
      </c>
      <c r="G1124" s="184"/>
      <c r="H1124" s="185">
        <f t="shared" si="207"/>
        <v>0</v>
      </c>
      <c r="I1124" s="186">
        <f t="shared" si="208"/>
        <v>0</v>
      </c>
      <c r="J1124" s="187"/>
      <c r="K1124" s="188">
        <f t="shared" si="209"/>
        <v>0</v>
      </c>
      <c r="L1124" s="86">
        <f t="shared" si="210"/>
        <v>0</v>
      </c>
      <c r="M1124" s="188">
        <f t="shared" si="211"/>
        <v>0</v>
      </c>
      <c r="N1124" s="86">
        <f t="shared" si="212"/>
        <v>0</v>
      </c>
      <c r="O1124" s="188">
        <f t="shared" si="213"/>
        <v>0</v>
      </c>
      <c r="P1124" s="189"/>
      <c r="Q1124" s="190">
        <f t="shared" si="214"/>
        <v>0</v>
      </c>
      <c r="R1124" s="191">
        <f t="shared" si="215"/>
        <v>0</v>
      </c>
      <c r="T1124" s="88"/>
    </row>
    <row r="1125" spans="1:20" s="178" customFormat="1" ht="30" hidden="1" customHeight="1">
      <c r="A1125" s="156">
        <f>'CONSTRUCTION COST ESTIMATE'!A1125</f>
        <v>0</v>
      </c>
      <c r="B1125" s="179">
        <f>'CONSTRUCTION COST ESTIMATE'!B1125</f>
        <v>630.02</v>
      </c>
      <c r="C1125" s="180" t="str">
        <f>'CONSTRUCTION COST ESTIMATE'!C1125</f>
        <v>4 TO 6 INCH C900 PVC SANITARY SEWER LATERAL</v>
      </c>
      <c r="D1125" s="181">
        <f>'CONSTRUCTION COST ESTIMATE'!BA1125</f>
        <v>0</v>
      </c>
      <c r="E1125" s="182">
        <f>'CONSTRUCTION COST ESTIMATE'!BC1125</f>
        <v>0</v>
      </c>
      <c r="F1125" s="183" t="str">
        <f>'CONSTRUCTION COST ESTIMATE'!BB1125</f>
        <v>LF</v>
      </c>
      <c r="G1125" s="184"/>
      <c r="H1125" s="185">
        <f t="shared" si="207"/>
        <v>0</v>
      </c>
      <c r="I1125" s="186">
        <f t="shared" si="208"/>
        <v>0</v>
      </c>
      <c r="J1125" s="187"/>
      <c r="K1125" s="188">
        <f t="shared" si="209"/>
        <v>0</v>
      </c>
      <c r="L1125" s="86">
        <f t="shared" si="210"/>
        <v>0</v>
      </c>
      <c r="M1125" s="188">
        <f t="shared" si="211"/>
        <v>0</v>
      </c>
      <c r="N1125" s="86">
        <f t="shared" si="212"/>
        <v>0</v>
      </c>
      <c r="O1125" s="188">
        <f t="shared" si="213"/>
        <v>0</v>
      </c>
      <c r="P1125" s="189"/>
      <c r="Q1125" s="190">
        <f t="shared" si="214"/>
        <v>0</v>
      </c>
      <c r="R1125" s="191">
        <f t="shared" si="215"/>
        <v>0</v>
      </c>
      <c r="T1125" s="88"/>
    </row>
    <row r="1126" spans="1:20" s="178" customFormat="1" ht="30" hidden="1" customHeight="1">
      <c r="A1126" s="156">
        <f>'CONSTRUCTION COST ESTIMATE'!A1126</f>
        <v>0</v>
      </c>
      <c r="B1126" s="179">
        <f>'CONSTRUCTION COST ESTIMATE'!B1126</f>
        <v>630.02099999999996</v>
      </c>
      <c r="C1126" s="180" t="str">
        <f>'CONSTRUCTION COST ESTIMATE'!C1126</f>
        <v>PVC SDR 35 SANITARY SEWER LATERAL (4 INCH)</v>
      </c>
      <c r="D1126" s="181">
        <f>'CONSTRUCTION COST ESTIMATE'!BA1126</f>
        <v>0</v>
      </c>
      <c r="E1126" s="182">
        <f>'CONSTRUCTION COST ESTIMATE'!BC1126</f>
        <v>0</v>
      </c>
      <c r="F1126" s="183" t="str">
        <f>'CONSTRUCTION COST ESTIMATE'!BB1126</f>
        <v>LF</v>
      </c>
      <c r="G1126" s="184"/>
      <c r="H1126" s="185">
        <f t="shared" si="207"/>
        <v>0</v>
      </c>
      <c r="I1126" s="186">
        <f t="shared" si="208"/>
        <v>0</v>
      </c>
      <c r="J1126" s="187"/>
      <c r="K1126" s="188">
        <f t="shared" si="209"/>
        <v>0</v>
      </c>
      <c r="L1126" s="86">
        <f t="shared" si="210"/>
        <v>0</v>
      </c>
      <c r="M1126" s="188">
        <f t="shared" si="211"/>
        <v>0</v>
      </c>
      <c r="N1126" s="86">
        <f t="shared" si="212"/>
        <v>0</v>
      </c>
      <c r="O1126" s="188">
        <f t="shared" si="213"/>
        <v>0</v>
      </c>
      <c r="P1126" s="189"/>
      <c r="Q1126" s="190">
        <f t="shared" si="214"/>
        <v>0</v>
      </c>
      <c r="R1126" s="191">
        <f t="shared" si="215"/>
        <v>0</v>
      </c>
      <c r="T1126" s="88"/>
    </row>
    <row r="1127" spans="1:20" s="178" customFormat="1" ht="30" hidden="1" customHeight="1">
      <c r="A1127" s="156">
        <f>'CONSTRUCTION COST ESTIMATE'!A1127</f>
        <v>0</v>
      </c>
      <c r="B1127" s="179">
        <f>'CONSTRUCTION COST ESTIMATE'!B1127</f>
        <v>630.02200000000005</v>
      </c>
      <c r="C1127" s="180" t="str">
        <f>'CONSTRUCTION COST ESTIMATE'!C1127</f>
        <v>PVC SDR 35 SANITARY SEWER LATERAL (6 INCH)</v>
      </c>
      <c r="D1127" s="181">
        <f>'CONSTRUCTION COST ESTIMATE'!BA1127</f>
        <v>0</v>
      </c>
      <c r="E1127" s="182">
        <f>'CONSTRUCTION COST ESTIMATE'!BC1127</f>
        <v>0</v>
      </c>
      <c r="F1127" s="183" t="str">
        <f>'CONSTRUCTION COST ESTIMATE'!BB1127</f>
        <v>LF</v>
      </c>
      <c r="G1127" s="184"/>
      <c r="H1127" s="185">
        <f t="shared" si="207"/>
        <v>0</v>
      </c>
      <c r="I1127" s="186">
        <f t="shared" si="208"/>
        <v>0</v>
      </c>
      <c r="J1127" s="187"/>
      <c r="K1127" s="188">
        <f t="shared" si="209"/>
        <v>0</v>
      </c>
      <c r="L1127" s="86">
        <f t="shared" si="210"/>
        <v>0</v>
      </c>
      <c r="M1127" s="188">
        <f t="shared" si="211"/>
        <v>0</v>
      </c>
      <c r="N1127" s="86">
        <f t="shared" si="212"/>
        <v>0</v>
      </c>
      <c r="O1127" s="188">
        <f t="shared" si="213"/>
        <v>0</v>
      </c>
      <c r="P1127" s="189"/>
      <c r="Q1127" s="190">
        <f t="shared" si="214"/>
        <v>0</v>
      </c>
      <c r="R1127" s="191">
        <f t="shared" si="215"/>
        <v>0</v>
      </c>
      <c r="T1127" s="88"/>
    </row>
    <row r="1128" spans="1:20" s="178" customFormat="1" ht="30" hidden="1" customHeight="1">
      <c r="A1128" s="156">
        <f>'CONSTRUCTION COST ESTIMATE'!A1128</f>
        <v>0</v>
      </c>
      <c r="B1128" s="179">
        <f>'CONSTRUCTION COST ESTIMATE'!B1128</f>
        <v>630.02300000000002</v>
      </c>
      <c r="C1128" s="180" t="str">
        <f>'CONSTRUCTION COST ESTIMATE'!C1128</f>
        <v>PVC SDR 35 SANITARY SEWER LATERAL (8 INCH)</v>
      </c>
      <c r="D1128" s="181">
        <f>'CONSTRUCTION COST ESTIMATE'!BA1128</f>
        <v>0</v>
      </c>
      <c r="E1128" s="182">
        <f>'CONSTRUCTION COST ESTIMATE'!BC1128</f>
        <v>0</v>
      </c>
      <c r="F1128" s="183" t="str">
        <f>'CONSTRUCTION COST ESTIMATE'!BB1128</f>
        <v>LF</v>
      </c>
      <c r="G1128" s="184"/>
      <c r="H1128" s="185">
        <f t="shared" si="207"/>
        <v>0</v>
      </c>
      <c r="I1128" s="186">
        <f t="shared" si="208"/>
        <v>0</v>
      </c>
      <c r="J1128" s="187"/>
      <c r="K1128" s="188">
        <f t="shared" si="209"/>
        <v>0</v>
      </c>
      <c r="L1128" s="86">
        <f t="shared" si="210"/>
        <v>0</v>
      </c>
      <c r="M1128" s="188">
        <f t="shared" si="211"/>
        <v>0</v>
      </c>
      <c r="N1128" s="86">
        <f t="shared" si="212"/>
        <v>0</v>
      </c>
      <c r="O1128" s="188">
        <f t="shared" si="213"/>
        <v>0</v>
      </c>
      <c r="P1128" s="189"/>
      <c r="Q1128" s="190">
        <f t="shared" si="214"/>
        <v>0</v>
      </c>
      <c r="R1128" s="191">
        <f t="shared" si="215"/>
        <v>0</v>
      </c>
      <c r="T1128" s="88"/>
    </row>
    <row r="1129" spans="1:20" s="178" customFormat="1" ht="30" hidden="1" customHeight="1">
      <c r="A1129" s="156">
        <f>'CONSTRUCTION COST ESTIMATE'!A1129</f>
        <v>0</v>
      </c>
      <c r="B1129" s="179">
        <f>'CONSTRUCTION COST ESTIMATE'!B1129</f>
        <v>630.024</v>
      </c>
      <c r="C1129" s="180" t="str">
        <f>'CONSTRUCTION COST ESTIMATE'!C1129</f>
        <v>PVC SDR 35 SANITARY SEWER LATERAL (10 INCH)</v>
      </c>
      <c r="D1129" s="181">
        <f>'CONSTRUCTION COST ESTIMATE'!BA1129</f>
        <v>0</v>
      </c>
      <c r="E1129" s="182">
        <f>'CONSTRUCTION COST ESTIMATE'!BC1129</f>
        <v>0</v>
      </c>
      <c r="F1129" s="183" t="str">
        <f>'CONSTRUCTION COST ESTIMATE'!BB1129</f>
        <v>LF</v>
      </c>
      <c r="G1129" s="184"/>
      <c r="H1129" s="185">
        <f t="shared" si="207"/>
        <v>0</v>
      </c>
      <c r="I1129" s="186">
        <f t="shared" si="208"/>
        <v>0</v>
      </c>
      <c r="J1129" s="187"/>
      <c r="K1129" s="188">
        <f t="shared" si="209"/>
        <v>0</v>
      </c>
      <c r="L1129" s="86">
        <f t="shared" si="210"/>
        <v>0</v>
      </c>
      <c r="M1129" s="188">
        <f t="shared" si="211"/>
        <v>0</v>
      </c>
      <c r="N1129" s="86">
        <f t="shared" si="212"/>
        <v>0</v>
      </c>
      <c r="O1129" s="188">
        <f t="shared" si="213"/>
        <v>0</v>
      </c>
      <c r="P1129" s="189"/>
      <c r="Q1129" s="190">
        <f t="shared" si="214"/>
        <v>0</v>
      </c>
      <c r="R1129" s="191">
        <f t="shared" si="215"/>
        <v>0</v>
      </c>
      <c r="T1129" s="88"/>
    </row>
    <row r="1130" spans="1:20" s="178" customFormat="1" ht="30" hidden="1" customHeight="1">
      <c r="A1130" s="156">
        <f>'CONSTRUCTION COST ESTIMATE'!A1130</f>
        <v>0</v>
      </c>
      <c r="B1130" s="179">
        <f>'CONSTRUCTION COST ESTIMATE'!B1130</f>
        <v>630.02499999999998</v>
      </c>
      <c r="C1130" s="180" t="str">
        <f>'CONSTRUCTION COST ESTIMATE'!C1130</f>
        <v>PVC SDR 35 SANITARY SEWER LATERAL (12 INCH)</v>
      </c>
      <c r="D1130" s="181">
        <f>'CONSTRUCTION COST ESTIMATE'!BA1130</f>
        <v>0</v>
      </c>
      <c r="E1130" s="182">
        <f>'CONSTRUCTION COST ESTIMATE'!BC1130</f>
        <v>0</v>
      </c>
      <c r="F1130" s="183" t="str">
        <f>'CONSTRUCTION COST ESTIMATE'!BB1130</f>
        <v>LF</v>
      </c>
      <c r="G1130" s="184"/>
      <c r="H1130" s="185">
        <f t="shared" si="207"/>
        <v>0</v>
      </c>
      <c r="I1130" s="186">
        <f t="shared" si="208"/>
        <v>0</v>
      </c>
      <c r="J1130" s="187"/>
      <c r="K1130" s="188">
        <f t="shared" si="209"/>
        <v>0</v>
      </c>
      <c r="L1130" s="86">
        <f t="shared" si="210"/>
        <v>0</v>
      </c>
      <c r="M1130" s="188">
        <f t="shared" si="211"/>
        <v>0</v>
      </c>
      <c r="N1130" s="86">
        <f t="shared" si="212"/>
        <v>0</v>
      </c>
      <c r="O1130" s="188">
        <f t="shared" si="213"/>
        <v>0</v>
      </c>
      <c r="P1130" s="189"/>
      <c r="Q1130" s="190">
        <f t="shared" si="214"/>
        <v>0</v>
      </c>
      <c r="R1130" s="191">
        <f t="shared" si="215"/>
        <v>0</v>
      </c>
      <c r="T1130" s="88"/>
    </row>
    <row r="1131" spans="1:20" s="178" customFormat="1" ht="30" hidden="1" customHeight="1">
      <c r="A1131" s="156">
        <f>'CONSTRUCTION COST ESTIMATE'!A1131</f>
        <v>0</v>
      </c>
      <c r="B1131" s="179">
        <f>'CONSTRUCTION COST ESTIMATE'!B1131</f>
        <v>630.02599999999995</v>
      </c>
      <c r="C1131" s="180" t="str">
        <f>'CONSTRUCTION COST ESTIMATE'!C1131</f>
        <v>PVC SDR 35 SANITARY SEWER LATERAL (15 INCH )</v>
      </c>
      <c r="D1131" s="181">
        <f>'CONSTRUCTION COST ESTIMATE'!BA1131</f>
        <v>0</v>
      </c>
      <c r="E1131" s="182">
        <f>'CONSTRUCTION COST ESTIMATE'!BC1131</f>
        <v>0</v>
      </c>
      <c r="F1131" s="183" t="str">
        <f>'CONSTRUCTION COST ESTIMATE'!BB1131</f>
        <v>LF</v>
      </c>
      <c r="G1131" s="184"/>
      <c r="H1131" s="185">
        <f t="shared" si="207"/>
        <v>0</v>
      </c>
      <c r="I1131" s="186">
        <f t="shared" si="208"/>
        <v>0</v>
      </c>
      <c r="J1131" s="187"/>
      <c r="K1131" s="188">
        <f t="shared" si="209"/>
        <v>0</v>
      </c>
      <c r="L1131" s="86">
        <f t="shared" si="210"/>
        <v>0</v>
      </c>
      <c r="M1131" s="188">
        <f t="shared" si="211"/>
        <v>0</v>
      </c>
      <c r="N1131" s="86">
        <f t="shared" si="212"/>
        <v>0</v>
      </c>
      <c r="O1131" s="188">
        <f t="shared" si="213"/>
        <v>0</v>
      </c>
      <c r="P1131" s="189"/>
      <c r="Q1131" s="190">
        <f t="shared" si="214"/>
        <v>0</v>
      </c>
      <c r="R1131" s="191">
        <f t="shared" si="215"/>
        <v>0</v>
      </c>
      <c r="T1131" s="88"/>
    </row>
    <row r="1132" spans="1:20" s="178" customFormat="1" ht="30" hidden="1" customHeight="1">
      <c r="A1132" s="156">
        <f>'CONSTRUCTION COST ESTIMATE'!A1132</f>
        <v>0</v>
      </c>
      <c r="B1132" s="179">
        <f>'CONSTRUCTION COST ESTIMATE'!B1132</f>
        <v>630.02700000000004</v>
      </c>
      <c r="C1132" s="180" t="str">
        <f>'CONSTRUCTION COST ESTIMATE'!C1132</f>
        <v>PVC SDR 35 SANITARY SEWER LATERAL (18 INCH)</v>
      </c>
      <c r="D1132" s="181">
        <f>'CONSTRUCTION COST ESTIMATE'!BA1132</f>
        <v>0</v>
      </c>
      <c r="E1132" s="182">
        <f>'CONSTRUCTION COST ESTIMATE'!BC1132</f>
        <v>0</v>
      </c>
      <c r="F1132" s="183" t="str">
        <f>'CONSTRUCTION COST ESTIMATE'!BB1132</f>
        <v>LF</v>
      </c>
      <c r="G1132" s="184"/>
      <c r="H1132" s="185">
        <f t="shared" si="207"/>
        <v>0</v>
      </c>
      <c r="I1132" s="186">
        <f t="shared" si="208"/>
        <v>0</v>
      </c>
      <c r="J1132" s="187"/>
      <c r="K1132" s="188">
        <f t="shared" si="209"/>
        <v>0</v>
      </c>
      <c r="L1132" s="86">
        <f t="shared" si="210"/>
        <v>0</v>
      </c>
      <c r="M1132" s="188">
        <f t="shared" si="211"/>
        <v>0</v>
      </c>
      <c r="N1132" s="86">
        <f t="shared" si="212"/>
        <v>0</v>
      </c>
      <c r="O1132" s="188">
        <f t="shared" si="213"/>
        <v>0</v>
      </c>
      <c r="P1132" s="189"/>
      <c r="Q1132" s="190">
        <f t="shared" si="214"/>
        <v>0</v>
      </c>
      <c r="R1132" s="191">
        <f t="shared" si="215"/>
        <v>0</v>
      </c>
      <c r="T1132" s="88"/>
    </row>
    <row r="1133" spans="1:20" s="178" customFormat="1" ht="30" hidden="1" customHeight="1">
      <c r="A1133" s="156">
        <f>'CONSTRUCTION COST ESTIMATE'!A1133</f>
        <v>0</v>
      </c>
      <c r="B1133" s="179">
        <f>'CONSTRUCTION COST ESTIMATE'!B1133</f>
        <v>630.02800000000002</v>
      </c>
      <c r="C1133" s="180" t="str">
        <f>'CONSTRUCTION COST ESTIMATE'!C1133</f>
        <v>PVC SDR 35 SANITARY SEWER LATERAL (21 INCH)</v>
      </c>
      <c r="D1133" s="181">
        <f>'CONSTRUCTION COST ESTIMATE'!BA1133</f>
        <v>0</v>
      </c>
      <c r="E1133" s="182">
        <f>'CONSTRUCTION COST ESTIMATE'!BC1133</f>
        <v>0</v>
      </c>
      <c r="F1133" s="183" t="str">
        <f>'CONSTRUCTION COST ESTIMATE'!BB1133</f>
        <v>LF</v>
      </c>
      <c r="G1133" s="184"/>
      <c r="H1133" s="185">
        <f t="shared" si="207"/>
        <v>0</v>
      </c>
      <c r="I1133" s="186">
        <f t="shared" si="208"/>
        <v>0</v>
      </c>
      <c r="J1133" s="187"/>
      <c r="K1133" s="188">
        <f t="shared" si="209"/>
        <v>0</v>
      </c>
      <c r="L1133" s="86">
        <f t="shared" si="210"/>
        <v>0</v>
      </c>
      <c r="M1133" s="188">
        <f t="shared" si="211"/>
        <v>0</v>
      </c>
      <c r="N1133" s="86">
        <f t="shared" si="212"/>
        <v>0</v>
      </c>
      <c r="O1133" s="188">
        <f t="shared" si="213"/>
        <v>0</v>
      </c>
      <c r="P1133" s="189"/>
      <c r="Q1133" s="190">
        <f t="shared" si="214"/>
        <v>0</v>
      </c>
      <c r="R1133" s="191">
        <f t="shared" si="215"/>
        <v>0</v>
      </c>
      <c r="T1133" s="88"/>
    </row>
    <row r="1134" spans="1:20" s="178" customFormat="1" ht="30" hidden="1" customHeight="1">
      <c r="A1134" s="156">
        <f>'CONSTRUCTION COST ESTIMATE'!A1134</f>
        <v>0</v>
      </c>
      <c r="B1134" s="179">
        <f>'CONSTRUCTION COST ESTIMATE'!B1134</f>
        <v>630.029</v>
      </c>
      <c r="C1134" s="180" t="str">
        <f>'CONSTRUCTION COST ESTIMATE'!C1134</f>
        <v>PVC SDR 35 SANITARY SEWER LATERAL (24 INCH)</v>
      </c>
      <c r="D1134" s="181">
        <f>'CONSTRUCTION COST ESTIMATE'!BA1134</f>
        <v>0</v>
      </c>
      <c r="E1134" s="182">
        <f>'CONSTRUCTION COST ESTIMATE'!BC1134</f>
        <v>0</v>
      </c>
      <c r="F1134" s="183" t="str">
        <f>'CONSTRUCTION COST ESTIMATE'!BB1134</f>
        <v>LF</v>
      </c>
      <c r="G1134" s="184"/>
      <c r="H1134" s="185">
        <f t="shared" si="207"/>
        <v>0</v>
      </c>
      <c r="I1134" s="186">
        <f t="shared" si="208"/>
        <v>0</v>
      </c>
      <c r="J1134" s="187"/>
      <c r="K1134" s="188">
        <f t="shared" si="209"/>
        <v>0</v>
      </c>
      <c r="L1134" s="86">
        <f t="shared" si="210"/>
        <v>0</v>
      </c>
      <c r="M1134" s="188">
        <f t="shared" si="211"/>
        <v>0</v>
      </c>
      <c r="N1134" s="86">
        <f t="shared" si="212"/>
        <v>0</v>
      </c>
      <c r="O1134" s="188">
        <f t="shared" si="213"/>
        <v>0</v>
      </c>
      <c r="P1134" s="189"/>
      <c r="Q1134" s="190">
        <f t="shared" si="214"/>
        <v>0</v>
      </c>
      <c r="R1134" s="191">
        <f t="shared" si="215"/>
        <v>0</v>
      </c>
      <c r="T1134" s="88"/>
    </row>
    <row r="1135" spans="1:20" s="178" customFormat="1" ht="30" hidden="1" customHeight="1">
      <c r="A1135" s="156">
        <f>'CONSTRUCTION COST ESTIMATE'!A1135</f>
        <v>0</v>
      </c>
      <c r="B1135" s="179">
        <f>'CONSTRUCTION COST ESTIMATE'!B1135</f>
        <v>630.03</v>
      </c>
      <c r="C1135" s="180" t="str">
        <f>'CONSTRUCTION COST ESTIMATE'!C1135</f>
        <v>PVC SDR 35 SANITARY SEWER LATERAL (30 INCH)</v>
      </c>
      <c r="D1135" s="181">
        <f>'CONSTRUCTION COST ESTIMATE'!BA1135</f>
        <v>0</v>
      </c>
      <c r="E1135" s="182">
        <f>'CONSTRUCTION COST ESTIMATE'!BC1135</f>
        <v>0</v>
      </c>
      <c r="F1135" s="183" t="str">
        <f>'CONSTRUCTION COST ESTIMATE'!BB1135</f>
        <v>LF</v>
      </c>
      <c r="G1135" s="184"/>
      <c r="H1135" s="185">
        <f t="shared" si="207"/>
        <v>0</v>
      </c>
      <c r="I1135" s="186">
        <f t="shared" si="208"/>
        <v>0</v>
      </c>
      <c r="J1135" s="187"/>
      <c r="K1135" s="188">
        <f t="shared" si="209"/>
        <v>0</v>
      </c>
      <c r="L1135" s="86">
        <f t="shared" si="210"/>
        <v>0</v>
      </c>
      <c r="M1135" s="188">
        <f t="shared" si="211"/>
        <v>0</v>
      </c>
      <c r="N1135" s="86">
        <f t="shared" si="212"/>
        <v>0</v>
      </c>
      <c r="O1135" s="188">
        <f t="shared" si="213"/>
        <v>0</v>
      </c>
      <c r="P1135" s="189"/>
      <c r="Q1135" s="190">
        <f t="shared" si="214"/>
        <v>0</v>
      </c>
      <c r="R1135" s="191">
        <f t="shared" si="215"/>
        <v>0</v>
      </c>
      <c r="T1135" s="88"/>
    </row>
    <row r="1136" spans="1:20" s="178" customFormat="1" ht="30" hidden="1" customHeight="1">
      <c r="A1136" s="156">
        <f>'CONSTRUCTION COST ESTIMATE'!A1136</f>
        <v>0</v>
      </c>
      <c r="B1136" s="179">
        <f>'CONSTRUCTION COST ESTIMATE'!B1136</f>
        <v>630.03099999999995</v>
      </c>
      <c r="C1136" s="180" t="str">
        <f>'CONSTRUCTION COST ESTIMATE'!C1136</f>
        <v>PVC SDR 35 SANITARY SEWER LATERAL (36 INCH)</v>
      </c>
      <c r="D1136" s="181">
        <f>'CONSTRUCTION COST ESTIMATE'!BA1136</f>
        <v>0</v>
      </c>
      <c r="E1136" s="182">
        <f>'CONSTRUCTION COST ESTIMATE'!BC1136</f>
        <v>0</v>
      </c>
      <c r="F1136" s="183" t="str">
        <f>'CONSTRUCTION COST ESTIMATE'!BB1136</f>
        <v>LF</v>
      </c>
      <c r="G1136" s="184"/>
      <c r="H1136" s="185">
        <f t="shared" si="207"/>
        <v>0</v>
      </c>
      <c r="I1136" s="186">
        <f t="shared" si="208"/>
        <v>0</v>
      </c>
      <c r="J1136" s="187"/>
      <c r="K1136" s="188">
        <f t="shared" si="209"/>
        <v>0</v>
      </c>
      <c r="L1136" s="86">
        <f t="shared" si="210"/>
        <v>0</v>
      </c>
      <c r="M1136" s="188">
        <f t="shared" si="211"/>
        <v>0</v>
      </c>
      <c r="N1136" s="86">
        <f t="shared" si="212"/>
        <v>0</v>
      </c>
      <c r="O1136" s="188">
        <f t="shared" si="213"/>
        <v>0</v>
      </c>
      <c r="P1136" s="189"/>
      <c r="Q1136" s="190">
        <f t="shared" si="214"/>
        <v>0</v>
      </c>
      <c r="R1136" s="191">
        <f t="shared" si="215"/>
        <v>0</v>
      </c>
      <c r="T1136" s="88"/>
    </row>
    <row r="1137" spans="1:20" s="178" customFormat="1" ht="30" hidden="1" customHeight="1">
      <c r="A1137" s="156">
        <f>'CONSTRUCTION COST ESTIMATE'!A1137</f>
        <v>0</v>
      </c>
      <c r="B1137" s="179">
        <f>'CONSTRUCTION COST ESTIMATE'!B1137</f>
        <v>630.04</v>
      </c>
      <c r="C1137" s="180" t="str">
        <f>'CONSTRUCTION COST ESTIMATE'!C1137</f>
        <v>PVC SDR 35 SANITARY SEWER PIPE (4 INCH)</v>
      </c>
      <c r="D1137" s="181">
        <f>'CONSTRUCTION COST ESTIMATE'!BA1137</f>
        <v>0</v>
      </c>
      <c r="E1137" s="182">
        <f>'CONSTRUCTION COST ESTIMATE'!BC1137</f>
        <v>0</v>
      </c>
      <c r="F1137" s="183" t="str">
        <f>'CONSTRUCTION COST ESTIMATE'!BB1137</f>
        <v>LF</v>
      </c>
      <c r="G1137" s="184"/>
      <c r="H1137" s="185">
        <f t="shared" si="207"/>
        <v>0</v>
      </c>
      <c r="I1137" s="186">
        <f t="shared" si="208"/>
        <v>0</v>
      </c>
      <c r="J1137" s="187"/>
      <c r="K1137" s="188">
        <f t="shared" si="209"/>
        <v>0</v>
      </c>
      <c r="L1137" s="86">
        <f t="shared" si="210"/>
        <v>0</v>
      </c>
      <c r="M1137" s="188">
        <f t="shared" si="211"/>
        <v>0</v>
      </c>
      <c r="N1137" s="86">
        <f t="shared" si="212"/>
        <v>0</v>
      </c>
      <c r="O1137" s="188">
        <f t="shared" si="213"/>
        <v>0</v>
      </c>
      <c r="P1137" s="189"/>
      <c r="Q1137" s="190">
        <f t="shared" si="214"/>
        <v>0</v>
      </c>
      <c r="R1137" s="191">
        <f t="shared" si="215"/>
        <v>0</v>
      </c>
      <c r="T1137" s="88"/>
    </row>
    <row r="1138" spans="1:20" s="178" customFormat="1" ht="30" hidden="1" customHeight="1">
      <c r="A1138" s="156">
        <f>'CONSTRUCTION COST ESTIMATE'!A1138</f>
        <v>0</v>
      </c>
      <c r="B1138" s="179">
        <f>'CONSTRUCTION COST ESTIMATE'!B1138</f>
        <v>630.04100000000005</v>
      </c>
      <c r="C1138" s="180" t="str">
        <f>'CONSTRUCTION COST ESTIMATE'!C1138</f>
        <v>PVC SDR 35 SANITARY SEWER PIPE (6 INCH)</v>
      </c>
      <c r="D1138" s="181">
        <f>'CONSTRUCTION COST ESTIMATE'!BA1138</f>
        <v>0</v>
      </c>
      <c r="E1138" s="182">
        <f>'CONSTRUCTION COST ESTIMATE'!BC1138</f>
        <v>0</v>
      </c>
      <c r="F1138" s="183" t="str">
        <f>'CONSTRUCTION COST ESTIMATE'!BB1138</f>
        <v>LF</v>
      </c>
      <c r="G1138" s="184"/>
      <c r="H1138" s="185">
        <f t="shared" si="207"/>
        <v>0</v>
      </c>
      <c r="I1138" s="186">
        <f t="shared" si="208"/>
        <v>0</v>
      </c>
      <c r="J1138" s="187"/>
      <c r="K1138" s="188">
        <f t="shared" si="209"/>
        <v>0</v>
      </c>
      <c r="L1138" s="86">
        <f t="shared" si="210"/>
        <v>0</v>
      </c>
      <c r="M1138" s="188">
        <f t="shared" si="211"/>
        <v>0</v>
      </c>
      <c r="N1138" s="86">
        <f t="shared" si="212"/>
        <v>0</v>
      </c>
      <c r="O1138" s="188">
        <f t="shared" si="213"/>
        <v>0</v>
      </c>
      <c r="P1138" s="189"/>
      <c r="Q1138" s="190">
        <f t="shared" si="214"/>
        <v>0</v>
      </c>
      <c r="R1138" s="191">
        <f t="shared" si="215"/>
        <v>0</v>
      </c>
      <c r="T1138" s="88"/>
    </row>
    <row r="1139" spans="1:20" s="178" customFormat="1" ht="30" hidden="1" customHeight="1">
      <c r="A1139" s="156">
        <f>'CONSTRUCTION COST ESTIMATE'!A1139</f>
        <v>0</v>
      </c>
      <c r="B1139" s="179">
        <f>'CONSTRUCTION COST ESTIMATE'!B1139</f>
        <v>630.04200000000003</v>
      </c>
      <c r="C1139" s="180" t="str">
        <f>'CONSTRUCTION COST ESTIMATE'!C1139</f>
        <v>PVC SDR 35 SANITARY SEWER PIPE (8 INCH)</v>
      </c>
      <c r="D1139" s="181">
        <f>'CONSTRUCTION COST ESTIMATE'!BA1139</f>
        <v>0</v>
      </c>
      <c r="E1139" s="182">
        <f>'CONSTRUCTION COST ESTIMATE'!BC1139</f>
        <v>0</v>
      </c>
      <c r="F1139" s="183" t="str">
        <f>'CONSTRUCTION COST ESTIMATE'!BB1139</f>
        <v>LF</v>
      </c>
      <c r="G1139" s="184"/>
      <c r="H1139" s="185">
        <f t="shared" si="207"/>
        <v>0</v>
      </c>
      <c r="I1139" s="186">
        <f t="shared" si="208"/>
        <v>0</v>
      </c>
      <c r="J1139" s="187"/>
      <c r="K1139" s="188">
        <f t="shared" si="209"/>
        <v>0</v>
      </c>
      <c r="L1139" s="86">
        <f t="shared" si="210"/>
        <v>0</v>
      </c>
      <c r="M1139" s="188">
        <f t="shared" si="211"/>
        <v>0</v>
      </c>
      <c r="N1139" s="86">
        <f t="shared" si="212"/>
        <v>0</v>
      </c>
      <c r="O1139" s="188">
        <f t="shared" si="213"/>
        <v>0</v>
      </c>
      <c r="P1139" s="189"/>
      <c r="Q1139" s="190">
        <f t="shared" si="214"/>
        <v>0</v>
      </c>
      <c r="R1139" s="191">
        <f t="shared" si="215"/>
        <v>0</v>
      </c>
      <c r="T1139" s="88"/>
    </row>
    <row r="1140" spans="1:20" s="178" customFormat="1" ht="30" hidden="1" customHeight="1">
      <c r="A1140" s="156">
        <f>'CONSTRUCTION COST ESTIMATE'!A1140</f>
        <v>0</v>
      </c>
      <c r="B1140" s="179">
        <f>'CONSTRUCTION COST ESTIMATE'!B1140</f>
        <v>630.04300000000001</v>
      </c>
      <c r="C1140" s="180" t="str">
        <f>'CONSTRUCTION COST ESTIMATE'!C1140</f>
        <v>PVC SDR 35 SANITARY SEWER PIPE (10 INCH)</v>
      </c>
      <c r="D1140" s="181">
        <f>'CONSTRUCTION COST ESTIMATE'!BA1140</f>
        <v>0</v>
      </c>
      <c r="E1140" s="182">
        <f>'CONSTRUCTION COST ESTIMATE'!BC1140</f>
        <v>0</v>
      </c>
      <c r="F1140" s="183" t="str">
        <f>'CONSTRUCTION COST ESTIMATE'!BB1140</f>
        <v>LF</v>
      </c>
      <c r="G1140" s="184"/>
      <c r="H1140" s="185">
        <f t="shared" si="207"/>
        <v>0</v>
      </c>
      <c r="I1140" s="186">
        <f t="shared" si="208"/>
        <v>0</v>
      </c>
      <c r="J1140" s="187"/>
      <c r="K1140" s="188">
        <f t="shared" si="209"/>
        <v>0</v>
      </c>
      <c r="L1140" s="86">
        <f t="shared" si="210"/>
        <v>0</v>
      </c>
      <c r="M1140" s="188">
        <f t="shared" si="211"/>
        <v>0</v>
      </c>
      <c r="N1140" s="86">
        <f t="shared" si="212"/>
        <v>0</v>
      </c>
      <c r="O1140" s="188">
        <f t="shared" si="213"/>
        <v>0</v>
      </c>
      <c r="P1140" s="189"/>
      <c r="Q1140" s="190">
        <f t="shared" si="214"/>
        <v>0</v>
      </c>
      <c r="R1140" s="191">
        <f t="shared" si="215"/>
        <v>0</v>
      </c>
      <c r="T1140" s="88"/>
    </row>
    <row r="1141" spans="1:20" s="178" customFormat="1" ht="30" hidden="1" customHeight="1">
      <c r="A1141" s="156">
        <f>'CONSTRUCTION COST ESTIMATE'!A1141</f>
        <v>0</v>
      </c>
      <c r="B1141" s="179">
        <f>'CONSTRUCTION COST ESTIMATE'!B1141</f>
        <v>630.04399999999998</v>
      </c>
      <c r="C1141" s="180" t="str">
        <f>'CONSTRUCTION COST ESTIMATE'!C1141</f>
        <v>PVC SDR 35 SANITARY SEWER PIPE (12 INCH)</v>
      </c>
      <c r="D1141" s="181">
        <f>'CONSTRUCTION COST ESTIMATE'!BA1141</f>
        <v>0</v>
      </c>
      <c r="E1141" s="182">
        <f>'CONSTRUCTION COST ESTIMATE'!BC1141</f>
        <v>0</v>
      </c>
      <c r="F1141" s="183" t="str">
        <f>'CONSTRUCTION COST ESTIMATE'!BB1141</f>
        <v>LF</v>
      </c>
      <c r="G1141" s="184"/>
      <c r="H1141" s="185">
        <f t="shared" si="207"/>
        <v>0</v>
      </c>
      <c r="I1141" s="186">
        <f t="shared" si="208"/>
        <v>0</v>
      </c>
      <c r="J1141" s="187"/>
      <c r="K1141" s="188">
        <f t="shared" si="209"/>
        <v>0</v>
      </c>
      <c r="L1141" s="86">
        <f t="shared" si="210"/>
        <v>0</v>
      </c>
      <c r="M1141" s="188">
        <f t="shared" si="211"/>
        <v>0</v>
      </c>
      <c r="N1141" s="86">
        <f t="shared" si="212"/>
        <v>0</v>
      </c>
      <c r="O1141" s="188">
        <f t="shared" si="213"/>
        <v>0</v>
      </c>
      <c r="P1141" s="189"/>
      <c r="Q1141" s="190">
        <f t="shared" si="214"/>
        <v>0</v>
      </c>
      <c r="R1141" s="191">
        <f t="shared" si="215"/>
        <v>0</v>
      </c>
      <c r="T1141" s="88"/>
    </row>
    <row r="1142" spans="1:20" s="178" customFormat="1" ht="30" hidden="1" customHeight="1">
      <c r="A1142" s="156">
        <f>'CONSTRUCTION COST ESTIMATE'!A1142</f>
        <v>0</v>
      </c>
      <c r="B1142" s="179">
        <f>'CONSTRUCTION COST ESTIMATE'!B1142</f>
        <v>630.04499999999996</v>
      </c>
      <c r="C1142" s="180" t="str">
        <f>'CONSTRUCTION COST ESTIMATE'!C1142</f>
        <v>PVC SDR 35 SANITARY SEWER PIPE (15 INCH)</v>
      </c>
      <c r="D1142" s="181">
        <f>'CONSTRUCTION COST ESTIMATE'!BA1142</f>
        <v>0</v>
      </c>
      <c r="E1142" s="182">
        <f>'CONSTRUCTION COST ESTIMATE'!BC1142</f>
        <v>0</v>
      </c>
      <c r="F1142" s="183" t="str">
        <f>'CONSTRUCTION COST ESTIMATE'!BB1142</f>
        <v>LF</v>
      </c>
      <c r="G1142" s="184"/>
      <c r="H1142" s="185">
        <f t="shared" si="207"/>
        <v>0</v>
      </c>
      <c r="I1142" s="186">
        <f t="shared" si="208"/>
        <v>0</v>
      </c>
      <c r="J1142" s="187"/>
      <c r="K1142" s="188">
        <f t="shared" si="209"/>
        <v>0</v>
      </c>
      <c r="L1142" s="86">
        <f t="shared" si="210"/>
        <v>0</v>
      </c>
      <c r="M1142" s="188">
        <f t="shared" si="211"/>
        <v>0</v>
      </c>
      <c r="N1142" s="86">
        <f t="shared" si="212"/>
        <v>0</v>
      </c>
      <c r="O1142" s="188">
        <f t="shared" si="213"/>
        <v>0</v>
      </c>
      <c r="P1142" s="189"/>
      <c r="Q1142" s="190">
        <f t="shared" si="214"/>
        <v>0</v>
      </c>
      <c r="R1142" s="191">
        <f t="shared" si="215"/>
        <v>0</v>
      </c>
      <c r="T1142" s="88"/>
    </row>
    <row r="1143" spans="1:20" s="178" customFormat="1" ht="30" hidden="1" customHeight="1">
      <c r="A1143" s="156">
        <f>'CONSTRUCTION COST ESTIMATE'!A1143</f>
        <v>0</v>
      </c>
      <c r="B1143" s="179">
        <f>'CONSTRUCTION COST ESTIMATE'!B1143</f>
        <v>630.04600000000005</v>
      </c>
      <c r="C1143" s="180" t="str">
        <f>'CONSTRUCTION COST ESTIMATE'!C1143</f>
        <v>PVC SDR 35 SANITARY SEWER PIPE (18 INCH)</v>
      </c>
      <c r="D1143" s="181">
        <f>'CONSTRUCTION COST ESTIMATE'!BA1143</f>
        <v>0</v>
      </c>
      <c r="E1143" s="182">
        <f>'CONSTRUCTION COST ESTIMATE'!BC1143</f>
        <v>0</v>
      </c>
      <c r="F1143" s="183" t="str">
        <f>'CONSTRUCTION COST ESTIMATE'!BB1143</f>
        <v>LF</v>
      </c>
      <c r="G1143" s="184"/>
      <c r="H1143" s="185">
        <f t="shared" si="207"/>
        <v>0</v>
      </c>
      <c r="I1143" s="186">
        <f t="shared" si="208"/>
        <v>0</v>
      </c>
      <c r="J1143" s="187"/>
      <c r="K1143" s="188">
        <f t="shared" si="209"/>
        <v>0</v>
      </c>
      <c r="L1143" s="86">
        <f t="shared" si="210"/>
        <v>0</v>
      </c>
      <c r="M1143" s="188">
        <f t="shared" si="211"/>
        <v>0</v>
      </c>
      <c r="N1143" s="86">
        <f t="shared" si="212"/>
        <v>0</v>
      </c>
      <c r="O1143" s="188">
        <f t="shared" si="213"/>
        <v>0</v>
      </c>
      <c r="P1143" s="189"/>
      <c r="Q1143" s="190">
        <f t="shared" si="214"/>
        <v>0</v>
      </c>
      <c r="R1143" s="191">
        <f t="shared" si="215"/>
        <v>0</v>
      </c>
      <c r="T1143" s="88"/>
    </row>
    <row r="1144" spans="1:20" s="178" customFormat="1" ht="30" hidden="1" customHeight="1">
      <c r="A1144" s="156">
        <f>'CONSTRUCTION COST ESTIMATE'!A1144</f>
        <v>0</v>
      </c>
      <c r="B1144" s="179">
        <f>'CONSTRUCTION COST ESTIMATE'!B1144</f>
        <v>630.04700000000003</v>
      </c>
      <c r="C1144" s="180" t="str">
        <f>'CONSTRUCTION COST ESTIMATE'!C1144</f>
        <v>PVC SDR 35 SANITARY SEWER PIPE (21 INCH)</v>
      </c>
      <c r="D1144" s="181">
        <f>'CONSTRUCTION COST ESTIMATE'!BA1144</f>
        <v>0</v>
      </c>
      <c r="E1144" s="182">
        <f>'CONSTRUCTION COST ESTIMATE'!BC1144</f>
        <v>0</v>
      </c>
      <c r="F1144" s="183" t="str">
        <f>'CONSTRUCTION COST ESTIMATE'!BB1144</f>
        <v>LF</v>
      </c>
      <c r="G1144" s="184"/>
      <c r="H1144" s="185">
        <f t="shared" si="207"/>
        <v>0</v>
      </c>
      <c r="I1144" s="186">
        <f t="shared" si="208"/>
        <v>0</v>
      </c>
      <c r="J1144" s="187"/>
      <c r="K1144" s="188">
        <f t="shared" si="209"/>
        <v>0</v>
      </c>
      <c r="L1144" s="86">
        <f t="shared" si="210"/>
        <v>0</v>
      </c>
      <c r="M1144" s="188">
        <f t="shared" si="211"/>
        <v>0</v>
      </c>
      <c r="N1144" s="86">
        <f t="shared" si="212"/>
        <v>0</v>
      </c>
      <c r="O1144" s="188">
        <f t="shared" si="213"/>
        <v>0</v>
      </c>
      <c r="P1144" s="189"/>
      <c r="Q1144" s="190">
        <f t="shared" si="214"/>
        <v>0</v>
      </c>
      <c r="R1144" s="191">
        <f t="shared" si="215"/>
        <v>0</v>
      </c>
      <c r="T1144" s="88"/>
    </row>
    <row r="1145" spans="1:20" s="178" customFormat="1" ht="30" hidden="1" customHeight="1">
      <c r="A1145" s="156">
        <f>'CONSTRUCTION COST ESTIMATE'!A1145</f>
        <v>0</v>
      </c>
      <c r="B1145" s="179">
        <f>'CONSTRUCTION COST ESTIMATE'!B1145</f>
        <v>630.048</v>
      </c>
      <c r="C1145" s="180" t="str">
        <f>'CONSTRUCTION COST ESTIMATE'!C1145</f>
        <v>PVC SDR 35 SANITARY SEWER PIPE (24 INCH)</v>
      </c>
      <c r="D1145" s="181">
        <f>'CONSTRUCTION COST ESTIMATE'!BA1145</f>
        <v>0</v>
      </c>
      <c r="E1145" s="182">
        <f>'CONSTRUCTION COST ESTIMATE'!BC1145</f>
        <v>0</v>
      </c>
      <c r="F1145" s="183" t="str">
        <f>'CONSTRUCTION COST ESTIMATE'!BB1145</f>
        <v>LF</v>
      </c>
      <c r="G1145" s="184"/>
      <c r="H1145" s="185">
        <f t="shared" si="207"/>
        <v>0</v>
      </c>
      <c r="I1145" s="186">
        <f t="shared" si="208"/>
        <v>0</v>
      </c>
      <c r="J1145" s="187"/>
      <c r="K1145" s="188">
        <f t="shared" si="209"/>
        <v>0</v>
      </c>
      <c r="L1145" s="86">
        <f t="shared" si="210"/>
        <v>0</v>
      </c>
      <c r="M1145" s="188">
        <f t="shared" si="211"/>
        <v>0</v>
      </c>
      <c r="N1145" s="86">
        <f t="shared" si="212"/>
        <v>0</v>
      </c>
      <c r="O1145" s="188">
        <f t="shared" si="213"/>
        <v>0</v>
      </c>
      <c r="P1145" s="189"/>
      <c r="Q1145" s="190">
        <f t="shared" si="214"/>
        <v>0</v>
      </c>
      <c r="R1145" s="191">
        <f t="shared" si="215"/>
        <v>0</v>
      </c>
      <c r="T1145" s="88"/>
    </row>
    <row r="1146" spans="1:20" s="178" customFormat="1" ht="30" hidden="1" customHeight="1">
      <c r="A1146" s="156">
        <f>'CONSTRUCTION COST ESTIMATE'!A1146</f>
        <v>0</v>
      </c>
      <c r="B1146" s="179">
        <f>'CONSTRUCTION COST ESTIMATE'!B1146</f>
        <v>630.04899999999998</v>
      </c>
      <c r="C1146" s="180" t="str">
        <f>'CONSTRUCTION COST ESTIMATE'!C1146</f>
        <v>PVC SDR 35 SANITARY SEWER PIPE (30 INCH)</v>
      </c>
      <c r="D1146" s="181">
        <f>'CONSTRUCTION COST ESTIMATE'!BA1146</f>
        <v>0</v>
      </c>
      <c r="E1146" s="182">
        <f>'CONSTRUCTION COST ESTIMATE'!BC1146</f>
        <v>0</v>
      </c>
      <c r="F1146" s="183" t="str">
        <f>'CONSTRUCTION COST ESTIMATE'!BB1146</f>
        <v>LF</v>
      </c>
      <c r="G1146" s="184"/>
      <c r="H1146" s="185">
        <f t="shared" si="207"/>
        <v>0</v>
      </c>
      <c r="I1146" s="186">
        <f t="shared" si="208"/>
        <v>0</v>
      </c>
      <c r="J1146" s="187"/>
      <c r="K1146" s="188">
        <f t="shared" si="209"/>
        <v>0</v>
      </c>
      <c r="L1146" s="86">
        <f t="shared" si="210"/>
        <v>0</v>
      </c>
      <c r="M1146" s="188">
        <f t="shared" si="211"/>
        <v>0</v>
      </c>
      <c r="N1146" s="86">
        <f t="shared" si="212"/>
        <v>0</v>
      </c>
      <c r="O1146" s="188">
        <f t="shared" si="213"/>
        <v>0</v>
      </c>
      <c r="P1146" s="189"/>
      <c r="Q1146" s="190">
        <f t="shared" si="214"/>
        <v>0</v>
      </c>
      <c r="R1146" s="191">
        <f t="shared" si="215"/>
        <v>0</v>
      </c>
      <c r="T1146" s="88"/>
    </row>
    <row r="1147" spans="1:20" s="178" customFormat="1" ht="30" hidden="1" customHeight="1">
      <c r="A1147" s="156">
        <f>'CONSTRUCTION COST ESTIMATE'!A1147</f>
        <v>0</v>
      </c>
      <c r="B1147" s="179">
        <f>'CONSTRUCTION COST ESTIMATE'!B1147</f>
        <v>630.04999999999995</v>
      </c>
      <c r="C1147" s="180" t="str">
        <f>'CONSTRUCTION COST ESTIMATE'!C1147</f>
        <v>PVC SDR 35 SANITARY SEWER PIPE (36 INCH)</v>
      </c>
      <c r="D1147" s="181">
        <f>'CONSTRUCTION COST ESTIMATE'!BA1147</f>
        <v>0</v>
      </c>
      <c r="E1147" s="182">
        <f>'CONSTRUCTION COST ESTIMATE'!BC1147</f>
        <v>0</v>
      </c>
      <c r="F1147" s="183" t="str">
        <f>'CONSTRUCTION COST ESTIMATE'!BB1147</f>
        <v>LF</v>
      </c>
      <c r="G1147" s="184"/>
      <c r="H1147" s="185">
        <f t="shared" si="207"/>
        <v>0</v>
      </c>
      <c r="I1147" s="186">
        <f t="shared" si="208"/>
        <v>0</v>
      </c>
      <c r="J1147" s="187"/>
      <c r="K1147" s="188">
        <f t="shared" si="209"/>
        <v>0</v>
      </c>
      <c r="L1147" s="86">
        <f t="shared" si="210"/>
        <v>0</v>
      </c>
      <c r="M1147" s="188">
        <f t="shared" si="211"/>
        <v>0</v>
      </c>
      <c r="N1147" s="86">
        <f t="shared" si="212"/>
        <v>0</v>
      </c>
      <c r="O1147" s="188">
        <f t="shared" si="213"/>
        <v>0</v>
      </c>
      <c r="P1147" s="189"/>
      <c r="Q1147" s="190">
        <f t="shared" si="214"/>
        <v>0</v>
      </c>
      <c r="R1147" s="191">
        <f t="shared" si="215"/>
        <v>0</v>
      </c>
      <c r="T1147" s="88"/>
    </row>
    <row r="1148" spans="1:20" s="178" customFormat="1" ht="30" hidden="1" customHeight="1">
      <c r="A1148" s="156">
        <f>'CONSTRUCTION COST ESTIMATE'!A1148</f>
        <v>0</v>
      </c>
      <c r="B1148" s="179">
        <f>'CONSTRUCTION COST ESTIMATE'!B1148</f>
        <v>630.05999999999995</v>
      </c>
      <c r="C1148" s="180" t="str">
        <f>'CONSTRUCTION COST ESTIMATE'!C1148</f>
        <v>SANITARY SEWER PIPE ABANDONMENT (4 INCH)</v>
      </c>
      <c r="D1148" s="181">
        <f>'CONSTRUCTION COST ESTIMATE'!BA1148</f>
        <v>0</v>
      </c>
      <c r="E1148" s="182">
        <f>'CONSTRUCTION COST ESTIMATE'!BC1148</f>
        <v>0</v>
      </c>
      <c r="F1148" s="183" t="str">
        <f>'CONSTRUCTION COST ESTIMATE'!BB1148</f>
        <v>LF</v>
      </c>
      <c r="G1148" s="184"/>
      <c r="H1148" s="185">
        <f t="shared" si="207"/>
        <v>0</v>
      </c>
      <c r="I1148" s="186">
        <f t="shared" si="208"/>
        <v>0</v>
      </c>
      <c r="J1148" s="187"/>
      <c r="K1148" s="188">
        <f t="shared" si="209"/>
        <v>0</v>
      </c>
      <c r="L1148" s="86">
        <f t="shared" si="210"/>
        <v>0</v>
      </c>
      <c r="M1148" s="188">
        <f t="shared" si="211"/>
        <v>0</v>
      </c>
      <c r="N1148" s="86">
        <f t="shared" si="212"/>
        <v>0</v>
      </c>
      <c r="O1148" s="188">
        <f t="shared" si="213"/>
        <v>0</v>
      </c>
      <c r="P1148" s="189"/>
      <c r="Q1148" s="190">
        <f t="shared" si="214"/>
        <v>0</v>
      </c>
      <c r="R1148" s="191">
        <f t="shared" si="215"/>
        <v>0</v>
      </c>
      <c r="T1148" s="88"/>
    </row>
    <row r="1149" spans="1:20" s="178" customFormat="1" ht="30" hidden="1" customHeight="1">
      <c r="A1149" s="156">
        <f>'CONSTRUCTION COST ESTIMATE'!A1149</f>
        <v>0</v>
      </c>
      <c r="B1149" s="179">
        <f>'CONSTRUCTION COST ESTIMATE'!B1149</f>
        <v>630.06100000000004</v>
      </c>
      <c r="C1149" s="180" t="str">
        <f>'CONSTRUCTION COST ESTIMATE'!C1149</f>
        <v>SANITARY SEWER PIPE ABANDONMENT (6 INCH)</v>
      </c>
      <c r="D1149" s="181">
        <f>'CONSTRUCTION COST ESTIMATE'!BA1149</f>
        <v>0</v>
      </c>
      <c r="E1149" s="182">
        <f>'CONSTRUCTION COST ESTIMATE'!BC1149</f>
        <v>0</v>
      </c>
      <c r="F1149" s="183" t="str">
        <f>'CONSTRUCTION COST ESTIMATE'!BB1149</f>
        <v>LF</v>
      </c>
      <c r="G1149" s="184"/>
      <c r="H1149" s="185">
        <f t="shared" si="207"/>
        <v>0</v>
      </c>
      <c r="I1149" s="186">
        <f t="shared" si="208"/>
        <v>0</v>
      </c>
      <c r="J1149" s="187"/>
      <c r="K1149" s="188">
        <f t="shared" si="209"/>
        <v>0</v>
      </c>
      <c r="L1149" s="86">
        <f t="shared" si="210"/>
        <v>0</v>
      </c>
      <c r="M1149" s="188">
        <f t="shared" si="211"/>
        <v>0</v>
      </c>
      <c r="N1149" s="86">
        <f t="shared" si="212"/>
        <v>0</v>
      </c>
      <c r="O1149" s="188">
        <f t="shared" si="213"/>
        <v>0</v>
      </c>
      <c r="P1149" s="189"/>
      <c r="Q1149" s="190">
        <f t="shared" si="214"/>
        <v>0</v>
      </c>
      <c r="R1149" s="191">
        <f t="shared" si="215"/>
        <v>0</v>
      </c>
      <c r="T1149" s="88"/>
    </row>
    <row r="1150" spans="1:20" s="178" customFormat="1" ht="30" hidden="1" customHeight="1">
      <c r="A1150" s="156">
        <f>'CONSTRUCTION COST ESTIMATE'!A1150</f>
        <v>0</v>
      </c>
      <c r="B1150" s="179">
        <f>'CONSTRUCTION COST ESTIMATE'!B1150</f>
        <v>630.06200000000001</v>
      </c>
      <c r="C1150" s="180" t="str">
        <f>'CONSTRUCTION COST ESTIMATE'!C1150</f>
        <v>SANITARY SEWER PIPE ABANDONMENT (8 INCH)</v>
      </c>
      <c r="D1150" s="181">
        <f>'CONSTRUCTION COST ESTIMATE'!BA1150</f>
        <v>0</v>
      </c>
      <c r="E1150" s="182">
        <f>'CONSTRUCTION COST ESTIMATE'!BC1150</f>
        <v>0</v>
      </c>
      <c r="F1150" s="183" t="str">
        <f>'CONSTRUCTION COST ESTIMATE'!BB1150</f>
        <v>LF</v>
      </c>
      <c r="G1150" s="184"/>
      <c r="H1150" s="185">
        <f t="shared" si="207"/>
        <v>0</v>
      </c>
      <c r="I1150" s="186">
        <f t="shared" si="208"/>
        <v>0</v>
      </c>
      <c r="J1150" s="187"/>
      <c r="K1150" s="188">
        <f t="shared" si="209"/>
        <v>0</v>
      </c>
      <c r="L1150" s="86">
        <f t="shared" si="210"/>
        <v>0</v>
      </c>
      <c r="M1150" s="188">
        <f t="shared" si="211"/>
        <v>0</v>
      </c>
      <c r="N1150" s="86">
        <f t="shared" si="212"/>
        <v>0</v>
      </c>
      <c r="O1150" s="188">
        <f t="shared" si="213"/>
        <v>0</v>
      </c>
      <c r="P1150" s="189"/>
      <c r="Q1150" s="190">
        <f t="shared" si="214"/>
        <v>0</v>
      </c>
      <c r="R1150" s="191">
        <f t="shared" si="215"/>
        <v>0</v>
      </c>
      <c r="T1150" s="88"/>
    </row>
    <row r="1151" spans="1:20" s="178" customFormat="1" ht="30" hidden="1" customHeight="1">
      <c r="A1151" s="156">
        <f>'CONSTRUCTION COST ESTIMATE'!A1151</f>
        <v>0</v>
      </c>
      <c r="B1151" s="179">
        <f>'CONSTRUCTION COST ESTIMATE'!B1151</f>
        <v>630.06299999999999</v>
      </c>
      <c r="C1151" s="180" t="str">
        <f>'CONSTRUCTION COST ESTIMATE'!C1151</f>
        <v>SANITARY SEWER PIPE ABANDONMENT (10 INCH)</v>
      </c>
      <c r="D1151" s="181">
        <f>'CONSTRUCTION COST ESTIMATE'!BA1151</f>
        <v>0</v>
      </c>
      <c r="E1151" s="182">
        <f>'CONSTRUCTION COST ESTIMATE'!BC1151</f>
        <v>0</v>
      </c>
      <c r="F1151" s="183" t="str">
        <f>'CONSTRUCTION COST ESTIMATE'!BB1151</f>
        <v>LF</v>
      </c>
      <c r="G1151" s="184"/>
      <c r="H1151" s="185">
        <f t="shared" si="207"/>
        <v>0</v>
      </c>
      <c r="I1151" s="186">
        <f t="shared" si="208"/>
        <v>0</v>
      </c>
      <c r="J1151" s="187"/>
      <c r="K1151" s="188">
        <f t="shared" si="209"/>
        <v>0</v>
      </c>
      <c r="L1151" s="86">
        <f t="shared" si="210"/>
        <v>0</v>
      </c>
      <c r="M1151" s="188">
        <f t="shared" si="211"/>
        <v>0</v>
      </c>
      <c r="N1151" s="86">
        <f t="shared" si="212"/>
        <v>0</v>
      </c>
      <c r="O1151" s="188">
        <f t="shared" si="213"/>
        <v>0</v>
      </c>
      <c r="P1151" s="189"/>
      <c r="Q1151" s="190">
        <f t="shared" si="214"/>
        <v>0</v>
      </c>
      <c r="R1151" s="191">
        <f t="shared" si="215"/>
        <v>0</v>
      </c>
      <c r="T1151" s="88"/>
    </row>
    <row r="1152" spans="1:20" s="178" customFormat="1" ht="30" hidden="1" customHeight="1">
      <c r="A1152" s="156">
        <f>'CONSTRUCTION COST ESTIMATE'!A1152</f>
        <v>0</v>
      </c>
      <c r="B1152" s="179">
        <f>'CONSTRUCTION COST ESTIMATE'!B1152</f>
        <v>630.06399999999996</v>
      </c>
      <c r="C1152" s="180" t="str">
        <f>'CONSTRUCTION COST ESTIMATE'!C1152</f>
        <v>SANITARY SEWER PIPE ABANDONMENT (12 INCH)</v>
      </c>
      <c r="D1152" s="181">
        <f>'CONSTRUCTION COST ESTIMATE'!BA1152</f>
        <v>0</v>
      </c>
      <c r="E1152" s="182">
        <f>'CONSTRUCTION COST ESTIMATE'!BC1152</f>
        <v>0</v>
      </c>
      <c r="F1152" s="183" t="str">
        <f>'CONSTRUCTION COST ESTIMATE'!BB1152</f>
        <v>LF</v>
      </c>
      <c r="G1152" s="184"/>
      <c r="H1152" s="185">
        <f t="shared" si="207"/>
        <v>0</v>
      </c>
      <c r="I1152" s="186">
        <f t="shared" si="208"/>
        <v>0</v>
      </c>
      <c r="J1152" s="187"/>
      <c r="K1152" s="188">
        <f t="shared" si="209"/>
        <v>0</v>
      </c>
      <c r="L1152" s="86">
        <f t="shared" si="210"/>
        <v>0</v>
      </c>
      <c r="M1152" s="188">
        <f t="shared" si="211"/>
        <v>0</v>
      </c>
      <c r="N1152" s="86">
        <f t="shared" si="212"/>
        <v>0</v>
      </c>
      <c r="O1152" s="188">
        <f t="shared" si="213"/>
        <v>0</v>
      </c>
      <c r="P1152" s="189"/>
      <c r="Q1152" s="190">
        <f t="shared" si="214"/>
        <v>0</v>
      </c>
      <c r="R1152" s="191">
        <f t="shared" si="215"/>
        <v>0</v>
      </c>
      <c r="T1152" s="88"/>
    </row>
    <row r="1153" spans="1:20" s="178" customFormat="1" ht="30" hidden="1" customHeight="1">
      <c r="A1153" s="156">
        <f>'CONSTRUCTION COST ESTIMATE'!A1153</f>
        <v>0</v>
      </c>
      <c r="B1153" s="179">
        <f>'CONSTRUCTION COST ESTIMATE'!B1153</f>
        <v>630.06500000000005</v>
      </c>
      <c r="C1153" s="180" t="str">
        <f>'CONSTRUCTION COST ESTIMATE'!C1153</f>
        <v>SANITARY SEWER PIPE ABANDONMENT (15 INCH)</v>
      </c>
      <c r="D1153" s="181">
        <f>'CONSTRUCTION COST ESTIMATE'!BA1153</f>
        <v>0</v>
      </c>
      <c r="E1153" s="182">
        <f>'CONSTRUCTION COST ESTIMATE'!BC1153</f>
        <v>0</v>
      </c>
      <c r="F1153" s="183" t="str">
        <f>'CONSTRUCTION COST ESTIMATE'!BB1153</f>
        <v>LF</v>
      </c>
      <c r="G1153" s="184"/>
      <c r="H1153" s="185">
        <f t="shared" si="207"/>
        <v>0</v>
      </c>
      <c r="I1153" s="186">
        <f t="shared" si="208"/>
        <v>0</v>
      </c>
      <c r="J1153" s="187"/>
      <c r="K1153" s="188">
        <f t="shared" si="209"/>
        <v>0</v>
      </c>
      <c r="L1153" s="86">
        <f t="shared" si="210"/>
        <v>0</v>
      </c>
      <c r="M1153" s="188">
        <f t="shared" si="211"/>
        <v>0</v>
      </c>
      <c r="N1153" s="86">
        <f t="shared" si="212"/>
        <v>0</v>
      </c>
      <c r="O1153" s="188">
        <f t="shared" si="213"/>
        <v>0</v>
      </c>
      <c r="P1153" s="189"/>
      <c r="Q1153" s="190">
        <f t="shared" si="214"/>
        <v>0</v>
      </c>
      <c r="R1153" s="191">
        <f t="shared" si="215"/>
        <v>0</v>
      </c>
      <c r="T1153" s="88"/>
    </row>
    <row r="1154" spans="1:20" s="178" customFormat="1" ht="30" hidden="1" customHeight="1">
      <c r="A1154" s="156">
        <f>'CONSTRUCTION COST ESTIMATE'!A1154</f>
        <v>0</v>
      </c>
      <c r="B1154" s="179">
        <f>'CONSTRUCTION COST ESTIMATE'!B1154</f>
        <v>630.06600000000003</v>
      </c>
      <c r="C1154" s="180" t="str">
        <f>'CONSTRUCTION COST ESTIMATE'!C1154</f>
        <v>SANITARY SEWER PIPE ABANDONMENT (18 INCH)</v>
      </c>
      <c r="D1154" s="181">
        <f>'CONSTRUCTION COST ESTIMATE'!BA1154</f>
        <v>0</v>
      </c>
      <c r="E1154" s="182">
        <f>'CONSTRUCTION COST ESTIMATE'!BC1154</f>
        <v>0</v>
      </c>
      <c r="F1154" s="183" t="str">
        <f>'CONSTRUCTION COST ESTIMATE'!BB1154</f>
        <v>LF</v>
      </c>
      <c r="G1154" s="184"/>
      <c r="H1154" s="185">
        <f t="shared" si="207"/>
        <v>0</v>
      </c>
      <c r="I1154" s="186">
        <f t="shared" si="208"/>
        <v>0</v>
      </c>
      <c r="J1154" s="187"/>
      <c r="K1154" s="188">
        <f t="shared" si="209"/>
        <v>0</v>
      </c>
      <c r="L1154" s="86">
        <f t="shared" si="210"/>
        <v>0</v>
      </c>
      <c r="M1154" s="188">
        <f t="shared" si="211"/>
        <v>0</v>
      </c>
      <c r="N1154" s="86">
        <f t="shared" si="212"/>
        <v>0</v>
      </c>
      <c r="O1154" s="188">
        <f t="shared" si="213"/>
        <v>0</v>
      </c>
      <c r="P1154" s="189"/>
      <c r="Q1154" s="190">
        <f t="shared" si="214"/>
        <v>0</v>
      </c>
      <c r="R1154" s="191">
        <f t="shared" si="215"/>
        <v>0</v>
      </c>
      <c r="T1154" s="88"/>
    </row>
    <row r="1155" spans="1:20" s="178" customFormat="1" ht="30" hidden="1" customHeight="1">
      <c r="A1155" s="156">
        <f>'CONSTRUCTION COST ESTIMATE'!A1155</f>
        <v>0</v>
      </c>
      <c r="B1155" s="179">
        <f>'CONSTRUCTION COST ESTIMATE'!B1155</f>
        <v>630.06700000000001</v>
      </c>
      <c r="C1155" s="180" t="str">
        <f>'CONSTRUCTION COST ESTIMATE'!C1155</f>
        <v>SANITARY SEWER PIPE ABANDONMENT (21 INCH)</v>
      </c>
      <c r="D1155" s="181">
        <f>'CONSTRUCTION COST ESTIMATE'!BA1155</f>
        <v>0</v>
      </c>
      <c r="E1155" s="182">
        <f>'CONSTRUCTION COST ESTIMATE'!BC1155</f>
        <v>0</v>
      </c>
      <c r="F1155" s="183" t="str">
        <f>'CONSTRUCTION COST ESTIMATE'!BB1155</f>
        <v>LF</v>
      </c>
      <c r="G1155" s="184"/>
      <c r="H1155" s="185">
        <f t="shared" si="207"/>
        <v>0</v>
      </c>
      <c r="I1155" s="186">
        <f t="shared" si="208"/>
        <v>0</v>
      </c>
      <c r="J1155" s="187"/>
      <c r="K1155" s="188">
        <f t="shared" si="209"/>
        <v>0</v>
      </c>
      <c r="L1155" s="86">
        <f t="shared" si="210"/>
        <v>0</v>
      </c>
      <c r="M1155" s="188">
        <f t="shared" si="211"/>
        <v>0</v>
      </c>
      <c r="N1155" s="86">
        <f t="shared" si="212"/>
        <v>0</v>
      </c>
      <c r="O1155" s="188">
        <f t="shared" si="213"/>
        <v>0</v>
      </c>
      <c r="P1155" s="189"/>
      <c r="Q1155" s="190">
        <f t="shared" si="214"/>
        <v>0</v>
      </c>
      <c r="R1155" s="191">
        <f t="shared" si="215"/>
        <v>0</v>
      </c>
      <c r="T1155" s="88"/>
    </row>
    <row r="1156" spans="1:20" s="178" customFormat="1" ht="30" hidden="1" customHeight="1">
      <c r="A1156" s="156">
        <f>'CONSTRUCTION COST ESTIMATE'!A1156</f>
        <v>0</v>
      </c>
      <c r="B1156" s="179">
        <f>'CONSTRUCTION COST ESTIMATE'!B1156</f>
        <v>630.06799999999998</v>
      </c>
      <c r="C1156" s="180" t="str">
        <f>'CONSTRUCTION COST ESTIMATE'!C1156</f>
        <v>SANITARY SEWER PIPE ABANDONMENT (24 INCH)</v>
      </c>
      <c r="D1156" s="181">
        <f>'CONSTRUCTION COST ESTIMATE'!BA1156</f>
        <v>0</v>
      </c>
      <c r="E1156" s="182">
        <f>'CONSTRUCTION COST ESTIMATE'!BC1156</f>
        <v>0</v>
      </c>
      <c r="F1156" s="183" t="str">
        <f>'CONSTRUCTION COST ESTIMATE'!BB1156</f>
        <v>LF</v>
      </c>
      <c r="G1156" s="184"/>
      <c r="H1156" s="185">
        <f t="shared" si="207"/>
        <v>0</v>
      </c>
      <c r="I1156" s="186">
        <f t="shared" si="208"/>
        <v>0</v>
      </c>
      <c r="J1156" s="187"/>
      <c r="K1156" s="188">
        <f t="shared" si="209"/>
        <v>0</v>
      </c>
      <c r="L1156" s="86">
        <f t="shared" si="210"/>
        <v>0</v>
      </c>
      <c r="M1156" s="188">
        <f t="shared" si="211"/>
        <v>0</v>
      </c>
      <c r="N1156" s="86">
        <f t="shared" si="212"/>
        <v>0</v>
      </c>
      <c r="O1156" s="188">
        <f t="shared" si="213"/>
        <v>0</v>
      </c>
      <c r="P1156" s="189"/>
      <c r="Q1156" s="190">
        <f t="shared" si="214"/>
        <v>0</v>
      </c>
      <c r="R1156" s="191">
        <f t="shared" si="215"/>
        <v>0</v>
      </c>
      <c r="T1156" s="88"/>
    </row>
    <row r="1157" spans="1:20" s="178" customFormat="1" ht="30" hidden="1" customHeight="1">
      <c r="A1157" s="156">
        <f>'CONSTRUCTION COST ESTIMATE'!A1157</f>
        <v>0</v>
      </c>
      <c r="B1157" s="179">
        <f>'CONSTRUCTION COST ESTIMATE'!B1157</f>
        <v>630.06899999999996</v>
      </c>
      <c r="C1157" s="180" t="str">
        <f>'CONSTRUCTION COST ESTIMATE'!C1157</f>
        <v>SANITARY SEWER PIPE ABANDONMENT (30 INCH)</v>
      </c>
      <c r="D1157" s="181">
        <f>'CONSTRUCTION COST ESTIMATE'!BA1157</f>
        <v>0</v>
      </c>
      <c r="E1157" s="182">
        <f>'CONSTRUCTION COST ESTIMATE'!BC1157</f>
        <v>0</v>
      </c>
      <c r="F1157" s="183" t="str">
        <f>'CONSTRUCTION COST ESTIMATE'!BB1157</f>
        <v>LF</v>
      </c>
      <c r="G1157" s="184"/>
      <c r="H1157" s="185">
        <f t="shared" si="207"/>
        <v>0</v>
      </c>
      <c r="I1157" s="186">
        <f t="shared" si="208"/>
        <v>0</v>
      </c>
      <c r="J1157" s="187"/>
      <c r="K1157" s="188">
        <f t="shared" si="209"/>
        <v>0</v>
      </c>
      <c r="L1157" s="86">
        <f t="shared" si="210"/>
        <v>0</v>
      </c>
      <c r="M1157" s="188">
        <f t="shared" si="211"/>
        <v>0</v>
      </c>
      <c r="N1157" s="86">
        <f t="shared" si="212"/>
        <v>0</v>
      </c>
      <c r="O1157" s="188">
        <f t="shared" si="213"/>
        <v>0</v>
      </c>
      <c r="P1157" s="189"/>
      <c r="Q1157" s="190">
        <f t="shared" si="214"/>
        <v>0</v>
      </c>
      <c r="R1157" s="191">
        <f t="shared" si="215"/>
        <v>0</v>
      </c>
      <c r="T1157" s="88"/>
    </row>
    <row r="1158" spans="1:20" s="178" customFormat="1" ht="30" hidden="1" customHeight="1">
      <c r="A1158" s="156">
        <f>'CONSTRUCTION COST ESTIMATE'!A1158</f>
        <v>0</v>
      </c>
      <c r="B1158" s="179">
        <f>'CONSTRUCTION COST ESTIMATE'!B1158</f>
        <v>630.07000000000005</v>
      </c>
      <c r="C1158" s="180" t="str">
        <f>'CONSTRUCTION COST ESTIMATE'!C1158</f>
        <v>SANITARY SEWER PIPE ABANDONMENT (36 INCH)</v>
      </c>
      <c r="D1158" s="181">
        <f>'CONSTRUCTION COST ESTIMATE'!BA1158</f>
        <v>0</v>
      </c>
      <c r="E1158" s="182">
        <f>'CONSTRUCTION COST ESTIMATE'!BC1158</f>
        <v>0</v>
      </c>
      <c r="F1158" s="183" t="str">
        <f>'CONSTRUCTION COST ESTIMATE'!BB1158</f>
        <v>LF</v>
      </c>
      <c r="G1158" s="184"/>
      <c r="H1158" s="185">
        <f t="shared" si="207"/>
        <v>0</v>
      </c>
      <c r="I1158" s="186">
        <f t="shared" si="208"/>
        <v>0</v>
      </c>
      <c r="J1158" s="187"/>
      <c r="K1158" s="188">
        <f t="shared" si="209"/>
        <v>0</v>
      </c>
      <c r="L1158" s="86">
        <f t="shared" si="210"/>
        <v>0</v>
      </c>
      <c r="M1158" s="188">
        <f t="shared" si="211"/>
        <v>0</v>
      </c>
      <c r="N1158" s="86">
        <f t="shared" si="212"/>
        <v>0</v>
      </c>
      <c r="O1158" s="188">
        <f t="shared" si="213"/>
        <v>0</v>
      </c>
      <c r="P1158" s="189"/>
      <c r="Q1158" s="190">
        <f t="shared" si="214"/>
        <v>0</v>
      </c>
      <c r="R1158" s="191">
        <f t="shared" si="215"/>
        <v>0</v>
      </c>
      <c r="T1158" s="88"/>
    </row>
    <row r="1159" spans="1:20" s="178" customFormat="1" ht="30" hidden="1" customHeight="1">
      <c r="A1159" s="156">
        <f>'CONSTRUCTION COST ESTIMATE'!A1159</f>
        <v>0</v>
      </c>
      <c r="B1159" s="179">
        <f>'CONSTRUCTION COST ESTIMATE'!B1159</f>
        <v>630.08000000000004</v>
      </c>
      <c r="C1159" s="180" t="str">
        <f>'CONSTRUCTION COST ESTIMATE'!C1159</f>
        <v>4 INCH C900 PVC SANITARY SEWER LATERAL</v>
      </c>
      <c r="D1159" s="181">
        <f>'CONSTRUCTION COST ESTIMATE'!BA1159</f>
        <v>0</v>
      </c>
      <c r="E1159" s="182">
        <f>'CONSTRUCTION COST ESTIMATE'!BC1159</f>
        <v>0</v>
      </c>
      <c r="F1159" s="183" t="str">
        <f>'CONSTRUCTION COST ESTIMATE'!BB1159</f>
        <v>LF</v>
      </c>
      <c r="G1159" s="184"/>
      <c r="H1159" s="185">
        <f t="shared" si="207"/>
        <v>0</v>
      </c>
      <c r="I1159" s="186">
        <f t="shared" si="208"/>
        <v>0</v>
      </c>
      <c r="J1159" s="187"/>
      <c r="K1159" s="188">
        <f t="shared" si="209"/>
        <v>0</v>
      </c>
      <c r="L1159" s="86">
        <f t="shared" si="210"/>
        <v>0</v>
      </c>
      <c r="M1159" s="188">
        <f t="shared" si="211"/>
        <v>0</v>
      </c>
      <c r="N1159" s="86">
        <f t="shared" si="212"/>
        <v>0</v>
      </c>
      <c r="O1159" s="188">
        <f t="shared" si="213"/>
        <v>0</v>
      </c>
      <c r="P1159" s="189"/>
      <c r="Q1159" s="190">
        <f t="shared" si="214"/>
        <v>0</v>
      </c>
      <c r="R1159" s="191">
        <f t="shared" si="215"/>
        <v>0</v>
      </c>
      <c r="T1159" s="88"/>
    </row>
    <row r="1160" spans="1:20" s="178" customFormat="1" ht="30" hidden="1" customHeight="1">
      <c r="A1160" s="156">
        <f>'CONSTRUCTION COST ESTIMATE'!A1160</f>
        <v>0</v>
      </c>
      <c r="B1160" s="179">
        <f>'CONSTRUCTION COST ESTIMATE'!B1160</f>
        <v>630.08100000000002</v>
      </c>
      <c r="C1160" s="180" t="str">
        <f>'CONSTRUCTION COST ESTIMATE'!C1160</f>
        <v>C900 PVC SEWER LATERAL (6 INCH)</v>
      </c>
      <c r="D1160" s="181">
        <f>'CONSTRUCTION COST ESTIMATE'!BA1160</f>
        <v>0</v>
      </c>
      <c r="E1160" s="182">
        <f>'CONSTRUCTION COST ESTIMATE'!BC1160</f>
        <v>0</v>
      </c>
      <c r="F1160" s="183" t="str">
        <f>'CONSTRUCTION COST ESTIMATE'!BB1160</f>
        <v>LF</v>
      </c>
      <c r="G1160" s="184"/>
      <c r="H1160" s="185">
        <f t="shared" si="207"/>
        <v>0</v>
      </c>
      <c r="I1160" s="186">
        <f t="shared" si="208"/>
        <v>0</v>
      </c>
      <c r="J1160" s="187"/>
      <c r="K1160" s="188">
        <f t="shared" si="209"/>
        <v>0</v>
      </c>
      <c r="L1160" s="86">
        <f t="shared" si="210"/>
        <v>0</v>
      </c>
      <c r="M1160" s="188">
        <f t="shared" si="211"/>
        <v>0</v>
      </c>
      <c r="N1160" s="86">
        <f t="shared" si="212"/>
        <v>0</v>
      </c>
      <c r="O1160" s="188">
        <f t="shared" si="213"/>
        <v>0</v>
      </c>
      <c r="P1160" s="189"/>
      <c r="Q1160" s="190">
        <f t="shared" si="214"/>
        <v>0</v>
      </c>
      <c r="R1160" s="191">
        <f t="shared" si="215"/>
        <v>0</v>
      </c>
      <c r="T1160" s="88"/>
    </row>
    <row r="1161" spans="1:20" s="178" customFormat="1" ht="30" hidden="1" customHeight="1">
      <c r="A1161" s="156">
        <f>'CONSTRUCTION COST ESTIMATE'!A1161</f>
        <v>0</v>
      </c>
      <c r="B1161" s="179">
        <f>'CONSTRUCTION COST ESTIMATE'!B1161</f>
        <v>630.08199999999999</v>
      </c>
      <c r="C1161" s="180" t="str">
        <f>'CONSTRUCTION COST ESTIMATE'!C1161</f>
        <v>C900 PVC SEWER LATERAL (8 INCH)</v>
      </c>
      <c r="D1161" s="181">
        <f>'CONSTRUCTION COST ESTIMATE'!BA1161</f>
        <v>0</v>
      </c>
      <c r="E1161" s="182">
        <f>'CONSTRUCTION COST ESTIMATE'!BC1161</f>
        <v>0</v>
      </c>
      <c r="F1161" s="183" t="str">
        <f>'CONSTRUCTION COST ESTIMATE'!BB1161</f>
        <v>LF</v>
      </c>
      <c r="G1161" s="184"/>
      <c r="H1161" s="185">
        <f t="shared" si="207"/>
        <v>0</v>
      </c>
      <c r="I1161" s="186">
        <f t="shared" si="208"/>
        <v>0</v>
      </c>
      <c r="J1161" s="187"/>
      <c r="K1161" s="188">
        <f t="shared" si="209"/>
        <v>0</v>
      </c>
      <c r="L1161" s="86">
        <f t="shared" si="210"/>
        <v>0</v>
      </c>
      <c r="M1161" s="188">
        <f t="shared" si="211"/>
        <v>0</v>
      </c>
      <c r="N1161" s="86">
        <f t="shared" si="212"/>
        <v>0</v>
      </c>
      <c r="O1161" s="188">
        <f t="shared" si="213"/>
        <v>0</v>
      </c>
      <c r="P1161" s="189"/>
      <c r="Q1161" s="190">
        <f t="shared" si="214"/>
        <v>0</v>
      </c>
      <c r="R1161" s="191">
        <f t="shared" si="215"/>
        <v>0</v>
      </c>
      <c r="T1161" s="88"/>
    </row>
    <row r="1162" spans="1:20" s="178" customFormat="1" ht="30" hidden="1" customHeight="1">
      <c r="A1162" s="156">
        <f>'CONSTRUCTION COST ESTIMATE'!A1162</f>
        <v>0</v>
      </c>
      <c r="B1162" s="179">
        <f>'CONSTRUCTION COST ESTIMATE'!B1162</f>
        <v>630.08299999999997</v>
      </c>
      <c r="C1162" s="180" t="str">
        <f>'CONSTRUCTION COST ESTIMATE'!C1162</f>
        <v>C900 PVC SEWER LATERAL (10 INCH)</v>
      </c>
      <c r="D1162" s="181">
        <f>'CONSTRUCTION COST ESTIMATE'!BA1162</f>
        <v>0</v>
      </c>
      <c r="E1162" s="182">
        <f>'CONSTRUCTION COST ESTIMATE'!BC1162</f>
        <v>0</v>
      </c>
      <c r="F1162" s="183" t="str">
        <f>'CONSTRUCTION COST ESTIMATE'!BB1162</f>
        <v>LF</v>
      </c>
      <c r="G1162" s="184"/>
      <c r="H1162" s="185">
        <f t="shared" si="207"/>
        <v>0</v>
      </c>
      <c r="I1162" s="186">
        <f t="shared" si="208"/>
        <v>0</v>
      </c>
      <c r="J1162" s="187"/>
      <c r="K1162" s="188">
        <f t="shared" si="209"/>
        <v>0</v>
      </c>
      <c r="L1162" s="86">
        <f t="shared" si="210"/>
        <v>0</v>
      </c>
      <c r="M1162" s="188">
        <f t="shared" si="211"/>
        <v>0</v>
      </c>
      <c r="N1162" s="86">
        <f t="shared" si="212"/>
        <v>0</v>
      </c>
      <c r="O1162" s="188">
        <f t="shared" si="213"/>
        <v>0</v>
      </c>
      <c r="P1162" s="189"/>
      <c r="Q1162" s="190">
        <f t="shared" si="214"/>
        <v>0</v>
      </c>
      <c r="R1162" s="191">
        <f t="shared" si="215"/>
        <v>0</v>
      </c>
      <c r="T1162" s="88"/>
    </row>
    <row r="1163" spans="1:20" s="178" customFormat="1" ht="30" hidden="1" customHeight="1">
      <c r="A1163" s="156">
        <f>'CONSTRUCTION COST ESTIMATE'!A1163</f>
        <v>0</v>
      </c>
      <c r="B1163" s="179">
        <f>'CONSTRUCTION COST ESTIMATE'!B1163</f>
        <v>630.08399999999995</v>
      </c>
      <c r="C1163" s="180" t="str">
        <f>'CONSTRUCTION COST ESTIMATE'!C1163</f>
        <v>C900 PVC SEWER LATERAL (12 INCH)</v>
      </c>
      <c r="D1163" s="181">
        <f>'CONSTRUCTION COST ESTIMATE'!BA1163</f>
        <v>0</v>
      </c>
      <c r="E1163" s="182">
        <f>'CONSTRUCTION COST ESTIMATE'!BC1163</f>
        <v>0</v>
      </c>
      <c r="F1163" s="183" t="str">
        <f>'CONSTRUCTION COST ESTIMATE'!BB1163</f>
        <v>LF</v>
      </c>
      <c r="G1163" s="184"/>
      <c r="H1163" s="185">
        <f t="shared" si="207"/>
        <v>0</v>
      </c>
      <c r="I1163" s="186">
        <f t="shared" si="208"/>
        <v>0</v>
      </c>
      <c r="J1163" s="187"/>
      <c r="K1163" s="188">
        <f t="shared" si="209"/>
        <v>0</v>
      </c>
      <c r="L1163" s="86">
        <f t="shared" si="210"/>
        <v>0</v>
      </c>
      <c r="M1163" s="188">
        <f t="shared" si="211"/>
        <v>0</v>
      </c>
      <c r="N1163" s="86">
        <f t="shared" si="212"/>
        <v>0</v>
      </c>
      <c r="O1163" s="188">
        <f t="shared" si="213"/>
        <v>0</v>
      </c>
      <c r="P1163" s="189"/>
      <c r="Q1163" s="190">
        <f t="shared" si="214"/>
        <v>0</v>
      </c>
      <c r="R1163" s="191">
        <f t="shared" si="215"/>
        <v>0</v>
      </c>
      <c r="T1163" s="88"/>
    </row>
    <row r="1164" spans="1:20" s="178" customFormat="1" ht="30" hidden="1" customHeight="1">
      <c r="A1164" s="156">
        <f>'CONSTRUCTION COST ESTIMATE'!A1164</f>
        <v>0</v>
      </c>
      <c r="B1164" s="179">
        <f>'CONSTRUCTION COST ESTIMATE'!B1164</f>
        <v>630.08500000000004</v>
      </c>
      <c r="C1164" s="180" t="str">
        <f>'CONSTRUCTION COST ESTIMATE'!C1164</f>
        <v>C900 PVC SEWER LATERAL (15 INCH)</v>
      </c>
      <c r="D1164" s="181">
        <f>'CONSTRUCTION COST ESTIMATE'!BA1164</f>
        <v>0</v>
      </c>
      <c r="E1164" s="182">
        <f>'CONSTRUCTION COST ESTIMATE'!BC1164</f>
        <v>0</v>
      </c>
      <c r="F1164" s="183" t="str">
        <f>'CONSTRUCTION COST ESTIMATE'!BB1164</f>
        <v>LF</v>
      </c>
      <c r="G1164" s="184"/>
      <c r="H1164" s="185">
        <f t="shared" si="207"/>
        <v>0</v>
      </c>
      <c r="I1164" s="186">
        <f t="shared" si="208"/>
        <v>0</v>
      </c>
      <c r="J1164" s="187"/>
      <c r="K1164" s="188">
        <f t="shared" si="209"/>
        <v>0</v>
      </c>
      <c r="L1164" s="86">
        <f t="shared" si="210"/>
        <v>0</v>
      </c>
      <c r="M1164" s="188">
        <f t="shared" si="211"/>
        <v>0</v>
      </c>
      <c r="N1164" s="86">
        <f t="shared" si="212"/>
        <v>0</v>
      </c>
      <c r="O1164" s="188">
        <f t="shared" si="213"/>
        <v>0</v>
      </c>
      <c r="P1164" s="189"/>
      <c r="Q1164" s="190">
        <f t="shared" si="214"/>
        <v>0</v>
      </c>
      <c r="R1164" s="191">
        <f t="shared" si="215"/>
        <v>0</v>
      </c>
      <c r="T1164" s="88"/>
    </row>
    <row r="1165" spans="1:20" s="178" customFormat="1" ht="30" hidden="1" customHeight="1">
      <c r="A1165" s="156">
        <f>'CONSTRUCTION COST ESTIMATE'!A1165</f>
        <v>0</v>
      </c>
      <c r="B1165" s="179">
        <f>'CONSTRUCTION COST ESTIMATE'!B1165</f>
        <v>630.08600000000001</v>
      </c>
      <c r="C1165" s="180" t="str">
        <f>'CONSTRUCTION COST ESTIMATE'!C1165</f>
        <v>C900 PVC SEWER LATERAL (18 INCH)</v>
      </c>
      <c r="D1165" s="181">
        <f>'CONSTRUCTION COST ESTIMATE'!BA1165</f>
        <v>0</v>
      </c>
      <c r="E1165" s="182">
        <f>'CONSTRUCTION COST ESTIMATE'!BC1165</f>
        <v>0</v>
      </c>
      <c r="F1165" s="183" t="str">
        <f>'CONSTRUCTION COST ESTIMATE'!BB1165</f>
        <v>LF</v>
      </c>
      <c r="G1165" s="184"/>
      <c r="H1165" s="185">
        <f t="shared" si="207"/>
        <v>0</v>
      </c>
      <c r="I1165" s="186">
        <f t="shared" si="208"/>
        <v>0</v>
      </c>
      <c r="J1165" s="187"/>
      <c r="K1165" s="188">
        <f t="shared" si="209"/>
        <v>0</v>
      </c>
      <c r="L1165" s="86">
        <f t="shared" si="210"/>
        <v>0</v>
      </c>
      <c r="M1165" s="188">
        <f t="shared" si="211"/>
        <v>0</v>
      </c>
      <c r="N1165" s="86">
        <f t="shared" si="212"/>
        <v>0</v>
      </c>
      <c r="O1165" s="188">
        <f t="shared" si="213"/>
        <v>0</v>
      </c>
      <c r="P1165" s="189"/>
      <c r="Q1165" s="190">
        <f t="shared" si="214"/>
        <v>0</v>
      </c>
      <c r="R1165" s="191">
        <f t="shared" si="215"/>
        <v>0</v>
      </c>
      <c r="T1165" s="88"/>
    </row>
    <row r="1166" spans="1:20" s="178" customFormat="1" ht="30" hidden="1" customHeight="1">
      <c r="A1166" s="156">
        <f>'CONSTRUCTION COST ESTIMATE'!A1166</f>
        <v>0</v>
      </c>
      <c r="B1166" s="179">
        <f>'CONSTRUCTION COST ESTIMATE'!B1166</f>
        <v>630.08699999999999</v>
      </c>
      <c r="C1166" s="180" t="str">
        <f>'CONSTRUCTION COST ESTIMATE'!C1166</f>
        <v>C900 PVC SEWER LATERAL (21 INCH)</v>
      </c>
      <c r="D1166" s="181">
        <f>'CONSTRUCTION COST ESTIMATE'!BA1166</f>
        <v>0</v>
      </c>
      <c r="E1166" s="182">
        <f>'CONSTRUCTION COST ESTIMATE'!BC1166</f>
        <v>0</v>
      </c>
      <c r="F1166" s="183" t="str">
        <f>'CONSTRUCTION COST ESTIMATE'!BB1166</f>
        <v>LF</v>
      </c>
      <c r="G1166" s="184"/>
      <c r="H1166" s="185">
        <f t="shared" si="207"/>
        <v>0</v>
      </c>
      <c r="I1166" s="186">
        <f t="shared" si="208"/>
        <v>0</v>
      </c>
      <c r="J1166" s="187"/>
      <c r="K1166" s="188">
        <f t="shared" si="209"/>
        <v>0</v>
      </c>
      <c r="L1166" s="86">
        <f t="shared" si="210"/>
        <v>0</v>
      </c>
      <c r="M1166" s="188">
        <f t="shared" si="211"/>
        <v>0</v>
      </c>
      <c r="N1166" s="86">
        <f t="shared" si="212"/>
        <v>0</v>
      </c>
      <c r="O1166" s="188">
        <f t="shared" si="213"/>
        <v>0</v>
      </c>
      <c r="P1166" s="189"/>
      <c r="Q1166" s="190">
        <f t="shared" si="214"/>
        <v>0</v>
      </c>
      <c r="R1166" s="191">
        <f t="shared" si="215"/>
        <v>0</v>
      </c>
      <c r="T1166" s="88"/>
    </row>
    <row r="1167" spans="1:20" s="178" customFormat="1" ht="30" hidden="1" customHeight="1">
      <c r="A1167" s="156">
        <f>'CONSTRUCTION COST ESTIMATE'!A1167</f>
        <v>0</v>
      </c>
      <c r="B1167" s="179">
        <f>'CONSTRUCTION COST ESTIMATE'!B1167</f>
        <v>630.08799999999997</v>
      </c>
      <c r="C1167" s="180" t="str">
        <f>'CONSTRUCTION COST ESTIMATE'!C1167</f>
        <v>C900 PVC SEWER LATERAL (24 INCH)</v>
      </c>
      <c r="D1167" s="181">
        <f>'CONSTRUCTION COST ESTIMATE'!BA1167</f>
        <v>0</v>
      </c>
      <c r="E1167" s="182">
        <f>'CONSTRUCTION COST ESTIMATE'!BC1167</f>
        <v>0</v>
      </c>
      <c r="F1167" s="183" t="str">
        <f>'CONSTRUCTION COST ESTIMATE'!BB1167</f>
        <v>LF</v>
      </c>
      <c r="G1167" s="184"/>
      <c r="H1167" s="185">
        <f t="shared" si="207"/>
        <v>0</v>
      </c>
      <c r="I1167" s="186">
        <f t="shared" si="208"/>
        <v>0</v>
      </c>
      <c r="J1167" s="187"/>
      <c r="K1167" s="188">
        <f t="shared" si="209"/>
        <v>0</v>
      </c>
      <c r="L1167" s="86">
        <f t="shared" si="210"/>
        <v>0</v>
      </c>
      <c r="M1167" s="188">
        <f t="shared" si="211"/>
        <v>0</v>
      </c>
      <c r="N1167" s="86">
        <f t="shared" si="212"/>
        <v>0</v>
      </c>
      <c r="O1167" s="188">
        <f t="shared" si="213"/>
        <v>0</v>
      </c>
      <c r="P1167" s="189"/>
      <c r="Q1167" s="190">
        <f t="shared" si="214"/>
        <v>0</v>
      </c>
      <c r="R1167" s="191">
        <f t="shared" si="215"/>
        <v>0</v>
      </c>
      <c r="T1167" s="88"/>
    </row>
    <row r="1168" spans="1:20" s="178" customFormat="1" ht="30" hidden="1" customHeight="1">
      <c r="A1168" s="156">
        <f>'CONSTRUCTION COST ESTIMATE'!A1168</f>
        <v>0</v>
      </c>
      <c r="B1168" s="179">
        <f>'CONSTRUCTION COST ESTIMATE'!B1168</f>
        <v>630.08900000000006</v>
      </c>
      <c r="C1168" s="180" t="str">
        <f>'CONSTRUCTION COST ESTIMATE'!C1168</f>
        <v>C900 PVC SEWER LATERAL (30 INCH)</v>
      </c>
      <c r="D1168" s="181">
        <f>'CONSTRUCTION COST ESTIMATE'!BA1168</f>
        <v>0</v>
      </c>
      <c r="E1168" s="182">
        <f>'CONSTRUCTION COST ESTIMATE'!BC1168</f>
        <v>0</v>
      </c>
      <c r="F1168" s="183" t="str">
        <f>'CONSTRUCTION COST ESTIMATE'!BB1168</f>
        <v>LF</v>
      </c>
      <c r="G1168" s="184"/>
      <c r="H1168" s="185">
        <f t="shared" si="207"/>
        <v>0</v>
      </c>
      <c r="I1168" s="186">
        <f t="shared" si="208"/>
        <v>0</v>
      </c>
      <c r="J1168" s="187"/>
      <c r="K1168" s="188">
        <f t="shared" si="209"/>
        <v>0</v>
      </c>
      <c r="L1168" s="86">
        <f t="shared" si="210"/>
        <v>0</v>
      </c>
      <c r="M1168" s="188">
        <f t="shared" si="211"/>
        <v>0</v>
      </c>
      <c r="N1168" s="86">
        <f t="shared" si="212"/>
        <v>0</v>
      </c>
      <c r="O1168" s="188">
        <f t="shared" si="213"/>
        <v>0</v>
      </c>
      <c r="P1168" s="189"/>
      <c r="Q1168" s="190">
        <f t="shared" si="214"/>
        <v>0</v>
      </c>
      <c r="R1168" s="191">
        <f t="shared" si="215"/>
        <v>0</v>
      </c>
      <c r="T1168" s="88"/>
    </row>
    <row r="1169" spans="1:20" s="178" customFormat="1" ht="30" hidden="1" customHeight="1">
      <c r="A1169" s="156">
        <f>'CONSTRUCTION COST ESTIMATE'!A1169</f>
        <v>0</v>
      </c>
      <c r="B1169" s="179">
        <f>'CONSTRUCTION COST ESTIMATE'!B1169</f>
        <v>630.09</v>
      </c>
      <c r="C1169" s="180" t="str">
        <f>'CONSTRUCTION COST ESTIMATE'!C1169</f>
        <v>C900 PVC SEWER LATERAL (36 INCH)</v>
      </c>
      <c r="D1169" s="181">
        <f>'CONSTRUCTION COST ESTIMATE'!BA1169</f>
        <v>0</v>
      </c>
      <c r="E1169" s="182">
        <f>'CONSTRUCTION COST ESTIMATE'!BC1169</f>
        <v>0</v>
      </c>
      <c r="F1169" s="183" t="str">
        <f>'CONSTRUCTION COST ESTIMATE'!BB1169</f>
        <v>LF</v>
      </c>
      <c r="G1169" s="184"/>
      <c r="H1169" s="185">
        <f t="shared" si="207"/>
        <v>0</v>
      </c>
      <c r="I1169" s="186">
        <f t="shared" si="208"/>
        <v>0</v>
      </c>
      <c r="J1169" s="187"/>
      <c r="K1169" s="188">
        <f t="shared" si="209"/>
        <v>0</v>
      </c>
      <c r="L1169" s="86">
        <f t="shared" si="210"/>
        <v>0</v>
      </c>
      <c r="M1169" s="188">
        <f t="shared" si="211"/>
        <v>0</v>
      </c>
      <c r="N1169" s="86">
        <f t="shared" si="212"/>
        <v>0</v>
      </c>
      <c r="O1169" s="188">
        <f t="shared" si="213"/>
        <v>0</v>
      </c>
      <c r="P1169" s="189"/>
      <c r="Q1169" s="190">
        <f t="shared" si="214"/>
        <v>0</v>
      </c>
      <c r="R1169" s="191">
        <f t="shared" si="215"/>
        <v>0</v>
      </c>
      <c r="T1169" s="88"/>
    </row>
    <row r="1170" spans="1:20" s="178" customFormat="1" ht="30" hidden="1" customHeight="1">
      <c r="A1170" s="156">
        <f>'CONSTRUCTION COST ESTIMATE'!A1170</f>
        <v>0</v>
      </c>
      <c r="B1170" s="179">
        <f>'CONSTRUCTION COST ESTIMATE'!B1170</f>
        <v>630.1</v>
      </c>
      <c r="C1170" s="180" t="str">
        <f>'CONSTRUCTION COST ESTIMATE'!C1170</f>
        <v>SEWER CLEANOUT (4 INCH)</v>
      </c>
      <c r="D1170" s="181">
        <f>'CONSTRUCTION COST ESTIMATE'!BA1170</f>
        <v>0</v>
      </c>
      <c r="E1170" s="182">
        <f>'CONSTRUCTION COST ESTIMATE'!BC1170</f>
        <v>0</v>
      </c>
      <c r="F1170" s="183" t="str">
        <f>'CONSTRUCTION COST ESTIMATE'!BB1170</f>
        <v>EA</v>
      </c>
      <c r="G1170" s="184"/>
      <c r="H1170" s="185">
        <f t="shared" si="207"/>
        <v>0</v>
      </c>
      <c r="I1170" s="186">
        <f t="shared" si="208"/>
        <v>0</v>
      </c>
      <c r="J1170" s="187"/>
      <c r="K1170" s="188">
        <f t="shared" si="209"/>
        <v>0</v>
      </c>
      <c r="L1170" s="86">
        <f t="shared" si="210"/>
        <v>0</v>
      </c>
      <c r="M1170" s="188">
        <f t="shared" si="211"/>
        <v>0</v>
      </c>
      <c r="N1170" s="86">
        <f t="shared" si="212"/>
        <v>0</v>
      </c>
      <c r="O1170" s="188">
        <f t="shared" si="213"/>
        <v>0</v>
      </c>
      <c r="P1170" s="189"/>
      <c r="Q1170" s="190">
        <f t="shared" si="214"/>
        <v>0</v>
      </c>
      <c r="R1170" s="191">
        <f t="shared" si="215"/>
        <v>0</v>
      </c>
      <c r="T1170" s="88"/>
    </row>
    <row r="1171" spans="1:20" s="178" customFormat="1" ht="30" hidden="1" customHeight="1">
      <c r="A1171" s="156">
        <f>'CONSTRUCTION COST ESTIMATE'!A1171</f>
        <v>0</v>
      </c>
      <c r="B1171" s="179">
        <f>'CONSTRUCTION COST ESTIMATE'!B1171</f>
        <v>630.101</v>
      </c>
      <c r="C1171" s="180" t="str">
        <f>'CONSTRUCTION COST ESTIMATE'!C1171</f>
        <v>SEWER CLEANOUT (6 INCH)</v>
      </c>
      <c r="D1171" s="181">
        <f>'CONSTRUCTION COST ESTIMATE'!BA1171</f>
        <v>0</v>
      </c>
      <c r="E1171" s="182">
        <f>'CONSTRUCTION COST ESTIMATE'!BC1171</f>
        <v>0</v>
      </c>
      <c r="F1171" s="183" t="str">
        <f>'CONSTRUCTION COST ESTIMATE'!BB1171</f>
        <v>EA</v>
      </c>
      <c r="G1171" s="184"/>
      <c r="H1171" s="185">
        <f t="shared" si="207"/>
        <v>0</v>
      </c>
      <c r="I1171" s="186">
        <f t="shared" si="208"/>
        <v>0</v>
      </c>
      <c r="J1171" s="187"/>
      <c r="K1171" s="188">
        <f t="shared" si="209"/>
        <v>0</v>
      </c>
      <c r="L1171" s="86">
        <f t="shared" si="210"/>
        <v>0</v>
      </c>
      <c r="M1171" s="188">
        <f t="shared" si="211"/>
        <v>0</v>
      </c>
      <c r="N1171" s="86">
        <f t="shared" si="212"/>
        <v>0</v>
      </c>
      <c r="O1171" s="188">
        <f t="shared" si="213"/>
        <v>0</v>
      </c>
      <c r="P1171" s="189"/>
      <c r="Q1171" s="190">
        <f t="shared" si="214"/>
        <v>0</v>
      </c>
      <c r="R1171" s="191">
        <f t="shared" si="215"/>
        <v>0</v>
      </c>
      <c r="T1171" s="88"/>
    </row>
    <row r="1172" spans="1:20" s="178" customFormat="1" ht="30" hidden="1" customHeight="1">
      <c r="A1172" s="156">
        <f>'CONSTRUCTION COST ESTIMATE'!A1172</f>
        <v>0</v>
      </c>
      <c r="B1172" s="179">
        <f>'CONSTRUCTION COST ESTIMATE'!B1172</f>
        <v>630.10199999999998</v>
      </c>
      <c r="C1172" s="180" t="str">
        <f>'CONSTRUCTION COST ESTIMATE'!C1172</f>
        <v>SEWER CLEANOUT (8 INCH)</v>
      </c>
      <c r="D1172" s="181">
        <f>'CONSTRUCTION COST ESTIMATE'!BA1172</f>
        <v>0</v>
      </c>
      <c r="E1172" s="182">
        <f>'CONSTRUCTION COST ESTIMATE'!BC1172</f>
        <v>0</v>
      </c>
      <c r="F1172" s="183" t="str">
        <f>'CONSTRUCTION COST ESTIMATE'!BB1172</f>
        <v>EA</v>
      </c>
      <c r="G1172" s="184"/>
      <c r="H1172" s="185">
        <f t="shared" si="207"/>
        <v>0</v>
      </c>
      <c r="I1172" s="186">
        <f t="shared" si="208"/>
        <v>0</v>
      </c>
      <c r="J1172" s="187"/>
      <c r="K1172" s="188">
        <f t="shared" si="209"/>
        <v>0</v>
      </c>
      <c r="L1172" s="86">
        <f t="shared" si="210"/>
        <v>0</v>
      </c>
      <c r="M1172" s="188">
        <f t="shared" si="211"/>
        <v>0</v>
      </c>
      <c r="N1172" s="86">
        <f t="shared" si="212"/>
        <v>0</v>
      </c>
      <c r="O1172" s="188">
        <f t="shared" si="213"/>
        <v>0</v>
      </c>
      <c r="P1172" s="189"/>
      <c r="Q1172" s="190">
        <f t="shared" si="214"/>
        <v>0</v>
      </c>
      <c r="R1172" s="191">
        <f t="shared" si="215"/>
        <v>0</v>
      </c>
      <c r="T1172" s="88"/>
    </row>
    <row r="1173" spans="1:20" s="178" customFormat="1" ht="30" hidden="1" customHeight="1">
      <c r="A1173" s="156">
        <f>'CONSTRUCTION COST ESTIMATE'!A1173</f>
        <v>0</v>
      </c>
      <c r="B1173" s="179">
        <f>'CONSTRUCTION COST ESTIMATE'!B1173</f>
        <v>630.10299999999995</v>
      </c>
      <c r="C1173" s="180" t="str">
        <f>'CONSTRUCTION COST ESTIMATE'!C1173</f>
        <v>SEWER CLEANOUT (10 INCH)</v>
      </c>
      <c r="D1173" s="181">
        <f>'CONSTRUCTION COST ESTIMATE'!BA1173</f>
        <v>0</v>
      </c>
      <c r="E1173" s="182">
        <f>'CONSTRUCTION COST ESTIMATE'!BC1173</f>
        <v>0</v>
      </c>
      <c r="F1173" s="183" t="str">
        <f>'CONSTRUCTION COST ESTIMATE'!BB1173</f>
        <v>EA</v>
      </c>
      <c r="G1173" s="184"/>
      <c r="H1173" s="185">
        <f t="shared" si="207"/>
        <v>0</v>
      </c>
      <c r="I1173" s="186">
        <f t="shared" si="208"/>
        <v>0</v>
      </c>
      <c r="J1173" s="187"/>
      <c r="K1173" s="188">
        <f t="shared" si="209"/>
        <v>0</v>
      </c>
      <c r="L1173" s="86">
        <f t="shared" si="210"/>
        <v>0</v>
      </c>
      <c r="M1173" s="188">
        <f t="shared" si="211"/>
        <v>0</v>
      </c>
      <c r="N1173" s="86">
        <f t="shared" si="212"/>
        <v>0</v>
      </c>
      <c r="O1173" s="188">
        <f t="shared" si="213"/>
        <v>0</v>
      </c>
      <c r="P1173" s="189"/>
      <c r="Q1173" s="190">
        <f t="shared" si="214"/>
        <v>0</v>
      </c>
      <c r="R1173" s="191">
        <f t="shared" si="215"/>
        <v>0</v>
      </c>
      <c r="T1173" s="88"/>
    </row>
    <row r="1174" spans="1:20" s="178" customFormat="1" ht="30" hidden="1" customHeight="1">
      <c r="A1174" s="156">
        <f>'CONSTRUCTION COST ESTIMATE'!A1174</f>
        <v>0</v>
      </c>
      <c r="B1174" s="179">
        <f>'CONSTRUCTION COST ESTIMATE'!B1174</f>
        <v>630.10400000000004</v>
      </c>
      <c r="C1174" s="180" t="str">
        <f>'CONSTRUCTION COST ESTIMATE'!C1174</f>
        <v>SEWER CLEANOUT (12 INCH)</v>
      </c>
      <c r="D1174" s="181">
        <f>'CONSTRUCTION COST ESTIMATE'!BA1174</f>
        <v>0</v>
      </c>
      <c r="E1174" s="182">
        <f>'CONSTRUCTION COST ESTIMATE'!BC1174</f>
        <v>0</v>
      </c>
      <c r="F1174" s="183" t="str">
        <f>'CONSTRUCTION COST ESTIMATE'!BB1174</f>
        <v>EA</v>
      </c>
      <c r="G1174" s="184"/>
      <c r="H1174" s="185">
        <f t="shared" si="207"/>
        <v>0</v>
      </c>
      <c r="I1174" s="186">
        <f t="shared" si="208"/>
        <v>0</v>
      </c>
      <c r="J1174" s="187"/>
      <c r="K1174" s="188">
        <f t="shared" si="209"/>
        <v>0</v>
      </c>
      <c r="L1174" s="86">
        <f t="shared" si="210"/>
        <v>0</v>
      </c>
      <c r="M1174" s="188">
        <f t="shared" si="211"/>
        <v>0</v>
      </c>
      <c r="N1174" s="86">
        <f t="shared" si="212"/>
        <v>0</v>
      </c>
      <c r="O1174" s="188">
        <f t="shared" si="213"/>
        <v>0</v>
      </c>
      <c r="P1174" s="189"/>
      <c r="Q1174" s="190">
        <f t="shared" si="214"/>
        <v>0</v>
      </c>
      <c r="R1174" s="191">
        <f t="shared" si="215"/>
        <v>0</v>
      </c>
      <c r="T1174" s="88"/>
    </row>
    <row r="1175" spans="1:20" s="178" customFormat="1" ht="30" hidden="1" customHeight="1">
      <c r="A1175" s="156">
        <f>'CONSTRUCTION COST ESTIMATE'!A1175</f>
        <v>0</v>
      </c>
      <c r="B1175" s="179">
        <f>'CONSTRUCTION COST ESTIMATE'!B1175</f>
        <v>630.10500000000002</v>
      </c>
      <c r="C1175" s="180" t="str">
        <f>'CONSTRUCTION COST ESTIMATE'!C1175</f>
        <v>SEWER CLEANOUT (15 INCH)</v>
      </c>
      <c r="D1175" s="181">
        <f>'CONSTRUCTION COST ESTIMATE'!BA1175</f>
        <v>0</v>
      </c>
      <c r="E1175" s="182">
        <f>'CONSTRUCTION COST ESTIMATE'!BC1175</f>
        <v>0</v>
      </c>
      <c r="F1175" s="183" t="str">
        <f>'CONSTRUCTION COST ESTIMATE'!BB1175</f>
        <v>EA</v>
      </c>
      <c r="G1175" s="184"/>
      <c r="H1175" s="185">
        <f t="shared" si="207"/>
        <v>0</v>
      </c>
      <c r="I1175" s="186">
        <f t="shared" si="208"/>
        <v>0</v>
      </c>
      <c r="J1175" s="187"/>
      <c r="K1175" s="188">
        <f t="shared" si="209"/>
        <v>0</v>
      </c>
      <c r="L1175" s="86">
        <f t="shared" si="210"/>
        <v>0</v>
      </c>
      <c r="M1175" s="188">
        <f t="shared" si="211"/>
        <v>0</v>
      </c>
      <c r="N1175" s="86">
        <f t="shared" si="212"/>
        <v>0</v>
      </c>
      <c r="O1175" s="188">
        <f t="shared" si="213"/>
        <v>0</v>
      </c>
      <c r="P1175" s="189"/>
      <c r="Q1175" s="190">
        <f t="shared" si="214"/>
        <v>0</v>
      </c>
      <c r="R1175" s="191">
        <f t="shared" si="215"/>
        <v>0</v>
      </c>
      <c r="T1175" s="88"/>
    </row>
    <row r="1176" spans="1:20" s="178" customFormat="1" ht="30" hidden="1" customHeight="1">
      <c r="A1176" s="156">
        <f>'CONSTRUCTION COST ESTIMATE'!A1176</f>
        <v>0</v>
      </c>
      <c r="B1176" s="179">
        <f>'CONSTRUCTION COST ESTIMATE'!B1176</f>
        <v>630.10599999999999</v>
      </c>
      <c r="C1176" s="180" t="str">
        <f>'CONSTRUCTION COST ESTIMATE'!C1176</f>
        <v>SEWER CLEANOUT (18 INCH)</v>
      </c>
      <c r="D1176" s="181">
        <f>'CONSTRUCTION COST ESTIMATE'!BA1176</f>
        <v>0</v>
      </c>
      <c r="E1176" s="182">
        <f>'CONSTRUCTION COST ESTIMATE'!BC1176</f>
        <v>0</v>
      </c>
      <c r="F1176" s="183" t="str">
        <f>'CONSTRUCTION COST ESTIMATE'!BB1176</f>
        <v>EA</v>
      </c>
      <c r="G1176" s="184"/>
      <c r="H1176" s="185">
        <f t="shared" si="207"/>
        <v>0</v>
      </c>
      <c r="I1176" s="186">
        <f t="shared" si="208"/>
        <v>0</v>
      </c>
      <c r="J1176" s="187"/>
      <c r="K1176" s="188">
        <f t="shared" si="209"/>
        <v>0</v>
      </c>
      <c r="L1176" s="86">
        <f t="shared" si="210"/>
        <v>0</v>
      </c>
      <c r="M1176" s="188">
        <f t="shared" si="211"/>
        <v>0</v>
      </c>
      <c r="N1176" s="86">
        <f t="shared" si="212"/>
        <v>0</v>
      </c>
      <c r="O1176" s="188">
        <f t="shared" si="213"/>
        <v>0</v>
      </c>
      <c r="P1176" s="189"/>
      <c r="Q1176" s="190">
        <f t="shared" si="214"/>
        <v>0</v>
      </c>
      <c r="R1176" s="191">
        <f t="shared" si="215"/>
        <v>0</v>
      </c>
      <c r="T1176" s="88"/>
    </row>
    <row r="1177" spans="1:20" s="178" customFormat="1" ht="30" hidden="1" customHeight="1">
      <c r="A1177" s="156">
        <f>'CONSTRUCTION COST ESTIMATE'!A1177</f>
        <v>0</v>
      </c>
      <c r="B1177" s="179">
        <f>'CONSTRUCTION COST ESTIMATE'!B1177</f>
        <v>630.10699999999997</v>
      </c>
      <c r="C1177" s="180" t="str">
        <f>'CONSTRUCTION COST ESTIMATE'!C1177</f>
        <v>SEWER CLEANOUT (21 INCH)</v>
      </c>
      <c r="D1177" s="181">
        <f>'CONSTRUCTION COST ESTIMATE'!BA1177</f>
        <v>0</v>
      </c>
      <c r="E1177" s="182">
        <f>'CONSTRUCTION COST ESTIMATE'!BC1177</f>
        <v>0</v>
      </c>
      <c r="F1177" s="183" t="str">
        <f>'CONSTRUCTION COST ESTIMATE'!BB1177</f>
        <v>EA</v>
      </c>
      <c r="G1177" s="184"/>
      <c r="H1177" s="185">
        <f t="shared" si="207"/>
        <v>0</v>
      </c>
      <c r="I1177" s="186">
        <f t="shared" si="208"/>
        <v>0</v>
      </c>
      <c r="J1177" s="187"/>
      <c r="K1177" s="188">
        <f t="shared" si="209"/>
        <v>0</v>
      </c>
      <c r="L1177" s="86">
        <f t="shared" si="210"/>
        <v>0</v>
      </c>
      <c r="M1177" s="188">
        <f t="shared" si="211"/>
        <v>0</v>
      </c>
      <c r="N1177" s="86">
        <f t="shared" si="212"/>
        <v>0</v>
      </c>
      <c r="O1177" s="188">
        <f t="shared" si="213"/>
        <v>0</v>
      </c>
      <c r="P1177" s="189"/>
      <c r="Q1177" s="190">
        <f t="shared" si="214"/>
        <v>0</v>
      </c>
      <c r="R1177" s="191">
        <f t="shared" si="215"/>
        <v>0</v>
      </c>
      <c r="T1177" s="88"/>
    </row>
    <row r="1178" spans="1:20" s="178" customFormat="1" ht="30" hidden="1" customHeight="1">
      <c r="A1178" s="156">
        <f>'CONSTRUCTION COST ESTIMATE'!A1178</f>
        <v>0</v>
      </c>
      <c r="B1178" s="179">
        <f>'CONSTRUCTION COST ESTIMATE'!B1178</f>
        <v>630.10799999999995</v>
      </c>
      <c r="C1178" s="180" t="str">
        <f>'CONSTRUCTION COST ESTIMATE'!C1178</f>
        <v>SEWER CLEANOUT (24 INCH)</v>
      </c>
      <c r="D1178" s="181">
        <f>'CONSTRUCTION COST ESTIMATE'!BA1178</f>
        <v>0</v>
      </c>
      <c r="E1178" s="182">
        <f>'CONSTRUCTION COST ESTIMATE'!BC1178</f>
        <v>0</v>
      </c>
      <c r="F1178" s="183" t="str">
        <f>'CONSTRUCTION COST ESTIMATE'!BB1178</f>
        <v>EA</v>
      </c>
      <c r="G1178" s="184"/>
      <c r="H1178" s="185">
        <f t="shared" si="207"/>
        <v>0</v>
      </c>
      <c r="I1178" s="186">
        <f t="shared" si="208"/>
        <v>0</v>
      </c>
      <c r="J1178" s="187"/>
      <c r="K1178" s="188">
        <f t="shared" si="209"/>
        <v>0</v>
      </c>
      <c r="L1178" s="86">
        <f t="shared" si="210"/>
        <v>0</v>
      </c>
      <c r="M1178" s="188">
        <f t="shared" si="211"/>
        <v>0</v>
      </c>
      <c r="N1178" s="86">
        <f t="shared" si="212"/>
        <v>0</v>
      </c>
      <c r="O1178" s="188">
        <f t="shared" si="213"/>
        <v>0</v>
      </c>
      <c r="P1178" s="189"/>
      <c r="Q1178" s="190">
        <f t="shared" si="214"/>
        <v>0</v>
      </c>
      <c r="R1178" s="191">
        <f t="shared" si="215"/>
        <v>0</v>
      </c>
      <c r="T1178" s="88"/>
    </row>
    <row r="1179" spans="1:20" s="178" customFormat="1" ht="30" hidden="1" customHeight="1">
      <c r="A1179" s="156">
        <f>'CONSTRUCTION COST ESTIMATE'!A1179</f>
        <v>0</v>
      </c>
      <c r="B1179" s="179">
        <f>'CONSTRUCTION COST ESTIMATE'!B1179</f>
        <v>630.10900000000004</v>
      </c>
      <c r="C1179" s="180" t="str">
        <f>'CONSTRUCTION COST ESTIMATE'!C1179</f>
        <v>SEWER CLEANOUT (30 INCH)</v>
      </c>
      <c r="D1179" s="181">
        <f>'CONSTRUCTION COST ESTIMATE'!BA1179</f>
        <v>0</v>
      </c>
      <c r="E1179" s="182">
        <f>'CONSTRUCTION COST ESTIMATE'!BC1179</f>
        <v>0</v>
      </c>
      <c r="F1179" s="183" t="str">
        <f>'CONSTRUCTION COST ESTIMATE'!BB1179</f>
        <v>EA</v>
      </c>
      <c r="G1179" s="184"/>
      <c r="H1179" s="185">
        <f t="shared" ref="H1179:H1225" si="216">IF(G1179="x",(IF(J1179="",(D1179*$G$4),(D1179-J1179)*$G$4)),0)</f>
        <v>0</v>
      </c>
      <c r="I1179" s="186">
        <f t="shared" ref="I1179:I1225" si="217">E1179*H1179</f>
        <v>0</v>
      </c>
      <c r="J1179" s="187"/>
      <c r="K1179" s="188">
        <f t="shared" ref="K1179:K1225" si="218">D1179*J1179</f>
        <v>0</v>
      </c>
      <c r="L1179" s="86">
        <f t="shared" ref="L1179:L1225" si="219">IF(G1179="x",D1179-H1179-J1179,0)</f>
        <v>0</v>
      </c>
      <c r="M1179" s="188">
        <f t="shared" ref="M1179:M1225" si="220">E1179*L1179</f>
        <v>0</v>
      </c>
      <c r="N1179" s="86">
        <f t="shared" ref="N1179:N1225" si="221">IF(G1179="x",0,D1179-J1179)</f>
        <v>0</v>
      </c>
      <c r="O1179" s="188">
        <f t="shared" ref="O1179:O1225" si="222">E1179*N1179</f>
        <v>0</v>
      </c>
      <c r="P1179" s="189"/>
      <c r="Q1179" s="190">
        <f t="shared" ref="Q1179:Q1225" si="223">H1179+J1179+L1179+N1179</f>
        <v>0</v>
      </c>
      <c r="R1179" s="191">
        <f t="shared" ref="R1179:R1225" si="224">Q1179*E1179</f>
        <v>0</v>
      </c>
      <c r="T1179" s="88"/>
    </row>
    <row r="1180" spans="1:20" s="178" customFormat="1" ht="30" hidden="1" customHeight="1">
      <c r="A1180" s="156">
        <f>'CONSTRUCTION COST ESTIMATE'!A1180</f>
        <v>0</v>
      </c>
      <c r="B1180" s="179">
        <f>'CONSTRUCTION COST ESTIMATE'!B1180</f>
        <v>630.11</v>
      </c>
      <c r="C1180" s="180" t="str">
        <f>'CONSTRUCTION COST ESTIMATE'!C1180</f>
        <v>SEWER CLEANOUT (36 INCH)</v>
      </c>
      <c r="D1180" s="181">
        <f>'CONSTRUCTION COST ESTIMATE'!BA1180</f>
        <v>0</v>
      </c>
      <c r="E1180" s="182">
        <f>'CONSTRUCTION COST ESTIMATE'!BC1180</f>
        <v>0</v>
      </c>
      <c r="F1180" s="183" t="str">
        <f>'CONSTRUCTION COST ESTIMATE'!BB1180</f>
        <v>EA</v>
      </c>
      <c r="G1180" s="184"/>
      <c r="H1180" s="185">
        <f t="shared" si="216"/>
        <v>0</v>
      </c>
      <c r="I1180" s="186">
        <f t="shared" si="217"/>
        <v>0</v>
      </c>
      <c r="J1180" s="187"/>
      <c r="K1180" s="188">
        <f t="shared" si="218"/>
        <v>0</v>
      </c>
      <c r="L1180" s="86">
        <f t="shared" si="219"/>
        <v>0</v>
      </c>
      <c r="M1180" s="188">
        <f t="shared" si="220"/>
        <v>0</v>
      </c>
      <c r="N1180" s="86">
        <f t="shared" si="221"/>
        <v>0</v>
      </c>
      <c r="O1180" s="188">
        <f t="shared" si="222"/>
        <v>0</v>
      </c>
      <c r="P1180" s="189"/>
      <c r="Q1180" s="190">
        <f t="shared" si="223"/>
        <v>0</v>
      </c>
      <c r="R1180" s="191">
        <f t="shared" si="224"/>
        <v>0</v>
      </c>
      <c r="T1180" s="88"/>
    </row>
    <row r="1181" spans="1:20" s="178" customFormat="1" ht="30" hidden="1" customHeight="1">
      <c r="A1181" s="156">
        <f>'CONSTRUCTION COST ESTIMATE'!A1181</f>
        <v>0</v>
      </c>
      <c r="B1181" s="179">
        <f>'CONSTRUCTION COST ESTIMATE'!B1181</f>
        <v>630.12</v>
      </c>
      <c r="C1181" s="180" t="str">
        <f>'CONSTRUCTION COST ESTIMATE'!C1181</f>
        <v>C900 PVC UTILITY CROSSING (4 INCH)</v>
      </c>
      <c r="D1181" s="181">
        <f>'CONSTRUCTION COST ESTIMATE'!BA1181</f>
        <v>0</v>
      </c>
      <c r="E1181" s="182">
        <f>'CONSTRUCTION COST ESTIMATE'!BC1181</f>
        <v>0</v>
      </c>
      <c r="F1181" s="183" t="str">
        <f>'CONSTRUCTION COST ESTIMATE'!BB1181</f>
        <v>LF</v>
      </c>
      <c r="G1181" s="184"/>
      <c r="H1181" s="185">
        <f t="shared" si="216"/>
        <v>0</v>
      </c>
      <c r="I1181" s="186">
        <f t="shared" si="217"/>
        <v>0</v>
      </c>
      <c r="J1181" s="187"/>
      <c r="K1181" s="188">
        <f t="shared" si="218"/>
        <v>0</v>
      </c>
      <c r="L1181" s="86">
        <f t="shared" si="219"/>
        <v>0</v>
      </c>
      <c r="M1181" s="188">
        <f t="shared" si="220"/>
        <v>0</v>
      </c>
      <c r="N1181" s="86">
        <f t="shared" si="221"/>
        <v>0</v>
      </c>
      <c r="O1181" s="188">
        <f t="shared" si="222"/>
        <v>0</v>
      </c>
      <c r="P1181" s="189"/>
      <c r="Q1181" s="190">
        <f t="shared" si="223"/>
        <v>0</v>
      </c>
      <c r="R1181" s="191">
        <f t="shared" si="224"/>
        <v>0</v>
      </c>
      <c r="T1181" s="88"/>
    </row>
    <row r="1182" spans="1:20" s="178" customFormat="1" ht="30" hidden="1" customHeight="1">
      <c r="A1182" s="156">
        <f>'CONSTRUCTION COST ESTIMATE'!A1182</f>
        <v>0</v>
      </c>
      <c r="B1182" s="179">
        <f>'CONSTRUCTION COST ESTIMATE'!B1182</f>
        <v>630.12099999999998</v>
      </c>
      <c r="C1182" s="180" t="str">
        <f>'CONSTRUCTION COST ESTIMATE'!C1182</f>
        <v>C900 PVC UTILITY CROSSING (6 INCH)</v>
      </c>
      <c r="D1182" s="181">
        <f>'CONSTRUCTION COST ESTIMATE'!BA1182</f>
        <v>0</v>
      </c>
      <c r="E1182" s="182">
        <f>'CONSTRUCTION COST ESTIMATE'!BC1182</f>
        <v>0</v>
      </c>
      <c r="F1182" s="183" t="str">
        <f>'CONSTRUCTION COST ESTIMATE'!BB1182</f>
        <v>LF</v>
      </c>
      <c r="G1182" s="184"/>
      <c r="H1182" s="185">
        <f t="shared" si="216"/>
        <v>0</v>
      </c>
      <c r="I1182" s="186">
        <f t="shared" si="217"/>
        <v>0</v>
      </c>
      <c r="J1182" s="187"/>
      <c r="K1182" s="188">
        <f t="shared" si="218"/>
        <v>0</v>
      </c>
      <c r="L1182" s="86">
        <f t="shared" si="219"/>
        <v>0</v>
      </c>
      <c r="M1182" s="188">
        <f t="shared" si="220"/>
        <v>0</v>
      </c>
      <c r="N1182" s="86">
        <f t="shared" si="221"/>
        <v>0</v>
      </c>
      <c r="O1182" s="188">
        <f t="shared" si="222"/>
        <v>0</v>
      </c>
      <c r="P1182" s="189"/>
      <c r="Q1182" s="190">
        <f t="shared" si="223"/>
        <v>0</v>
      </c>
      <c r="R1182" s="191">
        <f t="shared" si="224"/>
        <v>0</v>
      </c>
      <c r="T1182" s="88"/>
    </row>
    <row r="1183" spans="1:20" s="178" customFormat="1" ht="30" hidden="1" customHeight="1">
      <c r="A1183" s="156">
        <f>'CONSTRUCTION COST ESTIMATE'!A1183</f>
        <v>0</v>
      </c>
      <c r="B1183" s="179">
        <f>'CONSTRUCTION COST ESTIMATE'!B1183</f>
        <v>630.12199999999996</v>
      </c>
      <c r="C1183" s="180" t="str">
        <f>'CONSTRUCTION COST ESTIMATE'!C1183</f>
        <v>C900 PVC UTILITY CROSSING (8 INCH)</v>
      </c>
      <c r="D1183" s="181">
        <f>'CONSTRUCTION COST ESTIMATE'!BA1183</f>
        <v>0</v>
      </c>
      <c r="E1183" s="182">
        <f>'CONSTRUCTION COST ESTIMATE'!BC1183</f>
        <v>0</v>
      </c>
      <c r="F1183" s="183" t="str">
        <f>'CONSTRUCTION COST ESTIMATE'!BB1183</f>
        <v>LF</v>
      </c>
      <c r="G1183" s="184"/>
      <c r="H1183" s="185">
        <f t="shared" si="216"/>
        <v>0</v>
      </c>
      <c r="I1183" s="186">
        <f t="shared" si="217"/>
        <v>0</v>
      </c>
      <c r="J1183" s="187"/>
      <c r="K1183" s="188">
        <f t="shared" si="218"/>
        <v>0</v>
      </c>
      <c r="L1183" s="86">
        <f t="shared" si="219"/>
        <v>0</v>
      </c>
      <c r="M1183" s="188">
        <f t="shared" si="220"/>
        <v>0</v>
      </c>
      <c r="N1183" s="86">
        <f t="shared" si="221"/>
        <v>0</v>
      </c>
      <c r="O1183" s="188">
        <f t="shared" si="222"/>
        <v>0</v>
      </c>
      <c r="P1183" s="189"/>
      <c r="Q1183" s="190">
        <f t="shared" si="223"/>
        <v>0</v>
      </c>
      <c r="R1183" s="191">
        <f t="shared" si="224"/>
        <v>0</v>
      </c>
      <c r="T1183" s="88"/>
    </row>
    <row r="1184" spans="1:20" s="178" customFormat="1" ht="30" hidden="1" customHeight="1">
      <c r="A1184" s="156">
        <f>'CONSTRUCTION COST ESTIMATE'!A1184</f>
        <v>0</v>
      </c>
      <c r="B1184" s="179">
        <f>'CONSTRUCTION COST ESTIMATE'!B1184</f>
        <v>630.12300000000005</v>
      </c>
      <c r="C1184" s="180" t="str">
        <f>'CONSTRUCTION COST ESTIMATE'!C1184</f>
        <v>C900 PVC UTILITY CROSSING (10 INCH)</v>
      </c>
      <c r="D1184" s="181">
        <f>'CONSTRUCTION COST ESTIMATE'!BA1184</f>
        <v>0</v>
      </c>
      <c r="E1184" s="182">
        <f>'CONSTRUCTION COST ESTIMATE'!BC1184</f>
        <v>0</v>
      </c>
      <c r="F1184" s="183" t="str">
        <f>'CONSTRUCTION COST ESTIMATE'!BB1184</f>
        <v>LF</v>
      </c>
      <c r="G1184" s="184"/>
      <c r="H1184" s="185">
        <f t="shared" si="216"/>
        <v>0</v>
      </c>
      <c r="I1184" s="186">
        <f t="shared" si="217"/>
        <v>0</v>
      </c>
      <c r="J1184" s="187"/>
      <c r="K1184" s="188">
        <f t="shared" si="218"/>
        <v>0</v>
      </c>
      <c r="L1184" s="86">
        <f t="shared" si="219"/>
        <v>0</v>
      </c>
      <c r="M1184" s="188">
        <f t="shared" si="220"/>
        <v>0</v>
      </c>
      <c r="N1184" s="86">
        <f t="shared" si="221"/>
        <v>0</v>
      </c>
      <c r="O1184" s="188">
        <f t="shared" si="222"/>
        <v>0</v>
      </c>
      <c r="P1184" s="189"/>
      <c r="Q1184" s="190">
        <f t="shared" si="223"/>
        <v>0</v>
      </c>
      <c r="R1184" s="191">
        <f t="shared" si="224"/>
        <v>0</v>
      </c>
      <c r="T1184" s="88"/>
    </row>
    <row r="1185" spans="1:20" s="178" customFormat="1" ht="30" hidden="1" customHeight="1">
      <c r="A1185" s="156">
        <f>'CONSTRUCTION COST ESTIMATE'!A1185</f>
        <v>0</v>
      </c>
      <c r="B1185" s="179">
        <f>'CONSTRUCTION COST ESTIMATE'!B1185</f>
        <v>630.12400000000002</v>
      </c>
      <c r="C1185" s="180" t="str">
        <f>'CONSTRUCTION COST ESTIMATE'!C1185</f>
        <v>C900 PVC UTILITY CROSSING (12 INCH)</v>
      </c>
      <c r="D1185" s="181">
        <f>'CONSTRUCTION COST ESTIMATE'!BA1185</f>
        <v>0</v>
      </c>
      <c r="E1185" s="182">
        <f>'CONSTRUCTION COST ESTIMATE'!BC1185</f>
        <v>0</v>
      </c>
      <c r="F1185" s="183" t="str">
        <f>'CONSTRUCTION COST ESTIMATE'!BB1185</f>
        <v>LF</v>
      </c>
      <c r="G1185" s="184"/>
      <c r="H1185" s="185">
        <f t="shared" si="216"/>
        <v>0</v>
      </c>
      <c r="I1185" s="186">
        <f t="shared" si="217"/>
        <v>0</v>
      </c>
      <c r="J1185" s="187"/>
      <c r="K1185" s="188">
        <f t="shared" si="218"/>
        <v>0</v>
      </c>
      <c r="L1185" s="86">
        <f t="shared" si="219"/>
        <v>0</v>
      </c>
      <c r="M1185" s="188">
        <f t="shared" si="220"/>
        <v>0</v>
      </c>
      <c r="N1185" s="86">
        <f t="shared" si="221"/>
        <v>0</v>
      </c>
      <c r="O1185" s="188">
        <f t="shared" si="222"/>
        <v>0</v>
      </c>
      <c r="P1185" s="189"/>
      <c r="Q1185" s="190">
        <f t="shared" si="223"/>
        <v>0</v>
      </c>
      <c r="R1185" s="191">
        <f t="shared" si="224"/>
        <v>0</v>
      </c>
      <c r="T1185" s="88"/>
    </row>
    <row r="1186" spans="1:20" s="178" customFormat="1" ht="30" hidden="1" customHeight="1">
      <c r="A1186" s="156">
        <f>'CONSTRUCTION COST ESTIMATE'!A1186</f>
        <v>0</v>
      </c>
      <c r="B1186" s="179">
        <f>'CONSTRUCTION COST ESTIMATE'!B1186</f>
        <v>630.125</v>
      </c>
      <c r="C1186" s="180" t="str">
        <f>'CONSTRUCTION COST ESTIMATE'!C1186</f>
        <v>C900 PVC UTILITY CROSSING (15 INCH)</v>
      </c>
      <c r="D1186" s="181">
        <f>'CONSTRUCTION COST ESTIMATE'!BA1186</f>
        <v>0</v>
      </c>
      <c r="E1186" s="182">
        <f>'CONSTRUCTION COST ESTIMATE'!BC1186</f>
        <v>0</v>
      </c>
      <c r="F1186" s="183" t="str">
        <f>'CONSTRUCTION COST ESTIMATE'!BB1186</f>
        <v>LF</v>
      </c>
      <c r="G1186" s="184"/>
      <c r="H1186" s="185">
        <f t="shared" si="216"/>
        <v>0</v>
      </c>
      <c r="I1186" s="186">
        <f t="shared" si="217"/>
        <v>0</v>
      </c>
      <c r="J1186" s="187"/>
      <c r="K1186" s="188">
        <f t="shared" si="218"/>
        <v>0</v>
      </c>
      <c r="L1186" s="86">
        <f t="shared" si="219"/>
        <v>0</v>
      </c>
      <c r="M1186" s="188">
        <f t="shared" si="220"/>
        <v>0</v>
      </c>
      <c r="N1186" s="86">
        <f t="shared" si="221"/>
        <v>0</v>
      </c>
      <c r="O1186" s="188">
        <f t="shared" si="222"/>
        <v>0</v>
      </c>
      <c r="P1186" s="189"/>
      <c r="Q1186" s="190">
        <f t="shared" si="223"/>
        <v>0</v>
      </c>
      <c r="R1186" s="191">
        <f t="shared" si="224"/>
        <v>0</v>
      </c>
      <c r="T1186" s="88"/>
    </row>
    <row r="1187" spans="1:20" s="178" customFormat="1" ht="30" hidden="1" customHeight="1">
      <c r="A1187" s="156">
        <f>'CONSTRUCTION COST ESTIMATE'!A1187</f>
        <v>0</v>
      </c>
      <c r="B1187" s="179">
        <f>'CONSTRUCTION COST ESTIMATE'!B1187</f>
        <v>630.12599999999998</v>
      </c>
      <c r="C1187" s="180" t="str">
        <f>'CONSTRUCTION COST ESTIMATE'!C1187</f>
        <v>C900 PVC UTILITY CROSSING (18 INCH)</v>
      </c>
      <c r="D1187" s="181">
        <f>'CONSTRUCTION COST ESTIMATE'!BA1187</f>
        <v>0</v>
      </c>
      <c r="E1187" s="182">
        <f>'CONSTRUCTION COST ESTIMATE'!BC1187</f>
        <v>0</v>
      </c>
      <c r="F1187" s="183" t="str">
        <f>'CONSTRUCTION COST ESTIMATE'!BB1187</f>
        <v>LF</v>
      </c>
      <c r="G1187" s="184"/>
      <c r="H1187" s="185">
        <f t="shared" si="216"/>
        <v>0</v>
      </c>
      <c r="I1187" s="186">
        <f t="shared" si="217"/>
        <v>0</v>
      </c>
      <c r="J1187" s="187"/>
      <c r="K1187" s="188">
        <f t="shared" si="218"/>
        <v>0</v>
      </c>
      <c r="L1187" s="86">
        <f t="shared" si="219"/>
        <v>0</v>
      </c>
      <c r="M1187" s="188">
        <f t="shared" si="220"/>
        <v>0</v>
      </c>
      <c r="N1187" s="86">
        <f t="shared" si="221"/>
        <v>0</v>
      </c>
      <c r="O1187" s="188">
        <f t="shared" si="222"/>
        <v>0</v>
      </c>
      <c r="P1187" s="189"/>
      <c r="Q1187" s="190">
        <f t="shared" si="223"/>
        <v>0</v>
      </c>
      <c r="R1187" s="191">
        <f t="shared" si="224"/>
        <v>0</v>
      </c>
      <c r="T1187" s="88"/>
    </row>
    <row r="1188" spans="1:20" s="178" customFormat="1" ht="30" hidden="1" customHeight="1">
      <c r="A1188" s="156">
        <f>'CONSTRUCTION COST ESTIMATE'!A1188</f>
        <v>0</v>
      </c>
      <c r="B1188" s="179">
        <f>'CONSTRUCTION COST ESTIMATE'!B1188</f>
        <v>630.12699999999995</v>
      </c>
      <c r="C1188" s="180" t="str">
        <f>'CONSTRUCTION COST ESTIMATE'!C1188</f>
        <v>C900 PVC UTILITY CROSSING (21 INCH)</v>
      </c>
      <c r="D1188" s="181">
        <f>'CONSTRUCTION COST ESTIMATE'!BA1188</f>
        <v>0</v>
      </c>
      <c r="E1188" s="182">
        <f>'CONSTRUCTION COST ESTIMATE'!BC1188</f>
        <v>0</v>
      </c>
      <c r="F1188" s="183" t="str">
        <f>'CONSTRUCTION COST ESTIMATE'!BB1188</f>
        <v>LF</v>
      </c>
      <c r="G1188" s="184"/>
      <c r="H1188" s="185">
        <f t="shared" si="216"/>
        <v>0</v>
      </c>
      <c r="I1188" s="186">
        <f t="shared" si="217"/>
        <v>0</v>
      </c>
      <c r="J1188" s="187"/>
      <c r="K1188" s="188">
        <f t="shared" si="218"/>
        <v>0</v>
      </c>
      <c r="L1188" s="86">
        <f t="shared" si="219"/>
        <v>0</v>
      </c>
      <c r="M1188" s="188">
        <f t="shared" si="220"/>
        <v>0</v>
      </c>
      <c r="N1188" s="86">
        <f t="shared" si="221"/>
        <v>0</v>
      </c>
      <c r="O1188" s="188">
        <f t="shared" si="222"/>
        <v>0</v>
      </c>
      <c r="P1188" s="189"/>
      <c r="Q1188" s="190">
        <f t="shared" si="223"/>
        <v>0</v>
      </c>
      <c r="R1188" s="191">
        <f t="shared" si="224"/>
        <v>0</v>
      </c>
      <c r="T1188" s="88"/>
    </row>
    <row r="1189" spans="1:20" s="178" customFormat="1" ht="30" hidden="1" customHeight="1">
      <c r="A1189" s="156">
        <f>'CONSTRUCTION COST ESTIMATE'!A1189</f>
        <v>0</v>
      </c>
      <c r="B1189" s="179">
        <f>'CONSTRUCTION COST ESTIMATE'!B1189</f>
        <v>630.12800000000004</v>
      </c>
      <c r="C1189" s="180" t="str">
        <f>'CONSTRUCTION COST ESTIMATE'!C1189</f>
        <v>C900 PVC UTILITY CROSSING (24 INCH)</v>
      </c>
      <c r="D1189" s="181">
        <f>'CONSTRUCTION COST ESTIMATE'!BA1189</f>
        <v>0</v>
      </c>
      <c r="E1189" s="182">
        <f>'CONSTRUCTION COST ESTIMATE'!BC1189</f>
        <v>0</v>
      </c>
      <c r="F1189" s="183" t="str">
        <f>'CONSTRUCTION COST ESTIMATE'!BB1189</f>
        <v>LF</v>
      </c>
      <c r="G1189" s="184"/>
      <c r="H1189" s="185">
        <f t="shared" si="216"/>
        <v>0</v>
      </c>
      <c r="I1189" s="186">
        <f t="shared" si="217"/>
        <v>0</v>
      </c>
      <c r="J1189" s="187"/>
      <c r="K1189" s="188">
        <f t="shared" si="218"/>
        <v>0</v>
      </c>
      <c r="L1189" s="86">
        <f t="shared" si="219"/>
        <v>0</v>
      </c>
      <c r="M1189" s="188">
        <f t="shared" si="220"/>
        <v>0</v>
      </c>
      <c r="N1189" s="86">
        <f t="shared" si="221"/>
        <v>0</v>
      </c>
      <c r="O1189" s="188">
        <f t="shared" si="222"/>
        <v>0</v>
      </c>
      <c r="P1189" s="189"/>
      <c r="Q1189" s="190">
        <f t="shared" si="223"/>
        <v>0</v>
      </c>
      <c r="R1189" s="191">
        <f t="shared" si="224"/>
        <v>0</v>
      </c>
      <c r="T1189" s="88"/>
    </row>
    <row r="1190" spans="1:20" s="178" customFormat="1" ht="30" hidden="1" customHeight="1">
      <c r="A1190" s="156">
        <f>'CONSTRUCTION COST ESTIMATE'!A1190</f>
        <v>0</v>
      </c>
      <c r="B1190" s="179">
        <f>'CONSTRUCTION COST ESTIMATE'!B1190</f>
        <v>630.12900000000002</v>
      </c>
      <c r="C1190" s="180" t="str">
        <f>'CONSTRUCTION COST ESTIMATE'!C1190</f>
        <v>C900 PVC UTILITY CROSSING (30 INCH)</v>
      </c>
      <c r="D1190" s="181">
        <f>'CONSTRUCTION COST ESTIMATE'!BA1190</f>
        <v>0</v>
      </c>
      <c r="E1190" s="182">
        <f>'CONSTRUCTION COST ESTIMATE'!BC1190</f>
        <v>0</v>
      </c>
      <c r="F1190" s="183" t="str">
        <f>'CONSTRUCTION COST ESTIMATE'!BB1190</f>
        <v>LF</v>
      </c>
      <c r="G1190" s="184"/>
      <c r="H1190" s="185">
        <f t="shared" si="216"/>
        <v>0</v>
      </c>
      <c r="I1190" s="186">
        <f t="shared" si="217"/>
        <v>0</v>
      </c>
      <c r="J1190" s="187"/>
      <c r="K1190" s="188">
        <f t="shared" si="218"/>
        <v>0</v>
      </c>
      <c r="L1190" s="86">
        <f t="shared" si="219"/>
        <v>0</v>
      </c>
      <c r="M1190" s="188">
        <f t="shared" si="220"/>
        <v>0</v>
      </c>
      <c r="N1190" s="86">
        <f t="shared" si="221"/>
        <v>0</v>
      </c>
      <c r="O1190" s="188">
        <f t="shared" si="222"/>
        <v>0</v>
      </c>
      <c r="P1190" s="189"/>
      <c r="Q1190" s="190">
        <f t="shared" si="223"/>
        <v>0</v>
      </c>
      <c r="R1190" s="191">
        <f t="shared" si="224"/>
        <v>0</v>
      </c>
      <c r="T1190" s="88"/>
    </row>
    <row r="1191" spans="1:20" s="178" customFormat="1" ht="30" hidden="1" customHeight="1">
      <c r="A1191" s="156">
        <f>'CONSTRUCTION COST ESTIMATE'!A1191</f>
        <v>0</v>
      </c>
      <c r="B1191" s="179">
        <f>'CONSTRUCTION COST ESTIMATE'!B1191</f>
        <v>630.13</v>
      </c>
      <c r="C1191" s="180" t="str">
        <f>'CONSTRUCTION COST ESTIMATE'!C1191</f>
        <v>C900 PVC UTILITY CROSSING (36 INCH)</v>
      </c>
      <c r="D1191" s="181">
        <f>'CONSTRUCTION COST ESTIMATE'!BA1191</f>
        <v>0</v>
      </c>
      <c r="E1191" s="182">
        <f>'CONSTRUCTION COST ESTIMATE'!BC1191</f>
        <v>0</v>
      </c>
      <c r="F1191" s="183" t="str">
        <f>'CONSTRUCTION COST ESTIMATE'!BB1191</f>
        <v>LF</v>
      </c>
      <c r="G1191" s="184"/>
      <c r="H1191" s="185">
        <f t="shared" si="216"/>
        <v>0</v>
      </c>
      <c r="I1191" s="186">
        <f t="shared" si="217"/>
        <v>0</v>
      </c>
      <c r="J1191" s="187"/>
      <c r="K1191" s="188">
        <f t="shared" si="218"/>
        <v>0</v>
      </c>
      <c r="L1191" s="86">
        <f t="shared" si="219"/>
        <v>0</v>
      </c>
      <c r="M1191" s="188">
        <f t="shared" si="220"/>
        <v>0</v>
      </c>
      <c r="N1191" s="86">
        <f t="shared" si="221"/>
        <v>0</v>
      </c>
      <c r="O1191" s="188">
        <f t="shared" si="222"/>
        <v>0</v>
      </c>
      <c r="P1191" s="189"/>
      <c r="Q1191" s="190">
        <f t="shared" si="223"/>
        <v>0</v>
      </c>
      <c r="R1191" s="191">
        <f t="shared" si="224"/>
        <v>0</v>
      </c>
      <c r="T1191" s="88"/>
    </row>
    <row r="1192" spans="1:20" s="178" customFormat="1" ht="30" hidden="1" customHeight="1">
      <c r="A1192" s="156">
        <f>'CONSTRUCTION COST ESTIMATE'!A1192</f>
        <v>0</v>
      </c>
      <c r="B1192" s="179">
        <f>'CONSTRUCTION COST ESTIMATE'!B1192</f>
        <v>630.14</v>
      </c>
      <c r="C1192" s="180" t="str">
        <f>'CONSTRUCTION COST ESTIMATE'!C1192</f>
        <v>SANITARY SEWER DROP MANHOLE (48 INCH)</v>
      </c>
      <c r="D1192" s="181">
        <f>'CONSTRUCTION COST ESTIMATE'!BA1192</f>
        <v>0</v>
      </c>
      <c r="E1192" s="182">
        <f>'CONSTRUCTION COST ESTIMATE'!BC1192</f>
        <v>0</v>
      </c>
      <c r="F1192" s="183" t="str">
        <f>'CONSTRUCTION COST ESTIMATE'!BB1192</f>
        <v>EA</v>
      </c>
      <c r="G1192" s="184"/>
      <c r="H1192" s="185">
        <f t="shared" si="216"/>
        <v>0</v>
      </c>
      <c r="I1192" s="186">
        <f t="shared" si="217"/>
        <v>0</v>
      </c>
      <c r="J1192" s="187"/>
      <c r="K1192" s="188">
        <f t="shared" si="218"/>
        <v>0</v>
      </c>
      <c r="L1192" s="86">
        <f t="shared" si="219"/>
        <v>0</v>
      </c>
      <c r="M1192" s="188">
        <f t="shared" si="220"/>
        <v>0</v>
      </c>
      <c r="N1192" s="86">
        <f t="shared" si="221"/>
        <v>0</v>
      </c>
      <c r="O1192" s="188">
        <f t="shared" si="222"/>
        <v>0</v>
      </c>
      <c r="P1192" s="189"/>
      <c r="Q1192" s="190">
        <f t="shared" si="223"/>
        <v>0</v>
      </c>
      <c r="R1192" s="191">
        <f t="shared" si="224"/>
        <v>0</v>
      </c>
      <c r="T1192" s="88"/>
    </row>
    <row r="1193" spans="1:20" s="178" customFormat="1" ht="30" hidden="1" customHeight="1">
      <c r="A1193" s="156">
        <f>'CONSTRUCTION COST ESTIMATE'!A1193</f>
        <v>0</v>
      </c>
      <c r="B1193" s="179">
        <f>'CONSTRUCTION COST ESTIMATE'!B1193</f>
        <v>630.14099999999996</v>
      </c>
      <c r="C1193" s="180" t="str">
        <f>'CONSTRUCTION COST ESTIMATE'!C1193</f>
        <v>SANITARY SEWER DROP MANHOLE (60 INCH)</v>
      </c>
      <c r="D1193" s="181">
        <f>'CONSTRUCTION COST ESTIMATE'!BA1193</f>
        <v>0</v>
      </c>
      <c r="E1193" s="182">
        <f>'CONSTRUCTION COST ESTIMATE'!BC1193</f>
        <v>0</v>
      </c>
      <c r="F1193" s="183" t="str">
        <f>'CONSTRUCTION COST ESTIMATE'!BB1193</f>
        <v>EA</v>
      </c>
      <c r="G1193" s="184"/>
      <c r="H1193" s="185">
        <f t="shared" si="216"/>
        <v>0</v>
      </c>
      <c r="I1193" s="186">
        <f t="shared" si="217"/>
        <v>0</v>
      </c>
      <c r="J1193" s="187"/>
      <c r="K1193" s="188">
        <f t="shared" si="218"/>
        <v>0</v>
      </c>
      <c r="L1193" s="86">
        <f t="shared" si="219"/>
        <v>0</v>
      </c>
      <c r="M1193" s="188">
        <f t="shared" si="220"/>
        <v>0</v>
      </c>
      <c r="N1193" s="86">
        <f t="shared" si="221"/>
        <v>0</v>
      </c>
      <c r="O1193" s="188">
        <f t="shared" si="222"/>
        <v>0</v>
      </c>
      <c r="P1193" s="189"/>
      <c r="Q1193" s="190">
        <f t="shared" si="223"/>
        <v>0</v>
      </c>
      <c r="R1193" s="191">
        <f t="shared" si="224"/>
        <v>0</v>
      </c>
      <c r="T1193" s="88"/>
    </row>
    <row r="1194" spans="1:20" s="178" customFormat="1" ht="30" hidden="1" customHeight="1">
      <c r="A1194" s="156">
        <f>'CONSTRUCTION COST ESTIMATE'!A1194</f>
        <v>0</v>
      </c>
      <c r="B1194" s="179">
        <f>'CONSTRUCTION COST ESTIMATE'!B1194</f>
        <v>630.14200000000005</v>
      </c>
      <c r="C1194" s="180" t="str">
        <f>'CONSTRUCTION COST ESTIMATE'!C1194</f>
        <v>SANITARY SEWER DROP MANHOLE (72 INCH)</v>
      </c>
      <c r="D1194" s="181">
        <f>'CONSTRUCTION COST ESTIMATE'!BA1194</f>
        <v>0</v>
      </c>
      <c r="E1194" s="182">
        <f>'CONSTRUCTION COST ESTIMATE'!BC1194</f>
        <v>0</v>
      </c>
      <c r="F1194" s="183" t="str">
        <f>'CONSTRUCTION COST ESTIMATE'!BB1194</f>
        <v>EA</v>
      </c>
      <c r="G1194" s="184"/>
      <c r="H1194" s="185">
        <f t="shared" si="216"/>
        <v>0</v>
      </c>
      <c r="I1194" s="186">
        <f t="shared" si="217"/>
        <v>0</v>
      </c>
      <c r="J1194" s="187"/>
      <c r="K1194" s="188">
        <f t="shared" si="218"/>
        <v>0</v>
      </c>
      <c r="L1194" s="86">
        <f t="shared" si="219"/>
        <v>0</v>
      </c>
      <c r="M1194" s="188">
        <f t="shared" si="220"/>
        <v>0</v>
      </c>
      <c r="N1194" s="86">
        <f t="shared" si="221"/>
        <v>0</v>
      </c>
      <c r="O1194" s="188">
        <f t="shared" si="222"/>
        <v>0</v>
      </c>
      <c r="P1194" s="189"/>
      <c r="Q1194" s="190">
        <f t="shared" si="223"/>
        <v>0</v>
      </c>
      <c r="R1194" s="191">
        <f t="shared" si="224"/>
        <v>0</v>
      </c>
      <c r="T1194" s="88"/>
    </row>
    <row r="1195" spans="1:20" s="178" customFormat="1" ht="30" hidden="1" customHeight="1">
      <c r="A1195" s="156">
        <f>'CONSTRUCTION COST ESTIMATE'!A1195</f>
        <v>0</v>
      </c>
      <c r="B1195" s="179">
        <f>'CONSTRUCTION COST ESTIMATE'!B1195</f>
        <v>630.14300000000003</v>
      </c>
      <c r="C1195" s="180" t="str">
        <f>'CONSTRUCTION COST ESTIMATE'!C1195</f>
        <v>SANITARY SEWER MANHOLE (48 INCH)</v>
      </c>
      <c r="D1195" s="181">
        <f>'CONSTRUCTION COST ESTIMATE'!BA1195</f>
        <v>0</v>
      </c>
      <c r="E1195" s="182">
        <f>'CONSTRUCTION COST ESTIMATE'!BC1195</f>
        <v>0</v>
      </c>
      <c r="F1195" s="183" t="str">
        <f>'CONSTRUCTION COST ESTIMATE'!BB1195</f>
        <v>EA</v>
      </c>
      <c r="G1195" s="184"/>
      <c r="H1195" s="185">
        <f t="shared" si="216"/>
        <v>0</v>
      </c>
      <c r="I1195" s="186">
        <f t="shared" si="217"/>
        <v>0</v>
      </c>
      <c r="J1195" s="187"/>
      <c r="K1195" s="188">
        <f t="shared" si="218"/>
        <v>0</v>
      </c>
      <c r="L1195" s="86">
        <f t="shared" si="219"/>
        <v>0</v>
      </c>
      <c r="M1195" s="188">
        <f t="shared" si="220"/>
        <v>0</v>
      </c>
      <c r="N1195" s="86">
        <f t="shared" si="221"/>
        <v>0</v>
      </c>
      <c r="O1195" s="188">
        <f t="shared" si="222"/>
        <v>0</v>
      </c>
      <c r="P1195" s="189"/>
      <c r="Q1195" s="190">
        <f t="shared" si="223"/>
        <v>0</v>
      </c>
      <c r="R1195" s="191">
        <f t="shared" si="224"/>
        <v>0</v>
      </c>
      <c r="T1195" s="88"/>
    </row>
    <row r="1196" spans="1:20" s="178" customFormat="1" ht="30" hidden="1" customHeight="1">
      <c r="A1196" s="156">
        <f>'CONSTRUCTION COST ESTIMATE'!A1196</f>
        <v>0</v>
      </c>
      <c r="B1196" s="179">
        <f>'CONSTRUCTION COST ESTIMATE'!B1196</f>
        <v>630.14400000000001</v>
      </c>
      <c r="C1196" s="180" t="str">
        <f>'CONSTRUCTION COST ESTIMATE'!C1196</f>
        <v>SANITARY SEWER MANHOLE (60 INCH)</v>
      </c>
      <c r="D1196" s="181">
        <f>'CONSTRUCTION COST ESTIMATE'!BA1196</f>
        <v>0</v>
      </c>
      <c r="E1196" s="182">
        <f>'CONSTRUCTION COST ESTIMATE'!BC1196</f>
        <v>0</v>
      </c>
      <c r="F1196" s="183" t="str">
        <f>'CONSTRUCTION COST ESTIMATE'!BB1196</f>
        <v>EA</v>
      </c>
      <c r="G1196" s="184"/>
      <c r="H1196" s="185">
        <f t="shared" si="216"/>
        <v>0</v>
      </c>
      <c r="I1196" s="186">
        <f t="shared" si="217"/>
        <v>0</v>
      </c>
      <c r="J1196" s="187"/>
      <c r="K1196" s="188">
        <f t="shared" si="218"/>
        <v>0</v>
      </c>
      <c r="L1196" s="86">
        <f t="shared" si="219"/>
        <v>0</v>
      </c>
      <c r="M1196" s="188">
        <f t="shared" si="220"/>
        <v>0</v>
      </c>
      <c r="N1196" s="86">
        <f t="shared" si="221"/>
        <v>0</v>
      </c>
      <c r="O1196" s="188">
        <f t="shared" si="222"/>
        <v>0</v>
      </c>
      <c r="P1196" s="189"/>
      <c r="Q1196" s="190">
        <f t="shared" si="223"/>
        <v>0</v>
      </c>
      <c r="R1196" s="191">
        <f t="shared" si="224"/>
        <v>0</v>
      </c>
      <c r="T1196" s="88"/>
    </row>
    <row r="1197" spans="1:20" s="178" customFormat="1" ht="30" hidden="1" customHeight="1">
      <c r="A1197" s="156">
        <f>'CONSTRUCTION COST ESTIMATE'!A1197</f>
        <v>0</v>
      </c>
      <c r="B1197" s="179">
        <f>'CONSTRUCTION COST ESTIMATE'!B1197</f>
        <v>630.14499999999998</v>
      </c>
      <c r="C1197" s="180" t="str">
        <f>'CONSTRUCTION COST ESTIMATE'!C1197</f>
        <v>SANITARY SEWER MANHOLE (72 INCH)</v>
      </c>
      <c r="D1197" s="181">
        <f>'CONSTRUCTION COST ESTIMATE'!BA1197</f>
        <v>0</v>
      </c>
      <c r="E1197" s="182">
        <f>'CONSTRUCTION COST ESTIMATE'!BC1197</f>
        <v>0</v>
      </c>
      <c r="F1197" s="183" t="str">
        <f>'CONSTRUCTION COST ESTIMATE'!BB1197</f>
        <v>EA</v>
      </c>
      <c r="G1197" s="184"/>
      <c r="H1197" s="185">
        <f t="shared" si="216"/>
        <v>0</v>
      </c>
      <c r="I1197" s="186">
        <f t="shared" si="217"/>
        <v>0</v>
      </c>
      <c r="J1197" s="187"/>
      <c r="K1197" s="188">
        <f t="shared" si="218"/>
        <v>0</v>
      </c>
      <c r="L1197" s="86">
        <f t="shared" si="219"/>
        <v>0</v>
      </c>
      <c r="M1197" s="188">
        <f t="shared" si="220"/>
        <v>0</v>
      </c>
      <c r="N1197" s="86">
        <f t="shared" si="221"/>
        <v>0</v>
      </c>
      <c r="O1197" s="188">
        <f t="shared" si="222"/>
        <v>0</v>
      </c>
      <c r="P1197" s="189"/>
      <c r="Q1197" s="190">
        <f t="shared" si="223"/>
        <v>0</v>
      </c>
      <c r="R1197" s="191">
        <f t="shared" si="224"/>
        <v>0</v>
      </c>
      <c r="T1197" s="88"/>
    </row>
    <row r="1198" spans="1:20" s="178" customFormat="1" ht="30" hidden="1" customHeight="1">
      <c r="A1198" s="156">
        <f>'CONSTRUCTION COST ESTIMATE'!A1198</f>
        <v>0</v>
      </c>
      <c r="B1198" s="179">
        <f>'CONSTRUCTION COST ESTIMATE'!B1198</f>
        <v>630.14599999999996</v>
      </c>
      <c r="C1198" s="180" t="str">
        <f>'CONSTRUCTION COST ESTIMATE'!C1198</f>
        <v>OFFSET SANITARY SEWER MANHOLE (84 INCH)</v>
      </c>
      <c r="D1198" s="181">
        <f>'CONSTRUCTION COST ESTIMATE'!BA1198</f>
        <v>0</v>
      </c>
      <c r="E1198" s="182">
        <f>'CONSTRUCTION COST ESTIMATE'!BC1198</f>
        <v>0</v>
      </c>
      <c r="F1198" s="183" t="str">
        <f>'CONSTRUCTION COST ESTIMATE'!BB1198</f>
        <v>EA</v>
      </c>
      <c r="G1198" s="184"/>
      <c r="H1198" s="185">
        <f t="shared" si="216"/>
        <v>0</v>
      </c>
      <c r="I1198" s="186">
        <f t="shared" si="217"/>
        <v>0</v>
      </c>
      <c r="J1198" s="187"/>
      <c r="K1198" s="188">
        <f t="shared" si="218"/>
        <v>0</v>
      </c>
      <c r="L1198" s="86">
        <f t="shared" si="219"/>
        <v>0</v>
      </c>
      <c r="M1198" s="188">
        <f t="shared" si="220"/>
        <v>0</v>
      </c>
      <c r="N1198" s="86">
        <f t="shared" si="221"/>
        <v>0</v>
      </c>
      <c r="O1198" s="188">
        <f t="shared" si="222"/>
        <v>0</v>
      </c>
      <c r="P1198" s="189"/>
      <c r="Q1198" s="190">
        <f t="shared" si="223"/>
        <v>0</v>
      </c>
      <c r="R1198" s="191">
        <f t="shared" si="224"/>
        <v>0</v>
      </c>
      <c r="T1198" s="88"/>
    </row>
    <row r="1199" spans="1:20" s="178" customFormat="1" ht="30" hidden="1" customHeight="1">
      <c r="A1199" s="156">
        <f>'CONSTRUCTION COST ESTIMATE'!A1199</f>
        <v>0</v>
      </c>
      <c r="B1199" s="179">
        <f>'CONSTRUCTION COST ESTIMATE'!B1199</f>
        <v>630.14700000000005</v>
      </c>
      <c r="C1199" s="180" t="str">
        <f>'CONSTRUCTION COST ESTIMATE'!C1199</f>
        <v>SANITARY SEWER MANHOLE ABANDONMENT (48 INCH)</v>
      </c>
      <c r="D1199" s="181">
        <f>'CONSTRUCTION COST ESTIMATE'!BA1199</f>
        <v>0</v>
      </c>
      <c r="E1199" s="182">
        <f>'CONSTRUCTION COST ESTIMATE'!BC1199</f>
        <v>0</v>
      </c>
      <c r="F1199" s="183" t="str">
        <f>'CONSTRUCTION COST ESTIMATE'!BB1199</f>
        <v>EA</v>
      </c>
      <c r="G1199" s="184"/>
      <c r="H1199" s="185">
        <f t="shared" si="216"/>
        <v>0</v>
      </c>
      <c r="I1199" s="186">
        <f t="shared" si="217"/>
        <v>0</v>
      </c>
      <c r="J1199" s="187"/>
      <c r="K1199" s="188">
        <f t="shared" si="218"/>
        <v>0</v>
      </c>
      <c r="L1199" s="86">
        <f t="shared" si="219"/>
        <v>0</v>
      </c>
      <c r="M1199" s="188">
        <f t="shared" si="220"/>
        <v>0</v>
      </c>
      <c r="N1199" s="86">
        <f t="shared" si="221"/>
        <v>0</v>
      </c>
      <c r="O1199" s="188">
        <f t="shared" si="222"/>
        <v>0</v>
      </c>
      <c r="P1199" s="189"/>
      <c r="Q1199" s="190">
        <f t="shared" si="223"/>
        <v>0</v>
      </c>
      <c r="R1199" s="191">
        <f t="shared" si="224"/>
        <v>0</v>
      </c>
      <c r="T1199" s="88"/>
    </row>
    <row r="1200" spans="1:20" s="178" customFormat="1" ht="30" hidden="1" customHeight="1">
      <c r="A1200" s="156">
        <f>'CONSTRUCTION COST ESTIMATE'!A1200</f>
        <v>0</v>
      </c>
      <c r="B1200" s="179">
        <f>'CONSTRUCTION COST ESTIMATE'!B1200</f>
        <v>630.14800000000002</v>
      </c>
      <c r="C1200" s="180" t="str">
        <f>'CONSTRUCTION COST ESTIMATE'!C1200</f>
        <v>SANITARY SEWER MANHOLE ABANDONMENT (60 INCH)</v>
      </c>
      <c r="D1200" s="181">
        <f>'CONSTRUCTION COST ESTIMATE'!BA1200</f>
        <v>0</v>
      </c>
      <c r="E1200" s="182">
        <f>'CONSTRUCTION COST ESTIMATE'!BC1200</f>
        <v>0</v>
      </c>
      <c r="F1200" s="183" t="str">
        <f>'CONSTRUCTION COST ESTIMATE'!BB1200</f>
        <v>EA</v>
      </c>
      <c r="G1200" s="184"/>
      <c r="H1200" s="185">
        <f t="shared" si="216"/>
        <v>0</v>
      </c>
      <c r="I1200" s="186">
        <f t="shared" si="217"/>
        <v>0</v>
      </c>
      <c r="J1200" s="187"/>
      <c r="K1200" s="188">
        <f t="shared" si="218"/>
        <v>0</v>
      </c>
      <c r="L1200" s="86">
        <f t="shared" si="219"/>
        <v>0</v>
      </c>
      <c r="M1200" s="188">
        <f t="shared" si="220"/>
        <v>0</v>
      </c>
      <c r="N1200" s="86">
        <f t="shared" si="221"/>
        <v>0</v>
      </c>
      <c r="O1200" s="188">
        <f t="shared" si="222"/>
        <v>0</v>
      </c>
      <c r="P1200" s="189"/>
      <c r="Q1200" s="190">
        <f t="shared" si="223"/>
        <v>0</v>
      </c>
      <c r="R1200" s="191">
        <f t="shared" si="224"/>
        <v>0</v>
      </c>
      <c r="T1200" s="88"/>
    </row>
    <row r="1201" spans="1:20" s="178" customFormat="1" ht="30" hidden="1" customHeight="1">
      <c r="A1201" s="156">
        <f>'CONSTRUCTION COST ESTIMATE'!A1201</f>
        <v>0</v>
      </c>
      <c r="B1201" s="179">
        <f>'CONSTRUCTION COST ESTIMATE'!B1201</f>
        <v>630.149</v>
      </c>
      <c r="C1201" s="180" t="str">
        <f>'CONSTRUCTION COST ESTIMATE'!C1201</f>
        <v>SANITARY SEWER MANHOLE ABANDONMENT (72 INCH)</v>
      </c>
      <c r="D1201" s="181">
        <f>'CONSTRUCTION COST ESTIMATE'!BA1201</f>
        <v>0</v>
      </c>
      <c r="E1201" s="182">
        <f>'CONSTRUCTION COST ESTIMATE'!BC1201</f>
        <v>0</v>
      </c>
      <c r="F1201" s="183" t="str">
        <f>'CONSTRUCTION COST ESTIMATE'!BB1201</f>
        <v>EA</v>
      </c>
      <c r="G1201" s="184"/>
      <c r="H1201" s="185">
        <f t="shared" si="216"/>
        <v>0</v>
      </c>
      <c r="I1201" s="186">
        <f t="shared" si="217"/>
        <v>0</v>
      </c>
      <c r="J1201" s="187"/>
      <c r="K1201" s="188">
        <f t="shared" si="218"/>
        <v>0</v>
      </c>
      <c r="L1201" s="86">
        <f t="shared" si="219"/>
        <v>0</v>
      </c>
      <c r="M1201" s="188">
        <f t="shared" si="220"/>
        <v>0</v>
      </c>
      <c r="N1201" s="86">
        <f t="shared" si="221"/>
        <v>0</v>
      </c>
      <c r="O1201" s="188">
        <f t="shared" si="222"/>
        <v>0</v>
      </c>
      <c r="P1201" s="189"/>
      <c r="Q1201" s="190">
        <f t="shared" si="223"/>
        <v>0</v>
      </c>
      <c r="R1201" s="191">
        <f t="shared" si="224"/>
        <v>0</v>
      </c>
      <c r="T1201" s="88"/>
    </row>
    <row r="1202" spans="1:20" s="178" customFormat="1" ht="30" hidden="1" customHeight="1">
      <c r="A1202" s="156">
        <f>'CONSTRUCTION COST ESTIMATE'!A1202</f>
        <v>0</v>
      </c>
      <c r="B1202" s="179">
        <f>'CONSTRUCTION COST ESTIMATE'!B1202</f>
        <v>630.15</v>
      </c>
      <c r="C1202" s="180" t="str">
        <f>'CONSTRUCTION COST ESTIMATE'!C1202</f>
        <v>84 INCH SANITARY SEWER MANHOLE ABANDONMENT</v>
      </c>
      <c r="D1202" s="181">
        <f>'CONSTRUCTION COST ESTIMATE'!BA1202</f>
        <v>0</v>
      </c>
      <c r="E1202" s="182">
        <f>'CONSTRUCTION COST ESTIMATE'!BC1202</f>
        <v>0</v>
      </c>
      <c r="F1202" s="183" t="str">
        <f>'CONSTRUCTION COST ESTIMATE'!BB1202</f>
        <v>EA</v>
      </c>
      <c r="G1202" s="184"/>
      <c r="H1202" s="185">
        <f t="shared" si="216"/>
        <v>0</v>
      </c>
      <c r="I1202" s="186">
        <f t="shared" si="217"/>
        <v>0</v>
      </c>
      <c r="J1202" s="187"/>
      <c r="K1202" s="188">
        <f t="shared" si="218"/>
        <v>0</v>
      </c>
      <c r="L1202" s="86">
        <f t="shared" si="219"/>
        <v>0</v>
      </c>
      <c r="M1202" s="188">
        <f t="shared" si="220"/>
        <v>0</v>
      </c>
      <c r="N1202" s="86">
        <f t="shared" si="221"/>
        <v>0</v>
      </c>
      <c r="O1202" s="188">
        <f t="shared" si="222"/>
        <v>0</v>
      </c>
      <c r="P1202" s="189"/>
      <c r="Q1202" s="190">
        <f t="shared" si="223"/>
        <v>0</v>
      </c>
      <c r="R1202" s="191">
        <f t="shared" si="224"/>
        <v>0</v>
      </c>
      <c r="T1202" s="88"/>
    </row>
    <row r="1203" spans="1:20" s="178" customFormat="1" ht="30" hidden="1" customHeight="1">
      <c r="A1203" s="156">
        <f>'CONSTRUCTION COST ESTIMATE'!A1203</f>
        <v>0</v>
      </c>
      <c r="B1203" s="179">
        <f>'CONSTRUCTION COST ESTIMATE'!B1203</f>
        <v>630.15099999999995</v>
      </c>
      <c r="C1203" s="180" t="str">
        <f>'CONSTRUCTION COST ESTIMATE'!C1203</f>
        <v>ABANDON SANITARY SEWER MANHOLE</v>
      </c>
      <c r="D1203" s="181">
        <f>'CONSTRUCTION COST ESTIMATE'!BA1203</f>
        <v>0</v>
      </c>
      <c r="E1203" s="182">
        <f>'CONSTRUCTION COST ESTIMATE'!BC1203</f>
        <v>0</v>
      </c>
      <c r="F1203" s="183" t="str">
        <f>'CONSTRUCTION COST ESTIMATE'!BB1203</f>
        <v>EA</v>
      </c>
      <c r="G1203" s="184"/>
      <c r="H1203" s="185">
        <f t="shared" si="216"/>
        <v>0</v>
      </c>
      <c r="I1203" s="186">
        <f t="shared" si="217"/>
        <v>0</v>
      </c>
      <c r="J1203" s="187"/>
      <c r="K1203" s="188">
        <f t="shared" si="218"/>
        <v>0</v>
      </c>
      <c r="L1203" s="86">
        <f t="shared" si="219"/>
        <v>0</v>
      </c>
      <c r="M1203" s="188">
        <f t="shared" si="220"/>
        <v>0</v>
      </c>
      <c r="N1203" s="86">
        <f t="shared" si="221"/>
        <v>0</v>
      </c>
      <c r="O1203" s="188">
        <f t="shared" si="222"/>
        <v>0</v>
      </c>
      <c r="P1203" s="189"/>
      <c r="Q1203" s="190">
        <f t="shared" si="223"/>
        <v>0</v>
      </c>
      <c r="R1203" s="191">
        <f t="shared" si="224"/>
        <v>0</v>
      </c>
      <c r="T1203" s="88"/>
    </row>
    <row r="1204" spans="1:20" s="178" customFormat="1" ht="30" hidden="1" customHeight="1">
      <c r="A1204" s="156">
        <f>'CONSTRUCTION COST ESTIMATE'!A1204</f>
        <v>0</v>
      </c>
      <c r="B1204" s="179">
        <f>'CONSTRUCTION COST ESTIMATE'!B1204</f>
        <v>630.16</v>
      </c>
      <c r="C1204" s="180" t="str">
        <f>'CONSTRUCTION COST ESTIMATE'!C1204</f>
        <v>STEEL CASING (48 INCH)</v>
      </c>
      <c r="D1204" s="181">
        <f>'CONSTRUCTION COST ESTIMATE'!BA1204</f>
        <v>0</v>
      </c>
      <c r="E1204" s="182">
        <f>'CONSTRUCTION COST ESTIMATE'!BC1204</f>
        <v>0</v>
      </c>
      <c r="F1204" s="183" t="str">
        <f>'CONSTRUCTION COST ESTIMATE'!BB1204</f>
        <v>LF</v>
      </c>
      <c r="G1204" s="184"/>
      <c r="H1204" s="185">
        <f t="shared" si="216"/>
        <v>0</v>
      </c>
      <c r="I1204" s="186">
        <f t="shared" si="217"/>
        <v>0</v>
      </c>
      <c r="J1204" s="187"/>
      <c r="K1204" s="188">
        <f t="shared" si="218"/>
        <v>0</v>
      </c>
      <c r="L1204" s="86">
        <f t="shared" si="219"/>
        <v>0</v>
      </c>
      <c r="M1204" s="188">
        <f t="shared" si="220"/>
        <v>0</v>
      </c>
      <c r="N1204" s="86">
        <f t="shared" si="221"/>
        <v>0</v>
      </c>
      <c r="O1204" s="188">
        <f t="shared" si="222"/>
        <v>0</v>
      </c>
      <c r="P1204" s="189"/>
      <c r="Q1204" s="190">
        <f t="shared" si="223"/>
        <v>0</v>
      </c>
      <c r="R1204" s="191">
        <f t="shared" si="224"/>
        <v>0</v>
      </c>
      <c r="T1204" s="88"/>
    </row>
    <row r="1205" spans="1:20" s="178" customFormat="1" ht="30" hidden="1" customHeight="1">
      <c r="A1205" s="156">
        <f>'CONSTRUCTION COST ESTIMATE'!A1205</f>
        <v>0</v>
      </c>
      <c r="B1205" s="179">
        <f>'CONSTRUCTION COST ESTIMATE'!B1205</f>
        <v>630.16099999999994</v>
      </c>
      <c r="C1205" s="180" t="str">
        <f>'CONSTRUCTION COST ESTIMATE'!C1205</f>
        <v>STEEL CASING (60 INCH)</v>
      </c>
      <c r="D1205" s="181">
        <f>'CONSTRUCTION COST ESTIMATE'!BA1205</f>
        <v>0</v>
      </c>
      <c r="E1205" s="182">
        <f>'CONSTRUCTION COST ESTIMATE'!BC1205</f>
        <v>0</v>
      </c>
      <c r="F1205" s="183" t="str">
        <f>'CONSTRUCTION COST ESTIMATE'!BB1205</f>
        <v>LF</v>
      </c>
      <c r="G1205" s="184"/>
      <c r="H1205" s="185">
        <f t="shared" si="216"/>
        <v>0</v>
      </c>
      <c r="I1205" s="186">
        <f t="shared" si="217"/>
        <v>0</v>
      </c>
      <c r="J1205" s="187"/>
      <c r="K1205" s="188">
        <f t="shared" si="218"/>
        <v>0</v>
      </c>
      <c r="L1205" s="86">
        <f t="shared" si="219"/>
        <v>0</v>
      </c>
      <c r="M1205" s="188">
        <f t="shared" si="220"/>
        <v>0</v>
      </c>
      <c r="N1205" s="86">
        <f t="shared" si="221"/>
        <v>0</v>
      </c>
      <c r="O1205" s="188">
        <f t="shared" si="222"/>
        <v>0</v>
      </c>
      <c r="P1205" s="189"/>
      <c r="Q1205" s="190">
        <f t="shared" si="223"/>
        <v>0</v>
      </c>
      <c r="R1205" s="191">
        <f t="shared" si="224"/>
        <v>0</v>
      </c>
      <c r="T1205" s="88"/>
    </row>
    <row r="1206" spans="1:20" s="178" customFormat="1" ht="30" hidden="1" customHeight="1">
      <c r="A1206" s="156">
        <f>'CONSTRUCTION COST ESTIMATE'!A1206</f>
        <v>0</v>
      </c>
      <c r="B1206" s="179">
        <f>'CONSTRUCTION COST ESTIMATE'!B1206</f>
        <v>630.16200000000003</v>
      </c>
      <c r="C1206" s="180" t="str">
        <f>'CONSTRUCTION COST ESTIMATE'!C1206</f>
        <v>STEEL CASING (72 INCH)</v>
      </c>
      <c r="D1206" s="181">
        <f>'CONSTRUCTION COST ESTIMATE'!BA1206</f>
        <v>0</v>
      </c>
      <c r="E1206" s="182">
        <f>'CONSTRUCTION COST ESTIMATE'!BC1206</f>
        <v>0</v>
      </c>
      <c r="F1206" s="183" t="str">
        <f>'CONSTRUCTION COST ESTIMATE'!BB1206</f>
        <v>LF</v>
      </c>
      <c r="G1206" s="184"/>
      <c r="H1206" s="185">
        <f t="shared" si="216"/>
        <v>0</v>
      </c>
      <c r="I1206" s="186">
        <f t="shared" si="217"/>
        <v>0</v>
      </c>
      <c r="J1206" s="187"/>
      <c r="K1206" s="188">
        <f t="shared" si="218"/>
        <v>0</v>
      </c>
      <c r="L1206" s="86">
        <f t="shared" si="219"/>
        <v>0</v>
      </c>
      <c r="M1206" s="188">
        <f t="shared" si="220"/>
        <v>0</v>
      </c>
      <c r="N1206" s="86">
        <f t="shared" si="221"/>
        <v>0</v>
      </c>
      <c r="O1206" s="188">
        <f t="shared" si="222"/>
        <v>0</v>
      </c>
      <c r="P1206" s="189"/>
      <c r="Q1206" s="190">
        <f t="shared" si="223"/>
        <v>0</v>
      </c>
      <c r="R1206" s="191">
        <f t="shared" si="224"/>
        <v>0</v>
      </c>
      <c r="T1206" s="88"/>
    </row>
    <row r="1207" spans="1:20" s="178" customFormat="1" ht="30" hidden="1" customHeight="1">
      <c r="A1207" s="156">
        <f>'CONSTRUCTION COST ESTIMATE'!A1207</f>
        <v>0</v>
      </c>
      <c r="B1207" s="179">
        <f>'CONSTRUCTION COST ESTIMATE'!B1207</f>
        <v>630.16300000000001</v>
      </c>
      <c r="C1207" s="180" t="str">
        <f>'CONSTRUCTION COST ESTIMATE'!C1207</f>
        <v>STEEL CASING (84 INCH)</v>
      </c>
      <c r="D1207" s="181">
        <f>'CONSTRUCTION COST ESTIMATE'!BA1207</f>
        <v>0</v>
      </c>
      <c r="E1207" s="182">
        <f>'CONSTRUCTION COST ESTIMATE'!BC1207</f>
        <v>0</v>
      </c>
      <c r="F1207" s="183" t="str">
        <f>'CONSTRUCTION COST ESTIMATE'!BB1207</f>
        <v>LF</v>
      </c>
      <c r="G1207" s="184"/>
      <c r="H1207" s="185">
        <f t="shared" si="216"/>
        <v>0</v>
      </c>
      <c r="I1207" s="186">
        <f t="shared" si="217"/>
        <v>0</v>
      </c>
      <c r="J1207" s="187"/>
      <c r="K1207" s="188">
        <f t="shared" si="218"/>
        <v>0</v>
      </c>
      <c r="L1207" s="86">
        <f t="shared" si="219"/>
        <v>0</v>
      </c>
      <c r="M1207" s="188">
        <f t="shared" si="220"/>
        <v>0</v>
      </c>
      <c r="N1207" s="86">
        <f t="shared" si="221"/>
        <v>0</v>
      </c>
      <c r="O1207" s="188">
        <f t="shared" si="222"/>
        <v>0</v>
      </c>
      <c r="P1207" s="189"/>
      <c r="Q1207" s="190">
        <f t="shared" si="223"/>
        <v>0</v>
      </c>
      <c r="R1207" s="191">
        <f t="shared" si="224"/>
        <v>0</v>
      </c>
      <c r="T1207" s="88"/>
    </row>
    <row r="1208" spans="1:20" s="178" customFormat="1" ht="30" hidden="1" customHeight="1">
      <c r="A1208" s="156">
        <f>'CONSTRUCTION COST ESTIMATE'!A1208</f>
        <v>0</v>
      </c>
      <c r="B1208" s="179">
        <f>'CONSTRUCTION COST ESTIMATE'!B1208</f>
        <v>630.16999999999996</v>
      </c>
      <c r="C1208" s="180" t="str">
        <f>'CONSTRUCTION COST ESTIMATE'!C1208</f>
        <v>CONSTRUCT 48 INCH ECCENTRIC SANITARY SEWER MANHOLE</v>
      </c>
      <c r="D1208" s="181">
        <f>'CONSTRUCTION COST ESTIMATE'!BA1208</f>
        <v>0</v>
      </c>
      <c r="E1208" s="182">
        <f>'CONSTRUCTION COST ESTIMATE'!BC1208</f>
        <v>0</v>
      </c>
      <c r="F1208" s="183" t="str">
        <f>'CONSTRUCTION COST ESTIMATE'!BB1208</f>
        <v>EA</v>
      </c>
      <c r="G1208" s="184"/>
      <c r="H1208" s="185">
        <f t="shared" si="216"/>
        <v>0</v>
      </c>
      <c r="I1208" s="186">
        <f t="shared" si="217"/>
        <v>0</v>
      </c>
      <c r="J1208" s="187"/>
      <c r="K1208" s="188">
        <f t="shared" si="218"/>
        <v>0</v>
      </c>
      <c r="L1208" s="86">
        <f t="shared" si="219"/>
        <v>0</v>
      </c>
      <c r="M1208" s="188">
        <f t="shared" si="220"/>
        <v>0</v>
      </c>
      <c r="N1208" s="86">
        <f t="shared" si="221"/>
        <v>0</v>
      </c>
      <c r="O1208" s="188">
        <f t="shared" si="222"/>
        <v>0</v>
      </c>
      <c r="P1208" s="189"/>
      <c r="Q1208" s="190">
        <f t="shared" si="223"/>
        <v>0</v>
      </c>
      <c r="R1208" s="191">
        <f t="shared" si="224"/>
        <v>0</v>
      </c>
      <c r="T1208" s="88"/>
    </row>
    <row r="1209" spans="1:20" s="178" customFormat="1" ht="30" hidden="1" customHeight="1">
      <c r="A1209" s="156">
        <f>'CONSTRUCTION COST ESTIMATE'!A1209</f>
        <v>0</v>
      </c>
      <c r="B1209" s="179">
        <f>'CONSTRUCTION COST ESTIMATE'!B1209</f>
        <v>630.17100000000005</v>
      </c>
      <c r="C1209" s="180" t="str">
        <f>'CONSTRUCTION COST ESTIMATE'!C1209</f>
        <v>72 INCH LINED SANITARY SEWER MANHOLE</v>
      </c>
      <c r="D1209" s="181">
        <f>'CONSTRUCTION COST ESTIMATE'!BA1209</f>
        <v>0</v>
      </c>
      <c r="E1209" s="182">
        <f>'CONSTRUCTION COST ESTIMATE'!BC1209</f>
        <v>0</v>
      </c>
      <c r="F1209" s="183" t="str">
        <f>'CONSTRUCTION COST ESTIMATE'!BB1209</f>
        <v>EA</v>
      </c>
      <c r="G1209" s="184"/>
      <c r="H1209" s="185">
        <f t="shared" si="216"/>
        <v>0</v>
      </c>
      <c r="I1209" s="186">
        <f t="shared" si="217"/>
        <v>0</v>
      </c>
      <c r="J1209" s="187"/>
      <c r="K1209" s="188">
        <f t="shared" si="218"/>
        <v>0</v>
      </c>
      <c r="L1209" s="86">
        <f t="shared" si="219"/>
        <v>0</v>
      </c>
      <c r="M1209" s="188">
        <f t="shared" si="220"/>
        <v>0</v>
      </c>
      <c r="N1209" s="86">
        <f t="shared" si="221"/>
        <v>0</v>
      </c>
      <c r="O1209" s="188">
        <f t="shared" si="222"/>
        <v>0</v>
      </c>
      <c r="P1209" s="189"/>
      <c r="Q1209" s="190">
        <f t="shared" si="223"/>
        <v>0</v>
      </c>
      <c r="R1209" s="191">
        <f t="shared" si="224"/>
        <v>0</v>
      </c>
      <c r="T1209" s="88"/>
    </row>
    <row r="1210" spans="1:20" s="178" customFormat="1" ht="30" hidden="1" customHeight="1">
      <c r="A1210" s="156">
        <f>'CONSTRUCTION COST ESTIMATE'!A1210</f>
        <v>0</v>
      </c>
      <c r="B1210" s="179">
        <f>'CONSTRUCTION COST ESTIMATE'!B1210</f>
        <v>630.17200000000003</v>
      </c>
      <c r="C1210" s="180" t="str">
        <f>'CONSTRUCTION COST ESTIMATE'!C1210</f>
        <v>ADJUST EXISTING SEWER MANHOLE TO GRADE</v>
      </c>
      <c r="D1210" s="181">
        <f>'CONSTRUCTION COST ESTIMATE'!BA1210</f>
        <v>0</v>
      </c>
      <c r="E1210" s="182">
        <f>'CONSTRUCTION COST ESTIMATE'!BC1210</f>
        <v>0</v>
      </c>
      <c r="F1210" s="183" t="str">
        <f>'CONSTRUCTION COST ESTIMATE'!BB1210</f>
        <v>EA</v>
      </c>
      <c r="G1210" s="184"/>
      <c r="H1210" s="185">
        <f t="shared" si="216"/>
        <v>0</v>
      </c>
      <c r="I1210" s="186">
        <f t="shared" si="217"/>
        <v>0</v>
      </c>
      <c r="J1210" s="187"/>
      <c r="K1210" s="188">
        <f t="shared" si="218"/>
        <v>0</v>
      </c>
      <c r="L1210" s="86">
        <f t="shared" si="219"/>
        <v>0</v>
      </c>
      <c r="M1210" s="188">
        <f t="shared" si="220"/>
        <v>0</v>
      </c>
      <c r="N1210" s="86">
        <f t="shared" si="221"/>
        <v>0</v>
      </c>
      <c r="O1210" s="188">
        <f t="shared" si="222"/>
        <v>0</v>
      </c>
      <c r="P1210" s="189"/>
      <c r="Q1210" s="190">
        <f t="shared" si="223"/>
        <v>0</v>
      </c>
      <c r="R1210" s="191">
        <f t="shared" si="224"/>
        <v>0</v>
      </c>
      <c r="T1210" s="88"/>
    </row>
    <row r="1211" spans="1:20" s="178" customFormat="1" ht="30" hidden="1" customHeight="1">
      <c r="A1211" s="156">
        <f>'CONSTRUCTION COST ESTIMATE'!A1211</f>
        <v>0</v>
      </c>
      <c r="B1211" s="179">
        <f>'CONSTRUCTION COST ESTIMATE'!B1211</f>
        <v>630.173</v>
      </c>
      <c r="C1211" s="180" t="str">
        <f>'CONSTRUCTION COST ESTIMATE'!C1211</f>
        <v>ADJUST EXISTING SANITARY SEWER MANHOLE COVER</v>
      </c>
      <c r="D1211" s="181">
        <f>'CONSTRUCTION COST ESTIMATE'!BA1211</f>
        <v>0</v>
      </c>
      <c r="E1211" s="182">
        <f>'CONSTRUCTION COST ESTIMATE'!BC1211</f>
        <v>0</v>
      </c>
      <c r="F1211" s="183" t="str">
        <f>'CONSTRUCTION COST ESTIMATE'!BB1211</f>
        <v>EA</v>
      </c>
      <c r="G1211" s="184"/>
      <c r="H1211" s="185">
        <f t="shared" si="216"/>
        <v>0</v>
      </c>
      <c r="I1211" s="186">
        <f t="shared" si="217"/>
        <v>0</v>
      </c>
      <c r="J1211" s="187"/>
      <c r="K1211" s="188">
        <f t="shared" si="218"/>
        <v>0</v>
      </c>
      <c r="L1211" s="86">
        <f t="shared" si="219"/>
        <v>0</v>
      </c>
      <c r="M1211" s="188">
        <f t="shared" si="220"/>
        <v>0</v>
      </c>
      <c r="N1211" s="86">
        <f t="shared" si="221"/>
        <v>0</v>
      </c>
      <c r="O1211" s="188">
        <f t="shared" si="222"/>
        <v>0</v>
      </c>
      <c r="P1211" s="189"/>
      <c r="Q1211" s="190">
        <f t="shared" si="223"/>
        <v>0</v>
      </c>
      <c r="R1211" s="191">
        <f t="shared" si="224"/>
        <v>0</v>
      </c>
      <c r="T1211" s="88"/>
    </row>
    <row r="1212" spans="1:20" s="178" customFormat="1" ht="30" hidden="1" customHeight="1">
      <c r="A1212" s="156">
        <f>'CONSTRUCTION COST ESTIMATE'!A1212</f>
        <v>0</v>
      </c>
      <c r="B1212" s="179">
        <f>'CONSTRUCTION COST ESTIMATE'!B1212</f>
        <v>630.17399999999998</v>
      </c>
      <c r="C1212" s="180" t="str">
        <f>'CONSTRUCTION COST ESTIMATE'!C1212</f>
        <v>ROTATE SEWER MANHOLE CONE SECTION</v>
      </c>
      <c r="D1212" s="181">
        <f>'CONSTRUCTION COST ESTIMATE'!BA1212</f>
        <v>0</v>
      </c>
      <c r="E1212" s="182">
        <f>'CONSTRUCTION COST ESTIMATE'!BC1212</f>
        <v>0</v>
      </c>
      <c r="F1212" s="183" t="str">
        <f>'CONSTRUCTION COST ESTIMATE'!BB1212</f>
        <v>EA</v>
      </c>
      <c r="G1212" s="184"/>
      <c r="H1212" s="185">
        <f t="shared" si="216"/>
        <v>0</v>
      </c>
      <c r="I1212" s="186">
        <f t="shared" si="217"/>
        <v>0</v>
      </c>
      <c r="J1212" s="187"/>
      <c r="K1212" s="188">
        <f t="shared" si="218"/>
        <v>0</v>
      </c>
      <c r="L1212" s="86">
        <f t="shared" si="219"/>
        <v>0</v>
      </c>
      <c r="M1212" s="188">
        <f t="shared" si="220"/>
        <v>0</v>
      </c>
      <c r="N1212" s="86">
        <f t="shared" si="221"/>
        <v>0</v>
      </c>
      <c r="O1212" s="188">
        <f t="shared" si="222"/>
        <v>0</v>
      </c>
      <c r="P1212" s="189"/>
      <c r="Q1212" s="190">
        <f t="shared" si="223"/>
        <v>0</v>
      </c>
      <c r="R1212" s="191">
        <f t="shared" si="224"/>
        <v>0</v>
      </c>
      <c r="T1212" s="88"/>
    </row>
    <row r="1213" spans="1:20" s="178" customFormat="1" ht="30" hidden="1" customHeight="1">
      <c r="A1213" s="156">
        <f>'CONSTRUCTION COST ESTIMATE'!A1213</f>
        <v>0</v>
      </c>
      <c r="B1213" s="179">
        <f>'CONSTRUCTION COST ESTIMATE'!B1213</f>
        <v>630.17499999999995</v>
      </c>
      <c r="C1213" s="180" t="str">
        <f>'CONSTRUCTION COST ESTIMATE'!C1213</f>
        <v>ONSITE HIGH DROP MANHOLE MODIFICATION</v>
      </c>
      <c r="D1213" s="181">
        <f>'CONSTRUCTION COST ESTIMATE'!BA1213</f>
        <v>0</v>
      </c>
      <c r="E1213" s="182">
        <f>'CONSTRUCTION COST ESTIMATE'!BC1213</f>
        <v>0</v>
      </c>
      <c r="F1213" s="183" t="str">
        <f>'CONSTRUCTION COST ESTIMATE'!BB1213</f>
        <v>LS</v>
      </c>
      <c r="G1213" s="184"/>
      <c r="H1213" s="185">
        <f t="shared" si="216"/>
        <v>0</v>
      </c>
      <c r="I1213" s="186">
        <f t="shared" si="217"/>
        <v>0</v>
      </c>
      <c r="J1213" s="187"/>
      <c r="K1213" s="188">
        <f t="shared" si="218"/>
        <v>0</v>
      </c>
      <c r="L1213" s="86">
        <f t="shared" si="219"/>
        <v>0</v>
      </c>
      <c r="M1213" s="188">
        <f t="shared" si="220"/>
        <v>0</v>
      </c>
      <c r="N1213" s="86">
        <f t="shared" si="221"/>
        <v>0</v>
      </c>
      <c r="O1213" s="188">
        <f t="shared" si="222"/>
        <v>0</v>
      </c>
      <c r="P1213" s="189"/>
      <c r="Q1213" s="190">
        <f t="shared" si="223"/>
        <v>0</v>
      </c>
      <c r="R1213" s="191">
        <f t="shared" si="224"/>
        <v>0</v>
      </c>
      <c r="T1213" s="88"/>
    </row>
    <row r="1214" spans="1:20" s="178" customFormat="1" ht="30" hidden="1" customHeight="1">
      <c r="A1214" s="156">
        <f>'CONSTRUCTION COST ESTIMATE'!A1214</f>
        <v>0</v>
      </c>
      <c r="B1214" s="179">
        <f>'CONSTRUCTION COST ESTIMATE'!B1214</f>
        <v>630.17600000000004</v>
      </c>
      <c r="C1214" s="180" t="str">
        <f>'CONSTRUCTION COST ESTIMATE'!C1214</f>
        <v>LOCKING MANHOLE FRAME AND COVER</v>
      </c>
      <c r="D1214" s="181">
        <f>'CONSTRUCTION COST ESTIMATE'!BA1214</f>
        <v>0</v>
      </c>
      <c r="E1214" s="182">
        <f>'CONSTRUCTION COST ESTIMATE'!BC1214</f>
        <v>0</v>
      </c>
      <c r="F1214" s="183" t="str">
        <f>'CONSTRUCTION COST ESTIMATE'!BB1214</f>
        <v>EA</v>
      </c>
      <c r="G1214" s="184"/>
      <c r="H1214" s="185">
        <f t="shared" si="216"/>
        <v>0</v>
      </c>
      <c r="I1214" s="186">
        <f t="shared" si="217"/>
        <v>0</v>
      </c>
      <c r="J1214" s="187"/>
      <c r="K1214" s="188">
        <f t="shared" si="218"/>
        <v>0</v>
      </c>
      <c r="L1214" s="86">
        <f t="shared" si="219"/>
        <v>0</v>
      </c>
      <c r="M1214" s="188">
        <f t="shared" si="220"/>
        <v>0</v>
      </c>
      <c r="N1214" s="86">
        <f t="shared" si="221"/>
        <v>0</v>
      </c>
      <c r="O1214" s="188">
        <f t="shared" si="222"/>
        <v>0</v>
      </c>
      <c r="P1214" s="189"/>
      <c r="Q1214" s="190">
        <f t="shared" si="223"/>
        <v>0</v>
      </c>
      <c r="R1214" s="191">
        <f t="shared" si="224"/>
        <v>0</v>
      </c>
      <c r="T1214" s="88"/>
    </row>
    <row r="1215" spans="1:20" s="178" customFormat="1" ht="30" hidden="1" customHeight="1">
      <c r="A1215" s="156">
        <f>'CONSTRUCTION COST ESTIMATE'!A1215</f>
        <v>0</v>
      </c>
      <c r="B1215" s="179">
        <f>'CONSTRUCTION COST ESTIMATE'!B1215</f>
        <v>630.17700000000002</v>
      </c>
      <c r="C1215" s="180" t="str">
        <f>'CONSTRUCTION COST ESTIMATE'!C1215</f>
        <v>REGROUT SANITARY SEWER MANHOLE BASE</v>
      </c>
      <c r="D1215" s="181">
        <f>'CONSTRUCTION COST ESTIMATE'!BA1215</f>
        <v>0</v>
      </c>
      <c r="E1215" s="182">
        <f>'CONSTRUCTION COST ESTIMATE'!BC1215</f>
        <v>0</v>
      </c>
      <c r="F1215" s="183" t="str">
        <f>'CONSTRUCTION COST ESTIMATE'!BB1215</f>
        <v>EA</v>
      </c>
      <c r="G1215" s="184"/>
      <c r="H1215" s="185">
        <f t="shared" si="216"/>
        <v>0</v>
      </c>
      <c r="I1215" s="186">
        <f t="shared" si="217"/>
        <v>0</v>
      </c>
      <c r="J1215" s="187"/>
      <c r="K1215" s="188">
        <f t="shared" si="218"/>
        <v>0</v>
      </c>
      <c r="L1215" s="86">
        <f t="shared" si="219"/>
        <v>0</v>
      </c>
      <c r="M1215" s="188">
        <f t="shared" si="220"/>
        <v>0</v>
      </c>
      <c r="N1215" s="86">
        <f t="shared" si="221"/>
        <v>0</v>
      </c>
      <c r="O1215" s="188">
        <f t="shared" si="222"/>
        <v>0</v>
      </c>
      <c r="P1215" s="189"/>
      <c r="Q1215" s="190">
        <f t="shared" si="223"/>
        <v>0</v>
      </c>
      <c r="R1215" s="191">
        <f t="shared" si="224"/>
        <v>0</v>
      </c>
      <c r="T1215" s="88"/>
    </row>
    <row r="1216" spans="1:20" s="178" customFormat="1" ht="30" hidden="1" customHeight="1">
      <c r="A1216" s="156">
        <f>'CONSTRUCTION COST ESTIMATE'!A1216</f>
        <v>0</v>
      </c>
      <c r="B1216" s="179">
        <f>'CONSTRUCTION COST ESTIMATE'!B1216</f>
        <v>630.178</v>
      </c>
      <c r="C1216" s="180" t="str">
        <f>'CONSTRUCTION COST ESTIMATE'!C1216</f>
        <v>SANITARY SEWER LATERAL RECONNECTION</v>
      </c>
      <c r="D1216" s="181">
        <f>'CONSTRUCTION COST ESTIMATE'!BA1216</f>
        <v>0</v>
      </c>
      <c r="E1216" s="182">
        <f>'CONSTRUCTION COST ESTIMATE'!BC1216</f>
        <v>0</v>
      </c>
      <c r="F1216" s="183" t="str">
        <f>'CONSTRUCTION COST ESTIMATE'!BB1216</f>
        <v>EA</v>
      </c>
      <c r="G1216" s="184"/>
      <c r="H1216" s="185">
        <f t="shared" si="216"/>
        <v>0</v>
      </c>
      <c r="I1216" s="186">
        <f t="shared" si="217"/>
        <v>0</v>
      </c>
      <c r="J1216" s="187"/>
      <c r="K1216" s="188">
        <f t="shared" si="218"/>
        <v>0</v>
      </c>
      <c r="L1216" s="86">
        <f t="shared" si="219"/>
        <v>0</v>
      </c>
      <c r="M1216" s="188">
        <f t="shared" si="220"/>
        <v>0</v>
      </c>
      <c r="N1216" s="86">
        <f t="shared" si="221"/>
        <v>0</v>
      </c>
      <c r="O1216" s="188">
        <f t="shared" si="222"/>
        <v>0</v>
      </c>
      <c r="P1216" s="189"/>
      <c r="Q1216" s="190">
        <f t="shared" si="223"/>
        <v>0</v>
      </c>
      <c r="R1216" s="191">
        <f t="shared" si="224"/>
        <v>0</v>
      </c>
      <c r="T1216" s="88"/>
    </row>
    <row r="1217" spans="1:20" s="178" customFormat="1" ht="30" hidden="1" customHeight="1">
      <c r="A1217" s="156">
        <f>'CONSTRUCTION COST ESTIMATE'!A1217</f>
        <v>0</v>
      </c>
      <c r="B1217" s="179">
        <f>'CONSTRUCTION COST ESTIMATE'!B1217</f>
        <v>630.17899999999997</v>
      </c>
      <c r="C1217" s="180" t="str">
        <f>'CONSTRUCTION COST ESTIMATE'!C1217</f>
        <v>DIVERSION STRUCTURE</v>
      </c>
      <c r="D1217" s="181">
        <f>'CONSTRUCTION COST ESTIMATE'!BA1217</f>
        <v>0</v>
      </c>
      <c r="E1217" s="182">
        <f>'CONSTRUCTION COST ESTIMATE'!BC1217</f>
        <v>0</v>
      </c>
      <c r="F1217" s="183" t="str">
        <f>'CONSTRUCTION COST ESTIMATE'!BB1217</f>
        <v>LS</v>
      </c>
      <c r="G1217" s="184"/>
      <c r="H1217" s="185">
        <f t="shared" si="216"/>
        <v>0</v>
      </c>
      <c r="I1217" s="186">
        <f t="shared" si="217"/>
        <v>0</v>
      </c>
      <c r="J1217" s="187"/>
      <c r="K1217" s="188">
        <f t="shared" si="218"/>
        <v>0</v>
      </c>
      <c r="L1217" s="86">
        <f t="shared" si="219"/>
        <v>0</v>
      </c>
      <c r="M1217" s="188">
        <f t="shared" si="220"/>
        <v>0</v>
      </c>
      <c r="N1217" s="86">
        <f t="shared" si="221"/>
        <v>0</v>
      </c>
      <c r="O1217" s="188">
        <f t="shared" si="222"/>
        <v>0</v>
      </c>
      <c r="P1217" s="189"/>
      <c r="Q1217" s="190">
        <f t="shared" si="223"/>
        <v>0</v>
      </c>
      <c r="R1217" s="191">
        <f t="shared" si="224"/>
        <v>0</v>
      </c>
      <c r="T1217" s="88"/>
    </row>
    <row r="1218" spans="1:20" s="178" customFormat="1" ht="30" hidden="1" customHeight="1">
      <c r="A1218" s="156">
        <f>'CONSTRUCTION COST ESTIMATE'!A1218</f>
        <v>0</v>
      </c>
      <c r="B1218" s="179">
        <f>'CONSTRUCTION COST ESTIMATE'!B1218</f>
        <v>630.17999999999995</v>
      </c>
      <c r="C1218" s="180" t="str">
        <f>'CONSTRUCTION COST ESTIMATE'!C1218</f>
        <v>DIVERSION STRUCTURE MODIFICATION</v>
      </c>
      <c r="D1218" s="181">
        <f>'CONSTRUCTION COST ESTIMATE'!BA1218</f>
        <v>0</v>
      </c>
      <c r="E1218" s="182">
        <f>'CONSTRUCTION COST ESTIMATE'!BC1218</f>
        <v>0</v>
      </c>
      <c r="F1218" s="183" t="str">
        <f>'CONSTRUCTION COST ESTIMATE'!BB1218</f>
        <v>LS</v>
      </c>
      <c r="G1218" s="184"/>
      <c r="H1218" s="185">
        <f t="shared" si="216"/>
        <v>0</v>
      </c>
      <c r="I1218" s="186">
        <f t="shared" si="217"/>
        <v>0</v>
      </c>
      <c r="J1218" s="187"/>
      <c r="K1218" s="188">
        <f t="shared" si="218"/>
        <v>0</v>
      </c>
      <c r="L1218" s="86">
        <f t="shared" si="219"/>
        <v>0</v>
      </c>
      <c r="M1218" s="188">
        <f t="shared" si="220"/>
        <v>0</v>
      </c>
      <c r="N1218" s="86">
        <f t="shared" si="221"/>
        <v>0</v>
      </c>
      <c r="O1218" s="188">
        <f t="shared" si="222"/>
        <v>0</v>
      </c>
      <c r="P1218" s="189"/>
      <c r="Q1218" s="190">
        <f t="shared" si="223"/>
        <v>0</v>
      </c>
      <c r="R1218" s="191">
        <f t="shared" si="224"/>
        <v>0</v>
      </c>
      <c r="T1218" s="88"/>
    </row>
    <row r="1219" spans="1:20" s="178" customFormat="1" ht="30" hidden="1" customHeight="1">
      <c r="A1219" s="156">
        <f>'CONSTRUCTION COST ESTIMATE'!A1219</f>
        <v>0</v>
      </c>
      <c r="B1219" s="179">
        <f>'CONSTRUCTION COST ESTIMATE'!B1219</f>
        <v>630.18100000000004</v>
      </c>
      <c r="C1219" s="180" t="str">
        <f>'CONSTRUCTION COST ESTIMATE'!C1219</f>
        <v>MECHANICAL POINT REPAIR</v>
      </c>
      <c r="D1219" s="181">
        <f>'CONSTRUCTION COST ESTIMATE'!BA1219</f>
        <v>0</v>
      </c>
      <c r="E1219" s="182">
        <f>'CONSTRUCTION COST ESTIMATE'!BC1219</f>
        <v>0</v>
      </c>
      <c r="F1219" s="183" t="str">
        <f>'CONSTRUCTION COST ESTIMATE'!BB1219</f>
        <v>EA</v>
      </c>
      <c r="G1219" s="184"/>
      <c r="H1219" s="185">
        <f t="shared" si="216"/>
        <v>0</v>
      </c>
      <c r="I1219" s="186">
        <f t="shared" si="217"/>
        <v>0</v>
      </c>
      <c r="J1219" s="187"/>
      <c r="K1219" s="188">
        <f t="shared" si="218"/>
        <v>0</v>
      </c>
      <c r="L1219" s="86">
        <f t="shared" si="219"/>
        <v>0</v>
      </c>
      <c r="M1219" s="188">
        <f t="shared" si="220"/>
        <v>0</v>
      </c>
      <c r="N1219" s="86">
        <f t="shared" si="221"/>
        <v>0</v>
      </c>
      <c r="O1219" s="188">
        <f t="shared" si="222"/>
        <v>0</v>
      </c>
      <c r="P1219" s="189"/>
      <c r="Q1219" s="190">
        <f t="shared" si="223"/>
        <v>0</v>
      </c>
      <c r="R1219" s="191">
        <f t="shared" si="224"/>
        <v>0</v>
      </c>
      <c r="T1219" s="88"/>
    </row>
    <row r="1220" spans="1:20" s="178" customFormat="1" ht="30" hidden="1" customHeight="1">
      <c r="A1220" s="156">
        <f>'CONSTRUCTION COST ESTIMATE'!A1220</f>
        <v>0</v>
      </c>
      <c r="B1220" s="179">
        <f>'CONSTRUCTION COST ESTIMATE'!B1220</f>
        <v>630.19000000000005</v>
      </c>
      <c r="C1220" s="180" t="str">
        <f>'CONSTRUCTION COST ESTIMATE'!C1220</f>
        <v>REPLACE SANITARY SEWER PIPE WITH PVC PIPE (6 INCH)</v>
      </c>
      <c r="D1220" s="181">
        <f>'CONSTRUCTION COST ESTIMATE'!BA1220</f>
        <v>0</v>
      </c>
      <c r="E1220" s="182">
        <f>'CONSTRUCTION COST ESTIMATE'!BC1220</f>
        <v>0</v>
      </c>
      <c r="F1220" s="183" t="str">
        <f>'CONSTRUCTION COST ESTIMATE'!BB1220</f>
        <v>LF</v>
      </c>
      <c r="G1220" s="184"/>
      <c r="H1220" s="185">
        <f t="shared" si="216"/>
        <v>0</v>
      </c>
      <c r="I1220" s="186">
        <f t="shared" si="217"/>
        <v>0</v>
      </c>
      <c r="J1220" s="187"/>
      <c r="K1220" s="188">
        <f t="shared" si="218"/>
        <v>0</v>
      </c>
      <c r="L1220" s="86">
        <f t="shared" si="219"/>
        <v>0</v>
      </c>
      <c r="M1220" s="188">
        <f t="shared" si="220"/>
        <v>0</v>
      </c>
      <c r="N1220" s="86">
        <f t="shared" si="221"/>
        <v>0</v>
      </c>
      <c r="O1220" s="188">
        <f t="shared" si="222"/>
        <v>0</v>
      </c>
      <c r="P1220" s="189"/>
      <c r="Q1220" s="190">
        <f t="shared" si="223"/>
        <v>0</v>
      </c>
      <c r="R1220" s="191">
        <f t="shared" si="224"/>
        <v>0</v>
      </c>
      <c r="T1220" s="88"/>
    </row>
    <row r="1221" spans="1:20" s="178" customFormat="1" ht="30" hidden="1" customHeight="1">
      <c r="A1221" s="156">
        <f>'CONSTRUCTION COST ESTIMATE'!A1221</f>
        <v>0</v>
      </c>
      <c r="B1221" s="179">
        <f>'CONSTRUCTION COST ESTIMATE'!B1221</f>
        <v>630.19100000000003</v>
      </c>
      <c r="C1221" s="180" t="str">
        <f>'CONSTRUCTION COST ESTIMATE'!C1221</f>
        <v>REPLACE SANITARY SEWER PIPE WITH PVC PIPE (8 INCH)</v>
      </c>
      <c r="D1221" s="181">
        <f>'CONSTRUCTION COST ESTIMATE'!BA1221</f>
        <v>0</v>
      </c>
      <c r="E1221" s="182">
        <f>'CONSTRUCTION COST ESTIMATE'!BC1221</f>
        <v>0</v>
      </c>
      <c r="F1221" s="183" t="str">
        <f>'CONSTRUCTION COST ESTIMATE'!BB1221</f>
        <v>LF</v>
      </c>
      <c r="G1221" s="184"/>
      <c r="H1221" s="185">
        <f t="shared" si="216"/>
        <v>0</v>
      </c>
      <c r="I1221" s="186">
        <f t="shared" si="217"/>
        <v>0</v>
      </c>
      <c r="J1221" s="187"/>
      <c r="K1221" s="188">
        <f t="shared" si="218"/>
        <v>0</v>
      </c>
      <c r="L1221" s="86">
        <f t="shared" si="219"/>
        <v>0</v>
      </c>
      <c r="M1221" s="188">
        <f t="shared" si="220"/>
        <v>0</v>
      </c>
      <c r="N1221" s="86">
        <f t="shared" si="221"/>
        <v>0</v>
      </c>
      <c r="O1221" s="188">
        <f t="shared" si="222"/>
        <v>0</v>
      </c>
      <c r="P1221" s="189"/>
      <c r="Q1221" s="190">
        <f t="shared" si="223"/>
        <v>0</v>
      </c>
      <c r="R1221" s="191">
        <f t="shared" si="224"/>
        <v>0</v>
      </c>
      <c r="T1221" s="88"/>
    </row>
    <row r="1222" spans="1:20" s="178" customFormat="1" ht="30" hidden="1" customHeight="1">
      <c r="A1222" s="156">
        <f>'CONSTRUCTION COST ESTIMATE'!A1222</f>
        <v>0</v>
      </c>
      <c r="B1222" s="179">
        <f>'CONSTRUCTION COST ESTIMATE'!B1222</f>
        <v>630.19200000000001</v>
      </c>
      <c r="C1222" s="180" t="str">
        <f>'CONSTRUCTION COST ESTIMATE'!C1222</f>
        <v>REPLACE SANITARY SEWER PIPE WITH PVC PIPE (10 INCH)</v>
      </c>
      <c r="D1222" s="181">
        <f>'CONSTRUCTION COST ESTIMATE'!BA1222</f>
        <v>0</v>
      </c>
      <c r="E1222" s="182">
        <f>'CONSTRUCTION COST ESTIMATE'!BC1222</f>
        <v>0</v>
      </c>
      <c r="F1222" s="183" t="str">
        <f>'CONSTRUCTION COST ESTIMATE'!BB1222</f>
        <v>LF</v>
      </c>
      <c r="G1222" s="184"/>
      <c r="H1222" s="185">
        <f t="shared" si="216"/>
        <v>0</v>
      </c>
      <c r="I1222" s="186">
        <f t="shared" si="217"/>
        <v>0</v>
      </c>
      <c r="J1222" s="187"/>
      <c r="K1222" s="188">
        <f t="shared" si="218"/>
        <v>0</v>
      </c>
      <c r="L1222" s="86">
        <f t="shared" si="219"/>
        <v>0</v>
      </c>
      <c r="M1222" s="188">
        <f t="shared" si="220"/>
        <v>0</v>
      </c>
      <c r="N1222" s="86">
        <f t="shared" si="221"/>
        <v>0</v>
      </c>
      <c r="O1222" s="188">
        <f t="shared" si="222"/>
        <v>0</v>
      </c>
      <c r="P1222" s="189"/>
      <c r="Q1222" s="190">
        <f t="shared" si="223"/>
        <v>0</v>
      </c>
      <c r="R1222" s="191">
        <f t="shared" si="224"/>
        <v>0</v>
      </c>
      <c r="T1222" s="88"/>
    </row>
    <row r="1223" spans="1:20" s="178" customFormat="1" ht="30" hidden="1" customHeight="1">
      <c r="A1223" s="156">
        <f>'CONSTRUCTION COST ESTIMATE'!A1223</f>
        <v>0</v>
      </c>
      <c r="B1223" s="179">
        <f>'CONSTRUCTION COST ESTIMATE'!B1223</f>
        <v>630.19299999999998</v>
      </c>
      <c r="C1223" s="180" t="str">
        <f>'CONSTRUCTION COST ESTIMATE'!C1223</f>
        <v>REPLACE SANITARY SEWER PIPE WITH PVC PIPE (12 INCH)</v>
      </c>
      <c r="D1223" s="181">
        <f>'CONSTRUCTION COST ESTIMATE'!BA1223</f>
        <v>0</v>
      </c>
      <c r="E1223" s="182">
        <f>'CONSTRUCTION COST ESTIMATE'!BC1223</f>
        <v>0</v>
      </c>
      <c r="F1223" s="183" t="str">
        <f>'CONSTRUCTION COST ESTIMATE'!BB1223</f>
        <v>LF</v>
      </c>
      <c r="G1223" s="184"/>
      <c r="H1223" s="185">
        <f t="shared" si="216"/>
        <v>0</v>
      </c>
      <c r="I1223" s="186">
        <f t="shared" si="217"/>
        <v>0</v>
      </c>
      <c r="J1223" s="187"/>
      <c r="K1223" s="188">
        <f t="shared" si="218"/>
        <v>0</v>
      </c>
      <c r="L1223" s="86">
        <f t="shared" si="219"/>
        <v>0</v>
      </c>
      <c r="M1223" s="188">
        <f t="shared" si="220"/>
        <v>0</v>
      </c>
      <c r="N1223" s="86">
        <f t="shared" si="221"/>
        <v>0</v>
      </c>
      <c r="O1223" s="188">
        <f t="shared" si="222"/>
        <v>0</v>
      </c>
      <c r="P1223" s="189"/>
      <c r="Q1223" s="190">
        <f t="shared" si="223"/>
        <v>0</v>
      </c>
      <c r="R1223" s="191">
        <f t="shared" si="224"/>
        <v>0</v>
      </c>
      <c r="T1223" s="88"/>
    </row>
    <row r="1224" spans="1:20" s="178" customFormat="1" ht="30" hidden="1" customHeight="1">
      <c r="A1224" s="156">
        <f>'CONSTRUCTION COST ESTIMATE'!A1224</f>
        <v>0</v>
      </c>
      <c r="B1224" s="179">
        <f>'CONSTRUCTION COST ESTIMATE'!B1224</f>
        <v>630.19399999999996</v>
      </c>
      <c r="C1224" s="180" t="str">
        <f>'CONSTRUCTION COST ESTIMATE'!C1224</f>
        <v>REPLACE SANITARY SEWER PIPE WITH PVC PIPE (18 INCH)</v>
      </c>
      <c r="D1224" s="181">
        <f>'CONSTRUCTION COST ESTIMATE'!BA1224</f>
        <v>0</v>
      </c>
      <c r="E1224" s="182">
        <f>'CONSTRUCTION COST ESTIMATE'!BC1224</f>
        <v>0</v>
      </c>
      <c r="F1224" s="183" t="str">
        <f>'CONSTRUCTION COST ESTIMATE'!BB1224</f>
        <v>LF</v>
      </c>
      <c r="G1224" s="184"/>
      <c r="H1224" s="185">
        <f t="shared" si="216"/>
        <v>0</v>
      </c>
      <c r="I1224" s="186">
        <f t="shared" si="217"/>
        <v>0</v>
      </c>
      <c r="J1224" s="187"/>
      <c r="K1224" s="188">
        <f t="shared" si="218"/>
        <v>0</v>
      </c>
      <c r="L1224" s="86">
        <f t="shared" si="219"/>
        <v>0</v>
      </c>
      <c r="M1224" s="188">
        <f t="shared" si="220"/>
        <v>0</v>
      </c>
      <c r="N1224" s="86">
        <f t="shared" si="221"/>
        <v>0</v>
      </c>
      <c r="O1224" s="188">
        <f t="shared" si="222"/>
        <v>0</v>
      </c>
      <c r="P1224" s="189"/>
      <c r="Q1224" s="190">
        <f t="shared" si="223"/>
        <v>0</v>
      </c>
      <c r="R1224" s="191">
        <f t="shared" si="224"/>
        <v>0</v>
      </c>
      <c r="T1224" s="88"/>
    </row>
    <row r="1225" spans="1:20" s="178" customFormat="1" ht="30" hidden="1" customHeight="1">
      <c r="A1225" s="156">
        <f>'CONSTRUCTION COST ESTIMATE'!A1225</f>
        <v>0</v>
      </c>
      <c r="B1225" s="179">
        <f>'CONSTRUCTION COST ESTIMATE'!B1225</f>
        <v>630.19500000000005</v>
      </c>
      <c r="C1225" s="180" t="str">
        <f>'CONSTRUCTION COST ESTIMATE'!C1225</f>
        <v>REPLACE SANITARY SEWER PIPE WITH PVC PIPE (XX INCH)</v>
      </c>
      <c r="D1225" s="181">
        <f>'CONSTRUCTION COST ESTIMATE'!BA1225</f>
        <v>0</v>
      </c>
      <c r="E1225" s="182">
        <f>'CONSTRUCTION COST ESTIMATE'!BC1225</f>
        <v>0</v>
      </c>
      <c r="F1225" s="183" t="str">
        <f>'CONSTRUCTION COST ESTIMATE'!BB1225</f>
        <v>LF</v>
      </c>
      <c r="G1225" s="184"/>
      <c r="H1225" s="185">
        <f t="shared" si="216"/>
        <v>0</v>
      </c>
      <c r="I1225" s="186">
        <f t="shared" si="217"/>
        <v>0</v>
      </c>
      <c r="J1225" s="187"/>
      <c r="K1225" s="188">
        <f t="shared" si="218"/>
        <v>0</v>
      </c>
      <c r="L1225" s="86">
        <f t="shared" si="219"/>
        <v>0</v>
      </c>
      <c r="M1225" s="188">
        <f t="shared" si="220"/>
        <v>0</v>
      </c>
      <c r="N1225" s="86">
        <f t="shared" si="221"/>
        <v>0</v>
      </c>
      <c r="O1225" s="188">
        <f t="shared" si="222"/>
        <v>0</v>
      </c>
      <c r="P1225" s="189"/>
      <c r="Q1225" s="190">
        <f t="shared" si="223"/>
        <v>0</v>
      </c>
      <c r="R1225" s="191">
        <f t="shared" si="224"/>
        <v>0</v>
      </c>
      <c r="T1225" s="88"/>
    </row>
    <row r="1226" spans="1:20" s="178" customFormat="1" ht="30" customHeight="1">
      <c r="A1226" s="197" t="str">
        <f>'CONSTRUCTION COST ESTIMATE'!A1226</f>
        <v>SP 631-633</v>
      </c>
      <c r="B1226" s="198"/>
      <c r="C1226" s="199" t="str">
        <f>'CONSTRUCTION COST ESTIMATE'!C1226</f>
        <v>TRAFFIC MARKINGS</v>
      </c>
      <c r="D1226" s="200"/>
      <c r="E1226" s="201"/>
      <c r="F1226" s="202"/>
      <c r="G1226" s="203"/>
      <c r="H1226" s="204"/>
      <c r="I1226" s="205"/>
      <c r="J1226" s="206"/>
      <c r="K1226" s="207"/>
      <c r="L1226" s="206"/>
      <c r="M1226" s="207"/>
      <c r="N1226" s="206"/>
      <c r="O1226" s="207"/>
      <c r="P1226" s="189"/>
      <c r="Q1226" s="190">
        <f t="shared" ref="Q1226:Q1248" si="225">H1226+J1226+L1226+N1226</f>
        <v>0</v>
      </c>
      <c r="R1226" s="191">
        <f t="shared" ref="R1226:R1248" si="226">Q1226*E1226</f>
        <v>0</v>
      </c>
      <c r="T1226" s="139" t="s">
        <v>1447</v>
      </c>
    </row>
    <row r="1227" spans="1:20" s="178" customFormat="1" ht="30" hidden="1" customHeight="1">
      <c r="A1227" s="156">
        <f>'CONSTRUCTION COST ESTIMATE'!A1227</f>
        <v>0</v>
      </c>
      <c r="B1227" s="179">
        <f>'CONSTRUCTION COST ESTIMATE'!B1227</f>
        <v>631.00099999999998</v>
      </c>
      <c r="C1227" s="180" t="str">
        <f>'CONSTRUCTION COST ESTIMATE'!C1227</f>
        <v>STREET NAME SIGN</v>
      </c>
      <c r="D1227" s="181">
        <f>'CONSTRUCTION COST ESTIMATE'!BA1227</f>
        <v>0</v>
      </c>
      <c r="E1227" s="182">
        <f>'CONSTRUCTION COST ESTIMATE'!BC1227</f>
        <v>0</v>
      </c>
      <c r="F1227" s="183" t="str">
        <f>'CONSTRUCTION COST ESTIMATE'!BB1227</f>
        <v>EA</v>
      </c>
      <c r="G1227" s="184"/>
      <c r="H1227" s="185">
        <f t="shared" ref="H1227:H1248" si="227">IF(G1227="x",(IF(J1227="",(D1227*$G$4),(D1227-J1227)*$G$4)),0)</f>
        <v>0</v>
      </c>
      <c r="I1227" s="186">
        <f t="shared" ref="I1227:I1248" si="228">E1227*H1227</f>
        <v>0</v>
      </c>
      <c r="J1227" s="187"/>
      <c r="K1227" s="188">
        <f t="shared" ref="K1227:K1248" si="229">D1227*J1227</f>
        <v>0</v>
      </c>
      <c r="L1227" s="86">
        <f t="shared" ref="L1227:L1248" si="230">IF(G1227="x",D1227-H1227-J1227,0)</f>
        <v>0</v>
      </c>
      <c r="M1227" s="188">
        <f t="shared" ref="M1227:M1248" si="231">E1227*L1227</f>
        <v>0</v>
      </c>
      <c r="N1227" s="86">
        <f t="shared" ref="N1227:N1248" si="232">IF(G1227="x",0,D1227-J1227)</f>
        <v>0</v>
      </c>
      <c r="O1227" s="188">
        <f t="shared" ref="O1227:O1248" si="233">E1227*N1227</f>
        <v>0</v>
      </c>
      <c r="P1227" s="189"/>
      <c r="Q1227" s="190">
        <f t="shared" si="225"/>
        <v>0</v>
      </c>
      <c r="R1227" s="191">
        <f t="shared" si="226"/>
        <v>0</v>
      </c>
      <c r="T1227" s="88"/>
    </row>
    <row r="1228" spans="1:20" s="178" customFormat="1" ht="30" hidden="1" customHeight="1">
      <c r="A1228" s="156">
        <f>'CONSTRUCTION COST ESTIMATE'!A1228</f>
        <v>0</v>
      </c>
      <c r="B1228" s="179">
        <f>'CONSTRUCTION COST ESTIMATE'!B1228</f>
        <v>633.00049999999999</v>
      </c>
      <c r="C1228" s="180" t="str">
        <f>'CONSTRUCTION COST ESTIMATE'!C1228</f>
        <v>RAISED PAVEMENT MARKER (8 INCH )</v>
      </c>
      <c r="D1228" s="181">
        <f>'CONSTRUCTION COST ESTIMATE'!BA1228</f>
        <v>0</v>
      </c>
      <c r="E1228" s="182">
        <f>'CONSTRUCTION COST ESTIMATE'!BC1228</f>
        <v>0</v>
      </c>
      <c r="F1228" s="183" t="str">
        <f>'CONSTRUCTION COST ESTIMATE'!BB1228</f>
        <v>EA</v>
      </c>
      <c r="G1228" s="184"/>
      <c r="H1228" s="185">
        <f t="shared" si="227"/>
        <v>0</v>
      </c>
      <c r="I1228" s="186">
        <f t="shared" si="228"/>
        <v>0</v>
      </c>
      <c r="J1228" s="187"/>
      <c r="K1228" s="188">
        <f t="shared" si="229"/>
        <v>0</v>
      </c>
      <c r="L1228" s="86">
        <f t="shared" si="230"/>
        <v>0</v>
      </c>
      <c r="M1228" s="188">
        <f t="shared" si="231"/>
        <v>0</v>
      </c>
      <c r="N1228" s="86">
        <f t="shared" si="232"/>
        <v>0</v>
      </c>
      <c r="O1228" s="188">
        <f t="shared" si="233"/>
        <v>0</v>
      </c>
      <c r="P1228" s="189"/>
      <c r="Q1228" s="190">
        <f t="shared" si="225"/>
        <v>0</v>
      </c>
      <c r="R1228" s="191">
        <f t="shared" si="226"/>
        <v>0</v>
      </c>
      <c r="T1228" s="88"/>
    </row>
    <row r="1229" spans="1:20" s="178" customFormat="1" ht="30" hidden="1" customHeight="1">
      <c r="A1229" s="156">
        <f>'CONSTRUCTION COST ESTIMATE'!A1229</f>
        <v>0</v>
      </c>
      <c r="B1229" s="179">
        <f>'CONSTRUCTION COST ESTIMATE'!B1229</f>
        <v>633.00099999999998</v>
      </c>
      <c r="C1229" s="180" t="str">
        <f>'CONSTRUCTION COST ESTIMATE'!C1229</f>
        <v>BLUE REFLECTIVE RAISED FIRE HYDRANT ID PAVEMENT MARKER</v>
      </c>
      <c r="D1229" s="181">
        <f>'CONSTRUCTION COST ESTIMATE'!BA1229</f>
        <v>0</v>
      </c>
      <c r="E1229" s="182">
        <f>'CONSTRUCTION COST ESTIMATE'!BC1229</f>
        <v>0</v>
      </c>
      <c r="F1229" s="183" t="str">
        <f>'CONSTRUCTION COST ESTIMATE'!BB1229</f>
        <v>EA</v>
      </c>
      <c r="G1229" s="184"/>
      <c r="H1229" s="185">
        <f t="shared" si="227"/>
        <v>0</v>
      </c>
      <c r="I1229" s="186">
        <f t="shared" si="228"/>
        <v>0</v>
      </c>
      <c r="J1229" s="187"/>
      <c r="K1229" s="188">
        <f t="shared" si="229"/>
        <v>0</v>
      </c>
      <c r="L1229" s="86">
        <f t="shared" si="230"/>
        <v>0</v>
      </c>
      <c r="M1229" s="188">
        <f t="shared" si="231"/>
        <v>0</v>
      </c>
      <c r="N1229" s="86">
        <f t="shared" si="232"/>
        <v>0</v>
      </c>
      <c r="O1229" s="188">
        <f t="shared" si="233"/>
        <v>0</v>
      </c>
      <c r="P1229" s="189"/>
      <c r="Q1229" s="190">
        <f t="shared" si="225"/>
        <v>0</v>
      </c>
      <c r="R1229" s="191">
        <f t="shared" si="226"/>
        <v>0</v>
      </c>
      <c r="T1229" s="88"/>
    </row>
    <row r="1230" spans="1:20" s="178" customFormat="1" ht="30" hidden="1" customHeight="1">
      <c r="A1230" s="156">
        <f>'CONSTRUCTION COST ESTIMATE'!A1230</f>
        <v>0</v>
      </c>
      <c r="B1230" s="179">
        <f>'CONSTRUCTION COST ESTIMATE'!B1230</f>
        <v>633.00199999999995</v>
      </c>
      <c r="C1230" s="180" t="str">
        <f>'CONSTRUCTION COST ESTIMATE'!C1230</f>
        <v>NON REFLECTIVE PAVEMENT MARKER</v>
      </c>
      <c r="D1230" s="181">
        <f>'CONSTRUCTION COST ESTIMATE'!BA1230</f>
        <v>0</v>
      </c>
      <c r="E1230" s="182">
        <f>'CONSTRUCTION COST ESTIMATE'!BC1230</f>
        <v>0</v>
      </c>
      <c r="F1230" s="183" t="str">
        <f>'CONSTRUCTION COST ESTIMATE'!BB1230</f>
        <v>EA</v>
      </c>
      <c r="G1230" s="184"/>
      <c r="H1230" s="185">
        <f t="shared" si="227"/>
        <v>0</v>
      </c>
      <c r="I1230" s="186">
        <f t="shared" si="228"/>
        <v>0</v>
      </c>
      <c r="J1230" s="187"/>
      <c r="K1230" s="188">
        <f t="shared" si="229"/>
        <v>0</v>
      </c>
      <c r="L1230" s="86">
        <f t="shared" si="230"/>
        <v>0</v>
      </c>
      <c r="M1230" s="188">
        <f t="shared" si="231"/>
        <v>0</v>
      </c>
      <c r="N1230" s="86">
        <f t="shared" si="232"/>
        <v>0</v>
      </c>
      <c r="O1230" s="188">
        <f t="shared" si="233"/>
        <v>0</v>
      </c>
      <c r="P1230" s="189"/>
      <c r="Q1230" s="190">
        <f t="shared" si="225"/>
        <v>0</v>
      </c>
      <c r="R1230" s="191">
        <f t="shared" si="226"/>
        <v>0</v>
      </c>
      <c r="T1230" s="88"/>
    </row>
    <row r="1231" spans="1:20" s="178" customFormat="1" ht="30" hidden="1" customHeight="1">
      <c r="A1231" s="156">
        <f>'CONSTRUCTION COST ESTIMATE'!A1231</f>
        <v>0</v>
      </c>
      <c r="B1231" s="179">
        <f>'CONSTRUCTION COST ESTIMATE'!B1231</f>
        <v>633.00300000000004</v>
      </c>
      <c r="C1231" s="180" t="str">
        <f>'CONSTRUCTION COST ESTIMATE'!C1231</f>
        <v>NON REFLECTIVE RAISED PAVEMENT MARKER</v>
      </c>
      <c r="D1231" s="181">
        <f>'CONSTRUCTION COST ESTIMATE'!BA1231</f>
        <v>0</v>
      </c>
      <c r="E1231" s="182">
        <f>'CONSTRUCTION COST ESTIMATE'!BC1231</f>
        <v>0</v>
      </c>
      <c r="F1231" s="183" t="str">
        <f>'CONSTRUCTION COST ESTIMATE'!BB1231</f>
        <v>EA</v>
      </c>
      <c r="G1231" s="184"/>
      <c r="H1231" s="185">
        <f t="shared" si="227"/>
        <v>0</v>
      </c>
      <c r="I1231" s="186">
        <f t="shared" si="228"/>
        <v>0</v>
      </c>
      <c r="J1231" s="187"/>
      <c r="K1231" s="188">
        <f t="shared" si="229"/>
        <v>0</v>
      </c>
      <c r="L1231" s="86">
        <f t="shared" si="230"/>
        <v>0</v>
      </c>
      <c r="M1231" s="188">
        <f t="shared" si="231"/>
        <v>0</v>
      </c>
      <c r="N1231" s="86">
        <f t="shared" si="232"/>
        <v>0</v>
      </c>
      <c r="O1231" s="188">
        <f t="shared" si="233"/>
        <v>0</v>
      </c>
      <c r="P1231" s="189"/>
      <c r="Q1231" s="190">
        <f t="shared" si="225"/>
        <v>0</v>
      </c>
      <c r="R1231" s="191">
        <f t="shared" si="226"/>
        <v>0</v>
      </c>
      <c r="T1231" s="88"/>
    </row>
    <row r="1232" spans="1:20" s="178" customFormat="1" ht="30" hidden="1" customHeight="1">
      <c r="A1232" s="156">
        <f>'CONSTRUCTION COST ESTIMATE'!A1232</f>
        <v>0</v>
      </c>
      <c r="B1232" s="179">
        <f>'CONSTRUCTION COST ESTIMATE'!B1232</f>
        <v>633.00400000000002</v>
      </c>
      <c r="C1232" s="180" t="str">
        <f>'CONSTRUCTION COST ESTIMATE'!C1232</f>
        <v>REFLECTIVE PAVEMENT MARKER</v>
      </c>
      <c r="D1232" s="181">
        <f>'CONSTRUCTION COST ESTIMATE'!BA1232</f>
        <v>0</v>
      </c>
      <c r="E1232" s="182">
        <f>'CONSTRUCTION COST ESTIMATE'!BC1232</f>
        <v>0</v>
      </c>
      <c r="F1232" s="183" t="str">
        <f>'CONSTRUCTION COST ESTIMATE'!BB1232</f>
        <v>EA</v>
      </c>
      <c r="G1232" s="184"/>
      <c r="H1232" s="185">
        <f t="shared" si="227"/>
        <v>0</v>
      </c>
      <c r="I1232" s="186">
        <f t="shared" si="228"/>
        <v>0</v>
      </c>
      <c r="J1232" s="187"/>
      <c r="K1232" s="188">
        <f t="shared" si="229"/>
        <v>0</v>
      </c>
      <c r="L1232" s="86">
        <f t="shared" si="230"/>
        <v>0</v>
      </c>
      <c r="M1232" s="188">
        <f t="shared" si="231"/>
        <v>0</v>
      </c>
      <c r="N1232" s="86">
        <f t="shared" si="232"/>
        <v>0</v>
      </c>
      <c r="O1232" s="188">
        <f t="shared" si="233"/>
        <v>0</v>
      </c>
      <c r="P1232" s="189"/>
      <c r="Q1232" s="190">
        <f t="shared" si="225"/>
        <v>0</v>
      </c>
      <c r="R1232" s="191">
        <f t="shared" si="226"/>
        <v>0</v>
      </c>
      <c r="T1232" s="88"/>
    </row>
    <row r="1233" spans="1:20" s="178" customFormat="1" ht="30" hidden="1" customHeight="1">
      <c r="A1233" s="156">
        <f>'CONSTRUCTION COST ESTIMATE'!A1233</f>
        <v>0</v>
      </c>
      <c r="B1233" s="179">
        <f>'CONSTRUCTION COST ESTIMATE'!B1233</f>
        <v>633.005</v>
      </c>
      <c r="C1233" s="180" t="str">
        <f>'CONSTRUCTION COST ESTIMATE'!C1233</f>
        <v>REFLECTIVE RAISED PAVEMENT MARKERS</v>
      </c>
      <c r="D1233" s="181">
        <f>'CONSTRUCTION COST ESTIMATE'!BA1233</f>
        <v>0</v>
      </c>
      <c r="E1233" s="182">
        <f>'CONSTRUCTION COST ESTIMATE'!BC1233</f>
        <v>0</v>
      </c>
      <c r="F1233" s="183" t="str">
        <f>'CONSTRUCTION COST ESTIMATE'!BB1233</f>
        <v>EA</v>
      </c>
      <c r="G1233" s="184"/>
      <c r="H1233" s="185">
        <f t="shared" si="227"/>
        <v>0</v>
      </c>
      <c r="I1233" s="186">
        <f t="shared" si="228"/>
        <v>0</v>
      </c>
      <c r="J1233" s="187"/>
      <c r="K1233" s="188">
        <f t="shared" si="229"/>
        <v>0</v>
      </c>
      <c r="L1233" s="86">
        <f t="shared" si="230"/>
        <v>0</v>
      </c>
      <c r="M1233" s="188">
        <f t="shared" si="231"/>
        <v>0</v>
      </c>
      <c r="N1233" s="86">
        <f t="shared" si="232"/>
        <v>0</v>
      </c>
      <c r="O1233" s="188">
        <f t="shared" si="233"/>
        <v>0</v>
      </c>
      <c r="P1233" s="189"/>
      <c r="Q1233" s="190">
        <f t="shared" si="225"/>
        <v>0</v>
      </c>
      <c r="R1233" s="191">
        <f t="shared" si="226"/>
        <v>0</v>
      </c>
      <c r="T1233" s="88"/>
    </row>
    <row r="1234" spans="1:20" s="178" customFormat="1" ht="30" hidden="1" customHeight="1">
      <c r="A1234" s="156">
        <f>'CONSTRUCTION COST ESTIMATE'!A1234</f>
        <v>0</v>
      </c>
      <c r="B1234" s="179">
        <f>'CONSTRUCTION COST ESTIMATE'!B1234</f>
        <v>633.00599999999997</v>
      </c>
      <c r="C1234" s="180" t="str">
        <f>'CONSTRUCTION COST ESTIMATE'!C1234</f>
        <v>REFLECTIVE RAISED PAVEMENT MARKER TYPE C</v>
      </c>
      <c r="D1234" s="181">
        <f>'CONSTRUCTION COST ESTIMATE'!BA1234</f>
        <v>0</v>
      </c>
      <c r="E1234" s="182">
        <f>'CONSTRUCTION COST ESTIMATE'!BC1234</f>
        <v>0</v>
      </c>
      <c r="F1234" s="183" t="str">
        <f>'CONSTRUCTION COST ESTIMATE'!BB1234</f>
        <v>EA</v>
      </c>
      <c r="G1234" s="184"/>
      <c r="H1234" s="185">
        <f t="shared" si="227"/>
        <v>0</v>
      </c>
      <c r="I1234" s="186">
        <f t="shared" si="228"/>
        <v>0</v>
      </c>
      <c r="J1234" s="187"/>
      <c r="K1234" s="188">
        <f t="shared" si="229"/>
        <v>0</v>
      </c>
      <c r="L1234" s="86">
        <f t="shared" si="230"/>
        <v>0</v>
      </c>
      <c r="M1234" s="188">
        <f t="shared" si="231"/>
        <v>0</v>
      </c>
      <c r="N1234" s="86">
        <f t="shared" si="232"/>
        <v>0</v>
      </c>
      <c r="O1234" s="188">
        <f t="shared" si="233"/>
        <v>0</v>
      </c>
      <c r="P1234" s="189"/>
      <c r="Q1234" s="190">
        <f t="shared" si="225"/>
        <v>0</v>
      </c>
      <c r="R1234" s="191">
        <f t="shared" si="226"/>
        <v>0</v>
      </c>
      <c r="T1234" s="88"/>
    </row>
    <row r="1235" spans="1:20" s="178" customFormat="1" ht="30" hidden="1" customHeight="1">
      <c r="A1235" s="156">
        <f>'CONSTRUCTION COST ESTIMATE'!A1235</f>
        <v>0</v>
      </c>
      <c r="B1235" s="179">
        <f>'CONSTRUCTION COST ESTIMATE'!B1235</f>
        <v>633.00699999999995</v>
      </c>
      <c r="C1235" s="180" t="str">
        <f>'CONSTRUCTION COST ESTIMATE'!C1235</f>
        <v>REFLECTIVE RAISED PAVEMENT MARKER TYPE E</v>
      </c>
      <c r="D1235" s="181">
        <f>'CONSTRUCTION COST ESTIMATE'!BA1235</f>
        <v>0</v>
      </c>
      <c r="E1235" s="182">
        <f>'CONSTRUCTION COST ESTIMATE'!BC1235</f>
        <v>0</v>
      </c>
      <c r="F1235" s="183" t="str">
        <f>'CONSTRUCTION COST ESTIMATE'!BB1235</f>
        <v>EA</v>
      </c>
      <c r="G1235" s="184"/>
      <c r="H1235" s="185">
        <f t="shared" si="227"/>
        <v>0</v>
      </c>
      <c r="I1235" s="186">
        <f t="shared" si="228"/>
        <v>0</v>
      </c>
      <c r="J1235" s="187"/>
      <c r="K1235" s="188">
        <f t="shared" si="229"/>
        <v>0</v>
      </c>
      <c r="L1235" s="86">
        <f t="shared" si="230"/>
        <v>0</v>
      </c>
      <c r="M1235" s="188">
        <f t="shared" si="231"/>
        <v>0</v>
      </c>
      <c r="N1235" s="86">
        <f t="shared" si="232"/>
        <v>0</v>
      </c>
      <c r="O1235" s="188">
        <f t="shared" si="233"/>
        <v>0</v>
      </c>
      <c r="P1235" s="189"/>
      <c r="Q1235" s="190">
        <f t="shared" si="225"/>
        <v>0</v>
      </c>
      <c r="R1235" s="191">
        <f t="shared" si="226"/>
        <v>0</v>
      </c>
      <c r="T1235" s="88"/>
    </row>
    <row r="1236" spans="1:20" s="178" customFormat="1" ht="30" hidden="1" customHeight="1">
      <c r="A1236" s="156">
        <f>'CONSTRUCTION COST ESTIMATE'!A1236</f>
        <v>0</v>
      </c>
      <c r="B1236" s="179">
        <f>'CONSTRUCTION COST ESTIMATE'!B1236</f>
        <v>633.00800000000004</v>
      </c>
      <c r="C1236" s="180" t="str">
        <f>'CONSTRUCTION COST ESTIMATE'!C1236</f>
        <v>REFLECTIVE RAISED PAVEMENT MARKER TYPE F</v>
      </c>
      <c r="D1236" s="181">
        <f>'CONSTRUCTION COST ESTIMATE'!BA1236</f>
        <v>0</v>
      </c>
      <c r="E1236" s="182">
        <f>'CONSTRUCTION COST ESTIMATE'!BC1236</f>
        <v>0</v>
      </c>
      <c r="F1236" s="183" t="str">
        <f>'CONSTRUCTION COST ESTIMATE'!BB1236</f>
        <v>EA</v>
      </c>
      <c r="G1236" s="184"/>
      <c r="H1236" s="185">
        <f t="shared" si="227"/>
        <v>0</v>
      </c>
      <c r="I1236" s="186">
        <f t="shared" si="228"/>
        <v>0</v>
      </c>
      <c r="J1236" s="187"/>
      <c r="K1236" s="188">
        <f t="shared" si="229"/>
        <v>0</v>
      </c>
      <c r="L1236" s="86">
        <f t="shared" si="230"/>
        <v>0</v>
      </c>
      <c r="M1236" s="188">
        <f t="shared" si="231"/>
        <v>0</v>
      </c>
      <c r="N1236" s="86">
        <f t="shared" si="232"/>
        <v>0</v>
      </c>
      <c r="O1236" s="188">
        <f t="shared" si="233"/>
        <v>0</v>
      </c>
      <c r="P1236" s="189"/>
      <c r="Q1236" s="190">
        <f t="shared" si="225"/>
        <v>0</v>
      </c>
      <c r="R1236" s="191">
        <f t="shared" si="226"/>
        <v>0</v>
      </c>
      <c r="T1236" s="88"/>
    </row>
    <row r="1237" spans="1:20" s="178" customFormat="1" ht="30" hidden="1" customHeight="1">
      <c r="A1237" s="156">
        <f>'CONSTRUCTION COST ESTIMATE'!A1237</f>
        <v>0</v>
      </c>
      <c r="B1237" s="179">
        <f>'CONSTRUCTION COST ESTIMATE'!B1237</f>
        <v>633.00900000000001</v>
      </c>
      <c r="C1237" s="180" t="str">
        <f>'CONSTRUCTION COST ESTIMATE'!C1237</f>
        <v>YELLOW REFLECTIVE RAISED MEDIAN MARKERS</v>
      </c>
      <c r="D1237" s="181">
        <f>'CONSTRUCTION COST ESTIMATE'!BA1237</f>
        <v>0</v>
      </c>
      <c r="E1237" s="182">
        <f>'CONSTRUCTION COST ESTIMATE'!BC1237</f>
        <v>0</v>
      </c>
      <c r="F1237" s="183" t="str">
        <f>'CONSTRUCTION COST ESTIMATE'!BB1237</f>
        <v>EA</v>
      </c>
      <c r="G1237" s="184"/>
      <c r="H1237" s="185">
        <f t="shared" si="227"/>
        <v>0</v>
      </c>
      <c r="I1237" s="186">
        <f t="shared" si="228"/>
        <v>0</v>
      </c>
      <c r="J1237" s="187"/>
      <c r="K1237" s="188">
        <f t="shared" si="229"/>
        <v>0</v>
      </c>
      <c r="L1237" s="86">
        <f t="shared" si="230"/>
        <v>0</v>
      </c>
      <c r="M1237" s="188">
        <f t="shared" si="231"/>
        <v>0</v>
      </c>
      <c r="N1237" s="86">
        <f t="shared" si="232"/>
        <v>0</v>
      </c>
      <c r="O1237" s="188">
        <f t="shared" si="233"/>
        <v>0</v>
      </c>
      <c r="P1237" s="189"/>
      <c r="Q1237" s="190">
        <f t="shared" si="225"/>
        <v>0</v>
      </c>
      <c r="R1237" s="191">
        <f t="shared" si="226"/>
        <v>0</v>
      </c>
      <c r="T1237" s="88"/>
    </row>
    <row r="1238" spans="1:20" s="178" customFormat="1" ht="30" customHeight="1">
      <c r="A1238" s="197" t="str">
        <f>'CONSTRUCTION COST ESTIMATE'!A1238</f>
        <v>SP 635</v>
      </c>
      <c r="B1238" s="198"/>
      <c r="C1238" s="199" t="str">
        <f>'CONSTRUCTION COST ESTIMATE'!C1238</f>
        <v>WORK ZONE ITS</v>
      </c>
      <c r="D1238" s="200"/>
      <c r="E1238" s="201"/>
      <c r="F1238" s="202"/>
      <c r="G1238" s="203"/>
      <c r="H1238" s="204"/>
      <c r="I1238" s="205"/>
      <c r="J1238" s="206"/>
      <c r="K1238" s="207"/>
      <c r="L1238" s="206"/>
      <c r="M1238" s="207"/>
      <c r="N1238" s="206"/>
      <c r="O1238" s="207"/>
      <c r="P1238" s="189"/>
      <c r="Q1238" s="190">
        <f t="shared" si="225"/>
        <v>0</v>
      </c>
      <c r="R1238" s="191">
        <f t="shared" si="226"/>
        <v>0</v>
      </c>
      <c r="T1238" s="139" t="s">
        <v>1447</v>
      </c>
    </row>
    <row r="1239" spans="1:20" s="178" customFormat="1" ht="30" hidden="1" customHeight="1">
      <c r="A1239" s="156">
        <f>'CONSTRUCTION COST ESTIMATE'!A1239</f>
        <v>0</v>
      </c>
      <c r="B1239" s="179">
        <f>'CONSTRUCTION COST ESTIMATE'!B1239</f>
        <v>635.00099999999998</v>
      </c>
      <c r="C1239" s="180" t="str">
        <f>'CONSTRUCTION COST ESTIMATE'!C1239</f>
        <v>VEHICULAR TRAFFIC DETECTION ZONE</v>
      </c>
      <c r="D1239" s="181">
        <f>'CONSTRUCTION COST ESTIMATE'!BA1239</f>
        <v>0</v>
      </c>
      <c r="E1239" s="182">
        <f>'CONSTRUCTION COST ESTIMATE'!BC1239</f>
        <v>0</v>
      </c>
      <c r="F1239" s="183" t="str">
        <f>'CONSTRUCTION COST ESTIMATE'!BB1239</f>
        <v>DAY</v>
      </c>
      <c r="G1239" s="184"/>
      <c r="H1239" s="185">
        <f t="shared" si="227"/>
        <v>0</v>
      </c>
      <c r="I1239" s="186">
        <f t="shared" si="228"/>
        <v>0</v>
      </c>
      <c r="J1239" s="187"/>
      <c r="K1239" s="188">
        <f t="shared" si="229"/>
        <v>0</v>
      </c>
      <c r="L1239" s="86">
        <f t="shared" si="230"/>
        <v>0</v>
      </c>
      <c r="M1239" s="188">
        <f t="shared" si="231"/>
        <v>0</v>
      </c>
      <c r="N1239" s="86">
        <f t="shared" si="232"/>
        <v>0</v>
      </c>
      <c r="O1239" s="188">
        <f t="shared" si="233"/>
        <v>0</v>
      </c>
      <c r="P1239" s="189"/>
      <c r="Q1239" s="190">
        <f t="shared" si="225"/>
        <v>0</v>
      </c>
      <c r="R1239" s="191">
        <f t="shared" si="226"/>
        <v>0</v>
      </c>
      <c r="T1239" s="88"/>
    </row>
    <row r="1240" spans="1:20" s="178" customFormat="1" ht="30" hidden="1" customHeight="1">
      <c r="A1240" s="156">
        <f>'CONSTRUCTION COST ESTIMATE'!A1240</f>
        <v>0</v>
      </c>
      <c r="B1240" s="179">
        <f>'CONSTRUCTION COST ESTIMATE'!B1240</f>
        <v>635.00199999999995</v>
      </c>
      <c r="C1240" s="180" t="str">
        <f>'CONSTRUCTION COST ESTIMATE'!C1240</f>
        <v>PTZ CAMERA</v>
      </c>
      <c r="D1240" s="181">
        <f>'CONSTRUCTION COST ESTIMATE'!BA1240</f>
        <v>0</v>
      </c>
      <c r="E1240" s="182">
        <f>'CONSTRUCTION COST ESTIMATE'!BC1240</f>
        <v>0</v>
      </c>
      <c r="F1240" s="183" t="str">
        <f>'CONSTRUCTION COST ESTIMATE'!BB1240</f>
        <v>DAY</v>
      </c>
      <c r="G1240" s="184"/>
      <c r="H1240" s="185">
        <f t="shared" si="227"/>
        <v>0</v>
      </c>
      <c r="I1240" s="186">
        <f t="shared" si="228"/>
        <v>0</v>
      </c>
      <c r="J1240" s="187"/>
      <c r="K1240" s="188">
        <f t="shared" si="229"/>
        <v>0</v>
      </c>
      <c r="L1240" s="86">
        <f t="shared" si="230"/>
        <v>0</v>
      </c>
      <c r="M1240" s="188">
        <f t="shared" si="231"/>
        <v>0</v>
      </c>
      <c r="N1240" s="86">
        <f t="shared" si="232"/>
        <v>0</v>
      </c>
      <c r="O1240" s="188">
        <f t="shared" si="233"/>
        <v>0</v>
      </c>
      <c r="P1240" s="189"/>
      <c r="Q1240" s="190">
        <f t="shared" si="225"/>
        <v>0</v>
      </c>
      <c r="R1240" s="191">
        <f t="shared" si="226"/>
        <v>0</v>
      </c>
      <c r="T1240" s="88"/>
    </row>
    <row r="1241" spans="1:20" s="178" customFormat="1" ht="30" hidden="1" customHeight="1">
      <c r="A1241" s="156">
        <f>'CONSTRUCTION COST ESTIMATE'!A1241</f>
        <v>0</v>
      </c>
      <c r="B1241" s="179">
        <f>'CONSTRUCTION COST ESTIMATE'!B1241</f>
        <v>635.00300000000004</v>
      </c>
      <c r="C1241" s="180" t="str">
        <f>'CONSTRUCTION COST ESTIMATE'!C1241</f>
        <v>GPS ARROW BOARD</v>
      </c>
      <c r="D1241" s="181">
        <f>'CONSTRUCTION COST ESTIMATE'!BA1241</f>
        <v>0</v>
      </c>
      <c r="E1241" s="182">
        <f>'CONSTRUCTION COST ESTIMATE'!BC1241</f>
        <v>0</v>
      </c>
      <c r="F1241" s="183" t="str">
        <f>'CONSTRUCTION COST ESTIMATE'!BB1241</f>
        <v>DAY</v>
      </c>
      <c r="G1241" s="184"/>
      <c r="H1241" s="185">
        <f t="shared" si="227"/>
        <v>0</v>
      </c>
      <c r="I1241" s="186">
        <f t="shared" si="228"/>
        <v>0</v>
      </c>
      <c r="J1241" s="187"/>
      <c r="K1241" s="188">
        <f t="shared" si="229"/>
        <v>0</v>
      </c>
      <c r="L1241" s="86">
        <f t="shared" si="230"/>
        <v>0</v>
      </c>
      <c r="M1241" s="188">
        <f t="shared" si="231"/>
        <v>0</v>
      </c>
      <c r="N1241" s="86">
        <f t="shared" si="232"/>
        <v>0</v>
      </c>
      <c r="O1241" s="188">
        <f t="shared" si="233"/>
        <v>0</v>
      </c>
      <c r="P1241" s="189"/>
      <c r="Q1241" s="190">
        <f t="shared" si="225"/>
        <v>0</v>
      </c>
      <c r="R1241" s="191">
        <f t="shared" si="226"/>
        <v>0</v>
      </c>
      <c r="T1241" s="88"/>
    </row>
    <row r="1242" spans="1:20" s="178" customFormat="1" ht="30" hidden="1" customHeight="1">
      <c r="A1242" s="156">
        <f>'CONSTRUCTION COST ESTIMATE'!A1242</f>
        <v>0</v>
      </c>
      <c r="B1242" s="179">
        <f>'CONSTRUCTION COST ESTIMATE'!B1242</f>
        <v>635.00400000000002</v>
      </c>
      <c r="C1242" s="180" t="str">
        <f>'CONSTRUCTION COST ESTIMATE'!C1242</f>
        <v>GPS LOCATED TRAFFIC CONTROL DEVICE</v>
      </c>
      <c r="D1242" s="181">
        <f>'CONSTRUCTION COST ESTIMATE'!BA1242</f>
        <v>0</v>
      </c>
      <c r="E1242" s="182">
        <f>'CONSTRUCTION COST ESTIMATE'!BC1242</f>
        <v>0</v>
      </c>
      <c r="F1242" s="183" t="str">
        <f>'CONSTRUCTION COST ESTIMATE'!BB1242</f>
        <v>DAY</v>
      </c>
      <c r="G1242" s="184"/>
      <c r="H1242" s="185">
        <f t="shared" si="227"/>
        <v>0</v>
      </c>
      <c r="I1242" s="186">
        <f t="shared" si="228"/>
        <v>0</v>
      </c>
      <c r="J1242" s="187"/>
      <c r="K1242" s="188">
        <f t="shared" si="229"/>
        <v>0</v>
      </c>
      <c r="L1242" s="86">
        <f t="shared" si="230"/>
        <v>0</v>
      </c>
      <c r="M1242" s="188">
        <f t="shared" si="231"/>
        <v>0</v>
      </c>
      <c r="N1242" s="86">
        <f t="shared" si="232"/>
        <v>0</v>
      </c>
      <c r="O1242" s="188">
        <f t="shared" si="233"/>
        <v>0</v>
      </c>
      <c r="P1242" s="189"/>
      <c r="Q1242" s="190">
        <f t="shared" si="225"/>
        <v>0</v>
      </c>
      <c r="R1242" s="191">
        <f t="shared" si="226"/>
        <v>0</v>
      </c>
      <c r="T1242" s="88"/>
    </row>
    <row r="1243" spans="1:20" s="178" customFormat="1" ht="30" hidden="1" customHeight="1">
      <c r="A1243" s="156">
        <f>'CONSTRUCTION COST ESTIMATE'!A1243</f>
        <v>0</v>
      </c>
      <c r="B1243" s="179">
        <f>'CONSTRUCTION COST ESTIMATE'!B1243</f>
        <v>635.005</v>
      </c>
      <c r="C1243" s="180" t="str">
        <f>'CONSTRUCTION COST ESTIMATE'!C1243</f>
        <v>TRAVEL TIME TRAFFIC ANALYTICS SYSTEM</v>
      </c>
      <c r="D1243" s="181">
        <f>'CONSTRUCTION COST ESTIMATE'!BA1243</f>
        <v>0</v>
      </c>
      <c r="E1243" s="182">
        <f>'CONSTRUCTION COST ESTIMATE'!BC1243</f>
        <v>0</v>
      </c>
      <c r="F1243" s="183" t="str">
        <f>'CONSTRUCTION COST ESTIMATE'!BB1243</f>
        <v>DAY</v>
      </c>
      <c r="G1243" s="184"/>
      <c r="H1243" s="185">
        <f t="shared" si="227"/>
        <v>0</v>
      </c>
      <c r="I1243" s="186">
        <f t="shared" si="228"/>
        <v>0</v>
      </c>
      <c r="J1243" s="187"/>
      <c r="K1243" s="188">
        <f t="shared" si="229"/>
        <v>0</v>
      </c>
      <c r="L1243" s="86">
        <f t="shared" si="230"/>
        <v>0</v>
      </c>
      <c r="M1243" s="188">
        <f t="shared" si="231"/>
        <v>0</v>
      </c>
      <c r="N1243" s="86">
        <f t="shared" si="232"/>
        <v>0</v>
      </c>
      <c r="O1243" s="188">
        <f t="shared" si="233"/>
        <v>0</v>
      </c>
      <c r="P1243" s="189"/>
      <c r="Q1243" s="190">
        <f t="shared" si="225"/>
        <v>0</v>
      </c>
      <c r="R1243" s="191">
        <f t="shared" si="226"/>
        <v>0</v>
      </c>
      <c r="T1243" s="88"/>
    </row>
    <row r="1244" spans="1:20" s="178" customFormat="1" ht="30" hidden="1" customHeight="1">
      <c r="A1244" s="156">
        <f>'CONSTRUCTION COST ESTIMATE'!A1244</f>
        <v>0</v>
      </c>
      <c r="B1244" s="179">
        <f>'CONSTRUCTION COST ESTIMATE'!B1244</f>
        <v>635.00599999999997</v>
      </c>
      <c r="C1244" s="180" t="str">
        <f>'CONSTRUCTION COST ESTIMATE'!C1244</f>
        <v>SPEED FEEDBACK SIGN</v>
      </c>
      <c r="D1244" s="181">
        <f>'CONSTRUCTION COST ESTIMATE'!BA1244</f>
        <v>0</v>
      </c>
      <c r="E1244" s="182">
        <f>'CONSTRUCTION COST ESTIMATE'!BC1244</f>
        <v>0</v>
      </c>
      <c r="F1244" s="183" t="str">
        <f>'CONSTRUCTION COST ESTIMATE'!BB1244</f>
        <v>DAY</v>
      </c>
      <c r="G1244" s="184"/>
      <c r="H1244" s="185">
        <f t="shared" si="227"/>
        <v>0</v>
      </c>
      <c r="I1244" s="186">
        <f t="shared" si="228"/>
        <v>0</v>
      </c>
      <c r="J1244" s="187"/>
      <c r="K1244" s="188">
        <f t="shared" si="229"/>
        <v>0</v>
      </c>
      <c r="L1244" s="86">
        <f t="shared" si="230"/>
        <v>0</v>
      </c>
      <c r="M1244" s="188">
        <f t="shared" si="231"/>
        <v>0</v>
      </c>
      <c r="N1244" s="86">
        <f t="shared" si="232"/>
        <v>0</v>
      </c>
      <c r="O1244" s="188">
        <f t="shared" si="233"/>
        <v>0</v>
      </c>
      <c r="P1244" s="189"/>
      <c r="Q1244" s="190">
        <f t="shared" si="225"/>
        <v>0</v>
      </c>
      <c r="R1244" s="191">
        <f t="shared" si="226"/>
        <v>0</v>
      </c>
      <c r="T1244" s="88"/>
    </row>
    <row r="1245" spans="1:20" s="178" customFormat="1" ht="30" hidden="1" customHeight="1">
      <c r="A1245" s="156">
        <f>'CONSTRUCTION COST ESTIMATE'!A1245</f>
        <v>0</v>
      </c>
      <c r="B1245" s="179">
        <f>'CONSTRUCTION COST ESTIMATE'!B1245</f>
        <v>635.00699999999995</v>
      </c>
      <c r="C1245" s="180" t="str">
        <f>'CONSTRUCTION COST ESTIMATE'!C1245</f>
        <v>WORK ZONE ITS CHANGEABLE MESSAGE SIGN</v>
      </c>
      <c r="D1245" s="181">
        <f>'CONSTRUCTION COST ESTIMATE'!BA1245</f>
        <v>0</v>
      </c>
      <c r="E1245" s="182">
        <f>'CONSTRUCTION COST ESTIMATE'!BC1245</f>
        <v>0</v>
      </c>
      <c r="F1245" s="183" t="str">
        <f>'CONSTRUCTION COST ESTIMATE'!BB1245</f>
        <v>DAY</v>
      </c>
      <c r="G1245" s="184"/>
      <c r="H1245" s="185">
        <f t="shared" si="227"/>
        <v>0</v>
      </c>
      <c r="I1245" s="186">
        <f t="shared" si="228"/>
        <v>0</v>
      </c>
      <c r="J1245" s="187"/>
      <c r="K1245" s="188">
        <f t="shared" si="229"/>
        <v>0</v>
      </c>
      <c r="L1245" s="86">
        <f t="shared" si="230"/>
        <v>0</v>
      </c>
      <c r="M1245" s="188">
        <f t="shared" si="231"/>
        <v>0</v>
      </c>
      <c r="N1245" s="86">
        <f t="shared" si="232"/>
        <v>0</v>
      </c>
      <c r="O1245" s="188">
        <f t="shared" si="233"/>
        <v>0</v>
      </c>
      <c r="P1245" s="189"/>
      <c r="Q1245" s="190">
        <f t="shared" si="225"/>
        <v>0</v>
      </c>
      <c r="R1245" s="191">
        <f t="shared" si="226"/>
        <v>0</v>
      </c>
      <c r="T1245" s="88"/>
    </row>
    <row r="1246" spans="1:20" s="178" customFormat="1" ht="30" hidden="1" customHeight="1">
      <c r="A1246" s="156">
        <f>'CONSTRUCTION COST ESTIMATE'!A1246</f>
        <v>0</v>
      </c>
      <c r="B1246" s="179">
        <f>'CONSTRUCTION COST ESTIMATE'!B1246</f>
        <v>635.00800000000004</v>
      </c>
      <c r="C1246" s="180" t="str">
        <f>'CONSTRUCTION COST ESTIMATE'!C1246</f>
        <v>VEHICLE PRESENCE ALERT SYSTEM</v>
      </c>
      <c r="D1246" s="181">
        <f>'CONSTRUCTION COST ESTIMATE'!BA1246</f>
        <v>0</v>
      </c>
      <c r="E1246" s="182">
        <f>'CONSTRUCTION COST ESTIMATE'!BC1246</f>
        <v>0</v>
      </c>
      <c r="F1246" s="183" t="str">
        <f>'CONSTRUCTION COST ESTIMATE'!BB1246</f>
        <v>DAY</v>
      </c>
      <c r="G1246" s="184"/>
      <c r="H1246" s="185">
        <f t="shared" si="227"/>
        <v>0</v>
      </c>
      <c r="I1246" s="186">
        <f t="shared" si="228"/>
        <v>0</v>
      </c>
      <c r="J1246" s="187"/>
      <c r="K1246" s="188">
        <f t="shared" si="229"/>
        <v>0</v>
      </c>
      <c r="L1246" s="86">
        <f t="shared" si="230"/>
        <v>0</v>
      </c>
      <c r="M1246" s="188">
        <f t="shared" si="231"/>
        <v>0</v>
      </c>
      <c r="N1246" s="86">
        <f t="shared" si="232"/>
        <v>0</v>
      </c>
      <c r="O1246" s="188">
        <f t="shared" si="233"/>
        <v>0</v>
      </c>
      <c r="P1246" s="189"/>
      <c r="Q1246" s="190">
        <f t="shared" si="225"/>
        <v>0</v>
      </c>
      <c r="R1246" s="191">
        <f t="shared" si="226"/>
        <v>0</v>
      </c>
      <c r="T1246" s="88"/>
    </row>
    <row r="1247" spans="1:20" s="178" customFormat="1" ht="30" customHeight="1">
      <c r="A1247" s="197" t="str">
        <f>'CONSTRUCTION COST ESTIMATE'!A1247</f>
        <v>SP 636</v>
      </c>
      <c r="B1247" s="198"/>
      <c r="C1247" s="199" t="str">
        <f>'CONSTRUCTION COST ESTIMATE'!C1247</f>
        <v>MARKED CROSS WALKS</v>
      </c>
      <c r="D1247" s="200"/>
      <c r="E1247" s="201"/>
      <c r="F1247" s="202"/>
      <c r="G1247" s="203"/>
      <c r="H1247" s="204"/>
      <c r="I1247" s="205"/>
      <c r="J1247" s="206"/>
      <c r="K1247" s="207"/>
      <c r="L1247" s="206"/>
      <c r="M1247" s="207"/>
      <c r="N1247" s="206"/>
      <c r="O1247" s="207"/>
      <c r="P1247" s="189"/>
      <c r="Q1247" s="190">
        <f t="shared" si="225"/>
        <v>0</v>
      </c>
      <c r="R1247" s="191">
        <f t="shared" si="226"/>
        <v>0</v>
      </c>
      <c r="T1247" s="139" t="s">
        <v>1447</v>
      </c>
    </row>
    <row r="1248" spans="1:20" s="178" customFormat="1" ht="30" hidden="1" customHeight="1">
      <c r="A1248" s="156">
        <f>'CONSTRUCTION COST ESTIMATE'!A1248</f>
        <v>0</v>
      </c>
      <c r="B1248" s="179">
        <f>'CONSTRUCTION COST ESTIMATE'!B1248</f>
        <v>636.00099999999998</v>
      </c>
      <c r="C1248" s="180" t="str">
        <f>'CONSTRUCTION COST ESTIMATE'!C1248</f>
        <v>DECORATIVE CROSS WALK MARKINGS</v>
      </c>
      <c r="D1248" s="181">
        <f>'CONSTRUCTION COST ESTIMATE'!BA1248</f>
        <v>0</v>
      </c>
      <c r="E1248" s="182">
        <f>'CONSTRUCTION COST ESTIMATE'!BC1248</f>
        <v>0</v>
      </c>
      <c r="F1248" s="183" t="str">
        <f>'CONSTRUCTION COST ESTIMATE'!BB1248</f>
        <v>SF</v>
      </c>
      <c r="G1248" s="184"/>
      <c r="H1248" s="185">
        <f t="shared" si="227"/>
        <v>0</v>
      </c>
      <c r="I1248" s="186">
        <f t="shared" si="228"/>
        <v>0</v>
      </c>
      <c r="J1248" s="187"/>
      <c r="K1248" s="188">
        <f t="shared" si="229"/>
        <v>0</v>
      </c>
      <c r="L1248" s="86">
        <f t="shared" si="230"/>
        <v>0</v>
      </c>
      <c r="M1248" s="188">
        <f t="shared" si="231"/>
        <v>0</v>
      </c>
      <c r="N1248" s="86">
        <f t="shared" si="232"/>
        <v>0</v>
      </c>
      <c r="O1248" s="188">
        <f t="shared" si="233"/>
        <v>0</v>
      </c>
      <c r="P1248" s="189"/>
      <c r="Q1248" s="190">
        <f t="shared" si="225"/>
        <v>0</v>
      </c>
      <c r="R1248" s="191">
        <f t="shared" si="226"/>
        <v>0</v>
      </c>
      <c r="T1248" s="88"/>
    </row>
    <row r="1249" spans="1:20" s="178" customFormat="1" ht="30" customHeight="1">
      <c r="A1249" s="197" t="str">
        <f>'CONSTRUCTION COST ESTIMATE'!A1249</f>
        <v>SP 637</v>
      </c>
      <c r="B1249" s="198"/>
      <c r="C1249" s="199" t="str">
        <f>'CONSTRUCTION COST ESTIMATE'!C1249</f>
        <v>POLLUTION CONTROL</v>
      </c>
      <c r="D1249" s="200"/>
      <c r="E1249" s="201"/>
      <c r="F1249" s="202"/>
      <c r="G1249" s="203"/>
      <c r="H1249" s="204"/>
      <c r="I1249" s="205"/>
      <c r="J1249" s="206"/>
      <c r="K1249" s="207"/>
      <c r="L1249" s="206"/>
      <c r="M1249" s="207"/>
      <c r="N1249" s="206"/>
      <c r="O1249" s="207"/>
      <c r="P1249" s="189"/>
      <c r="Q1249" s="190">
        <f t="shared" ref="Q1249:Q1315" si="234">H1249+J1249+L1249+N1249</f>
        <v>0</v>
      </c>
      <c r="R1249" s="191">
        <f t="shared" ref="R1249:R1315" si="235">Q1249*E1249</f>
        <v>0</v>
      </c>
      <c r="T1249" s="139" t="s">
        <v>1447</v>
      </c>
    </row>
    <row r="1250" spans="1:20" s="178" customFormat="1" ht="30" hidden="1" customHeight="1">
      <c r="A1250" s="156">
        <f>'CONSTRUCTION COST ESTIMATE'!A1250</f>
        <v>0</v>
      </c>
      <c r="B1250" s="179">
        <f>'CONSTRUCTION COST ESTIMATE'!B1250</f>
        <v>637.00049999999999</v>
      </c>
      <c r="C1250" s="180" t="str">
        <f>'CONSTRUCTION COST ESTIMATE'!C1250</f>
        <v>DUST CONTROL</v>
      </c>
      <c r="D1250" s="181">
        <f>'CONSTRUCTION COST ESTIMATE'!BA1250</f>
        <v>0</v>
      </c>
      <c r="E1250" s="182">
        <f>'CONSTRUCTION COST ESTIMATE'!BC1250</f>
        <v>0</v>
      </c>
      <c r="F1250" s="183" t="str">
        <f>'CONSTRUCTION COST ESTIMATE'!BB1250</f>
        <v>LS</v>
      </c>
      <c r="G1250" s="184"/>
      <c r="H1250" s="185">
        <f t="shared" ref="H1250:H1315" si="236">IF(G1250="x",(IF(J1250="",(D1250*$G$4),(D1250-J1250)*$G$4)),0)</f>
        <v>0</v>
      </c>
      <c r="I1250" s="186">
        <f t="shared" ref="I1250:I1315" si="237">E1250*H1250</f>
        <v>0</v>
      </c>
      <c r="J1250" s="187"/>
      <c r="K1250" s="188">
        <f t="shared" ref="K1250:K1316" si="238">D1250*J1250</f>
        <v>0</v>
      </c>
      <c r="L1250" s="86">
        <f t="shared" ref="L1250:L1315" si="239">IF(G1250="x",D1250-H1250-J1250,0)</f>
        <v>0</v>
      </c>
      <c r="M1250" s="188">
        <f t="shared" ref="M1250:M1315" si="240">E1250*L1250</f>
        <v>0</v>
      </c>
      <c r="N1250" s="86">
        <f t="shared" ref="N1250:N1315" si="241">IF(G1250="x",0,D1250-J1250)</f>
        <v>0</v>
      </c>
      <c r="O1250" s="188">
        <f t="shared" ref="O1250:O1315" si="242">E1250*N1250</f>
        <v>0</v>
      </c>
      <c r="P1250" s="189"/>
      <c r="Q1250" s="190">
        <f t="shared" si="234"/>
        <v>0</v>
      </c>
      <c r="R1250" s="191">
        <f t="shared" si="235"/>
        <v>0</v>
      </c>
      <c r="T1250" s="88"/>
    </row>
    <row r="1251" spans="1:20" s="178" customFormat="1" ht="30" hidden="1" customHeight="1">
      <c r="A1251" s="156">
        <f>'CONSTRUCTION COST ESTIMATE'!A1251</f>
        <v>0</v>
      </c>
      <c r="B1251" s="179">
        <f>'CONSTRUCTION COST ESTIMATE'!B1251</f>
        <v>637.00099999999998</v>
      </c>
      <c r="C1251" s="180" t="str">
        <f>'CONSTRUCTION COST ESTIMATE'!C1251</f>
        <v>NPDES DISCHARGE PERMIT</v>
      </c>
      <c r="D1251" s="181">
        <f>'CONSTRUCTION COST ESTIMATE'!BA1251</f>
        <v>0</v>
      </c>
      <c r="E1251" s="182">
        <f>'CONSTRUCTION COST ESTIMATE'!BC1251</f>
        <v>0</v>
      </c>
      <c r="F1251" s="183" t="str">
        <f>'CONSTRUCTION COST ESTIMATE'!BB1251</f>
        <v>LS</v>
      </c>
      <c r="G1251" s="184"/>
      <c r="H1251" s="185">
        <f t="shared" si="236"/>
        <v>0</v>
      </c>
      <c r="I1251" s="186">
        <f t="shared" si="237"/>
        <v>0</v>
      </c>
      <c r="J1251" s="187"/>
      <c r="K1251" s="188">
        <f t="shared" si="238"/>
        <v>0</v>
      </c>
      <c r="L1251" s="86">
        <f t="shared" si="239"/>
        <v>0</v>
      </c>
      <c r="M1251" s="188">
        <f t="shared" si="240"/>
        <v>0</v>
      </c>
      <c r="N1251" s="86">
        <f t="shared" si="241"/>
        <v>0</v>
      </c>
      <c r="O1251" s="188">
        <f t="shared" si="242"/>
        <v>0</v>
      </c>
      <c r="P1251" s="189"/>
      <c r="Q1251" s="190">
        <f t="shared" si="234"/>
        <v>0</v>
      </c>
      <c r="R1251" s="191">
        <f t="shared" si="235"/>
        <v>0</v>
      </c>
      <c r="T1251" s="88"/>
    </row>
    <row r="1252" spans="1:20" s="178" customFormat="1" ht="30" hidden="1" customHeight="1">
      <c r="A1252" s="156">
        <f>'CONSTRUCTION COST ESTIMATE'!A1252</f>
        <v>0</v>
      </c>
      <c r="B1252" s="179">
        <f>'CONSTRUCTION COST ESTIMATE'!B1252</f>
        <v>637.00300000000004</v>
      </c>
      <c r="C1252" s="180" t="str">
        <f>'CONSTRUCTION COST ESTIMATE'!C1252</f>
        <v>POST CONSTRUCTION ROCK MULCH</v>
      </c>
      <c r="D1252" s="181">
        <f>'CONSTRUCTION COST ESTIMATE'!BA1252</f>
        <v>0</v>
      </c>
      <c r="E1252" s="182">
        <f>'CONSTRUCTION COST ESTIMATE'!BC1252</f>
        <v>0</v>
      </c>
      <c r="F1252" s="183" t="str">
        <f>'CONSTRUCTION COST ESTIMATE'!BB1252</f>
        <v>AC</v>
      </c>
      <c r="G1252" s="184"/>
      <c r="H1252" s="185">
        <f t="shared" si="236"/>
        <v>0</v>
      </c>
      <c r="I1252" s="186">
        <f t="shared" si="237"/>
        <v>0</v>
      </c>
      <c r="J1252" s="187"/>
      <c r="K1252" s="188">
        <f t="shared" si="238"/>
        <v>0</v>
      </c>
      <c r="L1252" s="86">
        <f t="shared" si="239"/>
        <v>0</v>
      </c>
      <c r="M1252" s="188">
        <f t="shared" si="240"/>
        <v>0</v>
      </c>
      <c r="N1252" s="86">
        <f t="shared" si="241"/>
        <v>0</v>
      </c>
      <c r="O1252" s="188">
        <f t="shared" si="242"/>
        <v>0</v>
      </c>
      <c r="P1252" s="189"/>
      <c r="Q1252" s="190">
        <f t="shared" si="234"/>
        <v>0</v>
      </c>
      <c r="R1252" s="191">
        <f t="shared" si="235"/>
        <v>0</v>
      </c>
      <c r="T1252" s="88"/>
    </row>
    <row r="1253" spans="1:20" s="178" customFormat="1" ht="30" hidden="1" customHeight="1">
      <c r="A1253" s="156">
        <f>'CONSTRUCTION COST ESTIMATE'!A1253</f>
        <v>0</v>
      </c>
      <c r="B1253" s="179">
        <f>'CONSTRUCTION COST ESTIMATE'!B1253</f>
        <v>637.00400000000002</v>
      </c>
      <c r="C1253" s="180" t="str">
        <f>'CONSTRUCTION COST ESTIMATE'!C1253</f>
        <v>TEMPORARY POLLUTION CONTROL</v>
      </c>
      <c r="D1253" s="181">
        <f>'CONSTRUCTION COST ESTIMATE'!BA1253</f>
        <v>0</v>
      </c>
      <c r="E1253" s="182">
        <f>'CONSTRUCTION COST ESTIMATE'!BC1253</f>
        <v>0</v>
      </c>
      <c r="F1253" s="183" t="str">
        <f>'CONSTRUCTION COST ESTIMATE'!BB1253</f>
        <v>LS</v>
      </c>
      <c r="G1253" s="184"/>
      <c r="H1253" s="185">
        <f t="shared" si="236"/>
        <v>0</v>
      </c>
      <c r="I1253" s="186">
        <f t="shared" si="237"/>
        <v>0</v>
      </c>
      <c r="J1253" s="187"/>
      <c r="K1253" s="188">
        <f t="shared" si="238"/>
        <v>0</v>
      </c>
      <c r="L1253" s="86">
        <f t="shared" si="239"/>
        <v>0</v>
      </c>
      <c r="M1253" s="188">
        <f t="shared" si="240"/>
        <v>0</v>
      </c>
      <c r="N1253" s="86">
        <f t="shared" si="241"/>
        <v>0</v>
      </c>
      <c r="O1253" s="188">
        <f t="shared" si="242"/>
        <v>0</v>
      </c>
      <c r="P1253" s="189"/>
      <c r="Q1253" s="190">
        <f t="shared" si="234"/>
        <v>0</v>
      </c>
      <c r="R1253" s="191">
        <f t="shared" si="235"/>
        <v>0</v>
      </c>
      <c r="T1253" s="88"/>
    </row>
    <row r="1254" spans="1:20" s="178" customFormat="1" ht="30" customHeight="1">
      <c r="A1254" s="197" t="str">
        <f>'CONSTRUCTION COST ESTIMATE'!A1254</f>
        <v>SP 650</v>
      </c>
      <c r="B1254" s="198"/>
      <c r="C1254" s="199" t="str">
        <f>'CONSTRUCTION COST ESTIMATE'!C1254</f>
        <v>OFFSITE IMPROVEMENTS</v>
      </c>
      <c r="D1254" s="200"/>
      <c r="E1254" s="201"/>
      <c r="F1254" s="202"/>
      <c r="G1254" s="203"/>
      <c r="H1254" s="204"/>
      <c r="I1254" s="205"/>
      <c r="J1254" s="206"/>
      <c r="K1254" s="207"/>
      <c r="L1254" s="206"/>
      <c r="M1254" s="207"/>
      <c r="N1254" s="206"/>
      <c r="O1254" s="207"/>
      <c r="P1254" s="189"/>
      <c r="Q1254" s="190">
        <f t="shared" si="234"/>
        <v>0</v>
      </c>
      <c r="R1254" s="191">
        <f t="shared" si="235"/>
        <v>0</v>
      </c>
      <c r="T1254" s="139" t="s">
        <v>1447</v>
      </c>
    </row>
    <row r="1255" spans="1:20" s="178" customFormat="1" ht="30" hidden="1" customHeight="1">
      <c r="A1255" s="156">
        <f>'CONSTRUCTION COST ESTIMATE'!A1255</f>
        <v>0</v>
      </c>
      <c r="B1255" s="179">
        <f>'CONSTRUCTION COST ESTIMATE'!B1255</f>
        <v>650.00049999999999</v>
      </c>
      <c r="C1255" s="180" t="str">
        <f>'CONSTRUCTION COST ESTIMATE'!C1255</f>
        <v>WATERLINE MODIFICATION</v>
      </c>
      <c r="D1255" s="181">
        <f>'CONSTRUCTION COST ESTIMATE'!BA1255</f>
        <v>0</v>
      </c>
      <c r="E1255" s="182">
        <f>'CONSTRUCTION COST ESTIMATE'!BC1255</f>
        <v>0</v>
      </c>
      <c r="F1255" s="183" t="str">
        <f>'CONSTRUCTION COST ESTIMATE'!BB1255</f>
        <v>LS</v>
      </c>
      <c r="G1255" s="184"/>
      <c r="H1255" s="185">
        <f t="shared" si="236"/>
        <v>0</v>
      </c>
      <c r="I1255" s="186">
        <f t="shared" si="237"/>
        <v>0</v>
      </c>
      <c r="J1255" s="187"/>
      <c r="K1255" s="188">
        <f t="shared" si="238"/>
        <v>0</v>
      </c>
      <c r="L1255" s="86">
        <f t="shared" si="239"/>
        <v>0</v>
      </c>
      <c r="M1255" s="188">
        <f t="shared" si="240"/>
        <v>0</v>
      </c>
      <c r="N1255" s="86">
        <f t="shared" si="241"/>
        <v>0</v>
      </c>
      <c r="O1255" s="188">
        <f t="shared" si="242"/>
        <v>0</v>
      </c>
      <c r="P1255" s="189"/>
      <c r="Q1255" s="190">
        <f t="shared" si="234"/>
        <v>0</v>
      </c>
      <c r="R1255" s="191">
        <f t="shared" si="235"/>
        <v>0</v>
      </c>
      <c r="T1255" s="88"/>
    </row>
    <row r="1256" spans="1:20" s="178" customFormat="1" ht="30" hidden="1" customHeight="1">
      <c r="A1256" s="156">
        <f>'CONSTRUCTION COST ESTIMATE'!A1256</f>
        <v>0</v>
      </c>
      <c r="B1256" s="179">
        <f>'CONSTRUCTION COST ESTIMATE'!B1256</f>
        <v>650.00099999999998</v>
      </c>
      <c r="C1256" s="180" t="str">
        <f>'CONSTRUCTION COST ESTIMATE'!C1256</f>
        <v>GAS LINE MODIFICATION</v>
      </c>
      <c r="D1256" s="181">
        <f>'CONSTRUCTION COST ESTIMATE'!BA1256</f>
        <v>0</v>
      </c>
      <c r="E1256" s="182">
        <f>'CONSTRUCTION COST ESTIMATE'!BC1256</f>
        <v>0</v>
      </c>
      <c r="F1256" s="183" t="str">
        <f>'CONSTRUCTION COST ESTIMATE'!BB1256</f>
        <v>LS</v>
      </c>
      <c r="G1256" s="184"/>
      <c r="H1256" s="185">
        <f t="shared" si="236"/>
        <v>0</v>
      </c>
      <c r="I1256" s="186">
        <f t="shared" si="237"/>
        <v>0</v>
      </c>
      <c r="J1256" s="187"/>
      <c r="K1256" s="188">
        <f t="shared" si="238"/>
        <v>0</v>
      </c>
      <c r="L1256" s="86">
        <f t="shared" si="239"/>
        <v>0</v>
      </c>
      <c r="M1256" s="188">
        <f t="shared" si="240"/>
        <v>0</v>
      </c>
      <c r="N1256" s="86">
        <f t="shared" si="241"/>
        <v>0</v>
      </c>
      <c r="O1256" s="188">
        <f t="shared" si="242"/>
        <v>0</v>
      </c>
      <c r="P1256" s="189"/>
      <c r="Q1256" s="190">
        <f t="shared" si="234"/>
        <v>0</v>
      </c>
      <c r="R1256" s="191">
        <f t="shared" si="235"/>
        <v>0</v>
      </c>
      <c r="T1256" s="88"/>
    </row>
    <row r="1257" spans="1:20" s="178" customFormat="1" ht="30" hidden="1" customHeight="1">
      <c r="A1257" s="156">
        <f>'CONSTRUCTION COST ESTIMATE'!A1257</f>
        <v>0</v>
      </c>
      <c r="B1257" s="179">
        <f>'CONSTRUCTION COST ESTIMATE'!B1257</f>
        <v>650.00199999999995</v>
      </c>
      <c r="C1257" s="180" t="str">
        <f>'CONSTRUCTION COST ESTIMATE'!C1257</f>
        <v>ADJUST GAS VALVE BOX TO FINISH GRADE</v>
      </c>
      <c r="D1257" s="181">
        <f>'CONSTRUCTION COST ESTIMATE'!BA1257</f>
        <v>0</v>
      </c>
      <c r="E1257" s="182">
        <f>'CONSTRUCTION COST ESTIMATE'!BC1257</f>
        <v>0</v>
      </c>
      <c r="F1257" s="183" t="str">
        <f>'CONSTRUCTION COST ESTIMATE'!BB1257</f>
        <v>EA</v>
      </c>
      <c r="G1257" s="184"/>
      <c r="H1257" s="185">
        <f t="shared" si="236"/>
        <v>0</v>
      </c>
      <c r="I1257" s="186">
        <f t="shared" si="237"/>
        <v>0</v>
      </c>
      <c r="J1257" s="187"/>
      <c r="K1257" s="188">
        <f t="shared" si="238"/>
        <v>0</v>
      </c>
      <c r="L1257" s="86">
        <f t="shared" si="239"/>
        <v>0</v>
      </c>
      <c r="M1257" s="188">
        <f t="shared" si="240"/>
        <v>0</v>
      </c>
      <c r="N1257" s="86">
        <f t="shared" si="241"/>
        <v>0</v>
      </c>
      <c r="O1257" s="188">
        <f t="shared" si="242"/>
        <v>0</v>
      </c>
      <c r="P1257" s="189"/>
      <c r="Q1257" s="190">
        <f t="shared" si="234"/>
        <v>0</v>
      </c>
      <c r="R1257" s="191">
        <f t="shared" si="235"/>
        <v>0</v>
      </c>
      <c r="T1257" s="88"/>
    </row>
    <row r="1258" spans="1:20" s="178" customFormat="1" ht="30" hidden="1" customHeight="1">
      <c r="A1258" s="156">
        <f>'CONSTRUCTION COST ESTIMATE'!A1258</f>
        <v>0</v>
      </c>
      <c r="B1258" s="179">
        <f>'CONSTRUCTION COST ESTIMATE'!B1258</f>
        <v>650.00300000000004</v>
      </c>
      <c r="C1258" s="180" t="str">
        <f>'CONSTRUCTION COST ESTIMATE'!C1258</f>
        <v>IMPROVEMENTS TO APN</v>
      </c>
      <c r="D1258" s="181">
        <f>'CONSTRUCTION COST ESTIMATE'!BA1258</f>
        <v>0</v>
      </c>
      <c r="E1258" s="182">
        <f>'CONSTRUCTION COST ESTIMATE'!BC1258</f>
        <v>0</v>
      </c>
      <c r="F1258" s="183" t="str">
        <f>'CONSTRUCTION COST ESTIMATE'!BB1258</f>
        <v>EA</v>
      </c>
      <c r="G1258" s="184"/>
      <c r="H1258" s="185">
        <f t="shared" si="236"/>
        <v>0</v>
      </c>
      <c r="I1258" s="186">
        <f t="shared" si="237"/>
        <v>0</v>
      </c>
      <c r="J1258" s="187"/>
      <c r="K1258" s="188">
        <f t="shared" si="238"/>
        <v>0</v>
      </c>
      <c r="L1258" s="86">
        <f t="shared" si="239"/>
        <v>0</v>
      </c>
      <c r="M1258" s="188">
        <f t="shared" si="240"/>
        <v>0</v>
      </c>
      <c r="N1258" s="86">
        <f t="shared" si="241"/>
        <v>0</v>
      </c>
      <c r="O1258" s="188">
        <f t="shared" si="242"/>
        <v>0</v>
      </c>
      <c r="P1258" s="189"/>
      <c r="Q1258" s="190">
        <f t="shared" si="234"/>
        <v>0</v>
      </c>
      <c r="R1258" s="191">
        <f t="shared" si="235"/>
        <v>0</v>
      </c>
      <c r="T1258" s="88"/>
    </row>
    <row r="1259" spans="1:20" s="178" customFormat="1" ht="30" hidden="1" customHeight="1">
      <c r="A1259" s="156">
        <f>'CONSTRUCTION COST ESTIMATE'!A1259</f>
        <v>0</v>
      </c>
      <c r="B1259" s="179">
        <f>'CONSTRUCTION COST ESTIMATE'!B1259</f>
        <v>650.00400000000002</v>
      </c>
      <c r="C1259" s="180" t="str">
        <f>'CONSTRUCTION COST ESTIMATE'!C1259</f>
        <v>NV ENERGY TRANSMISSION POLE SUPPORT</v>
      </c>
      <c r="D1259" s="181">
        <f>'CONSTRUCTION COST ESTIMATE'!BA1259</f>
        <v>0</v>
      </c>
      <c r="E1259" s="182">
        <f>'CONSTRUCTION COST ESTIMATE'!BC1259</f>
        <v>0</v>
      </c>
      <c r="F1259" s="183" t="str">
        <f>'CONSTRUCTION COST ESTIMATE'!BB1259</f>
        <v>EA</v>
      </c>
      <c r="G1259" s="184"/>
      <c r="H1259" s="185">
        <f t="shared" si="236"/>
        <v>0</v>
      </c>
      <c r="I1259" s="186">
        <f t="shared" si="237"/>
        <v>0</v>
      </c>
      <c r="J1259" s="187"/>
      <c r="K1259" s="188">
        <f t="shared" si="238"/>
        <v>0</v>
      </c>
      <c r="L1259" s="86">
        <f t="shared" si="239"/>
        <v>0</v>
      </c>
      <c r="M1259" s="188">
        <f t="shared" si="240"/>
        <v>0</v>
      </c>
      <c r="N1259" s="86">
        <f t="shared" si="241"/>
        <v>0</v>
      </c>
      <c r="O1259" s="188">
        <f t="shared" si="242"/>
        <v>0</v>
      </c>
      <c r="P1259" s="189"/>
      <c r="Q1259" s="190">
        <f t="shared" si="234"/>
        <v>0</v>
      </c>
      <c r="R1259" s="191">
        <f t="shared" si="235"/>
        <v>0</v>
      </c>
      <c r="T1259" s="88"/>
    </row>
    <row r="1260" spans="1:20" s="178" customFormat="1" ht="30" hidden="1" customHeight="1">
      <c r="A1260" s="156">
        <f>'CONSTRUCTION COST ESTIMATE'!A1260</f>
        <v>0</v>
      </c>
      <c r="B1260" s="179">
        <f>'CONSTRUCTION COST ESTIMATE'!B1260</f>
        <v>650.005</v>
      </c>
      <c r="C1260" s="180" t="str">
        <f>'CONSTRUCTION COST ESTIMATE'!C1260</f>
        <v>NV ENERGY FEES</v>
      </c>
      <c r="D1260" s="181">
        <f>'CONSTRUCTION COST ESTIMATE'!BA1260</f>
        <v>0</v>
      </c>
      <c r="E1260" s="182">
        <f>'CONSTRUCTION COST ESTIMATE'!BC1260</f>
        <v>0</v>
      </c>
      <c r="F1260" s="183" t="str">
        <f>'CONSTRUCTION COST ESTIMATE'!BB1260</f>
        <v>FA</v>
      </c>
      <c r="G1260" s="184"/>
      <c r="H1260" s="185">
        <f t="shared" si="236"/>
        <v>0</v>
      </c>
      <c r="I1260" s="186">
        <f t="shared" si="237"/>
        <v>0</v>
      </c>
      <c r="J1260" s="187"/>
      <c r="K1260" s="188">
        <f t="shared" si="238"/>
        <v>0</v>
      </c>
      <c r="L1260" s="86">
        <f t="shared" si="239"/>
        <v>0</v>
      </c>
      <c r="M1260" s="188">
        <f t="shared" si="240"/>
        <v>0</v>
      </c>
      <c r="N1260" s="86">
        <f t="shared" si="241"/>
        <v>0</v>
      </c>
      <c r="O1260" s="188">
        <f t="shared" si="242"/>
        <v>0</v>
      </c>
      <c r="P1260" s="189"/>
      <c r="Q1260" s="190">
        <f t="shared" si="234"/>
        <v>0</v>
      </c>
      <c r="R1260" s="191">
        <f t="shared" si="235"/>
        <v>0</v>
      </c>
      <c r="T1260" s="88"/>
    </row>
    <row r="1261" spans="1:20" s="178" customFormat="1" ht="30" hidden="1" customHeight="1">
      <c r="A1261" s="156">
        <f>'CONSTRUCTION COST ESTIMATE'!A1261</f>
        <v>0</v>
      </c>
      <c r="B1261" s="179">
        <f>'CONSTRUCTION COST ESTIMATE'!B1261</f>
        <v>650.00599999999997</v>
      </c>
      <c r="C1261" s="180" t="str">
        <f>'CONSTRUCTION COST ESTIMATE'!C1261</f>
        <v>NV ENERGY POLE SUPPORT</v>
      </c>
      <c r="D1261" s="181">
        <f>'CONSTRUCTION COST ESTIMATE'!BA1261</f>
        <v>0</v>
      </c>
      <c r="E1261" s="182">
        <f>'CONSTRUCTION COST ESTIMATE'!BC1261</f>
        <v>0</v>
      </c>
      <c r="F1261" s="183" t="str">
        <f>'CONSTRUCTION COST ESTIMATE'!BB1261</f>
        <v>EA</v>
      </c>
      <c r="G1261" s="184"/>
      <c r="H1261" s="185">
        <f t="shared" si="236"/>
        <v>0</v>
      </c>
      <c r="I1261" s="186">
        <f t="shared" si="237"/>
        <v>0</v>
      </c>
      <c r="J1261" s="187"/>
      <c r="K1261" s="188">
        <f t="shared" si="238"/>
        <v>0</v>
      </c>
      <c r="L1261" s="86">
        <f t="shared" si="239"/>
        <v>0</v>
      </c>
      <c r="M1261" s="188">
        <f t="shared" si="240"/>
        <v>0</v>
      </c>
      <c r="N1261" s="86">
        <f t="shared" si="241"/>
        <v>0</v>
      </c>
      <c r="O1261" s="188">
        <f t="shared" si="242"/>
        <v>0</v>
      </c>
      <c r="P1261" s="189"/>
      <c r="Q1261" s="190">
        <f t="shared" si="234"/>
        <v>0</v>
      </c>
      <c r="R1261" s="191">
        <f t="shared" si="235"/>
        <v>0</v>
      </c>
      <c r="T1261" s="88"/>
    </row>
    <row r="1262" spans="1:20" s="178" customFormat="1" ht="30" customHeight="1">
      <c r="A1262" s="197" t="str">
        <f>'CONSTRUCTION COST ESTIMATE'!A1262</f>
        <v>SP 670-671</v>
      </c>
      <c r="B1262" s="198"/>
      <c r="C1262" s="199" t="str">
        <f>'CONSTRUCTION COST ESTIMATE'!C1262</f>
        <v>UTILITY CONDUITS &amp; STRUCTURES</v>
      </c>
      <c r="D1262" s="200"/>
      <c r="E1262" s="201"/>
      <c r="F1262" s="202"/>
      <c r="G1262" s="203"/>
      <c r="H1262" s="204"/>
      <c r="I1262" s="205"/>
      <c r="J1262" s="206"/>
      <c r="K1262" s="207"/>
      <c r="L1262" s="206"/>
      <c r="M1262" s="207"/>
      <c r="N1262" s="206"/>
      <c r="O1262" s="207"/>
      <c r="P1262" s="189"/>
      <c r="Q1262" s="190">
        <f t="shared" si="234"/>
        <v>0</v>
      </c>
      <c r="R1262" s="191">
        <f t="shared" si="235"/>
        <v>0</v>
      </c>
      <c r="T1262" s="139" t="s">
        <v>1447</v>
      </c>
    </row>
    <row r="1263" spans="1:20" s="178" customFormat="1" ht="30" hidden="1" customHeight="1">
      <c r="A1263" s="156">
        <f>'CONSTRUCTION COST ESTIMATE'!A1263</f>
        <v>0</v>
      </c>
      <c r="B1263" s="179">
        <f>'CONSTRUCTION COST ESTIMATE'!B1263</f>
        <v>670.00049999999999</v>
      </c>
      <c r="C1263" s="180" t="str">
        <f>'CONSTRUCTION COST ESTIMATE'!C1263</f>
        <v>ADJUST CENTURY LINK TELEPHONE MANHOLE TO GRADE</v>
      </c>
      <c r="D1263" s="181">
        <f>'CONSTRUCTION COST ESTIMATE'!BA1263</f>
        <v>0</v>
      </c>
      <c r="E1263" s="182">
        <f>'CONSTRUCTION COST ESTIMATE'!BC1263</f>
        <v>0</v>
      </c>
      <c r="F1263" s="183" t="str">
        <f>'CONSTRUCTION COST ESTIMATE'!BB1263</f>
        <v>EA</v>
      </c>
      <c r="G1263" s="184"/>
      <c r="H1263" s="185">
        <f t="shared" si="236"/>
        <v>0</v>
      </c>
      <c r="I1263" s="186">
        <f t="shared" si="237"/>
        <v>0</v>
      </c>
      <c r="J1263" s="187"/>
      <c r="K1263" s="188">
        <f t="shared" si="238"/>
        <v>0</v>
      </c>
      <c r="L1263" s="86">
        <f t="shared" si="239"/>
        <v>0</v>
      </c>
      <c r="M1263" s="188">
        <f t="shared" si="240"/>
        <v>0</v>
      </c>
      <c r="N1263" s="86">
        <f t="shared" si="241"/>
        <v>0</v>
      </c>
      <c r="O1263" s="188">
        <f t="shared" si="242"/>
        <v>0</v>
      </c>
      <c r="P1263" s="189"/>
      <c r="Q1263" s="190">
        <f t="shared" si="234"/>
        <v>0</v>
      </c>
      <c r="R1263" s="191">
        <f t="shared" si="235"/>
        <v>0</v>
      </c>
      <c r="T1263" s="88"/>
    </row>
    <row r="1264" spans="1:20" s="178" customFormat="1" ht="30" hidden="1" customHeight="1">
      <c r="A1264" s="156">
        <f>'CONSTRUCTION COST ESTIMATE'!A1264</f>
        <v>0</v>
      </c>
      <c r="B1264" s="179">
        <f>'CONSTRUCTION COST ESTIMATE'!B1264</f>
        <v>670.00099999999998</v>
      </c>
      <c r="C1264" s="180" t="str">
        <f>'CONSTRUCTION COST ESTIMATE'!C1264</f>
        <v>NV ENERGY DISTRIBUTION SERVICES</v>
      </c>
      <c r="D1264" s="181">
        <f>'CONSTRUCTION COST ESTIMATE'!BA1264</f>
        <v>0</v>
      </c>
      <c r="E1264" s="182">
        <f>'CONSTRUCTION COST ESTIMATE'!BC1264</f>
        <v>0</v>
      </c>
      <c r="F1264" s="183" t="str">
        <f>'CONSTRUCTION COST ESTIMATE'!BB1264</f>
        <v>LS</v>
      </c>
      <c r="G1264" s="184"/>
      <c r="H1264" s="185">
        <f t="shared" si="236"/>
        <v>0</v>
      </c>
      <c r="I1264" s="186">
        <f t="shared" si="237"/>
        <v>0</v>
      </c>
      <c r="J1264" s="187"/>
      <c r="K1264" s="188">
        <f t="shared" si="238"/>
        <v>0</v>
      </c>
      <c r="L1264" s="86">
        <f t="shared" si="239"/>
        <v>0</v>
      </c>
      <c r="M1264" s="188">
        <f t="shared" si="240"/>
        <v>0</v>
      </c>
      <c r="N1264" s="86">
        <f t="shared" si="241"/>
        <v>0</v>
      </c>
      <c r="O1264" s="188">
        <f t="shared" si="242"/>
        <v>0</v>
      </c>
      <c r="P1264" s="189"/>
      <c r="Q1264" s="190">
        <f t="shared" si="234"/>
        <v>0</v>
      </c>
      <c r="R1264" s="191">
        <f t="shared" si="235"/>
        <v>0</v>
      </c>
      <c r="T1264" s="88"/>
    </row>
    <row r="1265" spans="1:20" s="178" customFormat="1" ht="30" hidden="1" customHeight="1">
      <c r="A1265" s="156">
        <f>'CONSTRUCTION COST ESTIMATE'!A1265</f>
        <v>0</v>
      </c>
      <c r="B1265" s="179">
        <f>'CONSTRUCTION COST ESTIMATE'!B1265</f>
        <v>670.00199999999995</v>
      </c>
      <c r="C1265" s="180" t="str">
        <f>'CONSTRUCTION COST ESTIMATE'!C1265</f>
        <v>ADJUST UTILITY CONDUITS</v>
      </c>
      <c r="D1265" s="181">
        <f>'CONSTRUCTION COST ESTIMATE'!BA1265</f>
        <v>0</v>
      </c>
      <c r="E1265" s="182">
        <f>'CONSTRUCTION COST ESTIMATE'!BC1265</f>
        <v>0</v>
      </c>
      <c r="F1265" s="183" t="str">
        <f>'CONSTRUCTION COST ESTIMATE'!BB1265</f>
        <v>LF</v>
      </c>
      <c r="G1265" s="184"/>
      <c r="H1265" s="185">
        <f t="shared" si="236"/>
        <v>0</v>
      </c>
      <c r="I1265" s="186">
        <f t="shared" si="237"/>
        <v>0</v>
      </c>
      <c r="J1265" s="187"/>
      <c r="K1265" s="188">
        <f t="shared" si="238"/>
        <v>0</v>
      </c>
      <c r="L1265" s="86">
        <f t="shared" si="239"/>
        <v>0</v>
      </c>
      <c r="M1265" s="188">
        <f t="shared" si="240"/>
        <v>0</v>
      </c>
      <c r="N1265" s="86">
        <f t="shared" si="241"/>
        <v>0</v>
      </c>
      <c r="O1265" s="188">
        <f t="shared" si="242"/>
        <v>0</v>
      </c>
      <c r="P1265" s="189"/>
      <c r="Q1265" s="190">
        <f t="shared" si="234"/>
        <v>0</v>
      </c>
      <c r="R1265" s="191">
        <f t="shared" si="235"/>
        <v>0</v>
      </c>
      <c r="T1265" s="88"/>
    </row>
    <row r="1266" spans="1:20" s="178" customFormat="1" ht="30" hidden="1" customHeight="1">
      <c r="A1266" s="156">
        <f>'CONSTRUCTION COST ESTIMATE'!A1266</f>
        <v>0</v>
      </c>
      <c r="B1266" s="179">
        <f>'CONSTRUCTION COST ESTIMATE'!B1266</f>
        <v>670.00300000000004</v>
      </c>
      <c r="C1266" s="180" t="str">
        <f>'CONSTRUCTION COST ESTIMATE'!C1266</f>
        <v>ADJUST UTILITY CONDUITS</v>
      </c>
      <c r="D1266" s="181">
        <f>'CONSTRUCTION COST ESTIMATE'!BA1266</f>
        <v>0</v>
      </c>
      <c r="E1266" s="182">
        <f>'CONSTRUCTION COST ESTIMATE'!BC1266</f>
        <v>0</v>
      </c>
      <c r="F1266" s="183" t="str">
        <f>'CONSTRUCTION COST ESTIMATE'!BB1266</f>
        <v>LS</v>
      </c>
      <c r="G1266" s="184"/>
      <c r="H1266" s="185">
        <f t="shared" si="236"/>
        <v>0</v>
      </c>
      <c r="I1266" s="186">
        <f t="shared" si="237"/>
        <v>0</v>
      </c>
      <c r="J1266" s="187"/>
      <c r="K1266" s="188">
        <f t="shared" si="238"/>
        <v>0</v>
      </c>
      <c r="L1266" s="86">
        <f t="shared" si="239"/>
        <v>0</v>
      </c>
      <c r="M1266" s="188">
        <f t="shared" si="240"/>
        <v>0</v>
      </c>
      <c r="N1266" s="86">
        <f t="shared" si="241"/>
        <v>0</v>
      </c>
      <c r="O1266" s="188">
        <f t="shared" si="242"/>
        <v>0</v>
      </c>
      <c r="P1266" s="189"/>
      <c r="Q1266" s="190">
        <f t="shared" si="234"/>
        <v>0</v>
      </c>
      <c r="R1266" s="191">
        <f t="shared" si="235"/>
        <v>0</v>
      </c>
      <c r="T1266" s="88"/>
    </row>
    <row r="1267" spans="1:20" s="178" customFormat="1" ht="30" hidden="1" customHeight="1">
      <c r="A1267" s="156">
        <f>'CONSTRUCTION COST ESTIMATE'!A1267</f>
        <v>0</v>
      </c>
      <c r="B1267" s="179">
        <f>'CONSTRUCTION COST ESTIMATE'!B1267</f>
        <v>670.00400000000002</v>
      </c>
      <c r="C1267" s="180" t="str">
        <f>'CONSTRUCTION COST ESTIMATE'!C1267</f>
        <v>2 INCH CENTURY LINK CONDUIT</v>
      </c>
      <c r="D1267" s="181">
        <f>'CONSTRUCTION COST ESTIMATE'!BA1267</f>
        <v>0</v>
      </c>
      <c r="E1267" s="182">
        <f>'CONSTRUCTION COST ESTIMATE'!BC1267</f>
        <v>0</v>
      </c>
      <c r="F1267" s="183" t="str">
        <f>'CONSTRUCTION COST ESTIMATE'!BB1267</f>
        <v>LF</v>
      </c>
      <c r="G1267" s="184"/>
      <c r="H1267" s="185">
        <f t="shared" si="236"/>
        <v>0</v>
      </c>
      <c r="I1267" s="186">
        <f t="shared" si="237"/>
        <v>0</v>
      </c>
      <c r="J1267" s="187"/>
      <c r="K1267" s="188">
        <f t="shared" si="238"/>
        <v>0</v>
      </c>
      <c r="L1267" s="86">
        <f t="shared" si="239"/>
        <v>0</v>
      </c>
      <c r="M1267" s="188">
        <f t="shared" si="240"/>
        <v>0</v>
      </c>
      <c r="N1267" s="86">
        <f t="shared" si="241"/>
        <v>0</v>
      </c>
      <c r="O1267" s="188">
        <f t="shared" si="242"/>
        <v>0</v>
      </c>
      <c r="P1267" s="189"/>
      <c r="Q1267" s="190">
        <f t="shared" si="234"/>
        <v>0</v>
      </c>
      <c r="R1267" s="191">
        <f t="shared" si="235"/>
        <v>0</v>
      </c>
      <c r="T1267" s="88"/>
    </row>
    <row r="1268" spans="1:20" s="178" customFormat="1" ht="30" hidden="1" customHeight="1">
      <c r="A1268" s="156">
        <f>'CONSTRUCTION COST ESTIMATE'!A1268</f>
        <v>0</v>
      </c>
      <c r="B1268" s="179">
        <f>'CONSTRUCTION COST ESTIMATE'!B1268</f>
        <v>670.005</v>
      </c>
      <c r="C1268" s="180" t="str">
        <f>'CONSTRUCTION COST ESTIMATE'!C1268</f>
        <v>4 INCH CENTURY LINK CONDUIT</v>
      </c>
      <c r="D1268" s="181">
        <f>'CONSTRUCTION COST ESTIMATE'!BA1268</f>
        <v>0</v>
      </c>
      <c r="E1268" s="182">
        <f>'CONSTRUCTION COST ESTIMATE'!BC1268</f>
        <v>0</v>
      </c>
      <c r="F1268" s="183" t="str">
        <f>'CONSTRUCTION COST ESTIMATE'!BB1268</f>
        <v>LF</v>
      </c>
      <c r="G1268" s="184"/>
      <c r="H1268" s="185">
        <f t="shared" si="236"/>
        <v>0</v>
      </c>
      <c r="I1268" s="186">
        <f t="shared" si="237"/>
        <v>0</v>
      </c>
      <c r="J1268" s="187"/>
      <c r="K1268" s="188">
        <f t="shared" si="238"/>
        <v>0</v>
      </c>
      <c r="L1268" s="86">
        <f t="shared" si="239"/>
        <v>0</v>
      </c>
      <c r="M1268" s="188">
        <f t="shared" si="240"/>
        <v>0</v>
      </c>
      <c r="N1268" s="86">
        <f t="shared" si="241"/>
        <v>0</v>
      </c>
      <c r="O1268" s="188">
        <f t="shared" si="242"/>
        <v>0</v>
      </c>
      <c r="P1268" s="189"/>
      <c r="Q1268" s="190">
        <f t="shared" si="234"/>
        <v>0</v>
      </c>
      <c r="R1268" s="191">
        <f t="shared" si="235"/>
        <v>0</v>
      </c>
      <c r="T1268" s="88"/>
    </row>
    <row r="1269" spans="1:20" s="178" customFormat="1" ht="30" hidden="1" customHeight="1">
      <c r="A1269" s="156">
        <f>'CONSTRUCTION COST ESTIMATE'!A1269</f>
        <v>0</v>
      </c>
      <c r="B1269" s="179">
        <f>'CONSTRUCTION COST ESTIMATE'!B1269</f>
        <v>670.00599999999997</v>
      </c>
      <c r="C1269" s="180" t="str">
        <f>'CONSTRUCTION COST ESTIMATE'!C1269</f>
        <v>3 INCH COX COMMUNICATIONS CATV CONDUIT</v>
      </c>
      <c r="D1269" s="181">
        <f>'CONSTRUCTION COST ESTIMATE'!BA1269</f>
        <v>0</v>
      </c>
      <c r="E1269" s="182">
        <f>'CONSTRUCTION COST ESTIMATE'!BC1269</f>
        <v>0</v>
      </c>
      <c r="F1269" s="183" t="str">
        <f>'CONSTRUCTION COST ESTIMATE'!BB1269</f>
        <v>LF</v>
      </c>
      <c r="G1269" s="184"/>
      <c r="H1269" s="185">
        <f t="shared" si="236"/>
        <v>0</v>
      </c>
      <c r="I1269" s="186">
        <f t="shared" si="237"/>
        <v>0</v>
      </c>
      <c r="J1269" s="187"/>
      <c r="K1269" s="188">
        <f t="shared" si="238"/>
        <v>0</v>
      </c>
      <c r="L1269" s="86">
        <f t="shared" si="239"/>
        <v>0</v>
      </c>
      <c r="M1269" s="188">
        <f t="shared" si="240"/>
        <v>0</v>
      </c>
      <c r="N1269" s="86">
        <f t="shared" si="241"/>
        <v>0</v>
      </c>
      <c r="O1269" s="188">
        <f t="shared" si="242"/>
        <v>0</v>
      </c>
      <c r="P1269" s="189"/>
      <c r="Q1269" s="190">
        <f t="shared" si="234"/>
        <v>0</v>
      </c>
      <c r="R1269" s="191">
        <f t="shared" si="235"/>
        <v>0</v>
      </c>
      <c r="T1269" s="88"/>
    </row>
    <row r="1270" spans="1:20" s="178" customFormat="1" ht="30" hidden="1" customHeight="1">
      <c r="A1270" s="156">
        <f>'CONSTRUCTION COST ESTIMATE'!A1270</f>
        <v>0</v>
      </c>
      <c r="B1270" s="179">
        <f>'CONSTRUCTION COST ESTIMATE'!B1270</f>
        <v>670.00699999999995</v>
      </c>
      <c r="C1270" s="180" t="str">
        <f>'CONSTRUCTION COST ESTIMATE'!C1270</f>
        <v>4 INCH NV ENERGY CONDUIT</v>
      </c>
      <c r="D1270" s="181">
        <f>'CONSTRUCTION COST ESTIMATE'!BA1270</f>
        <v>0</v>
      </c>
      <c r="E1270" s="182">
        <f>'CONSTRUCTION COST ESTIMATE'!BC1270</f>
        <v>0</v>
      </c>
      <c r="F1270" s="183" t="str">
        <f>'CONSTRUCTION COST ESTIMATE'!BB1270</f>
        <v>LF</v>
      </c>
      <c r="G1270" s="184"/>
      <c r="H1270" s="185">
        <f t="shared" si="236"/>
        <v>0</v>
      </c>
      <c r="I1270" s="186">
        <f t="shared" si="237"/>
        <v>0</v>
      </c>
      <c r="J1270" s="187"/>
      <c r="K1270" s="188">
        <f t="shared" si="238"/>
        <v>0</v>
      </c>
      <c r="L1270" s="86">
        <f t="shared" si="239"/>
        <v>0</v>
      </c>
      <c r="M1270" s="188">
        <f t="shared" si="240"/>
        <v>0</v>
      </c>
      <c r="N1270" s="86">
        <f t="shared" si="241"/>
        <v>0</v>
      </c>
      <c r="O1270" s="188">
        <f t="shared" si="242"/>
        <v>0</v>
      </c>
      <c r="P1270" s="189"/>
      <c r="Q1270" s="190">
        <f t="shared" si="234"/>
        <v>0</v>
      </c>
      <c r="R1270" s="191">
        <f t="shared" si="235"/>
        <v>0</v>
      </c>
      <c r="T1270" s="88"/>
    </row>
    <row r="1271" spans="1:20" s="178" customFormat="1" ht="30" hidden="1" customHeight="1">
      <c r="A1271" s="156">
        <f>'CONSTRUCTION COST ESTIMATE'!A1271</f>
        <v>0</v>
      </c>
      <c r="B1271" s="179">
        <f>'CONSTRUCTION COST ESTIMATE'!B1271</f>
        <v>670.00800000000004</v>
      </c>
      <c r="C1271" s="180" t="str">
        <f>'CONSTRUCTION COST ESTIMATE'!C1271</f>
        <v>6 INCH NV ENERGY CONDUIT</v>
      </c>
      <c r="D1271" s="181">
        <f>'CONSTRUCTION COST ESTIMATE'!BA1271</f>
        <v>0</v>
      </c>
      <c r="E1271" s="182">
        <f>'CONSTRUCTION COST ESTIMATE'!BC1271</f>
        <v>0</v>
      </c>
      <c r="F1271" s="183" t="str">
        <f>'CONSTRUCTION COST ESTIMATE'!BB1271</f>
        <v>LF</v>
      </c>
      <c r="G1271" s="184"/>
      <c r="H1271" s="185">
        <f t="shared" si="236"/>
        <v>0</v>
      </c>
      <c r="I1271" s="186">
        <f t="shared" si="237"/>
        <v>0</v>
      </c>
      <c r="J1271" s="187"/>
      <c r="K1271" s="188">
        <f t="shared" si="238"/>
        <v>0</v>
      </c>
      <c r="L1271" s="86">
        <f t="shared" si="239"/>
        <v>0</v>
      </c>
      <c r="M1271" s="188">
        <f t="shared" si="240"/>
        <v>0</v>
      </c>
      <c r="N1271" s="86">
        <f t="shared" si="241"/>
        <v>0</v>
      </c>
      <c r="O1271" s="188">
        <f t="shared" si="242"/>
        <v>0</v>
      </c>
      <c r="P1271" s="189"/>
      <c r="Q1271" s="190">
        <f t="shared" si="234"/>
        <v>0</v>
      </c>
      <c r="R1271" s="191">
        <f t="shared" si="235"/>
        <v>0</v>
      </c>
      <c r="T1271" s="88"/>
    </row>
    <row r="1272" spans="1:20" s="178" customFormat="1" ht="30" hidden="1" customHeight="1">
      <c r="A1272" s="156">
        <f>'CONSTRUCTION COST ESTIMATE'!A1272</f>
        <v>0</v>
      </c>
      <c r="B1272" s="179">
        <f>'CONSTRUCTION COST ESTIMATE'!B1272</f>
        <v>670.00900000000001</v>
      </c>
      <c r="C1272" s="180" t="str">
        <f>'CONSTRUCTION COST ESTIMATE'!C1272</f>
        <v>ZAYO CONDUIT</v>
      </c>
      <c r="D1272" s="181">
        <f>'CONSTRUCTION COST ESTIMATE'!BA1272</f>
        <v>0</v>
      </c>
      <c r="E1272" s="182">
        <f>'CONSTRUCTION COST ESTIMATE'!BC1272</f>
        <v>0</v>
      </c>
      <c r="F1272" s="183" t="str">
        <f>'CONSTRUCTION COST ESTIMATE'!BB1272</f>
        <v>LF</v>
      </c>
      <c r="G1272" s="184"/>
      <c r="H1272" s="185">
        <f t="shared" si="236"/>
        <v>0</v>
      </c>
      <c r="I1272" s="186">
        <f t="shared" si="237"/>
        <v>0</v>
      </c>
      <c r="J1272" s="187"/>
      <c r="K1272" s="188">
        <f t="shared" si="238"/>
        <v>0</v>
      </c>
      <c r="L1272" s="86">
        <f t="shared" si="239"/>
        <v>0</v>
      </c>
      <c r="M1272" s="188">
        <f t="shared" si="240"/>
        <v>0</v>
      </c>
      <c r="N1272" s="86">
        <f t="shared" si="241"/>
        <v>0</v>
      </c>
      <c r="O1272" s="188">
        <f t="shared" si="242"/>
        <v>0</v>
      </c>
      <c r="P1272" s="189"/>
      <c r="Q1272" s="190">
        <f t="shared" si="234"/>
        <v>0</v>
      </c>
      <c r="R1272" s="191">
        <f t="shared" si="235"/>
        <v>0</v>
      </c>
      <c r="T1272" s="88"/>
    </row>
    <row r="1273" spans="1:20" s="178" customFormat="1" ht="30" hidden="1" customHeight="1">
      <c r="A1273" s="156">
        <f>'CONSTRUCTION COST ESTIMATE'!A1273</f>
        <v>0</v>
      </c>
      <c r="B1273" s="179">
        <f>'CONSTRUCTION COST ESTIMATE'!B1273</f>
        <v>671.00049999999999</v>
      </c>
      <c r="C1273" s="180" t="str">
        <f>'CONSTRUCTION COST ESTIMATE'!C1273</f>
        <v>30 INCH X 48 INCH X 36 INCH T-200 CATV VAULT</v>
      </c>
      <c r="D1273" s="181">
        <f>'CONSTRUCTION COST ESTIMATE'!BA1273</f>
        <v>0</v>
      </c>
      <c r="E1273" s="182">
        <f>'CONSTRUCTION COST ESTIMATE'!BC1273</f>
        <v>0</v>
      </c>
      <c r="F1273" s="183" t="str">
        <f>'CONSTRUCTION COST ESTIMATE'!BB1273</f>
        <v>EA</v>
      </c>
      <c r="G1273" s="184"/>
      <c r="H1273" s="185">
        <f t="shared" si="236"/>
        <v>0</v>
      </c>
      <c r="I1273" s="186">
        <f t="shared" si="237"/>
        <v>0</v>
      </c>
      <c r="J1273" s="187"/>
      <c r="K1273" s="188">
        <f t="shared" si="238"/>
        <v>0</v>
      </c>
      <c r="L1273" s="86">
        <f t="shared" si="239"/>
        <v>0</v>
      </c>
      <c r="M1273" s="188">
        <f t="shared" si="240"/>
        <v>0</v>
      </c>
      <c r="N1273" s="86">
        <f t="shared" si="241"/>
        <v>0</v>
      </c>
      <c r="O1273" s="188">
        <f t="shared" si="242"/>
        <v>0</v>
      </c>
      <c r="P1273" s="189"/>
      <c r="Q1273" s="190">
        <f t="shared" si="234"/>
        <v>0</v>
      </c>
      <c r="R1273" s="191">
        <f t="shared" si="235"/>
        <v>0</v>
      </c>
      <c r="T1273" s="88"/>
    </row>
    <row r="1274" spans="1:20" s="178" customFormat="1" ht="30" hidden="1" customHeight="1">
      <c r="A1274" s="156">
        <f>'CONSTRUCTION COST ESTIMATE'!A1274</f>
        <v>0</v>
      </c>
      <c r="B1274" s="179">
        <f>'CONSTRUCTION COST ESTIMATE'!B1274</f>
        <v>671.00099999999998</v>
      </c>
      <c r="C1274" s="180" t="str">
        <f>'CONSTRUCTION COST ESTIMATE'!C1274</f>
        <v>3 FOOT X 5 FOOT X 4 FOOT CENTURY LINK PULL BOX</v>
      </c>
      <c r="D1274" s="181">
        <f>'CONSTRUCTION COST ESTIMATE'!BA1274</f>
        <v>0</v>
      </c>
      <c r="E1274" s="182">
        <f>'CONSTRUCTION COST ESTIMATE'!BC1274</f>
        <v>0</v>
      </c>
      <c r="F1274" s="183" t="str">
        <f>'CONSTRUCTION COST ESTIMATE'!BB1274</f>
        <v>EA</v>
      </c>
      <c r="G1274" s="184"/>
      <c r="H1274" s="185">
        <f t="shared" si="236"/>
        <v>0</v>
      </c>
      <c r="I1274" s="186">
        <f t="shared" si="237"/>
        <v>0</v>
      </c>
      <c r="J1274" s="187"/>
      <c r="K1274" s="188">
        <f t="shared" si="238"/>
        <v>0</v>
      </c>
      <c r="L1274" s="86">
        <f t="shared" si="239"/>
        <v>0</v>
      </c>
      <c r="M1274" s="188">
        <f t="shared" si="240"/>
        <v>0</v>
      </c>
      <c r="N1274" s="86">
        <f t="shared" si="241"/>
        <v>0</v>
      </c>
      <c r="O1274" s="188">
        <f t="shared" si="242"/>
        <v>0</v>
      </c>
      <c r="P1274" s="189"/>
      <c r="Q1274" s="190">
        <f t="shared" si="234"/>
        <v>0</v>
      </c>
      <c r="R1274" s="191">
        <f t="shared" si="235"/>
        <v>0</v>
      </c>
      <c r="T1274" s="88"/>
    </row>
    <row r="1275" spans="1:20" s="178" customFormat="1" ht="30" hidden="1" customHeight="1">
      <c r="A1275" s="156">
        <f>'CONSTRUCTION COST ESTIMATE'!A1275</f>
        <v>0</v>
      </c>
      <c r="B1275" s="179">
        <f>'CONSTRUCTION COST ESTIMATE'!B1275</f>
        <v>671.00199999999995</v>
      </c>
      <c r="C1275" s="180" t="str">
        <f>'CONSTRUCTION COST ESTIMATE'!C1275</f>
        <v>24 INCH X 36 INCH X 24 INCH B 100 PULL BOX</v>
      </c>
      <c r="D1275" s="181">
        <f>'CONSTRUCTION COST ESTIMATE'!BA1275</f>
        <v>0</v>
      </c>
      <c r="E1275" s="182">
        <f>'CONSTRUCTION COST ESTIMATE'!BC1275</f>
        <v>0</v>
      </c>
      <c r="F1275" s="183" t="str">
        <f>'CONSTRUCTION COST ESTIMATE'!BB1275</f>
        <v>EA</v>
      </c>
      <c r="G1275" s="184"/>
      <c r="H1275" s="185">
        <f t="shared" si="236"/>
        <v>0</v>
      </c>
      <c r="I1275" s="186">
        <f t="shared" si="237"/>
        <v>0</v>
      </c>
      <c r="J1275" s="187"/>
      <c r="K1275" s="188">
        <f t="shared" si="238"/>
        <v>0</v>
      </c>
      <c r="L1275" s="86">
        <f t="shared" si="239"/>
        <v>0</v>
      </c>
      <c r="M1275" s="188">
        <f t="shared" si="240"/>
        <v>0</v>
      </c>
      <c r="N1275" s="86">
        <f t="shared" si="241"/>
        <v>0</v>
      </c>
      <c r="O1275" s="188">
        <f t="shared" si="242"/>
        <v>0</v>
      </c>
      <c r="P1275" s="189"/>
      <c r="Q1275" s="190">
        <f t="shared" si="234"/>
        <v>0</v>
      </c>
      <c r="R1275" s="191">
        <f t="shared" si="235"/>
        <v>0</v>
      </c>
      <c r="T1275" s="88"/>
    </row>
    <row r="1276" spans="1:20" s="178" customFormat="1" ht="30" hidden="1" customHeight="1">
      <c r="A1276" s="156">
        <f>'CONSTRUCTION COST ESTIMATE'!A1276</f>
        <v>0</v>
      </c>
      <c r="B1276" s="179">
        <f>'CONSTRUCTION COST ESTIMATE'!B1276</f>
        <v>671.00300000000004</v>
      </c>
      <c r="C1276" s="180" t="str">
        <f>'CONSTRUCTION COST ESTIMATE'!C1276</f>
        <v>3 FOOT X 7 FOOT X 4 FOOT NV ENERGY PULL BOX</v>
      </c>
      <c r="D1276" s="181">
        <f>'CONSTRUCTION COST ESTIMATE'!BA1276</f>
        <v>0</v>
      </c>
      <c r="E1276" s="182">
        <f>'CONSTRUCTION COST ESTIMATE'!BC1276</f>
        <v>0</v>
      </c>
      <c r="F1276" s="183" t="str">
        <f>'CONSTRUCTION COST ESTIMATE'!BB1276</f>
        <v>EA</v>
      </c>
      <c r="G1276" s="184"/>
      <c r="H1276" s="185">
        <f t="shared" si="236"/>
        <v>0</v>
      </c>
      <c r="I1276" s="186">
        <f t="shared" si="237"/>
        <v>0</v>
      </c>
      <c r="J1276" s="187"/>
      <c r="K1276" s="188">
        <f t="shared" si="238"/>
        <v>0</v>
      </c>
      <c r="L1276" s="86">
        <f t="shared" si="239"/>
        <v>0</v>
      </c>
      <c r="M1276" s="188">
        <f t="shared" si="240"/>
        <v>0</v>
      </c>
      <c r="N1276" s="86">
        <f t="shared" si="241"/>
        <v>0</v>
      </c>
      <c r="O1276" s="188">
        <f t="shared" si="242"/>
        <v>0</v>
      </c>
      <c r="P1276" s="189"/>
      <c r="Q1276" s="190">
        <f t="shared" si="234"/>
        <v>0</v>
      </c>
      <c r="R1276" s="191">
        <f t="shared" si="235"/>
        <v>0</v>
      </c>
      <c r="T1276" s="88"/>
    </row>
    <row r="1277" spans="1:20" s="178" customFormat="1" ht="30" hidden="1" customHeight="1">
      <c r="A1277" s="156">
        <f>'CONSTRUCTION COST ESTIMATE'!A1277</f>
        <v>0</v>
      </c>
      <c r="B1277" s="179">
        <f>'CONSTRUCTION COST ESTIMATE'!B1277</f>
        <v>671.00400000000002</v>
      </c>
      <c r="C1277" s="180" t="str">
        <f>'CONSTRUCTION COST ESTIMATE'!C1277</f>
        <v>5 FOOT X 6 FOOT X 7 FOOT NV ENERGY PULL BOX</v>
      </c>
      <c r="D1277" s="181">
        <f>'CONSTRUCTION COST ESTIMATE'!BA1277</f>
        <v>0</v>
      </c>
      <c r="E1277" s="182">
        <f>'CONSTRUCTION COST ESTIMATE'!BC1277</f>
        <v>0</v>
      </c>
      <c r="F1277" s="183" t="str">
        <f>'CONSTRUCTION COST ESTIMATE'!BB1277</f>
        <v>EA</v>
      </c>
      <c r="G1277" s="184"/>
      <c r="H1277" s="185">
        <f t="shared" si="236"/>
        <v>0</v>
      </c>
      <c r="I1277" s="186">
        <f t="shared" si="237"/>
        <v>0</v>
      </c>
      <c r="J1277" s="187"/>
      <c r="K1277" s="188">
        <f t="shared" si="238"/>
        <v>0</v>
      </c>
      <c r="L1277" s="86">
        <f t="shared" si="239"/>
        <v>0</v>
      </c>
      <c r="M1277" s="188">
        <f t="shared" si="240"/>
        <v>0</v>
      </c>
      <c r="N1277" s="86">
        <f t="shared" si="241"/>
        <v>0</v>
      </c>
      <c r="O1277" s="188">
        <f t="shared" si="242"/>
        <v>0</v>
      </c>
      <c r="P1277" s="189"/>
      <c r="Q1277" s="190">
        <f t="shared" si="234"/>
        <v>0</v>
      </c>
      <c r="R1277" s="191">
        <f t="shared" si="235"/>
        <v>0</v>
      </c>
      <c r="T1277" s="88"/>
    </row>
    <row r="1278" spans="1:20" s="178" customFormat="1" ht="30" hidden="1" customHeight="1">
      <c r="A1278" s="156">
        <f>'CONSTRUCTION COST ESTIMATE'!A1278</f>
        <v>0</v>
      </c>
      <c r="B1278" s="179">
        <f>'CONSTRUCTION COST ESTIMATE'!B1278</f>
        <v>671.005</v>
      </c>
      <c r="C1278" s="180" t="str">
        <f>'CONSTRUCTION COST ESTIMATE'!C1278</f>
        <v>T-200 ZAYO PULL BOX</v>
      </c>
      <c r="D1278" s="181">
        <f>'CONSTRUCTION COST ESTIMATE'!BA1278</f>
        <v>0</v>
      </c>
      <c r="E1278" s="182">
        <f>'CONSTRUCTION COST ESTIMATE'!BC1278</f>
        <v>0</v>
      </c>
      <c r="F1278" s="183" t="str">
        <f>'CONSTRUCTION COST ESTIMATE'!BB1278</f>
        <v>EA</v>
      </c>
      <c r="G1278" s="184"/>
      <c r="H1278" s="185">
        <f t="shared" si="236"/>
        <v>0</v>
      </c>
      <c r="I1278" s="186">
        <f t="shared" si="237"/>
        <v>0</v>
      </c>
      <c r="J1278" s="187"/>
      <c r="K1278" s="188">
        <f t="shared" si="238"/>
        <v>0</v>
      </c>
      <c r="L1278" s="86">
        <f t="shared" si="239"/>
        <v>0</v>
      </c>
      <c r="M1278" s="188">
        <f t="shared" si="240"/>
        <v>0</v>
      </c>
      <c r="N1278" s="86">
        <f t="shared" si="241"/>
        <v>0</v>
      </c>
      <c r="O1278" s="188">
        <f t="shared" si="242"/>
        <v>0</v>
      </c>
      <c r="P1278" s="189"/>
      <c r="Q1278" s="190">
        <f t="shared" si="234"/>
        <v>0</v>
      </c>
      <c r="R1278" s="191">
        <f t="shared" si="235"/>
        <v>0</v>
      </c>
      <c r="T1278" s="88"/>
    </row>
    <row r="1279" spans="1:20" s="178" customFormat="1" ht="30" hidden="1" customHeight="1">
      <c r="A1279" s="156">
        <f>'CONSTRUCTION COST ESTIMATE'!A1279</f>
        <v>0</v>
      </c>
      <c r="B1279" s="179">
        <f>'CONSTRUCTION COST ESTIMATE'!B1279</f>
        <v>671.00599999999997</v>
      </c>
      <c r="C1279" s="180" t="str">
        <f>'CONSTRUCTION COST ESTIMATE'!C1279</f>
        <v>ADJUST PULL BOX TO GRADE</v>
      </c>
      <c r="D1279" s="181">
        <f>'CONSTRUCTION COST ESTIMATE'!BA1279</f>
        <v>0</v>
      </c>
      <c r="E1279" s="182">
        <f>'CONSTRUCTION COST ESTIMATE'!BC1279</f>
        <v>0</v>
      </c>
      <c r="F1279" s="183" t="str">
        <f>'CONSTRUCTION COST ESTIMATE'!BB1279</f>
        <v>EA</v>
      </c>
      <c r="G1279" s="184"/>
      <c r="H1279" s="185">
        <f t="shared" si="236"/>
        <v>0</v>
      </c>
      <c r="I1279" s="186">
        <f t="shared" si="237"/>
        <v>0</v>
      </c>
      <c r="J1279" s="187"/>
      <c r="K1279" s="188">
        <f t="shared" si="238"/>
        <v>0</v>
      </c>
      <c r="L1279" s="86">
        <f t="shared" si="239"/>
        <v>0</v>
      </c>
      <c r="M1279" s="188">
        <f t="shared" si="240"/>
        <v>0</v>
      </c>
      <c r="N1279" s="86">
        <f t="shared" si="241"/>
        <v>0</v>
      </c>
      <c r="O1279" s="188">
        <f t="shared" si="242"/>
        <v>0</v>
      </c>
      <c r="P1279" s="189"/>
      <c r="Q1279" s="190">
        <f t="shared" si="234"/>
        <v>0</v>
      </c>
      <c r="R1279" s="191">
        <f t="shared" si="235"/>
        <v>0</v>
      </c>
      <c r="T1279" s="88"/>
    </row>
    <row r="1280" spans="1:20" s="178" customFormat="1" ht="30" hidden="1" customHeight="1">
      <c r="A1280" s="156">
        <f>'CONSTRUCTION COST ESTIMATE'!A1280</f>
        <v>0</v>
      </c>
      <c r="B1280" s="179">
        <f>'CONSTRUCTION COST ESTIMATE'!B1280</f>
        <v>671.00699999999995</v>
      </c>
      <c r="C1280" s="180" t="str">
        <f>'CONSTRUCTION COST ESTIMATE'!C1280</f>
        <v>REMOVE NV ENERGY RS-37</v>
      </c>
      <c r="D1280" s="181">
        <f>'CONSTRUCTION COST ESTIMATE'!BA1280</f>
        <v>0</v>
      </c>
      <c r="E1280" s="182">
        <f>'CONSTRUCTION COST ESTIMATE'!BC1280</f>
        <v>0</v>
      </c>
      <c r="F1280" s="183" t="str">
        <f>'CONSTRUCTION COST ESTIMATE'!BB1280</f>
        <v>EA</v>
      </c>
      <c r="G1280" s="184"/>
      <c r="H1280" s="185">
        <f t="shared" si="236"/>
        <v>0</v>
      </c>
      <c r="I1280" s="186">
        <f t="shared" si="237"/>
        <v>0</v>
      </c>
      <c r="J1280" s="187"/>
      <c r="K1280" s="188">
        <f t="shared" si="238"/>
        <v>0</v>
      </c>
      <c r="L1280" s="86">
        <f t="shared" si="239"/>
        <v>0</v>
      </c>
      <c r="M1280" s="188">
        <f t="shared" si="240"/>
        <v>0</v>
      </c>
      <c r="N1280" s="86">
        <f t="shared" si="241"/>
        <v>0</v>
      </c>
      <c r="O1280" s="188">
        <f t="shared" si="242"/>
        <v>0</v>
      </c>
      <c r="P1280" s="189"/>
      <c r="Q1280" s="190">
        <f t="shared" si="234"/>
        <v>0</v>
      </c>
      <c r="R1280" s="191">
        <f t="shared" si="235"/>
        <v>0</v>
      </c>
      <c r="T1280" s="88"/>
    </row>
    <row r="1281" spans="1:20" s="178" customFormat="1" ht="30" hidden="1" customHeight="1">
      <c r="A1281" s="156">
        <f>'CONSTRUCTION COST ESTIMATE'!A1281</f>
        <v>0</v>
      </c>
      <c r="B1281" s="179">
        <f>'CONSTRUCTION COST ESTIMATE'!B1281</f>
        <v>671.00800000000004</v>
      </c>
      <c r="C1281" s="180" t="str">
        <f>'CONSTRUCTION COST ESTIMATE'!C1281</f>
        <v>REMOVE NV ENERGY RS-46</v>
      </c>
      <c r="D1281" s="181">
        <f>'CONSTRUCTION COST ESTIMATE'!BA1281</f>
        <v>0</v>
      </c>
      <c r="E1281" s="182">
        <f>'CONSTRUCTION COST ESTIMATE'!BC1281</f>
        <v>0</v>
      </c>
      <c r="F1281" s="183" t="str">
        <f>'CONSTRUCTION COST ESTIMATE'!BB1281</f>
        <v>EA</v>
      </c>
      <c r="G1281" s="184"/>
      <c r="H1281" s="185">
        <f t="shared" si="236"/>
        <v>0</v>
      </c>
      <c r="I1281" s="186">
        <f t="shared" si="237"/>
        <v>0</v>
      </c>
      <c r="J1281" s="187"/>
      <c r="K1281" s="188">
        <f t="shared" si="238"/>
        <v>0</v>
      </c>
      <c r="L1281" s="86">
        <f t="shared" si="239"/>
        <v>0</v>
      </c>
      <c r="M1281" s="188">
        <f t="shared" si="240"/>
        <v>0</v>
      </c>
      <c r="N1281" s="86">
        <f t="shared" si="241"/>
        <v>0</v>
      </c>
      <c r="O1281" s="188">
        <f t="shared" si="242"/>
        <v>0</v>
      </c>
      <c r="P1281" s="189"/>
      <c r="Q1281" s="190">
        <f t="shared" si="234"/>
        <v>0</v>
      </c>
      <c r="R1281" s="191">
        <f t="shared" si="235"/>
        <v>0</v>
      </c>
      <c r="T1281" s="88"/>
    </row>
    <row r="1282" spans="1:20" s="178" customFormat="1" ht="30" customHeight="1">
      <c r="A1282" s="197" t="str">
        <f>'CONSTRUCTION COST ESTIMATE'!A1282</f>
        <v>SP 672</v>
      </c>
      <c r="B1282" s="198"/>
      <c r="C1282" s="199" t="str">
        <f>'CONSTRUCTION COST ESTIMATE'!C1282</f>
        <v>TRAIL LIGHTING</v>
      </c>
      <c r="D1282" s="200"/>
      <c r="E1282" s="201"/>
      <c r="F1282" s="202"/>
      <c r="G1282" s="203"/>
      <c r="H1282" s="204"/>
      <c r="I1282" s="205"/>
      <c r="J1282" s="206"/>
      <c r="K1282" s="207"/>
      <c r="L1282" s="206"/>
      <c r="M1282" s="207"/>
      <c r="N1282" s="206"/>
      <c r="O1282" s="207"/>
      <c r="P1282" s="189"/>
      <c r="Q1282" s="190">
        <f t="shared" si="234"/>
        <v>0</v>
      </c>
      <c r="R1282" s="191">
        <f t="shared" si="235"/>
        <v>0</v>
      </c>
      <c r="T1282" s="139" t="s">
        <v>1447</v>
      </c>
    </row>
    <row r="1283" spans="1:20" s="178" customFormat="1" ht="30" hidden="1" customHeight="1">
      <c r="A1283" s="156">
        <f>'CONSTRUCTION COST ESTIMATE'!A1283</f>
        <v>0</v>
      </c>
      <c r="B1283" s="179">
        <f>'CONSTRUCTION COST ESTIMATE'!B1283</f>
        <v>672.00049999999999</v>
      </c>
      <c r="C1283" s="180" t="str">
        <f>'CONSTRUCTION COST ESTIMATE'!C1283</f>
        <v>PVC CONDUIT (1.25 INCH)</v>
      </c>
      <c r="D1283" s="181">
        <f>'CONSTRUCTION COST ESTIMATE'!BA1283</f>
        <v>0</v>
      </c>
      <c r="E1283" s="182">
        <f>'CONSTRUCTION COST ESTIMATE'!BC1283</f>
        <v>0</v>
      </c>
      <c r="F1283" s="183" t="str">
        <f>'CONSTRUCTION COST ESTIMATE'!BB1283</f>
        <v>LF</v>
      </c>
      <c r="G1283" s="184"/>
      <c r="H1283" s="185">
        <f t="shared" si="236"/>
        <v>0</v>
      </c>
      <c r="I1283" s="186">
        <f t="shared" si="237"/>
        <v>0</v>
      </c>
      <c r="J1283" s="187"/>
      <c r="K1283" s="188">
        <f t="shared" si="238"/>
        <v>0</v>
      </c>
      <c r="L1283" s="86">
        <f t="shared" si="239"/>
        <v>0</v>
      </c>
      <c r="M1283" s="188">
        <f t="shared" si="240"/>
        <v>0</v>
      </c>
      <c r="N1283" s="86">
        <f t="shared" si="241"/>
        <v>0</v>
      </c>
      <c r="O1283" s="188">
        <f t="shared" si="242"/>
        <v>0</v>
      </c>
      <c r="P1283" s="189"/>
      <c r="Q1283" s="190">
        <f t="shared" si="234"/>
        <v>0</v>
      </c>
      <c r="R1283" s="191">
        <f t="shared" si="235"/>
        <v>0</v>
      </c>
      <c r="T1283" s="88"/>
    </row>
    <row r="1284" spans="1:20" s="178" customFormat="1" ht="30" hidden="1" customHeight="1">
      <c r="A1284" s="156">
        <f>'CONSTRUCTION COST ESTIMATE'!A1284</f>
        <v>0</v>
      </c>
      <c r="B1284" s="179">
        <f>'CONSTRUCTION COST ESTIMATE'!B1284</f>
        <v>672.00099999999998</v>
      </c>
      <c r="C1284" s="180" t="str">
        <f>'CONSTRUCTION COST ESTIMATE'!C1284</f>
        <v>PVC CONDUIT (1.5 INCH)</v>
      </c>
      <c r="D1284" s="181">
        <f>'CONSTRUCTION COST ESTIMATE'!BA1284</f>
        <v>0</v>
      </c>
      <c r="E1284" s="182">
        <f>'CONSTRUCTION COST ESTIMATE'!BC1284</f>
        <v>0</v>
      </c>
      <c r="F1284" s="183" t="str">
        <f>'CONSTRUCTION COST ESTIMATE'!BB1284</f>
        <v>LF</v>
      </c>
      <c r="G1284" s="184"/>
      <c r="H1284" s="185">
        <f t="shared" si="236"/>
        <v>0</v>
      </c>
      <c r="I1284" s="186">
        <f t="shared" si="237"/>
        <v>0</v>
      </c>
      <c r="J1284" s="187"/>
      <c r="K1284" s="188">
        <f t="shared" si="238"/>
        <v>0</v>
      </c>
      <c r="L1284" s="86">
        <f t="shared" si="239"/>
        <v>0</v>
      </c>
      <c r="M1284" s="188">
        <f t="shared" si="240"/>
        <v>0</v>
      </c>
      <c r="N1284" s="86">
        <f t="shared" si="241"/>
        <v>0</v>
      </c>
      <c r="O1284" s="188">
        <f t="shared" si="242"/>
        <v>0</v>
      </c>
      <c r="P1284" s="189"/>
      <c r="Q1284" s="190">
        <f t="shared" si="234"/>
        <v>0</v>
      </c>
      <c r="R1284" s="191">
        <f t="shared" si="235"/>
        <v>0</v>
      </c>
      <c r="T1284" s="88"/>
    </row>
    <row r="1285" spans="1:20" s="178" customFormat="1" ht="30" hidden="1" customHeight="1">
      <c r="A1285" s="156">
        <f>'CONSTRUCTION COST ESTIMATE'!A1285</f>
        <v>0</v>
      </c>
      <c r="B1285" s="179">
        <f>'CONSTRUCTION COST ESTIMATE'!B1285</f>
        <v>672.00199999999995</v>
      </c>
      <c r="C1285" s="180" t="str">
        <f>'CONSTRUCTION COST ESTIMATE'!C1285</f>
        <v>PVC CONDUIT (2 INCH)</v>
      </c>
      <c r="D1285" s="181">
        <f>'CONSTRUCTION COST ESTIMATE'!BA1285</f>
        <v>0</v>
      </c>
      <c r="E1285" s="182">
        <f>'CONSTRUCTION COST ESTIMATE'!BC1285</f>
        <v>0</v>
      </c>
      <c r="F1285" s="183" t="str">
        <f>'CONSTRUCTION COST ESTIMATE'!BB1285</f>
        <v>LF</v>
      </c>
      <c r="G1285" s="184"/>
      <c r="H1285" s="185">
        <f t="shared" si="236"/>
        <v>0</v>
      </c>
      <c r="I1285" s="186">
        <f t="shared" si="237"/>
        <v>0</v>
      </c>
      <c r="J1285" s="187"/>
      <c r="K1285" s="188">
        <f t="shared" si="238"/>
        <v>0</v>
      </c>
      <c r="L1285" s="86">
        <f t="shared" si="239"/>
        <v>0</v>
      </c>
      <c r="M1285" s="188">
        <f t="shared" si="240"/>
        <v>0</v>
      </c>
      <c r="N1285" s="86">
        <f t="shared" si="241"/>
        <v>0</v>
      </c>
      <c r="O1285" s="188">
        <f t="shared" si="242"/>
        <v>0</v>
      </c>
      <c r="P1285" s="189"/>
      <c r="Q1285" s="190">
        <f t="shared" si="234"/>
        <v>0</v>
      </c>
      <c r="R1285" s="191">
        <f t="shared" si="235"/>
        <v>0</v>
      </c>
      <c r="T1285" s="88"/>
    </row>
    <row r="1286" spans="1:20" s="178" customFormat="1" ht="30" hidden="1" customHeight="1">
      <c r="A1286" s="156">
        <f>'CONSTRUCTION COST ESTIMATE'!A1286</f>
        <v>0</v>
      </c>
      <c r="B1286" s="179">
        <f>'CONSTRUCTION COST ESTIMATE'!B1286</f>
        <v>672.00300000000004</v>
      </c>
      <c r="C1286" s="180" t="str">
        <f>'CONSTRUCTION COST ESTIMATE'!C1286</f>
        <v>RMC CONDUIT (1 INCH)</v>
      </c>
      <c r="D1286" s="181">
        <f>'CONSTRUCTION COST ESTIMATE'!BA1286</f>
        <v>0</v>
      </c>
      <c r="E1286" s="182">
        <f>'CONSTRUCTION COST ESTIMATE'!BC1286</f>
        <v>0</v>
      </c>
      <c r="F1286" s="183" t="str">
        <f>'CONSTRUCTION COST ESTIMATE'!BB1286</f>
        <v>LF</v>
      </c>
      <c r="G1286" s="184"/>
      <c r="H1286" s="185">
        <f t="shared" si="236"/>
        <v>0</v>
      </c>
      <c r="I1286" s="186">
        <f t="shared" si="237"/>
        <v>0</v>
      </c>
      <c r="J1286" s="187"/>
      <c r="K1286" s="188">
        <f t="shared" si="238"/>
        <v>0</v>
      </c>
      <c r="L1286" s="86">
        <f t="shared" si="239"/>
        <v>0</v>
      </c>
      <c r="M1286" s="188">
        <f t="shared" si="240"/>
        <v>0</v>
      </c>
      <c r="N1286" s="86">
        <f t="shared" si="241"/>
        <v>0</v>
      </c>
      <c r="O1286" s="188">
        <f t="shared" si="242"/>
        <v>0</v>
      </c>
      <c r="P1286" s="189"/>
      <c r="Q1286" s="190">
        <f t="shared" si="234"/>
        <v>0</v>
      </c>
      <c r="R1286" s="191">
        <f t="shared" si="235"/>
        <v>0</v>
      </c>
      <c r="T1286" s="88"/>
    </row>
    <row r="1287" spans="1:20" s="178" customFormat="1" ht="30" hidden="1" customHeight="1">
      <c r="A1287" s="156">
        <f>'CONSTRUCTION COST ESTIMATE'!A1287</f>
        <v>0</v>
      </c>
      <c r="B1287" s="179">
        <f>'CONSTRUCTION COST ESTIMATE'!B1287</f>
        <v>672.00400000000002</v>
      </c>
      <c r="C1287" s="180" t="str">
        <f>'CONSTRUCTION COST ESTIMATE'!C1287</f>
        <v>RMC CONDUIT (1.5 INCH)</v>
      </c>
      <c r="D1287" s="181">
        <f>'CONSTRUCTION COST ESTIMATE'!BA1287</f>
        <v>0</v>
      </c>
      <c r="E1287" s="182">
        <f>'CONSTRUCTION COST ESTIMATE'!BC1287</f>
        <v>0</v>
      </c>
      <c r="F1287" s="183" t="str">
        <f>'CONSTRUCTION COST ESTIMATE'!BB1287</f>
        <v>LF</v>
      </c>
      <c r="G1287" s="184"/>
      <c r="H1287" s="185">
        <f t="shared" si="236"/>
        <v>0</v>
      </c>
      <c r="I1287" s="186">
        <f t="shared" si="237"/>
        <v>0</v>
      </c>
      <c r="J1287" s="187"/>
      <c r="K1287" s="188">
        <f t="shared" si="238"/>
        <v>0</v>
      </c>
      <c r="L1287" s="86">
        <f t="shared" si="239"/>
        <v>0</v>
      </c>
      <c r="M1287" s="188">
        <f t="shared" si="240"/>
        <v>0</v>
      </c>
      <c r="N1287" s="86">
        <f t="shared" si="241"/>
        <v>0</v>
      </c>
      <c r="O1287" s="188">
        <f t="shared" si="242"/>
        <v>0</v>
      </c>
      <c r="P1287" s="189"/>
      <c r="Q1287" s="190">
        <f t="shared" si="234"/>
        <v>0</v>
      </c>
      <c r="R1287" s="191">
        <f t="shared" si="235"/>
        <v>0</v>
      </c>
      <c r="T1287" s="88"/>
    </row>
    <row r="1288" spans="1:20" s="178" customFormat="1" ht="30" hidden="1" customHeight="1">
      <c r="A1288" s="156">
        <f>'CONSTRUCTION COST ESTIMATE'!A1288</f>
        <v>0</v>
      </c>
      <c r="B1288" s="179">
        <f>'CONSTRUCTION COST ESTIMATE'!B1288</f>
        <v>672.005</v>
      </c>
      <c r="C1288" s="180" t="str">
        <f>'CONSTRUCTION COST ESTIMATE'!C1288</f>
        <v>MODIFY EXISTING SERVICE PEDESTAL</v>
      </c>
      <c r="D1288" s="181">
        <f>'CONSTRUCTION COST ESTIMATE'!BA1288</f>
        <v>0</v>
      </c>
      <c r="E1288" s="182">
        <f>'CONSTRUCTION COST ESTIMATE'!BC1288</f>
        <v>0</v>
      </c>
      <c r="F1288" s="183" t="str">
        <f>'CONSTRUCTION COST ESTIMATE'!BB1288</f>
        <v>EA</v>
      </c>
      <c r="G1288" s="184"/>
      <c r="H1288" s="185">
        <f t="shared" si="236"/>
        <v>0</v>
      </c>
      <c r="I1288" s="186">
        <f t="shared" si="237"/>
        <v>0</v>
      </c>
      <c r="J1288" s="187"/>
      <c r="K1288" s="188">
        <f t="shared" si="238"/>
        <v>0</v>
      </c>
      <c r="L1288" s="86">
        <f t="shared" si="239"/>
        <v>0</v>
      </c>
      <c r="M1288" s="188">
        <f t="shared" si="240"/>
        <v>0</v>
      </c>
      <c r="N1288" s="86">
        <f t="shared" si="241"/>
        <v>0</v>
      </c>
      <c r="O1288" s="188">
        <f t="shared" si="242"/>
        <v>0</v>
      </c>
      <c r="P1288" s="189"/>
      <c r="Q1288" s="190">
        <f t="shared" si="234"/>
        <v>0</v>
      </c>
      <c r="R1288" s="191">
        <f t="shared" si="235"/>
        <v>0</v>
      </c>
      <c r="T1288" s="88"/>
    </row>
    <row r="1289" spans="1:20" s="178" customFormat="1" ht="30" hidden="1" customHeight="1">
      <c r="A1289" s="156">
        <f>'CONSTRUCTION COST ESTIMATE'!A1289</f>
        <v>0</v>
      </c>
      <c r="B1289" s="179">
        <f>'CONSTRUCTION COST ESTIMATE'!B1289</f>
        <v>672.00599999999997</v>
      </c>
      <c r="C1289" s="180" t="str">
        <f>'CONSTRUCTION COST ESTIMATE'!C1289</f>
        <v>POLE AND LIGHT ASSEMBLY (11 FOOT)</v>
      </c>
      <c r="D1289" s="181">
        <f>'CONSTRUCTION COST ESTIMATE'!BA1289</f>
        <v>0</v>
      </c>
      <c r="E1289" s="182">
        <f>'CONSTRUCTION COST ESTIMATE'!BC1289</f>
        <v>0</v>
      </c>
      <c r="F1289" s="183" t="str">
        <f>'CONSTRUCTION COST ESTIMATE'!BB1289</f>
        <v>EA</v>
      </c>
      <c r="G1289" s="184"/>
      <c r="H1289" s="185">
        <f t="shared" si="236"/>
        <v>0</v>
      </c>
      <c r="I1289" s="186">
        <f t="shared" si="237"/>
        <v>0</v>
      </c>
      <c r="J1289" s="187"/>
      <c r="K1289" s="188">
        <f t="shared" si="238"/>
        <v>0</v>
      </c>
      <c r="L1289" s="86">
        <f t="shared" si="239"/>
        <v>0</v>
      </c>
      <c r="M1289" s="188">
        <f t="shared" si="240"/>
        <v>0</v>
      </c>
      <c r="N1289" s="86">
        <f t="shared" si="241"/>
        <v>0</v>
      </c>
      <c r="O1289" s="188">
        <f t="shared" si="242"/>
        <v>0</v>
      </c>
      <c r="P1289" s="189"/>
      <c r="Q1289" s="190">
        <f t="shared" si="234"/>
        <v>0</v>
      </c>
      <c r="R1289" s="191">
        <f t="shared" si="235"/>
        <v>0</v>
      </c>
      <c r="T1289" s="88"/>
    </row>
    <row r="1290" spans="1:20" s="178" customFormat="1" ht="30" hidden="1" customHeight="1">
      <c r="A1290" s="156">
        <f>'CONSTRUCTION COST ESTIMATE'!A1290</f>
        <v>0</v>
      </c>
      <c r="B1290" s="179">
        <f>'CONSTRUCTION COST ESTIMATE'!B1290</f>
        <v>672.00699999999995</v>
      </c>
      <c r="C1290" s="180" t="str">
        <f>'CONSTRUCTION COST ESTIMATE'!C1290</f>
        <v>POLE AND LIGHT ASSEMBLY (14.5 FOOT)</v>
      </c>
      <c r="D1290" s="181">
        <f>'CONSTRUCTION COST ESTIMATE'!BA1290</f>
        <v>0</v>
      </c>
      <c r="E1290" s="182">
        <f>'CONSTRUCTION COST ESTIMATE'!BC1290</f>
        <v>0</v>
      </c>
      <c r="F1290" s="183" t="str">
        <f>'CONSTRUCTION COST ESTIMATE'!BB1290</f>
        <v>EA</v>
      </c>
      <c r="G1290" s="184"/>
      <c r="H1290" s="185">
        <f t="shared" si="236"/>
        <v>0</v>
      </c>
      <c r="I1290" s="186">
        <f t="shared" si="237"/>
        <v>0</v>
      </c>
      <c r="J1290" s="187"/>
      <c r="K1290" s="188">
        <f t="shared" si="238"/>
        <v>0</v>
      </c>
      <c r="L1290" s="86">
        <f t="shared" si="239"/>
        <v>0</v>
      </c>
      <c r="M1290" s="188">
        <f t="shared" si="240"/>
        <v>0</v>
      </c>
      <c r="N1290" s="86">
        <f t="shared" si="241"/>
        <v>0</v>
      </c>
      <c r="O1290" s="188">
        <f t="shared" si="242"/>
        <v>0</v>
      </c>
      <c r="P1290" s="189"/>
      <c r="Q1290" s="190">
        <f t="shared" si="234"/>
        <v>0</v>
      </c>
      <c r="R1290" s="191">
        <f t="shared" si="235"/>
        <v>0</v>
      </c>
      <c r="T1290" s="88"/>
    </row>
    <row r="1291" spans="1:20" s="178" customFormat="1" ht="30" hidden="1" customHeight="1">
      <c r="A1291" s="156">
        <f>'CONSTRUCTION COST ESTIMATE'!A1291</f>
        <v>0</v>
      </c>
      <c r="B1291" s="179">
        <f>'CONSTRUCTION COST ESTIMATE'!B1291</f>
        <v>672.00800000000004</v>
      </c>
      <c r="C1291" s="180" t="str">
        <f>'CONSTRUCTION COST ESTIMATE'!C1291</f>
        <v>NO. 3 1/2 PULL BOX</v>
      </c>
      <c r="D1291" s="181">
        <f>'CONSTRUCTION COST ESTIMATE'!BA1291</f>
        <v>0</v>
      </c>
      <c r="E1291" s="182">
        <f>'CONSTRUCTION COST ESTIMATE'!BC1291</f>
        <v>0</v>
      </c>
      <c r="F1291" s="183" t="str">
        <f>'CONSTRUCTION COST ESTIMATE'!BB1291</f>
        <v>EA</v>
      </c>
      <c r="G1291" s="184"/>
      <c r="H1291" s="185">
        <f t="shared" si="236"/>
        <v>0</v>
      </c>
      <c r="I1291" s="186">
        <f t="shared" si="237"/>
        <v>0</v>
      </c>
      <c r="J1291" s="187"/>
      <c r="K1291" s="188">
        <f t="shared" si="238"/>
        <v>0</v>
      </c>
      <c r="L1291" s="86">
        <f t="shared" si="239"/>
        <v>0</v>
      </c>
      <c r="M1291" s="188">
        <f t="shared" si="240"/>
        <v>0</v>
      </c>
      <c r="N1291" s="86">
        <f t="shared" si="241"/>
        <v>0</v>
      </c>
      <c r="O1291" s="188">
        <f t="shared" si="242"/>
        <v>0</v>
      </c>
      <c r="P1291" s="189"/>
      <c r="Q1291" s="190">
        <f t="shared" si="234"/>
        <v>0</v>
      </c>
      <c r="R1291" s="191">
        <f t="shared" si="235"/>
        <v>0</v>
      </c>
      <c r="T1291" s="88"/>
    </row>
    <row r="1292" spans="1:20" s="178" customFormat="1" ht="30" hidden="1" customHeight="1">
      <c r="A1292" s="156">
        <f>'CONSTRUCTION COST ESTIMATE'!A1292</f>
        <v>0</v>
      </c>
      <c r="B1292" s="179">
        <f>'CONSTRUCTION COST ESTIMATE'!B1292</f>
        <v>672.00900000000001</v>
      </c>
      <c r="C1292" s="180" t="str">
        <f>'CONSTRUCTION COST ESTIMATE'!C1292</f>
        <v>POLE AND BRIDGE LIGHT ASSEMBLY (14.5 FOOT)</v>
      </c>
      <c r="D1292" s="181">
        <f>'CONSTRUCTION COST ESTIMATE'!BA1292</f>
        <v>0</v>
      </c>
      <c r="E1292" s="182">
        <f>'CONSTRUCTION COST ESTIMATE'!BC1292</f>
        <v>0</v>
      </c>
      <c r="F1292" s="183" t="str">
        <f>'CONSTRUCTION COST ESTIMATE'!BB1292</f>
        <v>EA</v>
      </c>
      <c r="G1292" s="184"/>
      <c r="H1292" s="185">
        <f t="shared" si="236"/>
        <v>0</v>
      </c>
      <c r="I1292" s="186">
        <f t="shared" si="237"/>
        <v>0</v>
      </c>
      <c r="J1292" s="187"/>
      <c r="K1292" s="188">
        <f t="shared" si="238"/>
        <v>0</v>
      </c>
      <c r="L1292" s="86">
        <f t="shared" si="239"/>
        <v>0</v>
      </c>
      <c r="M1292" s="188">
        <f t="shared" si="240"/>
        <v>0</v>
      </c>
      <c r="N1292" s="86">
        <f t="shared" si="241"/>
        <v>0</v>
      </c>
      <c r="O1292" s="188">
        <f t="shared" si="242"/>
        <v>0</v>
      </c>
      <c r="P1292" s="189"/>
      <c r="Q1292" s="190">
        <f t="shared" si="234"/>
        <v>0</v>
      </c>
      <c r="R1292" s="191">
        <f t="shared" si="235"/>
        <v>0</v>
      </c>
      <c r="T1292" s="88"/>
    </row>
    <row r="1293" spans="1:20" s="178" customFormat="1" ht="30" hidden="1" customHeight="1">
      <c r="A1293" s="156">
        <f>'CONSTRUCTION COST ESTIMATE'!A1293</f>
        <v>0</v>
      </c>
      <c r="B1293" s="179">
        <f>'CONSTRUCTION COST ESTIMATE'!B1293</f>
        <v>672.01</v>
      </c>
      <c r="C1293" s="180" t="str">
        <f>'CONSTRUCTION COST ESTIMATE'!C1293</f>
        <v>REMOVE, SALVAGE, AND RETURN LIGHT ASSEMBLY TO OWNER</v>
      </c>
      <c r="D1293" s="181">
        <f>'CONSTRUCTION COST ESTIMATE'!BA1293</f>
        <v>0</v>
      </c>
      <c r="E1293" s="182">
        <f>'CONSTRUCTION COST ESTIMATE'!BC1293</f>
        <v>0</v>
      </c>
      <c r="F1293" s="183" t="str">
        <f>'CONSTRUCTION COST ESTIMATE'!BB1293</f>
        <v>EA</v>
      </c>
      <c r="G1293" s="184"/>
      <c r="H1293" s="185">
        <f t="shared" si="236"/>
        <v>0</v>
      </c>
      <c r="I1293" s="186">
        <f t="shared" si="237"/>
        <v>0</v>
      </c>
      <c r="J1293" s="187"/>
      <c r="K1293" s="188">
        <f t="shared" si="238"/>
        <v>0</v>
      </c>
      <c r="L1293" s="86">
        <f t="shared" si="239"/>
        <v>0</v>
      </c>
      <c r="M1293" s="188">
        <f t="shared" si="240"/>
        <v>0</v>
      </c>
      <c r="N1293" s="86">
        <f t="shared" si="241"/>
        <v>0</v>
      </c>
      <c r="O1293" s="188">
        <f t="shared" si="242"/>
        <v>0</v>
      </c>
      <c r="P1293" s="189"/>
      <c r="Q1293" s="190">
        <f t="shared" si="234"/>
        <v>0</v>
      </c>
      <c r="R1293" s="191">
        <f t="shared" si="235"/>
        <v>0</v>
      </c>
      <c r="T1293" s="88"/>
    </row>
    <row r="1294" spans="1:20" s="178" customFormat="1" ht="30" hidden="1" customHeight="1">
      <c r="A1294" s="156">
        <f>'CONSTRUCTION COST ESTIMATE'!A1294</f>
        <v>0</v>
      </c>
      <c r="B1294" s="179">
        <f>'CONSTRUCTION COST ESTIMATE'!B1294</f>
        <v>672.01099999999997</v>
      </c>
      <c r="C1294" s="180" t="str">
        <f>'CONSTRUCTION COST ESTIMATE'!C1294</f>
        <v>200 AMP SERVICE PEDESTAL</v>
      </c>
      <c r="D1294" s="181">
        <f>'CONSTRUCTION COST ESTIMATE'!BA1294</f>
        <v>0</v>
      </c>
      <c r="E1294" s="182">
        <f>'CONSTRUCTION COST ESTIMATE'!BC1294</f>
        <v>0</v>
      </c>
      <c r="F1294" s="183" t="str">
        <f>'CONSTRUCTION COST ESTIMATE'!BB1294</f>
        <v>EA</v>
      </c>
      <c r="G1294" s="184"/>
      <c r="H1294" s="185">
        <f t="shared" si="236"/>
        <v>0</v>
      </c>
      <c r="I1294" s="186">
        <f t="shared" si="237"/>
        <v>0</v>
      </c>
      <c r="J1294" s="187"/>
      <c r="K1294" s="188">
        <f t="shared" si="238"/>
        <v>0</v>
      </c>
      <c r="L1294" s="86">
        <f t="shared" si="239"/>
        <v>0</v>
      </c>
      <c r="M1294" s="188">
        <f t="shared" si="240"/>
        <v>0</v>
      </c>
      <c r="N1294" s="86">
        <f t="shared" si="241"/>
        <v>0</v>
      </c>
      <c r="O1294" s="188">
        <f t="shared" si="242"/>
        <v>0</v>
      </c>
      <c r="P1294" s="189"/>
      <c r="Q1294" s="190">
        <f t="shared" si="234"/>
        <v>0</v>
      </c>
      <c r="R1294" s="191">
        <f t="shared" si="235"/>
        <v>0</v>
      </c>
      <c r="T1294" s="88"/>
    </row>
    <row r="1295" spans="1:20" s="178" customFormat="1" ht="30" hidden="1" customHeight="1">
      <c r="A1295" s="156">
        <f>'CONSTRUCTION COST ESTIMATE'!A1295</f>
        <v>0</v>
      </c>
      <c r="B1295" s="179">
        <f>'CONSTRUCTION COST ESTIMATE'!B1295</f>
        <v>672.01199999999994</v>
      </c>
      <c r="C1295" s="180" t="str">
        <f>'CONSTRUCTION COST ESTIMATE'!C1295</f>
        <v>FLOOD LEVEL CONTROL UNIT</v>
      </c>
      <c r="D1295" s="181">
        <f>'CONSTRUCTION COST ESTIMATE'!BA1295</f>
        <v>0</v>
      </c>
      <c r="E1295" s="182">
        <f>'CONSTRUCTION COST ESTIMATE'!BC1295</f>
        <v>0</v>
      </c>
      <c r="F1295" s="183" t="str">
        <f>'CONSTRUCTION COST ESTIMATE'!BB1295</f>
        <v>EA</v>
      </c>
      <c r="G1295" s="184"/>
      <c r="H1295" s="185">
        <f t="shared" si="236"/>
        <v>0</v>
      </c>
      <c r="I1295" s="186">
        <f t="shared" si="237"/>
        <v>0</v>
      </c>
      <c r="J1295" s="187"/>
      <c r="K1295" s="188">
        <f t="shared" si="238"/>
        <v>0</v>
      </c>
      <c r="L1295" s="86">
        <f t="shared" si="239"/>
        <v>0</v>
      </c>
      <c r="M1295" s="188">
        <f t="shared" si="240"/>
        <v>0</v>
      </c>
      <c r="N1295" s="86">
        <f t="shared" si="241"/>
        <v>0</v>
      </c>
      <c r="O1295" s="188">
        <f t="shared" si="242"/>
        <v>0</v>
      </c>
      <c r="P1295" s="189"/>
      <c r="Q1295" s="190">
        <f t="shared" si="234"/>
        <v>0</v>
      </c>
      <c r="R1295" s="191">
        <f t="shared" si="235"/>
        <v>0</v>
      </c>
      <c r="T1295" s="88"/>
    </row>
    <row r="1296" spans="1:20" s="178" customFormat="1" ht="30" hidden="1" customHeight="1">
      <c r="A1296" s="156">
        <f>'CONSTRUCTION COST ESTIMATE'!A1296</f>
        <v>0</v>
      </c>
      <c r="B1296" s="179">
        <f>'CONSTRUCTION COST ESTIMATE'!B1296</f>
        <v>672.01300000000003</v>
      </c>
      <c r="C1296" s="180" t="str">
        <f>'CONSTRUCTION COST ESTIMATE'!C1296</f>
        <v xml:space="preserve">SOLAR POWERED TRAIL LIGHTING ASSEMBLY ON NEW FOUNDATION </v>
      </c>
      <c r="D1296" s="181">
        <f>'CONSTRUCTION COST ESTIMATE'!BA1296</f>
        <v>0</v>
      </c>
      <c r="E1296" s="182">
        <f>'CONSTRUCTION COST ESTIMATE'!BC1296</f>
        <v>0</v>
      </c>
      <c r="F1296" s="183" t="str">
        <f>'CONSTRUCTION COST ESTIMATE'!BB1296</f>
        <v xml:space="preserve">EA </v>
      </c>
      <c r="G1296" s="184"/>
      <c r="H1296" s="185">
        <f t="shared" si="236"/>
        <v>0</v>
      </c>
      <c r="I1296" s="186">
        <f t="shared" si="237"/>
        <v>0</v>
      </c>
      <c r="J1296" s="187"/>
      <c r="K1296" s="188">
        <f t="shared" si="238"/>
        <v>0</v>
      </c>
      <c r="L1296" s="86">
        <f t="shared" si="239"/>
        <v>0</v>
      </c>
      <c r="M1296" s="188">
        <f t="shared" si="240"/>
        <v>0</v>
      </c>
      <c r="N1296" s="86">
        <f t="shared" si="241"/>
        <v>0</v>
      </c>
      <c r="O1296" s="188">
        <f t="shared" si="242"/>
        <v>0</v>
      </c>
      <c r="P1296" s="189"/>
      <c r="Q1296" s="190">
        <f t="shared" si="234"/>
        <v>0</v>
      </c>
      <c r="R1296" s="191">
        <f t="shared" si="235"/>
        <v>0</v>
      </c>
      <c r="T1296" s="88"/>
    </row>
    <row r="1297" spans="1:20" s="178" customFormat="1" ht="30" hidden="1" customHeight="1">
      <c r="A1297" s="156">
        <f>'CONSTRUCTION COST ESTIMATE'!A1297</f>
        <v>0</v>
      </c>
      <c r="B1297" s="179">
        <f>'CONSTRUCTION COST ESTIMATE'!B1297</f>
        <v>672.01400000000001</v>
      </c>
      <c r="C1297" s="180" t="str">
        <f>'CONSTRUCTION COST ESTIMATE'!C1297</f>
        <v xml:space="preserve">TRAIL LIGHTING ASSEMBLY ON NEW FOUNDATION </v>
      </c>
      <c r="D1297" s="181">
        <f>'CONSTRUCTION COST ESTIMATE'!BA1297</f>
        <v>0</v>
      </c>
      <c r="E1297" s="182">
        <f>'CONSTRUCTION COST ESTIMATE'!BC1297</f>
        <v>0</v>
      </c>
      <c r="F1297" s="183" t="str">
        <f>'CONSTRUCTION COST ESTIMATE'!BB1297</f>
        <v>EA</v>
      </c>
      <c r="G1297" s="184"/>
      <c r="H1297" s="185">
        <f t="shared" si="236"/>
        <v>0</v>
      </c>
      <c r="I1297" s="186">
        <f t="shared" si="237"/>
        <v>0</v>
      </c>
      <c r="J1297" s="187"/>
      <c r="K1297" s="188">
        <f t="shared" si="238"/>
        <v>0</v>
      </c>
      <c r="L1297" s="86">
        <f t="shared" si="239"/>
        <v>0</v>
      </c>
      <c r="M1297" s="188">
        <f t="shared" si="240"/>
        <v>0</v>
      </c>
      <c r="N1297" s="86">
        <f t="shared" si="241"/>
        <v>0</v>
      </c>
      <c r="O1297" s="188">
        <f t="shared" si="242"/>
        <v>0</v>
      </c>
      <c r="P1297" s="189"/>
      <c r="Q1297" s="190">
        <f t="shared" si="234"/>
        <v>0</v>
      </c>
      <c r="R1297" s="191">
        <f t="shared" si="235"/>
        <v>0</v>
      </c>
      <c r="T1297" s="88"/>
    </row>
    <row r="1298" spans="1:20" s="178" customFormat="1" ht="30" customHeight="1">
      <c r="A1298" s="197" t="str">
        <f>'CONSTRUCTION COST ESTIMATE'!A1298</f>
        <v>SP 675</v>
      </c>
      <c r="B1298" s="198"/>
      <c r="C1298" s="199" t="str">
        <f>'CONSTRUCTION COST ESTIMATE'!C1298</f>
        <v>MITIGATION</v>
      </c>
      <c r="D1298" s="200"/>
      <c r="E1298" s="201"/>
      <c r="F1298" s="202"/>
      <c r="G1298" s="203"/>
      <c r="H1298" s="204"/>
      <c r="I1298" s="205"/>
      <c r="J1298" s="206"/>
      <c r="K1298" s="207"/>
      <c r="L1298" s="206"/>
      <c r="M1298" s="207"/>
      <c r="N1298" s="206"/>
      <c r="O1298" s="207"/>
      <c r="P1298" s="189"/>
      <c r="Q1298" s="190">
        <f t="shared" si="234"/>
        <v>0</v>
      </c>
      <c r="R1298" s="191">
        <f t="shared" si="235"/>
        <v>0</v>
      </c>
      <c r="T1298" s="139" t="s">
        <v>1447</v>
      </c>
    </row>
    <row r="1299" spans="1:20" s="178" customFormat="1" ht="30" hidden="1" customHeight="1">
      <c r="A1299" s="156">
        <f>'CONSTRUCTION COST ESTIMATE'!A1299</f>
        <v>0</v>
      </c>
      <c r="B1299" s="179">
        <f>'CONSTRUCTION COST ESTIMATE'!B1299</f>
        <v>675.00049999999999</v>
      </c>
      <c r="C1299" s="180" t="str">
        <f>'CONSTRUCTION COST ESTIMATE'!C1299</f>
        <v>PALEONTOLOGICAL MITIGATION</v>
      </c>
      <c r="D1299" s="181">
        <f>'CONSTRUCTION COST ESTIMATE'!BA1299</f>
        <v>0</v>
      </c>
      <c r="E1299" s="182">
        <f>'CONSTRUCTION COST ESTIMATE'!BC1299</f>
        <v>0</v>
      </c>
      <c r="F1299" s="183" t="str">
        <f>'CONSTRUCTION COST ESTIMATE'!BB1299</f>
        <v>DAY</v>
      </c>
      <c r="G1299" s="184"/>
      <c r="H1299" s="185">
        <f t="shared" si="236"/>
        <v>0</v>
      </c>
      <c r="I1299" s="186">
        <f t="shared" si="237"/>
        <v>0</v>
      </c>
      <c r="J1299" s="187"/>
      <c r="K1299" s="188">
        <f t="shared" si="238"/>
        <v>0</v>
      </c>
      <c r="L1299" s="86">
        <f t="shared" si="239"/>
        <v>0</v>
      </c>
      <c r="M1299" s="188">
        <f t="shared" si="240"/>
        <v>0</v>
      </c>
      <c r="N1299" s="86">
        <f t="shared" si="241"/>
        <v>0</v>
      </c>
      <c r="O1299" s="188">
        <f t="shared" si="242"/>
        <v>0</v>
      </c>
      <c r="P1299" s="189"/>
      <c r="Q1299" s="190">
        <f t="shared" si="234"/>
        <v>0</v>
      </c>
      <c r="R1299" s="191">
        <f t="shared" si="235"/>
        <v>0</v>
      </c>
      <c r="T1299" s="88"/>
    </row>
    <row r="1300" spans="1:20" s="178" customFormat="1" ht="30" hidden="1" customHeight="1">
      <c r="A1300" s="156">
        <f>'CONSTRUCTION COST ESTIMATE'!A1300</f>
        <v>0</v>
      </c>
      <c r="B1300" s="179">
        <f>'CONSTRUCTION COST ESTIMATE'!B1300</f>
        <v>675.00099999999998</v>
      </c>
      <c r="C1300" s="180" t="str">
        <f>'CONSTRUCTION COST ESTIMATE'!C1300</f>
        <v>BURROWING OWL MITIGATION</v>
      </c>
      <c r="D1300" s="181">
        <f>'CONSTRUCTION COST ESTIMATE'!BA1300</f>
        <v>0</v>
      </c>
      <c r="E1300" s="182">
        <f>'CONSTRUCTION COST ESTIMATE'!BC1300</f>
        <v>0</v>
      </c>
      <c r="F1300" s="183" t="str">
        <f>'CONSTRUCTION COST ESTIMATE'!BB1300</f>
        <v>DAY</v>
      </c>
      <c r="G1300" s="184"/>
      <c r="H1300" s="185">
        <f t="shared" si="236"/>
        <v>0</v>
      </c>
      <c r="I1300" s="186">
        <f t="shared" si="237"/>
        <v>0</v>
      </c>
      <c r="J1300" s="187"/>
      <c r="K1300" s="188">
        <f t="shared" si="238"/>
        <v>0</v>
      </c>
      <c r="L1300" s="86">
        <f t="shared" si="239"/>
        <v>0</v>
      </c>
      <c r="M1300" s="188">
        <f t="shared" si="240"/>
        <v>0</v>
      </c>
      <c r="N1300" s="86">
        <f t="shared" si="241"/>
        <v>0</v>
      </c>
      <c r="O1300" s="188">
        <f t="shared" si="242"/>
        <v>0</v>
      </c>
      <c r="P1300" s="189"/>
      <c r="Q1300" s="190">
        <f t="shared" si="234"/>
        <v>0</v>
      </c>
      <c r="R1300" s="191">
        <f t="shared" si="235"/>
        <v>0</v>
      </c>
      <c r="T1300" s="88"/>
    </row>
    <row r="1301" spans="1:20" s="178" customFormat="1" ht="30" customHeight="1">
      <c r="A1301" s="197" t="str">
        <f>'CONSTRUCTION COST ESTIMATE'!A1301</f>
        <v>SP 680-688</v>
      </c>
      <c r="B1301" s="198"/>
      <c r="C1301" s="199" t="str">
        <f>'CONSTRUCTION COST ESTIMATE'!C1301</f>
        <v>FIBER OPTICS</v>
      </c>
      <c r="D1301" s="200"/>
      <c r="E1301" s="201"/>
      <c r="F1301" s="202"/>
      <c r="G1301" s="203"/>
      <c r="H1301" s="204"/>
      <c r="I1301" s="205"/>
      <c r="J1301" s="206"/>
      <c r="K1301" s="207"/>
      <c r="L1301" s="206"/>
      <c r="M1301" s="207"/>
      <c r="N1301" s="206"/>
      <c r="O1301" s="207"/>
      <c r="P1301" s="189"/>
      <c r="Q1301" s="190">
        <f t="shared" si="234"/>
        <v>0</v>
      </c>
      <c r="R1301" s="191">
        <f t="shared" si="235"/>
        <v>0</v>
      </c>
      <c r="T1301" s="139" t="s">
        <v>1447</v>
      </c>
    </row>
    <row r="1302" spans="1:20" s="178" customFormat="1" ht="30" hidden="1" customHeight="1">
      <c r="A1302" s="156">
        <f>'CONSTRUCTION COST ESTIMATE'!A1302</f>
        <v>0</v>
      </c>
      <c r="B1302" s="179">
        <f>'CONSTRUCTION COST ESTIMATE'!B1302</f>
        <v>680.00049999999999</v>
      </c>
      <c r="C1302" s="180" t="str">
        <f>'CONSTRUCTION COST ESTIMATE'!C1302</f>
        <v>FIBER OPTIC CABLE (72 - STRAND)</v>
      </c>
      <c r="D1302" s="181">
        <f>'CONSTRUCTION COST ESTIMATE'!BA1302</f>
        <v>0</v>
      </c>
      <c r="E1302" s="182">
        <f>'CONSTRUCTION COST ESTIMATE'!BC1302</f>
        <v>0</v>
      </c>
      <c r="F1302" s="183" t="str">
        <f>'CONSTRUCTION COST ESTIMATE'!BB1302</f>
        <v>LF</v>
      </c>
      <c r="G1302" s="184"/>
      <c r="H1302" s="185">
        <f t="shared" si="236"/>
        <v>0</v>
      </c>
      <c r="I1302" s="186">
        <f t="shared" si="237"/>
        <v>0</v>
      </c>
      <c r="J1302" s="187"/>
      <c r="K1302" s="188">
        <f t="shared" si="238"/>
        <v>0</v>
      </c>
      <c r="L1302" s="86">
        <f t="shared" si="239"/>
        <v>0</v>
      </c>
      <c r="M1302" s="188">
        <f t="shared" si="240"/>
        <v>0</v>
      </c>
      <c r="N1302" s="86">
        <f t="shared" si="241"/>
        <v>0</v>
      </c>
      <c r="O1302" s="188">
        <f t="shared" si="242"/>
        <v>0</v>
      </c>
      <c r="P1302" s="189"/>
      <c r="Q1302" s="190">
        <f t="shared" si="234"/>
        <v>0</v>
      </c>
      <c r="R1302" s="191">
        <f t="shared" si="235"/>
        <v>0</v>
      </c>
      <c r="T1302" s="88"/>
    </row>
    <row r="1303" spans="1:20" s="178" customFormat="1" ht="30" hidden="1" customHeight="1">
      <c r="A1303" s="156">
        <f>'CONSTRUCTION COST ESTIMATE'!A1303</f>
        <v>0</v>
      </c>
      <c r="B1303" s="179">
        <f>'CONSTRUCTION COST ESTIMATE'!B1303</f>
        <v>680.00099999999998</v>
      </c>
      <c r="C1303" s="180" t="str">
        <f>'CONSTRUCTION COST ESTIMATE'!C1303</f>
        <v>FIBER OPTIC CABLE (96-STRAND)</v>
      </c>
      <c r="D1303" s="181">
        <f>'CONSTRUCTION COST ESTIMATE'!BA1303</f>
        <v>0</v>
      </c>
      <c r="E1303" s="182">
        <f>'CONSTRUCTION COST ESTIMATE'!BC1303</f>
        <v>0</v>
      </c>
      <c r="F1303" s="183" t="str">
        <f>'CONSTRUCTION COST ESTIMATE'!BB1303</f>
        <v>LF</v>
      </c>
      <c r="G1303" s="184"/>
      <c r="H1303" s="185">
        <f t="shared" ref="H1303:H1305" si="243">IF(G1303="x",(IF(J1303="",(D1303*$G$4),(D1303-J1303)*$G$4)),0)</f>
        <v>0</v>
      </c>
      <c r="I1303" s="186">
        <f t="shared" ref="I1303:I1305" si="244">E1303*H1303</f>
        <v>0</v>
      </c>
      <c r="J1303" s="187"/>
      <c r="K1303" s="188">
        <f t="shared" ref="K1303:K1305" si="245">D1303*J1303</f>
        <v>0</v>
      </c>
      <c r="L1303" s="86">
        <f t="shared" ref="L1303:L1305" si="246">IF(G1303="x",D1303-H1303-J1303,0)</f>
        <v>0</v>
      </c>
      <c r="M1303" s="188">
        <f t="shared" ref="M1303:M1305" si="247">E1303*L1303</f>
        <v>0</v>
      </c>
      <c r="N1303" s="86">
        <f t="shared" ref="N1303:N1305" si="248">IF(G1303="x",0,D1303-J1303)</f>
        <v>0</v>
      </c>
      <c r="O1303" s="188">
        <f t="shared" ref="O1303:O1305" si="249">E1303*N1303</f>
        <v>0</v>
      </c>
      <c r="P1303" s="189"/>
      <c r="Q1303" s="190">
        <f t="shared" ref="Q1303:Q1305" si="250">H1303+J1303+L1303+N1303</f>
        <v>0</v>
      </c>
      <c r="R1303" s="191">
        <f t="shared" ref="R1303:R1305" si="251">Q1303*E1303</f>
        <v>0</v>
      </c>
      <c r="T1303" s="88"/>
    </row>
    <row r="1304" spans="1:20" s="178" customFormat="1" ht="30" hidden="1" customHeight="1">
      <c r="A1304" s="156">
        <f>'CONSTRUCTION COST ESTIMATE'!A1304</f>
        <v>0</v>
      </c>
      <c r="B1304" s="179">
        <f>'CONSTRUCTION COST ESTIMATE'!B1304</f>
        <v>680.00149999999996</v>
      </c>
      <c r="C1304" s="180" t="str">
        <f>'CONSTRUCTION COST ESTIMATE'!C1304</f>
        <v>FIBER OPTIC CABLE (144-STRAND)</v>
      </c>
      <c r="D1304" s="181">
        <f>'CONSTRUCTION COST ESTIMATE'!BA1304</f>
        <v>0</v>
      </c>
      <c r="E1304" s="182">
        <f>'CONSTRUCTION COST ESTIMATE'!BC1304</f>
        <v>0</v>
      </c>
      <c r="F1304" s="183" t="str">
        <f>'CONSTRUCTION COST ESTIMATE'!BB1304</f>
        <v>LF</v>
      </c>
      <c r="G1304" s="184"/>
      <c r="H1304" s="185">
        <f t="shared" si="243"/>
        <v>0</v>
      </c>
      <c r="I1304" s="186">
        <f t="shared" si="244"/>
        <v>0</v>
      </c>
      <c r="J1304" s="187"/>
      <c r="K1304" s="188">
        <f t="shared" si="245"/>
        <v>0</v>
      </c>
      <c r="L1304" s="86">
        <f t="shared" si="246"/>
        <v>0</v>
      </c>
      <c r="M1304" s="188">
        <f t="shared" si="247"/>
        <v>0</v>
      </c>
      <c r="N1304" s="86">
        <f t="shared" si="248"/>
        <v>0</v>
      </c>
      <c r="O1304" s="188">
        <f t="shared" si="249"/>
        <v>0</v>
      </c>
      <c r="P1304" s="189"/>
      <c r="Q1304" s="190">
        <f t="shared" si="250"/>
        <v>0</v>
      </c>
      <c r="R1304" s="191">
        <f t="shared" si="251"/>
        <v>0</v>
      </c>
      <c r="T1304" s="88"/>
    </row>
    <row r="1305" spans="1:20" s="178" customFormat="1" ht="30" hidden="1" customHeight="1">
      <c r="A1305" s="156">
        <f>'CONSTRUCTION COST ESTIMATE'!A1305</f>
        <v>0</v>
      </c>
      <c r="B1305" s="179">
        <f>'CONSTRUCTION COST ESTIMATE'!B1305</f>
        <v>680.00199999999995</v>
      </c>
      <c r="C1305" s="180" t="str">
        <f>'CONSTRUCTION COST ESTIMATE'!C1305</f>
        <v>FIBER OPTIC CABLE (XX-STRAND)</v>
      </c>
      <c r="D1305" s="181">
        <f>'CONSTRUCTION COST ESTIMATE'!BA1305</f>
        <v>0</v>
      </c>
      <c r="E1305" s="182">
        <f>'CONSTRUCTION COST ESTIMATE'!BC1305</f>
        <v>0</v>
      </c>
      <c r="F1305" s="183" t="str">
        <f>'CONSTRUCTION COST ESTIMATE'!BB1305</f>
        <v>LF</v>
      </c>
      <c r="G1305" s="184"/>
      <c r="H1305" s="185">
        <f t="shared" si="243"/>
        <v>0</v>
      </c>
      <c r="I1305" s="186">
        <f t="shared" si="244"/>
        <v>0</v>
      </c>
      <c r="J1305" s="187"/>
      <c r="K1305" s="188">
        <f t="shared" si="245"/>
        <v>0</v>
      </c>
      <c r="L1305" s="86">
        <f t="shared" si="246"/>
        <v>0</v>
      </c>
      <c r="M1305" s="188">
        <f t="shared" si="247"/>
        <v>0</v>
      </c>
      <c r="N1305" s="86">
        <f t="shared" si="248"/>
        <v>0</v>
      </c>
      <c r="O1305" s="188">
        <f t="shared" si="249"/>
        <v>0</v>
      </c>
      <c r="P1305" s="189"/>
      <c r="Q1305" s="190">
        <f t="shared" si="250"/>
        <v>0</v>
      </c>
      <c r="R1305" s="191">
        <f t="shared" si="251"/>
        <v>0</v>
      </c>
      <c r="T1305" s="88"/>
    </row>
    <row r="1306" spans="1:20" s="178" customFormat="1" ht="30" hidden="1" customHeight="1">
      <c r="A1306" s="156">
        <f>'CONSTRUCTION COST ESTIMATE'!A1306</f>
        <v>0</v>
      </c>
      <c r="B1306" s="179">
        <f>'CONSTRUCTION COST ESTIMATE'!B1306</f>
        <v>681.00049999999999</v>
      </c>
      <c r="C1306" s="180" t="str">
        <f>'CONSTRUCTION COST ESTIMATE'!C1306</f>
        <v>UNDERGROUND SPLICE ENCLOSURE</v>
      </c>
      <c r="D1306" s="181">
        <f>'CONSTRUCTION COST ESTIMATE'!BA1306</f>
        <v>0</v>
      </c>
      <c r="E1306" s="182">
        <f>'CONSTRUCTION COST ESTIMATE'!BC1306</f>
        <v>0</v>
      </c>
      <c r="F1306" s="183" t="str">
        <f>'CONSTRUCTION COST ESTIMATE'!BB1306</f>
        <v>EA</v>
      </c>
      <c r="G1306" s="184"/>
      <c r="H1306" s="185">
        <f t="shared" si="236"/>
        <v>0</v>
      </c>
      <c r="I1306" s="186">
        <f t="shared" si="237"/>
        <v>0</v>
      </c>
      <c r="J1306" s="187"/>
      <c r="K1306" s="188">
        <f t="shared" si="238"/>
        <v>0</v>
      </c>
      <c r="L1306" s="86">
        <f t="shared" si="239"/>
        <v>0</v>
      </c>
      <c r="M1306" s="188">
        <f t="shared" si="240"/>
        <v>0</v>
      </c>
      <c r="N1306" s="86">
        <f t="shared" si="241"/>
        <v>0</v>
      </c>
      <c r="O1306" s="188">
        <f t="shared" si="242"/>
        <v>0</v>
      </c>
      <c r="P1306" s="189"/>
      <c r="Q1306" s="190">
        <f t="shared" si="234"/>
        <v>0</v>
      </c>
      <c r="R1306" s="191">
        <f t="shared" si="235"/>
        <v>0</v>
      </c>
      <c r="T1306" s="88"/>
    </row>
    <row r="1307" spans="1:20" s="178" customFormat="1" ht="30" hidden="1" customHeight="1">
      <c r="A1307" s="156">
        <f>'CONSTRUCTION COST ESTIMATE'!A1307</f>
        <v>0</v>
      </c>
      <c r="B1307" s="179">
        <f>'CONSTRUCTION COST ESTIMATE'!B1307</f>
        <v>681.00099999999998</v>
      </c>
      <c r="C1307" s="180" t="str">
        <f>'CONSTRUCTION COST ESTIMATE'!C1307</f>
        <v>RE-PULL FIBER OBTIC CABLE</v>
      </c>
      <c r="D1307" s="181">
        <f>'CONSTRUCTION COST ESTIMATE'!BA1307</f>
        <v>0</v>
      </c>
      <c r="E1307" s="182">
        <f>'CONSTRUCTION COST ESTIMATE'!BC1307</f>
        <v>0</v>
      </c>
      <c r="F1307" s="183" t="str">
        <f>'CONSTRUCTION COST ESTIMATE'!BB1307</f>
        <v>LF</v>
      </c>
      <c r="G1307" s="184"/>
      <c r="H1307" s="185">
        <f t="shared" si="236"/>
        <v>0</v>
      </c>
      <c r="I1307" s="186">
        <f t="shared" si="237"/>
        <v>0</v>
      </c>
      <c r="J1307" s="187"/>
      <c r="K1307" s="188">
        <f t="shared" si="238"/>
        <v>0</v>
      </c>
      <c r="L1307" s="86">
        <f t="shared" si="239"/>
        <v>0</v>
      </c>
      <c r="M1307" s="188">
        <f t="shared" si="240"/>
        <v>0</v>
      </c>
      <c r="N1307" s="86">
        <f t="shared" si="241"/>
        <v>0</v>
      </c>
      <c r="O1307" s="188">
        <f t="shared" si="242"/>
        <v>0</v>
      </c>
      <c r="P1307" s="189"/>
      <c r="Q1307" s="190">
        <f t="shared" si="234"/>
        <v>0</v>
      </c>
      <c r="R1307" s="191">
        <f t="shared" si="235"/>
        <v>0</v>
      </c>
      <c r="T1307" s="88"/>
    </row>
    <row r="1308" spans="1:20" s="178" customFormat="1" ht="30" hidden="1" customHeight="1">
      <c r="A1308" s="156">
        <f>'CONSTRUCTION COST ESTIMATE'!A1308</f>
        <v>0</v>
      </c>
      <c r="B1308" s="179">
        <f>'CONSTRUCTION COST ESTIMATE'!B1308</f>
        <v>681.00199999999995</v>
      </c>
      <c r="C1308" s="180" t="str">
        <f>'CONSTRUCTION COST ESTIMATE'!C1308</f>
        <v>COMMUNICATION DISTRIBUTION CABLE ASSEMBLY</v>
      </c>
      <c r="D1308" s="181">
        <f>'CONSTRUCTION COST ESTIMATE'!BA1308</f>
        <v>0</v>
      </c>
      <c r="E1308" s="182">
        <f>'CONSTRUCTION COST ESTIMATE'!BC1308</f>
        <v>0</v>
      </c>
      <c r="F1308" s="183" t="str">
        <f>'CONSTRUCTION COST ESTIMATE'!BB1308</f>
        <v>EA</v>
      </c>
      <c r="G1308" s="184"/>
      <c r="H1308" s="185">
        <f t="shared" si="236"/>
        <v>0</v>
      </c>
      <c r="I1308" s="186">
        <f t="shared" si="237"/>
        <v>0</v>
      </c>
      <c r="J1308" s="187"/>
      <c r="K1308" s="188">
        <f t="shared" si="238"/>
        <v>0</v>
      </c>
      <c r="L1308" s="86">
        <f t="shared" si="239"/>
        <v>0</v>
      </c>
      <c r="M1308" s="188">
        <f t="shared" si="240"/>
        <v>0</v>
      </c>
      <c r="N1308" s="86">
        <f t="shared" si="241"/>
        <v>0</v>
      </c>
      <c r="O1308" s="188">
        <f t="shared" si="242"/>
        <v>0</v>
      </c>
      <c r="P1308" s="189"/>
      <c r="Q1308" s="190">
        <f t="shared" si="234"/>
        <v>0</v>
      </c>
      <c r="R1308" s="191">
        <f t="shared" si="235"/>
        <v>0</v>
      </c>
      <c r="T1308" s="88"/>
    </row>
    <row r="1309" spans="1:20" s="178" customFormat="1" ht="30" hidden="1" customHeight="1">
      <c r="A1309" s="156">
        <f>'CONSTRUCTION COST ESTIMATE'!A1309</f>
        <v>0</v>
      </c>
      <c r="B1309" s="179">
        <f>'CONSTRUCTION COST ESTIMATE'!B1309</f>
        <v>681.00300000000004</v>
      </c>
      <c r="C1309" s="180" t="str">
        <f>'CONSTRUCTION COST ESTIMATE'!C1309</f>
        <v>CLV ETHERNET SWITCH</v>
      </c>
      <c r="D1309" s="181">
        <f>'CONSTRUCTION COST ESTIMATE'!BA1309</f>
        <v>0</v>
      </c>
      <c r="E1309" s="182">
        <f>'CONSTRUCTION COST ESTIMATE'!BC1309</f>
        <v>0</v>
      </c>
      <c r="F1309" s="183" t="str">
        <f>'CONSTRUCTION COST ESTIMATE'!BB1309</f>
        <v>EA</v>
      </c>
      <c r="G1309" s="184"/>
      <c r="H1309" s="185">
        <f t="shared" si="236"/>
        <v>0</v>
      </c>
      <c r="I1309" s="186">
        <f t="shared" si="237"/>
        <v>0</v>
      </c>
      <c r="J1309" s="187"/>
      <c r="K1309" s="188">
        <f t="shared" si="238"/>
        <v>0</v>
      </c>
      <c r="L1309" s="86">
        <f t="shared" si="239"/>
        <v>0</v>
      </c>
      <c r="M1309" s="188">
        <f t="shared" si="240"/>
        <v>0</v>
      </c>
      <c r="N1309" s="86">
        <f t="shared" si="241"/>
        <v>0</v>
      </c>
      <c r="O1309" s="188">
        <f t="shared" si="242"/>
        <v>0</v>
      </c>
      <c r="P1309" s="189"/>
      <c r="Q1309" s="190">
        <f t="shared" si="234"/>
        <v>0</v>
      </c>
      <c r="R1309" s="191">
        <f t="shared" si="235"/>
        <v>0</v>
      </c>
      <c r="T1309" s="88"/>
    </row>
    <row r="1310" spans="1:20" s="178" customFormat="1" ht="30" hidden="1" customHeight="1">
      <c r="A1310" s="156">
        <f>'CONSTRUCTION COST ESTIMATE'!A1310</f>
        <v>0</v>
      </c>
      <c r="B1310" s="179">
        <f>'CONSTRUCTION COST ESTIMATE'!B1310</f>
        <v>682.00099999999998</v>
      </c>
      <c r="C1310" s="180" t="str">
        <f>'CONSTRUCTION COST ESTIMATE'!C1310</f>
        <v>SHELF MOUNT FIBER OPTIC TRANSCEIVERS (OTR/SH) WITH CABLES</v>
      </c>
      <c r="D1310" s="181">
        <f>'CONSTRUCTION COST ESTIMATE'!BA1310</f>
        <v>0</v>
      </c>
      <c r="E1310" s="182">
        <f>'CONSTRUCTION COST ESTIMATE'!BC1310</f>
        <v>0</v>
      </c>
      <c r="F1310" s="183" t="str">
        <f>'CONSTRUCTION COST ESTIMATE'!BB1310</f>
        <v>EA</v>
      </c>
      <c r="G1310" s="184"/>
      <c r="H1310" s="185">
        <f t="shared" si="236"/>
        <v>0</v>
      </c>
      <c r="I1310" s="186">
        <f t="shared" si="237"/>
        <v>0</v>
      </c>
      <c r="J1310" s="187"/>
      <c r="K1310" s="188">
        <f t="shared" si="238"/>
        <v>0</v>
      </c>
      <c r="L1310" s="86">
        <f t="shared" si="239"/>
        <v>0</v>
      </c>
      <c r="M1310" s="188">
        <f t="shared" si="240"/>
        <v>0</v>
      </c>
      <c r="N1310" s="86">
        <f t="shared" si="241"/>
        <v>0</v>
      </c>
      <c r="O1310" s="188">
        <f t="shared" si="242"/>
        <v>0</v>
      </c>
      <c r="P1310" s="189"/>
      <c r="Q1310" s="190">
        <f t="shared" si="234"/>
        <v>0</v>
      </c>
      <c r="R1310" s="191">
        <f t="shared" si="235"/>
        <v>0</v>
      </c>
      <c r="T1310" s="88"/>
    </row>
    <row r="1311" spans="1:20" s="178" customFormat="1" ht="30" hidden="1" customHeight="1">
      <c r="A1311" s="156">
        <f>'CONSTRUCTION COST ESTIMATE'!A1311</f>
        <v>0</v>
      </c>
      <c r="B1311" s="179">
        <f>'CONSTRUCTION COST ESTIMATE'!B1311</f>
        <v>682.00199999999995</v>
      </c>
      <c r="C1311" s="180" t="str">
        <f>'CONSTRUCTION COST ESTIMATE'!C1311</f>
        <v>RACK MOUNT FIBER OPTIC TRANSCEIVERS (OTR/SH) WITH CABLES</v>
      </c>
      <c r="D1311" s="181">
        <f>'CONSTRUCTION COST ESTIMATE'!BA1311</f>
        <v>0</v>
      </c>
      <c r="E1311" s="182">
        <f>'CONSTRUCTION COST ESTIMATE'!BC1311</f>
        <v>0</v>
      </c>
      <c r="F1311" s="183" t="str">
        <f>'CONSTRUCTION COST ESTIMATE'!BB1311</f>
        <v>EA</v>
      </c>
      <c r="G1311" s="184"/>
      <c r="H1311" s="185">
        <f t="shared" si="236"/>
        <v>0</v>
      </c>
      <c r="I1311" s="186">
        <f t="shared" si="237"/>
        <v>0</v>
      </c>
      <c r="J1311" s="187"/>
      <c r="K1311" s="188">
        <f t="shared" si="238"/>
        <v>0</v>
      </c>
      <c r="L1311" s="86">
        <f t="shared" si="239"/>
        <v>0</v>
      </c>
      <c r="M1311" s="188">
        <f t="shared" si="240"/>
        <v>0</v>
      </c>
      <c r="N1311" s="86">
        <f t="shared" si="241"/>
        <v>0</v>
      </c>
      <c r="O1311" s="188">
        <f t="shared" si="242"/>
        <v>0</v>
      </c>
      <c r="P1311" s="189"/>
      <c r="Q1311" s="190">
        <f t="shared" si="234"/>
        <v>0</v>
      </c>
      <c r="R1311" s="191">
        <f t="shared" si="235"/>
        <v>0</v>
      </c>
      <c r="T1311" s="88"/>
    </row>
    <row r="1312" spans="1:20" s="178" customFormat="1" ht="30" hidden="1" customHeight="1">
      <c r="A1312" s="156">
        <f>'CONSTRUCTION COST ESTIMATE'!A1312</f>
        <v>0</v>
      </c>
      <c r="B1312" s="179">
        <f>'CONSTRUCTION COST ESTIMATE'!B1312</f>
        <v>682.00300000000004</v>
      </c>
      <c r="C1312" s="180" t="str">
        <f>'CONSTRUCTION COST ESTIMATE'!C1312</f>
        <v>19-INCH RACK MOUNTED FIBER OPTIC CARD CAGE</v>
      </c>
      <c r="D1312" s="181">
        <f>'CONSTRUCTION COST ESTIMATE'!BA1312</f>
        <v>0</v>
      </c>
      <c r="E1312" s="182">
        <f>'CONSTRUCTION COST ESTIMATE'!BC1312</f>
        <v>0</v>
      </c>
      <c r="F1312" s="183" t="str">
        <f>'CONSTRUCTION COST ESTIMATE'!BB1312</f>
        <v>EA</v>
      </c>
      <c r="G1312" s="184"/>
      <c r="H1312" s="185">
        <f t="shared" si="236"/>
        <v>0</v>
      </c>
      <c r="I1312" s="186">
        <f t="shared" si="237"/>
        <v>0</v>
      </c>
      <c r="J1312" s="187"/>
      <c r="K1312" s="188">
        <f t="shared" si="238"/>
        <v>0</v>
      </c>
      <c r="L1312" s="86">
        <f t="shared" si="239"/>
        <v>0</v>
      </c>
      <c r="M1312" s="188">
        <f t="shared" si="240"/>
        <v>0</v>
      </c>
      <c r="N1312" s="86">
        <f t="shared" si="241"/>
        <v>0</v>
      </c>
      <c r="O1312" s="188">
        <f t="shared" si="242"/>
        <v>0</v>
      </c>
      <c r="P1312" s="189"/>
      <c r="Q1312" s="190">
        <f t="shared" si="234"/>
        <v>0</v>
      </c>
      <c r="R1312" s="191">
        <f t="shared" si="235"/>
        <v>0</v>
      </c>
      <c r="T1312" s="88"/>
    </row>
    <row r="1313" spans="1:20" s="178" customFormat="1" ht="30" hidden="1" customHeight="1">
      <c r="A1313" s="156">
        <f>'CONSTRUCTION COST ESTIMATE'!A1313</f>
        <v>0</v>
      </c>
      <c r="B1313" s="179">
        <f>'CONSTRUCTION COST ESTIMATE'!B1313</f>
        <v>683.00099999999998</v>
      </c>
      <c r="C1313" s="180" t="str">
        <f>'CONSTRUCTION COST ESTIMATE'!C1313</f>
        <v>SHELF MOUNTED VIDEO OPTICAL TRANSCEIVERS WITH CABLE</v>
      </c>
      <c r="D1313" s="181">
        <f>'CONSTRUCTION COST ESTIMATE'!BA1313</f>
        <v>0</v>
      </c>
      <c r="E1313" s="182">
        <f>'CONSTRUCTION COST ESTIMATE'!BC1313</f>
        <v>0</v>
      </c>
      <c r="F1313" s="183" t="str">
        <f>'CONSTRUCTION COST ESTIMATE'!BB1313</f>
        <v>EA</v>
      </c>
      <c r="G1313" s="184"/>
      <c r="H1313" s="185">
        <f t="shared" si="236"/>
        <v>0</v>
      </c>
      <c r="I1313" s="186">
        <f t="shared" si="237"/>
        <v>0</v>
      </c>
      <c r="J1313" s="187"/>
      <c r="K1313" s="188">
        <f t="shared" si="238"/>
        <v>0</v>
      </c>
      <c r="L1313" s="86">
        <f t="shared" si="239"/>
        <v>0</v>
      </c>
      <c r="M1313" s="188">
        <f t="shared" si="240"/>
        <v>0</v>
      </c>
      <c r="N1313" s="86">
        <f t="shared" si="241"/>
        <v>0</v>
      </c>
      <c r="O1313" s="188">
        <f t="shared" si="242"/>
        <v>0</v>
      </c>
      <c r="P1313" s="189"/>
      <c r="Q1313" s="190">
        <f t="shared" si="234"/>
        <v>0</v>
      </c>
      <c r="R1313" s="191">
        <f t="shared" si="235"/>
        <v>0</v>
      </c>
      <c r="T1313" s="88"/>
    </row>
    <row r="1314" spans="1:20" s="178" customFormat="1" ht="30" hidden="1" customHeight="1">
      <c r="A1314" s="156">
        <f>'CONSTRUCTION COST ESTIMATE'!A1314</f>
        <v>0</v>
      </c>
      <c r="B1314" s="179">
        <f>'CONSTRUCTION COST ESTIMATE'!B1314</f>
        <v>683.00199999999995</v>
      </c>
      <c r="C1314" s="180" t="str">
        <f>'CONSTRUCTION COST ESTIMATE'!C1314</f>
        <v>RACK MOUNTED VIDEO OPTICAL TRANSCEIVERS WITH CABLE</v>
      </c>
      <c r="D1314" s="181">
        <f>'CONSTRUCTION COST ESTIMATE'!BA1314</f>
        <v>0</v>
      </c>
      <c r="E1314" s="182">
        <f>'CONSTRUCTION COST ESTIMATE'!BC1314</f>
        <v>0</v>
      </c>
      <c r="F1314" s="183" t="str">
        <f>'CONSTRUCTION COST ESTIMATE'!BB1314</f>
        <v>EA</v>
      </c>
      <c r="G1314" s="184"/>
      <c r="H1314" s="185">
        <f t="shared" si="236"/>
        <v>0</v>
      </c>
      <c r="I1314" s="186">
        <f t="shared" si="237"/>
        <v>0</v>
      </c>
      <c r="J1314" s="187"/>
      <c r="K1314" s="188">
        <f t="shared" si="238"/>
        <v>0</v>
      </c>
      <c r="L1314" s="86">
        <f t="shared" si="239"/>
        <v>0</v>
      </c>
      <c r="M1314" s="188">
        <f t="shared" si="240"/>
        <v>0</v>
      </c>
      <c r="N1314" s="86">
        <f t="shared" si="241"/>
        <v>0</v>
      </c>
      <c r="O1314" s="188">
        <f t="shared" si="242"/>
        <v>0</v>
      </c>
      <c r="P1314" s="189"/>
      <c r="Q1314" s="190">
        <f t="shared" si="234"/>
        <v>0</v>
      </c>
      <c r="R1314" s="191">
        <f t="shared" si="235"/>
        <v>0</v>
      </c>
      <c r="T1314" s="88"/>
    </row>
    <row r="1315" spans="1:20" s="178" customFormat="1" ht="30" hidden="1" customHeight="1">
      <c r="A1315" s="156">
        <f>'CONSTRUCTION COST ESTIMATE'!A1315</f>
        <v>0</v>
      </c>
      <c r="B1315" s="179">
        <f>'CONSTRUCTION COST ESTIMATE'!B1315</f>
        <v>683.00300000000004</v>
      </c>
      <c r="C1315" s="180" t="str">
        <f>'CONSTRUCTION COST ESTIMATE'!C1315</f>
        <v>19-INCH RACK MOUNTED VIDEO OPTICAL CARD CAGE</v>
      </c>
      <c r="D1315" s="181">
        <f>'CONSTRUCTION COST ESTIMATE'!BA1315</f>
        <v>0</v>
      </c>
      <c r="E1315" s="182">
        <f>'CONSTRUCTION COST ESTIMATE'!BC1315</f>
        <v>0</v>
      </c>
      <c r="F1315" s="183" t="str">
        <f>'CONSTRUCTION COST ESTIMATE'!BB1315</f>
        <v>EA</v>
      </c>
      <c r="G1315" s="184"/>
      <c r="H1315" s="185">
        <f t="shared" si="236"/>
        <v>0</v>
      </c>
      <c r="I1315" s="186">
        <f t="shared" si="237"/>
        <v>0</v>
      </c>
      <c r="J1315" s="187"/>
      <c r="K1315" s="188">
        <f t="shared" si="238"/>
        <v>0</v>
      </c>
      <c r="L1315" s="86">
        <f t="shared" si="239"/>
        <v>0</v>
      </c>
      <c r="M1315" s="188">
        <f t="shared" si="240"/>
        <v>0</v>
      </c>
      <c r="N1315" s="86">
        <f t="shared" si="241"/>
        <v>0</v>
      </c>
      <c r="O1315" s="188">
        <f t="shared" si="242"/>
        <v>0</v>
      </c>
      <c r="P1315" s="189"/>
      <c r="Q1315" s="190">
        <f t="shared" si="234"/>
        <v>0</v>
      </c>
      <c r="R1315" s="191">
        <f t="shared" si="235"/>
        <v>0</v>
      </c>
      <c r="T1315" s="88"/>
    </row>
    <row r="1316" spans="1:20" s="178" customFormat="1" ht="30" hidden="1" customHeight="1">
      <c r="A1316" s="156">
        <f>'CONSTRUCTION COST ESTIMATE'!A1316</f>
        <v>0</v>
      </c>
      <c r="B1316" s="179">
        <f>'CONSTRUCTION COST ESTIMATE'!B1316</f>
        <v>684.00099999999998</v>
      </c>
      <c r="C1316" s="180" t="str">
        <f>'CONSTRUCTION COST ESTIMATE'!C1316</f>
        <v>FIELD-HARDENED ETHERNET SWITCH</v>
      </c>
      <c r="D1316" s="181">
        <f>'CONSTRUCTION COST ESTIMATE'!BA1316</f>
        <v>0</v>
      </c>
      <c r="E1316" s="182">
        <f>'CONSTRUCTION COST ESTIMATE'!BC1316</f>
        <v>0</v>
      </c>
      <c r="F1316" s="183" t="str">
        <f>'CONSTRUCTION COST ESTIMATE'!BB1316</f>
        <v>EA</v>
      </c>
      <c r="G1316" s="184"/>
      <c r="H1316" s="185">
        <f t="shared" ref="H1316:H1379" si="252">IF(G1316="x",(IF(J1316="",(D1316*$G$4),(D1316-J1316)*$G$4)),0)</f>
        <v>0</v>
      </c>
      <c r="I1316" s="186">
        <f t="shared" ref="I1316:I1379" si="253">E1316*H1316</f>
        <v>0</v>
      </c>
      <c r="J1316" s="187"/>
      <c r="K1316" s="188">
        <f t="shared" si="238"/>
        <v>0</v>
      </c>
      <c r="L1316" s="86">
        <f t="shared" ref="L1316:L1379" si="254">IF(G1316="x",D1316-H1316-J1316,0)</f>
        <v>0</v>
      </c>
      <c r="M1316" s="188">
        <f t="shared" ref="M1316:M1379" si="255">E1316*L1316</f>
        <v>0</v>
      </c>
      <c r="N1316" s="86">
        <f t="shared" ref="N1316:N1379" si="256">IF(G1316="x",0,D1316-J1316)</f>
        <v>0</v>
      </c>
      <c r="O1316" s="188">
        <f t="shared" ref="O1316:O1379" si="257">E1316*N1316</f>
        <v>0</v>
      </c>
      <c r="P1316" s="189"/>
      <c r="Q1316" s="190">
        <f t="shared" ref="Q1316:Q1379" si="258">H1316+J1316+L1316+N1316</f>
        <v>0</v>
      </c>
      <c r="R1316" s="191">
        <f t="shared" ref="R1316:R1379" si="259">Q1316*E1316</f>
        <v>0</v>
      </c>
      <c r="T1316" s="88"/>
    </row>
    <row r="1317" spans="1:20" s="178" customFormat="1" ht="30" hidden="1" customHeight="1">
      <c r="A1317" s="156">
        <f>'CONSTRUCTION COST ESTIMATE'!A1317</f>
        <v>0</v>
      </c>
      <c r="B1317" s="179">
        <f>'CONSTRUCTION COST ESTIMATE'!B1317</f>
        <v>685.00099999999998</v>
      </c>
      <c r="C1317" s="180" t="str">
        <f>'CONSTRUCTION COST ESTIMATE'!C1317</f>
        <v>VIDEO ENCODER</v>
      </c>
      <c r="D1317" s="181">
        <f>'CONSTRUCTION COST ESTIMATE'!BA1317</f>
        <v>0</v>
      </c>
      <c r="E1317" s="182">
        <f>'CONSTRUCTION COST ESTIMATE'!BC1317</f>
        <v>0</v>
      </c>
      <c r="F1317" s="183" t="str">
        <f>'CONSTRUCTION COST ESTIMATE'!BB1317</f>
        <v>EA</v>
      </c>
      <c r="G1317" s="184"/>
      <c r="H1317" s="185">
        <f t="shared" si="252"/>
        <v>0</v>
      </c>
      <c r="I1317" s="186">
        <f t="shared" si="253"/>
        <v>0</v>
      </c>
      <c r="J1317" s="187"/>
      <c r="K1317" s="188">
        <f t="shared" ref="K1317:K1380" si="260">D1317*J1317</f>
        <v>0</v>
      </c>
      <c r="L1317" s="86">
        <f t="shared" si="254"/>
        <v>0</v>
      </c>
      <c r="M1317" s="188">
        <f t="shared" si="255"/>
        <v>0</v>
      </c>
      <c r="N1317" s="86">
        <f t="shared" si="256"/>
        <v>0</v>
      </c>
      <c r="O1317" s="188">
        <f t="shared" si="257"/>
        <v>0</v>
      </c>
      <c r="P1317" s="189"/>
      <c r="Q1317" s="190">
        <f t="shared" si="258"/>
        <v>0</v>
      </c>
      <c r="R1317" s="191">
        <f t="shared" si="259"/>
        <v>0</v>
      </c>
      <c r="T1317" s="88"/>
    </row>
    <row r="1318" spans="1:20" s="178" customFormat="1" ht="30" hidden="1" customHeight="1">
      <c r="A1318" s="156">
        <f>'CONSTRUCTION COST ESTIMATE'!A1318</f>
        <v>0</v>
      </c>
      <c r="B1318" s="179">
        <f>'CONSTRUCTION COST ESTIMATE'!B1318</f>
        <v>685.00199999999995</v>
      </c>
      <c r="C1318" s="180" t="str">
        <f>'CONSTRUCTION COST ESTIMATE'!C1318</f>
        <v>VIDEO ENCODER EXTENDED 2-YEAR WARRANTY</v>
      </c>
      <c r="D1318" s="181">
        <f>'CONSTRUCTION COST ESTIMATE'!BA1318</f>
        <v>0</v>
      </c>
      <c r="E1318" s="182">
        <f>'CONSTRUCTION COST ESTIMATE'!BC1318</f>
        <v>0</v>
      </c>
      <c r="F1318" s="183" t="str">
        <f>'CONSTRUCTION COST ESTIMATE'!BB1318</f>
        <v>LS</v>
      </c>
      <c r="G1318" s="184"/>
      <c r="H1318" s="185">
        <f t="shared" si="252"/>
        <v>0</v>
      </c>
      <c r="I1318" s="186">
        <f t="shared" si="253"/>
        <v>0</v>
      </c>
      <c r="J1318" s="187"/>
      <c r="K1318" s="188">
        <f t="shared" si="260"/>
        <v>0</v>
      </c>
      <c r="L1318" s="86">
        <f t="shared" si="254"/>
        <v>0</v>
      </c>
      <c r="M1318" s="188">
        <f t="shared" si="255"/>
        <v>0</v>
      </c>
      <c r="N1318" s="86">
        <f t="shared" si="256"/>
        <v>0</v>
      </c>
      <c r="O1318" s="188">
        <f t="shared" si="257"/>
        <v>0</v>
      </c>
      <c r="P1318" s="189"/>
      <c r="Q1318" s="190">
        <f t="shared" si="258"/>
        <v>0</v>
      </c>
      <c r="R1318" s="191">
        <f t="shared" si="259"/>
        <v>0</v>
      </c>
      <c r="T1318" s="88"/>
    </row>
    <row r="1319" spans="1:20" s="178" customFormat="1" ht="30" hidden="1" customHeight="1">
      <c r="A1319" s="156">
        <f>'CONSTRUCTION COST ESTIMATE'!A1319</f>
        <v>0</v>
      </c>
      <c r="B1319" s="179">
        <f>'CONSTRUCTION COST ESTIMATE'!B1319</f>
        <v>686.00099999999998</v>
      </c>
      <c r="C1319" s="180" t="str">
        <f>'CONSTRUCTION COST ESTIMATE'!C1319</f>
        <v>VIDEO DECODER</v>
      </c>
      <c r="D1319" s="181">
        <f>'CONSTRUCTION COST ESTIMATE'!BA1319</f>
        <v>0</v>
      </c>
      <c r="E1319" s="182">
        <f>'CONSTRUCTION COST ESTIMATE'!BC1319</f>
        <v>0</v>
      </c>
      <c r="F1319" s="183" t="str">
        <f>'CONSTRUCTION COST ESTIMATE'!BB1319</f>
        <v>EA</v>
      </c>
      <c r="G1319" s="184"/>
      <c r="H1319" s="185">
        <f t="shared" si="252"/>
        <v>0</v>
      </c>
      <c r="I1319" s="186">
        <f t="shared" si="253"/>
        <v>0</v>
      </c>
      <c r="J1319" s="187"/>
      <c r="K1319" s="188">
        <f t="shared" si="260"/>
        <v>0</v>
      </c>
      <c r="L1319" s="86">
        <f t="shared" si="254"/>
        <v>0</v>
      </c>
      <c r="M1319" s="188">
        <f t="shared" si="255"/>
        <v>0</v>
      </c>
      <c r="N1319" s="86">
        <f t="shared" si="256"/>
        <v>0</v>
      </c>
      <c r="O1319" s="188">
        <f t="shared" si="257"/>
        <v>0</v>
      </c>
      <c r="P1319" s="189"/>
      <c r="Q1319" s="190">
        <f t="shared" si="258"/>
        <v>0</v>
      </c>
      <c r="R1319" s="191">
        <f t="shared" si="259"/>
        <v>0</v>
      </c>
      <c r="T1319" s="88"/>
    </row>
    <row r="1320" spans="1:20" s="178" customFormat="1" ht="30" hidden="1" customHeight="1">
      <c r="A1320" s="156">
        <f>'CONSTRUCTION COST ESTIMATE'!A1320</f>
        <v>0</v>
      </c>
      <c r="B1320" s="179">
        <f>'CONSTRUCTION COST ESTIMATE'!B1320</f>
        <v>686.00199999999995</v>
      </c>
      <c r="C1320" s="180" t="str">
        <f>'CONSTRUCTION COST ESTIMATE'!C1320</f>
        <v>VIDEO DECODER EXTENDED 2-YEAR WARRANTY</v>
      </c>
      <c r="D1320" s="181">
        <f>'CONSTRUCTION COST ESTIMATE'!BA1320</f>
        <v>0</v>
      </c>
      <c r="E1320" s="182">
        <f>'CONSTRUCTION COST ESTIMATE'!BC1320</f>
        <v>0</v>
      </c>
      <c r="F1320" s="183" t="str">
        <f>'CONSTRUCTION COST ESTIMATE'!BB1320</f>
        <v>LS</v>
      </c>
      <c r="G1320" s="184"/>
      <c r="H1320" s="185">
        <f t="shared" si="252"/>
        <v>0</v>
      </c>
      <c r="I1320" s="186">
        <f t="shared" si="253"/>
        <v>0</v>
      </c>
      <c r="J1320" s="187"/>
      <c r="K1320" s="188">
        <f t="shared" si="260"/>
        <v>0</v>
      </c>
      <c r="L1320" s="86">
        <f t="shared" si="254"/>
        <v>0</v>
      </c>
      <c r="M1320" s="188">
        <f t="shared" si="255"/>
        <v>0</v>
      </c>
      <c r="N1320" s="86">
        <f t="shared" si="256"/>
        <v>0</v>
      </c>
      <c r="O1320" s="188">
        <f t="shared" si="257"/>
        <v>0</v>
      </c>
      <c r="P1320" s="189"/>
      <c r="Q1320" s="190">
        <f t="shared" si="258"/>
        <v>0</v>
      </c>
      <c r="R1320" s="191">
        <f t="shared" si="259"/>
        <v>0</v>
      </c>
      <c r="T1320" s="88"/>
    </row>
    <row r="1321" spans="1:20" s="178" customFormat="1" ht="30" hidden="1" customHeight="1">
      <c r="A1321" s="156">
        <f>'CONSTRUCTION COST ESTIMATE'!A1321</f>
        <v>0</v>
      </c>
      <c r="B1321" s="179">
        <f>'CONSTRUCTION COST ESTIMATE'!B1321</f>
        <v>687.00099999999998</v>
      </c>
      <c r="C1321" s="180" t="str">
        <f>'CONSTRUCTION COST ESTIMATE'!C1321</f>
        <v>CCTV FIELD EQUIPMENT</v>
      </c>
      <c r="D1321" s="181">
        <f>'CONSTRUCTION COST ESTIMATE'!BA1321</f>
        <v>0</v>
      </c>
      <c r="E1321" s="182">
        <f>'CONSTRUCTION COST ESTIMATE'!BC1321</f>
        <v>0</v>
      </c>
      <c r="F1321" s="183" t="str">
        <f>'CONSTRUCTION COST ESTIMATE'!BB1321</f>
        <v>EA</v>
      </c>
      <c r="G1321" s="184"/>
      <c r="H1321" s="185">
        <f t="shared" si="252"/>
        <v>0</v>
      </c>
      <c r="I1321" s="186">
        <f t="shared" si="253"/>
        <v>0</v>
      </c>
      <c r="J1321" s="187"/>
      <c r="K1321" s="188">
        <f t="shared" si="260"/>
        <v>0</v>
      </c>
      <c r="L1321" s="86">
        <f t="shared" si="254"/>
        <v>0</v>
      </c>
      <c r="M1321" s="188">
        <f t="shared" si="255"/>
        <v>0</v>
      </c>
      <c r="N1321" s="86">
        <f t="shared" si="256"/>
        <v>0</v>
      </c>
      <c r="O1321" s="188">
        <f t="shared" si="257"/>
        <v>0</v>
      </c>
      <c r="P1321" s="189"/>
      <c r="Q1321" s="190">
        <f t="shared" si="258"/>
        <v>0</v>
      </c>
      <c r="R1321" s="191">
        <f t="shared" si="259"/>
        <v>0</v>
      </c>
      <c r="T1321" s="88"/>
    </row>
    <row r="1322" spans="1:20" s="178" customFormat="1" ht="30" hidden="1" customHeight="1">
      <c r="A1322" s="156">
        <f>'CONSTRUCTION COST ESTIMATE'!A1322</f>
        <v>0</v>
      </c>
      <c r="B1322" s="179">
        <f>'CONSTRUCTION COST ESTIMATE'!B1322</f>
        <v>688.00099999999998</v>
      </c>
      <c r="C1322" s="180" t="str">
        <f>'CONSTRUCTION COST ESTIMATE'!C1322</f>
        <v>REMOTE DATA RADIO UNIT</v>
      </c>
      <c r="D1322" s="181">
        <f>'CONSTRUCTION COST ESTIMATE'!BA1322</f>
        <v>0</v>
      </c>
      <c r="E1322" s="182">
        <f>'CONSTRUCTION COST ESTIMATE'!BC1322</f>
        <v>0</v>
      </c>
      <c r="F1322" s="183" t="str">
        <f>'CONSTRUCTION COST ESTIMATE'!BB1322</f>
        <v>EA</v>
      </c>
      <c r="G1322" s="184"/>
      <c r="H1322" s="185">
        <f t="shared" si="252"/>
        <v>0</v>
      </c>
      <c r="I1322" s="186">
        <f t="shared" si="253"/>
        <v>0</v>
      </c>
      <c r="J1322" s="187"/>
      <c r="K1322" s="188">
        <f t="shared" si="260"/>
        <v>0</v>
      </c>
      <c r="L1322" s="86">
        <f t="shared" si="254"/>
        <v>0</v>
      </c>
      <c r="M1322" s="188">
        <f t="shared" si="255"/>
        <v>0</v>
      </c>
      <c r="N1322" s="86">
        <f t="shared" si="256"/>
        <v>0</v>
      </c>
      <c r="O1322" s="188">
        <f t="shared" si="257"/>
        <v>0</v>
      </c>
      <c r="P1322" s="189"/>
      <c r="Q1322" s="190">
        <f t="shared" si="258"/>
        <v>0</v>
      </c>
      <c r="R1322" s="191">
        <f t="shared" si="259"/>
        <v>0</v>
      </c>
      <c r="T1322" s="88"/>
    </row>
    <row r="1323" spans="1:20" s="178" customFormat="1" ht="30" customHeight="1">
      <c r="A1323" s="197" t="str">
        <f>'CONSTRUCTION COST ESTIMATE'!A1323</f>
        <v>SP 690-695</v>
      </c>
      <c r="B1323" s="198"/>
      <c r="C1323" s="199" t="str">
        <f>'CONSTRUCTION COST ESTIMATE'!C1323</f>
        <v>CURED IN PLACE REHAB EXISTING SEWERS</v>
      </c>
      <c r="D1323" s="200"/>
      <c r="E1323" s="201"/>
      <c r="F1323" s="202"/>
      <c r="G1323" s="203"/>
      <c r="H1323" s="204"/>
      <c r="I1323" s="205"/>
      <c r="J1323" s="206"/>
      <c r="K1323" s="207"/>
      <c r="L1323" s="206"/>
      <c r="M1323" s="207"/>
      <c r="N1323" s="206"/>
      <c r="O1323" s="207"/>
      <c r="P1323" s="189"/>
      <c r="Q1323" s="190">
        <f t="shared" si="258"/>
        <v>0</v>
      </c>
      <c r="R1323" s="191">
        <f t="shared" si="259"/>
        <v>0</v>
      </c>
      <c r="T1323" s="139" t="s">
        <v>1447</v>
      </c>
    </row>
    <row r="1324" spans="1:20" s="178" customFormat="1" ht="30" hidden="1" customHeight="1">
      <c r="A1324" s="156">
        <f>'CONSTRUCTION COST ESTIMATE'!A1324</f>
        <v>0</v>
      </c>
      <c r="B1324" s="179">
        <f>'CONSTRUCTION COST ESTIMATE'!B1324</f>
        <v>690.00049999999999</v>
      </c>
      <c r="C1324" s="180" t="str">
        <f>'CONSTRUCTION COST ESTIMATE'!C1324</f>
        <v>CURED IN PLACE PIPE (CIPP) LINER (12 INCH)</v>
      </c>
      <c r="D1324" s="181">
        <f>'CONSTRUCTION COST ESTIMATE'!BA1324</f>
        <v>0</v>
      </c>
      <c r="E1324" s="182">
        <f>'CONSTRUCTION COST ESTIMATE'!BC1324</f>
        <v>0</v>
      </c>
      <c r="F1324" s="183" t="str">
        <f>'CONSTRUCTION COST ESTIMATE'!BB1324</f>
        <v>LF</v>
      </c>
      <c r="G1324" s="184"/>
      <c r="H1324" s="185">
        <f t="shared" si="252"/>
        <v>0</v>
      </c>
      <c r="I1324" s="186">
        <f t="shared" si="253"/>
        <v>0</v>
      </c>
      <c r="J1324" s="187"/>
      <c r="K1324" s="188">
        <f t="shared" si="260"/>
        <v>0</v>
      </c>
      <c r="L1324" s="86">
        <f t="shared" si="254"/>
        <v>0</v>
      </c>
      <c r="M1324" s="188">
        <f t="shared" si="255"/>
        <v>0</v>
      </c>
      <c r="N1324" s="86">
        <f t="shared" si="256"/>
        <v>0</v>
      </c>
      <c r="O1324" s="188">
        <f t="shared" si="257"/>
        <v>0</v>
      </c>
      <c r="P1324" s="189"/>
      <c r="Q1324" s="190">
        <f t="shared" si="258"/>
        <v>0</v>
      </c>
      <c r="R1324" s="191">
        <f t="shared" si="259"/>
        <v>0</v>
      </c>
      <c r="T1324" s="88"/>
    </row>
    <row r="1325" spans="1:20" s="178" customFormat="1" ht="30" hidden="1" customHeight="1">
      <c r="A1325" s="156">
        <f>'CONSTRUCTION COST ESTIMATE'!A1325</f>
        <v>0</v>
      </c>
      <c r="B1325" s="179">
        <f>'CONSTRUCTION COST ESTIMATE'!B1325</f>
        <v>690.00099999999998</v>
      </c>
      <c r="C1325" s="180" t="str">
        <f>'CONSTRUCTION COST ESTIMATE'!C1325</f>
        <v>CURED IN PLACE PIPE (CIPP) LINER (12 INCH)</v>
      </c>
      <c r="D1325" s="181">
        <f>'CONSTRUCTION COST ESTIMATE'!BA1325</f>
        <v>0</v>
      </c>
      <c r="E1325" s="182">
        <f>'CONSTRUCTION COST ESTIMATE'!BC1325</f>
        <v>0</v>
      </c>
      <c r="F1325" s="183" t="str">
        <f>'CONSTRUCTION COST ESTIMATE'!BB1325</f>
        <v>EA</v>
      </c>
      <c r="G1325" s="184"/>
      <c r="H1325" s="185">
        <f t="shared" si="252"/>
        <v>0</v>
      </c>
      <c r="I1325" s="186">
        <f t="shared" si="253"/>
        <v>0</v>
      </c>
      <c r="J1325" s="187"/>
      <c r="K1325" s="188">
        <f t="shared" si="260"/>
        <v>0</v>
      </c>
      <c r="L1325" s="86">
        <f t="shared" si="254"/>
        <v>0</v>
      </c>
      <c r="M1325" s="188">
        <f t="shared" si="255"/>
        <v>0</v>
      </c>
      <c r="N1325" s="86">
        <f t="shared" si="256"/>
        <v>0</v>
      </c>
      <c r="O1325" s="188">
        <f t="shared" si="257"/>
        <v>0</v>
      </c>
      <c r="P1325" s="189"/>
      <c r="Q1325" s="190">
        <f t="shared" si="258"/>
        <v>0</v>
      </c>
      <c r="R1325" s="191">
        <f t="shared" si="259"/>
        <v>0</v>
      </c>
      <c r="T1325" s="88"/>
    </row>
    <row r="1326" spans="1:20" s="178" customFormat="1" ht="30" hidden="1" customHeight="1">
      <c r="A1326" s="156">
        <f>'CONSTRUCTION COST ESTIMATE'!A1326</f>
        <v>0</v>
      </c>
      <c r="B1326" s="179">
        <f>'CONSTRUCTION COST ESTIMATE'!B1326</f>
        <v>690.00199999999995</v>
      </c>
      <c r="C1326" s="180" t="str">
        <f>'CONSTRUCTION COST ESTIMATE'!C1326</f>
        <v>CURED IN PLACE PIPE (CIPP) LINER (15 INCH)</v>
      </c>
      <c r="D1326" s="181">
        <f>'CONSTRUCTION COST ESTIMATE'!BA1326</f>
        <v>0</v>
      </c>
      <c r="E1326" s="182">
        <f>'CONSTRUCTION COST ESTIMATE'!BC1326</f>
        <v>0</v>
      </c>
      <c r="F1326" s="183" t="str">
        <f>'CONSTRUCTION COST ESTIMATE'!BB1326</f>
        <v>LF</v>
      </c>
      <c r="G1326" s="184"/>
      <c r="H1326" s="185">
        <f t="shared" si="252"/>
        <v>0</v>
      </c>
      <c r="I1326" s="186">
        <f t="shared" si="253"/>
        <v>0</v>
      </c>
      <c r="J1326" s="187"/>
      <c r="K1326" s="188">
        <f t="shared" si="260"/>
        <v>0</v>
      </c>
      <c r="L1326" s="86">
        <f t="shared" si="254"/>
        <v>0</v>
      </c>
      <c r="M1326" s="188">
        <f t="shared" si="255"/>
        <v>0</v>
      </c>
      <c r="N1326" s="86">
        <f t="shared" si="256"/>
        <v>0</v>
      </c>
      <c r="O1326" s="188">
        <f t="shared" si="257"/>
        <v>0</v>
      </c>
      <c r="P1326" s="189"/>
      <c r="Q1326" s="190">
        <f t="shared" si="258"/>
        <v>0</v>
      </c>
      <c r="R1326" s="191">
        <f t="shared" si="259"/>
        <v>0</v>
      </c>
      <c r="T1326" s="88"/>
    </row>
    <row r="1327" spans="1:20" s="178" customFormat="1" ht="30" hidden="1" customHeight="1">
      <c r="A1327" s="156">
        <f>'CONSTRUCTION COST ESTIMATE'!A1327</f>
        <v>0</v>
      </c>
      <c r="B1327" s="179">
        <f>'CONSTRUCTION COST ESTIMATE'!B1327</f>
        <v>690.00300000000004</v>
      </c>
      <c r="C1327" s="180" t="str">
        <f>'CONSTRUCTION COST ESTIMATE'!C1327</f>
        <v>CURED IN PLACE PIPE (CIPP) LINER (15 INCH)</v>
      </c>
      <c r="D1327" s="181">
        <f>'CONSTRUCTION COST ESTIMATE'!BA1327</f>
        <v>0</v>
      </c>
      <c r="E1327" s="182">
        <f>'CONSTRUCTION COST ESTIMATE'!BC1327</f>
        <v>0</v>
      </c>
      <c r="F1327" s="183" t="str">
        <f>'CONSTRUCTION COST ESTIMATE'!BB1327</f>
        <v>EA</v>
      </c>
      <c r="G1327" s="184"/>
      <c r="H1327" s="185">
        <f t="shared" si="252"/>
        <v>0</v>
      </c>
      <c r="I1327" s="186">
        <f t="shared" si="253"/>
        <v>0</v>
      </c>
      <c r="J1327" s="187"/>
      <c r="K1327" s="188">
        <f t="shared" si="260"/>
        <v>0</v>
      </c>
      <c r="L1327" s="86">
        <f t="shared" si="254"/>
        <v>0</v>
      </c>
      <c r="M1327" s="188">
        <f t="shared" si="255"/>
        <v>0</v>
      </c>
      <c r="N1327" s="86">
        <f t="shared" si="256"/>
        <v>0</v>
      </c>
      <c r="O1327" s="188">
        <f t="shared" si="257"/>
        <v>0</v>
      </c>
      <c r="P1327" s="189"/>
      <c r="Q1327" s="190">
        <f t="shared" si="258"/>
        <v>0</v>
      </c>
      <c r="R1327" s="191">
        <f t="shared" si="259"/>
        <v>0</v>
      </c>
      <c r="T1327" s="88"/>
    </row>
    <row r="1328" spans="1:20" s="178" customFormat="1" ht="30" hidden="1" customHeight="1">
      <c r="A1328" s="156">
        <f>'CONSTRUCTION COST ESTIMATE'!A1328</f>
        <v>0</v>
      </c>
      <c r="B1328" s="179">
        <f>'CONSTRUCTION COST ESTIMATE'!B1328</f>
        <v>690.00400000000002</v>
      </c>
      <c r="C1328" s="180" t="str">
        <f>'CONSTRUCTION COST ESTIMATE'!C1328</f>
        <v>CURED IN PLACE PIPE (CIPP) LINER (18 INCH)</v>
      </c>
      <c r="D1328" s="181">
        <f>'CONSTRUCTION COST ESTIMATE'!BA1328</f>
        <v>0</v>
      </c>
      <c r="E1328" s="182">
        <f>'CONSTRUCTION COST ESTIMATE'!BC1328</f>
        <v>0</v>
      </c>
      <c r="F1328" s="183" t="str">
        <f>'CONSTRUCTION COST ESTIMATE'!BB1328</f>
        <v>LF</v>
      </c>
      <c r="G1328" s="184"/>
      <c r="H1328" s="185">
        <f t="shared" si="252"/>
        <v>0</v>
      </c>
      <c r="I1328" s="186">
        <f t="shared" si="253"/>
        <v>0</v>
      </c>
      <c r="J1328" s="187"/>
      <c r="K1328" s="188">
        <f t="shared" si="260"/>
        <v>0</v>
      </c>
      <c r="L1328" s="86">
        <f t="shared" si="254"/>
        <v>0</v>
      </c>
      <c r="M1328" s="188">
        <f t="shared" si="255"/>
        <v>0</v>
      </c>
      <c r="N1328" s="86">
        <f t="shared" si="256"/>
        <v>0</v>
      </c>
      <c r="O1328" s="188">
        <f t="shared" si="257"/>
        <v>0</v>
      </c>
      <c r="P1328" s="189"/>
      <c r="Q1328" s="190">
        <f t="shared" si="258"/>
        <v>0</v>
      </c>
      <c r="R1328" s="191">
        <f t="shared" si="259"/>
        <v>0</v>
      </c>
      <c r="T1328" s="88"/>
    </row>
    <row r="1329" spans="1:20" s="178" customFormat="1" ht="30" hidden="1" customHeight="1">
      <c r="A1329" s="156">
        <f>'CONSTRUCTION COST ESTIMATE'!A1329</f>
        <v>0</v>
      </c>
      <c r="B1329" s="179">
        <f>'CONSTRUCTION COST ESTIMATE'!B1329</f>
        <v>690.005</v>
      </c>
      <c r="C1329" s="180" t="str">
        <f>'CONSTRUCTION COST ESTIMATE'!C1329</f>
        <v>CURED IN PLACE PIPE (CIPP) LINER (18 INCH)</v>
      </c>
      <c r="D1329" s="181">
        <f>'CONSTRUCTION COST ESTIMATE'!BA1329</f>
        <v>0</v>
      </c>
      <c r="E1329" s="182">
        <f>'CONSTRUCTION COST ESTIMATE'!BC1329</f>
        <v>0</v>
      </c>
      <c r="F1329" s="183" t="str">
        <f>'CONSTRUCTION COST ESTIMATE'!BB1329</f>
        <v>EA</v>
      </c>
      <c r="G1329" s="184"/>
      <c r="H1329" s="185">
        <f t="shared" si="252"/>
        <v>0</v>
      </c>
      <c r="I1329" s="186">
        <f t="shared" si="253"/>
        <v>0</v>
      </c>
      <c r="J1329" s="187"/>
      <c r="K1329" s="188">
        <f t="shared" si="260"/>
        <v>0</v>
      </c>
      <c r="L1329" s="86">
        <f t="shared" si="254"/>
        <v>0</v>
      </c>
      <c r="M1329" s="188">
        <f t="shared" si="255"/>
        <v>0</v>
      </c>
      <c r="N1329" s="86">
        <f t="shared" si="256"/>
        <v>0</v>
      </c>
      <c r="O1329" s="188">
        <f t="shared" si="257"/>
        <v>0</v>
      </c>
      <c r="P1329" s="189"/>
      <c r="Q1329" s="190">
        <f t="shared" si="258"/>
        <v>0</v>
      </c>
      <c r="R1329" s="191">
        <f t="shared" si="259"/>
        <v>0</v>
      </c>
      <c r="T1329" s="88"/>
    </row>
    <row r="1330" spans="1:20" s="178" customFormat="1" ht="30" hidden="1" customHeight="1">
      <c r="A1330" s="156">
        <f>'CONSTRUCTION COST ESTIMATE'!A1330</f>
        <v>0</v>
      </c>
      <c r="B1330" s="179">
        <f>'CONSTRUCTION COST ESTIMATE'!B1330</f>
        <v>690.00599999999997</v>
      </c>
      <c r="C1330" s="180" t="str">
        <f>'CONSTRUCTION COST ESTIMATE'!C1330</f>
        <v>CURED IN PLACE PIPE (CIPP) LINER (21 INCH)</v>
      </c>
      <c r="D1330" s="181">
        <f>'CONSTRUCTION COST ESTIMATE'!BA1330</f>
        <v>0</v>
      </c>
      <c r="E1330" s="182">
        <f>'CONSTRUCTION COST ESTIMATE'!BC1330</f>
        <v>0</v>
      </c>
      <c r="F1330" s="183" t="str">
        <f>'CONSTRUCTION COST ESTIMATE'!BB1330</f>
        <v>LF</v>
      </c>
      <c r="G1330" s="184"/>
      <c r="H1330" s="185">
        <f t="shared" si="252"/>
        <v>0</v>
      </c>
      <c r="I1330" s="186">
        <f t="shared" si="253"/>
        <v>0</v>
      </c>
      <c r="J1330" s="187"/>
      <c r="K1330" s="188">
        <f t="shared" si="260"/>
        <v>0</v>
      </c>
      <c r="L1330" s="86">
        <f t="shared" si="254"/>
        <v>0</v>
      </c>
      <c r="M1330" s="188">
        <f t="shared" si="255"/>
        <v>0</v>
      </c>
      <c r="N1330" s="86">
        <f t="shared" si="256"/>
        <v>0</v>
      </c>
      <c r="O1330" s="188">
        <f t="shared" si="257"/>
        <v>0</v>
      </c>
      <c r="P1330" s="189"/>
      <c r="Q1330" s="190">
        <f t="shared" si="258"/>
        <v>0</v>
      </c>
      <c r="R1330" s="191">
        <f t="shared" si="259"/>
        <v>0</v>
      </c>
      <c r="T1330" s="88"/>
    </row>
    <row r="1331" spans="1:20" s="178" customFormat="1" ht="30" hidden="1" customHeight="1">
      <c r="A1331" s="156">
        <f>'CONSTRUCTION COST ESTIMATE'!A1331</f>
        <v>0</v>
      </c>
      <c r="B1331" s="179">
        <f>'CONSTRUCTION COST ESTIMATE'!B1331</f>
        <v>690.00699999999995</v>
      </c>
      <c r="C1331" s="180" t="str">
        <f>'CONSTRUCTION COST ESTIMATE'!C1331</f>
        <v>CURED IN PLACE PIPE (CIPP) LINER (21 INCH)</v>
      </c>
      <c r="D1331" s="181">
        <f>'CONSTRUCTION COST ESTIMATE'!BA1331</f>
        <v>0</v>
      </c>
      <c r="E1331" s="182">
        <f>'CONSTRUCTION COST ESTIMATE'!BC1331</f>
        <v>0</v>
      </c>
      <c r="F1331" s="183" t="str">
        <f>'CONSTRUCTION COST ESTIMATE'!BB1331</f>
        <v>EA</v>
      </c>
      <c r="G1331" s="184"/>
      <c r="H1331" s="185">
        <f t="shared" si="252"/>
        <v>0</v>
      </c>
      <c r="I1331" s="186">
        <f t="shared" si="253"/>
        <v>0</v>
      </c>
      <c r="J1331" s="187"/>
      <c r="K1331" s="188">
        <f t="shared" si="260"/>
        <v>0</v>
      </c>
      <c r="L1331" s="86">
        <f t="shared" si="254"/>
        <v>0</v>
      </c>
      <c r="M1331" s="188">
        <f t="shared" si="255"/>
        <v>0</v>
      </c>
      <c r="N1331" s="86">
        <f t="shared" si="256"/>
        <v>0</v>
      </c>
      <c r="O1331" s="188">
        <f t="shared" si="257"/>
        <v>0</v>
      </c>
      <c r="P1331" s="189"/>
      <c r="Q1331" s="190">
        <f t="shared" si="258"/>
        <v>0</v>
      </c>
      <c r="R1331" s="191">
        <f t="shared" si="259"/>
        <v>0</v>
      </c>
      <c r="T1331" s="88"/>
    </row>
    <row r="1332" spans="1:20" s="178" customFormat="1" ht="30" hidden="1" customHeight="1">
      <c r="A1332" s="156">
        <f>'CONSTRUCTION COST ESTIMATE'!A1332</f>
        <v>0</v>
      </c>
      <c r="B1332" s="179">
        <f>'CONSTRUCTION COST ESTIMATE'!B1332</f>
        <v>690.00800000000004</v>
      </c>
      <c r="C1332" s="180" t="str">
        <f>'CONSTRUCTION COST ESTIMATE'!C1332</f>
        <v>CURED IN PLACE PIPE (CIPP) LINER (24 INCH)</v>
      </c>
      <c r="D1332" s="181">
        <f>'CONSTRUCTION COST ESTIMATE'!BA1332</f>
        <v>0</v>
      </c>
      <c r="E1332" s="182">
        <f>'CONSTRUCTION COST ESTIMATE'!BC1332</f>
        <v>0</v>
      </c>
      <c r="F1332" s="183" t="str">
        <f>'CONSTRUCTION COST ESTIMATE'!BB1332</f>
        <v>LF</v>
      </c>
      <c r="G1332" s="184"/>
      <c r="H1332" s="185">
        <f t="shared" si="252"/>
        <v>0</v>
      </c>
      <c r="I1332" s="186">
        <f t="shared" si="253"/>
        <v>0</v>
      </c>
      <c r="J1332" s="187"/>
      <c r="K1332" s="188">
        <f t="shared" si="260"/>
        <v>0</v>
      </c>
      <c r="L1332" s="86">
        <f t="shared" si="254"/>
        <v>0</v>
      </c>
      <c r="M1332" s="188">
        <f t="shared" si="255"/>
        <v>0</v>
      </c>
      <c r="N1332" s="86">
        <f t="shared" si="256"/>
        <v>0</v>
      </c>
      <c r="O1332" s="188">
        <f t="shared" si="257"/>
        <v>0</v>
      </c>
      <c r="P1332" s="189"/>
      <c r="Q1332" s="190">
        <f t="shared" si="258"/>
        <v>0</v>
      </c>
      <c r="R1332" s="191">
        <f t="shared" si="259"/>
        <v>0</v>
      </c>
      <c r="T1332" s="88"/>
    </row>
    <row r="1333" spans="1:20" s="178" customFormat="1" ht="30" hidden="1" customHeight="1">
      <c r="A1333" s="156">
        <f>'CONSTRUCTION COST ESTIMATE'!A1333</f>
        <v>0</v>
      </c>
      <c r="B1333" s="179">
        <f>'CONSTRUCTION COST ESTIMATE'!B1333</f>
        <v>690.00900000000001</v>
      </c>
      <c r="C1333" s="180" t="str">
        <f>'CONSTRUCTION COST ESTIMATE'!C1333</f>
        <v>CURED IN PLACE PIPE (CIPP) LINER (24 INCH)</v>
      </c>
      <c r="D1333" s="181">
        <f>'CONSTRUCTION COST ESTIMATE'!BA1333</f>
        <v>0</v>
      </c>
      <c r="E1333" s="182">
        <f>'CONSTRUCTION COST ESTIMATE'!BC1333</f>
        <v>0</v>
      </c>
      <c r="F1333" s="183" t="str">
        <f>'CONSTRUCTION COST ESTIMATE'!BB1333</f>
        <v>EA</v>
      </c>
      <c r="G1333" s="184"/>
      <c r="H1333" s="185">
        <f t="shared" si="252"/>
        <v>0</v>
      </c>
      <c r="I1333" s="186">
        <f t="shared" si="253"/>
        <v>0</v>
      </c>
      <c r="J1333" s="187"/>
      <c r="K1333" s="188">
        <f t="shared" si="260"/>
        <v>0</v>
      </c>
      <c r="L1333" s="86">
        <f t="shared" si="254"/>
        <v>0</v>
      </c>
      <c r="M1333" s="188">
        <f t="shared" si="255"/>
        <v>0</v>
      </c>
      <c r="N1333" s="86">
        <f t="shared" si="256"/>
        <v>0</v>
      </c>
      <c r="O1333" s="188">
        <f t="shared" si="257"/>
        <v>0</v>
      </c>
      <c r="P1333" s="189"/>
      <c r="Q1333" s="190">
        <f t="shared" si="258"/>
        <v>0</v>
      </c>
      <c r="R1333" s="191">
        <f t="shared" si="259"/>
        <v>0</v>
      </c>
      <c r="T1333" s="88"/>
    </row>
    <row r="1334" spans="1:20" s="178" customFormat="1" ht="30" hidden="1" customHeight="1">
      <c r="A1334" s="156">
        <f>'CONSTRUCTION COST ESTIMATE'!A1334</f>
        <v>0</v>
      </c>
      <c r="B1334" s="179">
        <f>'CONSTRUCTION COST ESTIMATE'!B1334</f>
        <v>690.01</v>
      </c>
      <c r="C1334" s="180" t="str">
        <f>'CONSTRUCTION COST ESTIMATE'!C1334</f>
        <v>CURED IN PLACE PIPE (CIPP) LINER (27 INCH)</v>
      </c>
      <c r="D1334" s="181">
        <f>'CONSTRUCTION COST ESTIMATE'!BA1334</f>
        <v>0</v>
      </c>
      <c r="E1334" s="182">
        <f>'CONSTRUCTION COST ESTIMATE'!BC1334</f>
        <v>0</v>
      </c>
      <c r="F1334" s="183" t="str">
        <f>'CONSTRUCTION COST ESTIMATE'!BB1334</f>
        <v>LF</v>
      </c>
      <c r="G1334" s="184"/>
      <c r="H1334" s="185">
        <f t="shared" si="252"/>
        <v>0</v>
      </c>
      <c r="I1334" s="186">
        <f t="shared" si="253"/>
        <v>0</v>
      </c>
      <c r="J1334" s="187"/>
      <c r="K1334" s="188">
        <f t="shared" si="260"/>
        <v>0</v>
      </c>
      <c r="L1334" s="86">
        <f t="shared" si="254"/>
        <v>0</v>
      </c>
      <c r="M1334" s="188">
        <f t="shared" si="255"/>
        <v>0</v>
      </c>
      <c r="N1334" s="86">
        <f t="shared" si="256"/>
        <v>0</v>
      </c>
      <c r="O1334" s="188">
        <f t="shared" si="257"/>
        <v>0</v>
      </c>
      <c r="P1334" s="189"/>
      <c r="Q1334" s="190">
        <f t="shared" si="258"/>
        <v>0</v>
      </c>
      <c r="R1334" s="191">
        <f t="shared" si="259"/>
        <v>0</v>
      </c>
      <c r="T1334" s="88"/>
    </row>
    <row r="1335" spans="1:20" s="178" customFormat="1" ht="30" hidden="1" customHeight="1">
      <c r="A1335" s="156">
        <f>'CONSTRUCTION COST ESTIMATE'!A1335</f>
        <v>0</v>
      </c>
      <c r="B1335" s="179">
        <f>'CONSTRUCTION COST ESTIMATE'!B1335</f>
        <v>690.01099999999997</v>
      </c>
      <c r="C1335" s="180" t="str">
        <f>'CONSTRUCTION COST ESTIMATE'!C1335</f>
        <v>CURED IN PLACE PIPE (CIPP) LINER (27 INCH)</v>
      </c>
      <c r="D1335" s="181">
        <f>'CONSTRUCTION COST ESTIMATE'!BA1335</f>
        <v>0</v>
      </c>
      <c r="E1335" s="182">
        <f>'CONSTRUCTION COST ESTIMATE'!BC1335</f>
        <v>0</v>
      </c>
      <c r="F1335" s="183" t="str">
        <f>'CONSTRUCTION COST ESTIMATE'!BB1335</f>
        <v>EA</v>
      </c>
      <c r="G1335" s="184"/>
      <c r="H1335" s="185">
        <f t="shared" si="252"/>
        <v>0</v>
      </c>
      <c r="I1335" s="186">
        <f t="shared" si="253"/>
        <v>0</v>
      </c>
      <c r="J1335" s="187"/>
      <c r="K1335" s="188">
        <f t="shared" si="260"/>
        <v>0</v>
      </c>
      <c r="L1335" s="86">
        <f t="shared" si="254"/>
        <v>0</v>
      </c>
      <c r="M1335" s="188">
        <f t="shared" si="255"/>
        <v>0</v>
      </c>
      <c r="N1335" s="86">
        <f t="shared" si="256"/>
        <v>0</v>
      </c>
      <c r="O1335" s="188">
        <f t="shared" si="257"/>
        <v>0</v>
      </c>
      <c r="P1335" s="189"/>
      <c r="Q1335" s="190">
        <f t="shared" si="258"/>
        <v>0</v>
      </c>
      <c r="R1335" s="191">
        <f t="shared" si="259"/>
        <v>0</v>
      </c>
      <c r="T1335" s="88"/>
    </row>
    <row r="1336" spans="1:20" s="178" customFormat="1" ht="30" hidden="1" customHeight="1">
      <c r="A1336" s="156">
        <f>'CONSTRUCTION COST ESTIMATE'!A1336</f>
        <v>0</v>
      </c>
      <c r="B1336" s="179">
        <f>'CONSTRUCTION COST ESTIMATE'!B1336</f>
        <v>690.01199999999994</v>
      </c>
      <c r="C1336" s="180" t="str">
        <f>'CONSTRUCTION COST ESTIMATE'!C1336</f>
        <v>CURED IN PLACE PIPE (CIPP) LINER (30 INCH)</v>
      </c>
      <c r="D1336" s="181">
        <f>'CONSTRUCTION COST ESTIMATE'!BA1336</f>
        <v>0</v>
      </c>
      <c r="E1336" s="182">
        <f>'CONSTRUCTION COST ESTIMATE'!BC1336</f>
        <v>0</v>
      </c>
      <c r="F1336" s="183" t="str">
        <f>'CONSTRUCTION COST ESTIMATE'!BB1336</f>
        <v>LF</v>
      </c>
      <c r="G1336" s="184"/>
      <c r="H1336" s="185">
        <f t="shared" si="252"/>
        <v>0</v>
      </c>
      <c r="I1336" s="186">
        <f t="shared" si="253"/>
        <v>0</v>
      </c>
      <c r="J1336" s="187"/>
      <c r="K1336" s="188">
        <f t="shared" si="260"/>
        <v>0</v>
      </c>
      <c r="L1336" s="86">
        <f t="shared" si="254"/>
        <v>0</v>
      </c>
      <c r="M1336" s="188">
        <f t="shared" si="255"/>
        <v>0</v>
      </c>
      <c r="N1336" s="86">
        <f t="shared" si="256"/>
        <v>0</v>
      </c>
      <c r="O1336" s="188">
        <f t="shared" si="257"/>
        <v>0</v>
      </c>
      <c r="P1336" s="189"/>
      <c r="Q1336" s="190">
        <f t="shared" si="258"/>
        <v>0</v>
      </c>
      <c r="R1336" s="191">
        <f t="shared" si="259"/>
        <v>0</v>
      </c>
      <c r="T1336" s="88"/>
    </row>
    <row r="1337" spans="1:20" s="178" customFormat="1" ht="30" hidden="1" customHeight="1">
      <c r="A1337" s="156">
        <f>'CONSTRUCTION COST ESTIMATE'!A1337</f>
        <v>0</v>
      </c>
      <c r="B1337" s="179">
        <f>'CONSTRUCTION COST ESTIMATE'!B1337</f>
        <v>690.01300000000003</v>
      </c>
      <c r="C1337" s="180" t="str">
        <f>'CONSTRUCTION COST ESTIMATE'!C1337</f>
        <v>CURED IN PLACE PIPE (CIPP) LINER (30 INCH)</v>
      </c>
      <c r="D1337" s="181">
        <f>'CONSTRUCTION COST ESTIMATE'!BA1337</f>
        <v>0</v>
      </c>
      <c r="E1337" s="182">
        <f>'CONSTRUCTION COST ESTIMATE'!BC1337</f>
        <v>0</v>
      </c>
      <c r="F1337" s="183" t="str">
        <f>'CONSTRUCTION COST ESTIMATE'!BB1337</f>
        <v>EA</v>
      </c>
      <c r="G1337" s="184"/>
      <c r="H1337" s="185">
        <f t="shared" si="252"/>
        <v>0</v>
      </c>
      <c r="I1337" s="186">
        <f t="shared" si="253"/>
        <v>0</v>
      </c>
      <c r="J1337" s="187"/>
      <c r="K1337" s="188">
        <f t="shared" si="260"/>
        <v>0</v>
      </c>
      <c r="L1337" s="86">
        <f t="shared" si="254"/>
        <v>0</v>
      </c>
      <c r="M1337" s="188">
        <f t="shared" si="255"/>
        <v>0</v>
      </c>
      <c r="N1337" s="86">
        <f t="shared" si="256"/>
        <v>0</v>
      </c>
      <c r="O1337" s="188">
        <f t="shared" si="257"/>
        <v>0</v>
      </c>
      <c r="P1337" s="189"/>
      <c r="Q1337" s="190">
        <f t="shared" si="258"/>
        <v>0</v>
      </c>
      <c r="R1337" s="191">
        <f t="shared" si="259"/>
        <v>0</v>
      </c>
      <c r="T1337" s="88"/>
    </row>
    <row r="1338" spans="1:20" s="178" customFormat="1" ht="30" hidden="1" customHeight="1">
      <c r="A1338" s="156">
        <f>'CONSTRUCTION COST ESTIMATE'!A1338</f>
        <v>0</v>
      </c>
      <c r="B1338" s="179">
        <f>'CONSTRUCTION COST ESTIMATE'!B1338</f>
        <v>690.01400000000001</v>
      </c>
      <c r="C1338" s="180" t="str">
        <f>'CONSTRUCTION COST ESTIMATE'!C1338</f>
        <v>CURED IN PLACE PIPE (CIPP) LINER (33 INCH)</v>
      </c>
      <c r="D1338" s="181">
        <f>'CONSTRUCTION COST ESTIMATE'!BA1338</f>
        <v>0</v>
      </c>
      <c r="E1338" s="182">
        <f>'CONSTRUCTION COST ESTIMATE'!BC1338</f>
        <v>0</v>
      </c>
      <c r="F1338" s="183" t="str">
        <f>'CONSTRUCTION COST ESTIMATE'!BB1338</f>
        <v>LF</v>
      </c>
      <c r="G1338" s="184"/>
      <c r="H1338" s="185">
        <f t="shared" si="252"/>
        <v>0</v>
      </c>
      <c r="I1338" s="186">
        <f t="shared" si="253"/>
        <v>0</v>
      </c>
      <c r="J1338" s="187"/>
      <c r="K1338" s="188">
        <f t="shared" si="260"/>
        <v>0</v>
      </c>
      <c r="L1338" s="86">
        <f t="shared" si="254"/>
        <v>0</v>
      </c>
      <c r="M1338" s="188">
        <f t="shared" si="255"/>
        <v>0</v>
      </c>
      <c r="N1338" s="86">
        <f t="shared" si="256"/>
        <v>0</v>
      </c>
      <c r="O1338" s="188">
        <f t="shared" si="257"/>
        <v>0</v>
      </c>
      <c r="P1338" s="189"/>
      <c r="Q1338" s="190">
        <f t="shared" si="258"/>
        <v>0</v>
      </c>
      <c r="R1338" s="191">
        <f t="shared" si="259"/>
        <v>0</v>
      </c>
      <c r="T1338" s="88"/>
    </row>
    <row r="1339" spans="1:20" s="178" customFormat="1" ht="30" hidden="1" customHeight="1">
      <c r="A1339" s="156">
        <f>'CONSTRUCTION COST ESTIMATE'!A1339</f>
        <v>0</v>
      </c>
      <c r="B1339" s="179">
        <f>'CONSTRUCTION COST ESTIMATE'!B1339</f>
        <v>690.01499999999999</v>
      </c>
      <c r="C1339" s="180" t="str">
        <f>'CONSTRUCTION COST ESTIMATE'!C1339</f>
        <v>CURED IN PLACE PIPE (CIPP) LINER (33 INCH)</v>
      </c>
      <c r="D1339" s="181">
        <f>'CONSTRUCTION COST ESTIMATE'!BA1339</f>
        <v>0</v>
      </c>
      <c r="E1339" s="182">
        <f>'CONSTRUCTION COST ESTIMATE'!BC1339</f>
        <v>0</v>
      </c>
      <c r="F1339" s="183" t="str">
        <f>'CONSTRUCTION COST ESTIMATE'!BB1339</f>
        <v>EA</v>
      </c>
      <c r="G1339" s="184"/>
      <c r="H1339" s="185">
        <f t="shared" si="252"/>
        <v>0</v>
      </c>
      <c r="I1339" s="186">
        <f t="shared" si="253"/>
        <v>0</v>
      </c>
      <c r="J1339" s="187"/>
      <c r="K1339" s="188">
        <f t="shared" si="260"/>
        <v>0</v>
      </c>
      <c r="L1339" s="86">
        <f t="shared" si="254"/>
        <v>0</v>
      </c>
      <c r="M1339" s="188">
        <f t="shared" si="255"/>
        <v>0</v>
      </c>
      <c r="N1339" s="86">
        <f t="shared" si="256"/>
        <v>0</v>
      </c>
      <c r="O1339" s="188">
        <f t="shared" si="257"/>
        <v>0</v>
      </c>
      <c r="P1339" s="189"/>
      <c r="Q1339" s="190">
        <f t="shared" si="258"/>
        <v>0</v>
      </c>
      <c r="R1339" s="191">
        <f t="shared" si="259"/>
        <v>0</v>
      </c>
      <c r="T1339" s="88"/>
    </row>
    <row r="1340" spans="1:20" s="178" customFormat="1" ht="30" hidden="1" customHeight="1">
      <c r="A1340" s="156">
        <f>'CONSTRUCTION COST ESTIMATE'!A1340</f>
        <v>0</v>
      </c>
      <c r="B1340" s="179">
        <f>'CONSTRUCTION COST ESTIMATE'!B1340</f>
        <v>690.01599999999996</v>
      </c>
      <c r="C1340" s="180" t="str">
        <f>'CONSTRUCTION COST ESTIMATE'!C1340</f>
        <v>CURED IN PLACE PIPE (CIPP) LINER (36 INCH)</v>
      </c>
      <c r="D1340" s="181">
        <f>'CONSTRUCTION COST ESTIMATE'!BA1340</f>
        <v>0</v>
      </c>
      <c r="E1340" s="182">
        <f>'CONSTRUCTION COST ESTIMATE'!BC1340</f>
        <v>0</v>
      </c>
      <c r="F1340" s="183" t="str">
        <f>'CONSTRUCTION COST ESTIMATE'!BB1340</f>
        <v>LF</v>
      </c>
      <c r="G1340" s="184"/>
      <c r="H1340" s="185">
        <f t="shared" si="252"/>
        <v>0</v>
      </c>
      <c r="I1340" s="186">
        <f t="shared" si="253"/>
        <v>0</v>
      </c>
      <c r="J1340" s="187"/>
      <c r="K1340" s="188">
        <f t="shared" si="260"/>
        <v>0</v>
      </c>
      <c r="L1340" s="86">
        <f t="shared" si="254"/>
        <v>0</v>
      </c>
      <c r="M1340" s="188">
        <f t="shared" si="255"/>
        <v>0</v>
      </c>
      <c r="N1340" s="86">
        <f t="shared" si="256"/>
        <v>0</v>
      </c>
      <c r="O1340" s="188">
        <f t="shared" si="257"/>
        <v>0</v>
      </c>
      <c r="P1340" s="189"/>
      <c r="Q1340" s="190">
        <f t="shared" si="258"/>
        <v>0</v>
      </c>
      <c r="R1340" s="191">
        <f t="shared" si="259"/>
        <v>0</v>
      </c>
      <c r="T1340" s="88"/>
    </row>
    <row r="1341" spans="1:20" s="178" customFormat="1" ht="30" hidden="1" customHeight="1">
      <c r="A1341" s="156">
        <f>'CONSTRUCTION COST ESTIMATE'!A1341</f>
        <v>0</v>
      </c>
      <c r="B1341" s="179">
        <f>'CONSTRUCTION COST ESTIMATE'!B1341</f>
        <v>690.01700000000005</v>
      </c>
      <c r="C1341" s="180" t="str">
        <f>'CONSTRUCTION COST ESTIMATE'!C1341</f>
        <v>CURED IN PLACE PIPE (CIPP) LINER (36 INCH)</v>
      </c>
      <c r="D1341" s="181">
        <f>'CONSTRUCTION COST ESTIMATE'!BA1341</f>
        <v>0</v>
      </c>
      <c r="E1341" s="182">
        <f>'CONSTRUCTION COST ESTIMATE'!BC1341</f>
        <v>0</v>
      </c>
      <c r="F1341" s="183" t="str">
        <f>'CONSTRUCTION COST ESTIMATE'!BB1341</f>
        <v>EA</v>
      </c>
      <c r="G1341" s="184"/>
      <c r="H1341" s="185">
        <f t="shared" si="252"/>
        <v>0</v>
      </c>
      <c r="I1341" s="186">
        <f t="shared" si="253"/>
        <v>0</v>
      </c>
      <c r="J1341" s="187"/>
      <c r="K1341" s="188">
        <f t="shared" si="260"/>
        <v>0</v>
      </c>
      <c r="L1341" s="86">
        <f t="shared" si="254"/>
        <v>0</v>
      </c>
      <c r="M1341" s="188">
        <f t="shared" si="255"/>
        <v>0</v>
      </c>
      <c r="N1341" s="86">
        <f t="shared" si="256"/>
        <v>0</v>
      </c>
      <c r="O1341" s="188">
        <f t="shared" si="257"/>
        <v>0</v>
      </c>
      <c r="P1341" s="189"/>
      <c r="Q1341" s="190">
        <f t="shared" si="258"/>
        <v>0</v>
      </c>
      <c r="R1341" s="191">
        <f t="shared" si="259"/>
        <v>0</v>
      </c>
      <c r="T1341" s="88"/>
    </row>
    <row r="1342" spans="1:20" s="178" customFormat="1" ht="30" hidden="1" customHeight="1">
      <c r="A1342" s="156">
        <f>'CONSTRUCTION COST ESTIMATE'!A1342</f>
        <v>0</v>
      </c>
      <c r="B1342" s="179">
        <f>'CONSTRUCTION COST ESTIMATE'!B1342</f>
        <v>690.01800000000003</v>
      </c>
      <c r="C1342" s="180" t="str">
        <f>'CONSTRUCTION COST ESTIMATE'!C1342</f>
        <v>CURED IN PLACE PIPE (CIPP) LINER (39 INCH)</v>
      </c>
      <c r="D1342" s="181">
        <f>'CONSTRUCTION COST ESTIMATE'!BA1342</f>
        <v>0</v>
      </c>
      <c r="E1342" s="182">
        <f>'CONSTRUCTION COST ESTIMATE'!BC1342</f>
        <v>0</v>
      </c>
      <c r="F1342" s="183" t="str">
        <f>'CONSTRUCTION COST ESTIMATE'!BB1342</f>
        <v>LF</v>
      </c>
      <c r="G1342" s="184"/>
      <c r="H1342" s="185">
        <f t="shared" si="252"/>
        <v>0</v>
      </c>
      <c r="I1342" s="186">
        <f t="shared" si="253"/>
        <v>0</v>
      </c>
      <c r="J1342" s="187"/>
      <c r="K1342" s="188">
        <f t="shared" si="260"/>
        <v>0</v>
      </c>
      <c r="L1342" s="86">
        <f t="shared" si="254"/>
        <v>0</v>
      </c>
      <c r="M1342" s="188">
        <f t="shared" si="255"/>
        <v>0</v>
      </c>
      <c r="N1342" s="86">
        <f t="shared" si="256"/>
        <v>0</v>
      </c>
      <c r="O1342" s="188">
        <f t="shared" si="257"/>
        <v>0</v>
      </c>
      <c r="P1342" s="189"/>
      <c r="Q1342" s="190">
        <f t="shared" si="258"/>
        <v>0</v>
      </c>
      <c r="R1342" s="191">
        <f t="shared" si="259"/>
        <v>0</v>
      </c>
      <c r="T1342" s="88"/>
    </row>
    <row r="1343" spans="1:20" s="178" customFormat="1" ht="30" hidden="1" customHeight="1">
      <c r="A1343" s="156">
        <f>'CONSTRUCTION COST ESTIMATE'!A1343</f>
        <v>0</v>
      </c>
      <c r="B1343" s="179">
        <f>'CONSTRUCTION COST ESTIMATE'!B1343</f>
        <v>690.01900000000001</v>
      </c>
      <c r="C1343" s="180" t="str">
        <f>'CONSTRUCTION COST ESTIMATE'!C1343</f>
        <v>CURED IN PLACE PIPE (CIPP) LINER (39 INCH)</v>
      </c>
      <c r="D1343" s="181">
        <f>'CONSTRUCTION COST ESTIMATE'!BA1343</f>
        <v>0</v>
      </c>
      <c r="E1343" s="182">
        <f>'CONSTRUCTION COST ESTIMATE'!BC1343</f>
        <v>0</v>
      </c>
      <c r="F1343" s="183" t="str">
        <f>'CONSTRUCTION COST ESTIMATE'!BB1343</f>
        <v>EA</v>
      </c>
      <c r="G1343" s="184"/>
      <c r="H1343" s="185">
        <f t="shared" si="252"/>
        <v>0</v>
      </c>
      <c r="I1343" s="186">
        <f t="shared" si="253"/>
        <v>0</v>
      </c>
      <c r="J1343" s="187"/>
      <c r="K1343" s="188">
        <f t="shared" si="260"/>
        <v>0</v>
      </c>
      <c r="L1343" s="86">
        <f t="shared" si="254"/>
        <v>0</v>
      </c>
      <c r="M1343" s="188">
        <f t="shared" si="255"/>
        <v>0</v>
      </c>
      <c r="N1343" s="86">
        <f t="shared" si="256"/>
        <v>0</v>
      </c>
      <c r="O1343" s="188">
        <f t="shared" si="257"/>
        <v>0</v>
      </c>
      <c r="P1343" s="189"/>
      <c r="Q1343" s="190">
        <f t="shared" si="258"/>
        <v>0</v>
      </c>
      <c r="R1343" s="191">
        <f t="shared" si="259"/>
        <v>0</v>
      </c>
      <c r="T1343" s="88"/>
    </row>
    <row r="1344" spans="1:20" s="178" customFormat="1" ht="30" hidden="1" customHeight="1">
      <c r="A1344" s="156">
        <f>'CONSTRUCTION COST ESTIMATE'!A1344</f>
        <v>0</v>
      </c>
      <c r="B1344" s="179">
        <f>'CONSTRUCTION COST ESTIMATE'!B1344</f>
        <v>690.02</v>
      </c>
      <c r="C1344" s="180" t="str">
        <f>'CONSTRUCTION COST ESTIMATE'!C1344</f>
        <v>CURED IN PLACE PIPE (CIPP) LINER (42 INCH)</v>
      </c>
      <c r="D1344" s="181">
        <f>'CONSTRUCTION COST ESTIMATE'!BA1344</f>
        <v>0</v>
      </c>
      <c r="E1344" s="182">
        <f>'CONSTRUCTION COST ESTIMATE'!BC1344</f>
        <v>0</v>
      </c>
      <c r="F1344" s="183" t="str">
        <f>'CONSTRUCTION COST ESTIMATE'!BB1344</f>
        <v>LF</v>
      </c>
      <c r="G1344" s="184"/>
      <c r="H1344" s="185">
        <f t="shared" si="252"/>
        <v>0</v>
      </c>
      <c r="I1344" s="186">
        <f t="shared" si="253"/>
        <v>0</v>
      </c>
      <c r="J1344" s="187"/>
      <c r="K1344" s="188">
        <f t="shared" si="260"/>
        <v>0</v>
      </c>
      <c r="L1344" s="86">
        <f t="shared" si="254"/>
        <v>0</v>
      </c>
      <c r="M1344" s="188">
        <f t="shared" si="255"/>
        <v>0</v>
      </c>
      <c r="N1344" s="86">
        <f t="shared" si="256"/>
        <v>0</v>
      </c>
      <c r="O1344" s="188">
        <f t="shared" si="257"/>
        <v>0</v>
      </c>
      <c r="P1344" s="189"/>
      <c r="Q1344" s="190">
        <f t="shared" si="258"/>
        <v>0</v>
      </c>
      <c r="R1344" s="191">
        <f t="shared" si="259"/>
        <v>0</v>
      </c>
      <c r="T1344" s="88"/>
    </row>
    <row r="1345" spans="1:20" s="178" customFormat="1" ht="30" hidden="1" customHeight="1">
      <c r="A1345" s="156">
        <f>'CONSTRUCTION COST ESTIMATE'!A1345</f>
        <v>0</v>
      </c>
      <c r="B1345" s="179">
        <f>'CONSTRUCTION COST ESTIMATE'!B1345</f>
        <v>690.02099999999996</v>
      </c>
      <c r="C1345" s="180" t="str">
        <f>'CONSTRUCTION COST ESTIMATE'!C1345</f>
        <v>CURED IN PLACE PIPE (CIPP) LINER (42 INCH)</v>
      </c>
      <c r="D1345" s="181">
        <f>'CONSTRUCTION COST ESTIMATE'!BA1345</f>
        <v>0</v>
      </c>
      <c r="E1345" s="182">
        <f>'CONSTRUCTION COST ESTIMATE'!BC1345</f>
        <v>0</v>
      </c>
      <c r="F1345" s="183" t="str">
        <f>'CONSTRUCTION COST ESTIMATE'!BB1345</f>
        <v>EA</v>
      </c>
      <c r="G1345" s="184"/>
      <c r="H1345" s="185">
        <f t="shared" si="252"/>
        <v>0</v>
      </c>
      <c r="I1345" s="186">
        <f t="shared" si="253"/>
        <v>0</v>
      </c>
      <c r="J1345" s="187"/>
      <c r="K1345" s="188">
        <f t="shared" si="260"/>
        <v>0</v>
      </c>
      <c r="L1345" s="86">
        <f t="shared" si="254"/>
        <v>0</v>
      </c>
      <c r="M1345" s="188">
        <f t="shared" si="255"/>
        <v>0</v>
      </c>
      <c r="N1345" s="86">
        <f t="shared" si="256"/>
        <v>0</v>
      </c>
      <c r="O1345" s="188">
        <f t="shared" si="257"/>
        <v>0</v>
      </c>
      <c r="P1345" s="189"/>
      <c r="Q1345" s="190">
        <f t="shared" si="258"/>
        <v>0</v>
      </c>
      <c r="R1345" s="191">
        <f t="shared" si="259"/>
        <v>0</v>
      </c>
      <c r="T1345" s="88"/>
    </row>
    <row r="1346" spans="1:20" s="178" customFormat="1" ht="30" hidden="1" customHeight="1">
      <c r="A1346" s="156">
        <f>'CONSTRUCTION COST ESTIMATE'!A1346</f>
        <v>0</v>
      </c>
      <c r="B1346" s="179">
        <f>'CONSTRUCTION COST ESTIMATE'!B1346</f>
        <v>690.02200000000005</v>
      </c>
      <c r="C1346" s="180" t="str">
        <f>'CONSTRUCTION COST ESTIMATE'!C1346</f>
        <v>CURED IN PLACE PIPE (CIPP) LINER (48 INCH)</v>
      </c>
      <c r="D1346" s="181">
        <f>'CONSTRUCTION COST ESTIMATE'!BA1346</f>
        <v>0</v>
      </c>
      <c r="E1346" s="182">
        <f>'CONSTRUCTION COST ESTIMATE'!BC1346</f>
        <v>0</v>
      </c>
      <c r="F1346" s="183" t="str">
        <f>'CONSTRUCTION COST ESTIMATE'!BB1346</f>
        <v>LF</v>
      </c>
      <c r="G1346" s="184"/>
      <c r="H1346" s="185">
        <f t="shared" si="252"/>
        <v>0</v>
      </c>
      <c r="I1346" s="186">
        <f t="shared" si="253"/>
        <v>0</v>
      </c>
      <c r="J1346" s="187"/>
      <c r="K1346" s="188">
        <f t="shared" si="260"/>
        <v>0</v>
      </c>
      <c r="L1346" s="86">
        <f t="shared" si="254"/>
        <v>0</v>
      </c>
      <c r="M1346" s="188">
        <f t="shared" si="255"/>
        <v>0</v>
      </c>
      <c r="N1346" s="86">
        <f t="shared" si="256"/>
        <v>0</v>
      </c>
      <c r="O1346" s="188">
        <f t="shared" si="257"/>
        <v>0</v>
      </c>
      <c r="P1346" s="189"/>
      <c r="Q1346" s="190">
        <f t="shared" si="258"/>
        <v>0</v>
      </c>
      <c r="R1346" s="191">
        <f t="shared" si="259"/>
        <v>0</v>
      </c>
      <c r="T1346" s="88"/>
    </row>
    <row r="1347" spans="1:20" s="178" customFormat="1" ht="30" hidden="1" customHeight="1">
      <c r="A1347" s="156">
        <f>'CONSTRUCTION COST ESTIMATE'!A1347</f>
        <v>0</v>
      </c>
      <c r="B1347" s="179">
        <f>'CONSTRUCTION COST ESTIMATE'!B1347</f>
        <v>690.02300000000002</v>
      </c>
      <c r="C1347" s="180" t="str">
        <f>'CONSTRUCTION COST ESTIMATE'!C1347</f>
        <v>CURED IN PLACE PIPE (CIPP) LINER (48 INCH)</v>
      </c>
      <c r="D1347" s="181">
        <f>'CONSTRUCTION COST ESTIMATE'!BA1347</f>
        <v>0</v>
      </c>
      <c r="E1347" s="182">
        <f>'CONSTRUCTION COST ESTIMATE'!BC1347</f>
        <v>0</v>
      </c>
      <c r="F1347" s="183" t="str">
        <f>'CONSTRUCTION COST ESTIMATE'!BB1347</f>
        <v>EA</v>
      </c>
      <c r="G1347" s="184"/>
      <c r="H1347" s="185">
        <f t="shared" si="252"/>
        <v>0</v>
      </c>
      <c r="I1347" s="186">
        <f t="shared" si="253"/>
        <v>0</v>
      </c>
      <c r="J1347" s="187"/>
      <c r="K1347" s="188">
        <f t="shared" si="260"/>
        <v>0</v>
      </c>
      <c r="L1347" s="86">
        <f t="shared" si="254"/>
        <v>0</v>
      </c>
      <c r="M1347" s="188">
        <f t="shared" si="255"/>
        <v>0</v>
      </c>
      <c r="N1347" s="86">
        <f t="shared" si="256"/>
        <v>0</v>
      </c>
      <c r="O1347" s="188">
        <f t="shared" si="257"/>
        <v>0</v>
      </c>
      <c r="P1347" s="189"/>
      <c r="Q1347" s="190">
        <f t="shared" si="258"/>
        <v>0</v>
      </c>
      <c r="R1347" s="191">
        <f t="shared" si="259"/>
        <v>0</v>
      </c>
      <c r="T1347" s="88"/>
    </row>
    <row r="1348" spans="1:20" s="178" customFormat="1" ht="30" hidden="1" customHeight="1">
      <c r="A1348" s="156">
        <f>'CONSTRUCTION COST ESTIMATE'!A1348</f>
        <v>0</v>
      </c>
      <c r="B1348" s="179">
        <f>'CONSTRUCTION COST ESTIMATE'!B1348</f>
        <v>690.024</v>
      </c>
      <c r="C1348" s="180" t="str">
        <f>'CONSTRUCTION COST ESTIMATE'!C1348</f>
        <v>CURED IN PLACE PIPE (CIPP) LINER (54 INCH)</v>
      </c>
      <c r="D1348" s="181">
        <f>'CONSTRUCTION COST ESTIMATE'!BA1348</f>
        <v>0</v>
      </c>
      <c r="E1348" s="182">
        <f>'CONSTRUCTION COST ESTIMATE'!BC1348</f>
        <v>0</v>
      </c>
      <c r="F1348" s="183" t="str">
        <f>'CONSTRUCTION COST ESTIMATE'!BB1348</f>
        <v>LF</v>
      </c>
      <c r="G1348" s="184"/>
      <c r="H1348" s="185">
        <f t="shared" si="252"/>
        <v>0</v>
      </c>
      <c r="I1348" s="186">
        <f t="shared" si="253"/>
        <v>0</v>
      </c>
      <c r="J1348" s="187"/>
      <c r="K1348" s="188">
        <f t="shared" si="260"/>
        <v>0</v>
      </c>
      <c r="L1348" s="86">
        <f t="shared" si="254"/>
        <v>0</v>
      </c>
      <c r="M1348" s="188">
        <f t="shared" si="255"/>
        <v>0</v>
      </c>
      <c r="N1348" s="86">
        <f t="shared" si="256"/>
        <v>0</v>
      </c>
      <c r="O1348" s="188">
        <f t="shared" si="257"/>
        <v>0</v>
      </c>
      <c r="P1348" s="189"/>
      <c r="Q1348" s="190">
        <f t="shared" si="258"/>
        <v>0</v>
      </c>
      <c r="R1348" s="191">
        <f t="shared" si="259"/>
        <v>0</v>
      </c>
      <c r="T1348" s="88"/>
    </row>
    <row r="1349" spans="1:20" s="178" customFormat="1" ht="30" hidden="1" customHeight="1">
      <c r="A1349" s="156">
        <f>'CONSTRUCTION COST ESTIMATE'!A1349</f>
        <v>0</v>
      </c>
      <c r="B1349" s="179">
        <f>'CONSTRUCTION COST ESTIMATE'!B1349</f>
        <v>690.02499999999998</v>
      </c>
      <c r="C1349" s="180" t="str">
        <f>'CONSTRUCTION COST ESTIMATE'!C1349</f>
        <v>CURED IN PLACE PIPE (CIPP) LINER (54 INCH)</v>
      </c>
      <c r="D1349" s="181">
        <f>'CONSTRUCTION COST ESTIMATE'!BA1349</f>
        <v>0</v>
      </c>
      <c r="E1349" s="182">
        <f>'CONSTRUCTION COST ESTIMATE'!BC1349</f>
        <v>0</v>
      </c>
      <c r="F1349" s="183" t="str">
        <f>'CONSTRUCTION COST ESTIMATE'!BB1349</f>
        <v>EA</v>
      </c>
      <c r="G1349" s="184"/>
      <c r="H1349" s="185">
        <f t="shared" si="252"/>
        <v>0</v>
      </c>
      <c r="I1349" s="186">
        <f t="shared" si="253"/>
        <v>0</v>
      </c>
      <c r="J1349" s="187"/>
      <c r="K1349" s="188">
        <f t="shared" si="260"/>
        <v>0</v>
      </c>
      <c r="L1349" s="86">
        <f t="shared" si="254"/>
        <v>0</v>
      </c>
      <c r="M1349" s="188">
        <f t="shared" si="255"/>
        <v>0</v>
      </c>
      <c r="N1349" s="86">
        <f t="shared" si="256"/>
        <v>0</v>
      </c>
      <c r="O1349" s="188">
        <f t="shared" si="257"/>
        <v>0</v>
      </c>
      <c r="P1349" s="189"/>
      <c r="Q1349" s="190">
        <f t="shared" si="258"/>
        <v>0</v>
      </c>
      <c r="R1349" s="191">
        <f t="shared" si="259"/>
        <v>0</v>
      </c>
      <c r="T1349" s="88"/>
    </row>
    <row r="1350" spans="1:20" s="178" customFormat="1" ht="30" hidden="1" customHeight="1">
      <c r="A1350" s="156">
        <f>'CONSTRUCTION COST ESTIMATE'!A1350</f>
        <v>0</v>
      </c>
      <c r="B1350" s="179">
        <f>'CONSTRUCTION COST ESTIMATE'!B1350</f>
        <v>690.02599999999995</v>
      </c>
      <c r="C1350" s="180" t="str">
        <f>'CONSTRUCTION COST ESTIMATE'!C1350</f>
        <v>CURED IN PLACE PIPE (CIPP) LINER (60 INCH)</v>
      </c>
      <c r="D1350" s="181">
        <f>'CONSTRUCTION COST ESTIMATE'!BA1350</f>
        <v>0</v>
      </c>
      <c r="E1350" s="182">
        <f>'CONSTRUCTION COST ESTIMATE'!BC1350</f>
        <v>0</v>
      </c>
      <c r="F1350" s="183" t="str">
        <f>'CONSTRUCTION COST ESTIMATE'!BB1350</f>
        <v>LF</v>
      </c>
      <c r="G1350" s="184"/>
      <c r="H1350" s="185">
        <f t="shared" si="252"/>
        <v>0</v>
      </c>
      <c r="I1350" s="186">
        <f t="shared" si="253"/>
        <v>0</v>
      </c>
      <c r="J1350" s="187"/>
      <c r="K1350" s="188">
        <f t="shared" si="260"/>
        <v>0</v>
      </c>
      <c r="L1350" s="86">
        <f t="shared" si="254"/>
        <v>0</v>
      </c>
      <c r="M1350" s="188">
        <f t="shared" si="255"/>
        <v>0</v>
      </c>
      <c r="N1350" s="86">
        <f t="shared" si="256"/>
        <v>0</v>
      </c>
      <c r="O1350" s="188">
        <f t="shared" si="257"/>
        <v>0</v>
      </c>
      <c r="P1350" s="189"/>
      <c r="Q1350" s="190">
        <f t="shared" si="258"/>
        <v>0</v>
      </c>
      <c r="R1350" s="191">
        <f t="shared" si="259"/>
        <v>0</v>
      </c>
      <c r="T1350" s="88"/>
    </row>
    <row r="1351" spans="1:20" s="178" customFormat="1" ht="30" hidden="1" customHeight="1">
      <c r="A1351" s="156">
        <f>'CONSTRUCTION COST ESTIMATE'!A1351</f>
        <v>0</v>
      </c>
      <c r="B1351" s="179">
        <f>'CONSTRUCTION COST ESTIMATE'!B1351</f>
        <v>690.02700000000004</v>
      </c>
      <c r="C1351" s="180" t="str">
        <f>'CONSTRUCTION COST ESTIMATE'!C1351</f>
        <v>CURED IN PLACE PIPE (CIPP) LINER (60 INCH)</v>
      </c>
      <c r="D1351" s="181">
        <f>'CONSTRUCTION COST ESTIMATE'!BA1351</f>
        <v>0</v>
      </c>
      <c r="E1351" s="182">
        <f>'CONSTRUCTION COST ESTIMATE'!BC1351</f>
        <v>0</v>
      </c>
      <c r="F1351" s="183" t="str">
        <f>'CONSTRUCTION COST ESTIMATE'!BB1351</f>
        <v>EA</v>
      </c>
      <c r="G1351" s="184"/>
      <c r="H1351" s="185">
        <f t="shared" si="252"/>
        <v>0</v>
      </c>
      <c r="I1351" s="186">
        <f t="shared" si="253"/>
        <v>0</v>
      </c>
      <c r="J1351" s="187"/>
      <c r="K1351" s="188">
        <f t="shared" si="260"/>
        <v>0</v>
      </c>
      <c r="L1351" s="86">
        <f t="shared" si="254"/>
        <v>0</v>
      </c>
      <c r="M1351" s="188">
        <f t="shared" si="255"/>
        <v>0</v>
      </c>
      <c r="N1351" s="86">
        <f t="shared" si="256"/>
        <v>0</v>
      </c>
      <c r="O1351" s="188">
        <f t="shared" si="257"/>
        <v>0</v>
      </c>
      <c r="P1351" s="189"/>
      <c r="Q1351" s="190">
        <f t="shared" si="258"/>
        <v>0</v>
      </c>
      <c r="R1351" s="191">
        <f t="shared" si="259"/>
        <v>0</v>
      </c>
      <c r="T1351" s="88"/>
    </row>
    <row r="1352" spans="1:20" s="178" customFormat="1" ht="30" hidden="1" customHeight="1">
      <c r="A1352" s="156">
        <f>'CONSTRUCTION COST ESTIMATE'!A1352</f>
        <v>0</v>
      </c>
      <c r="B1352" s="179">
        <f>'CONSTRUCTION COST ESTIMATE'!B1352</f>
        <v>690.02800000000002</v>
      </c>
      <c r="C1352" s="180" t="str">
        <f>'CONSTRUCTION COST ESTIMATE'!C1352</f>
        <v>CURED IN PLACE PIPE (CIPP) LINER (66 INCH)</v>
      </c>
      <c r="D1352" s="181">
        <f>'CONSTRUCTION COST ESTIMATE'!BA1352</f>
        <v>0</v>
      </c>
      <c r="E1352" s="182">
        <f>'CONSTRUCTION COST ESTIMATE'!BC1352</f>
        <v>0</v>
      </c>
      <c r="F1352" s="183" t="str">
        <f>'CONSTRUCTION COST ESTIMATE'!BB1352</f>
        <v>LF</v>
      </c>
      <c r="G1352" s="184"/>
      <c r="H1352" s="185">
        <f t="shared" si="252"/>
        <v>0</v>
      </c>
      <c r="I1352" s="186">
        <f t="shared" si="253"/>
        <v>0</v>
      </c>
      <c r="J1352" s="187"/>
      <c r="K1352" s="188">
        <f t="shared" si="260"/>
        <v>0</v>
      </c>
      <c r="L1352" s="86">
        <f t="shared" si="254"/>
        <v>0</v>
      </c>
      <c r="M1352" s="188">
        <f t="shared" si="255"/>
        <v>0</v>
      </c>
      <c r="N1352" s="86">
        <f t="shared" si="256"/>
        <v>0</v>
      </c>
      <c r="O1352" s="188">
        <f t="shared" si="257"/>
        <v>0</v>
      </c>
      <c r="P1352" s="189"/>
      <c r="Q1352" s="190">
        <f t="shared" si="258"/>
        <v>0</v>
      </c>
      <c r="R1352" s="191">
        <f t="shared" si="259"/>
        <v>0</v>
      </c>
      <c r="T1352" s="88"/>
    </row>
    <row r="1353" spans="1:20" s="178" customFormat="1" ht="30" hidden="1" customHeight="1">
      <c r="A1353" s="156">
        <f>'CONSTRUCTION COST ESTIMATE'!A1353</f>
        <v>0</v>
      </c>
      <c r="B1353" s="179">
        <f>'CONSTRUCTION COST ESTIMATE'!B1353</f>
        <v>690.029</v>
      </c>
      <c r="C1353" s="180" t="str">
        <f>'CONSTRUCTION COST ESTIMATE'!C1353</f>
        <v>CURED IN PLACE PIPE (CIPP) LINER (66 INCH)</v>
      </c>
      <c r="D1353" s="181">
        <f>'CONSTRUCTION COST ESTIMATE'!BA1353</f>
        <v>0</v>
      </c>
      <c r="E1353" s="182">
        <f>'CONSTRUCTION COST ESTIMATE'!BC1353</f>
        <v>0</v>
      </c>
      <c r="F1353" s="183" t="str">
        <f>'CONSTRUCTION COST ESTIMATE'!BB1353</f>
        <v>EA</v>
      </c>
      <c r="G1353" s="184"/>
      <c r="H1353" s="185">
        <f t="shared" si="252"/>
        <v>0</v>
      </c>
      <c r="I1353" s="186">
        <f t="shared" si="253"/>
        <v>0</v>
      </c>
      <c r="J1353" s="187"/>
      <c r="K1353" s="188">
        <f t="shared" si="260"/>
        <v>0</v>
      </c>
      <c r="L1353" s="86">
        <f t="shared" si="254"/>
        <v>0</v>
      </c>
      <c r="M1353" s="188">
        <f t="shared" si="255"/>
        <v>0</v>
      </c>
      <c r="N1353" s="86">
        <f t="shared" si="256"/>
        <v>0</v>
      </c>
      <c r="O1353" s="188">
        <f t="shared" si="257"/>
        <v>0</v>
      </c>
      <c r="P1353" s="189"/>
      <c r="Q1353" s="190">
        <f t="shared" si="258"/>
        <v>0</v>
      </c>
      <c r="R1353" s="191">
        <f t="shared" si="259"/>
        <v>0</v>
      </c>
      <c r="T1353" s="88"/>
    </row>
    <row r="1354" spans="1:20" s="178" customFormat="1" ht="30" hidden="1" customHeight="1">
      <c r="A1354" s="156">
        <f>'CONSTRUCTION COST ESTIMATE'!A1354</f>
        <v>0</v>
      </c>
      <c r="B1354" s="179">
        <f>'CONSTRUCTION COST ESTIMATE'!B1354</f>
        <v>690.03</v>
      </c>
      <c r="C1354" s="180" t="str">
        <f>'CONSTRUCTION COST ESTIMATE'!C1354</f>
        <v>CURED IN PLACE PIPE (CIPP) LINER (72 INCH)</v>
      </c>
      <c r="D1354" s="181">
        <f>'CONSTRUCTION COST ESTIMATE'!BA1354</f>
        <v>0</v>
      </c>
      <c r="E1354" s="182">
        <f>'CONSTRUCTION COST ESTIMATE'!BC1354</f>
        <v>0</v>
      </c>
      <c r="F1354" s="183" t="str">
        <f>'CONSTRUCTION COST ESTIMATE'!BB1354</f>
        <v>LF</v>
      </c>
      <c r="G1354" s="184"/>
      <c r="H1354" s="185">
        <f t="shared" si="252"/>
        <v>0</v>
      </c>
      <c r="I1354" s="186">
        <f t="shared" si="253"/>
        <v>0</v>
      </c>
      <c r="J1354" s="187"/>
      <c r="K1354" s="188">
        <f t="shared" si="260"/>
        <v>0</v>
      </c>
      <c r="L1354" s="86">
        <f t="shared" si="254"/>
        <v>0</v>
      </c>
      <c r="M1354" s="188">
        <f t="shared" si="255"/>
        <v>0</v>
      </c>
      <c r="N1354" s="86">
        <f t="shared" si="256"/>
        <v>0</v>
      </c>
      <c r="O1354" s="188">
        <f t="shared" si="257"/>
        <v>0</v>
      </c>
      <c r="P1354" s="189"/>
      <c r="Q1354" s="190">
        <f t="shared" si="258"/>
        <v>0</v>
      </c>
      <c r="R1354" s="191">
        <f t="shared" si="259"/>
        <v>0</v>
      </c>
      <c r="T1354" s="88"/>
    </row>
    <row r="1355" spans="1:20" s="178" customFormat="1" ht="30" hidden="1" customHeight="1">
      <c r="A1355" s="156">
        <f>'CONSTRUCTION COST ESTIMATE'!A1355</f>
        <v>0</v>
      </c>
      <c r="B1355" s="179">
        <f>'CONSTRUCTION COST ESTIMATE'!B1355</f>
        <v>690.03099999999995</v>
      </c>
      <c r="C1355" s="180" t="str">
        <f>'CONSTRUCTION COST ESTIMATE'!C1355</f>
        <v>CURED IN PLACE PIPE (CIPP) LINER (72 INCH)</v>
      </c>
      <c r="D1355" s="181">
        <f>'CONSTRUCTION COST ESTIMATE'!BA1355</f>
        <v>0</v>
      </c>
      <c r="E1355" s="182">
        <f>'CONSTRUCTION COST ESTIMATE'!BC1355</f>
        <v>0</v>
      </c>
      <c r="F1355" s="183" t="str">
        <f>'CONSTRUCTION COST ESTIMATE'!BB1355</f>
        <v>EA</v>
      </c>
      <c r="G1355" s="184"/>
      <c r="H1355" s="185">
        <f t="shared" si="252"/>
        <v>0</v>
      </c>
      <c r="I1355" s="186">
        <f t="shared" si="253"/>
        <v>0</v>
      </c>
      <c r="J1355" s="187"/>
      <c r="K1355" s="188">
        <f t="shared" si="260"/>
        <v>0</v>
      </c>
      <c r="L1355" s="86">
        <f t="shared" si="254"/>
        <v>0</v>
      </c>
      <c r="M1355" s="188">
        <f t="shared" si="255"/>
        <v>0</v>
      </c>
      <c r="N1355" s="86">
        <f t="shared" si="256"/>
        <v>0</v>
      </c>
      <c r="O1355" s="188">
        <f t="shared" si="257"/>
        <v>0</v>
      </c>
      <c r="P1355" s="189"/>
      <c r="Q1355" s="190">
        <f t="shared" si="258"/>
        <v>0</v>
      </c>
      <c r="R1355" s="191">
        <f t="shared" si="259"/>
        <v>0</v>
      </c>
      <c r="T1355" s="88"/>
    </row>
    <row r="1356" spans="1:20" s="178" customFormat="1" ht="30" hidden="1" customHeight="1">
      <c r="A1356" s="156">
        <f>'CONSTRUCTION COST ESTIMATE'!A1356</f>
        <v>0</v>
      </c>
      <c r="B1356" s="179">
        <f>'CONSTRUCTION COST ESTIMATE'!B1356</f>
        <v>690.03200000000004</v>
      </c>
      <c r="C1356" s="180" t="str">
        <f>'CONSTRUCTION COST ESTIMATE'!C1356</f>
        <v>CURED IN PLACE PIPE (CIPP) LINER (78 INCH)</v>
      </c>
      <c r="D1356" s="181">
        <f>'CONSTRUCTION COST ESTIMATE'!BA1356</f>
        <v>0</v>
      </c>
      <c r="E1356" s="182">
        <f>'CONSTRUCTION COST ESTIMATE'!BC1356</f>
        <v>0</v>
      </c>
      <c r="F1356" s="183" t="str">
        <f>'CONSTRUCTION COST ESTIMATE'!BB1356</f>
        <v>LF</v>
      </c>
      <c r="G1356" s="184"/>
      <c r="H1356" s="185">
        <f t="shared" si="252"/>
        <v>0</v>
      </c>
      <c r="I1356" s="186">
        <f t="shared" si="253"/>
        <v>0</v>
      </c>
      <c r="J1356" s="187"/>
      <c r="K1356" s="188">
        <f t="shared" si="260"/>
        <v>0</v>
      </c>
      <c r="L1356" s="86">
        <f t="shared" si="254"/>
        <v>0</v>
      </c>
      <c r="M1356" s="188">
        <f t="shared" si="255"/>
        <v>0</v>
      </c>
      <c r="N1356" s="86">
        <f t="shared" si="256"/>
        <v>0</v>
      </c>
      <c r="O1356" s="188">
        <f t="shared" si="257"/>
        <v>0</v>
      </c>
      <c r="P1356" s="189"/>
      <c r="Q1356" s="190">
        <f t="shared" si="258"/>
        <v>0</v>
      </c>
      <c r="R1356" s="191">
        <f t="shared" si="259"/>
        <v>0</v>
      </c>
      <c r="T1356" s="88"/>
    </row>
    <row r="1357" spans="1:20" s="178" customFormat="1" ht="30" hidden="1" customHeight="1">
      <c r="A1357" s="156">
        <f>'CONSTRUCTION COST ESTIMATE'!A1357</f>
        <v>0</v>
      </c>
      <c r="B1357" s="179">
        <f>'CONSTRUCTION COST ESTIMATE'!B1357</f>
        <v>690.03300000000002</v>
      </c>
      <c r="C1357" s="180" t="str">
        <f>'CONSTRUCTION COST ESTIMATE'!C1357</f>
        <v>CURED IN PLACE PIPE (CIPP) LINER (78 INCH)</v>
      </c>
      <c r="D1357" s="181">
        <f>'CONSTRUCTION COST ESTIMATE'!BA1357</f>
        <v>0</v>
      </c>
      <c r="E1357" s="182">
        <f>'CONSTRUCTION COST ESTIMATE'!BC1357</f>
        <v>0</v>
      </c>
      <c r="F1357" s="183" t="str">
        <f>'CONSTRUCTION COST ESTIMATE'!BB1357</f>
        <v>EA</v>
      </c>
      <c r="G1357" s="184"/>
      <c r="H1357" s="185">
        <f t="shared" si="252"/>
        <v>0</v>
      </c>
      <c r="I1357" s="186">
        <f t="shared" si="253"/>
        <v>0</v>
      </c>
      <c r="J1357" s="187"/>
      <c r="K1357" s="188">
        <f t="shared" si="260"/>
        <v>0</v>
      </c>
      <c r="L1357" s="86">
        <f t="shared" si="254"/>
        <v>0</v>
      </c>
      <c r="M1357" s="188">
        <f t="shared" si="255"/>
        <v>0</v>
      </c>
      <c r="N1357" s="86">
        <f t="shared" si="256"/>
        <v>0</v>
      </c>
      <c r="O1357" s="188">
        <f t="shared" si="257"/>
        <v>0</v>
      </c>
      <c r="P1357" s="189"/>
      <c r="Q1357" s="190">
        <f t="shared" si="258"/>
        <v>0</v>
      </c>
      <c r="R1357" s="191">
        <f t="shared" si="259"/>
        <v>0</v>
      </c>
      <c r="T1357" s="88"/>
    </row>
    <row r="1358" spans="1:20" s="178" customFormat="1" ht="30" hidden="1" customHeight="1">
      <c r="A1358" s="156">
        <f>'CONSTRUCTION COST ESTIMATE'!A1358</f>
        <v>0</v>
      </c>
      <c r="B1358" s="179">
        <f>'CONSTRUCTION COST ESTIMATE'!B1358</f>
        <v>690.03399999999999</v>
      </c>
      <c r="C1358" s="180" t="str">
        <f>'CONSTRUCTION COST ESTIMATE'!C1358</f>
        <v>CURED IN PLACE PIPE (CIPP) LINER (84 INCH)</v>
      </c>
      <c r="D1358" s="181">
        <f>'CONSTRUCTION COST ESTIMATE'!BA1358</f>
        <v>0</v>
      </c>
      <c r="E1358" s="182">
        <f>'CONSTRUCTION COST ESTIMATE'!BC1358</f>
        <v>0</v>
      </c>
      <c r="F1358" s="183" t="str">
        <f>'CONSTRUCTION COST ESTIMATE'!BB1358</f>
        <v>LF</v>
      </c>
      <c r="G1358" s="184"/>
      <c r="H1358" s="185">
        <f t="shared" si="252"/>
        <v>0</v>
      </c>
      <c r="I1358" s="186">
        <f t="shared" si="253"/>
        <v>0</v>
      </c>
      <c r="J1358" s="187"/>
      <c r="K1358" s="188">
        <f t="shared" si="260"/>
        <v>0</v>
      </c>
      <c r="L1358" s="86">
        <f t="shared" si="254"/>
        <v>0</v>
      </c>
      <c r="M1358" s="188">
        <f t="shared" si="255"/>
        <v>0</v>
      </c>
      <c r="N1358" s="86">
        <f t="shared" si="256"/>
        <v>0</v>
      </c>
      <c r="O1358" s="188">
        <f t="shared" si="257"/>
        <v>0</v>
      </c>
      <c r="P1358" s="189"/>
      <c r="Q1358" s="190">
        <f t="shared" si="258"/>
        <v>0</v>
      </c>
      <c r="R1358" s="191">
        <f t="shared" si="259"/>
        <v>0</v>
      </c>
      <c r="T1358" s="88"/>
    </row>
    <row r="1359" spans="1:20" s="178" customFormat="1" ht="30" hidden="1" customHeight="1">
      <c r="A1359" s="156">
        <f>'CONSTRUCTION COST ESTIMATE'!A1359</f>
        <v>0</v>
      </c>
      <c r="B1359" s="179">
        <f>'CONSTRUCTION COST ESTIMATE'!B1359</f>
        <v>690.03499999999997</v>
      </c>
      <c r="C1359" s="180" t="str">
        <f>'CONSTRUCTION COST ESTIMATE'!C1359</f>
        <v>CURED IN PLACE PIPE (CIPP) LINER (84 INCH)</v>
      </c>
      <c r="D1359" s="181">
        <f>'CONSTRUCTION COST ESTIMATE'!BA1359</f>
        <v>0</v>
      </c>
      <c r="E1359" s="182">
        <f>'CONSTRUCTION COST ESTIMATE'!BC1359</f>
        <v>0</v>
      </c>
      <c r="F1359" s="183" t="str">
        <f>'CONSTRUCTION COST ESTIMATE'!BB1359</f>
        <v>EA</v>
      </c>
      <c r="G1359" s="184"/>
      <c r="H1359" s="185">
        <f t="shared" si="252"/>
        <v>0</v>
      </c>
      <c r="I1359" s="186">
        <f t="shared" si="253"/>
        <v>0</v>
      </c>
      <c r="J1359" s="187"/>
      <c r="K1359" s="188">
        <f t="shared" si="260"/>
        <v>0</v>
      </c>
      <c r="L1359" s="86">
        <f t="shared" si="254"/>
        <v>0</v>
      </c>
      <c r="M1359" s="188">
        <f t="shared" si="255"/>
        <v>0</v>
      </c>
      <c r="N1359" s="86">
        <f t="shared" si="256"/>
        <v>0</v>
      </c>
      <c r="O1359" s="188">
        <f t="shared" si="257"/>
        <v>0</v>
      </c>
      <c r="P1359" s="189"/>
      <c r="Q1359" s="190">
        <f t="shared" si="258"/>
        <v>0</v>
      </c>
      <c r="R1359" s="191">
        <f t="shared" si="259"/>
        <v>0</v>
      </c>
      <c r="T1359" s="88"/>
    </row>
    <row r="1360" spans="1:20" s="178" customFormat="1" ht="30" hidden="1" customHeight="1">
      <c r="A1360" s="156">
        <f>'CONSTRUCTION COST ESTIMATE'!A1360</f>
        <v>0</v>
      </c>
      <c r="B1360" s="179">
        <f>'CONSTRUCTION COST ESTIMATE'!B1360</f>
        <v>690.03599999999994</v>
      </c>
      <c r="C1360" s="180" t="str">
        <f>'CONSTRUCTION COST ESTIMATE'!C1360</f>
        <v>CURED IN PLACE PIPE (CIPP) LINER (90 INCH)</v>
      </c>
      <c r="D1360" s="181">
        <f>'CONSTRUCTION COST ESTIMATE'!BA1360</f>
        <v>0</v>
      </c>
      <c r="E1360" s="182">
        <f>'CONSTRUCTION COST ESTIMATE'!BC1360</f>
        <v>0</v>
      </c>
      <c r="F1360" s="183" t="str">
        <f>'CONSTRUCTION COST ESTIMATE'!BB1360</f>
        <v>LF</v>
      </c>
      <c r="G1360" s="184"/>
      <c r="H1360" s="185">
        <f t="shared" si="252"/>
        <v>0</v>
      </c>
      <c r="I1360" s="186">
        <f t="shared" si="253"/>
        <v>0</v>
      </c>
      <c r="J1360" s="187"/>
      <c r="K1360" s="188">
        <f t="shared" si="260"/>
        <v>0</v>
      </c>
      <c r="L1360" s="86">
        <f t="shared" si="254"/>
        <v>0</v>
      </c>
      <c r="M1360" s="188">
        <f t="shared" si="255"/>
        <v>0</v>
      </c>
      <c r="N1360" s="86">
        <f t="shared" si="256"/>
        <v>0</v>
      </c>
      <c r="O1360" s="188">
        <f t="shared" si="257"/>
        <v>0</v>
      </c>
      <c r="P1360" s="189"/>
      <c r="Q1360" s="190">
        <f t="shared" si="258"/>
        <v>0</v>
      </c>
      <c r="R1360" s="191">
        <f t="shared" si="259"/>
        <v>0</v>
      </c>
      <c r="T1360" s="88"/>
    </row>
    <row r="1361" spans="1:20" s="178" customFormat="1" ht="30" hidden="1" customHeight="1">
      <c r="A1361" s="156">
        <f>'CONSTRUCTION COST ESTIMATE'!A1361</f>
        <v>0</v>
      </c>
      <c r="B1361" s="179">
        <f>'CONSTRUCTION COST ESTIMATE'!B1361</f>
        <v>690.03700000000003</v>
      </c>
      <c r="C1361" s="180" t="str">
        <f>'CONSTRUCTION COST ESTIMATE'!C1361</f>
        <v>CURED IN PLACE PIPE (CIPP) LINER (90 INCH)</v>
      </c>
      <c r="D1361" s="181">
        <f>'CONSTRUCTION COST ESTIMATE'!BA1361</f>
        <v>0</v>
      </c>
      <c r="E1361" s="182">
        <f>'CONSTRUCTION COST ESTIMATE'!BC1361</f>
        <v>0</v>
      </c>
      <c r="F1361" s="183" t="str">
        <f>'CONSTRUCTION COST ESTIMATE'!BB1361</f>
        <v>EA</v>
      </c>
      <c r="G1361" s="184"/>
      <c r="H1361" s="185">
        <f t="shared" si="252"/>
        <v>0</v>
      </c>
      <c r="I1361" s="186">
        <f t="shared" si="253"/>
        <v>0</v>
      </c>
      <c r="J1361" s="187"/>
      <c r="K1361" s="188">
        <f t="shared" si="260"/>
        <v>0</v>
      </c>
      <c r="L1361" s="86">
        <f t="shared" si="254"/>
        <v>0</v>
      </c>
      <c r="M1361" s="188">
        <f t="shared" si="255"/>
        <v>0</v>
      </c>
      <c r="N1361" s="86">
        <f t="shared" si="256"/>
        <v>0</v>
      </c>
      <c r="O1361" s="188">
        <f t="shared" si="257"/>
        <v>0</v>
      </c>
      <c r="P1361" s="189"/>
      <c r="Q1361" s="190">
        <f t="shared" si="258"/>
        <v>0</v>
      </c>
      <c r="R1361" s="191">
        <f t="shared" si="259"/>
        <v>0</v>
      </c>
      <c r="T1361" s="88"/>
    </row>
    <row r="1362" spans="1:20" s="178" customFormat="1" ht="30" hidden="1" customHeight="1">
      <c r="A1362" s="156">
        <f>'CONSTRUCTION COST ESTIMATE'!A1362</f>
        <v>0</v>
      </c>
      <c r="B1362" s="179">
        <f>'CONSTRUCTION COST ESTIMATE'!B1362</f>
        <v>690.03800000000001</v>
      </c>
      <c r="C1362" s="180" t="str">
        <f>'CONSTRUCTION COST ESTIMATE'!C1362</f>
        <v>CURED IN PLACE PIPE (CIPP) LINER (96 INCH)</v>
      </c>
      <c r="D1362" s="181">
        <f>'CONSTRUCTION COST ESTIMATE'!BA1362</f>
        <v>0</v>
      </c>
      <c r="E1362" s="182">
        <f>'CONSTRUCTION COST ESTIMATE'!BC1362</f>
        <v>0</v>
      </c>
      <c r="F1362" s="183" t="str">
        <f>'CONSTRUCTION COST ESTIMATE'!BB1362</f>
        <v>LF</v>
      </c>
      <c r="G1362" s="184"/>
      <c r="H1362" s="185">
        <f t="shared" si="252"/>
        <v>0</v>
      </c>
      <c r="I1362" s="186">
        <f t="shared" si="253"/>
        <v>0</v>
      </c>
      <c r="J1362" s="187"/>
      <c r="K1362" s="188">
        <f t="shared" si="260"/>
        <v>0</v>
      </c>
      <c r="L1362" s="86">
        <f t="shared" si="254"/>
        <v>0</v>
      </c>
      <c r="M1362" s="188">
        <f t="shared" si="255"/>
        <v>0</v>
      </c>
      <c r="N1362" s="86">
        <f t="shared" si="256"/>
        <v>0</v>
      </c>
      <c r="O1362" s="188">
        <f t="shared" si="257"/>
        <v>0</v>
      </c>
      <c r="P1362" s="189"/>
      <c r="Q1362" s="190">
        <f t="shared" si="258"/>
        <v>0</v>
      </c>
      <c r="R1362" s="191">
        <f t="shared" si="259"/>
        <v>0</v>
      </c>
      <c r="T1362" s="88"/>
    </row>
    <row r="1363" spans="1:20" s="178" customFormat="1" ht="30" hidden="1" customHeight="1">
      <c r="A1363" s="156">
        <f>'CONSTRUCTION COST ESTIMATE'!A1363</f>
        <v>0</v>
      </c>
      <c r="B1363" s="179">
        <f>'CONSTRUCTION COST ESTIMATE'!B1363</f>
        <v>690.03899999999999</v>
      </c>
      <c r="C1363" s="180" t="str">
        <f>'CONSTRUCTION COST ESTIMATE'!C1363</f>
        <v>CURED IN PLACE PIPE (CIPP) LINER (96 INCH)</v>
      </c>
      <c r="D1363" s="181">
        <f>'CONSTRUCTION COST ESTIMATE'!BA1363</f>
        <v>0</v>
      </c>
      <c r="E1363" s="182">
        <f>'CONSTRUCTION COST ESTIMATE'!BC1363</f>
        <v>0</v>
      </c>
      <c r="F1363" s="183" t="str">
        <f>'CONSTRUCTION COST ESTIMATE'!BB1363</f>
        <v>EA</v>
      </c>
      <c r="G1363" s="184"/>
      <c r="H1363" s="185">
        <f t="shared" si="252"/>
        <v>0</v>
      </c>
      <c r="I1363" s="186">
        <f t="shared" si="253"/>
        <v>0</v>
      </c>
      <c r="J1363" s="187"/>
      <c r="K1363" s="188">
        <f t="shared" si="260"/>
        <v>0</v>
      </c>
      <c r="L1363" s="86">
        <f t="shared" si="254"/>
        <v>0</v>
      </c>
      <c r="M1363" s="188">
        <f t="shared" si="255"/>
        <v>0</v>
      </c>
      <c r="N1363" s="86">
        <f t="shared" si="256"/>
        <v>0</v>
      </c>
      <c r="O1363" s="188">
        <f t="shared" si="257"/>
        <v>0</v>
      </c>
      <c r="P1363" s="189"/>
      <c r="Q1363" s="190">
        <f t="shared" si="258"/>
        <v>0</v>
      </c>
      <c r="R1363" s="191">
        <f t="shared" si="259"/>
        <v>0</v>
      </c>
      <c r="T1363" s="88"/>
    </row>
    <row r="1364" spans="1:20" s="178" customFormat="1" ht="30" hidden="1" customHeight="1">
      <c r="A1364" s="156">
        <f>'CONSTRUCTION COST ESTIMATE'!A1364</f>
        <v>0</v>
      </c>
      <c r="B1364" s="179">
        <f>'CONSTRUCTION COST ESTIMATE'!B1364</f>
        <v>690.04</v>
      </c>
      <c r="C1364" s="180" t="str">
        <f>'CONSTRUCTION COST ESTIMATE'!C1364</f>
        <v>CURED IN PLACE SECTIONAL PIPE LINER (12 INCH)</v>
      </c>
      <c r="D1364" s="181">
        <f>'CONSTRUCTION COST ESTIMATE'!BA1364</f>
        <v>0</v>
      </c>
      <c r="E1364" s="182">
        <f>'CONSTRUCTION COST ESTIMATE'!BC1364</f>
        <v>0</v>
      </c>
      <c r="F1364" s="183" t="str">
        <f>'CONSTRUCTION COST ESTIMATE'!BB1364</f>
        <v>LF</v>
      </c>
      <c r="G1364" s="184"/>
      <c r="H1364" s="185">
        <f t="shared" si="252"/>
        <v>0</v>
      </c>
      <c r="I1364" s="186">
        <f t="shared" si="253"/>
        <v>0</v>
      </c>
      <c r="J1364" s="187"/>
      <c r="K1364" s="188">
        <f t="shared" si="260"/>
        <v>0</v>
      </c>
      <c r="L1364" s="86">
        <f t="shared" si="254"/>
        <v>0</v>
      </c>
      <c r="M1364" s="188">
        <f t="shared" si="255"/>
        <v>0</v>
      </c>
      <c r="N1364" s="86">
        <f t="shared" si="256"/>
        <v>0</v>
      </c>
      <c r="O1364" s="188">
        <f t="shared" si="257"/>
        <v>0</v>
      </c>
      <c r="P1364" s="189"/>
      <c r="Q1364" s="190">
        <f t="shared" si="258"/>
        <v>0</v>
      </c>
      <c r="R1364" s="191">
        <f t="shared" si="259"/>
        <v>0</v>
      </c>
      <c r="T1364" s="88"/>
    </row>
    <row r="1365" spans="1:20" s="178" customFormat="1" ht="30" hidden="1" customHeight="1">
      <c r="A1365" s="156">
        <f>'CONSTRUCTION COST ESTIMATE'!A1365</f>
        <v>0</v>
      </c>
      <c r="B1365" s="179">
        <f>'CONSTRUCTION COST ESTIMATE'!B1365</f>
        <v>690.04100000000005</v>
      </c>
      <c r="C1365" s="180" t="str">
        <f>'CONSTRUCTION COST ESTIMATE'!C1365</f>
        <v>CURED IN PLACE SECTIONAL PIPE LINER (12 INCH)</v>
      </c>
      <c r="D1365" s="181">
        <f>'CONSTRUCTION COST ESTIMATE'!BA1365</f>
        <v>0</v>
      </c>
      <c r="E1365" s="182">
        <f>'CONSTRUCTION COST ESTIMATE'!BC1365</f>
        <v>0</v>
      </c>
      <c r="F1365" s="183" t="str">
        <f>'CONSTRUCTION COST ESTIMATE'!BB1365</f>
        <v>EA</v>
      </c>
      <c r="G1365" s="184"/>
      <c r="H1365" s="185">
        <f t="shared" si="252"/>
        <v>0</v>
      </c>
      <c r="I1365" s="186">
        <f t="shared" si="253"/>
        <v>0</v>
      </c>
      <c r="J1365" s="187"/>
      <c r="K1365" s="188">
        <f t="shared" si="260"/>
        <v>0</v>
      </c>
      <c r="L1365" s="86">
        <f t="shared" si="254"/>
        <v>0</v>
      </c>
      <c r="M1365" s="188">
        <f t="shared" si="255"/>
        <v>0</v>
      </c>
      <c r="N1365" s="86">
        <f t="shared" si="256"/>
        <v>0</v>
      </c>
      <c r="O1365" s="188">
        <f t="shared" si="257"/>
        <v>0</v>
      </c>
      <c r="P1365" s="189"/>
      <c r="Q1365" s="190">
        <f t="shared" si="258"/>
        <v>0</v>
      </c>
      <c r="R1365" s="191">
        <f t="shared" si="259"/>
        <v>0</v>
      </c>
      <c r="T1365" s="88"/>
    </row>
    <row r="1366" spans="1:20" s="178" customFormat="1" ht="30" hidden="1" customHeight="1">
      <c r="A1366" s="156">
        <f>'CONSTRUCTION COST ESTIMATE'!A1366</f>
        <v>0</v>
      </c>
      <c r="B1366" s="179">
        <f>'CONSTRUCTION COST ESTIMATE'!B1366</f>
        <v>690.04200000000003</v>
      </c>
      <c r="C1366" s="180" t="str">
        <f>'CONSTRUCTION COST ESTIMATE'!C1366</f>
        <v>CURED IN PLACE SECTIONAL PIPE LINER (15 INCH)</v>
      </c>
      <c r="D1366" s="181">
        <f>'CONSTRUCTION COST ESTIMATE'!BA1366</f>
        <v>0</v>
      </c>
      <c r="E1366" s="182">
        <f>'CONSTRUCTION COST ESTIMATE'!BC1366</f>
        <v>0</v>
      </c>
      <c r="F1366" s="183" t="str">
        <f>'CONSTRUCTION COST ESTIMATE'!BB1366</f>
        <v>LF</v>
      </c>
      <c r="G1366" s="184"/>
      <c r="H1366" s="185">
        <f t="shared" si="252"/>
        <v>0</v>
      </c>
      <c r="I1366" s="186">
        <f t="shared" si="253"/>
        <v>0</v>
      </c>
      <c r="J1366" s="187"/>
      <c r="K1366" s="188">
        <f t="shared" si="260"/>
        <v>0</v>
      </c>
      <c r="L1366" s="86">
        <f t="shared" si="254"/>
        <v>0</v>
      </c>
      <c r="M1366" s="188">
        <f t="shared" si="255"/>
        <v>0</v>
      </c>
      <c r="N1366" s="86">
        <f t="shared" si="256"/>
        <v>0</v>
      </c>
      <c r="O1366" s="188">
        <f t="shared" si="257"/>
        <v>0</v>
      </c>
      <c r="P1366" s="189"/>
      <c r="Q1366" s="190">
        <f t="shared" si="258"/>
        <v>0</v>
      </c>
      <c r="R1366" s="191">
        <f t="shared" si="259"/>
        <v>0</v>
      </c>
      <c r="T1366" s="88"/>
    </row>
    <row r="1367" spans="1:20" s="178" customFormat="1" ht="30" hidden="1" customHeight="1">
      <c r="A1367" s="156">
        <f>'CONSTRUCTION COST ESTIMATE'!A1367</f>
        <v>0</v>
      </c>
      <c r="B1367" s="179">
        <f>'CONSTRUCTION COST ESTIMATE'!B1367</f>
        <v>690.04300000000001</v>
      </c>
      <c r="C1367" s="180" t="str">
        <f>'CONSTRUCTION COST ESTIMATE'!C1367</f>
        <v>CURED IN PLACE SECTIONAL PIPE LINER (15 INCH)</v>
      </c>
      <c r="D1367" s="181">
        <f>'CONSTRUCTION COST ESTIMATE'!BA1367</f>
        <v>0</v>
      </c>
      <c r="E1367" s="182">
        <f>'CONSTRUCTION COST ESTIMATE'!BC1367</f>
        <v>0</v>
      </c>
      <c r="F1367" s="183" t="str">
        <f>'CONSTRUCTION COST ESTIMATE'!BB1367</f>
        <v>EA</v>
      </c>
      <c r="G1367" s="184"/>
      <c r="H1367" s="185">
        <f t="shared" si="252"/>
        <v>0</v>
      </c>
      <c r="I1367" s="186">
        <f t="shared" si="253"/>
        <v>0</v>
      </c>
      <c r="J1367" s="187"/>
      <c r="K1367" s="188">
        <f t="shared" si="260"/>
        <v>0</v>
      </c>
      <c r="L1367" s="86">
        <f t="shared" si="254"/>
        <v>0</v>
      </c>
      <c r="M1367" s="188">
        <f t="shared" si="255"/>
        <v>0</v>
      </c>
      <c r="N1367" s="86">
        <f t="shared" si="256"/>
        <v>0</v>
      </c>
      <c r="O1367" s="188">
        <f t="shared" si="257"/>
        <v>0</v>
      </c>
      <c r="P1367" s="189"/>
      <c r="Q1367" s="190">
        <f t="shared" si="258"/>
        <v>0</v>
      </c>
      <c r="R1367" s="191">
        <f t="shared" si="259"/>
        <v>0</v>
      </c>
      <c r="T1367" s="88"/>
    </row>
    <row r="1368" spans="1:20" s="178" customFormat="1" ht="30" hidden="1" customHeight="1">
      <c r="A1368" s="156">
        <f>'CONSTRUCTION COST ESTIMATE'!A1368</f>
        <v>0</v>
      </c>
      <c r="B1368" s="179">
        <f>'CONSTRUCTION COST ESTIMATE'!B1368</f>
        <v>690.04399999999998</v>
      </c>
      <c r="C1368" s="180" t="str">
        <f>'CONSTRUCTION COST ESTIMATE'!C1368</f>
        <v>CURED IN PLACE SECTIONAL PIPE LINER (18 INCH)</v>
      </c>
      <c r="D1368" s="181">
        <f>'CONSTRUCTION COST ESTIMATE'!BA1368</f>
        <v>0</v>
      </c>
      <c r="E1368" s="182">
        <f>'CONSTRUCTION COST ESTIMATE'!BC1368</f>
        <v>0</v>
      </c>
      <c r="F1368" s="183" t="str">
        <f>'CONSTRUCTION COST ESTIMATE'!BB1368</f>
        <v>LF</v>
      </c>
      <c r="G1368" s="184"/>
      <c r="H1368" s="185">
        <f t="shared" si="252"/>
        <v>0</v>
      </c>
      <c r="I1368" s="186">
        <f t="shared" si="253"/>
        <v>0</v>
      </c>
      <c r="J1368" s="187"/>
      <c r="K1368" s="188">
        <f t="shared" si="260"/>
        <v>0</v>
      </c>
      <c r="L1368" s="86">
        <f t="shared" si="254"/>
        <v>0</v>
      </c>
      <c r="M1368" s="188">
        <f t="shared" si="255"/>
        <v>0</v>
      </c>
      <c r="N1368" s="86">
        <f t="shared" si="256"/>
        <v>0</v>
      </c>
      <c r="O1368" s="188">
        <f t="shared" si="257"/>
        <v>0</v>
      </c>
      <c r="P1368" s="189"/>
      <c r="Q1368" s="190">
        <f t="shared" si="258"/>
        <v>0</v>
      </c>
      <c r="R1368" s="191">
        <f t="shared" si="259"/>
        <v>0</v>
      </c>
      <c r="T1368" s="88"/>
    </row>
    <row r="1369" spans="1:20" s="178" customFormat="1" ht="30" hidden="1" customHeight="1">
      <c r="A1369" s="156">
        <f>'CONSTRUCTION COST ESTIMATE'!A1369</f>
        <v>0</v>
      </c>
      <c r="B1369" s="179">
        <f>'CONSTRUCTION COST ESTIMATE'!B1369</f>
        <v>690.04499999999996</v>
      </c>
      <c r="C1369" s="180" t="str">
        <f>'CONSTRUCTION COST ESTIMATE'!C1369</f>
        <v>CURED IN PLACE SECTIONAL PIPE LINER (18 INCH)</v>
      </c>
      <c r="D1369" s="181">
        <f>'CONSTRUCTION COST ESTIMATE'!BA1369</f>
        <v>0</v>
      </c>
      <c r="E1369" s="182">
        <f>'CONSTRUCTION COST ESTIMATE'!BC1369</f>
        <v>0</v>
      </c>
      <c r="F1369" s="183" t="str">
        <f>'CONSTRUCTION COST ESTIMATE'!BB1369</f>
        <v>EA</v>
      </c>
      <c r="G1369" s="184"/>
      <c r="H1369" s="185">
        <f t="shared" si="252"/>
        <v>0</v>
      </c>
      <c r="I1369" s="186">
        <f t="shared" si="253"/>
        <v>0</v>
      </c>
      <c r="J1369" s="187"/>
      <c r="K1369" s="188">
        <f t="shared" si="260"/>
        <v>0</v>
      </c>
      <c r="L1369" s="86">
        <f t="shared" si="254"/>
        <v>0</v>
      </c>
      <c r="M1369" s="188">
        <f t="shared" si="255"/>
        <v>0</v>
      </c>
      <c r="N1369" s="86">
        <f t="shared" si="256"/>
        <v>0</v>
      </c>
      <c r="O1369" s="188">
        <f t="shared" si="257"/>
        <v>0</v>
      </c>
      <c r="P1369" s="189"/>
      <c r="Q1369" s="190">
        <f t="shared" si="258"/>
        <v>0</v>
      </c>
      <c r="R1369" s="191">
        <f t="shared" si="259"/>
        <v>0</v>
      </c>
      <c r="T1369" s="88"/>
    </row>
    <row r="1370" spans="1:20" s="178" customFormat="1" ht="30" hidden="1" customHeight="1">
      <c r="A1370" s="156">
        <f>'CONSTRUCTION COST ESTIMATE'!A1370</f>
        <v>0</v>
      </c>
      <c r="B1370" s="179">
        <f>'CONSTRUCTION COST ESTIMATE'!B1370</f>
        <v>690.04600000000005</v>
      </c>
      <c r="C1370" s="180" t="str">
        <f>'CONSTRUCTION COST ESTIMATE'!C1370</f>
        <v>CURED IN PLACE SECTIONAL PIPE LINER (21 INCH)</v>
      </c>
      <c r="D1370" s="181">
        <f>'CONSTRUCTION COST ESTIMATE'!BA1370</f>
        <v>0</v>
      </c>
      <c r="E1370" s="182">
        <f>'CONSTRUCTION COST ESTIMATE'!BC1370</f>
        <v>0</v>
      </c>
      <c r="F1370" s="183" t="str">
        <f>'CONSTRUCTION COST ESTIMATE'!BB1370</f>
        <v>LF</v>
      </c>
      <c r="G1370" s="184"/>
      <c r="H1370" s="185">
        <f t="shared" si="252"/>
        <v>0</v>
      </c>
      <c r="I1370" s="186">
        <f t="shared" si="253"/>
        <v>0</v>
      </c>
      <c r="J1370" s="187"/>
      <c r="K1370" s="188">
        <f t="shared" si="260"/>
        <v>0</v>
      </c>
      <c r="L1370" s="86">
        <f t="shared" si="254"/>
        <v>0</v>
      </c>
      <c r="M1370" s="188">
        <f t="shared" si="255"/>
        <v>0</v>
      </c>
      <c r="N1370" s="86">
        <f t="shared" si="256"/>
        <v>0</v>
      </c>
      <c r="O1370" s="188">
        <f t="shared" si="257"/>
        <v>0</v>
      </c>
      <c r="P1370" s="189"/>
      <c r="Q1370" s="190">
        <f t="shared" si="258"/>
        <v>0</v>
      </c>
      <c r="R1370" s="191">
        <f t="shared" si="259"/>
        <v>0</v>
      </c>
      <c r="T1370" s="88"/>
    </row>
    <row r="1371" spans="1:20" s="178" customFormat="1" ht="30" hidden="1" customHeight="1">
      <c r="A1371" s="156">
        <f>'CONSTRUCTION COST ESTIMATE'!A1371</f>
        <v>0</v>
      </c>
      <c r="B1371" s="179">
        <f>'CONSTRUCTION COST ESTIMATE'!B1371</f>
        <v>690.04700000000003</v>
      </c>
      <c r="C1371" s="180" t="str">
        <f>'CONSTRUCTION COST ESTIMATE'!C1371</f>
        <v>CURED IN PLACE SECTIONAL PIPE LINER (21 INCH)</v>
      </c>
      <c r="D1371" s="181">
        <f>'CONSTRUCTION COST ESTIMATE'!BA1371</f>
        <v>0</v>
      </c>
      <c r="E1371" s="182">
        <f>'CONSTRUCTION COST ESTIMATE'!BC1371</f>
        <v>0</v>
      </c>
      <c r="F1371" s="183" t="str">
        <f>'CONSTRUCTION COST ESTIMATE'!BB1371</f>
        <v>EA</v>
      </c>
      <c r="G1371" s="184"/>
      <c r="H1371" s="185">
        <f t="shared" si="252"/>
        <v>0</v>
      </c>
      <c r="I1371" s="186">
        <f t="shared" si="253"/>
        <v>0</v>
      </c>
      <c r="J1371" s="187"/>
      <c r="K1371" s="188">
        <f t="shared" si="260"/>
        <v>0</v>
      </c>
      <c r="L1371" s="86">
        <f t="shared" si="254"/>
        <v>0</v>
      </c>
      <c r="M1371" s="188">
        <f t="shared" si="255"/>
        <v>0</v>
      </c>
      <c r="N1371" s="86">
        <f t="shared" si="256"/>
        <v>0</v>
      </c>
      <c r="O1371" s="188">
        <f t="shared" si="257"/>
        <v>0</v>
      </c>
      <c r="P1371" s="189"/>
      <c r="Q1371" s="190">
        <f t="shared" si="258"/>
        <v>0</v>
      </c>
      <c r="R1371" s="191">
        <f t="shared" si="259"/>
        <v>0</v>
      </c>
      <c r="T1371" s="88"/>
    </row>
    <row r="1372" spans="1:20" s="178" customFormat="1" ht="30" hidden="1" customHeight="1">
      <c r="A1372" s="156">
        <f>'CONSTRUCTION COST ESTIMATE'!A1372</f>
        <v>0</v>
      </c>
      <c r="B1372" s="179">
        <f>'CONSTRUCTION COST ESTIMATE'!B1372</f>
        <v>690.048</v>
      </c>
      <c r="C1372" s="180" t="str">
        <f>'CONSTRUCTION COST ESTIMATE'!C1372</f>
        <v>CURED IN PLACE SECTIONAL PIPE LINER (24 INCH)</v>
      </c>
      <c r="D1372" s="181">
        <f>'CONSTRUCTION COST ESTIMATE'!BA1372</f>
        <v>0</v>
      </c>
      <c r="E1372" s="182">
        <f>'CONSTRUCTION COST ESTIMATE'!BC1372</f>
        <v>0</v>
      </c>
      <c r="F1372" s="183" t="str">
        <f>'CONSTRUCTION COST ESTIMATE'!BB1372</f>
        <v>LF</v>
      </c>
      <c r="G1372" s="184"/>
      <c r="H1372" s="185">
        <f t="shared" si="252"/>
        <v>0</v>
      </c>
      <c r="I1372" s="186">
        <f t="shared" si="253"/>
        <v>0</v>
      </c>
      <c r="J1372" s="187"/>
      <c r="K1372" s="188">
        <f t="shared" si="260"/>
        <v>0</v>
      </c>
      <c r="L1372" s="86">
        <f t="shared" si="254"/>
        <v>0</v>
      </c>
      <c r="M1372" s="188">
        <f t="shared" si="255"/>
        <v>0</v>
      </c>
      <c r="N1372" s="86">
        <f t="shared" si="256"/>
        <v>0</v>
      </c>
      <c r="O1372" s="188">
        <f t="shared" si="257"/>
        <v>0</v>
      </c>
      <c r="P1372" s="189"/>
      <c r="Q1372" s="190">
        <f t="shared" si="258"/>
        <v>0</v>
      </c>
      <c r="R1372" s="191">
        <f t="shared" si="259"/>
        <v>0</v>
      </c>
      <c r="T1372" s="88"/>
    </row>
    <row r="1373" spans="1:20" s="178" customFormat="1" ht="30" hidden="1" customHeight="1">
      <c r="A1373" s="156">
        <f>'CONSTRUCTION COST ESTIMATE'!A1373</f>
        <v>0</v>
      </c>
      <c r="B1373" s="179">
        <f>'CONSTRUCTION COST ESTIMATE'!B1373</f>
        <v>690.04899999999998</v>
      </c>
      <c r="C1373" s="180" t="str">
        <f>'CONSTRUCTION COST ESTIMATE'!C1373</f>
        <v>CURED IN PLACE SECTIONAL PIPE LINER (24 INCH)</v>
      </c>
      <c r="D1373" s="181">
        <f>'CONSTRUCTION COST ESTIMATE'!BA1373</f>
        <v>0</v>
      </c>
      <c r="E1373" s="182">
        <f>'CONSTRUCTION COST ESTIMATE'!BC1373</f>
        <v>0</v>
      </c>
      <c r="F1373" s="183" t="str">
        <f>'CONSTRUCTION COST ESTIMATE'!BB1373</f>
        <v>EA</v>
      </c>
      <c r="G1373" s="184"/>
      <c r="H1373" s="185">
        <f t="shared" si="252"/>
        <v>0</v>
      </c>
      <c r="I1373" s="186">
        <f t="shared" si="253"/>
        <v>0</v>
      </c>
      <c r="J1373" s="187"/>
      <c r="K1373" s="188">
        <f t="shared" si="260"/>
        <v>0</v>
      </c>
      <c r="L1373" s="86">
        <f t="shared" si="254"/>
        <v>0</v>
      </c>
      <c r="M1373" s="188">
        <f t="shared" si="255"/>
        <v>0</v>
      </c>
      <c r="N1373" s="86">
        <f t="shared" si="256"/>
        <v>0</v>
      </c>
      <c r="O1373" s="188">
        <f t="shared" si="257"/>
        <v>0</v>
      </c>
      <c r="P1373" s="189"/>
      <c r="Q1373" s="190">
        <f t="shared" si="258"/>
        <v>0</v>
      </c>
      <c r="R1373" s="191">
        <f t="shared" si="259"/>
        <v>0</v>
      </c>
      <c r="T1373" s="88"/>
    </row>
    <row r="1374" spans="1:20" s="178" customFormat="1" ht="30" hidden="1" customHeight="1">
      <c r="A1374" s="156">
        <f>'CONSTRUCTION COST ESTIMATE'!A1374</f>
        <v>0</v>
      </c>
      <c r="B1374" s="179">
        <f>'CONSTRUCTION COST ESTIMATE'!B1374</f>
        <v>690.05</v>
      </c>
      <c r="C1374" s="180" t="str">
        <f>'CONSTRUCTION COST ESTIMATE'!C1374</f>
        <v>CURED IN PLACE SECTIONAL PIPE LINER (27 INCH)</v>
      </c>
      <c r="D1374" s="181">
        <f>'CONSTRUCTION COST ESTIMATE'!BA1374</f>
        <v>0</v>
      </c>
      <c r="E1374" s="182">
        <f>'CONSTRUCTION COST ESTIMATE'!BC1374</f>
        <v>0</v>
      </c>
      <c r="F1374" s="183" t="str">
        <f>'CONSTRUCTION COST ESTIMATE'!BB1374</f>
        <v>LF</v>
      </c>
      <c r="G1374" s="184"/>
      <c r="H1374" s="185">
        <f t="shared" si="252"/>
        <v>0</v>
      </c>
      <c r="I1374" s="186">
        <f t="shared" si="253"/>
        <v>0</v>
      </c>
      <c r="J1374" s="187"/>
      <c r="K1374" s="188">
        <f t="shared" si="260"/>
        <v>0</v>
      </c>
      <c r="L1374" s="86">
        <f t="shared" si="254"/>
        <v>0</v>
      </c>
      <c r="M1374" s="188">
        <f t="shared" si="255"/>
        <v>0</v>
      </c>
      <c r="N1374" s="86">
        <f t="shared" si="256"/>
        <v>0</v>
      </c>
      <c r="O1374" s="188">
        <f t="shared" si="257"/>
        <v>0</v>
      </c>
      <c r="P1374" s="189"/>
      <c r="Q1374" s="190">
        <f t="shared" si="258"/>
        <v>0</v>
      </c>
      <c r="R1374" s="191">
        <f t="shared" si="259"/>
        <v>0</v>
      </c>
      <c r="T1374" s="88"/>
    </row>
    <row r="1375" spans="1:20" s="178" customFormat="1" ht="30" hidden="1" customHeight="1">
      <c r="A1375" s="156">
        <f>'CONSTRUCTION COST ESTIMATE'!A1375</f>
        <v>0</v>
      </c>
      <c r="B1375" s="179">
        <f>'CONSTRUCTION COST ESTIMATE'!B1375</f>
        <v>690.05100000000004</v>
      </c>
      <c r="C1375" s="180" t="str">
        <f>'CONSTRUCTION COST ESTIMATE'!C1375</f>
        <v>CURED IN PLACE SECTIONAL PIPE LINER (27 INCH)</v>
      </c>
      <c r="D1375" s="181">
        <f>'CONSTRUCTION COST ESTIMATE'!BA1375</f>
        <v>0</v>
      </c>
      <c r="E1375" s="182">
        <f>'CONSTRUCTION COST ESTIMATE'!BC1375</f>
        <v>0</v>
      </c>
      <c r="F1375" s="183" t="str">
        <f>'CONSTRUCTION COST ESTIMATE'!BB1375</f>
        <v>EA</v>
      </c>
      <c r="G1375" s="184"/>
      <c r="H1375" s="185">
        <f t="shared" si="252"/>
        <v>0</v>
      </c>
      <c r="I1375" s="186">
        <f t="shared" si="253"/>
        <v>0</v>
      </c>
      <c r="J1375" s="187"/>
      <c r="K1375" s="188">
        <f t="shared" si="260"/>
        <v>0</v>
      </c>
      <c r="L1375" s="86">
        <f t="shared" si="254"/>
        <v>0</v>
      </c>
      <c r="M1375" s="188">
        <f t="shared" si="255"/>
        <v>0</v>
      </c>
      <c r="N1375" s="86">
        <f t="shared" si="256"/>
        <v>0</v>
      </c>
      <c r="O1375" s="188">
        <f t="shared" si="257"/>
        <v>0</v>
      </c>
      <c r="P1375" s="189"/>
      <c r="Q1375" s="190">
        <f t="shared" si="258"/>
        <v>0</v>
      </c>
      <c r="R1375" s="191">
        <f t="shared" si="259"/>
        <v>0</v>
      </c>
      <c r="T1375" s="88"/>
    </row>
    <row r="1376" spans="1:20" s="178" customFormat="1" ht="30" hidden="1" customHeight="1">
      <c r="A1376" s="156">
        <f>'CONSTRUCTION COST ESTIMATE'!A1376</f>
        <v>0</v>
      </c>
      <c r="B1376" s="179">
        <f>'CONSTRUCTION COST ESTIMATE'!B1376</f>
        <v>690.05200000000002</v>
      </c>
      <c r="C1376" s="180" t="str">
        <f>'CONSTRUCTION COST ESTIMATE'!C1376</f>
        <v>CURED IN PLACE SECTIONAL PIPE LINER (30 INCH)</v>
      </c>
      <c r="D1376" s="181">
        <f>'CONSTRUCTION COST ESTIMATE'!BA1376</f>
        <v>0</v>
      </c>
      <c r="E1376" s="182">
        <f>'CONSTRUCTION COST ESTIMATE'!BC1376</f>
        <v>0</v>
      </c>
      <c r="F1376" s="183" t="str">
        <f>'CONSTRUCTION COST ESTIMATE'!BB1376</f>
        <v>LF</v>
      </c>
      <c r="G1376" s="184"/>
      <c r="H1376" s="185">
        <f t="shared" si="252"/>
        <v>0</v>
      </c>
      <c r="I1376" s="186">
        <f t="shared" si="253"/>
        <v>0</v>
      </c>
      <c r="J1376" s="187"/>
      <c r="K1376" s="188">
        <f t="shared" si="260"/>
        <v>0</v>
      </c>
      <c r="L1376" s="86">
        <f t="shared" si="254"/>
        <v>0</v>
      </c>
      <c r="M1376" s="188">
        <f t="shared" si="255"/>
        <v>0</v>
      </c>
      <c r="N1376" s="86">
        <f t="shared" si="256"/>
        <v>0</v>
      </c>
      <c r="O1376" s="188">
        <f t="shared" si="257"/>
        <v>0</v>
      </c>
      <c r="P1376" s="189"/>
      <c r="Q1376" s="190">
        <f t="shared" si="258"/>
        <v>0</v>
      </c>
      <c r="R1376" s="191">
        <f t="shared" si="259"/>
        <v>0</v>
      </c>
      <c r="T1376" s="88"/>
    </row>
    <row r="1377" spans="1:20" s="178" customFormat="1" ht="30" hidden="1" customHeight="1">
      <c r="A1377" s="156">
        <f>'CONSTRUCTION COST ESTIMATE'!A1377</f>
        <v>0</v>
      </c>
      <c r="B1377" s="179">
        <f>'CONSTRUCTION COST ESTIMATE'!B1377</f>
        <v>690.053</v>
      </c>
      <c r="C1377" s="180" t="str">
        <f>'CONSTRUCTION COST ESTIMATE'!C1377</f>
        <v>CURED IN PLACE SECTIONAL PIPE LINER (30 INCH)</v>
      </c>
      <c r="D1377" s="181">
        <f>'CONSTRUCTION COST ESTIMATE'!BA1377</f>
        <v>0</v>
      </c>
      <c r="E1377" s="182">
        <f>'CONSTRUCTION COST ESTIMATE'!BC1377</f>
        <v>0</v>
      </c>
      <c r="F1377" s="183" t="str">
        <f>'CONSTRUCTION COST ESTIMATE'!BB1377</f>
        <v>EA</v>
      </c>
      <c r="G1377" s="184"/>
      <c r="H1377" s="185">
        <f t="shared" si="252"/>
        <v>0</v>
      </c>
      <c r="I1377" s="186">
        <f t="shared" si="253"/>
        <v>0</v>
      </c>
      <c r="J1377" s="187"/>
      <c r="K1377" s="188">
        <f t="shared" si="260"/>
        <v>0</v>
      </c>
      <c r="L1377" s="86">
        <f t="shared" si="254"/>
        <v>0</v>
      </c>
      <c r="M1377" s="188">
        <f t="shared" si="255"/>
        <v>0</v>
      </c>
      <c r="N1377" s="86">
        <f t="shared" si="256"/>
        <v>0</v>
      </c>
      <c r="O1377" s="188">
        <f t="shared" si="257"/>
        <v>0</v>
      </c>
      <c r="P1377" s="189"/>
      <c r="Q1377" s="190">
        <f t="shared" si="258"/>
        <v>0</v>
      </c>
      <c r="R1377" s="191">
        <f t="shared" si="259"/>
        <v>0</v>
      </c>
      <c r="T1377" s="88"/>
    </row>
    <row r="1378" spans="1:20" s="178" customFormat="1" ht="30" hidden="1" customHeight="1">
      <c r="A1378" s="156">
        <f>'CONSTRUCTION COST ESTIMATE'!A1378</f>
        <v>0</v>
      </c>
      <c r="B1378" s="179">
        <f>'CONSTRUCTION COST ESTIMATE'!B1378</f>
        <v>690.05399999999997</v>
      </c>
      <c r="C1378" s="180" t="str">
        <f>'CONSTRUCTION COST ESTIMATE'!C1378</f>
        <v>CURED IN PLACE SECTIONAL PIPE LINER (33 INCH)</v>
      </c>
      <c r="D1378" s="181">
        <f>'CONSTRUCTION COST ESTIMATE'!BA1378</f>
        <v>0</v>
      </c>
      <c r="E1378" s="182">
        <f>'CONSTRUCTION COST ESTIMATE'!BC1378</f>
        <v>0</v>
      </c>
      <c r="F1378" s="183" t="str">
        <f>'CONSTRUCTION COST ESTIMATE'!BB1378</f>
        <v>LF</v>
      </c>
      <c r="G1378" s="184"/>
      <c r="H1378" s="185">
        <f t="shared" si="252"/>
        <v>0</v>
      </c>
      <c r="I1378" s="186">
        <f t="shared" si="253"/>
        <v>0</v>
      </c>
      <c r="J1378" s="187"/>
      <c r="K1378" s="188">
        <f t="shared" si="260"/>
        <v>0</v>
      </c>
      <c r="L1378" s="86">
        <f t="shared" si="254"/>
        <v>0</v>
      </c>
      <c r="M1378" s="188">
        <f t="shared" si="255"/>
        <v>0</v>
      </c>
      <c r="N1378" s="86">
        <f t="shared" si="256"/>
        <v>0</v>
      </c>
      <c r="O1378" s="188">
        <f t="shared" si="257"/>
        <v>0</v>
      </c>
      <c r="P1378" s="189"/>
      <c r="Q1378" s="190">
        <f t="shared" si="258"/>
        <v>0</v>
      </c>
      <c r="R1378" s="191">
        <f t="shared" si="259"/>
        <v>0</v>
      </c>
      <c r="T1378" s="88"/>
    </row>
    <row r="1379" spans="1:20" s="178" customFormat="1" ht="30" hidden="1" customHeight="1">
      <c r="A1379" s="156">
        <f>'CONSTRUCTION COST ESTIMATE'!A1379</f>
        <v>0</v>
      </c>
      <c r="B1379" s="179">
        <f>'CONSTRUCTION COST ESTIMATE'!B1379</f>
        <v>690.05499999999995</v>
      </c>
      <c r="C1379" s="180" t="str">
        <f>'CONSTRUCTION COST ESTIMATE'!C1379</f>
        <v>CURED IN PLACE SECTIONAL PIPE LINER (33 INCH)</v>
      </c>
      <c r="D1379" s="181">
        <f>'CONSTRUCTION COST ESTIMATE'!BA1379</f>
        <v>0</v>
      </c>
      <c r="E1379" s="182">
        <f>'CONSTRUCTION COST ESTIMATE'!BC1379</f>
        <v>0</v>
      </c>
      <c r="F1379" s="183" t="str">
        <f>'CONSTRUCTION COST ESTIMATE'!BB1379</f>
        <v>EA</v>
      </c>
      <c r="G1379" s="184"/>
      <c r="H1379" s="185">
        <f t="shared" si="252"/>
        <v>0</v>
      </c>
      <c r="I1379" s="186">
        <f t="shared" si="253"/>
        <v>0</v>
      </c>
      <c r="J1379" s="187"/>
      <c r="K1379" s="188">
        <f t="shared" si="260"/>
        <v>0</v>
      </c>
      <c r="L1379" s="86">
        <f t="shared" si="254"/>
        <v>0</v>
      </c>
      <c r="M1379" s="188">
        <f t="shared" si="255"/>
        <v>0</v>
      </c>
      <c r="N1379" s="86">
        <f t="shared" si="256"/>
        <v>0</v>
      </c>
      <c r="O1379" s="188">
        <f t="shared" si="257"/>
        <v>0</v>
      </c>
      <c r="P1379" s="189"/>
      <c r="Q1379" s="190">
        <f t="shared" si="258"/>
        <v>0</v>
      </c>
      <c r="R1379" s="191">
        <f t="shared" si="259"/>
        <v>0</v>
      </c>
      <c r="T1379" s="88"/>
    </row>
    <row r="1380" spans="1:20" s="178" customFormat="1" ht="30" hidden="1" customHeight="1">
      <c r="A1380" s="156">
        <f>'CONSTRUCTION COST ESTIMATE'!A1380</f>
        <v>0</v>
      </c>
      <c r="B1380" s="179">
        <f>'CONSTRUCTION COST ESTIMATE'!B1380</f>
        <v>690.05600000000004</v>
      </c>
      <c r="C1380" s="180" t="str">
        <f>'CONSTRUCTION COST ESTIMATE'!C1380</f>
        <v>CURED IN PLACE SECTIONAL PIPE LINER (36 INCH)</v>
      </c>
      <c r="D1380" s="181">
        <f>'CONSTRUCTION COST ESTIMATE'!BA1380</f>
        <v>0</v>
      </c>
      <c r="E1380" s="182">
        <f>'CONSTRUCTION COST ESTIMATE'!BC1380</f>
        <v>0</v>
      </c>
      <c r="F1380" s="183" t="str">
        <f>'CONSTRUCTION COST ESTIMATE'!BB1380</f>
        <v>LF</v>
      </c>
      <c r="G1380" s="184"/>
      <c r="H1380" s="185">
        <f t="shared" ref="H1380:H1424" si="261">IF(G1380="x",(IF(J1380="",(D1380*$G$4),(D1380-J1380)*$G$4)),0)</f>
        <v>0</v>
      </c>
      <c r="I1380" s="186">
        <f t="shared" ref="I1380:I1424" si="262">E1380*H1380</f>
        <v>0</v>
      </c>
      <c r="J1380" s="187"/>
      <c r="K1380" s="188">
        <f t="shared" si="260"/>
        <v>0</v>
      </c>
      <c r="L1380" s="86">
        <f t="shared" ref="L1380:L1424" si="263">IF(G1380="x",D1380-H1380-J1380,0)</f>
        <v>0</v>
      </c>
      <c r="M1380" s="188">
        <f t="shared" ref="M1380:M1424" si="264">E1380*L1380</f>
        <v>0</v>
      </c>
      <c r="N1380" s="86">
        <f t="shared" ref="N1380:N1424" si="265">IF(G1380="x",0,D1380-J1380)</f>
        <v>0</v>
      </c>
      <c r="O1380" s="188">
        <f t="shared" ref="O1380:O1424" si="266">E1380*N1380</f>
        <v>0</v>
      </c>
      <c r="P1380" s="189"/>
      <c r="Q1380" s="190">
        <f t="shared" ref="Q1380:Q1424" si="267">H1380+J1380+L1380+N1380</f>
        <v>0</v>
      </c>
      <c r="R1380" s="191">
        <f t="shared" ref="R1380:R1424" si="268">Q1380*E1380</f>
        <v>0</v>
      </c>
      <c r="T1380" s="88"/>
    </row>
    <row r="1381" spans="1:20" s="178" customFormat="1" ht="30" hidden="1" customHeight="1">
      <c r="A1381" s="156">
        <f>'CONSTRUCTION COST ESTIMATE'!A1381</f>
        <v>0</v>
      </c>
      <c r="B1381" s="179">
        <f>'CONSTRUCTION COST ESTIMATE'!B1381</f>
        <v>690.05700000000002</v>
      </c>
      <c r="C1381" s="180" t="str">
        <f>'CONSTRUCTION COST ESTIMATE'!C1381</f>
        <v>CURED IN PLACE SECTIONAL PIPE LINER (36 INCH)</v>
      </c>
      <c r="D1381" s="181">
        <f>'CONSTRUCTION COST ESTIMATE'!BA1381</f>
        <v>0</v>
      </c>
      <c r="E1381" s="182">
        <f>'CONSTRUCTION COST ESTIMATE'!BC1381</f>
        <v>0</v>
      </c>
      <c r="F1381" s="183" t="str">
        <f>'CONSTRUCTION COST ESTIMATE'!BB1381</f>
        <v>EA</v>
      </c>
      <c r="G1381" s="184"/>
      <c r="H1381" s="185">
        <f t="shared" si="261"/>
        <v>0</v>
      </c>
      <c r="I1381" s="186">
        <f t="shared" si="262"/>
        <v>0</v>
      </c>
      <c r="J1381" s="187"/>
      <c r="K1381" s="188">
        <f t="shared" ref="K1381:K1444" si="269">D1381*J1381</f>
        <v>0</v>
      </c>
      <c r="L1381" s="86">
        <f t="shared" si="263"/>
        <v>0</v>
      </c>
      <c r="M1381" s="188">
        <f t="shared" si="264"/>
        <v>0</v>
      </c>
      <c r="N1381" s="86">
        <f t="shared" si="265"/>
        <v>0</v>
      </c>
      <c r="O1381" s="188">
        <f t="shared" si="266"/>
        <v>0</v>
      </c>
      <c r="P1381" s="189"/>
      <c r="Q1381" s="190">
        <f t="shared" si="267"/>
        <v>0</v>
      </c>
      <c r="R1381" s="191">
        <f t="shared" si="268"/>
        <v>0</v>
      </c>
      <c r="T1381" s="88"/>
    </row>
    <row r="1382" spans="1:20" s="178" customFormat="1" ht="30" hidden="1" customHeight="1">
      <c r="A1382" s="156">
        <f>'CONSTRUCTION COST ESTIMATE'!A1382</f>
        <v>0</v>
      </c>
      <c r="B1382" s="179">
        <f>'CONSTRUCTION COST ESTIMATE'!B1382</f>
        <v>690.05799999999999</v>
      </c>
      <c r="C1382" s="180" t="str">
        <f>'CONSTRUCTION COST ESTIMATE'!C1382</f>
        <v>CURED IN PLACE SECTIONAL PIPE LINER (39 INCH)</v>
      </c>
      <c r="D1382" s="181">
        <f>'CONSTRUCTION COST ESTIMATE'!BA1382</f>
        <v>0</v>
      </c>
      <c r="E1382" s="182">
        <f>'CONSTRUCTION COST ESTIMATE'!BC1382</f>
        <v>0</v>
      </c>
      <c r="F1382" s="183" t="str">
        <f>'CONSTRUCTION COST ESTIMATE'!BB1382</f>
        <v>LF</v>
      </c>
      <c r="G1382" s="184"/>
      <c r="H1382" s="185">
        <f t="shared" si="261"/>
        <v>0</v>
      </c>
      <c r="I1382" s="186">
        <f t="shared" si="262"/>
        <v>0</v>
      </c>
      <c r="J1382" s="187"/>
      <c r="K1382" s="188">
        <f t="shared" si="269"/>
        <v>0</v>
      </c>
      <c r="L1382" s="86">
        <f t="shared" si="263"/>
        <v>0</v>
      </c>
      <c r="M1382" s="188">
        <f t="shared" si="264"/>
        <v>0</v>
      </c>
      <c r="N1382" s="86">
        <f t="shared" si="265"/>
        <v>0</v>
      </c>
      <c r="O1382" s="188">
        <f t="shared" si="266"/>
        <v>0</v>
      </c>
      <c r="P1382" s="189"/>
      <c r="Q1382" s="190">
        <f t="shared" si="267"/>
        <v>0</v>
      </c>
      <c r="R1382" s="191">
        <f t="shared" si="268"/>
        <v>0</v>
      </c>
      <c r="T1382" s="88"/>
    </row>
    <row r="1383" spans="1:20" s="178" customFormat="1" ht="30" hidden="1" customHeight="1">
      <c r="A1383" s="156">
        <f>'CONSTRUCTION COST ESTIMATE'!A1383</f>
        <v>0</v>
      </c>
      <c r="B1383" s="179">
        <f>'CONSTRUCTION COST ESTIMATE'!B1383</f>
        <v>690.05899999999997</v>
      </c>
      <c r="C1383" s="180" t="str">
        <f>'CONSTRUCTION COST ESTIMATE'!C1383</f>
        <v>CURED IN PLACE SECTIONAL PIPE LINER (39 INCH)</v>
      </c>
      <c r="D1383" s="181">
        <f>'CONSTRUCTION COST ESTIMATE'!BA1383</f>
        <v>0</v>
      </c>
      <c r="E1383" s="182">
        <f>'CONSTRUCTION COST ESTIMATE'!BC1383</f>
        <v>0</v>
      </c>
      <c r="F1383" s="183" t="str">
        <f>'CONSTRUCTION COST ESTIMATE'!BB1383</f>
        <v>EA</v>
      </c>
      <c r="G1383" s="184"/>
      <c r="H1383" s="185">
        <f t="shared" si="261"/>
        <v>0</v>
      </c>
      <c r="I1383" s="186">
        <f t="shared" si="262"/>
        <v>0</v>
      </c>
      <c r="J1383" s="187"/>
      <c r="K1383" s="188">
        <f t="shared" si="269"/>
        <v>0</v>
      </c>
      <c r="L1383" s="86">
        <f t="shared" si="263"/>
        <v>0</v>
      </c>
      <c r="M1383" s="188">
        <f t="shared" si="264"/>
        <v>0</v>
      </c>
      <c r="N1383" s="86">
        <f t="shared" si="265"/>
        <v>0</v>
      </c>
      <c r="O1383" s="188">
        <f t="shared" si="266"/>
        <v>0</v>
      </c>
      <c r="P1383" s="189"/>
      <c r="Q1383" s="190">
        <f t="shared" si="267"/>
        <v>0</v>
      </c>
      <c r="R1383" s="191">
        <f t="shared" si="268"/>
        <v>0</v>
      </c>
      <c r="T1383" s="88"/>
    </row>
    <row r="1384" spans="1:20" s="178" customFormat="1" ht="30" hidden="1" customHeight="1">
      <c r="A1384" s="156">
        <f>'CONSTRUCTION COST ESTIMATE'!A1384</f>
        <v>0</v>
      </c>
      <c r="B1384" s="179">
        <f>'CONSTRUCTION COST ESTIMATE'!B1384</f>
        <v>690.06</v>
      </c>
      <c r="C1384" s="180" t="str">
        <f>'CONSTRUCTION COST ESTIMATE'!C1384</f>
        <v>CURED IN PLACE SECTIONAL PIPE LINER (42 INCH)</v>
      </c>
      <c r="D1384" s="181">
        <f>'CONSTRUCTION COST ESTIMATE'!BA1384</f>
        <v>0</v>
      </c>
      <c r="E1384" s="182">
        <f>'CONSTRUCTION COST ESTIMATE'!BC1384</f>
        <v>0</v>
      </c>
      <c r="F1384" s="183" t="str">
        <f>'CONSTRUCTION COST ESTIMATE'!BB1384</f>
        <v>LF</v>
      </c>
      <c r="G1384" s="184"/>
      <c r="H1384" s="185">
        <f t="shared" si="261"/>
        <v>0</v>
      </c>
      <c r="I1384" s="186">
        <f t="shared" si="262"/>
        <v>0</v>
      </c>
      <c r="J1384" s="187"/>
      <c r="K1384" s="188">
        <f t="shared" si="269"/>
        <v>0</v>
      </c>
      <c r="L1384" s="86">
        <f t="shared" si="263"/>
        <v>0</v>
      </c>
      <c r="M1384" s="188">
        <f t="shared" si="264"/>
        <v>0</v>
      </c>
      <c r="N1384" s="86">
        <f t="shared" si="265"/>
        <v>0</v>
      </c>
      <c r="O1384" s="188">
        <f t="shared" si="266"/>
        <v>0</v>
      </c>
      <c r="P1384" s="189"/>
      <c r="Q1384" s="190">
        <f t="shared" si="267"/>
        <v>0</v>
      </c>
      <c r="R1384" s="191">
        <f t="shared" si="268"/>
        <v>0</v>
      </c>
      <c r="T1384" s="88"/>
    </row>
    <row r="1385" spans="1:20" s="178" customFormat="1" ht="30" hidden="1" customHeight="1">
      <c r="A1385" s="156">
        <f>'CONSTRUCTION COST ESTIMATE'!A1385</f>
        <v>0</v>
      </c>
      <c r="B1385" s="179">
        <f>'CONSTRUCTION COST ESTIMATE'!B1385</f>
        <v>690.06100000000004</v>
      </c>
      <c r="C1385" s="180" t="str">
        <f>'CONSTRUCTION COST ESTIMATE'!C1385</f>
        <v>CURED IN PLACE SECTIONAL PIPE LINER (42 INCH)</v>
      </c>
      <c r="D1385" s="181">
        <f>'CONSTRUCTION COST ESTIMATE'!BA1385</f>
        <v>0</v>
      </c>
      <c r="E1385" s="182">
        <f>'CONSTRUCTION COST ESTIMATE'!BC1385</f>
        <v>0</v>
      </c>
      <c r="F1385" s="183" t="str">
        <f>'CONSTRUCTION COST ESTIMATE'!BB1385</f>
        <v>EA</v>
      </c>
      <c r="G1385" s="184"/>
      <c r="H1385" s="185">
        <f t="shared" si="261"/>
        <v>0</v>
      </c>
      <c r="I1385" s="186">
        <f t="shared" si="262"/>
        <v>0</v>
      </c>
      <c r="J1385" s="187"/>
      <c r="K1385" s="188">
        <f t="shared" si="269"/>
        <v>0</v>
      </c>
      <c r="L1385" s="86">
        <f t="shared" si="263"/>
        <v>0</v>
      </c>
      <c r="M1385" s="188">
        <f t="shared" si="264"/>
        <v>0</v>
      </c>
      <c r="N1385" s="86">
        <f t="shared" si="265"/>
        <v>0</v>
      </c>
      <c r="O1385" s="188">
        <f t="shared" si="266"/>
        <v>0</v>
      </c>
      <c r="P1385" s="189"/>
      <c r="Q1385" s="190">
        <f t="shared" si="267"/>
        <v>0</v>
      </c>
      <c r="R1385" s="191">
        <f t="shared" si="268"/>
        <v>0</v>
      </c>
      <c r="T1385" s="88"/>
    </row>
    <row r="1386" spans="1:20" s="178" customFormat="1" ht="30" hidden="1" customHeight="1">
      <c r="A1386" s="156">
        <f>'CONSTRUCTION COST ESTIMATE'!A1386</f>
        <v>0</v>
      </c>
      <c r="B1386" s="179">
        <f>'CONSTRUCTION COST ESTIMATE'!B1386</f>
        <v>690.06200000000001</v>
      </c>
      <c r="C1386" s="180" t="str">
        <f>'CONSTRUCTION COST ESTIMATE'!C1386</f>
        <v>CURED IN PLACE SECTIONAL PIPE LINER (48 INCH)</v>
      </c>
      <c r="D1386" s="181">
        <f>'CONSTRUCTION COST ESTIMATE'!BA1386</f>
        <v>0</v>
      </c>
      <c r="E1386" s="182">
        <f>'CONSTRUCTION COST ESTIMATE'!BC1386</f>
        <v>0</v>
      </c>
      <c r="F1386" s="183" t="str">
        <f>'CONSTRUCTION COST ESTIMATE'!BB1386</f>
        <v>LF</v>
      </c>
      <c r="G1386" s="184"/>
      <c r="H1386" s="185">
        <f t="shared" si="261"/>
        <v>0</v>
      </c>
      <c r="I1386" s="186">
        <f t="shared" si="262"/>
        <v>0</v>
      </c>
      <c r="J1386" s="187"/>
      <c r="K1386" s="188">
        <f t="shared" si="269"/>
        <v>0</v>
      </c>
      <c r="L1386" s="86">
        <f t="shared" si="263"/>
        <v>0</v>
      </c>
      <c r="M1386" s="188">
        <f t="shared" si="264"/>
        <v>0</v>
      </c>
      <c r="N1386" s="86">
        <f t="shared" si="265"/>
        <v>0</v>
      </c>
      <c r="O1386" s="188">
        <f t="shared" si="266"/>
        <v>0</v>
      </c>
      <c r="P1386" s="189"/>
      <c r="Q1386" s="190">
        <f t="shared" si="267"/>
        <v>0</v>
      </c>
      <c r="R1386" s="191">
        <f t="shared" si="268"/>
        <v>0</v>
      </c>
      <c r="T1386" s="88"/>
    </row>
    <row r="1387" spans="1:20" s="178" customFormat="1" ht="30" hidden="1" customHeight="1">
      <c r="A1387" s="156">
        <f>'CONSTRUCTION COST ESTIMATE'!A1387</f>
        <v>0</v>
      </c>
      <c r="B1387" s="179">
        <f>'CONSTRUCTION COST ESTIMATE'!B1387</f>
        <v>690.06299999999999</v>
      </c>
      <c r="C1387" s="180" t="str">
        <f>'CONSTRUCTION COST ESTIMATE'!C1387</f>
        <v>CURED IN PLACE SECTIONAL PIPE LINER (48 INCH)</v>
      </c>
      <c r="D1387" s="181">
        <f>'CONSTRUCTION COST ESTIMATE'!BA1387</f>
        <v>0</v>
      </c>
      <c r="E1387" s="182">
        <f>'CONSTRUCTION COST ESTIMATE'!BC1387</f>
        <v>0</v>
      </c>
      <c r="F1387" s="183" t="str">
        <f>'CONSTRUCTION COST ESTIMATE'!BB1387</f>
        <v>EA</v>
      </c>
      <c r="G1387" s="184"/>
      <c r="H1387" s="185">
        <f t="shared" si="261"/>
        <v>0</v>
      </c>
      <c r="I1387" s="186">
        <f t="shared" si="262"/>
        <v>0</v>
      </c>
      <c r="J1387" s="187"/>
      <c r="K1387" s="188">
        <f t="shared" si="269"/>
        <v>0</v>
      </c>
      <c r="L1387" s="86">
        <f t="shared" si="263"/>
        <v>0</v>
      </c>
      <c r="M1387" s="188">
        <f t="shared" si="264"/>
        <v>0</v>
      </c>
      <c r="N1387" s="86">
        <f t="shared" si="265"/>
        <v>0</v>
      </c>
      <c r="O1387" s="188">
        <f t="shared" si="266"/>
        <v>0</v>
      </c>
      <c r="P1387" s="189"/>
      <c r="Q1387" s="190">
        <f t="shared" si="267"/>
        <v>0</v>
      </c>
      <c r="R1387" s="191">
        <f t="shared" si="268"/>
        <v>0</v>
      </c>
      <c r="T1387" s="88"/>
    </row>
    <row r="1388" spans="1:20" s="178" customFormat="1" ht="30" hidden="1" customHeight="1">
      <c r="A1388" s="156">
        <f>'CONSTRUCTION COST ESTIMATE'!A1388</f>
        <v>0</v>
      </c>
      <c r="B1388" s="179">
        <f>'CONSTRUCTION COST ESTIMATE'!B1388</f>
        <v>690.06399999999996</v>
      </c>
      <c r="C1388" s="180" t="str">
        <f>'CONSTRUCTION COST ESTIMATE'!C1388</f>
        <v>CURED IN PLACE SECTIONAL PIPE LINER (54 INCH)</v>
      </c>
      <c r="D1388" s="181">
        <f>'CONSTRUCTION COST ESTIMATE'!BA1388</f>
        <v>0</v>
      </c>
      <c r="E1388" s="182">
        <f>'CONSTRUCTION COST ESTIMATE'!BC1388</f>
        <v>0</v>
      </c>
      <c r="F1388" s="183" t="str">
        <f>'CONSTRUCTION COST ESTIMATE'!BB1388</f>
        <v>LF</v>
      </c>
      <c r="G1388" s="184"/>
      <c r="H1388" s="185">
        <f t="shared" si="261"/>
        <v>0</v>
      </c>
      <c r="I1388" s="186">
        <f t="shared" si="262"/>
        <v>0</v>
      </c>
      <c r="J1388" s="187"/>
      <c r="K1388" s="188">
        <f t="shared" si="269"/>
        <v>0</v>
      </c>
      <c r="L1388" s="86">
        <f t="shared" si="263"/>
        <v>0</v>
      </c>
      <c r="M1388" s="188">
        <f t="shared" si="264"/>
        <v>0</v>
      </c>
      <c r="N1388" s="86">
        <f t="shared" si="265"/>
        <v>0</v>
      </c>
      <c r="O1388" s="188">
        <f t="shared" si="266"/>
        <v>0</v>
      </c>
      <c r="P1388" s="189"/>
      <c r="Q1388" s="190">
        <f t="shared" si="267"/>
        <v>0</v>
      </c>
      <c r="R1388" s="191">
        <f t="shared" si="268"/>
        <v>0</v>
      </c>
      <c r="T1388" s="88"/>
    </row>
    <row r="1389" spans="1:20" s="178" customFormat="1" ht="30" hidden="1" customHeight="1">
      <c r="A1389" s="156">
        <f>'CONSTRUCTION COST ESTIMATE'!A1389</f>
        <v>0</v>
      </c>
      <c r="B1389" s="179">
        <f>'CONSTRUCTION COST ESTIMATE'!B1389</f>
        <v>690.06500000000005</v>
      </c>
      <c r="C1389" s="180" t="str">
        <f>'CONSTRUCTION COST ESTIMATE'!C1389</f>
        <v>CURED IN PLACE SECTIONAL PIPE LINER (54 INCH)</v>
      </c>
      <c r="D1389" s="181">
        <f>'CONSTRUCTION COST ESTIMATE'!BA1389</f>
        <v>0</v>
      </c>
      <c r="E1389" s="182">
        <f>'CONSTRUCTION COST ESTIMATE'!BC1389</f>
        <v>0</v>
      </c>
      <c r="F1389" s="183" t="str">
        <f>'CONSTRUCTION COST ESTIMATE'!BB1389</f>
        <v>EA</v>
      </c>
      <c r="G1389" s="184"/>
      <c r="H1389" s="185">
        <f t="shared" si="261"/>
        <v>0</v>
      </c>
      <c r="I1389" s="186">
        <f t="shared" si="262"/>
        <v>0</v>
      </c>
      <c r="J1389" s="187"/>
      <c r="K1389" s="188">
        <f t="shared" si="269"/>
        <v>0</v>
      </c>
      <c r="L1389" s="86">
        <f t="shared" si="263"/>
        <v>0</v>
      </c>
      <c r="M1389" s="188">
        <f t="shared" si="264"/>
        <v>0</v>
      </c>
      <c r="N1389" s="86">
        <f t="shared" si="265"/>
        <v>0</v>
      </c>
      <c r="O1389" s="188">
        <f t="shared" si="266"/>
        <v>0</v>
      </c>
      <c r="P1389" s="189"/>
      <c r="Q1389" s="190">
        <f t="shared" si="267"/>
        <v>0</v>
      </c>
      <c r="R1389" s="191">
        <f t="shared" si="268"/>
        <v>0</v>
      </c>
      <c r="T1389" s="88"/>
    </row>
    <row r="1390" spans="1:20" s="178" customFormat="1" ht="30" hidden="1" customHeight="1">
      <c r="A1390" s="156">
        <f>'CONSTRUCTION COST ESTIMATE'!A1390</f>
        <v>0</v>
      </c>
      <c r="B1390" s="179">
        <f>'CONSTRUCTION COST ESTIMATE'!B1390</f>
        <v>690.06600000000003</v>
      </c>
      <c r="C1390" s="180" t="str">
        <f>'CONSTRUCTION COST ESTIMATE'!C1390</f>
        <v>CURED IN PLACE SECTIONAL PIPE LINER (60 INCH)</v>
      </c>
      <c r="D1390" s="181">
        <f>'CONSTRUCTION COST ESTIMATE'!BA1390</f>
        <v>0</v>
      </c>
      <c r="E1390" s="182">
        <f>'CONSTRUCTION COST ESTIMATE'!BC1390</f>
        <v>0</v>
      </c>
      <c r="F1390" s="183" t="str">
        <f>'CONSTRUCTION COST ESTIMATE'!BB1390</f>
        <v>LF</v>
      </c>
      <c r="G1390" s="184"/>
      <c r="H1390" s="185">
        <f t="shared" si="261"/>
        <v>0</v>
      </c>
      <c r="I1390" s="186">
        <f t="shared" si="262"/>
        <v>0</v>
      </c>
      <c r="J1390" s="187"/>
      <c r="K1390" s="188">
        <f t="shared" si="269"/>
        <v>0</v>
      </c>
      <c r="L1390" s="86">
        <f t="shared" si="263"/>
        <v>0</v>
      </c>
      <c r="M1390" s="188">
        <f t="shared" si="264"/>
        <v>0</v>
      </c>
      <c r="N1390" s="86">
        <f t="shared" si="265"/>
        <v>0</v>
      </c>
      <c r="O1390" s="188">
        <f t="shared" si="266"/>
        <v>0</v>
      </c>
      <c r="P1390" s="189"/>
      <c r="Q1390" s="190">
        <f t="shared" si="267"/>
        <v>0</v>
      </c>
      <c r="R1390" s="191">
        <f t="shared" si="268"/>
        <v>0</v>
      </c>
      <c r="T1390" s="88"/>
    </row>
    <row r="1391" spans="1:20" s="178" customFormat="1" ht="30" hidden="1" customHeight="1">
      <c r="A1391" s="156">
        <f>'CONSTRUCTION COST ESTIMATE'!A1391</f>
        <v>0</v>
      </c>
      <c r="B1391" s="179">
        <f>'CONSTRUCTION COST ESTIMATE'!B1391</f>
        <v>690.06700000000001</v>
      </c>
      <c r="C1391" s="180" t="str">
        <f>'CONSTRUCTION COST ESTIMATE'!C1391</f>
        <v>CURED IN PLACE SECTIONAL PIPE LINER (60 INCH)</v>
      </c>
      <c r="D1391" s="181">
        <f>'CONSTRUCTION COST ESTIMATE'!BA1391</f>
        <v>0</v>
      </c>
      <c r="E1391" s="182">
        <f>'CONSTRUCTION COST ESTIMATE'!BC1391</f>
        <v>0</v>
      </c>
      <c r="F1391" s="183" t="str">
        <f>'CONSTRUCTION COST ESTIMATE'!BB1391</f>
        <v>EA</v>
      </c>
      <c r="G1391" s="184"/>
      <c r="H1391" s="185">
        <f t="shared" si="261"/>
        <v>0</v>
      </c>
      <c r="I1391" s="186">
        <f t="shared" si="262"/>
        <v>0</v>
      </c>
      <c r="J1391" s="187"/>
      <c r="K1391" s="188">
        <f t="shared" si="269"/>
        <v>0</v>
      </c>
      <c r="L1391" s="86">
        <f t="shared" si="263"/>
        <v>0</v>
      </c>
      <c r="M1391" s="188">
        <f t="shared" si="264"/>
        <v>0</v>
      </c>
      <c r="N1391" s="86">
        <f t="shared" si="265"/>
        <v>0</v>
      </c>
      <c r="O1391" s="188">
        <f t="shared" si="266"/>
        <v>0</v>
      </c>
      <c r="P1391" s="189"/>
      <c r="Q1391" s="190">
        <f t="shared" si="267"/>
        <v>0</v>
      </c>
      <c r="R1391" s="191">
        <f t="shared" si="268"/>
        <v>0</v>
      </c>
      <c r="T1391" s="88"/>
    </row>
    <row r="1392" spans="1:20" s="178" customFormat="1" ht="30" hidden="1" customHeight="1">
      <c r="A1392" s="156">
        <f>'CONSTRUCTION COST ESTIMATE'!A1392</f>
        <v>0</v>
      </c>
      <c r="B1392" s="179">
        <f>'CONSTRUCTION COST ESTIMATE'!B1392</f>
        <v>690.06799999999998</v>
      </c>
      <c r="C1392" s="180" t="str">
        <f>'CONSTRUCTION COST ESTIMATE'!C1392</f>
        <v>CURED IN PLACE SECTIONAL PIPE LINER (66 INCH)</v>
      </c>
      <c r="D1392" s="181">
        <f>'CONSTRUCTION COST ESTIMATE'!BA1392</f>
        <v>0</v>
      </c>
      <c r="E1392" s="182">
        <f>'CONSTRUCTION COST ESTIMATE'!BC1392</f>
        <v>0</v>
      </c>
      <c r="F1392" s="183" t="str">
        <f>'CONSTRUCTION COST ESTIMATE'!BB1392</f>
        <v>LF</v>
      </c>
      <c r="G1392" s="184"/>
      <c r="H1392" s="185">
        <f t="shared" si="261"/>
        <v>0</v>
      </c>
      <c r="I1392" s="186">
        <f t="shared" si="262"/>
        <v>0</v>
      </c>
      <c r="J1392" s="187"/>
      <c r="K1392" s="188">
        <f t="shared" si="269"/>
        <v>0</v>
      </c>
      <c r="L1392" s="86">
        <f t="shared" si="263"/>
        <v>0</v>
      </c>
      <c r="M1392" s="188">
        <f t="shared" si="264"/>
        <v>0</v>
      </c>
      <c r="N1392" s="86">
        <f t="shared" si="265"/>
        <v>0</v>
      </c>
      <c r="O1392" s="188">
        <f t="shared" si="266"/>
        <v>0</v>
      </c>
      <c r="P1392" s="189"/>
      <c r="Q1392" s="190">
        <f t="shared" si="267"/>
        <v>0</v>
      </c>
      <c r="R1392" s="191">
        <f t="shared" si="268"/>
        <v>0</v>
      </c>
      <c r="T1392" s="88"/>
    </row>
    <row r="1393" spans="1:20" s="178" customFormat="1" ht="30" hidden="1" customHeight="1">
      <c r="A1393" s="156">
        <f>'CONSTRUCTION COST ESTIMATE'!A1393</f>
        <v>0</v>
      </c>
      <c r="B1393" s="179">
        <f>'CONSTRUCTION COST ESTIMATE'!B1393</f>
        <v>690.06899999999996</v>
      </c>
      <c r="C1393" s="180" t="str">
        <f>'CONSTRUCTION COST ESTIMATE'!C1393</f>
        <v>CURED IN PLACE SECTIONAL PIPE LINER (66 INCH)</v>
      </c>
      <c r="D1393" s="181">
        <f>'CONSTRUCTION COST ESTIMATE'!BA1393</f>
        <v>0</v>
      </c>
      <c r="E1393" s="182">
        <f>'CONSTRUCTION COST ESTIMATE'!BC1393</f>
        <v>0</v>
      </c>
      <c r="F1393" s="183" t="str">
        <f>'CONSTRUCTION COST ESTIMATE'!BB1393</f>
        <v>EA</v>
      </c>
      <c r="G1393" s="184"/>
      <c r="H1393" s="185">
        <f t="shared" si="261"/>
        <v>0</v>
      </c>
      <c r="I1393" s="186">
        <f t="shared" si="262"/>
        <v>0</v>
      </c>
      <c r="J1393" s="187"/>
      <c r="K1393" s="188">
        <f t="shared" si="269"/>
        <v>0</v>
      </c>
      <c r="L1393" s="86">
        <f t="shared" si="263"/>
        <v>0</v>
      </c>
      <c r="M1393" s="188">
        <f t="shared" si="264"/>
        <v>0</v>
      </c>
      <c r="N1393" s="86">
        <f t="shared" si="265"/>
        <v>0</v>
      </c>
      <c r="O1393" s="188">
        <f t="shared" si="266"/>
        <v>0</v>
      </c>
      <c r="P1393" s="189"/>
      <c r="Q1393" s="190">
        <f t="shared" si="267"/>
        <v>0</v>
      </c>
      <c r="R1393" s="191">
        <f t="shared" si="268"/>
        <v>0</v>
      </c>
      <c r="T1393" s="88"/>
    </row>
    <row r="1394" spans="1:20" s="178" customFormat="1" ht="30" hidden="1" customHeight="1">
      <c r="A1394" s="156">
        <f>'CONSTRUCTION COST ESTIMATE'!A1394</f>
        <v>0</v>
      </c>
      <c r="B1394" s="179">
        <f>'CONSTRUCTION COST ESTIMATE'!B1394</f>
        <v>690.07</v>
      </c>
      <c r="C1394" s="180" t="str">
        <f>'CONSTRUCTION COST ESTIMATE'!C1394</f>
        <v>CURED IN PLACE SECTIONAL PIPE LINER (72 INCH)</v>
      </c>
      <c r="D1394" s="181">
        <f>'CONSTRUCTION COST ESTIMATE'!BA1394</f>
        <v>0</v>
      </c>
      <c r="E1394" s="182">
        <f>'CONSTRUCTION COST ESTIMATE'!BC1394</f>
        <v>0</v>
      </c>
      <c r="F1394" s="183" t="str">
        <f>'CONSTRUCTION COST ESTIMATE'!BB1394</f>
        <v>LF</v>
      </c>
      <c r="G1394" s="184"/>
      <c r="H1394" s="185">
        <f t="shared" si="261"/>
        <v>0</v>
      </c>
      <c r="I1394" s="186">
        <f t="shared" si="262"/>
        <v>0</v>
      </c>
      <c r="J1394" s="187"/>
      <c r="K1394" s="188">
        <f t="shared" si="269"/>
        <v>0</v>
      </c>
      <c r="L1394" s="86">
        <f t="shared" si="263"/>
        <v>0</v>
      </c>
      <c r="M1394" s="188">
        <f t="shared" si="264"/>
        <v>0</v>
      </c>
      <c r="N1394" s="86">
        <f t="shared" si="265"/>
        <v>0</v>
      </c>
      <c r="O1394" s="188">
        <f t="shared" si="266"/>
        <v>0</v>
      </c>
      <c r="P1394" s="189"/>
      <c r="Q1394" s="190">
        <f t="shared" si="267"/>
        <v>0</v>
      </c>
      <c r="R1394" s="191">
        <f t="shared" si="268"/>
        <v>0</v>
      </c>
      <c r="T1394" s="88"/>
    </row>
    <row r="1395" spans="1:20" s="178" customFormat="1" ht="30" hidden="1" customHeight="1">
      <c r="A1395" s="156">
        <f>'CONSTRUCTION COST ESTIMATE'!A1395</f>
        <v>0</v>
      </c>
      <c r="B1395" s="179">
        <f>'CONSTRUCTION COST ESTIMATE'!B1395</f>
        <v>690.07100000000003</v>
      </c>
      <c r="C1395" s="180" t="str">
        <f>'CONSTRUCTION COST ESTIMATE'!C1395</f>
        <v>CURED IN PLACE SECTIONAL PIPE LINER (72 INCH)</v>
      </c>
      <c r="D1395" s="181">
        <f>'CONSTRUCTION COST ESTIMATE'!BA1395</f>
        <v>0</v>
      </c>
      <c r="E1395" s="182">
        <f>'CONSTRUCTION COST ESTIMATE'!BC1395</f>
        <v>0</v>
      </c>
      <c r="F1395" s="183" t="str">
        <f>'CONSTRUCTION COST ESTIMATE'!BB1395</f>
        <v>EA</v>
      </c>
      <c r="G1395" s="184"/>
      <c r="H1395" s="185">
        <f t="shared" si="261"/>
        <v>0</v>
      </c>
      <c r="I1395" s="186">
        <f t="shared" si="262"/>
        <v>0</v>
      </c>
      <c r="J1395" s="187"/>
      <c r="K1395" s="188">
        <f t="shared" si="269"/>
        <v>0</v>
      </c>
      <c r="L1395" s="86">
        <f t="shared" si="263"/>
        <v>0</v>
      </c>
      <c r="M1395" s="188">
        <f t="shared" si="264"/>
        <v>0</v>
      </c>
      <c r="N1395" s="86">
        <f t="shared" si="265"/>
        <v>0</v>
      </c>
      <c r="O1395" s="188">
        <f t="shared" si="266"/>
        <v>0</v>
      </c>
      <c r="P1395" s="189"/>
      <c r="Q1395" s="190">
        <f t="shared" si="267"/>
        <v>0</v>
      </c>
      <c r="R1395" s="191">
        <f t="shared" si="268"/>
        <v>0</v>
      </c>
      <c r="T1395" s="88"/>
    </row>
    <row r="1396" spans="1:20" s="178" customFormat="1" ht="30" hidden="1" customHeight="1">
      <c r="A1396" s="156">
        <f>'CONSTRUCTION COST ESTIMATE'!A1396</f>
        <v>0</v>
      </c>
      <c r="B1396" s="179">
        <f>'CONSTRUCTION COST ESTIMATE'!B1396</f>
        <v>690.072</v>
      </c>
      <c r="C1396" s="180" t="str">
        <f>'CONSTRUCTION COST ESTIMATE'!C1396</f>
        <v>CURED IN PLACE SECTIONAL PIPE LINER (78 INCH)</v>
      </c>
      <c r="D1396" s="181">
        <f>'CONSTRUCTION COST ESTIMATE'!BA1396</f>
        <v>0</v>
      </c>
      <c r="E1396" s="182">
        <f>'CONSTRUCTION COST ESTIMATE'!BC1396</f>
        <v>0</v>
      </c>
      <c r="F1396" s="183" t="str">
        <f>'CONSTRUCTION COST ESTIMATE'!BB1396</f>
        <v>LF</v>
      </c>
      <c r="G1396" s="184"/>
      <c r="H1396" s="185">
        <f t="shared" si="261"/>
        <v>0</v>
      </c>
      <c r="I1396" s="186">
        <f t="shared" si="262"/>
        <v>0</v>
      </c>
      <c r="J1396" s="187"/>
      <c r="K1396" s="188">
        <f t="shared" si="269"/>
        <v>0</v>
      </c>
      <c r="L1396" s="86">
        <f t="shared" si="263"/>
        <v>0</v>
      </c>
      <c r="M1396" s="188">
        <f t="shared" si="264"/>
        <v>0</v>
      </c>
      <c r="N1396" s="86">
        <f t="shared" si="265"/>
        <v>0</v>
      </c>
      <c r="O1396" s="188">
        <f t="shared" si="266"/>
        <v>0</v>
      </c>
      <c r="P1396" s="189"/>
      <c r="Q1396" s="190">
        <f t="shared" si="267"/>
        <v>0</v>
      </c>
      <c r="R1396" s="191">
        <f t="shared" si="268"/>
        <v>0</v>
      </c>
      <c r="T1396" s="88"/>
    </row>
    <row r="1397" spans="1:20" s="178" customFormat="1" ht="30" hidden="1" customHeight="1">
      <c r="A1397" s="156">
        <f>'CONSTRUCTION COST ESTIMATE'!A1397</f>
        <v>0</v>
      </c>
      <c r="B1397" s="179">
        <f>'CONSTRUCTION COST ESTIMATE'!B1397</f>
        <v>690.07299999999998</v>
      </c>
      <c r="C1397" s="180" t="str">
        <f>'CONSTRUCTION COST ESTIMATE'!C1397</f>
        <v>CURED IN PLACE SECTIONAL PIPE LINER (78 INCH)</v>
      </c>
      <c r="D1397" s="181">
        <f>'CONSTRUCTION COST ESTIMATE'!BA1397</f>
        <v>0</v>
      </c>
      <c r="E1397" s="182">
        <f>'CONSTRUCTION COST ESTIMATE'!BC1397</f>
        <v>0</v>
      </c>
      <c r="F1397" s="183" t="str">
        <f>'CONSTRUCTION COST ESTIMATE'!BB1397</f>
        <v>EA</v>
      </c>
      <c r="G1397" s="184"/>
      <c r="H1397" s="185">
        <f t="shared" si="261"/>
        <v>0</v>
      </c>
      <c r="I1397" s="186">
        <f t="shared" si="262"/>
        <v>0</v>
      </c>
      <c r="J1397" s="187"/>
      <c r="K1397" s="188">
        <f t="shared" si="269"/>
        <v>0</v>
      </c>
      <c r="L1397" s="86">
        <f t="shared" si="263"/>
        <v>0</v>
      </c>
      <c r="M1397" s="188">
        <f t="shared" si="264"/>
        <v>0</v>
      </c>
      <c r="N1397" s="86">
        <f t="shared" si="265"/>
        <v>0</v>
      </c>
      <c r="O1397" s="188">
        <f t="shared" si="266"/>
        <v>0</v>
      </c>
      <c r="P1397" s="189"/>
      <c r="Q1397" s="190">
        <f t="shared" si="267"/>
        <v>0</v>
      </c>
      <c r="R1397" s="191">
        <f t="shared" si="268"/>
        <v>0</v>
      </c>
      <c r="T1397" s="88"/>
    </row>
    <row r="1398" spans="1:20" s="178" customFormat="1" ht="30" hidden="1" customHeight="1">
      <c r="A1398" s="156">
        <f>'CONSTRUCTION COST ESTIMATE'!A1398</f>
        <v>0</v>
      </c>
      <c r="B1398" s="179">
        <f>'CONSTRUCTION COST ESTIMATE'!B1398</f>
        <v>690.07399999999996</v>
      </c>
      <c r="C1398" s="180" t="str">
        <f>'CONSTRUCTION COST ESTIMATE'!C1398</f>
        <v>CURED IN PLACE SECTIONAL PIPE LINER (84 INCH)</v>
      </c>
      <c r="D1398" s="181">
        <f>'CONSTRUCTION COST ESTIMATE'!BA1398</f>
        <v>0</v>
      </c>
      <c r="E1398" s="182">
        <f>'CONSTRUCTION COST ESTIMATE'!BC1398</f>
        <v>0</v>
      </c>
      <c r="F1398" s="183" t="str">
        <f>'CONSTRUCTION COST ESTIMATE'!BB1398</f>
        <v>LF</v>
      </c>
      <c r="G1398" s="184"/>
      <c r="H1398" s="185">
        <f t="shared" si="261"/>
        <v>0</v>
      </c>
      <c r="I1398" s="186">
        <f t="shared" si="262"/>
        <v>0</v>
      </c>
      <c r="J1398" s="187"/>
      <c r="K1398" s="188">
        <f t="shared" si="269"/>
        <v>0</v>
      </c>
      <c r="L1398" s="86">
        <f t="shared" si="263"/>
        <v>0</v>
      </c>
      <c r="M1398" s="188">
        <f t="shared" si="264"/>
        <v>0</v>
      </c>
      <c r="N1398" s="86">
        <f t="shared" si="265"/>
        <v>0</v>
      </c>
      <c r="O1398" s="188">
        <f t="shared" si="266"/>
        <v>0</v>
      </c>
      <c r="P1398" s="189"/>
      <c r="Q1398" s="190">
        <f t="shared" si="267"/>
        <v>0</v>
      </c>
      <c r="R1398" s="191">
        <f t="shared" si="268"/>
        <v>0</v>
      </c>
      <c r="T1398" s="88"/>
    </row>
    <row r="1399" spans="1:20" s="178" customFormat="1" ht="30" hidden="1" customHeight="1">
      <c r="A1399" s="156">
        <f>'CONSTRUCTION COST ESTIMATE'!A1399</f>
        <v>0</v>
      </c>
      <c r="B1399" s="179">
        <f>'CONSTRUCTION COST ESTIMATE'!B1399</f>
        <v>690.07500000000005</v>
      </c>
      <c r="C1399" s="180" t="str">
        <f>'CONSTRUCTION COST ESTIMATE'!C1399</f>
        <v>CURED IN PLACE SECTIONAL PIPE LINER (84 INCH)</v>
      </c>
      <c r="D1399" s="181">
        <f>'CONSTRUCTION COST ESTIMATE'!BA1399</f>
        <v>0</v>
      </c>
      <c r="E1399" s="182">
        <f>'CONSTRUCTION COST ESTIMATE'!BC1399</f>
        <v>0</v>
      </c>
      <c r="F1399" s="183" t="str">
        <f>'CONSTRUCTION COST ESTIMATE'!BB1399</f>
        <v>EA</v>
      </c>
      <c r="G1399" s="184"/>
      <c r="H1399" s="185">
        <f t="shared" si="261"/>
        <v>0</v>
      </c>
      <c r="I1399" s="186">
        <f t="shared" si="262"/>
        <v>0</v>
      </c>
      <c r="J1399" s="187"/>
      <c r="K1399" s="188">
        <f t="shared" si="269"/>
        <v>0</v>
      </c>
      <c r="L1399" s="86">
        <f t="shared" si="263"/>
        <v>0</v>
      </c>
      <c r="M1399" s="188">
        <f t="shared" si="264"/>
        <v>0</v>
      </c>
      <c r="N1399" s="86">
        <f t="shared" si="265"/>
        <v>0</v>
      </c>
      <c r="O1399" s="188">
        <f t="shared" si="266"/>
        <v>0</v>
      </c>
      <c r="P1399" s="189"/>
      <c r="Q1399" s="190">
        <f t="shared" si="267"/>
        <v>0</v>
      </c>
      <c r="R1399" s="191">
        <f t="shared" si="268"/>
        <v>0</v>
      </c>
      <c r="T1399" s="88"/>
    </row>
    <row r="1400" spans="1:20" s="178" customFormat="1" ht="30" hidden="1" customHeight="1">
      <c r="A1400" s="156">
        <f>'CONSTRUCTION COST ESTIMATE'!A1400</f>
        <v>0</v>
      </c>
      <c r="B1400" s="179">
        <f>'CONSTRUCTION COST ESTIMATE'!B1400</f>
        <v>690.07600000000002</v>
      </c>
      <c r="C1400" s="180" t="str">
        <f>'CONSTRUCTION COST ESTIMATE'!C1400</f>
        <v>CURED IN PLACE SECTIONAL PIPE LINER (90 INCH)</v>
      </c>
      <c r="D1400" s="181">
        <f>'CONSTRUCTION COST ESTIMATE'!BA1400</f>
        <v>0</v>
      </c>
      <c r="E1400" s="182">
        <f>'CONSTRUCTION COST ESTIMATE'!BC1400</f>
        <v>0</v>
      </c>
      <c r="F1400" s="183" t="str">
        <f>'CONSTRUCTION COST ESTIMATE'!BB1400</f>
        <v>LF</v>
      </c>
      <c r="G1400" s="184"/>
      <c r="H1400" s="185">
        <f t="shared" si="261"/>
        <v>0</v>
      </c>
      <c r="I1400" s="186">
        <f t="shared" si="262"/>
        <v>0</v>
      </c>
      <c r="J1400" s="187"/>
      <c r="K1400" s="188">
        <f t="shared" si="269"/>
        <v>0</v>
      </c>
      <c r="L1400" s="86">
        <f t="shared" si="263"/>
        <v>0</v>
      </c>
      <c r="M1400" s="188">
        <f t="shared" si="264"/>
        <v>0</v>
      </c>
      <c r="N1400" s="86">
        <f t="shared" si="265"/>
        <v>0</v>
      </c>
      <c r="O1400" s="188">
        <f t="shared" si="266"/>
        <v>0</v>
      </c>
      <c r="P1400" s="189"/>
      <c r="Q1400" s="190">
        <f t="shared" si="267"/>
        <v>0</v>
      </c>
      <c r="R1400" s="191">
        <f t="shared" si="268"/>
        <v>0</v>
      </c>
      <c r="T1400" s="88"/>
    </row>
    <row r="1401" spans="1:20" s="178" customFormat="1" ht="30" hidden="1" customHeight="1">
      <c r="A1401" s="156">
        <f>'CONSTRUCTION COST ESTIMATE'!A1401</f>
        <v>0</v>
      </c>
      <c r="B1401" s="179">
        <f>'CONSTRUCTION COST ESTIMATE'!B1401</f>
        <v>690.077</v>
      </c>
      <c r="C1401" s="180" t="str">
        <f>'CONSTRUCTION COST ESTIMATE'!C1401</f>
        <v>CURED IN PLACE SECTIONAL PIPE LINER (90 INCH)</v>
      </c>
      <c r="D1401" s="181">
        <f>'CONSTRUCTION COST ESTIMATE'!BA1401</f>
        <v>0</v>
      </c>
      <c r="E1401" s="182">
        <f>'CONSTRUCTION COST ESTIMATE'!BC1401</f>
        <v>0</v>
      </c>
      <c r="F1401" s="183" t="str">
        <f>'CONSTRUCTION COST ESTIMATE'!BB1401</f>
        <v>EA</v>
      </c>
      <c r="G1401" s="184"/>
      <c r="H1401" s="185">
        <f t="shared" si="261"/>
        <v>0</v>
      </c>
      <c r="I1401" s="186">
        <f t="shared" si="262"/>
        <v>0</v>
      </c>
      <c r="J1401" s="187"/>
      <c r="K1401" s="188">
        <f t="shared" si="269"/>
        <v>0</v>
      </c>
      <c r="L1401" s="86">
        <f t="shared" si="263"/>
        <v>0</v>
      </c>
      <c r="M1401" s="188">
        <f t="shared" si="264"/>
        <v>0</v>
      </c>
      <c r="N1401" s="86">
        <f t="shared" si="265"/>
        <v>0</v>
      </c>
      <c r="O1401" s="188">
        <f t="shared" si="266"/>
        <v>0</v>
      </c>
      <c r="P1401" s="189"/>
      <c r="Q1401" s="190">
        <f t="shared" si="267"/>
        <v>0</v>
      </c>
      <c r="R1401" s="191">
        <f t="shared" si="268"/>
        <v>0</v>
      </c>
      <c r="T1401" s="88"/>
    </row>
    <row r="1402" spans="1:20" s="178" customFormat="1" ht="30" hidden="1" customHeight="1">
      <c r="A1402" s="156">
        <f>'CONSTRUCTION COST ESTIMATE'!A1402</f>
        <v>0</v>
      </c>
      <c r="B1402" s="179">
        <f>'CONSTRUCTION COST ESTIMATE'!B1402</f>
        <v>690.07799999999997</v>
      </c>
      <c r="C1402" s="180" t="str">
        <f>'CONSTRUCTION COST ESTIMATE'!C1402</f>
        <v>CURED IN PLACE SECTIONAL PIPE LINER (96 INCH)</v>
      </c>
      <c r="D1402" s="181">
        <f>'CONSTRUCTION COST ESTIMATE'!BA1402</f>
        <v>0</v>
      </c>
      <c r="E1402" s="182">
        <f>'CONSTRUCTION COST ESTIMATE'!BC1402</f>
        <v>0</v>
      </c>
      <c r="F1402" s="183" t="str">
        <f>'CONSTRUCTION COST ESTIMATE'!BB1402</f>
        <v>LF</v>
      </c>
      <c r="G1402" s="184"/>
      <c r="H1402" s="185">
        <f t="shared" si="261"/>
        <v>0</v>
      </c>
      <c r="I1402" s="186">
        <f t="shared" si="262"/>
        <v>0</v>
      </c>
      <c r="J1402" s="187"/>
      <c r="K1402" s="188">
        <f t="shared" si="269"/>
        <v>0</v>
      </c>
      <c r="L1402" s="86">
        <f t="shared" si="263"/>
        <v>0</v>
      </c>
      <c r="M1402" s="188">
        <f t="shared" si="264"/>
        <v>0</v>
      </c>
      <c r="N1402" s="86">
        <f t="shared" si="265"/>
        <v>0</v>
      </c>
      <c r="O1402" s="188">
        <f t="shared" si="266"/>
        <v>0</v>
      </c>
      <c r="P1402" s="189"/>
      <c r="Q1402" s="190">
        <f t="shared" si="267"/>
        <v>0</v>
      </c>
      <c r="R1402" s="191">
        <f t="shared" si="268"/>
        <v>0</v>
      </c>
      <c r="T1402" s="88"/>
    </row>
    <row r="1403" spans="1:20" s="178" customFormat="1" ht="30" hidden="1" customHeight="1">
      <c r="A1403" s="156">
        <f>'CONSTRUCTION COST ESTIMATE'!A1403</f>
        <v>0</v>
      </c>
      <c r="B1403" s="179">
        <f>'CONSTRUCTION COST ESTIMATE'!B1403</f>
        <v>690.07899999999995</v>
      </c>
      <c r="C1403" s="180" t="str">
        <f>'CONSTRUCTION COST ESTIMATE'!C1403</f>
        <v>CURED IN PLACE SECTIONAL PIPE LINER (96 INCH)</v>
      </c>
      <c r="D1403" s="181">
        <f>'CONSTRUCTION COST ESTIMATE'!BA1403</f>
        <v>0</v>
      </c>
      <c r="E1403" s="182">
        <f>'CONSTRUCTION COST ESTIMATE'!BC1403</f>
        <v>0</v>
      </c>
      <c r="F1403" s="183" t="str">
        <f>'CONSTRUCTION COST ESTIMATE'!BB1403</f>
        <v>EA</v>
      </c>
      <c r="G1403" s="184"/>
      <c r="H1403" s="185">
        <f t="shared" si="261"/>
        <v>0</v>
      </c>
      <c r="I1403" s="186">
        <f t="shared" si="262"/>
        <v>0</v>
      </c>
      <c r="J1403" s="187"/>
      <c r="K1403" s="188">
        <f t="shared" si="269"/>
        <v>0</v>
      </c>
      <c r="L1403" s="86">
        <f t="shared" si="263"/>
        <v>0</v>
      </c>
      <c r="M1403" s="188">
        <f t="shared" si="264"/>
        <v>0</v>
      </c>
      <c r="N1403" s="86">
        <f t="shared" si="265"/>
        <v>0</v>
      </c>
      <c r="O1403" s="188">
        <f t="shared" si="266"/>
        <v>0</v>
      </c>
      <c r="P1403" s="189"/>
      <c r="Q1403" s="190">
        <f t="shared" si="267"/>
        <v>0</v>
      </c>
      <c r="R1403" s="191">
        <f t="shared" si="268"/>
        <v>0</v>
      </c>
      <c r="T1403" s="88"/>
    </row>
    <row r="1404" spans="1:20" s="178" customFormat="1" ht="30" hidden="1" customHeight="1">
      <c r="A1404" s="156">
        <f>'CONSTRUCTION COST ESTIMATE'!A1404</f>
        <v>0</v>
      </c>
      <c r="B1404" s="179">
        <f>'CONSTRUCTION COST ESTIMATE'!B1404</f>
        <v>690.08</v>
      </c>
      <c r="C1404" s="180" t="str">
        <f>'CONSTRUCTION COST ESTIMATE'!C1404</f>
        <v>CURED IN PLACE SPOT REPAIR (10 INCH)</v>
      </c>
      <c r="D1404" s="181">
        <f>'CONSTRUCTION COST ESTIMATE'!BA1404</f>
        <v>0</v>
      </c>
      <c r="E1404" s="182">
        <f>'CONSTRUCTION COST ESTIMATE'!BC1404</f>
        <v>0</v>
      </c>
      <c r="F1404" s="183" t="str">
        <f>'CONSTRUCTION COST ESTIMATE'!BB1404</f>
        <v>EA</v>
      </c>
      <c r="G1404" s="184"/>
      <c r="H1404" s="185">
        <f t="shared" si="261"/>
        <v>0</v>
      </c>
      <c r="I1404" s="186">
        <f t="shared" si="262"/>
        <v>0</v>
      </c>
      <c r="J1404" s="187"/>
      <c r="K1404" s="188">
        <f t="shared" si="269"/>
        <v>0</v>
      </c>
      <c r="L1404" s="86">
        <f t="shared" si="263"/>
        <v>0</v>
      </c>
      <c r="M1404" s="188">
        <f t="shared" si="264"/>
        <v>0</v>
      </c>
      <c r="N1404" s="86">
        <f t="shared" si="265"/>
        <v>0</v>
      </c>
      <c r="O1404" s="188">
        <f t="shared" si="266"/>
        <v>0</v>
      </c>
      <c r="P1404" s="189"/>
      <c r="Q1404" s="190">
        <f t="shared" si="267"/>
        <v>0</v>
      </c>
      <c r="R1404" s="191">
        <f t="shared" si="268"/>
        <v>0</v>
      </c>
      <c r="T1404" s="88"/>
    </row>
    <row r="1405" spans="1:20" s="178" customFormat="1" ht="30" hidden="1" customHeight="1">
      <c r="A1405" s="156">
        <f>'CONSTRUCTION COST ESTIMATE'!A1405</f>
        <v>0</v>
      </c>
      <c r="B1405" s="179">
        <f>'CONSTRUCTION COST ESTIMATE'!B1405</f>
        <v>690.08100000000002</v>
      </c>
      <c r="C1405" s="180" t="str">
        <f>'CONSTRUCTION COST ESTIMATE'!C1405</f>
        <v>CURED IN PLACE SPOT REPAIR (15 INCH)</v>
      </c>
      <c r="D1405" s="181">
        <f>'CONSTRUCTION COST ESTIMATE'!BA1405</f>
        <v>0</v>
      </c>
      <c r="E1405" s="182">
        <f>'CONSTRUCTION COST ESTIMATE'!BC1405</f>
        <v>0</v>
      </c>
      <c r="F1405" s="183" t="str">
        <f>'CONSTRUCTION COST ESTIMATE'!BB1405</f>
        <v>EA</v>
      </c>
      <c r="G1405" s="184"/>
      <c r="H1405" s="185">
        <f t="shared" si="261"/>
        <v>0</v>
      </c>
      <c r="I1405" s="186">
        <f t="shared" si="262"/>
        <v>0</v>
      </c>
      <c r="J1405" s="187"/>
      <c r="K1405" s="188">
        <f t="shared" si="269"/>
        <v>0</v>
      </c>
      <c r="L1405" s="86">
        <f t="shared" si="263"/>
        <v>0</v>
      </c>
      <c r="M1405" s="188">
        <f t="shared" si="264"/>
        <v>0</v>
      </c>
      <c r="N1405" s="86">
        <f t="shared" si="265"/>
        <v>0</v>
      </c>
      <c r="O1405" s="188">
        <f t="shared" si="266"/>
        <v>0</v>
      </c>
      <c r="P1405" s="189"/>
      <c r="Q1405" s="190">
        <f t="shared" si="267"/>
        <v>0</v>
      </c>
      <c r="R1405" s="191">
        <f t="shared" si="268"/>
        <v>0</v>
      </c>
      <c r="T1405" s="88"/>
    </row>
    <row r="1406" spans="1:20" s="178" customFormat="1" ht="30" hidden="1" customHeight="1">
      <c r="A1406" s="156">
        <f>'CONSTRUCTION COST ESTIMATE'!A1406</f>
        <v>0</v>
      </c>
      <c r="B1406" s="179">
        <f>'CONSTRUCTION COST ESTIMATE'!B1406</f>
        <v>691.00049999999999</v>
      </c>
      <c r="C1406" s="180" t="str">
        <f>'CONSTRUCTION COST ESTIMATE'!C1406</f>
        <v>COAT EXISTING 48 INCH MANHOLE &gt; 5 FEET DEPTH AND &lt; 10 FEET DEPTH</v>
      </c>
      <c r="D1406" s="181">
        <f>'CONSTRUCTION COST ESTIMATE'!BA1406</f>
        <v>0</v>
      </c>
      <c r="E1406" s="182">
        <f>'CONSTRUCTION COST ESTIMATE'!BC1406</f>
        <v>0</v>
      </c>
      <c r="F1406" s="183" t="str">
        <f>'CONSTRUCTION COST ESTIMATE'!BB1406</f>
        <v>EA</v>
      </c>
      <c r="G1406" s="184"/>
      <c r="H1406" s="185">
        <f t="shared" si="261"/>
        <v>0</v>
      </c>
      <c r="I1406" s="186">
        <f t="shared" si="262"/>
        <v>0</v>
      </c>
      <c r="J1406" s="187"/>
      <c r="K1406" s="188">
        <f t="shared" si="269"/>
        <v>0</v>
      </c>
      <c r="L1406" s="86">
        <f t="shared" si="263"/>
        <v>0</v>
      </c>
      <c r="M1406" s="188">
        <f t="shared" si="264"/>
        <v>0</v>
      </c>
      <c r="N1406" s="86">
        <f t="shared" si="265"/>
        <v>0</v>
      </c>
      <c r="O1406" s="188">
        <f t="shared" si="266"/>
        <v>0</v>
      </c>
      <c r="P1406" s="189"/>
      <c r="Q1406" s="190">
        <f t="shared" si="267"/>
        <v>0</v>
      </c>
      <c r="R1406" s="191">
        <f t="shared" si="268"/>
        <v>0</v>
      </c>
      <c r="T1406" s="88"/>
    </row>
    <row r="1407" spans="1:20" s="178" customFormat="1" ht="30" hidden="1" customHeight="1">
      <c r="A1407" s="156">
        <f>'CONSTRUCTION COST ESTIMATE'!A1407</f>
        <v>0</v>
      </c>
      <c r="B1407" s="179">
        <f>'CONSTRUCTION COST ESTIMATE'!B1407</f>
        <v>691.00099999999998</v>
      </c>
      <c r="C1407" s="180" t="str">
        <f>'CONSTRUCTION COST ESTIMATE'!C1407</f>
        <v>COAT EXISTING 48 INCH MANHOLE &gt; 10 FEET DEPTH AND &lt; 15 FEET DEPTH</v>
      </c>
      <c r="D1407" s="181">
        <f>'CONSTRUCTION COST ESTIMATE'!BA1407</f>
        <v>0</v>
      </c>
      <c r="E1407" s="182">
        <f>'CONSTRUCTION COST ESTIMATE'!BC1407</f>
        <v>0</v>
      </c>
      <c r="F1407" s="183" t="str">
        <f>'CONSTRUCTION COST ESTIMATE'!BB1407</f>
        <v>EA</v>
      </c>
      <c r="G1407" s="184"/>
      <c r="H1407" s="185">
        <f t="shared" si="261"/>
        <v>0</v>
      </c>
      <c r="I1407" s="186">
        <f t="shared" si="262"/>
        <v>0</v>
      </c>
      <c r="J1407" s="187"/>
      <c r="K1407" s="188">
        <f t="shared" si="269"/>
        <v>0</v>
      </c>
      <c r="L1407" s="86">
        <f t="shared" si="263"/>
        <v>0</v>
      </c>
      <c r="M1407" s="188">
        <f t="shared" si="264"/>
        <v>0</v>
      </c>
      <c r="N1407" s="86">
        <f t="shared" si="265"/>
        <v>0</v>
      </c>
      <c r="O1407" s="188">
        <f t="shared" si="266"/>
        <v>0</v>
      </c>
      <c r="P1407" s="189"/>
      <c r="Q1407" s="190">
        <f t="shared" si="267"/>
        <v>0</v>
      </c>
      <c r="R1407" s="191">
        <f t="shared" si="268"/>
        <v>0</v>
      </c>
      <c r="T1407" s="88"/>
    </row>
    <row r="1408" spans="1:20" s="178" customFormat="1" ht="30" hidden="1" customHeight="1">
      <c r="A1408" s="156">
        <f>'CONSTRUCTION COST ESTIMATE'!A1408</f>
        <v>0</v>
      </c>
      <c r="B1408" s="179">
        <f>'CONSTRUCTION COST ESTIMATE'!B1408</f>
        <v>691.00199999999995</v>
      </c>
      <c r="C1408" s="180" t="str">
        <f>'CONSTRUCTION COST ESTIMATE'!C1408</f>
        <v>COAT EXISTING 48 INCH MANHOLE &gt; 15 FEET DEPTH AND &lt; 20 FEET DEPTH</v>
      </c>
      <c r="D1408" s="181">
        <f>'CONSTRUCTION COST ESTIMATE'!BA1408</f>
        <v>0</v>
      </c>
      <c r="E1408" s="182">
        <f>'CONSTRUCTION COST ESTIMATE'!BC1408</f>
        <v>0</v>
      </c>
      <c r="F1408" s="183" t="str">
        <f>'CONSTRUCTION COST ESTIMATE'!BB1408</f>
        <v>EA</v>
      </c>
      <c r="G1408" s="184"/>
      <c r="H1408" s="185">
        <f t="shared" si="261"/>
        <v>0</v>
      </c>
      <c r="I1408" s="186">
        <f t="shared" si="262"/>
        <v>0</v>
      </c>
      <c r="J1408" s="187"/>
      <c r="K1408" s="188">
        <f t="shared" si="269"/>
        <v>0</v>
      </c>
      <c r="L1408" s="86">
        <f t="shared" si="263"/>
        <v>0</v>
      </c>
      <c r="M1408" s="188">
        <f t="shared" si="264"/>
        <v>0</v>
      </c>
      <c r="N1408" s="86">
        <f t="shared" si="265"/>
        <v>0</v>
      </c>
      <c r="O1408" s="188">
        <f t="shared" si="266"/>
        <v>0</v>
      </c>
      <c r="P1408" s="189"/>
      <c r="Q1408" s="190">
        <f t="shared" si="267"/>
        <v>0</v>
      </c>
      <c r="R1408" s="191">
        <f t="shared" si="268"/>
        <v>0</v>
      </c>
      <c r="T1408" s="88"/>
    </row>
    <row r="1409" spans="1:20" s="178" customFormat="1" ht="30" hidden="1" customHeight="1">
      <c r="A1409" s="156">
        <f>'CONSTRUCTION COST ESTIMATE'!A1409</f>
        <v>0</v>
      </c>
      <c r="B1409" s="179">
        <f>'CONSTRUCTION COST ESTIMATE'!B1409</f>
        <v>691.00300000000004</v>
      </c>
      <c r="C1409" s="180" t="str">
        <f>'CONSTRUCTION COST ESTIMATE'!C1409</f>
        <v>COAT EXISTING 48 INCH MANHOLE &gt; 20 FEET DEPTH AND &lt; 25 FEET DEPTH</v>
      </c>
      <c r="D1409" s="181">
        <f>'CONSTRUCTION COST ESTIMATE'!BA1409</f>
        <v>0</v>
      </c>
      <c r="E1409" s="182">
        <f>'CONSTRUCTION COST ESTIMATE'!BC1409</f>
        <v>0</v>
      </c>
      <c r="F1409" s="183" t="str">
        <f>'CONSTRUCTION COST ESTIMATE'!BB1409</f>
        <v>EA</v>
      </c>
      <c r="G1409" s="184"/>
      <c r="H1409" s="185">
        <f t="shared" si="261"/>
        <v>0</v>
      </c>
      <c r="I1409" s="186">
        <f t="shared" si="262"/>
        <v>0</v>
      </c>
      <c r="J1409" s="187"/>
      <c r="K1409" s="188">
        <f t="shared" si="269"/>
        <v>0</v>
      </c>
      <c r="L1409" s="86">
        <f t="shared" si="263"/>
        <v>0</v>
      </c>
      <c r="M1409" s="188">
        <f t="shared" si="264"/>
        <v>0</v>
      </c>
      <c r="N1409" s="86">
        <f t="shared" si="265"/>
        <v>0</v>
      </c>
      <c r="O1409" s="188">
        <f t="shared" si="266"/>
        <v>0</v>
      </c>
      <c r="P1409" s="189"/>
      <c r="Q1409" s="190">
        <f t="shared" si="267"/>
        <v>0</v>
      </c>
      <c r="R1409" s="191">
        <f t="shared" si="268"/>
        <v>0</v>
      </c>
      <c r="T1409" s="88"/>
    </row>
    <row r="1410" spans="1:20" s="178" customFormat="1" ht="30" hidden="1" customHeight="1">
      <c r="A1410" s="156">
        <f>'CONSTRUCTION COST ESTIMATE'!A1410</f>
        <v>0</v>
      </c>
      <c r="B1410" s="179">
        <f>'CONSTRUCTION COST ESTIMATE'!B1410</f>
        <v>691.00400000000002</v>
      </c>
      <c r="C1410" s="180" t="str">
        <f>'CONSTRUCTION COST ESTIMATE'!C1410</f>
        <v>COAT EXISTING 48 INCH MANHOLE</v>
      </c>
      <c r="D1410" s="181">
        <f>'CONSTRUCTION COST ESTIMATE'!BA1410</f>
        <v>0</v>
      </c>
      <c r="E1410" s="182">
        <f>'CONSTRUCTION COST ESTIMATE'!BC1410</f>
        <v>0</v>
      </c>
      <c r="F1410" s="183" t="str">
        <f>'CONSTRUCTION COST ESTIMATE'!BB1410</f>
        <v>EA</v>
      </c>
      <c r="G1410" s="184"/>
      <c r="H1410" s="185">
        <f t="shared" si="261"/>
        <v>0</v>
      </c>
      <c r="I1410" s="186">
        <f t="shared" si="262"/>
        <v>0</v>
      </c>
      <c r="J1410" s="187"/>
      <c r="K1410" s="188">
        <f t="shared" si="269"/>
        <v>0</v>
      </c>
      <c r="L1410" s="86">
        <f t="shared" si="263"/>
        <v>0</v>
      </c>
      <c r="M1410" s="188">
        <f t="shared" si="264"/>
        <v>0</v>
      </c>
      <c r="N1410" s="86">
        <f t="shared" si="265"/>
        <v>0</v>
      </c>
      <c r="O1410" s="188">
        <f t="shared" si="266"/>
        <v>0</v>
      </c>
      <c r="P1410" s="189"/>
      <c r="Q1410" s="190">
        <f t="shared" si="267"/>
        <v>0</v>
      </c>
      <c r="R1410" s="191">
        <f t="shared" si="268"/>
        <v>0</v>
      </c>
      <c r="T1410" s="88"/>
    </row>
    <row r="1411" spans="1:20" s="178" customFormat="1" ht="30" hidden="1" customHeight="1">
      <c r="A1411" s="156">
        <f>'CONSTRUCTION COST ESTIMATE'!A1411</f>
        <v>0</v>
      </c>
      <c r="B1411" s="179">
        <f>'CONSTRUCTION COST ESTIMATE'!B1411</f>
        <v>691.005</v>
      </c>
      <c r="C1411" s="180" t="str">
        <f>'CONSTRUCTION COST ESTIMATE'!C1411</f>
        <v>COAT EXISTING 60 INCH MANHOLE &gt; 5 FEET DEPTH AND &lt; 10 FEET DEPTH</v>
      </c>
      <c r="D1411" s="181">
        <f>'CONSTRUCTION COST ESTIMATE'!BA1411</f>
        <v>0</v>
      </c>
      <c r="E1411" s="182">
        <f>'CONSTRUCTION COST ESTIMATE'!BC1411</f>
        <v>0</v>
      </c>
      <c r="F1411" s="183" t="str">
        <f>'CONSTRUCTION COST ESTIMATE'!BB1411</f>
        <v>EA</v>
      </c>
      <c r="G1411" s="184"/>
      <c r="H1411" s="185">
        <f t="shared" si="261"/>
        <v>0</v>
      </c>
      <c r="I1411" s="186">
        <f t="shared" si="262"/>
        <v>0</v>
      </c>
      <c r="J1411" s="187"/>
      <c r="K1411" s="188">
        <f t="shared" si="269"/>
        <v>0</v>
      </c>
      <c r="L1411" s="86">
        <f t="shared" si="263"/>
        <v>0</v>
      </c>
      <c r="M1411" s="188">
        <f t="shared" si="264"/>
        <v>0</v>
      </c>
      <c r="N1411" s="86">
        <f t="shared" si="265"/>
        <v>0</v>
      </c>
      <c r="O1411" s="188">
        <f t="shared" si="266"/>
        <v>0</v>
      </c>
      <c r="P1411" s="189"/>
      <c r="Q1411" s="190">
        <f t="shared" si="267"/>
        <v>0</v>
      </c>
      <c r="R1411" s="191">
        <f t="shared" si="268"/>
        <v>0</v>
      </c>
      <c r="T1411" s="88"/>
    </row>
    <row r="1412" spans="1:20" s="178" customFormat="1" ht="30" hidden="1" customHeight="1">
      <c r="A1412" s="156">
        <f>'CONSTRUCTION COST ESTIMATE'!A1412</f>
        <v>0</v>
      </c>
      <c r="B1412" s="179">
        <f>'CONSTRUCTION COST ESTIMATE'!B1412</f>
        <v>691.00599999999997</v>
      </c>
      <c r="C1412" s="180" t="str">
        <f>'CONSTRUCTION COST ESTIMATE'!C1412</f>
        <v>COAT EXISTING 60 INCH MANHOLE &gt; 10 FEET DEPTH AND &lt; 15 FEET DEPTH</v>
      </c>
      <c r="D1412" s="181">
        <f>'CONSTRUCTION COST ESTIMATE'!BA1412</f>
        <v>0</v>
      </c>
      <c r="E1412" s="182">
        <f>'CONSTRUCTION COST ESTIMATE'!BC1412</f>
        <v>0</v>
      </c>
      <c r="F1412" s="183" t="str">
        <f>'CONSTRUCTION COST ESTIMATE'!BB1412</f>
        <v>EA</v>
      </c>
      <c r="G1412" s="184"/>
      <c r="H1412" s="185">
        <f t="shared" si="261"/>
        <v>0</v>
      </c>
      <c r="I1412" s="186">
        <f t="shared" si="262"/>
        <v>0</v>
      </c>
      <c r="J1412" s="187"/>
      <c r="K1412" s="188">
        <f t="shared" si="269"/>
        <v>0</v>
      </c>
      <c r="L1412" s="86">
        <f t="shared" si="263"/>
        <v>0</v>
      </c>
      <c r="M1412" s="188">
        <f t="shared" si="264"/>
        <v>0</v>
      </c>
      <c r="N1412" s="86">
        <f t="shared" si="265"/>
        <v>0</v>
      </c>
      <c r="O1412" s="188">
        <f t="shared" si="266"/>
        <v>0</v>
      </c>
      <c r="P1412" s="189"/>
      <c r="Q1412" s="190">
        <f t="shared" si="267"/>
        <v>0</v>
      </c>
      <c r="R1412" s="191">
        <f t="shared" si="268"/>
        <v>0</v>
      </c>
      <c r="T1412" s="88"/>
    </row>
    <row r="1413" spans="1:20" s="178" customFormat="1" ht="30" hidden="1" customHeight="1">
      <c r="A1413" s="156">
        <f>'CONSTRUCTION COST ESTIMATE'!A1413</f>
        <v>0</v>
      </c>
      <c r="B1413" s="179">
        <f>'CONSTRUCTION COST ESTIMATE'!B1413</f>
        <v>691.00699999999995</v>
      </c>
      <c r="C1413" s="180" t="str">
        <f>'CONSTRUCTION COST ESTIMATE'!C1413</f>
        <v>COAT EXISTING 60 INCH MANHOLE &gt; 15 FEET DEPTH AND &lt; 20 FEET DEPTH</v>
      </c>
      <c r="D1413" s="181">
        <f>'CONSTRUCTION COST ESTIMATE'!BA1413</f>
        <v>0</v>
      </c>
      <c r="E1413" s="182">
        <f>'CONSTRUCTION COST ESTIMATE'!BC1413</f>
        <v>0</v>
      </c>
      <c r="F1413" s="183" t="str">
        <f>'CONSTRUCTION COST ESTIMATE'!BB1413</f>
        <v>EA</v>
      </c>
      <c r="G1413" s="184"/>
      <c r="H1413" s="185">
        <f t="shared" si="261"/>
        <v>0</v>
      </c>
      <c r="I1413" s="186">
        <f t="shared" si="262"/>
        <v>0</v>
      </c>
      <c r="J1413" s="187"/>
      <c r="K1413" s="188">
        <f t="shared" si="269"/>
        <v>0</v>
      </c>
      <c r="L1413" s="86">
        <f t="shared" si="263"/>
        <v>0</v>
      </c>
      <c r="M1413" s="188">
        <f t="shared" si="264"/>
        <v>0</v>
      </c>
      <c r="N1413" s="86">
        <f t="shared" si="265"/>
        <v>0</v>
      </c>
      <c r="O1413" s="188">
        <f t="shared" si="266"/>
        <v>0</v>
      </c>
      <c r="P1413" s="189"/>
      <c r="Q1413" s="190">
        <f t="shared" si="267"/>
        <v>0</v>
      </c>
      <c r="R1413" s="191">
        <f t="shared" si="268"/>
        <v>0</v>
      </c>
      <c r="T1413" s="88"/>
    </row>
    <row r="1414" spans="1:20" s="178" customFormat="1" ht="30" hidden="1" customHeight="1">
      <c r="A1414" s="156">
        <f>'CONSTRUCTION COST ESTIMATE'!A1414</f>
        <v>0</v>
      </c>
      <c r="B1414" s="179">
        <f>'CONSTRUCTION COST ESTIMATE'!B1414</f>
        <v>691.00800000000004</v>
      </c>
      <c r="C1414" s="180" t="str">
        <f>'CONSTRUCTION COST ESTIMATE'!C1414</f>
        <v>COAT EXISTING 60 INCH MANHOLE &gt; 20 FEET DEPTH AND &lt; 25 FEET DEPTH</v>
      </c>
      <c r="D1414" s="181">
        <f>'CONSTRUCTION COST ESTIMATE'!BA1414</f>
        <v>0</v>
      </c>
      <c r="E1414" s="182">
        <f>'CONSTRUCTION COST ESTIMATE'!BC1414</f>
        <v>0</v>
      </c>
      <c r="F1414" s="183" t="str">
        <f>'CONSTRUCTION COST ESTIMATE'!BB1414</f>
        <v>EA</v>
      </c>
      <c r="G1414" s="184"/>
      <c r="H1414" s="185">
        <f t="shared" si="261"/>
        <v>0</v>
      </c>
      <c r="I1414" s="186">
        <f t="shared" si="262"/>
        <v>0</v>
      </c>
      <c r="J1414" s="187"/>
      <c r="K1414" s="188">
        <f t="shared" si="269"/>
        <v>0</v>
      </c>
      <c r="L1414" s="86">
        <f t="shared" si="263"/>
        <v>0</v>
      </c>
      <c r="M1414" s="188">
        <f t="shared" si="264"/>
        <v>0</v>
      </c>
      <c r="N1414" s="86">
        <f t="shared" si="265"/>
        <v>0</v>
      </c>
      <c r="O1414" s="188">
        <f t="shared" si="266"/>
        <v>0</v>
      </c>
      <c r="P1414" s="189"/>
      <c r="Q1414" s="190">
        <f t="shared" si="267"/>
        <v>0</v>
      </c>
      <c r="R1414" s="191">
        <f t="shared" si="268"/>
        <v>0</v>
      </c>
      <c r="T1414" s="88"/>
    </row>
    <row r="1415" spans="1:20" s="178" customFormat="1" ht="30" hidden="1" customHeight="1">
      <c r="A1415" s="156">
        <f>'CONSTRUCTION COST ESTIMATE'!A1415</f>
        <v>0</v>
      </c>
      <c r="B1415" s="179">
        <f>'CONSTRUCTION COST ESTIMATE'!B1415</f>
        <v>691.00900000000001</v>
      </c>
      <c r="C1415" s="180" t="str">
        <f>'CONSTRUCTION COST ESTIMATE'!C1415</f>
        <v>COAT EXISTING 60 INCH MANHOLE</v>
      </c>
      <c r="D1415" s="181">
        <f>'CONSTRUCTION COST ESTIMATE'!BA1415</f>
        <v>0</v>
      </c>
      <c r="E1415" s="182">
        <f>'CONSTRUCTION COST ESTIMATE'!BC1415</f>
        <v>0</v>
      </c>
      <c r="F1415" s="183" t="str">
        <f>'CONSTRUCTION COST ESTIMATE'!BB1415</f>
        <v>EA</v>
      </c>
      <c r="G1415" s="184"/>
      <c r="H1415" s="185">
        <f t="shared" si="261"/>
        <v>0</v>
      </c>
      <c r="I1415" s="186">
        <f t="shared" si="262"/>
        <v>0</v>
      </c>
      <c r="J1415" s="187"/>
      <c r="K1415" s="188">
        <f t="shared" si="269"/>
        <v>0</v>
      </c>
      <c r="L1415" s="86">
        <f t="shared" si="263"/>
        <v>0</v>
      </c>
      <c r="M1415" s="188">
        <f t="shared" si="264"/>
        <v>0</v>
      </c>
      <c r="N1415" s="86">
        <f t="shared" si="265"/>
        <v>0</v>
      </c>
      <c r="O1415" s="188">
        <f t="shared" si="266"/>
        <v>0</v>
      </c>
      <c r="P1415" s="189"/>
      <c r="Q1415" s="190">
        <f t="shared" si="267"/>
        <v>0</v>
      </c>
      <c r="R1415" s="191">
        <f t="shared" si="268"/>
        <v>0</v>
      </c>
      <c r="T1415" s="88"/>
    </row>
    <row r="1416" spans="1:20" s="178" customFormat="1" ht="30" hidden="1" customHeight="1">
      <c r="A1416" s="156">
        <f>'CONSTRUCTION COST ESTIMATE'!A1416</f>
        <v>0</v>
      </c>
      <c r="B1416" s="179">
        <f>'CONSTRUCTION COST ESTIMATE'!B1416</f>
        <v>691.01</v>
      </c>
      <c r="C1416" s="180" t="str">
        <f>'CONSTRUCTION COST ESTIMATE'!C1416</f>
        <v>COAT EXISTING 72 INCH MANHOLE &gt; 5 FEET DEPTH AND &lt; 10 FEET DEPTH</v>
      </c>
      <c r="D1416" s="181">
        <f>'CONSTRUCTION COST ESTIMATE'!BA1416</f>
        <v>0</v>
      </c>
      <c r="E1416" s="182">
        <f>'CONSTRUCTION COST ESTIMATE'!BC1416</f>
        <v>0</v>
      </c>
      <c r="F1416" s="183" t="str">
        <f>'CONSTRUCTION COST ESTIMATE'!BB1416</f>
        <v>EA</v>
      </c>
      <c r="G1416" s="184"/>
      <c r="H1416" s="185">
        <f t="shared" si="261"/>
        <v>0</v>
      </c>
      <c r="I1416" s="186">
        <f t="shared" si="262"/>
        <v>0</v>
      </c>
      <c r="J1416" s="187"/>
      <c r="K1416" s="188">
        <f t="shared" si="269"/>
        <v>0</v>
      </c>
      <c r="L1416" s="86">
        <f t="shared" si="263"/>
        <v>0</v>
      </c>
      <c r="M1416" s="188">
        <f t="shared" si="264"/>
        <v>0</v>
      </c>
      <c r="N1416" s="86">
        <f t="shared" si="265"/>
        <v>0</v>
      </c>
      <c r="O1416" s="188">
        <f t="shared" si="266"/>
        <v>0</v>
      </c>
      <c r="P1416" s="189"/>
      <c r="Q1416" s="190">
        <f t="shared" si="267"/>
        <v>0</v>
      </c>
      <c r="R1416" s="191">
        <f t="shared" si="268"/>
        <v>0</v>
      </c>
      <c r="T1416" s="88"/>
    </row>
    <row r="1417" spans="1:20" s="178" customFormat="1" ht="30" hidden="1" customHeight="1">
      <c r="A1417" s="156">
        <f>'CONSTRUCTION COST ESTIMATE'!A1417</f>
        <v>0</v>
      </c>
      <c r="B1417" s="179">
        <f>'CONSTRUCTION COST ESTIMATE'!B1417</f>
        <v>691.01099999999997</v>
      </c>
      <c r="C1417" s="180" t="str">
        <f>'CONSTRUCTION COST ESTIMATE'!C1417</f>
        <v>COAT EXISTING 72 INCH MANHOLE &gt; 10 FEET DEPTH AND &lt; 15 FEET DEPTH</v>
      </c>
      <c r="D1417" s="181">
        <f>'CONSTRUCTION COST ESTIMATE'!BA1417</f>
        <v>0</v>
      </c>
      <c r="E1417" s="182">
        <f>'CONSTRUCTION COST ESTIMATE'!BC1417</f>
        <v>0</v>
      </c>
      <c r="F1417" s="183" t="str">
        <f>'CONSTRUCTION COST ESTIMATE'!BB1417</f>
        <v>EA</v>
      </c>
      <c r="G1417" s="184"/>
      <c r="H1417" s="185">
        <f t="shared" si="261"/>
        <v>0</v>
      </c>
      <c r="I1417" s="186">
        <f t="shared" si="262"/>
        <v>0</v>
      </c>
      <c r="J1417" s="187"/>
      <c r="K1417" s="188">
        <f t="shared" si="269"/>
        <v>0</v>
      </c>
      <c r="L1417" s="86">
        <f t="shared" si="263"/>
        <v>0</v>
      </c>
      <c r="M1417" s="188">
        <f t="shared" si="264"/>
        <v>0</v>
      </c>
      <c r="N1417" s="86">
        <f t="shared" si="265"/>
        <v>0</v>
      </c>
      <c r="O1417" s="188">
        <f t="shared" si="266"/>
        <v>0</v>
      </c>
      <c r="P1417" s="189"/>
      <c r="Q1417" s="190">
        <f t="shared" si="267"/>
        <v>0</v>
      </c>
      <c r="R1417" s="191">
        <f t="shared" si="268"/>
        <v>0</v>
      </c>
      <c r="T1417" s="88"/>
    </row>
    <row r="1418" spans="1:20" s="178" customFormat="1" ht="30" hidden="1" customHeight="1">
      <c r="A1418" s="156">
        <f>'CONSTRUCTION COST ESTIMATE'!A1418</f>
        <v>0</v>
      </c>
      <c r="B1418" s="179">
        <f>'CONSTRUCTION COST ESTIMATE'!B1418</f>
        <v>691.01199999999994</v>
      </c>
      <c r="C1418" s="180" t="str">
        <f>'CONSTRUCTION COST ESTIMATE'!C1418</f>
        <v>COAT EXISTING 72 INCH MANHOLE &gt; 15 FEET DEPTH AND &lt; 20 FEET DEPTH</v>
      </c>
      <c r="D1418" s="181">
        <f>'CONSTRUCTION COST ESTIMATE'!BA1418</f>
        <v>0</v>
      </c>
      <c r="E1418" s="182">
        <f>'CONSTRUCTION COST ESTIMATE'!BC1418</f>
        <v>0</v>
      </c>
      <c r="F1418" s="183" t="str">
        <f>'CONSTRUCTION COST ESTIMATE'!BB1418</f>
        <v>EA</v>
      </c>
      <c r="G1418" s="184"/>
      <c r="H1418" s="185">
        <f t="shared" si="261"/>
        <v>0</v>
      </c>
      <c r="I1418" s="186">
        <f t="shared" si="262"/>
        <v>0</v>
      </c>
      <c r="J1418" s="187"/>
      <c r="K1418" s="188">
        <f t="shared" si="269"/>
        <v>0</v>
      </c>
      <c r="L1418" s="86">
        <f t="shared" si="263"/>
        <v>0</v>
      </c>
      <c r="M1418" s="188">
        <f t="shared" si="264"/>
        <v>0</v>
      </c>
      <c r="N1418" s="86">
        <f t="shared" si="265"/>
        <v>0</v>
      </c>
      <c r="O1418" s="188">
        <f t="shared" si="266"/>
        <v>0</v>
      </c>
      <c r="P1418" s="189"/>
      <c r="Q1418" s="190">
        <f t="shared" si="267"/>
        <v>0</v>
      </c>
      <c r="R1418" s="191">
        <f t="shared" si="268"/>
        <v>0</v>
      </c>
      <c r="T1418" s="88"/>
    </row>
    <row r="1419" spans="1:20" s="178" customFormat="1" ht="30" hidden="1" customHeight="1">
      <c r="A1419" s="156">
        <f>'CONSTRUCTION COST ESTIMATE'!A1419</f>
        <v>0</v>
      </c>
      <c r="B1419" s="179">
        <f>'CONSTRUCTION COST ESTIMATE'!B1419</f>
        <v>691.01300000000003</v>
      </c>
      <c r="C1419" s="180" t="str">
        <f>'CONSTRUCTION COST ESTIMATE'!C1419</f>
        <v>COAT EXISTING 72 INCH MANHOLE &gt; 20 FEET DEPTH AND &lt; 25 FEET DEPTH</v>
      </c>
      <c r="D1419" s="181">
        <f>'CONSTRUCTION COST ESTIMATE'!BA1419</f>
        <v>0</v>
      </c>
      <c r="E1419" s="182">
        <f>'CONSTRUCTION COST ESTIMATE'!BC1419</f>
        <v>0</v>
      </c>
      <c r="F1419" s="183" t="str">
        <f>'CONSTRUCTION COST ESTIMATE'!BB1419</f>
        <v>EA</v>
      </c>
      <c r="G1419" s="184"/>
      <c r="H1419" s="185">
        <f t="shared" si="261"/>
        <v>0</v>
      </c>
      <c r="I1419" s="186">
        <f t="shared" si="262"/>
        <v>0</v>
      </c>
      <c r="J1419" s="187"/>
      <c r="K1419" s="188">
        <f t="shared" si="269"/>
        <v>0</v>
      </c>
      <c r="L1419" s="86">
        <f t="shared" si="263"/>
        <v>0</v>
      </c>
      <c r="M1419" s="188">
        <f t="shared" si="264"/>
        <v>0</v>
      </c>
      <c r="N1419" s="86">
        <f t="shared" si="265"/>
        <v>0</v>
      </c>
      <c r="O1419" s="188">
        <f t="shared" si="266"/>
        <v>0</v>
      </c>
      <c r="P1419" s="189"/>
      <c r="Q1419" s="190">
        <f t="shared" si="267"/>
        <v>0</v>
      </c>
      <c r="R1419" s="191">
        <f t="shared" si="268"/>
        <v>0</v>
      </c>
      <c r="T1419" s="88"/>
    </row>
    <row r="1420" spans="1:20" s="178" customFormat="1" ht="30" hidden="1" customHeight="1">
      <c r="A1420" s="156">
        <f>'CONSTRUCTION COST ESTIMATE'!A1420</f>
        <v>0</v>
      </c>
      <c r="B1420" s="179">
        <f>'CONSTRUCTION COST ESTIMATE'!B1420</f>
        <v>691.01400000000001</v>
      </c>
      <c r="C1420" s="180" t="str">
        <f>'CONSTRUCTION COST ESTIMATE'!C1420</f>
        <v>COAT EXISTING 72 INCH MANHOLE</v>
      </c>
      <c r="D1420" s="181">
        <f>'CONSTRUCTION COST ESTIMATE'!BA1420</f>
        <v>0</v>
      </c>
      <c r="E1420" s="182">
        <f>'CONSTRUCTION COST ESTIMATE'!BC1420</f>
        <v>0</v>
      </c>
      <c r="F1420" s="183" t="str">
        <f>'CONSTRUCTION COST ESTIMATE'!BB1420</f>
        <v>EA</v>
      </c>
      <c r="G1420" s="184"/>
      <c r="H1420" s="185">
        <f t="shared" si="261"/>
        <v>0</v>
      </c>
      <c r="I1420" s="186">
        <f t="shared" si="262"/>
        <v>0</v>
      </c>
      <c r="J1420" s="187"/>
      <c r="K1420" s="188">
        <f t="shared" si="269"/>
        <v>0</v>
      </c>
      <c r="L1420" s="86">
        <f t="shared" si="263"/>
        <v>0</v>
      </c>
      <c r="M1420" s="188">
        <f t="shared" si="264"/>
        <v>0</v>
      </c>
      <c r="N1420" s="86">
        <f t="shared" si="265"/>
        <v>0</v>
      </c>
      <c r="O1420" s="188">
        <f t="shared" si="266"/>
        <v>0</v>
      </c>
      <c r="P1420" s="189"/>
      <c r="Q1420" s="190">
        <f t="shared" si="267"/>
        <v>0</v>
      </c>
      <c r="R1420" s="191">
        <f t="shared" si="268"/>
        <v>0</v>
      </c>
      <c r="T1420" s="88"/>
    </row>
    <row r="1421" spans="1:20" s="178" customFormat="1" ht="30" hidden="1" customHeight="1">
      <c r="A1421" s="156">
        <f>'CONSTRUCTION COST ESTIMATE'!A1421</f>
        <v>0</v>
      </c>
      <c r="B1421" s="179">
        <f>'CONSTRUCTION COST ESTIMATE'!B1421</f>
        <v>691.01499999999999</v>
      </c>
      <c r="C1421" s="180" t="str">
        <f>'CONSTRUCTION COST ESTIMATE'!C1421</f>
        <v>COAT EXISTING 84 INCH MANHOLE &gt; 5 FEET DEPTH AND &lt; 10 FEET DEPTH</v>
      </c>
      <c r="D1421" s="181">
        <f>'CONSTRUCTION COST ESTIMATE'!BA1421</f>
        <v>0</v>
      </c>
      <c r="E1421" s="182">
        <f>'CONSTRUCTION COST ESTIMATE'!BC1421</f>
        <v>0</v>
      </c>
      <c r="F1421" s="183" t="str">
        <f>'CONSTRUCTION COST ESTIMATE'!BB1421</f>
        <v>EA</v>
      </c>
      <c r="G1421" s="184"/>
      <c r="H1421" s="185">
        <f t="shared" si="261"/>
        <v>0</v>
      </c>
      <c r="I1421" s="186">
        <f t="shared" si="262"/>
        <v>0</v>
      </c>
      <c r="J1421" s="187"/>
      <c r="K1421" s="188">
        <f t="shared" si="269"/>
        <v>0</v>
      </c>
      <c r="L1421" s="86">
        <f t="shared" si="263"/>
        <v>0</v>
      </c>
      <c r="M1421" s="188">
        <f t="shared" si="264"/>
        <v>0</v>
      </c>
      <c r="N1421" s="86">
        <f t="shared" si="265"/>
        <v>0</v>
      </c>
      <c r="O1421" s="188">
        <f t="shared" si="266"/>
        <v>0</v>
      </c>
      <c r="P1421" s="189"/>
      <c r="Q1421" s="190">
        <f t="shared" si="267"/>
        <v>0</v>
      </c>
      <c r="R1421" s="191">
        <f t="shared" si="268"/>
        <v>0</v>
      </c>
      <c r="T1421" s="88"/>
    </row>
    <row r="1422" spans="1:20" s="178" customFormat="1" ht="30" hidden="1" customHeight="1">
      <c r="A1422" s="156">
        <f>'CONSTRUCTION COST ESTIMATE'!A1422</f>
        <v>0</v>
      </c>
      <c r="B1422" s="179">
        <f>'CONSTRUCTION COST ESTIMATE'!B1422</f>
        <v>691.01599999999996</v>
      </c>
      <c r="C1422" s="180" t="str">
        <f>'CONSTRUCTION COST ESTIMATE'!C1422</f>
        <v>COAT EXISTING 84 INCH MANHOLE &gt; 10 FEET DEPTH AND &lt; 15 FEET DEPTH</v>
      </c>
      <c r="D1422" s="181">
        <f>'CONSTRUCTION COST ESTIMATE'!BA1422</f>
        <v>0</v>
      </c>
      <c r="E1422" s="182">
        <f>'CONSTRUCTION COST ESTIMATE'!BC1422</f>
        <v>0</v>
      </c>
      <c r="F1422" s="183" t="str">
        <f>'CONSTRUCTION COST ESTIMATE'!BB1422</f>
        <v>EA</v>
      </c>
      <c r="G1422" s="184"/>
      <c r="H1422" s="185">
        <f t="shared" si="261"/>
        <v>0</v>
      </c>
      <c r="I1422" s="186">
        <f t="shared" si="262"/>
        <v>0</v>
      </c>
      <c r="J1422" s="187"/>
      <c r="K1422" s="188">
        <f t="shared" si="269"/>
        <v>0</v>
      </c>
      <c r="L1422" s="86">
        <f t="shared" si="263"/>
        <v>0</v>
      </c>
      <c r="M1422" s="188">
        <f t="shared" si="264"/>
        <v>0</v>
      </c>
      <c r="N1422" s="86">
        <f t="shared" si="265"/>
        <v>0</v>
      </c>
      <c r="O1422" s="188">
        <f t="shared" si="266"/>
        <v>0</v>
      </c>
      <c r="P1422" s="189"/>
      <c r="Q1422" s="190">
        <f t="shared" si="267"/>
        <v>0</v>
      </c>
      <c r="R1422" s="191">
        <f t="shared" si="268"/>
        <v>0</v>
      </c>
      <c r="T1422" s="88"/>
    </row>
    <row r="1423" spans="1:20" s="178" customFormat="1" ht="30" hidden="1" customHeight="1">
      <c r="A1423" s="156">
        <f>'CONSTRUCTION COST ESTIMATE'!A1423</f>
        <v>0</v>
      </c>
      <c r="B1423" s="179">
        <f>'CONSTRUCTION COST ESTIMATE'!B1423</f>
        <v>691.01700000000005</v>
      </c>
      <c r="C1423" s="180" t="str">
        <f>'CONSTRUCTION COST ESTIMATE'!C1423</f>
        <v>COAT EXISTING 84 INCH MANHOLE &gt; 15 FEET DEPTH AND &lt; 20 FEET DEPTH</v>
      </c>
      <c r="D1423" s="181">
        <f>'CONSTRUCTION COST ESTIMATE'!BA1423</f>
        <v>0</v>
      </c>
      <c r="E1423" s="182">
        <f>'CONSTRUCTION COST ESTIMATE'!BC1423</f>
        <v>0</v>
      </c>
      <c r="F1423" s="183" t="str">
        <f>'CONSTRUCTION COST ESTIMATE'!BB1423</f>
        <v>EA</v>
      </c>
      <c r="G1423" s="184"/>
      <c r="H1423" s="185">
        <f t="shared" si="261"/>
        <v>0</v>
      </c>
      <c r="I1423" s="186">
        <f t="shared" si="262"/>
        <v>0</v>
      </c>
      <c r="J1423" s="187"/>
      <c r="K1423" s="188">
        <f t="shared" si="269"/>
        <v>0</v>
      </c>
      <c r="L1423" s="86">
        <f t="shared" si="263"/>
        <v>0</v>
      </c>
      <c r="M1423" s="188">
        <f t="shared" si="264"/>
        <v>0</v>
      </c>
      <c r="N1423" s="86">
        <f t="shared" si="265"/>
        <v>0</v>
      </c>
      <c r="O1423" s="188">
        <f t="shared" si="266"/>
        <v>0</v>
      </c>
      <c r="P1423" s="189"/>
      <c r="Q1423" s="190">
        <f t="shared" si="267"/>
        <v>0</v>
      </c>
      <c r="R1423" s="191">
        <f t="shared" si="268"/>
        <v>0</v>
      </c>
      <c r="T1423" s="88"/>
    </row>
    <row r="1424" spans="1:20" s="178" customFormat="1" ht="30" hidden="1" customHeight="1">
      <c r="A1424" s="156">
        <f>'CONSTRUCTION COST ESTIMATE'!A1424</f>
        <v>0</v>
      </c>
      <c r="B1424" s="179">
        <f>'CONSTRUCTION COST ESTIMATE'!B1424</f>
        <v>691.01800000000003</v>
      </c>
      <c r="C1424" s="180" t="str">
        <f>'CONSTRUCTION COST ESTIMATE'!C1424</f>
        <v>COAT EXISTING 84 INCH MANHOLE &gt; 20 FEET DEPTH AND &lt; 25 FEET DEPTH</v>
      </c>
      <c r="D1424" s="181">
        <f>'CONSTRUCTION COST ESTIMATE'!BA1424</f>
        <v>0</v>
      </c>
      <c r="E1424" s="182">
        <f>'CONSTRUCTION COST ESTIMATE'!BC1424</f>
        <v>0</v>
      </c>
      <c r="F1424" s="183" t="str">
        <f>'CONSTRUCTION COST ESTIMATE'!BB1424</f>
        <v>EA</v>
      </c>
      <c r="G1424" s="184"/>
      <c r="H1424" s="185">
        <f t="shared" si="261"/>
        <v>0</v>
      </c>
      <c r="I1424" s="186">
        <f t="shared" si="262"/>
        <v>0</v>
      </c>
      <c r="J1424" s="187"/>
      <c r="K1424" s="188">
        <f t="shared" si="269"/>
        <v>0</v>
      </c>
      <c r="L1424" s="86">
        <f t="shared" si="263"/>
        <v>0</v>
      </c>
      <c r="M1424" s="188">
        <f t="shared" si="264"/>
        <v>0</v>
      </c>
      <c r="N1424" s="86">
        <f t="shared" si="265"/>
        <v>0</v>
      </c>
      <c r="O1424" s="188">
        <f t="shared" si="266"/>
        <v>0</v>
      </c>
      <c r="P1424" s="189"/>
      <c r="Q1424" s="190">
        <f t="shared" si="267"/>
        <v>0</v>
      </c>
      <c r="R1424" s="191">
        <f t="shared" si="268"/>
        <v>0</v>
      </c>
      <c r="T1424" s="88"/>
    </row>
    <row r="1425" spans="1:20" s="178" customFormat="1" ht="30" hidden="1" customHeight="1">
      <c r="A1425" s="156">
        <f>'CONSTRUCTION COST ESTIMATE'!A1425</f>
        <v>0</v>
      </c>
      <c r="B1425" s="179">
        <f>'CONSTRUCTION COST ESTIMATE'!B1425</f>
        <v>691.01900000000001</v>
      </c>
      <c r="C1425" s="180" t="str">
        <f>'CONSTRUCTION COST ESTIMATE'!C1425</f>
        <v>COAT EXISTING 84 INCH MANHOLE</v>
      </c>
      <c r="D1425" s="181">
        <f>'CONSTRUCTION COST ESTIMATE'!BA1425</f>
        <v>0</v>
      </c>
      <c r="E1425" s="182">
        <f>'CONSTRUCTION COST ESTIMATE'!BC1425</f>
        <v>0</v>
      </c>
      <c r="F1425" s="183" t="str">
        <f>'CONSTRUCTION COST ESTIMATE'!BB1425</f>
        <v>EA</v>
      </c>
      <c r="G1425" s="184"/>
      <c r="H1425" s="185">
        <f t="shared" ref="H1425:H1451" si="270">IF(G1425="x",(IF(J1425="",(D1425*$G$4),(D1425-J1425)*$G$4)),0)</f>
        <v>0</v>
      </c>
      <c r="I1425" s="186">
        <f t="shared" ref="I1425:I1451" si="271">E1425*H1425</f>
        <v>0</v>
      </c>
      <c r="J1425" s="187"/>
      <c r="K1425" s="188">
        <f t="shared" si="269"/>
        <v>0</v>
      </c>
      <c r="L1425" s="86">
        <f t="shared" ref="L1425:L1451" si="272">IF(G1425="x",D1425-H1425-J1425,0)</f>
        <v>0</v>
      </c>
      <c r="M1425" s="188">
        <f t="shared" ref="M1425:M1451" si="273">E1425*L1425</f>
        <v>0</v>
      </c>
      <c r="N1425" s="86">
        <f t="shared" ref="N1425:N1451" si="274">IF(G1425="x",0,D1425-J1425)</f>
        <v>0</v>
      </c>
      <c r="O1425" s="188">
        <f t="shared" ref="O1425:O1451" si="275">E1425*N1425</f>
        <v>0</v>
      </c>
      <c r="P1425" s="189"/>
      <c r="Q1425" s="190">
        <f t="shared" ref="Q1425:Q1451" si="276">H1425+J1425+L1425+N1425</f>
        <v>0</v>
      </c>
      <c r="R1425" s="191">
        <f t="shared" ref="R1425:R1451" si="277">Q1425*E1425</f>
        <v>0</v>
      </c>
      <c r="T1425" s="88"/>
    </row>
    <row r="1426" spans="1:20" s="178" customFormat="1" ht="30" hidden="1" customHeight="1">
      <c r="A1426" s="156">
        <f>'CONSTRUCTION COST ESTIMATE'!A1426</f>
        <v>0</v>
      </c>
      <c r="B1426" s="179">
        <f>'CONSTRUCTION COST ESTIMATE'!B1426</f>
        <v>691.02</v>
      </c>
      <c r="C1426" s="180" t="str">
        <f>'CONSTRUCTION COST ESTIMATE'!C1426</f>
        <v>COAT EXISTING 10 FOOT X 9 FOOT JUNCTION MANHOLE</v>
      </c>
      <c r="D1426" s="181">
        <f>'CONSTRUCTION COST ESTIMATE'!BA1426</f>
        <v>0</v>
      </c>
      <c r="E1426" s="182">
        <f>'CONSTRUCTION COST ESTIMATE'!BC1426</f>
        <v>0</v>
      </c>
      <c r="F1426" s="183" t="str">
        <f>'CONSTRUCTION COST ESTIMATE'!BB1426</f>
        <v>EA</v>
      </c>
      <c r="G1426" s="184"/>
      <c r="H1426" s="185">
        <f t="shared" si="270"/>
        <v>0</v>
      </c>
      <c r="I1426" s="186">
        <f t="shared" si="271"/>
        <v>0</v>
      </c>
      <c r="J1426" s="187"/>
      <c r="K1426" s="188">
        <f t="shared" si="269"/>
        <v>0</v>
      </c>
      <c r="L1426" s="86">
        <f t="shared" si="272"/>
        <v>0</v>
      </c>
      <c r="M1426" s="188">
        <f t="shared" si="273"/>
        <v>0</v>
      </c>
      <c r="N1426" s="86">
        <f t="shared" si="274"/>
        <v>0</v>
      </c>
      <c r="O1426" s="188">
        <f t="shared" si="275"/>
        <v>0</v>
      </c>
      <c r="P1426" s="189"/>
      <c r="Q1426" s="190">
        <f t="shared" si="276"/>
        <v>0</v>
      </c>
      <c r="R1426" s="191">
        <f t="shared" si="277"/>
        <v>0</v>
      </c>
      <c r="T1426" s="88"/>
    </row>
    <row r="1427" spans="1:20" s="178" customFormat="1" ht="30" hidden="1" customHeight="1">
      <c r="A1427" s="156">
        <f>'CONSTRUCTION COST ESTIMATE'!A1427</f>
        <v>0</v>
      </c>
      <c r="B1427" s="179">
        <f>'CONSTRUCTION COST ESTIMATE'!B1427</f>
        <v>691.02099999999996</v>
      </c>
      <c r="C1427" s="180" t="str">
        <f>'CONSTRUCTION COST ESTIMATE'!C1427</f>
        <v>COAT EXISTING MANHOLE</v>
      </c>
      <c r="D1427" s="181">
        <f>'CONSTRUCTION COST ESTIMATE'!BA1427</f>
        <v>0</v>
      </c>
      <c r="E1427" s="182">
        <f>'CONSTRUCTION COST ESTIMATE'!BC1427</f>
        <v>0</v>
      </c>
      <c r="F1427" s="183" t="str">
        <f>'CONSTRUCTION COST ESTIMATE'!BB1427</f>
        <v>EA</v>
      </c>
      <c r="G1427" s="184"/>
      <c r="H1427" s="185">
        <f t="shared" si="270"/>
        <v>0</v>
      </c>
      <c r="I1427" s="186">
        <f t="shared" si="271"/>
        <v>0</v>
      </c>
      <c r="J1427" s="187"/>
      <c r="K1427" s="188">
        <f t="shared" si="269"/>
        <v>0</v>
      </c>
      <c r="L1427" s="86">
        <f t="shared" si="272"/>
        <v>0</v>
      </c>
      <c r="M1427" s="188">
        <f t="shared" si="273"/>
        <v>0</v>
      </c>
      <c r="N1427" s="86">
        <f t="shared" si="274"/>
        <v>0</v>
      </c>
      <c r="O1427" s="188">
        <f t="shared" si="275"/>
        <v>0</v>
      </c>
      <c r="P1427" s="189"/>
      <c r="Q1427" s="190">
        <f t="shared" si="276"/>
        <v>0</v>
      </c>
      <c r="R1427" s="191">
        <f t="shared" si="277"/>
        <v>0</v>
      </c>
      <c r="T1427" s="88"/>
    </row>
    <row r="1428" spans="1:20" s="178" customFormat="1" ht="30" hidden="1" customHeight="1">
      <c r="A1428" s="156">
        <f>'CONSTRUCTION COST ESTIMATE'!A1428</f>
        <v>0</v>
      </c>
      <c r="B1428" s="179">
        <f>'CONSTRUCTION COST ESTIMATE'!B1428</f>
        <v>691.02200000000005</v>
      </c>
      <c r="C1428" s="180" t="str">
        <f>'CONSTRUCTION COST ESTIMATE'!C1428</f>
        <v>COATING EXISTING 60 INCH MANHOLE &gt; 25 FEET DEPTH AND &lt; 30 FEET DEPTH</v>
      </c>
      <c r="D1428" s="181">
        <f>'CONSTRUCTION COST ESTIMATE'!BA1428</f>
        <v>0</v>
      </c>
      <c r="E1428" s="182">
        <f>'CONSTRUCTION COST ESTIMATE'!BC1428</f>
        <v>0</v>
      </c>
      <c r="F1428" s="183" t="str">
        <f>'CONSTRUCTION COST ESTIMATE'!BB1428</f>
        <v>EA</v>
      </c>
      <c r="G1428" s="184"/>
      <c r="H1428" s="185">
        <f t="shared" si="270"/>
        <v>0</v>
      </c>
      <c r="I1428" s="186">
        <f t="shared" si="271"/>
        <v>0</v>
      </c>
      <c r="J1428" s="187"/>
      <c r="K1428" s="188">
        <f t="shared" si="269"/>
        <v>0</v>
      </c>
      <c r="L1428" s="86">
        <f t="shared" si="272"/>
        <v>0</v>
      </c>
      <c r="M1428" s="188">
        <f t="shared" si="273"/>
        <v>0</v>
      </c>
      <c r="N1428" s="86">
        <f t="shared" si="274"/>
        <v>0</v>
      </c>
      <c r="O1428" s="188">
        <f t="shared" si="275"/>
        <v>0</v>
      </c>
      <c r="P1428" s="189"/>
      <c r="Q1428" s="190">
        <f t="shared" si="276"/>
        <v>0</v>
      </c>
      <c r="R1428" s="191">
        <f t="shared" si="277"/>
        <v>0</v>
      </c>
      <c r="T1428" s="88"/>
    </row>
    <row r="1429" spans="1:20" s="178" customFormat="1" ht="30" hidden="1" customHeight="1">
      <c r="A1429" s="156">
        <f>'CONSTRUCTION COST ESTIMATE'!A1429</f>
        <v>0</v>
      </c>
      <c r="B1429" s="179">
        <f>'CONSTRUCTION COST ESTIMATE'!B1429</f>
        <v>691.02300000000002</v>
      </c>
      <c r="C1429" s="180" t="str">
        <f>'CONSTRUCTION COST ESTIMATE'!C1429</f>
        <v>COATING EXISTING 60 INCH MANHOLE &gt; 30 FEET DEPTH AND &lt; 35 FEET DEPTH</v>
      </c>
      <c r="D1429" s="181">
        <f>'CONSTRUCTION COST ESTIMATE'!BA1429</f>
        <v>0</v>
      </c>
      <c r="E1429" s="182">
        <f>'CONSTRUCTION COST ESTIMATE'!BC1429</f>
        <v>0</v>
      </c>
      <c r="F1429" s="183" t="str">
        <f>'CONSTRUCTION COST ESTIMATE'!BB1429</f>
        <v>EA</v>
      </c>
      <c r="G1429" s="184"/>
      <c r="H1429" s="185">
        <f t="shared" si="270"/>
        <v>0</v>
      </c>
      <c r="I1429" s="186">
        <f t="shared" si="271"/>
        <v>0</v>
      </c>
      <c r="J1429" s="187"/>
      <c r="K1429" s="188">
        <f t="shared" si="269"/>
        <v>0</v>
      </c>
      <c r="L1429" s="86">
        <f t="shared" si="272"/>
        <v>0</v>
      </c>
      <c r="M1429" s="188">
        <f t="shared" si="273"/>
        <v>0</v>
      </c>
      <c r="N1429" s="86">
        <f t="shared" si="274"/>
        <v>0</v>
      </c>
      <c r="O1429" s="188">
        <f t="shared" si="275"/>
        <v>0</v>
      </c>
      <c r="P1429" s="189"/>
      <c r="Q1429" s="190">
        <f t="shared" si="276"/>
        <v>0</v>
      </c>
      <c r="R1429" s="191">
        <f t="shared" si="277"/>
        <v>0</v>
      </c>
      <c r="T1429" s="88"/>
    </row>
    <row r="1430" spans="1:20" s="178" customFormat="1" ht="30" hidden="1" customHeight="1">
      <c r="A1430" s="156">
        <f>'CONSTRUCTION COST ESTIMATE'!A1430</f>
        <v>0</v>
      </c>
      <c r="B1430" s="179">
        <f>'CONSTRUCTION COST ESTIMATE'!B1430</f>
        <v>695</v>
      </c>
      <c r="C1430" s="180" t="str">
        <f>'CONSTRUCTION COST ESTIMATE'!C1430</f>
        <v>DIVERSION OF SEWAGE FLOW</v>
      </c>
      <c r="D1430" s="181">
        <f>'CONSTRUCTION COST ESTIMATE'!BA1430</f>
        <v>0</v>
      </c>
      <c r="E1430" s="182">
        <f>'CONSTRUCTION COST ESTIMATE'!BC1430</f>
        <v>0</v>
      </c>
      <c r="F1430" s="183" t="str">
        <f>'CONSTRUCTION COST ESTIMATE'!BB1430</f>
        <v>LS</v>
      </c>
      <c r="G1430" s="184"/>
      <c r="H1430" s="185">
        <f t="shared" si="270"/>
        <v>0</v>
      </c>
      <c r="I1430" s="186">
        <f t="shared" si="271"/>
        <v>0</v>
      </c>
      <c r="J1430" s="187"/>
      <c r="K1430" s="188">
        <f t="shared" si="269"/>
        <v>0</v>
      </c>
      <c r="L1430" s="86">
        <f t="shared" si="272"/>
        <v>0</v>
      </c>
      <c r="M1430" s="188">
        <f t="shared" si="273"/>
        <v>0</v>
      </c>
      <c r="N1430" s="86">
        <f t="shared" si="274"/>
        <v>0</v>
      </c>
      <c r="O1430" s="188">
        <f t="shared" si="275"/>
        <v>0</v>
      </c>
      <c r="P1430" s="189"/>
      <c r="Q1430" s="190">
        <f t="shared" si="276"/>
        <v>0</v>
      </c>
      <c r="R1430" s="191">
        <f t="shared" si="277"/>
        <v>0</v>
      </c>
      <c r="T1430" s="88"/>
    </row>
    <row r="1431" spans="1:20" s="178" customFormat="1" ht="30" hidden="1" customHeight="1">
      <c r="A1431" s="156">
        <f>'CONSTRUCTION COST ESTIMATE'!A1431</f>
        <v>0</v>
      </c>
      <c r="B1431" s="179">
        <f>'CONSTRUCTION COST ESTIMATE'!B1431</f>
        <v>695.00099999999998</v>
      </c>
      <c r="C1431" s="180" t="str">
        <f>'CONSTRUCTION COST ESTIMATE'!C1431</f>
        <v>DIVERSION OF SEWAGE</v>
      </c>
      <c r="D1431" s="181">
        <f>'CONSTRUCTION COST ESTIMATE'!BA1431</f>
        <v>0</v>
      </c>
      <c r="E1431" s="182">
        <f>'CONSTRUCTION COST ESTIMATE'!BC1431</f>
        <v>0</v>
      </c>
      <c r="F1431" s="183" t="str">
        <f>'CONSTRUCTION COST ESTIMATE'!BB1431</f>
        <v>LS</v>
      </c>
      <c r="G1431" s="184"/>
      <c r="H1431" s="185">
        <f t="shared" si="270"/>
        <v>0</v>
      </c>
      <c r="I1431" s="186">
        <f t="shared" si="271"/>
        <v>0</v>
      </c>
      <c r="J1431" s="187"/>
      <c r="K1431" s="188">
        <f t="shared" si="269"/>
        <v>0</v>
      </c>
      <c r="L1431" s="86">
        <f t="shared" si="272"/>
        <v>0</v>
      </c>
      <c r="M1431" s="188">
        <f t="shared" si="273"/>
        <v>0</v>
      </c>
      <c r="N1431" s="86">
        <f t="shared" si="274"/>
        <v>0</v>
      </c>
      <c r="O1431" s="188">
        <f t="shared" si="275"/>
        <v>0</v>
      </c>
      <c r="P1431" s="189"/>
      <c r="Q1431" s="190">
        <f t="shared" si="276"/>
        <v>0</v>
      </c>
      <c r="R1431" s="191">
        <f t="shared" si="277"/>
        <v>0</v>
      </c>
      <c r="T1431" s="88"/>
    </row>
    <row r="1432" spans="1:20" s="178" customFormat="1" ht="30" hidden="1" customHeight="1">
      <c r="A1432" s="156">
        <f>'CONSTRUCTION COST ESTIMATE'!A1432</f>
        <v>0</v>
      </c>
      <c r="B1432" s="179">
        <f>'CONSTRUCTION COST ESTIMATE'!B1432</f>
        <v>695.00199999999995</v>
      </c>
      <c r="C1432" s="180" t="str">
        <f>'CONSTRUCTION COST ESTIMATE'!C1432</f>
        <v>SANITARY SEWER BYPASS</v>
      </c>
      <c r="D1432" s="181">
        <f>'CONSTRUCTION COST ESTIMATE'!BA1432</f>
        <v>0</v>
      </c>
      <c r="E1432" s="182">
        <f>'CONSTRUCTION COST ESTIMATE'!BC1432</f>
        <v>0</v>
      </c>
      <c r="F1432" s="183" t="str">
        <f>'CONSTRUCTION COST ESTIMATE'!BB1432</f>
        <v>LS</v>
      </c>
      <c r="G1432" s="184"/>
      <c r="H1432" s="185">
        <f t="shared" si="270"/>
        <v>0</v>
      </c>
      <c r="I1432" s="186">
        <f t="shared" si="271"/>
        <v>0</v>
      </c>
      <c r="J1432" s="187"/>
      <c r="K1432" s="188">
        <f t="shared" si="269"/>
        <v>0</v>
      </c>
      <c r="L1432" s="86">
        <f t="shared" si="272"/>
        <v>0</v>
      </c>
      <c r="M1432" s="188">
        <f t="shared" si="273"/>
        <v>0</v>
      </c>
      <c r="N1432" s="86">
        <f t="shared" si="274"/>
        <v>0</v>
      </c>
      <c r="O1432" s="188">
        <f t="shared" si="275"/>
        <v>0</v>
      </c>
      <c r="P1432" s="189"/>
      <c r="Q1432" s="190">
        <f t="shared" si="276"/>
        <v>0</v>
      </c>
      <c r="R1432" s="191">
        <f t="shared" si="277"/>
        <v>0</v>
      </c>
      <c r="T1432" s="88"/>
    </row>
    <row r="1433" spans="1:20" s="178" customFormat="1" ht="30" customHeight="1">
      <c r="A1433" s="197" t="str">
        <f>'CONSTRUCTION COST ESTIMATE'!A1433</f>
        <v>SP 699</v>
      </c>
      <c r="B1433" s="198"/>
      <c r="C1433" s="199" t="str">
        <f>'CONSTRUCTION COST ESTIMATE'!C1433</f>
        <v>SITE FURNISHINGS</v>
      </c>
      <c r="D1433" s="200"/>
      <c r="E1433" s="201"/>
      <c r="F1433" s="202"/>
      <c r="G1433" s="203"/>
      <c r="H1433" s="204"/>
      <c r="I1433" s="205"/>
      <c r="J1433" s="206"/>
      <c r="K1433" s="207"/>
      <c r="L1433" s="206"/>
      <c r="M1433" s="207"/>
      <c r="N1433" s="206"/>
      <c r="O1433" s="207"/>
      <c r="P1433" s="189"/>
      <c r="Q1433" s="190">
        <f t="shared" si="276"/>
        <v>0</v>
      </c>
      <c r="R1433" s="191">
        <f t="shared" si="277"/>
        <v>0</v>
      </c>
      <c r="T1433" s="139" t="s">
        <v>1447</v>
      </c>
    </row>
    <row r="1434" spans="1:20" s="178" customFormat="1" ht="30" hidden="1" customHeight="1">
      <c r="A1434" s="156">
        <f>'CONSTRUCTION COST ESTIMATE'!A1434</f>
        <v>0</v>
      </c>
      <c r="B1434" s="179">
        <f>'CONSTRUCTION COST ESTIMATE'!B1434</f>
        <v>699.00049999999999</v>
      </c>
      <c r="C1434" s="180" t="str">
        <f>'CONSTRUCTION COST ESTIMATE'!C1434</f>
        <v>BENCH</v>
      </c>
      <c r="D1434" s="181">
        <f>'CONSTRUCTION COST ESTIMATE'!BA1434</f>
        <v>0</v>
      </c>
      <c r="E1434" s="182">
        <f>'CONSTRUCTION COST ESTIMATE'!BC1434</f>
        <v>0</v>
      </c>
      <c r="F1434" s="183" t="str">
        <f>'CONSTRUCTION COST ESTIMATE'!BB1434</f>
        <v>EA</v>
      </c>
      <c r="G1434" s="184"/>
      <c r="H1434" s="185">
        <f t="shared" si="270"/>
        <v>0</v>
      </c>
      <c r="I1434" s="186">
        <f t="shared" si="271"/>
        <v>0</v>
      </c>
      <c r="J1434" s="187"/>
      <c r="K1434" s="188">
        <f t="shared" si="269"/>
        <v>0</v>
      </c>
      <c r="L1434" s="86">
        <f t="shared" si="272"/>
        <v>0</v>
      </c>
      <c r="M1434" s="188">
        <f t="shared" si="273"/>
        <v>0</v>
      </c>
      <c r="N1434" s="86">
        <f t="shared" si="274"/>
        <v>0</v>
      </c>
      <c r="O1434" s="188">
        <f t="shared" si="275"/>
        <v>0</v>
      </c>
      <c r="P1434" s="189"/>
      <c r="Q1434" s="190">
        <f t="shared" si="276"/>
        <v>0</v>
      </c>
      <c r="R1434" s="191">
        <f t="shared" si="277"/>
        <v>0</v>
      </c>
      <c r="T1434" s="88"/>
    </row>
    <row r="1435" spans="1:20" s="178" customFormat="1" ht="30" hidden="1" customHeight="1">
      <c r="A1435" s="156">
        <f>'CONSTRUCTION COST ESTIMATE'!A1435</f>
        <v>0</v>
      </c>
      <c r="B1435" s="179">
        <f>'CONSTRUCTION COST ESTIMATE'!B1435</f>
        <v>699.00099999999998</v>
      </c>
      <c r="C1435" s="180" t="str">
        <f>'CONSTRUCTION COST ESTIMATE'!C1435</f>
        <v>CONCRETE PICNIC BENCH</v>
      </c>
      <c r="D1435" s="181">
        <f>'CONSTRUCTION COST ESTIMATE'!BA1435</f>
        <v>0</v>
      </c>
      <c r="E1435" s="182">
        <f>'CONSTRUCTION COST ESTIMATE'!BC1435</f>
        <v>0</v>
      </c>
      <c r="F1435" s="183" t="str">
        <f>'CONSTRUCTION COST ESTIMATE'!BB1435</f>
        <v>EA</v>
      </c>
      <c r="G1435" s="184"/>
      <c r="H1435" s="185">
        <f t="shared" si="270"/>
        <v>0</v>
      </c>
      <c r="I1435" s="186">
        <f t="shared" si="271"/>
        <v>0</v>
      </c>
      <c r="J1435" s="187"/>
      <c r="K1435" s="188">
        <f t="shared" si="269"/>
        <v>0</v>
      </c>
      <c r="L1435" s="86">
        <f t="shared" si="272"/>
        <v>0</v>
      </c>
      <c r="M1435" s="188">
        <f t="shared" si="273"/>
        <v>0</v>
      </c>
      <c r="N1435" s="86">
        <f t="shared" si="274"/>
        <v>0</v>
      </c>
      <c r="O1435" s="188">
        <f t="shared" si="275"/>
        <v>0</v>
      </c>
      <c r="P1435" s="189"/>
      <c r="Q1435" s="190">
        <f t="shared" si="276"/>
        <v>0</v>
      </c>
      <c r="R1435" s="191">
        <f t="shared" si="277"/>
        <v>0</v>
      </c>
      <c r="T1435" s="88"/>
    </row>
    <row r="1436" spans="1:20" s="178" customFormat="1" ht="30" hidden="1" customHeight="1">
      <c r="A1436" s="156">
        <f>'CONSTRUCTION COST ESTIMATE'!A1436</f>
        <v>0</v>
      </c>
      <c r="B1436" s="179">
        <f>'CONSTRUCTION COST ESTIMATE'!B1436</f>
        <v>699.00199999999995</v>
      </c>
      <c r="C1436" s="180" t="str">
        <f>'CONSTRUCTION COST ESTIMATE'!C1436</f>
        <v>STREET BENCH</v>
      </c>
      <c r="D1436" s="181">
        <f>'CONSTRUCTION COST ESTIMATE'!BA1436</f>
        <v>0</v>
      </c>
      <c r="E1436" s="182">
        <f>'CONSTRUCTION COST ESTIMATE'!BC1436</f>
        <v>0</v>
      </c>
      <c r="F1436" s="183" t="str">
        <f>'CONSTRUCTION COST ESTIMATE'!BB1436</f>
        <v>EA</v>
      </c>
      <c r="G1436" s="184"/>
      <c r="H1436" s="185">
        <f t="shared" si="270"/>
        <v>0</v>
      </c>
      <c r="I1436" s="186">
        <f t="shared" si="271"/>
        <v>0</v>
      </c>
      <c r="J1436" s="187"/>
      <c r="K1436" s="188">
        <f t="shared" si="269"/>
        <v>0</v>
      </c>
      <c r="L1436" s="86">
        <f t="shared" si="272"/>
        <v>0</v>
      </c>
      <c r="M1436" s="188">
        <f t="shared" si="273"/>
        <v>0</v>
      </c>
      <c r="N1436" s="86">
        <f t="shared" si="274"/>
        <v>0</v>
      </c>
      <c r="O1436" s="188">
        <f t="shared" si="275"/>
        <v>0</v>
      </c>
      <c r="P1436" s="189"/>
      <c r="Q1436" s="190">
        <f t="shared" si="276"/>
        <v>0</v>
      </c>
      <c r="R1436" s="191">
        <f t="shared" si="277"/>
        <v>0</v>
      </c>
      <c r="T1436" s="88"/>
    </row>
    <row r="1437" spans="1:20" s="178" customFormat="1" ht="30" hidden="1" customHeight="1">
      <c r="A1437" s="156">
        <f>'CONSTRUCTION COST ESTIMATE'!A1437</f>
        <v>0</v>
      </c>
      <c r="B1437" s="179">
        <f>'CONSTRUCTION COST ESTIMATE'!B1437</f>
        <v>699.00300000000004</v>
      </c>
      <c r="C1437" s="180" t="str">
        <f>'CONSTRUCTION COST ESTIMATE'!C1437</f>
        <v>BICYCLE RACK</v>
      </c>
      <c r="D1437" s="181">
        <f>'CONSTRUCTION COST ESTIMATE'!BA1437</f>
        <v>0</v>
      </c>
      <c r="E1437" s="182">
        <f>'CONSTRUCTION COST ESTIMATE'!BC1437</f>
        <v>0</v>
      </c>
      <c r="F1437" s="183" t="str">
        <f>'CONSTRUCTION COST ESTIMATE'!BB1437</f>
        <v>EA</v>
      </c>
      <c r="G1437" s="184"/>
      <c r="H1437" s="185">
        <f t="shared" si="270"/>
        <v>0</v>
      </c>
      <c r="I1437" s="186">
        <f t="shared" si="271"/>
        <v>0</v>
      </c>
      <c r="J1437" s="187"/>
      <c r="K1437" s="188">
        <f t="shared" si="269"/>
        <v>0</v>
      </c>
      <c r="L1437" s="86">
        <f t="shared" si="272"/>
        <v>0</v>
      </c>
      <c r="M1437" s="188">
        <f t="shared" si="273"/>
        <v>0</v>
      </c>
      <c r="N1437" s="86">
        <f t="shared" si="274"/>
        <v>0</v>
      </c>
      <c r="O1437" s="188">
        <f t="shared" si="275"/>
        <v>0</v>
      </c>
      <c r="P1437" s="189"/>
      <c r="Q1437" s="190">
        <f t="shared" si="276"/>
        <v>0</v>
      </c>
      <c r="R1437" s="191">
        <f t="shared" si="277"/>
        <v>0</v>
      </c>
      <c r="T1437" s="88"/>
    </row>
    <row r="1438" spans="1:20" s="178" customFormat="1" ht="30" hidden="1" customHeight="1">
      <c r="A1438" s="156">
        <f>'CONSTRUCTION COST ESTIMATE'!A1438</f>
        <v>0</v>
      </c>
      <c r="B1438" s="179">
        <f>'CONSTRUCTION COST ESTIMATE'!B1438</f>
        <v>699.00400000000002</v>
      </c>
      <c r="C1438" s="180" t="str">
        <f>'CONSTRUCTION COST ESTIMATE'!C1438</f>
        <v>COLLAPSIBLE BOLLARD</v>
      </c>
      <c r="D1438" s="181">
        <f>'CONSTRUCTION COST ESTIMATE'!BA1438</f>
        <v>0</v>
      </c>
      <c r="E1438" s="182">
        <f>'CONSTRUCTION COST ESTIMATE'!BC1438</f>
        <v>0</v>
      </c>
      <c r="F1438" s="183" t="str">
        <f>'CONSTRUCTION COST ESTIMATE'!BB1438</f>
        <v>EA</v>
      </c>
      <c r="G1438" s="184"/>
      <c r="H1438" s="185">
        <f t="shared" si="270"/>
        <v>0</v>
      </c>
      <c r="I1438" s="186">
        <f t="shared" si="271"/>
        <v>0</v>
      </c>
      <c r="J1438" s="187"/>
      <c r="K1438" s="188">
        <f t="shared" si="269"/>
        <v>0</v>
      </c>
      <c r="L1438" s="86">
        <f t="shared" si="272"/>
        <v>0</v>
      </c>
      <c r="M1438" s="188">
        <f t="shared" si="273"/>
        <v>0</v>
      </c>
      <c r="N1438" s="86">
        <f t="shared" si="274"/>
        <v>0</v>
      </c>
      <c r="O1438" s="188">
        <f t="shared" si="275"/>
        <v>0</v>
      </c>
      <c r="P1438" s="189"/>
      <c r="Q1438" s="190">
        <f t="shared" si="276"/>
        <v>0</v>
      </c>
      <c r="R1438" s="191">
        <f t="shared" si="277"/>
        <v>0</v>
      </c>
      <c r="T1438" s="88"/>
    </row>
    <row r="1439" spans="1:20" s="178" customFormat="1" ht="30" hidden="1" customHeight="1">
      <c r="A1439" s="156">
        <f>'CONSTRUCTION COST ESTIMATE'!A1439</f>
        <v>0</v>
      </c>
      <c r="B1439" s="179">
        <f>'CONSTRUCTION COST ESTIMATE'!B1439</f>
        <v>699.005</v>
      </c>
      <c r="C1439" s="180" t="str">
        <f>'CONSTRUCTION COST ESTIMATE'!C1439</f>
        <v>REMOVABLE BOLLARD</v>
      </c>
      <c r="D1439" s="181">
        <f>'CONSTRUCTION COST ESTIMATE'!BA1439</f>
        <v>0</v>
      </c>
      <c r="E1439" s="182">
        <f>'CONSTRUCTION COST ESTIMATE'!BC1439</f>
        <v>0</v>
      </c>
      <c r="F1439" s="183" t="str">
        <f>'CONSTRUCTION COST ESTIMATE'!BB1439</f>
        <v>EA</v>
      </c>
      <c r="G1439" s="184"/>
      <c r="H1439" s="185">
        <f t="shared" si="270"/>
        <v>0</v>
      </c>
      <c r="I1439" s="186">
        <f t="shared" si="271"/>
        <v>0</v>
      </c>
      <c r="J1439" s="187"/>
      <c r="K1439" s="188">
        <f t="shared" si="269"/>
        <v>0</v>
      </c>
      <c r="L1439" s="86">
        <f t="shared" si="272"/>
        <v>0</v>
      </c>
      <c r="M1439" s="188">
        <f t="shared" si="273"/>
        <v>0</v>
      </c>
      <c r="N1439" s="86">
        <f t="shared" si="274"/>
        <v>0</v>
      </c>
      <c r="O1439" s="188">
        <f t="shared" si="275"/>
        <v>0</v>
      </c>
      <c r="P1439" s="189"/>
      <c r="Q1439" s="190">
        <f t="shared" si="276"/>
        <v>0</v>
      </c>
      <c r="R1439" s="191">
        <f t="shared" si="277"/>
        <v>0</v>
      </c>
      <c r="T1439" s="88"/>
    </row>
    <row r="1440" spans="1:20" s="178" customFormat="1" ht="30" hidden="1" customHeight="1">
      <c r="A1440" s="156">
        <f>'CONSTRUCTION COST ESTIMATE'!A1440</f>
        <v>0</v>
      </c>
      <c r="B1440" s="179">
        <f>'CONSTRUCTION COST ESTIMATE'!B1440</f>
        <v>699.00599999999997</v>
      </c>
      <c r="C1440" s="180" t="str">
        <f>'CONSTRUCTION COST ESTIMATE'!C1440</f>
        <v>BRONZE MEDALLION</v>
      </c>
      <c r="D1440" s="181">
        <f>'CONSTRUCTION COST ESTIMATE'!BA1440</f>
        <v>0</v>
      </c>
      <c r="E1440" s="182">
        <f>'CONSTRUCTION COST ESTIMATE'!BC1440</f>
        <v>0</v>
      </c>
      <c r="F1440" s="183" t="str">
        <f>'CONSTRUCTION COST ESTIMATE'!BB1440</f>
        <v>EA</v>
      </c>
      <c r="G1440" s="184"/>
      <c r="H1440" s="185">
        <f t="shared" si="270"/>
        <v>0</v>
      </c>
      <c r="I1440" s="186">
        <f t="shared" si="271"/>
        <v>0</v>
      </c>
      <c r="J1440" s="187"/>
      <c r="K1440" s="188">
        <f t="shared" si="269"/>
        <v>0</v>
      </c>
      <c r="L1440" s="86">
        <f t="shared" si="272"/>
        <v>0</v>
      </c>
      <c r="M1440" s="188">
        <f t="shared" si="273"/>
        <v>0</v>
      </c>
      <c r="N1440" s="86">
        <f t="shared" si="274"/>
        <v>0</v>
      </c>
      <c r="O1440" s="188">
        <f t="shared" si="275"/>
        <v>0</v>
      </c>
      <c r="P1440" s="189"/>
      <c r="Q1440" s="190">
        <f t="shared" si="276"/>
        <v>0</v>
      </c>
      <c r="R1440" s="191">
        <f t="shared" si="277"/>
        <v>0</v>
      </c>
      <c r="T1440" s="88"/>
    </row>
    <row r="1441" spans="1:20" s="178" customFormat="1" ht="30" hidden="1" customHeight="1">
      <c r="A1441" s="156">
        <f>'CONSTRUCTION COST ESTIMATE'!A1441</f>
        <v>0</v>
      </c>
      <c r="B1441" s="179">
        <f>'CONSTRUCTION COST ESTIMATE'!B1441</f>
        <v>699.00699999999995</v>
      </c>
      <c r="C1441" s="180" t="str">
        <f>'CONSTRUCTION COST ESTIMATE'!C1441</f>
        <v>SNPLMA BRONZE MEDALLION</v>
      </c>
      <c r="D1441" s="181">
        <f>'CONSTRUCTION COST ESTIMATE'!BA1441</f>
        <v>0</v>
      </c>
      <c r="E1441" s="182">
        <f>'CONSTRUCTION COST ESTIMATE'!BC1441</f>
        <v>0</v>
      </c>
      <c r="F1441" s="183" t="str">
        <f>'CONSTRUCTION COST ESTIMATE'!BB1441</f>
        <v>EA</v>
      </c>
      <c r="G1441" s="184"/>
      <c r="H1441" s="185">
        <f t="shared" si="270"/>
        <v>0</v>
      </c>
      <c r="I1441" s="186">
        <f t="shared" si="271"/>
        <v>0</v>
      </c>
      <c r="J1441" s="187"/>
      <c r="K1441" s="188">
        <f t="shared" si="269"/>
        <v>0</v>
      </c>
      <c r="L1441" s="86">
        <f t="shared" si="272"/>
        <v>0</v>
      </c>
      <c r="M1441" s="188">
        <f t="shared" si="273"/>
        <v>0</v>
      </c>
      <c r="N1441" s="86">
        <f t="shared" si="274"/>
        <v>0</v>
      </c>
      <c r="O1441" s="188">
        <f t="shared" si="275"/>
        <v>0</v>
      </c>
      <c r="P1441" s="189"/>
      <c r="Q1441" s="190">
        <f t="shared" si="276"/>
        <v>0</v>
      </c>
      <c r="R1441" s="191">
        <f t="shared" si="277"/>
        <v>0</v>
      </c>
      <c r="T1441" s="88"/>
    </row>
    <row r="1442" spans="1:20" s="178" customFormat="1" ht="30" hidden="1" customHeight="1">
      <c r="A1442" s="156">
        <f>'CONSTRUCTION COST ESTIMATE'!A1442</f>
        <v>0</v>
      </c>
      <c r="B1442" s="179">
        <f>'CONSTRUCTION COST ESTIMATE'!B1442</f>
        <v>699.00800000000004</v>
      </c>
      <c r="C1442" s="180" t="str">
        <f>'CONSTRUCTION COST ESTIMATE'!C1442</f>
        <v>PET WASTE STATION</v>
      </c>
      <c r="D1442" s="181">
        <f>'CONSTRUCTION COST ESTIMATE'!BA1442</f>
        <v>0</v>
      </c>
      <c r="E1442" s="182">
        <f>'CONSTRUCTION COST ESTIMATE'!BC1442</f>
        <v>0</v>
      </c>
      <c r="F1442" s="183" t="str">
        <f>'CONSTRUCTION COST ESTIMATE'!BB1442</f>
        <v>EA</v>
      </c>
      <c r="G1442" s="184"/>
      <c r="H1442" s="185">
        <f t="shared" si="270"/>
        <v>0</v>
      </c>
      <c r="I1442" s="186">
        <f t="shared" si="271"/>
        <v>0</v>
      </c>
      <c r="J1442" s="187"/>
      <c r="K1442" s="188">
        <f t="shared" si="269"/>
        <v>0</v>
      </c>
      <c r="L1442" s="86">
        <f t="shared" si="272"/>
        <v>0</v>
      </c>
      <c r="M1442" s="188">
        <f t="shared" si="273"/>
        <v>0</v>
      </c>
      <c r="N1442" s="86">
        <f t="shared" si="274"/>
        <v>0</v>
      </c>
      <c r="O1442" s="188">
        <f t="shared" si="275"/>
        <v>0</v>
      </c>
      <c r="P1442" s="189"/>
      <c r="Q1442" s="190">
        <f t="shared" si="276"/>
        <v>0</v>
      </c>
      <c r="R1442" s="191">
        <f t="shared" si="277"/>
        <v>0</v>
      </c>
      <c r="T1442" s="88"/>
    </row>
    <row r="1443" spans="1:20" s="178" customFormat="1" ht="30" hidden="1" customHeight="1">
      <c r="A1443" s="156">
        <f>'CONSTRUCTION COST ESTIMATE'!A1443</f>
        <v>0</v>
      </c>
      <c r="B1443" s="179">
        <f>'CONSTRUCTION COST ESTIMATE'!B1443</f>
        <v>699.00900000000001</v>
      </c>
      <c r="C1443" s="180" t="str">
        <f>'CONSTRUCTION COST ESTIMATE'!C1443</f>
        <v>TRASH</v>
      </c>
      <c r="D1443" s="181">
        <f>'CONSTRUCTION COST ESTIMATE'!BA1443</f>
        <v>0</v>
      </c>
      <c r="E1443" s="182">
        <f>'CONSTRUCTION COST ESTIMATE'!BC1443</f>
        <v>0</v>
      </c>
      <c r="F1443" s="183" t="str">
        <f>'CONSTRUCTION COST ESTIMATE'!BB1443</f>
        <v>EA</v>
      </c>
      <c r="G1443" s="184"/>
      <c r="H1443" s="185">
        <f t="shared" si="270"/>
        <v>0</v>
      </c>
      <c r="I1443" s="186">
        <f t="shared" si="271"/>
        <v>0</v>
      </c>
      <c r="J1443" s="187"/>
      <c r="K1443" s="188">
        <f t="shared" si="269"/>
        <v>0</v>
      </c>
      <c r="L1443" s="86">
        <f t="shared" si="272"/>
        <v>0</v>
      </c>
      <c r="M1443" s="188">
        <f t="shared" si="273"/>
        <v>0</v>
      </c>
      <c r="N1443" s="86">
        <f t="shared" si="274"/>
        <v>0</v>
      </c>
      <c r="O1443" s="188">
        <f t="shared" si="275"/>
        <v>0</v>
      </c>
      <c r="P1443" s="189"/>
      <c r="Q1443" s="190">
        <f t="shared" si="276"/>
        <v>0</v>
      </c>
      <c r="R1443" s="191">
        <f t="shared" si="277"/>
        <v>0</v>
      </c>
      <c r="T1443" s="88"/>
    </row>
    <row r="1444" spans="1:20" s="178" customFormat="1" ht="30" hidden="1" customHeight="1">
      <c r="A1444" s="156">
        <f>'CONSTRUCTION COST ESTIMATE'!A1444</f>
        <v>0</v>
      </c>
      <c r="B1444" s="179">
        <f>'CONSTRUCTION COST ESTIMATE'!B1444</f>
        <v>699.01</v>
      </c>
      <c r="C1444" s="180" t="str">
        <f>'CONSTRUCTION COST ESTIMATE'!C1444</f>
        <v>#12 SOLID CU WIRE</v>
      </c>
      <c r="D1444" s="181">
        <f>'CONSTRUCTION COST ESTIMATE'!BA1444</f>
        <v>0</v>
      </c>
      <c r="E1444" s="182">
        <f>'CONSTRUCTION COST ESTIMATE'!BC1444</f>
        <v>0</v>
      </c>
      <c r="F1444" s="183" t="str">
        <f>'CONSTRUCTION COST ESTIMATE'!BB1444</f>
        <v>LF</v>
      </c>
      <c r="G1444" s="184"/>
      <c r="H1444" s="185">
        <f t="shared" si="270"/>
        <v>0</v>
      </c>
      <c r="I1444" s="186">
        <f t="shared" si="271"/>
        <v>0</v>
      </c>
      <c r="J1444" s="187"/>
      <c r="K1444" s="188">
        <f t="shared" si="269"/>
        <v>0</v>
      </c>
      <c r="L1444" s="86">
        <f t="shared" si="272"/>
        <v>0</v>
      </c>
      <c r="M1444" s="188">
        <f t="shared" si="273"/>
        <v>0</v>
      </c>
      <c r="N1444" s="86">
        <f t="shared" si="274"/>
        <v>0</v>
      </c>
      <c r="O1444" s="188">
        <f t="shared" si="275"/>
        <v>0</v>
      </c>
      <c r="P1444" s="189"/>
      <c r="Q1444" s="190">
        <f t="shared" si="276"/>
        <v>0</v>
      </c>
      <c r="R1444" s="191">
        <f t="shared" si="277"/>
        <v>0</v>
      </c>
      <c r="T1444" s="88"/>
    </row>
    <row r="1445" spans="1:20" s="178" customFormat="1" ht="30" hidden="1" customHeight="1">
      <c r="A1445" s="156">
        <f>'CONSTRUCTION COST ESTIMATE'!A1445</f>
        <v>0</v>
      </c>
      <c r="B1445" s="179">
        <f>'CONSTRUCTION COST ESTIMATE'!B1445</f>
        <v>699.01099999999997</v>
      </c>
      <c r="C1445" s="180" t="str">
        <f>'CONSTRUCTION COST ESTIMATE'!C1445</f>
        <v>1 INCH PVC CONDUIT</v>
      </c>
      <c r="D1445" s="181">
        <f>'CONSTRUCTION COST ESTIMATE'!BA1445</f>
        <v>0</v>
      </c>
      <c r="E1445" s="182">
        <f>'CONSTRUCTION COST ESTIMATE'!BC1445</f>
        <v>0</v>
      </c>
      <c r="F1445" s="183" t="str">
        <f>'CONSTRUCTION COST ESTIMATE'!BB1445</f>
        <v>LF</v>
      </c>
      <c r="G1445" s="184"/>
      <c r="H1445" s="185">
        <f t="shared" si="270"/>
        <v>0</v>
      </c>
      <c r="I1445" s="186">
        <f t="shared" si="271"/>
        <v>0</v>
      </c>
      <c r="J1445" s="187"/>
      <c r="K1445" s="188">
        <f t="shared" ref="K1445:K1457" si="278">D1445*J1445</f>
        <v>0</v>
      </c>
      <c r="L1445" s="86">
        <f t="shared" si="272"/>
        <v>0</v>
      </c>
      <c r="M1445" s="188">
        <f t="shared" si="273"/>
        <v>0</v>
      </c>
      <c r="N1445" s="86">
        <f t="shared" si="274"/>
        <v>0</v>
      </c>
      <c r="O1445" s="188">
        <f t="shared" si="275"/>
        <v>0</v>
      </c>
      <c r="P1445" s="189"/>
      <c r="Q1445" s="190">
        <f t="shared" si="276"/>
        <v>0</v>
      </c>
      <c r="R1445" s="191">
        <f t="shared" si="277"/>
        <v>0</v>
      </c>
      <c r="T1445" s="88"/>
    </row>
    <row r="1446" spans="1:20" s="178" customFormat="1" ht="30" hidden="1" customHeight="1">
      <c r="A1446" s="156">
        <f>'CONSTRUCTION COST ESTIMATE'!A1446</f>
        <v>0</v>
      </c>
      <c r="B1446" s="179">
        <f>'CONSTRUCTION COST ESTIMATE'!B1446</f>
        <v>699.01199999999994</v>
      </c>
      <c r="C1446" s="180" t="str">
        <f>'CONSTRUCTION COST ESTIMATE'!C1446</f>
        <v>1.5 INCH PVC CONDUIT</v>
      </c>
      <c r="D1446" s="181">
        <f>'CONSTRUCTION COST ESTIMATE'!BA1446</f>
        <v>0</v>
      </c>
      <c r="E1446" s="182">
        <f>'CONSTRUCTION COST ESTIMATE'!BC1446</f>
        <v>0</v>
      </c>
      <c r="F1446" s="183" t="str">
        <f>'CONSTRUCTION COST ESTIMATE'!BB1446</f>
        <v>LF</v>
      </c>
      <c r="G1446" s="184"/>
      <c r="H1446" s="185">
        <f t="shared" si="270"/>
        <v>0</v>
      </c>
      <c r="I1446" s="186">
        <f t="shared" si="271"/>
        <v>0</v>
      </c>
      <c r="J1446" s="187"/>
      <c r="K1446" s="188">
        <f t="shared" si="278"/>
        <v>0</v>
      </c>
      <c r="L1446" s="86">
        <f t="shared" si="272"/>
        <v>0</v>
      </c>
      <c r="M1446" s="188">
        <f t="shared" si="273"/>
        <v>0</v>
      </c>
      <c r="N1446" s="86">
        <f t="shared" si="274"/>
        <v>0</v>
      </c>
      <c r="O1446" s="188">
        <f t="shared" si="275"/>
        <v>0</v>
      </c>
      <c r="P1446" s="189"/>
      <c r="Q1446" s="190">
        <f t="shared" si="276"/>
        <v>0</v>
      </c>
      <c r="R1446" s="191">
        <f t="shared" si="277"/>
        <v>0</v>
      </c>
      <c r="T1446" s="88"/>
    </row>
    <row r="1447" spans="1:20" s="178" customFormat="1" ht="30" hidden="1" customHeight="1">
      <c r="A1447" s="156">
        <f>'CONSTRUCTION COST ESTIMATE'!A1447</f>
        <v>0</v>
      </c>
      <c r="B1447" s="179">
        <f>'CONSTRUCTION COST ESTIMATE'!B1447</f>
        <v>699.01300000000003</v>
      </c>
      <c r="C1447" s="180" t="str">
        <f>'CONSTRUCTION COST ESTIMATE'!C1447</f>
        <v>12 FOOT X 12 FOOT SHADE STRUCTURE</v>
      </c>
      <c r="D1447" s="181">
        <f>'CONSTRUCTION COST ESTIMATE'!BA1447</f>
        <v>0</v>
      </c>
      <c r="E1447" s="182">
        <f>'CONSTRUCTION COST ESTIMATE'!BC1447</f>
        <v>0</v>
      </c>
      <c r="F1447" s="183" t="str">
        <f>'CONSTRUCTION COST ESTIMATE'!BB1447</f>
        <v>EA</v>
      </c>
      <c r="G1447" s="184"/>
      <c r="H1447" s="185">
        <f t="shared" si="270"/>
        <v>0</v>
      </c>
      <c r="I1447" s="186">
        <f t="shared" si="271"/>
        <v>0</v>
      </c>
      <c r="J1447" s="187"/>
      <c r="K1447" s="188">
        <f t="shared" si="278"/>
        <v>0</v>
      </c>
      <c r="L1447" s="86">
        <f t="shared" si="272"/>
        <v>0</v>
      </c>
      <c r="M1447" s="188">
        <f t="shared" si="273"/>
        <v>0</v>
      </c>
      <c r="N1447" s="86">
        <f t="shared" si="274"/>
        <v>0</v>
      </c>
      <c r="O1447" s="188">
        <f t="shared" si="275"/>
        <v>0</v>
      </c>
      <c r="P1447" s="189"/>
      <c r="Q1447" s="190">
        <f t="shared" si="276"/>
        <v>0</v>
      </c>
      <c r="R1447" s="191">
        <f t="shared" si="277"/>
        <v>0</v>
      </c>
      <c r="T1447" s="88"/>
    </row>
    <row r="1448" spans="1:20" s="178" customFormat="1" ht="30" hidden="1" customHeight="1">
      <c r="A1448" s="156">
        <f>'CONSTRUCTION COST ESTIMATE'!A1448</f>
        <v>0</v>
      </c>
      <c r="B1448" s="179">
        <f>'CONSTRUCTION COST ESTIMATE'!B1448</f>
        <v>699.01400000000001</v>
      </c>
      <c r="C1448" s="180" t="str">
        <f>'CONSTRUCTION COST ESTIMATE'!C1448</f>
        <v>200 AMP SERVICE PEDESTAL AND FOUNDATION</v>
      </c>
      <c r="D1448" s="181">
        <f>'CONSTRUCTION COST ESTIMATE'!BA1448</f>
        <v>0</v>
      </c>
      <c r="E1448" s="182">
        <f>'CONSTRUCTION COST ESTIMATE'!BC1448</f>
        <v>0</v>
      </c>
      <c r="F1448" s="183" t="str">
        <f>'CONSTRUCTION COST ESTIMATE'!BB1448</f>
        <v>EA</v>
      </c>
      <c r="G1448" s="184"/>
      <c r="H1448" s="185">
        <f t="shared" si="270"/>
        <v>0</v>
      </c>
      <c r="I1448" s="186">
        <f t="shared" si="271"/>
        <v>0</v>
      </c>
      <c r="J1448" s="187"/>
      <c r="K1448" s="188">
        <f t="shared" si="278"/>
        <v>0</v>
      </c>
      <c r="L1448" s="86">
        <f t="shared" si="272"/>
        <v>0</v>
      </c>
      <c r="M1448" s="188">
        <f t="shared" si="273"/>
        <v>0</v>
      </c>
      <c r="N1448" s="86">
        <f t="shared" si="274"/>
        <v>0</v>
      </c>
      <c r="O1448" s="188">
        <f t="shared" si="275"/>
        <v>0</v>
      </c>
      <c r="P1448" s="189"/>
      <c r="Q1448" s="190">
        <f t="shared" si="276"/>
        <v>0</v>
      </c>
      <c r="R1448" s="191">
        <f t="shared" si="277"/>
        <v>0</v>
      </c>
      <c r="T1448" s="88"/>
    </row>
    <row r="1449" spans="1:20" s="178" customFormat="1" ht="30" hidden="1" customHeight="1">
      <c r="A1449" s="156">
        <f>'CONSTRUCTION COST ESTIMATE'!A1449</f>
        <v>0</v>
      </c>
      <c r="B1449" s="179">
        <f>'CONSTRUCTION COST ESTIMATE'!B1449</f>
        <v>699.01499999999999</v>
      </c>
      <c r="C1449" s="180" t="str">
        <f>'CONSTRUCTION COST ESTIMATE'!C1449</f>
        <v>SINGLE ARM PARKING LOT STANDARD AND LUMINARE</v>
      </c>
      <c r="D1449" s="181">
        <f>'CONSTRUCTION COST ESTIMATE'!BA1449</f>
        <v>0</v>
      </c>
      <c r="E1449" s="182">
        <f>'CONSTRUCTION COST ESTIMATE'!BC1449</f>
        <v>0</v>
      </c>
      <c r="F1449" s="183" t="str">
        <f>'CONSTRUCTION COST ESTIMATE'!BB1449</f>
        <v>EA</v>
      </c>
      <c r="G1449" s="184"/>
      <c r="H1449" s="185">
        <f t="shared" si="270"/>
        <v>0</v>
      </c>
      <c r="I1449" s="186">
        <f t="shared" si="271"/>
        <v>0</v>
      </c>
      <c r="J1449" s="187"/>
      <c r="K1449" s="188">
        <f t="shared" si="278"/>
        <v>0</v>
      </c>
      <c r="L1449" s="86">
        <f t="shared" si="272"/>
        <v>0</v>
      </c>
      <c r="M1449" s="188">
        <f t="shared" si="273"/>
        <v>0</v>
      </c>
      <c r="N1449" s="86">
        <f t="shared" si="274"/>
        <v>0</v>
      </c>
      <c r="O1449" s="188">
        <f t="shared" si="275"/>
        <v>0</v>
      </c>
      <c r="P1449" s="189"/>
      <c r="Q1449" s="190">
        <f t="shared" si="276"/>
        <v>0</v>
      </c>
      <c r="R1449" s="191">
        <f t="shared" si="277"/>
        <v>0</v>
      </c>
      <c r="T1449" s="88"/>
    </row>
    <row r="1450" spans="1:20" s="178" customFormat="1" ht="30" hidden="1" customHeight="1">
      <c r="A1450" s="156">
        <f>'CONSTRUCTION COST ESTIMATE'!A1450</f>
        <v>0</v>
      </c>
      <c r="B1450" s="179">
        <f>'CONSTRUCTION COST ESTIMATE'!B1450</f>
        <v>699.01599999999996</v>
      </c>
      <c r="C1450" s="180" t="str">
        <f>'CONSTRUCTION COST ESTIMATE'!C1450</f>
        <v>DOUBLE ARM PARKING LOT STANDARD AND LUMINARES</v>
      </c>
      <c r="D1450" s="181">
        <f>'CONSTRUCTION COST ESTIMATE'!BA1450</f>
        <v>0</v>
      </c>
      <c r="E1450" s="182">
        <f>'CONSTRUCTION COST ESTIMATE'!BC1450</f>
        <v>0</v>
      </c>
      <c r="F1450" s="183" t="str">
        <f>'CONSTRUCTION COST ESTIMATE'!BB1450</f>
        <v>EA</v>
      </c>
      <c r="G1450" s="184"/>
      <c r="H1450" s="185">
        <f t="shared" si="270"/>
        <v>0</v>
      </c>
      <c r="I1450" s="186">
        <f t="shared" si="271"/>
        <v>0</v>
      </c>
      <c r="J1450" s="187"/>
      <c r="K1450" s="188">
        <f t="shared" si="278"/>
        <v>0</v>
      </c>
      <c r="L1450" s="86">
        <f t="shared" si="272"/>
        <v>0</v>
      </c>
      <c r="M1450" s="188">
        <f t="shared" si="273"/>
        <v>0</v>
      </c>
      <c r="N1450" s="86">
        <f t="shared" si="274"/>
        <v>0</v>
      </c>
      <c r="O1450" s="188">
        <f t="shared" si="275"/>
        <v>0</v>
      </c>
      <c r="P1450" s="189"/>
      <c r="Q1450" s="190">
        <f t="shared" si="276"/>
        <v>0</v>
      </c>
      <c r="R1450" s="191">
        <f t="shared" si="277"/>
        <v>0</v>
      </c>
      <c r="T1450" s="88"/>
    </row>
    <row r="1451" spans="1:20" s="178" customFormat="1" ht="30" hidden="1" customHeight="1">
      <c r="A1451" s="156">
        <f>'CONSTRUCTION COST ESTIMATE'!A1451</f>
        <v>0</v>
      </c>
      <c r="B1451" s="179">
        <f>'CONSTRUCTION COST ESTIMATE'!B1451</f>
        <v>699.01700000000005</v>
      </c>
      <c r="C1451" s="180" t="str">
        <f>'CONSTRUCTION COST ESTIMATE'!C1451</f>
        <v>ELECTRICAL CABINET AND FOUNDATION</v>
      </c>
      <c r="D1451" s="181">
        <f>'CONSTRUCTION COST ESTIMATE'!BA1451</f>
        <v>0</v>
      </c>
      <c r="E1451" s="182">
        <f>'CONSTRUCTION COST ESTIMATE'!BC1451</f>
        <v>0</v>
      </c>
      <c r="F1451" s="183" t="str">
        <f>'CONSTRUCTION COST ESTIMATE'!BB1451</f>
        <v>EA</v>
      </c>
      <c r="G1451" s="184"/>
      <c r="H1451" s="185">
        <f t="shared" si="270"/>
        <v>0</v>
      </c>
      <c r="I1451" s="186">
        <f t="shared" si="271"/>
        <v>0</v>
      </c>
      <c r="J1451" s="187"/>
      <c r="K1451" s="188">
        <f t="shared" si="278"/>
        <v>0</v>
      </c>
      <c r="L1451" s="86">
        <f t="shared" si="272"/>
        <v>0</v>
      </c>
      <c r="M1451" s="188">
        <f t="shared" si="273"/>
        <v>0</v>
      </c>
      <c r="N1451" s="86">
        <f t="shared" si="274"/>
        <v>0</v>
      </c>
      <c r="O1451" s="188">
        <f t="shared" si="275"/>
        <v>0</v>
      </c>
      <c r="P1451" s="189"/>
      <c r="Q1451" s="190">
        <f t="shared" si="276"/>
        <v>0</v>
      </c>
      <c r="R1451" s="191">
        <f t="shared" si="277"/>
        <v>0</v>
      </c>
      <c r="T1451" s="88"/>
    </row>
    <row r="1452" spans="1:20" s="178" customFormat="1" ht="30" hidden="1" customHeight="1">
      <c r="A1452" s="156">
        <f>'CONSTRUCTION COST ESTIMATE'!A1452</f>
        <v>0</v>
      </c>
      <c r="B1452" s="179">
        <f>'CONSTRUCTION COST ESTIMATE'!B1452</f>
        <v>699.01800000000003</v>
      </c>
      <c r="C1452" s="180" t="str">
        <f>'CONSTRUCTION COST ESTIMATE'!C1452</f>
        <v>JACK AND BORE 36 INCH STEEL PIPE</v>
      </c>
      <c r="D1452" s="181">
        <f>'CONSTRUCTION COST ESTIMATE'!BA1452</f>
        <v>0</v>
      </c>
      <c r="E1452" s="182">
        <f>'CONSTRUCTION COST ESTIMATE'!BC1452</f>
        <v>0</v>
      </c>
      <c r="F1452" s="183" t="str">
        <f>'CONSTRUCTION COST ESTIMATE'!BB1452</f>
        <v>LF</v>
      </c>
      <c r="G1452" s="184"/>
      <c r="H1452" s="185">
        <f t="shared" ref="H1452:H1457" si="279">IF(G1452="x",(IF(J1452="",(D1452*$G$4),(D1452-J1452)*$G$4)),0)</f>
        <v>0</v>
      </c>
      <c r="I1452" s="186">
        <f t="shared" ref="I1452:I1457" si="280">E1452*H1452</f>
        <v>0</v>
      </c>
      <c r="J1452" s="187"/>
      <c r="K1452" s="188">
        <f t="shared" si="278"/>
        <v>0</v>
      </c>
      <c r="L1452" s="86">
        <f t="shared" ref="L1452:L1457" si="281">IF(G1452="x",D1452-H1452-J1452,0)</f>
        <v>0</v>
      </c>
      <c r="M1452" s="188">
        <f t="shared" ref="M1452:M1457" si="282">E1452*L1452</f>
        <v>0</v>
      </c>
      <c r="N1452" s="86">
        <f t="shared" ref="N1452:N1457" si="283">IF(G1452="x",0,D1452-J1452)</f>
        <v>0</v>
      </c>
      <c r="O1452" s="188">
        <f t="shared" ref="O1452:O1457" si="284">E1452*N1452</f>
        <v>0</v>
      </c>
      <c r="P1452" s="189"/>
      <c r="Q1452" s="190">
        <f t="shared" ref="Q1452:Q1457" si="285">H1452+J1452+L1452+N1452</f>
        <v>0</v>
      </c>
      <c r="R1452" s="191">
        <f t="shared" ref="R1452:R1457" si="286">Q1452*E1452</f>
        <v>0</v>
      </c>
      <c r="T1452" s="88"/>
    </row>
    <row r="1453" spans="1:20" s="178" customFormat="1" ht="30" hidden="1" customHeight="1">
      <c r="A1453" s="156">
        <f>'CONSTRUCTION COST ESTIMATE'!A1453</f>
        <v>0</v>
      </c>
      <c r="B1453" s="179">
        <f>'CONSTRUCTION COST ESTIMATE'!B1453</f>
        <v>699.01900000000001</v>
      </c>
      <c r="C1453" s="180" t="str">
        <f>'CONSTRUCTION COST ESTIMATE'!C1453</f>
        <v>MISCELLANEOUS EXISTING ADJACENT IMPROVEMENT MODIFICATIONS</v>
      </c>
      <c r="D1453" s="181">
        <f>'CONSTRUCTION COST ESTIMATE'!BA1453</f>
        <v>0</v>
      </c>
      <c r="E1453" s="182">
        <f>'CONSTRUCTION COST ESTIMATE'!BC1453</f>
        <v>0</v>
      </c>
      <c r="F1453" s="183" t="str">
        <f>'CONSTRUCTION COST ESTIMATE'!BB1453</f>
        <v>FA</v>
      </c>
      <c r="G1453" s="184"/>
      <c r="H1453" s="185">
        <f t="shared" si="279"/>
        <v>0</v>
      </c>
      <c r="I1453" s="186">
        <f t="shared" si="280"/>
        <v>0</v>
      </c>
      <c r="J1453" s="187"/>
      <c r="K1453" s="188">
        <f t="shared" si="278"/>
        <v>0</v>
      </c>
      <c r="L1453" s="86">
        <f t="shared" si="281"/>
        <v>0</v>
      </c>
      <c r="M1453" s="188">
        <f t="shared" si="282"/>
        <v>0</v>
      </c>
      <c r="N1453" s="86">
        <f t="shared" si="283"/>
        <v>0</v>
      </c>
      <c r="O1453" s="188">
        <f t="shared" si="284"/>
        <v>0</v>
      </c>
      <c r="P1453" s="189"/>
      <c r="Q1453" s="190">
        <f t="shared" si="285"/>
        <v>0</v>
      </c>
      <c r="R1453" s="191">
        <f t="shared" si="286"/>
        <v>0</v>
      </c>
      <c r="T1453" s="88"/>
    </row>
    <row r="1454" spans="1:20" s="178" customFormat="1" ht="30" hidden="1" customHeight="1">
      <c r="A1454" s="156">
        <f>'CONSTRUCTION COST ESTIMATE'!A1454</f>
        <v>0</v>
      </c>
      <c r="B1454" s="179">
        <f>'CONSTRUCTION COST ESTIMATE'!B1454</f>
        <v>699.02</v>
      </c>
      <c r="C1454" s="180" t="str">
        <f>'CONSTRUCTION COST ESTIMATE'!C1454</f>
        <v>MONUMENT SIGNS</v>
      </c>
      <c r="D1454" s="181">
        <f>'CONSTRUCTION COST ESTIMATE'!BA1454</f>
        <v>0</v>
      </c>
      <c r="E1454" s="182">
        <f>'CONSTRUCTION COST ESTIMATE'!BC1454</f>
        <v>0</v>
      </c>
      <c r="F1454" s="183" t="str">
        <f>'CONSTRUCTION COST ESTIMATE'!BB1454</f>
        <v>EA</v>
      </c>
      <c r="G1454" s="184"/>
      <c r="H1454" s="185">
        <f t="shared" si="279"/>
        <v>0</v>
      </c>
      <c r="I1454" s="186">
        <f t="shared" si="280"/>
        <v>0</v>
      </c>
      <c r="J1454" s="187"/>
      <c r="K1454" s="188">
        <f t="shared" si="278"/>
        <v>0</v>
      </c>
      <c r="L1454" s="86">
        <f t="shared" si="281"/>
        <v>0</v>
      </c>
      <c r="M1454" s="188">
        <f t="shared" si="282"/>
        <v>0</v>
      </c>
      <c r="N1454" s="86">
        <f t="shared" si="283"/>
        <v>0</v>
      </c>
      <c r="O1454" s="188">
        <f t="shared" si="284"/>
        <v>0</v>
      </c>
      <c r="P1454" s="189"/>
      <c r="Q1454" s="190">
        <f t="shared" si="285"/>
        <v>0</v>
      </c>
      <c r="R1454" s="191">
        <f t="shared" si="286"/>
        <v>0</v>
      </c>
      <c r="T1454" s="88"/>
    </row>
    <row r="1455" spans="1:20" s="178" customFormat="1" ht="30" hidden="1" customHeight="1">
      <c r="A1455" s="156">
        <f>'CONSTRUCTION COST ESTIMATE'!A1455</f>
        <v>0</v>
      </c>
      <c r="B1455" s="179">
        <f>'CONSTRUCTION COST ESTIMATE'!B1455</f>
        <v>699.02099999999996</v>
      </c>
      <c r="C1455" s="180" t="str">
        <f>'CONSTRUCTION COST ESTIMATE'!C1455</f>
        <v>NO. 3-1/2 PULL BOX</v>
      </c>
      <c r="D1455" s="181">
        <f>'CONSTRUCTION COST ESTIMATE'!BA1455</f>
        <v>0</v>
      </c>
      <c r="E1455" s="182">
        <f>'CONSTRUCTION COST ESTIMATE'!BC1455</f>
        <v>0</v>
      </c>
      <c r="F1455" s="183" t="str">
        <f>'CONSTRUCTION COST ESTIMATE'!BB1455</f>
        <v>EA</v>
      </c>
      <c r="G1455" s="184"/>
      <c r="H1455" s="185">
        <f t="shared" si="279"/>
        <v>0</v>
      </c>
      <c r="I1455" s="186">
        <f t="shared" si="280"/>
        <v>0</v>
      </c>
      <c r="J1455" s="187"/>
      <c r="K1455" s="188">
        <f t="shared" si="278"/>
        <v>0</v>
      </c>
      <c r="L1455" s="86">
        <f t="shared" si="281"/>
        <v>0</v>
      </c>
      <c r="M1455" s="188">
        <f t="shared" si="282"/>
        <v>0</v>
      </c>
      <c r="N1455" s="86">
        <f t="shared" si="283"/>
        <v>0</v>
      </c>
      <c r="O1455" s="188">
        <f t="shared" si="284"/>
        <v>0</v>
      </c>
      <c r="P1455" s="189"/>
      <c r="Q1455" s="190">
        <f t="shared" si="285"/>
        <v>0</v>
      </c>
      <c r="R1455" s="191">
        <f t="shared" si="286"/>
        <v>0</v>
      </c>
      <c r="T1455" s="88"/>
    </row>
    <row r="1456" spans="1:20" s="178" customFormat="1" ht="30" hidden="1" customHeight="1">
      <c r="A1456" s="156">
        <f>'CONSTRUCTION COST ESTIMATE'!A1456</f>
        <v>0</v>
      </c>
      <c r="B1456" s="179">
        <f>'CONSTRUCTION COST ESTIMATE'!B1456</f>
        <v>699.02200000000005</v>
      </c>
      <c r="C1456" s="180" t="str">
        <f>'CONSTRUCTION COST ESTIMATE'!C1456</f>
        <v>RAILROAD TIE DIRECTIONAL SIGN</v>
      </c>
      <c r="D1456" s="181">
        <f>'CONSTRUCTION COST ESTIMATE'!BA1456</f>
        <v>0</v>
      </c>
      <c r="E1456" s="182">
        <f>'CONSTRUCTION COST ESTIMATE'!BC1456</f>
        <v>0</v>
      </c>
      <c r="F1456" s="183" t="str">
        <f>'CONSTRUCTION COST ESTIMATE'!BB1456</f>
        <v>EA</v>
      </c>
      <c r="G1456" s="184"/>
      <c r="H1456" s="185">
        <f t="shared" si="279"/>
        <v>0</v>
      </c>
      <c r="I1456" s="186">
        <f t="shared" si="280"/>
        <v>0</v>
      </c>
      <c r="J1456" s="187"/>
      <c r="K1456" s="188">
        <f t="shared" si="278"/>
        <v>0</v>
      </c>
      <c r="L1456" s="86">
        <f t="shared" si="281"/>
        <v>0</v>
      </c>
      <c r="M1456" s="188">
        <f t="shared" si="282"/>
        <v>0</v>
      </c>
      <c r="N1456" s="86">
        <f t="shared" si="283"/>
        <v>0</v>
      </c>
      <c r="O1456" s="188">
        <f t="shared" si="284"/>
        <v>0</v>
      </c>
      <c r="P1456" s="189"/>
      <c r="Q1456" s="190">
        <f t="shared" si="285"/>
        <v>0</v>
      </c>
      <c r="R1456" s="191">
        <f t="shared" si="286"/>
        <v>0</v>
      </c>
      <c r="T1456" s="88"/>
    </row>
    <row r="1457" spans="1:20" s="178" customFormat="1" ht="30" hidden="1" customHeight="1">
      <c r="A1457" s="156">
        <f>'CONSTRUCTION COST ESTIMATE'!A1457</f>
        <v>0</v>
      </c>
      <c r="B1457" s="179">
        <f>'CONSTRUCTION COST ESTIMATE'!B1457</f>
        <v>699.02300000000002</v>
      </c>
      <c r="C1457" s="180" t="str">
        <f>'CONSTRUCTION COST ESTIMATE'!C1457</f>
        <v>SYNTHETIC TURF</v>
      </c>
      <c r="D1457" s="181">
        <f>'CONSTRUCTION COST ESTIMATE'!BA1457</f>
        <v>0</v>
      </c>
      <c r="E1457" s="182">
        <f>'CONSTRUCTION COST ESTIMATE'!BC1457</f>
        <v>0</v>
      </c>
      <c r="F1457" s="183" t="str">
        <f>'CONSTRUCTION COST ESTIMATE'!BB1457</f>
        <v>SF</v>
      </c>
      <c r="G1457" s="184"/>
      <c r="H1457" s="185">
        <f t="shared" si="279"/>
        <v>0</v>
      </c>
      <c r="I1457" s="186">
        <f t="shared" si="280"/>
        <v>0</v>
      </c>
      <c r="J1457" s="187"/>
      <c r="K1457" s="188">
        <f t="shared" si="278"/>
        <v>0</v>
      </c>
      <c r="L1457" s="86">
        <f t="shared" si="281"/>
        <v>0</v>
      </c>
      <c r="M1457" s="188">
        <f t="shared" si="282"/>
        <v>0</v>
      </c>
      <c r="N1457" s="86">
        <f t="shared" si="283"/>
        <v>0</v>
      </c>
      <c r="O1457" s="188">
        <f t="shared" si="284"/>
        <v>0</v>
      </c>
      <c r="P1457" s="189"/>
      <c r="Q1457" s="190">
        <f t="shared" si="285"/>
        <v>0</v>
      </c>
      <c r="R1457" s="191">
        <f t="shared" si="286"/>
        <v>0</v>
      </c>
      <c r="T1457" s="88"/>
    </row>
    <row r="1458" spans="1:20">
      <c r="I1458" s="192"/>
    </row>
    <row r="1459" spans="1:20">
      <c r="E1459" s="193"/>
      <c r="F1459" s="194" t="s">
        <v>109</v>
      </c>
      <c r="I1459" s="159">
        <f>SUM(I6:I1425)</f>
        <v>0</v>
      </c>
      <c r="K1459" s="159">
        <f>SUM(K6:K1425)</f>
        <v>0</v>
      </c>
      <c r="M1459" s="159">
        <f>SUM(M6:M1425)</f>
        <v>0</v>
      </c>
      <c r="O1459" s="159">
        <f>SUM(O6:O1425)</f>
        <v>0</v>
      </c>
      <c r="R1459" s="159">
        <f>SUM(R6:R1425)</f>
        <v>0</v>
      </c>
    </row>
    <row r="1460" spans="1:20">
      <c r="D1460" s="133">
        <v>7.0000000000000007E-2</v>
      </c>
      <c r="E1460" s="193"/>
      <c r="F1460" s="194" t="s">
        <v>1449</v>
      </c>
      <c r="I1460" s="159">
        <f>I1459*$D$1460</f>
        <v>0</v>
      </c>
      <c r="K1460" s="159">
        <f>K1459*$D$1460</f>
        <v>0</v>
      </c>
      <c r="M1460" s="159">
        <f>M1459*$D$1460</f>
        <v>0</v>
      </c>
      <c r="O1460" s="159">
        <f>O1459*$D$1460</f>
        <v>0</v>
      </c>
    </row>
    <row r="1461" spans="1:20">
      <c r="A1461" s="255">
        <f>COUNT(B6:B1458)</f>
        <v>1420</v>
      </c>
    </row>
  </sheetData>
  <customSheetViews>
    <customSheetView guid="{1CF76A0A-16AD-4C35-9F05-B1226981ACC1}" scale="80" colorId="63" fitToPage="1" printArea="1" hiddenRows="1">
      <pane xSplit="6" ySplit="5" topLeftCell="G7" activePane="bottomRight" state="frozen"/>
      <selection pane="bottomRight" activeCell="G7" sqref="G7"/>
      <pageMargins left="0.5" right="0.5" top="0.75" bottom="0.75" header="0.25" footer="0.5"/>
      <printOptions horizontalCentered="1"/>
      <pageSetup paperSize="17" scale="94" fitToHeight="5" orientation="landscape" r:id="rId1"/>
      <headerFooter alignWithMargins="0">
        <oddHeader>&amp;CConstruction Cost Estimate by Funding Source for
BONNEVILLE/CLARK ONE-WAY COUPLET PHII</oddHeader>
        <oddFooter>&amp;LHansen No.: XX-XXXXX&amp;CPage &amp;P of &amp;N</oddFooter>
      </headerFooter>
    </customSheetView>
    <customSheetView guid="{278BC841-009A-457C-80BE-E56C415EF71A}" scale="80" colorId="63" fitToPage="1" printArea="1" hiddenRows="1">
      <pane xSplit="6" ySplit="5" topLeftCell="G6" activePane="bottomRight" state="frozen"/>
      <selection pane="bottomRight" activeCell="G6" sqref="G6"/>
      <pageMargins left="0.5" right="0.5" top="0.75" bottom="0.75" header="0.25" footer="0.5"/>
      <printOptions horizontalCentered="1"/>
      <pageSetup paperSize="17" scale="94" fitToHeight="5" orientation="landscape" r:id="rId2"/>
      <headerFooter alignWithMargins="0">
        <oddHeader>&amp;CConstruction Cost Estimate by Funding Source for
BONNEVILLE/CLARK ONE-WAY COUPLET PHII</oddHeader>
        <oddFooter>&amp;LHansen No.: XX-XXXXX&amp;CPage &amp;P of &amp;N</oddFooter>
      </headerFooter>
    </customSheetView>
    <customSheetView guid="{27D65E28-1937-405D-9E45-620A72086D16}" scale="80" colorId="63" fitToPage="1" printArea="1" hiddenRows="1">
      <pane xSplit="6" ySplit="5" topLeftCell="G6" activePane="bottomRight" state="frozen"/>
      <selection pane="bottomRight" activeCell="B7" sqref="B7"/>
      <pageMargins left="0.5" right="0.5" top="0.75" bottom="0.75" header="0.25" footer="0.5"/>
      <printOptions horizontalCentered="1"/>
      <pageSetup paperSize="17" scale="94" fitToHeight="5" orientation="landscape" r:id="rId3"/>
      <headerFooter alignWithMargins="0">
        <oddHeader>&amp;CConstruction Cost Estimate by Funding Source for
BONNEVILLE/CLARK ONE-WAY COUPLET PHII</oddHeader>
        <oddFooter>&amp;LHansen No.: XX-XXXXX&amp;CPage &amp;P of &amp;N</oddFooter>
      </headerFooter>
    </customSheetView>
    <customSheetView guid="{9D7FB7D0-2FE3-4D80-9704-7D12107D2B58}" scale="80" colorId="63" fitToPage="1" printArea="1" hiddenRows="1">
      <pane xSplit="6" ySplit="5" topLeftCell="G17" activePane="bottomRight" state="frozen"/>
      <selection pane="bottomRight" activeCell="B18" sqref="B18"/>
      <pageMargins left="0.5" right="0.5" top="0.75" bottom="0.75" header="0.25" footer="0.5"/>
      <printOptions horizontalCentered="1"/>
      <pageSetup paperSize="17" scale="94" fitToHeight="5" orientation="landscape" r:id="rId4"/>
      <headerFooter alignWithMargins="0">
        <oddHeader>&amp;CConstruction Cost Estimate by Funding Source for
BONNEVILLE/CLARK ONE-WAY COUPLET PHII</oddHeader>
        <oddFooter>&amp;LHansen No.: XX-XXXXX&amp;CPage &amp;P of &amp;N</oddFooter>
      </headerFooter>
    </customSheetView>
    <customSheetView guid="{F67DCBEC-74ED-4958-AE1F-2F13B4531374}" scale="80" colorId="63" fitToPage="1" printArea="1" hiddenRows="1">
      <pane xSplit="6" ySplit="5" topLeftCell="G160" activePane="bottomRight" state="frozen"/>
      <selection pane="bottomRight" activeCell="B161" sqref="B161"/>
      <pageMargins left="0.5" right="0.5" top="0.75" bottom="0.75" header="0.25" footer="0.5"/>
      <printOptions horizontalCentered="1"/>
      <pageSetup paperSize="17" scale="94" fitToHeight="5" orientation="landscape" r:id="rId5"/>
      <headerFooter alignWithMargins="0">
        <oddHeader>&amp;CConstruction Cost Estimate by Funding Source for
BONNEVILLE/CLARK ONE-WAY COUPLET PHII</oddHeader>
        <oddFooter>&amp;LHansen No.: XX-XXXXX&amp;CPage &amp;P of &amp;N</oddFooter>
      </headerFooter>
    </customSheetView>
    <customSheetView guid="{B3DD5EE1-4C3E-4B34-8831-343795BF8503}" scale="80" colorId="63" fitToPage="1" printArea="1" hiddenRows="1">
      <pane xSplit="6" ySplit="5" topLeftCell="G183" activePane="bottomRight" state="frozen"/>
      <selection pane="bottomRight" activeCell="B184" sqref="B184"/>
      <pageMargins left="0.5" right="0.5" top="0.75" bottom="0.75" header="0.25" footer="0.5"/>
      <printOptions horizontalCentered="1"/>
      <pageSetup paperSize="17" scale="94" fitToHeight="5" orientation="landscape" r:id="rId6"/>
      <headerFooter alignWithMargins="0">
        <oddHeader>&amp;CConstruction Cost Estimate by Funding Source for
BONNEVILLE/CLARK ONE-WAY COUPLET PHII</oddHeader>
        <oddFooter>&amp;LHansen No.: XX-XXXXX&amp;CPage &amp;P of &amp;N</oddFooter>
      </headerFooter>
    </customSheetView>
    <customSheetView guid="{98646AEC-BFC2-40D4-B1F2-9C97172258A9}" scale="80" colorId="63" fitToPage="1" printArea="1" hiddenRows="1">
      <pane xSplit="6" ySplit="5" topLeftCell="G222" activePane="bottomRight" state="frozen"/>
      <selection pane="bottomRight" activeCell="B223" sqref="B223"/>
      <pageMargins left="0.5" right="0.5" top="0.75" bottom="0.75" header="0.25" footer="0.5"/>
      <printOptions horizontalCentered="1"/>
      <pageSetup paperSize="17" scale="94" fitToHeight="5" orientation="landscape" r:id="rId7"/>
      <headerFooter alignWithMargins="0">
        <oddHeader>&amp;CConstruction Cost Estimate by Funding Source for
BONNEVILLE/CLARK ONE-WAY COUPLET PHII</oddHeader>
        <oddFooter>&amp;LHansen No.: XX-XXXXX&amp;CPage &amp;P of &amp;N</oddFooter>
      </headerFooter>
    </customSheetView>
    <customSheetView guid="{BB391942-1FB3-41F5-9CBE-EC787F77B6B8}" scale="80" colorId="63" fitToPage="1" printArea="1" hiddenRows="1">
      <pane xSplit="6" ySplit="5" topLeftCell="G239" activePane="bottomRight" state="frozen"/>
      <selection pane="bottomRight" activeCell="B240" sqref="B240"/>
      <pageMargins left="0.5" right="0.5" top="0.75" bottom="0.75" header="0.25" footer="0.5"/>
      <printOptions horizontalCentered="1"/>
      <pageSetup paperSize="17" scale="94" fitToHeight="5" orientation="landscape" r:id="rId8"/>
      <headerFooter alignWithMargins="0">
        <oddHeader>&amp;CConstruction Cost Estimate by Funding Source for
BONNEVILLE/CLARK ONE-WAY COUPLET PHII</oddHeader>
        <oddFooter>&amp;LHansen No.: XX-XXXXX&amp;CPage &amp;P of &amp;N</oddFooter>
      </headerFooter>
    </customSheetView>
    <customSheetView guid="{5BA5ECE7-D8DE-4B42-A737-BC45BC65BD31}" scale="80" colorId="63" fitToPage="1" printArea="1" hiddenRows="1">
      <pane xSplit="6" ySplit="5" topLeftCell="G247" activePane="bottomRight" state="frozen"/>
      <selection pane="bottomRight" activeCell="B248" sqref="B248"/>
      <pageMargins left="0.5" right="0.5" top="0.75" bottom="0.75" header="0.25" footer="0.5"/>
      <printOptions horizontalCentered="1"/>
      <pageSetup paperSize="17" scale="94" fitToHeight="5" orientation="landscape" r:id="rId9"/>
      <headerFooter alignWithMargins="0">
        <oddHeader>&amp;CConstruction Cost Estimate by Funding Source for
BONNEVILLE/CLARK ONE-WAY COUPLET PHII</oddHeader>
        <oddFooter>&amp;LHansen No.: XX-XXXXX&amp;CPage &amp;P of &amp;N</oddFooter>
      </headerFooter>
    </customSheetView>
    <customSheetView guid="{B7C3B2E8-7FEE-4A10-B692-08D64A86AE04}" scale="80" colorId="63" fitToPage="1" printArea="1" hiddenRows="1">
      <pane xSplit="6" ySplit="5" topLeftCell="G255" activePane="bottomRight" state="frozen"/>
      <selection pane="bottomRight" activeCell="B256" sqref="B256"/>
      <pageMargins left="0.5" right="0.5" top="0.75" bottom="0.75" header="0.25" footer="0.5"/>
      <printOptions horizontalCentered="1"/>
      <pageSetup paperSize="17" scale="94" fitToHeight="5" orientation="landscape" r:id="rId10"/>
      <headerFooter alignWithMargins="0">
        <oddHeader>&amp;CConstruction Cost Estimate by Funding Source for
BONNEVILLE/CLARK ONE-WAY COUPLET PHII</oddHeader>
        <oddFooter>&amp;LHansen No.: XX-XXXXX&amp;CPage &amp;P of &amp;N</oddFooter>
      </headerFooter>
    </customSheetView>
    <customSheetView guid="{7BC85BCC-F4B2-4BA9-83CC-D3C00836D4E1}" scale="80" colorId="63" fitToPage="1" printArea="1" hiddenRows="1">
      <pane xSplit="6" ySplit="5" topLeftCell="G294" activePane="bottomRight" state="frozen"/>
      <selection pane="bottomRight" activeCell="B295" sqref="B295"/>
      <pageMargins left="0.5" right="0.5" top="0.75" bottom="0.75" header="0.25" footer="0.5"/>
      <printOptions horizontalCentered="1"/>
      <pageSetup paperSize="17" scale="94" fitToHeight="5" orientation="landscape" r:id="rId11"/>
      <headerFooter alignWithMargins="0">
        <oddHeader>&amp;CConstruction Cost Estimate by Funding Source for
BONNEVILLE/CLARK ONE-WAY COUPLET PHII</oddHeader>
        <oddFooter>&amp;LHansen No.: XX-XXXXX&amp;CPage &amp;P of &amp;N</oddFooter>
      </headerFooter>
    </customSheetView>
    <customSheetView guid="{5E458D96-3465-44DD-BEEB-23D5B1BB0A4C}" scale="80" colorId="63" fitToPage="1" printArea="1" hiddenRows="1">
      <pane xSplit="6" ySplit="5" topLeftCell="G318" activePane="bottomRight" state="frozen"/>
      <selection pane="bottomRight" activeCell="B328" sqref="B328"/>
      <pageMargins left="0.5" right="0.5" top="0.75" bottom="0.75" header="0.25" footer="0.5"/>
      <printOptions horizontalCentered="1"/>
      <pageSetup paperSize="17" scale="94" fitToHeight="5" orientation="landscape" r:id="rId12"/>
      <headerFooter alignWithMargins="0">
        <oddHeader>&amp;CConstruction Cost Estimate by Funding Source for
BONNEVILLE/CLARK ONE-WAY COUPLET PHII</oddHeader>
        <oddFooter>&amp;LHansen No.: XX-XXXXX&amp;CPage &amp;P of &amp;N</oddFooter>
      </headerFooter>
    </customSheetView>
    <customSheetView guid="{702D690B-DC4D-4484-B629-DDDCF53422C3}" scale="80" colorId="63" fitToPage="1" printArea="1" hiddenRows="1">
      <pane xSplit="6" ySplit="5" topLeftCell="G346" activePane="bottomRight" state="frozen"/>
      <selection pane="bottomRight" activeCell="B353" sqref="B353"/>
      <pageMargins left="0.5" right="0.5" top="0.75" bottom="0.75" header="0.25" footer="0.5"/>
      <printOptions horizontalCentered="1"/>
      <pageSetup paperSize="17" scale="94" fitToHeight="5" orientation="landscape" r:id="rId13"/>
      <headerFooter alignWithMargins="0">
        <oddHeader>&amp;CConstruction Cost Estimate by Funding Source for
BONNEVILLE/CLARK ONE-WAY COUPLET PHII</oddHeader>
        <oddFooter>&amp;LHansen No.: XX-XXXXX&amp;CPage &amp;P of &amp;N</oddFooter>
      </headerFooter>
    </customSheetView>
    <customSheetView guid="{61B6830F-A041-4B66-8C0B-F5CBD6E485C1}" scale="80" colorId="63" fitToPage="1" printArea="1" hiddenRows="1">
      <pane xSplit="6" ySplit="5" topLeftCell="G476" activePane="bottomRight" state="frozen"/>
      <selection pane="bottomRight" activeCell="B495" sqref="B495"/>
      <pageMargins left="0.5" right="0.5" top="0.75" bottom="0.75" header="0.25" footer="0.5"/>
      <printOptions horizontalCentered="1"/>
      <pageSetup paperSize="17" scale="94" fitToHeight="5" orientation="landscape" r:id="rId14"/>
      <headerFooter alignWithMargins="0">
        <oddHeader>&amp;CConstruction Cost Estimate by Funding Source for
BONNEVILLE/CLARK ONE-WAY COUPLET PHII</oddHeader>
        <oddFooter>&amp;LHansen No.: XX-XXXXX&amp;CPage &amp;P of &amp;N</oddFooter>
      </headerFooter>
    </customSheetView>
    <customSheetView guid="{B26042E3-9255-4F2C-B190-BB7774E65A20}" scale="80" colorId="63" fitToPage="1" printArea="1" hiddenRows="1">
      <pane xSplit="6" ySplit="5" topLeftCell="G573" activePane="bottomRight" state="frozen"/>
      <selection pane="bottomRight" activeCell="B576" sqref="B576"/>
      <pageMargins left="0.5" right="0.5" top="0.75" bottom="0.75" header="0.25" footer="0.5"/>
      <printOptions horizontalCentered="1"/>
      <pageSetup paperSize="17" scale="94" fitToHeight="5" orientation="landscape" r:id="rId15"/>
      <headerFooter alignWithMargins="0">
        <oddHeader>&amp;CConstruction Cost Estimate by Funding Source for
BONNEVILLE/CLARK ONE-WAY COUPLET PHII</oddHeader>
        <oddFooter>&amp;LHansen No.: XX-XXXXX&amp;CPage &amp;P of &amp;N</oddFooter>
      </headerFooter>
    </customSheetView>
    <customSheetView guid="{3625C264-40DB-470F-8A4A-4B5966370BB1}" scale="80" colorId="63" fitToPage="1" printArea="1" hiddenRows="1">
      <pane xSplit="6" ySplit="5" topLeftCell="G636" activePane="bottomRight" state="frozen"/>
      <selection pane="bottomRight" activeCell="B637" sqref="B637"/>
      <pageMargins left="0.5" right="0.5" top="0.75" bottom="0.75" header="0.25" footer="0.5"/>
      <printOptions horizontalCentered="1"/>
      <pageSetup paperSize="17" scale="94" fitToHeight="5" orientation="landscape" r:id="rId16"/>
      <headerFooter alignWithMargins="0">
        <oddHeader>&amp;CConstruction Cost Estimate by Funding Source for
BONNEVILLE/CLARK ONE-WAY COUPLET PHII</oddHeader>
        <oddFooter>&amp;LHansen No.: XX-XXXXX&amp;CPage &amp;P of &amp;N</oddFooter>
      </headerFooter>
    </customSheetView>
    <customSheetView guid="{F0BE8373-3F58-42B3-A085-B9BB3C3DC889}" scale="80" colorId="63" fitToPage="1" printArea="1" hiddenRows="1">
      <pane xSplit="6" ySplit="5" topLeftCell="G675" activePane="bottomRight" state="frozen"/>
      <selection pane="bottomRight" activeCell="B676" sqref="B676"/>
      <pageMargins left="0.5" right="0.5" top="0.75" bottom="0.75" header="0.25" footer="0.5"/>
      <printOptions horizontalCentered="1"/>
      <pageSetup paperSize="17" scale="94" fitToHeight="5" orientation="landscape" r:id="rId17"/>
      <headerFooter alignWithMargins="0">
        <oddHeader>&amp;CConstruction Cost Estimate by Funding Source for
BONNEVILLE/CLARK ONE-WAY COUPLET PHII</oddHeader>
        <oddFooter>&amp;LHansen No.: XX-XXXXX&amp;CPage &amp;P of &amp;N</oddFooter>
      </headerFooter>
    </customSheetView>
    <customSheetView guid="{42D4FBF7-0BF5-44C1-915B-0EF72A67D14D}" scale="80" colorId="63" fitToPage="1" printArea="1" hiddenRows="1">
      <pane xSplit="6" ySplit="5" topLeftCell="G777" activePane="bottomRight" state="frozen"/>
      <selection pane="bottomRight" activeCell="B778" sqref="B778"/>
      <pageMargins left="0.5" right="0.5" top="0.75" bottom="0.75" header="0.25" footer="0.5"/>
      <printOptions horizontalCentered="1"/>
      <pageSetup paperSize="17" scale="94" fitToHeight="5" orientation="landscape" r:id="rId18"/>
      <headerFooter alignWithMargins="0">
        <oddHeader>&amp;CConstruction Cost Estimate by Funding Source for
BONNEVILLE/CLARK ONE-WAY COUPLET PHII</oddHeader>
        <oddFooter>&amp;LHansen No.: XX-XXXXX&amp;CPage &amp;P of &amp;N</oddFooter>
      </headerFooter>
    </customSheetView>
    <customSheetView guid="{AFCDB6B2-BAA8-4AEA-B004-7CCCE9FCBD59}" scale="80" colorId="63" fitToPage="1" printArea="1" hiddenRows="1">
      <pane xSplit="6" ySplit="5" topLeftCell="G764" activePane="bottomRight" state="frozen"/>
      <selection pane="bottomRight" activeCell="B765" sqref="B765"/>
      <pageMargins left="0.5" right="0.5" top="0.75" bottom="0.75" header="0.25" footer="0.5"/>
      <printOptions horizontalCentered="1"/>
      <pageSetup paperSize="17" scale="94" fitToHeight="5" orientation="landscape" r:id="rId19"/>
      <headerFooter alignWithMargins="0">
        <oddHeader>&amp;CConstruction Cost Estimate by Funding Source for
BONNEVILLE/CLARK ONE-WAY COUPLET PHII</oddHeader>
        <oddFooter>&amp;LHansen No.: XX-XXXXX&amp;CPage &amp;P of &amp;N</oddFooter>
      </headerFooter>
    </customSheetView>
    <customSheetView guid="{A747D0B4-F12D-4FB2-9E3E-BD134EB5BFB0}" scale="80" colorId="63" fitToPage="1" printArea="1" hiddenRows="1">
      <pane xSplit="6" ySplit="5" topLeftCell="G886" activePane="bottomRight" state="frozen"/>
      <selection pane="bottomRight" activeCell="B887" sqref="B887"/>
      <pageMargins left="0.5" right="0.5" top="0.75" bottom="0.75" header="0.25" footer="0.5"/>
      <printOptions horizontalCentered="1"/>
      <pageSetup paperSize="17" scale="94" fitToHeight="5" orientation="landscape" r:id="rId20"/>
      <headerFooter alignWithMargins="0">
        <oddHeader>&amp;CConstruction Cost Estimate by Funding Source for
BONNEVILLE/CLARK ONE-WAY COUPLET PHII</oddHeader>
        <oddFooter>&amp;LHansen No.: XX-XXXXX&amp;CPage &amp;P of &amp;N</oddFooter>
      </headerFooter>
    </customSheetView>
    <customSheetView guid="{543E4C33-6846-4B21-B31C-8DA3E5202380}" scale="80" colorId="63" fitToPage="1" printArea="1" hiddenRows="1">
      <pane xSplit="6" ySplit="5" topLeftCell="G1013" activePane="bottomRight" state="frozen"/>
      <selection pane="bottomRight" activeCell="B1029" sqref="B1029"/>
      <pageMargins left="0.5" right="0.5" top="0.75" bottom="0.75" header="0.25" footer="0.5"/>
      <printOptions horizontalCentered="1"/>
      <pageSetup paperSize="17" scale="94" fitToHeight="5" orientation="landscape" r:id="rId21"/>
      <headerFooter alignWithMargins="0">
        <oddHeader>&amp;CConstruction Cost Estimate by Funding Source for
BONNEVILLE/CLARK ONE-WAY COUPLET PHII</oddHeader>
        <oddFooter>&amp;LHansen No.: XX-XXXXX&amp;CPage &amp;P of &amp;N</oddFooter>
      </headerFooter>
    </customSheetView>
    <customSheetView guid="{F26FCCA8-AA21-4100-B361-552320CC1605}" scale="80" colorId="63" fitToPage="1" printArea="1" hiddenRows="1">
      <pane xSplit="6" ySplit="5" topLeftCell="G1125" activePane="bottomRight" state="frozen"/>
      <selection pane="bottomRight" activeCell="B1136" sqref="B1136"/>
      <pageMargins left="0.5" right="0.5" top="0.75" bottom="0.75" header="0.25" footer="0.5"/>
      <printOptions horizontalCentered="1"/>
      <pageSetup paperSize="17" scale="94" fitToHeight="5" orientation="landscape" r:id="rId22"/>
      <headerFooter alignWithMargins="0">
        <oddHeader>&amp;CConstruction Cost Estimate by Funding Source for
BONNEVILLE/CLARK ONE-WAY COUPLET PHII</oddHeader>
        <oddFooter>&amp;LHansen No.: XX-XXXXX&amp;CPage &amp;P of &amp;N</oddFooter>
      </headerFooter>
    </customSheetView>
    <customSheetView guid="{6B8162DC-4BF6-4258-BE91-712674C5E408}" scale="80" colorId="63" fitToPage="1" printArea="1" hiddenRows="1">
      <pane xSplit="6" ySplit="5" topLeftCell="G1147" activePane="bottomRight" state="frozen"/>
      <selection pane="bottomRight" activeCell="B1148" sqref="B1148"/>
      <pageMargins left="0.5" right="0.5" top="0.75" bottom="0.75" header="0.25" footer="0.5"/>
      <printOptions horizontalCentered="1"/>
      <pageSetup paperSize="17" scale="94" fitToHeight="5" orientation="landscape" r:id="rId23"/>
      <headerFooter alignWithMargins="0">
        <oddHeader>&amp;CConstruction Cost Estimate by Funding Source for
BONNEVILLE/CLARK ONE-WAY COUPLET PHII</oddHeader>
        <oddFooter>&amp;LHansen No.: XX-XXXXX&amp;CPage &amp;P of &amp;N</oddFooter>
      </headerFooter>
    </customSheetView>
    <customSheetView guid="{F04B5AD9-0BBC-4AFF-94A0-FEC8B0BA5185}" scale="80" colorId="63" fitToPage="1" printArea="1" hiddenRows="1">
      <pane xSplit="6" ySplit="5" topLeftCell="G1163" activePane="bottomRight" state="frozen"/>
      <selection pane="bottomRight" activeCell="A1164" sqref="A1164"/>
      <pageMargins left="0.5" right="0.5" top="0.75" bottom="0.75" header="0.25" footer="0.5"/>
      <printOptions horizontalCentered="1"/>
      <pageSetup paperSize="17" scale="94" fitToHeight="5" orientation="landscape" r:id="rId24"/>
      <headerFooter alignWithMargins="0">
        <oddHeader>&amp;CConstruction Cost Estimate by Funding Source for
BONNEVILLE/CLARK ONE-WAY COUPLET PHII</oddHeader>
        <oddFooter>&amp;LHansen No.: XX-XXXXX&amp;CPage &amp;P of &amp;N</oddFooter>
      </headerFooter>
    </customSheetView>
    <customSheetView guid="{AAE9B859-FA1A-465F-A466-DE9F58B67B7B}" scale="80" colorId="63" fitToPage="1" printArea="1" hiddenRows="1">
      <pane xSplit="6" ySplit="5" topLeftCell="G1164" activePane="bottomRight" state="frozen"/>
      <selection pane="bottomRight" activeCell="B1172" sqref="B1172"/>
      <pageMargins left="0.5" right="0.5" top="0.75" bottom="0.75" header="0.25" footer="0.5"/>
      <printOptions horizontalCentered="1"/>
      <pageSetup paperSize="17" scale="94" fitToHeight="5" orientation="landscape" r:id="rId25"/>
      <headerFooter alignWithMargins="0">
        <oddHeader>&amp;CConstruction Cost Estimate by Funding Source for
BONNEVILLE/CLARK ONE-WAY COUPLET PHII</oddHeader>
        <oddFooter>&amp;LHansen No.: XX-XXXXX&amp;CPage &amp;P of &amp;N</oddFooter>
      </headerFooter>
    </customSheetView>
    <customSheetView guid="{D5781ADF-513A-4BFD-A06E-479BE89ECF0E}" scale="80" colorId="63" fitToPage="1" printArea="1" hiddenRows="1">
      <pane xSplit="6" ySplit="5" topLeftCell="G1172" activePane="bottomRight" state="frozen"/>
      <selection pane="bottomRight" activeCell="B1192" sqref="B1192"/>
      <pageMargins left="0.5" right="0.5" top="0.75" bottom="0.75" header="0.25" footer="0.5"/>
      <printOptions horizontalCentered="1"/>
      <pageSetup paperSize="17" scale="94" fitToHeight="5" orientation="landscape" r:id="rId26"/>
      <headerFooter alignWithMargins="0">
        <oddHeader>&amp;CConstruction Cost Estimate by Funding Source for
BONNEVILLE/CLARK ONE-WAY COUPLET PHII</oddHeader>
        <oddFooter>&amp;LHansen No.: XX-XXXXX&amp;CPage &amp;P of &amp;N</oddFooter>
      </headerFooter>
    </customSheetView>
    <customSheetView guid="{39AE9B85-1BA1-4D9C-A7D9-9969965259F1}" scale="80" colorId="63" fitToPage="1" printArea="1" hiddenRows="1">
      <pane xSplit="6" ySplit="5" topLeftCell="G1210" activePane="bottomRight" state="frozen"/>
      <selection pane="bottomRight" activeCell="B1211" sqref="B1211"/>
      <pageMargins left="0.5" right="0.5" top="0.75" bottom="0.75" header="0.25" footer="0.5"/>
      <printOptions horizontalCentered="1"/>
      <pageSetup paperSize="17" scale="94" fitToHeight="5" orientation="landscape" r:id="rId27"/>
      <headerFooter alignWithMargins="0">
        <oddHeader>&amp;CConstruction Cost Estimate by Funding Source for
BONNEVILLE/CLARK ONE-WAY COUPLET PHII</oddHeader>
        <oddFooter>&amp;LHansen No.: XX-XXXXX&amp;CPage &amp;P of &amp;N</oddFooter>
      </headerFooter>
    </customSheetView>
    <customSheetView guid="{858C65F6-83B9-4CDB-922C-47E4FF0B76D6}" scale="80" colorId="63" fitToPage="1" printArea="1" hiddenRows="1">
      <pane xSplit="6" ySplit="5" topLeftCell="G1211" activePane="bottomRight" state="frozen"/>
      <selection pane="bottomRight" activeCell="B1230" sqref="B1230"/>
      <pageMargins left="0.5" right="0.5" top="0.75" bottom="0.75" header="0.25" footer="0.5"/>
      <printOptions horizontalCentered="1"/>
      <pageSetup paperSize="17" scale="94" fitToHeight="5" orientation="landscape" r:id="rId28"/>
      <headerFooter alignWithMargins="0">
        <oddHeader>&amp;CConstruction Cost Estimate by Funding Source for
BONNEVILLE/CLARK ONE-WAY COUPLET PHII</oddHeader>
        <oddFooter>&amp;LHansen No.: XX-XXXXX&amp;CPage &amp;P of &amp;N</oddFooter>
      </headerFooter>
    </customSheetView>
    <customSheetView guid="{E49ABD47-7530-472D-8348-E4D114EBED2E}" scale="80" colorId="63" fitToPage="1" printArea="1" hiddenRows="1">
      <pane xSplit="6" ySplit="5" topLeftCell="G1326" activePane="bottomRight" state="frozen"/>
      <selection pane="bottomRight" activeCell="B1340" sqref="B1340"/>
      <pageMargins left="0.5" right="0.5" top="0.75" bottom="0.75" header="0.25" footer="0.5"/>
      <printOptions horizontalCentered="1"/>
      <pageSetup paperSize="17" scale="94" fitToHeight="5" orientation="landscape" r:id="rId29"/>
      <headerFooter alignWithMargins="0">
        <oddHeader>&amp;CConstruction Cost Estimate by Funding Source for
BONNEVILLE/CLARK ONE-WAY COUPLET PHII</oddHeader>
        <oddFooter>&amp;LHansen No.: XX-XXXXX&amp;CPage &amp;P of &amp;N</oddFooter>
      </headerFooter>
    </customSheetView>
  </customSheetViews>
  <mergeCells count="3">
    <mergeCell ref="H3:K3"/>
    <mergeCell ref="L3:O3"/>
    <mergeCell ref="Q4:R4"/>
  </mergeCells>
  <printOptions horizontalCentered="1"/>
  <pageMargins left="0.5" right="0.5" top="0.75" bottom="0.75" header="0.25" footer="0.5"/>
  <pageSetup paperSize="17" scale="94" fitToHeight="5" orientation="landscape" r:id="rId30"/>
  <headerFooter alignWithMargins="0">
    <oddHeader>&amp;CConstruction Cost Estimate by Funding Source for
BONNEVILLE/CLARK ONE-WAY COUPLET PHII</oddHeader>
    <oddFooter>&amp;LHansen No.: XX-XXXXX&amp;CPage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fitToPage="1"/>
  </sheetPr>
  <dimension ref="A1:AN1463"/>
  <sheetViews>
    <sheetView zoomScaleNormal="100" workbookViewId="0">
      <pane xSplit="5" ySplit="5" topLeftCell="F6" activePane="bottomRight" state="frozen"/>
      <selection pane="topRight" activeCell="F1" sqref="F1"/>
      <selection pane="bottomLeft" activeCell="A6" sqref="A6"/>
      <selection pane="bottomRight" activeCell="C574" sqref="C574"/>
    </sheetView>
  </sheetViews>
  <sheetFormatPr defaultColWidth="10.6640625" defaultRowHeight="15"/>
  <cols>
    <col min="1" max="1" width="12.83203125" style="84" customWidth="1"/>
    <col min="2" max="2" width="11.6640625" style="97" customWidth="1"/>
    <col min="3" max="3" width="50.83203125" style="87" customWidth="1"/>
    <col min="4" max="4" width="9.1640625" style="84" customWidth="1"/>
    <col min="5" max="5" width="10.6640625" style="84" customWidth="1"/>
    <col min="6" max="27" width="15.6640625" style="209" customWidth="1"/>
    <col min="28" max="28" width="5.6640625" style="84" customWidth="1"/>
    <col min="29" max="29" width="12.6640625" style="83" customWidth="1"/>
    <col min="30" max="32" width="12.6640625" style="84" customWidth="1"/>
    <col min="33" max="33" width="12.6640625" style="83" customWidth="1"/>
    <col min="34" max="34" width="5.6640625" style="84" customWidth="1"/>
    <col min="35" max="35" width="15.6640625" style="210" customWidth="1"/>
    <col min="36" max="37" width="12.6640625" style="211" customWidth="1"/>
    <col min="38" max="38" width="12.6640625" style="83" customWidth="1"/>
    <col min="39" max="39" width="10.6640625" style="84"/>
    <col min="40" max="40" width="30.83203125" style="84" customWidth="1"/>
    <col min="41" max="16384" width="10.6640625" style="84"/>
  </cols>
  <sheetData>
    <row r="1" spans="1:40">
      <c r="B1" s="90"/>
      <c r="C1" s="208"/>
      <c r="D1" s="90"/>
      <c r="E1" s="90"/>
      <c r="F1" s="90"/>
      <c r="G1" s="90"/>
    </row>
    <row r="2" spans="1:40">
      <c r="B2" s="90"/>
      <c r="C2" s="208"/>
      <c r="D2" s="90"/>
      <c r="E2" s="90"/>
      <c r="F2" s="90"/>
      <c r="G2" s="90"/>
    </row>
    <row r="3" spans="1:40">
      <c r="F3" s="436" t="s">
        <v>32</v>
      </c>
      <c r="G3" s="437"/>
      <c r="H3" s="440" t="s">
        <v>22</v>
      </c>
      <c r="I3" s="440"/>
      <c r="J3" s="440" t="s">
        <v>23</v>
      </c>
      <c r="K3" s="440"/>
      <c r="L3" s="440" t="s">
        <v>24</v>
      </c>
      <c r="M3" s="440"/>
      <c r="N3" s="440" t="s">
        <v>25</v>
      </c>
      <c r="O3" s="440"/>
      <c r="P3" s="440" t="s">
        <v>26</v>
      </c>
      <c r="Q3" s="440"/>
      <c r="R3" s="436" t="s">
        <v>27</v>
      </c>
      <c r="S3" s="437"/>
      <c r="T3" s="436" t="s">
        <v>28</v>
      </c>
      <c r="U3" s="437"/>
      <c r="V3" s="436" t="s">
        <v>29</v>
      </c>
      <c r="W3" s="437"/>
      <c r="X3" s="436" t="s">
        <v>30</v>
      </c>
      <c r="Y3" s="437"/>
      <c r="Z3" s="436" t="s">
        <v>31</v>
      </c>
      <c r="AA3" s="437"/>
      <c r="AC3" s="445" t="s">
        <v>34</v>
      </c>
      <c r="AD3" s="446"/>
      <c r="AE3" s="446"/>
      <c r="AF3" s="446"/>
      <c r="AG3" s="447"/>
      <c r="AI3" s="436" t="s">
        <v>34</v>
      </c>
      <c r="AJ3" s="441"/>
      <c r="AK3" s="441"/>
      <c r="AL3" s="437"/>
    </row>
    <row r="4" spans="1:40">
      <c r="B4" s="95"/>
      <c r="C4" s="212"/>
      <c r="D4" s="96"/>
      <c r="E4" s="96"/>
      <c r="F4" s="438"/>
      <c r="G4" s="439"/>
      <c r="H4" s="440"/>
      <c r="I4" s="440"/>
      <c r="J4" s="440"/>
      <c r="K4" s="440"/>
      <c r="L4" s="440"/>
      <c r="M4" s="440"/>
      <c r="N4" s="440"/>
      <c r="O4" s="440"/>
      <c r="P4" s="440"/>
      <c r="Q4" s="440"/>
      <c r="R4" s="438"/>
      <c r="S4" s="439"/>
      <c r="T4" s="438"/>
      <c r="U4" s="439"/>
      <c r="V4" s="438"/>
      <c r="W4" s="439"/>
      <c r="X4" s="438"/>
      <c r="Y4" s="439"/>
      <c r="Z4" s="438"/>
      <c r="AA4" s="439"/>
      <c r="AC4" s="448" t="s">
        <v>103</v>
      </c>
      <c r="AD4" s="449"/>
      <c r="AE4" s="449"/>
      <c r="AF4" s="449"/>
      <c r="AG4" s="450"/>
      <c r="AI4" s="442" t="s">
        <v>102</v>
      </c>
      <c r="AJ4" s="443"/>
      <c r="AK4" s="443"/>
      <c r="AL4" s="444"/>
    </row>
    <row r="5" spans="1:40" ht="45">
      <c r="B5" s="213" t="s">
        <v>36</v>
      </c>
      <c r="C5" s="214" t="s">
        <v>55</v>
      </c>
      <c r="D5" s="214" t="s">
        <v>9</v>
      </c>
      <c r="E5" s="214" t="s">
        <v>10</v>
      </c>
      <c r="F5" s="215" t="s">
        <v>37</v>
      </c>
      <c r="G5" s="216" t="s">
        <v>38</v>
      </c>
      <c r="H5" s="217" t="s">
        <v>37</v>
      </c>
      <c r="I5" s="217" t="s">
        <v>38</v>
      </c>
      <c r="J5" s="217" t="s">
        <v>37</v>
      </c>
      <c r="K5" s="217" t="s">
        <v>38</v>
      </c>
      <c r="L5" s="217" t="s">
        <v>37</v>
      </c>
      <c r="M5" s="217" t="s">
        <v>38</v>
      </c>
      <c r="N5" s="217" t="s">
        <v>37</v>
      </c>
      <c r="O5" s="217" t="s">
        <v>38</v>
      </c>
      <c r="P5" s="217" t="s">
        <v>37</v>
      </c>
      <c r="Q5" s="217" t="s">
        <v>38</v>
      </c>
      <c r="R5" s="217" t="s">
        <v>37</v>
      </c>
      <c r="S5" s="217" t="s">
        <v>38</v>
      </c>
      <c r="T5" s="217" t="s">
        <v>37</v>
      </c>
      <c r="U5" s="217" t="s">
        <v>38</v>
      </c>
      <c r="V5" s="217" t="s">
        <v>37</v>
      </c>
      <c r="W5" s="217" t="s">
        <v>38</v>
      </c>
      <c r="X5" s="217" t="s">
        <v>37</v>
      </c>
      <c r="Y5" s="217" t="s">
        <v>38</v>
      </c>
      <c r="Z5" s="217" t="s">
        <v>37</v>
      </c>
      <c r="AA5" s="217" t="s">
        <v>38</v>
      </c>
      <c r="AB5" s="89"/>
      <c r="AC5" s="218" t="s">
        <v>54</v>
      </c>
      <c r="AD5" s="217" t="s">
        <v>49</v>
      </c>
      <c r="AE5" s="217" t="s">
        <v>50</v>
      </c>
      <c r="AF5" s="217" t="s">
        <v>51</v>
      </c>
      <c r="AG5" s="218" t="s">
        <v>101</v>
      </c>
      <c r="AH5" s="89"/>
      <c r="AI5" s="215" t="s">
        <v>100</v>
      </c>
      <c r="AJ5" s="219" t="s">
        <v>99</v>
      </c>
      <c r="AK5" s="219" t="s">
        <v>98</v>
      </c>
      <c r="AL5" s="219" t="s">
        <v>97</v>
      </c>
    </row>
    <row r="6" spans="1:40" s="88" customFormat="1" ht="30" customHeight="1">
      <c r="A6" s="237" t="str">
        <f>'CONSTRUCTION COST ESTIMATE'!A6</f>
        <v>SP 100-201</v>
      </c>
      <c r="B6" s="140"/>
      <c r="C6" s="136" t="str">
        <f>'CONSTRUCTION COST ESTIMATE'!C6</f>
        <v>GENERAL</v>
      </c>
      <c r="D6" s="135"/>
      <c r="E6" s="137"/>
      <c r="F6" s="138"/>
      <c r="G6" s="238"/>
      <c r="H6" s="138"/>
      <c r="I6" s="138"/>
      <c r="J6" s="138"/>
      <c r="K6" s="138"/>
      <c r="L6" s="138"/>
      <c r="M6" s="138"/>
      <c r="N6" s="138"/>
      <c r="O6" s="138"/>
      <c r="P6" s="138"/>
      <c r="Q6" s="138"/>
      <c r="R6" s="138"/>
      <c r="S6" s="138"/>
      <c r="T6" s="138"/>
      <c r="U6" s="138"/>
      <c r="V6" s="138"/>
      <c r="W6" s="138"/>
      <c r="X6" s="138"/>
      <c r="Y6" s="138"/>
      <c r="Z6" s="138"/>
      <c r="AA6" s="138"/>
      <c r="AB6" s="239"/>
      <c r="AC6" s="240"/>
      <c r="AD6" s="241"/>
      <c r="AE6" s="242"/>
      <c r="AF6" s="242"/>
      <c r="AG6" s="240"/>
      <c r="AH6" s="239"/>
      <c r="AI6" s="241"/>
      <c r="AJ6" s="240"/>
      <c r="AK6" s="240"/>
      <c r="AL6" s="240"/>
      <c r="AN6" s="139" t="s">
        <v>1447</v>
      </c>
    </row>
    <row r="7" spans="1:40" s="88" customFormat="1" ht="30" hidden="1" customHeight="1">
      <c r="A7" s="88">
        <f>'CONSTRUCTION COST ESTIMATE'!A7</f>
        <v>0</v>
      </c>
      <c r="B7" s="91">
        <f>'CONSTRUCTION COST ESTIMATE'!B7</f>
        <v>105.001</v>
      </c>
      <c r="C7" s="92" t="str">
        <f>'CONSTRUCTION COST ESTIMATE'!C7</f>
        <v>CONTRACTOR QUALITY CONTROL</v>
      </c>
      <c r="D7" s="93" t="str">
        <f>'CONSTRUCTION COST ESTIMATE'!BB7</f>
        <v>LS</v>
      </c>
      <c r="E7" s="94">
        <f>'CONSTRUCTION COST ESTIMATE'!BA7</f>
        <v>1</v>
      </c>
      <c r="F7" s="220">
        <f>'CONSTRUCTION COST ESTIMATE'!BC7</f>
        <v>0</v>
      </c>
      <c r="G7" s="221">
        <f>'CONSTRUCTION COST ESTIMATE'!BD7</f>
        <v>0</v>
      </c>
      <c r="H7" s="220"/>
      <c r="I7" s="220">
        <f t="shared" ref="I7:I69" si="0">$E7*H7</f>
        <v>0</v>
      </c>
      <c r="J7" s="220"/>
      <c r="K7" s="220">
        <f t="shared" ref="K7:K69" si="1">$E7*J7</f>
        <v>0</v>
      </c>
      <c r="L7" s="220"/>
      <c r="M7" s="220">
        <f t="shared" ref="M7:M69" si="2">$E7*L7</f>
        <v>0</v>
      </c>
      <c r="N7" s="220"/>
      <c r="O7" s="220">
        <f t="shared" ref="O7:O69" si="3">$E7*N7</f>
        <v>0</v>
      </c>
      <c r="P7" s="220"/>
      <c r="Q7" s="220">
        <f t="shared" ref="Q7:Q69" si="4">$E7*P7</f>
        <v>0</v>
      </c>
      <c r="R7" s="220"/>
      <c r="S7" s="220">
        <f t="shared" ref="S7:S69" si="5">$E7*R7</f>
        <v>0</v>
      </c>
      <c r="T7" s="220"/>
      <c r="U7" s="220">
        <f t="shared" ref="U7:U69" si="6">$E7*T7</f>
        <v>0</v>
      </c>
      <c r="V7" s="220"/>
      <c r="W7" s="220">
        <f t="shared" ref="W7:W69" si="7">$E7*V7</f>
        <v>0</v>
      </c>
      <c r="X7" s="220"/>
      <c r="Y7" s="220">
        <f t="shared" ref="Y7:Y69" si="8">$E7*X7</f>
        <v>0</v>
      </c>
      <c r="Z7" s="220"/>
      <c r="AA7" s="220">
        <f t="shared" ref="AA7:AA69" si="9">$E7*Z7</f>
        <v>0</v>
      </c>
      <c r="AC7" s="222" t="e">
        <f t="shared" ref="AC7:AC15" si="10">I7/$I$1460</f>
        <v>#DIV/0!</v>
      </c>
      <c r="AD7" s="220" t="e">
        <f t="shared" ref="AD7:AD69" si="11">MEDIAN(H7,J7,L7,N7,P7,R7,T7,V7,X7,Z7)</f>
        <v>#NUM!</v>
      </c>
      <c r="AE7" s="223" t="e">
        <f t="shared" ref="AE7:AE69" si="12">IF(H7&gt;AD7,"X","")</f>
        <v>#NUM!</v>
      </c>
      <c r="AF7" s="223" t="e">
        <f t="shared" ref="AF7:AF69" si="13">IF(H7&lt;AD7,"X","")</f>
        <v>#NUM!</v>
      </c>
      <c r="AG7" s="222" t="e">
        <f t="shared" ref="AG7:AG69" si="14">H7/AD7</f>
        <v>#NUM!</v>
      </c>
      <c r="AI7" s="220" t="e">
        <f t="shared" ref="AI7:AI69" si="15">AVERAGE(H7,J7,L7,N7,P7,R7,T7,V7,X7,Z7)</f>
        <v>#DIV/0!</v>
      </c>
      <c r="AJ7" s="222" t="e">
        <f t="shared" ref="AJ7:AJ69" si="16">AI7/F7</f>
        <v>#DIV/0!</v>
      </c>
      <c r="AK7" s="222" t="e">
        <f t="shared" ref="AK7:AK69" si="17">H7/F7</f>
        <v>#DIV/0!</v>
      </c>
      <c r="AL7" s="222" t="e">
        <f t="shared" ref="AL7:AL69" si="18">H7/AI7</f>
        <v>#DIV/0!</v>
      </c>
      <c r="AN7" s="89"/>
    </row>
    <row r="8" spans="1:40" s="88" customFormat="1" ht="30" hidden="1" customHeight="1">
      <c r="A8" s="88">
        <f>'CONSTRUCTION COST ESTIMATE'!A8</f>
        <v>0</v>
      </c>
      <c r="B8" s="91">
        <f>'CONSTRUCTION COST ESTIMATE'!B8</f>
        <v>107.001</v>
      </c>
      <c r="C8" s="92" t="str">
        <f>'CONSTRUCTION COST ESTIMATE'!C8</f>
        <v>PUBLIC OUTREACH PROGRAM</v>
      </c>
      <c r="D8" s="93" t="str">
        <f>'CONSTRUCTION COST ESTIMATE'!BB8</f>
        <v>LS</v>
      </c>
      <c r="E8" s="94">
        <f>'CONSTRUCTION COST ESTIMATE'!BA8</f>
        <v>0</v>
      </c>
      <c r="F8" s="220">
        <f>'CONSTRUCTION COST ESTIMATE'!BC8</f>
        <v>0</v>
      </c>
      <c r="G8" s="221">
        <f>'CONSTRUCTION COST ESTIMATE'!BD8</f>
        <v>0</v>
      </c>
      <c r="H8" s="220"/>
      <c r="I8" s="220">
        <f t="shared" si="0"/>
        <v>0</v>
      </c>
      <c r="J8" s="220"/>
      <c r="K8" s="220">
        <f t="shared" si="1"/>
        <v>0</v>
      </c>
      <c r="L8" s="220"/>
      <c r="M8" s="220">
        <f t="shared" si="2"/>
        <v>0</v>
      </c>
      <c r="N8" s="220"/>
      <c r="O8" s="220">
        <f t="shared" si="3"/>
        <v>0</v>
      </c>
      <c r="P8" s="220"/>
      <c r="Q8" s="220">
        <f t="shared" si="4"/>
        <v>0</v>
      </c>
      <c r="R8" s="220"/>
      <c r="S8" s="220">
        <f t="shared" si="5"/>
        <v>0</v>
      </c>
      <c r="T8" s="220"/>
      <c r="U8" s="220">
        <f t="shared" si="6"/>
        <v>0</v>
      </c>
      <c r="V8" s="220"/>
      <c r="W8" s="220">
        <f t="shared" si="7"/>
        <v>0</v>
      </c>
      <c r="X8" s="220"/>
      <c r="Y8" s="220">
        <f t="shared" si="8"/>
        <v>0</v>
      </c>
      <c r="Z8" s="220"/>
      <c r="AA8" s="220">
        <f t="shared" si="9"/>
        <v>0</v>
      </c>
      <c r="AC8" s="222" t="e">
        <f t="shared" si="10"/>
        <v>#DIV/0!</v>
      </c>
      <c r="AD8" s="220" t="e">
        <f t="shared" si="11"/>
        <v>#NUM!</v>
      </c>
      <c r="AE8" s="223" t="e">
        <f t="shared" si="12"/>
        <v>#NUM!</v>
      </c>
      <c r="AF8" s="223" t="e">
        <f t="shared" si="13"/>
        <v>#NUM!</v>
      </c>
      <c r="AG8" s="222" t="e">
        <f t="shared" si="14"/>
        <v>#NUM!</v>
      </c>
      <c r="AI8" s="220" t="e">
        <f t="shared" si="15"/>
        <v>#DIV/0!</v>
      </c>
      <c r="AJ8" s="222" t="e">
        <f t="shared" si="16"/>
        <v>#DIV/0!</v>
      </c>
      <c r="AK8" s="222" t="e">
        <f t="shared" si="17"/>
        <v>#DIV/0!</v>
      </c>
      <c r="AL8" s="222" t="e">
        <f t="shared" si="18"/>
        <v>#DIV/0!</v>
      </c>
      <c r="AN8" s="89"/>
    </row>
    <row r="9" spans="1:40" s="88" customFormat="1" ht="30" hidden="1" customHeight="1">
      <c r="A9" s="88">
        <f>'CONSTRUCTION COST ESTIMATE'!A9</f>
        <v>0</v>
      </c>
      <c r="B9" s="91">
        <f>'CONSTRUCTION COST ESTIMATE'!B9</f>
        <v>108.001</v>
      </c>
      <c r="C9" s="92" t="str">
        <f>'CONSTRUCTION COST ESTIMATE'!C9</f>
        <v>MONTHLY PROGRESS SCHEDULE</v>
      </c>
      <c r="D9" s="93" t="str">
        <f>'CONSTRUCTION COST ESTIMATE'!BB9</f>
        <v>MONTH</v>
      </c>
      <c r="E9" s="94">
        <f>'CONSTRUCTION COST ESTIMATE'!BA9</f>
        <v>0</v>
      </c>
      <c r="F9" s="220">
        <f>'CONSTRUCTION COST ESTIMATE'!BC9</f>
        <v>0</v>
      </c>
      <c r="G9" s="221">
        <f>'CONSTRUCTION COST ESTIMATE'!BD9</f>
        <v>0</v>
      </c>
      <c r="H9" s="220"/>
      <c r="I9" s="220">
        <f t="shared" si="0"/>
        <v>0</v>
      </c>
      <c r="J9" s="220"/>
      <c r="K9" s="220">
        <f t="shared" si="1"/>
        <v>0</v>
      </c>
      <c r="L9" s="220"/>
      <c r="M9" s="220">
        <f t="shared" si="2"/>
        <v>0</v>
      </c>
      <c r="N9" s="220"/>
      <c r="O9" s="220">
        <f t="shared" si="3"/>
        <v>0</v>
      </c>
      <c r="P9" s="220"/>
      <c r="Q9" s="220">
        <f t="shared" si="4"/>
        <v>0</v>
      </c>
      <c r="R9" s="220"/>
      <c r="S9" s="220">
        <f t="shared" si="5"/>
        <v>0</v>
      </c>
      <c r="T9" s="220"/>
      <c r="U9" s="220">
        <f t="shared" si="6"/>
        <v>0</v>
      </c>
      <c r="V9" s="220"/>
      <c r="W9" s="220">
        <f t="shared" si="7"/>
        <v>0</v>
      </c>
      <c r="X9" s="220"/>
      <c r="Y9" s="220">
        <f t="shared" si="8"/>
        <v>0</v>
      </c>
      <c r="Z9" s="220"/>
      <c r="AA9" s="220">
        <f t="shared" si="9"/>
        <v>0</v>
      </c>
      <c r="AC9" s="222" t="e">
        <f t="shared" si="10"/>
        <v>#DIV/0!</v>
      </c>
      <c r="AD9" s="220" t="e">
        <f t="shared" si="11"/>
        <v>#NUM!</v>
      </c>
      <c r="AE9" s="223" t="e">
        <f t="shared" si="12"/>
        <v>#NUM!</v>
      </c>
      <c r="AF9" s="223" t="e">
        <f t="shared" si="13"/>
        <v>#NUM!</v>
      </c>
      <c r="AG9" s="222" t="e">
        <f t="shared" si="14"/>
        <v>#NUM!</v>
      </c>
      <c r="AI9" s="220" t="e">
        <f t="shared" si="15"/>
        <v>#DIV/0!</v>
      </c>
      <c r="AJ9" s="222" t="e">
        <f t="shared" si="16"/>
        <v>#DIV/0!</v>
      </c>
      <c r="AK9" s="222" t="e">
        <f t="shared" si="17"/>
        <v>#DIV/0!</v>
      </c>
      <c r="AL9" s="222" t="e">
        <f t="shared" si="18"/>
        <v>#DIV/0!</v>
      </c>
      <c r="AN9" s="89"/>
    </row>
    <row r="10" spans="1:40" s="88" customFormat="1" ht="30" hidden="1" customHeight="1">
      <c r="A10" s="88">
        <f>'CONSTRUCTION COST ESTIMATE'!A10</f>
        <v>0</v>
      </c>
      <c r="B10" s="91">
        <f>'CONSTRUCTION COST ESTIMATE'!B10</f>
        <v>109.0001</v>
      </c>
      <c r="C10" s="92" t="str">
        <f>'CONSTRUCTION COST ESTIMATE'!C10</f>
        <v>CONSTRUCTION CONFLICTS AND CONTINGENCY ALLOWANCE</v>
      </c>
      <c r="D10" s="93" t="str">
        <f>'CONSTRUCTION COST ESTIMATE'!BB10</f>
        <v>ALLOW</v>
      </c>
      <c r="E10" s="94">
        <f>'CONSTRUCTION COST ESTIMATE'!BA10</f>
        <v>1</v>
      </c>
      <c r="F10" s="220">
        <f>'CONSTRUCTION COST ESTIMATE'!BC10</f>
        <v>0</v>
      </c>
      <c r="G10" s="221">
        <f>'CONSTRUCTION COST ESTIMATE'!BD10</f>
        <v>0</v>
      </c>
      <c r="H10" s="220"/>
      <c r="I10" s="220">
        <f t="shared" si="0"/>
        <v>0</v>
      </c>
      <c r="J10" s="220"/>
      <c r="K10" s="220">
        <f t="shared" si="1"/>
        <v>0</v>
      </c>
      <c r="L10" s="220"/>
      <c r="M10" s="220">
        <f t="shared" si="2"/>
        <v>0</v>
      </c>
      <c r="N10" s="220"/>
      <c r="O10" s="220">
        <f t="shared" si="3"/>
        <v>0</v>
      </c>
      <c r="P10" s="220"/>
      <c r="Q10" s="220">
        <f t="shared" si="4"/>
        <v>0</v>
      </c>
      <c r="R10" s="220"/>
      <c r="S10" s="220">
        <f t="shared" si="5"/>
        <v>0</v>
      </c>
      <c r="T10" s="220"/>
      <c r="U10" s="220">
        <f t="shared" si="6"/>
        <v>0</v>
      </c>
      <c r="V10" s="220"/>
      <c r="W10" s="220">
        <f t="shared" si="7"/>
        <v>0</v>
      </c>
      <c r="X10" s="220"/>
      <c r="Y10" s="220">
        <f t="shared" si="8"/>
        <v>0</v>
      </c>
      <c r="Z10" s="220"/>
      <c r="AA10" s="220">
        <f t="shared" si="9"/>
        <v>0</v>
      </c>
      <c r="AC10" s="222" t="e">
        <f t="shared" si="10"/>
        <v>#DIV/0!</v>
      </c>
      <c r="AD10" s="220" t="e">
        <f t="shared" si="11"/>
        <v>#NUM!</v>
      </c>
      <c r="AE10" s="223" t="e">
        <f t="shared" si="12"/>
        <v>#NUM!</v>
      </c>
      <c r="AF10" s="223" t="e">
        <f t="shared" si="13"/>
        <v>#NUM!</v>
      </c>
      <c r="AG10" s="222" t="e">
        <f t="shared" si="14"/>
        <v>#NUM!</v>
      </c>
      <c r="AI10" s="220" t="e">
        <f t="shared" si="15"/>
        <v>#DIV/0!</v>
      </c>
      <c r="AJ10" s="222" t="e">
        <f t="shared" si="16"/>
        <v>#DIV/0!</v>
      </c>
      <c r="AK10" s="222" t="e">
        <f t="shared" si="17"/>
        <v>#DIV/0!</v>
      </c>
      <c r="AL10" s="222" t="e">
        <f t="shared" si="18"/>
        <v>#DIV/0!</v>
      </c>
      <c r="AN10" s="89"/>
    </row>
    <row r="11" spans="1:40" s="88" customFormat="1" ht="30" hidden="1" customHeight="1">
      <c r="A11" s="88">
        <f>'CONSTRUCTION COST ESTIMATE'!A11</f>
        <v>0</v>
      </c>
      <c r="B11" s="91">
        <f>'CONSTRUCTION COST ESTIMATE'!B11</f>
        <v>109.001</v>
      </c>
      <c r="C11" s="92" t="str">
        <f>'CONSTRUCTION COST ESTIMATE'!C11</f>
        <v>OWNER INITIATED TIME EXTENSION ALLOWANCE</v>
      </c>
      <c r="D11" s="93" t="str">
        <f>'CONSTRUCTION COST ESTIMATE'!BB11</f>
        <v>DAY</v>
      </c>
      <c r="E11" s="94">
        <f>'CONSTRUCTION COST ESTIMATE'!BA11</f>
        <v>0</v>
      </c>
      <c r="F11" s="220">
        <f>'CONSTRUCTION COST ESTIMATE'!BC11</f>
        <v>500</v>
      </c>
      <c r="G11" s="221">
        <f>'CONSTRUCTION COST ESTIMATE'!BD11</f>
        <v>0</v>
      </c>
      <c r="H11" s="220"/>
      <c r="I11" s="220">
        <f t="shared" si="0"/>
        <v>0</v>
      </c>
      <c r="J11" s="220"/>
      <c r="K11" s="220">
        <f t="shared" si="1"/>
        <v>0</v>
      </c>
      <c r="L11" s="220"/>
      <c r="M11" s="220">
        <f t="shared" si="2"/>
        <v>0</v>
      </c>
      <c r="N11" s="220"/>
      <c r="O11" s="220">
        <f t="shared" si="3"/>
        <v>0</v>
      </c>
      <c r="P11" s="220"/>
      <c r="Q11" s="220">
        <f t="shared" si="4"/>
        <v>0</v>
      </c>
      <c r="R11" s="220"/>
      <c r="S11" s="220">
        <f t="shared" si="5"/>
        <v>0</v>
      </c>
      <c r="T11" s="220"/>
      <c r="U11" s="220">
        <f t="shared" si="6"/>
        <v>0</v>
      </c>
      <c r="V11" s="220"/>
      <c r="W11" s="220">
        <f t="shared" si="7"/>
        <v>0</v>
      </c>
      <c r="X11" s="220"/>
      <c r="Y11" s="220">
        <f t="shared" si="8"/>
        <v>0</v>
      </c>
      <c r="Z11" s="220"/>
      <c r="AA11" s="220">
        <f t="shared" si="9"/>
        <v>0</v>
      </c>
      <c r="AC11" s="222" t="e">
        <f t="shared" si="10"/>
        <v>#DIV/0!</v>
      </c>
      <c r="AD11" s="220" t="e">
        <f t="shared" si="11"/>
        <v>#NUM!</v>
      </c>
      <c r="AE11" s="223" t="e">
        <f t="shared" si="12"/>
        <v>#NUM!</v>
      </c>
      <c r="AF11" s="223" t="e">
        <f t="shared" si="13"/>
        <v>#NUM!</v>
      </c>
      <c r="AG11" s="222" t="e">
        <f t="shared" si="14"/>
        <v>#NUM!</v>
      </c>
      <c r="AI11" s="220" t="e">
        <f t="shared" si="15"/>
        <v>#DIV/0!</v>
      </c>
      <c r="AJ11" s="222" t="e">
        <f t="shared" si="16"/>
        <v>#DIV/0!</v>
      </c>
      <c r="AK11" s="222">
        <f t="shared" si="17"/>
        <v>0</v>
      </c>
      <c r="AL11" s="222" t="e">
        <f t="shared" si="18"/>
        <v>#DIV/0!</v>
      </c>
      <c r="AN11" s="89"/>
    </row>
    <row r="12" spans="1:40" s="88" customFormat="1" ht="30" hidden="1" customHeight="1">
      <c r="A12" s="88">
        <f>'CONSTRUCTION COST ESTIMATE'!A12</f>
        <v>0</v>
      </c>
      <c r="B12" s="91">
        <f>'CONSTRUCTION COST ESTIMATE'!B12</f>
        <v>109.002</v>
      </c>
      <c r="C12" s="92" t="str">
        <f>'CONSTRUCTION COST ESTIMATE'!C12</f>
        <v>OWNER INITIATED TIME EXTENSION AMOUNT IN ADDITION TO ALLOWANCE</v>
      </c>
      <c r="D12" s="93" t="str">
        <f>'CONSTRUCTION COST ESTIMATE'!BB12</f>
        <v>DAY</v>
      </c>
      <c r="E12" s="94">
        <f>'CONSTRUCTION COST ESTIMATE'!BA12</f>
        <v>0</v>
      </c>
      <c r="F12" s="220">
        <f>'CONSTRUCTION COST ESTIMATE'!BC12</f>
        <v>1500</v>
      </c>
      <c r="G12" s="221">
        <f>'CONSTRUCTION COST ESTIMATE'!BD12</f>
        <v>0</v>
      </c>
      <c r="H12" s="220"/>
      <c r="I12" s="220">
        <f t="shared" si="0"/>
        <v>0</v>
      </c>
      <c r="J12" s="220"/>
      <c r="K12" s="220">
        <f t="shared" si="1"/>
        <v>0</v>
      </c>
      <c r="L12" s="220"/>
      <c r="M12" s="220">
        <f t="shared" si="2"/>
        <v>0</v>
      </c>
      <c r="N12" s="220"/>
      <c r="O12" s="220">
        <f t="shared" si="3"/>
        <v>0</v>
      </c>
      <c r="P12" s="220"/>
      <c r="Q12" s="220">
        <f t="shared" si="4"/>
        <v>0</v>
      </c>
      <c r="R12" s="220"/>
      <c r="S12" s="220">
        <f t="shared" si="5"/>
        <v>0</v>
      </c>
      <c r="T12" s="220"/>
      <c r="U12" s="220">
        <f t="shared" si="6"/>
        <v>0</v>
      </c>
      <c r="V12" s="220"/>
      <c r="W12" s="220">
        <f t="shared" si="7"/>
        <v>0</v>
      </c>
      <c r="X12" s="220"/>
      <c r="Y12" s="220">
        <f t="shared" si="8"/>
        <v>0</v>
      </c>
      <c r="Z12" s="220"/>
      <c r="AA12" s="220">
        <f t="shared" si="9"/>
        <v>0</v>
      </c>
      <c r="AC12" s="222" t="e">
        <f t="shared" si="10"/>
        <v>#DIV/0!</v>
      </c>
      <c r="AD12" s="220" t="e">
        <f t="shared" si="11"/>
        <v>#NUM!</v>
      </c>
      <c r="AE12" s="223" t="e">
        <f t="shared" si="12"/>
        <v>#NUM!</v>
      </c>
      <c r="AF12" s="223" t="e">
        <f t="shared" si="13"/>
        <v>#NUM!</v>
      </c>
      <c r="AG12" s="222" t="e">
        <f t="shared" si="14"/>
        <v>#NUM!</v>
      </c>
      <c r="AI12" s="220" t="e">
        <f t="shared" si="15"/>
        <v>#DIV/0!</v>
      </c>
      <c r="AJ12" s="222" t="e">
        <f t="shared" si="16"/>
        <v>#DIV/0!</v>
      </c>
      <c r="AK12" s="222">
        <f t="shared" si="17"/>
        <v>0</v>
      </c>
      <c r="AL12" s="222" t="e">
        <f t="shared" si="18"/>
        <v>#DIV/0!</v>
      </c>
      <c r="AN12" s="89"/>
    </row>
    <row r="13" spans="1:40" s="88" customFormat="1" ht="30" hidden="1" customHeight="1">
      <c r="A13" s="88">
        <f>'CONSTRUCTION COST ESTIMATE'!A13</f>
        <v>0</v>
      </c>
      <c r="B13" s="91">
        <f>'CONSTRUCTION COST ESTIMATE'!B13</f>
        <v>110.001</v>
      </c>
      <c r="C13" s="92" t="str">
        <f>'CONSTRUCTION COST ESTIMATE'!C13</f>
        <v>TRAINING</v>
      </c>
      <c r="D13" s="93" t="str">
        <f>'CONSTRUCTION COST ESTIMATE'!BB13</f>
        <v>HR</v>
      </c>
      <c r="E13" s="94">
        <f>'CONSTRUCTION COST ESTIMATE'!BA13</f>
        <v>0</v>
      </c>
      <c r="F13" s="220">
        <f>'CONSTRUCTION COST ESTIMATE'!BC13</f>
        <v>0</v>
      </c>
      <c r="G13" s="221">
        <f>'CONSTRUCTION COST ESTIMATE'!BD13</f>
        <v>0</v>
      </c>
      <c r="H13" s="220"/>
      <c r="I13" s="220">
        <f t="shared" si="0"/>
        <v>0</v>
      </c>
      <c r="J13" s="220"/>
      <c r="K13" s="220">
        <f t="shared" si="1"/>
        <v>0</v>
      </c>
      <c r="L13" s="220"/>
      <c r="M13" s="220">
        <f t="shared" si="2"/>
        <v>0</v>
      </c>
      <c r="N13" s="220"/>
      <c r="O13" s="220">
        <f t="shared" si="3"/>
        <v>0</v>
      </c>
      <c r="P13" s="220"/>
      <c r="Q13" s="220">
        <f t="shared" si="4"/>
        <v>0</v>
      </c>
      <c r="R13" s="220"/>
      <c r="S13" s="220">
        <f t="shared" si="5"/>
        <v>0</v>
      </c>
      <c r="T13" s="220"/>
      <c r="U13" s="220">
        <f t="shared" si="6"/>
        <v>0</v>
      </c>
      <c r="V13" s="220"/>
      <c r="W13" s="220">
        <f t="shared" si="7"/>
        <v>0</v>
      </c>
      <c r="X13" s="220"/>
      <c r="Y13" s="220">
        <f t="shared" si="8"/>
        <v>0</v>
      </c>
      <c r="Z13" s="220"/>
      <c r="AA13" s="220">
        <f t="shared" si="9"/>
        <v>0</v>
      </c>
      <c r="AC13" s="222" t="e">
        <f t="shared" si="10"/>
        <v>#DIV/0!</v>
      </c>
      <c r="AD13" s="220" t="e">
        <f t="shared" si="11"/>
        <v>#NUM!</v>
      </c>
      <c r="AE13" s="223" t="e">
        <f t="shared" si="12"/>
        <v>#NUM!</v>
      </c>
      <c r="AF13" s="223" t="e">
        <f t="shared" si="13"/>
        <v>#NUM!</v>
      </c>
      <c r="AG13" s="222" t="e">
        <f t="shared" si="14"/>
        <v>#NUM!</v>
      </c>
      <c r="AI13" s="220" t="e">
        <f t="shared" si="15"/>
        <v>#DIV/0!</v>
      </c>
      <c r="AJ13" s="222" t="e">
        <f t="shared" si="16"/>
        <v>#DIV/0!</v>
      </c>
      <c r="AK13" s="222" t="e">
        <f t="shared" si="17"/>
        <v>#DIV/0!</v>
      </c>
      <c r="AL13" s="222" t="e">
        <f t="shared" si="18"/>
        <v>#DIV/0!</v>
      </c>
      <c r="AN13" s="89"/>
    </row>
    <row r="14" spans="1:40" s="88" customFormat="1" ht="30" hidden="1" customHeight="1">
      <c r="A14" s="88">
        <f>'CONSTRUCTION COST ESTIMATE'!A14</f>
        <v>0</v>
      </c>
      <c r="B14" s="91">
        <f>'CONSTRUCTION COST ESTIMATE'!B14</f>
        <v>200.001</v>
      </c>
      <c r="C14" s="92" t="str">
        <f>'CONSTRUCTION COST ESTIMATE'!C14</f>
        <v>MOBILIZATION AND DEMOBILIZATION</v>
      </c>
      <c r="D14" s="93" t="str">
        <f>'CONSTRUCTION COST ESTIMATE'!BB14</f>
        <v>LS</v>
      </c>
      <c r="E14" s="94">
        <f>'CONSTRUCTION COST ESTIMATE'!BA14</f>
        <v>0</v>
      </c>
      <c r="F14" s="220">
        <f>'CONSTRUCTION COST ESTIMATE'!BC14</f>
        <v>0</v>
      </c>
      <c r="G14" s="221">
        <f>'CONSTRUCTION COST ESTIMATE'!BD14</f>
        <v>0</v>
      </c>
      <c r="H14" s="220"/>
      <c r="I14" s="220">
        <f t="shared" si="0"/>
        <v>0</v>
      </c>
      <c r="J14" s="220"/>
      <c r="K14" s="220">
        <f t="shared" si="1"/>
        <v>0</v>
      </c>
      <c r="L14" s="220"/>
      <c r="M14" s="220">
        <f t="shared" si="2"/>
        <v>0</v>
      </c>
      <c r="N14" s="220"/>
      <c r="O14" s="220">
        <f t="shared" si="3"/>
        <v>0</v>
      </c>
      <c r="P14" s="220"/>
      <c r="Q14" s="220">
        <f t="shared" si="4"/>
        <v>0</v>
      </c>
      <c r="R14" s="220"/>
      <c r="S14" s="220">
        <f t="shared" si="5"/>
        <v>0</v>
      </c>
      <c r="T14" s="220"/>
      <c r="U14" s="220">
        <f t="shared" si="6"/>
        <v>0</v>
      </c>
      <c r="V14" s="220"/>
      <c r="W14" s="220">
        <f t="shared" si="7"/>
        <v>0</v>
      </c>
      <c r="X14" s="220"/>
      <c r="Y14" s="220">
        <f t="shared" si="8"/>
        <v>0</v>
      </c>
      <c r="Z14" s="220"/>
      <c r="AA14" s="220">
        <f t="shared" si="9"/>
        <v>0</v>
      </c>
      <c r="AC14" s="222" t="e">
        <f t="shared" si="10"/>
        <v>#DIV/0!</v>
      </c>
      <c r="AD14" s="220" t="e">
        <f t="shared" si="11"/>
        <v>#NUM!</v>
      </c>
      <c r="AE14" s="223" t="e">
        <f t="shared" si="12"/>
        <v>#NUM!</v>
      </c>
      <c r="AF14" s="223" t="e">
        <f t="shared" si="13"/>
        <v>#NUM!</v>
      </c>
      <c r="AG14" s="222" t="e">
        <f t="shared" si="14"/>
        <v>#NUM!</v>
      </c>
      <c r="AI14" s="220" t="e">
        <f t="shared" si="15"/>
        <v>#DIV/0!</v>
      </c>
      <c r="AJ14" s="222" t="e">
        <f t="shared" si="16"/>
        <v>#DIV/0!</v>
      </c>
      <c r="AK14" s="222" t="e">
        <f t="shared" si="17"/>
        <v>#DIV/0!</v>
      </c>
      <c r="AL14" s="222" t="e">
        <f t="shared" si="18"/>
        <v>#DIV/0!</v>
      </c>
      <c r="AN14" s="89"/>
    </row>
    <row r="15" spans="1:40" s="88" customFormat="1" ht="30" hidden="1" customHeight="1">
      <c r="A15" s="88">
        <f>'CONSTRUCTION COST ESTIMATE'!A15</f>
        <v>0</v>
      </c>
      <c r="B15" s="91">
        <f>'CONSTRUCTION COST ESTIMATE'!B15</f>
        <v>201.001</v>
      </c>
      <c r="C15" s="92" t="str">
        <f>'CONSTRUCTION COST ESTIMATE'!C15</f>
        <v>CLEARING AND GRUBBING</v>
      </c>
      <c r="D15" s="93" t="str">
        <f>'CONSTRUCTION COST ESTIMATE'!BB15</f>
        <v>LS</v>
      </c>
      <c r="E15" s="94">
        <f>'CONSTRUCTION COST ESTIMATE'!BA15</f>
        <v>0</v>
      </c>
      <c r="F15" s="220">
        <f>'CONSTRUCTION COST ESTIMATE'!BC15</f>
        <v>0</v>
      </c>
      <c r="G15" s="221">
        <f>'CONSTRUCTION COST ESTIMATE'!BD15</f>
        <v>0</v>
      </c>
      <c r="H15" s="220"/>
      <c r="I15" s="220">
        <f t="shared" si="0"/>
        <v>0</v>
      </c>
      <c r="J15" s="220"/>
      <c r="K15" s="220">
        <f t="shared" si="1"/>
        <v>0</v>
      </c>
      <c r="L15" s="220"/>
      <c r="M15" s="220">
        <f t="shared" si="2"/>
        <v>0</v>
      </c>
      <c r="N15" s="220"/>
      <c r="O15" s="220">
        <f t="shared" si="3"/>
        <v>0</v>
      </c>
      <c r="P15" s="220"/>
      <c r="Q15" s="220">
        <f t="shared" si="4"/>
        <v>0</v>
      </c>
      <c r="R15" s="220"/>
      <c r="S15" s="220">
        <f t="shared" si="5"/>
        <v>0</v>
      </c>
      <c r="T15" s="220"/>
      <c r="U15" s="220">
        <f t="shared" si="6"/>
        <v>0</v>
      </c>
      <c r="V15" s="220"/>
      <c r="W15" s="220">
        <f t="shared" si="7"/>
        <v>0</v>
      </c>
      <c r="X15" s="220"/>
      <c r="Y15" s="220">
        <f t="shared" si="8"/>
        <v>0</v>
      </c>
      <c r="Z15" s="220"/>
      <c r="AA15" s="220">
        <f t="shared" si="9"/>
        <v>0</v>
      </c>
      <c r="AC15" s="222" t="e">
        <f t="shared" si="10"/>
        <v>#DIV/0!</v>
      </c>
      <c r="AD15" s="220" t="e">
        <f t="shared" si="11"/>
        <v>#NUM!</v>
      </c>
      <c r="AE15" s="223" t="e">
        <f t="shared" si="12"/>
        <v>#NUM!</v>
      </c>
      <c r="AF15" s="223" t="e">
        <f t="shared" si="13"/>
        <v>#NUM!</v>
      </c>
      <c r="AG15" s="222" t="e">
        <f t="shared" si="14"/>
        <v>#NUM!</v>
      </c>
      <c r="AI15" s="220" t="e">
        <f t="shared" si="15"/>
        <v>#DIV/0!</v>
      </c>
      <c r="AJ15" s="222" t="e">
        <f t="shared" si="16"/>
        <v>#DIV/0!</v>
      </c>
      <c r="AK15" s="222" t="e">
        <f t="shared" si="17"/>
        <v>#DIV/0!</v>
      </c>
      <c r="AL15" s="222" t="e">
        <f t="shared" si="18"/>
        <v>#DIV/0!</v>
      </c>
      <c r="AN15" s="89"/>
    </row>
    <row r="16" spans="1:40" s="88" customFormat="1" ht="30" customHeight="1">
      <c r="A16" s="237" t="str">
        <f>'CONSTRUCTION COST ESTIMATE'!A16</f>
        <v>SP 202</v>
      </c>
      <c r="B16" s="140"/>
      <c r="C16" s="136" t="str">
        <f>'CONSTRUCTION COST ESTIMATE'!C16</f>
        <v>REMOVAL</v>
      </c>
      <c r="D16" s="135"/>
      <c r="E16" s="137"/>
      <c r="F16" s="138"/>
      <c r="G16" s="238"/>
      <c r="H16" s="138"/>
      <c r="I16" s="138"/>
      <c r="J16" s="138"/>
      <c r="K16" s="138"/>
      <c r="L16" s="138"/>
      <c r="M16" s="138"/>
      <c r="N16" s="138"/>
      <c r="O16" s="138"/>
      <c r="P16" s="138"/>
      <c r="Q16" s="138"/>
      <c r="R16" s="138"/>
      <c r="S16" s="138"/>
      <c r="T16" s="138"/>
      <c r="U16" s="138"/>
      <c r="V16" s="138"/>
      <c r="W16" s="138"/>
      <c r="X16" s="138"/>
      <c r="Y16" s="138"/>
      <c r="Z16" s="138"/>
      <c r="AA16" s="138"/>
      <c r="AB16" s="239"/>
      <c r="AC16" s="240"/>
      <c r="AD16" s="241"/>
      <c r="AE16" s="242"/>
      <c r="AF16" s="242"/>
      <c r="AG16" s="240"/>
      <c r="AH16" s="239"/>
      <c r="AI16" s="241"/>
      <c r="AJ16" s="240"/>
      <c r="AK16" s="240"/>
      <c r="AL16" s="240"/>
      <c r="AN16" s="139" t="s">
        <v>1447</v>
      </c>
    </row>
    <row r="17" spans="1:40" s="88" customFormat="1" ht="30" hidden="1" customHeight="1">
      <c r="A17" s="88">
        <f>'CONSTRUCTION COST ESTIMATE'!A17</f>
        <v>0</v>
      </c>
      <c r="B17" s="91">
        <f>'CONSTRUCTION COST ESTIMATE'!B17</f>
        <v>202.00049999999999</v>
      </c>
      <c r="C17" s="92" t="str">
        <f>'CONSTRUCTION COST ESTIMATE'!C17</f>
        <v>REMOVE PLANTMIX BITUMINOUS SURFACE</v>
      </c>
      <c r="D17" s="93" t="str">
        <f>'CONSTRUCTION COST ESTIMATE'!BB17</f>
        <v>SY</v>
      </c>
      <c r="E17" s="94">
        <f>'CONSTRUCTION COST ESTIMATE'!BA17</f>
        <v>0</v>
      </c>
      <c r="F17" s="220">
        <f>'CONSTRUCTION COST ESTIMATE'!BC17</f>
        <v>0</v>
      </c>
      <c r="G17" s="221">
        <f>'CONSTRUCTION COST ESTIMATE'!BD17</f>
        <v>0</v>
      </c>
      <c r="H17" s="220"/>
      <c r="I17" s="220">
        <f t="shared" si="0"/>
        <v>0</v>
      </c>
      <c r="J17" s="220"/>
      <c r="K17" s="220">
        <f t="shared" si="1"/>
        <v>0</v>
      </c>
      <c r="L17" s="220"/>
      <c r="M17" s="220">
        <f t="shared" si="2"/>
        <v>0</v>
      </c>
      <c r="N17" s="220"/>
      <c r="O17" s="220">
        <f t="shared" si="3"/>
        <v>0</v>
      </c>
      <c r="P17" s="220"/>
      <c r="Q17" s="220">
        <f t="shared" si="4"/>
        <v>0</v>
      </c>
      <c r="R17" s="220"/>
      <c r="S17" s="220">
        <f t="shared" si="5"/>
        <v>0</v>
      </c>
      <c r="T17" s="220"/>
      <c r="U17" s="220">
        <f t="shared" si="6"/>
        <v>0</v>
      </c>
      <c r="V17" s="220"/>
      <c r="W17" s="220">
        <f t="shared" si="7"/>
        <v>0</v>
      </c>
      <c r="X17" s="220"/>
      <c r="Y17" s="220">
        <f t="shared" si="8"/>
        <v>0</v>
      </c>
      <c r="Z17" s="220"/>
      <c r="AA17" s="220">
        <f t="shared" si="9"/>
        <v>0</v>
      </c>
      <c r="AC17" s="222" t="e">
        <f t="shared" ref="AC17:AC48" si="19">I17/$I$1460</f>
        <v>#DIV/0!</v>
      </c>
      <c r="AD17" s="220" t="e">
        <f t="shared" si="11"/>
        <v>#NUM!</v>
      </c>
      <c r="AE17" s="223" t="e">
        <f t="shared" si="12"/>
        <v>#NUM!</v>
      </c>
      <c r="AF17" s="223" t="e">
        <f t="shared" si="13"/>
        <v>#NUM!</v>
      </c>
      <c r="AG17" s="222" t="e">
        <f t="shared" si="14"/>
        <v>#NUM!</v>
      </c>
      <c r="AI17" s="220" t="e">
        <f t="shared" si="15"/>
        <v>#DIV/0!</v>
      </c>
      <c r="AJ17" s="222" t="e">
        <f t="shared" si="16"/>
        <v>#DIV/0!</v>
      </c>
      <c r="AK17" s="222" t="e">
        <f t="shared" si="17"/>
        <v>#DIV/0!</v>
      </c>
      <c r="AL17" s="222" t="e">
        <f t="shared" si="18"/>
        <v>#DIV/0!</v>
      </c>
      <c r="AN17" s="89"/>
    </row>
    <row r="18" spans="1:40" s="88" customFormat="1" ht="30" hidden="1" customHeight="1">
      <c r="A18" s="88">
        <f>'CONSTRUCTION COST ESTIMATE'!A18</f>
        <v>0</v>
      </c>
      <c r="B18" s="91">
        <f>'CONSTRUCTION COST ESTIMATE'!B18</f>
        <v>202.001</v>
      </c>
      <c r="C18" s="92" t="str">
        <f>'CONSTRUCTION COST ESTIMATE'!C18</f>
        <v>REMOVE AND REPLACE PLANTMIX BITUMINOUS PAVEMENT</v>
      </c>
      <c r="D18" s="93" t="str">
        <f>'CONSTRUCTION COST ESTIMATE'!BB18</f>
        <v>SY</v>
      </c>
      <c r="E18" s="94">
        <f>'CONSTRUCTION COST ESTIMATE'!BA18</f>
        <v>0</v>
      </c>
      <c r="F18" s="220">
        <f>'CONSTRUCTION COST ESTIMATE'!BC18</f>
        <v>0</v>
      </c>
      <c r="G18" s="221">
        <f>'CONSTRUCTION COST ESTIMATE'!BD18</f>
        <v>0</v>
      </c>
      <c r="H18" s="220"/>
      <c r="I18" s="220">
        <f t="shared" si="0"/>
        <v>0</v>
      </c>
      <c r="J18" s="220"/>
      <c r="K18" s="220">
        <f t="shared" si="1"/>
        <v>0</v>
      </c>
      <c r="L18" s="220"/>
      <c r="M18" s="220">
        <f t="shared" si="2"/>
        <v>0</v>
      </c>
      <c r="N18" s="220"/>
      <c r="O18" s="220">
        <f t="shared" si="3"/>
        <v>0</v>
      </c>
      <c r="P18" s="220"/>
      <c r="Q18" s="220">
        <f t="shared" si="4"/>
        <v>0</v>
      </c>
      <c r="R18" s="220"/>
      <c r="S18" s="220">
        <f t="shared" si="5"/>
        <v>0</v>
      </c>
      <c r="T18" s="220"/>
      <c r="U18" s="220">
        <f t="shared" si="6"/>
        <v>0</v>
      </c>
      <c r="V18" s="220"/>
      <c r="W18" s="220">
        <f t="shared" si="7"/>
        <v>0</v>
      </c>
      <c r="X18" s="220"/>
      <c r="Y18" s="220">
        <f t="shared" si="8"/>
        <v>0</v>
      </c>
      <c r="Z18" s="220"/>
      <c r="AA18" s="220">
        <f t="shared" si="9"/>
        <v>0</v>
      </c>
      <c r="AC18" s="222" t="e">
        <f t="shared" si="19"/>
        <v>#DIV/0!</v>
      </c>
      <c r="AD18" s="220" t="e">
        <f t="shared" si="11"/>
        <v>#NUM!</v>
      </c>
      <c r="AE18" s="223" t="e">
        <f t="shared" si="12"/>
        <v>#NUM!</v>
      </c>
      <c r="AF18" s="223" t="e">
        <f t="shared" si="13"/>
        <v>#NUM!</v>
      </c>
      <c r="AG18" s="222" t="e">
        <f t="shared" si="14"/>
        <v>#NUM!</v>
      </c>
      <c r="AI18" s="220" t="e">
        <f t="shared" si="15"/>
        <v>#DIV/0!</v>
      </c>
      <c r="AJ18" s="222" t="e">
        <f t="shared" si="16"/>
        <v>#DIV/0!</v>
      </c>
      <c r="AK18" s="222" t="e">
        <f t="shared" si="17"/>
        <v>#DIV/0!</v>
      </c>
      <c r="AL18" s="222" t="e">
        <f t="shared" si="18"/>
        <v>#DIV/0!</v>
      </c>
      <c r="AN18" s="89"/>
    </row>
    <row r="19" spans="1:40" s="88" customFormat="1" ht="30" hidden="1" customHeight="1">
      <c r="A19" s="88">
        <f>'CONSTRUCTION COST ESTIMATE'!A19</f>
        <v>0</v>
      </c>
      <c r="B19" s="91">
        <f>'CONSTRUCTION COST ESTIMATE'!B19</f>
        <v>202.00200000000001</v>
      </c>
      <c r="C19" s="92" t="str">
        <f>'CONSTRUCTION COST ESTIMATE'!C19</f>
        <v>REMOVE PLANTMIX BITUMINOUS PAVEMENT BY COLD MILLING METHOD, (0.5 INCH)</v>
      </c>
      <c r="D19" s="93" t="str">
        <f>'CONSTRUCTION COST ESTIMATE'!BB19</f>
        <v>SY</v>
      </c>
      <c r="E19" s="94">
        <f>'CONSTRUCTION COST ESTIMATE'!BA19</f>
        <v>0</v>
      </c>
      <c r="F19" s="220">
        <f>'CONSTRUCTION COST ESTIMATE'!BC19</f>
        <v>0</v>
      </c>
      <c r="G19" s="221">
        <f>'CONSTRUCTION COST ESTIMATE'!BD19</f>
        <v>0</v>
      </c>
      <c r="H19" s="220"/>
      <c r="I19" s="220">
        <f t="shared" si="0"/>
        <v>0</v>
      </c>
      <c r="J19" s="220"/>
      <c r="K19" s="220">
        <f t="shared" si="1"/>
        <v>0</v>
      </c>
      <c r="L19" s="220"/>
      <c r="M19" s="220">
        <f t="shared" si="2"/>
        <v>0</v>
      </c>
      <c r="N19" s="220"/>
      <c r="O19" s="220">
        <f t="shared" si="3"/>
        <v>0</v>
      </c>
      <c r="P19" s="220"/>
      <c r="Q19" s="220">
        <f t="shared" si="4"/>
        <v>0</v>
      </c>
      <c r="R19" s="220"/>
      <c r="S19" s="220">
        <f t="shared" si="5"/>
        <v>0</v>
      </c>
      <c r="T19" s="220"/>
      <c r="U19" s="220">
        <f t="shared" si="6"/>
        <v>0</v>
      </c>
      <c r="V19" s="220"/>
      <c r="W19" s="220">
        <f t="shared" si="7"/>
        <v>0</v>
      </c>
      <c r="X19" s="220"/>
      <c r="Y19" s="220">
        <f t="shared" si="8"/>
        <v>0</v>
      </c>
      <c r="Z19" s="220"/>
      <c r="AA19" s="220">
        <f t="shared" si="9"/>
        <v>0</v>
      </c>
      <c r="AC19" s="222" t="e">
        <f t="shared" si="19"/>
        <v>#DIV/0!</v>
      </c>
      <c r="AD19" s="220" t="e">
        <f t="shared" si="11"/>
        <v>#NUM!</v>
      </c>
      <c r="AE19" s="223" t="e">
        <f t="shared" si="12"/>
        <v>#NUM!</v>
      </c>
      <c r="AF19" s="223" t="e">
        <f t="shared" si="13"/>
        <v>#NUM!</v>
      </c>
      <c r="AG19" s="222" t="e">
        <f t="shared" si="14"/>
        <v>#NUM!</v>
      </c>
      <c r="AI19" s="220" t="e">
        <f t="shared" si="15"/>
        <v>#DIV/0!</v>
      </c>
      <c r="AJ19" s="222" t="e">
        <f t="shared" si="16"/>
        <v>#DIV/0!</v>
      </c>
      <c r="AK19" s="222" t="e">
        <f t="shared" si="17"/>
        <v>#DIV/0!</v>
      </c>
      <c r="AL19" s="222" t="e">
        <f t="shared" si="18"/>
        <v>#DIV/0!</v>
      </c>
      <c r="AN19" s="89"/>
    </row>
    <row r="20" spans="1:40" s="88" customFormat="1" ht="30" hidden="1" customHeight="1">
      <c r="A20" s="88">
        <f>'CONSTRUCTION COST ESTIMATE'!A20</f>
        <v>0</v>
      </c>
      <c r="B20" s="91">
        <f>'CONSTRUCTION COST ESTIMATE'!B20</f>
        <v>202.00299999999999</v>
      </c>
      <c r="C20" s="92" t="str">
        <f>'CONSTRUCTION COST ESTIMATE'!C20</f>
        <v>REMOVE PLANTMIX BITUMINOUS PAVEMENT BY COLD MILLING METHOD (0.75 INCH)</v>
      </c>
      <c r="D20" s="93" t="str">
        <f>'CONSTRUCTION COST ESTIMATE'!BB20</f>
        <v>SY</v>
      </c>
      <c r="E20" s="94">
        <f>'CONSTRUCTION COST ESTIMATE'!BA20</f>
        <v>0</v>
      </c>
      <c r="F20" s="220">
        <f>'CONSTRUCTION COST ESTIMATE'!BC20</f>
        <v>0</v>
      </c>
      <c r="G20" s="221">
        <f>'CONSTRUCTION COST ESTIMATE'!BD20</f>
        <v>0</v>
      </c>
      <c r="H20" s="220"/>
      <c r="I20" s="220">
        <f t="shared" si="0"/>
        <v>0</v>
      </c>
      <c r="J20" s="220"/>
      <c r="K20" s="220">
        <f t="shared" si="1"/>
        <v>0</v>
      </c>
      <c r="L20" s="220"/>
      <c r="M20" s="220">
        <f t="shared" si="2"/>
        <v>0</v>
      </c>
      <c r="N20" s="220"/>
      <c r="O20" s="220">
        <f t="shared" si="3"/>
        <v>0</v>
      </c>
      <c r="P20" s="220"/>
      <c r="Q20" s="220">
        <f t="shared" si="4"/>
        <v>0</v>
      </c>
      <c r="R20" s="220"/>
      <c r="S20" s="220">
        <f t="shared" si="5"/>
        <v>0</v>
      </c>
      <c r="T20" s="220"/>
      <c r="U20" s="220">
        <f t="shared" si="6"/>
        <v>0</v>
      </c>
      <c r="V20" s="220"/>
      <c r="W20" s="220">
        <f t="shared" si="7"/>
        <v>0</v>
      </c>
      <c r="X20" s="220"/>
      <c r="Y20" s="220">
        <f t="shared" si="8"/>
        <v>0</v>
      </c>
      <c r="Z20" s="220"/>
      <c r="AA20" s="220">
        <f t="shared" si="9"/>
        <v>0</v>
      </c>
      <c r="AC20" s="222" t="e">
        <f t="shared" si="19"/>
        <v>#DIV/0!</v>
      </c>
      <c r="AD20" s="220" t="e">
        <f t="shared" si="11"/>
        <v>#NUM!</v>
      </c>
      <c r="AE20" s="223" t="e">
        <f t="shared" si="12"/>
        <v>#NUM!</v>
      </c>
      <c r="AF20" s="223" t="e">
        <f t="shared" si="13"/>
        <v>#NUM!</v>
      </c>
      <c r="AG20" s="222" t="e">
        <f t="shared" si="14"/>
        <v>#NUM!</v>
      </c>
      <c r="AI20" s="220" t="e">
        <f t="shared" si="15"/>
        <v>#DIV/0!</v>
      </c>
      <c r="AJ20" s="222" t="e">
        <f t="shared" si="16"/>
        <v>#DIV/0!</v>
      </c>
      <c r="AK20" s="222" t="e">
        <f t="shared" si="17"/>
        <v>#DIV/0!</v>
      </c>
      <c r="AL20" s="222" t="e">
        <f t="shared" si="18"/>
        <v>#DIV/0!</v>
      </c>
      <c r="AN20" s="89"/>
    </row>
    <row r="21" spans="1:40" s="88" customFormat="1" ht="30" hidden="1" customHeight="1">
      <c r="A21" s="88">
        <f>'CONSTRUCTION COST ESTIMATE'!A21</f>
        <v>0</v>
      </c>
      <c r="B21" s="91">
        <f>'CONSTRUCTION COST ESTIMATE'!B21</f>
        <v>202.00399999999999</v>
      </c>
      <c r="C21" s="92" t="str">
        <f>'CONSTRUCTION COST ESTIMATE'!C21</f>
        <v>REMOVE PLANTMIX BITUMINOUS PAVEMENT BY COLD MILLING METHOD  (1.0 INCH)</v>
      </c>
      <c r="D21" s="93" t="str">
        <f>'CONSTRUCTION COST ESTIMATE'!BB21</f>
        <v>SY</v>
      </c>
      <c r="E21" s="94">
        <f>'CONSTRUCTION COST ESTIMATE'!BA21</f>
        <v>0</v>
      </c>
      <c r="F21" s="220">
        <f>'CONSTRUCTION COST ESTIMATE'!BC21</f>
        <v>0</v>
      </c>
      <c r="G21" s="221">
        <f>'CONSTRUCTION COST ESTIMATE'!BD21</f>
        <v>0</v>
      </c>
      <c r="H21" s="220"/>
      <c r="I21" s="220">
        <f t="shared" si="0"/>
        <v>0</v>
      </c>
      <c r="J21" s="220"/>
      <c r="K21" s="220">
        <f t="shared" si="1"/>
        <v>0</v>
      </c>
      <c r="L21" s="220"/>
      <c r="M21" s="220">
        <f t="shared" si="2"/>
        <v>0</v>
      </c>
      <c r="N21" s="220"/>
      <c r="O21" s="220">
        <f t="shared" si="3"/>
        <v>0</v>
      </c>
      <c r="P21" s="220"/>
      <c r="Q21" s="220">
        <f t="shared" si="4"/>
        <v>0</v>
      </c>
      <c r="R21" s="220"/>
      <c r="S21" s="220">
        <f t="shared" si="5"/>
        <v>0</v>
      </c>
      <c r="T21" s="220"/>
      <c r="U21" s="220">
        <f t="shared" si="6"/>
        <v>0</v>
      </c>
      <c r="V21" s="220"/>
      <c r="W21" s="220">
        <f t="shared" si="7"/>
        <v>0</v>
      </c>
      <c r="X21" s="220"/>
      <c r="Y21" s="220">
        <f t="shared" si="8"/>
        <v>0</v>
      </c>
      <c r="Z21" s="220"/>
      <c r="AA21" s="220">
        <f t="shared" si="9"/>
        <v>0</v>
      </c>
      <c r="AC21" s="222" t="e">
        <f t="shared" si="19"/>
        <v>#DIV/0!</v>
      </c>
      <c r="AD21" s="220" t="e">
        <f t="shared" si="11"/>
        <v>#NUM!</v>
      </c>
      <c r="AE21" s="223" t="e">
        <f t="shared" si="12"/>
        <v>#NUM!</v>
      </c>
      <c r="AF21" s="223" t="e">
        <f t="shared" si="13"/>
        <v>#NUM!</v>
      </c>
      <c r="AG21" s="222" t="e">
        <f t="shared" si="14"/>
        <v>#NUM!</v>
      </c>
      <c r="AI21" s="220" t="e">
        <f t="shared" si="15"/>
        <v>#DIV/0!</v>
      </c>
      <c r="AJ21" s="222" t="e">
        <f t="shared" si="16"/>
        <v>#DIV/0!</v>
      </c>
      <c r="AK21" s="222" t="e">
        <f t="shared" si="17"/>
        <v>#DIV/0!</v>
      </c>
      <c r="AL21" s="222" t="e">
        <f t="shared" si="18"/>
        <v>#DIV/0!</v>
      </c>
      <c r="AN21" s="89"/>
    </row>
    <row r="22" spans="1:40" s="88" customFormat="1" ht="30" hidden="1" customHeight="1">
      <c r="A22" s="88">
        <f>'CONSTRUCTION COST ESTIMATE'!A22</f>
        <v>0</v>
      </c>
      <c r="B22" s="91">
        <f>'CONSTRUCTION COST ESTIMATE'!B22</f>
        <v>202.005</v>
      </c>
      <c r="C22" s="92" t="str">
        <f>'CONSTRUCTION COST ESTIMATE'!C22</f>
        <v>REMOVE PLANTMIX BITUMINOUS PAVEMENT BY COLD MILLING METHOD (1.5 INCH)</v>
      </c>
      <c r="D22" s="93" t="str">
        <f>'CONSTRUCTION COST ESTIMATE'!BB22</f>
        <v>SY</v>
      </c>
      <c r="E22" s="94">
        <f>'CONSTRUCTION COST ESTIMATE'!BA22</f>
        <v>0</v>
      </c>
      <c r="F22" s="220">
        <f>'CONSTRUCTION COST ESTIMATE'!BC22</f>
        <v>0</v>
      </c>
      <c r="G22" s="221">
        <f>'CONSTRUCTION COST ESTIMATE'!BD22</f>
        <v>0</v>
      </c>
      <c r="H22" s="220"/>
      <c r="I22" s="220">
        <f t="shared" si="0"/>
        <v>0</v>
      </c>
      <c r="J22" s="220"/>
      <c r="K22" s="220">
        <f t="shared" si="1"/>
        <v>0</v>
      </c>
      <c r="L22" s="220"/>
      <c r="M22" s="220">
        <f t="shared" si="2"/>
        <v>0</v>
      </c>
      <c r="N22" s="220"/>
      <c r="O22" s="220">
        <f t="shared" si="3"/>
        <v>0</v>
      </c>
      <c r="P22" s="220"/>
      <c r="Q22" s="220">
        <f t="shared" si="4"/>
        <v>0</v>
      </c>
      <c r="R22" s="220"/>
      <c r="S22" s="220">
        <f t="shared" si="5"/>
        <v>0</v>
      </c>
      <c r="T22" s="220"/>
      <c r="U22" s="220">
        <f t="shared" si="6"/>
        <v>0</v>
      </c>
      <c r="V22" s="220"/>
      <c r="W22" s="220">
        <f t="shared" si="7"/>
        <v>0</v>
      </c>
      <c r="X22" s="220"/>
      <c r="Y22" s="220">
        <f t="shared" si="8"/>
        <v>0</v>
      </c>
      <c r="Z22" s="220"/>
      <c r="AA22" s="220">
        <f t="shared" si="9"/>
        <v>0</v>
      </c>
      <c r="AC22" s="222" t="e">
        <f t="shared" si="19"/>
        <v>#DIV/0!</v>
      </c>
      <c r="AD22" s="220" t="e">
        <f t="shared" si="11"/>
        <v>#NUM!</v>
      </c>
      <c r="AE22" s="223" t="e">
        <f t="shared" si="12"/>
        <v>#NUM!</v>
      </c>
      <c r="AF22" s="223" t="e">
        <f t="shared" si="13"/>
        <v>#NUM!</v>
      </c>
      <c r="AG22" s="222" t="e">
        <f t="shared" si="14"/>
        <v>#NUM!</v>
      </c>
      <c r="AI22" s="220" t="e">
        <f t="shared" si="15"/>
        <v>#DIV/0!</v>
      </c>
      <c r="AJ22" s="222" t="e">
        <f t="shared" si="16"/>
        <v>#DIV/0!</v>
      </c>
      <c r="AK22" s="222" t="e">
        <f t="shared" si="17"/>
        <v>#DIV/0!</v>
      </c>
      <c r="AL22" s="222" t="e">
        <f t="shared" si="18"/>
        <v>#DIV/0!</v>
      </c>
      <c r="AN22" s="89"/>
    </row>
    <row r="23" spans="1:40" s="88" customFormat="1" ht="30" hidden="1" customHeight="1">
      <c r="A23" s="88">
        <f>'CONSTRUCTION COST ESTIMATE'!A23</f>
        <v>0</v>
      </c>
      <c r="B23" s="91">
        <f>'CONSTRUCTION COST ESTIMATE'!B23</f>
        <v>202.006</v>
      </c>
      <c r="C23" s="92" t="str">
        <f>'CONSTRUCTION COST ESTIMATE'!C23</f>
        <v>REMOVE PLANTMIX BITUMINOUS PAVEMENT BY COLD MILLING METHOD (2.0 INCH)</v>
      </c>
      <c r="D23" s="93" t="str">
        <f>'CONSTRUCTION COST ESTIMATE'!BB23</f>
        <v>SY</v>
      </c>
      <c r="E23" s="94">
        <f>'CONSTRUCTION COST ESTIMATE'!BA23</f>
        <v>0</v>
      </c>
      <c r="F23" s="220">
        <f>'CONSTRUCTION COST ESTIMATE'!BC23</f>
        <v>0</v>
      </c>
      <c r="G23" s="221">
        <f>'CONSTRUCTION COST ESTIMATE'!BD23</f>
        <v>0</v>
      </c>
      <c r="H23" s="220"/>
      <c r="I23" s="220">
        <f t="shared" si="0"/>
        <v>0</v>
      </c>
      <c r="J23" s="220"/>
      <c r="K23" s="220">
        <f t="shared" si="1"/>
        <v>0</v>
      </c>
      <c r="L23" s="220"/>
      <c r="M23" s="220">
        <f t="shared" si="2"/>
        <v>0</v>
      </c>
      <c r="N23" s="220"/>
      <c r="O23" s="220">
        <f t="shared" si="3"/>
        <v>0</v>
      </c>
      <c r="P23" s="220"/>
      <c r="Q23" s="220">
        <f t="shared" si="4"/>
        <v>0</v>
      </c>
      <c r="R23" s="220"/>
      <c r="S23" s="220">
        <f t="shared" si="5"/>
        <v>0</v>
      </c>
      <c r="T23" s="220"/>
      <c r="U23" s="220">
        <f t="shared" si="6"/>
        <v>0</v>
      </c>
      <c r="V23" s="220"/>
      <c r="W23" s="220">
        <f t="shared" si="7"/>
        <v>0</v>
      </c>
      <c r="X23" s="220"/>
      <c r="Y23" s="220">
        <f t="shared" si="8"/>
        <v>0</v>
      </c>
      <c r="Z23" s="220"/>
      <c r="AA23" s="220">
        <f t="shared" si="9"/>
        <v>0</v>
      </c>
      <c r="AC23" s="222" t="e">
        <f t="shared" si="19"/>
        <v>#DIV/0!</v>
      </c>
      <c r="AD23" s="220" t="e">
        <f t="shared" si="11"/>
        <v>#NUM!</v>
      </c>
      <c r="AE23" s="223" t="e">
        <f t="shared" si="12"/>
        <v>#NUM!</v>
      </c>
      <c r="AF23" s="223" t="e">
        <f t="shared" si="13"/>
        <v>#NUM!</v>
      </c>
      <c r="AG23" s="222" t="e">
        <f t="shared" si="14"/>
        <v>#NUM!</v>
      </c>
      <c r="AI23" s="220" t="e">
        <f t="shared" si="15"/>
        <v>#DIV/0!</v>
      </c>
      <c r="AJ23" s="222" t="e">
        <f t="shared" si="16"/>
        <v>#DIV/0!</v>
      </c>
      <c r="AK23" s="222" t="e">
        <f t="shared" si="17"/>
        <v>#DIV/0!</v>
      </c>
      <c r="AL23" s="222" t="e">
        <f t="shared" si="18"/>
        <v>#DIV/0!</v>
      </c>
      <c r="AN23" s="89"/>
    </row>
    <row r="24" spans="1:40" s="88" customFormat="1" ht="30" hidden="1" customHeight="1">
      <c r="A24" s="88">
        <f>'CONSTRUCTION COST ESTIMATE'!A24</f>
        <v>0</v>
      </c>
      <c r="B24" s="91">
        <f>'CONSTRUCTION COST ESTIMATE'!B24</f>
        <v>202.00700000000001</v>
      </c>
      <c r="C24" s="92" t="str">
        <f>'CONSTRUCTION COST ESTIMATE'!C24</f>
        <v>REMOVE PLANTMIX BITUMINOUS PAVEMENT BY COLD MILLING METHOD, WEDGE MILL</v>
      </c>
      <c r="D24" s="93" t="str">
        <f>'CONSTRUCTION COST ESTIMATE'!BB24</f>
        <v>SY</v>
      </c>
      <c r="E24" s="94">
        <f>'CONSTRUCTION COST ESTIMATE'!BA24</f>
        <v>0</v>
      </c>
      <c r="F24" s="220">
        <f>'CONSTRUCTION COST ESTIMATE'!BC24</f>
        <v>0</v>
      </c>
      <c r="G24" s="221">
        <f>'CONSTRUCTION COST ESTIMATE'!BD24</f>
        <v>0</v>
      </c>
      <c r="H24" s="220"/>
      <c r="I24" s="220">
        <f t="shared" si="0"/>
        <v>0</v>
      </c>
      <c r="J24" s="220"/>
      <c r="K24" s="220">
        <f t="shared" si="1"/>
        <v>0</v>
      </c>
      <c r="L24" s="220"/>
      <c r="M24" s="220">
        <f t="shared" si="2"/>
        <v>0</v>
      </c>
      <c r="N24" s="220"/>
      <c r="O24" s="220">
        <f t="shared" si="3"/>
        <v>0</v>
      </c>
      <c r="P24" s="220"/>
      <c r="Q24" s="220">
        <f t="shared" si="4"/>
        <v>0</v>
      </c>
      <c r="R24" s="220"/>
      <c r="S24" s="220">
        <f t="shared" si="5"/>
        <v>0</v>
      </c>
      <c r="T24" s="220"/>
      <c r="U24" s="220">
        <f t="shared" si="6"/>
        <v>0</v>
      </c>
      <c r="V24" s="220"/>
      <c r="W24" s="220">
        <f t="shared" si="7"/>
        <v>0</v>
      </c>
      <c r="X24" s="220"/>
      <c r="Y24" s="220">
        <f t="shared" si="8"/>
        <v>0</v>
      </c>
      <c r="Z24" s="220"/>
      <c r="AA24" s="220">
        <f t="shared" si="9"/>
        <v>0</v>
      </c>
      <c r="AC24" s="222" t="e">
        <f t="shared" si="19"/>
        <v>#DIV/0!</v>
      </c>
      <c r="AD24" s="220" t="e">
        <f t="shared" si="11"/>
        <v>#NUM!</v>
      </c>
      <c r="AE24" s="223" t="e">
        <f t="shared" si="12"/>
        <v>#NUM!</v>
      </c>
      <c r="AF24" s="223" t="e">
        <f t="shared" si="13"/>
        <v>#NUM!</v>
      </c>
      <c r="AG24" s="222" t="e">
        <f t="shared" si="14"/>
        <v>#NUM!</v>
      </c>
      <c r="AI24" s="220" t="e">
        <f t="shared" si="15"/>
        <v>#DIV/0!</v>
      </c>
      <c r="AJ24" s="222" t="e">
        <f t="shared" si="16"/>
        <v>#DIV/0!</v>
      </c>
      <c r="AK24" s="222" t="e">
        <f t="shared" si="17"/>
        <v>#DIV/0!</v>
      </c>
      <c r="AL24" s="222" t="e">
        <f t="shared" si="18"/>
        <v>#DIV/0!</v>
      </c>
      <c r="AN24" s="89"/>
    </row>
    <row r="25" spans="1:40" s="88" customFormat="1" ht="30" hidden="1" customHeight="1">
      <c r="A25" s="88">
        <f>'CONSTRUCTION COST ESTIMATE'!A25</f>
        <v>0</v>
      </c>
      <c r="B25" s="91">
        <f>'CONSTRUCTION COST ESTIMATE'!B25</f>
        <v>202.00800000000001</v>
      </c>
      <c r="C25" s="92" t="str">
        <f>'CONSTRUCTION COST ESTIMATE'!C25</f>
        <v>REMOVE PLANTMIX BITUMINOUS PAVEMENT BY COLD MILLING METHOD, EDGE MILL</v>
      </c>
      <c r="D25" s="93" t="str">
        <f>'CONSTRUCTION COST ESTIMATE'!BB25</f>
        <v>SY</v>
      </c>
      <c r="E25" s="94">
        <f>'CONSTRUCTION COST ESTIMATE'!BA25</f>
        <v>0</v>
      </c>
      <c r="F25" s="220">
        <f>'CONSTRUCTION COST ESTIMATE'!BC25</f>
        <v>0</v>
      </c>
      <c r="G25" s="221">
        <f>'CONSTRUCTION COST ESTIMATE'!BD25</f>
        <v>0</v>
      </c>
      <c r="H25" s="220"/>
      <c r="I25" s="220">
        <f t="shared" si="0"/>
        <v>0</v>
      </c>
      <c r="J25" s="220"/>
      <c r="K25" s="220">
        <f t="shared" si="1"/>
        <v>0</v>
      </c>
      <c r="L25" s="220"/>
      <c r="M25" s="220">
        <f t="shared" si="2"/>
        <v>0</v>
      </c>
      <c r="N25" s="220"/>
      <c r="O25" s="220">
        <f t="shared" si="3"/>
        <v>0</v>
      </c>
      <c r="P25" s="220"/>
      <c r="Q25" s="220">
        <f t="shared" si="4"/>
        <v>0</v>
      </c>
      <c r="R25" s="220"/>
      <c r="S25" s="220">
        <f t="shared" si="5"/>
        <v>0</v>
      </c>
      <c r="T25" s="220"/>
      <c r="U25" s="220">
        <f t="shared" si="6"/>
        <v>0</v>
      </c>
      <c r="V25" s="220"/>
      <c r="W25" s="220">
        <f t="shared" si="7"/>
        <v>0</v>
      </c>
      <c r="X25" s="220"/>
      <c r="Y25" s="220">
        <f t="shared" si="8"/>
        <v>0</v>
      </c>
      <c r="Z25" s="220"/>
      <c r="AA25" s="220">
        <f t="shared" si="9"/>
        <v>0</v>
      </c>
      <c r="AC25" s="222" t="e">
        <f t="shared" si="19"/>
        <v>#DIV/0!</v>
      </c>
      <c r="AD25" s="220" t="e">
        <f t="shared" si="11"/>
        <v>#NUM!</v>
      </c>
      <c r="AE25" s="223" t="e">
        <f t="shared" si="12"/>
        <v>#NUM!</v>
      </c>
      <c r="AF25" s="223" t="e">
        <f t="shared" si="13"/>
        <v>#NUM!</v>
      </c>
      <c r="AG25" s="222" t="e">
        <f t="shared" si="14"/>
        <v>#NUM!</v>
      </c>
      <c r="AI25" s="220" t="e">
        <f t="shared" si="15"/>
        <v>#DIV/0!</v>
      </c>
      <c r="AJ25" s="222" t="e">
        <f t="shared" si="16"/>
        <v>#DIV/0!</v>
      </c>
      <c r="AK25" s="222" t="e">
        <f t="shared" si="17"/>
        <v>#DIV/0!</v>
      </c>
      <c r="AL25" s="222" t="e">
        <f t="shared" si="18"/>
        <v>#DIV/0!</v>
      </c>
      <c r="AN25" s="89"/>
    </row>
    <row r="26" spans="1:40" s="88" customFormat="1" ht="30" hidden="1" customHeight="1">
      <c r="A26" s="88">
        <f>'CONSTRUCTION COST ESTIMATE'!A26</f>
        <v>0</v>
      </c>
      <c r="B26" s="91">
        <f>'CONSTRUCTION COST ESTIMATE'!B26</f>
        <v>202.00899999999999</v>
      </c>
      <c r="C26" s="92" t="str">
        <f>'CONSTRUCTION COST ESTIMATE'!C26</f>
        <v>REMOVE PLANTMIX BITUMINOUS PAVEMENT CURB</v>
      </c>
      <c r="D26" s="93" t="str">
        <f>'CONSTRUCTION COST ESTIMATE'!BB26</f>
        <v>LF</v>
      </c>
      <c r="E26" s="94">
        <f>'CONSTRUCTION COST ESTIMATE'!BA26</f>
        <v>0</v>
      </c>
      <c r="F26" s="220">
        <f>'CONSTRUCTION COST ESTIMATE'!BC26</f>
        <v>0</v>
      </c>
      <c r="G26" s="221">
        <f>'CONSTRUCTION COST ESTIMATE'!BD26</f>
        <v>0</v>
      </c>
      <c r="H26" s="220"/>
      <c r="I26" s="220">
        <f t="shared" si="0"/>
        <v>0</v>
      </c>
      <c r="J26" s="220"/>
      <c r="K26" s="220">
        <f t="shared" si="1"/>
        <v>0</v>
      </c>
      <c r="L26" s="220"/>
      <c r="M26" s="220">
        <f t="shared" si="2"/>
        <v>0</v>
      </c>
      <c r="N26" s="220"/>
      <c r="O26" s="220">
        <f t="shared" si="3"/>
        <v>0</v>
      </c>
      <c r="P26" s="220"/>
      <c r="Q26" s="220">
        <f t="shared" si="4"/>
        <v>0</v>
      </c>
      <c r="R26" s="220"/>
      <c r="S26" s="220">
        <f t="shared" si="5"/>
        <v>0</v>
      </c>
      <c r="T26" s="220"/>
      <c r="U26" s="220">
        <f t="shared" si="6"/>
        <v>0</v>
      </c>
      <c r="V26" s="220"/>
      <c r="W26" s="220">
        <f t="shared" si="7"/>
        <v>0</v>
      </c>
      <c r="X26" s="220"/>
      <c r="Y26" s="220">
        <f t="shared" si="8"/>
        <v>0</v>
      </c>
      <c r="Z26" s="220"/>
      <c r="AA26" s="220">
        <f t="shared" si="9"/>
        <v>0</v>
      </c>
      <c r="AC26" s="222" t="e">
        <f t="shared" si="19"/>
        <v>#DIV/0!</v>
      </c>
      <c r="AD26" s="220" t="e">
        <f t="shared" si="11"/>
        <v>#NUM!</v>
      </c>
      <c r="AE26" s="223" t="e">
        <f t="shared" si="12"/>
        <v>#NUM!</v>
      </c>
      <c r="AF26" s="223" t="e">
        <f t="shared" si="13"/>
        <v>#NUM!</v>
      </c>
      <c r="AG26" s="222" t="e">
        <f t="shared" si="14"/>
        <v>#NUM!</v>
      </c>
      <c r="AI26" s="220" t="e">
        <f t="shared" si="15"/>
        <v>#DIV/0!</v>
      </c>
      <c r="AJ26" s="222" t="e">
        <f t="shared" si="16"/>
        <v>#DIV/0!</v>
      </c>
      <c r="AK26" s="222" t="e">
        <f t="shared" si="17"/>
        <v>#DIV/0!</v>
      </c>
      <c r="AL26" s="222" t="e">
        <f t="shared" si="18"/>
        <v>#DIV/0!</v>
      </c>
      <c r="AN26" s="89"/>
    </row>
    <row r="27" spans="1:40" s="88" customFormat="1" ht="30" hidden="1" customHeight="1">
      <c r="A27" s="88">
        <f>'CONSTRUCTION COST ESTIMATE'!A27</f>
        <v>0</v>
      </c>
      <c r="B27" s="91">
        <f>'CONSTRUCTION COST ESTIMATE'!B27</f>
        <v>202.01</v>
      </c>
      <c r="C27" s="92" t="str">
        <f>'CONSTRUCTION COST ESTIMATE'!C27</f>
        <v>REMOVE TEMPORARY ASPHALT CONCRETE SIDEWALK</v>
      </c>
      <c r="D27" s="93" t="str">
        <f>'CONSTRUCTION COST ESTIMATE'!BB27</f>
        <v>SF</v>
      </c>
      <c r="E27" s="94">
        <f>'CONSTRUCTION COST ESTIMATE'!BA27</f>
        <v>0</v>
      </c>
      <c r="F27" s="220">
        <f>'CONSTRUCTION COST ESTIMATE'!BC27</f>
        <v>0</v>
      </c>
      <c r="G27" s="221">
        <f>'CONSTRUCTION COST ESTIMATE'!BD27</f>
        <v>0</v>
      </c>
      <c r="H27" s="220"/>
      <c r="I27" s="220">
        <f t="shared" si="0"/>
        <v>0</v>
      </c>
      <c r="J27" s="220"/>
      <c r="K27" s="220">
        <f t="shared" si="1"/>
        <v>0</v>
      </c>
      <c r="L27" s="220"/>
      <c r="M27" s="220">
        <f t="shared" si="2"/>
        <v>0</v>
      </c>
      <c r="N27" s="220"/>
      <c r="O27" s="220">
        <f t="shared" si="3"/>
        <v>0</v>
      </c>
      <c r="P27" s="220"/>
      <c r="Q27" s="220">
        <f t="shared" si="4"/>
        <v>0</v>
      </c>
      <c r="R27" s="220"/>
      <c r="S27" s="220">
        <f t="shared" si="5"/>
        <v>0</v>
      </c>
      <c r="T27" s="220"/>
      <c r="U27" s="220">
        <f t="shared" si="6"/>
        <v>0</v>
      </c>
      <c r="V27" s="220"/>
      <c r="W27" s="220">
        <f t="shared" si="7"/>
        <v>0</v>
      </c>
      <c r="X27" s="220"/>
      <c r="Y27" s="220">
        <f t="shared" si="8"/>
        <v>0</v>
      </c>
      <c r="Z27" s="220"/>
      <c r="AA27" s="220">
        <f t="shared" si="9"/>
        <v>0</v>
      </c>
      <c r="AC27" s="222" t="e">
        <f t="shared" si="19"/>
        <v>#DIV/0!</v>
      </c>
      <c r="AD27" s="220" t="e">
        <f t="shared" si="11"/>
        <v>#NUM!</v>
      </c>
      <c r="AE27" s="223" t="e">
        <f t="shared" si="12"/>
        <v>#NUM!</v>
      </c>
      <c r="AF27" s="223" t="e">
        <f t="shared" si="13"/>
        <v>#NUM!</v>
      </c>
      <c r="AG27" s="222" t="e">
        <f t="shared" si="14"/>
        <v>#NUM!</v>
      </c>
      <c r="AI27" s="220" t="e">
        <f t="shared" si="15"/>
        <v>#DIV/0!</v>
      </c>
      <c r="AJ27" s="222" t="e">
        <f t="shared" si="16"/>
        <v>#DIV/0!</v>
      </c>
      <c r="AK27" s="222" t="e">
        <f t="shared" si="17"/>
        <v>#DIV/0!</v>
      </c>
      <c r="AL27" s="222" t="e">
        <f t="shared" si="18"/>
        <v>#DIV/0!</v>
      </c>
      <c r="AN27" s="89"/>
    </row>
    <row r="28" spans="1:40" s="88" customFormat="1" ht="30" hidden="1" customHeight="1">
      <c r="A28" s="88">
        <f>'CONSTRUCTION COST ESTIMATE'!A28</f>
        <v>0</v>
      </c>
      <c r="B28" s="91">
        <f>'CONSTRUCTION COST ESTIMATE'!B28</f>
        <v>202.02</v>
      </c>
      <c r="C28" s="92" t="str">
        <f>'CONSTRUCTION COST ESTIMATE'!C28</f>
        <v>REMOVE BOLLARD</v>
      </c>
      <c r="D28" s="93" t="str">
        <f>'CONSTRUCTION COST ESTIMATE'!BB28</f>
        <v>EA</v>
      </c>
      <c r="E28" s="94">
        <f>'CONSTRUCTION COST ESTIMATE'!BA28</f>
        <v>0</v>
      </c>
      <c r="F28" s="220">
        <f>'CONSTRUCTION COST ESTIMATE'!BC28</f>
        <v>0</v>
      </c>
      <c r="G28" s="221">
        <f>'CONSTRUCTION COST ESTIMATE'!BD28</f>
        <v>0</v>
      </c>
      <c r="H28" s="220"/>
      <c r="I28" s="220">
        <f t="shared" si="0"/>
        <v>0</v>
      </c>
      <c r="J28" s="220"/>
      <c r="K28" s="220">
        <f t="shared" si="1"/>
        <v>0</v>
      </c>
      <c r="L28" s="220"/>
      <c r="M28" s="220">
        <f t="shared" si="2"/>
        <v>0</v>
      </c>
      <c r="N28" s="220"/>
      <c r="O28" s="220">
        <f t="shared" si="3"/>
        <v>0</v>
      </c>
      <c r="P28" s="220"/>
      <c r="Q28" s="220">
        <f t="shared" si="4"/>
        <v>0</v>
      </c>
      <c r="R28" s="220"/>
      <c r="S28" s="220">
        <f t="shared" si="5"/>
        <v>0</v>
      </c>
      <c r="T28" s="220"/>
      <c r="U28" s="220">
        <f t="shared" si="6"/>
        <v>0</v>
      </c>
      <c r="V28" s="220"/>
      <c r="W28" s="220">
        <f t="shared" si="7"/>
        <v>0</v>
      </c>
      <c r="X28" s="220"/>
      <c r="Y28" s="220">
        <f t="shared" si="8"/>
        <v>0</v>
      </c>
      <c r="Z28" s="220"/>
      <c r="AA28" s="220">
        <f t="shared" si="9"/>
        <v>0</v>
      </c>
      <c r="AC28" s="222" t="e">
        <f t="shared" si="19"/>
        <v>#DIV/0!</v>
      </c>
      <c r="AD28" s="220" t="e">
        <f t="shared" si="11"/>
        <v>#NUM!</v>
      </c>
      <c r="AE28" s="223" t="e">
        <f t="shared" si="12"/>
        <v>#NUM!</v>
      </c>
      <c r="AF28" s="223" t="e">
        <f t="shared" si="13"/>
        <v>#NUM!</v>
      </c>
      <c r="AG28" s="222" t="e">
        <f t="shared" si="14"/>
        <v>#NUM!</v>
      </c>
      <c r="AI28" s="220" t="e">
        <f t="shared" si="15"/>
        <v>#DIV/0!</v>
      </c>
      <c r="AJ28" s="222" t="e">
        <f t="shared" si="16"/>
        <v>#DIV/0!</v>
      </c>
      <c r="AK28" s="222" t="e">
        <f t="shared" si="17"/>
        <v>#DIV/0!</v>
      </c>
      <c r="AL28" s="222" t="e">
        <f t="shared" si="18"/>
        <v>#DIV/0!</v>
      </c>
      <c r="AN28" s="89"/>
    </row>
    <row r="29" spans="1:40" s="88" customFormat="1" ht="30" hidden="1" customHeight="1">
      <c r="A29" s="88">
        <f>'CONSTRUCTION COST ESTIMATE'!A29</f>
        <v>0</v>
      </c>
      <c r="B29" s="91">
        <f>'CONSTRUCTION COST ESTIMATE'!B29</f>
        <v>202.02099999999999</v>
      </c>
      <c r="C29" s="92" t="str">
        <f>'CONSTRUCTION COST ESTIMATE'!C29</f>
        <v>REMOVE AND SALVAGE BOLLARD</v>
      </c>
      <c r="D29" s="93" t="str">
        <f>'CONSTRUCTION COST ESTIMATE'!BB29</f>
        <v>EA</v>
      </c>
      <c r="E29" s="94">
        <f>'CONSTRUCTION COST ESTIMATE'!BA29</f>
        <v>0</v>
      </c>
      <c r="F29" s="220">
        <f>'CONSTRUCTION COST ESTIMATE'!BC29</f>
        <v>0</v>
      </c>
      <c r="G29" s="221">
        <f>'CONSTRUCTION COST ESTIMATE'!BD29</f>
        <v>0</v>
      </c>
      <c r="H29" s="220"/>
      <c r="I29" s="220">
        <f t="shared" si="0"/>
        <v>0</v>
      </c>
      <c r="J29" s="220"/>
      <c r="K29" s="220">
        <f t="shared" si="1"/>
        <v>0</v>
      </c>
      <c r="L29" s="220"/>
      <c r="M29" s="220">
        <f t="shared" si="2"/>
        <v>0</v>
      </c>
      <c r="N29" s="220"/>
      <c r="O29" s="220">
        <f t="shared" si="3"/>
        <v>0</v>
      </c>
      <c r="P29" s="220"/>
      <c r="Q29" s="220">
        <f t="shared" si="4"/>
        <v>0</v>
      </c>
      <c r="R29" s="220"/>
      <c r="S29" s="220">
        <f t="shared" si="5"/>
        <v>0</v>
      </c>
      <c r="T29" s="220"/>
      <c r="U29" s="220">
        <f t="shared" si="6"/>
        <v>0</v>
      </c>
      <c r="V29" s="220"/>
      <c r="W29" s="220">
        <f t="shared" si="7"/>
        <v>0</v>
      </c>
      <c r="X29" s="220"/>
      <c r="Y29" s="220">
        <f t="shared" si="8"/>
        <v>0</v>
      </c>
      <c r="Z29" s="220"/>
      <c r="AA29" s="220">
        <f t="shared" si="9"/>
        <v>0</v>
      </c>
      <c r="AC29" s="222" t="e">
        <f t="shared" si="19"/>
        <v>#DIV/0!</v>
      </c>
      <c r="AD29" s="220" t="e">
        <f t="shared" si="11"/>
        <v>#NUM!</v>
      </c>
      <c r="AE29" s="223" t="e">
        <f t="shared" si="12"/>
        <v>#NUM!</v>
      </c>
      <c r="AF29" s="223" t="e">
        <f t="shared" si="13"/>
        <v>#NUM!</v>
      </c>
      <c r="AG29" s="222" t="e">
        <f t="shared" si="14"/>
        <v>#NUM!</v>
      </c>
      <c r="AI29" s="220" t="e">
        <f t="shared" si="15"/>
        <v>#DIV/0!</v>
      </c>
      <c r="AJ29" s="222" t="e">
        <f t="shared" si="16"/>
        <v>#DIV/0!</v>
      </c>
      <c r="AK29" s="222" t="e">
        <f t="shared" si="17"/>
        <v>#DIV/0!</v>
      </c>
      <c r="AL29" s="222" t="e">
        <f t="shared" si="18"/>
        <v>#DIV/0!</v>
      </c>
      <c r="AN29" s="89"/>
    </row>
    <row r="30" spans="1:40" s="88" customFormat="1" ht="30" hidden="1" customHeight="1">
      <c r="A30" s="88">
        <f>'CONSTRUCTION COST ESTIMATE'!A30</f>
        <v>0</v>
      </c>
      <c r="B30" s="91">
        <f>'CONSTRUCTION COST ESTIMATE'!B30</f>
        <v>202.02199999999999</v>
      </c>
      <c r="C30" s="92" t="str">
        <f>'CONSTRUCTION COST ESTIMATE'!C30</f>
        <v>REMOVE AND RELOCATE BOLLARD</v>
      </c>
      <c r="D30" s="93" t="str">
        <f>'CONSTRUCTION COST ESTIMATE'!BB30</f>
        <v>EA</v>
      </c>
      <c r="E30" s="94">
        <f>'CONSTRUCTION COST ESTIMATE'!BA30</f>
        <v>0</v>
      </c>
      <c r="F30" s="220">
        <f>'CONSTRUCTION COST ESTIMATE'!BC30</f>
        <v>0</v>
      </c>
      <c r="G30" s="221">
        <f>'CONSTRUCTION COST ESTIMATE'!BD30</f>
        <v>0</v>
      </c>
      <c r="H30" s="220"/>
      <c r="I30" s="220">
        <f t="shared" si="0"/>
        <v>0</v>
      </c>
      <c r="J30" s="220"/>
      <c r="K30" s="220">
        <f t="shared" si="1"/>
        <v>0</v>
      </c>
      <c r="L30" s="220"/>
      <c r="M30" s="220">
        <f t="shared" si="2"/>
        <v>0</v>
      </c>
      <c r="N30" s="220"/>
      <c r="O30" s="220">
        <f t="shared" si="3"/>
        <v>0</v>
      </c>
      <c r="P30" s="220"/>
      <c r="Q30" s="220">
        <f t="shared" si="4"/>
        <v>0</v>
      </c>
      <c r="R30" s="220"/>
      <c r="S30" s="220">
        <f t="shared" si="5"/>
        <v>0</v>
      </c>
      <c r="T30" s="220"/>
      <c r="U30" s="220">
        <f t="shared" si="6"/>
        <v>0</v>
      </c>
      <c r="V30" s="220"/>
      <c r="W30" s="220">
        <f t="shared" si="7"/>
        <v>0</v>
      </c>
      <c r="X30" s="220"/>
      <c r="Y30" s="220">
        <f t="shared" si="8"/>
        <v>0</v>
      </c>
      <c r="Z30" s="220"/>
      <c r="AA30" s="220">
        <f t="shared" si="9"/>
        <v>0</v>
      </c>
      <c r="AC30" s="222" t="e">
        <f t="shared" si="19"/>
        <v>#DIV/0!</v>
      </c>
      <c r="AD30" s="220" t="e">
        <f t="shared" si="11"/>
        <v>#NUM!</v>
      </c>
      <c r="AE30" s="223" t="e">
        <f t="shared" si="12"/>
        <v>#NUM!</v>
      </c>
      <c r="AF30" s="223" t="e">
        <f t="shared" si="13"/>
        <v>#NUM!</v>
      </c>
      <c r="AG30" s="222" t="e">
        <f t="shared" si="14"/>
        <v>#NUM!</v>
      </c>
      <c r="AI30" s="220" t="e">
        <f t="shared" si="15"/>
        <v>#DIV/0!</v>
      </c>
      <c r="AJ30" s="222" t="e">
        <f t="shared" si="16"/>
        <v>#DIV/0!</v>
      </c>
      <c r="AK30" s="222" t="e">
        <f t="shared" si="17"/>
        <v>#DIV/0!</v>
      </c>
      <c r="AL30" s="222" t="e">
        <f t="shared" si="18"/>
        <v>#DIV/0!</v>
      </c>
      <c r="AN30" s="89"/>
    </row>
    <row r="31" spans="1:40" s="88" customFormat="1" ht="30" hidden="1" customHeight="1">
      <c r="A31" s="88">
        <f>'CONSTRUCTION COST ESTIMATE'!A31</f>
        <v>0</v>
      </c>
      <c r="B31" s="91">
        <f>'CONSTRUCTION COST ESTIMATE'!B31</f>
        <v>202.023</v>
      </c>
      <c r="C31" s="92" t="str">
        <f>'CONSTRUCTION COST ESTIMATE'!C31</f>
        <v>REMOVE MAILBOX</v>
      </c>
      <c r="D31" s="93" t="str">
        <f>'CONSTRUCTION COST ESTIMATE'!BB31</f>
        <v>EA</v>
      </c>
      <c r="E31" s="94">
        <f>'CONSTRUCTION COST ESTIMATE'!BA31</f>
        <v>0</v>
      </c>
      <c r="F31" s="220">
        <f>'CONSTRUCTION COST ESTIMATE'!BC31</f>
        <v>0</v>
      </c>
      <c r="G31" s="221">
        <f>'CONSTRUCTION COST ESTIMATE'!BD31</f>
        <v>0</v>
      </c>
      <c r="H31" s="220"/>
      <c r="I31" s="220">
        <f t="shared" si="0"/>
        <v>0</v>
      </c>
      <c r="J31" s="220"/>
      <c r="K31" s="220">
        <f t="shared" si="1"/>
        <v>0</v>
      </c>
      <c r="L31" s="220"/>
      <c r="M31" s="220">
        <f t="shared" si="2"/>
        <v>0</v>
      </c>
      <c r="N31" s="220"/>
      <c r="O31" s="220">
        <f t="shared" si="3"/>
        <v>0</v>
      </c>
      <c r="P31" s="220"/>
      <c r="Q31" s="220">
        <f t="shared" si="4"/>
        <v>0</v>
      </c>
      <c r="R31" s="220"/>
      <c r="S31" s="220">
        <f t="shared" si="5"/>
        <v>0</v>
      </c>
      <c r="T31" s="220"/>
      <c r="U31" s="220">
        <f t="shared" si="6"/>
        <v>0</v>
      </c>
      <c r="V31" s="220"/>
      <c r="W31" s="220">
        <f t="shared" si="7"/>
        <v>0</v>
      </c>
      <c r="X31" s="220"/>
      <c r="Y31" s="220">
        <f t="shared" si="8"/>
        <v>0</v>
      </c>
      <c r="Z31" s="220"/>
      <c r="AA31" s="220">
        <f t="shared" si="9"/>
        <v>0</v>
      </c>
      <c r="AC31" s="222" t="e">
        <f t="shared" si="19"/>
        <v>#DIV/0!</v>
      </c>
      <c r="AD31" s="220" t="e">
        <f t="shared" si="11"/>
        <v>#NUM!</v>
      </c>
      <c r="AE31" s="223" t="e">
        <f t="shared" si="12"/>
        <v>#NUM!</v>
      </c>
      <c r="AF31" s="223" t="e">
        <f t="shared" si="13"/>
        <v>#NUM!</v>
      </c>
      <c r="AG31" s="222" t="e">
        <f t="shared" si="14"/>
        <v>#NUM!</v>
      </c>
      <c r="AI31" s="220" t="e">
        <f t="shared" si="15"/>
        <v>#DIV/0!</v>
      </c>
      <c r="AJ31" s="222" t="e">
        <f t="shared" si="16"/>
        <v>#DIV/0!</v>
      </c>
      <c r="AK31" s="222" t="e">
        <f t="shared" si="17"/>
        <v>#DIV/0!</v>
      </c>
      <c r="AL31" s="222" t="e">
        <f t="shared" si="18"/>
        <v>#DIV/0!</v>
      </c>
      <c r="AN31" s="89"/>
    </row>
    <row r="32" spans="1:40" s="88" customFormat="1" ht="30" hidden="1" customHeight="1">
      <c r="A32" s="88">
        <f>'CONSTRUCTION COST ESTIMATE'!A32</f>
        <v>0</v>
      </c>
      <c r="B32" s="91">
        <f>'CONSTRUCTION COST ESTIMATE'!B32</f>
        <v>202.024</v>
      </c>
      <c r="C32" s="92" t="str">
        <f>'CONSTRUCTION COST ESTIMATE'!C32</f>
        <v>REMOVE AND SALVAGE MAILBOX</v>
      </c>
      <c r="D32" s="93" t="str">
        <f>'CONSTRUCTION COST ESTIMATE'!BB32</f>
        <v>EA</v>
      </c>
      <c r="E32" s="94">
        <f>'CONSTRUCTION COST ESTIMATE'!BA32</f>
        <v>0</v>
      </c>
      <c r="F32" s="220">
        <f>'CONSTRUCTION COST ESTIMATE'!BC32</f>
        <v>0</v>
      </c>
      <c r="G32" s="221">
        <f>'CONSTRUCTION COST ESTIMATE'!BD32</f>
        <v>0</v>
      </c>
      <c r="H32" s="220"/>
      <c r="I32" s="220">
        <f t="shared" si="0"/>
        <v>0</v>
      </c>
      <c r="J32" s="220"/>
      <c r="K32" s="220">
        <f t="shared" si="1"/>
        <v>0</v>
      </c>
      <c r="L32" s="220"/>
      <c r="M32" s="220">
        <f t="shared" si="2"/>
        <v>0</v>
      </c>
      <c r="N32" s="220"/>
      <c r="O32" s="220">
        <f t="shared" si="3"/>
        <v>0</v>
      </c>
      <c r="P32" s="220"/>
      <c r="Q32" s="220">
        <f t="shared" si="4"/>
        <v>0</v>
      </c>
      <c r="R32" s="220"/>
      <c r="S32" s="220">
        <f t="shared" si="5"/>
        <v>0</v>
      </c>
      <c r="T32" s="220"/>
      <c r="U32" s="220">
        <f t="shared" si="6"/>
        <v>0</v>
      </c>
      <c r="V32" s="220"/>
      <c r="W32" s="220">
        <f t="shared" si="7"/>
        <v>0</v>
      </c>
      <c r="X32" s="220"/>
      <c r="Y32" s="220">
        <f t="shared" si="8"/>
        <v>0</v>
      </c>
      <c r="Z32" s="220"/>
      <c r="AA32" s="220">
        <f t="shared" si="9"/>
        <v>0</v>
      </c>
      <c r="AC32" s="222" t="e">
        <f t="shared" si="19"/>
        <v>#DIV/0!</v>
      </c>
      <c r="AD32" s="220" t="e">
        <f t="shared" si="11"/>
        <v>#NUM!</v>
      </c>
      <c r="AE32" s="223" t="e">
        <f t="shared" si="12"/>
        <v>#NUM!</v>
      </c>
      <c r="AF32" s="223" t="e">
        <f t="shared" si="13"/>
        <v>#NUM!</v>
      </c>
      <c r="AG32" s="222" t="e">
        <f t="shared" si="14"/>
        <v>#NUM!</v>
      </c>
      <c r="AI32" s="220" t="e">
        <f t="shared" si="15"/>
        <v>#DIV/0!</v>
      </c>
      <c r="AJ32" s="222" t="e">
        <f t="shared" si="16"/>
        <v>#DIV/0!</v>
      </c>
      <c r="AK32" s="222" t="e">
        <f t="shared" si="17"/>
        <v>#DIV/0!</v>
      </c>
      <c r="AL32" s="222" t="e">
        <f t="shared" si="18"/>
        <v>#DIV/0!</v>
      </c>
      <c r="AN32" s="89"/>
    </row>
    <row r="33" spans="1:40" s="88" customFormat="1" ht="30" hidden="1" customHeight="1">
      <c r="A33" s="88">
        <f>'CONSTRUCTION COST ESTIMATE'!A33</f>
        <v>0</v>
      </c>
      <c r="B33" s="91">
        <f>'CONSTRUCTION COST ESTIMATE'!B33</f>
        <v>202.02500000000001</v>
      </c>
      <c r="C33" s="92" t="str">
        <f>'CONSTRUCTION COST ESTIMATE'!C33</f>
        <v>REMOVE AND RELOCATE MAILBOX</v>
      </c>
      <c r="D33" s="93" t="str">
        <f>'CONSTRUCTION COST ESTIMATE'!BB33</f>
        <v>EA</v>
      </c>
      <c r="E33" s="94">
        <f>'CONSTRUCTION COST ESTIMATE'!BA33</f>
        <v>0</v>
      </c>
      <c r="F33" s="220">
        <f>'CONSTRUCTION COST ESTIMATE'!BC33</f>
        <v>0</v>
      </c>
      <c r="G33" s="221">
        <f>'CONSTRUCTION COST ESTIMATE'!BD33</f>
        <v>0</v>
      </c>
      <c r="H33" s="220"/>
      <c r="I33" s="220">
        <f t="shared" si="0"/>
        <v>0</v>
      </c>
      <c r="J33" s="220"/>
      <c r="K33" s="220">
        <f t="shared" si="1"/>
        <v>0</v>
      </c>
      <c r="L33" s="220"/>
      <c r="M33" s="220">
        <f t="shared" si="2"/>
        <v>0</v>
      </c>
      <c r="N33" s="220"/>
      <c r="O33" s="220">
        <f t="shared" si="3"/>
        <v>0</v>
      </c>
      <c r="P33" s="220"/>
      <c r="Q33" s="220">
        <f t="shared" si="4"/>
        <v>0</v>
      </c>
      <c r="R33" s="220"/>
      <c r="S33" s="220">
        <f t="shared" si="5"/>
        <v>0</v>
      </c>
      <c r="T33" s="220"/>
      <c r="U33" s="220">
        <f t="shared" si="6"/>
        <v>0</v>
      </c>
      <c r="V33" s="220"/>
      <c r="W33" s="220">
        <f t="shared" si="7"/>
        <v>0</v>
      </c>
      <c r="X33" s="220"/>
      <c r="Y33" s="220">
        <f t="shared" si="8"/>
        <v>0</v>
      </c>
      <c r="Z33" s="220"/>
      <c r="AA33" s="220">
        <f t="shared" si="9"/>
        <v>0</v>
      </c>
      <c r="AC33" s="222" t="e">
        <f t="shared" si="19"/>
        <v>#DIV/0!</v>
      </c>
      <c r="AD33" s="220" t="e">
        <f t="shared" si="11"/>
        <v>#NUM!</v>
      </c>
      <c r="AE33" s="223" t="e">
        <f t="shared" si="12"/>
        <v>#NUM!</v>
      </c>
      <c r="AF33" s="223" t="e">
        <f t="shared" si="13"/>
        <v>#NUM!</v>
      </c>
      <c r="AG33" s="222" t="e">
        <f t="shared" si="14"/>
        <v>#NUM!</v>
      </c>
      <c r="AI33" s="220" t="e">
        <f t="shared" si="15"/>
        <v>#DIV/0!</v>
      </c>
      <c r="AJ33" s="222" t="e">
        <f t="shared" si="16"/>
        <v>#DIV/0!</v>
      </c>
      <c r="AK33" s="222" t="e">
        <f t="shared" si="17"/>
        <v>#DIV/0!</v>
      </c>
      <c r="AL33" s="222" t="e">
        <f t="shared" si="18"/>
        <v>#DIV/0!</v>
      </c>
      <c r="AN33" s="89"/>
    </row>
    <row r="34" spans="1:40" s="88" customFormat="1" ht="30" hidden="1" customHeight="1">
      <c r="A34" s="88">
        <f>'CONSTRUCTION COST ESTIMATE'!A34</f>
        <v>0</v>
      </c>
      <c r="B34" s="91">
        <f>'CONSTRUCTION COST ESTIMATE'!B34</f>
        <v>202.02600000000001</v>
      </c>
      <c r="C34" s="92" t="str">
        <f>'CONSTRUCTION COST ESTIMATE'!C34</f>
        <v>REMOVE PARKING METER</v>
      </c>
      <c r="D34" s="93" t="str">
        <f>'CONSTRUCTION COST ESTIMATE'!BB34</f>
        <v>EA</v>
      </c>
      <c r="E34" s="94">
        <f>'CONSTRUCTION COST ESTIMATE'!BA34</f>
        <v>0</v>
      </c>
      <c r="F34" s="220">
        <f>'CONSTRUCTION COST ESTIMATE'!BC34</f>
        <v>0</v>
      </c>
      <c r="G34" s="221">
        <f>'CONSTRUCTION COST ESTIMATE'!BD34</f>
        <v>0</v>
      </c>
      <c r="H34" s="220"/>
      <c r="I34" s="220">
        <f t="shared" si="0"/>
        <v>0</v>
      </c>
      <c r="J34" s="220"/>
      <c r="K34" s="220">
        <f t="shared" si="1"/>
        <v>0</v>
      </c>
      <c r="L34" s="220"/>
      <c r="M34" s="220">
        <f t="shared" si="2"/>
        <v>0</v>
      </c>
      <c r="N34" s="220"/>
      <c r="O34" s="220">
        <f t="shared" si="3"/>
        <v>0</v>
      </c>
      <c r="P34" s="220"/>
      <c r="Q34" s="220">
        <f t="shared" si="4"/>
        <v>0</v>
      </c>
      <c r="R34" s="220"/>
      <c r="S34" s="220">
        <f t="shared" si="5"/>
        <v>0</v>
      </c>
      <c r="T34" s="220"/>
      <c r="U34" s="220">
        <f t="shared" si="6"/>
        <v>0</v>
      </c>
      <c r="V34" s="220"/>
      <c r="W34" s="220">
        <f t="shared" si="7"/>
        <v>0</v>
      </c>
      <c r="X34" s="220"/>
      <c r="Y34" s="220">
        <f t="shared" si="8"/>
        <v>0</v>
      </c>
      <c r="Z34" s="220"/>
      <c r="AA34" s="220">
        <f t="shared" si="9"/>
        <v>0</v>
      </c>
      <c r="AC34" s="222" t="e">
        <f t="shared" si="19"/>
        <v>#DIV/0!</v>
      </c>
      <c r="AD34" s="220" t="e">
        <f t="shared" si="11"/>
        <v>#NUM!</v>
      </c>
      <c r="AE34" s="223" t="e">
        <f t="shared" si="12"/>
        <v>#NUM!</v>
      </c>
      <c r="AF34" s="223" t="e">
        <f t="shared" si="13"/>
        <v>#NUM!</v>
      </c>
      <c r="AG34" s="222" t="e">
        <f t="shared" si="14"/>
        <v>#NUM!</v>
      </c>
      <c r="AI34" s="220" t="e">
        <f t="shared" si="15"/>
        <v>#DIV/0!</v>
      </c>
      <c r="AJ34" s="222" t="e">
        <f t="shared" si="16"/>
        <v>#DIV/0!</v>
      </c>
      <c r="AK34" s="222" t="e">
        <f t="shared" si="17"/>
        <v>#DIV/0!</v>
      </c>
      <c r="AL34" s="222" t="e">
        <f t="shared" si="18"/>
        <v>#DIV/0!</v>
      </c>
      <c r="AN34" s="89"/>
    </row>
    <row r="35" spans="1:40" s="88" customFormat="1" ht="30" hidden="1" customHeight="1">
      <c r="A35" s="88">
        <f>'CONSTRUCTION COST ESTIMATE'!A35</f>
        <v>0</v>
      </c>
      <c r="B35" s="91">
        <f>'CONSTRUCTION COST ESTIMATE'!B35</f>
        <v>202.02699999999999</v>
      </c>
      <c r="C35" s="92" t="str">
        <f>'CONSTRUCTION COST ESTIMATE'!C35</f>
        <v>REMOVE AND SALVAGE PARKING METER</v>
      </c>
      <c r="D35" s="93" t="str">
        <f>'CONSTRUCTION COST ESTIMATE'!BB35</f>
        <v>EA</v>
      </c>
      <c r="E35" s="94">
        <f>'CONSTRUCTION COST ESTIMATE'!BA35</f>
        <v>0</v>
      </c>
      <c r="F35" s="220">
        <f>'CONSTRUCTION COST ESTIMATE'!BC35</f>
        <v>0</v>
      </c>
      <c r="G35" s="221">
        <f>'CONSTRUCTION COST ESTIMATE'!BD35</f>
        <v>0</v>
      </c>
      <c r="H35" s="220"/>
      <c r="I35" s="220">
        <f t="shared" si="0"/>
        <v>0</v>
      </c>
      <c r="J35" s="220"/>
      <c r="K35" s="220">
        <f t="shared" si="1"/>
        <v>0</v>
      </c>
      <c r="L35" s="220"/>
      <c r="M35" s="220">
        <f t="shared" si="2"/>
        <v>0</v>
      </c>
      <c r="N35" s="220"/>
      <c r="O35" s="220">
        <f t="shared" si="3"/>
        <v>0</v>
      </c>
      <c r="P35" s="220"/>
      <c r="Q35" s="220">
        <f t="shared" si="4"/>
        <v>0</v>
      </c>
      <c r="R35" s="220"/>
      <c r="S35" s="220">
        <f t="shared" si="5"/>
        <v>0</v>
      </c>
      <c r="T35" s="220"/>
      <c r="U35" s="220">
        <f t="shared" si="6"/>
        <v>0</v>
      </c>
      <c r="V35" s="220"/>
      <c r="W35" s="220">
        <f t="shared" si="7"/>
        <v>0</v>
      </c>
      <c r="X35" s="220"/>
      <c r="Y35" s="220">
        <f t="shared" si="8"/>
        <v>0</v>
      </c>
      <c r="Z35" s="220"/>
      <c r="AA35" s="220">
        <f t="shared" si="9"/>
        <v>0</v>
      </c>
      <c r="AC35" s="222" t="e">
        <f t="shared" si="19"/>
        <v>#DIV/0!</v>
      </c>
      <c r="AD35" s="220" t="e">
        <f t="shared" si="11"/>
        <v>#NUM!</v>
      </c>
      <c r="AE35" s="223" t="e">
        <f t="shared" si="12"/>
        <v>#NUM!</v>
      </c>
      <c r="AF35" s="223" t="e">
        <f t="shared" si="13"/>
        <v>#NUM!</v>
      </c>
      <c r="AG35" s="222" t="e">
        <f t="shared" si="14"/>
        <v>#NUM!</v>
      </c>
      <c r="AI35" s="220" t="e">
        <f t="shared" si="15"/>
        <v>#DIV/0!</v>
      </c>
      <c r="AJ35" s="222" t="e">
        <f t="shared" si="16"/>
        <v>#DIV/0!</v>
      </c>
      <c r="AK35" s="222" t="e">
        <f t="shared" si="17"/>
        <v>#DIV/0!</v>
      </c>
      <c r="AL35" s="222" t="e">
        <f t="shared" si="18"/>
        <v>#DIV/0!</v>
      </c>
      <c r="AN35" s="89"/>
    </row>
    <row r="36" spans="1:40" s="88" customFormat="1" ht="30" hidden="1" customHeight="1">
      <c r="A36" s="88">
        <f>'CONSTRUCTION COST ESTIMATE'!A36</f>
        <v>0</v>
      </c>
      <c r="B36" s="91">
        <f>'CONSTRUCTION COST ESTIMATE'!B36</f>
        <v>202.02799999999999</v>
      </c>
      <c r="C36" s="92" t="str">
        <f>'CONSTRUCTION COST ESTIMATE'!C36</f>
        <v>REMOVE AND RELOCATE PARKING METER</v>
      </c>
      <c r="D36" s="93" t="str">
        <f>'CONSTRUCTION COST ESTIMATE'!BB36</f>
        <v>EA</v>
      </c>
      <c r="E36" s="94">
        <f>'CONSTRUCTION COST ESTIMATE'!BA36</f>
        <v>0</v>
      </c>
      <c r="F36" s="220">
        <f>'CONSTRUCTION COST ESTIMATE'!BC36</f>
        <v>0</v>
      </c>
      <c r="G36" s="221">
        <f>'CONSTRUCTION COST ESTIMATE'!BD36</f>
        <v>0</v>
      </c>
      <c r="H36" s="220"/>
      <c r="I36" s="220">
        <f t="shared" si="0"/>
        <v>0</v>
      </c>
      <c r="J36" s="220"/>
      <c r="K36" s="220">
        <f t="shared" si="1"/>
        <v>0</v>
      </c>
      <c r="L36" s="220"/>
      <c r="M36" s="220">
        <f t="shared" si="2"/>
        <v>0</v>
      </c>
      <c r="N36" s="220"/>
      <c r="O36" s="220">
        <f t="shared" si="3"/>
        <v>0</v>
      </c>
      <c r="P36" s="220"/>
      <c r="Q36" s="220">
        <f t="shared" si="4"/>
        <v>0</v>
      </c>
      <c r="R36" s="220"/>
      <c r="S36" s="220">
        <f t="shared" si="5"/>
        <v>0</v>
      </c>
      <c r="T36" s="220"/>
      <c r="U36" s="220">
        <f t="shared" si="6"/>
        <v>0</v>
      </c>
      <c r="V36" s="220"/>
      <c r="W36" s="220">
        <f t="shared" si="7"/>
        <v>0</v>
      </c>
      <c r="X36" s="220"/>
      <c r="Y36" s="220">
        <f t="shared" si="8"/>
        <v>0</v>
      </c>
      <c r="Z36" s="220"/>
      <c r="AA36" s="220">
        <f t="shared" si="9"/>
        <v>0</v>
      </c>
      <c r="AC36" s="222" t="e">
        <f t="shared" si="19"/>
        <v>#DIV/0!</v>
      </c>
      <c r="AD36" s="220" t="e">
        <f t="shared" si="11"/>
        <v>#NUM!</v>
      </c>
      <c r="AE36" s="223" t="e">
        <f t="shared" si="12"/>
        <v>#NUM!</v>
      </c>
      <c r="AF36" s="223" t="e">
        <f t="shared" si="13"/>
        <v>#NUM!</v>
      </c>
      <c r="AG36" s="222" t="e">
        <f t="shared" si="14"/>
        <v>#NUM!</v>
      </c>
      <c r="AI36" s="220" t="e">
        <f t="shared" si="15"/>
        <v>#DIV/0!</v>
      </c>
      <c r="AJ36" s="222" t="e">
        <f t="shared" si="16"/>
        <v>#DIV/0!</v>
      </c>
      <c r="AK36" s="222" t="e">
        <f t="shared" si="17"/>
        <v>#DIV/0!</v>
      </c>
      <c r="AL36" s="222" t="e">
        <f t="shared" si="18"/>
        <v>#DIV/0!</v>
      </c>
      <c r="AN36" s="89"/>
    </row>
    <row r="37" spans="1:40" s="88" customFormat="1" ht="30" hidden="1" customHeight="1">
      <c r="A37" s="88">
        <f>'CONSTRUCTION COST ESTIMATE'!A37</f>
        <v>0</v>
      </c>
      <c r="B37" s="91">
        <f>'CONSTRUCTION COST ESTIMATE'!B37</f>
        <v>202.03</v>
      </c>
      <c r="C37" s="92" t="str">
        <f>'CONSTRUCTION COST ESTIMATE'!C37</f>
        <v>REMOVE CONCRETE PAVEMENT</v>
      </c>
      <c r="D37" s="93" t="str">
        <f>'CONSTRUCTION COST ESTIMATE'!BB37</f>
        <v>SF</v>
      </c>
      <c r="E37" s="94">
        <f>'CONSTRUCTION COST ESTIMATE'!BA37</f>
        <v>0</v>
      </c>
      <c r="F37" s="220">
        <f>'CONSTRUCTION COST ESTIMATE'!BC37</f>
        <v>0</v>
      </c>
      <c r="G37" s="221">
        <f>'CONSTRUCTION COST ESTIMATE'!BD37</f>
        <v>0</v>
      </c>
      <c r="H37" s="220"/>
      <c r="I37" s="220">
        <f t="shared" si="0"/>
        <v>0</v>
      </c>
      <c r="J37" s="220"/>
      <c r="K37" s="220">
        <f t="shared" si="1"/>
        <v>0</v>
      </c>
      <c r="L37" s="220"/>
      <c r="M37" s="220">
        <f t="shared" si="2"/>
        <v>0</v>
      </c>
      <c r="N37" s="220"/>
      <c r="O37" s="220">
        <f t="shared" si="3"/>
        <v>0</v>
      </c>
      <c r="P37" s="220"/>
      <c r="Q37" s="220">
        <f t="shared" si="4"/>
        <v>0</v>
      </c>
      <c r="R37" s="220"/>
      <c r="S37" s="220">
        <f t="shared" si="5"/>
        <v>0</v>
      </c>
      <c r="T37" s="220"/>
      <c r="U37" s="220">
        <f t="shared" si="6"/>
        <v>0</v>
      </c>
      <c r="V37" s="220"/>
      <c r="W37" s="220">
        <f t="shared" si="7"/>
        <v>0</v>
      </c>
      <c r="X37" s="220"/>
      <c r="Y37" s="220">
        <f t="shared" si="8"/>
        <v>0</v>
      </c>
      <c r="Z37" s="220"/>
      <c r="AA37" s="220">
        <f t="shared" si="9"/>
        <v>0</v>
      </c>
      <c r="AC37" s="222" t="e">
        <f t="shared" si="19"/>
        <v>#DIV/0!</v>
      </c>
      <c r="AD37" s="220" t="e">
        <f t="shared" si="11"/>
        <v>#NUM!</v>
      </c>
      <c r="AE37" s="223" t="e">
        <f t="shared" si="12"/>
        <v>#NUM!</v>
      </c>
      <c r="AF37" s="223" t="e">
        <f t="shared" si="13"/>
        <v>#NUM!</v>
      </c>
      <c r="AG37" s="222" t="e">
        <f t="shared" si="14"/>
        <v>#NUM!</v>
      </c>
      <c r="AI37" s="220" t="e">
        <f t="shared" si="15"/>
        <v>#DIV/0!</v>
      </c>
      <c r="AJ37" s="222" t="e">
        <f t="shared" si="16"/>
        <v>#DIV/0!</v>
      </c>
      <c r="AK37" s="222" t="e">
        <f t="shared" si="17"/>
        <v>#DIV/0!</v>
      </c>
      <c r="AL37" s="222" t="e">
        <f t="shared" si="18"/>
        <v>#DIV/0!</v>
      </c>
      <c r="AN37" s="89"/>
    </row>
    <row r="38" spans="1:40" s="88" customFormat="1" ht="30" hidden="1" customHeight="1">
      <c r="A38" s="88">
        <f>'CONSTRUCTION COST ESTIMATE'!A38</f>
        <v>0</v>
      </c>
      <c r="B38" s="91">
        <f>'CONSTRUCTION COST ESTIMATE'!B38</f>
        <v>202.03100000000001</v>
      </c>
      <c r="C38" s="92" t="str">
        <f>'CONSTRUCTION COST ESTIMATE'!C38</f>
        <v>REMOVE CONCRETE BUS TURNOUT</v>
      </c>
      <c r="D38" s="93" t="str">
        <f>'CONSTRUCTION COST ESTIMATE'!BB38</f>
        <v>SF</v>
      </c>
      <c r="E38" s="94">
        <f>'CONSTRUCTION COST ESTIMATE'!BA38</f>
        <v>0</v>
      </c>
      <c r="F38" s="220">
        <f>'CONSTRUCTION COST ESTIMATE'!BC38</f>
        <v>0</v>
      </c>
      <c r="G38" s="221">
        <f>'CONSTRUCTION COST ESTIMATE'!BD38</f>
        <v>0</v>
      </c>
      <c r="H38" s="220"/>
      <c r="I38" s="220">
        <f t="shared" si="0"/>
        <v>0</v>
      </c>
      <c r="J38" s="220"/>
      <c r="K38" s="220">
        <f t="shared" si="1"/>
        <v>0</v>
      </c>
      <c r="L38" s="220"/>
      <c r="M38" s="220">
        <f t="shared" si="2"/>
        <v>0</v>
      </c>
      <c r="N38" s="220"/>
      <c r="O38" s="220">
        <f t="shared" si="3"/>
        <v>0</v>
      </c>
      <c r="P38" s="220"/>
      <c r="Q38" s="220">
        <f t="shared" si="4"/>
        <v>0</v>
      </c>
      <c r="R38" s="220"/>
      <c r="S38" s="220">
        <f t="shared" si="5"/>
        <v>0</v>
      </c>
      <c r="T38" s="220"/>
      <c r="U38" s="220">
        <f t="shared" si="6"/>
        <v>0</v>
      </c>
      <c r="V38" s="220"/>
      <c r="W38" s="220">
        <f t="shared" si="7"/>
        <v>0</v>
      </c>
      <c r="X38" s="220"/>
      <c r="Y38" s="220">
        <f t="shared" si="8"/>
        <v>0</v>
      </c>
      <c r="Z38" s="220"/>
      <c r="AA38" s="220">
        <f t="shared" si="9"/>
        <v>0</v>
      </c>
      <c r="AC38" s="222" t="e">
        <f t="shared" si="19"/>
        <v>#DIV/0!</v>
      </c>
      <c r="AD38" s="220" t="e">
        <f t="shared" si="11"/>
        <v>#NUM!</v>
      </c>
      <c r="AE38" s="223" t="e">
        <f t="shared" si="12"/>
        <v>#NUM!</v>
      </c>
      <c r="AF38" s="223" t="e">
        <f t="shared" si="13"/>
        <v>#NUM!</v>
      </c>
      <c r="AG38" s="222" t="e">
        <f t="shared" si="14"/>
        <v>#NUM!</v>
      </c>
      <c r="AI38" s="220" t="e">
        <f t="shared" si="15"/>
        <v>#DIV/0!</v>
      </c>
      <c r="AJ38" s="222" t="e">
        <f t="shared" si="16"/>
        <v>#DIV/0!</v>
      </c>
      <c r="AK38" s="222" t="e">
        <f t="shared" si="17"/>
        <v>#DIV/0!</v>
      </c>
      <c r="AL38" s="222" t="e">
        <f t="shared" si="18"/>
        <v>#DIV/0!</v>
      </c>
      <c r="AN38" s="89"/>
    </row>
    <row r="39" spans="1:40" s="88" customFormat="1" ht="30" hidden="1" customHeight="1">
      <c r="A39" s="88">
        <f>'CONSTRUCTION COST ESTIMATE'!A39</f>
        <v>0</v>
      </c>
      <c r="B39" s="91">
        <f>'CONSTRUCTION COST ESTIMATE'!B39</f>
        <v>202.03200000000001</v>
      </c>
      <c r="C39" s="92" t="str">
        <f>'CONSTRUCTION COST ESTIMATE'!C39</f>
        <v>REMOVE CONCRETE SIDEWALK</v>
      </c>
      <c r="D39" s="93" t="str">
        <f>'CONSTRUCTION COST ESTIMATE'!BB39</f>
        <v>SF</v>
      </c>
      <c r="E39" s="94">
        <f>'CONSTRUCTION COST ESTIMATE'!BA39</f>
        <v>0</v>
      </c>
      <c r="F39" s="220">
        <f>'CONSTRUCTION COST ESTIMATE'!BC39</f>
        <v>0</v>
      </c>
      <c r="G39" s="221">
        <f>'CONSTRUCTION COST ESTIMATE'!BD39</f>
        <v>0</v>
      </c>
      <c r="H39" s="220"/>
      <c r="I39" s="220">
        <f t="shared" si="0"/>
        <v>0</v>
      </c>
      <c r="J39" s="220"/>
      <c r="K39" s="220">
        <f t="shared" si="1"/>
        <v>0</v>
      </c>
      <c r="L39" s="220"/>
      <c r="M39" s="220">
        <f t="shared" si="2"/>
        <v>0</v>
      </c>
      <c r="N39" s="220"/>
      <c r="O39" s="220">
        <f t="shared" si="3"/>
        <v>0</v>
      </c>
      <c r="P39" s="220"/>
      <c r="Q39" s="220">
        <f t="shared" si="4"/>
        <v>0</v>
      </c>
      <c r="R39" s="220"/>
      <c r="S39" s="220">
        <f t="shared" si="5"/>
        <v>0</v>
      </c>
      <c r="T39" s="220"/>
      <c r="U39" s="220">
        <f t="shared" si="6"/>
        <v>0</v>
      </c>
      <c r="V39" s="220"/>
      <c r="W39" s="220">
        <f t="shared" si="7"/>
        <v>0</v>
      </c>
      <c r="X39" s="220"/>
      <c r="Y39" s="220">
        <f t="shared" si="8"/>
        <v>0</v>
      </c>
      <c r="Z39" s="220"/>
      <c r="AA39" s="220">
        <f t="shared" si="9"/>
        <v>0</v>
      </c>
      <c r="AC39" s="222" t="e">
        <f t="shared" si="19"/>
        <v>#DIV/0!</v>
      </c>
      <c r="AD39" s="220" t="e">
        <f t="shared" si="11"/>
        <v>#NUM!</v>
      </c>
      <c r="AE39" s="223" t="e">
        <f t="shared" si="12"/>
        <v>#NUM!</v>
      </c>
      <c r="AF39" s="223" t="e">
        <f t="shared" si="13"/>
        <v>#NUM!</v>
      </c>
      <c r="AG39" s="222" t="e">
        <f t="shared" si="14"/>
        <v>#NUM!</v>
      </c>
      <c r="AI39" s="220" t="e">
        <f t="shared" si="15"/>
        <v>#DIV/0!</v>
      </c>
      <c r="AJ39" s="222" t="e">
        <f t="shared" si="16"/>
        <v>#DIV/0!</v>
      </c>
      <c r="AK39" s="222" t="e">
        <f t="shared" si="17"/>
        <v>#DIV/0!</v>
      </c>
      <c r="AL39" s="222" t="e">
        <f t="shared" si="18"/>
        <v>#DIV/0!</v>
      </c>
      <c r="AN39" s="89"/>
    </row>
    <row r="40" spans="1:40" s="88" customFormat="1" ht="30" hidden="1" customHeight="1">
      <c r="A40" s="88">
        <f>'CONSTRUCTION COST ESTIMATE'!A40</f>
        <v>0</v>
      </c>
      <c r="B40" s="91">
        <f>'CONSTRUCTION COST ESTIMATE'!B40</f>
        <v>202.03299999999999</v>
      </c>
      <c r="C40" s="92" t="str">
        <f>'CONSTRUCTION COST ESTIMATE'!C40</f>
        <v>REMOVE CONCRETE SIDEWALK ROOF DRAIN</v>
      </c>
      <c r="D40" s="93" t="str">
        <f>'CONSTRUCTION COST ESTIMATE'!BB40</f>
        <v>EA</v>
      </c>
      <c r="E40" s="94">
        <f>'CONSTRUCTION COST ESTIMATE'!BA40</f>
        <v>0</v>
      </c>
      <c r="F40" s="220">
        <f>'CONSTRUCTION COST ESTIMATE'!BC40</f>
        <v>0</v>
      </c>
      <c r="G40" s="221">
        <f>'CONSTRUCTION COST ESTIMATE'!BD40</f>
        <v>0</v>
      </c>
      <c r="H40" s="220"/>
      <c r="I40" s="220">
        <f t="shared" si="0"/>
        <v>0</v>
      </c>
      <c r="J40" s="220"/>
      <c r="K40" s="220">
        <f t="shared" si="1"/>
        <v>0</v>
      </c>
      <c r="L40" s="220"/>
      <c r="M40" s="220">
        <f t="shared" si="2"/>
        <v>0</v>
      </c>
      <c r="N40" s="220"/>
      <c r="O40" s="220">
        <f t="shared" si="3"/>
        <v>0</v>
      </c>
      <c r="P40" s="220"/>
      <c r="Q40" s="220">
        <f t="shared" si="4"/>
        <v>0</v>
      </c>
      <c r="R40" s="220"/>
      <c r="S40" s="220">
        <f t="shared" si="5"/>
        <v>0</v>
      </c>
      <c r="T40" s="220"/>
      <c r="U40" s="220">
        <f t="shared" si="6"/>
        <v>0</v>
      </c>
      <c r="V40" s="220"/>
      <c r="W40" s="220">
        <f t="shared" si="7"/>
        <v>0</v>
      </c>
      <c r="X40" s="220"/>
      <c r="Y40" s="220">
        <f t="shared" si="8"/>
        <v>0</v>
      </c>
      <c r="Z40" s="220"/>
      <c r="AA40" s="220">
        <f t="shared" si="9"/>
        <v>0</v>
      </c>
      <c r="AC40" s="222" t="e">
        <f t="shared" si="19"/>
        <v>#DIV/0!</v>
      </c>
      <c r="AD40" s="220" t="e">
        <f t="shared" si="11"/>
        <v>#NUM!</v>
      </c>
      <c r="AE40" s="223" t="e">
        <f t="shared" si="12"/>
        <v>#NUM!</v>
      </c>
      <c r="AF40" s="223" t="e">
        <f t="shared" si="13"/>
        <v>#NUM!</v>
      </c>
      <c r="AG40" s="222" t="e">
        <f t="shared" si="14"/>
        <v>#NUM!</v>
      </c>
      <c r="AI40" s="220" t="e">
        <f t="shared" si="15"/>
        <v>#DIV/0!</v>
      </c>
      <c r="AJ40" s="222" t="e">
        <f t="shared" si="16"/>
        <v>#DIV/0!</v>
      </c>
      <c r="AK40" s="222" t="e">
        <f t="shared" si="17"/>
        <v>#DIV/0!</v>
      </c>
      <c r="AL40" s="222" t="e">
        <f t="shared" si="18"/>
        <v>#DIV/0!</v>
      </c>
      <c r="AN40" s="89"/>
    </row>
    <row r="41" spans="1:40" s="88" customFormat="1" ht="30" hidden="1" customHeight="1">
      <c r="A41" s="88">
        <f>'CONSTRUCTION COST ESTIMATE'!A41</f>
        <v>0</v>
      </c>
      <c r="B41" s="91">
        <f>'CONSTRUCTION COST ESTIMATE'!B41</f>
        <v>202.03399999999999</v>
      </c>
      <c r="C41" s="92" t="str">
        <f>'CONSTRUCTION COST ESTIMATE'!C41</f>
        <v>REMOVE CONCRETE SIDEWALK UNDERDRAIN</v>
      </c>
      <c r="D41" s="93" t="str">
        <f>'CONSTRUCTION COST ESTIMATE'!BB41</f>
        <v>EA</v>
      </c>
      <c r="E41" s="94">
        <f>'CONSTRUCTION COST ESTIMATE'!BA41</f>
        <v>0</v>
      </c>
      <c r="F41" s="220">
        <f>'CONSTRUCTION COST ESTIMATE'!BC41</f>
        <v>0</v>
      </c>
      <c r="G41" s="221">
        <f>'CONSTRUCTION COST ESTIMATE'!BD41</f>
        <v>0</v>
      </c>
      <c r="H41" s="220"/>
      <c r="I41" s="220">
        <f t="shared" si="0"/>
        <v>0</v>
      </c>
      <c r="J41" s="220"/>
      <c r="K41" s="220">
        <f t="shared" si="1"/>
        <v>0</v>
      </c>
      <c r="L41" s="220"/>
      <c r="M41" s="220">
        <f t="shared" si="2"/>
        <v>0</v>
      </c>
      <c r="N41" s="220"/>
      <c r="O41" s="220">
        <f t="shared" si="3"/>
        <v>0</v>
      </c>
      <c r="P41" s="220"/>
      <c r="Q41" s="220">
        <f t="shared" si="4"/>
        <v>0</v>
      </c>
      <c r="R41" s="220"/>
      <c r="S41" s="220">
        <f t="shared" si="5"/>
        <v>0</v>
      </c>
      <c r="T41" s="220"/>
      <c r="U41" s="220">
        <f t="shared" si="6"/>
        <v>0</v>
      </c>
      <c r="V41" s="220"/>
      <c r="W41" s="220">
        <f t="shared" si="7"/>
        <v>0</v>
      </c>
      <c r="X41" s="220"/>
      <c r="Y41" s="220">
        <f t="shared" si="8"/>
        <v>0</v>
      </c>
      <c r="Z41" s="220"/>
      <c r="AA41" s="220">
        <f t="shared" si="9"/>
        <v>0</v>
      </c>
      <c r="AC41" s="222" t="e">
        <f t="shared" si="19"/>
        <v>#DIV/0!</v>
      </c>
      <c r="AD41" s="220" t="e">
        <f t="shared" si="11"/>
        <v>#NUM!</v>
      </c>
      <c r="AE41" s="223" t="e">
        <f t="shared" si="12"/>
        <v>#NUM!</v>
      </c>
      <c r="AF41" s="223" t="e">
        <f t="shared" si="13"/>
        <v>#NUM!</v>
      </c>
      <c r="AG41" s="222" t="e">
        <f t="shared" si="14"/>
        <v>#NUM!</v>
      </c>
      <c r="AI41" s="220" t="e">
        <f t="shared" si="15"/>
        <v>#DIV/0!</v>
      </c>
      <c r="AJ41" s="222" t="e">
        <f t="shared" si="16"/>
        <v>#DIV/0!</v>
      </c>
      <c r="AK41" s="222" t="e">
        <f t="shared" si="17"/>
        <v>#DIV/0!</v>
      </c>
      <c r="AL41" s="222" t="e">
        <f t="shared" si="18"/>
        <v>#DIV/0!</v>
      </c>
      <c r="AN41" s="89"/>
    </row>
    <row r="42" spans="1:40" s="88" customFormat="1" ht="30" hidden="1" customHeight="1">
      <c r="A42" s="88">
        <f>'CONSTRUCTION COST ESTIMATE'!A42</f>
        <v>0</v>
      </c>
      <c r="B42" s="91">
        <f>'CONSTRUCTION COST ESTIMATE'!B42</f>
        <v>202.035</v>
      </c>
      <c r="C42" s="92" t="str">
        <f>'CONSTRUCTION COST ESTIMATE'!C42</f>
        <v>REMOVE CONCRETE SIDEWALK AND SIDEWALK RAMP</v>
      </c>
      <c r="D42" s="93" t="str">
        <f>'CONSTRUCTION COST ESTIMATE'!BB42</f>
        <v>SF</v>
      </c>
      <c r="E42" s="94">
        <f>'CONSTRUCTION COST ESTIMATE'!BA42</f>
        <v>0</v>
      </c>
      <c r="F42" s="220">
        <f>'CONSTRUCTION COST ESTIMATE'!BC42</f>
        <v>0</v>
      </c>
      <c r="G42" s="221">
        <f>'CONSTRUCTION COST ESTIMATE'!BD42</f>
        <v>0</v>
      </c>
      <c r="H42" s="220"/>
      <c r="I42" s="220">
        <f t="shared" si="0"/>
        <v>0</v>
      </c>
      <c r="J42" s="220"/>
      <c r="K42" s="220">
        <f t="shared" si="1"/>
        <v>0</v>
      </c>
      <c r="L42" s="220"/>
      <c r="M42" s="220">
        <f t="shared" si="2"/>
        <v>0</v>
      </c>
      <c r="N42" s="220"/>
      <c r="O42" s="220">
        <f t="shared" si="3"/>
        <v>0</v>
      </c>
      <c r="P42" s="220"/>
      <c r="Q42" s="220">
        <f t="shared" si="4"/>
        <v>0</v>
      </c>
      <c r="R42" s="220"/>
      <c r="S42" s="220">
        <f t="shared" si="5"/>
        <v>0</v>
      </c>
      <c r="T42" s="220"/>
      <c r="U42" s="220">
        <f t="shared" si="6"/>
        <v>0</v>
      </c>
      <c r="V42" s="220"/>
      <c r="W42" s="220">
        <f t="shared" si="7"/>
        <v>0</v>
      </c>
      <c r="X42" s="220"/>
      <c r="Y42" s="220">
        <f t="shared" si="8"/>
        <v>0</v>
      </c>
      <c r="Z42" s="220"/>
      <c r="AA42" s="220">
        <f t="shared" si="9"/>
        <v>0</v>
      </c>
      <c r="AC42" s="222" t="e">
        <f t="shared" si="19"/>
        <v>#DIV/0!</v>
      </c>
      <c r="AD42" s="220" t="e">
        <f t="shared" si="11"/>
        <v>#NUM!</v>
      </c>
      <c r="AE42" s="223" t="e">
        <f t="shared" si="12"/>
        <v>#NUM!</v>
      </c>
      <c r="AF42" s="223" t="e">
        <f t="shared" si="13"/>
        <v>#NUM!</v>
      </c>
      <c r="AG42" s="222" t="e">
        <f t="shared" si="14"/>
        <v>#NUM!</v>
      </c>
      <c r="AI42" s="220" t="e">
        <f t="shared" si="15"/>
        <v>#DIV/0!</v>
      </c>
      <c r="AJ42" s="222" t="e">
        <f t="shared" si="16"/>
        <v>#DIV/0!</v>
      </c>
      <c r="AK42" s="222" t="e">
        <f t="shared" si="17"/>
        <v>#DIV/0!</v>
      </c>
      <c r="AL42" s="222" t="e">
        <f t="shared" si="18"/>
        <v>#DIV/0!</v>
      </c>
      <c r="AN42" s="89"/>
    </row>
    <row r="43" spans="1:40" s="88" customFormat="1" ht="30" hidden="1" customHeight="1">
      <c r="A43" s="88">
        <f>'CONSTRUCTION COST ESTIMATE'!A43</f>
        <v>0</v>
      </c>
      <c r="B43" s="91">
        <f>'CONSTRUCTION COST ESTIMATE'!B43</f>
        <v>202.036</v>
      </c>
      <c r="C43" s="92" t="str">
        <f>'CONSTRUCTION COST ESTIMATE'!C43</f>
        <v>REMOVE CONCRETE SIDEWALK RAMP</v>
      </c>
      <c r="D43" s="93" t="str">
        <f>'CONSTRUCTION COST ESTIMATE'!BB43</f>
        <v>SF</v>
      </c>
      <c r="E43" s="94">
        <f>'CONSTRUCTION COST ESTIMATE'!BA43</f>
        <v>0</v>
      </c>
      <c r="F43" s="220">
        <f>'CONSTRUCTION COST ESTIMATE'!BC43</f>
        <v>0</v>
      </c>
      <c r="G43" s="221">
        <f>'CONSTRUCTION COST ESTIMATE'!BD43</f>
        <v>0</v>
      </c>
      <c r="H43" s="220"/>
      <c r="I43" s="220">
        <f t="shared" si="0"/>
        <v>0</v>
      </c>
      <c r="J43" s="220"/>
      <c r="K43" s="220">
        <f t="shared" si="1"/>
        <v>0</v>
      </c>
      <c r="L43" s="220"/>
      <c r="M43" s="220">
        <f t="shared" si="2"/>
        <v>0</v>
      </c>
      <c r="N43" s="220"/>
      <c r="O43" s="220">
        <f t="shared" si="3"/>
        <v>0</v>
      </c>
      <c r="P43" s="220"/>
      <c r="Q43" s="220">
        <f t="shared" si="4"/>
        <v>0</v>
      </c>
      <c r="R43" s="220"/>
      <c r="S43" s="220">
        <f t="shared" si="5"/>
        <v>0</v>
      </c>
      <c r="T43" s="220"/>
      <c r="U43" s="220">
        <f t="shared" si="6"/>
        <v>0</v>
      </c>
      <c r="V43" s="220"/>
      <c r="W43" s="220">
        <f t="shared" si="7"/>
        <v>0</v>
      </c>
      <c r="X43" s="220"/>
      <c r="Y43" s="220">
        <f t="shared" si="8"/>
        <v>0</v>
      </c>
      <c r="Z43" s="220"/>
      <c r="AA43" s="220">
        <f t="shared" si="9"/>
        <v>0</v>
      </c>
      <c r="AC43" s="222" t="e">
        <f t="shared" si="19"/>
        <v>#DIV/0!</v>
      </c>
      <c r="AD43" s="220" t="e">
        <f t="shared" si="11"/>
        <v>#NUM!</v>
      </c>
      <c r="AE43" s="223" t="e">
        <f t="shared" si="12"/>
        <v>#NUM!</v>
      </c>
      <c r="AF43" s="223" t="e">
        <f t="shared" si="13"/>
        <v>#NUM!</v>
      </c>
      <c r="AG43" s="222" t="e">
        <f t="shared" si="14"/>
        <v>#NUM!</v>
      </c>
      <c r="AI43" s="220" t="e">
        <f t="shared" si="15"/>
        <v>#DIV/0!</v>
      </c>
      <c r="AJ43" s="222" t="e">
        <f t="shared" si="16"/>
        <v>#DIV/0!</v>
      </c>
      <c r="AK43" s="222" t="e">
        <f t="shared" si="17"/>
        <v>#DIV/0!</v>
      </c>
      <c r="AL43" s="222" t="e">
        <f t="shared" si="18"/>
        <v>#DIV/0!</v>
      </c>
      <c r="AN43" s="89"/>
    </row>
    <row r="44" spans="1:40" s="88" customFormat="1" ht="30" hidden="1" customHeight="1">
      <c r="A44" s="88">
        <f>'CONSTRUCTION COST ESTIMATE'!A44</f>
        <v>0</v>
      </c>
      <c r="B44" s="91">
        <f>'CONSTRUCTION COST ESTIMATE'!B44</f>
        <v>202.03700000000001</v>
      </c>
      <c r="C44" s="92" t="str">
        <f>'CONSTRUCTION COST ESTIMATE'!C44</f>
        <v>REMOVE CONCRETE CURB AND GUTTER</v>
      </c>
      <c r="D44" s="93" t="str">
        <f>'CONSTRUCTION COST ESTIMATE'!BB44</f>
        <v>LF</v>
      </c>
      <c r="E44" s="94">
        <f>'CONSTRUCTION COST ESTIMATE'!BA44</f>
        <v>0</v>
      </c>
      <c r="F44" s="220">
        <f>'CONSTRUCTION COST ESTIMATE'!BC44</f>
        <v>0</v>
      </c>
      <c r="G44" s="221">
        <f>'CONSTRUCTION COST ESTIMATE'!BD44</f>
        <v>0</v>
      </c>
      <c r="H44" s="220"/>
      <c r="I44" s="220">
        <f t="shared" si="0"/>
        <v>0</v>
      </c>
      <c r="J44" s="220"/>
      <c r="K44" s="220">
        <f t="shared" si="1"/>
        <v>0</v>
      </c>
      <c r="L44" s="220"/>
      <c r="M44" s="220">
        <f t="shared" si="2"/>
        <v>0</v>
      </c>
      <c r="N44" s="220"/>
      <c r="O44" s="220">
        <f t="shared" si="3"/>
        <v>0</v>
      </c>
      <c r="P44" s="220"/>
      <c r="Q44" s="220">
        <f t="shared" si="4"/>
        <v>0</v>
      </c>
      <c r="R44" s="220"/>
      <c r="S44" s="220">
        <f t="shared" si="5"/>
        <v>0</v>
      </c>
      <c r="T44" s="220"/>
      <c r="U44" s="220">
        <f t="shared" si="6"/>
        <v>0</v>
      </c>
      <c r="V44" s="220"/>
      <c r="W44" s="220">
        <f t="shared" si="7"/>
        <v>0</v>
      </c>
      <c r="X44" s="220"/>
      <c r="Y44" s="220">
        <f t="shared" si="8"/>
        <v>0</v>
      </c>
      <c r="Z44" s="220"/>
      <c r="AA44" s="220">
        <f t="shared" si="9"/>
        <v>0</v>
      </c>
      <c r="AC44" s="222" t="e">
        <f t="shared" si="19"/>
        <v>#DIV/0!</v>
      </c>
      <c r="AD44" s="220" t="e">
        <f t="shared" si="11"/>
        <v>#NUM!</v>
      </c>
      <c r="AE44" s="223" t="e">
        <f t="shared" si="12"/>
        <v>#NUM!</v>
      </c>
      <c r="AF44" s="223" t="e">
        <f t="shared" si="13"/>
        <v>#NUM!</v>
      </c>
      <c r="AG44" s="222" t="e">
        <f t="shared" si="14"/>
        <v>#NUM!</v>
      </c>
      <c r="AI44" s="220" t="e">
        <f t="shared" si="15"/>
        <v>#DIV/0!</v>
      </c>
      <c r="AJ44" s="222" t="e">
        <f t="shared" si="16"/>
        <v>#DIV/0!</v>
      </c>
      <c r="AK44" s="222" t="e">
        <f t="shared" si="17"/>
        <v>#DIV/0!</v>
      </c>
      <c r="AL44" s="222" t="e">
        <f t="shared" si="18"/>
        <v>#DIV/0!</v>
      </c>
      <c r="AN44" s="89"/>
    </row>
    <row r="45" spans="1:40" s="88" customFormat="1" ht="30" hidden="1" customHeight="1">
      <c r="A45" s="88">
        <f>'CONSTRUCTION COST ESTIMATE'!A45</f>
        <v>0</v>
      </c>
      <c r="B45" s="91">
        <f>'CONSTRUCTION COST ESTIMATE'!B45</f>
        <v>202.03800000000001</v>
      </c>
      <c r="C45" s="92" t="str">
        <f>'CONSTRUCTION COST ESTIMATE'!C45</f>
        <v>REMOVE CONCRETE CURB</v>
      </c>
      <c r="D45" s="93" t="str">
        <f>'CONSTRUCTION COST ESTIMATE'!BB45</f>
        <v>LF</v>
      </c>
      <c r="E45" s="94">
        <f>'CONSTRUCTION COST ESTIMATE'!BA45</f>
        <v>0</v>
      </c>
      <c r="F45" s="220">
        <f>'CONSTRUCTION COST ESTIMATE'!BC45</f>
        <v>0</v>
      </c>
      <c r="G45" s="221">
        <f>'CONSTRUCTION COST ESTIMATE'!BD45</f>
        <v>0</v>
      </c>
      <c r="H45" s="220"/>
      <c r="I45" s="220">
        <f t="shared" si="0"/>
        <v>0</v>
      </c>
      <c r="J45" s="220"/>
      <c r="K45" s="220">
        <f t="shared" si="1"/>
        <v>0</v>
      </c>
      <c r="L45" s="220"/>
      <c r="M45" s="220">
        <f t="shared" si="2"/>
        <v>0</v>
      </c>
      <c r="N45" s="220"/>
      <c r="O45" s="220">
        <f t="shared" si="3"/>
        <v>0</v>
      </c>
      <c r="P45" s="220"/>
      <c r="Q45" s="220">
        <f t="shared" si="4"/>
        <v>0</v>
      </c>
      <c r="R45" s="220"/>
      <c r="S45" s="220">
        <f t="shared" si="5"/>
        <v>0</v>
      </c>
      <c r="T45" s="220"/>
      <c r="U45" s="220">
        <f t="shared" si="6"/>
        <v>0</v>
      </c>
      <c r="V45" s="220"/>
      <c r="W45" s="220">
        <f t="shared" si="7"/>
        <v>0</v>
      </c>
      <c r="X45" s="220"/>
      <c r="Y45" s="220">
        <f t="shared" si="8"/>
        <v>0</v>
      </c>
      <c r="Z45" s="220"/>
      <c r="AA45" s="220">
        <f t="shared" si="9"/>
        <v>0</v>
      </c>
      <c r="AC45" s="222" t="e">
        <f t="shared" si="19"/>
        <v>#DIV/0!</v>
      </c>
      <c r="AD45" s="220" t="e">
        <f t="shared" si="11"/>
        <v>#NUM!</v>
      </c>
      <c r="AE45" s="223" t="e">
        <f t="shared" si="12"/>
        <v>#NUM!</v>
      </c>
      <c r="AF45" s="223" t="e">
        <f t="shared" si="13"/>
        <v>#NUM!</v>
      </c>
      <c r="AG45" s="222" t="e">
        <f t="shared" si="14"/>
        <v>#NUM!</v>
      </c>
      <c r="AI45" s="220" t="e">
        <f t="shared" si="15"/>
        <v>#DIV/0!</v>
      </c>
      <c r="AJ45" s="222" t="e">
        <f t="shared" si="16"/>
        <v>#DIV/0!</v>
      </c>
      <c r="AK45" s="222" t="e">
        <f t="shared" si="17"/>
        <v>#DIV/0!</v>
      </c>
      <c r="AL45" s="222" t="e">
        <f t="shared" si="18"/>
        <v>#DIV/0!</v>
      </c>
      <c r="AN45" s="89"/>
    </row>
    <row r="46" spans="1:40" s="88" customFormat="1" ht="30" hidden="1" customHeight="1">
      <c r="A46" s="88">
        <f>'CONSTRUCTION COST ESTIMATE'!A46</f>
        <v>0</v>
      </c>
      <c r="B46" s="91">
        <f>'CONSTRUCTION COST ESTIMATE'!B46</f>
        <v>202.03899999999999</v>
      </c>
      <c r="C46" s="92" t="str">
        <f>'CONSTRUCTION COST ESTIMATE'!C46</f>
        <v>REMOVE CONCRETE CROSS GUTTER</v>
      </c>
      <c r="D46" s="93" t="str">
        <f>'CONSTRUCTION COST ESTIMATE'!BB46</f>
        <v>SF</v>
      </c>
      <c r="E46" s="94">
        <f>'CONSTRUCTION COST ESTIMATE'!BA46</f>
        <v>0</v>
      </c>
      <c r="F46" s="220">
        <f>'CONSTRUCTION COST ESTIMATE'!BC46</f>
        <v>0</v>
      </c>
      <c r="G46" s="221">
        <f>'CONSTRUCTION COST ESTIMATE'!BD46</f>
        <v>0</v>
      </c>
      <c r="H46" s="220"/>
      <c r="I46" s="220">
        <f t="shared" si="0"/>
        <v>0</v>
      </c>
      <c r="J46" s="220"/>
      <c r="K46" s="220">
        <f t="shared" si="1"/>
        <v>0</v>
      </c>
      <c r="L46" s="220"/>
      <c r="M46" s="220">
        <f t="shared" si="2"/>
        <v>0</v>
      </c>
      <c r="N46" s="220"/>
      <c r="O46" s="220">
        <f t="shared" si="3"/>
        <v>0</v>
      </c>
      <c r="P46" s="220"/>
      <c r="Q46" s="220">
        <f t="shared" si="4"/>
        <v>0</v>
      </c>
      <c r="R46" s="220"/>
      <c r="S46" s="220">
        <f t="shared" si="5"/>
        <v>0</v>
      </c>
      <c r="T46" s="220"/>
      <c r="U46" s="220">
        <f t="shared" si="6"/>
        <v>0</v>
      </c>
      <c r="V46" s="220"/>
      <c r="W46" s="220">
        <f t="shared" si="7"/>
        <v>0</v>
      </c>
      <c r="X46" s="220"/>
      <c r="Y46" s="220">
        <f t="shared" si="8"/>
        <v>0</v>
      </c>
      <c r="Z46" s="220"/>
      <c r="AA46" s="220">
        <f t="shared" si="9"/>
        <v>0</v>
      </c>
      <c r="AC46" s="222" t="e">
        <f t="shared" si="19"/>
        <v>#DIV/0!</v>
      </c>
      <c r="AD46" s="220" t="e">
        <f t="shared" si="11"/>
        <v>#NUM!</v>
      </c>
      <c r="AE46" s="223" t="e">
        <f t="shared" si="12"/>
        <v>#NUM!</v>
      </c>
      <c r="AF46" s="223" t="e">
        <f t="shared" si="13"/>
        <v>#NUM!</v>
      </c>
      <c r="AG46" s="222" t="e">
        <f t="shared" si="14"/>
        <v>#NUM!</v>
      </c>
      <c r="AI46" s="220" t="e">
        <f t="shared" si="15"/>
        <v>#DIV/0!</v>
      </c>
      <c r="AJ46" s="222" t="e">
        <f t="shared" si="16"/>
        <v>#DIV/0!</v>
      </c>
      <c r="AK46" s="222" t="e">
        <f t="shared" si="17"/>
        <v>#DIV/0!</v>
      </c>
      <c r="AL46" s="222" t="e">
        <f t="shared" si="18"/>
        <v>#DIV/0!</v>
      </c>
      <c r="AN46" s="89"/>
    </row>
    <row r="47" spans="1:40" s="88" customFormat="1" ht="30" hidden="1" customHeight="1">
      <c r="A47" s="88">
        <f>'CONSTRUCTION COST ESTIMATE'!A47</f>
        <v>0</v>
      </c>
      <c r="B47" s="91">
        <f>'CONSTRUCTION COST ESTIMATE'!B47</f>
        <v>202.04</v>
      </c>
      <c r="C47" s="92" t="str">
        <f>'CONSTRUCTION COST ESTIMATE'!C47</f>
        <v>REMOVE CONCRETE CUT OFF WALL</v>
      </c>
      <c r="D47" s="93" t="str">
        <f>'CONSTRUCTION COST ESTIMATE'!BB47</f>
        <v>LF</v>
      </c>
      <c r="E47" s="94">
        <f>'CONSTRUCTION COST ESTIMATE'!BA47</f>
        <v>0</v>
      </c>
      <c r="F47" s="220">
        <f>'CONSTRUCTION COST ESTIMATE'!BC47</f>
        <v>0</v>
      </c>
      <c r="G47" s="221">
        <f>'CONSTRUCTION COST ESTIMATE'!BD47</f>
        <v>0</v>
      </c>
      <c r="H47" s="220"/>
      <c r="I47" s="220">
        <f t="shared" si="0"/>
        <v>0</v>
      </c>
      <c r="J47" s="220"/>
      <c r="K47" s="220">
        <f t="shared" si="1"/>
        <v>0</v>
      </c>
      <c r="L47" s="220"/>
      <c r="M47" s="220">
        <f t="shared" si="2"/>
        <v>0</v>
      </c>
      <c r="N47" s="220"/>
      <c r="O47" s="220">
        <f t="shared" si="3"/>
        <v>0</v>
      </c>
      <c r="P47" s="220"/>
      <c r="Q47" s="220">
        <f t="shared" si="4"/>
        <v>0</v>
      </c>
      <c r="R47" s="220"/>
      <c r="S47" s="220">
        <f t="shared" si="5"/>
        <v>0</v>
      </c>
      <c r="T47" s="220"/>
      <c r="U47" s="220">
        <f t="shared" si="6"/>
        <v>0</v>
      </c>
      <c r="V47" s="220"/>
      <c r="W47" s="220">
        <f t="shared" si="7"/>
        <v>0</v>
      </c>
      <c r="X47" s="220"/>
      <c r="Y47" s="220">
        <f t="shared" si="8"/>
        <v>0</v>
      </c>
      <c r="Z47" s="220"/>
      <c r="AA47" s="220">
        <f t="shared" si="9"/>
        <v>0</v>
      </c>
      <c r="AC47" s="222" t="e">
        <f t="shared" si="19"/>
        <v>#DIV/0!</v>
      </c>
      <c r="AD47" s="220" t="e">
        <f t="shared" si="11"/>
        <v>#NUM!</v>
      </c>
      <c r="AE47" s="223" t="e">
        <f t="shared" si="12"/>
        <v>#NUM!</v>
      </c>
      <c r="AF47" s="223" t="e">
        <f t="shared" si="13"/>
        <v>#NUM!</v>
      </c>
      <c r="AG47" s="222" t="e">
        <f t="shared" si="14"/>
        <v>#NUM!</v>
      </c>
      <c r="AI47" s="220" t="e">
        <f t="shared" si="15"/>
        <v>#DIV/0!</v>
      </c>
      <c r="AJ47" s="222" t="e">
        <f t="shared" si="16"/>
        <v>#DIV/0!</v>
      </c>
      <c r="AK47" s="222" t="e">
        <f t="shared" si="17"/>
        <v>#DIV/0!</v>
      </c>
      <c r="AL47" s="222" t="e">
        <f t="shared" si="18"/>
        <v>#DIV/0!</v>
      </c>
      <c r="AN47" s="89"/>
    </row>
    <row r="48" spans="1:40" s="88" customFormat="1" ht="30" hidden="1" customHeight="1">
      <c r="A48" s="88">
        <f>'CONSTRUCTION COST ESTIMATE'!A48</f>
        <v>0</v>
      </c>
      <c r="B48" s="91">
        <f>'CONSTRUCTION COST ESTIMATE'!B48</f>
        <v>202.041</v>
      </c>
      <c r="C48" s="92" t="str">
        <f>'CONSTRUCTION COST ESTIMATE'!C48</f>
        <v>REMOVE CONCRETE DRIVEWAY</v>
      </c>
      <c r="D48" s="93" t="str">
        <f>'CONSTRUCTION COST ESTIMATE'!BB48</f>
        <v>SF</v>
      </c>
      <c r="E48" s="94">
        <f>'CONSTRUCTION COST ESTIMATE'!BA48</f>
        <v>0</v>
      </c>
      <c r="F48" s="220">
        <f>'CONSTRUCTION COST ESTIMATE'!BC48</f>
        <v>0</v>
      </c>
      <c r="G48" s="221">
        <f>'CONSTRUCTION COST ESTIMATE'!BD48</f>
        <v>0</v>
      </c>
      <c r="H48" s="220"/>
      <c r="I48" s="220">
        <f t="shared" si="0"/>
        <v>0</v>
      </c>
      <c r="J48" s="220"/>
      <c r="K48" s="220">
        <f t="shared" si="1"/>
        <v>0</v>
      </c>
      <c r="L48" s="220"/>
      <c r="M48" s="220">
        <f t="shared" si="2"/>
        <v>0</v>
      </c>
      <c r="N48" s="220"/>
      <c r="O48" s="220">
        <f t="shared" si="3"/>
        <v>0</v>
      </c>
      <c r="P48" s="220"/>
      <c r="Q48" s="220">
        <f t="shared" si="4"/>
        <v>0</v>
      </c>
      <c r="R48" s="220"/>
      <c r="S48" s="220">
        <f t="shared" si="5"/>
        <v>0</v>
      </c>
      <c r="T48" s="220"/>
      <c r="U48" s="220">
        <f t="shared" si="6"/>
        <v>0</v>
      </c>
      <c r="V48" s="220"/>
      <c r="W48" s="220">
        <f t="shared" si="7"/>
        <v>0</v>
      </c>
      <c r="X48" s="220"/>
      <c r="Y48" s="220">
        <f t="shared" si="8"/>
        <v>0</v>
      </c>
      <c r="Z48" s="220"/>
      <c r="AA48" s="220">
        <f t="shared" si="9"/>
        <v>0</v>
      </c>
      <c r="AC48" s="222" t="e">
        <f t="shared" si="19"/>
        <v>#DIV/0!</v>
      </c>
      <c r="AD48" s="220" t="e">
        <f t="shared" si="11"/>
        <v>#NUM!</v>
      </c>
      <c r="AE48" s="223" t="e">
        <f t="shared" si="12"/>
        <v>#NUM!</v>
      </c>
      <c r="AF48" s="223" t="e">
        <f t="shared" si="13"/>
        <v>#NUM!</v>
      </c>
      <c r="AG48" s="222" t="e">
        <f t="shared" si="14"/>
        <v>#NUM!</v>
      </c>
      <c r="AI48" s="220" t="e">
        <f t="shared" si="15"/>
        <v>#DIV/0!</v>
      </c>
      <c r="AJ48" s="222" t="e">
        <f t="shared" si="16"/>
        <v>#DIV/0!</v>
      </c>
      <c r="AK48" s="222" t="e">
        <f t="shared" si="17"/>
        <v>#DIV/0!</v>
      </c>
      <c r="AL48" s="222" t="e">
        <f t="shared" si="18"/>
        <v>#DIV/0!</v>
      </c>
      <c r="AN48" s="89"/>
    </row>
    <row r="49" spans="1:40" s="88" customFormat="1" ht="30" hidden="1" customHeight="1">
      <c r="A49" s="88">
        <f>'CONSTRUCTION COST ESTIMATE'!A49</f>
        <v>0</v>
      </c>
      <c r="B49" s="91">
        <f>'CONSTRUCTION COST ESTIMATE'!B49</f>
        <v>202.042</v>
      </c>
      <c r="C49" s="92" t="str">
        <f>'CONSTRUCTION COST ESTIMATE'!C49</f>
        <v>REMOVE CONCRETE PATH</v>
      </c>
      <c r="D49" s="93" t="str">
        <f>'CONSTRUCTION COST ESTIMATE'!BB49</f>
        <v>SF</v>
      </c>
      <c r="E49" s="94">
        <f>'CONSTRUCTION COST ESTIMATE'!BA49</f>
        <v>0</v>
      </c>
      <c r="F49" s="220">
        <f>'CONSTRUCTION COST ESTIMATE'!BC49</f>
        <v>0</v>
      </c>
      <c r="G49" s="221">
        <f>'CONSTRUCTION COST ESTIMATE'!BD49</f>
        <v>0</v>
      </c>
      <c r="H49" s="220"/>
      <c r="I49" s="220">
        <f t="shared" si="0"/>
        <v>0</v>
      </c>
      <c r="J49" s="220"/>
      <c r="K49" s="220">
        <f t="shared" si="1"/>
        <v>0</v>
      </c>
      <c r="L49" s="220"/>
      <c r="M49" s="220">
        <f t="shared" si="2"/>
        <v>0</v>
      </c>
      <c r="N49" s="220"/>
      <c r="O49" s="220">
        <f t="shared" si="3"/>
        <v>0</v>
      </c>
      <c r="P49" s="220"/>
      <c r="Q49" s="220">
        <f t="shared" si="4"/>
        <v>0</v>
      </c>
      <c r="R49" s="220"/>
      <c r="S49" s="220">
        <f t="shared" si="5"/>
        <v>0</v>
      </c>
      <c r="T49" s="220"/>
      <c r="U49" s="220">
        <f t="shared" si="6"/>
        <v>0</v>
      </c>
      <c r="V49" s="220"/>
      <c r="W49" s="220">
        <f t="shared" si="7"/>
        <v>0</v>
      </c>
      <c r="X49" s="220"/>
      <c r="Y49" s="220">
        <f t="shared" si="8"/>
        <v>0</v>
      </c>
      <c r="Z49" s="220"/>
      <c r="AA49" s="220">
        <f t="shared" si="9"/>
        <v>0</v>
      </c>
      <c r="AC49" s="222" t="e">
        <f t="shared" ref="AC49:AC80" si="20">I49/$I$1460</f>
        <v>#DIV/0!</v>
      </c>
      <c r="AD49" s="220" t="e">
        <f t="shared" si="11"/>
        <v>#NUM!</v>
      </c>
      <c r="AE49" s="223" t="e">
        <f t="shared" si="12"/>
        <v>#NUM!</v>
      </c>
      <c r="AF49" s="223" t="e">
        <f t="shared" si="13"/>
        <v>#NUM!</v>
      </c>
      <c r="AG49" s="222" t="e">
        <f t="shared" si="14"/>
        <v>#NUM!</v>
      </c>
      <c r="AI49" s="220" t="e">
        <f t="shared" si="15"/>
        <v>#DIV/0!</v>
      </c>
      <c r="AJ49" s="222" t="e">
        <f t="shared" si="16"/>
        <v>#DIV/0!</v>
      </c>
      <c r="AK49" s="222" t="e">
        <f t="shared" si="17"/>
        <v>#DIV/0!</v>
      </c>
      <c r="AL49" s="222" t="e">
        <f t="shared" si="18"/>
        <v>#DIV/0!</v>
      </c>
      <c r="AN49" s="89"/>
    </row>
    <row r="50" spans="1:40" s="88" customFormat="1" ht="30" hidden="1" customHeight="1">
      <c r="A50" s="88">
        <f>'CONSTRUCTION COST ESTIMATE'!A50</f>
        <v>0</v>
      </c>
      <c r="B50" s="91">
        <f>'CONSTRUCTION COST ESTIMATE'!B50</f>
        <v>202.04300000000001</v>
      </c>
      <c r="C50" s="92" t="str">
        <f>'CONSTRUCTION COST ESTIMATE'!C50</f>
        <v>REMOVE MEDIAN ISLAND</v>
      </c>
      <c r="D50" s="93" t="str">
        <f>'CONSTRUCTION COST ESTIMATE'!BB50</f>
        <v>SF</v>
      </c>
      <c r="E50" s="94">
        <f>'CONSTRUCTION COST ESTIMATE'!BA50</f>
        <v>0</v>
      </c>
      <c r="F50" s="220">
        <f>'CONSTRUCTION COST ESTIMATE'!BC50</f>
        <v>0</v>
      </c>
      <c r="G50" s="221">
        <f>'CONSTRUCTION COST ESTIMATE'!BD50</f>
        <v>0</v>
      </c>
      <c r="H50" s="220"/>
      <c r="I50" s="220">
        <f t="shared" si="0"/>
        <v>0</v>
      </c>
      <c r="J50" s="220"/>
      <c r="K50" s="220">
        <f t="shared" si="1"/>
        <v>0</v>
      </c>
      <c r="L50" s="220"/>
      <c r="M50" s="220">
        <f t="shared" si="2"/>
        <v>0</v>
      </c>
      <c r="N50" s="220"/>
      <c r="O50" s="220">
        <f t="shared" si="3"/>
        <v>0</v>
      </c>
      <c r="P50" s="220"/>
      <c r="Q50" s="220">
        <f t="shared" si="4"/>
        <v>0</v>
      </c>
      <c r="R50" s="220"/>
      <c r="S50" s="220">
        <f t="shared" si="5"/>
        <v>0</v>
      </c>
      <c r="T50" s="220"/>
      <c r="U50" s="220">
        <f t="shared" si="6"/>
        <v>0</v>
      </c>
      <c r="V50" s="220"/>
      <c r="W50" s="220">
        <f t="shared" si="7"/>
        <v>0</v>
      </c>
      <c r="X50" s="220"/>
      <c r="Y50" s="220">
        <f t="shared" si="8"/>
        <v>0</v>
      </c>
      <c r="Z50" s="220"/>
      <c r="AA50" s="220">
        <f t="shared" si="9"/>
        <v>0</v>
      </c>
      <c r="AC50" s="222" t="e">
        <f t="shared" si="20"/>
        <v>#DIV/0!</v>
      </c>
      <c r="AD50" s="220" t="e">
        <f t="shared" si="11"/>
        <v>#NUM!</v>
      </c>
      <c r="AE50" s="223" t="e">
        <f t="shared" si="12"/>
        <v>#NUM!</v>
      </c>
      <c r="AF50" s="223" t="e">
        <f t="shared" si="13"/>
        <v>#NUM!</v>
      </c>
      <c r="AG50" s="222" t="e">
        <f t="shared" si="14"/>
        <v>#NUM!</v>
      </c>
      <c r="AI50" s="220" t="e">
        <f t="shared" si="15"/>
        <v>#DIV/0!</v>
      </c>
      <c r="AJ50" s="222" t="e">
        <f t="shared" si="16"/>
        <v>#DIV/0!</v>
      </c>
      <c r="AK50" s="222" t="e">
        <f t="shared" si="17"/>
        <v>#DIV/0!</v>
      </c>
      <c r="AL50" s="222" t="e">
        <f t="shared" si="18"/>
        <v>#DIV/0!</v>
      </c>
      <c r="AN50" s="89"/>
    </row>
    <row r="51" spans="1:40" s="88" customFormat="1" ht="30" hidden="1" customHeight="1">
      <c r="A51" s="88">
        <f>'CONSTRUCTION COST ESTIMATE'!A51</f>
        <v>0</v>
      </c>
      <c r="B51" s="91">
        <f>'CONSTRUCTION COST ESTIMATE'!B51</f>
        <v>202.04400000000001</v>
      </c>
      <c r="C51" s="92" t="str">
        <f>'CONSTRUCTION COST ESTIMATE'!C51</f>
        <v>REMOVE CONCRETE SLAB</v>
      </c>
      <c r="D51" s="93" t="str">
        <f>'CONSTRUCTION COST ESTIMATE'!BB51</f>
        <v>SF</v>
      </c>
      <c r="E51" s="94">
        <f>'CONSTRUCTION COST ESTIMATE'!BA51</f>
        <v>0</v>
      </c>
      <c r="F51" s="220">
        <f>'CONSTRUCTION COST ESTIMATE'!BC51</f>
        <v>0</v>
      </c>
      <c r="G51" s="221">
        <f>'CONSTRUCTION COST ESTIMATE'!BD51</f>
        <v>0</v>
      </c>
      <c r="H51" s="220"/>
      <c r="I51" s="220">
        <f t="shared" si="0"/>
        <v>0</v>
      </c>
      <c r="J51" s="220"/>
      <c r="K51" s="220">
        <f t="shared" si="1"/>
        <v>0</v>
      </c>
      <c r="L51" s="220"/>
      <c r="M51" s="220">
        <f t="shared" si="2"/>
        <v>0</v>
      </c>
      <c r="N51" s="220"/>
      <c r="O51" s="220">
        <f t="shared" si="3"/>
        <v>0</v>
      </c>
      <c r="P51" s="220"/>
      <c r="Q51" s="220">
        <f t="shared" si="4"/>
        <v>0</v>
      </c>
      <c r="R51" s="220"/>
      <c r="S51" s="220">
        <f t="shared" si="5"/>
        <v>0</v>
      </c>
      <c r="T51" s="220"/>
      <c r="U51" s="220">
        <f t="shared" si="6"/>
        <v>0</v>
      </c>
      <c r="V51" s="220"/>
      <c r="W51" s="220">
        <f t="shared" si="7"/>
        <v>0</v>
      </c>
      <c r="X51" s="220"/>
      <c r="Y51" s="220">
        <f t="shared" si="8"/>
        <v>0</v>
      </c>
      <c r="Z51" s="220"/>
      <c r="AA51" s="220">
        <f t="shared" si="9"/>
        <v>0</v>
      </c>
      <c r="AC51" s="222" t="e">
        <f t="shared" si="20"/>
        <v>#DIV/0!</v>
      </c>
      <c r="AD51" s="220" t="e">
        <f t="shared" si="11"/>
        <v>#NUM!</v>
      </c>
      <c r="AE51" s="223" t="e">
        <f t="shared" si="12"/>
        <v>#NUM!</v>
      </c>
      <c r="AF51" s="223" t="e">
        <f t="shared" si="13"/>
        <v>#NUM!</v>
      </c>
      <c r="AG51" s="222" t="e">
        <f t="shared" si="14"/>
        <v>#NUM!</v>
      </c>
      <c r="AI51" s="220" t="e">
        <f t="shared" si="15"/>
        <v>#DIV/0!</v>
      </c>
      <c r="AJ51" s="222" t="e">
        <f t="shared" si="16"/>
        <v>#DIV/0!</v>
      </c>
      <c r="AK51" s="222" t="e">
        <f t="shared" si="17"/>
        <v>#DIV/0!</v>
      </c>
      <c r="AL51" s="222" t="e">
        <f t="shared" si="18"/>
        <v>#DIV/0!</v>
      </c>
      <c r="AN51" s="89"/>
    </row>
    <row r="52" spans="1:40" s="88" customFormat="1" ht="30" hidden="1" customHeight="1">
      <c r="A52" s="88">
        <f>'CONSTRUCTION COST ESTIMATE'!A52</f>
        <v>0</v>
      </c>
      <c r="B52" s="91">
        <f>'CONSTRUCTION COST ESTIMATE'!B52</f>
        <v>202.04499999999999</v>
      </c>
      <c r="C52" s="92" t="str">
        <f>'CONSTRUCTION COST ESTIMATE'!C52</f>
        <v>REMOVE CONCRETE SLOPE PAVEMENT</v>
      </c>
      <c r="D52" s="93" t="str">
        <f>'CONSTRUCTION COST ESTIMATE'!BB52</f>
        <v>SY</v>
      </c>
      <c r="E52" s="94">
        <f>'CONSTRUCTION COST ESTIMATE'!BA52</f>
        <v>0</v>
      </c>
      <c r="F52" s="220">
        <f>'CONSTRUCTION COST ESTIMATE'!BC52</f>
        <v>0</v>
      </c>
      <c r="G52" s="221">
        <f>'CONSTRUCTION COST ESTIMATE'!BD52</f>
        <v>0</v>
      </c>
      <c r="H52" s="220"/>
      <c r="I52" s="220">
        <f t="shared" si="0"/>
        <v>0</v>
      </c>
      <c r="J52" s="220"/>
      <c r="K52" s="220">
        <f t="shared" si="1"/>
        <v>0</v>
      </c>
      <c r="L52" s="220"/>
      <c r="M52" s="220">
        <f t="shared" si="2"/>
        <v>0</v>
      </c>
      <c r="N52" s="220"/>
      <c r="O52" s="220">
        <f t="shared" si="3"/>
        <v>0</v>
      </c>
      <c r="P52" s="220"/>
      <c r="Q52" s="220">
        <f t="shared" si="4"/>
        <v>0</v>
      </c>
      <c r="R52" s="220"/>
      <c r="S52" s="220">
        <f t="shared" si="5"/>
        <v>0</v>
      </c>
      <c r="T52" s="220"/>
      <c r="U52" s="220">
        <f t="shared" si="6"/>
        <v>0</v>
      </c>
      <c r="V52" s="220"/>
      <c r="W52" s="220">
        <f t="shared" si="7"/>
        <v>0</v>
      </c>
      <c r="X52" s="220"/>
      <c r="Y52" s="220">
        <f t="shared" si="8"/>
        <v>0</v>
      </c>
      <c r="Z52" s="220"/>
      <c r="AA52" s="220">
        <f t="shared" si="9"/>
        <v>0</v>
      </c>
      <c r="AC52" s="222" t="e">
        <f t="shared" si="20"/>
        <v>#DIV/0!</v>
      </c>
      <c r="AD52" s="220" t="e">
        <f t="shared" si="11"/>
        <v>#NUM!</v>
      </c>
      <c r="AE52" s="223" t="e">
        <f t="shared" si="12"/>
        <v>#NUM!</v>
      </c>
      <c r="AF52" s="223" t="e">
        <f t="shared" si="13"/>
        <v>#NUM!</v>
      </c>
      <c r="AG52" s="222" t="e">
        <f t="shared" si="14"/>
        <v>#NUM!</v>
      </c>
      <c r="AI52" s="220" t="e">
        <f t="shared" si="15"/>
        <v>#DIV/0!</v>
      </c>
      <c r="AJ52" s="222" t="e">
        <f t="shared" si="16"/>
        <v>#DIV/0!</v>
      </c>
      <c r="AK52" s="222" t="e">
        <f t="shared" si="17"/>
        <v>#DIV/0!</v>
      </c>
      <c r="AL52" s="222" t="e">
        <f t="shared" si="18"/>
        <v>#DIV/0!</v>
      </c>
      <c r="AN52" s="89"/>
    </row>
    <row r="53" spans="1:40" s="88" customFormat="1" ht="30" hidden="1" customHeight="1">
      <c r="A53" s="88">
        <f>'CONSTRUCTION COST ESTIMATE'!A53</f>
        <v>0</v>
      </c>
      <c r="B53" s="91">
        <f>'CONSTRUCTION COST ESTIMATE'!B53</f>
        <v>202.05</v>
      </c>
      <c r="C53" s="92" t="str">
        <f>'CONSTRUCTION COST ESTIMATE'!C53</f>
        <v>REMOVE FENCING</v>
      </c>
      <c r="D53" s="93" t="str">
        <f>'CONSTRUCTION COST ESTIMATE'!BB53</f>
        <v>LF</v>
      </c>
      <c r="E53" s="94">
        <f>'CONSTRUCTION COST ESTIMATE'!BA53</f>
        <v>0</v>
      </c>
      <c r="F53" s="220">
        <f>'CONSTRUCTION COST ESTIMATE'!BC53</f>
        <v>0</v>
      </c>
      <c r="G53" s="221">
        <f>'CONSTRUCTION COST ESTIMATE'!BD53</f>
        <v>0</v>
      </c>
      <c r="H53" s="220"/>
      <c r="I53" s="220">
        <f t="shared" si="0"/>
        <v>0</v>
      </c>
      <c r="J53" s="220"/>
      <c r="K53" s="220">
        <f t="shared" si="1"/>
        <v>0</v>
      </c>
      <c r="L53" s="220"/>
      <c r="M53" s="220">
        <f t="shared" si="2"/>
        <v>0</v>
      </c>
      <c r="N53" s="220"/>
      <c r="O53" s="220">
        <f t="shared" si="3"/>
        <v>0</v>
      </c>
      <c r="P53" s="220"/>
      <c r="Q53" s="220">
        <f t="shared" si="4"/>
        <v>0</v>
      </c>
      <c r="R53" s="220"/>
      <c r="S53" s="220">
        <f t="shared" si="5"/>
        <v>0</v>
      </c>
      <c r="T53" s="220"/>
      <c r="U53" s="220">
        <f t="shared" si="6"/>
        <v>0</v>
      </c>
      <c r="V53" s="220"/>
      <c r="W53" s="220">
        <f t="shared" si="7"/>
        <v>0</v>
      </c>
      <c r="X53" s="220"/>
      <c r="Y53" s="220">
        <f t="shared" si="8"/>
        <v>0</v>
      </c>
      <c r="Z53" s="220"/>
      <c r="AA53" s="220">
        <f t="shared" si="9"/>
        <v>0</v>
      </c>
      <c r="AC53" s="222" t="e">
        <f t="shared" si="20"/>
        <v>#DIV/0!</v>
      </c>
      <c r="AD53" s="220" t="e">
        <f t="shared" si="11"/>
        <v>#NUM!</v>
      </c>
      <c r="AE53" s="223" t="e">
        <f t="shared" si="12"/>
        <v>#NUM!</v>
      </c>
      <c r="AF53" s="223" t="e">
        <f t="shared" si="13"/>
        <v>#NUM!</v>
      </c>
      <c r="AG53" s="222" t="e">
        <f t="shared" si="14"/>
        <v>#NUM!</v>
      </c>
      <c r="AI53" s="220" t="e">
        <f t="shared" si="15"/>
        <v>#DIV/0!</v>
      </c>
      <c r="AJ53" s="222" t="e">
        <f t="shared" si="16"/>
        <v>#DIV/0!</v>
      </c>
      <c r="AK53" s="222" t="e">
        <f t="shared" si="17"/>
        <v>#DIV/0!</v>
      </c>
      <c r="AL53" s="222" t="e">
        <f t="shared" si="18"/>
        <v>#DIV/0!</v>
      </c>
      <c r="AN53" s="89"/>
    </row>
    <row r="54" spans="1:40" s="88" customFormat="1" ht="30" hidden="1" customHeight="1">
      <c r="A54" s="88">
        <f>'CONSTRUCTION COST ESTIMATE'!A54</f>
        <v>0</v>
      </c>
      <c r="B54" s="91">
        <f>'CONSTRUCTION COST ESTIMATE'!B54</f>
        <v>202.05099999999999</v>
      </c>
      <c r="C54" s="92" t="str">
        <f>'CONSTRUCTION COST ESTIMATE'!C54</f>
        <v>REMOVE AND SALAGE FENCING</v>
      </c>
      <c r="D54" s="93" t="str">
        <f>'CONSTRUCTION COST ESTIMATE'!BB54</f>
        <v>LF</v>
      </c>
      <c r="E54" s="94">
        <f>'CONSTRUCTION COST ESTIMATE'!BA54</f>
        <v>0</v>
      </c>
      <c r="F54" s="220">
        <f>'CONSTRUCTION COST ESTIMATE'!BC54</f>
        <v>0</v>
      </c>
      <c r="G54" s="221">
        <f>'CONSTRUCTION COST ESTIMATE'!BD54</f>
        <v>0</v>
      </c>
      <c r="H54" s="220"/>
      <c r="I54" s="220">
        <f t="shared" si="0"/>
        <v>0</v>
      </c>
      <c r="J54" s="220"/>
      <c r="K54" s="220">
        <f t="shared" si="1"/>
        <v>0</v>
      </c>
      <c r="L54" s="220"/>
      <c r="M54" s="220">
        <f t="shared" si="2"/>
        <v>0</v>
      </c>
      <c r="N54" s="220"/>
      <c r="O54" s="220">
        <f t="shared" si="3"/>
        <v>0</v>
      </c>
      <c r="P54" s="220"/>
      <c r="Q54" s="220">
        <f t="shared" si="4"/>
        <v>0</v>
      </c>
      <c r="R54" s="220"/>
      <c r="S54" s="220">
        <f t="shared" si="5"/>
        <v>0</v>
      </c>
      <c r="T54" s="220"/>
      <c r="U54" s="220">
        <f t="shared" si="6"/>
        <v>0</v>
      </c>
      <c r="V54" s="220"/>
      <c r="W54" s="220">
        <f t="shared" si="7"/>
        <v>0</v>
      </c>
      <c r="X54" s="220"/>
      <c r="Y54" s="220">
        <f t="shared" si="8"/>
        <v>0</v>
      </c>
      <c r="Z54" s="220"/>
      <c r="AA54" s="220">
        <f t="shared" si="9"/>
        <v>0</v>
      </c>
      <c r="AC54" s="222" t="e">
        <f t="shared" si="20"/>
        <v>#DIV/0!</v>
      </c>
      <c r="AD54" s="220" t="e">
        <f t="shared" si="11"/>
        <v>#NUM!</v>
      </c>
      <c r="AE54" s="223" t="e">
        <f t="shared" si="12"/>
        <v>#NUM!</v>
      </c>
      <c r="AF54" s="223" t="e">
        <f t="shared" si="13"/>
        <v>#NUM!</v>
      </c>
      <c r="AG54" s="222" t="e">
        <f t="shared" si="14"/>
        <v>#NUM!</v>
      </c>
      <c r="AI54" s="220" t="e">
        <f t="shared" si="15"/>
        <v>#DIV/0!</v>
      </c>
      <c r="AJ54" s="222" t="e">
        <f t="shared" si="16"/>
        <v>#DIV/0!</v>
      </c>
      <c r="AK54" s="222" t="e">
        <f t="shared" si="17"/>
        <v>#DIV/0!</v>
      </c>
      <c r="AL54" s="222" t="e">
        <f t="shared" si="18"/>
        <v>#DIV/0!</v>
      </c>
      <c r="AN54" s="89"/>
    </row>
    <row r="55" spans="1:40" s="88" customFormat="1" ht="30" hidden="1" customHeight="1">
      <c r="A55" s="88">
        <f>'CONSTRUCTION COST ESTIMATE'!A55</f>
        <v>0</v>
      </c>
      <c r="B55" s="91">
        <f>'CONSTRUCTION COST ESTIMATE'!B55</f>
        <v>202.05199999999999</v>
      </c>
      <c r="C55" s="92" t="str">
        <f>'CONSTRUCTION COST ESTIMATE'!C55</f>
        <v>REMOVE AND RELOCATE FENCING</v>
      </c>
      <c r="D55" s="93" t="str">
        <f>'CONSTRUCTION COST ESTIMATE'!BB55</f>
        <v>LF</v>
      </c>
      <c r="E55" s="94">
        <f>'CONSTRUCTION COST ESTIMATE'!BA55</f>
        <v>0</v>
      </c>
      <c r="F55" s="220">
        <f>'CONSTRUCTION COST ESTIMATE'!BC55</f>
        <v>0</v>
      </c>
      <c r="G55" s="221">
        <f>'CONSTRUCTION COST ESTIMATE'!BD55</f>
        <v>0</v>
      </c>
      <c r="H55" s="220"/>
      <c r="I55" s="220">
        <f t="shared" si="0"/>
        <v>0</v>
      </c>
      <c r="J55" s="220"/>
      <c r="K55" s="220">
        <f t="shared" si="1"/>
        <v>0</v>
      </c>
      <c r="L55" s="220"/>
      <c r="M55" s="220">
        <f t="shared" si="2"/>
        <v>0</v>
      </c>
      <c r="N55" s="220"/>
      <c r="O55" s="220">
        <f t="shared" si="3"/>
        <v>0</v>
      </c>
      <c r="P55" s="220"/>
      <c r="Q55" s="220">
        <f t="shared" si="4"/>
        <v>0</v>
      </c>
      <c r="R55" s="220"/>
      <c r="S55" s="220">
        <f t="shared" si="5"/>
        <v>0</v>
      </c>
      <c r="T55" s="220"/>
      <c r="U55" s="220">
        <f t="shared" si="6"/>
        <v>0</v>
      </c>
      <c r="V55" s="220"/>
      <c r="W55" s="220">
        <f t="shared" si="7"/>
        <v>0</v>
      </c>
      <c r="X55" s="220"/>
      <c r="Y55" s="220">
        <f t="shared" si="8"/>
        <v>0</v>
      </c>
      <c r="Z55" s="220"/>
      <c r="AA55" s="220">
        <f t="shared" si="9"/>
        <v>0</v>
      </c>
      <c r="AC55" s="222" t="e">
        <f t="shared" si="20"/>
        <v>#DIV/0!</v>
      </c>
      <c r="AD55" s="220" t="e">
        <f t="shared" si="11"/>
        <v>#NUM!</v>
      </c>
      <c r="AE55" s="223" t="e">
        <f t="shared" si="12"/>
        <v>#NUM!</v>
      </c>
      <c r="AF55" s="223" t="e">
        <f t="shared" si="13"/>
        <v>#NUM!</v>
      </c>
      <c r="AG55" s="222" t="e">
        <f t="shared" si="14"/>
        <v>#NUM!</v>
      </c>
      <c r="AI55" s="220" t="e">
        <f t="shared" si="15"/>
        <v>#DIV/0!</v>
      </c>
      <c r="AJ55" s="222" t="e">
        <f t="shared" si="16"/>
        <v>#DIV/0!</v>
      </c>
      <c r="AK55" s="222" t="e">
        <f t="shared" si="17"/>
        <v>#DIV/0!</v>
      </c>
      <c r="AL55" s="222" t="e">
        <f t="shared" si="18"/>
        <v>#DIV/0!</v>
      </c>
      <c r="AN55" s="89"/>
    </row>
    <row r="56" spans="1:40" s="88" customFormat="1" ht="30" hidden="1" customHeight="1">
      <c r="A56" s="88">
        <f>'CONSTRUCTION COST ESTIMATE'!A56</f>
        <v>0</v>
      </c>
      <c r="B56" s="91">
        <f>'CONSTRUCTION COST ESTIMATE'!B56</f>
        <v>202.053</v>
      </c>
      <c r="C56" s="92" t="str">
        <f>'CONSTRUCTION COST ESTIMATE'!C56</f>
        <v>REMOVE CHAIN LINK FENCE</v>
      </c>
      <c r="D56" s="93" t="str">
        <f>'CONSTRUCTION COST ESTIMATE'!BB56</f>
        <v>LF</v>
      </c>
      <c r="E56" s="94">
        <f>'CONSTRUCTION COST ESTIMATE'!BA56</f>
        <v>0</v>
      </c>
      <c r="F56" s="220">
        <f>'CONSTRUCTION COST ESTIMATE'!BC56</f>
        <v>0</v>
      </c>
      <c r="G56" s="221">
        <f>'CONSTRUCTION COST ESTIMATE'!BD56</f>
        <v>0</v>
      </c>
      <c r="H56" s="220"/>
      <c r="I56" s="220">
        <f t="shared" si="0"/>
        <v>0</v>
      </c>
      <c r="J56" s="220"/>
      <c r="K56" s="220">
        <f t="shared" si="1"/>
        <v>0</v>
      </c>
      <c r="L56" s="220"/>
      <c r="M56" s="220">
        <f t="shared" si="2"/>
        <v>0</v>
      </c>
      <c r="N56" s="220"/>
      <c r="O56" s="220">
        <f t="shared" si="3"/>
        <v>0</v>
      </c>
      <c r="P56" s="220"/>
      <c r="Q56" s="220">
        <f t="shared" si="4"/>
        <v>0</v>
      </c>
      <c r="R56" s="220"/>
      <c r="S56" s="220">
        <f t="shared" si="5"/>
        <v>0</v>
      </c>
      <c r="T56" s="220"/>
      <c r="U56" s="220">
        <f t="shared" si="6"/>
        <v>0</v>
      </c>
      <c r="V56" s="220"/>
      <c r="W56" s="220">
        <f t="shared" si="7"/>
        <v>0</v>
      </c>
      <c r="X56" s="220"/>
      <c r="Y56" s="220">
        <f t="shared" si="8"/>
        <v>0</v>
      </c>
      <c r="Z56" s="220"/>
      <c r="AA56" s="220">
        <f t="shared" si="9"/>
        <v>0</v>
      </c>
      <c r="AC56" s="222" t="e">
        <f t="shared" si="20"/>
        <v>#DIV/0!</v>
      </c>
      <c r="AD56" s="220" t="e">
        <f t="shared" si="11"/>
        <v>#NUM!</v>
      </c>
      <c r="AE56" s="223" t="e">
        <f t="shared" si="12"/>
        <v>#NUM!</v>
      </c>
      <c r="AF56" s="223" t="e">
        <f t="shared" si="13"/>
        <v>#NUM!</v>
      </c>
      <c r="AG56" s="222" t="e">
        <f t="shared" si="14"/>
        <v>#NUM!</v>
      </c>
      <c r="AI56" s="220" t="e">
        <f t="shared" si="15"/>
        <v>#DIV/0!</v>
      </c>
      <c r="AJ56" s="222" t="e">
        <f t="shared" si="16"/>
        <v>#DIV/0!</v>
      </c>
      <c r="AK56" s="222" t="e">
        <f t="shared" si="17"/>
        <v>#DIV/0!</v>
      </c>
      <c r="AL56" s="222" t="e">
        <f t="shared" si="18"/>
        <v>#DIV/0!</v>
      </c>
      <c r="AN56" s="89"/>
    </row>
    <row r="57" spans="1:40" s="88" customFormat="1" ht="30" hidden="1" customHeight="1">
      <c r="A57" s="88">
        <f>'CONSTRUCTION COST ESTIMATE'!A57</f>
        <v>0</v>
      </c>
      <c r="B57" s="91">
        <f>'CONSTRUCTION COST ESTIMATE'!B57</f>
        <v>202.054</v>
      </c>
      <c r="C57" s="92" t="str">
        <f>'CONSTRUCTION COST ESTIMATE'!C57</f>
        <v>REMOVE AND SALVAGE CHAIN LINK FENCE</v>
      </c>
      <c r="D57" s="93" t="str">
        <f>'CONSTRUCTION COST ESTIMATE'!BB57</f>
        <v>LF</v>
      </c>
      <c r="E57" s="94">
        <f>'CONSTRUCTION COST ESTIMATE'!BA57</f>
        <v>0</v>
      </c>
      <c r="F57" s="220">
        <f>'CONSTRUCTION COST ESTIMATE'!BC57</f>
        <v>0</v>
      </c>
      <c r="G57" s="221">
        <f>'CONSTRUCTION COST ESTIMATE'!BD57</f>
        <v>0</v>
      </c>
      <c r="H57" s="220"/>
      <c r="I57" s="220">
        <f t="shared" si="0"/>
        <v>0</v>
      </c>
      <c r="J57" s="220"/>
      <c r="K57" s="220">
        <f t="shared" si="1"/>
        <v>0</v>
      </c>
      <c r="L57" s="220"/>
      <c r="M57" s="220">
        <f t="shared" si="2"/>
        <v>0</v>
      </c>
      <c r="N57" s="220"/>
      <c r="O57" s="220">
        <f t="shared" si="3"/>
        <v>0</v>
      </c>
      <c r="P57" s="220"/>
      <c r="Q57" s="220">
        <f t="shared" si="4"/>
        <v>0</v>
      </c>
      <c r="R57" s="220"/>
      <c r="S57" s="220">
        <f t="shared" si="5"/>
        <v>0</v>
      </c>
      <c r="T57" s="220"/>
      <c r="U57" s="220">
        <f t="shared" si="6"/>
        <v>0</v>
      </c>
      <c r="V57" s="220"/>
      <c r="W57" s="220">
        <f t="shared" si="7"/>
        <v>0</v>
      </c>
      <c r="X57" s="220"/>
      <c r="Y57" s="220">
        <f t="shared" si="8"/>
        <v>0</v>
      </c>
      <c r="Z57" s="220"/>
      <c r="AA57" s="220">
        <f t="shared" si="9"/>
        <v>0</v>
      </c>
      <c r="AC57" s="222" t="e">
        <f t="shared" si="20"/>
        <v>#DIV/0!</v>
      </c>
      <c r="AD57" s="220" t="e">
        <f t="shared" si="11"/>
        <v>#NUM!</v>
      </c>
      <c r="AE57" s="223" t="e">
        <f t="shared" si="12"/>
        <v>#NUM!</v>
      </c>
      <c r="AF57" s="223" t="e">
        <f t="shared" si="13"/>
        <v>#NUM!</v>
      </c>
      <c r="AG57" s="222" t="e">
        <f t="shared" si="14"/>
        <v>#NUM!</v>
      </c>
      <c r="AI57" s="220" t="e">
        <f t="shared" si="15"/>
        <v>#DIV/0!</v>
      </c>
      <c r="AJ57" s="222" t="e">
        <f t="shared" si="16"/>
        <v>#DIV/0!</v>
      </c>
      <c r="AK57" s="222" t="e">
        <f t="shared" si="17"/>
        <v>#DIV/0!</v>
      </c>
      <c r="AL57" s="222" t="e">
        <f t="shared" si="18"/>
        <v>#DIV/0!</v>
      </c>
      <c r="AN57" s="89"/>
    </row>
    <row r="58" spans="1:40" s="88" customFormat="1" ht="30" hidden="1" customHeight="1">
      <c r="A58" s="88">
        <f>'CONSTRUCTION COST ESTIMATE'!A58</f>
        <v>0</v>
      </c>
      <c r="B58" s="91">
        <f>'CONSTRUCTION COST ESTIMATE'!B58</f>
        <v>202.05500000000001</v>
      </c>
      <c r="C58" s="92" t="str">
        <f>'CONSTRUCTION COST ESTIMATE'!C58</f>
        <v>REMOVE AND RELOCATE CHAIN LINK FENCE</v>
      </c>
      <c r="D58" s="93" t="str">
        <f>'CONSTRUCTION COST ESTIMATE'!BB58</f>
        <v>LF</v>
      </c>
      <c r="E58" s="94">
        <f>'CONSTRUCTION COST ESTIMATE'!BA58</f>
        <v>0</v>
      </c>
      <c r="F58" s="220">
        <f>'CONSTRUCTION COST ESTIMATE'!BC58</f>
        <v>0</v>
      </c>
      <c r="G58" s="221">
        <f>'CONSTRUCTION COST ESTIMATE'!BD58</f>
        <v>0</v>
      </c>
      <c r="H58" s="220"/>
      <c r="I58" s="220">
        <f t="shared" si="0"/>
        <v>0</v>
      </c>
      <c r="J58" s="220"/>
      <c r="K58" s="220">
        <f t="shared" si="1"/>
        <v>0</v>
      </c>
      <c r="L58" s="220"/>
      <c r="M58" s="220">
        <f t="shared" si="2"/>
        <v>0</v>
      </c>
      <c r="N58" s="220"/>
      <c r="O58" s="220">
        <f t="shared" si="3"/>
        <v>0</v>
      </c>
      <c r="P58" s="220"/>
      <c r="Q58" s="220">
        <f t="shared" si="4"/>
        <v>0</v>
      </c>
      <c r="R58" s="220"/>
      <c r="S58" s="220">
        <f t="shared" si="5"/>
        <v>0</v>
      </c>
      <c r="T58" s="220"/>
      <c r="U58" s="220">
        <f t="shared" si="6"/>
        <v>0</v>
      </c>
      <c r="V58" s="220"/>
      <c r="W58" s="220">
        <f t="shared" si="7"/>
        <v>0</v>
      </c>
      <c r="X58" s="220"/>
      <c r="Y58" s="220">
        <f t="shared" si="8"/>
        <v>0</v>
      </c>
      <c r="Z58" s="220"/>
      <c r="AA58" s="220">
        <f t="shared" si="9"/>
        <v>0</v>
      </c>
      <c r="AC58" s="222" t="e">
        <f t="shared" si="20"/>
        <v>#DIV/0!</v>
      </c>
      <c r="AD58" s="220" t="e">
        <f t="shared" si="11"/>
        <v>#NUM!</v>
      </c>
      <c r="AE58" s="223" t="e">
        <f t="shared" si="12"/>
        <v>#NUM!</v>
      </c>
      <c r="AF58" s="223" t="e">
        <f t="shared" si="13"/>
        <v>#NUM!</v>
      </c>
      <c r="AG58" s="222" t="e">
        <f t="shared" si="14"/>
        <v>#NUM!</v>
      </c>
      <c r="AI58" s="220" t="e">
        <f t="shared" si="15"/>
        <v>#DIV/0!</v>
      </c>
      <c r="AJ58" s="222" t="e">
        <f t="shared" si="16"/>
        <v>#DIV/0!</v>
      </c>
      <c r="AK58" s="222" t="e">
        <f t="shared" si="17"/>
        <v>#DIV/0!</v>
      </c>
      <c r="AL58" s="222" t="e">
        <f t="shared" si="18"/>
        <v>#DIV/0!</v>
      </c>
      <c r="AN58" s="89"/>
    </row>
    <row r="59" spans="1:40" s="88" customFormat="1" ht="30" hidden="1" customHeight="1">
      <c r="A59" s="88">
        <f>'CONSTRUCTION COST ESTIMATE'!A59</f>
        <v>0</v>
      </c>
      <c r="B59" s="91">
        <f>'CONSTRUCTION COST ESTIMATE'!B59</f>
        <v>202.05600000000001</v>
      </c>
      <c r="C59" s="92" t="str">
        <f>'CONSTRUCTION COST ESTIMATE'!C59</f>
        <v>REMOVE CONCRETE MASONRY UNIT (CMU) FENCE</v>
      </c>
      <c r="D59" s="93" t="str">
        <f>'CONSTRUCTION COST ESTIMATE'!BB59</f>
        <v>LF</v>
      </c>
      <c r="E59" s="94">
        <f>'CONSTRUCTION COST ESTIMATE'!BA59</f>
        <v>0</v>
      </c>
      <c r="F59" s="220">
        <f>'CONSTRUCTION COST ESTIMATE'!BC59</f>
        <v>0</v>
      </c>
      <c r="G59" s="221">
        <f>'CONSTRUCTION COST ESTIMATE'!BD59</f>
        <v>0</v>
      </c>
      <c r="H59" s="220"/>
      <c r="I59" s="220">
        <f t="shared" si="0"/>
        <v>0</v>
      </c>
      <c r="J59" s="220"/>
      <c r="K59" s="220">
        <f t="shared" si="1"/>
        <v>0</v>
      </c>
      <c r="L59" s="220"/>
      <c r="M59" s="220">
        <f t="shared" si="2"/>
        <v>0</v>
      </c>
      <c r="N59" s="220"/>
      <c r="O59" s="220">
        <f t="shared" si="3"/>
        <v>0</v>
      </c>
      <c r="P59" s="220"/>
      <c r="Q59" s="220">
        <f t="shared" si="4"/>
        <v>0</v>
      </c>
      <c r="R59" s="220"/>
      <c r="S59" s="220">
        <f t="shared" si="5"/>
        <v>0</v>
      </c>
      <c r="T59" s="220"/>
      <c r="U59" s="220">
        <f t="shared" si="6"/>
        <v>0</v>
      </c>
      <c r="V59" s="220"/>
      <c r="W59" s="220">
        <f t="shared" si="7"/>
        <v>0</v>
      </c>
      <c r="X59" s="220"/>
      <c r="Y59" s="220">
        <f t="shared" si="8"/>
        <v>0</v>
      </c>
      <c r="Z59" s="220"/>
      <c r="AA59" s="220">
        <f t="shared" si="9"/>
        <v>0</v>
      </c>
      <c r="AC59" s="222" t="e">
        <f t="shared" si="20"/>
        <v>#DIV/0!</v>
      </c>
      <c r="AD59" s="220" t="e">
        <f t="shared" si="11"/>
        <v>#NUM!</v>
      </c>
      <c r="AE59" s="223" t="e">
        <f t="shared" si="12"/>
        <v>#NUM!</v>
      </c>
      <c r="AF59" s="223" t="e">
        <f t="shared" si="13"/>
        <v>#NUM!</v>
      </c>
      <c r="AG59" s="222" t="e">
        <f t="shared" si="14"/>
        <v>#NUM!</v>
      </c>
      <c r="AI59" s="220" t="e">
        <f t="shared" si="15"/>
        <v>#DIV/0!</v>
      </c>
      <c r="AJ59" s="222" t="e">
        <f t="shared" si="16"/>
        <v>#DIV/0!</v>
      </c>
      <c r="AK59" s="222" t="e">
        <f t="shared" si="17"/>
        <v>#DIV/0!</v>
      </c>
      <c r="AL59" s="222" t="e">
        <f t="shared" si="18"/>
        <v>#DIV/0!</v>
      </c>
      <c r="AN59" s="89"/>
    </row>
    <row r="60" spans="1:40" s="88" customFormat="1" ht="30" hidden="1" customHeight="1">
      <c r="A60" s="88">
        <f>'CONSTRUCTION COST ESTIMATE'!A60</f>
        <v>0</v>
      </c>
      <c r="B60" s="91">
        <f>'CONSTRUCTION COST ESTIMATE'!B60</f>
        <v>202.05699999999999</v>
      </c>
      <c r="C60" s="92" t="str">
        <f>'CONSTRUCTION COST ESTIMATE'!C60</f>
        <v>REMOVE AND SALVAGE CONCRETE MASONRY UNIT (CMU) FENCE</v>
      </c>
      <c r="D60" s="93" t="str">
        <f>'CONSTRUCTION COST ESTIMATE'!BB60</f>
        <v>LF</v>
      </c>
      <c r="E60" s="94">
        <f>'CONSTRUCTION COST ESTIMATE'!BA60</f>
        <v>0</v>
      </c>
      <c r="F60" s="220">
        <f>'CONSTRUCTION COST ESTIMATE'!BC60</f>
        <v>0</v>
      </c>
      <c r="G60" s="221">
        <f>'CONSTRUCTION COST ESTIMATE'!BD60</f>
        <v>0</v>
      </c>
      <c r="H60" s="220"/>
      <c r="I60" s="220">
        <f t="shared" si="0"/>
        <v>0</v>
      </c>
      <c r="J60" s="220"/>
      <c r="K60" s="220">
        <f t="shared" si="1"/>
        <v>0</v>
      </c>
      <c r="L60" s="220"/>
      <c r="M60" s="220">
        <f t="shared" si="2"/>
        <v>0</v>
      </c>
      <c r="N60" s="220"/>
      <c r="O60" s="220">
        <f t="shared" si="3"/>
        <v>0</v>
      </c>
      <c r="P60" s="220"/>
      <c r="Q60" s="220">
        <f t="shared" si="4"/>
        <v>0</v>
      </c>
      <c r="R60" s="220"/>
      <c r="S60" s="220">
        <f t="shared" si="5"/>
        <v>0</v>
      </c>
      <c r="T60" s="220"/>
      <c r="U60" s="220">
        <f t="shared" si="6"/>
        <v>0</v>
      </c>
      <c r="V60" s="220"/>
      <c r="W60" s="220">
        <f t="shared" si="7"/>
        <v>0</v>
      </c>
      <c r="X60" s="220"/>
      <c r="Y60" s="220">
        <f t="shared" si="8"/>
        <v>0</v>
      </c>
      <c r="Z60" s="220"/>
      <c r="AA60" s="220">
        <f t="shared" si="9"/>
        <v>0</v>
      </c>
      <c r="AC60" s="222" t="e">
        <f t="shared" si="20"/>
        <v>#DIV/0!</v>
      </c>
      <c r="AD60" s="220" t="e">
        <f t="shared" si="11"/>
        <v>#NUM!</v>
      </c>
      <c r="AE60" s="223" t="e">
        <f t="shared" si="12"/>
        <v>#NUM!</v>
      </c>
      <c r="AF60" s="223" t="e">
        <f t="shared" si="13"/>
        <v>#NUM!</v>
      </c>
      <c r="AG60" s="222" t="e">
        <f t="shared" si="14"/>
        <v>#NUM!</v>
      </c>
      <c r="AI60" s="220" t="e">
        <f t="shared" si="15"/>
        <v>#DIV/0!</v>
      </c>
      <c r="AJ60" s="222" t="e">
        <f t="shared" si="16"/>
        <v>#DIV/0!</v>
      </c>
      <c r="AK60" s="222" t="e">
        <f t="shared" si="17"/>
        <v>#DIV/0!</v>
      </c>
      <c r="AL60" s="222" t="e">
        <f t="shared" si="18"/>
        <v>#DIV/0!</v>
      </c>
      <c r="AN60" s="89"/>
    </row>
    <row r="61" spans="1:40" s="88" customFormat="1" ht="30" hidden="1" customHeight="1">
      <c r="A61" s="88">
        <f>'CONSTRUCTION COST ESTIMATE'!A61</f>
        <v>0</v>
      </c>
      <c r="B61" s="91">
        <f>'CONSTRUCTION COST ESTIMATE'!B61</f>
        <v>202.05799999999999</v>
      </c>
      <c r="C61" s="92" t="str">
        <f>'CONSTRUCTION COST ESTIMATE'!C61</f>
        <v>REMOVE AND RELOCATE CONCRETE MASONRY UNIT (CMU) FENCE</v>
      </c>
      <c r="D61" s="93" t="str">
        <f>'CONSTRUCTION COST ESTIMATE'!BB61</f>
        <v>LF</v>
      </c>
      <c r="E61" s="94">
        <f>'CONSTRUCTION COST ESTIMATE'!BA61</f>
        <v>0</v>
      </c>
      <c r="F61" s="220">
        <f>'CONSTRUCTION COST ESTIMATE'!BC61</f>
        <v>0</v>
      </c>
      <c r="G61" s="221">
        <f>'CONSTRUCTION COST ESTIMATE'!BD61</f>
        <v>0</v>
      </c>
      <c r="H61" s="220"/>
      <c r="I61" s="220">
        <f t="shared" si="0"/>
        <v>0</v>
      </c>
      <c r="J61" s="220"/>
      <c r="K61" s="220">
        <f t="shared" si="1"/>
        <v>0</v>
      </c>
      <c r="L61" s="220"/>
      <c r="M61" s="220">
        <f t="shared" si="2"/>
        <v>0</v>
      </c>
      <c r="N61" s="220"/>
      <c r="O61" s="220">
        <f t="shared" si="3"/>
        <v>0</v>
      </c>
      <c r="P61" s="220"/>
      <c r="Q61" s="220">
        <f t="shared" si="4"/>
        <v>0</v>
      </c>
      <c r="R61" s="220"/>
      <c r="S61" s="220">
        <f t="shared" si="5"/>
        <v>0</v>
      </c>
      <c r="T61" s="220"/>
      <c r="U61" s="220">
        <f t="shared" si="6"/>
        <v>0</v>
      </c>
      <c r="V61" s="220"/>
      <c r="W61" s="220">
        <f t="shared" si="7"/>
        <v>0</v>
      </c>
      <c r="X61" s="220"/>
      <c r="Y61" s="220">
        <f t="shared" si="8"/>
        <v>0</v>
      </c>
      <c r="Z61" s="220"/>
      <c r="AA61" s="220">
        <f t="shared" si="9"/>
        <v>0</v>
      </c>
      <c r="AC61" s="222" t="e">
        <f t="shared" si="20"/>
        <v>#DIV/0!</v>
      </c>
      <c r="AD61" s="220" t="e">
        <f t="shared" si="11"/>
        <v>#NUM!</v>
      </c>
      <c r="AE61" s="223" t="e">
        <f t="shared" si="12"/>
        <v>#NUM!</v>
      </c>
      <c r="AF61" s="223" t="e">
        <f t="shared" si="13"/>
        <v>#NUM!</v>
      </c>
      <c r="AG61" s="222" t="e">
        <f t="shared" si="14"/>
        <v>#NUM!</v>
      </c>
      <c r="AI61" s="220" t="e">
        <f t="shared" si="15"/>
        <v>#DIV/0!</v>
      </c>
      <c r="AJ61" s="222" t="e">
        <f t="shared" si="16"/>
        <v>#DIV/0!</v>
      </c>
      <c r="AK61" s="222" t="e">
        <f t="shared" si="17"/>
        <v>#DIV/0!</v>
      </c>
      <c r="AL61" s="222" t="e">
        <f t="shared" si="18"/>
        <v>#DIV/0!</v>
      </c>
      <c r="AN61" s="89"/>
    </row>
    <row r="62" spans="1:40" s="88" customFormat="1" ht="30" hidden="1" customHeight="1">
      <c r="A62" s="88">
        <f>'CONSTRUCTION COST ESTIMATE'!A62</f>
        <v>0</v>
      </c>
      <c r="B62" s="91">
        <f>'CONSTRUCTION COST ESTIMATE'!B62</f>
        <v>202.059</v>
      </c>
      <c r="C62" s="92" t="str">
        <f>'CONSTRUCTION COST ESTIMATE'!C62</f>
        <v>REMOVE FENCE POST</v>
      </c>
      <c r="D62" s="93" t="str">
        <f>'CONSTRUCTION COST ESTIMATE'!BB62</f>
        <v>EA</v>
      </c>
      <c r="E62" s="94">
        <f>'CONSTRUCTION COST ESTIMATE'!BA62</f>
        <v>0</v>
      </c>
      <c r="F62" s="220">
        <f>'CONSTRUCTION COST ESTIMATE'!BC62</f>
        <v>0</v>
      </c>
      <c r="G62" s="221">
        <f>'CONSTRUCTION COST ESTIMATE'!BD62</f>
        <v>0</v>
      </c>
      <c r="H62" s="220"/>
      <c r="I62" s="220">
        <f t="shared" si="0"/>
        <v>0</v>
      </c>
      <c r="J62" s="220"/>
      <c r="K62" s="220">
        <f t="shared" si="1"/>
        <v>0</v>
      </c>
      <c r="L62" s="220"/>
      <c r="M62" s="220">
        <f t="shared" si="2"/>
        <v>0</v>
      </c>
      <c r="N62" s="220"/>
      <c r="O62" s="220">
        <f t="shared" si="3"/>
        <v>0</v>
      </c>
      <c r="P62" s="220"/>
      <c r="Q62" s="220">
        <f t="shared" si="4"/>
        <v>0</v>
      </c>
      <c r="R62" s="220"/>
      <c r="S62" s="220">
        <f t="shared" si="5"/>
        <v>0</v>
      </c>
      <c r="T62" s="220"/>
      <c r="U62" s="220">
        <f t="shared" si="6"/>
        <v>0</v>
      </c>
      <c r="V62" s="220"/>
      <c r="W62" s="220">
        <f t="shared" si="7"/>
        <v>0</v>
      </c>
      <c r="X62" s="220"/>
      <c r="Y62" s="220">
        <f t="shared" si="8"/>
        <v>0</v>
      </c>
      <c r="Z62" s="220"/>
      <c r="AA62" s="220">
        <f t="shared" si="9"/>
        <v>0</v>
      </c>
      <c r="AC62" s="222" t="e">
        <f t="shared" si="20"/>
        <v>#DIV/0!</v>
      </c>
      <c r="AD62" s="220" t="e">
        <f t="shared" si="11"/>
        <v>#NUM!</v>
      </c>
      <c r="AE62" s="223" t="e">
        <f t="shared" si="12"/>
        <v>#NUM!</v>
      </c>
      <c r="AF62" s="223" t="e">
        <f t="shared" si="13"/>
        <v>#NUM!</v>
      </c>
      <c r="AG62" s="222" t="e">
        <f t="shared" si="14"/>
        <v>#NUM!</v>
      </c>
      <c r="AI62" s="220" t="e">
        <f t="shared" si="15"/>
        <v>#DIV/0!</v>
      </c>
      <c r="AJ62" s="222" t="e">
        <f t="shared" si="16"/>
        <v>#DIV/0!</v>
      </c>
      <c r="AK62" s="222" t="e">
        <f t="shared" si="17"/>
        <v>#DIV/0!</v>
      </c>
      <c r="AL62" s="222" t="e">
        <f t="shared" si="18"/>
        <v>#DIV/0!</v>
      </c>
      <c r="AN62" s="89"/>
    </row>
    <row r="63" spans="1:40" s="88" customFormat="1" ht="30" hidden="1" customHeight="1">
      <c r="A63" s="88">
        <f>'CONSTRUCTION COST ESTIMATE'!A63</f>
        <v>0</v>
      </c>
      <c r="B63" s="91">
        <f>'CONSTRUCTION COST ESTIMATE'!B63</f>
        <v>202.06</v>
      </c>
      <c r="C63" s="92" t="str">
        <f>'CONSTRUCTION COST ESTIMATE'!C63</f>
        <v>REMOVE AND SALVAGE FENCE POST</v>
      </c>
      <c r="D63" s="93" t="str">
        <f>'CONSTRUCTION COST ESTIMATE'!BB63</f>
        <v>EA</v>
      </c>
      <c r="E63" s="94">
        <f>'CONSTRUCTION COST ESTIMATE'!BA63</f>
        <v>0</v>
      </c>
      <c r="F63" s="220">
        <f>'CONSTRUCTION COST ESTIMATE'!BC63</f>
        <v>0</v>
      </c>
      <c r="G63" s="221">
        <f>'CONSTRUCTION COST ESTIMATE'!BD63</f>
        <v>0</v>
      </c>
      <c r="H63" s="220"/>
      <c r="I63" s="220">
        <f t="shared" si="0"/>
        <v>0</v>
      </c>
      <c r="J63" s="220"/>
      <c r="K63" s="220">
        <f t="shared" si="1"/>
        <v>0</v>
      </c>
      <c r="L63" s="220"/>
      <c r="M63" s="220">
        <f t="shared" si="2"/>
        <v>0</v>
      </c>
      <c r="N63" s="220"/>
      <c r="O63" s="220">
        <f t="shared" si="3"/>
        <v>0</v>
      </c>
      <c r="P63" s="220"/>
      <c r="Q63" s="220">
        <f t="shared" si="4"/>
        <v>0</v>
      </c>
      <c r="R63" s="220"/>
      <c r="S63" s="220">
        <f t="shared" si="5"/>
        <v>0</v>
      </c>
      <c r="T63" s="220"/>
      <c r="U63" s="220">
        <f t="shared" si="6"/>
        <v>0</v>
      </c>
      <c r="V63" s="220"/>
      <c r="W63" s="220">
        <f t="shared" si="7"/>
        <v>0</v>
      </c>
      <c r="X63" s="220"/>
      <c r="Y63" s="220">
        <f t="shared" si="8"/>
        <v>0</v>
      </c>
      <c r="Z63" s="220"/>
      <c r="AA63" s="220">
        <f t="shared" si="9"/>
        <v>0</v>
      </c>
      <c r="AC63" s="222" t="e">
        <f t="shared" si="20"/>
        <v>#DIV/0!</v>
      </c>
      <c r="AD63" s="220" t="e">
        <f t="shared" si="11"/>
        <v>#NUM!</v>
      </c>
      <c r="AE63" s="223" t="e">
        <f t="shared" si="12"/>
        <v>#NUM!</v>
      </c>
      <c r="AF63" s="223" t="e">
        <f t="shared" si="13"/>
        <v>#NUM!</v>
      </c>
      <c r="AG63" s="222" t="e">
        <f t="shared" si="14"/>
        <v>#NUM!</v>
      </c>
      <c r="AI63" s="220" t="e">
        <f t="shared" si="15"/>
        <v>#DIV/0!</v>
      </c>
      <c r="AJ63" s="222" t="e">
        <f t="shared" si="16"/>
        <v>#DIV/0!</v>
      </c>
      <c r="AK63" s="222" t="e">
        <f t="shared" si="17"/>
        <v>#DIV/0!</v>
      </c>
      <c r="AL63" s="222" t="e">
        <f t="shared" si="18"/>
        <v>#DIV/0!</v>
      </c>
      <c r="AN63" s="89"/>
    </row>
    <row r="64" spans="1:40" s="88" customFormat="1" ht="30" hidden="1" customHeight="1">
      <c r="A64" s="88">
        <f>'CONSTRUCTION COST ESTIMATE'!A64</f>
        <v>0</v>
      </c>
      <c r="B64" s="91">
        <f>'CONSTRUCTION COST ESTIMATE'!B64</f>
        <v>202.06100000000001</v>
      </c>
      <c r="C64" s="92" t="str">
        <f>'CONSTRUCTION COST ESTIMATE'!C64</f>
        <v>REMOVE AND RELOCATE FENCE POST</v>
      </c>
      <c r="D64" s="93" t="str">
        <f>'CONSTRUCTION COST ESTIMATE'!BB64</f>
        <v>EA</v>
      </c>
      <c r="E64" s="94">
        <f>'CONSTRUCTION COST ESTIMATE'!BA64</f>
        <v>0</v>
      </c>
      <c r="F64" s="220">
        <f>'CONSTRUCTION COST ESTIMATE'!BC64</f>
        <v>0</v>
      </c>
      <c r="G64" s="221">
        <f>'CONSTRUCTION COST ESTIMATE'!BD64</f>
        <v>0</v>
      </c>
      <c r="H64" s="220"/>
      <c r="I64" s="220">
        <f t="shared" si="0"/>
        <v>0</v>
      </c>
      <c r="J64" s="220"/>
      <c r="K64" s="220">
        <f t="shared" si="1"/>
        <v>0</v>
      </c>
      <c r="L64" s="220"/>
      <c r="M64" s="220">
        <f t="shared" si="2"/>
        <v>0</v>
      </c>
      <c r="N64" s="220"/>
      <c r="O64" s="220">
        <f t="shared" si="3"/>
        <v>0</v>
      </c>
      <c r="P64" s="220"/>
      <c r="Q64" s="220">
        <f t="shared" si="4"/>
        <v>0</v>
      </c>
      <c r="R64" s="220"/>
      <c r="S64" s="220">
        <f t="shared" si="5"/>
        <v>0</v>
      </c>
      <c r="T64" s="220"/>
      <c r="U64" s="220">
        <f t="shared" si="6"/>
        <v>0</v>
      </c>
      <c r="V64" s="220"/>
      <c r="W64" s="220">
        <f t="shared" si="7"/>
        <v>0</v>
      </c>
      <c r="X64" s="220"/>
      <c r="Y64" s="220">
        <f t="shared" si="8"/>
        <v>0</v>
      </c>
      <c r="Z64" s="220"/>
      <c r="AA64" s="220">
        <f t="shared" si="9"/>
        <v>0</v>
      </c>
      <c r="AC64" s="222" t="e">
        <f t="shared" si="20"/>
        <v>#DIV/0!</v>
      </c>
      <c r="AD64" s="220" t="e">
        <f t="shared" si="11"/>
        <v>#NUM!</v>
      </c>
      <c r="AE64" s="223" t="e">
        <f t="shared" si="12"/>
        <v>#NUM!</v>
      </c>
      <c r="AF64" s="223" t="e">
        <f t="shared" si="13"/>
        <v>#NUM!</v>
      </c>
      <c r="AG64" s="222" t="e">
        <f t="shared" si="14"/>
        <v>#NUM!</v>
      </c>
      <c r="AI64" s="220" t="e">
        <f t="shared" si="15"/>
        <v>#DIV/0!</v>
      </c>
      <c r="AJ64" s="222" t="e">
        <f t="shared" si="16"/>
        <v>#DIV/0!</v>
      </c>
      <c r="AK64" s="222" t="e">
        <f t="shared" si="17"/>
        <v>#DIV/0!</v>
      </c>
      <c r="AL64" s="222" t="e">
        <f t="shared" si="18"/>
        <v>#DIV/0!</v>
      </c>
      <c r="AN64" s="89"/>
    </row>
    <row r="65" spans="1:40" s="88" customFormat="1" ht="30" hidden="1" customHeight="1">
      <c r="A65" s="88">
        <f>'CONSTRUCTION COST ESTIMATE'!A65</f>
        <v>0</v>
      </c>
      <c r="B65" s="91">
        <f>'CONSTRUCTION COST ESTIMATE'!B65</f>
        <v>202.06200000000001</v>
      </c>
      <c r="C65" s="92" t="str">
        <f>'CONSTRUCTION COST ESTIMATE'!C65</f>
        <v>REMOVE WROUGHT IRON FENCE</v>
      </c>
      <c r="D65" s="93" t="str">
        <f>'CONSTRUCTION COST ESTIMATE'!BB65</f>
        <v>LF</v>
      </c>
      <c r="E65" s="94">
        <f>'CONSTRUCTION COST ESTIMATE'!BA65</f>
        <v>0</v>
      </c>
      <c r="F65" s="220">
        <f>'CONSTRUCTION COST ESTIMATE'!BC65</f>
        <v>0</v>
      </c>
      <c r="G65" s="221">
        <f>'CONSTRUCTION COST ESTIMATE'!BD65</f>
        <v>0</v>
      </c>
      <c r="H65" s="220"/>
      <c r="I65" s="220">
        <f t="shared" si="0"/>
        <v>0</v>
      </c>
      <c r="J65" s="220"/>
      <c r="K65" s="220">
        <f t="shared" si="1"/>
        <v>0</v>
      </c>
      <c r="L65" s="220"/>
      <c r="M65" s="220">
        <f t="shared" si="2"/>
        <v>0</v>
      </c>
      <c r="N65" s="220"/>
      <c r="O65" s="220">
        <f t="shared" si="3"/>
        <v>0</v>
      </c>
      <c r="P65" s="220"/>
      <c r="Q65" s="220">
        <f t="shared" si="4"/>
        <v>0</v>
      </c>
      <c r="R65" s="220"/>
      <c r="S65" s="220">
        <f t="shared" si="5"/>
        <v>0</v>
      </c>
      <c r="T65" s="220"/>
      <c r="U65" s="220">
        <f t="shared" si="6"/>
        <v>0</v>
      </c>
      <c r="V65" s="220"/>
      <c r="W65" s="220">
        <f t="shared" si="7"/>
        <v>0</v>
      </c>
      <c r="X65" s="220"/>
      <c r="Y65" s="220">
        <f t="shared" si="8"/>
        <v>0</v>
      </c>
      <c r="Z65" s="220"/>
      <c r="AA65" s="220">
        <f t="shared" si="9"/>
        <v>0</v>
      </c>
      <c r="AC65" s="222" t="e">
        <f t="shared" si="20"/>
        <v>#DIV/0!</v>
      </c>
      <c r="AD65" s="220" t="e">
        <f t="shared" si="11"/>
        <v>#NUM!</v>
      </c>
      <c r="AE65" s="223" t="e">
        <f t="shared" si="12"/>
        <v>#NUM!</v>
      </c>
      <c r="AF65" s="223" t="e">
        <f t="shared" si="13"/>
        <v>#NUM!</v>
      </c>
      <c r="AG65" s="222" t="e">
        <f t="shared" si="14"/>
        <v>#NUM!</v>
      </c>
      <c r="AI65" s="220" t="e">
        <f t="shared" si="15"/>
        <v>#DIV/0!</v>
      </c>
      <c r="AJ65" s="222" t="e">
        <f t="shared" si="16"/>
        <v>#DIV/0!</v>
      </c>
      <c r="AK65" s="222" t="e">
        <f t="shared" si="17"/>
        <v>#DIV/0!</v>
      </c>
      <c r="AL65" s="222" t="e">
        <f t="shared" si="18"/>
        <v>#DIV/0!</v>
      </c>
      <c r="AN65" s="89"/>
    </row>
    <row r="66" spans="1:40" s="88" customFormat="1" ht="30" hidden="1" customHeight="1">
      <c r="A66" s="88">
        <f>'CONSTRUCTION COST ESTIMATE'!A66</f>
        <v>0</v>
      </c>
      <c r="B66" s="91">
        <f>'CONSTRUCTION COST ESTIMATE'!B66</f>
        <v>202.06299999999999</v>
      </c>
      <c r="C66" s="92" t="str">
        <f>'CONSTRUCTION COST ESTIMATE'!C66</f>
        <v>REMOVE AND RELOCATE WROUGHT IRON FENCE</v>
      </c>
      <c r="D66" s="93" t="str">
        <f>'CONSTRUCTION COST ESTIMATE'!BB66</f>
        <v>LF</v>
      </c>
      <c r="E66" s="94">
        <f>'CONSTRUCTION COST ESTIMATE'!BA66</f>
        <v>0</v>
      </c>
      <c r="F66" s="220">
        <f>'CONSTRUCTION COST ESTIMATE'!BC66</f>
        <v>0</v>
      </c>
      <c r="G66" s="221">
        <f>'CONSTRUCTION COST ESTIMATE'!BD66</f>
        <v>0</v>
      </c>
      <c r="H66" s="220"/>
      <c r="I66" s="220">
        <f t="shared" si="0"/>
        <v>0</v>
      </c>
      <c r="J66" s="220"/>
      <c r="K66" s="220">
        <f t="shared" si="1"/>
        <v>0</v>
      </c>
      <c r="L66" s="220"/>
      <c r="M66" s="220">
        <f t="shared" si="2"/>
        <v>0</v>
      </c>
      <c r="N66" s="220"/>
      <c r="O66" s="220">
        <f t="shared" si="3"/>
        <v>0</v>
      </c>
      <c r="P66" s="220"/>
      <c r="Q66" s="220">
        <f t="shared" si="4"/>
        <v>0</v>
      </c>
      <c r="R66" s="220"/>
      <c r="S66" s="220">
        <f t="shared" si="5"/>
        <v>0</v>
      </c>
      <c r="T66" s="220"/>
      <c r="U66" s="220">
        <f t="shared" si="6"/>
        <v>0</v>
      </c>
      <c r="V66" s="220"/>
      <c r="W66" s="220">
        <f t="shared" si="7"/>
        <v>0</v>
      </c>
      <c r="X66" s="220"/>
      <c r="Y66" s="220">
        <f t="shared" si="8"/>
        <v>0</v>
      </c>
      <c r="Z66" s="220"/>
      <c r="AA66" s="220">
        <f t="shared" si="9"/>
        <v>0</v>
      </c>
      <c r="AC66" s="222" t="e">
        <f t="shared" si="20"/>
        <v>#DIV/0!</v>
      </c>
      <c r="AD66" s="220" t="e">
        <f t="shared" si="11"/>
        <v>#NUM!</v>
      </c>
      <c r="AE66" s="223" t="e">
        <f t="shared" si="12"/>
        <v>#NUM!</v>
      </c>
      <c r="AF66" s="223" t="e">
        <f t="shared" si="13"/>
        <v>#NUM!</v>
      </c>
      <c r="AG66" s="222" t="e">
        <f t="shared" si="14"/>
        <v>#NUM!</v>
      </c>
      <c r="AI66" s="220" t="e">
        <f t="shared" si="15"/>
        <v>#DIV/0!</v>
      </c>
      <c r="AJ66" s="222" t="e">
        <f t="shared" si="16"/>
        <v>#DIV/0!</v>
      </c>
      <c r="AK66" s="222" t="e">
        <f t="shared" si="17"/>
        <v>#DIV/0!</v>
      </c>
      <c r="AL66" s="222" t="e">
        <f t="shared" si="18"/>
        <v>#DIV/0!</v>
      </c>
      <c r="AN66" s="89"/>
    </row>
    <row r="67" spans="1:40" s="88" customFormat="1" ht="30" hidden="1" customHeight="1">
      <c r="A67" s="88">
        <f>'CONSTRUCTION COST ESTIMATE'!A67</f>
        <v>0</v>
      </c>
      <c r="B67" s="91">
        <f>'CONSTRUCTION COST ESTIMATE'!B67</f>
        <v>202.06399999999999</v>
      </c>
      <c r="C67" s="92" t="str">
        <f>'CONSTRUCTION COST ESTIMATE'!C67</f>
        <v>REMOVE AND SALVAGE WROUGHT IRON FENCE</v>
      </c>
      <c r="D67" s="93" t="str">
        <f>'CONSTRUCTION COST ESTIMATE'!BB67</f>
        <v>LF</v>
      </c>
      <c r="E67" s="94">
        <f>'CONSTRUCTION COST ESTIMATE'!BA67</f>
        <v>0</v>
      </c>
      <c r="F67" s="220">
        <f>'CONSTRUCTION COST ESTIMATE'!BC67</f>
        <v>0</v>
      </c>
      <c r="G67" s="221">
        <f>'CONSTRUCTION COST ESTIMATE'!BD67</f>
        <v>0</v>
      </c>
      <c r="H67" s="220"/>
      <c r="I67" s="220">
        <f t="shared" si="0"/>
        <v>0</v>
      </c>
      <c r="J67" s="220"/>
      <c r="K67" s="220">
        <f t="shared" si="1"/>
        <v>0</v>
      </c>
      <c r="L67" s="220"/>
      <c r="M67" s="220">
        <f t="shared" si="2"/>
        <v>0</v>
      </c>
      <c r="N67" s="220"/>
      <c r="O67" s="220">
        <f t="shared" si="3"/>
        <v>0</v>
      </c>
      <c r="P67" s="220"/>
      <c r="Q67" s="220">
        <f t="shared" si="4"/>
        <v>0</v>
      </c>
      <c r="R67" s="220"/>
      <c r="S67" s="220">
        <f t="shared" si="5"/>
        <v>0</v>
      </c>
      <c r="T67" s="220"/>
      <c r="U67" s="220">
        <f t="shared" si="6"/>
        <v>0</v>
      </c>
      <c r="V67" s="220"/>
      <c r="W67" s="220">
        <f t="shared" si="7"/>
        <v>0</v>
      </c>
      <c r="X67" s="220"/>
      <c r="Y67" s="220">
        <f t="shared" si="8"/>
        <v>0</v>
      </c>
      <c r="Z67" s="220"/>
      <c r="AA67" s="220">
        <f t="shared" si="9"/>
        <v>0</v>
      </c>
      <c r="AC67" s="222" t="e">
        <f t="shared" si="20"/>
        <v>#DIV/0!</v>
      </c>
      <c r="AD67" s="220" t="e">
        <f t="shared" si="11"/>
        <v>#NUM!</v>
      </c>
      <c r="AE67" s="223" t="e">
        <f t="shared" si="12"/>
        <v>#NUM!</v>
      </c>
      <c r="AF67" s="223" t="e">
        <f t="shared" si="13"/>
        <v>#NUM!</v>
      </c>
      <c r="AG67" s="222" t="e">
        <f t="shared" si="14"/>
        <v>#NUM!</v>
      </c>
      <c r="AI67" s="220" t="e">
        <f t="shared" si="15"/>
        <v>#DIV/0!</v>
      </c>
      <c r="AJ67" s="222" t="e">
        <f t="shared" si="16"/>
        <v>#DIV/0!</v>
      </c>
      <c r="AK67" s="222" t="e">
        <f t="shared" si="17"/>
        <v>#DIV/0!</v>
      </c>
      <c r="AL67" s="222" t="e">
        <f t="shared" si="18"/>
        <v>#DIV/0!</v>
      </c>
      <c r="AN67" s="89"/>
    </row>
    <row r="68" spans="1:40" s="88" customFormat="1" ht="30" hidden="1" customHeight="1">
      <c r="A68" s="88">
        <f>'CONSTRUCTION COST ESTIMATE'!A68</f>
        <v>0</v>
      </c>
      <c r="B68" s="91">
        <f>'CONSTRUCTION COST ESTIMATE'!B68</f>
        <v>202.065</v>
      </c>
      <c r="C68" s="92" t="str">
        <f>'CONSTRUCTION COST ESTIMATE'!C68</f>
        <v>REMOVE GATE</v>
      </c>
      <c r="D68" s="93" t="str">
        <f>'CONSTRUCTION COST ESTIMATE'!BB68</f>
        <v>EA</v>
      </c>
      <c r="E68" s="94">
        <f>'CONSTRUCTION COST ESTIMATE'!BA68</f>
        <v>0</v>
      </c>
      <c r="F68" s="220">
        <f>'CONSTRUCTION COST ESTIMATE'!BC68</f>
        <v>0</v>
      </c>
      <c r="G68" s="221">
        <f>'CONSTRUCTION COST ESTIMATE'!BD68</f>
        <v>0</v>
      </c>
      <c r="H68" s="220"/>
      <c r="I68" s="220">
        <f t="shared" si="0"/>
        <v>0</v>
      </c>
      <c r="J68" s="220"/>
      <c r="K68" s="220">
        <f t="shared" si="1"/>
        <v>0</v>
      </c>
      <c r="L68" s="220"/>
      <c r="M68" s="220">
        <f t="shared" si="2"/>
        <v>0</v>
      </c>
      <c r="N68" s="220"/>
      <c r="O68" s="220">
        <f t="shared" si="3"/>
        <v>0</v>
      </c>
      <c r="P68" s="220"/>
      <c r="Q68" s="220">
        <f t="shared" si="4"/>
        <v>0</v>
      </c>
      <c r="R68" s="220"/>
      <c r="S68" s="220">
        <f t="shared" si="5"/>
        <v>0</v>
      </c>
      <c r="T68" s="220"/>
      <c r="U68" s="220">
        <f t="shared" si="6"/>
        <v>0</v>
      </c>
      <c r="V68" s="220"/>
      <c r="W68" s="220">
        <f t="shared" si="7"/>
        <v>0</v>
      </c>
      <c r="X68" s="220"/>
      <c r="Y68" s="220">
        <f t="shared" si="8"/>
        <v>0</v>
      </c>
      <c r="Z68" s="220"/>
      <c r="AA68" s="220">
        <f t="shared" si="9"/>
        <v>0</v>
      </c>
      <c r="AC68" s="222" t="e">
        <f t="shared" si="20"/>
        <v>#DIV/0!</v>
      </c>
      <c r="AD68" s="220" t="e">
        <f t="shared" si="11"/>
        <v>#NUM!</v>
      </c>
      <c r="AE68" s="223" t="e">
        <f t="shared" si="12"/>
        <v>#NUM!</v>
      </c>
      <c r="AF68" s="223" t="e">
        <f t="shared" si="13"/>
        <v>#NUM!</v>
      </c>
      <c r="AG68" s="222" t="e">
        <f t="shared" si="14"/>
        <v>#NUM!</v>
      </c>
      <c r="AI68" s="220" t="e">
        <f t="shared" si="15"/>
        <v>#DIV/0!</v>
      </c>
      <c r="AJ68" s="222" t="e">
        <f t="shared" si="16"/>
        <v>#DIV/0!</v>
      </c>
      <c r="AK68" s="222" t="e">
        <f t="shared" si="17"/>
        <v>#DIV/0!</v>
      </c>
      <c r="AL68" s="222" t="e">
        <f t="shared" si="18"/>
        <v>#DIV/0!</v>
      </c>
      <c r="AN68" s="89"/>
    </row>
    <row r="69" spans="1:40" s="88" customFormat="1" ht="30" hidden="1" customHeight="1">
      <c r="A69" s="88">
        <f>'CONSTRUCTION COST ESTIMATE'!A69</f>
        <v>0</v>
      </c>
      <c r="B69" s="91">
        <f>'CONSTRUCTION COST ESTIMATE'!B69</f>
        <v>202.066</v>
      </c>
      <c r="C69" s="92" t="str">
        <f>'CONSTRUCTION COST ESTIMATE'!C69</f>
        <v>REMOVE AND SALVAGE GATE</v>
      </c>
      <c r="D69" s="93" t="str">
        <f>'CONSTRUCTION COST ESTIMATE'!BB69</f>
        <v>EA</v>
      </c>
      <c r="E69" s="94">
        <f>'CONSTRUCTION COST ESTIMATE'!BA69</f>
        <v>0</v>
      </c>
      <c r="F69" s="220">
        <f>'CONSTRUCTION COST ESTIMATE'!BC69</f>
        <v>0</v>
      </c>
      <c r="G69" s="221">
        <f>'CONSTRUCTION COST ESTIMATE'!BD69</f>
        <v>0</v>
      </c>
      <c r="H69" s="220"/>
      <c r="I69" s="220">
        <f t="shared" si="0"/>
        <v>0</v>
      </c>
      <c r="J69" s="220"/>
      <c r="K69" s="220">
        <f t="shared" si="1"/>
        <v>0</v>
      </c>
      <c r="L69" s="220"/>
      <c r="M69" s="220">
        <f t="shared" si="2"/>
        <v>0</v>
      </c>
      <c r="N69" s="220"/>
      <c r="O69" s="220">
        <f t="shared" si="3"/>
        <v>0</v>
      </c>
      <c r="P69" s="220"/>
      <c r="Q69" s="220">
        <f t="shared" si="4"/>
        <v>0</v>
      </c>
      <c r="R69" s="220"/>
      <c r="S69" s="220">
        <f t="shared" si="5"/>
        <v>0</v>
      </c>
      <c r="T69" s="220"/>
      <c r="U69" s="220">
        <f t="shared" si="6"/>
        <v>0</v>
      </c>
      <c r="V69" s="220"/>
      <c r="W69" s="220">
        <f t="shared" si="7"/>
        <v>0</v>
      </c>
      <c r="X69" s="220"/>
      <c r="Y69" s="220">
        <f t="shared" si="8"/>
        <v>0</v>
      </c>
      <c r="Z69" s="220"/>
      <c r="AA69" s="220">
        <f t="shared" si="9"/>
        <v>0</v>
      </c>
      <c r="AC69" s="222" t="e">
        <f t="shared" si="20"/>
        <v>#DIV/0!</v>
      </c>
      <c r="AD69" s="220" t="e">
        <f t="shared" si="11"/>
        <v>#NUM!</v>
      </c>
      <c r="AE69" s="223" t="e">
        <f t="shared" si="12"/>
        <v>#NUM!</v>
      </c>
      <c r="AF69" s="223" t="e">
        <f t="shared" si="13"/>
        <v>#NUM!</v>
      </c>
      <c r="AG69" s="222" t="e">
        <f t="shared" si="14"/>
        <v>#NUM!</v>
      </c>
      <c r="AI69" s="220" t="e">
        <f t="shared" si="15"/>
        <v>#DIV/0!</v>
      </c>
      <c r="AJ69" s="222" t="e">
        <f t="shared" si="16"/>
        <v>#DIV/0!</v>
      </c>
      <c r="AK69" s="222" t="e">
        <f t="shared" si="17"/>
        <v>#DIV/0!</v>
      </c>
      <c r="AL69" s="222" t="e">
        <f t="shared" si="18"/>
        <v>#DIV/0!</v>
      </c>
      <c r="AN69" s="89"/>
    </row>
    <row r="70" spans="1:40" s="88" customFormat="1" ht="30" hidden="1" customHeight="1">
      <c r="A70" s="88">
        <f>'CONSTRUCTION COST ESTIMATE'!A70</f>
        <v>0</v>
      </c>
      <c r="B70" s="91">
        <f>'CONSTRUCTION COST ESTIMATE'!B70</f>
        <v>202.06700000000001</v>
      </c>
      <c r="C70" s="92" t="str">
        <f>'CONSTRUCTION COST ESTIMATE'!C70</f>
        <v>REMOVE AND RELOCATE GATE</v>
      </c>
      <c r="D70" s="93" t="str">
        <f>'CONSTRUCTION COST ESTIMATE'!BB70</f>
        <v>EA</v>
      </c>
      <c r="E70" s="94">
        <f>'CONSTRUCTION COST ESTIMATE'!BA70</f>
        <v>0</v>
      </c>
      <c r="F70" s="220">
        <f>'CONSTRUCTION COST ESTIMATE'!BC70</f>
        <v>0</v>
      </c>
      <c r="G70" s="221">
        <f>'CONSTRUCTION COST ESTIMATE'!BD70</f>
        <v>0</v>
      </c>
      <c r="H70" s="220"/>
      <c r="I70" s="220">
        <f t="shared" ref="I70:I133" si="21">$E70*H70</f>
        <v>0</v>
      </c>
      <c r="J70" s="220"/>
      <c r="K70" s="220">
        <f t="shared" ref="K70:K133" si="22">$E70*J70</f>
        <v>0</v>
      </c>
      <c r="L70" s="220"/>
      <c r="M70" s="220">
        <f t="shared" ref="M70:M133" si="23">$E70*L70</f>
        <v>0</v>
      </c>
      <c r="N70" s="220"/>
      <c r="O70" s="220">
        <f t="shared" ref="O70:O133" si="24">$E70*N70</f>
        <v>0</v>
      </c>
      <c r="P70" s="220"/>
      <c r="Q70" s="220">
        <f t="shared" ref="Q70:Q133" si="25">$E70*P70</f>
        <v>0</v>
      </c>
      <c r="R70" s="220"/>
      <c r="S70" s="220">
        <f t="shared" ref="S70:S133" si="26">$E70*R70</f>
        <v>0</v>
      </c>
      <c r="T70" s="220"/>
      <c r="U70" s="220">
        <f t="shared" ref="U70:U133" si="27">$E70*T70</f>
        <v>0</v>
      </c>
      <c r="V70" s="220"/>
      <c r="W70" s="220">
        <f t="shared" ref="W70:W133" si="28">$E70*V70</f>
        <v>0</v>
      </c>
      <c r="X70" s="220"/>
      <c r="Y70" s="220">
        <f t="shared" ref="Y70:Y133" si="29">$E70*X70</f>
        <v>0</v>
      </c>
      <c r="Z70" s="220"/>
      <c r="AA70" s="220">
        <f t="shared" ref="AA70:AA133" si="30">$E70*Z70</f>
        <v>0</v>
      </c>
      <c r="AC70" s="222" t="e">
        <f t="shared" si="20"/>
        <v>#DIV/0!</v>
      </c>
      <c r="AD70" s="220" t="e">
        <f t="shared" ref="AD70:AD133" si="31">MEDIAN(H70,J70,L70,N70,P70,R70,T70,V70,X70,Z70)</f>
        <v>#NUM!</v>
      </c>
      <c r="AE70" s="223" t="e">
        <f t="shared" ref="AE70:AE133" si="32">IF(H70&gt;AD70,"X","")</f>
        <v>#NUM!</v>
      </c>
      <c r="AF70" s="223" t="e">
        <f t="shared" ref="AF70:AF133" si="33">IF(H70&lt;AD70,"X","")</f>
        <v>#NUM!</v>
      </c>
      <c r="AG70" s="222" t="e">
        <f t="shared" ref="AG70:AG133" si="34">H70/AD70</f>
        <v>#NUM!</v>
      </c>
      <c r="AI70" s="220" t="e">
        <f t="shared" ref="AI70:AI133" si="35">AVERAGE(H70,J70,L70,N70,P70,R70,T70,V70,X70,Z70)</f>
        <v>#DIV/0!</v>
      </c>
      <c r="AJ70" s="222" t="e">
        <f t="shared" ref="AJ70:AJ133" si="36">AI70/F70</f>
        <v>#DIV/0!</v>
      </c>
      <c r="AK70" s="222" t="e">
        <f t="shared" ref="AK70:AK133" si="37">H70/F70</f>
        <v>#DIV/0!</v>
      </c>
      <c r="AL70" s="222" t="e">
        <f t="shared" ref="AL70:AL133" si="38">H70/AI70</f>
        <v>#DIV/0!</v>
      </c>
      <c r="AN70" s="89"/>
    </row>
    <row r="71" spans="1:40" s="88" customFormat="1" ht="30" hidden="1" customHeight="1">
      <c r="A71" s="88">
        <f>'CONSTRUCTION COST ESTIMATE'!A71</f>
        <v>0</v>
      </c>
      <c r="B71" s="91">
        <f>'CONSTRUCTION COST ESTIMATE'!B71</f>
        <v>202.06800000000001</v>
      </c>
      <c r="C71" s="92" t="str">
        <f>'CONSTRUCTION COST ESTIMATE'!C71</f>
        <v>REMOVE STONE WALL</v>
      </c>
      <c r="D71" s="93" t="str">
        <f>'CONSTRUCTION COST ESTIMATE'!BB71</f>
        <v>LS</v>
      </c>
      <c r="E71" s="94">
        <f>'CONSTRUCTION COST ESTIMATE'!BA71</f>
        <v>0</v>
      </c>
      <c r="F71" s="220">
        <f>'CONSTRUCTION COST ESTIMATE'!BC71</f>
        <v>0</v>
      </c>
      <c r="G71" s="221">
        <f>'CONSTRUCTION COST ESTIMATE'!BD71</f>
        <v>0</v>
      </c>
      <c r="H71" s="220"/>
      <c r="I71" s="220">
        <f t="shared" si="21"/>
        <v>0</v>
      </c>
      <c r="J71" s="220"/>
      <c r="K71" s="220">
        <f t="shared" si="22"/>
        <v>0</v>
      </c>
      <c r="L71" s="220"/>
      <c r="M71" s="220">
        <f t="shared" si="23"/>
        <v>0</v>
      </c>
      <c r="N71" s="220"/>
      <c r="O71" s="220">
        <f t="shared" si="24"/>
        <v>0</v>
      </c>
      <c r="P71" s="220"/>
      <c r="Q71" s="220">
        <f t="shared" si="25"/>
        <v>0</v>
      </c>
      <c r="R71" s="220"/>
      <c r="S71" s="220">
        <f t="shared" si="26"/>
        <v>0</v>
      </c>
      <c r="T71" s="220"/>
      <c r="U71" s="220">
        <f t="shared" si="27"/>
        <v>0</v>
      </c>
      <c r="V71" s="220"/>
      <c r="W71" s="220">
        <f t="shared" si="28"/>
        <v>0</v>
      </c>
      <c r="X71" s="220"/>
      <c r="Y71" s="220">
        <f t="shared" si="29"/>
        <v>0</v>
      </c>
      <c r="Z71" s="220"/>
      <c r="AA71" s="220">
        <f t="shared" si="30"/>
        <v>0</v>
      </c>
      <c r="AC71" s="222" t="e">
        <f t="shared" si="20"/>
        <v>#DIV/0!</v>
      </c>
      <c r="AD71" s="220" t="e">
        <f t="shared" si="31"/>
        <v>#NUM!</v>
      </c>
      <c r="AE71" s="223" t="e">
        <f t="shared" si="32"/>
        <v>#NUM!</v>
      </c>
      <c r="AF71" s="223" t="e">
        <f t="shared" si="33"/>
        <v>#NUM!</v>
      </c>
      <c r="AG71" s="222" t="e">
        <f t="shared" si="34"/>
        <v>#NUM!</v>
      </c>
      <c r="AI71" s="220" t="e">
        <f t="shared" si="35"/>
        <v>#DIV/0!</v>
      </c>
      <c r="AJ71" s="222" t="e">
        <f t="shared" si="36"/>
        <v>#DIV/0!</v>
      </c>
      <c r="AK71" s="222" t="e">
        <f t="shared" si="37"/>
        <v>#DIV/0!</v>
      </c>
      <c r="AL71" s="222" t="e">
        <f t="shared" si="38"/>
        <v>#DIV/0!</v>
      </c>
      <c r="AN71" s="89"/>
    </row>
    <row r="72" spans="1:40" s="88" customFormat="1" ht="30" hidden="1" customHeight="1">
      <c r="A72" s="88">
        <f>'CONSTRUCTION COST ESTIMATE'!A72</f>
        <v>0</v>
      </c>
      <c r="B72" s="91">
        <f>'CONSTRUCTION COST ESTIMATE'!B72</f>
        <v>202.07</v>
      </c>
      <c r="C72" s="92" t="str">
        <f>'CONSTRUCTION COST ESTIMATE'!C72</f>
        <v>REMOVE DROP INLET</v>
      </c>
      <c r="D72" s="93" t="str">
        <f>'CONSTRUCTION COST ESTIMATE'!BB72</f>
        <v>EA</v>
      </c>
      <c r="E72" s="94">
        <f>'CONSTRUCTION COST ESTIMATE'!BA72</f>
        <v>0</v>
      </c>
      <c r="F72" s="220">
        <f>'CONSTRUCTION COST ESTIMATE'!BC72</f>
        <v>0</v>
      </c>
      <c r="G72" s="221">
        <f>'CONSTRUCTION COST ESTIMATE'!BD72</f>
        <v>0</v>
      </c>
      <c r="H72" s="220"/>
      <c r="I72" s="220">
        <f t="shared" si="21"/>
        <v>0</v>
      </c>
      <c r="J72" s="220"/>
      <c r="K72" s="220">
        <f t="shared" si="22"/>
        <v>0</v>
      </c>
      <c r="L72" s="220"/>
      <c r="M72" s="220">
        <f t="shared" si="23"/>
        <v>0</v>
      </c>
      <c r="N72" s="220"/>
      <c r="O72" s="220">
        <f t="shared" si="24"/>
        <v>0</v>
      </c>
      <c r="P72" s="220"/>
      <c r="Q72" s="220">
        <f t="shared" si="25"/>
        <v>0</v>
      </c>
      <c r="R72" s="220"/>
      <c r="S72" s="220">
        <f t="shared" si="26"/>
        <v>0</v>
      </c>
      <c r="T72" s="220"/>
      <c r="U72" s="220">
        <f t="shared" si="27"/>
        <v>0</v>
      </c>
      <c r="V72" s="220"/>
      <c r="W72" s="220">
        <f t="shared" si="28"/>
        <v>0</v>
      </c>
      <c r="X72" s="220"/>
      <c r="Y72" s="220">
        <f t="shared" si="29"/>
        <v>0</v>
      </c>
      <c r="Z72" s="220"/>
      <c r="AA72" s="220">
        <f t="shared" si="30"/>
        <v>0</v>
      </c>
      <c r="AC72" s="222" t="e">
        <f t="shared" si="20"/>
        <v>#DIV/0!</v>
      </c>
      <c r="AD72" s="220" t="e">
        <f t="shared" si="31"/>
        <v>#NUM!</v>
      </c>
      <c r="AE72" s="223" t="e">
        <f t="shared" si="32"/>
        <v>#NUM!</v>
      </c>
      <c r="AF72" s="223" t="e">
        <f t="shared" si="33"/>
        <v>#NUM!</v>
      </c>
      <c r="AG72" s="222" t="e">
        <f t="shared" si="34"/>
        <v>#NUM!</v>
      </c>
      <c r="AI72" s="220" t="e">
        <f t="shared" si="35"/>
        <v>#DIV/0!</v>
      </c>
      <c r="AJ72" s="222" t="e">
        <f t="shared" si="36"/>
        <v>#DIV/0!</v>
      </c>
      <c r="AK72" s="222" t="e">
        <f t="shared" si="37"/>
        <v>#DIV/0!</v>
      </c>
      <c r="AL72" s="222" t="e">
        <f t="shared" si="38"/>
        <v>#DIV/0!</v>
      </c>
      <c r="AN72" s="89"/>
    </row>
    <row r="73" spans="1:40" s="88" customFormat="1" ht="30" hidden="1" customHeight="1">
      <c r="A73" s="88">
        <f>'CONSTRUCTION COST ESTIMATE'!A73</f>
        <v>0</v>
      </c>
      <c r="B73" s="91">
        <f>'CONSTRUCTION COST ESTIMATE'!B73</f>
        <v>202.071</v>
      </c>
      <c r="C73" s="92" t="str">
        <f>'CONSTRUCTION COST ESTIMATE'!C73</f>
        <v>REMOVE CULVERT PIPE</v>
      </c>
      <c r="D73" s="93" t="str">
        <f>'CONSTRUCTION COST ESTIMATE'!BB73</f>
        <v>LF</v>
      </c>
      <c r="E73" s="94">
        <f>'CONSTRUCTION COST ESTIMATE'!BA73</f>
        <v>0</v>
      </c>
      <c r="F73" s="220">
        <f>'CONSTRUCTION COST ESTIMATE'!BC73</f>
        <v>0</v>
      </c>
      <c r="G73" s="221">
        <f>'CONSTRUCTION COST ESTIMATE'!BD73</f>
        <v>0</v>
      </c>
      <c r="H73" s="220"/>
      <c r="I73" s="220">
        <f t="shared" si="21"/>
        <v>0</v>
      </c>
      <c r="J73" s="220"/>
      <c r="K73" s="220">
        <f t="shared" si="22"/>
        <v>0</v>
      </c>
      <c r="L73" s="220"/>
      <c r="M73" s="220">
        <f t="shared" si="23"/>
        <v>0</v>
      </c>
      <c r="N73" s="220"/>
      <c r="O73" s="220">
        <f t="shared" si="24"/>
        <v>0</v>
      </c>
      <c r="P73" s="220"/>
      <c r="Q73" s="220">
        <f t="shared" si="25"/>
        <v>0</v>
      </c>
      <c r="R73" s="220"/>
      <c r="S73" s="220">
        <f t="shared" si="26"/>
        <v>0</v>
      </c>
      <c r="T73" s="220"/>
      <c r="U73" s="220">
        <f t="shared" si="27"/>
        <v>0</v>
      </c>
      <c r="V73" s="220"/>
      <c r="W73" s="220">
        <f t="shared" si="28"/>
        <v>0</v>
      </c>
      <c r="X73" s="220"/>
      <c r="Y73" s="220">
        <f t="shared" si="29"/>
        <v>0</v>
      </c>
      <c r="Z73" s="220"/>
      <c r="AA73" s="220">
        <f t="shared" si="30"/>
        <v>0</v>
      </c>
      <c r="AC73" s="222" t="e">
        <f t="shared" si="20"/>
        <v>#DIV/0!</v>
      </c>
      <c r="AD73" s="220" t="e">
        <f t="shared" si="31"/>
        <v>#NUM!</v>
      </c>
      <c r="AE73" s="223" t="e">
        <f t="shared" si="32"/>
        <v>#NUM!</v>
      </c>
      <c r="AF73" s="223" t="e">
        <f t="shared" si="33"/>
        <v>#NUM!</v>
      </c>
      <c r="AG73" s="222" t="e">
        <f t="shared" si="34"/>
        <v>#NUM!</v>
      </c>
      <c r="AI73" s="220" t="e">
        <f t="shared" si="35"/>
        <v>#DIV/0!</v>
      </c>
      <c r="AJ73" s="222" t="e">
        <f t="shared" si="36"/>
        <v>#DIV/0!</v>
      </c>
      <c r="AK73" s="222" t="e">
        <f t="shared" si="37"/>
        <v>#DIV/0!</v>
      </c>
      <c r="AL73" s="222" t="e">
        <f t="shared" si="38"/>
        <v>#DIV/0!</v>
      </c>
      <c r="AN73" s="89"/>
    </row>
    <row r="74" spans="1:40" s="88" customFormat="1" ht="30" hidden="1" customHeight="1">
      <c r="A74" s="88">
        <f>'CONSTRUCTION COST ESTIMATE'!A74</f>
        <v>0</v>
      </c>
      <c r="B74" s="91">
        <f>'CONSTRUCTION COST ESTIMATE'!B74</f>
        <v>202.072</v>
      </c>
      <c r="C74" s="92" t="str">
        <f>'CONSTRUCTION COST ESTIMATE'!C74</f>
        <v>REMOVE GABION BASKET</v>
      </c>
      <c r="D74" s="93" t="str">
        <f>'CONSTRUCTION COST ESTIMATE'!BB74</f>
        <v>SF</v>
      </c>
      <c r="E74" s="94">
        <f>'CONSTRUCTION COST ESTIMATE'!BA74</f>
        <v>0</v>
      </c>
      <c r="F74" s="220">
        <f>'CONSTRUCTION COST ESTIMATE'!BC74</f>
        <v>0</v>
      </c>
      <c r="G74" s="221">
        <f>'CONSTRUCTION COST ESTIMATE'!BD74</f>
        <v>0</v>
      </c>
      <c r="H74" s="220"/>
      <c r="I74" s="220">
        <f t="shared" si="21"/>
        <v>0</v>
      </c>
      <c r="J74" s="220"/>
      <c r="K74" s="220">
        <f t="shared" si="22"/>
        <v>0</v>
      </c>
      <c r="L74" s="220"/>
      <c r="M74" s="220">
        <f t="shared" si="23"/>
        <v>0</v>
      </c>
      <c r="N74" s="220"/>
      <c r="O74" s="220">
        <f t="shared" si="24"/>
        <v>0</v>
      </c>
      <c r="P74" s="220"/>
      <c r="Q74" s="220">
        <f t="shared" si="25"/>
        <v>0</v>
      </c>
      <c r="R74" s="220"/>
      <c r="S74" s="220">
        <f t="shared" si="26"/>
        <v>0</v>
      </c>
      <c r="T74" s="220"/>
      <c r="U74" s="220">
        <f t="shared" si="27"/>
        <v>0</v>
      </c>
      <c r="V74" s="220"/>
      <c r="W74" s="220">
        <f t="shared" si="28"/>
        <v>0</v>
      </c>
      <c r="X74" s="220"/>
      <c r="Y74" s="220">
        <f t="shared" si="29"/>
        <v>0</v>
      </c>
      <c r="Z74" s="220"/>
      <c r="AA74" s="220">
        <f t="shared" si="30"/>
        <v>0</v>
      </c>
      <c r="AC74" s="222" t="e">
        <f t="shared" si="20"/>
        <v>#DIV/0!</v>
      </c>
      <c r="AD74" s="220" t="e">
        <f t="shared" si="31"/>
        <v>#NUM!</v>
      </c>
      <c r="AE74" s="223" t="e">
        <f t="shared" si="32"/>
        <v>#NUM!</v>
      </c>
      <c r="AF74" s="223" t="e">
        <f t="shared" si="33"/>
        <v>#NUM!</v>
      </c>
      <c r="AG74" s="222" t="e">
        <f t="shared" si="34"/>
        <v>#NUM!</v>
      </c>
      <c r="AI74" s="220" t="e">
        <f t="shared" si="35"/>
        <v>#DIV/0!</v>
      </c>
      <c r="AJ74" s="222" t="e">
        <f t="shared" si="36"/>
        <v>#DIV/0!</v>
      </c>
      <c r="AK74" s="222" t="e">
        <f t="shared" si="37"/>
        <v>#DIV/0!</v>
      </c>
      <c r="AL74" s="222" t="e">
        <f t="shared" si="38"/>
        <v>#DIV/0!</v>
      </c>
      <c r="AN74" s="89"/>
    </row>
    <row r="75" spans="1:40" s="88" customFormat="1" ht="30" hidden="1" customHeight="1">
      <c r="A75" s="88">
        <f>'CONSTRUCTION COST ESTIMATE'!A75</f>
        <v>0</v>
      </c>
      <c r="B75" s="91">
        <f>'CONSTRUCTION COST ESTIMATE'!B75</f>
        <v>202.07300000000001</v>
      </c>
      <c r="C75" s="92" t="str">
        <f>'CONSTRUCTION COST ESTIMATE'!C75</f>
        <v>REMOVE AND SALVAGE GABION BASKET</v>
      </c>
      <c r="D75" s="93" t="str">
        <f>'CONSTRUCTION COST ESTIMATE'!BB75</f>
        <v>SF</v>
      </c>
      <c r="E75" s="94">
        <f>'CONSTRUCTION COST ESTIMATE'!BA75</f>
        <v>0</v>
      </c>
      <c r="F75" s="220">
        <f>'CONSTRUCTION COST ESTIMATE'!BC75</f>
        <v>0</v>
      </c>
      <c r="G75" s="221">
        <f>'CONSTRUCTION COST ESTIMATE'!BD75</f>
        <v>0</v>
      </c>
      <c r="H75" s="220"/>
      <c r="I75" s="220">
        <f t="shared" si="21"/>
        <v>0</v>
      </c>
      <c r="J75" s="220"/>
      <c r="K75" s="220">
        <f t="shared" si="22"/>
        <v>0</v>
      </c>
      <c r="L75" s="220"/>
      <c r="M75" s="220">
        <f t="shared" si="23"/>
        <v>0</v>
      </c>
      <c r="N75" s="220"/>
      <c r="O75" s="220">
        <f t="shared" si="24"/>
        <v>0</v>
      </c>
      <c r="P75" s="220"/>
      <c r="Q75" s="220">
        <f t="shared" si="25"/>
        <v>0</v>
      </c>
      <c r="R75" s="220"/>
      <c r="S75" s="220">
        <f t="shared" si="26"/>
        <v>0</v>
      </c>
      <c r="T75" s="220"/>
      <c r="U75" s="220">
        <f t="shared" si="27"/>
        <v>0</v>
      </c>
      <c r="V75" s="220"/>
      <c r="W75" s="220">
        <f t="shared" si="28"/>
        <v>0</v>
      </c>
      <c r="X75" s="220"/>
      <c r="Y75" s="220">
        <f t="shared" si="29"/>
        <v>0</v>
      </c>
      <c r="Z75" s="220"/>
      <c r="AA75" s="220">
        <f t="shared" si="30"/>
        <v>0</v>
      </c>
      <c r="AC75" s="222" t="e">
        <f t="shared" si="20"/>
        <v>#DIV/0!</v>
      </c>
      <c r="AD75" s="220" t="e">
        <f t="shared" si="31"/>
        <v>#NUM!</v>
      </c>
      <c r="AE75" s="223" t="e">
        <f t="shared" si="32"/>
        <v>#NUM!</v>
      </c>
      <c r="AF75" s="223" t="e">
        <f t="shared" si="33"/>
        <v>#NUM!</v>
      </c>
      <c r="AG75" s="222" t="e">
        <f t="shared" si="34"/>
        <v>#NUM!</v>
      </c>
      <c r="AI75" s="220" t="e">
        <f t="shared" si="35"/>
        <v>#DIV/0!</v>
      </c>
      <c r="AJ75" s="222" t="e">
        <f t="shared" si="36"/>
        <v>#DIV/0!</v>
      </c>
      <c r="AK75" s="222" t="e">
        <f t="shared" si="37"/>
        <v>#DIV/0!</v>
      </c>
      <c r="AL75" s="222" t="e">
        <f t="shared" si="38"/>
        <v>#DIV/0!</v>
      </c>
      <c r="AN75" s="89"/>
    </row>
    <row r="76" spans="1:40" s="88" customFormat="1" ht="30" hidden="1" customHeight="1">
      <c r="A76" s="88">
        <f>'CONSTRUCTION COST ESTIMATE'!A76</f>
        <v>0</v>
      </c>
      <c r="B76" s="91">
        <f>'CONSTRUCTION COST ESTIMATE'!B76</f>
        <v>202.07400000000001</v>
      </c>
      <c r="C76" s="92" t="str">
        <f>'CONSTRUCTION COST ESTIMATE'!C76</f>
        <v>REMOVE AND RELOCATE GABION BASKET</v>
      </c>
      <c r="D76" s="93" t="str">
        <f>'CONSTRUCTION COST ESTIMATE'!BB76</f>
        <v>SF</v>
      </c>
      <c r="E76" s="94">
        <f>'CONSTRUCTION COST ESTIMATE'!BA76</f>
        <v>0</v>
      </c>
      <c r="F76" s="220">
        <f>'CONSTRUCTION COST ESTIMATE'!BC76</f>
        <v>0</v>
      </c>
      <c r="G76" s="221">
        <f>'CONSTRUCTION COST ESTIMATE'!BD76</f>
        <v>0</v>
      </c>
      <c r="H76" s="220"/>
      <c r="I76" s="220">
        <f t="shared" si="21"/>
        <v>0</v>
      </c>
      <c r="J76" s="220"/>
      <c r="K76" s="220">
        <f t="shared" si="22"/>
        <v>0</v>
      </c>
      <c r="L76" s="220"/>
      <c r="M76" s="220">
        <f t="shared" si="23"/>
        <v>0</v>
      </c>
      <c r="N76" s="220"/>
      <c r="O76" s="220">
        <f t="shared" si="24"/>
        <v>0</v>
      </c>
      <c r="P76" s="220"/>
      <c r="Q76" s="220">
        <f t="shared" si="25"/>
        <v>0</v>
      </c>
      <c r="R76" s="220"/>
      <c r="S76" s="220">
        <f t="shared" si="26"/>
        <v>0</v>
      </c>
      <c r="T76" s="220"/>
      <c r="U76" s="220">
        <f t="shared" si="27"/>
        <v>0</v>
      </c>
      <c r="V76" s="220"/>
      <c r="W76" s="220">
        <f t="shared" si="28"/>
        <v>0</v>
      </c>
      <c r="X76" s="220"/>
      <c r="Y76" s="220">
        <f t="shared" si="29"/>
        <v>0</v>
      </c>
      <c r="Z76" s="220"/>
      <c r="AA76" s="220">
        <f t="shared" si="30"/>
        <v>0</v>
      </c>
      <c r="AC76" s="222" t="e">
        <f t="shared" si="20"/>
        <v>#DIV/0!</v>
      </c>
      <c r="AD76" s="220" t="e">
        <f t="shared" si="31"/>
        <v>#NUM!</v>
      </c>
      <c r="AE76" s="223" t="e">
        <f t="shared" si="32"/>
        <v>#NUM!</v>
      </c>
      <c r="AF76" s="223" t="e">
        <f t="shared" si="33"/>
        <v>#NUM!</v>
      </c>
      <c r="AG76" s="222" t="e">
        <f t="shared" si="34"/>
        <v>#NUM!</v>
      </c>
      <c r="AI76" s="220" t="e">
        <f t="shared" si="35"/>
        <v>#DIV/0!</v>
      </c>
      <c r="AJ76" s="222" t="e">
        <f t="shared" si="36"/>
        <v>#DIV/0!</v>
      </c>
      <c r="AK76" s="222" t="e">
        <f t="shared" si="37"/>
        <v>#DIV/0!</v>
      </c>
      <c r="AL76" s="222" t="e">
        <f t="shared" si="38"/>
        <v>#DIV/0!</v>
      </c>
      <c r="AN76" s="89"/>
    </row>
    <row r="77" spans="1:40" s="88" customFormat="1" ht="30" hidden="1" customHeight="1">
      <c r="A77" s="88">
        <f>'CONSTRUCTION COST ESTIMATE'!A77</f>
        <v>0</v>
      </c>
      <c r="B77" s="91">
        <f>'CONSTRUCTION COST ESTIMATE'!B77</f>
        <v>202.07499999999999</v>
      </c>
      <c r="C77" s="92" t="str">
        <f>'CONSTRUCTION COST ESTIMATE'!C77</f>
        <v>REMOVE RIPRAP</v>
      </c>
      <c r="D77" s="93" t="str">
        <f>'CONSTRUCTION COST ESTIMATE'!BB77</f>
        <v>SF</v>
      </c>
      <c r="E77" s="94">
        <f>'CONSTRUCTION COST ESTIMATE'!BA77</f>
        <v>0</v>
      </c>
      <c r="F77" s="220">
        <f>'CONSTRUCTION COST ESTIMATE'!BC77</f>
        <v>0</v>
      </c>
      <c r="G77" s="221">
        <f>'CONSTRUCTION COST ESTIMATE'!BD77</f>
        <v>0</v>
      </c>
      <c r="H77" s="220"/>
      <c r="I77" s="220">
        <f t="shared" si="21"/>
        <v>0</v>
      </c>
      <c r="J77" s="220"/>
      <c r="K77" s="220">
        <f t="shared" si="22"/>
        <v>0</v>
      </c>
      <c r="L77" s="220"/>
      <c r="M77" s="220">
        <f t="shared" si="23"/>
        <v>0</v>
      </c>
      <c r="N77" s="220"/>
      <c r="O77" s="220">
        <f t="shared" si="24"/>
        <v>0</v>
      </c>
      <c r="P77" s="220"/>
      <c r="Q77" s="220">
        <f t="shared" si="25"/>
        <v>0</v>
      </c>
      <c r="R77" s="220"/>
      <c r="S77" s="220">
        <f t="shared" si="26"/>
        <v>0</v>
      </c>
      <c r="T77" s="220"/>
      <c r="U77" s="220">
        <f t="shared" si="27"/>
        <v>0</v>
      </c>
      <c r="V77" s="220"/>
      <c r="W77" s="220">
        <f t="shared" si="28"/>
        <v>0</v>
      </c>
      <c r="X77" s="220"/>
      <c r="Y77" s="220">
        <f t="shared" si="29"/>
        <v>0</v>
      </c>
      <c r="Z77" s="220"/>
      <c r="AA77" s="220">
        <f t="shared" si="30"/>
        <v>0</v>
      </c>
      <c r="AC77" s="222" t="e">
        <f t="shared" si="20"/>
        <v>#DIV/0!</v>
      </c>
      <c r="AD77" s="220" t="e">
        <f t="shared" si="31"/>
        <v>#NUM!</v>
      </c>
      <c r="AE77" s="223" t="e">
        <f t="shared" si="32"/>
        <v>#NUM!</v>
      </c>
      <c r="AF77" s="223" t="e">
        <f t="shared" si="33"/>
        <v>#NUM!</v>
      </c>
      <c r="AG77" s="222" t="e">
        <f t="shared" si="34"/>
        <v>#NUM!</v>
      </c>
      <c r="AI77" s="220" t="e">
        <f t="shared" si="35"/>
        <v>#DIV/0!</v>
      </c>
      <c r="AJ77" s="222" t="e">
        <f t="shared" si="36"/>
        <v>#DIV/0!</v>
      </c>
      <c r="AK77" s="222" t="e">
        <f t="shared" si="37"/>
        <v>#DIV/0!</v>
      </c>
      <c r="AL77" s="222" t="e">
        <f t="shared" si="38"/>
        <v>#DIV/0!</v>
      </c>
      <c r="AN77" s="89"/>
    </row>
    <row r="78" spans="1:40" s="88" customFormat="1" ht="30" hidden="1" customHeight="1">
      <c r="A78" s="88">
        <f>'CONSTRUCTION COST ESTIMATE'!A78</f>
        <v>0</v>
      </c>
      <c r="B78" s="91">
        <f>'CONSTRUCTION COST ESTIMATE'!B78</f>
        <v>202.07599999999999</v>
      </c>
      <c r="C78" s="92" t="str">
        <f>'CONSTRUCTION COST ESTIMATE'!C78</f>
        <v>REMOVE AND SALVAGE RIPRAP</v>
      </c>
      <c r="D78" s="93" t="str">
        <f>'CONSTRUCTION COST ESTIMATE'!BB78</f>
        <v>SF</v>
      </c>
      <c r="E78" s="94">
        <f>'CONSTRUCTION COST ESTIMATE'!BA78</f>
        <v>0</v>
      </c>
      <c r="F78" s="220">
        <f>'CONSTRUCTION COST ESTIMATE'!BC78</f>
        <v>0</v>
      </c>
      <c r="G78" s="221">
        <f>'CONSTRUCTION COST ESTIMATE'!BD78</f>
        <v>0</v>
      </c>
      <c r="H78" s="220"/>
      <c r="I78" s="220">
        <f t="shared" si="21"/>
        <v>0</v>
      </c>
      <c r="J78" s="220"/>
      <c r="K78" s="220">
        <f t="shared" si="22"/>
        <v>0</v>
      </c>
      <c r="L78" s="220"/>
      <c r="M78" s="220">
        <f t="shared" si="23"/>
        <v>0</v>
      </c>
      <c r="N78" s="220"/>
      <c r="O78" s="220">
        <f t="shared" si="24"/>
        <v>0</v>
      </c>
      <c r="P78" s="220"/>
      <c r="Q78" s="220">
        <f t="shared" si="25"/>
        <v>0</v>
      </c>
      <c r="R78" s="220"/>
      <c r="S78" s="220">
        <f t="shared" si="26"/>
        <v>0</v>
      </c>
      <c r="T78" s="220"/>
      <c r="U78" s="220">
        <f t="shared" si="27"/>
        <v>0</v>
      </c>
      <c r="V78" s="220"/>
      <c r="W78" s="220">
        <f t="shared" si="28"/>
        <v>0</v>
      </c>
      <c r="X78" s="220"/>
      <c r="Y78" s="220">
        <f t="shared" si="29"/>
        <v>0</v>
      </c>
      <c r="Z78" s="220"/>
      <c r="AA78" s="220">
        <f t="shared" si="30"/>
        <v>0</v>
      </c>
      <c r="AC78" s="222" t="e">
        <f t="shared" si="20"/>
        <v>#DIV/0!</v>
      </c>
      <c r="AD78" s="220" t="e">
        <f t="shared" si="31"/>
        <v>#NUM!</v>
      </c>
      <c r="AE78" s="223" t="e">
        <f t="shared" si="32"/>
        <v>#NUM!</v>
      </c>
      <c r="AF78" s="223" t="e">
        <f t="shared" si="33"/>
        <v>#NUM!</v>
      </c>
      <c r="AG78" s="222" t="e">
        <f t="shared" si="34"/>
        <v>#NUM!</v>
      </c>
      <c r="AI78" s="220" t="e">
        <f t="shared" si="35"/>
        <v>#DIV/0!</v>
      </c>
      <c r="AJ78" s="222" t="e">
        <f t="shared" si="36"/>
        <v>#DIV/0!</v>
      </c>
      <c r="AK78" s="222" t="e">
        <f t="shared" si="37"/>
        <v>#DIV/0!</v>
      </c>
      <c r="AL78" s="222" t="e">
        <f t="shared" si="38"/>
        <v>#DIV/0!</v>
      </c>
      <c r="AN78" s="89"/>
    </row>
    <row r="79" spans="1:40" s="88" customFormat="1" ht="30" hidden="1" customHeight="1">
      <c r="A79" s="88">
        <f>'CONSTRUCTION COST ESTIMATE'!A79</f>
        <v>0</v>
      </c>
      <c r="B79" s="91">
        <f>'CONSTRUCTION COST ESTIMATE'!B79</f>
        <v>202.077</v>
      </c>
      <c r="C79" s="92" t="str">
        <f>'CONSTRUCTION COST ESTIMATE'!C79</f>
        <v>REMOVE AND RELOCATE RIPRAP</v>
      </c>
      <c r="D79" s="93" t="str">
        <f>'CONSTRUCTION COST ESTIMATE'!BB79</f>
        <v>SF</v>
      </c>
      <c r="E79" s="94">
        <f>'CONSTRUCTION COST ESTIMATE'!BA79</f>
        <v>0</v>
      </c>
      <c r="F79" s="220">
        <f>'CONSTRUCTION COST ESTIMATE'!BC79</f>
        <v>0</v>
      </c>
      <c r="G79" s="221">
        <f>'CONSTRUCTION COST ESTIMATE'!BD79</f>
        <v>0</v>
      </c>
      <c r="H79" s="220"/>
      <c r="I79" s="220">
        <f t="shared" si="21"/>
        <v>0</v>
      </c>
      <c r="J79" s="220"/>
      <c r="K79" s="220">
        <f t="shared" si="22"/>
        <v>0</v>
      </c>
      <c r="L79" s="220"/>
      <c r="M79" s="220">
        <f t="shared" si="23"/>
        <v>0</v>
      </c>
      <c r="N79" s="220"/>
      <c r="O79" s="220">
        <f t="shared" si="24"/>
        <v>0</v>
      </c>
      <c r="P79" s="220"/>
      <c r="Q79" s="220">
        <f t="shared" si="25"/>
        <v>0</v>
      </c>
      <c r="R79" s="220"/>
      <c r="S79" s="220">
        <f t="shared" si="26"/>
        <v>0</v>
      </c>
      <c r="T79" s="220"/>
      <c r="U79" s="220">
        <f t="shared" si="27"/>
        <v>0</v>
      </c>
      <c r="V79" s="220"/>
      <c r="W79" s="220">
        <f t="shared" si="28"/>
        <v>0</v>
      </c>
      <c r="X79" s="220"/>
      <c r="Y79" s="220">
        <f t="shared" si="29"/>
        <v>0</v>
      </c>
      <c r="Z79" s="220"/>
      <c r="AA79" s="220">
        <f t="shared" si="30"/>
        <v>0</v>
      </c>
      <c r="AC79" s="222" t="e">
        <f t="shared" si="20"/>
        <v>#DIV/0!</v>
      </c>
      <c r="AD79" s="220" t="e">
        <f t="shared" si="31"/>
        <v>#NUM!</v>
      </c>
      <c r="AE79" s="223" t="e">
        <f t="shared" si="32"/>
        <v>#NUM!</v>
      </c>
      <c r="AF79" s="223" t="e">
        <f t="shared" si="33"/>
        <v>#NUM!</v>
      </c>
      <c r="AG79" s="222" t="e">
        <f t="shared" si="34"/>
        <v>#NUM!</v>
      </c>
      <c r="AI79" s="220" t="e">
        <f t="shared" si="35"/>
        <v>#DIV/0!</v>
      </c>
      <c r="AJ79" s="222" t="e">
        <f t="shared" si="36"/>
        <v>#DIV/0!</v>
      </c>
      <c r="AK79" s="222" t="e">
        <f t="shared" si="37"/>
        <v>#DIV/0!</v>
      </c>
      <c r="AL79" s="222" t="e">
        <f t="shared" si="38"/>
        <v>#DIV/0!</v>
      </c>
      <c r="AN79" s="89"/>
    </row>
    <row r="80" spans="1:40" s="88" customFormat="1" ht="30" hidden="1" customHeight="1">
      <c r="A80" s="88">
        <f>'CONSTRUCTION COST ESTIMATE'!A80</f>
        <v>0</v>
      </c>
      <c r="B80" s="91">
        <f>'CONSTRUCTION COST ESTIMATE'!B80</f>
        <v>202.078</v>
      </c>
      <c r="C80" s="92" t="str">
        <f>'CONSTRUCTION COST ESTIMATE'!C80</f>
        <v>REMOVE MANHOLE</v>
      </c>
      <c r="D80" s="93" t="str">
        <f>'CONSTRUCTION COST ESTIMATE'!BB80</f>
        <v>EA</v>
      </c>
      <c r="E80" s="94">
        <f>'CONSTRUCTION COST ESTIMATE'!BA80</f>
        <v>0</v>
      </c>
      <c r="F80" s="220">
        <f>'CONSTRUCTION COST ESTIMATE'!BC80</f>
        <v>0</v>
      </c>
      <c r="G80" s="221">
        <f>'CONSTRUCTION COST ESTIMATE'!BD80</f>
        <v>0</v>
      </c>
      <c r="H80" s="220"/>
      <c r="I80" s="220">
        <f t="shared" si="21"/>
        <v>0</v>
      </c>
      <c r="J80" s="220"/>
      <c r="K80" s="220">
        <f t="shared" si="22"/>
        <v>0</v>
      </c>
      <c r="L80" s="220"/>
      <c r="M80" s="220">
        <f t="shared" si="23"/>
        <v>0</v>
      </c>
      <c r="N80" s="220"/>
      <c r="O80" s="220">
        <f t="shared" si="24"/>
        <v>0</v>
      </c>
      <c r="P80" s="220"/>
      <c r="Q80" s="220">
        <f t="shared" si="25"/>
        <v>0</v>
      </c>
      <c r="R80" s="220"/>
      <c r="S80" s="220">
        <f t="shared" si="26"/>
        <v>0</v>
      </c>
      <c r="T80" s="220"/>
      <c r="U80" s="220">
        <f t="shared" si="27"/>
        <v>0</v>
      </c>
      <c r="V80" s="220"/>
      <c r="W80" s="220">
        <f t="shared" si="28"/>
        <v>0</v>
      </c>
      <c r="X80" s="220"/>
      <c r="Y80" s="220">
        <f t="shared" si="29"/>
        <v>0</v>
      </c>
      <c r="Z80" s="220"/>
      <c r="AA80" s="220">
        <f t="shared" si="30"/>
        <v>0</v>
      </c>
      <c r="AC80" s="222" t="e">
        <f t="shared" si="20"/>
        <v>#DIV/0!</v>
      </c>
      <c r="AD80" s="220" t="e">
        <f t="shared" si="31"/>
        <v>#NUM!</v>
      </c>
      <c r="AE80" s="223" t="e">
        <f t="shared" si="32"/>
        <v>#NUM!</v>
      </c>
      <c r="AF80" s="223" t="e">
        <f t="shared" si="33"/>
        <v>#NUM!</v>
      </c>
      <c r="AG80" s="222" t="e">
        <f t="shared" si="34"/>
        <v>#NUM!</v>
      </c>
      <c r="AI80" s="220" t="e">
        <f t="shared" si="35"/>
        <v>#DIV/0!</v>
      </c>
      <c r="AJ80" s="222" t="e">
        <f t="shared" si="36"/>
        <v>#DIV/0!</v>
      </c>
      <c r="AK80" s="222" t="e">
        <f t="shared" si="37"/>
        <v>#DIV/0!</v>
      </c>
      <c r="AL80" s="222" t="e">
        <f t="shared" si="38"/>
        <v>#DIV/0!</v>
      </c>
      <c r="AN80" s="89"/>
    </row>
    <row r="81" spans="1:40" s="88" customFormat="1" ht="30" hidden="1" customHeight="1">
      <c r="A81" s="88">
        <f>'CONSTRUCTION COST ESTIMATE'!A81</f>
        <v>0</v>
      </c>
      <c r="B81" s="91">
        <f>'CONSTRUCTION COST ESTIMATE'!B81</f>
        <v>202.09</v>
      </c>
      <c r="C81" s="92" t="str">
        <f>'CONSTRUCTION COST ESTIMATE'!C81</f>
        <v>REMOVE PORTION OF REINFORCED CONCRETE BOX (RCB)</v>
      </c>
      <c r="D81" s="93" t="str">
        <f>'CONSTRUCTION COST ESTIMATE'!BB81</f>
        <v>EA</v>
      </c>
      <c r="E81" s="94">
        <f>'CONSTRUCTION COST ESTIMATE'!BA81</f>
        <v>0</v>
      </c>
      <c r="F81" s="220">
        <f>'CONSTRUCTION COST ESTIMATE'!BC81</f>
        <v>0</v>
      </c>
      <c r="G81" s="221">
        <f>'CONSTRUCTION COST ESTIMATE'!BD81</f>
        <v>0</v>
      </c>
      <c r="H81" s="220"/>
      <c r="I81" s="220">
        <f t="shared" si="21"/>
        <v>0</v>
      </c>
      <c r="J81" s="220"/>
      <c r="K81" s="220">
        <f t="shared" si="22"/>
        <v>0</v>
      </c>
      <c r="L81" s="220"/>
      <c r="M81" s="220">
        <f t="shared" si="23"/>
        <v>0</v>
      </c>
      <c r="N81" s="220"/>
      <c r="O81" s="220">
        <f t="shared" si="24"/>
        <v>0</v>
      </c>
      <c r="P81" s="220"/>
      <c r="Q81" s="220">
        <f t="shared" si="25"/>
        <v>0</v>
      </c>
      <c r="R81" s="220"/>
      <c r="S81" s="220">
        <f t="shared" si="26"/>
        <v>0</v>
      </c>
      <c r="T81" s="220"/>
      <c r="U81" s="220">
        <f t="shared" si="27"/>
        <v>0</v>
      </c>
      <c r="V81" s="220"/>
      <c r="W81" s="220">
        <f t="shared" si="28"/>
        <v>0</v>
      </c>
      <c r="X81" s="220"/>
      <c r="Y81" s="220">
        <f t="shared" si="29"/>
        <v>0</v>
      </c>
      <c r="Z81" s="220"/>
      <c r="AA81" s="220">
        <f t="shared" si="30"/>
        <v>0</v>
      </c>
      <c r="AC81" s="222" t="e">
        <f t="shared" ref="AC81:AC112" si="39">I81/$I$1460</f>
        <v>#DIV/0!</v>
      </c>
      <c r="AD81" s="220" t="e">
        <f t="shared" si="31"/>
        <v>#NUM!</v>
      </c>
      <c r="AE81" s="223" t="e">
        <f t="shared" si="32"/>
        <v>#NUM!</v>
      </c>
      <c r="AF81" s="223" t="e">
        <f t="shared" si="33"/>
        <v>#NUM!</v>
      </c>
      <c r="AG81" s="222" t="e">
        <f t="shared" si="34"/>
        <v>#NUM!</v>
      </c>
      <c r="AI81" s="220" t="e">
        <f t="shared" si="35"/>
        <v>#DIV/0!</v>
      </c>
      <c r="AJ81" s="222" t="e">
        <f t="shared" si="36"/>
        <v>#DIV/0!</v>
      </c>
      <c r="AK81" s="222" t="e">
        <f t="shared" si="37"/>
        <v>#DIV/0!</v>
      </c>
      <c r="AL81" s="222" t="e">
        <f t="shared" si="38"/>
        <v>#DIV/0!</v>
      </c>
      <c r="AN81" s="89"/>
    </row>
    <row r="82" spans="1:40" s="88" customFormat="1" ht="30" hidden="1" customHeight="1">
      <c r="A82" s="88">
        <f>'CONSTRUCTION COST ESTIMATE'!A82</f>
        <v>0</v>
      </c>
      <c r="B82" s="91">
        <f>'CONSTRUCTION COST ESTIMATE'!B82</f>
        <v>202.09100000000001</v>
      </c>
      <c r="C82" s="92" t="str">
        <f>'CONSTRUCTION COST ESTIMATE'!C82</f>
        <v>REMOVE REINFORCED CONCRETE BOX (RCB) CULVERT</v>
      </c>
      <c r="D82" s="93" t="str">
        <f>'CONSTRUCTION COST ESTIMATE'!BB82</f>
        <v>LF</v>
      </c>
      <c r="E82" s="94">
        <f>'CONSTRUCTION COST ESTIMATE'!BA82</f>
        <v>0</v>
      </c>
      <c r="F82" s="220">
        <f>'CONSTRUCTION COST ESTIMATE'!BC82</f>
        <v>0</v>
      </c>
      <c r="G82" s="221">
        <f>'CONSTRUCTION COST ESTIMATE'!BD82</f>
        <v>0</v>
      </c>
      <c r="H82" s="220"/>
      <c r="I82" s="220">
        <f t="shared" si="21"/>
        <v>0</v>
      </c>
      <c r="J82" s="220"/>
      <c r="K82" s="220">
        <f t="shared" si="22"/>
        <v>0</v>
      </c>
      <c r="L82" s="220"/>
      <c r="M82" s="220">
        <f t="shared" si="23"/>
        <v>0</v>
      </c>
      <c r="N82" s="220"/>
      <c r="O82" s="220">
        <f t="shared" si="24"/>
        <v>0</v>
      </c>
      <c r="P82" s="220"/>
      <c r="Q82" s="220">
        <f t="shared" si="25"/>
        <v>0</v>
      </c>
      <c r="R82" s="220"/>
      <c r="S82" s="220">
        <f t="shared" si="26"/>
        <v>0</v>
      </c>
      <c r="T82" s="220"/>
      <c r="U82" s="220">
        <f t="shared" si="27"/>
        <v>0</v>
      </c>
      <c r="V82" s="220"/>
      <c r="W82" s="220">
        <f t="shared" si="28"/>
        <v>0</v>
      </c>
      <c r="X82" s="220"/>
      <c r="Y82" s="220">
        <f t="shared" si="29"/>
        <v>0</v>
      </c>
      <c r="Z82" s="220"/>
      <c r="AA82" s="220">
        <f t="shared" si="30"/>
        <v>0</v>
      </c>
      <c r="AC82" s="222" t="e">
        <f t="shared" si="39"/>
        <v>#DIV/0!</v>
      </c>
      <c r="AD82" s="220" t="e">
        <f t="shared" si="31"/>
        <v>#NUM!</v>
      </c>
      <c r="AE82" s="223" t="e">
        <f t="shared" si="32"/>
        <v>#NUM!</v>
      </c>
      <c r="AF82" s="223" t="e">
        <f t="shared" si="33"/>
        <v>#NUM!</v>
      </c>
      <c r="AG82" s="222" t="e">
        <f t="shared" si="34"/>
        <v>#NUM!</v>
      </c>
      <c r="AI82" s="220" t="e">
        <f t="shared" si="35"/>
        <v>#DIV/0!</v>
      </c>
      <c r="AJ82" s="222" t="e">
        <f t="shared" si="36"/>
        <v>#DIV/0!</v>
      </c>
      <c r="AK82" s="222" t="e">
        <f t="shared" si="37"/>
        <v>#DIV/0!</v>
      </c>
      <c r="AL82" s="222" t="e">
        <f t="shared" si="38"/>
        <v>#DIV/0!</v>
      </c>
      <c r="AN82" s="89"/>
    </row>
    <row r="83" spans="1:40" s="88" customFormat="1" ht="30" hidden="1" customHeight="1">
      <c r="A83" s="88">
        <f>'CONSTRUCTION COST ESTIMATE'!A83</f>
        <v>0</v>
      </c>
      <c r="B83" s="91">
        <f>'CONSTRUCTION COST ESTIMATE'!B83</f>
        <v>202.09200000000001</v>
      </c>
      <c r="C83" s="92" t="str">
        <f>'CONSTRUCTION COST ESTIMATE'!C83</f>
        <v>REMOVE REINFORCED CONCRETE BOX (RCB) PLUG</v>
      </c>
      <c r="D83" s="93" t="str">
        <f>'CONSTRUCTION COST ESTIMATE'!BB83</f>
        <v>EA</v>
      </c>
      <c r="E83" s="94">
        <f>'CONSTRUCTION COST ESTIMATE'!BA83</f>
        <v>0</v>
      </c>
      <c r="F83" s="220">
        <f>'CONSTRUCTION COST ESTIMATE'!BC83</f>
        <v>0</v>
      </c>
      <c r="G83" s="221">
        <f>'CONSTRUCTION COST ESTIMATE'!BD83</f>
        <v>0</v>
      </c>
      <c r="H83" s="220"/>
      <c r="I83" s="220">
        <f t="shared" si="21"/>
        <v>0</v>
      </c>
      <c r="J83" s="220"/>
      <c r="K83" s="220">
        <f t="shared" si="22"/>
        <v>0</v>
      </c>
      <c r="L83" s="220"/>
      <c r="M83" s="220">
        <f t="shared" si="23"/>
        <v>0</v>
      </c>
      <c r="N83" s="220"/>
      <c r="O83" s="220">
        <f t="shared" si="24"/>
        <v>0</v>
      </c>
      <c r="P83" s="220"/>
      <c r="Q83" s="220">
        <f t="shared" si="25"/>
        <v>0</v>
      </c>
      <c r="R83" s="220"/>
      <c r="S83" s="220">
        <f t="shared" si="26"/>
        <v>0</v>
      </c>
      <c r="T83" s="220"/>
      <c r="U83" s="220">
        <f t="shared" si="27"/>
        <v>0</v>
      </c>
      <c r="V83" s="220"/>
      <c r="W83" s="220">
        <f t="shared" si="28"/>
        <v>0</v>
      </c>
      <c r="X83" s="220"/>
      <c r="Y83" s="220">
        <f t="shared" si="29"/>
        <v>0</v>
      </c>
      <c r="Z83" s="220"/>
      <c r="AA83" s="220">
        <f t="shared" si="30"/>
        <v>0</v>
      </c>
      <c r="AC83" s="222" t="e">
        <f t="shared" si="39"/>
        <v>#DIV/0!</v>
      </c>
      <c r="AD83" s="220" t="e">
        <f t="shared" si="31"/>
        <v>#NUM!</v>
      </c>
      <c r="AE83" s="223" t="e">
        <f t="shared" si="32"/>
        <v>#NUM!</v>
      </c>
      <c r="AF83" s="223" t="e">
        <f t="shared" si="33"/>
        <v>#NUM!</v>
      </c>
      <c r="AG83" s="222" t="e">
        <f t="shared" si="34"/>
        <v>#NUM!</v>
      </c>
      <c r="AI83" s="220" t="e">
        <f t="shared" si="35"/>
        <v>#DIV/0!</v>
      </c>
      <c r="AJ83" s="222" t="e">
        <f t="shared" si="36"/>
        <v>#DIV/0!</v>
      </c>
      <c r="AK83" s="222" t="e">
        <f t="shared" si="37"/>
        <v>#DIV/0!</v>
      </c>
      <c r="AL83" s="222" t="e">
        <f t="shared" si="38"/>
        <v>#DIV/0!</v>
      </c>
      <c r="AN83" s="89"/>
    </row>
    <row r="84" spans="1:40" s="88" customFormat="1" ht="30" hidden="1" customHeight="1">
      <c r="A84" s="88">
        <f>'CONSTRUCTION COST ESTIMATE'!A84</f>
        <v>0</v>
      </c>
      <c r="B84" s="91">
        <f>'CONSTRUCTION COST ESTIMATE'!B84</f>
        <v>202.09299999999999</v>
      </c>
      <c r="C84" s="92" t="str">
        <f>'CONSTRUCTION COST ESTIMATE'!C84</f>
        <v>REMOVE REINFORCED CONCRETE BOX (RCB) STORM DRAIN</v>
      </c>
      <c r="D84" s="93" t="str">
        <f>'CONSTRUCTION COST ESTIMATE'!BB84</f>
        <v>LF</v>
      </c>
      <c r="E84" s="94">
        <f>'CONSTRUCTION COST ESTIMATE'!BA84</f>
        <v>0</v>
      </c>
      <c r="F84" s="220">
        <f>'CONSTRUCTION COST ESTIMATE'!BC84</f>
        <v>0</v>
      </c>
      <c r="G84" s="221">
        <f>'CONSTRUCTION COST ESTIMATE'!BD84</f>
        <v>0</v>
      </c>
      <c r="H84" s="220"/>
      <c r="I84" s="220">
        <f t="shared" si="21"/>
        <v>0</v>
      </c>
      <c r="J84" s="220"/>
      <c r="K84" s="220">
        <f t="shared" si="22"/>
        <v>0</v>
      </c>
      <c r="L84" s="220"/>
      <c r="M84" s="220">
        <f t="shared" si="23"/>
        <v>0</v>
      </c>
      <c r="N84" s="220"/>
      <c r="O84" s="220">
        <f t="shared" si="24"/>
        <v>0</v>
      </c>
      <c r="P84" s="220"/>
      <c r="Q84" s="220">
        <f t="shared" si="25"/>
        <v>0</v>
      </c>
      <c r="R84" s="220"/>
      <c r="S84" s="220">
        <f t="shared" si="26"/>
        <v>0</v>
      </c>
      <c r="T84" s="220"/>
      <c r="U84" s="220">
        <f t="shared" si="27"/>
        <v>0</v>
      </c>
      <c r="V84" s="220"/>
      <c r="W84" s="220">
        <f t="shared" si="28"/>
        <v>0</v>
      </c>
      <c r="X84" s="220"/>
      <c r="Y84" s="220">
        <f t="shared" si="29"/>
        <v>0</v>
      </c>
      <c r="Z84" s="220"/>
      <c r="AA84" s="220">
        <f t="shared" si="30"/>
        <v>0</v>
      </c>
      <c r="AC84" s="222" t="e">
        <f t="shared" si="39"/>
        <v>#DIV/0!</v>
      </c>
      <c r="AD84" s="220" t="e">
        <f t="shared" si="31"/>
        <v>#NUM!</v>
      </c>
      <c r="AE84" s="223" t="e">
        <f t="shared" si="32"/>
        <v>#NUM!</v>
      </c>
      <c r="AF84" s="223" t="e">
        <f t="shared" si="33"/>
        <v>#NUM!</v>
      </c>
      <c r="AG84" s="222" t="e">
        <f t="shared" si="34"/>
        <v>#NUM!</v>
      </c>
      <c r="AI84" s="220" t="e">
        <f t="shared" si="35"/>
        <v>#DIV/0!</v>
      </c>
      <c r="AJ84" s="222" t="e">
        <f t="shared" si="36"/>
        <v>#DIV/0!</v>
      </c>
      <c r="AK84" s="222" t="e">
        <f t="shared" si="37"/>
        <v>#DIV/0!</v>
      </c>
      <c r="AL84" s="222" t="e">
        <f t="shared" si="38"/>
        <v>#DIV/0!</v>
      </c>
      <c r="AN84" s="89"/>
    </row>
    <row r="85" spans="1:40" s="88" customFormat="1" ht="30" hidden="1" customHeight="1">
      <c r="A85" s="88">
        <f>'CONSTRUCTION COST ESTIMATE'!A85</f>
        <v>0</v>
      </c>
      <c r="B85" s="91">
        <f>'CONSTRUCTION COST ESTIMATE'!B85</f>
        <v>202.09399999999999</v>
      </c>
      <c r="C85" s="92" t="str">
        <f>'CONSTRUCTION COST ESTIMATE'!C85</f>
        <v>REMOVE REINFORCED CONCRETE BOX (RCB) STRUCTURE</v>
      </c>
      <c r="D85" s="93" t="str">
        <f>'CONSTRUCTION COST ESTIMATE'!BB85</f>
        <v>LS</v>
      </c>
      <c r="E85" s="94">
        <f>'CONSTRUCTION COST ESTIMATE'!BA85</f>
        <v>0</v>
      </c>
      <c r="F85" s="220">
        <f>'CONSTRUCTION COST ESTIMATE'!BC85</f>
        <v>0</v>
      </c>
      <c r="G85" s="221">
        <f>'CONSTRUCTION COST ESTIMATE'!BD85</f>
        <v>0</v>
      </c>
      <c r="H85" s="220"/>
      <c r="I85" s="220">
        <f t="shared" si="21"/>
        <v>0</v>
      </c>
      <c r="J85" s="220"/>
      <c r="K85" s="220">
        <f t="shared" si="22"/>
        <v>0</v>
      </c>
      <c r="L85" s="220"/>
      <c r="M85" s="220">
        <f t="shared" si="23"/>
        <v>0</v>
      </c>
      <c r="N85" s="220"/>
      <c r="O85" s="220">
        <f t="shared" si="24"/>
        <v>0</v>
      </c>
      <c r="P85" s="220"/>
      <c r="Q85" s="220">
        <f t="shared" si="25"/>
        <v>0</v>
      </c>
      <c r="R85" s="220"/>
      <c r="S85" s="220">
        <f t="shared" si="26"/>
        <v>0</v>
      </c>
      <c r="T85" s="220"/>
      <c r="U85" s="220">
        <f t="shared" si="27"/>
        <v>0</v>
      </c>
      <c r="V85" s="220"/>
      <c r="W85" s="220">
        <f t="shared" si="28"/>
        <v>0</v>
      </c>
      <c r="X85" s="220"/>
      <c r="Y85" s="220">
        <f t="shared" si="29"/>
        <v>0</v>
      </c>
      <c r="Z85" s="220"/>
      <c r="AA85" s="220">
        <f t="shared" si="30"/>
        <v>0</v>
      </c>
      <c r="AC85" s="222" t="e">
        <f t="shared" si="39"/>
        <v>#DIV/0!</v>
      </c>
      <c r="AD85" s="220" t="e">
        <f t="shared" si="31"/>
        <v>#NUM!</v>
      </c>
      <c r="AE85" s="223" t="e">
        <f t="shared" si="32"/>
        <v>#NUM!</v>
      </c>
      <c r="AF85" s="223" t="e">
        <f t="shared" si="33"/>
        <v>#NUM!</v>
      </c>
      <c r="AG85" s="222" t="e">
        <f t="shared" si="34"/>
        <v>#NUM!</v>
      </c>
      <c r="AI85" s="220" t="e">
        <f t="shared" si="35"/>
        <v>#DIV/0!</v>
      </c>
      <c r="AJ85" s="222" t="e">
        <f t="shared" si="36"/>
        <v>#DIV/0!</v>
      </c>
      <c r="AK85" s="222" t="e">
        <f t="shared" si="37"/>
        <v>#DIV/0!</v>
      </c>
      <c r="AL85" s="222" t="e">
        <f t="shared" si="38"/>
        <v>#DIV/0!</v>
      </c>
      <c r="AN85" s="89"/>
    </row>
    <row r="86" spans="1:40" s="88" customFormat="1" ht="30" hidden="1" customHeight="1">
      <c r="A86" s="88">
        <f>'CONSTRUCTION COST ESTIMATE'!A86</f>
        <v>0</v>
      </c>
      <c r="B86" s="91">
        <f>'CONSTRUCTION COST ESTIMATE'!B86</f>
        <v>202.095</v>
      </c>
      <c r="C86" s="92" t="str">
        <f>'CONSTRUCTION COST ESTIMATE'!C86</f>
        <v>REMOVE PORTION OF REINFORCED CONCRETE PIPE (RCP)</v>
      </c>
      <c r="D86" s="93" t="str">
        <f>'CONSTRUCTION COST ESTIMATE'!BB86</f>
        <v>EA</v>
      </c>
      <c r="E86" s="94">
        <f>'CONSTRUCTION COST ESTIMATE'!BA86</f>
        <v>0</v>
      </c>
      <c r="F86" s="220">
        <f>'CONSTRUCTION COST ESTIMATE'!BC86</f>
        <v>0</v>
      </c>
      <c r="G86" s="221">
        <f>'CONSTRUCTION COST ESTIMATE'!BD86</f>
        <v>0</v>
      </c>
      <c r="H86" s="220"/>
      <c r="I86" s="220">
        <f t="shared" si="21"/>
        <v>0</v>
      </c>
      <c r="J86" s="220"/>
      <c r="K86" s="220">
        <f t="shared" si="22"/>
        <v>0</v>
      </c>
      <c r="L86" s="220"/>
      <c r="M86" s="220">
        <f t="shared" si="23"/>
        <v>0</v>
      </c>
      <c r="N86" s="220"/>
      <c r="O86" s="220">
        <f t="shared" si="24"/>
        <v>0</v>
      </c>
      <c r="P86" s="220"/>
      <c r="Q86" s="220">
        <f t="shared" si="25"/>
        <v>0</v>
      </c>
      <c r="R86" s="220"/>
      <c r="S86" s="220">
        <f t="shared" si="26"/>
        <v>0</v>
      </c>
      <c r="T86" s="220"/>
      <c r="U86" s="220">
        <f t="shared" si="27"/>
        <v>0</v>
      </c>
      <c r="V86" s="220"/>
      <c r="W86" s="220">
        <f t="shared" si="28"/>
        <v>0</v>
      </c>
      <c r="X86" s="220"/>
      <c r="Y86" s="220">
        <f t="shared" si="29"/>
        <v>0</v>
      </c>
      <c r="Z86" s="220"/>
      <c r="AA86" s="220">
        <f t="shared" si="30"/>
        <v>0</v>
      </c>
      <c r="AC86" s="222" t="e">
        <f t="shared" si="39"/>
        <v>#DIV/0!</v>
      </c>
      <c r="AD86" s="220" t="e">
        <f t="shared" si="31"/>
        <v>#NUM!</v>
      </c>
      <c r="AE86" s="223" t="e">
        <f t="shared" si="32"/>
        <v>#NUM!</v>
      </c>
      <c r="AF86" s="223" t="e">
        <f t="shared" si="33"/>
        <v>#NUM!</v>
      </c>
      <c r="AG86" s="222" t="e">
        <f t="shared" si="34"/>
        <v>#NUM!</v>
      </c>
      <c r="AI86" s="220" t="e">
        <f t="shared" si="35"/>
        <v>#DIV/0!</v>
      </c>
      <c r="AJ86" s="222" t="e">
        <f t="shared" si="36"/>
        <v>#DIV/0!</v>
      </c>
      <c r="AK86" s="222" t="e">
        <f t="shared" si="37"/>
        <v>#DIV/0!</v>
      </c>
      <c r="AL86" s="222" t="e">
        <f t="shared" si="38"/>
        <v>#DIV/0!</v>
      </c>
      <c r="AN86" s="89"/>
    </row>
    <row r="87" spans="1:40" s="88" customFormat="1" ht="30" hidden="1" customHeight="1">
      <c r="A87" s="88">
        <f>'CONSTRUCTION COST ESTIMATE'!A87</f>
        <v>0</v>
      </c>
      <c r="B87" s="91">
        <f>'CONSTRUCTION COST ESTIMATE'!B87</f>
        <v>202.096</v>
      </c>
      <c r="C87" s="92" t="str">
        <f>'CONSTRUCTION COST ESTIMATE'!C87</f>
        <v>REMOVE  REINFORCED CONCRETE PIPE (RCP) CULVERT</v>
      </c>
      <c r="D87" s="93" t="str">
        <f>'CONSTRUCTION COST ESTIMATE'!BB87</f>
        <v>LF</v>
      </c>
      <c r="E87" s="94">
        <f>'CONSTRUCTION COST ESTIMATE'!BA87</f>
        <v>0</v>
      </c>
      <c r="F87" s="220">
        <f>'CONSTRUCTION COST ESTIMATE'!BC87</f>
        <v>0</v>
      </c>
      <c r="G87" s="221">
        <f>'CONSTRUCTION COST ESTIMATE'!BD87</f>
        <v>0</v>
      </c>
      <c r="H87" s="220"/>
      <c r="I87" s="220">
        <f t="shared" si="21"/>
        <v>0</v>
      </c>
      <c r="J87" s="220"/>
      <c r="K87" s="220">
        <f t="shared" si="22"/>
        <v>0</v>
      </c>
      <c r="L87" s="220"/>
      <c r="M87" s="220">
        <f t="shared" si="23"/>
        <v>0</v>
      </c>
      <c r="N87" s="220"/>
      <c r="O87" s="220">
        <f t="shared" si="24"/>
        <v>0</v>
      </c>
      <c r="P87" s="220"/>
      <c r="Q87" s="220">
        <f t="shared" si="25"/>
        <v>0</v>
      </c>
      <c r="R87" s="220"/>
      <c r="S87" s="220">
        <f t="shared" si="26"/>
        <v>0</v>
      </c>
      <c r="T87" s="220"/>
      <c r="U87" s="220">
        <f t="shared" si="27"/>
        <v>0</v>
      </c>
      <c r="V87" s="220"/>
      <c r="W87" s="220">
        <f t="shared" si="28"/>
        <v>0</v>
      </c>
      <c r="X87" s="220"/>
      <c r="Y87" s="220">
        <f t="shared" si="29"/>
        <v>0</v>
      </c>
      <c r="Z87" s="220"/>
      <c r="AA87" s="220">
        <f t="shared" si="30"/>
        <v>0</v>
      </c>
      <c r="AC87" s="222" t="e">
        <f t="shared" si="39"/>
        <v>#DIV/0!</v>
      </c>
      <c r="AD87" s="220" t="e">
        <f t="shared" si="31"/>
        <v>#NUM!</v>
      </c>
      <c r="AE87" s="223" t="e">
        <f t="shared" si="32"/>
        <v>#NUM!</v>
      </c>
      <c r="AF87" s="223" t="e">
        <f t="shared" si="33"/>
        <v>#NUM!</v>
      </c>
      <c r="AG87" s="222" t="e">
        <f t="shared" si="34"/>
        <v>#NUM!</v>
      </c>
      <c r="AI87" s="220" t="e">
        <f t="shared" si="35"/>
        <v>#DIV/0!</v>
      </c>
      <c r="AJ87" s="222" t="e">
        <f t="shared" si="36"/>
        <v>#DIV/0!</v>
      </c>
      <c r="AK87" s="222" t="e">
        <f t="shared" si="37"/>
        <v>#DIV/0!</v>
      </c>
      <c r="AL87" s="222" t="e">
        <f t="shared" si="38"/>
        <v>#DIV/0!</v>
      </c>
      <c r="AN87" s="89"/>
    </row>
    <row r="88" spans="1:40" s="88" customFormat="1" ht="30" hidden="1" customHeight="1">
      <c r="A88" s="88">
        <f>'CONSTRUCTION COST ESTIMATE'!A88</f>
        <v>0</v>
      </c>
      <c r="B88" s="91">
        <f>'CONSTRUCTION COST ESTIMATE'!B88</f>
        <v>202.09700000000001</v>
      </c>
      <c r="C88" s="92" t="str">
        <f>'CONSTRUCTION COST ESTIMATE'!C88</f>
        <v>REMOVE  REINFORCED CONCRETE PIPE (RCP) PLUG</v>
      </c>
      <c r="D88" s="93" t="str">
        <f>'CONSTRUCTION COST ESTIMATE'!BB88</f>
        <v>EA</v>
      </c>
      <c r="E88" s="94">
        <f>'CONSTRUCTION COST ESTIMATE'!BA88</f>
        <v>0</v>
      </c>
      <c r="F88" s="220">
        <f>'CONSTRUCTION COST ESTIMATE'!BC88</f>
        <v>0</v>
      </c>
      <c r="G88" s="221">
        <f>'CONSTRUCTION COST ESTIMATE'!BD88</f>
        <v>0</v>
      </c>
      <c r="H88" s="220"/>
      <c r="I88" s="220">
        <f t="shared" si="21"/>
        <v>0</v>
      </c>
      <c r="J88" s="220"/>
      <c r="K88" s="220">
        <f t="shared" si="22"/>
        <v>0</v>
      </c>
      <c r="L88" s="220"/>
      <c r="M88" s="220">
        <f t="shared" si="23"/>
        <v>0</v>
      </c>
      <c r="N88" s="220"/>
      <c r="O88" s="220">
        <f t="shared" si="24"/>
        <v>0</v>
      </c>
      <c r="P88" s="220"/>
      <c r="Q88" s="220">
        <f t="shared" si="25"/>
        <v>0</v>
      </c>
      <c r="R88" s="220"/>
      <c r="S88" s="220">
        <f t="shared" si="26"/>
        <v>0</v>
      </c>
      <c r="T88" s="220"/>
      <c r="U88" s="220">
        <f t="shared" si="27"/>
        <v>0</v>
      </c>
      <c r="V88" s="220"/>
      <c r="W88" s="220">
        <f t="shared" si="28"/>
        <v>0</v>
      </c>
      <c r="X88" s="220"/>
      <c r="Y88" s="220">
        <f t="shared" si="29"/>
        <v>0</v>
      </c>
      <c r="Z88" s="220"/>
      <c r="AA88" s="220">
        <f t="shared" si="30"/>
        <v>0</v>
      </c>
      <c r="AC88" s="222" t="e">
        <f t="shared" si="39"/>
        <v>#DIV/0!</v>
      </c>
      <c r="AD88" s="220" t="e">
        <f t="shared" si="31"/>
        <v>#NUM!</v>
      </c>
      <c r="AE88" s="223" t="e">
        <f t="shared" si="32"/>
        <v>#NUM!</v>
      </c>
      <c r="AF88" s="223" t="e">
        <f t="shared" si="33"/>
        <v>#NUM!</v>
      </c>
      <c r="AG88" s="222" t="e">
        <f t="shared" si="34"/>
        <v>#NUM!</v>
      </c>
      <c r="AI88" s="220" t="e">
        <f t="shared" si="35"/>
        <v>#DIV/0!</v>
      </c>
      <c r="AJ88" s="222" t="e">
        <f t="shared" si="36"/>
        <v>#DIV/0!</v>
      </c>
      <c r="AK88" s="222" t="e">
        <f t="shared" si="37"/>
        <v>#DIV/0!</v>
      </c>
      <c r="AL88" s="222" t="e">
        <f t="shared" si="38"/>
        <v>#DIV/0!</v>
      </c>
      <c r="AN88" s="89"/>
    </row>
    <row r="89" spans="1:40" s="88" customFormat="1" ht="30" hidden="1" customHeight="1">
      <c r="A89" s="88">
        <f>'CONSTRUCTION COST ESTIMATE'!A89</f>
        <v>0</v>
      </c>
      <c r="B89" s="91">
        <f>'CONSTRUCTION COST ESTIMATE'!B89</f>
        <v>202.09800000000001</v>
      </c>
      <c r="C89" s="92" t="str">
        <f>'CONSTRUCTION COST ESTIMATE'!C89</f>
        <v>REMOVE  REINFORCED CONCRETE PIPE (RCP) STORM DRAIN</v>
      </c>
      <c r="D89" s="93" t="str">
        <f>'CONSTRUCTION COST ESTIMATE'!BB89</f>
        <v>LF</v>
      </c>
      <c r="E89" s="94">
        <f>'CONSTRUCTION COST ESTIMATE'!BA89</f>
        <v>0</v>
      </c>
      <c r="F89" s="220">
        <f>'CONSTRUCTION COST ESTIMATE'!BC89</f>
        <v>0</v>
      </c>
      <c r="G89" s="221">
        <f>'CONSTRUCTION COST ESTIMATE'!BD89</f>
        <v>0</v>
      </c>
      <c r="H89" s="220"/>
      <c r="I89" s="220">
        <f t="shared" si="21"/>
        <v>0</v>
      </c>
      <c r="J89" s="220"/>
      <c r="K89" s="220">
        <f t="shared" si="22"/>
        <v>0</v>
      </c>
      <c r="L89" s="220"/>
      <c r="M89" s="220">
        <f t="shared" si="23"/>
        <v>0</v>
      </c>
      <c r="N89" s="220"/>
      <c r="O89" s="220">
        <f t="shared" si="24"/>
        <v>0</v>
      </c>
      <c r="P89" s="220"/>
      <c r="Q89" s="220">
        <f t="shared" si="25"/>
        <v>0</v>
      </c>
      <c r="R89" s="220"/>
      <c r="S89" s="220">
        <f t="shared" si="26"/>
        <v>0</v>
      </c>
      <c r="T89" s="220"/>
      <c r="U89" s="220">
        <f t="shared" si="27"/>
        <v>0</v>
      </c>
      <c r="V89" s="220"/>
      <c r="W89" s="220">
        <f t="shared" si="28"/>
        <v>0</v>
      </c>
      <c r="X89" s="220"/>
      <c r="Y89" s="220">
        <f t="shared" si="29"/>
        <v>0</v>
      </c>
      <c r="Z89" s="220"/>
      <c r="AA89" s="220">
        <f t="shared" si="30"/>
        <v>0</v>
      </c>
      <c r="AC89" s="222" t="e">
        <f t="shared" si="39"/>
        <v>#DIV/0!</v>
      </c>
      <c r="AD89" s="220" t="e">
        <f t="shared" si="31"/>
        <v>#NUM!</v>
      </c>
      <c r="AE89" s="223" t="e">
        <f t="shared" si="32"/>
        <v>#NUM!</v>
      </c>
      <c r="AF89" s="223" t="e">
        <f t="shared" si="33"/>
        <v>#NUM!</v>
      </c>
      <c r="AG89" s="222" t="e">
        <f t="shared" si="34"/>
        <v>#NUM!</v>
      </c>
      <c r="AI89" s="220" t="e">
        <f t="shared" si="35"/>
        <v>#DIV/0!</v>
      </c>
      <c r="AJ89" s="222" t="e">
        <f t="shared" si="36"/>
        <v>#DIV/0!</v>
      </c>
      <c r="AK89" s="222" t="e">
        <f t="shared" si="37"/>
        <v>#DIV/0!</v>
      </c>
      <c r="AL89" s="222" t="e">
        <f t="shared" si="38"/>
        <v>#DIV/0!</v>
      </c>
      <c r="AN89" s="89"/>
    </row>
    <row r="90" spans="1:40" s="88" customFormat="1" ht="30" hidden="1" customHeight="1">
      <c r="A90" s="88">
        <f>'CONSTRUCTION COST ESTIMATE'!A90</f>
        <v>0</v>
      </c>
      <c r="B90" s="91">
        <f>'CONSTRUCTION COST ESTIMATE'!B90</f>
        <v>202.09899999999999</v>
      </c>
      <c r="C90" s="92" t="str">
        <f>'CONSTRUCTION COST ESTIMATE'!C90</f>
        <v>ABANDON  REINFORCED CONCRETE PIPE (RCP) STORM DRAIN</v>
      </c>
      <c r="D90" s="93" t="str">
        <f>'CONSTRUCTION COST ESTIMATE'!BB90</f>
        <v>LF</v>
      </c>
      <c r="E90" s="94">
        <f>'CONSTRUCTION COST ESTIMATE'!BA90</f>
        <v>0</v>
      </c>
      <c r="F90" s="220">
        <f>'CONSTRUCTION COST ESTIMATE'!BC90</f>
        <v>0</v>
      </c>
      <c r="G90" s="221">
        <f>'CONSTRUCTION COST ESTIMATE'!BD90</f>
        <v>0</v>
      </c>
      <c r="H90" s="220"/>
      <c r="I90" s="220">
        <f t="shared" si="21"/>
        <v>0</v>
      </c>
      <c r="J90" s="220"/>
      <c r="K90" s="220">
        <f t="shared" si="22"/>
        <v>0</v>
      </c>
      <c r="L90" s="220"/>
      <c r="M90" s="220">
        <f t="shared" si="23"/>
        <v>0</v>
      </c>
      <c r="N90" s="220"/>
      <c r="O90" s="220">
        <f t="shared" si="24"/>
        <v>0</v>
      </c>
      <c r="P90" s="220"/>
      <c r="Q90" s="220">
        <f t="shared" si="25"/>
        <v>0</v>
      </c>
      <c r="R90" s="220"/>
      <c r="S90" s="220">
        <f t="shared" si="26"/>
        <v>0</v>
      </c>
      <c r="T90" s="220"/>
      <c r="U90" s="220">
        <f t="shared" si="27"/>
        <v>0</v>
      </c>
      <c r="V90" s="220"/>
      <c r="W90" s="220">
        <f t="shared" si="28"/>
        <v>0</v>
      </c>
      <c r="X90" s="220"/>
      <c r="Y90" s="220">
        <f t="shared" si="29"/>
        <v>0</v>
      </c>
      <c r="Z90" s="220"/>
      <c r="AA90" s="220">
        <f t="shared" si="30"/>
        <v>0</v>
      </c>
      <c r="AC90" s="222" t="e">
        <f t="shared" si="39"/>
        <v>#DIV/0!</v>
      </c>
      <c r="AD90" s="220" t="e">
        <f t="shared" si="31"/>
        <v>#NUM!</v>
      </c>
      <c r="AE90" s="223" t="e">
        <f t="shared" si="32"/>
        <v>#NUM!</v>
      </c>
      <c r="AF90" s="223" t="e">
        <f t="shared" si="33"/>
        <v>#NUM!</v>
      </c>
      <c r="AG90" s="222" t="e">
        <f t="shared" si="34"/>
        <v>#NUM!</v>
      </c>
      <c r="AI90" s="220" t="e">
        <f t="shared" si="35"/>
        <v>#DIV/0!</v>
      </c>
      <c r="AJ90" s="222" t="e">
        <f t="shared" si="36"/>
        <v>#DIV/0!</v>
      </c>
      <c r="AK90" s="222" t="e">
        <f t="shared" si="37"/>
        <v>#DIV/0!</v>
      </c>
      <c r="AL90" s="222" t="e">
        <f t="shared" si="38"/>
        <v>#DIV/0!</v>
      </c>
      <c r="AN90" s="89"/>
    </row>
    <row r="91" spans="1:40" s="88" customFormat="1" ht="30" hidden="1" customHeight="1">
      <c r="A91" s="88">
        <f>'CONSTRUCTION COST ESTIMATE'!A91</f>
        <v>0</v>
      </c>
      <c r="B91" s="91">
        <f>'CONSTRUCTION COST ESTIMATE'!B91</f>
        <v>202.1</v>
      </c>
      <c r="C91" s="92" t="str">
        <f>'CONSTRUCTION COST ESTIMATE'!C91</f>
        <v>MORTAR AND SEAL  REINFORCED CONCRETE PIPE (RCP) STORM DRAIN</v>
      </c>
      <c r="D91" s="93" t="str">
        <f>'CONSTRUCTION COST ESTIMATE'!BB91</f>
        <v>EA</v>
      </c>
      <c r="E91" s="94">
        <f>'CONSTRUCTION COST ESTIMATE'!BA91</f>
        <v>0</v>
      </c>
      <c r="F91" s="220">
        <f>'CONSTRUCTION COST ESTIMATE'!BC91</f>
        <v>0</v>
      </c>
      <c r="G91" s="221">
        <f>'CONSTRUCTION COST ESTIMATE'!BD91</f>
        <v>0</v>
      </c>
      <c r="H91" s="220"/>
      <c r="I91" s="220">
        <f t="shared" si="21"/>
        <v>0</v>
      </c>
      <c r="J91" s="220"/>
      <c r="K91" s="220">
        <f t="shared" si="22"/>
        <v>0</v>
      </c>
      <c r="L91" s="220"/>
      <c r="M91" s="220">
        <f t="shared" si="23"/>
        <v>0</v>
      </c>
      <c r="N91" s="220"/>
      <c r="O91" s="220">
        <f t="shared" si="24"/>
        <v>0</v>
      </c>
      <c r="P91" s="220"/>
      <c r="Q91" s="220">
        <f t="shared" si="25"/>
        <v>0</v>
      </c>
      <c r="R91" s="220"/>
      <c r="S91" s="220">
        <f t="shared" si="26"/>
        <v>0</v>
      </c>
      <c r="T91" s="220"/>
      <c r="U91" s="220">
        <f t="shared" si="27"/>
        <v>0</v>
      </c>
      <c r="V91" s="220"/>
      <c r="W91" s="220">
        <f t="shared" si="28"/>
        <v>0</v>
      </c>
      <c r="X91" s="220"/>
      <c r="Y91" s="220">
        <f t="shared" si="29"/>
        <v>0</v>
      </c>
      <c r="Z91" s="220"/>
      <c r="AA91" s="220">
        <f t="shared" si="30"/>
        <v>0</v>
      </c>
      <c r="AC91" s="222" t="e">
        <f t="shared" si="39"/>
        <v>#DIV/0!</v>
      </c>
      <c r="AD91" s="220" t="e">
        <f t="shared" si="31"/>
        <v>#NUM!</v>
      </c>
      <c r="AE91" s="223" t="e">
        <f t="shared" si="32"/>
        <v>#NUM!</v>
      </c>
      <c r="AF91" s="223" t="e">
        <f t="shared" si="33"/>
        <v>#NUM!</v>
      </c>
      <c r="AG91" s="222" t="e">
        <f t="shared" si="34"/>
        <v>#NUM!</v>
      </c>
      <c r="AI91" s="220" t="e">
        <f t="shared" si="35"/>
        <v>#DIV/0!</v>
      </c>
      <c r="AJ91" s="222" t="e">
        <f t="shared" si="36"/>
        <v>#DIV/0!</v>
      </c>
      <c r="AK91" s="222" t="e">
        <f t="shared" si="37"/>
        <v>#DIV/0!</v>
      </c>
      <c r="AL91" s="222" t="e">
        <f t="shared" si="38"/>
        <v>#DIV/0!</v>
      </c>
      <c r="AN91" s="89"/>
    </row>
    <row r="92" spans="1:40" s="88" customFormat="1" ht="30" hidden="1" customHeight="1">
      <c r="A92" s="88">
        <f>'CONSTRUCTION COST ESTIMATE'!A92</f>
        <v>0</v>
      </c>
      <c r="B92" s="91">
        <f>'CONSTRUCTION COST ESTIMATE'!B92</f>
        <v>202.101</v>
      </c>
      <c r="C92" s="92" t="str">
        <f>'CONSTRUCTION COST ESTIMATE'!C92</f>
        <v>REMOVE STORM DRAIN MANHOLE</v>
      </c>
      <c r="D92" s="93" t="str">
        <f>'CONSTRUCTION COST ESTIMATE'!BB92</f>
        <v>EA</v>
      </c>
      <c r="E92" s="94">
        <f>'CONSTRUCTION COST ESTIMATE'!BA92</f>
        <v>0</v>
      </c>
      <c r="F92" s="220">
        <f>'CONSTRUCTION COST ESTIMATE'!BC92</f>
        <v>0</v>
      </c>
      <c r="G92" s="221">
        <f>'CONSTRUCTION COST ESTIMATE'!BD92</f>
        <v>0</v>
      </c>
      <c r="H92" s="220"/>
      <c r="I92" s="220">
        <f t="shared" si="21"/>
        <v>0</v>
      </c>
      <c r="J92" s="220"/>
      <c r="K92" s="220">
        <f t="shared" si="22"/>
        <v>0</v>
      </c>
      <c r="L92" s="220"/>
      <c r="M92" s="220">
        <f t="shared" si="23"/>
        <v>0</v>
      </c>
      <c r="N92" s="220"/>
      <c r="O92" s="220">
        <f t="shared" si="24"/>
        <v>0</v>
      </c>
      <c r="P92" s="220"/>
      <c r="Q92" s="220">
        <f t="shared" si="25"/>
        <v>0</v>
      </c>
      <c r="R92" s="220"/>
      <c r="S92" s="220">
        <f t="shared" si="26"/>
        <v>0</v>
      </c>
      <c r="T92" s="220"/>
      <c r="U92" s="220">
        <f t="shared" si="27"/>
        <v>0</v>
      </c>
      <c r="V92" s="220"/>
      <c r="W92" s="220">
        <f t="shared" si="28"/>
        <v>0</v>
      </c>
      <c r="X92" s="220"/>
      <c r="Y92" s="220">
        <f t="shared" si="29"/>
        <v>0</v>
      </c>
      <c r="Z92" s="220"/>
      <c r="AA92" s="220">
        <f t="shared" si="30"/>
        <v>0</v>
      </c>
      <c r="AC92" s="222" t="e">
        <f t="shared" si="39"/>
        <v>#DIV/0!</v>
      </c>
      <c r="AD92" s="220" t="e">
        <f t="shared" si="31"/>
        <v>#NUM!</v>
      </c>
      <c r="AE92" s="223" t="e">
        <f t="shared" si="32"/>
        <v>#NUM!</v>
      </c>
      <c r="AF92" s="223" t="e">
        <f t="shared" si="33"/>
        <v>#NUM!</v>
      </c>
      <c r="AG92" s="222" t="e">
        <f t="shared" si="34"/>
        <v>#NUM!</v>
      </c>
      <c r="AI92" s="220" t="e">
        <f t="shared" si="35"/>
        <v>#DIV/0!</v>
      </c>
      <c r="AJ92" s="222" t="e">
        <f t="shared" si="36"/>
        <v>#DIV/0!</v>
      </c>
      <c r="AK92" s="222" t="e">
        <f t="shared" si="37"/>
        <v>#DIV/0!</v>
      </c>
      <c r="AL92" s="222" t="e">
        <f t="shared" si="38"/>
        <v>#DIV/0!</v>
      </c>
      <c r="AN92" s="89"/>
    </row>
    <row r="93" spans="1:40" s="88" customFormat="1" ht="30" hidden="1" customHeight="1">
      <c r="A93" s="88">
        <f>'CONSTRUCTION COST ESTIMATE'!A93</f>
        <v>0</v>
      </c>
      <c r="B93" s="91">
        <f>'CONSTRUCTION COST ESTIMATE'!B93</f>
        <v>202.102</v>
      </c>
      <c r="C93" s="92" t="str">
        <f>'CONSTRUCTION COST ESTIMATE'!C93</f>
        <v>ABANDON STORM DRAIN MANHOLE</v>
      </c>
      <c r="D93" s="93" t="str">
        <f>'CONSTRUCTION COST ESTIMATE'!BB93</f>
        <v>EA</v>
      </c>
      <c r="E93" s="94">
        <f>'CONSTRUCTION COST ESTIMATE'!BA93</f>
        <v>0</v>
      </c>
      <c r="F93" s="220">
        <f>'CONSTRUCTION COST ESTIMATE'!BC93</f>
        <v>0</v>
      </c>
      <c r="G93" s="221">
        <f>'CONSTRUCTION COST ESTIMATE'!BD93</f>
        <v>0</v>
      </c>
      <c r="H93" s="220"/>
      <c r="I93" s="220">
        <f t="shared" si="21"/>
        <v>0</v>
      </c>
      <c r="J93" s="220"/>
      <c r="K93" s="220">
        <f t="shared" si="22"/>
        <v>0</v>
      </c>
      <c r="L93" s="220"/>
      <c r="M93" s="220">
        <f t="shared" si="23"/>
        <v>0</v>
      </c>
      <c r="N93" s="220"/>
      <c r="O93" s="220">
        <f t="shared" si="24"/>
        <v>0</v>
      </c>
      <c r="P93" s="220"/>
      <c r="Q93" s="220">
        <f t="shared" si="25"/>
        <v>0</v>
      </c>
      <c r="R93" s="220"/>
      <c r="S93" s="220">
        <f t="shared" si="26"/>
        <v>0</v>
      </c>
      <c r="T93" s="220"/>
      <c r="U93" s="220">
        <f t="shared" si="27"/>
        <v>0</v>
      </c>
      <c r="V93" s="220"/>
      <c r="W93" s="220">
        <f t="shared" si="28"/>
        <v>0</v>
      </c>
      <c r="X93" s="220"/>
      <c r="Y93" s="220">
        <f t="shared" si="29"/>
        <v>0</v>
      </c>
      <c r="Z93" s="220"/>
      <c r="AA93" s="220">
        <f t="shared" si="30"/>
        <v>0</v>
      </c>
      <c r="AC93" s="222" t="e">
        <f t="shared" si="39"/>
        <v>#DIV/0!</v>
      </c>
      <c r="AD93" s="220" t="e">
        <f t="shared" si="31"/>
        <v>#NUM!</v>
      </c>
      <c r="AE93" s="223" t="e">
        <f t="shared" si="32"/>
        <v>#NUM!</v>
      </c>
      <c r="AF93" s="223" t="e">
        <f t="shared" si="33"/>
        <v>#NUM!</v>
      </c>
      <c r="AG93" s="222" t="e">
        <f t="shared" si="34"/>
        <v>#NUM!</v>
      </c>
      <c r="AI93" s="220" t="e">
        <f t="shared" si="35"/>
        <v>#DIV/0!</v>
      </c>
      <c r="AJ93" s="222" t="e">
        <f t="shared" si="36"/>
        <v>#DIV/0!</v>
      </c>
      <c r="AK93" s="222" t="e">
        <f t="shared" si="37"/>
        <v>#DIV/0!</v>
      </c>
      <c r="AL93" s="222" t="e">
        <f t="shared" si="38"/>
        <v>#DIV/0!</v>
      </c>
      <c r="AN93" s="89"/>
    </row>
    <row r="94" spans="1:40" s="88" customFormat="1" ht="30" hidden="1" customHeight="1">
      <c r="A94" s="88">
        <f>'CONSTRUCTION COST ESTIMATE'!A94</f>
        <v>0</v>
      </c>
      <c r="B94" s="91">
        <f>'CONSTRUCTION COST ESTIMATE'!B94</f>
        <v>202.10300000000001</v>
      </c>
      <c r="C94" s="92" t="str">
        <f>'CONSTRUCTION COST ESTIMATE'!C94</f>
        <v>REMOVE  REINFORCED CONCRETE JUNCTION STRUCTURE</v>
      </c>
      <c r="D94" s="93" t="str">
        <f>'CONSTRUCTION COST ESTIMATE'!BB94</f>
        <v>LS</v>
      </c>
      <c r="E94" s="94">
        <f>'CONSTRUCTION COST ESTIMATE'!BA94</f>
        <v>0</v>
      </c>
      <c r="F94" s="220">
        <f>'CONSTRUCTION COST ESTIMATE'!BC94</f>
        <v>0</v>
      </c>
      <c r="G94" s="221">
        <f>'CONSTRUCTION COST ESTIMATE'!BD94</f>
        <v>0</v>
      </c>
      <c r="H94" s="220"/>
      <c r="I94" s="220">
        <f t="shared" si="21"/>
        <v>0</v>
      </c>
      <c r="J94" s="220"/>
      <c r="K94" s="220">
        <f t="shared" si="22"/>
        <v>0</v>
      </c>
      <c r="L94" s="220"/>
      <c r="M94" s="220">
        <f t="shared" si="23"/>
        <v>0</v>
      </c>
      <c r="N94" s="220"/>
      <c r="O94" s="220">
        <f t="shared" si="24"/>
        <v>0</v>
      </c>
      <c r="P94" s="220"/>
      <c r="Q94" s="220">
        <f t="shared" si="25"/>
        <v>0</v>
      </c>
      <c r="R94" s="220"/>
      <c r="S94" s="220">
        <f t="shared" si="26"/>
        <v>0</v>
      </c>
      <c r="T94" s="220"/>
      <c r="U94" s="220">
        <f t="shared" si="27"/>
        <v>0</v>
      </c>
      <c r="V94" s="220"/>
      <c r="W94" s="220">
        <f t="shared" si="28"/>
        <v>0</v>
      </c>
      <c r="X94" s="220"/>
      <c r="Y94" s="220">
        <f t="shared" si="29"/>
        <v>0</v>
      </c>
      <c r="Z94" s="220"/>
      <c r="AA94" s="220">
        <f t="shared" si="30"/>
        <v>0</v>
      </c>
      <c r="AC94" s="222" t="e">
        <f t="shared" si="39"/>
        <v>#DIV/0!</v>
      </c>
      <c r="AD94" s="220" t="e">
        <f t="shared" si="31"/>
        <v>#NUM!</v>
      </c>
      <c r="AE94" s="223" t="e">
        <f t="shared" si="32"/>
        <v>#NUM!</v>
      </c>
      <c r="AF94" s="223" t="e">
        <f t="shared" si="33"/>
        <v>#NUM!</v>
      </c>
      <c r="AG94" s="222" t="e">
        <f t="shared" si="34"/>
        <v>#NUM!</v>
      </c>
      <c r="AI94" s="220" t="e">
        <f t="shared" si="35"/>
        <v>#DIV/0!</v>
      </c>
      <c r="AJ94" s="222" t="e">
        <f t="shared" si="36"/>
        <v>#DIV/0!</v>
      </c>
      <c r="AK94" s="222" t="e">
        <f t="shared" si="37"/>
        <v>#DIV/0!</v>
      </c>
      <c r="AL94" s="222" t="e">
        <f t="shared" si="38"/>
        <v>#DIV/0!</v>
      </c>
      <c r="AN94" s="89"/>
    </row>
    <row r="95" spans="1:40" s="88" customFormat="1" ht="30" hidden="1" customHeight="1">
      <c r="A95" s="88">
        <f>'CONSTRUCTION COST ESTIMATE'!A95</f>
        <v>0</v>
      </c>
      <c r="B95" s="91">
        <f>'CONSTRUCTION COST ESTIMATE'!B95</f>
        <v>202.10400000000001</v>
      </c>
      <c r="C95" s="92" t="str">
        <f>'CONSTRUCTION COST ESTIMATE'!C95</f>
        <v>REMOVE HEADWALL</v>
      </c>
      <c r="D95" s="93" t="str">
        <f>'CONSTRUCTION COST ESTIMATE'!BB95</f>
        <v>EA</v>
      </c>
      <c r="E95" s="94">
        <f>'CONSTRUCTION COST ESTIMATE'!BA95</f>
        <v>0</v>
      </c>
      <c r="F95" s="220">
        <f>'CONSTRUCTION COST ESTIMATE'!BC95</f>
        <v>0</v>
      </c>
      <c r="G95" s="221">
        <f>'CONSTRUCTION COST ESTIMATE'!BD95</f>
        <v>0</v>
      </c>
      <c r="H95" s="220"/>
      <c r="I95" s="220">
        <f t="shared" si="21"/>
        <v>0</v>
      </c>
      <c r="J95" s="220"/>
      <c r="K95" s="220">
        <f t="shared" si="22"/>
        <v>0</v>
      </c>
      <c r="L95" s="220"/>
      <c r="M95" s="220">
        <f t="shared" si="23"/>
        <v>0</v>
      </c>
      <c r="N95" s="220"/>
      <c r="O95" s="220">
        <f t="shared" si="24"/>
        <v>0</v>
      </c>
      <c r="P95" s="220"/>
      <c r="Q95" s="220">
        <f t="shared" si="25"/>
        <v>0</v>
      </c>
      <c r="R95" s="220"/>
      <c r="S95" s="220">
        <f t="shared" si="26"/>
        <v>0</v>
      </c>
      <c r="T95" s="220"/>
      <c r="U95" s="220">
        <f t="shared" si="27"/>
        <v>0</v>
      </c>
      <c r="V95" s="220"/>
      <c r="W95" s="220">
        <f t="shared" si="28"/>
        <v>0</v>
      </c>
      <c r="X95" s="220"/>
      <c r="Y95" s="220">
        <f t="shared" si="29"/>
        <v>0</v>
      </c>
      <c r="Z95" s="220"/>
      <c r="AA95" s="220">
        <f t="shared" si="30"/>
        <v>0</v>
      </c>
      <c r="AC95" s="222" t="e">
        <f t="shared" si="39"/>
        <v>#DIV/0!</v>
      </c>
      <c r="AD95" s="220" t="e">
        <f t="shared" si="31"/>
        <v>#NUM!</v>
      </c>
      <c r="AE95" s="223" t="e">
        <f t="shared" si="32"/>
        <v>#NUM!</v>
      </c>
      <c r="AF95" s="223" t="e">
        <f t="shared" si="33"/>
        <v>#NUM!</v>
      </c>
      <c r="AG95" s="222" t="e">
        <f t="shared" si="34"/>
        <v>#NUM!</v>
      </c>
      <c r="AI95" s="220" t="e">
        <f t="shared" si="35"/>
        <v>#DIV/0!</v>
      </c>
      <c r="AJ95" s="222" t="e">
        <f t="shared" si="36"/>
        <v>#DIV/0!</v>
      </c>
      <c r="AK95" s="222" t="e">
        <f t="shared" si="37"/>
        <v>#DIV/0!</v>
      </c>
      <c r="AL95" s="222" t="e">
        <f t="shared" si="38"/>
        <v>#DIV/0!</v>
      </c>
      <c r="AN95" s="89"/>
    </row>
    <row r="96" spans="1:40" s="88" customFormat="1" ht="30" hidden="1" customHeight="1">
      <c r="A96" s="88">
        <f>'CONSTRUCTION COST ESTIMATE'!A96</f>
        <v>0</v>
      </c>
      <c r="B96" s="91">
        <f>'CONSTRUCTION COST ESTIMATE'!B96</f>
        <v>202.10499999999999</v>
      </c>
      <c r="C96" s="92" t="str">
        <f>'CONSTRUCTION COST ESTIMATE'!C96</f>
        <v>REMOVE RETAINING WALL</v>
      </c>
      <c r="D96" s="93" t="str">
        <f>'CONSTRUCTION COST ESTIMATE'!BB96</f>
        <v>LF</v>
      </c>
      <c r="E96" s="94">
        <f>'CONSTRUCTION COST ESTIMATE'!BA96</f>
        <v>0</v>
      </c>
      <c r="F96" s="220">
        <f>'CONSTRUCTION COST ESTIMATE'!BC96</f>
        <v>0</v>
      </c>
      <c r="G96" s="221">
        <f>'CONSTRUCTION COST ESTIMATE'!BD96</f>
        <v>0</v>
      </c>
      <c r="H96" s="220"/>
      <c r="I96" s="220">
        <f t="shared" si="21"/>
        <v>0</v>
      </c>
      <c r="J96" s="220"/>
      <c r="K96" s="220">
        <f t="shared" si="22"/>
        <v>0</v>
      </c>
      <c r="L96" s="220"/>
      <c r="M96" s="220">
        <f t="shared" si="23"/>
        <v>0</v>
      </c>
      <c r="N96" s="220"/>
      <c r="O96" s="220">
        <f t="shared" si="24"/>
        <v>0</v>
      </c>
      <c r="P96" s="220"/>
      <c r="Q96" s="220">
        <f t="shared" si="25"/>
        <v>0</v>
      </c>
      <c r="R96" s="220"/>
      <c r="S96" s="220">
        <f t="shared" si="26"/>
        <v>0</v>
      </c>
      <c r="T96" s="220"/>
      <c r="U96" s="220">
        <f t="shared" si="27"/>
        <v>0</v>
      </c>
      <c r="V96" s="220"/>
      <c r="W96" s="220">
        <f t="shared" si="28"/>
        <v>0</v>
      </c>
      <c r="X96" s="220"/>
      <c r="Y96" s="220">
        <f t="shared" si="29"/>
        <v>0</v>
      </c>
      <c r="Z96" s="220"/>
      <c r="AA96" s="220">
        <f t="shared" si="30"/>
        <v>0</v>
      </c>
      <c r="AC96" s="222" t="e">
        <f t="shared" si="39"/>
        <v>#DIV/0!</v>
      </c>
      <c r="AD96" s="220" t="e">
        <f t="shared" si="31"/>
        <v>#NUM!</v>
      </c>
      <c r="AE96" s="223" t="e">
        <f t="shared" si="32"/>
        <v>#NUM!</v>
      </c>
      <c r="AF96" s="223" t="e">
        <f t="shared" si="33"/>
        <v>#NUM!</v>
      </c>
      <c r="AG96" s="222" t="e">
        <f t="shared" si="34"/>
        <v>#NUM!</v>
      </c>
      <c r="AI96" s="220" t="e">
        <f t="shared" si="35"/>
        <v>#DIV/0!</v>
      </c>
      <c r="AJ96" s="222" t="e">
        <f t="shared" si="36"/>
        <v>#DIV/0!</v>
      </c>
      <c r="AK96" s="222" t="e">
        <f t="shared" si="37"/>
        <v>#DIV/0!</v>
      </c>
      <c r="AL96" s="222" t="e">
        <f t="shared" si="38"/>
        <v>#DIV/0!</v>
      </c>
      <c r="AN96" s="89"/>
    </row>
    <row r="97" spans="1:40" s="88" customFormat="1" ht="30" hidden="1" customHeight="1">
      <c r="A97" s="88">
        <f>'CONSTRUCTION COST ESTIMATE'!A97</f>
        <v>0</v>
      </c>
      <c r="B97" s="91">
        <f>'CONSTRUCTION COST ESTIMATE'!B97</f>
        <v>202.10599999999999</v>
      </c>
      <c r="C97" s="92" t="str">
        <f>'CONSTRUCTION COST ESTIMATE'!C97</f>
        <v>REMOVE RETAINING WALL</v>
      </c>
      <c r="D97" s="93" t="str">
        <f>'CONSTRUCTION COST ESTIMATE'!BB97</f>
        <v>LS</v>
      </c>
      <c r="E97" s="94">
        <f>'CONSTRUCTION COST ESTIMATE'!BA97</f>
        <v>0</v>
      </c>
      <c r="F97" s="220">
        <f>'CONSTRUCTION COST ESTIMATE'!BC97</f>
        <v>0</v>
      </c>
      <c r="G97" s="221">
        <f>'CONSTRUCTION COST ESTIMATE'!BD97</f>
        <v>0</v>
      </c>
      <c r="H97" s="220"/>
      <c r="I97" s="220">
        <f t="shared" si="21"/>
        <v>0</v>
      </c>
      <c r="J97" s="220"/>
      <c r="K97" s="220">
        <f t="shared" si="22"/>
        <v>0</v>
      </c>
      <c r="L97" s="220"/>
      <c r="M97" s="220">
        <f t="shared" si="23"/>
        <v>0</v>
      </c>
      <c r="N97" s="220"/>
      <c r="O97" s="220">
        <f t="shared" si="24"/>
        <v>0</v>
      </c>
      <c r="P97" s="220"/>
      <c r="Q97" s="220">
        <f t="shared" si="25"/>
        <v>0</v>
      </c>
      <c r="R97" s="220"/>
      <c r="S97" s="220">
        <f t="shared" si="26"/>
        <v>0</v>
      </c>
      <c r="T97" s="220"/>
      <c r="U97" s="220">
        <f t="shared" si="27"/>
        <v>0</v>
      </c>
      <c r="V97" s="220"/>
      <c r="W97" s="220">
        <f t="shared" si="28"/>
        <v>0</v>
      </c>
      <c r="X97" s="220"/>
      <c r="Y97" s="220">
        <f t="shared" si="29"/>
        <v>0</v>
      </c>
      <c r="Z97" s="220"/>
      <c r="AA97" s="220">
        <f t="shared" si="30"/>
        <v>0</v>
      </c>
      <c r="AC97" s="222" t="e">
        <f t="shared" si="39"/>
        <v>#DIV/0!</v>
      </c>
      <c r="AD97" s="220" t="e">
        <f t="shared" si="31"/>
        <v>#NUM!</v>
      </c>
      <c r="AE97" s="223" t="e">
        <f t="shared" si="32"/>
        <v>#NUM!</v>
      </c>
      <c r="AF97" s="223" t="e">
        <f t="shared" si="33"/>
        <v>#NUM!</v>
      </c>
      <c r="AG97" s="222" t="e">
        <f t="shared" si="34"/>
        <v>#NUM!</v>
      </c>
      <c r="AI97" s="220" t="e">
        <f t="shared" si="35"/>
        <v>#DIV/0!</v>
      </c>
      <c r="AJ97" s="222" t="e">
        <f t="shared" si="36"/>
        <v>#DIV/0!</v>
      </c>
      <c r="AK97" s="222" t="e">
        <f t="shared" si="37"/>
        <v>#DIV/0!</v>
      </c>
      <c r="AL97" s="222" t="e">
        <f t="shared" si="38"/>
        <v>#DIV/0!</v>
      </c>
      <c r="AN97" s="89"/>
    </row>
    <row r="98" spans="1:40" s="88" customFormat="1" ht="30" hidden="1" customHeight="1">
      <c r="A98" s="88">
        <f>'CONSTRUCTION COST ESTIMATE'!A98</f>
        <v>0</v>
      </c>
      <c r="B98" s="91">
        <f>'CONSTRUCTION COST ESTIMATE'!B98</f>
        <v>202.107</v>
      </c>
      <c r="C98" s="92" t="str">
        <f>'CONSTRUCTION COST ESTIMATE'!C98</f>
        <v>REMOVE AND SALVAGE RETAINING WALL</v>
      </c>
      <c r="D98" s="93" t="str">
        <f>'CONSTRUCTION COST ESTIMATE'!BB98</f>
        <v>LF</v>
      </c>
      <c r="E98" s="94">
        <f>'CONSTRUCTION COST ESTIMATE'!BA98</f>
        <v>0</v>
      </c>
      <c r="F98" s="220">
        <f>'CONSTRUCTION COST ESTIMATE'!BC98</f>
        <v>0</v>
      </c>
      <c r="G98" s="221">
        <f>'CONSTRUCTION COST ESTIMATE'!BD98</f>
        <v>0</v>
      </c>
      <c r="H98" s="220"/>
      <c r="I98" s="220">
        <f t="shared" si="21"/>
        <v>0</v>
      </c>
      <c r="J98" s="220"/>
      <c r="K98" s="220">
        <f t="shared" si="22"/>
        <v>0</v>
      </c>
      <c r="L98" s="220"/>
      <c r="M98" s="220">
        <f t="shared" si="23"/>
        <v>0</v>
      </c>
      <c r="N98" s="220"/>
      <c r="O98" s="220">
        <f t="shared" si="24"/>
        <v>0</v>
      </c>
      <c r="P98" s="220"/>
      <c r="Q98" s="220">
        <f t="shared" si="25"/>
        <v>0</v>
      </c>
      <c r="R98" s="220"/>
      <c r="S98" s="220">
        <f t="shared" si="26"/>
        <v>0</v>
      </c>
      <c r="T98" s="220"/>
      <c r="U98" s="220">
        <f t="shared" si="27"/>
        <v>0</v>
      </c>
      <c r="V98" s="220"/>
      <c r="W98" s="220">
        <f t="shared" si="28"/>
        <v>0</v>
      </c>
      <c r="X98" s="220"/>
      <c r="Y98" s="220">
        <f t="shared" si="29"/>
        <v>0</v>
      </c>
      <c r="Z98" s="220"/>
      <c r="AA98" s="220">
        <f t="shared" si="30"/>
        <v>0</v>
      </c>
      <c r="AC98" s="222" t="e">
        <f t="shared" si="39"/>
        <v>#DIV/0!</v>
      </c>
      <c r="AD98" s="220" t="e">
        <f t="shared" si="31"/>
        <v>#NUM!</v>
      </c>
      <c r="AE98" s="223" t="e">
        <f t="shared" si="32"/>
        <v>#NUM!</v>
      </c>
      <c r="AF98" s="223" t="e">
        <f t="shared" si="33"/>
        <v>#NUM!</v>
      </c>
      <c r="AG98" s="222" t="e">
        <f t="shared" si="34"/>
        <v>#NUM!</v>
      </c>
      <c r="AI98" s="220" t="e">
        <f t="shared" si="35"/>
        <v>#DIV/0!</v>
      </c>
      <c r="AJ98" s="222" t="e">
        <f t="shared" si="36"/>
        <v>#DIV/0!</v>
      </c>
      <c r="AK98" s="222" t="e">
        <f t="shared" si="37"/>
        <v>#DIV/0!</v>
      </c>
      <c r="AL98" s="222" t="e">
        <f t="shared" si="38"/>
        <v>#DIV/0!</v>
      </c>
      <c r="AN98" s="89"/>
    </row>
    <row r="99" spans="1:40" s="88" customFormat="1" ht="30" hidden="1" customHeight="1">
      <c r="A99" s="88">
        <f>'CONSTRUCTION COST ESTIMATE'!A99</f>
        <v>0</v>
      </c>
      <c r="B99" s="91">
        <f>'CONSTRUCTION COST ESTIMATE'!B99</f>
        <v>202.108</v>
      </c>
      <c r="C99" s="92" t="str">
        <f>'CONSTRUCTION COST ESTIMATE'!C99</f>
        <v>REMOVE AND SALVAGE RETAINING WALL</v>
      </c>
      <c r="D99" s="93" t="str">
        <f>'CONSTRUCTION COST ESTIMATE'!BB99</f>
        <v>LS</v>
      </c>
      <c r="E99" s="94">
        <f>'CONSTRUCTION COST ESTIMATE'!BA99</f>
        <v>0</v>
      </c>
      <c r="F99" s="220">
        <f>'CONSTRUCTION COST ESTIMATE'!BC99</f>
        <v>0</v>
      </c>
      <c r="G99" s="221">
        <f>'CONSTRUCTION COST ESTIMATE'!BD99</f>
        <v>0</v>
      </c>
      <c r="H99" s="220"/>
      <c r="I99" s="220">
        <f t="shared" si="21"/>
        <v>0</v>
      </c>
      <c r="J99" s="220"/>
      <c r="K99" s="220">
        <f t="shared" si="22"/>
        <v>0</v>
      </c>
      <c r="L99" s="220"/>
      <c r="M99" s="220">
        <f t="shared" si="23"/>
        <v>0</v>
      </c>
      <c r="N99" s="220"/>
      <c r="O99" s="220">
        <f t="shared" si="24"/>
        <v>0</v>
      </c>
      <c r="P99" s="220"/>
      <c r="Q99" s="220">
        <f t="shared" si="25"/>
        <v>0</v>
      </c>
      <c r="R99" s="220"/>
      <c r="S99" s="220">
        <f t="shared" si="26"/>
        <v>0</v>
      </c>
      <c r="T99" s="220"/>
      <c r="U99" s="220">
        <f t="shared" si="27"/>
        <v>0</v>
      </c>
      <c r="V99" s="220"/>
      <c r="W99" s="220">
        <f t="shared" si="28"/>
        <v>0</v>
      </c>
      <c r="X99" s="220"/>
      <c r="Y99" s="220">
        <f t="shared" si="29"/>
        <v>0</v>
      </c>
      <c r="Z99" s="220"/>
      <c r="AA99" s="220">
        <f t="shared" si="30"/>
        <v>0</v>
      </c>
      <c r="AC99" s="222" t="e">
        <f t="shared" si="39"/>
        <v>#DIV/0!</v>
      </c>
      <c r="AD99" s="220" t="e">
        <f t="shared" si="31"/>
        <v>#NUM!</v>
      </c>
      <c r="AE99" s="223" t="e">
        <f t="shared" si="32"/>
        <v>#NUM!</v>
      </c>
      <c r="AF99" s="223" t="e">
        <f t="shared" si="33"/>
        <v>#NUM!</v>
      </c>
      <c r="AG99" s="222" t="e">
        <f t="shared" si="34"/>
        <v>#NUM!</v>
      </c>
      <c r="AI99" s="220" t="e">
        <f t="shared" si="35"/>
        <v>#DIV/0!</v>
      </c>
      <c r="AJ99" s="222" t="e">
        <f t="shared" si="36"/>
        <v>#DIV/0!</v>
      </c>
      <c r="AK99" s="222" t="e">
        <f t="shared" si="37"/>
        <v>#DIV/0!</v>
      </c>
      <c r="AL99" s="222" t="e">
        <f t="shared" si="38"/>
        <v>#DIV/0!</v>
      </c>
      <c r="AN99" s="89"/>
    </row>
    <row r="100" spans="1:40" s="88" customFormat="1" ht="30" hidden="1" customHeight="1">
      <c r="A100" s="88">
        <f>'CONSTRUCTION COST ESTIMATE'!A100</f>
        <v>0</v>
      </c>
      <c r="B100" s="91">
        <f>'CONSTRUCTION COST ESTIMATE'!B100</f>
        <v>202.10900000000001</v>
      </c>
      <c r="C100" s="92" t="str">
        <f>'CONSTRUCTION COST ESTIMATE'!C100</f>
        <v>REMOVE AND REPLACE RETAINING WALL</v>
      </c>
      <c r="D100" s="93" t="str">
        <f>'CONSTRUCTION COST ESTIMATE'!BB100</f>
        <v>LF</v>
      </c>
      <c r="E100" s="94">
        <f>'CONSTRUCTION COST ESTIMATE'!BA100</f>
        <v>0</v>
      </c>
      <c r="F100" s="220">
        <f>'CONSTRUCTION COST ESTIMATE'!BC100</f>
        <v>0</v>
      </c>
      <c r="G100" s="221">
        <f>'CONSTRUCTION COST ESTIMATE'!BD100</f>
        <v>0</v>
      </c>
      <c r="H100" s="220"/>
      <c r="I100" s="220">
        <f t="shared" si="21"/>
        <v>0</v>
      </c>
      <c r="J100" s="220"/>
      <c r="K100" s="220">
        <f t="shared" si="22"/>
        <v>0</v>
      </c>
      <c r="L100" s="220"/>
      <c r="M100" s="220">
        <f t="shared" si="23"/>
        <v>0</v>
      </c>
      <c r="N100" s="220"/>
      <c r="O100" s="220">
        <f t="shared" si="24"/>
        <v>0</v>
      </c>
      <c r="P100" s="220"/>
      <c r="Q100" s="220">
        <f t="shared" si="25"/>
        <v>0</v>
      </c>
      <c r="R100" s="220"/>
      <c r="S100" s="220">
        <f t="shared" si="26"/>
        <v>0</v>
      </c>
      <c r="T100" s="220"/>
      <c r="U100" s="220">
        <f t="shared" si="27"/>
        <v>0</v>
      </c>
      <c r="V100" s="220"/>
      <c r="W100" s="220">
        <f t="shared" si="28"/>
        <v>0</v>
      </c>
      <c r="X100" s="220"/>
      <c r="Y100" s="220">
        <f t="shared" si="29"/>
        <v>0</v>
      </c>
      <c r="Z100" s="220"/>
      <c r="AA100" s="220">
        <f t="shared" si="30"/>
        <v>0</v>
      </c>
      <c r="AC100" s="222" t="e">
        <f t="shared" si="39"/>
        <v>#DIV/0!</v>
      </c>
      <c r="AD100" s="220" t="e">
        <f t="shared" si="31"/>
        <v>#NUM!</v>
      </c>
      <c r="AE100" s="223" t="e">
        <f t="shared" si="32"/>
        <v>#NUM!</v>
      </c>
      <c r="AF100" s="223" t="e">
        <f t="shared" si="33"/>
        <v>#NUM!</v>
      </c>
      <c r="AG100" s="222" t="e">
        <f t="shared" si="34"/>
        <v>#NUM!</v>
      </c>
      <c r="AI100" s="220" t="e">
        <f t="shared" si="35"/>
        <v>#DIV/0!</v>
      </c>
      <c r="AJ100" s="222" t="e">
        <f t="shared" si="36"/>
        <v>#DIV/0!</v>
      </c>
      <c r="AK100" s="222" t="e">
        <f t="shared" si="37"/>
        <v>#DIV/0!</v>
      </c>
      <c r="AL100" s="222" t="e">
        <f t="shared" si="38"/>
        <v>#DIV/0!</v>
      </c>
      <c r="AN100" s="89"/>
    </row>
    <row r="101" spans="1:40" s="88" customFormat="1" ht="30" hidden="1" customHeight="1">
      <c r="A101" s="88">
        <f>'CONSTRUCTION COST ESTIMATE'!A101</f>
        <v>0</v>
      </c>
      <c r="B101" s="91">
        <f>'CONSTRUCTION COST ESTIMATE'!B101</f>
        <v>202.11</v>
      </c>
      <c r="C101" s="92" t="str">
        <f>'CONSTRUCTION COST ESTIMATE'!C101</f>
        <v>REMOVE AND REPLACE RETAINING WALL</v>
      </c>
      <c r="D101" s="93" t="str">
        <f>'CONSTRUCTION COST ESTIMATE'!BB101</f>
        <v>LS</v>
      </c>
      <c r="E101" s="94">
        <f>'CONSTRUCTION COST ESTIMATE'!BA101</f>
        <v>0</v>
      </c>
      <c r="F101" s="220">
        <f>'CONSTRUCTION COST ESTIMATE'!BC101</f>
        <v>0</v>
      </c>
      <c r="G101" s="221">
        <f>'CONSTRUCTION COST ESTIMATE'!BD101</f>
        <v>0</v>
      </c>
      <c r="H101" s="220"/>
      <c r="I101" s="220">
        <f t="shared" si="21"/>
        <v>0</v>
      </c>
      <c r="J101" s="220"/>
      <c r="K101" s="220">
        <f t="shared" si="22"/>
        <v>0</v>
      </c>
      <c r="L101" s="220"/>
      <c r="M101" s="220">
        <f t="shared" si="23"/>
        <v>0</v>
      </c>
      <c r="N101" s="220"/>
      <c r="O101" s="220">
        <f t="shared" si="24"/>
        <v>0</v>
      </c>
      <c r="P101" s="220"/>
      <c r="Q101" s="220">
        <f t="shared" si="25"/>
        <v>0</v>
      </c>
      <c r="R101" s="220"/>
      <c r="S101" s="220">
        <f t="shared" si="26"/>
        <v>0</v>
      </c>
      <c r="T101" s="220"/>
      <c r="U101" s="220">
        <f t="shared" si="27"/>
        <v>0</v>
      </c>
      <c r="V101" s="220"/>
      <c r="W101" s="220">
        <f t="shared" si="28"/>
        <v>0</v>
      </c>
      <c r="X101" s="220"/>
      <c r="Y101" s="220">
        <f t="shared" si="29"/>
        <v>0</v>
      </c>
      <c r="Z101" s="220"/>
      <c r="AA101" s="220">
        <f t="shared" si="30"/>
        <v>0</v>
      </c>
      <c r="AC101" s="222" t="e">
        <f t="shared" si="39"/>
        <v>#DIV/0!</v>
      </c>
      <c r="AD101" s="220" t="e">
        <f t="shared" si="31"/>
        <v>#NUM!</v>
      </c>
      <c r="AE101" s="223" t="e">
        <f t="shared" si="32"/>
        <v>#NUM!</v>
      </c>
      <c r="AF101" s="223" t="e">
        <f t="shared" si="33"/>
        <v>#NUM!</v>
      </c>
      <c r="AG101" s="222" t="e">
        <f t="shared" si="34"/>
        <v>#NUM!</v>
      </c>
      <c r="AI101" s="220" t="e">
        <f t="shared" si="35"/>
        <v>#DIV/0!</v>
      </c>
      <c r="AJ101" s="222" t="e">
        <f t="shared" si="36"/>
        <v>#DIV/0!</v>
      </c>
      <c r="AK101" s="222" t="e">
        <f t="shared" si="37"/>
        <v>#DIV/0!</v>
      </c>
      <c r="AL101" s="222" t="e">
        <f t="shared" si="38"/>
        <v>#DIV/0!</v>
      </c>
      <c r="AN101" s="89"/>
    </row>
    <row r="102" spans="1:40" s="88" customFormat="1" ht="30" hidden="1" customHeight="1">
      <c r="A102" s="88">
        <f>'CONSTRUCTION COST ESTIMATE'!A102</f>
        <v>0</v>
      </c>
      <c r="B102" s="91">
        <f>'CONSTRUCTION COST ESTIMATE'!B102</f>
        <v>202.12</v>
      </c>
      <c r="C102" s="92" t="str">
        <f>'CONSTRUCTION COST ESTIMATE'!C102</f>
        <v>REMOVE SANITARY SEWER</v>
      </c>
      <c r="D102" s="93" t="str">
        <f>'CONSTRUCTION COST ESTIMATE'!BB102</f>
        <v>LF</v>
      </c>
      <c r="E102" s="94">
        <f>'CONSTRUCTION COST ESTIMATE'!BA102</f>
        <v>0</v>
      </c>
      <c r="F102" s="220">
        <f>'CONSTRUCTION COST ESTIMATE'!BC102</f>
        <v>0</v>
      </c>
      <c r="G102" s="221">
        <f>'CONSTRUCTION COST ESTIMATE'!BD102</f>
        <v>0</v>
      </c>
      <c r="H102" s="220"/>
      <c r="I102" s="220">
        <f t="shared" si="21"/>
        <v>0</v>
      </c>
      <c r="J102" s="220"/>
      <c r="K102" s="220">
        <f t="shared" si="22"/>
        <v>0</v>
      </c>
      <c r="L102" s="220"/>
      <c r="M102" s="220">
        <f t="shared" si="23"/>
        <v>0</v>
      </c>
      <c r="N102" s="220"/>
      <c r="O102" s="220">
        <f t="shared" si="24"/>
        <v>0</v>
      </c>
      <c r="P102" s="220"/>
      <c r="Q102" s="220">
        <f t="shared" si="25"/>
        <v>0</v>
      </c>
      <c r="R102" s="220"/>
      <c r="S102" s="220">
        <f t="shared" si="26"/>
        <v>0</v>
      </c>
      <c r="T102" s="220"/>
      <c r="U102" s="220">
        <f t="shared" si="27"/>
        <v>0</v>
      </c>
      <c r="V102" s="220"/>
      <c r="W102" s="220">
        <f t="shared" si="28"/>
        <v>0</v>
      </c>
      <c r="X102" s="220"/>
      <c r="Y102" s="220">
        <f t="shared" si="29"/>
        <v>0</v>
      </c>
      <c r="Z102" s="220"/>
      <c r="AA102" s="220">
        <f t="shared" si="30"/>
        <v>0</v>
      </c>
      <c r="AC102" s="222" t="e">
        <f t="shared" si="39"/>
        <v>#DIV/0!</v>
      </c>
      <c r="AD102" s="220" t="e">
        <f t="shared" si="31"/>
        <v>#NUM!</v>
      </c>
      <c r="AE102" s="223" t="e">
        <f t="shared" si="32"/>
        <v>#NUM!</v>
      </c>
      <c r="AF102" s="223" t="e">
        <f t="shared" si="33"/>
        <v>#NUM!</v>
      </c>
      <c r="AG102" s="222" t="e">
        <f t="shared" si="34"/>
        <v>#NUM!</v>
      </c>
      <c r="AI102" s="220" t="e">
        <f t="shared" si="35"/>
        <v>#DIV/0!</v>
      </c>
      <c r="AJ102" s="222" t="e">
        <f t="shared" si="36"/>
        <v>#DIV/0!</v>
      </c>
      <c r="AK102" s="222" t="e">
        <f t="shared" si="37"/>
        <v>#DIV/0!</v>
      </c>
      <c r="AL102" s="222" t="e">
        <f t="shared" si="38"/>
        <v>#DIV/0!</v>
      </c>
      <c r="AN102" s="89"/>
    </row>
    <row r="103" spans="1:40" s="88" customFormat="1" ht="30" hidden="1" customHeight="1">
      <c r="A103" s="88">
        <f>'CONSTRUCTION COST ESTIMATE'!A103</f>
        <v>0</v>
      </c>
      <c r="B103" s="91">
        <f>'CONSTRUCTION COST ESTIMATE'!B103</f>
        <v>202.12100000000001</v>
      </c>
      <c r="C103" s="92" t="str">
        <f>'CONSTRUCTION COST ESTIMATE'!C103</f>
        <v>ABANDON SANITARY SEWER</v>
      </c>
      <c r="D103" s="93" t="str">
        <f>'CONSTRUCTION COST ESTIMATE'!BB103</f>
        <v>LF</v>
      </c>
      <c r="E103" s="94">
        <f>'CONSTRUCTION COST ESTIMATE'!BA103</f>
        <v>0</v>
      </c>
      <c r="F103" s="220">
        <f>'CONSTRUCTION COST ESTIMATE'!BC103</f>
        <v>0</v>
      </c>
      <c r="G103" s="221">
        <f>'CONSTRUCTION COST ESTIMATE'!BD103</f>
        <v>0</v>
      </c>
      <c r="H103" s="220"/>
      <c r="I103" s="220">
        <f t="shared" si="21"/>
        <v>0</v>
      </c>
      <c r="J103" s="220"/>
      <c r="K103" s="220">
        <f t="shared" si="22"/>
        <v>0</v>
      </c>
      <c r="L103" s="220"/>
      <c r="M103" s="220">
        <f t="shared" si="23"/>
        <v>0</v>
      </c>
      <c r="N103" s="220"/>
      <c r="O103" s="220">
        <f t="shared" si="24"/>
        <v>0</v>
      </c>
      <c r="P103" s="220"/>
      <c r="Q103" s="220">
        <f t="shared" si="25"/>
        <v>0</v>
      </c>
      <c r="R103" s="220"/>
      <c r="S103" s="220">
        <f t="shared" si="26"/>
        <v>0</v>
      </c>
      <c r="T103" s="220"/>
      <c r="U103" s="220">
        <f t="shared" si="27"/>
        <v>0</v>
      </c>
      <c r="V103" s="220"/>
      <c r="W103" s="220">
        <f t="shared" si="28"/>
        <v>0</v>
      </c>
      <c r="X103" s="220"/>
      <c r="Y103" s="220">
        <f t="shared" si="29"/>
        <v>0</v>
      </c>
      <c r="Z103" s="220"/>
      <c r="AA103" s="220">
        <f t="shared" si="30"/>
        <v>0</v>
      </c>
      <c r="AC103" s="222" t="e">
        <f t="shared" si="39"/>
        <v>#DIV/0!</v>
      </c>
      <c r="AD103" s="220" t="e">
        <f t="shared" si="31"/>
        <v>#NUM!</v>
      </c>
      <c r="AE103" s="223" t="e">
        <f t="shared" si="32"/>
        <v>#NUM!</v>
      </c>
      <c r="AF103" s="223" t="e">
        <f t="shared" si="33"/>
        <v>#NUM!</v>
      </c>
      <c r="AG103" s="222" t="e">
        <f t="shared" si="34"/>
        <v>#NUM!</v>
      </c>
      <c r="AI103" s="220" t="e">
        <f t="shared" si="35"/>
        <v>#DIV/0!</v>
      </c>
      <c r="AJ103" s="222" t="e">
        <f t="shared" si="36"/>
        <v>#DIV/0!</v>
      </c>
      <c r="AK103" s="222" t="e">
        <f t="shared" si="37"/>
        <v>#DIV/0!</v>
      </c>
      <c r="AL103" s="222" t="e">
        <f t="shared" si="38"/>
        <v>#DIV/0!</v>
      </c>
      <c r="AN103" s="89"/>
    </row>
    <row r="104" spans="1:40" s="88" customFormat="1" ht="30" hidden="1" customHeight="1">
      <c r="A104" s="88">
        <f>'CONSTRUCTION COST ESTIMATE'!A104</f>
        <v>0</v>
      </c>
      <c r="B104" s="91">
        <f>'CONSTRUCTION COST ESTIMATE'!B104</f>
        <v>202.12200000000001</v>
      </c>
      <c r="C104" s="92" t="str">
        <f>'CONSTRUCTION COST ESTIMATE'!C104</f>
        <v>MORTAR AND SEAL  SANITARY SEWER MAIN CONNECTION</v>
      </c>
      <c r="D104" s="93" t="str">
        <f>'CONSTRUCTION COST ESTIMATE'!BB104</f>
        <v>EA</v>
      </c>
      <c r="E104" s="94">
        <f>'CONSTRUCTION COST ESTIMATE'!BA104</f>
        <v>0</v>
      </c>
      <c r="F104" s="220">
        <f>'CONSTRUCTION COST ESTIMATE'!BC104</f>
        <v>0</v>
      </c>
      <c r="G104" s="221">
        <f>'CONSTRUCTION COST ESTIMATE'!BD104</f>
        <v>0</v>
      </c>
      <c r="H104" s="220"/>
      <c r="I104" s="220">
        <f t="shared" si="21"/>
        <v>0</v>
      </c>
      <c r="J104" s="220"/>
      <c r="K104" s="220">
        <f t="shared" si="22"/>
        <v>0</v>
      </c>
      <c r="L104" s="220"/>
      <c r="M104" s="220">
        <f t="shared" si="23"/>
        <v>0</v>
      </c>
      <c r="N104" s="220"/>
      <c r="O104" s="220">
        <f t="shared" si="24"/>
        <v>0</v>
      </c>
      <c r="P104" s="220"/>
      <c r="Q104" s="220">
        <f t="shared" si="25"/>
        <v>0</v>
      </c>
      <c r="R104" s="220"/>
      <c r="S104" s="220">
        <f t="shared" si="26"/>
        <v>0</v>
      </c>
      <c r="T104" s="220"/>
      <c r="U104" s="220">
        <f t="shared" si="27"/>
        <v>0</v>
      </c>
      <c r="V104" s="220"/>
      <c r="W104" s="220">
        <f t="shared" si="28"/>
        <v>0</v>
      </c>
      <c r="X104" s="220"/>
      <c r="Y104" s="220">
        <f t="shared" si="29"/>
        <v>0</v>
      </c>
      <c r="Z104" s="220"/>
      <c r="AA104" s="220">
        <f t="shared" si="30"/>
        <v>0</v>
      </c>
      <c r="AC104" s="222" t="e">
        <f t="shared" si="39"/>
        <v>#DIV/0!</v>
      </c>
      <c r="AD104" s="220" t="e">
        <f t="shared" si="31"/>
        <v>#NUM!</v>
      </c>
      <c r="AE104" s="223" t="e">
        <f t="shared" si="32"/>
        <v>#NUM!</v>
      </c>
      <c r="AF104" s="223" t="e">
        <f t="shared" si="33"/>
        <v>#NUM!</v>
      </c>
      <c r="AG104" s="222" t="e">
        <f t="shared" si="34"/>
        <v>#NUM!</v>
      </c>
      <c r="AI104" s="220" t="e">
        <f t="shared" si="35"/>
        <v>#DIV/0!</v>
      </c>
      <c r="AJ104" s="222" t="e">
        <f t="shared" si="36"/>
        <v>#DIV/0!</v>
      </c>
      <c r="AK104" s="222" t="e">
        <f t="shared" si="37"/>
        <v>#DIV/0!</v>
      </c>
      <c r="AL104" s="222" t="e">
        <f t="shared" si="38"/>
        <v>#DIV/0!</v>
      </c>
      <c r="AN104" s="89"/>
    </row>
    <row r="105" spans="1:40" s="88" customFormat="1" ht="30" hidden="1" customHeight="1">
      <c r="A105" s="88">
        <f>'CONSTRUCTION COST ESTIMATE'!A105</f>
        <v>0</v>
      </c>
      <c r="B105" s="91">
        <f>'CONSTRUCTION COST ESTIMATE'!B105</f>
        <v>202.12299999999999</v>
      </c>
      <c r="C105" s="92" t="str">
        <f>'CONSTRUCTION COST ESTIMATE'!C105</f>
        <v>REMOVE SANITARY SEWER MANHOLE</v>
      </c>
      <c r="D105" s="93" t="str">
        <f>'CONSTRUCTION COST ESTIMATE'!BB105</f>
        <v>EA</v>
      </c>
      <c r="E105" s="94">
        <f>'CONSTRUCTION COST ESTIMATE'!BA105</f>
        <v>0</v>
      </c>
      <c r="F105" s="220">
        <f>'CONSTRUCTION COST ESTIMATE'!BC105</f>
        <v>0</v>
      </c>
      <c r="G105" s="221">
        <f>'CONSTRUCTION COST ESTIMATE'!BD105</f>
        <v>0</v>
      </c>
      <c r="H105" s="220"/>
      <c r="I105" s="220">
        <f t="shared" si="21"/>
        <v>0</v>
      </c>
      <c r="J105" s="220"/>
      <c r="K105" s="220">
        <f t="shared" si="22"/>
        <v>0</v>
      </c>
      <c r="L105" s="220"/>
      <c r="M105" s="220">
        <f t="shared" si="23"/>
        <v>0</v>
      </c>
      <c r="N105" s="220"/>
      <c r="O105" s="220">
        <f t="shared" si="24"/>
        <v>0</v>
      </c>
      <c r="P105" s="220"/>
      <c r="Q105" s="220">
        <f t="shared" si="25"/>
        <v>0</v>
      </c>
      <c r="R105" s="220"/>
      <c r="S105" s="220">
        <f t="shared" si="26"/>
        <v>0</v>
      </c>
      <c r="T105" s="220"/>
      <c r="U105" s="220">
        <f t="shared" si="27"/>
        <v>0</v>
      </c>
      <c r="V105" s="220"/>
      <c r="W105" s="220">
        <f t="shared" si="28"/>
        <v>0</v>
      </c>
      <c r="X105" s="220"/>
      <c r="Y105" s="220">
        <f t="shared" si="29"/>
        <v>0</v>
      </c>
      <c r="Z105" s="220"/>
      <c r="AA105" s="220">
        <f t="shared" si="30"/>
        <v>0</v>
      </c>
      <c r="AC105" s="222" t="e">
        <f t="shared" si="39"/>
        <v>#DIV/0!</v>
      </c>
      <c r="AD105" s="220" t="e">
        <f t="shared" si="31"/>
        <v>#NUM!</v>
      </c>
      <c r="AE105" s="223" t="e">
        <f t="shared" si="32"/>
        <v>#NUM!</v>
      </c>
      <c r="AF105" s="223" t="e">
        <f t="shared" si="33"/>
        <v>#NUM!</v>
      </c>
      <c r="AG105" s="222" t="e">
        <f t="shared" si="34"/>
        <v>#NUM!</v>
      </c>
      <c r="AI105" s="220" t="e">
        <f t="shared" si="35"/>
        <v>#DIV/0!</v>
      </c>
      <c r="AJ105" s="222" t="e">
        <f t="shared" si="36"/>
        <v>#DIV/0!</v>
      </c>
      <c r="AK105" s="222" t="e">
        <f t="shared" si="37"/>
        <v>#DIV/0!</v>
      </c>
      <c r="AL105" s="222" t="e">
        <f t="shared" si="38"/>
        <v>#DIV/0!</v>
      </c>
      <c r="AN105" s="89"/>
    </row>
    <row r="106" spans="1:40" s="88" customFormat="1" ht="30" hidden="1" customHeight="1">
      <c r="A106" s="88">
        <f>'CONSTRUCTION COST ESTIMATE'!A106</f>
        <v>0</v>
      </c>
      <c r="B106" s="91">
        <f>'CONSTRUCTION COST ESTIMATE'!B106</f>
        <v>202.124</v>
      </c>
      <c r="C106" s="92" t="str">
        <f>'CONSTRUCTION COST ESTIMATE'!C106</f>
        <v>ABANDON SANITARY SEWER MANHOLE</v>
      </c>
      <c r="D106" s="93" t="str">
        <f>'CONSTRUCTION COST ESTIMATE'!BB106</f>
        <v>EA</v>
      </c>
      <c r="E106" s="94">
        <f>'CONSTRUCTION COST ESTIMATE'!BA106</f>
        <v>0</v>
      </c>
      <c r="F106" s="220">
        <f>'CONSTRUCTION COST ESTIMATE'!BC106</f>
        <v>0</v>
      </c>
      <c r="G106" s="221">
        <f>'CONSTRUCTION COST ESTIMATE'!BD106</f>
        <v>0</v>
      </c>
      <c r="H106" s="220"/>
      <c r="I106" s="220">
        <f t="shared" si="21"/>
        <v>0</v>
      </c>
      <c r="J106" s="220"/>
      <c r="K106" s="220">
        <f t="shared" si="22"/>
        <v>0</v>
      </c>
      <c r="L106" s="220"/>
      <c r="M106" s="220">
        <f t="shared" si="23"/>
        <v>0</v>
      </c>
      <c r="N106" s="220"/>
      <c r="O106" s="220">
        <f t="shared" si="24"/>
        <v>0</v>
      </c>
      <c r="P106" s="220"/>
      <c r="Q106" s="220">
        <f t="shared" si="25"/>
        <v>0</v>
      </c>
      <c r="R106" s="220"/>
      <c r="S106" s="220">
        <f t="shared" si="26"/>
        <v>0</v>
      </c>
      <c r="T106" s="220"/>
      <c r="U106" s="220">
        <f t="shared" si="27"/>
        <v>0</v>
      </c>
      <c r="V106" s="220"/>
      <c r="W106" s="220">
        <f t="shared" si="28"/>
        <v>0</v>
      </c>
      <c r="X106" s="220"/>
      <c r="Y106" s="220">
        <f t="shared" si="29"/>
        <v>0</v>
      </c>
      <c r="Z106" s="220"/>
      <c r="AA106" s="220">
        <f t="shared" si="30"/>
        <v>0</v>
      </c>
      <c r="AC106" s="222" t="e">
        <f t="shared" si="39"/>
        <v>#DIV/0!</v>
      </c>
      <c r="AD106" s="220" t="e">
        <f t="shared" si="31"/>
        <v>#NUM!</v>
      </c>
      <c r="AE106" s="223" t="e">
        <f t="shared" si="32"/>
        <v>#NUM!</v>
      </c>
      <c r="AF106" s="223" t="e">
        <f t="shared" si="33"/>
        <v>#NUM!</v>
      </c>
      <c r="AG106" s="222" t="e">
        <f t="shared" si="34"/>
        <v>#NUM!</v>
      </c>
      <c r="AI106" s="220" t="e">
        <f t="shared" si="35"/>
        <v>#DIV/0!</v>
      </c>
      <c r="AJ106" s="222" t="e">
        <f t="shared" si="36"/>
        <v>#DIV/0!</v>
      </c>
      <c r="AK106" s="222" t="e">
        <f t="shared" si="37"/>
        <v>#DIV/0!</v>
      </c>
      <c r="AL106" s="222" t="e">
        <f t="shared" si="38"/>
        <v>#DIV/0!</v>
      </c>
      <c r="AN106" s="89"/>
    </row>
    <row r="107" spans="1:40" s="88" customFormat="1" ht="30" hidden="1" customHeight="1">
      <c r="A107" s="88">
        <f>'CONSTRUCTION COST ESTIMATE'!A107</f>
        <v>0</v>
      </c>
      <c r="B107" s="91">
        <f>'CONSTRUCTION COST ESTIMATE'!B107</f>
        <v>202.14</v>
      </c>
      <c r="C107" s="92" t="str">
        <f>'CONSTRUCTION COST ESTIMATE'!C107</f>
        <v>REMOVE WATER MAIN</v>
      </c>
      <c r="D107" s="93" t="str">
        <f>'CONSTRUCTION COST ESTIMATE'!BB107</f>
        <v>LF</v>
      </c>
      <c r="E107" s="94">
        <f>'CONSTRUCTION COST ESTIMATE'!BA107</f>
        <v>0</v>
      </c>
      <c r="F107" s="220">
        <f>'CONSTRUCTION COST ESTIMATE'!BC107</f>
        <v>0</v>
      </c>
      <c r="G107" s="221">
        <f>'CONSTRUCTION COST ESTIMATE'!BD107</f>
        <v>0</v>
      </c>
      <c r="H107" s="220"/>
      <c r="I107" s="220">
        <f t="shared" si="21"/>
        <v>0</v>
      </c>
      <c r="J107" s="220"/>
      <c r="K107" s="220">
        <f t="shared" si="22"/>
        <v>0</v>
      </c>
      <c r="L107" s="220"/>
      <c r="M107" s="220">
        <f t="shared" si="23"/>
        <v>0</v>
      </c>
      <c r="N107" s="220"/>
      <c r="O107" s="220">
        <f t="shared" si="24"/>
        <v>0</v>
      </c>
      <c r="P107" s="220"/>
      <c r="Q107" s="220">
        <f t="shared" si="25"/>
        <v>0</v>
      </c>
      <c r="R107" s="220"/>
      <c r="S107" s="220">
        <f t="shared" si="26"/>
        <v>0</v>
      </c>
      <c r="T107" s="220"/>
      <c r="U107" s="220">
        <f t="shared" si="27"/>
        <v>0</v>
      </c>
      <c r="V107" s="220"/>
      <c r="W107" s="220">
        <f t="shared" si="28"/>
        <v>0</v>
      </c>
      <c r="X107" s="220"/>
      <c r="Y107" s="220">
        <f t="shared" si="29"/>
        <v>0</v>
      </c>
      <c r="Z107" s="220"/>
      <c r="AA107" s="220">
        <f t="shared" si="30"/>
        <v>0</v>
      </c>
      <c r="AC107" s="222" t="e">
        <f t="shared" si="39"/>
        <v>#DIV/0!</v>
      </c>
      <c r="AD107" s="220" t="e">
        <f t="shared" si="31"/>
        <v>#NUM!</v>
      </c>
      <c r="AE107" s="223" t="e">
        <f t="shared" si="32"/>
        <v>#NUM!</v>
      </c>
      <c r="AF107" s="223" t="e">
        <f t="shared" si="33"/>
        <v>#NUM!</v>
      </c>
      <c r="AG107" s="222" t="e">
        <f t="shared" si="34"/>
        <v>#NUM!</v>
      </c>
      <c r="AI107" s="220" t="e">
        <f t="shared" si="35"/>
        <v>#DIV/0!</v>
      </c>
      <c r="AJ107" s="222" t="e">
        <f t="shared" si="36"/>
        <v>#DIV/0!</v>
      </c>
      <c r="AK107" s="222" t="e">
        <f t="shared" si="37"/>
        <v>#DIV/0!</v>
      </c>
      <c r="AL107" s="222" t="e">
        <f t="shared" si="38"/>
        <v>#DIV/0!</v>
      </c>
      <c r="AN107" s="89"/>
    </row>
    <row r="108" spans="1:40" s="88" customFormat="1" ht="30" hidden="1" customHeight="1">
      <c r="A108" s="88">
        <f>'CONSTRUCTION COST ESTIMATE'!A108</f>
        <v>0</v>
      </c>
      <c r="B108" s="91">
        <f>'CONSTRUCTION COST ESTIMATE'!B108</f>
        <v>202.14099999999999</v>
      </c>
      <c r="C108" s="92" t="str">
        <f>'CONSTRUCTION COST ESTIMATE'!C108</f>
        <v>ABANDON WATER MAIN</v>
      </c>
      <c r="D108" s="93" t="str">
        <f>'CONSTRUCTION COST ESTIMATE'!BB108</f>
        <v>LF</v>
      </c>
      <c r="E108" s="94">
        <f>'CONSTRUCTION COST ESTIMATE'!BA108</f>
        <v>0</v>
      </c>
      <c r="F108" s="220">
        <f>'CONSTRUCTION COST ESTIMATE'!BC108</f>
        <v>0</v>
      </c>
      <c r="G108" s="221">
        <f>'CONSTRUCTION COST ESTIMATE'!BD108</f>
        <v>0</v>
      </c>
      <c r="H108" s="220"/>
      <c r="I108" s="220">
        <f t="shared" si="21"/>
        <v>0</v>
      </c>
      <c r="J108" s="220"/>
      <c r="K108" s="220">
        <f t="shared" si="22"/>
        <v>0</v>
      </c>
      <c r="L108" s="220"/>
      <c r="M108" s="220">
        <f t="shared" si="23"/>
        <v>0</v>
      </c>
      <c r="N108" s="220"/>
      <c r="O108" s="220">
        <f t="shared" si="24"/>
        <v>0</v>
      </c>
      <c r="P108" s="220"/>
      <c r="Q108" s="220">
        <f t="shared" si="25"/>
        <v>0</v>
      </c>
      <c r="R108" s="220"/>
      <c r="S108" s="220">
        <f t="shared" si="26"/>
        <v>0</v>
      </c>
      <c r="T108" s="220"/>
      <c r="U108" s="220">
        <f t="shared" si="27"/>
        <v>0</v>
      </c>
      <c r="V108" s="220"/>
      <c r="W108" s="220">
        <f t="shared" si="28"/>
        <v>0</v>
      </c>
      <c r="X108" s="220"/>
      <c r="Y108" s="220">
        <f t="shared" si="29"/>
        <v>0</v>
      </c>
      <c r="Z108" s="220"/>
      <c r="AA108" s="220">
        <f t="shared" si="30"/>
        <v>0</v>
      </c>
      <c r="AC108" s="222" t="e">
        <f t="shared" si="39"/>
        <v>#DIV/0!</v>
      </c>
      <c r="AD108" s="220" t="e">
        <f t="shared" si="31"/>
        <v>#NUM!</v>
      </c>
      <c r="AE108" s="223" t="e">
        <f t="shared" si="32"/>
        <v>#NUM!</v>
      </c>
      <c r="AF108" s="223" t="e">
        <f t="shared" si="33"/>
        <v>#NUM!</v>
      </c>
      <c r="AG108" s="222" t="e">
        <f t="shared" si="34"/>
        <v>#NUM!</v>
      </c>
      <c r="AI108" s="220" t="e">
        <f t="shared" si="35"/>
        <v>#DIV/0!</v>
      </c>
      <c r="AJ108" s="222" t="e">
        <f t="shared" si="36"/>
        <v>#DIV/0!</v>
      </c>
      <c r="AK108" s="222" t="e">
        <f t="shared" si="37"/>
        <v>#DIV/0!</v>
      </c>
      <c r="AL108" s="222" t="e">
        <f t="shared" si="38"/>
        <v>#DIV/0!</v>
      </c>
      <c r="AN108" s="89"/>
    </row>
    <row r="109" spans="1:40" s="88" customFormat="1" ht="30" hidden="1" customHeight="1">
      <c r="A109" s="88">
        <f>'CONSTRUCTION COST ESTIMATE'!A109</f>
        <v>0</v>
      </c>
      <c r="B109" s="91">
        <f>'CONSTRUCTION COST ESTIMATE'!B109</f>
        <v>202.142</v>
      </c>
      <c r="C109" s="92" t="str">
        <f>'CONSTRUCTION COST ESTIMATE'!C109</f>
        <v>REMOVE WATER LATERAL</v>
      </c>
      <c r="D109" s="93" t="str">
        <f>'CONSTRUCTION COST ESTIMATE'!BB109</f>
        <v>LF</v>
      </c>
      <c r="E109" s="94">
        <f>'CONSTRUCTION COST ESTIMATE'!BA109</f>
        <v>0</v>
      </c>
      <c r="F109" s="220">
        <f>'CONSTRUCTION COST ESTIMATE'!BC109</f>
        <v>0</v>
      </c>
      <c r="G109" s="221">
        <f>'CONSTRUCTION COST ESTIMATE'!BD109</f>
        <v>0</v>
      </c>
      <c r="H109" s="220"/>
      <c r="I109" s="220">
        <f t="shared" si="21"/>
        <v>0</v>
      </c>
      <c r="J109" s="220"/>
      <c r="K109" s="220">
        <f t="shared" si="22"/>
        <v>0</v>
      </c>
      <c r="L109" s="220"/>
      <c r="M109" s="220">
        <f t="shared" si="23"/>
        <v>0</v>
      </c>
      <c r="N109" s="220"/>
      <c r="O109" s="220">
        <f t="shared" si="24"/>
        <v>0</v>
      </c>
      <c r="P109" s="220"/>
      <c r="Q109" s="220">
        <f t="shared" si="25"/>
        <v>0</v>
      </c>
      <c r="R109" s="220"/>
      <c r="S109" s="220">
        <f t="shared" si="26"/>
        <v>0</v>
      </c>
      <c r="T109" s="220"/>
      <c r="U109" s="220">
        <f t="shared" si="27"/>
        <v>0</v>
      </c>
      <c r="V109" s="220"/>
      <c r="W109" s="220">
        <f t="shared" si="28"/>
        <v>0</v>
      </c>
      <c r="X109" s="220"/>
      <c r="Y109" s="220">
        <f t="shared" si="29"/>
        <v>0</v>
      </c>
      <c r="Z109" s="220"/>
      <c r="AA109" s="220">
        <f t="shared" si="30"/>
        <v>0</v>
      </c>
      <c r="AC109" s="222" t="e">
        <f t="shared" si="39"/>
        <v>#DIV/0!</v>
      </c>
      <c r="AD109" s="220" t="e">
        <f t="shared" si="31"/>
        <v>#NUM!</v>
      </c>
      <c r="AE109" s="223" t="e">
        <f t="shared" si="32"/>
        <v>#NUM!</v>
      </c>
      <c r="AF109" s="223" t="e">
        <f t="shared" si="33"/>
        <v>#NUM!</v>
      </c>
      <c r="AG109" s="222" t="e">
        <f t="shared" si="34"/>
        <v>#NUM!</v>
      </c>
      <c r="AI109" s="220" t="e">
        <f t="shared" si="35"/>
        <v>#DIV/0!</v>
      </c>
      <c r="AJ109" s="222" t="e">
        <f t="shared" si="36"/>
        <v>#DIV/0!</v>
      </c>
      <c r="AK109" s="222" t="e">
        <f t="shared" si="37"/>
        <v>#DIV/0!</v>
      </c>
      <c r="AL109" s="222" t="e">
        <f t="shared" si="38"/>
        <v>#DIV/0!</v>
      </c>
      <c r="AN109" s="89"/>
    </row>
    <row r="110" spans="1:40" s="88" customFormat="1" ht="30" hidden="1" customHeight="1">
      <c r="A110" s="88">
        <f>'CONSTRUCTION COST ESTIMATE'!A110</f>
        <v>0</v>
      </c>
      <c r="B110" s="91">
        <f>'CONSTRUCTION COST ESTIMATE'!B110</f>
        <v>202.143</v>
      </c>
      <c r="C110" s="92" t="str">
        <f>'CONSTRUCTION COST ESTIMATE'!C110</f>
        <v>ABANDON WATER LATERAL</v>
      </c>
      <c r="D110" s="93" t="str">
        <f>'CONSTRUCTION COST ESTIMATE'!BB110</f>
        <v>LF</v>
      </c>
      <c r="E110" s="94">
        <f>'CONSTRUCTION COST ESTIMATE'!BA110</f>
        <v>0</v>
      </c>
      <c r="F110" s="220">
        <f>'CONSTRUCTION COST ESTIMATE'!BC110</f>
        <v>0</v>
      </c>
      <c r="G110" s="221">
        <f>'CONSTRUCTION COST ESTIMATE'!BD110</f>
        <v>0</v>
      </c>
      <c r="H110" s="220"/>
      <c r="I110" s="220">
        <f t="shared" si="21"/>
        <v>0</v>
      </c>
      <c r="J110" s="220"/>
      <c r="K110" s="220">
        <f t="shared" si="22"/>
        <v>0</v>
      </c>
      <c r="L110" s="220"/>
      <c r="M110" s="220">
        <f t="shared" si="23"/>
        <v>0</v>
      </c>
      <c r="N110" s="220"/>
      <c r="O110" s="220">
        <f t="shared" si="24"/>
        <v>0</v>
      </c>
      <c r="P110" s="220"/>
      <c r="Q110" s="220">
        <f t="shared" si="25"/>
        <v>0</v>
      </c>
      <c r="R110" s="220"/>
      <c r="S110" s="220">
        <f t="shared" si="26"/>
        <v>0</v>
      </c>
      <c r="T110" s="220"/>
      <c r="U110" s="220">
        <f t="shared" si="27"/>
        <v>0</v>
      </c>
      <c r="V110" s="220"/>
      <c r="W110" s="220">
        <f t="shared" si="28"/>
        <v>0</v>
      </c>
      <c r="X110" s="220"/>
      <c r="Y110" s="220">
        <f t="shared" si="29"/>
        <v>0</v>
      </c>
      <c r="Z110" s="220"/>
      <c r="AA110" s="220">
        <f t="shared" si="30"/>
        <v>0</v>
      </c>
      <c r="AC110" s="222" t="e">
        <f t="shared" si="39"/>
        <v>#DIV/0!</v>
      </c>
      <c r="AD110" s="220" t="e">
        <f t="shared" si="31"/>
        <v>#NUM!</v>
      </c>
      <c r="AE110" s="223" t="e">
        <f t="shared" si="32"/>
        <v>#NUM!</v>
      </c>
      <c r="AF110" s="223" t="e">
        <f t="shared" si="33"/>
        <v>#NUM!</v>
      </c>
      <c r="AG110" s="222" t="e">
        <f t="shared" si="34"/>
        <v>#NUM!</v>
      </c>
      <c r="AI110" s="220" t="e">
        <f t="shared" si="35"/>
        <v>#DIV/0!</v>
      </c>
      <c r="AJ110" s="222" t="e">
        <f t="shared" si="36"/>
        <v>#DIV/0!</v>
      </c>
      <c r="AK110" s="222" t="e">
        <f t="shared" si="37"/>
        <v>#DIV/0!</v>
      </c>
      <c r="AL110" s="222" t="e">
        <f t="shared" si="38"/>
        <v>#DIV/0!</v>
      </c>
      <c r="AN110" s="89"/>
    </row>
    <row r="111" spans="1:40" s="88" customFormat="1" ht="30" hidden="1" customHeight="1">
      <c r="A111" s="88">
        <f>'CONSTRUCTION COST ESTIMATE'!A111</f>
        <v>0</v>
      </c>
      <c r="B111" s="91">
        <f>'CONSTRUCTION COST ESTIMATE'!B111</f>
        <v>202.14400000000001</v>
      </c>
      <c r="C111" s="92" t="str">
        <f>'CONSTRUCTION COST ESTIMATE'!C111</f>
        <v>REMOVE WATER VALVE</v>
      </c>
      <c r="D111" s="93" t="str">
        <f>'CONSTRUCTION COST ESTIMATE'!BB111</f>
        <v>EA</v>
      </c>
      <c r="E111" s="94">
        <f>'CONSTRUCTION COST ESTIMATE'!BA111</f>
        <v>0</v>
      </c>
      <c r="F111" s="220">
        <f>'CONSTRUCTION COST ESTIMATE'!BC111</f>
        <v>0</v>
      </c>
      <c r="G111" s="221">
        <f>'CONSTRUCTION COST ESTIMATE'!BD111</f>
        <v>0</v>
      </c>
      <c r="H111" s="220"/>
      <c r="I111" s="220">
        <f t="shared" si="21"/>
        <v>0</v>
      </c>
      <c r="J111" s="220"/>
      <c r="K111" s="220">
        <f t="shared" si="22"/>
        <v>0</v>
      </c>
      <c r="L111" s="220"/>
      <c r="M111" s="220">
        <f t="shared" si="23"/>
        <v>0</v>
      </c>
      <c r="N111" s="220"/>
      <c r="O111" s="220">
        <f t="shared" si="24"/>
        <v>0</v>
      </c>
      <c r="P111" s="220"/>
      <c r="Q111" s="220">
        <f t="shared" si="25"/>
        <v>0</v>
      </c>
      <c r="R111" s="220"/>
      <c r="S111" s="220">
        <f t="shared" si="26"/>
        <v>0</v>
      </c>
      <c r="T111" s="220"/>
      <c r="U111" s="220">
        <f t="shared" si="27"/>
        <v>0</v>
      </c>
      <c r="V111" s="220"/>
      <c r="W111" s="220">
        <f t="shared" si="28"/>
        <v>0</v>
      </c>
      <c r="X111" s="220"/>
      <c r="Y111" s="220">
        <f t="shared" si="29"/>
        <v>0</v>
      </c>
      <c r="Z111" s="220"/>
      <c r="AA111" s="220">
        <f t="shared" si="30"/>
        <v>0</v>
      </c>
      <c r="AC111" s="222" t="e">
        <f t="shared" si="39"/>
        <v>#DIV/0!</v>
      </c>
      <c r="AD111" s="220" t="e">
        <f t="shared" si="31"/>
        <v>#NUM!</v>
      </c>
      <c r="AE111" s="223" t="e">
        <f t="shared" si="32"/>
        <v>#NUM!</v>
      </c>
      <c r="AF111" s="223" t="e">
        <f t="shared" si="33"/>
        <v>#NUM!</v>
      </c>
      <c r="AG111" s="222" t="e">
        <f t="shared" si="34"/>
        <v>#NUM!</v>
      </c>
      <c r="AI111" s="220" t="e">
        <f t="shared" si="35"/>
        <v>#DIV/0!</v>
      </c>
      <c r="AJ111" s="222" t="e">
        <f t="shared" si="36"/>
        <v>#DIV/0!</v>
      </c>
      <c r="AK111" s="222" t="e">
        <f t="shared" si="37"/>
        <v>#DIV/0!</v>
      </c>
      <c r="AL111" s="222" t="e">
        <f t="shared" si="38"/>
        <v>#DIV/0!</v>
      </c>
      <c r="AN111" s="89"/>
    </row>
    <row r="112" spans="1:40" s="88" customFormat="1" ht="30" hidden="1" customHeight="1">
      <c r="A112" s="88">
        <f>'CONSTRUCTION COST ESTIMATE'!A112</f>
        <v>0</v>
      </c>
      <c r="B112" s="91">
        <f>'CONSTRUCTION COST ESTIMATE'!B112</f>
        <v>202.14500000000001</v>
      </c>
      <c r="C112" s="92" t="str">
        <f>'CONSTRUCTION COST ESTIMATE'!C112</f>
        <v>ABANDON WATER VALVE</v>
      </c>
      <c r="D112" s="93" t="str">
        <f>'CONSTRUCTION COST ESTIMATE'!BB112</f>
        <v>EA</v>
      </c>
      <c r="E112" s="94">
        <f>'CONSTRUCTION COST ESTIMATE'!BA112</f>
        <v>0</v>
      </c>
      <c r="F112" s="220">
        <f>'CONSTRUCTION COST ESTIMATE'!BC112</f>
        <v>0</v>
      </c>
      <c r="G112" s="221">
        <f>'CONSTRUCTION COST ESTIMATE'!BD112</f>
        <v>0</v>
      </c>
      <c r="H112" s="220"/>
      <c r="I112" s="220">
        <f t="shared" si="21"/>
        <v>0</v>
      </c>
      <c r="J112" s="220"/>
      <c r="K112" s="220">
        <f t="shared" si="22"/>
        <v>0</v>
      </c>
      <c r="L112" s="220"/>
      <c r="M112" s="220">
        <f t="shared" si="23"/>
        <v>0</v>
      </c>
      <c r="N112" s="220"/>
      <c r="O112" s="220">
        <f t="shared" si="24"/>
        <v>0</v>
      </c>
      <c r="P112" s="220"/>
      <c r="Q112" s="220">
        <f t="shared" si="25"/>
        <v>0</v>
      </c>
      <c r="R112" s="220"/>
      <c r="S112" s="220">
        <f t="shared" si="26"/>
        <v>0</v>
      </c>
      <c r="T112" s="220"/>
      <c r="U112" s="220">
        <f t="shared" si="27"/>
        <v>0</v>
      </c>
      <c r="V112" s="220"/>
      <c r="W112" s="220">
        <f t="shared" si="28"/>
        <v>0</v>
      </c>
      <c r="X112" s="220"/>
      <c r="Y112" s="220">
        <f t="shared" si="29"/>
        <v>0</v>
      </c>
      <c r="Z112" s="220"/>
      <c r="AA112" s="220">
        <f t="shared" si="30"/>
        <v>0</v>
      </c>
      <c r="AC112" s="222" t="e">
        <f t="shared" si="39"/>
        <v>#DIV/0!</v>
      </c>
      <c r="AD112" s="220" t="e">
        <f t="shared" si="31"/>
        <v>#NUM!</v>
      </c>
      <c r="AE112" s="223" t="e">
        <f t="shared" si="32"/>
        <v>#NUM!</v>
      </c>
      <c r="AF112" s="223" t="e">
        <f t="shared" si="33"/>
        <v>#NUM!</v>
      </c>
      <c r="AG112" s="222" t="e">
        <f t="shared" si="34"/>
        <v>#NUM!</v>
      </c>
      <c r="AI112" s="220" t="e">
        <f t="shared" si="35"/>
        <v>#DIV/0!</v>
      </c>
      <c r="AJ112" s="222" t="e">
        <f t="shared" si="36"/>
        <v>#DIV/0!</v>
      </c>
      <c r="AK112" s="222" t="e">
        <f t="shared" si="37"/>
        <v>#DIV/0!</v>
      </c>
      <c r="AL112" s="222" t="e">
        <f t="shared" si="38"/>
        <v>#DIV/0!</v>
      </c>
      <c r="AN112" s="89"/>
    </row>
    <row r="113" spans="1:40" s="88" customFormat="1" ht="30" hidden="1" customHeight="1">
      <c r="A113" s="88">
        <f>'CONSTRUCTION COST ESTIMATE'!A113</f>
        <v>0</v>
      </c>
      <c r="B113" s="91">
        <f>'CONSTRUCTION COST ESTIMATE'!B113</f>
        <v>202.14599999999999</v>
      </c>
      <c r="C113" s="92" t="str">
        <f>'CONSTRUCTION COST ESTIMATE'!C113</f>
        <v>REMOVE ASBESTOS-CEMENT WATER PIPE</v>
      </c>
      <c r="D113" s="93" t="str">
        <f>'CONSTRUCTION COST ESTIMATE'!BB113</f>
        <v>LF</v>
      </c>
      <c r="E113" s="94">
        <f>'CONSTRUCTION COST ESTIMATE'!BA113</f>
        <v>0</v>
      </c>
      <c r="F113" s="220">
        <f>'CONSTRUCTION COST ESTIMATE'!BC113</f>
        <v>0</v>
      </c>
      <c r="G113" s="221">
        <f>'CONSTRUCTION COST ESTIMATE'!BD113</f>
        <v>0</v>
      </c>
      <c r="H113" s="220"/>
      <c r="I113" s="220">
        <f t="shared" si="21"/>
        <v>0</v>
      </c>
      <c r="J113" s="220"/>
      <c r="K113" s="220">
        <f t="shared" si="22"/>
        <v>0</v>
      </c>
      <c r="L113" s="220"/>
      <c r="M113" s="220">
        <f t="shared" si="23"/>
        <v>0</v>
      </c>
      <c r="N113" s="220"/>
      <c r="O113" s="220">
        <f t="shared" si="24"/>
        <v>0</v>
      </c>
      <c r="P113" s="220"/>
      <c r="Q113" s="220">
        <f t="shared" si="25"/>
        <v>0</v>
      </c>
      <c r="R113" s="220"/>
      <c r="S113" s="220">
        <f t="shared" si="26"/>
        <v>0</v>
      </c>
      <c r="T113" s="220"/>
      <c r="U113" s="220">
        <f t="shared" si="27"/>
        <v>0</v>
      </c>
      <c r="V113" s="220"/>
      <c r="W113" s="220">
        <f t="shared" si="28"/>
        <v>0</v>
      </c>
      <c r="X113" s="220"/>
      <c r="Y113" s="220">
        <f t="shared" si="29"/>
        <v>0</v>
      </c>
      <c r="Z113" s="220"/>
      <c r="AA113" s="220">
        <f t="shared" si="30"/>
        <v>0</v>
      </c>
      <c r="AC113" s="222" t="e">
        <f t="shared" ref="AC113:AC144" si="40">I113/$I$1460</f>
        <v>#DIV/0!</v>
      </c>
      <c r="AD113" s="220" t="e">
        <f t="shared" si="31"/>
        <v>#NUM!</v>
      </c>
      <c r="AE113" s="223" t="e">
        <f t="shared" si="32"/>
        <v>#NUM!</v>
      </c>
      <c r="AF113" s="223" t="e">
        <f t="shared" si="33"/>
        <v>#NUM!</v>
      </c>
      <c r="AG113" s="222" t="e">
        <f t="shared" si="34"/>
        <v>#NUM!</v>
      </c>
      <c r="AI113" s="220" t="e">
        <f t="shared" si="35"/>
        <v>#DIV/0!</v>
      </c>
      <c r="AJ113" s="222" t="e">
        <f t="shared" si="36"/>
        <v>#DIV/0!</v>
      </c>
      <c r="AK113" s="222" t="e">
        <f t="shared" si="37"/>
        <v>#DIV/0!</v>
      </c>
      <c r="AL113" s="222" t="e">
        <f t="shared" si="38"/>
        <v>#DIV/0!</v>
      </c>
      <c r="AN113" s="89"/>
    </row>
    <row r="114" spans="1:40" s="88" customFormat="1" ht="30" hidden="1" customHeight="1">
      <c r="A114" s="88">
        <f>'CONSTRUCTION COST ESTIMATE'!A114</f>
        <v>0</v>
      </c>
      <c r="B114" s="91">
        <f>'CONSTRUCTION COST ESTIMATE'!B114</f>
        <v>202.14699999999999</v>
      </c>
      <c r="C114" s="92" t="str">
        <f>'CONSTRUCTION COST ESTIMATE'!C114</f>
        <v>ABANDON ASBESTOS-CEMENT WATER PIPE</v>
      </c>
      <c r="D114" s="93" t="str">
        <f>'CONSTRUCTION COST ESTIMATE'!BB114</f>
        <v>LF</v>
      </c>
      <c r="E114" s="94">
        <f>'CONSTRUCTION COST ESTIMATE'!BA114</f>
        <v>0</v>
      </c>
      <c r="F114" s="220">
        <f>'CONSTRUCTION COST ESTIMATE'!BC114</f>
        <v>0</v>
      </c>
      <c r="G114" s="221">
        <f>'CONSTRUCTION COST ESTIMATE'!BD114</f>
        <v>0</v>
      </c>
      <c r="H114" s="220"/>
      <c r="I114" s="220">
        <f t="shared" si="21"/>
        <v>0</v>
      </c>
      <c r="J114" s="220"/>
      <c r="K114" s="220">
        <f t="shared" si="22"/>
        <v>0</v>
      </c>
      <c r="L114" s="220"/>
      <c r="M114" s="220">
        <f t="shared" si="23"/>
        <v>0</v>
      </c>
      <c r="N114" s="220"/>
      <c r="O114" s="220">
        <f t="shared" si="24"/>
        <v>0</v>
      </c>
      <c r="P114" s="220"/>
      <c r="Q114" s="220">
        <f t="shared" si="25"/>
        <v>0</v>
      </c>
      <c r="R114" s="220"/>
      <c r="S114" s="220">
        <f t="shared" si="26"/>
        <v>0</v>
      </c>
      <c r="T114" s="220"/>
      <c r="U114" s="220">
        <f t="shared" si="27"/>
        <v>0</v>
      </c>
      <c r="V114" s="220"/>
      <c r="W114" s="220">
        <f t="shared" si="28"/>
        <v>0</v>
      </c>
      <c r="X114" s="220"/>
      <c r="Y114" s="220">
        <f t="shared" si="29"/>
        <v>0</v>
      </c>
      <c r="Z114" s="220"/>
      <c r="AA114" s="220">
        <f t="shared" si="30"/>
        <v>0</v>
      </c>
      <c r="AC114" s="222" t="e">
        <f t="shared" si="40"/>
        <v>#DIV/0!</v>
      </c>
      <c r="AD114" s="220" t="e">
        <f t="shared" si="31"/>
        <v>#NUM!</v>
      </c>
      <c r="AE114" s="223" t="e">
        <f t="shared" si="32"/>
        <v>#NUM!</v>
      </c>
      <c r="AF114" s="223" t="e">
        <f t="shared" si="33"/>
        <v>#NUM!</v>
      </c>
      <c r="AG114" s="222" t="e">
        <f t="shared" si="34"/>
        <v>#NUM!</v>
      </c>
      <c r="AI114" s="220" t="e">
        <f t="shared" si="35"/>
        <v>#DIV/0!</v>
      </c>
      <c r="AJ114" s="222" t="e">
        <f t="shared" si="36"/>
        <v>#DIV/0!</v>
      </c>
      <c r="AK114" s="222" t="e">
        <f t="shared" si="37"/>
        <v>#DIV/0!</v>
      </c>
      <c r="AL114" s="222" t="e">
        <f t="shared" si="38"/>
        <v>#DIV/0!</v>
      </c>
      <c r="AN114" s="89"/>
    </row>
    <row r="115" spans="1:40" s="88" customFormat="1" ht="30" hidden="1" customHeight="1">
      <c r="A115" s="88">
        <f>'CONSTRUCTION COST ESTIMATE'!A115</f>
        <v>0</v>
      </c>
      <c r="B115" s="91">
        <f>'CONSTRUCTION COST ESTIMATE'!B115</f>
        <v>202.148</v>
      </c>
      <c r="C115" s="92" t="str">
        <f>'CONSTRUCTION COST ESTIMATE'!C115</f>
        <v>REMOVE WATER METER BOX</v>
      </c>
      <c r="D115" s="93" t="str">
        <f>'CONSTRUCTION COST ESTIMATE'!BB115</f>
        <v>EA</v>
      </c>
      <c r="E115" s="94">
        <f>'CONSTRUCTION COST ESTIMATE'!BA115</f>
        <v>0</v>
      </c>
      <c r="F115" s="220">
        <f>'CONSTRUCTION COST ESTIMATE'!BC115</f>
        <v>0</v>
      </c>
      <c r="G115" s="221">
        <f>'CONSTRUCTION COST ESTIMATE'!BD115</f>
        <v>0</v>
      </c>
      <c r="H115" s="220"/>
      <c r="I115" s="220">
        <f t="shared" si="21"/>
        <v>0</v>
      </c>
      <c r="J115" s="220"/>
      <c r="K115" s="220">
        <f t="shared" si="22"/>
        <v>0</v>
      </c>
      <c r="L115" s="220"/>
      <c r="M115" s="220">
        <f t="shared" si="23"/>
        <v>0</v>
      </c>
      <c r="N115" s="220"/>
      <c r="O115" s="220">
        <f t="shared" si="24"/>
        <v>0</v>
      </c>
      <c r="P115" s="220"/>
      <c r="Q115" s="220">
        <f t="shared" si="25"/>
        <v>0</v>
      </c>
      <c r="R115" s="220"/>
      <c r="S115" s="220">
        <f t="shared" si="26"/>
        <v>0</v>
      </c>
      <c r="T115" s="220"/>
      <c r="U115" s="220">
        <f t="shared" si="27"/>
        <v>0</v>
      </c>
      <c r="V115" s="220"/>
      <c r="W115" s="220">
        <f t="shared" si="28"/>
        <v>0</v>
      </c>
      <c r="X115" s="220"/>
      <c r="Y115" s="220">
        <f t="shared" si="29"/>
        <v>0</v>
      </c>
      <c r="Z115" s="220"/>
      <c r="AA115" s="220">
        <f t="shared" si="30"/>
        <v>0</v>
      </c>
      <c r="AC115" s="222" t="e">
        <f t="shared" si="40"/>
        <v>#DIV/0!</v>
      </c>
      <c r="AD115" s="220" t="e">
        <f t="shared" si="31"/>
        <v>#NUM!</v>
      </c>
      <c r="AE115" s="223" t="e">
        <f t="shared" si="32"/>
        <v>#NUM!</v>
      </c>
      <c r="AF115" s="223" t="e">
        <f t="shared" si="33"/>
        <v>#NUM!</v>
      </c>
      <c r="AG115" s="222" t="e">
        <f t="shared" si="34"/>
        <v>#NUM!</v>
      </c>
      <c r="AI115" s="220" t="e">
        <f t="shared" si="35"/>
        <v>#DIV/0!</v>
      </c>
      <c r="AJ115" s="222" t="e">
        <f t="shared" si="36"/>
        <v>#DIV/0!</v>
      </c>
      <c r="AK115" s="222" t="e">
        <f t="shared" si="37"/>
        <v>#DIV/0!</v>
      </c>
      <c r="AL115" s="222" t="e">
        <f t="shared" si="38"/>
        <v>#DIV/0!</v>
      </c>
      <c r="AN115" s="89"/>
    </row>
    <row r="116" spans="1:40" s="88" customFormat="1" ht="30" hidden="1" customHeight="1">
      <c r="A116" s="88">
        <f>'CONSTRUCTION COST ESTIMATE'!A116</f>
        <v>0</v>
      </c>
      <c r="B116" s="91">
        <f>'CONSTRUCTION COST ESTIMATE'!B116</f>
        <v>202.149</v>
      </c>
      <c r="C116" s="92" t="str">
        <f>'CONSTRUCTION COST ESTIMATE'!C116</f>
        <v>REMOVE WATER METER</v>
      </c>
      <c r="D116" s="93" t="str">
        <f>'CONSTRUCTION COST ESTIMATE'!BB116</f>
        <v>EA</v>
      </c>
      <c r="E116" s="94">
        <f>'CONSTRUCTION COST ESTIMATE'!BA116</f>
        <v>0</v>
      </c>
      <c r="F116" s="220">
        <f>'CONSTRUCTION COST ESTIMATE'!BC116</f>
        <v>0</v>
      </c>
      <c r="G116" s="221">
        <f>'CONSTRUCTION COST ESTIMATE'!BD116</f>
        <v>0</v>
      </c>
      <c r="H116" s="220"/>
      <c r="I116" s="220">
        <f t="shared" si="21"/>
        <v>0</v>
      </c>
      <c r="J116" s="220"/>
      <c r="K116" s="220">
        <f t="shared" si="22"/>
        <v>0</v>
      </c>
      <c r="L116" s="220"/>
      <c r="M116" s="220">
        <f t="shared" si="23"/>
        <v>0</v>
      </c>
      <c r="N116" s="220"/>
      <c r="O116" s="220">
        <f t="shared" si="24"/>
        <v>0</v>
      </c>
      <c r="P116" s="220"/>
      <c r="Q116" s="220">
        <f t="shared" si="25"/>
        <v>0</v>
      </c>
      <c r="R116" s="220"/>
      <c r="S116" s="220">
        <f t="shared" si="26"/>
        <v>0</v>
      </c>
      <c r="T116" s="220"/>
      <c r="U116" s="220">
        <f t="shared" si="27"/>
        <v>0</v>
      </c>
      <c r="V116" s="220"/>
      <c r="W116" s="220">
        <f t="shared" si="28"/>
        <v>0</v>
      </c>
      <c r="X116" s="220"/>
      <c r="Y116" s="220">
        <f t="shared" si="29"/>
        <v>0</v>
      </c>
      <c r="Z116" s="220"/>
      <c r="AA116" s="220">
        <f t="shared" si="30"/>
        <v>0</v>
      </c>
      <c r="AC116" s="222" t="e">
        <f t="shared" si="40"/>
        <v>#DIV/0!</v>
      </c>
      <c r="AD116" s="220" t="e">
        <f t="shared" si="31"/>
        <v>#NUM!</v>
      </c>
      <c r="AE116" s="223" t="e">
        <f t="shared" si="32"/>
        <v>#NUM!</v>
      </c>
      <c r="AF116" s="223" t="e">
        <f t="shared" si="33"/>
        <v>#NUM!</v>
      </c>
      <c r="AG116" s="222" t="e">
        <f t="shared" si="34"/>
        <v>#NUM!</v>
      </c>
      <c r="AI116" s="220" t="e">
        <f t="shared" si="35"/>
        <v>#DIV/0!</v>
      </c>
      <c r="AJ116" s="222" t="e">
        <f t="shared" si="36"/>
        <v>#DIV/0!</v>
      </c>
      <c r="AK116" s="222" t="e">
        <f t="shared" si="37"/>
        <v>#DIV/0!</v>
      </c>
      <c r="AL116" s="222" t="e">
        <f t="shared" si="38"/>
        <v>#DIV/0!</v>
      </c>
      <c r="AN116" s="89"/>
    </row>
    <row r="117" spans="1:40" s="88" customFormat="1" ht="30" hidden="1" customHeight="1">
      <c r="A117" s="88">
        <f>'CONSTRUCTION COST ESTIMATE'!A117</f>
        <v>0</v>
      </c>
      <c r="B117" s="91">
        <f>'CONSTRUCTION COST ESTIMATE'!B117</f>
        <v>202.16</v>
      </c>
      <c r="C117" s="92" t="str">
        <f>'CONSTRUCTION COST ESTIMATE'!C117</f>
        <v>REMOVE IRRIGATION VALVE</v>
      </c>
      <c r="D117" s="93" t="str">
        <f>'CONSTRUCTION COST ESTIMATE'!BB117</f>
        <v>EA</v>
      </c>
      <c r="E117" s="94">
        <f>'CONSTRUCTION COST ESTIMATE'!BA117</f>
        <v>0</v>
      </c>
      <c r="F117" s="220">
        <f>'CONSTRUCTION COST ESTIMATE'!BC117</f>
        <v>0</v>
      </c>
      <c r="G117" s="221">
        <f>'CONSTRUCTION COST ESTIMATE'!BD117</f>
        <v>0</v>
      </c>
      <c r="H117" s="220"/>
      <c r="I117" s="220">
        <f t="shared" si="21"/>
        <v>0</v>
      </c>
      <c r="J117" s="220"/>
      <c r="K117" s="220">
        <f t="shared" si="22"/>
        <v>0</v>
      </c>
      <c r="L117" s="220"/>
      <c r="M117" s="220">
        <f t="shared" si="23"/>
        <v>0</v>
      </c>
      <c r="N117" s="220"/>
      <c r="O117" s="220">
        <f t="shared" si="24"/>
        <v>0</v>
      </c>
      <c r="P117" s="220"/>
      <c r="Q117" s="220">
        <f t="shared" si="25"/>
        <v>0</v>
      </c>
      <c r="R117" s="220"/>
      <c r="S117" s="220">
        <f t="shared" si="26"/>
        <v>0</v>
      </c>
      <c r="T117" s="220"/>
      <c r="U117" s="220">
        <f t="shared" si="27"/>
        <v>0</v>
      </c>
      <c r="V117" s="220"/>
      <c r="W117" s="220">
        <f t="shared" si="28"/>
        <v>0</v>
      </c>
      <c r="X117" s="220"/>
      <c r="Y117" s="220">
        <f t="shared" si="29"/>
        <v>0</v>
      </c>
      <c r="Z117" s="220"/>
      <c r="AA117" s="220">
        <f t="shared" si="30"/>
        <v>0</v>
      </c>
      <c r="AC117" s="222" t="e">
        <f t="shared" si="40"/>
        <v>#DIV/0!</v>
      </c>
      <c r="AD117" s="220" t="e">
        <f t="shared" si="31"/>
        <v>#NUM!</v>
      </c>
      <c r="AE117" s="223" t="e">
        <f t="shared" si="32"/>
        <v>#NUM!</v>
      </c>
      <c r="AF117" s="223" t="e">
        <f t="shared" si="33"/>
        <v>#NUM!</v>
      </c>
      <c r="AG117" s="222" t="e">
        <f t="shared" si="34"/>
        <v>#NUM!</v>
      </c>
      <c r="AI117" s="220" t="e">
        <f t="shared" si="35"/>
        <v>#DIV/0!</v>
      </c>
      <c r="AJ117" s="222" t="e">
        <f t="shared" si="36"/>
        <v>#DIV/0!</v>
      </c>
      <c r="AK117" s="222" t="e">
        <f t="shared" si="37"/>
        <v>#DIV/0!</v>
      </c>
      <c r="AL117" s="222" t="e">
        <f t="shared" si="38"/>
        <v>#DIV/0!</v>
      </c>
      <c r="AN117" s="89"/>
    </row>
    <row r="118" spans="1:40" s="88" customFormat="1" ht="30" hidden="1" customHeight="1">
      <c r="A118" s="88">
        <f>'CONSTRUCTION COST ESTIMATE'!A118</f>
        <v>0</v>
      </c>
      <c r="B118" s="91">
        <f>'CONSTRUCTION COST ESTIMATE'!B118</f>
        <v>202.161</v>
      </c>
      <c r="C118" s="92" t="str">
        <f>'CONSTRUCTION COST ESTIMATE'!C118</f>
        <v>REMOVE AND SALVAGE IRRIGATION VALVE</v>
      </c>
      <c r="D118" s="93" t="str">
        <f>'CONSTRUCTION COST ESTIMATE'!BB118</f>
        <v>EA</v>
      </c>
      <c r="E118" s="94">
        <f>'CONSTRUCTION COST ESTIMATE'!BA118</f>
        <v>0</v>
      </c>
      <c r="F118" s="220">
        <f>'CONSTRUCTION COST ESTIMATE'!BC118</f>
        <v>0</v>
      </c>
      <c r="G118" s="221">
        <f>'CONSTRUCTION COST ESTIMATE'!BD118</f>
        <v>0</v>
      </c>
      <c r="H118" s="220"/>
      <c r="I118" s="220">
        <f t="shared" si="21"/>
        <v>0</v>
      </c>
      <c r="J118" s="220"/>
      <c r="K118" s="220">
        <f t="shared" si="22"/>
        <v>0</v>
      </c>
      <c r="L118" s="220"/>
      <c r="M118" s="220">
        <f t="shared" si="23"/>
        <v>0</v>
      </c>
      <c r="N118" s="220"/>
      <c r="O118" s="220">
        <f t="shared" si="24"/>
        <v>0</v>
      </c>
      <c r="P118" s="220"/>
      <c r="Q118" s="220">
        <f t="shared" si="25"/>
        <v>0</v>
      </c>
      <c r="R118" s="220"/>
      <c r="S118" s="220">
        <f t="shared" si="26"/>
        <v>0</v>
      </c>
      <c r="T118" s="220"/>
      <c r="U118" s="220">
        <f t="shared" si="27"/>
        <v>0</v>
      </c>
      <c r="V118" s="220"/>
      <c r="W118" s="220">
        <f t="shared" si="28"/>
        <v>0</v>
      </c>
      <c r="X118" s="220"/>
      <c r="Y118" s="220">
        <f t="shared" si="29"/>
        <v>0</v>
      </c>
      <c r="Z118" s="220"/>
      <c r="AA118" s="220">
        <f t="shared" si="30"/>
        <v>0</v>
      </c>
      <c r="AC118" s="222" t="e">
        <f t="shared" si="40"/>
        <v>#DIV/0!</v>
      </c>
      <c r="AD118" s="220" t="e">
        <f t="shared" si="31"/>
        <v>#NUM!</v>
      </c>
      <c r="AE118" s="223" t="e">
        <f t="shared" si="32"/>
        <v>#NUM!</v>
      </c>
      <c r="AF118" s="223" t="e">
        <f t="shared" si="33"/>
        <v>#NUM!</v>
      </c>
      <c r="AG118" s="222" t="e">
        <f t="shared" si="34"/>
        <v>#NUM!</v>
      </c>
      <c r="AI118" s="220" t="e">
        <f t="shared" si="35"/>
        <v>#DIV/0!</v>
      </c>
      <c r="AJ118" s="222" t="e">
        <f t="shared" si="36"/>
        <v>#DIV/0!</v>
      </c>
      <c r="AK118" s="222" t="e">
        <f t="shared" si="37"/>
        <v>#DIV/0!</v>
      </c>
      <c r="AL118" s="222" t="e">
        <f t="shared" si="38"/>
        <v>#DIV/0!</v>
      </c>
      <c r="AN118" s="89"/>
    </row>
    <row r="119" spans="1:40" s="88" customFormat="1" ht="30" hidden="1" customHeight="1">
      <c r="A119" s="88">
        <f>'CONSTRUCTION COST ESTIMATE'!A119</f>
        <v>0</v>
      </c>
      <c r="B119" s="91">
        <f>'CONSTRUCTION COST ESTIMATE'!B119</f>
        <v>202.16200000000001</v>
      </c>
      <c r="C119" s="92" t="str">
        <f>'CONSTRUCTION COST ESTIMATE'!C119</f>
        <v>REMOVE AND RELOCATE IRRIGATION VALVE</v>
      </c>
      <c r="D119" s="93" t="str">
        <f>'CONSTRUCTION COST ESTIMATE'!BB119</f>
        <v>EA</v>
      </c>
      <c r="E119" s="94">
        <f>'CONSTRUCTION COST ESTIMATE'!BA119</f>
        <v>0</v>
      </c>
      <c r="F119" s="220">
        <f>'CONSTRUCTION COST ESTIMATE'!BC119</f>
        <v>0</v>
      </c>
      <c r="G119" s="221">
        <f>'CONSTRUCTION COST ESTIMATE'!BD119</f>
        <v>0</v>
      </c>
      <c r="H119" s="220"/>
      <c r="I119" s="220">
        <f t="shared" si="21"/>
        <v>0</v>
      </c>
      <c r="J119" s="220"/>
      <c r="K119" s="220">
        <f t="shared" si="22"/>
        <v>0</v>
      </c>
      <c r="L119" s="220"/>
      <c r="M119" s="220">
        <f t="shared" si="23"/>
        <v>0</v>
      </c>
      <c r="N119" s="220"/>
      <c r="O119" s="220">
        <f t="shared" si="24"/>
        <v>0</v>
      </c>
      <c r="P119" s="220"/>
      <c r="Q119" s="220">
        <f t="shared" si="25"/>
        <v>0</v>
      </c>
      <c r="R119" s="220"/>
      <c r="S119" s="220">
        <f t="shared" si="26"/>
        <v>0</v>
      </c>
      <c r="T119" s="220"/>
      <c r="U119" s="220">
        <f t="shared" si="27"/>
        <v>0</v>
      </c>
      <c r="V119" s="220"/>
      <c r="W119" s="220">
        <f t="shared" si="28"/>
        <v>0</v>
      </c>
      <c r="X119" s="220"/>
      <c r="Y119" s="220">
        <f t="shared" si="29"/>
        <v>0</v>
      </c>
      <c r="Z119" s="220"/>
      <c r="AA119" s="220">
        <f t="shared" si="30"/>
        <v>0</v>
      </c>
      <c r="AC119" s="222" t="e">
        <f t="shared" si="40"/>
        <v>#DIV/0!</v>
      </c>
      <c r="AD119" s="220" t="e">
        <f t="shared" si="31"/>
        <v>#NUM!</v>
      </c>
      <c r="AE119" s="223" t="e">
        <f t="shared" si="32"/>
        <v>#NUM!</v>
      </c>
      <c r="AF119" s="223" t="e">
        <f t="shared" si="33"/>
        <v>#NUM!</v>
      </c>
      <c r="AG119" s="222" t="e">
        <f t="shared" si="34"/>
        <v>#NUM!</v>
      </c>
      <c r="AI119" s="220" t="e">
        <f t="shared" si="35"/>
        <v>#DIV/0!</v>
      </c>
      <c r="AJ119" s="222" t="e">
        <f t="shared" si="36"/>
        <v>#DIV/0!</v>
      </c>
      <c r="AK119" s="222" t="e">
        <f t="shared" si="37"/>
        <v>#DIV/0!</v>
      </c>
      <c r="AL119" s="222" t="e">
        <f t="shared" si="38"/>
        <v>#DIV/0!</v>
      </c>
      <c r="AN119" s="89"/>
    </row>
    <row r="120" spans="1:40" s="88" customFormat="1" ht="30" hidden="1" customHeight="1">
      <c r="A120" s="88">
        <f>'CONSTRUCTION COST ESTIMATE'!A120</f>
        <v>0</v>
      </c>
      <c r="B120" s="91">
        <f>'CONSTRUCTION COST ESTIMATE'!B120</f>
        <v>202.16300000000001</v>
      </c>
      <c r="C120" s="92" t="str">
        <f>'CONSTRUCTION COST ESTIMATE'!C120</f>
        <v>REMOVE TREES</v>
      </c>
      <c r="D120" s="93" t="str">
        <f>'CONSTRUCTION COST ESTIMATE'!BB120</f>
        <v>EA</v>
      </c>
      <c r="E120" s="94">
        <f>'CONSTRUCTION COST ESTIMATE'!BA120</f>
        <v>0</v>
      </c>
      <c r="F120" s="220">
        <f>'CONSTRUCTION COST ESTIMATE'!BC120</f>
        <v>0</v>
      </c>
      <c r="G120" s="221">
        <f>'CONSTRUCTION COST ESTIMATE'!BD120</f>
        <v>0</v>
      </c>
      <c r="H120" s="220"/>
      <c r="I120" s="220">
        <f t="shared" si="21"/>
        <v>0</v>
      </c>
      <c r="J120" s="220"/>
      <c r="K120" s="220">
        <f t="shared" si="22"/>
        <v>0</v>
      </c>
      <c r="L120" s="220"/>
      <c r="M120" s="220">
        <f t="shared" si="23"/>
        <v>0</v>
      </c>
      <c r="N120" s="220"/>
      <c r="O120" s="220">
        <f t="shared" si="24"/>
        <v>0</v>
      </c>
      <c r="P120" s="220"/>
      <c r="Q120" s="220">
        <f t="shared" si="25"/>
        <v>0</v>
      </c>
      <c r="R120" s="220"/>
      <c r="S120" s="220">
        <f t="shared" si="26"/>
        <v>0</v>
      </c>
      <c r="T120" s="220"/>
      <c r="U120" s="220">
        <f t="shared" si="27"/>
        <v>0</v>
      </c>
      <c r="V120" s="220"/>
      <c r="W120" s="220">
        <f t="shared" si="28"/>
        <v>0</v>
      </c>
      <c r="X120" s="220"/>
      <c r="Y120" s="220">
        <f t="shared" si="29"/>
        <v>0</v>
      </c>
      <c r="Z120" s="220"/>
      <c r="AA120" s="220">
        <f t="shared" si="30"/>
        <v>0</v>
      </c>
      <c r="AC120" s="222" t="e">
        <f t="shared" si="40"/>
        <v>#DIV/0!</v>
      </c>
      <c r="AD120" s="220" t="e">
        <f t="shared" si="31"/>
        <v>#NUM!</v>
      </c>
      <c r="AE120" s="223" t="e">
        <f t="shared" si="32"/>
        <v>#NUM!</v>
      </c>
      <c r="AF120" s="223" t="e">
        <f t="shared" si="33"/>
        <v>#NUM!</v>
      </c>
      <c r="AG120" s="222" t="e">
        <f t="shared" si="34"/>
        <v>#NUM!</v>
      </c>
      <c r="AI120" s="220" t="e">
        <f t="shared" si="35"/>
        <v>#DIV/0!</v>
      </c>
      <c r="AJ120" s="222" t="e">
        <f t="shared" si="36"/>
        <v>#DIV/0!</v>
      </c>
      <c r="AK120" s="222" t="e">
        <f t="shared" si="37"/>
        <v>#DIV/0!</v>
      </c>
      <c r="AL120" s="222" t="e">
        <f t="shared" si="38"/>
        <v>#DIV/0!</v>
      </c>
      <c r="AN120" s="89"/>
    </row>
    <row r="121" spans="1:40" s="88" customFormat="1" ht="30" hidden="1" customHeight="1">
      <c r="A121" s="88">
        <f>'CONSTRUCTION COST ESTIMATE'!A121</f>
        <v>0</v>
      </c>
      <c r="B121" s="91">
        <f>'CONSTRUCTION COST ESTIMATE'!B121</f>
        <v>202.16399999999999</v>
      </c>
      <c r="C121" s="92" t="str">
        <f>'CONSTRUCTION COST ESTIMATE'!C121</f>
        <v>REMOVE BUSHES</v>
      </c>
      <c r="D121" s="93" t="str">
        <f>'CONSTRUCTION COST ESTIMATE'!BB121</f>
        <v>EA</v>
      </c>
      <c r="E121" s="94">
        <f>'CONSTRUCTION COST ESTIMATE'!BA121</f>
        <v>0</v>
      </c>
      <c r="F121" s="220">
        <f>'CONSTRUCTION COST ESTIMATE'!BC121</f>
        <v>0</v>
      </c>
      <c r="G121" s="221">
        <f>'CONSTRUCTION COST ESTIMATE'!BD121</f>
        <v>0</v>
      </c>
      <c r="H121" s="220"/>
      <c r="I121" s="220">
        <f t="shared" si="21"/>
        <v>0</v>
      </c>
      <c r="J121" s="220"/>
      <c r="K121" s="220">
        <f t="shared" si="22"/>
        <v>0</v>
      </c>
      <c r="L121" s="220"/>
      <c r="M121" s="220">
        <f t="shared" si="23"/>
        <v>0</v>
      </c>
      <c r="N121" s="220"/>
      <c r="O121" s="220">
        <f t="shared" si="24"/>
        <v>0</v>
      </c>
      <c r="P121" s="220"/>
      <c r="Q121" s="220">
        <f t="shared" si="25"/>
        <v>0</v>
      </c>
      <c r="R121" s="220"/>
      <c r="S121" s="220">
        <f t="shared" si="26"/>
        <v>0</v>
      </c>
      <c r="T121" s="220"/>
      <c r="U121" s="220">
        <f t="shared" si="27"/>
        <v>0</v>
      </c>
      <c r="V121" s="220"/>
      <c r="W121" s="220">
        <f t="shared" si="28"/>
        <v>0</v>
      </c>
      <c r="X121" s="220"/>
      <c r="Y121" s="220">
        <f t="shared" si="29"/>
        <v>0</v>
      </c>
      <c r="Z121" s="220"/>
      <c r="AA121" s="220">
        <f t="shared" si="30"/>
        <v>0</v>
      </c>
      <c r="AC121" s="222" t="e">
        <f t="shared" si="40"/>
        <v>#DIV/0!</v>
      </c>
      <c r="AD121" s="220" t="e">
        <f t="shared" si="31"/>
        <v>#NUM!</v>
      </c>
      <c r="AE121" s="223" t="e">
        <f t="shared" si="32"/>
        <v>#NUM!</v>
      </c>
      <c r="AF121" s="223" t="e">
        <f t="shared" si="33"/>
        <v>#NUM!</v>
      </c>
      <c r="AG121" s="222" t="e">
        <f t="shared" si="34"/>
        <v>#NUM!</v>
      </c>
      <c r="AI121" s="220" t="e">
        <f t="shared" si="35"/>
        <v>#DIV/0!</v>
      </c>
      <c r="AJ121" s="222" t="e">
        <f t="shared" si="36"/>
        <v>#DIV/0!</v>
      </c>
      <c r="AK121" s="222" t="e">
        <f t="shared" si="37"/>
        <v>#DIV/0!</v>
      </c>
      <c r="AL121" s="222" t="e">
        <f t="shared" si="38"/>
        <v>#DIV/0!</v>
      </c>
      <c r="AN121" s="89"/>
    </row>
    <row r="122" spans="1:40" s="88" customFormat="1" ht="30" hidden="1" customHeight="1">
      <c r="A122" s="88">
        <f>'CONSTRUCTION COST ESTIMATE'!A122</f>
        <v>0</v>
      </c>
      <c r="B122" s="91">
        <f>'CONSTRUCTION COST ESTIMATE'!B122</f>
        <v>202.16499999999999</v>
      </c>
      <c r="C122" s="92" t="str">
        <f>'CONSTRUCTION COST ESTIMATE'!C122</f>
        <v>REMOVE SHRUBS</v>
      </c>
      <c r="D122" s="93" t="str">
        <f>'CONSTRUCTION COST ESTIMATE'!BB122</f>
        <v>EA</v>
      </c>
      <c r="E122" s="94">
        <f>'CONSTRUCTION COST ESTIMATE'!BA122</f>
        <v>0</v>
      </c>
      <c r="F122" s="220">
        <f>'CONSTRUCTION COST ESTIMATE'!BC122</f>
        <v>0</v>
      </c>
      <c r="G122" s="221">
        <f>'CONSTRUCTION COST ESTIMATE'!BD122</f>
        <v>0</v>
      </c>
      <c r="H122" s="220"/>
      <c r="I122" s="220">
        <f t="shared" si="21"/>
        <v>0</v>
      </c>
      <c r="J122" s="220"/>
      <c r="K122" s="220">
        <f t="shared" si="22"/>
        <v>0</v>
      </c>
      <c r="L122" s="220"/>
      <c r="M122" s="220">
        <f t="shared" si="23"/>
        <v>0</v>
      </c>
      <c r="N122" s="220"/>
      <c r="O122" s="220">
        <f t="shared" si="24"/>
        <v>0</v>
      </c>
      <c r="P122" s="220"/>
      <c r="Q122" s="220">
        <f t="shared" si="25"/>
        <v>0</v>
      </c>
      <c r="R122" s="220"/>
      <c r="S122" s="220">
        <f t="shared" si="26"/>
        <v>0</v>
      </c>
      <c r="T122" s="220"/>
      <c r="U122" s="220">
        <f t="shared" si="27"/>
        <v>0</v>
      </c>
      <c r="V122" s="220"/>
      <c r="W122" s="220">
        <f t="shared" si="28"/>
        <v>0</v>
      </c>
      <c r="X122" s="220"/>
      <c r="Y122" s="220">
        <f t="shared" si="29"/>
        <v>0</v>
      </c>
      <c r="Z122" s="220"/>
      <c r="AA122" s="220">
        <f t="shared" si="30"/>
        <v>0</v>
      </c>
      <c r="AC122" s="222" t="e">
        <f t="shared" si="40"/>
        <v>#DIV/0!</v>
      </c>
      <c r="AD122" s="220" t="e">
        <f t="shared" si="31"/>
        <v>#NUM!</v>
      </c>
      <c r="AE122" s="223" t="e">
        <f t="shared" si="32"/>
        <v>#NUM!</v>
      </c>
      <c r="AF122" s="223" t="e">
        <f t="shared" si="33"/>
        <v>#NUM!</v>
      </c>
      <c r="AG122" s="222" t="e">
        <f t="shared" si="34"/>
        <v>#NUM!</v>
      </c>
      <c r="AI122" s="220" t="e">
        <f t="shared" si="35"/>
        <v>#DIV/0!</v>
      </c>
      <c r="AJ122" s="222" t="e">
        <f t="shared" si="36"/>
        <v>#DIV/0!</v>
      </c>
      <c r="AK122" s="222" t="e">
        <f t="shared" si="37"/>
        <v>#DIV/0!</v>
      </c>
      <c r="AL122" s="222" t="e">
        <f t="shared" si="38"/>
        <v>#DIV/0!</v>
      </c>
      <c r="AN122" s="89"/>
    </row>
    <row r="123" spans="1:40" s="88" customFormat="1" ht="30" hidden="1" customHeight="1">
      <c r="A123" s="88">
        <f>'CONSTRUCTION COST ESTIMATE'!A123</f>
        <v>0</v>
      </c>
      <c r="B123" s="91">
        <f>'CONSTRUCTION COST ESTIMATE'!B123</f>
        <v>202.166</v>
      </c>
      <c r="C123" s="92" t="str">
        <f>'CONSTRUCTION COST ESTIMATE'!C123</f>
        <v>REMOVE LANDSCAPE ROCK</v>
      </c>
      <c r="D123" s="93" t="str">
        <f>'CONSTRUCTION COST ESTIMATE'!BB123</f>
        <v>LS</v>
      </c>
      <c r="E123" s="94">
        <f>'CONSTRUCTION COST ESTIMATE'!BA123</f>
        <v>0</v>
      </c>
      <c r="F123" s="220">
        <f>'CONSTRUCTION COST ESTIMATE'!BC123</f>
        <v>0</v>
      </c>
      <c r="G123" s="221">
        <f>'CONSTRUCTION COST ESTIMATE'!BD123</f>
        <v>0</v>
      </c>
      <c r="H123" s="220"/>
      <c r="I123" s="220">
        <f t="shared" si="21"/>
        <v>0</v>
      </c>
      <c r="J123" s="220"/>
      <c r="K123" s="220">
        <f t="shared" si="22"/>
        <v>0</v>
      </c>
      <c r="L123" s="220"/>
      <c r="M123" s="220">
        <f t="shared" si="23"/>
        <v>0</v>
      </c>
      <c r="N123" s="220"/>
      <c r="O123" s="220">
        <f t="shared" si="24"/>
        <v>0</v>
      </c>
      <c r="P123" s="220"/>
      <c r="Q123" s="220">
        <f t="shared" si="25"/>
        <v>0</v>
      </c>
      <c r="R123" s="220"/>
      <c r="S123" s="220">
        <f t="shared" si="26"/>
        <v>0</v>
      </c>
      <c r="T123" s="220"/>
      <c r="U123" s="220">
        <f t="shared" si="27"/>
        <v>0</v>
      </c>
      <c r="V123" s="220"/>
      <c r="W123" s="220">
        <f t="shared" si="28"/>
        <v>0</v>
      </c>
      <c r="X123" s="220"/>
      <c r="Y123" s="220">
        <f t="shared" si="29"/>
        <v>0</v>
      </c>
      <c r="Z123" s="220"/>
      <c r="AA123" s="220">
        <f t="shared" si="30"/>
        <v>0</v>
      </c>
      <c r="AC123" s="222" t="e">
        <f t="shared" si="40"/>
        <v>#DIV/0!</v>
      </c>
      <c r="AD123" s="220" t="e">
        <f t="shared" si="31"/>
        <v>#NUM!</v>
      </c>
      <c r="AE123" s="223" t="e">
        <f t="shared" si="32"/>
        <v>#NUM!</v>
      </c>
      <c r="AF123" s="223" t="e">
        <f t="shared" si="33"/>
        <v>#NUM!</v>
      </c>
      <c r="AG123" s="222" t="e">
        <f t="shared" si="34"/>
        <v>#NUM!</v>
      </c>
      <c r="AI123" s="220" t="e">
        <f t="shared" si="35"/>
        <v>#DIV/0!</v>
      </c>
      <c r="AJ123" s="222" t="e">
        <f t="shared" si="36"/>
        <v>#DIV/0!</v>
      </c>
      <c r="AK123" s="222" t="e">
        <f t="shared" si="37"/>
        <v>#DIV/0!</v>
      </c>
      <c r="AL123" s="222" t="e">
        <f t="shared" si="38"/>
        <v>#DIV/0!</v>
      </c>
      <c r="AN123" s="89"/>
    </row>
    <row r="124" spans="1:40" s="88" customFormat="1" ht="30" hidden="1" customHeight="1">
      <c r="A124" s="88">
        <f>'CONSTRUCTION COST ESTIMATE'!A124</f>
        <v>0</v>
      </c>
      <c r="B124" s="91">
        <f>'CONSTRUCTION COST ESTIMATE'!B124</f>
        <v>202.167</v>
      </c>
      <c r="C124" s="92" t="str">
        <f>'CONSTRUCTION COST ESTIMATE'!C124</f>
        <v>REMOVE PAVING STONES</v>
      </c>
      <c r="D124" s="93" t="str">
        <f>'CONSTRUCTION COST ESTIMATE'!BB124</f>
        <v>SF</v>
      </c>
      <c r="E124" s="94">
        <f>'CONSTRUCTION COST ESTIMATE'!BA124</f>
        <v>0</v>
      </c>
      <c r="F124" s="220">
        <f>'CONSTRUCTION COST ESTIMATE'!BC124</f>
        <v>0</v>
      </c>
      <c r="G124" s="221">
        <f>'CONSTRUCTION COST ESTIMATE'!BD124</f>
        <v>0</v>
      </c>
      <c r="H124" s="220"/>
      <c r="I124" s="220">
        <f t="shared" si="21"/>
        <v>0</v>
      </c>
      <c r="J124" s="220"/>
      <c r="K124" s="220">
        <f t="shared" si="22"/>
        <v>0</v>
      </c>
      <c r="L124" s="220"/>
      <c r="M124" s="220">
        <f t="shared" si="23"/>
        <v>0</v>
      </c>
      <c r="N124" s="220"/>
      <c r="O124" s="220">
        <f t="shared" si="24"/>
        <v>0</v>
      </c>
      <c r="P124" s="220"/>
      <c r="Q124" s="220">
        <f t="shared" si="25"/>
        <v>0</v>
      </c>
      <c r="R124" s="220"/>
      <c r="S124" s="220">
        <f t="shared" si="26"/>
        <v>0</v>
      </c>
      <c r="T124" s="220"/>
      <c r="U124" s="220">
        <f t="shared" si="27"/>
        <v>0</v>
      </c>
      <c r="V124" s="220"/>
      <c r="W124" s="220">
        <f t="shared" si="28"/>
        <v>0</v>
      </c>
      <c r="X124" s="220"/>
      <c r="Y124" s="220">
        <f t="shared" si="29"/>
        <v>0</v>
      </c>
      <c r="Z124" s="220"/>
      <c r="AA124" s="220">
        <f t="shared" si="30"/>
        <v>0</v>
      </c>
      <c r="AC124" s="222" t="e">
        <f t="shared" si="40"/>
        <v>#DIV/0!</v>
      </c>
      <c r="AD124" s="220" t="e">
        <f t="shared" si="31"/>
        <v>#NUM!</v>
      </c>
      <c r="AE124" s="223" t="e">
        <f t="shared" si="32"/>
        <v>#NUM!</v>
      </c>
      <c r="AF124" s="223" t="e">
        <f t="shared" si="33"/>
        <v>#NUM!</v>
      </c>
      <c r="AG124" s="222" t="e">
        <f t="shared" si="34"/>
        <v>#NUM!</v>
      </c>
      <c r="AI124" s="220" t="e">
        <f t="shared" si="35"/>
        <v>#DIV/0!</v>
      </c>
      <c r="AJ124" s="222" t="e">
        <f t="shared" si="36"/>
        <v>#DIV/0!</v>
      </c>
      <c r="AK124" s="222" t="e">
        <f t="shared" si="37"/>
        <v>#DIV/0!</v>
      </c>
      <c r="AL124" s="222" t="e">
        <f t="shared" si="38"/>
        <v>#DIV/0!</v>
      </c>
      <c r="AN124" s="89"/>
    </row>
    <row r="125" spans="1:40" s="88" customFormat="1" ht="30" hidden="1" customHeight="1">
      <c r="A125" s="88">
        <f>'CONSTRUCTION COST ESTIMATE'!A125</f>
        <v>0</v>
      </c>
      <c r="B125" s="91">
        <f>'CONSTRUCTION COST ESTIMATE'!B125</f>
        <v>202.16800000000001</v>
      </c>
      <c r="C125" s="92" t="str">
        <f>'CONSTRUCTION COST ESTIMATE'!C125</f>
        <v>REMOVE PLANTER BOX</v>
      </c>
      <c r="D125" s="93" t="str">
        <f>'CONSTRUCTION COST ESTIMATE'!BB125</f>
        <v>LS</v>
      </c>
      <c r="E125" s="94">
        <f>'CONSTRUCTION COST ESTIMATE'!BA125</f>
        <v>0</v>
      </c>
      <c r="F125" s="220">
        <f>'CONSTRUCTION COST ESTIMATE'!BC125</f>
        <v>0</v>
      </c>
      <c r="G125" s="221">
        <f>'CONSTRUCTION COST ESTIMATE'!BD125</f>
        <v>0</v>
      </c>
      <c r="H125" s="220"/>
      <c r="I125" s="220">
        <f t="shared" si="21"/>
        <v>0</v>
      </c>
      <c r="J125" s="220"/>
      <c r="K125" s="220">
        <f t="shared" si="22"/>
        <v>0</v>
      </c>
      <c r="L125" s="220"/>
      <c r="M125" s="220">
        <f t="shared" si="23"/>
        <v>0</v>
      </c>
      <c r="N125" s="220"/>
      <c r="O125" s="220">
        <f t="shared" si="24"/>
        <v>0</v>
      </c>
      <c r="P125" s="220"/>
      <c r="Q125" s="220">
        <f t="shared" si="25"/>
        <v>0</v>
      </c>
      <c r="R125" s="220"/>
      <c r="S125" s="220">
        <f t="shared" si="26"/>
        <v>0</v>
      </c>
      <c r="T125" s="220"/>
      <c r="U125" s="220">
        <f t="shared" si="27"/>
        <v>0</v>
      </c>
      <c r="V125" s="220"/>
      <c r="W125" s="220">
        <f t="shared" si="28"/>
        <v>0</v>
      </c>
      <c r="X125" s="220"/>
      <c r="Y125" s="220">
        <f t="shared" si="29"/>
        <v>0</v>
      </c>
      <c r="Z125" s="220"/>
      <c r="AA125" s="220">
        <f t="shared" si="30"/>
        <v>0</v>
      </c>
      <c r="AC125" s="222" t="e">
        <f t="shared" si="40"/>
        <v>#DIV/0!</v>
      </c>
      <c r="AD125" s="220" t="e">
        <f t="shared" si="31"/>
        <v>#NUM!</v>
      </c>
      <c r="AE125" s="223" t="e">
        <f t="shared" si="32"/>
        <v>#NUM!</v>
      </c>
      <c r="AF125" s="223" t="e">
        <f t="shared" si="33"/>
        <v>#NUM!</v>
      </c>
      <c r="AG125" s="222" t="e">
        <f t="shared" si="34"/>
        <v>#NUM!</v>
      </c>
      <c r="AI125" s="220" t="e">
        <f t="shared" si="35"/>
        <v>#DIV/0!</v>
      </c>
      <c r="AJ125" s="222" t="e">
        <f t="shared" si="36"/>
        <v>#DIV/0!</v>
      </c>
      <c r="AK125" s="222" t="e">
        <f t="shared" si="37"/>
        <v>#DIV/0!</v>
      </c>
      <c r="AL125" s="222" t="e">
        <f t="shared" si="38"/>
        <v>#DIV/0!</v>
      </c>
      <c r="AN125" s="89"/>
    </row>
    <row r="126" spans="1:40" s="88" customFormat="1" ht="30" hidden="1" customHeight="1">
      <c r="A126" s="88">
        <f>'CONSTRUCTION COST ESTIMATE'!A126</f>
        <v>0</v>
      </c>
      <c r="B126" s="91">
        <f>'CONSTRUCTION COST ESTIMATE'!B126</f>
        <v>202.18</v>
      </c>
      <c r="C126" s="92" t="str">
        <f>'CONSTRUCTION COST ESTIMATE'!C126</f>
        <v>REMOVE PAVEMENT MARKINGS</v>
      </c>
      <c r="D126" s="93" t="str">
        <f>'CONSTRUCTION COST ESTIMATE'!BB126</f>
        <v>LS</v>
      </c>
      <c r="E126" s="94">
        <f>'CONSTRUCTION COST ESTIMATE'!BA126</f>
        <v>0</v>
      </c>
      <c r="F126" s="220">
        <f>'CONSTRUCTION COST ESTIMATE'!BC126</f>
        <v>0</v>
      </c>
      <c r="G126" s="221">
        <f>'CONSTRUCTION COST ESTIMATE'!BD126</f>
        <v>0</v>
      </c>
      <c r="H126" s="220"/>
      <c r="I126" s="220">
        <f t="shared" si="21"/>
        <v>0</v>
      </c>
      <c r="J126" s="220"/>
      <c r="K126" s="220">
        <f t="shared" si="22"/>
        <v>0</v>
      </c>
      <c r="L126" s="220"/>
      <c r="M126" s="220">
        <f t="shared" si="23"/>
        <v>0</v>
      </c>
      <c r="N126" s="220"/>
      <c r="O126" s="220">
        <f t="shared" si="24"/>
        <v>0</v>
      </c>
      <c r="P126" s="220"/>
      <c r="Q126" s="220">
        <f t="shared" si="25"/>
        <v>0</v>
      </c>
      <c r="R126" s="220"/>
      <c r="S126" s="220">
        <f t="shared" si="26"/>
        <v>0</v>
      </c>
      <c r="T126" s="220"/>
      <c r="U126" s="220">
        <f t="shared" si="27"/>
        <v>0</v>
      </c>
      <c r="V126" s="220"/>
      <c r="W126" s="220">
        <f t="shared" si="28"/>
        <v>0</v>
      </c>
      <c r="X126" s="220"/>
      <c r="Y126" s="220">
        <f t="shared" si="29"/>
        <v>0</v>
      </c>
      <c r="Z126" s="220"/>
      <c r="AA126" s="220">
        <f t="shared" si="30"/>
        <v>0</v>
      </c>
      <c r="AC126" s="222" t="e">
        <f t="shared" si="40"/>
        <v>#DIV/0!</v>
      </c>
      <c r="AD126" s="220" t="e">
        <f t="shared" si="31"/>
        <v>#NUM!</v>
      </c>
      <c r="AE126" s="223" t="e">
        <f t="shared" si="32"/>
        <v>#NUM!</v>
      </c>
      <c r="AF126" s="223" t="e">
        <f t="shared" si="33"/>
        <v>#NUM!</v>
      </c>
      <c r="AG126" s="222" t="e">
        <f t="shared" si="34"/>
        <v>#NUM!</v>
      </c>
      <c r="AI126" s="220" t="e">
        <f t="shared" si="35"/>
        <v>#DIV/0!</v>
      </c>
      <c r="AJ126" s="222" t="e">
        <f t="shared" si="36"/>
        <v>#DIV/0!</v>
      </c>
      <c r="AK126" s="222" t="e">
        <f t="shared" si="37"/>
        <v>#DIV/0!</v>
      </c>
      <c r="AL126" s="222" t="e">
        <f t="shared" si="38"/>
        <v>#DIV/0!</v>
      </c>
      <c r="AN126" s="89"/>
    </row>
    <row r="127" spans="1:40" s="88" customFormat="1" ht="30" hidden="1" customHeight="1">
      <c r="A127" s="88">
        <f>'CONSTRUCTION COST ESTIMATE'!A127</f>
        <v>0</v>
      </c>
      <c r="B127" s="91">
        <f>'CONSTRUCTION COST ESTIMATE'!B127</f>
        <v>202.18100000000001</v>
      </c>
      <c r="C127" s="92" t="str">
        <f>'CONSTRUCTION COST ESTIMATE'!C127</f>
        <v>REMOVE PAVEMENT MARKINGS</v>
      </c>
      <c r="D127" s="93" t="str">
        <f>'CONSTRUCTION COST ESTIMATE'!BB127</f>
        <v>SY</v>
      </c>
      <c r="E127" s="94">
        <f>'CONSTRUCTION COST ESTIMATE'!BA127</f>
        <v>0</v>
      </c>
      <c r="F127" s="220">
        <f>'CONSTRUCTION COST ESTIMATE'!BC127</f>
        <v>0</v>
      </c>
      <c r="G127" s="221">
        <f>'CONSTRUCTION COST ESTIMATE'!BD127</f>
        <v>0</v>
      </c>
      <c r="H127" s="220"/>
      <c r="I127" s="220">
        <f t="shared" si="21"/>
        <v>0</v>
      </c>
      <c r="J127" s="220"/>
      <c r="K127" s="220">
        <f t="shared" si="22"/>
        <v>0</v>
      </c>
      <c r="L127" s="220"/>
      <c r="M127" s="220">
        <f t="shared" si="23"/>
        <v>0</v>
      </c>
      <c r="N127" s="220"/>
      <c r="O127" s="220">
        <f t="shared" si="24"/>
        <v>0</v>
      </c>
      <c r="P127" s="220"/>
      <c r="Q127" s="220">
        <f t="shared" si="25"/>
        <v>0</v>
      </c>
      <c r="R127" s="220"/>
      <c r="S127" s="220">
        <f t="shared" si="26"/>
        <v>0</v>
      </c>
      <c r="T127" s="220"/>
      <c r="U127" s="220">
        <f t="shared" si="27"/>
        <v>0</v>
      </c>
      <c r="V127" s="220"/>
      <c r="W127" s="220">
        <f t="shared" si="28"/>
        <v>0</v>
      </c>
      <c r="X127" s="220"/>
      <c r="Y127" s="220">
        <f t="shared" si="29"/>
        <v>0</v>
      </c>
      <c r="Z127" s="220"/>
      <c r="AA127" s="220">
        <f t="shared" si="30"/>
        <v>0</v>
      </c>
      <c r="AC127" s="222" t="e">
        <f t="shared" si="40"/>
        <v>#DIV/0!</v>
      </c>
      <c r="AD127" s="220" t="e">
        <f t="shared" si="31"/>
        <v>#NUM!</v>
      </c>
      <c r="AE127" s="223" t="e">
        <f t="shared" si="32"/>
        <v>#NUM!</v>
      </c>
      <c r="AF127" s="223" t="e">
        <f t="shared" si="33"/>
        <v>#NUM!</v>
      </c>
      <c r="AG127" s="222" t="e">
        <f t="shared" si="34"/>
        <v>#NUM!</v>
      </c>
      <c r="AI127" s="220" t="e">
        <f t="shared" si="35"/>
        <v>#DIV/0!</v>
      </c>
      <c r="AJ127" s="222" t="e">
        <f t="shared" si="36"/>
        <v>#DIV/0!</v>
      </c>
      <c r="AK127" s="222" t="e">
        <f t="shared" si="37"/>
        <v>#DIV/0!</v>
      </c>
      <c r="AL127" s="222" t="e">
        <f t="shared" si="38"/>
        <v>#DIV/0!</v>
      </c>
      <c r="AN127" s="89"/>
    </row>
    <row r="128" spans="1:40" s="88" customFormat="1" ht="30" hidden="1" customHeight="1">
      <c r="A128" s="88">
        <f>'CONSTRUCTION COST ESTIMATE'!A128</f>
        <v>0</v>
      </c>
      <c r="B128" s="91">
        <f>'CONSTRUCTION COST ESTIMATE'!B128</f>
        <v>202.18199999999999</v>
      </c>
      <c r="C128" s="92" t="str">
        <f>'CONSTRUCTION COST ESTIMATE'!C128</f>
        <v>REMOVE RAISED PAVEMENT MARKERS</v>
      </c>
      <c r="D128" s="93" t="str">
        <f>'CONSTRUCTION COST ESTIMATE'!BB128</f>
        <v>EA</v>
      </c>
      <c r="E128" s="94">
        <f>'CONSTRUCTION COST ESTIMATE'!BA128</f>
        <v>0</v>
      </c>
      <c r="F128" s="220">
        <f>'CONSTRUCTION COST ESTIMATE'!BC128</f>
        <v>0</v>
      </c>
      <c r="G128" s="221">
        <f>'CONSTRUCTION COST ESTIMATE'!BD128</f>
        <v>0</v>
      </c>
      <c r="H128" s="220"/>
      <c r="I128" s="220">
        <f t="shared" si="21"/>
        <v>0</v>
      </c>
      <c r="J128" s="220"/>
      <c r="K128" s="220">
        <f t="shared" si="22"/>
        <v>0</v>
      </c>
      <c r="L128" s="220"/>
      <c r="M128" s="220">
        <f t="shared" si="23"/>
        <v>0</v>
      </c>
      <c r="N128" s="220"/>
      <c r="O128" s="220">
        <f t="shared" si="24"/>
        <v>0</v>
      </c>
      <c r="P128" s="220"/>
      <c r="Q128" s="220">
        <f t="shared" si="25"/>
        <v>0</v>
      </c>
      <c r="R128" s="220"/>
      <c r="S128" s="220">
        <f t="shared" si="26"/>
        <v>0</v>
      </c>
      <c r="T128" s="220"/>
      <c r="U128" s="220">
        <f t="shared" si="27"/>
        <v>0</v>
      </c>
      <c r="V128" s="220"/>
      <c r="W128" s="220">
        <f t="shared" si="28"/>
        <v>0</v>
      </c>
      <c r="X128" s="220"/>
      <c r="Y128" s="220">
        <f t="shared" si="29"/>
        <v>0</v>
      </c>
      <c r="Z128" s="220"/>
      <c r="AA128" s="220">
        <f t="shared" si="30"/>
        <v>0</v>
      </c>
      <c r="AC128" s="222" t="e">
        <f t="shared" si="40"/>
        <v>#DIV/0!</v>
      </c>
      <c r="AD128" s="220" t="e">
        <f t="shared" si="31"/>
        <v>#NUM!</v>
      </c>
      <c r="AE128" s="223" t="e">
        <f t="shared" si="32"/>
        <v>#NUM!</v>
      </c>
      <c r="AF128" s="223" t="e">
        <f t="shared" si="33"/>
        <v>#NUM!</v>
      </c>
      <c r="AG128" s="222" t="e">
        <f t="shared" si="34"/>
        <v>#NUM!</v>
      </c>
      <c r="AI128" s="220" t="e">
        <f t="shared" si="35"/>
        <v>#DIV/0!</v>
      </c>
      <c r="AJ128" s="222" t="e">
        <f t="shared" si="36"/>
        <v>#DIV/0!</v>
      </c>
      <c r="AK128" s="222" t="e">
        <f t="shared" si="37"/>
        <v>#DIV/0!</v>
      </c>
      <c r="AL128" s="222" t="e">
        <f t="shared" si="38"/>
        <v>#DIV/0!</v>
      </c>
      <c r="AN128" s="89"/>
    </row>
    <row r="129" spans="1:40" s="88" customFormat="1" ht="30" hidden="1" customHeight="1">
      <c r="A129" s="88">
        <f>'CONSTRUCTION COST ESTIMATE'!A129</f>
        <v>0</v>
      </c>
      <c r="B129" s="91">
        <f>'CONSTRUCTION COST ESTIMATE'!B129</f>
        <v>202.18299999999999</v>
      </c>
      <c r="C129" s="92" t="str">
        <f>'CONSTRUCTION COST ESTIMATE'!C129</f>
        <v>REMOVE GUARDRAIL</v>
      </c>
      <c r="D129" s="93" t="str">
        <f>'CONSTRUCTION COST ESTIMATE'!BB129</f>
        <v>LF</v>
      </c>
      <c r="E129" s="94">
        <f>'CONSTRUCTION COST ESTIMATE'!BA129</f>
        <v>0</v>
      </c>
      <c r="F129" s="220">
        <f>'CONSTRUCTION COST ESTIMATE'!BC129</f>
        <v>0</v>
      </c>
      <c r="G129" s="221">
        <f>'CONSTRUCTION COST ESTIMATE'!BD129</f>
        <v>0</v>
      </c>
      <c r="H129" s="220"/>
      <c r="I129" s="220">
        <f t="shared" si="21"/>
        <v>0</v>
      </c>
      <c r="J129" s="220"/>
      <c r="K129" s="220">
        <f t="shared" si="22"/>
        <v>0</v>
      </c>
      <c r="L129" s="220"/>
      <c r="M129" s="220">
        <f t="shared" si="23"/>
        <v>0</v>
      </c>
      <c r="N129" s="220"/>
      <c r="O129" s="220">
        <f t="shared" si="24"/>
        <v>0</v>
      </c>
      <c r="P129" s="220"/>
      <c r="Q129" s="220">
        <f t="shared" si="25"/>
        <v>0</v>
      </c>
      <c r="R129" s="220"/>
      <c r="S129" s="220">
        <f t="shared" si="26"/>
        <v>0</v>
      </c>
      <c r="T129" s="220"/>
      <c r="U129" s="220">
        <f t="shared" si="27"/>
        <v>0</v>
      </c>
      <c r="V129" s="220"/>
      <c r="W129" s="220">
        <f t="shared" si="28"/>
        <v>0</v>
      </c>
      <c r="X129" s="220"/>
      <c r="Y129" s="220">
        <f t="shared" si="29"/>
        <v>0</v>
      </c>
      <c r="Z129" s="220"/>
      <c r="AA129" s="220">
        <f t="shared" si="30"/>
        <v>0</v>
      </c>
      <c r="AC129" s="222" t="e">
        <f t="shared" si="40"/>
        <v>#DIV/0!</v>
      </c>
      <c r="AD129" s="220" t="e">
        <f t="shared" si="31"/>
        <v>#NUM!</v>
      </c>
      <c r="AE129" s="223" t="e">
        <f t="shared" si="32"/>
        <v>#NUM!</v>
      </c>
      <c r="AF129" s="223" t="e">
        <f t="shared" si="33"/>
        <v>#NUM!</v>
      </c>
      <c r="AG129" s="222" t="e">
        <f t="shared" si="34"/>
        <v>#NUM!</v>
      </c>
      <c r="AI129" s="220" t="e">
        <f t="shared" si="35"/>
        <v>#DIV/0!</v>
      </c>
      <c r="AJ129" s="222" t="e">
        <f t="shared" si="36"/>
        <v>#DIV/0!</v>
      </c>
      <c r="AK129" s="222" t="e">
        <f t="shared" si="37"/>
        <v>#DIV/0!</v>
      </c>
      <c r="AL129" s="222" t="e">
        <f t="shared" si="38"/>
        <v>#DIV/0!</v>
      </c>
      <c r="AN129" s="89"/>
    </row>
    <row r="130" spans="1:40" s="88" customFormat="1" ht="30" hidden="1" customHeight="1">
      <c r="A130" s="88">
        <f>'CONSTRUCTION COST ESTIMATE'!A130</f>
        <v>0</v>
      </c>
      <c r="B130" s="91">
        <f>'CONSTRUCTION COST ESTIMATE'!B130</f>
        <v>202.184</v>
      </c>
      <c r="C130" s="92" t="str">
        <f>'CONSTRUCTION COST ESTIMATE'!C130</f>
        <v>REMOVE AND RELOCATE GUARDRAIL</v>
      </c>
      <c r="D130" s="93" t="str">
        <f>'CONSTRUCTION COST ESTIMATE'!BB130</f>
        <v>LF</v>
      </c>
      <c r="E130" s="94">
        <f>'CONSTRUCTION COST ESTIMATE'!BA130</f>
        <v>0</v>
      </c>
      <c r="F130" s="220">
        <f>'CONSTRUCTION COST ESTIMATE'!BC130</f>
        <v>0</v>
      </c>
      <c r="G130" s="221">
        <f>'CONSTRUCTION COST ESTIMATE'!BD130</f>
        <v>0</v>
      </c>
      <c r="H130" s="220"/>
      <c r="I130" s="220">
        <f t="shared" si="21"/>
        <v>0</v>
      </c>
      <c r="J130" s="220"/>
      <c r="K130" s="220">
        <f t="shared" si="22"/>
        <v>0</v>
      </c>
      <c r="L130" s="220"/>
      <c r="M130" s="220">
        <f t="shared" si="23"/>
        <v>0</v>
      </c>
      <c r="N130" s="220"/>
      <c r="O130" s="220">
        <f t="shared" si="24"/>
        <v>0</v>
      </c>
      <c r="P130" s="220"/>
      <c r="Q130" s="220">
        <f t="shared" si="25"/>
        <v>0</v>
      </c>
      <c r="R130" s="220"/>
      <c r="S130" s="220">
        <f t="shared" si="26"/>
        <v>0</v>
      </c>
      <c r="T130" s="220"/>
      <c r="U130" s="220">
        <f t="shared" si="27"/>
        <v>0</v>
      </c>
      <c r="V130" s="220"/>
      <c r="W130" s="220">
        <f t="shared" si="28"/>
        <v>0</v>
      </c>
      <c r="X130" s="220"/>
      <c r="Y130" s="220">
        <f t="shared" si="29"/>
        <v>0</v>
      </c>
      <c r="Z130" s="220"/>
      <c r="AA130" s="220">
        <f t="shared" si="30"/>
        <v>0</v>
      </c>
      <c r="AC130" s="222" t="e">
        <f t="shared" si="40"/>
        <v>#DIV/0!</v>
      </c>
      <c r="AD130" s="220" t="e">
        <f t="shared" si="31"/>
        <v>#NUM!</v>
      </c>
      <c r="AE130" s="223" t="e">
        <f t="shared" si="32"/>
        <v>#NUM!</v>
      </c>
      <c r="AF130" s="223" t="e">
        <f t="shared" si="33"/>
        <v>#NUM!</v>
      </c>
      <c r="AG130" s="222" t="e">
        <f t="shared" si="34"/>
        <v>#NUM!</v>
      </c>
      <c r="AI130" s="220" t="e">
        <f t="shared" si="35"/>
        <v>#DIV/0!</v>
      </c>
      <c r="AJ130" s="222" t="e">
        <f t="shared" si="36"/>
        <v>#DIV/0!</v>
      </c>
      <c r="AK130" s="222" t="e">
        <f t="shared" si="37"/>
        <v>#DIV/0!</v>
      </c>
      <c r="AL130" s="222" t="e">
        <f t="shared" si="38"/>
        <v>#DIV/0!</v>
      </c>
      <c r="AN130" s="89"/>
    </row>
    <row r="131" spans="1:40" s="88" customFormat="1" ht="30" hidden="1" customHeight="1">
      <c r="A131" s="88">
        <f>'CONSTRUCTION COST ESTIMATE'!A131</f>
        <v>0</v>
      </c>
      <c r="B131" s="91">
        <f>'CONSTRUCTION COST ESTIMATE'!B131</f>
        <v>202.185</v>
      </c>
      <c r="C131" s="92" t="str">
        <f>'CONSTRUCTION COST ESTIMATE'!C131</f>
        <v>REMOVE AND SALVAGE GUARDRAIL</v>
      </c>
      <c r="D131" s="93" t="str">
        <f>'CONSTRUCTION COST ESTIMATE'!BB131</f>
        <v>LF</v>
      </c>
      <c r="E131" s="94">
        <f>'CONSTRUCTION COST ESTIMATE'!BA131</f>
        <v>0</v>
      </c>
      <c r="F131" s="220">
        <f>'CONSTRUCTION COST ESTIMATE'!BC131</f>
        <v>0</v>
      </c>
      <c r="G131" s="221">
        <f>'CONSTRUCTION COST ESTIMATE'!BD131</f>
        <v>0</v>
      </c>
      <c r="H131" s="220"/>
      <c r="I131" s="220">
        <f t="shared" si="21"/>
        <v>0</v>
      </c>
      <c r="J131" s="220"/>
      <c r="K131" s="220">
        <f t="shared" si="22"/>
        <v>0</v>
      </c>
      <c r="L131" s="220"/>
      <c r="M131" s="220">
        <f t="shared" si="23"/>
        <v>0</v>
      </c>
      <c r="N131" s="220"/>
      <c r="O131" s="220">
        <f t="shared" si="24"/>
        <v>0</v>
      </c>
      <c r="P131" s="220"/>
      <c r="Q131" s="220">
        <f t="shared" si="25"/>
        <v>0</v>
      </c>
      <c r="R131" s="220"/>
      <c r="S131" s="220">
        <f t="shared" si="26"/>
        <v>0</v>
      </c>
      <c r="T131" s="220"/>
      <c r="U131" s="220">
        <f t="shared" si="27"/>
        <v>0</v>
      </c>
      <c r="V131" s="220"/>
      <c r="W131" s="220">
        <f t="shared" si="28"/>
        <v>0</v>
      </c>
      <c r="X131" s="220"/>
      <c r="Y131" s="220">
        <f t="shared" si="29"/>
        <v>0</v>
      </c>
      <c r="Z131" s="220"/>
      <c r="AA131" s="220">
        <f t="shared" si="30"/>
        <v>0</v>
      </c>
      <c r="AC131" s="222" t="e">
        <f t="shared" si="40"/>
        <v>#DIV/0!</v>
      </c>
      <c r="AD131" s="220" t="e">
        <f t="shared" si="31"/>
        <v>#NUM!</v>
      </c>
      <c r="AE131" s="223" t="e">
        <f t="shared" si="32"/>
        <v>#NUM!</v>
      </c>
      <c r="AF131" s="223" t="e">
        <f t="shared" si="33"/>
        <v>#NUM!</v>
      </c>
      <c r="AG131" s="222" t="e">
        <f t="shared" si="34"/>
        <v>#NUM!</v>
      </c>
      <c r="AI131" s="220" t="e">
        <f t="shared" si="35"/>
        <v>#DIV/0!</v>
      </c>
      <c r="AJ131" s="222" t="e">
        <f t="shared" si="36"/>
        <v>#DIV/0!</v>
      </c>
      <c r="AK131" s="222" t="e">
        <f t="shared" si="37"/>
        <v>#DIV/0!</v>
      </c>
      <c r="AL131" s="222" t="e">
        <f t="shared" si="38"/>
        <v>#DIV/0!</v>
      </c>
      <c r="AN131" s="89"/>
    </row>
    <row r="132" spans="1:40" s="88" customFormat="1" ht="30" hidden="1" customHeight="1">
      <c r="A132" s="88">
        <f>'CONSTRUCTION COST ESTIMATE'!A132</f>
        <v>0</v>
      </c>
      <c r="B132" s="91">
        <f>'CONSTRUCTION COST ESTIMATE'!B132</f>
        <v>202.2</v>
      </c>
      <c r="C132" s="92" t="str">
        <f>'CONSTRUCTION COST ESTIMATE'!C132</f>
        <v>REMOVE SIGN</v>
      </c>
      <c r="D132" s="93" t="str">
        <f>'CONSTRUCTION COST ESTIMATE'!BB132</f>
        <v>EA</v>
      </c>
      <c r="E132" s="94">
        <f>'CONSTRUCTION COST ESTIMATE'!BA132</f>
        <v>0</v>
      </c>
      <c r="F132" s="220">
        <f>'CONSTRUCTION COST ESTIMATE'!BC132</f>
        <v>0</v>
      </c>
      <c r="G132" s="221">
        <f>'CONSTRUCTION COST ESTIMATE'!BD132</f>
        <v>0</v>
      </c>
      <c r="H132" s="220"/>
      <c r="I132" s="220">
        <f t="shared" si="21"/>
        <v>0</v>
      </c>
      <c r="J132" s="220"/>
      <c r="K132" s="220">
        <f t="shared" si="22"/>
        <v>0</v>
      </c>
      <c r="L132" s="220"/>
      <c r="M132" s="220">
        <f t="shared" si="23"/>
        <v>0</v>
      </c>
      <c r="N132" s="220"/>
      <c r="O132" s="220">
        <f t="shared" si="24"/>
        <v>0</v>
      </c>
      <c r="P132" s="220"/>
      <c r="Q132" s="220">
        <f t="shared" si="25"/>
        <v>0</v>
      </c>
      <c r="R132" s="220"/>
      <c r="S132" s="220">
        <f t="shared" si="26"/>
        <v>0</v>
      </c>
      <c r="T132" s="220"/>
      <c r="U132" s="220">
        <f t="shared" si="27"/>
        <v>0</v>
      </c>
      <c r="V132" s="220"/>
      <c r="W132" s="220">
        <f t="shared" si="28"/>
        <v>0</v>
      </c>
      <c r="X132" s="220"/>
      <c r="Y132" s="220">
        <f t="shared" si="29"/>
        <v>0</v>
      </c>
      <c r="Z132" s="220"/>
      <c r="AA132" s="220">
        <f t="shared" si="30"/>
        <v>0</v>
      </c>
      <c r="AC132" s="222" t="e">
        <f t="shared" si="40"/>
        <v>#DIV/0!</v>
      </c>
      <c r="AD132" s="220" t="e">
        <f t="shared" si="31"/>
        <v>#NUM!</v>
      </c>
      <c r="AE132" s="223" t="e">
        <f t="shared" si="32"/>
        <v>#NUM!</v>
      </c>
      <c r="AF132" s="223" t="e">
        <f t="shared" si="33"/>
        <v>#NUM!</v>
      </c>
      <c r="AG132" s="222" t="e">
        <f t="shared" si="34"/>
        <v>#NUM!</v>
      </c>
      <c r="AI132" s="220" t="e">
        <f t="shared" si="35"/>
        <v>#DIV/0!</v>
      </c>
      <c r="AJ132" s="222" t="e">
        <f t="shared" si="36"/>
        <v>#DIV/0!</v>
      </c>
      <c r="AK132" s="222" t="e">
        <f t="shared" si="37"/>
        <v>#DIV/0!</v>
      </c>
      <c r="AL132" s="222" t="e">
        <f t="shared" si="38"/>
        <v>#DIV/0!</v>
      </c>
      <c r="AN132" s="89"/>
    </row>
    <row r="133" spans="1:40" s="88" customFormat="1" ht="30" hidden="1" customHeight="1">
      <c r="A133" s="88">
        <f>'CONSTRUCTION COST ESTIMATE'!A133</f>
        <v>0</v>
      </c>
      <c r="B133" s="91">
        <f>'CONSTRUCTION COST ESTIMATE'!B133</f>
        <v>202.20099999999999</v>
      </c>
      <c r="C133" s="92" t="str">
        <f>'CONSTRUCTION COST ESTIMATE'!C133</f>
        <v>REMOVE AND SALVAGE SIGN</v>
      </c>
      <c r="D133" s="93" t="str">
        <f>'CONSTRUCTION COST ESTIMATE'!BB133</f>
        <v>EA</v>
      </c>
      <c r="E133" s="94">
        <f>'CONSTRUCTION COST ESTIMATE'!BA133</f>
        <v>0</v>
      </c>
      <c r="F133" s="220">
        <f>'CONSTRUCTION COST ESTIMATE'!BC133</f>
        <v>0</v>
      </c>
      <c r="G133" s="221">
        <f>'CONSTRUCTION COST ESTIMATE'!BD133</f>
        <v>0</v>
      </c>
      <c r="H133" s="220"/>
      <c r="I133" s="220">
        <f t="shared" si="21"/>
        <v>0</v>
      </c>
      <c r="J133" s="220"/>
      <c r="K133" s="220">
        <f t="shared" si="22"/>
        <v>0</v>
      </c>
      <c r="L133" s="220"/>
      <c r="M133" s="220">
        <f t="shared" si="23"/>
        <v>0</v>
      </c>
      <c r="N133" s="220"/>
      <c r="O133" s="220">
        <f t="shared" si="24"/>
        <v>0</v>
      </c>
      <c r="P133" s="220"/>
      <c r="Q133" s="220">
        <f t="shared" si="25"/>
        <v>0</v>
      </c>
      <c r="R133" s="220"/>
      <c r="S133" s="220">
        <f t="shared" si="26"/>
        <v>0</v>
      </c>
      <c r="T133" s="220"/>
      <c r="U133" s="220">
        <f t="shared" si="27"/>
        <v>0</v>
      </c>
      <c r="V133" s="220"/>
      <c r="W133" s="220">
        <f t="shared" si="28"/>
        <v>0</v>
      </c>
      <c r="X133" s="220"/>
      <c r="Y133" s="220">
        <f t="shared" si="29"/>
        <v>0</v>
      </c>
      <c r="Z133" s="220"/>
      <c r="AA133" s="220">
        <f t="shared" si="30"/>
        <v>0</v>
      </c>
      <c r="AC133" s="222" t="e">
        <f t="shared" si="40"/>
        <v>#DIV/0!</v>
      </c>
      <c r="AD133" s="220" t="e">
        <f t="shared" si="31"/>
        <v>#NUM!</v>
      </c>
      <c r="AE133" s="223" t="e">
        <f t="shared" si="32"/>
        <v>#NUM!</v>
      </c>
      <c r="AF133" s="223" t="e">
        <f t="shared" si="33"/>
        <v>#NUM!</v>
      </c>
      <c r="AG133" s="222" t="e">
        <f t="shared" si="34"/>
        <v>#NUM!</v>
      </c>
      <c r="AI133" s="220" t="e">
        <f t="shared" si="35"/>
        <v>#DIV/0!</v>
      </c>
      <c r="AJ133" s="222" t="e">
        <f t="shared" si="36"/>
        <v>#DIV/0!</v>
      </c>
      <c r="AK133" s="222" t="e">
        <f t="shared" si="37"/>
        <v>#DIV/0!</v>
      </c>
      <c r="AL133" s="222" t="e">
        <f t="shared" si="38"/>
        <v>#DIV/0!</v>
      </c>
      <c r="AN133" s="89"/>
    </row>
    <row r="134" spans="1:40" s="88" customFormat="1" ht="30" hidden="1" customHeight="1">
      <c r="A134" s="88">
        <f>'CONSTRUCTION COST ESTIMATE'!A134</f>
        <v>0</v>
      </c>
      <c r="B134" s="91">
        <f>'CONSTRUCTION COST ESTIMATE'!B134</f>
        <v>202.202</v>
      </c>
      <c r="C134" s="92" t="str">
        <f>'CONSTRUCTION COST ESTIMATE'!C134</f>
        <v>REMOVE AND RELOCATE SIGN</v>
      </c>
      <c r="D134" s="93" t="str">
        <f>'CONSTRUCTION COST ESTIMATE'!BB134</f>
        <v>EA</v>
      </c>
      <c r="E134" s="94">
        <f>'CONSTRUCTION COST ESTIMATE'!BA134</f>
        <v>0</v>
      </c>
      <c r="F134" s="220">
        <f>'CONSTRUCTION COST ESTIMATE'!BC134</f>
        <v>0</v>
      </c>
      <c r="G134" s="221">
        <f>'CONSTRUCTION COST ESTIMATE'!BD134</f>
        <v>0</v>
      </c>
      <c r="H134" s="220"/>
      <c r="I134" s="220">
        <f t="shared" ref="I134:I197" si="41">$E134*H134</f>
        <v>0</v>
      </c>
      <c r="J134" s="220"/>
      <c r="K134" s="220">
        <f t="shared" ref="K134:K197" si="42">$E134*J134</f>
        <v>0</v>
      </c>
      <c r="L134" s="220"/>
      <c r="M134" s="220">
        <f t="shared" ref="M134:M197" si="43">$E134*L134</f>
        <v>0</v>
      </c>
      <c r="N134" s="220"/>
      <c r="O134" s="220">
        <f t="shared" ref="O134:O197" si="44">$E134*N134</f>
        <v>0</v>
      </c>
      <c r="P134" s="220"/>
      <c r="Q134" s="220">
        <f t="shared" ref="Q134:Q197" si="45">$E134*P134</f>
        <v>0</v>
      </c>
      <c r="R134" s="220"/>
      <c r="S134" s="220">
        <f t="shared" ref="S134:S197" si="46">$E134*R134</f>
        <v>0</v>
      </c>
      <c r="T134" s="220"/>
      <c r="U134" s="220">
        <f t="shared" ref="U134:U197" si="47">$E134*T134</f>
        <v>0</v>
      </c>
      <c r="V134" s="220"/>
      <c r="W134" s="220">
        <f t="shared" ref="W134:W197" si="48">$E134*V134</f>
        <v>0</v>
      </c>
      <c r="X134" s="220"/>
      <c r="Y134" s="220">
        <f t="shared" ref="Y134:Y197" si="49">$E134*X134</f>
        <v>0</v>
      </c>
      <c r="Z134" s="220"/>
      <c r="AA134" s="220">
        <f t="shared" ref="AA134:AA197" si="50">$E134*Z134</f>
        <v>0</v>
      </c>
      <c r="AC134" s="222" t="e">
        <f t="shared" si="40"/>
        <v>#DIV/0!</v>
      </c>
      <c r="AD134" s="220" t="e">
        <f t="shared" ref="AD134:AD197" si="51">MEDIAN(H134,J134,L134,N134,P134,R134,T134,V134,X134,Z134)</f>
        <v>#NUM!</v>
      </c>
      <c r="AE134" s="223" t="e">
        <f t="shared" ref="AE134:AE197" si="52">IF(H134&gt;AD134,"X","")</f>
        <v>#NUM!</v>
      </c>
      <c r="AF134" s="223" t="e">
        <f t="shared" ref="AF134:AF197" si="53">IF(H134&lt;AD134,"X","")</f>
        <v>#NUM!</v>
      </c>
      <c r="AG134" s="222" t="e">
        <f t="shared" ref="AG134:AG197" si="54">H134/AD134</f>
        <v>#NUM!</v>
      </c>
      <c r="AI134" s="220" t="e">
        <f t="shared" ref="AI134:AI197" si="55">AVERAGE(H134,J134,L134,N134,P134,R134,T134,V134,X134,Z134)</f>
        <v>#DIV/0!</v>
      </c>
      <c r="AJ134" s="222" t="e">
        <f t="shared" ref="AJ134:AJ197" si="56">AI134/F134</f>
        <v>#DIV/0!</v>
      </c>
      <c r="AK134" s="222" t="e">
        <f t="shared" ref="AK134:AK197" si="57">H134/F134</f>
        <v>#DIV/0!</v>
      </c>
      <c r="AL134" s="222" t="e">
        <f t="shared" ref="AL134:AL197" si="58">H134/AI134</f>
        <v>#DIV/0!</v>
      </c>
      <c r="AN134" s="89"/>
    </row>
    <row r="135" spans="1:40" s="88" customFormat="1" ht="30" hidden="1" customHeight="1">
      <c r="A135" s="88">
        <f>'CONSTRUCTION COST ESTIMATE'!A135</f>
        <v>0</v>
      </c>
      <c r="B135" s="91">
        <f>'CONSTRUCTION COST ESTIMATE'!B135</f>
        <v>202.203</v>
      </c>
      <c r="C135" s="92" t="str">
        <f>'CONSTRUCTION COST ESTIMATE'!C135</f>
        <v>REMOVE SPECIALTY SIGN</v>
      </c>
      <c r="D135" s="93" t="str">
        <f>'CONSTRUCTION COST ESTIMATE'!BB135</f>
        <v>EA</v>
      </c>
      <c r="E135" s="94">
        <f>'CONSTRUCTION COST ESTIMATE'!BA135</f>
        <v>0</v>
      </c>
      <c r="F135" s="220">
        <f>'CONSTRUCTION COST ESTIMATE'!BC135</f>
        <v>0</v>
      </c>
      <c r="G135" s="221">
        <f>'CONSTRUCTION COST ESTIMATE'!BD135</f>
        <v>0</v>
      </c>
      <c r="H135" s="220"/>
      <c r="I135" s="220">
        <f t="shared" si="41"/>
        <v>0</v>
      </c>
      <c r="J135" s="220"/>
      <c r="K135" s="220">
        <f t="shared" si="42"/>
        <v>0</v>
      </c>
      <c r="L135" s="220"/>
      <c r="M135" s="220">
        <f t="shared" si="43"/>
        <v>0</v>
      </c>
      <c r="N135" s="220"/>
      <c r="O135" s="220">
        <f t="shared" si="44"/>
        <v>0</v>
      </c>
      <c r="P135" s="220"/>
      <c r="Q135" s="220">
        <f t="shared" si="45"/>
        <v>0</v>
      </c>
      <c r="R135" s="220"/>
      <c r="S135" s="220">
        <f t="shared" si="46"/>
        <v>0</v>
      </c>
      <c r="T135" s="220"/>
      <c r="U135" s="220">
        <f t="shared" si="47"/>
        <v>0</v>
      </c>
      <c r="V135" s="220"/>
      <c r="W135" s="220">
        <f t="shared" si="48"/>
        <v>0</v>
      </c>
      <c r="X135" s="220"/>
      <c r="Y135" s="220">
        <f t="shared" si="49"/>
        <v>0</v>
      </c>
      <c r="Z135" s="220"/>
      <c r="AA135" s="220">
        <f t="shared" si="50"/>
        <v>0</v>
      </c>
      <c r="AC135" s="222" t="e">
        <f t="shared" si="40"/>
        <v>#DIV/0!</v>
      </c>
      <c r="AD135" s="220" t="e">
        <f t="shared" si="51"/>
        <v>#NUM!</v>
      </c>
      <c r="AE135" s="223" t="e">
        <f t="shared" si="52"/>
        <v>#NUM!</v>
      </c>
      <c r="AF135" s="223" t="e">
        <f t="shared" si="53"/>
        <v>#NUM!</v>
      </c>
      <c r="AG135" s="222" t="e">
        <f t="shared" si="54"/>
        <v>#NUM!</v>
      </c>
      <c r="AI135" s="220" t="e">
        <f t="shared" si="55"/>
        <v>#DIV/0!</v>
      </c>
      <c r="AJ135" s="222" t="e">
        <f t="shared" si="56"/>
        <v>#DIV/0!</v>
      </c>
      <c r="AK135" s="222" t="e">
        <f t="shared" si="57"/>
        <v>#DIV/0!</v>
      </c>
      <c r="AL135" s="222" t="e">
        <f t="shared" si="58"/>
        <v>#DIV/0!</v>
      </c>
      <c r="AN135" s="89"/>
    </row>
    <row r="136" spans="1:40" s="88" customFormat="1" ht="30" hidden="1" customHeight="1">
      <c r="A136" s="88">
        <f>'CONSTRUCTION COST ESTIMATE'!A136</f>
        <v>0</v>
      </c>
      <c r="B136" s="91">
        <f>'CONSTRUCTION COST ESTIMATE'!B136</f>
        <v>202.20400000000001</v>
      </c>
      <c r="C136" s="92" t="str">
        <f>'CONSTRUCTION COST ESTIMATE'!C136</f>
        <v>REMOVE AND SALVAGE SPECIALTY SIGN</v>
      </c>
      <c r="D136" s="93" t="str">
        <f>'CONSTRUCTION COST ESTIMATE'!BB136</f>
        <v>EA</v>
      </c>
      <c r="E136" s="94">
        <f>'CONSTRUCTION COST ESTIMATE'!BA136</f>
        <v>0</v>
      </c>
      <c r="F136" s="220">
        <f>'CONSTRUCTION COST ESTIMATE'!BC136</f>
        <v>0</v>
      </c>
      <c r="G136" s="221">
        <f>'CONSTRUCTION COST ESTIMATE'!BD136</f>
        <v>0</v>
      </c>
      <c r="H136" s="220"/>
      <c r="I136" s="220">
        <f t="shared" si="41"/>
        <v>0</v>
      </c>
      <c r="J136" s="220"/>
      <c r="K136" s="220">
        <f t="shared" si="42"/>
        <v>0</v>
      </c>
      <c r="L136" s="220"/>
      <c r="M136" s="220">
        <f t="shared" si="43"/>
        <v>0</v>
      </c>
      <c r="N136" s="220"/>
      <c r="O136" s="220">
        <f t="shared" si="44"/>
        <v>0</v>
      </c>
      <c r="P136" s="220"/>
      <c r="Q136" s="220">
        <f t="shared" si="45"/>
        <v>0</v>
      </c>
      <c r="R136" s="220"/>
      <c r="S136" s="220">
        <f t="shared" si="46"/>
        <v>0</v>
      </c>
      <c r="T136" s="220"/>
      <c r="U136" s="220">
        <f t="shared" si="47"/>
        <v>0</v>
      </c>
      <c r="V136" s="220"/>
      <c r="W136" s="220">
        <f t="shared" si="48"/>
        <v>0</v>
      </c>
      <c r="X136" s="220"/>
      <c r="Y136" s="220">
        <f t="shared" si="49"/>
        <v>0</v>
      </c>
      <c r="Z136" s="220"/>
      <c r="AA136" s="220">
        <f t="shared" si="50"/>
        <v>0</v>
      </c>
      <c r="AC136" s="222" t="e">
        <f t="shared" si="40"/>
        <v>#DIV/0!</v>
      </c>
      <c r="AD136" s="220" t="e">
        <f t="shared" si="51"/>
        <v>#NUM!</v>
      </c>
      <c r="AE136" s="223" t="e">
        <f t="shared" si="52"/>
        <v>#NUM!</v>
      </c>
      <c r="AF136" s="223" t="e">
        <f t="shared" si="53"/>
        <v>#NUM!</v>
      </c>
      <c r="AG136" s="222" t="e">
        <f t="shared" si="54"/>
        <v>#NUM!</v>
      </c>
      <c r="AI136" s="220" t="e">
        <f t="shared" si="55"/>
        <v>#DIV/0!</v>
      </c>
      <c r="AJ136" s="222" t="e">
        <f t="shared" si="56"/>
        <v>#DIV/0!</v>
      </c>
      <c r="AK136" s="222" t="e">
        <f t="shared" si="57"/>
        <v>#DIV/0!</v>
      </c>
      <c r="AL136" s="222" t="e">
        <f t="shared" si="58"/>
        <v>#DIV/0!</v>
      </c>
      <c r="AN136" s="89"/>
    </row>
    <row r="137" spans="1:40" s="88" customFormat="1" ht="30" hidden="1" customHeight="1">
      <c r="A137" s="88">
        <f>'CONSTRUCTION COST ESTIMATE'!A137</f>
        <v>0</v>
      </c>
      <c r="B137" s="91">
        <f>'CONSTRUCTION COST ESTIMATE'!B137</f>
        <v>202.20500000000001</v>
      </c>
      <c r="C137" s="92" t="str">
        <f>'CONSTRUCTION COST ESTIMATE'!C137</f>
        <v>REMOVE AND RELOCATE  SPECIALTY SIGN</v>
      </c>
      <c r="D137" s="93" t="str">
        <f>'CONSTRUCTION COST ESTIMATE'!BB137</f>
        <v>EA</v>
      </c>
      <c r="E137" s="94">
        <f>'CONSTRUCTION COST ESTIMATE'!BA137</f>
        <v>0</v>
      </c>
      <c r="F137" s="220">
        <f>'CONSTRUCTION COST ESTIMATE'!BC137</f>
        <v>0</v>
      </c>
      <c r="G137" s="221">
        <f>'CONSTRUCTION COST ESTIMATE'!BD137</f>
        <v>0</v>
      </c>
      <c r="H137" s="220"/>
      <c r="I137" s="220">
        <f t="shared" si="41"/>
        <v>0</v>
      </c>
      <c r="J137" s="220"/>
      <c r="K137" s="220">
        <f t="shared" si="42"/>
        <v>0</v>
      </c>
      <c r="L137" s="220"/>
      <c r="M137" s="220">
        <f t="shared" si="43"/>
        <v>0</v>
      </c>
      <c r="N137" s="220"/>
      <c r="O137" s="220">
        <f t="shared" si="44"/>
        <v>0</v>
      </c>
      <c r="P137" s="220"/>
      <c r="Q137" s="220">
        <f t="shared" si="45"/>
        <v>0</v>
      </c>
      <c r="R137" s="220"/>
      <c r="S137" s="220">
        <f t="shared" si="46"/>
        <v>0</v>
      </c>
      <c r="T137" s="220"/>
      <c r="U137" s="220">
        <f t="shared" si="47"/>
        <v>0</v>
      </c>
      <c r="V137" s="220"/>
      <c r="W137" s="220">
        <f t="shared" si="48"/>
        <v>0</v>
      </c>
      <c r="X137" s="220"/>
      <c r="Y137" s="220">
        <f t="shared" si="49"/>
        <v>0</v>
      </c>
      <c r="Z137" s="220"/>
      <c r="AA137" s="220">
        <f t="shared" si="50"/>
        <v>0</v>
      </c>
      <c r="AC137" s="222" t="e">
        <f t="shared" si="40"/>
        <v>#DIV/0!</v>
      </c>
      <c r="AD137" s="220" t="e">
        <f t="shared" si="51"/>
        <v>#NUM!</v>
      </c>
      <c r="AE137" s="223" t="e">
        <f t="shared" si="52"/>
        <v>#NUM!</v>
      </c>
      <c r="AF137" s="223" t="e">
        <f t="shared" si="53"/>
        <v>#NUM!</v>
      </c>
      <c r="AG137" s="222" t="e">
        <f t="shared" si="54"/>
        <v>#NUM!</v>
      </c>
      <c r="AI137" s="220" t="e">
        <f t="shared" si="55"/>
        <v>#DIV/0!</v>
      </c>
      <c r="AJ137" s="222" t="e">
        <f t="shared" si="56"/>
        <v>#DIV/0!</v>
      </c>
      <c r="AK137" s="222" t="e">
        <f t="shared" si="57"/>
        <v>#DIV/0!</v>
      </c>
      <c r="AL137" s="222" t="e">
        <f t="shared" si="58"/>
        <v>#DIV/0!</v>
      </c>
      <c r="AN137" s="89"/>
    </row>
    <row r="138" spans="1:40" s="88" customFormat="1" ht="30" hidden="1" customHeight="1">
      <c r="A138" s="88">
        <f>'CONSTRUCTION COST ESTIMATE'!A138</f>
        <v>0</v>
      </c>
      <c r="B138" s="91">
        <f>'CONSTRUCTION COST ESTIMATE'!B138</f>
        <v>202.20599999999999</v>
      </c>
      <c r="C138" s="92" t="str">
        <f>'CONSTRUCTION COST ESTIMATE'!C138</f>
        <v>REMOVE SIGN AND POST</v>
      </c>
      <c r="D138" s="93" t="str">
        <f>'CONSTRUCTION COST ESTIMATE'!BB138</f>
        <v>EA</v>
      </c>
      <c r="E138" s="94">
        <f>'CONSTRUCTION COST ESTIMATE'!BA138</f>
        <v>0</v>
      </c>
      <c r="F138" s="220">
        <f>'CONSTRUCTION COST ESTIMATE'!BC138</f>
        <v>0</v>
      </c>
      <c r="G138" s="221">
        <f>'CONSTRUCTION COST ESTIMATE'!BD138</f>
        <v>0</v>
      </c>
      <c r="H138" s="220"/>
      <c r="I138" s="220">
        <f t="shared" si="41"/>
        <v>0</v>
      </c>
      <c r="J138" s="220"/>
      <c r="K138" s="220">
        <f t="shared" si="42"/>
        <v>0</v>
      </c>
      <c r="L138" s="220"/>
      <c r="M138" s="220">
        <f t="shared" si="43"/>
        <v>0</v>
      </c>
      <c r="N138" s="220"/>
      <c r="O138" s="220">
        <f t="shared" si="44"/>
        <v>0</v>
      </c>
      <c r="P138" s="220"/>
      <c r="Q138" s="220">
        <f t="shared" si="45"/>
        <v>0</v>
      </c>
      <c r="R138" s="220"/>
      <c r="S138" s="220">
        <f t="shared" si="46"/>
        <v>0</v>
      </c>
      <c r="T138" s="220"/>
      <c r="U138" s="220">
        <f t="shared" si="47"/>
        <v>0</v>
      </c>
      <c r="V138" s="220"/>
      <c r="W138" s="220">
        <f t="shared" si="48"/>
        <v>0</v>
      </c>
      <c r="X138" s="220"/>
      <c r="Y138" s="220">
        <f t="shared" si="49"/>
        <v>0</v>
      </c>
      <c r="Z138" s="220"/>
      <c r="AA138" s="220">
        <f t="shared" si="50"/>
        <v>0</v>
      </c>
      <c r="AC138" s="222" t="e">
        <f t="shared" si="40"/>
        <v>#DIV/0!</v>
      </c>
      <c r="AD138" s="220" t="e">
        <f t="shared" si="51"/>
        <v>#NUM!</v>
      </c>
      <c r="AE138" s="223" t="e">
        <f t="shared" si="52"/>
        <v>#NUM!</v>
      </c>
      <c r="AF138" s="223" t="e">
        <f t="shared" si="53"/>
        <v>#NUM!</v>
      </c>
      <c r="AG138" s="222" t="e">
        <f t="shared" si="54"/>
        <v>#NUM!</v>
      </c>
      <c r="AI138" s="220" t="e">
        <f t="shared" si="55"/>
        <v>#DIV/0!</v>
      </c>
      <c r="AJ138" s="222" t="e">
        <f t="shared" si="56"/>
        <v>#DIV/0!</v>
      </c>
      <c r="AK138" s="222" t="e">
        <f t="shared" si="57"/>
        <v>#DIV/0!</v>
      </c>
      <c r="AL138" s="222" t="e">
        <f t="shared" si="58"/>
        <v>#DIV/0!</v>
      </c>
      <c r="AN138" s="89"/>
    </row>
    <row r="139" spans="1:40" s="88" customFormat="1" ht="30" hidden="1" customHeight="1">
      <c r="A139" s="88">
        <f>'CONSTRUCTION COST ESTIMATE'!A139</f>
        <v>0</v>
      </c>
      <c r="B139" s="91">
        <f>'CONSTRUCTION COST ESTIMATE'!B139</f>
        <v>202.20699999999999</v>
      </c>
      <c r="C139" s="92" t="str">
        <f>'CONSTRUCTION COST ESTIMATE'!C139</f>
        <v>REMOVE AND SALVAGE SIGN AND POST</v>
      </c>
      <c r="D139" s="93" t="str">
        <f>'CONSTRUCTION COST ESTIMATE'!BB139</f>
        <v>EA</v>
      </c>
      <c r="E139" s="94">
        <f>'CONSTRUCTION COST ESTIMATE'!BA139</f>
        <v>0</v>
      </c>
      <c r="F139" s="220">
        <f>'CONSTRUCTION COST ESTIMATE'!BC139</f>
        <v>0</v>
      </c>
      <c r="G139" s="221">
        <f>'CONSTRUCTION COST ESTIMATE'!BD139</f>
        <v>0</v>
      </c>
      <c r="H139" s="220"/>
      <c r="I139" s="220">
        <f t="shared" si="41"/>
        <v>0</v>
      </c>
      <c r="J139" s="220"/>
      <c r="K139" s="220">
        <f t="shared" si="42"/>
        <v>0</v>
      </c>
      <c r="L139" s="220"/>
      <c r="M139" s="220">
        <f t="shared" si="43"/>
        <v>0</v>
      </c>
      <c r="N139" s="220"/>
      <c r="O139" s="220">
        <f t="shared" si="44"/>
        <v>0</v>
      </c>
      <c r="P139" s="220"/>
      <c r="Q139" s="220">
        <f t="shared" si="45"/>
        <v>0</v>
      </c>
      <c r="R139" s="220"/>
      <c r="S139" s="220">
        <f t="shared" si="46"/>
        <v>0</v>
      </c>
      <c r="T139" s="220"/>
      <c r="U139" s="220">
        <f t="shared" si="47"/>
        <v>0</v>
      </c>
      <c r="V139" s="220"/>
      <c r="W139" s="220">
        <f t="shared" si="48"/>
        <v>0</v>
      </c>
      <c r="X139" s="220"/>
      <c r="Y139" s="220">
        <f t="shared" si="49"/>
        <v>0</v>
      </c>
      <c r="Z139" s="220"/>
      <c r="AA139" s="220">
        <f t="shared" si="50"/>
        <v>0</v>
      </c>
      <c r="AC139" s="222" t="e">
        <f t="shared" si="40"/>
        <v>#DIV/0!</v>
      </c>
      <c r="AD139" s="220" t="e">
        <f t="shared" si="51"/>
        <v>#NUM!</v>
      </c>
      <c r="AE139" s="223" t="e">
        <f t="shared" si="52"/>
        <v>#NUM!</v>
      </c>
      <c r="AF139" s="223" t="e">
        <f t="shared" si="53"/>
        <v>#NUM!</v>
      </c>
      <c r="AG139" s="222" t="e">
        <f t="shared" si="54"/>
        <v>#NUM!</v>
      </c>
      <c r="AI139" s="220" t="e">
        <f t="shared" si="55"/>
        <v>#DIV/0!</v>
      </c>
      <c r="AJ139" s="222" t="e">
        <f t="shared" si="56"/>
        <v>#DIV/0!</v>
      </c>
      <c r="AK139" s="222" t="e">
        <f t="shared" si="57"/>
        <v>#DIV/0!</v>
      </c>
      <c r="AL139" s="222" t="e">
        <f t="shared" si="58"/>
        <v>#DIV/0!</v>
      </c>
      <c r="AN139" s="89"/>
    </row>
    <row r="140" spans="1:40" s="88" customFormat="1" ht="30" hidden="1" customHeight="1">
      <c r="A140" s="88">
        <f>'CONSTRUCTION COST ESTIMATE'!A140</f>
        <v>0</v>
      </c>
      <c r="B140" s="91">
        <f>'CONSTRUCTION COST ESTIMATE'!B140</f>
        <v>202.208</v>
      </c>
      <c r="C140" s="92" t="str">
        <f>'CONSTRUCTION COST ESTIMATE'!C140</f>
        <v>REMOVE AND RELOCATE SIGN AND POST</v>
      </c>
      <c r="D140" s="93" t="str">
        <f>'CONSTRUCTION COST ESTIMATE'!BB140</f>
        <v>EA</v>
      </c>
      <c r="E140" s="94">
        <f>'CONSTRUCTION COST ESTIMATE'!BA140</f>
        <v>0</v>
      </c>
      <c r="F140" s="220">
        <f>'CONSTRUCTION COST ESTIMATE'!BC140</f>
        <v>0</v>
      </c>
      <c r="G140" s="221">
        <f>'CONSTRUCTION COST ESTIMATE'!BD140</f>
        <v>0</v>
      </c>
      <c r="H140" s="220"/>
      <c r="I140" s="220">
        <f t="shared" si="41"/>
        <v>0</v>
      </c>
      <c r="J140" s="220"/>
      <c r="K140" s="220">
        <f t="shared" si="42"/>
        <v>0</v>
      </c>
      <c r="L140" s="220"/>
      <c r="M140" s="220">
        <f t="shared" si="43"/>
        <v>0</v>
      </c>
      <c r="N140" s="220"/>
      <c r="O140" s="220">
        <f t="shared" si="44"/>
        <v>0</v>
      </c>
      <c r="P140" s="220"/>
      <c r="Q140" s="220">
        <f t="shared" si="45"/>
        <v>0</v>
      </c>
      <c r="R140" s="220"/>
      <c r="S140" s="220">
        <f t="shared" si="46"/>
        <v>0</v>
      </c>
      <c r="T140" s="220"/>
      <c r="U140" s="220">
        <f t="shared" si="47"/>
        <v>0</v>
      </c>
      <c r="V140" s="220"/>
      <c r="W140" s="220">
        <f t="shared" si="48"/>
        <v>0</v>
      </c>
      <c r="X140" s="220"/>
      <c r="Y140" s="220">
        <f t="shared" si="49"/>
        <v>0</v>
      </c>
      <c r="Z140" s="220"/>
      <c r="AA140" s="220">
        <f t="shared" si="50"/>
        <v>0</v>
      </c>
      <c r="AC140" s="222" t="e">
        <f t="shared" si="40"/>
        <v>#DIV/0!</v>
      </c>
      <c r="AD140" s="220" t="e">
        <f t="shared" si="51"/>
        <v>#NUM!</v>
      </c>
      <c r="AE140" s="223" t="e">
        <f t="shared" si="52"/>
        <v>#NUM!</v>
      </c>
      <c r="AF140" s="223" t="e">
        <f t="shared" si="53"/>
        <v>#NUM!</v>
      </c>
      <c r="AG140" s="222" t="e">
        <f t="shared" si="54"/>
        <v>#NUM!</v>
      </c>
      <c r="AI140" s="220" t="e">
        <f t="shared" si="55"/>
        <v>#DIV/0!</v>
      </c>
      <c r="AJ140" s="222" t="e">
        <f t="shared" si="56"/>
        <v>#DIV/0!</v>
      </c>
      <c r="AK140" s="222" t="e">
        <f t="shared" si="57"/>
        <v>#DIV/0!</v>
      </c>
      <c r="AL140" s="222" t="e">
        <f t="shared" si="58"/>
        <v>#DIV/0!</v>
      </c>
      <c r="AN140" s="89"/>
    </row>
    <row r="141" spans="1:40" s="88" customFormat="1" ht="30" hidden="1" customHeight="1">
      <c r="A141" s="88">
        <f>'CONSTRUCTION COST ESTIMATE'!A141</f>
        <v>0</v>
      </c>
      <c r="B141" s="91">
        <f>'CONSTRUCTION COST ESTIMATE'!B141</f>
        <v>202.209</v>
      </c>
      <c r="C141" s="92" t="str">
        <f>'CONSTRUCTION COST ESTIMATE'!C141</f>
        <v>REMOVE PEDESTRIAN CROSSING SIGN</v>
      </c>
      <c r="D141" s="93" t="str">
        <f>'CONSTRUCTION COST ESTIMATE'!BB141</f>
        <v>EA</v>
      </c>
      <c r="E141" s="94">
        <f>'CONSTRUCTION COST ESTIMATE'!BA141</f>
        <v>0</v>
      </c>
      <c r="F141" s="220">
        <f>'CONSTRUCTION COST ESTIMATE'!BC141</f>
        <v>0</v>
      </c>
      <c r="G141" s="221">
        <f>'CONSTRUCTION COST ESTIMATE'!BD141</f>
        <v>0</v>
      </c>
      <c r="H141" s="220"/>
      <c r="I141" s="220">
        <f t="shared" si="41"/>
        <v>0</v>
      </c>
      <c r="J141" s="220"/>
      <c r="K141" s="220">
        <f t="shared" si="42"/>
        <v>0</v>
      </c>
      <c r="L141" s="220"/>
      <c r="M141" s="220">
        <f t="shared" si="43"/>
        <v>0</v>
      </c>
      <c r="N141" s="220"/>
      <c r="O141" s="220">
        <f t="shared" si="44"/>
        <v>0</v>
      </c>
      <c r="P141" s="220"/>
      <c r="Q141" s="220">
        <f t="shared" si="45"/>
        <v>0</v>
      </c>
      <c r="R141" s="220"/>
      <c r="S141" s="220">
        <f t="shared" si="46"/>
        <v>0</v>
      </c>
      <c r="T141" s="220"/>
      <c r="U141" s="220">
        <f t="shared" si="47"/>
        <v>0</v>
      </c>
      <c r="V141" s="220"/>
      <c r="W141" s="220">
        <f t="shared" si="48"/>
        <v>0</v>
      </c>
      <c r="X141" s="220"/>
      <c r="Y141" s="220">
        <f t="shared" si="49"/>
        <v>0</v>
      </c>
      <c r="Z141" s="220"/>
      <c r="AA141" s="220">
        <f t="shared" si="50"/>
        <v>0</v>
      </c>
      <c r="AC141" s="222" t="e">
        <f t="shared" si="40"/>
        <v>#DIV/0!</v>
      </c>
      <c r="AD141" s="220" t="e">
        <f t="shared" si="51"/>
        <v>#NUM!</v>
      </c>
      <c r="AE141" s="223" t="e">
        <f t="shared" si="52"/>
        <v>#NUM!</v>
      </c>
      <c r="AF141" s="223" t="e">
        <f t="shared" si="53"/>
        <v>#NUM!</v>
      </c>
      <c r="AG141" s="222" t="e">
        <f t="shared" si="54"/>
        <v>#NUM!</v>
      </c>
      <c r="AI141" s="220" t="e">
        <f t="shared" si="55"/>
        <v>#DIV/0!</v>
      </c>
      <c r="AJ141" s="222" t="e">
        <f t="shared" si="56"/>
        <v>#DIV/0!</v>
      </c>
      <c r="AK141" s="222" t="e">
        <f t="shared" si="57"/>
        <v>#DIV/0!</v>
      </c>
      <c r="AL141" s="222" t="e">
        <f t="shared" si="58"/>
        <v>#DIV/0!</v>
      </c>
      <c r="AN141" s="89"/>
    </row>
    <row r="142" spans="1:40" s="88" customFormat="1" ht="30" hidden="1" customHeight="1">
      <c r="A142" s="88">
        <f>'CONSTRUCTION COST ESTIMATE'!A142</f>
        <v>0</v>
      </c>
      <c r="B142" s="91">
        <f>'CONSTRUCTION COST ESTIMATE'!B142</f>
        <v>202.21</v>
      </c>
      <c r="C142" s="92" t="str">
        <f>'CONSTRUCTION COST ESTIMATE'!C142</f>
        <v>REMOVE AND SALVAGE PEDESTRIAN CROSSING SIGN</v>
      </c>
      <c r="D142" s="93" t="str">
        <f>'CONSTRUCTION COST ESTIMATE'!BB142</f>
        <v>EA</v>
      </c>
      <c r="E142" s="94">
        <f>'CONSTRUCTION COST ESTIMATE'!BA142</f>
        <v>0</v>
      </c>
      <c r="F142" s="220">
        <f>'CONSTRUCTION COST ESTIMATE'!BC142</f>
        <v>0</v>
      </c>
      <c r="G142" s="221">
        <f>'CONSTRUCTION COST ESTIMATE'!BD142</f>
        <v>0</v>
      </c>
      <c r="H142" s="220"/>
      <c r="I142" s="220">
        <f t="shared" si="41"/>
        <v>0</v>
      </c>
      <c r="J142" s="220"/>
      <c r="K142" s="220">
        <f t="shared" si="42"/>
        <v>0</v>
      </c>
      <c r="L142" s="220"/>
      <c r="M142" s="220">
        <f t="shared" si="43"/>
        <v>0</v>
      </c>
      <c r="N142" s="220"/>
      <c r="O142" s="220">
        <f t="shared" si="44"/>
        <v>0</v>
      </c>
      <c r="P142" s="220"/>
      <c r="Q142" s="220">
        <f t="shared" si="45"/>
        <v>0</v>
      </c>
      <c r="R142" s="220"/>
      <c r="S142" s="220">
        <f t="shared" si="46"/>
        <v>0</v>
      </c>
      <c r="T142" s="220"/>
      <c r="U142" s="220">
        <f t="shared" si="47"/>
        <v>0</v>
      </c>
      <c r="V142" s="220"/>
      <c r="W142" s="220">
        <f t="shared" si="48"/>
        <v>0</v>
      </c>
      <c r="X142" s="220"/>
      <c r="Y142" s="220">
        <f t="shared" si="49"/>
        <v>0</v>
      </c>
      <c r="Z142" s="220"/>
      <c r="AA142" s="220">
        <f t="shared" si="50"/>
        <v>0</v>
      </c>
      <c r="AC142" s="222" t="e">
        <f t="shared" si="40"/>
        <v>#DIV/0!</v>
      </c>
      <c r="AD142" s="220" t="e">
        <f t="shared" si="51"/>
        <v>#NUM!</v>
      </c>
      <c r="AE142" s="223" t="e">
        <f t="shared" si="52"/>
        <v>#NUM!</v>
      </c>
      <c r="AF142" s="223" t="e">
        <f t="shared" si="53"/>
        <v>#NUM!</v>
      </c>
      <c r="AG142" s="222" t="e">
        <f t="shared" si="54"/>
        <v>#NUM!</v>
      </c>
      <c r="AI142" s="220" t="e">
        <f t="shared" si="55"/>
        <v>#DIV/0!</v>
      </c>
      <c r="AJ142" s="222" t="e">
        <f t="shared" si="56"/>
        <v>#DIV/0!</v>
      </c>
      <c r="AK142" s="222" t="e">
        <f t="shared" si="57"/>
        <v>#DIV/0!</v>
      </c>
      <c r="AL142" s="222" t="e">
        <f t="shared" si="58"/>
        <v>#DIV/0!</v>
      </c>
      <c r="AN142" s="89"/>
    </row>
    <row r="143" spans="1:40" s="88" customFormat="1" ht="30" hidden="1" customHeight="1">
      <c r="A143" s="88">
        <f>'CONSTRUCTION COST ESTIMATE'!A143</f>
        <v>0</v>
      </c>
      <c r="B143" s="91">
        <f>'CONSTRUCTION COST ESTIMATE'!B143</f>
        <v>202.21100000000001</v>
      </c>
      <c r="C143" s="92" t="str">
        <f>'CONSTRUCTION COST ESTIMATE'!C143</f>
        <v>REMOVE AND RELOCATE PEDESTRIAN CROSSING SIGN</v>
      </c>
      <c r="D143" s="93" t="str">
        <f>'CONSTRUCTION COST ESTIMATE'!BB143</f>
        <v>EA</v>
      </c>
      <c r="E143" s="94">
        <f>'CONSTRUCTION COST ESTIMATE'!BA143</f>
        <v>0</v>
      </c>
      <c r="F143" s="220">
        <f>'CONSTRUCTION COST ESTIMATE'!BC143</f>
        <v>0</v>
      </c>
      <c r="G143" s="221">
        <f>'CONSTRUCTION COST ESTIMATE'!BD143</f>
        <v>0</v>
      </c>
      <c r="H143" s="220"/>
      <c r="I143" s="220">
        <f t="shared" si="41"/>
        <v>0</v>
      </c>
      <c r="J143" s="220"/>
      <c r="K143" s="220">
        <f t="shared" si="42"/>
        <v>0</v>
      </c>
      <c r="L143" s="220"/>
      <c r="M143" s="220">
        <f t="shared" si="43"/>
        <v>0</v>
      </c>
      <c r="N143" s="220"/>
      <c r="O143" s="220">
        <f t="shared" si="44"/>
        <v>0</v>
      </c>
      <c r="P143" s="220"/>
      <c r="Q143" s="220">
        <f t="shared" si="45"/>
        <v>0</v>
      </c>
      <c r="R143" s="220"/>
      <c r="S143" s="220">
        <f t="shared" si="46"/>
        <v>0</v>
      </c>
      <c r="T143" s="220"/>
      <c r="U143" s="220">
        <f t="shared" si="47"/>
        <v>0</v>
      </c>
      <c r="V143" s="220"/>
      <c r="W143" s="220">
        <f t="shared" si="48"/>
        <v>0</v>
      </c>
      <c r="X143" s="220"/>
      <c r="Y143" s="220">
        <f t="shared" si="49"/>
        <v>0</v>
      </c>
      <c r="Z143" s="220"/>
      <c r="AA143" s="220">
        <f t="shared" si="50"/>
        <v>0</v>
      </c>
      <c r="AC143" s="222" t="e">
        <f t="shared" si="40"/>
        <v>#DIV/0!</v>
      </c>
      <c r="AD143" s="220" t="e">
        <f t="shared" si="51"/>
        <v>#NUM!</v>
      </c>
      <c r="AE143" s="223" t="e">
        <f t="shared" si="52"/>
        <v>#NUM!</v>
      </c>
      <c r="AF143" s="223" t="e">
        <f t="shared" si="53"/>
        <v>#NUM!</v>
      </c>
      <c r="AG143" s="222" t="e">
        <f t="shared" si="54"/>
        <v>#NUM!</v>
      </c>
      <c r="AI143" s="220" t="e">
        <f t="shared" si="55"/>
        <v>#DIV/0!</v>
      </c>
      <c r="AJ143" s="222" t="e">
        <f t="shared" si="56"/>
        <v>#DIV/0!</v>
      </c>
      <c r="AK143" s="222" t="e">
        <f t="shared" si="57"/>
        <v>#DIV/0!</v>
      </c>
      <c r="AL143" s="222" t="e">
        <f t="shared" si="58"/>
        <v>#DIV/0!</v>
      </c>
      <c r="AN143" s="89"/>
    </row>
    <row r="144" spans="1:40" s="88" customFormat="1" ht="30" hidden="1" customHeight="1">
      <c r="A144" s="88">
        <f>'CONSTRUCTION COST ESTIMATE'!A144</f>
        <v>0</v>
      </c>
      <c r="B144" s="91">
        <f>'CONSTRUCTION COST ESTIMATE'!B144</f>
        <v>202.21199999999999</v>
      </c>
      <c r="C144" s="92" t="str">
        <f>'CONSTRUCTION COST ESTIMATE'!C144</f>
        <v>REMOVE COMMERCIAL SIGN</v>
      </c>
      <c r="D144" s="93" t="str">
        <f>'CONSTRUCTION COST ESTIMATE'!BB144</f>
        <v>EA</v>
      </c>
      <c r="E144" s="94">
        <f>'CONSTRUCTION COST ESTIMATE'!BA144</f>
        <v>0</v>
      </c>
      <c r="F144" s="220">
        <f>'CONSTRUCTION COST ESTIMATE'!BC144</f>
        <v>0</v>
      </c>
      <c r="G144" s="221">
        <f>'CONSTRUCTION COST ESTIMATE'!BD144</f>
        <v>0</v>
      </c>
      <c r="H144" s="220"/>
      <c r="I144" s="220">
        <f t="shared" si="41"/>
        <v>0</v>
      </c>
      <c r="J144" s="220"/>
      <c r="K144" s="220">
        <f t="shared" si="42"/>
        <v>0</v>
      </c>
      <c r="L144" s="220"/>
      <c r="M144" s="220">
        <f t="shared" si="43"/>
        <v>0</v>
      </c>
      <c r="N144" s="220"/>
      <c r="O144" s="220">
        <f t="shared" si="44"/>
        <v>0</v>
      </c>
      <c r="P144" s="220"/>
      <c r="Q144" s="220">
        <f t="shared" si="45"/>
        <v>0</v>
      </c>
      <c r="R144" s="220"/>
      <c r="S144" s="220">
        <f t="shared" si="46"/>
        <v>0</v>
      </c>
      <c r="T144" s="220"/>
      <c r="U144" s="220">
        <f t="shared" si="47"/>
        <v>0</v>
      </c>
      <c r="V144" s="220"/>
      <c r="W144" s="220">
        <f t="shared" si="48"/>
        <v>0</v>
      </c>
      <c r="X144" s="220"/>
      <c r="Y144" s="220">
        <f t="shared" si="49"/>
        <v>0</v>
      </c>
      <c r="Z144" s="220"/>
      <c r="AA144" s="220">
        <f t="shared" si="50"/>
        <v>0</v>
      </c>
      <c r="AC144" s="222" t="e">
        <f t="shared" si="40"/>
        <v>#DIV/0!</v>
      </c>
      <c r="AD144" s="220" t="e">
        <f t="shared" si="51"/>
        <v>#NUM!</v>
      </c>
      <c r="AE144" s="223" t="e">
        <f t="shared" si="52"/>
        <v>#NUM!</v>
      </c>
      <c r="AF144" s="223" t="e">
        <f t="shared" si="53"/>
        <v>#NUM!</v>
      </c>
      <c r="AG144" s="222" t="e">
        <f t="shared" si="54"/>
        <v>#NUM!</v>
      </c>
      <c r="AI144" s="220" t="e">
        <f t="shared" si="55"/>
        <v>#DIV/0!</v>
      </c>
      <c r="AJ144" s="222" t="e">
        <f t="shared" si="56"/>
        <v>#DIV/0!</v>
      </c>
      <c r="AK144" s="222" t="e">
        <f t="shared" si="57"/>
        <v>#DIV/0!</v>
      </c>
      <c r="AL144" s="222" t="e">
        <f t="shared" si="58"/>
        <v>#DIV/0!</v>
      </c>
      <c r="AN144" s="89"/>
    </row>
    <row r="145" spans="1:40" s="88" customFormat="1" ht="30" hidden="1" customHeight="1">
      <c r="A145" s="88">
        <f>'CONSTRUCTION COST ESTIMATE'!A145</f>
        <v>0</v>
      </c>
      <c r="B145" s="91">
        <f>'CONSTRUCTION COST ESTIMATE'!B145</f>
        <v>202.21299999999999</v>
      </c>
      <c r="C145" s="92" t="str">
        <f>'CONSTRUCTION COST ESTIMATE'!C145</f>
        <v>REMOVE AND SALVAGE COMMERCIAL SIGN</v>
      </c>
      <c r="D145" s="93" t="str">
        <f>'CONSTRUCTION COST ESTIMATE'!BB145</f>
        <v>EA</v>
      </c>
      <c r="E145" s="94">
        <f>'CONSTRUCTION COST ESTIMATE'!BA145</f>
        <v>0</v>
      </c>
      <c r="F145" s="220">
        <f>'CONSTRUCTION COST ESTIMATE'!BC145</f>
        <v>0</v>
      </c>
      <c r="G145" s="221">
        <f>'CONSTRUCTION COST ESTIMATE'!BD145</f>
        <v>0</v>
      </c>
      <c r="H145" s="220"/>
      <c r="I145" s="220">
        <f t="shared" si="41"/>
        <v>0</v>
      </c>
      <c r="J145" s="220"/>
      <c r="K145" s="220">
        <f t="shared" si="42"/>
        <v>0</v>
      </c>
      <c r="L145" s="220"/>
      <c r="M145" s="220">
        <f t="shared" si="43"/>
        <v>0</v>
      </c>
      <c r="N145" s="220"/>
      <c r="O145" s="220">
        <f t="shared" si="44"/>
        <v>0</v>
      </c>
      <c r="P145" s="220"/>
      <c r="Q145" s="220">
        <f t="shared" si="45"/>
        <v>0</v>
      </c>
      <c r="R145" s="220"/>
      <c r="S145" s="220">
        <f t="shared" si="46"/>
        <v>0</v>
      </c>
      <c r="T145" s="220"/>
      <c r="U145" s="220">
        <f t="shared" si="47"/>
        <v>0</v>
      </c>
      <c r="V145" s="220"/>
      <c r="W145" s="220">
        <f t="shared" si="48"/>
        <v>0</v>
      </c>
      <c r="X145" s="220"/>
      <c r="Y145" s="220">
        <f t="shared" si="49"/>
        <v>0</v>
      </c>
      <c r="Z145" s="220"/>
      <c r="AA145" s="220">
        <f t="shared" si="50"/>
        <v>0</v>
      </c>
      <c r="AC145" s="222" t="e">
        <f t="shared" ref="AC145:AC158" si="59">I145/$I$1460</f>
        <v>#DIV/0!</v>
      </c>
      <c r="AD145" s="220" t="e">
        <f t="shared" si="51"/>
        <v>#NUM!</v>
      </c>
      <c r="AE145" s="223" t="e">
        <f t="shared" si="52"/>
        <v>#NUM!</v>
      </c>
      <c r="AF145" s="223" t="e">
        <f t="shared" si="53"/>
        <v>#NUM!</v>
      </c>
      <c r="AG145" s="222" t="e">
        <f t="shared" si="54"/>
        <v>#NUM!</v>
      </c>
      <c r="AI145" s="220" t="e">
        <f t="shared" si="55"/>
        <v>#DIV/0!</v>
      </c>
      <c r="AJ145" s="222" t="e">
        <f t="shared" si="56"/>
        <v>#DIV/0!</v>
      </c>
      <c r="AK145" s="222" t="e">
        <f t="shared" si="57"/>
        <v>#DIV/0!</v>
      </c>
      <c r="AL145" s="222" t="e">
        <f t="shared" si="58"/>
        <v>#DIV/0!</v>
      </c>
      <c r="AN145" s="89"/>
    </row>
    <row r="146" spans="1:40" s="88" customFormat="1" ht="30" hidden="1" customHeight="1">
      <c r="A146" s="88">
        <f>'CONSTRUCTION COST ESTIMATE'!A146</f>
        <v>0</v>
      </c>
      <c r="B146" s="91">
        <f>'CONSTRUCTION COST ESTIMATE'!B146</f>
        <v>202.214</v>
      </c>
      <c r="C146" s="92" t="str">
        <f>'CONSTRUCTION COST ESTIMATE'!C146</f>
        <v>REMOVE AND RELOCATE COMMERCIAL SIGN</v>
      </c>
      <c r="D146" s="93" t="str">
        <f>'CONSTRUCTION COST ESTIMATE'!BB146</f>
        <v>EA</v>
      </c>
      <c r="E146" s="94">
        <f>'CONSTRUCTION COST ESTIMATE'!BA146</f>
        <v>0</v>
      </c>
      <c r="F146" s="220">
        <f>'CONSTRUCTION COST ESTIMATE'!BC146</f>
        <v>0</v>
      </c>
      <c r="G146" s="221">
        <f>'CONSTRUCTION COST ESTIMATE'!BD146</f>
        <v>0</v>
      </c>
      <c r="H146" s="220"/>
      <c r="I146" s="220">
        <f t="shared" si="41"/>
        <v>0</v>
      </c>
      <c r="J146" s="220"/>
      <c r="K146" s="220">
        <f t="shared" si="42"/>
        <v>0</v>
      </c>
      <c r="L146" s="220"/>
      <c r="M146" s="220">
        <f t="shared" si="43"/>
        <v>0</v>
      </c>
      <c r="N146" s="220"/>
      <c r="O146" s="220">
        <f t="shared" si="44"/>
        <v>0</v>
      </c>
      <c r="P146" s="220"/>
      <c r="Q146" s="220">
        <f t="shared" si="45"/>
        <v>0</v>
      </c>
      <c r="R146" s="220"/>
      <c r="S146" s="220">
        <f t="shared" si="46"/>
        <v>0</v>
      </c>
      <c r="T146" s="220"/>
      <c r="U146" s="220">
        <f t="shared" si="47"/>
        <v>0</v>
      </c>
      <c r="V146" s="220"/>
      <c r="W146" s="220">
        <f t="shared" si="48"/>
        <v>0</v>
      </c>
      <c r="X146" s="220"/>
      <c r="Y146" s="220">
        <f t="shared" si="49"/>
        <v>0</v>
      </c>
      <c r="Z146" s="220"/>
      <c r="AA146" s="220">
        <f t="shared" si="50"/>
        <v>0</v>
      </c>
      <c r="AC146" s="222" t="e">
        <f t="shared" si="59"/>
        <v>#DIV/0!</v>
      </c>
      <c r="AD146" s="220" t="e">
        <f t="shared" si="51"/>
        <v>#NUM!</v>
      </c>
      <c r="AE146" s="223" t="e">
        <f t="shared" si="52"/>
        <v>#NUM!</v>
      </c>
      <c r="AF146" s="223" t="e">
        <f t="shared" si="53"/>
        <v>#NUM!</v>
      </c>
      <c r="AG146" s="222" t="e">
        <f t="shared" si="54"/>
        <v>#NUM!</v>
      </c>
      <c r="AI146" s="220" t="e">
        <f t="shared" si="55"/>
        <v>#DIV/0!</v>
      </c>
      <c r="AJ146" s="222" t="e">
        <f t="shared" si="56"/>
        <v>#DIV/0!</v>
      </c>
      <c r="AK146" s="222" t="e">
        <f t="shared" si="57"/>
        <v>#DIV/0!</v>
      </c>
      <c r="AL146" s="222" t="e">
        <f t="shared" si="58"/>
        <v>#DIV/0!</v>
      </c>
      <c r="AN146" s="89"/>
    </row>
    <row r="147" spans="1:40" s="88" customFormat="1" ht="30" hidden="1" customHeight="1">
      <c r="A147" s="88">
        <f>'CONSTRUCTION COST ESTIMATE'!A147</f>
        <v>0</v>
      </c>
      <c r="B147" s="91">
        <f>'CONSTRUCTION COST ESTIMATE'!B147</f>
        <v>202.22</v>
      </c>
      <c r="C147" s="92" t="str">
        <f>'CONSTRUCTION COST ESTIMATE'!C147</f>
        <v>REMOVE TRAFFIC SIGNAL LIGHT CONDUIT</v>
      </c>
      <c r="D147" s="93" t="str">
        <f>'CONSTRUCTION COST ESTIMATE'!BB147</f>
        <v>LF</v>
      </c>
      <c r="E147" s="94">
        <f>'CONSTRUCTION COST ESTIMATE'!BA147</f>
        <v>0</v>
      </c>
      <c r="F147" s="220">
        <f>'CONSTRUCTION COST ESTIMATE'!BC147</f>
        <v>0</v>
      </c>
      <c r="G147" s="221">
        <f>'CONSTRUCTION COST ESTIMATE'!BD147</f>
        <v>0</v>
      </c>
      <c r="H147" s="220"/>
      <c r="I147" s="220">
        <f t="shared" si="41"/>
        <v>0</v>
      </c>
      <c r="J147" s="220"/>
      <c r="K147" s="220">
        <f t="shared" si="42"/>
        <v>0</v>
      </c>
      <c r="L147" s="220"/>
      <c r="M147" s="220">
        <f t="shared" si="43"/>
        <v>0</v>
      </c>
      <c r="N147" s="220"/>
      <c r="O147" s="220">
        <f t="shared" si="44"/>
        <v>0</v>
      </c>
      <c r="P147" s="220"/>
      <c r="Q147" s="220">
        <f t="shared" si="45"/>
        <v>0</v>
      </c>
      <c r="R147" s="220"/>
      <c r="S147" s="220">
        <f t="shared" si="46"/>
        <v>0</v>
      </c>
      <c r="T147" s="220"/>
      <c r="U147" s="220">
        <f t="shared" si="47"/>
        <v>0</v>
      </c>
      <c r="V147" s="220"/>
      <c r="W147" s="220">
        <f t="shared" si="48"/>
        <v>0</v>
      </c>
      <c r="X147" s="220"/>
      <c r="Y147" s="220">
        <f t="shared" si="49"/>
        <v>0</v>
      </c>
      <c r="Z147" s="220"/>
      <c r="AA147" s="220">
        <f t="shared" si="50"/>
        <v>0</v>
      </c>
      <c r="AC147" s="222" t="e">
        <f t="shared" si="59"/>
        <v>#DIV/0!</v>
      </c>
      <c r="AD147" s="220" t="e">
        <f t="shared" si="51"/>
        <v>#NUM!</v>
      </c>
      <c r="AE147" s="223" t="e">
        <f t="shared" si="52"/>
        <v>#NUM!</v>
      </c>
      <c r="AF147" s="223" t="e">
        <f t="shared" si="53"/>
        <v>#NUM!</v>
      </c>
      <c r="AG147" s="222" t="e">
        <f t="shared" si="54"/>
        <v>#NUM!</v>
      </c>
      <c r="AI147" s="220" t="e">
        <f t="shared" si="55"/>
        <v>#DIV/0!</v>
      </c>
      <c r="AJ147" s="222" t="e">
        <f t="shared" si="56"/>
        <v>#DIV/0!</v>
      </c>
      <c r="AK147" s="222" t="e">
        <f t="shared" si="57"/>
        <v>#DIV/0!</v>
      </c>
      <c r="AL147" s="222" t="e">
        <f t="shared" si="58"/>
        <v>#DIV/0!</v>
      </c>
      <c r="AN147" s="89"/>
    </row>
    <row r="148" spans="1:40" s="88" customFormat="1" ht="30" hidden="1" customHeight="1">
      <c r="A148" s="88">
        <f>'CONSTRUCTION COST ESTIMATE'!A148</f>
        <v>0</v>
      </c>
      <c r="B148" s="91">
        <f>'CONSTRUCTION COST ESTIMATE'!B148</f>
        <v>202.221</v>
      </c>
      <c r="C148" s="92" t="str">
        <f>'CONSTRUCTION COST ESTIMATE'!C148</f>
        <v>REMOVE STREETLIGHT CONDUIT</v>
      </c>
      <c r="D148" s="93" t="str">
        <f>'CONSTRUCTION COST ESTIMATE'!BB148</f>
        <v>LF</v>
      </c>
      <c r="E148" s="94">
        <f>'CONSTRUCTION COST ESTIMATE'!BA148</f>
        <v>0</v>
      </c>
      <c r="F148" s="220">
        <f>'CONSTRUCTION COST ESTIMATE'!BC148</f>
        <v>0</v>
      </c>
      <c r="G148" s="221">
        <f>'CONSTRUCTION COST ESTIMATE'!BD148</f>
        <v>0</v>
      </c>
      <c r="H148" s="220"/>
      <c r="I148" s="220">
        <f t="shared" si="41"/>
        <v>0</v>
      </c>
      <c r="J148" s="220"/>
      <c r="K148" s="220">
        <f t="shared" si="42"/>
        <v>0</v>
      </c>
      <c r="L148" s="220"/>
      <c r="M148" s="220">
        <f t="shared" si="43"/>
        <v>0</v>
      </c>
      <c r="N148" s="220"/>
      <c r="O148" s="220">
        <f t="shared" si="44"/>
        <v>0</v>
      </c>
      <c r="P148" s="220"/>
      <c r="Q148" s="220">
        <f t="shared" si="45"/>
        <v>0</v>
      </c>
      <c r="R148" s="220"/>
      <c r="S148" s="220">
        <f t="shared" si="46"/>
        <v>0</v>
      </c>
      <c r="T148" s="220"/>
      <c r="U148" s="220">
        <f t="shared" si="47"/>
        <v>0</v>
      </c>
      <c r="V148" s="220"/>
      <c r="W148" s="220">
        <f t="shared" si="48"/>
        <v>0</v>
      </c>
      <c r="X148" s="220"/>
      <c r="Y148" s="220">
        <f t="shared" si="49"/>
        <v>0</v>
      </c>
      <c r="Z148" s="220"/>
      <c r="AA148" s="220">
        <f t="shared" si="50"/>
        <v>0</v>
      </c>
      <c r="AC148" s="222" t="e">
        <f t="shared" si="59"/>
        <v>#DIV/0!</v>
      </c>
      <c r="AD148" s="220" t="e">
        <f t="shared" si="51"/>
        <v>#NUM!</v>
      </c>
      <c r="AE148" s="223" t="e">
        <f t="shared" si="52"/>
        <v>#NUM!</v>
      </c>
      <c r="AF148" s="223" t="e">
        <f t="shared" si="53"/>
        <v>#NUM!</v>
      </c>
      <c r="AG148" s="222" t="e">
        <f t="shared" si="54"/>
        <v>#NUM!</v>
      </c>
      <c r="AI148" s="220" t="e">
        <f t="shared" si="55"/>
        <v>#DIV/0!</v>
      </c>
      <c r="AJ148" s="222" t="e">
        <f t="shared" si="56"/>
        <v>#DIV/0!</v>
      </c>
      <c r="AK148" s="222" t="e">
        <f t="shared" si="57"/>
        <v>#DIV/0!</v>
      </c>
      <c r="AL148" s="222" t="e">
        <f t="shared" si="58"/>
        <v>#DIV/0!</v>
      </c>
      <c r="AN148" s="89"/>
    </row>
    <row r="149" spans="1:40" s="88" customFormat="1" ht="30" hidden="1" customHeight="1">
      <c r="A149" s="88">
        <f>'CONSTRUCTION COST ESTIMATE'!A149</f>
        <v>0</v>
      </c>
      <c r="B149" s="91">
        <f>'CONSTRUCTION COST ESTIMATE'!B149</f>
        <v>202.22200000000001</v>
      </c>
      <c r="C149" s="92" t="str">
        <f>'CONSTRUCTION COST ESTIMATE'!C149</f>
        <v>REMOVE UTILITY CONDUIT</v>
      </c>
      <c r="D149" s="93" t="str">
        <f>'CONSTRUCTION COST ESTIMATE'!BB149</f>
        <v>LF</v>
      </c>
      <c r="E149" s="94">
        <f>'CONSTRUCTION COST ESTIMATE'!BA149</f>
        <v>0</v>
      </c>
      <c r="F149" s="220">
        <f>'CONSTRUCTION COST ESTIMATE'!BC149</f>
        <v>0</v>
      </c>
      <c r="G149" s="221">
        <f>'CONSTRUCTION COST ESTIMATE'!BD149</f>
        <v>0</v>
      </c>
      <c r="H149" s="220"/>
      <c r="I149" s="220">
        <f t="shared" si="41"/>
        <v>0</v>
      </c>
      <c r="J149" s="220"/>
      <c r="K149" s="220">
        <f t="shared" si="42"/>
        <v>0</v>
      </c>
      <c r="L149" s="220"/>
      <c r="M149" s="220">
        <f t="shared" si="43"/>
        <v>0</v>
      </c>
      <c r="N149" s="220"/>
      <c r="O149" s="220">
        <f t="shared" si="44"/>
        <v>0</v>
      </c>
      <c r="P149" s="220"/>
      <c r="Q149" s="220">
        <f t="shared" si="45"/>
        <v>0</v>
      </c>
      <c r="R149" s="220"/>
      <c r="S149" s="220">
        <f t="shared" si="46"/>
        <v>0</v>
      </c>
      <c r="T149" s="220"/>
      <c r="U149" s="220">
        <f t="shared" si="47"/>
        <v>0</v>
      </c>
      <c r="V149" s="220"/>
      <c r="W149" s="220">
        <f t="shared" si="48"/>
        <v>0</v>
      </c>
      <c r="X149" s="220"/>
      <c r="Y149" s="220">
        <f t="shared" si="49"/>
        <v>0</v>
      </c>
      <c r="Z149" s="220"/>
      <c r="AA149" s="220">
        <f t="shared" si="50"/>
        <v>0</v>
      </c>
      <c r="AC149" s="222" t="e">
        <f t="shared" si="59"/>
        <v>#DIV/0!</v>
      </c>
      <c r="AD149" s="220" t="e">
        <f t="shared" si="51"/>
        <v>#NUM!</v>
      </c>
      <c r="AE149" s="223" t="e">
        <f t="shared" si="52"/>
        <v>#NUM!</v>
      </c>
      <c r="AF149" s="223" t="e">
        <f t="shared" si="53"/>
        <v>#NUM!</v>
      </c>
      <c r="AG149" s="222" t="e">
        <f t="shared" si="54"/>
        <v>#NUM!</v>
      </c>
      <c r="AI149" s="220" t="e">
        <f t="shared" si="55"/>
        <v>#DIV/0!</v>
      </c>
      <c r="AJ149" s="222" t="e">
        <f t="shared" si="56"/>
        <v>#DIV/0!</v>
      </c>
      <c r="AK149" s="222" t="e">
        <f t="shared" si="57"/>
        <v>#DIV/0!</v>
      </c>
      <c r="AL149" s="222" t="e">
        <f t="shared" si="58"/>
        <v>#DIV/0!</v>
      </c>
      <c r="AN149" s="89"/>
    </row>
    <row r="150" spans="1:40" s="88" customFormat="1" ht="30" hidden="1" customHeight="1">
      <c r="A150" s="88">
        <f>'CONSTRUCTION COST ESTIMATE'!A150</f>
        <v>0</v>
      </c>
      <c r="B150" s="91">
        <f>'CONSTRUCTION COST ESTIMATE'!B150</f>
        <v>202.22300000000001</v>
      </c>
      <c r="C150" s="92" t="str">
        <f>'CONSTRUCTION COST ESTIMATE'!C150</f>
        <v>REMOVE UTILITY VAULT</v>
      </c>
      <c r="D150" s="93" t="str">
        <f>'CONSTRUCTION COST ESTIMATE'!BB150</f>
        <v>EA</v>
      </c>
      <c r="E150" s="94">
        <f>'CONSTRUCTION COST ESTIMATE'!BA150</f>
        <v>0</v>
      </c>
      <c r="F150" s="220">
        <f>'CONSTRUCTION COST ESTIMATE'!BC150</f>
        <v>0</v>
      </c>
      <c r="G150" s="221">
        <f>'CONSTRUCTION COST ESTIMATE'!BD150</f>
        <v>0</v>
      </c>
      <c r="H150" s="220"/>
      <c r="I150" s="220">
        <f t="shared" si="41"/>
        <v>0</v>
      </c>
      <c r="J150" s="220"/>
      <c r="K150" s="220">
        <f t="shared" si="42"/>
        <v>0</v>
      </c>
      <c r="L150" s="220"/>
      <c r="M150" s="220">
        <f t="shared" si="43"/>
        <v>0</v>
      </c>
      <c r="N150" s="220"/>
      <c r="O150" s="220">
        <f t="shared" si="44"/>
        <v>0</v>
      </c>
      <c r="P150" s="220"/>
      <c r="Q150" s="220">
        <f t="shared" si="45"/>
        <v>0</v>
      </c>
      <c r="R150" s="220"/>
      <c r="S150" s="220">
        <f t="shared" si="46"/>
        <v>0</v>
      </c>
      <c r="T150" s="220"/>
      <c r="U150" s="220">
        <f t="shared" si="47"/>
        <v>0</v>
      </c>
      <c r="V150" s="220"/>
      <c r="W150" s="220">
        <f t="shared" si="48"/>
        <v>0</v>
      </c>
      <c r="X150" s="220"/>
      <c r="Y150" s="220">
        <f t="shared" si="49"/>
        <v>0</v>
      </c>
      <c r="Z150" s="220"/>
      <c r="AA150" s="220">
        <f t="shared" si="50"/>
        <v>0</v>
      </c>
      <c r="AC150" s="222" t="e">
        <f t="shared" si="59"/>
        <v>#DIV/0!</v>
      </c>
      <c r="AD150" s="220" t="e">
        <f t="shared" si="51"/>
        <v>#NUM!</v>
      </c>
      <c r="AE150" s="223" t="e">
        <f t="shared" si="52"/>
        <v>#NUM!</v>
      </c>
      <c r="AF150" s="223" t="e">
        <f t="shared" si="53"/>
        <v>#NUM!</v>
      </c>
      <c r="AG150" s="222" t="e">
        <f t="shared" si="54"/>
        <v>#NUM!</v>
      </c>
      <c r="AI150" s="220" t="e">
        <f t="shared" si="55"/>
        <v>#DIV/0!</v>
      </c>
      <c r="AJ150" s="222" t="e">
        <f t="shared" si="56"/>
        <v>#DIV/0!</v>
      </c>
      <c r="AK150" s="222" t="e">
        <f t="shared" si="57"/>
        <v>#DIV/0!</v>
      </c>
      <c r="AL150" s="222" t="e">
        <f t="shared" si="58"/>
        <v>#DIV/0!</v>
      </c>
      <c r="AN150" s="89"/>
    </row>
    <row r="151" spans="1:40" s="88" customFormat="1" ht="30" hidden="1" customHeight="1">
      <c r="A151" s="88">
        <f>'CONSTRUCTION COST ESTIMATE'!A151</f>
        <v>0</v>
      </c>
      <c r="B151" s="91">
        <f>'CONSTRUCTION COST ESTIMATE'!B151</f>
        <v>202.22399999999999</v>
      </c>
      <c r="C151" s="92" t="str">
        <f>'CONSTRUCTION COST ESTIMATE'!C151</f>
        <v>REMOVE PULLBOX</v>
      </c>
      <c r="D151" s="93" t="str">
        <f>'CONSTRUCTION COST ESTIMATE'!BB151</f>
        <v>EA</v>
      </c>
      <c r="E151" s="94">
        <f>'CONSTRUCTION COST ESTIMATE'!BA151</f>
        <v>0</v>
      </c>
      <c r="F151" s="220">
        <f>'CONSTRUCTION COST ESTIMATE'!BC151</f>
        <v>0</v>
      </c>
      <c r="G151" s="221">
        <f>'CONSTRUCTION COST ESTIMATE'!BD151</f>
        <v>0</v>
      </c>
      <c r="H151" s="220"/>
      <c r="I151" s="220">
        <f t="shared" si="41"/>
        <v>0</v>
      </c>
      <c r="J151" s="220"/>
      <c r="K151" s="220">
        <f t="shared" si="42"/>
        <v>0</v>
      </c>
      <c r="L151" s="220"/>
      <c r="M151" s="220">
        <f t="shared" si="43"/>
        <v>0</v>
      </c>
      <c r="N151" s="220"/>
      <c r="O151" s="220">
        <f t="shared" si="44"/>
        <v>0</v>
      </c>
      <c r="P151" s="220"/>
      <c r="Q151" s="220">
        <f t="shared" si="45"/>
        <v>0</v>
      </c>
      <c r="R151" s="220"/>
      <c r="S151" s="220">
        <f t="shared" si="46"/>
        <v>0</v>
      </c>
      <c r="T151" s="220"/>
      <c r="U151" s="220">
        <f t="shared" si="47"/>
        <v>0</v>
      </c>
      <c r="V151" s="220"/>
      <c r="W151" s="220">
        <f t="shared" si="48"/>
        <v>0</v>
      </c>
      <c r="X151" s="220"/>
      <c r="Y151" s="220">
        <f t="shared" si="49"/>
        <v>0</v>
      </c>
      <c r="Z151" s="220"/>
      <c r="AA151" s="220">
        <f t="shared" si="50"/>
        <v>0</v>
      </c>
      <c r="AC151" s="222" t="e">
        <f t="shared" si="59"/>
        <v>#DIV/0!</v>
      </c>
      <c r="AD151" s="220" t="e">
        <f t="shared" si="51"/>
        <v>#NUM!</v>
      </c>
      <c r="AE151" s="223" t="e">
        <f t="shared" si="52"/>
        <v>#NUM!</v>
      </c>
      <c r="AF151" s="223" t="e">
        <f t="shared" si="53"/>
        <v>#NUM!</v>
      </c>
      <c r="AG151" s="222" t="e">
        <f t="shared" si="54"/>
        <v>#NUM!</v>
      </c>
      <c r="AI151" s="220" t="e">
        <f t="shared" si="55"/>
        <v>#DIV/0!</v>
      </c>
      <c r="AJ151" s="222" t="e">
        <f t="shared" si="56"/>
        <v>#DIV/0!</v>
      </c>
      <c r="AK151" s="222" t="e">
        <f t="shared" si="57"/>
        <v>#DIV/0!</v>
      </c>
      <c r="AL151" s="222" t="e">
        <f t="shared" si="58"/>
        <v>#DIV/0!</v>
      </c>
      <c r="AN151" s="89"/>
    </row>
    <row r="152" spans="1:40" s="88" customFormat="1" ht="30" hidden="1" customHeight="1">
      <c r="A152" s="88">
        <f>'CONSTRUCTION COST ESTIMATE'!A152</f>
        <v>0</v>
      </c>
      <c r="B152" s="91">
        <f>'CONSTRUCTION COST ESTIMATE'!B152</f>
        <v>202.22499999999999</v>
      </c>
      <c r="C152" s="92" t="str">
        <f>'CONSTRUCTION COST ESTIMATE'!C152</f>
        <v>REMOVE TRAFFIC SIGNAL PULLBOX</v>
      </c>
      <c r="D152" s="93" t="str">
        <f>'CONSTRUCTION COST ESTIMATE'!BB152</f>
        <v>EA</v>
      </c>
      <c r="E152" s="94">
        <f>'CONSTRUCTION COST ESTIMATE'!BA152</f>
        <v>0</v>
      </c>
      <c r="F152" s="220">
        <f>'CONSTRUCTION COST ESTIMATE'!BC152</f>
        <v>0</v>
      </c>
      <c r="G152" s="221">
        <f>'CONSTRUCTION COST ESTIMATE'!BD152</f>
        <v>0</v>
      </c>
      <c r="H152" s="220"/>
      <c r="I152" s="220">
        <f t="shared" si="41"/>
        <v>0</v>
      </c>
      <c r="J152" s="220"/>
      <c r="K152" s="220">
        <f t="shared" si="42"/>
        <v>0</v>
      </c>
      <c r="L152" s="220"/>
      <c r="M152" s="220">
        <f t="shared" si="43"/>
        <v>0</v>
      </c>
      <c r="N152" s="220"/>
      <c r="O152" s="220">
        <f t="shared" si="44"/>
        <v>0</v>
      </c>
      <c r="P152" s="220"/>
      <c r="Q152" s="220">
        <f t="shared" si="45"/>
        <v>0</v>
      </c>
      <c r="R152" s="220"/>
      <c r="S152" s="220">
        <f t="shared" si="46"/>
        <v>0</v>
      </c>
      <c r="T152" s="220"/>
      <c r="U152" s="220">
        <f t="shared" si="47"/>
        <v>0</v>
      </c>
      <c r="V152" s="220"/>
      <c r="W152" s="220">
        <f t="shared" si="48"/>
        <v>0</v>
      </c>
      <c r="X152" s="220"/>
      <c r="Y152" s="220">
        <f t="shared" si="49"/>
        <v>0</v>
      </c>
      <c r="Z152" s="220"/>
      <c r="AA152" s="220">
        <f t="shared" si="50"/>
        <v>0</v>
      </c>
      <c r="AC152" s="222" t="e">
        <f t="shared" si="59"/>
        <v>#DIV/0!</v>
      </c>
      <c r="AD152" s="220" t="e">
        <f t="shared" si="51"/>
        <v>#NUM!</v>
      </c>
      <c r="AE152" s="223" t="e">
        <f t="shared" si="52"/>
        <v>#NUM!</v>
      </c>
      <c r="AF152" s="223" t="e">
        <f t="shared" si="53"/>
        <v>#NUM!</v>
      </c>
      <c r="AG152" s="222" t="e">
        <f t="shared" si="54"/>
        <v>#NUM!</v>
      </c>
      <c r="AI152" s="220" t="e">
        <f t="shared" si="55"/>
        <v>#DIV/0!</v>
      </c>
      <c r="AJ152" s="222" t="e">
        <f t="shared" si="56"/>
        <v>#DIV/0!</v>
      </c>
      <c r="AK152" s="222" t="e">
        <f t="shared" si="57"/>
        <v>#DIV/0!</v>
      </c>
      <c r="AL152" s="222" t="e">
        <f t="shared" si="58"/>
        <v>#DIV/0!</v>
      </c>
      <c r="AN152" s="89"/>
    </row>
    <row r="153" spans="1:40" s="88" customFormat="1" ht="30" hidden="1" customHeight="1">
      <c r="A153" s="88">
        <f>'CONSTRUCTION COST ESTIMATE'!A153</f>
        <v>0</v>
      </c>
      <c r="B153" s="91">
        <f>'CONSTRUCTION COST ESTIMATE'!B153</f>
        <v>202.226</v>
      </c>
      <c r="C153" s="92" t="str">
        <f>'CONSTRUCTION COST ESTIMATE'!C153</f>
        <v>REMOVE STREETLIGHT</v>
      </c>
      <c r="D153" s="93" t="str">
        <f>'CONSTRUCTION COST ESTIMATE'!BB153</f>
        <v>EA</v>
      </c>
      <c r="E153" s="94">
        <f>'CONSTRUCTION COST ESTIMATE'!BA153</f>
        <v>0</v>
      </c>
      <c r="F153" s="220">
        <f>'CONSTRUCTION COST ESTIMATE'!BC153</f>
        <v>0</v>
      </c>
      <c r="G153" s="221">
        <f>'CONSTRUCTION COST ESTIMATE'!BD153</f>
        <v>0</v>
      </c>
      <c r="H153" s="220"/>
      <c r="I153" s="220">
        <f t="shared" si="41"/>
        <v>0</v>
      </c>
      <c r="J153" s="220"/>
      <c r="K153" s="220">
        <f t="shared" si="42"/>
        <v>0</v>
      </c>
      <c r="L153" s="220"/>
      <c r="M153" s="220">
        <f t="shared" si="43"/>
        <v>0</v>
      </c>
      <c r="N153" s="220"/>
      <c r="O153" s="220">
        <f t="shared" si="44"/>
        <v>0</v>
      </c>
      <c r="P153" s="220"/>
      <c r="Q153" s="220">
        <f t="shared" si="45"/>
        <v>0</v>
      </c>
      <c r="R153" s="220"/>
      <c r="S153" s="220">
        <f t="shared" si="46"/>
        <v>0</v>
      </c>
      <c r="T153" s="220"/>
      <c r="U153" s="220">
        <f t="shared" si="47"/>
        <v>0</v>
      </c>
      <c r="V153" s="220"/>
      <c r="W153" s="220">
        <f t="shared" si="48"/>
        <v>0</v>
      </c>
      <c r="X153" s="220"/>
      <c r="Y153" s="220">
        <f t="shared" si="49"/>
        <v>0</v>
      </c>
      <c r="Z153" s="220"/>
      <c r="AA153" s="220">
        <f t="shared" si="50"/>
        <v>0</v>
      </c>
      <c r="AC153" s="222" t="e">
        <f t="shared" si="59"/>
        <v>#DIV/0!</v>
      </c>
      <c r="AD153" s="220" t="e">
        <f t="shared" si="51"/>
        <v>#NUM!</v>
      </c>
      <c r="AE153" s="223" t="e">
        <f t="shared" si="52"/>
        <v>#NUM!</v>
      </c>
      <c r="AF153" s="223" t="e">
        <f t="shared" si="53"/>
        <v>#NUM!</v>
      </c>
      <c r="AG153" s="222" t="e">
        <f t="shared" si="54"/>
        <v>#NUM!</v>
      </c>
      <c r="AI153" s="220" t="e">
        <f t="shared" si="55"/>
        <v>#DIV/0!</v>
      </c>
      <c r="AJ153" s="222" t="e">
        <f t="shared" si="56"/>
        <v>#DIV/0!</v>
      </c>
      <c r="AK153" s="222" t="e">
        <f t="shared" si="57"/>
        <v>#DIV/0!</v>
      </c>
      <c r="AL153" s="222" t="e">
        <f t="shared" si="58"/>
        <v>#DIV/0!</v>
      </c>
      <c r="AN153" s="89"/>
    </row>
    <row r="154" spans="1:40" s="88" customFormat="1" ht="30" hidden="1" customHeight="1">
      <c r="A154" s="88">
        <f>'CONSTRUCTION COST ESTIMATE'!A154</f>
        <v>0</v>
      </c>
      <c r="B154" s="91">
        <f>'CONSTRUCTION COST ESTIMATE'!B154</f>
        <v>202.227</v>
      </c>
      <c r="C154" s="92" t="str">
        <f>'CONSTRUCTION COST ESTIMATE'!C154</f>
        <v>REMOVE AND SALVAGE STREETLIGHT</v>
      </c>
      <c r="D154" s="93" t="str">
        <f>'CONSTRUCTION COST ESTIMATE'!BB154</f>
        <v>EA</v>
      </c>
      <c r="E154" s="94">
        <f>'CONSTRUCTION COST ESTIMATE'!BA154</f>
        <v>0</v>
      </c>
      <c r="F154" s="220">
        <f>'CONSTRUCTION COST ESTIMATE'!BC154</f>
        <v>0</v>
      </c>
      <c r="G154" s="221">
        <f>'CONSTRUCTION COST ESTIMATE'!BD154</f>
        <v>0</v>
      </c>
      <c r="H154" s="220"/>
      <c r="I154" s="220">
        <f t="shared" si="41"/>
        <v>0</v>
      </c>
      <c r="J154" s="220"/>
      <c r="K154" s="220">
        <f t="shared" si="42"/>
        <v>0</v>
      </c>
      <c r="L154" s="220"/>
      <c r="M154" s="220">
        <f t="shared" si="43"/>
        <v>0</v>
      </c>
      <c r="N154" s="220"/>
      <c r="O154" s="220">
        <f t="shared" si="44"/>
        <v>0</v>
      </c>
      <c r="P154" s="220"/>
      <c r="Q154" s="220">
        <f t="shared" si="45"/>
        <v>0</v>
      </c>
      <c r="R154" s="220"/>
      <c r="S154" s="220">
        <f t="shared" si="46"/>
        <v>0</v>
      </c>
      <c r="T154" s="220"/>
      <c r="U154" s="220">
        <f t="shared" si="47"/>
        <v>0</v>
      </c>
      <c r="V154" s="220"/>
      <c r="W154" s="220">
        <f t="shared" si="48"/>
        <v>0</v>
      </c>
      <c r="X154" s="220"/>
      <c r="Y154" s="220">
        <f t="shared" si="49"/>
        <v>0</v>
      </c>
      <c r="Z154" s="220"/>
      <c r="AA154" s="220">
        <f t="shared" si="50"/>
        <v>0</v>
      </c>
      <c r="AC154" s="222" t="e">
        <f t="shared" si="59"/>
        <v>#DIV/0!</v>
      </c>
      <c r="AD154" s="220" t="e">
        <f t="shared" si="51"/>
        <v>#NUM!</v>
      </c>
      <c r="AE154" s="223" t="e">
        <f t="shared" si="52"/>
        <v>#NUM!</v>
      </c>
      <c r="AF154" s="223" t="e">
        <f t="shared" si="53"/>
        <v>#NUM!</v>
      </c>
      <c r="AG154" s="222" t="e">
        <f t="shared" si="54"/>
        <v>#NUM!</v>
      </c>
      <c r="AI154" s="220" t="e">
        <f t="shared" si="55"/>
        <v>#DIV/0!</v>
      </c>
      <c r="AJ154" s="222" t="e">
        <f t="shared" si="56"/>
        <v>#DIV/0!</v>
      </c>
      <c r="AK154" s="222" t="e">
        <f t="shared" si="57"/>
        <v>#DIV/0!</v>
      </c>
      <c r="AL154" s="222" t="e">
        <f t="shared" si="58"/>
        <v>#DIV/0!</v>
      </c>
      <c r="AN154" s="89"/>
    </row>
    <row r="155" spans="1:40" s="88" customFormat="1" ht="30" hidden="1" customHeight="1">
      <c r="A155" s="88">
        <f>'CONSTRUCTION COST ESTIMATE'!A155</f>
        <v>0</v>
      </c>
      <c r="B155" s="91">
        <f>'CONSTRUCTION COST ESTIMATE'!B155</f>
        <v>202.22800000000001</v>
      </c>
      <c r="C155" s="92" t="str">
        <f>'CONSTRUCTION COST ESTIMATE'!C155</f>
        <v>REMOVE AND RELOCATE STREETLIGHT</v>
      </c>
      <c r="D155" s="93" t="str">
        <f>'CONSTRUCTION COST ESTIMATE'!BB155</f>
        <v>EA</v>
      </c>
      <c r="E155" s="94">
        <f>'CONSTRUCTION COST ESTIMATE'!BA155</f>
        <v>0</v>
      </c>
      <c r="F155" s="220">
        <f>'CONSTRUCTION COST ESTIMATE'!BC155</f>
        <v>0</v>
      </c>
      <c r="G155" s="221">
        <f>'CONSTRUCTION COST ESTIMATE'!BD155</f>
        <v>0</v>
      </c>
      <c r="H155" s="220"/>
      <c r="I155" s="220">
        <f t="shared" si="41"/>
        <v>0</v>
      </c>
      <c r="J155" s="220"/>
      <c r="K155" s="220">
        <f t="shared" si="42"/>
        <v>0</v>
      </c>
      <c r="L155" s="220"/>
      <c r="M155" s="220">
        <f t="shared" si="43"/>
        <v>0</v>
      </c>
      <c r="N155" s="220"/>
      <c r="O155" s="220">
        <f t="shared" si="44"/>
        <v>0</v>
      </c>
      <c r="P155" s="220"/>
      <c r="Q155" s="220">
        <f t="shared" si="45"/>
        <v>0</v>
      </c>
      <c r="R155" s="220"/>
      <c r="S155" s="220">
        <f t="shared" si="46"/>
        <v>0</v>
      </c>
      <c r="T155" s="220"/>
      <c r="U155" s="220">
        <f t="shared" si="47"/>
        <v>0</v>
      </c>
      <c r="V155" s="220"/>
      <c r="W155" s="220">
        <f t="shared" si="48"/>
        <v>0</v>
      </c>
      <c r="X155" s="220"/>
      <c r="Y155" s="220">
        <f t="shared" si="49"/>
        <v>0</v>
      </c>
      <c r="Z155" s="220"/>
      <c r="AA155" s="220">
        <f t="shared" si="50"/>
        <v>0</v>
      </c>
      <c r="AC155" s="222" t="e">
        <f t="shared" si="59"/>
        <v>#DIV/0!</v>
      </c>
      <c r="AD155" s="220" t="e">
        <f t="shared" si="51"/>
        <v>#NUM!</v>
      </c>
      <c r="AE155" s="223" t="e">
        <f t="shared" si="52"/>
        <v>#NUM!</v>
      </c>
      <c r="AF155" s="223" t="e">
        <f t="shared" si="53"/>
        <v>#NUM!</v>
      </c>
      <c r="AG155" s="222" t="e">
        <f t="shared" si="54"/>
        <v>#NUM!</v>
      </c>
      <c r="AI155" s="220" t="e">
        <f t="shared" si="55"/>
        <v>#DIV/0!</v>
      </c>
      <c r="AJ155" s="222" t="e">
        <f t="shared" si="56"/>
        <v>#DIV/0!</v>
      </c>
      <c r="AK155" s="222" t="e">
        <f t="shared" si="57"/>
        <v>#DIV/0!</v>
      </c>
      <c r="AL155" s="222" t="e">
        <f t="shared" si="58"/>
        <v>#DIV/0!</v>
      </c>
      <c r="AN155" s="89"/>
    </row>
    <row r="156" spans="1:40" s="88" customFormat="1" ht="30" hidden="1" customHeight="1">
      <c r="A156" s="88">
        <f>'CONSTRUCTION COST ESTIMATE'!A156</f>
        <v>0</v>
      </c>
      <c r="B156" s="91">
        <f>'CONSTRUCTION COST ESTIMATE'!B156</f>
        <v>202.22900000000001</v>
      </c>
      <c r="C156" s="92" t="str">
        <f>'CONSTRUCTION COST ESTIMATE'!C156</f>
        <v>REMOVE TRAFFIC SIGNAL ASSEMBLY</v>
      </c>
      <c r="D156" s="93" t="str">
        <f>'CONSTRUCTION COST ESTIMATE'!BB156</f>
        <v>EA</v>
      </c>
      <c r="E156" s="94">
        <f>'CONSTRUCTION COST ESTIMATE'!BA156</f>
        <v>0</v>
      </c>
      <c r="F156" s="220">
        <f>'CONSTRUCTION COST ESTIMATE'!BC156</f>
        <v>0</v>
      </c>
      <c r="G156" s="221">
        <f>'CONSTRUCTION COST ESTIMATE'!BD156</f>
        <v>0</v>
      </c>
      <c r="H156" s="220"/>
      <c r="I156" s="220">
        <f t="shared" si="41"/>
        <v>0</v>
      </c>
      <c r="J156" s="220"/>
      <c r="K156" s="220">
        <f t="shared" si="42"/>
        <v>0</v>
      </c>
      <c r="L156" s="220"/>
      <c r="M156" s="220">
        <f t="shared" si="43"/>
        <v>0</v>
      </c>
      <c r="N156" s="220"/>
      <c r="O156" s="220">
        <f t="shared" si="44"/>
        <v>0</v>
      </c>
      <c r="P156" s="220"/>
      <c r="Q156" s="220">
        <f t="shared" si="45"/>
        <v>0</v>
      </c>
      <c r="R156" s="220"/>
      <c r="S156" s="220">
        <f t="shared" si="46"/>
        <v>0</v>
      </c>
      <c r="T156" s="220"/>
      <c r="U156" s="220">
        <f t="shared" si="47"/>
        <v>0</v>
      </c>
      <c r="V156" s="220"/>
      <c r="W156" s="220">
        <f t="shared" si="48"/>
        <v>0</v>
      </c>
      <c r="X156" s="220"/>
      <c r="Y156" s="220">
        <f t="shared" si="49"/>
        <v>0</v>
      </c>
      <c r="Z156" s="220"/>
      <c r="AA156" s="220">
        <f t="shared" si="50"/>
        <v>0</v>
      </c>
      <c r="AC156" s="222" t="e">
        <f t="shared" si="59"/>
        <v>#DIV/0!</v>
      </c>
      <c r="AD156" s="220" t="e">
        <f t="shared" si="51"/>
        <v>#NUM!</v>
      </c>
      <c r="AE156" s="223" t="e">
        <f t="shared" si="52"/>
        <v>#NUM!</v>
      </c>
      <c r="AF156" s="223" t="e">
        <f t="shared" si="53"/>
        <v>#NUM!</v>
      </c>
      <c r="AG156" s="222" t="e">
        <f t="shared" si="54"/>
        <v>#NUM!</v>
      </c>
      <c r="AI156" s="220" t="e">
        <f t="shared" si="55"/>
        <v>#DIV/0!</v>
      </c>
      <c r="AJ156" s="222" t="e">
        <f t="shared" si="56"/>
        <v>#DIV/0!</v>
      </c>
      <c r="AK156" s="222" t="e">
        <f t="shared" si="57"/>
        <v>#DIV/0!</v>
      </c>
      <c r="AL156" s="222" t="e">
        <f t="shared" si="58"/>
        <v>#DIV/0!</v>
      </c>
      <c r="AN156" s="89"/>
    </row>
    <row r="157" spans="1:40" s="88" customFormat="1" ht="30" hidden="1" customHeight="1">
      <c r="A157" s="88">
        <f>'CONSTRUCTION COST ESTIMATE'!A157</f>
        <v>0</v>
      </c>
      <c r="B157" s="91">
        <f>'CONSTRUCTION COST ESTIMATE'!B157</f>
        <v>202.23</v>
      </c>
      <c r="C157" s="92" t="str">
        <f>'CONSTRUCTION COST ESTIMATE'!C157</f>
        <v>REMOVE AND SALVAGE TRAFFIC SIGNAL ASSEMBLY</v>
      </c>
      <c r="D157" s="93" t="str">
        <f>'CONSTRUCTION COST ESTIMATE'!BB157</f>
        <v>EA</v>
      </c>
      <c r="E157" s="94">
        <f>'CONSTRUCTION COST ESTIMATE'!BA157</f>
        <v>0</v>
      </c>
      <c r="F157" s="220">
        <f>'CONSTRUCTION COST ESTIMATE'!BC157</f>
        <v>0</v>
      </c>
      <c r="G157" s="221">
        <f>'CONSTRUCTION COST ESTIMATE'!BD157</f>
        <v>0</v>
      </c>
      <c r="H157" s="220"/>
      <c r="I157" s="220">
        <f t="shared" si="41"/>
        <v>0</v>
      </c>
      <c r="J157" s="220"/>
      <c r="K157" s="220">
        <f t="shared" si="42"/>
        <v>0</v>
      </c>
      <c r="L157" s="220"/>
      <c r="M157" s="220">
        <f t="shared" si="43"/>
        <v>0</v>
      </c>
      <c r="N157" s="220"/>
      <c r="O157" s="220">
        <f t="shared" si="44"/>
        <v>0</v>
      </c>
      <c r="P157" s="220"/>
      <c r="Q157" s="220">
        <f t="shared" si="45"/>
        <v>0</v>
      </c>
      <c r="R157" s="220"/>
      <c r="S157" s="220">
        <f t="shared" si="46"/>
        <v>0</v>
      </c>
      <c r="T157" s="220"/>
      <c r="U157" s="220">
        <f t="shared" si="47"/>
        <v>0</v>
      </c>
      <c r="V157" s="220"/>
      <c r="W157" s="220">
        <f t="shared" si="48"/>
        <v>0</v>
      </c>
      <c r="X157" s="220"/>
      <c r="Y157" s="220">
        <f t="shared" si="49"/>
        <v>0</v>
      </c>
      <c r="Z157" s="220"/>
      <c r="AA157" s="220">
        <f t="shared" si="50"/>
        <v>0</v>
      </c>
      <c r="AC157" s="222" t="e">
        <f t="shared" si="59"/>
        <v>#DIV/0!</v>
      </c>
      <c r="AD157" s="220" t="e">
        <f t="shared" si="51"/>
        <v>#NUM!</v>
      </c>
      <c r="AE157" s="223" t="e">
        <f t="shared" si="52"/>
        <v>#NUM!</v>
      </c>
      <c r="AF157" s="223" t="e">
        <f t="shared" si="53"/>
        <v>#NUM!</v>
      </c>
      <c r="AG157" s="222" t="e">
        <f t="shared" si="54"/>
        <v>#NUM!</v>
      </c>
      <c r="AI157" s="220" t="e">
        <f t="shared" si="55"/>
        <v>#DIV/0!</v>
      </c>
      <c r="AJ157" s="222" t="e">
        <f t="shared" si="56"/>
        <v>#DIV/0!</v>
      </c>
      <c r="AK157" s="222" t="e">
        <f t="shared" si="57"/>
        <v>#DIV/0!</v>
      </c>
      <c r="AL157" s="222" t="e">
        <f t="shared" si="58"/>
        <v>#DIV/0!</v>
      </c>
      <c r="AN157" s="89"/>
    </row>
    <row r="158" spans="1:40" s="88" customFormat="1" ht="30" hidden="1" customHeight="1">
      <c r="A158" s="88">
        <f>'CONSTRUCTION COST ESTIMATE'!A158</f>
        <v>0</v>
      </c>
      <c r="B158" s="91">
        <f>'CONSTRUCTION COST ESTIMATE'!B158</f>
        <v>202.23099999999999</v>
      </c>
      <c r="C158" s="92" t="str">
        <f>'CONSTRUCTION COST ESTIMATE'!C158</f>
        <v>REMOVE AND RELOCATE TRAFFIC SIGNAL ASSEMBLY</v>
      </c>
      <c r="D158" s="93" t="str">
        <f>'CONSTRUCTION COST ESTIMATE'!BB158</f>
        <v>EA</v>
      </c>
      <c r="E158" s="94">
        <f>'CONSTRUCTION COST ESTIMATE'!BA158</f>
        <v>0</v>
      </c>
      <c r="F158" s="220">
        <f>'CONSTRUCTION COST ESTIMATE'!BC158</f>
        <v>0</v>
      </c>
      <c r="G158" s="221">
        <f>'CONSTRUCTION COST ESTIMATE'!BD158</f>
        <v>0</v>
      </c>
      <c r="H158" s="220"/>
      <c r="I158" s="220">
        <f t="shared" si="41"/>
        <v>0</v>
      </c>
      <c r="J158" s="220"/>
      <c r="K158" s="220">
        <f t="shared" si="42"/>
        <v>0</v>
      </c>
      <c r="L158" s="220"/>
      <c r="M158" s="220">
        <f t="shared" si="43"/>
        <v>0</v>
      </c>
      <c r="N158" s="220"/>
      <c r="O158" s="220">
        <f t="shared" si="44"/>
        <v>0</v>
      </c>
      <c r="P158" s="220"/>
      <c r="Q158" s="220">
        <f t="shared" si="45"/>
        <v>0</v>
      </c>
      <c r="R158" s="220"/>
      <c r="S158" s="220">
        <f t="shared" si="46"/>
        <v>0</v>
      </c>
      <c r="T158" s="220"/>
      <c r="U158" s="220">
        <f t="shared" si="47"/>
        <v>0</v>
      </c>
      <c r="V158" s="220"/>
      <c r="W158" s="220">
        <f t="shared" si="48"/>
        <v>0</v>
      </c>
      <c r="X158" s="220"/>
      <c r="Y158" s="220">
        <f t="shared" si="49"/>
        <v>0</v>
      </c>
      <c r="Z158" s="220"/>
      <c r="AA158" s="220">
        <f t="shared" si="50"/>
        <v>0</v>
      </c>
      <c r="AC158" s="222" t="e">
        <f t="shared" si="59"/>
        <v>#DIV/0!</v>
      </c>
      <c r="AD158" s="220" t="e">
        <f t="shared" si="51"/>
        <v>#NUM!</v>
      </c>
      <c r="AE158" s="223" t="e">
        <f t="shared" si="52"/>
        <v>#NUM!</v>
      </c>
      <c r="AF158" s="223" t="e">
        <f t="shared" si="53"/>
        <v>#NUM!</v>
      </c>
      <c r="AG158" s="222" t="e">
        <f t="shared" si="54"/>
        <v>#NUM!</v>
      </c>
      <c r="AI158" s="220" t="e">
        <f t="shared" si="55"/>
        <v>#DIV/0!</v>
      </c>
      <c r="AJ158" s="222" t="e">
        <f t="shared" si="56"/>
        <v>#DIV/0!</v>
      </c>
      <c r="AK158" s="222" t="e">
        <f t="shared" si="57"/>
        <v>#DIV/0!</v>
      </c>
      <c r="AL158" s="222" t="e">
        <f t="shared" si="58"/>
        <v>#DIV/0!</v>
      </c>
      <c r="AN158" s="89"/>
    </row>
    <row r="159" spans="1:40" s="88" customFormat="1" ht="30" customHeight="1">
      <c r="A159" s="237" t="str">
        <f>'CONSTRUCTION COST ESTIMATE'!A159</f>
        <v>SP 203-208</v>
      </c>
      <c r="B159" s="140"/>
      <c r="C159" s="136" t="str">
        <f>'CONSTRUCTION COST ESTIMATE'!C159</f>
        <v>EXCAVATION/EMBANKMENT</v>
      </c>
      <c r="D159" s="135"/>
      <c r="E159" s="137"/>
      <c r="F159" s="138"/>
      <c r="G159" s="238"/>
      <c r="H159" s="138"/>
      <c r="I159" s="138"/>
      <c r="J159" s="138"/>
      <c r="K159" s="138"/>
      <c r="L159" s="138"/>
      <c r="M159" s="138"/>
      <c r="N159" s="138"/>
      <c r="O159" s="138"/>
      <c r="P159" s="138"/>
      <c r="Q159" s="138"/>
      <c r="R159" s="138"/>
      <c r="S159" s="138"/>
      <c r="T159" s="138"/>
      <c r="U159" s="138"/>
      <c r="V159" s="138"/>
      <c r="W159" s="138"/>
      <c r="X159" s="138"/>
      <c r="Y159" s="138"/>
      <c r="Z159" s="138"/>
      <c r="AA159" s="138"/>
      <c r="AB159" s="239"/>
      <c r="AC159" s="240"/>
      <c r="AD159" s="241"/>
      <c r="AE159" s="242"/>
      <c r="AF159" s="242"/>
      <c r="AG159" s="240"/>
      <c r="AH159" s="239"/>
      <c r="AI159" s="241"/>
      <c r="AJ159" s="240"/>
      <c r="AK159" s="240"/>
      <c r="AL159" s="240"/>
      <c r="AN159" s="139" t="s">
        <v>1447</v>
      </c>
    </row>
    <row r="160" spans="1:40" s="88" customFormat="1" ht="30" hidden="1" customHeight="1">
      <c r="A160" s="88">
        <f>'CONSTRUCTION COST ESTIMATE'!A160</f>
        <v>0</v>
      </c>
      <c r="B160" s="91">
        <f>'CONSTRUCTION COST ESTIMATE'!B160</f>
        <v>203.00049999999999</v>
      </c>
      <c r="C160" s="92" t="str">
        <f>'CONSTRUCTION COST ESTIMATE'!C160</f>
        <v>DRAINAGE EXCAVATION</v>
      </c>
      <c r="D160" s="93" t="str">
        <f>'CONSTRUCTION COST ESTIMATE'!BB160</f>
        <v>CY</v>
      </c>
      <c r="E160" s="94">
        <f>'CONSTRUCTION COST ESTIMATE'!BA160</f>
        <v>0</v>
      </c>
      <c r="F160" s="220">
        <f>'CONSTRUCTION COST ESTIMATE'!BC160</f>
        <v>0</v>
      </c>
      <c r="G160" s="221">
        <f>'CONSTRUCTION COST ESTIMATE'!BD160</f>
        <v>0</v>
      </c>
      <c r="H160" s="220"/>
      <c r="I160" s="220">
        <f t="shared" si="41"/>
        <v>0</v>
      </c>
      <c r="J160" s="220"/>
      <c r="K160" s="220">
        <f t="shared" si="42"/>
        <v>0</v>
      </c>
      <c r="L160" s="220"/>
      <c r="M160" s="220">
        <f t="shared" si="43"/>
        <v>0</v>
      </c>
      <c r="N160" s="220"/>
      <c r="O160" s="220">
        <f t="shared" si="44"/>
        <v>0</v>
      </c>
      <c r="P160" s="220"/>
      <c r="Q160" s="220">
        <f t="shared" si="45"/>
        <v>0</v>
      </c>
      <c r="R160" s="220"/>
      <c r="S160" s="220">
        <f t="shared" si="46"/>
        <v>0</v>
      </c>
      <c r="T160" s="220"/>
      <c r="U160" s="220">
        <f t="shared" si="47"/>
        <v>0</v>
      </c>
      <c r="V160" s="220"/>
      <c r="W160" s="220">
        <f t="shared" si="48"/>
        <v>0</v>
      </c>
      <c r="X160" s="220"/>
      <c r="Y160" s="220">
        <f t="shared" si="49"/>
        <v>0</v>
      </c>
      <c r="Z160" s="220"/>
      <c r="AA160" s="220">
        <f t="shared" si="50"/>
        <v>0</v>
      </c>
      <c r="AC160" s="222" t="e">
        <f t="shared" ref="AC160:AC181" si="60">I160/$I$1460</f>
        <v>#DIV/0!</v>
      </c>
      <c r="AD160" s="220" t="e">
        <f t="shared" si="51"/>
        <v>#NUM!</v>
      </c>
      <c r="AE160" s="223" t="e">
        <f t="shared" si="52"/>
        <v>#NUM!</v>
      </c>
      <c r="AF160" s="223" t="e">
        <f t="shared" si="53"/>
        <v>#NUM!</v>
      </c>
      <c r="AG160" s="222" t="e">
        <f t="shared" si="54"/>
        <v>#NUM!</v>
      </c>
      <c r="AI160" s="220" t="e">
        <f t="shared" si="55"/>
        <v>#DIV/0!</v>
      </c>
      <c r="AJ160" s="222" t="e">
        <f t="shared" si="56"/>
        <v>#DIV/0!</v>
      </c>
      <c r="AK160" s="222" t="e">
        <f t="shared" si="57"/>
        <v>#DIV/0!</v>
      </c>
      <c r="AL160" s="222" t="e">
        <f t="shared" si="58"/>
        <v>#DIV/0!</v>
      </c>
      <c r="AN160" s="89"/>
    </row>
    <row r="161" spans="1:40" s="88" customFormat="1" ht="30" hidden="1" customHeight="1">
      <c r="A161" s="88">
        <f>'CONSTRUCTION COST ESTIMATE'!A161</f>
        <v>0</v>
      </c>
      <c r="B161" s="91">
        <f>'CONSTRUCTION COST ESTIMATE'!B161</f>
        <v>203.001</v>
      </c>
      <c r="C161" s="92" t="str">
        <f>'CONSTRUCTION COST ESTIMATE'!C161</f>
        <v>ROADWAY EXCAVATION</v>
      </c>
      <c r="D161" s="93" t="str">
        <f>'CONSTRUCTION COST ESTIMATE'!BB161</f>
        <v>CY</v>
      </c>
      <c r="E161" s="94">
        <f>'CONSTRUCTION COST ESTIMATE'!BA161</f>
        <v>0</v>
      </c>
      <c r="F161" s="220">
        <f>'CONSTRUCTION COST ESTIMATE'!BC161</f>
        <v>0</v>
      </c>
      <c r="G161" s="221">
        <f>'CONSTRUCTION COST ESTIMATE'!BD161</f>
        <v>0</v>
      </c>
      <c r="H161" s="220"/>
      <c r="I161" s="220">
        <f t="shared" si="41"/>
        <v>0</v>
      </c>
      <c r="J161" s="220"/>
      <c r="K161" s="220">
        <f t="shared" si="42"/>
        <v>0</v>
      </c>
      <c r="L161" s="220"/>
      <c r="M161" s="220">
        <f t="shared" si="43"/>
        <v>0</v>
      </c>
      <c r="N161" s="220"/>
      <c r="O161" s="220">
        <f t="shared" si="44"/>
        <v>0</v>
      </c>
      <c r="P161" s="220"/>
      <c r="Q161" s="220">
        <f t="shared" si="45"/>
        <v>0</v>
      </c>
      <c r="R161" s="220"/>
      <c r="S161" s="220">
        <f t="shared" si="46"/>
        <v>0</v>
      </c>
      <c r="T161" s="220"/>
      <c r="U161" s="220">
        <f t="shared" si="47"/>
        <v>0</v>
      </c>
      <c r="V161" s="220"/>
      <c r="W161" s="220">
        <f t="shared" si="48"/>
        <v>0</v>
      </c>
      <c r="X161" s="220"/>
      <c r="Y161" s="220">
        <f t="shared" si="49"/>
        <v>0</v>
      </c>
      <c r="Z161" s="220"/>
      <c r="AA161" s="220">
        <f t="shared" si="50"/>
        <v>0</v>
      </c>
      <c r="AC161" s="222" t="e">
        <f t="shared" si="60"/>
        <v>#DIV/0!</v>
      </c>
      <c r="AD161" s="220" t="e">
        <f t="shared" si="51"/>
        <v>#NUM!</v>
      </c>
      <c r="AE161" s="223" t="e">
        <f t="shared" si="52"/>
        <v>#NUM!</v>
      </c>
      <c r="AF161" s="223" t="e">
        <f t="shared" si="53"/>
        <v>#NUM!</v>
      </c>
      <c r="AG161" s="222" t="e">
        <f t="shared" si="54"/>
        <v>#NUM!</v>
      </c>
      <c r="AI161" s="220" t="e">
        <f t="shared" si="55"/>
        <v>#DIV/0!</v>
      </c>
      <c r="AJ161" s="222" t="e">
        <f t="shared" si="56"/>
        <v>#DIV/0!</v>
      </c>
      <c r="AK161" s="222" t="e">
        <f t="shared" si="57"/>
        <v>#DIV/0!</v>
      </c>
      <c r="AL161" s="222" t="e">
        <f t="shared" si="58"/>
        <v>#DIV/0!</v>
      </c>
      <c r="AN161" s="89"/>
    </row>
    <row r="162" spans="1:40" s="88" customFormat="1" ht="30" hidden="1" customHeight="1">
      <c r="A162" s="88">
        <f>'CONSTRUCTION COST ESTIMATE'!A162</f>
        <v>0</v>
      </c>
      <c r="B162" s="91">
        <f>'CONSTRUCTION COST ESTIMATE'!B162</f>
        <v>203.00200000000001</v>
      </c>
      <c r="C162" s="92" t="str">
        <f>'CONSTRUCTION COST ESTIMATE'!C162</f>
        <v>ROADWAY EMBANKMENT</v>
      </c>
      <c r="D162" s="93" t="str">
        <f>'CONSTRUCTION COST ESTIMATE'!BB162</f>
        <v>CY</v>
      </c>
      <c r="E162" s="94">
        <f>'CONSTRUCTION COST ESTIMATE'!BA162</f>
        <v>0</v>
      </c>
      <c r="F162" s="220">
        <f>'CONSTRUCTION COST ESTIMATE'!BC162</f>
        <v>0</v>
      </c>
      <c r="G162" s="221">
        <f>'CONSTRUCTION COST ESTIMATE'!BD162</f>
        <v>0</v>
      </c>
      <c r="H162" s="220"/>
      <c r="I162" s="220">
        <f t="shared" si="41"/>
        <v>0</v>
      </c>
      <c r="J162" s="220"/>
      <c r="K162" s="220">
        <f t="shared" si="42"/>
        <v>0</v>
      </c>
      <c r="L162" s="220"/>
      <c r="M162" s="220">
        <f t="shared" si="43"/>
        <v>0</v>
      </c>
      <c r="N162" s="220"/>
      <c r="O162" s="220">
        <f t="shared" si="44"/>
        <v>0</v>
      </c>
      <c r="P162" s="220"/>
      <c r="Q162" s="220">
        <f t="shared" si="45"/>
        <v>0</v>
      </c>
      <c r="R162" s="220"/>
      <c r="S162" s="220">
        <f t="shared" si="46"/>
        <v>0</v>
      </c>
      <c r="T162" s="220"/>
      <c r="U162" s="220">
        <f t="shared" si="47"/>
        <v>0</v>
      </c>
      <c r="V162" s="220"/>
      <c r="W162" s="220">
        <f t="shared" si="48"/>
        <v>0</v>
      </c>
      <c r="X162" s="220"/>
      <c r="Y162" s="220">
        <f t="shared" si="49"/>
        <v>0</v>
      </c>
      <c r="Z162" s="220"/>
      <c r="AA162" s="220">
        <f t="shared" si="50"/>
        <v>0</v>
      </c>
      <c r="AC162" s="222" t="e">
        <f t="shared" si="60"/>
        <v>#DIV/0!</v>
      </c>
      <c r="AD162" s="220" t="e">
        <f t="shared" si="51"/>
        <v>#NUM!</v>
      </c>
      <c r="AE162" s="223" t="e">
        <f t="shared" si="52"/>
        <v>#NUM!</v>
      </c>
      <c r="AF162" s="223" t="e">
        <f t="shared" si="53"/>
        <v>#NUM!</v>
      </c>
      <c r="AG162" s="222" t="e">
        <f t="shared" si="54"/>
        <v>#NUM!</v>
      </c>
      <c r="AI162" s="220" t="e">
        <f t="shared" si="55"/>
        <v>#DIV/0!</v>
      </c>
      <c r="AJ162" s="222" t="e">
        <f t="shared" si="56"/>
        <v>#DIV/0!</v>
      </c>
      <c r="AK162" s="222" t="e">
        <f t="shared" si="57"/>
        <v>#DIV/0!</v>
      </c>
      <c r="AL162" s="222" t="e">
        <f t="shared" si="58"/>
        <v>#DIV/0!</v>
      </c>
      <c r="AN162" s="89"/>
    </row>
    <row r="163" spans="1:40" s="88" customFormat="1" ht="30" hidden="1" customHeight="1">
      <c r="A163" s="88">
        <f>'CONSTRUCTION COST ESTIMATE'!A163</f>
        <v>0</v>
      </c>
      <c r="B163" s="91">
        <f>'CONSTRUCTION COST ESTIMATE'!B163</f>
        <v>203.00299999999999</v>
      </c>
      <c r="C163" s="92" t="str">
        <f>'CONSTRUCTION COST ESTIMATE'!C163</f>
        <v>EXCAVATION OF NON-HAZARDOUS CONTAMINATED MATERIAL</v>
      </c>
      <c r="D163" s="93" t="str">
        <f>'CONSTRUCTION COST ESTIMATE'!BB163</f>
        <v>CY</v>
      </c>
      <c r="E163" s="94">
        <f>'CONSTRUCTION COST ESTIMATE'!BA163</f>
        <v>0</v>
      </c>
      <c r="F163" s="220">
        <f>'CONSTRUCTION COST ESTIMATE'!BC163</f>
        <v>0</v>
      </c>
      <c r="G163" s="221">
        <f>'CONSTRUCTION COST ESTIMATE'!BD163</f>
        <v>0</v>
      </c>
      <c r="H163" s="220"/>
      <c r="I163" s="220">
        <f t="shared" si="41"/>
        <v>0</v>
      </c>
      <c r="J163" s="220"/>
      <c r="K163" s="220">
        <f t="shared" si="42"/>
        <v>0</v>
      </c>
      <c r="L163" s="220"/>
      <c r="M163" s="220">
        <f t="shared" si="43"/>
        <v>0</v>
      </c>
      <c r="N163" s="220"/>
      <c r="O163" s="220">
        <f t="shared" si="44"/>
        <v>0</v>
      </c>
      <c r="P163" s="220"/>
      <c r="Q163" s="220">
        <f t="shared" si="45"/>
        <v>0</v>
      </c>
      <c r="R163" s="220"/>
      <c r="S163" s="220">
        <f t="shared" si="46"/>
        <v>0</v>
      </c>
      <c r="T163" s="220"/>
      <c r="U163" s="220">
        <f t="shared" si="47"/>
        <v>0</v>
      </c>
      <c r="V163" s="220"/>
      <c r="W163" s="220">
        <f t="shared" si="48"/>
        <v>0</v>
      </c>
      <c r="X163" s="220"/>
      <c r="Y163" s="220">
        <f t="shared" si="49"/>
        <v>0</v>
      </c>
      <c r="Z163" s="220"/>
      <c r="AA163" s="220">
        <f t="shared" si="50"/>
        <v>0</v>
      </c>
      <c r="AC163" s="222" t="e">
        <f t="shared" si="60"/>
        <v>#DIV/0!</v>
      </c>
      <c r="AD163" s="220" t="e">
        <f t="shared" si="51"/>
        <v>#NUM!</v>
      </c>
      <c r="AE163" s="223" t="e">
        <f t="shared" si="52"/>
        <v>#NUM!</v>
      </c>
      <c r="AF163" s="223" t="e">
        <f t="shared" si="53"/>
        <v>#NUM!</v>
      </c>
      <c r="AG163" s="222" t="e">
        <f t="shared" si="54"/>
        <v>#NUM!</v>
      </c>
      <c r="AI163" s="220" t="e">
        <f t="shared" si="55"/>
        <v>#DIV/0!</v>
      </c>
      <c r="AJ163" s="222" t="e">
        <f t="shared" si="56"/>
        <v>#DIV/0!</v>
      </c>
      <c r="AK163" s="222" t="e">
        <f t="shared" si="57"/>
        <v>#DIV/0!</v>
      </c>
      <c r="AL163" s="222" t="e">
        <f t="shared" si="58"/>
        <v>#DIV/0!</v>
      </c>
      <c r="AN163" s="89"/>
    </row>
    <row r="164" spans="1:40" s="88" customFormat="1" ht="30" hidden="1" customHeight="1">
      <c r="A164" s="88">
        <f>'CONSTRUCTION COST ESTIMATE'!A164</f>
        <v>0</v>
      </c>
      <c r="B164" s="91">
        <f>'CONSTRUCTION COST ESTIMATE'!B164</f>
        <v>203.00399999999999</v>
      </c>
      <c r="C164" s="92" t="str">
        <f>'CONSTRUCTION COST ESTIMATE'!C164</f>
        <v>REMOVAL OF RESOURCE CONSERVATION AND RECOVERY ACT (RCRA) HAZARDOUS MATERIAL</v>
      </c>
      <c r="D164" s="93" t="str">
        <f>'CONSTRUCTION COST ESTIMATE'!BB164</f>
        <v>SY</v>
      </c>
      <c r="E164" s="94">
        <f>'CONSTRUCTION COST ESTIMATE'!BA164</f>
        <v>0</v>
      </c>
      <c r="F164" s="220">
        <f>'CONSTRUCTION COST ESTIMATE'!BC164</f>
        <v>0</v>
      </c>
      <c r="G164" s="221">
        <f>'CONSTRUCTION COST ESTIMATE'!BD164</f>
        <v>0</v>
      </c>
      <c r="H164" s="220"/>
      <c r="I164" s="220">
        <f t="shared" si="41"/>
        <v>0</v>
      </c>
      <c r="J164" s="220"/>
      <c r="K164" s="220">
        <f t="shared" si="42"/>
        <v>0</v>
      </c>
      <c r="L164" s="220"/>
      <c r="M164" s="220">
        <f t="shared" si="43"/>
        <v>0</v>
      </c>
      <c r="N164" s="220"/>
      <c r="O164" s="220">
        <f t="shared" si="44"/>
        <v>0</v>
      </c>
      <c r="P164" s="220"/>
      <c r="Q164" s="220">
        <f t="shared" si="45"/>
        <v>0</v>
      </c>
      <c r="R164" s="220"/>
      <c r="S164" s="220">
        <f t="shared" si="46"/>
        <v>0</v>
      </c>
      <c r="T164" s="220"/>
      <c r="U164" s="220">
        <f t="shared" si="47"/>
        <v>0</v>
      </c>
      <c r="V164" s="220"/>
      <c r="W164" s="220">
        <f t="shared" si="48"/>
        <v>0</v>
      </c>
      <c r="X164" s="220"/>
      <c r="Y164" s="220">
        <f t="shared" si="49"/>
        <v>0</v>
      </c>
      <c r="Z164" s="220"/>
      <c r="AA164" s="220">
        <f t="shared" si="50"/>
        <v>0</v>
      </c>
      <c r="AC164" s="222" t="e">
        <f t="shared" si="60"/>
        <v>#DIV/0!</v>
      </c>
      <c r="AD164" s="220" t="e">
        <f t="shared" si="51"/>
        <v>#NUM!</v>
      </c>
      <c r="AE164" s="223" t="e">
        <f t="shared" si="52"/>
        <v>#NUM!</v>
      </c>
      <c r="AF164" s="223" t="e">
        <f t="shared" si="53"/>
        <v>#NUM!</v>
      </c>
      <c r="AG164" s="222" t="e">
        <f t="shared" si="54"/>
        <v>#NUM!</v>
      </c>
      <c r="AI164" s="220" t="e">
        <f t="shared" si="55"/>
        <v>#DIV/0!</v>
      </c>
      <c r="AJ164" s="222" t="e">
        <f t="shared" si="56"/>
        <v>#DIV/0!</v>
      </c>
      <c r="AK164" s="222" t="e">
        <f t="shared" si="57"/>
        <v>#DIV/0!</v>
      </c>
      <c r="AL164" s="222" t="e">
        <f t="shared" si="58"/>
        <v>#DIV/0!</v>
      </c>
      <c r="AN164" s="89"/>
    </row>
    <row r="165" spans="1:40" s="88" customFormat="1" ht="30" hidden="1" customHeight="1">
      <c r="A165" s="88">
        <f>'CONSTRUCTION COST ESTIMATE'!A165</f>
        <v>0</v>
      </c>
      <c r="B165" s="91">
        <f>'CONSTRUCTION COST ESTIMATE'!B165</f>
        <v>203.005</v>
      </c>
      <c r="C165" s="92" t="str">
        <f>'CONSTRUCTION COST ESTIMATE'!C165</f>
        <v>OVER EXCAVATION</v>
      </c>
      <c r="D165" s="93" t="str">
        <f>'CONSTRUCTION COST ESTIMATE'!BB165</f>
        <v>CY</v>
      </c>
      <c r="E165" s="94">
        <f>'CONSTRUCTION COST ESTIMATE'!BA165</f>
        <v>0</v>
      </c>
      <c r="F165" s="220">
        <f>'CONSTRUCTION COST ESTIMATE'!BC165</f>
        <v>0</v>
      </c>
      <c r="G165" s="221">
        <f>'CONSTRUCTION COST ESTIMATE'!BD165</f>
        <v>0</v>
      </c>
      <c r="H165" s="220"/>
      <c r="I165" s="220">
        <f t="shared" si="41"/>
        <v>0</v>
      </c>
      <c r="J165" s="220"/>
      <c r="K165" s="220">
        <f t="shared" si="42"/>
        <v>0</v>
      </c>
      <c r="L165" s="220"/>
      <c r="M165" s="220">
        <f t="shared" si="43"/>
        <v>0</v>
      </c>
      <c r="N165" s="220"/>
      <c r="O165" s="220">
        <f t="shared" si="44"/>
        <v>0</v>
      </c>
      <c r="P165" s="220"/>
      <c r="Q165" s="220">
        <f t="shared" si="45"/>
        <v>0</v>
      </c>
      <c r="R165" s="220"/>
      <c r="S165" s="220">
        <f t="shared" si="46"/>
        <v>0</v>
      </c>
      <c r="T165" s="220"/>
      <c r="U165" s="220">
        <f t="shared" si="47"/>
        <v>0</v>
      </c>
      <c r="V165" s="220"/>
      <c r="W165" s="220">
        <f t="shared" si="48"/>
        <v>0</v>
      </c>
      <c r="X165" s="220"/>
      <c r="Y165" s="220">
        <f t="shared" si="49"/>
        <v>0</v>
      </c>
      <c r="Z165" s="220"/>
      <c r="AA165" s="220">
        <f t="shared" si="50"/>
        <v>0</v>
      </c>
      <c r="AC165" s="222" t="e">
        <f t="shared" si="60"/>
        <v>#DIV/0!</v>
      </c>
      <c r="AD165" s="220" t="e">
        <f t="shared" si="51"/>
        <v>#NUM!</v>
      </c>
      <c r="AE165" s="223" t="e">
        <f t="shared" si="52"/>
        <v>#NUM!</v>
      </c>
      <c r="AF165" s="223" t="e">
        <f t="shared" si="53"/>
        <v>#NUM!</v>
      </c>
      <c r="AG165" s="222" t="e">
        <f t="shared" si="54"/>
        <v>#NUM!</v>
      </c>
      <c r="AI165" s="220" t="e">
        <f t="shared" si="55"/>
        <v>#DIV/0!</v>
      </c>
      <c r="AJ165" s="222" t="e">
        <f t="shared" si="56"/>
        <v>#DIV/0!</v>
      </c>
      <c r="AK165" s="222" t="e">
        <f t="shared" si="57"/>
        <v>#DIV/0!</v>
      </c>
      <c r="AL165" s="222" t="e">
        <f t="shared" si="58"/>
        <v>#DIV/0!</v>
      </c>
      <c r="AN165" s="89"/>
    </row>
    <row r="166" spans="1:40" s="88" customFormat="1" ht="30" hidden="1" customHeight="1">
      <c r="A166" s="88">
        <f>'CONSTRUCTION COST ESTIMATE'!A166</f>
        <v>0</v>
      </c>
      <c r="B166" s="91">
        <f>'CONSTRUCTION COST ESTIMATE'!B166</f>
        <v>203.006</v>
      </c>
      <c r="C166" s="92" t="str">
        <f>'CONSTRUCTION COST ESTIMATE'!C166</f>
        <v>OVER EXCAVATION AND BACKFILL</v>
      </c>
      <c r="D166" s="93" t="str">
        <f>'CONSTRUCTION COST ESTIMATE'!BB166</f>
        <v>CY</v>
      </c>
      <c r="E166" s="94">
        <f>'CONSTRUCTION COST ESTIMATE'!BA166</f>
        <v>0</v>
      </c>
      <c r="F166" s="220">
        <f>'CONSTRUCTION COST ESTIMATE'!BC166</f>
        <v>0</v>
      </c>
      <c r="G166" s="221">
        <f>'CONSTRUCTION COST ESTIMATE'!BD166</f>
        <v>0</v>
      </c>
      <c r="H166" s="220"/>
      <c r="I166" s="220">
        <f t="shared" si="41"/>
        <v>0</v>
      </c>
      <c r="J166" s="220"/>
      <c r="K166" s="220">
        <f t="shared" si="42"/>
        <v>0</v>
      </c>
      <c r="L166" s="220"/>
      <c r="M166" s="220">
        <f t="shared" si="43"/>
        <v>0</v>
      </c>
      <c r="N166" s="220"/>
      <c r="O166" s="220">
        <f t="shared" si="44"/>
        <v>0</v>
      </c>
      <c r="P166" s="220"/>
      <c r="Q166" s="220">
        <f t="shared" si="45"/>
        <v>0</v>
      </c>
      <c r="R166" s="220"/>
      <c r="S166" s="220">
        <f t="shared" si="46"/>
        <v>0</v>
      </c>
      <c r="T166" s="220"/>
      <c r="U166" s="220">
        <f t="shared" si="47"/>
        <v>0</v>
      </c>
      <c r="V166" s="220"/>
      <c r="W166" s="220">
        <f t="shared" si="48"/>
        <v>0</v>
      </c>
      <c r="X166" s="220"/>
      <c r="Y166" s="220">
        <f t="shared" si="49"/>
        <v>0</v>
      </c>
      <c r="Z166" s="220"/>
      <c r="AA166" s="220">
        <f t="shared" si="50"/>
        <v>0</v>
      </c>
      <c r="AC166" s="222" t="e">
        <f t="shared" si="60"/>
        <v>#DIV/0!</v>
      </c>
      <c r="AD166" s="220" t="e">
        <f t="shared" si="51"/>
        <v>#NUM!</v>
      </c>
      <c r="AE166" s="223" t="e">
        <f t="shared" si="52"/>
        <v>#NUM!</v>
      </c>
      <c r="AF166" s="223" t="e">
        <f t="shared" si="53"/>
        <v>#NUM!</v>
      </c>
      <c r="AG166" s="222" t="e">
        <f t="shared" si="54"/>
        <v>#NUM!</v>
      </c>
      <c r="AI166" s="220" t="e">
        <f t="shared" si="55"/>
        <v>#DIV/0!</v>
      </c>
      <c r="AJ166" s="222" t="e">
        <f t="shared" si="56"/>
        <v>#DIV/0!</v>
      </c>
      <c r="AK166" s="222" t="e">
        <f t="shared" si="57"/>
        <v>#DIV/0!</v>
      </c>
      <c r="AL166" s="222" t="e">
        <f t="shared" si="58"/>
        <v>#DIV/0!</v>
      </c>
      <c r="AN166" s="89"/>
    </row>
    <row r="167" spans="1:40" s="88" customFormat="1" ht="30" hidden="1" customHeight="1">
      <c r="A167" s="88">
        <f>'CONSTRUCTION COST ESTIMATE'!A167</f>
        <v>0</v>
      </c>
      <c r="B167" s="91">
        <f>'CONSTRUCTION COST ESTIMATE'!B167</f>
        <v>203.00700000000001</v>
      </c>
      <c r="C167" s="92" t="str">
        <f>'CONSTRUCTION COST ESTIMATE'!C167</f>
        <v>TRAIL EXCAVATION</v>
      </c>
      <c r="D167" s="93" t="str">
        <f>'CONSTRUCTION COST ESTIMATE'!BB167</f>
        <v>CY</v>
      </c>
      <c r="E167" s="94">
        <f>'CONSTRUCTION COST ESTIMATE'!BA167</f>
        <v>0</v>
      </c>
      <c r="F167" s="220">
        <f>'CONSTRUCTION COST ESTIMATE'!BC167</f>
        <v>0</v>
      </c>
      <c r="G167" s="221">
        <f>'CONSTRUCTION COST ESTIMATE'!BD167</f>
        <v>0</v>
      </c>
      <c r="H167" s="220"/>
      <c r="I167" s="220">
        <f t="shared" si="41"/>
        <v>0</v>
      </c>
      <c r="J167" s="220"/>
      <c r="K167" s="220">
        <f t="shared" si="42"/>
        <v>0</v>
      </c>
      <c r="L167" s="220"/>
      <c r="M167" s="220">
        <f t="shared" si="43"/>
        <v>0</v>
      </c>
      <c r="N167" s="220"/>
      <c r="O167" s="220">
        <f t="shared" si="44"/>
        <v>0</v>
      </c>
      <c r="P167" s="220"/>
      <c r="Q167" s="220">
        <f t="shared" si="45"/>
        <v>0</v>
      </c>
      <c r="R167" s="220"/>
      <c r="S167" s="220">
        <f t="shared" si="46"/>
        <v>0</v>
      </c>
      <c r="T167" s="220"/>
      <c r="U167" s="220">
        <f t="shared" si="47"/>
        <v>0</v>
      </c>
      <c r="V167" s="220"/>
      <c r="W167" s="220">
        <f t="shared" si="48"/>
        <v>0</v>
      </c>
      <c r="X167" s="220"/>
      <c r="Y167" s="220">
        <f t="shared" si="49"/>
        <v>0</v>
      </c>
      <c r="Z167" s="220"/>
      <c r="AA167" s="220">
        <f t="shared" si="50"/>
        <v>0</v>
      </c>
      <c r="AC167" s="222" t="e">
        <f t="shared" si="60"/>
        <v>#DIV/0!</v>
      </c>
      <c r="AD167" s="220" t="e">
        <f t="shared" si="51"/>
        <v>#NUM!</v>
      </c>
      <c r="AE167" s="223" t="e">
        <f t="shared" si="52"/>
        <v>#NUM!</v>
      </c>
      <c r="AF167" s="223" t="e">
        <f t="shared" si="53"/>
        <v>#NUM!</v>
      </c>
      <c r="AG167" s="222" t="e">
        <f t="shared" si="54"/>
        <v>#NUM!</v>
      </c>
      <c r="AI167" s="220" t="e">
        <f t="shared" si="55"/>
        <v>#DIV/0!</v>
      </c>
      <c r="AJ167" s="222" t="e">
        <f t="shared" si="56"/>
        <v>#DIV/0!</v>
      </c>
      <c r="AK167" s="222" t="e">
        <f t="shared" si="57"/>
        <v>#DIV/0!</v>
      </c>
      <c r="AL167" s="222" t="e">
        <f t="shared" si="58"/>
        <v>#DIV/0!</v>
      </c>
      <c r="AN167" s="89"/>
    </row>
    <row r="168" spans="1:40" s="88" customFormat="1" ht="30" hidden="1" customHeight="1">
      <c r="A168" s="88">
        <f>'CONSTRUCTION COST ESTIMATE'!A168</f>
        <v>0</v>
      </c>
      <c r="B168" s="91">
        <f>'CONSTRUCTION COST ESTIMATE'!B168</f>
        <v>203.01</v>
      </c>
      <c r="C168" s="92" t="str">
        <f>'CONSTRUCTION COST ESTIMATE'!C168</f>
        <v>REGRADE AND COMPACT EXISTING SHOULDER</v>
      </c>
      <c r="D168" s="93" t="str">
        <f>'CONSTRUCTION COST ESTIMATE'!BB168</f>
        <v>LS</v>
      </c>
      <c r="E168" s="94">
        <f>'CONSTRUCTION COST ESTIMATE'!BA168</f>
        <v>0</v>
      </c>
      <c r="F168" s="220">
        <f>'CONSTRUCTION COST ESTIMATE'!BC168</f>
        <v>0</v>
      </c>
      <c r="G168" s="221">
        <f>'CONSTRUCTION COST ESTIMATE'!BD168</f>
        <v>0</v>
      </c>
      <c r="H168" s="220"/>
      <c r="I168" s="220">
        <f t="shared" si="41"/>
        <v>0</v>
      </c>
      <c r="J168" s="220"/>
      <c r="K168" s="220">
        <f t="shared" si="42"/>
        <v>0</v>
      </c>
      <c r="L168" s="220"/>
      <c r="M168" s="220">
        <f t="shared" si="43"/>
        <v>0</v>
      </c>
      <c r="N168" s="220"/>
      <c r="O168" s="220">
        <f t="shared" si="44"/>
        <v>0</v>
      </c>
      <c r="P168" s="220"/>
      <c r="Q168" s="220">
        <f t="shared" si="45"/>
        <v>0</v>
      </c>
      <c r="R168" s="220"/>
      <c r="S168" s="220">
        <f t="shared" si="46"/>
        <v>0</v>
      </c>
      <c r="T168" s="220"/>
      <c r="U168" s="220">
        <f t="shared" si="47"/>
        <v>0</v>
      </c>
      <c r="V168" s="220"/>
      <c r="W168" s="220">
        <f t="shared" si="48"/>
        <v>0</v>
      </c>
      <c r="X168" s="220"/>
      <c r="Y168" s="220">
        <f t="shared" si="49"/>
        <v>0</v>
      </c>
      <c r="Z168" s="220"/>
      <c r="AA168" s="220">
        <f t="shared" si="50"/>
        <v>0</v>
      </c>
      <c r="AC168" s="222" t="e">
        <f t="shared" si="60"/>
        <v>#DIV/0!</v>
      </c>
      <c r="AD168" s="220" t="e">
        <f t="shared" si="51"/>
        <v>#NUM!</v>
      </c>
      <c r="AE168" s="223" t="e">
        <f t="shared" si="52"/>
        <v>#NUM!</v>
      </c>
      <c r="AF168" s="223" t="e">
        <f t="shared" si="53"/>
        <v>#NUM!</v>
      </c>
      <c r="AG168" s="222" t="e">
        <f t="shared" si="54"/>
        <v>#NUM!</v>
      </c>
      <c r="AI168" s="220" t="e">
        <f t="shared" si="55"/>
        <v>#DIV/0!</v>
      </c>
      <c r="AJ168" s="222" t="e">
        <f t="shared" si="56"/>
        <v>#DIV/0!</v>
      </c>
      <c r="AK168" s="222" t="e">
        <f t="shared" si="57"/>
        <v>#DIV/0!</v>
      </c>
      <c r="AL168" s="222" t="e">
        <f t="shared" si="58"/>
        <v>#DIV/0!</v>
      </c>
      <c r="AN168" s="89"/>
    </row>
    <row r="169" spans="1:40" s="88" customFormat="1" ht="30" hidden="1" customHeight="1">
      <c r="A169" s="88">
        <f>'CONSTRUCTION COST ESTIMATE'!A169</f>
        <v>0</v>
      </c>
      <c r="B169" s="91">
        <f>'CONSTRUCTION COST ESTIMATE'!B169</f>
        <v>203.011</v>
      </c>
      <c r="C169" s="92" t="str">
        <f>'CONSTRUCTION COST ESTIMATE'!C169</f>
        <v>SWALE REGRADE IN SHOULDER</v>
      </c>
      <c r="D169" s="93" t="str">
        <f>'CONSTRUCTION COST ESTIMATE'!BB169</f>
        <v>CY</v>
      </c>
      <c r="E169" s="94">
        <f>'CONSTRUCTION COST ESTIMATE'!BA169</f>
        <v>0</v>
      </c>
      <c r="F169" s="220">
        <f>'CONSTRUCTION COST ESTIMATE'!BC169</f>
        <v>0</v>
      </c>
      <c r="G169" s="221">
        <f>'CONSTRUCTION COST ESTIMATE'!BD169</f>
        <v>0</v>
      </c>
      <c r="H169" s="220"/>
      <c r="I169" s="220">
        <f t="shared" si="41"/>
        <v>0</v>
      </c>
      <c r="J169" s="220"/>
      <c r="K169" s="220">
        <f t="shared" si="42"/>
        <v>0</v>
      </c>
      <c r="L169" s="220"/>
      <c r="M169" s="220">
        <f t="shared" si="43"/>
        <v>0</v>
      </c>
      <c r="N169" s="220"/>
      <c r="O169" s="220">
        <f t="shared" si="44"/>
        <v>0</v>
      </c>
      <c r="P169" s="220"/>
      <c r="Q169" s="220">
        <f t="shared" si="45"/>
        <v>0</v>
      </c>
      <c r="R169" s="220"/>
      <c r="S169" s="220">
        <f t="shared" si="46"/>
        <v>0</v>
      </c>
      <c r="T169" s="220"/>
      <c r="U169" s="220">
        <f t="shared" si="47"/>
        <v>0</v>
      </c>
      <c r="V169" s="220"/>
      <c r="W169" s="220">
        <f t="shared" si="48"/>
        <v>0</v>
      </c>
      <c r="X169" s="220"/>
      <c r="Y169" s="220">
        <f t="shared" si="49"/>
        <v>0</v>
      </c>
      <c r="Z169" s="220"/>
      <c r="AA169" s="220">
        <f t="shared" si="50"/>
        <v>0</v>
      </c>
      <c r="AC169" s="222" t="e">
        <f t="shared" si="60"/>
        <v>#DIV/0!</v>
      </c>
      <c r="AD169" s="220" t="e">
        <f t="shared" si="51"/>
        <v>#NUM!</v>
      </c>
      <c r="AE169" s="223" t="e">
        <f t="shared" si="52"/>
        <v>#NUM!</v>
      </c>
      <c r="AF169" s="223" t="e">
        <f t="shared" si="53"/>
        <v>#NUM!</v>
      </c>
      <c r="AG169" s="222" t="e">
        <f t="shared" si="54"/>
        <v>#NUM!</v>
      </c>
      <c r="AI169" s="220" t="e">
        <f t="shared" si="55"/>
        <v>#DIV/0!</v>
      </c>
      <c r="AJ169" s="222" t="e">
        <f t="shared" si="56"/>
        <v>#DIV/0!</v>
      </c>
      <c r="AK169" s="222" t="e">
        <f t="shared" si="57"/>
        <v>#DIV/0!</v>
      </c>
      <c r="AL169" s="222" t="e">
        <f t="shared" si="58"/>
        <v>#DIV/0!</v>
      </c>
      <c r="AN169" s="89"/>
    </row>
    <row r="170" spans="1:40" s="88" customFormat="1" ht="30" hidden="1" customHeight="1">
      <c r="A170" s="88">
        <f>'CONSTRUCTION COST ESTIMATE'!A170</f>
        <v>0</v>
      </c>
      <c r="B170" s="91">
        <f>'CONSTRUCTION COST ESTIMATE'!B170</f>
        <v>203.012</v>
      </c>
      <c r="C170" s="92" t="str">
        <f>'CONSTRUCTION COST ESTIMATE'!C170</f>
        <v>REMOVE AND DISPOSE EXISTING SOIL</v>
      </c>
      <c r="D170" s="93" t="str">
        <f>'CONSTRUCTION COST ESTIMATE'!BB170</f>
        <v>CY</v>
      </c>
      <c r="E170" s="94">
        <f>'CONSTRUCTION COST ESTIMATE'!BA170</f>
        <v>0</v>
      </c>
      <c r="F170" s="220">
        <f>'CONSTRUCTION COST ESTIMATE'!BC170</f>
        <v>0</v>
      </c>
      <c r="G170" s="221">
        <f>'CONSTRUCTION COST ESTIMATE'!BD170</f>
        <v>0</v>
      </c>
      <c r="H170" s="220"/>
      <c r="I170" s="220">
        <f t="shared" si="41"/>
        <v>0</v>
      </c>
      <c r="J170" s="220"/>
      <c r="K170" s="220">
        <f t="shared" si="42"/>
        <v>0</v>
      </c>
      <c r="L170" s="220"/>
      <c r="M170" s="220">
        <f t="shared" si="43"/>
        <v>0</v>
      </c>
      <c r="N170" s="220"/>
      <c r="O170" s="220">
        <f t="shared" si="44"/>
        <v>0</v>
      </c>
      <c r="P170" s="220"/>
      <c r="Q170" s="220">
        <f t="shared" si="45"/>
        <v>0</v>
      </c>
      <c r="R170" s="220"/>
      <c r="S170" s="220">
        <f t="shared" si="46"/>
        <v>0</v>
      </c>
      <c r="T170" s="220"/>
      <c r="U170" s="220">
        <f t="shared" si="47"/>
        <v>0</v>
      </c>
      <c r="V170" s="220"/>
      <c r="W170" s="220">
        <f t="shared" si="48"/>
        <v>0</v>
      </c>
      <c r="X170" s="220"/>
      <c r="Y170" s="220">
        <f t="shared" si="49"/>
        <v>0</v>
      </c>
      <c r="Z170" s="220"/>
      <c r="AA170" s="220">
        <f t="shared" si="50"/>
        <v>0</v>
      </c>
      <c r="AC170" s="222" t="e">
        <f t="shared" si="60"/>
        <v>#DIV/0!</v>
      </c>
      <c r="AD170" s="220" t="e">
        <f t="shared" si="51"/>
        <v>#NUM!</v>
      </c>
      <c r="AE170" s="223" t="e">
        <f t="shared" si="52"/>
        <v>#NUM!</v>
      </c>
      <c r="AF170" s="223" t="e">
        <f t="shared" si="53"/>
        <v>#NUM!</v>
      </c>
      <c r="AG170" s="222" t="e">
        <f t="shared" si="54"/>
        <v>#NUM!</v>
      </c>
      <c r="AI170" s="220" t="e">
        <f t="shared" si="55"/>
        <v>#DIV/0!</v>
      </c>
      <c r="AJ170" s="222" t="e">
        <f t="shared" si="56"/>
        <v>#DIV/0!</v>
      </c>
      <c r="AK170" s="222" t="e">
        <f t="shared" si="57"/>
        <v>#DIV/0!</v>
      </c>
      <c r="AL170" s="222" t="e">
        <f t="shared" si="58"/>
        <v>#DIV/0!</v>
      </c>
      <c r="AN170" s="89"/>
    </row>
    <row r="171" spans="1:40" s="88" customFormat="1" ht="30" hidden="1" customHeight="1">
      <c r="A171" s="88">
        <f>'CONSTRUCTION COST ESTIMATE'!A171</f>
        <v>0</v>
      </c>
      <c r="B171" s="91">
        <f>'CONSTRUCTION COST ESTIMATE'!B171</f>
        <v>203.01300000000001</v>
      </c>
      <c r="C171" s="92" t="str">
        <f>'CONSTRUCTION COST ESTIMATE'!C171</f>
        <v>SCARIFY AND RECOMPACT</v>
      </c>
      <c r="D171" s="93" t="str">
        <f>'CONSTRUCTION COST ESTIMATE'!BB171</f>
        <v>CY</v>
      </c>
      <c r="E171" s="94">
        <f>'CONSTRUCTION COST ESTIMATE'!BA171</f>
        <v>0</v>
      </c>
      <c r="F171" s="220">
        <f>'CONSTRUCTION COST ESTIMATE'!BC171</f>
        <v>0</v>
      </c>
      <c r="G171" s="221">
        <f>'CONSTRUCTION COST ESTIMATE'!BD171</f>
        <v>0</v>
      </c>
      <c r="H171" s="220"/>
      <c r="I171" s="220">
        <f t="shared" si="41"/>
        <v>0</v>
      </c>
      <c r="J171" s="220"/>
      <c r="K171" s="220">
        <f t="shared" si="42"/>
        <v>0</v>
      </c>
      <c r="L171" s="220"/>
      <c r="M171" s="220">
        <f t="shared" si="43"/>
        <v>0</v>
      </c>
      <c r="N171" s="220"/>
      <c r="O171" s="220">
        <f t="shared" si="44"/>
        <v>0</v>
      </c>
      <c r="P171" s="220"/>
      <c r="Q171" s="220">
        <f t="shared" si="45"/>
        <v>0</v>
      </c>
      <c r="R171" s="220"/>
      <c r="S171" s="220">
        <f t="shared" si="46"/>
        <v>0</v>
      </c>
      <c r="T171" s="220"/>
      <c r="U171" s="220">
        <f t="shared" si="47"/>
        <v>0</v>
      </c>
      <c r="V171" s="220"/>
      <c r="W171" s="220">
        <f t="shared" si="48"/>
        <v>0</v>
      </c>
      <c r="X171" s="220"/>
      <c r="Y171" s="220">
        <f t="shared" si="49"/>
        <v>0</v>
      </c>
      <c r="Z171" s="220"/>
      <c r="AA171" s="220">
        <f t="shared" si="50"/>
        <v>0</v>
      </c>
      <c r="AC171" s="222" t="e">
        <f t="shared" si="60"/>
        <v>#DIV/0!</v>
      </c>
      <c r="AD171" s="220" t="e">
        <f t="shared" si="51"/>
        <v>#NUM!</v>
      </c>
      <c r="AE171" s="223" t="e">
        <f t="shared" si="52"/>
        <v>#NUM!</v>
      </c>
      <c r="AF171" s="223" t="e">
        <f t="shared" si="53"/>
        <v>#NUM!</v>
      </c>
      <c r="AG171" s="222" t="e">
        <f t="shared" si="54"/>
        <v>#NUM!</v>
      </c>
      <c r="AI171" s="220" t="e">
        <f t="shared" si="55"/>
        <v>#DIV/0!</v>
      </c>
      <c r="AJ171" s="222" t="e">
        <f t="shared" si="56"/>
        <v>#DIV/0!</v>
      </c>
      <c r="AK171" s="222" t="e">
        <f t="shared" si="57"/>
        <v>#DIV/0!</v>
      </c>
      <c r="AL171" s="222" t="e">
        <f t="shared" si="58"/>
        <v>#DIV/0!</v>
      </c>
      <c r="AN171" s="89"/>
    </row>
    <row r="172" spans="1:40" s="88" customFormat="1" ht="30" hidden="1" customHeight="1">
      <c r="A172" s="88">
        <f>'CONSTRUCTION COST ESTIMATE'!A172</f>
        <v>0</v>
      </c>
      <c r="B172" s="91">
        <f>'CONSTRUCTION COST ESTIMATE'!B172</f>
        <v>203.02</v>
      </c>
      <c r="C172" s="92" t="str">
        <f>'CONSTRUCTION COST ESTIMATE'!C172</f>
        <v>GEOFOAM</v>
      </c>
      <c r="D172" s="93" t="str">
        <f>'CONSTRUCTION COST ESTIMATE'!BB172</f>
        <v>SY</v>
      </c>
      <c r="E172" s="94">
        <f>'CONSTRUCTION COST ESTIMATE'!BA172</f>
        <v>0</v>
      </c>
      <c r="F172" s="220">
        <f>'CONSTRUCTION COST ESTIMATE'!BC172</f>
        <v>0</v>
      </c>
      <c r="G172" s="221">
        <f>'CONSTRUCTION COST ESTIMATE'!BD172</f>
        <v>0</v>
      </c>
      <c r="H172" s="220"/>
      <c r="I172" s="220">
        <f t="shared" si="41"/>
        <v>0</v>
      </c>
      <c r="J172" s="220"/>
      <c r="K172" s="220">
        <f t="shared" si="42"/>
        <v>0</v>
      </c>
      <c r="L172" s="220"/>
      <c r="M172" s="220">
        <f t="shared" si="43"/>
        <v>0</v>
      </c>
      <c r="N172" s="220"/>
      <c r="O172" s="220">
        <f t="shared" si="44"/>
        <v>0</v>
      </c>
      <c r="P172" s="220"/>
      <c r="Q172" s="220">
        <f t="shared" si="45"/>
        <v>0</v>
      </c>
      <c r="R172" s="220"/>
      <c r="S172" s="220">
        <f t="shared" si="46"/>
        <v>0</v>
      </c>
      <c r="T172" s="220"/>
      <c r="U172" s="220">
        <f t="shared" si="47"/>
        <v>0</v>
      </c>
      <c r="V172" s="220"/>
      <c r="W172" s="220">
        <f t="shared" si="48"/>
        <v>0</v>
      </c>
      <c r="X172" s="220"/>
      <c r="Y172" s="220">
        <f t="shared" si="49"/>
        <v>0</v>
      </c>
      <c r="Z172" s="220"/>
      <c r="AA172" s="220">
        <f t="shared" si="50"/>
        <v>0</v>
      </c>
      <c r="AC172" s="222" t="e">
        <f t="shared" si="60"/>
        <v>#DIV/0!</v>
      </c>
      <c r="AD172" s="220" t="e">
        <f t="shared" si="51"/>
        <v>#NUM!</v>
      </c>
      <c r="AE172" s="223" t="e">
        <f t="shared" si="52"/>
        <v>#NUM!</v>
      </c>
      <c r="AF172" s="223" t="e">
        <f t="shared" si="53"/>
        <v>#NUM!</v>
      </c>
      <c r="AG172" s="222" t="e">
        <f t="shared" si="54"/>
        <v>#NUM!</v>
      </c>
      <c r="AI172" s="220" t="e">
        <f t="shared" si="55"/>
        <v>#DIV/0!</v>
      </c>
      <c r="AJ172" s="222" t="e">
        <f t="shared" si="56"/>
        <v>#DIV/0!</v>
      </c>
      <c r="AK172" s="222" t="e">
        <f t="shared" si="57"/>
        <v>#DIV/0!</v>
      </c>
      <c r="AL172" s="222" t="e">
        <f t="shared" si="58"/>
        <v>#DIV/0!</v>
      </c>
      <c r="AN172" s="89"/>
    </row>
    <row r="173" spans="1:40" s="88" customFormat="1" ht="30" hidden="1" customHeight="1">
      <c r="A173" s="88">
        <f>'CONSTRUCTION COST ESTIMATE'!A173</f>
        <v>0</v>
      </c>
      <c r="B173" s="91">
        <f>'CONSTRUCTION COST ESTIMATE'!B173</f>
        <v>203.02099999999999</v>
      </c>
      <c r="C173" s="92" t="str">
        <f>'CONSTRUCTION COST ESTIMATE'!C173</f>
        <v>GEOTEXTILE (CLASS 2)</v>
      </c>
      <c r="D173" s="93" t="str">
        <f>'CONSTRUCTION COST ESTIMATE'!BB173</f>
        <v>SY</v>
      </c>
      <c r="E173" s="94">
        <f>'CONSTRUCTION COST ESTIMATE'!BA173</f>
        <v>0</v>
      </c>
      <c r="F173" s="220">
        <f>'CONSTRUCTION COST ESTIMATE'!BC173</f>
        <v>0</v>
      </c>
      <c r="G173" s="221">
        <f>'CONSTRUCTION COST ESTIMATE'!BD173</f>
        <v>0</v>
      </c>
      <c r="H173" s="220"/>
      <c r="I173" s="220">
        <f t="shared" si="41"/>
        <v>0</v>
      </c>
      <c r="J173" s="220"/>
      <c r="K173" s="220">
        <f t="shared" si="42"/>
        <v>0</v>
      </c>
      <c r="L173" s="220"/>
      <c r="M173" s="220">
        <f t="shared" si="43"/>
        <v>0</v>
      </c>
      <c r="N173" s="220"/>
      <c r="O173" s="220">
        <f t="shared" si="44"/>
        <v>0</v>
      </c>
      <c r="P173" s="220"/>
      <c r="Q173" s="220">
        <f t="shared" si="45"/>
        <v>0</v>
      </c>
      <c r="R173" s="220"/>
      <c r="S173" s="220">
        <f t="shared" si="46"/>
        <v>0</v>
      </c>
      <c r="T173" s="220"/>
      <c r="U173" s="220">
        <f t="shared" si="47"/>
        <v>0</v>
      </c>
      <c r="V173" s="220"/>
      <c r="W173" s="220">
        <f t="shared" si="48"/>
        <v>0</v>
      </c>
      <c r="X173" s="220"/>
      <c r="Y173" s="220">
        <f t="shared" si="49"/>
        <v>0</v>
      </c>
      <c r="Z173" s="220"/>
      <c r="AA173" s="220">
        <f t="shared" si="50"/>
        <v>0</v>
      </c>
      <c r="AC173" s="222" t="e">
        <f t="shared" si="60"/>
        <v>#DIV/0!</v>
      </c>
      <c r="AD173" s="220" t="e">
        <f t="shared" si="51"/>
        <v>#NUM!</v>
      </c>
      <c r="AE173" s="223" t="e">
        <f t="shared" si="52"/>
        <v>#NUM!</v>
      </c>
      <c r="AF173" s="223" t="e">
        <f t="shared" si="53"/>
        <v>#NUM!</v>
      </c>
      <c r="AG173" s="222" t="e">
        <f t="shared" si="54"/>
        <v>#NUM!</v>
      </c>
      <c r="AI173" s="220" t="e">
        <f t="shared" si="55"/>
        <v>#DIV/0!</v>
      </c>
      <c r="AJ173" s="222" t="e">
        <f t="shared" si="56"/>
        <v>#DIV/0!</v>
      </c>
      <c r="AK173" s="222" t="e">
        <f t="shared" si="57"/>
        <v>#DIV/0!</v>
      </c>
      <c r="AL173" s="222" t="e">
        <f t="shared" si="58"/>
        <v>#DIV/0!</v>
      </c>
      <c r="AN173" s="89"/>
    </row>
    <row r="174" spans="1:40" s="88" customFormat="1" ht="30" hidden="1" customHeight="1">
      <c r="A174" s="88">
        <f>'CONSTRUCTION COST ESTIMATE'!A174</f>
        <v>0</v>
      </c>
      <c r="B174" s="91">
        <f>'CONSTRUCTION COST ESTIMATE'!B174</f>
        <v>206.00049999999999</v>
      </c>
      <c r="C174" s="92" t="str">
        <f>'CONSTRUCTION COST ESTIMATE'!C174</f>
        <v>STRUCTURE EXCAVATION</v>
      </c>
      <c r="D174" s="93" t="str">
        <f>'CONSTRUCTION COST ESTIMATE'!BB174</f>
        <v>CY</v>
      </c>
      <c r="E174" s="94">
        <f>'CONSTRUCTION COST ESTIMATE'!BA174</f>
        <v>0</v>
      </c>
      <c r="F174" s="220">
        <f>'CONSTRUCTION COST ESTIMATE'!BC174</f>
        <v>0</v>
      </c>
      <c r="G174" s="221">
        <f>'CONSTRUCTION COST ESTIMATE'!BD174</f>
        <v>0</v>
      </c>
      <c r="H174" s="220"/>
      <c r="I174" s="220">
        <f t="shared" si="41"/>
        <v>0</v>
      </c>
      <c r="J174" s="220"/>
      <c r="K174" s="220">
        <f t="shared" si="42"/>
        <v>0</v>
      </c>
      <c r="L174" s="220"/>
      <c r="M174" s="220">
        <f t="shared" si="43"/>
        <v>0</v>
      </c>
      <c r="N174" s="220"/>
      <c r="O174" s="220">
        <f t="shared" si="44"/>
        <v>0</v>
      </c>
      <c r="P174" s="220"/>
      <c r="Q174" s="220">
        <f t="shared" si="45"/>
        <v>0</v>
      </c>
      <c r="R174" s="220"/>
      <c r="S174" s="220">
        <f t="shared" si="46"/>
        <v>0</v>
      </c>
      <c r="T174" s="220"/>
      <c r="U174" s="220">
        <f t="shared" si="47"/>
        <v>0</v>
      </c>
      <c r="V174" s="220"/>
      <c r="W174" s="220">
        <f t="shared" si="48"/>
        <v>0</v>
      </c>
      <c r="X174" s="220"/>
      <c r="Y174" s="220">
        <f t="shared" si="49"/>
        <v>0</v>
      </c>
      <c r="Z174" s="220"/>
      <c r="AA174" s="220">
        <f t="shared" si="50"/>
        <v>0</v>
      </c>
      <c r="AC174" s="222" t="e">
        <f t="shared" si="60"/>
        <v>#DIV/0!</v>
      </c>
      <c r="AD174" s="220" t="e">
        <f t="shared" si="51"/>
        <v>#NUM!</v>
      </c>
      <c r="AE174" s="223" t="e">
        <f t="shared" si="52"/>
        <v>#NUM!</v>
      </c>
      <c r="AF174" s="223" t="e">
        <f t="shared" si="53"/>
        <v>#NUM!</v>
      </c>
      <c r="AG174" s="222" t="e">
        <f t="shared" si="54"/>
        <v>#NUM!</v>
      </c>
      <c r="AI174" s="220" t="e">
        <f t="shared" si="55"/>
        <v>#DIV/0!</v>
      </c>
      <c r="AJ174" s="222" t="e">
        <f t="shared" si="56"/>
        <v>#DIV/0!</v>
      </c>
      <c r="AK174" s="222" t="e">
        <f t="shared" si="57"/>
        <v>#DIV/0!</v>
      </c>
      <c r="AL174" s="222" t="e">
        <f t="shared" si="58"/>
        <v>#DIV/0!</v>
      </c>
      <c r="AN174" s="89"/>
    </row>
    <row r="175" spans="1:40" s="88" customFormat="1" ht="30" hidden="1" customHeight="1">
      <c r="A175" s="88">
        <f>'CONSTRUCTION COST ESTIMATE'!A175</f>
        <v>0</v>
      </c>
      <c r="B175" s="91">
        <f>'CONSTRUCTION COST ESTIMATE'!B175</f>
        <v>206.001</v>
      </c>
      <c r="C175" s="92" t="str">
        <f>'CONSTRUCTION COST ESTIMATE'!C175</f>
        <v>STRUCTURE EXCAVATION (SPECIAL)</v>
      </c>
      <c r="D175" s="93" t="str">
        <f>'CONSTRUCTION COST ESTIMATE'!BB175</f>
        <v>CY</v>
      </c>
      <c r="E175" s="94">
        <f>'CONSTRUCTION COST ESTIMATE'!BA175</f>
        <v>0</v>
      </c>
      <c r="F175" s="220">
        <f>'CONSTRUCTION COST ESTIMATE'!BC175</f>
        <v>0</v>
      </c>
      <c r="G175" s="221">
        <f>'CONSTRUCTION COST ESTIMATE'!BD175</f>
        <v>0</v>
      </c>
      <c r="H175" s="220"/>
      <c r="I175" s="220">
        <f t="shared" si="41"/>
        <v>0</v>
      </c>
      <c r="J175" s="220"/>
      <c r="K175" s="220">
        <f t="shared" si="42"/>
        <v>0</v>
      </c>
      <c r="L175" s="220"/>
      <c r="M175" s="220">
        <f t="shared" si="43"/>
        <v>0</v>
      </c>
      <c r="N175" s="220"/>
      <c r="O175" s="220">
        <f t="shared" si="44"/>
        <v>0</v>
      </c>
      <c r="P175" s="220"/>
      <c r="Q175" s="220">
        <f t="shared" si="45"/>
        <v>0</v>
      </c>
      <c r="R175" s="220"/>
      <c r="S175" s="220">
        <f t="shared" si="46"/>
        <v>0</v>
      </c>
      <c r="T175" s="220"/>
      <c r="U175" s="220">
        <f t="shared" si="47"/>
        <v>0</v>
      </c>
      <c r="V175" s="220"/>
      <c r="W175" s="220">
        <f t="shared" si="48"/>
        <v>0</v>
      </c>
      <c r="X175" s="220"/>
      <c r="Y175" s="220">
        <f t="shared" si="49"/>
        <v>0</v>
      </c>
      <c r="Z175" s="220"/>
      <c r="AA175" s="220">
        <f t="shared" si="50"/>
        <v>0</v>
      </c>
      <c r="AC175" s="222" t="e">
        <f t="shared" si="60"/>
        <v>#DIV/0!</v>
      </c>
      <c r="AD175" s="220" t="e">
        <f t="shared" si="51"/>
        <v>#NUM!</v>
      </c>
      <c r="AE175" s="223" t="e">
        <f t="shared" si="52"/>
        <v>#NUM!</v>
      </c>
      <c r="AF175" s="223" t="e">
        <f t="shared" si="53"/>
        <v>#NUM!</v>
      </c>
      <c r="AG175" s="222" t="e">
        <f t="shared" si="54"/>
        <v>#NUM!</v>
      </c>
      <c r="AI175" s="220" t="e">
        <f t="shared" si="55"/>
        <v>#DIV/0!</v>
      </c>
      <c r="AJ175" s="222" t="e">
        <f t="shared" si="56"/>
        <v>#DIV/0!</v>
      </c>
      <c r="AK175" s="222" t="e">
        <f t="shared" si="57"/>
        <v>#DIV/0!</v>
      </c>
      <c r="AL175" s="222" t="e">
        <f t="shared" si="58"/>
        <v>#DIV/0!</v>
      </c>
      <c r="AN175" s="89"/>
    </row>
    <row r="176" spans="1:40" s="88" customFormat="1" ht="30" hidden="1" customHeight="1">
      <c r="A176" s="88">
        <f>'CONSTRUCTION COST ESTIMATE'!A176</f>
        <v>0</v>
      </c>
      <c r="B176" s="91">
        <f>'CONSTRUCTION COST ESTIMATE'!B176</f>
        <v>207.00049999999999</v>
      </c>
      <c r="C176" s="92" t="str">
        <f>'CONSTRUCTION COST ESTIMATE'!C176</f>
        <v>GRANULAR BACKFILL</v>
      </c>
      <c r="D176" s="93" t="str">
        <f>'CONSTRUCTION COST ESTIMATE'!BB176</f>
        <v>CY</v>
      </c>
      <c r="E176" s="94">
        <f>'CONSTRUCTION COST ESTIMATE'!BA176</f>
        <v>0</v>
      </c>
      <c r="F176" s="220">
        <f>'CONSTRUCTION COST ESTIMATE'!BC176</f>
        <v>0</v>
      </c>
      <c r="G176" s="221">
        <f>'CONSTRUCTION COST ESTIMATE'!BD176</f>
        <v>0</v>
      </c>
      <c r="H176" s="220"/>
      <c r="I176" s="220">
        <f t="shared" si="41"/>
        <v>0</v>
      </c>
      <c r="J176" s="220"/>
      <c r="K176" s="220">
        <f t="shared" si="42"/>
        <v>0</v>
      </c>
      <c r="L176" s="220"/>
      <c r="M176" s="220">
        <f t="shared" si="43"/>
        <v>0</v>
      </c>
      <c r="N176" s="220"/>
      <c r="O176" s="220">
        <f t="shared" si="44"/>
        <v>0</v>
      </c>
      <c r="P176" s="220"/>
      <c r="Q176" s="220">
        <f t="shared" si="45"/>
        <v>0</v>
      </c>
      <c r="R176" s="220"/>
      <c r="S176" s="220">
        <f t="shared" si="46"/>
        <v>0</v>
      </c>
      <c r="T176" s="220"/>
      <c r="U176" s="220">
        <f t="shared" si="47"/>
        <v>0</v>
      </c>
      <c r="V176" s="220"/>
      <c r="W176" s="220">
        <f t="shared" si="48"/>
        <v>0</v>
      </c>
      <c r="X176" s="220"/>
      <c r="Y176" s="220">
        <f t="shared" si="49"/>
        <v>0</v>
      </c>
      <c r="Z176" s="220"/>
      <c r="AA176" s="220">
        <f t="shared" si="50"/>
        <v>0</v>
      </c>
      <c r="AC176" s="222" t="e">
        <f t="shared" si="60"/>
        <v>#DIV/0!</v>
      </c>
      <c r="AD176" s="220" t="e">
        <f t="shared" si="51"/>
        <v>#NUM!</v>
      </c>
      <c r="AE176" s="223" t="e">
        <f t="shared" si="52"/>
        <v>#NUM!</v>
      </c>
      <c r="AF176" s="223" t="e">
        <f t="shared" si="53"/>
        <v>#NUM!</v>
      </c>
      <c r="AG176" s="222" t="e">
        <f t="shared" si="54"/>
        <v>#NUM!</v>
      </c>
      <c r="AI176" s="220" t="e">
        <f t="shared" si="55"/>
        <v>#DIV/0!</v>
      </c>
      <c r="AJ176" s="222" t="e">
        <f t="shared" si="56"/>
        <v>#DIV/0!</v>
      </c>
      <c r="AK176" s="222" t="e">
        <f t="shared" si="57"/>
        <v>#DIV/0!</v>
      </c>
      <c r="AL176" s="222" t="e">
        <f t="shared" si="58"/>
        <v>#DIV/0!</v>
      </c>
      <c r="AN176" s="89"/>
    </row>
    <row r="177" spans="1:40" s="88" customFormat="1" ht="30" hidden="1" customHeight="1">
      <c r="A177" s="88">
        <f>'CONSTRUCTION COST ESTIMATE'!A177</f>
        <v>0</v>
      </c>
      <c r="B177" s="91">
        <f>'CONSTRUCTION COST ESTIMATE'!B177</f>
        <v>208.00049999999999</v>
      </c>
      <c r="C177" s="92" t="str">
        <f>'CONSTRUCTION COST ESTIMATE'!C177</f>
        <v>TRENCH OVER EXCAVATION AND COMPACTED IMPORT AGGREGATE BEDDING</v>
      </c>
      <c r="D177" s="93" t="str">
        <f>'CONSTRUCTION COST ESTIMATE'!BB177</f>
        <v>CY</v>
      </c>
      <c r="E177" s="94">
        <f>'CONSTRUCTION COST ESTIMATE'!BA177</f>
        <v>0</v>
      </c>
      <c r="F177" s="220">
        <f>'CONSTRUCTION COST ESTIMATE'!BC177</f>
        <v>0</v>
      </c>
      <c r="G177" s="221">
        <f>'CONSTRUCTION COST ESTIMATE'!BD177</f>
        <v>0</v>
      </c>
      <c r="H177" s="220"/>
      <c r="I177" s="220">
        <f t="shared" si="41"/>
        <v>0</v>
      </c>
      <c r="J177" s="220"/>
      <c r="K177" s="220">
        <f t="shared" si="42"/>
        <v>0</v>
      </c>
      <c r="L177" s="220"/>
      <c r="M177" s="220">
        <f t="shared" si="43"/>
        <v>0</v>
      </c>
      <c r="N177" s="220"/>
      <c r="O177" s="220">
        <f t="shared" si="44"/>
        <v>0</v>
      </c>
      <c r="P177" s="220"/>
      <c r="Q177" s="220">
        <f t="shared" si="45"/>
        <v>0</v>
      </c>
      <c r="R177" s="220"/>
      <c r="S177" s="220">
        <f t="shared" si="46"/>
        <v>0</v>
      </c>
      <c r="T177" s="220"/>
      <c r="U177" s="220">
        <f t="shared" si="47"/>
        <v>0</v>
      </c>
      <c r="V177" s="220"/>
      <c r="W177" s="220">
        <f t="shared" si="48"/>
        <v>0</v>
      </c>
      <c r="X177" s="220"/>
      <c r="Y177" s="220">
        <f t="shared" si="49"/>
        <v>0</v>
      </c>
      <c r="Z177" s="220"/>
      <c r="AA177" s="220">
        <f t="shared" si="50"/>
        <v>0</v>
      </c>
      <c r="AC177" s="222" t="e">
        <f t="shared" si="60"/>
        <v>#DIV/0!</v>
      </c>
      <c r="AD177" s="220" t="e">
        <f t="shared" si="51"/>
        <v>#NUM!</v>
      </c>
      <c r="AE177" s="223" t="e">
        <f t="shared" si="52"/>
        <v>#NUM!</v>
      </c>
      <c r="AF177" s="223" t="e">
        <f t="shared" si="53"/>
        <v>#NUM!</v>
      </c>
      <c r="AG177" s="222" t="e">
        <f t="shared" si="54"/>
        <v>#NUM!</v>
      </c>
      <c r="AI177" s="220" t="e">
        <f t="shared" si="55"/>
        <v>#DIV/0!</v>
      </c>
      <c r="AJ177" s="222" t="e">
        <f t="shared" si="56"/>
        <v>#DIV/0!</v>
      </c>
      <c r="AK177" s="222" t="e">
        <f t="shared" si="57"/>
        <v>#DIV/0!</v>
      </c>
      <c r="AL177" s="222" t="e">
        <f t="shared" si="58"/>
        <v>#DIV/0!</v>
      </c>
      <c r="AN177" s="89"/>
    </row>
    <row r="178" spans="1:40" s="88" customFormat="1" ht="30" hidden="1" customHeight="1">
      <c r="A178" s="88">
        <f>'CONSTRUCTION COST ESTIMATE'!A178</f>
        <v>0</v>
      </c>
      <c r="B178" s="91">
        <f>'CONSTRUCTION COST ESTIMATE'!B178</f>
        <v>208.001</v>
      </c>
      <c r="C178" s="92" t="str">
        <f>'CONSTRUCTION COST ESTIMATE'!C178</f>
        <v>NON CONTAMINATED SOIL EXCAVATION AND DISPOSAL</v>
      </c>
      <c r="D178" s="93" t="str">
        <f>'CONSTRUCTION COST ESTIMATE'!BB178</f>
        <v>CY</v>
      </c>
      <c r="E178" s="94">
        <f>'CONSTRUCTION COST ESTIMATE'!BA178</f>
        <v>0</v>
      </c>
      <c r="F178" s="220">
        <f>'CONSTRUCTION COST ESTIMATE'!BC178</f>
        <v>0</v>
      </c>
      <c r="G178" s="221">
        <f>'CONSTRUCTION COST ESTIMATE'!BD178</f>
        <v>0</v>
      </c>
      <c r="H178" s="220"/>
      <c r="I178" s="220">
        <f t="shared" si="41"/>
        <v>0</v>
      </c>
      <c r="J178" s="220"/>
      <c r="K178" s="220">
        <f t="shared" si="42"/>
        <v>0</v>
      </c>
      <c r="L178" s="220"/>
      <c r="M178" s="220">
        <f t="shared" si="43"/>
        <v>0</v>
      </c>
      <c r="N178" s="220"/>
      <c r="O178" s="220">
        <f t="shared" si="44"/>
        <v>0</v>
      </c>
      <c r="P178" s="220"/>
      <c r="Q178" s="220">
        <f t="shared" si="45"/>
        <v>0</v>
      </c>
      <c r="R178" s="220"/>
      <c r="S178" s="220">
        <f t="shared" si="46"/>
        <v>0</v>
      </c>
      <c r="T178" s="220"/>
      <c r="U178" s="220">
        <f t="shared" si="47"/>
        <v>0</v>
      </c>
      <c r="V178" s="220"/>
      <c r="W178" s="220">
        <f t="shared" si="48"/>
        <v>0</v>
      </c>
      <c r="X178" s="220"/>
      <c r="Y178" s="220">
        <f t="shared" si="49"/>
        <v>0</v>
      </c>
      <c r="Z178" s="220"/>
      <c r="AA178" s="220">
        <f t="shared" si="50"/>
        <v>0</v>
      </c>
      <c r="AC178" s="222" t="e">
        <f t="shared" si="60"/>
        <v>#DIV/0!</v>
      </c>
      <c r="AD178" s="220" t="e">
        <f t="shared" si="51"/>
        <v>#NUM!</v>
      </c>
      <c r="AE178" s="223" t="e">
        <f t="shared" si="52"/>
        <v>#NUM!</v>
      </c>
      <c r="AF178" s="223" t="e">
        <f t="shared" si="53"/>
        <v>#NUM!</v>
      </c>
      <c r="AG178" s="222" t="e">
        <f t="shared" si="54"/>
        <v>#NUM!</v>
      </c>
      <c r="AI178" s="220" t="e">
        <f t="shared" si="55"/>
        <v>#DIV/0!</v>
      </c>
      <c r="AJ178" s="222" t="e">
        <f t="shared" si="56"/>
        <v>#DIV/0!</v>
      </c>
      <c r="AK178" s="222" t="e">
        <f t="shared" si="57"/>
        <v>#DIV/0!</v>
      </c>
      <c r="AL178" s="222" t="e">
        <f t="shared" si="58"/>
        <v>#DIV/0!</v>
      </c>
      <c r="AN178" s="89"/>
    </row>
    <row r="179" spans="1:40" s="88" customFormat="1" ht="30" hidden="1" customHeight="1">
      <c r="A179" s="88">
        <f>'CONSTRUCTION COST ESTIMATE'!A179</f>
        <v>0</v>
      </c>
      <c r="B179" s="91">
        <f>'CONSTRUCTION COST ESTIMATE'!B179</f>
        <v>208.00200000000001</v>
      </c>
      <c r="C179" s="92" t="str">
        <f>'CONSTRUCTION COST ESTIMATE'!C179</f>
        <v>CONTAMINATED SOIL EXCAVATION AND DISPOSAL</v>
      </c>
      <c r="D179" s="93" t="str">
        <f>'CONSTRUCTION COST ESTIMATE'!BB179</f>
        <v>CY</v>
      </c>
      <c r="E179" s="94">
        <f>'CONSTRUCTION COST ESTIMATE'!BA179</f>
        <v>0</v>
      </c>
      <c r="F179" s="220">
        <f>'CONSTRUCTION COST ESTIMATE'!BC179</f>
        <v>0</v>
      </c>
      <c r="G179" s="221">
        <f>'CONSTRUCTION COST ESTIMATE'!BD179</f>
        <v>0</v>
      </c>
      <c r="H179" s="220"/>
      <c r="I179" s="220">
        <f t="shared" si="41"/>
        <v>0</v>
      </c>
      <c r="J179" s="220"/>
      <c r="K179" s="220">
        <f t="shared" si="42"/>
        <v>0</v>
      </c>
      <c r="L179" s="220"/>
      <c r="M179" s="220">
        <f t="shared" si="43"/>
        <v>0</v>
      </c>
      <c r="N179" s="220"/>
      <c r="O179" s="220">
        <f t="shared" si="44"/>
        <v>0</v>
      </c>
      <c r="P179" s="220"/>
      <c r="Q179" s="220">
        <f t="shared" si="45"/>
        <v>0</v>
      </c>
      <c r="R179" s="220"/>
      <c r="S179" s="220">
        <f t="shared" si="46"/>
        <v>0</v>
      </c>
      <c r="T179" s="220"/>
      <c r="U179" s="220">
        <f t="shared" si="47"/>
        <v>0</v>
      </c>
      <c r="V179" s="220"/>
      <c r="W179" s="220">
        <f t="shared" si="48"/>
        <v>0</v>
      </c>
      <c r="X179" s="220"/>
      <c r="Y179" s="220">
        <f t="shared" si="49"/>
        <v>0</v>
      </c>
      <c r="Z179" s="220"/>
      <c r="AA179" s="220">
        <f t="shared" si="50"/>
        <v>0</v>
      </c>
      <c r="AC179" s="222" t="e">
        <f t="shared" si="60"/>
        <v>#DIV/0!</v>
      </c>
      <c r="AD179" s="220" t="e">
        <f t="shared" si="51"/>
        <v>#NUM!</v>
      </c>
      <c r="AE179" s="223" t="e">
        <f t="shared" si="52"/>
        <v>#NUM!</v>
      </c>
      <c r="AF179" s="223" t="e">
        <f t="shared" si="53"/>
        <v>#NUM!</v>
      </c>
      <c r="AG179" s="222" t="e">
        <f t="shared" si="54"/>
        <v>#NUM!</v>
      </c>
      <c r="AI179" s="220" t="e">
        <f t="shared" si="55"/>
        <v>#DIV/0!</v>
      </c>
      <c r="AJ179" s="222" t="e">
        <f t="shared" si="56"/>
        <v>#DIV/0!</v>
      </c>
      <c r="AK179" s="222" t="e">
        <f t="shared" si="57"/>
        <v>#DIV/0!</v>
      </c>
      <c r="AL179" s="222" t="e">
        <f t="shared" si="58"/>
        <v>#DIV/0!</v>
      </c>
      <c r="AN179" s="89"/>
    </row>
    <row r="180" spans="1:40" s="88" customFormat="1" ht="30" hidden="1" customHeight="1">
      <c r="A180" s="88">
        <f>'CONSTRUCTION COST ESTIMATE'!A180</f>
        <v>0</v>
      </c>
      <c r="B180" s="91">
        <f>'CONSTRUCTION COST ESTIMATE'!B180</f>
        <v>208.00299999999999</v>
      </c>
      <c r="C180" s="92" t="str">
        <f>'CONSTRUCTION COST ESTIMATE'!C180</f>
        <v>TRENCH SHORING</v>
      </c>
      <c r="D180" s="93" t="str">
        <f>'CONSTRUCTION COST ESTIMATE'!BB180</f>
        <v>LS</v>
      </c>
      <c r="E180" s="94">
        <f>'CONSTRUCTION COST ESTIMATE'!BA180</f>
        <v>0</v>
      </c>
      <c r="F180" s="220">
        <f>'CONSTRUCTION COST ESTIMATE'!BC180</f>
        <v>0</v>
      </c>
      <c r="G180" s="221">
        <f>'CONSTRUCTION COST ESTIMATE'!BD180</f>
        <v>0</v>
      </c>
      <c r="H180" s="220"/>
      <c r="I180" s="220">
        <f t="shared" si="41"/>
        <v>0</v>
      </c>
      <c r="J180" s="220"/>
      <c r="K180" s="220">
        <f t="shared" si="42"/>
        <v>0</v>
      </c>
      <c r="L180" s="220"/>
      <c r="M180" s="220">
        <f t="shared" si="43"/>
        <v>0</v>
      </c>
      <c r="N180" s="220"/>
      <c r="O180" s="220">
        <f t="shared" si="44"/>
        <v>0</v>
      </c>
      <c r="P180" s="220"/>
      <c r="Q180" s="220">
        <f t="shared" si="45"/>
        <v>0</v>
      </c>
      <c r="R180" s="220"/>
      <c r="S180" s="220">
        <f t="shared" si="46"/>
        <v>0</v>
      </c>
      <c r="T180" s="220"/>
      <c r="U180" s="220">
        <f t="shared" si="47"/>
        <v>0</v>
      </c>
      <c r="V180" s="220"/>
      <c r="W180" s="220">
        <f t="shared" si="48"/>
        <v>0</v>
      </c>
      <c r="X180" s="220"/>
      <c r="Y180" s="220">
        <f t="shared" si="49"/>
        <v>0</v>
      </c>
      <c r="Z180" s="220"/>
      <c r="AA180" s="220">
        <f t="shared" si="50"/>
        <v>0</v>
      </c>
      <c r="AC180" s="222" t="e">
        <f t="shared" si="60"/>
        <v>#DIV/0!</v>
      </c>
      <c r="AD180" s="220" t="e">
        <f t="shared" si="51"/>
        <v>#NUM!</v>
      </c>
      <c r="AE180" s="223" t="e">
        <f t="shared" si="52"/>
        <v>#NUM!</v>
      </c>
      <c r="AF180" s="223" t="e">
        <f t="shared" si="53"/>
        <v>#NUM!</v>
      </c>
      <c r="AG180" s="222" t="e">
        <f t="shared" si="54"/>
        <v>#NUM!</v>
      </c>
      <c r="AI180" s="220" t="e">
        <f t="shared" si="55"/>
        <v>#DIV/0!</v>
      </c>
      <c r="AJ180" s="222" t="e">
        <f t="shared" si="56"/>
        <v>#DIV/0!</v>
      </c>
      <c r="AK180" s="222" t="e">
        <f t="shared" si="57"/>
        <v>#DIV/0!</v>
      </c>
      <c r="AL180" s="222" t="e">
        <f t="shared" si="58"/>
        <v>#DIV/0!</v>
      </c>
      <c r="AN180" s="89"/>
    </row>
    <row r="181" spans="1:40" s="88" customFormat="1" ht="30" hidden="1" customHeight="1">
      <c r="A181" s="88">
        <f>'CONSTRUCTION COST ESTIMATE'!A181</f>
        <v>0</v>
      </c>
      <c r="B181" s="91">
        <f>'CONSTRUCTION COST ESTIMATE'!B181</f>
        <v>208.01</v>
      </c>
      <c r="C181" s="92" t="str">
        <f>'CONSTRUCTION COST ESTIMATE'!C181</f>
        <v>PERMANENT PATCH</v>
      </c>
      <c r="D181" s="93" t="str">
        <f>'CONSTRUCTION COST ESTIMATE'!BB181</f>
        <v>SY</v>
      </c>
      <c r="E181" s="94">
        <f>'CONSTRUCTION COST ESTIMATE'!BA181</f>
        <v>0</v>
      </c>
      <c r="F181" s="220">
        <f>'CONSTRUCTION COST ESTIMATE'!BC181</f>
        <v>0</v>
      </c>
      <c r="G181" s="221">
        <f>'CONSTRUCTION COST ESTIMATE'!BD181</f>
        <v>0</v>
      </c>
      <c r="H181" s="220"/>
      <c r="I181" s="220">
        <f t="shared" si="41"/>
        <v>0</v>
      </c>
      <c r="J181" s="220"/>
      <c r="K181" s="220">
        <f t="shared" si="42"/>
        <v>0</v>
      </c>
      <c r="L181" s="220"/>
      <c r="M181" s="220">
        <f t="shared" si="43"/>
        <v>0</v>
      </c>
      <c r="N181" s="220"/>
      <c r="O181" s="220">
        <f t="shared" si="44"/>
        <v>0</v>
      </c>
      <c r="P181" s="220"/>
      <c r="Q181" s="220">
        <f t="shared" si="45"/>
        <v>0</v>
      </c>
      <c r="R181" s="220"/>
      <c r="S181" s="220">
        <f t="shared" si="46"/>
        <v>0</v>
      </c>
      <c r="T181" s="220"/>
      <c r="U181" s="220">
        <f t="shared" si="47"/>
        <v>0</v>
      </c>
      <c r="V181" s="220"/>
      <c r="W181" s="220">
        <f t="shared" si="48"/>
        <v>0</v>
      </c>
      <c r="X181" s="220"/>
      <c r="Y181" s="220">
        <f t="shared" si="49"/>
        <v>0</v>
      </c>
      <c r="Z181" s="220"/>
      <c r="AA181" s="220">
        <f t="shared" si="50"/>
        <v>0</v>
      </c>
      <c r="AC181" s="222" t="e">
        <f t="shared" si="60"/>
        <v>#DIV/0!</v>
      </c>
      <c r="AD181" s="220" t="e">
        <f t="shared" si="51"/>
        <v>#NUM!</v>
      </c>
      <c r="AE181" s="223" t="e">
        <f t="shared" si="52"/>
        <v>#NUM!</v>
      </c>
      <c r="AF181" s="223" t="e">
        <f t="shared" si="53"/>
        <v>#NUM!</v>
      </c>
      <c r="AG181" s="222" t="e">
        <f t="shared" si="54"/>
        <v>#NUM!</v>
      </c>
      <c r="AI181" s="220" t="e">
        <f t="shared" si="55"/>
        <v>#DIV/0!</v>
      </c>
      <c r="AJ181" s="222" t="e">
        <f t="shared" si="56"/>
        <v>#DIV/0!</v>
      </c>
      <c r="AK181" s="222" t="e">
        <f t="shared" si="57"/>
        <v>#DIV/0!</v>
      </c>
      <c r="AL181" s="222" t="e">
        <f t="shared" si="58"/>
        <v>#DIV/0!</v>
      </c>
      <c r="AN181" s="89"/>
    </row>
    <row r="182" spans="1:40" s="88" customFormat="1" ht="30" customHeight="1">
      <c r="A182" s="237" t="str">
        <f>'CONSTRUCTION COST ESTIMATE'!A182</f>
        <v>SP 212</v>
      </c>
      <c r="B182" s="140"/>
      <c r="C182" s="136" t="str">
        <f>'CONSTRUCTION COST ESTIMATE'!C182</f>
        <v>LANDSCAPE</v>
      </c>
      <c r="D182" s="135"/>
      <c r="E182" s="137"/>
      <c r="F182" s="138"/>
      <c r="G182" s="238"/>
      <c r="H182" s="138"/>
      <c r="I182" s="138"/>
      <c r="J182" s="138"/>
      <c r="K182" s="138"/>
      <c r="L182" s="138"/>
      <c r="M182" s="138"/>
      <c r="N182" s="138"/>
      <c r="O182" s="138"/>
      <c r="P182" s="138"/>
      <c r="Q182" s="138"/>
      <c r="R182" s="138"/>
      <c r="S182" s="138"/>
      <c r="T182" s="138"/>
      <c r="U182" s="138"/>
      <c r="V182" s="138"/>
      <c r="W182" s="138"/>
      <c r="X182" s="138"/>
      <c r="Y182" s="138"/>
      <c r="Z182" s="138"/>
      <c r="AA182" s="138"/>
      <c r="AB182" s="239"/>
      <c r="AC182" s="240"/>
      <c r="AD182" s="241"/>
      <c r="AE182" s="242"/>
      <c r="AF182" s="242"/>
      <c r="AG182" s="240"/>
      <c r="AH182" s="239"/>
      <c r="AI182" s="241"/>
      <c r="AJ182" s="240"/>
      <c r="AK182" s="240"/>
      <c r="AL182" s="240"/>
      <c r="AN182" s="139" t="s">
        <v>1447</v>
      </c>
    </row>
    <row r="183" spans="1:40" s="88" customFormat="1" ht="30" hidden="1" customHeight="1">
      <c r="A183" s="88">
        <f>'CONSTRUCTION COST ESTIMATE'!A183</f>
        <v>0</v>
      </c>
      <c r="B183" s="91">
        <f>'CONSTRUCTION COST ESTIMATE'!B183</f>
        <v>212.00049999999999</v>
      </c>
      <c r="C183" s="92" t="str">
        <f>'CONSTRUCTION COST ESTIMATE'!C183</f>
        <v>24 INCH BOX TREE</v>
      </c>
      <c r="D183" s="93" t="str">
        <f>'CONSTRUCTION COST ESTIMATE'!BB183</f>
        <v>EA</v>
      </c>
      <c r="E183" s="94">
        <f>'CONSTRUCTION COST ESTIMATE'!BA183</f>
        <v>0</v>
      </c>
      <c r="F183" s="220">
        <f>'CONSTRUCTION COST ESTIMATE'!BC183</f>
        <v>0</v>
      </c>
      <c r="G183" s="221">
        <f>'CONSTRUCTION COST ESTIMATE'!BD183</f>
        <v>0</v>
      </c>
      <c r="H183" s="220"/>
      <c r="I183" s="220">
        <f t="shared" si="41"/>
        <v>0</v>
      </c>
      <c r="J183" s="220"/>
      <c r="K183" s="220">
        <f t="shared" si="42"/>
        <v>0</v>
      </c>
      <c r="L183" s="220"/>
      <c r="M183" s="220">
        <f t="shared" si="43"/>
        <v>0</v>
      </c>
      <c r="N183" s="220"/>
      <c r="O183" s="220">
        <f t="shared" si="44"/>
        <v>0</v>
      </c>
      <c r="P183" s="220"/>
      <c r="Q183" s="220">
        <f t="shared" si="45"/>
        <v>0</v>
      </c>
      <c r="R183" s="220"/>
      <c r="S183" s="220">
        <f t="shared" si="46"/>
        <v>0</v>
      </c>
      <c r="T183" s="220"/>
      <c r="U183" s="220">
        <f t="shared" si="47"/>
        <v>0</v>
      </c>
      <c r="V183" s="220"/>
      <c r="W183" s="220">
        <f t="shared" si="48"/>
        <v>0</v>
      </c>
      <c r="X183" s="220"/>
      <c r="Y183" s="220">
        <f t="shared" si="49"/>
        <v>0</v>
      </c>
      <c r="Z183" s="220"/>
      <c r="AA183" s="220">
        <f t="shared" si="50"/>
        <v>0</v>
      </c>
      <c r="AC183" s="222" t="e">
        <f t="shared" ref="AC183:AC220" si="61">I183/$I$1460</f>
        <v>#DIV/0!</v>
      </c>
      <c r="AD183" s="220" t="e">
        <f t="shared" si="51"/>
        <v>#NUM!</v>
      </c>
      <c r="AE183" s="223" t="e">
        <f t="shared" si="52"/>
        <v>#NUM!</v>
      </c>
      <c r="AF183" s="223" t="e">
        <f t="shared" si="53"/>
        <v>#NUM!</v>
      </c>
      <c r="AG183" s="222" t="e">
        <f t="shared" si="54"/>
        <v>#NUM!</v>
      </c>
      <c r="AI183" s="220" t="e">
        <f t="shared" si="55"/>
        <v>#DIV/0!</v>
      </c>
      <c r="AJ183" s="222" t="e">
        <f t="shared" si="56"/>
        <v>#DIV/0!</v>
      </c>
      <c r="AK183" s="222" t="e">
        <f t="shared" si="57"/>
        <v>#DIV/0!</v>
      </c>
      <c r="AL183" s="222" t="e">
        <f t="shared" si="58"/>
        <v>#DIV/0!</v>
      </c>
      <c r="AN183" s="89"/>
    </row>
    <row r="184" spans="1:40" s="88" customFormat="1" ht="30" hidden="1" customHeight="1">
      <c r="A184" s="88">
        <f>'CONSTRUCTION COST ESTIMATE'!A184</f>
        <v>0</v>
      </c>
      <c r="B184" s="91">
        <f>'CONSTRUCTION COST ESTIMATE'!B184</f>
        <v>212.001</v>
      </c>
      <c r="C184" s="92" t="str">
        <f>'CONSTRUCTION COST ESTIMATE'!C184</f>
        <v>36 INCH BOX TREE</v>
      </c>
      <c r="D184" s="93" t="str">
        <f>'CONSTRUCTION COST ESTIMATE'!BB184</f>
        <v>EA</v>
      </c>
      <c r="E184" s="94">
        <f>'CONSTRUCTION COST ESTIMATE'!BA184</f>
        <v>0</v>
      </c>
      <c r="F184" s="220">
        <f>'CONSTRUCTION COST ESTIMATE'!BC184</f>
        <v>0</v>
      </c>
      <c r="G184" s="221">
        <f>'CONSTRUCTION COST ESTIMATE'!BD184</f>
        <v>0</v>
      </c>
      <c r="H184" s="220"/>
      <c r="I184" s="220">
        <f t="shared" si="41"/>
        <v>0</v>
      </c>
      <c r="J184" s="220"/>
      <c r="K184" s="220">
        <f t="shared" si="42"/>
        <v>0</v>
      </c>
      <c r="L184" s="220"/>
      <c r="M184" s="220">
        <f t="shared" si="43"/>
        <v>0</v>
      </c>
      <c r="N184" s="220"/>
      <c r="O184" s="220">
        <f t="shared" si="44"/>
        <v>0</v>
      </c>
      <c r="P184" s="220"/>
      <c r="Q184" s="220">
        <f t="shared" si="45"/>
        <v>0</v>
      </c>
      <c r="R184" s="220"/>
      <c r="S184" s="220">
        <f t="shared" si="46"/>
        <v>0</v>
      </c>
      <c r="T184" s="220"/>
      <c r="U184" s="220">
        <f t="shared" si="47"/>
        <v>0</v>
      </c>
      <c r="V184" s="220"/>
      <c r="W184" s="220">
        <f t="shared" si="48"/>
        <v>0</v>
      </c>
      <c r="X184" s="220"/>
      <c r="Y184" s="220">
        <f t="shared" si="49"/>
        <v>0</v>
      </c>
      <c r="Z184" s="220"/>
      <c r="AA184" s="220">
        <f t="shared" si="50"/>
        <v>0</v>
      </c>
      <c r="AC184" s="222" t="e">
        <f t="shared" si="61"/>
        <v>#DIV/0!</v>
      </c>
      <c r="AD184" s="220" t="e">
        <f t="shared" si="51"/>
        <v>#NUM!</v>
      </c>
      <c r="AE184" s="223" t="e">
        <f t="shared" si="52"/>
        <v>#NUM!</v>
      </c>
      <c r="AF184" s="223" t="e">
        <f t="shared" si="53"/>
        <v>#NUM!</v>
      </c>
      <c r="AG184" s="222" t="e">
        <f t="shared" si="54"/>
        <v>#NUM!</v>
      </c>
      <c r="AI184" s="220" t="e">
        <f t="shared" si="55"/>
        <v>#DIV/0!</v>
      </c>
      <c r="AJ184" s="222" t="e">
        <f t="shared" si="56"/>
        <v>#DIV/0!</v>
      </c>
      <c r="AK184" s="222" t="e">
        <f t="shared" si="57"/>
        <v>#DIV/0!</v>
      </c>
      <c r="AL184" s="222" t="e">
        <f t="shared" si="58"/>
        <v>#DIV/0!</v>
      </c>
      <c r="AN184" s="89"/>
    </row>
    <row r="185" spans="1:40" s="88" customFormat="1" ht="30" hidden="1" customHeight="1">
      <c r="A185" s="88">
        <f>'CONSTRUCTION COST ESTIMATE'!A185</f>
        <v>0</v>
      </c>
      <c r="B185" s="91">
        <f>'CONSTRUCTION COST ESTIMATE'!B185</f>
        <v>212.00200000000001</v>
      </c>
      <c r="C185" s="92" t="str">
        <f>'CONSTRUCTION COST ESTIMATE'!C185</f>
        <v>48 INCH BOX TREE</v>
      </c>
      <c r="D185" s="93" t="str">
        <f>'CONSTRUCTION COST ESTIMATE'!BB185</f>
        <v>EA</v>
      </c>
      <c r="E185" s="94">
        <f>'CONSTRUCTION COST ESTIMATE'!BA185</f>
        <v>0</v>
      </c>
      <c r="F185" s="220">
        <f>'CONSTRUCTION COST ESTIMATE'!BC185</f>
        <v>0</v>
      </c>
      <c r="G185" s="221">
        <f>'CONSTRUCTION COST ESTIMATE'!BD185</f>
        <v>0</v>
      </c>
      <c r="H185" s="220"/>
      <c r="I185" s="220">
        <f t="shared" si="41"/>
        <v>0</v>
      </c>
      <c r="J185" s="220"/>
      <c r="K185" s="220">
        <f t="shared" si="42"/>
        <v>0</v>
      </c>
      <c r="L185" s="220"/>
      <c r="M185" s="220">
        <f t="shared" si="43"/>
        <v>0</v>
      </c>
      <c r="N185" s="220"/>
      <c r="O185" s="220">
        <f t="shared" si="44"/>
        <v>0</v>
      </c>
      <c r="P185" s="220"/>
      <c r="Q185" s="220">
        <f t="shared" si="45"/>
        <v>0</v>
      </c>
      <c r="R185" s="220"/>
      <c r="S185" s="220">
        <f t="shared" si="46"/>
        <v>0</v>
      </c>
      <c r="T185" s="220"/>
      <c r="U185" s="220">
        <f t="shared" si="47"/>
        <v>0</v>
      </c>
      <c r="V185" s="220"/>
      <c r="W185" s="220">
        <f t="shared" si="48"/>
        <v>0</v>
      </c>
      <c r="X185" s="220"/>
      <c r="Y185" s="220">
        <f t="shared" si="49"/>
        <v>0</v>
      </c>
      <c r="Z185" s="220"/>
      <c r="AA185" s="220">
        <f t="shared" si="50"/>
        <v>0</v>
      </c>
      <c r="AC185" s="222" t="e">
        <f t="shared" si="61"/>
        <v>#DIV/0!</v>
      </c>
      <c r="AD185" s="220" t="e">
        <f t="shared" si="51"/>
        <v>#NUM!</v>
      </c>
      <c r="AE185" s="223" t="e">
        <f t="shared" si="52"/>
        <v>#NUM!</v>
      </c>
      <c r="AF185" s="223" t="e">
        <f t="shared" si="53"/>
        <v>#NUM!</v>
      </c>
      <c r="AG185" s="222" t="e">
        <f t="shared" si="54"/>
        <v>#NUM!</v>
      </c>
      <c r="AI185" s="220" t="e">
        <f t="shared" si="55"/>
        <v>#DIV/0!</v>
      </c>
      <c r="AJ185" s="222" t="e">
        <f t="shared" si="56"/>
        <v>#DIV/0!</v>
      </c>
      <c r="AK185" s="222" t="e">
        <f t="shared" si="57"/>
        <v>#DIV/0!</v>
      </c>
      <c r="AL185" s="222" t="e">
        <f t="shared" si="58"/>
        <v>#DIV/0!</v>
      </c>
      <c r="AN185" s="89"/>
    </row>
    <row r="186" spans="1:40" s="88" customFormat="1" ht="30" hidden="1" customHeight="1">
      <c r="A186" s="88">
        <f>'CONSTRUCTION COST ESTIMATE'!A186</f>
        <v>0</v>
      </c>
      <c r="B186" s="91">
        <f>'CONSTRUCTION COST ESTIMATE'!B186</f>
        <v>212.00299999999999</v>
      </c>
      <c r="C186" s="92" t="str">
        <f>'CONSTRUCTION COST ESTIMATE'!C186</f>
        <v>PALM TREE</v>
      </c>
      <c r="D186" s="93" t="str">
        <f>'CONSTRUCTION COST ESTIMATE'!BB186</f>
        <v>EA</v>
      </c>
      <c r="E186" s="94">
        <f>'CONSTRUCTION COST ESTIMATE'!BA186</f>
        <v>0</v>
      </c>
      <c r="F186" s="220">
        <f>'CONSTRUCTION COST ESTIMATE'!BC186</f>
        <v>0</v>
      </c>
      <c r="G186" s="221">
        <f>'CONSTRUCTION COST ESTIMATE'!BD186</f>
        <v>0</v>
      </c>
      <c r="H186" s="220"/>
      <c r="I186" s="220">
        <f t="shared" si="41"/>
        <v>0</v>
      </c>
      <c r="J186" s="220"/>
      <c r="K186" s="220">
        <f t="shared" si="42"/>
        <v>0</v>
      </c>
      <c r="L186" s="220"/>
      <c r="M186" s="220">
        <f t="shared" si="43"/>
        <v>0</v>
      </c>
      <c r="N186" s="220"/>
      <c r="O186" s="220">
        <f t="shared" si="44"/>
        <v>0</v>
      </c>
      <c r="P186" s="220"/>
      <c r="Q186" s="220">
        <f t="shared" si="45"/>
        <v>0</v>
      </c>
      <c r="R186" s="220"/>
      <c r="S186" s="220">
        <f t="shared" si="46"/>
        <v>0</v>
      </c>
      <c r="T186" s="220"/>
      <c r="U186" s="220">
        <f t="shared" si="47"/>
        <v>0</v>
      </c>
      <c r="V186" s="220"/>
      <c r="W186" s="220">
        <f t="shared" si="48"/>
        <v>0</v>
      </c>
      <c r="X186" s="220"/>
      <c r="Y186" s="220">
        <f t="shared" si="49"/>
        <v>0</v>
      </c>
      <c r="Z186" s="220"/>
      <c r="AA186" s="220">
        <f t="shared" si="50"/>
        <v>0</v>
      </c>
      <c r="AC186" s="222" t="e">
        <f t="shared" si="61"/>
        <v>#DIV/0!</v>
      </c>
      <c r="AD186" s="220" t="e">
        <f t="shared" si="51"/>
        <v>#NUM!</v>
      </c>
      <c r="AE186" s="223" t="e">
        <f t="shared" si="52"/>
        <v>#NUM!</v>
      </c>
      <c r="AF186" s="223" t="e">
        <f t="shared" si="53"/>
        <v>#NUM!</v>
      </c>
      <c r="AG186" s="222" t="e">
        <f t="shared" si="54"/>
        <v>#NUM!</v>
      </c>
      <c r="AI186" s="220" t="e">
        <f t="shared" si="55"/>
        <v>#DIV/0!</v>
      </c>
      <c r="AJ186" s="222" t="e">
        <f t="shared" si="56"/>
        <v>#DIV/0!</v>
      </c>
      <c r="AK186" s="222" t="e">
        <f t="shared" si="57"/>
        <v>#DIV/0!</v>
      </c>
      <c r="AL186" s="222" t="e">
        <f t="shared" si="58"/>
        <v>#DIV/0!</v>
      </c>
      <c r="AN186" s="89"/>
    </row>
    <row r="187" spans="1:40" s="88" customFormat="1" ht="30" hidden="1" customHeight="1">
      <c r="A187" s="88">
        <f>'CONSTRUCTION COST ESTIMATE'!A187</f>
        <v>0</v>
      </c>
      <c r="B187" s="91">
        <f>'CONSTRUCTION COST ESTIMATE'!B187</f>
        <v>212.00399999999999</v>
      </c>
      <c r="C187" s="92" t="str">
        <f>'CONSTRUCTION COST ESTIMATE'!C187</f>
        <v>CALIFORNIA DATE PALM</v>
      </c>
      <c r="D187" s="93" t="str">
        <f>'CONSTRUCTION COST ESTIMATE'!BB187</f>
        <v>EA</v>
      </c>
      <c r="E187" s="94">
        <f>'CONSTRUCTION COST ESTIMATE'!BA187</f>
        <v>0</v>
      </c>
      <c r="F187" s="220">
        <f>'CONSTRUCTION COST ESTIMATE'!BC187</f>
        <v>0</v>
      </c>
      <c r="G187" s="221">
        <f>'CONSTRUCTION COST ESTIMATE'!BD187</f>
        <v>0</v>
      </c>
      <c r="H187" s="220"/>
      <c r="I187" s="220">
        <f t="shared" si="41"/>
        <v>0</v>
      </c>
      <c r="J187" s="220"/>
      <c r="K187" s="220">
        <f t="shared" si="42"/>
        <v>0</v>
      </c>
      <c r="L187" s="220"/>
      <c r="M187" s="220">
        <f t="shared" si="43"/>
        <v>0</v>
      </c>
      <c r="N187" s="220"/>
      <c r="O187" s="220">
        <f t="shared" si="44"/>
        <v>0</v>
      </c>
      <c r="P187" s="220"/>
      <c r="Q187" s="220">
        <f t="shared" si="45"/>
        <v>0</v>
      </c>
      <c r="R187" s="220"/>
      <c r="S187" s="220">
        <f t="shared" si="46"/>
        <v>0</v>
      </c>
      <c r="T187" s="220"/>
      <c r="U187" s="220">
        <f t="shared" si="47"/>
        <v>0</v>
      </c>
      <c r="V187" s="220"/>
      <c r="W187" s="220">
        <f t="shared" si="48"/>
        <v>0</v>
      </c>
      <c r="X187" s="220"/>
      <c r="Y187" s="220">
        <f t="shared" si="49"/>
        <v>0</v>
      </c>
      <c r="Z187" s="220"/>
      <c r="AA187" s="220">
        <f t="shared" si="50"/>
        <v>0</v>
      </c>
      <c r="AC187" s="222" t="e">
        <f t="shared" si="61"/>
        <v>#DIV/0!</v>
      </c>
      <c r="AD187" s="220" t="e">
        <f t="shared" si="51"/>
        <v>#NUM!</v>
      </c>
      <c r="AE187" s="223" t="e">
        <f t="shared" si="52"/>
        <v>#NUM!</v>
      </c>
      <c r="AF187" s="223" t="e">
        <f t="shared" si="53"/>
        <v>#NUM!</v>
      </c>
      <c r="AG187" s="222" t="e">
        <f t="shared" si="54"/>
        <v>#NUM!</v>
      </c>
      <c r="AI187" s="220" t="e">
        <f t="shared" si="55"/>
        <v>#DIV/0!</v>
      </c>
      <c r="AJ187" s="222" t="e">
        <f t="shared" si="56"/>
        <v>#DIV/0!</v>
      </c>
      <c r="AK187" s="222" t="e">
        <f t="shared" si="57"/>
        <v>#DIV/0!</v>
      </c>
      <c r="AL187" s="222" t="e">
        <f t="shared" si="58"/>
        <v>#DIV/0!</v>
      </c>
      <c r="AN187" s="89"/>
    </row>
    <row r="188" spans="1:40" s="88" customFormat="1" ht="30" hidden="1" customHeight="1">
      <c r="A188" s="88">
        <f>'CONSTRUCTION COST ESTIMATE'!A188</f>
        <v>0</v>
      </c>
      <c r="B188" s="91">
        <f>'CONSTRUCTION COST ESTIMATE'!B188</f>
        <v>212.005</v>
      </c>
      <c r="C188" s="92" t="str">
        <f>'CONSTRUCTION COST ESTIMATE'!C188</f>
        <v>CANARY ISLAND PALM</v>
      </c>
      <c r="D188" s="93" t="str">
        <f>'CONSTRUCTION COST ESTIMATE'!BB188</f>
        <v>EA</v>
      </c>
      <c r="E188" s="94">
        <f>'CONSTRUCTION COST ESTIMATE'!BA188</f>
        <v>0</v>
      </c>
      <c r="F188" s="220">
        <f>'CONSTRUCTION COST ESTIMATE'!BC188</f>
        <v>0</v>
      </c>
      <c r="G188" s="221">
        <f>'CONSTRUCTION COST ESTIMATE'!BD188</f>
        <v>0</v>
      </c>
      <c r="H188" s="220"/>
      <c r="I188" s="220">
        <f t="shared" si="41"/>
        <v>0</v>
      </c>
      <c r="J188" s="220"/>
      <c r="K188" s="220">
        <f t="shared" si="42"/>
        <v>0</v>
      </c>
      <c r="L188" s="220"/>
      <c r="M188" s="220">
        <f t="shared" si="43"/>
        <v>0</v>
      </c>
      <c r="N188" s="220"/>
      <c r="O188" s="220">
        <f t="shared" si="44"/>
        <v>0</v>
      </c>
      <c r="P188" s="220"/>
      <c r="Q188" s="220">
        <f t="shared" si="45"/>
        <v>0</v>
      </c>
      <c r="R188" s="220"/>
      <c r="S188" s="220">
        <f t="shared" si="46"/>
        <v>0</v>
      </c>
      <c r="T188" s="220"/>
      <c r="U188" s="220">
        <f t="shared" si="47"/>
        <v>0</v>
      </c>
      <c r="V188" s="220"/>
      <c r="W188" s="220">
        <f t="shared" si="48"/>
        <v>0</v>
      </c>
      <c r="X188" s="220"/>
      <c r="Y188" s="220">
        <f t="shared" si="49"/>
        <v>0</v>
      </c>
      <c r="Z188" s="220"/>
      <c r="AA188" s="220">
        <f t="shared" si="50"/>
        <v>0</v>
      </c>
      <c r="AC188" s="222" t="e">
        <f t="shared" si="61"/>
        <v>#DIV/0!</v>
      </c>
      <c r="AD188" s="220" t="e">
        <f t="shared" si="51"/>
        <v>#NUM!</v>
      </c>
      <c r="AE188" s="223" t="e">
        <f t="shared" si="52"/>
        <v>#NUM!</v>
      </c>
      <c r="AF188" s="223" t="e">
        <f t="shared" si="53"/>
        <v>#NUM!</v>
      </c>
      <c r="AG188" s="222" t="e">
        <f t="shared" si="54"/>
        <v>#NUM!</v>
      </c>
      <c r="AI188" s="220" t="e">
        <f t="shared" si="55"/>
        <v>#DIV/0!</v>
      </c>
      <c r="AJ188" s="222" t="e">
        <f t="shared" si="56"/>
        <v>#DIV/0!</v>
      </c>
      <c r="AK188" s="222" t="e">
        <f t="shared" si="57"/>
        <v>#DIV/0!</v>
      </c>
      <c r="AL188" s="222" t="e">
        <f t="shared" si="58"/>
        <v>#DIV/0!</v>
      </c>
      <c r="AN188" s="89"/>
    </row>
    <row r="189" spans="1:40" s="88" customFormat="1" ht="30" hidden="1" customHeight="1">
      <c r="A189" s="88">
        <f>'CONSTRUCTION COST ESTIMATE'!A189</f>
        <v>0</v>
      </c>
      <c r="B189" s="91">
        <f>'CONSTRUCTION COST ESTIMATE'!B189</f>
        <v>212.006</v>
      </c>
      <c r="C189" s="92" t="str">
        <f>'CONSTRUCTION COST ESTIMATE'!C189</f>
        <v>REMOVE AND RELOCATE TREE</v>
      </c>
      <c r="D189" s="93" t="str">
        <f>'CONSTRUCTION COST ESTIMATE'!BB189</f>
        <v>EA</v>
      </c>
      <c r="E189" s="94">
        <f>'CONSTRUCTION COST ESTIMATE'!BA189</f>
        <v>0</v>
      </c>
      <c r="F189" s="220">
        <f>'CONSTRUCTION COST ESTIMATE'!BC189</f>
        <v>0</v>
      </c>
      <c r="G189" s="221">
        <f>'CONSTRUCTION COST ESTIMATE'!BD189</f>
        <v>0</v>
      </c>
      <c r="H189" s="220"/>
      <c r="I189" s="220">
        <f t="shared" si="41"/>
        <v>0</v>
      </c>
      <c r="J189" s="220"/>
      <c r="K189" s="220">
        <f t="shared" si="42"/>
        <v>0</v>
      </c>
      <c r="L189" s="220"/>
      <c r="M189" s="220">
        <f t="shared" si="43"/>
        <v>0</v>
      </c>
      <c r="N189" s="220"/>
      <c r="O189" s="220">
        <f t="shared" si="44"/>
        <v>0</v>
      </c>
      <c r="P189" s="220"/>
      <c r="Q189" s="220">
        <f t="shared" si="45"/>
        <v>0</v>
      </c>
      <c r="R189" s="220"/>
      <c r="S189" s="220">
        <f t="shared" si="46"/>
        <v>0</v>
      </c>
      <c r="T189" s="220"/>
      <c r="U189" s="220">
        <f t="shared" si="47"/>
        <v>0</v>
      </c>
      <c r="V189" s="220"/>
      <c r="W189" s="220">
        <f t="shared" si="48"/>
        <v>0</v>
      </c>
      <c r="X189" s="220"/>
      <c r="Y189" s="220">
        <f t="shared" si="49"/>
        <v>0</v>
      </c>
      <c r="Z189" s="220"/>
      <c r="AA189" s="220">
        <f t="shared" si="50"/>
        <v>0</v>
      </c>
      <c r="AC189" s="222" t="e">
        <f t="shared" si="61"/>
        <v>#DIV/0!</v>
      </c>
      <c r="AD189" s="220" t="e">
        <f t="shared" si="51"/>
        <v>#NUM!</v>
      </c>
      <c r="AE189" s="223" t="e">
        <f t="shared" si="52"/>
        <v>#NUM!</v>
      </c>
      <c r="AF189" s="223" t="e">
        <f t="shared" si="53"/>
        <v>#NUM!</v>
      </c>
      <c r="AG189" s="222" t="e">
        <f t="shared" si="54"/>
        <v>#NUM!</v>
      </c>
      <c r="AI189" s="220" t="e">
        <f t="shared" si="55"/>
        <v>#DIV/0!</v>
      </c>
      <c r="AJ189" s="222" t="e">
        <f t="shared" si="56"/>
        <v>#DIV/0!</v>
      </c>
      <c r="AK189" s="222" t="e">
        <f t="shared" si="57"/>
        <v>#DIV/0!</v>
      </c>
      <c r="AL189" s="222" t="e">
        <f t="shared" si="58"/>
        <v>#DIV/0!</v>
      </c>
      <c r="AN189" s="89"/>
    </row>
    <row r="190" spans="1:40" s="88" customFormat="1" ht="30" hidden="1" customHeight="1">
      <c r="A190" s="88">
        <f>'CONSTRUCTION COST ESTIMATE'!A190</f>
        <v>0</v>
      </c>
      <c r="B190" s="91">
        <f>'CONSTRUCTION COST ESTIMATE'!B190</f>
        <v>212.00700000000001</v>
      </c>
      <c r="C190" s="92" t="str">
        <f>'CONSTRUCTION COST ESTIMATE'!C190</f>
        <v>REMOVE AND RELOCATE PALM TREE</v>
      </c>
      <c r="D190" s="93" t="str">
        <f>'CONSTRUCTION COST ESTIMATE'!BB190</f>
        <v>EA</v>
      </c>
      <c r="E190" s="94">
        <f>'CONSTRUCTION COST ESTIMATE'!BA190</f>
        <v>0</v>
      </c>
      <c r="F190" s="220">
        <f>'CONSTRUCTION COST ESTIMATE'!BC190</f>
        <v>0</v>
      </c>
      <c r="G190" s="221">
        <f>'CONSTRUCTION COST ESTIMATE'!BD190</f>
        <v>0</v>
      </c>
      <c r="H190" s="220"/>
      <c r="I190" s="220">
        <f t="shared" si="41"/>
        <v>0</v>
      </c>
      <c r="J190" s="220"/>
      <c r="K190" s="220">
        <f t="shared" si="42"/>
        <v>0</v>
      </c>
      <c r="L190" s="220"/>
      <c r="M190" s="220">
        <f t="shared" si="43"/>
        <v>0</v>
      </c>
      <c r="N190" s="220"/>
      <c r="O190" s="220">
        <f t="shared" si="44"/>
        <v>0</v>
      </c>
      <c r="P190" s="220"/>
      <c r="Q190" s="220">
        <f t="shared" si="45"/>
        <v>0</v>
      </c>
      <c r="R190" s="220"/>
      <c r="S190" s="220">
        <f t="shared" si="46"/>
        <v>0</v>
      </c>
      <c r="T190" s="220"/>
      <c r="U190" s="220">
        <f t="shared" si="47"/>
        <v>0</v>
      </c>
      <c r="V190" s="220"/>
      <c r="W190" s="220">
        <f t="shared" si="48"/>
        <v>0</v>
      </c>
      <c r="X190" s="220"/>
      <c r="Y190" s="220">
        <f t="shared" si="49"/>
        <v>0</v>
      </c>
      <c r="Z190" s="220"/>
      <c r="AA190" s="220">
        <f t="shared" si="50"/>
        <v>0</v>
      </c>
      <c r="AC190" s="222" t="e">
        <f t="shared" si="61"/>
        <v>#DIV/0!</v>
      </c>
      <c r="AD190" s="220" t="e">
        <f t="shared" si="51"/>
        <v>#NUM!</v>
      </c>
      <c r="AE190" s="223" t="e">
        <f t="shared" si="52"/>
        <v>#NUM!</v>
      </c>
      <c r="AF190" s="223" t="e">
        <f t="shared" si="53"/>
        <v>#NUM!</v>
      </c>
      <c r="AG190" s="222" t="e">
        <f t="shared" si="54"/>
        <v>#NUM!</v>
      </c>
      <c r="AI190" s="220" t="e">
        <f t="shared" si="55"/>
        <v>#DIV/0!</v>
      </c>
      <c r="AJ190" s="222" t="e">
        <f t="shared" si="56"/>
        <v>#DIV/0!</v>
      </c>
      <c r="AK190" s="222" t="e">
        <f t="shared" si="57"/>
        <v>#DIV/0!</v>
      </c>
      <c r="AL190" s="222" t="e">
        <f t="shared" si="58"/>
        <v>#DIV/0!</v>
      </c>
      <c r="AN190" s="89"/>
    </row>
    <row r="191" spans="1:40" s="88" customFormat="1" ht="30" hidden="1" customHeight="1">
      <c r="A191" s="88">
        <f>'CONSTRUCTION COST ESTIMATE'!A191</f>
        <v>0</v>
      </c>
      <c r="B191" s="91">
        <f>'CONSTRUCTION COST ESTIMATE'!B191</f>
        <v>212.01</v>
      </c>
      <c r="C191" s="92" t="str">
        <f>'CONSTRUCTION COST ESTIMATE'!C191</f>
        <v>5 GALLON SHRUB</v>
      </c>
      <c r="D191" s="93" t="str">
        <f>'CONSTRUCTION COST ESTIMATE'!BB191</f>
        <v>EA</v>
      </c>
      <c r="E191" s="94">
        <f>'CONSTRUCTION COST ESTIMATE'!BA191</f>
        <v>0</v>
      </c>
      <c r="F191" s="220">
        <f>'CONSTRUCTION COST ESTIMATE'!BC191</f>
        <v>0</v>
      </c>
      <c r="G191" s="221">
        <f>'CONSTRUCTION COST ESTIMATE'!BD191</f>
        <v>0</v>
      </c>
      <c r="H191" s="220"/>
      <c r="I191" s="220">
        <f t="shared" si="41"/>
        <v>0</v>
      </c>
      <c r="J191" s="220"/>
      <c r="K191" s="220">
        <f t="shared" si="42"/>
        <v>0</v>
      </c>
      <c r="L191" s="220"/>
      <c r="M191" s="220">
        <f t="shared" si="43"/>
        <v>0</v>
      </c>
      <c r="N191" s="220"/>
      <c r="O191" s="220">
        <f t="shared" si="44"/>
        <v>0</v>
      </c>
      <c r="P191" s="220"/>
      <c r="Q191" s="220">
        <f t="shared" si="45"/>
        <v>0</v>
      </c>
      <c r="R191" s="220"/>
      <c r="S191" s="220">
        <f t="shared" si="46"/>
        <v>0</v>
      </c>
      <c r="T191" s="220"/>
      <c r="U191" s="220">
        <f t="shared" si="47"/>
        <v>0</v>
      </c>
      <c r="V191" s="220"/>
      <c r="W191" s="220">
        <f t="shared" si="48"/>
        <v>0</v>
      </c>
      <c r="X191" s="220"/>
      <c r="Y191" s="220">
        <f t="shared" si="49"/>
        <v>0</v>
      </c>
      <c r="Z191" s="220"/>
      <c r="AA191" s="220">
        <f t="shared" si="50"/>
        <v>0</v>
      </c>
      <c r="AC191" s="222" t="e">
        <f t="shared" si="61"/>
        <v>#DIV/0!</v>
      </c>
      <c r="AD191" s="220" t="e">
        <f t="shared" si="51"/>
        <v>#NUM!</v>
      </c>
      <c r="AE191" s="223" t="e">
        <f t="shared" si="52"/>
        <v>#NUM!</v>
      </c>
      <c r="AF191" s="223" t="e">
        <f t="shared" si="53"/>
        <v>#NUM!</v>
      </c>
      <c r="AG191" s="222" t="e">
        <f t="shared" si="54"/>
        <v>#NUM!</v>
      </c>
      <c r="AI191" s="220" t="e">
        <f t="shared" si="55"/>
        <v>#DIV/0!</v>
      </c>
      <c r="AJ191" s="222" t="e">
        <f t="shared" si="56"/>
        <v>#DIV/0!</v>
      </c>
      <c r="AK191" s="222" t="e">
        <f t="shared" si="57"/>
        <v>#DIV/0!</v>
      </c>
      <c r="AL191" s="222" t="e">
        <f t="shared" si="58"/>
        <v>#DIV/0!</v>
      </c>
      <c r="AN191" s="89"/>
    </row>
    <row r="192" spans="1:40" s="88" customFormat="1" ht="30" hidden="1" customHeight="1">
      <c r="A192" s="88">
        <f>'CONSTRUCTION COST ESTIMATE'!A192</f>
        <v>0</v>
      </c>
      <c r="B192" s="91">
        <f>'CONSTRUCTION COST ESTIMATE'!B192</f>
        <v>212.011</v>
      </c>
      <c r="C192" s="92" t="str">
        <f>'CONSTRUCTION COST ESTIMATE'!C192</f>
        <v>15 GALLON SHRUB</v>
      </c>
      <c r="D192" s="93" t="str">
        <f>'CONSTRUCTION COST ESTIMATE'!BB192</f>
        <v>EA</v>
      </c>
      <c r="E192" s="94">
        <f>'CONSTRUCTION COST ESTIMATE'!BA192</f>
        <v>0</v>
      </c>
      <c r="F192" s="220">
        <f>'CONSTRUCTION COST ESTIMATE'!BC192</f>
        <v>0</v>
      </c>
      <c r="G192" s="221">
        <f>'CONSTRUCTION COST ESTIMATE'!BD192</f>
        <v>0</v>
      </c>
      <c r="H192" s="220"/>
      <c r="I192" s="220">
        <f t="shared" si="41"/>
        <v>0</v>
      </c>
      <c r="J192" s="220"/>
      <c r="K192" s="220">
        <f t="shared" si="42"/>
        <v>0</v>
      </c>
      <c r="L192" s="220"/>
      <c r="M192" s="220">
        <f t="shared" si="43"/>
        <v>0</v>
      </c>
      <c r="N192" s="220"/>
      <c r="O192" s="220">
        <f t="shared" si="44"/>
        <v>0</v>
      </c>
      <c r="P192" s="220"/>
      <c r="Q192" s="220">
        <f t="shared" si="45"/>
        <v>0</v>
      </c>
      <c r="R192" s="220"/>
      <c r="S192" s="220">
        <f t="shared" si="46"/>
        <v>0</v>
      </c>
      <c r="T192" s="220"/>
      <c r="U192" s="220">
        <f t="shared" si="47"/>
        <v>0</v>
      </c>
      <c r="V192" s="220"/>
      <c r="W192" s="220">
        <f t="shared" si="48"/>
        <v>0</v>
      </c>
      <c r="X192" s="220"/>
      <c r="Y192" s="220">
        <f t="shared" si="49"/>
        <v>0</v>
      </c>
      <c r="Z192" s="220"/>
      <c r="AA192" s="220">
        <f t="shared" si="50"/>
        <v>0</v>
      </c>
      <c r="AC192" s="222" t="e">
        <f t="shared" si="61"/>
        <v>#DIV/0!</v>
      </c>
      <c r="AD192" s="220" t="e">
        <f t="shared" si="51"/>
        <v>#NUM!</v>
      </c>
      <c r="AE192" s="223" t="e">
        <f t="shared" si="52"/>
        <v>#NUM!</v>
      </c>
      <c r="AF192" s="223" t="e">
        <f t="shared" si="53"/>
        <v>#NUM!</v>
      </c>
      <c r="AG192" s="222" t="e">
        <f t="shared" si="54"/>
        <v>#NUM!</v>
      </c>
      <c r="AI192" s="220" t="e">
        <f t="shared" si="55"/>
        <v>#DIV/0!</v>
      </c>
      <c r="AJ192" s="222" t="e">
        <f t="shared" si="56"/>
        <v>#DIV/0!</v>
      </c>
      <c r="AK192" s="222" t="e">
        <f t="shared" si="57"/>
        <v>#DIV/0!</v>
      </c>
      <c r="AL192" s="222" t="e">
        <f t="shared" si="58"/>
        <v>#DIV/0!</v>
      </c>
      <c r="AN192" s="89"/>
    </row>
    <row r="193" spans="1:40" s="88" customFormat="1" ht="30" hidden="1" customHeight="1">
      <c r="A193" s="88">
        <f>'CONSTRUCTION COST ESTIMATE'!A193</f>
        <v>0</v>
      </c>
      <c r="B193" s="91">
        <f>'CONSTRUCTION COST ESTIMATE'!B193</f>
        <v>212.02</v>
      </c>
      <c r="C193" s="92" t="str">
        <f>'CONSTRUCTION COST ESTIMATE'!C193</f>
        <v>2 FOOT LANDSCAPE BOULDER</v>
      </c>
      <c r="D193" s="93" t="str">
        <f>'CONSTRUCTION COST ESTIMATE'!BB193</f>
        <v>EA</v>
      </c>
      <c r="E193" s="94">
        <f>'CONSTRUCTION COST ESTIMATE'!BA193</f>
        <v>0</v>
      </c>
      <c r="F193" s="220">
        <f>'CONSTRUCTION COST ESTIMATE'!BC193</f>
        <v>0</v>
      </c>
      <c r="G193" s="221">
        <f>'CONSTRUCTION COST ESTIMATE'!BD193</f>
        <v>0</v>
      </c>
      <c r="H193" s="220"/>
      <c r="I193" s="220">
        <f t="shared" si="41"/>
        <v>0</v>
      </c>
      <c r="J193" s="220"/>
      <c r="K193" s="220">
        <f t="shared" si="42"/>
        <v>0</v>
      </c>
      <c r="L193" s="220"/>
      <c r="M193" s="220">
        <f t="shared" si="43"/>
        <v>0</v>
      </c>
      <c r="N193" s="220"/>
      <c r="O193" s="220">
        <f t="shared" si="44"/>
        <v>0</v>
      </c>
      <c r="P193" s="220"/>
      <c r="Q193" s="220">
        <f t="shared" si="45"/>
        <v>0</v>
      </c>
      <c r="R193" s="220"/>
      <c r="S193" s="220">
        <f t="shared" si="46"/>
        <v>0</v>
      </c>
      <c r="T193" s="220"/>
      <c r="U193" s="220">
        <f t="shared" si="47"/>
        <v>0</v>
      </c>
      <c r="V193" s="220"/>
      <c r="W193" s="220">
        <f t="shared" si="48"/>
        <v>0</v>
      </c>
      <c r="X193" s="220"/>
      <c r="Y193" s="220">
        <f t="shared" si="49"/>
        <v>0</v>
      </c>
      <c r="Z193" s="220"/>
      <c r="AA193" s="220">
        <f t="shared" si="50"/>
        <v>0</v>
      </c>
      <c r="AC193" s="222" t="e">
        <f t="shared" si="61"/>
        <v>#DIV/0!</v>
      </c>
      <c r="AD193" s="220" t="e">
        <f t="shared" si="51"/>
        <v>#NUM!</v>
      </c>
      <c r="AE193" s="223" t="e">
        <f t="shared" si="52"/>
        <v>#NUM!</v>
      </c>
      <c r="AF193" s="223" t="e">
        <f t="shared" si="53"/>
        <v>#NUM!</v>
      </c>
      <c r="AG193" s="222" t="e">
        <f t="shared" si="54"/>
        <v>#NUM!</v>
      </c>
      <c r="AI193" s="220" t="e">
        <f t="shared" si="55"/>
        <v>#DIV/0!</v>
      </c>
      <c r="AJ193" s="222" t="e">
        <f t="shared" si="56"/>
        <v>#DIV/0!</v>
      </c>
      <c r="AK193" s="222" t="e">
        <f t="shared" si="57"/>
        <v>#DIV/0!</v>
      </c>
      <c r="AL193" s="222" t="e">
        <f t="shared" si="58"/>
        <v>#DIV/0!</v>
      </c>
      <c r="AN193" s="89"/>
    </row>
    <row r="194" spans="1:40" s="88" customFormat="1" ht="30" hidden="1" customHeight="1">
      <c r="A194" s="88">
        <f>'CONSTRUCTION COST ESTIMATE'!A194</f>
        <v>0</v>
      </c>
      <c r="B194" s="91">
        <f>'CONSTRUCTION COST ESTIMATE'!B194</f>
        <v>212.02099999999999</v>
      </c>
      <c r="C194" s="92" t="str">
        <f>'CONSTRUCTION COST ESTIMATE'!C194</f>
        <v>3 FOOT LANDSCAPE BOULDER</v>
      </c>
      <c r="D194" s="93" t="str">
        <f>'CONSTRUCTION COST ESTIMATE'!BB194</f>
        <v>EA</v>
      </c>
      <c r="E194" s="94">
        <f>'CONSTRUCTION COST ESTIMATE'!BA194</f>
        <v>0</v>
      </c>
      <c r="F194" s="220">
        <f>'CONSTRUCTION COST ESTIMATE'!BC194</f>
        <v>0</v>
      </c>
      <c r="G194" s="221">
        <f>'CONSTRUCTION COST ESTIMATE'!BD194</f>
        <v>0</v>
      </c>
      <c r="H194" s="220"/>
      <c r="I194" s="220">
        <f t="shared" si="41"/>
        <v>0</v>
      </c>
      <c r="J194" s="220"/>
      <c r="K194" s="220">
        <f t="shared" si="42"/>
        <v>0</v>
      </c>
      <c r="L194" s="220"/>
      <c r="M194" s="220">
        <f t="shared" si="43"/>
        <v>0</v>
      </c>
      <c r="N194" s="220"/>
      <c r="O194" s="220">
        <f t="shared" si="44"/>
        <v>0</v>
      </c>
      <c r="P194" s="220"/>
      <c r="Q194" s="220">
        <f t="shared" si="45"/>
        <v>0</v>
      </c>
      <c r="R194" s="220"/>
      <c r="S194" s="220">
        <f t="shared" si="46"/>
        <v>0</v>
      </c>
      <c r="T194" s="220"/>
      <c r="U194" s="220">
        <f t="shared" si="47"/>
        <v>0</v>
      </c>
      <c r="V194" s="220"/>
      <c r="W194" s="220">
        <f t="shared" si="48"/>
        <v>0</v>
      </c>
      <c r="X194" s="220"/>
      <c r="Y194" s="220">
        <f t="shared" si="49"/>
        <v>0</v>
      </c>
      <c r="Z194" s="220"/>
      <c r="AA194" s="220">
        <f t="shared" si="50"/>
        <v>0</v>
      </c>
      <c r="AC194" s="222" t="e">
        <f t="shared" si="61"/>
        <v>#DIV/0!</v>
      </c>
      <c r="AD194" s="220" t="e">
        <f t="shared" si="51"/>
        <v>#NUM!</v>
      </c>
      <c r="AE194" s="223" t="e">
        <f t="shared" si="52"/>
        <v>#NUM!</v>
      </c>
      <c r="AF194" s="223" t="e">
        <f t="shared" si="53"/>
        <v>#NUM!</v>
      </c>
      <c r="AG194" s="222" t="e">
        <f t="shared" si="54"/>
        <v>#NUM!</v>
      </c>
      <c r="AI194" s="220" t="e">
        <f t="shared" si="55"/>
        <v>#DIV/0!</v>
      </c>
      <c r="AJ194" s="222" t="e">
        <f t="shared" si="56"/>
        <v>#DIV/0!</v>
      </c>
      <c r="AK194" s="222" t="e">
        <f t="shared" si="57"/>
        <v>#DIV/0!</v>
      </c>
      <c r="AL194" s="222" t="e">
        <f t="shared" si="58"/>
        <v>#DIV/0!</v>
      </c>
      <c r="AN194" s="89"/>
    </row>
    <row r="195" spans="1:40" s="88" customFormat="1" ht="30" hidden="1" customHeight="1">
      <c r="A195" s="88">
        <f>'CONSTRUCTION COST ESTIMATE'!A195</f>
        <v>0</v>
      </c>
      <c r="B195" s="91">
        <f>'CONSTRUCTION COST ESTIMATE'!B195</f>
        <v>212.02199999999999</v>
      </c>
      <c r="C195" s="92" t="str">
        <f>'CONSTRUCTION COST ESTIMATE'!C195</f>
        <v>4 FOOT LANDSCAPE BOULDER</v>
      </c>
      <c r="D195" s="93" t="str">
        <f>'CONSTRUCTION COST ESTIMATE'!BB195</f>
        <v>EA</v>
      </c>
      <c r="E195" s="94">
        <f>'CONSTRUCTION COST ESTIMATE'!BA195</f>
        <v>0</v>
      </c>
      <c r="F195" s="220">
        <f>'CONSTRUCTION COST ESTIMATE'!BC195</f>
        <v>0</v>
      </c>
      <c r="G195" s="221">
        <f>'CONSTRUCTION COST ESTIMATE'!BD195</f>
        <v>0</v>
      </c>
      <c r="H195" s="220"/>
      <c r="I195" s="220">
        <f t="shared" si="41"/>
        <v>0</v>
      </c>
      <c r="J195" s="220"/>
      <c r="K195" s="220">
        <f t="shared" si="42"/>
        <v>0</v>
      </c>
      <c r="L195" s="220"/>
      <c r="M195" s="220">
        <f t="shared" si="43"/>
        <v>0</v>
      </c>
      <c r="N195" s="220"/>
      <c r="O195" s="220">
        <f t="shared" si="44"/>
        <v>0</v>
      </c>
      <c r="P195" s="220"/>
      <c r="Q195" s="220">
        <f t="shared" si="45"/>
        <v>0</v>
      </c>
      <c r="R195" s="220"/>
      <c r="S195" s="220">
        <f t="shared" si="46"/>
        <v>0</v>
      </c>
      <c r="T195" s="220"/>
      <c r="U195" s="220">
        <f t="shared" si="47"/>
        <v>0</v>
      </c>
      <c r="V195" s="220"/>
      <c r="W195" s="220">
        <f t="shared" si="48"/>
        <v>0</v>
      </c>
      <c r="X195" s="220"/>
      <c r="Y195" s="220">
        <f t="shared" si="49"/>
        <v>0</v>
      </c>
      <c r="Z195" s="220"/>
      <c r="AA195" s="220">
        <f t="shared" si="50"/>
        <v>0</v>
      </c>
      <c r="AC195" s="222" t="e">
        <f t="shared" si="61"/>
        <v>#DIV/0!</v>
      </c>
      <c r="AD195" s="220" t="e">
        <f t="shared" si="51"/>
        <v>#NUM!</v>
      </c>
      <c r="AE195" s="223" t="e">
        <f t="shared" si="52"/>
        <v>#NUM!</v>
      </c>
      <c r="AF195" s="223" t="e">
        <f t="shared" si="53"/>
        <v>#NUM!</v>
      </c>
      <c r="AG195" s="222" t="e">
        <f t="shared" si="54"/>
        <v>#NUM!</v>
      </c>
      <c r="AI195" s="220" t="e">
        <f t="shared" si="55"/>
        <v>#DIV/0!</v>
      </c>
      <c r="AJ195" s="222" t="e">
        <f t="shared" si="56"/>
        <v>#DIV/0!</v>
      </c>
      <c r="AK195" s="222" t="e">
        <f t="shared" si="57"/>
        <v>#DIV/0!</v>
      </c>
      <c r="AL195" s="222" t="e">
        <f t="shared" si="58"/>
        <v>#DIV/0!</v>
      </c>
      <c r="AN195" s="89"/>
    </row>
    <row r="196" spans="1:40" s="88" customFormat="1" ht="30" hidden="1" customHeight="1">
      <c r="A196" s="88">
        <f>'CONSTRUCTION COST ESTIMATE'!A196</f>
        <v>0</v>
      </c>
      <c r="B196" s="91">
        <f>'CONSTRUCTION COST ESTIMATE'!B196</f>
        <v>212.03</v>
      </c>
      <c r="C196" s="92" t="str">
        <f>'CONSTRUCTION COST ESTIMATE'!C196</f>
        <v>DECORATIVE ROCK</v>
      </c>
      <c r="D196" s="93" t="str">
        <f>'CONSTRUCTION COST ESTIMATE'!BB196</f>
        <v>TON</v>
      </c>
      <c r="E196" s="94">
        <f>'CONSTRUCTION COST ESTIMATE'!BA196</f>
        <v>0</v>
      </c>
      <c r="F196" s="220">
        <f>'CONSTRUCTION COST ESTIMATE'!BC196</f>
        <v>0</v>
      </c>
      <c r="G196" s="221">
        <f>'CONSTRUCTION COST ESTIMATE'!BD196</f>
        <v>0</v>
      </c>
      <c r="H196" s="220"/>
      <c r="I196" s="220">
        <f t="shared" si="41"/>
        <v>0</v>
      </c>
      <c r="J196" s="220"/>
      <c r="K196" s="220">
        <f t="shared" si="42"/>
        <v>0</v>
      </c>
      <c r="L196" s="220"/>
      <c r="M196" s="220">
        <f t="shared" si="43"/>
        <v>0</v>
      </c>
      <c r="N196" s="220"/>
      <c r="O196" s="220">
        <f t="shared" si="44"/>
        <v>0</v>
      </c>
      <c r="P196" s="220"/>
      <c r="Q196" s="220">
        <f t="shared" si="45"/>
        <v>0</v>
      </c>
      <c r="R196" s="220"/>
      <c r="S196" s="220">
        <f t="shared" si="46"/>
        <v>0</v>
      </c>
      <c r="T196" s="220"/>
      <c r="U196" s="220">
        <f t="shared" si="47"/>
        <v>0</v>
      </c>
      <c r="V196" s="220"/>
      <c r="W196" s="220">
        <f t="shared" si="48"/>
        <v>0</v>
      </c>
      <c r="X196" s="220"/>
      <c r="Y196" s="220">
        <f t="shared" si="49"/>
        <v>0</v>
      </c>
      <c r="Z196" s="220"/>
      <c r="AA196" s="220">
        <f t="shared" si="50"/>
        <v>0</v>
      </c>
      <c r="AC196" s="222" t="e">
        <f t="shared" si="61"/>
        <v>#DIV/0!</v>
      </c>
      <c r="AD196" s="220" t="e">
        <f t="shared" si="51"/>
        <v>#NUM!</v>
      </c>
      <c r="AE196" s="223" t="e">
        <f t="shared" si="52"/>
        <v>#NUM!</v>
      </c>
      <c r="AF196" s="223" t="e">
        <f t="shared" si="53"/>
        <v>#NUM!</v>
      </c>
      <c r="AG196" s="222" t="e">
        <f t="shared" si="54"/>
        <v>#NUM!</v>
      </c>
      <c r="AI196" s="220" t="e">
        <f t="shared" si="55"/>
        <v>#DIV/0!</v>
      </c>
      <c r="AJ196" s="222" t="e">
        <f t="shared" si="56"/>
        <v>#DIV/0!</v>
      </c>
      <c r="AK196" s="222" t="e">
        <f t="shared" si="57"/>
        <v>#DIV/0!</v>
      </c>
      <c r="AL196" s="222" t="e">
        <f t="shared" si="58"/>
        <v>#DIV/0!</v>
      </c>
      <c r="AN196" s="89"/>
    </row>
    <row r="197" spans="1:40" s="88" customFormat="1" ht="30" hidden="1" customHeight="1">
      <c r="A197" s="88">
        <f>'CONSTRUCTION COST ESTIMATE'!A197</f>
        <v>0</v>
      </c>
      <c r="B197" s="91">
        <f>'CONSTRUCTION COST ESTIMATE'!B197</f>
        <v>212.03100000000001</v>
      </c>
      <c r="C197" s="92" t="str">
        <f>'CONSTRUCTION COST ESTIMATE'!C197</f>
        <v>DECOMPOSED GRANITE</v>
      </c>
      <c r="D197" s="93" t="str">
        <f>'CONSTRUCTION COST ESTIMATE'!BB197</f>
        <v>SF</v>
      </c>
      <c r="E197" s="94">
        <f>'CONSTRUCTION COST ESTIMATE'!BA197</f>
        <v>0</v>
      </c>
      <c r="F197" s="220">
        <f>'CONSTRUCTION COST ESTIMATE'!BC197</f>
        <v>0</v>
      </c>
      <c r="G197" s="221">
        <f>'CONSTRUCTION COST ESTIMATE'!BD197</f>
        <v>0</v>
      </c>
      <c r="H197" s="220"/>
      <c r="I197" s="220">
        <f t="shared" si="41"/>
        <v>0</v>
      </c>
      <c r="J197" s="220"/>
      <c r="K197" s="220">
        <f t="shared" si="42"/>
        <v>0</v>
      </c>
      <c r="L197" s="220"/>
      <c r="M197" s="220">
        <f t="shared" si="43"/>
        <v>0</v>
      </c>
      <c r="N197" s="220"/>
      <c r="O197" s="220">
        <f t="shared" si="44"/>
        <v>0</v>
      </c>
      <c r="P197" s="220"/>
      <c r="Q197" s="220">
        <f t="shared" si="45"/>
        <v>0</v>
      </c>
      <c r="R197" s="220"/>
      <c r="S197" s="220">
        <f t="shared" si="46"/>
        <v>0</v>
      </c>
      <c r="T197" s="220"/>
      <c r="U197" s="220">
        <f t="shared" si="47"/>
        <v>0</v>
      </c>
      <c r="V197" s="220"/>
      <c r="W197" s="220">
        <f t="shared" si="48"/>
        <v>0</v>
      </c>
      <c r="X197" s="220"/>
      <c r="Y197" s="220">
        <f t="shared" si="49"/>
        <v>0</v>
      </c>
      <c r="Z197" s="220"/>
      <c r="AA197" s="220">
        <f t="shared" si="50"/>
        <v>0</v>
      </c>
      <c r="AC197" s="222" t="e">
        <f t="shared" si="61"/>
        <v>#DIV/0!</v>
      </c>
      <c r="AD197" s="220" t="e">
        <f t="shared" si="51"/>
        <v>#NUM!</v>
      </c>
      <c r="AE197" s="223" t="e">
        <f t="shared" si="52"/>
        <v>#NUM!</v>
      </c>
      <c r="AF197" s="223" t="e">
        <f t="shared" si="53"/>
        <v>#NUM!</v>
      </c>
      <c r="AG197" s="222" t="e">
        <f t="shared" si="54"/>
        <v>#NUM!</v>
      </c>
      <c r="AI197" s="220" t="e">
        <f t="shared" si="55"/>
        <v>#DIV/0!</v>
      </c>
      <c r="AJ197" s="222" t="e">
        <f t="shared" si="56"/>
        <v>#DIV/0!</v>
      </c>
      <c r="AK197" s="222" t="e">
        <f t="shared" si="57"/>
        <v>#DIV/0!</v>
      </c>
      <c r="AL197" s="222" t="e">
        <f t="shared" si="58"/>
        <v>#DIV/0!</v>
      </c>
      <c r="AN197" s="89"/>
    </row>
    <row r="198" spans="1:40" s="88" customFormat="1" ht="30" hidden="1" customHeight="1">
      <c r="A198" s="88">
        <f>'CONSTRUCTION COST ESTIMATE'!A198</f>
        <v>0</v>
      </c>
      <c r="B198" s="91">
        <f>'CONSTRUCTION COST ESTIMATE'!B198</f>
        <v>212.03200000000001</v>
      </c>
      <c r="C198" s="92" t="str">
        <f>'CONSTRUCTION COST ESTIMATE'!C198</f>
        <v>DECOMPOSED GRANITE (0.375 INCH AT 2 INCH DEPTH)</v>
      </c>
      <c r="D198" s="93" t="str">
        <f>'CONSTRUCTION COST ESTIMATE'!BB198</f>
        <v>SF</v>
      </c>
      <c r="E198" s="94">
        <f>'CONSTRUCTION COST ESTIMATE'!BA198</f>
        <v>0</v>
      </c>
      <c r="F198" s="220">
        <f>'CONSTRUCTION COST ESTIMATE'!BC198</f>
        <v>0</v>
      </c>
      <c r="G198" s="221">
        <f>'CONSTRUCTION COST ESTIMATE'!BD198</f>
        <v>0</v>
      </c>
      <c r="H198" s="220"/>
      <c r="I198" s="220">
        <f t="shared" ref="I198:I268" si="62">$E198*H198</f>
        <v>0</v>
      </c>
      <c r="J198" s="220"/>
      <c r="K198" s="220">
        <f t="shared" ref="K198:K268" si="63">$E198*J198</f>
        <v>0</v>
      </c>
      <c r="L198" s="220"/>
      <c r="M198" s="220">
        <f t="shared" ref="M198:M268" si="64">$E198*L198</f>
        <v>0</v>
      </c>
      <c r="N198" s="220"/>
      <c r="O198" s="220">
        <f t="shared" ref="O198:O268" si="65">$E198*N198</f>
        <v>0</v>
      </c>
      <c r="P198" s="220"/>
      <c r="Q198" s="220">
        <f t="shared" ref="Q198:Q268" si="66">$E198*P198</f>
        <v>0</v>
      </c>
      <c r="R198" s="220"/>
      <c r="S198" s="220">
        <f t="shared" ref="S198:S268" si="67">$E198*R198</f>
        <v>0</v>
      </c>
      <c r="T198" s="220"/>
      <c r="U198" s="220">
        <f t="shared" ref="U198:U268" si="68">$E198*T198</f>
        <v>0</v>
      </c>
      <c r="V198" s="220"/>
      <c r="W198" s="220">
        <f t="shared" ref="W198:W268" si="69">$E198*V198</f>
        <v>0</v>
      </c>
      <c r="X198" s="220"/>
      <c r="Y198" s="220">
        <f t="shared" ref="Y198:Y268" si="70">$E198*X198</f>
        <v>0</v>
      </c>
      <c r="Z198" s="220"/>
      <c r="AA198" s="220">
        <f t="shared" ref="AA198:AA268" si="71">$E198*Z198</f>
        <v>0</v>
      </c>
      <c r="AC198" s="222" t="e">
        <f t="shared" si="61"/>
        <v>#DIV/0!</v>
      </c>
      <c r="AD198" s="220" t="e">
        <f t="shared" ref="AD198:AD268" si="72">MEDIAN(H198,J198,L198,N198,P198,R198,T198,V198,X198,Z198)</f>
        <v>#NUM!</v>
      </c>
      <c r="AE198" s="223" t="e">
        <f t="shared" ref="AE198:AE268" si="73">IF(H198&gt;AD198,"X","")</f>
        <v>#NUM!</v>
      </c>
      <c r="AF198" s="223" t="e">
        <f t="shared" ref="AF198:AF268" si="74">IF(H198&lt;AD198,"X","")</f>
        <v>#NUM!</v>
      </c>
      <c r="AG198" s="222" t="e">
        <f t="shared" ref="AG198:AG268" si="75">H198/AD198</f>
        <v>#NUM!</v>
      </c>
      <c r="AI198" s="220" t="e">
        <f t="shared" ref="AI198:AI268" si="76">AVERAGE(H198,J198,L198,N198,P198,R198,T198,V198,X198,Z198)</f>
        <v>#DIV/0!</v>
      </c>
      <c r="AJ198" s="222" t="e">
        <f t="shared" ref="AJ198:AJ268" si="77">AI198/F198</f>
        <v>#DIV/0!</v>
      </c>
      <c r="AK198" s="222" t="e">
        <f t="shared" ref="AK198:AK268" si="78">H198/F198</f>
        <v>#DIV/0!</v>
      </c>
      <c r="AL198" s="222" t="e">
        <f t="shared" ref="AL198:AL268" si="79">H198/AI198</f>
        <v>#DIV/0!</v>
      </c>
      <c r="AN198" s="89"/>
    </row>
    <row r="199" spans="1:40" s="88" customFormat="1" ht="30" hidden="1" customHeight="1">
      <c r="A199" s="88">
        <f>'CONSTRUCTION COST ESTIMATE'!A199</f>
        <v>0</v>
      </c>
      <c r="B199" s="91">
        <f>'CONSTRUCTION COST ESTIMATE'!B199</f>
        <v>212.03299999999999</v>
      </c>
      <c r="C199" s="92" t="str">
        <f>'CONSTRUCTION COST ESTIMATE'!C199</f>
        <v>DECOMPOSED GRANITE (2 TO 4 INCH AT 5 INCH DEPTH)</v>
      </c>
      <c r="D199" s="93" t="str">
        <f>'CONSTRUCTION COST ESTIMATE'!BB199</f>
        <v>SF</v>
      </c>
      <c r="E199" s="94">
        <f>'CONSTRUCTION COST ESTIMATE'!BA199</f>
        <v>0</v>
      </c>
      <c r="F199" s="220">
        <f>'CONSTRUCTION COST ESTIMATE'!BC199</f>
        <v>0</v>
      </c>
      <c r="G199" s="221">
        <f>'CONSTRUCTION COST ESTIMATE'!BD199</f>
        <v>0</v>
      </c>
      <c r="H199" s="220"/>
      <c r="I199" s="220">
        <f t="shared" si="62"/>
        <v>0</v>
      </c>
      <c r="J199" s="220"/>
      <c r="K199" s="220">
        <f t="shared" si="63"/>
        <v>0</v>
      </c>
      <c r="L199" s="220"/>
      <c r="M199" s="220">
        <f t="shared" si="64"/>
        <v>0</v>
      </c>
      <c r="N199" s="220"/>
      <c r="O199" s="220">
        <f t="shared" si="65"/>
        <v>0</v>
      </c>
      <c r="P199" s="220"/>
      <c r="Q199" s="220">
        <f t="shared" si="66"/>
        <v>0</v>
      </c>
      <c r="R199" s="220"/>
      <c r="S199" s="220">
        <f t="shared" si="67"/>
        <v>0</v>
      </c>
      <c r="T199" s="220"/>
      <c r="U199" s="220">
        <f t="shared" si="68"/>
        <v>0</v>
      </c>
      <c r="V199" s="220"/>
      <c r="W199" s="220">
        <f t="shared" si="69"/>
        <v>0</v>
      </c>
      <c r="X199" s="220"/>
      <c r="Y199" s="220">
        <f t="shared" si="70"/>
        <v>0</v>
      </c>
      <c r="Z199" s="220"/>
      <c r="AA199" s="220">
        <f t="shared" si="71"/>
        <v>0</v>
      </c>
      <c r="AC199" s="222" t="e">
        <f t="shared" si="61"/>
        <v>#DIV/0!</v>
      </c>
      <c r="AD199" s="220" t="e">
        <f t="shared" si="72"/>
        <v>#NUM!</v>
      </c>
      <c r="AE199" s="223" t="e">
        <f t="shared" si="73"/>
        <v>#NUM!</v>
      </c>
      <c r="AF199" s="223" t="e">
        <f t="shared" si="74"/>
        <v>#NUM!</v>
      </c>
      <c r="AG199" s="222" t="e">
        <f t="shared" si="75"/>
        <v>#NUM!</v>
      </c>
      <c r="AI199" s="220" t="e">
        <f t="shared" si="76"/>
        <v>#DIV/0!</v>
      </c>
      <c r="AJ199" s="222" t="e">
        <f t="shared" si="77"/>
        <v>#DIV/0!</v>
      </c>
      <c r="AK199" s="222" t="e">
        <f t="shared" si="78"/>
        <v>#DIV/0!</v>
      </c>
      <c r="AL199" s="222" t="e">
        <f t="shared" si="79"/>
        <v>#DIV/0!</v>
      </c>
      <c r="AN199" s="89"/>
    </row>
    <row r="200" spans="1:40" s="88" customFormat="1" ht="30" hidden="1" customHeight="1">
      <c r="A200" s="88">
        <f>'CONSTRUCTION COST ESTIMATE'!A200</f>
        <v>0</v>
      </c>
      <c r="B200" s="91">
        <f>'CONSTRUCTION COST ESTIMATE'!B200</f>
        <v>212.03399999999999</v>
      </c>
      <c r="C200" s="92" t="str">
        <f>'CONSTRUCTION COST ESTIMATE'!C200</f>
        <v>6 INCH DECOMPOSED GRANITE SEPARATING ROCK LINE</v>
      </c>
      <c r="D200" s="93" t="str">
        <f>'CONSTRUCTION COST ESTIMATE'!BB200</f>
        <v>LF</v>
      </c>
      <c r="E200" s="94">
        <f>'CONSTRUCTION COST ESTIMATE'!BA200</f>
        <v>0</v>
      </c>
      <c r="F200" s="220">
        <f>'CONSTRUCTION COST ESTIMATE'!BC200</f>
        <v>0</v>
      </c>
      <c r="G200" s="221">
        <f>'CONSTRUCTION COST ESTIMATE'!BD200</f>
        <v>0</v>
      </c>
      <c r="H200" s="220"/>
      <c r="I200" s="220">
        <f t="shared" si="62"/>
        <v>0</v>
      </c>
      <c r="J200" s="220"/>
      <c r="K200" s="220">
        <f t="shared" si="63"/>
        <v>0</v>
      </c>
      <c r="L200" s="220"/>
      <c r="M200" s="220">
        <f t="shared" si="64"/>
        <v>0</v>
      </c>
      <c r="N200" s="220"/>
      <c r="O200" s="220">
        <f t="shared" si="65"/>
        <v>0</v>
      </c>
      <c r="P200" s="220"/>
      <c r="Q200" s="220">
        <f t="shared" si="66"/>
        <v>0</v>
      </c>
      <c r="R200" s="220"/>
      <c r="S200" s="220">
        <f t="shared" si="67"/>
        <v>0</v>
      </c>
      <c r="T200" s="220"/>
      <c r="U200" s="220">
        <f t="shared" si="68"/>
        <v>0</v>
      </c>
      <c r="V200" s="220"/>
      <c r="W200" s="220">
        <f t="shared" si="69"/>
        <v>0</v>
      </c>
      <c r="X200" s="220"/>
      <c r="Y200" s="220">
        <f t="shared" si="70"/>
        <v>0</v>
      </c>
      <c r="Z200" s="220"/>
      <c r="AA200" s="220">
        <f t="shared" si="71"/>
        <v>0</v>
      </c>
      <c r="AC200" s="222" t="e">
        <f t="shared" si="61"/>
        <v>#DIV/0!</v>
      </c>
      <c r="AD200" s="220" t="e">
        <f t="shared" si="72"/>
        <v>#NUM!</v>
      </c>
      <c r="AE200" s="223" t="e">
        <f t="shared" si="73"/>
        <v>#NUM!</v>
      </c>
      <c r="AF200" s="223" t="e">
        <f t="shared" si="74"/>
        <v>#NUM!</v>
      </c>
      <c r="AG200" s="222" t="e">
        <f t="shared" si="75"/>
        <v>#NUM!</v>
      </c>
      <c r="AI200" s="220" t="e">
        <f t="shared" si="76"/>
        <v>#DIV/0!</v>
      </c>
      <c r="AJ200" s="222" t="e">
        <f t="shared" si="77"/>
        <v>#DIV/0!</v>
      </c>
      <c r="AK200" s="222" t="e">
        <f t="shared" si="78"/>
        <v>#DIV/0!</v>
      </c>
      <c r="AL200" s="222" t="e">
        <f t="shared" si="79"/>
        <v>#DIV/0!</v>
      </c>
      <c r="AN200" s="89"/>
    </row>
    <row r="201" spans="1:40" s="88" customFormat="1" ht="30" hidden="1" customHeight="1">
      <c r="A201" s="88">
        <f>'CONSTRUCTION COST ESTIMATE'!A201</f>
        <v>0</v>
      </c>
      <c r="B201" s="91">
        <f>'CONSTRUCTION COST ESTIMATE'!B201</f>
        <v>212.035</v>
      </c>
      <c r="C201" s="92" t="str">
        <f>'CONSTRUCTION COST ESTIMATE'!C201</f>
        <v>10 FOOT DECOMPOSED GRANITE TRAIL</v>
      </c>
      <c r="D201" s="93" t="str">
        <f>'CONSTRUCTION COST ESTIMATE'!BB201</f>
        <v>SF</v>
      </c>
      <c r="E201" s="94">
        <f>'CONSTRUCTION COST ESTIMATE'!BA201</f>
        <v>0</v>
      </c>
      <c r="F201" s="220">
        <f>'CONSTRUCTION COST ESTIMATE'!BC201</f>
        <v>0</v>
      </c>
      <c r="G201" s="221">
        <f>'CONSTRUCTION COST ESTIMATE'!BD201</f>
        <v>0</v>
      </c>
      <c r="H201" s="220"/>
      <c r="I201" s="220">
        <f t="shared" si="62"/>
        <v>0</v>
      </c>
      <c r="J201" s="220"/>
      <c r="K201" s="220">
        <f t="shared" si="63"/>
        <v>0</v>
      </c>
      <c r="L201" s="220"/>
      <c r="M201" s="220">
        <f t="shared" si="64"/>
        <v>0</v>
      </c>
      <c r="N201" s="220"/>
      <c r="O201" s="220">
        <f t="shared" si="65"/>
        <v>0</v>
      </c>
      <c r="P201" s="220"/>
      <c r="Q201" s="220">
        <f t="shared" si="66"/>
        <v>0</v>
      </c>
      <c r="R201" s="220"/>
      <c r="S201" s="220">
        <f t="shared" si="67"/>
        <v>0</v>
      </c>
      <c r="T201" s="220"/>
      <c r="U201" s="220">
        <f t="shared" si="68"/>
        <v>0</v>
      </c>
      <c r="V201" s="220"/>
      <c r="W201" s="220">
        <f t="shared" si="69"/>
        <v>0</v>
      </c>
      <c r="X201" s="220"/>
      <c r="Y201" s="220">
        <f t="shared" si="70"/>
        <v>0</v>
      </c>
      <c r="Z201" s="220"/>
      <c r="AA201" s="220">
        <f t="shared" si="71"/>
        <v>0</v>
      </c>
      <c r="AC201" s="222" t="e">
        <f t="shared" si="61"/>
        <v>#DIV/0!</v>
      </c>
      <c r="AD201" s="220" t="e">
        <f t="shared" si="72"/>
        <v>#NUM!</v>
      </c>
      <c r="AE201" s="223" t="e">
        <f t="shared" si="73"/>
        <v>#NUM!</v>
      </c>
      <c r="AF201" s="223" t="e">
        <f t="shared" si="74"/>
        <v>#NUM!</v>
      </c>
      <c r="AG201" s="222" t="e">
        <f t="shared" si="75"/>
        <v>#NUM!</v>
      </c>
      <c r="AI201" s="220" t="e">
        <f t="shared" si="76"/>
        <v>#DIV/0!</v>
      </c>
      <c r="AJ201" s="222" t="e">
        <f t="shared" si="77"/>
        <v>#DIV/0!</v>
      </c>
      <c r="AK201" s="222" t="e">
        <f t="shared" si="78"/>
        <v>#DIV/0!</v>
      </c>
      <c r="AL201" s="222" t="e">
        <f t="shared" si="79"/>
        <v>#DIV/0!</v>
      </c>
      <c r="AN201" s="89"/>
    </row>
    <row r="202" spans="1:40" s="88" customFormat="1" ht="30" hidden="1" customHeight="1">
      <c r="A202" s="88">
        <f>'CONSTRUCTION COST ESTIMATE'!A202</f>
        <v>0</v>
      </c>
      <c r="B202" s="91">
        <f>'CONSTRUCTION COST ESTIMATE'!B202</f>
        <v>212.036</v>
      </c>
      <c r="C202" s="92" t="str">
        <f>'CONSTRUCTION COST ESTIMATE'!C202</f>
        <v>4 INCH RIVER ROCK</v>
      </c>
      <c r="D202" s="93" t="str">
        <f>'CONSTRUCTION COST ESTIMATE'!BB202</f>
        <v>SY</v>
      </c>
      <c r="E202" s="94">
        <f>'CONSTRUCTION COST ESTIMATE'!BA202</f>
        <v>0</v>
      </c>
      <c r="F202" s="220">
        <f>'CONSTRUCTION COST ESTIMATE'!BC202</f>
        <v>0</v>
      </c>
      <c r="G202" s="221">
        <f>'CONSTRUCTION COST ESTIMATE'!BD202</f>
        <v>0</v>
      </c>
      <c r="H202" s="220"/>
      <c r="I202" s="220">
        <f t="shared" si="62"/>
        <v>0</v>
      </c>
      <c r="J202" s="220"/>
      <c r="K202" s="220">
        <f t="shared" si="63"/>
        <v>0</v>
      </c>
      <c r="L202" s="220"/>
      <c r="M202" s="220">
        <f t="shared" si="64"/>
        <v>0</v>
      </c>
      <c r="N202" s="220"/>
      <c r="O202" s="220">
        <f t="shared" si="65"/>
        <v>0</v>
      </c>
      <c r="P202" s="220"/>
      <c r="Q202" s="220">
        <f t="shared" si="66"/>
        <v>0</v>
      </c>
      <c r="R202" s="220"/>
      <c r="S202" s="220">
        <f t="shared" si="67"/>
        <v>0</v>
      </c>
      <c r="T202" s="220"/>
      <c r="U202" s="220">
        <f t="shared" si="68"/>
        <v>0</v>
      </c>
      <c r="V202" s="220"/>
      <c r="W202" s="220">
        <f t="shared" si="69"/>
        <v>0</v>
      </c>
      <c r="X202" s="220"/>
      <c r="Y202" s="220">
        <f t="shared" si="70"/>
        <v>0</v>
      </c>
      <c r="Z202" s="220"/>
      <c r="AA202" s="220">
        <f t="shared" si="71"/>
        <v>0</v>
      </c>
      <c r="AC202" s="222" t="e">
        <f t="shared" si="61"/>
        <v>#DIV/0!</v>
      </c>
      <c r="AD202" s="220" t="e">
        <f t="shared" si="72"/>
        <v>#NUM!</v>
      </c>
      <c r="AE202" s="223" t="e">
        <f t="shared" si="73"/>
        <v>#NUM!</v>
      </c>
      <c r="AF202" s="223" t="e">
        <f t="shared" si="74"/>
        <v>#NUM!</v>
      </c>
      <c r="AG202" s="222" t="e">
        <f t="shared" si="75"/>
        <v>#NUM!</v>
      </c>
      <c r="AI202" s="220" t="e">
        <f t="shared" si="76"/>
        <v>#DIV/0!</v>
      </c>
      <c r="AJ202" s="222" t="e">
        <f t="shared" si="77"/>
        <v>#DIV/0!</v>
      </c>
      <c r="AK202" s="222" t="e">
        <f t="shared" si="78"/>
        <v>#DIV/0!</v>
      </c>
      <c r="AL202" s="222" t="e">
        <f t="shared" si="79"/>
        <v>#DIV/0!</v>
      </c>
      <c r="AN202" s="89"/>
    </row>
    <row r="203" spans="1:40" s="88" customFormat="1" ht="30" hidden="1" customHeight="1">
      <c r="A203" s="88">
        <f>'CONSTRUCTION COST ESTIMATE'!A203</f>
        <v>0</v>
      </c>
      <c r="B203" s="91">
        <f>'CONSTRUCTION COST ESTIMATE'!B203</f>
        <v>212.03700000000001</v>
      </c>
      <c r="C203" s="92" t="str">
        <f>'CONSTRUCTION COST ESTIMATE'!C203</f>
        <v>6 INCH RIVER ROCK</v>
      </c>
      <c r="D203" s="93" t="str">
        <f>'CONSTRUCTION COST ESTIMATE'!BB203</f>
        <v>SY</v>
      </c>
      <c r="E203" s="94">
        <f>'CONSTRUCTION COST ESTIMATE'!BA203</f>
        <v>0</v>
      </c>
      <c r="F203" s="220">
        <f>'CONSTRUCTION COST ESTIMATE'!BC203</f>
        <v>0</v>
      </c>
      <c r="G203" s="221">
        <f>'CONSTRUCTION COST ESTIMATE'!BD203</f>
        <v>0</v>
      </c>
      <c r="H203" s="220"/>
      <c r="I203" s="220">
        <f t="shared" si="62"/>
        <v>0</v>
      </c>
      <c r="J203" s="220"/>
      <c r="K203" s="220">
        <f t="shared" si="63"/>
        <v>0</v>
      </c>
      <c r="L203" s="220"/>
      <c r="M203" s="220">
        <f t="shared" si="64"/>
        <v>0</v>
      </c>
      <c r="N203" s="220"/>
      <c r="O203" s="220">
        <f t="shared" si="65"/>
        <v>0</v>
      </c>
      <c r="P203" s="220"/>
      <c r="Q203" s="220">
        <f t="shared" si="66"/>
        <v>0</v>
      </c>
      <c r="R203" s="220"/>
      <c r="S203" s="220">
        <f t="shared" si="67"/>
        <v>0</v>
      </c>
      <c r="T203" s="220"/>
      <c r="U203" s="220">
        <f t="shared" si="68"/>
        <v>0</v>
      </c>
      <c r="V203" s="220"/>
      <c r="W203" s="220">
        <f t="shared" si="69"/>
        <v>0</v>
      </c>
      <c r="X203" s="220"/>
      <c r="Y203" s="220">
        <f t="shared" si="70"/>
        <v>0</v>
      </c>
      <c r="Z203" s="220"/>
      <c r="AA203" s="220">
        <f t="shared" si="71"/>
        <v>0</v>
      </c>
      <c r="AC203" s="222" t="e">
        <f t="shared" si="61"/>
        <v>#DIV/0!</v>
      </c>
      <c r="AD203" s="220" t="e">
        <f t="shared" si="72"/>
        <v>#NUM!</v>
      </c>
      <c r="AE203" s="223" t="e">
        <f t="shared" si="73"/>
        <v>#NUM!</v>
      </c>
      <c r="AF203" s="223" t="e">
        <f t="shared" si="74"/>
        <v>#NUM!</v>
      </c>
      <c r="AG203" s="222" t="e">
        <f t="shared" si="75"/>
        <v>#NUM!</v>
      </c>
      <c r="AI203" s="220" t="e">
        <f t="shared" si="76"/>
        <v>#DIV/0!</v>
      </c>
      <c r="AJ203" s="222" t="e">
        <f t="shared" si="77"/>
        <v>#DIV/0!</v>
      </c>
      <c r="AK203" s="222" t="e">
        <f t="shared" si="78"/>
        <v>#DIV/0!</v>
      </c>
      <c r="AL203" s="222" t="e">
        <f t="shared" si="79"/>
        <v>#DIV/0!</v>
      </c>
      <c r="AN203" s="89"/>
    </row>
    <row r="204" spans="1:40" s="88" customFormat="1" ht="30" hidden="1" customHeight="1">
      <c r="A204" s="88">
        <f>'CONSTRUCTION COST ESTIMATE'!A204</f>
        <v>0</v>
      </c>
      <c r="B204" s="91">
        <f>'CONSTRUCTION COST ESTIMATE'!B204</f>
        <v>212.03800000000001</v>
      </c>
      <c r="C204" s="92" t="str">
        <f>'CONSTRUCTION COST ESTIMATE'!C204</f>
        <v>ROCK MULCH</v>
      </c>
      <c r="D204" s="93" t="str">
        <f>'CONSTRUCTION COST ESTIMATE'!BB204</f>
        <v>SF</v>
      </c>
      <c r="E204" s="94">
        <f>'CONSTRUCTION COST ESTIMATE'!BA204</f>
        <v>0</v>
      </c>
      <c r="F204" s="220">
        <f>'CONSTRUCTION COST ESTIMATE'!BC204</f>
        <v>0</v>
      </c>
      <c r="G204" s="221">
        <f>'CONSTRUCTION COST ESTIMATE'!BD204</f>
        <v>0</v>
      </c>
      <c r="H204" s="220"/>
      <c r="I204" s="220">
        <f t="shared" si="62"/>
        <v>0</v>
      </c>
      <c r="J204" s="220"/>
      <c r="K204" s="220">
        <f t="shared" si="63"/>
        <v>0</v>
      </c>
      <c r="L204" s="220"/>
      <c r="M204" s="220">
        <f t="shared" si="64"/>
        <v>0</v>
      </c>
      <c r="N204" s="220"/>
      <c r="O204" s="220">
        <f t="shared" si="65"/>
        <v>0</v>
      </c>
      <c r="P204" s="220"/>
      <c r="Q204" s="220">
        <f t="shared" si="66"/>
        <v>0</v>
      </c>
      <c r="R204" s="220"/>
      <c r="S204" s="220">
        <f t="shared" si="67"/>
        <v>0</v>
      </c>
      <c r="T204" s="220"/>
      <c r="U204" s="220">
        <f t="shared" si="68"/>
        <v>0</v>
      </c>
      <c r="V204" s="220"/>
      <c r="W204" s="220">
        <f t="shared" si="69"/>
        <v>0</v>
      </c>
      <c r="X204" s="220"/>
      <c r="Y204" s="220">
        <f t="shared" si="70"/>
        <v>0</v>
      </c>
      <c r="Z204" s="220"/>
      <c r="AA204" s="220">
        <f t="shared" si="71"/>
        <v>0</v>
      </c>
      <c r="AC204" s="222" t="e">
        <f t="shared" si="61"/>
        <v>#DIV/0!</v>
      </c>
      <c r="AD204" s="220" t="e">
        <f t="shared" si="72"/>
        <v>#NUM!</v>
      </c>
      <c r="AE204" s="223" t="e">
        <f t="shared" si="73"/>
        <v>#NUM!</v>
      </c>
      <c r="AF204" s="223" t="e">
        <f t="shared" si="74"/>
        <v>#NUM!</v>
      </c>
      <c r="AG204" s="222" t="e">
        <f t="shared" si="75"/>
        <v>#NUM!</v>
      </c>
      <c r="AI204" s="220" t="e">
        <f t="shared" si="76"/>
        <v>#DIV/0!</v>
      </c>
      <c r="AJ204" s="222" t="e">
        <f t="shared" si="77"/>
        <v>#DIV/0!</v>
      </c>
      <c r="AK204" s="222" t="e">
        <f t="shared" si="78"/>
        <v>#DIV/0!</v>
      </c>
      <c r="AL204" s="222" t="e">
        <f t="shared" si="79"/>
        <v>#DIV/0!</v>
      </c>
      <c r="AN204" s="89"/>
    </row>
    <row r="205" spans="1:40" s="88" customFormat="1" ht="30" hidden="1" customHeight="1">
      <c r="A205" s="88">
        <f>'CONSTRUCTION COST ESTIMATE'!A205</f>
        <v>0</v>
      </c>
      <c r="B205" s="91">
        <f>'CONSTRUCTION COST ESTIMATE'!B205</f>
        <v>212.03899999999999</v>
      </c>
      <c r="C205" s="92" t="str">
        <f>'CONSTRUCTION COST ESTIMATE'!C205</f>
        <v>ROCK MULCH 4 TO 6 INCHES</v>
      </c>
      <c r="D205" s="93" t="str">
        <f>'CONSTRUCTION COST ESTIMATE'!BB205</f>
        <v>SF</v>
      </c>
      <c r="E205" s="94">
        <f>'CONSTRUCTION COST ESTIMATE'!BA205</f>
        <v>0</v>
      </c>
      <c r="F205" s="220">
        <f>'CONSTRUCTION COST ESTIMATE'!BC205</f>
        <v>0</v>
      </c>
      <c r="G205" s="221">
        <f>'CONSTRUCTION COST ESTIMATE'!BD205</f>
        <v>0</v>
      </c>
      <c r="H205" s="220"/>
      <c r="I205" s="220">
        <f t="shared" si="62"/>
        <v>0</v>
      </c>
      <c r="J205" s="220"/>
      <c r="K205" s="220">
        <f t="shared" si="63"/>
        <v>0</v>
      </c>
      <c r="L205" s="220"/>
      <c r="M205" s="220">
        <f t="shared" si="64"/>
        <v>0</v>
      </c>
      <c r="N205" s="220"/>
      <c r="O205" s="220">
        <f t="shared" si="65"/>
        <v>0</v>
      </c>
      <c r="P205" s="220"/>
      <c r="Q205" s="220">
        <f t="shared" si="66"/>
        <v>0</v>
      </c>
      <c r="R205" s="220"/>
      <c r="S205" s="220">
        <f t="shared" si="67"/>
        <v>0</v>
      </c>
      <c r="T205" s="220"/>
      <c r="U205" s="220">
        <f t="shared" si="68"/>
        <v>0</v>
      </c>
      <c r="V205" s="220"/>
      <c r="W205" s="220">
        <f t="shared" si="69"/>
        <v>0</v>
      </c>
      <c r="X205" s="220"/>
      <c r="Y205" s="220">
        <f t="shared" si="70"/>
        <v>0</v>
      </c>
      <c r="Z205" s="220"/>
      <c r="AA205" s="220">
        <f t="shared" si="71"/>
        <v>0</v>
      </c>
      <c r="AC205" s="222" t="e">
        <f t="shared" si="61"/>
        <v>#DIV/0!</v>
      </c>
      <c r="AD205" s="220" t="e">
        <f t="shared" si="72"/>
        <v>#NUM!</v>
      </c>
      <c r="AE205" s="223" t="e">
        <f t="shared" si="73"/>
        <v>#NUM!</v>
      </c>
      <c r="AF205" s="223" t="e">
        <f t="shared" si="74"/>
        <v>#NUM!</v>
      </c>
      <c r="AG205" s="222" t="e">
        <f t="shared" si="75"/>
        <v>#NUM!</v>
      </c>
      <c r="AI205" s="220" t="e">
        <f t="shared" si="76"/>
        <v>#DIV/0!</v>
      </c>
      <c r="AJ205" s="222" t="e">
        <f t="shared" si="77"/>
        <v>#DIV/0!</v>
      </c>
      <c r="AK205" s="222" t="e">
        <f t="shared" si="78"/>
        <v>#DIV/0!</v>
      </c>
      <c r="AL205" s="222" t="e">
        <f t="shared" si="79"/>
        <v>#DIV/0!</v>
      </c>
      <c r="AN205" s="89"/>
    </row>
    <row r="206" spans="1:40" s="88" customFormat="1" ht="30" hidden="1" customHeight="1">
      <c r="A206" s="88">
        <f>'CONSTRUCTION COST ESTIMATE'!A206</f>
        <v>0</v>
      </c>
      <c r="B206" s="91">
        <f>'CONSTRUCTION COST ESTIMATE'!B206</f>
        <v>212.04</v>
      </c>
      <c r="C206" s="92" t="str">
        <f>'CONSTRUCTION COST ESTIMATE'!C206</f>
        <v>1 INCH DIAMETER LANDSCAPE ROCK</v>
      </c>
      <c r="D206" s="93" t="str">
        <f>'CONSTRUCTION COST ESTIMATE'!BB206</f>
        <v>SF</v>
      </c>
      <c r="E206" s="94">
        <f>'CONSTRUCTION COST ESTIMATE'!BA206</f>
        <v>0</v>
      </c>
      <c r="F206" s="220">
        <f>'CONSTRUCTION COST ESTIMATE'!BC206</f>
        <v>0</v>
      </c>
      <c r="G206" s="221">
        <f>'CONSTRUCTION COST ESTIMATE'!BD206</f>
        <v>0</v>
      </c>
      <c r="H206" s="220"/>
      <c r="I206" s="220">
        <f t="shared" si="62"/>
        <v>0</v>
      </c>
      <c r="J206" s="220"/>
      <c r="K206" s="220">
        <f t="shared" si="63"/>
        <v>0</v>
      </c>
      <c r="L206" s="220"/>
      <c r="M206" s="220">
        <f t="shared" si="64"/>
        <v>0</v>
      </c>
      <c r="N206" s="220"/>
      <c r="O206" s="220">
        <f t="shared" si="65"/>
        <v>0</v>
      </c>
      <c r="P206" s="220"/>
      <c r="Q206" s="220">
        <f t="shared" si="66"/>
        <v>0</v>
      </c>
      <c r="R206" s="220"/>
      <c r="S206" s="220">
        <f t="shared" si="67"/>
        <v>0</v>
      </c>
      <c r="T206" s="220"/>
      <c r="U206" s="220">
        <f t="shared" si="68"/>
        <v>0</v>
      </c>
      <c r="V206" s="220"/>
      <c r="W206" s="220">
        <f t="shared" si="69"/>
        <v>0</v>
      </c>
      <c r="X206" s="220"/>
      <c r="Y206" s="220">
        <f t="shared" si="70"/>
        <v>0</v>
      </c>
      <c r="Z206" s="220"/>
      <c r="AA206" s="220">
        <f t="shared" si="71"/>
        <v>0</v>
      </c>
      <c r="AC206" s="222" t="e">
        <f t="shared" si="61"/>
        <v>#DIV/0!</v>
      </c>
      <c r="AD206" s="220" t="e">
        <f t="shared" si="72"/>
        <v>#NUM!</v>
      </c>
      <c r="AE206" s="223" t="e">
        <f t="shared" si="73"/>
        <v>#NUM!</v>
      </c>
      <c r="AF206" s="223" t="e">
        <f t="shared" si="74"/>
        <v>#NUM!</v>
      </c>
      <c r="AG206" s="222" t="e">
        <f t="shared" si="75"/>
        <v>#NUM!</v>
      </c>
      <c r="AI206" s="220" t="e">
        <f t="shared" si="76"/>
        <v>#DIV/0!</v>
      </c>
      <c r="AJ206" s="222" t="e">
        <f t="shared" si="77"/>
        <v>#DIV/0!</v>
      </c>
      <c r="AK206" s="222" t="e">
        <f t="shared" si="78"/>
        <v>#DIV/0!</v>
      </c>
      <c r="AL206" s="222" t="e">
        <f t="shared" si="79"/>
        <v>#DIV/0!</v>
      </c>
      <c r="AN206" s="89"/>
    </row>
    <row r="207" spans="1:40" s="88" customFormat="1" ht="30" hidden="1" customHeight="1">
      <c r="A207" s="88">
        <f>'CONSTRUCTION COST ESTIMATE'!A207</f>
        <v>0</v>
      </c>
      <c r="B207" s="91">
        <f>'CONSTRUCTION COST ESTIMATE'!B207</f>
        <v>212.041</v>
      </c>
      <c r="C207" s="92" t="str">
        <f>'CONSTRUCTION COST ESTIMATE'!C207</f>
        <v>100% WASHED CONCRETE SAND</v>
      </c>
      <c r="D207" s="93" t="str">
        <f>'CONSTRUCTION COST ESTIMATE'!BB207</f>
        <v>CY</v>
      </c>
      <c r="E207" s="94">
        <f>'CONSTRUCTION COST ESTIMATE'!BA207</f>
        <v>0</v>
      </c>
      <c r="F207" s="220">
        <f>'CONSTRUCTION COST ESTIMATE'!BC207</f>
        <v>0</v>
      </c>
      <c r="G207" s="221">
        <f>'CONSTRUCTION COST ESTIMATE'!BD207</f>
        <v>0</v>
      </c>
      <c r="H207" s="220"/>
      <c r="I207" s="220">
        <f t="shared" si="62"/>
        <v>0</v>
      </c>
      <c r="J207" s="220"/>
      <c r="K207" s="220">
        <f t="shared" si="63"/>
        <v>0</v>
      </c>
      <c r="L207" s="220"/>
      <c r="M207" s="220">
        <f t="shared" si="64"/>
        <v>0</v>
      </c>
      <c r="N207" s="220"/>
      <c r="O207" s="220">
        <f t="shared" si="65"/>
        <v>0</v>
      </c>
      <c r="P207" s="220"/>
      <c r="Q207" s="220">
        <f t="shared" si="66"/>
        <v>0</v>
      </c>
      <c r="R207" s="220"/>
      <c r="S207" s="220">
        <f t="shared" si="67"/>
        <v>0</v>
      </c>
      <c r="T207" s="220"/>
      <c r="U207" s="220">
        <f t="shared" si="68"/>
        <v>0</v>
      </c>
      <c r="V207" s="220"/>
      <c r="W207" s="220">
        <f t="shared" si="69"/>
        <v>0</v>
      </c>
      <c r="X207" s="220"/>
      <c r="Y207" s="220">
        <f t="shared" si="70"/>
        <v>0</v>
      </c>
      <c r="Z207" s="220"/>
      <c r="AA207" s="220">
        <f t="shared" si="71"/>
        <v>0</v>
      </c>
      <c r="AC207" s="222" t="e">
        <f t="shared" si="61"/>
        <v>#DIV/0!</v>
      </c>
      <c r="AD207" s="220" t="e">
        <f t="shared" si="72"/>
        <v>#NUM!</v>
      </c>
      <c r="AE207" s="223" t="e">
        <f t="shared" si="73"/>
        <v>#NUM!</v>
      </c>
      <c r="AF207" s="223" t="e">
        <f t="shared" si="74"/>
        <v>#NUM!</v>
      </c>
      <c r="AG207" s="222" t="e">
        <f t="shared" si="75"/>
        <v>#NUM!</v>
      </c>
      <c r="AI207" s="220" t="e">
        <f t="shared" si="76"/>
        <v>#DIV/0!</v>
      </c>
      <c r="AJ207" s="222" t="e">
        <f t="shared" si="77"/>
        <v>#DIV/0!</v>
      </c>
      <c r="AK207" s="222" t="e">
        <f t="shared" si="78"/>
        <v>#DIV/0!</v>
      </c>
      <c r="AL207" s="222" t="e">
        <f t="shared" si="79"/>
        <v>#DIV/0!</v>
      </c>
      <c r="AN207" s="89"/>
    </row>
    <row r="208" spans="1:40" s="88" customFormat="1" ht="30" hidden="1" customHeight="1">
      <c r="A208" s="88">
        <f>'CONSTRUCTION COST ESTIMATE'!A208</f>
        <v>0</v>
      </c>
      <c r="B208" s="91">
        <f>'CONSTRUCTION COST ESTIMATE'!B208</f>
        <v>212.05</v>
      </c>
      <c r="C208" s="92" t="str">
        <f>'CONSTRUCTION COST ESTIMATE'!C208</f>
        <v>LANDSCAPE REMOVAL AND REPLACEMENT</v>
      </c>
      <c r="D208" s="93" t="str">
        <f>'CONSTRUCTION COST ESTIMATE'!BB208</f>
        <v>LS</v>
      </c>
      <c r="E208" s="94">
        <f>'CONSTRUCTION COST ESTIMATE'!BA208</f>
        <v>0</v>
      </c>
      <c r="F208" s="220">
        <f>'CONSTRUCTION COST ESTIMATE'!BC208</f>
        <v>0</v>
      </c>
      <c r="G208" s="221">
        <f>'CONSTRUCTION COST ESTIMATE'!BD208</f>
        <v>0</v>
      </c>
      <c r="H208" s="220"/>
      <c r="I208" s="220">
        <f t="shared" si="62"/>
        <v>0</v>
      </c>
      <c r="J208" s="220"/>
      <c r="K208" s="220">
        <f t="shared" si="63"/>
        <v>0</v>
      </c>
      <c r="L208" s="220"/>
      <c r="M208" s="220">
        <f t="shared" si="64"/>
        <v>0</v>
      </c>
      <c r="N208" s="220"/>
      <c r="O208" s="220">
        <f t="shared" si="65"/>
        <v>0</v>
      </c>
      <c r="P208" s="220"/>
      <c r="Q208" s="220">
        <f t="shared" si="66"/>
        <v>0</v>
      </c>
      <c r="R208" s="220"/>
      <c r="S208" s="220">
        <f t="shared" si="67"/>
        <v>0</v>
      </c>
      <c r="T208" s="220"/>
      <c r="U208" s="220">
        <f t="shared" si="68"/>
        <v>0</v>
      </c>
      <c r="V208" s="220"/>
      <c r="W208" s="220">
        <f t="shared" si="69"/>
        <v>0</v>
      </c>
      <c r="X208" s="220"/>
      <c r="Y208" s="220">
        <f t="shared" si="70"/>
        <v>0</v>
      </c>
      <c r="Z208" s="220"/>
      <c r="AA208" s="220">
        <f t="shared" si="71"/>
        <v>0</v>
      </c>
      <c r="AC208" s="222" t="e">
        <f t="shared" si="61"/>
        <v>#DIV/0!</v>
      </c>
      <c r="AD208" s="220" t="e">
        <f t="shared" si="72"/>
        <v>#NUM!</v>
      </c>
      <c r="AE208" s="223" t="e">
        <f t="shared" si="73"/>
        <v>#NUM!</v>
      </c>
      <c r="AF208" s="223" t="e">
        <f t="shared" si="74"/>
        <v>#NUM!</v>
      </c>
      <c r="AG208" s="222" t="e">
        <f t="shared" si="75"/>
        <v>#NUM!</v>
      </c>
      <c r="AI208" s="220" t="e">
        <f t="shared" si="76"/>
        <v>#DIV/0!</v>
      </c>
      <c r="AJ208" s="222" t="e">
        <f t="shared" si="77"/>
        <v>#DIV/0!</v>
      </c>
      <c r="AK208" s="222" t="e">
        <f t="shared" si="78"/>
        <v>#DIV/0!</v>
      </c>
      <c r="AL208" s="222" t="e">
        <f t="shared" si="79"/>
        <v>#DIV/0!</v>
      </c>
      <c r="AN208" s="89"/>
    </row>
    <row r="209" spans="1:40" s="88" customFormat="1" ht="30" hidden="1" customHeight="1">
      <c r="A209" s="88">
        <f>'CONSTRUCTION COST ESTIMATE'!A209</f>
        <v>0</v>
      </c>
      <c r="B209" s="91">
        <f>'CONSTRUCTION COST ESTIMATE'!B209</f>
        <v>212.05099999999999</v>
      </c>
      <c r="C209" s="92" t="str">
        <f>'CONSTRUCTION COST ESTIMATE'!C209</f>
        <v>LANDSCAPE EXCAVATION</v>
      </c>
      <c r="D209" s="93" t="str">
        <f>'CONSTRUCTION COST ESTIMATE'!BB209</f>
        <v>CY</v>
      </c>
      <c r="E209" s="94">
        <f>'CONSTRUCTION COST ESTIMATE'!BA209</f>
        <v>0</v>
      </c>
      <c r="F209" s="220">
        <f>'CONSTRUCTION COST ESTIMATE'!BC209</f>
        <v>0</v>
      </c>
      <c r="G209" s="221">
        <f>'CONSTRUCTION COST ESTIMATE'!BD209</f>
        <v>0</v>
      </c>
      <c r="H209" s="220"/>
      <c r="I209" s="220">
        <f t="shared" si="62"/>
        <v>0</v>
      </c>
      <c r="J209" s="220"/>
      <c r="K209" s="220">
        <f t="shared" si="63"/>
        <v>0</v>
      </c>
      <c r="L209" s="220"/>
      <c r="M209" s="220">
        <f t="shared" si="64"/>
        <v>0</v>
      </c>
      <c r="N209" s="220"/>
      <c r="O209" s="220">
        <f t="shared" si="65"/>
        <v>0</v>
      </c>
      <c r="P209" s="220"/>
      <c r="Q209" s="220">
        <f t="shared" si="66"/>
        <v>0</v>
      </c>
      <c r="R209" s="220"/>
      <c r="S209" s="220">
        <f t="shared" si="67"/>
        <v>0</v>
      </c>
      <c r="T209" s="220"/>
      <c r="U209" s="220">
        <f t="shared" si="68"/>
        <v>0</v>
      </c>
      <c r="V209" s="220"/>
      <c r="W209" s="220">
        <f t="shared" si="69"/>
        <v>0</v>
      </c>
      <c r="X209" s="220"/>
      <c r="Y209" s="220">
        <f t="shared" si="70"/>
        <v>0</v>
      </c>
      <c r="Z209" s="220"/>
      <c r="AA209" s="220">
        <f t="shared" si="71"/>
        <v>0</v>
      </c>
      <c r="AC209" s="222" t="e">
        <f t="shared" si="61"/>
        <v>#DIV/0!</v>
      </c>
      <c r="AD209" s="220" t="e">
        <f t="shared" si="72"/>
        <v>#NUM!</v>
      </c>
      <c r="AE209" s="223" t="e">
        <f t="shared" si="73"/>
        <v>#NUM!</v>
      </c>
      <c r="AF209" s="223" t="e">
        <f t="shared" si="74"/>
        <v>#NUM!</v>
      </c>
      <c r="AG209" s="222" t="e">
        <f t="shared" si="75"/>
        <v>#NUM!</v>
      </c>
      <c r="AI209" s="220" t="e">
        <f t="shared" si="76"/>
        <v>#DIV/0!</v>
      </c>
      <c r="AJ209" s="222" t="e">
        <f t="shared" si="77"/>
        <v>#DIV/0!</v>
      </c>
      <c r="AK209" s="222" t="e">
        <f t="shared" si="78"/>
        <v>#DIV/0!</v>
      </c>
      <c r="AL209" s="222" t="e">
        <f t="shared" si="79"/>
        <v>#DIV/0!</v>
      </c>
      <c r="AN209" s="89"/>
    </row>
    <row r="210" spans="1:40" s="88" customFormat="1" ht="30" hidden="1" customHeight="1">
      <c r="A210" s="88">
        <f>'CONSTRUCTION COST ESTIMATE'!A210</f>
        <v>0</v>
      </c>
      <c r="B210" s="91">
        <f>'CONSTRUCTION COST ESTIMATE'!B210</f>
        <v>212.05199999999999</v>
      </c>
      <c r="C210" s="92" t="str">
        <f>'CONSTRUCTION COST ESTIMATE'!C210</f>
        <v>LANDSCAPE MODIFICATION</v>
      </c>
      <c r="D210" s="93" t="str">
        <f>'CONSTRUCTION COST ESTIMATE'!BB210</f>
        <v>LS</v>
      </c>
      <c r="E210" s="94">
        <f>'CONSTRUCTION COST ESTIMATE'!BA210</f>
        <v>0</v>
      </c>
      <c r="F210" s="220">
        <f>'CONSTRUCTION COST ESTIMATE'!BC210</f>
        <v>0</v>
      </c>
      <c r="G210" s="221">
        <f>'CONSTRUCTION COST ESTIMATE'!BD210</f>
        <v>0</v>
      </c>
      <c r="H210" s="220"/>
      <c r="I210" s="220">
        <f t="shared" si="62"/>
        <v>0</v>
      </c>
      <c r="J210" s="220"/>
      <c r="K210" s="220">
        <f t="shared" si="63"/>
        <v>0</v>
      </c>
      <c r="L210" s="220"/>
      <c r="M210" s="220">
        <f t="shared" si="64"/>
        <v>0</v>
      </c>
      <c r="N210" s="220"/>
      <c r="O210" s="220">
        <f t="shared" si="65"/>
        <v>0</v>
      </c>
      <c r="P210" s="220"/>
      <c r="Q210" s="220">
        <f t="shared" si="66"/>
        <v>0</v>
      </c>
      <c r="R210" s="220"/>
      <c r="S210" s="220">
        <f t="shared" si="67"/>
        <v>0</v>
      </c>
      <c r="T210" s="220"/>
      <c r="U210" s="220">
        <f t="shared" si="68"/>
        <v>0</v>
      </c>
      <c r="V210" s="220"/>
      <c r="W210" s="220">
        <f t="shared" si="69"/>
        <v>0</v>
      </c>
      <c r="X210" s="220"/>
      <c r="Y210" s="220">
        <f t="shared" si="70"/>
        <v>0</v>
      </c>
      <c r="Z210" s="220"/>
      <c r="AA210" s="220">
        <f t="shared" si="71"/>
        <v>0</v>
      </c>
      <c r="AC210" s="222" t="e">
        <f t="shared" si="61"/>
        <v>#DIV/0!</v>
      </c>
      <c r="AD210" s="220" t="e">
        <f t="shared" si="72"/>
        <v>#NUM!</v>
      </c>
      <c r="AE210" s="223" t="e">
        <f t="shared" si="73"/>
        <v>#NUM!</v>
      </c>
      <c r="AF210" s="223" t="e">
        <f t="shared" si="74"/>
        <v>#NUM!</v>
      </c>
      <c r="AG210" s="222" t="e">
        <f t="shared" si="75"/>
        <v>#NUM!</v>
      </c>
      <c r="AI210" s="220" t="e">
        <f t="shared" si="76"/>
        <v>#DIV/0!</v>
      </c>
      <c r="AJ210" s="222" t="e">
        <f t="shared" si="77"/>
        <v>#DIV/0!</v>
      </c>
      <c r="AK210" s="222" t="e">
        <f t="shared" si="78"/>
        <v>#DIV/0!</v>
      </c>
      <c r="AL210" s="222" t="e">
        <f t="shared" si="79"/>
        <v>#DIV/0!</v>
      </c>
      <c r="AN210" s="89"/>
    </row>
    <row r="211" spans="1:40" s="88" customFormat="1" ht="30" hidden="1" customHeight="1">
      <c r="A211" s="88">
        <f>'CONSTRUCTION COST ESTIMATE'!A211</f>
        <v>0</v>
      </c>
      <c r="B211" s="91">
        <f>'CONSTRUCTION COST ESTIMATE'!B211</f>
        <v>212.053</v>
      </c>
      <c r="C211" s="92" t="str">
        <f>'CONSTRUCTION COST ESTIMATE'!C211</f>
        <v>LANDSCAPE RESTORATION</v>
      </c>
      <c r="D211" s="93" t="str">
        <f>'CONSTRUCTION COST ESTIMATE'!BB211</f>
        <v>LS</v>
      </c>
      <c r="E211" s="94">
        <f>'CONSTRUCTION COST ESTIMATE'!BA211</f>
        <v>0</v>
      </c>
      <c r="F211" s="220">
        <f>'CONSTRUCTION COST ESTIMATE'!BC211</f>
        <v>0</v>
      </c>
      <c r="G211" s="221">
        <f>'CONSTRUCTION COST ESTIMATE'!BD211</f>
        <v>0</v>
      </c>
      <c r="H211" s="220"/>
      <c r="I211" s="220">
        <f t="shared" si="62"/>
        <v>0</v>
      </c>
      <c r="J211" s="220"/>
      <c r="K211" s="220">
        <f t="shared" si="63"/>
        <v>0</v>
      </c>
      <c r="L211" s="220"/>
      <c r="M211" s="220">
        <f t="shared" si="64"/>
        <v>0</v>
      </c>
      <c r="N211" s="220"/>
      <c r="O211" s="220">
        <f t="shared" si="65"/>
        <v>0</v>
      </c>
      <c r="P211" s="220"/>
      <c r="Q211" s="220">
        <f t="shared" si="66"/>
        <v>0</v>
      </c>
      <c r="R211" s="220"/>
      <c r="S211" s="220">
        <f t="shared" si="67"/>
        <v>0</v>
      </c>
      <c r="T211" s="220"/>
      <c r="U211" s="220">
        <f t="shared" si="68"/>
        <v>0</v>
      </c>
      <c r="V211" s="220"/>
      <c r="W211" s="220">
        <f t="shared" si="69"/>
        <v>0</v>
      </c>
      <c r="X211" s="220"/>
      <c r="Y211" s="220">
        <f t="shared" si="70"/>
        <v>0</v>
      </c>
      <c r="Z211" s="220"/>
      <c r="AA211" s="220">
        <f t="shared" si="71"/>
        <v>0</v>
      </c>
      <c r="AC211" s="222" t="e">
        <f t="shared" si="61"/>
        <v>#DIV/0!</v>
      </c>
      <c r="AD211" s="220" t="e">
        <f t="shared" si="72"/>
        <v>#NUM!</v>
      </c>
      <c r="AE211" s="223" t="e">
        <f t="shared" si="73"/>
        <v>#NUM!</v>
      </c>
      <c r="AF211" s="223" t="e">
        <f t="shared" si="74"/>
        <v>#NUM!</v>
      </c>
      <c r="AG211" s="222" t="e">
        <f t="shared" si="75"/>
        <v>#NUM!</v>
      </c>
      <c r="AI211" s="220" t="e">
        <f t="shared" si="76"/>
        <v>#DIV/0!</v>
      </c>
      <c r="AJ211" s="222" t="e">
        <f t="shared" si="77"/>
        <v>#DIV/0!</v>
      </c>
      <c r="AK211" s="222" t="e">
        <f t="shared" si="78"/>
        <v>#DIV/0!</v>
      </c>
      <c r="AL211" s="222" t="e">
        <f t="shared" si="79"/>
        <v>#DIV/0!</v>
      </c>
      <c r="AN211" s="89"/>
    </row>
    <row r="212" spans="1:40" s="88" customFormat="1" ht="30" hidden="1" customHeight="1">
      <c r="A212" s="88">
        <f>'CONSTRUCTION COST ESTIMATE'!A212</f>
        <v>0</v>
      </c>
      <c r="B212" s="91">
        <f>'CONSTRUCTION COST ESTIMATE'!B212</f>
        <v>212.054</v>
      </c>
      <c r="C212" s="92" t="str">
        <f>'CONSTRUCTION COST ESTIMATE'!C212</f>
        <v>IRRIGATION SYSTEM MODIFICATION</v>
      </c>
      <c r="D212" s="93" t="str">
        <f>'CONSTRUCTION COST ESTIMATE'!BB212</f>
        <v>LS</v>
      </c>
      <c r="E212" s="94">
        <f>'CONSTRUCTION COST ESTIMATE'!BA212</f>
        <v>0</v>
      </c>
      <c r="F212" s="220">
        <f>'CONSTRUCTION COST ESTIMATE'!BC212</f>
        <v>0</v>
      </c>
      <c r="G212" s="221">
        <f>'CONSTRUCTION COST ESTIMATE'!BD212</f>
        <v>0</v>
      </c>
      <c r="H212" s="220"/>
      <c r="I212" s="220">
        <f t="shared" si="62"/>
        <v>0</v>
      </c>
      <c r="J212" s="220"/>
      <c r="K212" s="220">
        <f t="shared" si="63"/>
        <v>0</v>
      </c>
      <c r="L212" s="220"/>
      <c r="M212" s="220">
        <f t="shared" si="64"/>
        <v>0</v>
      </c>
      <c r="N212" s="220"/>
      <c r="O212" s="220">
        <f t="shared" si="65"/>
        <v>0</v>
      </c>
      <c r="P212" s="220"/>
      <c r="Q212" s="220">
        <f t="shared" si="66"/>
        <v>0</v>
      </c>
      <c r="R212" s="220"/>
      <c r="S212" s="220">
        <f t="shared" si="67"/>
        <v>0</v>
      </c>
      <c r="T212" s="220"/>
      <c r="U212" s="220">
        <f t="shared" si="68"/>
        <v>0</v>
      </c>
      <c r="V212" s="220"/>
      <c r="W212" s="220">
        <f t="shared" si="69"/>
        <v>0</v>
      </c>
      <c r="X212" s="220"/>
      <c r="Y212" s="220">
        <f t="shared" si="70"/>
        <v>0</v>
      </c>
      <c r="Z212" s="220"/>
      <c r="AA212" s="220">
        <f t="shared" si="71"/>
        <v>0</v>
      </c>
      <c r="AC212" s="222" t="e">
        <f t="shared" si="61"/>
        <v>#DIV/0!</v>
      </c>
      <c r="AD212" s="220" t="e">
        <f t="shared" si="72"/>
        <v>#NUM!</v>
      </c>
      <c r="AE212" s="223" t="e">
        <f t="shared" si="73"/>
        <v>#NUM!</v>
      </c>
      <c r="AF212" s="223" t="e">
        <f t="shared" si="74"/>
        <v>#NUM!</v>
      </c>
      <c r="AG212" s="222" t="e">
        <f t="shared" si="75"/>
        <v>#NUM!</v>
      </c>
      <c r="AI212" s="220" t="e">
        <f t="shared" si="76"/>
        <v>#DIV/0!</v>
      </c>
      <c r="AJ212" s="222" t="e">
        <f t="shared" si="77"/>
        <v>#DIV/0!</v>
      </c>
      <c r="AK212" s="222" t="e">
        <f t="shared" si="78"/>
        <v>#DIV/0!</v>
      </c>
      <c r="AL212" s="222" t="e">
        <f t="shared" si="79"/>
        <v>#DIV/0!</v>
      </c>
      <c r="AN212" s="89"/>
    </row>
    <row r="213" spans="1:40" s="88" customFormat="1" ht="30" hidden="1" customHeight="1">
      <c r="A213" s="88">
        <f>'CONSTRUCTION COST ESTIMATE'!A213</f>
        <v>0</v>
      </c>
      <c r="B213" s="91">
        <f>'CONSTRUCTION COST ESTIMATE'!B213</f>
        <v>212.05500000000001</v>
      </c>
      <c r="C213" s="92" t="str">
        <f>'CONSTRUCTION COST ESTIMATE'!C213</f>
        <v>12 MONTH MAINTENANCE SERVICE</v>
      </c>
      <c r="D213" s="93" t="str">
        <f>'CONSTRUCTION COST ESTIMATE'!BB213</f>
        <v>LS</v>
      </c>
      <c r="E213" s="94">
        <f>'CONSTRUCTION COST ESTIMATE'!BA213</f>
        <v>0</v>
      </c>
      <c r="F213" s="220">
        <f>'CONSTRUCTION COST ESTIMATE'!BC213</f>
        <v>0</v>
      </c>
      <c r="G213" s="221">
        <f>'CONSTRUCTION COST ESTIMATE'!BD213</f>
        <v>0</v>
      </c>
      <c r="H213" s="220"/>
      <c r="I213" s="220">
        <f t="shared" si="62"/>
        <v>0</v>
      </c>
      <c r="J213" s="220"/>
      <c r="K213" s="220">
        <f t="shared" si="63"/>
        <v>0</v>
      </c>
      <c r="L213" s="220"/>
      <c r="M213" s="220">
        <f t="shared" si="64"/>
        <v>0</v>
      </c>
      <c r="N213" s="220"/>
      <c r="O213" s="220">
        <f t="shared" si="65"/>
        <v>0</v>
      </c>
      <c r="P213" s="220"/>
      <c r="Q213" s="220">
        <f t="shared" si="66"/>
        <v>0</v>
      </c>
      <c r="R213" s="220"/>
      <c r="S213" s="220">
        <f t="shared" si="67"/>
        <v>0</v>
      </c>
      <c r="T213" s="220"/>
      <c r="U213" s="220">
        <f t="shared" si="68"/>
        <v>0</v>
      </c>
      <c r="V213" s="220"/>
      <c r="W213" s="220">
        <f t="shared" si="69"/>
        <v>0</v>
      </c>
      <c r="X213" s="220"/>
      <c r="Y213" s="220">
        <f t="shared" si="70"/>
        <v>0</v>
      </c>
      <c r="Z213" s="220"/>
      <c r="AA213" s="220">
        <f t="shared" si="71"/>
        <v>0</v>
      </c>
      <c r="AC213" s="222" t="e">
        <f t="shared" si="61"/>
        <v>#DIV/0!</v>
      </c>
      <c r="AD213" s="220" t="e">
        <f t="shared" si="72"/>
        <v>#NUM!</v>
      </c>
      <c r="AE213" s="223" t="e">
        <f t="shared" si="73"/>
        <v>#NUM!</v>
      </c>
      <c r="AF213" s="223" t="e">
        <f t="shared" si="74"/>
        <v>#NUM!</v>
      </c>
      <c r="AG213" s="222" t="e">
        <f t="shared" si="75"/>
        <v>#NUM!</v>
      </c>
      <c r="AI213" s="220" t="e">
        <f t="shared" si="76"/>
        <v>#DIV/0!</v>
      </c>
      <c r="AJ213" s="222" t="e">
        <f t="shared" si="77"/>
        <v>#DIV/0!</v>
      </c>
      <c r="AK213" s="222" t="e">
        <f t="shared" si="78"/>
        <v>#DIV/0!</v>
      </c>
      <c r="AL213" s="222" t="e">
        <f t="shared" si="79"/>
        <v>#DIV/0!</v>
      </c>
      <c r="AN213" s="89"/>
    </row>
    <row r="214" spans="1:40" s="88" customFormat="1" ht="30" hidden="1" customHeight="1">
      <c r="A214" s="88">
        <f>'CONSTRUCTION COST ESTIMATE'!A214</f>
        <v>0</v>
      </c>
      <c r="B214" s="91">
        <f>'CONSTRUCTION COST ESTIMATE'!B214</f>
        <v>212.06</v>
      </c>
      <c r="C214" s="92" t="str">
        <f>'CONSTRUCTION COST ESTIMATE'!C214</f>
        <v>PLANTING SOIL BACKFILL</v>
      </c>
      <c r="D214" s="93" t="str">
        <f>'CONSTRUCTION COST ESTIMATE'!BB214</f>
        <v>CY</v>
      </c>
      <c r="E214" s="94">
        <f>'CONSTRUCTION COST ESTIMATE'!BA214</f>
        <v>0</v>
      </c>
      <c r="F214" s="220">
        <f>'CONSTRUCTION COST ESTIMATE'!BC214</f>
        <v>0</v>
      </c>
      <c r="G214" s="221">
        <f>'CONSTRUCTION COST ESTIMATE'!BD214</f>
        <v>0</v>
      </c>
      <c r="H214" s="220"/>
      <c r="I214" s="220">
        <f t="shared" si="62"/>
        <v>0</v>
      </c>
      <c r="J214" s="220"/>
      <c r="K214" s="220">
        <f t="shared" si="63"/>
        <v>0</v>
      </c>
      <c r="L214" s="220"/>
      <c r="M214" s="220">
        <f t="shared" si="64"/>
        <v>0</v>
      </c>
      <c r="N214" s="220"/>
      <c r="O214" s="220">
        <f t="shared" si="65"/>
        <v>0</v>
      </c>
      <c r="P214" s="220"/>
      <c r="Q214" s="220">
        <f t="shared" si="66"/>
        <v>0</v>
      </c>
      <c r="R214" s="220"/>
      <c r="S214" s="220">
        <f t="shared" si="67"/>
        <v>0</v>
      </c>
      <c r="T214" s="220"/>
      <c r="U214" s="220">
        <f t="shared" si="68"/>
        <v>0</v>
      </c>
      <c r="V214" s="220"/>
      <c r="W214" s="220">
        <f t="shared" si="69"/>
        <v>0</v>
      </c>
      <c r="X214" s="220"/>
      <c r="Y214" s="220">
        <f t="shared" si="70"/>
        <v>0</v>
      </c>
      <c r="Z214" s="220"/>
      <c r="AA214" s="220">
        <f t="shared" si="71"/>
        <v>0</v>
      </c>
      <c r="AC214" s="222" t="e">
        <f t="shared" si="61"/>
        <v>#DIV/0!</v>
      </c>
      <c r="AD214" s="220" t="e">
        <f t="shared" si="72"/>
        <v>#NUM!</v>
      </c>
      <c r="AE214" s="223" t="e">
        <f t="shared" si="73"/>
        <v>#NUM!</v>
      </c>
      <c r="AF214" s="223" t="e">
        <f t="shared" si="74"/>
        <v>#NUM!</v>
      </c>
      <c r="AG214" s="222" t="e">
        <f t="shared" si="75"/>
        <v>#NUM!</v>
      </c>
      <c r="AI214" s="220" t="e">
        <f t="shared" si="76"/>
        <v>#DIV/0!</v>
      </c>
      <c r="AJ214" s="222" t="e">
        <f t="shared" si="77"/>
        <v>#DIV/0!</v>
      </c>
      <c r="AK214" s="222" t="e">
        <f t="shared" si="78"/>
        <v>#DIV/0!</v>
      </c>
      <c r="AL214" s="222" t="e">
        <f t="shared" si="79"/>
        <v>#DIV/0!</v>
      </c>
      <c r="AN214" s="89"/>
    </row>
    <row r="215" spans="1:40" s="88" customFormat="1" ht="30" hidden="1" customHeight="1">
      <c r="A215" s="88">
        <f>'CONSTRUCTION COST ESTIMATE'!A215</f>
        <v>0</v>
      </c>
      <c r="B215" s="91">
        <f>'CONSTRUCTION COST ESTIMATE'!B215</f>
        <v>212.06100000000001</v>
      </c>
      <c r="C215" s="92" t="str">
        <f>'CONSTRUCTION COST ESTIMATE'!C215</f>
        <v>PRE EMERGENT HERBICIDE</v>
      </c>
      <c r="D215" s="93" t="str">
        <f>'CONSTRUCTION COST ESTIMATE'!BB215</f>
        <v>SF</v>
      </c>
      <c r="E215" s="94">
        <f>'CONSTRUCTION COST ESTIMATE'!BA215</f>
        <v>0</v>
      </c>
      <c r="F215" s="220">
        <f>'CONSTRUCTION COST ESTIMATE'!BC215</f>
        <v>0</v>
      </c>
      <c r="G215" s="221">
        <f>'CONSTRUCTION COST ESTIMATE'!BD215</f>
        <v>0</v>
      </c>
      <c r="H215" s="220"/>
      <c r="I215" s="220">
        <f t="shared" si="62"/>
        <v>0</v>
      </c>
      <c r="J215" s="220"/>
      <c r="K215" s="220">
        <f t="shared" si="63"/>
        <v>0</v>
      </c>
      <c r="L215" s="220"/>
      <c r="M215" s="220">
        <f t="shared" si="64"/>
        <v>0</v>
      </c>
      <c r="N215" s="220"/>
      <c r="O215" s="220">
        <f t="shared" si="65"/>
        <v>0</v>
      </c>
      <c r="P215" s="220"/>
      <c r="Q215" s="220">
        <f t="shared" si="66"/>
        <v>0</v>
      </c>
      <c r="R215" s="220"/>
      <c r="S215" s="220">
        <f t="shared" si="67"/>
        <v>0</v>
      </c>
      <c r="T215" s="220"/>
      <c r="U215" s="220">
        <f t="shared" si="68"/>
        <v>0</v>
      </c>
      <c r="V215" s="220"/>
      <c r="W215" s="220">
        <f t="shared" si="69"/>
        <v>0</v>
      </c>
      <c r="X215" s="220"/>
      <c r="Y215" s="220">
        <f t="shared" si="70"/>
        <v>0</v>
      </c>
      <c r="Z215" s="220"/>
      <c r="AA215" s="220">
        <f t="shared" si="71"/>
        <v>0</v>
      </c>
      <c r="AC215" s="222" t="e">
        <f t="shared" si="61"/>
        <v>#DIV/0!</v>
      </c>
      <c r="AD215" s="220" t="e">
        <f t="shared" si="72"/>
        <v>#NUM!</v>
      </c>
      <c r="AE215" s="223" t="e">
        <f t="shared" si="73"/>
        <v>#NUM!</v>
      </c>
      <c r="AF215" s="223" t="e">
        <f t="shared" si="74"/>
        <v>#NUM!</v>
      </c>
      <c r="AG215" s="222" t="e">
        <f t="shared" si="75"/>
        <v>#NUM!</v>
      </c>
      <c r="AI215" s="220" t="e">
        <f t="shared" si="76"/>
        <v>#DIV/0!</v>
      </c>
      <c r="AJ215" s="222" t="e">
        <f t="shared" si="77"/>
        <v>#DIV/0!</v>
      </c>
      <c r="AK215" s="222" t="e">
        <f t="shared" si="78"/>
        <v>#DIV/0!</v>
      </c>
      <c r="AL215" s="222" t="e">
        <f t="shared" si="79"/>
        <v>#DIV/0!</v>
      </c>
      <c r="AN215" s="89"/>
    </row>
    <row r="216" spans="1:40" s="88" customFormat="1" ht="30" hidden="1" customHeight="1">
      <c r="A216" s="88">
        <f>'CONSTRUCTION COST ESTIMATE'!A216</f>
        <v>0</v>
      </c>
      <c r="B216" s="91">
        <f>'CONSTRUCTION COST ESTIMATE'!B216</f>
        <v>212.06200000000001</v>
      </c>
      <c r="C216" s="92" t="str">
        <f>'CONSTRUCTION COST ESTIMATE'!C216</f>
        <v>ROOT BARRIER</v>
      </c>
      <c r="D216" s="93" t="str">
        <f>'CONSTRUCTION COST ESTIMATE'!BB216</f>
        <v>SF</v>
      </c>
      <c r="E216" s="94">
        <f>'CONSTRUCTION COST ESTIMATE'!BA216</f>
        <v>0</v>
      </c>
      <c r="F216" s="220">
        <f>'CONSTRUCTION COST ESTIMATE'!BC216</f>
        <v>0</v>
      </c>
      <c r="G216" s="221">
        <f>'CONSTRUCTION COST ESTIMATE'!BD216</f>
        <v>0</v>
      </c>
      <c r="H216" s="220"/>
      <c r="I216" s="220">
        <f t="shared" si="62"/>
        <v>0</v>
      </c>
      <c r="J216" s="220"/>
      <c r="K216" s="220">
        <f t="shared" si="63"/>
        <v>0</v>
      </c>
      <c r="L216" s="220"/>
      <c r="M216" s="220">
        <f t="shared" si="64"/>
        <v>0</v>
      </c>
      <c r="N216" s="220"/>
      <c r="O216" s="220">
        <f t="shared" si="65"/>
        <v>0</v>
      </c>
      <c r="P216" s="220"/>
      <c r="Q216" s="220">
        <f t="shared" si="66"/>
        <v>0</v>
      </c>
      <c r="R216" s="220"/>
      <c r="S216" s="220">
        <f t="shared" si="67"/>
        <v>0</v>
      </c>
      <c r="T216" s="220"/>
      <c r="U216" s="220">
        <f t="shared" si="68"/>
        <v>0</v>
      </c>
      <c r="V216" s="220"/>
      <c r="W216" s="220">
        <f t="shared" si="69"/>
        <v>0</v>
      </c>
      <c r="X216" s="220"/>
      <c r="Y216" s="220">
        <f t="shared" si="70"/>
        <v>0</v>
      </c>
      <c r="Z216" s="220"/>
      <c r="AA216" s="220">
        <f t="shared" si="71"/>
        <v>0</v>
      </c>
      <c r="AC216" s="222" t="e">
        <f t="shared" si="61"/>
        <v>#DIV/0!</v>
      </c>
      <c r="AD216" s="220" t="e">
        <f t="shared" si="72"/>
        <v>#NUM!</v>
      </c>
      <c r="AE216" s="223" t="e">
        <f t="shared" si="73"/>
        <v>#NUM!</v>
      </c>
      <c r="AF216" s="223" t="e">
        <f t="shared" si="74"/>
        <v>#NUM!</v>
      </c>
      <c r="AG216" s="222" t="e">
        <f t="shared" si="75"/>
        <v>#NUM!</v>
      </c>
      <c r="AI216" s="220" t="e">
        <f t="shared" si="76"/>
        <v>#DIV/0!</v>
      </c>
      <c r="AJ216" s="222" t="e">
        <f t="shared" si="77"/>
        <v>#DIV/0!</v>
      </c>
      <c r="AK216" s="222" t="e">
        <f t="shared" si="78"/>
        <v>#DIV/0!</v>
      </c>
      <c r="AL216" s="222" t="e">
        <f t="shared" si="79"/>
        <v>#DIV/0!</v>
      </c>
      <c r="AN216" s="89"/>
    </row>
    <row r="217" spans="1:40" s="88" customFormat="1" ht="30" hidden="1" customHeight="1">
      <c r="A217" s="88">
        <f>'CONSTRUCTION COST ESTIMATE'!A217</f>
        <v>0</v>
      </c>
      <c r="B217" s="91">
        <f>'CONSTRUCTION COST ESTIMATE'!B217</f>
        <v>212.06299999999999</v>
      </c>
      <c r="C217" s="92" t="str">
        <f>'CONSTRUCTION COST ESTIMATE'!C217</f>
        <v>ROOT GUARD</v>
      </c>
      <c r="D217" s="93" t="str">
        <f>'CONSTRUCTION COST ESTIMATE'!BB217</f>
        <v>LF</v>
      </c>
      <c r="E217" s="94">
        <f>'CONSTRUCTION COST ESTIMATE'!BA217</f>
        <v>0</v>
      </c>
      <c r="F217" s="220">
        <f>'CONSTRUCTION COST ESTIMATE'!BC217</f>
        <v>0</v>
      </c>
      <c r="G217" s="221">
        <f>'CONSTRUCTION COST ESTIMATE'!BD217</f>
        <v>0</v>
      </c>
      <c r="H217" s="220"/>
      <c r="I217" s="220">
        <f t="shared" si="62"/>
        <v>0</v>
      </c>
      <c r="J217" s="220"/>
      <c r="K217" s="220">
        <f t="shared" si="63"/>
        <v>0</v>
      </c>
      <c r="L217" s="220"/>
      <c r="M217" s="220">
        <f t="shared" si="64"/>
        <v>0</v>
      </c>
      <c r="N217" s="220"/>
      <c r="O217" s="220">
        <f t="shared" si="65"/>
        <v>0</v>
      </c>
      <c r="P217" s="220"/>
      <c r="Q217" s="220">
        <f t="shared" si="66"/>
        <v>0</v>
      </c>
      <c r="R217" s="220"/>
      <c r="S217" s="220">
        <f t="shared" si="67"/>
        <v>0</v>
      </c>
      <c r="T217" s="220"/>
      <c r="U217" s="220">
        <f t="shared" si="68"/>
        <v>0</v>
      </c>
      <c r="V217" s="220"/>
      <c r="W217" s="220">
        <f t="shared" si="69"/>
        <v>0</v>
      </c>
      <c r="X217" s="220"/>
      <c r="Y217" s="220">
        <f t="shared" si="70"/>
        <v>0</v>
      </c>
      <c r="Z217" s="220"/>
      <c r="AA217" s="220">
        <f t="shared" si="71"/>
        <v>0</v>
      </c>
      <c r="AC217" s="222" t="e">
        <f t="shared" si="61"/>
        <v>#DIV/0!</v>
      </c>
      <c r="AD217" s="220" t="e">
        <f t="shared" si="72"/>
        <v>#NUM!</v>
      </c>
      <c r="AE217" s="223" t="e">
        <f t="shared" si="73"/>
        <v>#NUM!</v>
      </c>
      <c r="AF217" s="223" t="e">
        <f t="shared" si="74"/>
        <v>#NUM!</v>
      </c>
      <c r="AG217" s="222" t="e">
        <f t="shared" si="75"/>
        <v>#NUM!</v>
      </c>
      <c r="AI217" s="220" t="e">
        <f t="shared" si="76"/>
        <v>#DIV/0!</v>
      </c>
      <c r="AJ217" s="222" t="e">
        <f t="shared" si="77"/>
        <v>#DIV/0!</v>
      </c>
      <c r="AK217" s="222" t="e">
        <f t="shared" si="78"/>
        <v>#DIV/0!</v>
      </c>
      <c r="AL217" s="222" t="e">
        <f t="shared" si="79"/>
        <v>#DIV/0!</v>
      </c>
      <c r="AN217" s="89"/>
    </row>
    <row r="218" spans="1:40" s="88" customFormat="1" ht="30" hidden="1" customHeight="1">
      <c r="A218" s="88">
        <f>'CONSTRUCTION COST ESTIMATE'!A218</f>
        <v>0</v>
      </c>
      <c r="B218" s="91">
        <f>'CONSTRUCTION COST ESTIMATE'!B218</f>
        <v>212.06399999999999</v>
      </c>
      <c r="C218" s="92" t="str">
        <f>'CONSTRUCTION COST ESTIMATE'!C218</f>
        <v>NATIVE PLANT</v>
      </c>
      <c r="D218" s="93" t="str">
        <f>'CONSTRUCTION COST ESTIMATE'!BB218</f>
        <v>EA</v>
      </c>
      <c r="E218" s="94">
        <f>'CONSTRUCTION COST ESTIMATE'!BA218</f>
        <v>0</v>
      </c>
      <c r="F218" s="220">
        <f>'CONSTRUCTION COST ESTIMATE'!BC218</f>
        <v>0</v>
      </c>
      <c r="G218" s="221">
        <f>'CONSTRUCTION COST ESTIMATE'!BD218</f>
        <v>0</v>
      </c>
      <c r="H218" s="220"/>
      <c r="I218" s="220">
        <f t="shared" si="62"/>
        <v>0</v>
      </c>
      <c r="J218" s="220"/>
      <c r="K218" s="220">
        <f t="shared" si="63"/>
        <v>0</v>
      </c>
      <c r="L218" s="220"/>
      <c r="M218" s="220">
        <f t="shared" si="64"/>
        <v>0</v>
      </c>
      <c r="N218" s="220"/>
      <c r="O218" s="220">
        <f t="shared" si="65"/>
        <v>0</v>
      </c>
      <c r="P218" s="220"/>
      <c r="Q218" s="220">
        <f t="shared" si="66"/>
        <v>0</v>
      </c>
      <c r="R218" s="220"/>
      <c r="S218" s="220">
        <f t="shared" si="67"/>
        <v>0</v>
      </c>
      <c r="T218" s="220"/>
      <c r="U218" s="220">
        <f t="shared" si="68"/>
        <v>0</v>
      </c>
      <c r="V218" s="220"/>
      <c r="W218" s="220">
        <f t="shared" si="69"/>
        <v>0</v>
      </c>
      <c r="X218" s="220"/>
      <c r="Y218" s="220">
        <f t="shared" si="70"/>
        <v>0</v>
      </c>
      <c r="Z218" s="220"/>
      <c r="AA218" s="220">
        <f t="shared" si="71"/>
        <v>0</v>
      </c>
      <c r="AC218" s="222" t="e">
        <f t="shared" si="61"/>
        <v>#DIV/0!</v>
      </c>
      <c r="AD218" s="220" t="e">
        <f t="shared" si="72"/>
        <v>#NUM!</v>
      </c>
      <c r="AE218" s="223" t="e">
        <f t="shared" si="73"/>
        <v>#NUM!</v>
      </c>
      <c r="AF218" s="223" t="e">
        <f t="shared" si="74"/>
        <v>#NUM!</v>
      </c>
      <c r="AG218" s="222" t="e">
        <f t="shared" si="75"/>
        <v>#NUM!</v>
      </c>
      <c r="AI218" s="220" t="e">
        <f t="shared" si="76"/>
        <v>#DIV/0!</v>
      </c>
      <c r="AJ218" s="222" t="e">
        <f t="shared" si="77"/>
        <v>#DIV/0!</v>
      </c>
      <c r="AK218" s="222" t="e">
        <f t="shared" si="78"/>
        <v>#DIV/0!</v>
      </c>
      <c r="AL218" s="222" t="e">
        <f t="shared" si="79"/>
        <v>#DIV/0!</v>
      </c>
      <c r="AN218" s="89"/>
    </row>
    <row r="219" spans="1:40" s="88" customFormat="1" ht="30" hidden="1" customHeight="1">
      <c r="A219" s="88">
        <f>'CONSTRUCTION COST ESTIMATE'!A219</f>
        <v>0</v>
      </c>
      <c r="B219" s="91">
        <f>'CONSTRUCTION COST ESTIMATE'!B219</f>
        <v>212.065</v>
      </c>
      <c r="C219" s="92" t="str">
        <f>'CONSTRUCTION COST ESTIMATE'!C219</f>
        <v>NATIVE REVEGETATION</v>
      </c>
      <c r="D219" s="93" t="str">
        <f>'CONSTRUCTION COST ESTIMATE'!BB219</f>
        <v>SF</v>
      </c>
      <c r="E219" s="94">
        <f>'CONSTRUCTION COST ESTIMATE'!BA219</f>
        <v>0</v>
      </c>
      <c r="F219" s="220">
        <f>'CONSTRUCTION COST ESTIMATE'!BC219</f>
        <v>0</v>
      </c>
      <c r="G219" s="221">
        <f>'CONSTRUCTION COST ESTIMATE'!BD219</f>
        <v>0</v>
      </c>
      <c r="H219" s="220"/>
      <c r="I219" s="220">
        <f t="shared" si="62"/>
        <v>0</v>
      </c>
      <c r="J219" s="220"/>
      <c r="K219" s="220">
        <f t="shared" si="63"/>
        <v>0</v>
      </c>
      <c r="L219" s="220"/>
      <c r="M219" s="220">
        <f t="shared" si="64"/>
        <v>0</v>
      </c>
      <c r="N219" s="220"/>
      <c r="O219" s="220">
        <f t="shared" si="65"/>
        <v>0</v>
      </c>
      <c r="P219" s="220"/>
      <c r="Q219" s="220">
        <f t="shared" si="66"/>
        <v>0</v>
      </c>
      <c r="R219" s="220"/>
      <c r="S219" s="220">
        <f t="shared" si="67"/>
        <v>0</v>
      </c>
      <c r="T219" s="220"/>
      <c r="U219" s="220">
        <f t="shared" si="68"/>
        <v>0</v>
      </c>
      <c r="V219" s="220"/>
      <c r="W219" s="220">
        <f t="shared" si="69"/>
        <v>0</v>
      </c>
      <c r="X219" s="220"/>
      <c r="Y219" s="220">
        <f t="shared" si="70"/>
        <v>0</v>
      </c>
      <c r="Z219" s="220"/>
      <c r="AA219" s="220">
        <f t="shared" si="71"/>
        <v>0</v>
      </c>
      <c r="AC219" s="222" t="e">
        <f t="shared" si="61"/>
        <v>#DIV/0!</v>
      </c>
      <c r="AD219" s="220" t="e">
        <f t="shared" si="72"/>
        <v>#NUM!</v>
      </c>
      <c r="AE219" s="223" t="e">
        <f t="shared" si="73"/>
        <v>#NUM!</v>
      </c>
      <c r="AF219" s="223" t="e">
        <f t="shared" si="74"/>
        <v>#NUM!</v>
      </c>
      <c r="AG219" s="222" t="e">
        <f t="shared" si="75"/>
        <v>#NUM!</v>
      </c>
      <c r="AI219" s="220" t="e">
        <f t="shared" si="76"/>
        <v>#DIV/0!</v>
      </c>
      <c r="AJ219" s="222" t="e">
        <f t="shared" si="77"/>
        <v>#DIV/0!</v>
      </c>
      <c r="AK219" s="222" t="e">
        <f t="shared" si="78"/>
        <v>#DIV/0!</v>
      </c>
      <c r="AL219" s="222" t="e">
        <f t="shared" si="79"/>
        <v>#DIV/0!</v>
      </c>
      <c r="AN219" s="89"/>
    </row>
    <row r="220" spans="1:40" s="88" customFormat="1" ht="30" hidden="1" customHeight="1">
      <c r="A220" s="88">
        <f>'CONSTRUCTION COST ESTIMATE'!A220</f>
        <v>0</v>
      </c>
      <c r="B220" s="91">
        <f>'CONSTRUCTION COST ESTIMATE'!B220</f>
        <v>212.066</v>
      </c>
      <c r="C220" s="92" t="str">
        <f>'CONSTRUCTION COST ESTIMATE'!C220</f>
        <v>COLOR RESTORATION</v>
      </c>
      <c r="D220" s="93" t="str">
        <f>'CONSTRUCTION COST ESTIMATE'!BB220</f>
        <v>SF</v>
      </c>
      <c r="E220" s="94">
        <f>'CONSTRUCTION COST ESTIMATE'!BA220</f>
        <v>0</v>
      </c>
      <c r="F220" s="220">
        <f>'CONSTRUCTION COST ESTIMATE'!BC220</f>
        <v>0</v>
      </c>
      <c r="G220" s="221">
        <f>'CONSTRUCTION COST ESTIMATE'!BD220</f>
        <v>0</v>
      </c>
      <c r="H220" s="220"/>
      <c r="I220" s="220">
        <f t="shared" si="62"/>
        <v>0</v>
      </c>
      <c r="J220" s="220"/>
      <c r="K220" s="220">
        <f t="shared" si="63"/>
        <v>0</v>
      </c>
      <c r="L220" s="220"/>
      <c r="M220" s="220">
        <f t="shared" si="64"/>
        <v>0</v>
      </c>
      <c r="N220" s="220"/>
      <c r="O220" s="220">
        <f t="shared" si="65"/>
        <v>0</v>
      </c>
      <c r="P220" s="220"/>
      <c r="Q220" s="220">
        <f t="shared" si="66"/>
        <v>0</v>
      </c>
      <c r="R220" s="220"/>
      <c r="S220" s="220">
        <f t="shared" si="67"/>
        <v>0</v>
      </c>
      <c r="T220" s="220"/>
      <c r="U220" s="220">
        <f t="shared" si="68"/>
        <v>0</v>
      </c>
      <c r="V220" s="220"/>
      <c r="W220" s="220">
        <f t="shared" si="69"/>
        <v>0</v>
      </c>
      <c r="X220" s="220"/>
      <c r="Y220" s="220">
        <f t="shared" si="70"/>
        <v>0</v>
      </c>
      <c r="Z220" s="220"/>
      <c r="AA220" s="220">
        <f t="shared" si="71"/>
        <v>0</v>
      </c>
      <c r="AC220" s="222" t="e">
        <f t="shared" si="61"/>
        <v>#DIV/0!</v>
      </c>
      <c r="AD220" s="220" t="e">
        <f t="shared" si="72"/>
        <v>#NUM!</v>
      </c>
      <c r="AE220" s="223" t="e">
        <f t="shared" si="73"/>
        <v>#NUM!</v>
      </c>
      <c r="AF220" s="223" t="e">
        <f t="shared" si="74"/>
        <v>#NUM!</v>
      </c>
      <c r="AG220" s="222" t="e">
        <f t="shared" si="75"/>
        <v>#NUM!</v>
      </c>
      <c r="AI220" s="220" t="e">
        <f t="shared" si="76"/>
        <v>#DIV/0!</v>
      </c>
      <c r="AJ220" s="222" t="e">
        <f t="shared" si="77"/>
        <v>#DIV/0!</v>
      </c>
      <c r="AK220" s="222" t="e">
        <f t="shared" si="78"/>
        <v>#DIV/0!</v>
      </c>
      <c r="AL220" s="222" t="e">
        <f t="shared" si="79"/>
        <v>#DIV/0!</v>
      </c>
      <c r="AN220" s="89"/>
    </row>
    <row r="221" spans="1:40" s="88" customFormat="1" ht="30" customHeight="1">
      <c r="A221" s="237" t="str">
        <f>'CONSTRUCTION COST ESTIMATE'!A221</f>
        <v>SP 213</v>
      </c>
      <c r="B221" s="140"/>
      <c r="C221" s="136" t="str">
        <f>'CONSTRUCTION COST ESTIMATE'!C221</f>
        <v>IRRIGATION SYSTEMS</v>
      </c>
      <c r="D221" s="135"/>
      <c r="E221" s="137"/>
      <c r="F221" s="138"/>
      <c r="G221" s="238"/>
      <c r="H221" s="138"/>
      <c r="I221" s="138"/>
      <c r="J221" s="138"/>
      <c r="K221" s="138"/>
      <c r="L221" s="138"/>
      <c r="M221" s="138"/>
      <c r="N221" s="138"/>
      <c r="O221" s="138"/>
      <c r="P221" s="138"/>
      <c r="Q221" s="138"/>
      <c r="R221" s="138"/>
      <c r="S221" s="138"/>
      <c r="T221" s="138"/>
      <c r="U221" s="138"/>
      <c r="V221" s="138"/>
      <c r="W221" s="138"/>
      <c r="X221" s="138"/>
      <c r="Y221" s="138"/>
      <c r="Z221" s="138"/>
      <c r="AA221" s="138"/>
      <c r="AB221" s="239"/>
      <c r="AC221" s="240"/>
      <c r="AD221" s="241"/>
      <c r="AE221" s="242"/>
      <c r="AF221" s="242"/>
      <c r="AG221" s="240"/>
      <c r="AH221" s="239"/>
      <c r="AI221" s="241"/>
      <c r="AJ221" s="240"/>
      <c r="AK221" s="240"/>
      <c r="AL221" s="240"/>
      <c r="AN221" s="139" t="s">
        <v>1447</v>
      </c>
    </row>
    <row r="222" spans="1:40" s="88" customFormat="1" ht="30" hidden="1" customHeight="1">
      <c r="A222" s="88">
        <f>'CONSTRUCTION COST ESTIMATE'!A222</f>
        <v>0</v>
      </c>
      <c r="B222" s="91">
        <f>'CONSTRUCTION COST ESTIMATE'!B222</f>
        <v>213.00049999999999</v>
      </c>
      <c r="C222" s="92" t="str">
        <f>'CONSTRUCTION COST ESTIMATE'!C222</f>
        <v>INSTALL IRRIGATION SYSTEM</v>
      </c>
      <c r="D222" s="93" t="str">
        <f>'CONSTRUCTION COST ESTIMATE'!BB222</f>
        <v>LS</v>
      </c>
      <c r="E222" s="94">
        <f>'CONSTRUCTION COST ESTIMATE'!BA222</f>
        <v>0</v>
      </c>
      <c r="F222" s="220">
        <f>'CONSTRUCTION COST ESTIMATE'!BC222</f>
        <v>0</v>
      </c>
      <c r="G222" s="221">
        <f>'CONSTRUCTION COST ESTIMATE'!BD222</f>
        <v>0</v>
      </c>
      <c r="H222" s="220"/>
      <c r="I222" s="220">
        <f t="shared" si="62"/>
        <v>0</v>
      </c>
      <c r="J222" s="220"/>
      <c r="K222" s="220">
        <f t="shared" si="63"/>
        <v>0</v>
      </c>
      <c r="L222" s="220"/>
      <c r="M222" s="220">
        <f t="shared" si="64"/>
        <v>0</v>
      </c>
      <c r="N222" s="220"/>
      <c r="O222" s="220">
        <f t="shared" si="65"/>
        <v>0</v>
      </c>
      <c r="P222" s="220"/>
      <c r="Q222" s="220">
        <f t="shared" si="66"/>
        <v>0</v>
      </c>
      <c r="R222" s="220"/>
      <c r="S222" s="220">
        <f t="shared" si="67"/>
        <v>0</v>
      </c>
      <c r="T222" s="220"/>
      <c r="U222" s="220">
        <f t="shared" si="68"/>
        <v>0</v>
      </c>
      <c r="V222" s="220"/>
      <c r="W222" s="220">
        <f t="shared" si="69"/>
        <v>0</v>
      </c>
      <c r="X222" s="220"/>
      <c r="Y222" s="220">
        <f t="shared" si="70"/>
        <v>0</v>
      </c>
      <c r="Z222" s="220"/>
      <c r="AA222" s="220">
        <f t="shared" si="71"/>
        <v>0</v>
      </c>
      <c r="AC222" s="222" t="e">
        <f t="shared" ref="AC222:AC237" si="80">I222/$I$1460</f>
        <v>#DIV/0!</v>
      </c>
      <c r="AD222" s="220" t="e">
        <f t="shared" si="72"/>
        <v>#NUM!</v>
      </c>
      <c r="AE222" s="223" t="e">
        <f t="shared" si="73"/>
        <v>#NUM!</v>
      </c>
      <c r="AF222" s="223" t="e">
        <f t="shared" si="74"/>
        <v>#NUM!</v>
      </c>
      <c r="AG222" s="222" t="e">
        <f t="shared" si="75"/>
        <v>#NUM!</v>
      </c>
      <c r="AI222" s="220" t="e">
        <f t="shared" si="76"/>
        <v>#DIV/0!</v>
      </c>
      <c r="AJ222" s="222" t="e">
        <f t="shared" si="77"/>
        <v>#DIV/0!</v>
      </c>
      <c r="AK222" s="222" t="e">
        <f t="shared" si="78"/>
        <v>#DIV/0!</v>
      </c>
      <c r="AL222" s="222" t="e">
        <f t="shared" si="79"/>
        <v>#DIV/0!</v>
      </c>
      <c r="AN222" s="89"/>
    </row>
    <row r="223" spans="1:40" s="88" customFormat="1" ht="30" hidden="1" customHeight="1">
      <c r="A223" s="88">
        <f>'CONSTRUCTION COST ESTIMATE'!A223</f>
        <v>0</v>
      </c>
      <c r="B223" s="91">
        <f>'CONSTRUCTION COST ESTIMATE'!B223</f>
        <v>213.001</v>
      </c>
      <c r="C223" s="92" t="str">
        <f>'CONSTRUCTION COST ESTIMATE'!C223</f>
        <v>MODIFY IRRIGATION SYSTEM</v>
      </c>
      <c r="D223" s="93" t="str">
        <f>'CONSTRUCTION COST ESTIMATE'!BB223</f>
        <v>LS</v>
      </c>
      <c r="E223" s="94">
        <f>'CONSTRUCTION COST ESTIMATE'!BA223</f>
        <v>0</v>
      </c>
      <c r="F223" s="220">
        <f>'CONSTRUCTION COST ESTIMATE'!BC223</f>
        <v>0</v>
      </c>
      <c r="G223" s="221">
        <f>'CONSTRUCTION COST ESTIMATE'!BD223</f>
        <v>0</v>
      </c>
      <c r="H223" s="220"/>
      <c r="I223" s="220">
        <f t="shared" si="62"/>
        <v>0</v>
      </c>
      <c r="J223" s="220"/>
      <c r="K223" s="220">
        <f t="shared" si="63"/>
        <v>0</v>
      </c>
      <c r="L223" s="220"/>
      <c r="M223" s="220">
        <f t="shared" si="64"/>
        <v>0</v>
      </c>
      <c r="N223" s="220"/>
      <c r="O223" s="220">
        <f t="shared" si="65"/>
        <v>0</v>
      </c>
      <c r="P223" s="220"/>
      <c r="Q223" s="220">
        <f t="shared" si="66"/>
        <v>0</v>
      </c>
      <c r="R223" s="220"/>
      <c r="S223" s="220">
        <f t="shared" si="67"/>
        <v>0</v>
      </c>
      <c r="T223" s="220"/>
      <c r="U223" s="220">
        <f t="shared" si="68"/>
        <v>0</v>
      </c>
      <c r="V223" s="220"/>
      <c r="W223" s="220">
        <f t="shared" si="69"/>
        <v>0</v>
      </c>
      <c r="X223" s="220"/>
      <c r="Y223" s="220">
        <f t="shared" si="70"/>
        <v>0</v>
      </c>
      <c r="Z223" s="220"/>
      <c r="AA223" s="220">
        <f t="shared" si="71"/>
        <v>0</v>
      </c>
      <c r="AC223" s="222" t="e">
        <f t="shared" si="80"/>
        <v>#DIV/0!</v>
      </c>
      <c r="AD223" s="220" t="e">
        <f t="shared" si="72"/>
        <v>#NUM!</v>
      </c>
      <c r="AE223" s="223" t="e">
        <f t="shared" si="73"/>
        <v>#NUM!</v>
      </c>
      <c r="AF223" s="223" t="e">
        <f t="shared" si="74"/>
        <v>#NUM!</v>
      </c>
      <c r="AG223" s="222" t="e">
        <f t="shared" si="75"/>
        <v>#NUM!</v>
      </c>
      <c r="AI223" s="220" t="e">
        <f t="shared" si="76"/>
        <v>#DIV/0!</v>
      </c>
      <c r="AJ223" s="222" t="e">
        <f t="shared" si="77"/>
        <v>#DIV/0!</v>
      </c>
      <c r="AK223" s="222" t="e">
        <f t="shared" si="78"/>
        <v>#DIV/0!</v>
      </c>
      <c r="AL223" s="222" t="e">
        <f t="shared" si="79"/>
        <v>#DIV/0!</v>
      </c>
      <c r="AN223" s="89"/>
    </row>
    <row r="224" spans="1:40" s="88" customFormat="1" ht="30" hidden="1" customHeight="1">
      <c r="A224" s="88">
        <f>'CONSTRUCTION COST ESTIMATE'!A224</f>
        <v>0</v>
      </c>
      <c r="B224" s="91">
        <f>'CONSTRUCTION COST ESTIMATE'!B224</f>
        <v>213.00200000000001</v>
      </c>
      <c r="C224" s="92" t="str">
        <f>'CONSTRUCTION COST ESTIMATE'!C224</f>
        <v>REMOVE AND REPLACE IRRIGATION SYSTEM</v>
      </c>
      <c r="D224" s="93" t="str">
        <f>'CONSTRUCTION COST ESTIMATE'!BB224</f>
        <v>LS</v>
      </c>
      <c r="E224" s="94">
        <f>'CONSTRUCTION COST ESTIMATE'!BA224</f>
        <v>0</v>
      </c>
      <c r="F224" s="220">
        <f>'CONSTRUCTION COST ESTIMATE'!BC224</f>
        <v>0</v>
      </c>
      <c r="G224" s="221">
        <f>'CONSTRUCTION COST ESTIMATE'!BD224</f>
        <v>0</v>
      </c>
      <c r="H224" s="220"/>
      <c r="I224" s="220">
        <f t="shared" si="62"/>
        <v>0</v>
      </c>
      <c r="J224" s="220"/>
      <c r="K224" s="220">
        <f t="shared" si="63"/>
        <v>0</v>
      </c>
      <c r="L224" s="220"/>
      <c r="M224" s="220">
        <f t="shared" si="64"/>
        <v>0</v>
      </c>
      <c r="N224" s="220"/>
      <c r="O224" s="220">
        <f t="shared" si="65"/>
        <v>0</v>
      </c>
      <c r="P224" s="220"/>
      <c r="Q224" s="220">
        <f t="shared" si="66"/>
        <v>0</v>
      </c>
      <c r="R224" s="220"/>
      <c r="S224" s="220">
        <f t="shared" si="67"/>
        <v>0</v>
      </c>
      <c r="T224" s="220"/>
      <c r="U224" s="220">
        <f t="shared" si="68"/>
        <v>0</v>
      </c>
      <c r="V224" s="220"/>
      <c r="W224" s="220">
        <f t="shared" si="69"/>
        <v>0</v>
      </c>
      <c r="X224" s="220"/>
      <c r="Y224" s="220">
        <f t="shared" si="70"/>
        <v>0</v>
      </c>
      <c r="Z224" s="220"/>
      <c r="AA224" s="220">
        <f t="shared" si="71"/>
        <v>0</v>
      </c>
      <c r="AC224" s="222" t="e">
        <f t="shared" si="80"/>
        <v>#DIV/0!</v>
      </c>
      <c r="AD224" s="220" t="e">
        <f t="shared" si="72"/>
        <v>#NUM!</v>
      </c>
      <c r="AE224" s="223" t="e">
        <f t="shared" si="73"/>
        <v>#NUM!</v>
      </c>
      <c r="AF224" s="223" t="e">
        <f t="shared" si="74"/>
        <v>#NUM!</v>
      </c>
      <c r="AG224" s="222" t="e">
        <f t="shared" si="75"/>
        <v>#NUM!</v>
      </c>
      <c r="AI224" s="220" t="e">
        <f t="shared" si="76"/>
        <v>#DIV/0!</v>
      </c>
      <c r="AJ224" s="222" t="e">
        <f t="shared" si="77"/>
        <v>#DIV/0!</v>
      </c>
      <c r="AK224" s="222" t="e">
        <f t="shared" si="78"/>
        <v>#DIV/0!</v>
      </c>
      <c r="AL224" s="222" t="e">
        <f t="shared" si="79"/>
        <v>#DIV/0!</v>
      </c>
      <c r="AN224" s="89"/>
    </row>
    <row r="225" spans="1:40" s="88" customFormat="1" ht="30" hidden="1" customHeight="1">
      <c r="A225" s="88">
        <f>'CONSTRUCTION COST ESTIMATE'!A225</f>
        <v>0</v>
      </c>
      <c r="B225" s="91">
        <f>'CONSTRUCTION COST ESTIMATE'!B225</f>
        <v>213.00299999999999</v>
      </c>
      <c r="C225" s="92" t="str">
        <f>'CONSTRUCTION COST ESTIMATE'!C225</f>
        <v>DRIP IRRIGATION SYSTEM</v>
      </c>
      <c r="D225" s="93" t="str">
        <f>'CONSTRUCTION COST ESTIMATE'!BB225</f>
        <v>LS</v>
      </c>
      <c r="E225" s="94">
        <f>'CONSTRUCTION COST ESTIMATE'!BA225</f>
        <v>0</v>
      </c>
      <c r="F225" s="220">
        <f>'CONSTRUCTION COST ESTIMATE'!BC225</f>
        <v>0</v>
      </c>
      <c r="G225" s="221">
        <f>'CONSTRUCTION COST ESTIMATE'!BD225</f>
        <v>0</v>
      </c>
      <c r="H225" s="220"/>
      <c r="I225" s="220">
        <f t="shared" si="62"/>
        <v>0</v>
      </c>
      <c r="J225" s="220"/>
      <c r="K225" s="220">
        <f t="shared" si="63"/>
        <v>0</v>
      </c>
      <c r="L225" s="220"/>
      <c r="M225" s="220">
        <f t="shared" si="64"/>
        <v>0</v>
      </c>
      <c r="N225" s="220"/>
      <c r="O225" s="220">
        <f t="shared" si="65"/>
        <v>0</v>
      </c>
      <c r="P225" s="220"/>
      <c r="Q225" s="220">
        <f t="shared" si="66"/>
        <v>0</v>
      </c>
      <c r="R225" s="220"/>
      <c r="S225" s="220">
        <f t="shared" si="67"/>
        <v>0</v>
      </c>
      <c r="T225" s="220"/>
      <c r="U225" s="220">
        <f t="shared" si="68"/>
        <v>0</v>
      </c>
      <c r="V225" s="220"/>
      <c r="W225" s="220">
        <f t="shared" si="69"/>
        <v>0</v>
      </c>
      <c r="X225" s="220"/>
      <c r="Y225" s="220">
        <f t="shared" si="70"/>
        <v>0</v>
      </c>
      <c r="Z225" s="220"/>
      <c r="AA225" s="220">
        <f t="shared" si="71"/>
        <v>0</v>
      </c>
      <c r="AC225" s="222" t="e">
        <f t="shared" si="80"/>
        <v>#DIV/0!</v>
      </c>
      <c r="AD225" s="220" t="e">
        <f t="shared" si="72"/>
        <v>#NUM!</v>
      </c>
      <c r="AE225" s="223" t="e">
        <f t="shared" si="73"/>
        <v>#NUM!</v>
      </c>
      <c r="AF225" s="223" t="e">
        <f t="shared" si="74"/>
        <v>#NUM!</v>
      </c>
      <c r="AG225" s="222" t="e">
        <f t="shared" si="75"/>
        <v>#NUM!</v>
      </c>
      <c r="AI225" s="220" t="e">
        <f t="shared" si="76"/>
        <v>#DIV/0!</v>
      </c>
      <c r="AJ225" s="222" t="e">
        <f t="shared" si="77"/>
        <v>#DIV/0!</v>
      </c>
      <c r="AK225" s="222" t="e">
        <f t="shared" si="78"/>
        <v>#DIV/0!</v>
      </c>
      <c r="AL225" s="222" t="e">
        <f t="shared" si="79"/>
        <v>#DIV/0!</v>
      </c>
      <c r="AN225" s="89"/>
    </row>
    <row r="226" spans="1:40" s="88" customFormat="1" ht="30" hidden="1" customHeight="1">
      <c r="A226" s="88">
        <f>'CONSTRUCTION COST ESTIMATE'!A226</f>
        <v>0</v>
      </c>
      <c r="B226" s="91">
        <f>'CONSTRUCTION COST ESTIMATE'!B226</f>
        <v>213.01</v>
      </c>
      <c r="C226" s="92" t="str">
        <f>'CONSTRUCTION COST ESTIMATE'!C226</f>
        <v>IRRIGATION LINE (0.75 INCH)</v>
      </c>
      <c r="D226" s="93" t="str">
        <f>'CONSTRUCTION COST ESTIMATE'!BB226</f>
        <v>LF</v>
      </c>
      <c r="E226" s="94">
        <f>'CONSTRUCTION COST ESTIMATE'!BA226</f>
        <v>0</v>
      </c>
      <c r="F226" s="220">
        <f>'CONSTRUCTION COST ESTIMATE'!BC226</f>
        <v>0</v>
      </c>
      <c r="G226" s="221">
        <f>'CONSTRUCTION COST ESTIMATE'!BD226</f>
        <v>0</v>
      </c>
      <c r="H226" s="220"/>
      <c r="I226" s="220">
        <f t="shared" si="62"/>
        <v>0</v>
      </c>
      <c r="J226" s="220"/>
      <c r="K226" s="220">
        <f t="shared" si="63"/>
        <v>0</v>
      </c>
      <c r="L226" s="220"/>
      <c r="M226" s="220">
        <f t="shared" si="64"/>
        <v>0</v>
      </c>
      <c r="N226" s="220"/>
      <c r="O226" s="220">
        <f t="shared" si="65"/>
        <v>0</v>
      </c>
      <c r="P226" s="220"/>
      <c r="Q226" s="220">
        <f t="shared" si="66"/>
        <v>0</v>
      </c>
      <c r="R226" s="220"/>
      <c r="S226" s="220">
        <f t="shared" si="67"/>
        <v>0</v>
      </c>
      <c r="T226" s="220"/>
      <c r="U226" s="220">
        <f t="shared" si="68"/>
        <v>0</v>
      </c>
      <c r="V226" s="220"/>
      <c r="W226" s="220">
        <f t="shared" si="69"/>
        <v>0</v>
      </c>
      <c r="X226" s="220"/>
      <c r="Y226" s="220">
        <f t="shared" si="70"/>
        <v>0</v>
      </c>
      <c r="Z226" s="220"/>
      <c r="AA226" s="220">
        <f t="shared" si="71"/>
        <v>0</v>
      </c>
      <c r="AC226" s="222" t="e">
        <f t="shared" si="80"/>
        <v>#DIV/0!</v>
      </c>
      <c r="AD226" s="220" t="e">
        <f t="shared" si="72"/>
        <v>#NUM!</v>
      </c>
      <c r="AE226" s="223" t="e">
        <f t="shared" si="73"/>
        <v>#NUM!</v>
      </c>
      <c r="AF226" s="223" t="e">
        <f t="shared" si="74"/>
        <v>#NUM!</v>
      </c>
      <c r="AG226" s="222" t="e">
        <f t="shared" si="75"/>
        <v>#NUM!</v>
      </c>
      <c r="AI226" s="220" t="e">
        <f t="shared" si="76"/>
        <v>#DIV/0!</v>
      </c>
      <c r="AJ226" s="222" t="e">
        <f t="shared" si="77"/>
        <v>#DIV/0!</v>
      </c>
      <c r="AK226" s="222" t="e">
        <f t="shared" si="78"/>
        <v>#DIV/0!</v>
      </c>
      <c r="AL226" s="222" t="e">
        <f t="shared" si="79"/>
        <v>#DIV/0!</v>
      </c>
      <c r="AN226" s="89"/>
    </row>
    <row r="227" spans="1:40" s="88" customFormat="1" ht="30" hidden="1" customHeight="1">
      <c r="A227" s="88">
        <f>'CONSTRUCTION COST ESTIMATE'!A227</f>
        <v>0</v>
      </c>
      <c r="B227" s="91">
        <f>'CONSTRUCTION COST ESTIMATE'!B227</f>
        <v>213.011</v>
      </c>
      <c r="C227" s="92" t="str">
        <f>'CONSTRUCTION COST ESTIMATE'!C227</f>
        <v>IRRIGATION LINE (1 INCH)</v>
      </c>
      <c r="D227" s="93" t="str">
        <f>'CONSTRUCTION COST ESTIMATE'!BB227</f>
        <v>LF</v>
      </c>
      <c r="E227" s="94">
        <f>'CONSTRUCTION COST ESTIMATE'!BA227</f>
        <v>0</v>
      </c>
      <c r="F227" s="220">
        <f>'CONSTRUCTION COST ESTIMATE'!BC227</f>
        <v>0</v>
      </c>
      <c r="G227" s="221">
        <f>'CONSTRUCTION COST ESTIMATE'!BD227</f>
        <v>0</v>
      </c>
      <c r="H227" s="220"/>
      <c r="I227" s="220">
        <f t="shared" si="62"/>
        <v>0</v>
      </c>
      <c r="J227" s="220"/>
      <c r="K227" s="220">
        <f t="shared" si="63"/>
        <v>0</v>
      </c>
      <c r="L227" s="220"/>
      <c r="M227" s="220">
        <f t="shared" si="64"/>
        <v>0</v>
      </c>
      <c r="N227" s="220"/>
      <c r="O227" s="220">
        <f t="shared" si="65"/>
        <v>0</v>
      </c>
      <c r="P227" s="220"/>
      <c r="Q227" s="220">
        <f t="shared" si="66"/>
        <v>0</v>
      </c>
      <c r="R227" s="220"/>
      <c r="S227" s="220">
        <f t="shared" si="67"/>
        <v>0</v>
      </c>
      <c r="T227" s="220"/>
      <c r="U227" s="220">
        <f t="shared" si="68"/>
        <v>0</v>
      </c>
      <c r="V227" s="220"/>
      <c r="W227" s="220">
        <f t="shared" si="69"/>
        <v>0</v>
      </c>
      <c r="X227" s="220"/>
      <c r="Y227" s="220">
        <f t="shared" si="70"/>
        <v>0</v>
      </c>
      <c r="Z227" s="220"/>
      <c r="AA227" s="220">
        <f t="shared" si="71"/>
        <v>0</v>
      </c>
      <c r="AC227" s="222" t="e">
        <f t="shared" si="80"/>
        <v>#DIV/0!</v>
      </c>
      <c r="AD227" s="220" t="e">
        <f t="shared" si="72"/>
        <v>#NUM!</v>
      </c>
      <c r="AE227" s="223" t="e">
        <f t="shared" si="73"/>
        <v>#NUM!</v>
      </c>
      <c r="AF227" s="223" t="e">
        <f t="shared" si="74"/>
        <v>#NUM!</v>
      </c>
      <c r="AG227" s="222" t="e">
        <f t="shared" si="75"/>
        <v>#NUM!</v>
      </c>
      <c r="AI227" s="220" t="e">
        <f t="shared" si="76"/>
        <v>#DIV/0!</v>
      </c>
      <c r="AJ227" s="222" t="e">
        <f t="shared" si="77"/>
        <v>#DIV/0!</v>
      </c>
      <c r="AK227" s="222" t="e">
        <f t="shared" si="78"/>
        <v>#DIV/0!</v>
      </c>
      <c r="AL227" s="222" t="e">
        <f t="shared" si="79"/>
        <v>#DIV/0!</v>
      </c>
      <c r="AN227" s="89"/>
    </row>
    <row r="228" spans="1:40" s="88" customFormat="1" ht="30" hidden="1" customHeight="1">
      <c r="A228" s="88">
        <f>'CONSTRUCTION COST ESTIMATE'!A228</f>
        <v>0</v>
      </c>
      <c r="B228" s="91">
        <f>'CONSTRUCTION COST ESTIMATE'!B228</f>
        <v>213.012</v>
      </c>
      <c r="C228" s="92" t="str">
        <f>'CONSTRUCTION COST ESTIMATE'!C228</f>
        <v>PVC SLEEVE (2 INCH)</v>
      </c>
      <c r="D228" s="93" t="str">
        <f>'CONSTRUCTION COST ESTIMATE'!BB228</f>
        <v>LF</v>
      </c>
      <c r="E228" s="94">
        <f>'CONSTRUCTION COST ESTIMATE'!BA228</f>
        <v>0</v>
      </c>
      <c r="F228" s="220">
        <f>'CONSTRUCTION COST ESTIMATE'!BC228</f>
        <v>0</v>
      </c>
      <c r="G228" s="221">
        <f>'CONSTRUCTION COST ESTIMATE'!BD228</f>
        <v>0</v>
      </c>
      <c r="H228" s="220"/>
      <c r="I228" s="220">
        <f t="shared" si="62"/>
        <v>0</v>
      </c>
      <c r="J228" s="220"/>
      <c r="K228" s="220">
        <f t="shared" si="63"/>
        <v>0</v>
      </c>
      <c r="L228" s="220"/>
      <c r="M228" s="220">
        <f t="shared" si="64"/>
        <v>0</v>
      </c>
      <c r="N228" s="220"/>
      <c r="O228" s="220">
        <f t="shared" si="65"/>
        <v>0</v>
      </c>
      <c r="P228" s="220"/>
      <c r="Q228" s="220">
        <f t="shared" si="66"/>
        <v>0</v>
      </c>
      <c r="R228" s="220"/>
      <c r="S228" s="220">
        <f t="shared" si="67"/>
        <v>0</v>
      </c>
      <c r="T228" s="220"/>
      <c r="U228" s="220">
        <f t="shared" si="68"/>
        <v>0</v>
      </c>
      <c r="V228" s="220"/>
      <c r="W228" s="220">
        <f t="shared" si="69"/>
        <v>0</v>
      </c>
      <c r="X228" s="220"/>
      <c r="Y228" s="220">
        <f t="shared" si="70"/>
        <v>0</v>
      </c>
      <c r="Z228" s="220"/>
      <c r="AA228" s="220">
        <f t="shared" si="71"/>
        <v>0</v>
      </c>
      <c r="AC228" s="222" t="e">
        <f t="shared" si="80"/>
        <v>#DIV/0!</v>
      </c>
      <c r="AD228" s="220" t="e">
        <f t="shared" si="72"/>
        <v>#NUM!</v>
      </c>
      <c r="AE228" s="223" t="e">
        <f t="shared" si="73"/>
        <v>#NUM!</v>
      </c>
      <c r="AF228" s="223" t="e">
        <f t="shared" si="74"/>
        <v>#NUM!</v>
      </c>
      <c r="AG228" s="222" t="e">
        <f t="shared" si="75"/>
        <v>#NUM!</v>
      </c>
      <c r="AI228" s="220" t="e">
        <f t="shared" si="76"/>
        <v>#DIV/0!</v>
      </c>
      <c r="AJ228" s="222" t="e">
        <f t="shared" si="77"/>
        <v>#DIV/0!</v>
      </c>
      <c r="AK228" s="222" t="e">
        <f t="shared" si="78"/>
        <v>#DIV/0!</v>
      </c>
      <c r="AL228" s="222" t="e">
        <f t="shared" si="79"/>
        <v>#DIV/0!</v>
      </c>
      <c r="AN228" s="89"/>
    </row>
    <row r="229" spans="1:40" s="88" customFormat="1" ht="30" hidden="1" customHeight="1">
      <c r="A229" s="88">
        <f>'CONSTRUCTION COST ESTIMATE'!A229</f>
        <v>0</v>
      </c>
      <c r="B229" s="91">
        <f>'CONSTRUCTION COST ESTIMATE'!B229</f>
        <v>213.01300000000001</v>
      </c>
      <c r="C229" s="92" t="str">
        <f>'CONSTRUCTION COST ESTIMATE'!C229</f>
        <v>EMITTERS</v>
      </c>
      <c r="D229" s="93" t="str">
        <f>'CONSTRUCTION COST ESTIMATE'!BB229</f>
        <v>EA</v>
      </c>
      <c r="E229" s="94">
        <f>'CONSTRUCTION COST ESTIMATE'!BA229</f>
        <v>0</v>
      </c>
      <c r="F229" s="220">
        <f>'CONSTRUCTION COST ESTIMATE'!BC229</f>
        <v>0</v>
      </c>
      <c r="G229" s="221">
        <f>'CONSTRUCTION COST ESTIMATE'!BD229</f>
        <v>0</v>
      </c>
      <c r="H229" s="220"/>
      <c r="I229" s="220">
        <f t="shared" si="62"/>
        <v>0</v>
      </c>
      <c r="J229" s="220"/>
      <c r="K229" s="220">
        <f t="shared" si="63"/>
        <v>0</v>
      </c>
      <c r="L229" s="220"/>
      <c r="M229" s="220">
        <f t="shared" si="64"/>
        <v>0</v>
      </c>
      <c r="N229" s="220"/>
      <c r="O229" s="220">
        <f t="shared" si="65"/>
        <v>0</v>
      </c>
      <c r="P229" s="220"/>
      <c r="Q229" s="220">
        <f t="shared" si="66"/>
        <v>0</v>
      </c>
      <c r="R229" s="220"/>
      <c r="S229" s="220">
        <f t="shared" si="67"/>
        <v>0</v>
      </c>
      <c r="T229" s="220"/>
      <c r="U229" s="220">
        <f t="shared" si="68"/>
        <v>0</v>
      </c>
      <c r="V229" s="220"/>
      <c r="W229" s="220">
        <f t="shared" si="69"/>
        <v>0</v>
      </c>
      <c r="X229" s="220"/>
      <c r="Y229" s="220">
        <f t="shared" si="70"/>
        <v>0</v>
      </c>
      <c r="Z229" s="220"/>
      <c r="AA229" s="220">
        <f t="shared" si="71"/>
        <v>0</v>
      </c>
      <c r="AC229" s="222" t="e">
        <f t="shared" si="80"/>
        <v>#DIV/0!</v>
      </c>
      <c r="AD229" s="220" t="e">
        <f t="shared" si="72"/>
        <v>#NUM!</v>
      </c>
      <c r="AE229" s="223" t="e">
        <f t="shared" si="73"/>
        <v>#NUM!</v>
      </c>
      <c r="AF229" s="223" t="e">
        <f t="shared" si="74"/>
        <v>#NUM!</v>
      </c>
      <c r="AG229" s="222" t="e">
        <f t="shared" si="75"/>
        <v>#NUM!</v>
      </c>
      <c r="AI229" s="220" t="e">
        <f t="shared" si="76"/>
        <v>#DIV/0!</v>
      </c>
      <c r="AJ229" s="222" t="e">
        <f t="shared" si="77"/>
        <v>#DIV/0!</v>
      </c>
      <c r="AK229" s="222" t="e">
        <f t="shared" si="78"/>
        <v>#DIV/0!</v>
      </c>
      <c r="AL229" s="222" t="e">
        <f t="shared" si="79"/>
        <v>#DIV/0!</v>
      </c>
      <c r="AN229" s="89"/>
    </row>
    <row r="230" spans="1:40" s="88" customFormat="1" ht="30" hidden="1" customHeight="1">
      <c r="A230" s="88">
        <f>'CONSTRUCTION COST ESTIMATE'!A230</f>
        <v>0</v>
      </c>
      <c r="B230" s="91">
        <f>'CONSTRUCTION COST ESTIMATE'!B230</f>
        <v>213.01400000000001</v>
      </c>
      <c r="C230" s="92" t="str">
        <f>'CONSTRUCTION COST ESTIMATE'!C230</f>
        <v>DROP VALVE (0.375)</v>
      </c>
      <c r="D230" s="93" t="str">
        <f>'CONSTRUCTION COST ESTIMATE'!BB230</f>
        <v>EA</v>
      </c>
      <c r="E230" s="94">
        <f>'CONSTRUCTION COST ESTIMATE'!BA230</f>
        <v>0</v>
      </c>
      <c r="F230" s="220">
        <f>'CONSTRUCTION COST ESTIMATE'!BC230</f>
        <v>0</v>
      </c>
      <c r="G230" s="221">
        <f>'CONSTRUCTION COST ESTIMATE'!BD230</f>
        <v>0</v>
      </c>
      <c r="H230" s="220"/>
      <c r="I230" s="220">
        <f t="shared" si="62"/>
        <v>0</v>
      </c>
      <c r="J230" s="220"/>
      <c r="K230" s="220">
        <f t="shared" si="63"/>
        <v>0</v>
      </c>
      <c r="L230" s="220"/>
      <c r="M230" s="220">
        <f t="shared" si="64"/>
        <v>0</v>
      </c>
      <c r="N230" s="220"/>
      <c r="O230" s="220">
        <f t="shared" si="65"/>
        <v>0</v>
      </c>
      <c r="P230" s="220"/>
      <c r="Q230" s="220">
        <f t="shared" si="66"/>
        <v>0</v>
      </c>
      <c r="R230" s="220"/>
      <c r="S230" s="220">
        <f t="shared" si="67"/>
        <v>0</v>
      </c>
      <c r="T230" s="220"/>
      <c r="U230" s="220">
        <f t="shared" si="68"/>
        <v>0</v>
      </c>
      <c r="V230" s="220"/>
      <c r="W230" s="220">
        <f t="shared" si="69"/>
        <v>0</v>
      </c>
      <c r="X230" s="220"/>
      <c r="Y230" s="220">
        <f t="shared" si="70"/>
        <v>0</v>
      </c>
      <c r="Z230" s="220"/>
      <c r="AA230" s="220">
        <f t="shared" si="71"/>
        <v>0</v>
      </c>
      <c r="AC230" s="222" t="e">
        <f t="shared" si="80"/>
        <v>#DIV/0!</v>
      </c>
      <c r="AD230" s="220" t="e">
        <f t="shared" si="72"/>
        <v>#NUM!</v>
      </c>
      <c r="AE230" s="223" t="e">
        <f t="shared" si="73"/>
        <v>#NUM!</v>
      </c>
      <c r="AF230" s="223" t="e">
        <f t="shared" si="74"/>
        <v>#NUM!</v>
      </c>
      <c r="AG230" s="222" t="e">
        <f t="shared" si="75"/>
        <v>#NUM!</v>
      </c>
      <c r="AI230" s="220" t="e">
        <f t="shared" si="76"/>
        <v>#DIV/0!</v>
      </c>
      <c r="AJ230" s="222" t="e">
        <f t="shared" si="77"/>
        <v>#DIV/0!</v>
      </c>
      <c r="AK230" s="222" t="e">
        <f t="shared" si="78"/>
        <v>#DIV/0!</v>
      </c>
      <c r="AL230" s="222" t="e">
        <f t="shared" si="79"/>
        <v>#DIV/0!</v>
      </c>
      <c r="AN230" s="89"/>
    </row>
    <row r="231" spans="1:40" s="88" customFormat="1" ht="30" hidden="1" customHeight="1">
      <c r="A231" s="88">
        <f>'CONSTRUCTION COST ESTIMATE'!A231</f>
        <v>0</v>
      </c>
      <c r="B231" s="91">
        <f>'CONSTRUCTION COST ESTIMATE'!B231</f>
        <v>213.01499999999999</v>
      </c>
      <c r="C231" s="92" t="str">
        <f>'CONSTRUCTION COST ESTIMATE'!C231</f>
        <v>VALVE (1 INCH)</v>
      </c>
      <c r="D231" s="93" t="str">
        <f>'CONSTRUCTION COST ESTIMATE'!BB231</f>
        <v>EA</v>
      </c>
      <c r="E231" s="94">
        <f>'CONSTRUCTION COST ESTIMATE'!BA231</f>
        <v>0</v>
      </c>
      <c r="F231" s="220">
        <f>'CONSTRUCTION COST ESTIMATE'!BC231</f>
        <v>0</v>
      </c>
      <c r="G231" s="221">
        <f>'CONSTRUCTION COST ESTIMATE'!BD231</f>
        <v>0</v>
      </c>
      <c r="H231" s="220"/>
      <c r="I231" s="220">
        <f t="shared" si="62"/>
        <v>0</v>
      </c>
      <c r="J231" s="220"/>
      <c r="K231" s="220">
        <f t="shared" si="63"/>
        <v>0</v>
      </c>
      <c r="L231" s="220"/>
      <c r="M231" s="220">
        <f t="shared" si="64"/>
        <v>0</v>
      </c>
      <c r="N231" s="220"/>
      <c r="O231" s="220">
        <f t="shared" si="65"/>
        <v>0</v>
      </c>
      <c r="P231" s="220"/>
      <c r="Q231" s="220">
        <f t="shared" si="66"/>
        <v>0</v>
      </c>
      <c r="R231" s="220"/>
      <c r="S231" s="220">
        <f t="shared" si="67"/>
        <v>0</v>
      </c>
      <c r="T231" s="220"/>
      <c r="U231" s="220">
        <f t="shared" si="68"/>
        <v>0</v>
      </c>
      <c r="V231" s="220"/>
      <c r="W231" s="220">
        <f t="shared" si="69"/>
        <v>0</v>
      </c>
      <c r="X231" s="220"/>
      <c r="Y231" s="220">
        <f t="shared" si="70"/>
        <v>0</v>
      </c>
      <c r="Z231" s="220"/>
      <c r="AA231" s="220">
        <f t="shared" si="71"/>
        <v>0</v>
      </c>
      <c r="AC231" s="222" t="e">
        <f t="shared" si="80"/>
        <v>#DIV/0!</v>
      </c>
      <c r="AD231" s="220" t="e">
        <f t="shared" si="72"/>
        <v>#NUM!</v>
      </c>
      <c r="AE231" s="223" t="e">
        <f t="shared" si="73"/>
        <v>#NUM!</v>
      </c>
      <c r="AF231" s="223" t="e">
        <f t="shared" si="74"/>
        <v>#NUM!</v>
      </c>
      <c r="AG231" s="222" t="e">
        <f t="shared" si="75"/>
        <v>#NUM!</v>
      </c>
      <c r="AI231" s="220" t="e">
        <f t="shared" si="76"/>
        <v>#DIV/0!</v>
      </c>
      <c r="AJ231" s="222" t="e">
        <f t="shared" si="77"/>
        <v>#DIV/0!</v>
      </c>
      <c r="AK231" s="222" t="e">
        <f t="shared" si="78"/>
        <v>#DIV/0!</v>
      </c>
      <c r="AL231" s="222" t="e">
        <f t="shared" si="79"/>
        <v>#DIV/0!</v>
      </c>
      <c r="AN231" s="89"/>
    </row>
    <row r="232" spans="1:40" s="88" customFormat="1" ht="30" hidden="1" customHeight="1">
      <c r="A232" s="88">
        <f>'CONSTRUCTION COST ESTIMATE'!A232</f>
        <v>0</v>
      </c>
      <c r="B232" s="91">
        <f>'CONSTRUCTION COST ESTIMATE'!B232</f>
        <v>213.01599999999999</v>
      </c>
      <c r="C232" s="92" t="str">
        <f>'CONSTRUCTION COST ESTIMATE'!C232</f>
        <v>QUICK COUPLING VALVE</v>
      </c>
      <c r="D232" s="93" t="str">
        <f>'CONSTRUCTION COST ESTIMATE'!BB232</f>
        <v>EA</v>
      </c>
      <c r="E232" s="94">
        <f>'CONSTRUCTION COST ESTIMATE'!BA232</f>
        <v>0</v>
      </c>
      <c r="F232" s="220">
        <f>'CONSTRUCTION COST ESTIMATE'!BC232</f>
        <v>0</v>
      </c>
      <c r="G232" s="221">
        <f>'CONSTRUCTION COST ESTIMATE'!BD232</f>
        <v>0</v>
      </c>
      <c r="H232" s="220"/>
      <c r="I232" s="220">
        <f t="shared" si="62"/>
        <v>0</v>
      </c>
      <c r="J232" s="220"/>
      <c r="K232" s="220">
        <f t="shared" si="63"/>
        <v>0</v>
      </c>
      <c r="L232" s="220"/>
      <c r="M232" s="220">
        <f t="shared" si="64"/>
        <v>0</v>
      </c>
      <c r="N232" s="220"/>
      <c r="O232" s="220">
        <f t="shared" si="65"/>
        <v>0</v>
      </c>
      <c r="P232" s="220"/>
      <c r="Q232" s="220">
        <f t="shared" si="66"/>
        <v>0</v>
      </c>
      <c r="R232" s="220"/>
      <c r="S232" s="220">
        <f t="shared" si="67"/>
        <v>0</v>
      </c>
      <c r="T232" s="220"/>
      <c r="U232" s="220">
        <f t="shared" si="68"/>
        <v>0</v>
      </c>
      <c r="V232" s="220"/>
      <c r="W232" s="220">
        <f t="shared" si="69"/>
        <v>0</v>
      </c>
      <c r="X232" s="220"/>
      <c r="Y232" s="220">
        <f t="shared" si="70"/>
        <v>0</v>
      </c>
      <c r="Z232" s="220"/>
      <c r="AA232" s="220">
        <f t="shared" si="71"/>
        <v>0</v>
      </c>
      <c r="AC232" s="222" t="e">
        <f t="shared" si="80"/>
        <v>#DIV/0!</v>
      </c>
      <c r="AD232" s="220" t="e">
        <f t="shared" si="72"/>
        <v>#NUM!</v>
      </c>
      <c r="AE232" s="223" t="e">
        <f t="shared" si="73"/>
        <v>#NUM!</v>
      </c>
      <c r="AF232" s="223" t="e">
        <f t="shared" si="74"/>
        <v>#NUM!</v>
      </c>
      <c r="AG232" s="222" t="e">
        <f t="shared" si="75"/>
        <v>#NUM!</v>
      </c>
      <c r="AI232" s="220" t="e">
        <f t="shared" si="76"/>
        <v>#DIV/0!</v>
      </c>
      <c r="AJ232" s="222" t="e">
        <f t="shared" si="77"/>
        <v>#DIV/0!</v>
      </c>
      <c r="AK232" s="222" t="e">
        <f t="shared" si="78"/>
        <v>#DIV/0!</v>
      </c>
      <c r="AL232" s="222" t="e">
        <f t="shared" si="79"/>
        <v>#DIV/0!</v>
      </c>
      <c r="AN232" s="89"/>
    </row>
    <row r="233" spans="1:40" s="88" customFormat="1" ht="30" hidden="1" customHeight="1">
      <c r="A233" s="88">
        <f>'CONSTRUCTION COST ESTIMATE'!A233</f>
        <v>0</v>
      </c>
      <c r="B233" s="91">
        <f>'CONSTRUCTION COST ESTIMATE'!B233</f>
        <v>213.017</v>
      </c>
      <c r="C233" s="92" t="str">
        <f>'CONSTRUCTION COST ESTIMATE'!C233</f>
        <v>FIELD TRANSMITTER</v>
      </c>
      <c r="D233" s="93" t="str">
        <f>'CONSTRUCTION COST ESTIMATE'!BB233</f>
        <v>EA</v>
      </c>
      <c r="E233" s="94">
        <f>'CONSTRUCTION COST ESTIMATE'!BA233</f>
        <v>0</v>
      </c>
      <c r="F233" s="220">
        <f>'CONSTRUCTION COST ESTIMATE'!BC233</f>
        <v>0</v>
      </c>
      <c r="G233" s="221">
        <f>'CONSTRUCTION COST ESTIMATE'!BD233</f>
        <v>0</v>
      </c>
      <c r="H233" s="220"/>
      <c r="I233" s="220">
        <f t="shared" si="62"/>
        <v>0</v>
      </c>
      <c r="J233" s="220"/>
      <c r="K233" s="220">
        <f t="shared" si="63"/>
        <v>0</v>
      </c>
      <c r="L233" s="220"/>
      <c r="M233" s="220">
        <f t="shared" si="64"/>
        <v>0</v>
      </c>
      <c r="N233" s="220"/>
      <c r="O233" s="220">
        <f t="shared" si="65"/>
        <v>0</v>
      </c>
      <c r="P233" s="220"/>
      <c r="Q233" s="220">
        <f t="shared" si="66"/>
        <v>0</v>
      </c>
      <c r="R233" s="220"/>
      <c r="S233" s="220">
        <f t="shared" si="67"/>
        <v>0</v>
      </c>
      <c r="T233" s="220"/>
      <c r="U233" s="220">
        <f t="shared" si="68"/>
        <v>0</v>
      </c>
      <c r="V233" s="220"/>
      <c r="W233" s="220">
        <f t="shared" si="69"/>
        <v>0</v>
      </c>
      <c r="X233" s="220"/>
      <c r="Y233" s="220">
        <f t="shared" si="70"/>
        <v>0</v>
      </c>
      <c r="Z233" s="220"/>
      <c r="AA233" s="220">
        <f t="shared" si="71"/>
        <v>0</v>
      </c>
      <c r="AC233" s="222" t="e">
        <f t="shared" si="80"/>
        <v>#DIV/0!</v>
      </c>
      <c r="AD233" s="220" t="e">
        <f t="shared" si="72"/>
        <v>#NUM!</v>
      </c>
      <c r="AE233" s="223" t="e">
        <f t="shared" si="73"/>
        <v>#NUM!</v>
      </c>
      <c r="AF233" s="223" t="e">
        <f t="shared" si="74"/>
        <v>#NUM!</v>
      </c>
      <c r="AG233" s="222" t="e">
        <f t="shared" si="75"/>
        <v>#NUM!</v>
      </c>
      <c r="AI233" s="220" t="e">
        <f t="shared" si="76"/>
        <v>#DIV/0!</v>
      </c>
      <c r="AJ233" s="222" t="e">
        <f t="shared" si="77"/>
        <v>#DIV/0!</v>
      </c>
      <c r="AK233" s="222" t="e">
        <f t="shared" si="78"/>
        <v>#DIV/0!</v>
      </c>
      <c r="AL233" s="222" t="e">
        <f t="shared" si="79"/>
        <v>#DIV/0!</v>
      </c>
      <c r="AN233" s="89"/>
    </row>
    <row r="234" spans="1:40" s="88" customFormat="1" ht="30" hidden="1" customHeight="1">
      <c r="A234" s="88">
        <f>'CONSTRUCTION COST ESTIMATE'!A234</f>
        <v>0</v>
      </c>
      <c r="B234" s="91">
        <f>'CONSTRUCTION COST ESTIMATE'!B234</f>
        <v>213.018</v>
      </c>
      <c r="C234" s="92" t="str">
        <f>'CONSTRUCTION COST ESTIMATE'!C234</f>
        <v>IRRIGATION CONTROLLER</v>
      </c>
      <c r="D234" s="93" t="str">
        <f>'CONSTRUCTION COST ESTIMATE'!BB234</f>
        <v>EA</v>
      </c>
      <c r="E234" s="94">
        <f>'CONSTRUCTION COST ESTIMATE'!BA234</f>
        <v>0</v>
      </c>
      <c r="F234" s="220">
        <f>'CONSTRUCTION COST ESTIMATE'!BC234</f>
        <v>0</v>
      </c>
      <c r="G234" s="221">
        <f>'CONSTRUCTION COST ESTIMATE'!BD234</f>
        <v>0</v>
      </c>
      <c r="H234" s="220"/>
      <c r="I234" s="220">
        <f t="shared" si="62"/>
        <v>0</v>
      </c>
      <c r="J234" s="220"/>
      <c r="K234" s="220">
        <f t="shared" si="63"/>
        <v>0</v>
      </c>
      <c r="L234" s="220"/>
      <c r="M234" s="220">
        <f t="shared" si="64"/>
        <v>0</v>
      </c>
      <c r="N234" s="220"/>
      <c r="O234" s="220">
        <f t="shared" si="65"/>
        <v>0</v>
      </c>
      <c r="P234" s="220"/>
      <c r="Q234" s="220">
        <f t="shared" si="66"/>
        <v>0</v>
      </c>
      <c r="R234" s="220"/>
      <c r="S234" s="220">
        <f t="shared" si="67"/>
        <v>0</v>
      </c>
      <c r="T234" s="220"/>
      <c r="U234" s="220">
        <f t="shared" si="68"/>
        <v>0</v>
      </c>
      <c r="V234" s="220"/>
      <c r="W234" s="220">
        <f t="shared" si="69"/>
        <v>0</v>
      </c>
      <c r="X234" s="220"/>
      <c r="Y234" s="220">
        <f t="shared" si="70"/>
        <v>0</v>
      </c>
      <c r="Z234" s="220"/>
      <c r="AA234" s="220">
        <f t="shared" si="71"/>
        <v>0</v>
      </c>
      <c r="AC234" s="222" t="e">
        <f t="shared" si="80"/>
        <v>#DIV/0!</v>
      </c>
      <c r="AD234" s="220" t="e">
        <f t="shared" si="72"/>
        <v>#NUM!</v>
      </c>
      <c r="AE234" s="223" t="e">
        <f t="shared" si="73"/>
        <v>#NUM!</v>
      </c>
      <c r="AF234" s="223" t="e">
        <f t="shared" si="74"/>
        <v>#NUM!</v>
      </c>
      <c r="AG234" s="222" t="e">
        <f t="shared" si="75"/>
        <v>#NUM!</v>
      </c>
      <c r="AI234" s="220" t="e">
        <f t="shared" si="76"/>
        <v>#DIV/0!</v>
      </c>
      <c r="AJ234" s="222" t="e">
        <f t="shared" si="77"/>
        <v>#DIV/0!</v>
      </c>
      <c r="AK234" s="222" t="e">
        <f t="shared" si="78"/>
        <v>#DIV/0!</v>
      </c>
      <c r="AL234" s="222" t="e">
        <f t="shared" si="79"/>
        <v>#DIV/0!</v>
      </c>
      <c r="AN234" s="89"/>
    </row>
    <row r="235" spans="1:40" s="88" customFormat="1" ht="30" hidden="1" customHeight="1">
      <c r="A235" s="88">
        <f>'CONSTRUCTION COST ESTIMATE'!A235</f>
        <v>0</v>
      </c>
      <c r="B235" s="91">
        <f>'CONSTRUCTION COST ESTIMATE'!B235</f>
        <v>213.02</v>
      </c>
      <c r="C235" s="92" t="str">
        <f>'CONSTRUCTION COST ESTIMATE'!C235</f>
        <v>ONE YEAR MAINTENANCE OF MEDIAN ELEMENTS</v>
      </c>
      <c r="D235" s="93" t="str">
        <f>'CONSTRUCTION COST ESTIMATE'!BB235</f>
        <v>LS</v>
      </c>
      <c r="E235" s="94">
        <f>'CONSTRUCTION COST ESTIMATE'!BA235</f>
        <v>0</v>
      </c>
      <c r="F235" s="220">
        <f>'CONSTRUCTION COST ESTIMATE'!BC235</f>
        <v>0</v>
      </c>
      <c r="G235" s="221">
        <f>'CONSTRUCTION COST ESTIMATE'!BD235</f>
        <v>0</v>
      </c>
      <c r="H235" s="220"/>
      <c r="I235" s="220">
        <f t="shared" si="62"/>
        <v>0</v>
      </c>
      <c r="J235" s="220"/>
      <c r="K235" s="220">
        <f t="shared" si="63"/>
        <v>0</v>
      </c>
      <c r="L235" s="220"/>
      <c r="M235" s="220">
        <f t="shared" si="64"/>
        <v>0</v>
      </c>
      <c r="N235" s="220"/>
      <c r="O235" s="220">
        <f t="shared" si="65"/>
        <v>0</v>
      </c>
      <c r="P235" s="220"/>
      <c r="Q235" s="220">
        <f t="shared" si="66"/>
        <v>0</v>
      </c>
      <c r="R235" s="220"/>
      <c r="S235" s="220">
        <f t="shared" si="67"/>
        <v>0</v>
      </c>
      <c r="T235" s="220"/>
      <c r="U235" s="220">
        <f t="shared" si="68"/>
        <v>0</v>
      </c>
      <c r="V235" s="220"/>
      <c r="W235" s="220">
        <f t="shared" si="69"/>
        <v>0</v>
      </c>
      <c r="X235" s="220"/>
      <c r="Y235" s="220">
        <f t="shared" si="70"/>
        <v>0</v>
      </c>
      <c r="Z235" s="220"/>
      <c r="AA235" s="220">
        <f t="shared" si="71"/>
        <v>0</v>
      </c>
      <c r="AC235" s="222" t="e">
        <f t="shared" si="80"/>
        <v>#DIV/0!</v>
      </c>
      <c r="AD235" s="220" t="e">
        <f t="shared" si="72"/>
        <v>#NUM!</v>
      </c>
      <c r="AE235" s="223" t="e">
        <f t="shared" si="73"/>
        <v>#NUM!</v>
      </c>
      <c r="AF235" s="223" t="e">
        <f t="shared" si="74"/>
        <v>#NUM!</v>
      </c>
      <c r="AG235" s="222" t="e">
        <f t="shared" si="75"/>
        <v>#NUM!</v>
      </c>
      <c r="AI235" s="220" t="e">
        <f t="shared" si="76"/>
        <v>#DIV/0!</v>
      </c>
      <c r="AJ235" s="222" t="e">
        <f t="shared" si="77"/>
        <v>#DIV/0!</v>
      </c>
      <c r="AK235" s="222" t="e">
        <f t="shared" si="78"/>
        <v>#DIV/0!</v>
      </c>
      <c r="AL235" s="222" t="e">
        <f t="shared" si="79"/>
        <v>#DIV/0!</v>
      </c>
      <c r="AN235" s="89"/>
    </row>
    <row r="236" spans="1:40" s="88" customFormat="1" ht="30" hidden="1" customHeight="1">
      <c r="A236" s="88">
        <f>'CONSTRUCTION COST ESTIMATE'!A236</f>
        <v>0</v>
      </c>
      <c r="B236" s="91">
        <f>'CONSTRUCTION COST ESTIMATE'!B236</f>
        <v>213.02099999999999</v>
      </c>
      <c r="C236" s="92" t="str">
        <f>'CONSTRUCTION COST ESTIMATE'!C236</f>
        <v>IRRIGATION LINE (1.5 INCH)</v>
      </c>
      <c r="D236" s="93" t="str">
        <f>'CONSTRUCTION COST ESTIMATE'!BB236</f>
        <v>LF</v>
      </c>
      <c r="E236" s="94">
        <f>'CONSTRUCTION COST ESTIMATE'!BA236</f>
        <v>0</v>
      </c>
      <c r="F236" s="220">
        <f>'CONSTRUCTION COST ESTIMATE'!BC236</f>
        <v>0</v>
      </c>
      <c r="G236" s="221">
        <f>'CONSTRUCTION COST ESTIMATE'!BD236</f>
        <v>0</v>
      </c>
      <c r="H236" s="220"/>
      <c r="I236" s="220">
        <f t="shared" si="62"/>
        <v>0</v>
      </c>
      <c r="J236" s="220"/>
      <c r="K236" s="220">
        <f t="shared" si="63"/>
        <v>0</v>
      </c>
      <c r="L236" s="220"/>
      <c r="M236" s="220">
        <f t="shared" si="64"/>
        <v>0</v>
      </c>
      <c r="N236" s="220"/>
      <c r="O236" s="220">
        <f t="shared" si="65"/>
        <v>0</v>
      </c>
      <c r="P236" s="220"/>
      <c r="Q236" s="220">
        <f t="shared" si="66"/>
        <v>0</v>
      </c>
      <c r="R236" s="220"/>
      <c r="S236" s="220">
        <f t="shared" si="67"/>
        <v>0</v>
      </c>
      <c r="T236" s="220"/>
      <c r="U236" s="220">
        <f t="shared" si="68"/>
        <v>0</v>
      </c>
      <c r="V236" s="220"/>
      <c r="W236" s="220">
        <f t="shared" si="69"/>
        <v>0</v>
      </c>
      <c r="X236" s="220"/>
      <c r="Y236" s="220">
        <f t="shared" si="70"/>
        <v>0</v>
      </c>
      <c r="Z236" s="220"/>
      <c r="AA236" s="220">
        <f t="shared" si="71"/>
        <v>0</v>
      </c>
      <c r="AC236" s="222" t="e">
        <f t="shared" si="80"/>
        <v>#DIV/0!</v>
      </c>
      <c r="AD236" s="220" t="e">
        <f t="shared" si="72"/>
        <v>#NUM!</v>
      </c>
      <c r="AE236" s="223" t="e">
        <f t="shared" si="73"/>
        <v>#NUM!</v>
      </c>
      <c r="AF236" s="223" t="e">
        <f t="shared" si="74"/>
        <v>#NUM!</v>
      </c>
      <c r="AG236" s="222" t="e">
        <f t="shared" si="75"/>
        <v>#NUM!</v>
      </c>
      <c r="AI236" s="220" t="e">
        <f t="shared" si="76"/>
        <v>#DIV/0!</v>
      </c>
      <c r="AJ236" s="222" t="e">
        <f t="shared" si="77"/>
        <v>#DIV/0!</v>
      </c>
      <c r="AK236" s="222" t="e">
        <f t="shared" si="78"/>
        <v>#DIV/0!</v>
      </c>
      <c r="AL236" s="222" t="e">
        <f t="shared" si="79"/>
        <v>#DIV/0!</v>
      </c>
      <c r="AN236" s="89"/>
    </row>
    <row r="237" spans="1:40" s="88" customFormat="1" ht="30" hidden="1" customHeight="1">
      <c r="A237" s="88">
        <f>'CONSTRUCTION COST ESTIMATE'!A237</f>
        <v>0</v>
      </c>
      <c r="B237" s="91">
        <f>'CONSTRUCTION COST ESTIMATE'!B237</f>
        <v>213.02199999999999</v>
      </c>
      <c r="C237" s="92" t="str">
        <f>'CONSTRUCTION COST ESTIMATE'!C237</f>
        <v>PVC SLEEVE (3 INCH)</v>
      </c>
      <c r="D237" s="93" t="str">
        <f>'CONSTRUCTION COST ESTIMATE'!BB237</f>
        <v>LF</v>
      </c>
      <c r="E237" s="94">
        <f>'CONSTRUCTION COST ESTIMATE'!BA237</f>
        <v>0</v>
      </c>
      <c r="F237" s="220">
        <f>'CONSTRUCTION COST ESTIMATE'!BC237</f>
        <v>0</v>
      </c>
      <c r="G237" s="221">
        <f>'CONSTRUCTION COST ESTIMATE'!BD237</f>
        <v>0</v>
      </c>
      <c r="H237" s="220"/>
      <c r="I237" s="220">
        <f t="shared" si="62"/>
        <v>0</v>
      </c>
      <c r="J237" s="220"/>
      <c r="K237" s="220">
        <f t="shared" si="63"/>
        <v>0</v>
      </c>
      <c r="L237" s="220"/>
      <c r="M237" s="220">
        <f t="shared" si="64"/>
        <v>0</v>
      </c>
      <c r="N237" s="220"/>
      <c r="O237" s="220">
        <f t="shared" si="65"/>
        <v>0</v>
      </c>
      <c r="P237" s="220"/>
      <c r="Q237" s="220">
        <f t="shared" si="66"/>
        <v>0</v>
      </c>
      <c r="R237" s="220"/>
      <c r="S237" s="220">
        <f t="shared" si="67"/>
        <v>0</v>
      </c>
      <c r="T237" s="220"/>
      <c r="U237" s="220">
        <f t="shared" si="68"/>
        <v>0</v>
      </c>
      <c r="V237" s="220"/>
      <c r="W237" s="220">
        <f t="shared" si="69"/>
        <v>0</v>
      </c>
      <c r="X237" s="220"/>
      <c r="Y237" s="220">
        <f t="shared" si="70"/>
        <v>0</v>
      </c>
      <c r="Z237" s="220"/>
      <c r="AA237" s="220">
        <f t="shared" si="71"/>
        <v>0</v>
      </c>
      <c r="AC237" s="222" t="e">
        <f t="shared" si="80"/>
        <v>#DIV/0!</v>
      </c>
      <c r="AD237" s="220" t="e">
        <f t="shared" si="72"/>
        <v>#NUM!</v>
      </c>
      <c r="AE237" s="223" t="e">
        <f t="shared" si="73"/>
        <v>#NUM!</v>
      </c>
      <c r="AF237" s="223" t="e">
        <f t="shared" si="74"/>
        <v>#NUM!</v>
      </c>
      <c r="AG237" s="222" t="e">
        <f t="shared" si="75"/>
        <v>#NUM!</v>
      </c>
      <c r="AI237" s="220" t="e">
        <f t="shared" si="76"/>
        <v>#DIV/0!</v>
      </c>
      <c r="AJ237" s="222" t="e">
        <f t="shared" si="77"/>
        <v>#DIV/0!</v>
      </c>
      <c r="AK237" s="222" t="e">
        <f t="shared" si="78"/>
        <v>#DIV/0!</v>
      </c>
      <c r="AL237" s="222" t="e">
        <f t="shared" si="79"/>
        <v>#DIV/0!</v>
      </c>
      <c r="AN237" s="89"/>
    </row>
    <row r="238" spans="1:40" s="88" customFormat="1" ht="30" customHeight="1">
      <c r="A238" s="237" t="str">
        <f>'CONSTRUCTION COST ESTIMATE'!A238</f>
        <v>SP 214-272</v>
      </c>
      <c r="B238" s="140"/>
      <c r="C238" s="136" t="str">
        <f>'CONSTRUCTION COST ESTIMATE'!C238</f>
        <v>SOIL/DEWATERING</v>
      </c>
      <c r="D238" s="135"/>
      <c r="E238" s="137"/>
      <c r="F238" s="138"/>
      <c r="G238" s="238"/>
      <c r="H238" s="138"/>
      <c r="I238" s="138"/>
      <c r="J238" s="138"/>
      <c r="K238" s="138"/>
      <c r="L238" s="138"/>
      <c r="M238" s="138"/>
      <c r="N238" s="138"/>
      <c r="O238" s="138"/>
      <c r="P238" s="138"/>
      <c r="Q238" s="138"/>
      <c r="R238" s="138"/>
      <c r="S238" s="138"/>
      <c r="T238" s="138"/>
      <c r="U238" s="138"/>
      <c r="V238" s="138"/>
      <c r="W238" s="138"/>
      <c r="X238" s="138"/>
      <c r="Y238" s="138"/>
      <c r="Z238" s="138"/>
      <c r="AA238" s="138"/>
      <c r="AB238" s="239"/>
      <c r="AC238" s="240"/>
      <c r="AD238" s="241"/>
      <c r="AE238" s="242"/>
      <c r="AF238" s="242"/>
      <c r="AG238" s="240"/>
      <c r="AH238" s="239"/>
      <c r="AI238" s="241"/>
      <c r="AJ238" s="240"/>
      <c r="AK238" s="240"/>
      <c r="AL238" s="240"/>
      <c r="AN238" s="139" t="s">
        <v>1447</v>
      </c>
    </row>
    <row r="239" spans="1:40" s="88" customFormat="1" ht="30" hidden="1" customHeight="1">
      <c r="A239" s="88">
        <f>'CONSTRUCTION COST ESTIMATE'!A239</f>
        <v>0</v>
      </c>
      <c r="B239" s="91">
        <f>'CONSTRUCTION COST ESTIMATE'!B239</f>
        <v>214.001</v>
      </c>
      <c r="C239" s="92" t="str">
        <f>'CONSTRUCTION COST ESTIMATE'!C239</f>
        <v>ENGINEERED SOIL MIX</v>
      </c>
      <c r="D239" s="93" t="str">
        <f>'CONSTRUCTION COST ESTIMATE'!BB239</f>
        <v>CY</v>
      </c>
      <c r="E239" s="94">
        <f>'CONSTRUCTION COST ESTIMATE'!BA239</f>
        <v>0</v>
      </c>
      <c r="F239" s="220">
        <f>'CONSTRUCTION COST ESTIMATE'!BC239</f>
        <v>0</v>
      </c>
      <c r="G239" s="221">
        <f>'CONSTRUCTION COST ESTIMATE'!BD239</f>
        <v>0</v>
      </c>
      <c r="H239" s="220"/>
      <c r="I239" s="220">
        <f t="shared" si="62"/>
        <v>0</v>
      </c>
      <c r="J239" s="220"/>
      <c r="K239" s="220">
        <f t="shared" si="63"/>
        <v>0</v>
      </c>
      <c r="L239" s="220"/>
      <c r="M239" s="220">
        <f t="shared" si="64"/>
        <v>0</v>
      </c>
      <c r="N239" s="220"/>
      <c r="O239" s="220">
        <f t="shared" si="65"/>
        <v>0</v>
      </c>
      <c r="P239" s="220"/>
      <c r="Q239" s="220">
        <f t="shared" si="66"/>
        <v>0</v>
      </c>
      <c r="R239" s="220"/>
      <c r="S239" s="220">
        <f t="shared" si="67"/>
        <v>0</v>
      </c>
      <c r="T239" s="220"/>
      <c r="U239" s="220">
        <f t="shared" si="68"/>
        <v>0</v>
      </c>
      <c r="V239" s="220"/>
      <c r="W239" s="220">
        <f t="shared" si="69"/>
        <v>0</v>
      </c>
      <c r="X239" s="220"/>
      <c r="Y239" s="220">
        <f t="shared" si="70"/>
        <v>0</v>
      </c>
      <c r="Z239" s="220"/>
      <c r="AA239" s="220">
        <f t="shared" si="71"/>
        <v>0</v>
      </c>
      <c r="AC239" s="222" t="e">
        <f t="shared" ref="AC239:AC251" si="81">I239/$I$1460</f>
        <v>#DIV/0!</v>
      </c>
      <c r="AD239" s="220" t="e">
        <f t="shared" si="72"/>
        <v>#NUM!</v>
      </c>
      <c r="AE239" s="223" t="e">
        <f t="shared" si="73"/>
        <v>#NUM!</v>
      </c>
      <c r="AF239" s="223" t="e">
        <f t="shared" si="74"/>
        <v>#NUM!</v>
      </c>
      <c r="AG239" s="222" t="e">
        <f t="shared" si="75"/>
        <v>#NUM!</v>
      </c>
      <c r="AI239" s="220" t="e">
        <f t="shared" si="76"/>
        <v>#DIV/0!</v>
      </c>
      <c r="AJ239" s="222" t="e">
        <f t="shared" si="77"/>
        <v>#DIV/0!</v>
      </c>
      <c r="AK239" s="222" t="e">
        <f t="shared" si="78"/>
        <v>#DIV/0!</v>
      </c>
      <c r="AL239" s="222" t="e">
        <f t="shared" si="79"/>
        <v>#DIV/0!</v>
      </c>
      <c r="AN239" s="89"/>
    </row>
    <row r="240" spans="1:40" s="88" customFormat="1" ht="30" hidden="1" customHeight="1">
      <c r="A240" s="88">
        <f>'CONSTRUCTION COST ESTIMATE'!A240</f>
        <v>0</v>
      </c>
      <c r="B240" s="91">
        <f>'CONSTRUCTION COST ESTIMATE'!B240</f>
        <v>214.00200000000001</v>
      </c>
      <c r="C240" s="92" t="str">
        <f>'CONSTRUCTION COST ESTIMATE'!C240</f>
        <v>FILTER FABRIC</v>
      </c>
      <c r="D240" s="93" t="str">
        <f>'CONSTRUCTION COST ESTIMATE'!BB240</f>
        <v>SF</v>
      </c>
      <c r="E240" s="94">
        <f>'CONSTRUCTION COST ESTIMATE'!BA240</f>
        <v>0</v>
      </c>
      <c r="F240" s="220">
        <f>'CONSTRUCTION COST ESTIMATE'!BC240</f>
        <v>0</v>
      </c>
      <c r="G240" s="221">
        <f>'CONSTRUCTION COST ESTIMATE'!BD240</f>
        <v>0</v>
      </c>
      <c r="H240" s="220"/>
      <c r="I240" s="220">
        <f t="shared" si="62"/>
        <v>0</v>
      </c>
      <c r="J240" s="220"/>
      <c r="K240" s="220">
        <f t="shared" si="63"/>
        <v>0</v>
      </c>
      <c r="L240" s="220"/>
      <c r="M240" s="220">
        <f t="shared" si="64"/>
        <v>0</v>
      </c>
      <c r="N240" s="220"/>
      <c r="O240" s="220">
        <f t="shared" si="65"/>
        <v>0</v>
      </c>
      <c r="P240" s="220"/>
      <c r="Q240" s="220">
        <f t="shared" si="66"/>
        <v>0</v>
      </c>
      <c r="R240" s="220"/>
      <c r="S240" s="220">
        <f t="shared" si="67"/>
        <v>0</v>
      </c>
      <c r="T240" s="220"/>
      <c r="U240" s="220">
        <f t="shared" si="68"/>
        <v>0</v>
      </c>
      <c r="V240" s="220"/>
      <c r="W240" s="220">
        <f t="shared" si="69"/>
        <v>0</v>
      </c>
      <c r="X240" s="220"/>
      <c r="Y240" s="220">
        <f t="shared" si="70"/>
        <v>0</v>
      </c>
      <c r="Z240" s="220"/>
      <c r="AA240" s="220">
        <f t="shared" si="71"/>
        <v>0</v>
      </c>
      <c r="AC240" s="222" t="e">
        <f t="shared" si="81"/>
        <v>#DIV/0!</v>
      </c>
      <c r="AD240" s="220" t="e">
        <f t="shared" si="72"/>
        <v>#NUM!</v>
      </c>
      <c r="AE240" s="223" t="e">
        <f t="shared" si="73"/>
        <v>#NUM!</v>
      </c>
      <c r="AF240" s="223" t="e">
        <f t="shared" si="74"/>
        <v>#NUM!</v>
      </c>
      <c r="AG240" s="222" t="e">
        <f t="shared" si="75"/>
        <v>#NUM!</v>
      </c>
      <c r="AI240" s="220" t="e">
        <f t="shared" si="76"/>
        <v>#DIV/0!</v>
      </c>
      <c r="AJ240" s="222" t="e">
        <f t="shared" si="77"/>
        <v>#DIV/0!</v>
      </c>
      <c r="AK240" s="222" t="e">
        <f t="shared" si="78"/>
        <v>#DIV/0!</v>
      </c>
      <c r="AL240" s="222" t="e">
        <f t="shared" si="79"/>
        <v>#DIV/0!</v>
      </c>
      <c r="AN240" s="89"/>
    </row>
    <row r="241" spans="1:40" s="88" customFormat="1" ht="30" hidden="1" customHeight="1">
      <c r="A241" s="88">
        <f>'CONSTRUCTION COST ESTIMATE'!A241</f>
        <v>0</v>
      </c>
      <c r="B241" s="91">
        <f>'CONSTRUCTION COST ESTIMATE'!B241</f>
        <v>216.001</v>
      </c>
      <c r="C241" s="92" t="str">
        <f>'CONSTRUCTION COST ESTIMATE'!C241</f>
        <v>2 INCH CONDUIT (DIRECTIONAL DRILL)</v>
      </c>
      <c r="D241" s="93" t="str">
        <f>'CONSTRUCTION COST ESTIMATE'!BB241</f>
        <v>LF</v>
      </c>
      <c r="E241" s="94">
        <f>'CONSTRUCTION COST ESTIMATE'!BA241</f>
        <v>0</v>
      </c>
      <c r="F241" s="220">
        <f>'CONSTRUCTION COST ESTIMATE'!BC241</f>
        <v>0</v>
      </c>
      <c r="G241" s="221">
        <f>'CONSTRUCTION COST ESTIMATE'!BD241</f>
        <v>0</v>
      </c>
      <c r="H241" s="220"/>
      <c r="I241" s="220">
        <f t="shared" ref="I241:I246" si="82">$E241*H241</f>
        <v>0</v>
      </c>
      <c r="J241" s="220"/>
      <c r="K241" s="220">
        <f t="shared" ref="K241:K246" si="83">$E241*J241</f>
        <v>0</v>
      </c>
      <c r="L241" s="220"/>
      <c r="M241" s="220">
        <f t="shared" ref="M241:M246" si="84">$E241*L241</f>
        <v>0</v>
      </c>
      <c r="N241" s="220"/>
      <c r="O241" s="220">
        <f t="shared" ref="O241:O246" si="85">$E241*N241</f>
        <v>0</v>
      </c>
      <c r="P241" s="220"/>
      <c r="Q241" s="220">
        <f t="shared" ref="Q241:Q246" si="86">$E241*P241</f>
        <v>0</v>
      </c>
      <c r="R241" s="220"/>
      <c r="S241" s="220">
        <f t="shared" ref="S241:S246" si="87">$E241*R241</f>
        <v>0</v>
      </c>
      <c r="T241" s="220"/>
      <c r="U241" s="220">
        <f t="shared" ref="U241:U246" si="88">$E241*T241</f>
        <v>0</v>
      </c>
      <c r="V241" s="220"/>
      <c r="W241" s="220">
        <f t="shared" ref="W241:W246" si="89">$E241*V241</f>
        <v>0</v>
      </c>
      <c r="X241" s="220"/>
      <c r="Y241" s="220">
        <f t="shared" ref="Y241:Y246" si="90">$E241*X241</f>
        <v>0</v>
      </c>
      <c r="Z241" s="220"/>
      <c r="AA241" s="220">
        <f t="shared" ref="AA241:AA246" si="91">$E241*Z241</f>
        <v>0</v>
      </c>
      <c r="AC241" s="222" t="e">
        <f t="shared" si="81"/>
        <v>#DIV/0!</v>
      </c>
      <c r="AD241" s="220" t="e">
        <f t="shared" ref="AD241:AD246" si="92">MEDIAN(H241,J241,L241,N241,P241,R241,T241,V241,X241,Z241)</f>
        <v>#NUM!</v>
      </c>
      <c r="AE241" s="223" t="e">
        <f t="shared" ref="AE241:AE246" si="93">IF(H241&gt;AD241,"X","")</f>
        <v>#NUM!</v>
      </c>
      <c r="AF241" s="223" t="e">
        <f t="shared" ref="AF241:AF246" si="94">IF(H241&lt;AD241,"X","")</f>
        <v>#NUM!</v>
      </c>
      <c r="AG241" s="222" t="e">
        <f t="shared" ref="AG241:AG246" si="95">H241/AD241</f>
        <v>#NUM!</v>
      </c>
      <c r="AI241" s="220" t="e">
        <f t="shared" ref="AI241:AI246" si="96">AVERAGE(H241,J241,L241,N241,P241,R241,T241,V241,X241,Z241)</f>
        <v>#DIV/0!</v>
      </c>
      <c r="AJ241" s="222" t="e">
        <f t="shared" ref="AJ241:AJ246" si="97">AI241/F241</f>
        <v>#DIV/0!</v>
      </c>
      <c r="AK241" s="222" t="e">
        <f t="shared" ref="AK241:AK246" si="98">H241/F241</f>
        <v>#DIV/0!</v>
      </c>
      <c r="AL241" s="222" t="e">
        <f t="shared" ref="AL241:AL246" si="99">H241/AI241</f>
        <v>#DIV/0!</v>
      </c>
      <c r="AN241" s="89"/>
    </row>
    <row r="242" spans="1:40" s="88" customFormat="1" ht="30" hidden="1" customHeight="1">
      <c r="A242" s="88">
        <f>'CONSTRUCTION COST ESTIMATE'!A242</f>
        <v>0</v>
      </c>
      <c r="B242" s="91">
        <f>'CONSTRUCTION COST ESTIMATE'!B242</f>
        <v>216.00200000000001</v>
      </c>
      <c r="C242" s="92" t="str">
        <f>'CONSTRUCTION COST ESTIMATE'!C242</f>
        <v>3 INCH CONDUIT (DIRECTIONAL DRILL)</v>
      </c>
      <c r="D242" s="93" t="str">
        <f>'CONSTRUCTION COST ESTIMATE'!BB242</f>
        <v>LF</v>
      </c>
      <c r="E242" s="94">
        <f>'CONSTRUCTION COST ESTIMATE'!BA242</f>
        <v>0</v>
      </c>
      <c r="F242" s="220">
        <f>'CONSTRUCTION COST ESTIMATE'!BC242</f>
        <v>0</v>
      </c>
      <c r="G242" s="221">
        <f>'CONSTRUCTION COST ESTIMATE'!BD242</f>
        <v>0</v>
      </c>
      <c r="H242" s="220"/>
      <c r="I242" s="220">
        <f t="shared" si="82"/>
        <v>0</v>
      </c>
      <c r="J242" s="220"/>
      <c r="K242" s="220">
        <f t="shared" si="83"/>
        <v>0</v>
      </c>
      <c r="L242" s="220"/>
      <c r="M242" s="220">
        <f t="shared" si="84"/>
        <v>0</v>
      </c>
      <c r="N242" s="220"/>
      <c r="O242" s="220">
        <f t="shared" si="85"/>
        <v>0</v>
      </c>
      <c r="P242" s="220"/>
      <c r="Q242" s="220">
        <f t="shared" si="86"/>
        <v>0</v>
      </c>
      <c r="R242" s="220"/>
      <c r="S242" s="220">
        <f t="shared" si="87"/>
        <v>0</v>
      </c>
      <c r="T242" s="220"/>
      <c r="U242" s="220">
        <f t="shared" si="88"/>
        <v>0</v>
      </c>
      <c r="V242" s="220"/>
      <c r="W242" s="220">
        <f t="shared" si="89"/>
        <v>0</v>
      </c>
      <c r="X242" s="220"/>
      <c r="Y242" s="220">
        <f t="shared" si="90"/>
        <v>0</v>
      </c>
      <c r="Z242" s="220"/>
      <c r="AA242" s="220">
        <f t="shared" si="91"/>
        <v>0</v>
      </c>
      <c r="AC242" s="222" t="e">
        <f t="shared" si="81"/>
        <v>#DIV/0!</v>
      </c>
      <c r="AD242" s="220" t="e">
        <f t="shared" si="92"/>
        <v>#NUM!</v>
      </c>
      <c r="AE242" s="223" t="e">
        <f t="shared" si="93"/>
        <v>#NUM!</v>
      </c>
      <c r="AF242" s="223" t="e">
        <f t="shared" si="94"/>
        <v>#NUM!</v>
      </c>
      <c r="AG242" s="222" t="e">
        <f t="shared" si="95"/>
        <v>#NUM!</v>
      </c>
      <c r="AI242" s="220" t="e">
        <f t="shared" si="96"/>
        <v>#DIV/0!</v>
      </c>
      <c r="AJ242" s="222" t="e">
        <f t="shared" si="97"/>
        <v>#DIV/0!</v>
      </c>
      <c r="AK242" s="222" t="e">
        <f t="shared" si="98"/>
        <v>#DIV/0!</v>
      </c>
      <c r="AL242" s="222" t="e">
        <f t="shared" si="99"/>
        <v>#DIV/0!</v>
      </c>
      <c r="AN242" s="89"/>
    </row>
    <row r="243" spans="1:40" s="88" customFormat="1" ht="30" hidden="1" customHeight="1">
      <c r="A243" s="88">
        <f>'CONSTRUCTION COST ESTIMATE'!A243</f>
        <v>0</v>
      </c>
      <c r="B243" s="91">
        <f>'CONSTRUCTION COST ESTIMATE'!B243</f>
        <v>216.00299999999999</v>
      </c>
      <c r="C243" s="92" t="str">
        <f>'CONSTRUCTION COST ESTIMATE'!C243</f>
        <v>4 INCH CONDUIT (DIRECTIONAL DRILL)</v>
      </c>
      <c r="D243" s="93" t="str">
        <f>'CONSTRUCTION COST ESTIMATE'!BB243</f>
        <v>LF</v>
      </c>
      <c r="E243" s="94">
        <f>'CONSTRUCTION COST ESTIMATE'!BA243</f>
        <v>0</v>
      </c>
      <c r="F243" s="220">
        <f>'CONSTRUCTION COST ESTIMATE'!BC243</f>
        <v>0</v>
      </c>
      <c r="G243" s="221">
        <f>'CONSTRUCTION COST ESTIMATE'!BD243</f>
        <v>0</v>
      </c>
      <c r="H243" s="220"/>
      <c r="I243" s="220">
        <f t="shared" si="82"/>
        <v>0</v>
      </c>
      <c r="J243" s="220"/>
      <c r="K243" s="220">
        <f t="shared" si="83"/>
        <v>0</v>
      </c>
      <c r="L243" s="220"/>
      <c r="M243" s="220">
        <f t="shared" si="84"/>
        <v>0</v>
      </c>
      <c r="N243" s="220"/>
      <c r="O243" s="220">
        <f t="shared" si="85"/>
        <v>0</v>
      </c>
      <c r="P243" s="220"/>
      <c r="Q243" s="220">
        <f t="shared" si="86"/>
        <v>0</v>
      </c>
      <c r="R243" s="220"/>
      <c r="S243" s="220">
        <f t="shared" si="87"/>
        <v>0</v>
      </c>
      <c r="T243" s="220"/>
      <c r="U243" s="220">
        <f t="shared" si="88"/>
        <v>0</v>
      </c>
      <c r="V243" s="220"/>
      <c r="W243" s="220">
        <f t="shared" si="89"/>
        <v>0</v>
      </c>
      <c r="X243" s="220"/>
      <c r="Y243" s="220">
        <f t="shared" si="90"/>
        <v>0</v>
      </c>
      <c r="Z243" s="220"/>
      <c r="AA243" s="220">
        <f t="shared" si="91"/>
        <v>0</v>
      </c>
      <c r="AC243" s="222" t="e">
        <f t="shared" si="81"/>
        <v>#DIV/0!</v>
      </c>
      <c r="AD243" s="220" t="e">
        <f t="shared" si="92"/>
        <v>#NUM!</v>
      </c>
      <c r="AE243" s="223" t="e">
        <f t="shared" si="93"/>
        <v>#NUM!</v>
      </c>
      <c r="AF243" s="223" t="e">
        <f t="shared" si="94"/>
        <v>#NUM!</v>
      </c>
      <c r="AG243" s="222" t="e">
        <f t="shared" si="95"/>
        <v>#NUM!</v>
      </c>
      <c r="AI243" s="220" t="e">
        <f t="shared" si="96"/>
        <v>#DIV/0!</v>
      </c>
      <c r="AJ243" s="222" t="e">
        <f t="shared" si="97"/>
        <v>#DIV/0!</v>
      </c>
      <c r="AK243" s="222" t="e">
        <f t="shared" si="98"/>
        <v>#DIV/0!</v>
      </c>
      <c r="AL243" s="222" t="e">
        <f t="shared" si="99"/>
        <v>#DIV/0!</v>
      </c>
      <c r="AN243" s="89"/>
    </row>
    <row r="244" spans="1:40" s="88" customFormat="1" ht="30" hidden="1" customHeight="1">
      <c r="A244" s="88">
        <f>'CONSTRUCTION COST ESTIMATE'!A244</f>
        <v>0</v>
      </c>
      <c r="B244" s="91">
        <f>'CONSTRUCTION COST ESTIMATE'!B244</f>
        <v>216.01</v>
      </c>
      <c r="C244" s="92" t="str">
        <f>'CONSTRUCTION COST ESTIMATE'!C244</f>
        <v>2-2 INCH CONDUIT (DIRECTIONAL DRILL)</v>
      </c>
      <c r="D244" s="93" t="str">
        <f>'CONSTRUCTION COST ESTIMATE'!BB244</f>
        <v>LF</v>
      </c>
      <c r="E244" s="94">
        <f>'CONSTRUCTION COST ESTIMATE'!BA244</f>
        <v>0</v>
      </c>
      <c r="F244" s="220">
        <f>'CONSTRUCTION COST ESTIMATE'!BC244</f>
        <v>0</v>
      </c>
      <c r="G244" s="221">
        <f>'CONSTRUCTION COST ESTIMATE'!BD244</f>
        <v>0</v>
      </c>
      <c r="H244" s="220"/>
      <c r="I244" s="220">
        <f t="shared" si="82"/>
        <v>0</v>
      </c>
      <c r="J244" s="220"/>
      <c r="K244" s="220">
        <f t="shared" si="83"/>
        <v>0</v>
      </c>
      <c r="L244" s="220"/>
      <c r="M244" s="220">
        <f t="shared" si="84"/>
        <v>0</v>
      </c>
      <c r="N244" s="220"/>
      <c r="O244" s="220">
        <f t="shared" si="85"/>
        <v>0</v>
      </c>
      <c r="P244" s="220"/>
      <c r="Q244" s="220">
        <f t="shared" si="86"/>
        <v>0</v>
      </c>
      <c r="R244" s="220"/>
      <c r="S244" s="220">
        <f t="shared" si="87"/>
        <v>0</v>
      </c>
      <c r="T244" s="220"/>
      <c r="U244" s="220">
        <f t="shared" si="88"/>
        <v>0</v>
      </c>
      <c r="V244" s="220"/>
      <c r="W244" s="220">
        <f t="shared" si="89"/>
        <v>0</v>
      </c>
      <c r="X244" s="220"/>
      <c r="Y244" s="220">
        <f t="shared" si="90"/>
        <v>0</v>
      </c>
      <c r="Z244" s="220"/>
      <c r="AA244" s="220">
        <f t="shared" si="91"/>
        <v>0</v>
      </c>
      <c r="AC244" s="222" t="e">
        <f t="shared" si="81"/>
        <v>#DIV/0!</v>
      </c>
      <c r="AD244" s="220" t="e">
        <f t="shared" si="92"/>
        <v>#NUM!</v>
      </c>
      <c r="AE244" s="223" t="e">
        <f t="shared" si="93"/>
        <v>#NUM!</v>
      </c>
      <c r="AF244" s="223" t="e">
        <f t="shared" si="94"/>
        <v>#NUM!</v>
      </c>
      <c r="AG244" s="222" t="e">
        <f t="shared" si="95"/>
        <v>#NUM!</v>
      </c>
      <c r="AI244" s="220" t="e">
        <f t="shared" si="96"/>
        <v>#DIV/0!</v>
      </c>
      <c r="AJ244" s="222" t="e">
        <f t="shared" si="97"/>
        <v>#DIV/0!</v>
      </c>
      <c r="AK244" s="222" t="e">
        <f t="shared" si="98"/>
        <v>#DIV/0!</v>
      </c>
      <c r="AL244" s="222" t="e">
        <f t="shared" si="99"/>
        <v>#DIV/0!</v>
      </c>
      <c r="AN244" s="89"/>
    </row>
    <row r="245" spans="1:40" s="88" customFormat="1" ht="30" hidden="1" customHeight="1">
      <c r="A245" s="88">
        <f>'CONSTRUCTION COST ESTIMATE'!A245</f>
        <v>0</v>
      </c>
      <c r="B245" s="91">
        <f>'CONSTRUCTION COST ESTIMATE'!B245</f>
        <v>216.02</v>
      </c>
      <c r="C245" s="92" t="str">
        <f>'CONSTRUCTION COST ESTIMATE'!C245</f>
        <v>2-3 INCH CONDUIT (DIRECTIONAL DRILL)</v>
      </c>
      <c r="D245" s="93" t="str">
        <f>'CONSTRUCTION COST ESTIMATE'!BB245</f>
        <v>LF</v>
      </c>
      <c r="E245" s="94">
        <f>'CONSTRUCTION COST ESTIMATE'!BA245</f>
        <v>0</v>
      </c>
      <c r="F245" s="220">
        <f>'CONSTRUCTION COST ESTIMATE'!BC245</f>
        <v>0</v>
      </c>
      <c r="G245" s="221">
        <f>'CONSTRUCTION COST ESTIMATE'!BD245</f>
        <v>0</v>
      </c>
      <c r="H245" s="220"/>
      <c r="I245" s="220">
        <f t="shared" si="82"/>
        <v>0</v>
      </c>
      <c r="J245" s="220"/>
      <c r="K245" s="220">
        <f t="shared" si="83"/>
        <v>0</v>
      </c>
      <c r="L245" s="220"/>
      <c r="M245" s="220">
        <f t="shared" si="84"/>
        <v>0</v>
      </c>
      <c r="N245" s="220"/>
      <c r="O245" s="220">
        <f t="shared" si="85"/>
        <v>0</v>
      </c>
      <c r="P245" s="220"/>
      <c r="Q245" s="220">
        <f t="shared" si="86"/>
        <v>0</v>
      </c>
      <c r="R245" s="220"/>
      <c r="S245" s="220">
        <f t="shared" si="87"/>
        <v>0</v>
      </c>
      <c r="T245" s="220"/>
      <c r="U245" s="220">
        <f t="shared" si="88"/>
        <v>0</v>
      </c>
      <c r="V245" s="220"/>
      <c r="W245" s="220">
        <f t="shared" si="89"/>
        <v>0</v>
      </c>
      <c r="X245" s="220"/>
      <c r="Y245" s="220">
        <f t="shared" si="90"/>
        <v>0</v>
      </c>
      <c r="Z245" s="220"/>
      <c r="AA245" s="220">
        <f t="shared" si="91"/>
        <v>0</v>
      </c>
      <c r="AC245" s="222" t="e">
        <f t="shared" si="81"/>
        <v>#DIV/0!</v>
      </c>
      <c r="AD245" s="220" t="e">
        <f t="shared" si="92"/>
        <v>#NUM!</v>
      </c>
      <c r="AE245" s="223" t="e">
        <f t="shared" si="93"/>
        <v>#NUM!</v>
      </c>
      <c r="AF245" s="223" t="e">
        <f t="shared" si="94"/>
        <v>#NUM!</v>
      </c>
      <c r="AG245" s="222" t="e">
        <f t="shared" si="95"/>
        <v>#NUM!</v>
      </c>
      <c r="AI245" s="220" t="e">
        <f t="shared" si="96"/>
        <v>#DIV/0!</v>
      </c>
      <c r="AJ245" s="222" t="e">
        <f t="shared" si="97"/>
        <v>#DIV/0!</v>
      </c>
      <c r="AK245" s="222" t="e">
        <f t="shared" si="98"/>
        <v>#DIV/0!</v>
      </c>
      <c r="AL245" s="222" t="e">
        <f t="shared" si="99"/>
        <v>#DIV/0!</v>
      </c>
      <c r="AN245" s="89"/>
    </row>
    <row r="246" spans="1:40" s="88" customFormat="1" ht="30" hidden="1" customHeight="1">
      <c r="A246" s="88">
        <f>'CONSTRUCTION COST ESTIMATE'!A246</f>
        <v>0</v>
      </c>
      <c r="B246" s="91">
        <f>'CONSTRUCTION COST ESTIMATE'!B246</f>
        <v>216.03</v>
      </c>
      <c r="C246" s="92" t="str">
        <f>'CONSTRUCTION COST ESTIMATE'!C246</f>
        <v>2-4 INCH CONDUIT (DIRECTIONAL DRILL)</v>
      </c>
      <c r="D246" s="93" t="str">
        <f>'CONSTRUCTION COST ESTIMATE'!BB246</f>
        <v>LF</v>
      </c>
      <c r="E246" s="94">
        <f>'CONSTRUCTION COST ESTIMATE'!BA246</f>
        <v>0</v>
      </c>
      <c r="F246" s="220">
        <f>'CONSTRUCTION COST ESTIMATE'!BC246</f>
        <v>0</v>
      </c>
      <c r="G246" s="221">
        <f>'CONSTRUCTION COST ESTIMATE'!BD246</f>
        <v>0</v>
      </c>
      <c r="H246" s="220"/>
      <c r="I246" s="220">
        <f t="shared" si="82"/>
        <v>0</v>
      </c>
      <c r="J246" s="220"/>
      <c r="K246" s="220">
        <f t="shared" si="83"/>
        <v>0</v>
      </c>
      <c r="L246" s="220"/>
      <c r="M246" s="220">
        <f t="shared" si="84"/>
        <v>0</v>
      </c>
      <c r="N246" s="220"/>
      <c r="O246" s="220">
        <f t="shared" si="85"/>
        <v>0</v>
      </c>
      <c r="P246" s="220"/>
      <c r="Q246" s="220">
        <f t="shared" si="86"/>
        <v>0</v>
      </c>
      <c r="R246" s="220"/>
      <c r="S246" s="220">
        <f t="shared" si="87"/>
        <v>0</v>
      </c>
      <c r="T246" s="220"/>
      <c r="U246" s="220">
        <f t="shared" si="88"/>
        <v>0</v>
      </c>
      <c r="V246" s="220"/>
      <c r="W246" s="220">
        <f t="shared" si="89"/>
        <v>0</v>
      </c>
      <c r="X246" s="220"/>
      <c r="Y246" s="220">
        <f t="shared" si="90"/>
        <v>0</v>
      </c>
      <c r="Z246" s="220"/>
      <c r="AA246" s="220">
        <f t="shared" si="91"/>
        <v>0</v>
      </c>
      <c r="AC246" s="222" t="e">
        <f t="shared" si="81"/>
        <v>#DIV/0!</v>
      </c>
      <c r="AD246" s="220" t="e">
        <f t="shared" si="92"/>
        <v>#NUM!</v>
      </c>
      <c r="AE246" s="223" t="e">
        <f t="shared" si="93"/>
        <v>#NUM!</v>
      </c>
      <c r="AF246" s="223" t="e">
        <f t="shared" si="94"/>
        <v>#NUM!</v>
      </c>
      <c r="AG246" s="222" t="e">
        <f t="shared" si="95"/>
        <v>#NUM!</v>
      </c>
      <c r="AI246" s="220" t="e">
        <f t="shared" si="96"/>
        <v>#DIV/0!</v>
      </c>
      <c r="AJ246" s="222" t="e">
        <f t="shared" si="97"/>
        <v>#DIV/0!</v>
      </c>
      <c r="AK246" s="222" t="e">
        <f t="shared" si="98"/>
        <v>#DIV/0!</v>
      </c>
      <c r="AL246" s="222" t="e">
        <f t="shared" si="99"/>
        <v>#DIV/0!</v>
      </c>
      <c r="AN246" s="89"/>
    </row>
    <row r="247" spans="1:40" s="88" customFormat="1" ht="30" hidden="1" customHeight="1">
      <c r="A247" s="88">
        <f>'CONSTRUCTION COST ESTIMATE'!A247</f>
        <v>0</v>
      </c>
      <c r="B247" s="91">
        <f>'CONSTRUCTION COST ESTIMATE'!B247</f>
        <v>270.00049999999999</v>
      </c>
      <c r="C247" s="92" t="str">
        <f>'CONSTRUCTION COST ESTIMATE'!C247</f>
        <v>DEWATERING</v>
      </c>
      <c r="D247" s="93" t="str">
        <f>'CONSTRUCTION COST ESTIMATE'!BB247</f>
        <v>LS</v>
      </c>
      <c r="E247" s="94">
        <f>'CONSTRUCTION COST ESTIMATE'!BA247</f>
        <v>0</v>
      </c>
      <c r="F247" s="220">
        <f>'CONSTRUCTION COST ESTIMATE'!BC247</f>
        <v>0</v>
      </c>
      <c r="G247" s="221">
        <f>'CONSTRUCTION COST ESTIMATE'!BD247</f>
        <v>0</v>
      </c>
      <c r="H247" s="220"/>
      <c r="I247" s="220">
        <f t="shared" si="62"/>
        <v>0</v>
      </c>
      <c r="J247" s="220"/>
      <c r="K247" s="220">
        <f t="shared" si="63"/>
        <v>0</v>
      </c>
      <c r="L247" s="220"/>
      <c r="M247" s="220">
        <f t="shared" si="64"/>
        <v>0</v>
      </c>
      <c r="N247" s="220"/>
      <c r="O247" s="220">
        <f t="shared" si="65"/>
        <v>0</v>
      </c>
      <c r="P247" s="220"/>
      <c r="Q247" s="220">
        <f t="shared" si="66"/>
        <v>0</v>
      </c>
      <c r="R247" s="220"/>
      <c r="S247" s="220">
        <f t="shared" si="67"/>
        <v>0</v>
      </c>
      <c r="T247" s="220"/>
      <c r="U247" s="220">
        <f t="shared" si="68"/>
        <v>0</v>
      </c>
      <c r="V247" s="220"/>
      <c r="W247" s="220">
        <f t="shared" si="69"/>
        <v>0</v>
      </c>
      <c r="X247" s="220"/>
      <c r="Y247" s="220">
        <f t="shared" si="70"/>
        <v>0</v>
      </c>
      <c r="Z247" s="220"/>
      <c r="AA247" s="220">
        <f t="shared" si="71"/>
        <v>0</v>
      </c>
      <c r="AC247" s="222" t="e">
        <f t="shared" si="81"/>
        <v>#DIV/0!</v>
      </c>
      <c r="AD247" s="220" t="e">
        <f t="shared" si="72"/>
        <v>#NUM!</v>
      </c>
      <c r="AE247" s="223" t="e">
        <f t="shared" si="73"/>
        <v>#NUM!</v>
      </c>
      <c r="AF247" s="223" t="e">
        <f t="shared" si="74"/>
        <v>#NUM!</v>
      </c>
      <c r="AG247" s="222" t="e">
        <f t="shared" si="75"/>
        <v>#NUM!</v>
      </c>
      <c r="AI247" s="220" t="e">
        <f t="shared" si="76"/>
        <v>#DIV/0!</v>
      </c>
      <c r="AJ247" s="222" t="e">
        <f t="shared" si="77"/>
        <v>#DIV/0!</v>
      </c>
      <c r="AK247" s="222" t="e">
        <f t="shared" si="78"/>
        <v>#DIV/0!</v>
      </c>
      <c r="AL247" s="222" t="e">
        <f t="shared" si="79"/>
        <v>#DIV/0!</v>
      </c>
      <c r="AN247" s="89"/>
    </row>
    <row r="248" spans="1:40" s="88" customFormat="1" ht="30" hidden="1" customHeight="1">
      <c r="A248" s="88">
        <f>'CONSTRUCTION COST ESTIMATE'!A248</f>
        <v>0</v>
      </c>
      <c r="B248" s="91">
        <f>'CONSTRUCTION COST ESTIMATE'!B248</f>
        <v>270.00099999999998</v>
      </c>
      <c r="C248" s="92" t="str">
        <f>'CONSTRUCTION COST ESTIMATE'!C248</f>
        <v>CONTAMINATED GROUNDWATER PERMITTING ALLOWANCE</v>
      </c>
      <c r="D248" s="93" t="str">
        <f>'CONSTRUCTION COST ESTIMATE'!BB248</f>
        <v>FA</v>
      </c>
      <c r="E248" s="94">
        <f>'CONSTRUCTION COST ESTIMATE'!BA248</f>
        <v>0</v>
      </c>
      <c r="F248" s="220">
        <f>'CONSTRUCTION COST ESTIMATE'!BC248</f>
        <v>0</v>
      </c>
      <c r="G248" s="221">
        <f>'CONSTRUCTION COST ESTIMATE'!BD248</f>
        <v>0</v>
      </c>
      <c r="H248" s="220"/>
      <c r="I248" s="220">
        <f t="shared" si="62"/>
        <v>0</v>
      </c>
      <c r="J248" s="220"/>
      <c r="K248" s="220">
        <f t="shared" si="63"/>
        <v>0</v>
      </c>
      <c r="L248" s="220"/>
      <c r="M248" s="220">
        <f t="shared" si="64"/>
        <v>0</v>
      </c>
      <c r="N248" s="220"/>
      <c r="O248" s="220">
        <f t="shared" si="65"/>
        <v>0</v>
      </c>
      <c r="P248" s="220"/>
      <c r="Q248" s="220">
        <f t="shared" si="66"/>
        <v>0</v>
      </c>
      <c r="R248" s="220"/>
      <c r="S248" s="220">
        <f t="shared" si="67"/>
        <v>0</v>
      </c>
      <c r="T248" s="220"/>
      <c r="U248" s="220">
        <f t="shared" si="68"/>
        <v>0</v>
      </c>
      <c r="V248" s="220"/>
      <c r="W248" s="220">
        <f t="shared" si="69"/>
        <v>0</v>
      </c>
      <c r="X248" s="220"/>
      <c r="Y248" s="220">
        <f t="shared" si="70"/>
        <v>0</v>
      </c>
      <c r="Z248" s="220"/>
      <c r="AA248" s="220">
        <f t="shared" si="71"/>
        <v>0</v>
      </c>
      <c r="AC248" s="222" t="e">
        <f t="shared" si="81"/>
        <v>#DIV/0!</v>
      </c>
      <c r="AD248" s="220" t="e">
        <f t="shared" si="72"/>
        <v>#NUM!</v>
      </c>
      <c r="AE248" s="223" t="e">
        <f t="shared" si="73"/>
        <v>#NUM!</v>
      </c>
      <c r="AF248" s="223" t="e">
        <f t="shared" si="74"/>
        <v>#NUM!</v>
      </c>
      <c r="AG248" s="222" t="e">
        <f t="shared" si="75"/>
        <v>#NUM!</v>
      </c>
      <c r="AI248" s="220" t="e">
        <f t="shared" si="76"/>
        <v>#DIV/0!</v>
      </c>
      <c r="AJ248" s="222" t="e">
        <f t="shared" si="77"/>
        <v>#DIV/0!</v>
      </c>
      <c r="AK248" s="222" t="e">
        <f t="shared" si="78"/>
        <v>#DIV/0!</v>
      </c>
      <c r="AL248" s="222" t="e">
        <f t="shared" si="79"/>
        <v>#DIV/0!</v>
      </c>
      <c r="AN248" s="89"/>
    </row>
    <row r="249" spans="1:40" s="88" customFormat="1" ht="30" hidden="1" customHeight="1">
      <c r="A249" s="88">
        <f>'CONSTRUCTION COST ESTIMATE'!A249</f>
        <v>0</v>
      </c>
      <c r="B249" s="91">
        <f>'CONSTRUCTION COST ESTIMATE'!B249</f>
        <v>270.00200000000001</v>
      </c>
      <c r="C249" s="92" t="str">
        <f>'CONSTRUCTION COST ESTIMATE'!C249</f>
        <v>CONTAMINATED GROUNDER PUMPING ALLOWANCE</v>
      </c>
      <c r="D249" s="93" t="str">
        <f>'CONSTRUCTION COST ESTIMATE'!BB249</f>
        <v>FA</v>
      </c>
      <c r="E249" s="94">
        <f>'CONSTRUCTION COST ESTIMATE'!BA249</f>
        <v>0</v>
      </c>
      <c r="F249" s="220">
        <f>'CONSTRUCTION COST ESTIMATE'!BC249</f>
        <v>0</v>
      </c>
      <c r="G249" s="221">
        <f>'CONSTRUCTION COST ESTIMATE'!BD249</f>
        <v>0</v>
      </c>
      <c r="H249" s="220"/>
      <c r="I249" s="220">
        <f t="shared" si="62"/>
        <v>0</v>
      </c>
      <c r="J249" s="220"/>
      <c r="K249" s="220">
        <f t="shared" si="63"/>
        <v>0</v>
      </c>
      <c r="L249" s="220"/>
      <c r="M249" s="220">
        <f t="shared" si="64"/>
        <v>0</v>
      </c>
      <c r="N249" s="220"/>
      <c r="O249" s="220">
        <f t="shared" si="65"/>
        <v>0</v>
      </c>
      <c r="P249" s="220"/>
      <c r="Q249" s="220">
        <f t="shared" si="66"/>
        <v>0</v>
      </c>
      <c r="R249" s="220"/>
      <c r="S249" s="220">
        <f t="shared" si="67"/>
        <v>0</v>
      </c>
      <c r="T249" s="220"/>
      <c r="U249" s="220">
        <f t="shared" si="68"/>
        <v>0</v>
      </c>
      <c r="V249" s="220"/>
      <c r="W249" s="220">
        <f t="shared" si="69"/>
        <v>0</v>
      </c>
      <c r="X249" s="220"/>
      <c r="Y249" s="220">
        <f t="shared" si="70"/>
        <v>0</v>
      </c>
      <c r="Z249" s="220"/>
      <c r="AA249" s="220">
        <f t="shared" si="71"/>
        <v>0</v>
      </c>
      <c r="AC249" s="222" t="e">
        <f t="shared" si="81"/>
        <v>#DIV/0!</v>
      </c>
      <c r="AD249" s="220" t="e">
        <f t="shared" si="72"/>
        <v>#NUM!</v>
      </c>
      <c r="AE249" s="223" t="e">
        <f t="shared" si="73"/>
        <v>#NUM!</v>
      </c>
      <c r="AF249" s="223" t="e">
        <f t="shared" si="74"/>
        <v>#NUM!</v>
      </c>
      <c r="AG249" s="222" t="e">
        <f t="shared" si="75"/>
        <v>#NUM!</v>
      </c>
      <c r="AI249" s="220" t="e">
        <f t="shared" si="76"/>
        <v>#DIV/0!</v>
      </c>
      <c r="AJ249" s="222" t="e">
        <f t="shared" si="77"/>
        <v>#DIV/0!</v>
      </c>
      <c r="AK249" s="222" t="e">
        <f t="shared" si="78"/>
        <v>#DIV/0!</v>
      </c>
      <c r="AL249" s="222" t="e">
        <f t="shared" si="79"/>
        <v>#DIV/0!</v>
      </c>
      <c r="AN249" s="89"/>
    </row>
    <row r="250" spans="1:40" s="88" customFormat="1" ht="30" hidden="1" customHeight="1">
      <c r="A250" s="88">
        <f>'CONSTRUCTION COST ESTIMATE'!A250</f>
        <v>0</v>
      </c>
      <c r="B250" s="91">
        <f>'CONSTRUCTION COST ESTIMATE'!B250</f>
        <v>271.00099999999998</v>
      </c>
      <c r="C250" s="92" t="str">
        <f>'CONSTRUCTION COST ESTIMATE'!C250</f>
        <v>BIAXIAL GEOGRID BASE REINFORCEMENT</v>
      </c>
      <c r="D250" s="93" t="str">
        <f>'CONSTRUCTION COST ESTIMATE'!BB250</f>
        <v>SY</v>
      </c>
      <c r="E250" s="94">
        <f>'CONSTRUCTION COST ESTIMATE'!BA250</f>
        <v>0</v>
      </c>
      <c r="F250" s="220">
        <f>'CONSTRUCTION COST ESTIMATE'!BC250</f>
        <v>0</v>
      </c>
      <c r="G250" s="221">
        <f>'CONSTRUCTION COST ESTIMATE'!BD250</f>
        <v>0</v>
      </c>
      <c r="H250" s="220"/>
      <c r="I250" s="220">
        <f t="shared" si="62"/>
        <v>0</v>
      </c>
      <c r="J250" s="220"/>
      <c r="K250" s="220">
        <f t="shared" si="63"/>
        <v>0</v>
      </c>
      <c r="L250" s="220"/>
      <c r="M250" s="220">
        <f t="shared" si="64"/>
        <v>0</v>
      </c>
      <c r="N250" s="220"/>
      <c r="O250" s="220">
        <f t="shared" si="65"/>
        <v>0</v>
      </c>
      <c r="P250" s="220"/>
      <c r="Q250" s="220">
        <f t="shared" si="66"/>
        <v>0</v>
      </c>
      <c r="R250" s="220"/>
      <c r="S250" s="220">
        <f t="shared" si="67"/>
        <v>0</v>
      </c>
      <c r="T250" s="220"/>
      <c r="U250" s="220">
        <f t="shared" si="68"/>
        <v>0</v>
      </c>
      <c r="V250" s="220"/>
      <c r="W250" s="220">
        <f t="shared" si="69"/>
        <v>0</v>
      </c>
      <c r="X250" s="220"/>
      <c r="Y250" s="220">
        <f t="shared" si="70"/>
        <v>0</v>
      </c>
      <c r="Z250" s="220"/>
      <c r="AA250" s="220">
        <f t="shared" si="71"/>
        <v>0</v>
      </c>
      <c r="AC250" s="222" t="e">
        <f t="shared" si="81"/>
        <v>#DIV/0!</v>
      </c>
      <c r="AD250" s="220" t="e">
        <f t="shared" si="72"/>
        <v>#NUM!</v>
      </c>
      <c r="AE250" s="223" t="e">
        <f t="shared" si="73"/>
        <v>#NUM!</v>
      </c>
      <c r="AF250" s="223" t="e">
        <f t="shared" si="74"/>
        <v>#NUM!</v>
      </c>
      <c r="AG250" s="222" t="e">
        <f t="shared" si="75"/>
        <v>#NUM!</v>
      </c>
      <c r="AI250" s="220" t="e">
        <f t="shared" si="76"/>
        <v>#DIV/0!</v>
      </c>
      <c r="AJ250" s="222" t="e">
        <f t="shared" si="77"/>
        <v>#DIV/0!</v>
      </c>
      <c r="AK250" s="222" t="e">
        <f t="shared" si="78"/>
        <v>#DIV/0!</v>
      </c>
      <c r="AL250" s="222" t="e">
        <f t="shared" si="79"/>
        <v>#DIV/0!</v>
      </c>
      <c r="AN250" s="89"/>
    </row>
    <row r="251" spans="1:40" s="88" customFormat="1" ht="30" hidden="1" customHeight="1">
      <c r="A251" s="88">
        <f>'CONSTRUCTION COST ESTIMATE'!A251</f>
        <v>0</v>
      </c>
      <c r="B251" s="91">
        <f>'CONSTRUCTION COST ESTIMATE'!B251</f>
        <v>272.00099999999998</v>
      </c>
      <c r="C251" s="92" t="str">
        <f>'CONSTRUCTION COST ESTIMATE'!C251</f>
        <v>GEOTEXTILE SEPARATION FABRIC</v>
      </c>
      <c r="D251" s="93" t="str">
        <f>'CONSTRUCTION COST ESTIMATE'!BB251</f>
        <v>SY</v>
      </c>
      <c r="E251" s="94">
        <f>'CONSTRUCTION COST ESTIMATE'!BA251</f>
        <v>0</v>
      </c>
      <c r="F251" s="220">
        <f>'CONSTRUCTION COST ESTIMATE'!BC251</f>
        <v>0</v>
      </c>
      <c r="G251" s="221">
        <f>'CONSTRUCTION COST ESTIMATE'!BD251</f>
        <v>0</v>
      </c>
      <c r="H251" s="220"/>
      <c r="I251" s="220">
        <f t="shared" si="62"/>
        <v>0</v>
      </c>
      <c r="J251" s="220"/>
      <c r="K251" s="220">
        <f t="shared" si="63"/>
        <v>0</v>
      </c>
      <c r="L251" s="220"/>
      <c r="M251" s="220">
        <f t="shared" si="64"/>
        <v>0</v>
      </c>
      <c r="N251" s="220"/>
      <c r="O251" s="220">
        <f t="shared" si="65"/>
        <v>0</v>
      </c>
      <c r="P251" s="220"/>
      <c r="Q251" s="220">
        <f t="shared" si="66"/>
        <v>0</v>
      </c>
      <c r="R251" s="220"/>
      <c r="S251" s="220">
        <f t="shared" si="67"/>
        <v>0</v>
      </c>
      <c r="T251" s="220"/>
      <c r="U251" s="220">
        <f t="shared" si="68"/>
        <v>0</v>
      </c>
      <c r="V251" s="220"/>
      <c r="W251" s="220">
        <f t="shared" si="69"/>
        <v>0</v>
      </c>
      <c r="X251" s="220"/>
      <c r="Y251" s="220">
        <f t="shared" si="70"/>
        <v>0</v>
      </c>
      <c r="Z251" s="220"/>
      <c r="AA251" s="220">
        <f t="shared" si="71"/>
        <v>0</v>
      </c>
      <c r="AC251" s="222" t="e">
        <f t="shared" si="81"/>
        <v>#DIV/0!</v>
      </c>
      <c r="AD251" s="220" t="e">
        <f t="shared" si="72"/>
        <v>#NUM!</v>
      </c>
      <c r="AE251" s="223" t="e">
        <f t="shared" si="73"/>
        <v>#NUM!</v>
      </c>
      <c r="AF251" s="223" t="e">
        <f t="shared" si="74"/>
        <v>#NUM!</v>
      </c>
      <c r="AG251" s="222" t="e">
        <f t="shared" si="75"/>
        <v>#NUM!</v>
      </c>
      <c r="AI251" s="220" t="e">
        <f t="shared" si="76"/>
        <v>#DIV/0!</v>
      </c>
      <c r="AJ251" s="222" t="e">
        <f t="shared" si="77"/>
        <v>#DIV/0!</v>
      </c>
      <c r="AK251" s="222" t="e">
        <f t="shared" si="78"/>
        <v>#DIV/0!</v>
      </c>
      <c r="AL251" s="222" t="e">
        <f t="shared" si="79"/>
        <v>#DIV/0!</v>
      </c>
      <c r="AN251" s="89"/>
    </row>
    <row r="252" spans="1:40" s="88" customFormat="1" ht="30" customHeight="1">
      <c r="A252" s="237" t="str">
        <f>'CONSTRUCTION COST ESTIMATE'!A252</f>
        <v>SP 302-308</v>
      </c>
      <c r="B252" s="140"/>
      <c r="C252" s="136" t="str">
        <f>'CONSTRUCTION COST ESTIMATE'!C252</f>
        <v>AGGREGATE BASE</v>
      </c>
      <c r="D252" s="135"/>
      <c r="E252" s="137"/>
      <c r="F252" s="138"/>
      <c r="G252" s="238"/>
      <c r="H252" s="138"/>
      <c r="I252" s="138"/>
      <c r="J252" s="138"/>
      <c r="K252" s="138"/>
      <c r="L252" s="138"/>
      <c r="M252" s="138"/>
      <c r="N252" s="138"/>
      <c r="O252" s="138"/>
      <c r="P252" s="138"/>
      <c r="Q252" s="138"/>
      <c r="R252" s="138"/>
      <c r="S252" s="138"/>
      <c r="T252" s="138"/>
      <c r="U252" s="138"/>
      <c r="V252" s="138"/>
      <c r="W252" s="138"/>
      <c r="X252" s="138"/>
      <c r="Y252" s="138"/>
      <c r="Z252" s="138"/>
      <c r="AA252" s="138"/>
      <c r="AB252" s="239"/>
      <c r="AC252" s="240"/>
      <c r="AD252" s="241"/>
      <c r="AE252" s="242"/>
      <c r="AF252" s="242"/>
      <c r="AG252" s="240"/>
      <c r="AH252" s="239"/>
      <c r="AI252" s="241"/>
      <c r="AJ252" s="240"/>
      <c r="AK252" s="240"/>
      <c r="AL252" s="240"/>
      <c r="AN252" s="139" t="s">
        <v>1447</v>
      </c>
    </row>
    <row r="253" spans="1:40" s="88" customFormat="1" ht="30" hidden="1" customHeight="1">
      <c r="A253" s="88">
        <f>'CONSTRUCTION COST ESTIMATE'!A253</f>
        <v>0</v>
      </c>
      <c r="B253" s="91">
        <f>'CONSTRUCTION COST ESTIMATE'!B253</f>
        <v>302.00049999999999</v>
      </c>
      <c r="C253" s="92" t="str">
        <f>'CONSTRUCTION COST ESTIMATE'!C253</f>
        <v>1 INCH FINE AGGREGATE (SAND)</v>
      </c>
      <c r="D253" s="93" t="str">
        <f>'CONSTRUCTION COST ESTIMATE'!BB253</f>
        <v>SY</v>
      </c>
      <c r="E253" s="94">
        <f>'CONSTRUCTION COST ESTIMATE'!BA253</f>
        <v>0</v>
      </c>
      <c r="F253" s="220">
        <f>'CONSTRUCTION COST ESTIMATE'!BC253</f>
        <v>0</v>
      </c>
      <c r="G253" s="221">
        <f>'CONSTRUCTION COST ESTIMATE'!BD253</f>
        <v>0</v>
      </c>
      <c r="H253" s="220"/>
      <c r="I253" s="220">
        <f t="shared" si="62"/>
        <v>0</v>
      </c>
      <c r="J253" s="220"/>
      <c r="K253" s="220">
        <f t="shared" si="63"/>
        <v>0</v>
      </c>
      <c r="L253" s="220"/>
      <c r="M253" s="220">
        <f t="shared" si="64"/>
        <v>0</v>
      </c>
      <c r="N253" s="220"/>
      <c r="O253" s="220">
        <f t="shared" si="65"/>
        <v>0</v>
      </c>
      <c r="P253" s="220"/>
      <c r="Q253" s="220">
        <f t="shared" si="66"/>
        <v>0</v>
      </c>
      <c r="R253" s="220"/>
      <c r="S253" s="220">
        <f t="shared" si="67"/>
        <v>0</v>
      </c>
      <c r="T253" s="220"/>
      <c r="U253" s="220">
        <f t="shared" si="68"/>
        <v>0</v>
      </c>
      <c r="V253" s="220"/>
      <c r="W253" s="220">
        <f t="shared" si="69"/>
        <v>0</v>
      </c>
      <c r="X253" s="220"/>
      <c r="Y253" s="220">
        <f t="shared" si="70"/>
        <v>0</v>
      </c>
      <c r="Z253" s="220"/>
      <c r="AA253" s="220">
        <f t="shared" si="71"/>
        <v>0</v>
      </c>
      <c r="AC253" s="222" t="e">
        <f t="shared" ref="AC253:AC260" si="100">I253/$I$1460</f>
        <v>#DIV/0!</v>
      </c>
      <c r="AD253" s="220" t="e">
        <f t="shared" si="72"/>
        <v>#NUM!</v>
      </c>
      <c r="AE253" s="223" t="e">
        <f t="shared" si="73"/>
        <v>#NUM!</v>
      </c>
      <c r="AF253" s="223" t="e">
        <f t="shared" si="74"/>
        <v>#NUM!</v>
      </c>
      <c r="AG253" s="222" t="e">
        <f t="shared" si="75"/>
        <v>#NUM!</v>
      </c>
      <c r="AI253" s="220" t="e">
        <f t="shared" si="76"/>
        <v>#DIV/0!</v>
      </c>
      <c r="AJ253" s="222" t="e">
        <f t="shared" si="77"/>
        <v>#DIV/0!</v>
      </c>
      <c r="AK253" s="222" t="e">
        <f t="shared" si="78"/>
        <v>#DIV/0!</v>
      </c>
      <c r="AL253" s="222" t="e">
        <f t="shared" si="79"/>
        <v>#DIV/0!</v>
      </c>
      <c r="AN253" s="89"/>
    </row>
    <row r="254" spans="1:40" s="88" customFormat="1" ht="30" hidden="1" customHeight="1">
      <c r="A254" s="88">
        <f>'CONSTRUCTION COST ESTIMATE'!A254</f>
        <v>0</v>
      </c>
      <c r="B254" s="91">
        <f>'CONSTRUCTION COST ESTIMATE'!B254</f>
        <v>302.00099999999998</v>
      </c>
      <c r="C254" s="92" t="str">
        <f>'CONSTRUCTION COST ESTIMATE'!C254</f>
        <v>TYPE I AGGREGATE BASE</v>
      </c>
      <c r="D254" s="93" t="str">
        <f>'CONSTRUCTION COST ESTIMATE'!BB254</f>
        <v>CY</v>
      </c>
      <c r="E254" s="94">
        <f>'CONSTRUCTION COST ESTIMATE'!BA254</f>
        <v>0</v>
      </c>
      <c r="F254" s="220">
        <f>'CONSTRUCTION COST ESTIMATE'!BC254</f>
        <v>0</v>
      </c>
      <c r="G254" s="221">
        <f>'CONSTRUCTION COST ESTIMATE'!BD254</f>
        <v>0</v>
      </c>
      <c r="H254" s="220"/>
      <c r="I254" s="220">
        <f t="shared" si="62"/>
        <v>0</v>
      </c>
      <c r="J254" s="220"/>
      <c r="K254" s="220">
        <f t="shared" si="63"/>
        <v>0</v>
      </c>
      <c r="L254" s="220"/>
      <c r="M254" s="220">
        <f t="shared" si="64"/>
        <v>0</v>
      </c>
      <c r="N254" s="220"/>
      <c r="O254" s="220">
        <f t="shared" si="65"/>
        <v>0</v>
      </c>
      <c r="P254" s="220"/>
      <c r="Q254" s="220">
        <f t="shared" si="66"/>
        <v>0</v>
      </c>
      <c r="R254" s="220"/>
      <c r="S254" s="220">
        <f t="shared" si="67"/>
        <v>0</v>
      </c>
      <c r="T254" s="220"/>
      <c r="U254" s="220">
        <f t="shared" si="68"/>
        <v>0</v>
      </c>
      <c r="V254" s="220"/>
      <c r="W254" s="220">
        <f t="shared" si="69"/>
        <v>0</v>
      </c>
      <c r="X254" s="220"/>
      <c r="Y254" s="220">
        <f t="shared" si="70"/>
        <v>0</v>
      </c>
      <c r="Z254" s="220"/>
      <c r="AA254" s="220">
        <f t="shared" si="71"/>
        <v>0</v>
      </c>
      <c r="AC254" s="222" t="e">
        <f t="shared" si="100"/>
        <v>#DIV/0!</v>
      </c>
      <c r="AD254" s="220" t="e">
        <f t="shared" si="72"/>
        <v>#NUM!</v>
      </c>
      <c r="AE254" s="223" t="e">
        <f t="shared" si="73"/>
        <v>#NUM!</v>
      </c>
      <c r="AF254" s="223" t="e">
        <f t="shared" si="74"/>
        <v>#NUM!</v>
      </c>
      <c r="AG254" s="222" t="e">
        <f t="shared" si="75"/>
        <v>#NUM!</v>
      </c>
      <c r="AI254" s="220" t="e">
        <f t="shared" si="76"/>
        <v>#DIV/0!</v>
      </c>
      <c r="AJ254" s="222" t="e">
        <f t="shared" si="77"/>
        <v>#DIV/0!</v>
      </c>
      <c r="AK254" s="222" t="e">
        <f t="shared" si="78"/>
        <v>#DIV/0!</v>
      </c>
      <c r="AL254" s="222" t="e">
        <f t="shared" si="79"/>
        <v>#DIV/0!</v>
      </c>
      <c r="AN254" s="89"/>
    </row>
    <row r="255" spans="1:40" s="88" customFormat="1" ht="30" hidden="1" customHeight="1">
      <c r="A255" s="88">
        <f>'CONSTRUCTION COST ESTIMATE'!A255</f>
        <v>0</v>
      </c>
      <c r="B255" s="91">
        <f>'CONSTRUCTION COST ESTIMATE'!B255</f>
        <v>302.00200000000001</v>
      </c>
      <c r="C255" s="92" t="str">
        <f>'CONSTRUCTION COST ESTIMATE'!C255</f>
        <v>TYPE I CLASS B AGGREGATE BASE</v>
      </c>
      <c r="D255" s="93" t="str">
        <f>'CONSTRUCTION COST ESTIMATE'!BB255</f>
        <v>CY</v>
      </c>
      <c r="E255" s="94">
        <f>'CONSTRUCTION COST ESTIMATE'!BA255</f>
        <v>0</v>
      </c>
      <c r="F255" s="220">
        <f>'CONSTRUCTION COST ESTIMATE'!BC255</f>
        <v>0</v>
      </c>
      <c r="G255" s="221">
        <f>'CONSTRUCTION COST ESTIMATE'!BD255</f>
        <v>0</v>
      </c>
      <c r="H255" s="220"/>
      <c r="I255" s="220">
        <f t="shared" si="62"/>
        <v>0</v>
      </c>
      <c r="J255" s="220"/>
      <c r="K255" s="220">
        <f t="shared" si="63"/>
        <v>0</v>
      </c>
      <c r="L255" s="220"/>
      <c r="M255" s="220">
        <f t="shared" si="64"/>
        <v>0</v>
      </c>
      <c r="N255" s="220"/>
      <c r="O255" s="220">
        <f t="shared" si="65"/>
        <v>0</v>
      </c>
      <c r="P255" s="220"/>
      <c r="Q255" s="220">
        <f t="shared" si="66"/>
        <v>0</v>
      </c>
      <c r="R255" s="220"/>
      <c r="S255" s="220">
        <f t="shared" si="67"/>
        <v>0</v>
      </c>
      <c r="T255" s="220"/>
      <c r="U255" s="220">
        <f t="shared" si="68"/>
        <v>0</v>
      </c>
      <c r="V255" s="220"/>
      <c r="W255" s="220">
        <f t="shared" si="69"/>
        <v>0</v>
      </c>
      <c r="X255" s="220"/>
      <c r="Y255" s="220">
        <f t="shared" si="70"/>
        <v>0</v>
      </c>
      <c r="Z255" s="220"/>
      <c r="AA255" s="220">
        <f t="shared" si="71"/>
        <v>0</v>
      </c>
      <c r="AC255" s="222" t="e">
        <f t="shared" si="100"/>
        <v>#DIV/0!</v>
      </c>
      <c r="AD255" s="220" t="e">
        <f t="shared" si="72"/>
        <v>#NUM!</v>
      </c>
      <c r="AE255" s="223" t="e">
        <f t="shared" si="73"/>
        <v>#NUM!</v>
      </c>
      <c r="AF255" s="223" t="e">
        <f t="shared" si="74"/>
        <v>#NUM!</v>
      </c>
      <c r="AG255" s="222" t="e">
        <f t="shared" si="75"/>
        <v>#NUM!</v>
      </c>
      <c r="AI255" s="220" t="e">
        <f t="shared" si="76"/>
        <v>#DIV/0!</v>
      </c>
      <c r="AJ255" s="222" t="e">
        <f t="shared" si="77"/>
        <v>#DIV/0!</v>
      </c>
      <c r="AK255" s="222" t="e">
        <f t="shared" si="78"/>
        <v>#DIV/0!</v>
      </c>
      <c r="AL255" s="222" t="e">
        <f t="shared" si="79"/>
        <v>#DIV/0!</v>
      </c>
      <c r="AN255" s="89"/>
    </row>
    <row r="256" spans="1:40" s="88" customFormat="1" ht="30" hidden="1" customHeight="1">
      <c r="A256" s="88">
        <f>'CONSTRUCTION COST ESTIMATE'!A256</f>
        <v>0</v>
      </c>
      <c r="B256" s="91">
        <f>'CONSTRUCTION COST ESTIMATE'!B256</f>
        <v>302.00299999999999</v>
      </c>
      <c r="C256" s="92" t="str">
        <f>'CONSTRUCTION COST ESTIMATE'!C256</f>
        <v>TYPE II AGGREGATE BASE</v>
      </c>
      <c r="D256" s="93" t="str">
        <f>'CONSTRUCTION COST ESTIMATE'!BB256</f>
        <v>CY</v>
      </c>
      <c r="E256" s="94">
        <f>'CONSTRUCTION COST ESTIMATE'!BA256</f>
        <v>0</v>
      </c>
      <c r="F256" s="220">
        <f>'CONSTRUCTION COST ESTIMATE'!BC256</f>
        <v>0</v>
      </c>
      <c r="G256" s="221">
        <f>'CONSTRUCTION COST ESTIMATE'!BD256</f>
        <v>0</v>
      </c>
      <c r="H256" s="220"/>
      <c r="I256" s="220">
        <f t="shared" si="62"/>
        <v>0</v>
      </c>
      <c r="J256" s="220"/>
      <c r="K256" s="220">
        <f t="shared" si="63"/>
        <v>0</v>
      </c>
      <c r="L256" s="220"/>
      <c r="M256" s="220">
        <f t="shared" si="64"/>
        <v>0</v>
      </c>
      <c r="N256" s="220"/>
      <c r="O256" s="220">
        <f t="shared" si="65"/>
        <v>0</v>
      </c>
      <c r="P256" s="220"/>
      <c r="Q256" s="220">
        <f t="shared" si="66"/>
        <v>0</v>
      </c>
      <c r="R256" s="220"/>
      <c r="S256" s="220">
        <f t="shared" si="67"/>
        <v>0</v>
      </c>
      <c r="T256" s="220"/>
      <c r="U256" s="220">
        <f t="shared" si="68"/>
        <v>0</v>
      </c>
      <c r="V256" s="220"/>
      <c r="W256" s="220">
        <f t="shared" si="69"/>
        <v>0</v>
      </c>
      <c r="X256" s="220"/>
      <c r="Y256" s="220">
        <f t="shared" si="70"/>
        <v>0</v>
      </c>
      <c r="Z256" s="220"/>
      <c r="AA256" s="220">
        <f t="shared" si="71"/>
        <v>0</v>
      </c>
      <c r="AC256" s="222" t="e">
        <f t="shared" si="100"/>
        <v>#DIV/0!</v>
      </c>
      <c r="AD256" s="220" t="e">
        <f t="shared" si="72"/>
        <v>#NUM!</v>
      </c>
      <c r="AE256" s="223" t="e">
        <f t="shared" si="73"/>
        <v>#NUM!</v>
      </c>
      <c r="AF256" s="223" t="e">
        <f t="shared" si="74"/>
        <v>#NUM!</v>
      </c>
      <c r="AG256" s="222" t="e">
        <f t="shared" si="75"/>
        <v>#NUM!</v>
      </c>
      <c r="AI256" s="220" t="e">
        <f t="shared" si="76"/>
        <v>#DIV/0!</v>
      </c>
      <c r="AJ256" s="222" t="e">
        <f t="shared" si="77"/>
        <v>#DIV/0!</v>
      </c>
      <c r="AK256" s="222" t="e">
        <f t="shared" si="78"/>
        <v>#DIV/0!</v>
      </c>
      <c r="AL256" s="222" t="e">
        <f t="shared" si="79"/>
        <v>#DIV/0!</v>
      </c>
      <c r="AN256" s="89"/>
    </row>
    <row r="257" spans="1:40" s="88" customFormat="1" ht="30" hidden="1" customHeight="1">
      <c r="A257" s="88">
        <f>'CONSTRUCTION COST ESTIMATE'!A257</f>
        <v>0</v>
      </c>
      <c r="B257" s="91">
        <f>'CONSTRUCTION COST ESTIMATE'!B257</f>
        <v>302.00400000000002</v>
      </c>
      <c r="C257" s="92" t="str">
        <f>'CONSTRUCTION COST ESTIMATE'!C257</f>
        <v>TYPE II CLASS B AGGREGATE BASE</v>
      </c>
      <c r="D257" s="93" t="str">
        <f>'CONSTRUCTION COST ESTIMATE'!BB257</f>
        <v>CY</v>
      </c>
      <c r="E257" s="94">
        <f>'CONSTRUCTION COST ESTIMATE'!BA257</f>
        <v>0</v>
      </c>
      <c r="F257" s="220">
        <f>'CONSTRUCTION COST ESTIMATE'!BC257</f>
        <v>0</v>
      </c>
      <c r="G257" s="221">
        <f>'CONSTRUCTION COST ESTIMATE'!BD257</f>
        <v>0</v>
      </c>
      <c r="H257" s="220"/>
      <c r="I257" s="220">
        <f t="shared" si="62"/>
        <v>0</v>
      </c>
      <c r="J257" s="220"/>
      <c r="K257" s="220">
        <f t="shared" si="63"/>
        <v>0</v>
      </c>
      <c r="L257" s="220"/>
      <c r="M257" s="220">
        <f t="shared" si="64"/>
        <v>0</v>
      </c>
      <c r="N257" s="220"/>
      <c r="O257" s="220">
        <f t="shared" si="65"/>
        <v>0</v>
      </c>
      <c r="P257" s="220"/>
      <c r="Q257" s="220">
        <f t="shared" si="66"/>
        <v>0</v>
      </c>
      <c r="R257" s="220"/>
      <c r="S257" s="220">
        <f t="shared" si="67"/>
        <v>0</v>
      </c>
      <c r="T257" s="220"/>
      <c r="U257" s="220">
        <f t="shared" si="68"/>
        <v>0</v>
      </c>
      <c r="V257" s="220"/>
      <c r="W257" s="220">
        <f t="shared" si="69"/>
        <v>0</v>
      </c>
      <c r="X257" s="220"/>
      <c r="Y257" s="220">
        <f t="shared" si="70"/>
        <v>0</v>
      </c>
      <c r="Z257" s="220"/>
      <c r="AA257" s="220">
        <f t="shared" si="71"/>
        <v>0</v>
      </c>
      <c r="AC257" s="222" t="e">
        <f t="shared" si="100"/>
        <v>#DIV/0!</v>
      </c>
      <c r="AD257" s="220" t="e">
        <f t="shared" si="72"/>
        <v>#NUM!</v>
      </c>
      <c r="AE257" s="223" t="e">
        <f t="shared" si="73"/>
        <v>#NUM!</v>
      </c>
      <c r="AF257" s="223" t="e">
        <f t="shared" si="74"/>
        <v>#NUM!</v>
      </c>
      <c r="AG257" s="222" t="e">
        <f t="shared" si="75"/>
        <v>#NUM!</v>
      </c>
      <c r="AI257" s="220" t="e">
        <f t="shared" si="76"/>
        <v>#DIV/0!</v>
      </c>
      <c r="AJ257" s="222" t="e">
        <f t="shared" si="77"/>
        <v>#DIV/0!</v>
      </c>
      <c r="AK257" s="222" t="e">
        <f t="shared" si="78"/>
        <v>#DIV/0!</v>
      </c>
      <c r="AL257" s="222" t="e">
        <f t="shared" si="79"/>
        <v>#DIV/0!</v>
      </c>
      <c r="AN257" s="89"/>
    </row>
    <row r="258" spans="1:40" s="88" customFormat="1" ht="30" hidden="1" customHeight="1">
      <c r="A258" s="88">
        <f>'CONSTRUCTION COST ESTIMATE'!A258</f>
        <v>0</v>
      </c>
      <c r="B258" s="91">
        <f>'CONSTRUCTION COST ESTIMATE'!B258</f>
        <v>302.005</v>
      </c>
      <c r="C258" s="92" t="str">
        <f>'CONSTRUCTION COST ESTIMATE'!C258</f>
        <v>MODIFIED TYPE II ACCESS ROAD</v>
      </c>
      <c r="D258" s="93" t="str">
        <f>'CONSTRUCTION COST ESTIMATE'!BB258</f>
        <v>CY</v>
      </c>
      <c r="E258" s="94">
        <f>'CONSTRUCTION COST ESTIMATE'!BA258</f>
        <v>0</v>
      </c>
      <c r="F258" s="220">
        <f>'CONSTRUCTION COST ESTIMATE'!BC258</f>
        <v>0</v>
      </c>
      <c r="G258" s="221">
        <f>'CONSTRUCTION COST ESTIMATE'!BD258</f>
        <v>0</v>
      </c>
      <c r="H258" s="220"/>
      <c r="I258" s="220">
        <f t="shared" ref="I258" si="101">$E258*H258</f>
        <v>0</v>
      </c>
      <c r="J258" s="220"/>
      <c r="K258" s="220">
        <f t="shared" ref="K258" si="102">$E258*J258</f>
        <v>0</v>
      </c>
      <c r="L258" s="220"/>
      <c r="M258" s="220">
        <f t="shared" ref="M258" si="103">$E258*L258</f>
        <v>0</v>
      </c>
      <c r="N258" s="220"/>
      <c r="O258" s="220">
        <f t="shared" ref="O258" si="104">$E258*N258</f>
        <v>0</v>
      </c>
      <c r="P258" s="220"/>
      <c r="Q258" s="220">
        <f t="shared" ref="Q258" si="105">$E258*P258</f>
        <v>0</v>
      </c>
      <c r="R258" s="220"/>
      <c r="S258" s="220">
        <f t="shared" ref="S258" si="106">$E258*R258</f>
        <v>0</v>
      </c>
      <c r="T258" s="220"/>
      <c r="U258" s="220">
        <f t="shared" ref="U258" si="107">$E258*T258</f>
        <v>0</v>
      </c>
      <c r="V258" s="220"/>
      <c r="W258" s="220">
        <f t="shared" ref="W258" si="108">$E258*V258</f>
        <v>0</v>
      </c>
      <c r="X258" s="220"/>
      <c r="Y258" s="220">
        <f t="shared" ref="Y258" si="109">$E258*X258</f>
        <v>0</v>
      </c>
      <c r="Z258" s="220"/>
      <c r="AA258" s="220">
        <f t="shared" ref="AA258" si="110">$E258*Z258</f>
        <v>0</v>
      </c>
      <c r="AC258" s="222" t="e">
        <f t="shared" ref="AC258" si="111">I258/$I$1460</f>
        <v>#DIV/0!</v>
      </c>
      <c r="AD258" s="220" t="e">
        <f t="shared" ref="AD258" si="112">MEDIAN(H258,J258,L258,N258,P258,R258,T258,V258,X258,Z258)</f>
        <v>#NUM!</v>
      </c>
      <c r="AE258" s="223" t="e">
        <f t="shared" ref="AE258" si="113">IF(H258&gt;AD258,"X","")</f>
        <v>#NUM!</v>
      </c>
      <c r="AF258" s="223" t="e">
        <f t="shared" ref="AF258" si="114">IF(H258&lt;AD258,"X","")</f>
        <v>#NUM!</v>
      </c>
      <c r="AG258" s="222" t="e">
        <f t="shared" ref="AG258" si="115">H258/AD258</f>
        <v>#NUM!</v>
      </c>
      <c r="AI258" s="220" t="e">
        <f t="shared" ref="AI258" si="116">AVERAGE(H258,J258,L258,N258,P258,R258,T258,V258,X258,Z258)</f>
        <v>#DIV/0!</v>
      </c>
      <c r="AJ258" s="222" t="e">
        <f t="shared" ref="AJ258" si="117">AI258/F258</f>
        <v>#DIV/0!</v>
      </c>
      <c r="AK258" s="222" t="e">
        <f t="shared" ref="AK258" si="118">H258/F258</f>
        <v>#DIV/0!</v>
      </c>
      <c r="AL258" s="222" t="e">
        <f t="shared" ref="AL258" si="119">H258/AI258</f>
        <v>#DIV/0!</v>
      </c>
      <c r="AN258" s="89"/>
    </row>
    <row r="259" spans="1:40" s="88" customFormat="1" ht="30" hidden="1" customHeight="1">
      <c r="A259" s="88">
        <f>'CONSTRUCTION COST ESTIMATE'!A259</f>
        <v>0</v>
      </c>
      <c r="B259" s="91">
        <f>'CONSTRUCTION COST ESTIMATE'!B259</f>
        <v>308.00099999999998</v>
      </c>
      <c r="C259" s="92" t="str">
        <f>'CONSTRUCTION COST ESTIMATE'!C259</f>
        <v>CONSTRUCT ASPHALT EMULSION AGGREGATE BASE STABILIZATION</v>
      </c>
      <c r="D259" s="93" t="str">
        <f>'CONSTRUCTION COST ESTIMATE'!BB259</f>
        <v>SY</v>
      </c>
      <c r="E259" s="94">
        <f>'CONSTRUCTION COST ESTIMATE'!BA259</f>
        <v>0</v>
      </c>
      <c r="F259" s="220">
        <f>'CONSTRUCTION COST ESTIMATE'!BC259</f>
        <v>0</v>
      </c>
      <c r="G259" s="221">
        <f>'CONSTRUCTION COST ESTIMATE'!BD259</f>
        <v>0</v>
      </c>
      <c r="H259" s="220"/>
      <c r="I259" s="220">
        <f t="shared" si="62"/>
        <v>0</v>
      </c>
      <c r="J259" s="220"/>
      <c r="K259" s="220">
        <f t="shared" si="63"/>
        <v>0</v>
      </c>
      <c r="L259" s="220"/>
      <c r="M259" s="220">
        <f t="shared" si="64"/>
        <v>0</v>
      </c>
      <c r="N259" s="220"/>
      <c r="O259" s="220">
        <f t="shared" si="65"/>
        <v>0</v>
      </c>
      <c r="P259" s="220"/>
      <c r="Q259" s="220">
        <f t="shared" si="66"/>
        <v>0</v>
      </c>
      <c r="R259" s="220"/>
      <c r="S259" s="220">
        <f t="shared" si="67"/>
        <v>0</v>
      </c>
      <c r="T259" s="220"/>
      <c r="U259" s="220">
        <f t="shared" si="68"/>
        <v>0</v>
      </c>
      <c r="V259" s="220"/>
      <c r="W259" s="220">
        <f t="shared" si="69"/>
        <v>0</v>
      </c>
      <c r="X259" s="220"/>
      <c r="Y259" s="220">
        <f t="shared" si="70"/>
        <v>0</v>
      </c>
      <c r="Z259" s="220"/>
      <c r="AA259" s="220">
        <f t="shared" si="71"/>
        <v>0</v>
      </c>
      <c r="AC259" s="222" t="e">
        <f t="shared" si="100"/>
        <v>#DIV/0!</v>
      </c>
      <c r="AD259" s="220" t="e">
        <f t="shared" si="72"/>
        <v>#NUM!</v>
      </c>
      <c r="AE259" s="223" t="e">
        <f t="shared" si="73"/>
        <v>#NUM!</v>
      </c>
      <c r="AF259" s="223" t="e">
        <f t="shared" si="74"/>
        <v>#NUM!</v>
      </c>
      <c r="AG259" s="222" t="e">
        <f t="shared" si="75"/>
        <v>#NUM!</v>
      </c>
      <c r="AI259" s="220" t="e">
        <f t="shared" si="76"/>
        <v>#DIV/0!</v>
      </c>
      <c r="AJ259" s="222" t="e">
        <f t="shared" si="77"/>
        <v>#DIV/0!</v>
      </c>
      <c r="AK259" s="222" t="e">
        <f t="shared" si="78"/>
        <v>#DIV/0!</v>
      </c>
      <c r="AL259" s="222" t="e">
        <f t="shared" si="79"/>
        <v>#DIV/0!</v>
      </c>
      <c r="AN259" s="89"/>
    </row>
    <row r="260" spans="1:40" s="88" customFormat="1" ht="30" hidden="1" customHeight="1">
      <c r="A260" s="88">
        <f>'CONSTRUCTION COST ESTIMATE'!A260</f>
        <v>0</v>
      </c>
      <c r="B260" s="91">
        <f>'CONSTRUCTION COST ESTIMATE'!B260</f>
        <v>308.00200000000001</v>
      </c>
      <c r="C260" s="92" t="str">
        <f>'CONSTRUCTION COST ESTIMATE'!C260</f>
        <v>ASPHALT EMULSION FOR AGGREGATE BASE STABILIZATION</v>
      </c>
      <c r="D260" s="93" t="str">
        <f>'CONSTRUCTION COST ESTIMATE'!BB260</f>
        <v>TON</v>
      </c>
      <c r="E260" s="94">
        <f>'CONSTRUCTION COST ESTIMATE'!BA260</f>
        <v>0</v>
      </c>
      <c r="F260" s="220">
        <f>'CONSTRUCTION COST ESTIMATE'!BC260</f>
        <v>0</v>
      </c>
      <c r="G260" s="221">
        <f>'CONSTRUCTION COST ESTIMATE'!BD260</f>
        <v>0</v>
      </c>
      <c r="H260" s="220"/>
      <c r="I260" s="220">
        <f t="shared" si="62"/>
        <v>0</v>
      </c>
      <c r="J260" s="220"/>
      <c r="K260" s="220">
        <f t="shared" si="63"/>
        <v>0</v>
      </c>
      <c r="L260" s="220"/>
      <c r="M260" s="220">
        <f t="shared" si="64"/>
        <v>0</v>
      </c>
      <c r="N260" s="220"/>
      <c r="O260" s="220">
        <f t="shared" si="65"/>
        <v>0</v>
      </c>
      <c r="P260" s="220"/>
      <c r="Q260" s="220">
        <f t="shared" si="66"/>
        <v>0</v>
      </c>
      <c r="R260" s="220"/>
      <c r="S260" s="220">
        <f t="shared" si="67"/>
        <v>0</v>
      </c>
      <c r="T260" s="220"/>
      <c r="U260" s="220">
        <f t="shared" si="68"/>
        <v>0</v>
      </c>
      <c r="V260" s="220"/>
      <c r="W260" s="220">
        <f t="shared" si="69"/>
        <v>0</v>
      </c>
      <c r="X260" s="220"/>
      <c r="Y260" s="220">
        <f t="shared" si="70"/>
        <v>0</v>
      </c>
      <c r="Z260" s="220"/>
      <c r="AA260" s="220">
        <f t="shared" si="71"/>
        <v>0</v>
      </c>
      <c r="AC260" s="222" t="e">
        <f t="shared" si="100"/>
        <v>#DIV/0!</v>
      </c>
      <c r="AD260" s="220" t="e">
        <f t="shared" si="72"/>
        <v>#NUM!</v>
      </c>
      <c r="AE260" s="223" t="e">
        <f t="shared" si="73"/>
        <v>#NUM!</v>
      </c>
      <c r="AF260" s="223" t="e">
        <f t="shared" si="74"/>
        <v>#NUM!</v>
      </c>
      <c r="AG260" s="222" t="e">
        <f t="shared" si="75"/>
        <v>#NUM!</v>
      </c>
      <c r="AI260" s="220" t="e">
        <f t="shared" si="76"/>
        <v>#DIV/0!</v>
      </c>
      <c r="AJ260" s="222" t="e">
        <f t="shared" si="77"/>
        <v>#DIV/0!</v>
      </c>
      <c r="AK260" s="222" t="e">
        <f t="shared" si="78"/>
        <v>#DIV/0!</v>
      </c>
      <c r="AL260" s="222" t="e">
        <f t="shared" si="79"/>
        <v>#DIV/0!</v>
      </c>
      <c r="AN260" s="89"/>
    </row>
    <row r="261" spans="1:40" s="88" customFormat="1" ht="30" customHeight="1">
      <c r="A261" s="237" t="str">
        <f>'CONSTRUCTION COST ESTIMATE'!A261</f>
        <v>SP 402-413</v>
      </c>
      <c r="B261" s="140"/>
      <c r="C261" s="136" t="str">
        <f>'CONSTRUCTION COST ESTIMATE'!C261</f>
        <v>PLANTMIX BITUMINOUS SURFACE</v>
      </c>
      <c r="D261" s="135"/>
      <c r="E261" s="137"/>
      <c r="F261" s="138"/>
      <c r="G261" s="238"/>
      <c r="H261" s="138"/>
      <c r="I261" s="138"/>
      <c r="J261" s="138"/>
      <c r="K261" s="138"/>
      <c r="L261" s="138"/>
      <c r="M261" s="138"/>
      <c r="N261" s="138"/>
      <c r="O261" s="138"/>
      <c r="P261" s="138"/>
      <c r="Q261" s="138"/>
      <c r="R261" s="138"/>
      <c r="S261" s="138"/>
      <c r="T261" s="138"/>
      <c r="U261" s="138"/>
      <c r="V261" s="138"/>
      <c r="W261" s="138"/>
      <c r="X261" s="138"/>
      <c r="Y261" s="138"/>
      <c r="Z261" s="138"/>
      <c r="AA261" s="138"/>
      <c r="AB261" s="239"/>
      <c r="AC261" s="240"/>
      <c r="AD261" s="241"/>
      <c r="AE261" s="242"/>
      <c r="AF261" s="242"/>
      <c r="AG261" s="240"/>
      <c r="AH261" s="239"/>
      <c r="AI261" s="241"/>
      <c r="AJ261" s="240"/>
      <c r="AK261" s="240"/>
      <c r="AL261" s="240"/>
      <c r="AN261" s="139" t="s">
        <v>1447</v>
      </c>
    </row>
    <row r="262" spans="1:40" s="88" customFormat="1" ht="30" hidden="1" customHeight="1">
      <c r="A262" s="88">
        <f>'CONSTRUCTION COST ESTIMATE'!A262</f>
        <v>0</v>
      </c>
      <c r="B262" s="91">
        <f>'CONSTRUCTION COST ESTIMATE'!B262</f>
        <v>402.00049999999999</v>
      </c>
      <c r="C262" s="92" t="str">
        <f>'CONSTRUCTION COST ESTIMATE'!C262</f>
        <v>2 INCH PLANTMIX BITUMINOUS SURFACE</v>
      </c>
      <c r="D262" s="93" t="str">
        <f>'CONSTRUCTION COST ESTIMATE'!BB262</f>
        <v>SY</v>
      </c>
      <c r="E262" s="94">
        <f>'CONSTRUCTION COST ESTIMATE'!BA262</f>
        <v>0</v>
      </c>
      <c r="F262" s="220">
        <f>'CONSTRUCTION COST ESTIMATE'!BC262</f>
        <v>0</v>
      </c>
      <c r="G262" s="221">
        <f>'CONSTRUCTION COST ESTIMATE'!BD262</f>
        <v>0</v>
      </c>
      <c r="H262" s="220"/>
      <c r="I262" s="220">
        <f t="shared" si="62"/>
        <v>0</v>
      </c>
      <c r="J262" s="220"/>
      <c r="K262" s="220">
        <f t="shared" si="63"/>
        <v>0</v>
      </c>
      <c r="L262" s="220"/>
      <c r="M262" s="220">
        <f t="shared" si="64"/>
        <v>0</v>
      </c>
      <c r="N262" s="220"/>
      <c r="O262" s="220">
        <f t="shared" si="65"/>
        <v>0</v>
      </c>
      <c r="P262" s="220"/>
      <c r="Q262" s="220">
        <f t="shared" si="66"/>
        <v>0</v>
      </c>
      <c r="R262" s="220"/>
      <c r="S262" s="220">
        <f t="shared" si="67"/>
        <v>0</v>
      </c>
      <c r="T262" s="220"/>
      <c r="U262" s="220">
        <f t="shared" si="68"/>
        <v>0</v>
      </c>
      <c r="V262" s="220"/>
      <c r="W262" s="220">
        <f t="shared" si="69"/>
        <v>0</v>
      </c>
      <c r="X262" s="220"/>
      <c r="Y262" s="220">
        <f t="shared" si="70"/>
        <v>0</v>
      </c>
      <c r="Z262" s="220"/>
      <c r="AA262" s="220">
        <f t="shared" si="71"/>
        <v>0</v>
      </c>
      <c r="AC262" s="222" t="e">
        <f t="shared" ref="AC262:AC299" si="120">I262/$I$1460</f>
        <v>#DIV/0!</v>
      </c>
      <c r="AD262" s="220" t="e">
        <f t="shared" si="72"/>
        <v>#NUM!</v>
      </c>
      <c r="AE262" s="223" t="e">
        <f t="shared" si="73"/>
        <v>#NUM!</v>
      </c>
      <c r="AF262" s="223" t="e">
        <f t="shared" si="74"/>
        <v>#NUM!</v>
      </c>
      <c r="AG262" s="222" t="e">
        <f t="shared" si="75"/>
        <v>#NUM!</v>
      </c>
      <c r="AI262" s="220" t="e">
        <f t="shared" si="76"/>
        <v>#DIV/0!</v>
      </c>
      <c r="AJ262" s="222" t="e">
        <f t="shared" si="77"/>
        <v>#DIV/0!</v>
      </c>
      <c r="AK262" s="222" t="e">
        <f t="shared" si="78"/>
        <v>#DIV/0!</v>
      </c>
      <c r="AL262" s="222" t="e">
        <f t="shared" si="79"/>
        <v>#DIV/0!</v>
      </c>
      <c r="AN262" s="89"/>
    </row>
    <row r="263" spans="1:40" s="88" customFormat="1" ht="30" hidden="1" customHeight="1">
      <c r="A263" s="88">
        <f>'CONSTRUCTION COST ESTIMATE'!A263</f>
        <v>0</v>
      </c>
      <c r="B263" s="91">
        <f>'CONSTRUCTION COST ESTIMATE'!B263</f>
        <v>402.00099999999998</v>
      </c>
      <c r="C263" s="92" t="str">
        <f>'CONSTRUCTION COST ESTIMATE'!C263</f>
        <v>3 INCH PLANTMIX BITUMINOUS SURFACE</v>
      </c>
      <c r="D263" s="93" t="str">
        <f>'CONSTRUCTION COST ESTIMATE'!BB263</f>
        <v>SY</v>
      </c>
      <c r="E263" s="94">
        <f>'CONSTRUCTION COST ESTIMATE'!BA263</f>
        <v>0</v>
      </c>
      <c r="F263" s="220">
        <f>'CONSTRUCTION COST ESTIMATE'!BC263</f>
        <v>0</v>
      </c>
      <c r="G263" s="221">
        <f>'CONSTRUCTION COST ESTIMATE'!BD263</f>
        <v>0</v>
      </c>
      <c r="H263" s="220"/>
      <c r="I263" s="220">
        <f t="shared" si="62"/>
        <v>0</v>
      </c>
      <c r="J263" s="220"/>
      <c r="K263" s="220">
        <f t="shared" si="63"/>
        <v>0</v>
      </c>
      <c r="L263" s="220"/>
      <c r="M263" s="220">
        <f t="shared" si="64"/>
        <v>0</v>
      </c>
      <c r="N263" s="220"/>
      <c r="O263" s="220">
        <f t="shared" si="65"/>
        <v>0</v>
      </c>
      <c r="P263" s="220"/>
      <c r="Q263" s="220">
        <f t="shared" si="66"/>
        <v>0</v>
      </c>
      <c r="R263" s="220"/>
      <c r="S263" s="220">
        <f t="shared" si="67"/>
        <v>0</v>
      </c>
      <c r="T263" s="220"/>
      <c r="U263" s="220">
        <f t="shared" si="68"/>
        <v>0</v>
      </c>
      <c r="V263" s="220"/>
      <c r="W263" s="220">
        <f t="shared" si="69"/>
        <v>0</v>
      </c>
      <c r="X263" s="220"/>
      <c r="Y263" s="220">
        <f t="shared" si="70"/>
        <v>0</v>
      </c>
      <c r="Z263" s="220"/>
      <c r="AA263" s="220">
        <f t="shared" si="71"/>
        <v>0</v>
      </c>
      <c r="AC263" s="222" t="e">
        <f t="shared" si="120"/>
        <v>#DIV/0!</v>
      </c>
      <c r="AD263" s="220" t="e">
        <f t="shared" si="72"/>
        <v>#NUM!</v>
      </c>
      <c r="AE263" s="223" t="e">
        <f t="shared" si="73"/>
        <v>#NUM!</v>
      </c>
      <c r="AF263" s="223" t="e">
        <f t="shared" si="74"/>
        <v>#NUM!</v>
      </c>
      <c r="AG263" s="222" t="e">
        <f t="shared" si="75"/>
        <v>#NUM!</v>
      </c>
      <c r="AI263" s="220" t="e">
        <f t="shared" si="76"/>
        <v>#DIV/0!</v>
      </c>
      <c r="AJ263" s="222" t="e">
        <f t="shared" si="77"/>
        <v>#DIV/0!</v>
      </c>
      <c r="AK263" s="222" t="e">
        <f t="shared" si="78"/>
        <v>#DIV/0!</v>
      </c>
      <c r="AL263" s="222" t="e">
        <f t="shared" si="79"/>
        <v>#DIV/0!</v>
      </c>
      <c r="AN263" s="89"/>
    </row>
    <row r="264" spans="1:40" s="88" customFormat="1" ht="30" hidden="1" customHeight="1">
      <c r="A264" s="88">
        <f>'CONSTRUCTION COST ESTIMATE'!A264</f>
        <v>0</v>
      </c>
      <c r="B264" s="91">
        <f>'CONSTRUCTION COST ESTIMATE'!B264</f>
        <v>402.00200000000001</v>
      </c>
      <c r="C264" s="92" t="str">
        <f>'CONSTRUCTION COST ESTIMATE'!C264</f>
        <v>4 INCH PLANTMIX BITUMINOUS SURFACE</v>
      </c>
      <c r="D264" s="93" t="str">
        <f>'CONSTRUCTION COST ESTIMATE'!BB264</f>
        <v>SY</v>
      </c>
      <c r="E264" s="94">
        <f>'CONSTRUCTION COST ESTIMATE'!BA264</f>
        <v>0</v>
      </c>
      <c r="F264" s="220">
        <f>'CONSTRUCTION COST ESTIMATE'!BC264</f>
        <v>0</v>
      </c>
      <c r="G264" s="221">
        <f>'CONSTRUCTION COST ESTIMATE'!BD264</f>
        <v>0</v>
      </c>
      <c r="H264" s="220"/>
      <c r="I264" s="220">
        <f t="shared" si="62"/>
        <v>0</v>
      </c>
      <c r="J264" s="220"/>
      <c r="K264" s="220">
        <f t="shared" si="63"/>
        <v>0</v>
      </c>
      <c r="L264" s="220"/>
      <c r="M264" s="220">
        <f t="shared" si="64"/>
        <v>0</v>
      </c>
      <c r="N264" s="220"/>
      <c r="O264" s="220">
        <f t="shared" si="65"/>
        <v>0</v>
      </c>
      <c r="P264" s="220"/>
      <c r="Q264" s="220">
        <f t="shared" si="66"/>
        <v>0</v>
      </c>
      <c r="R264" s="220"/>
      <c r="S264" s="220">
        <f t="shared" si="67"/>
        <v>0</v>
      </c>
      <c r="T264" s="220"/>
      <c r="U264" s="220">
        <f t="shared" si="68"/>
        <v>0</v>
      </c>
      <c r="V264" s="220"/>
      <c r="W264" s="220">
        <f t="shared" si="69"/>
        <v>0</v>
      </c>
      <c r="X264" s="220"/>
      <c r="Y264" s="220">
        <f t="shared" si="70"/>
        <v>0</v>
      </c>
      <c r="Z264" s="220"/>
      <c r="AA264" s="220">
        <f t="shared" si="71"/>
        <v>0</v>
      </c>
      <c r="AC264" s="222" t="e">
        <f t="shared" si="120"/>
        <v>#DIV/0!</v>
      </c>
      <c r="AD264" s="220" t="e">
        <f t="shared" si="72"/>
        <v>#NUM!</v>
      </c>
      <c r="AE264" s="223" t="e">
        <f t="shared" si="73"/>
        <v>#NUM!</v>
      </c>
      <c r="AF264" s="223" t="e">
        <f t="shared" si="74"/>
        <v>#NUM!</v>
      </c>
      <c r="AG264" s="222" t="e">
        <f t="shared" si="75"/>
        <v>#NUM!</v>
      </c>
      <c r="AI264" s="220" t="e">
        <f t="shared" si="76"/>
        <v>#DIV/0!</v>
      </c>
      <c r="AJ264" s="222" t="e">
        <f t="shared" si="77"/>
        <v>#DIV/0!</v>
      </c>
      <c r="AK264" s="222" t="e">
        <f t="shared" si="78"/>
        <v>#DIV/0!</v>
      </c>
      <c r="AL264" s="222" t="e">
        <f t="shared" si="79"/>
        <v>#DIV/0!</v>
      </c>
      <c r="AN264" s="89"/>
    </row>
    <row r="265" spans="1:40" s="88" customFormat="1" ht="30" hidden="1" customHeight="1">
      <c r="A265" s="88">
        <f>'CONSTRUCTION COST ESTIMATE'!A265</f>
        <v>0</v>
      </c>
      <c r="B265" s="91">
        <f>'CONSTRUCTION COST ESTIMATE'!B265</f>
        <v>402.00299999999999</v>
      </c>
      <c r="C265" s="92" t="str">
        <f>'CONSTRUCTION COST ESTIMATE'!C265</f>
        <v>5 INCH PLANTMIX BITUMINOUS SURFACE</v>
      </c>
      <c r="D265" s="93" t="str">
        <f>'CONSTRUCTION COST ESTIMATE'!BB265</f>
        <v>SY</v>
      </c>
      <c r="E265" s="94">
        <f>'CONSTRUCTION COST ESTIMATE'!BA265</f>
        <v>0</v>
      </c>
      <c r="F265" s="220">
        <f>'CONSTRUCTION COST ESTIMATE'!BC265</f>
        <v>0</v>
      </c>
      <c r="G265" s="221">
        <f>'CONSTRUCTION COST ESTIMATE'!BD265</f>
        <v>0</v>
      </c>
      <c r="H265" s="220"/>
      <c r="I265" s="220">
        <f t="shared" si="62"/>
        <v>0</v>
      </c>
      <c r="J265" s="220"/>
      <c r="K265" s="220">
        <f t="shared" si="63"/>
        <v>0</v>
      </c>
      <c r="L265" s="220"/>
      <c r="M265" s="220">
        <f t="shared" si="64"/>
        <v>0</v>
      </c>
      <c r="N265" s="220"/>
      <c r="O265" s="220">
        <f t="shared" si="65"/>
        <v>0</v>
      </c>
      <c r="P265" s="220"/>
      <c r="Q265" s="220">
        <f t="shared" si="66"/>
        <v>0</v>
      </c>
      <c r="R265" s="220"/>
      <c r="S265" s="220">
        <f t="shared" si="67"/>
        <v>0</v>
      </c>
      <c r="T265" s="220"/>
      <c r="U265" s="220">
        <f t="shared" si="68"/>
        <v>0</v>
      </c>
      <c r="V265" s="220"/>
      <c r="W265" s="220">
        <f t="shared" si="69"/>
        <v>0</v>
      </c>
      <c r="X265" s="220"/>
      <c r="Y265" s="220">
        <f t="shared" si="70"/>
        <v>0</v>
      </c>
      <c r="Z265" s="220"/>
      <c r="AA265" s="220">
        <f t="shared" si="71"/>
        <v>0</v>
      </c>
      <c r="AC265" s="222" t="e">
        <f t="shared" si="120"/>
        <v>#DIV/0!</v>
      </c>
      <c r="AD265" s="220" t="e">
        <f t="shared" si="72"/>
        <v>#NUM!</v>
      </c>
      <c r="AE265" s="223" t="e">
        <f t="shared" si="73"/>
        <v>#NUM!</v>
      </c>
      <c r="AF265" s="223" t="e">
        <f t="shared" si="74"/>
        <v>#NUM!</v>
      </c>
      <c r="AG265" s="222" t="e">
        <f t="shared" si="75"/>
        <v>#NUM!</v>
      </c>
      <c r="AI265" s="220" t="e">
        <f t="shared" si="76"/>
        <v>#DIV/0!</v>
      </c>
      <c r="AJ265" s="222" t="e">
        <f t="shared" si="77"/>
        <v>#DIV/0!</v>
      </c>
      <c r="AK265" s="222" t="e">
        <f t="shared" si="78"/>
        <v>#DIV/0!</v>
      </c>
      <c r="AL265" s="222" t="e">
        <f t="shared" si="79"/>
        <v>#DIV/0!</v>
      </c>
      <c r="AN265" s="89"/>
    </row>
    <row r="266" spans="1:40" s="88" customFormat="1" ht="30" hidden="1" customHeight="1">
      <c r="A266" s="88">
        <f>'CONSTRUCTION COST ESTIMATE'!A266</f>
        <v>0</v>
      </c>
      <c r="B266" s="91">
        <f>'CONSTRUCTION COST ESTIMATE'!B266</f>
        <v>402.00400000000002</v>
      </c>
      <c r="C266" s="92" t="str">
        <f>'CONSTRUCTION COST ESTIMATE'!C266</f>
        <v>6 INCH PLANTMIX BITUMINOUS SURFACE</v>
      </c>
      <c r="D266" s="93" t="str">
        <f>'CONSTRUCTION COST ESTIMATE'!BB266</f>
        <v>SY</v>
      </c>
      <c r="E266" s="94">
        <f>'CONSTRUCTION COST ESTIMATE'!BA266</f>
        <v>0</v>
      </c>
      <c r="F266" s="220">
        <f>'CONSTRUCTION COST ESTIMATE'!BC266</f>
        <v>0</v>
      </c>
      <c r="G266" s="221">
        <f>'CONSTRUCTION COST ESTIMATE'!BD266</f>
        <v>0</v>
      </c>
      <c r="H266" s="220"/>
      <c r="I266" s="220">
        <f t="shared" si="62"/>
        <v>0</v>
      </c>
      <c r="J266" s="220"/>
      <c r="K266" s="220">
        <f t="shared" si="63"/>
        <v>0</v>
      </c>
      <c r="L266" s="220"/>
      <c r="M266" s="220">
        <f t="shared" si="64"/>
        <v>0</v>
      </c>
      <c r="N266" s="220"/>
      <c r="O266" s="220">
        <f t="shared" si="65"/>
        <v>0</v>
      </c>
      <c r="P266" s="220"/>
      <c r="Q266" s="220">
        <f t="shared" si="66"/>
        <v>0</v>
      </c>
      <c r="R266" s="220"/>
      <c r="S266" s="220">
        <f t="shared" si="67"/>
        <v>0</v>
      </c>
      <c r="T266" s="220"/>
      <c r="U266" s="220">
        <f t="shared" si="68"/>
        <v>0</v>
      </c>
      <c r="V266" s="220"/>
      <c r="W266" s="220">
        <f t="shared" si="69"/>
        <v>0</v>
      </c>
      <c r="X266" s="220"/>
      <c r="Y266" s="220">
        <f t="shared" si="70"/>
        <v>0</v>
      </c>
      <c r="Z266" s="220"/>
      <c r="AA266" s="220">
        <f t="shared" si="71"/>
        <v>0</v>
      </c>
      <c r="AC266" s="222" t="e">
        <f t="shared" si="120"/>
        <v>#DIV/0!</v>
      </c>
      <c r="AD266" s="220" t="e">
        <f t="shared" si="72"/>
        <v>#NUM!</v>
      </c>
      <c r="AE266" s="223" t="e">
        <f t="shared" si="73"/>
        <v>#NUM!</v>
      </c>
      <c r="AF266" s="223" t="e">
        <f t="shared" si="74"/>
        <v>#NUM!</v>
      </c>
      <c r="AG266" s="222" t="e">
        <f t="shared" si="75"/>
        <v>#NUM!</v>
      </c>
      <c r="AI266" s="220" t="e">
        <f t="shared" si="76"/>
        <v>#DIV/0!</v>
      </c>
      <c r="AJ266" s="222" t="e">
        <f t="shared" si="77"/>
        <v>#DIV/0!</v>
      </c>
      <c r="AK266" s="222" t="e">
        <f t="shared" si="78"/>
        <v>#DIV/0!</v>
      </c>
      <c r="AL266" s="222" t="e">
        <f t="shared" si="79"/>
        <v>#DIV/0!</v>
      </c>
      <c r="AN266" s="89"/>
    </row>
    <row r="267" spans="1:40" s="88" customFormat="1" ht="30" hidden="1" customHeight="1">
      <c r="A267" s="88">
        <f>'CONSTRUCTION COST ESTIMATE'!A267</f>
        <v>0</v>
      </c>
      <c r="B267" s="91">
        <f>'CONSTRUCTION COST ESTIMATE'!B267</f>
        <v>402.005</v>
      </c>
      <c r="C267" s="92" t="str">
        <f>'CONSTRUCTION COST ESTIMATE'!C267</f>
        <v>7 INCH PLANTMIX BITUMINOUS SURFACE</v>
      </c>
      <c r="D267" s="93" t="str">
        <f>'CONSTRUCTION COST ESTIMATE'!BB267</f>
        <v>SY</v>
      </c>
      <c r="E267" s="94">
        <f>'CONSTRUCTION COST ESTIMATE'!BA267</f>
        <v>0</v>
      </c>
      <c r="F267" s="220">
        <f>'CONSTRUCTION COST ESTIMATE'!BC267</f>
        <v>0</v>
      </c>
      <c r="G267" s="221">
        <f>'CONSTRUCTION COST ESTIMATE'!BD267</f>
        <v>0</v>
      </c>
      <c r="H267" s="220"/>
      <c r="I267" s="220">
        <f t="shared" si="62"/>
        <v>0</v>
      </c>
      <c r="J267" s="220"/>
      <c r="K267" s="220">
        <f t="shared" si="63"/>
        <v>0</v>
      </c>
      <c r="L267" s="220"/>
      <c r="M267" s="220">
        <f t="shared" si="64"/>
        <v>0</v>
      </c>
      <c r="N267" s="220"/>
      <c r="O267" s="220">
        <f t="shared" si="65"/>
        <v>0</v>
      </c>
      <c r="P267" s="220"/>
      <c r="Q267" s="220">
        <f t="shared" si="66"/>
        <v>0</v>
      </c>
      <c r="R267" s="220"/>
      <c r="S267" s="220">
        <f t="shared" si="67"/>
        <v>0</v>
      </c>
      <c r="T267" s="220"/>
      <c r="U267" s="220">
        <f t="shared" si="68"/>
        <v>0</v>
      </c>
      <c r="V267" s="220"/>
      <c r="W267" s="220">
        <f t="shared" si="69"/>
        <v>0</v>
      </c>
      <c r="X267" s="220"/>
      <c r="Y267" s="220">
        <f t="shared" si="70"/>
        <v>0</v>
      </c>
      <c r="Z267" s="220"/>
      <c r="AA267" s="220">
        <f t="shared" si="71"/>
        <v>0</v>
      </c>
      <c r="AC267" s="222" t="e">
        <f t="shared" si="120"/>
        <v>#DIV/0!</v>
      </c>
      <c r="AD267" s="220" t="e">
        <f t="shared" si="72"/>
        <v>#NUM!</v>
      </c>
      <c r="AE267" s="223" t="e">
        <f t="shared" si="73"/>
        <v>#NUM!</v>
      </c>
      <c r="AF267" s="223" t="e">
        <f t="shared" si="74"/>
        <v>#NUM!</v>
      </c>
      <c r="AG267" s="222" t="e">
        <f t="shared" si="75"/>
        <v>#NUM!</v>
      </c>
      <c r="AI267" s="220" t="e">
        <f t="shared" si="76"/>
        <v>#DIV/0!</v>
      </c>
      <c r="AJ267" s="222" t="e">
        <f t="shared" si="77"/>
        <v>#DIV/0!</v>
      </c>
      <c r="AK267" s="222" t="e">
        <f t="shared" si="78"/>
        <v>#DIV/0!</v>
      </c>
      <c r="AL267" s="222" t="e">
        <f t="shared" si="79"/>
        <v>#DIV/0!</v>
      </c>
      <c r="AN267" s="89"/>
    </row>
    <row r="268" spans="1:40" s="88" customFormat="1" ht="30" hidden="1" customHeight="1">
      <c r="A268" s="88">
        <f>'CONSTRUCTION COST ESTIMATE'!A268</f>
        <v>0</v>
      </c>
      <c r="B268" s="91">
        <f>'CONSTRUCTION COST ESTIMATE'!B268</f>
        <v>402.00599999999997</v>
      </c>
      <c r="C268" s="92" t="str">
        <f>'CONSTRUCTION COST ESTIMATE'!C268</f>
        <v>8.5 INCH PLANTMIX BITUMINOUS SURFACE</v>
      </c>
      <c r="D268" s="93" t="str">
        <f>'CONSTRUCTION COST ESTIMATE'!BB268</f>
        <v>SY</v>
      </c>
      <c r="E268" s="94">
        <f>'CONSTRUCTION COST ESTIMATE'!BA268</f>
        <v>0</v>
      </c>
      <c r="F268" s="220">
        <f>'CONSTRUCTION COST ESTIMATE'!BC268</f>
        <v>0</v>
      </c>
      <c r="G268" s="221">
        <f>'CONSTRUCTION COST ESTIMATE'!BD268</f>
        <v>0</v>
      </c>
      <c r="H268" s="220"/>
      <c r="I268" s="220">
        <f t="shared" si="62"/>
        <v>0</v>
      </c>
      <c r="J268" s="220"/>
      <c r="K268" s="220">
        <f t="shared" si="63"/>
        <v>0</v>
      </c>
      <c r="L268" s="220"/>
      <c r="M268" s="220">
        <f t="shared" si="64"/>
        <v>0</v>
      </c>
      <c r="N268" s="220"/>
      <c r="O268" s="220">
        <f t="shared" si="65"/>
        <v>0</v>
      </c>
      <c r="P268" s="220"/>
      <c r="Q268" s="220">
        <f t="shared" si="66"/>
        <v>0</v>
      </c>
      <c r="R268" s="220"/>
      <c r="S268" s="220">
        <f t="shared" si="67"/>
        <v>0</v>
      </c>
      <c r="T268" s="220"/>
      <c r="U268" s="220">
        <f t="shared" si="68"/>
        <v>0</v>
      </c>
      <c r="V268" s="220"/>
      <c r="W268" s="220">
        <f t="shared" si="69"/>
        <v>0</v>
      </c>
      <c r="X268" s="220"/>
      <c r="Y268" s="220">
        <f t="shared" si="70"/>
        <v>0</v>
      </c>
      <c r="Z268" s="220"/>
      <c r="AA268" s="220">
        <f t="shared" si="71"/>
        <v>0</v>
      </c>
      <c r="AC268" s="222" t="e">
        <f t="shared" si="120"/>
        <v>#DIV/0!</v>
      </c>
      <c r="AD268" s="220" t="e">
        <f t="shared" si="72"/>
        <v>#NUM!</v>
      </c>
      <c r="AE268" s="223" t="e">
        <f t="shared" si="73"/>
        <v>#NUM!</v>
      </c>
      <c r="AF268" s="223" t="e">
        <f t="shared" si="74"/>
        <v>#NUM!</v>
      </c>
      <c r="AG268" s="222" t="e">
        <f t="shared" si="75"/>
        <v>#NUM!</v>
      </c>
      <c r="AI268" s="220" t="e">
        <f t="shared" si="76"/>
        <v>#DIV/0!</v>
      </c>
      <c r="AJ268" s="222" t="e">
        <f t="shared" si="77"/>
        <v>#DIV/0!</v>
      </c>
      <c r="AK268" s="222" t="e">
        <f t="shared" si="78"/>
        <v>#DIV/0!</v>
      </c>
      <c r="AL268" s="222" t="e">
        <f t="shared" si="79"/>
        <v>#DIV/0!</v>
      </c>
      <c r="AN268" s="89"/>
    </row>
    <row r="269" spans="1:40" s="88" customFormat="1" ht="30" hidden="1" customHeight="1">
      <c r="A269" s="88">
        <f>'CONSTRUCTION COST ESTIMATE'!A269</f>
        <v>0</v>
      </c>
      <c r="B269" s="91">
        <f>'CONSTRUCTION COST ESTIMATE'!B269</f>
        <v>402.00700000000001</v>
      </c>
      <c r="C269" s="92" t="str">
        <f>'CONSTRUCTION COST ESTIMATE'!C269</f>
        <v>11 INCH PLANTMIX BITUMINOUS SURFACE</v>
      </c>
      <c r="D269" s="93" t="str">
        <f>'CONSTRUCTION COST ESTIMATE'!BB269</f>
        <v>SY</v>
      </c>
      <c r="E269" s="94">
        <f>'CONSTRUCTION COST ESTIMATE'!BA269</f>
        <v>0</v>
      </c>
      <c r="F269" s="220">
        <f>'CONSTRUCTION COST ESTIMATE'!BC269</f>
        <v>0</v>
      </c>
      <c r="G269" s="221">
        <f>'CONSTRUCTION COST ESTIMATE'!BD269</f>
        <v>0</v>
      </c>
      <c r="H269" s="220"/>
      <c r="I269" s="220">
        <f t="shared" ref="I269:I332" si="121">$E269*H269</f>
        <v>0</v>
      </c>
      <c r="J269" s="220"/>
      <c r="K269" s="220">
        <f t="shared" ref="K269:K332" si="122">$E269*J269</f>
        <v>0</v>
      </c>
      <c r="L269" s="220"/>
      <c r="M269" s="220">
        <f t="shared" ref="M269:M332" si="123">$E269*L269</f>
        <v>0</v>
      </c>
      <c r="N269" s="220"/>
      <c r="O269" s="220">
        <f t="shared" ref="O269:O332" si="124">$E269*N269</f>
        <v>0</v>
      </c>
      <c r="P269" s="220"/>
      <c r="Q269" s="220">
        <f t="shared" ref="Q269:Q332" si="125">$E269*P269</f>
        <v>0</v>
      </c>
      <c r="R269" s="220"/>
      <c r="S269" s="220">
        <f t="shared" ref="S269:S332" si="126">$E269*R269</f>
        <v>0</v>
      </c>
      <c r="T269" s="220"/>
      <c r="U269" s="220">
        <f t="shared" ref="U269:U332" si="127">$E269*T269</f>
        <v>0</v>
      </c>
      <c r="V269" s="220"/>
      <c r="W269" s="220">
        <f t="shared" ref="W269:W332" si="128">$E269*V269</f>
        <v>0</v>
      </c>
      <c r="X269" s="220"/>
      <c r="Y269" s="220">
        <f t="shared" ref="Y269:Y332" si="129">$E269*X269</f>
        <v>0</v>
      </c>
      <c r="Z269" s="220"/>
      <c r="AA269" s="220">
        <f t="shared" ref="AA269:AA332" si="130">$E269*Z269</f>
        <v>0</v>
      </c>
      <c r="AC269" s="222" t="e">
        <f t="shared" si="120"/>
        <v>#DIV/0!</v>
      </c>
      <c r="AD269" s="220" t="e">
        <f t="shared" ref="AD269:AD332" si="131">MEDIAN(H269,J269,L269,N269,P269,R269,T269,V269,X269,Z269)</f>
        <v>#NUM!</v>
      </c>
      <c r="AE269" s="223" t="e">
        <f t="shared" ref="AE269:AE332" si="132">IF(H269&gt;AD269,"X","")</f>
        <v>#NUM!</v>
      </c>
      <c r="AF269" s="223" t="e">
        <f t="shared" ref="AF269:AF332" si="133">IF(H269&lt;AD269,"X","")</f>
        <v>#NUM!</v>
      </c>
      <c r="AG269" s="222" t="e">
        <f t="shared" ref="AG269:AG332" si="134">H269/AD269</f>
        <v>#NUM!</v>
      </c>
      <c r="AI269" s="220" t="e">
        <f t="shared" ref="AI269:AI332" si="135">AVERAGE(H269,J269,L269,N269,P269,R269,T269,V269,X269,Z269)</f>
        <v>#DIV/0!</v>
      </c>
      <c r="AJ269" s="222" t="e">
        <f t="shared" ref="AJ269:AJ332" si="136">AI269/F269</f>
        <v>#DIV/0!</v>
      </c>
      <c r="AK269" s="222" t="e">
        <f t="shared" ref="AK269:AK332" si="137">H269/F269</f>
        <v>#DIV/0!</v>
      </c>
      <c r="AL269" s="222" t="e">
        <f t="shared" ref="AL269:AL332" si="138">H269/AI269</f>
        <v>#DIV/0!</v>
      </c>
      <c r="AN269" s="89"/>
    </row>
    <row r="270" spans="1:40" s="88" customFormat="1" ht="30" hidden="1" customHeight="1">
      <c r="A270" s="88">
        <f>'CONSTRUCTION COST ESTIMATE'!A270</f>
        <v>0</v>
      </c>
      <c r="B270" s="91">
        <f>'CONSTRUCTION COST ESTIMATE'!B270</f>
        <v>402.00799999999998</v>
      </c>
      <c r="C270" s="92" t="str">
        <f>'CONSTRUCTION COST ESTIMATE'!C270</f>
        <v>2 INCH HOT MIX PATCH</v>
      </c>
      <c r="D270" s="93" t="str">
        <f>'CONSTRUCTION COST ESTIMATE'!BB270</f>
        <v>SY</v>
      </c>
      <c r="E270" s="94">
        <f>'CONSTRUCTION COST ESTIMATE'!BA270</f>
        <v>0</v>
      </c>
      <c r="F270" s="220">
        <f>'CONSTRUCTION COST ESTIMATE'!BC270</f>
        <v>0</v>
      </c>
      <c r="G270" s="221">
        <f>'CONSTRUCTION COST ESTIMATE'!BD270</f>
        <v>0</v>
      </c>
      <c r="H270" s="220"/>
      <c r="I270" s="220">
        <f t="shared" si="121"/>
        <v>0</v>
      </c>
      <c r="J270" s="220"/>
      <c r="K270" s="220">
        <f t="shared" si="122"/>
        <v>0</v>
      </c>
      <c r="L270" s="220"/>
      <c r="M270" s="220">
        <f t="shared" si="123"/>
        <v>0</v>
      </c>
      <c r="N270" s="220"/>
      <c r="O270" s="220">
        <f t="shared" si="124"/>
        <v>0</v>
      </c>
      <c r="P270" s="220"/>
      <c r="Q270" s="220">
        <f t="shared" si="125"/>
        <v>0</v>
      </c>
      <c r="R270" s="220"/>
      <c r="S270" s="220">
        <f t="shared" si="126"/>
        <v>0</v>
      </c>
      <c r="T270" s="220"/>
      <c r="U270" s="220">
        <f t="shared" si="127"/>
        <v>0</v>
      </c>
      <c r="V270" s="220"/>
      <c r="W270" s="220">
        <f t="shared" si="128"/>
        <v>0</v>
      </c>
      <c r="X270" s="220"/>
      <c r="Y270" s="220">
        <f t="shared" si="129"/>
        <v>0</v>
      </c>
      <c r="Z270" s="220"/>
      <c r="AA270" s="220">
        <f t="shared" si="130"/>
        <v>0</v>
      </c>
      <c r="AC270" s="222" t="e">
        <f t="shared" si="120"/>
        <v>#DIV/0!</v>
      </c>
      <c r="AD270" s="220" t="e">
        <f t="shared" si="131"/>
        <v>#NUM!</v>
      </c>
      <c r="AE270" s="223" t="e">
        <f t="shared" si="132"/>
        <v>#NUM!</v>
      </c>
      <c r="AF270" s="223" t="e">
        <f t="shared" si="133"/>
        <v>#NUM!</v>
      </c>
      <c r="AG270" s="222" t="e">
        <f t="shared" si="134"/>
        <v>#NUM!</v>
      </c>
      <c r="AI270" s="220" t="e">
        <f t="shared" si="135"/>
        <v>#DIV/0!</v>
      </c>
      <c r="AJ270" s="222" t="e">
        <f t="shared" si="136"/>
        <v>#DIV/0!</v>
      </c>
      <c r="AK270" s="222" t="e">
        <f t="shared" si="137"/>
        <v>#DIV/0!</v>
      </c>
      <c r="AL270" s="222" t="e">
        <f t="shared" si="138"/>
        <v>#DIV/0!</v>
      </c>
      <c r="AN270" s="89"/>
    </row>
    <row r="271" spans="1:40" s="88" customFormat="1" ht="30" hidden="1" customHeight="1">
      <c r="A271" s="88">
        <f>'CONSTRUCTION COST ESTIMATE'!A271</f>
        <v>0</v>
      </c>
      <c r="B271" s="91">
        <f>'CONSTRUCTION COST ESTIMATE'!B271</f>
        <v>402.00900000000001</v>
      </c>
      <c r="C271" s="92" t="str">
        <f>'CONSTRUCTION COST ESTIMATE'!C271</f>
        <v>ASPHALT PATCH</v>
      </c>
      <c r="D271" s="93" t="str">
        <f>'CONSTRUCTION COST ESTIMATE'!BB271</f>
        <v>SY</v>
      </c>
      <c r="E271" s="94">
        <f>'CONSTRUCTION COST ESTIMATE'!BA271</f>
        <v>0</v>
      </c>
      <c r="F271" s="220">
        <f>'CONSTRUCTION COST ESTIMATE'!BC271</f>
        <v>0</v>
      </c>
      <c r="G271" s="221">
        <f>'CONSTRUCTION COST ESTIMATE'!BD271</f>
        <v>0</v>
      </c>
      <c r="H271" s="220"/>
      <c r="I271" s="220">
        <f t="shared" si="121"/>
        <v>0</v>
      </c>
      <c r="J271" s="220"/>
      <c r="K271" s="220">
        <f t="shared" si="122"/>
        <v>0</v>
      </c>
      <c r="L271" s="220"/>
      <c r="M271" s="220">
        <f t="shared" si="123"/>
        <v>0</v>
      </c>
      <c r="N271" s="220"/>
      <c r="O271" s="220">
        <f t="shared" si="124"/>
        <v>0</v>
      </c>
      <c r="P271" s="220"/>
      <c r="Q271" s="220">
        <f t="shared" si="125"/>
        <v>0</v>
      </c>
      <c r="R271" s="220"/>
      <c r="S271" s="220">
        <f t="shared" si="126"/>
        <v>0</v>
      </c>
      <c r="T271" s="220"/>
      <c r="U271" s="220">
        <f t="shared" si="127"/>
        <v>0</v>
      </c>
      <c r="V271" s="220"/>
      <c r="W271" s="220">
        <f t="shared" si="128"/>
        <v>0</v>
      </c>
      <c r="X271" s="220"/>
      <c r="Y271" s="220">
        <f t="shared" si="129"/>
        <v>0</v>
      </c>
      <c r="Z271" s="220"/>
      <c r="AA271" s="220">
        <f t="shared" si="130"/>
        <v>0</v>
      </c>
      <c r="AC271" s="222" t="e">
        <f t="shared" si="120"/>
        <v>#DIV/0!</v>
      </c>
      <c r="AD271" s="220" t="e">
        <f t="shared" si="131"/>
        <v>#NUM!</v>
      </c>
      <c r="AE271" s="223" t="e">
        <f t="shared" si="132"/>
        <v>#NUM!</v>
      </c>
      <c r="AF271" s="223" t="e">
        <f t="shared" si="133"/>
        <v>#NUM!</v>
      </c>
      <c r="AG271" s="222" t="e">
        <f t="shared" si="134"/>
        <v>#NUM!</v>
      </c>
      <c r="AI271" s="220" t="e">
        <f t="shared" si="135"/>
        <v>#DIV/0!</v>
      </c>
      <c r="AJ271" s="222" t="e">
        <f t="shared" si="136"/>
        <v>#DIV/0!</v>
      </c>
      <c r="AK271" s="222" t="e">
        <f t="shared" si="137"/>
        <v>#DIV/0!</v>
      </c>
      <c r="AL271" s="222" t="e">
        <f t="shared" si="138"/>
        <v>#DIV/0!</v>
      </c>
      <c r="AN271" s="89"/>
    </row>
    <row r="272" spans="1:40" s="88" customFormat="1" ht="30" hidden="1" customHeight="1">
      <c r="A272" s="88">
        <f>'CONSTRUCTION COST ESTIMATE'!A272</f>
        <v>0</v>
      </c>
      <c r="B272" s="91">
        <f>'CONSTRUCTION COST ESTIMATE'!B272</f>
        <v>402.01</v>
      </c>
      <c r="C272" s="92" t="str">
        <f>'CONSTRUCTION COST ESTIMATE'!C272</f>
        <v>ASPHALT PATH</v>
      </c>
      <c r="D272" s="93" t="str">
        <f>'CONSTRUCTION COST ESTIMATE'!BB272</f>
        <v>SY</v>
      </c>
      <c r="E272" s="94">
        <f>'CONSTRUCTION COST ESTIMATE'!BA272</f>
        <v>0</v>
      </c>
      <c r="F272" s="220">
        <f>'CONSTRUCTION COST ESTIMATE'!BC272</f>
        <v>0</v>
      </c>
      <c r="G272" s="221">
        <f>'CONSTRUCTION COST ESTIMATE'!BD272</f>
        <v>0</v>
      </c>
      <c r="H272" s="220"/>
      <c r="I272" s="220">
        <f t="shared" si="121"/>
        <v>0</v>
      </c>
      <c r="J272" s="220"/>
      <c r="K272" s="220">
        <f t="shared" si="122"/>
        <v>0</v>
      </c>
      <c r="L272" s="220"/>
      <c r="M272" s="220">
        <f t="shared" si="123"/>
        <v>0</v>
      </c>
      <c r="N272" s="220"/>
      <c r="O272" s="220">
        <f t="shared" si="124"/>
        <v>0</v>
      </c>
      <c r="P272" s="220"/>
      <c r="Q272" s="220">
        <f t="shared" si="125"/>
        <v>0</v>
      </c>
      <c r="R272" s="220"/>
      <c r="S272" s="220">
        <f t="shared" si="126"/>
        <v>0</v>
      </c>
      <c r="T272" s="220"/>
      <c r="U272" s="220">
        <f t="shared" si="127"/>
        <v>0</v>
      </c>
      <c r="V272" s="220"/>
      <c r="W272" s="220">
        <f t="shared" si="128"/>
        <v>0</v>
      </c>
      <c r="X272" s="220"/>
      <c r="Y272" s="220">
        <f t="shared" si="129"/>
        <v>0</v>
      </c>
      <c r="Z272" s="220"/>
      <c r="AA272" s="220">
        <f t="shared" si="130"/>
        <v>0</v>
      </c>
      <c r="AC272" s="222" t="e">
        <f t="shared" si="120"/>
        <v>#DIV/0!</v>
      </c>
      <c r="AD272" s="220" t="e">
        <f t="shared" si="131"/>
        <v>#NUM!</v>
      </c>
      <c r="AE272" s="223" t="e">
        <f t="shared" si="132"/>
        <v>#NUM!</v>
      </c>
      <c r="AF272" s="223" t="e">
        <f t="shared" si="133"/>
        <v>#NUM!</v>
      </c>
      <c r="AG272" s="222" t="e">
        <f t="shared" si="134"/>
        <v>#NUM!</v>
      </c>
      <c r="AI272" s="220" t="e">
        <f t="shared" si="135"/>
        <v>#DIV/0!</v>
      </c>
      <c r="AJ272" s="222" t="e">
        <f t="shared" si="136"/>
        <v>#DIV/0!</v>
      </c>
      <c r="AK272" s="222" t="e">
        <f t="shared" si="137"/>
        <v>#DIV/0!</v>
      </c>
      <c r="AL272" s="222" t="e">
        <f t="shared" si="138"/>
        <v>#DIV/0!</v>
      </c>
      <c r="AN272" s="89"/>
    </row>
    <row r="273" spans="1:40" s="88" customFormat="1" ht="30" hidden="1" customHeight="1">
      <c r="A273" s="88">
        <f>'CONSTRUCTION COST ESTIMATE'!A273</f>
        <v>0</v>
      </c>
      <c r="B273" s="91">
        <f>'CONSTRUCTION COST ESTIMATE'!B273</f>
        <v>403.00049999999999</v>
      </c>
      <c r="C273" s="92" t="str">
        <f>'CONSTRUCTION COST ESTIMATE'!C273</f>
        <v>0.5 INCH PLANTMIX BITUMINOUS OPEN GRADE SURFACE (WET)</v>
      </c>
      <c r="D273" s="93" t="str">
        <f>'CONSTRUCTION COST ESTIMATE'!BB273</f>
        <v>TON</v>
      </c>
      <c r="E273" s="94">
        <f>'CONSTRUCTION COST ESTIMATE'!BA273</f>
        <v>0</v>
      </c>
      <c r="F273" s="220">
        <f>'CONSTRUCTION COST ESTIMATE'!BC273</f>
        <v>0</v>
      </c>
      <c r="G273" s="221">
        <f>'CONSTRUCTION COST ESTIMATE'!BD273</f>
        <v>0</v>
      </c>
      <c r="H273" s="220"/>
      <c r="I273" s="220">
        <f t="shared" si="121"/>
        <v>0</v>
      </c>
      <c r="J273" s="220"/>
      <c r="K273" s="220">
        <f t="shared" si="122"/>
        <v>0</v>
      </c>
      <c r="L273" s="220"/>
      <c r="M273" s="220">
        <f t="shared" si="123"/>
        <v>0</v>
      </c>
      <c r="N273" s="220"/>
      <c r="O273" s="220">
        <f t="shared" si="124"/>
        <v>0</v>
      </c>
      <c r="P273" s="220"/>
      <c r="Q273" s="220">
        <f t="shared" si="125"/>
        <v>0</v>
      </c>
      <c r="R273" s="220"/>
      <c r="S273" s="220">
        <f t="shared" si="126"/>
        <v>0</v>
      </c>
      <c r="T273" s="220"/>
      <c r="U273" s="220">
        <f t="shared" si="127"/>
        <v>0</v>
      </c>
      <c r="V273" s="220"/>
      <c r="W273" s="220">
        <f t="shared" si="128"/>
        <v>0</v>
      </c>
      <c r="X273" s="220"/>
      <c r="Y273" s="220">
        <f t="shared" si="129"/>
        <v>0</v>
      </c>
      <c r="Z273" s="220"/>
      <c r="AA273" s="220">
        <f t="shared" si="130"/>
        <v>0</v>
      </c>
      <c r="AC273" s="222" t="e">
        <f t="shared" si="120"/>
        <v>#DIV/0!</v>
      </c>
      <c r="AD273" s="220" t="e">
        <f t="shared" si="131"/>
        <v>#NUM!</v>
      </c>
      <c r="AE273" s="223" t="e">
        <f t="shared" si="132"/>
        <v>#NUM!</v>
      </c>
      <c r="AF273" s="223" t="e">
        <f t="shared" si="133"/>
        <v>#NUM!</v>
      </c>
      <c r="AG273" s="222" t="e">
        <f t="shared" si="134"/>
        <v>#NUM!</v>
      </c>
      <c r="AI273" s="220" t="e">
        <f t="shared" si="135"/>
        <v>#DIV/0!</v>
      </c>
      <c r="AJ273" s="222" t="e">
        <f t="shared" si="136"/>
        <v>#DIV/0!</v>
      </c>
      <c r="AK273" s="222" t="e">
        <f t="shared" si="137"/>
        <v>#DIV/0!</v>
      </c>
      <c r="AL273" s="222" t="e">
        <f t="shared" si="138"/>
        <v>#DIV/0!</v>
      </c>
      <c r="AN273" s="89"/>
    </row>
    <row r="274" spans="1:40" s="88" customFormat="1" ht="30" hidden="1" customHeight="1">
      <c r="A274" s="88">
        <f>'CONSTRUCTION COST ESTIMATE'!A274</f>
        <v>0</v>
      </c>
      <c r="B274" s="91">
        <f>'CONSTRUCTION COST ESTIMATE'!B274</f>
        <v>403.00099999999998</v>
      </c>
      <c r="C274" s="92" t="str">
        <f>'CONSTRUCTION COST ESTIMATE'!C274</f>
        <v>0.5 INCH PLANTMIX BITUMINOUS OPEN GRADE SURFACE (WET)</v>
      </c>
      <c r="D274" s="93" t="str">
        <f>'CONSTRUCTION COST ESTIMATE'!BB274</f>
        <v>SY</v>
      </c>
      <c r="E274" s="94">
        <f>'CONSTRUCTION COST ESTIMATE'!BA274</f>
        <v>0</v>
      </c>
      <c r="F274" s="220">
        <f>'CONSTRUCTION COST ESTIMATE'!BC274</f>
        <v>0</v>
      </c>
      <c r="G274" s="221">
        <f>'CONSTRUCTION COST ESTIMATE'!BD274</f>
        <v>0</v>
      </c>
      <c r="H274" s="220"/>
      <c r="I274" s="220">
        <f t="shared" si="121"/>
        <v>0</v>
      </c>
      <c r="J274" s="220"/>
      <c r="K274" s="220">
        <f t="shared" si="122"/>
        <v>0</v>
      </c>
      <c r="L274" s="220"/>
      <c r="M274" s="220">
        <f t="shared" si="123"/>
        <v>0</v>
      </c>
      <c r="N274" s="220"/>
      <c r="O274" s="220">
        <f t="shared" si="124"/>
        <v>0</v>
      </c>
      <c r="P274" s="220"/>
      <c r="Q274" s="220">
        <f t="shared" si="125"/>
        <v>0</v>
      </c>
      <c r="R274" s="220"/>
      <c r="S274" s="220">
        <f t="shared" si="126"/>
        <v>0</v>
      </c>
      <c r="T274" s="220"/>
      <c r="U274" s="220">
        <f t="shared" si="127"/>
        <v>0</v>
      </c>
      <c r="V274" s="220"/>
      <c r="W274" s="220">
        <f t="shared" si="128"/>
        <v>0</v>
      </c>
      <c r="X274" s="220"/>
      <c r="Y274" s="220">
        <f t="shared" si="129"/>
        <v>0</v>
      </c>
      <c r="Z274" s="220"/>
      <c r="AA274" s="220">
        <f t="shared" si="130"/>
        <v>0</v>
      </c>
      <c r="AC274" s="222" t="e">
        <f t="shared" si="120"/>
        <v>#DIV/0!</v>
      </c>
      <c r="AD274" s="220" t="e">
        <f t="shared" si="131"/>
        <v>#NUM!</v>
      </c>
      <c r="AE274" s="223" t="e">
        <f t="shared" si="132"/>
        <v>#NUM!</v>
      </c>
      <c r="AF274" s="223" t="e">
        <f t="shared" si="133"/>
        <v>#NUM!</v>
      </c>
      <c r="AG274" s="222" t="e">
        <f t="shared" si="134"/>
        <v>#NUM!</v>
      </c>
      <c r="AI274" s="220" t="e">
        <f t="shared" si="135"/>
        <v>#DIV/0!</v>
      </c>
      <c r="AJ274" s="222" t="e">
        <f t="shared" si="136"/>
        <v>#DIV/0!</v>
      </c>
      <c r="AK274" s="222" t="e">
        <f t="shared" si="137"/>
        <v>#DIV/0!</v>
      </c>
      <c r="AL274" s="222" t="e">
        <f t="shared" si="138"/>
        <v>#DIV/0!</v>
      </c>
      <c r="AN274" s="89"/>
    </row>
    <row r="275" spans="1:40" s="88" customFormat="1" ht="30" hidden="1" customHeight="1">
      <c r="A275" s="88">
        <f>'CONSTRUCTION COST ESTIMATE'!A275</f>
        <v>0</v>
      </c>
      <c r="B275" s="91">
        <f>'CONSTRUCTION COST ESTIMATE'!B275</f>
        <v>403.00200000000001</v>
      </c>
      <c r="C275" s="92" t="str">
        <f>'CONSTRUCTION COST ESTIMATE'!C275</f>
        <v>0.75 INCH PLANTMIX BITUMINOUS OPEN GRADE SURFACE</v>
      </c>
      <c r="D275" s="93" t="str">
        <f>'CONSTRUCTION COST ESTIMATE'!BB275</f>
        <v>TON</v>
      </c>
      <c r="E275" s="94">
        <f>'CONSTRUCTION COST ESTIMATE'!BA275</f>
        <v>0</v>
      </c>
      <c r="F275" s="220">
        <f>'CONSTRUCTION COST ESTIMATE'!BC275</f>
        <v>0</v>
      </c>
      <c r="G275" s="221">
        <f>'CONSTRUCTION COST ESTIMATE'!BD275</f>
        <v>0</v>
      </c>
      <c r="H275" s="220"/>
      <c r="I275" s="220">
        <f t="shared" si="121"/>
        <v>0</v>
      </c>
      <c r="J275" s="220"/>
      <c r="K275" s="220">
        <f t="shared" si="122"/>
        <v>0</v>
      </c>
      <c r="L275" s="220"/>
      <c r="M275" s="220">
        <f t="shared" si="123"/>
        <v>0</v>
      </c>
      <c r="N275" s="220"/>
      <c r="O275" s="220">
        <f t="shared" si="124"/>
        <v>0</v>
      </c>
      <c r="P275" s="220"/>
      <c r="Q275" s="220">
        <f t="shared" si="125"/>
        <v>0</v>
      </c>
      <c r="R275" s="220"/>
      <c r="S275" s="220">
        <f t="shared" si="126"/>
        <v>0</v>
      </c>
      <c r="T275" s="220"/>
      <c r="U275" s="220">
        <f t="shared" si="127"/>
        <v>0</v>
      </c>
      <c r="V275" s="220"/>
      <c r="W275" s="220">
        <f t="shared" si="128"/>
        <v>0</v>
      </c>
      <c r="X275" s="220"/>
      <c r="Y275" s="220">
        <f t="shared" si="129"/>
        <v>0</v>
      </c>
      <c r="Z275" s="220"/>
      <c r="AA275" s="220">
        <f t="shared" si="130"/>
        <v>0</v>
      </c>
      <c r="AC275" s="222" t="e">
        <f t="shared" si="120"/>
        <v>#DIV/0!</v>
      </c>
      <c r="AD275" s="220" t="e">
        <f t="shared" si="131"/>
        <v>#NUM!</v>
      </c>
      <c r="AE275" s="223" t="e">
        <f t="shared" si="132"/>
        <v>#NUM!</v>
      </c>
      <c r="AF275" s="223" t="e">
        <f t="shared" si="133"/>
        <v>#NUM!</v>
      </c>
      <c r="AG275" s="222" t="e">
        <f t="shared" si="134"/>
        <v>#NUM!</v>
      </c>
      <c r="AI275" s="220" t="e">
        <f t="shared" si="135"/>
        <v>#DIV/0!</v>
      </c>
      <c r="AJ275" s="222" t="e">
        <f t="shared" si="136"/>
        <v>#DIV/0!</v>
      </c>
      <c r="AK275" s="222" t="e">
        <f t="shared" si="137"/>
        <v>#DIV/0!</v>
      </c>
      <c r="AL275" s="222" t="e">
        <f t="shared" si="138"/>
        <v>#DIV/0!</v>
      </c>
      <c r="AN275" s="89"/>
    </row>
    <row r="276" spans="1:40" s="88" customFormat="1" ht="30" hidden="1" customHeight="1">
      <c r="A276" s="88">
        <f>'CONSTRUCTION COST ESTIMATE'!A276</f>
        <v>0</v>
      </c>
      <c r="B276" s="91">
        <f>'CONSTRUCTION COST ESTIMATE'!B276</f>
        <v>403.00299999999999</v>
      </c>
      <c r="C276" s="92" t="str">
        <f>'CONSTRUCTION COST ESTIMATE'!C276</f>
        <v>0.75 INCH PLANTMIX BITUMINOUS OPEN GRADE SURFACE</v>
      </c>
      <c r="D276" s="93" t="str">
        <f>'CONSTRUCTION COST ESTIMATE'!BB276</f>
        <v>SY</v>
      </c>
      <c r="E276" s="94">
        <f>'CONSTRUCTION COST ESTIMATE'!BA276</f>
        <v>0</v>
      </c>
      <c r="F276" s="220">
        <f>'CONSTRUCTION COST ESTIMATE'!BC276</f>
        <v>0</v>
      </c>
      <c r="G276" s="221">
        <f>'CONSTRUCTION COST ESTIMATE'!BD276</f>
        <v>0</v>
      </c>
      <c r="H276" s="220"/>
      <c r="I276" s="220">
        <f t="shared" si="121"/>
        <v>0</v>
      </c>
      <c r="J276" s="220"/>
      <c r="K276" s="220">
        <f t="shared" si="122"/>
        <v>0</v>
      </c>
      <c r="L276" s="220"/>
      <c r="M276" s="220">
        <f t="shared" si="123"/>
        <v>0</v>
      </c>
      <c r="N276" s="220"/>
      <c r="O276" s="220">
        <f t="shared" si="124"/>
        <v>0</v>
      </c>
      <c r="P276" s="220"/>
      <c r="Q276" s="220">
        <f t="shared" si="125"/>
        <v>0</v>
      </c>
      <c r="R276" s="220"/>
      <c r="S276" s="220">
        <f t="shared" si="126"/>
        <v>0</v>
      </c>
      <c r="T276" s="220"/>
      <c r="U276" s="220">
        <f t="shared" si="127"/>
        <v>0</v>
      </c>
      <c r="V276" s="220"/>
      <c r="W276" s="220">
        <f t="shared" si="128"/>
        <v>0</v>
      </c>
      <c r="X276" s="220"/>
      <c r="Y276" s="220">
        <f t="shared" si="129"/>
        <v>0</v>
      </c>
      <c r="Z276" s="220"/>
      <c r="AA276" s="220">
        <f t="shared" si="130"/>
        <v>0</v>
      </c>
      <c r="AC276" s="222" t="e">
        <f t="shared" si="120"/>
        <v>#DIV/0!</v>
      </c>
      <c r="AD276" s="220" t="e">
        <f t="shared" si="131"/>
        <v>#NUM!</v>
      </c>
      <c r="AE276" s="223" t="e">
        <f t="shared" si="132"/>
        <v>#NUM!</v>
      </c>
      <c r="AF276" s="223" t="e">
        <f t="shared" si="133"/>
        <v>#NUM!</v>
      </c>
      <c r="AG276" s="222" t="e">
        <f t="shared" si="134"/>
        <v>#NUM!</v>
      </c>
      <c r="AI276" s="220" t="e">
        <f t="shared" si="135"/>
        <v>#DIV/0!</v>
      </c>
      <c r="AJ276" s="222" t="e">
        <f t="shared" si="136"/>
        <v>#DIV/0!</v>
      </c>
      <c r="AK276" s="222" t="e">
        <f t="shared" si="137"/>
        <v>#DIV/0!</v>
      </c>
      <c r="AL276" s="222" t="e">
        <f t="shared" si="138"/>
        <v>#DIV/0!</v>
      </c>
      <c r="AN276" s="89"/>
    </row>
    <row r="277" spans="1:40" s="88" customFormat="1" ht="30" hidden="1" customHeight="1">
      <c r="A277" s="88">
        <f>'CONSTRUCTION COST ESTIMATE'!A277</f>
        <v>0</v>
      </c>
      <c r="B277" s="91">
        <f>'CONSTRUCTION COST ESTIMATE'!B277</f>
        <v>403.00400000000002</v>
      </c>
      <c r="C277" s="92" t="str">
        <f>'CONSTRUCTION COST ESTIMATE'!C277</f>
        <v>1 INCH PLANTMIX BITUMINOUS OPEN GRADE SURFACE</v>
      </c>
      <c r="D277" s="93" t="str">
        <f>'CONSTRUCTION COST ESTIMATE'!BB277</f>
        <v>TON</v>
      </c>
      <c r="E277" s="94">
        <f>'CONSTRUCTION COST ESTIMATE'!BA277</f>
        <v>0</v>
      </c>
      <c r="F277" s="220">
        <f>'CONSTRUCTION COST ESTIMATE'!BC277</f>
        <v>0</v>
      </c>
      <c r="G277" s="221">
        <f>'CONSTRUCTION COST ESTIMATE'!BD277</f>
        <v>0</v>
      </c>
      <c r="H277" s="220"/>
      <c r="I277" s="220">
        <f t="shared" si="121"/>
        <v>0</v>
      </c>
      <c r="J277" s="220"/>
      <c r="K277" s="220">
        <f t="shared" si="122"/>
        <v>0</v>
      </c>
      <c r="L277" s="220"/>
      <c r="M277" s="220">
        <f t="shared" si="123"/>
        <v>0</v>
      </c>
      <c r="N277" s="220"/>
      <c r="O277" s="220">
        <f t="shared" si="124"/>
        <v>0</v>
      </c>
      <c r="P277" s="220"/>
      <c r="Q277" s="220">
        <f t="shared" si="125"/>
        <v>0</v>
      </c>
      <c r="R277" s="220"/>
      <c r="S277" s="220">
        <f t="shared" si="126"/>
        <v>0</v>
      </c>
      <c r="T277" s="220"/>
      <c r="U277" s="220">
        <f t="shared" si="127"/>
        <v>0</v>
      </c>
      <c r="V277" s="220"/>
      <c r="W277" s="220">
        <f t="shared" si="128"/>
        <v>0</v>
      </c>
      <c r="X277" s="220"/>
      <c r="Y277" s="220">
        <f t="shared" si="129"/>
        <v>0</v>
      </c>
      <c r="Z277" s="220"/>
      <c r="AA277" s="220">
        <f t="shared" si="130"/>
        <v>0</v>
      </c>
      <c r="AC277" s="222" t="e">
        <f t="shared" si="120"/>
        <v>#DIV/0!</v>
      </c>
      <c r="AD277" s="220" t="e">
        <f t="shared" si="131"/>
        <v>#NUM!</v>
      </c>
      <c r="AE277" s="223" t="e">
        <f t="shared" si="132"/>
        <v>#NUM!</v>
      </c>
      <c r="AF277" s="223" t="e">
        <f t="shared" si="133"/>
        <v>#NUM!</v>
      </c>
      <c r="AG277" s="222" t="e">
        <f t="shared" si="134"/>
        <v>#NUM!</v>
      </c>
      <c r="AI277" s="220" t="e">
        <f t="shared" si="135"/>
        <v>#DIV/0!</v>
      </c>
      <c r="AJ277" s="222" t="e">
        <f t="shared" si="136"/>
        <v>#DIV/0!</v>
      </c>
      <c r="AK277" s="222" t="e">
        <f t="shared" si="137"/>
        <v>#DIV/0!</v>
      </c>
      <c r="AL277" s="222" t="e">
        <f t="shared" si="138"/>
        <v>#DIV/0!</v>
      </c>
      <c r="AN277" s="89"/>
    </row>
    <row r="278" spans="1:40" s="88" customFormat="1" ht="30" hidden="1" customHeight="1">
      <c r="A278" s="88">
        <f>'CONSTRUCTION COST ESTIMATE'!A278</f>
        <v>0</v>
      </c>
      <c r="B278" s="91">
        <f>'CONSTRUCTION COST ESTIMATE'!B278</f>
        <v>403.005</v>
      </c>
      <c r="C278" s="92" t="str">
        <f>'CONSTRUCTION COST ESTIMATE'!C278</f>
        <v>1 INCH PLANTMIX BITUMINOUS OPEN GRADE SURFACE</v>
      </c>
      <c r="D278" s="93" t="str">
        <f>'CONSTRUCTION COST ESTIMATE'!BB278</f>
        <v>SY</v>
      </c>
      <c r="E278" s="94">
        <f>'CONSTRUCTION COST ESTIMATE'!BA278</f>
        <v>0</v>
      </c>
      <c r="F278" s="220">
        <f>'CONSTRUCTION COST ESTIMATE'!BC278</f>
        <v>0</v>
      </c>
      <c r="G278" s="221">
        <f>'CONSTRUCTION COST ESTIMATE'!BD278</f>
        <v>0</v>
      </c>
      <c r="H278" s="220"/>
      <c r="I278" s="220">
        <f t="shared" si="121"/>
        <v>0</v>
      </c>
      <c r="J278" s="220"/>
      <c r="K278" s="220">
        <f t="shared" si="122"/>
        <v>0</v>
      </c>
      <c r="L278" s="220"/>
      <c r="M278" s="220">
        <f t="shared" si="123"/>
        <v>0</v>
      </c>
      <c r="N278" s="220"/>
      <c r="O278" s="220">
        <f t="shared" si="124"/>
        <v>0</v>
      </c>
      <c r="P278" s="220"/>
      <c r="Q278" s="220">
        <f t="shared" si="125"/>
        <v>0</v>
      </c>
      <c r="R278" s="220"/>
      <c r="S278" s="220">
        <f t="shared" si="126"/>
        <v>0</v>
      </c>
      <c r="T278" s="220"/>
      <c r="U278" s="220">
        <f t="shared" si="127"/>
        <v>0</v>
      </c>
      <c r="V278" s="220"/>
      <c r="W278" s="220">
        <f t="shared" si="128"/>
        <v>0</v>
      </c>
      <c r="X278" s="220"/>
      <c r="Y278" s="220">
        <f t="shared" si="129"/>
        <v>0</v>
      </c>
      <c r="Z278" s="220"/>
      <c r="AA278" s="220">
        <f t="shared" si="130"/>
        <v>0</v>
      </c>
      <c r="AC278" s="222" t="e">
        <f t="shared" si="120"/>
        <v>#DIV/0!</v>
      </c>
      <c r="AD278" s="220" t="e">
        <f t="shared" si="131"/>
        <v>#NUM!</v>
      </c>
      <c r="AE278" s="223" t="e">
        <f t="shared" si="132"/>
        <v>#NUM!</v>
      </c>
      <c r="AF278" s="223" t="e">
        <f t="shared" si="133"/>
        <v>#NUM!</v>
      </c>
      <c r="AG278" s="222" t="e">
        <f t="shared" si="134"/>
        <v>#NUM!</v>
      </c>
      <c r="AI278" s="220" t="e">
        <f t="shared" si="135"/>
        <v>#DIV/0!</v>
      </c>
      <c r="AJ278" s="222" t="e">
        <f t="shared" si="136"/>
        <v>#DIV/0!</v>
      </c>
      <c r="AK278" s="222" t="e">
        <f t="shared" si="137"/>
        <v>#DIV/0!</v>
      </c>
      <c r="AL278" s="222" t="e">
        <f t="shared" si="138"/>
        <v>#DIV/0!</v>
      </c>
      <c r="AN278" s="89"/>
    </row>
    <row r="279" spans="1:40" s="88" customFormat="1" ht="30" hidden="1" customHeight="1">
      <c r="A279" s="88">
        <f>'CONSTRUCTION COST ESTIMATE'!A279</f>
        <v>0</v>
      </c>
      <c r="B279" s="91">
        <f>'CONSTRUCTION COST ESTIMATE'!B279</f>
        <v>404.00049999999999</v>
      </c>
      <c r="C279" s="92" t="str">
        <f>'CONSTRUCTION COST ESTIMATE'!C279</f>
        <v>PLANTMIX RECYCLED BITUMINOUS PAVEMENT</v>
      </c>
      <c r="D279" s="93" t="str">
        <f>'CONSTRUCTION COST ESTIMATE'!BB279</f>
        <v>SY</v>
      </c>
      <c r="E279" s="94">
        <f>'CONSTRUCTION COST ESTIMATE'!BA279</f>
        <v>0</v>
      </c>
      <c r="F279" s="220">
        <f>'CONSTRUCTION COST ESTIMATE'!BC279</f>
        <v>0</v>
      </c>
      <c r="G279" s="221">
        <f>'CONSTRUCTION COST ESTIMATE'!BD279</f>
        <v>0</v>
      </c>
      <c r="H279" s="220"/>
      <c r="I279" s="220">
        <f t="shared" si="121"/>
        <v>0</v>
      </c>
      <c r="J279" s="220"/>
      <c r="K279" s="220">
        <f t="shared" si="122"/>
        <v>0</v>
      </c>
      <c r="L279" s="220"/>
      <c r="M279" s="220">
        <f t="shared" si="123"/>
        <v>0</v>
      </c>
      <c r="N279" s="220"/>
      <c r="O279" s="220">
        <f t="shared" si="124"/>
        <v>0</v>
      </c>
      <c r="P279" s="220"/>
      <c r="Q279" s="220">
        <f t="shared" si="125"/>
        <v>0</v>
      </c>
      <c r="R279" s="220"/>
      <c r="S279" s="220">
        <f t="shared" si="126"/>
        <v>0</v>
      </c>
      <c r="T279" s="220"/>
      <c r="U279" s="220">
        <f t="shared" si="127"/>
        <v>0</v>
      </c>
      <c r="V279" s="220"/>
      <c r="W279" s="220">
        <f t="shared" si="128"/>
        <v>0</v>
      </c>
      <c r="X279" s="220"/>
      <c r="Y279" s="220">
        <f t="shared" si="129"/>
        <v>0</v>
      </c>
      <c r="Z279" s="220"/>
      <c r="AA279" s="220">
        <f t="shared" si="130"/>
        <v>0</v>
      </c>
      <c r="AC279" s="222" t="e">
        <f t="shared" si="120"/>
        <v>#DIV/0!</v>
      </c>
      <c r="AD279" s="220" t="e">
        <f t="shared" si="131"/>
        <v>#NUM!</v>
      </c>
      <c r="AE279" s="223" t="e">
        <f t="shared" si="132"/>
        <v>#NUM!</v>
      </c>
      <c r="AF279" s="223" t="e">
        <f t="shared" si="133"/>
        <v>#NUM!</v>
      </c>
      <c r="AG279" s="222" t="e">
        <f t="shared" si="134"/>
        <v>#NUM!</v>
      </c>
      <c r="AI279" s="220" t="e">
        <f t="shared" si="135"/>
        <v>#DIV/0!</v>
      </c>
      <c r="AJ279" s="222" t="e">
        <f t="shared" si="136"/>
        <v>#DIV/0!</v>
      </c>
      <c r="AK279" s="222" t="e">
        <f t="shared" si="137"/>
        <v>#DIV/0!</v>
      </c>
      <c r="AL279" s="222" t="e">
        <f t="shared" si="138"/>
        <v>#DIV/0!</v>
      </c>
      <c r="AN279" s="89"/>
    </row>
    <row r="280" spans="1:40" s="88" customFormat="1" ht="30" hidden="1" customHeight="1">
      <c r="A280" s="88">
        <f>'CONSTRUCTION COST ESTIMATE'!A280</f>
        <v>0</v>
      </c>
      <c r="B280" s="91">
        <f>'CONSTRUCTION COST ESTIMATE'!B280</f>
        <v>404.00099999999998</v>
      </c>
      <c r="C280" s="92" t="str">
        <f>'CONSTRUCTION COST ESTIMATE'!C280</f>
        <v>PLANTMIX RECYCLED BITUMINOUS PAVEMENT</v>
      </c>
      <c r="D280" s="93" t="str">
        <f>'CONSTRUCTION COST ESTIMATE'!BB280</f>
        <v>TON</v>
      </c>
      <c r="E280" s="94">
        <f>'CONSTRUCTION COST ESTIMATE'!BA280</f>
        <v>0</v>
      </c>
      <c r="F280" s="220">
        <f>'CONSTRUCTION COST ESTIMATE'!BC280</f>
        <v>0</v>
      </c>
      <c r="G280" s="221">
        <f>'CONSTRUCTION COST ESTIMATE'!BD280</f>
        <v>0</v>
      </c>
      <c r="H280" s="220"/>
      <c r="I280" s="220">
        <f t="shared" si="121"/>
        <v>0</v>
      </c>
      <c r="J280" s="220"/>
      <c r="K280" s="220">
        <f t="shared" si="122"/>
        <v>0</v>
      </c>
      <c r="L280" s="220"/>
      <c r="M280" s="220">
        <f t="shared" si="123"/>
        <v>0</v>
      </c>
      <c r="N280" s="220"/>
      <c r="O280" s="220">
        <f t="shared" si="124"/>
        <v>0</v>
      </c>
      <c r="P280" s="220"/>
      <c r="Q280" s="220">
        <f t="shared" si="125"/>
        <v>0</v>
      </c>
      <c r="R280" s="220"/>
      <c r="S280" s="220">
        <f t="shared" si="126"/>
        <v>0</v>
      </c>
      <c r="T280" s="220"/>
      <c r="U280" s="220">
        <f t="shared" si="127"/>
        <v>0</v>
      </c>
      <c r="V280" s="220"/>
      <c r="W280" s="220">
        <f t="shared" si="128"/>
        <v>0</v>
      </c>
      <c r="X280" s="220"/>
      <c r="Y280" s="220">
        <f t="shared" si="129"/>
        <v>0</v>
      </c>
      <c r="Z280" s="220"/>
      <c r="AA280" s="220">
        <f t="shared" si="130"/>
        <v>0</v>
      </c>
      <c r="AC280" s="222" t="e">
        <f t="shared" si="120"/>
        <v>#DIV/0!</v>
      </c>
      <c r="AD280" s="220" t="e">
        <f t="shared" si="131"/>
        <v>#NUM!</v>
      </c>
      <c r="AE280" s="223" t="e">
        <f t="shared" si="132"/>
        <v>#NUM!</v>
      </c>
      <c r="AF280" s="223" t="e">
        <f t="shared" si="133"/>
        <v>#NUM!</v>
      </c>
      <c r="AG280" s="222" t="e">
        <f t="shared" si="134"/>
        <v>#NUM!</v>
      </c>
      <c r="AI280" s="220" t="e">
        <f t="shared" si="135"/>
        <v>#DIV/0!</v>
      </c>
      <c r="AJ280" s="222" t="e">
        <f t="shared" si="136"/>
        <v>#DIV/0!</v>
      </c>
      <c r="AK280" s="222" t="e">
        <f t="shared" si="137"/>
        <v>#DIV/0!</v>
      </c>
      <c r="AL280" s="222" t="e">
        <f t="shared" si="138"/>
        <v>#DIV/0!</v>
      </c>
      <c r="AN280" s="89"/>
    </row>
    <row r="281" spans="1:40" s="88" customFormat="1" ht="30" hidden="1" customHeight="1">
      <c r="A281" s="88">
        <f>'CONSTRUCTION COST ESTIMATE'!A281</f>
        <v>0</v>
      </c>
      <c r="B281" s="91">
        <f>'CONSTRUCTION COST ESTIMATE'!B281</f>
        <v>406.00049999999999</v>
      </c>
      <c r="C281" s="92" t="str">
        <f>'CONSTRUCTION COST ESTIMATE'!C281</f>
        <v>CUTBACK ASPHALT</v>
      </c>
      <c r="D281" s="93" t="str">
        <f>'CONSTRUCTION COST ESTIMATE'!BB281</f>
        <v>TON</v>
      </c>
      <c r="E281" s="94">
        <f>'CONSTRUCTION COST ESTIMATE'!BA281</f>
        <v>0</v>
      </c>
      <c r="F281" s="220">
        <f>'CONSTRUCTION COST ESTIMATE'!BC281</f>
        <v>0</v>
      </c>
      <c r="G281" s="221">
        <f>'CONSTRUCTION COST ESTIMATE'!BD281</f>
        <v>0</v>
      </c>
      <c r="H281" s="220"/>
      <c r="I281" s="220">
        <f t="shared" si="121"/>
        <v>0</v>
      </c>
      <c r="J281" s="220"/>
      <c r="K281" s="220">
        <f t="shared" si="122"/>
        <v>0</v>
      </c>
      <c r="L281" s="220"/>
      <c r="M281" s="220">
        <f t="shared" si="123"/>
        <v>0</v>
      </c>
      <c r="N281" s="220"/>
      <c r="O281" s="220">
        <f t="shared" si="124"/>
        <v>0</v>
      </c>
      <c r="P281" s="220"/>
      <c r="Q281" s="220">
        <f t="shared" si="125"/>
        <v>0</v>
      </c>
      <c r="R281" s="220"/>
      <c r="S281" s="220">
        <f t="shared" si="126"/>
        <v>0</v>
      </c>
      <c r="T281" s="220"/>
      <c r="U281" s="220">
        <f t="shared" si="127"/>
        <v>0</v>
      </c>
      <c r="V281" s="220"/>
      <c r="W281" s="220">
        <f t="shared" si="128"/>
        <v>0</v>
      </c>
      <c r="X281" s="220"/>
      <c r="Y281" s="220">
        <f t="shared" si="129"/>
        <v>0</v>
      </c>
      <c r="Z281" s="220"/>
      <c r="AA281" s="220">
        <f t="shared" si="130"/>
        <v>0</v>
      </c>
      <c r="AC281" s="222" t="e">
        <f t="shared" si="120"/>
        <v>#DIV/0!</v>
      </c>
      <c r="AD281" s="220" t="e">
        <f t="shared" si="131"/>
        <v>#NUM!</v>
      </c>
      <c r="AE281" s="223" t="e">
        <f t="shared" si="132"/>
        <v>#NUM!</v>
      </c>
      <c r="AF281" s="223" t="e">
        <f t="shared" si="133"/>
        <v>#NUM!</v>
      </c>
      <c r="AG281" s="222" t="e">
        <f t="shared" si="134"/>
        <v>#NUM!</v>
      </c>
      <c r="AI281" s="220" t="e">
        <f t="shared" si="135"/>
        <v>#DIV/0!</v>
      </c>
      <c r="AJ281" s="222" t="e">
        <f t="shared" si="136"/>
        <v>#DIV/0!</v>
      </c>
      <c r="AK281" s="222" t="e">
        <f t="shared" si="137"/>
        <v>#DIV/0!</v>
      </c>
      <c r="AL281" s="222" t="e">
        <f t="shared" si="138"/>
        <v>#DIV/0!</v>
      </c>
      <c r="AN281" s="89"/>
    </row>
    <row r="282" spans="1:40" s="88" customFormat="1" ht="30" hidden="1" customHeight="1">
      <c r="A282" s="88">
        <f>'CONSTRUCTION COST ESTIMATE'!A282</f>
        <v>0</v>
      </c>
      <c r="B282" s="91">
        <f>'CONSTRUCTION COST ESTIMATE'!B282</f>
        <v>406.00099999999998</v>
      </c>
      <c r="C282" s="92" t="str">
        <f>'CONSTRUCTION COST ESTIMATE'!C282</f>
        <v>PRIME COAT</v>
      </c>
      <c r="D282" s="93" t="str">
        <f>'CONSTRUCTION COST ESTIMATE'!BB282</f>
        <v>SY</v>
      </c>
      <c r="E282" s="94">
        <f>'CONSTRUCTION COST ESTIMATE'!BA282</f>
        <v>0</v>
      </c>
      <c r="F282" s="220">
        <f>'CONSTRUCTION COST ESTIMATE'!BC282</f>
        <v>0</v>
      </c>
      <c r="G282" s="221">
        <f>'CONSTRUCTION COST ESTIMATE'!BD282</f>
        <v>0</v>
      </c>
      <c r="H282" s="220"/>
      <c r="I282" s="220">
        <f t="shared" si="121"/>
        <v>0</v>
      </c>
      <c r="J282" s="220"/>
      <c r="K282" s="220">
        <f t="shared" si="122"/>
        <v>0</v>
      </c>
      <c r="L282" s="220"/>
      <c r="M282" s="220">
        <f t="shared" si="123"/>
        <v>0</v>
      </c>
      <c r="N282" s="220"/>
      <c r="O282" s="220">
        <f t="shared" si="124"/>
        <v>0</v>
      </c>
      <c r="P282" s="220"/>
      <c r="Q282" s="220">
        <f t="shared" si="125"/>
        <v>0</v>
      </c>
      <c r="R282" s="220"/>
      <c r="S282" s="220">
        <f t="shared" si="126"/>
        <v>0</v>
      </c>
      <c r="T282" s="220"/>
      <c r="U282" s="220">
        <f t="shared" si="127"/>
        <v>0</v>
      </c>
      <c r="V282" s="220"/>
      <c r="W282" s="220">
        <f t="shared" si="128"/>
        <v>0</v>
      </c>
      <c r="X282" s="220"/>
      <c r="Y282" s="220">
        <f t="shared" si="129"/>
        <v>0</v>
      </c>
      <c r="Z282" s="220"/>
      <c r="AA282" s="220">
        <f t="shared" si="130"/>
        <v>0</v>
      </c>
      <c r="AC282" s="222" t="e">
        <f t="shared" si="120"/>
        <v>#DIV/0!</v>
      </c>
      <c r="AD282" s="220" t="e">
        <f t="shared" si="131"/>
        <v>#NUM!</v>
      </c>
      <c r="AE282" s="223" t="e">
        <f t="shared" si="132"/>
        <v>#NUM!</v>
      </c>
      <c r="AF282" s="223" t="e">
        <f t="shared" si="133"/>
        <v>#NUM!</v>
      </c>
      <c r="AG282" s="222" t="e">
        <f t="shared" si="134"/>
        <v>#NUM!</v>
      </c>
      <c r="AI282" s="220" t="e">
        <f t="shared" si="135"/>
        <v>#DIV/0!</v>
      </c>
      <c r="AJ282" s="222" t="e">
        <f t="shared" si="136"/>
        <v>#DIV/0!</v>
      </c>
      <c r="AK282" s="222" t="e">
        <f t="shared" si="137"/>
        <v>#DIV/0!</v>
      </c>
      <c r="AL282" s="222" t="e">
        <f t="shared" si="138"/>
        <v>#DIV/0!</v>
      </c>
      <c r="AN282" s="89"/>
    </row>
    <row r="283" spans="1:40" s="88" customFormat="1" ht="30" hidden="1" customHeight="1">
      <c r="A283" s="88">
        <f>'CONSTRUCTION COST ESTIMATE'!A283</f>
        <v>0</v>
      </c>
      <c r="B283" s="91">
        <f>'CONSTRUCTION COST ESTIMATE'!B283</f>
        <v>406.00200000000001</v>
      </c>
      <c r="C283" s="92" t="str">
        <f>'CONSTRUCTION COST ESTIMATE'!C283</f>
        <v>PRIME COAT</v>
      </c>
      <c r="D283" s="93" t="str">
        <f>'CONSTRUCTION COST ESTIMATE'!BB283</f>
        <v>TON</v>
      </c>
      <c r="E283" s="94">
        <f>'CONSTRUCTION COST ESTIMATE'!BA283</f>
        <v>0</v>
      </c>
      <c r="F283" s="220">
        <f>'CONSTRUCTION COST ESTIMATE'!BC283</f>
        <v>0</v>
      </c>
      <c r="G283" s="221">
        <f>'CONSTRUCTION COST ESTIMATE'!BD283</f>
        <v>0</v>
      </c>
      <c r="H283" s="220"/>
      <c r="I283" s="220">
        <f t="shared" si="121"/>
        <v>0</v>
      </c>
      <c r="J283" s="220"/>
      <c r="K283" s="220">
        <f t="shared" si="122"/>
        <v>0</v>
      </c>
      <c r="L283" s="220"/>
      <c r="M283" s="220">
        <f t="shared" si="123"/>
        <v>0</v>
      </c>
      <c r="N283" s="220"/>
      <c r="O283" s="220">
        <f t="shared" si="124"/>
        <v>0</v>
      </c>
      <c r="P283" s="220"/>
      <c r="Q283" s="220">
        <f t="shared" si="125"/>
        <v>0</v>
      </c>
      <c r="R283" s="220"/>
      <c r="S283" s="220">
        <f t="shared" si="126"/>
        <v>0</v>
      </c>
      <c r="T283" s="220"/>
      <c r="U283" s="220">
        <f t="shared" si="127"/>
        <v>0</v>
      </c>
      <c r="V283" s="220"/>
      <c r="W283" s="220">
        <f t="shared" si="128"/>
        <v>0</v>
      </c>
      <c r="X283" s="220"/>
      <c r="Y283" s="220">
        <f t="shared" si="129"/>
        <v>0</v>
      </c>
      <c r="Z283" s="220"/>
      <c r="AA283" s="220">
        <f t="shared" si="130"/>
        <v>0</v>
      </c>
      <c r="AC283" s="222" t="e">
        <f t="shared" si="120"/>
        <v>#DIV/0!</v>
      </c>
      <c r="AD283" s="220" t="e">
        <f t="shared" si="131"/>
        <v>#NUM!</v>
      </c>
      <c r="AE283" s="223" t="e">
        <f t="shared" si="132"/>
        <v>#NUM!</v>
      </c>
      <c r="AF283" s="223" t="e">
        <f t="shared" si="133"/>
        <v>#NUM!</v>
      </c>
      <c r="AG283" s="222" t="e">
        <f t="shared" si="134"/>
        <v>#NUM!</v>
      </c>
      <c r="AI283" s="220" t="e">
        <f t="shared" si="135"/>
        <v>#DIV/0!</v>
      </c>
      <c r="AJ283" s="222" t="e">
        <f t="shared" si="136"/>
        <v>#DIV/0!</v>
      </c>
      <c r="AK283" s="222" t="e">
        <f t="shared" si="137"/>
        <v>#DIV/0!</v>
      </c>
      <c r="AL283" s="222" t="e">
        <f t="shared" si="138"/>
        <v>#DIV/0!</v>
      </c>
      <c r="AN283" s="89"/>
    </row>
    <row r="284" spans="1:40" s="88" customFormat="1" ht="30" hidden="1" customHeight="1">
      <c r="A284" s="88">
        <f>'CONSTRUCTION COST ESTIMATE'!A284</f>
        <v>0</v>
      </c>
      <c r="B284" s="91">
        <f>'CONSTRUCTION COST ESTIMATE'!B284</f>
        <v>409.00049999999999</v>
      </c>
      <c r="C284" s="92" t="str">
        <f>'CONSTRUCTION COST ESTIMATE'!C284</f>
        <v>PORTLAND CEMENT CONCRETE PAVEMENT (10 INCH)</v>
      </c>
      <c r="D284" s="93" t="str">
        <f>'CONSTRUCTION COST ESTIMATE'!BB284</f>
        <v>SF</v>
      </c>
      <c r="E284" s="94">
        <f>'CONSTRUCTION COST ESTIMATE'!BA284</f>
        <v>0</v>
      </c>
      <c r="F284" s="220">
        <f>'CONSTRUCTION COST ESTIMATE'!BC284</f>
        <v>0</v>
      </c>
      <c r="G284" s="221">
        <f>'CONSTRUCTION COST ESTIMATE'!BD284</f>
        <v>0</v>
      </c>
      <c r="H284" s="220"/>
      <c r="I284" s="220">
        <f t="shared" si="121"/>
        <v>0</v>
      </c>
      <c r="J284" s="220"/>
      <c r="K284" s="220">
        <f t="shared" si="122"/>
        <v>0</v>
      </c>
      <c r="L284" s="220"/>
      <c r="M284" s="220">
        <f t="shared" si="123"/>
        <v>0</v>
      </c>
      <c r="N284" s="220"/>
      <c r="O284" s="220">
        <f t="shared" si="124"/>
        <v>0</v>
      </c>
      <c r="P284" s="220"/>
      <c r="Q284" s="220">
        <f t="shared" si="125"/>
        <v>0</v>
      </c>
      <c r="R284" s="220"/>
      <c r="S284" s="220">
        <f t="shared" si="126"/>
        <v>0</v>
      </c>
      <c r="T284" s="220"/>
      <c r="U284" s="220">
        <f t="shared" si="127"/>
        <v>0</v>
      </c>
      <c r="V284" s="220"/>
      <c r="W284" s="220">
        <f t="shared" si="128"/>
        <v>0</v>
      </c>
      <c r="X284" s="220"/>
      <c r="Y284" s="220">
        <f t="shared" si="129"/>
        <v>0</v>
      </c>
      <c r="Z284" s="220"/>
      <c r="AA284" s="220">
        <f t="shared" si="130"/>
        <v>0</v>
      </c>
      <c r="AC284" s="222" t="e">
        <f t="shared" si="120"/>
        <v>#DIV/0!</v>
      </c>
      <c r="AD284" s="220" t="e">
        <f t="shared" si="131"/>
        <v>#NUM!</v>
      </c>
      <c r="AE284" s="223" t="e">
        <f t="shared" si="132"/>
        <v>#NUM!</v>
      </c>
      <c r="AF284" s="223" t="e">
        <f t="shared" si="133"/>
        <v>#NUM!</v>
      </c>
      <c r="AG284" s="222" t="e">
        <f t="shared" si="134"/>
        <v>#NUM!</v>
      </c>
      <c r="AI284" s="220" t="e">
        <f t="shared" si="135"/>
        <v>#DIV/0!</v>
      </c>
      <c r="AJ284" s="222" t="e">
        <f t="shared" si="136"/>
        <v>#DIV/0!</v>
      </c>
      <c r="AK284" s="222" t="e">
        <f t="shared" si="137"/>
        <v>#DIV/0!</v>
      </c>
      <c r="AL284" s="222" t="e">
        <f t="shared" si="138"/>
        <v>#DIV/0!</v>
      </c>
      <c r="AN284" s="89"/>
    </row>
    <row r="285" spans="1:40" s="88" customFormat="1" ht="30" hidden="1" customHeight="1">
      <c r="A285" s="88">
        <f>'CONSTRUCTION COST ESTIMATE'!A285</f>
        <v>0</v>
      </c>
      <c r="B285" s="91">
        <f>'CONSTRUCTION COST ESTIMATE'!B285</f>
        <v>409.00099999999998</v>
      </c>
      <c r="C285" s="92" t="str">
        <f>'CONSTRUCTION COST ESTIMATE'!C285</f>
        <v>PORTLAND CEMENT CONCRETE PAVEMENT (10 INCH)</v>
      </c>
      <c r="D285" s="93" t="str">
        <f>'CONSTRUCTION COST ESTIMATE'!BB285</f>
        <v>SY</v>
      </c>
      <c r="E285" s="94">
        <f>'CONSTRUCTION COST ESTIMATE'!BA285</f>
        <v>0</v>
      </c>
      <c r="F285" s="220">
        <f>'CONSTRUCTION COST ESTIMATE'!BC285</f>
        <v>0</v>
      </c>
      <c r="G285" s="221">
        <f>'CONSTRUCTION COST ESTIMATE'!BD285</f>
        <v>0</v>
      </c>
      <c r="H285" s="220"/>
      <c r="I285" s="220">
        <f t="shared" si="121"/>
        <v>0</v>
      </c>
      <c r="J285" s="220"/>
      <c r="K285" s="220">
        <f t="shared" si="122"/>
        <v>0</v>
      </c>
      <c r="L285" s="220"/>
      <c r="M285" s="220">
        <f t="shared" si="123"/>
        <v>0</v>
      </c>
      <c r="N285" s="220"/>
      <c r="O285" s="220">
        <f t="shared" si="124"/>
        <v>0</v>
      </c>
      <c r="P285" s="220"/>
      <c r="Q285" s="220">
        <f t="shared" si="125"/>
        <v>0</v>
      </c>
      <c r="R285" s="220"/>
      <c r="S285" s="220">
        <f t="shared" si="126"/>
        <v>0</v>
      </c>
      <c r="T285" s="220"/>
      <c r="U285" s="220">
        <f t="shared" si="127"/>
        <v>0</v>
      </c>
      <c r="V285" s="220"/>
      <c r="W285" s="220">
        <f t="shared" si="128"/>
        <v>0</v>
      </c>
      <c r="X285" s="220"/>
      <c r="Y285" s="220">
        <f t="shared" si="129"/>
        <v>0</v>
      </c>
      <c r="Z285" s="220"/>
      <c r="AA285" s="220">
        <f t="shared" si="130"/>
        <v>0</v>
      </c>
      <c r="AC285" s="222" t="e">
        <f t="shared" si="120"/>
        <v>#DIV/0!</v>
      </c>
      <c r="AD285" s="220" t="e">
        <f t="shared" si="131"/>
        <v>#NUM!</v>
      </c>
      <c r="AE285" s="223" t="e">
        <f t="shared" si="132"/>
        <v>#NUM!</v>
      </c>
      <c r="AF285" s="223" t="e">
        <f t="shared" si="133"/>
        <v>#NUM!</v>
      </c>
      <c r="AG285" s="222" t="e">
        <f t="shared" si="134"/>
        <v>#NUM!</v>
      </c>
      <c r="AI285" s="220" t="e">
        <f t="shared" si="135"/>
        <v>#DIV/0!</v>
      </c>
      <c r="AJ285" s="222" t="e">
        <f t="shared" si="136"/>
        <v>#DIV/0!</v>
      </c>
      <c r="AK285" s="222" t="e">
        <f t="shared" si="137"/>
        <v>#DIV/0!</v>
      </c>
      <c r="AL285" s="222" t="e">
        <f t="shared" si="138"/>
        <v>#DIV/0!</v>
      </c>
      <c r="AN285" s="89"/>
    </row>
    <row r="286" spans="1:40" s="88" customFormat="1" ht="30" hidden="1" customHeight="1">
      <c r="A286" s="88">
        <f>'CONSTRUCTION COST ESTIMATE'!A286</f>
        <v>0</v>
      </c>
      <c r="B286" s="91">
        <f>'CONSTRUCTION COST ESTIMATE'!B286</f>
        <v>409.00200000000001</v>
      </c>
      <c r="C286" s="92" t="str">
        <f>'CONSTRUCTION COST ESTIMATE'!C286</f>
        <v>PORTLAND CEMENT CONCRETE PATH (6 INCH)</v>
      </c>
      <c r="D286" s="93" t="str">
        <f>'CONSTRUCTION COST ESTIMATE'!BB286</f>
        <v>SY</v>
      </c>
      <c r="E286" s="94">
        <f>'CONSTRUCTION COST ESTIMATE'!BA286</f>
        <v>0</v>
      </c>
      <c r="F286" s="220">
        <f>'CONSTRUCTION COST ESTIMATE'!BC286</f>
        <v>0</v>
      </c>
      <c r="G286" s="221">
        <f>'CONSTRUCTION COST ESTIMATE'!BD286</f>
        <v>0</v>
      </c>
      <c r="H286" s="220"/>
      <c r="I286" s="220">
        <f t="shared" si="121"/>
        <v>0</v>
      </c>
      <c r="J286" s="220"/>
      <c r="K286" s="220">
        <f t="shared" si="122"/>
        <v>0</v>
      </c>
      <c r="L286" s="220"/>
      <c r="M286" s="220">
        <f t="shared" si="123"/>
        <v>0</v>
      </c>
      <c r="N286" s="220"/>
      <c r="O286" s="220">
        <f t="shared" si="124"/>
        <v>0</v>
      </c>
      <c r="P286" s="220"/>
      <c r="Q286" s="220">
        <f t="shared" si="125"/>
        <v>0</v>
      </c>
      <c r="R286" s="220"/>
      <c r="S286" s="220">
        <f t="shared" si="126"/>
        <v>0</v>
      </c>
      <c r="T286" s="220"/>
      <c r="U286" s="220">
        <f t="shared" si="127"/>
        <v>0</v>
      </c>
      <c r="V286" s="220"/>
      <c r="W286" s="220">
        <f t="shared" si="128"/>
        <v>0</v>
      </c>
      <c r="X286" s="220"/>
      <c r="Y286" s="220">
        <f t="shared" si="129"/>
        <v>0</v>
      </c>
      <c r="Z286" s="220"/>
      <c r="AA286" s="220">
        <f t="shared" si="130"/>
        <v>0</v>
      </c>
      <c r="AC286" s="222" t="e">
        <f t="shared" si="120"/>
        <v>#DIV/0!</v>
      </c>
      <c r="AD286" s="220" t="e">
        <f t="shared" si="131"/>
        <v>#NUM!</v>
      </c>
      <c r="AE286" s="223" t="e">
        <f t="shared" si="132"/>
        <v>#NUM!</v>
      </c>
      <c r="AF286" s="223" t="e">
        <f t="shared" si="133"/>
        <v>#NUM!</v>
      </c>
      <c r="AG286" s="222" t="e">
        <f t="shared" si="134"/>
        <v>#NUM!</v>
      </c>
      <c r="AI286" s="220" t="e">
        <f t="shared" si="135"/>
        <v>#DIV/0!</v>
      </c>
      <c r="AJ286" s="222" t="e">
        <f t="shared" si="136"/>
        <v>#DIV/0!</v>
      </c>
      <c r="AK286" s="222" t="e">
        <f t="shared" si="137"/>
        <v>#DIV/0!</v>
      </c>
      <c r="AL286" s="222" t="e">
        <f t="shared" si="138"/>
        <v>#DIV/0!</v>
      </c>
      <c r="AN286" s="89"/>
    </row>
    <row r="287" spans="1:40" s="88" customFormat="1" ht="30" hidden="1" customHeight="1">
      <c r="A287" s="88">
        <f>'CONSTRUCTION COST ESTIMATE'!A287</f>
        <v>0</v>
      </c>
      <c r="B287" s="91">
        <f>'CONSTRUCTION COST ESTIMATE'!B287</f>
        <v>412.00049999999999</v>
      </c>
      <c r="C287" s="92" t="str">
        <f>'CONSTRUCTION COST ESTIMATE'!C287</f>
        <v>SLURRY SEAL</v>
      </c>
      <c r="D287" s="93" t="str">
        <f>'CONSTRUCTION COST ESTIMATE'!BB287</f>
        <v>SY</v>
      </c>
      <c r="E287" s="94">
        <f>'CONSTRUCTION COST ESTIMATE'!BA287</f>
        <v>0</v>
      </c>
      <c r="F287" s="220">
        <f>'CONSTRUCTION COST ESTIMATE'!BC287</f>
        <v>0</v>
      </c>
      <c r="G287" s="221">
        <f>'CONSTRUCTION COST ESTIMATE'!BD287</f>
        <v>0</v>
      </c>
      <c r="H287" s="220"/>
      <c r="I287" s="220">
        <f t="shared" si="121"/>
        <v>0</v>
      </c>
      <c r="J287" s="220"/>
      <c r="K287" s="220">
        <f t="shared" si="122"/>
        <v>0</v>
      </c>
      <c r="L287" s="220"/>
      <c r="M287" s="220">
        <f t="shared" si="123"/>
        <v>0</v>
      </c>
      <c r="N287" s="220"/>
      <c r="O287" s="220">
        <f t="shared" si="124"/>
        <v>0</v>
      </c>
      <c r="P287" s="220"/>
      <c r="Q287" s="220">
        <f t="shared" si="125"/>
        <v>0</v>
      </c>
      <c r="R287" s="220"/>
      <c r="S287" s="220">
        <f t="shared" si="126"/>
        <v>0</v>
      </c>
      <c r="T287" s="220"/>
      <c r="U287" s="220">
        <f t="shared" si="127"/>
        <v>0</v>
      </c>
      <c r="V287" s="220"/>
      <c r="W287" s="220">
        <f t="shared" si="128"/>
        <v>0</v>
      </c>
      <c r="X287" s="220"/>
      <c r="Y287" s="220">
        <f t="shared" si="129"/>
        <v>0</v>
      </c>
      <c r="Z287" s="220"/>
      <c r="AA287" s="220">
        <f t="shared" si="130"/>
        <v>0</v>
      </c>
      <c r="AC287" s="222" t="e">
        <f t="shared" si="120"/>
        <v>#DIV/0!</v>
      </c>
      <c r="AD287" s="220" t="e">
        <f t="shared" si="131"/>
        <v>#NUM!</v>
      </c>
      <c r="AE287" s="223" t="e">
        <f t="shared" si="132"/>
        <v>#NUM!</v>
      </c>
      <c r="AF287" s="223" t="e">
        <f t="shared" si="133"/>
        <v>#NUM!</v>
      </c>
      <c r="AG287" s="222" t="e">
        <f t="shared" si="134"/>
        <v>#NUM!</v>
      </c>
      <c r="AI287" s="220" t="e">
        <f t="shared" si="135"/>
        <v>#DIV/0!</v>
      </c>
      <c r="AJ287" s="222" t="e">
        <f t="shared" si="136"/>
        <v>#DIV/0!</v>
      </c>
      <c r="AK287" s="222" t="e">
        <f t="shared" si="137"/>
        <v>#DIV/0!</v>
      </c>
      <c r="AL287" s="222" t="e">
        <f t="shared" si="138"/>
        <v>#DIV/0!</v>
      </c>
      <c r="AN287" s="89"/>
    </row>
    <row r="288" spans="1:40" s="88" customFormat="1" ht="30" hidden="1" customHeight="1">
      <c r="A288" s="88">
        <f>'CONSTRUCTION COST ESTIMATE'!A288</f>
        <v>0</v>
      </c>
      <c r="B288" s="91">
        <f>'CONSTRUCTION COST ESTIMATE'!B288</f>
        <v>412.00099999999998</v>
      </c>
      <c r="C288" s="92" t="str">
        <f>'CONSTRUCTION COST ESTIMATE'!C288</f>
        <v>SLURRY SEAL (TYPE 1)</v>
      </c>
      <c r="D288" s="93" t="str">
        <f>'CONSTRUCTION COST ESTIMATE'!BB288</f>
        <v>SY</v>
      </c>
      <c r="E288" s="94">
        <f>'CONSTRUCTION COST ESTIMATE'!BA288</f>
        <v>0</v>
      </c>
      <c r="F288" s="220">
        <f>'CONSTRUCTION COST ESTIMATE'!BC288</f>
        <v>0</v>
      </c>
      <c r="G288" s="221">
        <f>'CONSTRUCTION COST ESTIMATE'!BD288</f>
        <v>0</v>
      </c>
      <c r="H288" s="220"/>
      <c r="I288" s="220">
        <f t="shared" si="121"/>
        <v>0</v>
      </c>
      <c r="J288" s="220"/>
      <c r="K288" s="220">
        <f t="shared" si="122"/>
        <v>0</v>
      </c>
      <c r="L288" s="220"/>
      <c r="M288" s="220">
        <f t="shared" si="123"/>
        <v>0</v>
      </c>
      <c r="N288" s="220"/>
      <c r="O288" s="220">
        <f t="shared" si="124"/>
        <v>0</v>
      </c>
      <c r="P288" s="220"/>
      <c r="Q288" s="220">
        <f t="shared" si="125"/>
        <v>0</v>
      </c>
      <c r="R288" s="220"/>
      <c r="S288" s="220">
        <f t="shared" si="126"/>
        <v>0</v>
      </c>
      <c r="T288" s="220"/>
      <c r="U288" s="220">
        <f t="shared" si="127"/>
        <v>0</v>
      </c>
      <c r="V288" s="220"/>
      <c r="W288" s="220">
        <f t="shared" si="128"/>
        <v>0</v>
      </c>
      <c r="X288" s="220"/>
      <c r="Y288" s="220">
        <f t="shared" si="129"/>
        <v>0</v>
      </c>
      <c r="Z288" s="220"/>
      <c r="AA288" s="220">
        <f t="shared" si="130"/>
        <v>0</v>
      </c>
      <c r="AC288" s="222" t="e">
        <f t="shared" si="120"/>
        <v>#DIV/0!</v>
      </c>
      <c r="AD288" s="220" t="e">
        <f t="shared" si="131"/>
        <v>#NUM!</v>
      </c>
      <c r="AE288" s="223" t="e">
        <f t="shared" si="132"/>
        <v>#NUM!</v>
      </c>
      <c r="AF288" s="223" t="e">
        <f t="shared" si="133"/>
        <v>#NUM!</v>
      </c>
      <c r="AG288" s="222" t="e">
        <f t="shared" si="134"/>
        <v>#NUM!</v>
      </c>
      <c r="AI288" s="220" t="e">
        <f t="shared" si="135"/>
        <v>#DIV/0!</v>
      </c>
      <c r="AJ288" s="222" t="e">
        <f t="shared" si="136"/>
        <v>#DIV/0!</v>
      </c>
      <c r="AK288" s="222" t="e">
        <f t="shared" si="137"/>
        <v>#DIV/0!</v>
      </c>
      <c r="AL288" s="222" t="e">
        <f t="shared" si="138"/>
        <v>#DIV/0!</v>
      </c>
      <c r="AN288" s="89"/>
    </row>
    <row r="289" spans="1:40" s="88" customFormat="1" ht="30" hidden="1" customHeight="1">
      <c r="A289" s="88">
        <f>'CONSTRUCTION COST ESTIMATE'!A289</f>
        <v>0</v>
      </c>
      <c r="B289" s="91">
        <f>'CONSTRUCTION COST ESTIMATE'!B289</f>
        <v>412.00200000000001</v>
      </c>
      <c r="C289" s="92" t="str">
        <f>'CONSTRUCTION COST ESTIMATE'!C289</f>
        <v>SLURRY SEAL (TYPE 2)</v>
      </c>
      <c r="D289" s="93" t="str">
        <f>'CONSTRUCTION COST ESTIMATE'!BB289</f>
        <v>SY</v>
      </c>
      <c r="E289" s="94">
        <f>'CONSTRUCTION COST ESTIMATE'!BA289</f>
        <v>0</v>
      </c>
      <c r="F289" s="220">
        <f>'CONSTRUCTION COST ESTIMATE'!BC289</f>
        <v>0</v>
      </c>
      <c r="G289" s="221">
        <f>'CONSTRUCTION COST ESTIMATE'!BD289</f>
        <v>0</v>
      </c>
      <c r="H289" s="220"/>
      <c r="I289" s="220">
        <f t="shared" si="121"/>
        <v>0</v>
      </c>
      <c r="J289" s="220"/>
      <c r="K289" s="220">
        <f t="shared" si="122"/>
        <v>0</v>
      </c>
      <c r="L289" s="220"/>
      <c r="M289" s="220">
        <f t="shared" si="123"/>
        <v>0</v>
      </c>
      <c r="N289" s="220"/>
      <c r="O289" s="220">
        <f t="shared" si="124"/>
        <v>0</v>
      </c>
      <c r="P289" s="220"/>
      <c r="Q289" s="220">
        <f t="shared" si="125"/>
        <v>0</v>
      </c>
      <c r="R289" s="220"/>
      <c r="S289" s="220">
        <f t="shared" si="126"/>
        <v>0</v>
      </c>
      <c r="T289" s="220"/>
      <c r="U289" s="220">
        <f t="shared" si="127"/>
        <v>0</v>
      </c>
      <c r="V289" s="220"/>
      <c r="W289" s="220">
        <f t="shared" si="128"/>
        <v>0</v>
      </c>
      <c r="X289" s="220"/>
      <c r="Y289" s="220">
        <f t="shared" si="129"/>
        <v>0</v>
      </c>
      <c r="Z289" s="220"/>
      <c r="AA289" s="220">
        <f t="shared" si="130"/>
        <v>0</v>
      </c>
      <c r="AC289" s="222" t="e">
        <f t="shared" si="120"/>
        <v>#DIV/0!</v>
      </c>
      <c r="AD289" s="220" t="e">
        <f t="shared" si="131"/>
        <v>#NUM!</v>
      </c>
      <c r="AE289" s="223" t="e">
        <f t="shared" si="132"/>
        <v>#NUM!</v>
      </c>
      <c r="AF289" s="223" t="e">
        <f t="shared" si="133"/>
        <v>#NUM!</v>
      </c>
      <c r="AG289" s="222" t="e">
        <f t="shared" si="134"/>
        <v>#NUM!</v>
      </c>
      <c r="AI289" s="220" t="e">
        <f t="shared" si="135"/>
        <v>#DIV/0!</v>
      </c>
      <c r="AJ289" s="222" t="e">
        <f t="shared" si="136"/>
        <v>#DIV/0!</v>
      </c>
      <c r="AK289" s="222" t="e">
        <f t="shared" si="137"/>
        <v>#DIV/0!</v>
      </c>
      <c r="AL289" s="222" t="e">
        <f t="shared" si="138"/>
        <v>#DIV/0!</v>
      </c>
      <c r="AN289" s="89"/>
    </row>
    <row r="290" spans="1:40" s="88" customFormat="1" ht="30" hidden="1" customHeight="1">
      <c r="A290" s="88">
        <f>'CONSTRUCTION COST ESTIMATE'!A290</f>
        <v>0</v>
      </c>
      <c r="B290" s="91">
        <f>'CONSTRUCTION COST ESTIMATE'!B290</f>
        <v>412.00299999999999</v>
      </c>
      <c r="C290" s="92" t="str">
        <f>'CONSTRUCTION COST ESTIMATE'!C290</f>
        <v>SLURRY SEAL (TYPE 3)</v>
      </c>
      <c r="D290" s="93" t="str">
        <f>'CONSTRUCTION COST ESTIMATE'!BB290</f>
        <v>SY</v>
      </c>
      <c r="E290" s="94">
        <f>'CONSTRUCTION COST ESTIMATE'!BA290</f>
        <v>0</v>
      </c>
      <c r="F290" s="220">
        <f>'CONSTRUCTION COST ESTIMATE'!BC290</f>
        <v>0</v>
      </c>
      <c r="G290" s="221">
        <f>'CONSTRUCTION COST ESTIMATE'!BD290</f>
        <v>0</v>
      </c>
      <c r="H290" s="220"/>
      <c r="I290" s="220">
        <f t="shared" si="121"/>
        <v>0</v>
      </c>
      <c r="J290" s="220"/>
      <c r="K290" s="220">
        <f t="shared" si="122"/>
        <v>0</v>
      </c>
      <c r="L290" s="220"/>
      <c r="M290" s="220">
        <f t="shared" si="123"/>
        <v>0</v>
      </c>
      <c r="N290" s="220"/>
      <c r="O290" s="220">
        <f t="shared" si="124"/>
        <v>0</v>
      </c>
      <c r="P290" s="220"/>
      <c r="Q290" s="220">
        <f t="shared" si="125"/>
        <v>0</v>
      </c>
      <c r="R290" s="220"/>
      <c r="S290" s="220">
        <f t="shared" si="126"/>
        <v>0</v>
      </c>
      <c r="T290" s="220"/>
      <c r="U290" s="220">
        <f t="shared" si="127"/>
        <v>0</v>
      </c>
      <c r="V290" s="220"/>
      <c r="W290" s="220">
        <f t="shared" si="128"/>
        <v>0</v>
      </c>
      <c r="X290" s="220"/>
      <c r="Y290" s="220">
        <f t="shared" si="129"/>
        <v>0</v>
      </c>
      <c r="Z290" s="220"/>
      <c r="AA290" s="220">
        <f t="shared" si="130"/>
        <v>0</v>
      </c>
      <c r="AC290" s="222" t="e">
        <f t="shared" si="120"/>
        <v>#DIV/0!</v>
      </c>
      <c r="AD290" s="220" t="e">
        <f t="shared" si="131"/>
        <v>#NUM!</v>
      </c>
      <c r="AE290" s="223" t="e">
        <f t="shared" si="132"/>
        <v>#NUM!</v>
      </c>
      <c r="AF290" s="223" t="e">
        <f t="shared" si="133"/>
        <v>#NUM!</v>
      </c>
      <c r="AG290" s="222" t="e">
        <f t="shared" si="134"/>
        <v>#NUM!</v>
      </c>
      <c r="AI290" s="220" t="e">
        <f t="shared" si="135"/>
        <v>#DIV/0!</v>
      </c>
      <c r="AJ290" s="222" t="e">
        <f t="shared" si="136"/>
        <v>#DIV/0!</v>
      </c>
      <c r="AK290" s="222" t="e">
        <f t="shared" si="137"/>
        <v>#DIV/0!</v>
      </c>
      <c r="AL290" s="222" t="e">
        <f t="shared" si="138"/>
        <v>#DIV/0!</v>
      </c>
      <c r="AN290" s="89"/>
    </row>
    <row r="291" spans="1:40" s="88" customFormat="1" ht="30" hidden="1" customHeight="1">
      <c r="A291" s="88">
        <f>'CONSTRUCTION COST ESTIMATE'!A291</f>
        <v>0</v>
      </c>
      <c r="B291" s="91">
        <f>'CONSTRUCTION COST ESTIMATE'!B291</f>
        <v>413.00049999999999</v>
      </c>
      <c r="C291" s="92" t="str">
        <f>'CONSTRUCTION COST ESTIMATE'!C291</f>
        <v>UTACS BONDED WITH A PMM, S1 GRADATION (0.75 INCH)</v>
      </c>
      <c r="D291" s="93" t="str">
        <f>'CONSTRUCTION COST ESTIMATE'!BB291</f>
        <v>SY</v>
      </c>
      <c r="E291" s="94">
        <f>'CONSTRUCTION COST ESTIMATE'!BA291</f>
        <v>0</v>
      </c>
      <c r="F291" s="220">
        <f>'CONSTRUCTION COST ESTIMATE'!BC291</f>
        <v>0</v>
      </c>
      <c r="G291" s="221">
        <f>'CONSTRUCTION COST ESTIMATE'!BD291</f>
        <v>0</v>
      </c>
      <c r="H291" s="220"/>
      <c r="I291" s="220">
        <f t="shared" si="121"/>
        <v>0</v>
      </c>
      <c r="J291" s="220"/>
      <c r="K291" s="220">
        <f t="shared" si="122"/>
        <v>0</v>
      </c>
      <c r="L291" s="220"/>
      <c r="M291" s="220">
        <f t="shared" si="123"/>
        <v>0</v>
      </c>
      <c r="N291" s="220"/>
      <c r="O291" s="220">
        <f t="shared" si="124"/>
        <v>0</v>
      </c>
      <c r="P291" s="220"/>
      <c r="Q291" s="220">
        <f t="shared" si="125"/>
        <v>0</v>
      </c>
      <c r="R291" s="220"/>
      <c r="S291" s="220">
        <f t="shared" si="126"/>
        <v>0</v>
      </c>
      <c r="T291" s="220"/>
      <c r="U291" s="220">
        <f t="shared" si="127"/>
        <v>0</v>
      </c>
      <c r="V291" s="220"/>
      <c r="W291" s="220">
        <f t="shared" si="128"/>
        <v>0</v>
      </c>
      <c r="X291" s="220"/>
      <c r="Y291" s="220">
        <f t="shared" si="129"/>
        <v>0</v>
      </c>
      <c r="Z291" s="220"/>
      <c r="AA291" s="220">
        <f t="shared" si="130"/>
        <v>0</v>
      </c>
      <c r="AC291" s="222" t="e">
        <f t="shared" si="120"/>
        <v>#DIV/0!</v>
      </c>
      <c r="AD291" s="220" t="e">
        <f t="shared" si="131"/>
        <v>#NUM!</v>
      </c>
      <c r="AE291" s="223" t="e">
        <f t="shared" si="132"/>
        <v>#NUM!</v>
      </c>
      <c r="AF291" s="223" t="e">
        <f t="shared" si="133"/>
        <v>#NUM!</v>
      </c>
      <c r="AG291" s="222" t="e">
        <f t="shared" si="134"/>
        <v>#NUM!</v>
      </c>
      <c r="AI291" s="220" t="e">
        <f t="shared" si="135"/>
        <v>#DIV/0!</v>
      </c>
      <c r="AJ291" s="222" t="e">
        <f t="shared" si="136"/>
        <v>#DIV/0!</v>
      </c>
      <c r="AK291" s="222" t="e">
        <f t="shared" si="137"/>
        <v>#DIV/0!</v>
      </c>
      <c r="AL291" s="222" t="e">
        <f t="shared" si="138"/>
        <v>#DIV/0!</v>
      </c>
      <c r="AN291" s="89"/>
    </row>
    <row r="292" spans="1:40" s="88" customFormat="1" ht="30" hidden="1" customHeight="1">
      <c r="A292" s="88">
        <f>'CONSTRUCTION COST ESTIMATE'!A292</f>
        <v>0</v>
      </c>
      <c r="B292" s="91">
        <f>'CONSTRUCTION COST ESTIMATE'!B292</f>
        <v>413.00099999999998</v>
      </c>
      <c r="C292" s="92" t="str">
        <f>'CONSTRUCTION COST ESTIMATE'!C292</f>
        <v>UTACS BONDED WITH A PMM, S2 GRADATION (0.75 INCH)</v>
      </c>
      <c r="D292" s="93" t="str">
        <f>'CONSTRUCTION COST ESTIMATE'!BB292</f>
        <v>SY</v>
      </c>
      <c r="E292" s="94">
        <f>'CONSTRUCTION COST ESTIMATE'!BA292</f>
        <v>0</v>
      </c>
      <c r="F292" s="220">
        <f>'CONSTRUCTION COST ESTIMATE'!BC292</f>
        <v>0</v>
      </c>
      <c r="G292" s="221">
        <f>'CONSTRUCTION COST ESTIMATE'!BD292</f>
        <v>0</v>
      </c>
      <c r="H292" s="220"/>
      <c r="I292" s="220">
        <f t="shared" si="121"/>
        <v>0</v>
      </c>
      <c r="J292" s="220"/>
      <c r="K292" s="220">
        <f t="shared" si="122"/>
        <v>0</v>
      </c>
      <c r="L292" s="220"/>
      <c r="M292" s="220">
        <f t="shared" si="123"/>
        <v>0</v>
      </c>
      <c r="N292" s="220"/>
      <c r="O292" s="220">
        <f t="shared" si="124"/>
        <v>0</v>
      </c>
      <c r="P292" s="220"/>
      <c r="Q292" s="220">
        <f t="shared" si="125"/>
        <v>0</v>
      </c>
      <c r="R292" s="220"/>
      <c r="S292" s="220">
        <f t="shared" si="126"/>
        <v>0</v>
      </c>
      <c r="T292" s="220"/>
      <c r="U292" s="220">
        <f t="shared" si="127"/>
        <v>0</v>
      </c>
      <c r="V292" s="220"/>
      <c r="W292" s="220">
        <f t="shared" si="128"/>
        <v>0</v>
      </c>
      <c r="X292" s="220"/>
      <c r="Y292" s="220">
        <f t="shared" si="129"/>
        <v>0</v>
      </c>
      <c r="Z292" s="220"/>
      <c r="AA292" s="220">
        <f t="shared" si="130"/>
        <v>0</v>
      </c>
      <c r="AC292" s="222" t="e">
        <f t="shared" si="120"/>
        <v>#DIV/0!</v>
      </c>
      <c r="AD292" s="220" t="e">
        <f t="shared" si="131"/>
        <v>#NUM!</v>
      </c>
      <c r="AE292" s="223" t="e">
        <f t="shared" si="132"/>
        <v>#NUM!</v>
      </c>
      <c r="AF292" s="223" t="e">
        <f t="shared" si="133"/>
        <v>#NUM!</v>
      </c>
      <c r="AG292" s="222" t="e">
        <f t="shared" si="134"/>
        <v>#NUM!</v>
      </c>
      <c r="AI292" s="220" t="e">
        <f t="shared" si="135"/>
        <v>#DIV/0!</v>
      </c>
      <c r="AJ292" s="222" t="e">
        <f t="shared" si="136"/>
        <v>#DIV/0!</v>
      </c>
      <c r="AK292" s="222" t="e">
        <f t="shared" si="137"/>
        <v>#DIV/0!</v>
      </c>
      <c r="AL292" s="222" t="e">
        <f t="shared" si="138"/>
        <v>#DIV/0!</v>
      </c>
      <c r="AN292" s="89"/>
    </row>
    <row r="293" spans="1:40" s="88" customFormat="1" ht="30" hidden="1" customHeight="1">
      <c r="A293" s="88">
        <f>'CONSTRUCTION COST ESTIMATE'!A293</f>
        <v>0</v>
      </c>
      <c r="B293" s="91">
        <f>'CONSTRUCTION COST ESTIMATE'!B293</f>
        <v>413.00200000000001</v>
      </c>
      <c r="C293" s="92" t="str">
        <f>'CONSTRUCTION COST ESTIMATE'!C293</f>
        <v>UTACS BONDED WITH A PMM, S3 GRADATION (0.75 INCH)</v>
      </c>
      <c r="D293" s="93" t="str">
        <f>'CONSTRUCTION COST ESTIMATE'!BB293</f>
        <v>SY</v>
      </c>
      <c r="E293" s="94">
        <f>'CONSTRUCTION COST ESTIMATE'!BA293</f>
        <v>0</v>
      </c>
      <c r="F293" s="220">
        <f>'CONSTRUCTION COST ESTIMATE'!BC293</f>
        <v>0</v>
      </c>
      <c r="G293" s="221">
        <f>'CONSTRUCTION COST ESTIMATE'!BD293</f>
        <v>0</v>
      </c>
      <c r="H293" s="220"/>
      <c r="I293" s="220">
        <f t="shared" si="121"/>
        <v>0</v>
      </c>
      <c r="J293" s="220"/>
      <c r="K293" s="220">
        <f t="shared" si="122"/>
        <v>0</v>
      </c>
      <c r="L293" s="220"/>
      <c r="M293" s="220">
        <f t="shared" si="123"/>
        <v>0</v>
      </c>
      <c r="N293" s="220"/>
      <c r="O293" s="220">
        <f t="shared" si="124"/>
        <v>0</v>
      </c>
      <c r="P293" s="220"/>
      <c r="Q293" s="220">
        <f t="shared" si="125"/>
        <v>0</v>
      </c>
      <c r="R293" s="220"/>
      <c r="S293" s="220">
        <f t="shared" si="126"/>
        <v>0</v>
      </c>
      <c r="T293" s="220"/>
      <c r="U293" s="220">
        <f t="shared" si="127"/>
        <v>0</v>
      </c>
      <c r="V293" s="220"/>
      <c r="W293" s="220">
        <f t="shared" si="128"/>
        <v>0</v>
      </c>
      <c r="X293" s="220"/>
      <c r="Y293" s="220">
        <f t="shared" si="129"/>
        <v>0</v>
      </c>
      <c r="Z293" s="220"/>
      <c r="AA293" s="220">
        <f t="shared" si="130"/>
        <v>0</v>
      </c>
      <c r="AC293" s="222" t="e">
        <f t="shared" si="120"/>
        <v>#DIV/0!</v>
      </c>
      <c r="AD293" s="220" t="e">
        <f t="shared" si="131"/>
        <v>#NUM!</v>
      </c>
      <c r="AE293" s="223" t="e">
        <f t="shared" si="132"/>
        <v>#NUM!</v>
      </c>
      <c r="AF293" s="223" t="e">
        <f t="shared" si="133"/>
        <v>#NUM!</v>
      </c>
      <c r="AG293" s="222" t="e">
        <f t="shared" si="134"/>
        <v>#NUM!</v>
      </c>
      <c r="AI293" s="220" t="e">
        <f t="shared" si="135"/>
        <v>#DIV/0!</v>
      </c>
      <c r="AJ293" s="222" t="e">
        <f t="shared" si="136"/>
        <v>#DIV/0!</v>
      </c>
      <c r="AK293" s="222" t="e">
        <f t="shared" si="137"/>
        <v>#DIV/0!</v>
      </c>
      <c r="AL293" s="222" t="e">
        <f t="shared" si="138"/>
        <v>#DIV/0!</v>
      </c>
      <c r="AN293" s="89"/>
    </row>
    <row r="294" spans="1:40" s="88" customFormat="1" ht="30" hidden="1" customHeight="1">
      <c r="A294" s="88">
        <f>'CONSTRUCTION COST ESTIMATE'!A294</f>
        <v>0</v>
      </c>
      <c r="B294" s="91">
        <f>'CONSTRUCTION COST ESTIMATE'!B294</f>
        <v>413.01</v>
      </c>
      <c r="C294" s="92" t="str">
        <f>'CONSTRUCTION COST ESTIMATE'!C294</f>
        <v>UTACS BONDED WITH A PMM, S1 GRADATION (1.0 INCH)</v>
      </c>
      <c r="D294" s="93" t="str">
        <f>'CONSTRUCTION COST ESTIMATE'!BB294</f>
        <v>SY</v>
      </c>
      <c r="E294" s="94">
        <f>'CONSTRUCTION COST ESTIMATE'!BA294</f>
        <v>0</v>
      </c>
      <c r="F294" s="220">
        <f>'CONSTRUCTION COST ESTIMATE'!BC294</f>
        <v>0</v>
      </c>
      <c r="G294" s="221">
        <f>'CONSTRUCTION COST ESTIMATE'!BD294</f>
        <v>0</v>
      </c>
      <c r="H294" s="220"/>
      <c r="I294" s="220">
        <f t="shared" si="121"/>
        <v>0</v>
      </c>
      <c r="J294" s="220"/>
      <c r="K294" s="220">
        <f t="shared" si="122"/>
        <v>0</v>
      </c>
      <c r="L294" s="220"/>
      <c r="M294" s="220">
        <f t="shared" si="123"/>
        <v>0</v>
      </c>
      <c r="N294" s="220"/>
      <c r="O294" s="220">
        <f t="shared" si="124"/>
        <v>0</v>
      </c>
      <c r="P294" s="220"/>
      <c r="Q294" s="220">
        <f t="shared" si="125"/>
        <v>0</v>
      </c>
      <c r="R294" s="220"/>
      <c r="S294" s="220">
        <f t="shared" si="126"/>
        <v>0</v>
      </c>
      <c r="T294" s="220"/>
      <c r="U294" s="220">
        <f t="shared" si="127"/>
        <v>0</v>
      </c>
      <c r="V294" s="220"/>
      <c r="W294" s="220">
        <f t="shared" si="128"/>
        <v>0</v>
      </c>
      <c r="X294" s="220"/>
      <c r="Y294" s="220">
        <f t="shared" si="129"/>
        <v>0</v>
      </c>
      <c r="Z294" s="220"/>
      <c r="AA294" s="220">
        <f t="shared" si="130"/>
        <v>0</v>
      </c>
      <c r="AC294" s="222" t="e">
        <f t="shared" si="120"/>
        <v>#DIV/0!</v>
      </c>
      <c r="AD294" s="220" t="e">
        <f t="shared" si="131"/>
        <v>#NUM!</v>
      </c>
      <c r="AE294" s="223" t="e">
        <f t="shared" si="132"/>
        <v>#NUM!</v>
      </c>
      <c r="AF294" s="223" t="e">
        <f t="shared" si="133"/>
        <v>#NUM!</v>
      </c>
      <c r="AG294" s="222" t="e">
        <f t="shared" si="134"/>
        <v>#NUM!</v>
      </c>
      <c r="AI294" s="220" t="e">
        <f t="shared" si="135"/>
        <v>#DIV/0!</v>
      </c>
      <c r="AJ294" s="222" t="e">
        <f t="shared" si="136"/>
        <v>#DIV/0!</v>
      </c>
      <c r="AK294" s="222" t="e">
        <f t="shared" si="137"/>
        <v>#DIV/0!</v>
      </c>
      <c r="AL294" s="222" t="e">
        <f t="shared" si="138"/>
        <v>#DIV/0!</v>
      </c>
      <c r="AN294" s="89"/>
    </row>
    <row r="295" spans="1:40" s="88" customFormat="1" ht="30" hidden="1" customHeight="1">
      <c r="A295" s="88">
        <f>'CONSTRUCTION COST ESTIMATE'!A295</f>
        <v>0</v>
      </c>
      <c r="B295" s="91">
        <f>'CONSTRUCTION COST ESTIMATE'!B295</f>
        <v>413.01100000000002</v>
      </c>
      <c r="C295" s="92" t="str">
        <f>'CONSTRUCTION COST ESTIMATE'!C295</f>
        <v>UTACS BONDED WITH A PMM, S2 GRADATION (1.0 INCH)</v>
      </c>
      <c r="D295" s="93" t="str">
        <f>'CONSTRUCTION COST ESTIMATE'!BB295</f>
        <v>SY</v>
      </c>
      <c r="E295" s="94">
        <f>'CONSTRUCTION COST ESTIMATE'!BA295</f>
        <v>0</v>
      </c>
      <c r="F295" s="220">
        <f>'CONSTRUCTION COST ESTIMATE'!BC295</f>
        <v>0</v>
      </c>
      <c r="G295" s="221">
        <f>'CONSTRUCTION COST ESTIMATE'!BD295</f>
        <v>0</v>
      </c>
      <c r="H295" s="220"/>
      <c r="I295" s="220">
        <f t="shared" si="121"/>
        <v>0</v>
      </c>
      <c r="J295" s="220"/>
      <c r="K295" s="220">
        <f t="shared" si="122"/>
        <v>0</v>
      </c>
      <c r="L295" s="220"/>
      <c r="M295" s="220">
        <f t="shared" si="123"/>
        <v>0</v>
      </c>
      <c r="N295" s="220"/>
      <c r="O295" s="220">
        <f t="shared" si="124"/>
        <v>0</v>
      </c>
      <c r="P295" s="220"/>
      <c r="Q295" s="220">
        <f t="shared" si="125"/>
        <v>0</v>
      </c>
      <c r="R295" s="220"/>
      <c r="S295" s="220">
        <f t="shared" si="126"/>
        <v>0</v>
      </c>
      <c r="T295" s="220"/>
      <c r="U295" s="220">
        <f t="shared" si="127"/>
        <v>0</v>
      </c>
      <c r="V295" s="220"/>
      <c r="W295" s="220">
        <f t="shared" si="128"/>
        <v>0</v>
      </c>
      <c r="X295" s="220"/>
      <c r="Y295" s="220">
        <f t="shared" si="129"/>
        <v>0</v>
      </c>
      <c r="Z295" s="220"/>
      <c r="AA295" s="220">
        <f t="shared" si="130"/>
        <v>0</v>
      </c>
      <c r="AC295" s="222" t="e">
        <f t="shared" si="120"/>
        <v>#DIV/0!</v>
      </c>
      <c r="AD295" s="220" t="e">
        <f t="shared" si="131"/>
        <v>#NUM!</v>
      </c>
      <c r="AE295" s="223" t="e">
        <f t="shared" si="132"/>
        <v>#NUM!</v>
      </c>
      <c r="AF295" s="223" t="e">
        <f t="shared" si="133"/>
        <v>#NUM!</v>
      </c>
      <c r="AG295" s="222" t="e">
        <f t="shared" si="134"/>
        <v>#NUM!</v>
      </c>
      <c r="AI295" s="220" t="e">
        <f t="shared" si="135"/>
        <v>#DIV/0!</v>
      </c>
      <c r="AJ295" s="222" t="e">
        <f t="shared" si="136"/>
        <v>#DIV/0!</v>
      </c>
      <c r="AK295" s="222" t="e">
        <f t="shared" si="137"/>
        <v>#DIV/0!</v>
      </c>
      <c r="AL295" s="222" t="e">
        <f t="shared" si="138"/>
        <v>#DIV/0!</v>
      </c>
      <c r="AN295" s="89"/>
    </row>
    <row r="296" spans="1:40" s="88" customFormat="1" ht="30" hidden="1" customHeight="1">
      <c r="A296" s="88">
        <f>'CONSTRUCTION COST ESTIMATE'!A296</f>
        <v>0</v>
      </c>
      <c r="B296" s="91">
        <f>'CONSTRUCTION COST ESTIMATE'!B296</f>
        <v>413.012</v>
      </c>
      <c r="C296" s="92" t="str">
        <f>'CONSTRUCTION COST ESTIMATE'!C296</f>
        <v>UTACS BONDED WITH A PMM, S3 GRADATION (1.0 INCH)</v>
      </c>
      <c r="D296" s="93" t="str">
        <f>'CONSTRUCTION COST ESTIMATE'!BB296</f>
        <v>SY</v>
      </c>
      <c r="E296" s="94">
        <f>'CONSTRUCTION COST ESTIMATE'!BA296</f>
        <v>0</v>
      </c>
      <c r="F296" s="220">
        <f>'CONSTRUCTION COST ESTIMATE'!BC296</f>
        <v>0</v>
      </c>
      <c r="G296" s="221">
        <f>'CONSTRUCTION COST ESTIMATE'!BD296</f>
        <v>0</v>
      </c>
      <c r="H296" s="220"/>
      <c r="I296" s="220">
        <f t="shared" si="121"/>
        <v>0</v>
      </c>
      <c r="J296" s="220"/>
      <c r="K296" s="220">
        <f t="shared" si="122"/>
        <v>0</v>
      </c>
      <c r="L296" s="220"/>
      <c r="M296" s="220">
        <f t="shared" si="123"/>
        <v>0</v>
      </c>
      <c r="N296" s="220"/>
      <c r="O296" s="220">
        <f t="shared" si="124"/>
        <v>0</v>
      </c>
      <c r="P296" s="220"/>
      <c r="Q296" s="220">
        <f t="shared" si="125"/>
        <v>0</v>
      </c>
      <c r="R296" s="220"/>
      <c r="S296" s="220">
        <f t="shared" si="126"/>
        <v>0</v>
      </c>
      <c r="T296" s="220"/>
      <c r="U296" s="220">
        <f t="shared" si="127"/>
        <v>0</v>
      </c>
      <c r="V296" s="220"/>
      <c r="W296" s="220">
        <f t="shared" si="128"/>
        <v>0</v>
      </c>
      <c r="X296" s="220"/>
      <c r="Y296" s="220">
        <f t="shared" si="129"/>
        <v>0</v>
      </c>
      <c r="Z296" s="220"/>
      <c r="AA296" s="220">
        <f t="shared" si="130"/>
        <v>0</v>
      </c>
      <c r="AC296" s="222" t="e">
        <f t="shared" si="120"/>
        <v>#DIV/0!</v>
      </c>
      <c r="AD296" s="220" t="e">
        <f t="shared" si="131"/>
        <v>#NUM!</v>
      </c>
      <c r="AE296" s="223" t="e">
        <f t="shared" si="132"/>
        <v>#NUM!</v>
      </c>
      <c r="AF296" s="223" t="e">
        <f t="shared" si="133"/>
        <v>#NUM!</v>
      </c>
      <c r="AG296" s="222" t="e">
        <f t="shared" si="134"/>
        <v>#NUM!</v>
      </c>
      <c r="AI296" s="220" t="e">
        <f t="shared" si="135"/>
        <v>#DIV/0!</v>
      </c>
      <c r="AJ296" s="222" t="e">
        <f t="shared" si="136"/>
        <v>#DIV/0!</v>
      </c>
      <c r="AK296" s="222" t="e">
        <f t="shared" si="137"/>
        <v>#DIV/0!</v>
      </c>
      <c r="AL296" s="222" t="e">
        <f t="shared" si="138"/>
        <v>#DIV/0!</v>
      </c>
      <c r="AN296" s="89"/>
    </row>
    <row r="297" spans="1:40" s="88" customFormat="1" ht="30" hidden="1" customHeight="1">
      <c r="A297" s="88">
        <f>'CONSTRUCTION COST ESTIMATE'!A297</f>
        <v>0</v>
      </c>
      <c r="B297" s="91">
        <f>'CONSTRUCTION COST ESTIMATE'!B297</f>
        <v>413.02</v>
      </c>
      <c r="C297" s="92" t="str">
        <f>'CONSTRUCTION COST ESTIMATE'!C297</f>
        <v>UTACS Bonded with a PMM, S1 Gradation</v>
      </c>
      <c r="D297" s="93" t="str">
        <f>'CONSTRUCTION COST ESTIMATE'!BB297</f>
        <v>SY</v>
      </c>
      <c r="E297" s="94">
        <f>'CONSTRUCTION COST ESTIMATE'!BA297</f>
        <v>0</v>
      </c>
      <c r="F297" s="220">
        <f>'CONSTRUCTION COST ESTIMATE'!BC297</f>
        <v>0</v>
      </c>
      <c r="G297" s="221">
        <f>'CONSTRUCTION COST ESTIMATE'!BD297</f>
        <v>0</v>
      </c>
      <c r="H297" s="220"/>
      <c r="I297" s="220">
        <f t="shared" si="121"/>
        <v>0</v>
      </c>
      <c r="J297" s="220"/>
      <c r="K297" s="220">
        <f t="shared" si="122"/>
        <v>0</v>
      </c>
      <c r="L297" s="220"/>
      <c r="M297" s="220">
        <f t="shared" si="123"/>
        <v>0</v>
      </c>
      <c r="N297" s="220"/>
      <c r="O297" s="220">
        <f t="shared" si="124"/>
        <v>0</v>
      </c>
      <c r="P297" s="220"/>
      <c r="Q297" s="220">
        <f t="shared" si="125"/>
        <v>0</v>
      </c>
      <c r="R297" s="220"/>
      <c r="S297" s="220">
        <f t="shared" si="126"/>
        <v>0</v>
      </c>
      <c r="T297" s="220"/>
      <c r="U297" s="220">
        <f t="shared" si="127"/>
        <v>0</v>
      </c>
      <c r="V297" s="220"/>
      <c r="W297" s="220">
        <f t="shared" si="128"/>
        <v>0</v>
      </c>
      <c r="X297" s="220"/>
      <c r="Y297" s="220">
        <f t="shared" si="129"/>
        <v>0</v>
      </c>
      <c r="Z297" s="220"/>
      <c r="AA297" s="220">
        <f t="shared" si="130"/>
        <v>0</v>
      </c>
      <c r="AC297" s="222" t="e">
        <f t="shared" si="120"/>
        <v>#DIV/0!</v>
      </c>
      <c r="AD297" s="220" t="e">
        <f t="shared" si="131"/>
        <v>#NUM!</v>
      </c>
      <c r="AE297" s="223" t="e">
        <f t="shared" si="132"/>
        <v>#NUM!</v>
      </c>
      <c r="AF297" s="223" t="e">
        <f t="shared" si="133"/>
        <v>#NUM!</v>
      </c>
      <c r="AG297" s="222" t="e">
        <f t="shared" si="134"/>
        <v>#NUM!</v>
      </c>
      <c r="AI297" s="220" t="e">
        <f t="shared" si="135"/>
        <v>#DIV/0!</v>
      </c>
      <c r="AJ297" s="222" t="e">
        <f t="shared" si="136"/>
        <v>#DIV/0!</v>
      </c>
      <c r="AK297" s="222" t="e">
        <f t="shared" si="137"/>
        <v>#DIV/0!</v>
      </c>
      <c r="AL297" s="222" t="e">
        <f t="shared" si="138"/>
        <v>#DIV/0!</v>
      </c>
      <c r="AN297" s="89"/>
    </row>
    <row r="298" spans="1:40" s="88" customFormat="1" ht="30" hidden="1" customHeight="1">
      <c r="A298" s="88">
        <f>'CONSTRUCTION COST ESTIMATE'!A298</f>
        <v>0</v>
      </c>
      <c r="B298" s="91">
        <f>'CONSTRUCTION COST ESTIMATE'!B298</f>
        <v>413.02100000000002</v>
      </c>
      <c r="C298" s="92" t="str">
        <f>'CONSTRUCTION COST ESTIMATE'!C298</f>
        <v>UTACS Bonded with a PMM, S2 Gradation</v>
      </c>
      <c r="D298" s="93" t="str">
        <f>'CONSTRUCTION COST ESTIMATE'!BB298</f>
        <v>SY</v>
      </c>
      <c r="E298" s="94">
        <f>'CONSTRUCTION COST ESTIMATE'!BA298</f>
        <v>0</v>
      </c>
      <c r="F298" s="220">
        <f>'CONSTRUCTION COST ESTIMATE'!BC298</f>
        <v>0</v>
      </c>
      <c r="G298" s="221">
        <f>'CONSTRUCTION COST ESTIMATE'!BD298</f>
        <v>0</v>
      </c>
      <c r="H298" s="220"/>
      <c r="I298" s="220">
        <f t="shared" si="121"/>
        <v>0</v>
      </c>
      <c r="J298" s="220"/>
      <c r="K298" s="220">
        <f t="shared" si="122"/>
        <v>0</v>
      </c>
      <c r="L298" s="220"/>
      <c r="M298" s="220">
        <f t="shared" si="123"/>
        <v>0</v>
      </c>
      <c r="N298" s="220"/>
      <c r="O298" s="220">
        <f t="shared" si="124"/>
        <v>0</v>
      </c>
      <c r="P298" s="220"/>
      <c r="Q298" s="220">
        <f t="shared" si="125"/>
        <v>0</v>
      </c>
      <c r="R298" s="220"/>
      <c r="S298" s="220">
        <f t="shared" si="126"/>
        <v>0</v>
      </c>
      <c r="T298" s="220"/>
      <c r="U298" s="220">
        <f t="shared" si="127"/>
        <v>0</v>
      </c>
      <c r="V298" s="220"/>
      <c r="W298" s="220">
        <f t="shared" si="128"/>
        <v>0</v>
      </c>
      <c r="X298" s="220"/>
      <c r="Y298" s="220">
        <f t="shared" si="129"/>
        <v>0</v>
      </c>
      <c r="Z298" s="220"/>
      <c r="AA298" s="220">
        <f t="shared" si="130"/>
        <v>0</v>
      </c>
      <c r="AC298" s="222" t="e">
        <f t="shared" si="120"/>
        <v>#DIV/0!</v>
      </c>
      <c r="AD298" s="220" t="e">
        <f t="shared" si="131"/>
        <v>#NUM!</v>
      </c>
      <c r="AE298" s="223" t="e">
        <f t="shared" si="132"/>
        <v>#NUM!</v>
      </c>
      <c r="AF298" s="223" t="e">
        <f t="shared" si="133"/>
        <v>#NUM!</v>
      </c>
      <c r="AG298" s="222" t="e">
        <f t="shared" si="134"/>
        <v>#NUM!</v>
      </c>
      <c r="AI298" s="220" t="e">
        <f t="shared" si="135"/>
        <v>#DIV/0!</v>
      </c>
      <c r="AJ298" s="222" t="e">
        <f t="shared" si="136"/>
        <v>#DIV/0!</v>
      </c>
      <c r="AK298" s="222" t="e">
        <f t="shared" si="137"/>
        <v>#DIV/0!</v>
      </c>
      <c r="AL298" s="222" t="e">
        <f t="shared" si="138"/>
        <v>#DIV/0!</v>
      </c>
      <c r="AN298" s="89"/>
    </row>
    <row r="299" spans="1:40" s="88" customFormat="1" ht="30" hidden="1" customHeight="1">
      <c r="A299" s="88">
        <f>'CONSTRUCTION COST ESTIMATE'!A299</f>
        <v>0</v>
      </c>
      <c r="B299" s="91">
        <f>'CONSTRUCTION COST ESTIMATE'!B299</f>
        <v>413.02199999999999</v>
      </c>
      <c r="C299" s="92" t="str">
        <f>'CONSTRUCTION COST ESTIMATE'!C299</f>
        <v>UTACS Bonded with a PMM, S3 Gradation</v>
      </c>
      <c r="D299" s="93" t="str">
        <f>'CONSTRUCTION COST ESTIMATE'!BB299</f>
        <v>SY</v>
      </c>
      <c r="E299" s="94">
        <f>'CONSTRUCTION COST ESTIMATE'!BA299</f>
        <v>0</v>
      </c>
      <c r="F299" s="220">
        <f>'CONSTRUCTION COST ESTIMATE'!BC299</f>
        <v>0</v>
      </c>
      <c r="G299" s="221">
        <f>'CONSTRUCTION COST ESTIMATE'!BD299</f>
        <v>0</v>
      </c>
      <c r="H299" s="220"/>
      <c r="I299" s="220">
        <f t="shared" si="121"/>
        <v>0</v>
      </c>
      <c r="J299" s="220"/>
      <c r="K299" s="220">
        <f t="shared" si="122"/>
        <v>0</v>
      </c>
      <c r="L299" s="220"/>
      <c r="M299" s="220">
        <f t="shared" si="123"/>
        <v>0</v>
      </c>
      <c r="N299" s="220"/>
      <c r="O299" s="220">
        <f t="shared" si="124"/>
        <v>0</v>
      </c>
      <c r="P299" s="220"/>
      <c r="Q299" s="220">
        <f t="shared" si="125"/>
        <v>0</v>
      </c>
      <c r="R299" s="220"/>
      <c r="S299" s="220">
        <f t="shared" si="126"/>
        <v>0</v>
      </c>
      <c r="T299" s="220"/>
      <c r="U299" s="220">
        <f t="shared" si="127"/>
        <v>0</v>
      </c>
      <c r="V299" s="220"/>
      <c r="W299" s="220">
        <f t="shared" si="128"/>
        <v>0</v>
      </c>
      <c r="X299" s="220"/>
      <c r="Y299" s="220">
        <f t="shared" si="129"/>
        <v>0</v>
      </c>
      <c r="Z299" s="220"/>
      <c r="AA299" s="220">
        <f t="shared" si="130"/>
        <v>0</v>
      </c>
      <c r="AC299" s="222" t="e">
        <f t="shared" si="120"/>
        <v>#DIV/0!</v>
      </c>
      <c r="AD299" s="220" t="e">
        <f t="shared" si="131"/>
        <v>#NUM!</v>
      </c>
      <c r="AE299" s="223" t="e">
        <f t="shared" si="132"/>
        <v>#NUM!</v>
      </c>
      <c r="AF299" s="223" t="e">
        <f t="shared" si="133"/>
        <v>#NUM!</v>
      </c>
      <c r="AG299" s="222" t="e">
        <f t="shared" si="134"/>
        <v>#NUM!</v>
      </c>
      <c r="AI299" s="220" t="e">
        <f t="shared" si="135"/>
        <v>#DIV/0!</v>
      </c>
      <c r="AJ299" s="222" t="e">
        <f t="shared" si="136"/>
        <v>#DIV/0!</v>
      </c>
      <c r="AK299" s="222" t="e">
        <f t="shared" si="137"/>
        <v>#DIV/0!</v>
      </c>
      <c r="AL299" s="222" t="e">
        <f t="shared" si="138"/>
        <v>#DIV/0!</v>
      </c>
      <c r="AN299" s="89"/>
    </row>
    <row r="300" spans="1:40" s="88" customFormat="1" ht="30" customHeight="1">
      <c r="A300" s="237" t="str">
        <f>'CONSTRUCTION COST ESTIMATE'!A300</f>
        <v>SP 502-580</v>
      </c>
      <c r="B300" s="140"/>
      <c r="C300" s="136" t="str">
        <f>'CONSTRUCTION COST ESTIMATE'!C300</f>
        <v>CONCRETE STRUCTURES</v>
      </c>
      <c r="D300" s="135"/>
      <c r="E300" s="137"/>
      <c r="F300" s="138"/>
      <c r="G300" s="238"/>
      <c r="H300" s="138"/>
      <c r="I300" s="138"/>
      <c r="J300" s="138"/>
      <c r="K300" s="138"/>
      <c r="L300" s="138"/>
      <c r="M300" s="138"/>
      <c r="N300" s="138"/>
      <c r="O300" s="138"/>
      <c r="P300" s="138"/>
      <c r="Q300" s="138"/>
      <c r="R300" s="138"/>
      <c r="S300" s="138"/>
      <c r="T300" s="138"/>
      <c r="U300" s="138"/>
      <c r="V300" s="138"/>
      <c r="W300" s="138"/>
      <c r="X300" s="138"/>
      <c r="Y300" s="138"/>
      <c r="Z300" s="138"/>
      <c r="AA300" s="138"/>
      <c r="AB300" s="239"/>
      <c r="AC300" s="240"/>
      <c r="AD300" s="241"/>
      <c r="AE300" s="242"/>
      <c r="AF300" s="242"/>
      <c r="AG300" s="240"/>
      <c r="AH300" s="239"/>
      <c r="AI300" s="241"/>
      <c r="AJ300" s="240"/>
      <c r="AK300" s="240"/>
      <c r="AL300" s="240"/>
      <c r="AN300" s="139" t="s">
        <v>1447</v>
      </c>
    </row>
    <row r="301" spans="1:40" s="88" customFormat="1" ht="30" hidden="1" customHeight="1">
      <c r="A301" s="88">
        <f>'CONSTRUCTION COST ESTIMATE'!A301</f>
        <v>0</v>
      </c>
      <c r="B301" s="91">
        <f>'CONSTRUCTION COST ESTIMATE'!B301</f>
        <v>502.00049999999999</v>
      </c>
      <c r="C301" s="92" t="str">
        <f>'CONSTRUCTION COST ESTIMATE'!C301</f>
        <v>Concrete Barrier Rail Type A</v>
      </c>
      <c r="D301" s="93" t="str">
        <f>'CONSTRUCTION COST ESTIMATE'!BB301</f>
        <v>LF</v>
      </c>
      <c r="E301" s="94">
        <f>'CONSTRUCTION COST ESTIMATE'!BA301</f>
        <v>0</v>
      </c>
      <c r="F301" s="220">
        <f>'CONSTRUCTION COST ESTIMATE'!BC301</f>
        <v>0</v>
      </c>
      <c r="G301" s="221">
        <f>'CONSTRUCTION COST ESTIMATE'!BD301</f>
        <v>0</v>
      </c>
      <c r="H301" s="220"/>
      <c r="I301" s="220">
        <f t="shared" si="121"/>
        <v>0</v>
      </c>
      <c r="J301" s="220"/>
      <c r="K301" s="220">
        <f t="shared" si="122"/>
        <v>0</v>
      </c>
      <c r="L301" s="220"/>
      <c r="M301" s="220">
        <f t="shared" si="123"/>
        <v>0</v>
      </c>
      <c r="N301" s="220"/>
      <c r="O301" s="220">
        <f t="shared" si="124"/>
        <v>0</v>
      </c>
      <c r="P301" s="220"/>
      <c r="Q301" s="220">
        <f t="shared" si="125"/>
        <v>0</v>
      </c>
      <c r="R301" s="220"/>
      <c r="S301" s="220">
        <f t="shared" si="126"/>
        <v>0</v>
      </c>
      <c r="T301" s="220"/>
      <c r="U301" s="220">
        <f t="shared" si="127"/>
        <v>0</v>
      </c>
      <c r="V301" s="220"/>
      <c r="W301" s="220">
        <f t="shared" si="128"/>
        <v>0</v>
      </c>
      <c r="X301" s="220"/>
      <c r="Y301" s="220">
        <f t="shared" si="129"/>
        <v>0</v>
      </c>
      <c r="Z301" s="220"/>
      <c r="AA301" s="220">
        <f t="shared" si="130"/>
        <v>0</v>
      </c>
      <c r="AC301" s="222" t="e">
        <f t="shared" ref="AC301:AC332" si="139">I301/$I$1460</f>
        <v>#DIV/0!</v>
      </c>
      <c r="AD301" s="220" t="e">
        <f t="shared" si="131"/>
        <v>#NUM!</v>
      </c>
      <c r="AE301" s="223" t="e">
        <f t="shared" si="132"/>
        <v>#NUM!</v>
      </c>
      <c r="AF301" s="223" t="e">
        <f t="shared" si="133"/>
        <v>#NUM!</v>
      </c>
      <c r="AG301" s="222" t="e">
        <f t="shared" si="134"/>
        <v>#NUM!</v>
      </c>
      <c r="AI301" s="220" t="e">
        <f t="shared" si="135"/>
        <v>#DIV/0!</v>
      </c>
      <c r="AJ301" s="222" t="e">
        <f t="shared" si="136"/>
        <v>#DIV/0!</v>
      </c>
      <c r="AK301" s="222" t="e">
        <f t="shared" si="137"/>
        <v>#DIV/0!</v>
      </c>
      <c r="AL301" s="222" t="e">
        <f t="shared" si="138"/>
        <v>#DIV/0!</v>
      </c>
      <c r="AN301" s="89"/>
    </row>
    <row r="302" spans="1:40" s="88" customFormat="1" ht="30" hidden="1" customHeight="1">
      <c r="A302" s="88">
        <f>'CONSTRUCTION COST ESTIMATE'!A302</f>
        <v>0</v>
      </c>
      <c r="B302" s="91">
        <f>'CONSTRUCTION COST ESTIMATE'!B302</f>
        <v>502.00099999999998</v>
      </c>
      <c r="C302" s="92" t="str">
        <f>'CONSTRUCTION COST ESTIMATE'!C302</f>
        <v>CONCRETE BRIDGE ADBUTMENT</v>
      </c>
      <c r="D302" s="93" t="str">
        <f>'CONSTRUCTION COST ESTIMATE'!BB302</f>
        <v>CY</v>
      </c>
      <c r="E302" s="94">
        <f>'CONSTRUCTION COST ESTIMATE'!BA302</f>
        <v>0</v>
      </c>
      <c r="F302" s="220">
        <f>'CONSTRUCTION COST ESTIMATE'!BC302</f>
        <v>0</v>
      </c>
      <c r="G302" s="221">
        <f>'CONSTRUCTION COST ESTIMATE'!BD302</f>
        <v>0</v>
      </c>
      <c r="H302" s="220"/>
      <c r="I302" s="220">
        <f t="shared" si="121"/>
        <v>0</v>
      </c>
      <c r="J302" s="220"/>
      <c r="K302" s="220">
        <f t="shared" si="122"/>
        <v>0</v>
      </c>
      <c r="L302" s="220"/>
      <c r="M302" s="220">
        <f t="shared" si="123"/>
        <v>0</v>
      </c>
      <c r="N302" s="220"/>
      <c r="O302" s="220">
        <f t="shared" si="124"/>
        <v>0</v>
      </c>
      <c r="P302" s="220"/>
      <c r="Q302" s="220">
        <f t="shared" si="125"/>
        <v>0</v>
      </c>
      <c r="R302" s="220"/>
      <c r="S302" s="220">
        <f t="shared" si="126"/>
        <v>0</v>
      </c>
      <c r="T302" s="220"/>
      <c r="U302" s="220">
        <f t="shared" si="127"/>
        <v>0</v>
      </c>
      <c r="V302" s="220"/>
      <c r="W302" s="220">
        <f t="shared" si="128"/>
        <v>0</v>
      </c>
      <c r="X302" s="220"/>
      <c r="Y302" s="220">
        <f t="shared" si="129"/>
        <v>0</v>
      </c>
      <c r="Z302" s="220"/>
      <c r="AA302" s="220">
        <f t="shared" si="130"/>
        <v>0</v>
      </c>
      <c r="AC302" s="222" t="e">
        <f t="shared" si="139"/>
        <v>#DIV/0!</v>
      </c>
      <c r="AD302" s="220" t="e">
        <f t="shared" si="131"/>
        <v>#NUM!</v>
      </c>
      <c r="AE302" s="223" t="e">
        <f t="shared" si="132"/>
        <v>#NUM!</v>
      </c>
      <c r="AF302" s="223" t="e">
        <f t="shared" si="133"/>
        <v>#NUM!</v>
      </c>
      <c r="AG302" s="222" t="e">
        <f t="shared" si="134"/>
        <v>#NUM!</v>
      </c>
      <c r="AI302" s="220" t="e">
        <f t="shared" si="135"/>
        <v>#DIV/0!</v>
      </c>
      <c r="AJ302" s="222" t="e">
        <f t="shared" si="136"/>
        <v>#DIV/0!</v>
      </c>
      <c r="AK302" s="222" t="e">
        <f t="shared" si="137"/>
        <v>#DIV/0!</v>
      </c>
      <c r="AL302" s="222" t="e">
        <f t="shared" si="138"/>
        <v>#DIV/0!</v>
      </c>
      <c r="AN302" s="89"/>
    </row>
    <row r="303" spans="1:40" s="88" customFormat="1" ht="30" hidden="1" customHeight="1">
      <c r="A303" s="88">
        <f>'CONSTRUCTION COST ESTIMATE'!A303</f>
        <v>0</v>
      </c>
      <c r="B303" s="91">
        <f>'CONSTRUCTION COST ESTIMATE'!B303</f>
        <v>502.00200000000001</v>
      </c>
      <c r="C303" s="92" t="str">
        <f>'CONSTRUCTION COST ESTIMATE'!C303</f>
        <v>CONCRETE BRIDGE DECK</v>
      </c>
      <c r="D303" s="93" t="str">
        <f>'CONSTRUCTION COST ESTIMATE'!BB303</f>
        <v>SF</v>
      </c>
      <c r="E303" s="94">
        <f>'CONSTRUCTION COST ESTIMATE'!BA303</f>
        <v>0</v>
      </c>
      <c r="F303" s="220">
        <f>'CONSTRUCTION COST ESTIMATE'!BC303</f>
        <v>0</v>
      </c>
      <c r="G303" s="221">
        <f>'CONSTRUCTION COST ESTIMATE'!BD303</f>
        <v>0</v>
      </c>
      <c r="H303" s="220"/>
      <c r="I303" s="220">
        <f t="shared" si="121"/>
        <v>0</v>
      </c>
      <c r="J303" s="220"/>
      <c r="K303" s="220">
        <f t="shared" si="122"/>
        <v>0</v>
      </c>
      <c r="L303" s="220"/>
      <c r="M303" s="220">
        <f t="shared" si="123"/>
        <v>0</v>
      </c>
      <c r="N303" s="220"/>
      <c r="O303" s="220">
        <f t="shared" si="124"/>
        <v>0</v>
      </c>
      <c r="P303" s="220"/>
      <c r="Q303" s="220">
        <f t="shared" si="125"/>
        <v>0</v>
      </c>
      <c r="R303" s="220"/>
      <c r="S303" s="220">
        <f t="shared" si="126"/>
        <v>0</v>
      </c>
      <c r="T303" s="220"/>
      <c r="U303" s="220">
        <f t="shared" si="127"/>
        <v>0</v>
      </c>
      <c r="V303" s="220"/>
      <c r="W303" s="220">
        <f t="shared" si="128"/>
        <v>0</v>
      </c>
      <c r="X303" s="220"/>
      <c r="Y303" s="220">
        <f t="shared" si="129"/>
        <v>0</v>
      </c>
      <c r="Z303" s="220"/>
      <c r="AA303" s="220">
        <f t="shared" si="130"/>
        <v>0</v>
      </c>
      <c r="AC303" s="222" t="e">
        <f t="shared" si="139"/>
        <v>#DIV/0!</v>
      </c>
      <c r="AD303" s="220" t="e">
        <f t="shared" si="131"/>
        <v>#NUM!</v>
      </c>
      <c r="AE303" s="223" t="e">
        <f t="shared" si="132"/>
        <v>#NUM!</v>
      </c>
      <c r="AF303" s="223" t="e">
        <f t="shared" si="133"/>
        <v>#NUM!</v>
      </c>
      <c r="AG303" s="222" t="e">
        <f t="shared" si="134"/>
        <v>#NUM!</v>
      </c>
      <c r="AI303" s="220" t="e">
        <f t="shared" si="135"/>
        <v>#DIV/0!</v>
      </c>
      <c r="AJ303" s="222" t="e">
        <f t="shared" si="136"/>
        <v>#DIV/0!</v>
      </c>
      <c r="AK303" s="222" t="e">
        <f t="shared" si="137"/>
        <v>#DIV/0!</v>
      </c>
      <c r="AL303" s="222" t="e">
        <f t="shared" si="138"/>
        <v>#DIV/0!</v>
      </c>
      <c r="AN303" s="89"/>
    </row>
    <row r="304" spans="1:40" s="88" customFormat="1" ht="30" hidden="1" customHeight="1">
      <c r="A304" s="88">
        <f>'CONSTRUCTION COST ESTIMATE'!A304</f>
        <v>0</v>
      </c>
      <c r="B304" s="91">
        <f>'CONSTRUCTION COST ESTIMATE'!B304</f>
        <v>502.00299999999999</v>
      </c>
      <c r="C304" s="92" t="str">
        <f>'CONSTRUCTION COST ESTIMATE'!C304</f>
        <v>CONCRETE BRIDGE DECK</v>
      </c>
      <c r="D304" s="93" t="str">
        <f>'CONSTRUCTION COST ESTIMATE'!BB304</f>
        <v>CY</v>
      </c>
      <c r="E304" s="94">
        <f>'CONSTRUCTION COST ESTIMATE'!BA304</f>
        <v>0</v>
      </c>
      <c r="F304" s="220">
        <f>'CONSTRUCTION COST ESTIMATE'!BC304</f>
        <v>0</v>
      </c>
      <c r="G304" s="221">
        <f>'CONSTRUCTION COST ESTIMATE'!BD304</f>
        <v>0</v>
      </c>
      <c r="H304" s="220"/>
      <c r="I304" s="220">
        <f t="shared" si="121"/>
        <v>0</v>
      </c>
      <c r="J304" s="220"/>
      <c r="K304" s="220">
        <f t="shared" si="122"/>
        <v>0</v>
      </c>
      <c r="L304" s="220"/>
      <c r="M304" s="220">
        <f t="shared" si="123"/>
        <v>0</v>
      </c>
      <c r="N304" s="220"/>
      <c r="O304" s="220">
        <f t="shared" si="124"/>
        <v>0</v>
      </c>
      <c r="P304" s="220"/>
      <c r="Q304" s="220">
        <f t="shared" si="125"/>
        <v>0</v>
      </c>
      <c r="R304" s="220"/>
      <c r="S304" s="220">
        <f t="shared" si="126"/>
        <v>0</v>
      </c>
      <c r="T304" s="220"/>
      <c r="U304" s="220">
        <f t="shared" si="127"/>
        <v>0</v>
      </c>
      <c r="V304" s="220"/>
      <c r="W304" s="220">
        <f t="shared" si="128"/>
        <v>0</v>
      </c>
      <c r="X304" s="220"/>
      <c r="Y304" s="220">
        <f t="shared" si="129"/>
        <v>0</v>
      </c>
      <c r="Z304" s="220"/>
      <c r="AA304" s="220">
        <f t="shared" si="130"/>
        <v>0</v>
      </c>
      <c r="AC304" s="222" t="e">
        <f t="shared" si="139"/>
        <v>#DIV/0!</v>
      </c>
      <c r="AD304" s="220" t="e">
        <f t="shared" si="131"/>
        <v>#NUM!</v>
      </c>
      <c r="AE304" s="223" t="e">
        <f t="shared" si="132"/>
        <v>#NUM!</v>
      </c>
      <c r="AF304" s="223" t="e">
        <f t="shared" si="133"/>
        <v>#NUM!</v>
      </c>
      <c r="AG304" s="222" t="e">
        <f t="shared" si="134"/>
        <v>#NUM!</v>
      </c>
      <c r="AI304" s="220" t="e">
        <f t="shared" si="135"/>
        <v>#DIV/0!</v>
      </c>
      <c r="AJ304" s="222" t="e">
        <f t="shared" si="136"/>
        <v>#DIV/0!</v>
      </c>
      <c r="AK304" s="222" t="e">
        <f t="shared" si="137"/>
        <v>#DIV/0!</v>
      </c>
      <c r="AL304" s="222" t="e">
        <f t="shared" si="138"/>
        <v>#DIV/0!</v>
      </c>
      <c r="AN304" s="89"/>
    </row>
    <row r="305" spans="1:40" s="88" customFormat="1" ht="30" hidden="1" customHeight="1">
      <c r="A305" s="88">
        <f>'CONSTRUCTION COST ESTIMATE'!A305</f>
        <v>0</v>
      </c>
      <c r="B305" s="91">
        <f>'CONSTRUCTION COST ESTIMATE'!B305</f>
        <v>502.00400000000002</v>
      </c>
      <c r="C305" s="92" t="str">
        <f>'CONSTRUCTION COST ESTIMATE'!C305</f>
        <v>CONCRETE BRIDGE DECK</v>
      </c>
      <c r="D305" s="93" t="str">
        <f>'CONSTRUCTION COST ESTIMATE'!BB305</f>
        <v>LS</v>
      </c>
      <c r="E305" s="94">
        <f>'CONSTRUCTION COST ESTIMATE'!BA305</f>
        <v>0</v>
      </c>
      <c r="F305" s="220">
        <f>'CONSTRUCTION COST ESTIMATE'!BC305</f>
        <v>0</v>
      </c>
      <c r="G305" s="221">
        <f>'CONSTRUCTION COST ESTIMATE'!BD305</f>
        <v>0</v>
      </c>
      <c r="H305" s="220"/>
      <c r="I305" s="220">
        <f t="shared" si="121"/>
        <v>0</v>
      </c>
      <c r="J305" s="220"/>
      <c r="K305" s="220">
        <f t="shared" si="122"/>
        <v>0</v>
      </c>
      <c r="L305" s="220"/>
      <c r="M305" s="220">
        <f t="shared" si="123"/>
        <v>0</v>
      </c>
      <c r="N305" s="220"/>
      <c r="O305" s="220">
        <f t="shared" si="124"/>
        <v>0</v>
      </c>
      <c r="P305" s="220"/>
      <c r="Q305" s="220">
        <f t="shared" si="125"/>
        <v>0</v>
      </c>
      <c r="R305" s="220"/>
      <c r="S305" s="220">
        <f t="shared" si="126"/>
        <v>0</v>
      </c>
      <c r="T305" s="220"/>
      <c r="U305" s="220">
        <f t="shared" si="127"/>
        <v>0</v>
      </c>
      <c r="V305" s="220"/>
      <c r="W305" s="220">
        <f t="shared" si="128"/>
        <v>0</v>
      </c>
      <c r="X305" s="220"/>
      <c r="Y305" s="220">
        <f t="shared" si="129"/>
        <v>0</v>
      </c>
      <c r="Z305" s="220"/>
      <c r="AA305" s="220">
        <f t="shared" si="130"/>
        <v>0</v>
      </c>
      <c r="AC305" s="222" t="e">
        <f t="shared" si="139"/>
        <v>#DIV/0!</v>
      </c>
      <c r="AD305" s="220" t="e">
        <f t="shared" si="131"/>
        <v>#NUM!</v>
      </c>
      <c r="AE305" s="223" t="e">
        <f t="shared" si="132"/>
        <v>#NUM!</v>
      </c>
      <c r="AF305" s="223" t="e">
        <f t="shared" si="133"/>
        <v>#NUM!</v>
      </c>
      <c r="AG305" s="222" t="e">
        <f t="shared" si="134"/>
        <v>#NUM!</v>
      </c>
      <c r="AI305" s="220" t="e">
        <f t="shared" si="135"/>
        <v>#DIV/0!</v>
      </c>
      <c r="AJ305" s="222" t="e">
        <f t="shared" si="136"/>
        <v>#DIV/0!</v>
      </c>
      <c r="AK305" s="222" t="e">
        <f t="shared" si="137"/>
        <v>#DIV/0!</v>
      </c>
      <c r="AL305" s="222" t="e">
        <f t="shared" si="138"/>
        <v>#DIV/0!</v>
      </c>
      <c r="AN305" s="89"/>
    </row>
    <row r="306" spans="1:40" s="88" customFormat="1" ht="30" hidden="1" customHeight="1">
      <c r="A306" s="88">
        <f>'CONSTRUCTION COST ESTIMATE'!A306</f>
        <v>0</v>
      </c>
      <c r="B306" s="91">
        <f>'CONSTRUCTION COST ESTIMATE'!B306</f>
        <v>502.005</v>
      </c>
      <c r="C306" s="92" t="str">
        <f>'CONSTRUCTION COST ESTIMATE'!C306</f>
        <v>CONCRETE BRIDGE WINGWALLS</v>
      </c>
      <c r="D306" s="93" t="str">
        <f>'CONSTRUCTION COST ESTIMATE'!BB306</f>
        <v>CY</v>
      </c>
      <c r="E306" s="94">
        <f>'CONSTRUCTION COST ESTIMATE'!BA306</f>
        <v>0</v>
      </c>
      <c r="F306" s="220">
        <f>'CONSTRUCTION COST ESTIMATE'!BC306</f>
        <v>0</v>
      </c>
      <c r="G306" s="221">
        <f>'CONSTRUCTION COST ESTIMATE'!BD306</f>
        <v>0</v>
      </c>
      <c r="H306" s="220"/>
      <c r="I306" s="220">
        <f t="shared" si="121"/>
        <v>0</v>
      </c>
      <c r="J306" s="220"/>
      <c r="K306" s="220">
        <f t="shared" si="122"/>
        <v>0</v>
      </c>
      <c r="L306" s="220"/>
      <c r="M306" s="220">
        <f t="shared" si="123"/>
        <v>0</v>
      </c>
      <c r="N306" s="220"/>
      <c r="O306" s="220">
        <f t="shared" si="124"/>
        <v>0</v>
      </c>
      <c r="P306" s="220"/>
      <c r="Q306" s="220">
        <f t="shared" si="125"/>
        <v>0</v>
      </c>
      <c r="R306" s="220"/>
      <c r="S306" s="220">
        <f t="shared" si="126"/>
        <v>0</v>
      </c>
      <c r="T306" s="220"/>
      <c r="U306" s="220">
        <f t="shared" si="127"/>
        <v>0</v>
      </c>
      <c r="V306" s="220"/>
      <c r="W306" s="220">
        <f t="shared" si="128"/>
        <v>0</v>
      </c>
      <c r="X306" s="220"/>
      <c r="Y306" s="220">
        <f t="shared" si="129"/>
        <v>0</v>
      </c>
      <c r="Z306" s="220"/>
      <c r="AA306" s="220">
        <f t="shared" si="130"/>
        <v>0</v>
      </c>
      <c r="AC306" s="222" t="e">
        <f t="shared" si="139"/>
        <v>#DIV/0!</v>
      </c>
      <c r="AD306" s="220" t="e">
        <f t="shared" si="131"/>
        <v>#NUM!</v>
      </c>
      <c r="AE306" s="223" t="e">
        <f t="shared" si="132"/>
        <v>#NUM!</v>
      </c>
      <c r="AF306" s="223" t="e">
        <f t="shared" si="133"/>
        <v>#NUM!</v>
      </c>
      <c r="AG306" s="222" t="e">
        <f t="shared" si="134"/>
        <v>#NUM!</v>
      </c>
      <c r="AI306" s="220" t="e">
        <f t="shared" si="135"/>
        <v>#DIV/0!</v>
      </c>
      <c r="AJ306" s="222" t="e">
        <f t="shared" si="136"/>
        <v>#DIV/0!</v>
      </c>
      <c r="AK306" s="222" t="e">
        <f t="shared" si="137"/>
        <v>#DIV/0!</v>
      </c>
      <c r="AL306" s="222" t="e">
        <f t="shared" si="138"/>
        <v>#DIV/0!</v>
      </c>
      <c r="AN306" s="89"/>
    </row>
    <row r="307" spans="1:40" s="88" customFormat="1" ht="30" hidden="1" customHeight="1">
      <c r="A307" s="88">
        <f>'CONSTRUCTION COST ESTIMATE'!A307</f>
        <v>0</v>
      </c>
      <c r="B307" s="91">
        <f>'CONSTRUCTION COST ESTIMATE'!B307</f>
        <v>502.00599999999997</v>
      </c>
      <c r="C307" s="92" t="str">
        <f>'CONSTRUCTION COST ESTIMATE'!C307</f>
        <v>END CAP FOR REINFORCED CONCRETE BOX (RCB)</v>
      </c>
      <c r="D307" s="93" t="str">
        <f>'CONSTRUCTION COST ESTIMATE'!BB307</f>
        <v>EA</v>
      </c>
      <c r="E307" s="94">
        <f>'CONSTRUCTION COST ESTIMATE'!BA307</f>
        <v>0</v>
      </c>
      <c r="F307" s="220">
        <f>'CONSTRUCTION COST ESTIMATE'!BC307</f>
        <v>0</v>
      </c>
      <c r="G307" s="221">
        <f>'CONSTRUCTION COST ESTIMATE'!BD307</f>
        <v>0</v>
      </c>
      <c r="H307" s="220"/>
      <c r="I307" s="220">
        <f t="shared" si="121"/>
        <v>0</v>
      </c>
      <c r="J307" s="220"/>
      <c r="K307" s="220">
        <f t="shared" si="122"/>
        <v>0</v>
      </c>
      <c r="L307" s="220"/>
      <c r="M307" s="220">
        <f t="shared" si="123"/>
        <v>0</v>
      </c>
      <c r="N307" s="220"/>
      <c r="O307" s="220">
        <f t="shared" si="124"/>
        <v>0</v>
      </c>
      <c r="P307" s="220"/>
      <c r="Q307" s="220">
        <f t="shared" si="125"/>
        <v>0</v>
      </c>
      <c r="R307" s="220"/>
      <c r="S307" s="220">
        <f t="shared" si="126"/>
        <v>0</v>
      </c>
      <c r="T307" s="220"/>
      <c r="U307" s="220">
        <f t="shared" si="127"/>
        <v>0</v>
      </c>
      <c r="V307" s="220"/>
      <c r="W307" s="220">
        <f t="shared" si="128"/>
        <v>0</v>
      </c>
      <c r="X307" s="220"/>
      <c r="Y307" s="220">
        <f t="shared" si="129"/>
        <v>0</v>
      </c>
      <c r="Z307" s="220"/>
      <c r="AA307" s="220">
        <f t="shared" si="130"/>
        <v>0</v>
      </c>
      <c r="AC307" s="222" t="e">
        <f t="shared" si="139"/>
        <v>#DIV/0!</v>
      </c>
      <c r="AD307" s="220" t="e">
        <f t="shared" si="131"/>
        <v>#NUM!</v>
      </c>
      <c r="AE307" s="223" t="e">
        <f t="shared" si="132"/>
        <v>#NUM!</v>
      </c>
      <c r="AF307" s="223" t="e">
        <f t="shared" si="133"/>
        <v>#NUM!</v>
      </c>
      <c r="AG307" s="222" t="e">
        <f t="shared" si="134"/>
        <v>#NUM!</v>
      </c>
      <c r="AI307" s="220" t="e">
        <f t="shared" si="135"/>
        <v>#DIV/0!</v>
      </c>
      <c r="AJ307" s="222" t="e">
        <f t="shared" si="136"/>
        <v>#DIV/0!</v>
      </c>
      <c r="AK307" s="222" t="e">
        <f t="shared" si="137"/>
        <v>#DIV/0!</v>
      </c>
      <c r="AL307" s="222" t="e">
        <f t="shared" si="138"/>
        <v>#DIV/0!</v>
      </c>
      <c r="AN307" s="89"/>
    </row>
    <row r="308" spans="1:40" s="88" customFormat="1" ht="30" hidden="1" customHeight="1">
      <c r="A308" s="88">
        <f>'CONSTRUCTION COST ESTIMATE'!A308</f>
        <v>0</v>
      </c>
      <c r="B308" s="91">
        <f>'CONSTRUCTION COST ESTIMATE'!B308</f>
        <v>502.00700000000001</v>
      </c>
      <c r="C308" s="92" t="str">
        <f>'CONSTRUCTION COST ESTIMATE'!C308</f>
        <v>PLUG, BRICK AND MORTAR FOR REINFORCED CONCRETE BOX (RCB)</v>
      </c>
      <c r="D308" s="93" t="str">
        <f>'CONSTRUCTION COST ESTIMATE'!BB308</f>
        <v>EA</v>
      </c>
      <c r="E308" s="94">
        <f>'CONSTRUCTION COST ESTIMATE'!BA308</f>
        <v>0</v>
      </c>
      <c r="F308" s="220">
        <f>'CONSTRUCTION COST ESTIMATE'!BC308</f>
        <v>0</v>
      </c>
      <c r="G308" s="221">
        <f>'CONSTRUCTION COST ESTIMATE'!BD308</f>
        <v>0</v>
      </c>
      <c r="H308" s="220"/>
      <c r="I308" s="220">
        <f t="shared" si="121"/>
        <v>0</v>
      </c>
      <c r="J308" s="220"/>
      <c r="K308" s="220">
        <f t="shared" si="122"/>
        <v>0</v>
      </c>
      <c r="L308" s="220"/>
      <c r="M308" s="220">
        <f t="shared" si="123"/>
        <v>0</v>
      </c>
      <c r="N308" s="220"/>
      <c r="O308" s="220">
        <f t="shared" si="124"/>
        <v>0</v>
      </c>
      <c r="P308" s="220"/>
      <c r="Q308" s="220">
        <f t="shared" si="125"/>
        <v>0</v>
      </c>
      <c r="R308" s="220"/>
      <c r="S308" s="220">
        <f t="shared" si="126"/>
        <v>0</v>
      </c>
      <c r="T308" s="220"/>
      <c r="U308" s="220">
        <f t="shared" si="127"/>
        <v>0</v>
      </c>
      <c r="V308" s="220"/>
      <c r="W308" s="220">
        <f t="shared" si="128"/>
        <v>0</v>
      </c>
      <c r="X308" s="220"/>
      <c r="Y308" s="220">
        <f t="shared" si="129"/>
        <v>0</v>
      </c>
      <c r="Z308" s="220"/>
      <c r="AA308" s="220">
        <f t="shared" si="130"/>
        <v>0</v>
      </c>
      <c r="AC308" s="222" t="e">
        <f t="shared" si="139"/>
        <v>#DIV/0!</v>
      </c>
      <c r="AD308" s="220" t="e">
        <f t="shared" si="131"/>
        <v>#NUM!</v>
      </c>
      <c r="AE308" s="223" t="e">
        <f t="shared" si="132"/>
        <v>#NUM!</v>
      </c>
      <c r="AF308" s="223" t="e">
        <f t="shared" si="133"/>
        <v>#NUM!</v>
      </c>
      <c r="AG308" s="222" t="e">
        <f t="shared" si="134"/>
        <v>#NUM!</v>
      </c>
      <c r="AI308" s="220" t="e">
        <f t="shared" si="135"/>
        <v>#DIV/0!</v>
      </c>
      <c r="AJ308" s="222" t="e">
        <f t="shared" si="136"/>
        <v>#DIV/0!</v>
      </c>
      <c r="AK308" s="222" t="e">
        <f t="shared" si="137"/>
        <v>#DIV/0!</v>
      </c>
      <c r="AL308" s="222" t="e">
        <f t="shared" si="138"/>
        <v>#DIV/0!</v>
      </c>
      <c r="AN308" s="89"/>
    </row>
    <row r="309" spans="1:40" s="88" customFormat="1" ht="30" hidden="1" customHeight="1">
      <c r="A309" s="88">
        <f>'CONSTRUCTION COST ESTIMATE'!A309</f>
        <v>0</v>
      </c>
      <c r="B309" s="91">
        <f>'CONSTRUCTION COST ESTIMATE'!B309</f>
        <v>502.00799999999998</v>
      </c>
      <c r="C309" s="92" t="str">
        <f>'CONSTRUCTION COST ESTIMATE'!C309</f>
        <v>PLUG, BRICK AND MORTAR OR PRECAST CONCRETE (18 INCH RCP)</v>
      </c>
      <c r="D309" s="93" t="str">
        <f>'CONSTRUCTION COST ESTIMATE'!BB309</f>
        <v>EA</v>
      </c>
      <c r="E309" s="94">
        <f>'CONSTRUCTION COST ESTIMATE'!BA309</f>
        <v>0</v>
      </c>
      <c r="F309" s="220">
        <f>'CONSTRUCTION COST ESTIMATE'!BC309</f>
        <v>0</v>
      </c>
      <c r="G309" s="221">
        <f>'CONSTRUCTION COST ESTIMATE'!BD309</f>
        <v>0</v>
      </c>
      <c r="H309" s="220"/>
      <c r="I309" s="220">
        <f t="shared" si="121"/>
        <v>0</v>
      </c>
      <c r="J309" s="220"/>
      <c r="K309" s="220">
        <f t="shared" si="122"/>
        <v>0</v>
      </c>
      <c r="L309" s="220"/>
      <c r="M309" s="220">
        <f t="shared" si="123"/>
        <v>0</v>
      </c>
      <c r="N309" s="220"/>
      <c r="O309" s="220">
        <f t="shared" si="124"/>
        <v>0</v>
      </c>
      <c r="P309" s="220"/>
      <c r="Q309" s="220">
        <f t="shared" si="125"/>
        <v>0</v>
      </c>
      <c r="R309" s="220"/>
      <c r="S309" s="220">
        <f t="shared" si="126"/>
        <v>0</v>
      </c>
      <c r="T309" s="220"/>
      <c r="U309" s="220">
        <f t="shared" si="127"/>
        <v>0</v>
      </c>
      <c r="V309" s="220"/>
      <c r="W309" s="220">
        <f t="shared" si="128"/>
        <v>0</v>
      </c>
      <c r="X309" s="220"/>
      <c r="Y309" s="220">
        <f t="shared" si="129"/>
        <v>0</v>
      </c>
      <c r="Z309" s="220"/>
      <c r="AA309" s="220">
        <f t="shared" si="130"/>
        <v>0</v>
      </c>
      <c r="AC309" s="222" t="e">
        <f t="shared" si="139"/>
        <v>#DIV/0!</v>
      </c>
      <c r="AD309" s="220" t="e">
        <f t="shared" si="131"/>
        <v>#NUM!</v>
      </c>
      <c r="AE309" s="223" t="e">
        <f t="shared" si="132"/>
        <v>#NUM!</v>
      </c>
      <c r="AF309" s="223" t="e">
        <f t="shared" si="133"/>
        <v>#NUM!</v>
      </c>
      <c r="AG309" s="222" t="e">
        <f t="shared" si="134"/>
        <v>#NUM!</v>
      </c>
      <c r="AI309" s="220" t="e">
        <f t="shared" si="135"/>
        <v>#DIV/0!</v>
      </c>
      <c r="AJ309" s="222" t="e">
        <f t="shared" si="136"/>
        <v>#DIV/0!</v>
      </c>
      <c r="AK309" s="222" t="e">
        <f t="shared" si="137"/>
        <v>#DIV/0!</v>
      </c>
      <c r="AL309" s="222" t="e">
        <f t="shared" si="138"/>
        <v>#DIV/0!</v>
      </c>
      <c r="AN309" s="89"/>
    </row>
    <row r="310" spans="1:40" s="88" customFormat="1" ht="30" hidden="1" customHeight="1">
      <c r="A310" s="88">
        <f>'CONSTRUCTION COST ESTIMATE'!A310</f>
        <v>0</v>
      </c>
      <c r="B310" s="91">
        <f>'CONSTRUCTION COST ESTIMATE'!B310</f>
        <v>502.00900000000001</v>
      </c>
      <c r="C310" s="92" t="str">
        <f>'CONSTRUCTION COST ESTIMATE'!C310</f>
        <v>PLUG, BRICK AND MORTAR OR PRECAST CONCRETE (24 INCH RCP)</v>
      </c>
      <c r="D310" s="93" t="str">
        <f>'CONSTRUCTION COST ESTIMATE'!BB310</f>
        <v>EA</v>
      </c>
      <c r="E310" s="94">
        <f>'CONSTRUCTION COST ESTIMATE'!BA310</f>
        <v>0</v>
      </c>
      <c r="F310" s="220">
        <f>'CONSTRUCTION COST ESTIMATE'!BC310</f>
        <v>0</v>
      </c>
      <c r="G310" s="221">
        <f>'CONSTRUCTION COST ESTIMATE'!BD310</f>
        <v>0</v>
      </c>
      <c r="H310" s="220"/>
      <c r="I310" s="220">
        <f t="shared" si="121"/>
        <v>0</v>
      </c>
      <c r="J310" s="220"/>
      <c r="K310" s="220">
        <f t="shared" si="122"/>
        <v>0</v>
      </c>
      <c r="L310" s="220"/>
      <c r="M310" s="220">
        <f t="shared" si="123"/>
        <v>0</v>
      </c>
      <c r="N310" s="220"/>
      <c r="O310" s="220">
        <f t="shared" si="124"/>
        <v>0</v>
      </c>
      <c r="P310" s="220"/>
      <c r="Q310" s="220">
        <f t="shared" si="125"/>
        <v>0</v>
      </c>
      <c r="R310" s="220"/>
      <c r="S310" s="220">
        <f t="shared" si="126"/>
        <v>0</v>
      </c>
      <c r="T310" s="220"/>
      <c r="U310" s="220">
        <f t="shared" si="127"/>
        <v>0</v>
      </c>
      <c r="V310" s="220"/>
      <c r="W310" s="220">
        <f t="shared" si="128"/>
        <v>0</v>
      </c>
      <c r="X310" s="220"/>
      <c r="Y310" s="220">
        <f t="shared" si="129"/>
        <v>0</v>
      </c>
      <c r="Z310" s="220"/>
      <c r="AA310" s="220">
        <f t="shared" si="130"/>
        <v>0</v>
      </c>
      <c r="AC310" s="222" t="e">
        <f t="shared" si="139"/>
        <v>#DIV/0!</v>
      </c>
      <c r="AD310" s="220" t="e">
        <f t="shared" si="131"/>
        <v>#NUM!</v>
      </c>
      <c r="AE310" s="223" t="e">
        <f t="shared" si="132"/>
        <v>#NUM!</v>
      </c>
      <c r="AF310" s="223" t="e">
        <f t="shared" si="133"/>
        <v>#NUM!</v>
      </c>
      <c r="AG310" s="222" t="e">
        <f t="shared" si="134"/>
        <v>#NUM!</v>
      </c>
      <c r="AI310" s="220" t="e">
        <f t="shared" si="135"/>
        <v>#DIV/0!</v>
      </c>
      <c r="AJ310" s="222" t="e">
        <f t="shared" si="136"/>
        <v>#DIV/0!</v>
      </c>
      <c r="AK310" s="222" t="e">
        <f t="shared" si="137"/>
        <v>#DIV/0!</v>
      </c>
      <c r="AL310" s="222" t="e">
        <f t="shared" si="138"/>
        <v>#DIV/0!</v>
      </c>
      <c r="AN310" s="89"/>
    </row>
    <row r="311" spans="1:40" s="88" customFormat="1" ht="30" hidden="1" customHeight="1">
      <c r="A311" s="88">
        <f>'CONSTRUCTION COST ESTIMATE'!A311</f>
        <v>0</v>
      </c>
      <c r="B311" s="91">
        <f>'CONSTRUCTION COST ESTIMATE'!B311</f>
        <v>502.01</v>
      </c>
      <c r="C311" s="92" t="str">
        <f>'CONSTRUCTION COST ESTIMATE'!C311</f>
        <v>PLUG, BRICK AND MORTAR OR PRECAST CONCRETE (36 INCH RCP)</v>
      </c>
      <c r="D311" s="93" t="str">
        <f>'CONSTRUCTION COST ESTIMATE'!BB311</f>
        <v>EA</v>
      </c>
      <c r="E311" s="94">
        <f>'CONSTRUCTION COST ESTIMATE'!BA311</f>
        <v>0</v>
      </c>
      <c r="F311" s="220">
        <f>'CONSTRUCTION COST ESTIMATE'!BC311</f>
        <v>0</v>
      </c>
      <c r="G311" s="221">
        <f>'CONSTRUCTION COST ESTIMATE'!BD311</f>
        <v>0</v>
      </c>
      <c r="H311" s="220"/>
      <c r="I311" s="220">
        <f t="shared" si="121"/>
        <v>0</v>
      </c>
      <c r="J311" s="220"/>
      <c r="K311" s="220">
        <f t="shared" si="122"/>
        <v>0</v>
      </c>
      <c r="L311" s="220"/>
      <c r="M311" s="220">
        <f t="shared" si="123"/>
        <v>0</v>
      </c>
      <c r="N311" s="220"/>
      <c r="O311" s="220">
        <f t="shared" si="124"/>
        <v>0</v>
      </c>
      <c r="P311" s="220"/>
      <c r="Q311" s="220">
        <f t="shared" si="125"/>
        <v>0</v>
      </c>
      <c r="R311" s="220"/>
      <c r="S311" s="220">
        <f t="shared" si="126"/>
        <v>0</v>
      </c>
      <c r="T311" s="220"/>
      <c r="U311" s="220">
        <f t="shared" si="127"/>
        <v>0</v>
      </c>
      <c r="V311" s="220"/>
      <c r="W311" s="220">
        <f t="shared" si="128"/>
        <v>0</v>
      </c>
      <c r="X311" s="220"/>
      <c r="Y311" s="220">
        <f t="shared" si="129"/>
        <v>0</v>
      </c>
      <c r="Z311" s="220"/>
      <c r="AA311" s="220">
        <f t="shared" si="130"/>
        <v>0</v>
      </c>
      <c r="AC311" s="222" t="e">
        <f t="shared" si="139"/>
        <v>#DIV/0!</v>
      </c>
      <c r="AD311" s="220" t="e">
        <f t="shared" si="131"/>
        <v>#NUM!</v>
      </c>
      <c r="AE311" s="223" t="e">
        <f t="shared" si="132"/>
        <v>#NUM!</v>
      </c>
      <c r="AF311" s="223" t="e">
        <f t="shared" si="133"/>
        <v>#NUM!</v>
      </c>
      <c r="AG311" s="222" t="e">
        <f t="shared" si="134"/>
        <v>#NUM!</v>
      </c>
      <c r="AI311" s="220" t="e">
        <f t="shared" si="135"/>
        <v>#DIV/0!</v>
      </c>
      <c r="AJ311" s="222" t="e">
        <f t="shared" si="136"/>
        <v>#DIV/0!</v>
      </c>
      <c r="AK311" s="222" t="e">
        <f t="shared" si="137"/>
        <v>#DIV/0!</v>
      </c>
      <c r="AL311" s="222" t="e">
        <f t="shared" si="138"/>
        <v>#DIV/0!</v>
      </c>
      <c r="AN311" s="89"/>
    </row>
    <row r="312" spans="1:40" s="88" customFormat="1" ht="30" hidden="1" customHeight="1">
      <c r="A312" s="88">
        <f>'CONSTRUCTION COST ESTIMATE'!A312</f>
        <v>0</v>
      </c>
      <c r="B312" s="91">
        <f>'CONSTRUCTION COST ESTIMATE'!B312</f>
        <v>502.01100000000002</v>
      </c>
      <c r="C312" s="92" t="str">
        <f>'CONSTRUCTION COST ESTIMATE'!C312</f>
        <v>CONCRETE PIER CAP</v>
      </c>
      <c r="D312" s="93" t="str">
        <f>'CONSTRUCTION COST ESTIMATE'!BB312</f>
        <v>LS</v>
      </c>
      <c r="E312" s="94">
        <f>'CONSTRUCTION COST ESTIMATE'!BA312</f>
        <v>0</v>
      </c>
      <c r="F312" s="220">
        <f>'CONSTRUCTION COST ESTIMATE'!BC312</f>
        <v>0</v>
      </c>
      <c r="G312" s="221">
        <f>'CONSTRUCTION COST ESTIMATE'!BD312</f>
        <v>0</v>
      </c>
      <c r="H312" s="220"/>
      <c r="I312" s="220">
        <f t="shared" si="121"/>
        <v>0</v>
      </c>
      <c r="J312" s="220"/>
      <c r="K312" s="220">
        <f t="shared" si="122"/>
        <v>0</v>
      </c>
      <c r="L312" s="220"/>
      <c r="M312" s="220">
        <f t="shared" si="123"/>
        <v>0</v>
      </c>
      <c r="N312" s="220"/>
      <c r="O312" s="220">
        <f t="shared" si="124"/>
        <v>0</v>
      </c>
      <c r="P312" s="220"/>
      <c r="Q312" s="220">
        <f t="shared" si="125"/>
        <v>0</v>
      </c>
      <c r="R312" s="220"/>
      <c r="S312" s="220">
        <f t="shared" si="126"/>
        <v>0</v>
      </c>
      <c r="T312" s="220"/>
      <c r="U312" s="220">
        <f t="shared" si="127"/>
        <v>0</v>
      </c>
      <c r="V312" s="220"/>
      <c r="W312" s="220">
        <f t="shared" si="128"/>
        <v>0</v>
      </c>
      <c r="X312" s="220"/>
      <c r="Y312" s="220">
        <f t="shared" si="129"/>
        <v>0</v>
      </c>
      <c r="Z312" s="220"/>
      <c r="AA312" s="220">
        <f t="shared" si="130"/>
        <v>0</v>
      </c>
      <c r="AC312" s="222" t="e">
        <f t="shared" si="139"/>
        <v>#DIV/0!</v>
      </c>
      <c r="AD312" s="220" t="e">
        <f t="shared" si="131"/>
        <v>#NUM!</v>
      </c>
      <c r="AE312" s="223" t="e">
        <f t="shared" si="132"/>
        <v>#NUM!</v>
      </c>
      <c r="AF312" s="223" t="e">
        <f t="shared" si="133"/>
        <v>#NUM!</v>
      </c>
      <c r="AG312" s="222" t="e">
        <f t="shared" si="134"/>
        <v>#NUM!</v>
      </c>
      <c r="AI312" s="220" t="e">
        <f t="shared" si="135"/>
        <v>#DIV/0!</v>
      </c>
      <c r="AJ312" s="222" t="e">
        <f t="shared" si="136"/>
        <v>#DIV/0!</v>
      </c>
      <c r="AK312" s="222" t="e">
        <f t="shared" si="137"/>
        <v>#DIV/0!</v>
      </c>
      <c r="AL312" s="222" t="e">
        <f t="shared" si="138"/>
        <v>#DIV/0!</v>
      </c>
      <c r="AN312" s="89"/>
    </row>
    <row r="313" spans="1:40" s="88" customFormat="1" ht="30" hidden="1" customHeight="1">
      <c r="A313" s="88">
        <f>'CONSTRUCTION COST ESTIMATE'!A313</f>
        <v>0</v>
      </c>
      <c r="B313" s="91">
        <f>'CONSTRUCTION COST ESTIMATE'!B313</f>
        <v>502.012</v>
      </c>
      <c r="C313" s="92" t="str">
        <f>'CONSTRUCTION COST ESTIMATE'!C313</f>
        <v>REINFORCED CONCRETE CHANNEL</v>
      </c>
      <c r="D313" s="93" t="str">
        <f>'CONSTRUCTION COST ESTIMATE'!BB313</f>
        <v>CY</v>
      </c>
      <c r="E313" s="94">
        <f>'CONSTRUCTION COST ESTIMATE'!BA313</f>
        <v>0</v>
      </c>
      <c r="F313" s="220">
        <f>'CONSTRUCTION COST ESTIMATE'!BC313</f>
        <v>0</v>
      </c>
      <c r="G313" s="221">
        <f>'CONSTRUCTION COST ESTIMATE'!BD313</f>
        <v>0</v>
      </c>
      <c r="H313" s="220"/>
      <c r="I313" s="220">
        <f t="shared" si="121"/>
        <v>0</v>
      </c>
      <c r="J313" s="220"/>
      <c r="K313" s="220">
        <f t="shared" si="122"/>
        <v>0</v>
      </c>
      <c r="L313" s="220"/>
      <c r="M313" s="220">
        <f t="shared" si="123"/>
        <v>0</v>
      </c>
      <c r="N313" s="220"/>
      <c r="O313" s="220">
        <f t="shared" si="124"/>
        <v>0</v>
      </c>
      <c r="P313" s="220"/>
      <c r="Q313" s="220">
        <f t="shared" si="125"/>
        <v>0</v>
      </c>
      <c r="R313" s="220"/>
      <c r="S313" s="220">
        <f t="shared" si="126"/>
        <v>0</v>
      </c>
      <c r="T313" s="220"/>
      <c r="U313" s="220">
        <f t="shared" si="127"/>
        <v>0</v>
      </c>
      <c r="V313" s="220"/>
      <c r="W313" s="220">
        <f t="shared" si="128"/>
        <v>0</v>
      </c>
      <c r="X313" s="220"/>
      <c r="Y313" s="220">
        <f t="shared" si="129"/>
        <v>0</v>
      </c>
      <c r="Z313" s="220"/>
      <c r="AA313" s="220">
        <f t="shared" si="130"/>
        <v>0</v>
      </c>
      <c r="AC313" s="222" t="e">
        <f t="shared" si="139"/>
        <v>#DIV/0!</v>
      </c>
      <c r="AD313" s="220" t="e">
        <f t="shared" si="131"/>
        <v>#NUM!</v>
      </c>
      <c r="AE313" s="223" t="e">
        <f t="shared" si="132"/>
        <v>#NUM!</v>
      </c>
      <c r="AF313" s="223" t="e">
        <f t="shared" si="133"/>
        <v>#NUM!</v>
      </c>
      <c r="AG313" s="222" t="e">
        <f t="shared" si="134"/>
        <v>#NUM!</v>
      </c>
      <c r="AI313" s="220" t="e">
        <f t="shared" si="135"/>
        <v>#DIV/0!</v>
      </c>
      <c r="AJ313" s="222" t="e">
        <f t="shared" si="136"/>
        <v>#DIV/0!</v>
      </c>
      <c r="AK313" s="222" t="e">
        <f t="shared" si="137"/>
        <v>#DIV/0!</v>
      </c>
      <c r="AL313" s="222" t="e">
        <f t="shared" si="138"/>
        <v>#DIV/0!</v>
      </c>
      <c r="AN313" s="89"/>
    </row>
    <row r="314" spans="1:40" s="88" customFormat="1" ht="30" hidden="1" customHeight="1">
      <c r="A314" s="88">
        <f>'CONSTRUCTION COST ESTIMATE'!A314</f>
        <v>0</v>
      </c>
      <c r="B314" s="91">
        <f>'CONSTRUCTION COST ESTIMATE'!B314</f>
        <v>502.01299999999998</v>
      </c>
      <c r="C314" s="92" t="str">
        <f>'CONSTRUCTION COST ESTIMATE'!C314</f>
        <v>REINFORCED CONCRETE CHANNEL (ADD DIMENSION)</v>
      </c>
      <c r="D314" s="93" t="str">
        <f>'CONSTRUCTION COST ESTIMATE'!BB314</f>
        <v>LF</v>
      </c>
      <c r="E314" s="94">
        <f>'CONSTRUCTION COST ESTIMATE'!BA314</f>
        <v>0</v>
      </c>
      <c r="F314" s="220">
        <f>'CONSTRUCTION COST ESTIMATE'!BC314</f>
        <v>0</v>
      </c>
      <c r="G314" s="221">
        <f>'CONSTRUCTION COST ESTIMATE'!BD314</f>
        <v>0</v>
      </c>
      <c r="H314" s="220"/>
      <c r="I314" s="220">
        <f t="shared" si="121"/>
        <v>0</v>
      </c>
      <c r="J314" s="220"/>
      <c r="K314" s="220">
        <f t="shared" si="122"/>
        <v>0</v>
      </c>
      <c r="L314" s="220"/>
      <c r="M314" s="220">
        <f t="shared" si="123"/>
        <v>0</v>
      </c>
      <c r="N314" s="220"/>
      <c r="O314" s="220">
        <f t="shared" si="124"/>
        <v>0</v>
      </c>
      <c r="P314" s="220"/>
      <c r="Q314" s="220">
        <f t="shared" si="125"/>
        <v>0</v>
      </c>
      <c r="R314" s="220"/>
      <c r="S314" s="220">
        <f t="shared" si="126"/>
        <v>0</v>
      </c>
      <c r="T314" s="220"/>
      <c r="U314" s="220">
        <f t="shared" si="127"/>
        <v>0</v>
      </c>
      <c r="V314" s="220"/>
      <c r="W314" s="220">
        <f t="shared" si="128"/>
        <v>0</v>
      </c>
      <c r="X314" s="220"/>
      <c r="Y314" s="220">
        <f t="shared" si="129"/>
        <v>0</v>
      </c>
      <c r="Z314" s="220"/>
      <c r="AA314" s="220">
        <f t="shared" si="130"/>
        <v>0</v>
      </c>
      <c r="AC314" s="222" t="e">
        <f t="shared" si="139"/>
        <v>#DIV/0!</v>
      </c>
      <c r="AD314" s="220" t="e">
        <f t="shared" si="131"/>
        <v>#NUM!</v>
      </c>
      <c r="AE314" s="223" t="e">
        <f t="shared" si="132"/>
        <v>#NUM!</v>
      </c>
      <c r="AF314" s="223" t="e">
        <f t="shared" si="133"/>
        <v>#NUM!</v>
      </c>
      <c r="AG314" s="222" t="e">
        <f t="shared" si="134"/>
        <v>#NUM!</v>
      </c>
      <c r="AI314" s="220" t="e">
        <f t="shared" si="135"/>
        <v>#DIV/0!</v>
      </c>
      <c r="AJ314" s="222" t="e">
        <f t="shared" si="136"/>
        <v>#DIV/0!</v>
      </c>
      <c r="AK314" s="222" t="e">
        <f t="shared" si="137"/>
        <v>#DIV/0!</v>
      </c>
      <c r="AL314" s="222" t="e">
        <f t="shared" si="138"/>
        <v>#DIV/0!</v>
      </c>
      <c r="AN314" s="89"/>
    </row>
    <row r="315" spans="1:40" s="88" customFormat="1" ht="30" hidden="1" customHeight="1">
      <c r="A315" s="88">
        <f>'CONSTRUCTION COST ESTIMATE'!A315</f>
        <v>0</v>
      </c>
      <c r="B315" s="91">
        <f>'CONSTRUCTION COST ESTIMATE'!B315</f>
        <v>502.01400000000001</v>
      </c>
      <c r="C315" s="92" t="str">
        <f>'CONSTRUCTION COST ESTIMATE'!C315</f>
        <v>REINFORCED CONCRETE CHANNEL</v>
      </c>
      <c r="D315" s="93" t="str">
        <f>'CONSTRUCTION COST ESTIMATE'!BB315</f>
        <v>LS</v>
      </c>
      <c r="E315" s="94">
        <f>'CONSTRUCTION COST ESTIMATE'!BA315</f>
        <v>0</v>
      </c>
      <c r="F315" s="220">
        <f>'CONSTRUCTION COST ESTIMATE'!BC315</f>
        <v>0</v>
      </c>
      <c r="G315" s="221">
        <f>'CONSTRUCTION COST ESTIMATE'!BD315</f>
        <v>0</v>
      </c>
      <c r="H315" s="220"/>
      <c r="I315" s="220">
        <f t="shared" si="121"/>
        <v>0</v>
      </c>
      <c r="J315" s="220"/>
      <c r="K315" s="220">
        <f t="shared" si="122"/>
        <v>0</v>
      </c>
      <c r="L315" s="220"/>
      <c r="M315" s="220">
        <f t="shared" si="123"/>
        <v>0</v>
      </c>
      <c r="N315" s="220"/>
      <c r="O315" s="220">
        <f t="shared" si="124"/>
        <v>0</v>
      </c>
      <c r="P315" s="220"/>
      <c r="Q315" s="220">
        <f t="shared" si="125"/>
        <v>0</v>
      </c>
      <c r="R315" s="220"/>
      <c r="S315" s="220">
        <f t="shared" si="126"/>
        <v>0</v>
      </c>
      <c r="T315" s="220"/>
      <c r="U315" s="220">
        <f t="shared" si="127"/>
        <v>0</v>
      </c>
      <c r="V315" s="220"/>
      <c r="W315" s="220">
        <f t="shared" si="128"/>
        <v>0</v>
      </c>
      <c r="X315" s="220"/>
      <c r="Y315" s="220">
        <f t="shared" si="129"/>
        <v>0</v>
      </c>
      <c r="Z315" s="220"/>
      <c r="AA315" s="220">
        <f t="shared" si="130"/>
        <v>0</v>
      </c>
      <c r="AC315" s="222" t="e">
        <f t="shared" si="139"/>
        <v>#DIV/0!</v>
      </c>
      <c r="AD315" s="220" t="e">
        <f t="shared" si="131"/>
        <v>#NUM!</v>
      </c>
      <c r="AE315" s="223" t="e">
        <f t="shared" si="132"/>
        <v>#NUM!</v>
      </c>
      <c r="AF315" s="223" t="e">
        <f t="shared" si="133"/>
        <v>#NUM!</v>
      </c>
      <c r="AG315" s="222" t="e">
        <f t="shared" si="134"/>
        <v>#NUM!</v>
      </c>
      <c r="AI315" s="220" t="e">
        <f t="shared" si="135"/>
        <v>#DIV/0!</v>
      </c>
      <c r="AJ315" s="222" t="e">
        <f t="shared" si="136"/>
        <v>#DIV/0!</v>
      </c>
      <c r="AK315" s="222" t="e">
        <f t="shared" si="137"/>
        <v>#DIV/0!</v>
      </c>
      <c r="AL315" s="222" t="e">
        <f t="shared" si="138"/>
        <v>#DIV/0!</v>
      </c>
      <c r="AN315" s="89"/>
    </row>
    <row r="316" spans="1:40" s="88" customFormat="1" ht="30" hidden="1" customHeight="1">
      <c r="A316" s="88">
        <f>'CONSTRUCTION COST ESTIMATE'!A316</f>
        <v>0</v>
      </c>
      <c r="B316" s="91">
        <f>'CONSTRUCTION COST ESTIMATE'!B316</f>
        <v>502.01499999999999</v>
      </c>
      <c r="C316" s="92" t="str">
        <f>'CONSTRUCTION COST ESTIMATE'!C316</f>
        <v>REINFORCED CONCRETE TRAPEZOIDAL CHANNEL</v>
      </c>
      <c r="D316" s="93" t="str">
        <f>'CONSTRUCTION COST ESTIMATE'!BB316</f>
        <v>CY</v>
      </c>
      <c r="E316" s="94">
        <f>'CONSTRUCTION COST ESTIMATE'!BA316</f>
        <v>0</v>
      </c>
      <c r="F316" s="220">
        <f>'CONSTRUCTION COST ESTIMATE'!BC316</f>
        <v>0</v>
      </c>
      <c r="G316" s="221">
        <f>'CONSTRUCTION COST ESTIMATE'!BD316</f>
        <v>0</v>
      </c>
      <c r="H316" s="220"/>
      <c r="I316" s="220">
        <f t="shared" si="121"/>
        <v>0</v>
      </c>
      <c r="J316" s="220"/>
      <c r="K316" s="220">
        <f t="shared" si="122"/>
        <v>0</v>
      </c>
      <c r="L316" s="220"/>
      <c r="M316" s="220">
        <f t="shared" si="123"/>
        <v>0</v>
      </c>
      <c r="N316" s="220"/>
      <c r="O316" s="220">
        <f t="shared" si="124"/>
        <v>0</v>
      </c>
      <c r="P316" s="220"/>
      <c r="Q316" s="220">
        <f t="shared" si="125"/>
        <v>0</v>
      </c>
      <c r="R316" s="220"/>
      <c r="S316" s="220">
        <f t="shared" si="126"/>
        <v>0</v>
      </c>
      <c r="T316" s="220"/>
      <c r="U316" s="220">
        <f t="shared" si="127"/>
        <v>0</v>
      </c>
      <c r="V316" s="220"/>
      <c r="W316" s="220">
        <f t="shared" si="128"/>
        <v>0</v>
      </c>
      <c r="X316" s="220"/>
      <c r="Y316" s="220">
        <f t="shared" si="129"/>
        <v>0</v>
      </c>
      <c r="Z316" s="220"/>
      <c r="AA316" s="220">
        <f t="shared" si="130"/>
        <v>0</v>
      </c>
      <c r="AC316" s="222" t="e">
        <f t="shared" si="139"/>
        <v>#DIV/0!</v>
      </c>
      <c r="AD316" s="220" t="e">
        <f t="shared" si="131"/>
        <v>#NUM!</v>
      </c>
      <c r="AE316" s="223" t="e">
        <f t="shared" si="132"/>
        <v>#NUM!</v>
      </c>
      <c r="AF316" s="223" t="e">
        <f t="shared" si="133"/>
        <v>#NUM!</v>
      </c>
      <c r="AG316" s="222" t="e">
        <f t="shared" si="134"/>
        <v>#NUM!</v>
      </c>
      <c r="AI316" s="220" t="e">
        <f t="shared" si="135"/>
        <v>#DIV/0!</v>
      </c>
      <c r="AJ316" s="222" t="e">
        <f t="shared" si="136"/>
        <v>#DIV/0!</v>
      </c>
      <c r="AK316" s="222" t="e">
        <f t="shared" si="137"/>
        <v>#DIV/0!</v>
      </c>
      <c r="AL316" s="222" t="e">
        <f t="shared" si="138"/>
        <v>#DIV/0!</v>
      </c>
      <c r="AN316" s="89"/>
    </row>
    <row r="317" spans="1:40" s="88" customFormat="1" ht="30" hidden="1" customHeight="1">
      <c r="A317" s="88">
        <f>'CONSTRUCTION COST ESTIMATE'!A317</f>
        <v>0</v>
      </c>
      <c r="B317" s="91">
        <f>'CONSTRUCTION COST ESTIMATE'!B317</f>
        <v>502.01600000000002</v>
      </c>
      <c r="C317" s="92" t="str">
        <f>'CONSTRUCTION COST ESTIMATE'!C317</f>
        <v>REINFORCED CONCRETE TRAPEZOIDAL CHANNEL (ADD DIMENSION)</v>
      </c>
      <c r="D317" s="93" t="str">
        <f>'CONSTRUCTION COST ESTIMATE'!BB317</f>
        <v>LF</v>
      </c>
      <c r="E317" s="94">
        <f>'CONSTRUCTION COST ESTIMATE'!BA317</f>
        <v>0</v>
      </c>
      <c r="F317" s="220">
        <f>'CONSTRUCTION COST ESTIMATE'!BC317</f>
        <v>0</v>
      </c>
      <c r="G317" s="221">
        <f>'CONSTRUCTION COST ESTIMATE'!BD317</f>
        <v>0</v>
      </c>
      <c r="H317" s="220"/>
      <c r="I317" s="220">
        <f t="shared" si="121"/>
        <v>0</v>
      </c>
      <c r="J317" s="220"/>
      <c r="K317" s="220">
        <f t="shared" si="122"/>
        <v>0</v>
      </c>
      <c r="L317" s="220"/>
      <c r="M317" s="220">
        <f t="shared" si="123"/>
        <v>0</v>
      </c>
      <c r="N317" s="220"/>
      <c r="O317" s="220">
        <f t="shared" si="124"/>
        <v>0</v>
      </c>
      <c r="P317" s="220"/>
      <c r="Q317" s="220">
        <f t="shared" si="125"/>
        <v>0</v>
      </c>
      <c r="R317" s="220"/>
      <c r="S317" s="220">
        <f t="shared" si="126"/>
        <v>0</v>
      </c>
      <c r="T317" s="220"/>
      <c r="U317" s="220">
        <f t="shared" si="127"/>
        <v>0</v>
      </c>
      <c r="V317" s="220"/>
      <c r="W317" s="220">
        <f t="shared" si="128"/>
        <v>0</v>
      </c>
      <c r="X317" s="220"/>
      <c r="Y317" s="220">
        <f t="shared" si="129"/>
        <v>0</v>
      </c>
      <c r="Z317" s="220"/>
      <c r="AA317" s="220">
        <f t="shared" si="130"/>
        <v>0</v>
      </c>
      <c r="AC317" s="222" t="e">
        <f t="shared" si="139"/>
        <v>#DIV/0!</v>
      </c>
      <c r="AD317" s="220" t="e">
        <f t="shared" si="131"/>
        <v>#NUM!</v>
      </c>
      <c r="AE317" s="223" t="e">
        <f t="shared" si="132"/>
        <v>#NUM!</v>
      </c>
      <c r="AF317" s="223" t="e">
        <f t="shared" si="133"/>
        <v>#NUM!</v>
      </c>
      <c r="AG317" s="222" t="e">
        <f t="shared" si="134"/>
        <v>#NUM!</v>
      </c>
      <c r="AI317" s="220" t="e">
        <f t="shared" si="135"/>
        <v>#DIV/0!</v>
      </c>
      <c r="AJ317" s="222" t="e">
        <f t="shared" si="136"/>
        <v>#DIV/0!</v>
      </c>
      <c r="AK317" s="222" t="e">
        <f t="shared" si="137"/>
        <v>#DIV/0!</v>
      </c>
      <c r="AL317" s="222" t="e">
        <f t="shared" si="138"/>
        <v>#DIV/0!</v>
      </c>
      <c r="AN317" s="89"/>
    </row>
    <row r="318" spans="1:40" s="88" customFormat="1" ht="30" hidden="1" customHeight="1">
      <c r="A318" s="88">
        <f>'CONSTRUCTION COST ESTIMATE'!A318</f>
        <v>0</v>
      </c>
      <c r="B318" s="91">
        <f>'CONSTRUCTION COST ESTIMATE'!B318</f>
        <v>502.017</v>
      </c>
      <c r="C318" s="92" t="str">
        <f>'CONSTRUCTION COST ESTIMATE'!C318</f>
        <v>REINFORCED CONCRETE TRAPEZOIDAL CHANNEL</v>
      </c>
      <c r="D318" s="93" t="str">
        <f>'CONSTRUCTION COST ESTIMATE'!BB318</f>
        <v>LS</v>
      </c>
      <c r="E318" s="94">
        <f>'CONSTRUCTION COST ESTIMATE'!BA318</f>
        <v>0</v>
      </c>
      <c r="F318" s="220">
        <f>'CONSTRUCTION COST ESTIMATE'!BC318</f>
        <v>0</v>
      </c>
      <c r="G318" s="221">
        <f>'CONSTRUCTION COST ESTIMATE'!BD318</f>
        <v>0</v>
      </c>
      <c r="H318" s="220"/>
      <c r="I318" s="220">
        <f t="shared" si="121"/>
        <v>0</v>
      </c>
      <c r="J318" s="220"/>
      <c r="K318" s="220">
        <f t="shared" si="122"/>
        <v>0</v>
      </c>
      <c r="L318" s="220"/>
      <c r="M318" s="220">
        <f t="shared" si="123"/>
        <v>0</v>
      </c>
      <c r="N318" s="220"/>
      <c r="O318" s="220">
        <f t="shared" si="124"/>
        <v>0</v>
      </c>
      <c r="P318" s="220"/>
      <c r="Q318" s="220">
        <f t="shared" si="125"/>
        <v>0</v>
      </c>
      <c r="R318" s="220"/>
      <c r="S318" s="220">
        <f t="shared" si="126"/>
        <v>0</v>
      </c>
      <c r="T318" s="220"/>
      <c r="U318" s="220">
        <f t="shared" si="127"/>
        <v>0</v>
      </c>
      <c r="V318" s="220"/>
      <c r="W318" s="220">
        <f t="shared" si="128"/>
        <v>0</v>
      </c>
      <c r="X318" s="220"/>
      <c r="Y318" s="220">
        <f t="shared" si="129"/>
        <v>0</v>
      </c>
      <c r="Z318" s="220"/>
      <c r="AA318" s="220">
        <f t="shared" si="130"/>
        <v>0</v>
      </c>
      <c r="AC318" s="222" t="e">
        <f t="shared" si="139"/>
        <v>#DIV/0!</v>
      </c>
      <c r="AD318" s="220" t="e">
        <f t="shared" si="131"/>
        <v>#NUM!</v>
      </c>
      <c r="AE318" s="223" t="e">
        <f t="shared" si="132"/>
        <v>#NUM!</v>
      </c>
      <c r="AF318" s="223" t="e">
        <f t="shared" si="133"/>
        <v>#NUM!</v>
      </c>
      <c r="AG318" s="222" t="e">
        <f t="shared" si="134"/>
        <v>#NUM!</v>
      </c>
      <c r="AI318" s="220" t="e">
        <f t="shared" si="135"/>
        <v>#DIV/0!</v>
      </c>
      <c r="AJ318" s="222" t="e">
        <f t="shared" si="136"/>
        <v>#DIV/0!</v>
      </c>
      <c r="AK318" s="222" t="e">
        <f t="shared" si="137"/>
        <v>#DIV/0!</v>
      </c>
      <c r="AL318" s="222" t="e">
        <f t="shared" si="138"/>
        <v>#DIV/0!</v>
      </c>
      <c r="AN318" s="89"/>
    </row>
    <row r="319" spans="1:40" s="88" customFormat="1" ht="30" hidden="1" customHeight="1">
      <c r="A319" s="88">
        <f>'CONSTRUCTION COST ESTIMATE'!A319</f>
        <v>0</v>
      </c>
      <c r="B319" s="91">
        <f>'CONSTRUCTION COST ESTIMATE'!B319</f>
        <v>502.01799999999997</v>
      </c>
      <c r="C319" s="92" t="str">
        <f>'CONSTRUCTION COST ESTIMATE'!C319</f>
        <v>REINFORCED CONCRETE SWALE</v>
      </c>
      <c r="D319" s="93" t="str">
        <f>'CONSTRUCTION COST ESTIMATE'!BB319</f>
        <v>CY</v>
      </c>
      <c r="E319" s="94">
        <f>'CONSTRUCTION COST ESTIMATE'!BA319</f>
        <v>0</v>
      </c>
      <c r="F319" s="220">
        <f>'CONSTRUCTION COST ESTIMATE'!BC319</f>
        <v>0</v>
      </c>
      <c r="G319" s="221">
        <f>'CONSTRUCTION COST ESTIMATE'!BD319</f>
        <v>0</v>
      </c>
      <c r="H319" s="220"/>
      <c r="I319" s="220">
        <f t="shared" si="121"/>
        <v>0</v>
      </c>
      <c r="J319" s="220"/>
      <c r="K319" s="220">
        <f t="shared" si="122"/>
        <v>0</v>
      </c>
      <c r="L319" s="220"/>
      <c r="M319" s="220">
        <f t="shared" si="123"/>
        <v>0</v>
      </c>
      <c r="N319" s="220"/>
      <c r="O319" s="220">
        <f t="shared" si="124"/>
        <v>0</v>
      </c>
      <c r="P319" s="220"/>
      <c r="Q319" s="220">
        <f t="shared" si="125"/>
        <v>0</v>
      </c>
      <c r="R319" s="220"/>
      <c r="S319" s="220">
        <f t="shared" si="126"/>
        <v>0</v>
      </c>
      <c r="T319" s="220"/>
      <c r="U319" s="220">
        <f t="shared" si="127"/>
        <v>0</v>
      </c>
      <c r="V319" s="220"/>
      <c r="W319" s="220">
        <f t="shared" si="128"/>
        <v>0</v>
      </c>
      <c r="X319" s="220"/>
      <c r="Y319" s="220">
        <f t="shared" si="129"/>
        <v>0</v>
      </c>
      <c r="Z319" s="220"/>
      <c r="AA319" s="220">
        <f t="shared" si="130"/>
        <v>0</v>
      </c>
      <c r="AC319" s="222" t="e">
        <f t="shared" si="139"/>
        <v>#DIV/0!</v>
      </c>
      <c r="AD319" s="220" t="e">
        <f t="shared" si="131"/>
        <v>#NUM!</v>
      </c>
      <c r="AE319" s="223" t="e">
        <f t="shared" si="132"/>
        <v>#NUM!</v>
      </c>
      <c r="AF319" s="223" t="e">
        <f t="shared" si="133"/>
        <v>#NUM!</v>
      </c>
      <c r="AG319" s="222" t="e">
        <f t="shared" si="134"/>
        <v>#NUM!</v>
      </c>
      <c r="AI319" s="220" t="e">
        <f t="shared" si="135"/>
        <v>#DIV/0!</v>
      </c>
      <c r="AJ319" s="222" t="e">
        <f t="shared" si="136"/>
        <v>#DIV/0!</v>
      </c>
      <c r="AK319" s="222" t="e">
        <f t="shared" si="137"/>
        <v>#DIV/0!</v>
      </c>
      <c r="AL319" s="222" t="e">
        <f t="shared" si="138"/>
        <v>#DIV/0!</v>
      </c>
      <c r="AN319" s="89"/>
    </row>
    <row r="320" spans="1:40" s="88" customFormat="1" ht="30" hidden="1" customHeight="1">
      <c r="A320" s="88">
        <f>'CONSTRUCTION COST ESTIMATE'!A320</f>
        <v>0</v>
      </c>
      <c r="B320" s="91">
        <f>'CONSTRUCTION COST ESTIMATE'!B320</f>
        <v>502.01900000000001</v>
      </c>
      <c r="C320" s="92" t="str">
        <f>'CONSTRUCTION COST ESTIMATE'!C320</f>
        <v>REINFORCED CONCRETE SWALE</v>
      </c>
      <c r="D320" s="93" t="str">
        <f>'CONSTRUCTION COST ESTIMATE'!BB320</f>
        <v>LF</v>
      </c>
      <c r="E320" s="94">
        <f>'CONSTRUCTION COST ESTIMATE'!BA320</f>
        <v>0</v>
      </c>
      <c r="F320" s="220">
        <f>'CONSTRUCTION COST ESTIMATE'!BC320</f>
        <v>0</v>
      </c>
      <c r="G320" s="221">
        <f>'CONSTRUCTION COST ESTIMATE'!BD320</f>
        <v>0</v>
      </c>
      <c r="H320" s="220"/>
      <c r="I320" s="220">
        <f t="shared" si="121"/>
        <v>0</v>
      </c>
      <c r="J320" s="220"/>
      <c r="K320" s="220">
        <f t="shared" si="122"/>
        <v>0</v>
      </c>
      <c r="L320" s="220"/>
      <c r="M320" s="220">
        <f t="shared" si="123"/>
        <v>0</v>
      </c>
      <c r="N320" s="220"/>
      <c r="O320" s="220">
        <f t="shared" si="124"/>
        <v>0</v>
      </c>
      <c r="P320" s="220"/>
      <c r="Q320" s="220">
        <f t="shared" si="125"/>
        <v>0</v>
      </c>
      <c r="R320" s="220"/>
      <c r="S320" s="220">
        <f t="shared" si="126"/>
        <v>0</v>
      </c>
      <c r="T320" s="220"/>
      <c r="U320" s="220">
        <f t="shared" si="127"/>
        <v>0</v>
      </c>
      <c r="V320" s="220"/>
      <c r="W320" s="220">
        <f t="shared" si="128"/>
        <v>0</v>
      </c>
      <c r="X320" s="220"/>
      <c r="Y320" s="220">
        <f t="shared" si="129"/>
        <v>0</v>
      </c>
      <c r="Z320" s="220"/>
      <c r="AA320" s="220">
        <f t="shared" si="130"/>
        <v>0</v>
      </c>
      <c r="AC320" s="222" t="e">
        <f t="shared" si="139"/>
        <v>#DIV/0!</v>
      </c>
      <c r="AD320" s="220" t="e">
        <f t="shared" si="131"/>
        <v>#NUM!</v>
      </c>
      <c r="AE320" s="223" t="e">
        <f t="shared" si="132"/>
        <v>#NUM!</v>
      </c>
      <c r="AF320" s="223" t="e">
        <f t="shared" si="133"/>
        <v>#NUM!</v>
      </c>
      <c r="AG320" s="222" t="e">
        <f t="shared" si="134"/>
        <v>#NUM!</v>
      </c>
      <c r="AI320" s="220" t="e">
        <f t="shared" si="135"/>
        <v>#DIV/0!</v>
      </c>
      <c r="AJ320" s="222" t="e">
        <f t="shared" si="136"/>
        <v>#DIV/0!</v>
      </c>
      <c r="AK320" s="222" t="e">
        <f t="shared" si="137"/>
        <v>#DIV/0!</v>
      </c>
      <c r="AL320" s="222" t="e">
        <f t="shared" si="138"/>
        <v>#DIV/0!</v>
      </c>
      <c r="AN320" s="89"/>
    </row>
    <row r="321" spans="1:40" s="88" customFormat="1" ht="30" hidden="1" customHeight="1">
      <c r="A321" s="88">
        <f>'CONSTRUCTION COST ESTIMATE'!A321</f>
        <v>0</v>
      </c>
      <c r="B321" s="91">
        <f>'CONSTRUCTION COST ESTIMATE'!B321</f>
        <v>502.02</v>
      </c>
      <c r="C321" s="92" t="str">
        <f>'CONSTRUCTION COST ESTIMATE'!C321</f>
        <v>REINFORCED CONCRETE SWALE</v>
      </c>
      <c r="D321" s="93" t="str">
        <f>'CONSTRUCTION COST ESTIMATE'!BB321</f>
        <v>LS</v>
      </c>
      <c r="E321" s="94">
        <f>'CONSTRUCTION COST ESTIMATE'!BA321</f>
        <v>0</v>
      </c>
      <c r="F321" s="220">
        <f>'CONSTRUCTION COST ESTIMATE'!BC321</f>
        <v>0</v>
      </c>
      <c r="G321" s="221">
        <f>'CONSTRUCTION COST ESTIMATE'!BD321</f>
        <v>0</v>
      </c>
      <c r="H321" s="220"/>
      <c r="I321" s="220">
        <f t="shared" si="121"/>
        <v>0</v>
      </c>
      <c r="J321" s="220"/>
      <c r="K321" s="220">
        <f t="shared" si="122"/>
        <v>0</v>
      </c>
      <c r="L321" s="220"/>
      <c r="M321" s="220">
        <f t="shared" si="123"/>
        <v>0</v>
      </c>
      <c r="N321" s="220"/>
      <c r="O321" s="220">
        <f t="shared" si="124"/>
        <v>0</v>
      </c>
      <c r="P321" s="220"/>
      <c r="Q321" s="220">
        <f t="shared" si="125"/>
        <v>0</v>
      </c>
      <c r="R321" s="220"/>
      <c r="S321" s="220">
        <f t="shared" si="126"/>
        <v>0</v>
      </c>
      <c r="T321" s="220"/>
      <c r="U321" s="220">
        <f t="shared" si="127"/>
        <v>0</v>
      </c>
      <c r="V321" s="220"/>
      <c r="W321" s="220">
        <f t="shared" si="128"/>
        <v>0</v>
      </c>
      <c r="X321" s="220"/>
      <c r="Y321" s="220">
        <f t="shared" si="129"/>
        <v>0</v>
      </c>
      <c r="Z321" s="220"/>
      <c r="AA321" s="220">
        <f t="shared" si="130"/>
        <v>0</v>
      </c>
      <c r="AC321" s="222" t="e">
        <f t="shared" si="139"/>
        <v>#DIV/0!</v>
      </c>
      <c r="AD321" s="220" t="e">
        <f t="shared" si="131"/>
        <v>#NUM!</v>
      </c>
      <c r="AE321" s="223" t="e">
        <f t="shared" si="132"/>
        <v>#NUM!</v>
      </c>
      <c r="AF321" s="223" t="e">
        <f t="shared" si="133"/>
        <v>#NUM!</v>
      </c>
      <c r="AG321" s="222" t="e">
        <f t="shared" si="134"/>
        <v>#NUM!</v>
      </c>
      <c r="AI321" s="220" t="e">
        <f t="shared" si="135"/>
        <v>#DIV/0!</v>
      </c>
      <c r="AJ321" s="222" t="e">
        <f t="shared" si="136"/>
        <v>#DIV/0!</v>
      </c>
      <c r="AK321" s="222" t="e">
        <f t="shared" si="137"/>
        <v>#DIV/0!</v>
      </c>
      <c r="AL321" s="222" t="e">
        <f t="shared" si="138"/>
        <v>#DIV/0!</v>
      </c>
      <c r="AN321" s="89"/>
    </row>
    <row r="322" spans="1:40" s="88" customFormat="1" ht="30" hidden="1" customHeight="1">
      <c r="A322" s="88">
        <f>'CONSTRUCTION COST ESTIMATE'!A322</f>
        <v>0</v>
      </c>
      <c r="B322" s="91">
        <f>'CONSTRUCTION COST ESTIMATE'!B322</f>
        <v>502.02100000000002</v>
      </c>
      <c r="C322" s="92" t="str">
        <f>'CONSTRUCTION COST ESTIMATE'!C322</f>
        <v>CONCRETE CLOSURE PANEL</v>
      </c>
      <c r="D322" s="93" t="str">
        <f>'CONSTRUCTION COST ESTIMATE'!BB322</f>
        <v>EA</v>
      </c>
      <c r="E322" s="94">
        <f>'CONSTRUCTION COST ESTIMATE'!BA322</f>
        <v>0</v>
      </c>
      <c r="F322" s="220">
        <f>'CONSTRUCTION COST ESTIMATE'!BC322</f>
        <v>0</v>
      </c>
      <c r="G322" s="221">
        <f>'CONSTRUCTION COST ESTIMATE'!BD322</f>
        <v>0</v>
      </c>
      <c r="H322" s="220"/>
      <c r="I322" s="220">
        <f t="shared" si="121"/>
        <v>0</v>
      </c>
      <c r="J322" s="220"/>
      <c r="K322" s="220">
        <f t="shared" si="122"/>
        <v>0</v>
      </c>
      <c r="L322" s="220"/>
      <c r="M322" s="220">
        <f t="shared" si="123"/>
        <v>0</v>
      </c>
      <c r="N322" s="220"/>
      <c r="O322" s="220">
        <f t="shared" si="124"/>
        <v>0</v>
      </c>
      <c r="P322" s="220"/>
      <c r="Q322" s="220">
        <f t="shared" si="125"/>
        <v>0</v>
      </c>
      <c r="R322" s="220"/>
      <c r="S322" s="220">
        <f t="shared" si="126"/>
        <v>0</v>
      </c>
      <c r="T322" s="220"/>
      <c r="U322" s="220">
        <f t="shared" si="127"/>
        <v>0</v>
      </c>
      <c r="V322" s="220"/>
      <c r="W322" s="220">
        <f t="shared" si="128"/>
        <v>0</v>
      </c>
      <c r="X322" s="220"/>
      <c r="Y322" s="220">
        <f t="shared" si="129"/>
        <v>0</v>
      </c>
      <c r="Z322" s="220"/>
      <c r="AA322" s="220">
        <f t="shared" si="130"/>
        <v>0</v>
      </c>
      <c r="AC322" s="222" t="e">
        <f t="shared" si="139"/>
        <v>#DIV/0!</v>
      </c>
      <c r="AD322" s="220" t="e">
        <f t="shared" si="131"/>
        <v>#NUM!</v>
      </c>
      <c r="AE322" s="223" t="e">
        <f t="shared" si="132"/>
        <v>#NUM!</v>
      </c>
      <c r="AF322" s="223" t="e">
        <f t="shared" si="133"/>
        <v>#NUM!</v>
      </c>
      <c r="AG322" s="222" t="e">
        <f t="shared" si="134"/>
        <v>#NUM!</v>
      </c>
      <c r="AI322" s="220" t="e">
        <f t="shared" si="135"/>
        <v>#DIV/0!</v>
      </c>
      <c r="AJ322" s="222" t="e">
        <f t="shared" si="136"/>
        <v>#DIV/0!</v>
      </c>
      <c r="AK322" s="222" t="e">
        <f t="shared" si="137"/>
        <v>#DIV/0!</v>
      </c>
      <c r="AL322" s="222" t="e">
        <f t="shared" si="138"/>
        <v>#DIV/0!</v>
      </c>
      <c r="AN322" s="89"/>
    </row>
    <row r="323" spans="1:40" s="88" customFormat="1" ht="30" hidden="1" customHeight="1">
      <c r="A323" s="88">
        <f>'CONSTRUCTION COST ESTIMATE'!A323</f>
        <v>0</v>
      </c>
      <c r="B323" s="91">
        <f>'CONSTRUCTION COST ESTIMATE'!B323</f>
        <v>502.02199999999999</v>
      </c>
      <c r="C323" s="92" t="str">
        <f>'CONSTRUCTION COST ESTIMATE'!C323</f>
        <v>CONCRETE COLLAR</v>
      </c>
      <c r="D323" s="93" t="str">
        <f>'CONSTRUCTION COST ESTIMATE'!BB323</f>
        <v>EA</v>
      </c>
      <c r="E323" s="94">
        <f>'CONSTRUCTION COST ESTIMATE'!BA323</f>
        <v>0</v>
      </c>
      <c r="F323" s="220">
        <f>'CONSTRUCTION COST ESTIMATE'!BC323</f>
        <v>0</v>
      </c>
      <c r="G323" s="221">
        <f>'CONSTRUCTION COST ESTIMATE'!BD323</f>
        <v>0</v>
      </c>
      <c r="H323" s="220"/>
      <c r="I323" s="220">
        <f t="shared" si="121"/>
        <v>0</v>
      </c>
      <c r="J323" s="220"/>
      <c r="K323" s="220">
        <f t="shared" si="122"/>
        <v>0</v>
      </c>
      <c r="L323" s="220"/>
      <c r="M323" s="220">
        <f t="shared" si="123"/>
        <v>0</v>
      </c>
      <c r="N323" s="220"/>
      <c r="O323" s="220">
        <f t="shared" si="124"/>
        <v>0</v>
      </c>
      <c r="P323" s="220"/>
      <c r="Q323" s="220">
        <f t="shared" si="125"/>
        <v>0</v>
      </c>
      <c r="R323" s="220"/>
      <c r="S323" s="220">
        <f t="shared" si="126"/>
        <v>0</v>
      </c>
      <c r="T323" s="220"/>
      <c r="U323" s="220">
        <f t="shared" si="127"/>
        <v>0</v>
      </c>
      <c r="V323" s="220"/>
      <c r="W323" s="220">
        <f t="shared" si="128"/>
        <v>0</v>
      </c>
      <c r="X323" s="220"/>
      <c r="Y323" s="220">
        <f t="shared" si="129"/>
        <v>0</v>
      </c>
      <c r="Z323" s="220"/>
      <c r="AA323" s="220">
        <f t="shared" si="130"/>
        <v>0</v>
      </c>
      <c r="AC323" s="222" t="e">
        <f t="shared" si="139"/>
        <v>#DIV/0!</v>
      </c>
      <c r="AD323" s="220" t="e">
        <f t="shared" si="131"/>
        <v>#NUM!</v>
      </c>
      <c r="AE323" s="223" t="e">
        <f t="shared" si="132"/>
        <v>#NUM!</v>
      </c>
      <c r="AF323" s="223" t="e">
        <f t="shared" si="133"/>
        <v>#NUM!</v>
      </c>
      <c r="AG323" s="222" t="e">
        <f t="shared" si="134"/>
        <v>#NUM!</v>
      </c>
      <c r="AI323" s="220" t="e">
        <f t="shared" si="135"/>
        <v>#DIV/0!</v>
      </c>
      <c r="AJ323" s="222" t="e">
        <f t="shared" si="136"/>
        <v>#DIV/0!</v>
      </c>
      <c r="AK323" s="222" t="e">
        <f t="shared" si="137"/>
        <v>#DIV/0!</v>
      </c>
      <c r="AL323" s="222" t="e">
        <f t="shared" si="138"/>
        <v>#DIV/0!</v>
      </c>
      <c r="AN323" s="89"/>
    </row>
    <row r="324" spans="1:40" s="88" customFormat="1" ht="30" hidden="1" customHeight="1">
      <c r="A324" s="88">
        <f>'CONSTRUCTION COST ESTIMATE'!A324</f>
        <v>0</v>
      </c>
      <c r="B324" s="91">
        <f>'CONSTRUCTION COST ESTIMATE'!B324</f>
        <v>502.02300000000002</v>
      </c>
      <c r="C324" s="92" t="str">
        <f>'CONSTRUCTION COST ESTIMATE'!C324</f>
        <v>CONCRETE COLUMN</v>
      </c>
      <c r="D324" s="93" t="str">
        <f>'CONSTRUCTION COST ESTIMATE'!BB324</f>
        <v>LS</v>
      </c>
      <c r="E324" s="94">
        <f>'CONSTRUCTION COST ESTIMATE'!BA324</f>
        <v>0</v>
      </c>
      <c r="F324" s="220">
        <f>'CONSTRUCTION COST ESTIMATE'!BC324</f>
        <v>0</v>
      </c>
      <c r="G324" s="221">
        <f>'CONSTRUCTION COST ESTIMATE'!BD324</f>
        <v>0</v>
      </c>
      <c r="H324" s="220"/>
      <c r="I324" s="220">
        <f t="shared" si="121"/>
        <v>0</v>
      </c>
      <c r="J324" s="220"/>
      <c r="K324" s="220">
        <f t="shared" si="122"/>
        <v>0</v>
      </c>
      <c r="L324" s="220"/>
      <c r="M324" s="220">
        <f t="shared" si="123"/>
        <v>0</v>
      </c>
      <c r="N324" s="220"/>
      <c r="O324" s="220">
        <f t="shared" si="124"/>
        <v>0</v>
      </c>
      <c r="P324" s="220"/>
      <c r="Q324" s="220">
        <f t="shared" si="125"/>
        <v>0</v>
      </c>
      <c r="R324" s="220"/>
      <c r="S324" s="220">
        <f t="shared" si="126"/>
        <v>0</v>
      </c>
      <c r="T324" s="220"/>
      <c r="U324" s="220">
        <f t="shared" si="127"/>
        <v>0</v>
      </c>
      <c r="V324" s="220"/>
      <c r="W324" s="220">
        <f t="shared" si="128"/>
        <v>0</v>
      </c>
      <c r="X324" s="220"/>
      <c r="Y324" s="220">
        <f t="shared" si="129"/>
        <v>0</v>
      </c>
      <c r="Z324" s="220"/>
      <c r="AA324" s="220">
        <f t="shared" si="130"/>
        <v>0</v>
      </c>
      <c r="AC324" s="222" t="e">
        <f t="shared" si="139"/>
        <v>#DIV/0!</v>
      </c>
      <c r="AD324" s="220" t="e">
        <f t="shared" si="131"/>
        <v>#NUM!</v>
      </c>
      <c r="AE324" s="223" t="e">
        <f t="shared" si="132"/>
        <v>#NUM!</v>
      </c>
      <c r="AF324" s="223" t="e">
        <f t="shared" si="133"/>
        <v>#NUM!</v>
      </c>
      <c r="AG324" s="222" t="e">
        <f t="shared" si="134"/>
        <v>#NUM!</v>
      </c>
      <c r="AI324" s="220" t="e">
        <f t="shared" si="135"/>
        <v>#DIV/0!</v>
      </c>
      <c r="AJ324" s="222" t="e">
        <f t="shared" si="136"/>
        <v>#DIV/0!</v>
      </c>
      <c r="AK324" s="222" t="e">
        <f t="shared" si="137"/>
        <v>#DIV/0!</v>
      </c>
      <c r="AL324" s="222" t="e">
        <f t="shared" si="138"/>
        <v>#DIV/0!</v>
      </c>
      <c r="AN324" s="89"/>
    </row>
    <row r="325" spans="1:40" s="88" customFormat="1" ht="30" hidden="1" customHeight="1">
      <c r="A325" s="88">
        <f>'CONSTRUCTION COST ESTIMATE'!A325</f>
        <v>0</v>
      </c>
      <c r="B325" s="91">
        <f>'CONSTRUCTION COST ESTIMATE'!B325</f>
        <v>502.024</v>
      </c>
      <c r="C325" s="92" t="str">
        <f>'CONSTRUCTION COST ESTIMATE'!C325</f>
        <v>CONFLUENCE STRUCTURE</v>
      </c>
      <c r="D325" s="93" t="str">
        <f>'CONSTRUCTION COST ESTIMATE'!BB325</f>
        <v>LS</v>
      </c>
      <c r="E325" s="94">
        <f>'CONSTRUCTION COST ESTIMATE'!BA325</f>
        <v>0</v>
      </c>
      <c r="F325" s="220">
        <f>'CONSTRUCTION COST ESTIMATE'!BC325</f>
        <v>0</v>
      </c>
      <c r="G325" s="221">
        <f>'CONSTRUCTION COST ESTIMATE'!BD325</f>
        <v>0</v>
      </c>
      <c r="H325" s="220"/>
      <c r="I325" s="220">
        <f t="shared" si="121"/>
        <v>0</v>
      </c>
      <c r="J325" s="220"/>
      <c r="K325" s="220">
        <f t="shared" si="122"/>
        <v>0</v>
      </c>
      <c r="L325" s="220"/>
      <c r="M325" s="220">
        <f t="shared" si="123"/>
        <v>0</v>
      </c>
      <c r="N325" s="220"/>
      <c r="O325" s="220">
        <f t="shared" si="124"/>
        <v>0</v>
      </c>
      <c r="P325" s="220"/>
      <c r="Q325" s="220">
        <f t="shared" si="125"/>
        <v>0</v>
      </c>
      <c r="R325" s="220"/>
      <c r="S325" s="220">
        <f t="shared" si="126"/>
        <v>0</v>
      </c>
      <c r="T325" s="220"/>
      <c r="U325" s="220">
        <f t="shared" si="127"/>
        <v>0</v>
      </c>
      <c r="V325" s="220"/>
      <c r="W325" s="220">
        <f t="shared" si="128"/>
        <v>0</v>
      </c>
      <c r="X325" s="220"/>
      <c r="Y325" s="220">
        <f t="shared" si="129"/>
        <v>0</v>
      </c>
      <c r="Z325" s="220"/>
      <c r="AA325" s="220">
        <f t="shared" si="130"/>
        <v>0</v>
      </c>
      <c r="AC325" s="222" t="e">
        <f t="shared" si="139"/>
        <v>#DIV/0!</v>
      </c>
      <c r="AD325" s="220" t="e">
        <f t="shared" si="131"/>
        <v>#NUM!</v>
      </c>
      <c r="AE325" s="223" t="e">
        <f t="shared" si="132"/>
        <v>#NUM!</v>
      </c>
      <c r="AF325" s="223" t="e">
        <f t="shared" si="133"/>
        <v>#NUM!</v>
      </c>
      <c r="AG325" s="222" t="e">
        <f t="shared" si="134"/>
        <v>#NUM!</v>
      </c>
      <c r="AI325" s="220" t="e">
        <f t="shared" si="135"/>
        <v>#DIV/0!</v>
      </c>
      <c r="AJ325" s="222" t="e">
        <f t="shared" si="136"/>
        <v>#DIV/0!</v>
      </c>
      <c r="AK325" s="222" t="e">
        <f t="shared" si="137"/>
        <v>#DIV/0!</v>
      </c>
      <c r="AL325" s="222" t="e">
        <f t="shared" si="138"/>
        <v>#DIV/0!</v>
      </c>
      <c r="AN325" s="89"/>
    </row>
    <row r="326" spans="1:40" s="88" customFormat="1" ht="30" hidden="1" customHeight="1">
      <c r="A326" s="88">
        <f>'CONSTRUCTION COST ESTIMATE'!A326</f>
        <v>0</v>
      </c>
      <c r="B326" s="91">
        <f>'CONSTRUCTION COST ESTIMATE'!B326</f>
        <v>502.02499999999998</v>
      </c>
      <c r="C326" s="92" t="str">
        <f>'CONSTRUCTION COST ESTIMATE'!C326</f>
        <v>CONCRETE TRANSITION STRUCTURE</v>
      </c>
      <c r="D326" s="93" t="str">
        <f>'CONSTRUCTION COST ESTIMATE'!BB326</f>
        <v>EA</v>
      </c>
      <c r="E326" s="94">
        <f>'CONSTRUCTION COST ESTIMATE'!BA326</f>
        <v>0</v>
      </c>
      <c r="F326" s="220">
        <f>'CONSTRUCTION COST ESTIMATE'!BC326</f>
        <v>0</v>
      </c>
      <c r="G326" s="221">
        <f>'CONSTRUCTION COST ESTIMATE'!BD326</f>
        <v>0</v>
      </c>
      <c r="H326" s="220"/>
      <c r="I326" s="220">
        <f t="shared" si="121"/>
        <v>0</v>
      </c>
      <c r="J326" s="220"/>
      <c r="K326" s="220">
        <f t="shared" si="122"/>
        <v>0</v>
      </c>
      <c r="L326" s="220"/>
      <c r="M326" s="220">
        <f t="shared" si="123"/>
        <v>0</v>
      </c>
      <c r="N326" s="220"/>
      <c r="O326" s="220">
        <f t="shared" si="124"/>
        <v>0</v>
      </c>
      <c r="P326" s="220"/>
      <c r="Q326" s="220">
        <f t="shared" si="125"/>
        <v>0</v>
      </c>
      <c r="R326" s="220"/>
      <c r="S326" s="220">
        <f t="shared" si="126"/>
        <v>0</v>
      </c>
      <c r="T326" s="220"/>
      <c r="U326" s="220">
        <f t="shared" si="127"/>
        <v>0</v>
      </c>
      <c r="V326" s="220"/>
      <c r="W326" s="220">
        <f t="shared" si="128"/>
        <v>0</v>
      </c>
      <c r="X326" s="220"/>
      <c r="Y326" s="220">
        <f t="shared" si="129"/>
        <v>0</v>
      </c>
      <c r="Z326" s="220"/>
      <c r="AA326" s="220">
        <f t="shared" si="130"/>
        <v>0</v>
      </c>
      <c r="AC326" s="222" t="e">
        <f t="shared" si="139"/>
        <v>#DIV/0!</v>
      </c>
      <c r="AD326" s="220" t="e">
        <f t="shared" si="131"/>
        <v>#NUM!</v>
      </c>
      <c r="AE326" s="223" t="e">
        <f t="shared" si="132"/>
        <v>#NUM!</v>
      </c>
      <c r="AF326" s="223" t="e">
        <f t="shared" si="133"/>
        <v>#NUM!</v>
      </c>
      <c r="AG326" s="222" t="e">
        <f t="shared" si="134"/>
        <v>#NUM!</v>
      </c>
      <c r="AI326" s="220" t="e">
        <f t="shared" si="135"/>
        <v>#DIV/0!</v>
      </c>
      <c r="AJ326" s="222" t="e">
        <f t="shared" si="136"/>
        <v>#DIV/0!</v>
      </c>
      <c r="AK326" s="222" t="e">
        <f t="shared" si="137"/>
        <v>#DIV/0!</v>
      </c>
      <c r="AL326" s="222" t="e">
        <f t="shared" si="138"/>
        <v>#DIV/0!</v>
      </c>
      <c r="AN326" s="89"/>
    </row>
    <row r="327" spans="1:40" s="88" customFormat="1" ht="30" hidden="1" customHeight="1">
      <c r="A327" s="88">
        <f>'CONSTRUCTION COST ESTIMATE'!A327</f>
        <v>0</v>
      </c>
      <c r="B327" s="91">
        <f>'CONSTRUCTION COST ESTIMATE'!B327</f>
        <v>502.02600000000001</v>
      </c>
      <c r="C327" s="92" t="str">
        <f>'CONSTRUCTION COST ESTIMATE'!C327</f>
        <v>CONCRETE TRANSITION STRUCTURE</v>
      </c>
      <c r="D327" s="93" t="str">
        <f>'CONSTRUCTION COST ESTIMATE'!BB327</f>
        <v>LS</v>
      </c>
      <c r="E327" s="94">
        <f>'CONSTRUCTION COST ESTIMATE'!BA327</f>
        <v>0</v>
      </c>
      <c r="F327" s="220">
        <f>'CONSTRUCTION COST ESTIMATE'!BC327</f>
        <v>0</v>
      </c>
      <c r="G327" s="221">
        <f>'CONSTRUCTION COST ESTIMATE'!BD327</f>
        <v>0</v>
      </c>
      <c r="H327" s="220"/>
      <c r="I327" s="220">
        <f t="shared" si="121"/>
        <v>0</v>
      </c>
      <c r="J327" s="220"/>
      <c r="K327" s="220">
        <f t="shared" si="122"/>
        <v>0</v>
      </c>
      <c r="L327" s="220"/>
      <c r="M327" s="220">
        <f t="shared" si="123"/>
        <v>0</v>
      </c>
      <c r="N327" s="220"/>
      <c r="O327" s="220">
        <f t="shared" si="124"/>
        <v>0</v>
      </c>
      <c r="P327" s="220"/>
      <c r="Q327" s="220">
        <f t="shared" si="125"/>
        <v>0</v>
      </c>
      <c r="R327" s="220"/>
      <c r="S327" s="220">
        <f t="shared" si="126"/>
        <v>0</v>
      </c>
      <c r="T327" s="220"/>
      <c r="U327" s="220">
        <f t="shared" si="127"/>
        <v>0</v>
      </c>
      <c r="V327" s="220"/>
      <c r="W327" s="220">
        <f t="shared" si="128"/>
        <v>0</v>
      </c>
      <c r="X327" s="220"/>
      <c r="Y327" s="220">
        <f t="shared" si="129"/>
        <v>0</v>
      </c>
      <c r="Z327" s="220"/>
      <c r="AA327" s="220">
        <f t="shared" si="130"/>
        <v>0</v>
      </c>
      <c r="AC327" s="222" t="e">
        <f t="shared" si="139"/>
        <v>#DIV/0!</v>
      </c>
      <c r="AD327" s="220" t="e">
        <f t="shared" si="131"/>
        <v>#NUM!</v>
      </c>
      <c r="AE327" s="223" t="e">
        <f t="shared" si="132"/>
        <v>#NUM!</v>
      </c>
      <c r="AF327" s="223" t="e">
        <f t="shared" si="133"/>
        <v>#NUM!</v>
      </c>
      <c r="AG327" s="222" t="e">
        <f t="shared" si="134"/>
        <v>#NUM!</v>
      </c>
      <c r="AI327" s="220" t="e">
        <f t="shared" si="135"/>
        <v>#DIV/0!</v>
      </c>
      <c r="AJ327" s="222" t="e">
        <f t="shared" si="136"/>
        <v>#DIV/0!</v>
      </c>
      <c r="AK327" s="222" t="e">
        <f t="shared" si="137"/>
        <v>#DIV/0!</v>
      </c>
      <c r="AL327" s="222" t="e">
        <f t="shared" si="138"/>
        <v>#DIV/0!</v>
      </c>
      <c r="AN327" s="89"/>
    </row>
    <row r="328" spans="1:40" s="88" customFormat="1" ht="30" hidden="1" customHeight="1">
      <c r="A328" s="88">
        <f>'CONSTRUCTION COST ESTIMATE'!A328</f>
        <v>0</v>
      </c>
      <c r="B328" s="91">
        <f>'CONSTRUCTION COST ESTIMATE'!B328</f>
        <v>502.02699999999999</v>
      </c>
      <c r="C328" s="92" t="str">
        <f>'CONSTRUCTION COST ESTIMATE'!C328</f>
        <v>CONCRETE JUNCTION STRUCTURE</v>
      </c>
      <c r="D328" s="93" t="str">
        <f>'CONSTRUCTION COST ESTIMATE'!BB328</f>
        <v>EA</v>
      </c>
      <c r="E328" s="94">
        <f>'CONSTRUCTION COST ESTIMATE'!BA328</f>
        <v>0</v>
      </c>
      <c r="F328" s="220">
        <f>'CONSTRUCTION COST ESTIMATE'!BC328</f>
        <v>0</v>
      </c>
      <c r="G328" s="221">
        <f>'CONSTRUCTION COST ESTIMATE'!BD328</f>
        <v>0</v>
      </c>
      <c r="H328" s="220"/>
      <c r="I328" s="220">
        <f t="shared" si="121"/>
        <v>0</v>
      </c>
      <c r="J328" s="220"/>
      <c r="K328" s="220">
        <f t="shared" si="122"/>
        <v>0</v>
      </c>
      <c r="L328" s="220"/>
      <c r="M328" s="220">
        <f t="shared" si="123"/>
        <v>0</v>
      </c>
      <c r="N328" s="220"/>
      <c r="O328" s="220">
        <f t="shared" si="124"/>
        <v>0</v>
      </c>
      <c r="P328" s="220"/>
      <c r="Q328" s="220">
        <f t="shared" si="125"/>
        <v>0</v>
      </c>
      <c r="R328" s="220"/>
      <c r="S328" s="220">
        <f t="shared" si="126"/>
        <v>0</v>
      </c>
      <c r="T328" s="220"/>
      <c r="U328" s="220">
        <f t="shared" si="127"/>
        <v>0</v>
      </c>
      <c r="V328" s="220"/>
      <c r="W328" s="220">
        <f t="shared" si="128"/>
        <v>0</v>
      </c>
      <c r="X328" s="220"/>
      <c r="Y328" s="220">
        <f t="shared" si="129"/>
        <v>0</v>
      </c>
      <c r="Z328" s="220"/>
      <c r="AA328" s="220">
        <f t="shared" si="130"/>
        <v>0</v>
      </c>
      <c r="AC328" s="222" t="e">
        <f t="shared" si="139"/>
        <v>#DIV/0!</v>
      </c>
      <c r="AD328" s="220" t="e">
        <f t="shared" si="131"/>
        <v>#NUM!</v>
      </c>
      <c r="AE328" s="223" t="e">
        <f t="shared" si="132"/>
        <v>#NUM!</v>
      </c>
      <c r="AF328" s="223" t="e">
        <f t="shared" si="133"/>
        <v>#NUM!</v>
      </c>
      <c r="AG328" s="222" t="e">
        <f t="shared" si="134"/>
        <v>#NUM!</v>
      </c>
      <c r="AI328" s="220" t="e">
        <f t="shared" si="135"/>
        <v>#DIV/0!</v>
      </c>
      <c r="AJ328" s="222" t="e">
        <f t="shared" si="136"/>
        <v>#DIV/0!</v>
      </c>
      <c r="AK328" s="222" t="e">
        <f t="shared" si="137"/>
        <v>#DIV/0!</v>
      </c>
      <c r="AL328" s="222" t="e">
        <f t="shared" si="138"/>
        <v>#DIV/0!</v>
      </c>
      <c r="AN328" s="89"/>
    </row>
    <row r="329" spans="1:40" s="88" customFormat="1" ht="30" hidden="1" customHeight="1">
      <c r="A329" s="88">
        <f>'CONSTRUCTION COST ESTIMATE'!A329</f>
        <v>0</v>
      </c>
      <c r="B329" s="91">
        <f>'CONSTRUCTION COST ESTIMATE'!B329</f>
        <v>502.02800000000002</v>
      </c>
      <c r="C329" s="92" t="str">
        <f>'CONSTRUCTION COST ESTIMATE'!C329</f>
        <v>CONCRETE JUNCTION STRUCTURE</v>
      </c>
      <c r="D329" s="93" t="str">
        <f>'CONSTRUCTION COST ESTIMATE'!BB329</f>
        <v>LS</v>
      </c>
      <c r="E329" s="94">
        <f>'CONSTRUCTION COST ESTIMATE'!BA329</f>
        <v>0</v>
      </c>
      <c r="F329" s="220">
        <f>'CONSTRUCTION COST ESTIMATE'!BC329</f>
        <v>0</v>
      </c>
      <c r="G329" s="221">
        <f>'CONSTRUCTION COST ESTIMATE'!BD329</f>
        <v>0</v>
      </c>
      <c r="H329" s="220"/>
      <c r="I329" s="220">
        <f t="shared" si="121"/>
        <v>0</v>
      </c>
      <c r="J329" s="220"/>
      <c r="K329" s="220">
        <f t="shared" si="122"/>
        <v>0</v>
      </c>
      <c r="L329" s="220"/>
      <c r="M329" s="220">
        <f t="shared" si="123"/>
        <v>0</v>
      </c>
      <c r="N329" s="220"/>
      <c r="O329" s="220">
        <f t="shared" si="124"/>
        <v>0</v>
      </c>
      <c r="P329" s="220"/>
      <c r="Q329" s="220">
        <f t="shared" si="125"/>
        <v>0</v>
      </c>
      <c r="R329" s="220"/>
      <c r="S329" s="220">
        <f t="shared" si="126"/>
        <v>0</v>
      </c>
      <c r="T329" s="220"/>
      <c r="U329" s="220">
        <f t="shared" si="127"/>
        <v>0</v>
      </c>
      <c r="V329" s="220"/>
      <c r="W329" s="220">
        <f t="shared" si="128"/>
        <v>0</v>
      </c>
      <c r="X329" s="220"/>
      <c r="Y329" s="220">
        <f t="shared" si="129"/>
        <v>0</v>
      </c>
      <c r="Z329" s="220"/>
      <c r="AA329" s="220">
        <f t="shared" si="130"/>
        <v>0</v>
      </c>
      <c r="AC329" s="222" t="e">
        <f t="shared" si="139"/>
        <v>#DIV/0!</v>
      </c>
      <c r="AD329" s="220" t="e">
        <f t="shared" si="131"/>
        <v>#NUM!</v>
      </c>
      <c r="AE329" s="223" t="e">
        <f t="shared" si="132"/>
        <v>#NUM!</v>
      </c>
      <c r="AF329" s="223" t="e">
        <f t="shared" si="133"/>
        <v>#NUM!</v>
      </c>
      <c r="AG329" s="222" t="e">
        <f t="shared" si="134"/>
        <v>#NUM!</v>
      </c>
      <c r="AI329" s="220" t="e">
        <f t="shared" si="135"/>
        <v>#DIV/0!</v>
      </c>
      <c r="AJ329" s="222" t="e">
        <f t="shared" si="136"/>
        <v>#DIV/0!</v>
      </c>
      <c r="AK329" s="222" t="e">
        <f t="shared" si="137"/>
        <v>#DIV/0!</v>
      </c>
      <c r="AL329" s="222" t="e">
        <f t="shared" si="138"/>
        <v>#DIV/0!</v>
      </c>
      <c r="AN329" s="89"/>
    </row>
    <row r="330" spans="1:40" s="88" customFormat="1" ht="30" hidden="1" customHeight="1">
      <c r="A330" s="88">
        <f>'CONSTRUCTION COST ESTIMATE'!A330</f>
        <v>0</v>
      </c>
      <c r="B330" s="91">
        <f>'CONSTRUCTION COST ESTIMATE'!B330</f>
        <v>502.029</v>
      </c>
      <c r="C330" s="92" t="str">
        <f>'CONSTRUCTION COST ESTIMATE'!C330</f>
        <v>CAST IN PLACE RAMP</v>
      </c>
      <c r="D330" s="93" t="str">
        <f>'CONSTRUCTION COST ESTIMATE'!BB330</f>
        <v>CY</v>
      </c>
      <c r="E330" s="94">
        <f>'CONSTRUCTION COST ESTIMATE'!BA330</f>
        <v>0</v>
      </c>
      <c r="F330" s="220">
        <f>'CONSTRUCTION COST ESTIMATE'!BC330</f>
        <v>0</v>
      </c>
      <c r="G330" s="221">
        <f>'CONSTRUCTION COST ESTIMATE'!BD330</f>
        <v>0</v>
      </c>
      <c r="H330" s="220"/>
      <c r="I330" s="220">
        <f t="shared" si="121"/>
        <v>0</v>
      </c>
      <c r="J330" s="220"/>
      <c r="K330" s="220">
        <f t="shared" si="122"/>
        <v>0</v>
      </c>
      <c r="L330" s="220"/>
      <c r="M330" s="220">
        <f t="shared" si="123"/>
        <v>0</v>
      </c>
      <c r="N330" s="220"/>
      <c r="O330" s="220">
        <f t="shared" si="124"/>
        <v>0</v>
      </c>
      <c r="P330" s="220"/>
      <c r="Q330" s="220">
        <f t="shared" si="125"/>
        <v>0</v>
      </c>
      <c r="R330" s="220"/>
      <c r="S330" s="220">
        <f t="shared" si="126"/>
        <v>0</v>
      </c>
      <c r="T330" s="220"/>
      <c r="U330" s="220">
        <f t="shared" si="127"/>
        <v>0</v>
      </c>
      <c r="V330" s="220"/>
      <c r="W330" s="220">
        <f t="shared" si="128"/>
        <v>0</v>
      </c>
      <c r="X330" s="220"/>
      <c r="Y330" s="220">
        <f t="shared" si="129"/>
        <v>0</v>
      </c>
      <c r="Z330" s="220"/>
      <c r="AA330" s="220">
        <f t="shared" si="130"/>
        <v>0</v>
      </c>
      <c r="AC330" s="222" t="e">
        <f t="shared" si="139"/>
        <v>#DIV/0!</v>
      </c>
      <c r="AD330" s="220" t="e">
        <f t="shared" si="131"/>
        <v>#NUM!</v>
      </c>
      <c r="AE330" s="223" t="e">
        <f t="shared" si="132"/>
        <v>#NUM!</v>
      </c>
      <c r="AF330" s="223" t="e">
        <f t="shared" si="133"/>
        <v>#NUM!</v>
      </c>
      <c r="AG330" s="222" t="e">
        <f t="shared" si="134"/>
        <v>#NUM!</v>
      </c>
      <c r="AI330" s="220" t="e">
        <f t="shared" si="135"/>
        <v>#DIV/0!</v>
      </c>
      <c r="AJ330" s="222" t="e">
        <f t="shared" si="136"/>
        <v>#DIV/0!</v>
      </c>
      <c r="AK330" s="222" t="e">
        <f t="shared" si="137"/>
        <v>#DIV/0!</v>
      </c>
      <c r="AL330" s="222" t="e">
        <f t="shared" si="138"/>
        <v>#DIV/0!</v>
      </c>
      <c r="AN330" s="89"/>
    </row>
    <row r="331" spans="1:40" s="88" customFormat="1" ht="30" hidden="1" customHeight="1">
      <c r="A331" s="88">
        <f>'CONSTRUCTION COST ESTIMATE'!A331</f>
        <v>0</v>
      </c>
      <c r="B331" s="91">
        <f>'CONSTRUCTION COST ESTIMATE'!B331</f>
        <v>502.03</v>
      </c>
      <c r="C331" s="92" t="str">
        <f>'CONSTRUCTION COST ESTIMATE'!C331</f>
        <v>CAST IN PLACE RAMP</v>
      </c>
      <c r="D331" s="93" t="str">
        <f>'CONSTRUCTION COST ESTIMATE'!BB331</f>
        <v>LS</v>
      </c>
      <c r="E331" s="94">
        <f>'CONSTRUCTION COST ESTIMATE'!BA331</f>
        <v>0</v>
      </c>
      <c r="F331" s="220">
        <f>'CONSTRUCTION COST ESTIMATE'!BC331</f>
        <v>0</v>
      </c>
      <c r="G331" s="221">
        <f>'CONSTRUCTION COST ESTIMATE'!BD331</f>
        <v>0</v>
      </c>
      <c r="H331" s="220"/>
      <c r="I331" s="220">
        <f t="shared" si="121"/>
        <v>0</v>
      </c>
      <c r="J331" s="220"/>
      <c r="K331" s="220">
        <f t="shared" si="122"/>
        <v>0</v>
      </c>
      <c r="L331" s="220"/>
      <c r="M331" s="220">
        <f t="shared" si="123"/>
        <v>0</v>
      </c>
      <c r="N331" s="220"/>
      <c r="O331" s="220">
        <f t="shared" si="124"/>
        <v>0</v>
      </c>
      <c r="P331" s="220"/>
      <c r="Q331" s="220">
        <f t="shared" si="125"/>
        <v>0</v>
      </c>
      <c r="R331" s="220"/>
      <c r="S331" s="220">
        <f t="shared" si="126"/>
        <v>0</v>
      </c>
      <c r="T331" s="220"/>
      <c r="U331" s="220">
        <f t="shared" si="127"/>
        <v>0</v>
      </c>
      <c r="V331" s="220"/>
      <c r="W331" s="220">
        <f t="shared" si="128"/>
        <v>0</v>
      </c>
      <c r="X331" s="220"/>
      <c r="Y331" s="220">
        <f t="shared" si="129"/>
        <v>0</v>
      </c>
      <c r="Z331" s="220"/>
      <c r="AA331" s="220">
        <f t="shared" si="130"/>
        <v>0</v>
      </c>
      <c r="AC331" s="222" t="e">
        <f t="shared" si="139"/>
        <v>#DIV/0!</v>
      </c>
      <c r="AD331" s="220" t="e">
        <f t="shared" si="131"/>
        <v>#NUM!</v>
      </c>
      <c r="AE331" s="223" t="e">
        <f t="shared" si="132"/>
        <v>#NUM!</v>
      </c>
      <c r="AF331" s="223" t="e">
        <f t="shared" si="133"/>
        <v>#NUM!</v>
      </c>
      <c r="AG331" s="222" t="e">
        <f t="shared" si="134"/>
        <v>#NUM!</v>
      </c>
      <c r="AI331" s="220" t="e">
        <f t="shared" si="135"/>
        <v>#DIV/0!</v>
      </c>
      <c r="AJ331" s="222" t="e">
        <f t="shared" si="136"/>
        <v>#DIV/0!</v>
      </c>
      <c r="AK331" s="222" t="e">
        <f t="shared" si="137"/>
        <v>#DIV/0!</v>
      </c>
      <c r="AL331" s="222" t="e">
        <f t="shared" si="138"/>
        <v>#DIV/0!</v>
      </c>
      <c r="AN331" s="89"/>
    </row>
    <row r="332" spans="1:40" s="88" customFormat="1" ht="30" hidden="1" customHeight="1">
      <c r="A332" s="88">
        <f>'CONSTRUCTION COST ESTIMATE'!A332</f>
        <v>0</v>
      </c>
      <c r="B332" s="91">
        <f>'CONSTRUCTION COST ESTIMATE'!B332</f>
        <v>502.03100000000001</v>
      </c>
      <c r="C332" s="92" t="str">
        <f>'CONSTRUCTION COST ESTIMATE'!C332</f>
        <v>CONCRETE RESTROOM FACILITY</v>
      </c>
      <c r="D332" s="93" t="str">
        <f>'CONSTRUCTION COST ESTIMATE'!BB332</f>
        <v>LS</v>
      </c>
      <c r="E332" s="94">
        <f>'CONSTRUCTION COST ESTIMATE'!BA332</f>
        <v>0</v>
      </c>
      <c r="F332" s="220">
        <f>'CONSTRUCTION COST ESTIMATE'!BC332</f>
        <v>0</v>
      </c>
      <c r="G332" s="221">
        <f>'CONSTRUCTION COST ESTIMATE'!BD332</f>
        <v>0</v>
      </c>
      <c r="H332" s="220"/>
      <c r="I332" s="220">
        <f t="shared" si="121"/>
        <v>0</v>
      </c>
      <c r="J332" s="220"/>
      <c r="K332" s="220">
        <f t="shared" si="122"/>
        <v>0</v>
      </c>
      <c r="L332" s="220"/>
      <c r="M332" s="220">
        <f t="shared" si="123"/>
        <v>0</v>
      </c>
      <c r="N332" s="220"/>
      <c r="O332" s="220">
        <f t="shared" si="124"/>
        <v>0</v>
      </c>
      <c r="P332" s="220"/>
      <c r="Q332" s="220">
        <f t="shared" si="125"/>
        <v>0</v>
      </c>
      <c r="R332" s="220"/>
      <c r="S332" s="220">
        <f t="shared" si="126"/>
        <v>0</v>
      </c>
      <c r="T332" s="220"/>
      <c r="U332" s="220">
        <f t="shared" si="127"/>
        <v>0</v>
      </c>
      <c r="V332" s="220"/>
      <c r="W332" s="220">
        <f t="shared" si="128"/>
        <v>0</v>
      </c>
      <c r="X332" s="220"/>
      <c r="Y332" s="220">
        <f t="shared" si="129"/>
        <v>0</v>
      </c>
      <c r="Z332" s="220"/>
      <c r="AA332" s="220">
        <f t="shared" si="130"/>
        <v>0</v>
      </c>
      <c r="AC332" s="222" t="e">
        <f t="shared" si="139"/>
        <v>#DIV/0!</v>
      </c>
      <c r="AD332" s="220" t="e">
        <f t="shared" si="131"/>
        <v>#NUM!</v>
      </c>
      <c r="AE332" s="223" t="e">
        <f t="shared" si="132"/>
        <v>#NUM!</v>
      </c>
      <c r="AF332" s="223" t="e">
        <f t="shared" si="133"/>
        <v>#NUM!</v>
      </c>
      <c r="AG332" s="222" t="e">
        <f t="shared" si="134"/>
        <v>#NUM!</v>
      </c>
      <c r="AI332" s="220" t="e">
        <f t="shared" si="135"/>
        <v>#DIV/0!</v>
      </c>
      <c r="AJ332" s="222" t="e">
        <f t="shared" si="136"/>
        <v>#DIV/0!</v>
      </c>
      <c r="AK332" s="222" t="e">
        <f t="shared" si="137"/>
        <v>#DIV/0!</v>
      </c>
      <c r="AL332" s="222" t="e">
        <f t="shared" si="138"/>
        <v>#DIV/0!</v>
      </c>
      <c r="AN332" s="89"/>
    </row>
    <row r="333" spans="1:40" s="88" customFormat="1" ht="30" hidden="1" customHeight="1">
      <c r="A333" s="88">
        <f>'CONSTRUCTION COST ESTIMATE'!A333</f>
        <v>0</v>
      </c>
      <c r="B333" s="91">
        <f>'CONSTRUCTION COST ESTIMATE'!B333</f>
        <v>505.00049999999999</v>
      </c>
      <c r="C333" s="92" t="str">
        <f>'CONSTRUCTION COST ESTIMATE'!C333</f>
        <v>REINFORCING STEEL</v>
      </c>
      <c r="D333" s="93" t="str">
        <f>'CONSTRUCTION COST ESTIMATE'!BB333</f>
        <v>LB</v>
      </c>
      <c r="E333" s="94">
        <f>'CONSTRUCTION COST ESTIMATE'!BA333</f>
        <v>0</v>
      </c>
      <c r="F333" s="220">
        <f>'CONSTRUCTION COST ESTIMATE'!BC333</f>
        <v>0</v>
      </c>
      <c r="G333" s="221">
        <f>'CONSTRUCTION COST ESTIMATE'!BD333</f>
        <v>0</v>
      </c>
      <c r="H333" s="220"/>
      <c r="I333" s="220">
        <f t="shared" ref="I333:I470" si="140">$E333*H333</f>
        <v>0</v>
      </c>
      <c r="J333" s="220"/>
      <c r="K333" s="220">
        <f t="shared" ref="K333:K470" si="141">$E333*J333</f>
        <v>0</v>
      </c>
      <c r="L333" s="220"/>
      <c r="M333" s="220">
        <f t="shared" ref="M333:M470" si="142">$E333*L333</f>
        <v>0</v>
      </c>
      <c r="N333" s="220"/>
      <c r="O333" s="220">
        <f t="shared" ref="O333:O470" si="143">$E333*N333</f>
        <v>0</v>
      </c>
      <c r="P333" s="220"/>
      <c r="Q333" s="220">
        <f t="shared" ref="Q333:Q470" si="144">$E333*P333</f>
        <v>0</v>
      </c>
      <c r="R333" s="220"/>
      <c r="S333" s="220">
        <f t="shared" ref="S333:S470" si="145">$E333*R333</f>
        <v>0</v>
      </c>
      <c r="T333" s="220"/>
      <c r="U333" s="220">
        <f t="shared" ref="U333:U470" si="146">$E333*T333</f>
        <v>0</v>
      </c>
      <c r="V333" s="220"/>
      <c r="W333" s="220">
        <f t="shared" ref="W333:W470" si="147">$E333*V333</f>
        <v>0</v>
      </c>
      <c r="X333" s="220"/>
      <c r="Y333" s="220">
        <f t="shared" ref="Y333:Y470" si="148">$E333*X333</f>
        <v>0</v>
      </c>
      <c r="Z333" s="220"/>
      <c r="AA333" s="220">
        <f t="shared" ref="AA333:AA470" si="149">$E333*Z333</f>
        <v>0</v>
      </c>
      <c r="AC333" s="222" t="e">
        <f t="shared" ref="AC333:AC431" si="150">I333/$I$1460</f>
        <v>#DIV/0!</v>
      </c>
      <c r="AD333" s="220" t="e">
        <f t="shared" ref="AD333:AD470" si="151">MEDIAN(H333,J333,L333,N333,P333,R333,T333,V333,X333,Z333)</f>
        <v>#NUM!</v>
      </c>
      <c r="AE333" s="223" t="e">
        <f t="shared" ref="AE333:AE470" si="152">IF(H333&gt;AD333,"X","")</f>
        <v>#NUM!</v>
      </c>
      <c r="AF333" s="223" t="e">
        <f t="shared" ref="AF333:AF470" si="153">IF(H333&lt;AD333,"X","")</f>
        <v>#NUM!</v>
      </c>
      <c r="AG333" s="222" t="e">
        <f t="shared" ref="AG333:AG470" si="154">H333/AD333</f>
        <v>#NUM!</v>
      </c>
      <c r="AI333" s="220" t="e">
        <f t="shared" ref="AI333:AI470" si="155">AVERAGE(H333,J333,L333,N333,P333,R333,T333,V333,X333,Z333)</f>
        <v>#DIV/0!</v>
      </c>
      <c r="AJ333" s="222" t="e">
        <f t="shared" ref="AJ333:AJ470" si="156">AI333/F333</f>
        <v>#DIV/0!</v>
      </c>
      <c r="AK333" s="222" t="e">
        <f t="shared" ref="AK333:AK470" si="157">H333/F333</f>
        <v>#DIV/0!</v>
      </c>
      <c r="AL333" s="222" t="e">
        <f t="shared" ref="AL333:AL470" si="158">H333/AI333</f>
        <v>#DIV/0!</v>
      </c>
      <c r="AN333" s="89"/>
    </row>
    <row r="334" spans="1:40" s="88" customFormat="1" ht="30" hidden="1" customHeight="1">
      <c r="A334" s="88">
        <f>'CONSTRUCTION COST ESTIMATE'!A334</f>
        <v>0</v>
      </c>
      <c r="B334" s="91">
        <f>'CONSTRUCTION COST ESTIMATE'!B334</f>
        <v>505.00099999999998</v>
      </c>
      <c r="C334" s="92" t="str">
        <f>'CONSTRUCTION COST ESTIMATE'!C334</f>
        <v>REINFORCING STEEL - DEDUCTION</v>
      </c>
      <c r="D334" s="93" t="str">
        <f>'CONSTRUCTION COST ESTIMATE'!BB334</f>
        <v>LB</v>
      </c>
      <c r="E334" s="94">
        <f>'CONSTRUCTION COST ESTIMATE'!BA334</f>
        <v>0</v>
      </c>
      <c r="F334" s="220">
        <f>'CONSTRUCTION COST ESTIMATE'!BC334</f>
        <v>0</v>
      </c>
      <c r="G334" s="221">
        <f>'CONSTRUCTION COST ESTIMATE'!BD334</f>
        <v>0</v>
      </c>
      <c r="H334" s="220"/>
      <c r="I334" s="220">
        <f t="shared" si="140"/>
        <v>0</v>
      </c>
      <c r="J334" s="220"/>
      <c r="K334" s="220">
        <f t="shared" si="141"/>
        <v>0</v>
      </c>
      <c r="L334" s="220"/>
      <c r="M334" s="220">
        <f t="shared" si="142"/>
        <v>0</v>
      </c>
      <c r="N334" s="220"/>
      <c r="O334" s="220">
        <f t="shared" si="143"/>
        <v>0</v>
      </c>
      <c r="P334" s="220"/>
      <c r="Q334" s="220">
        <f t="shared" si="144"/>
        <v>0</v>
      </c>
      <c r="R334" s="220"/>
      <c r="S334" s="220">
        <f t="shared" si="145"/>
        <v>0</v>
      </c>
      <c r="T334" s="220"/>
      <c r="U334" s="220">
        <f t="shared" si="146"/>
        <v>0</v>
      </c>
      <c r="V334" s="220"/>
      <c r="W334" s="220">
        <f t="shared" si="147"/>
        <v>0</v>
      </c>
      <c r="X334" s="220"/>
      <c r="Y334" s="220">
        <f t="shared" si="148"/>
        <v>0</v>
      </c>
      <c r="Z334" s="220"/>
      <c r="AA334" s="220">
        <f t="shared" si="149"/>
        <v>0</v>
      </c>
      <c r="AC334" s="222" t="e">
        <f t="shared" si="150"/>
        <v>#DIV/0!</v>
      </c>
      <c r="AD334" s="220" t="e">
        <f t="shared" si="151"/>
        <v>#NUM!</v>
      </c>
      <c r="AE334" s="223" t="e">
        <f t="shared" si="152"/>
        <v>#NUM!</v>
      </c>
      <c r="AF334" s="223" t="e">
        <f t="shared" si="153"/>
        <v>#NUM!</v>
      </c>
      <c r="AG334" s="222" t="e">
        <f t="shared" si="154"/>
        <v>#NUM!</v>
      </c>
      <c r="AI334" s="220" t="e">
        <f t="shared" si="155"/>
        <v>#DIV/0!</v>
      </c>
      <c r="AJ334" s="222" t="e">
        <f t="shared" si="156"/>
        <v>#DIV/0!</v>
      </c>
      <c r="AK334" s="222" t="e">
        <f t="shared" si="157"/>
        <v>#DIV/0!</v>
      </c>
      <c r="AL334" s="222" t="e">
        <f t="shared" si="158"/>
        <v>#DIV/0!</v>
      </c>
      <c r="AN334" s="89"/>
    </row>
    <row r="335" spans="1:40" s="88" customFormat="1" ht="30" hidden="1" customHeight="1">
      <c r="A335" s="88">
        <f>'CONSTRUCTION COST ESTIMATE'!A335</f>
        <v>0</v>
      </c>
      <c r="B335" s="91">
        <f>'CONSTRUCTION COST ESTIMATE'!B335</f>
        <v>506.00049999999999</v>
      </c>
      <c r="C335" s="92" t="str">
        <f>'CONSTRUCTION COST ESTIMATE'!C335</f>
        <v>BOLLARD</v>
      </c>
      <c r="D335" s="93" t="str">
        <f>'CONSTRUCTION COST ESTIMATE'!BB335</f>
        <v>EA</v>
      </c>
      <c r="E335" s="94">
        <f>'CONSTRUCTION COST ESTIMATE'!BA335</f>
        <v>0</v>
      </c>
      <c r="F335" s="220">
        <f>'CONSTRUCTION COST ESTIMATE'!BC335</f>
        <v>0</v>
      </c>
      <c r="G335" s="221">
        <f>'CONSTRUCTION COST ESTIMATE'!BD335</f>
        <v>0</v>
      </c>
      <c r="H335" s="220"/>
      <c r="I335" s="220">
        <f t="shared" si="140"/>
        <v>0</v>
      </c>
      <c r="J335" s="220"/>
      <c r="K335" s="220">
        <f t="shared" si="141"/>
        <v>0</v>
      </c>
      <c r="L335" s="220"/>
      <c r="M335" s="220">
        <f t="shared" si="142"/>
        <v>0</v>
      </c>
      <c r="N335" s="220"/>
      <c r="O335" s="220">
        <f t="shared" si="143"/>
        <v>0</v>
      </c>
      <c r="P335" s="220"/>
      <c r="Q335" s="220">
        <f t="shared" si="144"/>
        <v>0</v>
      </c>
      <c r="R335" s="220"/>
      <c r="S335" s="220">
        <f t="shared" si="145"/>
        <v>0</v>
      </c>
      <c r="T335" s="220"/>
      <c r="U335" s="220">
        <f t="shared" si="146"/>
        <v>0</v>
      </c>
      <c r="V335" s="220"/>
      <c r="W335" s="220">
        <f t="shared" si="147"/>
        <v>0</v>
      </c>
      <c r="X335" s="220"/>
      <c r="Y335" s="220">
        <f t="shared" si="148"/>
        <v>0</v>
      </c>
      <c r="Z335" s="220"/>
      <c r="AA335" s="220">
        <f t="shared" si="149"/>
        <v>0</v>
      </c>
      <c r="AC335" s="222" t="e">
        <f t="shared" si="150"/>
        <v>#DIV/0!</v>
      </c>
      <c r="AD335" s="220" t="e">
        <f t="shared" si="151"/>
        <v>#NUM!</v>
      </c>
      <c r="AE335" s="223" t="e">
        <f t="shared" si="152"/>
        <v>#NUM!</v>
      </c>
      <c r="AF335" s="223" t="e">
        <f t="shared" si="153"/>
        <v>#NUM!</v>
      </c>
      <c r="AG335" s="222" t="e">
        <f t="shared" si="154"/>
        <v>#NUM!</v>
      </c>
      <c r="AI335" s="220" t="e">
        <f t="shared" si="155"/>
        <v>#DIV/0!</v>
      </c>
      <c r="AJ335" s="222" t="e">
        <f t="shared" si="156"/>
        <v>#DIV/0!</v>
      </c>
      <c r="AK335" s="222" t="e">
        <f t="shared" si="157"/>
        <v>#DIV/0!</v>
      </c>
      <c r="AL335" s="222" t="e">
        <f t="shared" si="158"/>
        <v>#DIV/0!</v>
      </c>
      <c r="AN335" s="89"/>
    </row>
    <row r="336" spans="1:40" s="88" customFormat="1" ht="30" hidden="1" customHeight="1">
      <c r="A336" s="88">
        <f>'CONSTRUCTION COST ESTIMATE'!A336</f>
        <v>0</v>
      </c>
      <c r="B336" s="91">
        <f>'CONSTRUCTION COST ESTIMATE'!B336</f>
        <v>506.00099999999998</v>
      </c>
      <c r="C336" s="92" t="str">
        <f>'CONSTRUCTION COST ESTIMATE'!C336</f>
        <v>BOLLARD, REMOVABLE</v>
      </c>
      <c r="D336" s="93" t="str">
        <f>'CONSTRUCTION COST ESTIMATE'!BB336</f>
        <v>EA</v>
      </c>
      <c r="E336" s="94">
        <f>'CONSTRUCTION COST ESTIMATE'!BA336</f>
        <v>0</v>
      </c>
      <c r="F336" s="220">
        <f>'CONSTRUCTION COST ESTIMATE'!BC336</f>
        <v>0</v>
      </c>
      <c r="G336" s="221">
        <f>'CONSTRUCTION COST ESTIMATE'!BD336</f>
        <v>0</v>
      </c>
      <c r="H336" s="220"/>
      <c r="I336" s="220">
        <f t="shared" si="140"/>
        <v>0</v>
      </c>
      <c r="J336" s="220"/>
      <c r="K336" s="220">
        <f t="shared" si="141"/>
        <v>0</v>
      </c>
      <c r="L336" s="220"/>
      <c r="M336" s="220">
        <f t="shared" si="142"/>
        <v>0</v>
      </c>
      <c r="N336" s="220"/>
      <c r="O336" s="220">
        <f t="shared" si="143"/>
        <v>0</v>
      </c>
      <c r="P336" s="220"/>
      <c r="Q336" s="220">
        <f t="shared" si="144"/>
        <v>0</v>
      </c>
      <c r="R336" s="220"/>
      <c r="S336" s="220">
        <f t="shared" si="145"/>
        <v>0</v>
      </c>
      <c r="T336" s="220"/>
      <c r="U336" s="220">
        <f t="shared" si="146"/>
        <v>0</v>
      </c>
      <c r="V336" s="220"/>
      <c r="W336" s="220">
        <f t="shared" si="147"/>
        <v>0</v>
      </c>
      <c r="X336" s="220"/>
      <c r="Y336" s="220">
        <f t="shared" si="148"/>
        <v>0</v>
      </c>
      <c r="Z336" s="220"/>
      <c r="AA336" s="220">
        <f t="shared" si="149"/>
        <v>0</v>
      </c>
      <c r="AC336" s="222" t="e">
        <f t="shared" si="150"/>
        <v>#DIV/0!</v>
      </c>
      <c r="AD336" s="220" t="e">
        <f t="shared" si="151"/>
        <v>#NUM!</v>
      </c>
      <c r="AE336" s="223" t="e">
        <f t="shared" si="152"/>
        <v>#NUM!</v>
      </c>
      <c r="AF336" s="223" t="e">
        <f t="shared" si="153"/>
        <v>#NUM!</v>
      </c>
      <c r="AG336" s="222" t="e">
        <f t="shared" si="154"/>
        <v>#NUM!</v>
      </c>
      <c r="AI336" s="220" t="e">
        <f t="shared" si="155"/>
        <v>#DIV/0!</v>
      </c>
      <c r="AJ336" s="222" t="e">
        <f t="shared" si="156"/>
        <v>#DIV/0!</v>
      </c>
      <c r="AK336" s="222" t="e">
        <f t="shared" si="157"/>
        <v>#DIV/0!</v>
      </c>
      <c r="AL336" s="222" t="e">
        <f t="shared" si="158"/>
        <v>#DIV/0!</v>
      </c>
      <c r="AN336" s="89"/>
    </row>
    <row r="337" spans="1:40" s="88" customFormat="1" ht="30" hidden="1" customHeight="1">
      <c r="A337" s="88">
        <f>'CONSTRUCTION COST ESTIMATE'!A337</f>
        <v>0</v>
      </c>
      <c r="B337" s="91">
        <f>'CONSTRUCTION COST ESTIMATE'!B337</f>
        <v>506.00200000000001</v>
      </c>
      <c r="C337" s="92" t="str">
        <f>'CONSTRUCTION COST ESTIMATE'!C337</f>
        <v>METAL RAILING</v>
      </c>
      <c r="D337" s="93" t="str">
        <f>'CONSTRUCTION COST ESTIMATE'!BB337</f>
        <v>LF</v>
      </c>
      <c r="E337" s="94">
        <f>'CONSTRUCTION COST ESTIMATE'!BA337</f>
        <v>0</v>
      </c>
      <c r="F337" s="220">
        <f>'CONSTRUCTION COST ESTIMATE'!BC337</f>
        <v>0</v>
      </c>
      <c r="G337" s="221">
        <f>'CONSTRUCTION COST ESTIMATE'!BD337</f>
        <v>0</v>
      </c>
      <c r="H337" s="220"/>
      <c r="I337" s="220">
        <f t="shared" si="140"/>
        <v>0</v>
      </c>
      <c r="J337" s="220"/>
      <c r="K337" s="220">
        <f t="shared" si="141"/>
        <v>0</v>
      </c>
      <c r="L337" s="220"/>
      <c r="M337" s="220">
        <f t="shared" si="142"/>
        <v>0</v>
      </c>
      <c r="N337" s="220"/>
      <c r="O337" s="220">
        <f t="shared" si="143"/>
        <v>0</v>
      </c>
      <c r="P337" s="220"/>
      <c r="Q337" s="220">
        <f t="shared" si="144"/>
        <v>0</v>
      </c>
      <c r="R337" s="220"/>
      <c r="S337" s="220">
        <f t="shared" si="145"/>
        <v>0</v>
      </c>
      <c r="T337" s="220"/>
      <c r="U337" s="220">
        <f t="shared" si="146"/>
        <v>0</v>
      </c>
      <c r="V337" s="220"/>
      <c r="W337" s="220">
        <f t="shared" si="147"/>
        <v>0</v>
      </c>
      <c r="X337" s="220"/>
      <c r="Y337" s="220">
        <f t="shared" si="148"/>
        <v>0</v>
      </c>
      <c r="Z337" s="220"/>
      <c r="AA337" s="220">
        <f t="shared" si="149"/>
        <v>0</v>
      </c>
      <c r="AC337" s="222" t="e">
        <f t="shared" si="150"/>
        <v>#DIV/0!</v>
      </c>
      <c r="AD337" s="220" t="e">
        <f t="shared" si="151"/>
        <v>#NUM!</v>
      </c>
      <c r="AE337" s="223" t="e">
        <f t="shared" si="152"/>
        <v>#NUM!</v>
      </c>
      <c r="AF337" s="223" t="e">
        <f t="shared" si="153"/>
        <v>#NUM!</v>
      </c>
      <c r="AG337" s="222" t="e">
        <f t="shared" si="154"/>
        <v>#NUM!</v>
      </c>
      <c r="AI337" s="220" t="e">
        <f t="shared" si="155"/>
        <v>#DIV/0!</v>
      </c>
      <c r="AJ337" s="222" t="e">
        <f t="shared" si="156"/>
        <v>#DIV/0!</v>
      </c>
      <c r="AK337" s="222" t="e">
        <f t="shared" si="157"/>
        <v>#DIV/0!</v>
      </c>
      <c r="AL337" s="222" t="e">
        <f t="shared" si="158"/>
        <v>#DIV/0!</v>
      </c>
      <c r="AN337" s="89"/>
    </row>
    <row r="338" spans="1:40" s="88" customFormat="1" ht="30" hidden="1" customHeight="1">
      <c r="A338" s="88">
        <f>'CONSTRUCTION COST ESTIMATE'!A338</f>
        <v>0</v>
      </c>
      <c r="B338" s="91">
        <f>'CONSTRUCTION COST ESTIMATE'!B338</f>
        <v>506.00299999999999</v>
      </c>
      <c r="C338" s="92" t="str">
        <f>'CONSTRUCTION COST ESTIMATE'!C338</f>
        <v>PEDESTRIAN RAIL</v>
      </c>
      <c r="D338" s="93" t="str">
        <f>'CONSTRUCTION COST ESTIMATE'!BB338</f>
        <v>LF</v>
      </c>
      <c r="E338" s="94">
        <f>'CONSTRUCTION COST ESTIMATE'!BA338</f>
        <v>0</v>
      </c>
      <c r="F338" s="220">
        <f>'CONSTRUCTION COST ESTIMATE'!BC338</f>
        <v>0</v>
      </c>
      <c r="G338" s="221">
        <f>'CONSTRUCTION COST ESTIMATE'!BD338</f>
        <v>0</v>
      </c>
      <c r="H338" s="220"/>
      <c r="I338" s="220">
        <f t="shared" si="140"/>
        <v>0</v>
      </c>
      <c r="J338" s="220"/>
      <c r="K338" s="220">
        <f t="shared" si="141"/>
        <v>0</v>
      </c>
      <c r="L338" s="220"/>
      <c r="M338" s="220">
        <f t="shared" si="142"/>
        <v>0</v>
      </c>
      <c r="N338" s="220"/>
      <c r="O338" s="220">
        <f t="shared" si="143"/>
        <v>0</v>
      </c>
      <c r="P338" s="220"/>
      <c r="Q338" s="220">
        <f t="shared" si="144"/>
        <v>0</v>
      </c>
      <c r="R338" s="220"/>
      <c r="S338" s="220">
        <f t="shared" si="145"/>
        <v>0</v>
      </c>
      <c r="T338" s="220"/>
      <c r="U338" s="220">
        <f t="shared" si="146"/>
        <v>0</v>
      </c>
      <c r="V338" s="220"/>
      <c r="W338" s="220">
        <f t="shared" si="147"/>
        <v>0</v>
      </c>
      <c r="X338" s="220"/>
      <c r="Y338" s="220">
        <f t="shared" si="148"/>
        <v>0</v>
      </c>
      <c r="Z338" s="220"/>
      <c r="AA338" s="220">
        <f t="shared" si="149"/>
        <v>0</v>
      </c>
      <c r="AC338" s="222" t="e">
        <f t="shared" si="150"/>
        <v>#DIV/0!</v>
      </c>
      <c r="AD338" s="220" t="e">
        <f t="shared" si="151"/>
        <v>#NUM!</v>
      </c>
      <c r="AE338" s="223" t="e">
        <f t="shared" si="152"/>
        <v>#NUM!</v>
      </c>
      <c r="AF338" s="223" t="e">
        <f t="shared" si="153"/>
        <v>#NUM!</v>
      </c>
      <c r="AG338" s="222" t="e">
        <f t="shared" si="154"/>
        <v>#NUM!</v>
      </c>
      <c r="AI338" s="220" t="e">
        <f t="shared" si="155"/>
        <v>#DIV/0!</v>
      </c>
      <c r="AJ338" s="222" t="e">
        <f t="shared" si="156"/>
        <v>#DIV/0!</v>
      </c>
      <c r="AK338" s="222" t="e">
        <f t="shared" si="157"/>
        <v>#DIV/0!</v>
      </c>
      <c r="AL338" s="222" t="e">
        <f t="shared" si="158"/>
        <v>#DIV/0!</v>
      </c>
      <c r="AN338" s="89"/>
    </row>
    <row r="339" spans="1:40" s="88" customFormat="1" ht="30" hidden="1" customHeight="1">
      <c r="A339" s="88">
        <f>'CONSTRUCTION COST ESTIMATE'!A339</f>
        <v>0</v>
      </c>
      <c r="B339" s="91">
        <f>'CONSTRUCTION COST ESTIMATE'!B339</f>
        <v>506.00400000000002</v>
      </c>
      <c r="C339" s="92" t="str">
        <f>'CONSTRUCTION COST ESTIMATE'!C339</f>
        <v>SALVAGE RETAINING WALL RAIL</v>
      </c>
      <c r="D339" s="93" t="str">
        <f>'CONSTRUCTION COST ESTIMATE'!BB339</f>
        <v>LF</v>
      </c>
      <c r="E339" s="94">
        <f>'CONSTRUCTION COST ESTIMATE'!BA339</f>
        <v>0</v>
      </c>
      <c r="F339" s="220">
        <f>'CONSTRUCTION COST ESTIMATE'!BC339</f>
        <v>0</v>
      </c>
      <c r="G339" s="221">
        <f>'CONSTRUCTION COST ESTIMATE'!BD339</f>
        <v>0</v>
      </c>
      <c r="H339" s="220"/>
      <c r="I339" s="220">
        <f t="shared" si="140"/>
        <v>0</v>
      </c>
      <c r="J339" s="220"/>
      <c r="K339" s="220">
        <f t="shared" si="141"/>
        <v>0</v>
      </c>
      <c r="L339" s="220"/>
      <c r="M339" s="220">
        <f t="shared" si="142"/>
        <v>0</v>
      </c>
      <c r="N339" s="220"/>
      <c r="O339" s="220">
        <f t="shared" si="143"/>
        <v>0</v>
      </c>
      <c r="P339" s="220"/>
      <c r="Q339" s="220">
        <f t="shared" si="144"/>
        <v>0</v>
      </c>
      <c r="R339" s="220"/>
      <c r="S339" s="220">
        <f t="shared" si="145"/>
        <v>0</v>
      </c>
      <c r="T339" s="220"/>
      <c r="U339" s="220">
        <f t="shared" si="146"/>
        <v>0</v>
      </c>
      <c r="V339" s="220"/>
      <c r="W339" s="220">
        <f t="shared" si="147"/>
        <v>0</v>
      </c>
      <c r="X339" s="220"/>
      <c r="Y339" s="220">
        <f t="shared" si="148"/>
        <v>0</v>
      </c>
      <c r="Z339" s="220"/>
      <c r="AA339" s="220">
        <f t="shared" si="149"/>
        <v>0</v>
      </c>
      <c r="AC339" s="222" t="e">
        <f t="shared" si="150"/>
        <v>#DIV/0!</v>
      </c>
      <c r="AD339" s="220" t="e">
        <f t="shared" si="151"/>
        <v>#NUM!</v>
      </c>
      <c r="AE339" s="223" t="e">
        <f t="shared" si="152"/>
        <v>#NUM!</v>
      </c>
      <c r="AF339" s="223" t="e">
        <f t="shared" si="153"/>
        <v>#NUM!</v>
      </c>
      <c r="AG339" s="222" t="e">
        <f t="shared" si="154"/>
        <v>#NUM!</v>
      </c>
      <c r="AI339" s="220" t="e">
        <f t="shared" si="155"/>
        <v>#DIV/0!</v>
      </c>
      <c r="AJ339" s="222" t="e">
        <f t="shared" si="156"/>
        <v>#DIV/0!</v>
      </c>
      <c r="AK339" s="222" t="e">
        <f t="shared" si="157"/>
        <v>#DIV/0!</v>
      </c>
      <c r="AL339" s="222" t="e">
        <f t="shared" si="158"/>
        <v>#DIV/0!</v>
      </c>
      <c r="AN339" s="89"/>
    </row>
    <row r="340" spans="1:40" s="88" customFormat="1" ht="30" hidden="1" customHeight="1">
      <c r="A340" s="88">
        <f>'CONSTRUCTION COST ESTIMATE'!A340</f>
        <v>0</v>
      </c>
      <c r="B340" s="91">
        <f>'CONSTRUCTION COST ESTIMATE'!B340</f>
        <v>506.005</v>
      </c>
      <c r="C340" s="92" t="str">
        <f>'CONSTRUCTION COST ESTIMATE'!C340</f>
        <v>MODIFY PARKING CANOPY</v>
      </c>
      <c r="D340" s="93" t="str">
        <f>'CONSTRUCTION COST ESTIMATE'!BB340</f>
        <v>LS</v>
      </c>
      <c r="E340" s="94">
        <f>'CONSTRUCTION COST ESTIMATE'!BA340</f>
        <v>0</v>
      </c>
      <c r="F340" s="220">
        <f>'CONSTRUCTION COST ESTIMATE'!BC340</f>
        <v>0</v>
      </c>
      <c r="G340" s="221">
        <f>'CONSTRUCTION COST ESTIMATE'!BD340</f>
        <v>0</v>
      </c>
      <c r="H340" s="220"/>
      <c r="I340" s="220">
        <f t="shared" si="140"/>
        <v>0</v>
      </c>
      <c r="J340" s="220"/>
      <c r="K340" s="220">
        <f t="shared" si="141"/>
        <v>0</v>
      </c>
      <c r="L340" s="220"/>
      <c r="M340" s="220">
        <f t="shared" si="142"/>
        <v>0</v>
      </c>
      <c r="N340" s="220"/>
      <c r="O340" s="220">
        <f t="shared" si="143"/>
        <v>0</v>
      </c>
      <c r="P340" s="220"/>
      <c r="Q340" s="220">
        <f t="shared" si="144"/>
        <v>0</v>
      </c>
      <c r="R340" s="220"/>
      <c r="S340" s="220">
        <f t="shared" si="145"/>
        <v>0</v>
      </c>
      <c r="T340" s="220"/>
      <c r="U340" s="220">
        <f t="shared" si="146"/>
        <v>0</v>
      </c>
      <c r="V340" s="220"/>
      <c r="W340" s="220">
        <f t="shared" si="147"/>
        <v>0</v>
      </c>
      <c r="X340" s="220"/>
      <c r="Y340" s="220">
        <f t="shared" si="148"/>
        <v>0</v>
      </c>
      <c r="Z340" s="220"/>
      <c r="AA340" s="220">
        <f t="shared" si="149"/>
        <v>0</v>
      </c>
      <c r="AC340" s="222" t="e">
        <f t="shared" si="150"/>
        <v>#DIV/0!</v>
      </c>
      <c r="AD340" s="220" t="e">
        <f t="shared" si="151"/>
        <v>#NUM!</v>
      </c>
      <c r="AE340" s="223" t="e">
        <f t="shared" si="152"/>
        <v>#NUM!</v>
      </c>
      <c r="AF340" s="223" t="e">
        <f t="shared" si="153"/>
        <v>#NUM!</v>
      </c>
      <c r="AG340" s="222" t="e">
        <f t="shared" si="154"/>
        <v>#NUM!</v>
      </c>
      <c r="AI340" s="220" t="e">
        <f t="shared" si="155"/>
        <v>#DIV/0!</v>
      </c>
      <c r="AJ340" s="222" t="e">
        <f t="shared" si="156"/>
        <v>#DIV/0!</v>
      </c>
      <c r="AK340" s="222" t="e">
        <f t="shared" si="157"/>
        <v>#DIV/0!</v>
      </c>
      <c r="AL340" s="222" t="e">
        <f t="shared" si="158"/>
        <v>#DIV/0!</v>
      </c>
      <c r="AN340" s="89"/>
    </row>
    <row r="341" spans="1:40" s="88" customFormat="1" ht="30" hidden="1" customHeight="1">
      <c r="A341" s="88">
        <f>'CONSTRUCTION COST ESTIMATE'!A341</f>
        <v>0</v>
      </c>
      <c r="B341" s="91">
        <f>'CONSTRUCTION COST ESTIMATE'!B341</f>
        <v>506.00599999999997</v>
      </c>
      <c r="C341" s="92" t="str">
        <f>'CONSTRUCTION COST ESTIMATE'!C341</f>
        <v>STRUCTURAL STEEL</v>
      </c>
      <c r="D341" s="93" t="str">
        <f>'CONSTRUCTION COST ESTIMATE'!BB341</f>
        <v>LB</v>
      </c>
      <c r="E341" s="94">
        <f>'CONSTRUCTION COST ESTIMATE'!BA341</f>
        <v>0</v>
      </c>
      <c r="F341" s="220">
        <f>'CONSTRUCTION COST ESTIMATE'!BC341</f>
        <v>0</v>
      </c>
      <c r="G341" s="221">
        <f>'CONSTRUCTION COST ESTIMATE'!BD341</f>
        <v>0</v>
      </c>
      <c r="H341" s="220"/>
      <c r="I341" s="220">
        <f t="shared" si="140"/>
        <v>0</v>
      </c>
      <c r="J341" s="220"/>
      <c r="K341" s="220">
        <f t="shared" si="141"/>
        <v>0</v>
      </c>
      <c r="L341" s="220"/>
      <c r="M341" s="220">
        <f t="shared" si="142"/>
        <v>0</v>
      </c>
      <c r="N341" s="220"/>
      <c r="O341" s="220">
        <f t="shared" si="143"/>
        <v>0</v>
      </c>
      <c r="P341" s="220"/>
      <c r="Q341" s="220">
        <f t="shared" si="144"/>
        <v>0</v>
      </c>
      <c r="R341" s="220"/>
      <c r="S341" s="220">
        <f t="shared" si="145"/>
        <v>0</v>
      </c>
      <c r="T341" s="220"/>
      <c r="U341" s="220">
        <f t="shared" si="146"/>
        <v>0</v>
      </c>
      <c r="V341" s="220"/>
      <c r="W341" s="220">
        <f t="shared" si="147"/>
        <v>0</v>
      </c>
      <c r="X341" s="220"/>
      <c r="Y341" s="220">
        <f t="shared" si="148"/>
        <v>0</v>
      </c>
      <c r="Z341" s="220"/>
      <c r="AA341" s="220">
        <f t="shared" si="149"/>
        <v>0</v>
      </c>
      <c r="AC341" s="222" t="e">
        <f t="shared" si="150"/>
        <v>#DIV/0!</v>
      </c>
      <c r="AD341" s="220" t="e">
        <f t="shared" si="151"/>
        <v>#NUM!</v>
      </c>
      <c r="AE341" s="223" t="e">
        <f t="shared" si="152"/>
        <v>#NUM!</v>
      </c>
      <c r="AF341" s="223" t="e">
        <f t="shared" si="153"/>
        <v>#NUM!</v>
      </c>
      <c r="AG341" s="222" t="e">
        <f t="shared" si="154"/>
        <v>#NUM!</v>
      </c>
      <c r="AI341" s="220" t="e">
        <f t="shared" si="155"/>
        <v>#DIV/0!</v>
      </c>
      <c r="AJ341" s="222" t="e">
        <f t="shared" si="156"/>
        <v>#DIV/0!</v>
      </c>
      <c r="AK341" s="222" t="e">
        <f t="shared" si="157"/>
        <v>#DIV/0!</v>
      </c>
      <c r="AL341" s="222" t="e">
        <f t="shared" si="158"/>
        <v>#DIV/0!</v>
      </c>
      <c r="AN341" s="89"/>
    </row>
    <row r="342" spans="1:40" s="88" customFormat="1" ht="30" hidden="1" customHeight="1">
      <c r="A342" s="88">
        <f>'CONSTRUCTION COST ESTIMATE'!A342</f>
        <v>0</v>
      </c>
      <c r="B342" s="91">
        <f>'CONSTRUCTION COST ESTIMATE'!B342</f>
        <v>506.00700000000001</v>
      </c>
      <c r="C342" s="92" t="str">
        <f>'CONSTRUCTION COST ESTIMATE'!C342</f>
        <v>STEEL SHADE STRUCUTRE</v>
      </c>
      <c r="D342" s="93" t="str">
        <f>'CONSTRUCTION COST ESTIMATE'!BB342</f>
        <v>LS</v>
      </c>
      <c r="E342" s="94">
        <f>'CONSTRUCTION COST ESTIMATE'!BA342</f>
        <v>0</v>
      </c>
      <c r="F342" s="220">
        <f>'CONSTRUCTION COST ESTIMATE'!BC342</f>
        <v>0</v>
      </c>
      <c r="G342" s="221">
        <f>'CONSTRUCTION COST ESTIMATE'!BD342</f>
        <v>0</v>
      </c>
      <c r="H342" s="220"/>
      <c r="I342" s="220">
        <f t="shared" si="140"/>
        <v>0</v>
      </c>
      <c r="J342" s="220"/>
      <c r="K342" s="220">
        <f t="shared" si="141"/>
        <v>0</v>
      </c>
      <c r="L342" s="220"/>
      <c r="M342" s="220">
        <f t="shared" si="142"/>
        <v>0</v>
      </c>
      <c r="N342" s="220"/>
      <c r="O342" s="220">
        <f t="shared" si="143"/>
        <v>0</v>
      </c>
      <c r="P342" s="220"/>
      <c r="Q342" s="220">
        <f t="shared" si="144"/>
        <v>0</v>
      </c>
      <c r="R342" s="220"/>
      <c r="S342" s="220">
        <f t="shared" si="145"/>
        <v>0</v>
      </c>
      <c r="T342" s="220"/>
      <c r="U342" s="220">
        <f t="shared" si="146"/>
        <v>0</v>
      </c>
      <c r="V342" s="220"/>
      <c r="W342" s="220">
        <f t="shared" si="147"/>
        <v>0</v>
      </c>
      <c r="X342" s="220"/>
      <c r="Y342" s="220">
        <f t="shared" si="148"/>
        <v>0</v>
      </c>
      <c r="Z342" s="220"/>
      <c r="AA342" s="220">
        <f t="shared" si="149"/>
        <v>0</v>
      </c>
      <c r="AC342" s="222" t="e">
        <f t="shared" si="150"/>
        <v>#DIV/0!</v>
      </c>
      <c r="AD342" s="220" t="e">
        <f t="shared" si="151"/>
        <v>#NUM!</v>
      </c>
      <c r="AE342" s="223" t="e">
        <f t="shared" si="152"/>
        <v>#NUM!</v>
      </c>
      <c r="AF342" s="223" t="e">
        <f t="shared" si="153"/>
        <v>#NUM!</v>
      </c>
      <c r="AG342" s="222" t="e">
        <f t="shared" si="154"/>
        <v>#NUM!</v>
      </c>
      <c r="AI342" s="220" t="e">
        <f t="shared" si="155"/>
        <v>#DIV/0!</v>
      </c>
      <c r="AJ342" s="222" t="e">
        <f t="shared" si="156"/>
        <v>#DIV/0!</v>
      </c>
      <c r="AK342" s="222" t="e">
        <f t="shared" si="157"/>
        <v>#DIV/0!</v>
      </c>
      <c r="AL342" s="222" t="e">
        <f t="shared" si="158"/>
        <v>#DIV/0!</v>
      </c>
      <c r="AN342" s="89"/>
    </row>
    <row r="343" spans="1:40" s="88" customFormat="1" ht="30" hidden="1" customHeight="1">
      <c r="A343" s="88">
        <f>'CONSTRUCTION COST ESTIMATE'!A343</f>
        <v>0</v>
      </c>
      <c r="B343" s="91">
        <f>'CONSTRUCTION COST ESTIMATE'!B343</f>
        <v>506.00799999999998</v>
      </c>
      <c r="C343" s="92" t="str">
        <f>'CONSTRUCTION COST ESTIMATE'!C343</f>
        <v>TRIANGULAR KIOSK</v>
      </c>
      <c r="D343" s="93" t="str">
        <f>'CONSTRUCTION COST ESTIMATE'!BB343</f>
        <v>LS</v>
      </c>
      <c r="E343" s="94">
        <f>'CONSTRUCTION COST ESTIMATE'!BA343</f>
        <v>0</v>
      </c>
      <c r="F343" s="220">
        <f>'CONSTRUCTION COST ESTIMATE'!BC343</f>
        <v>0</v>
      </c>
      <c r="G343" s="221">
        <f>'CONSTRUCTION COST ESTIMATE'!BD343</f>
        <v>0</v>
      </c>
      <c r="H343" s="220"/>
      <c r="I343" s="220">
        <f t="shared" si="140"/>
        <v>0</v>
      </c>
      <c r="J343" s="220"/>
      <c r="K343" s="220">
        <f t="shared" si="141"/>
        <v>0</v>
      </c>
      <c r="L343" s="220"/>
      <c r="M343" s="220">
        <f t="shared" si="142"/>
        <v>0</v>
      </c>
      <c r="N343" s="220"/>
      <c r="O343" s="220">
        <f t="shared" si="143"/>
        <v>0</v>
      </c>
      <c r="P343" s="220"/>
      <c r="Q343" s="220">
        <f t="shared" si="144"/>
        <v>0</v>
      </c>
      <c r="R343" s="220"/>
      <c r="S343" s="220">
        <f t="shared" si="145"/>
        <v>0</v>
      </c>
      <c r="T343" s="220"/>
      <c r="U343" s="220">
        <f t="shared" si="146"/>
        <v>0</v>
      </c>
      <c r="V343" s="220"/>
      <c r="W343" s="220">
        <f t="shared" si="147"/>
        <v>0</v>
      </c>
      <c r="X343" s="220"/>
      <c r="Y343" s="220">
        <f t="shared" si="148"/>
        <v>0</v>
      </c>
      <c r="Z343" s="220"/>
      <c r="AA343" s="220">
        <f t="shared" si="149"/>
        <v>0</v>
      </c>
      <c r="AC343" s="222" t="e">
        <f t="shared" si="150"/>
        <v>#DIV/0!</v>
      </c>
      <c r="AD343" s="220" t="e">
        <f t="shared" si="151"/>
        <v>#NUM!</v>
      </c>
      <c r="AE343" s="223" t="e">
        <f t="shared" si="152"/>
        <v>#NUM!</v>
      </c>
      <c r="AF343" s="223" t="e">
        <f t="shared" si="153"/>
        <v>#NUM!</v>
      </c>
      <c r="AG343" s="222" t="e">
        <f t="shared" si="154"/>
        <v>#NUM!</v>
      </c>
      <c r="AI343" s="220" t="e">
        <f t="shared" si="155"/>
        <v>#DIV/0!</v>
      </c>
      <c r="AJ343" s="222" t="e">
        <f t="shared" si="156"/>
        <v>#DIV/0!</v>
      </c>
      <c r="AK343" s="222" t="e">
        <f t="shared" si="157"/>
        <v>#DIV/0!</v>
      </c>
      <c r="AL343" s="222" t="e">
        <f t="shared" si="158"/>
        <v>#DIV/0!</v>
      </c>
      <c r="AN343" s="89"/>
    </row>
    <row r="344" spans="1:40" s="88" customFormat="1" ht="30" hidden="1" customHeight="1">
      <c r="A344" s="88">
        <f>'CONSTRUCTION COST ESTIMATE'!A344</f>
        <v>0</v>
      </c>
      <c r="B344" s="91">
        <f>'CONSTRUCTION COST ESTIMATE'!B344</f>
        <v>508.00049999999999</v>
      </c>
      <c r="C344" s="92" t="str">
        <f>'CONSTRUCTION COST ESTIMATE'!C344</f>
        <v>DIAMETER CIDH PILE (48 INCH)</v>
      </c>
      <c r="D344" s="93" t="str">
        <f>'CONSTRUCTION COST ESTIMATE'!BB344</f>
        <v>LS</v>
      </c>
      <c r="E344" s="94">
        <f>'CONSTRUCTION COST ESTIMATE'!BA344</f>
        <v>0</v>
      </c>
      <c r="F344" s="220">
        <f>'CONSTRUCTION COST ESTIMATE'!BC344</f>
        <v>0</v>
      </c>
      <c r="G344" s="221">
        <f>'CONSTRUCTION COST ESTIMATE'!BD344</f>
        <v>0</v>
      </c>
      <c r="H344" s="220"/>
      <c r="I344" s="220">
        <f t="shared" si="140"/>
        <v>0</v>
      </c>
      <c r="J344" s="220"/>
      <c r="K344" s="220">
        <f t="shared" si="141"/>
        <v>0</v>
      </c>
      <c r="L344" s="220"/>
      <c r="M344" s="220">
        <f t="shared" si="142"/>
        <v>0</v>
      </c>
      <c r="N344" s="220"/>
      <c r="O344" s="220">
        <f t="shared" si="143"/>
        <v>0</v>
      </c>
      <c r="P344" s="220"/>
      <c r="Q344" s="220">
        <f t="shared" si="144"/>
        <v>0</v>
      </c>
      <c r="R344" s="220"/>
      <c r="S344" s="220">
        <f t="shared" si="145"/>
        <v>0</v>
      </c>
      <c r="T344" s="220"/>
      <c r="U344" s="220">
        <f t="shared" si="146"/>
        <v>0</v>
      </c>
      <c r="V344" s="220"/>
      <c r="W344" s="220">
        <f t="shared" si="147"/>
        <v>0</v>
      </c>
      <c r="X344" s="220"/>
      <c r="Y344" s="220">
        <f t="shared" si="148"/>
        <v>0</v>
      </c>
      <c r="Z344" s="220"/>
      <c r="AA344" s="220">
        <f t="shared" si="149"/>
        <v>0</v>
      </c>
      <c r="AC344" s="222" t="e">
        <f t="shared" si="150"/>
        <v>#DIV/0!</v>
      </c>
      <c r="AD344" s="220" t="e">
        <f t="shared" si="151"/>
        <v>#NUM!</v>
      </c>
      <c r="AE344" s="223" t="e">
        <f t="shared" si="152"/>
        <v>#NUM!</v>
      </c>
      <c r="AF344" s="223" t="e">
        <f t="shared" si="153"/>
        <v>#NUM!</v>
      </c>
      <c r="AG344" s="222" t="e">
        <f t="shared" si="154"/>
        <v>#NUM!</v>
      </c>
      <c r="AI344" s="220" t="e">
        <f t="shared" si="155"/>
        <v>#DIV/0!</v>
      </c>
      <c r="AJ344" s="222" t="e">
        <f t="shared" si="156"/>
        <v>#DIV/0!</v>
      </c>
      <c r="AK344" s="222" t="e">
        <f t="shared" si="157"/>
        <v>#DIV/0!</v>
      </c>
      <c r="AL344" s="222" t="e">
        <f t="shared" si="158"/>
        <v>#DIV/0!</v>
      </c>
      <c r="AN344" s="89"/>
    </row>
    <row r="345" spans="1:40" s="88" customFormat="1" ht="30" hidden="1" customHeight="1">
      <c r="A345" s="88">
        <f>'CONSTRUCTION COST ESTIMATE'!A345</f>
        <v>0</v>
      </c>
      <c r="B345" s="91">
        <f>'CONSTRUCTION COST ESTIMATE'!B345</f>
        <v>508.00099999999998</v>
      </c>
      <c r="C345" s="92" t="str">
        <f>'CONSTRUCTION COST ESTIMATE'!C345</f>
        <v>DIAMETER CIDH PILE (72 INCH)</v>
      </c>
      <c r="D345" s="93" t="str">
        <f>'CONSTRUCTION COST ESTIMATE'!BB345</f>
        <v>LS</v>
      </c>
      <c r="E345" s="94">
        <f>'CONSTRUCTION COST ESTIMATE'!BA345</f>
        <v>0</v>
      </c>
      <c r="F345" s="220">
        <f>'CONSTRUCTION COST ESTIMATE'!BC345</f>
        <v>0</v>
      </c>
      <c r="G345" s="221">
        <f>'CONSTRUCTION COST ESTIMATE'!BD345</f>
        <v>0</v>
      </c>
      <c r="H345" s="220"/>
      <c r="I345" s="220">
        <f t="shared" si="140"/>
        <v>0</v>
      </c>
      <c r="J345" s="220"/>
      <c r="K345" s="220">
        <f t="shared" si="141"/>
        <v>0</v>
      </c>
      <c r="L345" s="220"/>
      <c r="M345" s="220">
        <f t="shared" si="142"/>
        <v>0</v>
      </c>
      <c r="N345" s="220"/>
      <c r="O345" s="220">
        <f t="shared" si="143"/>
        <v>0</v>
      </c>
      <c r="P345" s="220"/>
      <c r="Q345" s="220">
        <f t="shared" si="144"/>
        <v>0</v>
      </c>
      <c r="R345" s="220"/>
      <c r="S345" s="220">
        <f t="shared" si="145"/>
        <v>0</v>
      </c>
      <c r="T345" s="220"/>
      <c r="U345" s="220">
        <f t="shared" si="146"/>
        <v>0</v>
      </c>
      <c r="V345" s="220"/>
      <c r="W345" s="220">
        <f t="shared" si="147"/>
        <v>0</v>
      </c>
      <c r="X345" s="220"/>
      <c r="Y345" s="220">
        <f t="shared" si="148"/>
        <v>0</v>
      </c>
      <c r="Z345" s="220"/>
      <c r="AA345" s="220">
        <f t="shared" si="149"/>
        <v>0</v>
      </c>
      <c r="AC345" s="222" t="e">
        <f t="shared" si="150"/>
        <v>#DIV/0!</v>
      </c>
      <c r="AD345" s="220" t="e">
        <f t="shared" si="151"/>
        <v>#NUM!</v>
      </c>
      <c r="AE345" s="223" t="e">
        <f t="shared" si="152"/>
        <v>#NUM!</v>
      </c>
      <c r="AF345" s="223" t="e">
        <f t="shared" si="153"/>
        <v>#NUM!</v>
      </c>
      <c r="AG345" s="222" t="e">
        <f t="shared" si="154"/>
        <v>#NUM!</v>
      </c>
      <c r="AI345" s="220" t="e">
        <f t="shared" si="155"/>
        <v>#DIV/0!</v>
      </c>
      <c r="AJ345" s="222" t="e">
        <f t="shared" si="156"/>
        <v>#DIV/0!</v>
      </c>
      <c r="AK345" s="222" t="e">
        <f t="shared" si="157"/>
        <v>#DIV/0!</v>
      </c>
      <c r="AL345" s="222" t="e">
        <f t="shared" si="158"/>
        <v>#DIV/0!</v>
      </c>
      <c r="AN345" s="89"/>
    </row>
    <row r="346" spans="1:40" s="88" customFormat="1" ht="30" hidden="1" customHeight="1">
      <c r="A346" s="88">
        <f>'CONSTRUCTION COST ESTIMATE'!A346</f>
        <v>0</v>
      </c>
      <c r="B346" s="91">
        <f>'CONSTRUCTION COST ESTIMATE'!B346</f>
        <v>509.05029999999999</v>
      </c>
      <c r="C346" s="92" t="str">
        <f>'CONSTRUCTION COST ESTIMATE'!C346</f>
        <v>5 FOOT X 3 FOOT PRECAST REINFORCED CONCRETE BOX</v>
      </c>
      <c r="D346" s="93" t="str">
        <f>'CONSTRUCTION COST ESTIMATE'!BB346</f>
        <v>LF</v>
      </c>
      <c r="E346" s="94">
        <f>'CONSTRUCTION COST ESTIMATE'!BA346</f>
        <v>0</v>
      </c>
      <c r="F346" s="220">
        <f>'CONSTRUCTION COST ESTIMATE'!BC346</f>
        <v>0</v>
      </c>
      <c r="G346" s="221">
        <f>'CONSTRUCTION COST ESTIMATE'!BD346</f>
        <v>0</v>
      </c>
      <c r="H346" s="220"/>
      <c r="I346" s="220">
        <f t="shared" ref="I346:I409" si="159">$E346*H346</f>
        <v>0</v>
      </c>
      <c r="J346" s="220"/>
      <c r="K346" s="220">
        <f t="shared" ref="K346:K409" si="160">$E346*J346</f>
        <v>0</v>
      </c>
      <c r="L346" s="220"/>
      <c r="M346" s="220">
        <f t="shared" ref="M346:M409" si="161">$E346*L346</f>
        <v>0</v>
      </c>
      <c r="N346" s="220"/>
      <c r="O346" s="220">
        <f t="shared" ref="O346:O409" si="162">$E346*N346</f>
        <v>0</v>
      </c>
      <c r="P346" s="220"/>
      <c r="Q346" s="220">
        <f t="shared" ref="Q346:Q409" si="163">$E346*P346</f>
        <v>0</v>
      </c>
      <c r="R346" s="220"/>
      <c r="S346" s="220">
        <f t="shared" ref="S346:S409" si="164">$E346*R346</f>
        <v>0</v>
      </c>
      <c r="T346" s="220"/>
      <c r="U346" s="220">
        <f t="shared" ref="U346:U409" si="165">$E346*T346</f>
        <v>0</v>
      </c>
      <c r="V346" s="220"/>
      <c r="W346" s="220">
        <f t="shared" ref="W346:W409" si="166">$E346*V346</f>
        <v>0</v>
      </c>
      <c r="X346" s="220"/>
      <c r="Y346" s="220">
        <f t="shared" ref="Y346:Y409" si="167">$E346*X346</f>
        <v>0</v>
      </c>
      <c r="Z346" s="220"/>
      <c r="AA346" s="220">
        <f t="shared" ref="AA346:AA409" si="168">$E346*Z346</f>
        <v>0</v>
      </c>
      <c r="AC346" s="222" t="e">
        <f t="shared" ref="AC346:AC409" si="169">I346/$I$1460</f>
        <v>#DIV/0!</v>
      </c>
      <c r="AD346" s="220" t="e">
        <f t="shared" ref="AD346:AD409" si="170">MEDIAN(H346,J346,L346,N346,P346,R346,T346,V346,X346,Z346)</f>
        <v>#NUM!</v>
      </c>
      <c r="AE346" s="223" t="e">
        <f t="shared" ref="AE346:AE409" si="171">IF(H346&gt;AD346,"X","")</f>
        <v>#NUM!</v>
      </c>
      <c r="AF346" s="223" t="e">
        <f t="shared" ref="AF346:AF409" si="172">IF(H346&lt;AD346,"X","")</f>
        <v>#NUM!</v>
      </c>
      <c r="AG346" s="222" t="e">
        <f t="shared" ref="AG346:AG409" si="173">H346/AD346</f>
        <v>#NUM!</v>
      </c>
      <c r="AI346" s="220" t="e">
        <f t="shared" ref="AI346:AI409" si="174">AVERAGE(H346,J346,L346,N346,P346,R346,T346,V346,X346,Z346)</f>
        <v>#DIV/0!</v>
      </c>
      <c r="AJ346" s="222" t="e">
        <f t="shared" ref="AJ346:AJ409" si="175">AI346/F346</f>
        <v>#DIV/0!</v>
      </c>
      <c r="AK346" s="222" t="e">
        <f t="shared" ref="AK346:AK409" si="176">H346/F346</f>
        <v>#DIV/0!</v>
      </c>
      <c r="AL346" s="222" t="e">
        <f t="shared" ref="AL346:AL409" si="177">H346/AI346</f>
        <v>#DIV/0!</v>
      </c>
      <c r="AN346" s="89"/>
    </row>
    <row r="347" spans="1:40" s="88" customFormat="1" ht="30" hidden="1" customHeight="1">
      <c r="A347" s="88">
        <f>'CONSTRUCTION COST ESTIMATE'!A347</f>
        <v>0</v>
      </c>
      <c r="B347" s="91">
        <f>'CONSTRUCTION COST ESTIMATE'!B347</f>
        <v>509.05040000000002</v>
      </c>
      <c r="C347" s="92" t="str">
        <f>'CONSTRUCTION COST ESTIMATE'!C347</f>
        <v>5 FOOT X 4 FOOT PRECAST REINFORCED CONCRETE BOX</v>
      </c>
      <c r="D347" s="93" t="str">
        <f>'CONSTRUCTION COST ESTIMATE'!BB347</f>
        <v>LF</v>
      </c>
      <c r="E347" s="94">
        <f>'CONSTRUCTION COST ESTIMATE'!BA347</f>
        <v>0</v>
      </c>
      <c r="F347" s="220">
        <f>'CONSTRUCTION COST ESTIMATE'!BC347</f>
        <v>0</v>
      </c>
      <c r="G347" s="221">
        <f>'CONSTRUCTION COST ESTIMATE'!BD347</f>
        <v>0</v>
      </c>
      <c r="H347" s="220"/>
      <c r="I347" s="220">
        <f t="shared" si="159"/>
        <v>0</v>
      </c>
      <c r="J347" s="220"/>
      <c r="K347" s="220">
        <f t="shared" si="160"/>
        <v>0</v>
      </c>
      <c r="L347" s="220"/>
      <c r="M347" s="220">
        <f t="shared" si="161"/>
        <v>0</v>
      </c>
      <c r="N347" s="220"/>
      <c r="O347" s="220">
        <f t="shared" si="162"/>
        <v>0</v>
      </c>
      <c r="P347" s="220"/>
      <c r="Q347" s="220">
        <f t="shared" si="163"/>
        <v>0</v>
      </c>
      <c r="R347" s="220"/>
      <c r="S347" s="220">
        <f t="shared" si="164"/>
        <v>0</v>
      </c>
      <c r="T347" s="220"/>
      <c r="U347" s="220">
        <f t="shared" si="165"/>
        <v>0</v>
      </c>
      <c r="V347" s="220"/>
      <c r="W347" s="220">
        <f t="shared" si="166"/>
        <v>0</v>
      </c>
      <c r="X347" s="220"/>
      <c r="Y347" s="220">
        <f t="shared" si="167"/>
        <v>0</v>
      </c>
      <c r="Z347" s="220"/>
      <c r="AA347" s="220">
        <f t="shared" si="168"/>
        <v>0</v>
      </c>
      <c r="AC347" s="222" t="e">
        <f t="shared" si="169"/>
        <v>#DIV/0!</v>
      </c>
      <c r="AD347" s="220" t="e">
        <f t="shared" si="170"/>
        <v>#NUM!</v>
      </c>
      <c r="AE347" s="223" t="e">
        <f t="shared" si="171"/>
        <v>#NUM!</v>
      </c>
      <c r="AF347" s="223" t="e">
        <f t="shared" si="172"/>
        <v>#NUM!</v>
      </c>
      <c r="AG347" s="222" t="e">
        <f t="shared" si="173"/>
        <v>#NUM!</v>
      </c>
      <c r="AI347" s="220" t="e">
        <f t="shared" si="174"/>
        <v>#DIV/0!</v>
      </c>
      <c r="AJ347" s="222" t="e">
        <f t="shared" si="175"/>
        <v>#DIV/0!</v>
      </c>
      <c r="AK347" s="222" t="e">
        <f t="shared" si="176"/>
        <v>#DIV/0!</v>
      </c>
      <c r="AL347" s="222" t="e">
        <f t="shared" si="177"/>
        <v>#DIV/0!</v>
      </c>
      <c r="AN347" s="89"/>
    </row>
    <row r="348" spans="1:40" s="88" customFormat="1" ht="30" hidden="1" customHeight="1">
      <c r="A348" s="88">
        <f>'CONSTRUCTION COST ESTIMATE'!A348</f>
        <v>0</v>
      </c>
      <c r="B348" s="91">
        <f>'CONSTRUCTION COST ESTIMATE'!B348</f>
        <v>509.0505</v>
      </c>
      <c r="C348" s="92" t="str">
        <f>'CONSTRUCTION COST ESTIMATE'!C348</f>
        <v>5 FOOT X 5 FOOT PRECAST REINFORCED CONCRETE BOX</v>
      </c>
      <c r="D348" s="93" t="str">
        <f>'CONSTRUCTION COST ESTIMATE'!BB348</f>
        <v>LF</v>
      </c>
      <c r="E348" s="94">
        <f>'CONSTRUCTION COST ESTIMATE'!BA348</f>
        <v>0</v>
      </c>
      <c r="F348" s="220">
        <f>'CONSTRUCTION COST ESTIMATE'!BC348</f>
        <v>0</v>
      </c>
      <c r="G348" s="221">
        <f>'CONSTRUCTION COST ESTIMATE'!BD348</f>
        <v>0</v>
      </c>
      <c r="H348" s="220"/>
      <c r="I348" s="220">
        <f t="shared" si="159"/>
        <v>0</v>
      </c>
      <c r="J348" s="220"/>
      <c r="K348" s="220">
        <f t="shared" si="160"/>
        <v>0</v>
      </c>
      <c r="L348" s="220"/>
      <c r="M348" s="220">
        <f t="shared" si="161"/>
        <v>0</v>
      </c>
      <c r="N348" s="220"/>
      <c r="O348" s="220">
        <f t="shared" si="162"/>
        <v>0</v>
      </c>
      <c r="P348" s="220"/>
      <c r="Q348" s="220">
        <f t="shared" si="163"/>
        <v>0</v>
      </c>
      <c r="R348" s="220"/>
      <c r="S348" s="220">
        <f t="shared" si="164"/>
        <v>0</v>
      </c>
      <c r="T348" s="220"/>
      <c r="U348" s="220">
        <f t="shared" si="165"/>
        <v>0</v>
      </c>
      <c r="V348" s="220"/>
      <c r="W348" s="220">
        <f t="shared" si="166"/>
        <v>0</v>
      </c>
      <c r="X348" s="220"/>
      <c r="Y348" s="220">
        <f t="shared" si="167"/>
        <v>0</v>
      </c>
      <c r="Z348" s="220"/>
      <c r="AA348" s="220">
        <f t="shared" si="168"/>
        <v>0</v>
      </c>
      <c r="AC348" s="222" t="e">
        <f t="shared" si="169"/>
        <v>#DIV/0!</v>
      </c>
      <c r="AD348" s="220" t="e">
        <f t="shared" si="170"/>
        <v>#NUM!</v>
      </c>
      <c r="AE348" s="223" t="e">
        <f t="shared" si="171"/>
        <v>#NUM!</v>
      </c>
      <c r="AF348" s="223" t="e">
        <f t="shared" si="172"/>
        <v>#NUM!</v>
      </c>
      <c r="AG348" s="222" t="e">
        <f t="shared" si="173"/>
        <v>#NUM!</v>
      </c>
      <c r="AI348" s="220" t="e">
        <f t="shared" si="174"/>
        <v>#DIV/0!</v>
      </c>
      <c r="AJ348" s="222" t="e">
        <f t="shared" si="175"/>
        <v>#DIV/0!</v>
      </c>
      <c r="AK348" s="222" t="e">
        <f t="shared" si="176"/>
        <v>#DIV/0!</v>
      </c>
      <c r="AL348" s="222" t="e">
        <f t="shared" si="177"/>
        <v>#DIV/0!</v>
      </c>
      <c r="AN348" s="89"/>
    </row>
    <row r="349" spans="1:40" s="88" customFormat="1" ht="30" hidden="1" customHeight="1">
      <c r="A349" s="88">
        <f>'CONSTRUCTION COST ESTIMATE'!A349</f>
        <v>0</v>
      </c>
      <c r="B349" s="91">
        <f>'CONSTRUCTION COST ESTIMATE'!B349</f>
        <v>509.06029999999998</v>
      </c>
      <c r="C349" s="92" t="str">
        <f>'CONSTRUCTION COST ESTIMATE'!C349</f>
        <v>6 FOOT X 3 FOOT PRECAST REINFORCED CONCRETE BOX</v>
      </c>
      <c r="D349" s="93" t="str">
        <f>'CONSTRUCTION COST ESTIMATE'!BB349</f>
        <v>LF</v>
      </c>
      <c r="E349" s="94">
        <f>'CONSTRUCTION COST ESTIMATE'!BA349</f>
        <v>0</v>
      </c>
      <c r="F349" s="220">
        <f>'CONSTRUCTION COST ESTIMATE'!BC349</f>
        <v>0</v>
      </c>
      <c r="G349" s="221">
        <f>'CONSTRUCTION COST ESTIMATE'!BD349</f>
        <v>0</v>
      </c>
      <c r="H349" s="220"/>
      <c r="I349" s="220">
        <f t="shared" si="159"/>
        <v>0</v>
      </c>
      <c r="J349" s="220"/>
      <c r="K349" s="220">
        <f t="shared" si="160"/>
        <v>0</v>
      </c>
      <c r="L349" s="220"/>
      <c r="M349" s="220">
        <f t="shared" si="161"/>
        <v>0</v>
      </c>
      <c r="N349" s="220"/>
      <c r="O349" s="220">
        <f t="shared" si="162"/>
        <v>0</v>
      </c>
      <c r="P349" s="220"/>
      <c r="Q349" s="220">
        <f t="shared" si="163"/>
        <v>0</v>
      </c>
      <c r="R349" s="220"/>
      <c r="S349" s="220">
        <f t="shared" si="164"/>
        <v>0</v>
      </c>
      <c r="T349" s="220"/>
      <c r="U349" s="220">
        <f t="shared" si="165"/>
        <v>0</v>
      </c>
      <c r="V349" s="220"/>
      <c r="W349" s="220">
        <f t="shared" si="166"/>
        <v>0</v>
      </c>
      <c r="X349" s="220"/>
      <c r="Y349" s="220">
        <f t="shared" si="167"/>
        <v>0</v>
      </c>
      <c r="Z349" s="220"/>
      <c r="AA349" s="220">
        <f t="shared" si="168"/>
        <v>0</v>
      </c>
      <c r="AC349" s="222" t="e">
        <f t="shared" si="169"/>
        <v>#DIV/0!</v>
      </c>
      <c r="AD349" s="220" t="e">
        <f t="shared" si="170"/>
        <v>#NUM!</v>
      </c>
      <c r="AE349" s="223" t="e">
        <f t="shared" si="171"/>
        <v>#NUM!</v>
      </c>
      <c r="AF349" s="223" t="e">
        <f t="shared" si="172"/>
        <v>#NUM!</v>
      </c>
      <c r="AG349" s="222" t="e">
        <f t="shared" si="173"/>
        <v>#NUM!</v>
      </c>
      <c r="AI349" s="220" t="e">
        <f t="shared" si="174"/>
        <v>#DIV/0!</v>
      </c>
      <c r="AJ349" s="222" t="e">
        <f t="shared" si="175"/>
        <v>#DIV/0!</v>
      </c>
      <c r="AK349" s="222" t="e">
        <f t="shared" si="176"/>
        <v>#DIV/0!</v>
      </c>
      <c r="AL349" s="222" t="e">
        <f t="shared" si="177"/>
        <v>#DIV/0!</v>
      </c>
      <c r="AN349" s="89"/>
    </row>
    <row r="350" spans="1:40" s="88" customFormat="1" ht="30" hidden="1" customHeight="1">
      <c r="A350" s="88">
        <f>'CONSTRUCTION COST ESTIMATE'!A350</f>
        <v>0</v>
      </c>
      <c r="B350" s="91">
        <f>'CONSTRUCTION COST ESTIMATE'!B350</f>
        <v>509.06040000000002</v>
      </c>
      <c r="C350" s="92" t="str">
        <f>'CONSTRUCTION COST ESTIMATE'!C350</f>
        <v>6 FOOT X 4 FOOT PRECAST REINFORCED CONCRETE BOX</v>
      </c>
      <c r="D350" s="93" t="str">
        <f>'CONSTRUCTION COST ESTIMATE'!BB350</f>
        <v>LF</v>
      </c>
      <c r="E350" s="94">
        <f>'CONSTRUCTION COST ESTIMATE'!BA350</f>
        <v>0</v>
      </c>
      <c r="F350" s="220">
        <f>'CONSTRUCTION COST ESTIMATE'!BC350</f>
        <v>0</v>
      </c>
      <c r="G350" s="221">
        <f>'CONSTRUCTION COST ESTIMATE'!BD350</f>
        <v>0</v>
      </c>
      <c r="H350" s="220"/>
      <c r="I350" s="220">
        <f t="shared" si="159"/>
        <v>0</v>
      </c>
      <c r="J350" s="220"/>
      <c r="K350" s="220">
        <f t="shared" si="160"/>
        <v>0</v>
      </c>
      <c r="L350" s="220"/>
      <c r="M350" s="220">
        <f t="shared" si="161"/>
        <v>0</v>
      </c>
      <c r="N350" s="220"/>
      <c r="O350" s="220">
        <f t="shared" si="162"/>
        <v>0</v>
      </c>
      <c r="P350" s="220"/>
      <c r="Q350" s="220">
        <f t="shared" si="163"/>
        <v>0</v>
      </c>
      <c r="R350" s="220"/>
      <c r="S350" s="220">
        <f t="shared" si="164"/>
        <v>0</v>
      </c>
      <c r="T350" s="220"/>
      <c r="U350" s="220">
        <f t="shared" si="165"/>
        <v>0</v>
      </c>
      <c r="V350" s="220"/>
      <c r="W350" s="220">
        <f t="shared" si="166"/>
        <v>0</v>
      </c>
      <c r="X350" s="220"/>
      <c r="Y350" s="220">
        <f t="shared" si="167"/>
        <v>0</v>
      </c>
      <c r="Z350" s="220"/>
      <c r="AA350" s="220">
        <f t="shared" si="168"/>
        <v>0</v>
      </c>
      <c r="AC350" s="222" t="e">
        <f t="shared" si="169"/>
        <v>#DIV/0!</v>
      </c>
      <c r="AD350" s="220" t="e">
        <f t="shared" si="170"/>
        <v>#NUM!</v>
      </c>
      <c r="AE350" s="223" t="e">
        <f t="shared" si="171"/>
        <v>#NUM!</v>
      </c>
      <c r="AF350" s="223" t="e">
        <f t="shared" si="172"/>
        <v>#NUM!</v>
      </c>
      <c r="AG350" s="222" t="e">
        <f t="shared" si="173"/>
        <v>#NUM!</v>
      </c>
      <c r="AI350" s="220" t="e">
        <f t="shared" si="174"/>
        <v>#DIV/0!</v>
      </c>
      <c r="AJ350" s="222" t="e">
        <f t="shared" si="175"/>
        <v>#DIV/0!</v>
      </c>
      <c r="AK350" s="222" t="e">
        <f t="shared" si="176"/>
        <v>#DIV/0!</v>
      </c>
      <c r="AL350" s="222" t="e">
        <f t="shared" si="177"/>
        <v>#DIV/0!</v>
      </c>
      <c r="AN350" s="89"/>
    </row>
    <row r="351" spans="1:40" s="88" customFormat="1" ht="30" hidden="1" customHeight="1">
      <c r="A351" s="88">
        <f>'CONSTRUCTION COST ESTIMATE'!A351</f>
        <v>0</v>
      </c>
      <c r="B351" s="91">
        <f>'CONSTRUCTION COST ESTIMATE'!B351</f>
        <v>509.06049999999999</v>
      </c>
      <c r="C351" s="92" t="str">
        <f>'CONSTRUCTION COST ESTIMATE'!C351</f>
        <v>6 FOOT X 5 FOOT PRECAST REINFORCED CONCRETE BOX</v>
      </c>
      <c r="D351" s="93" t="str">
        <f>'CONSTRUCTION COST ESTIMATE'!BB351</f>
        <v>LF</v>
      </c>
      <c r="E351" s="94">
        <f>'CONSTRUCTION COST ESTIMATE'!BA351</f>
        <v>0</v>
      </c>
      <c r="F351" s="220">
        <f>'CONSTRUCTION COST ESTIMATE'!BC351</f>
        <v>0</v>
      </c>
      <c r="G351" s="221">
        <f>'CONSTRUCTION COST ESTIMATE'!BD351</f>
        <v>0</v>
      </c>
      <c r="H351" s="220"/>
      <c r="I351" s="220">
        <f t="shared" si="159"/>
        <v>0</v>
      </c>
      <c r="J351" s="220"/>
      <c r="K351" s="220">
        <f t="shared" si="160"/>
        <v>0</v>
      </c>
      <c r="L351" s="220"/>
      <c r="M351" s="220">
        <f t="shared" si="161"/>
        <v>0</v>
      </c>
      <c r="N351" s="220"/>
      <c r="O351" s="220">
        <f t="shared" si="162"/>
        <v>0</v>
      </c>
      <c r="P351" s="220"/>
      <c r="Q351" s="220">
        <f t="shared" si="163"/>
        <v>0</v>
      </c>
      <c r="R351" s="220"/>
      <c r="S351" s="220">
        <f t="shared" si="164"/>
        <v>0</v>
      </c>
      <c r="T351" s="220"/>
      <c r="U351" s="220">
        <f t="shared" si="165"/>
        <v>0</v>
      </c>
      <c r="V351" s="220"/>
      <c r="W351" s="220">
        <f t="shared" si="166"/>
        <v>0</v>
      </c>
      <c r="X351" s="220"/>
      <c r="Y351" s="220">
        <f t="shared" si="167"/>
        <v>0</v>
      </c>
      <c r="Z351" s="220"/>
      <c r="AA351" s="220">
        <f t="shared" si="168"/>
        <v>0</v>
      </c>
      <c r="AC351" s="222" t="e">
        <f t="shared" si="169"/>
        <v>#DIV/0!</v>
      </c>
      <c r="AD351" s="220" t="e">
        <f t="shared" si="170"/>
        <v>#NUM!</v>
      </c>
      <c r="AE351" s="223" t="e">
        <f t="shared" si="171"/>
        <v>#NUM!</v>
      </c>
      <c r="AF351" s="223" t="e">
        <f t="shared" si="172"/>
        <v>#NUM!</v>
      </c>
      <c r="AG351" s="222" t="e">
        <f t="shared" si="173"/>
        <v>#NUM!</v>
      </c>
      <c r="AI351" s="220" t="e">
        <f t="shared" si="174"/>
        <v>#DIV/0!</v>
      </c>
      <c r="AJ351" s="222" t="e">
        <f t="shared" si="175"/>
        <v>#DIV/0!</v>
      </c>
      <c r="AK351" s="222" t="e">
        <f t="shared" si="176"/>
        <v>#DIV/0!</v>
      </c>
      <c r="AL351" s="222" t="e">
        <f t="shared" si="177"/>
        <v>#DIV/0!</v>
      </c>
      <c r="AN351" s="89"/>
    </row>
    <row r="352" spans="1:40" s="88" customFormat="1" ht="30" hidden="1" customHeight="1">
      <c r="A352" s="88">
        <f>'CONSTRUCTION COST ESTIMATE'!A352</f>
        <v>0</v>
      </c>
      <c r="B352" s="91">
        <f>'CONSTRUCTION COST ESTIMATE'!B352</f>
        <v>509.06060000000002</v>
      </c>
      <c r="C352" s="92" t="str">
        <f>'CONSTRUCTION COST ESTIMATE'!C352</f>
        <v>6 FOOT X 6 FOOT PRECAST REINFORCED CONCRETE BOX</v>
      </c>
      <c r="D352" s="93" t="str">
        <f>'CONSTRUCTION COST ESTIMATE'!BB352</f>
        <v>LF</v>
      </c>
      <c r="E352" s="94">
        <f>'CONSTRUCTION COST ESTIMATE'!BA352</f>
        <v>0</v>
      </c>
      <c r="F352" s="220">
        <f>'CONSTRUCTION COST ESTIMATE'!BC352</f>
        <v>0</v>
      </c>
      <c r="G352" s="221">
        <f>'CONSTRUCTION COST ESTIMATE'!BD352</f>
        <v>0</v>
      </c>
      <c r="H352" s="220"/>
      <c r="I352" s="220">
        <f t="shared" si="159"/>
        <v>0</v>
      </c>
      <c r="J352" s="220"/>
      <c r="K352" s="220">
        <f t="shared" si="160"/>
        <v>0</v>
      </c>
      <c r="L352" s="220"/>
      <c r="M352" s="220">
        <f t="shared" si="161"/>
        <v>0</v>
      </c>
      <c r="N352" s="220"/>
      <c r="O352" s="220">
        <f t="shared" si="162"/>
        <v>0</v>
      </c>
      <c r="P352" s="220"/>
      <c r="Q352" s="220">
        <f t="shared" si="163"/>
        <v>0</v>
      </c>
      <c r="R352" s="220"/>
      <c r="S352" s="220">
        <f t="shared" si="164"/>
        <v>0</v>
      </c>
      <c r="T352" s="220"/>
      <c r="U352" s="220">
        <f t="shared" si="165"/>
        <v>0</v>
      </c>
      <c r="V352" s="220"/>
      <c r="W352" s="220">
        <f t="shared" si="166"/>
        <v>0</v>
      </c>
      <c r="X352" s="220"/>
      <c r="Y352" s="220">
        <f t="shared" si="167"/>
        <v>0</v>
      </c>
      <c r="Z352" s="220"/>
      <c r="AA352" s="220">
        <f t="shared" si="168"/>
        <v>0</v>
      </c>
      <c r="AC352" s="222" t="e">
        <f t="shared" si="169"/>
        <v>#DIV/0!</v>
      </c>
      <c r="AD352" s="220" t="e">
        <f t="shared" si="170"/>
        <v>#NUM!</v>
      </c>
      <c r="AE352" s="223" t="e">
        <f t="shared" si="171"/>
        <v>#NUM!</v>
      </c>
      <c r="AF352" s="223" t="e">
        <f t="shared" si="172"/>
        <v>#NUM!</v>
      </c>
      <c r="AG352" s="222" t="e">
        <f t="shared" si="173"/>
        <v>#NUM!</v>
      </c>
      <c r="AI352" s="220" t="e">
        <f t="shared" si="174"/>
        <v>#DIV/0!</v>
      </c>
      <c r="AJ352" s="222" t="e">
        <f t="shared" si="175"/>
        <v>#DIV/0!</v>
      </c>
      <c r="AK352" s="222" t="e">
        <f t="shared" si="176"/>
        <v>#DIV/0!</v>
      </c>
      <c r="AL352" s="222" t="e">
        <f t="shared" si="177"/>
        <v>#DIV/0!</v>
      </c>
      <c r="AN352" s="89"/>
    </row>
    <row r="353" spans="1:40" s="88" customFormat="1" ht="30" hidden="1" customHeight="1">
      <c r="A353" s="88">
        <f>'CONSTRUCTION COST ESTIMATE'!A353</f>
        <v>0</v>
      </c>
      <c r="B353" s="91">
        <f>'CONSTRUCTION COST ESTIMATE'!B353</f>
        <v>509.07029999999997</v>
      </c>
      <c r="C353" s="92" t="str">
        <f>'CONSTRUCTION COST ESTIMATE'!C353</f>
        <v>7 FOOT X 3 FOOT PRECAST REINFORCED CONCRETE BOX</v>
      </c>
      <c r="D353" s="93" t="str">
        <f>'CONSTRUCTION COST ESTIMATE'!BB353</f>
        <v>LF</v>
      </c>
      <c r="E353" s="94">
        <f>'CONSTRUCTION COST ESTIMATE'!BA353</f>
        <v>0</v>
      </c>
      <c r="F353" s="220">
        <f>'CONSTRUCTION COST ESTIMATE'!BC353</f>
        <v>0</v>
      </c>
      <c r="G353" s="221">
        <f>'CONSTRUCTION COST ESTIMATE'!BD353</f>
        <v>0</v>
      </c>
      <c r="H353" s="220"/>
      <c r="I353" s="220">
        <f t="shared" si="159"/>
        <v>0</v>
      </c>
      <c r="J353" s="220"/>
      <c r="K353" s="220">
        <f t="shared" si="160"/>
        <v>0</v>
      </c>
      <c r="L353" s="220"/>
      <c r="M353" s="220">
        <f t="shared" si="161"/>
        <v>0</v>
      </c>
      <c r="N353" s="220"/>
      <c r="O353" s="220">
        <f t="shared" si="162"/>
        <v>0</v>
      </c>
      <c r="P353" s="220"/>
      <c r="Q353" s="220">
        <f t="shared" si="163"/>
        <v>0</v>
      </c>
      <c r="R353" s="220"/>
      <c r="S353" s="220">
        <f t="shared" si="164"/>
        <v>0</v>
      </c>
      <c r="T353" s="220"/>
      <c r="U353" s="220">
        <f t="shared" si="165"/>
        <v>0</v>
      </c>
      <c r="V353" s="220"/>
      <c r="W353" s="220">
        <f t="shared" si="166"/>
        <v>0</v>
      </c>
      <c r="X353" s="220"/>
      <c r="Y353" s="220">
        <f t="shared" si="167"/>
        <v>0</v>
      </c>
      <c r="Z353" s="220"/>
      <c r="AA353" s="220">
        <f t="shared" si="168"/>
        <v>0</v>
      </c>
      <c r="AC353" s="222" t="e">
        <f t="shared" si="169"/>
        <v>#DIV/0!</v>
      </c>
      <c r="AD353" s="220" t="e">
        <f t="shared" si="170"/>
        <v>#NUM!</v>
      </c>
      <c r="AE353" s="223" t="e">
        <f t="shared" si="171"/>
        <v>#NUM!</v>
      </c>
      <c r="AF353" s="223" t="e">
        <f t="shared" si="172"/>
        <v>#NUM!</v>
      </c>
      <c r="AG353" s="222" t="e">
        <f t="shared" si="173"/>
        <v>#NUM!</v>
      </c>
      <c r="AI353" s="220" t="e">
        <f t="shared" si="174"/>
        <v>#DIV/0!</v>
      </c>
      <c r="AJ353" s="222" t="e">
        <f t="shared" si="175"/>
        <v>#DIV/0!</v>
      </c>
      <c r="AK353" s="222" t="e">
        <f t="shared" si="176"/>
        <v>#DIV/0!</v>
      </c>
      <c r="AL353" s="222" t="e">
        <f t="shared" si="177"/>
        <v>#DIV/0!</v>
      </c>
      <c r="AN353" s="89"/>
    </row>
    <row r="354" spans="1:40" s="88" customFormat="1" ht="30" hidden="1" customHeight="1">
      <c r="A354" s="88">
        <f>'CONSTRUCTION COST ESTIMATE'!A354</f>
        <v>0</v>
      </c>
      <c r="B354" s="91">
        <f>'CONSTRUCTION COST ESTIMATE'!B354</f>
        <v>509.07040000000001</v>
      </c>
      <c r="C354" s="92" t="str">
        <f>'CONSTRUCTION COST ESTIMATE'!C354</f>
        <v>7 FOOT X 4 FOOT PRECAST REINFORCED CONCRETE BOX</v>
      </c>
      <c r="D354" s="93" t="str">
        <f>'CONSTRUCTION COST ESTIMATE'!BB354</f>
        <v>LF</v>
      </c>
      <c r="E354" s="94">
        <f>'CONSTRUCTION COST ESTIMATE'!BA354</f>
        <v>0</v>
      </c>
      <c r="F354" s="220">
        <f>'CONSTRUCTION COST ESTIMATE'!BC354</f>
        <v>0</v>
      </c>
      <c r="G354" s="221">
        <f>'CONSTRUCTION COST ESTIMATE'!BD354</f>
        <v>0</v>
      </c>
      <c r="H354" s="220"/>
      <c r="I354" s="220">
        <f t="shared" si="159"/>
        <v>0</v>
      </c>
      <c r="J354" s="220"/>
      <c r="K354" s="220">
        <f t="shared" si="160"/>
        <v>0</v>
      </c>
      <c r="L354" s="220"/>
      <c r="M354" s="220">
        <f t="shared" si="161"/>
        <v>0</v>
      </c>
      <c r="N354" s="220"/>
      <c r="O354" s="220">
        <f t="shared" si="162"/>
        <v>0</v>
      </c>
      <c r="P354" s="220"/>
      <c r="Q354" s="220">
        <f t="shared" si="163"/>
        <v>0</v>
      </c>
      <c r="R354" s="220"/>
      <c r="S354" s="220">
        <f t="shared" si="164"/>
        <v>0</v>
      </c>
      <c r="T354" s="220"/>
      <c r="U354" s="220">
        <f t="shared" si="165"/>
        <v>0</v>
      </c>
      <c r="V354" s="220"/>
      <c r="W354" s="220">
        <f t="shared" si="166"/>
        <v>0</v>
      </c>
      <c r="X354" s="220"/>
      <c r="Y354" s="220">
        <f t="shared" si="167"/>
        <v>0</v>
      </c>
      <c r="Z354" s="220"/>
      <c r="AA354" s="220">
        <f t="shared" si="168"/>
        <v>0</v>
      </c>
      <c r="AC354" s="222" t="e">
        <f t="shared" si="169"/>
        <v>#DIV/0!</v>
      </c>
      <c r="AD354" s="220" t="e">
        <f t="shared" si="170"/>
        <v>#NUM!</v>
      </c>
      <c r="AE354" s="223" t="e">
        <f t="shared" si="171"/>
        <v>#NUM!</v>
      </c>
      <c r="AF354" s="223" t="e">
        <f t="shared" si="172"/>
        <v>#NUM!</v>
      </c>
      <c r="AG354" s="222" t="e">
        <f t="shared" si="173"/>
        <v>#NUM!</v>
      </c>
      <c r="AI354" s="220" t="e">
        <f t="shared" si="174"/>
        <v>#DIV/0!</v>
      </c>
      <c r="AJ354" s="222" t="e">
        <f t="shared" si="175"/>
        <v>#DIV/0!</v>
      </c>
      <c r="AK354" s="222" t="e">
        <f t="shared" si="176"/>
        <v>#DIV/0!</v>
      </c>
      <c r="AL354" s="222" t="e">
        <f t="shared" si="177"/>
        <v>#DIV/0!</v>
      </c>
      <c r="AN354" s="89"/>
    </row>
    <row r="355" spans="1:40" s="88" customFormat="1" ht="30" hidden="1" customHeight="1">
      <c r="A355" s="88">
        <f>'CONSTRUCTION COST ESTIMATE'!A355</f>
        <v>0</v>
      </c>
      <c r="B355" s="91">
        <f>'CONSTRUCTION COST ESTIMATE'!B355</f>
        <v>509.07049999999998</v>
      </c>
      <c r="C355" s="92" t="str">
        <f>'CONSTRUCTION COST ESTIMATE'!C355</f>
        <v>7 FOOT X 5 FOOT PRECAST REINFORCED CONCRETE BOX</v>
      </c>
      <c r="D355" s="93" t="str">
        <f>'CONSTRUCTION COST ESTIMATE'!BB355</f>
        <v>LF</v>
      </c>
      <c r="E355" s="94">
        <f>'CONSTRUCTION COST ESTIMATE'!BA355</f>
        <v>0</v>
      </c>
      <c r="F355" s="220">
        <f>'CONSTRUCTION COST ESTIMATE'!BC355</f>
        <v>0</v>
      </c>
      <c r="G355" s="221">
        <f>'CONSTRUCTION COST ESTIMATE'!BD355</f>
        <v>0</v>
      </c>
      <c r="H355" s="220"/>
      <c r="I355" s="220">
        <f t="shared" si="159"/>
        <v>0</v>
      </c>
      <c r="J355" s="220"/>
      <c r="K355" s="220">
        <f t="shared" si="160"/>
        <v>0</v>
      </c>
      <c r="L355" s="220"/>
      <c r="M355" s="220">
        <f t="shared" si="161"/>
        <v>0</v>
      </c>
      <c r="N355" s="220"/>
      <c r="O355" s="220">
        <f t="shared" si="162"/>
        <v>0</v>
      </c>
      <c r="P355" s="220"/>
      <c r="Q355" s="220">
        <f t="shared" si="163"/>
        <v>0</v>
      </c>
      <c r="R355" s="220"/>
      <c r="S355" s="220">
        <f t="shared" si="164"/>
        <v>0</v>
      </c>
      <c r="T355" s="220"/>
      <c r="U355" s="220">
        <f t="shared" si="165"/>
        <v>0</v>
      </c>
      <c r="V355" s="220"/>
      <c r="W355" s="220">
        <f t="shared" si="166"/>
        <v>0</v>
      </c>
      <c r="X355" s="220"/>
      <c r="Y355" s="220">
        <f t="shared" si="167"/>
        <v>0</v>
      </c>
      <c r="Z355" s="220"/>
      <c r="AA355" s="220">
        <f t="shared" si="168"/>
        <v>0</v>
      </c>
      <c r="AC355" s="222" t="e">
        <f t="shared" si="169"/>
        <v>#DIV/0!</v>
      </c>
      <c r="AD355" s="220" t="e">
        <f t="shared" si="170"/>
        <v>#NUM!</v>
      </c>
      <c r="AE355" s="223" t="e">
        <f t="shared" si="171"/>
        <v>#NUM!</v>
      </c>
      <c r="AF355" s="223" t="e">
        <f t="shared" si="172"/>
        <v>#NUM!</v>
      </c>
      <c r="AG355" s="222" t="e">
        <f t="shared" si="173"/>
        <v>#NUM!</v>
      </c>
      <c r="AI355" s="220" t="e">
        <f t="shared" si="174"/>
        <v>#DIV/0!</v>
      </c>
      <c r="AJ355" s="222" t="e">
        <f t="shared" si="175"/>
        <v>#DIV/0!</v>
      </c>
      <c r="AK355" s="222" t="e">
        <f t="shared" si="176"/>
        <v>#DIV/0!</v>
      </c>
      <c r="AL355" s="222" t="e">
        <f t="shared" si="177"/>
        <v>#DIV/0!</v>
      </c>
      <c r="AN355" s="89"/>
    </row>
    <row r="356" spans="1:40" s="88" customFormat="1" ht="30" hidden="1" customHeight="1">
      <c r="A356" s="88">
        <f>'CONSTRUCTION COST ESTIMATE'!A356</f>
        <v>0</v>
      </c>
      <c r="B356" s="91">
        <f>'CONSTRUCTION COST ESTIMATE'!B356</f>
        <v>509.07060000000001</v>
      </c>
      <c r="C356" s="92" t="str">
        <f>'CONSTRUCTION COST ESTIMATE'!C356</f>
        <v>7 FOOT X 6 FOOT PRECAST REINFORCED CONCRETE BOX</v>
      </c>
      <c r="D356" s="93" t="str">
        <f>'CONSTRUCTION COST ESTIMATE'!BB356</f>
        <v>LF</v>
      </c>
      <c r="E356" s="94">
        <f>'CONSTRUCTION COST ESTIMATE'!BA356</f>
        <v>0</v>
      </c>
      <c r="F356" s="220">
        <f>'CONSTRUCTION COST ESTIMATE'!BC356</f>
        <v>0</v>
      </c>
      <c r="G356" s="221">
        <f>'CONSTRUCTION COST ESTIMATE'!BD356</f>
        <v>0</v>
      </c>
      <c r="H356" s="220"/>
      <c r="I356" s="220">
        <f t="shared" si="159"/>
        <v>0</v>
      </c>
      <c r="J356" s="220"/>
      <c r="K356" s="220">
        <f t="shared" si="160"/>
        <v>0</v>
      </c>
      <c r="L356" s="220"/>
      <c r="M356" s="220">
        <f t="shared" si="161"/>
        <v>0</v>
      </c>
      <c r="N356" s="220"/>
      <c r="O356" s="220">
        <f t="shared" si="162"/>
        <v>0</v>
      </c>
      <c r="P356" s="220"/>
      <c r="Q356" s="220">
        <f t="shared" si="163"/>
        <v>0</v>
      </c>
      <c r="R356" s="220"/>
      <c r="S356" s="220">
        <f t="shared" si="164"/>
        <v>0</v>
      </c>
      <c r="T356" s="220"/>
      <c r="U356" s="220">
        <f t="shared" si="165"/>
        <v>0</v>
      </c>
      <c r="V356" s="220"/>
      <c r="W356" s="220">
        <f t="shared" si="166"/>
        <v>0</v>
      </c>
      <c r="X356" s="220"/>
      <c r="Y356" s="220">
        <f t="shared" si="167"/>
        <v>0</v>
      </c>
      <c r="Z356" s="220"/>
      <c r="AA356" s="220">
        <f t="shared" si="168"/>
        <v>0</v>
      </c>
      <c r="AC356" s="222" t="e">
        <f t="shared" si="169"/>
        <v>#DIV/0!</v>
      </c>
      <c r="AD356" s="220" t="e">
        <f t="shared" si="170"/>
        <v>#NUM!</v>
      </c>
      <c r="AE356" s="223" t="e">
        <f t="shared" si="171"/>
        <v>#NUM!</v>
      </c>
      <c r="AF356" s="223" t="e">
        <f t="shared" si="172"/>
        <v>#NUM!</v>
      </c>
      <c r="AG356" s="222" t="e">
        <f t="shared" si="173"/>
        <v>#NUM!</v>
      </c>
      <c r="AI356" s="220" t="e">
        <f t="shared" si="174"/>
        <v>#DIV/0!</v>
      </c>
      <c r="AJ356" s="222" t="e">
        <f t="shared" si="175"/>
        <v>#DIV/0!</v>
      </c>
      <c r="AK356" s="222" t="e">
        <f t="shared" si="176"/>
        <v>#DIV/0!</v>
      </c>
      <c r="AL356" s="222" t="e">
        <f t="shared" si="177"/>
        <v>#DIV/0!</v>
      </c>
      <c r="AN356" s="89"/>
    </row>
    <row r="357" spans="1:40" s="88" customFormat="1" ht="30" hidden="1" customHeight="1">
      <c r="A357" s="88">
        <f>'CONSTRUCTION COST ESTIMATE'!A357</f>
        <v>0</v>
      </c>
      <c r="B357" s="91">
        <f>'CONSTRUCTION COST ESTIMATE'!B357</f>
        <v>509.07069999999999</v>
      </c>
      <c r="C357" s="92" t="str">
        <f>'CONSTRUCTION COST ESTIMATE'!C357</f>
        <v>7 FOOT X 7 FOOT PRECAST REINFORCED CONCRETE BOX</v>
      </c>
      <c r="D357" s="93" t="str">
        <f>'CONSTRUCTION COST ESTIMATE'!BB357</f>
        <v>LF</v>
      </c>
      <c r="E357" s="94">
        <f>'CONSTRUCTION COST ESTIMATE'!BA357</f>
        <v>0</v>
      </c>
      <c r="F357" s="220">
        <f>'CONSTRUCTION COST ESTIMATE'!BC357</f>
        <v>0</v>
      </c>
      <c r="G357" s="221">
        <f>'CONSTRUCTION COST ESTIMATE'!BD357</f>
        <v>0</v>
      </c>
      <c r="H357" s="220"/>
      <c r="I357" s="220">
        <f t="shared" si="159"/>
        <v>0</v>
      </c>
      <c r="J357" s="220"/>
      <c r="K357" s="220">
        <f t="shared" si="160"/>
        <v>0</v>
      </c>
      <c r="L357" s="220"/>
      <c r="M357" s="220">
        <f t="shared" si="161"/>
        <v>0</v>
      </c>
      <c r="N357" s="220"/>
      <c r="O357" s="220">
        <f t="shared" si="162"/>
        <v>0</v>
      </c>
      <c r="P357" s="220"/>
      <c r="Q357" s="220">
        <f t="shared" si="163"/>
        <v>0</v>
      </c>
      <c r="R357" s="220"/>
      <c r="S357" s="220">
        <f t="shared" si="164"/>
        <v>0</v>
      </c>
      <c r="T357" s="220"/>
      <c r="U357" s="220">
        <f t="shared" si="165"/>
        <v>0</v>
      </c>
      <c r="V357" s="220"/>
      <c r="W357" s="220">
        <f t="shared" si="166"/>
        <v>0</v>
      </c>
      <c r="X357" s="220"/>
      <c r="Y357" s="220">
        <f t="shared" si="167"/>
        <v>0</v>
      </c>
      <c r="Z357" s="220"/>
      <c r="AA357" s="220">
        <f t="shared" si="168"/>
        <v>0</v>
      </c>
      <c r="AC357" s="222" t="e">
        <f t="shared" si="169"/>
        <v>#DIV/0!</v>
      </c>
      <c r="AD357" s="220" t="e">
        <f t="shared" si="170"/>
        <v>#NUM!</v>
      </c>
      <c r="AE357" s="223" t="e">
        <f t="shared" si="171"/>
        <v>#NUM!</v>
      </c>
      <c r="AF357" s="223" t="e">
        <f t="shared" si="172"/>
        <v>#NUM!</v>
      </c>
      <c r="AG357" s="222" t="e">
        <f t="shared" si="173"/>
        <v>#NUM!</v>
      </c>
      <c r="AI357" s="220" t="e">
        <f t="shared" si="174"/>
        <v>#DIV/0!</v>
      </c>
      <c r="AJ357" s="222" t="e">
        <f t="shared" si="175"/>
        <v>#DIV/0!</v>
      </c>
      <c r="AK357" s="222" t="e">
        <f t="shared" si="176"/>
        <v>#DIV/0!</v>
      </c>
      <c r="AL357" s="222" t="e">
        <f t="shared" si="177"/>
        <v>#DIV/0!</v>
      </c>
      <c r="AN357" s="89"/>
    </row>
    <row r="358" spans="1:40" s="88" customFormat="1" ht="30" hidden="1" customHeight="1">
      <c r="A358" s="88">
        <f>'CONSTRUCTION COST ESTIMATE'!A358</f>
        <v>0</v>
      </c>
      <c r="B358" s="91">
        <f>'CONSTRUCTION COST ESTIMATE'!B358</f>
        <v>509.08030000000002</v>
      </c>
      <c r="C358" s="92" t="str">
        <f>'CONSTRUCTION COST ESTIMATE'!C358</f>
        <v>8 FOOT X 3 FOOT PRECAST REINFORCED CONCRETE BOX</v>
      </c>
      <c r="D358" s="93" t="str">
        <f>'CONSTRUCTION COST ESTIMATE'!BB358</f>
        <v>LF</v>
      </c>
      <c r="E358" s="94">
        <f>'CONSTRUCTION COST ESTIMATE'!BA358</f>
        <v>0</v>
      </c>
      <c r="F358" s="220">
        <f>'CONSTRUCTION COST ESTIMATE'!BC358</f>
        <v>0</v>
      </c>
      <c r="G358" s="221">
        <f>'CONSTRUCTION COST ESTIMATE'!BD358</f>
        <v>0</v>
      </c>
      <c r="H358" s="220"/>
      <c r="I358" s="220">
        <f t="shared" si="159"/>
        <v>0</v>
      </c>
      <c r="J358" s="220"/>
      <c r="K358" s="220">
        <f t="shared" si="160"/>
        <v>0</v>
      </c>
      <c r="L358" s="220"/>
      <c r="M358" s="220">
        <f t="shared" si="161"/>
        <v>0</v>
      </c>
      <c r="N358" s="220"/>
      <c r="O358" s="220">
        <f t="shared" si="162"/>
        <v>0</v>
      </c>
      <c r="P358" s="220"/>
      <c r="Q358" s="220">
        <f t="shared" si="163"/>
        <v>0</v>
      </c>
      <c r="R358" s="220"/>
      <c r="S358" s="220">
        <f t="shared" si="164"/>
        <v>0</v>
      </c>
      <c r="T358" s="220"/>
      <c r="U358" s="220">
        <f t="shared" si="165"/>
        <v>0</v>
      </c>
      <c r="V358" s="220"/>
      <c r="W358" s="220">
        <f t="shared" si="166"/>
        <v>0</v>
      </c>
      <c r="X358" s="220"/>
      <c r="Y358" s="220">
        <f t="shared" si="167"/>
        <v>0</v>
      </c>
      <c r="Z358" s="220"/>
      <c r="AA358" s="220">
        <f t="shared" si="168"/>
        <v>0</v>
      </c>
      <c r="AC358" s="222" t="e">
        <f t="shared" si="169"/>
        <v>#DIV/0!</v>
      </c>
      <c r="AD358" s="220" t="e">
        <f t="shared" si="170"/>
        <v>#NUM!</v>
      </c>
      <c r="AE358" s="223" t="e">
        <f t="shared" si="171"/>
        <v>#NUM!</v>
      </c>
      <c r="AF358" s="223" t="e">
        <f t="shared" si="172"/>
        <v>#NUM!</v>
      </c>
      <c r="AG358" s="222" t="e">
        <f t="shared" si="173"/>
        <v>#NUM!</v>
      </c>
      <c r="AI358" s="220" t="e">
        <f t="shared" si="174"/>
        <v>#DIV/0!</v>
      </c>
      <c r="AJ358" s="222" t="e">
        <f t="shared" si="175"/>
        <v>#DIV/0!</v>
      </c>
      <c r="AK358" s="222" t="e">
        <f t="shared" si="176"/>
        <v>#DIV/0!</v>
      </c>
      <c r="AL358" s="222" t="e">
        <f t="shared" si="177"/>
        <v>#DIV/0!</v>
      </c>
      <c r="AN358" s="89"/>
    </row>
    <row r="359" spans="1:40" s="88" customFormat="1" ht="30" hidden="1" customHeight="1">
      <c r="A359" s="88">
        <f>'CONSTRUCTION COST ESTIMATE'!A359</f>
        <v>0</v>
      </c>
      <c r="B359" s="91">
        <f>'CONSTRUCTION COST ESTIMATE'!B359</f>
        <v>509.0804</v>
      </c>
      <c r="C359" s="92" t="str">
        <f>'CONSTRUCTION COST ESTIMATE'!C359</f>
        <v>8 FOOT X 4 FOOT PRECAST REINFORCED CONCRETE BOX</v>
      </c>
      <c r="D359" s="93" t="str">
        <f>'CONSTRUCTION COST ESTIMATE'!BB359</f>
        <v>LF</v>
      </c>
      <c r="E359" s="94">
        <f>'CONSTRUCTION COST ESTIMATE'!BA359</f>
        <v>0</v>
      </c>
      <c r="F359" s="220">
        <f>'CONSTRUCTION COST ESTIMATE'!BC359</f>
        <v>0</v>
      </c>
      <c r="G359" s="221">
        <f>'CONSTRUCTION COST ESTIMATE'!BD359</f>
        <v>0</v>
      </c>
      <c r="H359" s="220"/>
      <c r="I359" s="220">
        <f t="shared" si="159"/>
        <v>0</v>
      </c>
      <c r="J359" s="220"/>
      <c r="K359" s="220">
        <f t="shared" si="160"/>
        <v>0</v>
      </c>
      <c r="L359" s="220"/>
      <c r="M359" s="220">
        <f t="shared" si="161"/>
        <v>0</v>
      </c>
      <c r="N359" s="220"/>
      <c r="O359" s="220">
        <f t="shared" si="162"/>
        <v>0</v>
      </c>
      <c r="P359" s="220"/>
      <c r="Q359" s="220">
        <f t="shared" si="163"/>
        <v>0</v>
      </c>
      <c r="R359" s="220"/>
      <c r="S359" s="220">
        <f t="shared" si="164"/>
        <v>0</v>
      </c>
      <c r="T359" s="220"/>
      <c r="U359" s="220">
        <f t="shared" si="165"/>
        <v>0</v>
      </c>
      <c r="V359" s="220"/>
      <c r="W359" s="220">
        <f t="shared" si="166"/>
        <v>0</v>
      </c>
      <c r="X359" s="220"/>
      <c r="Y359" s="220">
        <f t="shared" si="167"/>
        <v>0</v>
      </c>
      <c r="Z359" s="220"/>
      <c r="AA359" s="220">
        <f t="shared" si="168"/>
        <v>0</v>
      </c>
      <c r="AC359" s="222" t="e">
        <f t="shared" si="169"/>
        <v>#DIV/0!</v>
      </c>
      <c r="AD359" s="220" t="e">
        <f t="shared" si="170"/>
        <v>#NUM!</v>
      </c>
      <c r="AE359" s="223" t="e">
        <f t="shared" si="171"/>
        <v>#NUM!</v>
      </c>
      <c r="AF359" s="223" t="e">
        <f t="shared" si="172"/>
        <v>#NUM!</v>
      </c>
      <c r="AG359" s="222" t="e">
        <f t="shared" si="173"/>
        <v>#NUM!</v>
      </c>
      <c r="AI359" s="220" t="e">
        <f t="shared" si="174"/>
        <v>#DIV/0!</v>
      </c>
      <c r="AJ359" s="222" t="e">
        <f t="shared" si="175"/>
        <v>#DIV/0!</v>
      </c>
      <c r="AK359" s="222" t="e">
        <f t="shared" si="176"/>
        <v>#DIV/0!</v>
      </c>
      <c r="AL359" s="222" t="e">
        <f t="shared" si="177"/>
        <v>#DIV/0!</v>
      </c>
      <c r="AN359" s="89"/>
    </row>
    <row r="360" spans="1:40" s="88" customFormat="1" ht="30" hidden="1" customHeight="1">
      <c r="A360" s="88">
        <f>'CONSTRUCTION COST ESTIMATE'!A360</f>
        <v>0</v>
      </c>
      <c r="B360" s="91">
        <f>'CONSTRUCTION COST ESTIMATE'!B360</f>
        <v>509.08049999999997</v>
      </c>
      <c r="C360" s="92" t="str">
        <f>'CONSTRUCTION COST ESTIMATE'!C360</f>
        <v>8 FOOT X 5 FOOT PRECAST REINFORCED CONCRETE BOX</v>
      </c>
      <c r="D360" s="93" t="str">
        <f>'CONSTRUCTION COST ESTIMATE'!BB360</f>
        <v>LF</v>
      </c>
      <c r="E360" s="94">
        <f>'CONSTRUCTION COST ESTIMATE'!BA360</f>
        <v>0</v>
      </c>
      <c r="F360" s="220">
        <f>'CONSTRUCTION COST ESTIMATE'!BC360</f>
        <v>0</v>
      </c>
      <c r="G360" s="221">
        <f>'CONSTRUCTION COST ESTIMATE'!BD360</f>
        <v>0</v>
      </c>
      <c r="H360" s="220"/>
      <c r="I360" s="220">
        <f t="shared" si="159"/>
        <v>0</v>
      </c>
      <c r="J360" s="220"/>
      <c r="K360" s="220">
        <f t="shared" si="160"/>
        <v>0</v>
      </c>
      <c r="L360" s="220"/>
      <c r="M360" s="220">
        <f t="shared" si="161"/>
        <v>0</v>
      </c>
      <c r="N360" s="220"/>
      <c r="O360" s="220">
        <f t="shared" si="162"/>
        <v>0</v>
      </c>
      <c r="P360" s="220"/>
      <c r="Q360" s="220">
        <f t="shared" si="163"/>
        <v>0</v>
      </c>
      <c r="R360" s="220"/>
      <c r="S360" s="220">
        <f t="shared" si="164"/>
        <v>0</v>
      </c>
      <c r="T360" s="220"/>
      <c r="U360" s="220">
        <f t="shared" si="165"/>
        <v>0</v>
      </c>
      <c r="V360" s="220"/>
      <c r="W360" s="220">
        <f t="shared" si="166"/>
        <v>0</v>
      </c>
      <c r="X360" s="220"/>
      <c r="Y360" s="220">
        <f t="shared" si="167"/>
        <v>0</v>
      </c>
      <c r="Z360" s="220"/>
      <c r="AA360" s="220">
        <f t="shared" si="168"/>
        <v>0</v>
      </c>
      <c r="AC360" s="222" t="e">
        <f t="shared" si="169"/>
        <v>#DIV/0!</v>
      </c>
      <c r="AD360" s="220" t="e">
        <f t="shared" si="170"/>
        <v>#NUM!</v>
      </c>
      <c r="AE360" s="223" t="e">
        <f t="shared" si="171"/>
        <v>#NUM!</v>
      </c>
      <c r="AF360" s="223" t="e">
        <f t="shared" si="172"/>
        <v>#NUM!</v>
      </c>
      <c r="AG360" s="222" t="e">
        <f t="shared" si="173"/>
        <v>#NUM!</v>
      </c>
      <c r="AI360" s="220" t="e">
        <f t="shared" si="174"/>
        <v>#DIV/0!</v>
      </c>
      <c r="AJ360" s="222" t="e">
        <f t="shared" si="175"/>
        <v>#DIV/0!</v>
      </c>
      <c r="AK360" s="222" t="e">
        <f t="shared" si="176"/>
        <v>#DIV/0!</v>
      </c>
      <c r="AL360" s="222" t="e">
        <f t="shared" si="177"/>
        <v>#DIV/0!</v>
      </c>
      <c r="AN360" s="89"/>
    </row>
    <row r="361" spans="1:40" s="88" customFormat="1" ht="30" hidden="1" customHeight="1">
      <c r="A361" s="88">
        <f>'CONSTRUCTION COST ESTIMATE'!A361</f>
        <v>0</v>
      </c>
      <c r="B361" s="91">
        <f>'CONSTRUCTION COST ESTIMATE'!B361</f>
        <v>509.0806</v>
      </c>
      <c r="C361" s="92" t="str">
        <f>'CONSTRUCTION COST ESTIMATE'!C361</f>
        <v>8 FOOT X 6 FOOT PRECAST REINFORCED CONCRETE BOX</v>
      </c>
      <c r="D361" s="93" t="str">
        <f>'CONSTRUCTION COST ESTIMATE'!BB361</f>
        <v>LF</v>
      </c>
      <c r="E361" s="94">
        <f>'CONSTRUCTION COST ESTIMATE'!BA361</f>
        <v>0</v>
      </c>
      <c r="F361" s="220">
        <f>'CONSTRUCTION COST ESTIMATE'!BC361</f>
        <v>0</v>
      </c>
      <c r="G361" s="221">
        <f>'CONSTRUCTION COST ESTIMATE'!BD361</f>
        <v>0</v>
      </c>
      <c r="H361" s="220"/>
      <c r="I361" s="220">
        <f t="shared" si="159"/>
        <v>0</v>
      </c>
      <c r="J361" s="220"/>
      <c r="K361" s="220">
        <f t="shared" si="160"/>
        <v>0</v>
      </c>
      <c r="L361" s="220"/>
      <c r="M361" s="220">
        <f t="shared" si="161"/>
        <v>0</v>
      </c>
      <c r="N361" s="220"/>
      <c r="O361" s="220">
        <f t="shared" si="162"/>
        <v>0</v>
      </c>
      <c r="P361" s="220"/>
      <c r="Q361" s="220">
        <f t="shared" si="163"/>
        <v>0</v>
      </c>
      <c r="R361" s="220"/>
      <c r="S361" s="220">
        <f t="shared" si="164"/>
        <v>0</v>
      </c>
      <c r="T361" s="220"/>
      <c r="U361" s="220">
        <f t="shared" si="165"/>
        <v>0</v>
      </c>
      <c r="V361" s="220"/>
      <c r="W361" s="220">
        <f t="shared" si="166"/>
        <v>0</v>
      </c>
      <c r="X361" s="220"/>
      <c r="Y361" s="220">
        <f t="shared" si="167"/>
        <v>0</v>
      </c>
      <c r="Z361" s="220"/>
      <c r="AA361" s="220">
        <f t="shared" si="168"/>
        <v>0</v>
      </c>
      <c r="AC361" s="222" t="e">
        <f t="shared" si="169"/>
        <v>#DIV/0!</v>
      </c>
      <c r="AD361" s="220" t="e">
        <f t="shared" si="170"/>
        <v>#NUM!</v>
      </c>
      <c r="AE361" s="223" t="e">
        <f t="shared" si="171"/>
        <v>#NUM!</v>
      </c>
      <c r="AF361" s="223" t="e">
        <f t="shared" si="172"/>
        <v>#NUM!</v>
      </c>
      <c r="AG361" s="222" t="e">
        <f t="shared" si="173"/>
        <v>#NUM!</v>
      </c>
      <c r="AI361" s="220" t="e">
        <f t="shared" si="174"/>
        <v>#DIV/0!</v>
      </c>
      <c r="AJ361" s="222" t="e">
        <f t="shared" si="175"/>
        <v>#DIV/0!</v>
      </c>
      <c r="AK361" s="222" t="e">
        <f t="shared" si="176"/>
        <v>#DIV/0!</v>
      </c>
      <c r="AL361" s="222" t="e">
        <f t="shared" si="177"/>
        <v>#DIV/0!</v>
      </c>
      <c r="AN361" s="89"/>
    </row>
    <row r="362" spans="1:40" s="88" customFormat="1" ht="30" hidden="1" customHeight="1">
      <c r="A362" s="88">
        <f>'CONSTRUCTION COST ESTIMATE'!A362</f>
        <v>0</v>
      </c>
      <c r="B362" s="91">
        <f>'CONSTRUCTION COST ESTIMATE'!B362</f>
        <v>509.08069999999998</v>
      </c>
      <c r="C362" s="92" t="str">
        <f>'CONSTRUCTION COST ESTIMATE'!C362</f>
        <v>8 FOOT X 7 FOOT PRECAST REINFORCED CONCRETE BOX</v>
      </c>
      <c r="D362" s="93" t="str">
        <f>'CONSTRUCTION COST ESTIMATE'!BB362</f>
        <v>LF</v>
      </c>
      <c r="E362" s="94">
        <f>'CONSTRUCTION COST ESTIMATE'!BA362</f>
        <v>0</v>
      </c>
      <c r="F362" s="220">
        <f>'CONSTRUCTION COST ESTIMATE'!BC362</f>
        <v>0</v>
      </c>
      <c r="G362" s="221">
        <f>'CONSTRUCTION COST ESTIMATE'!BD362</f>
        <v>0</v>
      </c>
      <c r="H362" s="220"/>
      <c r="I362" s="220">
        <f t="shared" si="159"/>
        <v>0</v>
      </c>
      <c r="J362" s="220"/>
      <c r="K362" s="220">
        <f t="shared" si="160"/>
        <v>0</v>
      </c>
      <c r="L362" s="220"/>
      <c r="M362" s="220">
        <f t="shared" si="161"/>
        <v>0</v>
      </c>
      <c r="N362" s="220"/>
      <c r="O362" s="220">
        <f t="shared" si="162"/>
        <v>0</v>
      </c>
      <c r="P362" s="220"/>
      <c r="Q362" s="220">
        <f t="shared" si="163"/>
        <v>0</v>
      </c>
      <c r="R362" s="220"/>
      <c r="S362" s="220">
        <f t="shared" si="164"/>
        <v>0</v>
      </c>
      <c r="T362" s="220"/>
      <c r="U362" s="220">
        <f t="shared" si="165"/>
        <v>0</v>
      </c>
      <c r="V362" s="220"/>
      <c r="W362" s="220">
        <f t="shared" si="166"/>
        <v>0</v>
      </c>
      <c r="X362" s="220"/>
      <c r="Y362" s="220">
        <f t="shared" si="167"/>
        <v>0</v>
      </c>
      <c r="Z362" s="220"/>
      <c r="AA362" s="220">
        <f t="shared" si="168"/>
        <v>0</v>
      </c>
      <c r="AC362" s="222" t="e">
        <f t="shared" si="169"/>
        <v>#DIV/0!</v>
      </c>
      <c r="AD362" s="220" t="e">
        <f t="shared" si="170"/>
        <v>#NUM!</v>
      </c>
      <c r="AE362" s="223" t="e">
        <f t="shared" si="171"/>
        <v>#NUM!</v>
      </c>
      <c r="AF362" s="223" t="e">
        <f t="shared" si="172"/>
        <v>#NUM!</v>
      </c>
      <c r="AG362" s="222" t="e">
        <f t="shared" si="173"/>
        <v>#NUM!</v>
      </c>
      <c r="AI362" s="220" t="e">
        <f t="shared" si="174"/>
        <v>#DIV/0!</v>
      </c>
      <c r="AJ362" s="222" t="e">
        <f t="shared" si="175"/>
        <v>#DIV/0!</v>
      </c>
      <c r="AK362" s="222" t="e">
        <f t="shared" si="176"/>
        <v>#DIV/0!</v>
      </c>
      <c r="AL362" s="222" t="e">
        <f t="shared" si="177"/>
        <v>#DIV/0!</v>
      </c>
      <c r="AN362" s="89"/>
    </row>
    <row r="363" spans="1:40" s="88" customFormat="1" ht="30" hidden="1" customHeight="1">
      <c r="A363" s="88">
        <f>'CONSTRUCTION COST ESTIMATE'!A363</f>
        <v>0</v>
      </c>
      <c r="B363" s="91">
        <f>'CONSTRUCTION COST ESTIMATE'!B363</f>
        <v>509.08080000000001</v>
      </c>
      <c r="C363" s="92" t="str">
        <f>'CONSTRUCTION COST ESTIMATE'!C363</f>
        <v>8 FOOT X 8 FOOT PRECAST REINFORCED CONCRETE BOX</v>
      </c>
      <c r="D363" s="93" t="str">
        <f>'CONSTRUCTION COST ESTIMATE'!BB363</f>
        <v>LF</v>
      </c>
      <c r="E363" s="94">
        <f>'CONSTRUCTION COST ESTIMATE'!BA363</f>
        <v>0</v>
      </c>
      <c r="F363" s="220">
        <f>'CONSTRUCTION COST ESTIMATE'!BC363</f>
        <v>0</v>
      </c>
      <c r="G363" s="221">
        <f>'CONSTRUCTION COST ESTIMATE'!BD363</f>
        <v>0</v>
      </c>
      <c r="H363" s="220"/>
      <c r="I363" s="220">
        <f t="shared" si="159"/>
        <v>0</v>
      </c>
      <c r="J363" s="220"/>
      <c r="K363" s="220">
        <f t="shared" si="160"/>
        <v>0</v>
      </c>
      <c r="L363" s="220"/>
      <c r="M363" s="220">
        <f t="shared" si="161"/>
        <v>0</v>
      </c>
      <c r="N363" s="220"/>
      <c r="O363" s="220">
        <f t="shared" si="162"/>
        <v>0</v>
      </c>
      <c r="P363" s="220"/>
      <c r="Q363" s="220">
        <f t="shared" si="163"/>
        <v>0</v>
      </c>
      <c r="R363" s="220"/>
      <c r="S363" s="220">
        <f t="shared" si="164"/>
        <v>0</v>
      </c>
      <c r="T363" s="220"/>
      <c r="U363" s="220">
        <f t="shared" si="165"/>
        <v>0</v>
      </c>
      <c r="V363" s="220"/>
      <c r="W363" s="220">
        <f t="shared" si="166"/>
        <v>0</v>
      </c>
      <c r="X363" s="220"/>
      <c r="Y363" s="220">
        <f t="shared" si="167"/>
        <v>0</v>
      </c>
      <c r="Z363" s="220"/>
      <c r="AA363" s="220">
        <f t="shared" si="168"/>
        <v>0</v>
      </c>
      <c r="AC363" s="222" t="e">
        <f t="shared" si="169"/>
        <v>#DIV/0!</v>
      </c>
      <c r="AD363" s="220" t="e">
        <f t="shared" si="170"/>
        <v>#NUM!</v>
      </c>
      <c r="AE363" s="223" t="e">
        <f t="shared" si="171"/>
        <v>#NUM!</v>
      </c>
      <c r="AF363" s="223" t="e">
        <f t="shared" si="172"/>
        <v>#NUM!</v>
      </c>
      <c r="AG363" s="222" t="e">
        <f t="shared" si="173"/>
        <v>#NUM!</v>
      </c>
      <c r="AI363" s="220" t="e">
        <f t="shared" si="174"/>
        <v>#DIV/0!</v>
      </c>
      <c r="AJ363" s="222" t="e">
        <f t="shared" si="175"/>
        <v>#DIV/0!</v>
      </c>
      <c r="AK363" s="222" t="e">
        <f t="shared" si="176"/>
        <v>#DIV/0!</v>
      </c>
      <c r="AL363" s="222" t="e">
        <f t="shared" si="177"/>
        <v>#DIV/0!</v>
      </c>
      <c r="AN363" s="89"/>
    </row>
    <row r="364" spans="1:40" s="88" customFormat="1" ht="30" hidden="1" customHeight="1">
      <c r="A364" s="88">
        <f>'CONSTRUCTION COST ESTIMATE'!A364</f>
        <v>0</v>
      </c>
      <c r="B364" s="91">
        <f>'CONSTRUCTION COST ESTIMATE'!B364</f>
        <v>509.09030000000001</v>
      </c>
      <c r="C364" s="92" t="str">
        <f>'CONSTRUCTION COST ESTIMATE'!C364</f>
        <v>9 FOOT X 3 FOOT PRECAST REINFORCED CONCRETE BOX</v>
      </c>
      <c r="D364" s="93" t="str">
        <f>'CONSTRUCTION COST ESTIMATE'!BB364</f>
        <v>LF</v>
      </c>
      <c r="E364" s="94">
        <f>'CONSTRUCTION COST ESTIMATE'!BA364</f>
        <v>0</v>
      </c>
      <c r="F364" s="220">
        <f>'CONSTRUCTION COST ESTIMATE'!BC364</f>
        <v>0</v>
      </c>
      <c r="G364" s="221">
        <f>'CONSTRUCTION COST ESTIMATE'!BD364</f>
        <v>0</v>
      </c>
      <c r="H364" s="220"/>
      <c r="I364" s="220">
        <f t="shared" si="159"/>
        <v>0</v>
      </c>
      <c r="J364" s="220"/>
      <c r="K364" s="220">
        <f t="shared" si="160"/>
        <v>0</v>
      </c>
      <c r="L364" s="220"/>
      <c r="M364" s="220">
        <f t="shared" si="161"/>
        <v>0</v>
      </c>
      <c r="N364" s="220"/>
      <c r="O364" s="220">
        <f t="shared" si="162"/>
        <v>0</v>
      </c>
      <c r="P364" s="220"/>
      <c r="Q364" s="220">
        <f t="shared" si="163"/>
        <v>0</v>
      </c>
      <c r="R364" s="220"/>
      <c r="S364" s="220">
        <f t="shared" si="164"/>
        <v>0</v>
      </c>
      <c r="T364" s="220"/>
      <c r="U364" s="220">
        <f t="shared" si="165"/>
        <v>0</v>
      </c>
      <c r="V364" s="220"/>
      <c r="W364" s="220">
        <f t="shared" si="166"/>
        <v>0</v>
      </c>
      <c r="X364" s="220"/>
      <c r="Y364" s="220">
        <f t="shared" si="167"/>
        <v>0</v>
      </c>
      <c r="Z364" s="220"/>
      <c r="AA364" s="220">
        <f t="shared" si="168"/>
        <v>0</v>
      </c>
      <c r="AC364" s="222" t="e">
        <f t="shared" si="169"/>
        <v>#DIV/0!</v>
      </c>
      <c r="AD364" s="220" t="e">
        <f t="shared" si="170"/>
        <v>#NUM!</v>
      </c>
      <c r="AE364" s="223" t="e">
        <f t="shared" si="171"/>
        <v>#NUM!</v>
      </c>
      <c r="AF364" s="223" t="e">
        <f t="shared" si="172"/>
        <v>#NUM!</v>
      </c>
      <c r="AG364" s="222" t="e">
        <f t="shared" si="173"/>
        <v>#NUM!</v>
      </c>
      <c r="AI364" s="220" t="e">
        <f t="shared" si="174"/>
        <v>#DIV/0!</v>
      </c>
      <c r="AJ364" s="222" t="e">
        <f t="shared" si="175"/>
        <v>#DIV/0!</v>
      </c>
      <c r="AK364" s="222" t="e">
        <f t="shared" si="176"/>
        <v>#DIV/0!</v>
      </c>
      <c r="AL364" s="222" t="e">
        <f t="shared" si="177"/>
        <v>#DIV/0!</v>
      </c>
      <c r="AN364" s="89"/>
    </row>
    <row r="365" spans="1:40" s="88" customFormat="1" ht="30" hidden="1" customHeight="1">
      <c r="A365" s="88">
        <f>'CONSTRUCTION COST ESTIMATE'!A365</f>
        <v>0</v>
      </c>
      <c r="B365" s="91">
        <f>'CONSTRUCTION COST ESTIMATE'!B365</f>
        <v>509.09039999999999</v>
      </c>
      <c r="C365" s="92" t="str">
        <f>'CONSTRUCTION COST ESTIMATE'!C365</f>
        <v>9 FOOT X 4 FOOT PRECAST REINFORCED CONCRETE BOX</v>
      </c>
      <c r="D365" s="93" t="str">
        <f>'CONSTRUCTION COST ESTIMATE'!BB365</f>
        <v>LF</v>
      </c>
      <c r="E365" s="94">
        <f>'CONSTRUCTION COST ESTIMATE'!BA365</f>
        <v>0</v>
      </c>
      <c r="F365" s="220">
        <f>'CONSTRUCTION COST ESTIMATE'!BC365</f>
        <v>0</v>
      </c>
      <c r="G365" s="221">
        <f>'CONSTRUCTION COST ESTIMATE'!BD365</f>
        <v>0</v>
      </c>
      <c r="H365" s="220"/>
      <c r="I365" s="220">
        <f t="shared" si="159"/>
        <v>0</v>
      </c>
      <c r="J365" s="220"/>
      <c r="K365" s="220">
        <f t="shared" si="160"/>
        <v>0</v>
      </c>
      <c r="L365" s="220"/>
      <c r="M365" s="220">
        <f t="shared" si="161"/>
        <v>0</v>
      </c>
      <c r="N365" s="220"/>
      <c r="O365" s="220">
        <f t="shared" si="162"/>
        <v>0</v>
      </c>
      <c r="P365" s="220"/>
      <c r="Q365" s="220">
        <f t="shared" si="163"/>
        <v>0</v>
      </c>
      <c r="R365" s="220"/>
      <c r="S365" s="220">
        <f t="shared" si="164"/>
        <v>0</v>
      </c>
      <c r="T365" s="220"/>
      <c r="U365" s="220">
        <f t="shared" si="165"/>
        <v>0</v>
      </c>
      <c r="V365" s="220"/>
      <c r="W365" s="220">
        <f t="shared" si="166"/>
        <v>0</v>
      </c>
      <c r="X365" s="220"/>
      <c r="Y365" s="220">
        <f t="shared" si="167"/>
        <v>0</v>
      </c>
      <c r="Z365" s="220"/>
      <c r="AA365" s="220">
        <f t="shared" si="168"/>
        <v>0</v>
      </c>
      <c r="AC365" s="222" t="e">
        <f t="shared" si="169"/>
        <v>#DIV/0!</v>
      </c>
      <c r="AD365" s="220" t="e">
        <f t="shared" si="170"/>
        <v>#NUM!</v>
      </c>
      <c r="AE365" s="223" t="e">
        <f t="shared" si="171"/>
        <v>#NUM!</v>
      </c>
      <c r="AF365" s="223" t="e">
        <f t="shared" si="172"/>
        <v>#NUM!</v>
      </c>
      <c r="AG365" s="222" t="e">
        <f t="shared" si="173"/>
        <v>#NUM!</v>
      </c>
      <c r="AI365" s="220" t="e">
        <f t="shared" si="174"/>
        <v>#DIV/0!</v>
      </c>
      <c r="AJ365" s="222" t="e">
        <f t="shared" si="175"/>
        <v>#DIV/0!</v>
      </c>
      <c r="AK365" s="222" t="e">
        <f t="shared" si="176"/>
        <v>#DIV/0!</v>
      </c>
      <c r="AL365" s="222" t="e">
        <f t="shared" si="177"/>
        <v>#DIV/0!</v>
      </c>
      <c r="AN365" s="89"/>
    </row>
    <row r="366" spans="1:40" s="88" customFormat="1" ht="30" hidden="1" customHeight="1">
      <c r="A366" s="88">
        <f>'CONSTRUCTION COST ESTIMATE'!A366</f>
        <v>0</v>
      </c>
      <c r="B366" s="91">
        <f>'CONSTRUCTION COST ESTIMATE'!B366</f>
        <v>509.09050000000002</v>
      </c>
      <c r="C366" s="92" t="str">
        <f>'CONSTRUCTION COST ESTIMATE'!C366</f>
        <v>9 FOOT X 5 FOOT PRECAST REINFORCED CONCRETE BOX</v>
      </c>
      <c r="D366" s="93" t="str">
        <f>'CONSTRUCTION COST ESTIMATE'!BB366</f>
        <v>LF</v>
      </c>
      <c r="E366" s="94">
        <f>'CONSTRUCTION COST ESTIMATE'!BA366</f>
        <v>0</v>
      </c>
      <c r="F366" s="220">
        <f>'CONSTRUCTION COST ESTIMATE'!BC366</f>
        <v>0</v>
      </c>
      <c r="G366" s="221">
        <f>'CONSTRUCTION COST ESTIMATE'!BD366</f>
        <v>0</v>
      </c>
      <c r="H366" s="220"/>
      <c r="I366" s="220">
        <f t="shared" si="159"/>
        <v>0</v>
      </c>
      <c r="J366" s="220"/>
      <c r="K366" s="220">
        <f t="shared" si="160"/>
        <v>0</v>
      </c>
      <c r="L366" s="220"/>
      <c r="M366" s="220">
        <f t="shared" si="161"/>
        <v>0</v>
      </c>
      <c r="N366" s="220"/>
      <c r="O366" s="220">
        <f t="shared" si="162"/>
        <v>0</v>
      </c>
      <c r="P366" s="220"/>
      <c r="Q366" s="220">
        <f t="shared" si="163"/>
        <v>0</v>
      </c>
      <c r="R366" s="220"/>
      <c r="S366" s="220">
        <f t="shared" si="164"/>
        <v>0</v>
      </c>
      <c r="T366" s="220"/>
      <c r="U366" s="220">
        <f t="shared" si="165"/>
        <v>0</v>
      </c>
      <c r="V366" s="220"/>
      <c r="W366" s="220">
        <f t="shared" si="166"/>
        <v>0</v>
      </c>
      <c r="X366" s="220"/>
      <c r="Y366" s="220">
        <f t="shared" si="167"/>
        <v>0</v>
      </c>
      <c r="Z366" s="220"/>
      <c r="AA366" s="220">
        <f t="shared" si="168"/>
        <v>0</v>
      </c>
      <c r="AC366" s="222" t="e">
        <f t="shared" si="169"/>
        <v>#DIV/0!</v>
      </c>
      <c r="AD366" s="220" t="e">
        <f t="shared" si="170"/>
        <v>#NUM!</v>
      </c>
      <c r="AE366" s="223" t="e">
        <f t="shared" si="171"/>
        <v>#NUM!</v>
      </c>
      <c r="AF366" s="223" t="e">
        <f t="shared" si="172"/>
        <v>#NUM!</v>
      </c>
      <c r="AG366" s="222" t="e">
        <f t="shared" si="173"/>
        <v>#NUM!</v>
      </c>
      <c r="AI366" s="220" t="e">
        <f t="shared" si="174"/>
        <v>#DIV/0!</v>
      </c>
      <c r="AJ366" s="222" t="e">
        <f t="shared" si="175"/>
        <v>#DIV/0!</v>
      </c>
      <c r="AK366" s="222" t="e">
        <f t="shared" si="176"/>
        <v>#DIV/0!</v>
      </c>
      <c r="AL366" s="222" t="e">
        <f t="shared" si="177"/>
        <v>#DIV/0!</v>
      </c>
      <c r="AN366" s="89"/>
    </row>
    <row r="367" spans="1:40" s="88" customFormat="1" ht="30" hidden="1" customHeight="1">
      <c r="A367" s="88">
        <f>'CONSTRUCTION COST ESTIMATE'!A367</f>
        <v>0</v>
      </c>
      <c r="B367" s="91">
        <f>'CONSTRUCTION COST ESTIMATE'!B367</f>
        <v>509.09059999999999</v>
      </c>
      <c r="C367" s="92" t="str">
        <f>'CONSTRUCTION COST ESTIMATE'!C367</f>
        <v>9 FOOT X 6 FOOT PRECAST REINFORCED CONCRETE BOX</v>
      </c>
      <c r="D367" s="93" t="str">
        <f>'CONSTRUCTION COST ESTIMATE'!BB367</f>
        <v>LF</v>
      </c>
      <c r="E367" s="94">
        <f>'CONSTRUCTION COST ESTIMATE'!BA367</f>
        <v>0</v>
      </c>
      <c r="F367" s="220">
        <f>'CONSTRUCTION COST ESTIMATE'!BC367</f>
        <v>0</v>
      </c>
      <c r="G367" s="221">
        <f>'CONSTRUCTION COST ESTIMATE'!BD367</f>
        <v>0</v>
      </c>
      <c r="H367" s="220"/>
      <c r="I367" s="220">
        <f t="shared" si="159"/>
        <v>0</v>
      </c>
      <c r="J367" s="220"/>
      <c r="K367" s="220">
        <f t="shared" si="160"/>
        <v>0</v>
      </c>
      <c r="L367" s="220"/>
      <c r="M367" s="220">
        <f t="shared" si="161"/>
        <v>0</v>
      </c>
      <c r="N367" s="220"/>
      <c r="O367" s="220">
        <f t="shared" si="162"/>
        <v>0</v>
      </c>
      <c r="P367" s="220"/>
      <c r="Q367" s="220">
        <f t="shared" si="163"/>
        <v>0</v>
      </c>
      <c r="R367" s="220"/>
      <c r="S367" s="220">
        <f t="shared" si="164"/>
        <v>0</v>
      </c>
      <c r="T367" s="220"/>
      <c r="U367" s="220">
        <f t="shared" si="165"/>
        <v>0</v>
      </c>
      <c r="V367" s="220"/>
      <c r="W367" s="220">
        <f t="shared" si="166"/>
        <v>0</v>
      </c>
      <c r="X367" s="220"/>
      <c r="Y367" s="220">
        <f t="shared" si="167"/>
        <v>0</v>
      </c>
      <c r="Z367" s="220"/>
      <c r="AA367" s="220">
        <f t="shared" si="168"/>
        <v>0</v>
      </c>
      <c r="AC367" s="222" t="e">
        <f t="shared" si="169"/>
        <v>#DIV/0!</v>
      </c>
      <c r="AD367" s="220" t="e">
        <f t="shared" si="170"/>
        <v>#NUM!</v>
      </c>
      <c r="AE367" s="223" t="e">
        <f t="shared" si="171"/>
        <v>#NUM!</v>
      </c>
      <c r="AF367" s="223" t="e">
        <f t="shared" si="172"/>
        <v>#NUM!</v>
      </c>
      <c r="AG367" s="222" t="e">
        <f t="shared" si="173"/>
        <v>#NUM!</v>
      </c>
      <c r="AI367" s="220" t="e">
        <f t="shared" si="174"/>
        <v>#DIV/0!</v>
      </c>
      <c r="AJ367" s="222" t="e">
        <f t="shared" si="175"/>
        <v>#DIV/0!</v>
      </c>
      <c r="AK367" s="222" t="e">
        <f t="shared" si="176"/>
        <v>#DIV/0!</v>
      </c>
      <c r="AL367" s="222" t="e">
        <f t="shared" si="177"/>
        <v>#DIV/0!</v>
      </c>
      <c r="AN367" s="89"/>
    </row>
    <row r="368" spans="1:40" s="88" customFormat="1" ht="30" hidden="1" customHeight="1">
      <c r="A368" s="88">
        <f>'CONSTRUCTION COST ESTIMATE'!A368</f>
        <v>0</v>
      </c>
      <c r="B368" s="91">
        <f>'CONSTRUCTION COST ESTIMATE'!B368</f>
        <v>509.09070000000003</v>
      </c>
      <c r="C368" s="92" t="str">
        <f>'CONSTRUCTION COST ESTIMATE'!C368</f>
        <v>9 FOOT X 7 FOOT PRECAST REINFORCED CONCRETE BOX</v>
      </c>
      <c r="D368" s="93" t="str">
        <f>'CONSTRUCTION COST ESTIMATE'!BB368</f>
        <v>LF</v>
      </c>
      <c r="E368" s="94">
        <f>'CONSTRUCTION COST ESTIMATE'!BA368</f>
        <v>0</v>
      </c>
      <c r="F368" s="220">
        <f>'CONSTRUCTION COST ESTIMATE'!BC368</f>
        <v>0</v>
      </c>
      <c r="G368" s="221">
        <f>'CONSTRUCTION COST ESTIMATE'!BD368</f>
        <v>0</v>
      </c>
      <c r="H368" s="220"/>
      <c r="I368" s="220">
        <f t="shared" si="159"/>
        <v>0</v>
      </c>
      <c r="J368" s="220"/>
      <c r="K368" s="220">
        <f t="shared" si="160"/>
        <v>0</v>
      </c>
      <c r="L368" s="220"/>
      <c r="M368" s="220">
        <f t="shared" si="161"/>
        <v>0</v>
      </c>
      <c r="N368" s="220"/>
      <c r="O368" s="220">
        <f t="shared" si="162"/>
        <v>0</v>
      </c>
      <c r="P368" s="220"/>
      <c r="Q368" s="220">
        <f t="shared" si="163"/>
        <v>0</v>
      </c>
      <c r="R368" s="220"/>
      <c r="S368" s="220">
        <f t="shared" si="164"/>
        <v>0</v>
      </c>
      <c r="T368" s="220"/>
      <c r="U368" s="220">
        <f t="shared" si="165"/>
        <v>0</v>
      </c>
      <c r="V368" s="220"/>
      <c r="W368" s="220">
        <f t="shared" si="166"/>
        <v>0</v>
      </c>
      <c r="X368" s="220"/>
      <c r="Y368" s="220">
        <f t="shared" si="167"/>
        <v>0</v>
      </c>
      <c r="Z368" s="220"/>
      <c r="AA368" s="220">
        <f t="shared" si="168"/>
        <v>0</v>
      </c>
      <c r="AC368" s="222" t="e">
        <f t="shared" si="169"/>
        <v>#DIV/0!</v>
      </c>
      <c r="AD368" s="220" t="e">
        <f t="shared" si="170"/>
        <v>#NUM!</v>
      </c>
      <c r="AE368" s="223" t="e">
        <f t="shared" si="171"/>
        <v>#NUM!</v>
      </c>
      <c r="AF368" s="223" t="e">
        <f t="shared" si="172"/>
        <v>#NUM!</v>
      </c>
      <c r="AG368" s="222" t="e">
        <f t="shared" si="173"/>
        <v>#NUM!</v>
      </c>
      <c r="AI368" s="220" t="e">
        <f t="shared" si="174"/>
        <v>#DIV/0!</v>
      </c>
      <c r="AJ368" s="222" t="e">
        <f t="shared" si="175"/>
        <v>#DIV/0!</v>
      </c>
      <c r="AK368" s="222" t="e">
        <f t="shared" si="176"/>
        <v>#DIV/0!</v>
      </c>
      <c r="AL368" s="222" t="e">
        <f t="shared" si="177"/>
        <v>#DIV/0!</v>
      </c>
      <c r="AN368" s="89"/>
    </row>
    <row r="369" spans="1:40" s="88" customFormat="1" ht="30" hidden="1" customHeight="1">
      <c r="A369" s="88">
        <f>'CONSTRUCTION COST ESTIMATE'!A369</f>
        <v>0</v>
      </c>
      <c r="B369" s="91">
        <f>'CONSTRUCTION COST ESTIMATE'!B369</f>
        <v>509.0908</v>
      </c>
      <c r="C369" s="92" t="str">
        <f>'CONSTRUCTION COST ESTIMATE'!C369</f>
        <v>9 FOOT X 8 FOOT PRECAST REINFORCED CONCRETE BOX</v>
      </c>
      <c r="D369" s="93" t="str">
        <f>'CONSTRUCTION COST ESTIMATE'!BB369</f>
        <v>LF</v>
      </c>
      <c r="E369" s="94">
        <f>'CONSTRUCTION COST ESTIMATE'!BA369</f>
        <v>0</v>
      </c>
      <c r="F369" s="220">
        <f>'CONSTRUCTION COST ESTIMATE'!BC369</f>
        <v>0</v>
      </c>
      <c r="G369" s="221">
        <f>'CONSTRUCTION COST ESTIMATE'!BD369</f>
        <v>0</v>
      </c>
      <c r="H369" s="220"/>
      <c r="I369" s="220">
        <f t="shared" si="159"/>
        <v>0</v>
      </c>
      <c r="J369" s="220"/>
      <c r="K369" s="220">
        <f t="shared" si="160"/>
        <v>0</v>
      </c>
      <c r="L369" s="220"/>
      <c r="M369" s="220">
        <f t="shared" si="161"/>
        <v>0</v>
      </c>
      <c r="N369" s="220"/>
      <c r="O369" s="220">
        <f t="shared" si="162"/>
        <v>0</v>
      </c>
      <c r="P369" s="220"/>
      <c r="Q369" s="220">
        <f t="shared" si="163"/>
        <v>0</v>
      </c>
      <c r="R369" s="220"/>
      <c r="S369" s="220">
        <f t="shared" si="164"/>
        <v>0</v>
      </c>
      <c r="T369" s="220"/>
      <c r="U369" s="220">
        <f t="shared" si="165"/>
        <v>0</v>
      </c>
      <c r="V369" s="220"/>
      <c r="W369" s="220">
        <f t="shared" si="166"/>
        <v>0</v>
      </c>
      <c r="X369" s="220"/>
      <c r="Y369" s="220">
        <f t="shared" si="167"/>
        <v>0</v>
      </c>
      <c r="Z369" s="220"/>
      <c r="AA369" s="220">
        <f t="shared" si="168"/>
        <v>0</v>
      </c>
      <c r="AC369" s="222" t="e">
        <f t="shared" si="169"/>
        <v>#DIV/0!</v>
      </c>
      <c r="AD369" s="220" t="e">
        <f t="shared" si="170"/>
        <v>#NUM!</v>
      </c>
      <c r="AE369" s="223" t="e">
        <f t="shared" si="171"/>
        <v>#NUM!</v>
      </c>
      <c r="AF369" s="223" t="e">
        <f t="shared" si="172"/>
        <v>#NUM!</v>
      </c>
      <c r="AG369" s="222" t="e">
        <f t="shared" si="173"/>
        <v>#NUM!</v>
      </c>
      <c r="AI369" s="220" t="e">
        <f t="shared" si="174"/>
        <v>#DIV/0!</v>
      </c>
      <c r="AJ369" s="222" t="e">
        <f t="shared" si="175"/>
        <v>#DIV/0!</v>
      </c>
      <c r="AK369" s="222" t="e">
        <f t="shared" si="176"/>
        <v>#DIV/0!</v>
      </c>
      <c r="AL369" s="222" t="e">
        <f t="shared" si="177"/>
        <v>#DIV/0!</v>
      </c>
      <c r="AN369" s="89"/>
    </row>
    <row r="370" spans="1:40" s="88" customFormat="1" ht="30" hidden="1" customHeight="1">
      <c r="A370" s="88">
        <f>'CONSTRUCTION COST ESTIMATE'!A370</f>
        <v>0</v>
      </c>
      <c r="B370" s="91">
        <f>'CONSTRUCTION COST ESTIMATE'!B370</f>
        <v>509.09089999999998</v>
      </c>
      <c r="C370" s="92" t="str">
        <f>'CONSTRUCTION COST ESTIMATE'!C370</f>
        <v>9 FOOT X 9 FOOT PRECAST REINFORCED CONCRETE BOX</v>
      </c>
      <c r="D370" s="93" t="str">
        <f>'CONSTRUCTION COST ESTIMATE'!BB370</f>
        <v>LF</v>
      </c>
      <c r="E370" s="94">
        <f>'CONSTRUCTION COST ESTIMATE'!BA370</f>
        <v>0</v>
      </c>
      <c r="F370" s="220">
        <f>'CONSTRUCTION COST ESTIMATE'!BC370</f>
        <v>0</v>
      </c>
      <c r="G370" s="221">
        <f>'CONSTRUCTION COST ESTIMATE'!BD370</f>
        <v>0</v>
      </c>
      <c r="H370" s="220"/>
      <c r="I370" s="220">
        <f t="shared" si="159"/>
        <v>0</v>
      </c>
      <c r="J370" s="220"/>
      <c r="K370" s="220">
        <f t="shared" si="160"/>
        <v>0</v>
      </c>
      <c r="L370" s="220"/>
      <c r="M370" s="220">
        <f t="shared" si="161"/>
        <v>0</v>
      </c>
      <c r="N370" s="220"/>
      <c r="O370" s="220">
        <f t="shared" si="162"/>
        <v>0</v>
      </c>
      <c r="P370" s="220"/>
      <c r="Q370" s="220">
        <f t="shared" si="163"/>
        <v>0</v>
      </c>
      <c r="R370" s="220"/>
      <c r="S370" s="220">
        <f t="shared" si="164"/>
        <v>0</v>
      </c>
      <c r="T370" s="220"/>
      <c r="U370" s="220">
        <f t="shared" si="165"/>
        <v>0</v>
      </c>
      <c r="V370" s="220"/>
      <c r="W370" s="220">
        <f t="shared" si="166"/>
        <v>0</v>
      </c>
      <c r="X370" s="220"/>
      <c r="Y370" s="220">
        <f t="shared" si="167"/>
        <v>0</v>
      </c>
      <c r="Z370" s="220"/>
      <c r="AA370" s="220">
        <f t="shared" si="168"/>
        <v>0</v>
      </c>
      <c r="AC370" s="222" t="e">
        <f t="shared" si="169"/>
        <v>#DIV/0!</v>
      </c>
      <c r="AD370" s="220" t="e">
        <f t="shared" si="170"/>
        <v>#NUM!</v>
      </c>
      <c r="AE370" s="223" t="e">
        <f t="shared" si="171"/>
        <v>#NUM!</v>
      </c>
      <c r="AF370" s="223" t="e">
        <f t="shared" si="172"/>
        <v>#NUM!</v>
      </c>
      <c r="AG370" s="222" t="e">
        <f t="shared" si="173"/>
        <v>#NUM!</v>
      </c>
      <c r="AI370" s="220" t="e">
        <f t="shared" si="174"/>
        <v>#DIV/0!</v>
      </c>
      <c r="AJ370" s="222" t="e">
        <f t="shared" si="175"/>
        <v>#DIV/0!</v>
      </c>
      <c r="AK370" s="222" t="e">
        <f t="shared" si="176"/>
        <v>#DIV/0!</v>
      </c>
      <c r="AL370" s="222" t="e">
        <f t="shared" si="177"/>
        <v>#DIV/0!</v>
      </c>
      <c r="AN370" s="89"/>
    </row>
    <row r="371" spans="1:40" s="88" customFormat="1" ht="30" hidden="1" customHeight="1">
      <c r="A371" s="88">
        <f>'CONSTRUCTION COST ESTIMATE'!A371</f>
        <v>0</v>
      </c>
      <c r="B371" s="91">
        <f>'CONSTRUCTION COST ESTIMATE'!B371</f>
        <v>509.1003</v>
      </c>
      <c r="C371" s="92" t="str">
        <f>'CONSTRUCTION COST ESTIMATE'!C371</f>
        <v>10 FOOT X 3 FOOT PRECAST REINFORCED CONCRETE BOX</v>
      </c>
      <c r="D371" s="93" t="str">
        <f>'CONSTRUCTION COST ESTIMATE'!BB371</f>
        <v>LF</v>
      </c>
      <c r="E371" s="94">
        <f>'CONSTRUCTION COST ESTIMATE'!BA371</f>
        <v>0</v>
      </c>
      <c r="F371" s="220">
        <f>'CONSTRUCTION COST ESTIMATE'!BC371</f>
        <v>0</v>
      </c>
      <c r="G371" s="221">
        <f>'CONSTRUCTION COST ESTIMATE'!BD371</f>
        <v>0</v>
      </c>
      <c r="H371" s="220"/>
      <c r="I371" s="220">
        <f t="shared" si="159"/>
        <v>0</v>
      </c>
      <c r="J371" s="220"/>
      <c r="K371" s="220">
        <f t="shared" si="160"/>
        <v>0</v>
      </c>
      <c r="L371" s="220"/>
      <c r="M371" s="220">
        <f t="shared" si="161"/>
        <v>0</v>
      </c>
      <c r="N371" s="220"/>
      <c r="O371" s="220">
        <f t="shared" si="162"/>
        <v>0</v>
      </c>
      <c r="P371" s="220"/>
      <c r="Q371" s="220">
        <f t="shared" si="163"/>
        <v>0</v>
      </c>
      <c r="R371" s="220"/>
      <c r="S371" s="220">
        <f t="shared" si="164"/>
        <v>0</v>
      </c>
      <c r="T371" s="220"/>
      <c r="U371" s="220">
        <f t="shared" si="165"/>
        <v>0</v>
      </c>
      <c r="V371" s="220"/>
      <c r="W371" s="220">
        <f t="shared" si="166"/>
        <v>0</v>
      </c>
      <c r="X371" s="220"/>
      <c r="Y371" s="220">
        <f t="shared" si="167"/>
        <v>0</v>
      </c>
      <c r="Z371" s="220"/>
      <c r="AA371" s="220">
        <f t="shared" si="168"/>
        <v>0</v>
      </c>
      <c r="AC371" s="222" t="e">
        <f t="shared" si="169"/>
        <v>#DIV/0!</v>
      </c>
      <c r="AD371" s="220" t="e">
        <f t="shared" si="170"/>
        <v>#NUM!</v>
      </c>
      <c r="AE371" s="223" t="e">
        <f t="shared" si="171"/>
        <v>#NUM!</v>
      </c>
      <c r="AF371" s="223" t="e">
        <f t="shared" si="172"/>
        <v>#NUM!</v>
      </c>
      <c r="AG371" s="222" t="e">
        <f t="shared" si="173"/>
        <v>#NUM!</v>
      </c>
      <c r="AI371" s="220" t="e">
        <f t="shared" si="174"/>
        <v>#DIV/0!</v>
      </c>
      <c r="AJ371" s="222" t="e">
        <f t="shared" si="175"/>
        <v>#DIV/0!</v>
      </c>
      <c r="AK371" s="222" t="e">
        <f t="shared" si="176"/>
        <v>#DIV/0!</v>
      </c>
      <c r="AL371" s="222" t="e">
        <f t="shared" si="177"/>
        <v>#DIV/0!</v>
      </c>
      <c r="AN371" s="89"/>
    </row>
    <row r="372" spans="1:40" s="88" customFormat="1" ht="30" hidden="1" customHeight="1">
      <c r="A372" s="88">
        <f>'CONSTRUCTION COST ESTIMATE'!A372</f>
        <v>0</v>
      </c>
      <c r="B372" s="91">
        <f>'CONSTRUCTION COST ESTIMATE'!B372</f>
        <v>509.10039999999998</v>
      </c>
      <c r="C372" s="92" t="str">
        <f>'CONSTRUCTION COST ESTIMATE'!C372</f>
        <v>10 FOOT X 4 FOOT PRECAST REINFORCED CONCRETE BOX</v>
      </c>
      <c r="D372" s="93" t="str">
        <f>'CONSTRUCTION COST ESTIMATE'!BB372</f>
        <v>LF</v>
      </c>
      <c r="E372" s="94">
        <f>'CONSTRUCTION COST ESTIMATE'!BA372</f>
        <v>0</v>
      </c>
      <c r="F372" s="220">
        <f>'CONSTRUCTION COST ESTIMATE'!BC372</f>
        <v>0</v>
      </c>
      <c r="G372" s="221">
        <f>'CONSTRUCTION COST ESTIMATE'!BD372</f>
        <v>0</v>
      </c>
      <c r="H372" s="220"/>
      <c r="I372" s="220">
        <f t="shared" si="159"/>
        <v>0</v>
      </c>
      <c r="J372" s="220"/>
      <c r="K372" s="220">
        <f t="shared" si="160"/>
        <v>0</v>
      </c>
      <c r="L372" s="220"/>
      <c r="M372" s="220">
        <f t="shared" si="161"/>
        <v>0</v>
      </c>
      <c r="N372" s="220"/>
      <c r="O372" s="220">
        <f t="shared" si="162"/>
        <v>0</v>
      </c>
      <c r="P372" s="220"/>
      <c r="Q372" s="220">
        <f t="shared" si="163"/>
        <v>0</v>
      </c>
      <c r="R372" s="220"/>
      <c r="S372" s="220">
        <f t="shared" si="164"/>
        <v>0</v>
      </c>
      <c r="T372" s="220"/>
      <c r="U372" s="220">
        <f t="shared" si="165"/>
        <v>0</v>
      </c>
      <c r="V372" s="220"/>
      <c r="W372" s="220">
        <f t="shared" si="166"/>
        <v>0</v>
      </c>
      <c r="X372" s="220"/>
      <c r="Y372" s="220">
        <f t="shared" si="167"/>
        <v>0</v>
      </c>
      <c r="Z372" s="220"/>
      <c r="AA372" s="220">
        <f t="shared" si="168"/>
        <v>0</v>
      </c>
      <c r="AC372" s="222" t="e">
        <f t="shared" si="169"/>
        <v>#DIV/0!</v>
      </c>
      <c r="AD372" s="220" t="e">
        <f t="shared" si="170"/>
        <v>#NUM!</v>
      </c>
      <c r="AE372" s="223" t="e">
        <f t="shared" si="171"/>
        <v>#NUM!</v>
      </c>
      <c r="AF372" s="223" t="e">
        <f t="shared" si="172"/>
        <v>#NUM!</v>
      </c>
      <c r="AG372" s="222" t="e">
        <f t="shared" si="173"/>
        <v>#NUM!</v>
      </c>
      <c r="AI372" s="220" t="e">
        <f t="shared" si="174"/>
        <v>#DIV/0!</v>
      </c>
      <c r="AJ372" s="222" t="e">
        <f t="shared" si="175"/>
        <v>#DIV/0!</v>
      </c>
      <c r="AK372" s="222" t="e">
        <f t="shared" si="176"/>
        <v>#DIV/0!</v>
      </c>
      <c r="AL372" s="222" t="e">
        <f t="shared" si="177"/>
        <v>#DIV/0!</v>
      </c>
      <c r="AN372" s="89"/>
    </row>
    <row r="373" spans="1:40" s="88" customFormat="1" ht="30" hidden="1" customHeight="1">
      <c r="A373" s="88">
        <f>'CONSTRUCTION COST ESTIMATE'!A373</f>
        <v>0</v>
      </c>
      <c r="B373" s="91">
        <f>'CONSTRUCTION COST ESTIMATE'!B373</f>
        <v>509.10050000000001</v>
      </c>
      <c r="C373" s="92" t="str">
        <f>'CONSTRUCTION COST ESTIMATE'!C373</f>
        <v>10 FOOT X 5 FOOT PRECAST REINFORCED CONCRETE BOX</v>
      </c>
      <c r="D373" s="93" t="str">
        <f>'CONSTRUCTION COST ESTIMATE'!BB373</f>
        <v>LF</v>
      </c>
      <c r="E373" s="94">
        <f>'CONSTRUCTION COST ESTIMATE'!BA373</f>
        <v>0</v>
      </c>
      <c r="F373" s="220">
        <f>'CONSTRUCTION COST ESTIMATE'!BC373</f>
        <v>0</v>
      </c>
      <c r="G373" s="221">
        <f>'CONSTRUCTION COST ESTIMATE'!BD373</f>
        <v>0</v>
      </c>
      <c r="H373" s="220"/>
      <c r="I373" s="220">
        <f t="shared" si="159"/>
        <v>0</v>
      </c>
      <c r="J373" s="220"/>
      <c r="K373" s="220">
        <f t="shared" si="160"/>
        <v>0</v>
      </c>
      <c r="L373" s="220"/>
      <c r="M373" s="220">
        <f t="shared" si="161"/>
        <v>0</v>
      </c>
      <c r="N373" s="220"/>
      <c r="O373" s="220">
        <f t="shared" si="162"/>
        <v>0</v>
      </c>
      <c r="P373" s="220"/>
      <c r="Q373" s="220">
        <f t="shared" si="163"/>
        <v>0</v>
      </c>
      <c r="R373" s="220"/>
      <c r="S373" s="220">
        <f t="shared" si="164"/>
        <v>0</v>
      </c>
      <c r="T373" s="220"/>
      <c r="U373" s="220">
        <f t="shared" si="165"/>
        <v>0</v>
      </c>
      <c r="V373" s="220"/>
      <c r="W373" s="220">
        <f t="shared" si="166"/>
        <v>0</v>
      </c>
      <c r="X373" s="220"/>
      <c r="Y373" s="220">
        <f t="shared" si="167"/>
        <v>0</v>
      </c>
      <c r="Z373" s="220"/>
      <c r="AA373" s="220">
        <f t="shared" si="168"/>
        <v>0</v>
      </c>
      <c r="AC373" s="222" t="e">
        <f t="shared" si="169"/>
        <v>#DIV/0!</v>
      </c>
      <c r="AD373" s="220" t="e">
        <f t="shared" si="170"/>
        <v>#NUM!</v>
      </c>
      <c r="AE373" s="223" t="e">
        <f t="shared" si="171"/>
        <v>#NUM!</v>
      </c>
      <c r="AF373" s="223" t="e">
        <f t="shared" si="172"/>
        <v>#NUM!</v>
      </c>
      <c r="AG373" s="222" t="e">
        <f t="shared" si="173"/>
        <v>#NUM!</v>
      </c>
      <c r="AI373" s="220" t="e">
        <f t="shared" si="174"/>
        <v>#DIV/0!</v>
      </c>
      <c r="AJ373" s="222" t="e">
        <f t="shared" si="175"/>
        <v>#DIV/0!</v>
      </c>
      <c r="AK373" s="222" t="e">
        <f t="shared" si="176"/>
        <v>#DIV/0!</v>
      </c>
      <c r="AL373" s="222" t="e">
        <f t="shared" si="177"/>
        <v>#DIV/0!</v>
      </c>
      <c r="AN373" s="89"/>
    </row>
    <row r="374" spans="1:40" s="88" customFormat="1" ht="30" hidden="1" customHeight="1">
      <c r="A374" s="88">
        <f>'CONSTRUCTION COST ESTIMATE'!A374</f>
        <v>0</v>
      </c>
      <c r="B374" s="91">
        <f>'CONSTRUCTION COST ESTIMATE'!B374</f>
        <v>509.10059999999999</v>
      </c>
      <c r="C374" s="92" t="str">
        <f>'CONSTRUCTION COST ESTIMATE'!C374</f>
        <v>10 FOOT X 6 FOOT PRECAST REINFORCED CONCRETE BOX</v>
      </c>
      <c r="D374" s="93" t="str">
        <f>'CONSTRUCTION COST ESTIMATE'!BB374</f>
        <v>LF</v>
      </c>
      <c r="E374" s="94">
        <f>'CONSTRUCTION COST ESTIMATE'!BA374</f>
        <v>0</v>
      </c>
      <c r="F374" s="220">
        <f>'CONSTRUCTION COST ESTIMATE'!BC374</f>
        <v>0</v>
      </c>
      <c r="G374" s="221">
        <f>'CONSTRUCTION COST ESTIMATE'!BD374</f>
        <v>0</v>
      </c>
      <c r="H374" s="220"/>
      <c r="I374" s="220">
        <f t="shared" si="159"/>
        <v>0</v>
      </c>
      <c r="J374" s="220"/>
      <c r="K374" s="220">
        <f t="shared" si="160"/>
        <v>0</v>
      </c>
      <c r="L374" s="220"/>
      <c r="M374" s="220">
        <f t="shared" si="161"/>
        <v>0</v>
      </c>
      <c r="N374" s="220"/>
      <c r="O374" s="220">
        <f t="shared" si="162"/>
        <v>0</v>
      </c>
      <c r="P374" s="220"/>
      <c r="Q374" s="220">
        <f t="shared" si="163"/>
        <v>0</v>
      </c>
      <c r="R374" s="220"/>
      <c r="S374" s="220">
        <f t="shared" si="164"/>
        <v>0</v>
      </c>
      <c r="T374" s="220"/>
      <c r="U374" s="220">
        <f t="shared" si="165"/>
        <v>0</v>
      </c>
      <c r="V374" s="220"/>
      <c r="W374" s="220">
        <f t="shared" si="166"/>
        <v>0</v>
      </c>
      <c r="X374" s="220"/>
      <c r="Y374" s="220">
        <f t="shared" si="167"/>
        <v>0</v>
      </c>
      <c r="Z374" s="220"/>
      <c r="AA374" s="220">
        <f t="shared" si="168"/>
        <v>0</v>
      </c>
      <c r="AC374" s="222" t="e">
        <f t="shared" si="169"/>
        <v>#DIV/0!</v>
      </c>
      <c r="AD374" s="220" t="e">
        <f t="shared" si="170"/>
        <v>#NUM!</v>
      </c>
      <c r="AE374" s="223" t="e">
        <f t="shared" si="171"/>
        <v>#NUM!</v>
      </c>
      <c r="AF374" s="223" t="e">
        <f t="shared" si="172"/>
        <v>#NUM!</v>
      </c>
      <c r="AG374" s="222" t="e">
        <f t="shared" si="173"/>
        <v>#NUM!</v>
      </c>
      <c r="AI374" s="220" t="e">
        <f t="shared" si="174"/>
        <v>#DIV/0!</v>
      </c>
      <c r="AJ374" s="222" t="e">
        <f t="shared" si="175"/>
        <v>#DIV/0!</v>
      </c>
      <c r="AK374" s="222" t="e">
        <f t="shared" si="176"/>
        <v>#DIV/0!</v>
      </c>
      <c r="AL374" s="222" t="e">
        <f t="shared" si="177"/>
        <v>#DIV/0!</v>
      </c>
      <c r="AN374" s="89"/>
    </row>
    <row r="375" spans="1:40" s="88" customFormat="1" ht="30" hidden="1" customHeight="1">
      <c r="A375" s="88">
        <f>'CONSTRUCTION COST ESTIMATE'!A375</f>
        <v>0</v>
      </c>
      <c r="B375" s="91">
        <f>'CONSTRUCTION COST ESTIMATE'!B375</f>
        <v>509.10070000000002</v>
      </c>
      <c r="C375" s="92" t="str">
        <f>'CONSTRUCTION COST ESTIMATE'!C375</f>
        <v>10 FOOT X 7 FOOT PRECAST REINFORCED CONCRETE BOX</v>
      </c>
      <c r="D375" s="93" t="str">
        <f>'CONSTRUCTION COST ESTIMATE'!BB375</f>
        <v>LF</v>
      </c>
      <c r="E375" s="94">
        <f>'CONSTRUCTION COST ESTIMATE'!BA375</f>
        <v>0</v>
      </c>
      <c r="F375" s="220">
        <f>'CONSTRUCTION COST ESTIMATE'!BC375</f>
        <v>0</v>
      </c>
      <c r="G375" s="221">
        <f>'CONSTRUCTION COST ESTIMATE'!BD375</f>
        <v>0</v>
      </c>
      <c r="H375" s="220"/>
      <c r="I375" s="220">
        <f t="shared" si="159"/>
        <v>0</v>
      </c>
      <c r="J375" s="220"/>
      <c r="K375" s="220">
        <f t="shared" si="160"/>
        <v>0</v>
      </c>
      <c r="L375" s="220"/>
      <c r="M375" s="220">
        <f t="shared" si="161"/>
        <v>0</v>
      </c>
      <c r="N375" s="220"/>
      <c r="O375" s="220">
        <f t="shared" si="162"/>
        <v>0</v>
      </c>
      <c r="P375" s="220"/>
      <c r="Q375" s="220">
        <f t="shared" si="163"/>
        <v>0</v>
      </c>
      <c r="R375" s="220"/>
      <c r="S375" s="220">
        <f t="shared" si="164"/>
        <v>0</v>
      </c>
      <c r="T375" s="220"/>
      <c r="U375" s="220">
        <f t="shared" si="165"/>
        <v>0</v>
      </c>
      <c r="V375" s="220"/>
      <c r="W375" s="220">
        <f t="shared" si="166"/>
        <v>0</v>
      </c>
      <c r="X375" s="220"/>
      <c r="Y375" s="220">
        <f t="shared" si="167"/>
        <v>0</v>
      </c>
      <c r="Z375" s="220"/>
      <c r="AA375" s="220">
        <f t="shared" si="168"/>
        <v>0</v>
      </c>
      <c r="AC375" s="222" t="e">
        <f t="shared" si="169"/>
        <v>#DIV/0!</v>
      </c>
      <c r="AD375" s="220" t="e">
        <f t="shared" si="170"/>
        <v>#NUM!</v>
      </c>
      <c r="AE375" s="223" t="e">
        <f t="shared" si="171"/>
        <v>#NUM!</v>
      </c>
      <c r="AF375" s="223" t="e">
        <f t="shared" si="172"/>
        <v>#NUM!</v>
      </c>
      <c r="AG375" s="222" t="e">
        <f t="shared" si="173"/>
        <v>#NUM!</v>
      </c>
      <c r="AI375" s="220" t="e">
        <f t="shared" si="174"/>
        <v>#DIV/0!</v>
      </c>
      <c r="AJ375" s="222" t="e">
        <f t="shared" si="175"/>
        <v>#DIV/0!</v>
      </c>
      <c r="AK375" s="222" t="e">
        <f t="shared" si="176"/>
        <v>#DIV/0!</v>
      </c>
      <c r="AL375" s="222" t="e">
        <f t="shared" si="177"/>
        <v>#DIV/0!</v>
      </c>
      <c r="AN375" s="89"/>
    </row>
    <row r="376" spans="1:40" s="88" customFormat="1" ht="30" hidden="1" customHeight="1">
      <c r="A376" s="88">
        <f>'CONSTRUCTION COST ESTIMATE'!A376</f>
        <v>0</v>
      </c>
      <c r="B376" s="91">
        <f>'CONSTRUCTION COST ESTIMATE'!B376</f>
        <v>509.10079999999999</v>
      </c>
      <c r="C376" s="92" t="str">
        <f>'CONSTRUCTION COST ESTIMATE'!C376</f>
        <v>10 FOOT X 8 FOOT PRECAST REINFORCED CONCRETE BOX</v>
      </c>
      <c r="D376" s="93" t="str">
        <f>'CONSTRUCTION COST ESTIMATE'!BB376</f>
        <v>LF</v>
      </c>
      <c r="E376" s="94">
        <f>'CONSTRUCTION COST ESTIMATE'!BA376</f>
        <v>0</v>
      </c>
      <c r="F376" s="220">
        <f>'CONSTRUCTION COST ESTIMATE'!BC376</f>
        <v>0</v>
      </c>
      <c r="G376" s="221">
        <f>'CONSTRUCTION COST ESTIMATE'!BD376</f>
        <v>0</v>
      </c>
      <c r="H376" s="220"/>
      <c r="I376" s="220">
        <f t="shared" si="159"/>
        <v>0</v>
      </c>
      <c r="J376" s="220"/>
      <c r="K376" s="220">
        <f t="shared" si="160"/>
        <v>0</v>
      </c>
      <c r="L376" s="220"/>
      <c r="M376" s="220">
        <f t="shared" si="161"/>
        <v>0</v>
      </c>
      <c r="N376" s="220"/>
      <c r="O376" s="220">
        <f t="shared" si="162"/>
        <v>0</v>
      </c>
      <c r="P376" s="220"/>
      <c r="Q376" s="220">
        <f t="shared" si="163"/>
        <v>0</v>
      </c>
      <c r="R376" s="220"/>
      <c r="S376" s="220">
        <f t="shared" si="164"/>
        <v>0</v>
      </c>
      <c r="T376" s="220"/>
      <c r="U376" s="220">
        <f t="shared" si="165"/>
        <v>0</v>
      </c>
      <c r="V376" s="220"/>
      <c r="W376" s="220">
        <f t="shared" si="166"/>
        <v>0</v>
      </c>
      <c r="X376" s="220"/>
      <c r="Y376" s="220">
        <f t="shared" si="167"/>
        <v>0</v>
      </c>
      <c r="Z376" s="220"/>
      <c r="AA376" s="220">
        <f t="shared" si="168"/>
        <v>0</v>
      </c>
      <c r="AC376" s="222" t="e">
        <f t="shared" si="169"/>
        <v>#DIV/0!</v>
      </c>
      <c r="AD376" s="220" t="e">
        <f t="shared" si="170"/>
        <v>#NUM!</v>
      </c>
      <c r="AE376" s="223" t="e">
        <f t="shared" si="171"/>
        <v>#NUM!</v>
      </c>
      <c r="AF376" s="223" t="e">
        <f t="shared" si="172"/>
        <v>#NUM!</v>
      </c>
      <c r="AG376" s="222" t="e">
        <f t="shared" si="173"/>
        <v>#NUM!</v>
      </c>
      <c r="AI376" s="220" t="e">
        <f t="shared" si="174"/>
        <v>#DIV/0!</v>
      </c>
      <c r="AJ376" s="222" t="e">
        <f t="shared" si="175"/>
        <v>#DIV/0!</v>
      </c>
      <c r="AK376" s="222" t="e">
        <f t="shared" si="176"/>
        <v>#DIV/0!</v>
      </c>
      <c r="AL376" s="222" t="e">
        <f t="shared" si="177"/>
        <v>#DIV/0!</v>
      </c>
      <c r="AN376" s="89"/>
    </row>
    <row r="377" spans="1:40" s="88" customFormat="1" ht="30" hidden="1" customHeight="1">
      <c r="A377" s="88">
        <f>'CONSTRUCTION COST ESTIMATE'!A377</f>
        <v>0</v>
      </c>
      <c r="B377" s="91">
        <f>'CONSTRUCTION COST ESTIMATE'!B377</f>
        <v>509.10090000000002</v>
      </c>
      <c r="C377" s="92" t="str">
        <f>'CONSTRUCTION COST ESTIMATE'!C377</f>
        <v>10 FOOT X 9 FOOT PRECAST REINFORCED CONCRETE BOX</v>
      </c>
      <c r="D377" s="93" t="str">
        <f>'CONSTRUCTION COST ESTIMATE'!BB377</f>
        <v>LF</v>
      </c>
      <c r="E377" s="94">
        <f>'CONSTRUCTION COST ESTIMATE'!BA377</f>
        <v>0</v>
      </c>
      <c r="F377" s="220">
        <f>'CONSTRUCTION COST ESTIMATE'!BC377</f>
        <v>0</v>
      </c>
      <c r="G377" s="221">
        <f>'CONSTRUCTION COST ESTIMATE'!BD377</f>
        <v>0</v>
      </c>
      <c r="H377" s="220"/>
      <c r="I377" s="220">
        <f t="shared" si="159"/>
        <v>0</v>
      </c>
      <c r="J377" s="220"/>
      <c r="K377" s="220">
        <f t="shared" si="160"/>
        <v>0</v>
      </c>
      <c r="L377" s="220"/>
      <c r="M377" s="220">
        <f t="shared" si="161"/>
        <v>0</v>
      </c>
      <c r="N377" s="220"/>
      <c r="O377" s="220">
        <f t="shared" si="162"/>
        <v>0</v>
      </c>
      <c r="P377" s="220"/>
      <c r="Q377" s="220">
        <f t="shared" si="163"/>
        <v>0</v>
      </c>
      <c r="R377" s="220"/>
      <c r="S377" s="220">
        <f t="shared" si="164"/>
        <v>0</v>
      </c>
      <c r="T377" s="220"/>
      <c r="U377" s="220">
        <f t="shared" si="165"/>
        <v>0</v>
      </c>
      <c r="V377" s="220"/>
      <c r="W377" s="220">
        <f t="shared" si="166"/>
        <v>0</v>
      </c>
      <c r="X377" s="220"/>
      <c r="Y377" s="220">
        <f t="shared" si="167"/>
        <v>0</v>
      </c>
      <c r="Z377" s="220"/>
      <c r="AA377" s="220">
        <f t="shared" si="168"/>
        <v>0</v>
      </c>
      <c r="AC377" s="222" t="e">
        <f t="shared" si="169"/>
        <v>#DIV/0!</v>
      </c>
      <c r="AD377" s="220" t="e">
        <f t="shared" si="170"/>
        <v>#NUM!</v>
      </c>
      <c r="AE377" s="223" t="e">
        <f t="shared" si="171"/>
        <v>#NUM!</v>
      </c>
      <c r="AF377" s="223" t="e">
        <f t="shared" si="172"/>
        <v>#NUM!</v>
      </c>
      <c r="AG377" s="222" t="e">
        <f t="shared" si="173"/>
        <v>#NUM!</v>
      </c>
      <c r="AI377" s="220" t="e">
        <f t="shared" si="174"/>
        <v>#DIV/0!</v>
      </c>
      <c r="AJ377" s="222" t="e">
        <f t="shared" si="175"/>
        <v>#DIV/0!</v>
      </c>
      <c r="AK377" s="222" t="e">
        <f t="shared" si="176"/>
        <v>#DIV/0!</v>
      </c>
      <c r="AL377" s="222" t="e">
        <f t="shared" si="177"/>
        <v>#DIV/0!</v>
      </c>
      <c r="AN377" s="89"/>
    </row>
    <row r="378" spans="1:40" s="88" customFormat="1" ht="30" hidden="1" customHeight="1">
      <c r="A378" s="88">
        <f>'CONSTRUCTION COST ESTIMATE'!A378</f>
        <v>0</v>
      </c>
      <c r="B378" s="91">
        <f>'CONSTRUCTION COST ESTIMATE'!B378</f>
        <v>509.101</v>
      </c>
      <c r="C378" s="92" t="str">
        <f>'CONSTRUCTION COST ESTIMATE'!C378</f>
        <v>10 FOOT X 10 FOOT PRECAST REINFORCED CONCRETE BOX</v>
      </c>
      <c r="D378" s="93" t="str">
        <f>'CONSTRUCTION COST ESTIMATE'!BB378</f>
        <v>LF</v>
      </c>
      <c r="E378" s="94">
        <f>'CONSTRUCTION COST ESTIMATE'!BA378</f>
        <v>0</v>
      </c>
      <c r="F378" s="220">
        <f>'CONSTRUCTION COST ESTIMATE'!BC378</f>
        <v>0</v>
      </c>
      <c r="G378" s="221">
        <f>'CONSTRUCTION COST ESTIMATE'!BD378</f>
        <v>0</v>
      </c>
      <c r="H378" s="220"/>
      <c r="I378" s="220">
        <f t="shared" si="159"/>
        <v>0</v>
      </c>
      <c r="J378" s="220"/>
      <c r="K378" s="220">
        <f t="shared" si="160"/>
        <v>0</v>
      </c>
      <c r="L378" s="220"/>
      <c r="M378" s="220">
        <f t="shared" si="161"/>
        <v>0</v>
      </c>
      <c r="N378" s="220"/>
      <c r="O378" s="220">
        <f t="shared" si="162"/>
        <v>0</v>
      </c>
      <c r="P378" s="220"/>
      <c r="Q378" s="220">
        <f t="shared" si="163"/>
        <v>0</v>
      </c>
      <c r="R378" s="220"/>
      <c r="S378" s="220">
        <f t="shared" si="164"/>
        <v>0</v>
      </c>
      <c r="T378" s="220"/>
      <c r="U378" s="220">
        <f t="shared" si="165"/>
        <v>0</v>
      </c>
      <c r="V378" s="220"/>
      <c r="W378" s="220">
        <f t="shared" si="166"/>
        <v>0</v>
      </c>
      <c r="X378" s="220"/>
      <c r="Y378" s="220">
        <f t="shared" si="167"/>
        <v>0</v>
      </c>
      <c r="Z378" s="220"/>
      <c r="AA378" s="220">
        <f t="shared" si="168"/>
        <v>0</v>
      </c>
      <c r="AC378" s="222" t="e">
        <f t="shared" si="169"/>
        <v>#DIV/0!</v>
      </c>
      <c r="AD378" s="220" t="e">
        <f t="shared" si="170"/>
        <v>#NUM!</v>
      </c>
      <c r="AE378" s="223" t="e">
        <f t="shared" si="171"/>
        <v>#NUM!</v>
      </c>
      <c r="AF378" s="223" t="e">
        <f t="shared" si="172"/>
        <v>#NUM!</v>
      </c>
      <c r="AG378" s="222" t="e">
        <f t="shared" si="173"/>
        <v>#NUM!</v>
      </c>
      <c r="AI378" s="220" t="e">
        <f t="shared" si="174"/>
        <v>#DIV/0!</v>
      </c>
      <c r="AJ378" s="222" t="e">
        <f t="shared" si="175"/>
        <v>#DIV/0!</v>
      </c>
      <c r="AK378" s="222" t="e">
        <f t="shared" si="176"/>
        <v>#DIV/0!</v>
      </c>
      <c r="AL378" s="222" t="e">
        <f t="shared" si="177"/>
        <v>#DIV/0!</v>
      </c>
      <c r="AN378" s="89"/>
    </row>
    <row r="379" spans="1:40" s="88" customFormat="1" ht="30" hidden="1" customHeight="1">
      <c r="A379" s="88">
        <f>'CONSTRUCTION COST ESTIMATE'!A379</f>
        <v>0</v>
      </c>
      <c r="B379" s="91">
        <f>'CONSTRUCTION COST ESTIMATE'!B379</f>
        <v>509.1103</v>
      </c>
      <c r="C379" s="92" t="str">
        <f>'CONSTRUCTION COST ESTIMATE'!C379</f>
        <v>11 FOOT X 3 FOOT PRECAST REINFORCED CONCRETE BOX</v>
      </c>
      <c r="D379" s="93" t="str">
        <f>'CONSTRUCTION COST ESTIMATE'!BB379</f>
        <v>LF</v>
      </c>
      <c r="E379" s="94">
        <f>'CONSTRUCTION COST ESTIMATE'!BA379</f>
        <v>0</v>
      </c>
      <c r="F379" s="220">
        <f>'CONSTRUCTION COST ESTIMATE'!BC379</f>
        <v>0</v>
      </c>
      <c r="G379" s="221">
        <f>'CONSTRUCTION COST ESTIMATE'!BD379</f>
        <v>0</v>
      </c>
      <c r="H379" s="220"/>
      <c r="I379" s="220">
        <f t="shared" si="159"/>
        <v>0</v>
      </c>
      <c r="J379" s="220"/>
      <c r="K379" s="220">
        <f t="shared" si="160"/>
        <v>0</v>
      </c>
      <c r="L379" s="220"/>
      <c r="M379" s="220">
        <f t="shared" si="161"/>
        <v>0</v>
      </c>
      <c r="N379" s="220"/>
      <c r="O379" s="220">
        <f t="shared" si="162"/>
        <v>0</v>
      </c>
      <c r="P379" s="220"/>
      <c r="Q379" s="220">
        <f t="shared" si="163"/>
        <v>0</v>
      </c>
      <c r="R379" s="220"/>
      <c r="S379" s="220">
        <f t="shared" si="164"/>
        <v>0</v>
      </c>
      <c r="T379" s="220"/>
      <c r="U379" s="220">
        <f t="shared" si="165"/>
        <v>0</v>
      </c>
      <c r="V379" s="220"/>
      <c r="W379" s="220">
        <f t="shared" si="166"/>
        <v>0</v>
      </c>
      <c r="X379" s="220"/>
      <c r="Y379" s="220">
        <f t="shared" si="167"/>
        <v>0</v>
      </c>
      <c r="Z379" s="220"/>
      <c r="AA379" s="220">
        <f t="shared" si="168"/>
        <v>0</v>
      </c>
      <c r="AC379" s="222" t="e">
        <f t="shared" si="169"/>
        <v>#DIV/0!</v>
      </c>
      <c r="AD379" s="220" t="e">
        <f t="shared" si="170"/>
        <v>#NUM!</v>
      </c>
      <c r="AE379" s="223" t="e">
        <f t="shared" si="171"/>
        <v>#NUM!</v>
      </c>
      <c r="AF379" s="223" t="e">
        <f t="shared" si="172"/>
        <v>#NUM!</v>
      </c>
      <c r="AG379" s="222" t="e">
        <f t="shared" si="173"/>
        <v>#NUM!</v>
      </c>
      <c r="AI379" s="220" t="e">
        <f t="shared" si="174"/>
        <v>#DIV/0!</v>
      </c>
      <c r="AJ379" s="222" t="e">
        <f t="shared" si="175"/>
        <v>#DIV/0!</v>
      </c>
      <c r="AK379" s="222" t="e">
        <f t="shared" si="176"/>
        <v>#DIV/0!</v>
      </c>
      <c r="AL379" s="222" t="e">
        <f t="shared" si="177"/>
        <v>#DIV/0!</v>
      </c>
      <c r="AN379" s="89"/>
    </row>
    <row r="380" spans="1:40" s="88" customFormat="1" ht="30" hidden="1" customHeight="1">
      <c r="A380" s="88">
        <f>'CONSTRUCTION COST ESTIMATE'!A380</f>
        <v>0</v>
      </c>
      <c r="B380" s="91">
        <f>'CONSTRUCTION COST ESTIMATE'!B380</f>
        <v>509.11040000000003</v>
      </c>
      <c r="C380" s="92" t="str">
        <f>'CONSTRUCTION COST ESTIMATE'!C380</f>
        <v>11 FOOT X 4 FOOT PRECAST REINFORCED CONCRETE BOX</v>
      </c>
      <c r="D380" s="93" t="str">
        <f>'CONSTRUCTION COST ESTIMATE'!BB380</f>
        <v>LF</v>
      </c>
      <c r="E380" s="94">
        <f>'CONSTRUCTION COST ESTIMATE'!BA380</f>
        <v>0</v>
      </c>
      <c r="F380" s="220">
        <f>'CONSTRUCTION COST ESTIMATE'!BC380</f>
        <v>0</v>
      </c>
      <c r="G380" s="221">
        <f>'CONSTRUCTION COST ESTIMATE'!BD380</f>
        <v>0</v>
      </c>
      <c r="H380" s="220"/>
      <c r="I380" s="220">
        <f t="shared" si="159"/>
        <v>0</v>
      </c>
      <c r="J380" s="220"/>
      <c r="K380" s="220">
        <f t="shared" si="160"/>
        <v>0</v>
      </c>
      <c r="L380" s="220"/>
      <c r="M380" s="220">
        <f t="shared" si="161"/>
        <v>0</v>
      </c>
      <c r="N380" s="220"/>
      <c r="O380" s="220">
        <f t="shared" si="162"/>
        <v>0</v>
      </c>
      <c r="P380" s="220"/>
      <c r="Q380" s="220">
        <f t="shared" si="163"/>
        <v>0</v>
      </c>
      <c r="R380" s="220"/>
      <c r="S380" s="220">
        <f t="shared" si="164"/>
        <v>0</v>
      </c>
      <c r="T380" s="220"/>
      <c r="U380" s="220">
        <f t="shared" si="165"/>
        <v>0</v>
      </c>
      <c r="V380" s="220"/>
      <c r="W380" s="220">
        <f t="shared" si="166"/>
        <v>0</v>
      </c>
      <c r="X380" s="220"/>
      <c r="Y380" s="220">
        <f t="shared" si="167"/>
        <v>0</v>
      </c>
      <c r="Z380" s="220"/>
      <c r="AA380" s="220">
        <f t="shared" si="168"/>
        <v>0</v>
      </c>
      <c r="AC380" s="222" t="e">
        <f t="shared" si="169"/>
        <v>#DIV/0!</v>
      </c>
      <c r="AD380" s="220" t="e">
        <f t="shared" si="170"/>
        <v>#NUM!</v>
      </c>
      <c r="AE380" s="223" t="e">
        <f t="shared" si="171"/>
        <v>#NUM!</v>
      </c>
      <c r="AF380" s="223" t="e">
        <f t="shared" si="172"/>
        <v>#NUM!</v>
      </c>
      <c r="AG380" s="222" t="e">
        <f t="shared" si="173"/>
        <v>#NUM!</v>
      </c>
      <c r="AI380" s="220" t="e">
        <f t="shared" si="174"/>
        <v>#DIV/0!</v>
      </c>
      <c r="AJ380" s="222" t="e">
        <f t="shared" si="175"/>
        <v>#DIV/0!</v>
      </c>
      <c r="AK380" s="222" t="e">
        <f t="shared" si="176"/>
        <v>#DIV/0!</v>
      </c>
      <c r="AL380" s="222" t="e">
        <f t="shared" si="177"/>
        <v>#DIV/0!</v>
      </c>
      <c r="AN380" s="89"/>
    </row>
    <row r="381" spans="1:40" s="88" customFormat="1" ht="30" hidden="1" customHeight="1">
      <c r="A381" s="88">
        <f>'CONSTRUCTION COST ESTIMATE'!A381</f>
        <v>0</v>
      </c>
      <c r="B381" s="91">
        <f>'CONSTRUCTION COST ESTIMATE'!B381</f>
        <v>509.1105</v>
      </c>
      <c r="C381" s="92" t="str">
        <f>'CONSTRUCTION COST ESTIMATE'!C381</f>
        <v>11 FOOT X 5 FOOT PRECAST REINFORCED CONCRETE BOX</v>
      </c>
      <c r="D381" s="93" t="str">
        <f>'CONSTRUCTION COST ESTIMATE'!BB381</f>
        <v>LF</v>
      </c>
      <c r="E381" s="94">
        <f>'CONSTRUCTION COST ESTIMATE'!BA381</f>
        <v>0</v>
      </c>
      <c r="F381" s="220">
        <f>'CONSTRUCTION COST ESTIMATE'!BC381</f>
        <v>0</v>
      </c>
      <c r="G381" s="221">
        <f>'CONSTRUCTION COST ESTIMATE'!BD381</f>
        <v>0</v>
      </c>
      <c r="H381" s="220"/>
      <c r="I381" s="220">
        <f t="shared" si="159"/>
        <v>0</v>
      </c>
      <c r="J381" s="220"/>
      <c r="K381" s="220">
        <f t="shared" si="160"/>
        <v>0</v>
      </c>
      <c r="L381" s="220"/>
      <c r="M381" s="220">
        <f t="shared" si="161"/>
        <v>0</v>
      </c>
      <c r="N381" s="220"/>
      <c r="O381" s="220">
        <f t="shared" si="162"/>
        <v>0</v>
      </c>
      <c r="P381" s="220"/>
      <c r="Q381" s="220">
        <f t="shared" si="163"/>
        <v>0</v>
      </c>
      <c r="R381" s="220"/>
      <c r="S381" s="220">
        <f t="shared" si="164"/>
        <v>0</v>
      </c>
      <c r="T381" s="220"/>
      <c r="U381" s="220">
        <f t="shared" si="165"/>
        <v>0</v>
      </c>
      <c r="V381" s="220"/>
      <c r="W381" s="220">
        <f t="shared" si="166"/>
        <v>0</v>
      </c>
      <c r="X381" s="220"/>
      <c r="Y381" s="220">
        <f t="shared" si="167"/>
        <v>0</v>
      </c>
      <c r="Z381" s="220"/>
      <c r="AA381" s="220">
        <f t="shared" si="168"/>
        <v>0</v>
      </c>
      <c r="AC381" s="222" t="e">
        <f t="shared" si="169"/>
        <v>#DIV/0!</v>
      </c>
      <c r="AD381" s="220" t="e">
        <f t="shared" si="170"/>
        <v>#NUM!</v>
      </c>
      <c r="AE381" s="223" t="e">
        <f t="shared" si="171"/>
        <v>#NUM!</v>
      </c>
      <c r="AF381" s="223" t="e">
        <f t="shared" si="172"/>
        <v>#NUM!</v>
      </c>
      <c r="AG381" s="222" t="e">
        <f t="shared" si="173"/>
        <v>#NUM!</v>
      </c>
      <c r="AI381" s="220" t="e">
        <f t="shared" si="174"/>
        <v>#DIV/0!</v>
      </c>
      <c r="AJ381" s="222" t="e">
        <f t="shared" si="175"/>
        <v>#DIV/0!</v>
      </c>
      <c r="AK381" s="222" t="e">
        <f t="shared" si="176"/>
        <v>#DIV/0!</v>
      </c>
      <c r="AL381" s="222" t="e">
        <f t="shared" si="177"/>
        <v>#DIV/0!</v>
      </c>
      <c r="AN381" s="89"/>
    </row>
    <row r="382" spans="1:40" s="88" customFormat="1" ht="30" hidden="1" customHeight="1">
      <c r="A382" s="88">
        <f>'CONSTRUCTION COST ESTIMATE'!A382</f>
        <v>0</v>
      </c>
      <c r="B382" s="91">
        <f>'CONSTRUCTION COST ESTIMATE'!B382</f>
        <v>509.11059999999998</v>
      </c>
      <c r="C382" s="92" t="str">
        <f>'CONSTRUCTION COST ESTIMATE'!C382</f>
        <v>11 FOOT X 6 FOOT PRECAST REINFORCED CONCRETE BOX</v>
      </c>
      <c r="D382" s="93" t="str">
        <f>'CONSTRUCTION COST ESTIMATE'!BB382</f>
        <v>LF</v>
      </c>
      <c r="E382" s="94">
        <f>'CONSTRUCTION COST ESTIMATE'!BA382</f>
        <v>0</v>
      </c>
      <c r="F382" s="220">
        <f>'CONSTRUCTION COST ESTIMATE'!BC382</f>
        <v>0</v>
      </c>
      <c r="G382" s="221">
        <f>'CONSTRUCTION COST ESTIMATE'!BD382</f>
        <v>0</v>
      </c>
      <c r="H382" s="220"/>
      <c r="I382" s="220">
        <f t="shared" si="159"/>
        <v>0</v>
      </c>
      <c r="J382" s="220"/>
      <c r="K382" s="220">
        <f t="shared" si="160"/>
        <v>0</v>
      </c>
      <c r="L382" s="220"/>
      <c r="M382" s="220">
        <f t="shared" si="161"/>
        <v>0</v>
      </c>
      <c r="N382" s="220"/>
      <c r="O382" s="220">
        <f t="shared" si="162"/>
        <v>0</v>
      </c>
      <c r="P382" s="220"/>
      <c r="Q382" s="220">
        <f t="shared" si="163"/>
        <v>0</v>
      </c>
      <c r="R382" s="220"/>
      <c r="S382" s="220">
        <f t="shared" si="164"/>
        <v>0</v>
      </c>
      <c r="T382" s="220"/>
      <c r="U382" s="220">
        <f t="shared" si="165"/>
        <v>0</v>
      </c>
      <c r="V382" s="220"/>
      <c r="W382" s="220">
        <f t="shared" si="166"/>
        <v>0</v>
      </c>
      <c r="X382" s="220"/>
      <c r="Y382" s="220">
        <f t="shared" si="167"/>
        <v>0</v>
      </c>
      <c r="Z382" s="220"/>
      <c r="AA382" s="220">
        <f t="shared" si="168"/>
        <v>0</v>
      </c>
      <c r="AC382" s="222" t="e">
        <f t="shared" si="169"/>
        <v>#DIV/0!</v>
      </c>
      <c r="AD382" s="220" t="e">
        <f t="shared" si="170"/>
        <v>#NUM!</v>
      </c>
      <c r="AE382" s="223" t="e">
        <f t="shared" si="171"/>
        <v>#NUM!</v>
      </c>
      <c r="AF382" s="223" t="e">
        <f t="shared" si="172"/>
        <v>#NUM!</v>
      </c>
      <c r="AG382" s="222" t="e">
        <f t="shared" si="173"/>
        <v>#NUM!</v>
      </c>
      <c r="AI382" s="220" t="e">
        <f t="shared" si="174"/>
        <v>#DIV/0!</v>
      </c>
      <c r="AJ382" s="222" t="e">
        <f t="shared" si="175"/>
        <v>#DIV/0!</v>
      </c>
      <c r="AK382" s="222" t="e">
        <f t="shared" si="176"/>
        <v>#DIV/0!</v>
      </c>
      <c r="AL382" s="222" t="e">
        <f t="shared" si="177"/>
        <v>#DIV/0!</v>
      </c>
      <c r="AN382" s="89"/>
    </row>
    <row r="383" spans="1:40" s="88" customFormat="1" ht="30" hidden="1" customHeight="1">
      <c r="A383" s="88">
        <f>'CONSTRUCTION COST ESTIMATE'!A383</f>
        <v>0</v>
      </c>
      <c r="B383" s="91">
        <f>'CONSTRUCTION COST ESTIMATE'!B383</f>
        <v>509.11070000000001</v>
      </c>
      <c r="C383" s="92" t="str">
        <f>'CONSTRUCTION COST ESTIMATE'!C383</f>
        <v>11 FOOT X 7 FOOT PRECAST REINFORCED CONCRETE BOX</v>
      </c>
      <c r="D383" s="93" t="str">
        <f>'CONSTRUCTION COST ESTIMATE'!BB383</f>
        <v>LF</v>
      </c>
      <c r="E383" s="94">
        <f>'CONSTRUCTION COST ESTIMATE'!BA383</f>
        <v>0</v>
      </c>
      <c r="F383" s="220">
        <f>'CONSTRUCTION COST ESTIMATE'!BC383</f>
        <v>0</v>
      </c>
      <c r="G383" s="221">
        <f>'CONSTRUCTION COST ESTIMATE'!BD383</f>
        <v>0</v>
      </c>
      <c r="H383" s="220"/>
      <c r="I383" s="220">
        <f t="shared" si="159"/>
        <v>0</v>
      </c>
      <c r="J383" s="220"/>
      <c r="K383" s="220">
        <f t="shared" si="160"/>
        <v>0</v>
      </c>
      <c r="L383" s="220"/>
      <c r="M383" s="220">
        <f t="shared" si="161"/>
        <v>0</v>
      </c>
      <c r="N383" s="220"/>
      <c r="O383" s="220">
        <f t="shared" si="162"/>
        <v>0</v>
      </c>
      <c r="P383" s="220"/>
      <c r="Q383" s="220">
        <f t="shared" si="163"/>
        <v>0</v>
      </c>
      <c r="R383" s="220"/>
      <c r="S383" s="220">
        <f t="shared" si="164"/>
        <v>0</v>
      </c>
      <c r="T383" s="220"/>
      <c r="U383" s="220">
        <f t="shared" si="165"/>
        <v>0</v>
      </c>
      <c r="V383" s="220"/>
      <c r="W383" s="220">
        <f t="shared" si="166"/>
        <v>0</v>
      </c>
      <c r="X383" s="220"/>
      <c r="Y383" s="220">
        <f t="shared" si="167"/>
        <v>0</v>
      </c>
      <c r="Z383" s="220"/>
      <c r="AA383" s="220">
        <f t="shared" si="168"/>
        <v>0</v>
      </c>
      <c r="AC383" s="222" t="e">
        <f t="shared" si="169"/>
        <v>#DIV/0!</v>
      </c>
      <c r="AD383" s="220" t="e">
        <f t="shared" si="170"/>
        <v>#NUM!</v>
      </c>
      <c r="AE383" s="223" t="e">
        <f t="shared" si="171"/>
        <v>#NUM!</v>
      </c>
      <c r="AF383" s="223" t="e">
        <f t="shared" si="172"/>
        <v>#NUM!</v>
      </c>
      <c r="AG383" s="222" t="e">
        <f t="shared" si="173"/>
        <v>#NUM!</v>
      </c>
      <c r="AI383" s="220" t="e">
        <f t="shared" si="174"/>
        <v>#DIV/0!</v>
      </c>
      <c r="AJ383" s="222" t="e">
        <f t="shared" si="175"/>
        <v>#DIV/0!</v>
      </c>
      <c r="AK383" s="222" t="e">
        <f t="shared" si="176"/>
        <v>#DIV/0!</v>
      </c>
      <c r="AL383" s="222" t="e">
        <f t="shared" si="177"/>
        <v>#DIV/0!</v>
      </c>
      <c r="AN383" s="89"/>
    </row>
    <row r="384" spans="1:40" s="88" customFormat="1" ht="30" hidden="1" customHeight="1">
      <c r="A384" s="88">
        <f>'CONSTRUCTION COST ESTIMATE'!A384</f>
        <v>0</v>
      </c>
      <c r="B384" s="91">
        <f>'CONSTRUCTION COST ESTIMATE'!B384</f>
        <v>509.11079999999998</v>
      </c>
      <c r="C384" s="92" t="str">
        <f>'CONSTRUCTION COST ESTIMATE'!C384</f>
        <v>11 FOOT X 8 FOOT PRECAST REINFORCED CONCRETE BOX</v>
      </c>
      <c r="D384" s="93" t="str">
        <f>'CONSTRUCTION COST ESTIMATE'!BB384</f>
        <v>LF</v>
      </c>
      <c r="E384" s="94">
        <f>'CONSTRUCTION COST ESTIMATE'!BA384</f>
        <v>0</v>
      </c>
      <c r="F384" s="220">
        <f>'CONSTRUCTION COST ESTIMATE'!BC384</f>
        <v>0</v>
      </c>
      <c r="G384" s="221">
        <f>'CONSTRUCTION COST ESTIMATE'!BD384</f>
        <v>0</v>
      </c>
      <c r="H384" s="220"/>
      <c r="I384" s="220">
        <f t="shared" si="159"/>
        <v>0</v>
      </c>
      <c r="J384" s="220"/>
      <c r="K384" s="220">
        <f t="shared" si="160"/>
        <v>0</v>
      </c>
      <c r="L384" s="220"/>
      <c r="M384" s="220">
        <f t="shared" si="161"/>
        <v>0</v>
      </c>
      <c r="N384" s="220"/>
      <c r="O384" s="220">
        <f t="shared" si="162"/>
        <v>0</v>
      </c>
      <c r="P384" s="220"/>
      <c r="Q384" s="220">
        <f t="shared" si="163"/>
        <v>0</v>
      </c>
      <c r="R384" s="220"/>
      <c r="S384" s="220">
        <f t="shared" si="164"/>
        <v>0</v>
      </c>
      <c r="T384" s="220"/>
      <c r="U384" s="220">
        <f t="shared" si="165"/>
        <v>0</v>
      </c>
      <c r="V384" s="220"/>
      <c r="W384" s="220">
        <f t="shared" si="166"/>
        <v>0</v>
      </c>
      <c r="X384" s="220"/>
      <c r="Y384" s="220">
        <f t="shared" si="167"/>
        <v>0</v>
      </c>
      <c r="Z384" s="220"/>
      <c r="AA384" s="220">
        <f t="shared" si="168"/>
        <v>0</v>
      </c>
      <c r="AC384" s="222" t="e">
        <f t="shared" si="169"/>
        <v>#DIV/0!</v>
      </c>
      <c r="AD384" s="220" t="e">
        <f t="shared" si="170"/>
        <v>#NUM!</v>
      </c>
      <c r="AE384" s="223" t="e">
        <f t="shared" si="171"/>
        <v>#NUM!</v>
      </c>
      <c r="AF384" s="223" t="e">
        <f t="shared" si="172"/>
        <v>#NUM!</v>
      </c>
      <c r="AG384" s="222" t="e">
        <f t="shared" si="173"/>
        <v>#NUM!</v>
      </c>
      <c r="AI384" s="220" t="e">
        <f t="shared" si="174"/>
        <v>#DIV/0!</v>
      </c>
      <c r="AJ384" s="222" t="e">
        <f t="shared" si="175"/>
        <v>#DIV/0!</v>
      </c>
      <c r="AK384" s="222" t="e">
        <f t="shared" si="176"/>
        <v>#DIV/0!</v>
      </c>
      <c r="AL384" s="222" t="e">
        <f t="shared" si="177"/>
        <v>#DIV/0!</v>
      </c>
      <c r="AN384" s="89"/>
    </row>
    <row r="385" spans="1:40" s="88" customFormat="1" ht="30" hidden="1" customHeight="1">
      <c r="A385" s="88">
        <f>'CONSTRUCTION COST ESTIMATE'!A385</f>
        <v>0</v>
      </c>
      <c r="B385" s="91">
        <f>'CONSTRUCTION COST ESTIMATE'!B385</f>
        <v>509.11090000000002</v>
      </c>
      <c r="C385" s="92" t="str">
        <f>'CONSTRUCTION COST ESTIMATE'!C385</f>
        <v>11 FOOT X 9 FOOT PRECAST REINFORCED CONCRETE BOX</v>
      </c>
      <c r="D385" s="93" t="str">
        <f>'CONSTRUCTION COST ESTIMATE'!BB385</f>
        <v>LF</v>
      </c>
      <c r="E385" s="94">
        <f>'CONSTRUCTION COST ESTIMATE'!BA385</f>
        <v>0</v>
      </c>
      <c r="F385" s="220">
        <f>'CONSTRUCTION COST ESTIMATE'!BC385</f>
        <v>0</v>
      </c>
      <c r="G385" s="221">
        <f>'CONSTRUCTION COST ESTIMATE'!BD385</f>
        <v>0</v>
      </c>
      <c r="H385" s="220"/>
      <c r="I385" s="220">
        <f t="shared" si="159"/>
        <v>0</v>
      </c>
      <c r="J385" s="220"/>
      <c r="K385" s="220">
        <f t="shared" si="160"/>
        <v>0</v>
      </c>
      <c r="L385" s="220"/>
      <c r="M385" s="220">
        <f t="shared" si="161"/>
        <v>0</v>
      </c>
      <c r="N385" s="220"/>
      <c r="O385" s="220">
        <f t="shared" si="162"/>
        <v>0</v>
      </c>
      <c r="P385" s="220"/>
      <c r="Q385" s="220">
        <f t="shared" si="163"/>
        <v>0</v>
      </c>
      <c r="R385" s="220"/>
      <c r="S385" s="220">
        <f t="shared" si="164"/>
        <v>0</v>
      </c>
      <c r="T385" s="220"/>
      <c r="U385" s="220">
        <f t="shared" si="165"/>
        <v>0</v>
      </c>
      <c r="V385" s="220"/>
      <c r="W385" s="220">
        <f t="shared" si="166"/>
        <v>0</v>
      </c>
      <c r="X385" s="220"/>
      <c r="Y385" s="220">
        <f t="shared" si="167"/>
        <v>0</v>
      </c>
      <c r="Z385" s="220"/>
      <c r="AA385" s="220">
        <f t="shared" si="168"/>
        <v>0</v>
      </c>
      <c r="AC385" s="222" t="e">
        <f t="shared" si="169"/>
        <v>#DIV/0!</v>
      </c>
      <c r="AD385" s="220" t="e">
        <f t="shared" si="170"/>
        <v>#NUM!</v>
      </c>
      <c r="AE385" s="223" t="e">
        <f t="shared" si="171"/>
        <v>#NUM!</v>
      </c>
      <c r="AF385" s="223" t="e">
        <f t="shared" si="172"/>
        <v>#NUM!</v>
      </c>
      <c r="AG385" s="222" t="e">
        <f t="shared" si="173"/>
        <v>#NUM!</v>
      </c>
      <c r="AI385" s="220" t="e">
        <f t="shared" si="174"/>
        <v>#DIV/0!</v>
      </c>
      <c r="AJ385" s="222" t="e">
        <f t="shared" si="175"/>
        <v>#DIV/0!</v>
      </c>
      <c r="AK385" s="222" t="e">
        <f t="shared" si="176"/>
        <v>#DIV/0!</v>
      </c>
      <c r="AL385" s="222" t="e">
        <f t="shared" si="177"/>
        <v>#DIV/0!</v>
      </c>
      <c r="AN385" s="89"/>
    </row>
    <row r="386" spans="1:40" s="88" customFormat="1" ht="30" hidden="1" customHeight="1">
      <c r="A386" s="88">
        <f>'CONSTRUCTION COST ESTIMATE'!A386</f>
        <v>0</v>
      </c>
      <c r="B386" s="91">
        <f>'CONSTRUCTION COST ESTIMATE'!B386</f>
        <v>509.11099999999999</v>
      </c>
      <c r="C386" s="92" t="str">
        <f>'CONSTRUCTION COST ESTIMATE'!C386</f>
        <v>11 FOOT X 10 FOOT PRECAST REINFORCED CONCRETE BOX</v>
      </c>
      <c r="D386" s="93" t="str">
        <f>'CONSTRUCTION COST ESTIMATE'!BB386</f>
        <v>LF</v>
      </c>
      <c r="E386" s="94">
        <f>'CONSTRUCTION COST ESTIMATE'!BA386</f>
        <v>0</v>
      </c>
      <c r="F386" s="220">
        <f>'CONSTRUCTION COST ESTIMATE'!BC386</f>
        <v>0</v>
      </c>
      <c r="G386" s="221">
        <f>'CONSTRUCTION COST ESTIMATE'!BD386</f>
        <v>0</v>
      </c>
      <c r="H386" s="220"/>
      <c r="I386" s="220">
        <f t="shared" si="159"/>
        <v>0</v>
      </c>
      <c r="J386" s="220"/>
      <c r="K386" s="220">
        <f t="shared" si="160"/>
        <v>0</v>
      </c>
      <c r="L386" s="220"/>
      <c r="M386" s="220">
        <f t="shared" si="161"/>
        <v>0</v>
      </c>
      <c r="N386" s="220"/>
      <c r="O386" s="220">
        <f t="shared" si="162"/>
        <v>0</v>
      </c>
      <c r="P386" s="220"/>
      <c r="Q386" s="220">
        <f t="shared" si="163"/>
        <v>0</v>
      </c>
      <c r="R386" s="220"/>
      <c r="S386" s="220">
        <f t="shared" si="164"/>
        <v>0</v>
      </c>
      <c r="T386" s="220"/>
      <c r="U386" s="220">
        <f t="shared" si="165"/>
        <v>0</v>
      </c>
      <c r="V386" s="220"/>
      <c r="W386" s="220">
        <f t="shared" si="166"/>
        <v>0</v>
      </c>
      <c r="X386" s="220"/>
      <c r="Y386" s="220">
        <f t="shared" si="167"/>
        <v>0</v>
      </c>
      <c r="Z386" s="220"/>
      <c r="AA386" s="220">
        <f t="shared" si="168"/>
        <v>0</v>
      </c>
      <c r="AC386" s="222" t="e">
        <f t="shared" si="169"/>
        <v>#DIV/0!</v>
      </c>
      <c r="AD386" s="220" t="e">
        <f t="shared" si="170"/>
        <v>#NUM!</v>
      </c>
      <c r="AE386" s="223" t="e">
        <f t="shared" si="171"/>
        <v>#NUM!</v>
      </c>
      <c r="AF386" s="223" t="e">
        <f t="shared" si="172"/>
        <v>#NUM!</v>
      </c>
      <c r="AG386" s="222" t="e">
        <f t="shared" si="173"/>
        <v>#NUM!</v>
      </c>
      <c r="AI386" s="220" t="e">
        <f t="shared" si="174"/>
        <v>#DIV/0!</v>
      </c>
      <c r="AJ386" s="222" t="e">
        <f t="shared" si="175"/>
        <v>#DIV/0!</v>
      </c>
      <c r="AK386" s="222" t="e">
        <f t="shared" si="176"/>
        <v>#DIV/0!</v>
      </c>
      <c r="AL386" s="222" t="e">
        <f t="shared" si="177"/>
        <v>#DIV/0!</v>
      </c>
      <c r="AN386" s="89"/>
    </row>
    <row r="387" spans="1:40" s="88" customFormat="1" ht="30" hidden="1" customHeight="1">
      <c r="A387" s="88">
        <f>'CONSTRUCTION COST ESTIMATE'!A387</f>
        <v>0</v>
      </c>
      <c r="B387" s="91">
        <f>'CONSTRUCTION COST ESTIMATE'!B387</f>
        <v>509.11110000000002</v>
      </c>
      <c r="C387" s="92" t="str">
        <f>'CONSTRUCTION COST ESTIMATE'!C387</f>
        <v>11 FOOT X 11 FOOT PRECAST REINFORCED CONCRETE BOX</v>
      </c>
      <c r="D387" s="93" t="str">
        <f>'CONSTRUCTION COST ESTIMATE'!BB387</f>
        <v>LF</v>
      </c>
      <c r="E387" s="94">
        <f>'CONSTRUCTION COST ESTIMATE'!BA387</f>
        <v>0</v>
      </c>
      <c r="F387" s="220">
        <f>'CONSTRUCTION COST ESTIMATE'!BC387</f>
        <v>0</v>
      </c>
      <c r="G387" s="221">
        <f>'CONSTRUCTION COST ESTIMATE'!BD387</f>
        <v>0</v>
      </c>
      <c r="H387" s="220"/>
      <c r="I387" s="220">
        <f t="shared" si="159"/>
        <v>0</v>
      </c>
      <c r="J387" s="220"/>
      <c r="K387" s="220">
        <f t="shared" si="160"/>
        <v>0</v>
      </c>
      <c r="L387" s="220"/>
      <c r="M387" s="220">
        <f t="shared" si="161"/>
        <v>0</v>
      </c>
      <c r="N387" s="220"/>
      <c r="O387" s="220">
        <f t="shared" si="162"/>
        <v>0</v>
      </c>
      <c r="P387" s="220"/>
      <c r="Q387" s="220">
        <f t="shared" si="163"/>
        <v>0</v>
      </c>
      <c r="R387" s="220"/>
      <c r="S387" s="220">
        <f t="shared" si="164"/>
        <v>0</v>
      </c>
      <c r="T387" s="220"/>
      <c r="U387" s="220">
        <f t="shared" si="165"/>
        <v>0</v>
      </c>
      <c r="V387" s="220"/>
      <c r="W387" s="220">
        <f t="shared" si="166"/>
        <v>0</v>
      </c>
      <c r="X387" s="220"/>
      <c r="Y387" s="220">
        <f t="shared" si="167"/>
        <v>0</v>
      </c>
      <c r="Z387" s="220"/>
      <c r="AA387" s="220">
        <f t="shared" si="168"/>
        <v>0</v>
      </c>
      <c r="AC387" s="222" t="e">
        <f t="shared" si="169"/>
        <v>#DIV/0!</v>
      </c>
      <c r="AD387" s="220" t="e">
        <f t="shared" si="170"/>
        <v>#NUM!</v>
      </c>
      <c r="AE387" s="223" t="e">
        <f t="shared" si="171"/>
        <v>#NUM!</v>
      </c>
      <c r="AF387" s="223" t="e">
        <f t="shared" si="172"/>
        <v>#NUM!</v>
      </c>
      <c r="AG387" s="222" t="e">
        <f t="shared" si="173"/>
        <v>#NUM!</v>
      </c>
      <c r="AI387" s="220" t="e">
        <f t="shared" si="174"/>
        <v>#DIV/0!</v>
      </c>
      <c r="AJ387" s="222" t="e">
        <f t="shared" si="175"/>
        <v>#DIV/0!</v>
      </c>
      <c r="AK387" s="222" t="e">
        <f t="shared" si="176"/>
        <v>#DIV/0!</v>
      </c>
      <c r="AL387" s="222" t="e">
        <f t="shared" si="177"/>
        <v>#DIV/0!</v>
      </c>
      <c r="AN387" s="89"/>
    </row>
    <row r="388" spans="1:40" s="88" customFormat="1" ht="30" hidden="1" customHeight="1">
      <c r="A388" s="88">
        <f>'CONSTRUCTION COST ESTIMATE'!A388</f>
        <v>0</v>
      </c>
      <c r="B388" s="91">
        <f>'CONSTRUCTION COST ESTIMATE'!B388</f>
        <v>509.12029999999999</v>
      </c>
      <c r="C388" s="92" t="str">
        <f>'CONSTRUCTION COST ESTIMATE'!C388</f>
        <v>12 FOOT X 3 FOOT PRECAST REINFORCED CONCRETE BOX</v>
      </c>
      <c r="D388" s="93" t="str">
        <f>'CONSTRUCTION COST ESTIMATE'!BB388</f>
        <v>LF</v>
      </c>
      <c r="E388" s="94">
        <f>'CONSTRUCTION COST ESTIMATE'!BA388</f>
        <v>0</v>
      </c>
      <c r="F388" s="220">
        <f>'CONSTRUCTION COST ESTIMATE'!BC388</f>
        <v>0</v>
      </c>
      <c r="G388" s="221">
        <f>'CONSTRUCTION COST ESTIMATE'!BD388</f>
        <v>0</v>
      </c>
      <c r="H388" s="220"/>
      <c r="I388" s="220">
        <f t="shared" si="159"/>
        <v>0</v>
      </c>
      <c r="J388" s="220"/>
      <c r="K388" s="220">
        <f t="shared" si="160"/>
        <v>0</v>
      </c>
      <c r="L388" s="220"/>
      <c r="M388" s="220">
        <f t="shared" si="161"/>
        <v>0</v>
      </c>
      <c r="N388" s="220"/>
      <c r="O388" s="220">
        <f t="shared" si="162"/>
        <v>0</v>
      </c>
      <c r="P388" s="220"/>
      <c r="Q388" s="220">
        <f t="shared" si="163"/>
        <v>0</v>
      </c>
      <c r="R388" s="220"/>
      <c r="S388" s="220">
        <f t="shared" si="164"/>
        <v>0</v>
      </c>
      <c r="T388" s="220"/>
      <c r="U388" s="220">
        <f t="shared" si="165"/>
        <v>0</v>
      </c>
      <c r="V388" s="220"/>
      <c r="W388" s="220">
        <f t="shared" si="166"/>
        <v>0</v>
      </c>
      <c r="X388" s="220"/>
      <c r="Y388" s="220">
        <f t="shared" si="167"/>
        <v>0</v>
      </c>
      <c r="Z388" s="220"/>
      <c r="AA388" s="220">
        <f t="shared" si="168"/>
        <v>0</v>
      </c>
      <c r="AC388" s="222" t="e">
        <f t="shared" si="169"/>
        <v>#DIV/0!</v>
      </c>
      <c r="AD388" s="220" t="e">
        <f t="shared" si="170"/>
        <v>#NUM!</v>
      </c>
      <c r="AE388" s="223" t="e">
        <f t="shared" si="171"/>
        <v>#NUM!</v>
      </c>
      <c r="AF388" s="223" t="e">
        <f t="shared" si="172"/>
        <v>#NUM!</v>
      </c>
      <c r="AG388" s="222" t="e">
        <f t="shared" si="173"/>
        <v>#NUM!</v>
      </c>
      <c r="AI388" s="220" t="e">
        <f t="shared" si="174"/>
        <v>#DIV/0!</v>
      </c>
      <c r="AJ388" s="222" t="e">
        <f t="shared" si="175"/>
        <v>#DIV/0!</v>
      </c>
      <c r="AK388" s="222" t="e">
        <f t="shared" si="176"/>
        <v>#DIV/0!</v>
      </c>
      <c r="AL388" s="222" t="e">
        <f t="shared" si="177"/>
        <v>#DIV/0!</v>
      </c>
      <c r="AN388" s="89"/>
    </row>
    <row r="389" spans="1:40" s="88" customFormat="1" ht="30" hidden="1" customHeight="1">
      <c r="A389" s="88">
        <f>'CONSTRUCTION COST ESTIMATE'!A389</f>
        <v>0</v>
      </c>
      <c r="B389" s="91">
        <f>'CONSTRUCTION COST ESTIMATE'!B389</f>
        <v>509.12040000000002</v>
      </c>
      <c r="C389" s="92" t="str">
        <f>'CONSTRUCTION COST ESTIMATE'!C389</f>
        <v>12 FOOT X 4 FOOT PRECAST REINFORCED CONCRETE BOX</v>
      </c>
      <c r="D389" s="93" t="str">
        <f>'CONSTRUCTION COST ESTIMATE'!BB389</f>
        <v>LF</v>
      </c>
      <c r="E389" s="94">
        <f>'CONSTRUCTION COST ESTIMATE'!BA389</f>
        <v>0</v>
      </c>
      <c r="F389" s="220">
        <f>'CONSTRUCTION COST ESTIMATE'!BC389</f>
        <v>0</v>
      </c>
      <c r="G389" s="221">
        <f>'CONSTRUCTION COST ESTIMATE'!BD389</f>
        <v>0</v>
      </c>
      <c r="H389" s="220"/>
      <c r="I389" s="220">
        <f t="shared" si="159"/>
        <v>0</v>
      </c>
      <c r="J389" s="220"/>
      <c r="K389" s="220">
        <f t="shared" si="160"/>
        <v>0</v>
      </c>
      <c r="L389" s="220"/>
      <c r="M389" s="220">
        <f t="shared" si="161"/>
        <v>0</v>
      </c>
      <c r="N389" s="220"/>
      <c r="O389" s="220">
        <f t="shared" si="162"/>
        <v>0</v>
      </c>
      <c r="P389" s="220"/>
      <c r="Q389" s="220">
        <f t="shared" si="163"/>
        <v>0</v>
      </c>
      <c r="R389" s="220"/>
      <c r="S389" s="220">
        <f t="shared" si="164"/>
        <v>0</v>
      </c>
      <c r="T389" s="220"/>
      <c r="U389" s="220">
        <f t="shared" si="165"/>
        <v>0</v>
      </c>
      <c r="V389" s="220"/>
      <c r="W389" s="220">
        <f t="shared" si="166"/>
        <v>0</v>
      </c>
      <c r="X389" s="220"/>
      <c r="Y389" s="220">
        <f t="shared" si="167"/>
        <v>0</v>
      </c>
      <c r="Z389" s="220"/>
      <c r="AA389" s="220">
        <f t="shared" si="168"/>
        <v>0</v>
      </c>
      <c r="AC389" s="222" t="e">
        <f t="shared" si="169"/>
        <v>#DIV/0!</v>
      </c>
      <c r="AD389" s="220" t="e">
        <f t="shared" si="170"/>
        <v>#NUM!</v>
      </c>
      <c r="AE389" s="223" t="e">
        <f t="shared" si="171"/>
        <v>#NUM!</v>
      </c>
      <c r="AF389" s="223" t="e">
        <f t="shared" si="172"/>
        <v>#NUM!</v>
      </c>
      <c r="AG389" s="222" t="e">
        <f t="shared" si="173"/>
        <v>#NUM!</v>
      </c>
      <c r="AI389" s="220" t="e">
        <f t="shared" si="174"/>
        <v>#DIV/0!</v>
      </c>
      <c r="AJ389" s="222" t="e">
        <f t="shared" si="175"/>
        <v>#DIV/0!</v>
      </c>
      <c r="AK389" s="222" t="e">
        <f t="shared" si="176"/>
        <v>#DIV/0!</v>
      </c>
      <c r="AL389" s="222" t="e">
        <f t="shared" si="177"/>
        <v>#DIV/0!</v>
      </c>
      <c r="AN389" s="89"/>
    </row>
    <row r="390" spans="1:40" s="88" customFormat="1" ht="30" hidden="1" customHeight="1">
      <c r="A390" s="88">
        <f>'CONSTRUCTION COST ESTIMATE'!A390</f>
        <v>0</v>
      </c>
      <c r="B390" s="91">
        <f>'CONSTRUCTION COST ESTIMATE'!B390</f>
        <v>509.12049999999999</v>
      </c>
      <c r="C390" s="92" t="str">
        <f>'CONSTRUCTION COST ESTIMATE'!C390</f>
        <v>12 FOOT X 5 FOOT PRECAST REINFORCED CONCRETE BOX</v>
      </c>
      <c r="D390" s="93" t="str">
        <f>'CONSTRUCTION COST ESTIMATE'!BB390</f>
        <v>LF</v>
      </c>
      <c r="E390" s="94">
        <f>'CONSTRUCTION COST ESTIMATE'!BA390</f>
        <v>0</v>
      </c>
      <c r="F390" s="220">
        <f>'CONSTRUCTION COST ESTIMATE'!BC390</f>
        <v>0</v>
      </c>
      <c r="G390" s="221">
        <f>'CONSTRUCTION COST ESTIMATE'!BD390</f>
        <v>0</v>
      </c>
      <c r="H390" s="220"/>
      <c r="I390" s="220">
        <f t="shared" si="159"/>
        <v>0</v>
      </c>
      <c r="J390" s="220"/>
      <c r="K390" s="220">
        <f t="shared" si="160"/>
        <v>0</v>
      </c>
      <c r="L390" s="220"/>
      <c r="M390" s="220">
        <f t="shared" si="161"/>
        <v>0</v>
      </c>
      <c r="N390" s="220"/>
      <c r="O390" s="220">
        <f t="shared" si="162"/>
        <v>0</v>
      </c>
      <c r="P390" s="220"/>
      <c r="Q390" s="220">
        <f t="shared" si="163"/>
        <v>0</v>
      </c>
      <c r="R390" s="220"/>
      <c r="S390" s="220">
        <f t="shared" si="164"/>
        <v>0</v>
      </c>
      <c r="T390" s="220"/>
      <c r="U390" s="220">
        <f t="shared" si="165"/>
        <v>0</v>
      </c>
      <c r="V390" s="220"/>
      <c r="W390" s="220">
        <f t="shared" si="166"/>
        <v>0</v>
      </c>
      <c r="X390" s="220"/>
      <c r="Y390" s="220">
        <f t="shared" si="167"/>
        <v>0</v>
      </c>
      <c r="Z390" s="220"/>
      <c r="AA390" s="220">
        <f t="shared" si="168"/>
        <v>0</v>
      </c>
      <c r="AC390" s="222" t="e">
        <f t="shared" si="169"/>
        <v>#DIV/0!</v>
      </c>
      <c r="AD390" s="220" t="e">
        <f t="shared" si="170"/>
        <v>#NUM!</v>
      </c>
      <c r="AE390" s="223" t="e">
        <f t="shared" si="171"/>
        <v>#NUM!</v>
      </c>
      <c r="AF390" s="223" t="e">
        <f t="shared" si="172"/>
        <v>#NUM!</v>
      </c>
      <c r="AG390" s="222" t="e">
        <f t="shared" si="173"/>
        <v>#NUM!</v>
      </c>
      <c r="AI390" s="220" t="e">
        <f t="shared" si="174"/>
        <v>#DIV/0!</v>
      </c>
      <c r="AJ390" s="222" t="e">
        <f t="shared" si="175"/>
        <v>#DIV/0!</v>
      </c>
      <c r="AK390" s="222" t="e">
        <f t="shared" si="176"/>
        <v>#DIV/0!</v>
      </c>
      <c r="AL390" s="222" t="e">
        <f t="shared" si="177"/>
        <v>#DIV/0!</v>
      </c>
      <c r="AN390" s="89"/>
    </row>
    <row r="391" spans="1:40" s="88" customFormat="1" ht="30" hidden="1" customHeight="1">
      <c r="A391" s="88">
        <f>'CONSTRUCTION COST ESTIMATE'!A391</f>
        <v>0</v>
      </c>
      <c r="B391" s="91">
        <f>'CONSTRUCTION COST ESTIMATE'!B391</f>
        <v>509.12060000000002</v>
      </c>
      <c r="C391" s="92" t="str">
        <f>'CONSTRUCTION COST ESTIMATE'!C391</f>
        <v>12 FOOT X 6 FOOT PRECAST REINFORCED CONCRETE BOX</v>
      </c>
      <c r="D391" s="93" t="str">
        <f>'CONSTRUCTION COST ESTIMATE'!BB391</f>
        <v>LF</v>
      </c>
      <c r="E391" s="94">
        <f>'CONSTRUCTION COST ESTIMATE'!BA391</f>
        <v>0</v>
      </c>
      <c r="F391" s="220">
        <f>'CONSTRUCTION COST ESTIMATE'!BC391</f>
        <v>0</v>
      </c>
      <c r="G391" s="221">
        <f>'CONSTRUCTION COST ESTIMATE'!BD391</f>
        <v>0</v>
      </c>
      <c r="H391" s="220"/>
      <c r="I391" s="220">
        <f t="shared" si="159"/>
        <v>0</v>
      </c>
      <c r="J391" s="220"/>
      <c r="K391" s="220">
        <f t="shared" si="160"/>
        <v>0</v>
      </c>
      <c r="L391" s="220"/>
      <c r="M391" s="220">
        <f t="shared" si="161"/>
        <v>0</v>
      </c>
      <c r="N391" s="220"/>
      <c r="O391" s="220">
        <f t="shared" si="162"/>
        <v>0</v>
      </c>
      <c r="P391" s="220"/>
      <c r="Q391" s="220">
        <f t="shared" si="163"/>
        <v>0</v>
      </c>
      <c r="R391" s="220"/>
      <c r="S391" s="220">
        <f t="shared" si="164"/>
        <v>0</v>
      </c>
      <c r="T391" s="220"/>
      <c r="U391" s="220">
        <f t="shared" si="165"/>
        <v>0</v>
      </c>
      <c r="V391" s="220"/>
      <c r="W391" s="220">
        <f t="shared" si="166"/>
        <v>0</v>
      </c>
      <c r="X391" s="220"/>
      <c r="Y391" s="220">
        <f t="shared" si="167"/>
        <v>0</v>
      </c>
      <c r="Z391" s="220"/>
      <c r="AA391" s="220">
        <f t="shared" si="168"/>
        <v>0</v>
      </c>
      <c r="AC391" s="222" t="e">
        <f t="shared" si="169"/>
        <v>#DIV/0!</v>
      </c>
      <c r="AD391" s="220" t="e">
        <f t="shared" si="170"/>
        <v>#NUM!</v>
      </c>
      <c r="AE391" s="223" t="e">
        <f t="shared" si="171"/>
        <v>#NUM!</v>
      </c>
      <c r="AF391" s="223" t="e">
        <f t="shared" si="172"/>
        <v>#NUM!</v>
      </c>
      <c r="AG391" s="222" t="e">
        <f t="shared" si="173"/>
        <v>#NUM!</v>
      </c>
      <c r="AI391" s="220" t="e">
        <f t="shared" si="174"/>
        <v>#DIV/0!</v>
      </c>
      <c r="AJ391" s="222" t="e">
        <f t="shared" si="175"/>
        <v>#DIV/0!</v>
      </c>
      <c r="AK391" s="222" t="e">
        <f t="shared" si="176"/>
        <v>#DIV/0!</v>
      </c>
      <c r="AL391" s="222" t="e">
        <f t="shared" si="177"/>
        <v>#DIV/0!</v>
      </c>
      <c r="AN391" s="89"/>
    </row>
    <row r="392" spans="1:40" s="88" customFormat="1" ht="30" hidden="1" customHeight="1">
      <c r="A392" s="88">
        <f>'CONSTRUCTION COST ESTIMATE'!A392</f>
        <v>0</v>
      </c>
      <c r="B392" s="91">
        <f>'CONSTRUCTION COST ESTIMATE'!B392</f>
        <v>509.1207</v>
      </c>
      <c r="C392" s="92" t="str">
        <f>'CONSTRUCTION COST ESTIMATE'!C392</f>
        <v>12 FOOT X 7 FOOT PRECAST REINFORCED CONCRETE BOX</v>
      </c>
      <c r="D392" s="93" t="str">
        <f>'CONSTRUCTION COST ESTIMATE'!BB392</f>
        <v>LF</v>
      </c>
      <c r="E392" s="94">
        <f>'CONSTRUCTION COST ESTIMATE'!BA392</f>
        <v>0</v>
      </c>
      <c r="F392" s="220">
        <f>'CONSTRUCTION COST ESTIMATE'!BC392</f>
        <v>0</v>
      </c>
      <c r="G392" s="221">
        <f>'CONSTRUCTION COST ESTIMATE'!BD392</f>
        <v>0</v>
      </c>
      <c r="H392" s="220"/>
      <c r="I392" s="220">
        <f t="shared" si="159"/>
        <v>0</v>
      </c>
      <c r="J392" s="220"/>
      <c r="K392" s="220">
        <f t="shared" si="160"/>
        <v>0</v>
      </c>
      <c r="L392" s="220"/>
      <c r="M392" s="220">
        <f t="shared" si="161"/>
        <v>0</v>
      </c>
      <c r="N392" s="220"/>
      <c r="O392" s="220">
        <f t="shared" si="162"/>
        <v>0</v>
      </c>
      <c r="P392" s="220"/>
      <c r="Q392" s="220">
        <f t="shared" si="163"/>
        <v>0</v>
      </c>
      <c r="R392" s="220"/>
      <c r="S392" s="220">
        <f t="shared" si="164"/>
        <v>0</v>
      </c>
      <c r="T392" s="220"/>
      <c r="U392" s="220">
        <f t="shared" si="165"/>
        <v>0</v>
      </c>
      <c r="V392" s="220"/>
      <c r="W392" s="220">
        <f t="shared" si="166"/>
        <v>0</v>
      </c>
      <c r="X392" s="220"/>
      <c r="Y392" s="220">
        <f t="shared" si="167"/>
        <v>0</v>
      </c>
      <c r="Z392" s="220"/>
      <c r="AA392" s="220">
        <f t="shared" si="168"/>
        <v>0</v>
      </c>
      <c r="AC392" s="222" t="e">
        <f t="shared" si="169"/>
        <v>#DIV/0!</v>
      </c>
      <c r="AD392" s="220" t="e">
        <f t="shared" si="170"/>
        <v>#NUM!</v>
      </c>
      <c r="AE392" s="223" t="e">
        <f t="shared" si="171"/>
        <v>#NUM!</v>
      </c>
      <c r="AF392" s="223" t="e">
        <f t="shared" si="172"/>
        <v>#NUM!</v>
      </c>
      <c r="AG392" s="222" t="e">
        <f t="shared" si="173"/>
        <v>#NUM!</v>
      </c>
      <c r="AI392" s="220" t="e">
        <f t="shared" si="174"/>
        <v>#DIV/0!</v>
      </c>
      <c r="AJ392" s="222" t="e">
        <f t="shared" si="175"/>
        <v>#DIV/0!</v>
      </c>
      <c r="AK392" s="222" t="e">
        <f t="shared" si="176"/>
        <v>#DIV/0!</v>
      </c>
      <c r="AL392" s="222" t="e">
        <f t="shared" si="177"/>
        <v>#DIV/0!</v>
      </c>
      <c r="AN392" s="89"/>
    </row>
    <row r="393" spans="1:40" s="88" customFormat="1" ht="30" hidden="1" customHeight="1">
      <c r="A393" s="88">
        <f>'CONSTRUCTION COST ESTIMATE'!A393</f>
        <v>0</v>
      </c>
      <c r="B393" s="91">
        <f>'CONSTRUCTION COST ESTIMATE'!B393</f>
        <v>509.12079999999997</v>
      </c>
      <c r="C393" s="92" t="str">
        <f>'CONSTRUCTION COST ESTIMATE'!C393</f>
        <v>12 FOOT X 8 FOOT PRECAST REINFORCED CONCRETE BOX</v>
      </c>
      <c r="D393" s="93" t="str">
        <f>'CONSTRUCTION COST ESTIMATE'!BB393</f>
        <v>LF</v>
      </c>
      <c r="E393" s="94">
        <f>'CONSTRUCTION COST ESTIMATE'!BA393</f>
        <v>0</v>
      </c>
      <c r="F393" s="220">
        <f>'CONSTRUCTION COST ESTIMATE'!BC393</f>
        <v>0</v>
      </c>
      <c r="G393" s="221">
        <f>'CONSTRUCTION COST ESTIMATE'!BD393</f>
        <v>0</v>
      </c>
      <c r="H393" s="220"/>
      <c r="I393" s="220">
        <f t="shared" si="159"/>
        <v>0</v>
      </c>
      <c r="J393" s="220"/>
      <c r="K393" s="220">
        <f t="shared" si="160"/>
        <v>0</v>
      </c>
      <c r="L393" s="220"/>
      <c r="M393" s="220">
        <f t="shared" si="161"/>
        <v>0</v>
      </c>
      <c r="N393" s="220"/>
      <c r="O393" s="220">
        <f t="shared" si="162"/>
        <v>0</v>
      </c>
      <c r="P393" s="220"/>
      <c r="Q393" s="220">
        <f t="shared" si="163"/>
        <v>0</v>
      </c>
      <c r="R393" s="220"/>
      <c r="S393" s="220">
        <f t="shared" si="164"/>
        <v>0</v>
      </c>
      <c r="T393" s="220"/>
      <c r="U393" s="220">
        <f t="shared" si="165"/>
        <v>0</v>
      </c>
      <c r="V393" s="220"/>
      <c r="W393" s="220">
        <f t="shared" si="166"/>
        <v>0</v>
      </c>
      <c r="X393" s="220"/>
      <c r="Y393" s="220">
        <f t="shared" si="167"/>
        <v>0</v>
      </c>
      <c r="Z393" s="220"/>
      <c r="AA393" s="220">
        <f t="shared" si="168"/>
        <v>0</v>
      </c>
      <c r="AC393" s="222" t="e">
        <f t="shared" si="169"/>
        <v>#DIV/0!</v>
      </c>
      <c r="AD393" s="220" t="e">
        <f t="shared" si="170"/>
        <v>#NUM!</v>
      </c>
      <c r="AE393" s="223" t="e">
        <f t="shared" si="171"/>
        <v>#NUM!</v>
      </c>
      <c r="AF393" s="223" t="e">
        <f t="shared" si="172"/>
        <v>#NUM!</v>
      </c>
      <c r="AG393" s="222" t="e">
        <f t="shared" si="173"/>
        <v>#NUM!</v>
      </c>
      <c r="AI393" s="220" t="e">
        <f t="shared" si="174"/>
        <v>#DIV/0!</v>
      </c>
      <c r="AJ393" s="222" t="e">
        <f t="shared" si="175"/>
        <v>#DIV/0!</v>
      </c>
      <c r="AK393" s="222" t="e">
        <f t="shared" si="176"/>
        <v>#DIV/0!</v>
      </c>
      <c r="AL393" s="222" t="e">
        <f t="shared" si="177"/>
        <v>#DIV/0!</v>
      </c>
      <c r="AN393" s="89"/>
    </row>
    <row r="394" spans="1:40" s="88" customFormat="1" ht="30" hidden="1" customHeight="1">
      <c r="A394" s="88">
        <f>'CONSTRUCTION COST ESTIMATE'!A394</f>
        <v>0</v>
      </c>
      <c r="B394" s="91">
        <f>'CONSTRUCTION COST ESTIMATE'!B394</f>
        <v>509.12090000000001</v>
      </c>
      <c r="C394" s="92" t="str">
        <f>'CONSTRUCTION COST ESTIMATE'!C394</f>
        <v>12 FOOT X 9 FOOT PRECAST REINFORCED CONCRETE BOX</v>
      </c>
      <c r="D394" s="93" t="str">
        <f>'CONSTRUCTION COST ESTIMATE'!BB394</f>
        <v>LF</v>
      </c>
      <c r="E394" s="94">
        <f>'CONSTRUCTION COST ESTIMATE'!BA394</f>
        <v>0</v>
      </c>
      <c r="F394" s="220">
        <f>'CONSTRUCTION COST ESTIMATE'!BC394</f>
        <v>0</v>
      </c>
      <c r="G394" s="221">
        <f>'CONSTRUCTION COST ESTIMATE'!BD394</f>
        <v>0</v>
      </c>
      <c r="H394" s="220"/>
      <c r="I394" s="220">
        <f t="shared" si="159"/>
        <v>0</v>
      </c>
      <c r="J394" s="220"/>
      <c r="K394" s="220">
        <f t="shared" si="160"/>
        <v>0</v>
      </c>
      <c r="L394" s="220"/>
      <c r="M394" s="220">
        <f t="shared" si="161"/>
        <v>0</v>
      </c>
      <c r="N394" s="220"/>
      <c r="O394" s="220">
        <f t="shared" si="162"/>
        <v>0</v>
      </c>
      <c r="P394" s="220"/>
      <c r="Q394" s="220">
        <f t="shared" si="163"/>
        <v>0</v>
      </c>
      <c r="R394" s="220"/>
      <c r="S394" s="220">
        <f t="shared" si="164"/>
        <v>0</v>
      </c>
      <c r="T394" s="220"/>
      <c r="U394" s="220">
        <f t="shared" si="165"/>
        <v>0</v>
      </c>
      <c r="V394" s="220"/>
      <c r="W394" s="220">
        <f t="shared" si="166"/>
        <v>0</v>
      </c>
      <c r="X394" s="220"/>
      <c r="Y394" s="220">
        <f t="shared" si="167"/>
        <v>0</v>
      </c>
      <c r="Z394" s="220"/>
      <c r="AA394" s="220">
        <f t="shared" si="168"/>
        <v>0</v>
      </c>
      <c r="AC394" s="222" t="e">
        <f t="shared" si="169"/>
        <v>#DIV/0!</v>
      </c>
      <c r="AD394" s="220" t="e">
        <f t="shared" si="170"/>
        <v>#NUM!</v>
      </c>
      <c r="AE394" s="223" t="e">
        <f t="shared" si="171"/>
        <v>#NUM!</v>
      </c>
      <c r="AF394" s="223" t="e">
        <f t="shared" si="172"/>
        <v>#NUM!</v>
      </c>
      <c r="AG394" s="222" t="e">
        <f t="shared" si="173"/>
        <v>#NUM!</v>
      </c>
      <c r="AI394" s="220" t="e">
        <f t="shared" si="174"/>
        <v>#DIV/0!</v>
      </c>
      <c r="AJ394" s="222" t="e">
        <f t="shared" si="175"/>
        <v>#DIV/0!</v>
      </c>
      <c r="AK394" s="222" t="e">
        <f t="shared" si="176"/>
        <v>#DIV/0!</v>
      </c>
      <c r="AL394" s="222" t="e">
        <f t="shared" si="177"/>
        <v>#DIV/0!</v>
      </c>
      <c r="AN394" s="89"/>
    </row>
    <row r="395" spans="1:40" s="88" customFormat="1" ht="30" hidden="1" customHeight="1">
      <c r="A395" s="88">
        <f>'CONSTRUCTION COST ESTIMATE'!A395</f>
        <v>0</v>
      </c>
      <c r="B395" s="91">
        <f>'CONSTRUCTION COST ESTIMATE'!B395</f>
        <v>509.12099999999998</v>
      </c>
      <c r="C395" s="92" t="str">
        <f>'CONSTRUCTION COST ESTIMATE'!C395</f>
        <v>12 FOOT X 10 FOOT PRECAST REINFORCED CONCRETE BOX</v>
      </c>
      <c r="D395" s="93" t="str">
        <f>'CONSTRUCTION COST ESTIMATE'!BB395</f>
        <v>LF</v>
      </c>
      <c r="E395" s="94">
        <f>'CONSTRUCTION COST ESTIMATE'!BA395</f>
        <v>0</v>
      </c>
      <c r="F395" s="220">
        <f>'CONSTRUCTION COST ESTIMATE'!BC395</f>
        <v>0</v>
      </c>
      <c r="G395" s="221">
        <f>'CONSTRUCTION COST ESTIMATE'!BD395</f>
        <v>0</v>
      </c>
      <c r="H395" s="220"/>
      <c r="I395" s="220">
        <f t="shared" si="159"/>
        <v>0</v>
      </c>
      <c r="J395" s="220"/>
      <c r="K395" s="220">
        <f t="shared" si="160"/>
        <v>0</v>
      </c>
      <c r="L395" s="220"/>
      <c r="M395" s="220">
        <f t="shared" si="161"/>
        <v>0</v>
      </c>
      <c r="N395" s="220"/>
      <c r="O395" s="220">
        <f t="shared" si="162"/>
        <v>0</v>
      </c>
      <c r="P395" s="220"/>
      <c r="Q395" s="220">
        <f t="shared" si="163"/>
        <v>0</v>
      </c>
      <c r="R395" s="220"/>
      <c r="S395" s="220">
        <f t="shared" si="164"/>
        <v>0</v>
      </c>
      <c r="T395" s="220"/>
      <c r="U395" s="220">
        <f t="shared" si="165"/>
        <v>0</v>
      </c>
      <c r="V395" s="220"/>
      <c r="W395" s="220">
        <f t="shared" si="166"/>
        <v>0</v>
      </c>
      <c r="X395" s="220"/>
      <c r="Y395" s="220">
        <f t="shared" si="167"/>
        <v>0</v>
      </c>
      <c r="Z395" s="220"/>
      <c r="AA395" s="220">
        <f t="shared" si="168"/>
        <v>0</v>
      </c>
      <c r="AC395" s="222" t="e">
        <f t="shared" si="169"/>
        <v>#DIV/0!</v>
      </c>
      <c r="AD395" s="220" t="e">
        <f t="shared" si="170"/>
        <v>#NUM!</v>
      </c>
      <c r="AE395" s="223" t="e">
        <f t="shared" si="171"/>
        <v>#NUM!</v>
      </c>
      <c r="AF395" s="223" t="e">
        <f t="shared" si="172"/>
        <v>#NUM!</v>
      </c>
      <c r="AG395" s="222" t="e">
        <f t="shared" si="173"/>
        <v>#NUM!</v>
      </c>
      <c r="AI395" s="220" t="e">
        <f t="shared" si="174"/>
        <v>#DIV/0!</v>
      </c>
      <c r="AJ395" s="222" t="e">
        <f t="shared" si="175"/>
        <v>#DIV/0!</v>
      </c>
      <c r="AK395" s="222" t="e">
        <f t="shared" si="176"/>
        <v>#DIV/0!</v>
      </c>
      <c r="AL395" s="222" t="e">
        <f t="shared" si="177"/>
        <v>#DIV/0!</v>
      </c>
      <c r="AN395" s="89"/>
    </row>
    <row r="396" spans="1:40" s="88" customFormat="1" ht="30" hidden="1" customHeight="1">
      <c r="A396" s="88">
        <f>'CONSTRUCTION COST ESTIMATE'!A396</f>
        <v>0</v>
      </c>
      <c r="B396" s="91">
        <f>'CONSTRUCTION COST ESTIMATE'!B396</f>
        <v>509.12110000000001</v>
      </c>
      <c r="C396" s="92" t="str">
        <f>'CONSTRUCTION COST ESTIMATE'!C396</f>
        <v>12 FOOT X 11 FOOT PRECAST REINFORCED CONCRETE BOX</v>
      </c>
      <c r="D396" s="93" t="str">
        <f>'CONSTRUCTION COST ESTIMATE'!BB396</f>
        <v>LF</v>
      </c>
      <c r="E396" s="94">
        <f>'CONSTRUCTION COST ESTIMATE'!BA396</f>
        <v>0</v>
      </c>
      <c r="F396" s="220">
        <f>'CONSTRUCTION COST ESTIMATE'!BC396</f>
        <v>0</v>
      </c>
      <c r="G396" s="221">
        <f>'CONSTRUCTION COST ESTIMATE'!BD396</f>
        <v>0</v>
      </c>
      <c r="H396" s="220"/>
      <c r="I396" s="220">
        <f t="shared" si="159"/>
        <v>0</v>
      </c>
      <c r="J396" s="220"/>
      <c r="K396" s="220">
        <f t="shared" si="160"/>
        <v>0</v>
      </c>
      <c r="L396" s="220"/>
      <c r="M396" s="220">
        <f t="shared" si="161"/>
        <v>0</v>
      </c>
      <c r="N396" s="220"/>
      <c r="O396" s="220">
        <f t="shared" si="162"/>
        <v>0</v>
      </c>
      <c r="P396" s="220"/>
      <c r="Q396" s="220">
        <f t="shared" si="163"/>
        <v>0</v>
      </c>
      <c r="R396" s="220"/>
      <c r="S396" s="220">
        <f t="shared" si="164"/>
        <v>0</v>
      </c>
      <c r="T396" s="220"/>
      <c r="U396" s="220">
        <f t="shared" si="165"/>
        <v>0</v>
      </c>
      <c r="V396" s="220"/>
      <c r="W396" s="220">
        <f t="shared" si="166"/>
        <v>0</v>
      </c>
      <c r="X396" s="220"/>
      <c r="Y396" s="220">
        <f t="shared" si="167"/>
        <v>0</v>
      </c>
      <c r="Z396" s="220"/>
      <c r="AA396" s="220">
        <f t="shared" si="168"/>
        <v>0</v>
      </c>
      <c r="AC396" s="222" t="e">
        <f t="shared" si="169"/>
        <v>#DIV/0!</v>
      </c>
      <c r="AD396" s="220" t="e">
        <f t="shared" si="170"/>
        <v>#NUM!</v>
      </c>
      <c r="AE396" s="223" t="e">
        <f t="shared" si="171"/>
        <v>#NUM!</v>
      </c>
      <c r="AF396" s="223" t="e">
        <f t="shared" si="172"/>
        <v>#NUM!</v>
      </c>
      <c r="AG396" s="222" t="e">
        <f t="shared" si="173"/>
        <v>#NUM!</v>
      </c>
      <c r="AI396" s="220" t="e">
        <f t="shared" si="174"/>
        <v>#DIV/0!</v>
      </c>
      <c r="AJ396" s="222" t="e">
        <f t="shared" si="175"/>
        <v>#DIV/0!</v>
      </c>
      <c r="AK396" s="222" t="e">
        <f t="shared" si="176"/>
        <v>#DIV/0!</v>
      </c>
      <c r="AL396" s="222" t="e">
        <f t="shared" si="177"/>
        <v>#DIV/0!</v>
      </c>
      <c r="AN396" s="89"/>
    </row>
    <row r="397" spans="1:40" s="88" customFormat="1" ht="30" hidden="1" customHeight="1">
      <c r="A397" s="88">
        <f>'CONSTRUCTION COST ESTIMATE'!A397</f>
        <v>0</v>
      </c>
      <c r="B397" s="91">
        <f>'CONSTRUCTION COST ESTIMATE'!B397</f>
        <v>509.12119999999999</v>
      </c>
      <c r="C397" s="92" t="str">
        <f>'CONSTRUCTION COST ESTIMATE'!C397</f>
        <v>12 FOOT X 12 FOOT PRECAST REINFORCED CONCRETE BOX</v>
      </c>
      <c r="D397" s="93" t="str">
        <f>'CONSTRUCTION COST ESTIMATE'!BB397</f>
        <v>LF</v>
      </c>
      <c r="E397" s="94">
        <f>'CONSTRUCTION COST ESTIMATE'!BA397</f>
        <v>0</v>
      </c>
      <c r="F397" s="220">
        <f>'CONSTRUCTION COST ESTIMATE'!BC397</f>
        <v>0</v>
      </c>
      <c r="G397" s="221">
        <f>'CONSTRUCTION COST ESTIMATE'!BD397</f>
        <v>0</v>
      </c>
      <c r="H397" s="220"/>
      <c r="I397" s="220">
        <f t="shared" si="159"/>
        <v>0</v>
      </c>
      <c r="J397" s="220"/>
      <c r="K397" s="220">
        <f t="shared" si="160"/>
        <v>0</v>
      </c>
      <c r="L397" s="220"/>
      <c r="M397" s="220">
        <f t="shared" si="161"/>
        <v>0</v>
      </c>
      <c r="N397" s="220"/>
      <c r="O397" s="220">
        <f t="shared" si="162"/>
        <v>0</v>
      </c>
      <c r="P397" s="220"/>
      <c r="Q397" s="220">
        <f t="shared" si="163"/>
        <v>0</v>
      </c>
      <c r="R397" s="220"/>
      <c r="S397" s="220">
        <f t="shared" si="164"/>
        <v>0</v>
      </c>
      <c r="T397" s="220"/>
      <c r="U397" s="220">
        <f t="shared" si="165"/>
        <v>0</v>
      </c>
      <c r="V397" s="220"/>
      <c r="W397" s="220">
        <f t="shared" si="166"/>
        <v>0</v>
      </c>
      <c r="X397" s="220"/>
      <c r="Y397" s="220">
        <f t="shared" si="167"/>
        <v>0</v>
      </c>
      <c r="Z397" s="220"/>
      <c r="AA397" s="220">
        <f t="shared" si="168"/>
        <v>0</v>
      </c>
      <c r="AC397" s="222" t="e">
        <f t="shared" si="169"/>
        <v>#DIV/0!</v>
      </c>
      <c r="AD397" s="220" t="e">
        <f t="shared" si="170"/>
        <v>#NUM!</v>
      </c>
      <c r="AE397" s="223" t="e">
        <f t="shared" si="171"/>
        <v>#NUM!</v>
      </c>
      <c r="AF397" s="223" t="e">
        <f t="shared" si="172"/>
        <v>#NUM!</v>
      </c>
      <c r="AG397" s="222" t="e">
        <f t="shared" si="173"/>
        <v>#NUM!</v>
      </c>
      <c r="AI397" s="220" t="e">
        <f t="shared" si="174"/>
        <v>#DIV/0!</v>
      </c>
      <c r="AJ397" s="222" t="e">
        <f t="shared" si="175"/>
        <v>#DIV/0!</v>
      </c>
      <c r="AK397" s="222" t="e">
        <f t="shared" si="176"/>
        <v>#DIV/0!</v>
      </c>
      <c r="AL397" s="222" t="e">
        <f t="shared" si="177"/>
        <v>#DIV/0!</v>
      </c>
      <c r="AN397" s="89"/>
    </row>
    <row r="398" spans="1:40" s="88" customFormat="1" ht="30" hidden="1" customHeight="1">
      <c r="A398" s="88">
        <f>'CONSTRUCTION COST ESTIMATE'!A398</f>
        <v>0</v>
      </c>
      <c r="B398" s="91">
        <f>'CONSTRUCTION COST ESTIMATE'!B398</f>
        <v>509.13029999999998</v>
      </c>
      <c r="C398" s="92" t="str">
        <f>'CONSTRUCTION COST ESTIMATE'!C398</f>
        <v>12 FOOT X 3 FOOT PRECAST REINFORCED CONCRETE BOX</v>
      </c>
      <c r="D398" s="93" t="str">
        <f>'CONSTRUCTION COST ESTIMATE'!BB398</f>
        <v>LF</v>
      </c>
      <c r="E398" s="94">
        <f>'CONSTRUCTION COST ESTIMATE'!BA398</f>
        <v>0</v>
      </c>
      <c r="F398" s="220">
        <f>'CONSTRUCTION COST ESTIMATE'!BC398</f>
        <v>0</v>
      </c>
      <c r="G398" s="221">
        <f>'CONSTRUCTION COST ESTIMATE'!BD398</f>
        <v>0</v>
      </c>
      <c r="H398" s="220"/>
      <c r="I398" s="220">
        <f t="shared" si="159"/>
        <v>0</v>
      </c>
      <c r="J398" s="220"/>
      <c r="K398" s="220">
        <f t="shared" si="160"/>
        <v>0</v>
      </c>
      <c r="L398" s="220"/>
      <c r="M398" s="220">
        <f t="shared" si="161"/>
        <v>0</v>
      </c>
      <c r="N398" s="220"/>
      <c r="O398" s="220">
        <f t="shared" si="162"/>
        <v>0</v>
      </c>
      <c r="P398" s="220"/>
      <c r="Q398" s="220">
        <f t="shared" si="163"/>
        <v>0</v>
      </c>
      <c r="R398" s="220"/>
      <c r="S398" s="220">
        <f t="shared" si="164"/>
        <v>0</v>
      </c>
      <c r="T398" s="220"/>
      <c r="U398" s="220">
        <f t="shared" si="165"/>
        <v>0</v>
      </c>
      <c r="V398" s="220"/>
      <c r="W398" s="220">
        <f t="shared" si="166"/>
        <v>0</v>
      </c>
      <c r="X398" s="220"/>
      <c r="Y398" s="220">
        <f t="shared" si="167"/>
        <v>0</v>
      </c>
      <c r="Z398" s="220"/>
      <c r="AA398" s="220">
        <f t="shared" si="168"/>
        <v>0</v>
      </c>
      <c r="AC398" s="222" t="e">
        <f t="shared" si="169"/>
        <v>#DIV/0!</v>
      </c>
      <c r="AD398" s="220" t="e">
        <f t="shared" si="170"/>
        <v>#NUM!</v>
      </c>
      <c r="AE398" s="223" t="e">
        <f t="shared" si="171"/>
        <v>#NUM!</v>
      </c>
      <c r="AF398" s="223" t="e">
        <f t="shared" si="172"/>
        <v>#NUM!</v>
      </c>
      <c r="AG398" s="222" t="e">
        <f t="shared" si="173"/>
        <v>#NUM!</v>
      </c>
      <c r="AI398" s="220" t="e">
        <f t="shared" si="174"/>
        <v>#DIV/0!</v>
      </c>
      <c r="AJ398" s="222" t="e">
        <f t="shared" si="175"/>
        <v>#DIV/0!</v>
      </c>
      <c r="AK398" s="222" t="e">
        <f t="shared" si="176"/>
        <v>#DIV/0!</v>
      </c>
      <c r="AL398" s="222" t="e">
        <f t="shared" si="177"/>
        <v>#DIV/0!</v>
      </c>
      <c r="AN398" s="89"/>
    </row>
    <row r="399" spans="1:40" s="88" customFormat="1" ht="30" hidden="1" customHeight="1">
      <c r="A399" s="88">
        <f>'CONSTRUCTION COST ESTIMATE'!A399</f>
        <v>0</v>
      </c>
      <c r="B399" s="91">
        <f>'CONSTRUCTION COST ESTIMATE'!B399</f>
        <v>509.13040000000001</v>
      </c>
      <c r="C399" s="92" t="str">
        <f>'CONSTRUCTION COST ESTIMATE'!C399</f>
        <v>13 FOOT X 4 FOOT PRECAST REINFORCED CONCRETE BOX</v>
      </c>
      <c r="D399" s="93" t="str">
        <f>'CONSTRUCTION COST ESTIMATE'!BB399</f>
        <v>LF</v>
      </c>
      <c r="E399" s="94">
        <f>'CONSTRUCTION COST ESTIMATE'!BA399</f>
        <v>0</v>
      </c>
      <c r="F399" s="220">
        <f>'CONSTRUCTION COST ESTIMATE'!BC399</f>
        <v>0</v>
      </c>
      <c r="G399" s="221">
        <f>'CONSTRUCTION COST ESTIMATE'!BD399</f>
        <v>0</v>
      </c>
      <c r="H399" s="220"/>
      <c r="I399" s="220">
        <f t="shared" si="159"/>
        <v>0</v>
      </c>
      <c r="J399" s="220"/>
      <c r="K399" s="220">
        <f t="shared" si="160"/>
        <v>0</v>
      </c>
      <c r="L399" s="220"/>
      <c r="M399" s="220">
        <f t="shared" si="161"/>
        <v>0</v>
      </c>
      <c r="N399" s="220"/>
      <c r="O399" s="220">
        <f t="shared" si="162"/>
        <v>0</v>
      </c>
      <c r="P399" s="220"/>
      <c r="Q399" s="220">
        <f t="shared" si="163"/>
        <v>0</v>
      </c>
      <c r="R399" s="220"/>
      <c r="S399" s="220">
        <f t="shared" si="164"/>
        <v>0</v>
      </c>
      <c r="T399" s="220"/>
      <c r="U399" s="220">
        <f t="shared" si="165"/>
        <v>0</v>
      </c>
      <c r="V399" s="220"/>
      <c r="W399" s="220">
        <f t="shared" si="166"/>
        <v>0</v>
      </c>
      <c r="X399" s="220"/>
      <c r="Y399" s="220">
        <f t="shared" si="167"/>
        <v>0</v>
      </c>
      <c r="Z399" s="220"/>
      <c r="AA399" s="220">
        <f t="shared" si="168"/>
        <v>0</v>
      </c>
      <c r="AC399" s="222" t="e">
        <f t="shared" si="169"/>
        <v>#DIV/0!</v>
      </c>
      <c r="AD399" s="220" t="e">
        <f t="shared" si="170"/>
        <v>#NUM!</v>
      </c>
      <c r="AE399" s="223" t="e">
        <f t="shared" si="171"/>
        <v>#NUM!</v>
      </c>
      <c r="AF399" s="223" t="e">
        <f t="shared" si="172"/>
        <v>#NUM!</v>
      </c>
      <c r="AG399" s="222" t="e">
        <f t="shared" si="173"/>
        <v>#NUM!</v>
      </c>
      <c r="AI399" s="220" t="e">
        <f t="shared" si="174"/>
        <v>#DIV/0!</v>
      </c>
      <c r="AJ399" s="222" t="e">
        <f t="shared" si="175"/>
        <v>#DIV/0!</v>
      </c>
      <c r="AK399" s="222" t="e">
        <f t="shared" si="176"/>
        <v>#DIV/0!</v>
      </c>
      <c r="AL399" s="222" t="e">
        <f t="shared" si="177"/>
        <v>#DIV/0!</v>
      </c>
      <c r="AN399" s="89"/>
    </row>
    <row r="400" spans="1:40" s="88" customFormat="1" ht="30" hidden="1" customHeight="1">
      <c r="A400" s="88">
        <f>'CONSTRUCTION COST ESTIMATE'!A400</f>
        <v>0</v>
      </c>
      <c r="B400" s="91">
        <f>'CONSTRUCTION COST ESTIMATE'!B400</f>
        <v>509.13049999999998</v>
      </c>
      <c r="C400" s="92" t="str">
        <f>'CONSTRUCTION COST ESTIMATE'!C400</f>
        <v>13 FOOT X 5 FOOT PRECAST REINFORCED CONCRETE BOX</v>
      </c>
      <c r="D400" s="93" t="str">
        <f>'CONSTRUCTION COST ESTIMATE'!BB400</f>
        <v>LF</v>
      </c>
      <c r="E400" s="94">
        <f>'CONSTRUCTION COST ESTIMATE'!BA400</f>
        <v>0</v>
      </c>
      <c r="F400" s="220">
        <f>'CONSTRUCTION COST ESTIMATE'!BC400</f>
        <v>0</v>
      </c>
      <c r="G400" s="221">
        <f>'CONSTRUCTION COST ESTIMATE'!BD400</f>
        <v>0</v>
      </c>
      <c r="H400" s="220"/>
      <c r="I400" s="220">
        <f t="shared" si="159"/>
        <v>0</v>
      </c>
      <c r="J400" s="220"/>
      <c r="K400" s="220">
        <f t="shared" si="160"/>
        <v>0</v>
      </c>
      <c r="L400" s="220"/>
      <c r="M400" s="220">
        <f t="shared" si="161"/>
        <v>0</v>
      </c>
      <c r="N400" s="220"/>
      <c r="O400" s="220">
        <f t="shared" si="162"/>
        <v>0</v>
      </c>
      <c r="P400" s="220"/>
      <c r="Q400" s="220">
        <f t="shared" si="163"/>
        <v>0</v>
      </c>
      <c r="R400" s="220"/>
      <c r="S400" s="220">
        <f t="shared" si="164"/>
        <v>0</v>
      </c>
      <c r="T400" s="220"/>
      <c r="U400" s="220">
        <f t="shared" si="165"/>
        <v>0</v>
      </c>
      <c r="V400" s="220"/>
      <c r="W400" s="220">
        <f t="shared" si="166"/>
        <v>0</v>
      </c>
      <c r="X400" s="220"/>
      <c r="Y400" s="220">
        <f t="shared" si="167"/>
        <v>0</v>
      </c>
      <c r="Z400" s="220"/>
      <c r="AA400" s="220">
        <f t="shared" si="168"/>
        <v>0</v>
      </c>
      <c r="AC400" s="222" t="e">
        <f t="shared" si="169"/>
        <v>#DIV/0!</v>
      </c>
      <c r="AD400" s="220" t="e">
        <f t="shared" si="170"/>
        <v>#NUM!</v>
      </c>
      <c r="AE400" s="223" t="e">
        <f t="shared" si="171"/>
        <v>#NUM!</v>
      </c>
      <c r="AF400" s="223" t="e">
        <f t="shared" si="172"/>
        <v>#NUM!</v>
      </c>
      <c r="AG400" s="222" t="e">
        <f t="shared" si="173"/>
        <v>#NUM!</v>
      </c>
      <c r="AI400" s="220" t="e">
        <f t="shared" si="174"/>
        <v>#DIV/0!</v>
      </c>
      <c r="AJ400" s="222" t="e">
        <f t="shared" si="175"/>
        <v>#DIV/0!</v>
      </c>
      <c r="AK400" s="222" t="e">
        <f t="shared" si="176"/>
        <v>#DIV/0!</v>
      </c>
      <c r="AL400" s="222" t="e">
        <f t="shared" si="177"/>
        <v>#DIV/0!</v>
      </c>
      <c r="AN400" s="89"/>
    </row>
    <row r="401" spans="1:40" s="88" customFormat="1" ht="30" hidden="1" customHeight="1">
      <c r="A401" s="88">
        <f>'CONSTRUCTION COST ESTIMATE'!A401</f>
        <v>0</v>
      </c>
      <c r="B401" s="91">
        <f>'CONSTRUCTION COST ESTIMATE'!B401</f>
        <v>509.13060000000002</v>
      </c>
      <c r="C401" s="92" t="str">
        <f>'CONSTRUCTION COST ESTIMATE'!C401</f>
        <v>13 FOOT X 6 FOOT PRECAST REINFORCED CONCRETE BOX</v>
      </c>
      <c r="D401" s="93" t="str">
        <f>'CONSTRUCTION COST ESTIMATE'!BB401</f>
        <v>LF</v>
      </c>
      <c r="E401" s="94">
        <f>'CONSTRUCTION COST ESTIMATE'!BA401</f>
        <v>0</v>
      </c>
      <c r="F401" s="220">
        <f>'CONSTRUCTION COST ESTIMATE'!BC401</f>
        <v>0</v>
      </c>
      <c r="G401" s="221">
        <f>'CONSTRUCTION COST ESTIMATE'!BD401</f>
        <v>0</v>
      </c>
      <c r="H401" s="220"/>
      <c r="I401" s="220">
        <f t="shared" si="159"/>
        <v>0</v>
      </c>
      <c r="J401" s="220"/>
      <c r="K401" s="220">
        <f t="shared" si="160"/>
        <v>0</v>
      </c>
      <c r="L401" s="220"/>
      <c r="M401" s="220">
        <f t="shared" si="161"/>
        <v>0</v>
      </c>
      <c r="N401" s="220"/>
      <c r="O401" s="220">
        <f t="shared" si="162"/>
        <v>0</v>
      </c>
      <c r="P401" s="220"/>
      <c r="Q401" s="220">
        <f t="shared" si="163"/>
        <v>0</v>
      </c>
      <c r="R401" s="220"/>
      <c r="S401" s="220">
        <f t="shared" si="164"/>
        <v>0</v>
      </c>
      <c r="T401" s="220"/>
      <c r="U401" s="220">
        <f t="shared" si="165"/>
        <v>0</v>
      </c>
      <c r="V401" s="220"/>
      <c r="W401" s="220">
        <f t="shared" si="166"/>
        <v>0</v>
      </c>
      <c r="X401" s="220"/>
      <c r="Y401" s="220">
        <f t="shared" si="167"/>
        <v>0</v>
      </c>
      <c r="Z401" s="220"/>
      <c r="AA401" s="220">
        <f t="shared" si="168"/>
        <v>0</v>
      </c>
      <c r="AC401" s="222" t="e">
        <f t="shared" si="169"/>
        <v>#DIV/0!</v>
      </c>
      <c r="AD401" s="220" t="e">
        <f t="shared" si="170"/>
        <v>#NUM!</v>
      </c>
      <c r="AE401" s="223" t="e">
        <f t="shared" si="171"/>
        <v>#NUM!</v>
      </c>
      <c r="AF401" s="223" t="e">
        <f t="shared" si="172"/>
        <v>#NUM!</v>
      </c>
      <c r="AG401" s="222" t="e">
        <f t="shared" si="173"/>
        <v>#NUM!</v>
      </c>
      <c r="AI401" s="220" t="e">
        <f t="shared" si="174"/>
        <v>#DIV/0!</v>
      </c>
      <c r="AJ401" s="222" t="e">
        <f t="shared" si="175"/>
        <v>#DIV/0!</v>
      </c>
      <c r="AK401" s="222" t="e">
        <f t="shared" si="176"/>
        <v>#DIV/0!</v>
      </c>
      <c r="AL401" s="222" t="e">
        <f t="shared" si="177"/>
        <v>#DIV/0!</v>
      </c>
      <c r="AN401" s="89"/>
    </row>
    <row r="402" spans="1:40" s="88" customFormat="1" ht="30" hidden="1" customHeight="1">
      <c r="A402" s="88">
        <f>'CONSTRUCTION COST ESTIMATE'!A402</f>
        <v>0</v>
      </c>
      <c r="B402" s="91">
        <f>'CONSTRUCTION COST ESTIMATE'!B402</f>
        <v>509.13069999999999</v>
      </c>
      <c r="C402" s="92" t="str">
        <f>'CONSTRUCTION COST ESTIMATE'!C402</f>
        <v>13 FOOT X 7 FOOT PRECAST REINFORCED CONCRETE BOX</v>
      </c>
      <c r="D402" s="93" t="str">
        <f>'CONSTRUCTION COST ESTIMATE'!BB402</f>
        <v>LF</v>
      </c>
      <c r="E402" s="94">
        <f>'CONSTRUCTION COST ESTIMATE'!BA402</f>
        <v>0</v>
      </c>
      <c r="F402" s="220">
        <f>'CONSTRUCTION COST ESTIMATE'!BC402</f>
        <v>0</v>
      </c>
      <c r="G402" s="221">
        <f>'CONSTRUCTION COST ESTIMATE'!BD402</f>
        <v>0</v>
      </c>
      <c r="H402" s="220"/>
      <c r="I402" s="220">
        <f t="shared" si="159"/>
        <v>0</v>
      </c>
      <c r="J402" s="220"/>
      <c r="K402" s="220">
        <f t="shared" si="160"/>
        <v>0</v>
      </c>
      <c r="L402" s="220"/>
      <c r="M402" s="220">
        <f t="shared" si="161"/>
        <v>0</v>
      </c>
      <c r="N402" s="220"/>
      <c r="O402" s="220">
        <f t="shared" si="162"/>
        <v>0</v>
      </c>
      <c r="P402" s="220"/>
      <c r="Q402" s="220">
        <f t="shared" si="163"/>
        <v>0</v>
      </c>
      <c r="R402" s="220"/>
      <c r="S402" s="220">
        <f t="shared" si="164"/>
        <v>0</v>
      </c>
      <c r="T402" s="220"/>
      <c r="U402" s="220">
        <f t="shared" si="165"/>
        <v>0</v>
      </c>
      <c r="V402" s="220"/>
      <c r="W402" s="220">
        <f t="shared" si="166"/>
        <v>0</v>
      </c>
      <c r="X402" s="220"/>
      <c r="Y402" s="220">
        <f t="shared" si="167"/>
        <v>0</v>
      </c>
      <c r="Z402" s="220"/>
      <c r="AA402" s="220">
        <f t="shared" si="168"/>
        <v>0</v>
      </c>
      <c r="AC402" s="222" t="e">
        <f t="shared" si="169"/>
        <v>#DIV/0!</v>
      </c>
      <c r="AD402" s="220" t="e">
        <f t="shared" si="170"/>
        <v>#NUM!</v>
      </c>
      <c r="AE402" s="223" t="e">
        <f t="shared" si="171"/>
        <v>#NUM!</v>
      </c>
      <c r="AF402" s="223" t="e">
        <f t="shared" si="172"/>
        <v>#NUM!</v>
      </c>
      <c r="AG402" s="222" t="e">
        <f t="shared" si="173"/>
        <v>#NUM!</v>
      </c>
      <c r="AI402" s="220" t="e">
        <f t="shared" si="174"/>
        <v>#DIV/0!</v>
      </c>
      <c r="AJ402" s="222" t="e">
        <f t="shared" si="175"/>
        <v>#DIV/0!</v>
      </c>
      <c r="AK402" s="222" t="e">
        <f t="shared" si="176"/>
        <v>#DIV/0!</v>
      </c>
      <c r="AL402" s="222" t="e">
        <f t="shared" si="177"/>
        <v>#DIV/0!</v>
      </c>
      <c r="AN402" s="89"/>
    </row>
    <row r="403" spans="1:40" s="88" customFormat="1" ht="30" hidden="1" customHeight="1">
      <c r="A403" s="88">
        <f>'CONSTRUCTION COST ESTIMATE'!A403</f>
        <v>0</v>
      </c>
      <c r="B403" s="91">
        <f>'CONSTRUCTION COST ESTIMATE'!B403</f>
        <v>509.13080000000002</v>
      </c>
      <c r="C403" s="92" t="str">
        <f>'CONSTRUCTION COST ESTIMATE'!C403</f>
        <v>13 FOOT X 8 FOOT PRECAST REINFORCED CONCRETE BOX</v>
      </c>
      <c r="D403" s="93" t="str">
        <f>'CONSTRUCTION COST ESTIMATE'!BB403</f>
        <v>LF</v>
      </c>
      <c r="E403" s="94">
        <f>'CONSTRUCTION COST ESTIMATE'!BA403</f>
        <v>0</v>
      </c>
      <c r="F403" s="220">
        <f>'CONSTRUCTION COST ESTIMATE'!BC403</f>
        <v>0</v>
      </c>
      <c r="G403" s="221">
        <f>'CONSTRUCTION COST ESTIMATE'!BD403</f>
        <v>0</v>
      </c>
      <c r="H403" s="220"/>
      <c r="I403" s="220">
        <f t="shared" si="159"/>
        <v>0</v>
      </c>
      <c r="J403" s="220"/>
      <c r="K403" s="220">
        <f t="shared" si="160"/>
        <v>0</v>
      </c>
      <c r="L403" s="220"/>
      <c r="M403" s="220">
        <f t="shared" si="161"/>
        <v>0</v>
      </c>
      <c r="N403" s="220"/>
      <c r="O403" s="220">
        <f t="shared" si="162"/>
        <v>0</v>
      </c>
      <c r="P403" s="220"/>
      <c r="Q403" s="220">
        <f t="shared" si="163"/>
        <v>0</v>
      </c>
      <c r="R403" s="220"/>
      <c r="S403" s="220">
        <f t="shared" si="164"/>
        <v>0</v>
      </c>
      <c r="T403" s="220"/>
      <c r="U403" s="220">
        <f t="shared" si="165"/>
        <v>0</v>
      </c>
      <c r="V403" s="220"/>
      <c r="W403" s="220">
        <f t="shared" si="166"/>
        <v>0</v>
      </c>
      <c r="X403" s="220"/>
      <c r="Y403" s="220">
        <f t="shared" si="167"/>
        <v>0</v>
      </c>
      <c r="Z403" s="220"/>
      <c r="AA403" s="220">
        <f t="shared" si="168"/>
        <v>0</v>
      </c>
      <c r="AC403" s="222" t="e">
        <f t="shared" si="169"/>
        <v>#DIV/0!</v>
      </c>
      <c r="AD403" s="220" t="e">
        <f t="shared" si="170"/>
        <v>#NUM!</v>
      </c>
      <c r="AE403" s="223" t="e">
        <f t="shared" si="171"/>
        <v>#NUM!</v>
      </c>
      <c r="AF403" s="223" t="e">
        <f t="shared" si="172"/>
        <v>#NUM!</v>
      </c>
      <c r="AG403" s="222" t="e">
        <f t="shared" si="173"/>
        <v>#NUM!</v>
      </c>
      <c r="AI403" s="220" t="e">
        <f t="shared" si="174"/>
        <v>#DIV/0!</v>
      </c>
      <c r="AJ403" s="222" t="e">
        <f t="shared" si="175"/>
        <v>#DIV/0!</v>
      </c>
      <c r="AK403" s="222" t="e">
        <f t="shared" si="176"/>
        <v>#DIV/0!</v>
      </c>
      <c r="AL403" s="222" t="e">
        <f t="shared" si="177"/>
        <v>#DIV/0!</v>
      </c>
      <c r="AN403" s="89"/>
    </row>
    <row r="404" spans="1:40" s="88" customFormat="1" ht="30" hidden="1" customHeight="1">
      <c r="A404" s="88">
        <f>'CONSTRUCTION COST ESTIMATE'!A404</f>
        <v>0</v>
      </c>
      <c r="B404" s="91">
        <f>'CONSTRUCTION COST ESTIMATE'!B404</f>
        <v>509.1309</v>
      </c>
      <c r="C404" s="92" t="str">
        <f>'CONSTRUCTION COST ESTIMATE'!C404</f>
        <v>13 FOOT X 9 FOOT PRECAST REINFORCED CONCRETE BOX</v>
      </c>
      <c r="D404" s="93" t="str">
        <f>'CONSTRUCTION COST ESTIMATE'!BB404</f>
        <v>LF</v>
      </c>
      <c r="E404" s="94">
        <f>'CONSTRUCTION COST ESTIMATE'!BA404</f>
        <v>0</v>
      </c>
      <c r="F404" s="220">
        <f>'CONSTRUCTION COST ESTIMATE'!BC404</f>
        <v>0</v>
      </c>
      <c r="G404" s="221">
        <f>'CONSTRUCTION COST ESTIMATE'!BD404</f>
        <v>0</v>
      </c>
      <c r="H404" s="220"/>
      <c r="I404" s="220">
        <f t="shared" si="159"/>
        <v>0</v>
      </c>
      <c r="J404" s="220"/>
      <c r="K404" s="220">
        <f t="shared" si="160"/>
        <v>0</v>
      </c>
      <c r="L404" s="220"/>
      <c r="M404" s="220">
        <f t="shared" si="161"/>
        <v>0</v>
      </c>
      <c r="N404" s="220"/>
      <c r="O404" s="220">
        <f t="shared" si="162"/>
        <v>0</v>
      </c>
      <c r="P404" s="220"/>
      <c r="Q404" s="220">
        <f t="shared" si="163"/>
        <v>0</v>
      </c>
      <c r="R404" s="220"/>
      <c r="S404" s="220">
        <f t="shared" si="164"/>
        <v>0</v>
      </c>
      <c r="T404" s="220"/>
      <c r="U404" s="220">
        <f t="shared" si="165"/>
        <v>0</v>
      </c>
      <c r="V404" s="220"/>
      <c r="W404" s="220">
        <f t="shared" si="166"/>
        <v>0</v>
      </c>
      <c r="X404" s="220"/>
      <c r="Y404" s="220">
        <f t="shared" si="167"/>
        <v>0</v>
      </c>
      <c r="Z404" s="220"/>
      <c r="AA404" s="220">
        <f t="shared" si="168"/>
        <v>0</v>
      </c>
      <c r="AC404" s="222" t="e">
        <f t="shared" si="169"/>
        <v>#DIV/0!</v>
      </c>
      <c r="AD404" s="220" t="e">
        <f t="shared" si="170"/>
        <v>#NUM!</v>
      </c>
      <c r="AE404" s="223" t="e">
        <f t="shared" si="171"/>
        <v>#NUM!</v>
      </c>
      <c r="AF404" s="223" t="e">
        <f t="shared" si="172"/>
        <v>#NUM!</v>
      </c>
      <c r="AG404" s="222" t="e">
        <f t="shared" si="173"/>
        <v>#NUM!</v>
      </c>
      <c r="AI404" s="220" t="e">
        <f t="shared" si="174"/>
        <v>#DIV/0!</v>
      </c>
      <c r="AJ404" s="222" t="e">
        <f t="shared" si="175"/>
        <v>#DIV/0!</v>
      </c>
      <c r="AK404" s="222" t="e">
        <f t="shared" si="176"/>
        <v>#DIV/0!</v>
      </c>
      <c r="AL404" s="222" t="e">
        <f t="shared" si="177"/>
        <v>#DIV/0!</v>
      </c>
      <c r="AN404" s="89"/>
    </row>
    <row r="405" spans="1:40" s="88" customFormat="1" ht="30" hidden="1" customHeight="1">
      <c r="A405" s="88">
        <f>'CONSTRUCTION COST ESTIMATE'!A405</f>
        <v>0</v>
      </c>
      <c r="B405" s="91">
        <f>'CONSTRUCTION COST ESTIMATE'!B405</f>
        <v>509.13099999999997</v>
      </c>
      <c r="C405" s="92" t="str">
        <f>'CONSTRUCTION COST ESTIMATE'!C405</f>
        <v>13 FOOT X 10 FOOT PRECAST REINFORCED CONCRETE BOX</v>
      </c>
      <c r="D405" s="93" t="str">
        <f>'CONSTRUCTION COST ESTIMATE'!BB405</f>
        <v>LF</v>
      </c>
      <c r="E405" s="94">
        <f>'CONSTRUCTION COST ESTIMATE'!BA405</f>
        <v>0</v>
      </c>
      <c r="F405" s="220">
        <f>'CONSTRUCTION COST ESTIMATE'!BC405</f>
        <v>0</v>
      </c>
      <c r="G405" s="221">
        <f>'CONSTRUCTION COST ESTIMATE'!BD405</f>
        <v>0</v>
      </c>
      <c r="H405" s="220"/>
      <c r="I405" s="220">
        <f t="shared" si="159"/>
        <v>0</v>
      </c>
      <c r="J405" s="220"/>
      <c r="K405" s="220">
        <f t="shared" si="160"/>
        <v>0</v>
      </c>
      <c r="L405" s="220"/>
      <c r="M405" s="220">
        <f t="shared" si="161"/>
        <v>0</v>
      </c>
      <c r="N405" s="220"/>
      <c r="O405" s="220">
        <f t="shared" si="162"/>
        <v>0</v>
      </c>
      <c r="P405" s="220"/>
      <c r="Q405" s="220">
        <f t="shared" si="163"/>
        <v>0</v>
      </c>
      <c r="R405" s="220"/>
      <c r="S405" s="220">
        <f t="shared" si="164"/>
        <v>0</v>
      </c>
      <c r="T405" s="220"/>
      <c r="U405" s="220">
        <f t="shared" si="165"/>
        <v>0</v>
      </c>
      <c r="V405" s="220"/>
      <c r="W405" s="220">
        <f t="shared" si="166"/>
        <v>0</v>
      </c>
      <c r="X405" s="220"/>
      <c r="Y405" s="220">
        <f t="shared" si="167"/>
        <v>0</v>
      </c>
      <c r="Z405" s="220"/>
      <c r="AA405" s="220">
        <f t="shared" si="168"/>
        <v>0</v>
      </c>
      <c r="AC405" s="222" t="e">
        <f t="shared" si="169"/>
        <v>#DIV/0!</v>
      </c>
      <c r="AD405" s="220" t="e">
        <f t="shared" si="170"/>
        <v>#NUM!</v>
      </c>
      <c r="AE405" s="223" t="e">
        <f t="shared" si="171"/>
        <v>#NUM!</v>
      </c>
      <c r="AF405" s="223" t="e">
        <f t="shared" si="172"/>
        <v>#NUM!</v>
      </c>
      <c r="AG405" s="222" t="e">
        <f t="shared" si="173"/>
        <v>#NUM!</v>
      </c>
      <c r="AI405" s="220" t="e">
        <f t="shared" si="174"/>
        <v>#DIV/0!</v>
      </c>
      <c r="AJ405" s="222" t="e">
        <f t="shared" si="175"/>
        <v>#DIV/0!</v>
      </c>
      <c r="AK405" s="222" t="e">
        <f t="shared" si="176"/>
        <v>#DIV/0!</v>
      </c>
      <c r="AL405" s="222" t="e">
        <f t="shared" si="177"/>
        <v>#DIV/0!</v>
      </c>
      <c r="AN405" s="89"/>
    </row>
    <row r="406" spans="1:40" s="88" customFormat="1" ht="30" hidden="1" customHeight="1">
      <c r="A406" s="88">
        <f>'CONSTRUCTION COST ESTIMATE'!A406</f>
        <v>0</v>
      </c>
      <c r="B406" s="91">
        <f>'CONSTRUCTION COST ESTIMATE'!B406</f>
        <v>509.1311</v>
      </c>
      <c r="C406" s="92" t="str">
        <f>'CONSTRUCTION COST ESTIMATE'!C406</f>
        <v>13 FOOT X 11 FOOT PRECAST REINFORCED CONCRETE BOX</v>
      </c>
      <c r="D406" s="93" t="str">
        <f>'CONSTRUCTION COST ESTIMATE'!BB406</f>
        <v>LF</v>
      </c>
      <c r="E406" s="94">
        <f>'CONSTRUCTION COST ESTIMATE'!BA406</f>
        <v>0</v>
      </c>
      <c r="F406" s="220">
        <f>'CONSTRUCTION COST ESTIMATE'!BC406</f>
        <v>0</v>
      </c>
      <c r="G406" s="221">
        <f>'CONSTRUCTION COST ESTIMATE'!BD406</f>
        <v>0</v>
      </c>
      <c r="H406" s="220"/>
      <c r="I406" s="220">
        <f t="shared" si="159"/>
        <v>0</v>
      </c>
      <c r="J406" s="220"/>
      <c r="K406" s="220">
        <f t="shared" si="160"/>
        <v>0</v>
      </c>
      <c r="L406" s="220"/>
      <c r="M406" s="220">
        <f t="shared" si="161"/>
        <v>0</v>
      </c>
      <c r="N406" s="220"/>
      <c r="O406" s="220">
        <f t="shared" si="162"/>
        <v>0</v>
      </c>
      <c r="P406" s="220"/>
      <c r="Q406" s="220">
        <f t="shared" si="163"/>
        <v>0</v>
      </c>
      <c r="R406" s="220"/>
      <c r="S406" s="220">
        <f t="shared" si="164"/>
        <v>0</v>
      </c>
      <c r="T406" s="220"/>
      <c r="U406" s="220">
        <f t="shared" si="165"/>
        <v>0</v>
      </c>
      <c r="V406" s="220"/>
      <c r="W406" s="220">
        <f t="shared" si="166"/>
        <v>0</v>
      </c>
      <c r="X406" s="220"/>
      <c r="Y406" s="220">
        <f t="shared" si="167"/>
        <v>0</v>
      </c>
      <c r="Z406" s="220"/>
      <c r="AA406" s="220">
        <f t="shared" si="168"/>
        <v>0</v>
      </c>
      <c r="AC406" s="222" t="e">
        <f t="shared" si="169"/>
        <v>#DIV/0!</v>
      </c>
      <c r="AD406" s="220" t="e">
        <f t="shared" si="170"/>
        <v>#NUM!</v>
      </c>
      <c r="AE406" s="223" t="e">
        <f t="shared" si="171"/>
        <v>#NUM!</v>
      </c>
      <c r="AF406" s="223" t="e">
        <f t="shared" si="172"/>
        <v>#NUM!</v>
      </c>
      <c r="AG406" s="222" t="e">
        <f t="shared" si="173"/>
        <v>#NUM!</v>
      </c>
      <c r="AI406" s="220" t="e">
        <f t="shared" si="174"/>
        <v>#DIV/0!</v>
      </c>
      <c r="AJ406" s="222" t="e">
        <f t="shared" si="175"/>
        <v>#DIV/0!</v>
      </c>
      <c r="AK406" s="222" t="e">
        <f t="shared" si="176"/>
        <v>#DIV/0!</v>
      </c>
      <c r="AL406" s="222" t="e">
        <f t="shared" si="177"/>
        <v>#DIV/0!</v>
      </c>
      <c r="AN406" s="89"/>
    </row>
    <row r="407" spans="1:40" s="88" customFormat="1" ht="30" hidden="1" customHeight="1">
      <c r="A407" s="88">
        <f>'CONSTRUCTION COST ESTIMATE'!A407</f>
        <v>0</v>
      </c>
      <c r="B407" s="91">
        <f>'CONSTRUCTION COST ESTIMATE'!B407</f>
        <v>509.13119999999998</v>
      </c>
      <c r="C407" s="92" t="str">
        <f>'CONSTRUCTION COST ESTIMATE'!C407</f>
        <v>13 FOOT X 12 FOOT PRECAST REINFORCED CONCRETE BOX</v>
      </c>
      <c r="D407" s="93" t="str">
        <f>'CONSTRUCTION COST ESTIMATE'!BB407</f>
        <v>LF</v>
      </c>
      <c r="E407" s="94">
        <f>'CONSTRUCTION COST ESTIMATE'!BA407</f>
        <v>0</v>
      </c>
      <c r="F407" s="220">
        <f>'CONSTRUCTION COST ESTIMATE'!BC407</f>
        <v>0</v>
      </c>
      <c r="G407" s="221">
        <f>'CONSTRUCTION COST ESTIMATE'!BD407</f>
        <v>0</v>
      </c>
      <c r="H407" s="220"/>
      <c r="I407" s="220">
        <f t="shared" si="159"/>
        <v>0</v>
      </c>
      <c r="J407" s="220"/>
      <c r="K407" s="220">
        <f t="shared" si="160"/>
        <v>0</v>
      </c>
      <c r="L407" s="220"/>
      <c r="M407" s="220">
        <f t="shared" si="161"/>
        <v>0</v>
      </c>
      <c r="N407" s="220"/>
      <c r="O407" s="220">
        <f t="shared" si="162"/>
        <v>0</v>
      </c>
      <c r="P407" s="220"/>
      <c r="Q407" s="220">
        <f t="shared" si="163"/>
        <v>0</v>
      </c>
      <c r="R407" s="220"/>
      <c r="S407" s="220">
        <f t="shared" si="164"/>
        <v>0</v>
      </c>
      <c r="T407" s="220"/>
      <c r="U407" s="220">
        <f t="shared" si="165"/>
        <v>0</v>
      </c>
      <c r="V407" s="220"/>
      <c r="W407" s="220">
        <f t="shared" si="166"/>
        <v>0</v>
      </c>
      <c r="X407" s="220"/>
      <c r="Y407" s="220">
        <f t="shared" si="167"/>
        <v>0</v>
      </c>
      <c r="Z407" s="220"/>
      <c r="AA407" s="220">
        <f t="shared" si="168"/>
        <v>0</v>
      </c>
      <c r="AC407" s="222" t="e">
        <f t="shared" si="169"/>
        <v>#DIV/0!</v>
      </c>
      <c r="AD407" s="220" t="e">
        <f t="shared" si="170"/>
        <v>#NUM!</v>
      </c>
      <c r="AE407" s="223" t="e">
        <f t="shared" si="171"/>
        <v>#NUM!</v>
      </c>
      <c r="AF407" s="223" t="e">
        <f t="shared" si="172"/>
        <v>#NUM!</v>
      </c>
      <c r="AG407" s="222" t="e">
        <f t="shared" si="173"/>
        <v>#NUM!</v>
      </c>
      <c r="AI407" s="220" t="e">
        <f t="shared" si="174"/>
        <v>#DIV/0!</v>
      </c>
      <c r="AJ407" s="222" t="e">
        <f t="shared" si="175"/>
        <v>#DIV/0!</v>
      </c>
      <c r="AK407" s="222" t="e">
        <f t="shared" si="176"/>
        <v>#DIV/0!</v>
      </c>
      <c r="AL407" s="222" t="e">
        <f t="shared" si="177"/>
        <v>#DIV/0!</v>
      </c>
      <c r="AN407" s="89"/>
    </row>
    <row r="408" spans="1:40" s="88" customFormat="1" ht="30" hidden="1" customHeight="1">
      <c r="A408" s="88">
        <f>'CONSTRUCTION COST ESTIMATE'!A408</f>
        <v>0</v>
      </c>
      <c r="B408" s="91">
        <f>'CONSTRUCTION COST ESTIMATE'!B408</f>
        <v>509.13130000000001</v>
      </c>
      <c r="C408" s="92" t="str">
        <f>'CONSTRUCTION COST ESTIMATE'!C408</f>
        <v>13 FOOT X 13 FOOT PRECAST REINFORCED CONCRETE BOX</v>
      </c>
      <c r="D408" s="93" t="str">
        <f>'CONSTRUCTION COST ESTIMATE'!BB408</f>
        <v>LF</v>
      </c>
      <c r="E408" s="94">
        <f>'CONSTRUCTION COST ESTIMATE'!BA408</f>
        <v>0</v>
      </c>
      <c r="F408" s="220">
        <f>'CONSTRUCTION COST ESTIMATE'!BC408</f>
        <v>0</v>
      </c>
      <c r="G408" s="221">
        <f>'CONSTRUCTION COST ESTIMATE'!BD408</f>
        <v>0</v>
      </c>
      <c r="H408" s="220"/>
      <c r="I408" s="220">
        <f t="shared" si="159"/>
        <v>0</v>
      </c>
      <c r="J408" s="220"/>
      <c r="K408" s="220">
        <f t="shared" si="160"/>
        <v>0</v>
      </c>
      <c r="L408" s="220"/>
      <c r="M408" s="220">
        <f t="shared" si="161"/>
        <v>0</v>
      </c>
      <c r="N408" s="220"/>
      <c r="O408" s="220">
        <f t="shared" si="162"/>
        <v>0</v>
      </c>
      <c r="P408" s="220"/>
      <c r="Q408" s="220">
        <f t="shared" si="163"/>
        <v>0</v>
      </c>
      <c r="R408" s="220"/>
      <c r="S408" s="220">
        <f t="shared" si="164"/>
        <v>0</v>
      </c>
      <c r="T408" s="220"/>
      <c r="U408" s="220">
        <f t="shared" si="165"/>
        <v>0</v>
      </c>
      <c r="V408" s="220"/>
      <c r="W408" s="220">
        <f t="shared" si="166"/>
        <v>0</v>
      </c>
      <c r="X408" s="220"/>
      <c r="Y408" s="220">
        <f t="shared" si="167"/>
        <v>0</v>
      </c>
      <c r="Z408" s="220"/>
      <c r="AA408" s="220">
        <f t="shared" si="168"/>
        <v>0</v>
      </c>
      <c r="AC408" s="222" t="e">
        <f t="shared" si="169"/>
        <v>#DIV/0!</v>
      </c>
      <c r="AD408" s="220" t="e">
        <f t="shared" si="170"/>
        <v>#NUM!</v>
      </c>
      <c r="AE408" s="223" t="e">
        <f t="shared" si="171"/>
        <v>#NUM!</v>
      </c>
      <c r="AF408" s="223" t="e">
        <f t="shared" si="172"/>
        <v>#NUM!</v>
      </c>
      <c r="AG408" s="222" t="e">
        <f t="shared" si="173"/>
        <v>#NUM!</v>
      </c>
      <c r="AI408" s="220" t="e">
        <f t="shared" si="174"/>
        <v>#DIV/0!</v>
      </c>
      <c r="AJ408" s="222" t="e">
        <f t="shared" si="175"/>
        <v>#DIV/0!</v>
      </c>
      <c r="AK408" s="222" t="e">
        <f t="shared" si="176"/>
        <v>#DIV/0!</v>
      </c>
      <c r="AL408" s="222" t="e">
        <f t="shared" si="177"/>
        <v>#DIV/0!</v>
      </c>
      <c r="AN408" s="89"/>
    </row>
    <row r="409" spans="1:40" s="88" customFormat="1" ht="30" hidden="1" customHeight="1">
      <c r="A409" s="88">
        <f>'CONSTRUCTION COST ESTIMATE'!A409</f>
        <v>0</v>
      </c>
      <c r="B409" s="91">
        <f>'CONSTRUCTION COST ESTIMATE'!B409</f>
        <v>509.14030000000002</v>
      </c>
      <c r="C409" s="92" t="str">
        <f>'CONSTRUCTION COST ESTIMATE'!C409</f>
        <v>14 FOOT X 3 FOOT PRECAST REINFORCED CONCRETE BOX</v>
      </c>
      <c r="D409" s="93" t="str">
        <f>'CONSTRUCTION COST ESTIMATE'!BB409</f>
        <v>LF</v>
      </c>
      <c r="E409" s="94">
        <f>'CONSTRUCTION COST ESTIMATE'!BA409</f>
        <v>0</v>
      </c>
      <c r="F409" s="220">
        <f>'CONSTRUCTION COST ESTIMATE'!BC409</f>
        <v>0</v>
      </c>
      <c r="G409" s="221">
        <f>'CONSTRUCTION COST ESTIMATE'!BD409</f>
        <v>0</v>
      </c>
      <c r="H409" s="220"/>
      <c r="I409" s="220">
        <f t="shared" si="159"/>
        <v>0</v>
      </c>
      <c r="J409" s="220"/>
      <c r="K409" s="220">
        <f t="shared" si="160"/>
        <v>0</v>
      </c>
      <c r="L409" s="220"/>
      <c r="M409" s="220">
        <f t="shared" si="161"/>
        <v>0</v>
      </c>
      <c r="N409" s="220"/>
      <c r="O409" s="220">
        <f t="shared" si="162"/>
        <v>0</v>
      </c>
      <c r="P409" s="220"/>
      <c r="Q409" s="220">
        <f t="shared" si="163"/>
        <v>0</v>
      </c>
      <c r="R409" s="220"/>
      <c r="S409" s="220">
        <f t="shared" si="164"/>
        <v>0</v>
      </c>
      <c r="T409" s="220"/>
      <c r="U409" s="220">
        <f t="shared" si="165"/>
        <v>0</v>
      </c>
      <c r="V409" s="220"/>
      <c r="W409" s="220">
        <f t="shared" si="166"/>
        <v>0</v>
      </c>
      <c r="X409" s="220"/>
      <c r="Y409" s="220">
        <f t="shared" si="167"/>
        <v>0</v>
      </c>
      <c r="Z409" s="220"/>
      <c r="AA409" s="220">
        <f t="shared" si="168"/>
        <v>0</v>
      </c>
      <c r="AC409" s="222" t="e">
        <f t="shared" si="169"/>
        <v>#DIV/0!</v>
      </c>
      <c r="AD409" s="220" t="e">
        <f t="shared" si="170"/>
        <v>#NUM!</v>
      </c>
      <c r="AE409" s="223" t="e">
        <f t="shared" si="171"/>
        <v>#NUM!</v>
      </c>
      <c r="AF409" s="223" t="e">
        <f t="shared" si="172"/>
        <v>#NUM!</v>
      </c>
      <c r="AG409" s="222" t="e">
        <f t="shared" si="173"/>
        <v>#NUM!</v>
      </c>
      <c r="AI409" s="220" t="e">
        <f t="shared" si="174"/>
        <v>#DIV/0!</v>
      </c>
      <c r="AJ409" s="222" t="e">
        <f t="shared" si="175"/>
        <v>#DIV/0!</v>
      </c>
      <c r="AK409" s="222" t="e">
        <f t="shared" si="176"/>
        <v>#DIV/0!</v>
      </c>
      <c r="AL409" s="222" t="e">
        <f t="shared" si="177"/>
        <v>#DIV/0!</v>
      </c>
      <c r="AN409" s="89"/>
    </row>
    <row r="410" spans="1:40" s="88" customFormat="1" ht="30" hidden="1" customHeight="1">
      <c r="A410" s="88">
        <f>'CONSTRUCTION COST ESTIMATE'!A410</f>
        <v>0</v>
      </c>
      <c r="B410" s="91">
        <f>'CONSTRUCTION COST ESTIMATE'!B410</f>
        <v>509.1404</v>
      </c>
      <c r="C410" s="92" t="str">
        <f>'CONSTRUCTION COST ESTIMATE'!C410</f>
        <v>14 FOOT X 4 FOOT PRECAST REINFORCED CONCRETE BOX</v>
      </c>
      <c r="D410" s="93" t="str">
        <f>'CONSTRUCTION COST ESTIMATE'!BB410</f>
        <v>LF</v>
      </c>
      <c r="E410" s="94">
        <f>'CONSTRUCTION COST ESTIMATE'!BA410</f>
        <v>0</v>
      </c>
      <c r="F410" s="220">
        <f>'CONSTRUCTION COST ESTIMATE'!BC410</f>
        <v>0</v>
      </c>
      <c r="G410" s="221">
        <f>'CONSTRUCTION COST ESTIMATE'!BD410</f>
        <v>0</v>
      </c>
      <c r="H410" s="220"/>
      <c r="I410" s="220">
        <f t="shared" ref="I410:I420" si="178">$E410*H410</f>
        <v>0</v>
      </c>
      <c r="J410" s="220"/>
      <c r="K410" s="220">
        <f t="shared" ref="K410:K420" si="179">$E410*J410</f>
        <v>0</v>
      </c>
      <c r="L410" s="220"/>
      <c r="M410" s="220">
        <f t="shared" ref="M410:M420" si="180">$E410*L410</f>
        <v>0</v>
      </c>
      <c r="N410" s="220"/>
      <c r="O410" s="220">
        <f t="shared" ref="O410:O420" si="181">$E410*N410</f>
        <v>0</v>
      </c>
      <c r="P410" s="220"/>
      <c r="Q410" s="220">
        <f t="shared" ref="Q410:Q420" si="182">$E410*P410</f>
        <v>0</v>
      </c>
      <c r="R410" s="220"/>
      <c r="S410" s="220">
        <f t="shared" ref="S410:S420" si="183">$E410*R410</f>
        <v>0</v>
      </c>
      <c r="T410" s="220"/>
      <c r="U410" s="220">
        <f t="shared" ref="U410:U420" si="184">$E410*T410</f>
        <v>0</v>
      </c>
      <c r="V410" s="220"/>
      <c r="W410" s="220">
        <f t="shared" ref="W410:W420" si="185">$E410*V410</f>
        <v>0</v>
      </c>
      <c r="X410" s="220"/>
      <c r="Y410" s="220">
        <f t="shared" ref="Y410:Y420" si="186">$E410*X410</f>
        <v>0</v>
      </c>
      <c r="Z410" s="220"/>
      <c r="AA410" s="220">
        <f t="shared" ref="AA410:AA420" si="187">$E410*Z410</f>
        <v>0</v>
      </c>
      <c r="AC410" s="222" t="e">
        <f t="shared" ref="AC410:AC420" si="188">I410/$I$1460</f>
        <v>#DIV/0!</v>
      </c>
      <c r="AD410" s="220" t="e">
        <f t="shared" ref="AD410:AD420" si="189">MEDIAN(H410,J410,L410,N410,P410,R410,T410,V410,X410,Z410)</f>
        <v>#NUM!</v>
      </c>
      <c r="AE410" s="223" t="e">
        <f t="shared" ref="AE410:AE420" si="190">IF(H410&gt;AD410,"X","")</f>
        <v>#NUM!</v>
      </c>
      <c r="AF410" s="223" t="e">
        <f t="shared" ref="AF410:AF420" si="191">IF(H410&lt;AD410,"X","")</f>
        <v>#NUM!</v>
      </c>
      <c r="AG410" s="222" t="e">
        <f t="shared" ref="AG410:AG420" si="192">H410/AD410</f>
        <v>#NUM!</v>
      </c>
      <c r="AI410" s="220" t="e">
        <f t="shared" ref="AI410:AI420" si="193">AVERAGE(H410,J410,L410,N410,P410,R410,T410,V410,X410,Z410)</f>
        <v>#DIV/0!</v>
      </c>
      <c r="AJ410" s="222" t="e">
        <f t="shared" ref="AJ410:AJ420" si="194">AI410/F410</f>
        <v>#DIV/0!</v>
      </c>
      <c r="AK410" s="222" t="e">
        <f t="shared" ref="AK410:AK420" si="195">H410/F410</f>
        <v>#DIV/0!</v>
      </c>
      <c r="AL410" s="222" t="e">
        <f t="shared" ref="AL410:AL420" si="196">H410/AI410</f>
        <v>#DIV/0!</v>
      </c>
      <c r="AN410" s="89"/>
    </row>
    <row r="411" spans="1:40" s="88" customFormat="1" ht="30" hidden="1" customHeight="1">
      <c r="A411" s="88">
        <f>'CONSTRUCTION COST ESTIMATE'!A411</f>
        <v>0</v>
      </c>
      <c r="B411" s="91">
        <f>'CONSTRUCTION COST ESTIMATE'!B411</f>
        <v>509.14049999999997</v>
      </c>
      <c r="C411" s="92" t="str">
        <f>'CONSTRUCTION COST ESTIMATE'!C411</f>
        <v>14 FOOT X 5 FOOT PRECAST REINFORCED CONCRETE BOX</v>
      </c>
      <c r="D411" s="93" t="str">
        <f>'CONSTRUCTION COST ESTIMATE'!BB411</f>
        <v>LF</v>
      </c>
      <c r="E411" s="94">
        <f>'CONSTRUCTION COST ESTIMATE'!BA411</f>
        <v>0</v>
      </c>
      <c r="F411" s="220">
        <f>'CONSTRUCTION COST ESTIMATE'!BC411</f>
        <v>0</v>
      </c>
      <c r="G411" s="221">
        <f>'CONSTRUCTION COST ESTIMATE'!BD411</f>
        <v>0</v>
      </c>
      <c r="H411" s="220"/>
      <c r="I411" s="220">
        <f t="shared" si="178"/>
        <v>0</v>
      </c>
      <c r="J411" s="220"/>
      <c r="K411" s="220">
        <f t="shared" si="179"/>
        <v>0</v>
      </c>
      <c r="L411" s="220"/>
      <c r="M411" s="220">
        <f t="shared" si="180"/>
        <v>0</v>
      </c>
      <c r="N411" s="220"/>
      <c r="O411" s="220">
        <f t="shared" si="181"/>
        <v>0</v>
      </c>
      <c r="P411" s="220"/>
      <c r="Q411" s="220">
        <f t="shared" si="182"/>
        <v>0</v>
      </c>
      <c r="R411" s="220"/>
      <c r="S411" s="220">
        <f t="shared" si="183"/>
        <v>0</v>
      </c>
      <c r="T411" s="220"/>
      <c r="U411" s="220">
        <f t="shared" si="184"/>
        <v>0</v>
      </c>
      <c r="V411" s="220"/>
      <c r="W411" s="220">
        <f t="shared" si="185"/>
        <v>0</v>
      </c>
      <c r="X411" s="220"/>
      <c r="Y411" s="220">
        <f t="shared" si="186"/>
        <v>0</v>
      </c>
      <c r="Z411" s="220"/>
      <c r="AA411" s="220">
        <f t="shared" si="187"/>
        <v>0</v>
      </c>
      <c r="AC411" s="222" t="e">
        <f t="shared" si="188"/>
        <v>#DIV/0!</v>
      </c>
      <c r="AD411" s="220" t="e">
        <f t="shared" si="189"/>
        <v>#NUM!</v>
      </c>
      <c r="AE411" s="223" t="e">
        <f t="shared" si="190"/>
        <v>#NUM!</v>
      </c>
      <c r="AF411" s="223" t="e">
        <f t="shared" si="191"/>
        <v>#NUM!</v>
      </c>
      <c r="AG411" s="222" t="e">
        <f t="shared" si="192"/>
        <v>#NUM!</v>
      </c>
      <c r="AI411" s="220" t="e">
        <f t="shared" si="193"/>
        <v>#DIV/0!</v>
      </c>
      <c r="AJ411" s="222" t="e">
        <f t="shared" si="194"/>
        <v>#DIV/0!</v>
      </c>
      <c r="AK411" s="222" t="e">
        <f t="shared" si="195"/>
        <v>#DIV/0!</v>
      </c>
      <c r="AL411" s="222" t="e">
        <f t="shared" si="196"/>
        <v>#DIV/0!</v>
      </c>
      <c r="AN411" s="89"/>
    </row>
    <row r="412" spans="1:40" s="88" customFormat="1" ht="30" hidden="1" customHeight="1">
      <c r="A412" s="88">
        <f>'CONSTRUCTION COST ESTIMATE'!A412</f>
        <v>0</v>
      </c>
      <c r="B412" s="91">
        <f>'CONSTRUCTION COST ESTIMATE'!B412</f>
        <v>509.14060000000001</v>
      </c>
      <c r="C412" s="92" t="str">
        <f>'CONSTRUCTION COST ESTIMATE'!C412</f>
        <v>14 FOOT X 6 FOOT PRECAST REINFORCED CONCRETE BOX</v>
      </c>
      <c r="D412" s="93" t="str">
        <f>'CONSTRUCTION COST ESTIMATE'!BB412</f>
        <v>LF</v>
      </c>
      <c r="E412" s="94">
        <f>'CONSTRUCTION COST ESTIMATE'!BA412</f>
        <v>0</v>
      </c>
      <c r="F412" s="220">
        <f>'CONSTRUCTION COST ESTIMATE'!BC412</f>
        <v>0</v>
      </c>
      <c r="G412" s="221">
        <f>'CONSTRUCTION COST ESTIMATE'!BD412</f>
        <v>0</v>
      </c>
      <c r="H412" s="220"/>
      <c r="I412" s="220">
        <f t="shared" si="178"/>
        <v>0</v>
      </c>
      <c r="J412" s="220"/>
      <c r="K412" s="220">
        <f t="shared" si="179"/>
        <v>0</v>
      </c>
      <c r="L412" s="220"/>
      <c r="M412" s="220">
        <f t="shared" si="180"/>
        <v>0</v>
      </c>
      <c r="N412" s="220"/>
      <c r="O412" s="220">
        <f t="shared" si="181"/>
        <v>0</v>
      </c>
      <c r="P412" s="220"/>
      <c r="Q412" s="220">
        <f t="shared" si="182"/>
        <v>0</v>
      </c>
      <c r="R412" s="220"/>
      <c r="S412" s="220">
        <f t="shared" si="183"/>
        <v>0</v>
      </c>
      <c r="T412" s="220"/>
      <c r="U412" s="220">
        <f t="shared" si="184"/>
        <v>0</v>
      </c>
      <c r="V412" s="220"/>
      <c r="W412" s="220">
        <f t="shared" si="185"/>
        <v>0</v>
      </c>
      <c r="X412" s="220"/>
      <c r="Y412" s="220">
        <f t="shared" si="186"/>
        <v>0</v>
      </c>
      <c r="Z412" s="220"/>
      <c r="AA412" s="220">
        <f t="shared" si="187"/>
        <v>0</v>
      </c>
      <c r="AC412" s="222" t="e">
        <f t="shared" si="188"/>
        <v>#DIV/0!</v>
      </c>
      <c r="AD412" s="220" t="e">
        <f t="shared" si="189"/>
        <v>#NUM!</v>
      </c>
      <c r="AE412" s="223" t="e">
        <f t="shared" si="190"/>
        <v>#NUM!</v>
      </c>
      <c r="AF412" s="223" t="e">
        <f t="shared" si="191"/>
        <v>#NUM!</v>
      </c>
      <c r="AG412" s="222" t="e">
        <f t="shared" si="192"/>
        <v>#NUM!</v>
      </c>
      <c r="AI412" s="220" t="e">
        <f t="shared" si="193"/>
        <v>#DIV/0!</v>
      </c>
      <c r="AJ412" s="222" t="e">
        <f t="shared" si="194"/>
        <v>#DIV/0!</v>
      </c>
      <c r="AK412" s="222" t="e">
        <f t="shared" si="195"/>
        <v>#DIV/0!</v>
      </c>
      <c r="AL412" s="222" t="e">
        <f t="shared" si="196"/>
        <v>#DIV/0!</v>
      </c>
      <c r="AN412" s="89"/>
    </row>
    <row r="413" spans="1:40" s="88" customFormat="1" ht="30" hidden="1" customHeight="1">
      <c r="A413" s="88">
        <f>'CONSTRUCTION COST ESTIMATE'!A413</f>
        <v>0</v>
      </c>
      <c r="B413" s="91">
        <f>'CONSTRUCTION COST ESTIMATE'!B413</f>
        <v>509.14069999999998</v>
      </c>
      <c r="C413" s="92" t="str">
        <f>'CONSTRUCTION COST ESTIMATE'!C413</f>
        <v>14 FOOT X 7 FOOT PRECAST REINFORCED CONCRETE BOX</v>
      </c>
      <c r="D413" s="93" t="str">
        <f>'CONSTRUCTION COST ESTIMATE'!BB413</f>
        <v>LF</v>
      </c>
      <c r="E413" s="94">
        <f>'CONSTRUCTION COST ESTIMATE'!BA413</f>
        <v>0</v>
      </c>
      <c r="F413" s="220">
        <f>'CONSTRUCTION COST ESTIMATE'!BC413</f>
        <v>0</v>
      </c>
      <c r="G413" s="221">
        <f>'CONSTRUCTION COST ESTIMATE'!BD413</f>
        <v>0</v>
      </c>
      <c r="H413" s="220"/>
      <c r="I413" s="220">
        <f t="shared" si="178"/>
        <v>0</v>
      </c>
      <c r="J413" s="220"/>
      <c r="K413" s="220">
        <f t="shared" si="179"/>
        <v>0</v>
      </c>
      <c r="L413" s="220"/>
      <c r="M413" s="220">
        <f t="shared" si="180"/>
        <v>0</v>
      </c>
      <c r="N413" s="220"/>
      <c r="O413" s="220">
        <f t="shared" si="181"/>
        <v>0</v>
      </c>
      <c r="P413" s="220"/>
      <c r="Q413" s="220">
        <f t="shared" si="182"/>
        <v>0</v>
      </c>
      <c r="R413" s="220"/>
      <c r="S413" s="220">
        <f t="shared" si="183"/>
        <v>0</v>
      </c>
      <c r="T413" s="220"/>
      <c r="U413" s="220">
        <f t="shared" si="184"/>
        <v>0</v>
      </c>
      <c r="V413" s="220"/>
      <c r="W413" s="220">
        <f t="shared" si="185"/>
        <v>0</v>
      </c>
      <c r="X413" s="220"/>
      <c r="Y413" s="220">
        <f t="shared" si="186"/>
        <v>0</v>
      </c>
      <c r="Z413" s="220"/>
      <c r="AA413" s="220">
        <f t="shared" si="187"/>
        <v>0</v>
      </c>
      <c r="AC413" s="222" t="e">
        <f t="shared" si="188"/>
        <v>#DIV/0!</v>
      </c>
      <c r="AD413" s="220" t="e">
        <f t="shared" si="189"/>
        <v>#NUM!</v>
      </c>
      <c r="AE413" s="223" t="e">
        <f t="shared" si="190"/>
        <v>#NUM!</v>
      </c>
      <c r="AF413" s="223" t="e">
        <f t="shared" si="191"/>
        <v>#NUM!</v>
      </c>
      <c r="AG413" s="222" t="e">
        <f t="shared" si="192"/>
        <v>#NUM!</v>
      </c>
      <c r="AI413" s="220" t="e">
        <f t="shared" si="193"/>
        <v>#DIV/0!</v>
      </c>
      <c r="AJ413" s="222" t="e">
        <f t="shared" si="194"/>
        <v>#DIV/0!</v>
      </c>
      <c r="AK413" s="222" t="e">
        <f t="shared" si="195"/>
        <v>#DIV/0!</v>
      </c>
      <c r="AL413" s="222" t="e">
        <f t="shared" si="196"/>
        <v>#DIV/0!</v>
      </c>
      <c r="AN413" s="89"/>
    </row>
    <row r="414" spans="1:40" s="88" customFormat="1" ht="30" hidden="1" customHeight="1">
      <c r="A414" s="88">
        <f>'CONSTRUCTION COST ESTIMATE'!A414</f>
        <v>0</v>
      </c>
      <c r="B414" s="91">
        <f>'CONSTRUCTION COST ESTIMATE'!B414</f>
        <v>509.14080000000001</v>
      </c>
      <c r="C414" s="92" t="str">
        <f>'CONSTRUCTION COST ESTIMATE'!C414</f>
        <v>14 FOOT X 8 FOOT PRECAST REINFORCED CONCRETE BOX</v>
      </c>
      <c r="D414" s="93" t="str">
        <f>'CONSTRUCTION COST ESTIMATE'!BB414</f>
        <v>LF</v>
      </c>
      <c r="E414" s="94">
        <f>'CONSTRUCTION COST ESTIMATE'!BA414</f>
        <v>0</v>
      </c>
      <c r="F414" s="220">
        <f>'CONSTRUCTION COST ESTIMATE'!BC414</f>
        <v>0</v>
      </c>
      <c r="G414" s="221">
        <f>'CONSTRUCTION COST ESTIMATE'!BD414</f>
        <v>0</v>
      </c>
      <c r="H414" s="220"/>
      <c r="I414" s="220">
        <f t="shared" si="178"/>
        <v>0</v>
      </c>
      <c r="J414" s="220"/>
      <c r="K414" s="220">
        <f t="shared" si="179"/>
        <v>0</v>
      </c>
      <c r="L414" s="220"/>
      <c r="M414" s="220">
        <f t="shared" si="180"/>
        <v>0</v>
      </c>
      <c r="N414" s="220"/>
      <c r="O414" s="220">
        <f t="shared" si="181"/>
        <v>0</v>
      </c>
      <c r="P414" s="220"/>
      <c r="Q414" s="220">
        <f t="shared" si="182"/>
        <v>0</v>
      </c>
      <c r="R414" s="220"/>
      <c r="S414" s="220">
        <f t="shared" si="183"/>
        <v>0</v>
      </c>
      <c r="T414" s="220"/>
      <c r="U414" s="220">
        <f t="shared" si="184"/>
        <v>0</v>
      </c>
      <c r="V414" s="220"/>
      <c r="W414" s="220">
        <f t="shared" si="185"/>
        <v>0</v>
      </c>
      <c r="X414" s="220"/>
      <c r="Y414" s="220">
        <f t="shared" si="186"/>
        <v>0</v>
      </c>
      <c r="Z414" s="220"/>
      <c r="AA414" s="220">
        <f t="shared" si="187"/>
        <v>0</v>
      </c>
      <c r="AC414" s="222" t="e">
        <f t="shared" si="188"/>
        <v>#DIV/0!</v>
      </c>
      <c r="AD414" s="220" t="e">
        <f t="shared" si="189"/>
        <v>#NUM!</v>
      </c>
      <c r="AE414" s="223" t="e">
        <f t="shared" si="190"/>
        <v>#NUM!</v>
      </c>
      <c r="AF414" s="223" t="e">
        <f t="shared" si="191"/>
        <v>#NUM!</v>
      </c>
      <c r="AG414" s="222" t="e">
        <f t="shared" si="192"/>
        <v>#NUM!</v>
      </c>
      <c r="AI414" s="220" t="e">
        <f t="shared" si="193"/>
        <v>#DIV/0!</v>
      </c>
      <c r="AJ414" s="222" t="e">
        <f t="shared" si="194"/>
        <v>#DIV/0!</v>
      </c>
      <c r="AK414" s="222" t="e">
        <f t="shared" si="195"/>
        <v>#DIV/0!</v>
      </c>
      <c r="AL414" s="222" t="e">
        <f t="shared" si="196"/>
        <v>#DIV/0!</v>
      </c>
      <c r="AN414" s="89"/>
    </row>
    <row r="415" spans="1:40" s="88" customFormat="1" ht="30" hidden="1" customHeight="1">
      <c r="A415" s="88">
        <f>'CONSTRUCTION COST ESTIMATE'!A415</f>
        <v>0</v>
      </c>
      <c r="B415" s="91">
        <f>'CONSTRUCTION COST ESTIMATE'!B415</f>
        <v>509.14089999999999</v>
      </c>
      <c r="C415" s="92" t="str">
        <f>'CONSTRUCTION COST ESTIMATE'!C415</f>
        <v>14 FOOT X 9 FOOT PRECAST REINFORCED CONCRETE BOX</v>
      </c>
      <c r="D415" s="93" t="str">
        <f>'CONSTRUCTION COST ESTIMATE'!BB415</f>
        <v>LF</v>
      </c>
      <c r="E415" s="94">
        <f>'CONSTRUCTION COST ESTIMATE'!BA415</f>
        <v>0</v>
      </c>
      <c r="F415" s="220">
        <f>'CONSTRUCTION COST ESTIMATE'!BC415</f>
        <v>0</v>
      </c>
      <c r="G415" s="221">
        <f>'CONSTRUCTION COST ESTIMATE'!BD415</f>
        <v>0</v>
      </c>
      <c r="H415" s="220"/>
      <c r="I415" s="220">
        <f t="shared" si="178"/>
        <v>0</v>
      </c>
      <c r="J415" s="220"/>
      <c r="K415" s="220">
        <f t="shared" si="179"/>
        <v>0</v>
      </c>
      <c r="L415" s="220"/>
      <c r="M415" s="220">
        <f t="shared" si="180"/>
        <v>0</v>
      </c>
      <c r="N415" s="220"/>
      <c r="O415" s="220">
        <f t="shared" si="181"/>
        <v>0</v>
      </c>
      <c r="P415" s="220"/>
      <c r="Q415" s="220">
        <f t="shared" si="182"/>
        <v>0</v>
      </c>
      <c r="R415" s="220"/>
      <c r="S415" s="220">
        <f t="shared" si="183"/>
        <v>0</v>
      </c>
      <c r="T415" s="220"/>
      <c r="U415" s="220">
        <f t="shared" si="184"/>
        <v>0</v>
      </c>
      <c r="V415" s="220"/>
      <c r="W415" s="220">
        <f t="shared" si="185"/>
        <v>0</v>
      </c>
      <c r="X415" s="220"/>
      <c r="Y415" s="220">
        <f t="shared" si="186"/>
        <v>0</v>
      </c>
      <c r="Z415" s="220"/>
      <c r="AA415" s="220">
        <f t="shared" si="187"/>
        <v>0</v>
      </c>
      <c r="AC415" s="222" t="e">
        <f t="shared" si="188"/>
        <v>#DIV/0!</v>
      </c>
      <c r="AD415" s="220" t="e">
        <f t="shared" si="189"/>
        <v>#NUM!</v>
      </c>
      <c r="AE415" s="223" t="e">
        <f t="shared" si="190"/>
        <v>#NUM!</v>
      </c>
      <c r="AF415" s="223" t="e">
        <f t="shared" si="191"/>
        <v>#NUM!</v>
      </c>
      <c r="AG415" s="222" t="e">
        <f t="shared" si="192"/>
        <v>#NUM!</v>
      </c>
      <c r="AI415" s="220" t="e">
        <f t="shared" si="193"/>
        <v>#DIV/0!</v>
      </c>
      <c r="AJ415" s="222" t="e">
        <f t="shared" si="194"/>
        <v>#DIV/0!</v>
      </c>
      <c r="AK415" s="222" t="e">
        <f t="shared" si="195"/>
        <v>#DIV/0!</v>
      </c>
      <c r="AL415" s="222" t="e">
        <f t="shared" si="196"/>
        <v>#DIV/0!</v>
      </c>
      <c r="AN415" s="89"/>
    </row>
    <row r="416" spans="1:40" s="88" customFormat="1" ht="30" hidden="1" customHeight="1">
      <c r="A416" s="88">
        <f>'CONSTRUCTION COST ESTIMATE'!A416</f>
        <v>0</v>
      </c>
      <c r="B416" s="91">
        <f>'CONSTRUCTION COST ESTIMATE'!B416</f>
        <v>509.14100000000002</v>
      </c>
      <c r="C416" s="92" t="str">
        <f>'CONSTRUCTION COST ESTIMATE'!C416</f>
        <v>14 FOOT X 10 FOOT PRECAST REINFORCED CONCRETE BOX</v>
      </c>
      <c r="D416" s="93" t="str">
        <f>'CONSTRUCTION COST ESTIMATE'!BB416</f>
        <v>LF</v>
      </c>
      <c r="E416" s="94">
        <f>'CONSTRUCTION COST ESTIMATE'!BA416</f>
        <v>0</v>
      </c>
      <c r="F416" s="220">
        <f>'CONSTRUCTION COST ESTIMATE'!BC416</f>
        <v>0</v>
      </c>
      <c r="G416" s="221">
        <f>'CONSTRUCTION COST ESTIMATE'!BD416</f>
        <v>0</v>
      </c>
      <c r="H416" s="220"/>
      <c r="I416" s="220">
        <f t="shared" si="178"/>
        <v>0</v>
      </c>
      <c r="J416" s="220"/>
      <c r="K416" s="220">
        <f t="shared" si="179"/>
        <v>0</v>
      </c>
      <c r="L416" s="220"/>
      <c r="M416" s="220">
        <f t="shared" si="180"/>
        <v>0</v>
      </c>
      <c r="N416" s="220"/>
      <c r="O416" s="220">
        <f t="shared" si="181"/>
        <v>0</v>
      </c>
      <c r="P416" s="220"/>
      <c r="Q416" s="220">
        <f t="shared" si="182"/>
        <v>0</v>
      </c>
      <c r="R416" s="220"/>
      <c r="S416" s="220">
        <f t="shared" si="183"/>
        <v>0</v>
      </c>
      <c r="T416" s="220"/>
      <c r="U416" s="220">
        <f t="shared" si="184"/>
        <v>0</v>
      </c>
      <c r="V416" s="220"/>
      <c r="W416" s="220">
        <f t="shared" si="185"/>
        <v>0</v>
      </c>
      <c r="X416" s="220"/>
      <c r="Y416" s="220">
        <f t="shared" si="186"/>
        <v>0</v>
      </c>
      <c r="Z416" s="220"/>
      <c r="AA416" s="220">
        <f t="shared" si="187"/>
        <v>0</v>
      </c>
      <c r="AC416" s="222" t="e">
        <f t="shared" si="188"/>
        <v>#DIV/0!</v>
      </c>
      <c r="AD416" s="220" t="e">
        <f t="shared" si="189"/>
        <v>#NUM!</v>
      </c>
      <c r="AE416" s="223" t="e">
        <f t="shared" si="190"/>
        <v>#NUM!</v>
      </c>
      <c r="AF416" s="223" t="e">
        <f t="shared" si="191"/>
        <v>#NUM!</v>
      </c>
      <c r="AG416" s="222" t="e">
        <f t="shared" si="192"/>
        <v>#NUM!</v>
      </c>
      <c r="AI416" s="220" t="e">
        <f t="shared" si="193"/>
        <v>#DIV/0!</v>
      </c>
      <c r="AJ416" s="222" t="e">
        <f t="shared" si="194"/>
        <v>#DIV/0!</v>
      </c>
      <c r="AK416" s="222" t="e">
        <f t="shared" si="195"/>
        <v>#DIV/0!</v>
      </c>
      <c r="AL416" s="222" t="e">
        <f t="shared" si="196"/>
        <v>#DIV/0!</v>
      </c>
      <c r="AN416" s="89"/>
    </row>
    <row r="417" spans="1:40" s="88" customFormat="1" ht="30" hidden="1" customHeight="1">
      <c r="A417" s="88">
        <f>'CONSTRUCTION COST ESTIMATE'!A417</f>
        <v>0</v>
      </c>
      <c r="B417" s="91">
        <f>'CONSTRUCTION COST ESTIMATE'!B417</f>
        <v>509.14109999999999</v>
      </c>
      <c r="C417" s="92" t="str">
        <f>'CONSTRUCTION COST ESTIMATE'!C417</f>
        <v>14 FOOT X 11 FOOT PRECAST REINFORCED CONCRETE BOX</v>
      </c>
      <c r="D417" s="93" t="str">
        <f>'CONSTRUCTION COST ESTIMATE'!BB417</f>
        <v>LF</v>
      </c>
      <c r="E417" s="94">
        <f>'CONSTRUCTION COST ESTIMATE'!BA417</f>
        <v>0</v>
      </c>
      <c r="F417" s="220">
        <f>'CONSTRUCTION COST ESTIMATE'!BC417</f>
        <v>0</v>
      </c>
      <c r="G417" s="221">
        <f>'CONSTRUCTION COST ESTIMATE'!BD417</f>
        <v>0</v>
      </c>
      <c r="H417" s="220"/>
      <c r="I417" s="220">
        <f t="shared" si="178"/>
        <v>0</v>
      </c>
      <c r="J417" s="220"/>
      <c r="K417" s="220">
        <f t="shared" si="179"/>
        <v>0</v>
      </c>
      <c r="L417" s="220"/>
      <c r="M417" s="220">
        <f t="shared" si="180"/>
        <v>0</v>
      </c>
      <c r="N417" s="220"/>
      <c r="O417" s="220">
        <f t="shared" si="181"/>
        <v>0</v>
      </c>
      <c r="P417" s="220"/>
      <c r="Q417" s="220">
        <f t="shared" si="182"/>
        <v>0</v>
      </c>
      <c r="R417" s="220"/>
      <c r="S417" s="220">
        <f t="shared" si="183"/>
        <v>0</v>
      </c>
      <c r="T417" s="220"/>
      <c r="U417" s="220">
        <f t="shared" si="184"/>
        <v>0</v>
      </c>
      <c r="V417" s="220"/>
      <c r="W417" s="220">
        <f t="shared" si="185"/>
        <v>0</v>
      </c>
      <c r="X417" s="220"/>
      <c r="Y417" s="220">
        <f t="shared" si="186"/>
        <v>0</v>
      </c>
      <c r="Z417" s="220"/>
      <c r="AA417" s="220">
        <f t="shared" si="187"/>
        <v>0</v>
      </c>
      <c r="AC417" s="222" t="e">
        <f t="shared" si="188"/>
        <v>#DIV/0!</v>
      </c>
      <c r="AD417" s="220" t="e">
        <f t="shared" si="189"/>
        <v>#NUM!</v>
      </c>
      <c r="AE417" s="223" t="e">
        <f t="shared" si="190"/>
        <v>#NUM!</v>
      </c>
      <c r="AF417" s="223" t="e">
        <f t="shared" si="191"/>
        <v>#NUM!</v>
      </c>
      <c r="AG417" s="222" t="e">
        <f t="shared" si="192"/>
        <v>#NUM!</v>
      </c>
      <c r="AI417" s="220" t="e">
        <f t="shared" si="193"/>
        <v>#DIV/0!</v>
      </c>
      <c r="AJ417" s="222" t="e">
        <f t="shared" si="194"/>
        <v>#DIV/0!</v>
      </c>
      <c r="AK417" s="222" t="e">
        <f t="shared" si="195"/>
        <v>#DIV/0!</v>
      </c>
      <c r="AL417" s="222" t="e">
        <f t="shared" si="196"/>
        <v>#DIV/0!</v>
      </c>
      <c r="AN417" s="89"/>
    </row>
    <row r="418" spans="1:40" s="88" customFormat="1" ht="30" hidden="1" customHeight="1">
      <c r="A418" s="88">
        <f>'CONSTRUCTION COST ESTIMATE'!A418</f>
        <v>0</v>
      </c>
      <c r="B418" s="91">
        <f>'CONSTRUCTION COST ESTIMATE'!B418</f>
        <v>509.14120000000003</v>
      </c>
      <c r="C418" s="92" t="str">
        <f>'CONSTRUCTION COST ESTIMATE'!C418</f>
        <v>14 FOOT X 12 FOOT PRECAST REINFORCED CONCRETE BOX</v>
      </c>
      <c r="D418" s="93" t="str">
        <f>'CONSTRUCTION COST ESTIMATE'!BB418</f>
        <v>LF</v>
      </c>
      <c r="E418" s="94">
        <f>'CONSTRUCTION COST ESTIMATE'!BA418</f>
        <v>0</v>
      </c>
      <c r="F418" s="220">
        <f>'CONSTRUCTION COST ESTIMATE'!BC418</f>
        <v>0</v>
      </c>
      <c r="G418" s="221">
        <f>'CONSTRUCTION COST ESTIMATE'!BD418</f>
        <v>0</v>
      </c>
      <c r="H418" s="220"/>
      <c r="I418" s="220">
        <f t="shared" si="178"/>
        <v>0</v>
      </c>
      <c r="J418" s="220"/>
      <c r="K418" s="220">
        <f t="shared" si="179"/>
        <v>0</v>
      </c>
      <c r="L418" s="220"/>
      <c r="M418" s="220">
        <f t="shared" si="180"/>
        <v>0</v>
      </c>
      <c r="N418" s="220"/>
      <c r="O418" s="220">
        <f t="shared" si="181"/>
        <v>0</v>
      </c>
      <c r="P418" s="220"/>
      <c r="Q418" s="220">
        <f t="shared" si="182"/>
        <v>0</v>
      </c>
      <c r="R418" s="220"/>
      <c r="S418" s="220">
        <f t="shared" si="183"/>
        <v>0</v>
      </c>
      <c r="T418" s="220"/>
      <c r="U418" s="220">
        <f t="shared" si="184"/>
        <v>0</v>
      </c>
      <c r="V418" s="220"/>
      <c r="W418" s="220">
        <f t="shared" si="185"/>
        <v>0</v>
      </c>
      <c r="X418" s="220"/>
      <c r="Y418" s="220">
        <f t="shared" si="186"/>
        <v>0</v>
      </c>
      <c r="Z418" s="220"/>
      <c r="AA418" s="220">
        <f t="shared" si="187"/>
        <v>0</v>
      </c>
      <c r="AC418" s="222" t="e">
        <f t="shared" si="188"/>
        <v>#DIV/0!</v>
      </c>
      <c r="AD418" s="220" t="e">
        <f t="shared" si="189"/>
        <v>#NUM!</v>
      </c>
      <c r="AE418" s="223" t="e">
        <f t="shared" si="190"/>
        <v>#NUM!</v>
      </c>
      <c r="AF418" s="223" t="e">
        <f t="shared" si="191"/>
        <v>#NUM!</v>
      </c>
      <c r="AG418" s="222" t="e">
        <f t="shared" si="192"/>
        <v>#NUM!</v>
      </c>
      <c r="AI418" s="220" t="e">
        <f t="shared" si="193"/>
        <v>#DIV/0!</v>
      </c>
      <c r="AJ418" s="222" t="e">
        <f t="shared" si="194"/>
        <v>#DIV/0!</v>
      </c>
      <c r="AK418" s="222" t="e">
        <f t="shared" si="195"/>
        <v>#DIV/0!</v>
      </c>
      <c r="AL418" s="222" t="e">
        <f t="shared" si="196"/>
        <v>#DIV/0!</v>
      </c>
      <c r="AN418" s="89"/>
    </row>
    <row r="419" spans="1:40" s="88" customFormat="1" ht="30" hidden="1" customHeight="1">
      <c r="A419" s="88">
        <f>'CONSTRUCTION COST ESTIMATE'!A419</f>
        <v>0</v>
      </c>
      <c r="B419" s="91">
        <f>'CONSTRUCTION COST ESTIMATE'!B419</f>
        <v>509.1413</v>
      </c>
      <c r="C419" s="92" t="str">
        <f>'CONSTRUCTION COST ESTIMATE'!C419</f>
        <v>14 FOOT X 13 FOOT PRECAST REINFORCED CONCRETE BOX</v>
      </c>
      <c r="D419" s="93" t="str">
        <f>'CONSTRUCTION COST ESTIMATE'!BB419</f>
        <v>LF</v>
      </c>
      <c r="E419" s="94">
        <f>'CONSTRUCTION COST ESTIMATE'!BA419</f>
        <v>0</v>
      </c>
      <c r="F419" s="220">
        <f>'CONSTRUCTION COST ESTIMATE'!BC419</f>
        <v>0</v>
      </c>
      <c r="G419" s="221">
        <f>'CONSTRUCTION COST ESTIMATE'!BD419</f>
        <v>0</v>
      </c>
      <c r="H419" s="220"/>
      <c r="I419" s="220">
        <f t="shared" si="178"/>
        <v>0</v>
      </c>
      <c r="J419" s="220"/>
      <c r="K419" s="220">
        <f t="shared" si="179"/>
        <v>0</v>
      </c>
      <c r="L419" s="220"/>
      <c r="M419" s="220">
        <f t="shared" si="180"/>
        <v>0</v>
      </c>
      <c r="N419" s="220"/>
      <c r="O419" s="220">
        <f t="shared" si="181"/>
        <v>0</v>
      </c>
      <c r="P419" s="220"/>
      <c r="Q419" s="220">
        <f t="shared" si="182"/>
        <v>0</v>
      </c>
      <c r="R419" s="220"/>
      <c r="S419" s="220">
        <f t="shared" si="183"/>
        <v>0</v>
      </c>
      <c r="T419" s="220"/>
      <c r="U419" s="220">
        <f t="shared" si="184"/>
        <v>0</v>
      </c>
      <c r="V419" s="220"/>
      <c r="W419" s="220">
        <f t="shared" si="185"/>
        <v>0</v>
      </c>
      <c r="X419" s="220"/>
      <c r="Y419" s="220">
        <f t="shared" si="186"/>
        <v>0</v>
      </c>
      <c r="Z419" s="220"/>
      <c r="AA419" s="220">
        <f t="shared" si="187"/>
        <v>0</v>
      </c>
      <c r="AC419" s="222" t="e">
        <f t="shared" si="188"/>
        <v>#DIV/0!</v>
      </c>
      <c r="AD419" s="220" t="e">
        <f t="shared" si="189"/>
        <v>#NUM!</v>
      </c>
      <c r="AE419" s="223" t="e">
        <f t="shared" si="190"/>
        <v>#NUM!</v>
      </c>
      <c r="AF419" s="223" t="e">
        <f t="shared" si="191"/>
        <v>#NUM!</v>
      </c>
      <c r="AG419" s="222" t="e">
        <f t="shared" si="192"/>
        <v>#NUM!</v>
      </c>
      <c r="AI419" s="220" t="e">
        <f t="shared" si="193"/>
        <v>#DIV/0!</v>
      </c>
      <c r="AJ419" s="222" t="e">
        <f t="shared" si="194"/>
        <v>#DIV/0!</v>
      </c>
      <c r="AK419" s="222" t="e">
        <f t="shared" si="195"/>
        <v>#DIV/0!</v>
      </c>
      <c r="AL419" s="222" t="e">
        <f t="shared" si="196"/>
        <v>#DIV/0!</v>
      </c>
      <c r="AN419" s="89"/>
    </row>
    <row r="420" spans="1:40" s="88" customFormat="1" ht="30" hidden="1" customHeight="1">
      <c r="A420" s="88">
        <f>'CONSTRUCTION COST ESTIMATE'!A420</f>
        <v>0</v>
      </c>
      <c r="B420" s="91">
        <f>'CONSTRUCTION COST ESTIMATE'!B420</f>
        <v>509.14139999999998</v>
      </c>
      <c r="C420" s="92" t="str">
        <f>'CONSTRUCTION COST ESTIMATE'!C420</f>
        <v>14 FOOT X 14 FOOT PRECAST REINFORCED CONCRETE BOX</v>
      </c>
      <c r="D420" s="93" t="str">
        <f>'CONSTRUCTION COST ESTIMATE'!BB420</f>
        <v>LF</v>
      </c>
      <c r="E420" s="94">
        <f>'CONSTRUCTION COST ESTIMATE'!BA420</f>
        <v>0</v>
      </c>
      <c r="F420" s="220">
        <f>'CONSTRUCTION COST ESTIMATE'!BC420</f>
        <v>0</v>
      </c>
      <c r="G420" s="221">
        <f>'CONSTRUCTION COST ESTIMATE'!BD420</f>
        <v>0</v>
      </c>
      <c r="H420" s="220"/>
      <c r="I420" s="220">
        <f t="shared" si="178"/>
        <v>0</v>
      </c>
      <c r="J420" s="220"/>
      <c r="K420" s="220">
        <f t="shared" si="179"/>
        <v>0</v>
      </c>
      <c r="L420" s="220"/>
      <c r="M420" s="220">
        <f t="shared" si="180"/>
        <v>0</v>
      </c>
      <c r="N420" s="220"/>
      <c r="O420" s="220">
        <f t="shared" si="181"/>
        <v>0</v>
      </c>
      <c r="P420" s="220"/>
      <c r="Q420" s="220">
        <f t="shared" si="182"/>
        <v>0</v>
      </c>
      <c r="R420" s="220"/>
      <c r="S420" s="220">
        <f t="shared" si="183"/>
        <v>0</v>
      </c>
      <c r="T420" s="220"/>
      <c r="U420" s="220">
        <f t="shared" si="184"/>
        <v>0</v>
      </c>
      <c r="V420" s="220"/>
      <c r="W420" s="220">
        <f t="shared" si="185"/>
        <v>0</v>
      </c>
      <c r="X420" s="220"/>
      <c r="Y420" s="220">
        <f t="shared" si="186"/>
        <v>0</v>
      </c>
      <c r="Z420" s="220"/>
      <c r="AA420" s="220">
        <f t="shared" si="187"/>
        <v>0</v>
      </c>
      <c r="AC420" s="222" t="e">
        <f t="shared" si="188"/>
        <v>#DIV/0!</v>
      </c>
      <c r="AD420" s="220" t="e">
        <f t="shared" si="189"/>
        <v>#NUM!</v>
      </c>
      <c r="AE420" s="223" t="e">
        <f t="shared" si="190"/>
        <v>#NUM!</v>
      </c>
      <c r="AF420" s="223" t="e">
        <f t="shared" si="191"/>
        <v>#NUM!</v>
      </c>
      <c r="AG420" s="222" t="e">
        <f t="shared" si="192"/>
        <v>#NUM!</v>
      </c>
      <c r="AI420" s="220" t="e">
        <f t="shared" si="193"/>
        <v>#DIV/0!</v>
      </c>
      <c r="AJ420" s="222" t="e">
        <f t="shared" si="194"/>
        <v>#DIV/0!</v>
      </c>
      <c r="AK420" s="222" t="e">
        <f t="shared" si="195"/>
        <v>#DIV/0!</v>
      </c>
      <c r="AL420" s="222" t="e">
        <f t="shared" si="196"/>
        <v>#DIV/0!</v>
      </c>
      <c r="AN420" s="89"/>
    </row>
    <row r="421" spans="1:40" s="88" customFormat="1" ht="30" hidden="1" customHeight="1">
      <c r="A421" s="88">
        <f>'CONSTRUCTION COST ESTIMATE'!A421</f>
        <v>0</v>
      </c>
      <c r="B421" s="91">
        <f>'CONSTRUCTION COST ESTIMATE'!B421</f>
        <v>570.00049999999999</v>
      </c>
      <c r="C421" s="92" t="str">
        <f>'CONSTRUCTION COST ESTIMATE'!C421</f>
        <v>CMU RETAINING WALL</v>
      </c>
      <c r="D421" s="93" t="str">
        <f>'CONSTRUCTION COST ESTIMATE'!BB421</f>
        <v>LF</v>
      </c>
      <c r="E421" s="94">
        <f>'CONSTRUCTION COST ESTIMATE'!BA421</f>
        <v>0</v>
      </c>
      <c r="F421" s="220">
        <f>'CONSTRUCTION COST ESTIMATE'!BC421</f>
        <v>0</v>
      </c>
      <c r="G421" s="221">
        <f>'CONSTRUCTION COST ESTIMATE'!BD421</f>
        <v>0</v>
      </c>
      <c r="H421" s="220"/>
      <c r="I421" s="220">
        <f t="shared" si="140"/>
        <v>0</v>
      </c>
      <c r="J421" s="220"/>
      <c r="K421" s="220">
        <f t="shared" si="141"/>
        <v>0</v>
      </c>
      <c r="L421" s="220"/>
      <c r="M421" s="220">
        <f t="shared" si="142"/>
        <v>0</v>
      </c>
      <c r="N421" s="220"/>
      <c r="O421" s="220">
        <f t="shared" si="143"/>
        <v>0</v>
      </c>
      <c r="P421" s="220"/>
      <c r="Q421" s="220">
        <f t="shared" si="144"/>
        <v>0</v>
      </c>
      <c r="R421" s="220"/>
      <c r="S421" s="220">
        <f t="shared" si="145"/>
        <v>0</v>
      </c>
      <c r="T421" s="220"/>
      <c r="U421" s="220">
        <f t="shared" si="146"/>
        <v>0</v>
      </c>
      <c r="V421" s="220"/>
      <c r="W421" s="220">
        <f t="shared" si="147"/>
        <v>0</v>
      </c>
      <c r="X421" s="220"/>
      <c r="Y421" s="220">
        <f t="shared" si="148"/>
        <v>0</v>
      </c>
      <c r="Z421" s="220"/>
      <c r="AA421" s="220">
        <f t="shared" si="149"/>
        <v>0</v>
      </c>
      <c r="AC421" s="222" t="e">
        <f t="shared" si="150"/>
        <v>#DIV/0!</v>
      </c>
      <c r="AD421" s="220" t="e">
        <f t="shared" si="151"/>
        <v>#NUM!</v>
      </c>
      <c r="AE421" s="223" t="e">
        <f t="shared" si="152"/>
        <v>#NUM!</v>
      </c>
      <c r="AF421" s="223" t="e">
        <f t="shared" si="153"/>
        <v>#NUM!</v>
      </c>
      <c r="AG421" s="222" t="e">
        <f t="shared" si="154"/>
        <v>#NUM!</v>
      </c>
      <c r="AI421" s="220" t="e">
        <f t="shared" si="155"/>
        <v>#DIV/0!</v>
      </c>
      <c r="AJ421" s="222" t="e">
        <f t="shared" si="156"/>
        <v>#DIV/0!</v>
      </c>
      <c r="AK421" s="222" t="e">
        <f t="shared" si="157"/>
        <v>#DIV/0!</v>
      </c>
      <c r="AL421" s="222" t="e">
        <f t="shared" si="158"/>
        <v>#DIV/0!</v>
      </c>
      <c r="AN421" s="89"/>
    </row>
    <row r="422" spans="1:40" s="88" customFormat="1" ht="30" hidden="1" customHeight="1">
      <c r="A422" s="88">
        <f>'CONSTRUCTION COST ESTIMATE'!A422</f>
        <v>0</v>
      </c>
      <c r="B422" s="91">
        <f>'CONSTRUCTION COST ESTIMATE'!B422</f>
        <v>570.00099999999998</v>
      </c>
      <c r="C422" s="92" t="str">
        <f>'CONSTRUCTION COST ESTIMATE'!C422</f>
        <v>CMU RETAINING WALL</v>
      </c>
      <c r="D422" s="93" t="str">
        <f>'CONSTRUCTION COST ESTIMATE'!BB422</f>
        <v>SF</v>
      </c>
      <c r="E422" s="94">
        <f>'CONSTRUCTION COST ESTIMATE'!BA422</f>
        <v>0</v>
      </c>
      <c r="F422" s="220">
        <f>'CONSTRUCTION COST ESTIMATE'!BC422</f>
        <v>0</v>
      </c>
      <c r="G422" s="221">
        <f>'CONSTRUCTION COST ESTIMATE'!BD422</f>
        <v>0</v>
      </c>
      <c r="H422" s="220"/>
      <c r="I422" s="220">
        <f t="shared" si="140"/>
        <v>0</v>
      </c>
      <c r="J422" s="220"/>
      <c r="K422" s="220">
        <f t="shared" si="141"/>
        <v>0</v>
      </c>
      <c r="L422" s="220"/>
      <c r="M422" s="220">
        <f t="shared" si="142"/>
        <v>0</v>
      </c>
      <c r="N422" s="220"/>
      <c r="O422" s="220">
        <f t="shared" si="143"/>
        <v>0</v>
      </c>
      <c r="P422" s="220"/>
      <c r="Q422" s="220">
        <f t="shared" si="144"/>
        <v>0</v>
      </c>
      <c r="R422" s="220"/>
      <c r="S422" s="220">
        <f t="shared" si="145"/>
        <v>0</v>
      </c>
      <c r="T422" s="220"/>
      <c r="U422" s="220">
        <f t="shared" si="146"/>
        <v>0</v>
      </c>
      <c r="V422" s="220"/>
      <c r="W422" s="220">
        <f t="shared" si="147"/>
        <v>0</v>
      </c>
      <c r="X422" s="220"/>
      <c r="Y422" s="220">
        <f t="shared" si="148"/>
        <v>0</v>
      </c>
      <c r="Z422" s="220"/>
      <c r="AA422" s="220">
        <f t="shared" si="149"/>
        <v>0</v>
      </c>
      <c r="AC422" s="222" t="e">
        <f t="shared" si="150"/>
        <v>#DIV/0!</v>
      </c>
      <c r="AD422" s="220" t="e">
        <f t="shared" si="151"/>
        <v>#NUM!</v>
      </c>
      <c r="AE422" s="223" t="e">
        <f t="shared" si="152"/>
        <v>#NUM!</v>
      </c>
      <c r="AF422" s="223" t="e">
        <f t="shared" si="153"/>
        <v>#NUM!</v>
      </c>
      <c r="AG422" s="222" t="e">
        <f t="shared" si="154"/>
        <v>#NUM!</v>
      </c>
      <c r="AI422" s="220" t="e">
        <f t="shared" si="155"/>
        <v>#DIV/0!</v>
      </c>
      <c r="AJ422" s="222" t="e">
        <f t="shared" si="156"/>
        <v>#DIV/0!</v>
      </c>
      <c r="AK422" s="222" t="e">
        <f t="shared" si="157"/>
        <v>#DIV/0!</v>
      </c>
      <c r="AL422" s="222" t="e">
        <f t="shared" si="158"/>
        <v>#DIV/0!</v>
      </c>
      <c r="AN422" s="89"/>
    </row>
    <row r="423" spans="1:40" s="88" customFormat="1" ht="30" hidden="1" customHeight="1">
      <c r="A423" s="88">
        <f>'CONSTRUCTION COST ESTIMATE'!A423</f>
        <v>0</v>
      </c>
      <c r="B423" s="91">
        <f>'CONSTRUCTION COST ESTIMATE'!B423</f>
        <v>570.00199999999995</v>
      </c>
      <c r="C423" s="92" t="str">
        <f>'CONSTRUCTION COST ESTIMATE'!C423</f>
        <v>CMU RETAINING WALL (16 INCH)</v>
      </c>
      <c r="D423" s="93" t="str">
        <f>'CONSTRUCTION COST ESTIMATE'!BB423</f>
        <v>LF</v>
      </c>
      <c r="E423" s="94">
        <f>'CONSTRUCTION COST ESTIMATE'!BA423</f>
        <v>0</v>
      </c>
      <c r="F423" s="220">
        <f>'CONSTRUCTION COST ESTIMATE'!BC423</f>
        <v>0</v>
      </c>
      <c r="G423" s="221">
        <f>'CONSTRUCTION COST ESTIMATE'!BD423</f>
        <v>0</v>
      </c>
      <c r="H423" s="220"/>
      <c r="I423" s="220">
        <f t="shared" si="140"/>
        <v>0</v>
      </c>
      <c r="J423" s="220"/>
      <c r="K423" s="220">
        <f t="shared" si="141"/>
        <v>0</v>
      </c>
      <c r="L423" s="220"/>
      <c r="M423" s="220">
        <f t="shared" si="142"/>
        <v>0</v>
      </c>
      <c r="N423" s="220"/>
      <c r="O423" s="220">
        <f t="shared" si="143"/>
        <v>0</v>
      </c>
      <c r="P423" s="220"/>
      <c r="Q423" s="220">
        <f t="shared" si="144"/>
        <v>0</v>
      </c>
      <c r="R423" s="220"/>
      <c r="S423" s="220">
        <f t="shared" si="145"/>
        <v>0</v>
      </c>
      <c r="T423" s="220"/>
      <c r="U423" s="220">
        <f t="shared" si="146"/>
        <v>0</v>
      </c>
      <c r="V423" s="220"/>
      <c r="W423" s="220">
        <f t="shared" si="147"/>
        <v>0</v>
      </c>
      <c r="X423" s="220"/>
      <c r="Y423" s="220">
        <f t="shared" si="148"/>
        <v>0</v>
      </c>
      <c r="Z423" s="220"/>
      <c r="AA423" s="220">
        <f t="shared" si="149"/>
        <v>0</v>
      </c>
      <c r="AC423" s="222" t="e">
        <f t="shared" si="150"/>
        <v>#DIV/0!</v>
      </c>
      <c r="AD423" s="220" t="e">
        <f t="shared" si="151"/>
        <v>#NUM!</v>
      </c>
      <c r="AE423" s="223" t="e">
        <f t="shared" si="152"/>
        <v>#NUM!</v>
      </c>
      <c r="AF423" s="223" t="e">
        <f t="shared" si="153"/>
        <v>#NUM!</v>
      </c>
      <c r="AG423" s="222" t="e">
        <f t="shared" si="154"/>
        <v>#NUM!</v>
      </c>
      <c r="AI423" s="220" t="e">
        <f t="shared" si="155"/>
        <v>#DIV/0!</v>
      </c>
      <c r="AJ423" s="222" t="e">
        <f t="shared" si="156"/>
        <v>#DIV/0!</v>
      </c>
      <c r="AK423" s="222" t="e">
        <f t="shared" si="157"/>
        <v>#DIV/0!</v>
      </c>
      <c r="AL423" s="222" t="e">
        <f t="shared" si="158"/>
        <v>#DIV/0!</v>
      </c>
      <c r="AN423" s="89"/>
    </row>
    <row r="424" spans="1:40" s="88" customFormat="1" ht="30" hidden="1" customHeight="1">
      <c r="A424" s="88">
        <f>'CONSTRUCTION COST ESTIMATE'!A424</f>
        <v>0</v>
      </c>
      <c r="B424" s="91">
        <f>'CONSTRUCTION COST ESTIMATE'!B424</f>
        <v>570.00300000000004</v>
      </c>
      <c r="C424" s="92" t="str">
        <f>'CONSTRUCTION COST ESTIMATE'!C424</f>
        <v>CMU RETAINING WALL (24 INCH)</v>
      </c>
      <c r="D424" s="93" t="str">
        <f>'CONSTRUCTION COST ESTIMATE'!BB424</f>
        <v>LF</v>
      </c>
      <c r="E424" s="94">
        <f>'CONSTRUCTION COST ESTIMATE'!BA424</f>
        <v>0</v>
      </c>
      <c r="F424" s="220">
        <f>'CONSTRUCTION COST ESTIMATE'!BC424</f>
        <v>0</v>
      </c>
      <c r="G424" s="221">
        <f>'CONSTRUCTION COST ESTIMATE'!BD424</f>
        <v>0</v>
      </c>
      <c r="H424" s="220"/>
      <c r="I424" s="220">
        <f t="shared" si="140"/>
        <v>0</v>
      </c>
      <c r="J424" s="220"/>
      <c r="K424" s="220">
        <f t="shared" si="141"/>
        <v>0</v>
      </c>
      <c r="L424" s="220"/>
      <c r="M424" s="220">
        <f t="shared" si="142"/>
        <v>0</v>
      </c>
      <c r="N424" s="220"/>
      <c r="O424" s="220">
        <f t="shared" si="143"/>
        <v>0</v>
      </c>
      <c r="P424" s="220"/>
      <c r="Q424" s="220">
        <f t="shared" si="144"/>
        <v>0</v>
      </c>
      <c r="R424" s="220"/>
      <c r="S424" s="220">
        <f t="shared" si="145"/>
        <v>0</v>
      </c>
      <c r="T424" s="220"/>
      <c r="U424" s="220">
        <f t="shared" si="146"/>
        <v>0</v>
      </c>
      <c r="V424" s="220"/>
      <c r="W424" s="220">
        <f t="shared" si="147"/>
        <v>0</v>
      </c>
      <c r="X424" s="220"/>
      <c r="Y424" s="220">
        <f t="shared" si="148"/>
        <v>0</v>
      </c>
      <c r="Z424" s="220"/>
      <c r="AA424" s="220">
        <f t="shared" si="149"/>
        <v>0</v>
      </c>
      <c r="AC424" s="222" t="e">
        <f t="shared" si="150"/>
        <v>#DIV/0!</v>
      </c>
      <c r="AD424" s="220" t="e">
        <f t="shared" si="151"/>
        <v>#NUM!</v>
      </c>
      <c r="AE424" s="223" t="e">
        <f t="shared" si="152"/>
        <v>#NUM!</v>
      </c>
      <c r="AF424" s="223" t="e">
        <f t="shared" si="153"/>
        <v>#NUM!</v>
      </c>
      <c r="AG424" s="222" t="e">
        <f t="shared" si="154"/>
        <v>#NUM!</v>
      </c>
      <c r="AI424" s="220" t="e">
        <f t="shared" si="155"/>
        <v>#DIV/0!</v>
      </c>
      <c r="AJ424" s="222" t="e">
        <f t="shared" si="156"/>
        <v>#DIV/0!</v>
      </c>
      <c r="AK424" s="222" t="e">
        <f t="shared" si="157"/>
        <v>#DIV/0!</v>
      </c>
      <c r="AL424" s="222" t="e">
        <f t="shared" si="158"/>
        <v>#DIV/0!</v>
      </c>
      <c r="AN424" s="89"/>
    </row>
    <row r="425" spans="1:40" s="88" customFormat="1" ht="30" hidden="1" customHeight="1">
      <c r="A425" s="88">
        <f>'CONSTRUCTION COST ESTIMATE'!A425</f>
        <v>0</v>
      </c>
      <c r="B425" s="91">
        <f>'CONSTRUCTION COST ESTIMATE'!B425</f>
        <v>570.00400000000002</v>
      </c>
      <c r="C425" s="92" t="str">
        <f>'CONSTRUCTION COST ESTIMATE'!C425</f>
        <v>CMU RETAINING WALL (42 INCH)</v>
      </c>
      <c r="D425" s="93" t="str">
        <f>'CONSTRUCTION COST ESTIMATE'!BB425</f>
        <v>LF</v>
      </c>
      <c r="E425" s="94">
        <f>'CONSTRUCTION COST ESTIMATE'!BA425</f>
        <v>0</v>
      </c>
      <c r="F425" s="220">
        <f>'CONSTRUCTION COST ESTIMATE'!BC425</f>
        <v>0</v>
      </c>
      <c r="G425" s="221">
        <f>'CONSTRUCTION COST ESTIMATE'!BD425</f>
        <v>0</v>
      </c>
      <c r="H425" s="220"/>
      <c r="I425" s="220">
        <f t="shared" si="140"/>
        <v>0</v>
      </c>
      <c r="J425" s="220"/>
      <c r="K425" s="220">
        <f t="shared" si="141"/>
        <v>0</v>
      </c>
      <c r="L425" s="220"/>
      <c r="M425" s="220">
        <f t="shared" si="142"/>
        <v>0</v>
      </c>
      <c r="N425" s="220"/>
      <c r="O425" s="220">
        <f t="shared" si="143"/>
        <v>0</v>
      </c>
      <c r="P425" s="220"/>
      <c r="Q425" s="220">
        <f t="shared" si="144"/>
        <v>0</v>
      </c>
      <c r="R425" s="220"/>
      <c r="S425" s="220">
        <f t="shared" si="145"/>
        <v>0</v>
      </c>
      <c r="T425" s="220"/>
      <c r="U425" s="220">
        <f t="shared" si="146"/>
        <v>0</v>
      </c>
      <c r="V425" s="220"/>
      <c r="W425" s="220">
        <f t="shared" si="147"/>
        <v>0</v>
      </c>
      <c r="X425" s="220"/>
      <c r="Y425" s="220">
        <f t="shared" si="148"/>
        <v>0</v>
      </c>
      <c r="Z425" s="220"/>
      <c r="AA425" s="220">
        <f t="shared" si="149"/>
        <v>0</v>
      </c>
      <c r="AC425" s="222" t="e">
        <f t="shared" si="150"/>
        <v>#DIV/0!</v>
      </c>
      <c r="AD425" s="220" t="e">
        <f t="shared" si="151"/>
        <v>#NUM!</v>
      </c>
      <c r="AE425" s="223" t="e">
        <f t="shared" si="152"/>
        <v>#NUM!</v>
      </c>
      <c r="AF425" s="223" t="e">
        <f t="shared" si="153"/>
        <v>#NUM!</v>
      </c>
      <c r="AG425" s="222" t="e">
        <f t="shared" si="154"/>
        <v>#NUM!</v>
      </c>
      <c r="AI425" s="220" t="e">
        <f t="shared" si="155"/>
        <v>#DIV/0!</v>
      </c>
      <c r="AJ425" s="222" t="e">
        <f t="shared" si="156"/>
        <v>#DIV/0!</v>
      </c>
      <c r="AK425" s="222" t="e">
        <f t="shared" si="157"/>
        <v>#DIV/0!</v>
      </c>
      <c r="AL425" s="222" t="e">
        <f t="shared" si="158"/>
        <v>#DIV/0!</v>
      </c>
      <c r="AN425" s="89"/>
    </row>
    <row r="426" spans="1:40" s="88" customFormat="1" ht="30" hidden="1" customHeight="1">
      <c r="A426" s="88">
        <f>'CONSTRUCTION COST ESTIMATE'!A426</f>
        <v>0</v>
      </c>
      <c r="B426" s="91">
        <f>'CONSTRUCTION COST ESTIMATE'!B426</f>
        <v>570.005</v>
      </c>
      <c r="C426" s="92" t="str">
        <f>'CONSTRUCTION COST ESTIMATE'!C426</f>
        <v>CMU RETAINING WALL (72 INCH)</v>
      </c>
      <c r="D426" s="93" t="str">
        <f>'CONSTRUCTION COST ESTIMATE'!BB426</f>
        <v>LF</v>
      </c>
      <c r="E426" s="94">
        <f>'CONSTRUCTION COST ESTIMATE'!BA426</f>
        <v>0</v>
      </c>
      <c r="F426" s="220">
        <f>'CONSTRUCTION COST ESTIMATE'!BC426</f>
        <v>0</v>
      </c>
      <c r="G426" s="221">
        <f>'CONSTRUCTION COST ESTIMATE'!BD426</f>
        <v>0</v>
      </c>
      <c r="H426" s="220"/>
      <c r="I426" s="220">
        <f t="shared" si="140"/>
        <v>0</v>
      </c>
      <c r="J426" s="220"/>
      <c r="K426" s="220">
        <f t="shared" si="141"/>
        <v>0</v>
      </c>
      <c r="L426" s="220"/>
      <c r="M426" s="220">
        <f t="shared" si="142"/>
        <v>0</v>
      </c>
      <c r="N426" s="220"/>
      <c r="O426" s="220">
        <f t="shared" si="143"/>
        <v>0</v>
      </c>
      <c r="P426" s="220"/>
      <c r="Q426" s="220">
        <f t="shared" si="144"/>
        <v>0</v>
      </c>
      <c r="R426" s="220"/>
      <c r="S426" s="220">
        <f t="shared" si="145"/>
        <v>0</v>
      </c>
      <c r="T426" s="220"/>
      <c r="U426" s="220">
        <f t="shared" si="146"/>
        <v>0</v>
      </c>
      <c r="V426" s="220"/>
      <c r="W426" s="220">
        <f t="shared" si="147"/>
        <v>0</v>
      </c>
      <c r="X426" s="220"/>
      <c r="Y426" s="220">
        <f t="shared" si="148"/>
        <v>0</v>
      </c>
      <c r="Z426" s="220"/>
      <c r="AA426" s="220">
        <f t="shared" si="149"/>
        <v>0</v>
      </c>
      <c r="AC426" s="222" t="e">
        <f t="shared" si="150"/>
        <v>#DIV/0!</v>
      </c>
      <c r="AD426" s="220" t="e">
        <f t="shared" si="151"/>
        <v>#NUM!</v>
      </c>
      <c r="AE426" s="223" t="e">
        <f t="shared" si="152"/>
        <v>#NUM!</v>
      </c>
      <c r="AF426" s="223" t="e">
        <f t="shared" si="153"/>
        <v>#NUM!</v>
      </c>
      <c r="AG426" s="222" t="e">
        <f t="shared" si="154"/>
        <v>#NUM!</v>
      </c>
      <c r="AI426" s="220" t="e">
        <f t="shared" si="155"/>
        <v>#DIV/0!</v>
      </c>
      <c r="AJ426" s="222" t="e">
        <f t="shared" si="156"/>
        <v>#DIV/0!</v>
      </c>
      <c r="AK426" s="222" t="e">
        <f t="shared" si="157"/>
        <v>#DIV/0!</v>
      </c>
      <c r="AL426" s="222" t="e">
        <f t="shared" si="158"/>
        <v>#DIV/0!</v>
      </c>
      <c r="AN426" s="89"/>
    </row>
    <row r="427" spans="1:40" s="88" customFormat="1" ht="30" hidden="1" customHeight="1">
      <c r="A427" s="88">
        <f>'CONSTRUCTION COST ESTIMATE'!A427</f>
        <v>0</v>
      </c>
      <c r="B427" s="91">
        <f>'CONSTRUCTION COST ESTIMATE'!B427</f>
        <v>570.00599999999997</v>
      </c>
      <c r="C427" s="92" t="str">
        <f>'CONSTRUCTION COST ESTIMATE'!C427</f>
        <v>CMU SCREEN WALL</v>
      </c>
      <c r="D427" s="93" t="str">
        <f>'CONSTRUCTION COST ESTIMATE'!BB427</f>
        <v>SF</v>
      </c>
      <c r="E427" s="94">
        <f>'CONSTRUCTION COST ESTIMATE'!BA427</f>
        <v>0</v>
      </c>
      <c r="F427" s="220">
        <f>'CONSTRUCTION COST ESTIMATE'!BC427</f>
        <v>0</v>
      </c>
      <c r="G427" s="221">
        <f>'CONSTRUCTION COST ESTIMATE'!BD427</f>
        <v>0</v>
      </c>
      <c r="H427" s="220"/>
      <c r="I427" s="220">
        <f t="shared" si="140"/>
        <v>0</v>
      </c>
      <c r="J427" s="220"/>
      <c r="K427" s="220">
        <f t="shared" si="141"/>
        <v>0</v>
      </c>
      <c r="L427" s="220"/>
      <c r="M427" s="220">
        <f t="shared" si="142"/>
        <v>0</v>
      </c>
      <c r="N427" s="220"/>
      <c r="O427" s="220">
        <f t="shared" si="143"/>
        <v>0</v>
      </c>
      <c r="P427" s="220"/>
      <c r="Q427" s="220">
        <f t="shared" si="144"/>
        <v>0</v>
      </c>
      <c r="R427" s="220"/>
      <c r="S427" s="220">
        <f t="shared" si="145"/>
        <v>0</v>
      </c>
      <c r="T427" s="220"/>
      <c r="U427" s="220">
        <f t="shared" si="146"/>
        <v>0</v>
      </c>
      <c r="V427" s="220"/>
      <c r="W427" s="220">
        <f t="shared" si="147"/>
        <v>0</v>
      </c>
      <c r="X427" s="220"/>
      <c r="Y427" s="220">
        <f t="shared" si="148"/>
        <v>0</v>
      </c>
      <c r="Z427" s="220"/>
      <c r="AA427" s="220">
        <f t="shared" si="149"/>
        <v>0</v>
      </c>
      <c r="AC427" s="222" t="e">
        <f t="shared" si="150"/>
        <v>#DIV/0!</v>
      </c>
      <c r="AD427" s="220" t="e">
        <f t="shared" si="151"/>
        <v>#NUM!</v>
      </c>
      <c r="AE427" s="223" t="e">
        <f t="shared" si="152"/>
        <v>#NUM!</v>
      </c>
      <c r="AF427" s="223" t="e">
        <f t="shared" si="153"/>
        <v>#NUM!</v>
      </c>
      <c r="AG427" s="222" t="e">
        <f t="shared" si="154"/>
        <v>#NUM!</v>
      </c>
      <c r="AI427" s="220" t="e">
        <f t="shared" si="155"/>
        <v>#DIV/0!</v>
      </c>
      <c r="AJ427" s="222" t="e">
        <f t="shared" si="156"/>
        <v>#DIV/0!</v>
      </c>
      <c r="AK427" s="222" t="e">
        <f t="shared" si="157"/>
        <v>#DIV/0!</v>
      </c>
      <c r="AL427" s="222" t="e">
        <f t="shared" si="158"/>
        <v>#DIV/0!</v>
      </c>
      <c r="AN427" s="89"/>
    </row>
    <row r="428" spans="1:40" s="88" customFormat="1" ht="30" hidden="1" customHeight="1">
      <c r="A428" s="88">
        <f>'CONSTRUCTION COST ESTIMATE'!A428</f>
        <v>0</v>
      </c>
      <c r="B428" s="91">
        <f>'CONSTRUCTION COST ESTIMATE'!B428</f>
        <v>570.00699999999995</v>
      </c>
      <c r="C428" s="92" t="str">
        <f>'CONSTRUCTION COST ESTIMATE'!C428</f>
        <v>CMU SCREEN WALL</v>
      </c>
      <c r="D428" s="93" t="str">
        <f>'CONSTRUCTION COST ESTIMATE'!BB428</f>
        <v>LF</v>
      </c>
      <c r="E428" s="94">
        <f>'CONSTRUCTION COST ESTIMATE'!BA428</f>
        <v>0</v>
      </c>
      <c r="F428" s="220">
        <f>'CONSTRUCTION COST ESTIMATE'!BC428</f>
        <v>0</v>
      </c>
      <c r="G428" s="221">
        <f>'CONSTRUCTION COST ESTIMATE'!BD428</f>
        <v>0</v>
      </c>
      <c r="H428" s="220"/>
      <c r="I428" s="220">
        <f t="shared" si="140"/>
        <v>0</v>
      </c>
      <c r="J428" s="220"/>
      <c r="K428" s="220">
        <f t="shared" si="141"/>
        <v>0</v>
      </c>
      <c r="L428" s="220"/>
      <c r="M428" s="220">
        <f t="shared" si="142"/>
        <v>0</v>
      </c>
      <c r="N428" s="220"/>
      <c r="O428" s="220">
        <f t="shared" si="143"/>
        <v>0</v>
      </c>
      <c r="P428" s="220"/>
      <c r="Q428" s="220">
        <f t="shared" si="144"/>
        <v>0</v>
      </c>
      <c r="R428" s="220"/>
      <c r="S428" s="220">
        <f t="shared" si="145"/>
        <v>0</v>
      </c>
      <c r="T428" s="220"/>
      <c r="U428" s="220">
        <f t="shared" si="146"/>
        <v>0</v>
      </c>
      <c r="V428" s="220"/>
      <c r="W428" s="220">
        <f t="shared" si="147"/>
        <v>0</v>
      </c>
      <c r="X428" s="220"/>
      <c r="Y428" s="220">
        <f t="shared" si="148"/>
        <v>0</v>
      </c>
      <c r="Z428" s="220"/>
      <c r="AA428" s="220">
        <f t="shared" si="149"/>
        <v>0</v>
      </c>
      <c r="AC428" s="222" t="e">
        <f t="shared" si="150"/>
        <v>#DIV/0!</v>
      </c>
      <c r="AD428" s="220" t="e">
        <f t="shared" si="151"/>
        <v>#NUM!</v>
      </c>
      <c r="AE428" s="223" t="e">
        <f t="shared" si="152"/>
        <v>#NUM!</v>
      </c>
      <c r="AF428" s="223" t="e">
        <f t="shared" si="153"/>
        <v>#NUM!</v>
      </c>
      <c r="AG428" s="222" t="e">
        <f t="shared" si="154"/>
        <v>#NUM!</v>
      </c>
      <c r="AI428" s="220" t="e">
        <f t="shared" si="155"/>
        <v>#DIV/0!</v>
      </c>
      <c r="AJ428" s="222" t="e">
        <f t="shared" si="156"/>
        <v>#DIV/0!</v>
      </c>
      <c r="AK428" s="222" t="e">
        <f t="shared" si="157"/>
        <v>#DIV/0!</v>
      </c>
      <c r="AL428" s="222" t="e">
        <f t="shared" si="158"/>
        <v>#DIV/0!</v>
      </c>
      <c r="AN428" s="89"/>
    </row>
    <row r="429" spans="1:40" s="88" customFormat="1" ht="30" hidden="1" customHeight="1">
      <c r="A429" s="88">
        <f>'CONSTRUCTION COST ESTIMATE'!A429</f>
        <v>0</v>
      </c>
      <c r="B429" s="91">
        <f>'CONSTRUCTION COST ESTIMATE'!B429</f>
        <v>570.00800000000004</v>
      </c>
      <c r="C429" s="92" t="str">
        <f>'CONSTRUCTION COST ESTIMATE'!C429</f>
        <v>DECORATIVE EMU WALL</v>
      </c>
      <c r="D429" s="93" t="str">
        <f>'CONSTRUCTION COST ESTIMATE'!BB429</f>
        <v>LF</v>
      </c>
      <c r="E429" s="94">
        <f>'CONSTRUCTION COST ESTIMATE'!BA429</f>
        <v>0</v>
      </c>
      <c r="F429" s="220">
        <f>'CONSTRUCTION COST ESTIMATE'!BC429</f>
        <v>0</v>
      </c>
      <c r="G429" s="221">
        <f>'CONSTRUCTION COST ESTIMATE'!BD429</f>
        <v>0</v>
      </c>
      <c r="H429" s="220"/>
      <c r="I429" s="220">
        <f t="shared" si="140"/>
        <v>0</v>
      </c>
      <c r="J429" s="220"/>
      <c r="K429" s="220">
        <f t="shared" si="141"/>
        <v>0</v>
      </c>
      <c r="L429" s="220"/>
      <c r="M429" s="220">
        <f t="shared" si="142"/>
        <v>0</v>
      </c>
      <c r="N429" s="220"/>
      <c r="O429" s="220">
        <f t="shared" si="143"/>
        <v>0</v>
      </c>
      <c r="P429" s="220"/>
      <c r="Q429" s="220">
        <f t="shared" si="144"/>
        <v>0</v>
      </c>
      <c r="R429" s="220"/>
      <c r="S429" s="220">
        <f t="shared" si="145"/>
        <v>0</v>
      </c>
      <c r="T429" s="220"/>
      <c r="U429" s="220">
        <f t="shared" si="146"/>
        <v>0</v>
      </c>
      <c r="V429" s="220"/>
      <c r="W429" s="220">
        <f t="shared" si="147"/>
        <v>0</v>
      </c>
      <c r="X429" s="220"/>
      <c r="Y429" s="220">
        <f t="shared" si="148"/>
        <v>0</v>
      </c>
      <c r="Z429" s="220"/>
      <c r="AA429" s="220">
        <f t="shared" si="149"/>
        <v>0</v>
      </c>
      <c r="AC429" s="222" t="e">
        <f t="shared" si="150"/>
        <v>#DIV/0!</v>
      </c>
      <c r="AD429" s="220" t="e">
        <f t="shared" si="151"/>
        <v>#NUM!</v>
      </c>
      <c r="AE429" s="223" t="e">
        <f t="shared" si="152"/>
        <v>#NUM!</v>
      </c>
      <c r="AF429" s="223" t="e">
        <f t="shared" si="153"/>
        <v>#NUM!</v>
      </c>
      <c r="AG429" s="222" t="e">
        <f t="shared" si="154"/>
        <v>#NUM!</v>
      </c>
      <c r="AI429" s="220" t="e">
        <f t="shared" si="155"/>
        <v>#DIV/0!</v>
      </c>
      <c r="AJ429" s="222" t="e">
        <f t="shared" si="156"/>
        <v>#DIV/0!</v>
      </c>
      <c r="AK429" s="222" t="e">
        <f t="shared" si="157"/>
        <v>#DIV/0!</v>
      </c>
      <c r="AL429" s="222" t="e">
        <f t="shared" si="158"/>
        <v>#DIV/0!</v>
      </c>
      <c r="AN429" s="89"/>
    </row>
    <row r="430" spans="1:40" s="88" customFormat="1" ht="30" hidden="1" customHeight="1">
      <c r="A430" s="88">
        <f>'CONSTRUCTION COST ESTIMATE'!A430</f>
        <v>0</v>
      </c>
      <c r="B430" s="91">
        <f>'CONSTRUCTION COST ESTIMATE'!B430</f>
        <v>570.00900000000001</v>
      </c>
      <c r="C430" s="92" t="str">
        <f>'CONSTRUCTION COST ESTIMATE'!C430</f>
        <v>REMOVE AND REPLACE RETAINING FLOODWALL</v>
      </c>
      <c r="D430" s="93" t="str">
        <f>'CONSTRUCTION COST ESTIMATE'!BB430</f>
        <v>LF</v>
      </c>
      <c r="E430" s="94">
        <f>'CONSTRUCTION COST ESTIMATE'!BA430</f>
        <v>0</v>
      </c>
      <c r="F430" s="220">
        <f>'CONSTRUCTION COST ESTIMATE'!BC430</f>
        <v>0</v>
      </c>
      <c r="G430" s="221">
        <f>'CONSTRUCTION COST ESTIMATE'!BD430</f>
        <v>0</v>
      </c>
      <c r="H430" s="220"/>
      <c r="I430" s="220">
        <f t="shared" si="140"/>
        <v>0</v>
      </c>
      <c r="J430" s="220"/>
      <c r="K430" s="220">
        <f t="shared" si="141"/>
        <v>0</v>
      </c>
      <c r="L430" s="220"/>
      <c r="M430" s="220">
        <f t="shared" si="142"/>
        <v>0</v>
      </c>
      <c r="N430" s="220"/>
      <c r="O430" s="220">
        <f t="shared" si="143"/>
        <v>0</v>
      </c>
      <c r="P430" s="220"/>
      <c r="Q430" s="220">
        <f t="shared" si="144"/>
        <v>0</v>
      </c>
      <c r="R430" s="220"/>
      <c r="S430" s="220">
        <f t="shared" si="145"/>
        <v>0</v>
      </c>
      <c r="T430" s="220"/>
      <c r="U430" s="220">
        <f t="shared" si="146"/>
        <v>0</v>
      </c>
      <c r="V430" s="220"/>
      <c r="W430" s="220">
        <f t="shared" si="147"/>
        <v>0</v>
      </c>
      <c r="X430" s="220"/>
      <c r="Y430" s="220">
        <f t="shared" si="148"/>
        <v>0</v>
      </c>
      <c r="Z430" s="220"/>
      <c r="AA430" s="220">
        <f t="shared" si="149"/>
        <v>0</v>
      </c>
      <c r="AC430" s="222" t="e">
        <f t="shared" si="150"/>
        <v>#DIV/0!</v>
      </c>
      <c r="AD430" s="220" t="e">
        <f t="shared" si="151"/>
        <v>#NUM!</v>
      </c>
      <c r="AE430" s="223" t="e">
        <f t="shared" si="152"/>
        <v>#NUM!</v>
      </c>
      <c r="AF430" s="223" t="e">
        <f t="shared" si="153"/>
        <v>#NUM!</v>
      </c>
      <c r="AG430" s="222" t="e">
        <f t="shared" si="154"/>
        <v>#NUM!</v>
      </c>
      <c r="AI430" s="220" t="e">
        <f t="shared" si="155"/>
        <v>#DIV/0!</v>
      </c>
      <c r="AJ430" s="222" t="e">
        <f t="shared" si="156"/>
        <v>#DIV/0!</v>
      </c>
      <c r="AK430" s="222" t="e">
        <f t="shared" si="157"/>
        <v>#DIV/0!</v>
      </c>
      <c r="AL430" s="222" t="e">
        <f t="shared" si="158"/>
        <v>#DIV/0!</v>
      </c>
      <c r="AN430" s="89"/>
    </row>
    <row r="431" spans="1:40" s="88" customFormat="1" ht="30" hidden="1" customHeight="1">
      <c r="A431" s="88">
        <f>'CONSTRUCTION COST ESTIMATE'!A431</f>
        <v>0</v>
      </c>
      <c r="B431" s="91">
        <f>'CONSTRUCTION COST ESTIMATE'!B431</f>
        <v>580.00049999999999</v>
      </c>
      <c r="C431" s="92" t="str">
        <f>'CONSTRUCTION COST ESTIMATE'!C431</f>
        <v>PREFABRICATED STEEL PEDESTRIAN BRIDGE</v>
      </c>
      <c r="D431" s="93" t="str">
        <f>'CONSTRUCTION COST ESTIMATE'!BB431</f>
        <v>LS</v>
      </c>
      <c r="E431" s="94">
        <f>'CONSTRUCTION COST ESTIMATE'!BA431</f>
        <v>0</v>
      </c>
      <c r="F431" s="220">
        <f>'CONSTRUCTION COST ESTIMATE'!BC431</f>
        <v>0</v>
      </c>
      <c r="G431" s="221">
        <f>'CONSTRUCTION COST ESTIMATE'!BD431</f>
        <v>0</v>
      </c>
      <c r="H431" s="220"/>
      <c r="I431" s="220">
        <f t="shared" si="140"/>
        <v>0</v>
      </c>
      <c r="J431" s="220"/>
      <c r="K431" s="220">
        <f t="shared" si="141"/>
        <v>0</v>
      </c>
      <c r="L431" s="220"/>
      <c r="M431" s="220">
        <f t="shared" si="142"/>
        <v>0</v>
      </c>
      <c r="N431" s="220"/>
      <c r="O431" s="220">
        <f t="shared" si="143"/>
        <v>0</v>
      </c>
      <c r="P431" s="220"/>
      <c r="Q431" s="220">
        <f t="shared" si="144"/>
        <v>0</v>
      </c>
      <c r="R431" s="220"/>
      <c r="S431" s="220">
        <f t="shared" si="145"/>
        <v>0</v>
      </c>
      <c r="T431" s="220"/>
      <c r="U431" s="220">
        <f t="shared" si="146"/>
        <v>0</v>
      </c>
      <c r="V431" s="220"/>
      <c r="W431" s="220">
        <f t="shared" si="147"/>
        <v>0</v>
      </c>
      <c r="X431" s="220"/>
      <c r="Y431" s="220">
        <f t="shared" si="148"/>
        <v>0</v>
      </c>
      <c r="Z431" s="220"/>
      <c r="AA431" s="220">
        <f t="shared" si="149"/>
        <v>0</v>
      </c>
      <c r="AC431" s="222" t="e">
        <f t="shared" si="150"/>
        <v>#DIV/0!</v>
      </c>
      <c r="AD431" s="220" t="e">
        <f t="shared" si="151"/>
        <v>#NUM!</v>
      </c>
      <c r="AE431" s="223" t="e">
        <f t="shared" si="152"/>
        <v>#NUM!</v>
      </c>
      <c r="AF431" s="223" t="e">
        <f t="shared" si="153"/>
        <v>#NUM!</v>
      </c>
      <c r="AG431" s="222" t="e">
        <f t="shared" si="154"/>
        <v>#NUM!</v>
      </c>
      <c r="AI431" s="220" t="e">
        <f t="shared" si="155"/>
        <v>#DIV/0!</v>
      </c>
      <c r="AJ431" s="222" t="e">
        <f t="shared" si="156"/>
        <v>#DIV/0!</v>
      </c>
      <c r="AK431" s="222" t="e">
        <f t="shared" si="157"/>
        <v>#DIV/0!</v>
      </c>
      <c r="AL431" s="222" t="e">
        <f t="shared" si="158"/>
        <v>#DIV/0!</v>
      </c>
      <c r="AN431" s="89"/>
    </row>
    <row r="432" spans="1:40" s="88" customFormat="1" ht="30" customHeight="1">
      <c r="A432" s="237" t="str">
        <f>'CONSTRUCTION COST ESTIMATE'!A432</f>
        <v>SP 603-605</v>
      </c>
      <c r="B432" s="140"/>
      <c r="C432" s="136" t="str">
        <f>'CONSTRUCTION COST ESTIMATE'!C432</f>
        <v>CULVERT PIPES</v>
      </c>
      <c r="D432" s="135"/>
      <c r="E432" s="137"/>
      <c r="F432" s="138"/>
      <c r="G432" s="238"/>
      <c r="H432" s="138"/>
      <c r="I432" s="138"/>
      <c r="J432" s="138"/>
      <c r="K432" s="138"/>
      <c r="L432" s="138"/>
      <c r="M432" s="138"/>
      <c r="N432" s="138"/>
      <c r="O432" s="138"/>
      <c r="P432" s="138"/>
      <c r="Q432" s="138"/>
      <c r="R432" s="138"/>
      <c r="S432" s="138"/>
      <c r="T432" s="138"/>
      <c r="U432" s="138"/>
      <c r="V432" s="138"/>
      <c r="W432" s="138"/>
      <c r="X432" s="138"/>
      <c r="Y432" s="138"/>
      <c r="Z432" s="138"/>
      <c r="AA432" s="138"/>
      <c r="AB432" s="239"/>
      <c r="AC432" s="240"/>
      <c r="AD432" s="241"/>
      <c r="AE432" s="242"/>
      <c r="AF432" s="242"/>
      <c r="AG432" s="240"/>
      <c r="AH432" s="239"/>
      <c r="AI432" s="241"/>
      <c r="AJ432" s="240"/>
      <c r="AK432" s="240"/>
      <c r="AL432" s="240"/>
      <c r="AN432" s="139" t="s">
        <v>1447</v>
      </c>
    </row>
    <row r="433" spans="1:40" s="88" customFormat="1" ht="30" hidden="1" customHeight="1">
      <c r="A433" s="88">
        <f>'CONSTRUCTION COST ESTIMATE'!A433</f>
        <v>0</v>
      </c>
      <c r="B433" s="91">
        <f>'CONSTRUCTION COST ESTIMATE'!B433</f>
        <v>603.00049999999999</v>
      </c>
      <c r="C433" s="92" t="str">
        <f>'CONSTRUCTION COST ESTIMATE'!C433</f>
        <v>STORM DRAIN CHECK VALVE (18 INCH)</v>
      </c>
      <c r="D433" s="93" t="str">
        <f>'CONSTRUCTION COST ESTIMATE'!BB433</f>
        <v>EA</v>
      </c>
      <c r="E433" s="94">
        <f>'CONSTRUCTION COST ESTIMATE'!BA433</f>
        <v>0</v>
      </c>
      <c r="F433" s="220">
        <f>'CONSTRUCTION COST ESTIMATE'!BC433</f>
        <v>0</v>
      </c>
      <c r="G433" s="221">
        <f>'CONSTRUCTION COST ESTIMATE'!BD433</f>
        <v>0</v>
      </c>
      <c r="H433" s="220"/>
      <c r="I433" s="220">
        <f t="shared" si="140"/>
        <v>0</v>
      </c>
      <c r="J433" s="220"/>
      <c r="K433" s="220">
        <f t="shared" si="141"/>
        <v>0</v>
      </c>
      <c r="L433" s="220"/>
      <c r="M433" s="220">
        <f t="shared" si="142"/>
        <v>0</v>
      </c>
      <c r="N433" s="220"/>
      <c r="O433" s="220">
        <f t="shared" si="143"/>
        <v>0</v>
      </c>
      <c r="P433" s="220"/>
      <c r="Q433" s="220">
        <f t="shared" si="144"/>
        <v>0</v>
      </c>
      <c r="R433" s="220"/>
      <c r="S433" s="220">
        <f t="shared" si="145"/>
        <v>0</v>
      </c>
      <c r="T433" s="220"/>
      <c r="U433" s="220">
        <f t="shared" si="146"/>
        <v>0</v>
      </c>
      <c r="V433" s="220"/>
      <c r="W433" s="220">
        <f t="shared" si="147"/>
        <v>0</v>
      </c>
      <c r="X433" s="220"/>
      <c r="Y433" s="220">
        <f t="shared" si="148"/>
        <v>0</v>
      </c>
      <c r="Z433" s="220"/>
      <c r="AA433" s="220">
        <f t="shared" si="149"/>
        <v>0</v>
      </c>
      <c r="AC433" s="222" t="e">
        <f t="shared" ref="AC433:AC464" si="197">I433/$I$1460</f>
        <v>#DIV/0!</v>
      </c>
      <c r="AD433" s="220" t="e">
        <f t="shared" si="151"/>
        <v>#NUM!</v>
      </c>
      <c r="AE433" s="223" t="e">
        <f t="shared" si="152"/>
        <v>#NUM!</v>
      </c>
      <c r="AF433" s="223" t="e">
        <f t="shared" si="153"/>
        <v>#NUM!</v>
      </c>
      <c r="AG433" s="222" t="e">
        <f t="shared" si="154"/>
        <v>#NUM!</v>
      </c>
      <c r="AI433" s="220" t="e">
        <f t="shared" si="155"/>
        <v>#DIV/0!</v>
      </c>
      <c r="AJ433" s="222" t="e">
        <f t="shared" si="156"/>
        <v>#DIV/0!</v>
      </c>
      <c r="AK433" s="222" t="e">
        <f t="shared" si="157"/>
        <v>#DIV/0!</v>
      </c>
      <c r="AL433" s="222" t="e">
        <f t="shared" si="158"/>
        <v>#DIV/0!</v>
      </c>
      <c r="AN433" s="89"/>
    </row>
    <row r="434" spans="1:40" s="88" customFormat="1" ht="30" hidden="1" customHeight="1">
      <c r="A434" s="88">
        <f>'CONSTRUCTION COST ESTIMATE'!A434</f>
        <v>0</v>
      </c>
      <c r="B434" s="91">
        <f>'CONSTRUCTION COST ESTIMATE'!B434</f>
        <v>603.00099999999998</v>
      </c>
      <c r="C434" s="92" t="str">
        <f>'CONSTRUCTION COST ESTIMATE'!C434</f>
        <v>STORM DRAIN CHECK VALVE (30 INCH)</v>
      </c>
      <c r="D434" s="93" t="str">
        <f>'CONSTRUCTION COST ESTIMATE'!BB434</f>
        <v>EA</v>
      </c>
      <c r="E434" s="94">
        <f>'CONSTRUCTION COST ESTIMATE'!BA434</f>
        <v>0</v>
      </c>
      <c r="F434" s="220">
        <f>'CONSTRUCTION COST ESTIMATE'!BC434</f>
        <v>0</v>
      </c>
      <c r="G434" s="221">
        <f>'CONSTRUCTION COST ESTIMATE'!BD434</f>
        <v>0</v>
      </c>
      <c r="H434" s="220"/>
      <c r="I434" s="220">
        <f t="shared" si="140"/>
        <v>0</v>
      </c>
      <c r="J434" s="220"/>
      <c r="K434" s="220">
        <f t="shared" si="141"/>
        <v>0</v>
      </c>
      <c r="L434" s="220"/>
      <c r="M434" s="220">
        <f t="shared" si="142"/>
        <v>0</v>
      </c>
      <c r="N434" s="220"/>
      <c r="O434" s="220">
        <f t="shared" si="143"/>
        <v>0</v>
      </c>
      <c r="P434" s="220"/>
      <c r="Q434" s="220">
        <f t="shared" si="144"/>
        <v>0</v>
      </c>
      <c r="R434" s="220"/>
      <c r="S434" s="220">
        <f t="shared" si="145"/>
        <v>0</v>
      </c>
      <c r="T434" s="220"/>
      <c r="U434" s="220">
        <f t="shared" si="146"/>
        <v>0</v>
      </c>
      <c r="V434" s="220"/>
      <c r="W434" s="220">
        <f t="shared" si="147"/>
        <v>0</v>
      </c>
      <c r="X434" s="220"/>
      <c r="Y434" s="220">
        <f t="shared" si="148"/>
        <v>0</v>
      </c>
      <c r="Z434" s="220"/>
      <c r="AA434" s="220">
        <f t="shared" si="149"/>
        <v>0</v>
      </c>
      <c r="AC434" s="222" t="e">
        <f t="shared" si="197"/>
        <v>#DIV/0!</v>
      </c>
      <c r="AD434" s="220" t="e">
        <f t="shared" si="151"/>
        <v>#NUM!</v>
      </c>
      <c r="AE434" s="223" t="e">
        <f t="shared" si="152"/>
        <v>#NUM!</v>
      </c>
      <c r="AF434" s="223" t="e">
        <f t="shared" si="153"/>
        <v>#NUM!</v>
      </c>
      <c r="AG434" s="222" t="e">
        <f t="shared" si="154"/>
        <v>#NUM!</v>
      </c>
      <c r="AI434" s="220" t="e">
        <f t="shared" si="155"/>
        <v>#DIV/0!</v>
      </c>
      <c r="AJ434" s="222" t="e">
        <f t="shared" si="156"/>
        <v>#DIV/0!</v>
      </c>
      <c r="AK434" s="222" t="e">
        <f t="shared" si="157"/>
        <v>#DIV/0!</v>
      </c>
      <c r="AL434" s="222" t="e">
        <f t="shared" si="158"/>
        <v>#DIV/0!</v>
      </c>
      <c r="AN434" s="89"/>
    </row>
    <row r="435" spans="1:40" s="88" customFormat="1" ht="30" hidden="1" customHeight="1">
      <c r="A435" s="88">
        <f>'CONSTRUCTION COST ESTIMATE'!A435</f>
        <v>0</v>
      </c>
      <c r="B435" s="91">
        <f>'CONSTRUCTION COST ESTIMATE'!B435</f>
        <v>603.00199999999995</v>
      </c>
      <c r="C435" s="92" t="str">
        <f>'CONSTRUCTION COST ESTIMATE'!C435</f>
        <v>STORM DRAIN CHECK VALVE (36 INCH)</v>
      </c>
      <c r="D435" s="93" t="str">
        <f>'CONSTRUCTION COST ESTIMATE'!BB435</f>
        <v>EA</v>
      </c>
      <c r="E435" s="94">
        <f>'CONSTRUCTION COST ESTIMATE'!BA435</f>
        <v>0</v>
      </c>
      <c r="F435" s="220">
        <f>'CONSTRUCTION COST ESTIMATE'!BC435</f>
        <v>0</v>
      </c>
      <c r="G435" s="221">
        <f>'CONSTRUCTION COST ESTIMATE'!BD435</f>
        <v>0</v>
      </c>
      <c r="H435" s="220"/>
      <c r="I435" s="220">
        <f t="shared" si="140"/>
        <v>0</v>
      </c>
      <c r="J435" s="220"/>
      <c r="K435" s="220">
        <f t="shared" si="141"/>
        <v>0</v>
      </c>
      <c r="L435" s="220"/>
      <c r="M435" s="220">
        <f t="shared" si="142"/>
        <v>0</v>
      </c>
      <c r="N435" s="220"/>
      <c r="O435" s="220">
        <f t="shared" si="143"/>
        <v>0</v>
      </c>
      <c r="P435" s="220"/>
      <c r="Q435" s="220">
        <f t="shared" si="144"/>
        <v>0</v>
      </c>
      <c r="R435" s="220"/>
      <c r="S435" s="220">
        <f t="shared" si="145"/>
        <v>0</v>
      </c>
      <c r="T435" s="220"/>
      <c r="U435" s="220">
        <f t="shared" si="146"/>
        <v>0</v>
      </c>
      <c r="V435" s="220"/>
      <c r="W435" s="220">
        <f t="shared" si="147"/>
        <v>0</v>
      </c>
      <c r="X435" s="220"/>
      <c r="Y435" s="220">
        <f t="shared" si="148"/>
        <v>0</v>
      </c>
      <c r="Z435" s="220"/>
      <c r="AA435" s="220">
        <f t="shared" si="149"/>
        <v>0</v>
      </c>
      <c r="AC435" s="222" t="e">
        <f t="shared" si="197"/>
        <v>#DIV/0!</v>
      </c>
      <c r="AD435" s="220" t="e">
        <f t="shared" si="151"/>
        <v>#NUM!</v>
      </c>
      <c r="AE435" s="223" t="e">
        <f t="shared" si="152"/>
        <v>#NUM!</v>
      </c>
      <c r="AF435" s="223" t="e">
        <f t="shared" si="153"/>
        <v>#NUM!</v>
      </c>
      <c r="AG435" s="222" t="e">
        <f t="shared" si="154"/>
        <v>#NUM!</v>
      </c>
      <c r="AI435" s="220" t="e">
        <f t="shared" si="155"/>
        <v>#DIV/0!</v>
      </c>
      <c r="AJ435" s="222" t="e">
        <f t="shared" si="156"/>
        <v>#DIV/0!</v>
      </c>
      <c r="AK435" s="222" t="e">
        <f t="shared" si="157"/>
        <v>#DIV/0!</v>
      </c>
      <c r="AL435" s="222" t="e">
        <f t="shared" si="158"/>
        <v>#DIV/0!</v>
      </c>
      <c r="AN435" s="89"/>
    </row>
    <row r="436" spans="1:40" s="88" customFormat="1" ht="30" hidden="1" customHeight="1">
      <c r="A436" s="88">
        <f>'CONSTRUCTION COST ESTIMATE'!A436</f>
        <v>0</v>
      </c>
      <c r="B436" s="91">
        <f>'CONSTRUCTION COST ESTIMATE'!B436</f>
        <v>603.00300000000004</v>
      </c>
      <c r="C436" s="92" t="str">
        <f>'CONSTRUCTION COST ESTIMATE'!C436</f>
        <v>REINFORCED CONCRETE COLLAR (EACH)</v>
      </c>
      <c r="D436" s="93" t="str">
        <f>'CONSTRUCTION COST ESTIMATE'!BB436</f>
        <v>LF</v>
      </c>
      <c r="E436" s="94">
        <f>'CONSTRUCTION COST ESTIMATE'!BA436</f>
        <v>0</v>
      </c>
      <c r="F436" s="220">
        <f>'CONSTRUCTION COST ESTIMATE'!BC436</f>
        <v>0</v>
      </c>
      <c r="G436" s="221">
        <f>'CONSTRUCTION COST ESTIMATE'!BD436</f>
        <v>0</v>
      </c>
      <c r="H436" s="220"/>
      <c r="I436" s="220">
        <f t="shared" si="140"/>
        <v>0</v>
      </c>
      <c r="J436" s="220"/>
      <c r="K436" s="220">
        <f t="shared" si="141"/>
        <v>0</v>
      </c>
      <c r="L436" s="220"/>
      <c r="M436" s="220">
        <f t="shared" si="142"/>
        <v>0</v>
      </c>
      <c r="N436" s="220"/>
      <c r="O436" s="220">
        <f t="shared" si="143"/>
        <v>0</v>
      </c>
      <c r="P436" s="220"/>
      <c r="Q436" s="220">
        <f t="shared" si="144"/>
        <v>0</v>
      </c>
      <c r="R436" s="220"/>
      <c r="S436" s="220">
        <f t="shared" si="145"/>
        <v>0</v>
      </c>
      <c r="T436" s="220"/>
      <c r="U436" s="220">
        <f t="shared" si="146"/>
        <v>0</v>
      </c>
      <c r="V436" s="220"/>
      <c r="W436" s="220">
        <f t="shared" si="147"/>
        <v>0</v>
      </c>
      <c r="X436" s="220"/>
      <c r="Y436" s="220">
        <f t="shared" si="148"/>
        <v>0</v>
      </c>
      <c r="Z436" s="220"/>
      <c r="AA436" s="220">
        <f t="shared" si="149"/>
        <v>0</v>
      </c>
      <c r="AC436" s="222" t="e">
        <f t="shared" si="197"/>
        <v>#DIV/0!</v>
      </c>
      <c r="AD436" s="220" t="e">
        <f t="shared" si="151"/>
        <v>#NUM!</v>
      </c>
      <c r="AE436" s="223" t="e">
        <f t="shared" si="152"/>
        <v>#NUM!</v>
      </c>
      <c r="AF436" s="223" t="e">
        <f t="shared" si="153"/>
        <v>#NUM!</v>
      </c>
      <c r="AG436" s="222" t="e">
        <f t="shared" si="154"/>
        <v>#NUM!</v>
      </c>
      <c r="AI436" s="220" t="e">
        <f t="shared" si="155"/>
        <v>#DIV/0!</v>
      </c>
      <c r="AJ436" s="222" t="e">
        <f t="shared" si="156"/>
        <v>#DIV/0!</v>
      </c>
      <c r="AK436" s="222" t="e">
        <f t="shared" si="157"/>
        <v>#DIV/0!</v>
      </c>
      <c r="AL436" s="222" t="e">
        <f t="shared" si="158"/>
        <v>#DIV/0!</v>
      </c>
      <c r="AN436" s="89"/>
    </row>
    <row r="437" spans="1:40" s="88" customFormat="1" ht="30" hidden="1" customHeight="1">
      <c r="A437" s="88">
        <f>'CONSTRUCTION COST ESTIMATE'!A437</f>
        <v>0</v>
      </c>
      <c r="B437" s="91">
        <f>'CONSTRUCTION COST ESTIMATE'!B437</f>
        <v>603.01</v>
      </c>
      <c r="C437" s="92" t="str">
        <f>'CONSTRUCTION COST ESTIMATE'!C437</f>
        <v>14 INCH X 23 INCH HORIZONTAL ELLIPTICAL REINFORCED CONCRETE PIPE (RCP) (CLASS III)</v>
      </c>
      <c r="D437" s="93" t="str">
        <f>'CONSTRUCTION COST ESTIMATE'!BB437</f>
        <v>LF</v>
      </c>
      <c r="E437" s="94">
        <f>'CONSTRUCTION COST ESTIMATE'!BA437</f>
        <v>0</v>
      </c>
      <c r="F437" s="220">
        <f>'CONSTRUCTION COST ESTIMATE'!BC437</f>
        <v>0</v>
      </c>
      <c r="G437" s="221">
        <f>'CONSTRUCTION COST ESTIMATE'!BD437</f>
        <v>0</v>
      </c>
      <c r="H437" s="220"/>
      <c r="I437" s="220">
        <f t="shared" si="140"/>
        <v>0</v>
      </c>
      <c r="J437" s="220"/>
      <c r="K437" s="220">
        <f t="shared" si="141"/>
        <v>0</v>
      </c>
      <c r="L437" s="220"/>
      <c r="M437" s="220">
        <f t="shared" si="142"/>
        <v>0</v>
      </c>
      <c r="N437" s="220"/>
      <c r="O437" s="220">
        <f t="shared" si="143"/>
        <v>0</v>
      </c>
      <c r="P437" s="220"/>
      <c r="Q437" s="220">
        <f t="shared" si="144"/>
        <v>0</v>
      </c>
      <c r="R437" s="220"/>
      <c r="S437" s="220">
        <f t="shared" si="145"/>
        <v>0</v>
      </c>
      <c r="T437" s="220"/>
      <c r="U437" s="220">
        <f t="shared" si="146"/>
        <v>0</v>
      </c>
      <c r="V437" s="220"/>
      <c r="W437" s="220">
        <f t="shared" si="147"/>
        <v>0</v>
      </c>
      <c r="X437" s="220"/>
      <c r="Y437" s="220">
        <f t="shared" si="148"/>
        <v>0</v>
      </c>
      <c r="Z437" s="220"/>
      <c r="AA437" s="220">
        <f t="shared" si="149"/>
        <v>0</v>
      </c>
      <c r="AC437" s="222" t="e">
        <f t="shared" si="197"/>
        <v>#DIV/0!</v>
      </c>
      <c r="AD437" s="220" t="e">
        <f t="shared" si="151"/>
        <v>#NUM!</v>
      </c>
      <c r="AE437" s="223" t="e">
        <f t="shared" si="152"/>
        <v>#NUM!</v>
      </c>
      <c r="AF437" s="223" t="e">
        <f t="shared" si="153"/>
        <v>#NUM!</v>
      </c>
      <c r="AG437" s="222" t="e">
        <f t="shared" si="154"/>
        <v>#NUM!</v>
      </c>
      <c r="AI437" s="220" t="e">
        <f t="shared" si="155"/>
        <v>#DIV/0!</v>
      </c>
      <c r="AJ437" s="222" t="e">
        <f t="shared" si="156"/>
        <v>#DIV/0!</v>
      </c>
      <c r="AK437" s="222" t="e">
        <f t="shared" si="157"/>
        <v>#DIV/0!</v>
      </c>
      <c r="AL437" s="222" t="e">
        <f t="shared" si="158"/>
        <v>#DIV/0!</v>
      </c>
      <c r="AN437" s="89"/>
    </row>
    <row r="438" spans="1:40" s="88" customFormat="1" ht="30" hidden="1" customHeight="1">
      <c r="A438" s="88">
        <f>'CONSTRUCTION COST ESTIMATE'!A438</f>
        <v>0</v>
      </c>
      <c r="B438" s="91">
        <f>'CONSTRUCTION COST ESTIMATE'!B438</f>
        <v>603.01099999999997</v>
      </c>
      <c r="C438" s="92" t="str">
        <f>'CONSTRUCTION COST ESTIMATE'!C438</f>
        <v>14 INCH X 23 INCH HORIZONTAL ELLIPTICAL REINFORCED CONCRETE PIPE (RCP) (CLASS IV)</v>
      </c>
      <c r="D438" s="93" t="str">
        <f>'CONSTRUCTION COST ESTIMATE'!BB438</f>
        <v>LF</v>
      </c>
      <c r="E438" s="94">
        <f>'CONSTRUCTION COST ESTIMATE'!BA438</f>
        <v>0</v>
      </c>
      <c r="F438" s="220">
        <f>'CONSTRUCTION COST ESTIMATE'!BC438</f>
        <v>0</v>
      </c>
      <c r="G438" s="221">
        <f>'CONSTRUCTION COST ESTIMATE'!BD438</f>
        <v>0</v>
      </c>
      <c r="H438" s="220"/>
      <c r="I438" s="220">
        <f t="shared" si="140"/>
        <v>0</v>
      </c>
      <c r="J438" s="220"/>
      <c r="K438" s="220">
        <f t="shared" si="141"/>
        <v>0</v>
      </c>
      <c r="L438" s="220"/>
      <c r="M438" s="220">
        <f t="shared" si="142"/>
        <v>0</v>
      </c>
      <c r="N438" s="220"/>
      <c r="O438" s="220">
        <f t="shared" si="143"/>
        <v>0</v>
      </c>
      <c r="P438" s="220"/>
      <c r="Q438" s="220">
        <f t="shared" si="144"/>
        <v>0</v>
      </c>
      <c r="R438" s="220"/>
      <c r="S438" s="220">
        <f t="shared" si="145"/>
        <v>0</v>
      </c>
      <c r="T438" s="220"/>
      <c r="U438" s="220">
        <f t="shared" si="146"/>
        <v>0</v>
      </c>
      <c r="V438" s="220"/>
      <c r="W438" s="220">
        <f t="shared" si="147"/>
        <v>0</v>
      </c>
      <c r="X438" s="220"/>
      <c r="Y438" s="220">
        <f t="shared" si="148"/>
        <v>0</v>
      </c>
      <c r="Z438" s="220"/>
      <c r="AA438" s="220">
        <f t="shared" si="149"/>
        <v>0</v>
      </c>
      <c r="AC438" s="222" t="e">
        <f t="shared" si="197"/>
        <v>#DIV/0!</v>
      </c>
      <c r="AD438" s="220" t="e">
        <f t="shared" si="151"/>
        <v>#NUM!</v>
      </c>
      <c r="AE438" s="223" t="e">
        <f t="shared" si="152"/>
        <v>#NUM!</v>
      </c>
      <c r="AF438" s="223" t="e">
        <f t="shared" si="153"/>
        <v>#NUM!</v>
      </c>
      <c r="AG438" s="222" t="e">
        <f t="shared" si="154"/>
        <v>#NUM!</v>
      </c>
      <c r="AI438" s="220" t="e">
        <f t="shared" si="155"/>
        <v>#DIV/0!</v>
      </c>
      <c r="AJ438" s="222" t="e">
        <f t="shared" si="156"/>
        <v>#DIV/0!</v>
      </c>
      <c r="AK438" s="222" t="e">
        <f t="shared" si="157"/>
        <v>#DIV/0!</v>
      </c>
      <c r="AL438" s="222" t="e">
        <f t="shared" si="158"/>
        <v>#DIV/0!</v>
      </c>
      <c r="AN438" s="89"/>
    </row>
    <row r="439" spans="1:40" s="88" customFormat="1" ht="30" hidden="1" customHeight="1">
      <c r="A439" s="88">
        <f>'CONSTRUCTION COST ESTIMATE'!A439</f>
        <v>0</v>
      </c>
      <c r="B439" s="91">
        <f>'CONSTRUCTION COST ESTIMATE'!B439</f>
        <v>603.01199999999994</v>
      </c>
      <c r="C439" s="92" t="str">
        <f>'CONSTRUCTION COST ESTIMATE'!C439</f>
        <v>14 INCH X 23 INCH HORIZONTAL ELLIPTICAL REINFORCED CONCRETE PIPE (RCP) (CLASS V)</v>
      </c>
      <c r="D439" s="93" t="str">
        <f>'CONSTRUCTION COST ESTIMATE'!BB439</f>
        <v>LF</v>
      </c>
      <c r="E439" s="94">
        <f>'CONSTRUCTION COST ESTIMATE'!BA439</f>
        <v>0</v>
      </c>
      <c r="F439" s="220">
        <f>'CONSTRUCTION COST ESTIMATE'!BC439</f>
        <v>0</v>
      </c>
      <c r="G439" s="221">
        <f>'CONSTRUCTION COST ESTIMATE'!BD439</f>
        <v>0</v>
      </c>
      <c r="H439" s="220"/>
      <c r="I439" s="220">
        <f t="shared" si="140"/>
        <v>0</v>
      </c>
      <c r="J439" s="220"/>
      <c r="K439" s="220">
        <f t="shared" si="141"/>
        <v>0</v>
      </c>
      <c r="L439" s="220"/>
      <c r="M439" s="220">
        <f t="shared" si="142"/>
        <v>0</v>
      </c>
      <c r="N439" s="220"/>
      <c r="O439" s="220">
        <f t="shared" si="143"/>
        <v>0</v>
      </c>
      <c r="P439" s="220"/>
      <c r="Q439" s="220">
        <f t="shared" si="144"/>
        <v>0</v>
      </c>
      <c r="R439" s="220"/>
      <c r="S439" s="220">
        <f t="shared" si="145"/>
        <v>0</v>
      </c>
      <c r="T439" s="220"/>
      <c r="U439" s="220">
        <f t="shared" si="146"/>
        <v>0</v>
      </c>
      <c r="V439" s="220"/>
      <c r="W439" s="220">
        <f t="shared" si="147"/>
        <v>0</v>
      </c>
      <c r="X439" s="220"/>
      <c r="Y439" s="220">
        <f t="shared" si="148"/>
        <v>0</v>
      </c>
      <c r="Z439" s="220"/>
      <c r="AA439" s="220">
        <f t="shared" si="149"/>
        <v>0</v>
      </c>
      <c r="AC439" s="222" t="e">
        <f t="shared" si="197"/>
        <v>#DIV/0!</v>
      </c>
      <c r="AD439" s="220" t="e">
        <f t="shared" si="151"/>
        <v>#NUM!</v>
      </c>
      <c r="AE439" s="223" t="e">
        <f t="shared" si="152"/>
        <v>#NUM!</v>
      </c>
      <c r="AF439" s="223" t="e">
        <f t="shared" si="153"/>
        <v>#NUM!</v>
      </c>
      <c r="AG439" s="222" t="e">
        <f t="shared" si="154"/>
        <v>#NUM!</v>
      </c>
      <c r="AI439" s="220" t="e">
        <f t="shared" si="155"/>
        <v>#DIV/0!</v>
      </c>
      <c r="AJ439" s="222" t="e">
        <f t="shared" si="156"/>
        <v>#DIV/0!</v>
      </c>
      <c r="AK439" s="222" t="e">
        <f t="shared" si="157"/>
        <v>#DIV/0!</v>
      </c>
      <c r="AL439" s="222" t="e">
        <f t="shared" si="158"/>
        <v>#DIV/0!</v>
      </c>
      <c r="AN439" s="89"/>
    </row>
    <row r="440" spans="1:40" s="88" customFormat="1" ht="30" hidden="1" customHeight="1">
      <c r="A440" s="88">
        <f>'CONSTRUCTION COST ESTIMATE'!A440</f>
        <v>0</v>
      </c>
      <c r="B440" s="91">
        <f>'CONSTRUCTION COST ESTIMATE'!B440</f>
        <v>603.01300000000003</v>
      </c>
      <c r="C440" s="92" t="str">
        <f>'CONSTRUCTION COST ESTIMATE'!C440</f>
        <v>19 INCH X 30 INCH HORIZONTAL ELLIPTICAL REINFORCED CONCRETE PIPE (RCP) (CLASS III)</v>
      </c>
      <c r="D440" s="93" t="str">
        <f>'CONSTRUCTION COST ESTIMATE'!BB440</f>
        <v>LF</v>
      </c>
      <c r="E440" s="94">
        <f>'CONSTRUCTION COST ESTIMATE'!BA440</f>
        <v>0</v>
      </c>
      <c r="F440" s="220">
        <f>'CONSTRUCTION COST ESTIMATE'!BC440</f>
        <v>0</v>
      </c>
      <c r="G440" s="221">
        <f>'CONSTRUCTION COST ESTIMATE'!BD440</f>
        <v>0</v>
      </c>
      <c r="H440" s="220"/>
      <c r="I440" s="220">
        <f t="shared" si="140"/>
        <v>0</v>
      </c>
      <c r="J440" s="220"/>
      <c r="K440" s="220">
        <f t="shared" si="141"/>
        <v>0</v>
      </c>
      <c r="L440" s="220"/>
      <c r="M440" s="220">
        <f t="shared" si="142"/>
        <v>0</v>
      </c>
      <c r="N440" s="220"/>
      <c r="O440" s="220">
        <f t="shared" si="143"/>
        <v>0</v>
      </c>
      <c r="P440" s="220"/>
      <c r="Q440" s="220">
        <f t="shared" si="144"/>
        <v>0</v>
      </c>
      <c r="R440" s="220"/>
      <c r="S440" s="220">
        <f t="shared" si="145"/>
        <v>0</v>
      </c>
      <c r="T440" s="220"/>
      <c r="U440" s="220">
        <f t="shared" si="146"/>
        <v>0</v>
      </c>
      <c r="V440" s="220"/>
      <c r="W440" s="220">
        <f t="shared" si="147"/>
        <v>0</v>
      </c>
      <c r="X440" s="220"/>
      <c r="Y440" s="220">
        <f t="shared" si="148"/>
        <v>0</v>
      </c>
      <c r="Z440" s="220"/>
      <c r="AA440" s="220">
        <f t="shared" si="149"/>
        <v>0</v>
      </c>
      <c r="AC440" s="222" t="e">
        <f t="shared" si="197"/>
        <v>#DIV/0!</v>
      </c>
      <c r="AD440" s="220" t="e">
        <f t="shared" si="151"/>
        <v>#NUM!</v>
      </c>
      <c r="AE440" s="223" t="e">
        <f t="shared" si="152"/>
        <v>#NUM!</v>
      </c>
      <c r="AF440" s="223" t="e">
        <f t="shared" si="153"/>
        <v>#NUM!</v>
      </c>
      <c r="AG440" s="222" t="e">
        <f t="shared" si="154"/>
        <v>#NUM!</v>
      </c>
      <c r="AI440" s="220" t="e">
        <f t="shared" si="155"/>
        <v>#DIV/0!</v>
      </c>
      <c r="AJ440" s="222" t="e">
        <f t="shared" si="156"/>
        <v>#DIV/0!</v>
      </c>
      <c r="AK440" s="222" t="e">
        <f t="shared" si="157"/>
        <v>#DIV/0!</v>
      </c>
      <c r="AL440" s="222" t="e">
        <f t="shared" si="158"/>
        <v>#DIV/0!</v>
      </c>
      <c r="AN440" s="89"/>
    </row>
    <row r="441" spans="1:40" s="88" customFormat="1" ht="30" hidden="1" customHeight="1">
      <c r="A441" s="88">
        <f>'CONSTRUCTION COST ESTIMATE'!A441</f>
        <v>0</v>
      </c>
      <c r="B441" s="91">
        <f>'CONSTRUCTION COST ESTIMATE'!B441</f>
        <v>603.01400000000001</v>
      </c>
      <c r="C441" s="92" t="str">
        <f>'CONSTRUCTION COST ESTIMATE'!C441</f>
        <v>19 INCH X 30 INCH HORIZONTAL ELLIPTICAL REINFORCED CONCRETE PIPE (RCP) (CLASS IV)</v>
      </c>
      <c r="D441" s="93" t="str">
        <f>'CONSTRUCTION COST ESTIMATE'!BB441</f>
        <v>LF</v>
      </c>
      <c r="E441" s="94">
        <f>'CONSTRUCTION COST ESTIMATE'!BA441</f>
        <v>0</v>
      </c>
      <c r="F441" s="220">
        <f>'CONSTRUCTION COST ESTIMATE'!BC441</f>
        <v>0</v>
      </c>
      <c r="G441" s="221">
        <f>'CONSTRUCTION COST ESTIMATE'!BD441</f>
        <v>0</v>
      </c>
      <c r="H441" s="220"/>
      <c r="I441" s="220">
        <f t="shared" si="140"/>
        <v>0</v>
      </c>
      <c r="J441" s="220"/>
      <c r="K441" s="220">
        <f t="shared" si="141"/>
        <v>0</v>
      </c>
      <c r="L441" s="220"/>
      <c r="M441" s="220">
        <f t="shared" si="142"/>
        <v>0</v>
      </c>
      <c r="N441" s="220"/>
      <c r="O441" s="220">
        <f t="shared" si="143"/>
        <v>0</v>
      </c>
      <c r="P441" s="220"/>
      <c r="Q441" s="220">
        <f t="shared" si="144"/>
        <v>0</v>
      </c>
      <c r="R441" s="220"/>
      <c r="S441" s="220">
        <f t="shared" si="145"/>
        <v>0</v>
      </c>
      <c r="T441" s="220"/>
      <c r="U441" s="220">
        <f t="shared" si="146"/>
        <v>0</v>
      </c>
      <c r="V441" s="220"/>
      <c r="W441" s="220">
        <f t="shared" si="147"/>
        <v>0</v>
      </c>
      <c r="X441" s="220"/>
      <c r="Y441" s="220">
        <f t="shared" si="148"/>
        <v>0</v>
      </c>
      <c r="Z441" s="220"/>
      <c r="AA441" s="220">
        <f t="shared" si="149"/>
        <v>0</v>
      </c>
      <c r="AC441" s="222" t="e">
        <f t="shared" si="197"/>
        <v>#DIV/0!</v>
      </c>
      <c r="AD441" s="220" t="e">
        <f t="shared" si="151"/>
        <v>#NUM!</v>
      </c>
      <c r="AE441" s="223" t="e">
        <f t="shared" si="152"/>
        <v>#NUM!</v>
      </c>
      <c r="AF441" s="223" t="e">
        <f t="shared" si="153"/>
        <v>#NUM!</v>
      </c>
      <c r="AG441" s="222" t="e">
        <f t="shared" si="154"/>
        <v>#NUM!</v>
      </c>
      <c r="AI441" s="220" t="e">
        <f t="shared" si="155"/>
        <v>#DIV/0!</v>
      </c>
      <c r="AJ441" s="222" t="e">
        <f t="shared" si="156"/>
        <v>#DIV/0!</v>
      </c>
      <c r="AK441" s="222" t="e">
        <f t="shared" si="157"/>
        <v>#DIV/0!</v>
      </c>
      <c r="AL441" s="222" t="e">
        <f t="shared" si="158"/>
        <v>#DIV/0!</v>
      </c>
      <c r="AN441" s="89"/>
    </row>
    <row r="442" spans="1:40" s="88" customFormat="1" ht="30" hidden="1" customHeight="1">
      <c r="A442" s="88">
        <f>'CONSTRUCTION COST ESTIMATE'!A442</f>
        <v>0</v>
      </c>
      <c r="B442" s="91">
        <f>'CONSTRUCTION COST ESTIMATE'!B442</f>
        <v>603.01499999999999</v>
      </c>
      <c r="C442" s="92" t="str">
        <f>'CONSTRUCTION COST ESTIMATE'!C442</f>
        <v>19 INCH X 30 INCH HORIZONTAL ELLIPTICAL REINFORCED CONCRETE PIPE (RCP) (CLASS V)</v>
      </c>
      <c r="D442" s="93" t="str">
        <f>'CONSTRUCTION COST ESTIMATE'!BB442</f>
        <v>LF</v>
      </c>
      <c r="E442" s="94">
        <f>'CONSTRUCTION COST ESTIMATE'!BA442</f>
        <v>0</v>
      </c>
      <c r="F442" s="220">
        <f>'CONSTRUCTION COST ESTIMATE'!BC442</f>
        <v>0</v>
      </c>
      <c r="G442" s="221">
        <f>'CONSTRUCTION COST ESTIMATE'!BD442</f>
        <v>0</v>
      </c>
      <c r="H442" s="220"/>
      <c r="I442" s="220">
        <f t="shared" si="140"/>
        <v>0</v>
      </c>
      <c r="J442" s="220"/>
      <c r="K442" s="220">
        <f t="shared" si="141"/>
        <v>0</v>
      </c>
      <c r="L442" s="220"/>
      <c r="M442" s="220">
        <f t="shared" si="142"/>
        <v>0</v>
      </c>
      <c r="N442" s="220"/>
      <c r="O442" s="220">
        <f t="shared" si="143"/>
        <v>0</v>
      </c>
      <c r="P442" s="220"/>
      <c r="Q442" s="220">
        <f t="shared" si="144"/>
        <v>0</v>
      </c>
      <c r="R442" s="220"/>
      <c r="S442" s="220">
        <f t="shared" si="145"/>
        <v>0</v>
      </c>
      <c r="T442" s="220"/>
      <c r="U442" s="220">
        <f t="shared" si="146"/>
        <v>0</v>
      </c>
      <c r="V442" s="220"/>
      <c r="W442" s="220">
        <f t="shared" si="147"/>
        <v>0</v>
      </c>
      <c r="X442" s="220"/>
      <c r="Y442" s="220">
        <f t="shared" si="148"/>
        <v>0</v>
      </c>
      <c r="Z442" s="220"/>
      <c r="AA442" s="220">
        <f t="shared" si="149"/>
        <v>0</v>
      </c>
      <c r="AC442" s="222" t="e">
        <f t="shared" si="197"/>
        <v>#DIV/0!</v>
      </c>
      <c r="AD442" s="220" t="e">
        <f t="shared" si="151"/>
        <v>#NUM!</v>
      </c>
      <c r="AE442" s="223" t="e">
        <f t="shared" si="152"/>
        <v>#NUM!</v>
      </c>
      <c r="AF442" s="223" t="e">
        <f t="shared" si="153"/>
        <v>#NUM!</v>
      </c>
      <c r="AG442" s="222" t="e">
        <f t="shared" si="154"/>
        <v>#NUM!</v>
      </c>
      <c r="AI442" s="220" t="e">
        <f t="shared" si="155"/>
        <v>#DIV/0!</v>
      </c>
      <c r="AJ442" s="222" t="e">
        <f t="shared" si="156"/>
        <v>#DIV/0!</v>
      </c>
      <c r="AK442" s="222" t="e">
        <f t="shared" si="157"/>
        <v>#DIV/0!</v>
      </c>
      <c r="AL442" s="222" t="e">
        <f t="shared" si="158"/>
        <v>#DIV/0!</v>
      </c>
      <c r="AN442" s="89"/>
    </row>
    <row r="443" spans="1:40" s="88" customFormat="1" ht="30" hidden="1" customHeight="1">
      <c r="A443" s="88">
        <f>'CONSTRUCTION COST ESTIMATE'!A443</f>
        <v>0</v>
      </c>
      <c r="B443" s="91">
        <f>'CONSTRUCTION COST ESTIMATE'!B443</f>
        <v>603.01599999999996</v>
      </c>
      <c r="C443" s="92" t="str">
        <f>'CONSTRUCTION COST ESTIMATE'!C443</f>
        <v>22 INCH X 34 INCH HORIZONTAL ELLIPTICAL REINFORCED CONCRETE PIPE (RCP) (CLASS III)</v>
      </c>
      <c r="D443" s="93" t="str">
        <f>'CONSTRUCTION COST ESTIMATE'!BB443</f>
        <v>LF</v>
      </c>
      <c r="E443" s="94">
        <f>'CONSTRUCTION COST ESTIMATE'!BA443</f>
        <v>0</v>
      </c>
      <c r="F443" s="220">
        <f>'CONSTRUCTION COST ESTIMATE'!BC443</f>
        <v>0</v>
      </c>
      <c r="G443" s="221">
        <f>'CONSTRUCTION COST ESTIMATE'!BD443</f>
        <v>0</v>
      </c>
      <c r="H443" s="220"/>
      <c r="I443" s="220">
        <f t="shared" si="140"/>
        <v>0</v>
      </c>
      <c r="J443" s="220"/>
      <c r="K443" s="220">
        <f t="shared" si="141"/>
        <v>0</v>
      </c>
      <c r="L443" s="220"/>
      <c r="M443" s="220">
        <f t="shared" si="142"/>
        <v>0</v>
      </c>
      <c r="N443" s="220"/>
      <c r="O443" s="220">
        <f t="shared" si="143"/>
        <v>0</v>
      </c>
      <c r="P443" s="220"/>
      <c r="Q443" s="220">
        <f t="shared" si="144"/>
        <v>0</v>
      </c>
      <c r="R443" s="220"/>
      <c r="S443" s="220">
        <f t="shared" si="145"/>
        <v>0</v>
      </c>
      <c r="T443" s="220"/>
      <c r="U443" s="220">
        <f t="shared" si="146"/>
        <v>0</v>
      </c>
      <c r="V443" s="220"/>
      <c r="W443" s="220">
        <f t="shared" si="147"/>
        <v>0</v>
      </c>
      <c r="X443" s="220"/>
      <c r="Y443" s="220">
        <f t="shared" si="148"/>
        <v>0</v>
      </c>
      <c r="Z443" s="220"/>
      <c r="AA443" s="220">
        <f t="shared" si="149"/>
        <v>0</v>
      </c>
      <c r="AC443" s="222" t="e">
        <f t="shared" si="197"/>
        <v>#DIV/0!</v>
      </c>
      <c r="AD443" s="220" t="e">
        <f t="shared" si="151"/>
        <v>#NUM!</v>
      </c>
      <c r="AE443" s="223" t="e">
        <f t="shared" si="152"/>
        <v>#NUM!</v>
      </c>
      <c r="AF443" s="223" t="e">
        <f t="shared" si="153"/>
        <v>#NUM!</v>
      </c>
      <c r="AG443" s="222" t="e">
        <f t="shared" si="154"/>
        <v>#NUM!</v>
      </c>
      <c r="AI443" s="220" t="e">
        <f t="shared" si="155"/>
        <v>#DIV/0!</v>
      </c>
      <c r="AJ443" s="222" t="e">
        <f t="shared" si="156"/>
        <v>#DIV/0!</v>
      </c>
      <c r="AK443" s="222" t="e">
        <f t="shared" si="157"/>
        <v>#DIV/0!</v>
      </c>
      <c r="AL443" s="222" t="e">
        <f t="shared" si="158"/>
        <v>#DIV/0!</v>
      </c>
      <c r="AN443" s="89"/>
    </row>
    <row r="444" spans="1:40" s="88" customFormat="1" ht="30" hidden="1" customHeight="1">
      <c r="A444" s="88">
        <f>'CONSTRUCTION COST ESTIMATE'!A444</f>
        <v>0</v>
      </c>
      <c r="B444" s="91">
        <f>'CONSTRUCTION COST ESTIMATE'!B444</f>
        <v>603.01700000000005</v>
      </c>
      <c r="C444" s="92" t="str">
        <f>'CONSTRUCTION COST ESTIMATE'!C444</f>
        <v>22 INCH X 34 INCH HORIZONTAL ELLIPTICAL REINFORCED CONCRETE PIPE (RCP) (CLASS IV)</v>
      </c>
      <c r="D444" s="93" t="str">
        <f>'CONSTRUCTION COST ESTIMATE'!BB444</f>
        <v>LF</v>
      </c>
      <c r="E444" s="94">
        <f>'CONSTRUCTION COST ESTIMATE'!BA444</f>
        <v>0</v>
      </c>
      <c r="F444" s="220">
        <f>'CONSTRUCTION COST ESTIMATE'!BC444</f>
        <v>0</v>
      </c>
      <c r="G444" s="221">
        <f>'CONSTRUCTION COST ESTIMATE'!BD444</f>
        <v>0</v>
      </c>
      <c r="H444" s="220"/>
      <c r="I444" s="220">
        <f t="shared" si="140"/>
        <v>0</v>
      </c>
      <c r="J444" s="220"/>
      <c r="K444" s="220">
        <f t="shared" si="141"/>
        <v>0</v>
      </c>
      <c r="L444" s="220"/>
      <c r="M444" s="220">
        <f t="shared" si="142"/>
        <v>0</v>
      </c>
      <c r="N444" s="220"/>
      <c r="O444" s="220">
        <f t="shared" si="143"/>
        <v>0</v>
      </c>
      <c r="P444" s="220"/>
      <c r="Q444" s="220">
        <f t="shared" si="144"/>
        <v>0</v>
      </c>
      <c r="R444" s="220"/>
      <c r="S444" s="220">
        <f t="shared" si="145"/>
        <v>0</v>
      </c>
      <c r="T444" s="220"/>
      <c r="U444" s="220">
        <f t="shared" si="146"/>
        <v>0</v>
      </c>
      <c r="V444" s="220"/>
      <c r="W444" s="220">
        <f t="shared" si="147"/>
        <v>0</v>
      </c>
      <c r="X444" s="220"/>
      <c r="Y444" s="220">
        <f t="shared" si="148"/>
        <v>0</v>
      </c>
      <c r="Z444" s="220"/>
      <c r="AA444" s="220">
        <f t="shared" si="149"/>
        <v>0</v>
      </c>
      <c r="AC444" s="222" t="e">
        <f t="shared" si="197"/>
        <v>#DIV/0!</v>
      </c>
      <c r="AD444" s="220" t="e">
        <f t="shared" si="151"/>
        <v>#NUM!</v>
      </c>
      <c r="AE444" s="223" t="e">
        <f t="shared" si="152"/>
        <v>#NUM!</v>
      </c>
      <c r="AF444" s="223" t="e">
        <f t="shared" si="153"/>
        <v>#NUM!</v>
      </c>
      <c r="AG444" s="222" t="e">
        <f t="shared" si="154"/>
        <v>#NUM!</v>
      </c>
      <c r="AI444" s="220" t="e">
        <f t="shared" si="155"/>
        <v>#DIV/0!</v>
      </c>
      <c r="AJ444" s="222" t="e">
        <f t="shared" si="156"/>
        <v>#DIV/0!</v>
      </c>
      <c r="AK444" s="222" t="e">
        <f t="shared" si="157"/>
        <v>#DIV/0!</v>
      </c>
      <c r="AL444" s="222" t="e">
        <f t="shared" si="158"/>
        <v>#DIV/0!</v>
      </c>
      <c r="AN444" s="89"/>
    </row>
    <row r="445" spans="1:40" s="88" customFormat="1" ht="30" hidden="1" customHeight="1">
      <c r="A445" s="88">
        <f>'CONSTRUCTION COST ESTIMATE'!A445</f>
        <v>0</v>
      </c>
      <c r="B445" s="91">
        <f>'CONSTRUCTION COST ESTIMATE'!B445</f>
        <v>603.01800000000003</v>
      </c>
      <c r="C445" s="92" t="str">
        <f>'CONSTRUCTION COST ESTIMATE'!C445</f>
        <v>22 INCH X 34 INCH HORIZONTAL ELLIPTICAL REINFORCED CONCRETE PIPE (RCP) (CLASS V)</v>
      </c>
      <c r="D445" s="93" t="str">
        <f>'CONSTRUCTION COST ESTIMATE'!BB445</f>
        <v>LF</v>
      </c>
      <c r="E445" s="94">
        <f>'CONSTRUCTION COST ESTIMATE'!BA445</f>
        <v>0</v>
      </c>
      <c r="F445" s="220">
        <f>'CONSTRUCTION COST ESTIMATE'!BC445</f>
        <v>0</v>
      </c>
      <c r="G445" s="221">
        <f>'CONSTRUCTION COST ESTIMATE'!BD445</f>
        <v>0</v>
      </c>
      <c r="H445" s="220"/>
      <c r="I445" s="220">
        <f t="shared" si="140"/>
        <v>0</v>
      </c>
      <c r="J445" s="220"/>
      <c r="K445" s="220">
        <f t="shared" si="141"/>
        <v>0</v>
      </c>
      <c r="L445" s="220"/>
      <c r="M445" s="220">
        <f t="shared" si="142"/>
        <v>0</v>
      </c>
      <c r="N445" s="220"/>
      <c r="O445" s="220">
        <f t="shared" si="143"/>
        <v>0</v>
      </c>
      <c r="P445" s="220"/>
      <c r="Q445" s="220">
        <f t="shared" si="144"/>
        <v>0</v>
      </c>
      <c r="R445" s="220"/>
      <c r="S445" s="220">
        <f t="shared" si="145"/>
        <v>0</v>
      </c>
      <c r="T445" s="220"/>
      <c r="U445" s="220">
        <f t="shared" si="146"/>
        <v>0</v>
      </c>
      <c r="V445" s="220"/>
      <c r="W445" s="220">
        <f t="shared" si="147"/>
        <v>0</v>
      </c>
      <c r="X445" s="220"/>
      <c r="Y445" s="220">
        <f t="shared" si="148"/>
        <v>0</v>
      </c>
      <c r="Z445" s="220"/>
      <c r="AA445" s="220">
        <f t="shared" si="149"/>
        <v>0</v>
      </c>
      <c r="AC445" s="222" t="e">
        <f t="shared" si="197"/>
        <v>#DIV/0!</v>
      </c>
      <c r="AD445" s="220" t="e">
        <f t="shared" si="151"/>
        <v>#NUM!</v>
      </c>
      <c r="AE445" s="223" t="e">
        <f t="shared" si="152"/>
        <v>#NUM!</v>
      </c>
      <c r="AF445" s="223" t="e">
        <f t="shared" si="153"/>
        <v>#NUM!</v>
      </c>
      <c r="AG445" s="222" t="e">
        <f t="shared" si="154"/>
        <v>#NUM!</v>
      </c>
      <c r="AI445" s="220" t="e">
        <f t="shared" si="155"/>
        <v>#DIV/0!</v>
      </c>
      <c r="AJ445" s="222" t="e">
        <f t="shared" si="156"/>
        <v>#DIV/0!</v>
      </c>
      <c r="AK445" s="222" t="e">
        <f t="shared" si="157"/>
        <v>#DIV/0!</v>
      </c>
      <c r="AL445" s="222" t="e">
        <f t="shared" si="158"/>
        <v>#DIV/0!</v>
      </c>
      <c r="AN445" s="89"/>
    </row>
    <row r="446" spans="1:40" s="88" customFormat="1" ht="30" hidden="1" customHeight="1">
      <c r="A446" s="88">
        <f>'CONSTRUCTION COST ESTIMATE'!A446</f>
        <v>0</v>
      </c>
      <c r="B446" s="91">
        <f>'CONSTRUCTION COST ESTIMATE'!B446</f>
        <v>603.01900000000001</v>
      </c>
      <c r="C446" s="92" t="str">
        <f>'CONSTRUCTION COST ESTIMATE'!C446</f>
        <v>24 INCH X 38 INCH HORIZONTAL ELLIPTICAL REINFORCED CONCRETE PIPE (RCP) (CLASS III)</v>
      </c>
      <c r="D446" s="93" t="str">
        <f>'CONSTRUCTION COST ESTIMATE'!BB446</f>
        <v>LF</v>
      </c>
      <c r="E446" s="94">
        <f>'CONSTRUCTION COST ESTIMATE'!BA446</f>
        <v>0</v>
      </c>
      <c r="F446" s="220">
        <f>'CONSTRUCTION COST ESTIMATE'!BC446</f>
        <v>0</v>
      </c>
      <c r="G446" s="221">
        <f>'CONSTRUCTION COST ESTIMATE'!BD446</f>
        <v>0</v>
      </c>
      <c r="H446" s="220"/>
      <c r="I446" s="220">
        <f t="shared" si="140"/>
        <v>0</v>
      </c>
      <c r="J446" s="220"/>
      <c r="K446" s="220">
        <f t="shared" si="141"/>
        <v>0</v>
      </c>
      <c r="L446" s="220"/>
      <c r="M446" s="220">
        <f t="shared" si="142"/>
        <v>0</v>
      </c>
      <c r="N446" s="220"/>
      <c r="O446" s="220">
        <f t="shared" si="143"/>
        <v>0</v>
      </c>
      <c r="P446" s="220"/>
      <c r="Q446" s="220">
        <f t="shared" si="144"/>
        <v>0</v>
      </c>
      <c r="R446" s="220"/>
      <c r="S446" s="220">
        <f t="shared" si="145"/>
        <v>0</v>
      </c>
      <c r="T446" s="220"/>
      <c r="U446" s="220">
        <f t="shared" si="146"/>
        <v>0</v>
      </c>
      <c r="V446" s="220"/>
      <c r="W446" s="220">
        <f t="shared" si="147"/>
        <v>0</v>
      </c>
      <c r="X446" s="220"/>
      <c r="Y446" s="220">
        <f t="shared" si="148"/>
        <v>0</v>
      </c>
      <c r="Z446" s="220"/>
      <c r="AA446" s="220">
        <f t="shared" si="149"/>
        <v>0</v>
      </c>
      <c r="AC446" s="222" t="e">
        <f t="shared" si="197"/>
        <v>#DIV/0!</v>
      </c>
      <c r="AD446" s="220" t="e">
        <f t="shared" si="151"/>
        <v>#NUM!</v>
      </c>
      <c r="AE446" s="223" t="e">
        <f t="shared" si="152"/>
        <v>#NUM!</v>
      </c>
      <c r="AF446" s="223" t="e">
        <f t="shared" si="153"/>
        <v>#NUM!</v>
      </c>
      <c r="AG446" s="222" t="e">
        <f t="shared" si="154"/>
        <v>#NUM!</v>
      </c>
      <c r="AI446" s="220" t="e">
        <f t="shared" si="155"/>
        <v>#DIV/0!</v>
      </c>
      <c r="AJ446" s="222" t="e">
        <f t="shared" si="156"/>
        <v>#DIV/0!</v>
      </c>
      <c r="AK446" s="222" t="e">
        <f t="shared" si="157"/>
        <v>#DIV/0!</v>
      </c>
      <c r="AL446" s="222" t="e">
        <f t="shared" si="158"/>
        <v>#DIV/0!</v>
      </c>
      <c r="AN446" s="89"/>
    </row>
    <row r="447" spans="1:40" s="88" customFormat="1" ht="30" hidden="1" customHeight="1">
      <c r="A447" s="88">
        <f>'CONSTRUCTION COST ESTIMATE'!A447</f>
        <v>0</v>
      </c>
      <c r="B447" s="91">
        <f>'CONSTRUCTION COST ESTIMATE'!B447</f>
        <v>603.02</v>
      </c>
      <c r="C447" s="92" t="str">
        <f>'CONSTRUCTION COST ESTIMATE'!C447</f>
        <v>24 INCH X 38 INCH HORIZONTAL ELLIPTICAL REINFORCED CONCRETE PIPE (RCP) (CLASS IV)</v>
      </c>
      <c r="D447" s="93" t="str">
        <f>'CONSTRUCTION COST ESTIMATE'!BB447</f>
        <v>LF</v>
      </c>
      <c r="E447" s="94">
        <f>'CONSTRUCTION COST ESTIMATE'!BA447</f>
        <v>0</v>
      </c>
      <c r="F447" s="220">
        <f>'CONSTRUCTION COST ESTIMATE'!BC447</f>
        <v>0</v>
      </c>
      <c r="G447" s="221">
        <f>'CONSTRUCTION COST ESTIMATE'!BD447</f>
        <v>0</v>
      </c>
      <c r="H447" s="220"/>
      <c r="I447" s="220">
        <f t="shared" si="140"/>
        <v>0</v>
      </c>
      <c r="J447" s="220"/>
      <c r="K447" s="220">
        <f t="shared" si="141"/>
        <v>0</v>
      </c>
      <c r="L447" s="220"/>
      <c r="M447" s="220">
        <f t="shared" si="142"/>
        <v>0</v>
      </c>
      <c r="N447" s="220"/>
      <c r="O447" s="220">
        <f t="shared" si="143"/>
        <v>0</v>
      </c>
      <c r="P447" s="220"/>
      <c r="Q447" s="220">
        <f t="shared" si="144"/>
        <v>0</v>
      </c>
      <c r="R447" s="220"/>
      <c r="S447" s="220">
        <f t="shared" si="145"/>
        <v>0</v>
      </c>
      <c r="T447" s="220"/>
      <c r="U447" s="220">
        <f t="shared" si="146"/>
        <v>0</v>
      </c>
      <c r="V447" s="220"/>
      <c r="W447" s="220">
        <f t="shared" si="147"/>
        <v>0</v>
      </c>
      <c r="X447" s="220"/>
      <c r="Y447" s="220">
        <f t="shared" si="148"/>
        <v>0</v>
      </c>
      <c r="Z447" s="220"/>
      <c r="AA447" s="220">
        <f t="shared" si="149"/>
        <v>0</v>
      </c>
      <c r="AC447" s="222" t="e">
        <f t="shared" si="197"/>
        <v>#DIV/0!</v>
      </c>
      <c r="AD447" s="220" t="e">
        <f t="shared" si="151"/>
        <v>#NUM!</v>
      </c>
      <c r="AE447" s="223" t="e">
        <f t="shared" si="152"/>
        <v>#NUM!</v>
      </c>
      <c r="AF447" s="223" t="e">
        <f t="shared" si="153"/>
        <v>#NUM!</v>
      </c>
      <c r="AG447" s="222" t="e">
        <f t="shared" si="154"/>
        <v>#NUM!</v>
      </c>
      <c r="AI447" s="220" t="e">
        <f t="shared" si="155"/>
        <v>#DIV/0!</v>
      </c>
      <c r="AJ447" s="222" t="e">
        <f t="shared" si="156"/>
        <v>#DIV/0!</v>
      </c>
      <c r="AK447" s="222" t="e">
        <f t="shared" si="157"/>
        <v>#DIV/0!</v>
      </c>
      <c r="AL447" s="222" t="e">
        <f t="shared" si="158"/>
        <v>#DIV/0!</v>
      </c>
      <c r="AN447" s="89"/>
    </row>
    <row r="448" spans="1:40" s="88" customFormat="1" ht="30" hidden="1" customHeight="1">
      <c r="A448" s="88">
        <f>'CONSTRUCTION COST ESTIMATE'!A448</f>
        <v>0</v>
      </c>
      <c r="B448" s="91">
        <f>'CONSTRUCTION COST ESTIMATE'!B448</f>
        <v>603.02099999999996</v>
      </c>
      <c r="C448" s="92" t="str">
        <f>'CONSTRUCTION COST ESTIMATE'!C448</f>
        <v>24 INCH X 38 INCH HORIZONTAL ELLIPTICAL REINFORCED CONCRETE PIPE (RCP) (CLASS V)</v>
      </c>
      <c r="D448" s="93" t="str">
        <f>'CONSTRUCTION COST ESTIMATE'!BB448</f>
        <v>LF</v>
      </c>
      <c r="E448" s="94">
        <f>'CONSTRUCTION COST ESTIMATE'!BA448</f>
        <v>0</v>
      </c>
      <c r="F448" s="220">
        <f>'CONSTRUCTION COST ESTIMATE'!BC448</f>
        <v>0</v>
      </c>
      <c r="G448" s="221">
        <f>'CONSTRUCTION COST ESTIMATE'!BD448</f>
        <v>0</v>
      </c>
      <c r="H448" s="220"/>
      <c r="I448" s="220">
        <f t="shared" si="140"/>
        <v>0</v>
      </c>
      <c r="J448" s="220"/>
      <c r="K448" s="220">
        <f t="shared" si="141"/>
        <v>0</v>
      </c>
      <c r="L448" s="220"/>
      <c r="M448" s="220">
        <f t="shared" si="142"/>
        <v>0</v>
      </c>
      <c r="N448" s="220"/>
      <c r="O448" s="220">
        <f t="shared" si="143"/>
        <v>0</v>
      </c>
      <c r="P448" s="220"/>
      <c r="Q448" s="220">
        <f t="shared" si="144"/>
        <v>0</v>
      </c>
      <c r="R448" s="220"/>
      <c r="S448" s="220">
        <f t="shared" si="145"/>
        <v>0</v>
      </c>
      <c r="T448" s="220"/>
      <c r="U448" s="220">
        <f t="shared" si="146"/>
        <v>0</v>
      </c>
      <c r="V448" s="220"/>
      <c r="W448" s="220">
        <f t="shared" si="147"/>
        <v>0</v>
      </c>
      <c r="X448" s="220"/>
      <c r="Y448" s="220">
        <f t="shared" si="148"/>
        <v>0</v>
      </c>
      <c r="Z448" s="220"/>
      <c r="AA448" s="220">
        <f t="shared" si="149"/>
        <v>0</v>
      </c>
      <c r="AC448" s="222" t="e">
        <f t="shared" si="197"/>
        <v>#DIV/0!</v>
      </c>
      <c r="AD448" s="220" t="e">
        <f t="shared" si="151"/>
        <v>#NUM!</v>
      </c>
      <c r="AE448" s="223" t="e">
        <f t="shared" si="152"/>
        <v>#NUM!</v>
      </c>
      <c r="AF448" s="223" t="e">
        <f t="shared" si="153"/>
        <v>#NUM!</v>
      </c>
      <c r="AG448" s="222" t="e">
        <f t="shared" si="154"/>
        <v>#NUM!</v>
      </c>
      <c r="AI448" s="220" t="e">
        <f t="shared" si="155"/>
        <v>#DIV/0!</v>
      </c>
      <c r="AJ448" s="222" t="e">
        <f t="shared" si="156"/>
        <v>#DIV/0!</v>
      </c>
      <c r="AK448" s="222" t="e">
        <f t="shared" si="157"/>
        <v>#DIV/0!</v>
      </c>
      <c r="AL448" s="222" t="e">
        <f t="shared" si="158"/>
        <v>#DIV/0!</v>
      </c>
      <c r="AN448" s="89"/>
    </row>
    <row r="449" spans="1:40" s="88" customFormat="1" ht="30" hidden="1" customHeight="1">
      <c r="A449" s="88">
        <f>'CONSTRUCTION COST ESTIMATE'!A449</f>
        <v>0</v>
      </c>
      <c r="B449" s="91">
        <f>'CONSTRUCTION COST ESTIMATE'!B449</f>
        <v>603.02200000000005</v>
      </c>
      <c r="C449" s="92" t="str">
        <f>'CONSTRUCTION COST ESTIMATE'!C449</f>
        <v>27 INCH X 42 INCH HORIZONTAL ELLIPTICAL REINFORCED CONCRETE PIPE (RCP) (CLASS III)</v>
      </c>
      <c r="D449" s="93" t="str">
        <f>'CONSTRUCTION COST ESTIMATE'!BB449</f>
        <v>LF</v>
      </c>
      <c r="E449" s="94">
        <f>'CONSTRUCTION COST ESTIMATE'!BA449</f>
        <v>0</v>
      </c>
      <c r="F449" s="220">
        <f>'CONSTRUCTION COST ESTIMATE'!BC449</f>
        <v>0</v>
      </c>
      <c r="G449" s="221">
        <f>'CONSTRUCTION COST ESTIMATE'!BD449</f>
        <v>0</v>
      </c>
      <c r="H449" s="220"/>
      <c r="I449" s="220">
        <f t="shared" si="140"/>
        <v>0</v>
      </c>
      <c r="J449" s="220"/>
      <c r="K449" s="220">
        <f t="shared" si="141"/>
        <v>0</v>
      </c>
      <c r="L449" s="220"/>
      <c r="M449" s="220">
        <f t="shared" si="142"/>
        <v>0</v>
      </c>
      <c r="N449" s="220"/>
      <c r="O449" s="220">
        <f t="shared" si="143"/>
        <v>0</v>
      </c>
      <c r="P449" s="220"/>
      <c r="Q449" s="220">
        <f t="shared" si="144"/>
        <v>0</v>
      </c>
      <c r="R449" s="220"/>
      <c r="S449" s="220">
        <f t="shared" si="145"/>
        <v>0</v>
      </c>
      <c r="T449" s="220"/>
      <c r="U449" s="220">
        <f t="shared" si="146"/>
        <v>0</v>
      </c>
      <c r="V449" s="220"/>
      <c r="W449" s="220">
        <f t="shared" si="147"/>
        <v>0</v>
      </c>
      <c r="X449" s="220"/>
      <c r="Y449" s="220">
        <f t="shared" si="148"/>
        <v>0</v>
      </c>
      <c r="Z449" s="220"/>
      <c r="AA449" s="220">
        <f t="shared" si="149"/>
        <v>0</v>
      </c>
      <c r="AC449" s="222" t="e">
        <f t="shared" si="197"/>
        <v>#DIV/0!</v>
      </c>
      <c r="AD449" s="220" t="e">
        <f t="shared" si="151"/>
        <v>#NUM!</v>
      </c>
      <c r="AE449" s="223" t="e">
        <f t="shared" si="152"/>
        <v>#NUM!</v>
      </c>
      <c r="AF449" s="223" t="e">
        <f t="shared" si="153"/>
        <v>#NUM!</v>
      </c>
      <c r="AG449" s="222" t="e">
        <f t="shared" si="154"/>
        <v>#NUM!</v>
      </c>
      <c r="AI449" s="220" t="e">
        <f t="shared" si="155"/>
        <v>#DIV/0!</v>
      </c>
      <c r="AJ449" s="222" t="e">
        <f t="shared" si="156"/>
        <v>#DIV/0!</v>
      </c>
      <c r="AK449" s="222" t="e">
        <f t="shared" si="157"/>
        <v>#DIV/0!</v>
      </c>
      <c r="AL449" s="222" t="e">
        <f t="shared" si="158"/>
        <v>#DIV/0!</v>
      </c>
      <c r="AN449" s="89"/>
    </row>
    <row r="450" spans="1:40" s="88" customFormat="1" ht="30" hidden="1" customHeight="1">
      <c r="A450" s="88">
        <f>'CONSTRUCTION COST ESTIMATE'!A450</f>
        <v>0</v>
      </c>
      <c r="B450" s="91">
        <f>'CONSTRUCTION COST ESTIMATE'!B450</f>
        <v>603.02300000000002</v>
      </c>
      <c r="C450" s="92" t="str">
        <f>'CONSTRUCTION COST ESTIMATE'!C450</f>
        <v>27 INCH X 42 INCH HORIZONTAL ELLIPTICAL REINFORCED CONCRETE PIPE (RCP) (CLASS IV)</v>
      </c>
      <c r="D450" s="93" t="str">
        <f>'CONSTRUCTION COST ESTIMATE'!BB450</f>
        <v>LF</v>
      </c>
      <c r="E450" s="94">
        <f>'CONSTRUCTION COST ESTIMATE'!BA450</f>
        <v>0</v>
      </c>
      <c r="F450" s="220">
        <f>'CONSTRUCTION COST ESTIMATE'!BC450</f>
        <v>0</v>
      </c>
      <c r="G450" s="221">
        <f>'CONSTRUCTION COST ESTIMATE'!BD450</f>
        <v>0</v>
      </c>
      <c r="H450" s="220"/>
      <c r="I450" s="220">
        <f t="shared" si="140"/>
        <v>0</v>
      </c>
      <c r="J450" s="220"/>
      <c r="K450" s="220">
        <f t="shared" si="141"/>
        <v>0</v>
      </c>
      <c r="L450" s="220"/>
      <c r="M450" s="220">
        <f t="shared" si="142"/>
        <v>0</v>
      </c>
      <c r="N450" s="220"/>
      <c r="O450" s="220">
        <f t="shared" si="143"/>
        <v>0</v>
      </c>
      <c r="P450" s="220"/>
      <c r="Q450" s="220">
        <f t="shared" si="144"/>
        <v>0</v>
      </c>
      <c r="R450" s="220"/>
      <c r="S450" s="220">
        <f t="shared" si="145"/>
        <v>0</v>
      </c>
      <c r="T450" s="220"/>
      <c r="U450" s="220">
        <f t="shared" si="146"/>
        <v>0</v>
      </c>
      <c r="V450" s="220"/>
      <c r="W450" s="220">
        <f t="shared" si="147"/>
        <v>0</v>
      </c>
      <c r="X450" s="220"/>
      <c r="Y450" s="220">
        <f t="shared" si="148"/>
        <v>0</v>
      </c>
      <c r="Z450" s="220"/>
      <c r="AA450" s="220">
        <f t="shared" si="149"/>
        <v>0</v>
      </c>
      <c r="AC450" s="222" t="e">
        <f t="shared" si="197"/>
        <v>#DIV/0!</v>
      </c>
      <c r="AD450" s="220" t="e">
        <f t="shared" si="151"/>
        <v>#NUM!</v>
      </c>
      <c r="AE450" s="223" t="e">
        <f t="shared" si="152"/>
        <v>#NUM!</v>
      </c>
      <c r="AF450" s="223" t="e">
        <f t="shared" si="153"/>
        <v>#NUM!</v>
      </c>
      <c r="AG450" s="222" t="e">
        <f t="shared" si="154"/>
        <v>#NUM!</v>
      </c>
      <c r="AI450" s="220" t="e">
        <f t="shared" si="155"/>
        <v>#DIV/0!</v>
      </c>
      <c r="AJ450" s="222" t="e">
        <f t="shared" si="156"/>
        <v>#DIV/0!</v>
      </c>
      <c r="AK450" s="222" t="e">
        <f t="shared" si="157"/>
        <v>#DIV/0!</v>
      </c>
      <c r="AL450" s="222" t="e">
        <f t="shared" si="158"/>
        <v>#DIV/0!</v>
      </c>
      <c r="AN450" s="89"/>
    </row>
    <row r="451" spans="1:40" s="88" customFormat="1" ht="30" hidden="1" customHeight="1">
      <c r="A451" s="88">
        <f>'CONSTRUCTION COST ESTIMATE'!A451</f>
        <v>0</v>
      </c>
      <c r="B451" s="91">
        <f>'CONSTRUCTION COST ESTIMATE'!B451</f>
        <v>603.024</v>
      </c>
      <c r="C451" s="92" t="str">
        <f>'CONSTRUCTION COST ESTIMATE'!C451</f>
        <v>27 INCH X 42 INCH HORIZONTAL ELLIPTICAL REINFORCED CONCRETE PIPE (RCP) (CLASS V)</v>
      </c>
      <c r="D451" s="93" t="str">
        <f>'CONSTRUCTION COST ESTIMATE'!BB451</f>
        <v>LF</v>
      </c>
      <c r="E451" s="94">
        <f>'CONSTRUCTION COST ESTIMATE'!BA451</f>
        <v>0</v>
      </c>
      <c r="F451" s="220">
        <f>'CONSTRUCTION COST ESTIMATE'!BC451</f>
        <v>0</v>
      </c>
      <c r="G451" s="221">
        <f>'CONSTRUCTION COST ESTIMATE'!BD451</f>
        <v>0</v>
      </c>
      <c r="H451" s="220"/>
      <c r="I451" s="220">
        <f t="shared" si="140"/>
        <v>0</v>
      </c>
      <c r="J451" s="220"/>
      <c r="K451" s="220">
        <f t="shared" si="141"/>
        <v>0</v>
      </c>
      <c r="L451" s="220"/>
      <c r="M451" s="220">
        <f t="shared" si="142"/>
        <v>0</v>
      </c>
      <c r="N451" s="220"/>
      <c r="O451" s="220">
        <f t="shared" si="143"/>
        <v>0</v>
      </c>
      <c r="P451" s="220"/>
      <c r="Q451" s="220">
        <f t="shared" si="144"/>
        <v>0</v>
      </c>
      <c r="R451" s="220"/>
      <c r="S451" s="220">
        <f t="shared" si="145"/>
        <v>0</v>
      </c>
      <c r="T451" s="220"/>
      <c r="U451" s="220">
        <f t="shared" si="146"/>
        <v>0</v>
      </c>
      <c r="V451" s="220"/>
      <c r="W451" s="220">
        <f t="shared" si="147"/>
        <v>0</v>
      </c>
      <c r="X451" s="220"/>
      <c r="Y451" s="220">
        <f t="shared" si="148"/>
        <v>0</v>
      </c>
      <c r="Z451" s="220"/>
      <c r="AA451" s="220">
        <f t="shared" si="149"/>
        <v>0</v>
      </c>
      <c r="AC451" s="222" t="e">
        <f t="shared" si="197"/>
        <v>#DIV/0!</v>
      </c>
      <c r="AD451" s="220" t="e">
        <f t="shared" si="151"/>
        <v>#NUM!</v>
      </c>
      <c r="AE451" s="223" t="e">
        <f t="shared" si="152"/>
        <v>#NUM!</v>
      </c>
      <c r="AF451" s="223" t="e">
        <f t="shared" si="153"/>
        <v>#NUM!</v>
      </c>
      <c r="AG451" s="222" t="e">
        <f t="shared" si="154"/>
        <v>#NUM!</v>
      </c>
      <c r="AI451" s="220" t="e">
        <f t="shared" si="155"/>
        <v>#DIV/0!</v>
      </c>
      <c r="AJ451" s="222" t="e">
        <f t="shared" si="156"/>
        <v>#DIV/0!</v>
      </c>
      <c r="AK451" s="222" t="e">
        <f t="shared" si="157"/>
        <v>#DIV/0!</v>
      </c>
      <c r="AL451" s="222" t="e">
        <f t="shared" si="158"/>
        <v>#DIV/0!</v>
      </c>
      <c r="AN451" s="89"/>
    </row>
    <row r="452" spans="1:40" s="88" customFormat="1" ht="30" hidden="1" customHeight="1">
      <c r="A452" s="88">
        <f>'CONSTRUCTION COST ESTIMATE'!A452</f>
        <v>0</v>
      </c>
      <c r="B452" s="91">
        <f>'CONSTRUCTION COST ESTIMATE'!B452</f>
        <v>603.02499999999998</v>
      </c>
      <c r="C452" s="92" t="str">
        <f>'CONSTRUCTION COST ESTIMATE'!C452</f>
        <v>29 INCH X 45 INCH HORIZONTAL ELLIPTICAL REINFORCED CONCRETE PIPE (RCP) (CLASS III)</v>
      </c>
      <c r="D452" s="93" t="str">
        <f>'CONSTRUCTION COST ESTIMATE'!BB452</f>
        <v>LF</v>
      </c>
      <c r="E452" s="94">
        <f>'CONSTRUCTION COST ESTIMATE'!BA452</f>
        <v>0</v>
      </c>
      <c r="F452" s="220">
        <f>'CONSTRUCTION COST ESTIMATE'!BC452</f>
        <v>0</v>
      </c>
      <c r="G452" s="221">
        <f>'CONSTRUCTION COST ESTIMATE'!BD452</f>
        <v>0</v>
      </c>
      <c r="H452" s="220"/>
      <c r="I452" s="220">
        <f t="shared" si="140"/>
        <v>0</v>
      </c>
      <c r="J452" s="220"/>
      <c r="K452" s="220">
        <f t="shared" si="141"/>
        <v>0</v>
      </c>
      <c r="L452" s="220"/>
      <c r="M452" s="220">
        <f t="shared" si="142"/>
        <v>0</v>
      </c>
      <c r="N452" s="220"/>
      <c r="O452" s="220">
        <f t="shared" si="143"/>
        <v>0</v>
      </c>
      <c r="P452" s="220"/>
      <c r="Q452" s="220">
        <f t="shared" si="144"/>
        <v>0</v>
      </c>
      <c r="R452" s="220"/>
      <c r="S452" s="220">
        <f t="shared" si="145"/>
        <v>0</v>
      </c>
      <c r="T452" s="220"/>
      <c r="U452" s="220">
        <f t="shared" si="146"/>
        <v>0</v>
      </c>
      <c r="V452" s="220"/>
      <c r="W452" s="220">
        <f t="shared" si="147"/>
        <v>0</v>
      </c>
      <c r="X452" s="220"/>
      <c r="Y452" s="220">
        <f t="shared" si="148"/>
        <v>0</v>
      </c>
      <c r="Z452" s="220"/>
      <c r="AA452" s="220">
        <f t="shared" si="149"/>
        <v>0</v>
      </c>
      <c r="AC452" s="222" t="e">
        <f t="shared" si="197"/>
        <v>#DIV/0!</v>
      </c>
      <c r="AD452" s="220" t="e">
        <f t="shared" si="151"/>
        <v>#NUM!</v>
      </c>
      <c r="AE452" s="223" t="e">
        <f t="shared" si="152"/>
        <v>#NUM!</v>
      </c>
      <c r="AF452" s="223" t="e">
        <f t="shared" si="153"/>
        <v>#NUM!</v>
      </c>
      <c r="AG452" s="222" t="e">
        <f t="shared" si="154"/>
        <v>#NUM!</v>
      </c>
      <c r="AI452" s="220" t="e">
        <f t="shared" si="155"/>
        <v>#DIV/0!</v>
      </c>
      <c r="AJ452" s="222" t="e">
        <f t="shared" si="156"/>
        <v>#DIV/0!</v>
      </c>
      <c r="AK452" s="222" t="e">
        <f t="shared" si="157"/>
        <v>#DIV/0!</v>
      </c>
      <c r="AL452" s="222" t="e">
        <f t="shared" si="158"/>
        <v>#DIV/0!</v>
      </c>
      <c r="AN452" s="89"/>
    </row>
    <row r="453" spans="1:40" s="88" customFormat="1" ht="30" hidden="1" customHeight="1">
      <c r="A453" s="88">
        <f>'CONSTRUCTION COST ESTIMATE'!A453</f>
        <v>0</v>
      </c>
      <c r="B453" s="91">
        <f>'CONSTRUCTION COST ESTIMATE'!B453</f>
        <v>603.02599999999995</v>
      </c>
      <c r="C453" s="92" t="str">
        <f>'CONSTRUCTION COST ESTIMATE'!C453</f>
        <v>29 INCH X 45 INCH HORIZONTAL ELLIPTICAL REINFORCED CONCRETE PIPE (RCP) (CLASS IV)</v>
      </c>
      <c r="D453" s="93" t="str">
        <f>'CONSTRUCTION COST ESTIMATE'!BB453</f>
        <v>LF</v>
      </c>
      <c r="E453" s="94">
        <f>'CONSTRUCTION COST ESTIMATE'!BA453</f>
        <v>0</v>
      </c>
      <c r="F453" s="220">
        <f>'CONSTRUCTION COST ESTIMATE'!BC453</f>
        <v>0</v>
      </c>
      <c r="G453" s="221">
        <f>'CONSTRUCTION COST ESTIMATE'!BD453</f>
        <v>0</v>
      </c>
      <c r="H453" s="220"/>
      <c r="I453" s="220">
        <f t="shared" si="140"/>
        <v>0</v>
      </c>
      <c r="J453" s="220"/>
      <c r="K453" s="220">
        <f t="shared" si="141"/>
        <v>0</v>
      </c>
      <c r="L453" s="220"/>
      <c r="M453" s="220">
        <f t="shared" si="142"/>
        <v>0</v>
      </c>
      <c r="N453" s="220"/>
      <c r="O453" s="220">
        <f t="shared" si="143"/>
        <v>0</v>
      </c>
      <c r="P453" s="220"/>
      <c r="Q453" s="220">
        <f t="shared" si="144"/>
        <v>0</v>
      </c>
      <c r="R453" s="220"/>
      <c r="S453" s="220">
        <f t="shared" si="145"/>
        <v>0</v>
      </c>
      <c r="T453" s="220"/>
      <c r="U453" s="220">
        <f t="shared" si="146"/>
        <v>0</v>
      </c>
      <c r="V453" s="220"/>
      <c r="W453" s="220">
        <f t="shared" si="147"/>
        <v>0</v>
      </c>
      <c r="X453" s="220"/>
      <c r="Y453" s="220">
        <f t="shared" si="148"/>
        <v>0</v>
      </c>
      <c r="Z453" s="220"/>
      <c r="AA453" s="220">
        <f t="shared" si="149"/>
        <v>0</v>
      </c>
      <c r="AC453" s="222" t="e">
        <f t="shared" si="197"/>
        <v>#DIV/0!</v>
      </c>
      <c r="AD453" s="220" t="e">
        <f t="shared" si="151"/>
        <v>#NUM!</v>
      </c>
      <c r="AE453" s="223" t="e">
        <f t="shared" si="152"/>
        <v>#NUM!</v>
      </c>
      <c r="AF453" s="223" t="e">
        <f t="shared" si="153"/>
        <v>#NUM!</v>
      </c>
      <c r="AG453" s="222" t="e">
        <f t="shared" si="154"/>
        <v>#NUM!</v>
      </c>
      <c r="AI453" s="220" t="e">
        <f t="shared" si="155"/>
        <v>#DIV/0!</v>
      </c>
      <c r="AJ453" s="222" t="e">
        <f t="shared" si="156"/>
        <v>#DIV/0!</v>
      </c>
      <c r="AK453" s="222" t="e">
        <f t="shared" si="157"/>
        <v>#DIV/0!</v>
      </c>
      <c r="AL453" s="222" t="e">
        <f t="shared" si="158"/>
        <v>#DIV/0!</v>
      </c>
      <c r="AN453" s="89"/>
    </row>
    <row r="454" spans="1:40" s="88" customFormat="1" ht="30" hidden="1" customHeight="1">
      <c r="A454" s="88">
        <f>'CONSTRUCTION COST ESTIMATE'!A454</f>
        <v>0</v>
      </c>
      <c r="B454" s="91">
        <f>'CONSTRUCTION COST ESTIMATE'!B454</f>
        <v>603.02700000000004</v>
      </c>
      <c r="C454" s="92" t="str">
        <f>'CONSTRUCTION COST ESTIMATE'!C454</f>
        <v>29 INCH X 45 INCH HORIZONTAL ELLIPTICAL REINFORCED CONCRETE PIPE (RCP) (CLASS V)</v>
      </c>
      <c r="D454" s="93" t="str">
        <f>'CONSTRUCTION COST ESTIMATE'!BB454</f>
        <v>LF</v>
      </c>
      <c r="E454" s="94">
        <f>'CONSTRUCTION COST ESTIMATE'!BA454</f>
        <v>0</v>
      </c>
      <c r="F454" s="220">
        <f>'CONSTRUCTION COST ESTIMATE'!BC454</f>
        <v>0</v>
      </c>
      <c r="G454" s="221">
        <f>'CONSTRUCTION COST ESTIMATE'!BD454</f>
        <v>0</v>
      </c>
      <c r="H454" s="220"/>
      <c r="I454" s="220">
        <f t="shared" si="140"/>
        <v>0</v>
      </c>
      <c r="J454" s="220"/>
      <c r="K454" s="220">
        <f t="shared" si="141"/>
        <v>0</v>
      </c>
      <c r="L454" s="220"/>
      <c r="M454" s="220">
        <f t="shared" si="142"/>
        <v>0</v>
      </c>
      <c r="N454" s="220"/>
      <c r="O454" s="220">
        <f t="shared" si="143"/>
        <v>0</v>
      </c>
      <c r="P454" s="220"/>
      <c r="Q454" s="220">
        <f t="shared" si="144"/>
        <v>0</v>
      </c>
      <c r="R454" s="220"/>
      <c r="S454" s="220">
        <f t="shared" si="145"/>
        <v>0</v>
      </c>
      <c r="T454" s="220"/>
      <c r="U454" s="220">
        <f t="shared" si="146"/>
        <v>0</v>
      </c>
      <c r="V454" s="220"/>
      <c r="W454" s="220">
        <f t="shared" si="147"/>
        <v>0</v>
      </c>
      <c r="X454" s="220"/>
      <c r="Y454" s="220">
        <f t="shared" si="148"/>
        <v>0</v>
      </c>
      <c r="Z454" s="220"/>
      <c r="AA454" s="220">
        <f t="shared" si="149"/>
        <v>0</v>
      </c>
      <c r="AC454" s="222" t="e">
        <f t="shared" si="197"/>
        <v>#DIV/0!</v>
      </c>
      <c r="AD454" s="220" t="e">
        <f t="shared" si="151"/>
        <v>#NUM!</v>
      </c>
      <c r="AE454" s="223" t="e">
        <f t="shared" si="152"/>
        <v>#NUM!</v>
      </c>
      <c r="AF454" s="223" t="e">
        <f t="shared" si="153"/>
        <v>#NUM!</v>
      </c>
      <c r="AG454" s="222" t="e">
        <f t="shared" si="154"/>
        <v>#NUM!</v>
      </c>
      <c r="AI454" s="220" t="e">
        <f t="shared" si="155"/>
        <v>#DIV/0!</v>
      </c>
      <c r="AJ454" s="222" t="e">
        <f t="shared" si="156"/>
        <v>#DIV/0!</v>
      </c>
      <c r="AK454" s="222" t="e">
        <f t="shared" si="157"/>
        <v>#DIV/0!</v>
      </c>
      <c r="AL454" s="222" t="e">
        <f t="shared" si="158"/>
        <v>#DIV/0!</v>
      </c>
      <c r="AN454" s="89"/>
    </row>
    <row r="455" spans="1:40" s="88" customFormat="1" ht="30" hidden="1" customHeight="1">
      <c r="A455" s="88">
        <f>'CONSTRUCTION COST ESTIMATE'!A455</f>
        <v>0</v>
      </c>
      <c r="B455" s="91">
        <f>'CONSTRUCTION COST ESTIMATE'!B455</f>
        <v>603.02800000000002</v>
      </c>
      <c r="C455" s="92" t="str">
        <f>'CONSTRUCTION COST ESTIMATE'!C455</f>
        <v>32 INCH X 49 INCH HORIZONTAL ELLIPTICAL REINFORCED CONCRETE PIPE (RCP) (CLASS III)</v>
      </c>
      <c r="D455" s="93" t="str">
        <f>'CONSTRUCTION COST ESTIMATE'!BB455</f>
        <v>LF</v>
      </c>
      <c r="E455" s="94">
        <f>'CONSTRUCTION COST ESTIMATE'!BA455</f>
        <v>0</v>
      </c>
      <c r="F455" s="220">
        <f>'CONSTRUCTION COST ESTIMATE'!BC455</f>
        <v>0</v>
      </c>
      <c r="G455" s="221">
        <f>'CONSTRUCTION COST ESTIMATE'!BD455</f>
        <v>0</v>
      </c>
      <c r="H455" s="220"/>
      <c r="I455" s="220">
        <f t="shared" si="140"/>
        <v>0</v>
      </c>
      <c r="J455" s="220"/>
      <c r="K455" s="220">
        <f t="shared" si="141"/>
        <v>0</v>
      </c>
      <c r="L455" s="220"/>
      <c r="M455" s="220">
        <f t="shared" si="142"/>
        <v>0</v>
      </c>
      <c r="N455" s="220"/>
      <c r="O455" s="220">
        <f t="shared" si="143"/>
        <v>0</v>
      </c>
      <c r="P455" s="220"/>
      <c r="Q455" s="220">
        <f t="shared" si="144"/>
        <v>0</v>
      </c>
      <c r="R455" s="220"/>
      <c r="S455" s="220">
        <f t="shared" si="145"/>
        <v>0</v>
      </c>
      <c r="T455" s="220"/>
      <c r="U455" s="220">
        <f t="shared" si="146"/>
        <v>0</v>
      </c>
      <c r="V455" s="220"/>
      <c r="W455" s="220">
        <f t="shared" si="147"/>
        <v>0</v>
      </c>
      <c r="X455" s="220"/>
      <c r="Y455" s="220">
        <f t="shared" si="148"/>
        <v>0</v>
      </c>
      <c r="Z455" s="220"/>
      <c r="AA455" s="220">
        <f t="shared" si="149"/>
        <v>0</v>
      </c>
      <c r="AC455" s="222" t="e">
        <f t="shared" si="197"/>
        <v>#DIV/0!</v>
      </c>
      <c r="AD455" s="220" t="e">
        <f t="shared" si="151"/>
        <v>#NUM!</v>
      </c>
      <c r="AE455" s="223" t="e">
        <f t="shared" si="152"/>
        <v>#NUM!</v>
      </c>
      <c r="AF455" s="223" t="e">
        <f t="shared" si="153"/>
        <v>#NUM!</v>
      </c>
      <c r="AG455" s="222" t="e">
        <f t="shared" si="154"/>
        <v>#NUM!</v>
      </c>
      <c r="AI455" s="220" t="e">
        <f t="shared" si="155"/>
        <v>#DIV/0!</v>
      </c>
      <c r="AJ455" s="222" t="e">
        <f t="shared" si="156"/>
        <v>#DIV/0!</v>
      </c>
      <c r="AK455" s="222" t="e">
        <f t="shared" si="157"/>
        <v>#DIV/0!</v>
      </c>
      <c r="AL455" s="222" t="e">
        <f t="shared" si="158"/>
        <v>#DIV/0!</v>
      </c>
      <c r="AN455" s="89"/>
    </row>
    <row r="456" spans="1:40" s="88" customFormat="1" ht="30" hidden="1" customHeight="1">
      <c r="A456" s="88">
        <f>'CONSTRUCTION COST ESTIMATE'!A456</f>
        <v>0</v>
      </c>
      <c r="B456" s="91">
        <f>'CONSTRUCTION COST ESTIMATE'!B456</f>
        <v>603.029</v>
      </c>
      <c r="C456" s="92" t="str">
        <f>'CONSTRUCTION COST ESTIMATE'!C456</f>
        <v>32 INCH X 49 INCH HORIZONTAL ELLIPTICAL REINFORCED CONCRETE PIPE (RCP) (CLASS IV)</v>
      </c>
      <c r="D456" s="93" t="str">
        <f>'CONSTRUCTION COST ESTIMATE'!BB456</f>
        <v>LF</v>
      </c>
      <c r="E456" s="94">
        <f>'CONSTRUCTION COST ESTIMATE'!BA456</f>
        <v>0</v>
      </c>
      <c r="F456" s="220">
        <f>'CONSTRUCTION COST ESTIMATE'!BC456</f>
        <v>0</v>
      </c>
      <c r="G456" s="221">
        <f>'CONSTRUCTION COST ESTIMATE'!BD456</f>
        <v>0</v>
      </c>
      <c r="H456" s="220"/>
      <c r="I456" s="220">
        <f t="shared" si="140"/>
        <v>0</v>
      </c>
      <c r="J456" s="220"/>
      <c r="K456" s="220">
        <f t="shared" si="141"/>
        <v>0</v>
      </c>
      <c r="L456" s="220"/>
      <c r="M456" s="220">
        <f t="shared" si="142"/>
        <v>0</v>
      </c>
      <c r="N456" s="220"/>
      <c r="O456" s="220">
        <f t="shared" si="143"/>
        <v>0</v>
      </c>
      <c r="P456" s="220"/>
      <c r="Q456" s="220">
        <f t="shared" si="144"/>
        <v>0</v>
      </c>
      <c r="R456" s="220"/>
      <c r="S456" s="220">
        <f t="shared" si="145"/>
        <v>0</v>
      </c>
      <c r="T456" s="220"/>
      <c r="U456" s="220">
        <f t="shared" si="146"/>
        <v>0</v>
      </c>
      <c r="V456" s="220"/>
      <c r="W456" s="220">
        <f t="shared" si="147"/>
        <v>0</v>
      </c>
      <c r="X456" s="220"/>
      <c r="Y456" s="220">
        <f t="shared" si="148"/>
        <v>0</v>
      </c>
      <c r="Z456" s="220"/>
      <c r="AA456" s="220">
        <f t="shared" si="149"/>
        <v>0</v>
      </c>
      <c r="AC456" s="222" t="e">
        <f t="shared" si="197"/>
        <v>#DIV/0!</v>
      </c>
      <c r="AD456" s="220" t="e">
        <f t="shared" si="151"/>
        <v>#NUM!</v>
      </c>
      <c r="AE456" s="223" t="e">
        <f t="shared" si="152"/>
        <v>#NUM!</v>
      </c>
      <c r="AF456" s="223" t="e">
        <f t="shared" si="153"/>
        <v>#NUM!</v>
      </c>
      <c r="AG456" s="222" t="e">
        <f t="shared" si="154"/>
        <v>#NUM!</v>
      </c>
      <c r="AI456" s="220" t="e">
        <f t="shared" si="155"/>
        <v>#DIV/0!</v>
      </c>
      <c r="AJ456" s="222" t="e">
        <f t="shared" si="156"/>
        <v>#DIV/0!</v>
      </c>
      <c r="AK456" s="222" t="e">
        <f t="shared" si="157"/>
        <v>#DIV/0!</v>
      </c>
      <c r="AL456" s="222" t="e">
        <f t="shared" si="158"/>
        <v>#DIV/0!</v>
      </c>
      <c r="AN456" s="89"/>
    </row>
    <row r="457" spans="1:40" s="88" customFormat="1" ht="30" hidden="1" customHeight="1">
      <c r="A457" s="88">
        <f>'CONSTRUCTION COST ESTIMATE'!A457</f>
        <v>0</v>
      </c>
      <c r="B457" s="91">
        <f>'CONSTRUCTION COST ESTIMATE'!B457</f>
        <v>603.03</v>
      </c>
      <c r="C457" s="92" t="str">
        <f>'CONSTRUCTION COST ESTIMATE'!C457</f>
        <v>32 INCH X 49 INCH HORIZONTAL ELLIPTICAL REINFORCED CONCRETE PIPE (RCP) (CLASS V)</v>
      </c>
      <c r="D457" s="93" t="str">
        <f>'CONSTRUCTION COST ESTIMATE'!BB457</f>
        <v>LF</v>
      </c>
      <c r="E457" s="94">
        <f>'CONSTRUCTION COST ESTIMATE'!BA457</f>
        <v>0</v>
      </c>
      <c r="F457" s="220">
        <f>'CONSTRUCTION COST ESTIMATE'!BC457</f>
        <v>0</v>
      </c>
      <c r="G457" s="221">
        <f>'CONSTRUCTION COST ESTIMATE'!BD457</f>
        <v>0</v>
      </c>
      <c r="H457" s="220"/>
      <c r="I457" s="220">
        <f t="shared" si="140"/>
        <v>0</v>
      </c>
      <c r="J457" s="220"/>
      <c r="K457" s="220">
        <f t="shared" si="141"/>
        <v>0</v>
      </c>
      <c r="L457" s="220"/>
      <c r="M457" s="220">
        <f t="shared" si="142"/>
        <v>0</v>
      </c>
      <c r="N457" s="220"/>
      <c r="O457" s="220">
        <f t="shared" si="143"/>
        <v>0</v>
      </c>
      <c r="P457" s="220"/>
      <c r="Q457" s="220">
        <f t="shared" si="144"/>
        <v>0</v>
      </c>
      <c r="R457" s="220"/>
      <c r="S457" s="220">
        <f t="shared" si="145"/>
        <v>0</v>
      </c>
      <c r="T457" s="220"/>
      <c r="U457" s="220">
        <f t="shared" si="146"/>
        <v>0</v>
      </c>
      <c r="V457" s="220"/>
      <c r="W457" s="220">
        <f t="shared" si="147"/>
        <v>0</v>
      </c>
      <c r="X457" s="220"/>
      <c r="Y457" s="220">
        <f t="shared" si="148"/>
        <v>0</v>
      </c>
      <c r="Z457" s="220"/>
      <c r="AA457" s="220">
        <f t="shared" si="149"/>
        <v>0</v>
      </c>
      <c r="AC457" s="222" t="e">
        <f t="shared" si="197"/>
        <v>#DIV/0!</v>
      </c>
      <c r="AD457" s="220" t="e">
        <f t="shared" si="151"/>
        <v>#NUM!</v>
      </c>
      <c r="AE457" s="223" t="e">
        <f t="shared" si="152"/>
        <v>#NUM!</v>
      </c>
      <c r="AF457" s="223" t="e">
        <f t="shared" si="153"/>
        <v>#NUM!</v>
      </c>
      <c r="AG457" s="222" t="e">
        <f t="shared" si="154"/>
        <v>#NUM!</v>
      </c>
      <c r="AI457" s="220" t="e">
        <f t="shared" si="155"/>
        <v>#DIV/0!</v>
      </c>
      <c r="AJ457" s="222" t="e">
        <f t="shared" si="156"/>
        <v>#DIV/0!</v>
      </c>
      <c r="AK457" s="222" t="e">
        <f t="shared" si="157"/>
        <v>#DIV/0!</v>
      </c>
      <c r="AL457" s="222" t="e">
        <f t="shared" si="158"/>
        <v>#DIV/0!</v>
      </c>
      <c r="AN457" s="89"/>
    </row>
    <row r="458" spans="1:40" s="88" customFormat="1" ht="30" hidden="1" customHeight="1">
      <c r="A458" s="88">
        <f>'CONSTRUCTION COST ESTIMATE'!A458</f>
        <v>0</v>
      </c>
      <c r="B458" s="91">
        <f>'CONSTRUCTION COST ESTIMATE'!B458</f>
        <v>603.03099999999995</v>
      </c>
      <c r="C458" s="92" t="str">
        <f>'CONSTRUCTION COST ESTIMATE'!C458</f>
        <v>34 INCH X 53 INCH HORIZONTAL ELLIPTICAL REINFORCED CONCRETE PIPE (RCP) (CLASS III)</v>
      </c>
      <c r="D458" s="93" t="str">
        <f>'CONSTRUCTION COST ESTIMATE'!BB458</f>
        <v>LF</v>
      </c>
      <c r="E458" s="94">
        <f>'CONSTRUCTION COST ESTIMATE'!BA458</f>
        <v>0</v>
      </c>
      <c r="F458" s="220">
        <f>'CONSTRUCTION COST ESTIMATE'!BC458</f>
        <v>0</v>
      </c>
      <c r="G458" s="221">
        <f>'CONSTRUCTION COST ESTIMATE'!BD458</f>
        <v>0</v>
      </c>
      <c r="H458" s="220"/>
      <c r="I458" s="220">
        <f t="shared" si="140"/>
        <v>0</v>
      </c>
      <c r="J458" s="220"/>
      <c r="K458" s="220">
        <f t="shared" si="141"/>
        <v>0</v>
      </c>
      <c r="L458" s="220"/>
      <c r="M458" s="220">
        <f t="shared" si="142"/>
        <v>0</v>
      </c>
      <c r="N458" s="220"/>
      <c r="O458" s="220">
        <f t="shared" si="143"/>
        <v>0</v>
      </c>
      <c r="P458" s="220"/>
      <c r="Q458" s="220">
        <f t="shared" si="144"/>
        <v>0</v>
      </c>
      <c r="R458" s="220"/>
      <c r="S458" s="220">
        <f t="shared" si="145"/>
        <v>0</v>
      </c>
      <c r="T458" s="220"/>
      <c r="U458" s="220">
        <f t="shared" si="146"/>
        <v>0</v>
      </c>
      <c r="V458" s="220"/>
      <c r="W458" s="220">
        <f t="shared" si="147"/>
        <v>0</v>
      </c>
      <c r="X458" s="220"/>
      <c r="Y458" s="220">
        <f t="shared" si="148"/>
        <v>0</v>
      </c>
      <c r="Z458" s="220"/>
      <c r="AA458" s="220">
        <f t="shared" si="149"/>
        <v>0</v>
      </c>
      <c r="AC458" s="222" t="e">
        <f t="shared" si="197"/>
        <v>#DIV/0!</v>
      </c>
      <c r="AD458" s="220" t="e">
        <f t="shared" si="151"/>
        <v>#NUM!</v>
      </c>
      <c r="AE458" s="223" t="e">
        <f t="shared" si="152"/>
        <v>#NUM!</v>
      </c>
      <c r="AF458" s="223" t="e">
        <f t="shared" si="153"/>
        <v>#NUM!</v>
      </c>
      <c r="AG458" s="222" t="e">
        <f t="shared" si="154"/>
        <v>#NUM!</v>
      </c>
      <c r="AI458" s="220" t="e">
        <f t="shared" si="155"/>
        <v>#DIV/0!</v>
      </c>
      <c r="AJ458" s="222" t="e">
        <f t="shared" si="156"/>
        <v>#DIV/0!</v>
      </c>
      <c r="AK458" s="222" t="e">
        <f t="shared" si="157"/>
        <v>#DIV/0!</v>
      </c>
      <c r="AL458" s="222" t="e">
        <f t="shared" si="158"/>
        <v>#DIV/0!</v>
      </c>
      <c r="AN458" s="89"/>
    </row>
    <row r="459" spans="1:40" s="88" customFormat="1" ht="30" hidden="1" customHeight="1">
      <c r="A459" s="88">
        <f>'CONSTRUCTION COST ESTIMATE'!A459</f>
        <v>0</v>
      </c>
      <c r="B459" s="91">
        <f>'CONSTRUCTION COST ESTIMATE'!B459</f>
        <v>603.03200000000004</v>
      </c>
      <c r="C459" s="92" t="str">
        <f>'CONSTRUCTION COST ESTIMATE'!C459</f>
        <v>34 INCH X 53 INCH HORIZONTAL ELLIPTICAL REINFORCED CONCRETE PIPE (RCP) (CLASS IV)</v>
      </c>
      <c r="D459" s="93" t="str">
        <f>'CONSTRUCTION COST ESTIMATE'!BB459</f>
        <v>LF</v>
      </c>
      <c r="E459" s="94">
        <f>'CONSTRUCTION COST ESTIMATE'!BA459</f>
        <v>0</v>
      </c>
      <c r="F459" s="220">
        <f>'CONSTRUCTION COST ESTIMATE'!BC459</f>
        <v>0</v>
      </c>
      <c r="G459" s="221">
        <f>'CONSTRUCTION COST ESTIMATE'!BD459</f>
        <v>0</v>
      </c>
      <c r="H459" s="220"/>
      <c r="I459" s="220">
        <f t="shared" si="140"/>
        <v>0</v>
      </c>
      <c r="J459" s="220"/>
      <c r="K459" s="220">
        <f t="shared" si="141"/>
        <v>0</v>
      </c>
      <c r="L459" s="220"/>
      <c r="M459" s="220">
        <f t="shared" si="142"/>
        <v>0</v>
      </c>
      <c r="N459" s="220"/>
      <c r="O459" s="220">
        <f t="shared" si="143"/>
        <v>0</v>
      </c>
      <c r="P459" s="220"/>
      <c r="Q459" s="220">
        <f t="shared" si="144"/>
        <v>0</v>
      </c>
      <c r="R459" s="220"/>
      <c r="S459" s="220">
        <f t="shared" si="145"/>
        <v>0</v>
      </c>
      <c r="T459" s="220"/>
      <c r="U459" s="220">
        <f t="shared" si="146"/>
        <v>0</v>
      </c>
      <c r="V459" s="220"/>
      <c r="W459" s="220">
        <f t="shared" si="147"/>
        <v>0</v>
      </c>
      <c r="X459" s="220"/>
      <c r="Y459" s="220">
        <f t="shared" si="148"/>
        <v>0</v>
      </c>
      <c r="Z459" s="220"/>
      <c r="AA459" s="220">
        <f t="shared" si="149"/>
        <v>0</v>
      </c>
      <c r="AC459" s="222" t="e">
        <f t="shared" si="197"/>
        <v>#DIV/0!</v>
      </c>
      <c r="AD459" s="220" t="e">
        <f t="shared" si="151"/>
        <v>#NUM!</v>
      </c>
      <c r="AE459" s="223" t="e">
        <f t="shared" si="152"/>
        <v>#NUM!</v>
      </c>
      <c r="AF459" s="223" t="e">
        <f t="shared" si="153"/>
        <v>#NUM!</v>
      </c>
      <c r="AG459" s="222" t="e">
        <f t="shared" si="154"/>
        <v>#NUM!</v>
      </c>
      <c r="AI459" s="220" t="e">
        <f t="shared" si="155"/>
        <v>#DIV/0!</v>
      </c>
      <c r="AJ459" s="222" t="e">
        <f t="shared" si="156"/>
        <v>#DIV/0!</v>
      </c>
      <c r="AK459" s="222" t="e">
        <f t="shared" si="157"/>
        <v>#DIV/0!</v>
      </c>
      <c r="AL459" s="222" t="e">
        <f t="shared" si="158"/>
        <v>#DIV/0!</v>
      </c>
      <c r="AN459" s="89"/>
    </row>
    <row r="460" spans="1:40" s="88" customFormat="1" ht="30" hidden="1" customHeight="1">
      <c r="A460" s="88">
        <f>'CONSTRUCTION COST ESTIMATE'!A460</f>
        <v>0</v>
      </c>
      <c r="B460" s="91">
        <f>'CONSTRUCTION COST ESTIMATE'!B460</f>
        <v>603.03300000000002</v>
      </c>
      <c r="C460" s="92" t="str">
        <f>'CONSTRUCTION COST ESTIMATE'!C460</f>
        <v>34 INCH X 53 INCH HORIZONTAL ELLIPTICAL REINFORCED CONCRETE PIPE (RCP) (CLASS V)</v>
      </c>
      <c r="D460" s="93" t="str">
        <f>'CONSTRUCTION COST ESTIMATE'!BB460</f>
        <v>LF</v>
      </c>
      <c r="E460" s="94">
        <f>'CONSTRUCTION COST ESTIMATE'!BA460</f>
        <v>0</v>
      </c>
      <c r="F460" s="220">
        <f>'CONSTRUCTION COST ESTIMATE'!BC460</f>
        <v>0</v>
      </c>
      <c r="G460" s="221">
        <f>'CONSTRUCTION COST ESTIMATE'!BD460</f>
        <v>0</v>
      </c>
      <c r="H460" s="220"/>
      <c r="I460" s="220">
        <f t="shared" si="140"/>
        <v>0</v>
      </c>
      <c r="J460" s="220"/>
      <c r="K460" s="220">
        <f t="shared" si="141"/>
        <v>0</v>
      </c>
      <c r="L460" s="220"/>
      <c r="M460" s="220">
        <f t="shared" si="142"/>
        <v>0</v>
      </c>
      <c r="N460" s="220"/>
      <c r="O460" s="220">
        <f t="shared" si="143"/>
        <v>0</v>
      </c>
      <c r="P460" s="220"/>
      <c r="Q460" s="220">
        <f t="shared" si="144"/>
        <v>0</v>
      </c>
      <c r="R460" s="220"/>
      <c r="S460" s="220">
        <f t="shared" si="145"/>
        <v>0</v>
      </c>
      <c r="T460" s="220"/>
      <c r="U460" s="220">
        <f t="shared" si="146"/>
        <v>0</v>
      </c>
      <c r="V460" s="220"/>
      <c r="W460" s="220">
        <f t="shared" si="147"/>
        <v>0</v>
      </c>
      <c r="X460" s="220"/>
      <c r="Y460" s="220">
        <f t="shared" si="148"/>
        <v>0</v>
      </c>
      <c r="Z460" s="220"/>
      <c r="AA460" s="220">
        <f t="shared" si="149"/>
        <v>0</v>
      </c>
      <c r="AC460" s="222" t="e">
        <f t="shared" si="197"/>
        <v>#DIV/0!</v>
      </c>
      <c r="AD460" s="220" t="e">
        <f t="shared" si="151"/>
        <v>#NUM!</v>
      </c>
      <c r="AE460" s="223" t="e">
        <f t="shared" si="152"/>
        <v>#NUM!</v>
      </c>
      <c r="AF460" s="223" t="e">
        <f t="shared" si="153"/>
        <v>#NUM!</v>
      </c>
      <c r="AG460" s="222" t="e">
        <f t="shared" si="154"/>
        <v>#NUM!</v>
      </c>
      <c r="AI460" s="220" t="e">
        <f t="shared" si="155"/>
        <v>#DIV/0!</v>
      </c>
      <c r="AJ460" s="222" t="e">
        <f t="shared" si="156"/>
        <v>#DIV/0!</v>
      </c>
      <c r="AK460" s="222" t="e">
        <f t="shared" si="157"/>
        <v>#DIV/0!</v>
      </c>
      <c r="AL460" s="222" t="e">
        <f t="shared" si="158"/>
        <v>#DIV/0!</v>
      </c>
      <c r="AN460" s="89"/>
    </row>
    <row r="461" spans="1:40" s="88" customFormat="1" ht="30" hidden="1" customHeight="1">
      <c r="A461" s="88">
        <f>'CONSTRUCTION COST ESTIMATE'!A461</f>
        <v>0</v>
      </c>
      <c r="B461" s="91">
        <f>'CONSTRUCTION COST ESTIMATE'!B461</f>
        <v>603.03399999999999</v>
      </c>
      <c r="C461" s="92" t="str">
        <f>'CONSTRUCTION COST ESTIMATE'!C461</f>
        <v>38 INCH X 60 INCH HORIZONTAL ELLIPTICAL REINFORCED CONCRETE PIPE (RCP) (CLASS III)</v>
      </c>
      <c r="D461" s="93" t="str">
        <f>'CONSTRUCTION COST ESTIMATE'!BB461</f>
        <v>LF</v>
      </c>
      <c r="E461" s="94">
        <f>'CONSTRUCTION COST ESTIMATE'!BA461</f>
        <v>0</v>
      </c>
      <c r="F461" s="220">
        <f>'CONSTRUCTION COST ESTIMATE'!BC461</f>
        <v>0</v>
      </c>
      <c r="G461" s="221">
        <f>'CONSTRUCTION COST ESTIMATE'!BD461</f>
        <v>0</v>
      </c>
      <c r="H461" s="220"/>
      <c r="I461" s="220">
        <f t="shared" si="140"/>
        <v>0</v>
      </c>
      <c r="J461" s="220"/>
      <c r="K461" s="220">
        <f t="shared" si="141"/>
        <v>0</v>
      </c>
      <c r="L461" s="220"/>
      <c r="M461" s="220">
        <f t="shared" si="142"/>
        <v>0</v>
      </c>
      <c r="N461" s="220"/>
      <c r="O461" s="220">
        <f t="shared" si="143"/>
        <v>0</v>
      </c>
      <c r="P461" s="220"/>
      <c r="Q461" s="220">
        <f t="shared" si="144"/>
        <v>0</v>
      </c>
      <c r="R461" s="220"/>
      <c r="S461" s="220">
        <f t="shared" si="145"/>
        <v>0</v>
      </c>
      <c r="T461" s="220"/>
      <c r="U461" s="220">
        <f t="shared" si="146"/>
        <v>0</v>
      </c>
      <c r="V461" s="220"/>
      <c r="W461" s="220">
        <f t="shared" si="147"/>
        <v>0</v>
      </c>
      <c r="X461" s="220"/>
      <c r="Y461" s="220">
        <f t="shared" si="148"/>
        <v>0</v>
      </c>
      <c r="Z461" s="220"/>
      <c r="AA461" s="220">
        <f t="shared" si="149"/>
        <v>0</v>
      </c>
      <c r="AC461" s="222" t="e">
        <f t="shared" si="197"/>
        <v>#DIV/0!</v>
      </c>
      <c r="AD461" s="220" t="e">
        <f t="shared" si="151"/>
        <v>#NUM!</v>
      </c>
      <c r="AE461" s="223" t="e">
        <f t="shared" si="152"/>
        <v>#NUM!</v>
      </c>
      <c r="AF461" s="223" t="e">
        <f t="shared" si="153"/>
        <v>#NUM!</v>
      </c>
      <c r="AG461" s="222" t="e">
        <f t="shared" si="154"/>
        <v>#NUM!</v>
      </c>
      <c r="AI461" s="220" t="e">
        <f t="shared" si="155"/>
        <v>#DIV/0!</v>
      </c>
      <c r="AJ461" s="222" t="e">
        <f t="shared" si="156"/>
        <v>#DIV/0!</v>
      </c>
      <c r="AK461" s="222" t="e">
        <f t="shared" si="157"/>
        <v>#DIV/0!</v>
      </c>
      <c r="AL461" s="222" t="e">
        <f t="shared" si="158"/>
        <v>#DIV/0!</v>
      </c>
      <c r="AN461" s="89"/>
    </row>
    <row r="462" spans="1:40" s="88" customFormat="1" ht="30" hidden="1" customHeight="1">
      <c r="A462" s="88">
        <f>'CONSTRUCTION COST ESTIMATE'!A462</f>
        <v>0</v>
      </c>
      <c r="B462" s="91">
        <f>'CONSTRUCTION COST ESTIMATE'!B462</f>
        <v>603.03499999999997</v>
      </c>
      <c r="C462" s="92" t="str">
        <f>'CONSTRUCTION COST ESTIMATE'!C462</f>
        <v>38 INCH X 60 INCH HORIZONTAL ELLIPTICAL REINFORCED CONCRETE PIPE (RCP) (CLASS IV)</v>
      </c>
      <c r="D462" s="93" t="str">
        <f>'CONSTRUCTION COST ESTIMATE'!BB462</f>
        <v>LF</v>
      </c>
      <c r="E462" s="94">
        <f>'CONSTRUCTION COST ESTIMATE'!BA462</f>
        <v>0</v>
      </c>
      <c r="F462" s="220">
        <f>'CONSTRUCTION COST ESTIMATE'!BC462</f>
        <v>0</v>
      </c>
      <c r="G462" s="221">
        <f>'CONSTRUCTION COST ESTIMATE'!BD462</f>
        <v>0</v>
      </c>
      <c r="H462" s="220"/>
      <c r="I462" s="220">
        <f t="shared" si="140"/>
        <v>0</v>
      </c>
      <c r="J462" s="220"/>
      <c r="K462" s="220">
        <f t="shared" si="141"/>
        <v>0</v>
      </c>
      <c r="L462" s="220"/>
      <c r="M462" s="220">
        <f t="shared" si="142"/>
        <v>0</v>
      </c>
      <c r="N462" s="220"/>
      <c r="O462" s="220">
        <f t="shared" si="143"/>
        <v>0</v>
      </c>
      <c r="P462" s="220"/>
      <c r="Q462" s="220">
        <f t="shared" si="144"/>
        <v>0</v>
      </c>
      <c r="R462" s="220"/>
      <c r="S462" s="220">
        <f t="shared" si="145"/>
        <v>0</v>
      </c>
      <c r="T462" s="220"/>
      <c r="U462" s="220">
        <f t="shared" si="146"/>
        <v>0</v>
      </c>
      <c r="V462" s="220"/>
      <c r="W462" s="220">
        <f t="shared" si="147"/>
        <v>0</v>
      </c>
      <c r="X462" s="220"/>
      <c r="Y462" s="220">
        <f t="shared" si="148"/>
        <v>0</v>
      </c>
      <c r="Z462" s="220"/>
      <c r="AA462" s="220">
        <f t="shared" si="149"/>
        <v>0</v>
      </c>
      <c r="AC462" s="222" t="e">
        <f t="shared" si="197"/>
        <v>#DIV/0!</v>
      </c>
      <c r="AD462" s="220" t="e">
        <f t="shared" si="151"/>
        <v>#NUM!</v>
      </c>
      <c r="AE462" s="223" t="e">
        <f t="shared" si="152"/>
        <v>#NUM!</v>
      </c>
      <c r="AF462" s="223" t="e">
        <f t="shared" si="153"/>
        <v>#NUM!</v>
      </c>
      <c r="AG462" s="222" t="e">
        <f t="shared" si="154"/>
        <v>#NUM!</v>
      </c>
      <c r="AI462" s="220" t="e">
        <f t="shared" si="155"/>
        <v>#DIV/0!</v>
      </c>
      <c r="AJ462" s="222" t="e">
        <f t="shared" si="156"/>
        <v>#DIV/0!</v>
      </c>
      <c r="AK462" s="222" t="e">
        <f t="shared" si="157"/>
        <v>#DIV/0!</v>
      </c>
      <c r="AL462" s="222" t="e">
        <f t="shared" si="158"/>
        <v>#DIV/0!</v>
      </c>
      <c r="AN462" s="89"/>
    </row>
    <row r="463" spans="1:40" s="88" customFormat="1" ht="30" hidden="1" customHeight="1">
      <c r="A463" s="88">
        <f>'CONSTRUCTION COST ESTIMATE'!A463</f>
        <v>0</v>
      </c>
      <c r="B463" s="91">
        <f>'CONSTRUCTION COST ESTIMATE'!B463</f>
        <v>603.03599999999994</v>
      </c>
      <c r="C463" s="92" t="str">
        <f>'CONSTRUCTION COST ESTIMATE'!C463</f>
        <v>38 INCH X 60 INCH HORIZONTAL ELLIPTICAL REINFORCED CONCRETE PIPE (RCP) (CLASS V)</v>
      </c>
      <c r="D463" s="93" t="str">
        <f>'CONSTRUCTION COST ESTIMATE'!BB463</f>
        <v>LF</v>
      </c>
      <c r="E463" s="94">
        <f>'CONSTRUCTION COST ESTIMATE'!BA463</f>
        <v>0</v>
      </c>
      <c r="F463" s="220">
        <f>'CONSTRUCTION COST ESTIMATE'!BC463</f>
        <v>0</v>
      </c>
      <c r="G463" s="221">
        <f>'CONSTRUCTION COST ESTIMATE'!BD463</f>
        <v>0</v>
      </c>
      <c r="H463" s="220"/>
      <c r="I463" s="220">
        <f t="shared" si="140"/>
        <v>0</v>
      </c>
      <c r="J463" s="220"/>
      <c r="K463" s="220">
        <f t="shared" si="141"/>
        <v>0</v>
      </c>
      <c r="L463" s="220"/>
      <c r="M463" s="220">
        <f t="shared" si="142"/>
        <v>0</v>
      </c>
      <c r="N463" s="220"/>
      <c r="O463" s="220">
        <f t="shared" si="143"/>
        <v>0</v>
      </c>
      <c r="P463" s="220"/>
      <c r="Q463" s="220">
        <f t="shared" si="144"/>
        <v>0</v>
      </c>
      <c r="R463" s="220"/>
      <c r="S463" s="220">
        <f t="shared" si="145"/>
        <v>0</v>
      </c>
      <c r="T463" s="220"/>
      <c r="U463" s="220">
        <f t="shared" si="146"/>
        <v>0</v>
      </c>
      <c r="V463" s="220"/>
      <c r="W463" s="220">
        <f t="shared" si="147"/>
        <v>0</v>
      </c>
      <c r="X463" s="220"/>
      <c r="Y463" s="220">
        <f t="shared" si="148"/>
        <v>0</v>
      </c>
      <c r="Z463" s="220"/>
      <c r="AA463" s="220">
        <f t="shared" si="149"/>
        <v>0</v>
      </c>
      <c r="AC463" s="222" t="e">
        <f t="shared" si="197"/>
        <v>#DIV/0!</v>
      </c>
      <c r="AD463" s="220" t="e">
        <f t="shared" si="151"/>
        <v>#NUM!</v>
      </c>
      <c r="AE463" s="223" t="e">
        <f t="shared" si="152"/>
        <v>#NUM!</v>
      </c>
      <c r="AF463" s="223" t="e">
        <f t="shared" si="153"/>
        <v>#NUM!</v>
      </c>
      <c r="AG463" s="222" t="e">
        <f t="shared" si="154"/>
        <v>#NUM!</v>
      </c>
      <c r="AI463" s="220" t="e">
        <f t="shared" si="155"/>
        <v>#DIV/0!</v>
      </c>
      <c r="AJ463" s="222" t="e">
        <f t="shared" si="156"/>
        <v>#DIV/0!</v>
      </c>
      <c r="AK463" s="222" t="e">
        <f t="shared" si="157"/>
        <v>#DIV/0!</v>
      </c>
      <c r="AL463" s="222" t="e">
        <f t="shared" si="158"/>
        <v>#DIV/0!</v>
      </c>
      <c r="AN463" s="89"/>
    </row>
    <row r="464" spans="1:40" s="88" customFormat="1" ht="30" hidden="1" customHeight="1">
      <c r="A464" s="88">
        <f>'CONSTRUCTION COST ESTIMATE'!A464</f>
        <v>0</v>
      </c>
      <c r="B464" s="91">
        <f>'CONSTRUCTION COST ESTIMATE'!B464</f>
        <v>603.03700000000003</v>
      </c>
      <c r="C464" s="92" t="str">
        <f>'CONSTRUCTION COST ESTIMATE'!C464</f>
        <v>43 INCH X 68 INCH HORIZONTAL ELLIPTICAL REINFORCED CONCRETE PIPE (RCP) (CLASS III)</v>
      </c>
      <c r="D464" s="93" t="str">
        <f>'CONSTRUCTION COST ESTIMATE'!BB464</f>
        <v>LF</v>
      </c>
      <c r="E464" s="94">
        <f>'CONSTRUCTION COST ESTIMATE'!BA464</f>
        <v>0</v>
      </c>
      <c r="F464" s="220">
        <f>'CONSTRUCTION COST ESTIMATE'!BC464</f>
        <v>0</v>
      </c>
      <c r="G464" s="221">
        <f>'CONSTRUCTION COST ESTIMATE'!BD464</f>
        <v>0</v>
      </c>
      <c r="H464" s="220"/>
      <c r="I464" s="220">
        <f t="shared" si="140"/>
        <v>0</v>
      </c>
      <c r="J464" s="220"/>
      <c r="K464" s="220">
        <f t="shared" si="141"/>
        <v>0</v>
      </c>
      <c r="L464" s="220"/>
      <c r="M464" s="220">
        <f t="shared" si="142"/>
        <v>0</v>
      </c>
      <c r="N464" s="220"/>
      <c r="O464" s="220">
        <f t="shared" si="143"/>
        <v>0</v>
      </c>
      <c r="P464" s="220"/>
      <c r="Q464" s="220">
        <f t="shared" si="144"/>
        <v>0</v>
      </c>
      <c r="R464" s="220"/>
      <c r="S464" s="220">
        <f t="shared" si="145"/>
        <v>0</v>
      </c>
      <c r="T464" s="220"/>
      <c r="U464" s="220">
        <f t="shared" si="146"/>
        <v>0</v>
      </c>
      <c r="V464" s="220"/>
      <c r="W464" s="220">
        <f t="shared" si="147"/>
        <v>0</v>
      </c>
      <c r="X464" s="220"/>
      <c r="Y464" s="220">
        <f t="shared" si="148"/>
        <v>0</v>
      </c>
      <c r="Z464" s="220"/>
      <c r="AA464" s="220">
        <f t="shared" si="149"/>
        <v>0</v>
      </c>
      <c r="AC464" s="222" t="e">
        <f t="shared" si="197"/>
        <v>#DIV/0!</v>
      </c>
      <c r="AD464" s="220" t="e">
        <f t="shared" si="151"/>
        <v>#NUM!</v>
      </c>
      <c r="AE464" s="223" t="e">
        <f t="shared" si="152"/>
        <v>#NUM!</v>
      </c>
      <c r="AF464" s="223" t="e">
        <f t="shared" si="153"/>
        <v>#NUM!</v>
      </c>
      <c r="AG464" s="222" t="e">
        <f t="shared" si="154"/>
        <v>#NUM!</v>
      </c>
      <c r="AI464" s="220" t="e">
        <f t="shared" si="155"/>
        <v>#DIV/0!</v>
      </c>
      <c r="AJ464" s="222" t="e">
        <f t="shared" si="156"/>
        <v>#DIV/0!</v>
      </c>
      <c r="AK464" s="222" t="e">
        <f t="shared" si="157"/>
        <v>#DIV/0!</v>
      </c>
      <c r="AL464" s="222" t="e">
        <f t="shared" si="158"/>
        <v>#DIV/0!</v>
      </c>
      <c r="AN464" s="89"/>
    </row>
    <row r="465" spans="1:40" s="88" customFormat="1" ht="30" hidden="1" customHeight="1">
      <c r="A465" s="88">
        <f>'CONSTRUCTION COST ESTIMATE'!A465</f>
        <v>0</v>
      </c>
      <c r="B465" s="91">
        <f>'CONSTRUCTION COST ESTIMATE'!B465</f>
        <v>603.03800000000001</v>
      </c>
      <c r="C465" s="92" t="str">
        <f>'CONSTRUCTION COST ESTIMATE'!C465</f>
        <v>43 INCH X 68 INCH HORIZONTAL ELLIPTICAL REINFORCED CONCRETE PIPE (RCP) (CLASS IV)</v>
      </c>
      <c r="D465" s="93" t="str">
        <f>'CONSTRUCTION COST ESTIMATE'!BB465</f>
        <v>LF</v>
      </c>
      <c r="E465" s="94">
        <f>'CONSTRUCTION COST ESTIMATE'!BA465</f>
        <v>0</v>
      </c>
      <c r="F465" s="220">
        <f>'CONSTRUCTION COST ESTIMATE'!BC465</f>
        <v>0</v>
      </c>
      <c r="G465" s="221">
        <f>'CONSTRUCTION COST ESTIMATE'!BD465</f>
        <v>0</v>
      </c>
      <c r="H465" s="220"/>
      <c r="I465" s="220">
        <f t="shared" si="140"/>
        <v>0</v>
      </c>
      <c r="J465" s="220"/>
      <c r="K465" s="220">
        <f t="shared" si="141"/>
        <v>0</v>
      </c>
      <c r="L465" s="220"/>
      <c r="M465" s="220">
        <f t="shared" si="142"/>
        <v>0</v>
      </c>
      <c r="N465" s="220"/>
      <c r="O465" s="220">
        <f t="shared" si="143"/>
        <v>0</v>
      </c>
      <c r="P465" s="220"/>
      <c r="Q465" s="220">
        <f t="shared" si="144"/>
        <v>0</v>
      </c>
      <c r="R465" s="220"/>
      <c r="S465" s="220">
        <f t="shared" si="145"/>
        <v>0</v>
      </c>
      <c r="T465" s="220"/>
      <c r="U465" s="220">
        <f t="shared" si="146"/>
        <v>0</v>
      </c>
      <c r="V465" s="220"/>
      <c r="W465" s="220">
        <f t="shared" si="147"/>
        <v>0</v>
      </c>
      <c r="X465" s="220"/>
      <c r="Y465" s="220">
        <f t="shared" si="148"/>
        <v>0</v>
      </c>
      <c r="Z465" s="220"/>
      <c r="AA465" s="220">
        <f t="shared" si="149"/>
        <v>0</v>
      </c>
      <c r="AC465" s="222" t="e">
        <f t="shared" ref="AC465:AC496" si="198">I465/$I$1460</f>
        <v>#DIV/0!</v>
      </c>
      <c r="AD465" s="220" t="e">
        <f t="shared" si="151"/>
        <v>#NUM!</v>
      </c>
      <c r="AE465" s="223" t="e">
        <f t="shared" si="152"/>
        <v>#NUM!</v>
      </c>
      <c r="AF465" s="223" t="e">
        <f t="shared" si="153"/>
        <v>#NUM!</v>
      </c>
      <c r="AG465" s="222" t="e">
        <f t="shared" si="154"/>
        <v>#NUM!</v>
      </c>
      <c r="AI465" s="220" t="e">
        <f t="shared" si="155"/>
        <v>#DIV/0!</v>
      </c>
      <c r="AJ465" s="222" t="e">
        <f t="shared" si="156"/>
        <v>#DIV/0!</v>
      </c>
      <c r="AK465" s="222" t="e">
        <f t="shared" si="157"/>
        <v>#DIV/0!</v>
      </c>
      <c r="AL465" s="222" t="e">
        <f t="shared" si="158"/>
        <v>#DIV/0!</v>
      </c>
      <c r="AN465" s="89"/>
    </row>
    <row r="466" spans="1:40" s="88" customFormat="1" ht="30" hidden="1" customHeight="1">
      <c r="A466" s="88">
        <f>'CONSTRUCTION COST ESTIMATE'!A466</f>
        <v>0</v>
      </c>
      <c r="B466" s="91">
        <f>'CONSTRUCTION COST ESTIMATE'!B466</f>
        <v>603.03899999999999</v>
      </c>
      <c r="C466" s="92" t="str">
        <f>'CONSTRUCTION COST ESTIMATE'!C466</f>
        <v>43 INCH X 68 INCH HORIZONTAL ELLIPTICAL REINFORCED CONCRETE PIPE (RCP) (CLASS V)</v>
      </c>
      <c r="D466" s="93" t="str">
        <f>'CONSTRUCTION COST ESTIMATE'!BB466</f>
        <v>LF</v>
      </c>
      <c r="E466" s="94">
        <f>'CONSTRUCTION COST ESTIMATE'!BA466</f>
        <v>0</v>
      </c>
      <c r="F466" s="220">
        <f>'CONSTRUCTION COST ESTIMATE'!BC466</f>
        <v>0</v>
      </c>
      <c r="G466" s="221">
        <f>'CONSTRUCTION COST ESTIMATE'!BD466</f>
        <v>0</v>
      </c>
      <c r="H466" s="220"/>
      <c r="I466" s="220">
        <f t="shared" si="140"/>
        <v>0</v>
      </c>
      <c r="J466" s="220"/>
      <c r="K466" s="220">
        <f t="shared" si="141"/>
        <v>0</v>
      </c>
      <c r="L466" s="220"/>
      <c r="M466" s="220">
        <f t="shared" si="142"/>
        <v>0</v>
      </c>
      <c r="N466" s="220"/>
      <c r="O466" s="220">
        <f t="shared" si="143"/>
        <v>0</v>
      </c>
      <c r="P466" s="220"/>
      <c r="Q466" s="220">
        <f t="shared" si="144"/>
        <v>0</v>
      </c>
      <c r="R466" s="220"/>
      <c r="S466" s="220">
        <f t="shared" si="145"/>
        <v>0</v>
      </c>
      <c r="T466" s="220"/>
      <c r="U466" s="220">
        <f t="shared" si="146"/>
        <v>0</v>
      </c>
      <c r="V466" s="220"/>
      <c r="W466" s="220">
        <f t="shared" si="147"/>
        <v>0</v>
      </c>
      <c r="X466" s="220"/>
      <c r="Y466" s="220">
        <f t="shared" si="148"/>
        <v>0</v>
      </c>
      <c r="Z466" s="220"/>
      <c r="AA466" s="220">
        <f t="shared" si="149"/>
        <v>0</v>
      </c>
      <c r="AC466" s="222" t="e">
        <f t="shared" si="198"/>
        <v>#DIV/0!</v>
      </c>
      <c r="AD466" s="220" t="e">
        <f t="shared" si="151"/>
        <v>#NUM!</v>
      </c>
      <c r="AE466" s="223" t="e">
        <f t="shared" si="152"/>
        <v>#NUM!</v>
      </c>
      <c r="AF466" s="223" t="e">
        <f t="shared" si="153"/>
        <v>#NUM!</v>
      </c>
      <c r="AG466" s="222" t="e">
        <f t="shared" si="154"/>
        <v>#NUM!</v>
      </c>
      <c r="AI466" s="220" t="e">
        <f t="shared" si="155"/>
        <v>#DIV/0!</v>
      </c>
      <c r="AJ466" s="222" t="e">
        <f t="shared" si="156"/>
        <v>#DIV/0!</v>
      </c>
      <c r="AK466" s="222" t="e">
        <f t="shared" si="157"/>
        <v>#DIV/0!</v>
      </c>
      <c r="AL466" s="222" t="e">
        <f t="shared" si="158"/>
        <v>#DIV/0!</v>
      </c>
      <c r="AN466" s="89"/>
    </row>
    <row r="467" spans="1:40" s="88" customFormat="1" ht="30" hidden="1" customHeight="1">
      <c r="A467" s="88">
        <f>'CONSTRUCTION COST ESTIMATE'!A467</f>
        <v>0</v>
      </c>
      <c r="B467" s="91">
        <f>'CONSTRUCTION COST ESTIMATE'!B467</f>
        <v>603.04</v>
      </c>
      <c r="C467" s="92" t="str">
        <f>'CONSTRUCTION COST ESTIMATE'!C467</f>
        <v>48 INCH X 76 INCH HORIZONTAL ELLIPTICAL REINFORCED CONCRETE PIPE (RCP) (CLASS III)</v>
      </c>
      <c r="D467" s="93" t="str">
        <f>'CONSTRUCTION COST ESTIMATE'!BB467</f>
        <v>LF</v>
      </c>
      <c r="E467" s="94">
        <f>'CONSTRUCTION COST ESTIMATE'!BA467</f>
        <v>0</v>
      </c>
      <c r="F467" s="220">
        <f>'CONSTRUCTION COST ESTIMATE'!BC467</f>
        <v>0</v>
      </c>
      <c r="G467" s="221">
        <f>'CONSTRUCTION COST ESTIMATE'!BD467</f>
        <v>0</v>
      </c>
      <c r="H467" s="220"/>
      <c r="I467" s="220">
        <f t="shared" si="140"/>
        <v>0</v>
      </c>
      <c r="J467" s="220"/>
      <c r="K467" s="220">
        <f t="shared" si="141"/>
        <v>0</v>
      </c>
      <c r="L467" s="220"/>
      <c r="M467" s="220">
        <f t="shared" si="142"/>
        <v>0</v>
      </c>
      <c r="N467" s="220"/>
      <c r="O467" s="220">
        <f t="shared" si="143"/>
        <v>0</v>
      </c>
      <c r="P467" s="220"/>
      <c r="Q467" s="220">
        <f t="shared" si="144"/>
        <v>0</v>
      </c>
      <c r="R467" s="220"/>
      <c r="S467" s="220">
        <f t="shared" si="145"/>
        <v>0</v>
      </c>
      <c r="T467" s="220"/>
      <c r="U467" s="220">
        <f t="shared" si="146"/>
        <v>0</v>
      </c>
      <c r="V467" s="220"/>
      <c r="W467" s="220">
        <f t="shared" si="147"/>
        <v>0</v>
      </c>
      <c r="X467" s="220"/>
      <c r="Y467" s="220">
        <f t="shared" si="148"/>
        <v>0</v>
      </c>
      <c r="Z467" s="220"/>
      <c r="AA467" s="220">
        <f t="shared" si="149"/>
        <v>0</v>
      </c>
      <c r="AC467" s="222" t="e">
        <f t="shared" si="198"/>
        <v>#DIV/0!</v>
      </c>
      <c r="AD467" s="220" t="e">
        <f t="shared" si="151"/>
        <v>#NUM!</v>
      </c>
      <c r="AE467" s="223" t="e">
        <f t="shared" si="152"/>
        <v>#NUM!</v>
      </c>
      <c r="AF467" s="223" t="e">
        <f t="shared" si="153"/>
        <v>#NUM!</v>
      </c>
      <c r="AG467" s="222" t="e">
        <f t="shared" si="154"/>
        <v>#NUM!</v>
      </c>
      <c r="AI467" s="220" t="e">
        <f t="shared" si="155"/>
        <v>#DIV/0!</v>
      </c>
      <c r="AJ467" s="222" t="e">
        <f t="shared" si="156"/>
        <v>#DIV/0!</v>
      </c>
      <c r="AK467" s="222" t="e">
        <f t="shared" si="157"/>
        <v>#DIV/0!</v>
      </c>
      <c r="AL467" s="222" t="e">
        <f t="shared" si="158"/>
        <v>#DIV/0!</v>
      </c>
      <c r="AN467" s="89"/>
    </row>
    <row r="468" spans="1:40" s="88" customFormat="1" ht="30" hidden="1" customHeight="1">
      <c r="A468" s="88">
        <f>'CONSTRUCTION COST ESTIMATE'!A468</f>
        <v>0</v>
      </c>
      <c r="B468" s="91">
        <f>'CONSTRUCTION COST ESTIMATE'!B468</f>
        <v>603.04100000000005</v>
      </c>
      <c r="C468" s="92" t="str">
        <f>'CONSTRUCTION COST ESTIMATE'!C468</f>
        <v>48 INCH X 76 INCH HORIZONTAL ELLIPTICAL REINFORCED CONCRETE PIPE (RCP) (CLASS IV)</v>
      </c>
      <c r="D468" s="93" t="str">
        <f>'CONSTRUCTION COST ESTIMATE'!BB468</f>
        <v>LF</v>
      </c>
      <c r="E468" s="94">
        <f>'CONSTRUCTION COST ESTIMATE'!BA468</f>
        <v>0</v>
      </c>
      <c r="F468" s="220">
        <f>'CONSTRUCTION COST ESTIMATE'!BC468</f>
        <v>0</v>
      </c>
      <c r="G468" s="221">
        <f>'CONSTRUCTION COST ESTIMATE'!BD468</f>
        <v>0</v>
      </c>
      <c r="H468" s="220"/>
      <c r="I468" s="220">
        <f t="shared" si="140"/>
        <v>0</v>
      </c>
      <c r="J468" s="220"/>
      <c r="K468" s="220">
        <f t="shared" si="141"/>
        <v>0</v>
      </c>
      <c r="L468" s="220"/>
      <c r="M468" s="220">
        <f t="shared" si="142"/>
        <v>0</v>
      </c>
      <c r="N468" s="220"/>
      <c r="O468" s="220">
        <f t="shared" si="143"/>
        <v>0</v>
      </c>
      <c r="P468" s="220"/>
      <c r="Q468" s="220">
        <f t="shared" si="144"/>
        <v>0</v>
      </c>
      <c r="R468" s="220"/>
      <c r="S468" s="220">
        <f t="shared" si="145"/>
        <v>0</v>
      </c>
      <c r="T468" s="220"/>
      <c r="U468" s="220">
        <f t="shared" si="146"/>
        <v>0</v>
      </c>
      <c r="V468" s="220"/>
      <c r="W468" s="220">
        <f t="shared" si="147"/>
        <v>0</v>
      </c>
      <c r="X468" s="220"/>
      <c r="Y468" s="220">
        <f t="shared" si="148"/>
        <v>0</v>
      </c>
      <c r="Z468" s="220"/>
      <c r="AA468" s="220">
        <f t="shared" si="149"/>
        <v>0</v>
      </c>
      <c r="AC468" s="222" t="e">
        <f t="shared" si="198"/>
        <v>#DIV/0!</v>
      </c>
      <c r="AD468" s="220" t="e">
        <f t="shared" si="151"/>
        <v>#NUM!</v>
      </c>
      <c r="AE468" s="223" t="e">
        <f t="shared" si="152"/>
        <v>#NUM!</v>
      </c>
      <c r="AF468" s="223" t="e">
        <f t="shared" si="153"/>
        <v>#NUM!</v>
      </c>
      <c r="AG468" s="222" t="e">
        <f t="shared" si="154"/>
        <v>#NUM!</v>
      </c>
      <c r="AI468" s="220" t="e">
        <f t="shared" si="155"/>
        <v>#DIV/0!</v>
      </c>
      <c r="AJ468" s="222" t="e">
        <f t="shared" si="156"/>
        <v>#DIV/0!</v>
      </c>
      <c r="AK468" s="222" t="e">
        <f t="shared" si="157"/>
        <v>#DIV/0!</v>
      </c>
      <c r="AL468" s="222" t="e">
        <f t="shared" si="158"/>
        <v>#DIV/0!</v>
      </c>
      <c r="AN468" s="89"/>
    </row>
    <row r="469" spans="1:40" s="88" customFormat="1" ht="30" hidden="1" customHeight="1">
      <c r="A469" s="88">
        <f>'CONSTRUCTION COST ESTIMATE'!A469</f>
        <v>0</v>
      </c>
      <c r="B469" s="91">
        <f>'CONSTRUCTION COST ESTIMATE'!B469</f>
        <v>603.04200000000003</v>
      </c>
      <c r="C469" s="92" t="str">
        <f>'CONSTRUCTION COST ESTIMATE'!C469</f>
        <v>48 INCH X 76 INCH HORIZONTAL ELLIPTICAL REINFORCED CONCRETE PIPE (RCP) (CLASS V)</v>
      </c>
      <c r="D469" s="93" t="str">
        <f>'CONSTRUCTION COST ESTIMATE'!BB469</f>
        <v>LF</v>
      </c>
      <c r="E469" s="94">
        <f>'CONSTRUCTION COST ESTIMATE'!BA469</f>
        <v>0</v>
      </c>
      <c r="F469" s="220">
        <f>'CONSTRUCTION COST ESTIMATE'!BC469</f>
        <v>0</v>
      </c>
      <c r="G469" s="221">
        <f>'CONSTRUCTION COST ESTIMATE'!BD469</f>
        <v>0</v>
      </c>
      <c r="H469" s="220"/>
      <c r="I469" s="220">
        <f t="shared" si="140"/>
        <v>0</v>
      </c>
      <c r="J469" s="220"/>
      <c r="K469" s="220">
        <f t="shared" si="141"/>
        <v>0</v>
      </c>
      <c r="L469" s="220"/>
      <c r="M469" s="220">
        <f t="shared" si="142"/>
        <v>0</v>
      </c>
      <c r="N469" s="220"/>
      <c r="O469" s="220">
        <f t="shared" si="143"/>
        <v>0</v>
      </c>
      <c r="P469" s="220"/>
      <c r="Q469" s="220">
        <f t="shared" si="144"/>
        <v>0</v>
      </c>
      <c r="R469" s="220"/>
      <c r="S469" s="220">
        <f t="shared" si="145"/>
        <v>0</v>
      </c>
      <c r="T469" s="220"/>
      <c r="U469" s="220">
        <f t="shared" si="146"/>
        <v>0</v>
      </c>
      <c r="V469" s="220"/>
      <c r="W469" s="220">
        <f t="shared" si="147"/>
        <v>0</v>
      </c>
      <c r="X469" s="220"/>
      <c r="Y469" s="220">
        <f t="shared" si="148"/>
        <v>0</v>
      </c>
      <c r="Z469" s="220"/>
      <c r="AA469" s="220">
        <f t="shared" si="149"/>
        <v>0</v>
      </c>
      <c r="AC469" s="222" t="e">
        <f t="shared" si="198"/>
        <v>#DIV/0!</v>
      </c>
      <c r="AD469" s="220" t="e">
        <f t="shared" si="151"/>
        <v>#NUM!</v>
      </c>
      <c r="AE469" s="223" t="e">
        <f t="shared" si="152"/>
        <v>#NUM!</v>
      </c>
      <c r="AF469" s="223" t="e">
        <f t="shared" si="153"/>
        <v>#NUM!</v>
      </c>
      <c r="AG469" s="222" t="e">
        <f t="shared" si="154"/>
        <v>#NUM!</v>
      </c>
      <c r="AI469" s="220" t="e">
        <f t="shared" si="155"/>
        <v>#DIV/0!</v>
      </c>
      <c r="AJ469" s="222" t="e">
        <f t="shared" si="156"/>
        <v>#DIV/0!</v>
      </c>
      <c r="AK469" s="222" t="e">
        <f t="shared" si="157"/>
        <v>#DIV/0!</v>
      </c>
      <c r="AL469" s="222" t="e">
        <f t="shared" si="158"/>
        <v>#DIV/0!</v>
      </c>
      <c r="AN469" s="89"/>
    </row>
    <row r="470" spans="1:40" s="88" customFormat="1" ht="30" hidden="1" customHeight="1">
      <c r="A470" s="88">
        <f>'CONSTRUCTION COST ESTIMATE'!A470</f>
        <v>0</v>
      </c>
      <c r="B470" s="91">
        <f>'CONSTRUCTION COST ESTIMATE'!B470</f>
        <v>603.04300000000001</v>
      </c>
      <c r="C470" s="92" t="str">
        <f>'CONSTRUCTION COST ESTIMATE'!C470</f>
        <v>53 INCH X 83 INCH HORIZONTAL ELLIPTICAL REINFORCED CONCRETE PIPE (RCP) (CLASS III)</v>
      </c>
      <c r="D470" s="93" t="str">
        <f>'CONSTRUCTION COST ESTIMATE'!BB470</f>
        <v>LF</v>
      </c>
      <c r="E470" s="94">
        <f>'CONSTRUCTION COST ESTIMATE'!BA470</f>
        <v>0</v>
      </c>
      <c r="F470" s="220">
        <f>'CONSTRUCTION COST ESTIMATE'!BC470</f>
        <v>0</v>
      </c>
      <c r="G470" s="221">
        <f>'CONSTRUCTION COST ESTIMATE'!BD470</f>
        <v>0</v>
      </c>
      <c r="H470" s="220"/>
      <c r="I470" s="220">
        <f t="shared" si="140"/>
        <v>0</v>
      </c>
      <c r="J470" s="220"/>
      <c r="K470" s="220">
        <f t="shared" si="141"/>
        <v>0</v>
      </c>
      <c r="L470" s="220"/>
      <c r="M470" s="220">
        <f t="shared" si="142"/>
        <v>0</v>
      </c>
      <c r="N470" s="220"/>
      <c r="O470" s="220">
        <f t="shared" si="143"/>
        <v>0</v>
      </c>
      <c r="P470" s="220"/>
      <c r="Q470" s="220">
        <f t="shared" si="144"/>
        <v>0</v>
      </c>
      <c r="R470" s="220"/>
      <c r="S470" s="220">
        <f t="shared" si="145"/>
        <v>0</v>
      </c>
      <c r="T470" s="220"/>
      <c r="U470" s="220">
        <f t="shared" si="146"/>
        <v>0</v>
      </c>
      <c r="V470" s="220"/>
      <c r="W470" s="220">
        <f t="shared" si="147"/>
        <v>0</v>
      </c>
      <c r="X470" s="220"/>
      <c r="Y470" s="220">
        <f t="shared" si="148"/>
        <v>0</v>
      </c>
      <c r="Z470" s="220"/>
      <c r="AA470" s="220">
        <f t="shared" si="149"/>
        <v>0</v>
      </c>
      <c r="AC470" s="222" t="e">
        <f t="shared" si="198"/>
        <v>#DIV/0!</v>
      </c>
      <c r="AD470" s="220" t="e">
        <f t="shared" si="151"/>
        <v>#NUM!</v>
      </c>
      <c r="AE470" s="223" t="e">
        <f t="shared" si="152"/>
        <v>#NUM!</v>
      </c>
      <c r="AF470" s="223" t="e">
        <f t="shared" si="153"/>
        <v>#NUM!</v>
      </c>
      <c r="AG470" s="222" t="e">
        <f t="shared" si="154"/>
        <v>#NUM!</v>
      </c>
      <c r="AI470" s="220" t="e">
        <f t="shared" si="155"/>
        <v>#DIV/0!</v>
      </c>
      <c r="AJ470" s="222" t="e">
        <f t="shared" si="156"/>
        <v>#DIV/0!</v>
      </c>
      <c r="AK470" s="222" t="e">
        <f t="shared" si="157"/>
        <v>#DIV/0!</v>
      </c>
      <c r="AL470" s="222" t="e">
        <f t="shared" si="158"/>
        <v>#DIV/0!</v>
      </c>
      <c r="AN470" s="89"/>
    </row>
    <row r="471" spans="1:40" s="88" customFormat="1" ht="30" hidden="1" customHeight="1">
      <c r="A471" s="88">
        <f>'CONSTRUCTION COST ESTIMATE'!A471</f>
        <v>0</v>
      </c>
      <c r="B471" s="91">
        <f>'CONSTRUCTION COST ESTIMATE'!B471</f>
        <v>603.04399999999998</v>
      </c>
      <c r="C471" s="92" t="str">
        <f>'CONSTRUCTION COST ESTIMATE'!C471</f>
        <v>53 INCH X 83 INCH HORIZONTAL ELLIPTICAL REINFORCED CONCRETE PIPE (RCP) (CLASS IV)</v>
      </c>
      <c r="D471" s="93" t="str">
        <f>'CONSTRUCTION COST ESTIMATE'!BB471</f>
        <v>LF</v>
      </c>
      <c r="E471" s="94">
        <f>'CONSTRUCTION COST ESTIMATE'!BA471</f>
        <v>0</v>
      </c>
      <c r="F471" s="220">
        <f>'CONSTRUCTION COST ESTIMATE'!BC471</f>
        <v>0</v>
      </c>
      <c r="G471" s="221">
        <f>'CONSTRUCTION COST ESTIMATE'!BD471</f>
        <v>0</v>
      </c>
      <c r="H471" s="220"/>
      <c r="I471" s="220">
        <f t="shared" ref="I471:I534" si="199">$E471*H471</f>
        <v>0</v>
      </c>
      <c r="J471" s="220"/>
      <c r="K471" s="220">
        <f t="shared" ref="K471:K534" si="200">$E471*J471</f>
        <v>0</v>
      </c>
      <c r="L471" s="220"/>
      <c r="M471" s="220">
        <f t="shared" ref="M471:M534" si="201">$E471*L471</f>
        <v>0</v>
      </c>
      <c r="N471" s="220"/>
      <c r="O471" s="220">
        <f t="shared" ref="O471:O534" si="202">$E471*N471</f>
        <v>0</v>
      </c>
      <c r="P471" s="220"/>
      <c r="Q471" s="220">
        <f t="shared" ref="Q471:Q534" si="203">$E471*P471</f>
        <v>0</v>
      </c>
      <c r="R471" s="220"/>
      <c r="S471" s="220">
        <f t="shared" ref="S471:S534" si="204">$E471*R471</f>
        <v>0</v>
      </c>
      <c r="T471" s="220"/>
      <c r="U471" s="220">
        <f t="shared" ref="U471:U534" si="205">$E471*T471</f>
        <v>0</v>
      </c>
      <c r="V471" s="220"/>
      <c r="W471" s="220">
        <f t="shared" ref="W471:W534" si="206">$E471*V471</f>
        <v>0</v>
      </c>
      <c r="X471" s="220"/>
      <c r="Y471" s="220">
        <f t="shared" ref="Y471:Y534" si="207">$E471*X471</f>
        <v>0</v>
      </c>
      <c r="Z471" s="220"/>
      <c r="AA471" s="220">
        <f t="shared" ref="AA471:AA534" si="208">$E471*Z471</f>
        <v>0</v>
      </c>
      <c r="AC471" s="222" t="e">
        <f t="shared" si="198"/>
        <v>#DIV/0!</v>
      </c>
      <c r="AD471" s="220" t="e">
        <f t="shared" ref="AD471:AD534" si="209">MEDIAN(H471,J471,L471,N471,P471,R471,T471,V471,X471,Z471)</f>
        <v>#NUM!</v>
      </c>
      <c r="AE471" s="223" t="e">
        <f t="shared" ref="AE471:AE534" si="210">IF(H471&gt;AD471,"X","")</f>
        <v>#NUM!</v>
      </c>
      <c r="AF471" s="223" t="e">
        <f t="shared" ref="AF471:AF534" si="211">IF(H471&lt;AD471,"X","")</f>
        <v>#NUM!</v>
      </c>
      <c r="AG471" s="222" t="e">
        <f t="shared" ref="AG471:AG534" si="212">H471/AD471</f>
        <v>#NUM!</v>
      </c>
      <c r="AI471" s="220" t="e">
        <f t="shared" ref="AI471:AI534" si="213">AVERAGE(H471,J471,L471,N471,P471,R471,T471,V471,X471,Z471)</f>
        <v>#DIV/0!</v>
      </c>
      <c r="AJ471" s="222" t="e">
        <f t="shared" ref="AJ471:AJ534" si="214">AI471/F471</f>
        <v>#DIV/0!</v>
      </c>
      <c r="AK471" s="222" t="e">
        <f t="shared" ref="AK471:AK534" si="215">H471/F471</f>
        <v>#DIV/0!</v>
      </c>
      <c r="AL471" s="222" t="e">
        <f t="shared" ref="AL471:AL534" si="216">H471/AI471</f>
        <v>#DIV/0!</v>
      </c>
      <c r="AN471" s="89"/>
    </row>
    <row r="472" spans="1:40" s="88" customFormat="1" ht="30" hidden="1" customHeight="1">
      <c r="A472" s="88">
        <f>'CONSTRUCTION COST ESTIMATE'!A472</f>
        <v>0</v>
      </c>
      <c r="B472" s="91">
        <f>'CONSTRUCTION COST ESTIMATE'!B472</f>
        <v>603.04499999999996</v>
      </c>
      <c r="C472" s="92" t="str">
        <f>'CONSTRUCTION COST ESTIMATE'!C472</f>
        <v>53 INCH X 83 INCH HORIZONTAL ELLIPTICAL REINFORCED CONCRETE PIPE (RCP) (CLASS V)</v>
      </c>
      <c r="D472" s="93" t="str">
        <f>'CONSTRUCTION COST ESTIMATE'!BB472</f>
        <v>LF</v>
      </c>
      <c r="E472" s="94">
        <f>'CONSTRUCTION COST ESTIMATE'!BA472</f>
        <v>0</v>
      </c>
      <c r="F472" s="220">
        <f>'CONSTRUCTION COST ESTIMATE'!BC472</f>
        <v>0</v>
      </c>
      <c r="G472" s="221">
        <f>'CONSTRUCTION COST ESTIMATE'!BD472</f>
        <v>0</v>
      </c>
      <c r="H472" s="220"/>
      <c r="I472" s="220">
        <f t="shared" si="199"/>
        <v>0</v>
      </c>
      <c r="J472" s="220"/>
      <c r="K472" s="220">
        <f t="shared" si="200"/>
        <v>0</v>
      </c>
      <c r="L472" s="220"/>
      <c r="M472" s="220">
        <f t="shared" si="201"/>
        <v>0</v>
      </c>
      <c r="N472" s="220"/>
      <c r="O472" s="220">
        <f t="shared" si="202"/>
        <v>0</v>
      </c>
      <c r="P472" s="220"/>
      <c r="Q472" s="220">
        <f t="shared" si="203"/>
        <v>0</v>
      </c>
      <c r="R472" s="220"/>
      <c r="S472" s="220">
        <f t="shared" si="204"/>
        <v>0</v>
      </c>
      <c r="T472" s="220"/>
      <c r="U472" s="220">
        <f t="shared" si="205"/>
        <v>0</v>
      </c>
      <c r="V472" s="220"/>
      <c r="W472" s="220">
        <f t="shared" si="206"/>
        <v>0</v>
      </c>
      <c r="X472" s="220"/>
      <c r="Y472" s="220">
        <f t="shared" si="207"/>
        <v>0</v>
      </c>
      <c r="Z472" s="220"/>
      <c r="AA472" s="220">
        <f t="shared" si="208"/>
        <v>0</v>
      </c>
      <c r="AC472" s="222" t="e">
        <f t="shared" si="198"/>
        <v>#DIV/0!</v>
      </c>
      <c r="AD472" s="220" t="e">
        <f t="shared" si="209"/>
        <v>#NUM!</v>
      </c>
      <c r="AE472" s="223" t="e">
        <f t="shared" si="210"/>
        <v>#NUM!</v>
      </c>
      <c r="AF472" s="223" t="e">
        <f t="shared" si="211"/>
        <v>#NUM!</v>
      </c>
      <c r="AG472" s="222" t="e">
        <f t="shared" si="212"/>
        <v>#NUM!</v>
      </c>
      <c r="AI472" s="220" t="e">
        <f t="shared" si="213"/>
        <v>#DIV/0!</v>
      </c>
      <c r="AJ472" s="222" t="e">
        <f t="shared" si="214"/>
        <v>#DIV/0!</v>
      </c>
      <c r="AK472" s="222" t="e">
        <f t="shared" si="215"/>
        <v>#DIV/0!</v>
      </c>
      <c r="AL472" s="222" t="e">
        <f t="shared" si="216"/>
        <v>#DIV/0!</v>
      </c>
      <c r="AN472" s="89"/>
    </row>
    <row r="473" spans="1:40" s="88" customFormat="1" ht="30" hidden="1" customHeight="1">
      <c r="A473" s="88">
        <f>'CONSTRUCTION COST ESTIMATE'!A473</f>
        <v>0</v>
      </c>
      <c r="B473" s="91">
        <f>'CONSTRUCTION COST ESTIMATE'!B473</f>
        <v>603.04600000000005</v>
      </c>
      <c r="C473" s="92" t="str">
        <f>'CONSTRUCTION COST ESTIMATE'!C473</f>
        <v>58 INCH X 91 INCH HORIZONTAL ELLIPTICAL REINFORCED CONCRETE PIPE (RCP) (CLASS III)</v>
      </c>
      <c r="D473" s="93" t="str">
        <f>'CONSTRUCTION COST ESTIMATE'!BB473</f>
        <v>LF</v>
      </c>
      <c r="E473" s="94">
        <f>'CONSTRUCTION COST ESTIMATE'!BA473</f>
        <v>0</v>
      </c>
      <c r="F473" s="220">
        <f>'CONSTRUCTION COST ESTIMATE'!BC473</f>
        <v>0</v>
      </c>
      <c r="G473" s="221">
        <f>'CONSTRUCTION COST ESTIMATE'!BD473</f>
        <v>0</v>
      </c>
      <c r="H473" s="220"/>
      <c r="I473" s="220">
        <f t="shared" si="199"/>
        <v>0</v>
      </c>
      <c r="J473" s="220"/>
      <c r="K473" s="220">
        <f t="shared" si="200"/>
        <v>0</v>
      </c>
      <c r="L473" s="220"/>
      <c r="M473" s="220">
        <f t="shared" si="201"/>
        <v>0</v>
      </c>
      <c r="N473" s="220"/>
      <c r="O473" s="220">
        <f t="shared" si="202"/>
        <v>0</v>
      </c>
      <c r="P473" s="220"/>
      <c r="Q473" s="220">
        <f t="shared" si="203"/>
        <v>0</v>
      </c>
      <c r="R473" s="220"/>
      <c r="S473" s="220">
        <f t="shared" si="204"/>
        <v>0</v>
      </c>
      <c r="T473" s="220"/>
      <c r="U473" s="220">
        <f t="shared" si="205"/>
        <v>0</v>
      </c>
      <c r="V473" s="220"/>
      <c r="W473" s="220">
        <f t="shared" si="206"/>
        <v>0</v>
      </c>
      <c r="X473" s="220"/>
      <c r="Y473" s="220">
        <f t="shared" si="207"/>
        <v>0</v>
      </c>
      <c r="Z473" s="220"/>
      <c r="AA473" s="220">
        <f t="shared" si="208"/>
        <v>0</v>
      </c>
      <c r="AC473" s="222" t="e">
        <f t="shared" si="198"/>
        <v>#DIV/0!</v>
      </c>
      <c r="AD473" s="220" t="e">
        <f t="shared" si="209"/>
        <v>#NUM!</v>
      </c>
      <c r="AE473" s="223" t="e">
        <f t="shared" si="210"/>
        <v>#NUM!</v>
      </c>
      <c r="AF473" s="223" t="e">
        <f t="shared" si="211"/>
        <v>#NUM!</v>
      </c>
      <c r="AG473" s="222" t="e">
        <f t="shared" si="212"/>
        <v>#NUM!</v>
      </c>
      <c r="AI473" s="220" t="e">
        <f t="shared" si="213"/>
        <v>#DIV/0!</v>
      </c>
      <c r="AJ473" s="222" t="e">
        <f t="shared" si="214"/>
        <v>#DIV/0!</v>
      </c>
      <c r="AK473" s="222" t="e">
        <f t="shared" si="215"/>
        <v>#DIV/0!</v>
      </c>
      <c r="AL473" s="222" t="e">
        <f t="shared" si="216"/>
        <v>#DIV/0!</v>
      </c>
      <c r="AN473" s="89"/>
    </row>
    <row r="474" spans="1:40" s="88" customFormat="1" ht="30" hidden="1" customHeight="1">
      <c r="A474" s="88">
        <f>'CONSTRUCTION COST ESTIMATE'!A474</f>
        <v>0</v>
      </c>
      <c r="B474" s="91">
        <f>'CONSTRUCTION COST ESTIMATE'!B474</f>
        <v>603.04700000000003</v>
      </c>
      <c r="C474" s="92" t="str">
        <f>'CONSTRUCTION COST ESTIMATE'!C474</f>
        <v>58 INCH X 91 INCH HORIZONTAL ELLIPTICAL REINFORCED CONCRETE PIPE (RCP) (CLASS IV)</v>
      </c>
      <c r="D474" s="93" t="str">
        <f>'CONSTRUCTION COST ESTIMATE'!BB474</f>
        <v>LF</v>
      </c>
      <c r="E474" s="94">
        <f>'CONSTRUCTION COST ESTIMATE'!BA474</f>
        <v>0</v>
      </c>
      <c r="F474" s="220">
        <f>'CONSTRUCTION COST ESTIMATE'!BC474</f>
        <v>0</v>
      </c>
      <c r="G474" s="221">
        <f>'CONSTRUCTION COST ESTIMATE'!BD474</f>
        <v>0</v>
      </c>
      <c r="H474" s="220"/>
      <c r="I474" s="220">
        <f t="shared" si="199"/>
        <v>0</v>
      </c>
      <c r="J474" s="220"/>
      <c r="K474" s="220">
        <f t="shared" si="200"/>
        <v>0</v>
      </c>
      <c r="L474" s="220"/>
      <c r="M474" s="220">
        <f t="shared" si="201"/>
        <v>0</v>
      </c>
      <c r="N474" s="220"/>
      <c r="O474" s="220">
        <f t="shared" si="202"/>
        <v>0</v>
      </c>
      <c r="P474" s="220"/>
      <c r="Q474" s="220">
        <f t="shared" si="203"/>
        <v>0</v>
      </c>
      <c r="R474" s="220"/>
      <c r="S474" s="220">
        <f t="shared" si="204"/>
        <v>0</v>
      </c>
      <c r="T474" s="220"/>
      <c r="U474" s="220">
        <f t="shared" si="205"/>
        <v>0</v>
      </c>
      <c r="V474" s="220"/>
      <c r="W474" s="220">
        <f t="shared" si="206"/>
        <v>0</v>
      </c>
      <c r="X474" s="220"/>
      <c r="Y474" s="220">
        <f t="shared" si="207"/>
        <v>0</v>
      </c>
      <c r="Z474" s="220"/>
      <c r="AA474" s="220">
        <f t="shared" si="208"/>
        <v>0</v>
      </c>
      <c r="AC474" s="222" t="e">
        <f t="shared" si="198"/>
        <v>#DIV/0!</v>
      </c>
      <c r="AD474" s="220" t="e">
        <f t="shared" si="209"/>
        <v>#NUM!</v>
      </c>
      <c r="AE474" s="223" t="e">
        <f t="shared" si="210"/>
        <v>#NUM!</v>
      </c>
      <c r="AF474" s="223" t="e">
        <f t="shared" si="211"/>
        <v>#NUM!</v>
      </c>
      <c r="AG474" s="222" t="e">
        <f t="shared" si="212"/>
        <v>#NUM!</v>
      </c>
      <c r="AI474" s="220" t="e">
        <f t="shared" si="213"/>
        <v>#DIV/0!</v>
      </c>
      <c r="AJ474" s="222" t="e">
        <f t="shared" si="214"/>
        <v>#DIV/0!</v>
      </c>
      <c r="AK474" s="222" t="e">
        <f t="shared" si="215"/>
        <v>#DIV/0!</v>
      </c>
      <c r="AL474" s="222" t="e">
        <f t="shared" si="216"/>
        <v>#DIV/0!</v>
      </c>
      <c r="AN474" s="89"/>
    </row>
    <row r="475" spans="1:40" s="88" customFormat="1" ht="30" hidden="1" customHeight="1">
      <c r="A475" s="88">
        <f>'CONSTRUCTION COST ESTIMATE'!A475</f>
        <v>0</v>
      </c>
      <c r="B475" s="91">
        <f>'CONSTRUCTION COST ESTIMATE'!B475</f>
        <v>603.048</v>
      </c>
      <c r="C475" s="92" t="str">
        <f>'CONSTRUCTION COST ESTIMATE'!C475</f>
        <v>58 INCH X 91 INCH HORIZONTAL ELLIPTICAL REINFORCED CONCRETE PIPE (RCP) (CLASS V)</v>
      </c>
      <c r="D475" s="93" t="str">
        <f>'CONSTRUCTION COST ESTIMATE'!BB475</f>
        <v>LF</v>
      </c>
      <c r="E475" s="94">
        <f>'CONSTRUCTION COST ESTIMATE'!BA475</f>
        <v>0</v>
      </c>
      <c r="F475" s="220">
        <f>'CONSTRUCTION COST ESTIMATE'!BC475</f>
        <v>0</v>
      </c>
      <c r="G475" s="221">
        <f>'CONSTRUCTION COST ESTIMATE'!BD475</f>
        <v>0</v>
      </c>
      <c r="H475" s="220"/>
      <c r="I475" s="220">
        <f t="shared" si="199"/>
        <v>0</v>
      </c>
      <c r="J475" s="220"/>
      <c r="K475" s="220">
        <f t="shared" si="200"/>
        <v>0</v>
      </c>
      <c r="L475" s="220"/>
      <c r="M475" s="220">
        <f t="shared" si="201"/>
        <v>0</v>
      </c>
      <c r="N475" s="220"/>
      <c r="O475" s="220">
        <f t="shared" si="202"/>
        <v>0</v>
      </c>
      <c r="P475" s="220"/>
      <c r="Q475" s="220">
        <f t="shared" si="203"/>
        <v>0</v>
      </c>
      <c r="R475" s="220"/>
      <c r="S475" s="220">
        <f t="shared" si="204"/>
        <v>0</v>
      </c>
      <c r="T475" s="220"/>
      <c r="U475" s="220">
        <f t="shared" si="205"/>
        <v>0</v>
      </c>
      <c r="V475" s="220"/>
      <c r="W475" s="220">
        <f t="shared" si="206"/>
        <v>0</v>
      </c>
      <c r="X475" s="220"/>
      <c r="Y475" s="220">
        <f t="shared" si="207"/>
        <v>0</v>
      </c>
      <c r="Z475" s="220"/>
      <c r="AA475" s="220">
        <f t="shared" si="208"/>
        <v>0</v>
      </c>
      <c r="AC475" s="222" t="e">
        <f t="shared" si="198"/>
        <v>#DIV/0!</v>
      </c>
      <c r="AD475" s="220" t="e">
        <f t="shared" si="209"/>
        <v>#NUM!</v>
      </c>
      <c r="AE475" s="223" t="e">
        <f t="shared" si="210"/>
        <v>#NUM!</v>
      </c>
      <c r="AF475" s="223" t="e">
        <f t="shared" si="211"/>
        <v>#NUM!</v>
      </c>
      <c r="AG475" s="222" t="e">
        <f t="shared" si="212"/>
        <v>#NUM!</v>
      </c>
      <c r="AI475" s="220" t="e">
        <f t="shared" si="213"/>
        <v>#DIV/0!</v>
      </c>
      <c r="AJ475" s="222" t="e">
        <f t="shared" si="214"/>
        <v>#DIV/0!</v>
      </c>
      <c r="AK475" s="222" t="e">
        <f t="shared" si="215"/>
        <v>#DIV/0!</v>
      </c>
      <c r="AL475" s="222" t="e">
        <f t="shared" si="216"/>
        <v>#DIV/0!</v>
      </c>
      <c r="AN475" s="89"/>
    </row>
    <row r="476" spans="1:40" s="88" customFormat="1" ht="30" hidden="1" customHeight="1">
      <c r="A476" s="88">
        <f>'CONSTRUCTION COST ESTIMATE'!A476</f>
        <v>0</v>
      </c>
      <c r="B476" s="91">
        <f>'CONSTRUCTION COST ESTIMATE'!B476</f>
        <v>603.04899999999998</v>
      </c>
      <c r="C476" s="92" t="str">
        <f>'CONSTRUCTION COST ESTIMATE'!C476</f>
        <v>63 INCH X 98 INCH HORIZONTAL ELLIPTICAL REINFORCED CONCRETE PIPE (RCP) (CLASS III)</v>
      </c>
      <c r="D476" s="93" t="str">
        <f>'CONSTRUCTION COST ESTIMATE'!BB476</f>
        <v>LF</v>
      </c>
      <c r="E476" s="94">
        <f>'CONSTRUCTION COST ESTIMATE'!BA476</f>
        <v>0</v>
      </c>
      <c r="F476" s="220">
        <f>'CONSTRUCTION COST ESTIMATE'!BC476</f>
        <v>0</v>
      </c>
      <c r="G476" s="221">
        <f>'CONSTRUCTION COST ESTIMATE'!BD476</f>
        <v>0</v>
      </c>
      <c r="H476" s="220"/>
      <c r="I476" s="220">
        <f t="shared" si="199"/>
        <v>0</v>
      </c>
      <c r="J476" s="220"/>
      <c r="K476" s="220">
        <f t="shared" si="200"/>
        <v>0</v>
      </c>
      <c r="L476" s="220"/>
      <c r="M476" s="220">
        <f t="shared" si="201"/>
        <v>0</v>
      </c>
      <c r="N476" s="220"/>
      <c r="O476" s="220">
        <f t="shared" si="202"/>
        <v>0</v>
      </c>
      <c r="P476" s="220"/>
      <c r="Q476" s="220">
        <f t="shared" si="203"/>
        <v>0</v>
      </c>
      <c r="R476" s="220"/>
      <c r="S476" s="220">
        <f t="shared" si="204"/>
        <v>0</v>
      </c>
      <c r="T476" s="220"/>
      <c r="U476" s="220">
        <f t="shared" si="205"/>
        <v>0</v>
      </c>
      <c r="V476" s="220"/>
      <c r="W476" s="220">
        <f t="shared" si="206"/>
        <v>0</v>
      </c>
      <c r="X476" s="220"/>
      <c r="Y476" s="220">
        <f t="shared" si="207"/>
        <v>0</v>
      </c>
      <c r="Z476" s="220"/>
      <c r="AA476" s="220">
        <f t="shared" si="208"/>
        <v>0</v>
      </c>
      <c r="AC476" s="222" t="e">
        <f t="shared" si="198"/>
        <v>#DIV/0!</v>
      </c>
      <c r="AD476" s="220" t="e">
        <f t="shared" si="209"/>
        <v>#NUM!</v>
      </c>
      <c r="AE476" s="223" t="e">
        <f t="shared" si="210"/>
        <v>#NUM!</v>
      </c>
      <c r="AF476" s="223" t="e">
        <f t="shared" si="211"/>
        <v>#NUM!</v>
      </c>
      <c r="AG476" s="222" t="e">
        <f t="shared" si="212"/>
        <v>#NUM!</v>
      </c>
      <c r="AI476" s="220" t="e">
        <f t="shared" si="213"/>
        <v>#DIV/0!</v>
      </c>
      <c r="AJ476" s="222" t="e">
        <f t="shared" si="214"/>
        <v>#DIV/0!</v>
      </c>
      <c r="AK476" s="222" t="e">
        <f t="shared" si="215"/>
        <v>#DIV/0!</v>
      </c>
      <c r="AL476" s="222" t="e">
        <f t="shared" si="216"/>
        <v>#DIV/0!</v>
      </c>
      <c r="AN476" s="89"/>
    </row>
    <row r="477" spans="1:40" s="88" customFormat="1" ht="30" hidden="1" customHeight="1">
      <c r="A477" s="88">
        <f>'CONSTRUCTION COST ESTIMATE'!A477</f>
        <v>0</v>
      </c>
      <c r="B477" s="91">
        <f>'CONSTRUCTION COST ESTIMATE'!B477</f>
        <v>603.04999999999995</v>
      </c>
      <c r="C477" s="92" t="str">
        <f>'CONSTRUCTION COST ESTIMATE'!C477</f>
        <v>63 INCH X 98 INCH HORIZONTAL ELLIPTICAL REINFORCED CONCRETE PIPE (RCP) (CLASS IV)</v>
      </c>
      <c r="D477" s="93" t="str">
        <f>'CONSTRUCTION COST ESTIMATE'!BB477</f>
        <v>LF</v>
      </c>
      <c r="E477" s="94">
        <f>'CONSTRUCTION COST ESTIMATE'!BA477</f>
        <v>0</v>
      </c>
      <c r="F477" s="220">
        <f>'CONSTRUCTION COST ESTIMATE'!BC477</f>
        <v>0</v>
      </c>
      <c r="G477" s="221">
        <f>'CONSTRUCTION COST ESTIMATE'!BD477</f>
        <v>0</v>
      </c>
      <c r="H477" s="220"/>
      <c r="I477" s="220">
        <f t="shared" si="199"/>
        <v>0</v>
      </c>
      <c r="J477" s="220"/>
      <c r="K477" s="220">
        <f t="shared" si="200"/>
        <v>0</v>
      </c>
      <c r="L477" s="220"/>
      <c r="M477" s="220">
        <f t="shared" si="201"/>
        <v>0</v>
      </c>
      <c r="N477" s="220"/>
      <c r="O477" s="220">
        <f t="shared" si="202"/>
        <v>0</v>
      </c>
      <c r="P477" s="220"/>
      <c r="Q477" s="220">
        <f t="shared" si="203"/>
        <v>0</v>
      </c>
      <c r="R477" s="220"/>
      <c r="S477" s="220">
        <f t="shared" si="204"/>
        <v>0</v>
      </c>
      <c r="T477" s="220"/>
      <c r="U477" s="220">
        <f t="shared" si="205"/>
        <v>0</v>
      </c>
      <c r="V477" s="220"/>
      <c r="W477" s="220">
        <f t="shared" si="206"/>
        <v>0</v>
      </c>
      <c r="X477" s="220"/>
      <c r="Y477" s="220">
        <f t="shared" si="207"/>
        <v>0</v>
      </c>
      <c r="Z477" s="220"/>
      <c r="AA477" s="220">
        <f t="shared" si="208"/>
        <v>0</v>
      </c>
      <c r="AC477" s="222" t="e">
        <f t="shared" si="198"/>
        <v>#DIV/0!</v>
      </c>
      <c r="AD477" s="220" t="e">
        <f t="shared" si="209"/>
        <v>#NUM!</v>
      </c>
      <c r="AE477" s="223" t="e">
        <f t="shared" si="210"/>
        <v>#NUM!</v>
      </c>
      <c r="AF477" s="223" t="e">
        <f t="shared" si="211"/>
        <v>#NUM!</v>
      </c>
      <c r="AG477" s="222" t="e">
        <f t="shared" si="212"/>
        <v>#NUM!</v>
      </c>
      <c r="AI477" s="220" t="e">
        <f t="shared" si="213"/>
        <v>#DIV/0!</v>
      </c>
      <c r="AJ477" s="222" t="e">
        <f t="shared" si="214"/>
        <v>#DIV/0!</v>
      </c>
      <c r="AK477" s="222" t="e">
        <f t="shared" si="215"/>
        <v>#DIV/0!</v>
      </c>
      <c r="AL477" s="222" t="e">
        <f t="shared" si="216"/>
        <v>#DIV/0!</v>
      </c>
      <c r="AN477" s="89"/>
    </row>
    <row r="478" spans="1:40" s="88" customFormat="1" ht="30" hidden="1" customHeight="1">
      <c r="A478" s="88">
        <f>'CONSTRUCTION COST ESTIMATE'!A478</f>
        <v>0</v>
      </c>
      <c r="B478" s="91">
        <f>'CONSTRUCTION COST ESTIMATE'!B478</f>
        <v>603.05100000000004</v>
      </c>
      <c r="C478" s="92" t="str">
        <f>'CONSTRUCTION COST ESTIMATE'!C478</f>
        <v>63 INCH X 98 INCH HORIZONTAL ELLIPTICAL REINFORCED CONCRETE PIPE (RCP) (CLASS V)</v>
      </c>
      <c r="D478" s="93" t="str">
        <f>'CONSTRUCTION COST ESTIMATE'!BB478</f>
        <v>LF</v>
      </c>
      <c r="E478" s="94">
        <f>'CONSTRUCTION COST ESTIMATE'!BA478</f>
        <v>0</v>
      </c>
      <c r="F478" s="220">
        <f>'CONSTRUCTION COST ESTIMATE'!BC478</f>
        <v>0</v>
      </c>
      <c r="G478" s="221">
        <f>'CONSTRUCTION COST ESTIMATE'!BD478</f>
        <v>0</v>
      </c>
      <c r="H478" s="220"/>
      <c r="I478" s="220">
        <f t="shared" si="199"/>
        <v>0</v>
      </c>
      <c r="J478" s="220"/>
      <c r="K478" s="220">
        <f t="shared" si="200"/>
        <v>0</v>
      </c>
      <c r="L478" s="220"/>
      <c r="M478" s="220">
        <f t="shared" si="201"/>
        <v>0</v>
      </c>
      <c r="N478" s="220"/>
      <c r="O478" s="220">
        <f t="shared" si="202"/>
        <v>0</v>
      </c>
      <c r="P478" s="220"/>
      <c r="Q478" s="220">
        <f t="shared" si="203"/>
        <v>0</v>
      </c>
      <c r="R478" s="220"/>
      <c r="S478" s="220">
        <f t="shared" si="204"/>
        <v>0</v>
      </c>
      <c r="T478" s="220"/>
      <c r="U478" s="220">
        <f t="shared" si="205"/>
        <v>0</v>
      </c>
      <c r="V478" s="220"/>
      <c r="W478" s="220">
        <f t="shared" si="206"/>
        <v>0</v>
      </c>
      <c r="X478" s="220"/>
      <c r="Y478" s="220">
        <f t="shared" si="207"/>
        <v>0</v>
      </c>
      <c r="Z478" s="220"/>
      <c r="AA478" s="220">
        <f t="shared" si="208"/>
        <v>0</v>
      </c>
      <c r="AC478" s="222" t="e">
        <f t="shared" si="198"/>
        <v>#DIV/0!</v>
      </c>
      <c r="AD478" s="220" t="e">
        <f t="shared" si="209"/>
        <v>#NUM!</v>
      </c>
      <c r="AE478" s="223" t="e">
        <f t="shared" si="210"/>
        <v>#NUM!</v>
      </c>
      <c r="AF478" s="223" t="e">
        <f t="shared" si="211"/>
        <v>#NUM!</v>
      </c>
      <c r="AG478" s="222" t="e">
        <f t="shared" si="212"/>
        <v>#NUM!</v>
      </c>
      <c r="AI478" s="220" t="e">
        <f t="shared" si="213"/>
        <v>#DIV/0!</v>
      </c>
      <c r="AJ478" s="222" t="e">
        <f t="shared" si="214"/>
        <v>#DIV/0!</v>
      </c>
      <c r="AK478" s="222" t="e">
        <f t="shared" si="215"/>
        <v>#DIV/0!</v>
      </c>
      <c r="AL478" s="222" t="e">
        <f t="shared" si="216"/>
        <v>#DIV/0!</v>
      </c>
      <c r="AN478" s="89"/>
    </row>
    <row r="479" spans="1:40" s="88" customFormat="1" ht="30" hidden="1" customHeight="1">
      <c r="A479" s="88">
        <f>'CONSTRUCTION COST ESTIMATE'!A479</f>
        <v>0</v>
      </c>
      <c r="B479" s="91">
        <f>'CONSTRUCTION COST ESTIMATE'!B479</f>
        <v>603.05200000000002</v>
      </c>
      <c r="C479" s="92" t="str">
        <f>'CONSTRUCTION COST ESTIMATE'!C479</f>
        <v>68 INCH X 106 INCH HORIZONTAL ELLIPTICAL REINFORCED CONCRETE PIPE (RCP) (CLASS III)</v>
      </c>
      <c r="D479" s="93" t="str">
        <f>'CONSTRUCTION COST ESTIMATE'!BB479</f>
        <v>LF</v>
      </c>
      <c r="E479" s="94">
        <f>'CONSTRUCTION COST ESTIMATE'!BA479</f>
        <v>0</v>
      </c>
      <c r="F479" s="220">
        <f>'CONSTRUCTION COST ESTIMATE'!BC479</f>
        <v>0</v>
      </c>
      <c r="G479" s="221">
        <f>'CONSTRUCTION COST ESTIMATE'!BD479</f>
        <v>0</v>
      </c>
      <c r="H479" s="220"/>
      <c r="I479" s="220">
        <f t="shared" si="199"/>
        <v>0</v>
      </c>
      <c r="J479" s="220"/>
      <c r="K479" s="220">
        <f t="shared" si="200"/>
        <v>0</v>
      </c>
      <c r="L479" s="220"/>
      <c r="M479" s="220">
        <f t="shared" si="201"/>
        <v>0</v>
      </c>
      <c r="N479" s="220"/>
      <c r="O479" s="220">
        <f t="shared" si="202"/>
        <v>0</v>
      </c>
      <c r="P479" s="220"/>
      <c r="Q479" s="220">
        <f t="shared" si="203"/>
        <v>0</v>
      </c>
      <c r="R479" s="220"/>
      <c r="S479" s="220">
        <f t="shared" si="204"/>
        <v>0</v>
      </c>
      <c r="T479" s="220"/>
      <c r="U479" s="220">
        <f t="shared" si="205"/>
        <v>0</v>
      </c>
      <c r="V479" s="220"/>
      <c r="W479" s="220">
        <f t="shared" si="206"/>
        <v>0</v>
      </c>
      <c r="X479" s="220"/>
      <c r="Y479" s="220">
        <f t="shared" si="207"/>
        <v>0</v>
      </c>
      <c r="Z479" s="220"/>
      <c r="AA479" s="220">
        <f t="shared" si="208"/>
        <v>0</v>
      </c>
      <c r="AC479" s="222" t="e">
        <f t="shared" si="198"/>
        <v>#DIV/0!</v>
      </c>
      <c r="AD479" s="220" t="e">
        <f t="shared" si="209"/>
        <v>#NUM!</v>
      </c>
      <c r="AE479" s="223" t="e">
        <f t="shared" si="210"/>
        <v>#NUM!</v>
      </c>
      <c r="AF479" s="223" t="e">
        <f t="shared" si="211"/>
        <v>#NUM!</v>
      </c>
      <c r="AG479" s="222" t="e">
        <f t="shared" si="212"/>
        <v>#NUM!</v>
      </c>
      <c r="AI479" s="220" t="e">
        <f t="shared" si="213"/>
        <v>#DIV/0!</v>
      </c>
      <c r="AJ479" s="222" t="e">
        <f t="shared" si="214"/>
        <v>#DIV/0!</v>
      </c>
      <c r="AK479" s="222" t="e">
        <f t="shared" si="215"/>
        <v>#DIV/0!</v>
      </c>
      <c r="AL479" s="222" t="e">
        <f t="shared" si="216"/>
        <v>#DIV/0!</v>
      </c>
      <c r="AN479" s="89"/>
    </row>
    <row r="480" spans="1:40" s="88" customFormat="1" ht="30" hidden="1" customHeight="1">
      <c r="A480" s="88">
        <f>'CONSTRUCTION COST ESTIMATE'!A480</f>
        <v>0</v>
      </c>
      <c r="B480" s="91">
        <f>'CONSTRUCTION COST ESTIMATE'!B480</f>
        <v>603.053</v>
      </c>
      <c r="C480" s="92" t="str">
        <f>'CONSTRUCTION COST ESTIMATE'!C480</f>
        <v>68 INCH X 106 INCH HORIZONTAL ELLIPTICAL REINFORCED CONCRETE PIPE (RCP) (CLASS IV)</v>
      </c>
      <c r="D480" s="93" t="str">
        <f>'CONSTRUCTION COST ESTIMATE'!BB480</f>
        <v>LF</v>
      </c>
      <c r="E480" s="94">
        <f>'CONSTRUCTION COST ESTIMATE'!BA480</f>
        <v>0</v>
      </c>
      <c r="F480" s="220">
        <f>'CONSTRUCTION COST ESTIMATE'!BC480</f>
        <v>0</v>
      </c>
      <c r="G480" s="221">
        <f>'CONSTRUCTION COST ESTIMATE'!BD480</f>
        <v>0</v>
      </c>
      <c r="H480" s="220"/>
      <c r="I480" s="220">
        <f t="shared" si="199"/>
        <v>0</v>
      </c>
      <c r="J480" s="220"/>
      <c r="K480" s="220">
        <f t="shared" si="200"/>
        <v>0</v>
      </c>
      <c r="L480" s="220"/>
      <c r="M480" s="220">
        <f t="shared" si="201"/>
        <v>0</v>
      </c>
      <c r="N480" s="220"/>
      <c r="O480" s="220">
        <f t="shared" si="202"/>
        <v>0</v>
      </c>
      <c r="P480" s="220"/>
      <c r="Q480" s="220">
        <f t="shared" si="203"/>
        <v>0</v>
      </c>
      <c r="R480" s="220"/>
      <c r="S480" s="220">
        <f t="shared" si="204"/>
        <v>0</v>
      </c>
      <c r="T480" s="220"/>
      <c r="U480" s="220">
        <f t="shared" si="205"/>
        <v>0</v>
      </c>
      <c r="V480" s="220"/>
      <c r="W480" s="220">
        <f t="shared" si="206"/>
        <v>0</v>
      </c>
      <c r="X480" s="220"/>
      <c r="Y480" s="220">
        <f t="shared" si="207"/>
        <v>0</v>
      </c>
      <c r="Z480" s="220"/>
      <c r="AA480" s="220">
        <f t="shared" si="208"/>
        <v>0</v>
      </c>
      <c r="AC480" s="222" t="e">
        <f t="shared" si="198"/>
        <v>#DIV/0!</v>
      </c>
      <c r="AD480" s="220" t="e">
        <f t="shared" si="209"/>
        <v>#NUM!</v>
      </c>
      <c r="AE480" s="223" t="e">
        <f t="shared" si="210"/>
        <v>#NUM!</v>
      </c>
      <c r="AF480" s="223" t="e">
        <f t="shared" si="211"/>
        <v>#NUM!</v>
      </c>
      <c r="AG480" s="222" t="e">
        <f t="shared" si="212"/>
        <v>#NUM!</v>
      </c>
      <c r="AI480" s="220" t="e">
        <f t="shared" si="213"/>
        <v>#DIV/0!</v>
      </c>
      <c r="AJ480" s="222" t="e">
        <f t="shared" si="214"/>
        <v>#DIV/0!</v>
      </c>
      <c r="AK480" s="222" t="e">
        <f t="shared" si="215"/>
        <v>#DIV/0!</v>
      </c>
      <c r="AL480" s="222" t="e">
        <f t="shared" si="216"/>
        <v>#DIV/0!</v>
      </c>
      <c r="AN480" s="89"/>
    </row>
    <row r="481" spans="1:40" s="88" customFormat="1" ht="30" hidden="1" customHeight="1">
      <c r="A481" s="88">
        <f>'CONSTRUCTION COST ESTIMATE'!A481</f>
        <v>0</v>
      </c>
      <c r="B481" s="91">
        <f>'CONSTRUCTION COST ESTIMATE'!B481</f>
        <v>603.05399999999997</v>
      </c>
      <c r="C481" s="92" t="str">
        <f>'CONSTRUCTION COST ESTIMATE'!C481</f>
        <v>68 INCH X 106 INCH HORIZONTAL ELLIPTICAL REINFORCED CONCRETE PIPE (RCP) (CLASS V)</v>
      </c>
      <c r="D481" s="93" t="str">
        <f>'CONSTRUCTION COST ESTIMATE'!BB481</f>
        <v>LF</v>
      </c>
      <c r="E481" s="94">
        <f>'CONSTRUCTION COST ESTIMATE'!BA481</f>
        <v>0</v>
      </c>
      <c r="F481" s="220">
        <f>'CONSTRUCTION COST ESTIMATE'!BC481</f>
        <v>0</v>
      </c>
      <c r="G481" s="221">
        <f>'CONSTRUCTION COST ESTIMATE'!BD481</f>
        <v>0</v>
      </c>
      <c r="H481" s="220"/>
      <c r="I481" s="220">
        <f t="shared" si="199"/>
        <v>0</v>
      </c>
      <c r="J481" s="220"/>
      <c r="K481" s="220">
        <f t="shared" si="200"/>
        <v>0</v>
      </c>
      <c r="L481" s="220"/>
      <c r="M481" s="220">
        <f t="shared" si="201"/>
        <v>0</v>
      </c>
      <c r="N481" s="220"/>
      <c r="O481" s="220">
        <f t="shared" si="202"/>
        <v>0</v>
      </c>
      <c r="P481" s="220"/>
      <c r="Q481" s="220">
        <f t="shared" si="203"/>
        <v>0</v>
      </c>
      <c r="R481" s="220"/>
      <c r="S481" s="220">
        <f t="shared" si="204"/>
        <v>0</v>
      </c>
      <c r="T481" s="220"/>
      <c r="U481" s="220">
        <f t="shared" si="205"/>
        <v>0</v>
      </c>
      <c r="V481" s="220"/>
      <c r="W481" s="220">
        <f t="shared" si="206"/>
        <v>0</v>
      </c>
      <c r="X481" s="220"/>
      <c r="Y481" s="220">
        <f t="shared" si="207"/>
        <v>0</v>
      </c>
      <c r="Z481" s="220"/>
      <c r="AA481" s="220">
        <f t="shared" si="208"/>
        <v>0</v>
      </c>
      <c r="AC481" s="222" t="e">
        <f t="shared" si="198"/>
        <v>#DIV/0!</v>
      </c>
      <c r="AD481" s="220" t="e">
        <f t="shared" si="209"/>
        <v>#NUM!</v>
      </c>
      <c r="AE481" s="223" t="e">
        <f t="shared" si="210"/>
        <v>#NUM!</v>
      </c>
      <c r="AF481" s="223" t="e">
        <f t="shared" si="211"/>
        <v>#NUM!</v>
      </c>
      <c r="AG481" s="222" t="e">
        <f t="shared" si="212"/>
        <v>#NUM!</v>
      </c>
      <c r="AI481" s="220" t="e">
        <f t="shared" si="213"/>
        <v>#DIV/0!</v>
      </c>
      <c r="AJ481" s="222" t="e">
        <f t="shared" si="214"/>
        <v>#DIV/0!</v>
      </c>
      <c r="AK481" s="222" t="e">
        <f t="shared" si="215"/>
        <v>#DIV/0!</v>
      </c>
      <c r="AL481" s="222" t="e">
        <f t="shared" si="216"/>
        <v>#DIV/0!</v>
      </c>
      <c r="AN481" s="89"/>
    </row>
    <row r="482" spans="1:40" s="88" customFormat="1" ht="30" hidden="1" customHeight="1">
      <c r="A482" s="88">
        <f>'CONSTRUCTION COST ESTIMATE'!A482</f>
        <v>0</v>
      </c>
      <c r="B482" s="91">
        <f>'CONSTRUCTION COST ESTIMATE'!B482</f>
        <v>603.05499999999995</v>
      </c>
      <c r="C482" s="92" t="str">
        <f>'CONSTRUCTION COST ESTIMATE'!C482</f>
        <v>72 INCH X 113 INCH HORIZONTAL ELLIPTICAL REINFORCED CONCRETE PIPE (RCP) (CLASS III)</v>
      </c>
      <c r="D482" s="93" t="str">
        <f>'CONSTRUCTION COST ESTIMATE'!BB482</f>
        <v>LF</v>
      </c>
      <c r="E482" s="94">
        <f>'CONSTRUCTION COST ESTIMATE'!BA482</f>
        <v>0</v>
      </c>
      <c r="F482" s="220">
        <f>'CONSTRUCTION COST ESTIMATE'!BC482</f>
        <v>0</v>
      </c>
      <c r="G482" s="221">
        <f>'CONSTRUCTION COST ESTIMATE'!BD482</f>
        <v>0</v>
      </c>
      <c r="H482" s="220"/>
      <c r="I482" s="220">
        <f t="shared" si="199"/>
        <v>0</v>
      </c>
      <c r="J482" s="220"/>
      <c r="K482" s="220">
        <f t="shared" si="200"/>
        <v>0</v>
      </c>
      <c r="L482" s="220"/>
      <c r="M482" s="220">
        <f t="shared" si="201"/>
        <v>0</v>
      </c>
      <c r="N482" s="220"/>
      <c r="O482" s="220">
        <f t="shared" si="202"/>
        <v>0</v>
      </c>
      <c r="P482" s="220"/>
      <c r="Q482" s="220">
        <f t="shared" si="203"/>
        <v>0</v>
      </c>
      <c r="R482" s="220"/>
      <c r="S482" s="220">
        <f t="shared" si="204"/>
        <v>0</v>
      </c>
      <c r="T482" s="220"/>
      <c r="U482" s="220">
        <f t="shared" si="205"/>
        <v>0</v>
      </c>
      <c r="V482" s="220"/>
      <c r="W482" s="220">
        <f t="shared" si="206"/>
        <v>0</v>
      </c>
      <c r="X482" s="220"/>
      <c r="Y482" s="220">
        <f t="shared" si="207"/>
        <v>0</v>
      </c>
      <c r="Z482" s="220"/>
      <c r="AA482" s="220">
        <f t="shared" si="208"/>
        <v>0</v>
      </c>
      <c r="AC482" s="222" t="e">
        <f t="shared" si="198"/>
        <v>#DIV/0!</v>
      </c>
      <c r="AD482" s="220" t="e">
        <f t="shared" si="209"/>
        <v>#NUM!</v>
      </c>
      <c r="AE482" s="223" t="e">
        <f t="shared" si="210"/>
        <v>#NUM!</v>
      </c>
      <c r="AF482" s="223" t="e">
        <f t="shared" si="211"/>
        <v>#NUM!</v>
      </c>
      <c r="AG482" s="222" t="e">
        <f t="shared" si="212"/>
        <v>#NUM!</v>
      </c>
      <c r="AI482" s="220" t="e">
        <f t="shared" si="213"/>
        <v>#DIV/0!</v>
      </c>
      <c r="AJ482" s="222" t="e">
        <f t="shared" si="214"/>
        <v>#DIV/0!</v>
      </c>
      <c r="AK482" s="222" t="e">
        <f t="shared" si="215"/>
        <v>#DIV/0!</v>
      </c>
      <c r="AL482" s="222" t="e">
        <f t="shared" si="216"/>
        <v>#DIV/0!</v>
      </c>
      <c r="AN482" s="89"/>
    </row>
    <row r="483" spans="1:40" s="88" customFormat="1" ht="30" hidden="1" customHeight="1">
      <c r="A483" s="88">
        <f>'CONSTRUCTION COST ESTIMATE'!A483</f>
        <v>0</v>
      </c>
      <c r="B483" s="91">
        <f>'CONSTRUCTION COST ESTIMATE'!B483</f>
        <v>603.05600000000004</v>
      </c>
      <c r="C483" s="92" t="str">
        <f>'CONSTRUCTION COST ESTIMATE'!C483</f>
        <v>72 INCH X 113 INCH HORIZONTAL ELLIPTICAL REINFORCED CONCRETE PIPE (RCP) (CLASS IV)</v>
      </c>
      <c r="D483" s="93" t="str">
        <f>'CONSTRUCTION COST ESTIMATE'!BB483</f>
        <v>LF</v>
      </c>
      <c r="E483" s="94">
        <f>'CONSTRUCTION COST ESTIMATE'!BA483</f>
        <v>0</v>
      </c>
      <c r="F483" s="220">
        <f>'CONSTRUCTION COST ESTIMATE'!BC483</f>
        <v>0</v>
      </c>
      <c r="G483" s="221">
        <f>'CONSTRUCTION COST ESTIMATE'!BD483</f>
        <v>0</v>
      </c>
      <c r="H483" s="220"/>
      <c r="I483" s="220">
        <f t="shared" si="199"/>
        <v>0</v>
      </c>
      <c r="J483" s="220"/>
      <c r="K483" s="220">
        <f t="shared" si="200"/>
        <v>0</v>
      </c>
      <c r="L483" s="220"/>
      <c r="M483" s="220">
        <f t="shared" si="201"/>
        <v>0</v>
      </c>
      <c r="N483" s="220"/>
      <c r="O483" s="220">
        <f t="shared" si="202"/>
        <v>0</v>
      </c>
      <c r="P483" s="220"/>
      <c r="Q483" s="220">
        <f t="shared" si="203"/>
        <v>0</v>
      </c>
      <c r="R483" s="220"/>
      <c r="S483" s="220">
        <f t="shared" si="204"/>
        <v>0</v>
      </c>
      <c r="T483" s="220"/>
      <c r="U483" s="220">
        <f t="shared" si="205"/>
        <v>0</v>
      </c>
      <c r="V483" s="220"/>
      <c r="W483" s="220">
        <f t="shared" si="206"/>
        <v>0</v>
      </c>
      <c r="X483" s="220"/>
      <c r="Y483" s="220">
        <f t="shared" si="207"/>
        <v>0</v>
      </c>
      <c r="Z483" s="220"/>
      <c r="AA483" s="220">
        <f t="shared" si="208"/>
        <v>0</v>
      </c>
      <c r="AC483" s="222" t="e">
        <f t="shared" si="198"/>
        <v>#DIV/0!</v>
      </c>
      <c r="AD483" s="220" t="e">
        <f t="shared" si="209"/>
        <v>#NUM!</v>
      </c>
      <c r="AE483" s="223" t="e">
        <f t="shared" si="210"/>
        <v>#NUM!</v>
      </c>
      <c r="AF483" s="223" t="e">
        <f t="shared" si="211"/>
        <v>#NUM!</v>
      </c>
      <c r="AG483" s="222" t="e">
        <f t="shared" si="212"/>
        <v>#NUM!</v>
      </c>
      <c r="AI483" s="220" t="e">
        <f t="shared" si="213"/>
        <v>#DIV/0!</v>
      </c>
      <c r="AJ483" s="222" t="e">
        <f t="shared" si="214"/>
        <v>#DIV/0!</v>
      </c>
      <c r="AK483" s="222" t="e">
        <f t="shared" si="215"/>
        <v>#DIV/0!</v>
      </c>
      <c r="AL483" s="222" t="e">
        <f t="shared" si="216"/>
        <v>#DIV/0!</v>
      </c>
      <c r="AN483" s="89"/>
    </row>
    <row r="484" spans="1:40" s="88" customFormat="1" ht="30" hidden="1" customHeight="1">
      <c r="A484" s="88">
        <f>'CONSTRUCTION COST ESTIMATE'!A484</f>
        <v>0</v>
      </c>
      <c r="B484" s="91">
        <f>'CONSTRUCTION COST ESTIMATE'!B484</f>
        <v>603.05700000000002</v>
      </c>
      <c r="C484" s="92" t="str">
        <f>'CONSTRUCTION COST ESTIMATE'!C484</f>
        <v>72 INCH X 113 INCH HORIZONTAL ELLIPTICAL REINFORCED CONCRETE PIPE (RCP) (CLASS V)</v>
      </c>
      <c r="D484" s="93" t="str">
        <f>'CONSTRUCTION COST ESTIMATE'!BB484</f>
        <v>LF</v>
      </c>
      <c r="E484" s="94">
        <f>'CONSTRUCTION COST ESTIMATE'!BA484</f>
        <v>0</v>
      </c>
      <c r="F484" s="220">
        <f>'CONSTRUCTION COST ESTIMATE'!BC484</f>
        <v>0</v>
      </c>
      <c r="G484" s="221">
        <f>'CONSTRUCTION COST ESTIMATE'!BD484</f>
        <v>0</v>
      </c>
      <c r="H484" s="220"/>
      <c r="I484" s="220">
        <f t="shared" si="199"/>
        <v>0</v>
      </c>
      <c r="J484" s="220"/>
      <c r="K484" s="220">
        <f t="shared" si="200"/>
        <v>0</v>
      </c>
      <c r="L484" s="220"/>
      <c r="M484" s="220">
        <f t="shared" si="201"/>
        <v>0</v>
      </c>
      <c r="N484" s="220"/>
      <c r="O484" s="220">
        <f t="shared" si="202"/>
        <v>0</v>
      </c>
      <c r="P484" s="220"/>
      <c r="Q484" s="220">
        <f t="shared" si="203"/>
        <v>0</v>
      </c>
      <c r="R484" s="220"/>
      <c r="S484" s="220">
        <f t="shared" si="204"/>
        <v>0</v>
      </c>
      <c r="T484" s="220"/>
      <c r="U484" s="220">
        <f t="shared" si="205"/>
        <v>0</v>
      </c>
      <c r="V484" s="220"/>
      <c r="W484" s="220">
        <f t="shared" si="206"/>
        <v>0</v>
      </c>
      <c r="X484" s="220"/>
      <c r="Y484" s="220">
        <f t="shared" si="207"/>
        <v>0</v>
      </c>
      <c r="Z484" s="220"/>
      <c r="AA484" s="220">
        <f t="shared" si="208"/>
        <v>0</v>
      </c>
      <c r="AC484" s="222" t="e">
        <f t="shared" si="198"/>
        <v>#DIV/0!</v>
      </c>
      <c r="AD484" s="220" t="e">
        <f t="shared" si="209"/>
        <v>#NUM!</v>
      </c>
      <c r="AE484" s="223" t="e">
        <f t="shared" si="210"/>
        <v>#NUM!</v>
      </c>
      <c r="AF484" s="223" t="e">
        <f t="shared" si="211"/>
        <v>#NUM!</v>
      </c>
      <c r="AG484" s="222" t="e">
        <f t="shared" si="212"/>
        <v>#NUM!</v>
      </c>
      <c r="AI484" s="220" t="e">
        <f t="shared" si="213"/>
        <v>#DIV/0!</v>
      </c>
      <c r="AJ484" s="222" t="e">
        <f t="shared" si="214"/>
        <v>#DIV/0!</v>
      </c>
      <c r="AK484" s="222" t="e">
        <f t="shared" si="215"/>
        <v>#DIV/0!</v>
      </c>
      <c r="AL484" s="222" t="e">
        <f t="shared" si="216"/>
        <v>#DIV/0!</v>
      </c>
      <c r="AN484" s="89"/>
    </row>
    <row r="485" spans="1:40" s="88" customFormat="1" ht="30" hidden="1" customHeight="1">
      <c r="A485" s="88">
        <f>'CONSTRUCTION COST ESTIMATE'!A485</f>
        <v>0</v>
      </c>
      <c r="B485" s="91">
        <f>'CONSTRUCTION COST ESTIMATE'!B485</f>
        <v>603.05799999999999</v>
      </c>
      <c r="C485" s="92" t="str">
        <f>'CONSTRUCTION COST ESTIMATE'!C485</f>
        <v>77 INCH X 121 INCH HORIZONTAL ELLIPTICAL REINFORCED CONCRETE PIPE (RCP) (CLASS III)</v>
      </c>
      <c r="D485" s="93" t="str">
        <f>'CONSTRUCTION COST ESTIMATE'!BB485</f>
        <v>LF</v>
      </c>
      <c r="E485" s="94">
        <f>'CONSTRUCTION COST ESTIMATE'!BA485</f>
        <v>0</v>
      </c>
      <c r="F485" s="220">
        <f>'CONSTRUCTION COST ESTIMATE'!BC485</f>
        <v>0</v>
      </c>
      <c r="G485" s="221">
        <f>'CONSTRUCTION COST ESTIMATE'!BD485</f>
        <v>0</v>
      </c>
      <c r="H485" s="220"/>
      <c r="I485" s="220">
        <f t="shared" si="199"/>
        <v>0</v>
      </c>
      <c r="J485" s="220"/>
      <c r="K485" s="220">
        <f t="shared" si="200"/>
        <v>0</v>
      </c>
      <c r="L485" s="220"/>
      <c r="M485" s="220">
        <f t="shared" si="201"/>
        <v>0</v>
      </c>
      <c r="N485" s="220"/>
      <c r="O485" s="220">
        <f t="shared" si="202"/>
        <v>0</v>
      </c>
      <c r="P485" s="220"/>
      <c r="Q485" s="220">
        <f t="shared" si="203"/>
        <v>0</v>
      </c>
      <c r="R485" s="220"/>
      <c r="S485" s="220">
        <f t="shared" si="204"/>
        <v>0</v>
      </c>
      <c r="T485" s="220"/>
      <c r="U485" s="220">
        <f t="shared" si="205"/>
        <v>0</v>
      </c>
      <c r="V485" s="220"/>
      <c r="W485" s="220">
        <f t="shared" si="206"/>
        <v>0</v>
      </c>
      <c r="X485" s="220"/>
      <c r="Y485" s="220">
        <f t="shared" si="207"/>
        <v>0</v>
      </c>
      <c r="Z485" s="220"/>
      <c r="AA485" s="220">
        <f t="shared" si="208"/>
        <v>0</v>
      </c>
      <c r="AC485" s="222" t="e">
        <f t="shared" si="198"/>
        <v>#DIV/0!</v>
      </c>
      <c r="AD485" s="220" t="e">
        <f t="shared" si="209"/>
        <v>#NUM!</v>
      </c>
      <c r="AE485" s="223" t="e">
        <f t="shared" si="210"/>
        <v>#NUM!</v>
      </c>
      <c r="AF485" s="223" t="e">
        <f t="shared" si="211"/>
        <v>#NUM!</v>
      </c>
      <c r="AG485" s="222" t="e">
        <f t="shared" si="212"/>
        <v>#NUM!</v>
      </c>
      <c r="AI485" s="220" t="e">
        <f t="shared" si="213"/>
        <v>#DIV/0!</v>
      </c>
      <c r="AJ485" s="222" t="e">
        <f t="shared" si="214"/>
        <v>#DIV/0!</v>
      </c>
      <c r="AK485" s="222" t="e">
        <f t="shared" si="215"/>
        <v>#DIV/0!</v>
      </c>
      <c r="AL485" s="222" t="e">
        <f t="shared" si="216"/>
        <v>#DIV/0!</v>
      </c>
      <c r="AN485" s="89"/>
    </row>
    <row r="486" spans="1:40" s="88" customFormat="1" ht="30" hidden="1" customHeight="1">
      <c r="A486" s="88">
        <f>'CONSTRUCTION COST ESTIMATE'!A486</f>
        <v>0</v>
      </c>
      <c r="B486" s="91">
        <f>'CONSTRUCTION COST ESTIMATE'!B486</f>
        <v>603.05899999999997</v>
      </c>
      <c r="C486" s="92" t="str">
        <f>'CONSTRUCTION COST ESTIMATE'!C486</f>
        <v>77 INCH X 121 INCH HORIZONTAL ELLIPTICAL REINFORCED CONCRETE PIPE (RCP) (CLASS IV)</v>
      </c>
      <c r="D486" s="93" t="str">
        <f>'CONSTRUCTION COST ESTIMATE'!BB486</f>
        <v>LF</v>
      </c>
      <c r="E486" s="94">
        <f>'CONSTRUCTION COST ESTIMATE'!BA486</f>
        <v>0</v>
      </c>
      <c r="F486" s="220">
        <f>'CONSTRUCTION COST ESTIMATE'!BC486</f>
        <v>0</v>
      </c>
      <c r="G486" s="221">
        <f>'CONSTRUCTION COST ESTIMATE'!BD486</f>
        <v>0</v>
      </c>
      <c r="H486" s="220"/>
      <c r="I486" s="220">
        <f t="shared" si="199"/>
        <v>0</v>
      </c>
      <c r="J486" s="220"/>
      <c r="K486" s="220">
        <f t="shared" si="200"/>
        <v>0</v>
      </c>
      <c r="L486" s="220"/>
      <c r="M486" s="220">
        <f t="shared" si="201"/>
        <v>0</v>
      </c>
      <c r="N486" s="220"/>
      <c r="O486" s="220">
        <f t="shared" si="202"/>
        <v>0</v>
      </c>
      <c r="P486" s="220"/>
      <c r="Q486" s="220">
        <f t="shared" si="203"/>
        <v>0</v>
      </c>
      <c r="R486" s="220"/>
      <c r="S486" s="220">
        <f t="shared" si="204"/>
        <v>0</v>
      </c>
      <c r="T486" s="220"/>
      <c r="U486" s="220">
        <f t="shared" si="205"/>
        <v>0</v>
      </c>
      <c r="V486" s="220"/>
      <c r="W486" s="220">
        <f t="shared" si="206"/>
        <v>0</v>
      </c>
      <c r="X486" s="220"/>
      <c r="Y486" s="220">
        <f t="shared" si="207"/>
        <v>0</v>
      </c>
      <c r="Z486" s="220"/>
      <c r="AA486" s="220">
        <f t="shared" si="208"/>
        <v>0</v>
      </c>
      <c r="AC486" s="222" t="e">
        <f t="shared" si="198"/>
        <v>#DIV/0!</v>
      </c>
      <c r="AD486" s="220" t="e">
        <f t="shared" si="209"/>
        <v>#NUM!</v>
      </c>
      <c r="AE486" s="223" t="e">
        <f t="shared" si="210"/>
        <v>#NUM!</v>
      </c>
      <c r="AF486" s="223" t="e">
        <f t="shared" si="211"/>
        <v>#NUM!</v>
      </c>
      <c r="AG486" s="222" t="e">
        <f t="shared" si="212"/>
        <v>#NUM!</v>
      </c>
      <c r="AI486" s="220" t="e">
        <f t="shared" si="213"/>
        <v>#DIV/0!</v>
      </c>
      <c r="AJ486" s="222" t="e">
        <f t="shared" si="214"/>
        <v>#DIV/0!</v>
      </c>
      <c r="AK486" s="222" t="e">
        <f t="shared" si="215"/>
        <v>#DIV/0!</v>
      </c>
      <c r="AL486" s="222" t="e">
        <f t="shared" si="216"/>
        <v>#DIV/0!</v>
      </c>
      <c r="AN486" s="89"/>
    </row>
    <row r="487" spans="1:40" s="88" customFormat="1" ht="30" hidden="1" customHeight="1">
      <c r="A487" s="88">
        <f>'CONSTRUCTION COST ESTIMATE'!A487</f>
        <v>0</v>
      </c>
      <c r="B487" s="91">
        <f>'CONSTRUCTION COST ESTIMATE'!B487</f>
        <v>603.05999999999995</v>
      </c>
      <c r="C487" s="92" t="str">
        <f>'CONSTRUCTION COST ESTIMATE'!C487</f>
        <v>77 INCH X 121 INCH HORIZONTAL ELLIPTICAL REINFORCED CONCRETE PIPE (RCP) (CLASS V)</v>
      </c>
      <c r="D487" s="93" t="str">
        <f>'CONSTRUCTION COST ESTIMATE'!BB487</f>
        <v>LF</v>
      </c>
      <c r="E487" s="94">
        <f>'CONSTRUCTION COST ESTIMATE'!BA487</f>
        <v>0</v>
      </c>
      <c r="F487" s="220">
        <f>'CONSTRUCTION COST ESTIMATE'!BC487</f>
        <v>0</v>
      </c>
      <c r="G487" s="221">
        <f>'CONSTRUCTION COST ESTIMATE'!BD487</f>
        <v>0</v>
      </c>
      <c r="H487" s="220"/>
      <c r="I487" s="220">
        <f t="shared" si="199"/>
        <v>0</v>
      </c>
      <c r="J487" s="220"/>
      <c r="K487" s="220">
        <f t="shared" si="200"/>
        <v>0</v>
      </c>
      <c r="L487" s="220"/>
      <c r="M487" s="220">
        <f t="shared" si="201"/>
        <v>0</v>
      </c>
      <c r="N487" s="220"/>
      <c r="O487" s="220">
        <f t="shared" si="202"/>
        <v>0</v>
      </c>
      <c r="P487" s="220"/>
      <c r="Q487" s="220">
        <f t="shared" si="203"/>
        <v>0</v>
      </c>
      <c r="R487" s="220"/>
      <c r="S487" s="220">
        <f t="shared" si="204"/>
        <v>0</v>
      </c>
      <c r="T487" s="220"/>
      <c r="U487" s="220">
        <f t="shared" si="205"/>
        <v>0</v>
      </c>
      <c r="V487" s="220"/>
      <c r="W487" s="220">
        <f t="shared" si="206"/>
        <v>0</v>
      </c>
      <c r="X487" s="220"/>
      <c r="Y487" s="220">
        <f t="shared" si="207"/>
        <v>0</v>
      </c>
      <c r="Z487" s="220"/>
      <c r="AA487" s="220">
        <f t="shared" si="208"/>
        <v>0</v>
      </c>
      <c r="AC487" s="222" t="e">
        <f t="shared" si="198"/>
        <v>#DIV/0!</v>
      </c>
      <c r="AD487" s="220" t="e">
        <f t="shared" si="209"/>
        <v>#NUM!</v>
      </c>
      <c r="AE487" s="223" t="e">
        <f t="shared" si="210"/>
        <v>#NUM!</v>
      </c>
      <c r="AF487" s="223" t="e">
        <f t="shared" si="211"/>
        <v>#NUM!</v>
      </c>
      <c r="AG487" s="222" t="e">
        <f t="shared" si="212"/>
        <v>#NUM!</v>
      </c>
      <c r="AI487" s="220" t="e">
        <f t="shared" si="213"/>
        <v>#DIV/0!</v>
      </c>
      <c r="AJ487" s="222" t="e">
        <f t="shared" si="214"/>
        <v>#DIV/0!</v>
      </c>
      <c r="AK487" s="222" t="e">
        <f t="shared" si="215"/>
        <v>#DIV/0!</v>
      </c>
      <c r="AL487" s="222" t="e">
        <f t="shared" si="216"/>
        <v>#DIV/0!</v>
      </c>
      <c r="AN487" s="89"/>
    </row>
    <row r="488" spans="1:40" s="88" customFormat="1" ht="30" hidden="1" customHeight="1">
      <c r="A488" s="88">
        <f>'CONSTRUCTION COST ESTIMATE'!A488</f>
        <v>0</v>
      </c>
      <c r="B488" s="91">
        <f>'CONSTRUCTION COST ESTIMATE'!B488</f>
        <v>603.06100000000004</v>
      </c>
      <c r="C488" s="92" t="str">
        <f>'CONSTRUCTION COST ESTIMATE'!C488</f>
        <v>82 INCH X 128 INCH HORIZONTAL ELLIPTICAL REINFORCED CONCRETE PIPE (RCP) (CLASS III)</v>
      </c>
      <c r="D488" s="93" t="str">
        <f>'CONSTRUCTION COST ESTIMATE'!BB488</f>
        <v>LF</v>
      </c>
      <c r="E488" s="94">
        <f>'CONSTRUCTION COST ESTIMATE'!BA488</f>
        <v>0</v>
      </c>
      <c r="F488" s="220">
        <f>'CONSTRUCTION COST ESTIMATE'!BC488</f>
        <v>0</v>
      </c>
      <c r="G488" s="221">
        <f>'CONSTRUCTION COST ESTIMATE'!BD488</f>
        <v>0</v>
      </c>
      <c r="H488" s="220"/>
      <c r="I488" s="220">
        <f t="shared" si="199"/>
        <v>0</v>
      </c>
      <c r="J488" s="220"/>
      <c r="K488" s="220">
        <f t="shared" si="200"/>
        <v>0</v>
      </c>
      <c r="L488" s="220"/>
      <c r="M488" s="220">
        <f t="shared" si="201"/>
        <v>0</v>
      </c>
      <c r="N488" s="220"/>
      <c r="O488" s="220">
        <f t="shared" si="202"/>
        <v>0</v>
      </c>
      <c r="P488" s="220"/>
      <c r="Q488" s="220">
        <f t="shared" si="203"/>
        <v>0</v>
      </c>
      <c r="R488" s="220"/>
      <c r="S488" s="220">
        <f t="shared" si="204"/>
        <v>0</v>
      </c>
      <c r="T488" s="220"/>
      <c r="U488" s="220">
        <f t="shared" si="205"/>
        <v>0</v>
      </c>
      <c r="V488" s="220"/>
      <c r="W488" s="220">
        <f t="shared" si="206"/>
        <v>0</v>
      </c>
      <c r="X488" s="220"/>
      <c r="Y488" s="220">
        <f t="shared" si="207"/>
        <v>0</v>
      </c>
      <c r="Z488" s="220"/>
      <c r="AA488" s="220">
        <f t="shared" si="208"/>
        <v>0</v>
      </c>
      <c r="AC488" s="222" t="e">
        <f t="shared" si="198"/>
        <v>#DIV/0!</v>
      </c>
      <c r="AD488" s="220" t="e">
        <f t="shared" si="209"/>
        <v>#NUM!</v>
      </c>
      <c r="AE488" s="223" t="e">
        <f t="shared" si="210"/>
        <v>#NUM!</v>
      </c>
      <c r="AF488" s="223" t="e">
        <f t="shared" si="211"/>
        <v>#NUM!</v>
      </c>
      <c r="AG488" s="222" t="e">
        <f t="shared" si="212"/>
        <v>#NUM!</v>
      </c>
      <c r="AI488" s="220" t="e">
        <f t="shared" si="213"/>
        <v>#DIV/0!</v>
      </c>
      <c r="AJ488" s="222" t="e">
        <f t="shared" si="214"/>
        <v>#DIV/0!</v>
      </c>
      <c r="AK488" s="222" t="e">
        <f t="shared" si="215"/>
        <v>#DIV/0!</v>
      </c>
      <c r="AL488" s="222" t="e">
        <f t="shared" si="216"/>
        <v>#DIV/0!</v>
      </c>
      <c r="AN488" s="89"/>
    </row>
    <row r="489" spans="1:40" s="88" customFormat="1" ht="30" hidden="1" customHeight="1">
      <c r="A489" s="88">
        <f>'CONSTRUCTION COST ESTIMATE'!A489</f>
        <v>0</v>
      </c>
      <c r="B489" s="91">
        <f>'CONSTRUCTION COST ESTIMATE'!B489</f>
        <v>603.06200000000001</v>
      </c>
      <c r="C489" s="92" t="str">
        <f>'CONSTRUCTION COST ESTIMATE'!C489</f>
        <v>82 INCH X 128 INCH HORIZONTAL ELLIPTICAL REINFORCED CONCRETE PIPE (RCP) (CLASS IV)</v>
      </c>
      <c r="D489" s="93" t="str">
        <f>'CONSTRUCTION COST ESTIMATE'!BB489</f>
        <v>LF</v>
      </c>
      <c r="E489" s="94">
        <f>'CONSTRUCTION COST ESTIMATE'!BA489</f>
        <v>0</v>
      </c>
      <c r="F489" s="220">
        <f>'CONSTRUCTION COST ESTIMATE'!BC489</f>
        <v>0</v>
      </c>
      <c r="G489" s="221">
        <f>'CONSTRUCTION COST ESTIMATE'!BD489</f>
        <v>0</v>
      </c>
      <c r="H489" s="220"/>
      <c r="I489" s="220">
        <f t="shared" si="199"/>
        <v>0</v>
      </c>
      <c r="J489" s="220"/>
      <c r="K489" s="220">
        <f t="shared" si="200"/>
        <v>0</v>
      </c>
      <c r="L489" s="220"/>
      <c r="M489" s="220">
        <f t="shared" si="201"/>
        <v>0</v>
      </c>
      <c r="N489" s="220"/>
      <c r="O489" s="220">
        <f t="shared" si="202"/>
        <v>0</v>
      </c>
      <c r="P489" s="220"/>
      <c r="Q489" s="220">
        <f t="shared" si="203"/>
        <v>0</v>
      </c>
      <c r="R489" s="220"/>
      <c r="S489" s="220">
        <f t="shared" si="204"/>
        <v>0</v>
      </c>
      <c r="T489" s="220"/>
      <c r="U489" s="220">
        <f t="shared" si="205"/>
        <v>0</v>
      </c>
      <c r="V489" s="220"/>
      <c r="W489" s="220">
        <f t="shared" si="206"/>
        <v>0</v>
      </c>
      <c r="X489" s="220"/>
      <c r="Y489" s="220">
        <f t="shared" si="207"/>
        <v>0</v>
      </c>
      <c r="Z489" s="220"/>
      <c r="AA489" s="220">
        <f t="shared" si="208"/>
        <v>0</v>
      </c>
      <c r="AC489" s="222" t="e">
        <f t="shared" si="198"/>
        <v>#DIV/0!</v>
      </c>
      <c r="AD489" s="220" t="e">
        <f t="shared" si="209"/>
        <v>#NUM!</v>
      </c>
      <c r="AE489" s="223" t="e">
        <f t="shared" si="210"/>
        <v>#NUM!</v>
      </c>
      <c r="AF489" s="223" t="e">
        <f t="shared" si="211"/>
        <v>#NUM!</v>
      </c>
      <c r="AG489" s="222" t="e">
        <f t="shared" si="212"/>
        <v>#NUM!</v>
      </c>
      <c r="AI489" s="220" t="e">
        <f t="shared" si="213"/>
        <v>#DIV/0!</v>
      </c>
      <c r="AJ489" s="222" t="e">
        <f t="shared" si="214"/>
        <v>#DIV/0!</v>
      </c>
      <c r="AK489" s="222" t="e">
        <f t="shared" si="215"/>
        <v>#DIV/0!</v>
      </c>
      <c r="AL489" s="222" t="e">
        <f t="shared" si="216"/>
        <v>#DIV/0!</v>
      </c>
      <c r="AN489" s="89"/>
    </row>
    <row r="490" spans="1:40" s="88" customFormat="1" ht="30" hidden="1" customHeight="1">
      <c r="A490" s="88">
        <f>'CONSTRUCTION COST ESTIMATE'!A490</f>
        <v>0</v>
      </c>
      <c r="B490" s="91">
        <f>'CONSTRUCTION COST ESTIMATE'!B490</f>
        <v>603.06299999999999</v>
      </c>
      <c r="C490" s="92" t="str">
        <f>'CONSTRUCTION COST ESTIMATE'!C490</f>
        <v>82 INCH X 128 INCH HORIZONTAL ELLIPTICAL REINFORCED CONCRETE PIPE (RCP) (CLASS V)</v>
      </c>
      <c r="D490" s="93" t="str">
        <f>'CONSTRUCTION COST ESTIMATE'!BB490</f>
        <v>LF</v>
      </c>
      <c r="E490" s="94">
        <f>'CONSTRUCTION COST ESTIMATE'!BA490</f>
        <v>0</v>
      </c>
      <c r="F490" s="220">
        <f>'CONSTRUCTION COST ESTIMATE'!BC490</f>
        <v>0</v>
      </c>
      <c r="G490" s="221">
        <f>'CONSTRUCTION COST ESTIMATE'!BD490</f>
        <v>0</v>
      </c>
      <c r="H490" s="220"/>
      <c r="I490" s="220">
        <f t="shared" si="199"/>
        <v>0</v>
      </c>
      <c r="J490" s="220"/>
      <c r="K490" s="220">
        <f t="shared" si="200"/>
        <v>0</v>
      </c>
      <c r="L490" s="220"/>
      <c r="M490" s="220">
        <f t="shared" si="201"/>
        <v>0</v>
      </c>
      <c r="N490" s="220"/>
      <c r="O490" s="220">
        <f t="shared" si="202"/>
        <v>0</v>
      </c>
      <c r="P490" s="220"/>
      <c r="Q490" s="220">
        <f t="shared" si="203"/>
        <v>0</v>
      </c>
      <c r="R490" s="220"/>
      <c r="S490" s="220">
        <f t="shared" si="204"/>
        <v>0</v>
      </c>
      <c r="T490" s="220"/>
      <c r="U490" s="220">
        <f t="shared" si="205"/>
        <v>0</v>
      </c>
      <c r="V490" s="220"/>
      <c r="W490" s="220">
        <f t="shared" si="206"/>
        <v>0</v>
      </c>
      <c r="X490" s="220"/>
      <c r="Y490" s="220">
        <f t="shared" si="207"/>
        <v>0</v>
      </c>
      <c r="Z490" s="220"/>
      <c r="AA490" s="220">
        <f t="shared" si="208"/>
        <v>0</v>
      </c>
      <c r="AC490" s="222" t="e">
        <f t="shared" si="198"/>
        <v>#DIV/0!</v>
      </c>
      <c r="AD490" s="220" t="e">
        <f t="shared" si="209"/>
        <v>#NUM!</v>
      </c>
      <c r="AE490" s="223" t="e">
        <f t="shared" si="210"/>
        <v>#NUM!</v>
      </c>
      <c r="AF490" s="223" t="e">
        <f t="shared" si="211"/>
        <v>#NUM!</v>
      </c>
      <c r="AG490" s="222" t="e">
        <f t="shared" si="212"/>
        <v>#NUM!</v>
      </c>
      <c r="AI490" s="220" t="e">
        <f t="shared" si="213"/>
        <v>#DIV/0!</v>
      </c>
      <c r="AJ490" s="222" t="e">
        <f t="shared" si="214"/>
        <v>#DIV/0!</v>
      </c>
      <c r="AK490" s="222" t="e">
        <f t="shared" si="215"/>
        <v>#DIV/0!</v>
      </c>
      <c r="AL490" s="222" t="e">
        <f t="shared" si="216"/>
        <v>#DIV/0!</v>
      </c>
      <c r="AN490" s="89"/>
    </row>
    <row r="491" spans="1:40" s="88" customFormat="1" ht="30" hidden="1" customHeight="1">
      <c r="A491" s="88">
        <f>'CONSTRUCTION COST ESTIMATE'!A491</f>
        <v>0</v>
      </c>
      <c r="B491" s="91">
        <f>'CONSTRUCTION COST ESTIMATE'!B491</f>
        <v>603.06399999999996</v>
      </c>
      <c r="C491" s="92" t="str">
        <f>'CONSTRUCTION COST ESTIMATE'!C491</f>
        <v>87 INCH X 136 INCH HORIZONTAL ELLIPTICAL REINFORCED CONCRETE PIPE (RCP) (CLASS III)</v>
      </c>
      <c r="D491" s="93" t="str">
        <f>'CONSTRUCTION COST ESTIMATE'!BB491</f>
        <v>LF</v>
      </c>
      <c r="E491" s="94">
        <f>'CONSTRUCTION COST ESTIMATE'!BA491</f>
        <v>0</v>
      </c>
      <c r="F491" s="220">
        <f>'CONSTRUCTION COST ESTIMATE'!BC491</f>
        <v>0</v>
      </c>
      <c r="G491" s="221">
        <f>'CONSTRUCTION COST ESTIMATE'!BD491</f>
        <v>0</v>
      </c>
      <c r="H491" s="220"/>
      <c r="I491" s="220">
        <f t="shared" si="199"/>
        <v>0</v>
      </c>
      <c r="J491" s="220"/>
      <c r="K491" s="220">
        <f t="shared" si="200"/>
        <v>0</v>
      </c>
      <c r="L491" s="220"/>
      <c r="M491" s="220">
        <f t="shared" si="201"/>
        <v>0</v>
      </c>
      <c r="N491" s="220"/>
      <c r="O491" s="220">
        <f t="shared" si="202"/>
        <v>0</v>
      </c>
      <c r="P491" s="220"/>
      <c r="Q491" s="220">
        <f t="shared" si="203"/>
        <v>0</v>
      </c>
      <c r="R491" s="220"/>
      <c r="S491" s="220">
        <f t="shared" si="204"/>
        <v>0</v>
      </c>
      <c r="T491" s="220"/>
      <c r="U491" s="220">
        <f t="shared" si="205"/>
        <v>0</v>
      </c>
      <c r="V491" s="220"/>
      <c r="W491" s="220">
        <f t="shared" si="206"/>
        <v>0</v>
      </c>
      <c r="X491" s="220"/>
      <c r="Y491" s="220">
        <f t="shared" si="207"/>
        <v>0</v>
      </c>
      <c r="Z491" s="220"/>
      <c r="AA491" s="220">
        <f t="shared" si="208"/>
        <v>0</v>
      </c>
      <c r="AC491" s="222" t="e">
        <f t="shared" si="198"/>
        <v>#DIV/0!</v>
      </c>
      <c r="AD491" s="220" t="e">
        <f t="shared" si="209"/>
        <v>#NUM!</v>
      </c>
      <c r="AE491" s="223" t="e">
        <f t="shared" si="210"/>
        <v>#NUM!</v>
      </c>
      <c r="AF491" s="223" t="e">
        <f t="shared" si="211"/>
        <v>#NUM!</v>
      </c>
      <c r="AG491" s="222" t="e">
        <f t="shared" si="212"/>
        <v>#NUM!</v>
      </c>
      <c r="AI491" s="220" t="e">
        <f t="shared" si="213"/>
        <v>#DIV/0!</v>
      </c>
      <c r="AJ491" s="222" t="e">
        <f t="shared" si="214"/>
        <v>#DIV/0!</v>
      </c>
      <c r="AK491" s="222" t="e">
        <f t="shared" si="215"/>
        <v>#DIV/0!</v>
      </c>
      <c r="AL491" s="222" t="e">
        <f t="shared" si="216"/>
        <v>#DIV/0!</v>
      </c>
      <c r="AN491" s="89"/>
    </row>
    <row r="492" spans="1:40" s="88" customFormat="1" ht="30" hidden="1" customHeight="1">
      <c r="A492" s="88">
        <f>'CONSTRUCTION COST ESTIMATE'!A492</f>
        <v>0</v>
      </c>
      <c r="B492" s="91">
        <f>'CONSTRUCTION COST ESTIMATE'!B492</f>
        <v>603.06500000000005</v>
      </c>
      <c r="C492" s="92" t="str">
        <f>'CONSTRUCTION COST ESTIMATE'!C492</f>
        <v>87 INCH X 136 INCH HORIZONTAL ELLIPTICAL REINFORCED CONCRETE PIPE (RCP) (CLASS IV)</v>
      </c>
      <c r="D492" s="93" t="str">
        <f>'CONSTRUCTION COST ESTIMATE'!BB492</f>
        <v>LF</v>
      </c>
      <c r="E492" s="94">
        <f>'CONSTRUCTION COST ESTIMATE'!BA492</f>
        <v>0</v>
      </c>
      <c r="F492" s="220">
        <f>'CONSTRUCTION COST ESTIMATE'!BC492</f>
        <v>0</v>
      </c>
      <c r="G492" s="221">
        <f>'CONSTRUCTION COST ESTIMATE'!BD492</f>
        <v>0</v>
      </c>
      <c r="H492" s="220"/>
      <c r="I492" s="220">
        <f t="shared" si="199"/>
        <v>0</v>
      </c>
      <c r="J492" s="220"/>
      <c r="K492" s="220">
        <f t="shared" si="200"/>
        <v>0</v>
      </c>
      <c r="L492" s="220"/>
      <c r="M492" s="220">
        <f t="shared" si="201"/>
        <v>0</v>
      </c>
      <c r="N492" s="220"/>
      <c r="O492" s="220">
        <f t="shared" si="202"/>
        <v>0</v>
      </c>
      <c r="P492" s="220"/>
      <c r="Q492" s="220">
        <f t="shared" si="203"/>
        <v>0</v>
      </c>
      <c r="R492" s="220"/>
      <c r="S492" s="220">
        <f t="shared" si="204"/>
        <v>0</v>
      </c>
      <c r="T492" s="220"/>
      <c r="U492" s="220">
        <f t="shared" si="205"/>
        <v>0</v>
      </c>
      <c r="V492" s="220"/>
      <c r="W492" s="220">
        <f t="shared" si="206"/>
        <v>0</v>
      </c>
      <c r="X492" s="220"/>
      <c r="Y492" s="220">
        <f t="shared" si="207"/>
        <v>0</v>
      </c>
      <c r="Z492" s="220"/>
      <c r="AA492" s="220">
        <f t="shared" si="208"/>
        <v>0</v>
      </c>
      <c r="AC492" s="222" t="e">
        <f t="shared" si="198"/>
        <v>#DIV/0!</v>
      </c>
      <c r="AD492" s="220" t="e">
        <f t="shared" si="209"/>
        <v>#NUM!</v>
      </c>
      <c r="AE492" s="223" t="e">
        <f t="shared" si="210"/>
        <v>#NUM!</v>
      </c>
      <c r="AF492" s="223" t="e">
        <f t="shared" si="211"/>
        <v>#NUM!</v>
      </c>
      <c r="AG492" s="222" t="e">
        <f t="shared" si="212"/>
        <v>#NUM!</v>
      </c>
      <c r="AI492" s="220" t="e">
        <f t="shared" si="213"/>
        <v>#DIV/0!</v>
      </c>
      <c r="AJ492" s="222" t="e">
        <f t="shared" si="214"/>
        <v>#DIV/0!</v>
      </c>
      <c r="AK492" s="222" t="e">
        <f t="shared" si="215"/>
        <v>#DIV/0!</v>
      </c>
      <c r="AL492" s="222" t="e">
        <f t="shared" si="216"/>
        <v>#DIV/0!</v>
      </c>
      <c r="AN492" s="89"/>
    </row>
    <row r="493" spans="1:40" s="88" customFormat="1" ht="30" hidden="1" customHeight="1">
      <c r="A493" s="88">
        <f>'CONSTRUCTION COST ESTIMATE'!A493</f>
        <v>0</v>
      </c>
      <c r="B493" s="91">
        <f>'CONSTRUCTION COST ESTIMATE'!B493</f>
        <v>603.06600000000003</v>
      </c>
      <c r="C493" s="92" t="str">
        <f>'CONSTRUCTION COST ESTIMATE'!C493</f>
        <v>87 INCH X 136 INCH HORIZONTAL ELLIPTICAL REINFORCED CONCRETE PIPE (RCP) (CLASS V)</v>
      </c>
      <c r="D493" s="93" t="str">
        <f>'CONSTRUCTION COST ESTIMATE'!BB493</f>
        <v>LF</v>
      </c>
      <c r="E493" s="94">
        <f>'CONSTRUCTION COST ESTIMATE'!BA493</f>
        <v>0</v>
      </c>
      <c r="F493" s="220">
        <f>'CONSTRUCTION COST ESTIMATE'!BC493</f>
        <v>0</v>
      </c>
      <c r="G493" s="221">
        <f>'CONSTRUCTION COST ESTIMATE'!BD493</f>
        <v>0</v>
      </c>
      <c r="H493" s="220"/>
      <c r="I493" s="220">
        <f t="shared" si="199"/>
        <v>0</v>
      </c>
      <c r="J493" s="220"/>
      <c r="K493" s="220">
        <f t="shared" si="200"/>
        <v>0</v>
      </c>
      <c r="L493" s="220"/>
      <c r="M493" s="220">
        <f t="shared" si="201"/>
        <v>0</v>
      </c>
      <c r="N493" s="220"/>
      <c r="O493" s="220">
        <f t="shared" si="202"/>
        <v>0</v>
      </c>
      <c r="P493" s="220"/>
      <c r="Q493" s="220">
        <f t="shared" si="203"/>
        <v>0</v>
      </c>
      <c r="R493" s="220"/>
      <c r="S493" s="220">
        <f t="shared" si="204"/>
        <v>0</v>
      </c>
      <c r="T493" s="220"/>
      <c r="U493" s="220">
        <f t="shared" si="205"/>
        <v>0</v>
      </c>
      <c r="V493" s="220"/>
      <c r="W493" s="220">
        <f t="shared" si="206"/>
        <v>0</v>
      </c>
      <c r="X493" s="220"/>
      <c r="Y493" s="220">
        <f t="shared" si="207"/>
        <v>0</v>
      </c>
      <c r="Z493" s="220"/>
      <c r="AA493" s="220">
        <f t="shared" si="208"/>
        <v>0</v>
      </c>
      <c r="AC493" s="222" t="e">
        <f t="shared" si="198"/>
        <v>#DIV/0!</v>
      </c>
      <c r="AD493" s="220" t="e">
        <f t="shared" si="209"/>
        <v>#NUM!</v>
      </c>
      <c r="AE493" s="223" t="e">
        <f t="shared" si="210"/>
        <v>#NUM!</v>
      </c>
      <c r="AF493" s="223" t="e">
        <f t="shared" si="211"/>
        <v>#NUM!</v>
      </c>
      <c r="AG493" s="222" t="e">
        <f t="shared" si="212"/>
        <v>#NUM!</v>
      </c>
      <c r="AI493" s="220" t="e">
        <f t="shared" si="213"/>
        <v>#DIV/0!</v>
      </c>
      <c r="AJ493" s="222" t="e">
        <f t="shared" si="214"/>
        <v>#DIV/0!</v>
      </c>
      <c r="AK493" s="222" t="e">
        <f t="shared" si="215"/>
        <v>#DIV/0!</v>
      </c>
      <c r="AL493" s="222" t="e">
        <f t="shared" si="216"/>
        <v>#DIV/0!</v>
      </c>
      <c r="AN493" s="89"/>
    </row>
    <row r="494" spans="1:40" s="88" customFormat="1" ht="30" hidden="1" customHeight="1">
      <c r="A494" s="88">
        <f>'CONSTRUCTION COST ESTIMATE'!A494</f>
        <v>0</v>
      </c>
      <c r="B494" s="91">
        <f>'CONSTRUCTION COST ESTIMATE'!B494</f>
        <v>603.06700000000001</v>
      </c>
      <c r="C494" s="92" t="str">
        <f>'CONSTRUCTION COST ESTIMATE'!C494</f>
        <v>92 INCH X 143 INCH HORIZONTAL ELLIPTICAL REINFORCED CONCRETE PIPE (RCP) (CLASS III)</v>
      </c>
      <c r="D494" s="93" t="str">
        <f>'CONSTRUCTION COST ESTIMATE'!BB494</f>
        <v>LF</v>
      </c>
      <c r="E494" s="94">
        <f>'CONSTRUCTION COST ESTIMATE'!BA494</f>
        <v>0</v>
      </c>
      <c r="F494" s="220">
        <f>'CONSTRUCTION COST ESTIMATE'!BC494</f>
        <v>0</v>
      </c>
      <c r="G494" s="221">
        <f>'CONSTRUCTION COST ESTIMATE'!BD494</f>
        <v>0</v>
      </c>
      <c r="H494" s="220"/>
      <c r="I494" s="220">
        <f t="shared" si="199"/>
        <v>0</v>
      </c>
      <c r="J494" s="220"/>
      <c r="K494" s="220">
        <f t="shared" si="200"/>
        <v>0</v>
      </c>
      <c r="L494" s="220"/>
      <c r="M494" s="220">
        <f t="shared" si="201"/>
        <v>0</v>
      </c>
      <c r="N494" s="220"/>
      <c r="O494" s="220">
        <f t="shared" si="202"/>
        <v>0</v>
      </c>
      <c r="P494" s="220"/>
      <c r="Q494" s="220">
        <f t="shared" si="203"/>
        <v>0</v>
      </c>
      <c r="R494" s="220"/>
      <c r="S494" s="220">
        <f t="shared" si="204"/>
        <v>0</v>
      </c>
      <c r="T494" s="220"/>
      <c r="U494" s="220">
        <f t="shared" si="205"/>
        <v>0</v>
      </c>
      <c r="V494" s="220"/>
      <c r="W494" s="220">
        <f t="shared" si="206"/>
        <v>0</v>
      </c>
      <c r="X494" s="220"/>
      <c r="Y494" s="220">
        <f t="shared" si="207"/>
        <v>0</v>
      </c>
      <c r="Z494" s="220"/>
      <c r="AA494" s="220">
        <f t="shared" si="208"/>
        <v>0</v>
      </c>
      <c r="AC494" s="222" t="e">
        <f t="shared" si="198"/>
        <v>#DIV/0!</v>
      </c>
      <c r="AD494" s="220" t="e">
        <f t="shared" si="209"/>
        <v>#NUM!</v>
      </c>
      <c r="AE494" s="223" t="e">
        <f t="shared" si="210"/>
        <v>#NUM!</v>
      </c>
      <c r="AF494" s="223" t="e">
        <f t="shared" si="211"/>
        <v>#NUM!</v>
      </c>
      <c r="AG494" s="222" t="e">
        <f t="shared" si="212"/>
        <v>#NUM!</v>
      </c>
      <c r="AI494" s="220" t="e">
        <f t="shared" si="213"/>
        <v>#DIV/0!</v>
      </c>
      <c r="AJ494" s="222" t="e">
        <f t="shared" si="214"/>
        <v>#DIV/0!</v>
      </c>
      <c r="AK494" s="222" t="e">
        <f t="shared" si="215"/>
        <v>#DIV/0!</v>
      </c>
      <c r="AL494" s="222" t="e">
        <f t="shared" si="216"/>
        <v>#DIV/0!</v>
      </c>
      <c r="AN494" s="89"/>
    </row>
    <row r="495" spans="1:40" s="88" customFormat="1" ht="30" hidden="1" customHeight="1">
      <c r="A495" s="88">
        <f>'CONSTRUCTION COST ESTIMATE'!A495</f>
        <v>0</v>
      </c>
      <c r="B495" s="91">
        <f>'CONSTRUCTION COST ESTIMATE'!B495</f>
        <v>603.06799999999998</v>
      </c>
      <c r="C495" s="92" t="str">
        <f>'CONSTRUCTION COST ESTIMATE'!C495</f>
        <v>92 INCH X 143 INCH HORIZONTAL ELLIPTICAL REINFORCED CONCRETE PIPE (RCP) (CLASS IV)</v>
      </c>
      <c r="D495" s="93" t="str">
        <f>'CONSTRUCTION COST ESTIMATE'!BB495</f>
        <v>LF</v>
      </c>
      <c r="E495" s="94">
        <f>'CONSTRUCTION COST ESTIMATE'!BA495</f>
        <v>0</v>
      </c>
      <c r="F495" s="220">
        <f>'CONSTRUCTION COST ESTIMATE'!BC495</f>
        <v>0</v>
      </c>
      <c r="G495" s="221">
        <f>'CONSTRUCTION COST ESTIMATE'!BD495</f>
        <v>0</v>
      </c>
      <c r="H495" s="220"/>
      <c r="I495" s="220">
        <f t="shared" si="199"/>
        <v>0</v>
      </c>
      <c r="J495" s="220"/>
      <c r="K495" s="220">
        <f t="shared" si="200"/>
        <v>0</v>
      </c>
      <c r="L495" s="220"/>
      <c r="M495" s="220">
        <f t="shared" si="201"/>
        <v>0</v>
      </c>
      <c r="N495" s="220"/>
      <c r="O495" s="220">
        <f t="shared" si="202"/>
        <v>0</v>
      </c>
      <c r="P495" s="220"/>
      <c r="Q495" s="220">
        <f t="shared" si="203"/>
        <v>0</v>
      </c>
      <c r="R495" s="220"/>
      <c r="S495" s="220">
        <f t="shared" si="204"/>
        <v>0</v>
      </c>
      <c r="T495" s="220"/>
      <c r="U495" s="220">
        <f t="shared" si="205"/>
        <v>0</v>
      </c>
      <c r="V495" s="220"/>
      <c r="W495" s="220">
        <f t="shared" si="206"/>
        <v>0</v>
      </c>
      <c r="X495" s="220"/>
      <c r="Y495" s="220">
        <f t="shared" si="207"/>
        <v>0</v>
      </c>
      <c r="Z495" s="220"/>
      <c r="AA495" s="220">
        <f t="shared" si="208"/>
        <v>0</v>
      </c>
      <c r="AC495" s="222" t="e">
        <f t="shared" si="198"/>
        <v>#DIV/0!</v>
      </c>
      <c r="AD495" s="220" t="e">
        <f t="shared" si="209"/>
        <v>#NUM!</v>
      </c>
      <c r="AE495" s="223" t="e">
        <f t="shared" si="210"/>
        <v>#NUM!</v>
      </c>
      <c r="AF495" s="223" t="e">
        <f t="shared" si="211"/>
        <v>#NUM!</v>
      </c>
      <c r="AG495" s="222" t="e">
        <f t="shared" si="212"/>
        <v>#NUM!</v>
      </c>
      <c r="AI495" s="220" t="e">
        <f t="shared" si="213"/>
        <v>#DIV/0!</v>
      </c>
      <c r="AJ495" s="222" t="e">
        <f t="shared" si="214"/>
        <v>#DIV/0!</v>
      </c>
      <c r="AK495" s="222" t="e">
        <f t="shared" si="215"/>
        <v>#DIV/0!</v>
      </c>
      <c r="AL495" s="222" t="e">
        <f t="shared" si="216"/>
        <v>#DIV/0!</v>
      </c>
      <c r="AN495" s="89"/>
    </row>
    <row r="496" spans="1:40" s="88" customFormat="1" ht="30" hidden="1" customHeight="1">
      <c r="A496" s="88">
        <f>'CONSTRUCTION COST ESTIMATE'!A496</f>
        <v>0</v>
      </c>
      <c r="B496" s="91">
        <f>'CONSTRUCTION COST ESTIMATE'!B496</f>
        <v>603.06899999999996</v>
      </c>
      <c r="C496" s="92" t="str">
        <f>'CONSTRUCTION COST ESTIMATE'!C496</f>
        <v>92 INCH X 143 INCH HORIZONTAL ELLIPTICAL REINFORCED CONCRETE PIPE (RCP) (CLASS V)</v>
      </c>
      <c r="D496" s="93" t="str">
        <f>'CONSTRUCTION COST ESTIMATE'!BB496</f>
        <v>LF</v>
      </c>
      <c r="E496" s="94">
        <f>'CONSTRUCTION COST ESTIMATE'!BA496</f>
        <v>0</v>
      </c>
      <c r="F496" s="220">
        <f>'CONSTRUCTION COST ESTIMATE'!BC496</f>
        <v>0</v>
      </c>
      <c r="G496" s="221">
        <f>'CONSTRUCTION COST ESTIMATE'!BD496</f>
        <v>0</v>
      </c>
      <c r="H496" s="220"/>
      <c r="I496" s="220">
        <f t="shared" si="199"/>
        <v>0</v>
      </c>
      <c r="J496" s="220"/>
      <c r="K496" s="220">
        <f t="shared" si="200"/>
        <v>0</v>
      </c>
      <c r="L496" s="220"/>
      <c r="M496" s="220">
        <f t="shared" si="201"/>
        <v>0</v>
      </c>
      <c r="N496" s="220"/>
      <c r="O496" s="220">
        <f t="shared" si="202"/>
        <v>0</v>
      </c>
      <c r="P496" s="220"/>
      <c r="Q496" s="220">
        <f t="shared" si="203"/>
        <v>0</v>
      </c>
      <c r="R496" s="220"/>
      <c r="S496" s="220">
        <f t="shared" si="204"/>
        <v>0</v>
      </c>
      <c r="T496" s="220"/>
      <c r="U496" s="220">
        <f t="shared" si="205"/>
        <v>0</v>
      </c>
      <c r="V496" s="220"/>
      <c r="W496" s="220">
        <f t="shared" si="206"/>
        <v>0</v>
      </c>
      <c r="X496" s="220"/>
      <c r="Y496" s="220">
        <f t="shared" si="207"/>
        <v>0</v>
      </c>
      <c r="Z496" s="220"/>
      <c r="AA496" s="220">
        <f t="shared" si="208"/>
        <v>0</v>
      </c>
      <c r="AC496" s="222" t="e">
        <f t="shared" si="198"/>
        <v>#DIV/0!</v>
      </c>
      <c r="AD496" s="220" t="e">
        <f t="shared" si="209"/>
        <v>#NUM!</v>
      </c>
      <c r="AE496" s="223" t="e">
        <f t="shared" si="210"/>
        <v>#NUM!</v>
      </c>
      <c r="AF496" s="223" t="e">
        <f t="shared" si="211"/>
        <v>#NUM!</v>
      </c>
      <c r="AG496" s="222" t="e">
        <f t="shared" si="212"/>
        <v>#NUM!</v>
      </c>
      <c r="AI496" s="220" t="e">
        <f t="shared" si="213"/>
        <v>#DIV/0!</v>
      </c>
      <c r="AJ496" s="222" t="e">
        <f t="shared" si="214"/>
        <v>#DIV/0!</v>
      </c>
      <c r="AK496" s="222" t="e">
        <f t="shared" si="215"/>
        <v>#DIV/0!</v>
      </c>
      <c r="AL496" s="222" t="e">
        <f t="shared" si="216"/>
        <v>#DIV/0!</v>
      </c>
      <c r="AN496" s="89"/>
    </row>
    <row r="497" spans="1:40" s="88" customFormat="1" ht="30" hidden="1" customHeight="1">
      <c r="A497" s="88">
        <f>'CONSTRUCTION COST ESTIMATE'!A497</f>
        <v>0</v>
      </c>
      <c r="B497" s="91">
        <f>'CONSTRUCTION COST ESTIMATE'!B497</f>
        <v>603.07000000000005</v>
      </c>
      <c r="C497" s="92" t="str">
        <f>'CONSTRUCTION COST ESTIMATE'!C497</f>
        <v>97 INCH X 151 INCH HORIZONTAL ELLIPTICAL REINFORCED CONCRETE PIPE (RCP) (CLASS III)</v>
      </c>
      <c r="D497" s="93" t="str">
        <f>'CONSTRUCTION COST ESTIMATE'!BB497</f>
        <v>LF</v>
      </c>
      <c r="E497" s="94">
        <f>'CONSTRUCTION COST ESTIMATE'!BA497</f>
        <v>0</v>
      </c>
      <c r="F497" s="220">
        <f>'CONSTRUCTION COST ESTIMATE'!BC497</f>
        <v>0</v>
      </c>
      <c r="G497" s="221">
        <f>'CONSTRUCTION COST ESTIMATE'!BD497</f>
        <v>0</v>
      </c>
      <c r="H497" s="220"/>
      <c r="I497" s="220">
        <f t="shared" si="199"/>
        <v>0</v>
      </c>
      <c r="J497" s="220"/>
      <c r="K497" s="220">
        <f t="shared" si="200"/>
        <v>0</v>
      </c>
      <c r="L497" s="220"/>
      <c r="M497" s="220">
        <f t="shared" si="201"/>
        <v>0</v>
      </c>
      <c r="N497" s="220"/>
      <c r="O497" s="220">
        <f t="shared" si="202"/>
        <v>0</v>
      </c>
      <c r="P497" s="220"/>
      <c r="Q497" s="220">
        <f t="shared" si="203"/>
        <v>0</v>
      </c>
      <c r="R497" s="220"/>
      <c r="S497" s="220">
        <f t="shared" si="204"/>
        <v>0</v>
      </c>
      <c r="T497" s="220"/>
      <c r="U497" s="220">
        <f t="shared" si="205"/>
        <v>0</v>
      </c>
      <c r="V497" s="220"/>
      <c r="W497" s="220">
        <f t="shared" si="206"/>
        <v>0</v>
      </c>
      <c r="X497" s="220"/>
      <c r="Y497" s="220">
        <f t="shared" si="207"/>
        <v>0</v>
      </c>
      <c r="Z497" s="220"/>
      <c r="AA497" s="220">
        <f t="shared" si="208"/>
        <v>0</v>
      </c>
      <c r="AC497" s="222" t="e">
        <f t="shared" ref="AC497:AC528" si="217">I497/$I$1460</f>
        <v>#DIV/0!</v>
      </c>
      <c r="AD497" s="220" t="e">
        <f t="shared" si="209"/>
        <v>#NUM!</v>
      </c>
      <c r="AE497" s="223" t="e">
        <f t="shared" si="210"/>
        <v>#NUM!</v>
      </c>
      <c r="AF497" s="223" t="e">
        <f t="shared" si="211"/>
        <v>#NUM!</v>
      </c>
      <c r="AG497" s="222" t="e">
        <f t="shared" si="212"/>
        <v>#NUM!</v>
      </c>
      <c r="AI497" s="220" t="e">
        <f t="shared" si="213"/>
        <v>#DIV/0!</v>
      </c>
      <c r="AJ497" s="222" t="e">
        <f t="shared" si="214"/>
        <v>#DIV/0!</v>
      </c>
      <c r="AK497" s="222" t="e">
        <f t="shared" si="215"/>
        <v>#DIV/0!</v>
      </c>
      <c r="AL497" s="222" t="e">
        <f t="shared" si="216"/>
        <v>#DIV/0!</v>
      </c>
      <c r="AN497" s="89"/>
    </row>
    <row r="498" spans="1:40" s="88" customFormat="1" ht="30" hidden="1" customHeight="1">
      <c r="A498" s="88">
        <f>'CONSTRUCTION COST ESTIMATE'!A498</f>
        <v>0</v>
      </c>
      <c r="B498" s="91">
        <f>'CONSTRUCTION COST ESTIMATE'!B498</f>
        <v>603.07100000000003</v>
      </c>
      <c r="C498" s="92" t="str">
        <f>'CONSTRUCTION COST ESTIMATE'!C498</f>
        <v>97 INCH X 151 INCH HORIZONTAL ELLIPTICAL REINFORCED CONCRETE PIPE (RCP) (CLASS IV)</v>
      </c>
      <c r="D498" s="93" t="str">
        <f>'CONSTRUCTION COST ESTIMATE'!BB498</f>
        <v>LF</v>
      </c>
      <c r="E498" s="94">
        <f>'CONSTRUCTION COST ESTIMATE'!BA498</f>
        <v>0</v>
      </c>
      <c r="F498" s="220">
        <f>'CONSTRUCTION COST ESTIMATE'!BC498</f>
        <v>0</v>
      </c>
      <c r="G498" s="221">
        <f>'CONSTRUCTION COST ESTIMATE'!BD498</f>
        <v>0</v>
      </c>
      <c r="H498" s="220"/>
      <c r="I498" s="220">
        <f t="shared" si="199"/>
        <v>0</v>
      </c>
      <c r="J498" s="220"/>
      <c r="K498" s="220">
        <f t="shared" si="200"/>
        <v>0</v>
      </c>
      <c r="L498" s="220"/>
      <c r="M498" s="220">
        <f t="shared" si="201"/>
        <v>0</v>
      </c>
      <c r="N498" s="220"/>
      <c r="O498" s="220">
        <f t="shared" si="202"/>
        <v>0</v>
      </c>
      <c r="P498" s="220"/>
      <c r="Q498" s="220">
        <f t="shared" si="203"/>
        <v>0</v>
      </c>
      <c r="R498" s="220"/>
      <c r="S498" s="220">
        <f t="shared" si="204"/>
        <v>0</v>
      </c>
      <c r="T498" s="220"/>
      <c r="U498" s="220">
        <f t="shared" si="205"/>
        <v>0</v>
      </c>
      <c r="V498" s="220"/>
      <c r="W498" s="220">
        <f t="shared" si="206"/>
        <v>0</v>
      </c>
      <c r="X498" s="220"/>
      <c r="Y498" s="220">
        <f t="shared" si="207"/>
        <v>0</v>
      </c>
      <c r="Z498" s="220"/>
      <c r="AA498" s="220">
        <f t="shared" si="208"/>
        <v>0</v>
      </c>
      <c r="AC498" s="222" t="e">
        <f t="shared" si="217"/>
        <v>#DIV/0!</v>
      </c>
      <c r="AD498" s="220" t="e">
        <f t="shared" si="209"/>
        <v>#NUM!</v>
      </c>
      <c r="AE498" s="223" t="e">
        <f t="shared" si="210"/>
        <v>#NUM!</v>
      </c>
      <c r="AF498" s="223" t="e">
        <f t="shared" si="211"/>
        <v>#NUM!</v>
      </c>
      <c r="AG498" s="222" t="e">
        <f t="shared" si="212"/>
        <v>#NUM!</v>
      </c>
      <c r="AI498" s="220" t="e">
        <f t="shared" si="213"/>
        <v>#DIV/0!</v>
      </c>
      <c r="AJ498" s="222" t="e">
        <f t="shared" si="214"/>
        <v>#DIV/0!</v>
      </c>
      <c r="AK498" s="222" t="e">
        <f t="shared" si="215"/>
        <v>#DIV/0!</v>
      </c>
      <c r="AL498" s="222" t="e">
        <f t="shared" si="216"/>
        <v>#DIV/0!</v>
      </c>
      <c r="AN498" s="89"/>
    </row>
    <row r="499" spans="1:40" s="88" customFormat="1" ht="30" hidden="1" customHeight="1">
      <c r="A499" s="88">
        <f>'CONSTRUCTION COST ESTIMATE'!A499</f>
        <v>0</v>
      </c>
      <c r="B499" s="91">
        <f>'CONSTRUCTION COST ESTIMATE'!B499</f>
        <v>603.072</v>
      </c>
      <c r="C499" s="92" t="str">
        <f>'CONSTRUCTION COST ESTIMATE'!C499</f>
        <v>97 INCH X 151 INCH HORIZONTAL ELLIPTICAL REINFORCED CONCRETE PIPE (RCP) (CLASS V)</v>
      </c>
      <c r="D499" s="93" t="str">
        <f>'CONSTRUCTION COST ESTIMATE'!BB499</f>
        <v>LF</v>
      </c>
      <c r="E499" s="94">
        <f>'CONSTRUCTION COST ESTIMATE'!BA499</f>
        <v>0</v>
      </c>
      <c r="F499" s="220">
        <f>'CONSTRUCTION COST ESTIMATE'!BC499</f>
        <v>0</v>
      </c>
      <c r="G499" s="221">
        <f>'CONSTRUCTION COST ESTIMATE'!BD499</f>
        <v>0</v>
      </c>
      <c r="H499" s="220"/>
      <c r="I499" s="220">
        <f t="shared" si="199"/>
        <v>0</v>
      </c>
      <c r="J499" s="220"/>
      <c r="K499" s="220">
        <f t="shared" si="200"/>
        <v>0</v>
      </c>
      <c r="L499" s="220"/>
      <c r="M499" s="220">
        <f t="shared" si="201"/>
        <v>0</v>
      </c>
      <c r="N499" s="220"/>
      <c r="O499" s="220">
        <f t="shared" si="202"/>
        <v>0</v>
      </c>
      <c r="P499" s="220"/>
      <c r="Q499" s="220">
        <f t="shared" si="203"/>
        <v>0</v>
      </c>
      <c r="R499" s="220"/>
      <c r="S499" s="220">
        <f t="shared" si="204"/>
        <v>0</v>
      </c>
      <c r="T499" s="220"/>
      <c r="U499" s="220">
        <f t="shared" si="205"/>
        <v>0</v>
      </c>
      <c r="V499" s="220"/>
      <c r="W499" s="220">
        <f t="shared" si="206"/>
        <v>0</v>
      </c>
      <c r="X499" s="220"/>
      <c r="Y499" s="220">
        <f t="shared" si="207"/>
        <v>0</v>
      </c>
      <c r="Z499" s="220"/>
      <c r="AA499" s="220">
        <f t="shared" si="208"/>
        <v>0</v>
      </c>
      <c r="AC499" s="222" t="e">
        <f t="shared" si="217"/>
        <v>#DIV/0!</v>
      </c>
      <c r="AD499" s="220" t="e">
        <f t="shared" si="209"/>
        <v>#NUM!</v>
      </c>
      <c r="AE499" s="223" t="e">
        <f t="shared" si="210"/>
        <v>#NUM!</v>
      </c>
      <c r="AF499" s="223" t="e">
        <f t="shared" si="211"/>
        <v>#NUM!</v>
      </c>
      <c r="AG499" s="222" t="e">
        <f t="shared" si="212"/>
        <v>#NUM!</v>
      </c>
      <c r="AI499" s="220" t="e">
        <f t="shared" si="213"/>
        <v>#DIV/0!</v>
      </c>
      <c r="AJ499" s="222" t="e">
        <f t="shared" si="214"/>
        <v>#DIV/0!</v>
      </c>
      <c r="AK499" s="222" t="e">
        <f t="shared" si="215"/>
        <v>#DIV/0!</v>
      </c>
      <c r="AL499" s="222" t="e">
        <f t="shared" si="216"/>
        <v>#DIV/0!</v>
      </c>
      <c r="AN499" s="89"/>
    </row>
    <row r="500" spans="1:40" s="88" customFormat="1" ht="30" hidden="1" customHeight="1">
      <c r="A500" s="88">
        <f>'CONSTRUCTION COST ESTIMATE'!A500</f>
        <v>0</v>
      </c>
      <c r="B500" s="91">
        <f>'CONSTRUCTION COST ESTIMATE'!B500</f>
        <v>603.07299999999998</v>
      </c>
      <c r="C500" s="92" t="str">
        <f>'CONSTRUCTION COST ESTIMATE'!C500</f>
        <v>106 INCH X 166 INCH HORIZONTAL ELLIPTICAL REINFORCED CONCRETE PIPE (RCP) (CLASS III)</v>
      </c>
      <c r="D500" s="93" t="str">
        <f>'CONSTRUCTION COST ESTIMATE'!BB500</f>
        <v>LF</v>
      </c>
      <c r="E500" s="94">
        <f>'CONSTRUCTION COST ESTIMATE'!BA500</f>
        <v>0</v>
      </c>
      <c r="F500" s="220">
        <f>'CONSTRUCTION COST ESTIMATE'!BC500</f>
        <v>0</v>
      </c>
      <c r="G500" s="221">
        <f>'CONSTRUCTION COST ESTIMATE'!BD500</f>
        <v>0</v>
      </c>
      <c r="H500" s="220"/>
      <c r="I500" s="220">
        <f t="shared" si="199"/>
        <v>0</v>
      </c>
      <c r="J500" s="220"/>
      <c r="K500" s="220">
        <f t="shared" si="200"/>
        <v>0</v>
      </c>
      <c r="L500" s="220"/>
      <c r="M500" s="220">
        <f t="shared" si="201"/>
        <v>0</v>
      </c>
      <c r="N500" s="220"/>
      <c r="O500" s="220">
        <f t="shared" si="202"/>
        <v>0</v>
      </c>
      <c r="P500" s="220"/>
      <c r="Q500" s="220">
        <f t="shared" si="203"/>
        <v>0</v>
      </c>
      <c r="R500" s="220"/>
      <c r="S500" s="220">
        <f t="shared" si="204"/>
        <v>0</v>
      </c>
      <c r="T500" s="220"/>
      <c r="U500" s="220">
        <f t="shared" si="205"/>
        <v>0</v>
      </c>
      <c r="V500" s="220"/>
      <c r="W500" s="220">
        <f t="shared" si="206"/>
        <v>0</v>
      </c>
      <c r="X500" s="220"/>
      <c r="Y500" s="220">
        <f t="shared" si="207"/>
        <v>0</v>
      </c>
      <c r="Z500" s="220"/>
      <c r="AA500" s="220">
        <f t="shared" si="208"/>
        <v>0</v>
      </c>
      <c r="AC500" s="222" t="e">
        <f t="shared" si="217"/>
        <v>#DIV/0!</v>
      </c>
      <c r="AD500" s="220" t="e">
        <f t="shared" si="209"/>
        <v>#NUM!</v>
      </c>
      <c r="AE500" s="223" t="e">
        <f t="shared" si="210"/>
        <v>#NUM!</v>
      </c>
      <c r="AF500" s="223" t="e">
        <f t="shared" si="211"/>
        <v>#NUM!</v>
      </c>
      <c r="AG500" s="222" t="e">
        <f t="shared" si="212"/>
        <v>#NUM!</v>
      </c>
      <c r="AI500" s="220" t="e">
        <f t="shared" si="213"/>
        <v>#DIV/0!</v>
      </c>
      <c r="AJ500" s="222" t="e">
        <f t="shared" si="214"/>
        <v>#DIV/0!</v>
      </c>
      <c r="AK500" s="222" t="e">
        <f t="shared" si="215"/>
        <v>#DIV/0!</v>
      </c>
      <c r="AL500" s="222" t="e">
        <f t="shared" si="216"/>
        <v>#DIV/0!</v>
      </c>
      <c r="AN500" s="89"/>
    </row>
    <row r="501" spans="1:40" s="88" customFormat="1" ht="30" hidden="1" customHeight="1">
      <c r="A501" s="88">
        <f>'CONSTRUCTION COST ESTIMATE'!A501</f>
        <v>0</v>
      </c>
      <c r="B501" s="91">
        <f>'CONSTRUCTION COST ESTIMATE'!B501</f>
        <v>603.07399999999996</v>
      </c>
      <c r="C501" s="92" t="str">
        <f>'CONSTRUCTION COST ESTIMATE'!C501</f>
        <v>106 INCH X 166 INCH HORIZONTAL ELLIPTICAL REINFORCED CONCRETE PIPE (RCP) (CLASS IV)</v>
      </c>
      <c r="D501" s="93" t="str">
        <f>'CONSTRUCTION COST ESTIMATE'!BB501</f>
        <v>LF</v>
      </c>
      <c r="E501" s="94">
        <f>'CONSTRUCTION COST ESTIMATE'!BA501</f>
        <v>0</v>
      </c>
      <c r="F501" s="220">
        <f>'CONSTRUCTION COST ESTIMATE'!BC501</f>
        <v>0</v>
      </c>
      <c r="G501" s="221">
        <f>'CONSTRUCTION COST ESTIMATE'!BD501</f>
        <v>0</v>
      </c>
      <c r="H501" s="220"/>
      <c r="I501" s="220">
        <f t="shared" si="199"/>
        <v>0</v>
      </c>
      <c r="J501" s="220"/>
      <c r="K501" s="220">
        <f t="shared" si="200"/>
        <v>0</v>
      </c>
      <c r="L501" s="220"/>
      <c r="M501" s="220">
        <f t="shared" si="201"/>
        <v>0</v>
      </c>
      <c r="N501" s="220"/>
      <c r="O501" s="220">
        <f t="shared" si="202"/>
        <v>0</v>
      </c>
      <c r="P501" s="220"/>
      <c r="Q501" s="220">
        <f t="shared" si="203"/>
        <v>0</v>
      </c>
      <c r="R501" s="220"/>
      <c r="S501" s="220">
        <f t="shared" si="204"/>
        <v>0</v>
      </c>
      <c r="T501" s="220"/>
      <c r="U501" s="220">
        <f t="shared" si="205"/>
        <v>0</v>
      </c>
      <c r="V501" s="220"/>
      <c r="W501" s="220">
        <f t="shared" si="206"/>
        <v>0</v>
      </c>
      <c r="X501" s="220"/>
      <c r="Y501" s="220">
        <f t="shared" si="207"/>
        <v>0</v>
      </c>
      <c r="Z501" s="220"/>
      <c r="AA501" s="220">
        <f t="shared" si="208"/>
        <v>0</v>
      </c>
      <c r="AC501" s="222" t="e">
        <f t="shared" si="217"/>
        <v>#DIV/0!</v>
      </c>
      <c r="AD501" s="220" t="e">
        <f t="shared" si="209"/>
        <v>#NUM!</v>
      </c>
      <c r="AE501" s="223" t="e">
        <f t="shared" si="210"/>
        <v>#NUM!</v>
      </c>
      <c r="AF501" s="223" t="e">
        <f t="shared" si="211"/>
        <v>#NUM!</v>
      </c>
      <c r="AG501" s="222" t="e">
        <f t="shared" si="212"/>
        <v>#NUM!</v>
      </c>
      <c r="AI501" s="220" t="e">
        <f t="shared" si="213"/>
        <v>#DIV/0!</v>
      </c>
      <c r="AJ501" s="222" t="e">
        <f t="shared" si="214"/>
        <v>#DIV/0!</v>
      </c>
      <c r="AK501" s="222" t="e">
        <f t="shared" si="215"/>
        <v>#DIV/0!</v>
      </c>
      <c r="AL501" s="222" t="e">
        <f t="shared" si="216"/>
        <v>#DIV/0!</v>
      </c>
      <c r="AN501" s="89"/>
    </row>
    <row r="502" spans="1:40" s="88" customFormat="1" ht="30" hidden="1" customHeight="1">
      <c r="A502" s="88">
        <f>'CONSTRUCTION COST ESTIMATE'!A502</f>
        <v>0</v>
      </c>
      <c r="B502" s="91">
        <f>'CONSTRUCTION COST ESTIMATE'!B502</f>
        <v>603.07500000000005</v>
      </c>
      <c r="C502" s="92" t="str">
        <f>'CONSTRUCTION COST ESTIMATE'!C502</f>
        <v>106 INCH X 166 INCH HORIZONTAL ELLIPTICAL REINFORCED CONCRETE PIPE (RCP) (CLASS V)</v>
      </c>
      <c r="D502" s="93" t="str">
        <f>'CONSTRUCTION COST ESTIMATE'!BB502</f>
        <v>LF</v>
      </c>
      <c r="E502" s="94">
        <f>'CONSTRUCTION COST ESTIMATE'!BA502</f>
        <v>0</v>
      </c>
      <c r="F502" s="220">
        <f>'CONSTRUCTION COST ESTIMATE'!BC502</f>
        <v>0</v>
      </c>
      <c r="G502" s="221">
        <f>'CONSTRUCTION COST ESTIMATE'!BD502</f>
        <v>0</v>
      </c>
      <c r="H502" s="220"/>
      <c r="I502" s="220">
        <f t="shared" si="199"/>
        <v>0</v>
      </c>
      <c r="J502" s="220"/>
      <c r="K502" s="220">
        <f t="shared" si="200"/>
        <v>0</v>
      </c>
      <c r="L502" s="220"/>
      <c r="M502" s="220">
        <f t="shared" si="201"/>
        <v>0</v>
      </c>
      <c r="N502" s="220"/>
      <c r="O502" s="220">
        <f t="shared" si="202"/>
        <v>0</v>
      </c>
      <c r="P502" s="220"/>
      <c r="Q502" s="220">
        <f t="shared" si="203"/>
        <v>0</v>
      </c>
      <c r="R502" s="220"/>
      <c r="S502" s="220">
        <f t="shared" si="204"/>
        <v>0</v>
      </c>
      <c r="T502" s="220"/>
      <c r="U502" s="220">
        <f t="shared" si="205"/>
        <v>0</v>
      </c>
      <c r="V502" s="220"/>
      <c r="W502" s="220">
        <f t="shared" si="206"/>
        <v>0</v>
      </c>
      <c r="X502" s="220"/>
      <c r="Y502" s="220">
        <f t="shared" si="207"/>
        <v>0</v>
      </c>
      <c r="Z502" s="220"/>
      <c r="AA502" s="220">
        <f t="shared" si="208"/>
        <v>0</v>
      </c>
      <c r="AC502" s="222" t="e">
        <f t="shared" si="217"/>
        <v>#DIV/0!</v>
      </c>
      <c r="AD502" s="220" t="e">
        <f t="shared" si="209"/>
        <v>#NUM!</v>
      </c>
      <c r="AE502" s="223" t="e">
        <f t="shared" si="210"/>
        <v>#NUM!</v>
      </c>
      <c r="AF502" s="223" t="e">
        <f t="shared" si="211"/>
        <v>#NUM!</v>
      </c>
      <c r="AG502" s="222" t="e">
        <f t="shared" si="212"/>
        <v>#NUM!</v>
      </c>
      <c r="AI502" s="220" t="e">
        <f t="shared" si="213"/>
        <v>#DIV/0!</v>
      </c>
      <c r="AJ502" s="222" t="e">
        <f t="shared" si="214"/>
        <v>#DIV/0!</v>
      </c>
      <c r="AK502" s="222" t="e">
        <f t="shared" si="215"/>
        <v>#DIV/0!</v>
      </c>
      <c r="AL502" s="222" t="e">
        <f t="shared" si="216"/>
        <v>#DIV/0!</v>
      </c>
      <c r="AN502" s="89"/>
    </row>
    <row r="503" spans="1:40" s="88" customFormat="1" ht="30" hidden="1" customHeight="1">
      <c r="A503" s="88">
        <f>'CONSTRUCTION COST ESTIMATE'!A503</f>
        <v>0</v>
      </c>
      <c r="B503" s="91">
        <f>'CONSTRUCTION COST ESTIMATE'!B503</f>
        <v>603.07600000000002</v>
      </c>
      <c r="C503" s="92" t="str">
        <f>'CONSTRUCTION COST ESTIMATE'!C503</f>
        <v>116 INCH X 180 INCH HORIZONTAL ELLIPTICAL REINFORCED CONCRETE PIPE (RCP) (CLASS III)</v>
      </c>
      <c r="D503" s="93" t="str">
        <f>'CONSTRUCTION COST ESTIMATE'!BB503</f>
        <v>LF</v>
      </c>
      <c r="E503" s="94">
        <f>'CONSTRUCTION COST ESTIMATE'!BA503</f>
        <v>0</v>
      </c>
      <c r="F503" s="220">
        <f>'CONSTRUCTION COST ESTIMATE'!BC503</f>
        <v>0</v>
      </c>
      <c r="G503" s="221">
        <f>'CONSTRUCTION COST ESTIMATE'!BD503</f>
        <v>0</v>
      </c>
      <c r="H503" s="220"/>
      <c r="I503" s="220">
        <f t="shared" si="199"/>
        <v>0</v>
      </c>
      <c r="J503" s="220"/>
      <c r="K503" s="220">
        <f t="shared" si="200"/>
        <v>0</v>
      </c>
      <c r="L503" s="220"/>
      <c r="M503" s="220">
        <f t="shared" si="201"/>
        <v>0</v>
      </c>
      <c r="N503" s="220"/>
      <c r="O503" s="220">
        <f t="shared" si="202"/>
        <v>0</v>
      </c>
      <c r="P503" s="220"/>
      <c r="Q503" s="220">
        <f t="shared" si="203"/>
        <v>0</v>
      </c>
      <c r="R503" s="220"/>
      <c r="S503" s="220">
        <f t="shared" si="204"/>
        <v>0</v>
      </c>
      <c r="T503" s="220"/>
      <c r="U503" s="220">
        <f t="shared" si="205"/>
        <v>0</v>
      </c>
      <c r="V503" s="220"/>
      <c r="W503" s="220">
        <f t="shared" si="206"/>
        <v>0</v>
      </c>
      <c r="X503" s="220"/>
      <c r="Y503" s="220">
        <f t="shared" si="207"/>
        <v>0</v>
      </c>
      <c r="Z503" s="220"/>
      <c r="AA503" s="220">
        <f t="shared" si="208"/>
        <v>0</v>
      </c>
      <c r="AC503" s="222" t="e">
        <f t="shared" si="217"/>
        <v>#DIV/0!</v>
      </c>
      <c r="AD503" s="220" t="e">
        <f t="shared" si="209"/>
        <v>#NUM!</v>
      </c>
      <c r="AE503" s="223" t="e">
        <f t="shared" si="210"/>
        <v>#NUM!</v>
      </c>
      <c r="AF503" s="223" t="e">
        <f t="shared" si="211"/>
        <v>#NUM!</v>
      </c>
      <c r="AG503" s="222" t="e">
        <f t="shared" si="212"/>
        <v>#NUM!</v>
      </c>
      <c r="AI503" s="220" t="e">
        <f t="shared" si="213"/>
        <v>#DIV/0!</v>
      </c>
      <c r="AJ503" s="222" t="e">
        <f t="shared" si="214"/>
        <v>#DIV/0!</v>
      </c>
      <c r="AK503" s="222" t="e">
        <f t="shared" si="215"/>
        <v>#DIV/0!</v>
      </c>
      <c r="AL503" s="222" t="e">
        <f t="shared" si="216"/>
        <v>#DIV/0!</v>
      </c>
      <c r="AN503" s="89"/>
    </row>
    <row r="504" spans="1:40" s="88" customFormat="1" ht="30" hidden="1" customHeight="1">
      <c r="A504" s="88">
        <f>'CONSTRUCTION COST ESTIMATE'!A504</f>
        <v>0</v>
      </c>
      <c r="B504" s="91">
        <f>'CONSTRUCTION COST ESTIMATE'!B504</f>
        <v>603.077</v>
      </c>
      <c r="C504" s="92" t="str">
        <f>'CONSTRUCTION COST ESTIMATE'!C504</f>
        <v>116 INCH X 180 INCH HORIZONTAL ELLIPTICAL REINFORCED CONCRETE PIPE (RCP) (CLASS IV)</v>
      </c>
      <c r="D504" s="93" t="str">
        <f>'CONSTRUCTION COST ESTIMATE'!BB504</f>
        <v>LF</v>
      </c>
      <c r="E504" s="94">
        <f>'CONSTRUCTION COST ESTIMATE'!BA504</f>
        <v>0</v>
      </c>
      <c r="F504" s="220">
        <f>'CONSTRUCTION COST ESTIMATE'!BC504</f>
        <v>0</v>
      </c>
      <c r="G504" s="221">
        <f>'CONSTRUCTION COST ESTIMATE'!BD504</f>
        <v>0</v>
      </c>
      <c r="H504" s="220"/>
      <c r="I504" s="220">
        <f t="shared" si="199"/>
        <v>0</v>
      </c>
      <c r="J504" s="220"/>
      <c r="K504" s="220">
        <f t="shared" si="200"/>
        <v>0</v>
      </c>
      <c r="L504" s="220"/>
      <c r="M504" s="220">
        <f t="shared" si="201"/>
        <v>0</v>
      </c>
      <c r="N504" s="220"/>
      <c r="O504" s="220">
        <f t="shared" si="202"/>
        <v>0</v>
      </c>
      <c r="P504" s="220"/>
      <c r="Q504" s="220">
        <f t="shared" si="203"/>
        <v>0</v>
      </c>
      <c r="R504" s="220"/>
      <c r="S504" s="220">
        <f t="shared" si="204"/>
        <v>0</v>
      </c>
      <c r="T504" s="220"/>
      <c r="U504" s="220">
        <f t="shared" si="205"/>
        <v>0</v>
      </c>
      <c r="V504" s="220"/>
      <c r="W504" s="220">
        <f t="shared" si="206"/>
        <v>0</v>
      </c>
      <c r="X504" s="220"/>
      <c r="Y504" s="220">
        <f t="shared" si="207"/>
        <v>0</v>
      </c>
      <c r="Z504" s="220"/>
      <c r="AA504" s="220">
        <f t="shared" si="208"/>
        <v>0</v>
      </c>
      <c r="AC504" s="222" t="e">
        <f t="shared" si="217"/>
        <v>#DIV/0!</v>
      </c>
      <c r="AD504" s="220" t="e">
        <f t="shared" si="209"/>
        <v>#NUM!</v>
      </c>
      <c r="AE504" s="223" t="e">
        <f t="shared" si="210"/>
        <v>#NUM!</v>
      </c>
      <c r="AF504" s="223" t="e">
        <f t="shared" si="211"/>
        <v>#NUM!</v>
      </c>
      <c r="AG504" s="222" t="e">
        <f t="shared" si="212"/>
        <v>#NUM!</v>
      </c>
      <c r="AI504" s="220" t="e">
        <f t="shared" si="213"/>
        <v>#DIV/0!</v>
      </c>
      <c r="AJ504" s="222" t="e">
        <f t="shared" si="214"/>
        <v>#DIV/0!</v>
      </c>
      <c r="AK504" s="222" t="e">
        <f t="shared" si="215"/>
        <v>#DIV/0!</v>
      </c>
      <c r="AL504" s="222" t="e">
        <f t="shared" si="216"/>
        <v>#DIV/0!</v>
      </c>
      <c r="AN504" s="89"/>
    </row>
    <row r="505" spans="1:40" s="88" customFormat="1" ht="30" hidden="1" customHeight="1">
      <c r="A505" s="88">
        <f>'CONSTRUCTION COST ESTIMATE'!A505</f>
        <v>0</v>
      </c>
      <c r="B505" s="91">
        <f>'CONSTRUCTION COST ESTIMATE'!B505</f>
        <v>603.07799999999997</v>
      </c>
      <c r="C505" s="92" t="str">
        <f>'CONSTRUCTION COST ESTIMATE'!C505</f>
        <v>116 INCH X 180 INCH HORIZONTAL ELLIPTICAL REINFORCED CONCRETE PIPE (RCP) (CLASS V)</v>
      </c>
      <c r="D505" s="93" t="str">
        <f>'CONSTRUCTION COST ESTIMATE'!BB505</f>
        <v>LF</v>
      </c>
      <c r="E505" s="94">
        <f>'CONSTRUCTION COST ESTIMATE'!BA505</f>
        <v>0</v>
      </c>
      <c r="F505" s="220">
        <f>'CONSTRUCTION COST ESTIMATE'!BC505</f>
        <v>0</v>
      </c>
      <c r="G505" s="221">
        <f>'CONSTRUCTION COST ESTIMATE'!BD505</f>
        <v>0</v>
      </c>
      <c r="H505" s="220"/>
      <c r="I505" s="220">
        <f t="shared" si="199"/>
        <v>0</v>
      </c>
      <c r="J505" s="220"/>
      <c r="K505" s="220">
        <f t="shared" si="200"/>
        <v>0</v>
      </c>
      <c r="L505" s="220"/>
      <c r="M505" s="220">
        <f t="shared" si="201"/>
        <v>0</v>
      </c>
      <c r="N505" s="220"/>
      <c r="O505" s="220">
        <f t="shared" si="202"/>
        <v>0</v>
      </c>
      <c r="P505" s="220"/>
      <c r="Q505" s="220">
        <f t="shared" si="203"/>
        <v>0</v>
      </c>
      <c r="R505" s="220"/>
      <c r="S505" s="220">
        <f t="shared" si="204"/>
        <v>0</v>
      </c>
      <c r="T505" s="220"/>
      <c r="U505" s="220">
        <f t="shared" si="205"/>
        <v>0</v>
      </c>
      <c r="V505" s="220"/>
      <c r="W505" s="220">
        <f t="shared" si="206"/>
        <v>0</v>
      </c>
      <c r="X505" s="220"/>
      <c r="Y505" s="220">
        <f t="shared" si="207"/>
        <v>0</v>
      </c>
      <c r="Z505" s="220"/>
      <c r="AA505" s="220">
        <f t="shared" si="208"/>
        <v>0</v>
      </c>
      <c r="AC505" s="222" t="e">
        <f t="shared" si="217"/>
        <v>#DIV/0!</v>
      </c>
      <c r="AD505" s="220" t="e">
        <f t="shared" si="209"/>
        <v>#NUM!</v>
      </c>
      <c r="AE505" s="223" t="e">
        <f t="shared" si="210"/>
        <v>#NUM!</v>
      </c>
      <c r="AF505" s="223" t="e">
        <f t="shared" si="211"/>
        <v>#NUM!</v>
      </c>
      <c r="AG505" s="222" t="e">
        <f t="shared" si="212"/>
        <v>#NUM!</v>
      </c>
      <c r="AI505" s="220" t="e">
        <f t="shared" si="213"/>
        <v>#DIV/0!</v>
      </c>
      <c r="AJ505" s="222" t="e">
        <f t="shared" si="214"/>
        <v>#DIV/0!</v>
      </c>
      <c r="AK505" s="222" t="e">
        <f t="shared" si="215"/>
        <v>#DIV/0!</v>
      </c>
      <c r="AL505" s="222" t="e">
        <f t="shared" si="216"/>
        <v>#DIV/0!</v>
      </c>
      <c r="AN505" s="89"/>
    </row>
    <row r="506" spans="1:40" s="88" customFormat="1" ht="30" hidden="1" customHeight="1">
      <c r="A506" s="88">
        <f>'CONSTRUCTION COST ESTIMATE'!A506</f>
        <v>0</v>
      </c>
      <c r="B506" s="91">
        <f>'CONSTRUCTION COST ESTIMATE'!B506</f>
        <v>603.08000000000004</v>
      </c>
      <c r="C506" s="92" t="str">
        <f>'CONSTRUCTION COST ESTIMATE'!C506</f>
        <v>12 INCH REINFORCED CONCRETE PIPE (CLASS III)</v>
      </c>
      <c r="D506" s="93" t="str">
        <f>'CONSTRUCTION COST ESTIMATE'!BB506</f>
        <v>LF</v>
      </c>
      <c r="E506" s="94">
        <f>'CONSTRUCTION COST ESTIMATE'!BA506</f>
        <v>0</v>
      </c>
      <c r="F506" s="220">
        <f>'CONSTRUCTION COST ESTIMATE'!BC506</f>
        <v>0</v>
      </c>
      <c r="G506" s="221">
        <f>'CONSTRUCTION COST ESTIMATE'!BD506</f>
        <v>0</v>
      </c>
      <c r="H506" s="220"/>
      <c r="I506" s="220">
        <f t="shared" si="199"/>
        <v>0</v>
      </c>
      <c r="J506" s="220"/>
      <c r="K506" s="220">
        <f t="shared" si="200"/>
        <v>0</v>
      </c>
      <c r="L506" s="220"/>
      <c r="M506" s="220">
        <f t="shared" si="201"/>
        <v>0</v>
      </c>
      <c r="N506" s="220"/>
      <c r="O506" s="220">
        <f t="shared" si="202"/>
        <v>0</v>
      </c>
      <c r="P506" s="220"/>
      <c r="Q506" s="220">
        <f t="shared" si="203"/>
        <v>0</v>
      </c>
      <c r="R506" s="220"/>
      <c r="S506" s="220">
        <f t="shared" si="204"/>
        <v>0</v>
      </c>
      <c r="T506" s="220"/>
      <c r="U506" s="220">
        <f t="shared" si="205"/>
        <v>0</v>
      </c>
      <c r="V506" s="220"/>
      <c r="W506" s="220">
        <f t="shared" si="206"/>
        <v>0</v>
      </c>
      <c r="X506" s="220"/>
      <c r="Y506" s="220">
        <f t="shared" si="207"/>
        <v>0</v>
      </c>
      <c r="Z506" s="220"/>
      <c r="AA506" s="220">
        <f t="shared" si="208"/>
        <v>0</v>
      </c>
      <c r="AC506" s="222" t="e">
        <f t="shared" si="217"/>
        <v>#DIV/0!</v>
      </c>
      <c r="AD506" s="220" t="e">
        <f t="shared" si="209"/>
        <v>#NUM!</v>
      </c>
      <c r="AE506" s="223" t="e">
        <f t="shared" si="210"/>
        <v>#NUM!</v>
      </c>
      <c r="AF506" s="223" t="e">
        <f t="shared" si="211"/>
        <v>#NUM!</v>
      </c>
      <c r="AG506" s="222" t="e">
        <f t="shared" si="212"/>
        <v>#NUM!</v>
      </c>
      <c r="AI506" s="220" t="e">
        <f t="shared" si="213"/>
        <v>#DIV/0!</v>
      </c>
      <c r="AJ506" s="222" t="e">
        <f t="shared" si="214"/>
        <v>#DIV/0!</v>
      </c>
      <c r="AK506" s="222" t="e">
        <f t="shared" si="215"/>
        <v>#DIV/0!</v>
      </c>
      <c r="AL506" s="222" t="e">
        <f t="shared" si="216"/>
        <v>#DIV/0!</v>
      </c>
      <c r="AN506" s="89"/>
    </row>
    <row r="507" spans="1:40" s="88" customFormat="1" ht="30" hidden="1" customHeight="1">
      <c r="A507" s="88">
        <f>'CONSTRUCTION COST ESTIMATE'!A507</f>
        <v>0</v>
      </c>
      <c r="B507" s="91">
        <f>'CONSTRUCTION COST ESTIMATE'!B507</f>
        <v>603.08100000000002</v>
      </c>
      <c r="C507" s="92" t="str">
        <f>'CONSTRUCTION COST ESTIMATE'!C507</f>
        <v>12 INCH REINFORCED CONCRETE PIPE (CLASS IV)</v>
      </c>
      <c r="D507" s="93" t="str">
        <f>'CONSTRUCTION COST ESTIMATE'!BB507</f>
        <v>LF</v>
      </c>
      <c r="E507" s="94">
        <f>'CONSTRUCTION COST ESTIMATE'!BA507</f>
        <v>0</v>
      </c>
      <c r="F507" s="220">
        <f>'CONSTRUCTION COST ESTIMATE'!BC507</f>
        <v>0</v>
      </c>
      <c r="G507" s="221">
        <f>'CONSTRUCTION COST ESTIMATE'!BD507</f>
        <v>0</v>
      </c>
      <c r="H507" s="220"/>
      <c r="I507" s="220">
        <f t="shared" si="199"/>
        <v>0</v>
      </c>
      <c r="J507" s="220"/>
      <c r="K507" s="220">
        <f t="shared" si="200"/>
        <v>0</v>
      </c>
      <c r="L507" s="220"/>
      <c r="M507" s="220">
        <f t="shared" si="201"/>
        <v>0</v>
      </c>
      <c r="N507" s="220"/>
      <c r="O507" s="220">
        <f t="shared" si="202"/>
        <v>0</v>
      </c>
      <c r="P507" s="220"/>
      <c r="Q507" s="220">
        <f t="shared" si="203"/>
        <v>0</v>
      </c>
      <c r="R507" s="220"/>
      <c r="S507" s="220">
        <f t="shared" si="204"/>
        <v>0</v>
      </c>
      <c r="T507" s="220"/>
      <c r="U507" s="220">
        <f t="shared" si="205"/>
        <v>0</v>
      </c>
      <c r="V507" s="220"/>
      <c r="W507" s="220">
        <f t="shared" si="206"/>
        <v>0</v>
      </c>
      <c r="X507" s="220"/>
      <c r="Y507" s="220">
        <f t="shared" si="207"/>
        <v>0</v>
      </c>
      <c r="Z507" s="220"/>
      <c r="AA507" s="220">
        <f t="shared" si="208"/>
        <v>0</v>
      </c>
      <c r="AC507" s="222" t="e">
        <f t="shared" si="217"/>
        <v>#DIV/0!</v>
      </c>
      <c r="AD507" s="220" t="e">
        <f t="shared" si="209"/>
        <v>#NUM!</v>
      </c>
      <c r="AE507" s="223" t="e">
        <f t="shared" si="210"/>
        <v>#NUM!</v>
      </c>
      <c r="AF507" s="223" t="e">
        <f t="shared" si="211"/>
        <v>#NUM!</v>
      </c>
      <c r="AG507" s="222" t="e">
        <f t="shared" si="212"/>
        <v>#NUM!</v>
      </c>
      <c r="AI507" s="220" t="e">
        <f t="shared" si="213"/>
        <v>#DIV/0!</v>
      </c>
      <c r="AJ507" s="222" t="e">
        <f t="shared" si="214"/>
        <v>#DIV/0!</v>
      </c>
      <c r="AK507" s="222" t="e">
        <f t="shared" si="215"/>
        <v>#DIV/0!</v>
      </c>
      <c r="AL507" s="222" t="e">
        <f t="shared" si="216"/>
        <v>#DIV/0!</v>
      </c>
      <c r="AN507" s="89"/>
    </row>
    <row r="508" spans="1:40" s="88" customFormat="1" ht="30" hidden="1" customHeight="1">
      <c r="A508" s="88">
        <f>'CONSTRUCTION COST ESTIMATE'!A508</f>
        <v>0</v>
      </c>
      <c r="B508" s="91">
        <f>'CONSTRUCTION COST ESTIMATE'!B508</f>
        <v>603.08199999999999</v>
      </c>
      <c r="C508" s="92" t="str">
        <f>'CONSTRUCTION COST ESTIMATE'!C508</f>
        <v>12 INCH REINFORCED CONCRETE PIPE (CLASS V)</v>
      </c>
      <c r="D508" s="93" t="str">
        <f>'CONSTRUCTION COST ESTIMATE'!BB508</f>
        <v>LF</v>
      </c>
      <c r="E508" s="94">
        <f>'CONSTRUCTION COST ESTIMATE'!BA508</f>
        <v>0</v>
      </c>
      <c r="F508" s="220">
        <f>'CONSTRUCTION COST ESTIMATE'!BC508</f>
        <v>0</v>
      </c>
      <c r="G508" s="221">
        <f>'CONSTRUCTION COST ESTIMATE'!BD508</f>
        <v>0</v>
      </c>
      <c r="H508" s="220"/>
      <c r="I508" s="220">
        <f t="shared" si="199"/>
        <v>0</v>
      </c>
      <c r="J508" s="220"/>
      <c r="K508" s="220">
        <f t="shared" si="200"/>
        <v>0</v>
      </c>
      <c r="L508" s="220"/>
      <c r="M508" s="220">
        <f t="shared" si="201"/>
        <v>0</v>
      </c>
      <c r="N508" s="220"/>
      <c r="O508" s="220">
        <f t="shared" si="202"/>
        <v>0</v>
      </c>
      <c r="P508" s="220"/>
      <c r="Q508" s="220">
        <f t="shared" si="203"/>
        <v>0</v>
      </c>
      <c r="R508" s="220"/>
      <c r="S508" s="220">
        <f t="shared" si="204"/>
        <v>0</v>
      </c>
      <c r="T508" s="220"/>
      <c r="U508" s="220">
        <f t="shared" si="205"/>
        <v>0</v>
      </c>
      <c r="V508" s="220"/>
      <c r="W508" s="220">
        <f t="shared" si="206"/>
        <v>0</v>
      </c>
      <c r="X508" s="220"/>
      <c r="Y508" s="220">
        <f t="shared" si="207"/>
        <v>0</v>
      </c>
      <c r="Z508" s="220"/>
      <c r="AA508" s="220">
        <f t="shared" si="208"/>
        <v>0</v>
      </c>
      <c r="AC508" s="222" t="e">
        <f t="shared" si="217"/>
        <v>#DIV/0!</v>
      </c>
      <c r="AD508" s="220" t="e">
        <f t="shared" si="209"/>
        <v>#NUM!</v>
      </c>
      <c r="AE508" s="223" t="e">
        <f t="shared" si="210"/>
        <v>#NUM!</v>
      </c>
      <c r="AF508" s="223" t="e">
        <f t="shared" si="211"/>
        <v>#NUM!</v>
      </c>
      <c r="AG508" s="222" t="e">
        <f t="shared" si="212"/>
        <v>#NUM!</v>
      </c>
      <c r="AI508" s="220" t="e">
        <f t="shared" si="213"/>
        <v>#DIV/0!</v>
      </c>
      <c r="AJ508" s="222" t="e">
        <f t="shared" si="214"/>
        <v>#DIV/0!</v>
      </c>
      <c r="AK508" s="222" t="e">
        <f t="shared" si="215"/>
        <v>#DIV/0!</v>
      </c>
      <c r="AL508" s="222" t="e">
        <f t="shared" si="216"/>
        <v>#DIV/0!</v>
      </c>
      <c r="AN508" s="89"/>
    </row>
    <row r="509" spans="1:40" s="88" customFormat="1" ht="30" hidden="1" customHeight="1">
      <c r="A509" s="88">
        <f>'CONSTRUCTION COST ESTIMATE'!A509</f>
        <v>0</v>
      </c>
      <c r="B509" s="91">
        <f>'CONSTRUCTION COST ESTIMATE'!B509</f>
        <v>603.08299999999997</v>
      </c>
      <c r="C509" s="92" t="str">
        <f>'CONSTRUCTION COST ESTIMATE'!C509</f>
        <v>15 INCH REINFORCED CONCRETE PIPE (CLASS III)</v>
      </c>
      <c r="D509" s="93" t="str">
        <f>'CONSTRUCTION COST ESTIMATE'!BB509</f>
        <v>LF</v>
      </c>
      <c r="E509" s="94">
        <f>'CONSTRUCTION COST ESTIMATE'!BA509</f>
        <v>0</v>
      </c>
      <c r="F509" s="220">
        <f>'CONSTRUCTION COST ESTIMATE'!BC509</f>
        <v>0</v>
      </c>
      <c r="G509" s="221">
        <f>'CONSTRUCTION COST ESTIMATE'!BD509</f>
        <v>0</v>
      </c>
      <c r="H509" s="220"/>
      <c r="I509" s="220">
        <f t="shared" si="199"/>
        <v>0</v>
      </c>
      <c r="J509" s="220"/>
      <c r="K509" s="220">
        <f t="shared" si="200"/>
        <v>0</v>
      </c>
      <c r="L509" s="220"/>
      <c r="M509" s="220">
        <f t="shared" si="201"/>
        <v>0</v>
      </c>
      <c r="N509" s="220"/>
      <c r="O509" s="220">
        <f t="shared" si="202"/>
        <v>0</v>
      </c>
      <c r="P509" s="220"/>
      <c r="Q509" s="220">
        <f t="shared" si="203"/>
        <v>0</v>
      </c>
      <c r="R509" s="220"/>
      <c r="S509" s="220">
        <f t="shared" si="204"/>
        <v>0</v>
      </c>
      <c r="T509" s="220"/>
      <c r="U509" s="220">
        <f t="shared" si="205"/>
        <v>0</v>
      </c>
      <c r="V509" s="220"/>
      <c r="W509" s="220">
        <f t="shared" si="206"/>
        <v>0</v>
      </c>
      <c r="X509" s="220"/>
      <c r="Y509" s="220">
        <f t="shared" si="207"/>
        <v>0</v>
      </c>
      <c r="Z509" s="220"/>
      <c r="AA509" s="220">
        <f t="shared" si="208"/>
        <v>0</v>
      </c>
      <c r="AC509" s="222" t="e">
        <f t="shared" si="217"/>
        <v>#DIV/0!</v>
      </c>
      <c r="AD509" s="220" t="e">
        <f t="shared" si="209"/>
        <v>#NUM!</v>
      </c>
      <c r="AE509" s="223" t="e">
        <f t="shared" si="210"/>
        <v>#NUM!</v>
      </c>
      <c r="AF509" s="223" t="e">
        <f t="shared" si="211"/>
        <v>#NUM!</v>
      </c>
      <c r="AG509" s="222" t="e">
        <f t="shared" si="212"/>
        <v>#NUM!</v>
      </c>
      <c r="AI509" s="220" t="e">
        <f t="shared" si="213"/>
        <v>#DIV/0!</v>
      </c>
      <c r="AJ509" s="222" t="e">
        <f t="shared" si="214"/>
        <v>#DIV/0!</v>
      </c>
      <c r="AK509" s="222" t="e">
        <f t="shared" si="215"/>
        <v>#DIV/0!</v>
      </c>
      <c r="AL509" s="222" t="e">
        <f t="shared" si="216"/>
        <v>#DIV/0!</v>
      </c>
      <c r="AN509" s="89"/>
    </row>
    <row r="510" spans="1:40" s="88" customFormat="1" ht="30" hidden="1" customHeight="1">
      <c r="A510" s="88">
        <f>'CONSTRUCTION COST ESTIMATE'!A510</f>
        <v>0</v>
      </c>
      <c r="B510" s="91">
        <f>'CONSTRUCTION COST ESTIMATE'!B510</f>
        <v>603.08399999999995</v>
      </c>
      <c r="C510" s="92" t="str">
        <f>'CONSTRUCTION COST ESTIMATE'!C510</f>
        <v>15 INCH REINFORCED CONCRETE PIPE (CLASS IV)</v>
      </c>
      <c r="D510" s="93" t="str">
        <f>'CONSTRUCTION COST ESTIMATE'!BB510</f>
        <v>LF</v>
      </c>
      <c r="E510" s="94">
        <f>'CONSTRUCTION COST ESTIMATE'!BA510</f>
        <v>0</v>
      </c>
      <c r="F510" s="220">
        <f>'CONSTRUCTION COST ESTIMATE'!BC510</f>
        <v>0</v>
      </c>
      <c r="G510" s="221">
        <f>'CONSTRUCTION COST ESTIMATE'!BD510</f>
        <v>0</v>
      </c>
      <c r="H510" s="220"/>
      <c r="I510" s="220">
        <f t="shared" si="199"/>
        <v>0</v>
      </c>
      <c r="J510" s="220"/>
      <c r="K510" s="220">
        <f t="shared" si="200"/>
        <v>0</v>
      </c>
      <c r="L510" s="220"/>
      <c r="M510" s="220">
        <f t="shared" si="201"/>
        <v>0</v>
      </c>
      <c r="N510" s="220"/>
      <c r="O510" s="220">
        <f t="shared" si="202"/>
        <v>0</v>
      </c>
      <c r="P510" s="220"/>
      <c r="Q510" s="220">
        <f t="shared" si="203"/>
        <v>0</v>
      </c>
      <c r="R510" s="220"/>
      <c r="S510" s="220">
        <f t="shared" si="204"/>
        <v>0</v>
      </c>
      <c r="T510" s="220"/>
      <c r="U510" s="220">
        <f t="shared" si="205"/>
        <v>0</v>
      </c>
      <c r="V510" s="220"/>
      <c r="W510" s="220">
        <f t="shared" si="206"/>
        <v>0</v>
      </c>
      <c r="X510" s="220"/>
      <c r="Y510" s="220">
        <f t="shared" si="207"/>
        <v>0</v>
      </c>
      <c r="Z510" s="220"/>
      <c r="AA510" s="220">
        <f t="shared" si="208"/>
        <v>0</v>
      </c>
      <c r="AC510" s="222" t="e">
        <f t="shared" si="217"/>
        <v>#DIV/0!</v>
      </c>
      <c r="AD510" s="220" t="e">
        <f t="shared" si="209"/>
        <v>#NUM!</v>
      </c>
      <c r="AE510" s="223" t="e">
        <f t="shared" si="210"/>
        <v>#NUM!</v>
      </c>
      <c r="AF510" s="223" t="e">
        <f t="shared" si="211"/>
        <v>#NUM!</v>
      </c>
      <c r="AG510" s="222" t="e">
        <f t="shared" si="212"/>
        <v>#NUM!</v>
      </c>
      <c r="AI510" s="220" t="e">
        <f t="shared" si="213"/>
        <v>#DIV/0!</v>
      </c>
      <c r="AJ510" s="222" t="e">
        <f t="shared" si="214"/>
        <v>#DIV/0!</v>
      </c>
      <c r="AK510" s="222" t="e">
        <f t="shared" si="215"/>
        <v>#DIV/0!</v>
      </c>
      <c r="AL510" s="222" t="e">
        <f t="shared" si="216"/>
        <v>#DIV/0!</v>
      </c>
      <c r="AN510" s="89"/>
    </row>
    <row r="511" spans="1:40" s="88" customFormat="1" ht="30" hidden="1" customHeight="1">
      <c r="A511" s="88">
        <f>'CONSTRUCTION COST ESTIMATE'!A511</f>
        <v>0</v>
      </c>
      <c r="B511" s="91">
        <f>'CONSTRUCTION COST ESTIMATE'!B511</f>
        <v>603.08500000000004</v>
      </c>
      <c r="C511" s="92" t="str">
        <f>'CONSTRUCTION COST ESTIMATE'!C511</f>
        <v>15 INCH REINFORCED CONCRETE PIPE (CLASS V)</v>
      </c>
      <c r="D511" s="93" t="str">
        <f>'CONSTRUCTION COST ESTIMATE'!BB511</f>
        <v>LF</v>
      </c>
      <c r="E511" s="94">
        <f>'CONSTRUCTION COST ESTIMATE'!BA511</f>
        <v>0</v>
      </c>
      <c r="F511" s="220">
        <f>'CONSTRUCTION COST ESTIMATE'!BC511</f>
        <v>0</v>
      </c>
      <c r="G511" s="221">
        <f>'CONSTRUCTION COST ESTIMATE'!BD511</f>
        <v>0</v>
      </c>
      <c r="H511" s="220"/>
      <c r="I511" s="220">
        <f t="shared" si="199"/>
        <v>0</v>
      </c>
      <c r="J511" s="220"/>
      <c r="K511" s="220">
        <f t="shared" si="200"/>
        <v>0</v>
      </c>
      <c r="L511" s="220"/>
      <c r="M511" s="220">
        <f t="shared" si="201"/>
        <v>0</v>
      </c>
      <c r="N511" s="220"/>
      <c r="O511" s="220">
        <f t="shared" si="202"/>
        <v>0</v>
      </c>
      <c r="P511" s="220"/>
      <c r="Q511" s="220">
        <f t="shared" si="203"/>
        <v>0</v>
      </c>
      <c r="R511" s="220"/>
      <c r="S511" s="220">
        <f t="shared" si="204"/>
        <v>0</v>
      </c>
      <c r="T511" s="220"/>
      <c r="U511" s="220">
        <f t="shared" si="205"/>
        <v>0</v>
      </c>
      <c r="V511" s="220"/>
      <c r="W511" s="220">
        <f t="shared" si="206"/>
        <v>0</v>
      </c>
      <c r="X511" s="220"/>
      <c r="Y511" s="220">
        <f t="shared" si="207"/>
        <v>0</v>
      </c>
      <c r="Z511" s="220"/>
      <c r="AA511" s="220">
        <f t="shared" si="208"/>
        <v>0</v>
      </c>
      <c r="AC511" s="222" t="e">
        <f t="shared" si="217"/>
        <v>#DIV/0!</v>
      </c>
      <c r="AD511" s="220" t="e">
        <f t="shared" si="209"/>
        <v>#NUM!</v>
      </c>
      <c r="AE511" s="223" t="e">
        <f t="shared" si="210"/>
        <v>#NUM!</v>
      </c>
      <c r="AF511" s="223" t="e">
        <f t="shared" si="211"/>
        <v>#NUM!</v>
      </c>
      <c r="AG511" s="222" t="e">
        <f t="shared" si="212"/>
        <v>#NUM!</v>
      </c>
      <c r="AI511" s="220" t="e">
        <f t="shared" si="213"/>
        <v>#DIV/0!</v>
      </c>
      <c r="AJ511" s="222" t="e">
        <f t="shared" si="214"/>
        <v>#DIV/0!</v>
      </c>
      <c r="AK511" s="222" t="e">
        <f t="shared" si="215"/>
        <v>#DIV/0!</v>
      </c>
      <c r="AL511" s="222" t="e">
        <f t="shared" si="216"/>
        <v>#DIV/0!</v>
      </c>
      <c r="AN511" s="89"/>
    </row>
    <row r="512" spans="1:40" s="88" customFormat="1" ht="30" hidden="1" customHeight="1">
      <c r="A512" s="88">
        <f>'CONSTRUCTION COST ESTIMATE'!A512</f>
        <v>0</v>
      </c>
      <c r="B512" s="91">
        <f>'CONSTRUCTION COST ESTIMATE'!B512</f>
        <v>603.08600000000001</v>
      </c>
      <c r="C512" s="92" t="str">
        <f>'CONSTRUCTION COST ESTIMATE'!C512</f>
        <v>18 INCH REINFORCED CONCRETE PIPE (CLASS III)</v>
      </c>
      <c r="D512" s="93" t="str">
        <f>'CONSTRUCTION COST ESTIMATE'!BB512</f>
        <v>LF</v>
      </c>
      <c r="E512" s="94">
        <f>'CONSTRUCTION COST ESTIMATE'!BA512</f>
        <v>0</v>
      </c>
      <c r="F512" s="220">
        <f>'CONSTRUCTION COST ESTIMATE'!BC512</f>
        <v>0</v>
      </c>
      <c r="G512" s="221">
        <f>'CONSTRUCTION COST ESTIMATE'!BD512</f>
        <v>0</v>
      </c>
      <c r="H512" s="220"/>
      <c r="I512" s="220">
        <f t="shared" si="199"/>
        <v>0</v>
      </c>
      <c r="J512" s="220"/>
      <c r="K512" s="220">
        <f t="shared" si="200"/>
        <v>0</v>
      </c>
      <c r="L512" s="220"/>
      <c r="M512" s="220">
        <f t="shared" si="201"/>
        <v>0</v>
      </c>
      <c r="N512" s="220"/>
      <c r="O512" s="220">
        <f t="shared" si="202"/>
        <v>0</v>
      </c>
      <c r="P512" s="220"/>
      <c r="Q512" s="220">
        <f t="shared" si="203"/>
        <v>0</v>
      </c>
      <c r="R512" s="220"/>
      <c r="S512" s="220">
        <f t="shared" si="204"/>
        <v>0</v>
      </c>
      <c r="T512" s="220"/>
      <c r="U512" s="220">
        <f t="shared" si="205"/>
        <v>0</v>
      </c>
      <c r="V512" s="220"/>
      <c r="W512" s="220">
        <f t="shared" si="206"/>
        <v>0</v>
      </c>
      <c r="X512" s="220"/>
      <c r="Y512" s="220">
        <f t="shared" si="207"/>
        <v>0</v>
      </c>
      <c r="Z512" s="220"/>
      <c r="AA512" s="220">
        <f t="shared" si="208"/>
        <v>0</v>
      </c>
      <c r="AC512" s="222" t="e">
        <f t="shared" si="217"/>
        <v>#DIV/0!</v>
      </c>
      <c r="AD512" s="220" t="e">
        <f t="shared" si="209"/>
        <v>#NUM!</v>
      </c>
      <c r="AE512" s="223" t="e">
        <f t="shared" si="210"/>
        <v>#NUM!</v>
      </c>
      <c r="AF512" s="223" t="e">
        <f t="shared" si="211"/>
        <v>#NUM!</v>
      </c>
      <c r="AG512" s="222" t="e">
        <f t="shared" si="212"/>
        <v>#NUM!</v>
      </c>
      <c r="AI512" s="220" t="e">
        <f t="shared" si="213"/>
        <v>#DIV/0!</v>
      </c>
      <c r="AJ512" s="222" t="e">
        <f t="shared" si="214"/>
        <v>#DIV/0!</v>
      </c>
      <c r="AK512" s="222" t="e">
        <f t="shared" si="215"/>
        <v>#DIV/0!</v>
      </c>
      <c r="AL512" s="222" t="e">
        <f t="shared" si="216"/>
        <v>#DIV/0!</v>
      </c>
      <c r="AN512" s="89"/>
    </row>
    <row r="513" spans="1:40" s="88" customFormat="1" ht="30" hidden="1" customHeight="1">
      <c r="A513" s="88">
        <f>'CONSTRUCTION COST ESTIMATE'!A513</f>
        <v>0</v>
      </c>
      <c r="B513" s="91">
        <f>'CONSTRUCTION COST ESTIMATE'!B513</f>
        <v>603.08699999999999</v>
      </c>
      <c r="C513" s="92" t="str">
        <f>'CONSTRUCTION COST ESTIMATE'!C513</f>
        <v>18 INCH REINFORCED CONCRETE PIPE (CLASS IV)</v>
      </c>
      <c r="D513" s="93" t="str">
        <f>'CONSTRUCTION COST ESTIMATE'!BB513</f>
        <v>LF</v>
      </c>
      <c r="E513" s="94">
        <f>'CONSTRUCTION COST ESTIMATE'!BA513</f>
        <v>0</v>
      </c>
      <c r="F513" s="220">
        <f>'CONSTRUCTION COST ESTIMATE'!BC513</f>
        <v>0</v>
      </c>
      <c r="G513" s="221">
        <f>'CONSTRUCTION COST ESTIMATE'!BD513</f>
        <v>0</v>
      </c>
      <c r="H513" s="220"/>
      <c r="I513" s="220">
        <f t="shared" si="199"/>
        <v>0</v>
      </c>
      <c r="J513" s="220"/>
      <c r="K513" s="220">
        <f t="shared" si="200"/>
        <v>0</v>
      </c>
      <c r="L513" s="220"/>
      <c r="M513" s="220">
        <f t="shared" si="201"/>
        <v>0</v>
      </c>
      <c r="N513" s="220"/>
      <c r="O513" s="220">
        <f t="shared" si="202"/>
        <v>0</v>
      </c>
      <c r="P513" s="220"/>
      <c r="Q513" s="220">
        <f t="shared" si="203"/>
        <v>0</v>
      </c>
      <c r="R513" s="220"/>
      <c r="S513" s="220">
        <f t="shared" si="204"/>
        <v>0</v>
      </c>
      <c r="T513" s="220"/>
      <c r="U513" s="220">
        <f t="shared" si="205"/>
        <v>0</v>
      </c>
      <c r="V513" s="220"/>
      <c r="W513" s="220">
        <f t="shared" si="206"/>
        <v>0</v>
      </c>
      <c r="X513" s="220"/>
      <c r="Y513" s="220">
        <f t="shared" si="207"/>
        <v>0</v>
      </c>
      <c r="Z513" s="220"/>
      <c r="AA513" s="220">
        <f t="shared" si="208"/>
        <v>0</v>
      </c>
      <c r="AC513" s="222" t="e">
        <f t="shared" si="217"/>
        <v>#DIV/0!</v>
      </c>
      <c r="AD513" s="220" t="e">
        <f t="shared" si="209"/>
        <v>#NUM!</v>
      </c>
      <c r="AE513" s="223" t="e">
        <f t="shared" si="210"/>
        <v>#NUM!</v>
      </c>
      <c r="AF513" s="223" t="e">
        <f t="shared" si="211"/>
        <v>#NUM!</v>
      </c>
      <c r="AG513" s="222" t="e">
        <f t="shared" si="212"/>
        <v>#NUM!</v>
      </c>
      <c r="AI513" s="220" t="e">
        <f t="shared" si="213"/>
        <v>#DIV/0!</v>
      </c>
      <c r="AJ513" s="222" t="e">
        <f t="shared" si="214"/>
        <v>#DIV/0!</v>
      </c>
      <c r="AK513" s="222" t="e">
        <f t="shared" si="215"/>
        <v>#DIV/0!</v>
      </c>
      <c r="AL513" s="222" t="e">
        <f t="shared" si="216"/>
        <v>#DIV/0!</v>
      </c>
      <c r="AN513" s="89"/>
    </row>
    <row r="514" spans="1:40" s="88" customFormat="1" ht="30" hidden="1" customHeight="1">
      <c r="A514" s="88">
        <f>'CONSTRUCTION COST ESTIMATE'!A514</f>
        <v>0</v>
      </c>
      <c r="B514" s="91">
        <f>'CONSTRUCTION COST ESTIMATE'!B514</f>
        <v>603.08799999999997</v>
      </c>
      <c r="C514" s="92" t="str">
        <f>'CONSTRUCTION COST ESTIMATE'!C514</f>
        <v>18 INCH REINFORCED CONCRETE PIPE (CLASS V)</v>
      </c>
      <c r="D514" s="93" t="str">
        <f>'CONSTRUCTION COST ESTIMATE'!BB514</f>
        <v>LF</v>
      </c>
      <c r="E514" s="94">
        <f>'CONSTRUCTION COST ESTIMATE'!BA514</f>
        <v>0</v>
      </c>
      <c r="F514" s="220">
        <f>'CONSTRUCTION COST ESTIMATE'!BC514</f>
        <v>0</v>
      </c>
      <c r="G514" s="221">
        <f>'CONSTRUCTION COST ESTIMATE'!BD514</f>
        <v>0</v>
      </c>
      <c r="H514" s="220"/>
      <c r="I514" s="220">
        <f t="shared" si="199"/>
        <v>0</v>
      </c>
      <c r="J514" s="220"/>
      <c r="K514" s="220">
        <f t="shared" si="200"/>
        <v>0</v>
      </c>
      <c r="L514" s="220"/>
      <c r="M514" s="220">
        <f t="shared" si="201"/>
        <v>0</v>
      </c>
      <c r="N514" s="220"/>
      <c r="O514" s="220">
        <f t="shared" si="202"/>
        <v>0</v>
      </c>
      <c r="P514" s="220"/>
      <c r="Q514" s="220">
        <f t="shared" si="203"/>
        <v>0</v>
      </c>
      <c r="R514" s="220"/>
      <c r="S514" s="220">
        <f t="shared" si="204"/>
        <v>0</v>
      </c>
      <c r="T514" s="220"/>
      <c r="U514" s="220">
        <f t="shared" si="205"/>
        <v>0</v>
      </c>
      <c r="V514" s="220"/>
      <c r="W514" s="220">
        <f t="shared" si="206"/>
        <v>0</v>
      </c>
      <c r="X514" s="220"/>
      <c r="Y514" s="220">
        <f t="shared" si="207"/>
        <v>0</v>
      </c>
      <c r="Z514" s="220"/>
      <c r="AA514" s="220">
        <f t="shared" si="208"/>
        <v>0</v>
      </c>
      <c r="AC514" s="222" t="e">
        <f t="shared" si="217"/>
        <v>#DIV/0!</v>
      </c>
      <c r="AD514" s="220" t="e">
        <f t="shared" si="209"/>
        <v>#NUM!</v>
      </c>
      <c r="AE514" s="223" t="e">
        <f t="shared" si="210"/>
        <v>#NUM!</v>
      </c>
      <c r="AF514" s="223" t="e">
        <f t="shared" si="211"/>
        <v>#NUM!</v>
      </c>
      <c r="AG514" s="222" t="e">
        <f t="shared" si="212"/>
        <v>#NUM!</v>
      </c>
      <c r="AI514" s="220" t="e">
        <f t="shared" si="213"/>
        <v>#DIV/0!</v>
      </c>
      <c r="AJ514" s="222" t="e">
        <f t="shared" si="214"/>
        <v>#DIV/0!</v>
      </c>
      <c r="AK514" s="222" t="e">
        <f t="shared" si="215"/>
        <v>#DIV/0!</v>
      </c>
      <c r="AL514" s="222" t="e">
        <f t="shared" si="216"/>
        <v>#DIV/0!</v>
      </c>
      <c r="AN514" s="89"/>
    </row>
    <row r="515" spans="1:40" s="88" customFormat="1" ht="30" hidden="1" customHeight="1">
      <c r="A515" s="88">
        <f>'CONSTRUCTION COST ESTIMATE'!A515</f>
        <v>0</v>
      </c>
      <c r="B515" s="91">
        <f>'CONSTRUCTION COST ESTIMATE'!B515</f>
        <v>603.08900000000006</v>
      </c>
      <c r="C515" s="92" t="str">
        <f>'CONSTRUCTION COST ESTIMATE'!C515</f>
        <v>21 INCH REINFORCED CONCRETE PIPE (CLASS III)</v>
      </c>
      <c r="D515" s="93" t="str">
        <f>'CONSTRUCTION COST ESTIMATE'!BB515</f>
        <v>LF</v>
      </c>
      <c r="E515" s="94">
        <f>'CONSTRUCTION COST ESTIMATE'!BA515</f>
        <v>0</v>
      </c>
      <c r="F515" s="220">
        <f>'CONSTRUCTION COST ESTIMATE'!BC515</f>
        <v>0</v>
      </c>
      <c r="G515" s="221">
        <f>'CONSTRUCTION COST ESTIMATE'!BD515</f>
        <v>0</v>
      </c>
      <c r="H515" s="220"/>
      <c r="I515" s="220">
        <f t="shared" si="199"/>
        <v>0</v>
      </c>
      <c r="J515" s="220"/>
      <c r="K515" s="220">
        <f t="shared" si="200"/>
        <v>0</v>
      </c>
      <c r="L515" s="220"/>
      <c r="M515" s="220">
        <f t="shared" si="201"/>
        <v>0</v>
      </c>
      <c r="N515" s="220"/>
      <c r="O515" s="220">
        <f t="shared" si="202"/>
        <v>0</v>
      </c>
      <c r="P515" s="220"/>
      <c r="Q515" s="220">
        <f t="shared" si="203"/>
        <v>0</v>
      </c>
      <c r="R515" s="220"/>
      <c r="S515" s="220">
        <f t="shared" si="204"/>
        <v>0</v>
      </c>
      <c r="T515" s="220"/>
      <c r="U515" s="220">
        <f t="shared" si="205"/>
        <v>0</v>
      </c>
      <c r="V515" s="220"/>
      <c r="W515" s="220">
        <f t="shared" si="206"/>
        <v>0</v>
      </c>
      <c r="X515" s="220"/>
      <c r="Y515" s="220">
        <f t="shared" si="207"/>
        <v>0</v>
      </c>
      <c r="Z515" s="220"/>
      <c r="AA515" s="220">
        <f t="shared" si="208"/>
        <v>0</v>
      </c>
      <c r="AC515" s="222" t="e">
        <f t="shared" si="217"/>
        <v>#DIV/0!</v>
      </c>
      <c r="AD515" s="220" t="e">
        <f t="shared" si="209"/>
        <v>#NUM!</v>
      </c>
      <c r="AE515" s="223" t="e">
        <f t="shared" si="210"/>
        <v>#NUM!</v>
      </c>
      <c r="AF515" s="223" t="e">
        <f t="shared" si="211"/>
        <v>#NUM!</v>
      </c>
      <c r="AG515" s="222" t="e">
        <f t="shared" si="212"/>
        <v>#NUM!</v>
      </c>
      <c r="AI515" s="220" t="e">
        <f t="shared" si="213"/>
        <v>#DIV/0!</v>
      </c>
      <c r="AJ515" s="222" t="e">
        <f t="shared" si="214"/>
        <v>#DIV/0!</v>
      </c>
      <c r="AK515" s="222" t="e">
        <f t="shared" si="215"/>
        <v>#DIV/0!</v>
      </c>
      <c r="AL515" s="222" t="e">
        <f t="shared" si="216"/>
        <v>#DIV/0!</v>
      </c>
      <c r="AN515" s="89"/>
    </row>
    <row r="516" spans="1:40" s="88" customFormat="1" ht="30" hidden="1" customHeight="1">
      <c r="A516" s="88">
        <f>'CONSTRUCTION COST ESTIMATE'!A516</f>
        <v>0</v>
      </c>
      <c r="B516" s="91">
        <f>'CONSTRUCTION COST ESTIMATE'!B516</f>
        <v>603.09</v>
      </c>
      <c r="C516" s="92" t="str">
        <f>'CONSTRUCTION COST ESTIMATE'!C516</f>
        <v>21 INCH REINFORCED CONCRETE PIPE (CLASS IV)</v>
      </c>
      <c r="D516" s="93" t="str">
        <f>'CONSTRUCTION COST ESTIMATE'!BB516</f>
        <v>LF</v>
      </c>
      <c r="E516" s="94">
        <f>'CONSTRUCTION COST ESTIMATE'!BA516</f>
        <v>0</v>
      </c>
      <c r="F516" s="220">
        <f>'CONSTRUCTION COST ESTIMATE'!BC516</f>
        <v>0</v>
      </c>
      <c r="G516" s="221">
        <f>'CONSTRUCTION COST ESTIMATE'!BD516</f>
        <v>0</v>
      </c>
      <c r="H516" s="220"/>
      <c r="I516" s="220">
        <f t="shared" si="199"/>
        <v>0</v>
      </c>
      <c r="J516" s="220"/>
      <c r="K516" s="220">
        <f t="shared" si="200"/>
        <v>0</v>
      </c>
      <c r="L516" s="220"/>
      <c r="M516" s="220">
        <f t="shared" si="201"/>
        <v>0</v>
      </c>
      <c r="N516" s="220"/>
      <c r="O516" s="220">
        <f t="shared" si="202"/>
        <v>0</v>
      </c>
      <c r="P516" s="220"/>
      <c r="Q516" s="220">
        <f t="shared" si="203"/>
        <v>0</v>
      </c>
      <c r="R516" s="220"/>
      <c r="S516" s="220">
        <f t="shared" si="204"/>
        <v>0</v>
      </c>
      <c r="T516" s="220"/>
      <c r="U516" s="220">
        <f t="shared" si="205"/>
        <v>0</v>
      </c>
      <c r="V516" s="220"/>
      <c r="W516" s="220">
        <f t="shared" si="206"/>
        <v>0</v>
      </c>
      <c r="X516" s="220"/>
      <c r="Y516" s="220">
        <f t="shared" si="207"/>
        <v>0</v>
      </c>
      <c r="Z516" s="220"/>
      <c r="AA516" s="220">
        <f t="shared" si="208"/>
        <v>0</v>
      </c>
      <c r="AC516" s="222" t="e">
        <f t="shared" si="217"/>
        <v>#DIV/0!</v>
      </c>
      <c r="AD516" s="220" t="e">
        <f t="shared" si="209"/>
        <v>#NUM!</v>
      </c>
      <c r="AE516" s="223" t="e">
        <f t="shared" si="210"/>
        <v>#NUM!</v>
      </c>
      <c r="AF516" s="223" t="e">
        <f t="shared" si="211"/>
        <v>#NUM!</v>
      </c>
      <c r="AG516" s="222" t="e">
        <f t="shared" si="212"/>
        <v>#NUM!</v>
      </c>
      <c r="AI516" s="220" t="e">
        <f t="shared" si="213"/>
        <v>#DIV/0!</v>
      </c>
      <c r="AJ516" s="222" t="e">
        <f t="shared" si="214"/>
        <v>#DIV/0!</v>
      </c>
      <c r="AK516" s="222" t="e">
        <f t="shared" si="215"/>
        <v>#DIV/0!</v>
      </c>
      <c r="AL516" s="222" t="e">
        <f t="shared" si="216"/>
        <v>#DIV/0!</v>
      </c>
      <c r="AN516" s="89"/>
    </row>
    <row r="517" spans="1:40" s="88" customFormat="1" ht="30" hidden="1" customHeight="1">
      <c r="A517" s="88">
        <f>'CONSTRUCTION COST ESTIMATE'!A517</f>
        <v>0</v>
      </c>
      <c r="B517" s="91">
        <f>'CONSTRUCTION COST ESTIMATE'!B517</f>
        <v>603.09100000000001</v>
      </c>
      <c r="C517" s="92" t="str">
        <f>'CONSTRUCTION COST ESTIMATE'!C517</f>
        <v>21 INCH REINFORCED CONCRETE PIPE (CLASS V)</v>
      </c>
      <c r="D517" s="93" t="str">
        <f>'CONSTRUCTION COST ESTIMATE'!BB517</f>
        <v>LF</v>
      </c>
      <c r="E517" s="94">
        <f>'CONSTRUCTION COST ESTIMATE'!BA517</f>
        <v>0</v>
      </c>
      <c r="F517" s="220">
        <f>'CONSTRUCTION COST ESTIMATE'!BC517</f>
        <v>0</v>
      </c>
      <c r="G517" s="221">
        <f>'CONSTRUCTION COST ESTIMATE'!BD517</f>
        <v>0</v>
      </c>
      <c r="H517" s="220"/>
      <c r="I517" s="220">
        <f t="shared" si="199"/>
        <v>0</v>
      </c>
      <c r="J517" s="220"/>
      <c r="K517" s="220">
        <f t="shared" si="200"/>
        <v>0</v>
      </c>
      <c r="L517" s="220"/>
      <c r="M517" s="220">
        <f t="shared" si="201"/>
        <v>0</v>
      </c>
      <c r="N517" s="220"/>
      <c r="O517" s="220">
        <f t="shared" si="202"/>
        <v>0</v>
      </c>
      <c r="P517" s="220"/>
      <c r="Q517" s="220">
        <f t="shared" si="203"/>
        <v>0</v>
      </c>
      <c r="R517" s="220"/>
      <c r="S517" s="220">
        <f t="shared" si="204"/>
        <v>0</v>
      </c>
      <c r="T517" s="220"/>
      <c r="U517" s="220">
        <f t="shared" si="205"/>
        <v>0</v>
      </c>
      <c r="V517" s="220"/>
      <c r="W517" s="220">
        <f t="shared" si="206"/>
        <v>0</v>
      </c>
      <c r="X517" s="220"/>
      <c r="Y517" s="220">
        <f t="shared" si="207"/>
        <v>0</v>
      </c>
      <c r="Z517" s="220"/>
      <c r="AA517" s="220">
        <f t="shared" si="208"/>
        <v>0</v>
      </c>
      <c r="AC517" s="222" t="e">
        <f t="shared" si="217"/>
        <v>#DIV/0!</v>
      </c>
      <c r="AD517" s="220" t="e">
        <f t="shared" si="209"/>
        <v>#NUM!</v>
      </c>
      <c r="AE517" s="223" t="e">
        <f t="shared" si="210"/>
        <v>#NUM!</v>
      </c>
      <c r="AF517" s="223" t="e">
        <f t="shared" si="211"/>
        <v>#NUM!</v>
      </c>
      <c r="AG517" s="222" t="e">
        <f t="shared" si="212"/>
        <v>#NUM!</v>
      </c>
      <c r="AI517" s="220" t="e">
        <f t="shared" si="213"/>
        <v>#DIV/0!</v>
      </c>
      <c r="AJ517" s="222" t="e">
        <f t="shared" si="214"/>
        <v>#DIV/0!</v>
      </c>
      <c r="AK517" s="222" t="e">
        <f t="shared" si="215"/>
        <v>#DIV/0!</v>
      </c>
      <c r="AL517" s="222" t="e">
        <f t="shared" si="216"/>
        <v>#DIV/0!</v>
      </c>
      <c r="AN517" s="89"/>
    </row>
    <row r="518" spans="1:40" s="88" customFormat="1" ht="30" hidden="1" customHeight="1">
      <c r="A518" s="88">
        <f>'CONSTRUCTION COST ESTIMATE'!A518</f>
        <v>0</v>
      </c>
      <c r="B518" s="91">
        <f>'CONSTRUCTION COST ESTIMATE'!B518</f>
        <v>603.09199999999998</v>
      </c>
      <c r="C518" s="92" t="str">
        <f>'CONSTRUCTION COST ESTIMATE'!C518</f>
        <v>24 INCH REINFORCED CONCRETE PIPE (CLASS III)</v>
      </c>
      <c r="D518" s="93" t="str">
        <f>'CONSTRUCTION COST ESTIMATE'!BB518</f>
        <v>LF</v>
      </c>
      <c r="E518" s="94">
        <f>'CONSTRUCTION COST ESTIMATE'!BA518</f>
        <v>0</v>
      </c>
      <c r="F518" s="220">
        <f>'CONSTRUCTION COST ESTIMATE'!BC518</f>
        <v>0</v>
      </c>
      <c r="G518" s="221">
        <f>'CONSTRUCTION COST ESTIMATE'!BD518</f>
        <v>0</v>
      </c>
      <c r="H518" s="220"/>
      <c r="I518" s="220">
        <f t="shared" si="199"/>
        <v>0</v>
      </c>
      <c r="J518" s="220"/>
      <c r="K518" s="220">
        <f t="shared" si="200"/>
        <v>0</v>
      </c>
      <c r="L518" s="220"/>
      <c r="M518" s="220">
        <f t="shared" si="201"/>
        <v>0</v>
      </c>
      <c r="N518" s="220"/>
      <c r="O518" s="220">
        <f t="shared" si="202"/>
        <v>0</v>
      </c>
      <c r="P518" s="220"/>
      <c r="Q518" s="220">
        <f t="shared" si="203"/>
        <v>0</v>
      </c>
      <c r="R518" s="220"/>
      <c r="S518" s="220">
        <f t="shared" si="204"/>
        <v>0</v>
      </c>
      <c r="T518" s="220"/>
      <c r="U518" s="220">
        <f t="shared" si="205"/>
        <v>0</v>
      </c>
      <c r="V518" s="220"/>
      <c r="W518" s="220">
        <f t="shared" si="206"/>
        <v>0</v>
      </c>
      <c r="X518" s="220"/>
      <c r="Y518" s="220">
        <f t="shared" si="207"/>
        <v>0</v>
      </c>
      <c r="Z518" s="220"/>
      <c r="AA518" s="220">
        <f t="shared" si="208"/>
        <v>0</v>
      </c>
      <c r="AC518" s="222" t="e">
        <f t="shared" si="217"/>
        <v>#DIV/0!</v>
      </c>
      <c r="AD518" s="220" t="e">
        <f t="shared" si="209"/>
        <v>#NUM!</v>
      </c>
      <c r="AE518" s="223" t="e">
        <f t="shared" si="210"/>
        <v>#NUM!</v>
      </c>
      <c r="AF518" s="223" t="e">
        <f t="shared" si="211"/>
        <v>#NUM!</v>
      </c>
      <c r="AG518" s="222" t="e">
        <f t="shared" si="212"/>
        <v>#NUM!</v>
      </c>
      <c r="AI518" s="220" t="e">
        <f t="shared" si="213"/>
        <v>#DIV/0!</v>
      </c>
      <c r="AJ518" s="222" t="e">
        <f t="shared" si="214"/>
        <v>#DIV/0!</v>
      </c>
      <c r="AK518" s="222" t="e">
        <f t="shared" si="215"/>
        <v>#DIV/0!</v>
      </c>
      <c r="AL518" s="222" t="e">
        <f t="shared" si="216"/>
        <v>#DIV/0!</v>
      </c>
      <c r="AN518" s="89"/>
    </row>
    <row r="519" spans="1:40" s="88" customFormat="1" ht="30" hidden="1" customHeight="1">
      <c r="A519" s="88">
        <f>'CONSTRUCTION COST ESTIMATE'!A519</f>
        <v>0</v>
      </c>
      <c r="B519" s="91">
        <f>'CONSTRUCTION COST ESTIMATE'!B519</f>
        <v>603.09299999999996</v>
      </c>
      <c r="C519" s="92" t="str">
        <f>'CONSTRUCTION COST ESTIMATE'!C519</f>
        <v>24 INCH REINFORCED CONCRETE PIPE (CLASS IV)</v>
      </c>
      <c r="D519" s="93" t="str">
        <f>'CONSTRUCTION COST ESTIMATE'!BB519</f>
        <v>LF</v>
      </c>
      <c r="E519" s="94">
        <f>'CONSTRUCTION COST ESTIMATE'!BA519</f>
        <v>0</v>
      </c>
      <c r="F519" s="220">
        <f>'CONSTRUCTION COST ESTIMATE'!BC519</f>
        <v>0</v>
      </c>
      <c r="G519" s="221">
        <f>'CONSTRUCTION COST ESTIMATE'!BD519</f>
        <v>0</v>
      </c>
      <c r="H519" s="220"/>
      <c r="I519" s="220">
        <f t="shared" si="199"/>
        <v>0</v>
      </c>
      <c r="J519" s="220"/>
      <c r="K519" s="220">
        <f t="shared" si="200"/>
        <v>0</v>
      </c>
      <c r="L519" s="220"/>
      <c r="M519" s="220">
        <f t="shared" si="201"/>
        <v>0</v>
      </c>
      <c r="N519" s="220"/>
      <c r="O519" s="220">
        <f t="shared" si="202"/>
        <v>0</v>
      </c>
      <c r="P519" s="220"/>
      <c r="Q519" s="220">
        <f t="shared" si="203"/>
        <v>0</v>
      </c>
      <c r="R519" s="220"/>
      <c r="S519" s="220">
        <f t="shared" si="204"/>
        <v>0</v>
      </c>
      <c r="T519" s="220"/>
      <c r="U519" s="220">
        <f t="shared" si="205"/>
        <v>0</v>
      </c>
      <c r="V519" s="220"/>
      <c r="W519" s="220">
        <f t="shared" si="206"/>
        <v>0</v>
      </c>
      <c r="X519" s="220"/>
      <c r="Y519" s="220">
        <f t="shared" si="207"/>
        <v>0</v>
      </c>
      <c r="Z519" s="220"/>
      <c r="AA519" s="220">
        <f t="shared" si="208"/>
        <v>0</v>
      </c>
      <c r="AC519" s="222" t="e">
        <f t="shared" si="217"/>
        <v>#DIV/0!</v>
      </c>
      <c r="AD519" s="220" t="e">
        <f t="shared" si="209"/>
        <v>#NUM!</v>
      </c>
      <c r="AE519" s="223" t="e">
        <f t="shared" si="210"/>
        <v>#NUM!</v>
      </c>
      <c r="AF519" s="223" t="e">
        <f t="shared" si="211"/>
        <v>#NUM!</v>
      </c>
      <c r="AG519" s="222" t="e">
        <f t="shared" si="212"/>
        <v>#NUM!</v>
      </c>
      <c r="AI519" s="220" t="e">
        <f t="shared" si="213"/>
        <v>#DIV/0!</v>
      </c>
      <c r="AJ519" s="222" t="e">
        <f t="shared" si="214"/>
        <v>#DIV/0!</v>
      </c>
      <c r="AK519" s="222" t="e">
        <f t="shared" si="215"/>
        <v>#DIV/0!</v>
      </c>
      <c r="AL519" s="222" t="e">
        <f t="shared" si="216"/>
        <v>#DIV/0!</v>
      </c>
      <c r="AN519" s="89"/>
    </row>
    <row r="520" spans="1:40" s="88" customFormat="1" ht="30" hidden="1" customHeight="1">
      <c r="A520" s="88">
        <f>'CONSTRUCTION COST ESTIMATE'!A520</f>
        <v>0</v>
      </c>
      <c r="B520" s="91">
        <f>'CONSTRUCTION COST ESTIMATE'!B520</f>
        <v>603.09400000000005</v>
      </c>
      <c r="C520" s="92" t="str">
        <f>'CONSTRUCTION COST ESTIMATE'!C520</f>
        <v>24 INCH REINFORCED CONCRETE PIPE (CLASS V)</v>
      </c>
      <c r="D520" s="93" t="str">
        <f>'CONSTRUCTION COST ESTIMATE'!BB520</f>
        <v>LF</v>
      </c>
      <c r="E520" s="94">
        <f>'CONSTRUCTION COST ESTIMATE'!BA520</f>
        <v>0</v>
      </c>
      <c r="F520" s="220">
        <f>'CONSTRUCTION COST ESTIMATE'!BC520</f>
        <v>0</v>
      </c>
      <c r="G520" s="221">
        <f>'CONSTRUCTION COST ESTIMATE'!BD520</f>
        <v>0</v>
      </c>
      <c r="H520" s="220"/>
      <c r="I520" s="220">
        <f t="shared" si="199"/>
        <v>0</v>
      </c>
      <c r="J520" s="220"/>
      <c r="K520" s="220">
        <f t="shared" si="200"/>
        <v>0</v>
      </c>
      <c r="L520" s="220"/>
      <c r="M520" s="220">
        <f t="shared" si="201"/>
        <v>0</v>
      </c>
      <c r="N520" s="220"/>
      <c r="O520" s="220">
        <f t="shared" si="202"/>
        <v>0</v>
      </c>
      <c r="P520" s="220"/>
      <c r="Q520" s="220">
        <f t="shared" si="203"/>
        <v>0</v>
      </c>
      <c r="R520" s="220"/>
      <c r="S520" s="220">
        <f t="shared" si="204"/>
        <v>0</v>
      </c>
      <c r="T520" s="220"/>
      <c r="U520" s="220">
        <f t="shared" si="205"/>
        <v>0</v>
      </c>
      <c r="V520" s="220"/>
      <c r="W520" s="220">
        <f t="shared" si="206"/>
        <v>0</v>
      </c>
      <c r="X520" s="220"/>
      <c r="Y520" s="220">
        <f t="shared" si="207"/>
        <v>0</v>
      </c>
      <c r="Z520" s="220"/>
      <c r="AA520" s="220">
        <f t="shared" si="208"/>
        <v>0</v>
      </c>
      <c r="AC520" s="222" t="e">
        <f t="shared" si="217"/>
        <v>#DIV/0!</v>
      </c>
      <c r="AD520" s="220" t="e">
        <f t="shared" si="209"/>
        <v>#NUM!</v>
      </c>
      <c r="AE520" s="223" t="e">
        <f t="shared" si="210"/>
        <v>#NUM!</v>
      </c>
      <c r="AF520" s="223" t="e">
        <f t="shared" si="211"/>
        <v>#NUM!</v>
      </c>
      <c r="AG520" s="222" t="e">
        <f t="shared" si="212"/>
        <v>#NUM!</v>
      </c>
      <c r="AI520" s="220" t="e">
        <f t="shared" si="213"/>
        <v>#DIV/0!</v>
      </c>
      <c r="AJ520" s="222" t="e">
        <f t="shared" si="214"/>
        <v>#DIV/0!</v>
      </c>
      <c r="AK520" s="222" t="e">
        <f t="shared" si="215"/>
        <v>#DIV/0!</v>
      </c>
      <c r="AL520" s="222" t="e">
        <f t="shared" si="216"/>
        <v>#DIV/0!</v>
      </c>
      <c r="AN520" s="89"/>
    </row>
    <row r="521" spans="1:40" s="88" customFormat="1" ht="30" hidden="1" customHeight="1">
      <c r="A521" s="88">
        <f>'CONSTRUCTION COST ESTIMATE'!A521</f>
        <v>0</v>
      </c>
      <c r="B521" s="91">
        <f>'CONSTRUCTION COST ESTIMATE'!B521</f>
        <v>603.09500000000003</v>
      </c>
      <c r="C521" s="92" t="str">
        <f>'CONSTRUCTION COST ESTIMATE'!C521</f>
        <v>30 INCH REINFORCED CONCRETE PIPE (CLASS III)</v>
      </c>
      <c r="D521" s="93" t="str">
        <f>'CONSTRUCTION COST ESTIMATE'!BB521</f>
        <v>LF</v>
      </c>
      <c r="E521" s="94">
        <f>'CONSTRUCTION COST ESTIMATE'!BA521</f>
        <v>0</v>
      </c>
      <c r="F521" s="220">
        <f>'CONSTRUCTION COST ESTIMATE'!BC521</f>
        <v>0</v>
      </c>
      <c r="G521" s="221">
        <f>'CONSTRUCTION COST ESTIMATE'!BD521</f>
        <v>0</v>
      </c>
      <c r="H521" s="220"/>
      <c r="I521" s="220">
        <f t="shared" si="199"/>
        <v>0</v>
      </c>
      <c r="J521" s="220"/>
      <c r="K521" s="220">
        <f t="shared" si="200"/>
        <v>0</v>
      </c>
      <c r="L521" s="220"/>
      <c r="M521" s="220">
        <f t="shared" si="201"/>
        <v>0</v>
      </c>
      <c r="N521" s="220"/>
      <c r="O521" s="220">
        <f t="shared" si="202"/>
        <v>0</v>
      </c>
      <c r="P521" s="220"/>
      <c r="Q521" s="220">
        <f t="shared" si="203"/>
        <v>0</v>
      </c>
      <c r="R521" s="220"/>
      <c r="S521" s="220">
        <f t="shared" si="204"/>
        <v>0</v>
      </c>
      <c r="T521" s="220"/>
      <c r="U521" s="220">
        <f t="shared" si="205"/>
        <v>0</v>
      </c>
      <c r="V521" s="220"/>
      <c r="W521" s="220">
        <f t="shared" si="206"/>
        <v>0</v>
      </c>
      <c r="X521" s="220"/>
      <c r="Y521" s="220">
        <f t="shared" si="207"/>
        <v>0</v>
      </c>
      <c r="Z521" s="220"/>
      <c r="AA521" s="220">
        <f t="shared" si="208"/>
        <v>0</v>
      </c>
      <c r="AC521" s="222" t="e">
        <f t="shared" si="217"/>
        <v>#DIV/0!</v>
      </c>
      <c r="AD521" s="220" t="e">
        <f t="shared" si="209"/>
        <v>#NUM!</v>
      </c>
      <c r="AE521" s="223" t="e">
        <f t="shared" si="210"/>
        <v>#NUM!</v>
      </c>
      <c r="AF521" s="223" t="e">
        <f t="shared" si="211"/>
        <v>#NUM!</v>
      </c>
      <c r="AG521" s="222" t="e">
        <f t="shared" si="212"/>
        <v>#NUM!</v>
      </c>
      <c r="AI521" s="220" t="e">
        <f t="shared" si="213"/>
        <v>#DIV/0!</v>
      </c>
      <c r="AJ521" s="222" t="e">
        <f t="shared" si="214"/>
        <v>#DIV/0!</v>
      </c>
      <c r="AK521" s="222" t="e">
        <f t="shared" si="215"/>
        <v>#DIV/0!</v>
      </c>
      <c r="AL521" s="222" t="e">
        <f t="shared" si="216"/>
        <v>#DIV/0!</v>
      </c>
      <c r="AN521" s="89"/>
    </row>
    <row r="522" spans="1:40" s="88" customFormat="1" ht="30" hidden="1" customHeight="1">
      <c r="A522" s="88">
        <f>'CONSTRUCTION COST ESTIMATE'!A522</f>
        <v>0</v>
      </c>
      <c r="B522" s="91">
        <f>'CONSTRUCTION COST ESTIMATE'!B522</f>
        <v>603.096</v>
      </c>
      <c r="C522" s="92" t="str">
        <f>'CONSTRUCTION COST ESTIMATE'!C522</f>
        <v>30 INCH REINFORCED CONCRETE PIPE (CLASS IV)</v>
      </c>
      <c r="D522" s="93" t="str">
        <f>'CONSTRUCTION COST ESTIMATE'!BB522</f>
        <v>LF</v>
      </c>
      <c r="E522" s="94">
        <f>'CONSTRUCTION COST ESTIMATE'!BA522</f>
        <v>0</v>
      </c>
      <c r="F522" s="220">
        <f>'CONSTRUCTION COST ESTIMATE'!BC522</f>
        <v>0</v>
      </c>
      <c r="G522" s="221">
        <f>'CONSTRUCTION COST ESTIMATE'!BD522</f>
        <v>0</v>
      </c>
      <c r="H522" s="220"/>
      <c r="I522" s="220">
        <f t="shared" si="199"/>
        <v>0</v>
      </c>
      <c r="J522" s="220"/>
      <c r="K522" s="220">
        <f t="shared" si="200"/>
        <v>0</v>
      </c>
      <c r="L522" s="220"/>
      <c r="M522" s="220">
        <f t="shared" si="201"/>
        <v>0</v>
      </c>
      <c r="N522" s="220"/>
      <c r="O522" s="220">
        <f t="shared" si="202"/>
        <v>0</v>
      </c>
      <c r="P522" s="220"/>
      <c r="Q522" s="220">
        <f t="shared" si="203"/>
        <v>0</v>
      </c>
      <c r="R522" s="220"/>
      <c r="S522" s="220">
        <f t="shared" si="204"/>
        <v>0</v>
      </c>
      <c r="T522" s="220"/>
      <c r="U522" s="220">
        <f t="shared" si="205"/>
        <v>0</v>
      </c>
      <c r="V522" s="220"/>
      <c r="W522" s="220">
        <f t="shared" si="206"/>
        <v>0</v>
      </c>
      <c r="X522" s="220"/>
      <c r="Y522" s="220">
        <f t="shared" si="207"/>
        <v>0</v>
      </c>
      <c r="Z522" s="220"/>
      <c r="AA522" s="220">
        <f t="shared" si="208"/>
        <v>0</v>
      </c>
      <c r="AC522" s="222" t="e">
        <f t="shared" si="217"/>
        <v>#DIV/0!</v>
      </c>
      <c r="AD522" s="220" t="e">
        <f t="shared" si="209"/>
        <v>#NUM!</v>
      </c>
      <c r="AE522" s="223" t="e">
        <f t="shared" si="210"/>
        <v>#NUM!</v>
      </c>
      <c r="AF522" s="223" t="e">
        <f t="shared" si="211"/>
        <v>#NUM!</v>
      </c>
      <c r="AG522" s="222" t="e">
        <f t="shared" si="212"/>
        <v>#NUM!</v>
      </c>
      <c r="AI522" s="220" t="e">
        <f t="shared" si="213"/>
        <v>#DIV/0!</v>
      </c>
      <c r="AJ522" s="222" t="e">
        <f t="shared" si="214"/>
        <v>#DIV/0!</v>
      </c>
      <c r="AK522" s="222" t="e">
        <f t="shared" si="215"/>
        <v>#DIV/0!</v>
      </c>
      <c r="AL522" s="222" t="e">
        <f t="shared" si="216"/>
        <v>#DIV/0!</v>
      </c>
      <c r="AN522" s="89"/>
    </row>
    <row r="523" spans="1:40" s="88" customFormat="1" ht="30" hidden="1" customHeight="1">
      <c r="A523" s="88">
        <f>'CONSTRUCTION COST ESTIMATE'!A523</f>
        <v>0</v>
      </c>
      <c r="B523" s="91">
        <f>'CONSTRUCTION COST ESTIMATE'!B523</f>
        <v>603.09699999999998</v>
      </c>
      <c r="C523" s="92" t="str">
        <f>'CONSTRUCTION COST ESTIMATE'!C523</f>
        <v>30 INCH REINFORCED CONCRETE PIPE (CLASS V)</v>
      </c>
      <c r="D523" s="93" t="str">
        <f>'CONSTRUCTION COST ESTIMATE'!BB523</f>
        <v>LF</v>
      </c>
      <c r="E523" s="94">
        <f>'CONSTRUCTION COST ESTIMATE'!BA523</f>
        <v>0</v>
      </c>
      <c r="F523" s="220">
        <f>'CONSTRUCTION COST ESTIMATE'!BC523</f>
        <v>0</v>
      </c>
      <c r="G523" s="221">
        <f>'CONSTRUCTION COST ESTIMATE'!BD523</f>
        <v>0</v>
      </c>
      <c r="H523" s="220"/>
      <c r="I523" s="220">
        <f t="shared" si="199"/>
        <v>0</v>
      </c>
      <c r="J523" s="220"/>
      <c r="K523" s="220">
        <f t="shared" si="200"/>
        <v>0</v>
      </c>
      <c r="L523" s="220"/>
      <c r="M523" s="220">
        <f t="shared" si="201"/>
        <v>0</v>
      </c>
      <c r="N523" s="220"/>
      <c r="O523" s="220">
        <f t="shared" si="202"/>
        <v>0</v>
      </c>
      <c r="P523" s="220"/>
      <c r="Q523" s="220">
        <f t="shared" si="203"/>
        <v>0</v>
      </c>
      <c r="R523" s="220"/>
      <c r="S523" s="220">
        <f t="shared" si="204"/>
        <v>0</v>
      </c>
      <c r="T523" s="220"/>
      <c r="U523" s="220">
        <f t="shared" si="205"/>
        <v>0</v>
      </c>
      <c r="V523" s="220"/>
      <c r="W523" s="220">
        <f t="shared" si="206"/>
        <v>0</v>
      </c>
      <c r="X523" s="220"/>
      <c r="Y523" s="220">
        <f t="shared" si="207"/>
        <v>0</v>
      </c>
      <c r="Z523" s="220"/>
      <c r="AA523" s="220">
        <f t="shared" si="208"/>
        <v>0</v>
      </c>
      <c r="AC523" s="222" t="e">
        <f t="shared" si="217"/>
        <v>#DIV/0!</v>
      </c>
      <c r="AD523" s="220" t="e">
        <f t="shared" si="209"/>
        <v>#NUM!</v>
      </c>
      <c r="AE523" s="223" t="e">
        <f t="shared" si="210"/>
        <v>#NUM!</v>
      </c>
      <c r="AF523" s="223" t="e">
        <f t="shared" si="211"/>
        <v>#NUM!</v>
      </c>
      <c r="AG523" s="222" t="e">
        <f t="shared" si="212"/>
        <v>#NUM!</v>
      </c>
      <c r="AI523" s="220" t="e">
        <f t="shared" si="213"/>
        <v>#DIV/0!</v>
      </c>
      <c r="AJ523" s="222" t="e">
        <f t="shared" si="214"/>
        <v>#DIV/0!</v>
      </c>
      <c r="AK523" s="222" t="e">
        <f t="shared" si="215"/>
        <v>#DIV/0!</v>
      </c>
      <c r="AL523" s="222" t="e">
        <f t="shared" si="216"/>
        <v>#DIV/0!</v>
      </c>
      <c r="AN523" s="89"/>
    </row>
    <row r="524" spans="1:40" s="88" customFormat="1" ht="30" hidden="1" customHeight="1">
      <c r="A524" s="88">
        <f>'CONSTRUCTION COST ESTIMATE'!A524</f>
        <v>0</v>
      </c>
      <c r="B524" s="91">
        <f>'CONSTRUCTION COST ESTIMATE'!B524</f>
        <v>603.09799999999996</v>
      </c>
      <c r="C524" s="92" t="str">
        <f>'CONSTRUCTION COST ESTIMATE'!C524</f>
        <v>36 INCH REINFORCED CONCRETE PIPE (CLASS III)</v>
      </c>
      <c r="D524" s="93" t="str">
        <f>'CONSTRUCTION COST ESTIMATE'!BB524</f>
        <v>LF</v>
      </c>
      <c r="E524" s="94">
        <f>'CONSTRUCTION COST ESTIMATE'!BA524</f>
        <v>0</v>
      </c>
      <c r="F524" s="220">
        <f>'CONSTRUCTION COST ESTIMATE'!BC524</f>
        <v>0</v>
      </c>
      <c r="G524" s="221">
        <f>'CONSTRUCTION COST ESTIMATE'!BD524</f>
        <v>0</v>
      </c>
      <c r="H524" s="220"/>
      <c r="I524" s="220">
        <f t="shared" si="199"/>
        <v>0</v>
      </c>
      <c r="J524" s="220"/>
      <c r="K524" s="220">
        <f t="shared" si="200"/>
        <v>0</v>
      </c>
      <c r="L524" s="220"/>
      <c r="M524" s="220">
        <f t="shared" si="201"/>
        <v>0</v>
      </c>
      <c r="N524" s="220"/>
      <c r="O524" s="220">
        <f t="shared" si="202"/>
        <v>0</v>
      </c>
      <c r="P524" s="220"/>
      <c r="Q524" s="220">
        <f t="shared" si="203"/>
        <v>0</v>
      </c>
      <c r="R524" s="220"/>
      <c r="S524" s="220">
        <f t="shared" si="204"/>
        <v>0</v>
      </c>
      <c r="T524" s="220"/>
      <c r="U524" s="220">
        <f t="shared" si="205"/>
        <v>0</v>
      </c>
      <c r="V524" s="220"/>
      <c r="W524" s="220">
        <f t="shared" si="206"/>
        <v>0</v>
      </c>
      <c r="X524" s="220"/>
      <c r="Y524" s="220">
        <f t="shared" si="207"/>
        <v>0</v>
      </c>
      <c r="Z524" s="220"/>
      <c r="AA524" s="220">
        <f t="shared" si="208"/>
        <v>0</v>
      </c>
      <c r="AC524" s="222" t="e">
        <f t="shared" si="217"/>
        <v>#DIV/0!</v>
      </c>
      <c r="AD524" s="220" t="e">
        <f t="shared" si="209"/>
        <v>#NUM!</v>
      </c>
      <c r="AE524" s="223" t="e">
        <f t="shared" si="210"/>
        <v>#NUM!</v>
      </c>
      <c r="AF524" s="223" t="e">
        <f t="shared" si="211"/>
        <v>#NUM!</v>
      </c>
      <c r="AG524" s="222" t="e">
        <f t="shared" si="212"/>
        <v>#NUM!</v>
      </c>
      <c r="AI524" s="220" t="e">
        <f t="shared" si="213"/>
        <v>#DIV/0!</v>
      </c>
      <c r="AJ524" s="222" t="e">
        <f t="shared" si="214"/>
        <v>#DIV/0!</v>
      </c>
      <c r="AK524" s="222" t="e">
        <f t="shared" si="215"/>
        <v>#DIV/0!</v>
      </c>
      <c r="AL524" s="222" t="e">
        <f t="shared" si="216"/>
        <v>#DIV/0!</v>
      </c>
      <c r="AN524" s="89"/>
    </row>
    <row r="525" spans="1:40" s="88" customFormat="1" ht="30" hidden="1" customHeight="1">
      <c r="A525" s="88">
        <f>'CONSTRUCTION COST ESTIMATE'!A525</f>
        <v>0</v>
      </c>
      <c r="B525" s="91">
        <f>'CONSTRUCTION COST ESTIMATE'!B525</f>
        <v>603.09900000000005</v>
      </c>
      <c r="C525" s="92" t="str">
        <f>'CONSTRUCTION COST ESTIMATE'!C525</f>
        <v>36 INCH REINFORCED CONCRETE PIPE (CLASS IV)</v>
      </c>
      <c r="D525" s="93" t="str">
        <f>'CONSTRUCTION COST ESTIMATE'!BB525</f>
        <v>LF</v>
      </c>
      <c r="E525" s="94">
        <f>'CONSTRUCTION COST ESTIMATE'!BA525</f>
        <v>0</v>
      </c>
      <c r="F525" s="220">
        <f>'CONSTRUCTION COST ESTIMATE'!BC525</f>
        <v>0</v>
      </c>
      <c r="G525" s="221">
        <f>'CONSTRUCTION COST ESTIMATE'!BD525</f>
        <v>0</v>
      </c>
      <c r="H525" s="220"/>
      <c r="I525" s="220">
        <f t="shared" si="199"/>
        <v>0</v>
      </c>
      <c r="J525" s="220"/>
      <c r="K525" s="220">
        <f t="shared" si="200"/>
        <v>0</v>
      </c>
      <c r="L525" s="220"/>
      <c r="M525" s="220">
        <f t="shared" si="201"/>
        <v>0</v>
      </c>
      <c r="N525" s="220"/>
      <c r="O525" s="220">
        <f t="shared" si="202"/>
        <v>0</v>
      </c>
      <c r="P525" s="220"/>
      <c r="Q525" s="220">
        <f t="shared" si="203"/>
        <v>0</v>
      </c>
      <c r="R525" s="220"/>
      <c r="S525" s="220">
        <f t="shared" si="204"/>
        <v>0</v>
      </c>
      <c r="T525" s="220"/>
      <c r="U525" s="220">
        <f t="shared" si="205"/>
        <v>0</v>
      </c>
      <c r="V525" s="220"/>
      <c r="W525" s="220">
        <f t="shared" si="206"/>
        <v>0</v>
      </c>
      <c r="X525" s="220"/>
      <c r="Y525" s="220">
        <f t="shared" si="207"/>
        <v>0</v>
      </c>
      <c r="Z525" s="220"/>
      <c r="AA525" s="220">
        <f t="shared" si="208"/>
        <v>0</v>
      </c>
      <c r="AC525" s="222" t="e">
        <f t="shared" si="217"/>
        <v>#DIV/0!</v>
      </c>
      <c r="AD525" s="220" t="e">
        <f t="shared" si="209"/>
        <v>#NUM!</v>
      </c>
      <c r="AE525" s="223" t="e">
        <f t="shared" si="210"/>
        <v>#NUM!</v>
      </c>
      <c r="AF525" s="223" t="e">
        <f t="shared" si="211"/>
        <v>#NUM!</v>
      </c>
      <c r="AG525" s="222" t="e">
        <f t="shared" si="212"/>
        <v>#NUM!</v>
      </c>
      <c r="AI525" s="220" t="e">
        <f t="shared" si="213"/>
        <v>#DIV/0!</v>
      </c>
      <c r="AJ525" s="222" t="e">
        <f t="shared" si="214"/>
        <v>#DIV/0!</v>
      </c>
      <c r="AK525" s="222" t="e">
        <f t="shared" si="215"/>
        <v>#DIV/0!</v>
      </c>
      <c r="AL525" s="222" t="e">
        <f t="shared" si="216"/>
        <v>#DIV/0!</v>
      </c>
      <c r="AN525" s="89"/>
    </row>
    <row r="526" spans="1:40" s="88" customFormat="1" ht="30" hidden="1" customHeight="1">
      <c r="A526" s="88">
        <f>'CONSTRUCTION COST ESTIMATE'!A526</f>
        <v>0</v>
      </c>
      <c r="B526" s="91">
        <f>'CONSTRUCTION COST ESTIMATE'!B526</f>
        <v>603.1</v>
      </c>
      <c r="C526" s="92" t="str">
        <f>'CONSTRUCTION COST ESTIMATE'!C526</f>
        <v>36 INCH REINFORCED CONCRETE PIPE (CLASS V)</v>
      </c>
      <c r="D526" s="93" t="str">
        <f>'CONSTRUCTION COST ESTIMATE'!BB526</f>
        <v>LF</v>
      </c>
      <c r="E526" s="94">
        <f>'CONSTRUCTION COST ESTIMATE'!BA526</f>
        <v>0</v>
      </c>
      <c r="F526" s="220">
        <f>'CONSTRUCTION COST ESTIMATE'!BC526</f>
        <v>0</v>
      </c>
      <c r="G526" s="221">
        <f>'CONSTRUCTION COST ESTIMATE'!BD526</f>
        <v>0</v>
      </c>
      <c r="H526" s="220"/>
      <c r="I526" s="220">
        <f t="shared" si="199"/>
        <v>0</v>
      </c>
      <c r="J526" s="220"/>
      <c r="K526" s="220">
        <f t="shared" si="200"/>
        <v>0</v>
      </c>
      <c r="L526" s="220"/>
      <c r="M526" s="220">
        <f t="shared" si="201"/>
        <v>0</v>
      </c>
      <c r="N526" s="220"/>
      <c r="O526" s="220">
        <f t="shared" si="202"/>
        <v>0</v>
      </c>
      <c r="P526" s="220"/>
      <c r="Q526" s="220">
        <f t="shared" si="203"/>
        <v>0</v>
      </c>
      <c r="R526" s="220"/>
      <c r="S526" s="220">
        <f t="shared" si="204"/>
        <v>0</v>
      </c>
      <c r="T526" s="220"/>
      <c r="U526" s="220">
        <f t="shared" si="205"/>
        <v>0</v>
      </c>
      <c r="V526" s="220"/>
      <c r="W526" s="220">
        <f t="shared" si="206"/>
        <v>0</v>
      </c>
      <c r="X526" s="220"/>
      <c r="Y526" s="220">
        <f t="shared" si="207"/>
        <v>0</v>
      </c>
      <c r="Z526" s="220"/>
      <c r="AA526" s="220">
        <f t="shared" si="208"/>
        <v>0</v>
      </c>
      <c r="AC526" s="222" t="e">
        <f t="shared" si="217"/>
        <v>#DIV/0!</v>
      </c>
      <c r="AD526" s="220" t="e">
        <f t="shared" si="209"/>
        <v>#NUM!</v>
      </c>
      <c r="AE526" s="223" t="e">
        <f t="shared" si="210"/>
        <v>#NUM!</v>
      </c>
      <c r="AF526" s="223" t="e">
        <f t="shared" si="211"/>
        <v>#NUM!</v>
      </c>
      <c r="AG526" s="222" t="e">
        <f t="shared" si="212"/>
        <v>#NUM!</v>
      </c>
      <c r="AI526" s="220" t="e">
        <f t="shared" si="213"/>
        <v>#DIV/0!</v>
      </c>
      <c r="AJ526" s="222" t="e">
        <f t="shared" si="214"/>
        <v>#DIV/0!</v>
      </c>
      <c r="AK526" s="222" t="e">
        <f t="shared" si="215"/>
        <v>#DIV/0!</v>
      </c>
      <c r="AL526" s="222" t="e">
        <f t="shared" si="216"/>
        <v>#DIV/0!</v>
      </c>
      <c r="AN526" s="89"/>
    </row>
    <row r="527" spans="1:40" s="88" customFormat="1" ht="30" hidden="1" customHeight="1">
      <c r="A527" s="88">
        <f>'CONSTRUCTION COST ESTIMATE'!A527</f>
        <v>0</v>
      </c>
      <c r="B527" s="91">
        <f>'CONSTRUCTION COST ESTIMATE'!B527</f>
        <v>603.101</v>
      </c>
      <c r="C527" s="92" t="str">
        <f>'CONSTRUCTION COST ESTIMATE'!C527</f>
        <v>38 INCH REINFORCED CONCRETE PIPE (CLASS III)</v>
      </c>
      <c r="D527" s="93" t="str">
        <f>'CONSTRUCTION COST ESTIMATE'!BB527</f>
        <v>LF</v>
      </c>
      <c r="E527" s="94">
        <f>'CONSTRUCTION COST ESTIMATE'!BA527</f>
        <v>0</v>
      </c>
      <c r="F527" s="220">
        <f>'CONSTRUCTION COST ESTIMATE'!BC527</f>
        <v>0</v>
      </c>
      <c r="G527" s="221">
        <f>'CONSTRUCTION COST ESTIMATE'!BD527</f>
        <v>0</v>
      </c>
      <c r="H527" s="220"/>
      <c r="I527" s="220">
        <f t="shared" si="199"/>
        <v>0</v>
      </c>
      <c r="J527" s="220"/>
      <c r="K527" s="220">
        <f t="shared" si="200"/>
        <v>0</v>
      </c>
      <c r="L527" s="220"/>
      <c r="M527" s="220">
        <f t="shared" si="201"/>
        <v>0</v>
      </c>
      <c r="N527" s="220"/>
      <c r="O527" s="220">
        <f t="shared" si="202"/>
        <v>0</v>
      </c>
      <c r="P527" s="220"/>
      <c r="Q527" s="220">
        <f t="shared" si="203"/>
        <v>0</v>
      </c>
      <c r="R527" s="220"/>
      <c r="S527" s="220">
        <f t="shared" si="204"/>
        <v>0</v>
      </c>
      <c r="T527" s="220"/>
      <c r="U527" s="220">
        <f t="shared" si="205"/>
        <v>0</v>
      </c>
      <c r="V527" s="220"/>
      <c r="W527" s="220">
        <f t="shared" si="206"/>
        <v>0</v>
      </c>
      <c r="X527" s="220"/>
      <c r="Y527" s="220">
        <f t="shared" si="207"/>
        <v>0</v>
      </c>
      <c r="Z527" s="220"/>
      <c r="AA527" s="220">
        <f t="shared" si="208"/>
        <v>0</v>
      </c>
      <c r="AC527" s="222" t="e">
        <f t="shared" si="217"/>
        <v>#DIV/0!</v>
      </c>
      <c r="AD527" s="220" t="e">
        <f t="shared" si="209"/>
        <v>#NUM!</v>
      </c>
      <c r="AE527" s="223" t="e">
        <f t="shared" si="210"/>
        <v>#NUM!</v>
      </c>
      <c r="AF527" s="223" t="e">
        <f t="shared" si="211"/>
        <v>#NUM!</v>
      </c>
      <c r="AG527" s="222" t="e">
        <f t="shared" si="212"/>
        <v>#NUM!</v>
      </c>
      <c r="AI527" s="220" t="e">
        <f t="shared" si="213"/>
        <v>#DIV/0!</v>
      </c>
      <c r="AJ527" s="222" t="e">
        <f t="shared" si="214"/>
        <v>#DIV/0!</v>
      </c>
      <c r="AK527" s="222" t="e">
        <f t="shared" si="215"/>
        <v>#DIV/0!</v>
      </c>
      <c r="AL527" s="222" t="e">
        <f t="shared" si="216"/>
        <v>#DIV/0!</v>
      </c>
      <c r="AN527" s="89"/>
    </row>
    <row r="528" spans="1:40" s="88" customFormat="1" ht="30" hidden="1" customHeight="1">
      <c r="A528" s="88">
        <f>'CONSTRUCTION COST ESTIMATE'!A528</f>
        <v>0</v>
      </c>
      <c r="B528" s="91">
        <f>'CONSTRUCTION COST ESTIMATE'!B528</f>
        <v>603.10199999999998</v>
      </c>
      <c r="C528" s="92" t="str">
        <f>'CONSTRUCTION COST ESTIMATE'!C528</f>
        <v>38 INCH REINFORCED CONCRETE PIPE (CLASS IV)</v>
      </c>
      <c r="D528" s="93" t="str">
        <f>'CONSTRUCTION COST ESTIMATE'!BB528</f>
        <v>LF</v>
      </c>
      <c r="E528" s="94">
        <f>'CONSTRUCTION COST ESTIMATE'!BA528</f>
        <v>0</v>
      </c>
      <c r="F528" s="220">
        <f>'CONSTRUCTION COST ESTIMATE'!BC528</f>
        <v>0</v>
      </c>
      <c r="G528" s="221">
        <f>'CONSTRUCTION COST ESTIMATE'!BD528</f>
        <v>0</v>
      </c>
      <c r="H528" s="220"/>
      <c r="I528" s="220">
        <f t="shared" si="199"/>
        <v>0</v>
      </c>
      <c r="J528" s="220"/>
      <c r="K528" s="220">
        <f t="shared" si="200"/>
        <v>0</v>
      </c>
      <c r="L528" s="220"/>
      <c r="M528" s="220">
        <f t="shared" si="201"/>
        <v>0</v>
      </c>
      <c r="N528" s="220"/>
      <c r="O528" s="220">
        <f t="shared" si="202"/>
        <v>0</v>
      </c>
      <c r="P528" s="220"/>
      <c r="Q528" s="220">
        <f t="shared" si="203"/>
        <v>0</v>
      </c>
      <c r="R528" s="220"/>
      <c r="S528" s="220">
        <f t="shared" si="204"/>
        <v>0</v>
      </c>
      <c r="T528" s="220"/>
      <c r="U528" s="220">
        <f t="shared" si="205"/>
        <v>0</v>
      </c>
      <c r="V528" s="220"/>
      <c r="W528" s="220">
        <f t="shared" si="206"/>
        <v>0</v>
      </c>
      <c r="X528" s="220"/>
      <c r="Y528" s="220">
        <f t="shared" si="207"/>
        <v>0</v>
      </c>
      <c r="Z528" s="220"/>
      <c r="AA528" s="220">
        <f t="shared" si="208"/>
        <v>0</v>
      </c>
      <c r="AC528" s="222" t="e">
        <f t="shared" si="217"/>
        <v>#DIV/0!</v>
      </c>
      <c r="AD528" s="220" t="e">
        <f t="shared" si="209"/>
        <v>#NUM!</v>
      </c>
      <c r="AE528" s="223" t="e">
        <f t="shared" si="210"/>
        <v>#NUM!</v>
      </c>
      <c r="AF528" s="223" t="e">
        <f t="shared" si="211"/>
        <v>#NUM!</v>
      </c>
      <c r="AG528" s="222" t="e">
        <f t="shared" si="212"/>
        <v>#NUM!</v>
      </c>
      <c r="AI528" s="220" t="e">
        <f t="shared" si="213"/>
        <v>#DIV/0!</v>
      </c>
      <c r="AJ528" s="222" t="e">
        <f t="shared" si="214"/>
        <v>#DIV/0!</v>
      </c>
      <c r="AK528" s="222" t="e">
        <f t="shared" si="215"/>
        <v>#DIV/0!</v>
      </c>
      <c r="AL528" s="222" t="e">
        <f t="shared" si="216"/>
        <v>#DIV/0!</v>
      </c>
      <c r="AN528" s="89"/>
    </row>
    <row r="529" spans="1:40" s="88" customFormat="1" ht="30" hidden="1" customHeight="1">
      <c r="A529" s="88">
        <f>'CONSTRUCTION COST ESTIMATE'!A529</f>
        <v>0</v>
      </c>
      <c r="B529" s="91">
        <f>'CONSTRUCTION COST ESTIMATE'!B529</f>
        <v>603.10299999999995</v>
      </c>
      <c r="C529" s="92" t="str">
        <f>'CONSTRUCTION COST ESTIMATE'!C529</f>
        <v>38 INCH REINFORCED CONCRETE PIPE (CLASS V)</v>
      </c>
      <c r="D529" s="93" t="str">
        <f>'CONSTRUCTION COST ESTIMATE'!BB529</f>
        <v>LF</v>
      </c>
      <c r="E529" s="94">
        <f>'CONSTRUCTION COST ESTIMATE'!BA529</f>
        <v>0</v>
      </c>
      <c r="F529" s="220">
        <f>'CONSTRUCTION COST ESTIMATE'!BC529</f>
        <v>0</v>
      </c>
      <c r="G529" s="221">
        <f>'CONSTRUCTION COST ESTIMATE'!BD529</f>
        <v>0</v>
      </c>
      <c r="H529" s="220"/>
      <c r="I529" s="220">
        <f t="shared" si="199"/>
        <v>0</v>
      </c>
      <c r="J529" s="220"/>
      <c r="K529" s="220">
        <f t="shared" si="200"/>
        <v>0</v>
      </c>
      <c r="L529" s="220"/>
      <c r="M529" s="220">
        <f t="shared" si="201"/>
        <v>0</v>
      </c>
      <c r="N529" s="220"/>
      <c r="O529" s="220">
        <f t="shared" si="202"/>
        <v>0</v>
      </c>
      <c r="P529" s="220"/>
      <c r="Q529" s="220">
        <f t="shared" si="203"/>
        <v>0</v>
      </c>
      <c r="R529" s="220"/>
      <c r="S529" s="220">
        <f t="shared" si="204"/>
        <v>0</v>
      </c>
      <c r="T529" s="220"/>
      <c r="U529" s="220">
        <f t="shared" si="205"/>
        <v>0</v>
      </c>
      <c r="V529" s="220"/>
      <c r="W529" s="220">
        <f t="shared" si="206"/>
        <v>0</v>
      </c>
      <c r="X529" s="220"/>
      <c r="Y529" s="220">
        <f t="shared" si="207"/>
        <v>0</v>
      </c>
      <c r="Z529" s="220"/>
      <c r="AA529" s="220">
        <f t="shared" si="208"/>
        <v>0</v>
      </c>
      <c r="AC529" s="222" t="e">
        <f t="shared" ref="AC529:AC560" si="218">I529/$I$1460</f>
        <v>#DIV/0!</v>
      </c>
      <c r="AD529" s="220" t="e">
        <f t="shared" si="209"/>
        <v>#NUM!</v>
      </c>
      <c r="AE529" s="223" t="e">
        <f t="shared" si="210"/>
        <v>#NUM!</v>
      </c>
      <c r="AF529" s="223" t="e">
        <f t="shared" si="211"/>
        <v>#NUM!</v>
      </c>
      <c r="AG529" s="222" t="e">
        <f t="shared" si="212"/>
        <v>#NUM!</v>
      </c>
      <c r="AI529" s="220" t="e">
        <f t="shared" si="213"/>
        <v>#DIV/0!</v>
      </c>
      <c r="AJ529" s="222" t="e">
        <f t="shared" si="214"/>
        <v>#DIV/0!</v>
      </c>
      <c r="AK529" s="222" t="e">
        <f t="shared" si="215"/>
        <v>#DIV/0!</v>
      </c>
      <c r="AL529" s="222" t="e">
        <f t="shared" si="216"/>
        <v>#DIV/0!</v>
      </c>
      <c r="AN529" s="89"/>
    </row>
    <row r="530" spans="1:40" s="88" customFormat="1" ht="30" hidden="1" customHeight="1">
      <c r="A530" s="88">
        <f>'CONSTRUCTION COST ESTIMATE'!A530</f>
        <v>0</v>
      </c>
      <c r="B530" s="91">
        <f>'CONSTRUCTION COST ESTIMATE'!B530</f>
        <v>603.10400000000004</v>
      </c>
      <c r="C530" s="92" t="str">
        <f>'CONSTRUCTION COST ESTIMATE'!C530</f>
        <v>42 INCH REINFORCED CONCRETE PIPE (CLASS III)</v>
      </c>
      <c r="D530" s="93" t="str">
        <f>'CONSTRUCTION COST ESTIMATE'!BB530</f>
        <v>LF</v>
      </c>
      <c r="E530" s="94">
        <f>'CONSTRUCTION COST ESTIMATE'!BA530</f>
        <v>0</v>
      </c>
      <c r="F530" s="220">
        <f>'CONSTRUCTION COST ESTIMATE'!BC530</f>
        <v>0</v>
      </c>
      <c r="G530" s="221">
        <f>'CONSTRUCTION COST ESTIMATE'!BD530</f>
        <v>0</v>
      </c>
      <c r="H530" s="220"/>
      <c r="I530" s="220">
        <f t="shared" si="199"/>
        <v>0</v>
      </c>
      <c r="J530" s="220"/>
      <c r="K530" s="220">
        <f t="shared" si="200"/>
        <v>0</v>
      </c>
      <c r="L530" s="220"/>
      <c r="M530" s="220">
        <f t="shared" si="201"/>
        <v>0</v>
      </c>
      <c r="N530" s="220"/>
      <c r="O530" s="220">
        <f t="shared" si="202"/>
        <v>0</v>
      </c>
      <c r="P530" s="220"/>
      <c r="Q530" s="220">
        <f t="shared" si="203"/>
        <v>0</v>
      </c>
      <c r="R530" s="220"/>
      <c r="S530" s="220">
        <f t="shared" si="204"/>
        <v>0</v>
      </c>
      <c r="T530" s="220"/>
      <c r="U530" s="220">
        <f t="shared" si="205"/>
        <v>0</v>
      </c>
      <c r="V530" s="220"/>
      <c r="W530" s="220">
        <f t="shared" si="206"/>
        <v>0</v>
      </c>
      <c r="X530" s="220"/>
      <c r="Y530" s="220">
        <f t="shared" si="207"/>
        <v>0</v>
      </c>
      <c r="Z530" s="220"/>
      <c r="AA530" s="220">
        <f t="shared" si="208"/>
        <v>0</v>
      </c>
      <c r="AC530" s="222" t="e">
        <f t="shared" si="218"/>
        <v>#DIV/0!</v>
      </c>
      <c r="AD530" s="220" t="e">
        <f t="shared" si="209"/>
        <v>#NUM!</v>
      </c>
      <c r="AE530" s="223" t="e">
        <f t="shared" si="210"/>
        <v>#NUM!</v>
      </c>
      <c r="AF530" s="223" t="e">
        <f t="shared" si="211"/>
        <v>#NUM!</v>
      </c>
      <c r="AG530" s="222" t="e">
        <f t="shared" si="212"/>
        <v>#NUM!</v>
      </c>
      <c r="AI530" s="220" t="e">
        <f t="shared" si="213"/>
        <v>#DIV/0!</v>
      </c>
      <c r="AJ530" s="222" t="e">
        <f t="shared" si="214"/>
        <v>#DIV/0!</v>
      </c>
      <c r="AK530" s="222" t="e">
        <f t="shared" si="215"/>
        <v>#DIV/0!</v>
      </c>
      <c r="AL530" s="222" t="e">
        <f t="shared" si="216"/>
        <v>#DIV/0!</v>
      </c>
      <c r="AN530" s="89"/>
    </row>
    <row r="531" spans="1:40" s="88" customFormat="1" ht="30" hidden="1" customHeight="1">
      <c r="A531" s="88">
        <f>'CONSTRUCTION COST ESTIMATE'!A531</f>
        <v>0</v>
      </c>
      <c r="B531" s="91">
        <f>'CONSTRUCTION COST ESTIMATE'!B531</f>
        <v>603.10500000000002</v>
      </c>
      <c r="C531" s="92" t="str">
        <f>'CONSTRUCTION COST ESTIMATE'!C531</f>
        <v>42 INCH REINFORCED CONCRETE PIPE (CLASS IV)</v>
      </c>
      <c r="D531" s="93" t="str">
        <f>'CONSTRUCTION COST ESTIMATE'!BB531</f>
        <v>LF</v>
      </c>
      <c r="E531" s="94">
        <f>'CONSTRUCTION COST ESTIMATE'!BA531</f>
        <v>0</v>
      </c>
      <c r="F531" s="220">
        <f>'CONSTRUCTION COST ESTIMATE'!BC531</f>
        <v>0</v>
      </c>
      <c r="G531" s="221">
        <f>'CONSTRUCTION COST ESTIMATE'!BD531</f>
        <v>0</v>
      </c>
      <c r="H531" s="220"/>
      <c r="I531" s="220">
        <f t="shared" si="199"/>
        <v>0</v>
      </c>
      <c r="J531" s="220"/>
      <c r="K531" s="220">
        <f t="shared" si="200"/>
        <v>0</v>
      </c>
      <c r="L531" s="220"/>
      <c r="M531" s="220">
        <f t="shared" si="201"/>
        <v>0</v>
      </c>
      <c r="N531" s="220"/>
      <c r="O531" s="220">
        <f t="shared" si="202"/>
        <v>0</v>
      </c>
      <c r="P531" s="220"/>
      <c r="Q531" s="220">
        <f t="shared" si="203"/>
        <v>0</v>
      </c>
      <c r="R531" s="220"/>
      <c r="S531" s="220">
        <f t="shared" si="204"/>
        <v>0</v>
      </c>
      <c r="T531" s="220"/>
      <c r="U531" s="220">
        <f t="shared" si="205"/>
        <v>0</v>
      </c>
      <c r="V531" s="220"/>
      <c r="W531" s="220">
        <f t="shared" si="206"/>
        <v>0</v>
      </c>
      <c r="X531" s="220"/>
      <c r="Y531" s="220">
        <f t="shared" si="207"/>
        <v>0</v>
      </c>
      <c r="Z531" s="220"/>
      <c r="AA531" s="220">
        <f t="shared" si="208"/>
        <v>0</v>
      </c>
      <c r="AC531" s="222" t="e">
        <f t="shared" si="218"/>
        <v>#DIV/0!</v>
      </c>
      <c r="AD531" s="220" t="e">
        <f t="shared" si="209"/>
        <v>#NUM!</v>
      </c>
      <c r="AE531" s="223" t="e">
        <f t="shared" si="210"/>
        <v>#NUM!</v>
      </c>
      <c r="AF531" s="223" t="e">
        <f t="shared" si="211"/>
        <v>#NUM!</v>
      </c>
      <c r="AG531" s="222" t="e">
        <f t="shared" si="212"/>
        <v>#NUM!</v>
      </c>
      <c r="AI531" s="220" t="e">
        <f t="shared" si="213"/>
        <v>#DIV/0!</v>
      </c>
      <c r="AJ531" s="222" t="e">
        <f t="shared" si="214"/>
        <v>#DIV/0!</v>
      </c>
      <c r="AK531" s="222" t="e">
        <f t="shared" si="215"/>
        <v>#DIV/0!</v>
      </c>
      <c r="AL531" s="222" t="e">
        <f t="shared" si="216"/>
        <v>#DIV/0!</v>
      </c>
      <c r="AN531" s="89"/>
    </row>
    <row r="532" spans="1:40" s="88" customFormat="1" ht="30" hidden="1" customHeight="1">
      <c r="A532" s="88">
        <f>'CONSTRUCTION COST ESTIMATE'!A532</f>
        <v>0</v>
      </c>
      <c r="B532" s="91">
        <f>'CONSTRUCTION COST ESTIMATE'!B532</f>
        <v>603.10599999999999</v>
      </c>
      <c r="C532" s="92" t="str">
        <f>'CONSTRUCTION COST ESTIMATE'!C532</f>
        <v>42 INCH REINFORCED CONCRETE PIPE (CLASS V)</v>
      </c>
      <c r="D532" s="93" t="str">
        <f>'CONSTRUCTION COST ESTIMATE'!BB532</f>
        <v>LF</v>
      </c>
      <c r="E532" s="94">
        <f>'CONSTRUCTION COST ESTIMATE'!BA532</f>
        <v>0</v>
      </c>
      <c r="F532" s="220">
        <f>'CONSTRUCTION COST ESTIMATE'!BC532</f>
        <v>0</v>
      </c>
      <c r="G532" s="221">
        <f>'CONSTRUCTION COST ESTIMATE'!BD532</f>
        <v>0</v>
      </c>
      <c r="H532" s="220"/>
      <c r="I532" s="220">
        <f t="shared" si="199"/>
        <v>0</v>
      </c>
      <c r="J532" s="220"/>
      <c r="K532" s="220">
        <f t="shared" si="200"/>
        <v>0</v>
      </c>
      <c r="L532" s="220"/>
      <c r="M532" s="220">
        <f t="shared" si="201"/>
        <v>0</v>
      </c>
      <c r="N532" s="220"/>
      <c r="O532" s="220">
        <f t="shared" si="202"/>
        <v>0</v>
      </c>
      <c r="P532" s="220"/>
      <c r="Q532" s="220">
        <f t="shared" si="203"/>
        <v>0</v>
      </c>
      <c r="R532" s="220"/>
      <c r="S532" s="220">
        <f t="shared" si="204"/>
        <v>0</v>
      </c>
      <c r="T532" s="220"/>
      <c r="U532" s="220">
        <f t="shared" si="205"/>
        <v>0</v>
      </c>
      <c r="V532" s="220"/>
      <c r="W532" s="220">
        <f t="shared" si="206"/>
        <v>0</v>
      </c>
      <c r="X532" s="220"/>
      <c r="Y532" s="220">
        <f t="shared" si="207"/>
        <v>0</v>
      </c>
      <c r="Z532" s="220"/>
      <c r="AA532" s="220">
        <f t="shared" si="208"/>
        <v>0</v>
      </c>
      <c r="AC532" s="222" t="e">
        <f t="shared" si="218"/>
        <v>#DIV/0!</v>
      </c>
      <c r="AD532" s="220" t="e">
        <f t="shared" si="209"/>
        <v>#NUM!</v>
      </c>
      <c r="AE532" s="223" t="e">
        <f t="shared" si="210"/>
        <v>#NUM!</v>
      </c>
      <c r="AF532" s="223" t="e">
        <f t="shared" si="211"/>
        <v>#NUM!</v>
      </c>
      <c r="AG532" s="222" t="e">
        <f t="shared" si="212"/>
        <v>#NUM!</v>
      </c>
      <c r="AI532" s="220" t="e">
        <f t="shared" si="213"/>
        <v>#DIV/0!</v>
      </c>
      <c r="AJ532" s="222" t="e">
        <f t="shared" si="214"/>
        <v>#DIV/0!</v>
      </c>
      <c r="AK532" s="222" t="e">
        <f t="shared" si="215"/>
        <v>#DIV/0!</v>
      </c>
      <c r="AL532" s="222" t="e">
        <f t="shared" si="216"/>
        <v>#DIV/0!</v>
      </c>
      <c r="AN532" s="89"/>
    </row>
    <row r="533" spans="1:40" s="88" customFormat="1" ht="30" hidden="1" customHeight="1">
      <c r="A533" s="88">
        <f>'CONSTRUCTION COST ESTIMATE'!A533</f>
        <v>0</v>
      </c>
      <c r="B533" s="91">
        <f>'CONSTRUCTION COST ESTIMATE'!B533</f>
        <v>603.10699999999997</v>
      </c>
      <c r="C533" s="92" t="str">
        <f>'CONSTRUCTION COST ESTIMATE'!C533</f>
        <v>45 INCH REINFORCED CONCRETE PIPE (CLASS III)</v>
      </c>
      <c r="D533" s="93" t="str">
        <f>'CONSTRUCTION COST ESTIMATE'!BB533</f>
        <v>LF</v>
      </c>
      <c r="E533" s="94">
        <f>'CONSTRUCTION COST ESTIMATE'!BA533</f>
        <v>0</v>
      </c>
      <c r="F533" s="220">
        <f>'CONSTRUCTION COST ESTIMATE'!BC533</f>
        <v>0</v>
      </c>
      <c r="G533" s="221">
        <f>'CONSTRUCTION COST ESTIMATE'!BD533</f>
        <v>0</v>
      </c>
      <c r="H533" s="220"/>
      <c r="I533" s="220">
        <f t="shared" si="199"/>
        <v>0</v>
      </c>
      <c r="J533" s="220"/>
      <c r="K533" s="220">
        <f t="shared" si="200"/>
        <v>0</v>
      </c>
      <c r="L533" s="220"/>
      <c r="M533" s="220">
        <f t="shared" si="201"/>
        <v>0</v>
      </c>
      <c r="N533" s="220"/>
      <c r="O533" s="220">
        <f t="shared" si="202"/>
        <v>0</v>
      </c>
      <c r="P533" s="220"/>
      <c r="Q533" s="220">
        <f t="shared" si="203"/>
        <v>0</v>
      </c>
      <c r="R533" s="220"/>
      <c r="S533" s="220">
        <f t="shared" si="204"/>
        <v>0</v>
      </c>
      <c r="T533" s="220"/>
      <c r="U533" s="220">
        <f t="shared" si="205"/>
        <v>0</v>
      </c>
      <c r="V533" s="220"/>
      <c r="W533" s="220">
        <f t="shared" si="206"/>
        <v>0</v>
      </c>
      <c r="X533" s="220"/>
      <c r="Y533" s="220">
        <f t="shared" si="207"/>
        <v>0</v>
      </c>
      <c r="Z533" s="220"/>
      <c r="AA533" s="220">
        <f t="shared" si="208"/>
        <v>0</v>
      </c>
      <c r="AC533" s="222" t="e">
        <f t="shared" si="218"/>
        <v>#DIV/0!</v>
      </c>
      <c r="AD533" s="220" t="e">
        <f t="shared" si="209"/>
        <v>#NUM!</v>
      </c>
      <c r="AE533" s="223" t="e">
        <f t="shared" si="210"/>
        <v>#NUM!</v>
      </c>
      <c r="AF533" s="223" t="e">
        <f t="shared" si="211"/>
        <v>#NUM!</v>
      </c>
      <c r="AG533" s="222" t="e">
        <f t="shared" si="212"/>
        <v>#NUM!</v>
      </c>
      <c r="AI533" s="220" t="e">
        <f t="shared" si="213"/>
        <v>#DIV/0!</v>
      </c>
      <c r="AJ533" s="222" t="e">
        <f t="shared" si="214"/>
        <v>#DIV/0!</v>
      </c>
      <c r="AK533" s="222" t="e">
        <f t="shared" si="215"/>
        <v>#DIV/0!</v>
      </c>
      <c r="AL533" s="222" t="e">
        <f t="shared" si="216"/>
        <v>#DIV/0!</v>
      </c>
      <c r="AN533" s="89"/>
    </row>
    <row r="534" spans="1:40" s="88" customFormat="1" ht="30" hidden="1" customHeight="1">
      <c r="A534" s="88">
        <f>'CONSTRUCTION COST ESTIMATE'!A534</f>
        <v>0</v>
      </c>
      <c r="B534" s="91">
        <f>'CONSTRUCTION COST ESTIMATE'!B534</f>
        <v>603.10799999999995</v>
      </c>
      <c r="C534" s="92" t="str">
        <f>'CONSTRUCTION COST ESTIMATE'!C534</f>
        <v>45 INCH REINFORCED CONCRETE PIPE (CLASS IV)</v>
      </c>
      <c r="D534" s="93" t="str">
        <f>'CONSTRUCTION COST ESTIMATE'!BB534</f>
        <v>LF</v>
      </c>
      <c r="E534" s="94">
        <f>'CONSTRUCTION COST ESTIMATE'!BA534</f>
        <v>0</v>
      </c>
      <c r="F534" s="220">
        <f>'CONSTRUCTION COST ESTIMATE'!BC534</f>
        <v>0</v>
      </c>
      <c r="G534" s="221">
        <f>'CONSTRUCTION COST ESTIMATE'!BD534</f>
        <v>0</v>
      </c>
      <c r="H534" s="220"/>
      <c r="I534" s="220">
        <f t="shared" si="199"/>
        <v>0</v>
      </c>
      <c r="J534" s="220"/>
      <c r="K534" s="220">
        <f t="shared" si="200"/>
        <v>0</v>
      </c>
      <c r="L534" s="220"/>
      <c r="M534" s="220">
        <f t="shared" si="201"/>
        <v>0</v>
      </c>
      <c r="N534" s="220"/>
      <c r="O534" s="220">
        <f t="shared" si="202"/>
        <v>0</v>
      </c>
      <c r="P534" s="220"/>
      <c r="Q534" s="220">
        <f t="shared" si="203"/>
        <v>0</v>
      </c>
      <c r="R534" s="220"/>
      <c r="S534" s="220">
        <f t="shared" si="204"/>
        <v>0</v>
      </c>
      <c r="T534" s="220"/>
      <c r="U534" s="220">
        <f t="shared" si="205"/>
        <v>0</v>
      </c>
      <c r="V534" s="220"/>
      <c r="W534" s="220">
        <f t="shared" si="206"/>
        <v>0</v>
      </c>
      <c r="X534" s="220"/>
      <c r="Y534" s="220">
        <f t="shared" si="207"/>
        <v>0</v>
      </c>
      <c r="Z534" s="220"/>
      <c r="AA534" s="220">
        <f t="shared" si="208"/>
        <v>0</v>
      </c>
      <c r="AC534" s="222" t="e">
        <f t="shared" si="218"/>
        <v>#DIV/0!</v>
      </c>
      <c r="AD534" s="220" t="e">
        <f t="shared" si="209"/>
        <v>#NUM!</v>
      </c>
      <c r="AE534" s="223" t="e">
        <f t="shared" si="210"/>
        <v>#NUM!</v>
      </c>
      <c r="AF534" s="223" t="e">
        <f t="shared" si="211"/>
        <v>#NUM!</v>
      </c>
      <c r="AG534" s="222" t="e">
        <f t="shared" si="212"/>
        <v>#NUM!</v>
      </c>
      <c r="AI534" s="220" t="e">
        <f t="shared" si="213"/>
        <v>#DIV/0!</v>
      </c>
      <c r="AJ534" s="222" t="e">
        <f t="shared" si="214"/>
        <v>#DIV/0!</v>
      </c>
      <c r="AK534" s="222" t="e">
        <f t="shared" si="215"/>
        <v>#DIV/0!</v>
      </c>
      <c r="AL534" s="222" t="e">
        <f t="shared" si="216"/>
        <v>#DIV/0!</v>
      </c>
      <c r="AN534" s="89"/>
    </row>
    <row r="535" spans="1:40" s="88" customFormat="1" ht="30" hidden="1" customHeight="1">
      <c r="A535" s="88">
        <f>'CONSTRUCTION COST ESTIMATE'!A535</f>
        <v>0</v>
      </c>
      <c r="B535" s="91">
        <f>'CONSTRUCTION COST ESTIMATE'!B535</f>
        <v>603.10900000000004</v>
      </c>
      <c r="C535" s="92" t="str">
        <f>'CONSTRUCTION COST ESTIMATE'!C535</f>
        <v>45 INCH REINFORCED CONCRETE PIPE (CLASS V)</v>
      </c>
      <c r="D535" s="93" t="str">
        <f>'CONSTRUCTION COST ESTIMATE'!BB535</f>
        <v>LF</v>
      </c>
      <c r="E535" s="94">
        <f>'CONSTRUCTION COST ESTIMATE'!BA535</f>
        <v>0</v>
      </c>
      <c r="F535" s="220">
        <f>'CONSTRUCTION COST ESTIMATE'!BC535</f>
        <v>0</v>
      </c>
      <c r="G535" s="221">
        <f>'CONSTRUCTION COST ESTIMATE'!BD535</f>
        <v>0</v>
      </c>
      <c r="H535" s="220"/>
      <c r="I535" s="220">
        <f t="shared" ref="I535:I598" si="219">$E535*H535</f>
        <v>0</v>
      </c>
      <c r="J535" s="220"/>
      <c r="K535" s="220">
        <f t="shared" ref="K535:K598" si="220">$E535*J535</f>
        <v>0</v>
      </c>
      <c r="L535" s="220"/>
      <c r="M535" s="220">
        <f t="shared" ref="M535:M598" si="221">$E535*L535</f>
        <v>0</v>
      </c>
      <c r="N535" s="220"/>
      <c r="O535" s="220">
        <f t="shared" ref="O535:O598" si="222">$E535*N535</f>
        <v>0</v>
      </c>
      <c r="P535" s="220"/>
      <c r="Q535" s="220">
        <f t="shared" ref="Q535:Q598" si="223">$E535*P535</f>
        <v>0</v>
      </c>
      <c r="R535" s="220"/>
      <c r="S535" s="220">
        <f t="shared" ref="S535:S598" si="224">$E535*R535</f>
        <v>0</v>
      </c>
      <c r="T535" s="220"/>
      <c r="U535" s="220">
        <f t="shared" ref="U535:U598" si="225">$E535*T535</f>
        <v>0</v>
      </c>
      <c r="V535" s="220"/>
      <c r="W535" s="220">
        <f t="shared" ref="W535:W598" si="226">$E535*V535</f>
        <v>0</v>
      </c>
      <c r="X535" s="220"/>
      <c r="Y535" s="220">
        <f t="shared" ref="Y535:Y598" si="227">$E535*X535</f>
        <v>0</v>
      </c>
      <c r="Z535" s="220"/>
      <c r="AA535" s="220">
        <f t="shared" ref="AA535:AA598" si="228">$E535*Z535</f>
        <v>0</v>
      </c>
      <c r="AC535" s="222" t="e">
        <f t="shared" si="218"/>
        <v>#DIV/0!</v>
      </c>
      <c r="AD535" s="220" t="e">
        <f t="shared" ref="AD535:AD598" si="229">MEDIAN(H535,J535,L535,N535,P535,R535,T535,V535,X535,Z535)</f>
        <v>#NUM!</v>
      </c>
      <c r="AE535" s="223" t="e">
        <f t="shared" ref="AE535:AE598" si="230">IF(H535&gt;AD535,"X","")</f>
        <v>#NUM!</v>
      </c>
      <c r="AF535" s="223" t="e">
        <f t="shared" ref="AF535:AF598" si="231">IF(H535&lt;AD535,"X","")</f>
        <v>#NUM!</v>
      </c>
      <c r="AG535" s="222" t="e">
        <f t="shared" ref="AG535:AG598" si="232">H535/AD535</f>
        <v>#NUM!</v>
      </c>
      <c r="AI535" s="220" t="e">
        <f t="shared" ref="AI535:AI598" si="233">AVERAGE(H535,J535,L535,N535,P535,R535,T535,V535,X535,Z535)</f>
        <v>#DIV/0!</v>
      </c>
      <c r="AJ535" s="222" t="e">
        <f t="shared" ref="AJ535:AJ598" si="234">AI535/F535</f>
        <v>#DIV/0!</v>
      </c>
      <c r="AK535" s="222" t="e">
        <f t="shared" ref="AK535:AK598" si="235">H535/F535</f>
        <v>#DIV/0!</v>
      </c>
      <c r="AL535" s="222" t="e">
        <f t="shared" ref="AL535:AL598" si="236">H535/AI535</f>
        <v>#DIV/0!</v>
      </c>
      <c r="AN535" s="89"/>
    </row>
    <row r="536" spans="1:40" s="88" customFormat="1" ht="30" hidden="1" customHeight="1">
      <c r="A536" s="88">
        <f>'CONSTRUCTION COST ESTIMATE'!A536</f>
        <v>0</v>
      </c>
      <c r="B536" s="91">
        <f>'CONSTRUCTION COST ESTIMATE'!B536</f>
        <v>603.11</v>
      </c>
      <c r="C536" s="92" t="str">
        <f>'CONSTRUCTION COST ESTIMATE'!C536</f>
        <v>48 INCH REINFORCED CONCRETE PIPE (CLASS III)</v>
      </c>
      <c r="D536" s="93" t="str">
        <f>'CONSTRUCTION COST ESTIMATE'!BB536</f>
        <v>LF</v>
      </c>
      <c r="E536" s="94">
        <f>'CONSTRUCTION COST ESTIMATE'!BA536</f>
        <v>0</v>
      </c>
      <c r="F536" s="220">
        <f>'CONSTRUCTION COST ESTIMATE'!BC536</f>
        <v>0</v>
      </c>
      <c r="G536" s="221">
        <f>'CONSTRUCTION COST ESTIMATE'!BD536</f>
        <v>0</v>
      </c>
      <c r="H536" s="220"/>
      <c r="I536" s="220">
        <f t="shared" si="219"/>
        <v>0</v>
      </c>
      <c r="J536" s="220"/>
      <c r="K536" s="220">
        <f t="shared" si="220"/>
        <v>0</v>
      </c>
      <c r="L536" s="220"/>
      <c r="M536" s="220">
        <f t="shared" si="221"/>
        <v>0</v>
      </c>
      <c r="N536" s="220"/>
      <c r="O536" s="220">
        <f t="shared" si="222"/>
        <v>0</v>
      </c>
      <c r="P536" s="220"/>
      <c r="Q536" s="220">
        <f t="shared" si="223"/>
        <v>0</v>
      </c>
      <c r="R536" s="220"/>
      <c r="S536" s="220">
        <f t="shared" si="224"/>
        <v>0</v>
      </c>
      <c r="T536" s="220"/>
      <c r="U536" s="220">
        <f t="shared" si="225"/>
        <v>0</v>
      </c>
      <c r="V536" s="220"/>
      <c r="W536" s="220">
        <f t="shared" si="226"/>
        <v>0</v>
      </c>
      <c r="X536" s="220"/>
      <c r="Y536" s="220">
        <f t="shared" si="227"/>
        <v>0</v>
      </c>
      <c r="Z536" s="220"/>
      <c r="AA536" s="220">
        <f t="shared" si="228"/>
        <v>0</v>
      </c>
      <c r="AC536" s="222" t="e">
        <f t="shared" si="218"/>
        <v>#DIV/0!</v>
      </c>
      <c r="AD536" s="220" t="e">
        <f t="shared" si="229"/>
        <v>#NUM!</v>
      </c>
      <c r="AE536" s="223" t="e">
        <f t="shared" si="230"/>
        <v>#NUM!</v>
      </c>
      <c r="AF536" s="223" t="e">
        <f t="shared" si="231"/>
        <v>#NUM!</v>
      </c>
      <c r="AG536" s="222" t="e">
        <f t="shared" si="232"/>
        <v>#NUM!</v>
      </c>
      <c r="AI536" s="220" t="e">
        <f t="shared" si="233"/>
        <v>#DIV/0!</v>
      </c>
      <c r="AJ536" s="222" t="e">
        <f t="shared" si="234"/>
        <v>#DIV/0!</v>
      </c>
      <c r="AK536" s="222" t="e">
        <f t="shared" si="235"/>
        <v>#DIV/0!</v>
      </c>
      <c r="AL536" s="222" t="e">
        <f t="shared" si="236"/>
        <v>#DIV/0!</v>
      </c>
      <c r="AN536" s="89"/>
    </row>
    <row r="537" spans="1:40" s="88" customFormat="1" ht="30" hidden="1" customHeight="1">
      <c r="A537" s="88">
        <f>'CONSTRUCTION COST ESTIMATE'!A537</f>
        <v>0</v>
      </c>
      <c r="B537" s="91">
        <f>'CONSTRUCTION COST ESTIMATE'!B537</f>
        <v>603.11099999999999</v>
      </c>
      <c r="C537" s="92" t="str">
        <f>'CONSTRUCTION COST ESTIMATE'!C537</f>
        <v>48 INCH REINFORCED CONCRETE PIPE (CLASS IV)</v>
      </c>
      <c r="D537" s="93" t="str">
        <f>'CONSTRUCTION COST ESTIMATE'!BB537</f>
        <v>LF</v>
      </c>
      <c r="E537" s="94">
        <f>'CONSTRUCTION COST ESTIMATE'!BA537</f>
        <v>0</v>
      </c>
      <c r="F537" s="220">
        <f>'CONSTRUCTION COST ESTIMATE'!BC537</f>
        <v>0</v>
      </c>
      <c r="G537" s="221">
        <f>'CONSTRUCTION COST ESTIMATE'!BD537</f>
        <v>0</v>
      </c>
      <c r="H537" s="220"/>
      <c r="I537" s="220">
        <f t="shared" si="219"/>
        <v>0</v>
      </c>
      <c r="J537" s="220"/>
      <c r="K537" s="220">
        <f t="shared" si="220"/>
        <v>0</v>
      </c>
      <c r="L537" s="220"/>
      <c r="M537" s="220">
        <f t="shared" si="221"/>
        <v>0</v>
      </c>
      <c r="N537" s="220"/>
      <c r="O537" s="220">
        <f t="shared" si="222"/>
        <v>0</v>
      </c>
      <c r="P537" s="220"/>
      <c r="Q537" s="220">
        <f t="shared" si="223"/>
        <v>0</v>
      </c>
      <c r="R537" s="220"/>
      <c r="S537" s="220">
        <f t="shared" si="224"/>
        <v>0</v>
      </c>
      <c r="T537" s="220"/>
      <c r="U537" s="220">
        <f t="shared" si="225"/>
        <v>0</v>
      </c>
      <c r="V537" s="220"/>
      <c r="W537" s="220">
        <f t="shared" si="226"/>
        <v>0</v>
      </c>
      <c r="X537" s="220"/>
      <c r="Y537" s="220">
        <f t="shared" si="227"/>
        <v>0</v>
      </c>
      <c r="Z537" s="220"/>
      <c r="AA537" s="220">
        <f t="shared" si="228"/>
        <v>0</v>
      </c>
      <c r="AC537" s="222" t="e">
        <f t="shared" si="218"/>
        <v>#DIV/0!</v>
      </c>
      <c r="AD537" s="220" t="e">
        <f t="shared" si="229"/>
        <v>#NUM!</v>
      </c>
      <c r="AE537" s="223" t="e">
        <f t="shared" si="230"/>
        <v>#NUM!</v>
      </c>
      <c r="AF537" s="223" t="e">
        <f t="shared" si="231"/>
        <v>#NUM!</v>
      </c>
      <c r="AG537" s="222" t="e">
        <f t="shared" si="232"/>
        <v>#NUM!</v>
      </c>
      <c r="AI537" s="220" t="e">
        <f t="shared" si="233"/>
        <v>#DIV/0!</v>
      </c>
      <c r="AJ537" s="222" t="e">
        <f t="shared" si="234"/>
        <v>#DIV/0!</v>
      </c>
      <c r="AK537" s="222" t="e">
        <f t="shared" si="235"/>
        <v>#DIV/0!</v>
      </c>
      <c r="AL537" s="222" t="e">
        <f t="shared" si="236"/>
        <v>#DIV/0!</v>
      </c>
      <c r="AN537" s="89"/>
    </row>
    <row r="538" spans="1:40" s="88" customFormat="1" ht="30" hidden="1" customHeight="1">
      <c r="A538" s="88">
        <f>'CONSTRUCTION COST ESTIMATE'!A538</f>
        <v>0</v>
      </c>
      <c r="B538" s="91">
        <f>'CONSTRUCTION COST ESTIMATE'!B538</f>
        <v>603.11199999999997</v>
      </c>
      <c r="C538" s="92" t="str">
        <f>'CONSTRUCTION COST ESTIMATE'!C538</f>
        <v>48 INCH REINFORCED CONCRETE PIPE (CLASS V)</v>
      </c>
      <c r="D538" s="93" t="str">
        <f>'CONSTRUCTION COST ESTIMATE'!BB538</f>
        <v>LF</v>
      </c>
      <c r="E538" s="94">
        <f>'CONSTRUCTION COST ESTIMATE'!BA538</f>
        <v>0</v>
      </c>
      <c r="F538" s="220">
        <f>'CONSTRUCTION COST ESTIMATE'!BC538</f>
        <v>0</v>
      </c>
      <c r="G538" s="221">
        <f>'CONSTRUCTION COST ESTIMATE'!BD538</f>
        <v>0</v>
      </c>
      <c r="H538" s="220"/>
      <c r="I538" s="220">
        <f t="shared" si="219"/>
        <v>0</v>
      </c>
      <c r="J538" s="220"/>
      <c r="K538" s="220">
        <f t="shared" si="220"/>
        <v>0</v>
      </c>
      <c r="L538" s="220"/>
      <c r="M538" s="220">
        <f t="shared" si="221"/>
        <v>0</v>
      </c>
      <c r="N538" s="220"/>
      <c r="O538" s="220">
        <f t="shared" si="222"/>
        <v>0</v>
      </c>
      <c r="P538" s="220"/>
      <c r="Q538" s="220">
        <f t="shared" si="223"/>
        <v>0</v>
      </c>
      <c r="R538" s="220"/>
      <c r="S538" s="220">
        <f t="shared" si="224"/>
        <v>0</v>
      </c>
      <c r="T538" s="220"/>
      <c r="U538" s="220">
        <f t="shared" si="225"/>
        <v>0</v>
      </c>
      <c r="V538" s="220"/>
      <c r="W538" s="220">
        <f t="shared" si="226"/>
        <v>0</v>
      </c>
      <c r="X538" s="220"/>
      <c r="Y538" s="220">
        <f t="shared" si="227"/>
        <v>0</v>
      </c>
      <c r="Z538" s="220"/>
      <c r="AA538" s="220">
        <f t="shared" si="228"/>
        <v>0</v>
      </c>
      <c r="AC538" s="222" t="e">
        <f t="shared" si="218"/>
        <v>#DIV/0!</v>
      </c>
      <c r="AD538" s="220" t="e">
        <f t="shared" si="229"/>
        <v>#NUM!</v>
      </c>
      <c r="AE538" s="223" t="e">
        <f t="shared" si="230"/>
        <v>#NUM!</v>
      </c>
      <c r="AF538" s="223" t="e">
        <f t="shared" si="231"/>
        <v>#NUM!</v>
      </c>
      <c r="AG538" s="222" t="e">
        <f t="shared" si="232"/>
        <v>#NUM!</v>
      </c>
      <c r="AI538" s="220" t="e">
        <f t="shared" si="233"/>
        <v>#DIV/0!</v>
      </c>
      <c r="AJ538" s="222" t="e">
        <f t="shared" si="234"/>
        <v>#DIV/0!</v>
      </c>
      <c r="AK538" s="222" t="e">
        <f t="shared" si="235"/>
        <v>#DIV/0!</v>
      </c>
      <c r="AL538" s="222" t="e">
        <f t="shared" si="236"/>
        <v>#DIV/0!</v>
      </c>
      <c r="AN538" s="89"/>
    </row>
    <row r="539" spans="1:40" s="88" customFormat="1" ht="30" hidden="1" customHeight="1">
      <c r="A539" s="88">
        <f>'CONSTRUCTION COST ESTIMATE'!A539</f>
        <v>0</v>
      </c>
      <c r="B539" s="91">
        <f>'CONSTRUCTION COST ESTIMATE'!B539</f>
        <v>603.11300000000006</v>
      </c>
      <c r="C539" s="92" t="str">
        <f>'CONSTRUCTION COST ESTIMATE'!C539</f>
        <v>53 INCH REINFORCED CONCRETE PIPE (CLASS III)</v>
      </c>
      <c r="D539" s="93" t="str">
        <f>'CONSTRUCTION COST ESTIMATE'!BB539</f>
        <v>LF</v>
      </c>
      <c r="E539" s="94">
        <f>'CONSTRUCTION COST ESTIMATE'!BA539</f>
        <v>0</v>
      </c>
      <c r="F539" s="220">
        <f>'CONSTRUCTION COST ESTIMATE'!BC539</f>
        <v>0</v>
      </c>
      <c r="G539" s="221">
        <f>'CONSTRUCTION COST ESTIMATE'!BD539</f>
        <v>0</v>
      </c>
      <c r="H539" s="220"/>
      <c r="I539" s="220">
        <f t="shared" si="219"/>
        <v>0</v>
      </c>
      <c r="J539" s="220"/>
      <c r="K539" s="220">
        <f t="shared" si="220"/>
        <v>0</v>
      </c>
      <c r="L539" s="220"/>
      <c r="M539" s="220">
        <f t="shared" si="221"/>
        <v>0</v>
      </c>
      <c r="N539" s="220"/>
      <c r="O539" s="220">
        <f t="shared" si="222"/>
        <v>0</v>
      </c>
      <c r="P539" s="220"/>
      <c r="Q539" s="220">
        <f t="shared" si="223"/>
        <v>0</v>
      </c>
      <c r="R539" s="220"/>
      <c r="S539" s="220">
        <f t="shared" si="224"/>
        <v>0</v>
      </c>
      <c r="T539" s="220"/>
      <c r="U539" s="220">
        <f t="shared" si="225"/>
        <v>0</v>
      </c>
      <c r="V539" s="220"/>
      <c r="W539" s="220">
        <f t="shared" si="226"/>
        <v>0</v>
      </c>
      <c r="X539" s="220"/>
      <c r="Y539" s="220">
        <f t="shared" si="227"/>
        <v>0</v>
      </c>
      <c r="Z539" s="220"/>
      <c r="AA539" s="220">
        <f t="shared" si="228"/>
        <v>0</v>
      </c>
      <c r="AC539" s="222" t="e">
        <f t="shared" si="218"/>
        <v>#DIV/0!</v>
      </c>
      <c r="AD539" s="220" t="e">
        <f t="shared" si="229"/>
        <v>#NUM!</v>
      </c>
      <c r="AE539" s="223" t="e">
        <f t="shared" si="230"/>
        <v>#NUM!</v>
      </c>
      <c r="AF539" s="223" t="e">
        <f t="shared" si="231"/>
        <v>#NUM!</v>
      </c>
      <c r="AG539" s="222" t="e">
        <f t="shared" si="232"/>
        <v>#NUM!</v>
      </c>
      <c r="AI539" s="220" t="e">
        <f t="shared" si="233"/>
        <v>#DIV/0!</v>
      </c>
      <c r="AJ539" s="222" t="e">
        <f t="shared" si="234"/>
        <v>#DIV/0!</v>
      </c>
      <c r="AK539" s="222" t="e">
        <f t="shared" si="235"/>
        <v>#DIV/0!</v>
      </c>
      <c r="AL539" s="222" t="e">
        <f t="shared" si="236"/>
        <v>#DIV/0!</v>
      </c>
      <c r="AN539" s="89"/>
    </row>
    <row r="540" spans="1:40" s="88" customFormat="1" ht="30" hidden="1" customHeight="1">
      <c r="A540" s="88">
        <f>'CONSTRUCTION COST ESTIMATE'!A540</f>
        <v>0</v>
      </c>
      <c r="B540" s="91">
        <f>'CONSTRUCTION COST ESTIMATE'!B540</f>
        <v>603.11400000000003</v>
      </c>
      <c r="C540" s="92" t="str">
        <f>'CONSTRUCTION COST ESTIMATE'!C540</f>
        <v>53 INCH REINFORCED CONCRETE PIPE (CLASS IV)</v>
      </c>
      <c r="D540" s="93" t="str">
        <f>'CONSTRUCTION COST ESTIMATE'!BB540</f>
        <v>LF</v>
      </c>
      <c r="E540" s="94">
        <f>'CONSTRUCTION COST ESTIMATE'!BA540</f>
        <v>0</v>
      </c>
      <c r="F540" s="220">
        <f>'CONSTRUCTION COST ESTIMATE'!BC540</f>
        <v>0</v>
      </c>
      <c r="G540" s="221">
        <f>'CONSTRUCTION COST ESTIMATE'!BD540</f>
        <v>0</v>
      </c>
      <c r="H540" s="220"/>
      <c r="I540" s="220">
        <f t="shared" si="219"/>
        <v>0</v>
      </c>
      <c r="J540" s="220"/>
      <c r="K540" s="220">
        <f t="shared" si="220"/>
        <v>0</v>
      </c>
      <c r="L540" s="220"/>
      <c r="M540" s="220">
        <f t="shared" si="221"/>
        <v>0</v>
      </c>
      <c r="N540" s="220"/>
      <c r="O540" s="220">
        <f t="shared" si="222"/>
        <v>0</v>
      </c>
      <c r="P540" s="220"/>
      <c r="Q540" s="220">
        <f t="shared" si="223"/>
        <v>0</v>
      </c>
      <c r="R540" s="220"/>
      <c r="S540" s="220">
        <f t="shared" si="224"/>
        <v>0</v>
      </c>
      <c r="T540" s="220"/>
      <c r="U540" s="220">
        <f t="shared" si="225"/>
        <v>0</v>
      </c>
      <c r="V540" s="220"/>
      <c r="W540" s="220">
        <f t="shared" si="226"/>
        <v>0</v>
      </c>
      <c r="X540" s="220"/>
      <c r="Y540" s="220">
        <f t="shared" si="227"/>
        <v>0</v>
      </c>
      <c r="Z540" s="220"/>
      <c r="AA540" s="220">
        <f t="shared" si="228"/>
        <v>0</v>
      </c>
      <c r="AC540" s="222" t="e">
        <f t="shared" si="218"/>
        <v>#DIV/0!</v>
      </c>
      <c r="AD540" s="220" t="e">
        <f t="shared" si="229"/>
        <v>#NUM!</v>
      </c>
      <c r="AE540" s="223" t="e">
        <f t="shared" si="230"/>
        <v>#NUM!</v>
      </c>
      <c r="AF540" s="223" t="e">
        <f t="shared" si="231"/>
        <v>#NUM!</v>
      </c>
      <c r="AG540" s="222" t="e">
        <f t="shared" si="232"/>
        <v>#NUM!</v>
      </c>
      <c r="AI540" s="220" t="e">
        <f t="shared" si="233"/>
        <v>#DIV/0!</v>
      </c>
      <c r="AJ540" s="222" t="e">
        <f t="shared" si="234"/>
        <v>#DIV/0!</v>
      </c>
      <c r="AK540" s="222" t="e">
        <f t="shared" si="235"/>
        <v>#DIV/0!</v>
      </c>
      <c r="AL540" s="222" t="e">
        <f t="shared" si="236"/>
        <v>#DIV/0!</v>
      </c>
      <c r="AN540" s="89"/>
    </row>
    <row r="541" spans="1:40" s="88" customFormat="1" ht="30" hidden="1" customHeight="1">
      <c r="A541" s="88">
        <f>'CONSTRUCTION COST ESTIMATE'!A541</f>
        <v>0</v>
      </c>
      <c r="B541" s="91">
        <f>'CONSTRUCTION COST ESTIMATE'!B541</f>
        <v>603.11500000000001</v>
      </c>
      <c r="C541" s="92" t="str">
        <f>'CONSTRUCTION COST ESTIMATE'!C541</f>
        <v>53 INCH REINFORCED CONCRETE PIPE (CLASS V)</v>
      </c>
      <c r="D541" s="93" t="str">
        <f>'CONSTRUCTION COST ESTIMATE'!BB541</f>
        <v>LF</v>
      </c>
      <c r="E541" s="94">
        <f>'CONSTRUCTION COST ESTIMATE'!BA541</f>
        <v>0</v>
      </c>
      <c r="F541" s="220">
        <f>'CONSTRUCTION COST ESTIMATE'!BC541</f>
        <v>0</v>
      </c>
      <c r="G541" s="221">
        <f>'CONSTRUCTION COST ESTIMATE'!BD541</f>
        <v>0</v>
      </c>
      <c r="H541" s="220"/>
      <c r="I541" s="220">
        <f t="shared" si="219"/>
        <v>0</v>
      </c>
      <c r="J541" s="220"/>
      <c r="K541" s="220">
        <f t="shared" si="220"/>
        <v>0</v>
      </c>
      <c r="L541" s="220"/>
      <c r="M541" s="220">
        <f t="shared" si="221"/>
        <v>0</v>
      </c>
      <c r="N541" s="220"/>
      <c r="O541" s="220">
        <f t="shared" si="222"/>
        <v>0</v>
      </c>
      <c r="P541" s="220"/>
      <c r="Q541" s="220">
        <f t="shared" si="223"/>
        <v>0</v>
      </c>
      <c r="R541" s="220"/>
      <c r="S541" s="220">
        <f t="shared" si="224"/>
        <v>0</v>
      </c>
      <c r="T541" s="220"/>
      <c r="U541" s="220">
        <f t="shared" si="225"/>
        <v>0</v>
      </c>
      <c r="V541" s="220"/>
      <c r="W541" s="220">
        <f t="shared" si="226"/>
        <v>0</v>
      </c>
      <c r="X541" s="220"/>
      <c r="Y541" s="220">
        <f t="shared" si="227"/>
        <v>0</v>
      </c>
      <c r="Z541" s="220"/>
      <c r="AA541" s="220">
        <f t="shared" si="228"/>
        <v>0</v>
      </c>
      <c r="AC541" s="222" t="e">
        <f t="shared" si="218"/>
        <v>#DIV/0!</v>
      </c>
      <c r="AD541" s="220" t="e">
        <f t="shared" si="229"/>
        <v>#NUM!</v>
      </c>
      <c r="AE541" s="223" t="e">
        <f t="shared" si="230"/>
        <v>#NUM!</v>
      </c>
      <c r="AF541" s="223" t="e">
        <f t="shared" si="231"/>
        <v>#NUM!</v>
      </c>
      <c r="AG541" s="222" t="e">
        <f t="shared" si="232"/>
        <v>#NUM!</v>
      </c>
      <c r="AI541" s="220" t="e">
        <f t="shared" si="233"/>
        <v>#DIV/0!</v>
      </c>
      <c r="AJ541" s="222" t="e">
        <f t="shared" si="234"/>
        <v>#DIV/0!</v>
      </c>
      <c r="AK541" s="222" t="e">
        <f t="shared" si="235"/>
        <v>#DIV/0!</v>
      </c>
      <c r="AL541" s="222" t="e">
        <f t="shared" si="236"/>
        <v>#DIV/0!</v>
      </c>
      <c r="AN541" s="89"/>
    </row>
    <row r="542" spans="1:40" s="88" customFormat="1" ht="30" hidden="1" customHeight="1">
      <c r="A542" s="88">
        <f>'CONSTRUCTION COST ESTIMATE'!A542</f>
        <v>0</v>
      </c>
      <c r="B542" s="91">
        <f>'CONSTRUCTION COST ESTIMATE'!B542</f>
        <v>603.11599999999999</v>
      </c>
      <c r="C542" s="92" t="str">
        <f>'CONSTRUCTION COST ESTIMATE'!C542</f>
        <v>54 INCH REINFORCED CONCRETE PIPE (CLASS III)</v>
      </c>
      <c r="D542" s="93" t="str">
        <f>'CONSTRUCTION COST ESTIMATE'!BB542</f>
        <v>LF</v>
      </c>
      <c r="E542" s="94">
        <f>'CONSTRUCTION COST ESTIMATE'!BA542</f>
        <v>0</v>
      </c>
      <c r="F542" s="220">
        <f>'CONSTRUCTION COST ESTIMATE'!BC542</f>
        <v>0</v>
      </c>
      <c r="G542" s="221">
        <f>'CONSTRUCTION COST ESTIMATE'!BD542</f>
        <v>0</v>
      </c>
      <c r="H542" s="220"/>
      <c r="I542" s="220">
        <f t="shared" si="219"/>
        <v>0</v>
      </c>
      <c r="J542" s="220"/>
      <c r="K542" s="220">
        <f t="shared" si="220"/>
        <v>0</v>
      </c>
      <c r="L542" s="220"/>
      <c r="M542" s="220">
        <f t="shared" si="221"/>
        <v>0</v>
      </c>
      <c r="N542" s="220"/>
      <c r="O542" s="220">
        <f t="shared" si="222"/>
        <v>0</v>
      </c>
      <c r="P542" s="220"/>
      <c r="Q542" s="220">
        <f t="shared" si="223"/>
        <v>0</v>
      </c>
      <c r="R542" s="220"/>
      <c r="S542" s="220">
        <f t="shared" si="224"/>
        <v>0</v>
      </c>
      <c r="T542" s="220"/>
      <c r="U542" s="220">
        <f t="shared" si="225"/>
        <v>0</v>
      </c>
      <c r="V542" s="220"/>
      <c r="W542" s="220">
        <f t="shared" si="226"/>
        <v>0</v>
      </c>
      <c r="X542" s="220"/>
      <c r="Y542" s="220">
        <f t="shared" si="227"/>
        <v>0</v>
      </c>
      <c r="Z542" s="220"/>
      <c r="AA542" s="220">
        <f t="shared" si="228"/>
        <v>0</v>
      </c>
      <c r="AC542" s="222" t="e">
        <f t="shared" si="218"/>
        <v>#DIV/0!</v>
      </c>
      <c r="AD542" s="220" t="e">
        <f t="shared" si="229"/>
        <v>#NUM!</v>
      </c>
      <c r="AE542" s="223" t="e">
        <f t="shared" si="230"/>
        <v>#NUM!</v>
      </c>
      <c r="AF542" s="223" t="e">
        <f t="shared" si="231"/>
        <v>#NUM!</v>
      </c>
      <c r="AG542" s="222" t="e">
        <f t="shared" si="232"/>
        <v>#NUM!</v>
      </c>
      <c r="AI542" s="220" t="e">
        <f t="shared" si="233"/>
        <v>#DIV/0!</v>
      </c>
      <c r="AJ542" s="222" t="e">
        <f t="shared" si="234"/>
        <v>#DIV/0!</v>
      </c>
      <c r="AK542" s="222" t="e">
        <f t="shared" si="235"/>
        <v>#DIV/0!</v>
      </c>
      <c r="AL542" s="222" t="e">
        <f t="shared" si="236"/>
        <v>#DIV/0!</v>
      </c>
      <c r="AN542" s="89"/>
    </row>
    <row r="543" spans="1:40" s="88" customFormat="1" ht="30" hidden="1" customHeight="1">
      <c r="A543" s="88">
        <f>'CONSTRUCTION COST ESTIMATE'!A543</f>
        <v>0</v>
      </c>
      <c r="B543" s="91">
        <f>'CONSTRUCTION COST ESTIMATE'!B543</f>
        <v>603.11699999999996</v>
      </c>
      <c r="C543" s="92" t="str">
        <f>'CONSTRUCTION COST ESTIMATE'!C543</f>
        <v>54 INCH REINFORCED CONCRETE PIPE (CLASS IV)</v>
      </c>
      <c r="D543" s="93" t="str">
        <f>'CONSTRUCTION COST ESTIMATE'!BB543</f>
        <v>LF</v>
      </c>
      <c r="E543" s="94">
        <f>'CONSTRUCTION COST ESTIMATE'!BA543</f>
        <v>0</v>
      </c>
      <c r="F543" s="220">
        <f>'CONSTRUCTION COST ESTIMATE'!BC543</f>
        <v>0</v>
      </c>
      <c r="G543" s="221">
        <f>'CONSTRUCTION COST ESTIMATE'!BD543</f>
        <v>0</v>
      </c>
      <c r="H543" s="220"/>
      <c r="I543" s="220">
        <f t="shared" si="219"/>
        <v>0</v>
      </c>
      <c r="J543" s="220"/>
      <c r="K543" s="220">
        <f t="shared" si="220"/>
        <v>0</v>
      </c>
      <c r="L543" s="220"/>
      <c r="M543" s="220">
        <f t="shared" si="221"/>
        <v>0</v>
      </c>
      <c r="N543" s="220"/>
      <c r="O543" s="220">
        <f t="shared" si="222"/>
        <v>0</v>
      </c>
      <c r="P543" s="220"/>
      <c r="Q543" s="220">
        <f t="shared" si="223"/>
        <v>0</v>
      </c>
      <c r="R543" s="220"/>
      <c r="S543" s="220">
        <f t="shared" si="224"/>
        <v>0</v>
      </c>
      <c r="T543" s="220"/>
      <c r="U543" s="220">
        <f t="shared" si="225"/>
        <v>0</v>
      </c>
      <c r="V543" s="220"/>
      <c r="W543" s="220">
        <f t="shared" si="226"/>
        <v>0</v>
      </c>
      <c r="X543" s="220"/>
      <c r="Y543" s="220">
        <f t="shared" si="227"/>
        <v>0</v>
      </c>
      <c r="Z543" s="220"/>
      <c r="AA543" s="220">
        <f t="shared" si="228"/>
        <v>0</v>
      </c>
      <c r="AC543" s="222" t="e">
        <f t="shared" si="218"/>
        <v>#DIV/0!</v>
      </c>
      <c r="AD543" s="220" t="e">
        <f t="shared" si="229"/>
        <v>#NUM!</v>
      </c>
      <c r="AE543" s="223" t="e">
        <f t="shared" si="230"/>
        <v>#NUM!</v>
      </c>
      <c r="AF543" s="223" t="e">
        <f t="shared" si="231"/>
        <v>#NUM!</v>
      </c>
      <c r="AG543" s="222" t="e">
        <f t="shared" si="232"/>
        <v>#NUM!</v>
      </c>
      <c r="AI543" s="220" t="e">
        <f t="shared" si="233"/>
        <v>#DIV/0!</v>
      </c>
      <c r="AJ543" s="222" t="e">
        <f t="shared" si="234"/>
        <v>#DIV/0!</v>
      </c>
      <c r="AK543" s="222" t="e">
        <f t="shared" si="235"/>
        <v>#DIV/0!</v>
      </c>
      <c r="AL543" s="222" t="e">
        <f t="shared" si="236"/>
        <v>#DIV/0!</v>
      </c>
      <c r="AN543" s="89"/>
    </row>
    <row r="544" spans="1:40" s="88" customFormat="1" ht="30" hidden="1" customHeight="1">
      <c r="A544" s="88">
        <f>'CONSTRUCTION COST ESTIMATE'!A544</f>
        <v>0</v>
      </c>
      <c r="B544" s="91">
        <f>'CONSTRUCTION COST ESTIMATE'!B544</f>
        <v>603.11800000000005</v>
      </c>
      <c r="C544" s="92" t="str">
        <f>'CONSTRUCTION COST ESTIMATE'!C544</f>
        <v>54 INCH REINFORCED CONCRETE PIPE (CLASS V)</v>
      </c>
      <c r="D544" s="93" t="str">
        <f>'CONSTRUCTION COST ESTIMATE'!BB544</f>
        <v>LF</v>
      </c>
      <c r="E544" s="94">
        <f>'CONSTRUCTION COST ESTIMATE'!BA544</f>
        <v>0</v>
      </c>
      <c r="F544" s="220">
        <f>'CONSTRUCTION COST ESTIMATE'!BC544</f>
        <v>0</v>
      </c>
      <c r="G544" s="221">
        <f>'CONSTRUCTION COST ESTIMATE'!BD544</f>
        <v>0</v>
      </c>
      <c r="H544" s="220"/>
      <c r="I544" s="220">
        <f t="shared" si="219"/>
        <v>0</v>
      </c>
      <c r="J544" s="220"/>
      <c r="K544" s="220">
        <f t="shared" si="220"/>
        <v>0</v>
      </c>
      <c r="L544" s="220"/>
      <c r="M544" s="220">
        <f t="shared" si="221"/>
        <v>0</v>
      </c>
      <c r="N544" s="220"/>
      <c r="O544" s="220">
        <f t="shared" si="222"/>
        <v>0</v>
      </c>
      <c r="P544" s="220"/>
      <c r="Q544" s="220">
        <f t="shared" si="223"/>
        <v>0</v>
      </c>
      <c r="R544" s="220"/>
      <c r="S544" s="220">
        <f t="shared" si="224"/>
        <v>0</v>
      </c>
      <c r="T544" s="220"/>
      <c r="U544" s="220">
        <f t="shared" si="225"/>
        <v>0</v>
      </c>
      <c r="V544" s="220"/>
      <c r="W544" s="220">
        <f t="shared" si="226"/>
        <v>0</v>
      </c>
      <c r="X544" s="220"/>
      <c r="Y544" s="220">
        <f t="shared" si="227"/>
        <v>0</v>
      </c>
      <c r="Z544" s="220"/>
      <c r="AA544" s="220">
        <f t="shared" si="228"/>
        <v>0</v>
      </c>
      <c r="AC544" s="222" t="e">
        <f t="shared" si="218"/>
        <v>#DIV/0!</v>
      </c>
      <c r="AD544" s="220" t="e">
        <f t="shared" si="229"/>
        <v>#NUM!</v>
      </c>
      <c r="AE544" s="223" t="e">
        <f t="shared" si="230"/>
        <v>#NUM!</v>
      </c>
      <c r="AF544" s="223" t="e">
        <f t="shared" si="231"/>
        <v>#NUM!</v>
      </c>
      <c r="AG544" s="222" t="e">
        <f t="shared" si="232"/>
        <v>#NUM!</v>
      </c>
      <c r="AI544" s="220" t="e">
        <f t="shared" si="233"/>
        <v>#DIV/0!</v>
      </c>
      <c r="AJ544" s="222" t="e">
        <f t="shared" si="234"/>
        <v>#DIV/0!</v>
      </c>
      <c r="AK544" s="222" t="e">
        <f t="shared" si="235"/>
        <v>#DIV/0!</v>
      </c>
      <c r="AL544" s="222" t="e">
        <f t="shared" si="236"/>
        <v>#DIV/0!</v>
      </c>
      <c r="AN544" s="89"/>
    </row>
    <row r="545" spans="1:40" s="88" customFormat="1" ht="30" hidden="1" customHeight="1">
      <c r="A545" s="88">
        <f>'CONSTRUCTION COST ESTIMATE'!A545</f>
        <v>0</v>
      </c>
      <c r="B545" s="91">
        <f>'CONSTRUCTION COST ESTIMATE'!B545</f>
        <v>603.11900000000003</v>
      </c>
      <c r="C545" s="92" t="str">
        <f>'CONSTRUCTION COST ESTIMATE'!C545</f>
        <v>60 INCH REINFORCED CONCRETE PIPE (CLASS III)</v>
      </c>
      <c r="D545" s="93" t="str">
        <f>'CONSTRUCTION COST ESTIMATE'!BB545</f>
        <v>LF</v>
      </c>
      <c r="E545" s="94">
        <f>'CONSTRUCTION COST ESTIMATE'!BA545</f>
        <v>0</v>
      </c>
      <c r="F545" s="220">
        <f>'CONSTRUCTION COST ESTIMATE'!BC545</f>
        <v>0</v>
      </c>
      <c r="G545" s="221">
        <f>'CONSTRUCTION COST ESTIMATE'!BD545</f>
        <v>0</v>
      </c>
      <c r="H545" s="220"/>
      <c r="I545" s="220">
        <f t="shared" si="219"/>
        <v>0</v>
      </c>
      <c r="J545" s="220"/>
      <c r="K545" s="220">
        <f t="shared" si="220"/>
        <v>0</v>
      </c>
      <c r="L545" s="220"/>
      <c r="M545" s="220">
        <f t="shared" si="221"/>
        <v>0</v>
      </c>
      <c r="N545" s="220"/>
      <c r="O545" s="220">
        <f t="shared" si="222"/>
        <v>0</v>
      </c>
      <c r="P545" s="220"/>
      <c r="Q545" s="220">
        <f t="shared" si="223"/>
        <v>0</v>
      </c>
      <c r="R545" s="220"/>
      <c r="S545" s="220">
        <f t="shared" si="224"/>
        <v>0</v>
      </c>
      <c r="T545" s="220"/>
      <c r="U545" s="220">
        <f t="shared" si="225"/>
        <v>0</v>
      </c>
      <c r="V545" s="220"/>
      <c r="W545" s="220">
        <f t="shared" si="226"/>
        <v>0</v>
      </c>
      <c r="X545" s="220"/>
      <c r="Y545" s="220">
        <f t="shared" si="227"/>
        <v>0</v>
      </c>
      <c r="Z545" s="220"/>
      <c r="AA545" s="220">
        <f t="shared" si="228"/>
        <v>0</v>
      </c>
      <c r="AC545" s="222" t="e">
        <f t="shared" si="218"/>
        <v>#DIV/0!</v>
      </c>
      <c r="AD545" s="220" t="e">
        <f t="shared" si="229"/>
        <v>#NUM!</v>
      </c>
      <c r="AE545" s="223" t="e">
        <f t="shared" si="230"/>
        <v>#NUM!</v>
      </c>
      <c r="AF545" s="223" t="e">
        <f t="shared" si="231"/>
        <v>#NUM!</v>
      </c>
      <c r="AG545" s="222" t="e">
        <f t="shared" si="232"/>
        <v>#NUM!</v>
      </c>
      <c r="AI545" s="220" t="e">
        <f t="shared" si="233"/>
        <v>#DIV/0!</v>
      </c>
      <c r="AJ545" s="222" t="e">
        <f t="shared" si="234"/>
        <v>#DIV/0!</v>
      </c>
      <c r="AK545" s="222" t="e">
        <f t="shared" si="235"/>
        <v>#DIV/0!</v>
      </c>
      <c r="AL545" s="222" t="e">
        <f t="shared" si="236"/>
        <v>#DIV/0!</v>
      </c>
      <c r="AN545" s="89"/>
    </row>
    <row r="546" spans="1:40" s="88" customFormat="1" ht="30" hidden="1" customHeight="1">
      <c r="A546" s="88">
        <f>'CONSTRUCTION COST ESTIMATE'!A546</f>
        <v>0</v>
      </c>
      <c r="B546" s="91">
        <f>'CONSTRUCTION COST ESTIMATE'!B546</f>
        <v>603.12</v>
      </c>
      <c r="C546" s="92" t="str">
        <f>'CONSTRUCTION COST ESTIMATE'!C546</f>
        <v>60 INCH REINFORCED CONCRETE PIPE (CLASS IV)</v>
      </c>
      <c r="D546" s="93" t="str">
        <f>'CONSTRUCTION COST ESTIMATE'!BB546</f>
        <v>LF</v>
      </c>
      <c r="E546" s="94">
        <f>'CONSTRUCTION COST ESTIMATE'!BA546</f>
        <v>0</v>
      </c>
      <c r="F546" s="220">
        <f>'CONSTRUCTION COST ESTIMATE'!BC546</f>
        <v>0</v>
      </c>
      <c r="G546" s="221">
        <f>'CONSTRUCTION COST ESTIMATE'!BD546</f>
        <v>0</v>
      </c>
      <c r="H546" s="220"/>
      <c r="I546" s="220">
        <f t="shared" si="219"/>
        <v>0</v>
      </c>
      <c r="J546" s="220"/>
      <c r="K546" s="220">
        <f t="shared" si="220"/>
        <v>0</v>
      </c>
      <c r="L546" s="220"/>
      <c r="M546" s="220">
        <f t="shared" si="221"/>
        <v>0</v>
      </c>
      <c r="N546" s="220"/>
      <c r="O546" s="220">
        <f t="shared" si="222"/>
        <v>0</v>
      </c>
      <c r="P546" s="220"/>
      <c r="Q546" s="220">
        <f t="shared" si="223"/>
        <v>0</v>
      </c>
      <c r="R546" s="220"/>
      <c r="S546" s="220">
        <f t="shared" si="224"/>
        <v>0</v>
      </c>
      <c r="T546" s="220"/>
      <c r="U546" s="220">
        <f t="shared" si="225"/>
        <v>0</v>
      </c>
      <c r="V546" s="220"/>
      <c r="W546" s="220">
        <f t="shared" si="226"/>
        <v>0</v>
      </c>
      <c r="X546" s="220"/>
      <c r="Y546" s="220">
        <f t="shared" si="227"/>
        <v>0</v>
      </c>
      <c r="Z546" s="220"/>
      <c r="AA546" s="220">
        <f t="shared" si="228"/>
        <v>0</v>
      </c>
      <c r="AC546" s="222" t="e">
        <f t="shared" si="218"/>
        <v>#DIV/0!</v>
      </c>
      <c r="AD546" s="220" t="e">
        <f t="shared" si="229"/>
        <v>#NUM!</v>
      </c>
      <c r="AE546" s="223" t="e">
        <f t="shared" si="230"/>
        <v>#NUM!</v>
      </c>
      <c r="AF546" s="223" t="e">
        <f t="shared" si="231"/>
        <v>#NUM!</v>
      </c>
      <c r="AG546" s="222" t="e">
        <f t="shared" si="232"/>
        <v>#NUM!</v>
      </c>
      <c r="AI546" s="220" t="e">
        <f t="shared" si="233"/>
        <v>#DIV/0!</v>
      </c>
      <c r="AJ546" s="222" t="e">
        <f t="shared" si="234"/>
        <v>#DIV/0!</v>
      </c>
      <c r="AK546" s="222" t="e">
        <f t="shared" si="235"/>
        <v>#DIV/0!</v>
      </c>
      <c r="AL546" s="222" t="e">
        <f t="shared" si="236"/>
        <v>#DIV/0!</v>
      </c>
      <c r="AN546" s="89"/>
    </row>
    <row r="547" spans="1:40" s="88" customFormat="1" ht="30" hidden="1" customHeight="1">
      <c r="A547" s="88">
        <f>'CONSTRUCTION COST ESTIMATE'!A547</f>
        <v>0</v>
      </c>
      <c r="B547" s="91">
        <f>'CONSTRUCTION COST ESTIMATE'!B547</f>
        <v>603.12099999999998</v>
      </c>
      <c r="C547" s="92" t="str">
        <f>'CONSTRUCTION COST ESTIMATE'!C547</f>
        <v>60 INCH REINFORCED CONCRETE PIPE (CLASS V)</v>
      </c>
      <c r="D547" s="93" t="str">
        <f>'CONSTRUCTION COST ESTIMATE'!BB547</f>
        <v>LF</v>
      </c>
      <c r="E547" s="94">
        <f>'CONSTRUCTION COST ESTIMATE'!BA547</f>
        <v>0</v>
      </c>
      <c r="F547" s="220">
        <f>'CONSTRUCTION COST ESTIMATE'!BC547</f>
        <v>0</v>
      </c>
      <c r="G547" s="221">
        <f>'CONSTRUCTION COST ESTIMATE'!BD547</f>
        <v>0</v>
      </c>
      <c r="H547" s="220"/>
      <c r="I547" s="220">
        <f t="shared" si="219"/>
        <v>0</v>
      </c>
      <c r="J547" s="220"/>
      <c r="K547" s="220">
        <f t="shared" si="220"/>
        <v>0</v>
      </c>
      <c r="L547" s="220"/>
      <c r="M547" s="220">
        <f t="shared" si="221"/>
        <v>0</v>
      </c>
      <c r="N547" s="220"/>
      <c r="O547" s="220">
        <f t="shared" si="222"/>
        <v>0</v>
      </c>
      <c r="P547" s="220"/>
      <c r="Q547" s="220">
        <f t="shared" si="223"/>
        <v>0</v>
      </c>
      <c r="R547" s="220"/>
      <c r="S547" s="220">
        <f t="shared" si="224"/>
        <v>0</v>
      </c>
      <c r="T547" s="220"/>
      <c r="U547" s="220">
        <f t="shared" si="225"/>
        <v>0</v>
      </c>
      <c r="V547" s="220"/>
      <c r="W547" s="220">
        <f t="shared" si="226"/>
        <v>0</v>
      </c>
      <c r="X547" s="220"/>
      <c r="Y547" s="220">
        <f t="shared" si="227"/>
        <v>0</v>
      </c>
      <c r="Z547" s="220"/>
      <c r="AA547" s="220">
        <f t="shared" si="228"/>
        <v>0</v>
      </c>
      <c r="AC547" s="222" t="e">
        <f t="shared" si="218"/>
        <v>#DIV/0!</v>
      </c>
      <c r="AD547" s="220" t="e">
        <f t="shared" si="229"/>
        <v>#NUM!</v>
      </c>
      <c r="AE547" s="223" t="e">
        <f t="shared" si="230"/>
        <v>#NUM!</v>
      </c>
      <c r="AF547" s="223" t="e">
        <f t="shared" si="231"/>
        <v>#NUM!</v>
      </c>
      <c r="AG547" s="222" t="e">
        <f t="shared" si="232"/>
        <v>#NUM!</v>
      </c>
      <c r="AI547" s="220" t="e">
        <f t="shared" si="233"/>
        <v>#DIV/0!</v>
      </c>
      <c r="AJ547" s="222" t="e">
        <f t="shared" si="234"/>
        <v>#DIV/0!</v>
      </c>
      <c r="AK547" s="222" t="e">
        <f t="shared" si="235"/>
        <v>#DIV/0!</v>
      </c>
      <c r="AL547" s="222" t="e">
        <f t="shared" si="236"/>
        <v>#DIV/0!</v>
      </c>
      <c r="AN547" s="89"/>
    </row>
    <row r="548" spans="1:40" s="88" customFormat="1" ht="30" hidden="1" customHeight="1">
      <c r="A548" s="88">
        <f>'CONSTRUCTION COST ESTIMATE'!A548</f>
        <v>0</v>
      </c>
      <c r="B548" s="91">
        <f>'CONSTRUCTION COST ESTIMATE'!B548</f>
        <v>603.12199999999996</v>
      </c>
      <c r="C548" s="92" t="str">
        <f>'CONSTRUCTION COST ESTIMATE'!C548</f>
        <v>66 INCH REINFORCED CONCRETE PIPE (CLASS III)</v>
      </c>
      <c r="D548" s="93" t="str">
        <f>'CONSTRUCTION COST ESTIMATE'!BB548</f>
        <v>LF</v>
      </c>
      <c r="E548" s="94">
        <f>'CONSTRUCTION COST ESTIMATE'!BA548</f>
        <v>0</v>
      </c>
      <c r="F548" s="220">
        <f>'CONSTRUCTION COST ESTIMATE'!BC548</f>
        <v>0</v>
      </c>
      <c r="G548" s="221">
        <f>'CONSTRUCTION COST ESTIMATE'!BD548</f>
        <v>0</v>
      </c>
      <c r="H548" s="220"/>
      <c r="I548" s="220">
        <f t="shared" si="219"/>
        <v>0</v>
      </c>
      <c r="J548" s="220"/>
      <c r="K548" s="220">
        <f t="shared" si="220"/>
        <v>0</v>
      </c>
      <c r="L548" s="220"/>
      <c r="M548" s="220">
        <f t="shared" si="221"/>
        <v>0</v>
      </c>
      <c r="N548" s="220"/>
      <c r="O548" s="220">
        <f t="shared" si="222"/>
        <v>0</v>
      </c>
      <c r="P548" s="220"/>
      <c r="Q548" s="220">
        <f t="shared" si="223"/>
        <v>0</v>
      </c>
      <c r="R548" s="220"/>
      <c r="S548" s="220">
        <f t="shared" si="224"/>
        <v>0</v>
      </c>
      <c r="T548" s="220"/>
      <c r="U548" s="220">
        <f t="shared" si="225"/>
        <v>0</v>
      </c>
      <c r="V548" s="220"/>
      <c r="W548" s="220">
        <f t="shared" si="226"/>
        <v>0</v>
      </c>
      <c r="X548" s="220"/>
      <c r="Y548" s="220">
        <f t="shared" si="227"/>
        <v>0</v>
      </c>
      <c r="Z548" s="220"/>
      <c r="AA548" s="220">
        <f t="shared" si="228"/>
        <v>0</v>
      </c>
      <c r="AC548" s="222" t="e">
        <f t="shared" si="218"/>
        <v>#DIV/0!</v>
      </c>
      <c r="AD548" s="220" t="e">
        <f t="shared" si="229"/>
        <v>#NUM!</v>
      </c>
      <c r="AE548" s="223" t="e">
        <f t="shared" si="230"/>
        <v>#NUM!</v>
      </c>
      <c r="AF548" s="223" t="e">
        <f t="shared" si="231"/>
        <v>#NUM!</v>
      </c>
      <c r="AG548" s="222" t="e">
        <f t="shared" si="232"/>
        <v>#NUM!</v>
      </c>
      <c r="AI548" s="220" t="e">
        <f t="shared" si="233"/>
        <v>#DIV/0!</v>
      </c>
      <c r="AJ548" s="222" t="e">
        <f t="shared" si="234"/>
        <v>#DIV/0!</v>
      </c>
      <c r="AK548" s="222" t="e">
        <f t="shared" si="235"/>
        <v>#DIV/0!</v>
      </c>
      <c r="AL548" s="222" t="e">
        <f t="shared" si="236"/>
        <v>#DIV/0!</v>
      </c>
      <c r="AN548" s="89"/>
    </row>
    <row r="549" spans="1:40" s="88" customFormat="1" ht="30" hidden="1" customHeight="1">
      <c r="A549" s="88">
        <f>'CONSTRUCTION COST ESTIMATE'!A549</f>
        <v>0</v>
      </c>
      <c r="B549" s="91">
        <f>'CONSTRUCTION COST ESTIMATE'!B549</f>
        <v>603.12300000000005</v>
      </c>
      <c r="C549" s="92" t="str">
        <f>'CONSTRUCTION COST ESTIMATE'!C549</f>
        <v>66 INCH REINFORCED CONCRETE PIPE (CLASS IV)</v>
      </c>
      <c r="D549" s="93" t="str">
        <f>'CONSTRUCTION COST ESTIMATE'!BB549</f>
        <v>LF</v>
      </c>
      <c r="E549" s="94">
        <f>'CONSTRUCTION COST ESTIMATE'!BA549</f>
        <v>0</v>
      </c>
      <c r="F549" s="220">
        <f>'CONSTRUCTION COST ESTIMATE'!BC549</f>
        <v>0</v>
      </c>
      <c r="G549" s="221">
        <f>'CONSTRUCTION COST ESTIMATE'!BD549</f>
        <v>0</v>
      </c>
      <c r="H549" s="220"/>
      <c r="I549" s="220">
        <f t="shared" si="219"/>
        <v>0</v>
      </c>
      <c r="J549" s="220"/>
      <c r="K549" s="220">
        <f t="shared" si="220"/>
        <v>0</v>
      </c>
      <c r="L549" s="220"/>
      <c r="M549" s="220">
        <f t="shared" si="221"/>
        <v>0</v>
      </c>
      <c r="N549" s="220"/>
      <c r="O549" s="220">
        <f t="shared" si="222"/>
        <v>0</v>
      </c>
      <c r="P549" s="220"/>
      <c r="Q549" s="220">
        <f t="shared" si="223"/>
        <v>0</v>
      </c>
      <c r="R549" s="220"/>
      <c r="S549" s="220">
        <f t="shared" si="224"/>
        <v>0</v>
      </c>
      <c r="T549" s="220"/>
      <c r="U549" s="220">
        <f t="shared" si="225"/>
        <v>0</v>
      </c>
      <c r="V549" s="220"/>
      <c r="W549" s="220">
        <f t="shared" si="226"/>
        <v>0</v>
      </c>
      <c r="X549" s="220"/>
      <c r="Y549" s="220">
        <f t="shared" si="227"/>
        <v>0</v>
      </c>
      <c r="Z549" s="220"/>
      <c r="AA549" s="220">
        <f t="shared" si="228"/>
        <v>0</v>
      </c>
      <c r="AC549" s="222" t="e">
        <f t="shared" si="218"/>
        <v>#DIV/0!</v>
      </c>
      <c r="AD549" s="220" t="e">
        <f t="shared" si="229"/>
        <v>#NUM!</v>
      </c>
      <c r="AE549" s="223" t="e">
        <f t="shared" si="230"/>
        <v>#NUM!</v>
      </c>
      <c r="AF549" s="223" t="e">
        <f t="shared" si="231"/>
        <v>#NUM!</v>
      </c>
      <c r="AG549" s="222" t="e">
        <f t="shared" si="232"/>
        <v>#NUM!</v>
      </c>
      <c r="AI549" s="220" t="e">
        <f t="shared" si="233"/>
        <v>#DIV/0!</v>
      </c>
      <c r="AJ549" s="222" t="e">
        <f t="shared" si="234"/>
        <v>#DIV/0!</v>
      </c>
      <c r="AK549" s="222" t="e">
        <f t="shared" si="235"/>
        <v>#DIV/0!</v>
      </c>
      <c r="AL549" s="222" t="e">
        <f t="shared" si="236"/>
        <v>#DIV/0!</v>
      </c>
      <c r="AN549" s="89"/>
    </row>
    <row r="550" spans="1:40" s="88" customFormat="1" ht="30" hidden="1" customHeight="1">
      <c r="A550" s="88">
        <f>'CONSTRUCTION COST ESTIMATE'!A550</f>
        <v>0</v>
      </c>
      <c r="B550" s="91">
        <f>'CONSTRUCTION COST ESTIMATE'!B550</f>
        <v>603.12400000000002</v>
      </c>
      <c r="C550" s="92" t="str">
        <f>'CONSTRUCTION COST ESTIMATE'!C550</f>
        <v>66 INCH REINFORCED CONCRETE PIPE (CLASS V)</v>
      </c>
      <c r="D550" s="93" t="str">
        <f>'CONSTRUCTION COST ESTIMATE'!BB550</f>
        <v>LF</v>
      </c>
      <c r="E550" s="94">
        <f>'CONSTRUCTION COST ESTIMATE'!BA550</f>
        <v>0</v>
      </c>
      <c r="F550" s="220">
        <f>'CONSTRUCTION COST ESTIMATE'!BC550</f>
        <v>0</v>
      </c>
      <c r="G550" s="221">
        <f>'CONSTRUCTION COST ESTIMATE'!BD550</f>
        <v>0</v>
      </c>
      <c r="H550" s="220"/>
      <c r="I550" s="220">
        <f t="shared" si="219"/>
        <v>0</v>
      </c>
      <c r="J550" s="220"/>
      <c r="K550" s="220">
        <f t="shared" si="220"/>
        <v>0</v>
      </c>
      <c r="L550" s="220"/>
      <c r="M550" s="220">
        <f t="shared" si="221"/>
        <v>0</v>
      </c>
      <c r="N550" s="220"/>
      <c r="O550" s="220">
        <f t="shared" si="222"/>
        <v>0</v>
      </c>
      <c r="P550" s="220"/>
      <c r="Q550" s="220">
        <f t="shared" si="223"/>
        <v>0</v>
      </c>
      <c r="R550" s="220"/>
      <c r="S550" s="220">
        <f t="shared" si="224"/>
        <v>0</v>
      </c>
      <c r="T550" s="220"/>
      <c r="U550" s="220">
        <f t="shared" si="225"/>
        <v>0</v>
      </c>
      <c r="V550" s="220"/>
      <c r="W550" s="220">
        <f t="shared" si="226"/>
        <v>0</v>
      </c>
      <c r="X550" s="220"/>
      <c r="Y550" s="220">
        <f t="shared" si="227"/>
        <v>0</v>
      </c>
      <c r="Z550" s="220"/>
      <c r="AA550" s="220">
        <f t="shared" si="228"/>
        <v>0</v>
      </c>
      <c r="AC550" s="222" t="e">
        <f t="shared" si="218"/>
        <v>#DIV/0!</v>
      </c>
      <c r="AD550" s="220" t="e">
        <f t="shared" si="229"/>
        <v>#NUM!</v>
      </c>
      <c r="AE550" s="223" t="e">
        <f t="shared" si="230"/>
        <v>#NUM!</v>
      </c>
      <c r="AF550" s="223" t="e">
        <f t="shared" si="231"/>
        <v>#NUM!</v>
      </c>
      <c r="AG550" s="222" t="e">
        <f t="shared" si="232"/>
        <v>#NUM!</v>
      </c>
      <c r="AI550" s="220" t="e">
        <f t="shared" si="233"/>
        <v>#DIV/0!</v>
      </c>
      <c r="AJ550" s="222" t="e">
        <f t="shared" si="234"/>
        <v>#DIV/0!</v>
      </c>
      <c r="AK550" s="222" t="e">
        <f t="shared" si="235"/>
        <v>#DIV/0!</v>
      </c>
      <c r="AL550" s="222" t="e">
        <f t="shared" si="236"/>
        <v>#DIV/0!</v>
      </c>
      <c r="AN550" s="89"/>
    </row>
    <row r="551" spans="1:40" s="88" customFormat="1" ht="30" hidden="1" customHeight="1">
      <c r="A551" s="88">
        <f>'CONSTRUCTION COST ESTIMATE'!A551</f>
        <v>0</v>
      </c>
      <c r="B551" s="91">
        <f>'CONSTRUCTION COST ESTIMATE'!B551</f>
        <v>603.125</v>
      </c>
      <c r="C551" s="92" t="str">
        <f>'CONSTRUCTION COST ESTIMATE'!C551</f>
        <v>72 INCH REINFORCED CONCRETE PIPE (CLASS III)</v>
      </c>
      <c r="D551" s="93" t="str">
        <f>'CONSTRUCTION COST ESTIMATE'!BB551</f>
        <v>LF</v>
      </c>
      <c r="E551" s="94">
        <f>'CONSTRUCTION COST ESTIMATE'!BA551</f>
        <v>0</v>
      </c>
      <c r="F551" s="220">
        <f>'CONSTRUCTION COST ESTIMATE'!BC551</f>
        <v>0</v>
      </c>
      <c r="G551" s="221">
        <f>'CONSTRUCTION COST ESTIMATE'!BD551</f>
        <v>0</v>
      </c>
      <c r="H551" s="220"/>
      <c r="I551" s="220">
        <f t="shared" si="219"/>
        <v>0</v>
      </c>
      <c r="J551" s="220"/>
      <c r="K551" s="220">
        <f t="shared" si="220"/>
        <v>0</v>
      </c>
      <c r="L551" s="220"/>
      <c r="M551" s="220">
        <f t="shared" si="221"/>
        <v>0</v>
      </c>
      <c r="N551" s="220"/>
      <c r="O551" s="220">
        <f t="shared" si="222"/>
        <v>0</v>
      </c>
      <c r="P551" s="220"/>
      <c r="Q551" s="220">
        <f t="shared" si="223"/>
        <v>0</v>
      </c>
      <c r="R551" s="220"/>
      <c r="S551" s="220">
        <f t="shared" si="224"/>
        <v>0</v>
      </c>
      <c r="T551" s="220"/>
      <c r="U551" s="220">
        <f t="shared" si="225"/>
        <v>0</v>
      </c>
      <c r="V551" s="220"/>
      <c r="W551" s="220">
        <f t="shared" si="226"/>
        <v>0</v>
      </c>
      <c r="X551" s="220"/>
      <c r="Y551" s="220">
        <f t="shared" si="227"/>
        <v>0</v>
      </c>
      <c r="Z551" s="220"/>
      <c r="AA551" s="220">
        <f t="shared" si="228"/>
        <v>0</v>
      </c>
      <c r="AC551" s="222" t="e">
        <f t="shared" si="218"/>
        <v>#DIV/0!</v>
      </c>
      <c r="AD551" s="220" t="e">
        <f t="shared" si="229"/>
        <v>#NUM!</v>
      </c>
      <c r="AE551" s="223" t="e">
        <f t="shared" si="230"/>
        <v>#NUM!</v>
      </c>
      <c r="AF551" s="223" t="e">
        <f t="shared" si="231"/>
        <v>#NUM!</v>
      </c>
      <c r="AG551" s="222" t="e">
        <f t="shared" si="232"/>
        <v>#NUM!</v>
      </c>
      <c r="AI551" s="220" t="e">
        <f t="shared" si="233"/>
        <v>#DIV/0!</v>
      </c>
      <c r="AJ551" s="222" t="e">
        <f t="shared" si="234"/>
        <v>#DIV/0!</v>
      </c>
      <c r="AK551" s="222" t="e">
        <f t="shared" si="235"/>
        <v>#DIV/0!</v>
      </c>
      <c r="AL551" s="222" t="e">
        <f t="shared" si="236"/>
        <v>#DIV/0!</v>
      </c>
      <c r="AN551" s="89"/>
    </row>
    <row r="552" spans="1:40" s="88" customFormat="1" ht="30" hidden="1" customHeight="1">
      <c r="A552" s="88">
        <f>'CONSTRUCTION COST ESTIMATE'!A552</f>
        <v>0</v>
      </c>
      <c r="B552" s="91">
        <f>'CONSTRUCTION COST ESTIMATE'!B552</f>
        <v>603.12599999999998</v>
      </c>
      <c r="C552" s="92" t="str">
        <f>'CONSTRUCTION COST ESTIMATE'!C552</f>
        <v>72 INCH REINFORCED CONCRETE PIPE (CLASS IV)</v>
      </c>
      <c r="D552" s="93" t="str">
        <f>'CONSTRUCTION COST ESTIMATE'!BB552</f>
        <v>LF</v>
      </c>
      <c r="E552" s="94">
        <f>'CONSTRUCTION COST ESTIMATE'!BA552</f>
        <v>0</v>
      </c>
      <c r="F552" s="220">
        <f>'CONSTRUCTION COST ESTIMATE'!BC552</f>
        <v>0</v>
      </c>
      <c r="G552" s="221">
        <f>'CONSTRUCTION COST ESTIMATE'!BD552</f>
        <v>0</v>
      </c>
      <c r="H552" s="220"/>
      <c r="I552" s="220">
        <f t="shared" si="219"/>
        <v>0</v>
      </c>
      <c r="J552" s="220"/>
      <c r="K552" s="220">
        <f t="shared" si="220"/>
        <v>0</v>
      </c>
      <c r="L552" s="220"/>
      <c r="M552" s="220">
        <f t="shared" si="221"/>
        <v>0</v>
      </c>
      <c r="N552" s="220"/>
      <c r="O552" s="220">
        <f t="shared" si="222"/>
        <v>0</v>
      </c>
      <c r="P552" s="220"/>
      <c r="Q552" s="220">
        <f t="shared" si="223"/>
        <v>0</v>
      </c>
      <c r="R552" s="220"/>
      <c r="S552" s="220">
        <f t="shared" si="224"/>
        <v>0</v>
      </c>
      <c r="T552" s="220"/>
      <c r="U552" s="220">
        <f t="shared" si="225"/>
        <v>0</v>
      </c>
      <c r="V552" s="220"/>
      <c r="W552" s="220">
        <f t="shared" si="226"/>
        <v>0</v>
      </c>
      <c r="X552" s="220"/>
      <c r="Y552" s="220">
        <f t="shared" si="227"/>
        <v>0</v>
      </c>
      <c r="Z552" s="220"/>
      <c r="AA552" s="220">
        <f t="shared" si="228"/>
        <v>0</v>
      </c>
      <c r="AC552" s="222" t="e">
        <f t="shared" si="218"/>
        <v>#DIV/0!</v>
      </c>
      <c r="AD552" s="220" t="e">
        <f t="shared" si="229"/>
        <v>#NUM!</v>
      </c>
      <c r="AE552" s="223" t="e">
        <f t="shared" si="230"/>
        <v>#NUM!</v>
      </c>
      <c r="AF552" s="223" t="e">
        <f t="shared" si="231"/>
        <v>#NUM!</v>
      </c>
      <c r="AG552" s="222" t="e">
        <f t="shared" si="232"/>
        <v>#NUM!</v>
      </c>
      <c r="AI552" s="220" t="e">
        <f t="shared" si="233"/>
        <v>#DIV/0!</v>
      </c>
      <c r="AJ552" s="222" t="e">
        <f t="shared" si="234"/>
        <v>#DIV/0!</v>
      </c>
      <c r="AK552" s="222" t="e">
        <f t="shared" si="235"/>
        <v>#DIV/0!</v>
      </c>
      <c r="AL552" s="222" t="e">
        <f t="shared" si="236"/>
        <v>#DIV/0!</v>
      </c>
      <c r="AN552" s="89"/>
    </row>
    <row r="553" spans="1:40" s="88" customFormat="1" ht="30" hidden="1" customHeight="1">
      <c r="A553" s="88">
        <f>'CONSTRUCTION COST ESTIMATE'!A553</f>
        <v>0</v>
      </c>
      <c r="B553" s="91">
        <f>'CONSTRUCTION COST ESTIMATE'!B553</f>
        <v>603.12699999999995</v>
      </c>
      <c r="C553" s="92" t="str">
        <f>'CONSTRUCTION COST ESTIMATE'!C553</f>
        <v>72 INCH REINFORCED CONCRETE PIPE (CLASS V)</v>
      </c>
      <c r="D553" s="93" t="str">
        <f>'CONSTRUCTION COST ESTIMATE'!BB553</f>
        <v>LF</v>
      </c>
      <c r="E553" s="94">
        <f>'CONSTRUCTION COST ESTIMATE'!BA553</f>
        <v>0</v>
      </c>
      <c r="F553" s="220">
        <f>'CONSTRUCTION COST ESTIMATE'!BC553</f>
        <v>0</v>
      </c>
      <c r="G553" s="221">
        <f>'CONSTRUCTION COST ESTIMATE'!BD553</f>
        <v>0</v>
      </c>
      <c r="H553" s="220"/>
      <c r="I553" s="220">
        <f t="shared" si="219"/>
        <v>0</v>
      </c>
      <c r="J553" s="220"/>
      <c r="K553" s="220">
        <f t="shared" si="220"/>
        <v>0</v>
      </c>
      <c r="L553" s="220"/>
      <c r="M553" s="220">
        <f t="shared" si="221"/>
        <v>0</v>
      </c>
      <c r="N553" s="220"/>
      <c r="O553" s="220">
        <f t="shared" si="222"/>
        <v>0</v>
      </c>
      <c r="P553" s="220"/>
      <c r="Q553" s="220">
        <f t="shared" si="223"/>
        <v>0</v>
      </c>
      <c r="R553" s="220"/>
      <c r="S553" s="220">
        <f t="shared" si="224"/>
        <v>0</v>
      </c>
      <c r="T553" s="220"/>
      <c r="U553" s="220">
        <f t="shared" si="225"/>
        <v>0</v>
      </c>
      <c r="V553" s="220"/>
      <c r="W553" s="220">
        <f t="shared" si="226"/>
        <v>0</v>
      </c>
      <c r="X553" s="220"/>
      <c r="Y553" s="220">
        <f t="shared" si="227"/>
        <v>0</v>
      </c>
      <c r="Z553" s="220"/>
      <c r="AA553" s="220">
        <f t="shared" si="228"/>
        <v>0</v>
      </c>
      <c r="AC553" s="222" t="e">
        <f t="shared" si="218"/>
        <v>#DIV/0!</v>
      </c>
      <c r="AD553" s="220" t="e">
        <f t="shared" si="229"/>
        <v>#NUM!</v>
      </c>
      <c r="AE553" s="223" t="e">
        <f t="shared" si="230"/>
        <v>#NUM!</v>
      </c>
      <c r="AF553" s="223" t="e">
        <f t="shared" si="231"/>
        <v>#NUM!</v>
      </c>
      <c r="AG553" s="222" t="e">
        <f t="shared" si="232"/>
        <v>#NUM!</v>
      </c>
      <c r="AI553" s="220" t="e">
        <f t="shared" si="233"/>
        <v>#DIV/0!</v>
      </c>
      <c r="AJ553" s="222" t="e">
        <f t="shared" si="234"/>
        <v>#DIV/0!</v>
      </c>
      <c r="AK553" s="222" t="e">
        <f t="shared" si="235"/>
        <v>#DIV/0!</v>
      </c>
      <c r="AL553" s="222" t="e">
        <f t="shared" si="236"/>
        <v>#DIV/0!</v>
      </c>
      <c r="AN553" s="89"/>
    </row>
    <row r="554" spans="1:40" s="88" customFormat="1" ht="30" hidden="1" customHeight="1">
      <c r="A554" s="88">
        <f>'CONSTRUCTION COST ESTIMATE'!A554</f>
        <v>0</v>
      </c>
      <c r="B554" s="91">
        <f>'CONSTRUCTION COST ESTIMATE'!B554</f>
        <v>603.12800000000004</v>
      </c>
      <c r="C554" s="92" t="str">
        <f>'CONSTRUCTION COST ESTIMATE'!C554</f>
        <v>78 INCH REINFORCED CONCRETE PIPE (CLASS III)</v>
      </c>
      <c r="D554" s="93" t="str">
        <f>'CONSTRUCTION COST ESTIMATE'!BB554</f>
        <v>LF</v>
      </c>
      <c r="E554" s="94">
        <f>'CONSTRUCTION COST ESTIMATE'!BA554</f>
        <v>0</v>
      </c>
      <c r="F554" s="220">
        <f>'CONSTRUCTION COST ESTIMATE'!BC554</f>
        <v>0</v>
      </c>
      <c r="G554" s="221">
        <f>'CONSTRUCTION COST ESTIMATE'!BD554</f>
        <v>0</v>
      </c>
      <c r="H554" s="220"/>
      <c r="I554" s="220">
        <f t="shared" si="219"/>
        <v>0</v>
      </c>
      <c r="J554" s="220"/>
      <c r="K554" s="220">
        <f t="shared" si="220"/>
        <v>0</v>
      </c>
      <c r="L554" s="220"/>
      <c r="M554" s="220">
        <f t="shared" si="221"/>
        <v>0</v>
      </c>
      <c r="N554" s="220"/>
      <c r="O554" s="220">
        <f t="shared" si="222"/>
        <v>0</v>
      </c>
      <c r="P554" s="220"/>
      <c r="Q554" s="220">
        <f t="shared" si="223"/>
        <v>0</v>
      </c>
      <c r="R554" s="220"/>
      <c r="S554" s="220">
        <f t="shared" si="224"/>
        <v>0</v>
      </c>
      <c r="T554" s="220"/>
      <c r="U554" s="220">
        <f t="shared" si="225"/>
        <v>0</v>
      </c>
      <c r="V554" s="220"/>
      <c r="W554" s="220">
        <f t="shared" si="226"/>
        <v>0</v>
      </c>
      <c r="X554" s="220"/>
      <c r="Y554" s="220">
        <f t="shared" si="227"/>
        <v>0</v>
      </c>
      <c r="Z554" s="220"/>
      <c r="AA554" s="220">
        <f t="shared" si="228"/>
        <v>0</v>
      </c>
      <c r="AC554" s="222" t="e">
        <f t="shared" si="218"/>
        <v>#DIV/0!</v>
      </c>
      <c r="AD554" s="220" t="e">
        <f t="shared" si="229"/>
        <v>#NUM!</v>
      </c>
      <c r="AE554" s="223" t="e">
        <f t="shared" si="230"/>
        <v>#NUM!</v>
      </c>
      <c r="AF554" s="223" t="e">
        <f t="shared" si="231"/>
        <v>#NUM!</v>
      </c>
      <c r="AG554" s="222" t="e">
        <f t="shared" si="232"/>
        <v>#NUM!</v>
      </c>
      <c r="AI554" s="220" t="e">
        <f t="shared" si="233"/>
        <v>#DIV/0!</v>
      </c>
      <c r="AJ554" s="222" t="e">
        <f t="shared" si="234"/>
        <v>#DIV/0!</v>
      </c>
      <c r="AK554" s="222" t="e">
        <f t="shared" si="235"/>
        <v>#DIV/0!</v>
      </c>
      <c r="AL554" s="222" t="e">
        <f t="shared" si="236"/>
        <v>#DIV/0!</v>
      </c>
      <c r="AN554" s="89"/>
    </row>
    <row r="555" spans="1:40" s="88" customFormat="1" ht="30" hidden="1" customHeight="1">
      <c r="A555" s="88">
        <f>'CONSTRUCTION COST ESTIMATE'!A555</f>
        <v>0</v>
      </c>
      <c r="B555" s="91">
        <f>'CONSTRUCTION COST ESTIMATE'!B555</f>
        <v>603.12900000000002</v>
      </c>
      <c r="C555" s="92" t="str">
        <f>'CONSTRUCTION COST ESTIMATE'!C555</f>
        <v>78 INCH REINFORCED CONCRETE PIPE (CLASS IV)</v>
      </c>
      <c r="D555" s="93" t="str">
        <f>'CONSTRUCTION COST ESTIMATE'!BB555</f>
        <v>LF</v>
      </c>
      <c r="E555" s="94">
        <f>'CONSTRUCTION COST ESTIMATE'!BA555</f>
        <v>0</v>
      </c>
      <c r="F555" s="220">
        <f>'CONSTRUCTION COST ESTIMATE'!BC555</f>
        <v>0</v>
      </c>
      <c r="G555" s="221">
        <f>'CONSTRUCTION COST ESTIMATE'!BD555</f>
        <v>0</v>
      </c>
      <c r="H555" s="220"/>
      <c r="I555" s="220">
        <f t="shared" si="219"/>
        <v>0</v>
      </c>
      <c r="J555" s="220"/>
      <c r="K555" s="220">
        <f t="shared" si="220"/>
        <v>0</v>
      </c>
      <c r="L555" s="220"/>
      <c r="M555" s="220">
        <f t="shared" si="221"/>
        <v>0</v>
      </c>
      <c r="N555" s="220"/>
      <c r="O555" s="220">
        <f t="shared" si="222"/>
        <v>0</v>
      </c>
      <c r="P555" s="220"/>
      <c r="Q555" s="220">
        <f t="shared" si="223"/>
        <v>0</v>
      </c>
      <c r="R555" s="220"/>
      <c r="S555" s="220">
        <f t="shared" si="224"/>
        <v>0</v>
      </c>
      <c r="T555" s="220"/>
      <c r="U555" s="220">
        <f t="shared" si="225"/>
        <v>0</v>
      </c>
      <c r="V555" s="220"/>
      <c r="W555" s="220">
        <f t="shared" si="226"/>
        <v>0</v>
      </c>
      <c r="X555" s="220"/>
      <c r="Y555" s="220">
        <f t="shared" si="227"/>
        <v>0</v>
      </c>
      <c r="Z555" s="220"/>
      <c r="AA555" s="220">
        <f t="shared" si="228"/>
        <v>0</v>
      </c>
      <c r="AC555" s="222" t="e">
        <f t="shared" si="218"/>
        <v>#DIV/0!</v>
      </c>
      <c r="AD555" s="220" t="e">
        <f t="shared" si="229"/>
        <v>#NUM!</v>
      </c>
      <c r="AE555" s="223" t="e">
        <f t="shared" si="230"/>
        <v>#NUM!</v>
      </c>
      <c r="AF555" s="223" t="e">
        <f t="shared" si="231"/>
        <v>#NUM!</v>
      </c>
      <c r="AG555" s="222" t="e">
        <f t="shared" si="232"/>
        <v>#NUM!</v>
      </c>
      <c r="AI555" s="220" t="e">
        <f t="shared" si="233"/>
        <v>#DIV/0!</v>
      </c>
      <c r="AJ555" s="222" t="e">
        <f t="shared" si="234"/>
        <v>#DIV/0!</v>
      </c>
      <c r="AK555" s="222" t="e">
        <f t="shared" si="235"/>
        <v>#DIV/0!</v>
      </c>
      <c r="AL555" s="222" t="e">
        <f t="shared" si="236"/>
        <v>#DIV/0!</v>
      </c>
      <c r="AN555" s="89"/>
    </row>
    <row r="556" spans="1:40" s="88" customFormat="1" ht="30" hidden="1" customHeight="1">
      <c r="A556" s="88">
        <f>'CONSTRUCTION COST ESTIMATE'!A556</f>
        <v>0</v>
      </c>
      <c r="B556" s="91">
        <f>'CONSTRUCTION COST ESTIMATE'!B556</f>
        <v>603.13</v>
      </c>
      <c r="C556" s="92" t="str">
        <f>'CONSTRUCTION COST ESTIMATE'!C556</f>
        <v>78 INCH REINFORCED CONCRETE PIPE (CLASS V)</v>
      </c>
      <c r="D556" s="93" t="str">
        <f>'CONSTRUCTION COST ESTIMATE'!BB556</f>
        <v>LF</v>
      </c>
      <c r="E556" s="94">
        <f>'CONSTRUCTION COST ESTIMATE'!BA556</f>
        <v>0</v>
      </c>
      <c r="F556" s="220">
        <f>'CONSTRUCTION COST ESTIMATE'!BC556</f>
        <v>0</v>
      </c>
      <c r="G556" s="221">
        <f>'CONSTRUCTION COST ESTIMATE'!BD556</f>
        <v>0</v>
      </c>
      <c r="H556" s="220"/>
      <c r="I556" s="220">
        <f t="shared" si="219"/>
        <v>0</v>
      </c>
      <c r="J556" s="220"/>
      <c r="K556" s="220">
        <f t="shared" si="220"/>
        <v>0</v>
      </c>
      <c r="L556" s="220"/>
      <c r="M556" s="220">
        <f t="shared" si="221"/>
        <v>0</v>
      </c>
      <c r="N556" s="220"/>
      <c r="O556" s="220">
        <f t="shared" si="222"/>
        <v>0</v>
      </c>
      <c r="P556" s="220"/>
      <c r="Q556" s="220">
        <f t="shared" si="223"/>
        <v>0</v>
      </c>
      <c r="R556" s="220"/>
      <c r="S556" s="220">
        <f t="shared" si="224"/>
        <v>0</v>
      </c>
      <c r="T556" s="220"/>
      <c r="U556" s="220">
        <f t="shared" si="225"/>
        <v>0</v>
      </c>
      <c r="V556" s="220"/>
      <c r="W556" s="220">
        <f t="shared" si="226"/>
        <v>0</v>
      </c>
      <c r="X556" s="220"/>
      <c r="Y556" s="220">
        <f t="shared" si="227"/>
        <v>0</v>
      </c>
      <c r="Z556" s="220"/>
      <c r="AA556" s="220">
        <f t="shared" si="228"/>
        <v>0</v>
      </c>
      <c r="AC556" s="222" t="e">
        <f t="shared" si="218"/>
        <v>#DIV/0!</v>
      </c>
      <c r="AD556" s="220" t="e">
        <f t="shared" si="229"/>
        <v>#NUM!</v>
      </c>
      <c r="AE556" s="223" t="e">
        <f t="shared" si="230"/>
        <v>#NUM!</v>
      </c>
      <c r="AF556" s="223" t="e">
        <f t="shared" si="231"/>
        <v>#NUM!</v>
      </c>
      <c r="AG556" s="222" t="e">
        <f t="shared" si="232"/>
        <v>#NUM!</v>
      </c>
      <c r="AI556" s="220" t="e">
        <f t="shared" si="233"/>
        <v>#DIV/0!</v>
      </c>
      <c r="AJ556" s="222" t="e">
        <f t="shared" si="234"/>
        <v>#DIV/0!</v>
      </c>
      <c r="AK556" s="222" t="e">
        <f t="shared" si="235"/>
        <v>#DIV/0!</v>
      </c>
      <c r="AL556" s="222" t="e">
        <f t="shared" si="236"/>
        <v>#DIV/0!</v>
      </c>
      <c r="AN556" s="89"/>
    </row>
    <row r="557" spans="1:40" s="88" customFormat="1" ht="30" hidden="1" customHeight="1">
      <c r="A557" s="88">
        <f>'CONSTRUCTION COST ESTIMATE'!A557</f>
        <v>0</v>
      </c>
      <c r="B557" s="91">
        <f>'CONSTRUCTION COST ESTIMATE'!B557</f>
        <v>603.13099999999997</v>
      </c>
      <c r="C557" s="92" t="str">
        <f>'CONSTRUCTION COST ESTIMATE'!C557</f>
        <v>84 INCH REINFORCED CONCRETE PIPE (CLASS III)</v>
      </c>
      <c r="D557" s="93" t="str">
        <f>'CONSTRUCTION COST ESTIMATE'!BB557</f>
        <v>LF</v>
      </c>
      <c r="E557" s="94">
        <f>'CONSTRUCTION COST ESTIMATE'!BA557</f>
        <v>0</v>
      </c>
      <c r="F557" s="220">
        <f>'CONSTRUCTION COST ESTIMATE'!BC557</f>
        <v>0</v>
      </c>
      <c r="G557" s="221">
        <f>'CONSTRUCTION COST ESTIMATE'!BD557</f>
        <v>0</v>
      </c>
      <c r="H557" s="220"/>
      <c r="I557" s="220">
        <f t="shared" si="219"/>
        <v>0</v>
      </c>
      <c r="J557" s="220"/>
      <c r="K557" s="220">
        <f t="shared" si="220"/>
        <v>0</v>
      </c>
      <c r="L557" s="220"/>
      <c r="M557" s="220">
        <f t="shared" si="221"/>
        <v>0</v>
      </c>
      <c r="N557" s="220"/>
      <c r="O557" s="220">
        <f t="shared" si="222"/>
        <v>0</v>
      </c>
      <c r="P557" s="220"/>
      <c r="Q557" s="220">
        <f t="shared" si="223"/>
        <v>0</v>
      </c>
      <c r="R557" s="220"/>
      <c r="S557" s="220">
        <f t="shared" si="224"/>
        <v>0</v>
      </c>
      <c r="T557" s="220"/>
      <c r="U557" s="220">
        <f t="shared" si="225"/>
        <v>0</v>
      </c>
      <c r="V557" s="220"/>
      <c r="W557" s="220">
        <f t="shared" si="226"/>
        <v>0</v>
      </c>
      <c r="X557" s="220"/>
      <c r="Y557" s="220">
        <f t="shared" si="227"/>
        <v>0</v>
      </c>
      <c r="Z557" s="220"/>
      <c r="AA557" s="220">
        <f t="shared" si="228"/>
        <v>0</v>
      </c>
      <c r="AC557" s="222" t="e">
        <f t="shared" si="218"/>
        <v>#DIV/0!</v>
      </c>
      <c r="AD557" s="220" t="e">
        <f t="shared" si="229"/>
        <v>#NUM!</v>
      </c>
      <c r="AE557" s="223" t="e">
        <f t="shared" si="230"/>
        <v>#NUM!</v>
      </c>
      <c r="AF557" s="223" t="e">
        <f t="shared" si="231"/>
        <v>#NUM!</v>
      </c>
      <c r="AG557" s="222" t="e">
        <f t="shared" si="232"/>
        <v>#NUM!</v>
      </c>
      <c r="AI557" s="220" t="e">
        <f t="shared" si="233"/>
        <v>#DIV/0!</v>
      </c>
      <c r="AJ557" s="222" t="e">
        <f t="shared" si="234"/>
        <v>#DIV/0!</v>
      </c>
      <c r="AK557" s="222" t="e">
        <f t="shared" si="235"/>
        <v>#DIV/0!</v>
      </c>
      <c r="AL557" s="222" t="e">
        <f t="shared" si="236"/>
        <v>#DIV/0!</v>
      </c>
      <c r="AN557" s="89"/>
    </row>
    <row r="558" spans="1:40" s="88" customFormat="1" ht="30" hidden="1" customHeight="1">
      <c r="A558" s="88">
        <f>'CONSTRUCTION COST ESTIMATE'!A558</f>
        <v>0</v>
      </c>
      <c r="B558" s="91">
        <f>'CONSTRUCTION COST ESTIMATE'!B558</f>
        <v>603.13199999999995</v>
      </c>
      <c r="C558" s="92" t="str">
        <f>'CONSTRUCTION COST ESTIMATE'!C558</f>
        <v>84 INCH REINFORCED CONCRETE PIPE (CLASS IV)</v>
      </c>
      <c r="D558" s="93" t="str">
        <f>'CONSTRUCTION COST ESTIMATE'!BB558</f>
        <v>LF</v>
      </c>
      <c r="E558" s="94">
        <f>'CONSTRUCTION COST ESTIMATE'!BA558</f>
        <v>0</v>
      </c>
      <c r="F558" s="220">
        <f>'CONSTRUCTION COST ESTIMATE'!BC558</f>
        <v>0</v>
      </c>
      <c r="G558" s="221">
        <f>'CONSTRUCTION COST ESTIMATE'!BD558</f>
        <v>0</v>
      </c>
      <c r="H558" s="220"/>
      <c r="I558" s="220">
        <f t="shared" si="219"/>
        <v>0</v>
      </c>
      <c r="J558" s="220"/>
      <c r="K558" s="220">
        <f t="shared" si="220"/>
        <v>0</v>
      </c>
      <c r="L558" s="220"/>
      <c r="M558" s="220">
        <f t="shared" si="221"/>
        <v>0</v>
      </c>
      <c r="N558" s="220"/>
      <c r="O558" s="220">
        <f t="shared" si="222"/>
        <v>0</v>
      </c>
      <c r="P558" s="220"/>
      <c r="Q558" s="220">
        <f t="shared" si="223"/>
        <v>0</v>
      </c>
      <c r="R558" s="220"/>
      <c r="S558" s="220">
        <f t="shared" si="224"/>
        <v>0</v>
      </c>
      <c r="T558" s="220"/>
      <c r="U558" s="220">
        <f t="shared" si="225"/>
        <v>0</v>
      </c>
      <c r="V558" s="220"/>
      <c r="W558" s="220">
        <f t="shared" si="226"/>
        <v>0</v>
      </c>
      <c r="X558" s="220"/>
      <c r="Y558" s="220">
        <f t="shared" si="227"/>
        <v>0</v>
      </c>
      <c r="Z558" s="220"/>
      <c r="AA558" s="220">
        <f t="shared" si="228"/>
        <v>0</v>
      </c>
      <c r="AC558" s="222" t="e">
        <f t="shared" si="218"/>
        <v>#DIV/0!</v>
      </c>
      <c r="AD558" s="220" t="e">
        <f t="shared" si="229"/>
        <v>#NUM!</v>
      </c>
      <c r="AE558" s="223" t="e">
        <f t="shared" si="230"/>
        <v>#NUM!</v>
      </c>
      <c r="AF558" s="223" t="e">
        <f t="shared" si="231"/>
        <v>#NUM!</v>
      </c>
      <c r="AG558" s="222" t="e">
        <f t="shared" si="232"/>
        <v>#NUM!</v>
      </c>
      <c r="AI558" s="220" t="e">
        <f t="shared" si="233"/>
        <v>#DIV/0!</v>
      </c>
      <c r="AJ558" s="222" t="e">
        <f t="shared" si="234"/>
        <v>#DIV/0!</v>
      </c>
      <c r="AK558" s="222" t="e">
        <f t="shared" si="235"/>
        <v>#DIV/0!</v>
      </c>
      <c r="AL558" s="222" t="e">
        <f t="shared" si="236"/>
        <v>#DIV/0!</v>
      </c>
      <c r="AN558" s="89"/>
    </row>
    <row r="559" spans="1:40" s="88" customFormat="1" ht="30" hidden="1" customHeight="1">
      <c r="A559" s="88">
        <f>'CONSTRUCTION COST ESTIMATE'!A559</f>
        <v>0</v>
      </c>
      <c r="B559" s="91">
        <f>'CONSTRUCTION COST ESTIMATE'!B559</f>
        <v>603.13300000000004</v>
      </c>
      <c r="C559" s="92" t="str">
        <f>'CONSTRUCTION COST ESTIMATE'!C559</f>
        <v>84 INCH REINFORCED CONCRETE PIPE (CLASS V)</v>
      </c>
      <c r="D559" s="93" t="str">
        <f>'CONSTRUCTION COST ESTIMATE'!BB559</f>
        <v>LF</v>
      </c>
      <c r="E559" s="94">
        <f>'CONSTRUCTION COST ESTIMATE'!BA559</f>
        <v>0</v>
      </c>
      <c r="F559" s="220">
        <f>'CONSTRUCTION COST ESTIMATE'!BC559</f>
        <v>0</v>
      </c>
      <c r="G559" s="221">
        <f>'CONSTRUCTION COST ESTIMATE'!BD559</f>
        <v>0</v>
      </c>
      <c r="H559" s="220"/>
      <c r="I559" s="220">
        <f t="shared" si="219"/>
        <v>0</v>
      </c>
      <c r="J559" s="220"/>
      <c r="K559" s="220">
        <f t="shared" si="220"/>
        <v>0</v>
      </c>
      <c r="L559" s="220"/>
      <c r="M559" s="220">
        <f t="shared" si="221"/>
        <v>0</v>
      </c>
      <c r="N559" s="220"/>
      <c r="O559" s="220">
        <f t="shared" si="222"/>
        <v>0</v>
      </c>
      <c r="P559" s="220"/>
      <c r="Q559" s="220">
        <f t="shared" si="223"/>
        <v>0</v>
      </c>
      <c r="R559" s="220"/>
      <c r="S559" s="220">
        <f t="shared" si="224"/>
        <v>0</v>
      </c>
      <c r="T559" s="220"/>
      <c r="U559" s="220">
        <f t="shared" si="225"/>
        <v>0</v>
      </c>
      <c r="V559" s="220"/>
      <c r="W559" s="220">
        <f t="shared" si="226"/>
        <v>0</v>
      </c>
      <c r="X559" s="220"/>
      <c r="Y559" s="220">
        <f t="shared" si="227"/>
        <v>0</v>
      </c>
      <c r="Z559" s="220"/>
      <c r="AA559" s="220">
        <f t="shared" si="228"/>
        <v>0</v>
      </c>
      <c r="AC559" s="222" t="e">
        <f t="shared" si="218"/>
        <v>#DIV/0!</v>
      </c>
      <c r="AD559" s="220" t="e">
        <f t="shared" si="229"/>
        <v>#NUM!</v>
      </c>
      <c r="AE559" s="223" t="e">
        <f t="shared" si="230"/>
        <v>#NUM!</v>
      </c>
      <c r="AF559" s="223" t="e">
        <f t="shared" si="231"/>
        <v>#NUM!</v>
      </c>
      <c r="AG559" s="222" t="e">
        <f t="shared" si="232"/>
        <v>#NUM!</v>
      </c>
      <c r="AI559" s="220" t="e">
        <f t="shared" si="233"/>
        <v>#DIV/0!</v>
      </c>
      <c r="AJ559" s="222" t="e">
        <f t="shared" si="234"/>
        <v>#DIV/0!</v>
      </c>
      <c r="AK559" s="222" t="e">
        <f t="shared" si="235"/>
        <v>#DIV/0!</v>
      </c>
      <c r="AL559" s="222" t="e">
        <f t="shared" si="236"/>
        <v>#DIV/0!</v>
      </c>
      <c r="AN559" s="89"/>
    </row>
    <row r="560" spans="1:40" s="88" customFormat="1" ht="30" hidden="1" customHeight="1">
      <c r="A560" s="88">
        <f>'CONSTRUCTION COST ESTIMATE'!A560</f>
        <v>0</v>
      </c>
      <c r="B560" s="91">
        <f>'CONSTRUCTION COST ESTIMATE'!B560</f>
        <v>603.13400000000001</v>
      </c>
      <c r="C560" s="92" t="str">
        <f>'CONSTRUCTION COST ESTIMATE'!C560</f>
        <v>90 INCH REINFORCED CONCRETE PIPE (CLASS III)</v>
      </c>
      <c r="D560" s="93" t="str">
        <f>'CONSTRUCTION COST ESTIMATE'!BB560</f>
        <v>LF</v>
      </c>
      <c r="E560" s="94">
        <f>'CONSTRUCTION COST ESTIMATE'!BA560</f>
        <v>0</v>
      </c>
      <c r="F560" s="220">
        <f>'CONSTRUCTION COST ESTIMATE'!BC560</f>
        <v>0</v>
      </c>
      <c r="G560" s="221">
        <f>'CONSTRUCTION COST ESTIMATE'!BD560</f>
        <v>0</v>
      </c>
      <c r="H560" s="220"/>
      <c r="I560" s="220">
        <f t="shared" si="219"/>
        <v>0</v>
      </c>
      <c r="J560" s="220"/>
      <c r="K560" s="220">
        <f t="shared" si="220"/>
        <v>0</v>
      </c>
      <c r="L560" s="220"/>
      <c r="M560" s="220">
        <f t="shared" si="221"/>
        <v>0</v>
      </c>
      <c r="N560" s="220"/>
      <c r="O560" s="220">
        <f t="shared" si="222"/>
        <v>0</v>
      </c>
      <c r="P560" s="220"/>
      <c r="Q560" s="220">
        <f t="shared" si="223"/>
        <v>0</v>
      </c>
      <c r="R560" s="220"/>
      <c r="S560" s="220">
        <f t="shared" si="224"/>
        <v>0</v>
      </c>
      <c r="T560" s="220"/>
      <c r="U560" s="220">
        <f t="shared" si="225"/>
        <v>0</v>
      </c>
      <c r="V560" s="220"/>
      <c r="W560" s="220">
        <f t="shared" si="226"/>
        <v>0</v>
      </c>
      <c r="X560" s="220"/>
      <c r="Y560" s="220">
        <f t="shared" si="227"/>
        <v>0</v>
      </c>
      <c r="Z560" s="220"/>
      <c r="AA560" s="220">
        <f t="shared" si="228"/>
        <v>0</v>
      </c>
      <c r="AC560" s="222" t="e">
        <f t="shared" si="218"/>
        <v>#DIV/0!</v>
      </c>
      <c r="AD560" s="220" t="e">
        <f t="shared" si="229"/>
        <v>#NUM!</v>
      </c>
      <c r="AE560" s="223" t="e">
        <f t="shared" si="230"/>
        <v>#NUM!</v>
      </c>
      <c r="AF560" s="223" t="e">
        <f t="shared" si="231"/>
        <v>#NUM!</v>
      </c>
      <c r="AG560" s="222" t="e">
        <f t="shared" si="232"/>
        <v>#NUM!</v>
      </c>
      <c r="AI560" s="220" t="e">
        <f t="shared" si="233"/>
        <v>#DIV/0!</v>
      </c>
      <c r="AJ560" s="222" t="e">
        <f t="shared" si="234"/>
        <v>#DIV/0!</v>
      </c>
      <c r="AK560" s="222" t="e">
        <f t="shared" si="235"/>
        <v>#DIV/0!</v>
      </c>
      <c r="AL560" s="222" t="e">
        <f t="shared" si="236"/>
        <v>#DIV/0!</v>
      </c>
      <c r="AN560" s="89"/>
    </row>
    <row r="561" spans="1:40" s="88" customFormat="1" ht="30" hidden="1" customHeight="1">
      <c r="A561" s="88">
        <f>'CONSTRUCTION COST ESTIMATE'!A561</f>
        <v>0</v>
      </c>
      <c r="B561" s="91">
        <f>'CONSTRUCTION COST ESTIMATE'!B561</f>
        <v>603.13499999999999</v>
      </c>
      <c r="C561" s="92" t="str">
        <f>'CONSTRUCTION COST ESTIMATE'!C561</f>
        <v>90 INCH REINFORCED CONCRETE PIPE (CLASS IV)</v>
      </c>
      <c r="D561" s="93" t="str">
        <f>'CONSTRUCTION COST ESTIMATE'!BB561</f>
        <v>LF</v>
      </c>
      <c r="E561" s="94">
        <f>'CONSTRUCTION COST ESTIMATE'!BA561</f>
        <v>0</v>
      </c>
      <c r="F561" s="220">
        <f>'CONSTRUCTION COST ESTIMATE'!BC561</f>
        <v>0</v>
      </c>
      <c r="G561" s="221">
        <f>'CONSTRUCTION COST ESTIMATE'!BD561</f>
        <v>0</v>
      </c>
      <c r="H561" s="220"/>
      <c r="I561" s="220">
        <f t="shared" si="219"/>
        <v>0</v>
      </c>
      <c r="J561" s="220"/>
      <c r="K561" s="220">
        <f t="shared" si="220"/>
        <v>0</v>
      </c>
      <c r="L561" s="220"/>
      <c r="M561" s="220">
        <f t="shared" si="221"/>
        <v>0</v>
      </c>
      <c r="N561" s="220"/>
      <c r="O561" s="220">
        <f t="shared" si="222"/>
        <v>0</v>
      </c>
      <c r="P561" s="220"/>
      <c r="Q561" s="220">
        <f t="shared" si="223"/>
        <v>0</v>
      </c>
      <c r="R561" s="220"/>
      <c r="S561" s="220">
        <f t="shared" si="224"/>
        <v>0</v>
      </c>
      <c r="T561" s="220"/>
      <c r="U561" s="220">
        <f t="shared" si="225"/>
        <v>0</v>
      </c>
      <c r="V561" s="220"/>
      <c r="W561" s="220">
        <f t="shared" si="226"/>
        <v>0</v>
      </c>
      <c r="X561" s="220"/>
      <c r="Y561" s="220">
        <f t="shared" si="227"/>
        <v>0</v>
      </c>
      <c r="Z561" s="220"/>
      <c r="AA561" s="220">
        <f t="shared" si="228"/>
        <v>0</v>
      </c>
      <c r="AC561" s="222" t="e">
        <f t="shared" ref="AC561:AC573" si="237">I561/$I$1460</f>
        <v>#DIV/0!</v>
      </c>
      <c r="AD561" s="220" t="e">
        <f t="shared" si="229"/>
        <v>#NUM!</v>
      </c>
      <c r="AE561" s="223" t="e">
        <f t="shared" si="230"/>
        <v>#NUM!</v>
      </c>
      <c r="AF561" s="223" t="e">
        <f t="shared" si="231"/>
        <v>#NUM!</v>
      </c>
      <c r="AG561" s="222" t="e">
        <f t="shared" si="232"/>
        <v>#NUM!</v>
      </c>
      <c r="AI561" s="220" t="e">
        <f t="shared" si="233"/>
        <v>#DIV/0!</v>
      </c>
      <c r="AJ561" s="222" t="e">
        <f t="shared" si="234"/>
        <v>#DIV/0!</v>
      </c>
      <c r="AK561" s="222" t="e">
        <f t="shared" si="235"/>
        <v>#DIV/0!</v>
      </c>
      <c r="AL561" s="222" t="e">
        <f t="shared" si="236"/>
        <v>#DIV/0!</v>
      </c>
      <c r="AN561" s="89"/>
    </row>
    <row r="562" spans="1:40" s="88" customFormat="1" ht="30" hidden="1" customHeight="1">
      <c r="A562" s="88">
        <f>'CONSTRUCTION COST ESTIMATE'!A562</f>
        <v>0</v>
      </c>
      <c r="B562" s="91">
        <f>'CONSTRUCTION COST ESTIMATE'!B562</f>
        <v>603.13599999999997</v>
      </c>
      <c r="C562" s="92" t="str">
        <f>'CONSTRUCTION COST ESTIMATE'!C562</f>
        <v>90 INCH REINFORCED CONCRETE PIPE (CLASS V)</v>
      </c>
      <c r="D562" s="93" t="str">
        <f>'CONSTRUCTION COST ESTIMATE'!BB562</f>
        <v>LF</v>
      </c>
      <c r="E562" s="94">
        <f>'CONSTRUCTION COST ESTIMATE'!BA562</f>
        <v>0</v>
      </c>
      <c r="F562" s="220">
        <f>'CONSTRUCTION COST ESTIMATE'!BC562</f>
        <v>0</v>
      </c>
      <c r="G562" s="221">
        <f>'CONSTRUCTION COST ESTIMATE'!BD562</f>
        <v>0</v>
      </c>
      <c r="H562" s="220"/>
      <c r="I562" s="220">
        <f t="shared" si="219"/>
        <v>0</v>
      </c>
      <c r="J562" s="220"/>
      <c r="K562" s="220">
        <f t="shared" si="220"/>
        <v>0</v>
      </c>
      <c r="L562" s="220"/>
      <c r="M562" s="220">
        <f t="shared" si="221"/>
        <v>0</v>
      </c>
      <c r="N562" s="220"/>
      <c r="O562" s="220">
        <f t="shared" si="222"/>
        <v>0</v>
      </c>
      <c r="P562" s="220"/>
      <c r="Q562" s="220">
        <f t="shared" si="223"/>
        <v>0</v>
      </c>
      <c r="R562" s="220"/>
      <c r="S562" s="220">
        <f t="shared" si="224"/>
        <v>0</v>
      </c>
      <c r="T562" s="220"/>
      <c r="U562" s="220">
        <f t="shared" si="225"/>
        <v>0</v>
      </c>
      <c r="V562" s="220"/>
      <c r="W562" s="220">
        <f t="shared" si="226"/>
        <v>0</v>
      </c>
      <c r="X562" s="220"/>
      <c r="Y562" s="220">
        <f t="shared" si="227"/>
        <v>0</v>
      </c>
      <c r="Z562" s="220"/>
      <c r="AA562" s="220">
        <f t="shared" si="228"/>
        <v>0</v>
      </c>
      <c r="AC562" s="222" t="e">
        <f t="shared" si="237"/>
        <v>#DIV/0!</v>
      </c>
      <c r="AD562" s="220" t="e">
        <f t="shared" si="229"/>
        <v>#NUM!</v>
      </c>
      <c r="AE562" s="223" t="e">
        <f t="shared" si="230"/>
        <v>#NUM!</v>
      </c>
      <c r="AF562" s="223" t="e">
        <f t="shared" si="231"/>
        <v>#NUM!</v>
      </c>
      <c r="AG562" s="222" t="e">
        <f t="shared" si="232"/>
        <v>#NUM!</v>
      </c>
      <c r="AI562" s="220" t="e">
        <f t="shared" si="233"/>
        <v>#DIV/0!</v>
      </c>
      <c r="AJ562" s="222" t="e">
        <f t="shared" si="234"/>
        <v>#DIV/0!</v>
      </c>
      <c r="AK562" s="222" t="e">
        <f t="shared" si="235"/>
        <v>#DIV/0!</v>
      </c>
      <c r="AL562" s="222" t="e">
        <f t="shared" si="236"/>
        <v>#DIV/0!</v>
      </c>
      <c r="AN562" s="89"/>
    </row>
    <row r="563" spans="1:40" s="88" customFormat="1" ht="30" hidden="1" customHeight="1">
      <c r="A563" s="88">
        <f>'CONSTRUCTION COST ESTIMATE'!A563</f>
        <v>0</v>
      </c>
      <c r="B563" s="91">
        <f>'CONSTRUCTION COST ESTIMATE'!B563</f>
        <v>603.13699999999994</v>
      </c>
      <c r="C563" s="92" t="str">
        <f>'CONSTRUCTION COST ESTIMATE'!C563</f>
        <v>96 INCH REINFORCED CONCRETE PIPE (CLASS III)</v>
      </c>
      <c r="D563" s="93" t="str">
        <f>'CONSTRUCTION COST ESTIMATE'!BB563</f>
        <v>LF</v>
      </c>
      <c r="E563" s="94">
        <f>'CONSTRUCTION COST ESTIMATE'!BA563</f>
        <v>0</v>
      </c>
      <c r="F563" s="220">
        <f>'CONSTRUCTION COST ESTIMATE'!BC563</f>
        <v>0</v>
      </c>
      <c r="G563" s="221">
        <f>'CONSTRUCTION COST ESTIMATE'!BD563</f>
        <v>0</v>
      </c>
      <c r="H563" s="220"/>
      <c r="I563" s="220">
        <f t="shared" si="219"/>
        <v>0</v>
      </c>
      <c r="J563" s="220"/>
      <c r="K563" s="220">
        <f t="shared" si="220"/>
        <v>0</v>
      </c>
      <c r="L563" s="220"/>
      <c r="M563" s="220">
        <f t="shared" si="221"/>
        <v>0</v>
      </c>
      <c r="N563" s="220"/>
      <c r="O563" s="220">
        <f t="shared" si="222"/>
        <v>0</v>
      </c>
      <c r="P563" s="220"/>
      <c r="Q563" s="220">
        <f t="shared" si="223"/>
        <v>0</v>
      </c>
      <c r="R563" s="220"/>
      <c r="S563" s="220">
        <f t="shared" si="224"/>
        <v>0</v>
      </c>
      <c r="T563" s="220"/>
      <c r="U563" s="220">
        <f t="shared" si="225"/>
        <v>0</v>
      </c>
      <c r="V563" s="220"/>
      <c r="W563" s="220">
        <f t="shared" si="226"/>
        <v>0</v>
      </c>
      <c r="X563" s="220"/>
      <c r="Y563" s="220">
        <f t="shared" si="227"/>
        <v>0</v>
      </c>
      <c r="Z563" s="220"/>
      <c r="AA563" s="220">
        <f t="shared" si="228"/>
        <v>0</v>
      </c>
      <c r="AC563" s="222" t="e">
        <f t="shared" si="237"/>
        <v>#DIV/0!</v>
      </c>
      <c r="AD563" s="220" t="e">
        <f t="shared" si="229"/>
        <v>#NUM!</v>
      </c>
      <c r="AE563" s="223" t="e">
        <f t="shared" si="230"/>
        <v>#NUM!</v>
      </c>
      <c r="AF563" s="223" t="e">
        <f t="shared" si="231"/>
        <v>#NUM!</v>
      </c>
      <c r="AG563" s="222" t="e">
        <f t="shared" si="232"/>
        <v>#NUM!</v>
      </c>
      <c r="AI563" s="220" t="e">
        <f t="shared" si="233"/>
        <v>#DIV/0!</v>
      </c>
      <c r="AJ563" s="222" t="e">
        <f t="shared" si="234"/>
        <v>#DIV/0!</v>
      </c>
      <c r="AK563" s="222" t="e">
        <f t="shared" si="235"/>
        <v>#DIV/0!</v>
      </c>
      <c r="AL563" s="222" t="e">
        <f t="shared" si="236"/>
        <v>#DIV/0!</v>
      </c>
      <c r="AN563" s="89"/>
    </row>
    <row r="564" spans="1:40" s="88" customFormat="1" ht="30" hidden="1" customHeight="1">
      <c r="A564" s="88">
        <f>'CONSTRUCTION COST ESTIMATE'!A564</f>
        <v>0</v>
      </c>
      <c r="B564" s="91">
        <f>'CONSTRUCTION COST ESTIMATE'!B564</f>
        <v>603.13800000000003</v>
      </c>
      <c r="C564" s="92" t="str">
        <f>'CONSTRUCTION COST ESTIMATE'!C564</f>
        <v>96 INCH REINFORCED CONCRETE PIPE (CLASS IV)</v>
      </c>
      <c r="D564" s="93" t="str">
        <f>'CONSTRUCTION COST ESTIMATE'!BB564</f>
        <v>LF</v>
      </c>
      <c r="E564" s="94">
        <f>'CONSTRUCTION COST ESTIMATE'!BA564</f>
        <v>0</v>
      </c>
      <c r="F564" s="220">
        <f>'CONSTRUCTION COST ESTIMATE'!BC564</f>
        <v>0</v>
      </c>
      <c r="G564" s="221">
        <f>'CONSTRUCTION COST ESTIMATE'!BD564</f>
        <v>0</v>
      </c>
      <c r="H564" s="220"/>
      <c r="I564" s="220">
        <f t="shared" si="219"/>
        <v>0</v>
      </c>
      <c r="J564" s="220"/>
      <c r="K564" s="220">
        <f t="shared" si="220"/>
        <v>0</v>
      </c>
      <c r="L564" s="220"/>
      <c r="M564" s="220">
        <f t="shared" si="221"/>
        <v>0</v>
      </c>
      <c r="N564" s="220"/>
      <c r="O564" s="220">
        <f t="shared" si="222"/>
        <v>0</v>
      </c>
      <c r="P564" s="220"/>
      <c r="Q564" s="220">
        <f t="shared" si="223"/>
        <v>0</v>
      </c>
      <c r="R564" s="220"/>
      <c r="S564" s="220">
        <f t="shared" si="224"/>
        <v>0</v>
      </c>
      <c r="T564" s="220"/>
      <c r="U564" s="220">
        <f t="shared" si="225"/>
        <v>0</v>
      </c>
      <c r="V564" s="220"/>
      <c r="W564" s="220">
        <f t="shared" si="226"/>
        <v>0</v>
      </c>
      <c r="X564" s="220"/>
      <c r="Y564" s="220">
        <f t="shared" si="227"/>
        <v>0</v>
      </c>
      <c r="Z564" s="220"/>
      <c r="AA564" s="220">
        <f t="shared" si="228"/>
        <v>0</v>
      </c>
      <c r="AC564" s="222" t="e">
        <f t="shared" si="237"/>
        <v>#DIV/0!</v>
      </c>
      <c r="AD564" s="220" t="e">
        <f t="shared" si="229"/>
        <v>#NUM!</v>
      </c>
      <c r="AE564" s="223" t="e">
        <f t="shared" si="230"/>
        <v>#NUM!</v>
      </c>
      <c r="AF564" s="223" t="e">
        <f t="shared" si="231"/>
        <v>#NUM!</v>
      </c>
      <c r="AG564" s="222" t="e">
        <f t="shared" si="232"/>
        <v>#NUM!</v>
      </c>
      <c r="AI564" s="220" t="e">
        <f t="shared" si="233"/>
        <v>#DIV/0!</v>
      </c>
      <c r="AJ564" s="222" t="e">
        <f t="shared" si="234"/>
        <v>#DIV/0!</v>
      </c>
      <c r="AK564" s="222" t="e">
        <f t="shared" si="235"/>
        <v>#DIV/0!</v>
      </c>
      <c r="AL564" s="222" t="e">
        <f t="shared" si="236"/>
        <v>#DIV/0!</v>
      </c>
      <c r="AN564" s="89"/>
    </row>
    <row r="565" spans="1:40" s="88" customFormat="1" ht="30" hidden="1" customHeight="1">
      <c r="A565" s="88">
        <f>'CONSTRUCTION COST ESTIMATE'!A565</f>
        <v>0</v>
      </c>
      <c r="B565" s="91">
        <f>'CONSTRUCTION COST ESTIMATE'!B565</f>
        <v>603.13900000000001</v>
      </c>
      <c r="C565" s="92" t="str">
        <f>'CONSTRUCTION COST ESTIMATE'!C565</f>
        <v>96 INCH REINFORCED CONCRETE PIPE (CLASS V)</v>
      </c>
      <c r="D565" s="93" t="str">
        <f>'CONSTRUCTION COST ESTIMATE'!BB565</f>
        <v>LF</v>
      </c>
      <c r="E565" s="94">
        <f>'CONSTRUCTION COST ESTIMATE'!BA565</f>
        <v>0</v>
      </c>
      <c r="F565" s="220">
        <f>'CONSTRUCTION COST ESTIMATE'!BC565</f>
        <v>0</v>
      </c>
      <c r="G565" s="221">
        <f>'CONSTRUCTION COST ESTIMATE'!BD565</f>
        <v>0</v>
      </c>
      <c r="H565" s="220"/>
      <c r="I565" s="220">
        <f t="shared" si="219"/>
        <v>0</v>
      </c>
      <c r="J565" s="220"/>
      <c r="K565" s="220">
        <f t="shared" si="220"/>
        <v>0</v>
      </c>
      <c r="L565" s="220"/>
      <c r="M565" s="220">
        <f t="shared" si="221"/>
        <v>0</v>
      </c>
      <c r="N565" s="220"/>
      <c r="O565" s="220">
        <f t="shared" si="222"/>
        <v>0</v>
      </c>
      <c r="P565" s="220"/>
      <c r="Q565" s="220">
        <f t="shared" si="223"/>
        <v>0</v>
      </c>
      <c r="R565" s="220"/>
      <c r="S565" s="220">
        <f t="shared" si="224"/>
        <v>0</v>
      </c>
      <c r="T565" s="220"/>
      <c r="U565" s="220">
        <f t="shared" si="225"/>
        <v>0</v>
      </c>
      <c r="V565" s="220"/>
      <c r="W565" s="220">
        <f t="shared" si="226"/>
        <v>0</v>
      </c>
      <c r="X565" s="220"/>
      <c r="Y565" s="220">
        <f t="shared" si="227"/>
        <v>0</v>
      </c>
      <c r="Z565" s="220"/>
      <c r="AA565" s="220">
        <f t="shared" si="228"/>
        <v>0</v>
      </c>
      <c r="AC565" s="222" t="e">
        <f t="shared" si="237"/>
        <v>#DIV/0!</v>
      </c>
      <c r="AD565" s="220" t="e">
        <f t="shared" si="229"/>
        <v>#NUM!</v>
      </c>
      <c r="AE565" s="223" t="e">
        <f t="shared" si="230"/>
        <v>#NUM!</v>
      </c>
      <c r="AF565" s="223" t="e">
        <f t="shared" si="231"/>
        <v>#NUM!</v>
      </c>
      <c r="AG565" s="222" t="e">
        <f t="shared" si="232"/>
        <v>#NUM!</v>
      </c>
      <c r="AI565" s="220" t="e">
        <f t="shared" si="233"/>
        <v>#DIV/0!</v>
      </c>
      <c r="AJ565" s="222" t="e">
        <f t="shared" si="234"/>
        <v>#DIV/0!</v>
      </c>
      <c r="AK565" s="222" t="e">
        <f t="shared" si="235"/>
        <v>#DIV/0!</v>
      </c>
      <c r="AL565" s="222" t="e">
        <f t="shared" si="236"/>
        <v>#DIV/0!</v>
      </c>
      <c r="AN565" s="89"/>
    </row>
    <row r="566" spans="1:40" s="88" customFormat="1" ht="30" hidden="1" customHeight="1">
      <c r="A566" s="88">
        <f>'CONSTRUCTION COST ESTIMATE'!A566</f>
        <v>0</v>
      </c>
      <c r="B566" s="91">
        <f>'CONSTRUCTION COST ESTIMATE'!B566</f>
        <v>603.14</v>
      </c>
      <c r="C566" s="92" t="str">
        <f>'CONSTRUCTION COST ESTIMATE'!C566</f>
        <v>18 INCH C900 STORM DRAIN</v>
      </c>
      <c r="D566" s="93" t="str">
        <f>'CONSTRUCTION COST ESTIMATE'!BB566</f>
        <v>LF</v>
      </c>
      <c r="E566" s="94">
        <f>'CONSTRUCTION COST ESTIMATE'!BA566</f>
        <v>0</v>
      </c>
      <c r="F566" s="220">
        <f>'CONSTRUCTION COST ESTIMATE'!BC566</f>
        <v>0</v>
      </c>
      <c r="G566" s="221">
        <f>'CONSTRUCTION COST ESTIMATE'!BD566</f>
        <v>0</v>
      </c>
      <c r="H566" s="220"/>
      <c r="I566" s="220">
        <f t="shared" si="219"/>
        <v>0</v>
      </c>
      <c r="J566" s="220"/>
      <c r="K566" s="220">
        <f t="shared" si="220"/>
        <v>0</v>
      </c>
      <c r="L566" s="220"/>
      <c r="M566" s="220">
        <f t="shared" si="221"/>
        <v>0</v>
      </c>
      <c r="N566" s="220"/>
      <c r="O566" s="220">
        <f t="shared" si="222"/>
        <v>0</v>
      </c>
      <c r="P566" s="220"/>
      <c r="Q566" s="220">
        <f t="shared" si="223"/>
        <v>0</v>
      </c>
      <c r="R566" s="220"/>
      <c r="S566" s="220">
        <f t="shared" si="224"/>
        <v>0</v>
      </c>
      <c r="T566" s="220"/>
      <c r="U566" s="220">
        <f t="shared" si="225"/>
        <v>0</v>
      </c>
      <c r="V566" s="220"/>
      <c r="W566" s="220">
        <f t="shared" si="226"/>
        <v>0</v>
      </c>
      <c r="X566" s="220"/>
      <c r="Y566" s="220">
        <f t="shared" si="227"/>
        <v>0</v>
      </c>
      <c r="Z566" s="220"/>
      <c r="AA566" s="220">
        <f t="shared" si="228"/>
        <v>0</v>
      </c>
      <c r="AC566" s="222" t="e">
        <f t="shared" si="237"/>
        <v>#DIV/0!</v>
      </c>
      <c r="AD566" s="220" t="e">
        <f t="shared" si="229"/>
        <v>#NUM!</v>
      </c>
      <c r="AE566" s="223" t="e">
        <f t="shared" si="230"/>
        <v>#NUM!</v>
      </c>
      <c r="AF566" s="223" t="e">
        <f t="shared" si="231"/>
        <v>#NUM!</v>
      </c>
      <c r="AG566" s="222" t="e">
        <f t="shared" si="232"/>
        <v>#NUM!</v>
      </c>
      <c r="AI566" s="220" t="e">
        <f t="shared" si="233"/>
        <v>#DIV/0!</v>
      </c>
      <c r="AJ566" s="222" t="e">
        <f t="shared" si="234"/>
        <v>#DIV/0!</v>
      </c>
      <c r="AK566" s="222" t="e">
        <f t="shared" si="235"/>
        <v>#DIV/0!</v>
      </c>
      <c r="AL566" s="222" t="e">
        <f t="shared" si="236"/>
        <v>#DIV/0!</v>
      </c>
      <c r="AN566" s="89"/>
    </row>
    <row r="567" spans="1:40" s="88" customFormat="1" ht="30" hidden="1" customHeight="1">
      <c r="A567" s="88">
        <f>'CONSTRUCTION COST ESTIMATE'!A567</f>
        <v>0</v>
      </c>
      <c r="B567" s="91">
        <f>'CONSTRUCTION COST ESTIMATE'!B567</f>
        <v>603.14099999999996</v>
      </c>
      <c r="C567" s="92" t="str">
        <f>'CONSTRUCTION COST ESTIMATE'!C567</f>
        <v>24 INCH C900 STORM DRAIN</v>
      </c>
      <c r="D567" s="93" t="str">
        <f>'CONSTRUCTION COST ESTIMATE'!BB567</f>
        <v>LF</v>
      </c>
      <c r="E567" s="94">
        <f>'CONSTRUCTION COST ESTIMATE'!BA567</f>
        <v>0</v>
      </c>
      <c r="F567" s="220">
        <f>'CONSTRUCTION COST ESTIMATE'!BC567</f>
        <v>0</v>
      </c>
      <c r="G567" s="221">
        <f>'CONSTRUCTION COST ESTIMATE'!BD567</f>
        <v>0</v>
      </c>
      <c r="H567" s="220"/>
      <c r="I567" s="220">
        <f t="shared" si="219"/>
        <v>0</v>
      </c>
      <c r="J567" s="220"/>
      <c r="K567" s="220">
        <f t="shared" si="220"/>
        <v>0</v>
      </c>
      <c r="L567" s="220"/>
      <c r="M567" s="220">
        <f t="shared" si="221"/>
        <v>0</v>
      </c>
      <c r="N567" s="220"/>
      <c r="O567" s="220">
        <f t="shared" si="222"/>
        <v>0</v>
      </c>
      <c r="P567" s="220"/>
      <c r="Q567" s="220">
        <f t="shared" si="223"/>
        <v>0</v>
      </c>
      <c r="R567" s="220"/>
      <c r="S567" s="220">
        <f t="shared" si="224"/>
        <v>0</v>
      </c>
      <c r="T567" s="220"/>
      <c r="U567" s="220">
        <f t="shared" si="225"/>
        <v>0</v>
      </c>
      <c r="V567" s="220"/>
      <c r="W567" s="220">
        <f t="shared" si="226"/>
        <v>0</v>
      </c>
      <c r="X567" s="220"/>
      <c r="Y567" s="220">
        <f t="shared" si="227"/>
        <v>0</v>
      </c>
      <c r="Z567" s="220"/>
      <c r="AA567" s="220">
        <f t="shared" si="228"/>
        <v>0</v>
      </c>
      <c r="AC567" s="222" t="e">
        <f t="shared" si="237"/>
        <v>#DIV/0!</v>
      </c>
      <c r="AD567" s="220" t="e">
        <f t="shared" si="229"/>
        <v>#NUM!</v>
      </c>
      <c r="AE567" s="223" t="e">
        <f t="shared" si="230"/>
        <v>#NUM!</v>
      </c>
      <c r="AF567" s="223" t="e">
        <f t="shared" si="231"/>
        <v>#NUM!</v>
      </c>
      <c r="AG567" s="222" t="e">
        <f t="shared" si="232"/>
        <v>#NUM!</v>
      </c>
      <c r="AI567" s="220" t="e">
        <f t="shared" si="233"/>
        <v>#DIV/0!</v>
      </c>
      <c r="AJ567" s="222" t="e">
        <f t="shared" si="234"/>
        <v>#DIV/0!</v>
      </c>
      <c r="AK567" s="222" t="e">
        <f t="shared" si="235"/>
        <v>#DIV/0!</v>
      </c>
      <c r="AL567" s="222" t="e">
        <f t="shared" si="236"/>
        <v>#DIV/0!</v>
      </c>
      <c r="AN567" s="89"/>
    </row>
    <row r="568" spans="1:40" s="88" customFormat="1" ht="30" hidden="1" customHeight="1">
      <c r="A568" s="88">
        <f>'CONSTRUCTION COST ESTIMATE'!A568</f>
        <v>0</v>
      </c>
      <c r="B568" s="91">
        <f>'CONSTRUCTION COST ESTIMATE'!B568</f>
        <v>603.14200000000005</v>
      </c>
      <c r="C568" s="92" t="str">
        <f>'CONSTRUCTION COST ESTIMATE'!C568</f>
        <v>36 INCH C900 STORM DRAIN</v>
      </c>
      <c r="D568" s="93" t="str">
        <f>'CONSTRUCTION COST ESTIMATE'!BB568</f>
        <v>LF</v>
      </c>
      <c r="E568" s="94">
        <f>'CONSTRUCTION COST ESTIMATE'!BA568</f>
        <v>0</v>
      </c>
      <c r="F568" s="220">
        <f>'CONSTRUCTION COST ESTIMATE'!BC568</f>
        <v>0</v>
      </c>
      <c r="G568" s="221">
        <f>'CONSTRUCTION COST ESTIMATE'!BD568</f>
        <v>0</v>
      </c>
      <c r="H568" s="220"/>
      <c r="I568" s="220">
        <f t="shared" si="219"/>
        <v>0</v>
      </c>
      <c r="J568" s="220"/>
      <c r="K568" s="220">
        <f t="shared" si="220"/>
        <v>0</v>
      </c>
      <c r="L568" s="220"/>
      <c r="M568" s="220">
        <f t="shared" si="221"/>
        <v>0</v>
      </c>
      <c r="N568" s="220"/>
      <c r="O568" s="220">
        <f t="shared" si="222"/>
        <v>0</v>
      </c>
      <c r="P568" s="220"/>
      <c r="Q568" s="220">
        <f t="shared" si="223"/>
        <v>0</v>
      </c>
      <c r="R568" s="220"/>
      <c r="S568" s="220">
        <f t="shared" si="224"/>
        <v>0</v>
      </c>
      <c r="T568" s="220"/>
      <c r="U568" s="220">
        <f t="shared" si="225"/>
        <v>0</v>
      </c>
      <c r="V568" s="220"/>
      <c r="W568" s="220">
        <f t="shared" si="226"/>
        <v>0</v>
      </c>
      <c r="X568" s="220"/>
      <c r="Y568" s="220">
        <f t="shared" si="227"/>
        <v>0</v>
      </c>
      <c r="Z568" s="220"/>
      <c r="AA568" s="220">
        <f t="shared" si="228"/>
        <v>0</v>
      </c>
      <c r="AC568" s="222" t="e">
        <f t="shared" si="237"/>
        <v>#DIV/0!</v>
      </c>
      <c r="AD568" s="220" t="e">
        <f t="shared" si="229"/>
        <v>#NUM!</v>
      </c>
      <c r="AE568" s="223" t="e">
        <f t="shared" si="230"/>
        <v>#NUM!</v>
      </c>
      <c r="AF568" s="223" t="e">
        <f t="shared" si="231"/>
        <v>#NUM!</v>
      </c>
      <c r="AG568" s="222" t="e">
        <f t="shared" si="232"/>
        <v>#NUM!</v>
      </c>
      <c r="AI568" s="220" t="e">
        <f t="shared" si="233"/>
        <v>#DIV/0!</v>
      </c>
      <c r="AJ568" s="222" t="e">
        <f t="shared" si="234"/>
        <v>#DIV/0!</v>
      </c>
      <c r="AK568" s="222" t="e">
        <f t="shared" si="235"/>
        <v>#DIV/0!</v>
      </c>
      <c r="AL568" s="222" t="e">
        <f t="shared" si="236"/>
        <v>#DIV/0!</v>
      </c>
      <c r="AN568" s="89"/>
    </row>
    <row r="569" spans="1:40" s="88" customFormat="1" ht="30" hidden="1" customHeight="1">
      <c r="A569" s="88">
        <f>'CONSTRUCTION COST ESTIMATE'!A569</f>
        <v>0</v>
      </c>
      <c r="B569" s="91">
        <f>'CONSTRUCTION COST ESTIMATE'!B569</f>
        <v>605.00049999999999</v>
      </c>
      <c r="C569" s="92" t="str">
        <f>'CONSTRUCTION COST ESTIMATE'!C569</f>
        <v>6 INCH PVC DRAIN PIPE</v>
      </c>
      <c r="D569" s="93" t="str">
        <f>'CONSTRUCTION COST ESTIMATE'!BB569</f>
        <v>LF</v>
      </c>
      <c r="E569" s="94">
        <f>'CONSTRUCTION COST ESTIMATE'!BA569</f>
        <v>0</v>
      </c>
      <c r="F569" s="220">
        <f>'CONSTRUCTION COST ESTIMATE'!BC569</f>
        <v>0</v>
      </c>
      <c r="G569" s="221">
        <f>'CONSTRUCTION COST ESTIMATE'!BD569</f>
        <v>0</v>
      </c>
      <c r="H569" s="220"/>
      <c r="I569" s="220">
        <f t="shared" si="219"/>
        <v>0</v>
      </c>
      <c r="J569" s="220"/>
      <c r="K569" s="220">
        <f t="shared" si="220"/>
        <v>0</v>
      </c>
      <c r="L569" s="220"/>
      <c r="M569" s="220">
        <f t="shared" si="221"/>
        <v>0</v>
      </c>
      <c r="N569" s="220"/>
      <c r="O569" s="220">
        <f t="shared" si="222"/>
        <v>0</v>
      </c>
      <c r="P569" s="220"/>
      <c r="Q569" s="220">
        <f t="shared" si="223"/>
        <v>0</v>
      </c>
      <c r="R569" s="220"/>
      <c r="S569" s="220">
        <f t="shared" si="224"/>
        <v>0</v>
      </c>
      <c r="T569" s="220"/>
      <c r="U569" s="220">
        <f t="shared" si="225"/>
        <v>0</v>
      </c>
      <c r="V569" s="220"/>
      <c r="W569" s="220">
        <f t="shared" si="226"/>
        <v>0</v>
      </c>
      <c r="X569" s="220"/>
      <c r="Y569" s="220">
        <f t="shared" si="227"/>
        <v>0</v>
      </c>
      <c r="Z569" s="220"/>
      <c r="AA569" s="220">
        <f t="shared" si="228"/>
        <v>0</v>
      </c>
      <c r="AC569" s="222" t="e">
        <f t="shared" si="237"/>
        <v>#DIV/0!</v>
      </c>
      <c r="AD569" s="220" t="e">
        <f t="shared" si="229"/>
        <v>#NUM!</v>
      </c>
      <c r="AE569" s="223" t="e">
        <f t="shared" si="230"/>
        <v>#NUM!</v>
      </c>
      <c r="AF569" s="223" t="e">
        <f t="shared" si="231"/>
        <v>#NUM!</v>
      </c>
      <c r="AG569" s="222" t="e">
        <f t="shared" si="232"/>
        <v>#NUM!</v>
      </c>
      <c r="AI569" s="220" t="e">
        <f t="shared" si="233"/>
        <v>#DIV/0!</v>
      </c>
      <c r="AJ569" s="222" t="e">
        <f t="shared" si="234"/>
        <v>#DIV/0!</v>
      </c>
      <c r="AK569" s="222" t="e">
        <f t="shared" si="235"/>
        <v>#DIV/0!</v>
      </c>
      <c r="AL569" s="222" t="e">
        <f t="shared" si="236"/>
        <v>#DIV/0!</v>
      </c>
      <c r="AN569" s="89"/>
    </row>
    <row r="570" spans="1:40" s="88" customFormat="1" ht="30" hidden="1" customHeight="1">
      <c r="A570" s="88">
        <f>'CONSTRUCTION COST ESTIMATE'!A570</f>
        <v>0</v>
      </c>
      <c r="B570" s="91">
        <f>'CONSTRUCTION COST ESTIMATE'!B570</f>
        <v>605.00099999999998</v>
      </c>
      <c r="C570" s="92" t="str">
        <f>'CONSTRUCTION COST ESTIMATE'!C570</f>
        <v>12 INCH PVC SOLID WALL S46 PIPE</v>
      </c>
      <c r="D570" s="93" t="str">
        <f>'CONSTRUCTION COST ESTIMATE'!BB570</f>
        <v>LF</v>
      </c>
      <c r="E570" s="94">
        <f>'CONSTRUCTION COST ESTIMATE'!BA570</f>
        <v>0</v>
      </c>
      <c r="F570" s="220">
        <f>'CONSTRUCTION COST ESTIMATE'!BC570</f>
        <v>0</v>
      </c>
      <c r="G570" s="221">
        <f>'CONSTRUCTION COST ESTIMATE'!BD570</f>
        <v>0</v>
      </c>
      <c r="H570" s="220"/>
      <c r="I570" s="220">
        <f t="shared" si="219"/>
        <v>0</v>
      </c>
      <c r="J570" s="220"/>
      <c r="K570" s="220">
        <f t="shared" si="220"/>
        <v>0</v>
      </c>
      <c r="L570" s="220"/>
      <c r="M570" s="220">
        <f t="shared" si="221"/>
        <v>0</v>
      </c>
      <c r="N570" s="220"/>
      <c r="O570" s="220">
        <f t="shared" si="222"/>
        <v>0</v>
      </c>
      <c r="P570" s="220"/>
      <c r="Q570" s="220">
        <f t="shared" si="223"/>
        <v>0</v>
      </c>
      <c r="R570" s="220"/>
      <c r="S570" s="220">
        <f t="shared" si="224"/>
        <v>0</v>
      </c>
      <c r="T570" s="220"/>
      <c r="U570" s="220">
        <f t="shared" si="225"/>
        <v>0</v>
      </c>
      <c r="V570" s="220"/>
      <c r="W570" s="220">
        <f t="shared" si="226"/>
        <v>0</v>
      </c>
      <c r="X570" s="220"/>
      <c r="Y570" s="220">
        <f t="shared" si="227"/>
        <v>0</v>
      </c>
      <c r="Z570" s="220"/>
      <c r="AA570" s="220">
        <f t="shared" si="228"/>
        <v>0</v>
      </c>
      <c r="AC570" s="222" t="e">
        <f t="shared" si="237"/>
        <v>#DIV/0!</v>
      </c>
      <c r="AD570" s="220" t="e">
        <f t="shared" si="229"/>
        <v>#NUM!</v>
      </c>
      <c r="AE570" s="223" t="e">
        <f t="shared" si="230"/>
        <v>#NUM!</v>
      </c>
      <c r="AF570" s="223" t="e">
        <f t="shared" si="231"/>
        <v>#NUM!</v>
      </c>
      <c r="AG570" s="222" t="e">
        <f t="shared" si="232"/>
        <v>#NUM!</v>
      </c>
      <c r="AI570" s="220" t="e">
        <f t="shared" si="233"/>
        <v>#DIV/0!</v>
      </c>
      <c r="AJ570" s="222" t="e">
        <f t="shared" si="234"/>
        <v>#DIV/0!</v>
      </c>
      <c r="AK570" s="222" t="e">
        <f t="shared" si="235"/>
        <v>#DIV/0!</v>
      </c>
      <c r="AL570" s="222" t="e">
        <f t="shared" si="236"/>
        <v>#DIV/0!</v>
      </c>
      <c r="AN570" s="89"/>
    </row>
    <row r="571" spans="1:40" s="88" customFormat="1" ht="30" hidden="1" customHeight="1">
      <c r="A571" s="88">
        <f>'CONSTRUCTION COST ESTIMATE'!A571</f>
        <v>0</v>
      </c>
      <c r="B571" s="91">
        <f>'CONSTRUCTION COST ESTIMATE'!B571</f>
        <v>605.00199999999995</v>
      </c>
      <c r="C571" s="92" t="str">
        <f>'CONSTRUCTION COST ESTIMATE'!C571</f>
        <v>18 INCH PVC C900</v>
      </c>
      <c r="D571" s="93" t="str">
        <f>'CONSTRUCTION COST ESTIMATE'!BB571</f>
        <v>LF</v>
      </c>
      <c r="E571" s="94">
        <f>'CONSTRUCTION COST ESTIMATE'!BA571</f>
        <v>0</v>
      </c>
      <c r="F571" s="220">
        <f>'CONSTRUCTION COST ESTIMATE'!BC571</f>
        <v>0</v>
      </c>
      <c r="G571" s="221">
        <f>'CONSTRUCTION COST ESTIMATE'!BD571</f>
        <v>0</v>
      </c>
      <c r="H571" s="220"/>
      <c r="I571" s="220">
        <f t="shared" si="219"/>
        <v>0</v>
      </c>
      <c r="J571" s="220"/>
      <c r="K571" s="220">
        <f t="shared" si="220"/>
        <v>0</v>
      </c>
      <c r="L571" s="220"/>
      <c r="M571" s="220">
        <f t="shared" si="221"/>
        <v>0</v>
      </c>
      <c r="N571" s="220"/>
      <c r="O571" s="220">
        <f t="shared" si="222"/>
        <v>0</v>
      </c>
      <c r="P571" s="220"/>
      <c r="Q571" s="220">
        <f t="shared" si="223"/>
        <v>0</v>
      </c>
      <c r="R571" s="220"/>
      <c r="S571" s="220">
        <f t="shared" si="224"/>
        <v>0</v>
      </c>
      <c r="T571" s="220"/>
      <c r="U571" s="220">
        <f t="shared" si="225"/>
        <v>0</v>
      </c>
      <c r="V571" s="220"/>
      <c r="W571" s="220">
        <f t="shared" si="226"/>
        <v>0</v>
      </c>
      <c r="X571" s="220"/>
      <c r="Y571" s="220">
        <f t="shared" si="227"/>
        <v>0</v>
      </c>
      <c r="Z571" s="220"/>
      <c r="AA571" s="220">
        <f t="shared" si="228"/>
        <v>0</v>
      </c>
      <c r="AC571" s="222" t="e">
        <f t="shared" si="237"/>
        <v>#DIV/0!</v>
      </c>
      <c r="AD571" s="220" t="e">
        <f t="shared" si="229"/>
        <v>#NUM!</v>
      </c>
      <c r="AE571" s="223" t="e">
        <f t="shared" si="230"/>
        <v>#NUM!</v>
      </c>
      <c r="AF571" s="223" t="e">
        <f t="shared" si="231"/>
        <v>#NUM!</v>
      </c>
      <c r="AG571" s="222" t="e">
        <f t="shared" si="232"/>
        <v>#NUM!</v>
      </c>
      <c r="AI571" s="220" t="e">
        <f t="shared" si="233"/>
        <v>#DIV/0!</v>
      </c>
      <c r="AJ571" s="222" t="e">
        <f t="shared" si="234"/>
        <v>#DIV/0!</v>
      </c>
      <c r="AK571" s="222" t="e">
        <f t="shared" si="235"/>
        <v>#DIV/0!</v>
      </c>
      <c r="AL571" s="222" t="e">
        <f t="shared" si="236"/>
        <v>#DIV/0!</v>
      </c>
      <c r="AN571" s="89"/>
    </row>
    <row r="572" spans="1:40" s="88" customFormat="1" ht="30" hidden="1" customHeight="1">
      <c r="A572" s="88">
        <f>'CONSTRUCTION COST ESTIMATE'!A572</f>
        <v>0</v>
      </c>
      <c r="B572" s="91">
        <f>'CONSTRUCTION COST ESTIMATE'!B572</f>
        <v>605.00300000000004</v>
      </c>
      <c r="C572" s="92" t="str">
        <f>'CONSTRUCTION COST ESTIMATE'!C572</f>
        <v>24 INCH PLASTIC PIPE</v>
      </c>
      <c r="D572" s="93" t="str">
        <f>'CONSTRUCTION COST ESTIMATE'!BB572</f>
        <v>LF</v>
      </c>
      <c r="E572" s="94">
        <f>'CONSTRUCTION COST ESTIMATE'!BA572</f>
        <v>0</v>
      </c>
      <c r="F572" s="220">
        <f>'CONSTRUCTION COST ESTIMATE'!BC572</f>
        <v>0</v>
      </c>
      <c r="G572" s="221">
        <f>'CONSTRUCTION COST ESTIMATE'!BD572</f>
        <v>0</v>
      </c>
      <c r="H572" s="220"/>
      <c r="I572" s="220">
        <f t="shared" si="219"/>
        <v>0</v>
      </c>
      <c r="J572" s="220"/>
      <c r="K572" s="220">
        <f t="shared" si="220"/>
        <v>0</v>
      </c>
      <c r="L572" s="220"/>
      <c r="M572" s="220">
        <f t="shared" si="221"/>
        <v>0</v>
      </c>
      <c r="N572" s="220"/>
      <c r="O572" s="220">
        <f t="shared" si="222"/>
        <v>0</v>
      </c>
      <c r="P572" s="220"/>
      <c r="Q572" s="220">
        <f t="shared" si="223"/>
        <v>0</v>
      </c>
      <c r="R572" s="220"/>
      <c r="S572" s="220">
        <f t="shared" si="224"/>
        <v>0</v>
      </c>
      <c r="T572" s="220"/>
      <c r="U572" s="220">
        <f t="shared" si="225"/>
        <v>0</v>
      </c>
      <c r="V572" s="220"/>
      <c r="W572" s="220">
        <f t="shared" si="226"/>
        <v>0</v>
      </c>
      <c r="X572" s="220"/>
      <c r="Y572" s="220">
        <f t="shared" si="227"/>
        <v>0</v>
      </c>
      <c r="Z572" s="220"/>
      <c r="AA572" s="220">
        <f t="shared" si="228"/>
        <v>0</v>
      </c>
      <c r="AC572" s="222" t="e">
        <f t="shared" si="237"/>
        <v>#DIV/0!</v>
      </c>
      <c r="AD572" s="220" t="e">
        <f t="shared" si="229"/>
        <v>#NUM!</v>
      </c>
      <c r="AE572" s="223" t="e">
        <f t="shared" si="230"/>
        <v>#NUM!</v>
      </c>
      <c r="AF572" s="223" t="e">
        <f t="shared" si="231"/>
        <v>#NUM!</v>
      </c>
      <c r="AG572" s="222" t="e">
        <f t="shared" si="232"/>
        <v>#NUM!</v>
      </c>
      <c r="AI572" s="220" t="e">
        <f t="shared" si="233"/>
        <v>#DIV/0!</v>
      </c>
      <c r="AJ572" s="222" t="e">
        <f t="shared" si="234"/>
        <v>#DIV/0!</v>
      </c>
      <c r="AK572" s="222" t="e">
        <f t="shared" si="235"/>
        <v>#DIV/0!</v>
      </c>
      <c r="AL572" s="222" t="e">
        <f t="shared" si="236"/>
        <v>#DIV/0!</v>
      </c>
      <c r="AN572" s="89"/>
    </row>
    <row r="573" spans="1:40" s="88" customFormat="1" ht="30" hidden="1" customHeight="1">
      <c r="A573" s="88">
        <f>'CONSTRUCTION COST ESTIMATE'!A573</f>
        <v>0</v>
      </c>
      <c r="B573" s="91">
        <f>'CONSTRUCTION COST ESTIMATE'!B573</f>
        <v>605.00400000000002</v>
      </c>
      <c r="C573" s="92" t="str">
        <f>'CONSTRUCTION COST ESTIMATE'!C573</f>
        <v>24 INCH PVC C900 PIPE</v>
      </c>
      <c r="D573" s="93" t="str">
        <f>'CONSTRUCTION COST ESTIMATE'!BB573</f>
        <v>LF</v>
      </c>
      <c r="E573" s="94">
        <f>'CONSTRUCTION COST ESTIMATE'!BA573</f>
        <v>0</v>
      </c>
      <c r="F573" s="220">
        <f>'CONSTRUCTION COST ESTIMATE'!BC573</f>
        <v>0</v>
      </c>
      <c r="G573" s="221">
        <f>'CONSTRUCTION COST ESTIMATE'!BD573</f>
        <v>0</v>
      </c>
      <c r="H573" s="220"/>
      <c r="I573" s="220">
        <f t="shared" si="219"/>
        <v>0</v>
      </c>
      <c r="J573" s="220"/>
      <c r="K573" s="220">
        <f t="shared" si="220"/>
        <v>0</v>
      </c>
      <c r="L573" s="220"/>
      <c r="M573" s="220">
        <f t="shared" si="221"/>
        <v>0</v>
      </c>
      <c r="N573" s="220"/>
      <c r="O573" s="220">
        <f t="shared" si="222"/>
        <v>0</v>
      </c>
      <c r="P573" s="220"/>
      <c r="Q573" s="220">
        <f t="shared" si="223"/>
        <v>0</v>
      </c>
      <c r="R573" s="220"/>
      <c r="S573" s="220">
        <f t="shared" si="224"/>
        <v>0</v>
      </c>
      <c r="T573" s="220"/>
      <c r="U573" s="220">
        <f t="shared" si="225"/>
        <v>0</v>
      </c>
      <c r="V573" s="220"/>
      <c r="W573" s="220">
        <f t="shared" si="226"/>
        <v>0</v>
      </c>
      <c r="X573" s="220"/>
      <c r="Y573" s="220">
        <f t="shared" si="227"/>
        <v>0</v>
      </c>
      <c r="Z573" s="220"/>
      <c r="AA573" s="220">
        <f t="shared" si="228"/>
        <v>0</v>
      </c>
      <c r="AC573" s="222" t="e">
        <f t="shared" si="237"/>
        <v>#DIV/0!</v>
      </c>
      <c r="AD573" s="220" t="e">
        <f t="shared" si="229"/>
        <v>#NUM!</v>
      </c>
      <c r="AE573" s="223" t="e">
        <f t="shared" si="230"/>
        <v>#NUM!</v>
      </c>
      <c r="AF573" s="223" t="e">
        <f t="shared" si="231"/>
        <v>#NUM!</v>
      </c>
      <c r="AG573" s="222" t="e">
        <f t="shared" si="232"/>
        <v>#NUM!</v>
      </c>
      <c r="AI573" s="220" t="e">
        <f t="shared" si="233"/>
        <v>#DIV/0!</v>
      </c>
      <c r="AJ573" s="222" t="e">
        <f t="shared" si="234"/>
        <v>#DIV/0!</v>
      </c>
      <c r="AK573" s="222" t="e">
        <f t="shared" si="235"/>
        <v>#DIV/0!</v>
      </c>
      <c r="AL573" s="222" t="e">
        <f t="shared" si="236"/>
        <v>#DIV/0!</v>
      </c>
      <c r="AN573" s="89"/>
    </row>
    <row r="574" spans="1:40" s="88" customFormat="1" ht="30" customHeight="1">
      <c r="A574" s="237" t="str">
        <f>'CONSTRUCTION COST ESTIMATE'!A574</f>
        <v>SP 609-611</v>
      </c>
      <c r="B574" s="140"/>
      <c r="C574" s="136" t="str">
        <f>'CONSTRUCTION COST ESTIMATE'!C574</f>
        <v>REINFORCED CONCRETE PIPE</v>
      </c>
      <c r="D574" s="135"/>
      <c r="E574" s="137"/>
      <c r="F574" s="138"/>
      <c r="G574" s="238"/>
      <c r="H574" s="138"/>
      <c r="I574" s="138"/>
      <c r="J574" s="138"/>
      <c r="K574" s="138"/>
      <c r="L574" s="138"/>
      <c r="M574" s="138"/>
      <c r="N574" s="138"/>
      <c r="O574" s="138"/>
      <c r="P574" s="138"/>
      <c r="Q574" s="138"/>
      <c r="R574" s="138"/>
      <c r="S574" s="138"/>
      <c r="T574" s="138"/>
      <c r="U574" s="138"/>
      <c r="V574" s="138"/>
      <c r="W574" s="138"/>
      <c r="X574" s="138"/>
      <c r="Y574" s="138"/>
      <c r="Z574" s="138"/>
      <c r="AA574" s="138"/>
      <c r="AB574" s="239"/>
      <c r="AC574" s="240"/>
      <c r="AD574" s="241"/>
      <c r="AE574" s="242"/>
      <c r="AF574" s="242"/>
      <c r="AG574" s="240"/>
      <c r="AH574" s="239"/>
      <c r="AI574" s="241"/>
      <c r="AJ574" s="240"/>
      <c r="AK574" s="240"/>
      <c r="AL574" s="240"/>
      <c r="AN574" s="139" t="s">
        <v>1447</v>
      </c>
    </row>
    <row r="575" spans="1:40" s="88" customFormat="1" ht="30" hidden="1" customHeight="1">
      <c r="A575" s="88">
        <f>'CONSTRUCTION COST ESTIMATE'!A575</f>
        <v>0</v>
      </c>
      <c r="B575" s="91">
        <f>'CONSTRUCTION COST ESTIMATE'!B575</f>
        <v>609.00049999999999</v>
      </c>
      <c r="C575" s="92" t="str">
        <f>'CONSTRUCTION COST ESTIMATE'!C575</f>
        <v>CASTING</v>
      </c>
      <c r="D575" s="93" t="str">
        <f>'CONSTRUCTION COST ESTIMATE'!BB575</f>
        <v>LB</v>
      </c>
      <c r="E575" s="94">
        <f>'CONSTRUCTION COST ESTIMATE'!BA575</f>
        <v>0</v>
      </c>
      <c r="F575" s="220">
        <f>'CONSTRUCTION COST ESTIMATE'!BC575</f>
        <v>0</v>
      </c>
      <c r="G575" s="221">
        <f>'CONSTRUCTION COST ESTIMATE'!BD575</f>
        <v>0</v>
      </c>
      <c r="H575" s="220"/>
      <c r="I575" s="220">
        <f t="shared" si="219"/>
        <v>0</v>
      </c>
      <c r="J575" s="220"/>
      <c r="K575" s="220">
        <f t="shared" si="220"/>
        <v>0</v>
      </c>
      <c r="L575" s="220"/>
      <c r="M575" s="220">
        <f t="shared" si="221"/>
        <v>0</v>
      </c>
      <c r="N575" s="220"/>
      <c r="O575" s="220">
        <f t="shared" si="222"/>
        <v>0</v>
      </c>
      <c r="P575" s="220"/>
      <c r="Q575" s="220">
        <f t="shared" si="223"/>
        <v>0</v>
      </c>
      <c r="R575" s="220"/>
      <c r="S575" s="220">
        <f t="shared" si="224"/>
        <v>0</v>
      </c>
      <c r="T575" s="220"/>
      <c r="U575" s="220">
        <f t="shared" si="225"/>
        <v>0</v>
      </c>
      <c r="V575" s="220"/>
      <c r="W575" s="220">
        <f t="shared" si="226"/>
        <v>0</v>
      </c>
      <c r="X575" s="220"/>
      <c r="Y575" s="220">
        <f t="shared" si="227"/>
        <v>0</v>
      </c>
      <c r="Z575" s="220"/>
      <c r="AA575" s="220">
        <f t="shared" si="228"/>
        <v>0</v>
      </c>
      <c r="AC575" s="222" t="e">
        <f t="shared" ref="AC575:AC606" si="238">I575/$I$1460</f>
        <v>#DIV/0!</v>
      </c>
      <c r="AD575" s="220" t="e">
        <f t="shared" si="229"/>
        <v>#NUM!</v>
      </c>
      <c r="AE575" s="223" t="e">
        <f t="shared" si="230"/>
        <v>#NUM!</v>
      </c>
      <c r="AF575" s="223" t="e">
        <f t="shared" si="231"/>
        <v>#NUM!</v>
      </c>
      <c r="AG575" s="222" t="e">
        <f t="shared" si="232"/>
        <v>#NUM!</v>
      </c>
      <c r="AI575" s="220" t="e">
        <f t="shared" si="233"/>
        <v>#DIV/0!</v>
      </c>
      <c r="AJ575" s="222" t="e">
        <f t="shared" si="234"/>
        <v>#DIV/0!</v>
      </c>
      <c r="AK575" s="222" t="e">
        <f t="shared" si="235"/>
        <v>#DIV/0!</v>
      </c>
      <c r="AL575" s="222" t="e">
        <f t="shared" si="236"/>
        <v>#DIV/0!</v>
      </c>
      <c r="AN575" s="89"/>
    </row>
    <row r="576" spans="1:40" s="88" customFormat="1" ht="30" hidden="1" customHeight="1">
      <c r="A576" s="88">
        <f>'CONSTRUCTION COST ESTIMATE'!A576</f>
        <v>0</v>
      </c>
      <c r="B576" s="91">
        <f>'CONSTRUCTION COST ESTIMATE'!B576</f>
        <v>609.00099999999998</v>
      </c>
      <c r="C576" s="92" t="str">
        <f>'CONSTRUCTION COST ESTIMATE'!C576</f>
        <v>CONCRETE COLLAR (24 INCH)</v>
      </c>
      <c r="D576" s="93" t="str">
        <f>'CONSTRUCTION COST ESTIMATE'!BB576</f>
        <v>EA</v>
      </c>
      <c r="E576" s="94">
        <f>'CONSTRUCTION COST ESTIMATE'!BA576</f>
        <v>0</v>
      </c>
      <c r="F576" s="220">
        <f>'CONSTRUCTION COST ESTIMATE'!BC576</f>
        <v>0</v>
      </c>
      <c r="G576" s="221">
        <f>'CONSTRUCTION COST ESTIMATE'!BD576</f>
        <v>0</v>
      </c>
      <c r="H576" s="220"/>
      <c r="I576" s="220">
        <f t="shared" si="219"/>
        <v>0</v>
      </c>
      <c r="J576" s="220"/>
      <c r="K576" s="220">
        <f t="shared" si="220"/>
        <v>0</v>
      </c>
      <c r="L576" s="220"/>
      <c r="M576" s="220">
        <f t="shared" si="221"/>
        <v>0</v>
      </c>
      <c r="N576" s="220"/>
      <c r="O576" s="220">
        <f t="shared" si="222"/>
        <v>0</v>
      </c>
      <c r="P576" s="220"/>
      <c r="Q576" s="220">
        <f t="shared" si="223"/>
        <v>0</v>
      </c>
      <c r="R576" s="220"/>
      <c r="S576" s="220">
        <f t="shared" si="224"/>
        <v>0</v>
      </c>
      <c r="T576" s="220"/>
      <c r="U576" s="220">
        <f t="shared" si="225"/>
        <v>0</v>
      </c>
      <c r="V576" s="220"/>
      <c r="W576" s="220">
        <f t="shared" si="226"/>
        <v>0</v>
      </c>
      <c r="X576" s="220"/>
      <c r="Y576" s="220">
        <f t="shared" si="227"/>
        <v>0</v>
      </c>
      <c r="Z576" s="220"/>
      <c r="AA576" s="220">
        <f t="shared" si="228"/>
        <v>0</v>
      </c>
      <c r="AC576" s="222" t="e">
        <f t="shared" si="238"/>
        <v>#DIV/0!</v>
      </c>
      <c r="AD576" s="220" t="e">
        <f t="shared" si="229"/>
        <v>#NUM!</v>
      </c>
      <c r="AE576" s="223" t="e">
        <f t="shared" si="230"/>
        <v>#NUM!</v>
      </c>
      <c r="AF576" s="223" t="e">
        <f t="shared" si="231"/>
        <v>#NUM!</v>
      </c>
      <c r="AG576" s="222" t="e">
        <f t="shared" si="232"/>
        <v>#NUM!</v>
      </c>
      <c r="AI576" s="220" t="e">
        <f t="shared" si="233"/>
        <v>#DIV/0!</v>
      </c>
      <c r="AJ576" s="222" t="e">
        <f t="shared" si="234"/>
        <v>#DIV/0!</v>
      </c>
      <c r="AK576" s="222" t="e">
        <f t="shared" si="235"/>
        <v>#DIV/0!</v>
      </c>
      <c r="AL576" s="222" t="e">
        <f t="shared" si="236"/>
        <v>#DIV/0!</v>
      </c>
      <c r="AN576" s="89"/>
    </row>
    <row r="577" spans="1:40" s="88" customFormat="1" ht="30" hidden="1" customHeight="1">
      <c r="A577" s="88">
        <f>'CONSTRUCTION COST ESTIMATE'!A577</f>
        <v>0</v>
      </c>
      <c r="B577" s="91">
        <f>'CONSTRUCTION COST ESTIMATE'!B577</f>
        <v>609.00199999999995</v>
      </c>
      <c r="C577" s="92" t="str">
        <f>'CONSTRUCTION COST ESTIMATE'!C577</f>
        <v>CONCRETE COLLAR (36 INCH)</v>
      </c>
      <c r="D577" s="93" t="str">
        <f>'CONSTRUCTION COST ESTIMATE'!BB577</f>
        <v>EA</v>
      </c>
      <c r="E577" s="94">
        <f>'CONSTRUCTION COST ESTIMATE'!BA577</f>
        <v>0</v>
      </c>
      <c r="F577" s="220">
        <f>'CONSTRUCTION COST ESTIMATE'!BC577</f>
        <v>0</v>
      </c>
      <c r="G577" s="221">
        <f>'CONSTRUCTION COST ESTIMATE'!BD577</f>
        <v>0</v>
      </c>
      <c r="H577" s="220"/>
      <c r="I577" s="220">
        <f t="shared" si="219"/>
        <v>0</v>
      </c>
      <c r="J577" s="220"/>
      <c r="K577" s="220">
        <f t="shared" si="220"/>
        <v>0</v>
      </c>
      <c r="L577" s="220"/>
      <c r="M577" s="220">
        <f t="shared" si="221"/>
        <v>0</v>
      </c>
      <c r="N577" s="220"/>
      <c r="O577" s="220">
        <f t="shared" si="222"/>
        <v>0</v>
      </c>
      <c r="P577" s="220"/>
      <c r="Q577" s="220">
        <f t="shared" si="223"/>
        <v>0</v>
      </c>
      <c r="R577" s="220"/>
      <c r="S577" s="220">
        <f t="shared" si="224"/>
        <v>0</v>
      </c>
      <c r="T577" s="220"/>
      <c r="U577" s="220">
        <f t="shared" si="225"/>
        <v>0</v>
      </c>
      <c r="V577" s="220"/>
      <c r="W577" s="220">
        <f t="shared" si="226"/>
        <v>0</v>
      </c>
      <c r="X577" s="220"/>
      <c r="Y577" s="220">
        <f t="shared" si="227"/>
        <v>0</v>
      </c>
      <c r="Z577" s="220"/>
      <c r="AA577" s="220">
        <f t="shared" si="228"/>
        <v>0</v>
      </c>
      <c r="AC577" s="222" t="e">
        <f t="shared" si="238"/>
        <v>#DIV/0!</v>
      </c>
      <c r="AD577" s="220" t="e">
        <f t="shared" si="229"/>
        <v>#NUM!</v>
      </c>
      <c r="AE577" s="223" t="e">
        <f t="shared" si="230"/>
        <v>#NUM!</v>
      </c>
      <c r="AF577" s="223" t="e">
        <f t="shared" si="231"/>
        <v>#NUM!</v>
      </c>
      <c r="AG577" s="222" t="e">
        <f t="shared" si="232"/>
        <v>#NUM!</v>
      </c>
      <c r="AI577" s="220" t="e">
        <f t="shared" si="233"/>
        <v>#DIV/0!</v>
      </c>
      <c r="AJ577" s="222" t="e">
        <f t="shared" si="234"/>
        <v>#DIV/0!</v>
      </c>
      <c r="AK577" s="222" t="e">
        <f t="shared" si="235"/>
        <v>#DIV/0!</v>
      </c>
      <c r="AL577" s="222" t="e">
        <f t="shared" si="236"/>
        <v>#DIV/0!</v>
      </c>
      <c r="AN577" s="89"/>
    </row>
    <row r="578" spans="1:40" s="88" customFormat="1" ht="30" hidden="1" customHeight="1">
      <c r="A578" s="88">
        <f>'CONSTRUCTION COST ESTIMATE'!A578</f>
        <v>0</v>
      </c>
      <c r="B578" s="91">
        <f>'CONSTRUCTION COST ESTIMATE'!B578</f>
        <v>609.00300000000004</v>
      </c>
      <c r="C578" s="92" t="str">
        <f>'CONSTRUCTION COST ESTIMATE'!C578</f>
        <v>CONCRETE COLLAR (48 INCH)</v>
      </c>
      <c r="D578" s="93" t="str">
        <f>'CONSTRUCTION COST ESTIMATE'!BB578</f>
        <v>EA</v>
      </c>
      <c r="E578" s="94">
        <f>'CONSTRUCTION COST ESTIMATE'!BA578</f>
        <v>0</v>
      </c>
      <c r="F578" s="220">
        <f>'CONSTRUCTION COST ESTIMATE'!BC578</f>
        <v>0</v>
      </c>
      <c r="G578" s="221">
        <f>'CONSTRUCTION COST ESTIMATE'!BD578</f>
        <v>0</v>
      </c>
      <c r="H578" s="220"/>
      <c r="I578" s="220">
        <f t="shared" si="219"/>
        <v>0</v>
      </c>
      <c r="J578" s="220"/>
      <c r="K578" s="220">
        <f t="shared" si="220"/>
        <v>0</v>
      </c>
      <c r="L578" s="220"/>
      <c r="M578" s="220">
        <f t="shared" si="221"/>
        <v>0</v>
      </c>
      <c r="N578" s="220"/>
      <c r="O578" s="220">
        <f t="shared" si="222"/>
        <v>0</v>
      </c>
      <c r="P578" s="220"/>
      <c r="Q578" s="220">
        <f t="shared" si="223"/>
        <v>0</v>
      </c>
      <c r="R578" s="220"/>
      <c r="S578" s="220">
        <f t="shared" si="224"/>
        <v>0</v>
      </c>
      <c r="T578" s="220"/>
      <c r="U578" s="220">
        <f t="shared" si="225"/>
        <v>0</v>
      </c>
      <c r="V578" s="220"/>
      <c r="W578" s="220">
        <f t="shared" si="226"/>
        <v>0</v>
      </c>
      <c r="X578" s="220"/>
      <c r="Y578" s="220">
        <f t="shared" si="227"/>
        <v>0</v>
      </c>
      <c r="Z578" s="220"/>
      <c r="AA578" s="220">
        <f t="shared" si="228"/>
        <v>0</v>
      </c>
      <c r="AC578" s="222" t="e">
        <f t="shared" si="238"/>
        <v>#DIV/0!</v>
      </c>
      <c r="AD578" s="220" t="e">
        <f t="shared" si="229"/>
        <v>#NUM!</v>
      </c>
      <c r="AE578" s="223" t="e">
        <f t="shared" si="230"/>
        <v>#NUM!</v>
      </c>
      <c r="AF578" s="223" t="e">
        <f t="shared" si="231"/>
        <v>#NUM!</v>
      </c>
      <c r="AG578" s="222" t="e">
        <f t="shared" si="232"/>
        <v>#NUM!</v>
      </c>
      <c r="AI578" s="220" t="e">
        <f t="shared" si="233"/>
        <v>#DIV/0!</v>
      </c>
      <c r="AJ578" s="222" t="e">
        <f t="shared" si="234"/>
        <v>#DIV/0!</v>
      </c>
      <c r="AK578" s="222" t="e">
        <f t="shared" si="235"/>
        <v>#DIV/0!</v>
      </c>
      <c r="AL578" s="222" t="e">
        <f t="shared" si="236"/>
        <v>#DIV/0!</v>
      </c>
      <c r="AN578" s="89"/>
    </row>
    <row r="579" spans="1:40" s="88" customFormat="1" ht="30" hidden="1" customHeight="1">
      <c r="A579" s="88">
        <f>'CONSTRUCTION COST ESTIMATE'!A579</f>
        <v>0</v>
      </c>
      <c r="B579" s="91">
        <f>'CONSTRUCTION COST ESTIMATE'!B579</f>
        <v>609.00400000000002</v>
      </c>
      <c r="C579" s="92" t="str">
        <f>'CONSTRUCTION COST ESTIMATE'!C579</f>
        <v>REINFORCED CONCRETE PIPE (RCP) CONNECTION TO EXISTING REINFORCED CONCRETE PIPE (RCP)</v>
      </c>
      <c r="D579" s="93" t="str">
        <f>'CONSTRUCTION COST ESTIMATE'!BB579</f>
        <v>EA</v>
      </c>
      <c r="E579" s="94">
        <f>'CONSTRUCTION COST ESTIMATE'!BA579</f>
        <v>0</v>
      </c>
      <c r="F579" s="220">
        <f>'CONSTRUCTION COST ESTIMATE'!BC579</f>
        <v>0</v>
      </c>
      <c r="G579" s="221">
        <f>'CONSTRUCTION COST ESTIMATE'!BD579</f>
        <v>0</v>
      </c>
      <c r="H579" s="220"/>
      <c r="I579" s="220">
        <f t="shared" si="219"/>
        <v>0</v>
      </c>
      <c r="J579" s="220"/>
      <c r="K579" s="220">
        <f t="shared" si="220"/>
        <v>0</v>
      </c>
      <c r="L579" s="220"/>
      <c r="M579" s="220">
        <f t="shared" si="221"/>
        <v>0</v>
      </c>
      <c r="N579" s="220"/>
      <c r="O579" s="220">
        <f t="shared" si="222"/>
        <v>0</v>
      </c>
      <c r="P579" s="220"/>
      <c r="Q579" s="220">
        <f t="shared" si="223"/>
        <v>0</v>
      </c>
      <c r="R579" s="220"/>
      <c r="S579" s="220">
        <f t="shared" si="224"/>
        <v>0</v>
      </c>
      <c r="T579" s="220"/>
      <c r="U579" s="220">
        <f t="shared" si="225"/>
        <v>0</v>
      </c>
      <c r="V579" s="220"/>
      <c r="W579" s="220">
        <f t="shared" si="226"/>
        <v>0</v>
      </c>
      <c r="X579" s="220"/>
      <c r="Y579" s="220">
        <f t="shared" si="227"/>
        <v>0</v>
      </c>
      <c r="Z579" s="220"/>
      <c r="AA579" s="220">
        <f t="shared" si="228"/>
        <v>0</v>
      </c>
      <c r="AC579" s="222" t="e">
        <f t="shared" si="238"/>
        <v>#DIV/0!</v>
      </c>
      <c r="AD579" s="220" t="e">
        <f t="shared" si="229"/>
        <v>#NUM!</v>
      </c>
      <c r="AE579" s="223" t="e">
        <f t="shared" si="230"/>
        <v>#NUM!</v>
      </c>
      <c r="AF579" s="223" t="e">
        <f t="shared" si="231"/>
        <v>#NUM!</v>
      </c>
      <c r="AG579" s="222" t="e">
        <f t="shared" si="232"/>
        <v>#NUM!</v>
      </c>
      <c r="AI579" s="220" t="e">
        <f t="shared" si="233"/>
        <v>#DIV/0!</v>
      </c>
      <c r="AJ579" s="222" t="e">
        <f t="shared" si="234"/>
        <v>#DIV/0!</v>
      </c>
      <c r="AK579" s="222" t="e">
        <f t="shared" si="235"/>
        <v>#DIV/0!</v>
      </c>
      <c r="AL579" s="222" t="e">
        <f t="shared" si="236"/>
        <v>#DIV/0!</v>
      </c>
      <c r="AN579" s="89"/>
    </row>
    <row r="580" spans="1:40" s="88" customFormat="1" ht="30" hidden="1" customHeight="1">
      <c r="A580" s="88">
        <f>'CONSTRUCTION COST ESTIMATE'!A580</f>
        <v>0</v>
      </c>
      <c r="B580" s="91">
        <f>'CONSTRUCTION COST ESTIMATE'!B580</f>
        <v>609.005</v>
      </c>
      <c r="C580" s="92" t="str">
        <f>'CONSTRUCTION COST ESTIMATE'!C580</f>
        <v>PRECAST CURB INLET</v>
      </c>
      <c r="D580" s="93" t="str">
        <f>'CONSTRUCTION COST ESTIMATE'!BB580</f>
        <v>EA</v>
      </c>
      <c r="E580" s="94">
        <f>'CONSTRUCTION COST ESTIMATE'!BA580</f>
        <v>0</v>
      </c>
      <c r="F580" s="220">
        <f>'CONSTRUCTION COST ESTIMATE'!BC580</f>
        <v>0</v>
      </c>
      <c r="G580" s="221">
        <f>'CONSTRUCTION COST ESTIMATE'!BD580</f>
        <v>0</v>
      </c>
      <c r="H580" s="220"/>
      <c r="I580" s="220">
        <f t="shared" si="219"/>
        <v>0</v>
      </c>
      <c r="J580" s="220"/>
      <c r="K580" s="220">
        <f t="shared" si="220"/>
        <v>0</v>
      </c>
      <c r="L580" s="220"/>
      <c r="M580" s="220">
        <f t="shared" si="221"/>
        <v>0</v>
      </c>
      <c r="N580" s="220"/>
      <c r="O580" s="220">
        <f t="shared" si="222"/>
        <v>0</v>
      </c>
      <c r="P580" s="220"/>
      <c r="Q580" s="220">
        <f t="shared" si="223"/>
        <v>0</v>
      </c>
      <c r="R580" s="220"/>
      <c r="S580" s="220">
        <f t="shared" si="224"/>
        <v>0</v>
      </c>
      <c r="T580" s="220"/>
      <c r="U580" s="220">
        <f t="shared" si="225"/>
        <v>0</v>
      </c>
      <c r="V580" s="220"/>
      <c r="W580" s="220">
        <f t="shared" si="226"/>
        <v>0</v>
      </c>
      <c r="X580" s="220"/>
      <c r="Y580" s="220">
        <f t="shared" si="227"/>
        <v>0</v>
      </c>
      <c r="Z580" s="220"/>
      <c r="AA580" s="220">
        <f t="shared" si="228"/>
        <v>0</v>
      </c>
      <c r="AC580" s="222" t="e">
        <f t="shared" si="238"/>
        <v>#DIV/0!</v>
      </c>
      <c r="AD580" s="220" t="e">
        <f t="shared" si="229"/>
        <v>#NUM!</v>
      </c>
      <c r="AE580" s="223" t="e">
        <f t="shared" si="230"/>
        <v>#NUM!</v>
      </c>
      <c r="AF580" s="223" t="e">
        <f t="shared" si="231"/>
        <v>#NUM!</v>
      </c>
      <c r="AG580" s="222" t="e">
        <f t="shared" si="232"/>
        <v>#NUM!</v>
      </c>
      <c r="AI580" s="220" t="e">
        <f t="shared" si="233"/>
        <v>#DIV/0!</v>
      </c>
      <c r="AJ580" s="222" t="e">
        <f t="shared" si="234"/>
        <v>#DIV/0!</v>
      </c>
      <c r="AK580" s="222" t="e">
        <f t="shared" si="235"/>
        <v>#DIV/0!</v>
      </c>
      <c r="AL580" s="222" t="e">
        <f t="shared" si="236"/>
        <v>#DIV/0!</v>
      </c>
      <c r="AN580" s="89"/>
    </row>
    <row r="581" spans="1:40" s="88" customFormat="1" ht="30" hidden="1" customHeight="1">
      <c r="A581" s="88">
        <f>'CONSTRUCTION COST ESTIMATE'!A581</f>
        <v>0</v>
      </c>
      <c r="B581" s="91">
        <f>'CONSTRUCTION COST ESTIMATE'!B581</f>
        <v>609.01</v>
      </c>
      <c r="C581" s="92" t="str">
        <f>'CONSTRUCTION COST ESTIMATE'!C581</f>
        <v>TYPE A DROP INLET</v>
      </c>
      <c r="D581" s="93" t="str">
        <f>'CONSTRUCTION COST ESTIMATE'!BB581</f>
        <v>EA</v>
      </c>
      <c r="E581" s="94">
        <f>'CONSTRUCTION COST ESTIMATE'!BA581</f>
        <v>0</v>
      </c>
      <c r="F581" s="220">
        <f>'CONSTRUCTION COST ESTIMATE'!BC581</f>
        <v>0</v>
      </c>
      <c r="G581" s="221">
        <f>'CONSTRUCTION COST ESTIMATE'!BD581</f>
        <v>0</v>
      </c>
      <c r="H581" s="220"/>
      <c r="I581" s="220">
        <f t="shared" si="219"/>
        <v>0</v>
      </c>
      <c r="J581" s="220"/>
      <c r="K581" s="220">
        <f t="shared" si="220"/>
        <v>0</v>
      </c>
      <c r="L581" s="220"/>
      <c r="M581" s="220">
        <f t="shared" si="221"/>
        <v>0</v>
      </c>
      <c r="N581" s="220"/>
      <c r="O581" s="220">
        <f t="shared" si="222"/>
        <v>0</v>
      </c>
      <c r="P581" s="220"/>
      <c r="Q581" s="220">
        <f t="shared" si="223"/>
        <v>0</v>
      </c>
      <c r="R581" s="220"/>
      <c r="S581" s="220">
        <f t="shared" si="224"/>
        <v>0</v>
      </c>
      <c r="T581" s="220"/>
      <c r="U581" s="220">
        <f t="shared" si="225"/>
        <v>0</v>
      </c>
      <c r="V581" s="220"/>
      <c r="W581" s="220">
        <f t="shared" si="226"/>
        <v>0</v>
      </c>
      <c r="X581" s="220"/>
      <c r="Y581" s="220">
        <f t="shared" si="227"/>
        <v>0</v>
      </c>
      <c r="Z581" s="220"/>
      <c r="AA581" s="220">
        <f t="shared" si="228"/>
        <v>0</v>
      </c>
      <c r="AC581" s="222" t="e">
        <f t="shared" si="238"/>
        <v>#DIV/0!</v>
      </c>
      <c r="AD581" s="220" t="e">
        <f t="shared" si="229"/>
        <v>#NUM!</v>
      </c>
      <c r="AE581" s="223" t="e">
        <f t="shared" si="230"/>
        <v>#NUM!</v>
      </c>
      <c r="AF581" s="223" t="e">
        <f t="shared" si="231"/>
        <v>#NUM!</v>
      </c>
      <c r="AG581" s="222" t="e">
        <f t="shared" si="232"/>
        <v>#NUM!</v>
      </c>
      <c r="AI581" s="220" t="e">
        <f t="shared" si="233"/>
        <v>#DIV/0!</v>
      </c>
      <c r="AJ581" s="222" t="e">
        <f t="shared" si="234"/>
        <v>#DIV/0!</v>
      </c>
      <c r="AK581" s="222" t="e">
        <f t="shared" si="235"/>
        <v>#DIV/0!</v>
      </c>
      <c r="AL581" s="222" t="e">
        <f t="shared" si="236"/>
        <v>#DIV/0!</v>
      </c>
      <c r="AN581" s="89"/>
    </row>
    <row r="582" spans="1:40" s="88" customFormat="1" ht="30" hidden="1" customHeight="1">
      <c r="A582" s="88">
        <f>'CONSTRUCTION COST ESTIMATE'!A582</f>
        <v>0</v>
      </c>
      <c r="B582" s="91">
        <f>'CONSTRUCTION COST ESTIMATE'!B582</f>
        <v>609.01099999999997</v>
      </c>
      <c r="C582" s="92" t="str">
        <f>'CONSTRUCTION COST ESTIMATE'!C582</f>
        <v>TYPE B DROP INLET</v>
      </c>
      <c r="D582" s="93" t="str">
        <f>'CONSTRUCTION COST ESTIMATE'!BB582</f>
        <v>EA</v>
      </c>
      <c r="E582" s="94">
        <f>'CONSTRUCTION COST ESTIMATE'!BA582</f>
        <v>0</v>
      </c>
      <c r="F582" s="220">
        <f>'CONSTRUCTION COST ESTIMATE'!BC582</f>
        <v>0</v>
      </c>
      <c r="G582" s="221">
        <f>'CONSTRUCTION COST ESTIMATE'!BD582</f>
        <v>0</v>
      </c>
      <c r="H582" s="220"/>
      <c r="I582" s="220">
        <f t="shared" si="219"/>
        <v>0</v>
      </c>
      <c r="J582" s="220"/>
      <c r="K582" s="220">
        <f t="shared" si="220"/>
        <v>0</v>
      </c>
      <c r="L582" s="220"/>
      <c r="M582" s="220">
        <f t="shared" si="221"/>
        <v>0</v>
      </c>
      <c r="N582" s="220"/>
      <c r="O582" s="220">
        <f t="shared" si="222"/>
        <v>0</v>
      </c>
      <c r="P582" s="220"/>
      <c r="Q582" s="220">
        <f t="shared" si="223"/>
        <v>0</v>
      </c>
      <c r="R582" s="220"/>
      <c r="S582" s="220">
        <f t="shared" si="224"/>
        <v>0</v>
      </c>
      <c r="T582" s="220"/>
      <c r="U582" s="220">
        <f t="shared" si="225"/>
        <v>0</v>
      </c>
      <c r="V582" s="220"/>
      <c r="W582" s="220">
        <f t="shared" si="226"/>
        <v>0</v>
      </c>
      <c r="X582" s="220"/>
      <c r="Y582" s="220">
        <f t="shared" si="227"/>
        <v>0</v>
      </c>
      <c r="Z582" s="220"/>
      <c r="AA582" s="220">
        <f t="shared" si="228"/>
        <v>0</v>
      </c>
      <c r="AC582" s="222" t="e">
        <f t="shared" si="238"/>
        <v>#DIV/0!</v>
      </c>
      <c r="AD582" s="220" t="e">
        <f t="shared" si="229"/>
        <v>#NUM!</v>
      </c>
      <c r="AE582" s="223" t="e">
        <f t="shared" si="230"/>
        <v>#NUM!</v>
      </c>
      <c r="AF582" s="223" t="e">
        <f t="shared" si="231"/>
        <v>#NUM!</v>
      </c>
      <c r="AG582" s="222" t="e">
        <f t="shared" si="232"/>
        <v>#NUM!</v>
      </c>
      <c r="AI582" s="220" t="e">
        <f t="shared" si="233"/>
        <v>#DIV/0!</v>
      </c>
      <c r="AJ582" s="222" t="e">
        <f t="shared" si="234"/>
        <v>#DIV/0!</v>
      </c>
      <c r="AK582" s="222" t="e">
        <f t="shared" si="235"/>
        <v>#DIV/0!</v>
      </c>
      <c r="AL582" s="222" t="e">
        <f t="shared" si="236"/>
        <v>#DIV/0!</v>
      </c>
      <c r="AN582" s="89"/>
    </row>
    <row r="583" spans="1:40" s="88" customFormat="1" ht="30" hidden="1" customHeight="1">
      <c r="A583" s="88">
        <f>'CONSTRUCTION COST ESTIMATE'!A583</f>
        <v>0</v>
      </c>
      <c r="B583" s="91">
        <f>'CONSTRUCTION COST ESTIMATE'!B583</f>
        <v>609.01199999999994</v>
      </c>
      <c r="C583" s="92" t="str">
        <f>'CONSTRUCTION COST ESTIMATE'!C583</f>
        <v>MODIFIED TYPE CD DROP INLET</v>
      </c>
      <c r="D583" s="93" t="str">
        <f>'CONSTRUCTION COST ESTIMATE'!BB583</f>
        <v>EA</v>
      </c>
      <c r="E583" s="94">
        <f>'CONSTRUCTION COST ESTIMATE'!BA583</f>
        <v>0</v>
      </c>
      <c r="F583" s="220">
        <f>'CONSTRUCTION COST ESTIMATE'!BC583</f>
        <v>0</v>
      </c>
      <c r="G583" s="221">
        <f>'CONSTRUCTION COST ESTIMATE'!BD583</f>
        <v>0</v>
      </c>
      <c r="H583" s="220"/>
      <c r="I583" s="220">
        <f t="shared" si="219"/>
        <v>0</v>
      </c>
      <c r="J583" s="220"/>
      <c r="K583" s="220">
        <f t="shared" si="220"/>
        <v>0</v>
      </c>
      <c r="L583" s="220"/>
      <c r="M583" s="220">
        <f t="shared" si="221"/>
        <v>0</v>
      </c>
      <c r="N583" s="220"/>
      <c r="O583" s="220">
        <f t="shared" si="222"/>
        <v>0</v>
      </c>
      <c r="P583" s="220"/>
      <c r="Q583" s="220">
        <f t="shared" si="223"/>
        <v>0</v>
      </c>
      <c r="R583" s="220"/>
      <c r="S583" s="220">
        <f t="shared" si="224"/>
        <v>0</v>
      </c>
      <c r="T583" s="220"/>
      <c r="U583" s="220">
        <f t="shared" si="225"/>
        <v>0</v>
      </c>
      <c r="V583" s="220"/>
      <c r="W583" s="220">
        <f t="shared" si="226"/>
        <v>0</v>
      </c>
      <c r="X583" s="220"/>
      <c r="Y583" s="220">
        <f t="shared" si="227"/>
        <v>0</v>
      </c>
      <c r="Z583" s="220"/>
      <c r="AA583" s="220">
        <f t="shared" si="228"/>
        <v>0</v>
      </c>
      <c r="AC583" s="222" t="e">
        <f t="shared" si="238"/>
        <v>#DIV/0!</v>
      </c>
      <c r="AD583" s="220" t="e">
        <f t="shared" si="229"/>
        <v>#NUM!</v>
      </c>
      <c r="AE583" s="223" t="e">
        <f t="shared" si="230"/>
        <v>#NUM!</v>
      </c>
      <c r="AF583" s="223" t="e">
        <f t="shared" si="231"/>
        <v>#NUM!</v>
      </c>
      <c r="AG583" s="222" t="e">
        <f t="shared" si="232"/>
        <v>#NUM!</v>
      </c>
      <c r="AI583" s="220" t="e">
        <f t="shared" si="233"/>
        <v>#DIV/0!</v>
      </c>
      <c r="AJ583" s="222" t="e">
        <f t="shared" si="234"/>
        <v>#DIV/0!</v>
      </c>
      <c r="AK583" s="222" t="e">
        <f t="shared" si="235"/>
        <v>#DIV/0!</v>
      </c>
      <c r="AL583" s="222" t="e">
        <f t="shared" si="236"/>
        <v>#DIV/0!</v>
      </c>
      <c r="AN583" s="89"/>
    </row>
    <row r="584" spans="1:40" s="88" customFormat="1" ht="30" hidden="1" customHeight="1">
      <c r="A584" s="88">
        <f>'CONSTRUCTION COST ESTIMATE'!A584</f>
        <v>0</v>
      </c>
      <c r="B584" s="91">
        <f>'CONSTRUCTION COST ESTIMATE'!B584</f>
        <v>609.01300000000003</v>
      </c>
      <c r="C584" s="92" t="str">
        <f>'CONSTRUCTION COST ESTIMATE'!C584</f>
        <v>TYPE CM DROP INLET (17.5 FOOT)</v>
      </c>
      <c r="D584" s="93" t="str">
        <f>'CONSTRUCTION COST ESTIMATE'!BB584</f>
        <v>EA</v>
      </c>
      <c r="E584" s="94">
        <f>'CONSTRUCTION COST ESTIMATE'!BA584</f>
        <v>0</v>
      </c>
      <c r="F584" s="220">
        <f>'CONSTRUCTION COST ESTIMATE'!BC584</f>
        <v>0</v>
      </c>
      <c r="G584" s="221">
        <f>'CONSTRUCTION COST ESTIMATE'!BD584</f>
        <v>0</v>
      </c>
      <c r="H584" s="220"/>
      <c r="I584" s="220">
        <f t="shared" si="219"/>
        <v>0</v>
      </c>
      <c r="J584" s="220"/>
      <c r="K584" s="220">
        <f t="shared" si="220"/>
        <v>0</v>
      </c>
      <c r="L584" s="220"/>
      <c r="M584" s="220">
        <f t="shared" si="221"/>
        <v>0</v>
      </c>
      <c r="N584" s="220"/>
      <c r="O584" s="220">
        <f t="shared" si="222"/>
        <v>0</v>
      </c>
      <c r="P584" s="220"/>
      <c r="Q584" s="220">
        <f t="shared" si="223"/>
        <v>0</v>
      </c>
      <c r="R584" s="220"/>
      <c r="S584" s="220">
        <f t="shared" si="224"/>
        <v>0</v>
      </c>
      <c r="T584" s="220"/>
      <c r="U584" s="220">
        <f t="shared" si="225"/>
        <v>0</v>
      </c>
      <c r="V584" s="220"/>
      <c r="W584" s="220">
        <f t="shared" si="226"/>
        <v>0</v>
      </c>
      <c r="X584" s="220"/>
      <c r="Y584" s="220">
        <f t="shared" si="227"/>
        <v>0</v>
      </c>
      <c r="Z584" s="220"/>
      <c r="AA584" s="220">
        <f t="shared" si="228"/>
        <v>0</v>
      </c>
      <c r="AC584" s="222" t="e">
        <f t="shared" si="238"/>
        <v>#DIV/0!</v>
      </c>
      <c r="AD584" s="220" t="e">
        <f t="shared" si="229"/>
        <v>#NUM!</v>
      </c>
      <c r="AE584" s="223" t="e">
        <f t="shared" si="230"/>
        <v>#NUM!</v>
      </c>
      <c r="AF584" s="223" t="e">
        <f t="shared" si="231"/>
        <v>#NUM!</v>
      </c>
      <c r="AG584" s="222" t="e">
        <f t="shared" si="232"/>
        <v>#NUM!</v>
      </c>
      <c r="AI584" s="220" t="e">
        <f t="shared" si="233"/>
        <v>#DIV/0!</v>
      </c>
      <c r="AJ584" s="222" t="e">
        <f t="shared" si="234"/>
        <v>#DIV/0!</v>
      </c>
      <c r="AK584" s="222" t="e">
        <f t="shared" si="235"/>
        <v>#DIV/0!</v>
      </c>
      <c r="AL584" s="222" t="e">
        <f t="shared" si="236"/>
        <v>#DIV/0!</v>
      </c>
      <c r="AN584" s="89"/>
    </row>
    <row r="585" spans="1:40" s="88" customFormat="1" ht="30" hidden="1" customHeight="1">
      <c r="A585" s="88">
        <f>'CONSTRUCTION COST ESTIMATE'!A585</f>
        <v>0</v>
      </c>
      <c r="B585" s="91">
        <f>'CONSTRUCTION COST ESTIMATE'!B585</f>
        <v>609.01400000000001</v>
      </c>
      <c r="C585" s="92" t="str">
        <f>'CONSTRUCTION COST ESTIMATE'!C585</f>
        <v>TYPE CM DROP INLET (20 FOOT)</v>
      </c>
      <c r="D585" s="93" t="str">
        <f>'CONSTRUCTION COST ESTIMATE'!BB585</f>
        <v>EA</v>
      </c>
      <c r="E585" s="94">
        <f>'CONSTRUCTION COST ESTIMATE'!BA585</f>
        <v>0</v>
      </c>
      <c r="F585" s="220">
        <f>'CONSTRUCTION COST ESTIMATE'!BC585</f>
        <v>0</v>
      </c>
      <c r="G585" s="221">
        <f>'CONSTRUCTION COST ESTIMATE'!BD585</f>
        <v>0</v>
      </c>
      <c r="H585" s="220"/>
      <c r="I585" s="220">
        <f t="shared" si="219"/>
        <v>0</v>
      </c>
      <c r="J585" s="220"/>
      <c r="K585" s="220">
        <f t="shared" si="220"/>
        <v>0</v>
      </c>
      <c r="L585" s="220"/>
      <c r="M585" s="220">
        <f t="shared" si="221"/>
        <v>0</v>
      </c>
      <c r="N585" s="220"/>
      <c r="O585" s="220">
        <f t="shared" si="222"/>
        <v>0</v>
      </c>
      <c r="P585" s="220"/>
      <c r="Q585" s="220">
        <f t="shared" si="223"/>
        <v>0</v>
      </c>
      <c r="R585" s="220"/>
      <c r="S585" s="220">
        <f t="shared" si="224"/>
        <v>0</v>
      </c>
      <c r="T585" s="220"/>
      <c r="U585" s="220">
        <f t="shared" si="225"/>
        <v>0</v>
      </c>
      <c r="V585" s="220"/>
      <c r="W585" s="220">
        <f t="shared" si="226"/>
        <v>0</v>
      </c>
      <c r="X585" s="220"/>
      <c r="Y585" s="220">
        <f t="shared" si="227"/>
        <v>0</v>
      </c>
      <c r="Z585" s="220"/>
      <c r="AA585" s="220">
        <f t="shared" si="228"/>
        <v>0</v>
      </c>
      <c r="AC585" s="222" t="e">
        <f t="shared" si="238"/>
        <v>#DIV/0!</v>
      </c>
      <c r="AD585" s="220" t="e">
        <f t="shared" si="229"/>
        <v>#NUM!</v>
      </c>
      <c r="AE585" s="223" t="e">
        <f t="shared" si="230"/>
        <v>#NUM!</v>
      </c>
      <c r="AF585" s="223" t="e">
        <f t="shared" si="231"/>
        <v>#NUM!</v>
      </c>
      <c r="AG585" s="222" t="e">
        <f t="shared" si="232"/>
        <v>#NUM!</v>
      </c>
      <c r="AI585" s="220" t="e">
        <f t="shared" si="233"/>
        <v>#DIV/0!</v>
      </c>
      <c r="AJ585" s="222" t="e">
        <f t="shared" si="234"/>
        <v>#DIV/0!</v>
      </c>
      <c r="AK585" s="222" t="e">
        <f t="shared" si="235"/>
        <v>#DIV/0!</v>
      </c>
      <c r="AL585" s="222" t="e">
        <f t="shared" si="236"/>
        <v>#DIV/0!</v>
      </c>
      <c r="AN585" s="89"/>
    </row>
    <row r="586" spans="1:40" s="88" customFormat="1" ht="30" hidden="1" customHeight="1">
      <c r="A586" s="88">
        <f>'CONSTRUCTION COST ESTIMATE'!A586</f>
        <v>0</v>
      </c>
      <c r="B586" s="91">
        <f>'CONSTRUCTION COST ESTIMATE'!B586</f>
        <v>609.01499999999999</v>
      </c>
      <c r="C586" s="92" t="str">
        <f>'CONSTRUCTION COST ESTIMATE'!C586</f>
        <v>TYPE CM2 DROP INLET (7.5 FOOT)</v>
      </c>
      <c r="D586" s="93" t="str">
        <f>'CONSTRUCTION COST ESTIMATE'!BB586</f>
        <v>EA</v>
      </c>
      <c r="E586" s="94">
        <f>'CONSTRUCTION COST ESTIMATE'!BA586</f>
        <v>0</v>
      </c>
      <c r="F586" s="220">
        <f>'CONSTRUCTION COST ESTIMATE'!BC586</f>
        <v>0</v>
      </c>
      <c r="G586" s="221">
        <f>'CONSTRUCTION COST ESTIMATE'!BD586</f>
        <v>0</v>
      </c>
      <c r="H586" s="220"/>
      <c r="I586" s="220">
        <f t="shared" si="219"/>
        <v>0</v>
      </c>
      <c r="J586" s="220"/>
      <c r="K586" s="220">
        <f t="shared" si="220"/>
        <v>0</v>
      </c>
      <c r="L586" s="220"/>
      <c r="M586" s="220">
        <f t="shared" si="221"/>
        <v>0</v>
      </c>
      <c r="N586" s="220"/>
      <c r="O586" s="220">
        <f t="shared" si="222"/>
        <v>0</v>
      </c>
      <c r="P586" s="220"/>
      <c r="Q586" s="220">
        <f t="shared" si="223"/>
        <v>0</v>
      </c>
      <c r="R586" s="220"/>
      <c r="S586" s="220">
        <f t="shared" si="224"/>
        <v>0</v>
      </c>
      <c r="T586" s="220"/>
      <c r="U586" s="220">
        <f t="shared" si="225"/>
        <v>0</v>
      </c>
      <c r="V586" s="220"/>
      <c r="W586" s="220">
        <f t="shared" si="226"/>
        <v>0</v>
      </c>
      <c r="X586" s="220"/>
      <c r="Y586" s="220">
        <f t="shared" si="227"/>
        <v>0</v>
      </c>
      <c r="Z586" s="220"/>
      <c r="AA586" s="220">
        <f t="shared" si="228"/>
        <v>0</v>
      </c>
      <c r="AC586" s="222" t="e">
        <f t="shared" si="238"/>
        <v>#DIV/0!</v>
      </c>
      <c r="AD586" s="220" t="e">
        <f t="shared" si="229"/>
        <v>#NUM!</v>
      </c>
      <c r="AE586" s="223" t="e">
        <f t="shared" si="230"/>
        <v>#NUM!</v>
      </c>
      <c r="AF586" s="223" t="e">
        <f t="shared" si="231"/>
        <v>#NUM!</v>
      </c>
      <c r="AG586" s="222" t="e">
        <f t="shared" si="232"/>
        <v>#NUM!</v>
      </c>
      <c r="AI586" s="220" t="e">
        <f t="shared" si="233"/>
        <v>#DIV/0!</v>
      </c>
      <c r="AJ586" s="222" t="e">
        <f t="shared" si="234"/>
        <v>#DIV/0!</v>
      </c>
      <c r="AK586" s="222" t="e">
        <f t="shared" si="235"/>
        <v>#DIV/0!</v>
      </c>
      <c r="AL586" s="222" t="e">
        <f t="shared" si="236"/>
        <v>#DIV/0!</v>
      </c>
      <c r="AN586" s="89"/>
    </row>
    <row r="587" spans="1:40" s="88" customFormat="1" ht="30" hidden="1" customHeight="1">
      <c r="A587" s="88">
        <f>'CONSTRUCTION COST ESTIMATE'!A587</f>
        <v>0</v>
      </c>
      <c r="B587" s="91">
        <f>'CONSTRUCTION COST ESTIMATE'!B587</f>
        <v>609.01599999999996</v>
      </c>
      <c r="C587" s="92" t="str">
        <f>'CONSTRUCTION COST ESTIMATE'!C587</f>
        <v>TYPE CM2 DROP INLET (30 FOOT)</v>
      </c>
      <c r="D587" s="93" t="str">
        <f>'CONSTRUCTION COST ESTIMATE'!BB587</f>
        <v>EA</v>
      </c>
      <c r="E587" s="94">
        <f>'CONSTRUCTION COST ESTIMATE'!BA587</f>
        <v>0</v>
      </c>
      <c r="F587" s="220">
        <f>'CONSTRUCTION COST ESTIMATE'!BC587</f>
        <v>0</v>
      </c>
      <c r="G587" s="221">
        <f>'CONSTRUCTION COST ESTIMATE'!BD587</f>
        <v>0</v>
      </c>
      <c r="H587" s="220"/>
      <c r="I587" s="220">
        <f t="shared" si="219"/>
        <v>0</v>
      </c>
      <c r="J587" s="220"/>
      <c r="K587" s="220">
        <f t="shared" si="220"/>
        <v>0</v>
      </c>
      <c r="L587" s="220"/>
      <c r="M587" s="220">
        <f t="shared" si="221"/>
        <v>0</v>
      </c>
      <c r="N587" s="220"/>
      <c r="O587" s="220">
        <f t="shared" si="222"/>
        <v>0</v>
      </c>
      <c r="P587" s="220"/>
      <c r="Q587" s="220">
        <f t="shared" si="223"/>
        <v>0</v>
      </c>
      <c r="R587" s="220"/>
      <c r="S587" s="220">
        <f t="shared" si="224"/>
        <v>0</v>
      </c>
      <c r="T587" s="220"/>
      <c r="U587" s="220">
        <f t="shared" si="225"/>
        <v>0</v>
      </c>
      <c r="V587" s="220"/>
      <c r="W587" s="220">
        <f t="shared" si="226"/>
        <v>0</v>
      </c>
      <c r="X587" s="220"/>
      <c r="Y587" s="220">
        <f t="shared" si="227"/>
        <v>0</v>
      </c>
      <c r="Z587" s="220"/>
      <c r="AA587" s="220">
        <f t="shared" si="228"/>
        <v>0</v>
      </c>
      <c r="AC587" s="222" t="e">
        <f t="shared" si="238"/>
        <v>#DIV/0!</v>
      </c>
      <c r="AD587" s="220" t="e">
        <f t="shared" si="229"/>
        <v>#NUM!</v>
      </c>
      <c r="AE587" s="223" t="e">
        <f t="shared" si="230"/>
        <v>#NUM!</v>
      </c>
      <c r="AF587" s="223" t="e">
        <f t="shared" si="231"/>
        <v>#NUM!</v>
      </c>
      <c r="AG587" s="222" t="e">
        <f t="shared" si="232"/>
        <v>#NUM!</v>
      </c>
      <c r="AI587" s="220" t="e">
        <f t="shared" si="233"/>
        <v>#DIV/0!</v>
      </c>
      <c r="AJ587" s="222" t="e">
        <f t="shared" si="234"/>
        <v>#DIV/0!</v>
      </c>
      <c r="AK587" s="222" t="e">
        <f t="shared" si="235"/>
        <v>#DIV/0!</v>
      </c>
      <c r="AL587" s="222" t="e">
        <f t="shared" si="236"/>
        <v>#DIV/0!</v>
      </c>
      <c r="AN587" s="89"/>
    </row>
    <row r="588" spans="1:40" s="88" customFormat="1" ht="30" hidden="1" customHeight="1">
      <c r="A588" s="88">
        <f>'CONSTRUCTION COST ESTIMATE'!A588</f>
        <v>0</v>
      </c>
      <c r="B588" s="91">
        <f>'CONSTRUCTION COST ESTIMATE'!B588</f>
        <v>609.01700000000005</v>
      </c>
      <c r="C588" s="92" t="str">
        <f>'CONSTRUCTION COST ESTIMATE'!C588</f>
        <v>DM FOOT DROP INLET (9.5 TYPE)</v>
      </c>
      <c r="D588" s="93" t="str">
        <f>'CONSTRUCTION COST ESTIMATE'!BB588</f>
        <v>EA</v>
      </c>
      <c r="E588" s="94">
        <f>'CONSTRUCTION COST ESTIMATE'!BA588</f>
        <v>0</v>
      </c>
      <c r="F588" s="220">
        <f>'CONSTRUCTION COST ESTIMATE'!BC588</f>
        <v>0</v>
      </c>
      <c r="G588" s="221">
        <f>'CONSTRUCTION COST ESTIMATE'!BD588</f>
        <v>0</v>
      </c>
      <c r="H588" s="220"/>
      <c r="I588" s="220">
        <f t="shared" si="219"/>
        <v>0</v>
      </c>
      <c r="J588" s="220"/>
      <c r="K588" s="220">
        <f t="shared" si="220"/>
        <v>0</v>
      </c>
      <c r="L588" s="220"/>
      <c r="M588" s="220">
        <f t="shared" si="221"/>
        <v>0</v>
      </c>
      <c r="N588" s="220"/>
      <c r="O588" s="220">
        <f t="shared" si="222"/>
        <v>0</v>
      </c>
      <c r="P588" s="220"/>
      <c r="Q588" s="220">
        <f t="shared" si="223"/>
        <v>0</v>
      </c>
      <c r="R588" s="220"/>
      <c r="S588" s="220">
        <f t="shared" si="224"/>
        <v>0</v>
      </c>
      <c r="T588" s="220"/>
      <c r="U588" s="220">
        <f t="shared" si="225"/>
        <v>0</v>
      </c>
      <c r="V588" s="220"/>
      <c r="W588" s="220">
        <f t="shared" si="226"/>
        <v>0</v>
      </c>
      <c r="X588" s="220"/>
      <c r="Y588" s="220">
        <f t="shared" si="227"/>
        <v>0</v>
      </c>
      <c r="Z588" s="220"/>
      <c r="AA588" s="220">
        <f t="shared" si="228"/>
        <v>0</v>
      </c>
      <c r="AC588" s="222" t="e">
        <f t="shared" si="238"/>
        <v>#DIV/0!</v>
      </c>
      <c r="AD588" s="220" t="e">
        <f t="shared" si="229"/>
        <v>#NUM!</v>
      </c>
      <c r="AE588" s="223" t="e">
        <f t="shared" si="230"/>
        <v>#NUM!</v>
      </c>
      <c r="AF588" s="223" t="e">
        <f t="shared" si="231"/>
        <v>#NUM!</v>
      </c>
      <c r="AG588" s="222" t="e">
        <f t="shared" si="232"/>
        <v>#NUM!</v>
      </c>
      <c r="AI588" s="220" t="e">
        <f t="shared" si="233"/>
        <v>#DIV/0!</v>
      </c>
      <c r="AJ588" s="222" t="e">
        <f t="shared" si="234"/>
        <v>#DIV/0!</v>
      </c>
      <c r="AK588" s="222" t="e">
        <f t="shared" si="235"/>
        <v>#DIV/0!</v>
      </c>
      <c r="AL588" s="222" t="e">
        <f t="shared" si="236"/>
        <v>#DIV/0!</v>
      </c>
      <c r="AN588" s="89"/>
    </row>
    <row r="589" spans="1:40" s="88" customFormat="1" ht="30" hidden="1" customHeight="1">
      <c r="A589" s="88">
        <f>'CONSTRUCTION COST ESTIMATE'!A589</f>
        <v>0</v>
      </c>
      <c r="B589" s="91">
        <f>'CONSTRUCTION COST ESTIMATE'!B589</f>
        <v>609.01800000000003</v>
      </c>
      <c r="C589" s="92" t="str">
        <f>'CONSTRUCTION COST ESTIMATE'!C589</f>
        <v>TYPE DM DROP INLET (10 FOOT)</v>
      </c>
      <c r="D589" s="93" t="str">
        <f>'CONSTRUCTION COST ESTIMATE'!BB589</f>
        <v>EA</v>
      </c>
      <c r="E589" s="94">
        <f>'CONSTRUCTION COST ESTIMATE'!BA589</f>
        <v>0</v>
      </c>
      <c r="F589" s="220">
        <f>'CONSTRUCTION COST ESTIMATE'!BC589</f>
        <v>0</v>
      </c>
      <c r="G589" s="221">
        <f>'CONSTRUCTION COST ESTIMATE'!BD589</f>
        <v>0</v>
      </c>
      <c r="H589" s="220"/>
      <c r="I589" s="220">
        <f t="shared" si="219"/>
        <v>0</v>
      </c>
      <c r="J589" s="220"/>
      <c r="K589" s="220">
        <f t="shared" si="220"/>
        <v>0</v>
      </c>
      <c r="L589" s="220"/>
      <c r="M589" s="220">
        <f t="shared" si="221"/>
        <v>0</v>
      </c>
      <c r="N589" s="220"/>
      <c r="O589" s="220">
        <f t="shared" si="222"/>
        <v>0</v>
      </c>
      <c r="P589" s="220"/>
      <c r="Q589" s="220">
        <f t="shared" si="223"/>
        <v>0</v>
      </c>
      <c r="R589" s="220"/>
      <c r="S589" s="220">
        <f t="shared" si="224"/>
        <v>0</v>
      </c>
      <c r="T589" s="220"/>
      <c r="U589" s="220">
        <f t="shared" si="225"/>
        <v>0</v>
      </c>
      <c r="V589" s="220"/>
      <c r="W589" s="220">
        <f t="shared" si="226"/>
        <v>0</v>
      </c>
      <c r="X589" s="220"/>
      <c r="Y589" s="220">
        <f t="shared" si="227"/>
        <v>0</v>
      </c>
      <c r="Z589" s="220"/>
      <c r="AA589" s="220">
        <f t="shared" si="228"/>
        <v>0</v>
      </c>
      <c r="AC589" s="222" t="e">
        <f t="shared" si="238"/>
        <v>#DIV/0!</v>
      </c>
      <c r="AD589" s="220" t="e">
        <f t="shared" si="229"/>
        <v>#NUM!</v>
      </c>
      <c r="AE589" s="223" t="e">
        <f t="shared" si="230"/>
        <v>#NUM!</v>
      </c>
      <c r="AF589" s="223" t="e">
        <f t="shared" si="231"/>
        <v>#NUM!</v>
      </c>
      <c r="AG589" s="222" t="e">
        <f t="shared" si="232"/>
        <v>#NUM!</v>
      </c>
      <c r="AI589" s="220" t="e">
        <f t="shared" si="233"/>
        <v>#DIV/0!</v>
      </c>
      <c r="AJ589" s="222" t="e">
        <f t="shared" si="234"/>
        <v>#DIV/0!</v>
      </c>
      <c r="AK589" s="222" t="e">
        <f t="shared" si="235"/>
        <v>#DIV/0!</v>
      </c>
      <c r="AL589" s="222" t="e">
        <f t="shared" si="236"/>
        <v>#DIV/0!</v>
      </c>
      <c r="AN589" s="89"/>
    </row>
    <row r="590" spans="1:40" s="88" customFormat="1" ht="30" hidden="1" customHeight="1">
      <c r="A590" s="88">
        <f>'CONSTRUCTION COST ESTIMATE'!A590</f>
        <v>0</v>
      </c>
      <c r="B590" s="91">
        <f>'CONSTRUCTION COST ESTIMATE'!B590</f>
        <v>609.01900000000001</v>
      </c>
      <c r="C590" s="92" t="str">
        <f>'CONSTRUCTION COST ESTIMATE'!C590</f>
        <v>TYPE DM DROP INLET (12 FOOT)</v>
      </c>
      <c r="D590" s="93" t="str">
        <f>'CONSTRUCTION COST ESTIMATE'!BB590</f>
        <v>EA</v>
      </c>
      <c r="E590" s="94">
        <f>'CONSTRUCTION COST ESTIMATE'!BA590</f>
        <v>0</v>
      </c>
      <c r="F590" s="220">
        <f>'CONSTRUCTION COST ESTIMATE'!BC590</f>
        <v>0</v>
      </c>
      <c r="G590" s="221">
        <f>'CONSTRUCTION COST ESTIMATE'!BD590</f>
        <v>0</v>
      </c>
      <c r="H590" s="220"/>
      <c r="I590" s="220">
        <f t="shared" si="219"/>
        <v>0</v>
      </c>
      <c r="J590" s="220"/>
      <c r="K590" s="220">
        <f t="shared" si="220"/>
        <v>0</v>
      </c>
      <c r="L590" s="220"/>
      <c r="M590" s="220">
        <f t="shared" si="221"/>
        <v>0</v>
      </c>
      <c r="N590" s="220"/>
      <c r="O590" s="220">
        <f t="shared" si="222"/>
        <v>0</v>
      </c>
      <c r="P590" s="220"/>
      <c r="Q590" s="220">
        <f t="shared" si="223"/>
        <v>0</v>
      </c>
      <c r="R590" s="220"/>
      <c r="S590" s="220">
        <f t="shared" si="224"/>
        <v>0</v>
      </c>
      <c r="T590" s="220"/>
      <c r="U590" s="220">
        <f t="shared" si="225"/>
        <v>0</v>
      </c>
      <c r="V590" s="220"/>
      <c r="W590" s="220">
        <f t="shared" si="226"/>
        <v>0</v>
      </c>
      <c r="X590" s="220"/>
      <c r="Y590" s="220">
        <f t="shared" si="227"/>
        <v>0</v>
      </c>
      <c r="Z590" s="220"/>
      <c r="AA590" s="220">
        <f t="shared" si="228"/>
        <v>0</v>
      </c>
      <c r="AC590" s="222" t="e">
        <f t="shared" si="238"/>
        <v>#DIV/0!</v>
      </c>
      <c r="AD590" s="220" t="e">
        <f t="shared" si="229"/>
        <v>#NUM!</v>
      </c>
      <c r="AE590" s="223" t="e">
        <f t="shared" si="230"/>
        <v>#NUM!</v>
      </c>
      <c r="AF590" s="223" t="e">
        <f t="shared" si="231"/>
        <v>#NUM!</v>
      </c>
      <c r="AG590" s="222" t="e">
        <f t="shared" si="232"/>
        <v>#NUM!</v>
      </c>
      <c r="AI590" s="220" t="e">
        <f t="shared" si="233"/>
        <v>#DIV/0!</v>
      </c>
      <c r="AJ590" s="222" t="e">
        <f t="shared" si="234"/>
        <v>#DIV/0!</v>
      </c>
      <c r="AK590" s="222" t="e">
        <f t="shared" si="235"/>
        <v>#DIV/0!</v>
      </c>
      <c r="AL590" s="222" t="e">
        <f t="shared" si="236"/>
        <v>#DIV/0!</v>
      </c>
      <c r="AN590" s="89"/>
    </row>
    <row r="591" spans="1:40" s="88" customFormat="1" ht="30" hidden="1" customHeight="1">
      <c r="A591" s="88">
        <f>'CONSTRUCTION COST ESTIMATE'!A591</f>
        <v>0</v>
      </c>
      <c r="B591" s="91">
        <f>'CONSTRUCTION COST ESTIMATE'!B591</f>
        <v>609.02</v>
      </c>
      <c r="C591" s="92" t="str">
        <f>'CONSTRUCTION COST ESTIMATE'!C591</f>
        <v>TYPE DM DROP INLET (12.5 FOOT)</v>
      </c>
      <c r="D591" s="93" t="str">
        <f>'CONSTRUCTION COST ESTIMATE'!BB591</f>
        <v>EA</v>
      </c>
      <c r="E591" s="94">
        <f>'CONSTRUCTION COST ESTIMATE'!BA591</f>
        <v>0</v>
      </c>
      <c r="F591" s="220">
        <f>'CONSTRUCTION COST ESTIMATE'!BC591</f>
        <v>0</v>
      </c>
      <c r="G591" s="221">
        <f>'CONSTRUCTION COST ESTIMATE'!BD591</f>
        <v>0</v>
      </c>
      <c r="H591" s="220"/>
      <c r="I591" s="220">
        <f t="shared" si="219"/>
        <v>0</v>
      </c>
      <c r="J591" s="220"/>
      <c r="K591" s="220">
        <f t="shared" si="220"/>
        <v>0</v>
      </c>
      <c r="L591" s="220"/>
      <c r="M591" s="220">
        <f t="shared" si="221"/>
        <v>0</v>
      </c>
      <c r="N591" s="220"/>
      <c r="O591" s="220">
        <f t="shared" si="222"/>
        <v>0</v>
      </c>
      <c r="P591" s="220"/>
      <c r="Q591" s="220">
        <f t="shared" si="223"/>
        <v>0</v>
      </c>
      <c r="R591" s="220"/>
      <c r="S591" s="220">
        <f t="shared" si="224"/>
        <v>0</v>
      </c>
      <c r="T591" s="220"/>
      <c r="U591" s="220">
        <f t="shared" si="225"/>
        <v>0</v>
      </c>
      <c r="V591" s="220"/>
      <c r="W591" s="220">
        <f t="shared" si="226"/>
        <v>0</v>
      </c>
      <c r="X591" s="220"/>
      <c r="Y591" s="220">
        <f t="shared" si="227"/>
        <v>0</v>
      </c>
      <c r="Z591" s="220"/>
      <c r="AA591" s="220">
        <f t="shared" si="228"/>
        <v>0</v>
      </c>
      <c r="AC591" s="222" t="e">
        <f t="shared" si="238"/>
        <v>#DIV/0!</v>
      </c>
      <c r="AD591" s="220" t="e">
        <f t="shared" si="229"/>
        <v>#NUM!</v>
      </c>
      <c r="AE591" s="223" t="e">
        <f t="shared" si="230"/>
        <v>#NUM!</v>
      </c>
      <c r="AF591" s="223" t="e">
        <f t="shared" si="231"/>
        <v>#NUM!</v>
      </c>
      <c r="AG591" s="222" t="e">
        <f t="shared" si="232"/>
        <v>#NUM!</v>
      </c>
      <c r="AI591" s="220" t="e">
        <f t="shared" si="233"/>
        <v>#DIV/0!</v>
      </c>
      <c r="AJ591" s="222" t="e">
        <f t="shared" si="234"/>
        <v>#DIV/0!</v>
      </c>
      <c r="AK591" s="222" t="e">
        <f t="shared" si="235"/>
        <v>#DIV/0!</v>
      </c>
      <c r="AL591" s="222" t="e">
        <f t="shared" si="236"/>
        <v>#DIV/0!</v>
      </c>
      <c r="AN591" s="89"/>
    </row>
    <row r="592" spans="1:40" s="88" customFormat="1" ht="30" hidden="1" customHeight="1">
      <c r="A592" s="88">
        <f>'CONSTRUCTION COST ESTIMATE'!A592</f>
        <v>0</v>
      </c>
      <c r="B592" s="91">
        <f>'CONSTRUCTION COST ESTIMATE'!B592</f>
        <v>609.02099999999996</v>
      </c>
      <c r="C592" s="92" t="str">
        <f>'CONSTRUCTION COST ESTIMATE'!C592</f>
        <v>TYPE DM DROP INLET (17 FOOT)</v>
      </c>
      <c r="D592" s="93" t="str">
        <f>'CONSTRUCTION COST ESTIMATE'!BB592</f>
        <v>EA</v>
      </c>
      <c r="E592" s="94">
        <f>'CONSTRUCTION COST ESTIMATE'!BA592</f>
        <v>0</v>
      </c>
      <c r="F592" s="220">
        <f>'CONSTRUCTION COST ESTIMATE'!BC592</f>
        <v>0</v>
      </c>
      <c r="G592" s="221">
        <f>'CONSTRUCTION COST ESTIMATE'!BD592</f>
        <v>0</v>
      </c>
      <c r="H592" s="220"/>
      <c r="I592" s="220">
        <f t="shared" si="219"/>
        <v>0</v>
      </c>
      <c r="J592" s="220"/>
      <c r="K592" s="220">
        <f t="shared" si="220"/>
        <v>0</v>
      </c>
      <c r="L592" s="220"/>
      <c r="M592" s="220">
        <f t="shared" si="221"/>
        <v>0</v>
      </c>
      <c r="N592" s="220"/>
      <c r="O592" s="220">
        <f t="shared" si="222"/>
        <v>0</v>
      </c>
      <c r="P592" s="220"/>
      <c r="Q592" s="220">
        <f t="shared" si="223"/>
        <v>0</v>
      </c>
      <c r="R592" s="220"/>
      <c r="S592" s="220">
        <f t="shared" si="224"/>
        <v>0</v>
      </c>
      <c r="T592" s="220"/>
      <c r="U592" s="220">
        <f t="shared" si="225"/>
        <v>0</v>
      </c>
      <c r="V592" s="220"/>
      <c r="W592" s="220">
        <f t="shared" si="226"/>
        <v>0</v>
      </c>
      <c r="X592" s="220"/>
      <c r="Y592" s="220">
        <f t="shared" si="227"/>
        <v>0</v>
      </c>
      <c r="Z592" s="220"/>
      <c r="AA592" s="220">
        <f t="shared" si="228"/>
        <v>0</v>
      </c>
      <c r="AC592" s="222" t="e">
        <f t="shared" si="238"/>
        <v>#DIV/0!</v>
      </c>
      <c r="AD592" s="220" t="e">
        <f t="shared" si="229"/>
        <v>#NUM!</v>
      </c>
      <c r="AE592" s="223" t="e">
        <f t="shared" si="230"/>
        <v>#NUM!</v>
      </c>
      <c r="AF592" s="223" t="e">
        <f t="shared" si="231"/>
        <v>#NUM!</v>
      </c>
      <c r="AG592" s="222" t="e">
        <f t="shared" si="232"/>
        <v>#NUM!</v>
      </c>
      <c r="AI592" s="220" t="e">
        <f t="shared" si="233"/>
        <v>#DIV/0!</v>
      </c>
      <c r="AJ592" s="222" t="e">
        <f t="shared" si="234"/>
        <v>#DIV/0!</v>
      </c>
      <c r="AK592" s="222" t="e">
        <f t="shared" si="235"/>
        <v>#DIV/0!</v>
      </c>
      <c r="AL592" s="222" t="e">
        <f t="shared" si="236"/>
        <v>#DIV/0!</v>
      </c>
      <c r="AN592" s="89"/>
    </row>
    <row r="593" spans="1:40" s="88" customFormat="1" ht="30" hidden="1" customHeight="1">
      <c r="A593" s="88">
        <f>'CONSTRUCTION COST ESTIMATE'!A593</f>
        <v>0</v>
      </c>
      <c r="B593" s="91">
        <f>'CONSTRUCTION COST ESTIMATE'!B593</f>
        <v>609.02200000000005</v>
      </c>
      <c r="C593" s="92" t="str">
        <f>'CONSTRUCTION COST ESTIMATE'!C593</f>
        <v>TYPE DM DROP INLET (17.5 FOOT)</v>
      </c>
      <c r="D593" s="93" t="str">
        <f>'CONSTRUCTION COST ESTIMATE'!BB593</f>
        <v>EA</v>
      </c>
      <c r="E593" s="94">
        <f>'CONSTRUCTION COST ESTIMATE'!BA593</f>
        <v>0</v>
      </c>
      <c r="F593" s="220">
        <f>'CONSTRUCTION COST ESTIMATE'!BC593</f>
        <v>0</v>
      </c>
      <c r="G593" s="221">
        <f>'CONSTRUCTION COST ESTIMATE'!BD593</f>
        <v>0</v>
      </c>
      <c r="H593" s="220"/>
      <c r="I593" s="220">
        <f t="shared" si="219"/>
        <v>0</v>
      </c>
      <c r="J593" s="220"/>
      <c r="K593" s="220">
        <f t="shared" si="220"/>
        <v>0</v>
      </c>
      <c r="L593" s="220"/>
      <c r="M593" s="220">
        <f t="shared" si="221"/>
        <v>0</v>
      </c>
      <c r="N593" s="220"/>
      <c r="O593" s="220">
        <f t="shared" si="222"/>
        <v>0</v>
      </c>
      <c r="P593" s="220"/>
      <c r="Q593" s="220">
        <f t="shared" si="223"/>
        <v>0</v>
      </c>
      <c r="R593" s="220"/>
      <c r="S593" s="220">
        <f t="shared" si="224"/>
        <v>0</v>
      </c>
      <c r="T593" s="220"/>
      <c r="U593" s="220">
        <f t="shared" si="225"/>
        <v>0</v>
      </c>
      <c r="V593" s="220"/>
      <c r="W593" s="220">
        <f t="shared" si="226"/>
        <v>0</v>
      </c>
      <c r="X593" s="220"/>
      <c r="Y593" s="220">
        <f t="shared" si="227"/>
        <v>0</v>
      </c>
      <c r="Z593" s="220"/>
      <c r="AA593" s="220">
        <f t="shared" si="228"/>
        <v>0</v>
      </c>
      <c r="AC593" s="222" t="e">
        <f t="shared" si="238"/>
        <v>#DIV/0!</v>
      </c>
      <c r="AD593" s="220" t="e">
        <f t="shared" si="229"/>
        <v>#NUM!</v>
      </c>
      <c r="AE593" s="223" t="e">
        <f t="shared" si="230"/>
        <v>#NUM!</v>
      </c>
      <c r="AF593" s="223" t="e">
        <f t="shared" si="231"/>
        <v>#NUM!</v>
      </c>
      <c r="AG593" s="222" t="e">
        <f t="shared" si="232"/>
        <v>#NUM!</v>
      </c>
      <c r="AI593" s="220" t="e">
        <f t="shared" si="233"/>
        <v>#DIV/0!</v>
      </c>
      <c r="AJ593" s="222" t="e">
        <f t="shared" si="234"/>
        <v>#DIV/0!</v>
      </c>
      <c r="AK593" s="222" t="e">
        <f t="shared" si="235"/>
        <v>#DIV/0!</v>
      </c>
      <c r="AL593" s="222" t="e">
        <f t="shared" si="236"/>
        <v>#DIV/0!</v>
      </c>
      <c r="AN593" s="89"/>
    </row>
    <row r="594" spans="1:40" s="88" customFormat="1" ht="30" hidden="1" customHeight="1">
      <c r="A594" s="88">
        <f>'CONSTRUCTION COST ESTIMATE'!A594</f>
        <v>0</v>
      </c>
      <c r="B594" s="91">
        <f>'CONSTRUCTION COST ESTIMATE'!B594</f>
        <v>609.02300000000002</v>
      </c>
      <c r="C594" s="92" t="str">
        <f>'CONSTRUCTION COST ESTIMATE'!C594</f>
        <v>TYPE DM DROP INLET (20 FOOT)</v>
      </c>
      <c r="D594" s="93" t="str">
        <f>'CONSTRUCTION COST ESTIMATE'!BB594</f>
        <v>EA</v>
      </c>
      <c r="E594" s="94">
        <f>'CONSTRUCTION COST ESTIMATE'!BA594</f>
        <v>0</v>
      </c>
      <c r="F594" s="220">
        <f>'CONSTRUCTION COST ESTIMATE'!BC594</f>
        <v>0</v>
      </c>
      <c r="G594" s="221">
        <f>'CONSTRUCTION COST ESTIMATE'!BD594</f>
        <v>0</v>
      </c>
      <c r="H594" s="220"/>
      <c r="I594" s="220">
        <f t="shared" si="219"/>
        <v>0</v>
      </c>
      <c r="J594" s="220"/>
      <c r="K594" s="220">
        <f t="shared" si="220"/>
        <v>0</v>
      </c>
      <c r="L594" s="220"/>
      <c r="M594" s="220">
        <f t="shared" si="221"/>
        <v>0</v>
      </c>
      <c r="N594" s="220"/>
      <c r="O594" s="220">
        <f t="shared" si="222"/>
        <v>0</v>
      </c>
      <c r="P594" s="220"/>
      <c r="Q594" s="220">
        <f t="shared" si="223"/>
        <v>0</v>
      </c>
      <c r="R594" s="220"/>
      <c r="S594" s="220">
        <f t="shared" si="224"/>
        <v>0</v>
      </c>
      <c r="T594" s="220"/>
      <c r="U594" s="220">
        <f t="shared" si="225"/>
        <v>0</v>
      </c>
      <c r="V594" s="220"/>
      <c r="W594" s="220">
        <f t="shared" si="226"/>
        <v>0</v>
      </c>
      <c r="X594" s="220"/>
      <c r="Y594" s="220">
        <f t="shared" si="227"/>
        <v>0</v>
      </c>
      <c r="Z594" s="220"/>
      <c r="AA594" s="220">
        <f t="shared" si="228"/>
        <v>0</v>
      </c>
      <c r="AC594" s="222" t="e">
        <f t="shared" si="238"/>
        <v>#DIV/0!</v>
      </c>
      <c r="AD594" s="220" t="e">
        <f t="shared" si="229"/>
        <v>#NUM!</v>
      </c>
      <c r="AE594" s="223" t="e">
        <f t="shared" si="230"/>
        <v>#NUM!</v>
      </c>
      <c r="AF594" s="223" t="e">
        <f t="shared" si="231"/>
        <v>#NUM!</v>
      </c>
      <c r="AG594" s="222" t="e">
        <f t="shared" si="232"/>
        <v>#NUM!</v>
      </c>
      <c r="AI594" s="220" t="e">
        <f t="shared" si="233"/>
        <v>#DIV/0!</v>
      </c>
      <c r="AJ594" s="222" t="e">
        <f t="shared" si="234"/>
        <v>#DIV/0!</v>
      </c>
      <c r="AK594" s="222" t="e">
        <f t="shared" si="235"/>
        <v>#DIV/0!</v>
      </c>
      <c r="AL594" s="222" t="e">
        <f t="shared" si="236"/>
        <v>#DIV/0!</v>
      </c>
      <c r="AN594" s="89"/>
    </row>
    <row r="595" spans="1:40" s="88" customFormat="1" ht="30" hidden="1" customHeight="1">
      <c r="A595" s="88">
        <f>'CONSTRUCTION COST ESTIMATE'!A595</f>
        <v>0</v>
      </c>
      <c r="B595" s="91">
        <f>'CONSTRUCTION COST ESTIMATE'!B595</f>
        <v>609.024</v>
      </c>
      <c r="C595" s="92" t="str">
        <f>'CONSTRUCTION COST ESTIMATE'!C595</f>
        <v>TYPE DM DROP INLET (22 FOOT)</v>
      </c>
      <c r="D595" s="93" t="str">
        <f>'CONSTRUCTION COST ESTIMATE'!BB595</f>
        <v>EA</v>
      </c>
      <c r="E595" s="94">
        <f>'CONSTRUCTION COST ESTIMATE'!BA595</f>
        <v>0</v>
      </c>
      <c r="F595" s="220">
        <f>'CONSTRUCTION COST ESTIMATE'!BC595</f>
        <v>0</v>
      </c>
      <c r="G595" s="221">
        <f>'CONSTRUCTION COST ESTIMATE'!BD595</f>
        <v>0</v>
      </c>
      <c r="H595" s="220"/>
      <c r="I595" s="220">
        <f t="shared" si="219"/>
        <v>0</v>
      </c>
      <c r="J595" s="220"/>
      <c r="K595" s="220">
        <f t="shared" si="220"/>
        <v>0</v>
      </c>
      <c r="L595" s="220"/>
      <c r="M595" s="220">
        <f t="shared" si="221"/>
        <v>0</v>
      </c>
      <c r="N595" s="220"/>
      <c r="O595" s="220">
        <f t="shared" si="222"/>
        <v>0</v>
      </c>
      <c r="P595" s="220"/>
      <c r="Q595" s="220">
        <f t="shared" si="223"/>
        <v>0</v>
      </c>
      <c r="R595" s="220"/>
      <c r="S595" s="220">
        <f t="shared" si="224"/>
        <v>0</v>
      </c>
      <c r="T595" s="220"/>
      <c r="U595" s="220">
        <f t="shared" si="225"/>
        <v>0</v>
      </c>
      <c r="V595" s="220"/>
      <c r="W595" s="220">
        <f t="shared" si="226"/>
        <v>0</v>
      </c>
      <c r="X595" s="220"/>
      <c r="Y595" s="220">
        <f t="shared" si="227"/>
        <v>0</v>
      </c>
      <c r="Z595" s="220"/>
      <c r="AA595" s="220">
        <f t="shared" si="228"/>
        <v>0</v>
      </c>
      <c r="AC595" s="222" t="e">
        <f t="shared" si="238"/>
        <v>#DIV/0!</v>
      </c>
      <c r="AD595" s="220" t="e">
        <f t="shared" si="229"/>
        <v>#NUM!</v>
      </c>
      <c r="AE595" s="223" t="e">
        <f t="shared" si="230"/>
        <v>#NUM!</v>
      </c>
      <c r="AF595" s="223" t="e">
        <f t="shared" si="231"/>
        <v>#NUM!</v>
      </c>
      <c r="AG595" s="222" t="e">
        <f t="shared" si="232"/>
        <v>#NUM!</v>
      </c>
      <c r="AI595" s="220" t="e">
        <f t="shared" si="233"/>
        <v>#DIV/0!</v>
      </c>
      <c r="AJ595" s="222" t="e">
        <f t="shared" si="234"/>
        <v>#DIV/0!</v>
      </c>
      <c r="AK595" s="222" t="e">
        <f t="shared" si="235"/>
        <v>#DIV/0!</v>
      </c>
      <c r="AL595" s="222" t="e">
        <f t="shared" si="236"/>
        <v>#DIV/0!</v>
      </c>
      <c r="AN595" s="89"/>
    </row>
    <row r="596" spans="1:40" s="88" customFormat="1" ht="30" hidden="1" customHeight="1">
      <c r="A596" s="88">
        <f>'CONSTRUCTION COST ESTIMATE'!A596</f>
        <v>0</v>
      </c>
      <c r="B596" s="91">
        <f>'CONSTRUCTION COST ESTIMATE'!B596</f>
        <v>609.02499999999998</v>
      </c>
      <c r="C596" s="92" t="str">
        <f>'CONSTRUCTION COST ESTIMATE'!C596</f>
        <v>TYPE DM2 DROP INLET (2.5 FOOT)</v>
      </c>
      <c r="D596" s="93" t="str">
        <f>'CONSTRUCTION COST ESTIMATE'!BB596</f>
        <v>EA</v>
      </c>
      <c r="E596" s="94">
        <f>'CONSTRUCTION COST ESTIMATE'!BA596</f>
        <v>0</v>
      </c>
      <c r="F596" s="220">
        <f>'CONSTRUCTION COST ESTIMATE'!BC596</f>
        <v>0</v>
      </c>
      <c r="G596" s="221">
        <f>'CONSTRUCTION COST ESTIMATE'!BD596</f>
        <v>0</v>
      </c>
      <c r="H596" s="220"/>
      <c r="I596" s="220">
        <f t="shared" si="219"/>
        <v>0</v>
      </c>
      <c r="J596" s="220"/>
      <c r="K596" s="220">
        <f t="shared" si="220"/>
        <v>0</v>
      </c>
      <c r="L596" s="220"/>
      <c r="M596" s="220">
        <f t="shared" si="221"/>
        <v>0</v>
      </c>
      <c r="N596" s="220"/>
      <c r="O596" s="220">
        <f t="shared" si="222"/>
        <v>0</v>
      </c>
      <c r="P596" s="220"/>
      <c r="Q596" s="220">
        <f t="shared" si="223"/>
        <v>0</v>
      </c>
      <c r="R596" s="220"/>
      <c r="S596" s="220">
        <f t="shared" si="224"/>
        <v>0</v>
      </c>
      <c r="T596" s="220"/>
      <c r="U596" s="220">
        <f t="shared" si="225"/>
        <v>0</v>
      </c>
      <c r="V596" s="220"/>
      <c r="W596" s="220">
        <f t="shared" si="226"/>
        <v>0</v>
      </c>
      <c r="X596" s="220"/>
      <c r="Y596" s="220">
        <f t="shared" si="227"/>
        <v>0</v>
      </c>
      <c r="Z596" s="220"/>
      <c r="AA596" s="220">
        <f t="shared" si="228"/>
        <v>0</v>
      </c>
      <c r="AC596" s="222" t="e">
        <f t="shared" si="238"/>
        <v>#DIV/0!</v>
      </c>
      <c r="AD596" s="220" t="e">
        <f t="shared" si="229"/>
        <v>#NUM!</v>
      </c>
      <c r="AE596" s="223" t="e">
        <f t="shared" si="230"/>
        <v>#NUM!</v>
      </c>
      <c r="AF596" s="223" t="e">
        <f t="shared" si="231"/>
        <v>#NUM!</v>
      </c>
      <c r="AG596" s="222" t="e">
        <f t="shared" si="232"/>
        <v>#NUM!</v>
      </c>
      <c r="AI596" s="220" t="e">
        <f t="shared" si="233"/>
        <v>#DIV/0!</v>
      </c>
      <c r="AJ596" s="222" t="e">
        <f t="shared" si="234"/>
        <v>#DIV/0!</v>
      </c>
      <c r="AK596" s="222" t="e">
        <f t="shared" si="235"/>
        <v>#DIV/0!</v>
      </c>
      <c r="AL596" s="222" t="e">
        <f t="shared" si="236"/>
        <v>#DIV/0!</v>
      </c>
      <c r="AN596" s="89"/>
    </row>
    <row r="597" spans="1:40" s="88" customFormat="1" ht="30" hidden="1" customHeight="1">
      <c r="A597" s="88">
        <f>'CONSTRUCTION COST ESTIMATE'!A597</f>
        <v>0</v>
      </c>
      <c r="B597" s="91">
        <f>'CONSTRUCTION COST ESTIMATE'!B597</f>
        <v>609.02599999999995</v>
      </c>
      <c r="C597" s="92" t="str">
        <f>'CONSTRUCTION COST ESTIMATE'!C597</f>
        <v>TYPE DM2 DROP INLET (5 FOOT)</v>
      </c>
      <c r="D597" s="93" t="str">
        <f>'CONSTRUCTION COST ESTIMATE'!BB597</f>
        <v>EA</v>
      </c>
      <c r="E597" s="94">
        <f>'CONSTRUCTION COST ESTIMATE'!BA597</f>
        <v>0</v>
      </c>
      <c r="F597" s="220">
        <f>'CONSTRUCTION COST ESTIMATE'!BC597</f>
        <v>0</v>
      </c>
      <c r="G597" s="221">
        <f>'CONSTRUCTION COST ESTIMATE'!BD597</f>
        <v>0</v>
      </c>
      <c r="H597" s="220"/>
      <c r="I597" s="220">
        <f t="shared" si="219"/>
        <v>0</v>
      </c>
      <c r="J597" s="220"/>
      <c r="K597" s="220">
        <f t="shared" si="220"/>
        <v>0</v>
      </c>
      <c r="L597" s="220"/>
      <c r="M597" s="220">
        <f t="shared" si="221"/>
        <v>0</v>
      </c>
      <c r="N597" s="220"/>
      <c r="O597" s="220">
        <f t="shared" si="222"/>
        <v>0</v>
      </c>
      <c r="P597" s="220"/>
      <c r="Q597" s="220">
        <f t="shared" si="223"/>
        <v>0</v>
      </c>
      <c r="R597" s="220"/>
      <c r="S597" s="220">
        <f t="shared" si="224"/>
        <v>0</v>
      </c>
      <c r="T597" s="220"/>
      <c r="U597" s="220">
        <f t="shared" si="225"/>
        <v>0</v>
      </c>
      <c r="V597" s="220"/>
      <c r="W597" s="220">
        <f t="shared" si="226"/>
        <v>0</v>
      </c>
      <c r="X597" s="220"/>
      <c r="Y597" s="220">
        <f t="shared" si="227"/>
        <v>0</v>
      </c>
      <c r="Z597" s="220"/>
      <c r="AA597" s="220">
        <f t="shared" si="228"/>
        <v>0</v>
      </c>
      <c r="AC597" s="222" t="e">
        <f t="shared" si="238"/>
        <v>#DIV/0!</v>
      </c>
      <c r="AD597" s="220" t="e">
        <f t="shared" si="229"/>
        <v>#NUM!</v>
      </c>
      <c r="AE597" s="223" t="e">
        <f t="shared" si="230"/>
        <v>#NUM!</v>
      </c>
      <c r="AF597" s="223" t="e">
        <f t="shared" si="231"/>
        <v>#NUM!</v>
      </c>
      <c r="AG597" s="222" t="e">
        <f t="shared" si="232"/>
        <v>#NUM!</v>
      </c>
      <c r="AI597" s="220" t="e">
        <f t="shared" si="233"/>
        <v>#DIV/0!</v>
      </c>
      <c r="AJ597" s="222" t="e">
        <f t="shared" si="234"/>
        <v>#DIV/0!</v>
      </c>
      <c r="AK597" s="222" t="e">
        <f t="shared" si="235"/>
        <v>#DIV/0!</v>
      </c>
      <c r="AL597" s="222" t="e">
        <f t="shared" si="236"/>
        <v>#DIV/0!</v>
      </c>
      <c r="AN597" s="89"/>
    </row>
    <row r="598" spans="1:40" s="88" customFormat="1" ht="30" hidden="1" customHeight="1">
      <c r="A598" s="88">
        <f>'CONSTRUCTION COST ESTIMATE'!A598</f>
        <v>0</v>
      </c>
      <c r="B598" s="91">
        <f>'CONSTRUCTION COST ESTIMATE'!B598</f>
        <v>609.02700000000004</v>
      </c>
      <c r="C598" s="92" t="str">
        <f>'CONSTRUCTION COST ESTIMATE'!C598</f>
        <v>TYPE DM2 DROP INLET (7.5 FOOT)</v>
      </c>
      <c r="D598" s="93" t="str">
        <f>'CONSTRUCTION COST ESTIMATE'!BB598</f>
        <v>EA</v>
      </c>
      <c r="E598" s="94">
        <f>'CONSTRUCTION COST ESTIMATE'!BA598</f>
        <v>0</v>
      </c>
      <c r="F598" s="220">
        <f>'CONSTRUCTION COST ESTIMATE'!BC598</f>
        <v>0</v>
      </c>
      <c r="G598" s="221">
        <f>'CONSTRUCTION COST ESTIMATE'!BD598</f>
        <v>0</v>
      </c>
      <c r="H598" s="220"/>
      <c r="I598" s="220">
        <f t="shared" si="219"/>
        <v>0</v>
      </c>
      <c r="J598" s="220"/>
      <c r="K598" s="220">
        <f t="shared" si="220"/>
        <v>0</v>
      </c>
      <c r="L598" s="220"/>
      <c r="M598" s="220">
        <f t="shared" si="221"/>
        <v>0</v>
      </c>
      <c r="N598" s="220"/>
      <c r="O598" s="220">
        <f t="shared" si="222"/>
        <v>0</v>
      </c>
      <c r="P598" s="220"/>
      <c r="Q598" s="220">
        <f t="shared" si="223"/>
        <v>0</v>
      </c>
      <c r="R598" s="220"/>
      <c r="S598" s="220">
        <f t="shared" si="224"/>
        <v>0</v>
      </c>
      <c r="T598" s="220"/>
      <c r="U598" s="220">
        <f t="shared" si="225"/>
        <v>0</v>
      </c>
      <c r="V598" s="220"/>
      <c r="W598" s="220">
        <f t="shared" si="226"/>
        <v>0</v>
      </c>
      <c r="X598" s="220"/>
      <c r="Y598" s="220">
        <f t="shared" si="227"/>
        <v>0</v>
      </c>
      <c r="Z598" s="220"/>
      <c r="AA598" s="220">
        <f t="shared" si="228"/>
        <v>0</v>
      </c>
      <c r="AC598" s="222" t="e">
        <f t="shared" si="238"/>
        <v>#DIV/0!</v>
      </c>
      <c r="AD598" s="220" t="e">
        <f t="shared" si="229"/>
        <v>#NUM!</v>
      </c>
      <c r="AE598" s="223" t="e">
        <f t="shared" si="230"/>
        <v>#NUM!</v>
      </c>
      <c r="AF598" s="223" t="e">
        <f t="shared" si="231"/>
        <v>#NUM!</v>
      </c>
      <c r="AG598" s="222" t="e">
        <f t="shared" si="232"/>
        <v>#NUM!</v>
      </c>
      <c r="AI598" s="220" t="e">
        <f t="shared" si="233"/>
        <v>#DIV/0!</v>
      </c>
      <c r="AJ598" s="222" t="e">
        <f t="shared" si="234"/>
        <v>#DIV/0!</v>
      </c>
      <c r="AK598" s="222" t="e">
        <f t="shared" si="235"/>
        <v>#DIV/0!</v>
      </c>
      <c r="AL598" s="222" t="e">
        <f t="shared" si="236"/>
        <v>#DIV/0!</v>
      </c>
      <c r="AN598" s="89"/>
    </row>
    <row r="599" spans="1:40" s="88" customFormat="1" ht="30" hidden="1" customHeight="1">
      <c r="A599" s="88">
        <f>'CONSTRUCTION COST ESTIMATE'!A599</f>
        <v>0</v>
      </c>
      <c r="B599" s="91">
        <f>'CONSTRUCTION COST ESTIMATE'!B599</f>
        <v>609.02800000000002</v>
      </c>
      <c r="C599" s="92" t="str">
        <f>'CONSTRUCTION COST ESTIMATE'!C599</f>
        <v>TYPE DM2 DROP INLET (10 FOOT)</v>
      </c>
      <c r="D599" s="93" t="str">
        <f>'CONSTRUCTION COST ESTIMATE'!BB599</f>
        <v>EA</v>
      </c>
      <c r="E599" s="94">
        <f>'CONSTRUCTION COST ESTIMATE'!BA599</f>
        <v>0</v>
      </c>
      <c r="F599" s="220">
        <f>'CONSTRUCTION COST ESTIMATE'!BC599</f>
        <v>0</v>
      </c>
      <c r="G599" s="221">
        <f>'CONSTRUCTION COST ESTIMATE'!BD599</f>
        <v>0</v>
      </c>
      <c r="H599" s="220"/>
      <c r="I599" s="220">
        <f t="shared" ref="I599:I662" si="239">$E599*H599</f>
        <v>0</v>
      </c>
      <c r="J599" s="220"/>
      <c r="K599" s="220">
        <f t="shared" ref="K599:K662" si="240">$E599*J599</f>
        <v>0</v>
      </c>
      <c r="L599" s="220"/>
      <c r="M599" s="220">
        <f t="shared" ref="M599:M662" si="241">$E599*L599</f>
        <v>0</v>
      </c>
      <c r="N599" s="220"/>
      <c r="O599" s="220">
        <f t="shared" ref="O599:O662" si="242">$E599*N599</f>
        <v>0</v>
      </c>
      <c r="P599" s="220"/>
      <c r="Q599" s="220">
        <f t="shared" ref="Q599:Q662" si="243">$E599*P599</f>
        <v>0</v>
      </c>
      <c r="R599" s="220"/>
      <c r="S599" s="220">
        <f t="shared" ref="S599:S662" si="244">$E599*R599</f>
        <v>0</v>
      </c>
      <c r="T599" s="220"/>
      <c r="U599" s="220">
        <f t="shared" ref="U599:U662" si="245">$E599*T599</f>
        <v>0</v>
      </c>
      <c r="V599" s="220"/>
      <c r="W599" s="220">
        <f t="shared" ref="W599:W662" si="246">$E599*V599</f>
        <v>0</v>
      </c>
      <c r="X599" s="220"/>
      <c r="Y599" s="220">
        <f t="shared" ref="Y599:Y662" si="247">$E599*X599</f>
        <v>0</v>
      </c>
      <c r="Z599" s="220"/>
      <c r="AA599" s="220">
        <f t="shared" ref="AA599:AA662" si="248">$E599*Z599</f>
        <v>0</v>
      </c>
      <c r="AC599" s="222" t="e">
        <f t="shared" si="238"/>
        <v>#DIV/0!</v>
      </c>
      <c r="AD599" s="220" t="e">
        <f t="shared" ref="AD599:AD662" si="249">MEDIAN(H599,J599,L599,N599,P599,R599,T599,V599,X599,Z599)</f>
        <v>#NUM!</v>
      </c>
      <c r="AE599" s="223" t="e">
        <f t="shared" ref="AE599:AE662" si="250">IF(H599&gt;AD599,"X","")</f>
        <v>#NUM!</v>
      </c>
      <c r="AF599" s="223" t="e">
        <f t="shared" ref="AF599:AF662" si="251">IF(H599&lt;AD599,"X","")</f>
        <v>#NUM!</v>
      </c>
      <c r="AG599" s="222" t="e">
        <f t="shared" ref="AG599:AG662" si="252">H599/AD599</f>
        <v>#NUM!</v>
      </c>
      <c r="AI599" s="220" t="e">
        <f t="shared" ref="AI599:AI662" si="253">AVERAGE(H599,J599,L599,N599,P599,R599,T599,V599,X599,Z599)</f>
        <v>#DIV/0!</v>
      </c>
      <c r="AJ599" s="222" t="e">
        <f t="shared" ref="AJ599:AJ662" si="254">AI599/F599</f>
        <v>#DIV/0!</v>
      </c>
      <c r="AK599" s="222" t="e">
        <f t="shared" ref="AK599:AK662" si="255">H599/F599</f>
        <v>#DIV/0!</v>
      </c>
      <c r="AL599" s="222" t="e">
        <f t="shared" ref="AL599:AL662" si="256">H599/AI599</f>
        <v>#DIV/0!</v>
      </c>
      <c r="AN599" s="89"/>
    </row>
    <row r="600" spans="1:40" s="88" customFormat="1" ht="30" hidden="1" customHeight="1">
      <c r="A600" s="88">
        <f>'CONSTRUCTION COST ESTIMATE'!A600</f>
        <v>0</v>
      </c>
      <c r="B600" s="91">
        <f>'CONSTRUCTION COST ESTIMATE'!B600</f>
        <v>609.029</v>
      </c>
      <c r="C600" s="92" t="str">
        <f>'CONSTRUCTION COST ESTIMATE'!C600</f>
        <v>TYPE DM2 DROP INLET (15 FOOT)</v>
      </c>
      <c r="D600" s="93" t="str">
        <f>'CONSTRUCTION COST ESTIMATE'!BB600</f>
        <v>EA</v>
      </c>
      <c r="E600" s="94">
        <f>'CONSTRUCTION COST ESTIMATE'!BA600</f>
        <v>0</v>
      </c>
      <c r="F600" s="220">
        <f>'CONSTRUCTION COST ESTIMATE'!BC600</f>
        <v>0</v>
      </c>
      <c r="G600" s="221">
        <f>'CONSTRUCTION COST ESTIMATE'!BD600</f>
        <v>0</v>
      </c>
      <c r="H600" s="220"/>
      <c r="I600" s="220">
        <f t="shared" si="239"/>
        <v>0</v>
      </c>
      <c r="J600" s="220"/>
      <c r="K600" s="220">
        <f t="shared" si="240"/>
        <v>0</v>
      </c>
      <c r="L600" s="220"/>
      <c r="M600" s="220">
        <f t="shared" si="241"/>
        <v>0</v>
      </c>
      <c r="N600" s="220"/>
      <c r="O600" s="220">
        <f t="shared" si="242"/>
        <v>0</v>
      </c>
      <c r="P600" s="220"/>
      <c r="Q600" s="220">
        <f t="shared" si="243"/>
        <v>0</v>
      </c>
      <c r="R600" s="220"/>
      <c r="S600" s="220">
        <f t="shared" si="244"/>
        <v>0</v>
      </c>
      <c r="T600" s="220"/>
      <c r="U600" s="220">
        <f t="shared" si="245"/>
        <v>0</v>
      </c>
      <c r="V600" s="220"/>
      <c r="W600" s="220">
        <f t="shared" si="246"/>
        <v>0</v>
      </c>
      <c r="X600" s="220"/>
      <c r="Y600" s="220">
        <f t="shared" si="247"/>
        <v>0</v>
      </c>
      <c r="Z600" s="220"/>
      <c r="AA600" s="220">
        <f t="shared" si="248"/>
        <v>0</v>
      </c>
      <c r="AC600" s="222" t="e">
        <f t="shared" si="238"/>
        <v>#DIV/0!</v>
      </c>
      <c r="AD600" s="220" t="e">
        <f t="shared" si="249"/>
        <v>#NUM!</v>
      </c>
      <c r="AE600" s="223" t="e">
        <f t="shared" si="250"/>
        <v>#NUM!</v>
      </c>
      <c r="AF600" s="223" t="e">
        <f t="shared" si="251"/>
        <v>#NUM!</v>
      </c>
      <c r="AG600" s="222" t="e">
        <f t="shared" si="252"/>
        <v>#NUM!</v>
      </c>
      <c r="AI600" s="220" t="e">
        <f t="shared" si="253"/>
        <v>#DIV/0!</v>
      </c>
      <c r="AJ600" s="222" t="e">
        <f t="shared" si="254"/>
        <v>#DIV/0!</v>
      </c>
      <c r="AK600" s="222" t="e">
        <f t="shared" si="255"/>
        <v>#DIV/0!</v>
      </c>
      <c r="AL600" s="222" t="e">
        <f t="shared" si="256"/>
        <v>#DIV/0!</v>
      </c>
      <c r="AN600" s="89"/>
    </row>
    <row r="601" spans="1:40" s="88" customFormat="1" ht="30" hidden="1" customHeight="1">
      <c r="A601" s="88">
        <f>'CONSTRUCTION COST ESTIMATE'!A601</f>
        <v>0</v>
      </c>
      <c r="B601" s="91">
        <f>'CONSTRUCTION COST ESTIMATE'!B601</f>
        <v>609.03</v>
      </c>
      <c r="C601" s="92" t="str">
        <f>'CONSTRUCTION COST ESTIMATE'!C601</f>
        <v>MODIFIED TYPE DM2 DROP INLET (16.5 FOOT)</v>
      </c>
      <c r="D601" s="93" t="str">
        <f>'CONSTRUCTION COST ESTIMATE'!BB601</f>
        <v>EA</v>
      </c>
      <c r="E601" s="94">
        <f>'CONSTRUCTION COST ESTIMATE'!BA601</f>
        <v>0</v>
      </c>
      <c r="F601" s="220">
        <f>'CONSTRUCTION COST ESTIMATE'!BC601</f>
        <v>0</v>
      </c>
      <c r="G601" s="221">
        <f>'CONSTRUCTION COST ESTIMATE'!BD601</f>
        <v>0</v>
      </c>
      <c r="H601" s="220"/>
      <c r="I601" s="220">
        <f t="shared" si="239"/>
        <v>0</v>
      </c>
      <c r="J601" s="220"/>
      <c r="K601" s="220">
        <f t="shared" si="240"/>
        <v>0</v>
      </c>
      <c r="L601" s="220"/>
      <c r="M601" s="220">
        <f t="shared" si="241"/>
        <v>0</v>
      </c>
      <c r="N601" s="220"/>
      <c r="O601" s="220">
        <f t="shared" si="242"/>
        <v>0</v>
      </c>
      <c r="P601" s="220"/>
      <c r="Q601" s="220">
        <f t="shared" si="243"/>
        <v>0</v>
      </c>
      <c r="R601" s="220"/>
      <c r="S601" s="220">
        <f t="shared" si="244"/>
        <v>0</v>
      </c>
      <c r="T601" s="220"/>
      <c r="U601" s="220">
        <f t="shared" si="245"/>
        <v>0</v>
      </c>
      <c r="V601" s="220"/>
      <c r="W601" s="220">
        <f t="shared" si="246"/>
        <v>0</v>
      </c>
      <c r="X601" s="220"/>
      <c r="Y601" s="220">
        <f t="shared" si="247"/>
        <v>0</v>
      </c>
      <c r="Z601" s="220"/>
      <c r="AA601" s="220">
        <f t="shared" si="248"/>
        <v>0</v>
      </c>
      <c r="AC601" s="222" t="e">
        <f t="shared" si="238"/>
        <v>#DIV/0!</v>
      </c>
      <c r="AD601" s="220" t="e">
        <f t="shared" si="249"/>
        <v>#NUM!</v>
      </c>
      <c r="AE601" s="223" t="e">
        <f t="shared" si="250"/>
        <v>#NUM!</v>
      </c>
      <c r="AF601" s="223" t="e">
        <f t="shared" si="251"/>
        <v>#NUM!</v>
      </c>
      <c r="AG601" s="222" t="e">
        <f t="shared" si="252"/>
        <v>#NUM!</v>
      </c>
      <c r="AI601" s="220" t="e">
        <f t="shared" si="253"/>
        <v>#DIV/0!</v>
      </c>
      <c r="AJ601" s="222" t="e">
        <f t="shared" si="254"/>
        <v>#DIV/0!</v>
      </c>
      <c r="AK601" s="222" t="e">
        <f t="shared" si="255"/>
        <v>#DIV/0!</v>
      </c>
      <c r="AL601" s="222" t="e">
        <f t="shared" si="256"/>
        <v>#DIV/0!</v>
      </c>
      <c r="AN601" s="89"/>
    </row>
    <row r="602" spans="1:40" s="88" customFormat="1" ht="30" hidden="1" customHeight="1">
      <c r="A602" s="88">
        <f>'CONSTRUCTION COST ESTIMATE'!A602</f>
        <v>0</v>
      </c>
      <c r="B602" s="91">
        <f>'CONSTRUCTION COST ESTIMATE'!B602</f>
        <v>609.03099999999995</v>
      </c>
      <c r="C602" s="92" t="str">
        <f>'CONSTRUCTION COST ESTIMATE'!C602</f>
        <v>TYPE DM2 DROP INLET (20 FOOT)</v>
      </c>
      <c r="D602" s="93" t="str">
        <f>'CONSTRUCTION COST ESTIMATE'!BB602</f>
        <v>EA</v>
      </c>
      <c r="E602" s="94">
        <f>'CONSTRUCTION COST ESTIMATE'!BA602</f>
        <v>0</v>
      </c>
      <c r="F602" s="220">
        <f>'CONSTRUCTION COST ESTIMATE'!BC602</f>
        <v>0</v>
      </c>
      <c r="G602" s="221">
        <f>'CONSTRUCTION COST ESTIMATE'!BD602</f>
        <v>0</v>
      </c>
      <c r="H602" s="220"/>
      <c r="I602" s="220">
        <f t="shared" si="239"/>
        <v>0</v>
      </c>
      <c r="J602" s="220"/>
      <c r="K602" s="220">
        <f t="shared" si="240"/>
        <v>0</v>
      </c>
      <c r="L602" s="220"/>
      <c r="M602" s="220">
        <f t="shared" si="241"/>
        <v>0</v>
      </c>
      <c r="N602" s="220"/>
      <c r="O602" s="220">
        <f t="shared" si="242"/>
        <v>0</v>
      </c>
      <c r="P602" s="220"/>
      <c r="Q602" s="220">
        <f t="shared" si="243"/>
        <v>0</v>
      </c>
      <c r="R602" s="220"/>
      <c r="S602" s="220">
        <f t="shared" si="244"/>
        <v>0</v>
      </c>
      <c r="T602" s="220"/>
      <c r="U602" s="220">
        <f t="shared" si="245"/>
        <v>0</v>
      </c>
      <c r="V602" s="220"/>
      <c r="W602" s="220">
        <f t="shared" si="246"/>
        <v>0</v>
      </c>
      <c r="X602" s="220"/>
      <c r="Y602" s="220">
        <f t="shared" si="247"/>
        <v>0</v>
      </c>
      <c r="Z602" s="220"/>
      <c r="AA602" s="220">
        <f t="shared" si="248"/>
        <v>0</v>
      </c>
      <c r="AC602" s="222" t="e">
        <f t="shared" si="238"/>
        <v>#DIV/0!</v>
      </c>
      <c r="AD602" s="220" t="e">
        <f t="shared" si="249"/>
        <v>#NUM!</v>
      </c>
      <c r="AE602" s="223" t="e">
        <f t="shared" si="250"/>
        <v>#NUM!</v>
      </c>
      <c r="AF602" s="223" t="e">
        <f t="shared" si="251"/>
        <v>#NUM!</v>
      </c>
      <c r="AG602" s="222" t="e">
        <f t="shared" si="252"/>
        <v>#NUM!</v>
      </c>
      <c r="AI602" s="220" t="e">
        <f t="shared" si="253"/>
        <v>#DIV/0!</v>
      </c>
      <c r="AJ602" s="222" t="e">
        <f t="shared" si="254"/>
        <v>#DIV/0!</v>
      </c>
      <c r="AK602" s="222" t="e">
        <f t="shared" si="255"/>
        <v>#DIV/0!</v>
      </c>
      <c r="AL602" s="222" t="e">
        <f t="shared" si="256"/>
        <v>#DIV/0!</v>
      </c>
      <c r="AN602" s="89"/>
    </row>
    <row r="603" spans="1:40" s="88" customFormat="1" ht="30" hidden="1" customHeight="1">
      <c r="A603" s="88">
        <f>'CONSTRUCTION COST ESTIMATE'!A603</f>
        <v>0</v>
      </c>
      <c r="B603" s="91">
        <f>'CONSTRUCTION COST ESTIMATE'!B603</f>
        <v>609.03200000000004</v>
      </c>
      <c r="C603" s="92" t="str">
        <f>'CONSTRUCTION COST ESTIMATE'!C603</f>
        <v>(NDOT) TYPE 2 DROP INLET WITH CONCRETE APRON</v>
      </c>
      <c r="D603" s="93" t="str">
        <f>'CONSTRUCTION COST ESTIMATE'!BB603</f>
        <v>EA</v>
      </c>
      <c r="E603" s="94">
        <f>'CONSTRUCTION COST ESTIMATE'!BA603</f>
        <v>0</v>
      </c>
      <c r="F603" s="220">
        <f>'CONSTRUCTION COST ESTIMATE'!BC603</f>
        <v>0</v>
      </c>
      <c r="G603" s="221">
        <f>'CONSTRUCTION COST ESTIMATE'!BD603</f>
        <v>0</v>
      </c>
      <c r="H603" s="220"/>
      <c r="I603" s="220">
        <f t="shared" si="239"/>
        <v>0</v>
      </c>
      <c r="J603" s="220"/>
      <c r="K603" s="220">
        <f t="shared" si="240"/>
        <v>0</v>
      </c>
      <c r="L603" s="220"/>
      <c r="M603" s="220">
        <f t="shared" si="241"/>
        <v>0</v>
      </c>
      <c r="N603" s="220"/>
      <c r="O603" s="220">
        <f t="shared" si="242"/>
        <v>0</v>
      </c>
      <c r="P603" s="220"/>
      <c r="Q603" s="220">
        <f t="shared" si="243"/>
        <v>0</v>
      </c>
      <c r="R603" s="220"/>
      <c r="S603" s="220">
        <f t="shared" si="244"/>
        <v>0</v>
      </c>
      <c r="T603" s="220"/>
      <c r="U603" s="220">
        <f t="shared" si="245"/>
        <v>0</v>
      </c>
      <c r="V603" s="220"/>
      <c r="W603" s="220">
        <f t="shared" si="246"/>
        <v>0</v>
      </c>
      <c r="X603" s="220"/>
      <c r="Y603" s="220">
        <f t="shared" si="247"/>
        <v>0</v>
      </c>
      <c r="Z603" s="220"/>
      <c r="AA603" s="220">
        <f t="shared" si="248"/>
        <v>0</v>
      </c>
      <c r="AC603" s="222" t="e">
        <f t="shared" si="238"/>
        <v>#DIV/0!</v>
      </c>
      <c r="AD603" s="220" t="e">
        <f t="shared" si="249"/>
        <v>#NUM!</v>
      </c>
      <c r="AE603" s="223" t="e">
        <f t="shared" si="250"/>
        <v>#NUM!</v>
      </c>
      <c r="AF603" s="223" t="e">
        <f t="shared" si="251"/>
        <v>#NUM!</v>
      </c>
      <c r="AG603" s="222" t="e">
        <f t="shared" si="252"/>
        <v>#NUM!</v>
      </c>
      <c r="AI603" s="220" t="e">
        <f t="shared" si="253"/>
        <v>#DIV/0!</v>
      </c>
      <c r="AJ603" s="222" t="e">
        <f t="shared" si="254"/>
        <v>#DIV/0!</v>
      </c>
      <c r="AK603" s="222" t="e">
        <f t="shared" si="255"/>
        <v>#DIV/0!</v>
      </c>
      <c r="AL603" s="222" t="e">
        <f t="shared" si="256"/>
        <v>#DIV/0!</v>
      </c>
      <c r="AN603" s="89"/>
    </row>
    <row r="604" spans="1:40" s="88" customFormat="1" ht="30" hidden="1" customHeight="1">
      <c r="A604" s="88">
        <f>'CONSTRUCTION COST ESTIMATE'!A604</f>
        <v>0</v>
      </c>
      <c r="B604" s="91">
        <f>'CONSTRUCTION COST ESTIMATE'!B604</f>
        <v>609.03300000000002</v>
      </c>
      <c r="C604" s="92" t="str">
        <f>'CONSTRUCTION COST ESTIMATE'!C604</f>
        <v>(NDOT) TYPE 2B DROP INLET (2 FOOT)</v>
      </c>
      <c r="D604" s="93" t="str">
        <f>'CONSTRUCTION COST ESTIMATE'!BB604</f>
        <v>EA</v>
      </c>
      <c r="E604" s="94">
        <f>'CONSTRUCTION COST ESTIMATE'!BA604</f>
        <v>0</v>
      </c>
      <c r="F604" s="220">
        <f>'CONSTRUCTION COST ESTIMATE'!BC604</f>
        <v>0</v>
      </c>
      <c r="G604" s="221">
        <f>'CONSTRUCTION COST ESTIMATE'!BD604</f>
        <v>0</v>
      </c>
      <c r="H604" s="220"/>
      <c r="I604" s="220">
        <f t="shared" si="239"/>
        <v>0</v>
      </c>
      <c r="J604" s="220"/>
      <c r="K604" s="220">
        <f t="shared" si="240"/>
        <v>0</v>
      </c>
      <c r="L604" s="220"/>
      <c r="M604" s="220">
        <f t="shared" si="241"/>
        <v>0</v>
      </c>
      <c r="N604" s="220"/>
      <c r="O604" s="220">
        <f t="shared" si="242"/>
        <v>0</v>
      </c>
      <c r="P604" s="220"/>
      <c r="Q604" s="220">
        <f t="shared" si="243"/>
        <v>0</v>
      </c>
      <c r="R604" s="220"/>
      <c r="S604" s="220">
        <f t="shared" si="244"/>
        <v>0</v>
      </c>
      <c r="T604" s="220"/>
      <c r="U604" s="220">
        <f t="shared" si="245"/>
        <v>0</v>
      </c>
      <c r="V604" s="220"/>
      <c r="W604" s="220">
        <f t="shared" si="246"/>
        <v>0</v>
      </c>
      <c r="X604" s="220"/>
      <c r="Y604" s="220">
        <f t="shared" si="247"/>
        <v>0</v>
      </c>
      <c r="Z604" s="220"/>
      <c r="AA604" s="220">
        <f t="shared" si="248"/>
        <v>0</v>
      </c>
      <c r="AC604" s="222" t="e">
        <f t="shared" si="238"/>
        <v>#DIV/0!</v>
      </c>
      <c r="AD604" s="220" t="e">
        <f t="shared" si="249"/>
        <v>#NUM!</v>
      </c>
      <c r="AE604" s="223" t="e">
        <f t="shared" si="250"/>
        <v>#NUM!</v>
      </c>
      <c r="AF604" s="223" t="e">
        <f t="shared" si="251"/>
        <v>#NUM!</v>
      </c>
      <c r="AG604" s="222" t="e">
        <f t="shared" si="252"/>
        <v>#NUM!</v>
      </c>
      <c r="AI604" s="220" t="e">
        <f t="shared" si="253"/>
        <v>#DIV/0!</v>
      </c>
      <c r="AJ604" s="222" t="e">
        <f t="shared" si="254"/>
        <v>#DIV/0!</v>
      </c>
      <c r="AK604" s="222" t="e">
        <f t="shared" si="255"/>
        <v>#DIV/0!</v>
      </c>
      <c r="AL604" s="222" t="e">
        <f t="shared" si="256"/>
        <v>#DIV/0!</v>
      </c>
      <c r="AN604" s="89"/>
    </row>
    <row r="605" spans="1:40" s="88" customFormat="1" ht="30" hidden="1" customHeight="1">
      <c r="A605" s="88">
        <f>'CONSTRUCTION COST ESTIMATE'!A605</f>
        <v>0</v>
      </c>
      <c r="B605" s="91">
        <f>'CONSTRUCTION COST ESTIMATE'!B605</f>
        <v>609.03399999999999</v>
      </c>
      <c r="C605" s="92" t="str">
        <f>'CONSTRUCTION COST ESTIMATE'!C605</f>
        <v>(NDOT) TYPE 2B DROP INLET WITH CONCRETE APRON</v>
      </c>
      <c r="D605" s="93" t="str">
        <f>'CONSTRUCTION COST ESTIMATE'!BB605</f>
        <v>EA</v>
      </c>
      <c r="E605" s="94">
        <f>'CONSTRUCTION COST ESTIMATE'!BA605</f>
        <v>0</v>
      </c>
      <c r="F605" s="220">
        <f>'CONSTRUCTION COST ESTIMATE'!BC605</f>
        <v>0</v>
      </c>
      <c r="G605" s="221">
        <f>'CONSTRUCTION COST ESTIMATE'!BD605</f>
        <v>0</v>
      </c>
      <c r="H605" s="220"/>
      <c r="I605" s="220">
        <f t="shared" si="239"/>
        <v>0</v>
      </c>
      <c r="J605" s="220"/>
      <c r="K605" s="220">
        <f t="shared" si="240"/>
        <v>0</v>
      </c>
      <c r="L605" s="220"/>
      <c r="M605" s="220">
        <f t="shared" si="241"/>
        <v>0</v>
      </c>
      <c r="N605" s="220"/>
      <c r="O605" s="220">
        <f t="shared" si="242"/>
        <v>0</v>
      </c>
      <c r="P605" s="220"/>
      <c r="Q605" s="220">
        <f t="shared" si="243"/>
        <v>0</v>
      </c>
      <c r="R605" s="220"/>
      <c r="S605" s="220">
        <f t="shared" si="244"/>
        <v>0</v>
      </c>
      <c r="T605" s="220"/>
      <c r="U605" s="220">
        <f t="shared" si="245"/>
        <v>0</v>
      </c>
      <c r="V605" s="220"/>
      <c r="W605" s="220">
        <f t="shared" si="246"/>
        <v>0</v>
      </c>
      <c r="X605" s="220"/>
      <c r="Y605" s="220">
        <f t="shared" si="247"/>
        <v>0</v>
      </c>
      <c r="Z605" s="220"/>
      <c r="AA605" s="220">
        <f t="shared" si="248"/>
        <v>0</v>
      </c>
      <c r="AC605" s="222" t="e">
        <f t="shared" si="238"/>
        <v>#DIV/0!</v>
      </c>
      <c r="AD605" s="220" t="e">
        <f t="shared" si="249"/>
        <v>#NUM!</v>
      </c>
      <c r="AE605" s="223" t="e">
        <f t="shared" si="250"/>
        <v>#NUM!</v>
      </c>
      <c r="AF605" s="223" t="e">
        <f t="shared" si="251"/>
        <v>#NUM!</v>
      </c>
      <c r="AG605" s="222" t="e">
        <f t="shared" si="252"/>
        <v>#NUM!</v>
      </c>
      <c r="AI605" s="220" t="e">
        <f t="shared" si="253"/>
        <v>#DIV/0!</v>
      </c>
      <c r="AJ605" s="222" t="e">
        <f t="shared" si="254"/>
        <v>#DIV/0!</v>
      </c>
      <c r="AK605" s="222" t="e">
        <f t="shared" si="255"/>
        <v>#DIV/0!</v>
      </c>
      <c r="AL605" s="222" t="e">
        <f t="shared" si="256"/>
        <v>#DIV/0!</v>
      </c>
      <c r="AN605" s="89"/>
    </row>
    <row r="606" spans="1:40" s="88" customFormat="1" ht="30" hidden="1" customHeight="1">
      <c r="A606" s="88">
        <f>'CONSTRUCTION COST ESTIMATE'!A606</f>
        <v>0</v>
      </c>
      <c r="B606" s="91">
        <f>'CONSTRUCTION COST ESTIMATE'!B606</f>
        <v>609.03499999999997</v>
      </c>
      <c r="C606" s="92" t="str">
        <f>'CONSTRUCTION COST ESTIMATE'!C606</f>
        <v>(NDOT) TYPE 8 DROP INLET</v>
      </c>
      <c r="D606" s="93" t="str">
        <f>'CONSTRUCTION COST ESTIMATE'!BB606</f>
        <v>EA</v>
      </c>
      <c r="E606" s="94">
        <f>'CONSTRUCTION COST ESTIMATE'!BA606</f>
        <v>0</v>
      </c>
      <c r="F606" s="220">
        <f>'CONSTRUCTION COST ESTIMATE'!BC606</f>
        <v>0</v>
      </c>
      <c r="G606" s="221">
        <f>'CONSTRUCTION COST ESTIMATE'!BD606</f>
        <v>0</v>
      </c>
      <c r="H606" s="220"/>
      <c r="I606" s="220">
        <f t="shared" si="239"/>
        <v>0</v>
      </c>
      <c r="J606" s="220"/>
      <c r="K606" s="220">
        <f t="shared" si="240"/>
        <v>0</v>
      </c>
      <c r="L606" s="220"/>
      <c r="M606" s="220">
        <f t="shared" si="241"/>
        <v>0</v>
      </c>
      <c r="N606" s="220"/>
      <c r="O606" s="220">
        <f t="shared" si="242"/>
        <v>0</v>
      </c>
      <c r="P606" s="220"/>
      <c r="Q606" s="220">
        <f t="shared" si="243"/>
        <v>0</v>
      </c>
      <c r="R606" s="220"/>
      <c r="S606" s="220">
        <f t="shared" si="244"/>
        <v>0</v>
      </c>
      <c r="T606" s="220"/>
      <c r="U606" s="220">
        <f t="shared" si="245"/>
        <v>0</v>
      </c>
      <c r="V606" s="220"/>
      <c r="W606" s="220">
        <f t="shared" si="246"/>
        <v>0</v>
      </c>
      <c r="X606" s="220"/>
      <c r="Y606" s="220">
        <f t="shared" si="247"/>
        <v>0</v>
      </c>
      <c r="Z606" s="220"/>
      <c r="AA606" s="220">
        <f t="shared" si="248"/>
        <v>0</v>
      </c>
      <c r="AC606" s="222" t="e">
        <f t="shared" si="238"/>
        <v>#DIV/0!</v>
      </c>
      <c r="AD606" s="220" t="e">
        <f t="shared" si="249"/>
        <v>#NUM!</v>
      </c>
      <c r="AE606" s="223" t="e">
        <f t="shared" si="250"/>
        <v>#NUM!</v>
      </c>
      <c r="AF606" s="223" t="e">
        <f t="shared" si="251"/>
        <v>#NUM!</v>
      </c>
      <c r="AG606" s="222" t="e">
        <f t="shared" si="252"/>
        <v>#NUM!</v>
      </c>
      <c r="AI606" s="220" t="e">
        <f t="shared" si="253"/>
        <v>#DIV/0!</v>
      </c>
      <c r="AJ606" s="222" t="e">
        <f t="shared" si="254"/>
        <v>#DIV/0!</v>
      </c>
      <c r="AK606" s="222" t="e">
        <f t="shared" si="255"/>
        <v>#DIV/0!</v>
      </c>
      <c r="AL606" s="222" t="e">
        <f t="shared" si="256"/>
        <v>#DIV/0!</v>
      </c>
      <c r="AN606" s="89"/>
    </row>
    <row r="607" spans="1:40" s="88" customFormat="1" ht="30" hidden="1" customHeight="1">
      <c r="A607" s="88">
        <f>'CONSTRUCTION COST ESTIMATE'!A607</f>
        <v>0</v>
      </c>
      <c r="B607" s="91">
        <f>'CONSTRUCTION COST ESTIMATE'!B607</f>
        <v>609.03599999999994</v>
      </c>
      <c r="C607" s="92" t="str">
        <f>'CONSTRUCTION COST ESTIMATE'!C607</f>
        <v>(NDOT) TYPE 11 DROP INLET</v>
      </c>
      <c r="D607" s="93" t="str">
        <f>'CONSTRUCTION COST ESTIMATE'!BB607</f>
        <v>EA</v>
      </c>
      <c r="E607" s="94">
        <f>'CONSTRUCTION COST ESTIMATE'!BA607</f>
        <v>0</v>
      </c>
      <c r="F607" s="220">
        <f>'CONSTRUCTION COST ESTIMATE'!BC607</f>
        <v>0</v>
      </c>
      <c r="G607" s="221">
        <f>'CONSTRUCTION COST ESTIMATE'!BD607</f>
        <v>0</v>
      </c>
      <c r="H607" s="220"/>
      <c r="I607" s="220">
        <f t="shared" si="239"/>
        <v>0</v>
      </c>
      <c r="J607" s="220"/>
      <c r="K607" s="220">
        <f t="shared" si="240"/>
        <v>0</v>
      </c>
      <c r="L607" s="220"/>
      <c r="M607" s="220">
        <f t="shared" si="241"/>
        <v>0</v>
      </c>
      <c r="N607" s="220"/>
      <c r="O607" s="220">
        <f t="shared" si="242"/>
        <v>0</v>
      </c>
      <c r="P607" s="220"/>
      <c r="Q607" s="220">
        <f t="shared" si="243"/>
        <v>0</v>
      </c>
      <c r="R607" s="220"/>
      <c r="S607" s="220">
        <f t="shared" si="244"/>
        <v>0</v>
      </c>
      <c r="T607" s="220"/>
      <c r="U607" s="220">
        <f t="shared" si="245"/>
        <v>0</v>
      </c>
      <c r="V607" s="220"/>
      <c r="W607" s="220">
        <f t="shared" si="246"/>
        <v>0</v>
      </c>
      <c r="X607" s="220"/>
      <c r="Y607" s="220">
        <f t="shared" si="247"/>
        <v>0</v>
      </c>
      <c r="Z607" s="220"/>
      <c r="AA607" s="220">
        <f t="shared" si="248"/>
        <v>0</v>
      </c>
      <c r="AC607" s="222" t="e">
        <f t="shared" ref="AC607:AC638" si="257">I607/$I$1460</f>
        <v>#DIV/0!</v>
      </c>
      <c r="AD607" s="220" t="e">
        <f t="shared" si="249"/>
        <v>#NUM!</v>
      </c>
      <c r="AE607" s="223" t="e">
        <f t="shared" si="250"/>
        <v>#NUM!</v>
      </c>
      <c r="AF607" s="223" t="e">
        <f t="shared" si="251"/>
        <v>#NUM!</v>
      </c>
      <c r="AG607" s="222" t="e">
        <f t="shared" si="252"/>
        <v>#NUM!</v>
      </c>
      <c r="AI607" s="220" t="e">
        <f t="shared" si="253"/>
        <v>#DIV/0!</v>
      </c>
      <c r="AJ607" s="222" t="e">
        <f t="shared" si="254"/>
        <v>#DIV/0!</v>
      </c>
      <c r="AK607" s="222" t="e">
        <f t="shared" si="255"/>
        <v>#DIV/0!</v>
      </c>
      <c r="AL607" s="222" t="e">
        <f t="shared" si="256"/>
        <v>#DIV/0!</v>
      </c>
      <c r="AN607" s="89"/>
    </row>
    <row r="608" spans="1:40" s="88" customFormat="1" ht="30" hidden="1" customHeight="1">
      <c r="A608" s="88">
        <f>'CONSTRUCTION COST ESTIMATE'!A608</f>
        <v>0</v>
      </c>
      <c r="B608" s="91">
        <f>'CONSTRUCTION COST ESTIMATE'!B608</f>
        <v>609.03700000000003</v>
      </c>
      <c r="C608" s="92" t="str">
        <f>'CONSTRUCTION COST ESTIMATE'!C608</f>
        <v>2.5 FOOT X 15 FOOT SPECIAL DROP INLET WITH CONCRETE APRON</v>
      </c>
      <c r="D608" s="93" t="str">
        <f>'CONSTRUCTION COST ESTIMATE'!BB608</f>
        <v>EA</v>
      </c>
      <c r="E608" s="94">
        <f>'CONSTRUCTION COST ESTIMATE'!BA608</f>
        <v>0</v>
      </c>
      <c r="F608" s="220">
        <f>'CONSTRUCTION COST ESTIMATE'!BC608</f>
        <v>0</v>
      </c>
      <c r="G608" s="221">
        <f>'CONSTRUCTION COST ESTIMATE'!BD608</f>
        <v>0</v>
      </c>
      <c r="H608" s="220"/>
      <c r="I608" s="220">
        <f t="shared" si="239"/>
        <v>0</v>
      </c>
      <c r="J608" s="220"/>
      <c r="K608" s="220">
        <f t="shared" si="240"/>
        <v>0</v>
      </c>
      <c r="L608" s="220"/>
      <c r="M608" s="220">
        <f t="shared" si="241"/>
        <v>0</v>
      </c>
      <c r="N608" s="220"/>
      <c r="O608" s="220">
        <f t="shared" si="242"/>
        <v>0</v>
      </c>
      <c r="P608" s="220"/>
      <c r="Q608" s="220">
        <f t="shared" si="243"/>
        <v>0</v>
      </c>
      <c r="R608" s="220"/>
      <c r="S608" s="220">
        <f t="shared" si="244"/>
        <v>0</v>
      </c>
      <c r="T608" s="220"/>
      <c r="U608" s="220">
        <f t="shared" si="245"/>
        <v>0</v>
      </c>
      <c r="V608" s="220"/>
      <c r="W608" s="220">
        <f t="shared" si="246"/>
        <v>0</v>
      </c>
      <c r="X608" s="220"/>
      <c r="Y608" s="220">
        <f t="shared" si="247"/>
        <v>0</v>
      </c>
      <c r="Z608" s="220"/>
      <c r="AA608" s="220">
        <f t="shared" si="248"/>
        <v>0</v>
      </c>
      <c r="AC608" s="222" t="e">
        <f t="shared" si="257"/>
        <v>#DIV/0!</v>
      </c>
      <c r="AD608" s="220" t="e">
        <f t="shared" si="249"/>
        <v>#NUM!</v>
      </c>
      <c r="AE608" s="223" t="e">
        <f t="shared" si="250"/>
        <v>#NUM!</v>
      </c>
      <c r="AF608" s="223" t="e">
        <f t="shared" si="251"/>
        <v>#NUM!</v>
      </c>
      <c r="AG608" s="222" t="e">
        <f t="shared" si="252"/>
        <v>#NUM!</v>
      </c>
      <c r="AI608" s="220" t="e">
        <f t="shared" si="253"/>
        <v>#DIV/0!</v>
      </c>
      <c r="AJ608" s="222" t="e">
        <f t="shared" si="254"/>
        <v>#DIV/0!</v>
      </c>
      <c r="AK608" s="222" t="e">
        <f t="shared" si="255"/>
        <v>#DIV/0!</v>
      </c>
      <c r="AL608" s="222" t="e">
        <f t="shared" si="256"/>
        <v>#DIV/0!</v>
      </c>
      <c r="AN608" s="89"/>
    </row>
    <row r="609" spans="1:40" s="88" customFormat="1" ht="30" hidden="1" customHeight="1">
      <c r="A609" s="88">
        <f>'CONSTRUCTION COST ESTIMATE'!A609</f>
        <v>0</v>
      </c>
      <c r="B609" s="91">
        <f>'CONSTRUCTION COST ESTIMATE'!B609</f>
        <v>609.03800000000001</v>
      </c>
      <c r="C609" s="92" t="str">
        <f>'CONSTRUCTION COST ESTIMATE'!C609</f>
        <v>3 FOOT X 14 FOOT SPECIAL DROP INLET WITH CONCRETE APRON</v>
      </c>
      <c r="D609" s="93" t="str">
        <f>'CONSTRUCTION COST ESTIMATE'!BB609</f>
        <v>EA</v>
      </c>
      <c r="E609" s="94">
        <f>'CONSTRUCTION COST ESTIMATE'!BA609</f>
        <v>0</v>
      </c>
      <c r="F609" s="220">
        <f>'CONSTRUCTION COST ESTIMATE'!BC609</f>
        <v>0</v>
      </c>
      <c r="G609" s="221">
        <f>'CONSTRUCTION COST ESTIMATE'!BD609</f>
        <v>0</v>
      </c>
      <c r="H609" s="220"/>
      <c r="I609" s="220">
        <f t="shared" si="239"/>
        <v>0</v>
      </c>
      <c r="J609" s="220"/>
      <c r="K609" s="220">
        <f t="shared" si="240"/>
        <v>0</v>
      </c>
      <c r="L609" s="220"/>
      <c r="M609" s="220">
        <f t="shared" si="241"/>
        <v>0</v>
      </c>
      <c r="N609" s="220"/>
      <c r="O609" s="220">
        <f t="shared" si="242"/>
        <v>0</v>
      </c>
      <c r="P609" s="220"/>
      <c r="Q609" s="220">
        <f t="shared" si="243"/>
        <v>0</v>
      </c>
      <c r="R609" s="220"/>
      <c r="S609" s="220">
        <f t="shared" si="244"/>
        <v>0</v>
      </c>
      <c r="T609" s="220"/>
      <c r="U609" s="220">
        <f t="shared" si="245"/>
        <v>0</v>
      </c>
      <c r="V609" s="220"/>
      <c r="W609" s="220">
        <f t="shared" si="246"/>
        <v>0</v>
      </c>
      <c r="X609" s="220"/>
      <c r="Y609" s="220">
        <f t="shared" si="247"/>
        <v>0</v>
      </c>
      <c r="Z609" s="220"/>
      <c r="AA609" s="220">
        <f t="shared" si="248"/>
        <v>0</v>
      </c>
      <c r="AC609" s="222" t="e">
        <f t="shared" si="257"/>
        <v>#DIV/0!</v>
      </c>
      <c r="AD609" s="220" t="e">
        <f t="shared" si="249"/>
        <v>#NUM!</v>
      </c>
      <c r="AE609" s="223" t="e">
        <f t="shared" si="250"/>
        <v>#NUM!</v>
      </c>
      <c r="AF609" s="223" t="e">
        <f t="shared" si="251"/>
        <v>#NUM!</v>
      </c>
      <c r="AG609" s="222" t="e">
        <f t="shared" si="252"/>
        <v>#NUM!</v>
      </c>
      <c r="AI609" s="220" t="e">
        <f t="shared" si="253"/>
        <v>#DIV/0!</v>
      </c>
      <c r="AJ609" s="222" t="e">
        <f t="shared" si="254"/>
        <v>#DIV/0!</v>
      </c>
      <c r="AK609" s="222" t="e">
        <f t="shared" si="255"/>
        <v>#DIV/0!</v>
      </c>
      <c r="AL609" s="222" t="e">
        <f t="shared" si="256"/>
        <v>#DIV/0!</v>
      </c>
      <c r="AN609" s="89"/>
    </row>
    <row r="610" spans="1:40" s="88" customFormat="1" ht="30" hidden="1" customHeight="1">
      <c r="A610" s="88">
        <f>'CONSTRUCTION COST ESTIMATE'!A610</f>
        <v>0</v>
      </c>
      <c r="B610" s="91">
        <f>'CONSTRUCTION COST ESTIMATE'!B610</f>
        <v>609.03899999999999</v>
      </c>
      <c r="C610" s="92" t="str">
        <f>'CONSTRUCTION COST ESTIMATE'!C610</f>
        <v>5 FOOT X 5 FOOT PRECAST DROP INLET</v>
      </c>
      <c r="D610" s="93" t="str">
        <f>'CONSTRUCTION COST ESTIMATE'!BB610</f>
        <v>EA</v>
      </c>
      <c r="E610" s="94">
        <f>'CONSTRUCTION COST ESTIMATE'!BA610</f>
        <v>0</v>
      </c>
      <c r="F610" s="220">
        <f>'CONSTRUCTION COST ESTIMATE'!BC610</f>
        <v>0</v>
      </c>
      <c r="G610" s="221">
        <f>'CONSTRUCTION COST ESTIMATE'!BD610</f>
        <v>0</v>
      </c>
      <c r="H610" s="220"/>
      <c r="I610" s="220">
        <f t="shared" si="239"/>
        <v>0</v>
      </c>
      <c r="J610" s="220"/>
      <c r="K610" s="220">
        <f t="shared" si="240"/>
        <v>0</v>
      </c>
      <c r="L610" s="220"/>
      <c r="M610" s="220">
        <f t="shared" si="241"/>
        <v>0</v>
      </c>
      <c r="N610" s="220"/>
      <c r="O610" s="220">
        <f t="shared" si="242"/>
        <v>0</v>
      </c>
      <c r="P610" s="220"/>
      <c r="Q610" s="220">
        <f t="shared" si="243"/>
        <v>0</v>
      </c>
      <c r="R610" s="220"/>
      <c r="S610" s="220">
        <f t="shared" si="244"/>
        <v>0</v>
      </c>
      <c r="T610" s="220"/>
      <c r="U610" s="220">
        <f t="shared" si="245"/>
        <v>0</v>
      </c>
      <c r="V610" s="220"/>
      <c r="W610" s="220">
        <f t="shared" si="246"/>
        <v>0</v>
      </c>
      <c r="X610" s="220"/>
      <c r="Y610" s="220">
        <f t="shared" si="247"/>
        <v>0</v>
      </c>
      <c r="Z610" s="220"/>
      <c r="AA610" s="220">
        <f t="shared" si="248"/>
        <v>0</v>
      </c>
      <c r="AC610" s="222" t="e">
        <f t="shared" si="257"/>
        <v>#DIV/0!</v>
      </c>
      <c r="AD610" s="220" t="e">
        <f t="shared" si="249"/>
        <v>#NUM!</v>
      </c>
      <c r="AE610" s="223" t="e">
        <f t="shared" si="250"/>
        <v>#NUM!</v>
      </c>
      <c r="AF610" s="223" t="e">
        <f t="shared" si="251"/>
        <v>#NUM!</v>
      </c>
      <c r="AG610" s="222" t="e">
        <f t="shared" si="252"/>
        <v>#NUM!</v>
      </c>
      <c r="AI610" s="220" t="e">
        <f t="shared" si="253"/>
        <v>#DIV/0!</v>
      </c>
      <c r="AJ610" s="222" t="e">
        <f t="shared" si="254"/>
        <v>#DIV/0!</v>
      </c>
      <c r="AK610" s="222" t="e">
        <f t="shared" si="255"/>
        <v>#DIV/0!</v>
      </c>
      <c r="AL610" s="222" t="e">
        <f t="shared" si="256"/>
        <v>#DIV/0!</v>
      </c>
      <c r="AN610" s="89"/>
    </row>
    <row r="611" spans="1:40" s="88" customFormat="1" ht="30" hidden="1" customHeight="1">
      <c r="A611" s="88">
        <f>'CONSTRUCTION COST ESTIMATE'!A611</f>
        <v>0</v>
      </c>
      <c r="B611" s="91">
        <f>'CONSTRUCTION COST ESTIMATE'!B611</f>
        <v>609.04</v>
      </c>
      <c r="C611" s="92" t="str">
        <f>'CONSTRUCTION COST ESTIMATE'!C611</f>
        <v>6 FOOT DROP INLET</v>
      </c>
      <c r="D611" s="93" t="str">
        <f>'CONSTRUCTION COST ESTIMATE'!BB611</f>
        <v>EA</v>
      </c>
      <c r="E611" s="94">
        <f>'CONSTRUCTION COST ESTIMATE'!BA611</f>
        <v>0</v>
      </c>
      <c r="F611" s="220">
        <f>'CONSTRUCTION COST ESTIMATE'!BC611</f>
        <v>0</v>
      </c>
      <c r="G611" s="221">
        <f>'CONSTRUCTION COST ESTIMATE'!BD611</f>
        <v>0</v>
      </c>
      <c r="H611" s="220"/>
      <c r="I611" s="220">
        <f t="shared" si="239"/>
        <v>0</v>
      </c>
      <c r="J611" s="220"/>
      <c r="K611" s="220">
        <f t="shared" si="240"/>
        <v>0</v>
      </c>
      <c r="L611" s="220"/>
      <c r="M611" s="220">
        <f t="shared" si="241"/>
        <v>0</v>
      </c>
      <c r="N611" s="220"/>
      <c r="O611" s="220">
        <f t="shared" si="242"/>
        <v>0</v>
      </c>
      <c r="P611" s="220"/>
      <c r="Q611" s="220">
        <f t="shared" si="243"/>
        <v>0</v>
      </c>
      <c r="R611" s="220"/>
      <c r="S611" s="220">
        <f t="shared" si="244"/>
        <v>0</v>
      </c>
      <c r="T611" s="220"/>
      <c r="U611" s="220">
        <f t="shared" si="245"/>
        <v>0</v>
      </c>
      <c r="V611" s="220"/>
      <c r="W611" s="220">
        <f t="shared" si="246"/>
        <v>0</v>
      </c>
      <c r="X611" s="220"/>
      <c r="Y611" s="220">
        <f t="shared" si="247"/>
        <v>0</v>
      </c>
      <c r="Z611" s="220"/>
      <c r="AA611" s="220">
        <f t="shared" si="248"/>
        <v>0</v>
      </c>
      <c r="AC611" s="222" t="e">
        <f t="shared" si="257"/>
        <v>#DIV/0!</v>
      </c>
      <c r="AD611" s="220" t="e">
        <f t="shared" si="249"/>
        <v>#NUM!</v>
      </c>
      <c r="AE611" s="223" t="e">
        <f t="shared" si="250"/>
        <v>#NUM!</v>
      </c>
      <c r="AF611" s="223" t="e">
        <f t="shared" si="251"/>
        <v>#NUM!</v>
      </c>
      <c r="AG611" s="222" t="e">
        <f t="shared" si="252"/>
        <v>#NUM!</v>
      </c>
      <c r="AI611" s="220" t="e">
        <f t="shared" si="253"/>
        <v>#DIV/0!</v>
      </c>
      <c r="AJ611" s="222" t="e">
        <f t="shared" si="254"/>
        <v>#DIV/0!</v>
      </c>
      <c r="AK611" s="222" t="e">
        <f t="shared" si="255"/>
        <v>#DIV/0!</v>
      </c>
      <c r="AL611" s="222" t="e">
        <f t="shared" si="256"/>
        <v>#DIV/0!</v>
      </c>
      <c r="AN611" s="89"/>
    </row>
    <row r="612" spans="1:40" s="88" customFormat="1" ht="30" hidden="1" customHeight="1">
      <c r="A612" s="88">
        <f>'CONSTRUCTION COST ESTIMATE'!A612</f>
        <v>0</v>
      </c>
      <c r="B612" s="91">
        <f>'CONSTRUCTION COST ESTIMATE'!B612</f>
        <v>609.04100000000005</v>
      </c>
      <c r="C612" s="92" t="str">
        <f>'CONSTRUCTION COST ESTIMATE'!C612</f>
        <v>6 FOOT SPECIAL DROP INLET</v>
      </c>
      <c r="D612" s="93" t="str">
        <f>'CONSTRUCTION COST ESTIMATE'!BB612</f>
        <v>EA</v>
      </c>
      <c r="E612" s="94">
        <f>'CONSTRUCTION COST ESTIMATE'!BA612</f>
        <v>0</v>
      </c>
      <c r="F612" s="220">
        <f>'CONSTRUCTION COST ESTIMATE'!BC612</f>
        <v>0</v>
      </c>
      <c r="G612" s="221">
        <f>'CONSTRUCTION COST ESTIMATE'!BD612</f>
        <v>0</v>
      </c>
      <c r="H612" s="220"/>
      <c r="I612" s="220">
        <f t="shared" si="239"/>
        <v>0</v>
      </c>
      <c r="J612" s="220"/>
      <c r="K612" s="220">
        <f t="shared" si="240"/>
        <v>0</v>
      </c>
      <c r="L612" s="220"/>
      <c r="M612" s="220">
        <f t="shared" si="241"/>
        <v>0</v>
      </c>
      <c r="N612" s="220"/>
      <c r="O612" s="220">
        <f t="shared" si="242"/>
        <v>0</v>
      </c>
      <c r="P612" s="220"/>
      <c r="Q612" s="220">
        <f t="shared" si="243"/>
        <v>0</v>
      </c>
      <c r="R612" s="220"/>
      <c r="S612" s="220">
        <f t="shared" si="244"/>
        <v>0</v>
      </c>
      <c r="T612" s="220"/>
      <c r="U612" s="220">
        <f t="shared" si="245"/>
        <v>0</v>
      </c>
      <c r="V612" s="220"/>
      <c r="W612" s="220">
        <f t="shared" si="246"/>
        <v>0</v>
      </c>
      <c r="X612" s="220"/>
      <c r="Y612" s="220">
        <f t="shared" si="247"/>
        <v>0</v>
      </c>
      <c r="Z612" s="220"/>
      <c r="AA612" s="220">
        <f t="shared" si="248"/>
        <v>0</v>
      </c>
      <c r="AC612" s="222" t="e">
        <f t="shared" si="257"/>
        <v>#DIV/0!</v>
      </c>
      <c r="AD612" s="220" t="e">
        <f t="shared" si="249"/>
        <v>#NUM!</v>
      </c>
      <c r="AE612" s="223" t="e">
        <f t="shared" si="250"/>
        <v>#NUM!</v>
      </c>
      <c r="AF612" s="223" t="e">
        <f t="shared" si="251"/>
        <v>#NUM!</v>
      </c>
      <c r="AG612" s="222" t="e">
        <f t="shared" si="252"/>
        <v>#NUM!</v>
      </c>
      <c r="AI612" s="220" t="e">
        <f t="shared" si="253"/>
        <v>#DIV/0!</v>
      </c>
      <c r="AJ612" s="222" t="e">
        <f t="shared" si="254"/>
        <v>#DIV/0!</v>
      </c>
      <c r="AK612" s="222" t="e">
        <f t="shared" si="255"/>
        <v>#DIV/0!</v>
      </c>
      <c r="AL612" s="222" t="e">
        <f t="shared" si="256"/>
        <v>#DIV/0!</v>
      </c>
      <c r="AN612" s="89"/>
    </row>
    <row r="613" spans="1:40" s="88" customFormat="1" ht="30" hidden="1" customHeight="1">
      <c r="A613" s="88">
        <f>'CONSTRUCTION COST ESTIMATE'!A613</f>
        <v>0</v>
      </c>
      <c r="B613" s="91">
        <f>'CONSTRUCTION COST ESTIMATE'!B613</f>
        <v>609.04200000000003</v>
      </c>
      <c r="C613" s="92" t="str">
        <f>'CONSTRUCTION COST ESTIMATE'!C613</f>
        <v>9 FOOT DROP INLET</v>
      </c>
      <c r="D613" s="93" t="str">
        <f>'CONSTRUCTION COST ESTIMATE'!BB613</f>
        <v>EA</v>
      </c>
      <c r="E613" s="94">
        <f>'CONSTRUCTION COST ESTIMATE'!BA613</f>
        <v>0</v>
      </c>
      <c r="F613" s="220">
        <f>'CONSTRUCTION COST ESTIMATE'!BC613</f>
        <v>0</v>
      </c>
      <c r="G613" s="221">
        <f>'CONSTRUCTION COST ESTIMATE'!BD613</f>
        <v>0</v>
      </c>
      <c r="H613" s="220"/>
      <c r="I613" s="220">
        <f t="shared" si="239"/>
        <v>0</v>
      </c>
      <c r="J613" s="220"/>
      <c r="K613" s="220">
        <f t="shared" si="240"/>
        <v>0</v>
      </c>
      <c r="L613" s="220"/>
      <c r="M613" s="220">
        <f t="shared" si="241"/>
        <v>0</v>
      </c>
      <c r="N613" s="220"/>
      <c r="O613" s="220">
        <f t="shared" si="242"/>
        <v>0</v>
      </c>
      <c r="P613" s="220"/>
      <c r="Q613" s="220">
        <f t="shared" si="243"/>
        <v>0</v>
      </c>
      <c r="R613" s="220"/>
      <c r="S613" s="220">
        <f t="shared" si="244"/>
        <v>0</v>
      </c>
      <c r="T613" s="220"/>
      <c r="U613" s="220">
        <f t="shared" si="245"/>
        <v>0</v>
      </c>
      <c r="V613" s="220"/>
      <c r="W613" s="220">
        <f t="shared" si="246"/>
        <v>0</v>
      </c>
      <c r="X613" s="220"/>
      <c r="Y613" s="220">
        <f t="shared" si="247"/>
        <v>0</v>
      </c>
      <c r="Z613" s="220"/>
      <c r="AA613" s="220">
        <f t="shared" si="248"/>
        <v>0</v>
      </c>
      <c r="AC613" s="222" t="e">
        <f t="shared" si="257"/>
        <v>#DIV/0!</v>
      </c>
      <c r="AD613" s="220" t="e">
        <f t="shared" si="249"/>
        <v>#NUM!</v>
      </c>
      <c r="AE613" s="223" t="e">
        <f t="shared" si="250"/>
        <v>#NUM!</v>
      </c>
      <c r="AF613" s="223" t="e">
        <f t="shared" si="251"/>
        <v>#NUM!</v>
      </c>
      <c r="AG613" s="222" t="e">
        <f t="shared" si="252"/>
        <v>#NUM!</v>
      </c>
      <c r="AI613" s="220" t="e">
        <f t="shared" si="253"/>
        <v>#DIV/0!</v>
      </c>
      <c r="AJ613" s="222" t="e">
        <f t="shared" si="254"/>
        <v>#DIV/0!</v>
      </c>
      <c r="AK613" s="222" t="e">
        <f t="shared" si="255"/>
        <v>#DIV/0!</v>
      </c>
      <c r="AL613" s="222" t="e">
        <f t="shared" si="256"/>
        <v>#DIV/0!</v>
      </c>
      <c r="AN613" s="89"/>
    </row>
    <row r="614" spans="1:40" s="88" customFormat="1" ht="30" hidden="1" customHeight="1">
      <c r="A614" s="88">
        <f>'CONSTRUCTION COST ESTIMATE'!A614</f>
        <v>0</v>
      </c>
      <c r="B614" s="91">
        <f>'CONSTRUCTION COST ESTIMATE'!B614</f>
        <v>609.04300000000001</v>
      </c>
      <c r="C614" s="92" t="str">
        <f>'CONSTRUCTION COST ESTIMATE'!C614</f>
        <v>20 INCH X 48 INCH DROP INLET</v>
      </c>
      <c r="D614" s="93" t="str">
        <f>'CONSTRUCTION COST ESTIMATE'!BB614</f>
        <v>EA</v>
      </c>
      <c r="E614" s="94">
        <f>'CONSTRUCTION COST ESTIMATE'!BA614</f>
        <v>0</v>
      </c>
      <c r="F614" s="220">
        <f>'CONSTRUCTION COST ESTIMATE'!BC614</f>
        <v>0</v>
      </c>
      <c r="G614" s="221">
        <f>'CONSTRUCTION COST ESTIMATE'!BD614</f>
        <v>0</v>
      </c>
      <c r="H614" s="220"/>
      <c r="I614" s="220">
        <f t="shared" si="239"/>
        <v>0</v>
      </c>
      <c r="J614" s="220"/>
      <c r="K614" s="220">
        <f t="shared" si="240"/>
        <v>0</v>
      </c>
      <c r="L614" s="220"/>
      <c r="M614" s="220">
        <f t="shared" si="241"/>
        <v>0</v>
      </c>
      <c r="N614" s="220"/>
      <c r="O614" s="220">
        <f t="shared" si="242"/>
        <v>0</v>
      </c>
      <c r="P614" s="220"/>
      <c r="Q614" s="220">
        <f t="shared" si="243"/>
        <v>0</v>
      </c>
      <c r="R614" s="220"/>
      <c r="S614" s="220">
        <f t="shared" si="244"/>
        <v>0</v>
      </c>
      <c r="T614" s="220"/>
      <c r="U614" s="220">
        <f t="shared" si="245"/>
        <v>0</v>
      </c>
      <c r="V614" s="220"/>
      <c r="W614" s="220">
        <f t="shared" si="246"/>
        <v>0</v>
      </c>
      <c r="X614" s="220"/>
      <c r="Y614" s="220">
        <f t="shared" si="247"/>
        <v>0</v>
      </c>
      <c r="Z614" s="220"/>
      <c r="AA614" s="220">
        <f t="shared" si="248"/>
        <v>0</v>
      </c>
      <c r="AC614" s="222" t="e">
        <f t="shared" si="257"/>
        <v>#DIV/0!</v>
      </c>
      <c r="AD614" s="220" t="e">
        <f t="shared" si="249"/>
        <v>#NUM!</v>
      </c>
      <c r="AE614" s="223" t="e">
        <f t="shared" si="250"/>
        <v>#NUM!</v>
      </c>
      <c r="AF614" s="223" t="e">
        <f t="shared" si="251"/>
        <v>#NUM!</v>
      </c>
      <c r="AG614" s="222" t="e">
        <f t="shared" si="252"/>
        <v>#NUM!</v>
      </c>
      <c r="AI614" s="220" t="e">
        <f t="shared" si="253"/>
        <v>#DIV/0!</v>
      </c>
      <c r="AJ614" s="222" t="e">
        <f t="shared" si="254"/>
        <v>#DIV/0!</v>
      </c>
      <c r="AK614" s="222" t="e">
        <f t="shared" si="255"/>
        <v>#DIV/0!</v>
      </c>
      <c r="AL614" s="222" t="e">
        <f t="shared" si="256"/>
        <v>#DIV/0!</v>
      </c>
      <c r="AN614" s="89"/>
    </row>
    <row r="615" spans="1:40" s="88" customFormat="1" ht="30" hidden="1" customHeight="1">
      <c r="A615" s="88">
        <f>'CONSTRUCTION COST ESTIMATE'!A615</f>
        <v>0</v>
      </c>
      <c r="B615" s="91">
        <f>'CONSTRUCTION COST ESTIMATE'!B615</f>
        <v>609.04999999999995</v>
      </c>
      <c r="C615" s="92" t="str">
        <f>'CONSTRUCTION COST ESTIMATE'!C615</f>
        <v>STORM DRAIN MANHOLE (30 INCH)</v>
      </c>
      <c r="D615" s="93" t="str">
        <f>'CONSTRUCTION COST ESTIMATE'!BB615</f>
        <v>EA</v>
      </c>
      <c r="E615" s="94">
        <f>'CONSTRUCTION COST ESTIMATE'!BA615</f>
        <v>0</v>
      </c>
      <c r="F615" s="220">
        <f>'CONSTRUCTION COST ESTIMATE'!BC615</f>
        <v>0</v>
      </c>
      <c r="G615" s="221">
        <f>'CONSTRUCTION COST ESTIMATE'!BD615</f>
        <v>0</v>
      </c>
      <c r="H615" s="220"/>
      <c r="I615" s="220">
        <f t="shared" si="239"/>
        <v>0</v>
      </c>
      <c r="J615" s="220"/>
      <c r="K615" s="220">
        <f t="shared" si="240"/>
        <v>0</v>
      </c>
      <c r="L615" s="220"/>
      <c r="M615" s="220">
        <f t="shared" si="241"/>
        <v>0</v>
      </c>
      <c r="N615" s="220"/>
      <c r="O615" s="220">
        <f t="shared" si="242"/>
        <v>0</v>
      </c>
      <c r="P615" s="220"/>
      <c r="Q615" s="220">
        <f t="shared" si="243"/>
        <v>0</v>
      </c>
      <c r="R615" s="220"/>
      <c r="S615" s="220">
        <f t="shared" si="244"/>
        <v>0</v>
      </c>
      <c r="T615" s="220"/>
      <c r="U615" s="220">
        <f t="shared" si="245"/>
        <v>0</v>
      </c>
      <c r="V615" s="220"/>
      <c r="W615" s="220">
        <f t="shared" si="246"/>
        <v>0</v>
      </c>
      <c r="X615" s="220"/>
      <c r="Y615" s="220">
        <f t="shared" si="247"/>
        <v>0</v>
      </c>
      <c r="Z615" s="220"/>
      <c r="AA615" s="220">
        <f t="shared" si="248"/>
        <v>0</v>
      </c>
      <c r="AC615" s="222" t="e">
        <f t="shared" si="257"/>
        <v>#DIV/0!</v>
      </c>
      <c r="AD615" s="220" t="e">
        <f t="shared" si="249"/>
        <v>#NUM!</v>
      </c>
      <c r="AE615" s="223" t="e">
        <f t="shared" si="250"/>
        <v>#NUM!</v>
      </c>
      <c r="AF615" s="223" t="e">
        <f t="shared" si="251"/>
        <v>#NUM!</v>
      </c>
      <c r="AG615" s="222" t="e">
        <f t="shared" si="252"/>
        <v>#NUM!</v>
      </c>
      <c r="AI615" s="220" t="e">
        <f t="shared" si="253"/>
        <v>#DIV/0!</v>
      </c>
      <c r="AJ615" s="222" t="e">
        <f t="shared" si="254"/>
        <v>#DIV/0!</v>
      </c>
      <c r="AK615" s="222" t="e">
        <f t="shared" si="255"/>
        <v>#DIV/0!</v>
      </c>
      <c r="AL615" s="222" t="e">
        <f t="shared" si="256"/>
        <v>#DIV/0!</v>
      </c>
      <c r="AN615" s="89"/>
    </row>
    <row r="616" spans="1:40" s="88" customFormat="1" ht="30" hidden="1" customHeight="1">
      <c r="A616" s="88">
        <f>'CONSTRUCTION COST ESTIMATE'!A616</f>
        <v>0</v>
      </c>
      <c r="B616" s="91">
        <f>'CONSTRUCTION COST ESTIMATE'!B616</f>
        <v>609.05100000000004</v>
      </c>
      <c r="C616" s="92" t="str">
        <f>'CONSTRUCTION COST ESTIMATE'!C616</f>
        <v>ACCESS MANHOLE WITH STEPS (36 INCH)</v>
      </c>
      <c r="D616" s="93" t="str">
        <f>'CONSTRUCTION COST ESTIMATE'!BB616</f>
        <v>EA</v>
      </c>
      <c r="E616" s="94">
        <f>'CONSTRUCTION COST ESTIMATE'!BA616</f>
        <v>0</v>
      </c>
      <c r="F616" s="220">
        <f>'CONSTRUCTION COST ESTIMATE'!BC616</f>
        <v>0</v>
      </c>
      <c r="G616" s="221">
        <f>'CONSTRUCTION COST ESTIMATE'!BD616</f>
        <v>0</v>
      </c>
      <c r="H616" s="220"/>
      <c r="I616" s="220">
        <f t="shared" si="239"/>
        <v>0</v>
      </c>
      <c r="J616" s="220"/>
      <c r="K616" s="220">
        <f t="shared" si="240"/>
        <v>0</v>
      </c>
      <c r="L616" s="220"/>
      <c r="M616" s="220">
        <f t="shared" si="241"/>
        <v>0</v>
      </c>
      <c r="N616" s="220"/>
      <c r="O616" s="220">
        <f t="shared" si="242"/>
        <v>0</v>
      </c>
      <c r="P616" s="220"/>
      <c r="Q616" s="220">
        <f t="shared" si="243"/>
        <v>0</v>
      </c>
      <c r="R616" s="220"/>
      <c r="S616" s="220">
        <f t="shared" si="244"/>
        <v>0</v>
      </c>
      <c r="T616" s="220"/>
      <c r="U616" s="220">
        <f t="shared" si="245"/>
        <v>0</v>
      </c>
      <c r="V616" s="220"/>
      <c r="W616" s="220">
        <f t="shared" si="246"/>
        <v>0</v>
      </c>
      <c r="X616" s="220"/>
      <c r="Y616" s="220">
        <f t="shared" si="247"/>
        <v>0</v>
      </c>
      <c r="Z616" s="220"/>
      <c r="AA616" s="220">
        <f t="shared" si="248"/>
        <v>0</v>
      </c>
      <c r="AC616" s="222" t="e">
        <f t="shared" si="257"/>
        <v>#DIV/0!</v>
      </c>
      <c r="AD616" s="220" t="e">
        <f t="shared" si="249"/>
        <v>#NUM!</v>
      </c>
      <c r="AE616" s="223" t="e">
        <f t="shared" si="250"/>
        <v>#NUM!</v>
      </c>
      <c r="AF616" s="223" t="e">
        <f t="shared" si="251"/>
        <v>#NUM!</v>
      </c>
      <c r="AG616" s="222" t="e">
        <f t="shared" si="252"/>
        <v>#NUM!</v>
      </c>
      <c r="AI616" s="220" t="e">
        <f t="shared" si="253"/>
        <v>#DIV/0!</v>
      </c>
      <c r="AJ616" s="222" t="e">
        <f t="shared" si="254"/>
        <v>#DIV/0!</v>
      </c>
      <c r="AK616" s="222" t="e">
        <f t="shared" si="255"/>
        <v>#DIV/0!</v>
      </c>
      <c r="AL616" s="222" t="e">
        <f t="shared" si="256"/>
        <v>#DIV/0!</v>
      </c>
      <c r="AN616" s="89"/>
    </row>
    <row r="617" spans="1:40" s="88" customFormat="1" ht="30" hidden="1" customHeight="1">
      <c r="A617" s="88">
        <f>'CONSTRUCTION COST ESTIMATE'!A617</f>
        <v>0</v>
      </c>
      <c r="B617" s="91">
        <f>'CONSTRUCTION COST ESTIMATE'!B617</f>
        <v>609.05200000000002</v>
      </c>
      <c r="C617" s="92" t="str">
        <f>'CONSTRUCTION COST ESTIMATE'!C617</f>
        <v>TYPE 1 MANHOLE RISER WITH 30 INCH RING AND COLLAR (48 INCH)</v>
      </c>
      <c r="D617" s="93" t="str">
        <f>'CONSTRUCTION COST ESTIMATE'!BB617</f>
        <v>EA</v>
      </c>
      <c r="E617" s="94">
        <f>'CONSTRUCTION COST ESTIMATE'!BA617</f>
        <v>0</v>
      </c>
      <c r="F617" s="220">
        <f>'CONSTRUCTION COST ESTIMATE'!BC617</f>
        <v>0</v>
      </c>
      <c r="G617" s="221">
        <f>'CONSTRUCTION COST ESTIMATE'!BD617</f>
        <v>0</v>
      </c>
      <c r="H617" s="220"/>
      <c r="I617" s="220">
        <f t="shared" si="239"/>
        <v>0</v>
      </c>
      <c r="J617" s="220"/>
      <c r="K617" s="220">
        <f t="shared" si="240"/>
        <v>0</v>
      </c>
      <c r="L617" s="220"/>
      <c r="M617" s="220">
        <f t="shared" si="241"/>
        <v>0</v>
      </c>
      <c r="N617" s="220"/>
      <c r="O617" s="220">
        <f t="shared" si="242"/>
        <v>0</v>
      </c>
      <c r="P617" s="220"/>
      <c r="Q617" s="220">
        <f t="shared" si="243"/>
        <v>0</v>
      </c>
      <c r="R617" s="220"/>
      <c r="S617" s="220">
        <f t="shared" si="244"/>
        <v>0</v>
      </c>
      <c r="T617" s="220"/>
      <c r="U617" s="220">
        <f t="shared" si="245"/>
        <v>0</v>
      </c>
      <c r="V617" s="220"/>
      <c r="W617" s="220">
        <f t="shared" si="246"/>
        <v>0</v>
      </c>
      <c r="X617" s="220"/>
      <c r="Y617" s="220">
        <f t="shared" si="247"/>
        <v>0</v>
      </c>
      <c r="Z617" s="220"/>
      <c r="AA617" s="220">
        <f t="shared" si="248"/>
        <v>0</v>
      </c>
      <c r="AC617" s="222" t="e">
        <f t="shared" si="257"/>
        <v>#DIV/0!</v>
      </c>
      <c r="AD617" s="220" t="e">
        <f t="shared" si="249"/>
        <v>#NUM!</v>
      </c>
      <c r="AE617" s="223" t="e">
        <f t="shared" si="250"/>
        <v>#NUM!</v>
      </c>
      <c r="AF617" s="223" t="e">
        <f t="shared" si="251"/>
        <v>#NUM!</v>
      </c>
      <c r="AG617" s="222" t="e">
        <f t="shared" si="252"/>
        <v>#NUM!</v>
      </c>
      <c r="AI617" s="220" t="e">
        <f t="shared" si="253"/>
        <v>#DIV/0!</v>
      </c>
      <c r="AJ617" s="222" t="e">
        <f t="shared" si="254"/>
        <v>#DIV/0!</v>
      </c>
      <c r="AK617" s="222" t="e">
        <f t="shared" si="255"/>
        <v>#DIV/0!</v>
      </c>
      <c r="AL617" s="222" t="e">
        <f t="shared" si="256"/>
        <v>#DIV/0!</v>
      </c>
      <c r="AN617" s="89"/>
    </row>
    <row r="618" spans="1:40" s="88" customFormat="1" ht="30" hidden="1" customHeight="1">
      <c r="A618" s="88">
        <f>'CONSTRUCTION COST ESTIMATE'!A618</f>
        <v>0</v>
      </c>
      <c r="B618" s="91">
        <f>'CONSTRUCTION COST ESTIMATE'!B618</f>
        <v>609.053</v>
      </c>
      <c r="C618" s="92" t="str">
        <f>'CONSTRUCTION COST ESTIMATE'!C618</f>
        <v>TYPE 1 STORM DRAIN MANHOLE (48 INCH)</v>
      </c>
      <c r="D618" s="93" t="str">
        <f>'CONSTRUCTION COST ESTIMATE'!BB618</f>
        <v>EA</v>
      </c>
      <c r="E618" s="94">
        <f>'CONSTRUCTION COST ESTIMATE'!BA618</f>
        <v>0</v>
      </c>
      <c r="F618" s="220">
        <f>'CONSTRUCTION COST ESTIMATE'!BC618</f>
        <v>0</v>
      </c>
      <c r="G618" s="221">
        <f>'CONSTRUCTION COST ESTIMATE'!BD618</f>
        <v>0</v>
      </c>
      <c r="H618" s="220"/>
      <c r="I618" s="220">
        <f t="shared" si="239"/>
        <v>0</v>
      </c>
      <c r="J618" s="220"/>
      <c r="K618" s="220">
        <f t="shared" si="240"/>
        <v>0</v>
      </c>
      <c r="L618" s="220"/>
      <c r="M618" s="220">
        <f t="shared" si="241"/>
        <v>0</v>
      </c>
      <c r="N618" s="220"/>
      <c r="O618" s="220">
        <f t="shared" si="242"/>
        <v>0</v>
      </c>
      <c r="P618" s="220"/>
      <c r="Q618" s="220">
        <f t="shared" si="243"/>
        <v>0</v>
      </c>
      <c r="R618" s="220"/>
      <c r="S618" s="220">
        <f t="shared" si="244"/>
        <v>0</v>
      </c>
      <c r="T618" s="220"/>
      <c r="U618" s="220">
        <f t="shared" si="245"/>
        <v>0</v>
      </c>
      <c r="V618" s="220"/>
      <c r="W618" s="220">
        <f t="shared" si="246"/>
        <v>0</v>
      </c>
      <c r="X618" s="220"/>
      <c r="Y618" s="220">
        <f t="shared" si="247"/>
        <v>0</v>
      </c>
      <c r="Z618" s="220"/>
      <c r="AA618" s="220">
        <f t="shared" si="248"/>
        <v>0</v>
      </c>
      <c r="AC618" s="222" t="e">
        <f t="shared" si="257"/>
        <v>#DIV/0!</v>
      </c>
      <c r="AD618" s="220" t="e">
        <f t="shared" si="249"/>
        <v>#NUM!</v>
      </c>
      <c r="AE618" s="223" t="e">
        <f t="shared" si="250"/>
        <v>#NUM!</v>
      </c>
      <c r="AF618" s="223" t="e">
        <f t="shared" si="251"/>
        <v>#NUM!</v>
      </c>
      <c r="AG618" s="222" t="e">
        <f t="shared" si="252"/>
        <v>#NUM!</v>
      </c>
      <c r="AI618" s="220" t="e">
        <f t="shared" si="253"/>
        <v>#DIV/0!</v>
      </c>
      <c r="AJ618" s="222" t="e">
        <f t="shared" si="254"/>
        <v>#DIV/0!</v>
      </c>
      <c r="AK618" s="222" t="e">
        <f t="shared" si="255"/>
        <v>#DIV/0!</v>
      </c>
      <c r="AL618" s="222" t="e">
        <f t="shared" si="256"/>
        <v>#DIV/0!</v>
      </c>
      <c r="AN618" s="89"/>
    </row>
    <row r="619" spans="1:40" s="88" customFormat="1" ht="30" hidden="1" customHeight="1">
      <c r="A619" s="88">
        <f>'CONSTRUCTION COST ESTIMATE'!A619</f>
        <v>0</v>
      </c>
      <c r="B619" s="91">
        <f>'CONSTRUCTION COST ESTIMATE'!B619</f>
        <v>609.05399999999997</v>
      </c>
      <c r="C619" s="92" t="str">
        <f>'CONSTRUCTION COST ESTIMATE'!C619</f>
        <v>TYPE 1A STORM DRAIN MANHOLE (48 INCH)</v>
      </c>
      <c r="D619" s="93" t="str">
        <f>'CONSTRUCTION COST ESTIMATE'!BB619</f>
        <v>EA</v>
      </c>
      <c r="E619" s="94">
        <f>'CONSTRUCTION COST ESTIMATE'!BA619</f>
        <v>0</v>
      </c>
      <c r="F619" s="220">
        <f>'CONSTRUCTION COST ESTIMATE'!BC619</f>
        <v>0</v>
      </c>
      <c r="G619" s="221">
        <f>'CONSTRUCTION COST ESTIMATE'!BD619</f>
        <v>0</v>
      </c>
      <c r="H619" s="220"/>
      <c r="I619" s="220">
        <f t="shared" si="239"/>
        <v>0</v>
      </c>
      <c r="J619" s="220"/>
      <c r="K619" s="220">
        <f t="shared" si="240"/>
        <v>0</v>
      </c>
      <c r="L619" s="220"/>
      <c r="M619" s="220">
        <f t="shared" si="241"/>
        <v>0</v>
      </c>
      <c r="N619" s="220"/>
      <c r="O619" s="220">
        <f t="shared" si="242"/>
        <v>0</v>
      </c>
      <c r="P619" s="220"/>
      <c r="Q619" s="220">
        <f t="shared" si="243"/>
        <v>0</v>
      </c>
      <c r="R619" s="220"/>
      <c r="S619" s="220">
        <f t="shared" si="244"/>
        <v>0</v>
      </c>
      <c r="T619" s="220"/>
      <c r="U619" s="220">
        <f t="shared" si="245"/>
        <v>0</v>
      </c>
      <c r="V619" s="220"/>
      <c r="W619" s="220">
        <f t="shared" si="246"/>
        <v>0</v>
      </c>
      <c r="X619" s="220"/>
      <c r="Y619" s="220">
        <f t="shared" si="247"/>
        <v>0</v>
      </c>
      <c r="Z619" s="220"/>
      <c r="AA619" s="220">
        <f t="shared" si="248"/>
        <v>0</v>
      </c>
      <c r="AC619" s="222" t="e">
        <f t="shared" si="257"/>
        <v>#DIV/0!</v>
      </c>
      <c r="AD619" s="220" t="e">
        <f t="shared" si="249"/>
        <v>#NUM!</v>
      </c>
      <c r="AE619" s="223" t="e">
        <f t="shared" si="250"/>
        <v>#NUM!</v>
      </c>
      <c r="AF619" s="223" t="e">
        <f t="shared" si="251"/>
        <v>#NUM!</v>
      </c>
      <c r="AG619" s="222" t="e">
        <f t="shared" si="252"/>
        <v>#NUM!</v>
      </c>
      <c r="AI619" s="220" t="e">
        <f t="shared" si="253"/>
        <v>#DIV/0!</v>
      </c>
      <c r="AJ619" s="222" t="e">
        <f t="shared" si="254"/>
        <v>#DIV/0!</v>
      </c>
      <c r="AK619" s="222" t="e">
        <f t="shared" si="255"/>
        <v>#DIV/0!</v>
      </c>
      <c r="AL619" s="222" t="e">
        <f t="shared" si="256"/>
        <v>#DIV/0!</v>
      </c>
      <c r="AN619" s="89"/>
    </row>
    <row r="620" spans="1:40" s="88" customFormat="1" ht="30" hidden="1" customHeight="1">
      <c r="A620" s="88">
        <f>'CONSTRUCTION COST ESTIMATE'!A620</f>
        <v>0</v>
      </c>
      <c r="B620" s="91">
        <f>'CONSTRUCTION COST ESTIMATE'!B620</f>
        <v>609.05499999999995</v>
      </c>
      <c r="C620" s="92" t="str">
        <f>'CONSTRUCTION COST ESTIMATE'!C620</f>
        <v>TYPE 2 STORM DRAIN MANHOLE (48 INCH)</v>
      </c>
      <c r="D620" s="93" t="str">
        <f>'CONSTRUCTION COST ESTIMATE'!BB620</f>
        <v>EA</v>
      </c>
      <c r="E620" s="94">
        <f>'CONSTRUCTION COST ESTIMATE'!BA620</f>
        <v>0</v>
      </c>
      <c r="F620" s="220">
        <f>'CONSTRUCTION COST ESTIMATE'!BC620</f>
        <v>0</v>
      </c>
      <c r="G620" s="221">
        <f>'CONSTRUCTION COST ESTIMATE'!BD620</f>
        <v>0</v>
      </c>
      <c r="H620" s="220"/>
      <c r="I620" s="220">
        <f t="shared" si="239"/>
        <v>0</v>
      </c>
      <c r="J620" s="220"/>
      <c r="K620" s="220">
        <f t="shared" si="240"/>
        <v>0</v>
      </c>
      <c r="L620" s="220"/>
      <c r="M620" s="220">
        <f t="shared" si="241"/>
        <v>0</v>
      </c>
      <c r="N620" s="220"/>
      <c r="O620" s="220">
        <f t="shared" si="242"/>
        <v>0</v>
      </c>
      <c r="P620" s="220"/>
      <c r="Q620" s="220">
        <f t="shared" si="243"/>
        <v>0</v>
      </c>
      <c r="R620" s="220"/>
      <c r="S620" s="220">
        <f t="shared" si="244"/>
        <v>0</v>
      </c>
      <c r="T620" s="220"/>
      <c r="U620" s="220">
        <f t="shared" si="245"/>
        <v>0</v>
      </c>
      <c r="V620" s="220"/>
      <c r="W620" s="220">
        <f t="shared" si="246"/>
        <v>0</v>
      </c>
      <c r="X620" s="220"/>
      <c r="Y620" s="220">
        <f t="shared" si="247"/>
        <v>0</v>
      </c>
      <c r="Z620" s="220"/>
      <c r="AA620" s="220">
        <f t="shared" si="248"/>
        <v>0</v>
      </c>
      <c r="AC620" s="222" t="e">
        <f t="shared" si="257"/>
        <v>#DIV/0!</v>
      </c>
      <c r="AD620" s="220" t="e">
        <f t="shared" si="249"/>
        <v>#NUM!</v>
      </c>
      <c r="AE620" s="223" t="e">
        <f t="shared" si="250"/>
        <v>#NUM!</v>
      </c>
      <c r="AF620" s="223" t="e">
        <f t="shared" si="251"/>
        <v>#NUM!</v>
      </c>
      <c r="AG620" s="222" t="e">
        <f t="shared" si="252"/>
        <v>#NUM!</v>
      </c>
      <c r="AI620" s="220" t="e">
        <f t="shared" si="253"/>
        <v>#DIV/0!</v>
      </c>
      <c r="AJ620" s="222" t="e">
        <f t="shared" si="254"/>
        <v>#DIV/0!</v>
      </c>
      <c r="AK620" s="222" t="e">
        <f t="shared" si="255"/>
        <v>#DIV/0!</v>
      </c>
      <c r="AL620" s="222" t="e">
        <f t="shared" si="256"/>
        <v>#DIV/0!</v>
      </c>
      <c r="AN620" s="89"/>
    </row>
    <row r="621" spans="1:40" s="88" customFormat="1" ht="30" hidden="1" customHeight="1">
      <c r="A621" s="88">
        <f>'CONSTRUCTION COST ESTIMATE'!A621</f>
        <v>0</v>
      </c>
      <c r="B621" s="91">
        <f>'CONSTRUCTION COST ESTIMATE'!B621</f>
        <v>609.05600000000004</v>
      </c>
      <c r="C621" s="92" t="str">
        <f>'CONSTRUCTION COST ESTIMATE'!C621</f>
        <v>ACCESS MANHOLE WITH STEPS (48 INCH)</v>
      </c>
      <c r="D621" s="93" t="str">
        <f>'CONSTRUCTION COST ESTIMATE'!BB621</f>
        <v>EA</v>
      </c>
      <c r="E621" s="94">
        <f>'CONSTRUCTION COST ESTIMATE'!BA621</f>
        <v>0</v>
      </c>
      <c r="F621" s="220">
        <f>'CONSTRUCTION COST ESTIMATE'!BC621</f>
        <v>0</v>
      </c>
      <c r="G621" s="221">
        <f>'CONSTRUCTION COST ESTIMATE'!BD621</f>
        <v>0</v>
      </c>
      <c r="H621" s="220"/>
      <c r="I621" s="220">
        <f t="shared" si="239"/>
        <v>0</v>
      </c>
      <c r="J621" s="220"/>
      <c r="K621" s="220">
        <f t="shared" si="240"/>
        <v>0</v>
      </c>
      <c r="L621" s="220"/>
      <c r="M621" s="220">
        <f t="shared" si="241"/>
        <v>0</v>
      </c>
      <c r="N621" s="220"/>
      <c r="O621" s="220">
        <f t="shared" si="242"/>
        <v>0</v>
      </c>
      <c r="P621" s="220"/>
      <c r="Q621" s="220">
        <f t="shared" si="243"/>
        <v>0</v>
      </c>
      <c r="R621" s="220"/>
      <c r="S621" s="220">
        <f t="shared" si="244"/>
        <v>0</v>
      </c>
      <c r="T621" s="220"/>
      <c r="U621" s="220">
        <f t="shared" si="245"/>
        <v>0</v>
      </c>
      <c r="V621" s="220"/>
      <c r="W621" s="220">
        <f t="shared" si="246"/>
        <v>0</v>
      </c>
      <c r="X621" s="220"/>
      <c r="Y621" s="220">
        <f t="shared" si="247"/>
        <v>0</v>
      </c>
      <c r="Z621" s="220"/>
      <c r="AA621" s="220">
        <f t="shared" si="248"/>
        <v>0</v>
      </c>
      <c r="AC621" s="222" t="e">
        <f t="shared" si="257"/>
        <v>#DIV/0!</v>
      </c>
      <c r="AD621" s="220" t="e">
        <f t="shared" si="249"/>
        <v>#NUM!</v>
      </c>
      <c r="AE621" s="223" t="e">
        <f t="shared" si="250"/>
        <v>#NUM!</v>
      </c>
      <c r="AF621" s="223" t="e">
        <f t="shared" si="251"/>
        <v>#NUM!</v>
      </c>
      <c r="AG621" s="222" t="e">
        <f t="shared" si="252"/>
        <v>#NUM!</v>
      </c>
      <c r="AI621" s="220" t="e">
        <f t="shared" si="253"/>
        <v>#DIV/0!</v>
      </c>
      <c r="AJ621" s="222" t="e">
        <f t="shared" si="254"/>
        <v>#DIV/0!</v>
      </c>
      <c r="AK621" s="222" t="e">
        <f t="shared" si="255"/>
        <v>#DIV/0!</v>
      </c>
      <c r="AL621" s="222" t="e">
        <f t="shared" si="256"/>
        <v>#DIV/0!</v>
      </c>
      <c r="AN621" s="89"/>
    </row>
    <row r="622" spans="1:40" s="88" customFormat="1" ht="30" hidden="1" customHeight="1">
      <c r="A622" s="88">
        <f>'CONSTRUCTION COST ESTIMATE'!A622</f>
        <v>0</v>
      </c>
      <c r="B622" s="91">
        <f>'CONSTRUCTION COST ESTIMATE'!B622</f>
        <v>609.05700000000002</v>
      </c>
      <c r="C622" s="92" t="str">
        <f>'CONSTRUCTION COST ESTIMATE'!C622</f>
        <v>MANHOLE RISER FOR REINFORCED CONCRETE BOX (RCB) (48 INCH)</v>
      </c>
      <c r="D622" s="93" t="str">
        <f>'CONSTRUCTION COST ESTIMATE'!BB622</f>
        <v>EA</v>
      </c>
      <c r="E622" s="94">
        <f>'CONSTRUCTION COST ESTIMATE'!BA622</f>
        <v>0</v>
      </c>
      <c r="F622" s="220">
        <f>'CONSTRUCTION COST ESTIMATE'!BC622</f>
        <v>0</v>
      </c>
      <c r="G622" s="221">
        <f>'CONSTRUCTION COST ESTIMATE'!BD622</f>
        <v>0</v>
      </c>
      <c r="H622" s="220"/>
      <c r="I622" s="220">
        <f t="shared" si="239"/>
        <v>0</v>
      </c>
      <c r="J622" s="220"/>
      <c r="K622" s="220">
        <f t="shared" si="240"/>
        <v>0</v>
      </c>
      <c r="L622" s="220"/>
      <c r="M622" s="220">
        <f t="shared" si="241"/>
        <v>0</v>
      </c>
      <c r="N622" s="220"/>
      <c r="O622" s="220">
        <f t="shared" si="242"/>
        <v>0</v>
      </c>
      <c r="P622" s="220"/>
      <c r="Q622" s="220">
        <f t="shared" si="243"/>
        <v>0</v>
      </c>
      <c r="R622" s="220"/>
      <c r="S622" s="220">
        <f t="shared" si="244"/>
        <v>0</v>
      </c>
      <c r="T622" s="220"/>
      <c r="U622" s="220">
        <f t="shared" si="245"/>
        <v>0</v>
      </c>
      <c r="V622" s="220"/>
      <c r="W622" s="220">
        <f t="shared" si="246"/>
        <v>0</v>
      </c>
      <c r="X622" s="220"/>
      <c r="Y622" s="220">
        <f t="shared" si="247"/>
        <v>0</v>
      </c>
      <c r="Z622" s="220"/>
      <c r="AA622" s="220">
        <f t="shared" si="248"/>
        <v>0</v>
      </c>
      <c r="AC622" s="222" t="e">
        <f t="shared" si="257"/>
        <v>#DIV/0!</v>
      </c>
      <c r="AD622" s="220" t="e">
        <f t="shared" si="249"/>
        <v>#NUM!</v>
      </c>
      <c r="AE622" s="223" t="e">
        <f t="shared" si="250"/>
        <v>#NUM!</v>
      </c>
      <c r="AF622" s="223" t="e">
        <f t="shared" si="251"/>
        <v>#NUM!</v>
      </c>
      <c r="AG622" s="222" t="e">
        <f t="shared" si="252"/>
        <v>#NUM!</v>
      </c>
      <c r="AI622" s="220" t="e">
        <f t="shared" si="253"/>
        <v>#DIV/0!</v>
      </c>
      <c r="AJ622" s="222" t="e">
        <f t="shared" si="254"/>
        <v>#DIV/0!</v>
      </c>
      <c r="AK622" s="222" t="e">
        <f t="shared" si="255"/>
        <v>#DIV/0!</v>
      </c>
      <c r="AL622" s="222" t="e">
        <f t="shared" si="256"/>
        <v>#DIV/0!</v>
      </c>
      <c r="AN622" s="89"/>
    </row>
    <row r="623" spans="1:40" s="88" customFormat="1" ht="30" hidden="1" customHeight="1">
      <c r="A623" s="88">
        <f>'CONSTRUCTION COST ESTIMATE'!A623</f>
        <v>0</v>
      </c>
      <c r="B623" s="91">
        <f>'CONSTRUCTION COST ESTIMATE'!B623</f>
        <v>609.05799999999999</v>
      </c>
      <c r="C623" s="92" t="str">
        <f>'CONSTRUCTION COST ESTIMATE'!C623</f>
        <v>TYPE 1 STORM DRAIN MANHOLE (60 INCH)</v>
      </c>
      <c r="D623" s="93" t="str">
        <f>'CONSTRUCTION COST ESTIMATE'!BB623</f>
        <v>EA</v>
      </c>
      <c r="E623" s="94">
        <f>'CONSTRUCTION COST ESTIMATE'!BA623</f>
        <v>0</v>
      </c>
      <c r="F623" s="220">
        <f>'CONSTRUCTION COST ESTIMATE'!BC623</f>
        <v>0</v>
      </c>
      <c r="G623" s="221">
        <f>'CONSTRUCTION COST ESTIMATE'!BD623</f>
        <v>0</v>
      </c>
      <c r="H623" s="220"/>
      <c r="I623" s="220">
        <f t="shared" si="239"/>
        <v>0</v>
      </c>
      <c r="J623" s="220"/>
      <c r="K623" s="220">
        <f t="shared" si="240"/>
        <v>0</v>
      </c>
      <c r="L623" s="220"/>
      <c r="M623" s="220">
        <f t="shared" si="241"/>
        <v>0</v>
      </c>
      <c r="N623" s="220"/>
      <c r="O623" s="220">
        <f t="shared" si="242"/>
        <v>0</v>
      </c>
      <c r="P623" s="220"/>
      <c r="Q623" s="220">
        <f t="shared" si="243"/>
        <v>0</v>
      </c>
      <c r="R623" s="220"/>
      <c r="S623" s="220">
        <f t="shared" si="244"/>
        <v>0</v>
      </c>
      <c r="T623" s="220"/>
      <c r="U623" s="220">
        <f t="shared" si="245"/>
        <v>0</v>
      </c>
      <c r="V623" s="220"/>
      <c r="W623" s="220">
        <f t="shared" si="246"/>
        <v>0</v>
      </c>
      <c r="X623" s="220"/>
      <c r="Y623" s="220">
        <f t="shared" si="247"/>
        <v>0</v>
      </c>
      <c r="Z623" s="220"/>
      <c r="AA623" s="220">
        <f t="shared" si="248"/>
        <v>0</v>
      </c>
      <c r="AC623" s="222" t="e">
        <f t="shared" si="257"/>
        <v>#DIV/0!</v>
      </c>
      <c r="AD623" s="220" t="e">
        <f t="shared" si="249"/>
        <v>#NUM!</v>
      </c>
      <c r="AE623" s="223" t="e">
        <f t="shared" si="250"/>
        <v>#NUM!</v>
      </c>
      <c r="AF623" s="223" t="e">
        <f t="shared" si="251"/>
        <v>#NUM!</v>
      </c>
      <c r="AG623" s="222" t="e">
        <f t="shared" si="252"/>
        <v>#NUM!</v>
      </c>
      <c r="AI623" s="220" t="e">
        <f t="shared" si="253"/>
        <v>#DIV/0!</v>
      </c>
      <c r="AJ623" s="222" t="e">
        <f t="shared" si="254"/>
        <v>#DIV/0!</v>
      </c>
      <c r="AK623" s="222" t="e">
        <f t="shared" si="255"/>
        <v>#DIV/0!</v>
      </c>
      <c r="AL623" s="222" t="e">
        <f t="shared" si="256"/>
        <v>#DIV/0!</v>
      </c>
      <c r="AN623" s="89"/>
    </row>
    <row r="624" spans="1:40" s="88" customFormat="1" ht="30" hidden="1" customHeight="1">
      <c r="A624" s="88">
        <f>'CONSTRUCTION COST ESTIMATE'!A624</f>
        <v>0</v>
      </c>
      <c r="B624" s="91">
        <f>'CONSTRUCTION COST ESTIMATE'!B624</f>
        <v>609.05899999999997</v>
      </c>
      <c r="C624" s="92" t="str">
        <f>'CONSTRUCTION COST ESTIMATE'!C624</f>
        <v>TYPE 1A STORM DRAIN MANHOLE (60 INCH)</v>
      </c>
      <c r="D624" s="93" t="str">
        <f>'CONSTRUCTION COST ESTIMATE'!BB624</f>
        <v>EA</v>
      </c>
      <c r="E624" s="94">
        <f>'CONSTRUCTION COST ESTIMATE'!BA624</f>
        <v>0</v>
      </c>
      <c r="F624" s="220">
        <f>'CONSTRUCTION COST ESTIMATE'!BC624</f>
        <v>0</v>
      </c>
      <c r="G624" s="221">
        <f>'CONSTRUCTION COST ESTIMATE'!BD624</f>
        <v>0</v>
      </c>
      <c r="H624" s="220"/>
      <c r="I624" s="220">
        <f t="shared" si="239"/>
        <v>0</v>
      </c>
      <c r="J624" s="220"/>
      <c r="K624" s="220">
        <f t="shared" si="240"/>
        <v>0</v>
      </c>
      <c r="L624" s="220"/>
      <c r="M624" s="220">
        <f t="shared" si="241"/>
        <v>0</v>
      </c>
      <c r="N624" s="220"/>
      <c r="O624" s="220">
        <f t="shared" si="242"/>
        <v>0</v>
      </c>
      <c r="P624" s="220"/>
      <c r="Q624" s="220">
        <f t="shared" si="243"/>
        <v>0</v>
      </c>
      <c r="R624" s="220"/>
      <c r="S624" s="220">
        <f t="shared" si="244"/>
        <v>0</v>
      </c>
      <c r="T624" s="220"/>
      <c r="U624" s="220">
        <f t="shared" si="245"/>
        <v>0</v>
      </c>
      <c r="V624" s="220"/>
      <c r="W624" s="220">
        <f t="shared" si="246"/>
        <v>0</v>
      </c>
      <c r="X624" s="220"/>
      <c r="Y624" s="220">
        <f t="shared" si="247"/>
        <v>0</v>
      </c>
      <c r="Z624" s="220"/>
      <c r="AA624" s="220">
        <f t="shared" si="248"/>
        <v>0</v>
      </c>
      <c r="AC624" s="222" t="e">
        <f t="shared" si="257"/>
        <v>#DIV/0!</v>
      </c>
      <c r="AD624" s="220" t="e">
        <f t="shared" si="249"/>
        <v>#NUM!</v>
      </c>
      <c r="AE624" s="223" t="e">
        <f t="shared" si="250"/>
        <v>#NUM!</v>
      </c>
      <c r="AF624" s="223" t="e">
        <f t="shared" si="251"/>
        <v>#NUM!</v>
      </c>
      <c r="AG624" s="222" t="e">
        <f t="shared" si="252"/>
        <v>#NUM!</v>
      </c>
      <c r="AI624" s="220" t="e">
        <f t="shared" si="253"/>
        <v>#DIV/0!</v>
      </c>
      <c r="AJ624" s="222" t="e">
        <f t="shared" si="254"/>
        <v>#DIV/0!</v>
      </c>
      <c r="AK624" s="222" t="e">
        <f t="shared" si="255"/>
        <v>#DIV/0!</v>
      </c>
      <c r="AL624" s="222" t="e">
        <f t="shared" si="256"/>
        <v>#DIV/0!</v>
      </c>
      <c r="AN624" s="89"/>
    </row>
    <row r="625" spans="1:40" s="88" customFormat="1" ht="30" hidden="1" customHeight="1">
      <c r="A625" s="88">
        <f>'CONSTRUCTION COST ESTIMATE'!A625</f>
        <v>0</v>
      </c>
      <c r="B625" s="91">
        <f>'CONSTRUCTION COST ESTIMATE'!B625</f>
        <v>609.05999999999995</v>
      </c>
      <c r="C625" s="92" t="str">
        <f>'CONSTRUCTION COST ESTIMATE'!C625</f>
        <v>TYPE 2 STORM DRAIN MANHOLE (60 INCH)</v>
      </c>
      <c r="D625" s="93" t="str">
        <f>'CONSTRUCTION COST ESTIMATE'!BB625</f>
        <v>EA</v>
      </c>
      <c r="E625" s="94">
        <f>'CONSTRUCTION COST ESTIMATE'!BA625</f>
        <v>0</v>
      </c>
      <c r="F625" s="220">
        <f>'CONSTRUCTION COST ESTIMATE'!BC625</f>
        <v>0</v>
      </c>
      <c r="G625" s="221">
        <f>'CONSTRUCTION COST ESTIMATE'!BD625</f>
        <v>0</v>
      </c>
      <c r="H625" s="220"/>
      <c r="I625" s="220">
        <f t="shared" si="239"/>
        <v>0</v>
      </c>
      <c r="J625" s="220"/>
      <c r="K625" s="220">
        <f t="shared" si="240"/>
        <v>0</v>
      </c>
      <c r="L625" s="220"/>
      <c r="M625" s="220">
        <f t="shared" si="241"/>
        <v>0</v>
      </c>
      <c r="N625" s="220"/>
      <c r="O625" s="220">
        <f t="shared" si="242"/>
        <v>0</v>
      </c>
      <c r="P625" s="220"/>
      <c r="Q625" s="220">
        <f t="shared" si="243"/>
        <v>0</v>
      </c>
      <c r="R625" s="220"/>
      <c r="S625" s="220">
        <f t="shared" si="244"/>
        <v>0</v>
      </c>
      <c r="T625" s="220"/>
      <c r="U625" s="220">
        <f t="shared" si="245"/>
        <v>0</v>
      </c>
      <c r="V625" s="220"/>
      <c r="W625" s="220">
        <f t="shared" si="246"/>
        <v>0</v>
      </c>
      <c r="X625" s="220"/>
      <c r="Y625" s="220">
        <f t="shared" si="247"/>
        <v>0</v>
      </c>
      <c r="Z625" s="220"/>
      <c r="AA625" s="220">
        <f t="shared" si="248"/>
        <v>0</v>
      </c>
      <c r="AC625" s="222" t="e">
        <f t="shared" si="257"/>
        <v>#DIV/0!</v>
      </c>
      <c r="AD625" s="220" t="e">
        <f t="shared" si="249"/>
        <v>#NUM!</v>
      </c>
      <c r="AE625" s="223" t="e">
        <f t="shared" si="250"/>
        <v>#NUM!</v>
      </c>
      <c r="AF625" s="223" t="e">
        <f t="shared" si="251"/>
        <v>#NUM!</v>
      </c>
      <c r="AG625" s="222" t="e">
        <f t="shared" si="252"/>
        <v>#NUM!</v>
      </c>
      <c r="AI625" s="220" t="e">
        <f t="shared" si="253"/>
        <v>#DIV/0!</v>
      </c>
      <c r="AJ625" s="222" t="e">
        <f t="shared" si="254"/>
        <v>#DIV/0!</v>
      </c>
      <c r="AK625" s="222" t="e">
        <f t="shared" si="255"/>
        <v>#DIV/0!</v>
      </c>
      <c r="AL625" s="222" t="e">
        <f t="shared" si="256"/>
        <v>#DIV/0!</v>
      </c>
      <c r="AN625" s="89"/>
    </row>
    <row r="626" spans="1:40" s="88" customFormat="1" ht="30" hidden="1" customHeight="1">
      <c r="A626" s="88">
        <f>'CONSTRUCTION COST ESTIMATE'!A626</f>
        <v>0</v>
      </c>
      <c r="B626" s="91">
        <f>'CONSTRUCTION COST ESTIMATE'!B626</f>
        <v>609.06100000000004</v>
      </c>
      <c r="C626" s="92" t="str">
        <f>'CONSTRUCTION COST ESTIMATE'!C626</f>
        <v>TYPE 3 STORM DRAIN MANHOLE (60 INCH)</v>
      </c>
      <c r="D626" s="93" t="str">
        <f>'CONSTRUCTION COST ESTIMATE'!BB626</f>
        <v>EA</v>
      </c>
      <c r="E626" s="94">
        <f>'CONSTRUCTION COST ESTIMATE'!BA626</f>
        <v>0</v>
      </c>
      <c r="F626" s="220">
        <f>'CONSTRUCTION COST ESTIMATE'!BC626</f>
        <v>0</v>
      </c>
      <c r="G626" s="221">
        <f>'CONSTRUCTION COST ESTIMATE'!BD626</f>
        <v>0</v>
      </c>
      <c r="H626" s="220"/>
      <c r="I626" s="220">
        <f t="shared" si="239"/>
        <v>0</v>
      </c>
      <c r="J626" s="220"/>
      <c r="K626" s="220">
        <f t="shared" si="240"/>
        <v>0</v>
      </c>
      <c r="L626" s="220"/>
      <c r="M626" s="220">
        <f t="shared" si="241"/>
        <v>0</v>
      </c>
      <c r="N626" s="220"/>
      <c r="O626" s="220">
        <f t="shared" si="242"/>
        <v>0</v>
      </c>
      <c r="P626" s="220"/>
      <c r="Q626" s="220">
        <f t="shared" si="243"/>
        <v>0</v>
      </c>
      <c r="R626" s="220"/>
      <c r="S626" s="220">
        <f t="shared" si="244"/>
        <v>0</v>
      </c>
      <c r="T626" s="220"/>
      <c r="U626" s="220">
        <f t="shared" si="245"/>
        <v>0</v>
      </c>
      <c r="V626" s="220"/>
      <c r="W626" s="220">
        <f t="shared" si="246"/>
        <v>0</v>
      </c>
      <c r="X626" s="220"/>
      <c r="Y626" s="220">
        <f t="shared" si="247"/>
        <v>0</v>
      </c>
      <c r="Z626" s="220"/>
      <c r="AA626" s="220">
        <f t="shared" si="248"/>
        <v>0</v>
      </c>
      <c r="AC626" s="222" t="e">
        <f t="shared" si="257"/>
        <v>#DIV/0!</v>
      </c>
      <c r="AD626" s="220" t="e">
        <f t="shared" si="249"/>
        <v>#NUM!</v>
      </c>
      <c r="AE626" s="223" t="e">
        <f t="shared" si="250"/>
        <v>#NUM!</v>
      </c>
      <c r="AF626" s="223" t="e">
        <f t="shared" si="251"/>
        <v>#NUM!</v>
      </c>
      <c r="AG626" s="222" t="e">
        <f t="shared" si="252"/>
        <v>#NUM!</v>
      </c>
      <c r="AI626" s="220" t="e">
        <f t="shared" si="253"/>
        <v>#DIV/0!</v>
      </c>
      <c r="AJ626" s="222" t="e">
        <f t="shared" si="254"/>
        <v>#DIV/0!</v>
      </c>
      <c r="AK626" s="222" t="e">
        <f t="shared" si="255"/>
        <v>#DIV/0!</v>
      </c>
      <c r="AL626" s="222" t="e">
        <f t="shared" si="256"/>
        <v>#DIV/0!</v>
      </c>
      <c r="AN626" s="89"/>
    </row>
    <row r="627" spans="1:40" s="88" customFormat="1" ht="30" hidden="1" customHeight="1">
      <c r="A627" s="88">
        <f>'CONSTRUCTION COST ESTIMATE'!A627</f>
        <v>0</v>
      </c>
      <c r="B627" s="91">
        <f>'CONSTRUCTION COST ESTIMATE'!B627</f>
        <v>609.06200000000001</v>
      </c>
      <c r="C627" s="92" t="str">
        <f>'CONSTRUCTION COST ESTIMATE'!C627</f>
        <v>TYPE 3A STORM DRAIN MANHOLE (60 INCH)</v>
      </c>
      <c r="D627" s="93" t="str">
        <f>'CONSTRUCTION COST ESTIMATE'!BB627</f>
        <v>EA</v>
      </c>
      <c r="E627" s="94">
        <f>'CONSTRUCTION COST ESTIMATE'!BA627</f>
        <v>0</v>
      </c>
      <c r="F627" s="220">
        <f>'CONSTRUCTION COST ESTIMATE'!BC627</f>
        <v>0</v>
      </c>
      <c r="G627" s="221">
        <f>'CONSTRUCTION COST ESTIMATE'!BD627</f>
        <v>0</v>
      </c>
      <c r="H627" s="220"/>
      <c r="I627" s="220">
        <f t="shared" si="239"/>
        <v>0</v>
      </c>
      <c r="J627" s="220"/>
      <c r="K627" s="220">
        <f t="shared" si="240"/>
        <v>0</v>
      </c>
      <c r="L627" s="220"/>
      <c r="M627" s="220">
        <f t="shared" si="241"/>
        <v>0</v>
      </c>
      <c r="N627" s="220"/>
      <c r="O627" s="220">
        <f t="shared" si="242"/>
        <v>0</v>
      </c>
      <c r="P627" s="220"/>
      <c r="Q627" s="220">
        <f t="shared" si="243"/>
        <v>0</v>
      </c>
      <c r="R627" s="220"/>
      <c r="S627" s="220">
        <f t="shared" si="244"/>
        <v>0</v>
      </c>
      <c r="T627" s="220"/>
      <c r="U627" s="220">
        <f t="shared" si="245"/>
        <v>0</v>
      </c>
      <c r="V627" s="220"/>
      <c r="W627" s="220">
        <f t="shared" si="246"/>
        <v>0</v>
      </c>
      <c r="X627" s="220"/>
      <c r="Y627" s="220">
        <f t="shared" si="247"/>
        <v>0</v>
      </c>
      <c r="Z627" s="220"/>
      <c r="AA627" s="220">
        <f t="shared" si="248"/>
        <v>0</v>
      </c>
      <c r="AC627" s="222" t="e">
        <f t="shared" si="257"/>
        <v>#DIV/0!</v>
      </c>
      <c r="AD627" s="220" t="e">
        <f t="shared" si="249"/>
        <v>#NUM!</v>
      </c>
      <c r="AE627" s="223" t="e">
        <f t="shared" si="250"/>
        <v>#NUM!</v>
      </c>
      <c r="AF627" s="223" t="e">
        <f t="shared" si="251"/>
        <v>#NUM!</v>
      </c>
      <c r="AG627" s="222" t="e">
        <f t="shared" si="252"/>
        <v>#NUM!</v>
      </c>
      <c r="AI627" s="220" t="e">
        <f t="shared" si="253"/>
        <v>#DIV/0!</v>
      </c>
      <c r="AJ627" s="222" t="e">
        <f t="shared" si="254"/>
        <v>#DIV/0!</v>
      </c>
      <c r="AK627" s="222" t="e">
        <f t="shared" si="255"/>
        <v>#DIV/0!</v>
      </c>
      <c r="AL627" s="222" t="e">
        <f t="shared" si="256"/>
        <v>#DIV/0!</v>
      </c>
      <c r="AN627" s="89"/>
    </row>
    <row r="628" spans="1:40" s="88" customFormat="1" ht="30" hidden="1" customHeight="1">
      <c r="A628" s="88">
        <f>'CONSTRUCTION COST ESTIMATE'!A628</f>
        <v>0</v>
      </c>
      <c r="B628" s="91">
        <f>'CONSTRUCTION COST ESTIMATE'!B628</f>
        <v>609.06299999999999</v>
      </c>
      <c r="C628" s="92" t="str">
        <f>'CONSTRUCTION COST ESTIMATE'!C628</f>
        <v>TYPE 4 STORM DRAIN MANHOLE (60 INCH)</v>
      </c>
      <c r="D628" s="93" t="str">
        <f>'CONSTRUCTION COST ESTIMATE'!BB628</f>
        <v>EA</v>
      </c>
      <c r="E628" s="94">
        <f>'CONSTRUCTION COST ESTIMATE'!BA628</f>
        <v>0</v>
      </c>
      <c r="F628" s="220">
        <f>'CONSTRUCTION COST ESTIMATE'!BC628</f>
        <v>0</v>
      </c>
      <c r="G628" s="221">
        <f>'CONSTRUCTION COST ESTIMATE'!BD628</f>
        <v>0</v>
      </c>
      <c r="H628" s="220"/>
      <c r="I628" s="220">
        <f t="shared" si="239"/>
        <v>0</v>
      </c>
      <c r="J628" s="220"/>
      <c r="K628" s="220">
        <f t="shared" si="240"/>
        <v>0</v>
      </c>
      <c r="L628" s="220"/>
      <c r="M628" s="220">
        <f t="shared" si="241"/>
        <v>0</v>
      </c>
      <c r="N628" s="220"/>
      <c r="O628" s="220">
        <f t="shared" si="242"/>
        <v>0</v>
      </c>
      <c r="P628" s="220"/>
      <c r="Q628" s="220">
        <f t="shared" si="243"/>
        <v>0</v>
      </c>
      <c r="R628" s="220"/>
      <c r="S628" s="220">
        <f t="shared" si="244"/>
        <v>0</v>
      </c>
      <c r="T628" s="220"/>
      <c r="U628" s="220">
        <f t="shared" si="245"/>
        <v>0</v>
      </c>
      <c r="V628" s="220"/>
      <c r="W628" s="220">
        <f t="shared" si="246"/>
        <v>0</v>
      </c>
      <c r="X628" s="220"/>
      <c r="Y628" s="220">
        <f t="shared" si="247"/>
        <v>0</v>
      </c>
      <c r="Z628" s="220"/>
      <c r="AA628" s="220">
        <f t="shared" si="248"/>
        <v>0</v>
      </c>
      <c r="AC628" s="222" t="e">
        <f t="shared" si="257"/>
        <v>#DIV/0!</v>
      </c>
      <c r="AD628" s="220" t="e">
        <f t="shared" si="249"/>
        <v>#NUM!</v>
      </c>
      <c r="AE628" s="223" t="e">
        <f t="shared" si="250"/>
        <v>#NUM!</v>
      </c>
      <c r="AF628" s="223" t="e">
        <f t="shared" si="251"/>
        <v>#NUM!</v>
      </c>
      <c r="AG628" s="222" t="e">
        <f t="shared" si="252"/>
        <v>#NUM!</v>
      </c>
      <c r="AI628" s="220" t="e">
        <f t="shared" si="253"/>
        <v>#DIV/0!</v>
      </c>
      <c r="AJ628" s="222" t="e">
        <f t="shared" si="254"/>
        <v>#DIV/0!</v>
      </c>
      <c r="AK628" s="222" t="e">
        <f t="shared" si="255"/>
        <v>#DIV/0!</v>
      </c>
      <c r="AL628" s="222" t="e">
        <f t="shared" si="256"/>
        <v>#DIV/0!</v>
      </c>
      <c r="AN628" s="89"/>
    </row>
    <row r="629" spans="1:40" s="88" customFormat="1" ht="30" hidden="1" customHeight="1">
      <c r="A629" s="88">
        <f>'CONSTRUCTION COST ESTIMATE'!A629</f>
        <v>0</v>
      </c>
      <c r="B629" s="91">
        <f>'CONSTRUCTION COST ESTIMATE'!B629</f>
        <v>609.06399999999996</v>
      </c>
      <c r="C629" s="92" t="str">
        <f>'CONSTRUCTION COST ESTIMATE'!C629</f>
        <v>TYPE 1 MANHOLE</v>
      </c>
      <c r="D629" s="93" t="str">
        <f>'CONSTRUCTION COST ESTIMATE'!BB629</f>
        <v>EA</v>
      </c>
      <c r="E629" s="94">
        <f>'CONSTRUCTION COST ESTIMATE'!BA629</f>
        <v>0</v>
      </c>
      <c r="F629" s="220">
        <f>'CONSTRUCTION COST ESTIMATE'!BC629</f>
        <v>0</v>
      </c>
      <c r="G629" s="221">
        <f>'CONSTRUCTION COST ESTIMATE'!BD629</f>
        <v>0</v>
      </c>
      <c r="H629" s="220"/>
      <c r="I629" s="220">
        <f t="shared" si="239"/>
        <v>0</v>
      </c>
      <c r="J629" s="220"/>
      <c r="K629" s="220">
        <f t="shared" si="240"/>
        <v>0</v>
      </c>
      <c r="L629" s="220"/>
      <c r="M629" s="220">
        <f t="shared" si="241"/>
        <v>0</v>
      </c>
      <c r="N629" s="220"/>
      <c r="O629" s="220">
        <f t="shared" si="242"/>
        <v>0</v>
      </c>
      <c r="P629" s="220"/>
      <c r="Q629" s="220">
        <f t="shared" si="243"/>
        <v>0</v>
      </c>
      <c r="R629" s="220"/>
      <c r="S629" s="220">
        <f t="shared" si="244"/>
        <v>0</v>
      </c>
      <c r="T629" s="220"/>
      <c r="U629" s="220">
        <f t="shared" si="245"/>
        <v>0</v>
      </c>
      <c r="V629" s="220"/>
      <c r="W629" s="220">
        <f t="shared" si="246"/>
        <v>0</v>
      </c>
      <c r="X629" s="220"/>
      <c r="Y629" s="220">
        <f t="shared" si="247"/>
        <v>0</v>
      </c>
      <c r="Z629" s="220"/>
      <c r="AA629" s="220">
        <f t="shared" si="248"/>
        <v>0</v>
      </c>
      <c r="AC629" s="222" t="e">
        <f t="shared" si="257"/>
        <v>#DIV/0!</v>
      </c>
      <c r="AD629" s="220" t="e">
        <f t="shared" si="249"/>
        <v>#NUM!</v>
      </c>
      <c r="AE629" s="223" t="e">
        <f t="shared" si="250"/>
        <v>#NUM!</v>
      </c>
      <c r="AF629" s="223" t="e">
        <f t="shared" si="251"/>
        <v>#NUM!</v>
      </c>
      <c r="AG629" s="222" t="e">
        <f t="shared" si="252"/>
        <v>#NUM!</v>
      </c>
      <c r="AI629" s="220" t="e">
        <f t="shared" si="253"/>
        <v>#DIV/0!</v>
      </c>
      <c r="AJ629" s="222" t="e">
        <f t="shared" si="254"/>
        <v>#DIV/0!</v>
      </c>
      <c r="AK629" s="222" t="e">
        <f t="shared" si="255"/>
        <v>#DIV/0!</v>
      </c>
      <c r="AL629" s="222" t="e">
        <f t="shared" si="256"/>
        <v>#DIV/0!</v>
      </c>
      <c r="AN629" s="89"/>
    </row>
    <row r="630" spans="1:40" s="88" customFormat="1" ht="30" hidden="1" customHeight="1">
      <c r="A630" s="88">
        <f>'CONSTRUCTION COST ESTIMATE'!A630</f>
        <v>0</v>
      </c>
      <c r="B630" s="91">
        <f>'CONSTRUCTION COST ESTIMATE'!B630</f>
        <v>609.06500000000005</v>
      </c>
      <c r="C630" s="92" t="str">
        <f>'CONSTRUCTION COST ESTIMATE'!C630</f>
        <v>TYPE 1 MANHOLE (MODIFIED)</v>
      </c>
      <c r="D630" s="93" t="str">
        <f>'CONSTRUCTION COST ESTIMATE'!BB630</f>
        <v>EA</v>
      </c>
      <c r="E630" s="94">
        <f>'CONSTRUCTION COST ESTIMATE'!BA630</f>
        <v>0</v>
      </c>
      <c r="F630" s="220">
        <f>'CONSTRUCTION COST ESTIMATE'!BC630</f>
        <v>0</v>
      </c>
      <c r="G630" s="221">
        <f>'CONSTRUCTION COST ESTIMATE'!BD630</f>
        <v>0</v>
      </c>
      <c r="H630" s="220"/>
      <c r="I630" s="220">
        <f t="shared" si="239"/>
        <v>0</v>
      </c>
      <c r="J630" s="220"/>
      <c r="K630" s="220">
        <f t="shared" si="240"/>
        <v>0</v>
      </c>
      <c r="L630" s="220"/>
      <c r="M630" s="220">
        <f t="shared" si="241"/>
        <v>0</v>
      </c>
      <c r="N630" s="220"/>
      <c r="O630" s="220">
        <f t="shared" si="242"/>
        <v>0</v>
      </c>
      <c r="P630" s="220"/>
      <c r="Q630" s="220">
        <f t="shared" si="243"/>
        <v>0</v>
      </c>
      <c r="R630" s="220"/>
      <c r="S630" s="220">
        <f t="shared" si="244"/>
        <v>0</v>
      </c>
      <c r="T630" s="220"/>
      <c r="U630" s="220">
        <f t="shared" si="245"/>
        <v>0</v>
      </c>
      <c r="V630" s="220"/>
      <c r="W630" s="220">
        <f t="shared" si="246"/>
        <v>0</v>
      </c>
      <c r="X630" s="220"/>
      <c r="Y630" s="220">
        <f t="shared" si="247"/>
        <v>0</v>
      </c>
      <c r="Z630" s="220"/>
      <c r="AA630" s="220">
        <f t="shared" si="248"/>
        <v>0</v>
      </c>
      <c r="AC630" s="222" t="e">
        <f t="shared" si="257"/>
        <v>#DIV/0!</v>
      </c>
      <c r="AD630" s="220" t="e">
        <f t="shared" si="249"/>
        <v>#NUM!</v>
      </c>
      <c r="AE630" s="223" t="e">
        <f t="shared" si="250"/>
        <v>#NUM!</v>
      </c>
      <c r="AF630" s="223" t="e">
        <f t="shared" si="251"/>
        <v>#NUM!</v>
      </c>
      <c r="AG630" s="222" t="e">
        <f t="shared" si="252"/>
        <v>#NUM!</v>
      </c>
      <c r="AI630" s="220" t="e">
        <f t="shared" si="253"/>
        <v>#DIV/0!</v>
      </c>
      <c r="AJ630" s="222" t="e">
        <f t="shared" si="254"/>
        <v>#DIV/0!</v>
      </c>
      <c r="AK630" s="222" t="e">
        <f t="shared" si="255"/>
        <v>#DIV/0!</v>
      </c>
      <c r="AL630" s="222" t="e">
        <f t="shared" si="256"/>
        <v>#DIV/0!</v>
      </c>
      <c r="AN630" s="89"/>
    </row>
    <row r="631" spans="1:40" s="88" customFormat="1" ht="30" hidden="1" customHeight="1">
      <c r="A631" s="88">
        <f>'CONSTRUCTION COST ESTIMATE'!A631</f>
        <v>0</v>
      </c>
      <c r="B631" s="91">
        <f>'CONSTRUCTION COST ESTIMATE'!B631</f>
        <v>609.06600000000003</v>
      </c>
      <c r="C631" s="92" t="str">
        <f>'CONSTRUCTION COST ESTIMATE'!C631</f>
        <v>TYPE 2 STORM DRAIN MANHOLE</v>
      </c>
      <c r="D631" s="93" t="str">
        <f>'CONSTRUCTION COST ESTIMATE'!BB631</f>
        <v>EA</v>
      </c>
      <c r="E631" s="94">
        <f>'CONSTRUCTION COST ESTIMATE'!BA631</f>
        <v>0</v>
      </c>
      <c r="F631" s="220">
        <f>'CONSTRUCTION COST ESTIMATE'!BC631</f>
        <v>0</v>
      </c>
      <c r="G631" s="221">
        <f>'CONSTRUCTION COST ESTIMATE'!BD631</f>
        <v>0</v>
      </c>
      <c r="H631" s="220"/>
      <c r="I631" s="220">
        <f t="shared" si="239"/>
        <v>0</v>
      </c>
      <c r="J631" s="220"/>
      <c r="K631" s="220">
        <f t="shared" si="240"/>
        <v>0</v>
      </c>
      <c r="L631" s="220"/>
      <c r="M631" s="220">
        <f t="shared" si="241"/>
        <v>0</v>
      </c>
      <c r="N631" s="220"/>
      <c r="O631" s="220">
        <f t="shared" si="242"/>
        <v>0</v>
      </c>
      <c r="P631" s="220"/>
      <c r="Q631" s="220">
        <f t="shared" si="243"/>
        <v>0</v>
      </c>
      <c r="R631" s="220"/>
      <c r="S631" s="220">
        <f t="shared" si="244"/>
        <v>0</v>
      </c>
      <c r="T631" s="220"/>
      <c r="U631" s="220">
        <f t="shared" si="245"/>
        <v>0</v>
      </c>
      <c r="V631" s="220"/>
      <c r="W631" s="220">
        <f t="shared" si="246"/>
        <v>0</v>
      </c>
      <c r="X631" s="220"/>
      <c r="Y631" s="220">
        <f t="shared" si="247"/>
        <v>0</v>
      </c>
      <c r="Z631" s="220"/>
      <c r="AA631" s="220">
        <f t="shared" si="248"/>
        <v>0</v>
      </c>
      <c r="AC631" s="222" t="e">
        <f t="shared" si="257"/>
        <v>#DIV/0!</v>
      </c>
      <c r="AD631" s="220" t="e">
        <f t="shared" si="249"/>
        <v>#NUM!</v>
      </c>
      <c r="AE631" s="223" t="e">
        <f t="shared" si="250"/>
        <v>#NUM!</v>
      </c>
      <c r="AF631" s="223" t="e">
        <f t="shared" si="251"/>
        <v>#NUM!</v>
      </c>
      <c r="AG631" s="222" t="e">
        <f t="shared" si="252"/>
        <v>#NUM!</v>
      </c>
      <c r="AI631" s="220" t="e">
        <f t="shared" si="253"/>
        <v>#DIV/0!</v>
      </c>
      <c r="AJ631" s="222" t="e">
        <f t="shared" si="254"/>
        <v>#DIV/0!</v>
      </c>
      <c r="AK631" s="222" t="e">
        <f t="shared" si="255"/>
        <v>#DIV/0!</v>
      </c>
      <c r="AL631" s="222" t="e">
        <f t="shared" si="256"/>
        <v>#DIV/0!</v>
      </c>
      <c r="AN631" s="89"/>
    </row>
    <row r="632" spans="1:40" s="88" customFormat="1" ht="30" hidden="1" customHeight="1">
      <c r="A632" s="88">
        <f>'CONSTRUCTION COST ESTIMATE'!A632</f>
        <v>0</v>
      </c>
      <c r="B632" s="91">
        <f>'CONSTRUCTION COST ESTIMATE'!B632</f>
        <v>609.06700000000001</v>
      </c>
      <c r="C632" s="92" t="str">
        <f>'CONSTRUCTION COST ESTIMATE'!C632</f>
        <v>TYPE 3 STORM DRAIN MANHOLE</v>
      </c>
      <c r="D632" s="93" t="str">
        <f>'CONSTRUCTION COST ESTIMATE'!BB632</f>
        <v>EA</v>
      </c>
      <c r="E632" s="94">
        <f>'CONSTRUCTION COST ESTIMATE'!BA632</f>
        <v>0</v>
      </c>
      <c r="F632" s="220">
        <f>'CONSTRUCTION COST ESTIMATE'!BC632</f>
        <v>0</v>
      </c>
      <c r="G632" s="221">
        <f>'CONSTRUCTION COST ESTIMATE'!BD632</f>
        <v>0</v>
      </c>
      <c r="H632" s="220"/>
      <c r="I632" s="220">
        <f t="shared" si="239"/>
        <v>0</v>
      </c>
      <c r="J632" s="220"/>
      <c r="K632" s="220">
        <f t="shared" si="240"/>
        <v>0</v>
      </c>
      <c r="L632" s="220"/>
      <c r="M632" s="220">
        <f t="shared" si="241"/>
        <v>0</v>
      </c>
      <c r="N632" s="220"/>
      <c r="O632" s="220">
        <f t="shared" si="242"/>
        <v>0</v>
      </c>
      <c r="P632" s="220"/>
      <c r="Q632" s="220">
        <f t="shared" si="243"/>
        <v>0</v>
      </c>
      <c r="R632" s="220"/>
      <c r="S632" s="220">
        <f t="shared" si="244"/>
        <v>0</v>
      </c>
      <c r="T632" s="220"/>
      <c r="U632" s="220">
        <f t="shared" si="245"/>
        <v>0</v>
      </c>
      <c r="V632" s="220"/>
      <c r="W632" s="220">
        <f t="shared" si="246"/>
        <v>0</v>
      </c>
      <c r="X632" s="220"/>
      <c r="Y632" s="220">
        <f t="shared" si="247"/>
        <v>0</v>
      </c>
      <c r="Z632" s="220"/>
      <c r="AA632" s="220">
        <f t="shared" si="248"/>
        <v>0</v>
      </c>
      <c r="AC632" s="222" t="e">
        <f t="shared" si="257"/>
        <v>#DIV/0!</v>
      </c>
      <c r="AD632" s="220" t="e">
        <f t="shared" si="249"/>
        <v>#NUM!</v>
      </c>
      <c r="AE632" s="223" t="e">
        <f t="shared" si="250"/>
        <v>#NUM!</v>
      </c>
      <c r="AF632" s="223" t="e">
        <f t="shared" si="251"/>
        <v>#NUM!</v>
      </c>
      <c r="AG632" s="222" t="e">
        <f t="shared" si="252"/>
        <v>#NUM!</v>
      </c>
      <c r="AI632" s="220" t="e">
        <f t="shared" si="253"/>
        <v>#DIV/0!</v>
      </c>
      <c r="AJ632" s="222" t="e">
        <f t="shared" si="254"/>
        <v>#DIV/0!</v>
      </c>
      <c r="AK632" s="222" t="e">
        <f t="shared" si="255"/>
        <v>#DIV/0!</v>
      </c>
      <c r="AL632" s="222" t="e">
        <f t="shared" si="256"/>
        <v>#DIV/0!</v>
      </c>
      <c r="AN632" s="89"/>
    </row>
    <row r="633" spans="1:40" s="88" customFormat="1" ht="30" hidden="1" customHeight="1">
      <c r="A633" s="88">
        <f>'CONSTRUCTION COST ESTIMATE'!A633</f>
        <v>0</v>
      </c>
      <c r="B633" s="91">
        <f>'CONSTRUCTION COST ESTIMATE'!B633</f>
        <v>609.06799999999998</v>
      </c>
      <c r="C633" s="92" t="str">
        <f>'CONSTRUCTION COST ESTIMATE'!C633</f>
        <v>TYPE 4 STORM DRAIN MANHOLE</v>
      </c>
      <c r="D633" s="93" t="str">
        <f>'CONSTRUCTION COST ESTIMATE'!BB633</f>
        <v>EA</v>
      </c>
      <c r="E633" s="94">
        <f>'CONSTRUCTION COST ESTIMATE'!BA633</f>
        <v>0</v>
      </c>
      <c r="F633" s="220">
        <f>'CONSTRUCTION COST ESTIMATE'!BC633</f>
        <v>0</v>
      </c>
      <c r="G633" s="221">
        <f>'CONSTRUCTION COST ESTIMATE'!BD633</f>
        <v>0</v>
      </c>
      <c r="H633" s="220"/>
      <c r="I633" s="220">
        <f t="shared" si="239"/>
        <v>0</v>
      </c>
      <c r="J633" s="220"/>
      <c r="K633" s="220">
        <f t="shared" si="240"/>
        <v>0</v>
      </c>
      <c r="L633" s="220"/>
      <c r="M633" s="220">
        <f t="shared" si="241"/>
        <v>0</v>
      </c>
      <c r="N633" s="220"/>
      <c r="O633" s="220">
        <f t="shared" si="242"/>
        <v>0</v>
      </c>
      <c r="P633" s="220"/>
      <c r="Q633" s="220">
        <f t="shared" si="243"/>
        <v>0</v>
      </c>
      <c r="R633" s="220"/>
      <c r="S633" s="220">
        <f t="shared" si="244"/>
        <v>0</v>
      </c>
      <c r="T633" s="220"/>
      <c r="U633" s="220">
        <f t="shared" si="245"/>
        <v>0</v>
      </c>
      <c r="V633" s="220"/>
      <c r="W633" s="220">
        <f t="shared" si="246"/>
        <v>0</v>
      </c>
      <c r="X633" s="220"/>
      <c r="Y633" s="220">
        <f t="shared" si="247"/>
        <v>0</v>
      </c>
      <c r="Z633" s="220"/>
      <c r="AA633" s="220">
        <f t="shared" si="248"/>
        <v>0</v>
      </c>
      <c r="AC633" s="222" t="e">
        <f t="shared" si="257"/>
        <v>#DIV/0!</v>
      </c>
      <c r="AD633" s="220" t="e">
        <f t="shared" si="249"/>
        <v>#NUM!</v>
      </c>
      <c r="AE633" s="223" t="e">
        <f t="shared" si="250"/>
        <v>#NUM!</v>
      </c>
      <c r="AF633" s="223" t="e">
        <f t="shared" si="251"/>
        <v>#NUM!</v>
      </c>
      <c r="AG633" s="222" t="e">
        <f t="shared" si="252"/>
        <v>#NUM!</v>
      </c>
      <c r="AI633" s="220" t="e">
        <f t="shared" si="253"/>
        <v>#DIV/0!</v>
      </c>
      <c r="AJ633" s="222" t="e">
        <f t="shared" si="254"/>
        <v>#DIV/0!</v>
      </c>
      <c r="AK633" s="222" t="e">
        <f t="shared" si="255"/>
        <v>#DIV/0!</v>
      </c>
      <c r="AL633" s="222" t="e">
        <f t="shared" si="256"/>
        <v>#DIV/0!</v>
      </c>
      <c r="AN633" s="89"/>
    </row>
    <row r="634" spans="1:40" s="88" customFormat="1" ht="30" hidden="1" customHeight="1">
      <c r="A634" s="88">
        <f>'CONSTRUCTION COST ESTIMATE'!A634</f>
        <v>0</v>
      </c>
      <c r="B634" s="91">
        <f>'CONSTRUCTION COST ESTIMATE'!B634</f>
        <v>609.06899999999996</v>
      </c>
      <c r="C634" s="92" t="str">
        <f>'CONSTRUCTION COST ESTIMATE'!C634</f>
        <v>ADJUST EXISTING STORM DRAIN MANHOLE TO FINISHED GRADE</v>
      </c>
      <c r="D634" s="93" t="str">
        <f>'CONSTRUCTION COST ESTIMATE'!BB634</f>
        <v>EA</v>
      </c>
      <c r="E634" s="94">
        <f>'CONSTRUCTION COST ESTIMATE'!BA634</f>
        <v>0</v>
      </c>
      <c r="F634" s="220">
        <f>'CONSTRUCTION COST ESTIMATE'!BC634</f>
        <v>0</v>
      </c>
      <c r="G634" s="221">
        <f>'CONSTRUCTION COST ESTIMATE'!BD634</f>
        <v>0</v>
      </c>
      <c r="H634" s="220"/>
      <c r="I634" s="220">
        <f t="shared" si="239"/>
        <v>0</v>
      </c>
      <c r="J634" s="220"/>
      <c r="K634" s="220">
        <f t="shared" si="240"/>
        <v>0</v>
      </c>
      <c r="L634" s="220"/>
      <c r="M634" s="220">
        <f t="shared" si="241"/>
        <v>0</v>
      </c>
      <c r="N634" s="220"/>
      <c r="O634" s="220">
        <f t="shared" si="242"/>
        <v>0</v>
      </c>
      <c r="P634" s="220"/>
      <c r="Q634" s="220">
        <f t="shared" si="243"/>
        <v>0</v>
      </c>
      <c r="R634" s="220"/>
      <c r="S634" s="220">
        <f t="shared" si="244"/>
        <v>0</v>
      </c>
      <c r="T634" s="220"/>
      <c r="U634" s="220">
        <f t="shared" si="245"/>
        <v>0</v>
      </c>
      <c r="V634" s="220"/>
      <c r="W634" s="220">
        <f t="shared" si="246"/>
        <v>0</v>
      </c>
      <c r="X634" s="220"/>
      <c r="Y634" s="220">
        <f t="shared" si="247"/>
        <v>0</v>
      </c>
      <c r="Z634" s="220"/>
      <c r="AA634" s="220">
        <f t="shared" si="248"/>
        <v>0</v>
      </c>
      <c r="AC634" s="222" t="e">
        <f t="shared" si="257"/>
        <v>#DIV/0!</v>
      </c>
      <c r="AD634" s="220" t="e">
        <f t="shared" si="249"/>
        <v>#NUM!</v>
      </c>
      <c r="AE634" s="223" t="e">
        <f t="shared" si="250"/>
        <v>#NUM!</v>
      </c>
      <c r="AF634" s="223" t="e">
        <f t="shared" si="251"/>
        <v>#NUM!</v>
      </c>
      <c r="AG634" s="222" t="e">
        <f t="shared" si="252"/>
        <v>#NUM!</v>
      </c>
      <c r="AI634" s="220" t="e">
        <f t="shared" si="253"/>
        <v>#DIV/0!</v>
      </c>
      <c r="AJ634" s="222" t="e">
        <f t="shared" si="254"/>
        <v>#DIV/0!</v>
      </c>
      <c r="AK634" s="222" t="e">
        <f t="shared" si="255"/>
        <v>#DIV/0!</v>
      </c>
      <c r="AL634" s="222" t="e">
        <f t="shared" si="256"/>
        <v>#DIV/0!</v>
      </c>
      <c r="AN634" s="89"/>
    </row>
    <row r="635" spans="1:40" s="88" customFormat="1" ht="30" hidden="1" customHeight="1">
      <c r="A635" s="88">
        <f>'CONSTRUCTION COST ESTIMATE'!A635</f>
        <v>0</v>
      </c>
      <c r="B635" s="91">
        <f>'CONSTRUCTION COST ESTIMATE'!B635</f>
        <v>609.07000000000005</v>
      </c>
      <c r="C635" s="92" t="str">
        <f>'CONSTRUCTION COST ESTIMATE'!C635</f>
        <v>ADJUST EXISTING MANHOLE COVER TO FINISHED GRADE</v>
      </c>
      <c r="D635" s="93" t="str">
        <f>'CONSTRUCTION COST ESTIMATE'!BB635</f>
        <v>EA</v>
      </c>
      <c r="E635" s="94">
        <f>'CONSTRUCTION COST ESTIMATE'!BA635</f>
        <v>0</v>
      </c>
      <c r="F635" s="220">
        <f>'CONSTRUCTION COST ESTIMATE'!BC635</f>
        <v>0</v>
      </c>
      <c r="G635" s="221">
        <f>'CONSTRUCTION COST ESTIMATE'!BD635</f>
        <v>0</v>
      </c>
      <c r="H635" s="220"/>
      <c r="I635" s="220">
        <f t="shared" si="239"/>
        <v>0</v>
      </c>
      <c r="J635" s="220"/>
      <c r="K635" s="220">
        <f t="shared" si="240"/>
        <v>0</v>
      </c>
      <c r="L635" s="220"/>
      <c r="M635" s="220">
        <f t="shared" si="241"/>
        <v>0</v>
      </c>
      <c r="N635" s="220"/>
      <c r="O635" s="220">
        <f t="shared" si="242"/>
        <v>0</v>
      </c>
      <c r="P635" s="220"/>
      <c r="Q635" s="220">
        <f t="shared" si="243"/>
        <v>0</v>
      </c>
      <c r="R635" s="220"/>
      <c r="S635" s="220">
        <f t="shared" si="244"/>
        <v>0</v>
      </c>
      <c r="T635" s="220"/>
      <c r="U635" s="220">
        <f t="shared" si="245"/>
        <v>0</v>
      </c>
      <c r="V635" s="220"/>
      <c r="W635" s="220">
        <f t="shared" si="246"/>
        <v>0</v>
      </c>
      <c r="X635" s="220"/>
      <c r="Y635" s="220">
        <f t="shared" si="247"/>
        <v>0</v>
      </c>
      <c r="Z635" s="220"/>
      <c r="AA635" s="220">
        <f t="shared" si="248"/>
        <v>0</v>
      </c>
      <c r="AC635" s="222" t="e">
        <f t="shared" si="257"/>
        <v>#DIV/0!</v>
      </c>
      <c r="AD635" s="220" t="e">
        <f t="shared" si="249"/>
        <v>#NUM!</v>
      </c>
      <c r="AE635" s="223" t="e">
        <f t="shared" si="250"/>
        <v>#NUM!</v>
      </c>
      <c r="AF635" s="223" t="e">
        <f t="shared" si="251"/>
        <v>#NUM!</v>
      </c>
      <c r="AG635" s="222" t="e">
        <f t="shared" si="252"/>
        <v>#NUM!</v>
      </c>
      <c r="AI635" s="220" t="e">
        <f t="shared" si="253"/>
        <v>#DIV/0!</v>
      </c>
      <c r="AJ635" s="222" t="e">
        <f t="shared" si="254"/>
        <v>#DIV/0!</v>
      </c>
      <c r="AK635" s="222" t="e">
        <f t="shared" si="255"/>
        <v>#DIV/0!</v>
      </c>
      <c r="AL635" s="222" t="e">
        <f t="shared" si="256"/>
        <v>#DIV/0!</v>
      </c>
      <c r="AN635" s="89"/>
    </row>
    <row r="636" spans="1:40" s="88" customFormat="1" ht="30" hidden="1" customHeight="1">
      <c r="A636" s="88">
        <f>'CONSTRUCTION COST ESTIMATE'!A636</f>
        <v>0</v>
      </c>
      <c r="B636" s="91">
        <f>'CONSTRUCTION COST ESTIMATE'!B636</f>
        <v>609.07100000000003</v>
      </c>
      <c r="C636" s="92" t="str">
        <f>'CONSTRUCTION COST ESTIMATE'!C636</f>
        <v>PRECAST MANHOLE TEE</v>
      </c>
      <c r="D636" s="93" t="str">
        <f>'CONSTRUCTION COST ESTIMATE'!BB636</f>
        <v>EA</v>
      </c>
      <c r="E636" s="94">
        <f>'CONSTRUCTION COST ESTIMATE'!BA636</f>
        <v>0</v>
      </c>
      <c r="F636" s="220">
        <f>'CONSTRUCTION COST ESTIMATE'!BC636</f>
        <v>0</v>
      </c>
      <c r="G636" s="221">
        <f>'CONSTRUCTION COST ESTIMATE'!BD636</f>
        <v>0</v>
      </c>
      <c r="H636" s="220"/>
      <c r="I636" s="220">
        <f t="shared" si="239"/>
        <v>0</v>
      </c>
      <c r="J636" s="220"/>
      <c r="K636" s="220">
        <f t="shared" si="240"/>
        <v>0</v>
      </c>
      <c r="L636" s="220"/>
      <c r="M636" s="220">
        <f t="shared" si="241"/>
        <v>0</v>
      </c>
      <c r="N636" s="220"/>
      <c r="O636" s="220">
        <f t="shared" si="242"/>
        <v>0</v>
      </c>
      <c r="P636" s="220"/>
      <c r="Q636" s="220">
        <f t="shared" si="243"/>
        <v>0</v>
      </c>
      <c r="R636" s="220"/>
      <c r="S636" s="220">
        <f t="shared" si="244"/>
        <v>0</v>
      </c>
      <c r="T636" s="220"/>
      <c r="U636" s="220">
        <f t="shared" si="245"/>
        <v>0</v>
      </c>
      <c r="V636" s="220"/>
      <c r="W636" s="220">
        <f t="shared" si="246"/>
        <v>0</v>
      </c>
      <c r="X636" s="220"/>
      <c r="Y636" s="220">
        <f t="shared" si="247"/>
        <v>0</v>
      </c>
      <c r="Z636" s="220"/>
      <c r="AA636" s="220">
        <f t="shared" si="248"/>
        <v>0</v>
      </c>
      <c r="AC636" s="222" t="e">
        <f t="shared" si="257"/>
        <v>#DIV/0!</v>
      </c>
      <c r="AD636" s="220" t="e">
        <f t="shared" si="249"/>
        <v>#NUM!</v>
      </c>
      <c r="AE636" s="223" t="e">
        <f t="shared" si="250"/>
        <v>#NUM!</v>
      </c>
      <c r="AF636" s="223" t="e">
        <f t="shared" si="251"/>
        <v>#NUM!</v>
      </c>
      <c r="AG636" s="222" t="e">
        <f t="shared" si="252"/>
        <v>#NUM!</v>
      </c>
      <c r="AI636" s="220" t="e">
        <f t="shared" si="253"/>
        <v>#DIV/0!</v>
      </c>
      <c r="AJ636" s="222" t="e">
        <f t="shared" si="254"/>
        <v>#DIV/0!</v>
      </c>
      <c r="AK636" s="222" t="e">
        <f t="shared" si="255"/>
        <v>#DIV/0!</v>
      </c>
      <c r="AL636" s="222" t="e">
        <f t="shared" si="256"/>
        <v>#DIV/0!</v>
      </c>
      <c r="AN636" s="89"/>
    </row>
    <row r="637" spans="1:40" s="88" customFormat="1" ht="30" hidden="1" customHeight="1">
      <c r="A637" s="88">
        <f>'CONSTRUCTION COST ESTIMATE'!A637</f>
        <v>0</v>
      </c>
      <c r="B637" s="91">
        <f>'CONSTRUCTION COST ESTIMATE'!B637</f>
        <v>609.072</v>
      </c>
      <c r="C637" s="92" t="str">
        <f>'CONSTRUCTION COST ESTIMATE'!C637</f>
        <v>REINFORCED CONCRETE BOX (RCB) MANHOLE</v>
      </c>
      <c r="D637" s="93" t="str">
        <f>'CONSTRUCTION COST ESTIMATE'!BB637</f>
        <v>EA</v>
      </c>
      <c r="E637" s="94">
        <f>'CONSTRUCTION COST ESTIMATE'!BA637</f>
        <v>0</v>
      </c>
      <c r="F637" s="220">
        <f>'CONSTRUCTION COST ESTIMATE'!BC637</f>
        <v>0</v>
      </c>
      <c r="G637" s="221">
        <f>'CONSTRUCTION COST ESTIMATE'!BD637</f>
        <v>0</v>
      </c>
      <c r="H637" s="220"/>
      <c r="I637" s="220">
        <f t="shared" si="239"/>
        <v>0</v>
      </c>
      <c r="J637" s="220"/>
      <c r="K637" s="220">
        <f t="shared" si="240"/>
        <v>0</v>
      </c>
      <c r="L637" s="220"/>
      <c r="M637" s="220">
        <f t="shared" si="241"/>
        <v>0</v>
      </c>
      <c r="N637" s="220"/>
      <c r="O637" s="220">
        <f t="shared" si="242"/>
        <v>0</v>
      </c>
      <c r="P637" s="220"/>
      <c r="Q637" s="220">
        <f t="shared" si="243"/>
        <v>0</v>
      </c>
      <c r="R637" s="220"/>
      <c r="S637" s="220">
        <f t="shared" si="244"/>
        <v>0</v>
      </c>
      <c r="T637" s="220"/>
      <c r="U637" s="220">
        <f t="shared" si="245"/>
        <v>0</v>
      </c>
      <c r="V637" s="220"/>
      <c r="W637" s="220">
        <f t="shared" si="246"/>
        <v>0</v>
      </c>
      <c r="X637" s="220"/>
      <c r="Y637" s="220">
        <f t="shared" si="247"/>
        <v>0</v>
      </c>
      <c r="Z637" s="220"/>
      <c r="AA637" s="220">
        <f t="shared" si="248"/>
        <v>0</v>
      </c>
      <c r="AC637" s="222" t="e">
        <f t="shared" si="257"/>
        <v>#DIV/0!</v>
      </c>
      <c r="AD637" s="220" t="e">
        <f t="shared" si="249"/>
        <v>#NUM!</v>
      </c>
      <c r="AE637" s="223" t="e">
        <f t="shared" si="250"/>
        <v>#NUM!</v>
      </c>
      <c r="AF637" s="223" t="e">
        <f t="shared" si="251"/>
        <v>#NUM!</v>
      </c>
      <c r="AG637" s="222" t="e">
        <f t="shared" si="252"/>
        <v>#NUM!</v>
      </c>
      <c r="AI637" s="220" t="e">
        <f t="shared" si="253"/>
        <v>#DIV/0!</v>
      </c>
      <c r="AJ637" s="222" t="e">
        <f t="shared" si="254"/>
        <v>#DIV/0!</v>
      </c>
      <c r="AK637" s="222" t="e">
        <f t="shared" si="255"/>
        <v>#DIV/0!</v>
      </c>
      <c r="AL637" s="222" t="e">
        <f t="shared" si="256"/>
        <v>#DIV/0!</v>
      </c>
      <c r="AN637" s="89"/>
    </row>
    <row r="638" spans="1:40" s="88" customFormat="1" ht="30" hidden="1" customHeight="1">
      <c r="A638" s="88">
        <f>'CONSTRUCTION COST ESTIMATE'!A638</f>
        <v>0</v>
      </c>
      <c r="B638" s="91">
        <f>'CONSTRUCTION COST ESTIMATE'!B638</f>
        <v>609.07299999999998</v>
      </c>
      <c r="C638" s="92" t="str">
        <f>'CONSTRUCTION COST ESTIMATE'!C638</f>
        <v>SHALLOW COVER FOR REINFORCED CONCRETE BOX (RCB) MANHOLE</v>
      </c>
      <c r="D638" s="93" t="str">
        <f>'CONSTRUCTION COST ESTIMATE'!BB638</f>
        <v>EA</v>
      </c>
      <c r="E638" s="94">
        <f>'CONSTRUCTION COST ESTIMATE'!BA638</f>
        <v>0</v>
      </c>
      <c r="F638" s="220">
        <f>'CONSTRUCTION COST ESTIMATE'!BC638</f>
        <v>0</v>
      </c>
      <c r="G638" s="221">
        <f>'CONSTRUCTION COST ESTIMATE'!BD638</f>
        <v>0</v>
      </c>
      <c r="H638" s="220"/>
      <c r="I638" s="220">
        <f t="shared" si="239"/>
        <v>0</v>
      </c>
      <c r="J638" s="220"/>
      <c r="K638" s="220">
        <f t="shared" si="240"/>
        <v>0</v>
      </c>
      <c r="L638" s="220"/>
      <c r="M638" s="220">
        <f t="shared" si="241"/>
        <v>0</v>
      </c>
      <c r="N638" s="220"/>
      <c r="O638" s="220">
        <f t="shared" si="242"/>
        <v>0</v>
      </c>
      <c r="P638" s="220"/>
      <c r="Q638" s="220">
        <f t="shared" si="243"/>
        <v>0</v>
      </c>
      <c r="R638" s="220"/>
      <c r="S638" s="220">
        <f t="shared" si="244"/>
        <v>0</v>
      </c>
      <c r="T638" s="220"/>
      <c r="U638" s="220">
        <f t="shared" si="245"/>
        <v>0</v>
      </c>
      <c r="V638" s="220"/>
      <c r="W638" s="220">
        <f t="shared" si="246"/>
        <v>0</v>
      </c>
      <c r="X638" s="220"/>
      <c r="Y638" s="220">
        <f t="shared" si="247"/>
        <v>0</v>
      </c>
      <c r="Z638" s="220"/>
      <c r="AA638" s="220">
        <f t="shared" si="248"/>
        <v>0</v>
      </c>
      <c r="AC638" s="222" t="e">
        <f t="shared" si="257"/>
        <v>#DIV/0!</v>
      </c>
      <c r="AD638" s="220" t="e">
        <f t="shared" si="249"/>
        <v>#NUM!</v>
      </c>
      <c r="AE638" s="223" t="e">
        <f t="shared" si="250"/>
        <v>#NUM!</v>
      </c>
      <c r="AF638" s="223" t="e">
        <f t="shared" si="251"/>
        <v>#NUM!</v>
      </c>
      <c r="AG638" s="222" t="e">
        <f t="shared" si="252"/>
        <v>#NUM!</v>
      </c>
      <c r="AI638" s="220" t="e">
        <f t="shared" si="253"/>
        <v>#DIV/0!</v>
      </c>
      <c r="AJ638" s="222" t="e">
        <f t="shared" si="254"/>
        <v>#DIV/0!</v>
      </c>
      <c r="AK638" s="222" t="e">
        <f t="shared" si="255"/>
        <v>#DIV/0!</v>
      </c>
      <c r="AL638" s="222" t="e">
        <f t="shared" si="256"/>
        <v>#DIV/0!</v>
      </c>
      <c r="AN638" s="89"/>
    </row>
    <row r="639" spans="1:40" s="88" customFormat="1" ht="30" hidden="1" customHeight="1">
      <c r="A639" s="88">
        <f>'CONSTRUCTION COST ESTIMATE'!A639</f>
        <v>0</v>
      </c>
      <c r="B639" s="91">
        <f>'CONSTRUCTION COST ESTIMATE'!B639</f>
        <v>609.07399999999996</v>
      </c>
      <c r="C639" s="92" t="str">
        <f>'CONSTRUCTION COST ESTIMATE'!C639</f>
        <v>STORM DRAIN MANHOLE COVER</v>
      </c>
      <c r="D639" s="93" t="str">
        <f>'CONSTRUCTION COST ESTIMATE'!BB639</f>
        <v>EA</v>
      </c>
      <c r="E639" s="94">
        <f>'CONSTRUCTION COST ESTIMATE'!BA639</f>
        <v>0</v>
      </c>
      <c r="F639" s="220">
        <f>'CONSTRUCTION COST ESTIMATE'!BC639</f>
        <v>0</v>
      </c>
      <c r="G639" s="221">
        <f>'CONSTRUCTION COST ESTIMATE'!BD639</f>
        <v>0</v>
      </c>
      <c r="H639" s="220"/>
      <c r="I639" s="220">
        <f t="shared" si="239"/>
        <v>0</v>
      </c>
      <c r="J639" s="220"/>
      <c r="K639" s="220">
        <f t="shared" si="240"/>
        <v>0</v>
      </c>
      <c r="L639" s="220"/>
      <c r="M639" s="220">
        <f t="shared" si="241"/>
        <v>0</v>
      </c>
      <c r="N639" s="220"/>
      <c r="O639" s="220">
        <f t="shared" si="242"/>
        <v>0</v>
      </c>
      <c r="P639" s="220"/>
      <c r="Q639" s="220">
        <f t="shared" si="243"/>
        <v>0</v>
      </c>
      <c r="R639" s="220"/>
      <c r="S639" s="220">
        <f t="shared" si="244"/>
        <v>0</v>
      </c>
      <c r="T639" s="220"/>
      <c r="U639" s="220">
        <f t="shared" si="245"/>
        <v>0</v>
      </c>
      <c r="V639" s="220"/>
      <c r="W639" s="220">
        <f t="shared" si="246"/>
        <v>0</v>
      </c>
      <c r="X639" s="220"/>
      <c r="Y639" s="220">
        <f t="shared" si="247"/>
        <v>0</v>
      </c>
      <c r="Z639" s="220"/>
      <c r="AA639" s="220">
        <f t="shared" si="248"/>
        <v>0</v>
      </c>
      <c r="AC639" s="222" t="e">
        <f t="shared" ref="AC639:AC654" si="258">I639/$I$1460</f>
        <v>#DIV/0!</v>
      </c>
      <c r="AD639" s="220" t="e">
        <f t="shared" si="249"/>
        <v>#NUM!</v>
      </c>
      <c r="AE639" s="223" t="e">
        <f t="shared" si="250"/>
        <v>#NUM!</v>
      </c>
      <c r="AF639" s="223" t="e">
        <f t="shared" si="251"/>
        <v>#NUM!</v>
      </c>
      <c r="AG639" s="222" t="e">
        <f t="shared" si="252"/>
        <v>#NUM!</v>
      </c>
      <c r="AI639" s="220" t="e">
        <f t="shared" si="253"/>
        <v>#DIV/0!</v>
      </c>
      <c r="AJ639" s="222" t="e">
        <f t="shared" si="254"/>
        <v>#DIV/0!</v>
      </c>
      <c r="AK639" s="222" t="e">
        <f t="shared" si="255"/>
        <v>#DIV/0!</v>
      </c>
      <c r="AL639" s="222" t="e">
        <f t="shared" si="256"/>
        <v>#DIV/0!</v>
      </c>
      <c r="AN639" s="89"/>
    </row>
    <row r="640" spans="1:40" s="88" customFormat="1" ht="30" hidden="1" customHeight="1">
      <c r="A640" s="88">
        <f>'CONSTRUCTION COST ESTIMATE'!A640</f>
        <v>0</v>
      </c>
      <c r="B640" s="91">
        <f>'CONSTRUCTION COST ESTIMATE'!B640</f>
        <v>609.07500000000005</v>
      </c>
      <c r="C640" s="92" t="str">
        <f>'CONSTRUCTION COST ESTIMATE'!C640</f>
        <v>24 INCH STORM DRAIN MANHOLE COVER</v>
      </c>
      <c r="D640" s="93" t="str">
        <f>'CONSTRUCTION COST ESTIMATE'!BB640</f>
        <v>EA</v>
      </c>
      <c r="E640" s="94">
        <f>'CONSTRUCTION COST ESTIMATE'!BA640</f>
        <v>0</v>
      </c>
      <c r="F640" s="220">
        <f>'CONSTRUCTION COST ESTIMATE'!BC640</f>
        <v>0</v>
      </c>
      <c r="G640" s="221">
        <f>'CONSTRUCTION COST ESTIMATE'!BD640</f>
        <v>0</v>
      </c>
      <c r="H640" s="220"/>
      <c r="I640" s="220">
        <f t="shared" si="239"/>
        <v>0</v>
      </c>
      <c r="J640" s="220"/>
      <c r="K640" s="220">
        <f t="shared" si="240"/>
        <v>0</v>
      </c>
      <c r="L640" s="220"/>
      <c r="M640" s="220">
        <f t="shared" si="241"/>
        <v>0</v>
      </c>
      <c r="N640" s="220"/>
      <c r="O640" s="220">
        <f t="shared" si="242"/>
        <v>0</v>
      </c>
      <c r="P640" s="220"/>
      <c r="Q640" s="220">
        <f t="shared" si="243"/>
        <v>0</v>
      </c>
      <c r="R640" s="220"/>
      <c r="S640" s="220">
        <f t="shared" si="244"/>
        <v>0</v>
      </c>
      <c r="T640" s="220"/>
      <c r="U640" s="220">
        <f t="shared" si="245"/>
        <v>0</v>
      </c>
      <c r="V640" s="220"/>
      <c r="W640" s="220">
        <f t="shared" si="246"/>
        <v>0</v>
      </c>
      <c r="X640" s="220"/>
      <c r="Y640" s="220">
        <f t="shared" si="247"/>
        <v>0</v>
      </c>
      <c r="Z640" s="220"/>
      <c r="AA640" s="220">
        <f t="shared" si="248"/>
        <v>0</v>
      </c>
      <c r="AC640" s="222" t="e">
        <f t="shared" si="258"/>
        <v>#DIV/0!</v>
      </c>
      <c r="AD640" s="220" t="e">
        <f t="shared" si="249"/>
        <v>#NUM!</v>
      </c>
      <c r="AE640" s="223" t="e">
        <f t="shared" si="250"/>
        <v>#NUM!</v>
      </c>
      <c r="AF640" s="223" t="e">
        <f t="shared" si="251"/>
        <v>#NUM!</v>
      </c>
      <c r="AG640" s="222" t="e">
        <f t="shared" si="252"/>
        <v>#NUM!</v>
      </c>
      <c r="AI640" s="220" t="e">
        <f t="shared" si="253"/>
        <v>#DIV/0!</v>
      </c>
      <c r="AJ640" s="222" t="e">
        <f t="shared" si="254"/>
        <v>#DIV/0!</v>
      </c>
      <c r="AK640" s="222" t="e">
        <f t="shared" si="255"/>
        <v>#DIV/0!</v>
      </c>
      <c r="AL640" s="222" t="e">
        <f t="shared" si="256"/>
        <v>#DIV/0!</v>
      </c>
      <c r="AN640" s="89"/>
    </row>
    <row r="641" spans="1:40" s="88" customFormat="1" ht="30" hidden="1" customHeight="1">
      <c r="A641" s="88">
        <f>'CONSTRUCTION COST ESTIMATE'!A641</f>
        <v>0</v>
      </c>
      <c r="B641" s="91">
        <f>'CONSTRUCTION COST ESTIMATE'!B641</f>
        <v>609.08000000000004</v>
      </c>
      <c r="C641" s="92" t="str">
        <f>'CONSTRUCTION COST ESTIMATE'!C641</f>
        <v>REINFORCED CONCRETE BOX (RCB) PLUG</v>
      </c>
      <c r="D641" s="93" t="str">
        <f>'CONSTRUCTION COST ESTIMATE'!BB641</f>
        <v>EA</v>
      </c>
      <c r="E641" s="94">
        <f>'CONSTRUCTION COST ESTIMATE'!BA641</f>
        <v>0</v>
      </c>
      <c r="F641" s="220">
        <f>'CONSTRUCTION COST ESTIMATE'!BC641</f>
        <v>0</v>
      </c>
      <c r="G641" s="221">
        <f>'CONSTRUCTION COST ESTIMATE'!BD641</f>
        <v>0</v>
      </c>
      <c r="H641" s="220"/>
      <c r="I641" s="220">
        <f t="shared" si="239"/>
        <v>0</v>
      </c>
      <c r="J641" s="220"/>
      <c r="K641" s="220">
        <f t="shared" si="240"/>
        <v>0</v>
      </c>
      <c r="L641" s="220"/>
      <c r="M641" s="220">
        <f t="shared" si="241"/>
        <v>0</v>
      </c>
      <c r="N641" s="220"/>
      <c r="O641" s="220">
        <f t="shared" si="242"/>
        <v>0</v>
      </c>
      <c r="P641" s="220"/>
      <c r="Q641" s="220">
        <f t="shared" si="243"/>
        <v>0</v>
      </c>
      <c r="R641" s="220"/>
      <c r="S641" s="220">
        <f t="shared" si="244"/>
        <v>0</v>
      </c>
      <c r="T641" s="220"/>
      <c r="U641" s="220">
        <f t="shared" si="245"/>
        <v>0</v>
      </c>
      <c r="V641" s="220"/>
      <c r="W641" s="220">
        <f t="shared" si="246"/>
        <v>0</v>
      </c>
      <c r="X641" s="220"/>
      <c r="Y641" s="220">
        <f t="shared" si="247"/>
        <v>0</v>
      </c>
      <c r="Z641" s="220"/>
      <c r="AA641" s="220">
        <f t="shared" si="248"/>
        <v>0</v>
      </c>
      <c r="AC641" s="222" t="e">
        <f t="shared" si="258"/>
        <v>#DIV/0!</v>
      </c>
      <c r="AD641" s="220" t="e">
        <f t="shared" si="249"/>
        <v>#NUM!</v>
      </c>
      <c r="AE641" s="223" t="e">
        <f t="shared" si="250"/>
        <v>#NUM!</v>
      </c>
      <c r="AF641" s="223" t="e">
        <f t="shared" si="251"/>
        <v>#NUM!</v>
      </c>
      <c r="AG641" s="222" t="e">
        <f t="shared" si="252"/>
        <v>#NUM!</v>
      </c>
      <c r="AI641" s="220" t="e">
        <f t="shared" si="253"/>
        <v>#DIV/0!</v>
      </c>
      <c r="AJ641" s="222" t="e">
        <f t="shared" si="254"/>
        <v>#DIV/0!</v>
      </c>
      <c r="AK641" s="222" t="e">
        <f t="shared" si="255"/>
        <v>#DIV/0!</v>
      </c>
      <c r="AL641" s="222" t="e">
        <f t="shared" si="256"/>
        <v>#DIV/0!</v>
      </c>
      <c r="AN641" s="89"/>
    </row>
    <row r="642" spans="1:40" s="88" customFormat="1" ht="30" hidden="1" customHeight="1">
      <c r="A642" s="88">
        <f>'CONSTRUCTION COST ESTIMATE'!A642</f>
        <v>0</v>
      </c>
      <c r="B642" s="91">
        <f>'CONSTRUCTION COST ESTIMATE'!B642</f>
        <v>609.08100000000002</v>
      </c>
      <c r="C642" s="92" t="str">
        <f>'CONSTRUCTION COST ESTIMATE'!C642</f>
        <v>STORM DRAIN PIPE PLUG</v>
      </c>
      <c r="D642" s="93" t="str">
        <f>'CONSTRUCTION COST ESTIMATE'!BB642</f>
        <v>EA</v>
      </c>
      <c r="E642" s="94">
        <f>'CONSTRUCTION COST ESTIMATE'!BA642</f>
        <v>0</v>
      </c>
      <c r="F642" s="220">
        <f>'CONSTRUCTION COST ESTIMATE'!BC642</f>
        <v>0</v>
      </c>
      <c r="G642" s="221">
        <f>'CONSTRUCTION COST ESTIMATE'!BD642</f>
        <v>0</v>
      </c>
      <c r="H642" s="220"/>
      <c r="I642" s="220">
        <f t="shared" si="239"/>
        <v>0</v>
      </c>
      <c r="J642" s="220"/>
      <c r="K642" s="220">
        <f t="shared" si="240"/>
        <v>0</v>
      </c>
      <c r="L642" s="220"/>
      <c r="M642" s="220">
        <f t="shared" si="241"/>
        <v>0</v>
      </c>
      <c r="N642" s="220"/>
      <c r="O642" s="220">
        <f t="shared" si="242"/>
        <v>0</v>
      </c>
      <c r="P642" s="220"/>
      <c r="Q642" s="220">
        <f t="shared" si="243"/>
        <v>0</v>
      </c>
      <c r="R642" s="220"/>
      <c r="S642" s="220">
        <f t="shared" si="244"/>
        <v>0</v>
      </c>
      <c r="T642" s="220"/>
      <c r="U642" s="220">
        <f t="shared" si="245"/>
        <v>0</v>
      </c>
      <c r="V642" s="220"/>
      <c r="W642" s="220">
        <f t="shared" si="246"/>
        <v>0</v>
      </c>
      <c r="X642" s="220"/>
      <c r="Y642" s="220">
        <f t="shared" si="247"/>
        <v>0</v>
      </c>
      <c r="Z642" s="220"/>
      <c r="AA642" s="220">
        <f t="shared" si="248"/>
        <v>0</v>
      </c>
      <c r="AC642" s="222" t="e">
        <f t="shared" si="258"/>
        <v>#DIV/0!</v>
      </c>
      <c r="AD642" s="220" t="e">
        <f t="shared" si="249"/>
        <v>#NUM!</v>
      </c>
      <c r="AE642" s="223" t="e">
        <f t="shared" si="250"/>
        <v>#NUM!</v>
      </c>
      <c r="AF642" s="223" t="e">
        <f t="shared" si="251"/>
        <v>#NUM!</v>
      </c>
      <c r="AG642" s="222" t="e">
        <f t="shared" si="252"/>
        <v>#NUM!</v>
      </c>
      <c r="AI642" s="220" t="e">
        <f t="shared" si="253"/>
        <v>#DIV/0!</v>
      </c>
      <c r="AJ642" s="222" t="e">
        <f t="shared" si="254"/>
        <v>#DIV/0!</v>
      </c>
      <c r="AK642" s="222" t="e">
        <f t="shared" si="255"/>
        <v>#DIV/0!</v>
      </c>
      <c r="AL642" s="222" t="e">
        <f t="shared" si="256"/>
        <v>#DIV/0!</v>
      </c>
      <c r="AN642" s="89"/>
    </row>
    <row r="643" spans="1:40" s="88" customFormat="1" ht="30" hidden="1" customHeight="1">
      <c r="A643" s="88">
        <f>'CONSTRUCTION COST ESTIMATE'!A643</f>
        <v>0</v>
      </c>
      <c r="B643" s="91">
        <f>'CONSTRUCTION COST ESTIMATE'!B643</f>
        <v>609.08199999999999</v>
      </c>
      <c r="C643" s="92" t="str">
        <f>'CONSTRUCTION COST ESTIMATE'!C643</f>
        <v>ADJUST PULL BOX COVERS</v>
      </c>
      <c r="D643" s="93" t="str">
        <f>'CONSTRUCTION COST ESTIMATE'!BB643</f>
        <v>EA</v>
      </c>
      <c r="E643" s="94">
        <f>'CONSTRUCTION COST ESTIMATE'!BA643</f>
        <v>0</v>
      </c>
      <c r="F643" s="220">
        <f>'CONSTRUCTION COST ESTIMATE'!BC643</f>
        <v>0</v>
      </c>
      <c r="G643" s="221">
        <f>'CONSTRUCTION COST ESTIMATE'!BD643</f>
        <v>0</v>
      </c>
      <c r="H643" s="220"/>
      <c r="I643" s="220">
        <f t="shared" si="239"/>
        <v>0</v>
      </c>
      <c r="J643" s="220"/>
      <c r="K643" s="220">
        <f t="shared" si="240"/>
        <v>0</v>
      </c>
      <c r="L643" s="220"/>
      <c r="M643" s="220">
        <f t="shared" si="241"/>
        <v>0</v>
      </c>
      <c r="N643" s="220"/>
      <c r="O643" s="220">
        <f t="shared" si="242"/>
        <v>0</v>
      </c>
      <c r="P643" s="220"/>
      <c r="Q643" s="220">
        <f t="shared" si="243"/>
        <v>0</v>
      </c>
      <c r="R643" s="220"/>
      <c r="S643" s="220">
        <f t="shared" si="244"/>
        <v>0</v>
      </c>
      <c r="T643" s="220"/>
      <c r="U643" s="220">
        <f t="shared" si="245"/>
        <v>0</v>
      </c>
      <c r="V643" s="220"/>
      <c r="W643" s="220">
        <f t="shared" si="246"/>
        <v>0</v>
      </c>
      <c r="X643" s="220"/>
      <c r="Y643" s="220">
        <f t="shared" si="247"/>
        <v>0</v>
      </c>
      <c r="Z643" s="220"/>
      <c r="AA643" s="220">
        <f t="shared" si="248"/>
        <v>0</v>
      </c>
      <c r="AC643" s="222" t="e">
        <f t="shared" si="258"/>
        <v>#DIV/0!</v>
      </c>
      <c r="AD643" s="220" t="e">
        <f t="shared" si="249"/>
        <v>#NUM!</v>
      </c>
      <c r="AE643" s="223" t="e">
        <f t="shared" si="250"/>
        <v>#NUM!</v>
      </c>
      <c r="AF643" s="223" t="e">
        <f t="shared" si="251"/>
        <v>#NUM!</v>
      </c>
      <c r="AG643" s="222" t="e">
        <f t="shared" si="252"/>
        <v>#NUM!</v>
      </c>
      <c r="AI643" s="220" t="e">
        <f t="shared" si="253"/>
        <v>#DIV/0!</v>
      </c>
      <c r="AJ643" s="222" t="e">
        <f t="shared" si="254"/>
        <v>#DIV/0!</v>
      </c>
      <c r="AK643" s="222" t="e">
        <f t="shared" si="255"/>
        <v>#DIV/0!</v>
      </c>
      <c r="AL643" s="222" t="e">
        <f t="shared" si="256"/>
        <v>#DIV/0!</v>
      </c>
      <c r="AN643" s="89"/>
    </row>
    <row r="644" spans="1:40" s="88" customFormat="1" ht="30" hidden="1" customHeight="1">
      <c r="A644" s="88">
        <f>'CONSTRUCTION COST ESTIMATE'!A644</f>
        <v>0</v>
      </c>
      <c r="B644" s="91">
        <f>'CONSTRUCTION COST ESTIMATE'!B644</f>
        <v>609.08299999999997</v>
      </c>
      <c r="C644" s="92" t="str">
        <f>'CONSTRUCTION COST ESTIMATE'!C644</f>
        <v>TRENCH DRAIN</v>
      </c>
      <c r="D644" s="93" t="str">
        <f>'CONSTRUCTION COST ESTIMATE'!BB644</f>
        <v>EA</v>
      </c>
      <c r="E644" s="94">
        <f>'CONSTRUCTION COST ESTIMATE'!BA644</f>
        <v>0</v>
      </c>
      <c r="F644" s="220">
        <f>'CONSTRUCTION COST ESTIMATE'!BC644</f>
        <v>0</v>
      </c>
      <c r="G644" s="221">
        <f>'CONSTRUCTION COST ESTIMATE'!BD644</f>
        <v>0</v>
      </c>
      <c r="H644" s="220"/>
      <c r="I644" s="220">
        <f t="shared" si="239"/>
        <v>0</v>
      </c>
      <c r="J644" s="220"/>
      <c r="K644" s="220">
        <f t="shared" si="240"/>
        <v>0</v>
      </c>
      <c r="L644" s="220"/>
      <c r="M644" s="220">
        <f t="shared" si="241"/>
        <v>0</v>
      </c>
      <c r="N644" s="220"/>
      <c r="O644" s="220">
        <f t="shared" si="242"/>
        <v>0</v>
      </c>
      <c r="P644" s="220"/>
      <c r="Q644" s="220">
        <f t="shared" si="243"/>
        <v>0</v>
      </c>
      <c r="R644" s="220"/>
      <c r="S644" s="220">
        <f t="shared" si="244"/>
        <v>0</v>
      </c>
      <c r="T644" s="220"/>
      <c r="U644" s="220">
        <f t="shared" si="245"/>
        <v>0</v>
      </c>
      <c r="V644" s="220"/>
      <c r="W644" s="220">
        <f t="shared" si="246"/>
        <v>0</v>
      </c>
      <c r="X644" s="220"/>
      <c r="Y644" s="220">
        <f t="shared" si="247"/>
        <v>0</v>
      </c>
      <c r="Z644" s="220"/>
      <c r="AA644" s="220">
        <f t="shared" si="248"/>
        <v>0</v>
      </c>
      <c r="AC644" s="222" t="e">
        <f t="shared" si="258"/>
        <v>#DIV/0!</v>
      </c>
      <c r="AD644" s="220" t="e">
        <f t="shared" si="249"/>
        <v>#NUM!</v>
      </c>
      <c r="AE644" s="223" t="e">
        <f t="shared" si="250"/>
        <v>#NUM!</v>
      </c>
      <c r="AF644" s="223" t="e">
        <f t="shared" si="251"/>
        <v>#NUM!</v>
      </c>
      <c r="AG644" s="222" t="e">
        <f t="shared" si="252"/>
        <v>#NUM!</v>
      </c>
      <c r="AI644" s="220" t="e">
        <f t="shared" si="253"/>
        <v>#DIV/0!</v>
      </c>
      <c r="AJ644" s="222" t="e">
        <f t="shared" si="254"/>
        <v>#DIV/0!</v>
      </c>
      <c r="AK644" s="222" t="e">
        <f t="shared" si="255"/>
        <v>#DIV/0!</v>
      </c>
      <c r="AL644" s="222" t="e">
        <f t="shared" si="256"/>
        <v>#DIV/0!</v>
      </c>
      <c r="AN644" s="89"/>
    </row>
    <row r="645" spans="1:40" s="88" customFormat="1" ht="30" hidden="1" customHeight="1">
      <c r="A645" s="88">
        <f>'CONSTRUCTION COST ESTIMATE'!A645</f>
        <v>0</v>
      </c>
      <c r="B645" s="91">
        <f>'CONSTRUCTION COST ESTIMATE'!B645</f>
        <v>610.00049999999999</v>
      </c>
      <c r="C645" s="92" t="str">
        <f>'CONSTRUCTION COST ESTIMATE'!C645</f>
        <v>GEOTEXTILE</v>
      </c>
      <c r="D645" s="93" t="str">
        <f>'CONSTRUCTION COST ESTIMATE'!BB645</f>
        <v>SY</v>
      </c>
      <c r="E645" s="94">
        <f>'CONSTRUCTION COST ESTIMATE'!BA645</f>
        <v>0</v>
      </c>
      <c r="F645" s="220">
        <f>'CONSTRUCTION COST ESTIMATE'!BC645</f>
        <v>0</v>
      </c>
      <c r="G645" s="221">
        <f>'CONSTRUCTION COST ESTIMATE'!BD645</f>
        <v>0</v>
      </c>
      <c r="H645" s="220"/>
      <c r="I645" s="220">
        <f t="shared" si="239"/>
        <v>0</v>
      </c>
      <c r="J645" s="220"/>
      <c r="K645" s="220">
        <f t="shared" si="240"/>
        <v>0</v>
      </c>
      <c r="L645" s="220"/>
      <c r="M645" s="220">
        <f t="shared" si="241"/>
        <v>0</v>
      </c>
      <c r="N645" s="220"/>
      <c r="O645" s="220">
        <f t="shared" si="242"/>
        <v>0</v>
      </c>
      <c r="P645" s="220"/>
      <c r="Q645" s="220">
        <f t="shared" si="243"/>
        <v>0</v>
      </c>
      <c r="R645" s="220"/>
      <c r="S645" s="220">
        <f t="shared" si="244"/>
        <v>0</v>
      </c>
      <c r="T645" s="220"/>
      <c r="U645" s="220">
        <f t="shared" si="245"/>
        <v>0</v>
      </c>
      <c r="V645" s="220"/>
      <c r="W645" s="220">
        <f t="shared" si="246"/>
        <v>0</v>
      </c>
      <c r="X645" s="220"/>
      <c r="Y645" s="220">
        <f t="shared" si="247"/>
        <v>0</v>
      </c>
      <c r="Z645" s="220"/>
      <c r="AA645" s="220">
        <f t="shared" si="248"/>
        <v>0</v>
      </c>
      <c r="AC645" s="222" t="e">
        <f t="shared" si="258"/>
        <v>#DIV/0!</v>
      </c>
      <c r="AD645" s="220" t="e">
        <f t="shared" si="249"/>
        <v>#NUM!</v>
      </c>
      <c r="AE645" s="223" t="e">
        <f t="shared" si="250"/>
        <v>#NUM!</v>
      </c>
      <c r="AF645" s="223" t="e">
        <f t="shared" si="251"/>
        <v>#NUM!</v>
      </c>
      <c r="AG645" s="222" t="e">
        <f t="shared" si="252"/>
        <v>#NUM!</v>
      </c>
      <c r="AI645" s="220" t="e">
        <f t="shared" si="253"/>
        <v>#DIV/0!</v>
      </c>
      <c r="AJ645" s="222" t="e">
        <f t="shared" si="254"/>
        <v>#DIV/0!</v>
      </c>
      <c r="AK645" s="222" t="e">
        <f t="shared" si="255"/>
        <v>#DIV/0!</v>
      </c>
      <c r="AL645" s="222" t="e">
        <f t="shared" si="256"/>
        <v>#DIV/0!</v>
      </c>
      <c r="AN645" s="89"/>
    </row>
    <row r="646" spans="1:40" s="88" customFormat="1" ht="30" hidden="1" customHeight="1">
      <c r="A646" s="88">
        <f>'CONSTRUCTION COST ESTIMATE'!A646</f>
        <v>0</v>
      </c>
      <c r="B646" s="91">
        <f>'CONSTRUCTION COST ESTIMATE'!B646</f>
        <v>610.00099999999998</v>
      </c>
      <c r="C646" s="92" t="str">
        <f>'CONSTRUCTION COST ESTIMATE'!C646</f>
        <v>GEOTEXTILE CLASS 1</v>
      </c>
      <c r="D646" s="93" t="str">
        <f>'CONSTRUCTION COST ESTIMATE'!BB646</f>
        <v>SY</v>
      </c>
      <c r="E646" s="94">
        <f>'CONSTRUCTION COST ESTIMATE'!BA646</f>
        <v>0</v>
      </c>
      <c r="F646" s="220">
        <f>'CONSTRUCTION COST ESTIMATE'!BC646</f>
        <v>0</v>
      </c>
      <c r="G646" s="221">
        <f>'CONSTRUCTION COST ESTIMATE'!BD646</f>
        <v>0</v>
      </c>
      <c r="H646" s="220"/>
      <c r="I646" s="220">
        <f t="shared" si="239"/>
        <v>0</v>
      </c>
      <c r="J646" s="220"/>
      <c r="K646" s="220">
        <f t="shared" si="240"/>
        <v>0</v>
      </c>
      <c r="L646" s="220"/>
      <c r="M646" s="220">
        <f t="shared" si="241"/>
        <v>0</v>
      </c>
      <c r="N646" s="220"/>
      <c r="O646" s="220">
        <f t="shared" si="242"/>
        <v>0</v>
      </c>
      <c r="P646" s="220"/>
      <c r="Q646" s="220">
        <f t="shared" si="243"/>
        <v>0</v>
      </c>
      <c r="R646" s="220"/>
      <c r="S646" s="220">
        <f t="shared" si="244"/>
        <v>0</v>
      </c>
      <c r="T646" s="220"/>
      <c r="U646" s="220">
        <f t="shared" si="245"/>
        <v>0</v>
      </c>
      <c r="V646" s="220"/>
      <c r="W646" s="220">
        <f t="shared" si="246"/>
        <v>0</v>
      </c>
      <c r="X646" s="220"/>
      <c r="Y646" s="220">
        <f t="shared" si="247"/>
        <v>0</v>
      </c>
      <c r="Z646" s="220"/>
      <c r="AA646" s="220">
        <f t="shared" si="248"/>
        <v>0</v>
      </c>
      <c r="AC646" s="222" t="e">
        <f t="shared" si="258"/>
        <v>#DIV/0!</v>
      </c>
      <c r="AD646" s="220" t="e">
        <f t="shared" si="249"/>
        <v>#NUM!</v>
      </c>
      <c r="AE646" s="223" t="e">
        <f t="shared" si="250"/>
        <v>#NUM!</v>
      </c>
      <c r="AF646" s="223" t="e">
        <f t="shared" si="251"/>
        <v>#NUM!</v>
      </c>
      <c r="AG646" s="222" t="e">
        <f t="shared" si="252"/>
        <v>#NUM!</v>
      </c>
      <c r="AI646" s="220" t="e">
        <f t="shared" si="253"/>
        <v>#DIV/0!</v>
      </c>
      <c r="AJ646" s="222" t="e">
        <f t="shared" si="254"/>
        <v>#DIV/0!</v>
      </c>
      <c r="AK646" s="222" t="e">
        <f t="shared" si="255"/>
        <v>#DIV/0!</v>
      </c>
      <c r="AL646" s="222" t="e">
        <f t="shared" si="256"/>
        <v>#DIV/0!</v>
      </c>
      <c r="AN646" s="89"/>
    </row>
    <row r="647" spans="1:40" s="88" customFormat="1" ht="30" hidden="1" customHeight="1">
      <c r="A647" s="88">
        <f>'CONSTRUCTION COST ESTIMATE'!A647</f>
        <v>0</v>
      </c>
      <c r="B647" s="91">
        <f>'CONSTRUCTION COST ESTIMATE'!B647</f>
        <v>610.00199999999995</v>
      </c>
      <c r="C647" s="92" t="str">
        <f>'CONSTRUCTION COST ESTIMATE'!C647</f>
        <v>RIPRAP</v>
      </c>
      <c r="D647" s="93" t="str">
        <f>'CONSTRUCTION COST ESTIMATE'!BB647</f>
        <v>CY</v>
      </c>
      <c r="E647" s="94">
        <f>'CONSTRUCTION COST ESTIMATE'!BA647</f>
        <v>0</v>
      </c>
      <c r="F647" s="220">
        <f>'CONSTRUCTION COST ESTIMATE'!BC647</f>
        <v>0</v>
      </c>
      <c r="G647" s="221">
        <f>'CONSTRUCTION COST ESTIMATE'!BD647</f>
        <v>0</v>
      </c>
      <c r="H647" s="220"/>
      <c r="I647" s="220">
        <f t="shared" si="239"/>
        <v>0</v>
      </c>
      <c r="J647" s="220"/>
      <c r="K647" s="220">
        <f t="shared" si="240"/>
        <v>0</v>
      </c>
      <c r="L647" s="220"/>
      <c r="M647" s="220">
        <f t="shared" si="241"/>
        <v>0</v>
      </c>
      <c r="N647" s="220"/>
      <c r="O647" s="220">
        <f t="shared" si="242"/>
        <v>0</v>
      </c>
      <c r="P647" s="220"/>
      <c r="Q647" s="220">
        <f t="shared" si="243"/>
        <v>0</v>
      </c>
      <c r="R647" s="220"/>
      <c r="S647" s="220">
        <f t="shared" si="244"/>
        <v>0</v>
      </c>
      <c r="T647" s="220"/>
      <c r="U647" s="220">
        <f t="shared" si="245"/>
        <v>0</v>
      </c>
      <c r="V647" s="220"/>
      <c r="W647" s="220">
        <f t="shared" si="246"/>
        <v>0</v>
      </c>
      <c r="X647" s="220"/>
      <c r="Y647" s="220">
        <f t="shared" si="247"/>
        <v>0</v>
      </c>
      <c r="Z647" s="220"/>
      <c r="AA647" s="220">
        <f t="shared" si="248"/>
        <v>0</v>
      </c>
      <c r="AC647" s="222" t="e">
        <f t="shared" si="258"/>
        <v>#DIV/0!</v>
      </c>
      <c r="AD647" s="220" t="e">
        <f t="shared" si="249"/>
        <v>#NUM!</v>
      </c>
      <c r="AE647" s="223" t="e">
        <f t="shared" si="250"/>
        <v>#NUM!</v>
      </c>
      <c r="AF647" s="223" t="e">
        <f t="shared" si="251"/>
        <v>#NUM!</v>
      </c>
      <c r="AG647" s="222" t="e">
        <f t="shared" si="252"/>
        <v>#NUM!</v>
      </c>
      <c r="AI647" s="220" t="e">
        <f t="shared" si="253"/>
        <v>#DIV/0!</v>
      </c>
      <c r="AJ647" s="222" t="e">
        <f t="shared" si="254"/>
        <v>#DIV/0!</v>
      </c>
      <c r="AK647" s="222" t="e">
        <f t="shared" si="255"/>
        <v>#DIV/0!</v>
      </c>
      <c r="AL647" s="222" t="e">
        <f t="shared" si="256"/>
        <v>#DIV/0!</v>
      </c>
      <c r="AN647" s="89"/>
    </row>
    <row r="648" spans="1:40" s="88" customFormat="1" ht="30" hidden="1" customHeight="1">
      <c r="A648" s="88">
        <f>'CONSTRUCTION COST ESTIMATE'!A648</f>
        <v>0</v>
      </c>
      <c r="B648" s="91">
        <f>'CONSTRUCTION COST ESTIMATE'!B648</f>
        <v>610.00300000000004</v>
      </c>
      <c r="C648" s="92" t="str">
        <f>'CONSTRUCTION COST ESTIMATE'!C648</f>
        <v>REPLACE SALVAGED RIPRAP</v>
      </c>
      <c r="D648" s="93" t="str">
        <f>'CONSTRUCTION COST ESTIMATE'!BB648</f>
        <v>CY</v>
      </c>
      <c r="E648" s="94">
        <f>'CONSTRUCTION COST ESTIMATE'!BA648</f>
        <v>0</v>
      </c>
      <c r="F648" s="220">
        <f>'CONSTRUCTION COST ESTIMATE'!BC648</f>
        <v>0</v>
      </c>
      <c r="G648" s="221">
        <f>'CONSTRUCTION COST ESTIMATE'!BD648</f>
        <v>0</v>
      </c>
      <c r="H648" s="220"/>
      <c r="I648" s="220">
        <f t="shared" si="239"/>
        <v>0</v>
      </c>
      <c r="J648" s="220"/>
      <c r="K648" s="220">
        <f t="shared" si="240"/>
        <v>0</v>
      </c>
      <c r="L648" s="220"/>
      <c r="M648" s="220">
        <f t="shared" si="241"/>
        <v>0</v>
      </c>
      <c r="N648" s="220"/>
      <c r="O648" s="220">
        <f t="shared" si="242"/>
        <v>0</v>
      </c>
      <c r="P648" s="220"/>
      <c r="Q648" s="220">
        <f t="shared" si="243"/>
        <v>0</v>
      </c>
      <c r="R648" s="220"/>
      <c r="S648" s="220">
        <f t="shared" si="244"/>
        <v>0</v>
      </c>
      <c r="T648" s="220"/>
      <c r="U648" s="220">
        <f t="shared" si="245"/>
        <v>0</v>
      </c>
      <c r="V648" s="220"/>
      <c r="W648" s="220">
        <f t="shared" si="246"/>
        <v>0</v>
      </c>
      <c r="X648" s="220"/>
      <c r="Y648" s="220">
        <f t="shared" si="247"/>
        <v>0</v>
      </c>
      <c r="Z648" s="220"/>
      <c r="AA648" s="220">
        <f t="shared" si="248"/>
        <v>0</v>
      </c>
      <c r="AC648" s="222" t="e">
        <f t="shared" si="258"/>
        <v>#DIV/0!</v>
      </c>
      <c r="AD648" s="220" t="e">
        <f t="shared" si="249"/>
        <v>#NUM!</v>
      </c>
      <c r="AE648" s="223" t="e">
        <f t="shared" si="250"/>
        <v>#NUM!</v>
      </c>
      <c r="AF648" s="223" t="e">
        <f t="shared" si="251"/>
        <v>#NUM!</v>
      </c>
      <c r="AG648" s="222" t="e">
        <f t="shared" si="252"/>
        <v>#NUM!</v>
      </c>
      <c r="AI648" s="220" t="e">
        <f t="shared" si="253"/>
        <v>#DIV/0!</v>
      </c>
      <c r="AJ648" s="222" t="e">
        <f t="shared" si="254"/>
        <v>#DIV/0!</v>
      </c>
      <c r="AK648" s="222" t="e">
        <f t="shared" si="255"/>
        <v>#DIV/0!</v>
      </c>
      <c r="AL648" s="222" t="e">
        <f t="shared" si="256"/>
        <v>#DIV/0!</v>
      </c>
      <c r="AN648" s="89"/>
    </row>
    <row r="649" spans="1:40" s="88" customFormat="1" ht="30" hidden="1" customHeight="1">
      <c r="A649" s="88">
        <f>'CONSTRUCTION COST ESTIMATE'!A649</f>
        <v>0</v>
      </c>
      <c r="B649" s="91">
        <f>'CONSTRUCTION COST ESTIMATE'!B649</f>
        <v>610.00400000000002</v>
      </c>
      <c r="C649" s="92" t="str">
        <f>'CONSTRUCTION COST ESTIMATE'!C649</f>
        <v>RIPRAP (CLASS 300)</v>
      </c>
      <c r="D649" s="93" t="str">
        <f>'CONSTRUCTION COST ESTIMATE'!BB649</f>
        <v>CY</v>
      </c>
      <c r="E649" s="94">
        <f>'CONSTRUCTION COST ESTIMATE'!BA649</f>
        <v>0</v>
      </c>
      <c r="F649" s="220">
        <f>'CONSTRUCTION COST ESTIMATE'!BC649</f>
        <v>0</v>
      </c>
      <c r="G649" s="221">
        <f>'CONSTRUCTION COST ESTIMATE'!BD649</f>
        <v>0</v>
      </c>
      <c r="H649" s="220"/>
      <c r="I649" s="220">
        <f t="shared" si="239"/>
        <v>0</v>
      </c>
      <c r="J649" s="220"/>
      <c r="K649" s="220">
        <f t="shared" si="240"/>
        <v>0</v>
      </c>
      <c r="L649" s="220"/>
      <c r="M649" s="220">
        <f t="shared" si="241"/>
        <v>0</v>
      </c>
      <c r="N649" s="220"/>
      <c r="O649" s="220">
        <f t="shared" si="242"/>
        <v>0</v>
      </c>
      <c r="P649" s="220"/>
      <c r="Q649" s="220">
        <f t="shared" si="243"/>
        <v>0</v>
      </c>
      <c r="R649" s="220"/>
      <c r="S649" s="220">
        <f t="shared" si="244"/>
        <v>0</v>
      </c>
      <c r="T649" s="220"/>
      <c r="U649" s="220">
        <f t="shared" si="245"/>
        <v>0</v>
      </c>
      <c r="V649" s="220"/>
      <c r="W649" s="220">
        <f t="shared" si="246"/>
        <v>0</v>
      </c>
      <c r="X649" s="220"/>
      <c r="Y649" s="220">
        <f t="shared" si="247"/>
        <v>0</v>
      </c>
      <c r="Z649" s="220"/>
      <c r="AA649" s="220">
        <f t="shared" si="248"/>
        <v>0</v>
      </c>
      <c r="AC649" s="222" t="e">
        <f t="shared" si="258"/>
        <v>#DIV/0!</v>
      </c>
      <c r="AD649" s="220" t="e">
        <f t="shared" si="249"/>
        <v>#NUM!</v>
      </c>
      <c r="AE649" s="223" t="e">
        <f t="shared" si="250"/>
        <v>#NUM!</v>
      </c>
      <c r="AF649" s="223" t="e">
        <f t="shared" si="251"/>
        <v>#NUM!</v>
      </c>
      <c r="AG649" s="222" t="e">
        <f t="shared" si="252"/>
        <v>#NUM!</v>
      </c>
      <c r="AI649" s="220" t="e">
        <f t="shared" si="253"/>
        <v>#DIV/0!</v>
      </c>
      <c r="AJ649" s="222" t="e">
        <f t="shared" si="254"/>
        <v>#DIV/0!</v>
      </c>
      <c r="AK649" s="222" t="e">
        <f t="shared" si="255"/>
        <v>#DIV/0!</v>
      </c>
      <c r="AL649" s="222" t="e">
        <f t="shared" si="256"/>
        <v>#DIV/0!</v>
      </c>
      <c r="AN649" s="89"/>
    </row>
    <row r="650" spans="1:40" s="88" customFormat="1" ht="30" hidden="1" customHeight="1">
      <c r="A650" s="88">
        <f>'CONSTRUCTION COST ESTIMATE'!A650</f>
        <v>0</v>
      </c>
      <c r="B650" s="91">
        <f>'CONSTRUCTION COST ESTIMATE'!B650</f>
        <v>610.005</v>
      </c>
      <c r="C650" s="92" t="str">
        <f>'CONSTRUCTION COST ESTIMATE'!C650</f>
        <v>RIPRAP (CLASS 550)</v>
      </c>
      <c r="D650" s="93" t="str">
        <f>'CONSTRUCTION COST ESTIMATE'!BB650</f>
        <v>CY</v>
      </c>
      <c r="E650" s="94">
        <f>'CONSTRUCTION COST ESTIMATE'!BA650</f>
        <v>0</v>
      </c>
      <c r="F650" s="220">
        <f>'CONSTRUCTION COST ESTIMATE'!BC650</f>
        <v>0</v>
      </c>
      <c r="G650" s="221">
        <f>'CONSTRUCTION COST ESTIMATE'!BD650</f>
        <v>0</v>
      </c>
      <c r="H650" s="220"/>
      <c r="I650" s="220">
        <f t="shared" si="239"/>
        <v>0</v>
      </c>
      <c r="J650" s="220"/>
      <c r="K650" s="220">
        <f t="shared" si="240"/>
        <v>0</v>
      </c>
      <c r="L650" s="220"/>
      <c r="M650" s="220">
        <f t="shared" si="241"/>
        <v>0</v>
      </c>
      <c r="N650" s="220"/>
      <c r="O650" s="220">
        <f t="shared" si="242"/>
        <v>0</v>
      </c>
      <c r="P650" s="220"/>
      <c r="Q650" s="220">
        <f t="shared" si="243"/>
        <v>0</v>
      </c>
      <c r="R650" s="220"/>
      <c r="S650" s="220">
        <f t="shared" si="244"/>
        <v>0</v>
      </c>
      <c r="T650" s="220"/>
      <c r="U650" s="220">
        <f t="shared" si="245"/>
        <v>0</v>
      </c>
      <c r="V650" s="220"/>
      <c r="W650" s="220">
        <f t="shared" si="246"/>
        <v>0</v>
      </c>
      <c r="X650" s="220"/>
      <c r="Y650" s="220">
        <f t="shared" si="247"/>
        <v>0</v>
      </c>
      <c r="Z650" s="220"/>
      <c r="AA650" s="220">
        <f t="shared" si="248"/>
        <v>0</v>
      </c>
      <c r="AC650" s="222" t="e">
        <f t="shared" si="258"/>
        <v>#DIV/0!</v>
      </c>
      <c r="AD650" s="220" t="e">
        <f t="shared" si="249"/>
        <v>#NUM!</v>
      </c>
      <c r="AE650" s="223" t="e">
        <f t="shared" si="250"/>
        <v>#NUM!</v>
      </c>
      <c r="AF650" s="223" t="e">
        <f t="shared" si="251"/>
        <v>#NUM!</v>
      </c>
      <c r="AG650" s="222" t="e">
        <f t="shared" si="252"/>
        <v>#NUM!</v>
      </c>
      <c r="AI650" s="220" t="e">
        <f t="shared" si="253"/>
        <v>#DIV/0!</v>
      </c>
      <c r="AJ650" s="222" t="e">
        <f t="shared" si="254"/>
        <v>#DIV/0!</v>
      </c>
      <c r="AK650" s="222" t="e">
        <f t="shared" si="255"/>
        <v>#DIV/0!</v>
      </c>
      <c r="AL650" s="222" t="e">
        <f t="shared" si="256"/>
        <v>#DIV/0!</v>
      </c>
      <c r="AN650" s="89"/>
    </row>
    <row r="651" spans="1:40" s="88" customFormat="1" ht="30" hidden="1" customHeight="1">
      <c r="A651" s="88">
        <f>'CONSTRUCTION COST ESTIMATE'!A651</f>
        <v>0</v>
      </c>
      <c r="B651" s="91">
        <f>'CONSTRUCTION COST ESTIMATE'!B651</f>
        <v>610.00599999999997</v>
      </c>
      <c r="C651" s="92" t="str">
        <f>'CONSTRUCTION COST ESTIMATE'!C651</f>
        <v>RIPRAP BEDDING (CLASS 300)</v>
      </c>
      <c r="D651" s="93" t="str">
        <f>'CONSTRUCTION COST ESTIMATE'!BB651</f>
        <v>CY</v>
      </c>
      <c r="E651" s="94">
        <f>'CONSTRUCTION COST ESTIMATE'!BA651</f>
        <v>0</v>
      </c>
      <c r="F651" s="220">
        <f>'CONSTRUCTION COST ESTIMATE'!BC651</f>
        <v>0</v>
      </c>
      <c r="G651" s="221">
        <f>'CONSTRUCTION COST ESTIMATE'!BD651</f>
        <v>0</v>
      </c>
      <c r="H651" s="220"/>
      <c r="I651" s="220">
        <f t="shared" si="239"/>
        <v>0</v>
      </c>
      <c r="J651" s="220"/>
      <c r="K651" s="220">
        <f t="shared" si="240"/>
        <v>0</v>
      </c>
      <c r="L651" s="220"/>
      <c r="M651" s="220">
        <f t="shared" si="241"/>
        <v>0</v>
      </c>
      <c r="N651" s="220"/>
      <c r="O651" s="220">
        <f t="shared" si="242"/>
        <v>0</v>
      </c>
      <c r="P651" s="220"/>
      <c r="Q651" s="220">
        <f t="shared" si="243"/>
        <v>0</v>
      </c>
      <c r="R651" s="220"/>
      <c r="S651" s="220">
        <f t="shared" si="244"/>
        <v>0</v>
      </c>
      <c r="T651" s="220"/>
      <c r="U651" s="220">
        <f t="shared" si="245"/>
        <v>0</v>
      </c>
      <c r="V651" s="220"/>
      <c r="W651" s="220">
        <f t="shared" si="246"/>
        <v>0</v>
      </c>
      <c r="X651" s="220"/>
      <c r="Y651" s="220">
        <f t="shared" si="247"/>
        <v>0</v>
      </c>
      <c r="Z651" s="220"/>
      <c r="AA651" s="220">
        <f t="shared" si="248"/>
        <v>0</v>
      </c>
      <c r="AC651" s="222" t="e">
        <f t="shared" si="258"/>
        <v>#DIV/0!</v>
      </c>
      <c r="AD651" s="220" t="e">
        <f t="shared" si="249"/>
        <v>#NUM!</v>
      </c>
      <c r="AE651" s="223" t="e">
        <f t="shared" si="250"/>
        <v>#NUM!</v>
      </c>
      <c r="AF651" s="223" t="e">
        <f t="shared" si="251"/>
        <v>#NUM!</v>
      </c>
      <c r="AG651" s="222" t="e">
        <f t="shared" si="252"/>
        <v>#NUM!</v>
      </c>
      <c r="AI651" s="220" t="e">
        <f t="shared" si="253"/>
        <v>#DIV/0!</v>
      </c>
      <c r="AJ651" s="222" t="e">
        <f t="shared" si="254"/>
        <v>#DIV/0!</v>
      </c>
      <c r="AK651" s="222" t="e">
        <f t="shared" si="255"/>
        <v>#DIV/0!</v>
      </c>
      <c r="AL651" s="222" t="e">
        <f t="shared" si="256"/>
        <v>#DIV/0!</v>
      </c>
      <c r="AN651" s="89"/>
    </row>
    <row r="652" spans="1:40" s="88" customFormat="1" ht="30" hidden="1" customHeight="1">
      <c r="A652" s="88">
        <f>'CONSTRUCTION COST ESTIMATE'!A652</f>
        <v>0</v>
      </c>
      <c r="B652" s="91">
        <f>'CONSTRUCTION COST ESTIMATE'!B652</f>
        <v>610.00699999999995</v>
      </c>
      <c r="C652" s="92" t="str">
        <f>'CONSTRUCTION COST ESTIMATE'!C652</f>
        <v>RIPRAP BEDDING (CLASS 550)</v>
      </c>
      <c r="D652" s="93" t="str">
        <f>'CONSTRUCTION COST ESTIMATE'!BB652</f>
        <v>CY</v>
      </c>
      <c r="E652" s="94">
        <f>'CONSTRUCTION COST ESTIMATE'!BA652</f>
        <v>0</v>
      </c>
      <c r="F652" s="220">
        <f>'CONSTRUCTION COST ESTIMATE'!BC652</f>
        <v>0</v>
      </c>
      <c r="G652" s="221">
        <f>'CONSTRUCTION COST ESTIMATE'!BD652</f>
        <v>0</v>
      </c>
      <c r="H652" s="220"/>
      <c r="I652" s="220">
        <f t="shared" si="239"/>
        <v>0</v>
      </c>
      <c r="J652" s="220"/>
      <c r="K652" s="220">
        <f t="shared" si="240"/>
        <v>0</v>
      </c>
      <c r="L652" s="220"/>
      <c r="M652" s="220">
        <f t="shared" si="241"/>
        <v>0</v>
      </c>
      <c r="N652" s="220"/>
      <c r="O652" s="220">
        <f t="shared" si="242"/>
        <v>0</v>
      </c>
      <c r="P652" s="220"/>
      <c r="Q652" s="220">
        <f t="shared" si="243"/>
        <v>0</v>
      </c>
      <c r="R652" s="220"/>
      <c r="S652" s="220">
        <f t="shared" si="244"/>
        <v>0</v>
      </c>
      <c r="T652" s="220"/>
      <c r="U652" s="220">
        <f t="shared" si="245"/>
        <v>0</v>
      </c>
      <c r="V652" s="220"/>
      <c r="W652" s="220">
        <f t="shared" si="246"/>
        <v>0</v>
      </c>
      <c r="X652" s="220"/>
      <c r="Y652" s="220">
        <f t="shared" si="247"/>
        <v>0</v>
      </c>
      <c r="Z652" s="220"/>
      <c r="AA652" s="220">
        <f t="shared" si="248"/>
        <v>0</v>
      </c>
      <c r="AC652" s="222" t="e">
        <f t="shared" si="258"/>
        <v>#DIV/0!</v>
      </c>
      <c r="AD652" s="220" t="e">
        <f t="shared" si="249"/>
        <v>#NUM!</v>
      </c>
      <c r="AE652" s="223" t="e">
        <f t="shared" si="250"/>
        <v>#NUM!</v>
      </c>
      <c r="AF652" s="223" t="e">
        <f t="shared" si="251"/>
        <v>#NUM!</v>
      </c>
      <c r="AG652" s="222" t="e">
        <f t="shared" si="252"/>
        <v>#NUM!</v>
      </c>
      <c r="AI652" s="220" t="e">
        <f t="shared" si="253"/>
        <v>#DIV/0!</v>
      </c>
      <c r="AJ652" s="222" t="e">
        <f t="shared" si="254"/>
        <v>#DIV/0!</v>
      </c>
      <c r="AK652" s="222" t="e">
        <f t="shared" si="255"/>
        <v>#DIV/0!</v>
      </c>
      <c r="AL652" s="222" t="e">
        <f t="shared" si="256"/>
        <v>#DIV/0!</v>
      </c>
      <c r="AN652" s="89"/>
    </row>
    <row r="653" spans="1:40" s="88" customFormat="1" ht="30" hidden="1" customHeight="1">
      <c r="A653" s="88">
        <f>'CONSTRUCTION COST ESTIMATE'!A653</f>
        <v>0</v>
      </c>
      <c r="B653" s="91">
        <f>'CONSTRUCTION COST ESTIMATE'!B653</f>
        <v>610.00800000000004</v>
      </c>
      <c r="C653" s="92" t="str">
        <f>'CONSTRUCTION COST ESTIMATE'!C653</f>
        <v>PARTIALLY GROUTED RIPRAP</v>
      </c>
      <c r="D653" s="93" t="str">
        <f>'CONSTRUCTION COST ESTIMATE'!BB653</f>
        <v>CY</v>
      </c>
      <c r="E653" s="94">
        <f>'CONSTRUCTION COST ESTIMATE'!BA653</f>
        <v>0</v>
      </c>
      <c r="F653" s="220">
        <f>'CONSTRUCTION COST ESTIMATE'!BC653</f>
        <v>0</v>
      </c>
      <c r="G653" s="221">
        <f>'CONSTRUCTION COST ESTIMATE'!BD653</f>
        <v>0</v>
      </c>
      <c r="H653" s="220"/>
      <c r="I653" s="220">
        <f t="shared" si="239"/>
        <v>0</v>
      </c>
      <c r="J653" s="220"/>
      <c r="K653" s="220">
        <f t="shared" si="240"/>
        <v>0</v>
      </c>
      <c r="L653" s="220"/>
      <c r="M653" s="220">
        <f t="shared" si="241"/>
        <v>0</v>
      </c>
      <c r="N653" s="220"/>
      <c r="O653" s="220">
        <f t="shared" si="242"/>
        <v>0</v>
      </c>
      <c r="P653" s="220"/>
      <c r="Q653" s="220">
        <f t="shared" si="243"/>
        <v>0</v>
      </c>
      <c r="R653" s="220"/>
      <c r="S653" s="220">
        <f t="shared" si="244"/>
        <v>0</v>
      </c>
      <c r="T653" s="220"/>
      <c r="U653" s="220">
        <f t="shared" si="245"/>
        <v>0</v>
      </c>
      <c r="V653" s="220"/>
      <c r="W653" s="220">
        <f t="shared" si="246"/>
        <v>0</v>
      </c>
      <c r="X653" s="220"/>
      <c r="Y653" s="220">
        <f t="shared" si="247"/>
        <v>0</v>
      </c>
      <c r="Z653" s="220"/>
      <c r="AA653" s="220">
        <f t="shared" si="248"/>
        <v>0</v>
      </c>
      <c r="AC653" s="222" t="e">
        <f t="shared" si="258"/>
        <v>#DIV/0!</v>
      </c>
      <c r="AD653" s="220" t="e">
        <f t="shared" si="249"/>
        <v>#NUM!</v>
      </c>
      <c r="AE653" s="223" t="e">
        <f t="shared" si="250"/>
        <v>#NUM!</v>
      </c>
      <c r="AF653" s="223" t="e">
        <f t="shared" si="251"/>
        <v>#NUM!</v>
      </c>
      <c r="AG653" s="222" t="e">
        <f t="shared" si="252"/>
        <v>#NUM!</v>
      </c>
      <c r="AI653" s="220" t="e">
        <f t="shared" si="253"/>
        <v>#DIV/0!</v>
      </c>
      <c r="AJ653" s="222" t="e">
        <f t="shared" si="254"/>
        <v>#DIV/0!</v>
      </c>
      <c r="AK653" s="222" t="e">
        <f t="shared" si="255"/>
        <v>#DIV/0!</v>
      </c>
      <c r="AL653" s="222" t="e">
        <f t="shared" si="256"/>
        <v>#DIV/0!</v>
      </c>
      <c r="AN653" s="89"/>
    </row>
    <row r="654" spans="1:40" s="88" customFormat="1" ht="30" hidden="1" customHeight="1">
      <c r="A654" s="88">
        <f>'CONSTRUCTION COST ESTIMATE'!A654</f>
        <v>0</v>
      </c>
      <c r="B654" s="91">
        <f>'CONSTRUCTION COST ESTIMATE'!B654</f>
        <v>611.00099999999998</v>
      </c>
      <c r="C654" s="92" t="str">
        <f>'CONSTRUCTION COST ESTIMATE'!C654</f>
        <v>6 INCH CONCRETE SLOPE PAVEMENT</v>
      </c>
      <c r="D654" s="93" t="str">
        <f>'CONSTRUCTION COST ESTIMATE'!BB654</f>
        <v>SY</v>
      </c>
      <c r="E654" s="94">
        <f>'CONSTRUCTION COST ESTIMATE'!BA654</f>
        <v>0</v>
      </c>
      <c r="F654" s="220">
        <f>'CONSTRUCTION COST ESTIMATE'!BC654</f>
        <v>0</v>
      </c>
      <c r="G654" s="221">
        <f>'CONSTRUCTION COST ESTIMATE'!BD654</f>
        <v>0</v>
      </c>
      <c r="H654" s="220"/>
      <c r="I654" s="220">
        <f t="shared" si="239"/>
        <v>0</v>
      </c>
      <c r="J654" s="220"/>
      <c r="K654" s="220">
        <f t="shared" si="240"/>
        <v>0</v>
      </c>
      <c r="L654" s="220"/>
      <c r="M654" s="220">
        <f t="shared" si="241"/>
        <v>0</v>
      </c>
      <c r="N654" s="220"/>
      <c r="O654" s="220">
        <f t="shared" si="242"/>
        <v>0</v>
      </c>
      <c r="P654" s="220"/>
      <c r="Q654" s="220">
        <f t="shared" si="243"/>
        <v>0</v>
      </c>
      <c r="R654" s="220"/>
      <c r="S654" s="220">
        <f t="shared" si="244"/>
        <v>0</v>
      </c>
      <c r="T654" s="220"/>
      <c r="U654" s="220">
        <f t="shared" si="245"/>
        <v>0</v>
      </c>
      <c r="V654" s="220"/>
      <c r="W654" s="220">
        <f t="shared" si="246"/>
        <v>0</v>
      </c>
      <c r="X654" s="220"/>
      <c r="Y654" s="220">
        <f t="shared" si="247"/>
        <v>0</v>
      </c>
      <c r="Z654" s="220"/>
      <c r="AA654" s="220">
        <f t="shared" si="248"/>
        <v>0</v>
      </c>
      <c r="AC654" s="222" t="e">
        <f t="shared" si="258"/>
        <v>#DIV/0!</v>
      </c>
      <c r="AD654" s="220" t="e">
        <f t="shared" si="249"/>
        <v>#NUM!</v>
      </c>
      <c r="AE654" s="223" t="e">
        <f t="shared" si="250"/>
        <v>#NUM!</v>
      </c>
      <c r="AF654" s="223" t="e">
        <f t="shared" si="251"/>
        <v>#NUM!</v>
      </c>
      <c r="AG654" s="222" t="e">
        <f t="shared" si="252"/>
        <v>#NUM!</v>
      </c>
      <c r="AI654" s="220" t="e">
        <f t="shared" si="253"/>
        <v>#DIV/0!</v>
      </c>
      <c r="AJ654" s="222" t="e">
        <f t="shared" si="254"/>
        <v>#DIV/0!</v>
      </c>
      <c r="AK654" s="222" t="e">
        <f t="shared" si="255"/>
        <v>#DIV/0!</v>
      </c>
      <c r="AL654" s="222" t="e">
        <f t="shared" si="256"/>
        <v>#DIV/0!</v>
      </c>
      <c r="AN654" s="89"/>
    </row>
    <row r="655" spans="1:40" s="88" customFormat="1" ht="30" customHeight="1">
      <c r="A655" s="237" t="str">
        <f>'CONSTRUCTION COST ESTIMATE'!A655</f>
        <v>SP 613</v>
      </c>
      <c r="B655" s="140"/>
      <c r="C655" s="136" t="str">
        <f>'CONSTRUCTION COST ESTIMATE'!C655</f>
        <v>CONCRETE CURB, WALK, GUTTERS, DRIVEWAYS, &amp; INTERSECTIONS</v>
      </c>
      <c r="D655" s="135"/>
      <c r="E655" s="137"/>
      <c r="F655" s="138"/>
      <c r="G655" s="238"/>
      <c r="H655" s="138"/>
      <c r="I655" s="138"/>
      <c r="J655" s="138"/>
      <c r="K655" s="138"/>
      <c r="L655" s="138"/>
      <c r="M655" s="138"/>
      <c r="N655" s="138"/>
      <c r="O655" s="138"/>
      <c r="P655" s="138"/>
      <c r="Q655" s="138"/>
      <c r="R655" s="138"/>
      <c r="S655" s="138"/>
      <c r="T655" s="138"/>
      <c r="U655" s="138"/>
      <c r="V655" s="138"/>
      <c r="W655" s="138"/>
      <c r="X655" s="138"/>
      <c r="Y655" s="138"/>
      <c r="Z655" s="138"/>
      <c r="AA655" s="138"/>
      <c r="AB655" s="239"/>
      <c r="AC655" s="240"/>
      <c r="AD655" s="241"/>
      <c r="AE655" s="242"/>
      <c r="AF655" s="242"/>
      <c r="AG655" s="240"/>
      <c r="AH655" s="239"/>
      <c r="AI655" s="241"/>
      <c r="AJ655" s="240"/>
      <c r="AK655" s="240"/>
      <c r="AL655" s="240"/>
      <c r="AN655" s="139" t="s">
        <v>1447</v>
      </c>
    </row>
    <row r="656" spans="1:40" s="88" customFormat="1" ht="30" hidden="1" customHeight="1">
      <c r="A656" s="88">
        <f>'CONSTRUCTION COST ESTIMATE'!A656</f>
        <v>0</v>
      </c>
      <c r="B656" s="91">
        <f>'CONSTRUCTION COST ESTIMATE'!B656</f>
        <v>613.00049999999999</v>
      </c>
      <c r="C656" s="92" t="str">
        <f>'CONSTRUCTION COST ESTIMATE'!C656</f>
        <v>TYPE L CURB AND GUTTER</v>
      </c>
      <c r="D656" s="93" t="str">
        <f>'CONSTRUCTION COST ESTIMATE'!BB656</f>
        <v>LF</v>
      </c>
      <c r="E656" s="94">
        <f>'CONSTRUCTION COST ESTIMATE'!BA656</f>
        <v>0</v>
      </c>
      <c r="F656" s="220">
        <f>'CONSTRUCTION COST ESTIMATE'!BC656</f>
        <v>0</v>
      </c>
      <c r="G656" s="221">
        <f>'CONSTRUCTION COST ESTIMATE'!BD656</f>
        <v>0</v>
      </c>
      <c r="H656" s="220"/>
      <c r="I656" s="220">
        <f t="shared" si="239"/>
        <v>0</v>
      </c>
      <c r="J656" s="220"/>
      <c r="K656" s="220">
        <f t="shared" si="240"/>
        <v>0</v>
      </c>
      <c r="L656" s="220"/>
      <c r="M656" s="220">
        <f t="shared" si="241"/>
        <v>0</v>
      </c>
      <c r="N656" s="220"/>
      <c r="O656" s="220">
        <f t="shared" si="242"/>
        <v>0</v>
      </c>
      <c r="P656" s="220"/>
      <c r="Q656" s="220">
        <f t="shared" si="243"/>
        <v>0</v>
      </c>
      <c r="R656" s="220"/>
      <c r="S656" s="220">
        <f t="shared" si="244"/>
        <v>0</v>
      </c>
      <c r="T656" s="220"/>
      <c r="U656" s="220">
        <f t="shared" si="245"/>
        <v>0</v>
      </c>
      <c r="V656" s="220"/>
      <c r="W656" s="220">
        <f t="shared" si="246"/>
        <v>0</v>
      </c>
      <c r="X656" s="220"/>
      <c r="Y656" s="220">
        <f t="shared" si="247"/>
        <v>0</v>
      </c>
      <c r="Z656" s="220"/>
      <c r="AA656" s="220">
        <f t="shared" si="248"/>
        <v>0</v>
      </c>
      <c r="AC656" s="222" t="e">
        <f t="shared" ref="AC656:AC687" si="259">I656/$I$1460</f>
        <v>#DIV/0!</v>
      </c>
      <c r="AD656" s="220" t="e">
        <f t="shared" si="249"/>
        <v>#NUM!</v>
      </c>
      <c r="AE656" s="223" t="e">
        <f t="shared" si="250"/>
        <v>#NUM!</v>
      </c>
      <c r="AF656" s="223" t="e">
        <f t="shared" si="251"/>
        <v>#NUM!</v>
      </c>
      <c r="AG656" s="222" t="e">
        <f t="shared" si="252"/>
        <v>#NUM!</v>
      </c>
      <c r="AI656" s="220" t="e">
        <f t="shared" si="253"/>
        <v>#DIV/0!</v>
      </c>
      <c r="AJ656" s="222" t="e">
        <f t="shared" si="254"/>
        <v>#DIV/0!</v>
      </c>
      <c r="AK656" s="222" t="e">
        <f t="shared" si="255"/>
        <v>#DIV/0!</v>
      </c>
      <c r="AL656" s="222" t="e">
        <f t="shared" si="256"/>
        <v>#DIV/0!</v>
      </c>
      <c r="AN656" s="89"/>
    </row>
    <row r="657" spans="1:40" s="88" customFormat="1" ht="30" hidden="1" customHeight="1">
      <c r="A657" s="88">
        <f>'CONSTRUCTION COST ESTIMATE'!A657</f>
        <v>0</v>
      </c>
      <c r="B657" s="91">
        <f>'CONSTRUCTION COST ESTIMATE'!B657</f>
        <v>613.00099999999998</v>
      </c>
      <c r="C657" s="92" t="str">
        <f>'CONSTRUCTION COST ESTIMATE'!C657</f>
        <v>"L" TYPE CURB AND GUTTER (18 INCH)</v>
      </c>
      <c r="D657" s="93" t="str">
        <f>'CONSTRUCTION COST ESTIMATE'!BB657</f>
        <v>LF</v>
      </c>
      <c r="E657" s="94">
        <f>'CONSTRUCTION COST ESTIMATE'!BA657</f>
        <v>0</v>
      </c>
      <c r="F657" s="220">
        <f>'CONSTRUCTION COST ESTIMATE'!BC657</f>
        <v>0</v>
      </c>
      <c r="G657" s="221">
        <f>'CONSTRUCTION COST ESTIMATE'!BD657</f>
        <v>0</v>
      </c>
      <c r="H657" s="220"/>
      <c r="I657" s="220">
        <f t="shared" si="239"/>
        <v>0</v>
      </c>
      <c r="J657" s="220"/>
      <c r="K657" s="220">
        <f t="shared" si="240"/>
        <v>0</v>
      </c>
      <c r="L657" s="220"/>
      <c r="M657" s="220">
        <f t="shared" si="241"/>
        <v>0</v>
      </c>
      <c r="N657" s="220"/>
      <c r="O657" s="220">
        <f t="shared" si="242"/>
        <v>0</v>
      </c>
      <c r="P657" s="220"/>
      <c r="Q657" s="220">
        <f t="shared" si="243"/>
        <v>0</v>
      </c>
      <c r="R657" s="220"/>
      <c r="S657" s="220">
        <f t="shared" si="244"/>
        <v>0</v>
      </c>
      <c r="T657" s="220"/>
      <c r="U657" s="220">
        <f t="shared" si="245"/>
        <v>0</v>
      </c>
      <c r="V657" s="220"/>
      <c r="W657" s="220">
        <f t="shared" si="246"/>
        <v>0</v>
      </c>
      <c r="X657" s="220"/>
      <c r="Y657" s="220">
        <f t="shared" si="247"/>
        <v>0</v>
      </c>
      <c r="Z657" s="220"/>
      <c r="AA657" s="220">
        <f t="shared" si="248"/>
        <v>0</v>
      </c>
      <c r="AC657" s="222" t="e">
        <f t="shared" si="259"/>
        <v>#DIV/0!</v>
      </c>
      <c r="AD657" s="220" t="e">
        <f t="shared" si="249"/>
        <v>#NUM!</v>
      </c>
      <c r="AE657" s="223" t="e">
        <f t="shared" si="250"/>
        <v>#NUM!</v>
      </c>
      <c r="AF657" s="223" t="e">
        <f t="shared" si="251"/>
        <v>#NUM!</v>
      </c>
      <c r="AG657" s="222" t="e">
        <f t="shared" si="252"/>
        <v>#NUM!</v>
      </c>
      <c r="AI657" s="220" t="e">
        <f t="shared" si="253"/>
        <v>#DIV/0!</v>
      </c>
      <c r="AJ657" s="222" t="e">
        <f t="shared" si="254"/>
        <v>#DIV/0!</v>
      </c>
      <c r="AK657" s="222" t="e">
        <f t="shared" si="255"/>
        <v>#DIV/0!</v>
      </c>
      <c r="AL657" s="222" t="e">
        <f t="shared" si="256"/>
        <v>#DIV/0!</v>
      </c>
      <c r="AN657" s="89"/>
    </row>
    <row r="658" spans="1:40" s="88" customFormat="1" ht="30" hidden="1" customHeight="1">
      <c r="A658" s="88">
        <f>'CONSTRUCTION COST ESTIMATE'!A658</f>
        <v>0</v>
      </c>
      <c r="B658" s="91">
        <f>'CONSTRUCTION COST ESTIMATE'!B658</f>
        <v>613.00199999999995</v>
      </c>
      <c r="C658" s="92" t="str">
        <f>'CONSTRUCTION COST ESTIMATE'!C658</f>
        <v>"R" TYPE CURB AND GUTTER</v>
      </c>
      <c r="D658" s="93" t="str">
        <f>'CONSTRUCTION COST ESTIMATE'!BB658</f>
        <v>LF</v>
      </c>
      <c r="E658" s="94">
        <f>'CONSTRUCTION COST ESTIMATE'!BA658</f>
        <v>0</v>
      </c>
      <c r="F658" s="220">
        <f>'CONSTRUCTION COST ESTIMATE'!BC658</f>
        <v>0</v>
      </c>
      <c r="G658" s="221">
        <f>'CONSTRUCTION COST ESTIMATE'!BD658</f>
        <v>0</v>
      </c>
      <c r="H658" s="220"/>
      <c r="I658" s="220">
        <f t="shared" si="239"/>
        <v>0</v>
      </c>
      <c r="J658" s="220"/>
      <c r="K658" s="220">
        <f t="shared" si="240"/>
        <v>0</v>
      </c>
      <c r="L658" s="220"/>
      <c r="M658" s="220">
        <f t="shared" si="241"/>
        <v>0</v>
      </c>
      <c r="N658" s="220"/>
      <c r="O658" s="220">
        <f t="shared" si="242"/>
        <v>0</v>
      </c>
      <c r="P658" s="220"/>
      <c r="Q658" s="220">
        <f t="shared" si="243"/>
        <v>0</v>
      </c>
      <c r="R658" s="220"/>
      <c r="S658" s="220">
        <f t="shared" si="244"/>
        <v>0</v>
      </c>
      <c r="T658" s="220"/>
      <c r="U658" s="220">
        <f t="shared" si="245"/>
        <v>0</v>
      </c>
      <c r="V658" s="220"/>
      <c r="W658" s="220">
        <f t="shared" si="246"/>
        <v>0</v>
      </c>
      <c r="X658" s="220"/>
      <c r="Y658" s="220">
        <f t="shared" si="247"/>
        <v>0</v>
      </c>
      <c r="Z658" s="220"/>
      <c r="AA658" s="220">
        <f t="shared" si="248"/>
        <v>0</v>
      </c>
      <c r="AC658" s="222" t="e">
        <f t="shared" si="259"/>
        <v>#DIV/0!</v>
      </c>
      <c r="AD658" s="220" t="e">
        <f t="shared" si="249"/>
        <v>#NUM!</v>
      </c>
      <c r="AE658" s="223" t="e">
        <f t="shared" si="250"/>
        <v>#NUM!</v>
      </c>
      <c r="AF658" s="223" t="e">
        <f t="shared" si="251"/>
        <v>#NUM!</v>
      </c>
      <c r="AG658" s="222" t="e">
        <f t="shared" si="252"/>
        <v>#NUM!</v>
      </c>
      <c r="AI658" s="220" t="e">
        <f t="shared" si="253"/>
        <v>#DIV/0!</v>
      </c>
      <c r="AJ658" s="222" t="e">
        <f t="shared" si="254"/>
        <v>#DIV/0!</v>
      </c>
      <c r="AK658" s="222" t="e">
        <f t="shared" si="255"/>
        <v>#DIV/0!</v>
      </c>
      <c r="AL658" s="222" t="e">
        <f t="shared" si="256"/>
        <v>#DIV/0!</v>
      </c>
      <c r="AN658" s="89"/>
    </row>
    <row r="659" spans="1:40" s="88" customFormat="1" ht="30" hidden="1" customHeight="1">
      <c r="A659" s="88">
        <f>'CONSTRUCTION COST ESTIMATE'!A659</f>
        <v>0</v>
      </c>
      <c r="B659" s="91">
        <f>'CONSTRUCTION COST ESTIMATE'!B659</f>
        <v>613.01</v>
      </c>
      <c r="C659" s="92" t="str">
        <f>'CONSTRUCTION COST ESTIMATE'!C659</f>
        <v>ROLL CURB (30 INCH)</v>
      </c>
      <c r="D659" s="93" t="str">
        <f>'CONSTRUCTION COST ESTIMATE'!BB659</f>
        <v>LF</v>
      </c>
      <c r="E659" s="94">
        <f>'CONSTRUCTION COST ESTIMATE'!BA659</f>
        <v>0</v>
      </c>
      <c r="F659" s="220">
        <f>'CONSTRUCTION COST ESTIMATE'!BC659</f>
        <v>0</v>
      </c>
      <c r="G659" s="221">
        <f>'CONSTRUCTION COST ESTIMATE'!BD659</f>
        <v>0</v>
      </c>
      <c r="H659" s="220"/>
      <c r="I659" s="220">
        <f t="shared" si="239"/>
        <v>0</v>
      </c>
      <c r="J659" s="220"/>
      <c r="K659" s="220">
        <f t="shared" si="240"/>
        <v>0</v>
      </c>
      <c r="L659" s="220"/>
      <c r="M659" s="220">
        <f t="shared" si="241"/>
        <v>0</v>
      </c>
      <c r="N659" s="220"/>
      <c r="O659" s="220">
        <f t="shared" si="242"/>
        <v>0</v>
      </c>
      <c r="P659" s="220"/>
      <c r="Q659" s="220">
        <f t="shared" si="243"/>
        <v>0</v>
      </c>
      <c r="R659" s="220"/>
      <c r="S659" s="220">
        <f t="shared" si="244"/>
        <v>0</v>
      </c>
      <c r="T659" s="220"/>
      <c r="U659" s="220">
        <f t="shared" si="245"/>
        <v>0</v>
      </c>
      <c r="V659" s="220"/>
      <c r="W659" s="220">
        <f t="shared" si="246"/>
        <v>0</v>
      </c>
      <c r="X659" s="220"/>
      <c r="Y659" s="220">
        <f t="shared" si="247"/>
        <v>0</v>
      </c>
      <c r="Z659" s="220"/>
      <c r="AA659" s="220">
        <f t="shared" si="248"/>
        <v>0</v>
      </c>
      <c r="AC659" s="222" t="e">
        <f t="shared" si="259"/>
        <v>#DIV/0!</v>
      </c>
      <c r="AD659" s="220" t="e">
        <f t="shared" si="249"/>
        <v>#NUM!</v>
      </c>
      <c r="AE659" s="223" t="e">
        <f t="shared" si="250"/>
        <v>#NUM!</v>
      </c>
      <c r="AF659" s="223" t="e">
        <f t="shared" si="251"/>
        <v>#NUM!</v>
      </c>
      <c r="AG659" s="222" t="e">
        <f t="shared" si="252"/>
        <v>#NUM!</v>
      </c>
      <c r="AI659" s="220" t="e">
        <f t="shared" si="253"/>
        <v>#DIV/0!</v>
      </c>
      <c r="AJ659" s="222" t="e">
        <f t="shared" si="254"/>
        <v>#DIV/0!</v>
      </c>
      <c r="AK659" s="222" t="e">
        <f t="shared" si="255"/>
        <v>#DIV/0!</v>
      </c>
      <c r="AL659" s="222" t="e">
        <f t="shared" si="256"/>
        <v>#DIV/0!</v>
      </c>
      <c r="AN659" s="89"/>
    </row>
    <row r="660" spans="1:40" s="88" customFormat="1" ht="30" hidden="1" customHeight="1">
      <c r="A660" s="88">
        <f>'CONSTRUCTION COST ESTIMATE'!A660</f>
        <v>0</v>
      </c>
      <c r="B660" s="91">
        <f>'CONSTRUCTION COST ESTIMATE'!B660</f>
        <v>613.01099999999997</v>
      </c>
      <c r="C660" s="92" t="str">
        <f>'CONSTRUCTION COST ESTIMATE'!C660</f>
        <v>"A" TYPE ISLAND CURB</v>
      </c>
      <c r="D660" s="93" t="str">
        <f>'CONSTRUCTION COST ESTIMATE'!BB660</f>
        <v>LF</v>
      </c>
      <c r="E660" s="94">
        <f>'CONSTRUCTION COST ESTIMATE'!BA660</f>
        <v>0</v>
      </c>
      <c r="F660" s="220">
        <f>'CONSTRUCTION COST ESTIMATE'!BC660</f>
        <v>0</v>
      </c>
      <c r="G660" s="221">
        <f>'CONSTRUCTION COST ESTIMATE'!BD660</f>
        <v>0</v>
      </c>
      <c r="H660" s="220"/>
      <c r="I660" s="220">
        <f t="shared" si="239"/>
        <v>0</v>
      </c>
      <c r="J660" s="220"/>
      <c r="K660" s="220">
        <f t="shared" si="240"/>
        <v>0</v>
      </c>
      <c r="L660" s="220"/>
      <c r="M660" s="220">
        <f t="shared" si="241"/>
        <v>0</v>
      </c>
      <c r="N660" s="220"/>
      <c r="O660" s="220">
        <f t="shared" si="242"/>
        <v>0</v>
      </c>
      <c r="P660" s="220"/>
      <c r="Q660" s="220">
        <f t="shared" si="243"/>
        <v>0</v>
      </c>
      <c r="R660" s="220"/>
      <c r="S660" s="220">
        <f t="shared" si="244"/>
        <v>0</v>
      </c>
      <c r="T660" s="220"/>
      <c r="U660" s="220">
        <f t="shared" si="245"/>
        <v>0</v>
      </c>
      <c r="V660" s="220"/>
      <c r="W660" s="220">
        <f t="shared" si="246"/>
        <v>0</v>
      </c>
      <c r="X660" s="220"/>
      <c r="Y660" s="220">
        <f t="shared" si="247"/>
        <v>0</v>
      </c>
      <c r="Z660" s="220"/>
      <c r="AA660" s="220">
        <f t="shared" si="248"/>
        <v>0</v>
      </c>
      <c r="AC660" s="222" t="e">
        <f t="shared" si="259"/>
        <v>#DIV/0!</v>
      </c>
      <c r="AD660" s="220" t="e">
        <f t="shared" si="249"/>
        <v>#NUM!</v>
      </c>
      <c r="AE660" s="223" t="e">
        <f t="shared" si="250"/>
        <v>#NUM!</v>
      </c>
      <c r="AF660" s="223" t="e">
        <f t="shared" si="251"/>
        <v>#NUM!</v>
      </c>
      <c r="AG660" s="222" t="e">
        <f t="shared" si="252"/>
        <v>#NUM!</v>
      </c>
      <c r="AI660" s="220" t="e">
        <f t="shared" si="253"/>
        <v>#DIV/0!</v>
      </c>
      <c r="AJ660" s="222" t="e">
        <f t="shared" si="254"/>
        <v>#DIV/0!</v>
      </c>
      <c r="AK660" s="222" t="e">
        <f t="shared" si="255"/>
        <v>#DIV/0!</v>
      </c>
      <c r="AL660" s="222" t="e">
        <f t="shared" si="256"/>
        <v>#DIV/0!</v>
      </c>
      <c r="AN660" s="89"/>
    </row>
    <row r="661" spans="1:40" s="88" customFormat="1" ht="30" hidden="1" customHeight="1">
      <c r="A661" s="88">
        <f>'CONSTRUCTION COST ESTIMATE'!A661</f>
        <v>0</v>
      </c>
      <c r="B661" s="91">
        <f>'CONSTRUCTION COST ESTIMATE'!B661</f>
        <v>613.01199999999994</v>
      </c>
      <c r="C661" s="92" t="str">
        <f>'CONSTRUCTION COST ESTIMATE'!C661</f>
        <v>"L" TYPE  ISLAND CURB</v>
      </c>
      <c r="D661" s="93" t="str">
        <f>'CONSTRUCTION COST ESTIMATE'!BB661</f>
        <v>LF</v>
      </c>
      <c r="E661" s="94">
        <f>'CONSTRUCTION COST ESTIMATE'!BA661</f>
        <v>0</v>
      </c>
      <c r="F661" s="220">
        <f>'CONSTRUCTION COST ESTIMATE'!BC661</f>
        <v>0</v>
      </c>
      <c r="G661" s="221">
        <f>'CONSTRUCTION COST ESTIMATE'!BD661</f>
        <v>0</v>
      </c>
      <c r="H661" s="220"/>
      <c r="I661" s="220">
        <f t="shared" si="239"/>
        <v>0</v>
      </c>
      <c r="J661" s="220"/>
      <c r="K661" s="220">
        <f t="shared" si="240"/>
        <v>0</v>
      </c>
      <c r="L661" s="220"/>
      <c r="M661" s="220">
        <f t="shared" si="241"/>
        <v>0</v>
      </c>
      <c r="N661" s="220"/>
      <c r="O661" s="220">
        <f t="shared" si="242"/>
        <v>0</v>
      </c>
      <c r="P661" s="220"/>
      <c r="Q661" s="220">
        <f t="shared" si="243"/>
        <v>0</v>
      </c>
      <c r="R661" s="220"/>
      <c r="S661" s="220">
        <f t="shared" si="244"/>
        <v>0</v>
      </c>
      <c r="T661" s="220"/>
      <c r="U661" s="220">
        <f t="shared" si="245"/>
        <v>0</v>
      </c>
      <c r="V661" s="220"/>
      <c r="W661" s="220">
        <f t="shared" si="246"/>
        <v>0</v>
      </c>
      <c r="X661" s="220"/>
      <c r="Y661" s="220">
        <f t="shared" si="247"/>
        <v>0</v>
      </c>
      <c r="Z661" s="220"/>
      <c r="AA661" s="220">
        <f t="shared" si="248"/>
        <v>0</v>
      </c>
      <c r="AC661" s="222" t="e">
        <f t="shared" si="259"/>
        <v>#DIV/0!</v>
      </c>
      <c r="AD661" s="220" t="e">
        <f t="shared" si="249"/>
        <v>#NUM!</v>
      </c>
      <c r="AE661" s="223" t="e">
        <f t="shared" si="250"/>
        <v>#NUM!</v>
      </c>
      <c r="AF661" s="223" t="e">
        <f t="shared" si="251"/>
        <v>#NUM!</v>
      </c>
      <c r="AG661" s="222" t="e">
        <f t="shared" si="252"/>
        <v>#NUM!</v>
      </c>
      <c r="AI661" s="220" t="e">
        <f t="shared" si="253"/>
        <v>#DIV/0!</v>
      </c>
      <c r="AJ661" s="222" t="e">
        <f t="shared" si="254"/>
        <v>#DIV/0!</v>
      </c>
      <c r="AK661" s="222" t="e">
        <f t="shared" si="255"/>
        <v>#DIV/0!</v>
      </c>
      <c r="AL661" s="222" t="e">
        <f t="shared" si="256"/>
        <v>#DIV/0!</v>
      </c>
      <c r="AN661" s="89"/>
    </row>
    <row r="662" spans="1:40" s="88" customFormat="1" ht="30" hidden="1" customHeight="1">
      <c r="A662" s="88">
        <f>'CONSTRUCTION COST ESTIMATE'!A662</f>
        <v>0</v>
      </c>
      <c r="B662" s="91">
        <f>'CONSTRUCTION COST ESTIMATE'!B662</f>
        <v>613.01300000000003</v>
      </c>
      <c r="C662" s="92" t="str">
        <f>'CONSTRUCTION COST ESTIMATE'!C662</f>
        <v>TACK ON ISLAND CURB</v>
      </c>
      <c r="D662" s="93" t="str">
        <f>'CONSTRUCTION COST ESTIMATE'!BB662</f>
        <v>LF</v>
      </c>
      <c r="E662" s="94">
        <f>'CONSTRUCTION COST ESTIMATE'!BA662</f>
        <v>0</v>
      </c>
      <c r="F662" s="220">
        <f>'CONSTRUCTION COST ESTIMATE'!BC662</f>
        <v>0</v>
      </c>
      <c r="G662" s="221">
        <f>'CONSTRUCTION COST ESTIMATE'!BD662</f>
        <v>0</v>
      </c>
      <c r="H662" s="220"/>
      <c r="I662" s="220">
        <f t="shared" si="239"/>
        <v>0</v>
      </c>
      <c r="J662" s="220"/>
      <c r="K662" s="220">
        <f t="shared" si="240"/>
        <v>0</v>
      </c>
      <c r="L662" s="220"/>
      <c r="M662" s="220">
        <f t="shared" si="241"/>
        <v>0</v>
      </c>
      <c r="N662" s="220"/>
      <c r="O662" s="220">
        <f t="shared" si="242"/>
        <v>0</v>
      </c>
      <c r="P662" s="220"/>
      <c r="Q662" s="220">
        <f t="shared" si="243"/>
        <v>0</v>
      </c>
      <c r="R662" s="220"/>
      <c r="S662" s="220">
        <f t="shared" si="244"/>
        <v>0</v>
      </c>
      <c r="T662" s="220"/>
      <c r="U662" s="220">
        <f t="shared" si="245"/>
        <v>0</v>
      </c>
      <c r="V662" s="220"/>
      <c r="W662" s="220">
        <f t="shared" si="246"/>
        <v>0</v>
      </c>
      <c r="X662" s="220"/>
      <c r="Y662" s="220">
        <f t="shared" si="247"/>
        <v>0</v>
      </c>
      <c r="Z662" s="220"/>
      <c r="AA662" s="220">
        <f t="shared" si="248"/>
        <v>0</v>
      </c>
      <c r="AC662" s="222" t="e">
        <f t="shared" si="259"/>
        <v>#DIV/0!</v>
      </c>
      <c r="AD662" s="220" t="e">
        <f t="shared" si="249"/>
        <v>#NUM!</v>
      </c>
      <c r="AE662" s="223" t="e">
        <f t="shared" si="250"/>
        <v>#NUM!</v>
      </c>
      <c r="AF662" s="223" t="e">
        <f t="shared" si="251"/>
        <v>#NUM!</v>
      </c>
      <c r="AG662" s="222" t="e">
        <f t="shared" si="252"/>
        <v>#NUM!</v>
      </c>
      <c r="AI662" s="220" t="e">
        <f t="shared" si="253"/>
        <v>#DIV/0!</v>
      </c>
      <c r="AJ662" s="222" t="e">
        <f t="shared" si="254"/>
        <v>#DIV/0!</v>
      </c>
      <c r="AK662" s="222" t="e">
        <f t="shared" si="255"/>
        <v>#DIV/0!</v>
      </c>
      <c r="AL662" s="222" t="e">
        <f t="shared" si="256"/>
        <v>#DIV/0!</v>
      </c>
      <c r="AN662" s="89"/>
    </row>
    <row r="663" spans="1:40" s="88" customFormat="1" ht="30" hidden="1" customHeight="1">
      <c r="A663" s="88">
        <f>'CONSTRUCTION COST ESTIMATE'!A663</f>
        <v>0</v>
      </c>
      <c r="B663" s="91">
        <f>'CONSTRUCTION COST ESTIMATE'!B663</f>
        <v>613.01400000000001</v>
      </c>
      <c r="C663" s="92" t="str">
        <f>'CONSTRUCTION COST ESTIMATE'!C663</f>
        <v>NDOT CLASS A CONCRETE CURB (TYPE 2)</v>
      </c>
      <c r="D663" s="93" t="str">
        <f>'CONSTRUCTION COST ESTIMATE'!BB663</f>
        <v>LF</v>
      </c>
      <c r="E663" s="94">
        <f>'CONSTRUCTION COST ESTIMATE'!BA663</f>
        <v>0</v>
      </c>
      <c r="F663" s="220">
        <f>'CONSTRUCTION COST ESTIMATE'!BC663</f>
        <v>0</v>
      </c>
      <c r="G663" s="221">
        <f>'CONSTRUCTION COST ESTIMATE'!BD663</f>
        <v>0</v>
      </c>
      <c r="H663" s="220"/>
      <c r="I663" s="220">
        <f t="shared" ref="I663:I726" si="260">$E663*H663</f>
        <v>0</v>
      </c>
      <c r="J663" s="220"/>
      <c r="K663" s="220">
        <f t="shared" ref="K663:K726" si="261">$E663*J663</f>
        <v>0</v>
      </c>
      <c r="L663" s="220"/>
      <c r="M663" s="220">
        <f t="shared" ref="M663:M726" si="262">$E663*L663</f>
        <v>0</v>
      </c>
      <c r="N663" s="220"/>
      <c r="O663" s="220">
        <f t="shared" ref="O663:O726" si="263">$E663*N663</f>
        <v>0</v>
      </c>
      <c r="P663" s="220"/>
      <c r="Q663" s="220">
        <f t="shared" ref="Q663:Q726" si="264">$E663*P663</f>
        <v>0</v>
      </c>
      <c r="R663" s="220"/>
      <c r="S663" s="220">
        <f t="shared" ref="S663:S726" si="265">$E663*R663</f>
        <v>0</v>
      </c>
      <c r="T663" s="220"/>
      <c r="U663" s="220">
        <f t="shared" ref="U663:U726" si="266">$E663*T663</f>
        <v>0</v>
      </c>
      <c r="V663" s="220"/>
      <c r="W663" s="220">
        <f t="shared" ref="W663:W726" si="267">$E663*V663</f>
        <v>0</v>
      </c>
      <c r="X663" s="220"/>
      <c r="Y663" s="220">
        <f t="shared" ref="Y663:Y726" si="268">$E663*X663</f>
        <v>0</v>
      </c>
      <c r="Z663" s="220"/>
      <c r="AA663" s="220">
        <f t="shared" ref="AA663:AA726" si="269">$E663*Z663</f>
        <v>0</v>
      </c>
      <c r="AC663" s="222" t="e">
        <f t="shared" si="259"/>
        <v>#DIV/0!</v>
      </c>
      <c r="AD663" s="220" t="e">
        <f t="shared" ref="AD663:AD726" si="270">MEDIAN(H663,J663,L663,N663,P663,R663,T663,V663,X663,Z663)</f>
        <v>#NUM!</v>
      </c>
      <c r="AE663" s="223" t="e">
        <f t="shared" ref="AE663:AE726" si="271">IF(H663&gt;AD663,"X","")</f>
        <v>#NUM!</v>
      </c>
      <c r="AF663" s="223" t="e">
        <f t="shared" ref="AF663:AF726" si="272">IF(H663&lt;AD663,"X","")</f>
        <v>#NUM!</v>
      </c>
      <c r="AG663" s="222" t="e">
        <f t="shared" ref="AG663:AG726" si="273">H663/AD663</f>
        <v>#NUM!</v>
      </c>
      <c r="AI663" s="220" t="e">
        <f t="shared" ref="AI663:AI726" si="274">AVERAGE(H663,J663,L663,N663,P663,R663,T663,V663,X663,Z663)</f>
        <v>#DIV/0!</v>
      </c>
      <c r="AJ663" s="222" t="e">
        <f t="shared" ref="AJ663:AJ726" si="275">AI663/F663</f>
        <v>#DIV/0!</v>
      </c>
      <c r="AK663" s="222" t="e">
        <f t="shared" ref="AK663:AK726" si="276">H663/F663</f>
        <v>#DIV/0!</v>
      </c>
      <c r="AL663" s="222" t="e">
        <f t="shared" ref="AL663:AL726" si="277">H663/AI663</f>
        <v>#DIV/0!</v>
      </c>
      <c r="AN663" s="89"/>
    </row>
    <row r="664" spans="1:40" s="88" customFormat="1" ht="30" hidden="1" customHeight="1">
      <c r="A664" s="88">
        <f>'CONSTRUCTION COST ESTIMATE'!A664</f>
        <v>0</v>
      </c>
      <c r="B664" s="91">
        <f>'CONSTRUCTION COST ESTIMATE'!B664</f>
        <v>613.01499999999999</v>
      </c>
      <c r="C664" s="92" t="str">
        <f>'CONSTRUCTION COST ESTIMATE'!C664</f>
        <v>NDOT CLASS A CONCRETE CURB (TYPE 3)</v>
      </c>
      <c r="D664" s="93" t="str">
        <f>'CONSTRUCTION COST ESTIMATE'!BB664</f>
        <v>LF</v>
      </c>
      <c r="E664" s="94">
        <f>'CONSTRUCTION COST ESTIMATE'!BA664</f>
        <v>0</v>
      </c>
      <c r="F664" s="220">
        <f>'CONSTRUCTION COST ESTIMATE'!BC664</f>
        <v>0</v>
      </c>
      <c r="G664" s="221">
        <f>'CONSTRUCTION COST ESTIMATE'!BD664</f>
        <v>0</v>
      </c>
      <c r="H664" s="220"/>
      <c r="I664" s="220">
        <f t="shared" si="260"/>
        <v>0</v>
      </c>
      <c r="J664" s="220"/>
      <c r="K664" s="220">
        <f t="shared" si="261"/>
        <v>0</v>
      </c>
      <c r="L664" s="220"/>
      <c r="M664" s="220">
        <f t="shared" si="262"/>
        <v>0</v>
      </c>
      <c r="N664" s="220"/>
      <c r="O664" s="220">
        <f t="shared" si="263"/>
        <v>0</v>
      </c>
      <c r="P664" s="220"/>
      <c r="Q664" s="220">
        <f t="shared" si="264"/>
        <v>0</v>
      </c>
      <c r="R664" s="220"/>
      <c r="S664" s="220">
        <f t="shared" si="265"/>
        <v>0</v>
      </c>
      <c r="T664" s="220"/>
      <c r="U664" s="220">
        <f t="shared" si="266"/>
        <v>0</v>
      </c>
      <c r="V664" s="220"/>
      <c r="W664" s="220">
        <f t="shared" si="267"/>
        <v>0</v>
      </c>
      <c r="X664" s="220"/>
      <c r="Y664" s="220">
        <f t="shared" si="268"/>
        <v>0</v>
      </c>
      <c r="Z664" s="220"/>
      <c r="AA664" s="220">
        <f t="shared" si="269"/>
        <v>0</v>
      </c>
      <c r="AC664" s="222" t="e">
        <f t="shared" si="259"/>
        <v>#DIV/0!</v>
      </c>
      <c r="AD664" s="220" t="e">
        <f t="shared" si="270"/>
        <v>#NUM!</v>
      </c>
      <c r="AE664" s="223" t="e">
        <f t="shared" si="271"/>
        <v>#NUM!</v>
      </c>
      <c r="AF664" s="223" t="e">
        <f t="shared" si="272"/>
        <v>#NUM!</v>
      </c>
      <c r="AG664" s="222" t="e">
        <f t="shared" si="273"/>
        <v>#NUM!</v>
      </c>
      <c r="AI664" s="220" t="e">
        <f t="shared" si="274"/>
        <v>#DIV/0!</v>
      </c>
      <c r="AJ664" s="222" t="e">
        <f t="shared" si="275"/>
        <v>#DIV/0!</v>
      </c>
      <c r="AK664" s="222" t="e">
        <f t="shared" si="276"/>
        <v>#DIV/0!</v>
      </c>
      <c r="AL664" s="222" t="e">
        <f t="shared" si="277"/>
        <v>#DIV/0!</v>
      </c>
      <c r="AN664" s="89"/>
    </row>
    <row r="665" spans="1:40" s="88" customFormat="1" ht="30" hidden="1" customHeight="1">
      <c r="A665" s="88">
        <f>'CONSTRUCTION COST ESTIMATE'!A665</f>
        <v>0</v>
      </c>
      <c r="B665" s="91">
        <f>'CONSTRUCTION COST ESTIMATE'!B665</f>
        <v>613.01599999999996</v>
      </c>
      <c r="C665" s="92" t="str">
        <f>'CONSTRUCTION COST ESTIMATE'!C665</f>
        <v>NDOT CLASS A CURB AND GUTTER (TYPE 1)</v>
      </c>
      <c r="D665" s="93" t="str">
        <f>'CONSTRUCTION COST ESTIMATE'!BB665</f>
        <v>LF</v>
      </c>
      <c r="E665" s="94">
        <f>'CONSTRUCTION COST ESTIMATE'!BA665</f>
        <v>0</v>
      </c>
      <c r="F665" s="220">
        <f>'CONSTRUCTION COST ESTIMATE'!BC665</f>
        <v>0</v>
      </c>
      <c r="G665" s="221">
        <f>'CONSTRUCTION COST ESTIMATE'!BD665</f>
        <v>0</v>
      </c>
      <c r="H665" s="220"/>
      <c r="I665" s="220">
        <f t="shared" si="260"/>
        <v>0</v>
      </c>
      <c r="J665" s="220"/>
      <c r="K665" s="220">
        <f t="shared" si="261"/>
        <v>0</v>
      </c>
      <c r="L665" s="220"/>
      <c r="M665" s="220">
        <f t="shared" si="262"/>
        <v>0</v>
      </c>
      <c r="N665" s="220"/>
      <c r="O665" s="220">
        <f t="shared" si="263"/>
        <v>0</v>
      </c>
      <c r="P665" s="220"/>
      <c r="Q665" s="220">
        <f t="shared" si="264"/>
        <v>0</v>
      </c>
      <c r="R665" s="220"/>
      <c r="S665" s="220">
        <f t="shared" si="265"/>
        <v>0</v>
      </c>
      <c r="T665" s="220"/>
      <c r="U665" s="220">
        <f t="shared" si="266"/>
        <v>0</v>
      </c>
      <c r="V665" s="220"/>
      <c r="W665" s="220">
        <f t="shared" si="267"/>
        <v>0</v>
      </c>
      <c r="X665" s="220"/>
      <c r="Y665" s="220">
        <f t="shared" si="268"/>
        <v>0</v>
      </c>
      <c r="Z665" s="220"/>
      <c r="AA665" s="220">
        <f t="shared" si="269"/>
        <v>0</v>
      </c>
      <c r="AC665" s="222" t="e">
        <f t="shared" si="259"/>
        <v>#DIV/0!</v>
      </c>
      <c r="AD665" s="220" t="e">
        <f t="shared" si="270"/>
        <v>#NUM!</v>
      </c>
      <c r="AE665" s="223" t="e">
        <f t="shared" si="271"/>
        <v>#NUM!</v>
      </c>
      <c r="AF665" s="223" t="e">
        <f t="shared" si="272"/>
        <v>#NUM!</v>
      </c>
      <c r="AG665" s="222" t="e">
        <f t="shared" si="273"/>
        <v>#NUM!</v>
      </c>
      <c r="AI665" s="220" t="e">
        <f t="shared" si="274"/>
        <v>#DIV/0!</v>
      </c>
      <c r="AJ665" s="222" t="e">
        <f t="shared" si="275"/>
        <v>#DIV/0!</v>
      </c>
      <c r="AK665" s="222" t="e">
        <f t="shared" si="276"/>
        <v>#DIV/0!</v>
      </c>
      <c r="AL665" s="222" t="e">
        <f t="shared" si="277"/>
        <v>#DIV/0!</v>
      </c>
      <c r="AN665" s="89"/>
    </row>
    <row r="666" spans="1:40" s="88" customFormat="1" ht="30" hidden="1" customHeight="1">
      <c r="A666" s="88">
        <f>'CONSTRUCTION COST ESTIMATE'!A666</f>
        <v>0</v>
      </c>
      <c r="B666" s="91">
        <f>'CONSTRUCTION COST ESTIMATE'!B666</f>
        <v>613.01700000000005</v>
      </c>
      <c r="C666" s="92" t="str">
        <f>'CONSTRUCTION COST ESTIMATE'!C666</f>
        <v>NDOT CLASS A CURB AND GUTTER (TYPE 4)</v>
      </c>
      <c r="D666" s="93" t="str">
        <f>'CONSTRUCTION COST ESTIMATE'!BB666</f>
        <v>LF</v>
      </c>
      <c r="E666" s="94">
        <f>'CONSTRUCTION COST ESTIMATE'!BA666</f>
        <v>0</v>
      </c>
      <c r="F666" s="220">
        <f>'CONSTRUCTION COST ESTIMATE'!BC666</f>
        <v>0</v>
      </c>
      <c r="G666" s="221">
        <f>'CONSTRUCTION COST ESTIMATE'!BD666</f>
        <v>0</v>
      </c>
      <c r="H666" s="220"/>
      <c r="I666" s="220">
        <f t="shared" si="260"/>
        <v>0</v>
      </c>
      <c r="J666" s="220"/>
      <c r="K666" s="220">
        <f t="shared" si="261"/>
        <v>0</v>
      </c>
      <c r="L666" s="220"/>
      <c r="M666" s="220">
        <f t="shared" si="262"/>
        <v>0</v>
      </c>
      <c r="N666" s="220"/>
      <c r="O666" s="220">
        <f t="shared" si="263"/>
        <v>0</v>
      </c>
      <c r="P666" s="220"/>
      <c r="Q666" s="220">
        <f t="shared" si="264"/>
        <v>0</v>
      </c>
      <c r="R666" s="220"/>
      <c r="S666" s="220">
        <f t="shared" si="265"/>
        <v>0</v>
      </c>
      <c r="T666" s="220"/>
      <c r="U666" s="220">
        <f t="shared" si="266"/>
        <v>0</v>
      </c>
      <c r="V666" s="220"/>
      <c r="W666" s="220">
        <f t="shared" si="267"/>
        <v>0</v>
      </c>
      <c r="X666" s="220"/>
      <c r="Y666" s="220">
        <f t="shared" si="268"/>
        <v>0</v>
      </c>
      <c r="Z666" s="220"/>
      <c r="AA666" s="220">
        <f t="shared" si="269"/>
        <v>0</v>
      </c>
      <c r="AC666" s="222" t="e">
        <f t="shared" si="259"/>
        <v>#DIV/0!</v>
      </c>
      <c r="AD666" s="220" t="e">
        <f t="shared" si="270"/>
        <v>#NUM!</v>
      </c>
      <c r="AE666" s="223" t="e">
        <f t="shared" si="271"/>
        <v>#NUM!</v>
      </c>
      <c r="AF666" s="223" t="e">
        <f t="shared" si="272"/>
        <v>#NUM!</v>
      </c>
      <c r="AG666" s="222" t="e">
        <f t="shared" si="273"/>
        <v>#NUM!</v>
      </c>
      <c r="AI666" s="220" t="e">
        <f t="shared" si="274"/>
        <v>#DIV/0!</v>
      </c>
      <c r="AJ666" s="222" t="e">
        <f t="shared" si="275"/>
        <v>#DIV/0!</v>
      </c>
      <c r="AK666" s="222" t="e">
        <f t="shared" si="276"/>
        <v>#DIV/0!</v>
      </c>
      <c r="AL666" s="222" t="e">
        <f t="shared" si="277"/>
        <v>#DIV/0!</v>
      </c>
      <c r="AN666" s="89"/>
    </row>
    <row r="667" spans="1:40" s="88" customFormat="1" ht="30" hidden="1" customHeight="1">
      <c r="A667" s="88">
        <f>'CONSTRUCTION COST ESTIMATE'!A667</f>
        <v>0</v>
      </c>
      <c r="B667" s="91">
        <f>'CONSTRUCTION COST ESTIMATE'!B667</f>
        <v>613.01800000000003</v>
      </c>
      <c r="C667" s="92" t="str">
        <f>'CONSTRUCTION COST ESTIMATE'!C667</f>
        <v>NDOT CLASS A CURB AND GUTTER (TYPE 5)</v>
      </c>
      <c r="D667" s="93" t="str">
        <f>'CONSTRUCTION COST ESTIMATE'!BB667</f>
        <v>LF</v>
      </c>
      <c r="E667" s="94">
        <f>'CONSTRUCTION COST ESTIMATE'!BA667</f>
        <v>0</v>
      </c>
      <c r="F667" s="220">
        <f>'CONSTRUCTION COST ESTIMATE'!BC667</f>
        <v>0</v>
      </c>
      <c r="G667" s="221">
        <f>'CONSTRUCTION COST ESTIMATE'!BD667</f>
        <v>0</v>
      </c>
      <c r="H667" s="220"/>
      <c r="I667" s="220">
        <f t="shared" si="260"/>
        <v>0</v>
      </c>
      <c r="J667" s="220"/>
      <c r="K667" s="220">
        <f t="shared" si="261"/>
        <v>0</v>
      </c>
      <c r="L667" s="220"/>
      <c r="M667" s="220">
        <f t="shared" si="262"/>
        <v>0</v>
      </c>
      <c r="N667" s="220"/>
      <c r="O667" s="220">
        <f t="shared" si="263"/>
        <v>0</v>
      </c>
      <c r="P667" s="220"/>
      <c r="Q667" s="220">
        <f t="shared" si="264"/>
        <v>0</v>
      </c>
      <c r="R667" s="220"/>
      <c r="S667" s="220">
        <f t="shared" si="265"/>
        <v>0</v>
      </c>
      <c r="T667" s="220"/>
      <c r="U667" s="220">
        <f t="shared" si="266"/>
        <v>0</v>
      </c>
      <c r="V667" s="220"/>
      <c r="W667" s="220">
        <f t="shared" si="267"/>
        <v>0</v>
      </c>
      <c r="X667" s="220"/>
      <c r="Y667" s="220">
        <f t="shared" si="268"/>
        <v>0</v>
      </c>
      <c r="Z667" s="220"/>
      <c r="AA667" s="220">
        <f t="shared" si="269"/>
        <v>0</v>
      </c>
      <c r="AC667" s="222" t="e">
        <f t="shared" si="259"/>
        <v>#DIV/0!</v>
      </c>
      <c r="AD667" s="220" t="e">
        <f t="shared" si="270"/>
        <v>#NUM!</v>
      </c>
      <c r="AE667" s="223" t="e">
        <f t="shared" si="271"/>
        <v>#NUM!</v>
      </c>
      <c r="AF667" s="223" t="e">
        <f t="shared" si="272"/>
        <v>#NUM!</v>
      </c>
      <c r="AG667" s="222" t="e">
        <f t="shared" si="273"/>
        <v>#NUM!</v>
      </c>
      <c r="AI667" s="220" t="e">
        <f t="shared" si="274"/>
        <v>#DIV/0!</v>
      </c>
      <c r="AJ667" s="222" t="e">
        <f t="shared" si="275"/>
        <v>#DIV/0!</v>
      </c>
      <c r="AK667" s="222" t="e">
        <f t="shared" si="276"/>
        <v>#DIV/0!</v>
      </c>
      <c r="AL667" s="222" t="e">
        <f t="shared" si="277"/>
        <v>#DIV/0!</v>
      </c>
      <c r="AN667" s="89"/>
    </row>
    <row r="668" spans="1:40" s="88" customFormat="1" ht="30" hidden="1" customHeight="1">
      <c r="A668" s="88">
        <f>'CONSTRUCTION COST ESTIMATE'!A668</f>
        <v>0</v>
      </c>
      <c r="B668" s="91">
        <f>'CONSTRUCTION COST ESTIMATE'!B668</f>
        <v>613.01900000000001</v>
      </c>
      <c r="C668" s="92" t="str">
        <f>'CONSTRUCTION COST ESTIMATE'!C668</f>
        <v>CONCRETE MOW CURB</v>
      </c>
      <c r="D668" s="93" t="str">
        <f>'CONSTRUCTION COST ESTIMATE'!BB668</f>
        <v>LF</v>
      </c>
      <c r="E668" s="94">
        <f>'CONSTRUCTION COST ESTIMATE'!BA668</f>
        <v>0</v>
      </c>
      <c r="F668" s="220">
        <f>'CONSTRUCTION COST ESTIMATE'!BC668</f>
        <v>0</v>
      </c>
      <c r="G668" s="221">
        <f>'CONSTRUCTION COST ESTIMATE'!BD668</f>
        <v>0</v>
      </c>
      <c r="H668" s="220"/>
      <c r="I668" s="220">
        <f t="shared" si="260"/>
        <v>0</v>
      </c>
      <c r="J668" s="220"/>
      <c r="K668" s="220">
        <f t="shared" si="261"/>
        <v>0</v>
      </c>
      <c r="L668" s="220"/>
      <c r="M668" s="220">
        <f t="shared" si="262"/>
        <v>0</v>
      </c>
      <c r="N668" s="220"/>
      <c r="O668" s="220">
        <f t="shared" si="263"/>
        <v>0</v>
      </c>
      <c r="P668" s="220"/>
      <c r="Q668" s="220">
        <f t="shared" si="264"/>
        <v>0</v>
      </c>
      <c r="R668" s="220"/>
      <c r="S668" s="220">
        <f t="shared" si="265"/>
        <v>0</v>
      </c>
      <c r="T668" s="220"/>
      <c r="U668" s="220">
        <f t="shared" si="266"/>
        <v>0</v>
      </c>
      <c r="V668" s="220"/>
      <c r="W668" s="220">
        <f t="shared" si="267"/>
        <v>0</v>
      </c>
      <c r="X668" s="220"/>
      <c r="Y668" s="220">
        <f t="shared" si="268"/>
        <v>0</v>
      </c>
      <c r="Z668" s="220"/>
      <c r="AA668" s="220">
        <f t="shared" si="269"/>
        <v>0</v>
      </c>
      <c r="AC668" s="222" t="e">
        <f t="shared" si="259"/>
        <v>#DIV/0!</v>
      </c>
      <c r="AD668" s="220" t="e">
        <f t="shared" si="270"/>
        <v>#NUM!</v>
      </c>
      <c r="AE668" s="223" t="e">
        <f t="shared" si="271"/>
        <v>#NUM!</v>
      </c>
      <c r="AF668" s="223" t="e">
        <f t="shared" si="272"/>
        <v>#NUM!</v>
      </c>
      <c r="AG668" s="222" t="e">
        <f t="shared" si="273"/>
        <v>#NUM!</v>
      </c>
      <c r="AI668" s="220" t="e">
        <f t="shared" si="274"/>
        <v>#DIV/0!</v>
      </c>
      <c r="AJ668" s="222" t="e">
        <f t="shared" si="275"/>
        <v>#DIV/0!</v>
      </c>
      <c r="AK668" s="222" t="e">
        <f t="shared" si="276"/>
        <v>#DIV/0!</v>
      </c>
      <c r="AL668" s="222" t="e">
        <f t="shared" si="277"/>
        <v>#DIV/0!</v>
      </c>
      <c r="AN668" s="89"/>
    </row>
    <row r="669" spans="1:40" s="88" customFormat="1" ht="30" hidden="1" customHeight="1">
      <c r="A669" s="88">
        <f>'CONSTRUCTION COST ESTIMATE'!A669</f>
        <v>0</v>
      </c>
      <c r="B669" s="91">
        <f>'CONSTRUCTION COST ESTIMATE'!B669</f>
        <v>613.02</v>
      </c>
      <c r="C669" s="92" t="str">
        <f>'CONSTRUCTION COST ESTIMATE'!C669</f>
        <v>CONCRETE PERIMETER CURB</v>
      </c>
      <c r="D669" s="93" t="str">
        <f>'CONSTRUCTION COST ESTIMATE'!BB669</f>
        <v>LF</v>
      </c>
      <c r="E669" s="94">
        <f>'CONSTRUCTION COST ESTIMATE'!BA669</f>
        <v>0</v>
      </c>
      <c r="F669" s="220">
        <f>'CONSTRUCTION COST ESTIMATE'!BC669</f>
        <v>0</v>
      </c>
      <c r="G669" s="221">
        <f>'CONSTRUCTION COST ESTIMATE'!BD669</f>
        <v>0</v>
      </c>
      <c r="H669" s="220"/>
      <c r="I669" s="220">
        <f t="shared" si="260"/>
        <v>0</v>
      </c>
      <c r="J669" s="220"/>
      <c r="K669" s="220">
        <f t="shared" si="261"/>
        <v>0</v>
      </c>
      <c r="L669" s="220"/>
      <c r="M669" s="220">
        <f t="shared" si="262"/>
        <v>0</v>
      </c>
      <c r="N669" s="220"/>
      <c r="O669" s="220">
        <f t="shared" si="263"/>
        <v>0</v>
      </c>
      <c r="P669" s="220"/>
      <c r="Q669" s="220">
        <f t="shared" si="264"/>
        <v>0</v>
      </c>
      <c r="R669" s="220"/>
      <c r="S669" s="220">
        <f t="shared" si="265"/>
        <v>0</v>
      </c>
      <c r="T669" s="220"/>
      <c r="U669" s="220">
        <f t="shared" si="266"/>
        <v>0</v>
      </c>
      <c r="V669" s="220"/>
      <c r="W669" s="220">
        <f t="shared" si="267"/>
        <v>0</v>
      </c>
      <c r="X669" s="220"/>
      <c r="Y669" s="220">
        <f t="shared" si="268"/>
        <v>0</v>
      </c>
      <c r="Z669" s="220"/>
      <c r="AA669" s="220">
        <f t="shared" si="269"/>
        <v>0</v>
      </c>
      <c r="AC669" s="222" t="e">
        <f t="shared" si="259"/>
        <v>#DIV/0!</v>
      </c>
      <c r="AD669" s="220" t="e">
        <f t="shared" si="270"/>
        <v>#NUM!</v>
      </c>
      <c r="AE669" s="223" t="e">
        <f t="shared" si="271"/>
        <v>#NUM!</v>
      </c>
      <c r="AF669" s="223" t="e">
        <f t="shared" si="272"/>
        <v>#NUM!</v>
      </c>
      <c r="AG669" s="222" t="e">
        <f t="shared" si="273"/>
        <v>#NUM!</v>
      </c>
      <c r="AI669" s="220" t="e">
        <f t="shared" si="274"/>
        <v>#DIV/0!</v>
      </c>
      <c r="AJ669" s="222" t="e">
        <f t="shared" si="275"/>
        <v>#DIV/0!</v>
      </c>
      <c r="AK669" s="222" t="e">
        <f t="shared" si="276"/>
        <v>#DIV/0!</v>
      </c>
      <c r="AL669" s="222" t="e">
        <f t="shared" si="277"/>
        <v>#DIV/0!</v>
      </c>
      <c r="AN669" s="89"/>
    </row>
    <row r="670" spans="1:40" s="88" customFormat="1" ht="30" hidden="1" customHeight="1">
      <c r="A670" s="88">
        <f>'CONSTRUCTION COST ESTIMATE'!A670</f>
        <v>0</v>
      </c>
      <c r="B670" s="91">
        <f>'CONSTRUCTION COST ESTIMATE'!B670</f>
        <v>613.03</v>
      </c>
      <c r="C670" s="92" t="str">
        <f>'CONSTRUCTION COST ESTIMATE'!C670</f>
        <v>CONCRETE SIDEWALK (4 INCH)</v>
      </c>
      <c r="D670" s="93" t="str">
        <f>'CONSTRUCTION COST ESTIMATE'!BB670</f>
        <v>SF</v>
      </c>
      <c r="E670" s="94">
        <f>'CONSTRUCTION COST ESTIMATE'!BA670</f>
        <v>0</v>
      </c>
      <c r="F670" s="220">
        <f>'CONSTRUCTION COST ESTIMATE'!BC670</f>
        <v>0</v>
      </c>
      <c r="G670" s="221">
        <f>'CONSTRUCTION COST ESTIMATE'!BD670</f>
        <v>0</v>
      </c>
      <c r="H670" s="220"/>
      <c r="I670" s="220">
        <f t="shared" si="260"/>
        <v>0</v>
      </c>
      <c r="J670" s="220"/>
      <c r="K670" s="220">
        <f t="shared" si="261"/>
        <v>0</v>
      </c>
      <c r="L670" s="220"/>
      <c r="M670" s="220">
        <f t="shared" si="262"/>
        <v>0</v>
      </c>
      <c r="N670" s="220"/>
      <c r="O670" s="220">
        <f t="shared" si="263"/>
        <v>0</v>
      </c>
      <c r="P670" s="220"/>
      <c r="Q670" s="220">
        <f t="shared" si="264"/>
        <v>0</v>
      </c>
      <c r="R670" s="220"/>
      <c r="S670" s="220">
        <f t="shared" si="265"/>
        <v>0</v>
      </c>
      <c r="T670" s="220"/>
      <c r="U670" s="220">
        <f t="shared" si="266"/>
        <v>0</v>
      </c>
      <c r="V670" s="220"/>
      <c r="W670" s="220">
        <f t="shared" si="267"/>
        <v>0</v>
      </c>
      <c r="X670" s="220"/>
      <c r="Y670" s="220">
        <f t="shared" si="268"/>
        <v>0</v>
      </c>
      <c r="Z670" s="220"/>
      <c r="AA670" s="220">
        <f t="shared" si="269"/>
        <v>0</v>
      </c>
      <c r="AC670" s="222" t="e">
        <f t="shared" si="259"/>
        <v>#DIV/0!</v>
      </c>
      <c r="AD670" s="220" t="e">
        <f t="shared" si="270"/>
        <v>#NUM!</v>
      </c>
      <c r="AE670" s="223" t="e">
        <f t="shared" si="271"/>
        <v>#NUM!</v>
      </c>
      <c r="AF670" s="223" t="e">
        <f t="shared" si="272"/>
        <v>#NUM!</v>
      </c>
      <c r="AG670" s="222" t="e">
        <f t="shared" si="273"/>
        <v>#NUM!</v>
      </c>
      <c r="AI670" s="220" t="e">
        <f t="shared" si="274"/>
        <v>#DIV/0!</v>
      </c>
      <c r="AJ670" s="222" t="e">
        <f t="shared" si="275"/>
        <v>#DIV/0!</v>
      </c>
      <c r="AK670" s="222" t="e">
        <f t="shared" si="276"/>
        <v>#DIV/0!</v>
      </c>
      <c r="AL670" s="222" t="e">
        <f t="shared" si="277"/>
        <v>#DIV/0!</v>
      </c>
      <c r="AN670" s="89"/>
    </row>
    <row r="671" spans="1:40" s="88" customFormat="1" ht="30" hidden="1" customHeight="1">
      <c r="A671" s="88">
        <f>'CONSTRUCTION COST ESTIMATE'!A671</f>
        <v>0</v>
      </c>
      <c r="B671" s="91">
        <f>'CONSTRUCTION COST ESTIMATE'!B671</f>
        <v>613.03099999999995</v>
      </c>
      <c r="C671" s="92" t="str">
        <f>'CONSTRUCTION COST ESTIMATE'!C671</f>
        <v>CONCRETE SIDEWALK (5 INCH)</v>
      </c>
      <c r="D671" s="93" t="str">
        <f>'CONSTRUCTION COST ESTIMATE'!BB671</f>
        <v>SF</v>
      </c>
      <c r="E671" s="94">
        <f>'CONSTRUCTION COST ESTIMATE'!BA671</f>
        <v>0</v>
      </c>
      <c r="F671" s="220">
        <f>'CONSTRUCTION COST ESTIMATE'!BC671</f>
        <v>0</v>
      </c>
      <c r="G671" s="221">
        <f>'CONSTRUCTION COST ESTIMATE'!BD671</f>
        <v>0</v>
      </c>
      <c r="H671" s="220"/>
      <c r="I671" s="220">
        <f t="shared" si="260"/>
        <v>0</v>
      </c>
      <c r="J671" s="220"/>
      <c r="K671" s="220">
        <f t="shared" si="261"/>
        <v>0</v>
      </c>
      <c r="L671" s="220"/>
      <c r="M671" s="220">
        <f t="shared" si="262"/>
        <v>0</v>
      </c>
      <c r="N671" s="220"/>
      <c r="O671" s="220">
        <f t="shared" si="263"/>
        <v>0</v>
      </c>
      <c r="P671" s="220"/>
      <c r="Q671" s="220">
        <f t="shared" si="264"/>
        <v>0</v>
      </c>
      <c r="R671" s="220"/>
      <c r="S671" s="220">
        <f t="shared" si="265"/>
        <v>0</v>
      </c>
      <c r="T671" s="220"/>
      <c r="U671" s="220">
        <f t="shared" si="266"/>
        <v>0</v>
      </c>
      <c r="V671" s="220"/>
      <c r="W671" s="220">
        <f t="shared" si="267"/>
        <v>0</v>
      </c>
      <c r="X671" s="220"/>
      <c r="Y671" s="220">
        <f t="shared" si="268"/>
        <v>0</v>
      </c>
      <c r="Z671" s="220"/>
      <c r="AA671" s="220">
        <f t="shared" si="269"/>
        <v>0</v>
      </c>
      <c r="AC671" s="222" t="e">
        <f t="shared" si="259"/>
        <v>#DIV/0!</v>
      </c>
      <c r="AD671" s="220" t="e">
        <f t="shared" si="270"/>
        <v>#NUM!</v>
      </c>
      <c r="AE671" s="223" t="e">
        <f t="shared" si="271"/>
        <v>#NUM!</v>
      </c>
      <c r="AF671" s="223" t="e">
        <f t="shared" si="272"/>
        <v>#NUM!</v>
      </c>
      <c r="AG671" s="222" t="e">
        <f t="shared" si="273"/>
        <v>#NUM!</v>
      </c>
      <c r="AI671" s="220" t="e">
        <f t="shared" si="274"/>
        <v>#DIV/0!</v>
      </c>
      <c r="AJ671" s="222" t="e">
        <f t="shared" si="275"/>
        <v>#DIV/0!</v>
      </c>
      <c r="AK671" s="222" t="e">
        <f t="shared" si="276"/>
        <v>#DIV/0!</v>
      </c>
      <c r="AL671" s="222" t="e">
        <f t="shared" si="277"/>
        <v>#DIV/0!</v>
      </c>
      <c r="AN671" s="89"/>
    </row>
    <row r="672" spans="1:40" s="88" customFormat="1" ht="30" hidden="1" customHeight="1">
      <c r="A672" s="88">
        <f>'CONSTRUCTION COST ESTIMATE'!A672</f>
        <v>0</v>
      </c>
      <c r="B672" s="91">
        <f>'CONSTRUCTION COST ESTIMATE'!B672</f>
        <v>613.03200000000004</v>
      </c>
      <c r="C672" s="92" t="str">
        <f>'CONSTRUCTION COST ESTIMATE'!C672</f>
        <v>CONCRETE SIDEWALK (4 INCH STAMPED)</v>
      </c>
      <c r="D672" s="93" t="str">
        <f>'CONSTRUCTION COST ESTIMATE'!BB672</f>
        <v>SF</v>
      </c>
      <c r="E672" s="94">
        <f>'CONSTRUCTION COST ESTIMATE'!BA672</f>
        <v>0</v>
      </c>
      <c r="F672" s="220">
        <f>'CONSTRUCTION COST ESTIMATE'!BC672</f>
        <v>0</v>
      </c>
      <c r="G672" s="221">
        <f>'CONSTRUCTION COST ESTIMATE'!BD672</f>
        <v>0</v>
      </c>
      <c r="H672" s="220"/>
      <c r="I672" s="220">
        <f t="shared" si="260"/>
        <v>0</v>
      </c>
      <c r="J672" s="220"/>
      <c r="K672" s="220">
        <f t="shared" si="261"/>
        <v>0</v>
      </c>
      <c r="L672" s="220"/>
      <c r="M672" s="220">
        <f t="shared" si="262"/>
        <v>0</v>
      </c>
      <c r="N672" s="220"/>
      <c r="O672" s="220">
        <f t="shared" si="263"/>
        <v>0</v>
      </c>
      <c r="P672" s="220"/>
      <c r="Q672" s="220">
        <f t="shared" si="264"/>
        <v>0</v>
      </c>
      <c r="R672" s="220"/>
      <c r="S672" s="220">
        <f t="shared" si="265"/>
        <v>0</v>
      </c>
      <c r="T672" s="220"/>
      <c r="U672" s="220">
        <f t="shared" si="266"/>
        <v>0</v>
      </c>
      <c r="V672" s="220"/>
      <c r="W672" s="220">
        <f t="shared" si="267"/>
        <v>0</v>
      </c>
      <c r="X672" s="220"/>
      <c r="Y672" s="220">
        <f t="shared" si="268"/>
        <v>0</v>
      </c>
      <c r="Z672" s="220"/>
      <c r="AA672" s="220">
        <f t="shared" si="269"/>
        <v>0</v>
      </c>
      <c r="AC672" s="222" t="e">
        <f t="shared" si="259"/>
        <v>#DIV/0!</v>
      </c>
      <c r="AD672" s="220" t="e">
        <f t="shared" si="270"/>
        <v>#NUM!</v>
      </c>
      <c r="AE672" s="223" t="e">
        <f t="shared" si="271"/>
        <v>#NUM!</v>
      </c>
      <c r="AF672" s="223" t="e">
        <f t="shared" si="272"/>
        <v>#NUM!</v>
      </c>
      <c r="AG672" s="222" t="e">
        <f t="shared" si="273"/>
        <v>#NUM!</v>
      </c>
      <c r="AI672" s="220" t="e">
        <f t="shared" si="274"/>
        <v>#DIV/0!</v>
      </c>
      <c r="AJ672" s="222" t="e">
        <f t="shared" si="275"/>
        <v>#DIV/0!</v>
      </c>
      <c r="AK672" s="222" t="e">
        <f t="shared" si="276"/>
        <v>#DIV/0!</v>
      </c>
      <c r="AL672" s="222" t="e">
        <f t="shared" si="277"/>
        <v>#DIV/0!</v>
      </c>
      <c r="AN672" s="89"/>
    </row>
    <row r="673" spans="1:40" s="88" customFormat="1" ht="30" hidden="1" customHeight="1">
      <c r="A673" s="88">
        <f>'CONSTRUCTION COST ESTIMATE'!A673</f>
        <v>0</v>
      </c>
      <c r="B673" s="91">
        <f>'CONSTRUCTION COST ESTIMATE'!B673</f>
        <v>613.03300000000002</v>
      </c>
      <c r="C673" s="92" t="str">
        <f>'CONSTRUCTION COST ESTIMATE'!C673</f>
        <v>CONCRETE SIDEWALK (5 INCH STAMPED)</v>
      </c>
      <c r="D673" s="93" t="str">
        <f>'CONSTRUCTION COST ESTIMATE'!BB673</f>
        <v>SF</v>
      </c>
      <c r="E673" s="94">
        <f>'CONSTRUCTION COST ESTIMATE'!BA673</f>
        <v>0</v>
      </c>
      <c r="F673" s="220">
        <f>'CONSTRUCTION COST ESTIMATE'!BC673</f>
        <v>0</v>
      </c>
      <c r="G673" s="221">
        <f>'CONSTRUCTION COST ESTIMATE'!BD673</f>
        <v>0</v>
      </c>
      <c r="H673" s="220"/>
      <c r="I673" s="220">
        <f t="shared" si="260"/>
        <v>0</v>
      </c>
      <c r="J673" s="220"/>
      <c r="K673" s="220">
        <f t="shared" si="261"/>
        <v>0</v>
      </c>
      <c r="L673" s="220"/>
      <c r="M673" s="220">
        <f t="shared" si="262"/>
        <v>0</v>
      </c>
      <c r="N673" s="220"/>
      <c r="O673" s="220">
        <f t="shared" si="263"/>
        <v>0</v>
      </c>
      <c r="P673" s="220"/>
      <c r="Q673" s="220">
        <f t="shared" si="264"/>
        <v>0</v>
      </c>
      <c r="R673" s="220"/>
      <c r="S673" s="220">
        <f t="shared" si="265"/>
        <v>0</v>
      </c>
      <c r="T673" s="220"/>
      <c r="U673" s="220">
        <f t="shared" si="266"/>
        <v>0</v>
      </c>
      <c r="V673" s="220"/>
      <c r="W673" s="220">
        <f t="shared" si="267"/>
        <v>0</v>
      </c>
      <c r="X673" s="220"/>
      <c r="Y673" s="220">
        <f t="shared" si="268"/>
        <v>0</v>
      </c>
      <c r="Z673" s="220"/>
      <c r="AA673" s="220">
        <f t="shared" si="269"/>
        <v>0</v>
      </c>
      <c r="AC673" s="222" t="e">
        <f t="shared" si="259"/>
        <v>#DIV/0!</v>
      </c>
      <c r="AD673" s="220" t="e">
        <f t="shared" si="270"/>
        <v>#NUM!</v>
      </c>
      <c r="AE673" s="223" t="e">
        <f t="shared" si="271"/>
        <v>#NUM!</v>
      </c>
      <c r="AF673" s="223" t="e">
        <f t="shared" si="272"/>
        <v>#NUM!</v>
      </c>
      <c r="AG673" s="222" t="e">
        <f t="shared" si="273"/>
        <v>#NUM!</v>
      </c>
      <c r="AI673" s="220" t="e">
        <f t="shared" si="274"/>
        <v>#DIV/0!</v>
      </c>
      <c r="AJ673" s="222" t="e">
        <f t="shared" si="275"/>
        <v>#DIV/0!</v>
      </c>
      <c r="AK673" s="222" t="e">
        <f t="shared" si="276"/>
        <v>#DIV/0!</v>
      </c>
      <c r="AL673" s="222" t="e">
        <f t="shared" si="277"/>
        <v>#DIV/0!</v>
      </c>
      <c r="AN673" s="89"/>
    </row>
    <row r="674" spans="1:40" s="88" customFormat="1" ht="30" hidden="1" customHeight="1">
      <c r="A674" s="88">
        <f>'CONSTRUCTION COST ESTIMATE'!A674</f>
        <v>0</v>
      </c>
      <c r="B674" s="91">
        <f>'CONSTRUCTION COST ESTIMATE'!B674</f>
        <v>613.03399999999999</v>
      </c>
      <c r="C674" s="92" t="str">
        <f>'CONSTRUCTION COST ESTIMATE'!C674</f>
        <v>CONCRETE SIDEWALK (REINFORCED)</v>
      </c>
      <c r="D674" s="93" t="str">
        <f>'CONSTRUCTION COST ESTIMATE'!BB674</f>
        <v>SF</v>
      </c>
      <c r="E674" s="94">
        <f>'CONSTRUCTION COST ESTIMATE'!BA674</f>
        <v>0</v>
      </c>
      <c r="F674" s="220">
        <f>'CONSTRUCTION COST ESTIMATE'!BC674</f>
        <v>0</v>
      </c>
      <c r="G674" s="221">
        <f>'CONSTRUCTION COST ESTIMATE'!BD674</f>
        <v>0</v>
      </c>
      <c r="H674" s="220"/>
      <c r="I674" s="220">
        <f t="shared" si="260"/>
        <v>0</v>
      </c>
      <c r="J674" s="220"/>
      <c r="K674" s="220">
        <f t="shared" si="261"/>
        <v>0</v>
      </c>
      <c r="L674" s="220"/>
      <c r="M674" s="220">
        <f t="shared" si="262"/>
        <v>0</v>
      </c>
      <c r="N674" s="220"/>
      <c r="O674" s="220">
        <f t="shared" si="263"/>
        <v>0</v>
      </c>
      <c r="P674" s="220"/>
      <c r="Q674" s="220">
        <f t="shared" si="264"/>
        <v>0</v>
      </c>
      <c r="R674" s="220"/>
      <c r="S674" s="220">
        <f t="shared" si="265"/>
        <v>0</v>
      </c>
      <c r="T674" s="220"/>
      <c r="U674" s="220">
        <f t="shared" si="266"/>
        <v>0</v>
      </c>
      <c r="V674" s="220"/>
      <c r="W674" s="220">
        <f t="shared" si="267"/>
        <v>0</v>
      </c>
      <c r="X674" s="220"/>
      <c r="Y674" s="220">
        <f t="shared" si="268"/>
        <v>0</v>
      </c>
      <c r="Z674" s="220"/>
      <c r="AA674" s="220">
        <f t="shared" si="269"/>
        <v>0</v>
      </c>
      <c r="AC674" s="222" t="e">
        <f t="shared" si="259"/>
        <v>#DIV/0!</v>
      </c>
      <c r="AD674" s="220" t="e">
        <f t="shared" si="270"/>
        <v>#NUM!</v>
      </c>
      <c r="AE674" s="223" t="e">
        <f t="shared" si="271"/>
        <v>#NUM!</v>
      </c>
      <c r="AF674" s="223" t="e">
        <f t="shared" si="272"/>
        <v>#NUM!</v>
      </c>
      <c r="AG674" s="222" t="e">
        <f t="shared" si="273"/>
        <v>#NUM!</v>
      </c>
      <c r="AI674" s="220" t="e">
        <f t="shared" si="274"/>
        <v>#DIV/0!</v>
      </c>
      <c r="AJ674" s="222" t="e">
        <f t="shared" si="275"/>
        <v>#DIV/0!</v>
      </c>
      <c r="AK674" s="222" t="e">
        <f t="shared" si="276"/>
        <v>#DIV/0!</v>
      </c>
      <c r="AL674" s="222" t="e">
        <f t="shared" si="277"/>
        <v>#DIV/0!</v>
      </c>
      <c r="AN674" s="89"/>
    </row>
    <row r="675" spans="1:40" s="88" customFormat="1" ht="30" hidden="1" customHeight="1">
      <c r="A675" s="88">
        <f>'CONSTRUCTION COST ESTIMATE'!A675</f>
        <v>0</v>
      </c>
      <c r="B675" s="91">
        <f>'CONSTRUCTION COST ESTIMATE'!B675</f>
        <v>613.03499999999997</v>
      </c>
      <c r="C675" s="92" t="str">
        <f>'CONSTRUCTION COST ESTIMATE'!C675</f>
        <v>DECORATIVE SIDEWALK PANEL</v>
      </c>
      <c r="D675" s="93" t="str">
        <f>'CONSTRUCTION COST ESTIMATE'!BB675</f>
        <v>EA</v>
      </c>
      <c r="E675" s="94">
        <f>'CONSTRUCTION COST ESTIMATE'!BA675</f>
        <v>0</v>
      </c>
      <c r="F675" s="220">
        <f>'CONSTRUCTION COST ESTIMATE'!BC675</f>
        <v>0</v>
      </c>
      <c r="G675" s="221">
        <f>'CONSTRUCTION COST ESTIMATE'!BD675</f>
        <v>0</v>
      </c>
      <c r="H675" s="220"/>
      <c r="I675" s="220">
        <f t="shared" si="260"/>
        <v>0</v>
      </c>
      <c r="J675" s="220"/>
      <c r="K675" s="220">
        <f t="shared" si="261"/>
        <v>0</v>
      </c>
      <c r="L675" s="220"/>
      <c r="M675" s="220">
        <f t="shared" si="262"/>
        <v>0</v>
      </c>
      <c r="N675" s="220"/>
      <c r="O675" s="220">
        <f t="shared" si="263"/>
        <v>0</v>
      </c>
      <c r="P675" s="220"/>
      <c r="Q675" s="220">
        <f t="shared" si="264"/>
        <v>0</v>
      </c>
      <c r="R675" s="220"/>
      <c r="S675" s="220">
        <f t="shared" si="265"/>
        <v>0</v>
      </c>
      <c r="T675" s="220"/>
      <c r="U675" s="220">
        <f t="shared" si="266"/>
        <v>0</v>
      </c>
      <c r="V675" s="220"/>
      <c r="W675" s="220">
        <f t="shared" si="267"/>
        <v>0</v>
      </c>
      <c r="X675" s="220"/>
      <c r="Y675" s="220">
        <f t="shared" si="268"/>
        <v>0</v>
      </c>
      <c r="Z675" s="220"/>
      <c r="AA675" s="220">
        <f t="shared" si="269"/>
        <v>0</v>
      </c>
      <c r="AC675" s="222" t="e">
        <f t="shared" si="259"/>
        <v>#DIV/0!</v>
      </c>
      <c r="AD675" s="220" t="e">
        <f t="shared" si="270"/>
        <v>#NUM!</v>
      </c>
      <c r="AE675" s="223" t="e">
        <f t="shared" si="271"/>
        <v>#NUM!</v>
      </c>
      <c r="AF675" s="223" t="e">
        <f t="shared" si="272"/>
        <v>#NUM!</v>
      </c>
      <c r="AG675" s="222" t="e">
        <f t="shared" si="273"/>
        <v>#NUM!</v>
      </c>
      <c r="AI675" s="220" t="e">
        <f t="shared" si="274"/>
        <v>#DIV/0!</v>
      </c>
      <c r="AJ675" s="222" t="e">
        <f t="shared" si="275"/>
        <v>#DIV/0!</v>
      </c>
      <c r="AK675" s="222" t="e">
        <f t="shared" si="276"/>
        <v>#DIV/0!</v>
      </c>
      <c r="AL675" s="222" t="e">
        <f t="shared" si="277"/>
        <v>#DIV/0!</v>
      </c>
      <c r="AN675" s="89"/>
    </row>
    <row r="676" spans="1:40" s="88" customFormat="1" ht="30" hidden="1" customHeight="1">
      <c r="A676" s="88">
        <f>'CONSTRUCTION COST ESTIMATE'!A676</f>
        <v>0</v>
      </c>
      <c r="B676" s="91">
        <f>'CONSTRUCTION COST ESTIMATE'!B676</f>
        <v>613.04</v>
      </c>
      <c r="C676" s="92" t="str">
        <f>'CONSTRUCTION COST ESTIMATE'!C676</f>
        <v>CONCRETE SIDEWALK DRAIN</v>
      </c>
      <c r="D676" s="93" t="str">
        <f>'CONSTRUCTION COST ESTIMATE'!BB676</f>
        <v>EA</v>
      </c>
      <c r="E676" s="94">
        <f>'CONSTRUCTION COST ESTIMATE'!BA676</f>
        <v>0</v>
      </c>
      <c r="F676" s="220">
        <f>'CONSTRUCTION COST ESTIMATE'!BC676</f>
        <v>0</v>
      </c>
      <c r="G676" s="221">
        <f>'CONSTRUCTION COST ESTIMATE'!BD676</f>
        <v>0</v>
      </c>
      <c r="H676" s="220"/>
      <c r="I676" s="220">
        <f t="shared" si="260"/>
        <v>0</v>
      </c>
      <c r="J676" s="220"/>
      <c r="K676" s="220">
        <f t="shared" si="261"/>
        <v>0</v>
      </c>
      <c r="L676" s="220"/>
      <c r="M676" s="220">
        <f t="shared" si="262"/>
        <v>0</v>
      </c>
      <c r="N676" s="220"/>
      <c r="O676" s="220">
        <f t="shared" si="263"/>
        <v>0</v>
      </c>
      <c r="P676" s="220"/>
      <c r="Q676" s="220">
        <f t="shared" si="264"/>
        <v>0</v>
      </c>
      <c r="R676" s="220"/>
      <c r="S676" s="220">
        <f t="shared" si="265"/>
        <v>0</v>
      </c>
      <c r="T676" s="220"/>
      <c r="U676" s="220">
        <f t="shared" si="266"/>
        <v>0</v>
      </c>
      <c r="V676" s="220"/>
      <c r="W676" s="220">
        <f t="shared" si="267"/>
        <v>0</v>
      </c>
      <c r="X676" s="220"/>
      <c r="Y676" s="220">
        <f t="shared" si="268"/>
        <v>0</v>
      </c>
      <c r="Z676" s="220"/>
      <c r="AA676" s="220">
        <f t="shared" si="269"/>
        <v>0</v>
      </c>
      <c r="AC676" s="222" t="e">
        <f t="shared" si="259"/>
        <v>#DIV/0!</v>
      </c>
      <c r="AD676" s="220" t="e">
        <f t="shared" si="270"/>
        <v>#NUM!</v>
      </c>
      <c r="AE676" s="223" t="e">
        <f t="shared" si="271"/>
        <v>#NUM!</v>
      </c>
      <c r="AF676" s="223" t="e">
        <f t="shared" si="272"/>
        <v>#NUM!</v>
      </c>
      <c r="AG676" s="222" t="e">
        <f t="shared" si="273"/>
        <v>#NUM!</v>
      </c>
      <c r="AI676" s="220" t="e">
        <f t="shared" si="274"/>
        <v>#DIV/0!</v>
      </c>
      <c r="AJ676" s="222" t="e">
        <f t="shared" si="275"/>
        <v>#DIV/0!</v>
      </c>
      <c r="AK676" s="222" t="e">
        <f t="shared" si="276"/>
        <v>#DIV/0!</v>
      </c>
      <c r="AL676" s="222" t="e">
        <f t="shared" si="277"/>
        <v>#DIV/0!</v>
      </c>
      <c r="AN676" s="89"/>
    </row>
    <row r="677" spans="1:40" s="88" customFormat="1" ht="30" hidden="1" customHeight="1">
      <c r="A677" s="88">
        <f>'CONSTRUCTION COST ESTIMATE'!A677</f>
        <v>0</v>
      </c>
      <c r="B677" s="91">
        <f>'CONSTRUCTION COST ESTIMATE'!B677</f>
        <v>613.04100000000005</v>
      </c>
      <c r="C677" s="92" t="str">
        <f>'CONSTRUCTION COST ESTIMATE'!C677</f>
        <v>CONCRETE SIDEWALK DRAIN</v>
      </c>
      <c r="D677" s="93" t="str">
        <f>'CONSTRUCTION COST ESTIMATE'!BB677</f>
        <v>SF</v>
      </c>
      <c r="E677" s="94">
        <f>'CONSTRUCTION COST ESTIMATE'!BA677</f>
        <v>0</v>
      </c>
      <c r="F677" s="220">
        <f>'CONSTRUCTION COST ESTIMATE'!BC677</f>
        <v>0</v>
      </c>
      <c r="G677" s="221">
        <f>'CONSTRUCTION COST ESTIMATE'!BD677</f>
        <v>0</v>
      </c>
      <c r="H677" s="220"/>
      <c r="I677" s="220">
        <f t="shared" si="260"/>
        <v>0</v>
      </c>
      <c r="J677" s="220"/>
      <c r="K677" s="220">
        <f t="shared" si="261"/>
        <v>0</v>
      </c>
      <c r="L677" s="220"/>
      <c r="M677" s="220">
        <f t="shared" si="262"/>
        <v>0</v>
      </c>
      <c r="N677" s="220"/>
      <c r="O677" s="220">
        <f t="shared" si="263"/>
        <v>0</v>
      </c>
      <c r="P677" s="220"/>
      <c r="Q677" s="220">
        <f t="shared" si="264"/>
        <v>0</v>
      </c>
      <c r="R677" s="220"/>
      <c r="S677" s="220">
        <f t="shared" si="265"/>
        <v>0</v>
      </c>
      <c r="T677" s="220"/>
      <c r="U677" s="220">
        <f t="shared" si="266"/>
        <v>0</v>
      </c>
      <c r="V677" s="220"/>
      <c r="W677" s="220">
        <f t="shared" si="267"/>
        <v>0</v>
      </c>
      <c r="X677" s="220"/>
      <c r="Y677" s="220">
        <f t="shared" si="268"/>
        <v>0</v>
      </c>
      <c r="Z677" s="220"/>
      <c r="AA677" s="220">
        <f t="shared" si="269"/>
        <v>0</v>
      </c>
      <c r="AC677" s="222" t="e">
        <f t="shared" si="259"/>
        <v>#DIV/0!</v>
      </c>
      <c r="AD677" s="220" t="e">
        <f t="shared" si="270"/>
        <v>#NUM!</v>
      </c>
      <c r="AE677" s="223" t="e">
        <f t="shared" si="271"/>
        <v>#NUM!</v>
      </c>
      <c r="AF677" s="223" t="e">
        <f t="shared" si="272"/>
        <v>#NUM!</v>
      </c>
      <c r="AG677" s="222" t="e">
        <f t="shared" si="273"/>
        <v>#NUM!</v>
      </c>
      <c r="AI677" s="220" t="e">
        <f t="shared" si="274"/>
        <v>#DIV/0!</v>
      </c>
      <c r="AJ677" s="222" t="e">
        <f t="shared" si="275"/>
        <v>#DIV/0!</v>
      </c>
      <c r="AK677" s="222" t="e">
        <f t="shared" si="276"/>
        <v>#DIV/0!</v>
      </c>
      <c r="AL677" s="222" t="e">
        <f t="shared" si="277"/>
        <v>#DIV/0!</v>
      </c>
      <c r="AN677" s="89"/>
    </row>
    <row r="678" spans="1:40" s="88" customFormat="1" ht="30" hidden="1" customHeight="1">
      <c r="A678" s="88">
        <f>'CONSTRUCTION COST ESTIMATE'!A678</f>
        <v>0</v>
      </c>
      <c r="B678" s="91">
        <f>'CONSTRUCTION COST ESTIMATE'!B678</f>
        <v>613.04200000000003</v>
      </c>
      <c r="C678" s="92" t="str">
        <f>'CONSTRUCTION COST ESTIMATE'!C678</f>
        <v>SIDEWALK DRAIN</v>
      </c>
      <c r="D678" s="93" t="str">
        <f>'CONSTRUCTION COST ESTIMATE'!BB678</f>
        <v>EA</v>
      </c>
      <c r="E678" s="94">
        <f>'CONSTRUCTION COST ESTIMATE'!BA678</f>
        <v>0</v>
      </c>
      <c r="F678" s="220">
        <f>'CONSTRUCTION COST ESTIMATE'!BC678</f>
        <v>0</v>
      </c>
      <c r="G678" s="221">
        <f>'CONSTRUCTION COST ESTIMATE'!BD678</f>
        <v>0</v>
      </c>
      <c r="H678" s="220"/>
      <c r="I678" s="220">
        <f t="shared" si="260"/>
        <v>0</v>
      </c>
      <c r="J678" s="220"/>
      <c r="K678" s="220">
        <f t="shared" si="261"/>
        <v>0</v>
      </c>
      <c r="L678" s="220"/>
      <c r="M678" s="220">
        <f t="shared" si="262"/>
        <v>0</v>
      </c>
      <c r="N678" s="220"/>
      <c r="O678" s="220">
        <f t="shared" si="263"/>
        <v>0</v>
      </c>
      <c r="P678" s="220"/>
      <c r="Q678" s="220">
        <f t="shared" si="264"/>
        <v>0</v>
      </c>
      <c r="R678" s="220"/>
      <c r="S678" s="220">
        <f t="shared" si="265"/>
        <v>0</v>
      </c>
      <c r="T678" s="220"/>
      <c r="U678" s="220">
        <f t="shared" si="266"/>
        <v>0</v>
      </c>
      <c r="V678" s="220"/>
      <c r="W678" s="220">
        <f t="shared" si="267"/>
        <v>0</v>
      </c>
      <c r="X678" s="220"/>
      <c r="Y678" s="220">
        <f t="shared" si="268"/>
        <v>0</v>
      </c>
      <c r="Z678" s="220"/>
      <c r="AA678" s="220">
        <f t="shared" si="269"/>
        <v>0</v>
      </c>
      <c r="AC678" s="222" t="e">
        <f t="shared" si="259"/>
        <v>#DIV/0!</v>
      </c>
      <c r="AD678" s="220" t="e">
        <f t="shared" si="270"/>
        <v>#NUM!</v>
      </c>
      <c r="AE678" s="223" t="e">
        <f t="shared" si="271"/>
        <v>#NUM!</v>
      </c>
      <c r="AF678" s="223" t="e">
        <f t="shared" si="272"/>
        <v>#NUM!</v>
      </c>
      <c r="AG678" s="222" t="e">
        <f t="shared" si="273"/>
        <v>#NUM!</v>
      </c>
      <c r="AI678" s="220" t="e">
        <f t="shared" si="274"/>
        <v>#DIV/0!</v>
      </c>
      <c r="AJ678" s="222" t="e">
        <f t="shared" si="275"/>
        <v>#DIV/0!</v>
      </c>
      <c r="AK678" s="222" t="e">
        <f t="shared" si="276"/>
        <v>#DIV/0!</v>
      </c>
      <c r="AL678" s="222" t="e">
        <f t="shared" si="277"/>
        <v>#DIV/0!</v>
      </c>
      <c r="AN678" s="89"/>
    </row>
    <row r="679" spans="1:40" s="88" customFormat="1" ht="30" hidden="1" customHeight="1">
      <c r="A679" s="88">
        <f>'CONSTRUCTION COST ESTIMATE'!A679</f>
        <v>0</v>
      </c>
      <c r="B679" s="91">
        <f>'CONSTRUCTION COST ESTIMATE'!B679</f>
        <v>613.04300000000001</v>
      </c>
      <c r="C679" s="92" t="str">
        <f>'CONSTRUCTION COST ESTIMATE'!C679</f>
        <v>SIDEWALK ROOF DRAIN</v>
      </c>
      <c r="D679" s="93" t="str">
        <f>'CONSTRUCTION COST ESTIMATE'!BB679</f>
        <v>EA</v>
      </c>
      <c r="E679" s="94">
        <f>'CONSTRUCTION COST ESTIMATE'!BA679</f>
        <v>0</v>
      </c>
      <c r="F679" s="220">
        <f>'CONSTRUCTION COST ESTIMATE'!BC679</f>
        <v>0</v>
      </c>
      <c r="G679" s="221">
        <f>'CONSTRUCTION COST ESTIMATE'!BD679</f>
        <v>0</v>
      </c>
      <c r="H679" s="220"/>
      <c r="I679" s="220">
        <f t="shared" si="260"/>
        <v>0</v>
      </c>
      <c r="J679" s="220"/>
      <c r="K679" s="220">
        <f t="shared" si="261"/>
        <v>0</v>
      </c>
      <c r="L679" s="220"/>
      <c r="M679" s="220">
        <f t="shared" si="262"/>
        <v>0</v>
      </c>
      <c r="N679" s="220"/>
      <c r="O679" s="220">
        <f t="shared" si="263"/>
        <v>0</v>
      </c>
      <c r="P679" s="220"/>
      <c r="Q679" s="220">
        <f t="shared" si="264"/>
        <v>0</v>
      </c>
      <c r="R679" s="220"/>
      <c r="S679" s="220">
        <f t="shared" si="265"/>
        <v>0</v>
      </c>
      <c r="T679" s="220"/>
      <c r="U679" s="220">
        <f t="shared" si="266"/>
        <v>0</v>
      </c>
      <c r="V679" s="220"/>
      <c r="W679" s="220">
        <f t="shared" si="267"/>
        <v>0</v>
      </c>
      <c r="X679" s="220"/>
      <c r="Y679" s="220">
        <f t="shared" si="268"/>
        <v>0</v>
      </c>
      <c r="Z679" s="220"/>
      <c r="AA679" s="220">
        <f t="shared" si="269"/>
        <v>0</v>
      </c>
      <c r="AC679" s="222" t="e">
        <f t="shared" si="259"/>
        <v>#DIV/0!</v>
      </c>
      <c r="AD679" s="220" t="e">
        <f t="shared" si="270"/>
        <v>#NUM!</v>
      </c>
      <c r="AE679" s="223" t="e">
        <f t="shared" si="271"/>
        <v>#NUM!</v>
      </c>
      <c r="AF679" s="223" t="e">
        <f t="shared" si="272"/>
        <v>#NUM!</v>
      </c>
      <c r="AG679" s="222" t="e">
        <f t="shared" si="273"/>
        <v>#NUM!</v>
      </c>
      <c r="AI679" s="220" t="e">
        <f t="shared" si="274"/>
        <v>#DIV/0!</v>
      </c>
      <c r="AJ679" s="222" t="e">
        <f t="shared" si="275"/>
        <v>#DIV/0!</v>
      </c>
      <c r="AK679" s="222" t="e">
        <f t="shared" si="276"/>
        <v>#DIV/0!</v>
      </c>
      <c r="AL679" s="222" t="e">
        <f t="shared" si="277"/>
        <v>#DIV/0!</v>
      </c>
      <c r="AN679" s="89"/>
    </row>
    <row r="680" spans="1:40" s="88" customFormat="1" ht="30" hidden="1" customHeight="1">
      <c r="A680" s="88">
        <f>'CONSTRUCTION COST ESTIMATE'!A680</f>
        <v>0</v>
      </c>
      <c r="B680" s="91">
        <f>'CONSTRUCTION COST ESTIMATE'!B680</f>
        <v>613.04999999999995</v>
      </c>
      <c r="C680" s="92" t="str">
        <f>'CONSTRUCTION COST ESTIMATE'!C680</f>
        <v>SIDEWALK RAMP</v>
      </c>
      <c r="D680" s="93" t="str">
        <f>'CONSTRUCTION COST ESTIMATE'!BB680</f>
        <v>EA</v>
      </c>
      <c r="E680" s="94">
        <f>'CONSTRUCTION COST ESTIMATE'!BA680</f>
        <v>0</v>
      </c>
      <c r="F680" s="220">
        <f>'CONSTRUCTION COST ESTIMATE'!BC680</f>
        <v>0</v>
      </c>
      <c r="G680" s="221">
        <f>'CONSTRUCTION COST ESTIMATE'!BD680</f>
        <v>0</v>
      </c>
      <c r="H680" s="220"/>
      <c r="I680" s="220">
        <f t="shared" si="260"/>
        <v>0</v>
      </c>
      <c r="J680" s="220"/>
      <c r="K680" s="220">
        <f t="shared" si="261"/>
        <v>0</v>
      </c>
      <c r="L680" s="220"/>
      <c r="M680" s="220">
        <f t="shared" si="262"/>
        <v>0</v>
      </c>
      <c r="N680" s="220"/>
      <c r="O680" s="220">
        <f t="shared" si="263"/>
        <v>0</v>
      </c>
      <c r="P680" s="220"/>
      <c r="Q680" s="220">
        <f t="shared" si="264"/>
        <v>0</v>
      </c>
      <c r="R680" s="220"/>
      <c r="S680" s="220">
        <f t="shared" si="265"/>
        <v>0</v>
      </c>
      <c r="T680" s="220"/>
      <c r="U680" s="220">
        <f t="shared" si="266"/>
        <v>0</v>
      </c>
      <c r="V680" s="220"/>
      <c r="W680" s="220">
        <f t="shared" si="267"/>
        <v>0</v>
      </c>
      <c r="X680" s="220"/>
      <c r="Y680" s="220">
        <f t="shared" si="268"/>
        <v>0</v>
      </c>
      <c r="Z680" s="220"/>
      <c r="AA680" s="220">
        <f t="shared" si="269"/>
        <v>0</v>
      </c>
      <c r="AC680" s="222" t="e">
        <f t="shared" si="259"/>
        <v>#DIV/0!</v>
      </c>
      <c r="AD680" s="220" t="e">
        <f t="shared" si="270"/>
        <v>#NUM!</v>
      </c>
      <c r="AE680" s="223" t="e">
        <f t="shared" si="271"/>
        <v>#NUM!</v>
      </c>
      <c r="AF680" s="223" t="e">
        <f t="shared" si="272"/>
        <v>#NUM!</v>
      </c>
      <c r="AG680" s="222" t="e">
        <f t="shared" si="273"/>
        <v>#NUM!</v>
      </c>
      <c r="AI680" s="220" t="e">
        <f t="shared" si="274"/>
        <v>#DIV/0!</v>
      </c>
      <c r="AJ680" s="222" t="e">
        <f t="shared" si="275"/>
        <v>#DIV/0!</v>
      </c>
      <c r="AK680" s="222" t="e">
        <f t="shared" si="276"/>
        <v>#DIV/0!</v>
      </c>
      <c r="AL680" s="222" t="e">
        <f t="shared" si="277"/>
        <v>#DIV/0!</v>
      </c>
      <c r="AN680" s="89"/>
    </row>
    <row r="681" spans="1:40" s="88" customFormat="1" ht="30" hidden="1" customHeight="1">
      <c r="A681" s="88">
        <f>'CONSTRUCTION COST ESTIMATE'!A681</f>
        <v>0</v>
      </c>
      <c r="B681" s="91">
        <f>'CONSTRUCTION COST ESTIMATE'!B681</f>
        <v>613.05100000000004</v>
      </c>
      <c r="C681" s="92" t="str">
        <f>'CONSTRUCTION COST ESTIMATE'!C681</f>
        <v>SIDEWALK RAMP</v>
      </c>
      <c r="D681" s="93" t="str">
        <f>'CONSTRUCTION COST ESTIMATE'!BB681</f>
        <v>SF</v>
      </c>
      <c r="E681" s="94">
        <f>'CONSTRUCTION COST ESTIMATE'!BA681</f>
        <v>0</v>
      </c>
      <c r="F681" s="220">
        <f>'CONSTRUCTION COST ESTIMATE'!BC681</f>
        <v>0</v>
      </c>
      <c r="G681" s="221">
        <f>'CONSTRUCTION COST ESTIMATE'!BD681</f>
        <v>0</v>
      </c>
      <c r="H681" s="220"/>
      <c r="I681" s="220">
        <f t="shared" si="260"/>
        <v>0</v>
      </c>
      <c r="J681" s="220"/>
      <c r="K681" s="220">
        <f t="shared" si="261"/>
        <v>0</v>
      </c>
      <c r="L681" s="220"/>
      <c r="M681" s="220">
        <f t="shared" si="262"/>
        <v>0</v>
      </c>
      <c r="N681" s="220"/>
      <c r="O681" s="220">
        <f t="shared" si="263"/>
        <v>0</v>
      </c>
      <c r="P681" s="220"/>
      <c r="Q681" s="220">
        <f t="shared" si="264"/>
        <v>0</v>
      </c>
      <c r="R681" s="220"/>
      <c r="S681" s="220">
        <f t="shared" si="265"/>
        <v>0</v>
      </c>
      <c r="T681" s="220"/>
      <c r="U681" s="220">
        <f t="shared" si="266"/>
        <v>0</v>
      </c>
      <c r="V681" s="220"/>
      <c r="W681" s="220">
        <f t="shared" si="267"/>
        <v>0</v>
      </c>
      <c r="X681" s="220"/>
      <c r="Y681" s="220">
        <f t="shared" si="268"/>
        <v>0</v>
      </c>
      <c r="Z681" s="220"/>
      <c r="AA681" s="220">
        <f t="shared" si="269"/>
        <v>0</v>
      </c>
      <c r="AC681" s="222" t="e">
        <f t="shared" si="259"/>
        <v>#DIV/0!</v>
      </c>
      <c r="AD681" s="220" t="e">
        <f t="shared" si="270"/>
        <v>#NUM!</v>
      </c>
      <c r="AE681" s="223" t="e">
        <f t="shared" si="271"/>
        <v>#NUM!</v>
      </c>
      <c r="AF681" s="223" t="e">
        <f t="shared" si="272"/>
        <v>#NUM!</v>
      </c>
      <c r="AG681" s="222" t="e">
        <f t="shared" si="273"/>
        <v>#NUM!</v>
      </c>
      <c r="AI681" s="220" t="e">
        <f t="shared" si="274"/>
        <v>#DIV/0!</v>
      </c>
      <c r="AJ681" s="222" t="e">
        <f t="shared" si="275"/>
        <v>#DIV/0!</v>
      </c>
      <c r="AK681" s="222" t="e">
        <f t="shared" si="276"/>
        <v>#DIV/0!</v>
      </c>
      <c r="AL681" s="222" t="e">
        <f t="shared" si="277"/>
        <v>#DIV/0!</v>
      </c>
      <c r="AN681" s="89"/>
    </row>
    <row r="682" spans="1:40" s="88" customFormat="1" ht="30" hidden="1" customHeight="1">
      <c r="A682" s="88">
        <f>'CONSTRUCTION COST ESTIMATE'!A682</f>
        <v>0</v>
      </c>
      <c r="B682" s="91">
        <f>'CONSTRUCTION COST ESTIMATE'!B682</f>
        <v>613.05200000000002</v>
      </c>
      <c r="C682" s="92" t="str">
        <f>'CONSTRUCTION COST ESTIMATE'!C682</f>
        <v>SIDEWALK RAMP (CASE 1)</v>
      </c>
      <c r="D682" s="93" t="str">
        <f>'CONSTRUCTION COST ESTIMATE'!BB682</f>
        <v>EA</v>
      </c>
      <c r="E682" s="94">
        <f>'CONSTRUCTION COST ESTIMATE'!BA682</f>
        <v>0</v>
      </c>
      <c r="F682" s="220">
        <f>'CONSTRUCTION COST ESTIMATE'!BC682</f>
        <v>0</v>
      </c>
      <c r="G682" s="221">
        <f>'CONSTRUCTION COST ESTIMATE'!BD682</f>
        <v>0</v>
      </c>
      <c r="H682" s="220"/>
      <c r="I682" s="220">
        <f t="shared" si="260"/>
        <v>0</v>
      </c>
      <c r="J682" s="220"/>
      <c r="K682" s="220">
        <f t="shared" si="261"/>
        <v>0</v>
      </c>
      <c r="L682" s="220"/>
      <c r="M682" s="220">
        <f t="shared" si="262"/>
        <v>0</v>
      </c>
      <c r="N682" s="220"/>
      <c r="O682" s="220">
        <f t="shared" si="263"/>
        <v>0</v>
      </c>
      <c r="P682" s="220"/>
      <c r="Q682" s="220">
        <f t="shared" si="264"/>
        <v>0</v>
      </c>
      <c r="R682" s="220"/>
      <c r="S682" s="220">
        <f t="shared" si="265"/>
        <v>0</v>
      </c>
      <c r="T682" s="220"/>
      <c r="U682" s="220">
        <f t="shared" si="266"/>
        <v>0</v>
      </c>
      <c r="V682" s="220"/>
      <c r="W682" s="220">
        <f t="shared" si="267"/>
        <v>0</v>
      </c>
      <c r="X682" s="220"/>
      <c r="Y682" s="220">
        <f t="shared" si="268"/>
        <v>0</v>
      </c>
      <c r="Z682" s="220"/>
      <c r="AA682" s="220">
        <f t="shared" si="269"/>
        <v>0</v>
      </c>
      <c r="AC682" s="222" t="e">
        <f t="shared" si="259"/>
        <v>#DIV/0!</v>
      </c>
      <c r="AD682" s="220" t="e">
        <f t="shared" si="270"/>
        <v>#NUM!</v>
      </c>
      <c r="AE682" s="223" t="e">
        <f t="shared" si="271"/>
        <v>#NUM!</v>
      </c>
      <c r="AF682" s="223" t="e">
        <f t="shared" si="272"/>
        <v>#NUM!</v>
      </c>
      <c r="AG682" s="222" t="e">
        <f t="shared" si="273"/>
        <v>#NUM!</v>
      </c>
      <c r="AI682" s="220" t="e">
        <f t="shared" si="274"/>
        <v>#DIV/0!</v>
      </c>
      <c r="AJ682" s="222" t="e">
        <f t="shared" si="275"/>
        <v>#DIV/0!</v>
      </c>
      <c r="AK682" s="222" t="e">
        <f t="shared" si="276"/>
        <v>#DIV/0!</v>
      </c>
      <c r="AL682" s="222" t="e">
        <f t="shared" si="277"/>
        <v>#DIV/0!</v>
      </c>
      <c r="AN682" s="89"/>
    </row>
    <row r="683" spans="1:40" s="88" customFormat="1" ht="30" hidden="1" customHeight="1">
      <c r="A683" s="88">
        <f>'CONSTRUCTION COST ESTIMATE'!A683</f>
        <v>0</v>
      </c>
      <c r="B683" s="91">
        <f>'CONSTRUCTION COST ESTIMATE'!B683</f>
        <v>613.053</v>
      </c>
      <c r="C683" s="92" t="str">
        <f>'CONSTRUCTION COST ESTIMATE'!C683</f>
        <v>SIDEWALK RAMP (CASE 1)</v>
      </c>
      <c r="D683" s="93" t="str">
        <f>'CONSTRUCTION COST ESTIMATE'!BB683</f>
        <v>SF</v>
      </c>
      <c r="E683" s="94">
        <f>'CONSTRUCTION COST ESTIMATE'!BA683</f>
        <v>0</v>
      </c>
      <c r="F683" s="220">
        <f>'CONSTRUCTION COST ESTIMATE'!BC683</f>
        <v>0</v>
      </c>
      <c r="G683" s="221">
        <f>'CONSTRUCTION COST ESTIMATE'!BD683</f>
        <v>0</v>
      </c>
      <c r="H683" s="220"/>
      <c r="I683" s="220">
        <f t="shared" si="260"/>
        <v>0</v>
      </c>
      <c r="J683" s="220"/>
      <c r="K683" s="220">
        <f t="shared" si="261"/>
        <v>0</v>
      </c>
      <c r="L683" s="220"/>
      <c r="M683" s="220">
        <f t="shared" si="262"/>
        <v>0</v>
      </c>
      <c r="N683" s="220"/>
      <c r="O683" s="220">
        <f t="shared" si="263"/>
        <v>0</v>
      </c>
      <c r="P683" s="220"/>
      <c r="Q683" s="220">
        <f t="shared" si="264"/>
        <v>0</v>
      </c>
      <c r="R683" s="220"/>
      <c r="S683" s="220">
        <f t="shared" si="265"/>
        <v>0</v>
      </c>
      <c r="T683" s="220"/>
      <c r="U683" s="220">
        <f t="shared" si="266"/>
        <v>0</v>
      </c>
      <c r="V683" s="220"/>
      <c r="W683" s="220">
        <f t="shared" si="267"/>
        <v>0</v>
      </c>
      <c r="X683" s="220"/>
      <c r="Y683" s="220">
        <f t="shared" si="268"/>
        <v>0</v>
      </c>
      <c r="Z683" s="220"/>
      <c r="AA683" s="220">
        <f t="shared" si="269"/>
        <v>0</v>
      </c>
      <c r="AC683" s="222" t="e">
        <f t="shared" si="259"/>
        <v>#DIV/0!</v>
      </c>
      <c r="AD683" s="220" t="e">
        <f t="shared" si="270"/>
        <v>#NUM!</v>
      </c>
      <c r="AE683" s="223" t="e">
        <f t="shared" si="271"/>
        <v>#NUM!</v>
      </c>
      <c r="AF683" s="223" t="e">
        <f t="shared" si="272"/>
        <v>#NUM!</v>
      </c>
      <c r="AG683" s="222" t="e">
        <f t="shared" si="273"/>
        <v>#NUM!</v>
      </c>
      <c r="AI683" s="220" t="e">
        <f t="shared" si="274"/>
        <v>#DIV/0!</v>
      </c>
      <c r="AJ683" s="222" t="e">
        <f t="shared" si="275"/>
        <v>#DIV/0!</v>
      </c>
      <c r="AK683" s="222" t="e">
        <f t="shared" si="276"/>
        <v>#DIV/0!</v>
      </c>
      <c r="AL683" s="222" t="e">
        <f t="shared" si="277"/>
        <v>#DIV/0!</v>
      </c>
      <c r="AN683" s="89"/>
    </row>
    <row r="684" spans="1:40" s="88" customFormat="1" ht="30" hidden="1" customHeight="1">
      <c r="A684" s="88">
        <f>'CONSTRUCTION COST ESTIMATE'!A684</f>
        <v>0</v>
      </c>
      <c r="B684" s="91">
        <f>'CONSTRUCTION COST ESTIMATE'!B684</f>
        <v>613.05399999999997</v>
      </c>
      <c r="C684" s="92" t="str">
        <f>'CONSTRUCTION COST ESTIMATE'!C684</f>
        <v>SIDEWALK RAMP (CASE 2)</v>
      </c>
      <c r="D684" s="93" t="str">
        <f>'CONSTRUCTION COST ESTIMATE'!BB684</f>
        <v>EA</v>
      </c>
      <c r="E684" s="94">
        <f>'CONSTRUCTION COST ESTIMATE'!BA684</f>
        <v>0</v>
      </c>
      <c r="F684" s="220">
        <f>'CONSTRUCTION COST ESTIMATE'!BC684</f>
        <v>0</v>
      </c>
      <c r="G684" s="221">
        <f>'CONSTRUCTION COST ESTIMATE'!BD684</f>
        <v>0</v>
      </c>
      <c r="H684" s="220"/>
      <c r="I684" s="220">
        <f t="shared" si="260"/>
        <v>0</v>
      </c>
      <c r="J684" s="220"/>
      <c r="K684" s="220">
        <f t="shared" si="261"/>
        <v>0</v>
      </c>
      <c r="L684" s="220"/>
      <c r="M684" s="220">
        <f t="shared" si="262"/>
        <v>0</v>
      </c>
      <c r="N684" s="220"/>
      <c r="O684" s="220">
        <f t="shared" si="263"/>
        <v>0</v>
      </c>
      <c r="P684" s="220"/>
      <c r="Q684" s="220">
        <f t="shared" si="264"/>
        <v>0</v>
      </c>
      <c r="R684" s="220"/>
      <c r="S684" s="220">
        <f t="shared" si="265"/>
        <v>0</v>
      </c>
      <c r="T684" s="220"/>
      <c r="U684" s="220">
        <f t="shared" si="266"/>
        <v>0</v>
      </c>
      <c r="V684" s="220"/>
      <c r="W684" s="220">
        <f t="shared" si="267"/>
        <v>0</v>
      </c>
      <c r="X684" s="220"/>
      <c r="Y684" s="220">
        <f t="shared" si="268"/>
        <v>0</v>
      </c>
      <c r="Z684" s="220"/>
      <c r="AA684" s="220">
        <f t="shared" si="269"/>
        <v>0</v>
      </c>
      <c r="AC684" s="222" t="e">
        <f t="shared" si="259"/>
        <v>#DIV/0!</v>
      </c>
      <c r="AD684" s="220" t="e">
        <f t="shared" si="270"/>
        <v>#NUM!</v>
      </c>
      <c r="AE684" s="223" t="e">
        <f t="shared" si="271"/>
        <v>#NUM!</v>
      </c>
      <c r="AF684" s="223" t="e">
        <f t="shared" si="272"/>
        <v>#NUM!</v>
      </c>
      <c r="AG684" s="222" t="e">
        <f t="shared" si="273"/>
        <v>#NUM!</v>
      </c>
      <c r="AI684" s="220" t="e">
        <f t="shared" si="274"/>
        <v>#DIV/0!</v>
      </c>
      <c r="AJ684" s="222" t="e">
        <f t="shared" si="275"/>
        <v>#DIV/0!</v>
      </c>
      <c r="AK684" s="222" t="e">
        <f t="shared" si="276"/>
        <v>#DIV/0!</v>
      </c>
      <c r="AL684" s="222" t="e">
        <f t="shared" si="277"/>
        <v>#DIV/0!</v>
      </c>
      <c r="AN684" s="89"/>
    </row>
    <row r="685" spans="1:40" s="88" customFormat="1" ht="30" hidden="1" customHeight="1">
      <c r="A685" s="88">
        <f>'CONSTRUCTION COST ESTIMATE'!A685</f>
        <v>0</v>
      </c>
      <c r="B685" s="91">
        <f>'CONSTRUCTION COST ESTIMATE'!B685</f>
        <v>613.05499999999995</v>
      </c>
      <c r="C685" s="92" t="str">
        <f>'CONSTRUCTION COST ESTIMATE'!C685</f>
        <v>SIDEWALK RAMP (CASE 2)</v>
      </c>
      <c r="D685" s="93" t="str">
        <f>'CONSTRUCTION COST ESTIMATE'!BB685</f>
        <v>SF</v>
      </c>
      <c r="E685" s="94">
        <f>'CONSTRUCTION COST ESTIMATE'!BA685</f>
        <v>0</v>
      </c>
      <c r="F685" s="220">
        <f>'CONSTRUCTION COST ESTIMATE'!BC685</f>
        <v>0</v>
      </c>
      <c r="G685" s="221">
        <f>'CONSTRUCTION COST ESTIMATE'!BD685</f>
        <v>0</v>
      </c>
      <c r="H685" s="220"/>
      <c r="I685" s="220">
        <f t="shared" si="260"/>
        <v>0</v>
      </c>
      <c r="J685" s="220"/>
      <c r="K685" s="220">
        <f t="shared" si="261"/>
        <v>0</v>
      </c>
      <c r="L685" s="220"/>
      <c r="M685" s="220">
        <f t="shared" si="262"/>
        <v>0</v>
      </c>
      <c r="N685" s="220"/>
      <c r="O685" s="220">
        <f t="shared" si="263"/>
        <v>0</v>
      </c>
      <c r="P685" s="220"/>
      <c r="Q685" s="220">
        <f t="shared" si="264"/>
        <v>0</v>
      </c>
      <c r="R685" s="220"/>
      <c r="S685" s="220">
        <f t="shared" si="265"/>
        <v>0</v>
      </c>
      <c r="T685" s="220"/>
      <c r="U685" s="220">
        <f t="shared" si="266"/>
        <v>0</v>
      </c>
      <c r="V685" s="220"/>
      <c r="W685" s="220">
        <f t="shared" si="267"/>
        <v>0</v>
      </c>
      <c r="X685" s="220"/>
      <c r="Y685" s="220">
        <f t="shared" si="268"/>
        <v>0</v>
      </c>
      <c r="Z685" s="220"/>
      <c r="AA685" s="220">
        <f t="shared" si="269"/>
        <v>0</v>
      </c>
      <c r="AC685" s="222" t="e">
        <f t="shared" si="259"/>
        <v>#DIV/0!</v>
      </c>
      <c r="AD685" s="220" t="e">
        <f t="shared" si="270"/>
        <v>#NUM!</v>
      </c>
      <c r="AE685" s="223" t="e">
        <f t="shared" si="271"/>
        <v>#NUM!</v>
      </c>
      <c r="AF685" s="223" t="e">
        <f t="shared" si="272"/>
        <v>#NUM!</v>
      </c>
      <c r="AG685" s="222" t="e">
        <f t="shared" si="273"/>
        <v>#NUM!</v>
      </c>
      <c r="AI685" s="220" t="e">
        <f t="shared" si="274"/>
        <v>#DIV/0!</v>
      </c>
      <c r="AJ685" s="222" t="e">
        <f t="shared" si="275"/>
        <v>#DIV/0!</v>
      </c>
      <c r="AK685" s="222" t="e">
        <f t="shared" si="276"/>
        <v>#DIV/0!</v>
      </c>
      <c r="AL685" s="222" t="e">
        <f t="shared" si="277"/>
        <v>#DIV/0!</v>
      </c>
      <c r="AN685" s="89"/>
    </row>
    <row r="686" spans="1:40" s="88" customFormat="1" ht="30" hidden="1" customHeight="1">
      <c r="A686" s="88">
        <f>'CONSTRUCTION COST ESTIMATE'!A686</f>
        <v>0</v>
      </c>
      <c r="B686" s="91">
        <f>'CONSTRUCTION COST ESTIMATE'!B686</f>
        <v>613.05600000000004</v>
      </c>
      <c r="C686" s="92" t="str">
        <f>'CONSTRUCTION COST ESTIMATE'!C686</f>
        <v>SIDEWALK RAMP (CASE 3)</v>
      </c>
      <c r="D686" s="93" t="str">
        <f>'CONSTRUCTION COST ESTIMATE'!BB686</f>
        <v>EA</v>
      </c>
      <c r="E686" s="94">
        <f>'CONSTRUCTION COST ESTIMATE'!BA686</f>
        <v>0</v>
      </c>
      <c r="F686" s="220">
        <f>'CONSTRUCTION COST ESTIMATE'!BC686</f>
        <v>0</v>
      </c>
      <c r="G686" s="221">
        <f>'CONSTRUCTION COST ESTIMATE'!BD686</f>
        <v>0</v>
      </c>
      <c r="H686" s="220"/>
      <c r="I686" s="220">
        <f t="shared" si="260"/>
        <v>0</v>
      </c>
      <c r="J686" s="220"/>
      <c r="K686" s="220">
        <f t="shared" si="261"/>
        <v>0</v>
      </c>
      <c r="L686" s="220"/>
      <c r="M686" s="220">
        <f t="shared" si="262"/>
        <v>0</v>
      </c>
      <c r="N686" s="220"/>
      <c r="O686" s="220">
        <f t="shared" si="263"/>
        <v>0</v>
      </c>
      <c r="P686" s="220"/>
      <c r="Q686" s="220">
        <f t="shared" si="264"/>
        <v>0</v>
      </c>
      <c r="R686" s="220"/>
      <c r="S686" s="220">
        <f t="shared" si="265"/>
        <v>0</v>
      </c>
      <c r="T686" s="220"/>
      <c r="U686" s="220">
        <f t="shared" si="266"/>
        <v>0</v>
      </c>
      <c r="V686" s="220"/>
      <c r="W686" s="220">
        <f t="shared" si="267"/>
        <v>0</v>
      </c>
      <c r="X686" s="220"/>
      <c r="Y686" s="220">
        <f t="shared" si="268"/>
        <v>0</v>
      </c>
      <c r="Z686" s="220"/>
      <c r="AA686" s="220">
        <f t="shared" si="269"/>
        <v>0</v>
      </c>
      <c r="AC686" s="222" t="e">
        <f t="shared" si="259"/>
        <v>#DIV/0!</v>
      </c>
      <c r="AD686" s="220" t="e">
        <f t="shared" si="270"/>
        <v>#NUM!</v>
      </c>
      <c r="AE686" s="223" t="e">
        <f t="shared" si="271"/>
        <v>#NUM!</v>
      </c>
      <c r="AF686" s="223" t="e">
        <f t="shared" si="272"/>
        <v>#NUM!</v>
      </c>
      <c r="AG686" s="222" t="e">
        <f t="shared" si="273"/>
        <v>#NUM!</v>
      </c>
      <c r="AI686" s="220" t="e">
        <f t="shared" si="274"/>
        <v>#DIV/0!</v>
      </c>
      <c r="AJ686" s="222" t="e">
        <f t="shared" si="275"/>
        <v>#DIV/0!</v>
      </c>
      <c r="AK686" s="222" t="e">
        <f t="shared" si="276"/>
        <v>#DIV/0!</v>
      </c>
      <c r="AL686" s="222" t="e">
        <f t="shared" si="277"/>
        <v>#DIV/0!</v>
      </c>
      <c r="AN686" s="89"/>
    </row>
    <row r="687" spans="1:40" s="88" customFormat="1" ht="30" hidden="1" customHeight="1">
      <c r="A687" s="88">
        <f>'CONSTRUCTION COST ESTIMATE'!A687</f>
        <v>0</v>
      </c>
      <c r="B687" s="91">
        <f>'CONSTRUCTION COST ESTIMATE'!B687</f>
        <v>613.05700000000002</v>
      </c>
      <c r="C687" s="92" t="str">
        <f>'CONSTRUCTION COST ESTIMATE'!C687</f>
        <v>SIDEWALK RAMP (CASE 3)</v>
      </c>
      <c r="D687" s="93" t="str">
        <f>'CONSTRUCTION COST ESTIMATE'!BB687</f>
        <v>SF</v>
      </c>
      <c r="E687" s="94">
        <f>'CONSTRUCTION COST ESTIMATE'!BA687</f>
        <v>0</v>
      </c>
      <c r="F687" s="220">
        <f>'CONSTRUCTION COST ESTIMATE'!BC687</f>
        <v>0</v>
      </c>
      <c r="G687" s="221">
        <f>'CONSTRUCTION COST ESTIMATE'!BD687</f>
        <v>0</v>
      </c>
      <c r="H687" s="220"/>
      <c r="I687" s="220">
        <f t="shared" si="260"/>
        <v>0</v>
      </c>
      <c r="J687" s="220"/>
      <c r="K687" s="220">
        <f t="shared" si="261"/>
        <v>0</v>
      </c>
      <c r="L687" s="220"/>
      <c r="M687" s="220">
        <f t="shared" si="262"/>
        <v>0</v>
      </c>
      <c r="N687" s="220"/>
      <c r="O687" s="220">
        <f t="shared" si="263"/>
        <v>0</v>
      </c>
      <c r="P687" s="220"/>
      <c r="Q687" s="220">
        <f t="shared" si="264"/>
        <v>0</v>
      </c>
      <c r="R687" s="220"/>
      <c r="S687" s="220">
        <f t="shared" si="265"/>
        <v>0</v>
      </c>
      <c r="T687" s="220"/>
      <c r="U687" s="220">
        <f t="shared" si="266"/>
        <v>0</v>
      </c>
      <c r="V687" s="220"/>
      <c r="W687" s="220">
        <f t="shared" si="267"/>
        <v>0</v>
      </c>
      <c r="X687" s="220"/>
      <c r="Y687" s="220">
        <f t="shared" si="268"/>
        <v>0</v>
      </c>
      <c r="Z687" s="220"/>
      <c r="AA687" s="220">
        <f t="shared" si="269"/>
        <v>0</v>
      </c>
      <c r="AC687" s="222" t="e">
        <f t="shared" si="259"/>
        <v>#DIV/0!</v>
      </c>
      <c r="AD687" s="220" t="e">
        <f t="shared" si="270"/>
        <v>#NUM!</v>
      </c>
      <c r="AE687" s="223" t="e">
        <f t="shared" si="271"/>
        <v>#NUM!</v>
      </c>
      <c r="AF687" s="223" t="e">
        <f t="shared" si="272"/>
        <v>#NUM!</v>
      </c>
      <c r="AG687" s="222" t="e">
        <f t="shared" si="273"/>
        <v>#NUM!</v>
      </c>
      <c r="AI687" s="220" t="e">
        <f t="shared" si="274"/>
        <v>#DIV/0!</v>
      </c>
      <c r="AJ687" s="222" t="e">
        <f t="shared" si="275"/>
        <v>#DIV/0!</v>
      </c>
      <c r="AK687" s="222" t="e">
        <f t="shared" si="276"/>
        <v>#DIV/0!</v>
      </c>
      <c r="AL687" s="222" t="e">
        <f t="shared" si="277"/>
        <v>#DIV/0!</v>
      </c>
      <c r="AN687" s="89"/>
    </row>
    <row r="688" spans="1:40" s="88" customFormat="1" ht="30" hidden="1" customHeight="1">
      <c r="A688" s="88">
        <f>'CONSTRUCTION COST ESTIMATE'!A688</f>
        <v>0</v>
      </c>
      <c r="B688" s="91">
        <f>'CONSTRUCTION COST ESTIMATE'!B688</f>
        <v>613.05799999999999</v>
      </c>
      <c r="C688" s="92" t="str">
        <f>'CONSTRUCTION COST ESTIMATE'!C688</f>
        <v>DETECTABLE WARNING PANEL</v>
      </c>
      <c r="D688" s="93" t="str">
        <f>'CONSTRUCTION COST ESTIMATE'!BB688</f>
        <v>EA</v>
      </c>
      <c r="E688" s="94">
        <f>'CONSTRUCTION COST ESTIMATE'!BA688</f>
        <v>0</v>
      </c>
      <c r="F688" s="220">
        <f>'CONSTRUCTION COST ESTIMATE'!BC688</f>
        <v>0</v>
      </c>
      <c r="G688" s="221">
        <f>'CONSTRUCTION COST ESTIMATE'!BD688</f>
        <v>0</v>
      </c>
      <c r="H688" s="220"/>
      <c r="I688" s="220">
        <f t="shared" si="260"/>
        <v>0</v>
      </c>
      <c r="J688" s="220"/>
      <c r="K688" s="220">
        <f t="shared" si="261"/>
        <v>0</v>
      </c>
      <c r="L688" s="220"/>
      <c r="M688" s="220">
        <f t="shared" si="262"/>
        <v>0</v>
      </c>
      <c r="N688" s="220"/>
      <c r="O688" s="220">
        <f t="shared" si="263"/>
        <v>0</v>
      </c>
      <c r="P688" s="220"/>
      <c r="Q688" s="220">
        <f t="shared" si="264"/>
        <v>0</v>
      </c>
      <c r="R688" s="220"/>
      <c r="S688" s="220">
        <f t="shared" si="265"/>
        <v>0</v>
      </c>
      <c r="T688" s="220"/>
      <c r="U688" s="220">
        <f t="shared" si="266"/>
        <v>0</v>
      </c>
      <c r="V688" s="220"/>
      <c r="W688" s="220">
        <f t="shared" si="267"/>
        <v>0</v>
      </c>
      <c r="X688" s="220"/>
      <c r="Y688" s="220">
        <f t="shared" si="268"/>
        <v>0</v>
      </c>
      <c r="Z688" s="220"/>
      <c r="AA688" s="220">
        <f t="shared" si="269"/>
        <v>0</v>
      </c>
      <c r="AC688" s="222" t="e">
        <f t="shared" ref="AC688:AC713" si="278">I688/$I$1460</f>
        <v>#DIV/0!</v>
      </c>
      <c r="AD688" s="220" t="e">
        <f t="shared" si="270"/>
        <v>#NUM!</v>
      </c>
      <c r="AE688" s="223" t="e">
        <f t="shared" si="271"/>
        <v>#NUM!</v>
      </c>
      <c r="AF688" s="223" t="e">
        <f t="shared" si="272"/>
        <v>#NUM!</v>
      </c>
      <c r="AG688" s="222" t="e">
        <f t="shared" si="273"/>
        <v>#NUM!</v>
      </c>
      <c r="AI688" s="220" t="e">
        <f t="shared" si="274"/>
        <v>#DIV/0!</v>
      </c>
      <c r="AJ688" s="222" t="e">
        <f t="shared" si="275"/>
        <v>#DIV/0!</v>
      </c>
      <c r="AK688" s="222" t="e">
        <f t="shared" si="276"/>
        <v>#DIV/0!</v>
      </c>
      <c r="AL688" s="222" t="e">
        <f t="shared" si="277"/>
        <v>#DIV/0!</v>
      </c>
      <c r="AN688" s="89"/>
    </row>
    <row r="689" spans="1:40" s="88" customFormat="1" ht="30" hidden="1" customHeight="1">
      <c r="A689" s="88">
        <f>'CONSTRUCTION COST ESTIMATE'!A689</f>
        <v>0</v>
      </c>
      <c r="B689" s="91">
        <f>'CONSTRUCTION COST ESTIMATE'!B689</f>
        <v>613.07000000000005</v>
      </c>
      <c r="C689" s="92" t="str">
        <f>'CONSTRUCTION COST ESTIMATE'!C689</f>
        <v>CONCRETE CROSS GUTTER</v>
      </c>
      <c r="D689" s="93" t="str">
        <f>'CONSTRUCTION COST ESTIMATE'!BB689</f>
        <v>SF</v>
      </c>
      <c r="E689" s="94">
        <f>'CONSTRUCTION COST ESTIMATE'!BA689</f>
        <v>0</v>
      </c>
      <c r="F689" s="220">
        <f>'CONSTRUCTION COST ESTIMATE'!BC689</f>
        <v>0</v>
      </c>
      <c r="G689" s="221">
        <f>'CONSTRUCTION COST ESTIMATE'!BD689</f>
        <v>0</v>
      </c>
      <c r="H689" s="220"/>
      <c r="I689" s="220">
        <f t="shared" si="260"/>
        <v>0</v>
      </c>
      <c r="J689" s="220"/>
      <c r="K689" s="220">
        <f t="shared" si="261"/>
        <v>0</v>
      </c>
      <c r="L689" s="220"/>
      <c r="M689" s="220">
        <f t="shared" si="262"/>
        <v>0</v>
      </c>
      <c r="N689" s="220"/>
      <c r="O689" s="220">
        <f t="shared" si="263"/>
        <v>0</v>
      </c>
      <c r="P689" s="220"/>
      <c r="Q689" s="220">
        <f t="shared" si="264"/>
        <v>0</v>
      </c>
      <c r="R689" s="220"/>
      <c r="S689" s="220">
        <f t="shared" si="265"/>
        <v>0</v>
      </c>
      <c r="T689" s="220"/>
      <c r="U689" s="220">
        <f t="shared" si="266"/>
        <v>0</v>
      </c>
      <c r="V689" s="220"/>
      <c r="W689" s="220">
        <f t="shared" si="267"/>
        <v>0</v>
      </c>
      <c r="X689" s="220"/>
      <c r="Y689" s="220">
        <f t="shared" si="268"/>
        <v>0</v>
      </c>
      <c r="Z689" s="220"/>
      <c r="AA689" s="220">
        <f t="shared" si="269"/>
        <v>0</v>
      </c>
      <c r="AC689" s="222" t="e">
        <f t="shared" si="278"/>
        <v>#DIV/0!</v>
      </c>
      <c r="AD689" s="220" t="e">
        <f t="shared" si="270"/>
        <v>#NUM!</v>
      </c>
      <c r="AE689" s="223" t="e">
        <f t="shared" si="271"/>
        <v>#NUM!</v>
      </c>
      <c r="AF689" s="223" t="e">
        <f t="shared" si="272"/>
        <v>#NUM!</v>
      </c>
      <c r="AG689" s="222" t="e">
        <f t="shared" si="273"/>
        <v>#NUM!</v>
      </c>
      <c r="AI689" s="220" t="e">
        <f t="shared" si="274"/>
        <v>#DIV/0!</v>
      </c>
      <c r="AJ689" s="222" t="e">
        <f t="shared" si="275"/>
        <v>#DIV/0!</v>
      </c>
      <c r="AK689" s="222" t="e">
        <f t="shared" si="276"/>
        <v>#DIV/0!</v>
      </c>
      <c r="AL689" s="222" t="e">
        <f t="shared" si="277"/>
        <v>#DIV/0!</v>
      </c>
      <c r="AN689" s="89"/>
    </row>
    <row r="690" spans="1:40" s="88" customFormat="1" ht="30" hidden="1" customHeight="1">
      <c r="A690" s="88">
        <f>'CONSTRUCTION COST ESTIMATE'!A690</f>
        <v>0</v>
      </c>
      <c r="B690" s="91">
        <f>'CONSTRUCTION COST ESTIMATE'!B690</f>
        <v>613.07100000000003</v>
      </c>
      <c r="C690" s="92" t="str">
        <f>'CONSTRUCTION COST ESTIMATE'!C690</f>
        <v>CONCRETE CROSS GUTTER (6 FOOT)</v>
      </c>
      <c r="D690" s="93" t="str">
        <f>'CONSTRUCTION COST ESTIMATE'!BB690</f>
        <v>SF</v>
      </c>
      <c r="E690" s="94">
        <f>'CONSTRUCTION COST ESTIMATE'!BA690</f>
        <v>0</v>
      </c>
      <c r="F690" s="220">
        <f>'CONSTRUCTION COST ESTIMATE'!BC690</f>
        <v>0</v>
      </c>
      <c r="G690" s="221">
        <f>'CONSTRUCTION COST ESTIMATE'!BD690</f>
        <v>0</v>
      </c>
      <c r="H690" s="220"/>
      <c r="I690" s="220">
        <f t="shared" si="260"/>
        <v>0</v>
      </c>
      <c r="J690" s="220"/>
      <c r="K690" s="220">
        <f t="shared" si="261"/>
        <v>0</v>
      </c>
      <c r="L690" s="220"/>
      <c r="M690" s="220">
        <f t="shared" si="262"/>
        <v>0</v>
      </c>
      <c r="N690" s="220"/>
      <c r="O690" s="220">
        <f t="shared" si="263"/>
        <v>0</v>
      </c>
      <c r="P690" s="220"/>
      <c r="Q690" s="220">
        <f t="shared" si="264"/>
        <v>0</v>
      </c>
      <c r="R690" s="220"/>
      <c r="S690" s="220">
        <f t="shared" si="265"/>
        <v>0</v>
      </c>
      <c r="T690" s="220"/>
      <c r="U690" s="220">
        <f t="shared" si="266"/>
        <v>0</v>
      </c>
      <c r="V690" s="220"/>
      <c r="W690" s="220">
        <f t="shared" si="267"/>
        <v>0</v>
      </c>
      <c r="X690" s="220"/>
      <c r="Y690" s="220">
        <f t="shared" si="268"/>
        <v>0</v>
      </c>
      <c r="Z690" s="220"/>
      <c r="AA690" s="220">
        <f t="shared" si="269"/>
        <v>0</v>
      </c>
      <c r="AC690" s="222" t="e">
        <f t="shared" si="278"/>
        <v>#DIV/0!</v>
      </c>
      <c r="AD690" s="220" t="e">
        <f t="shared" si="270"/>
        <v>#NUM!</v>
      </c>
      <c r="AE690" s="223" t="e">
        <f t="shared" si="271"/>
        <v>#NUM!</v>
      </c>
      <c r="AF690" s="223" t="e">
        <f t="shared" si="272"/>
        <v>#NUM!</v>
      </c>
      <c r="AG690" s="222" t="e">
        <f t="shared" si="273"/>
        <v>#NUM!</v>
      </c>
      <c r="AI690" s="220" t="e">
        <f t="shared" si="274"/>
        <v>#DIV/0!</v>
      </c>
      <c r="AJ690" s="222" t="e">
        <f t="shared" si="275"/>
        <v>#DIV/0!</v>
      </c>
      <c r="AK690" s="222" t="e">
        <f t="shared" si="276"/>
        <v>#DIV/0!</v>
      </c>
      <c r="AL690" s="222" t="e">
        <f t="shared" si="277"/>
        <v>#DIV/0!</v>
      </c>
      <c r="AN690" s="89"/>
    </row>
    <row r="691" spans="1:40" s="88" customFormat="1" ht="30" hidden="1" customHeight="1">
      <c r="A691" s="88">
        <f>'CONSTRUCTION COST ESTIMATE'!A691</f>
        <v>0</v>
      </c>
      <c r="B691" s="91">
        <f>'CONSTRUCTION COST ESTIMATE'!B691</f>
        <v>613.08000000000004</v>
      </c>
      <c r="C691" s="92" t="str">
        <f>'CONSTRUCTION COST ESTIMATE'!C691</f>
        <v>RESIDENTIAL DRIVEWAY</v>
      </c>
      <c r="D691" s="93" t="str">
        <f>'CONSTRUCTION COST ESTIMATE'!BB691</f>
        <v>SF</v>
      </c>
      <c r="E691" s="94">
        <f>'CONSTRUCTION COST ESTIMATE'!BA691</f>
        <v>0</v>
      </c>
      <c r="F691" s="220">
        <f>'CONSTRUCTION COST ESTIMATE'!BC691</f>
        <v>0</v>
      </c>
      <c r="G691" s="221">
        <f>'CONSTRUCTION COST ESTIMATE'!BD691</f>
        <v>0</v>
      </c>
      <c r="H691" s="220"/>
      <c r="I691" s="220">
        <f t="shared" si="260"/>
        <v>0</v>
      </c>
      <c r="J691" s="220"/>
      <c r="K691" s="220">
        <f t="shared" si="261"/>
        <v>0</v>
      </c>
      <c r="L691" s="220"/>
      <c r="M691" s="220">
        <f t="shared" si="262"/>
        <v>0</v>
      </c>
      <c r="N691" s="220"/>
      <c r="O691" s="220">
        <f t="shared" si="263"/>
        <v>0</v>
      </c>
      <c r="P691" s="220"/>
      <c r="Q691" s="220">
        <f t="shared" si="264"/>
        <v>0</v>
      </c>
      <c r="R691" s="220"/>
      <c r="S691" s="220">
        <f t="shared" si="265"/>
        <v>0</v>
      </c>
      <c r="T691" s="220"/>
      <c r="U691" s="220">
        <f t="shared" si="266"/>
        <v>0</v>
      </c>
      <c r="V691" s="220"/>
      <c r="W691" s="220">
        <f t="shared" si="267"/>
        <v>0</v>
      </c>
      <c r="X691" s="220"/>
      <c r="Y691" s="220">
        <f t="shared" si="268"/>
        <v>0</v>
      </c>
      <c r="Z691" s="220"/>
      <c r="AA691" s="220">
        <f t="shared" si="269"/>
        <v>0</v>
      </c>
      <c r="AC691" s="222" t="e">
        <f t="shared" si="278"/>
        <v>#DIV/0!</v>
      </c>
      <c r="AD691" s="220" t="e">
        <f t="shared" si="270"/>
        <v>#NUM!</v>
      </c>
      <c r="AE691" s="223" t="e">
        <f t="shared" si="271"/>
        <v>#NUM!</v>
      </c>
      <c r="AF691" s="223" t="e">
        <f t="shared" si="272"/>
        <v>#NUM!</v>
      </c>
      <c r="AG691" s="222" t="e">
        <f t="shared" si="273"/>
        <v>#NUM!</v>
      </c>
      <c r="AI691" s="220" t="e">
        <f t="shared" si="274"/>
        <v>#DIV/0!</v>
      </c>
      <c r="AJ691" s="222" t="e">
        <f t="shared" si="275"/>
        <v>#DIV/0!</v>
      </c>
      <c r="AK691" s="222" t="e">
        <f t="shared" si="276"/>
        <v>#DIV/0!</v>
      </c>
      <c r="AL691" s="222" t="e">
        <f t="shared" si="277"/>
        <v>#DIV/0!</v>
      </c>
      <c r="AN691" s="89"/>
    </row>
    <row r="692" spans="1:40" s="88" customFormat="1" ht="30" hidden="1" customHeight="1">
      <c r="A692" s="88">
        <f>'CONSTRUCTION COST ESTIMATE'!A692</f>
        <v>0</v>
      </c>
      <c r="B692" s="91">
        <f>'CONSTRUCTION COST ESTIMATE'!B692</f>
        <v>613.08100000000002</v>
      </c>
      <c r="C692" s="92" t="str">
        <f>'CONSTRUCTION COST ESTIMATE'!C692</f>
        <v>ALLEY DRIVEWAY</v>
      </c>
      <c r="D692" s="93" t="str">
        <f>'CONSTRUCTION COST ESTIMATE'!BB692</f>
        <v>SF</v>
      </c>
      <c r="E692" s="94">
        <f>'CONSTRUCTION COST ESTIMATE'!BA692</f>
        <v>0</v>
      </c>
      <c r="F692" s="220">
        <f>'CONSTRUCTION COST ESTIMATE'!BC692</f>
        <v>0</v>
      </c>
      <c r="G692" s="221">
        <f>'CONSTRUCTION COST ESTIMATE'!BD692</f>
        <v>0</v>
      </c>
      <c r="H692" s="220"/>
      <c r="I692" s="220">
        <f t="shared" si="260"/>
        <v>0</v>
      </c>
      <c r="J692" s="220"/>
      <c r="K692" s="220">
        <f t="shared" si="261"/>
        <v>0</v>
      </c>
      <c r="L692" s="220"/>
      <c r="M692" s="220">
        <f t="shared" si="262"/>
        <v>0</v>
      </c>
      <c r="N692" s="220"/>
      <c r="O692" s="220">
        <f t="shared" si="263"/>
        <v>0</v>
      </c>
      <c r="P692" s="220"/>
      <c r="Q692" s="220">
        <f t="shared" si="264"/>
        <v>0</v>
      </c>
      <c r="R692" s="220"/>
      <c r="S692" s="220">
        <f t="shared" si="265"/>
        <v>0</v>
      </c>
      <c r="T692" s="220"/>
      <c r="U692" s="220">
        <f t="shared" si="266"/>
        <v>0</v>
      </c>
      <c r="V692" s="220"/>
      <c r="W692" s="220">
        <f t="shared" si="267"/>
        <v>0</v>
      </c>
      <c r="X692" s="220"/>
      <c r="Y692" s="220">
        <f t="shared" si="268"/>
        <v>0</v>
      </c>
      <c r="Z692" s="220"/>
      <c r="AA692" s="220">
        <f t="shared" si="269"/>
        <v>0</v>
      </c>
      <c r="AC692" s="222" t="e">
        <f t="shared" si="278"/>
        <v>#DIV/0!</v>
      </c>
      <c r="AD692" s="220" t="e">
        <f t="shared" si="270"/>
        <v>#NUM!</v>
      </c>
      <c r="AE692" s="223" t="e">
        <f t="shared" si="271"/>
        <v>#NUM!</v>
      </c>
      <c r="AF692" s="223" t="e">
        <f t="shared" si="272"/>
        <v>#NUM!</v>
      </c>
      <c r="AG692" s="222" t="e">
        <f t="shared" si="273"/>
        <v>#NUM!</v>
      </c>
      <c r="AI692" s="220" t="e">
        <f t="shared" si="274"/>
        <v>#DIV/0!</v>
      </c>
      <c r="AJ692" s="222" t="e">
        <f t="shared" si="275"/>
        <v>#DIV/0!</v>
      </c>
      <c r="AK692" s="222" t="e">
        <f t="shared" si="276"/>
        <v>#DIV/0!</v>
      </c>
      <c r="AL692" s="222" t="e">
        <f t="shared" si="277"/>
        <v>#DIV/0!</v>
      </c>
      <c r="AN692" s="89"/>
    </row>
    <row r="693" spans="1:40" s="88" customFormat="1" ht="30" hidden="1" customHeight="1">
      <c r="A693" s="88">
        <f>'CONSTRUCTION COST ESTIMATE'!A693</f>
        <v>0</v>
      </c>
      <c r="B693" s="91">
        <f>'CONSTRUCTION COST ESTIMATE'!B693</f>
        <v>613.08199999999999</v>
      </c>
      <c r="C693" s="92" t="str">
        <f>'CONSTRUCTION COST ESTIMATE'!C693</f>
        <v>ALLEY DRIVEWAY, DEPRESSED</v>
      </c>
      <c r="D693" s="93" t="str">
        <f>'CONSTRUCTION COST ESTIMATE'!BB693</f>
        <v>SF</v>
      </c>
      <c r="E693" s="94">
        <f>'CONSTRUCTION COST ESTIMATE'!BA693</f>
        <v>0</v>
      </c>
      <c r="F693" s="220">
        <f>'CONSTRUCTION COST ESTIMATE'!BC693</f>
        <v>0</v>
      </c>
      <c r="G693" s="221">
        <f>'CONSTRUCTION COST ESTIMATE'!BD693</f>
        <v>0</v>
      </c>
      <c r="H693" s="220"/>
      <c r="I693" s="220">
        <f t="shared" si="260"/>
        <v>0</v>
      </c>
      <c r="J693" s="220"/>
      <c r="K693" s="220">
        <f t="shared" si="261"/>
        <v>0</v>
      </c>
      <c r="L693" s="220"/>
      <c r="M693" s="220">
        <f t="shared" si="262"/>
        <v>0</v>
      </c>
      <c r="N693" s="220"/>
      <c r="O693" s="220">
        <f t="shared" si="263"/>
        <v>0</v>
      </c>
      <c r="P693" s="220"/>
      <c r="Q693" s="220">
        <f t="shared" si="264"/>
        <v>0</v>
      </c>
      <c r="R693" s="220"/>
      <c r="S693" s="220">
        <f t="shared" si="265"/>
        <v>0</v>
      </c>
      <c r="T693" s="220"/>
      <c r="U693" s="220">
        <f t="shared" si="266"/>
        <v>0</v>
      </c>
      <c r="V693" s="220"/>
      <c r="W693" s="220">
        <f t="shared" si="267"/>
        <v>0</v>
      </c>
      <c r="X693" s="220"/>
      <c r="Y693" s="220">
        <f t="shared" si="268"/>
        <v>0</v>
      </c>
      <c r="Z693" s="220"/>
      <c r="AA693" s="220">
        <f t="shared" si="269"/>
        <v>0</v>
      </c>
      <c r="AC693" s="222" t="e">
        <f t="shared" si="278"/>
        <v>#DIV/0!</v>
      </c>
      <c r="AD693" s="220" t="e">
        <f t="shared" si="270"/>
        <v>#NUM!</v>
      </c>
      <c r="AE693" s="223" t="e">
        <f t="shared" si="271"/>
        <v>#NUM!</v>
      </c>
      <c r="AF693" s="223" t="e">
        <f t="shared" si="272"/>
        <v>#NUM!</v>
      </c>
      <c r="AG693" s="222" t="e">
        <f t="shared" si="273"/>
        <v>#NUM!</v>
      </c>
      <c r="AI693" s="220" t="e">
        <f t="shared" si="274"/>
        <v>#DIV/0!</v>
      </c>
      <c r="AJ693" s="222" t="e">
        <f t="shared" si="275"/>
        <v>#DIV/0!</v>
      </c>
      <c r="AK693" s="222" t="e">
        <f t="shared" si="276"/>
        <v>#DIV/0!</v>
      </c>
      <c r="AL693" s="222" t="e">
        <f t="shared" si="277"/>
        <v>#DIV/0!</v>
      </c>
      <c r="AN693" s="89"/>
    </row>
    <row r="694" spans="1:40" s="88" customFormat="1" ht="30" hidden="1" customHeight="1">
      <c r="A694" s="88">
        <f>'CONSTRUCTION COST ESTIMATE'!A694</f>
        <v>0</v>
      </c>
      <c r="B694" s="91">
        <f>'CONSTRUCTION COST ESTIMATE'!B694</f>
        <v>613.08299999999997</v>
      </c>
      <c r="C694" s="92" t="str">
        <f>'CONSTRUCTION COST ESTIMATE'!C694</f>
        <v>ALLEY DRIVEWAY, DOWNTOWN CENTENNIAL</v>
      </c>
      <c r="D694" s="93" t="str">
        <f>'CONSTRUCTION COST ESTIMATE'!BB694</f>
        <v>SF</v>
      </c>
      <c r="E694" s="94">
        <f>'CONSTRUCTION COST ESTIMATE'!BA694</f>
        <v>0</v>
      </c>
      <c r="F694" s="220">
        <f>'CONSTRUCTION COST ESTIMATE'!BC694</f>
        <v>0</v>
      </c>
      <c r="G694" s="221">
        <f>'CONSTRUCTION COST ESTIMATE'!BD694</f>
        <v>0</v>
      </c>
      <c r="H694" s="220"/>
      <c r="I694" s="220">
        <f t="shared" si="260"/>
        <v>0</v>
      </c>
      <c r="J694" s="220"/>
      <c r="K694" s="220">
        <f t="shared" si="261"/>
        <v>0</v>
      </c>
      <c r="L694" s="220"/>
      <c r="M694" s="220">
        <f t="shared" si="262"/>
        <v>0</v>
      </c>
      <c r="N694" s="220"/>
      <c r="O694" s="220">
        <f t="shared" si="263"/>
        <v>0</v>
      </c>
      <c r="P694" s="220"/>
      <c r="Q694" s="220">
        <f t="shared" si="264"/>
        <v>0</v>
      </c>
      <c r="R694" s="220"/>
      <c r="S694" s="220">
        <f t="shared" si="265"/>
        <v>0</v>
      </c>
      <c r="T694" s="220"/>
      <c r="U694" s="220">
        <f t="shared" si="266"/>
        <v>0</v>
      </c>
      <c r="V694" s="220"/>
      <c r="W694" s="220">
        <f t="shared" si="267"/>
        <v>0</v>
      </c>
      <c r="X694" s="220"/>
      <c r="Y694" s="220">
        <f t="shared" si="268"/>
        <v>0</v>
      </c>
      <c r="Z694" s="220"/>
      <c r="AA694" s="220">
        <f t="shared" si="269"/>
        <v>0</v>
      </c>
      <c r="AC694" s="222" t="e">
        <f t="shared" si="278"/>
        <v>#DIV/0!</v>
      </c>
      <c r="AD694" s="220" t="e">
        <f t="shared" si="270"/>
        <v>#NUM!</v>
      </c>
      <c r="AE694" s="223" t="e">
        <f t="shared" si="271"/>
        <v>#NUM!</v>
      </c>
      <c r="AF694" s="223" t="e">
        <f t="shared" si="272"/>
        <v>#NUM!</v>
      </c>
      <c r="AG694" s="222" t="e">
        <f t="shared" si="273"/>
        <v>#NUM!</v>
      </c>
      <c r="AI694" s="220" t="e">
        <f t="shared" si="274"/>
        <v>#DIV/0!</v>
      </c>
      <c r="AJ694" s="222" t="e">
        <f t="shared" si="275"/>
        <v>#DIV/0!</v>
      </c>
      <c r="AK694" s="222" t="e">
        <f t="shared" si="276"/>
        <v>#DIV/0!</v>
      </c>
      <c r="AL694" s="222" t="e">
        <f t="shared" si="277"/>
        <v>#DIV/0!</v>
      </c>
      <c r="AN694" s="89"/>
    </row>
    <row r="695" spans="1:40" s="88" customFormat="1" ht="30" hidden="1" customHeight="1">
      <c r="A695" s="88">
        <f>'CONSTRUCTION COST ESTIMATE'!A695</f>
        <v>0</v>
      </c>
      <c r="B695" s="91">
        <f>'CONSTRUCTION COST ESTIMATE'!B695</f>
        <v>613.08399999999995</v>
      </c>
      <c r="C695" s="92" t="str">
        <f>'CONSTRUCTION COST ESTIMATE'!C695</f>
        <v>COMMERCIAL DRIVEWAY</v>
      </c>
      <c r="D695" s="93" t="str">
        <f>'CONSTRUCTION COST ESTIMATE'!BB695</f>
        <v>SF</v>
      </c>
      <c r="E695" s="94">
        <f>'CONSTRUCTION COST ESTIMATE'!BA695</f>
        <v>0</v>
      </c>
      <c r="F695" s="220">
        <f>'CONSTRUCTION COST ESTIMATE'!BC695</f>
        <v>0</v>
      </c>
      <c r="G695" s="221">
        <f>'CONSTRUCTION COST ESTIMATE'!BD695</f>
        <v>0</v>
      </c>
      <c r="H695" s="220"/>
      <c r="I695" s="220">
        <f t="shared" si="260"/>
        <v>0</v>
      </c>
      <c r="J695" s="220"/>
      <c r="K695" s="220">
        <f t="shared" si="261"/>
        <v>0</v>
      </c>
      <c r="L695" s="220"/>
      <c r="M695" s="220">
        <f t="shared" si="262"/>
        <v>0</v>
      </c>
      <c r="N695" s="220"/>
      <c r="O695" s="220">
        <f t="shared" si="263"/>
        <v>0</v>
      </c>
      <c r="P695" s="220"/>
      <c r="Q695" s="220">
        <f t="shared" si="264"/>
        <v>0</v>
      </c>
      <c r="R695" s="220"/>
      <c r="S695" s="220">
        <f t="shared" si="265"/>
        <v>0</v>
      </c>
      <c r="T695" s="220"/>
      <c r="U695" s="220">
        <f t="shared" si="266"/>
        <v>0</v>
      </c>
      <c r="V695" s="220"/>
      <c r="W695" s="220">
        <f t="shared" si="267"/>
        <v>0</v>
      </c>
      <c r="X695" s="220"/>
      <c r="Y695" s="220">
        <f t="shared" si="268"/>
        <v>0</v>
      </c>
      <c r="Z695" s="220"/>
      <c r="AA695" s="220">
        <f t="shared" si="269"/>
        <v>0</v>
      </c>
      <c r="AC695" s="222" t="e">
        <f t="shared" si="278"/>
        <v>#DIV/0!</v>
      </c>
      <c r="AD695" s="220" t="e">
        <f t="shared" si="270"/>
        <v>#NUM!</v>
      </c>
      <c r="AE695" s="223" t="e">
        <f t="shared" si="271"/>
        <v>#NUM!</v>
      </c>
      <c r="AF695" s="223" t="e">
        <f t="shared" si="272"/>
        <v>#NUM!</v>
      </c>
      <c r="AG695" s="222" t="e">
        <f t="shared" si="273"/>
        <v>#NUM!</v>
      </c>
      <c r="AI695" s="220" t="e">
        <f t="shared" si="274"/>
        <v>#DIV/0!</v>
      </c>
      <c r="AJ695" s="222" t="e">
        <f t="shared" si="275"/>
        <v>#DIV/0!</v>
      </c>
      <c r="AK695" s="222" t="e">
        <f t="shared" si="276"/>
        <v>#DIV/0!</v>
      </c>
      <c r="AL695" s="222" t="e">
        <f t="shared" si="277"/>
        <v>#DIV/0!</v>
      </c>
      <c r="AN695" s="89"/>
    </row>
    <row r="696" spans="1:40" s="88" customFormat="1" ht="30" hidden="1" customHeight="1">
      <c r="A696" s="88">
        <f>'CONSTRUCTION COST ESTIMATE'!A696</f>
        <v>0</v>
      </c>
      <c r="B696" s="91">
        <f>'CONSTRUCTION COST ESTIMATE'!B696</f>
        <v>613.08500000000004</v>
      </c>
      <c r="C696" s="92" t="str">
        <f>'CONSTRUCTION COST ESTIMATE'!C696</f>
        <v>DOWNTOWN CENTENNIAL CONCRETE COMMERCIAL DRIVEWAY</v>
      </c>
      <c r="D696" s="93" t="str">
        <f>'CONSTRUCTION COST ESTIMATE'!BB696</f>
        <v>SF</v>
      </c>
      <c r="E696" s="94">
        <f>'CONSTRUCTION COST ESTIMATE'!BA696</f>
        <v>0</v>
      </c>
      <c r="F696" s="220">
        <f>'CONSTRUCTION COST ESTIMATE'!BC696</f>
        <v>0</v>
      </c>
      <c r="G696" s="221">
        <f>'CONSTRUCTION COST ESTIMATE'!BD696</f>
        <v>0</v>
      </c>
      <c r="H696" s="220"/>
      <c r="I696" s="220">
        <f t="shared" si="260"/>
        <v>0</v>
      </c>
      <c r="J696" s="220"/>
      <c r="K696" s="220">
        <f t="shared" si="261"/>
        <v>0</v>
      </c>
      <c r="L696" s="220"/>
      <c r="M696" s="220">
        <f t="shared" si="262"/>
        <v>0</v>
      </c>
      <c r="N696" s="220"/>
      <c r="O696" s="220">
        <f t="shared" si="263"/>
        <v>0</v>
      </c>
      <c r="P696" s="220"/>
      <c r="Q696" s="220">
        <f t="shared" si="264"/>
        <v>0</v>
      </c>
      <c r="R696" s="220"/>
      <c r="S696" s="220">
        <f t="shared" si="265"/>
        <v>0</v>
      </c>
      <c r="T696" s="220"/>
      <c r="U696" s="220">
        <f t="shared" si="266"/>
        <v>0</v>
      </c>
      <c r="V696" s="220"/>
      <c r="W696" s="220">
        <f t="shared" si="267"/>
        <v>0</v>
      </c>
      <c r="X696" s="220"/>
      <c r="Y696" s="220">
        <f t="shared" si="268"/>
        <v>0</v>
      </c>
      <c r="Z696" s="220"/>
      <c r="AA696" s="220">
        <f t="shared" si="269"/>
        <v>0</v>
      </c>
      <c r="AC696" s="222" t="e">
        <f t="shared" si="278"/>
        <v>#DIV/0!</v>
      </c>
      <c r="AD696" s="220" t="e">
        <f t="shared" si="270"/>
        <v>#NUM!</v>
      </c>
      <c r="AE696" s="223" t="e">
        <f t="shared" si="271"/>
        <v>#NUM!</v>
      </c>
      <c r="AF696" s="223" t="e">
        <f t="shared" si="272"/>
        <v>#NUM!</v>
      </c>
      <c r="AG696" s="222" t="e">
        <f t="shared" si="273"/>
        <v>#NUM!</v>
      </c>
      <c r="AI696" s="220" t="e">
        <f t="shared" si="274"/>
        <v>#DIV/0!</v>
      </c>
      <c r="AJ696" s="222" t="e">
        <f t="shared" si="275"/>
        <v>#DIV/0!</v>
      </c>
      <c r="AK696" s="222" t="e">
        <f t="shared" si="276"/>
        <v>#DIV/0!</v>
      </c>
      <c r="AL696" s="222" t="e">
        <f t="shared" si="277"/>
        <v>#DIV/0!</v>
      </c>
      <c r="AN696" s="89"/>
    </row>
    <row r="697" spans="1:40" s="88" customFormat="1" ht="30" hidden="1" customHeight="1">
      <c r="A697" s="88">
        <f>'CONSTRUCTION COST ESTIMATE'!A697</f>
        <v>0</v>
      </c>
      <c r="B697" s="91">
        <f>'CONSTRUCTION COST ESTIMATE'!B697</f>
        <v>613.08600000000001</v>
      </c>
      <c r="C697" s="92" t="str">
        <f>'CONSTRUCTION COST ESTIMATE'!C697</f>
        <v>DEPRESSED ALLEY DRIVEWAY</v>
      </c>
      <c r="D697" s="93" t="str">
        <f>'CONSTRUCTION COST ESTIMATE'!BB697</f>
        <v>SF</v>
      </c>
      <c r="E697" s="94">
        <f>'CONSTRUCTION COST ESTIMATE'!BA697</f>
        <v>0</v>
      </c>
      <c r="F697" s="220">
        <f>'CONSTRUCTION COST ESTIMATE'!BC697</f>
        <v>0</v>
      </c>
      <c r="G697" s="221">
        <f>'CONSTRUCTION COST ESTIMATE'!BD697</f>
        <v>0</v>
      </c>
      <c r="H697" s="220"/>
      <c r="I697" s="220">
        <f t="shared" si="260"/>
        <v>0</v>
      </c>
      <c r="J697" s="220"/>
      <c r="K697" s="220">
        <f t="shared" si="261"/>
        <v>0</v>
      </c>
      <c r="L697" s="220"/>
      <c r="M697" s="220">
        <f t="shared" si="262"/>
        <v>0</v>
      </c>
      <c r="N697" s="220"/>
      <c r="O697" s="220">
        <f t="shared" si="263"/>
        <v>0</v>
      </c>
      <c r="P697" s="220"/>
      <c r="Q697" s="220">
        <f t="shared" si="264"/>
        <v>0</v>
      </c>
      <c r="R697" s="220"/>
      <c r="S697" s="220">
        <f t="shared" si="265"/>
        <v>0</v>
      </c>
      <c r="T697" s="220"/>
      <c r="U697" s="220">
        <f t="shared" si="266"/>
        <v>0</v>
      </c>
      <c r="V697" s="220"/>
      <c r="W697" s="220">
        <f t="shared" si="267"/>
        <v>0</v>
      </c>
      <c r="X697" s="220"/>
      <c r="Y697" s="220">
        <f t="shared" si="268"/>
        <v>0</v>
      </c>
      <c r="Z697" s="220"/>
      <c r="AA697" s="220">
        <f t="shared" si="269"/>
        <v>0</v>
      </c>
      <c r="AC697" s="222" t="e">
        <f t="shared" si="278"/>
        <v>#DIV/0!</v>
      </c>
      <c r="AD697" s="220" t="e">
        <f t="shared" si="270"/>
        <v>#NUM!</v>
      </c>
      <c r="AE697" s="223" t="e">
        <f t="shared" si="271"/>
        <v>#NUM!</v>
      </c>
      <c r="AF697" s="223" t="e">
        <f t="shared" si="272"/>
        <v>#NUM!</v>
      </c>
      <c r="AG697" s="222" t="e">
        <f t="shared" si="273"/>
        <v>#NUM!</v>
      </c>
      <c r="AI697" s="220" t="e">
        <f t="shared" si="274"/>
        <v>#DIV/0!</v>
      </c>
      <c r="AJ697" s="222" t="e">
        <f t="shared" si="275"/>
        <v>#DIV/0!</v>
      </c>
      <c r="AK697" s="222" t="e">
        <f t="shared" si="276"/>
        <v>#DIV/0!</v>
      </c>
      <c r="AL697" s="222" t="e">
        <f t="shared" si="277"/>
        <v>#DIV/0!</v>
      </c>
      <c r="AN697" s="89"/>
    </row>
    <row r="698" spans="1:40" s="88" customFormat="1" ht="30" hidden="1" customHeight="1">
      <c r="A698" s="88">
        <f>'CONSTRUCTION COST ESTIMATE'!A698</f>
        <v>0</v>
      </c>
      <c r="B698" s="91">
        <f>'CONSTRUCTION COST ESTIMATE'!B698</f>
        <v>613.08699999999999</v>
      </c>
      <c r="C698" s="92" t="str">
        <f>'CONSTRUCTION COST ESTIMATE'!C698</f>
        <v>DEPRESSED DRIVEWAY CURB</v>
      </c>
      <c r="D698" s="93" t="str">
        <f>'CONSTRUCTION COST ESTIMATE'!BB698</f>
        <v>LF</v>
      </c>
      <c r="E698" s="94">
        <f>'CONSTRUCTION COST ESTIMATE'!BA698</f>
        <v>0</v>
      </c>
      <c r="F698" s="220">
        <f>'CONSTRUCTION COST ESTIMATE'!BC698</f>
        <v>0</v>
      </c>
      <c r="G698" s="221">
        <f>'CONSTRUCTION COST ESTIMATE'!BD698</f>
        <v>0</v>
      </c>
      <c r="H698" s="220"/>
      <c r="I698" s="220">
        <f t="shared" si="260"/>
        <v>0</v>
      </c>
      <c r="J698" s="220"/>
      <c r="K698" s="220">
        <f t="shared" si="261"/>
        <v>0</v>
      </c>
      <c r="L698" s="220"/>
      <c r="M698" s="220">
        <f t="shared" si="262"/>
        <v>0</v>
      </c>
      <c r="N698" s="220"/>
      <c r="O698" s="220">
        <f t="shared" si="263"/>
        <v>0</v>
      </c>
      <c r="P698" s="220"/>
      <c r="Q698" s="220">
        <f t="shared" si="264"/>
        <v>0</v>
      </c>
      <c r="R698" s="220"/>
      <c r="S698" s="220">
        <f t="shared" si="265"/>
        <v>0</v>
      </c>
      <c r="T698" s="220"/>
      <c r="U698" s="220">
        <f t="shared" si="266"/>
        <v>0</v>
      </c>
      <c r="V698" s="220"/>
      <c r="W698" s="220">
        <f t="shared" si="267"/>
        <v>0</v>
      </c>
      <c r="X698" s="220"/>
      <c r="Y698" s="220">
        <f t="shared" si="268"/>
        <v>0</v>
      </c>
      <c r="Z698" s="220"/>
      <c r="AA698" s="220">
        <f t="shared" si="269"/>
        <v>0</v>
      </c>
      <c r="AC698" s="222" t="e">
        <f t="shared" si="278"/>
        <v>#DIV/0!</v>
      </c>
      <c r="AD698" s="220" t="e">
        <f t="shared" si="270"/>
        <v>#NUM!</v>
      </c>
      <c r="AE698" s="223" t="e">
        <f t="shared" si="271"/>
        <v>#NUM!</v>
      </c>
      <c r="AF698" s="223" t="e">
        <f t="shared" si="272"/>
        <v>#NUM!</v>
      </c>
      <c r="AG698" s="222" t="e">
        <f t="shared" si="273"/>
        <v>#NUM!</v>
      </c>
      <c r="AI698" s="220" t="e">
        <f t="shared" si="274"/>
        <v>#DIV/0!</v>
      </c>
      <c r="AJ698" s="222" t="e">
        <f t="shared" si="275"/>
        <v>#DIV/0!</v>
      </c>
      <c r="AK698" s="222" t="e">
        <f t="shared" si="276"/>
        <v>#DIV/0!</v>
      </c>
      <c r="AL698" s="222" t="e">
        <f t="shared" si="277"/>
        <v>#DIV/0!</v>
      </c>
      <c r="AN698" s="89"/>
    </row>
    <row r="699" spans="1:40" s="88" customFormat="1" ht="30" hidden="1" customHeight="1">
      <c r="A699" s="88">
        <f>'CONSTRUCTION COST ESTIMATE'!A699</f>
        <v>0</v>
      </c>
      <c r="B699" s="91">
        <f>'CONSTRUCTION COST ESTIMATE'!B699</f>
        <v>613.08799999999997</v>
      </c>
      <c r="C699" s="92" t="str">
        <f>'CONSTRUCTION COST ESTIMATE'!C699</f>
        <v>COMMERCIAL/INDUSTRIAL DRIVEWAY (OPTION A)</v>
      </c>
      <c r="D699" s="93" t="str">
        <f>'CONSTRUCTION COST ESTIMATE'!BB699</f>
        <v>EA</v>
      </c>
      <c r="E699" s="94">
        <f>'CONSTRUCTION COST ESTIMATE'!BA699</f>
        <v>0</v>
      </c>
      <c r="F699" s="220">
        <f>'CONSTRUCTION COST ESTIMATE'!BC699</f>
        <v>0</v>
      </c>
      <c r="G699" s="221">
        <f>'CONSTRUCTION COST ESTIMATE'!BD699</f>
        <v>0</v>
      </c>
      <c r="H699" s="220"/>
      <c r="I699" s="220">
        <f t="shared" si="260"/>
        <v>0</v>
      </c>
      <c r="J699" s="220"/>
      <c r="K699" s="220">
        <f t="shared" si="261"/>
        <v>0</v>
      </c>
      <c r="L699" s="220"/>
      <c r="M699" s="220">
        <f t="shared" si="262"/>
        <v>0</v>
      </c>
      <c r="N699" s="220"/>
      <c r="O699" s="220">
        <f t="shared" si="263"/>
        <v>0</v>
      </c>
      <c r="P699" s="220"/>
      <c r="Q699" s="220">
        <f t="shared" si="264"/>
        <v>0</v>
      </c>
      <c r="R699" s="220"/>
      <c r="S699" s="220">
        <f t="shared" si="265"/>
        <v>0</v>
      </c>
      <c r="T699" s="220"/>
      <c r="U699" s="220">
        <f t="shared" si="266"/>
        <v>0</v>
      </c>
      <c r="V699" s="220"/>
      <c r="W699" s="220">
        <f t="shared" si="267"/>
        <v>0</v>
      </c>
      <c r="X699" s="220"/>
      <c r="Y699" s="220">
        <f t="shared" si="268"/>
        <v>0</v>
      </c>
      <c r="Z699" s="220"/>
      <c r="AA699" s="220">
        <f t="shared" si="269"/>
        <v>0</v>
      </c>
      <c r="AC699" s="222" t="e">
        <f t="shared" si="278"/>
        <v>#DIV/0!</v>
      </c>
      <c r="AD699" s="220" t="e">
        <f t="shared" si="270"/>
        <v>#NUM!</v>
      </c>
      <c r="AE699" s="223" t="e">
        <f t="shared" si="271"/>
        <v>#NUM!</v>
      </c>
      <c r="AF699" s="223" t="e">
        <f t="shared" si="272"/>
        <v>#NUM!</v>
      </c>
      <c r="AG699" s="222" t="e">
        <f t="shared" si="273"/>
        <v>#NUM!</v>
      </c>
      <c r="AI699" s="220" t="e">
        <f t="shared" si="274"/>
        <v>#DIV/0!</v>
      </c>
      <c r="AJ699" s="222" t="e">
        <f t="shared" si="275"/>
        <v>#DIV/0!</v>
      </c>
      <c r="AK699" s="222" t="e">
        <f t="shared" si="276"/>
        <v>#DIV/0!</v>
      </c>
      <c r="AL699" s="222" t="e">
        <f t="shared" si="277"/>
        <v>#DIV/0!</v>
      </c>
      <c r="AN699" s="89"/>
    </row>
    <row r="700" spans="1:40" s="88" customFormat="1" ht="30" hidden="1" customHeight="1">
      <c r="A700" s="88">
        <f>'CONSTRUCTION COST ESTIMATE'!A700</f>
        <v>0</v>
      </c>
      <c r="B700" s="91">
        <f>'CONSTRUCTION COST ESTIMATE'!B700</f>
        <v>613.08900000000006</v>
      </c>
      <c r="C700" s="92" t="str">
        <f>'CONSTRUCTION COST ESTIMATE'!C700</f>
        <v>COMMERCIAL/INDUSTRIAL DRIVEWAY (OPTION A)</v>
      </c>
      <c r="D700" s="93" t="str">
        <f>'CONSTRUCTION COST ESTIMATE'!BB700</f>
        <v>SF</v>
      </c>
      <c r="E700" s="94">
        <f>'CONSTRUCTION COST ESTIMATE'!BA700</f>
        <v>0</v>
      </c>
      <c r="F700" s="220">
        <f>'CONSTRUCTION COST ESTIMATE'!BC700</f>
        <v>0</v>
      </c>
      <c r="G700" s="221">
        <f>'CONSTRUCTION COST ESTIMATE'!BD700</f>
        <v>0</v>
      </c>
      <c r="H700" s="220"/>
      <c r="I700" s="220">
        <f t="shared" si="260"/>
        <v>0</v>
      </c>
      <c r="J700" s="220"/>
      <c r="K700" s="220">
        <f t="shared" si="261"/>
        <v>0</v>
      </c>
      <c r="L700" s="220"/>
      <c r="M700" s="220">
        <f t="shared" si="262"/>
        <v>0</v>
      </c>
      <c r="N700" s="220"/>
      <c r="O700" s="220">
        <f t="shared" si="263"/>
        <v>0</v>
      </c>
      <c r="P700" s="220"/>
      <c r="Q700" s="220">
        <f t="shared" si="264"/>
        <v>0</v>
      </c>
      <c r="R700" s="220"/>
      <c r="S700" s="220">
        <f t="shared" si="265"/>
        <v>0</v>
      </c>
      <c r="T700" s="220"/>
      <c r="U700" s="220">
        <f t="shared" si="266"/>
        <v>0</v>
      </c>
      <c r="V700" s="220"/>
      <c r="W700" s="220">
        <f t="shared" si="267"/>
        <v>0</v>
      </c>
      <c r="X700" s="220"/>
      <c r="Y700" s="220">
        <f t="shared" si="268"/>
        <v>0</v>
      </c>
      <c r="Z700" s="220"/>
      <c r="AA700" s="220">
        <f t="shared" si="269"/>
        <v>0</v>
      </c>
      <c r="AC700" s="222" t="e">
        <f t="shared" si="278"/>
        <v>#DIV/0!</v>
      </c>
      <c r="AD700" s="220" t="e">
        <f t="shared" si="270"/>
        <v>#NUM!</v>
      </c>
      <c r="AE700" s="223" t="e">
        <f t="shared" si="271"/>
        <v>#NUM!</v>
      </c>
      <c r="AF700" s="223" t="e">
        <f t="shared" si="272"/>
        <v>#NUM!</v>
      </c>
      <c r="AG700" s="222" t="e">
        <f t="shared" si="273"/>
        <v>#NUM!</v>
      </c>
      <c r="AI700" s="220" t="e">
        <f t="shared" si="274"/>
        <v>#DIV/0!</v>
      </c>
      <c r="AJ700" s="222" t="e">
        <f t="shared" si="275"/>
        <v>#DIV/0!</v>
      </c>
      <c r="AK700" s="222" t="e">
        <f t="shared" si="276"/>
        <v>#DIV/0!</v>
      </c>
      <c r="AL700" s="222" t="e">
        <f t="shared" si="277"/>
        <v>#DIV/0!</v>
      </c>
      <c r="AN700" s="89"/>
    </row>
    <row r="701" spans="1:40" s="88" customFormat="1" ht="30" hidden="1" customHeight="1">
      <c r="A701" s="88">
        <f>'CONSTRUCTION COST ESTIMATE'!A701</f>
        <v>0</v>
      </c>
      <c r="B701" s="91">
        <f>'CONSTRUCTION COST ESTIMATE'!B701</f>
        <v>613.09</v>
      </c>
      <c r="C701" s="92" t="str">
        <f>'CONSTRUCTION COST ESTIMATE'!C701</f>
        <v>COMMERCIAL/INDUSTRIAL DRIVEWAY (OPTION B)</v>
      </c>
      <c r="D701" s="93" t="str">
        <f>'CONSTRUCTION COST ESTIMATE'!BB701</f>
        <v>EA</v>
      </c>
      <c r="E701" s="94">
        <f>'CONSTRUCTION COST ESTIMATE'!BA701</f>
        <v>0</v>
      </c>
      <c r="F701" s="220">
        <f>'CONSTRUCTION COST ESTIMATE'!BC701</f>
        <v>0</v>
      </c>
      <c r="G701" s="221">
        <f>'CONSTRUCTION COST ESTIMATE'!BD701</f>
        <v>0</v>
      </c>
      <c r="H701" s="220"/>
      <c r="I701" s="220">
        <f t="shared" si="260"/>
        <v>0</v>
      </c>
      <c r="J701" s="220"/>
      <c r="K701" s="220">
        <f t="shared" si="261"/>
        <v>0</v>
      </c>
      <c r="L701" s="220"/>
      <c r="M701" s="220">
        <f t="shared" si="262"/>
        <v>0</v>
      </c>
      <c r="N701" s="220"/>
      <c r="O701" s="220">
        <f t="shared" si="263"/>
        <v>0</v>
      </c>
      <c r="P701" s="220"/>
      <c r="Q701" s="220">
        <f t="shared" si="264"/>
        <v>0</v>
      </c>
      <c r="R701" s="220"/>
      <c r="S701" s="220">
        <f t="shared" si="265"/>
        <v>0</v>
      </c>
      <c r="T701" s="220"/>
      <c r="U701" s="220">
        <f t="shared" si="266"/>
        <v>0</v>
      </c>
      <c r="V701" s="220"/>
      <c r="W701" s="220">
        <f t="shared" si="267"/>
        <v>0</v>
      </c>
      <c r="X701" s="220"/>
      <c r="Y701" s="220">
        <f t="shared" si="268"/>
        <v>0</v>
      </c>
      <c r="Z701" s="220"/>
      <c r="AA701" s="220">
        <f t="shared" si="269"/>
        <v>0</v>
      </c>
      <c r="AC701" s="222" t="e">
        <f t="shared" si="278"/>
        <v>#DIV/0!</v>
      </c>
      <c r="AD701" s="220" t="e">
        <f t="shared" si="270"/>
        <v>#NUM!</v>
      </c>
      <c r="AE701" s="223" t="e">
        <f t="shared" si="271"/>
        <v>#NUM!</v>
      </c>
      <c r="AF701" s="223" t="e">
        <f t="shared" si="272"/>
        <v>#NUM!</v>
      </c>
      <c r="AG701" s="222" t="e">
        <f t="shared" si="273"/>
        <v>#NUM!</v>
      </c>
      <c r="AI701" s="220" t="e">
        <f t="shared" si="274"/>
        <v>#DIV/0!</v>
      </c>
      <c r="AJ701" s="222" t="e">
        <f t="shared" si="275"/>
        <v>#DIV/0!</v>
      </c>
      <c r="AK701" s="222" t="e">
        <f t="shared" si="276"/>
        <v>#DIV/0!</v>
      </c>
      <c r="AL701" s="222" t="e">
        <f t="shared" si="277"/>
        <v>#DIV/0!</v>
      </c>
      <c r="AN701" s="89"/>
    </row>
    <row r="702" spans="1:40" s="88" customFormat="1" ht="30" hidden="1" customHeight="1">
      <c r="A702" s="88">
        <f>'CONSTRUCTION COST ESTIMATE'!A702</f>
        <v>0</v>
      </c>
      <c r="B702" s="91">
        <f>'CONSTRUCTION COST ESTIMATE'!B702</f>
        <v>613.09100000000001</v>
      </c>
      <c r="C702" s="92" t="str">
        <f>'CONSTRUCTION COST ESTIMATE'!C702</f>
        <v>COMMERCIAL/INDUSTRIAL DRIVEWAY (OPTION B)</v>
      </c>
      <c r="D702" s="93" t="str">
        <f>'CONSTRUCTION COST ESTIMATE'!BB702</f>
        <v>SF</v>
      </c>
      <c r="E702" s="94">
        <f>'CONSTRUCTION COST ESTIMATE'!BA702</f>
        <v>0</v>
      </c>
      <c r="F702" s="220">
        <f>'CONSTRUCTION COST ESTIMATE'!BC702</f>
        <v>0</v>
      </c>
      <c r="G702" s="221">
        <f>'CONSTRUCTION COST ESTIMATE'!BD702</f>
        <v>0</v>
      </c>
      <c r="H702" s="220"/>
      <c r="I702" s="220">
        <f t="shared" si="260"/>
        <v>0</v>
      </c>
      <c r="J702" s="220"/>
      <c r="K702" s="220">
        <f t="shared" si="261"/>
        <v>0</v>
      </c>
      <c r="L702" s="220"/>
      <c r="M702" s="220">
        <f t="shared" si="262"/>
        <v>0</v>
      </c>
      <c r="N702" s="220"/>
      <c r="O702" s="220">
        <f t="shared" si="263"/>
        <v>0</v>
      </c>
      <c r="P702" s="220"/>
      <c r="Q702" s="220">
        <f t="shared" si="264"/>
        <v>0</v>
      </c>
      <c r="R702" s="220"/>
      <c r="S702" s="220">
        <f t="shared" si="265"/>
        <v>0</v>
      </c>
      <c r="T702" s="220"/>
      <c r="U702" s="220">
        <f t="shared" si="266"/>
        <v>0</v>
      </c>
      <c r="V702" s="220"/>
      <c r="W702" s="220">
        <f t="shared" si="267"/>
        <v>0</v>
      </c>
      <c r="X702" s="220"/>
      <c r="Y702" s="220">
        <f t="shared" si="268"/>
        <v>0</v>
      </c>
      <c r="Z702" s="220"/>
      <c r="AA702" s="220">
        <f t="shared" si="269"/>
        <v>0</v>
      </c>
      <c r="AC702" s="222" t="e">
        <f t="shared" si="278"/>
        <v>#DIV/0!</v>
      </c>
      <c r="AD702" s="220" t="e">
        <f t="shared" si="270"/>
        <v>#NUM!</v>
      </c>
      <c r="AE702" s="223" t="e">
        <f t="shared" si="271"/>
        <v>#NUM!</v>
      </c>
      <c r="AF702" s="223" t="e">
        <f t="shared" si="272"/>
        <v>#NUM!</v>
      </c>
      <c r="AG702" s="222" t="e">
        <f t="shared" si="273"/>
        <v>#NUM!</v>
      </c>
      <c r="AI702" s="220" t="e">
        <f t="shared" si="274"/>
        <v>#DIV/0!</v>
      </c>
      <c r="AJ702" s="222" t="e">
        <f t="shared" si="275"/>
        <v>#DIV/0!</v>
      </c>
      <c r="AK702" s="222" t="e">
        <f t="shared" si="276"/>
        <v>#DIV/0!</v>
      </c>
      <c r="AL702" s="222" t="e">
        <f t="shared" si="277"/>
        <v>#DIV/0!</v>
      </c>
      <c r="AN702" s="89"/>
    </row>
    <row r="703" spans="1:40" s="88" customFormat="1" ht="30" hidden="1" customHeight="1">
      <c r="A703" s="88">
        <f>'CONSTRUCTION COST ESTIMATE'!A703</f>
        <v>0</v>
      </c>
      <c r="B703" s="91">
        <f>'CONSTRUCTION COST ESTIMATE'!B703</f>
        <v>613.1</v>
      </c>
      <c r="C703" s="92" t="str">
        <f>'CONSTRUCTION COST ESTIMATE'!C703</f>
        <v>CONCRETE APRON</v>
      </c>
      <c r="D703" s="93" t="str">
        <f>'CONSTRUCTION COST ESTIMATE'!BB703</f>
        <v>EA</v>
      </c>
      <c r="E703" s="94">
        <f>'CONSTRUCTION COST ESTIMATE'!BA703</f>
        <v>0</v>
      </c>
      <c r="F703" s="220">
        <f>'CONSTRUCTION COST ESTIMATE'!BC703</f>
        <v>0</v>
      </c>
      <c r="G703" s="221">
        <f>'CONSTRUCTION COST ESTIMATE'!BD703</f>
        <v>0</v>
      </c>
      <c r="H703" s="220"/>
      <c r="I703" s="220">
        <f t="shared" si="260"/>
        <v>0</v>
      </c>
      <c r="J703" s="220"/>
      <c r="K703" s="220">
        <f t="shared" si="261"/>
        <v>0</v>
      </c>
      <c r="L703" s="220"/>
      <c r="M703" s="220">
        <f t="shared" si="262"/>
        <v>0</v>
      </c>
      <c r="N703" s="220"/>
      <c r="O703" s="220">
        <f t="shared" si="263"/>
        <v>0</v>
      </c>
      <c r="P703" s="220"/>
      <c r="Q703" s="220">
        <f t="shared" si="264"/>
        <v>0</v>
      </c>
      <c r="R703" s="220"/>
      <c r="S703" s="220">
        <f t="shared" si="265"/>
        <v>0</v>
      </c>
      <c r="T703" s="220"/>
      <c r="U703" s="220">
        <f t="shared" si="266"/>
        <v>0</v>
      </c>
      <c r="V703" s="220"/>
      <c r="W703" s="220">
        <f t="shared" si="267"/>
        <v>0</v>
      </c>
      <c r="X703" s="220"/>
      <c r="Y703" s="220">
        <f t="shared" si="268"/>
        <v>0</v>
      </c>
      <c r="Z703" s="220"/>
      <c r="AA703" s="220">
        <f t="shared" si="269"/>
        <v>0</v>
      </c>
      <c r="AC703" s="222" t="e">
        <f t="shared" si="278"/>
        <v>#DIV/0!</v>
      </c>
      <c r="AD703" s="220" t="e">
        <f t="shared" si="270"/>
        <v>#NUM!</v>
      </c>
      <c r="AE703" s="223" t="e">
        <f t="shared" si="271"/>
        <v>#NUM!</v>
      </c>
      <c r="AF703" s="223" t="e">
        <f t="shared" si="272"/>
        <v>#NUM!</v>
      </c>
      <c r="AG703" s="222" t="e">
        <f t="shared" si="273"/>
        <v>#NUM!</v>
      </c>
      <c r="AI703" s="220" t="e">
        <f t="shared" si="274"/>
        <v>#DIV/0!</v>
      </c>
      <c r="AJ703" s="222" t="e">
        <f t="shared" si="275"/>
        <v>#DIV/0!</v>
      </c>
      <c r="AK703" s="222" t="e">
        <f t="shared" si="276"/>
        <v>#DIV/0!</v>
      </c>
      <c r="AL703" s="222" t="e">
        <f t="shared" si="277"/>
        <v>#DIV/0!</v>
      </c>
      <c r="AN703" s="89"/>
    </row>
    <row r="704" spans="1:40" s="88" customFormat="1" ht="30" hidden="1" customHeight="1">
      <c r="A704" s="88">
        <f>'CONSTRUCTION COST ESTIMATE'!A704</f>
        <v>0</v>
      </c>
      <c r="B704" s="91">
        <f>'CONSTRUCTION COST ESTIMATE'!B704</f>
        <v>613.101</v>
      </c>
      <c r="C704" s="92" t="str">
        <f>'CONSTRUCTION COST ESTIMATE'!C704</f>
        <v>CONCRETE BUS TURNOUT</v>
      </c>
      <c r="D704" s="93" t="str">
        <f>'CONSTRUCTION COST ESTIMATE'!BB704</f>
        <v>SF</v>
      </c>
      <c r="E704" s="94">
        <f>'CONSTRUCTION COST ESTIMATE'!BA704</f>
        <v>0</v>
      </c>
      <c r="F704" s="220">
        <f>'CONSTRUCTION COST ESTIMATE'!BC704</f>
        <v>0</v>
      </c>
      <c r="G704" s="221">
        <f>'CONSTRUCTION COST ESTIMATE'!BD704</f>
        <v>0</v>
      </c>
      <c r="H704" s="220"/>
      <c r="I704" s="220">
        <f t="shared" si="260"/>
        <v>0</v>
      </c>
      <c r="J704" s="220"/>
      <c r="K704" s="220">
        <f t="shared" si="261"/>
        <v>0</v>
      </c>
      <c r="L704" s="220"/>
      <c r="M704" s="220">
        <f t="shared" si="262"/>
        <v>0</v>
      </c>
      <c r="N704" s="220"/>
      <c r="O704" s="220">
        <f t="shared" si="263"/>
        <v>0</v>
      </c>
      <c r="P704" s="220"/>
      <c r="Q704" s="220">
        <f t="shared" si="264"/>
        <v>0</v>
      </c>
      <c r="R704" s="220"/>
      <c r="S704" s="220">
        <f t="shared" si="265"/>
        <v>0</v>
      </c>
      <c r="T704" s="220"/>
      <c r="U704" s="220">
        <f t="shared" si="266"/>
        <v>0</v>
      </c>
      <c r="V704" s="220"/>
      <c r="W704" s="220">
        <f t="shared" si="267"/>
        <v>0</v>
      </c>
      <c r="X704" s="220"/>
      <c r="Y704" s="220">
        <f t="shared" si="268"/>
        <v>0</v>
      </c>
      <c r="Z704" s="220"/>
      <c r="AA704" s="220">
        <f t="shared" si="269"/>
        <v>0</v>
      </c>
      <c r="AC704" s="222" t="e">
        <f t="shared" si="278"/>
        <v>#DIV/0!</v>
      </c>
      <c r="AD704" s="220" t="e">
        <f t="shared" si="270"/>
        <v>#NUM!</v>
      </c>
      <c r="AE704" s="223" t="e">
        <f t="shared" si="271"/>
        <v>#NUM!</v>
      </c>
      <c r="AF704" s="223" t="e">
        <f t="shared" si="272"/>
        <v>#NUM!</v>
      </c>
      <c r="AG704" s="222" t="e">
        <f t="shared" si="273"/>
        <v>#NUM!</v>
      </c>
      <c r="AI704" s="220" t="e">
        <f t="shared" si="274"/>
        <v>#DIV/0!</v>
      </c>
      <c r="AJ704" s="222" t="e">
        <f t="shared" si="275"/>
        <v>#DIV/0!</v>
      </c>
      <c r="AK704" s="222" t="e">
        <f t="shared" si="276"/>
        <v>#DIV/0!</v>
      </c>
      <c r="AL704" s="222" t="e">
        <f t="shared" si="277"/>
        <v>#DIV/0!</v>
      </c>
      <c r="AN704" s="89"/>
    </row>
    <row r="705" spans="1:40" s="88" customFormat="1" ht="30" hidden="1" customHeight="1">
      <c r="A705" s="88">
        <f>'CONSTRUCTION COST ESTIMATE'!A705</f>
        <v>0</v>
      </c>
      <c r="B705" s="91">
        <f>'CONSTRUCTION COST ESTIMATE'!B705</f>
        <v>613.10199999999998</v>
      </c>
      <c r="C705" s="92" t="str">
        <f>'CONSTRUCTION COST ESTIMATE'!C705</f>
        <v>CONCRETE BUS TURNOUT SHELTER PAD</v>
      </c>
      <c r="D705" s="93" t="str">
        <f>'CONSTRUCTION COST ESTIMATE'!BB705</f>
        <v>SF</v>
      </c>
      <c r="E705" s="94">
        <f>'CONSTRUCTION COST ESTIMATE'!BA705</f>
        <v>0</v>
      </c>
      <c r="F705" s="220">
        <f>'CONSTRUCTION COST ESTIMATE'!BC705</f>
        <v>0</v>
      </c>
      <c r="G705" s="221">
        <f>'CONSTRUCTION COST ESTIMATE'!BD705</f>
        <v>0</v>
      </c>
      <c r="H705" s="220"/>
      <c r="I705" s="220">
        <f t="shared" si="260"/>
        <v>0</v>
      </c>
      <c r="J705" s="220"/>
      <c r="K705" s="220">
        <f t="shared" si="261"/>
        <v>0</v>
      </c>
      <c r="L705" s="220"/>
      <c r="M705" s="220">
        <f t="shared" si="262"/>
        <v>0</v>
      </c>
      <c r="N705" s="220"/>
      <c r="O705" s="220">
        <f t="shared" si="263"/>
        <v>0</v>
      </c>
      <c r="P705" s="220"/>
      <c r="Q705" s="220">
        <f t="shared" si="264"/>
        <v>0</v>
      </c>
      <c r="R705" s="220"/>
      <c r="S705" s="220">
        <f t="shared" si="265"/>
        <v>0</v>
      </c>
      <c r="T705" s="220"/>
      <c r="U705" s="220">
        <f t="shared" si="266"/>
        <v>0</v>
      </c>
      <c r="V705" s="220"/>
      <c r="W705" s="220">
        <f t="shared" si="267"/>
        <v>0</v>
      </c>
      <c r="X705" s="220"/>
      <c r="Y705" s="220">
        <f t="shared" si="268"/>
        <v>0</v>
      </c>
      <c r="Z705" s="220"/>
      <c r="AA705" s="220">
        <f t="shared" si="269"/>
        <v>0</v>
      </c>
      <c r="AC705" s="222" t="e">
        <f t="shared" si="278"/>
        <v>#DIV/0!</v>
      </c>
      <c r="AD705" s="220" t="e">
        <f t="shared" si="270"/>
        <v>#NUM!</v>
      </c>
      <c r="AE705" s="223" t="e">
        <f t="shared" si="271"/>
        <v>#NUM!</v>
      </c>
      <c r="AF705" s="223" t="e">
        <f t="shared" si="272"/>
        <v>#NUM!</v>
      </c>
      <c r="AG705" s="222" t="e">
        <f t="shared" si="273"/>
        <v>#NUM!</v>
      </c>
      <c r="AI705" s="220" t="e">
        <f t="shared" si="274"/>
        <v>#DIV/0!</v>
      </c>
      <c r="AJ705" s="222" t="e">
        <f t="shared" si="275"/>
        <v>#DIV/0!</v>
      </c>
      <c r="AK705" s="222" t="e">
        <f t="shared" si="276"/>
        <v>#DIV/0!</v>
      </c>
      <c r="AL705" s="222" t="e">
        <f t="shared" si="277"/>
        <v>#DIV/0!</v>
      </c>
      <c r="AN705" s="89"/>
    </row>
    <row r="706" spans="1:40" s="88" customFormat="1" ht="30" hidden="1" customHeight="1">
      <c r="A706" s="88">
        <f>'CONSTRUCTION COST ESTIMATE'!A706</f>
        <v>0</v>
      </c>
      <c r="B706" s="91">
        <f>'CONSTRUCTION COST ESTIMATE'!B706</f>
        <v>613.10299999999995</v>
      </c>
      <c r="C706" s="92" t="str">
        <f>'CONSTRUCTION COST ESTIMATE'!C706</f>
        <v>MEDIAN SURFACE</v>
      </c>
      <c r="D706" s="93" t="str">
        <f>'CONSTRUCTION COST ESTIMATE'!BB706</f>
        <v>SF</v>
      </c>
      <c r="E706" s="94">
        <f>'CONSTRUCTION COST ESTIMATE'!BA706</f>
        <v>0</v>
      </c>
      <c r="F706" s="220">
        <f>'CONSTRUCTION COST ESTIMATE'!BC706</f>
        <v>0</v>
      </c>
      <c r="G706" s="221">
        <f>'CONSTRUCTION COST ESTIMATE'!BD706</f>
        <v>0</v>
      </c>
      <c r="H706" s="220"/>
      <c r="I706" s="220">
        <f t="shared" si="260"/>
        <v>0</v>
      </c>
      <c r="J706" s="220"/>
      <c r="K706" s="220">
        <f t="shared" si="261"/>
        <v>0</v>
      </c>
      <c r="L706" s="220"/>
      <c r="M706" s="220">
        <f t="shared" si="262"/>
        <v>0</v>
      </c>
      <c r="N706" s="220"/>
      <c r="O706" s="220">
        <f t="shared" si="263"/>
        <v>0</v>
      </c>
      <c r="P706" s="220"/>
      <c r="Q706" s="220">
        <f t="shared" si="264"/>
        <v>0</v>
      </c>
      <c r="R706" s="220"/>
      <c r="S706" s="220">
        <f t="shared" si="265"/>
        <v>0</v>
      </c>
      <c r="T706" s="220"/>
      <c r="U706" s="220">
        <f t="shared" si="266"/>
        <v>0</v>
      </c>
      <c r="V706" s="220"/>
      <c r="W706" s="220">
        <f t="shared" si="267"/>
        <v>0</v>
      </c>
      <c r="X706" s="220"/>
      <c r="Y706" s="220">
        <f t="shared" si="268"/>
        <v>0</v>
      </c>
      <c r="Z706" s="220"/>
      <c r="AA706" s="220">
        <f t="shared" si="269"/>
        <v>0</v>
      </c>
      <c r="AC706" s="222" t="e">
        <f t="shared" si="278"/>
        <v>#DIV/0!</v>
      </c>
      <c r="AD706" s="220" t="e">
        <f t="shared" si="270"/>
        <v>#NUM!</v>
      </c>
      <c r="AE706" s="223" t="e">
        <f t="shared" si="271"/>
        <v>#NUM!</v>
      </c>
      <c r="AF706" s="223" t="e">
        <f t="shared" si="272"/>
        <v>#NUM!</v>
      </c>
      <c r="AG706" s="222" t="e">
        <f t="shared" si="273"/>
        <v>#NUM!</v>
      </c>
      <c r="AI706" s="220" t="e">
        <f t="shared" si="274"/>
        <v>#DIV/0!</v>
      </c>
      <c r="AJ706" s="222" t="e">
        <f t="shared" si="275"/>
        <v>#DIV/0!</v>
      </c>
      <c r="AK706" s="222" t="e">
        <f t="shared" si="276"/>
        <v>#DIV/0!</v>
      </c>
      <c r="AL706" s="222" t="e">
        <f t="shared" si="277"/>
        <v>#DIV/0!</v>
      </c>
      <c r="AN706" s="89"/>
    </row>
    <row r="707" spans="1:40" s="88" customFormat="1" ht="30" hidden="1" customHeight="1">
      <c r="A707" s="88">
        <f>'CONSTRUCTION COST ESTIMATE'!A707</f>
        <v>0</v>
      </c>
      <c r="B707" s="91">
        <f>'CONSTRUCTION COST ESTIMATE'!B707</f>
        <v>613.10400000000004</v>
      </c>
      <c r="C707" s="92" t="str">
        <f>'CONSTRUCTION COST ESTIMATE'!C707</f>
        <v>MISCELLANEOUS CONCRETE</v>
      </c>
      <c r="D707" s="93" t="str">
        <f>'CONSTRUCTION COST ESTIMATE'!BB707</f>
        <v>SF</v>
      </c>
      <c r="E707" s="94">
        <f>'CONSTRUCTION COST ESTIMATE'!BA707</f>
        <v>0</v>
      </c>
      <c r="F707" s="220">
        <f>'CONSTRUCTION COST ESTIMATE'!BC707</f>
        <v>0</v>
      </c>
      <c r="G707" s="221">
        <f>'CONSTRUCTION COST ESTIMATE'!BD707</f>
        <v>0</v>
      </c>
      <c r="H707" s="220"/>
      <c r="I707" s="220">
        <f t="shared" si="260"/>
        <v>0</v>
      </c>
      <c r="J707" s="220"/>
      <c r="K707" s="220">
        <f t="shared" si="261"/>
        <v>0</v>
      </c>
      <c r="L707" s="220"/>
      <c r="M707" s="220">
        <f t="shared" si="262"/>
        <v>0</v>
      </c>
      <c r="N707" s="220"/>
      <c r="O707" s="220">
        <f t="shared" si="263"/>
        <v>0</v>
      </c>
      <c r="P707" s="220"/>
      <c r="Q707" s="220">
        <f t="shared" si="264"/>
        <v>0</v>
      </c>
      <c r="R707" s="220"/>
      <c r="S707" s="220">
        <f t="shared" si="265"/>
        <v>0</v>
      </c>
      <c r="T707" s="220"/>
      <c r="U707" s="220">
        <f t="shared" si="266"/>
        <v>0</v>
      </c>
      <c r="V707" s="220"/>
      <c r="W707" s="220">
        <f t="shared" si="267"/>
        <v>0</v>
      </c>
      <c r="X707" s="220"/>
      <c r="Y707" s="220">
        <f t="shared" si="268"/>
        <v>0</v>
      </c>
      <c r="Z707" s="220"/>
      <c r="AA707" s="220">
        <f t="shared" si="269"/>
        <v>0</v>
      </c>
      <c r="AC707" s="222" t="e">
        <f t="shared" si="278"/>
        <v>#DIV/0!</v>
      </c>
      <c r="AD707" s="220" t="e">
        <f t="shared" si="270"/>
        <v>#NUM!</v>
      </c>
      <c r="AE707" s="223" t="e">
        <f t="shared" si="271"/>
        <v>#NUM!</v>
      </c>
      <c r="AF707" s="223" t="e">
        <f t="shared" si="272"/>
        <v>#NUM!</v>
      </c>
      <c r="AG707" s="222" t="e">
        <f t="shared" si="273"/>
        <v>#NUM!</v>
      </c>
      <c r="AI707" s="220" t="e">
        <f t="shared" si="274"/>
        <v>#DIV/0!</v>
      </c>
      <c r="AJ707" s="222" t="e">
        <f t="shared" si="275"/>
        <v>#DIV/0!</v>
      </c>
      <c r="AK707" s="222" t="e">
        <f t="shared" si="276"/>
        <v>#DIV/0!</v>
      </c>
      <c r="AL707" s="222" t="e">
        <f t="shared" si="277"/>
        <v>#DIV/0!</v>
      </c>
      <c r="AN707" s="89"/>
    </row>
    <row r="708" spans="1:40" s="88" customFormat="1" ht="30" hidden="1" customHeight="1">
      <c r="A708" s="88">
        <f>'CONSTRUCTION COST ESTIMATE'!A708</f>
        <v>0</v>
      </c>
      <c r="B708" s="91">
        <f>'CONSTRUCTION COST ESTIMATE'!B708</f>
        <v>613.10500000000002</v>
      </c>
      <c r="C708" s="92" t="str">
        <f>'CONSTRUCTION COST ESTIMATE'!C708</f>
        <v>CONCRETE PATHWAY/SURFACE</v>
      </c>
      <c r="D708" s="93" t="str">
        <f>'CONSTRUCTION COST ESTIMATE'!BB708</f>
        <v>SF</v>
      </c>
      <c r="E708" s="94">
        <f>'CONSTRUCTION COST ESTIMATE'!BA708</f>
        <v>0</v>
      </c>
      <c r="F708" s="220">
        <f>'CONSTRUCTION COST ESTIMATE'!BC708</f>
        <v>0</v>
      </c>
      <c r="G708" s="221">
        <f>'CONSTRUCTION COST ESTIMATE'!BD708</f>
        <v>0</v>
      </c>
      <c r="H708" s="220"/>
      <c r="I708" s="220">
        <f t="shared" si="260"/>
        <v>0</v>
      </c>
      <c r="J708" s="220"/>
      <c r="K708" s="220">
        <f t="shared" si="261"/>
        <v>0</v>
      </c>
      <c r="L708" s="220"/>
      <c r="M708" s="220">
        <f t="shared" si="262"/>
        <v>0</v>
      </c>
      <c r="N708" s="220"/>
      <c r="O708" s="220">
        <f t="shared" si="263"/>
        <v>0</v>
      </c>
      <c r="P708" s="220"/>
      <c r="Q708" s="220">
        <f t="shared" si="264"/>
        <v>0</v>
      </c>
      <c r="R708" s="220"/>
      <c r="S708" s="220">
        <f t="shared" si="265"/>
        <v>0</v>
      </c>
      <c r="T708" s="220"/>
      <c r="U708" s="220">
        <f t="shared" si="266"/>
        <v>0</v>
      </c>
      <c r="V708" s="220"/>
      <c r="W708" s="220">
        <f t="shared" si="267"/>
        <v>0</v>
      </c>
      <c r="X708" s="220"/>
      <c r="Y708" s="220">
        <f t="shared" si="268"/>
        <v>0</v>
      </c>
      <c r="Z708" s="220"/>
      <c r="AA708" s="220">
        <f t="shared" si="269"/>
        <v>0</v>
      </c>
      <c r="AC708" s="222" t="e">
        <f t="shared" si="278"/>
        <v>#DIV/0!</v>
      </c>
      <c r="AD708" s="220" t="e">
        <f t="shared" si="270"/>
        <v>#NUM!</v>
      </c>
      <c r="AE708" s="223" t="e">
        <f t="shared" si="271"/>
        <v>#NUM!</v>
      </c>
      <c r="AF708" s="223" t="e">
        <f t="shared" si="272"/>
        <v>#NUM!</v>
      </c>
      <c r="AG708" s="222" t="e">
        <f t="shared" si="273"/>
        <v>#NUM!</v>
      </c>
      <c r="AI708" s="220" t="e">
        <f t="shared" si="274"/>
        <v>#DIV/0!</v>
      </c>
      <c r="AJ708" s="222" t="e">
        <f t="shared" si="275"/>
        <v>#DIV/0!</v>
      </c>
      <c r="AK708" s="222" t="e">
        <f t="shared" si="276"/>
        <v>#DIV/0!</v>
      </c>
      <c r="AL708" s="222" t="e">
        <f t="shared" si="277"/>
        <v>#DIV/0!</v>
      </c>
      <c r="AN708" s="89"/>
    </row>
    <row r="709" spans="1:40" s="88" customFormat="1" ht="30" hidden="1" customHeight="1">
      <c r="A709" s="88">
        <f>'CONSTRUCTION COST ESTIMATE'!A709</f>
        <v>0</v>
      </c>
      <c r="B709" s="91">
        <f>'CONSTRUCTION COST ESTIMATE'!B709</f>
        <v>613.10599999999999</v>
      </c>
      <c r="C709" s="92" t="str">
        <f>'CONSTRUCTION COST ESTIMATE'!C709</f>
        <v>CONCRETE TRAIL (6 INCH)</v>
      </c>
      <c r="D709" s="93" t="str">
        <f>'CONSTRUCTION COST ESTIMATE'!BB709</f>
        <v>SF</v>
      </c>
      <c r="E709" s="94">
        <f>'CONSTRUCTION COST ESTIMATE'!BA709</f>
        <v>0</v>
      </c>
      <c r="F709" s="220">
        <f>'CONSTRUCTION COST ESTIMATE'!BC709</f>
        <v>0</v>
      </c>
      <c r="G709" s="221">
        <f>'CONSTRUCTION COST ESTIMATE'!BD709</f>
        <v>0</v>
      </c>
      <c r="H709" s="220"/>
      <c r="I709" s="220">
        <f t="shared" si="260"/>
        <v>0</v>
      </c>
      <c r="J709" s="220"/>
      <c r="K709" s="220">
        <f t="shared" si="261"/>
        <v>0</v>
      </c>
      <c r="L709" s="220"/>
      <c r="M709" s="220">
        <f t="shared" si="262"/>
        <v>0</v>
      </c>
      <c r="N709" s="220"/>
      <c r="O709" s="220">
        <f t="shared" si="263"/>
        <v>0</v>
      </c>
      <c r="P709" s="220"/>
      <c r="Q709" s="220">
        <f t="shared" si="264"/>
        <v>0</v>
      </c>
      <c r="R709" s="220"/>
      <c r="S709" s="220">
        <f t="shared" si="265"/>
        <v>0</v>
      </c>
      <c r="T709" s="220"/>
      <c r="U709" s="220">
        <f t="shared" si="266"/>
        <v>0</v>
      </c>
      <c r="V709" s="220"/>
      <c r="W709" s="220">
        <f t="shared" si="267"/>
        <v>0</v>
      </c>
      <c r="X709" s="220"/>
      <c r="Y709" s="220">
        <f t="shared" si="268"/>
        <v>0</v>
      </c>
      <c r="Z709" s="220"/>
      <c r="AA709" s="220">
        <f t="shared" si="269"/>
        <v>0</v>
      </c>
      <c r="AC709" s="222" t="e">
        <f t="shared" si="278"/>
        <v>#DIV/0!</v>
      </c>
      <c r="AD709" s="220" t="e">
        <f t="shared" si="270"/>
        <v>#NUM!</v>
      </c>
      <c r="AE709" s="223" t="e">
        <f t="shared" si="271"/>
        <v>#NUM!</v>
      </c>
      <c r="AF709" s="223" t="e">
        <f t="shared" si="272"/>
        <v>#NUM!</v>
      </c>
      <c r="AG709" s="222" t="e">
        <f t="shared" si="273"/>
        <v>#NUM!</v>
      </c>
      <c r="AI709" s="220" t="e">
        <f t="shared" si="274"/>
        <v>#DIV/0!</v>
      </c>
      <c r="AJ709" s="222" t="e">
        <f t="shared" si="275"/>
        <v>#DIV/0!</v>
      </c>
      <c r="AK709" s="222" t="e">
        <f t="shared" si="276"/>
        <v>#DIV/0!</v>
      </c>
      <c r="AL709" s="222" t="e">
        <f t="shared" si="277"/>
        <v>#DIV/0!</v>
      </c>
      <c r="AN709" s="89"/>
    </row>
    <row r="710" spans="1:40" s="88" customFormat="1" ht="30" hidden="1" customHeight="1">
      <c r="A710" s="88">
        <f>'CONSTRUCTION COST ESTIMATE'!A710</f>
        <v>0</v>
      </c>
      <c r="B710" s="91">
        <f>'CONSTRUCTION COST ESTIMATE'!B710</f>
        <v>613.10699999999997</v>
      </c>
      <c r="C710" s="92" t="str">
        <f>'CONSTRUCTION COST ESTIMATE'!C710</f>
        <v>DETECTABLE TACTILE WARNING STRIPS</v>
      </c>
      <c r="D710" s="93" t="str">
        <f>'CONSTRUCTION COST ESTIMATE'!BB710</f>
        <v>EA</v>
      </c>
      <c r="E710" s="94">
        <f>'CONSTRUCTION COST ESTIMATE'!BA710</f>
        <v>0</v>
      </c>
      <c r="F710" s="220">
        <f>'CONSTRUCTION COST ESTIMATE'!BC710</f>
        <v>0</v>
      </c>
      <c r="G710" s="221">
        <f>'CONSTRUCTION COST ESTIMATE'!BD710</f>
        <v>0</v>
      </c>
      <c r="H710" s="220"/>
      <c r="I710" s="220">
        <f t="shared" si="260"/>
        <v>0</v>
      </c>
      <c r="J710" s="220"/>
      <c r="K710" s="220">
        <f t="shared" si="261"/>
        <v>0</v>
      </c>
      <c r="L710" s="220"/>
      <c r="M710" s="220">
        <f t="shared" si="262"/>
        <v>0</v>
      </c>
      <c r="N710" s="220"/>
      <c r="O710" s="220">
        <f t="shared" si="263"/>
        <v>0</v>
      </c>
      <c r="P710" s="220"/>
      <c r="Q710" s="220">
        <f t="shared" si="264"/>
        <v>0</v>
      </c>
      <c r="R710" s="220"/>
      <c r="S710" s="220">
        <f t="shared" si="265"/>
        <v>0</v>
      </c>
      <c r="T710" s="220"/>
      <c r="U710" s="220">
        <f t="shared" si="266"/>
        <v>0</v>
      </c>
      <c r="V710" s="220"/>
      <c r="W710" s="220">
        <f t="shared" si="267"/>
        <v>0</v>
      </c>
      <c r="X710" s="220"/>
      <c r="Y710" s="220">
        <f t="shared" si="268"/>
        <v>0</v>
      </c>
      <c r="Z710" s="220"/>
      <c r="AA710" s="220">
        <f t="shared" si="269"/>
        <v>0</v>
      </c>
      <c r="AC710" s="222" t="e">
        <f t="shared" si="278"/>
        <v>#DIV/0!</v>
      </c>
      <c r="AD710" s="220" t="e">
        <f t="shared" si="270"/>
        <v>#NUM!</v>
      </c>
      <c r="AE710" s="223" t="e">
        <f t="shared" si="271"/>
        <v>#NUM!</v>
      </c>
      <c r="AF710" s="223" t="e">
        <f t="shared" si="272"/>
        <v>#NUM!</v>
      </c>
      <c r="AG710" s="222" t="e">
        <f t="shared" si="273"/>
        <v>#NUM!</v>
      </c>
      <c r="AI710" s="220" t="e">
        <f t="shared" si="274"/>
        <v>#DIV/0!</v>
      </c>
      <c r="AJ710" s="222" t="e">
        <f t="shared" si="275"/>
        <v>#DIV/0!</v>
      </c>
      <c r="AK710" s="222" t="e">
        <f t="shared" si="276"/>
        <v>#DIV/0!</v>
      </c>
      <c r="AL710" s="222" t="e">
        <f t="shared" si="277"/>
        <v>#DIV/0!</v>
      </c>
      <c r="AN710" s="89"/>
    </row>
    <row r="711" spans="1:40" s="88" customFormat="1" ht="30" hidden="1" customHeight="1">
      <c r="A711" s="88">
        <f>'CONSTRUCTION COST ESTIMATE'!A711</f>
        <v>0</v>
      </c>
      <c r="B711" s="91">
        <f>'CONSTRUCTION COST ESTIMATE'!B711</f>
        <v>613.10799999999995</v>
      </c>
      <c r="C711" s="92" t="str">
        <f>'CONSTRUCTION COST ESTIMATE'!C711</f>
        <v>BUMPER BLOCK</v>
      </c>
      <c r="D711" s="93" t="str">
        <f>'CONSTRUCTION COST ESTIMATE'!BB711</f>
        <v>EA</v>
      </c>
      <c r="E711" s="94">
        <f>'CONSTRUCTION COST ESTIMATE'!BA711</f>
        <v>0</v>
      </c>
      <c r="F711" s="220">
        <f>'CONSTRUCTION COST ESTIMATE'!BC711</f>
        <v>0</v>
      </c>
      <c r="G711" s="221">
        <f>'CONSTRUCTION COST ESTIMATE'!BD711</f>
        <v>0</v>
      </c>
      <c r="H711" s="220"/>
      <c r="I711" s="220">
        <f t="shared" si="260"/>
        <v>0</v>
      </c>
      <c r="J711" s="220"/>
      <c r="K711" s="220">
        <f t="shared" si="261"/>
        <v>0</v>
      </c>
      <c r="L711" s="220"/>
      <c r="M711" s="220">
        <f t="shared" si="262"/>
        <v>0</v>
      </c>
      <c r="N711" s="220"/>
      <c r="O711" s="220">
        <f t="shared" si="263"/>
        <v>0</v>
      </c>
      <c r="P711" s="220"/>
      <c r="Q711" s="220">
        <f t="shared" si="264"/>
        <v>0</v>
      </c>
      <c r="R711" s="220"/>
      <c r="S711" s="220">
        <f t="shared" si="265"/>
        <v>0</v>
      </c>
      <c r="T711" s="220"/>
      <c r="U711" s="220">
        <f t="shared" si="266"/>
        <v>0</v>
      </c>
      <c r="V711" s="220"/>
      <c r="W711" s="220">
        <f t="shared" si="267"/>
        <v>0</v>
      </c>
      <c r="X711" s="220"/>
      <c r="Y711" s="220">
        <f t="shared" si="268"/>
        <v>0</v>
      </c>
      <c r="Z711" s="220"/>
      <c r="AA711" s="220">
        <f t="shared" si="269"/>
        <v>0</v>
      </c>
      <c r="AC711" s="222" t="e">
        <f t="shared" si="278"/>
        <v>#DIV/0!</v>
      </c>
      <c r="AD711" s="220" t="e">
        <f t="shared" si="270"/>
        <v>#NUM!</v>
      </c>
      <c r="AE711" s="223" t="e">
        <f t="shared" si="271"/>
        <v>#NUM!</v>
      </c>
      <c r="AF711" s="223" t="e">
        <f t="shared" si="272"/>
        <v>#NUM!</v>
      </c>
      <c r="AG711" s="222" t="e">
        <f t="shared" si="273"/>
        <v>#NUM!</v>
      </c>
      <c r="AI711" s="220" t="e">
        <f t="shared" si="274"/>
        <v>#DIV/0!</v>
      </c>
      <c r="AJ711" s="222" t="e">
        <f t="shared" si="275"/>
        <v>#DIV/0!</v>
      </c>
      <c r="AK711" s="222" t="e">
        <f t="shared" si="276"/>
        <v>#DIV/0!</v>
      </c>
      <c r="AL711" s="222" t="e">
        <f t="shared" si="277"/>
        <v>#DIV/0!</v>
      </c>
      <c r="AN711" s="89"/>
    </row>
    <row r="712" spans="1:40" s="88" customFormat="1" ht="30" hidden="1" customHeight="1">
      <c r="A712" s="88">
        <f>'CONSTRUCTION COST ESTIMATE'!A712</f>
        <v>0</v>
      </c>
      <c r="B712" s="91">
        <f>'CONSTRUCTION COST ESTIMATE'!B712</f>
        <v>613.10900000000004</v>
      </c>
      <c r="C712" s="92" t="str">
        <f>'CONSTRUCTION COST ESTIMATE'!C712</f>
        <v>PRECAST BUMPER BLOCK</v>
      </c>
      <c r="D712" s="93" t="str">
        <f>'CONSTRUCTION COST ESTIMATE'!BB712</f>
        <v>EA</v>
      </c>
      <c r="E712" s="94">
        <f>'CONSTRUCTION COST ESTIMATE'!BA712</f>
        <v>0</v>
      </c>
      <c r="F712" s="220">
        <f>'CONSTRUCTION COST ESTIMATE'!BC712</f>
        <v>0</v>
      </c>
      <c r="G712" s="221">
        <f>'CONSTRUCTION COST ESTIMATE'!BD712</f>
        <v>0</v>
      </c>
      <c r="H712" s="220"/>
      <c r="I712" s="220">
        <f t="shared" si="260"/>
        <v>0</v>
      </c>
      <c r="J712" s="220"/>
      <c r="K712" s="220">
        <f t="shared" si="261"/>
        <v>0</v>
      </c>
      <c r="L712" s="220"/>
      <c r="M712" s="220">
        <f t="shared" si="262"/>
        <v>0</v>
      </c>
      <c r="N712" s="220"/>
      <c r="O712" s="220">
        <f t="shared" si="263"/>
        <v>0</v>
      </c>
      <c r="P712" s="220"/>
      <c r="Q712" s="220">
        <f t="shared" si="264"/>
        <v>0</v>
      </c>
      <c r="R712" s="220"/>
      <c r="S712" s="220">
        <f t="shared" si="265"/>
        <v>0</v>
      </c>
      <c r="T712" s="220"/>
      <c r="U712" s="220">
        <f t="shared" si="266"/>
        <v>0</v>
      </c>
      <c r="V712" s="220"/>
      <c r="W712" s="220">
        <f t="shared" si="267"/>
        <v>0</v>
      </c>
      <c r="X712" s="220"/>
      <c r="Y712" s="220">
        <f t="shared" si="268"/>
        <v>0</v>
      </c>
      <c r="Z712" s="220"/>
      <c r="AA712" s="220">
        <f t="shared" si="269"/>
        <v>0</v>
      </c>
      <c r="AC712" s="222" t="e">
        <f t="shared" si="278"/>
        <v>#DIV/0!</v>
      </c>
      <c r="AD712" s="220" t="e">
        <f t="shared" si="270"/>
        <v>#NUM!</v>
      </c>
      <c r="AE712" s="223" t="e">
        <f t="shared" si="271"/>
        <v>#NUM!</v>
      </c>
      <c r="AF712" s="223" t="e">
        <f t="shared" si="272"/>
        <v>#NUM!</v>
      </c>
      <c r="AG712" s="222" t="e">
        <f t="shared" si="273"/>
        <v>#NUM!</v>
      </c>
      <c r="AI712" s="220" t="e">
        <f t="shared" si="274"/>
        <v>#DIV/0!</v>
      </c>
      <c r="AJ712" s="222" t="e">
        <f t="shared" si="275"/>
        <v>#DIV/0!</v>
      </c>
      <c r="AK712" s="222" t="e">
        <f t="shared" si="276"/>
        <v>#DIV/0!</v>
      </c>
      <c r="AL712" s="222" t="e">
        <f t="shared" si="277"/>
        <v>#DIV/0!</v>
      </c>
      <c r="AN712" s="89"/>
    </row>
    <row r="713" spans="1:40" s="88" customFormat="1" ht="30" hidden="1" customHeight="1">
      <c r="A713" s="88">
        <f>'CONSTRUCTION COST ESTIMATE'!A713</f>
        <v>0</v>
      </c>
      <c r="B713" s="91">
        <f>'CONSTRUCTION COST ESTIMATE'!B713</f>
        <v>613.11</v>
      </c>
      <c r="C713" s="92" t="str">
        <f>'CONSTRUCTION COST ESTIMATE'!C713</f>
        <v>TYPE A CURB</v>
      </c>
      <c r="D713" s="93" t="str">
        <f>'CONSTRUCTION COST ESTIMATE'!BB713</f>
        <v>LF</v>
      </c>
      <c r="E713" s="94">
        <f>'CONSTRUCTION COST ESTIMATE'!BA713</f>
        <v>0</v>
      </c>
      <c r="F713" s="220">
        <f>'CONSTRUCTION COST ESTIMATE'!BC713</f>
        <v>0</v>
      </c>
      <c r="G713" s="221">
        <f>'CONSTRUCTION COST ESTIMATE'!BD713</f>
        <v>0</v>
      </c>
      <c r="H713" s="220"/>
      <c r="I713" s="220">
        <f t="shared" si="260"/>
        <v>0</v>
      </c>
      <c r="J713" s="220"/>
      <c r="K713" s="220">
        <f t="shared" si="261"/>
        <v>0</v>
      </c>
      <c r="L713" s="220"/>
      <c r="M713" s="220">
        <f t="shared" si="262"/>
        <v>0</v>
      </c>
      <c r="N713" s="220"/>
      <c r="O713" s="220">
        <f t="shared" si="263"/>
        <v>0</v>
      </c>
      <c r="P713" s="220"/>
      <c r="Q713" s="220">
        <f t="shared" si="264"/>
        <v>0</v>
      </c>
      <c r="R713" s="220"/>
      <c r="S713" s="220">
        <f t="shared" si="265"/>
        <v>0</v>
      </c>
      <c r="T713" s="220"/>
      <c r="U713" s="220">
        <f t="shared" si="266"/>
        <v>0</v>
      </c>
      <c r="V713" s="220"/>
      <c r="W713" s="220">
        <f t="shared" si="267"/>
        <v>0</v>
      </c>
      <c r="X713" s="220"/>
      <c r="Y713" s="220">
        <f t="shared" si="268"/>
        <v>0</v>
      </c>
      <c r="Z713" s="220"/>
      <c r="AA713" s="220">
        <f t="shared" si="269"/>
        <v>0</v>
      </c>
      <c r="AC713" s="222" t="e">
        <f t="shared" si="278"/>
        <v>#DIV/0!</v>
      </c>
      <c r="AD713" s="220" t="e">
        <f t="shared" si="270"/>
        <v>#NUM!</v>
      </c>
      <c r="AE713" s="223" t="e">
        <f t="shared" si="271"/>
        <v>#NUM!</v>
      </c>
      <c r="AF713" s="223" t="e">
        <f t="shared" si="272"/>
        <v>#NUM!</v>
      </c>
      <c r="AG713" s="222" t="e">
        <f t="shared" si="273"/>
        <v>#NUM!</v>
      </c>
      <c r="AI713" s="220" t="e">
        <f t="shared" si="274"/>
        <v>#DIV/0!</v>
      </c>
      <c r="AJ713" s="222" t="e">
        <f t="shared" si="275"/>
        <v>#DIV/0!</v>
      </c>
      <c r="AK713" s="222" t="e">
        <f t="shared" si="276"/>
        <v>#DIV/0!</v>
      </c>
      <c r="AL713" s="222" t="e">
        <f t="shared" si="277"/>
        <v>#DIV/0!</v>
      </c>
      <c r="AN713" s="89"/>
    </row>
    <row r="714" spans="1:40" s="88" customFormat="1" ht="30" customHeight="1">
      <c r="A714" s="237" t="str">
        <f>'CONSTRUCTION COST ESTIMATE'!A714</f>
        <v>SP 614</v>
      </c>
      <c r="B714" s="140"/>
      <c r="C714" s="136" t="str">
        <f>'CONSTRUCTION COST ESTIMATE'!C714</f>
        <v>PAINTING</v>
      </c>
      <c r="D714" s="135"/>
      <c r="E714" s="137"/>
      <c r="F714" s="138"/>
      <c r="G714" s="238"/>
      <c r="H714" s="138"/>
      <c r="I714" s="138"/>
      <c r="J714" s="138"/>
      <c r="K714" s="138"/>
      <c r="L714" s="138"/>
      <c r="M714" s="138"/>
      <c r="N714" s="138"/>
      <c r="O714" s="138"/>
      <c r="P714" s="138"/>
      <c r="Q714" s="138"/>
      <c r="R714" s="138"/>
      <c r="S714" s="138"/>
      <c r="T714" s="138"/>
      <c r="U714" s="138"/>
      <c r="V714" s="138"/>
      <c r="W714" s="138"/>
      <c r="X714" s="138"/>
      <c r="Y714" s="138"/>
      <c r="Z714" s="138"/>
      <c r="AA714" s="138"/>
      <c r="AB714" s="239"/>
      <c r="AC714" s="240"/>
      <c r="AD714" s="241"/>
      <c r="AE714" s="242"/>
      <c r="AF714" s="242"/>
      <c r="AG714" s="240"/>
      <c r="AH714" s="239"/>
      <c r="AI714" s="241"/>
      <c r="AJ714" s="240"/>
      <c r="AK714" s="240"/>
      <c r="AL714" s="240"/>
      <c r="AN714" s="139" t="s">
        <v>1447</v>
      </c>
    </row>
    <row r="715" spans="1:40" s="88" customFormat="1" ht="30" hidden="1" customHeight="1">
      <c r="A715" s="88">
        <f>'CONSTRUCTION COST ESTIMATE'!A715</f>
        <v>0</v>
      </c>
      <c r="B715" s="91">
        <f>'CONSTRUCTION COST ESTIMATE'!B715</f>
        <v>614.00049999999999</v>
      </c>
      <c r="C715" s="92" t="str">
        <f>'CONSTRUCTION COST ESTIMATE'!C715</f>
        <v>PAINT FLOOD CONTROL CONCRETE VAULT</v>
      </c>
      <c r="D715" s="93" t="str">
        <f>'CONSTRUCTION COST ESTIMATE'!BB715</f>
        <v>LS</v>
      </c>
      <c r="E715" s="94">
        <f>'CONSTRUCTION COST ESTIMATE'!BA715</f>
        <v>0</v>
      </c>
      <c r="F715" s="220">
        <f>'CONSTRUCTION COST ESTIMATE'!BC715</f>
        <v>0</v>
      </c>
      <c r="G715" s="221">
        <f>'CONSTRUCTION COST ESTIMATE'!BD715</f>
        <v>0</v>
      </c>
      <c r="H715" s="220"/>
      <c r="I715" s="220">
        <f t="shared" si="260"/>
        <v>0</v>
      </c>
      <c r="J715" s="220"/>
      <c r="K715" s="220">
        <f t="shared" si="261"/>
        <v>0</v>
      </c>
      <c r="L715" s="220"/>
      <c r="M715" s="220">
        <f t="shared" si="262"/>
        <v>0</v>
      </c>
      <c r="N715" s="220"/>
      <c r="O715" s="220">
        <f t="shared" si="263"/>
        <v>0</v>
      </c>
      <c r="P715" s="220"/>
      <c r="Q715" s="220">
        <f t="shared" si="264"/>
        <v>0</v>
      </c>
      <c r="R715" s="220"/>
      <c r="S715" s="220">
        <f t="shared" si="265"/>
        <v>0</v>
      </c>
      <c r="T715" s="220"/>
      <c r="U715" s="220">
        <f t="shared" si="266"/>
        <v>0</v>
      </c>
      <c r="V715" s="220"/>
      <c r="W715" s="220">
        <f t="shared" si="267"/>
        <v>0</v>
      </c>
      <c r="X715" s="220"/>
      <c r="Y715" s="220">
        <f t="shared" si="268"/>
        <v>0</v>
      </c>
      <c r="Z715" s="220"/>
      <c r="AA715" s="220">
        <f t="shared" si="269"/>
        <v>0</v>
      </c>
      <c r="AC715" s="222" t="e">
        <f>I715/$I$1460</f>
        <v>#DIV/0!</v>
      </c>
      <c r="AD715" s="220" t="e">
        <f t="shared" si="270"/>
        <v>#NUM!</v>
      </c>
      <c r="AE715" s="223" t="e">
        <f t="shared" si="271"/>
        <v>#NUM!</v>
      </c>
      <c r="AF715" s="223" t="e">
        <f t="shared" si="272"/>
        <v>#NUM!</v>
      </c>
      <c r="AG715" s="222" t="e">
        <f t="shared" si="273"/>
        <v>#NUM!</v>
      </c>
      <c r="AI715" s="220" t="e">
        <f t="shared" si="274"/>
        <v>#DIV/0!</v>
      </c>
      <c r="AJ715" s="222" t="e">
        <f t="shared" si="275"/>
        <v>#DIV/0!</v>
      </c>
      <c r="AK715" s="222" t="e">
        <f t="shared" si="276"/>
        <v>#DIV/0!</v>
      </c>
      <c r="AL715" s="222" t="e">
        <f t="shared" si="277"/>
        <v>#DIV/0!</v>
      </c>
      <c r="AN715" s="89"/>
    </row>
    <row r="716" spans="1:40" s="88" customFormat="1" ht="30" customHeight="1">
      <c r="A716" s="237" t="str">
        <f>'CONSTRUCTION COST ESTIMATE'!A716</f>
        <v>SP 616-619</v>
      </c>
      <c r="B716" s="140"/>
      <c r="C716" s="136" t="str">
        <f>'CONSTRUCTION COST ESTIMATE'!C716</f>
        <v>FENCING</v>
      </c>
      <c r="D716" s="135"/>
      <c r="E716" s="137"/>
      <c r="F716" s="138"/>
      <c r="G716" s="238"/>
      <c r="H716" s="138"/>
      <c r="I716" s="138"/>
      <c r="J716" s="138"/>
      <c r="K716" s="138"/>
      <c r="L716" s="138"/>
      <c r="M716" s="138"/>
      <c r="N716" s="138"/>
      <c r="O716" s="138"/>
      <c r="P716" s="138"/>
      <c r="Q716" s="138"/>
      <c r="R716" s="138"/>
      <c r="S716" s="138"/>
      <c r="T716" s="138"/>
      <c r="U716" s="138"/>
      <c r="V716" s="138"/>
      <c r="W716" s="138"/>
      <c r="X716" s="138"/>
      <c r="Y716" s="138"/>
      <c r="Z716" s="138"/>
      <c r="AA716" s="138"/>
      <c r="AB716" s="239"/>
      <c r="AC716" s="240"/>
      <c r="AD716" s="241"/>
      <c r="AE716" s="242"/>
      <c r="AF716" s="242"/>
      <c r="AG716" s="240"/>
      <c r="AH716" s="239"/>
      <c r="AI716" s="241"/>
      <c r="AJ716" s="240"/>
      <c r="AK716" s="240"/>
      <c r="AL716" s="240"/>
      <c r="AN716" s="139" t="s">
        <v>1447</v>
      </c>
    </row>
    <row r="717" spans="1:40" s="88" customFormat="1" ht="30" hidden="1" customHeight="1">
      <c r="A717" s="88">
        <f>'CONSTRUCTION COST ESTIMATE'!A717</f>
        <v>0</v>
      </c>
      <c r="B717" s="91">
        <f>'CONSTRUCTION COST ESTIMATE'!B717</f>
        <v>616.00049999999999</v>
      </c>
      <c r="C717" s="92" t="str">
        <f>'CONSTRUCTION COST ESTIMATE'!C717</f>
        <v>PEDESTRIAN ACCESS GATE</v>
      </c>
      <c r="D717" s="93" t="str">
        <f>'CONSTRUCTION COST ESTIMATE'!BB717</f>
        <v>EA</v>
      </c>
      <c r="E717" s="94">
        <f>'CONSTRUCTION COST ESTIMATE'!BA717</f>
        <v>0</v>
      </c>
      <c r="F717" s="220">
        <f>'CONSTRUCTION COST ESTIMATE'!BC717</f>
        <v>0</v>
      </c>
      <c r="G717" s="221">
        <f>'CONSTRUCTION COST ESTIMATE'!BD717</f>
        <v>0</v>
      </c>
      <c r="H717" s="220"/>
      <c r="I717" s="220">
        <f t="shared" si="260"/>
        <v>0</v>
      </c>
      <c r="J717" s="220"/>
      <c r="K717" s="220">
        <f t="shared" si="261"/>
        <v>0</v>
      </c>
      <c r="L717" s="220"/>
      <c r="M717" s="220">
        <f t="shared" si="262"/>
        <v>0</v>
      </c>
      <c r="N717" s="220"/>
      <c r="O717" s="220">
        <f t="shared" si="263"/>
        <v>0</v>
      </c>
      <c r="P717" s="220"/>
      <c r="Q717" s="220">
        <f t="shared" si="264"/>
        <v>0</v>
      </c>
      <c r="R717" s="220"/>
      <c r="S717" s="220">
        <f t="shared" si="265"/>
        <v>0</v>
      </c>
      <c r="T717" s="220"/>
      <c r="U717" s="220">
        <f t="shared" si="266"/>
        <v>0</v>
      </c>
      <c r="V717" s="220"/>
      <c r="W717" s="220">
        <f t="shared" si="267"/>
        <v>0</v>
      </c>
      <c r="X717" s="220"/>
      <c r="Y717" s="220">
        <f t="shared" si="268"/>
        <v>0</v>
      </c>
      <c r="Z717" s="220"/>
      <c r="AA717" s="220">
        <f t="shared" si="269"/>
        <v>0</v>
      </c>
      <c r="AC717" s="222" t="e">
        <f t="shared" ref="AC717:AC752" si="279">I717/$I$1460</f>
        <v>#DIV/0!</v>
      </c>
      <c r="AD717" s="220" t="e">
        <f t="shared" si="270"/>
        <v>#NUM!</v>
      </c>
      <c r="AE717" s="223" t="e">
        <f t="shared" si="271"/>
        <v>#NUM!</v>
      </c>
      <c r="AF717" s="223" t="e">
        <f t="shared" si="272"/>
        <v>#NUM!</v>
      </c>
      <c r="AG717" s="222" t="e">
        <f t="shared" si="273"/>
        <v>#NUM!</v>
      </c>
      <c r="AI717" s="220" t="e">
        <f t="shared" si="274"/>
        <v>#DIV/0!</v>
      </c>
      <c r="AJ717" s="222" t="e">
        <f t="shared" si="275"/>
        <v>#DIV/0!</v>
      </c>
      <c r="AK717" s="222" t="e">
        <f t="shared" si="276"/>
        <v>#DIV/0!</v>
      </c>
      <c r="AL717" s="222" t="e">
        <f t="shared" si="277"/>
        <v>#DIV/0!</v>
      </c>
      <c r="AN717" s="89"/>
    </row>
    <row r="718" spans="1:40" s="88" customFormat="1" ht="30" hidden="1" customHeight="1">
      <c r="A718" s="88">
        <f>'CONSTRUCTION COST ESTIMATE'!A718</f>
        <v>0</v>
      </c>
      <c r="B718" s="91">
        <f>'CONSTRUCTION COST ESTIMATE'!B718</f>
        <v>616.00099999999998</v>
      </c>
      <c r="C718" s="92" t="str">
        <f>'CONSTRUCTION COST ESTIMATE'!C718</f>
        <v>PEDESTRIAN ACCESS GATE</v>
      </c>
      <c r="D718" s="93" t="str">
        <f>'CONSTRUCTION COST ESTIMATE'!BB718</f>
        <v>LS</v>
      </c>
      <c r="E718" s="94">
        <f>'CONSTRUCTION COST ESTIMATE'!BA718</f>
        <v>0</v>
      </c>
      <c r="F718" s="220">
        <f>'CONSTRUCTION COST ESTIMATE'!BC718</f>
        <v>0</v>
      </c>
      <c r="G718" s="221">
        <f>'CONSTRUCTION COST ESTIMATE'!BD718</f>
        <v>0</v>
      </c>
      <c r="H718" s="220"/>
      <c r="I718" s="220">
        <f t="shared" si="260"/>
        <v>0</v>
      </c>
      <c r="J718" s="220"/>
      <c r="K718" s="220">
        <f t="shared" si="261"/>
        <v>0</v>
      </c>
      <c r="L718" s="220"/>
      <c r="M718" s="220">
        <f t="shared" si="262"/>
        <v>0</v>
      </c>
      <c r="N718" s="220"/>
      <c r="O718" s="220">
        <f t="shared" si="263"/>
        <v>0</v>
      </c>
      <c r="P718" s="220"/>
      <c r="Q718" s="220">
        <f t="shared" si="264"/>
        <v>0</v>
      </c>
      <c r="R718" s="220"/>
      <c r="S718" s="220">
        <f t="shared" si="265"/>
        <v>0</v>
      </c>
      <c r="T718" s="220"/>
      <c r="U718" s="220">
        <f t="shared" si="266"/>
        <v>0</v>
      </c>
      <c r="V718" s="220"/>
      <c r="W718" s="220">
        <f t="shared" si="267"/>
        <v>0</v>
      </c>
      <c r="X718" s="220"/>
      <c r="Y718" s="220">
        <f t="shared" si="268"/>
        <v>0</v>
      </c>
      <c r="Z718" s="220"/>
      <c r="AA718" s="220">
        <f t="shared" si="269"/>
        <v>0</v>
      </c>
      <c r="AC718" s="222" t="e">
        <f t="shared" si="279"/>
        <v>#DIV/0!</v>
      </c>
      <c r="AD718" s="220" t="e">
        <f t="shared" si="270"/>
        <v>#NUM!</v>
      </c>
      <c r="AE718" s="223" t="e">
        <f t="shared" si="271"/>
        <v>#NUM!</v>
      </c>
      <c r="AF718" s="223" t="e">
        <f t="shared" si="272"/>
        <v>#NUM!</v>
      </c>
      <c r="AG718" s="222" t="e">
        <f t="shared" si="273"/>
        <v>#NUM!</v>
      </c>
      <c r="AI718" s="220" t="e">
        <f t="shared" si="274"/>
        <v>#DIV/0!</v>
      </c>
      <c r="AJ718" s="222" t="e">
        <f t="shared" si="275"/>
        <v>#DIV/0!</v>
      </c>
      <c r="AK718" s="222" t="e">
        <f t="shared" si="276"/>
        <v>#DIV/0!</v>
      </c>
      <c r="AL718" s="222" t="e">
        <f t="shared" si="277"/>
        <v>#DIV/0!</v>
      </c>
      <c r="AN718" s="89"/>
    </row>
    <row r="719" spans="1:40" s="88" customFormat="1" ht="30" hidden="1" customHeight="1">
      <c r="A719" s="88">
        <f>'CONSTRUCTION COST ESTIMATE'!A719</f>
        <v>0</v>
      </c>
      <c r="B719" s="91">
        <f>'CONSTRUCTION COST ESTIMATE'!B719</f>
        <v>616.00199999999995</v>
      </c>
      <c r="C719" s="92" t="str">
        <f>'CONSTRUCTION COST ESTIMATE'!C719</f>
        <v>MOTORIZED VEHICLE ACCESS GATE</v>
      </c>
      <c r="D719" s="93" t="str">
        <f>'CONSTRUCTION COST ESTIMATE'!BB719</f>
        <v>EA</v>
      </c>
      <c r="E719" s="94">
        <f>'CONSTRUCTION COST ESTIMATE'!BA719</f>
        <v>0</v>
      </c>
      <c r="F719" s="220">
        <f>'CONSTRUCTION COST ESTIMATE'!BC719</f>
        <v>0</v>
      </c>
      <c r="G719" s="221">
        <f>'CONSTRUCTION COST ESTIMATE'!BD719</f>
        <v>0</v>
      </c>
      <c r="H719" s="220"/>
      <c r="I719" s="220">
        <f t="shared" si="260"/>
        <v>0</v>
      </c>
      <c r="J719" s="220"/>
      <c r="K719" s="220">
        <f t="shared" si="261"/>
        <v>0</v>
      </c>
      <c r="L719" s="220"/>
      <c r="M719" s="220">
        <f t="shared" si="262"/>
        <v>0</v>
      </c>
      <c r="N719" s="220"/>
      <c r="O719" s="220">
        <f t="shared" si="263"/>
        <v>0</v>
      </c>
      <c r="P719" s="220"/>
      <c r="Q719" s="220">
        <f t="shared" si="264"/>
        <v>0</v>
      </c>
      <c r="R719" s="220"/>
      <c r="S719" s="220">
        <f t="shared" si="265"/>
        <v>0</v>
      </c>
      <c r="T719" s="220"/>
      <c r="U719" s="220">
        <f t="shared" si="266"/>
        <v>0</v>
      </c>
      <c r="V719" s="220"/>
      <c r="W719" s="220">
        <f t="shared" si="267"/>
        <v>0</v>
      </c>
      <c r="X719" s="220"/>
      <c r="Y719" s="220">
        <f t="shared" si="268"/>
        <v>0</v>
      </c>
      <c r="Z719" s="220"/>
      <c r="AA719" s="220">
        <f t="shared" si="269"/>
        <v>0</v>
      </c>
      <c r="AC719" s="222" t="e">
        <f t="shared" si="279"/>
        <v>#DIV/0!</v>
      </c>
      <c r="AD719" s="220" t="e">
        <f t="shared" si="270"/>
        <v>#NUM!</v>
      </c>
      <c r="AE719" s="223" t="e">
        <f t="shared" si="271"/>
        <v>#NUM!</v>
      </c>
      <c r="AF719" s="223" t="e">
        <f t="shared" si="272"/>
        <v>#NUM!</v>
      </c>
      <c r="AG719" s="222" t="e">
        <f t="shared" si="273"/>
        <v>#NUM!</v>
      </c>
      <c r="AI719" s="220" t="e">
        <f t="shared" si="274"/>
        <v>#DIV/0!</v>
      </c>
      <c r="AJ719" s="222" t="e">
        <f t="shared" si="275"/>
        <v>#DIV/0!</v>
      </c>
      <c r="AK719" s="222" t="e">
        <f t="shared" si="276"/>
        <v>#DIV/0!</v>
      </c>
      <c r="AL719" s="222" t="e">
        <f t="shared" si="277"/>
        <v>#DIV/0!</v>
      </c>
      <c r="AN719" s="89"/>
    </row>
    <row r="720" spans="1:40" s="88" customFormat="1" ht="30" hidden="1" customHeight="1">
      <c r="A720" s="88">
        <f>'CONSTRUCTION COST ESTIMATE'!A720</f>
        <v>0</v>
      </c>
      <c r="B720" s="91">
        <f>'CONSTRUCTION COST ESTIMATE'!B720</f>
        <v>616.00300000000004</v>
      </c>
      <c r="C720" s="92" t="str">
        <f>'CONSTRUCTION COST ESTIMATE'!C720</f>
        <v>MOTORIZED VEHICLE ACCESS GATE</v>
      </c>
      <c r="D720" s="93" t="str">
        <f>'CONSTRUCTION COST ESTIMATE'!BB720</f>
        <v>LS</v>
      </c>
      <c r="E720" s="94">
        <f>'CONSTRUCTION COST ESTIMATE'!BA720</f>
        <v>0</v>
      </c>
      <c r="F720" s="220">
        <f>'CONSTRUCTION COST ESTIMATE'!BC720</f>
        <v>0</v>
      </c>
      <c r="G720" s="221">
        <f>'CONSTRUCTION COST ESTIMATE'!BD720</f>
        <v>0</v>
      </c>
      <c r="H720" s="220"/>
      <c r="I720" s="220">
        <f t="shared" si="260"/>
        <v>0</v>
      </c>
      <c r="J720" s="220"/>
      <c r="K720" s="220">
        <f t="shared" si="261"/>
        <v>0</v>
      </c>
      <c r="L720" s="220"/>
      <c r="M720" s="220">
        <f t="shared" si="262"/>
        <v>0</v>
      </c>
      <c r="N720" s="220"/>
      <c r="O720" s="220">
        <f t="shared" si="263"/>
        <v>0</v>
      </c>
      <c r="P720" s="220"/>
      <c r="Q720" s="220">
        <f t="shared" si="264"/>
        <v>0</v>
      </c>
      <c r="R720" s="220"/>
      <c r="S720" s="220">
        <f t="shared" si="265"/>
        <v>0</v>
      </c>
      <c r="T720" s="220"/>
      <c r="U720" s="220">
        <f t="shared" si="266"/>
        <v>0</v>
      </c>
      <c r="V720" s="220"/>
      <c r="W720" s="220">
        <f t="shared" si="267"/>
        <v>0</v>
      </c>
      <c r="X720" s="220"/>
      <c r="Y720" s="220">
        <f t="shared" si="268"/>
        <v>0</v>
      </c>
      <c r="Z720" s="220"/>
      <c r="AA720" s="220">
        <f t="shared" si="269"/>
        <v>0</v>
      </c>
      <c r="AC720" s="222" t="e">
        <f t="shared" si="279"/>
        <v>#DIV/0!</v>
      </c>
      <c r="AD720" s="220" t="e">
        <f t="shared" si="270"/>
        <v>#NUM!</v>
      </c>
      <c r="AE720" s="223" t="e">
        <f t="shared" si="271"/>
        <v>#NUM!</v>
      </c>
      <c r="AF720" s="223" t="e">
        <f t="shared" si="272"/>
        <v>#NUM!</v>
      </c>
      <c r="AG720" s="222" t="e">
        <f t="shared" si="273"/>
        <v>#NUM!</v>
      </c>
      <c r="AI720" s="220" t="e">
        <f t="shared" si="274"/>
        <v>#DIV/0!</v>
      </c>
      <c r="AJ720" s="222" t="e">
        <f t="shared" si="275"/>
        <v>#DIV/0!</v>
      </c>
      <c r="AK720" s="222" t="e">
        <f t="shared" si="276"/>
        <v>#DIV/0!</v>
      </c>
      <c r="AL720" s="222" t="e">
        <f t="shared" si="277"/>
        <v>#DIV/0!</v>
      </c>
      <c r="AN720" s="89"/>
    </row>
    <row r="721" spans="1:40" s="88" customFormat="1" ht="30" hidden="1" customHeight="1">
      <c r="A721" s="88">
        <f>'CONSTRUCTION COST ESTIMATE'!A721</f>
        <v>0</v>
      </c>
      <c r="B721" s="91">
        <f>'CONSTRUCTION COST ESTIMATE'!B721</f>
        <v>616.00400000000002</v>
      </c>
      <c r="C721" s="92" t="str">
        <f>'CONSTRUCTION COST ESTIMATE'!C721</f>
        <v>PARKING LOT PEDESTRIAN ACCESS GATE</v>
      </c>
      <c r="D721" s="93" t="str">
        <f>'CONSTRUCTION COST ESTIMATE'!BB721</f>
        <v>EA</v>
      </c>
      <c r="E721" s="94">
        <f>'CONSTRUCTION COST ESTIMATE'!BA721</f>
        <v>0</v>
      </c>
      <c r="F721" s="220">
        <f>'CONSTRUCTION COST ESTIMATE'!BC721</f>
        <v>0</v>
      </c>
      <c r="G721" s="221">
        <f>'CONSTRUCTION COST ESTIMATE'!BD721</f>
        <v>0</v>
      </c>
      <c r="H721" s="220"/>
      <c r="I721" s="220">
        <f t="shared" si="260"/>
        <v>0</v>
      </c>
      <c r="J721" s="220"/>
      <c r="K721" s="220">
        <f t="shared" si="261"/>
        <v>0</v>
      </c>
      <c r="L721" s="220"/>
      <c r="M721" s="220">
        <f t="shared" si="262"/>
        <v>0</v>
      </c>
      <c r="N721" s="220"/>
      <c r="O721" s="220">
        <f t="shared" si="263"/>
        <v>0</v>
      </c>
      <c r="P721" s="220"/>
      <c r="Q721" s="220">
        <f t="shared" si="264"/>
        <v>0</v>
      </c>
      <c r="R721" s="220"/>
      <c r="S721" s="220">
        <f t="shared" si="265"/>
        <v>0</v>
      </c>
      <c r="T721" s="220"/>
      <c r="U721" s="220">
        <f t="shared" si="266"/>
        <v>0</v>
      </c>
      <c r="V721" s="220"/>
      <c r="W721" s="220">
        <f t="shared" si="267"/>
        <v>0</v>
      </c>
      <c r="X721" s="220"/>
      <c r="Y721" s="220">
        <f t="shared" si="268"/>
        <v>0</v>
      </c>
      <c r="Z721" s="220"/>
      <c r="AA721" s="220">
        <f t="shared" si="269"/>
        <v>0</v>
      </c>
      <c r="AC721" s="222" t="e">
        <f t="shared" si="279"/>
        <v>#DIV/0!</v>
      </c>
      <c r="AD721" s="220" t="e">
        <f t="shared" si="270"/>
        <v>#NUM!</v>
      </c>
      <c r="AE721" s="223" t="e">
        <f t="shared" si="271"/>
        <v>#NUM!</v>
      </c>
      <c r="AF721" s="223" t="e">
        <f t="shared" si="272"/>
        <v>#NUM!</v>
      </c>
      <c r="AG721" s="222" t="e">
        <f t="shared" si="273"/>
        <v>#NUM!</v>
      </c>
      <c r="AI721" s="220" t="e">
        <f t="shared" si="274"/>
        <v>#DIV/0!</v>
      </c>
      <c r="AJ721" s="222" t="e">
        <f t="shared" si="275"/>
        <v>#DIV/0!</v>
      </c>
      <c r="AK721" s="222" t="e">
        <f t="shared" si="276"/>
        <v>#DIV/0!</v>
      </c>
      <c r="AL721" s="222" t="e">
        <f t="shared" si="277"/>
        <v>#DIV/0!</v>
      </c>
      <c r="AN721" s="89"/>
    </row>
    <row r="722" spans="1:40" s="88" customFormat="1" ht="30" hidden="1" customHeight="1">
      <c r="A722" s="88">
        <f>'CONSTRUCTION COST ESTIMATE'!A722</f>
        <v>0</v>
      </c>
      <c r="B722" s="91">
        <f>'CONSTRUCTION COST ESTIMATE'!B722</f>
        <v>616.005</v>
      </c>
      <c r="C722" s="92" t="str">
        <f>'CONSTRUCTION COST ESTIMATE'!C722</f>
        <v>PARKING LOT PEDESTRIAN ACCESS GATE</v>
      </c>
      <c r="D722" s="93" t="str">
        <f>'CONSTRUCTION COST ESTIMATE'!BB722</f>
        <v>LS</v>
      </c>
      <c r="E722" s="94">
        <f>'CONSTRUCTION COST ESTIMATE'!BA722</f>
        <v>0</v>
      </c>
      <c r="F722" s="220">
        <f>'CONSTRUCTION COST ESTIMATE'!BC722</f>
        <v>0</v>
      </c>
      <c r="G722" s="221">
        <f>'CONSTRUCTION COST ESTIMATE'!BD722</f>
        <v>0</v>
      </c>
      <c r="H722" s="220"/>
      <c r="I722" s="220">
        <f t="shared" si="260"/>
        <v>0</v>
      </c>
      <c r="J722" s="220"/>
      <c r="K722" s="220">
        <f t="shared" si="261"/>
        <v>0</v>
      </c>
      <c r="L722" s="220"/>
      <c r="M722" s="220">
        <f t="shared" si="262"/>
        <v>0</v>
      </c>
      <c r="N722" s="220"/>
      <c r="O722" s="220">
        <f t="shared" si="263"/>
        <v>0</v>
      </c>
      <c r="P722" s="220"/>
      <c r="Q722" s="220">
        <f t="shared" si="264"/>
        <v>0</v>
      </c>
      <c r="R722" s="220"/>
      <c r="S722" s="220">
        <f t="shared" si="265"/>
        <v>0</v>
      </c>
      <c r="T722" s="220"/>
      <c r="U722" s="220">
        <f t="shared" si="266"/>
        <v>0</v>
      </c>
      <c r="V722" s="220"/>
      <c r="W722" s="220">
        <f t="shared" si="267"/>
        <v>0</v>
      </c>
      <c r="X722" s="220"/>
      <c r="Y722" s="220">
        <f t="shared" si="268"/>
        <v>0</v>
      </c>
      <c r="Z722" s="220"/>
      <c r="AA722" s="220">
        <f t="shared" si="269"/>
        <v>0</v>
      </c>
      <c r="AC722" s="222" t="e">
        <f t="shared" si="279"/>
        <v>#DIV/0!</v>
      </c>
      <c r="AD722" s="220" t="e">
        <f t="shared" si="270"/>
        <v>#NUM!</v>
      </c>
      <c r="AE722" s="223" t="e">
        <f t="shared" si="271"/>
        <v>#NUM!</v>
      </c>
      <c r="AF722" s="223" t="e">
        <f t="shared" si="272"/>
        <v>#NUM!</v>
      </c>
      <c r="AG722" s="222" t="e">
        <f t="shared" si="273"/>
        <v>#NUM!</v>
      </c>
      <c r="AI722" s="220" t="e">
        <f t="shared" si="274"/>
        <v>#DIV/0!</v>
      </c>
      <c r="AJ722" s="222" t="e">
        <f t="shared" si="275"/>
        <v>#DIV/0!</v>
      </c>
      <c r="AK722" s="222" t="e">
        <f t="shared" si="276"/>
        <v>#DIV/0!</v>
      </c>
      <c r="AL722" s="222" t="e">
        <f t="shared" si="277"/>
        <v>#DIV/0!</v>
      </c>
      <c r="AN722" s="89"/>
    </row>
    <row r="723" spans="1:40" s="88" customFormat="1" ht="30" hidden="1" customHeight="1">
      <c r="A723" s="88">
        <f>'CONSTRUCTION COST ESTIMATE'!A723</f>
        <v>0</v>
      </c>
      <c r="B723" s="91">
        <f>'CONSTRUCTION COST ESTIMATE'!B723</f>
        <v>616.00599999999997</v>
      </c>
      <c r="C723" s="92" t="str">
        <f>'CONSTRUCTION COST ESTIMATE'!C723</f>
        <v>POST AND CABLE FENCE</v>
      </c>
      <c r="D723" s="93" t="str">
        <f>'CONSTRUCTION COST ESTIMATE'!BB723</f>
        <v>LF</v>
      </c>
      <c r="E723" s="94">
        <f>'CONSTRUCTION COST ESTIMATE'!BA723</f>
        <v>0</v>
      </c>
      <c r="F723" s="220">
        <f>'CONSTRUCTION COST ESTIMATE'!BC723</f>
        <v>0</v>
      </c>
      <c r="G723" s="221">
        <f>'CONSTRUCTION COST ESTIMATE'!BD723</f>
        <v>0</v>
      </c>
      <c r="H723" s="220"/>
      <c r="I723" s="220">
        <f t="shared" si="260"/>
        <v>0</v>
      </c>
      <c r="J723" s="220"/>
      <c r="K723" s="220">
        <f t="shared" si="261"/>
        <v>0</v>
      </c>
      <c r="L723" s="220"/>
      <c r="M723" s="220">
        <f t="shared" si="262"/>
        <v>0</v>
      </c>
      <c r="N723" s="220"/>
      <c r="O723" s="220">
        <f t="shared" si="263"/>
        <v>0</v>
      </c>
      <c r="P723" s="220"/>
      <c r="Q723" s="220">
        <f t="shared" si="264"/>
        <v>0</v>
      </c>
      <c r="R723" s="220"/>
      <c r="S723" s="220">
        <f t="shared" si="265"/>
        <v>0</v>
      </c>
      <c r="T723" s="220"/>
      <c r="U723" s="220">
        <f t="shared" si="266"/>
        <v>0</v>
      </c>
      <c r="V723" s="220"/>
      <c r="W723" s="220">
        <f t="shared" si="267"/>
        <v>0</v>
      </c>
      <c r="X723" s="220"/>
      <c r="Y723" s="220">
        <f t="shared" si="268"/>
        <v>0</v>
      </c>
      <c r="Z723" s="220"/>
      <c r="AA723" s="220">
        <f t="shared" si="269"/>
        <v>0</v>
      </c>
      <c r="AC723" s="222" t="e">
        <f t="shared" si="279"/>
        <v>#DIV/0!</v>
      </c>
      <c r="AD723" s="220" t="e">
        <f t="shared" si="270"/>
        <v>#NUM!</v>
      </c>
      <c r="AE723" s="223" t="e">
        <f t="shared" si="271"/>
        <v>#NUM!</v>
      </c>
      <c r="AF723" s="223" t="e">
        <f t="shared" si="272"/>
        <v>#NUM!</v>
      </c>
      <c r="AG723" s="222" t="e">
        <f t="shared" si="273"/>
        <v>#NUM!</v>
      </c>
      <c r="AI723" s="220" t="e">
        <f t="shared" si="274"/>
        <v>#DIV/0!</v>
      </c>
      <c r="AJ723" s="222" t="e">
        <f t="shared" si="275"/>
        <v>#DIV/0!</v>
      </c>
      <c r="AK723" s="222" t="e">
        <f t="shared" si="276"/>
        <v>#DIV/0!</v>
      </c>
      <c r="AL723" s="222" t="e">
        <f t="shared" si="277"/>
        <v>#DIV/0!</v>
      </c>
      <c r="AN723" s="89"/>
    </row>
    <row r="724" spans="1:40" s="88" customFormat="1" ht="30" hidden="1" customHeight="1">
      <c r="A724" s="88">
        <f>'CONSTRUCTION COST ESTIMATE'!A724</f>
        <v>0</v>
      </c>
      <c r="B724" s="91">
        <f>'CONSTRUCTION COST ESTIMATE'!B724</f>
        <v>616.00699999999995</v>
      </c>
      <c r="C724" s="92" t="str">
        <f>'CONSTRUCTION COST ESTIMATE'!C724</f>
        <v>POST AND CABLE FENCE (2 FOOT)</v>
      </c>
      <c r="D724" s="93" t="str">
        <f>'CONSTRUCTION COST ESTIMATE'!BB724</f>
        <v>LF</v>
      </c>
      <c r="E724" s="94">
        <f>'CONSTRUCTION COST ESTIMATE'!BA724</f>
        <v>0</v>
      </c>
      <c r="F724" s="220">
        <f>'CONSTRUCTION COST ESTIMATE'!BC724</f>
        <v>0</v>
      </c>
      <c r="G724" s="221">
        <f>'CONSTRUCTION COST ESTIMATE'!BD724</f>
        <v>0</v>
      </c>
      <c r="H724" s="220"/>
      <c r="I724" s="220">
        <f t="shared" si="260"/>
        <v>0</v>
      </c>
      <c r="J724" s="220"/>
      <c r="K724" s="220">
        <f t="shared" si="261"/>
        <v>0</v>
      </c>
      <c r="L724" s="220"/>
      <c r="M724" s="220">
        <f t="shared" si="262"/>
        <v>0</v>
      </c>
      <c r="N724" s="220"/>
      <c r="O724" s="220">
        <f t="shared" si="263"/>
        <v>0</v>
      </c>
      <c r="P724" s="220"/>
      <c r="Q724" s="220">
        <f t="shared" si="264"/>
        <v>0</v>
      </c>
      <c r="R724" s="220"/>
      <c r="S724" s="220">
        <f t="shared" si="265"/>
        <v>0</v>
      </c>
      <c r="T724" s="220"/>
      <c r="U724" s="220">
        <f t="shared" si="266"/>
        <v>0</v>
      </c>
      <c r="V724" s="220"/>
      <c r="W724" s="220">
        <f t="shared" si="267"/>
        <v>0</v>
      </c>
      <c r="X724" s="220"/>
      <c r="Y724" s="220">
        <f t="shared" si="268"/>
        <v>0</v>
      </c>
      <c r="Z724" s="220"/>
      <c r="AA724" s="220">
        <f t="shared" si="269"/>
        <v>0</v>
      </c>
      <c r="AC724" s="222" t="e">
        <f t="shared" si="279"/>
        <v>#DIV/0!</v>
      </c>
      <c r="AD724" s="220" t="e">
        <f t="shared" si="270"/>
        <v>#NUM!</v>
      </c>
      <c r="AE724" s="223" t="e">
        <f t="shared" si="271"/>
        <v>#NUM!</v>
      </c>
      <c r="AF724" s="223" t="e">
        <f t="shared" si="272"/>
        <v>#NUM!</v>
      </c>
      <c r="AG724" s="222" t="e">
        <f t="shared" si="273"/>
        <v>#NUM!</v>
      </c>
      <c r="AI724" s="220" t="e">
        <f t="shared" si="274"/>
        <v>#DIV/0!</v>
      </c>
      <c r="AJ724" s="222" t="e">
        <f t="shared" si="275"/>
        <v>#DIV/0!</v>
      </c>
      <c r="AK724" s="222" t="e">
        <f t="shared" si="276"/>
        <v>#DIV/0!</v>
      </c>
      <c r="AL724" s="222" t="e">
        <f t="shared" si="277"/>
        <v>#DIV/0!</v>
      </c>
      <c r="AN724" s="89"/>
    </row>
    <row r="725" spans="1:40" s="88" customFormat="1" ht="30" hidden="1" customHeight="1">
      <c r="A725" s="88">
        <f>'CONSTRUCTION COST ESTIMATE'!A725</f>
        <v>0</v>
      </c>
      <c r="B725" s="91">
        <f>'CONSTRUCTION COST ESTIMATE'!B725</f>
        <v>616.00800000000004</v>
      </c>
      <c r="C725" s="92" t="str">
        <f>'CONSTRUCTION COST ESTIMATE'!C725</f>
        <v>POST AND CABLE FENCE (4.5 FOOT)</v>
      </c>
      <c r="D725" s="93" t="str">
        <f>'CONSTRUCTION COST ESTIMATE'!BB725</f>
        <v>LF</v>
      </c>
      <c r="E725" s="94">
        <f>'CONSTRUCTION COST ESTIMATE'!BA725</f>
        <v>0</v>
      </c>
      <c r="F725" s="220">
        <f>'CONSTRUCTION COST ESTIMATE'!BC725</f>
        <v>0</v>
      </c>
      <c r="G725" s="221">
        <f>'CONSTRUCTION COST ESTIMATE'!BD725</f>
        <v>0</v>
      </c>
      <c r="H725" s="220"/>
      <c r="I725" s="220">
        <f t="shared" si="260"/>
        <v>0</v>
      </c>
      <c r="J725" s="220"/>
      <c r="K725" s="220">
        <f t="shared" si="261"/>
        <v>0</v>
      </c>
      <c r="L725" s="220"/>
      <c r="M725" s="220">
        <f t="shared" si="262"/>
        <v>0</v>
      </c>
      <c r="N725" s="220"/>
      <c r="O725" s="220">
        <f t="shared" si="263"/>
        <v>0</v>
      </c>
      <c r="P725" s="220"/>
      <c r="Q725" s="220">
        <f t="shared" si="264"/>
        <v>0</v>
      </c>
      <c r="R725" s="220"/>
      <c r="S725" s="220">
        <f t="shared" si="265"/>
        <v>0</v>
      </c>
      <c r="T725" s="220"/>
      <c r="U725" s="220">
        <f t="shared" si="266"/>
        <v>0</v>
      </c>
      <c r="V725" s="220"/>
      <c r="W725" s="220">
        <f t="shared" si="267"/>
        <v>0</v>
      </c>
      <c r="X725" s="220"/>
      <c r="Y725" s="220">
        <f t="shared" si="268"/>
        <v>0</v>
      </c>
      <c r="Z725" s="220"/>
      <c r="AA725" s="220">
        <f t="shared" si="269"/>
        <v>0</v>
      </c>
      <c r="AC725" s="222" t="e">
        <f t="shared" si="279"/>
        <v>#DIV/0!</v>
      </c>
      <c r="AD725" s="220" t="e">
        <f t="shared" si="270"/>
        <v>#NUM!</v>
      </c>
      <c r="AE725" s="223" t="e">
        <f t="shared" si="271"/>
        <v>#NUM!</v>
      </c>
      <c r="AF725" s="223" t="e">
        <f t="shared" si="272"/>
        <v>#NUM!</v>
      </c>
      <c r="AG725" s="222" t="e">
        <f t="shared" si="273"/>
        <v>#NUM!</v>
      </c>
      <c r="AI725" s="220" t="e">
        <f t="shared" si="274"/>
        <v>#DIV/0!</v>
      </c>
      <c r="AJ725" s="222" t="e">
        <f t="shared" si="275"/>
        <v>#DIV/0!</v>
      </c>
      <c r="AK725" s="222" t="e">
        <f t="shared" si="276"/>
        <v>#DIV/0!</v>
      </c>
      <c r="AL725" s="222" t="e">
        <f t="shared" si="277"/>
        <v>#DIV/0!</v>
      </c>
      <c r="AN725" s="89"/>
    </row>
    <row r="726" spans="1:40" s="88" customFormat="1" ht="30" hidden="1" customHeight="1">
      <c r="A726" s="88">
        <f>'CONSTRUCTION COST ESTIMATE'!A726</f>
        <v>0</v>
      </c>
      <c r="B726" s="91">
        <f>'CONSTRUCTION COST ESTIMATE'!B726</f>
        <v>616.00900000000001</v>
      </c>
      <c r="C726" s="92" t="str">
        <f>'CONSTRUCTION COST ESTIMATE'!C726</f>
        <v>CHAIN LINK FENCE (4 FOOT)</v>
      </c>
      <c r="D726" s="93" t="str">
        <f>'CONSTRUCTION COST ESTIMATE'!BB726</f>
        <v>LF</v>
      </c>
      <c r="E726" s="94">
        <f>'CONSTRUCTION COST ESTIMATE'!BA726</f>
        <v>0</v>
      </c>
      <c r="F726" s="220">
        <f>'CONSTRUCTION COST ESTIMATE'!BC726</f>
        <v>0</v>
      </c>
      <c r="G726" s="221">
        <f>'CONSTRUCTION COST ESTIMATE'!BD726</f>
        <v>0</v>
      </c>
      <c r="H726" s="220"/>
      <c r="I726" s="220">
        <f t="shared" si="260"/>
        <v>0</v>
      </c>
      <c r="J726" s="220"/>
      <c r="K726" s="220">
        <f t="shared" si="261"/>
        <v>0</v>
      </c>
      <c r="L726" s="220"/>
      <c r="M726" s="220">
        <f t="shared" si="262"/>
        <v>0</v>
      </c>
      <c r="N726" s="220"/>
      <c r="O726" s="220">
        <f t="shared" si="263"/>
        <v>0</v>
      </c>
      <c r="P726" s="220"/>
      <c r="Q726" s="220">
        <f t="shared" si="264"/>
        <v>0</v>
      </c>
      <c r="R726" s="220"/>
      <c r="S726" s="220">
        <f t="shared" si="265"/>
        <v>0</v>
      </c>
      <c r="T726" s="220"/>
      <c r="U726" s="220">
        <f t="shared" si="266"/>
        <v>0</v>
      </c>
      <c r="V726" s="220"/>
      <c r="W726" s="220">
        <f t="shared" si="267"/>
        <v>0</v>
      </c>
      <c r="X726" s="220"/>
      <c r="Y726" s="220">
        <f t="shared" si="268"/>
        <v>0</v>
      </c>
      <c r="Z726" s="220"/>
      <c r="AA726" s="220">
        <f t="shared" si="269"/>
        <v>0</v>
      </c>
      <c r="AC726" s="222" t="e">
        <f t="shared" si="279"/>
        <v>#DIV/0!</v>
      </c>
      <c r="AD726" s="220" t="e">
        <f t="shared" si="270"/>
        <v>#NUM!</v>
      </c>
      <c r="AE726" s="223" t="e">
        <f t="shared" si="271"/>
        <v>#NUM!</v>
      </c>
      <c r="AF726" s="223" t="e">
        <f t="shared" si="272"/>
        <v>#NUM!</v>
      </c>
      <c r="AG726" s="222" t="e">
        <f t="shared" si="273"/>
        <v>#NUM!</v>
      </c>
      <c r="AI726" s="220" t="e">
        <f t="shared" si="274"/>
        <v>#DIV/0!</v>
      </c>
      <c r="AJ726" s="222" t="e">
        <f t="shared" si="275"/>
        <v>#DIV/0!</v>
      </c>
      <c r="AK726" s="222" t="e">
        <f t="shared" si="276"/>
        <v>#DIV/0!</v>
      </c>
      <c r="AL726" s="222" t="e">
        <f t="shared" si="277"/>
        <v>#DIV/0!</v>
      </c>
      <c r="AN726" s="89"/>
    </row>
    <row r="727" spans="1:40" s="88" customFormat="1" ht="30" hidden="1" customHeight="1">
      <c r="A727" s="88">
        <f>'CONSTRUCTION COST ESTIMATE'!A727</f>
        <v>0</v>
      </c>
      <c r="B727" s="91">
        <f>'CONSTRUCTION COST ESTIMATE'!B727</f>
        <v>616.01</v>
      </c>
      <c r="C727" s="92" t="str">
        <f>'CONSTRUCTION COST ESTIMATE'!C727</f>
        <v>CHAIN LINK FENCE (5 FOOT)</v>
      </c>
      <c r="D727" s="93" t="str">
        <f>'CONSTRUCTION COST ESTIMATE'!BB727</f>
        <v>LF</v>
      </c>
      <c r="E727" s="94">
        <f>'CONSTRUCTION COST ESTIMATE'!BA727</f>
        <v>0</v>
      </c>
      <c r="F727" s="220">
        <f>'CONSTRUCTION COST ESTIMATE'!BC727</f>
        <v>0</v>
      </c>
      <c r="G727" s="221">
        <f>'CONSTRUCTION COST ESTIMATE'!BD727</f>
        <v>0</v>
      </c>
      <c r="H727" s="220"/>
      <c r="I727" s="220">
        <f t="shared" ref="I727:I790" si="280">$E727*H727</f>
        <v>0</v>
      </c>
      <c r="J727" s="220"/>
      <c r="K727" s="220">
        <f t="shared" ref="K727:K790" si="281">$E727*J727</f>
        <v>0</v>
      </c>
      <c r="L727" s="220"/>
      <c r="M727" s="220">
        <f t="shared" ref="M727:M790" si="282">$E727*L727</f>
        <v>0</v>
      </c>
      <c r="N727" s="220"/>
      <c r="O727" s="220">
        <f t="shared" ref="O727:O790" si="283">$E727*N727</f>
        <v>0</v>
      </c>
      <c r="P727" s="220"/>
      <c r="Q727" s="220">
        <f t="shared" ref="Q727:Q790" si="284">$E727*P727</f>
        <v>0</v>
      </c>
      <c r="R727" s="220"/>
      <c r="S727" s="220">
        <f t="shared" ref="S727:S790" si="285">$E727*R727</f>
        <v>0</v>
      </c>
      <c r="T727" s="220"/>
      <c r="U727" s="220">
        <f t="shared" ref="U727:U790" si="286">$E727*T727</f>
        <v>0</v>
      </c>
      <c r="V727" s="220"/>
      <c r="W727" s="220">
        <f t="shared" ref="W727:W790" si="287">$E727*V727</f>
        <v>0</v>
      </c>
      <c r="X727" s="220"/>
      <c r="Y727" s="220">
        <f t="shared" ref="Y727:Y790" si="288">$E727*X727</f>
        <v>0</v>
      </c>
      <c r="Z727" s="220"/>
      <c r="AA727" s="220">
        <f t="shared" ref="AA727:AA790" si="289">$E727*Z727</f>
        <v>0</v>
      </c>
      <c r="AC727" s="222" t="e">
        <f t="shared" si="279"/>
        <v>#DIV/0!</v>
      </c>
      <c r="AD727" s="220" t="e">
        <f t="shared" ref="AD727:AD790" si="290">MEDIAN(H727,J727,L727,N727,P727,R727,T727,V727,X727,Z727)</f>
        <v>#NUM!</v>
      </c>
      <c r="AE727" s="223" t="e">
        <f t="shared" ref="AE727:AE790" si="291">IF(H727&gt;AD727,"X","")</f>
        <v>#NUM!</v>
      </c>
      <c r="AF727" s="223" t="e">
        <f t="shared" ref="AF727:AF790" si="292">IF(H727&lt;AD727,"X","")</f>
        <v>#NUM!</v>
      </c>
      <c r="AG727" s="222" t="e">
        <f t="shared" ref="AG727:AG790" si="293">H727/AD727</f>
        <v>#NUM!</v>
      </c>
      <c r="AI727" s="220" t="e">
        <f t="shared" ref="AI727:AI790" si="294">AVERAGE(H727,J727,L727,N727,P727,R727,T727,V727,X727,Z727)</f>
        <v>#DIV/0!</v>
      </c>
      <c r="AJ727" s="222" t="e">
        <f t="shared" ref="AJ727:AJ790" si="295">AI727/F727</f>
        <v>#DIV/0!</v>
      </c>
      <c r="AK727" s="222" t="e">
        <f t="shared" ref="AK727:AK790" si="296">H727/F727</f>
        <v>#DIV/0!</v>
      </c>
      <c r="AL727" s="222" t="e">
        <f t="shared" ref="AL727:AL790" si="297">H727/AI727</f>
        <v>#DIV/0!</v>
      </c>
      <c r="AN727" s="89"/>
    </row>
    <row r="728" spans="1:40" s="88" customFormat="1" ht="30" hidden="1" customHeight="1">
      <c r="A728" s="88">
        <f>'CONSTRUCTION COST ESTIMATE'!A728</f>
        <v>0</v>
      </c>
      <c r="B728" s="91">
        <f>'CONSTRUCTION COST ESTIMATE'!B728</f>
        <v>616.01099999999997</v>
      </c>
      <c r="C728" s="92" t="str">
        <f>'CONSTRUCTION COST ESTIMATE'!C728</f>
        <v>CHAIN LINK FENCE (6 FOOT)</v>
      </c>
      <c r="D728" s="93" t="str">
        <f>'CONSTRUCTION COST ESTIMATE'!BB728</f>
        <v>LF</v>
      </c>
      <c r="E728" s="94">
        <f>'CONSTRUCTION COST ESTIMATE'!BA728</f>
        <v>0</v>
      </c>
      <c r="F728" s="220">
        <f>'CONSTRUCTION COST ESTIMATE'!BC728</f>
        <v>0</v>
      </c>
      <c r="G728" s="221">
        <f>'CONSTRUCTION COST ESTIMATE'!BD728</f>
        <v>0</v>
      </c>
      <c r="H728" s="220"/>
      <c r="I728" s="220">
        <f t="shared" si="280"/>
        <v>0</v>
      </c>
      <c r="J728" s="220"/>
      <c r="K728" s="220">
        <f t="shared" si="281"/>
        <v>0</v>
      </c>
      <c r="L728" s="220"/>
      <c r="M728" s="220">
        <f t="shared" si="282"/>
        <v>0</v>
      </c>
      <c r="N728" s="220"/>
      <c r="O728" s="220">
        <f t="shared" si="283"/>
        <v>0</v>
      </c>
      <c r="P728" s="220"/>
      <c r="Q728" s="220">
        <f t="shared" si="284"/>
        <v>0</v>
      </c>
      <c r="R728" s="220"/>
      <c r="S728" s="220">
        <f t="shared" si="285"/>
        <v>0</v>
      </c>
      <c r="T728" s="220"/>
      <c r="U728" s="220">
        <f t="shared" si="286"/>
        <v>0</v>
      </c>
      <c r="V728" s="220"/>
      <c r="W728" s="220">
        <f t="shared" si="287"/>
        <v>0</v>
      </c>
      <c r="X728" s="220"/>
      <c r="Y728" s="220">
        <f t="shared" si="288"/>
        <v>0</v>
      </c>
      <c r="Z728" s="220"/>
      <c r="AA728" s="220">
        <f t="shared" si="289"/>
        <v>0</v>
      </c>
      <c r="AC728" s="222" t="e">
        <f t="shared" si="279"/>
        <v>#DIV/0!</v>
      </c>
      <c r="AD728" s="220" t="e">
        <f t="shared" si="290"/>
        <v>#NUM!</v>
      </c>
      <c r="AE728" s="223" t="e">
        <f t="shared" si="291"/>
        <v>#NUM!</v>
      </c>
      <c r="AF728" s="223" t="e">
        <f t="shared" si="292"/>
        <v>#NUM!</v>
      </c>
      <c r="AG728" s="222" t="e">
        <f t="shared" si="293"/>
        <v>#NUM!</v>
      </c>
      <c r="AI728" s="220" t="e">
        <f t="shared" si="294"/>
        <v>#DIV/0!</v>
      </c>
      <c r="AJ728" s="222" t="e">
        <f t="shared" si="295"/>
        <v>#DIV/0!</v>
      </c>
      <c r="AK728" s="222" t="e">
        <f t="shared" si="296"/>
        <v>#DIV/0!</v>
      </c>
      <c r="AL728" s="222" t="e">
        <f t="shared" si="297"/>
        <v>#DIV/0!</v>
      </c>
      <c r="AN728" s="89"/>
    </row>
    <row r="729" spans="1:40" s="88" customFormat="1" ht="30" hidden="1" customHeight="1">
      <c r="A729" s="88">
        <f>'CONSTRUCTION COST ESTIMATE'!A729</f>
        <v>0</v>
      </c>
      <c r="B729" s="91">
        <f>'CONSTRUCTION COST ESTIMATE'!B729</f>
        <v>616.01199999999994</v>
      </c>
      <c r="C729" s="92" t="str">
        <f>'CONSTRUCTION COST ESTIMATE'!C729</f>
        <v>EMERGENCY CRASH GATE</v>
      </c>
      <c r="D729" s="93" t="str">
        <f>'CONSTRUCTION COST ESTIMATE'!BB729</f>
        <v>EA</v>
      </c>
      <c r="E729" s="94">
        <f>'CONSTRUCTION COST ESTIMATE'!BA729</f>
        <v>0</v>
      </c>
      <c r="F729" s="220">
        <f>'CONSTRUCTION COST ESTIMATE'!BC729</f>
        <v>0</v>
      </c>
      <c r="G729" s="221">
        <f>'CONSTRUCTION COST ESTIMATE'!BD729</f>
        <v>0</v>
      </c>
      <c r="H729" s="220"/>
      <c r="I729" s="220">
        <f t="shared" si="280"/>
        <v>0</v>
      </c>
      <c r="J729" s="220"/>
      <c r="K729" s="220">
        <f t="shared" si="281"/>
        <v>0</v>
      </c>
      <c r="L729" s="220"/>
      <c r="M729" s="220">
        <f t="shared" si="282"/>
        <v>0</v>
      </c>
      <c r="N729" s="220"/>
      <c r="O729" s="220">
        <f t="shared" si="283"/>
        <v>0</v>
      </c>
      <c r="P729" s="220"/>
      <c r="Q729" s="220">
        <f t="shared" si="284"/>
        <v>0</v>
      </c>
      <c r="R729" s="220"/>
      <c r="S729" s="220">
        <f t="shared" si="285"/>
        <v>0</v>
      </c>
      <c r="T729" s="220"/>
      <c r="U729" s="220">
        <f t="shared" si="286"/>
        <v>0</v>
      </c>
      <c r="V729" s="220"/>
      <c r="W729" s="220">
        <f t="shared" si="287"/>
        <v>0</v>
      </c>
      <c r="X729" s="220"/>
      <c r="Y729" s="220">
        <f t="shared" si="288"/>
        <v>0</v>
      </c>
      <c r="Z729" s="220"/>
      <c r="AA729" s="220">
        <f t="shared" si="289"/>
        <v>0</v>
      </c>
      <c r="AC729" s="222" t="e">
        <f t="shared" si="279"/>
        <v>#DIV/0!</v>
      </c>
      <c r="AD729" s="220" t="e">
        <f t="shared" si="290"/>
        <v>#NUM!</v>
      </c>
      <c r="AE729" s="223" t="e">
        <f t="shared" si="291"/>
        <v>#NUM!</v>
      </c>
      <c r="AF729" s="223" t="e">
        <f t="shared" si="292"/>
        <v>#NUM!</v>
      </c>
      <c r="AG729" s="222" t="e">
        <f t="shared" si="293"/>
        <v>#NUM!</v>
      </c>
      <c r="AI729" s="220" t="e">
        <f t="shared" si="294"/>
        <v>#DIV/0!</v>
      </c>
      <c r="AJ729" s="222" t="e">
        <f t="shared" si="295"/>
        <v>#DIV/0!</v>
      </c>
      <c r="AK729" s="222" t="e">
        <f t="shared" si="296"/>
        <v>#DIV/0!</v>
      </c>
      <c r="AL729" s="222" t="e">
        <f t="shared" si="297"/>
        <v>#DIV/0!</v>
      </c>
      <c r="AN729" s="89"/>
    </row>
    <row r="730" spans="1:40" s="88" customFormat="1" ht="30" hidden="1" customHeight="1">
      <c r="A730" s="88">
        <f>'CONSTRUCTION COST ESTIMATE'!A730</f>
        <v>0</v>
      </c>
      <c r="B730" s="91">
        <f>'CONSTRUCTION COST ESTIMATE'!B730</f>
        <v>616.01300000000003</v>
      </c>
      <c r="C730" s="92" t="str">
        <f>'CONSTRUCTION COST ESTIMATE'!C730</f>
        <v>EMERGENCY CRASH GATE</v>
      </c>
      <c r="D730" s="93" t="str">
        <f>'CONSTRUCTION COST ESTIMATE'!BB730</f>
        <v>LS</v>
      </c>
      <c r="E730" s="94">
        <f>'CONSTRUCTION COST ESTIMATE'!BA730</f>
        <v>0</v>
      </c>
      <c r="F730" s="220">
        <f>'CONSTRUCTION COST ESTIMATE'!BC730</f>
        <v>0</v>
      </c>
      <c r="G730" s="221">
        <f>'CONSTRUCTION COST ESTIMATE'!BD730</f>
        <v>0</v>
      </c>
      <c r="H730" s="220"/>
      <c r="I730" s="220">
        <f t="shared" si="280"/>
        <v>0</v>
      </c>
      <c r="J730" s="220"/>
      <c r="K730" s="220">
        <f t="shared" si="281"/>
        <v>0</v>
      </c>
      <c r="L730" s="220"/>
      <c r="M730" s="220">
        <f t="shared" si="282"/>
        <v>0</v>
      </c>
      <c r="N730" s="220"/>
      <c r="O730" s="220">
        <f t="shared" si="283"/>
        <v>0</v>
      </c>
      <c r="P730" s="220"/>
      <c r="Q730" s="220">
        <f t="shared" si="284"/>
        <v>0</v>
      </c>
      <c r="R730" s="220"/>
      <c r="S730" s="220">
        <f t="shared" si="285"/>
        <v>0</v>
      </c>
      <c r="T730" s="220"/>
      <c r="U730" s="220">
        <f t="shared" si="286"/>
        <v>0</v>
      </c>
      <c r="V730" s="220"/>
      <c r="W730" s="220">
        <f t="shared" si="287"/>
        <v>0</v>
      </c>
      <c r="X730" s="220"/>
      <c r="Y730" s="220">
        <f t="shared" si="288"/>
        <v>0</v>
      </c>
      <c r="Z730" s="220"/>
      <c r="AA730" s="220">
        <f t="shared" si="289"/>
        <v>0</v>
      </c>
      <c r="AC730" s="222" t="e">
        <f t="shared" si="279"/>
        <v>#DIV/0!</v>
      </c>
      <c r="AD730" s="220" t="e">
        <f t="shared" si="290"/>
        <v>#NUM!</v>
      </c>
      <c r="AE730" s="223" t="e">
        <f t="shared" si="291"/>
        <v>#NUM!</v>
      </c>
      <c r="AF730" s="223" t="e">
        <f t="shared" si="292"/>
        <v>#NUM!</v>
      </c>
      <c r="AG730" s="222" t="e">
        <f t="shared" si="293"/>
        <v>#NUM!</v>
      </c>
      <c r="AI730" s="220" t="e">
        <f t="shared" si="294"/>
        <v>#DIV/0!</v>
      </c>
      <c r="AJ730" s="222" t="e">
        <f t="shared" si="295"/>
        <v>#DIV/0!</v>
      </c>
      <c r="AK730" s="222" t="e">
        <f t="shared" si="296"/>
        <v>#DIV/0!</v>
      </c>
      <c r="AL730" s="222" t="e">
        <f t="shared" si="297"/>
        <v>#DIV/0!</v>
      </c>
      <c r="AN730" s="89"/>
    </row>
    <row r="731" spans="1:40" s="88" customFormat="1" ht="30" hidden="1" customHeight="1">
      <c r="A731" s="88">
        <f>'CONSTRUCTION COST ESTIMATE'!A731</f>
        <v>0</v>
      </c>
      <c r="B731" s="91">
        <f>'CONSTRUCTION COST ESTIMATE'!B731</f>
        <v>616.01400000000001</v>
      </c>
      <c r="C731" s="92" t="str">
        <f>'CONSTRUCTION COST ESTIMATE'!C731</f>
        <v>RELOCATE FENCE</v>
      </c>
      <c r="D731" s="93" t="str">
        <f>'CONSTRUCTION COST ESTIMATE'!BB731</f>
        <v>LF</v>
      </c>
      <c r="E731" s="94">
        <f>'CONSTRUCTION COST ESTIMATE'!BA731</f>
        <v>0</v>
      </c>
      <c r="F731" s="220">
        <f>'CONSTRUCTION COST ESTIMATE'!BC731</f>
        <v>0</v>
      </c>
      <c r="G731" s="221">
        <f>'CONSTRUCTION COST ESTIMATE'!BD731</f>
        <v>0</v>
      </c>
      <c r="H731" s="220"/>
      <c r="I731" s="220">
        <f t="shared" si="280"/>
        <v>0</v>
      </c>
      <c r="J731" s="220"/>
      <c r="K731" s="220">
        <f t="shared" si="281"/>
        <v>0</v>
      </c>
      <c r="L731" s="220"/>
      <c r="M731" s="220">
        <f t="shared" si="282"/>
        <v>0</v>
      </c>
      <c r="N731" s="220"/>
      <c r="O731" s="220">
        <f t="shared" si="283"/>
        <v>0</v>
      </c>
      <c r="P731" s="220"/>
      <c r="Q731" s="220">
        <f t="shared" si="284"/>
        <v>0</v>
      </c>
      <c r="R731" s="220"/>
      <c r="S731" s="220">
        <f t="shared" si="285"/>
        <v>0</v>
      </c>
      <c r="T731" s="220"/>
      <c r="U731" s="220">
        <f t="shared" si="286"/>
        <v>0</v>
      </c>
      <c r="V731" s="220"/>
      <c r="W731" s="220">
        <f t="shared" si="287"/>
        <v>0</v>
      </c>
      <c r="X731" s="220"/>
      <c r="Y731" s="220">
        <f t="shared" si="288"/>
        <v>0</v>
      </c>
      <c r="Z731" s="220"/>
      <c r="AA731" s="220">
        <f t="shared" si="289"/>
        <v>0</v>
      </c>
      <c r="AC731" s="222" t="e">
        <f t="shared" si="279"/>
        <v>#DIV/0!</v>
      </c>
      <c r="AD731" s="220" t="e">
        <f t="shared" si="290"/>
        <v>#NUM!</v>
      </c>
      <c r="AE731" s="223" t="e">
        <f t="shared" si="291"/>
        <v>#NUM!</v>
      </c>
      <c r="AF731" s="223" t="e">
        <f t="shared" si="292"/>
        <v>#NUM!</v>
      </c>
      <c r="AG731" s="222" t="e">
        <f t="shared" si="293"/>
        <v>#NUM!</v>
      </c>
      <c r="AI731" s="220" t="e">
        <f t="shared" si="294"/>
        <v>#DIV/0!</v>
      </c>
      <c r="AJ731" s="222" t="e">
        <f t="shared" si="295"/>
        <v>#DIV/0!</v>
      </c>
      <c r="AK731" s="222" t="e">
        <f t="shared" si="296"/>
        <v>#DIV/0!</v>
      </c>
      <c r="AL731" s="222" t="e">
        <f t="shared" si="297"/>
        <v>#DIV/0!</v>
      </c>
      <c r="AN731" s="89"/>
    </row>
    <row r="732" spans="1:40" s="88" customFormat="1" ht="30" hidden="1" customHeight="1">
      <c r="A732" s="88">
        <f>'CONSTRUCTION COST ESTIMATE'!A732</f>
        <v>0</v>
      </c>
      <c r="B732" s="91">
        <f>'CONSTRUCTION COST ESTIMATE'!B732</f>
        <v>616.01499999999999</v>
      </c>
      <c r="C732" s="92" t="str">
        <f>'CONSTRUCTION COST ESTIMATE'!C732</f>
        <v>MANWAY GATE (3 FOOT)</v>
      </c>
      <c r="D732" s="93" t="str">
        <f>'CONSTRUCTION COST ESTIMATE'!BB732</f>
        <v>EA</v>
      </c>
      <c r="E732" s="94">
        <f>'CONSTRUCTION COST ESTIMATE'!BA732</f>
        <v>0</v>
      </c>
      <c r="F732" s="220">
        <f>'CONSTRUCTION COST ESTIMATE'!BC732</f>
        <v>0</v>
      </c>
      <c r="G732" s="221">
        <f>'CONSTRUCTION COST ESTIMATE'!BD732</f>
        <v>0</v>
      </c>
      <c r="H732" s="220"/>
      <c r="I732" s="220">
        <f t="shared" si="280"/>
        <v>0</v>
      </c>
      <c r="J732" s="220"/>
      <c r="K732" s="220">
        <f t="shared" si="281"/>
        <v>0</v>
      </c>
      <c r="L732" s="220"/>
      <c r="M732" s="220">
        <f t="shared" si="282"/>
        <v>0</v>
      </c>
      <c r="N732" s="220"/>
      <c r="O732" s="220">
        <f t="shared" si="283"/>
        <v>0</v>
      </c>
      <c r="P732" s="220"/>
      <c r="Q732" s="220">
        <f t="shared" si="284"/>
        <v>0</v>
      </c>
      <c r="R732" s="220"/>
      <c r="S732" s="220">
        <f t="shared" si="285"/>
        <v>0</v>
      </c>
      <c r="T732" s="220"/>
      <c r="U732" s="220">
        <f t="shared" si="286"/>
        <v>0</v>
      </c>
      <c r="V732" s="220"/>
      <c r="W732" s="220">
        <f t="shared" si="287"/>
        <v>0</v>
      </c>
      <c r="X732" s="220"/>
      <c r="Y732" s="220">
        <f t="shared" si="288"/>
        <v>0</v>
      </c>
      <c r="Z732" s="220"/>
      <c r="AA732" s="220">
        <f t="shared" si="289"/>
        <v>0</v>
      </c>
      <c r="AC732" s="222" t="e">
        <f t="shared" si="279"/>
        <v>#DIV/0!</v>
      </c>
      <c r="AD732" s="220" t="e">
        <f t="shared" si="290"/>
        <v>#NUM!</v>
      </c>
      <c r="AE732" s="223" t="e">
        <f t="shared" si="291"/>
        <v>#NUM!</v>
      </c>
      <c r="AF732" s="223" t="e">
        <f t="shared" si="292"/>
        <v>#NUM!</v>
      </c>
      <c r="AG732" s="222" t="e">
        <f t="shared" si="293"/>
        <v>#NUM!</v>
      </c>
      <c r="AI732" s="220" t="e">
        <f t="shared" si="294"/>
        <v>#DIV/0!</v>
      </c>
      <c r="AJ732" s="222" t="e">
        <f t="shared" si="295"/>
        <v>#DIV/0!</v>
      </c>
      <c r="AK732" s="222" t="e">
        <f t="shared" si="296"/>
        <v>#DIV/0!</v>
      </c>
      <c r="AL732" s="222" t="e">
        <f t="shared" si="297"/>
        <v>#DIV/0!</v>
      </c>
      <c r="AN732" s="89"/>
    </row>
    <row r="733" spans="1:40" s="88" customFormat="1" ht="30" hidden="1" customHeight="1">
      <c r="A733" s="88">
        <f>'CONSTRUCTION COST ESTIMATE'!A733</f>
        <v>0</v>
      </c>
      <c r="B733" s="91">
        <f>'CONSTRUCTION COST ESTIMATE'!B733</f>
        <v>616.01599999999996</v>
      </c>
      <c r="C733" s="92" t="str">
        <f>'CONSTRUCTION COST ESTIMATE'!C733</f>
        <v>MANWAY GATE (3 FOOT)</v>
      </c>
      <c r="D733" s="93" t="str">
        <f>'CONSTRUCTION COST ESTIMATE'!BB733</f>
        <v>LS</v>
      </c>
      <c r="E733" s="94">
        <f>'CONSTRUCTION COST ESTIMATE'!BA733</f>
        <v>0</v>
      </c>
      <c r="F733" s="220">
        <f>'CONSTRUCTION COST ESTIMATE'!BC733</f>
        <v>0</v>
      </c>
      <c r="G733" s="221">
        <f>'CONSTRUCTION COST ESTIMATE'!BD733</f>
        <v>0</v>
      </c>
      <c r="H733" s="220"/>
      <c r="I733" s="220">
        <f t="shared" si="280"/>
        <v>0</v>
      </c>
      <c r="J733" s="220"/>
      <c r="K733" s="220">
        <f t="shared" si="281"/>
        <v>0</v>
      </c>
      <c r="L733" s="220"/>
      <c r="M733" s="220">
        <f t="shared" si="282"/>
        <v>0</v>
      </c>
      <c r="N733" s="220"/>
      <c r="O733" s="220">
        <f t="shared" si="283"/>
        <v>0</v>
      </c>
      <c r="P733" s="220"/>
      <c r="Q733" s="220">
        <f t="shared" si="284"/>
        <v>0</v>
      </c>
      <c r="R733" s="220"/>
      <c r="S733" s="220">
        <f t="shared" si="285"/>
        <v>0</v>
      </c>
      <c r="T733" s="220"/>
      <c r="U733" s="220">
        <f t="shared" si="286"/>
        <v>0</v>
      </c>
      <c r="V733" s="220"/>
      <c r="W733" s="220">
        <f t="shared" si="287"/>
        <v>0</v>
      </c>
      <c r="X733" s="220"/>
      <c r="Y733" s="220">
        <f t="shared" si="288"/>
        <v>0</v>
      </c>
      <c r="Z733" s="220"/>
      <c r="AA733" s="220">
        <f t="shared" si="289"/>
        <v>0</v>
      </c>
      <c r="AC733" s="222" t="e">
        <f t="shared" si="279"/>
        <v>#DIV/0!</v>
      </c>
      <c r="AD733" s="220" t="e">
        <f t="shared" si="290"/>
        <v>#NUM!</v>
      </c>
      <c r="AE733" s="223" t="e">
        <f t="shared" si="291"/>
        <v>#NUM!</v>
      </c>
      <c r="AF733" s="223" t="e">
        <f t="shared" si="292"/>
        <v>#NUM!</v>
      </c>
      <c r="AG733" s="222" t="e">
        <f t="shared" si="293"/>
        <v>#NUM!</v>
      </c>
      <c r="AI733" s="220" t="e">
        <f t="shared" si="294"/>
        <v>#DIV/0!</v>
      </c>
      <c r="AJ733" s="222" t="e">
        <f t="shared" si="295"/>
        <v>#DIV/0!</v>
      </c>
      <c r="AK733" s="222" t="e">
        <f t="shared" si="296"/>
        <v>#DIV/0!</v>
      </c>
      <c r="AL733" s="222" t="e">
        <f t="shared" si="297"/>
        <v>#DIV/0!</v>
      </c>
      <c r="AN733" s="89"/>
    </row>
    <row r="734" spans="1:40" s="88" customFormat="1" ht="30" hidden="1" customHeight="1">
      <c r="A734" s="88">
        <f>'CONSTRUCTION COST ESTIMATE'!A734</f>
        <v>0</v>
      </c>
      <c r="B734" s="91">
        <f>'CONSTRUCTION COST ESTIMATE'!B734</f>
        <v>616.01700000000005</v>
      </c>
      <c r="C734" s="92" t="str">
        <f>'CONSTRUCTION COST ESTIMATE'!C734</f>
        <v>METAL GATE</v>
      </c>
      <c r="D734" s="93" t="str">
        <f>'CONSTRUCTION COST ESTIMATE'!BB734</f>
        <v>EA</v>
      </c>
      <c r="E734" s="94">
        <f>'CONSTRUCTION COST ESTIMATE'!BA734</f>
        <v>0</v>
      </c>
      <c r="F734" s="220">
        <f>'CONSTRUCTION COST ESTIMATE'!BC734</f>
        <v>0</v>
      </c>
      <c r="G734" s="221">
        <f>'CONSTRUCTION COST ESTIMATE'!BD734</f>
        <v>0</v>
      </c>
      <c r="H734" s="220"/>
      <c r="I734" s="220">
        <f t="shared" si="280"/>
        <v>0</v>
      </c>
      <c r="J734" s="220"/>
      <c r="K734" s="220">
        <f t="shared" si="281"/>
        <v>0</v>
      </c>
      <c r="L734" s="220"/>
      <c r="M734" s="220">
        <f t="shared" si="282"/>
        <v>0</v>
      </c>
      <c r="N734" s="220"/>
      <c r="O734" s="220">
        <f t="shared" si="283"/>
        <v>0</v>
      </c>
      <c r="P734" s="220"/>
      <c r="Q734" s="220">
        <f t="shared" si="284"/>
        <v>0</v>
      </c>
      <c r="R734" s="220"/>
      <c r="S734" s="220">
        <f t="shared" si="285"/>
        <v>0</v>
      </c>
      <c r="T734" s="220"/>
      <c r="U734" s="220">
        <f t="shared" si="286"/>
        <v>0</v>
      </c>
      <c r="V734" s="220"/>
      <c r="W734" s="220">
        <f t="shared" si="287"/>
        <v>0</v>
      </c>
      <c r="X734" s="220"/>
      <c r="Y734" s="220">
        <f t="shared" si="288"/>
        <v>0</v>
      </c>
      <c r="Z734" s="220"/>
      <c r="AA734" s="220">
        <f t="shared" si="289"/>
        <v>0</v>
      </c>
      <c r="AC734" s="222" t="e">
        <f t="shared" si="279"/>
        <v>#DIV/0!</v>
      </c>
      <c r="AD734" s="220" t="e">
        <f t="shared" si="290"/>
        <v>#NUM!</v>
      </c>
      <c r="AE734" s="223" t="e">
        <f t="shared" si="291"/>
        <v>#NUM!</v>
      </c>
      <c r="AF734" s="223" t="e">
        <f t="shared" si="292"/>
        <v>#NUM!</v>
      </c>
      <c r="AG734" s="222" t="e">
        <f t="shared" si="293"/>
        <v>#NUM!</v>
      </c>
      <c r="AI734" s="220" t="e">
        <f t="shared" si="294"/>
        <v>#DIV/0!</v>
      </c>
      <c r="AJ734" s="222" t="e">
        <f t="shared" si="295"/>
        <v>#DIV/0!</v>
      </c>
      <c r="AK734" s="222" t="e">
        <f t="shared" si="296"/>
        <v>#DIV/0!</v>
      </c>
      <c r="AL734" s="222" t="e">
        <f t="shared" si="297"/>
        <v>#DIV/0!</v>
      </c>
      <c r="AN734" s="89"/>
    </row>
    <row r="735" spans="1:40" s="88" customFormat="1" ht="30" hidden="1" customHeight="1">
      <c r="A735" s="88">
        <f>'CONSTRUCTION COST ESTIMATE'!A735</f>
        <v>0</v>
      </c>
      <c r="B735" s="91">
        <f>'CONSTRUCTION COST ESTIMATE'!B735</f>
        <v>616.01800000000003</v>
      </c>
      <c r="C735" s="92" t="str">
        <f>'CONSTRUCTION COST ESTIMATE'!C735</f>
        <v>METAL GATE</v>
      </c>
      <c r="D735" s="93" t="str">
        <f>'CONSTRUCTION COST ESTIMATE'!BB735</f>
        <v>LS</v>
      </c>
      <c r="E735" s="94">
        <f>'CONSTRUCTION COST ESTIMATE'!BA735</f>
        <v>0</v>
      </c>
      <c r="F735" s="220">
        <f>'CONSTRUCTION COST ESTIMATE'!BC735</f>
        <v>0</v>
      </c>
      <c r="G735" s="221">
        <f>'CONSTRUCTION COST ESTIMATE'!BD735</f>
        <v>0</v>
      </c>
      <c r="H735" s="220"/>
      <c r="I735" s="220">
        <f t="shared" si="280"/>
        <v>0</v>
      </c>
      <c r="J735" s="220"/>
      <c r="K735" s="220">
        <f t="shared" si="281"/>
        <v>0</v>
      </c>
      <c r="L735" s="220"/>
      <c r="M735" s="220">
        <f t="shared" si="282"/>
        <v>0</v>
      </c>
      <c r="N735" s="220"/>
      <c r="O735" s="220">
        <f t="shared" si="283"/>
        <v>0</v>
      </c>
      <c r="P735" s="220"/>
      <c r="Q735" s="220">
        <f t="shared" si="284"/>
        <v>0</v>
      </c>
      <c r="R735" s="220"/>
      <c r="S735" s="220">
        <f t="shared" si="285"/>
        <v>0</v>
      </c>
      <c r="T735" s="220"/>
      <c r="U735" s="220">
        <f t="shared" si="286"/>
        <v>0</v>
      </c>
      <c r="V735" s="220"/>
      <c r="W735" s="220">
        <f t="shared" si="287"/>
        <v>0</v>
      </c>
      <c r="X735" s="220"/>
      <c r="Y735" s="220">
        <f t="shared" si="288"/>
        <v>0</v>
      </c>
      <c r="Z735" s="220"/>
      <c r="AA735" s="220">
        <f t="shared" si="289"/>
        <v>0</v>
      </c>
      <c r="AC735" s="222" t="e">
        <f t="shared" si="279"/>
        <v>#DIV/0!</v>
      </c>
      <c r="AD735" s="220" t="e">
        <f t="shared" si="290"/>
        <v>#NUM!</v>
      </c>
      <c r="AE735" s="223" t="e">
        <f t="shared" si="291"/>
        <v>#NUM!</v>
      </c>
      <c r="AF735" s="223" t="e">
        <f t="shared" si="292"/>
        <v>#NUM!</v>
      </c>
      <c r="AG735" s="222" t="e">
        <f t="shared" si="293"/>
        <v>#NUM!</v>
      </c>
      <c r="AI735" s="220" t="e">
        <f t="shared" si="294"/>
        <v>#DIV/0!</v>
      </c>
      <c r="AJ735" s="222" t="e">
        <f t="shared" si="295"/>
        <v>#DIV/0!</v>
      </c>
      <c r="AK735" s="222" t="e">
        <f t="shared" si="296"/>
        <v>#DIV/0!</v>
      </c>
      <c r="AL735" s="222" t="e">
        <f t="shared" si="297"/>
        <v>#DIV/0!</v>
      </c>
      <c r="AN735" s="89"/>
    </row>
    <row r="736" spans="1:40" s="88" customFormat="1" ht="30" hidden="1" customHeight="1">
      <c r="A736" s="88">
        <f>'CONSTRUCTION COST ESTIMATE'!A736</f>
        <v>0</v>
      </c>
      <c r="B736" s="91">
        <f>'CONSTRUCTION COST ESTIMATE'!B736</f>
        <v>616.01900000000001</v>
      </c>
      <c r="C736" s="92" t="str">
        <f>'CONSTRUCTION COST ESTIMATE'!C736</f>
        <v>PEDESTRIAN FENCE</v>
      </c>
      <c r="D736" s="93" t="str">
        <f>'CONSTRUCTION COST ESTIMATE'!BB736</f>
        <v>LF</v>
      </c>
      <c r="E736" s="94">
        <f>'CONSTRUCTION COST ESTIMATE'!BA736</f>
        <v>0</v>
      </c>
      <c r="F736" s="220">
        <f>'CONSTRUCTION COST ESTIMATE'!BC736</f>
        <v>0</v>
      </c>
      <c r="G736" s="221">
        <f>'CONSTRUCTION COST ESTIMATE'!BD736</f>
        <v>0</v>
      </c>
      <c r="H736" s="220"/>
      <c r="I736" s="220">
        <f t="shared" si="280"/>
        <v>0</v>
      </c>
      <c r="J736" s="220"/>
      <c r="K736" s="220">
        <f t="shared" si="281"/>
        <v>0</v>
      </c>
      <c r="L736" s="220"/>
      <c r="M736" s="220">
        <f t="shared" si="282"/>
        <v>0</v>
      </c>
      <c r="N736" s="220"/>
      <c r="O736" s="220">
        <f t="shared" si="283"/>
        <v>0</v>
      </c>
      <c r="P736" s="220"/>
      <c r="Q736" s="220">
        <f t="shared" si="284"/>
        <v>0</v>
      </c>
      <c r="R736" s="220"/>
      <c r="S736" s="220">
        <f t="shared" si="285"/>
        <v>0</v>
      </c>
      <c r="T736" s="220"/>
      <c r="U736" s="220">
        <f t="shared" si="286"/>
        <v>0</v>
      </c>
      <c r="V736" s="220"/>
      <c r="W736" s="220">
        <f t="shared" si="287"/>
        <v>0</v>
      </c>
      <c r="X736" s="220"/>
      <c r="Y736" s="220">
        <f t="shared" si="288"/>
        <v>0</v>
      </c>
      <c r="Z736" s="220"/>
      <c r="AA736" s="220">
        <f t="shared" si="289"/>
        <v>0</v>
      </c>
      <c r="AC736" s="222" t="e">
        <f t="shared" si="279"/>
        <v>#DIV/0!</v>
      </c>
      <c r="AD736" s="220" t="e">
        <f t="shared" si="290"/>
        <v>#NUM!</v>
      </c>
      <c r="AE736" s="223" t="e">
        <f t="shared" si="291"/>
        <v>#NUM!</v>
      </c>
      <c r="AF736" s="223" t="e">
        <f t="shared" si="292"/>
        <v>#NUM!</v>
      </c>
      <c r="AG736" s="222" t="e">
        <f t="shared" si="293"/>
        <v>#NUM!</v>
      </c>
      <c r="AI736" s="220" t="e">
        <f t="shared" si="294"/>
        <v>#DIV/0!</v>
      </c>
      <c r="AJ736" s="222" t="e">
        <f t="shared" si="295"/>
        <v>#DIV/0!</v>
      </c>
      <c r="AK736" s="222" t="e">
        <f t="shared" si="296"/>
        <v>#DIV/0!</v>
      </c>
      <c r="AL736" s="222" t="e">
        <f t="shared" si="297"/>
        <v>#DIV/0!</v>
      </c>
      <c r="AN736" s="89"/>
    </row>
    <row r="737" spans="1:40" s="88" customFormat="1" ht="30" hidden="1" customHeight="1">
      <c r="A737" s="88">
        <f>'CONSTRUCTION COST ESTIMATE'!A737</f>
        <v>0</v>
      </c>
      <c r="B737" s="91">
        <f>'CONSTRUCTION COST ESTIMATE'!B737</f>
        <v>616.02</v>
      </c>
      <c r="C737" s="92" t="str">
        <f>'CONSTRUCTION COST ESTIMATE'!C737</f>
        <v>SWING GATE (5 FOOT)</v>
      </c>
      <c r="D737" s="93" t="str">
        <f>'CONSTRUCTION COST ESTIMATE'!BB737</f>
        <v>EA</v>
      </c>
      <c r="E737" s="94">
        <f>'CONSTRUCTION COST ESTIMATE'!BA737</f>
        <v>0</v>
      </c>
      <c r="F737" s="220">
        <f>'CONSTRUCTION COST ESTIMATE'!BC737</f>
        <v>0</v>
      </c>
      <c r="G737" s="221">
        <f>'CONSTRUCTION COST ESTIMATE'!BD737</f>
        <v>0</v>
      </c>
      <c r="H737" s="220"/>
      <c r="I737" s="220">
        <f t="shared" si="280"/>
        <v>0</v>
      </c>
      <c r="J737" s="220"/>
      <c r="K737" s="220">
        <f t="shared" si="281"/>
        <v>0</v>
      </c>
      <c r="L737" s="220"/>
      <c r="M737" s="220">
        <f t="shared" si="282"/>
        <v>0</v>
      </c>
      <c r="N737" s="220"/>
      <c r="O737" s="220">
        <f t="shared" si="283"/>
        <v>0</v>
      </c>
      <c r="P737" s="220"/>
      <c r="Q737" s="220">
        <f t="shared" si="284"/>
        <v>0</v>
      </c>
      <c r="R737" s="220"/>
      <c r="S737" s="220">
        <f t="shared" si="285"/>
        <v>0</v>
      </c>
      <c r="T737" s="220"/>
      <c r="U737" s="220">
        <f t="shared" si="286"/>
        <v>0</v>
      </c>
      <c r="V737" s="220"/>
      <c r="W737" s="220">
        <f t="shared" si="287"/>
        <v>0</v>
      </c>
      <c r="X737" s="220"/>
      <c r="Y737" s="220">
        <f t="shared" si="288"/>
        <v>0</v>
      </c>
      <c r="Z737" s="220"/>
      <c r="AA737" s="220">
        <f t="shared" si="289"/>
        <v>0</v>
      </c>
      <c r="AC737" s="222" t="e">
        <f t="shared" si="279"/>
        <v>#DIV/0!</v>
      </c>
      <c r="AD737" s="220" t="e">
        <f t="shared" si="290"/>
        <v>#NUM!</v>
      </c>
      <c r="AE737" s="223" t="e">
        <f t="shared" si="291"/>
        <v>#NUM!</v>
      </c>
      <c r="AF737" s="223" t="e">
        <f t="shared" si="292"/>
        <v>#NUM!</v>
      </c>
      <c r="AG737" s="222" t="e">
        <f t="shared" si="293"/>
        <v>#NUM!</v>
      </c>
      <c r="AI737" s="220" t="e">
        <f t="shared" si="294"/>
        <v>#DIV/0!</v>
      </c>
      <c r="AJ737" s="222" t="e">
        <f t="shared" si="295"/>
        <v>#DIV/0!</v>
      </c>
      <c r="AK737" s="222" t="e">
        <f t="shared" si="296"/>
        <v>#DIV/0!</v>
      </c>
      <c r="AL737" s="222" t="e">
        <f t="shared" si="297"/>
        <v>#DIV/0!</v>
      </c>
      <c r="AN737" s="89"/>
    </row>
    <row r="738" spans="1:40" s="88" customFormat="1" ht="30" hidden="1" customHeight="1">
      <c r="A738" s="88">
        <f>'CONSTRUCTION COST ESTIMATE'!A738</f>
        <v>0</v>
      </c>
      <c r="B738" s="91">
        <f>'CONSTRUCTION COST ESTIMATE'!B738</f>
        <v>616.02099999999996</v>
      </c>
      <c r="C738" s="92" t="str">
        <f>'CONSTRUCTION COST ESTIMATE'!C738</f>
        <v>SWING GATE (12 FOOT)</v>
      </c>
      <c r="D738" s="93" t="str">
        <f>'CONSTRUCTION COST ESTIMATE'!BB738</f>
        <v>EA</v>
      </c>
      <c r="E738" s="94">
        <f>'CONSTRUCTION COST ESTIMATE'!BA738</f>
        <v>0</v>
      </c>
      <c r="F738" s="220">
        <f>'CONSTRUCTION COST ESTIMATE'!BC738</f>
        <v>0</v>
      </c>
      <c r="G738" s="221">
        <f>'CONSTRUCTION COST ESTIMATE'!BD738</f>
        <v>0</v>
      </c>
      <c r="H738" s="220"/>
      <c r="I738" s="220">
        <f t="shared" si="280"/>
        <v>0</v>
      </c>
      <c r="J738" s="220"/>
      <c r="K738" s="220">
        <f t="shared" si="281"/>
        <v>0</v>
      </c>
      <c r="L738" s="220"/>
      <c r="M738" s="220">
        <f t="shared" si="282"/>
        <v>0</v>
      </c>
      <c r="N738" s="220"/>
      <c r="O738" s="220">
        <f t="shared" si="283"/>
        <v>0</v>
      </c>
      <c r="P738" s="220"/>
      <c r="Q738" s="220">
        <f t="shared" si="284"/>
        <v>0</v>
      </c>
      <c r="R738" s="220"/>
      <c r="S738" s="220">
        <f t="shared" si="285"/>
        <v>0</v>
      </c>
      <c r="T738" s="220"/>
      <c r="U738" s="220">
        <f t="shared" si="286"/>
        <v>0</v>
      </c>
      <c r="V738" s="220"/>
      <c r="W738" s="220">
        <f t="shared" si="287"/>
        <v>0</v>
      </c>
      <c r="X738" s="220"/>
      <c r="Y738" s="220">
        <f t="shared" si="288"/>
        <v>0</v>
      </c>
      <c r="Z738" s="220"/>
      <c r="AA738" s="220">
        <f t="shared" si="289"/>
        <v>0</v>
      </c>
      <c r="AC738" s="222" t="e">
        <f t="shared" si="279"/>
        <v>#DIV/0!</v>
      </c>
      <c r="AD738" s="220" t="e">
        <f t="shared" si="290"/>
        <v>#NUM!</v>
      </c>
      <c r="AE738" s="223" t="e">
        <f t="shared" si="291"/>
        <v>#NUM!</v>
      </c>
      <c r="AF738" s="223" t="e">
        <f t="shared" si="292"/>
        <v>#NUM!</v>
      </c>
      <c r="AG738" s="222" t="e">
        <f t="shared" si="293"/>
        <v>#NUM!</v>
      </c>
      <c r="AI738" s="220" t="e">
        <f t="shared" si="294"/>
        <v>#DIV/0!</v>
      </c>
      <c r="AJ738" s="222" t="e">
        <f t="shared" si="295"/>
        <v>#DIV/0!</v>
      </c>
      <c r="AK738" s="222" t="e">
        <f t="shared" si="296"/>
        <v>#DIV/0!</v>
      </c>
      <c r="AL738" s="222" t="e">
        <f t="shared" si="297"/>
        <v>#DIV/0!</v>
      </c>
      <c r="AN738" s="89"/>
    </row>
    <row r="739" spans="1:40" s="88" customFormat="1" ht="30" hidden="1" customHeight="1">
      <c r="A739" s="88">
        <f>'CONSTRUCTION COST ESTIMATE'!A739</f>
        <v>0</v>
      </c>
      <c r="B739" s="91">
        <f>'CONSTRUCTION COST ESTIMATE'!B739</f>
        <v>616.02200000000005</v>
      </c>
      <c r="C739" s="92" t="str">
        <f>'CONSTRUCTION COST ESTIMATE'!C739</f>
        <v>DOUBLE SWING CHAIN LINK GATE (16 FOOT)</v>
      </c>
      <c r="D739" s="93" t="str">
        <f>'CONSTRUCTION COST ESTIMATE'!BB739</f>
        <v>EA</v>
      </c>
      <c r="E739" s="94">
        <f>'CONSTRUCTION COST ESTIMATE'!BA739</f>
        <v>0</v>
      </c>
      <c r="F739" s="220">
        <f>'CONSTRUCTION COST ESTIMATE'!BC739</f>
        <v>0</v>
      </c>
      <c r="G739" s="221">
        <f>'CONSTRUCTION COST ESTIMATE'!BD739</f>
        <v>0</v>
      </c>
      <c r="H739" s="220"/>
      <c r="I739" s="220">
        <f t="shared" si="280"/>
        <v>0</v>
      </c>
      <c r="J739" s="220"/>
      <c r="K739" s="220">
        <f t="shared" si="281"/>
        <v>0</v>
      </c>
      <c r="L739" s="220"/>
      <c r="M739" s="220">
        <f t="shared" si="282"/>
        <v>0</v>
      </c>
      <c r="N739" s="220"/>
      <c r="O739" s="220">
        <f t="shared" si="283"/>
        <v>0</v>
      </c>
      <c r="P739" s="220"/>
      <c r="Q739" s="220">
        <f t="shared" si="284"/>
        <v>0</v>
      </c>
      <c r="R739" s="220"/>
      <c r="S739" s="220">
        <f t="shared" si="285"/>
        <v>0</v>
      </c>
      <c r="T739" s="220"/>
      <c r="U739" s="220">
        <f t="shared" si="286"/>
        <v>0</v>
      </c>
      <c r="V739" s="220"/>
      <c r="W739" s="220">
        <f t="shared" si="287"/>
        <v>0</v>
      </c>
      <c r="X739" s="220"/>
      <c r="Y739" s="220">
        <f t="shared" si="288"/>
        <v>0</v>
      </c>
      <c r="Z739" s="220"/>
      <c r="AA739" s="220">
        <f t="shared" si="289"/>
        <v>0</v>
      </c>
      <c r="AC739" s="222" t="e">
        <f t="shared" si="279"/>
        <v>#DIV/0!</v>
      </c>
      <c r="AD739" s="220" t="e">
        <f t="shared" si="290"/>
        <v>#NUM!</v>
      </c>
      <c r="AE739" s="223" t="e">
        <f t="shared" si="291"/>
        <v>#NUM!</v>
      </c>
      <c r="AF739" s="223" t="e">
        <f t="shared" si="292"/>
        <v>#NUM!</v>
      </c>
      <c r="AG739" s="222" t="e">
        <f t="shared" si="293"/>
        <v>#NUM!</v>
      </c>
      <c r="AI739" s="220" t="e">
        <f t="shared" si="294"/>
        <v>#DIV/0!</v>
      </c>
      <c r="AJ739" s="222" t="e">
        <f t="shared" si="295"/>
        <v>#DIV/0!</v>
      </c>
      <c r="AK739" s="222" t="e">
        <f t="shared" si="296"/>
        <v>#DIV/0!</v>
      </c>
      <c r="AL739" s="222" t="e">
        <f t="shared" si="297"/>
        <v>#DIV/0!</v>
      </c>
      <c r="AN739" s="89"/>
    </row>
    <row r="740" spans="1:40" s="88" customFormat="1" ht="30" hidden="1" customHeight="1">
      <c r="A740" s="88">
        <f>'CONSTRUCTION COST ESTIMATE'!A740</f>
        <v>0</v>
      </c>
      <c r="B740" s="91">
        <f>'CONSTRUCTION COST ESTIMATE'!B740</f>
        <v>616.02300000000002</v>
      </c>
      <c r="C740" s="92" t="str">
        <f>'CONSTRUCTION COST ESTIMATE'!C740</f>
        <v>DOUBLE SWING CHAIN LINK GATE (20 FOOT)</v>
      </c>
      <c r="D740" s="93" t="str">
        <f>'CONSTRUCTION COST ESTIMATE'!BB740</f>
        <v>EA</v>
      </c>
      <c r="E740" s="94">
        <f>'CONSTRUCTION COST ESTIMATE'!BA740</f>
        <v>0</v>
      </c>
      <c r="F740" s="220">
        <f>'CONSTRUCTION COST ESTIMATE'!BC740</f>
        <v>0</v>
      </c>
      <c r="G740" s="221">
        <f>'CONSTRUCTION COST ESTIMATE'!BD740</f>
        <v>0</v>
      </c>
      <c r="H740" s="220"/>
      <c r="I740" s="220">
        <f t="shared" si="280"/>
        <v>0</v>
      </c>
      <c r="J740" s="220"/>
      <c r="K740" s="220">
        <f t="shared" si="281"/>
        <v>0</v>
      </c>
      <c r="L740" s="220"/>
      <c r="M740" s="220">
        <f t="shared" si="282"/>
        <v>0</v>
      </c>
      <c r="N740" s="220"/>
      <c r="O740" s="220">
        <f t="shared" si="283"/>
        <v>0</v>
      </c>
      <c r="P740" s="220"/>
      <c r="Q740" s="220">
        <f t="shared" si="284"/>
        <v>0</v>
      </c>
      <c r="R740" s="220"/>
      <c r="S740" s="220">
        <f t="shared" si="285"/>
        <v>0</v>
      </c>
      <c r="T740" s="220"/>
      <c r="U740" s="220">
        <f t="shared" si="286"/>
        <v>0</v>
      </c>
      <c r="V740" s="220"/>
      <c r="W740" s="220">
        <f t="shared" si="287"/>
        <v>0</v>
      </c>
      <c r="X740" s="220"/>
      <c r="Y740" s="220">
        <f t="shared" si="288"/>
        <v>0</v>
      </c>
      <c r="Z740" s="220"/>
      <c r="AA740" s="220">
        <f t="shared" si="289"/>
        <v>0</v>
      </c>
      <c r="AC740" s="222" t="e">
        <f t="shared" si="279"/>
        <v>#DIV/0!</v>
      </c>
      <c r="AD740" s="220" t="e">
        <f t="shared" si="290"/>
        <v>#NUM!</v>
      </c>
      <c r="AE740" s="223" t="e">
        <f t="shared" si="291"/>
        <v>#NUM!</v>
      </c>
      <c r="AF740" s="223" t="e">
        <f t="shared" si="292"/>
        <v>#NUM!</v>
      </c>
      <c r="AG740" s="222" t="e">
        <f t="shared" si="293"/>
        <v>#NUM!</v>
      </c>
      <c r="AI740" s="220" t="e">
        <f t="shared" si="294"/>
        <v>#DIV/0!</v>
      </c>
      <c r="AJ740" s="222" t="e">
        <f t="shared" si="295"/>
        <v>#DIV/0!</v>
      </c>
      <c r="AK740" s="222" t="e">
        <f t="shared" si="296"/>
        <v>#DIV/0!</v>
      </c>
      <c r="AL740" s="222" t="e">
        <f t="shared" si="297"/>
        <v>#DIV/0!</v>
      </c>
      <c r="AN740" s="89"/>
    </row>
    <row r="741" spans="1:40" s="88" customFormat="1" ht="30" hidden="1" customHeight="1">
      <c r="A741" s="88">
        <f>'CONSTRUCTION COST ESTIMATE'!A741</f>
        <v>0</v>
      </c>
      <c r="B741" s="91">
        <f>'CONSTRUCTION COST ESTIMATE'!B741</f>
        <v>616.024</v>
      </c>
      <c r="C741" s="92" t="str">
        <f>'CONSTRUCTION COST ESTIMATE'!C741</f>
        <v>DOUBLE SWING CHAIN LINK GATE (22 FOOT)</v>
      </c>
      <c r="D741" s="93" t="str">
        <f>'CONSTRUCTION COST ESTIMATE'!BB741</f>
        <v>EA</v>
      </c>
      <c r="E741" s="94">
        <f>'CONSTRUCTION COST ESTIMATE'!BA741</f>
        <v>0</v>
      </c>
      <c r="F741" s="220">
        <f>'CONSTRUCTION COST ESTIMATE'!BC741</f>
        <v>0</v>
      </c>
      <c r="G741" s="221">
        <f>'CONSTRUCTION COST ESTIMATE'!BD741</f>
        <v>0</v>
      </c>
      <c r="H741" s="220"/>
      <c r="I741" s="220">
        <f t="shared" si="280"/>
        <v>0</v>
      </c>
      <c r="J741" s="220"/>
      <c r="K741" s="220">
        <f t="shared" si="281"/>
        <v>0</v>
      </c>
      <c r="L741" s="220"/>
      <c r="M741" s="220">
        <f t="shared" si="282"/>
        <v>0</v>
      </c>
      <c r="N741" s="220"/>
      <c r="O741" s="220">
        <f t="shared" si="283"/>
        <v>0</v>
      </c>
      <c r="P741" s="220"/>
      <c r="Q741" s="220">
        <f t="shared" si="284"/>
        <v>0</v>
      </c>
      <c r="R741" s="220"/>
      <c r="S741" s="220">
        <f t="shared" si="285"/>
        <v>0</v>
      </c>
      <c r="T741" s="220"/>
      <c r="U741" s="220">
        <f t="shared" si="286"/>
        <v>0</v>
      </c>
      <c r="V741" s="220"/>
      <c r="W741" s="220">
        <f t="shared" si="287"/>
        <v>0</v>
      </c>
      <c r="X741" s="220"/>
      <c r="Y741" s="220">
        <f t="shared" si="288"/>
        <v>0</v>
      </c>
      <c r="Z741" s="220"/>
      <c r="AA741" s="220">
        <f t="shared" si="289"/>
        <v>0</v>
      </c>
      <c r="AC741" s="222" t="e">
        <f t="shared" si="279"/>
        <v>#DIV/0!</v>
      </c>
      <c r="AD741" s="220" t="e">
        <f t="shared" si="290"/>
        <v>#NUM!</v>
      </c>
      <c r="AE741" s="223" t="e">
        <f t="shared" si="291"/>
        <v>#NUM!</v>
      </c>
      <c r="AF741" s="223" t="e">
        <f t="shared" si="292"/>
        <v>#NUM!</v>
      </c>
      <c r="AG741" s="222" t="e">
        <f t="shared" si="293"/>
        <v>#NUM!</v>
      </c>
      <c r="AI741" s="220" t="e">
        <f t="shared" si="294"/>
        <v>#DIV/0!</v>
      </c>
      <c r="AJ741" s="222" t="e">
        <f t="shared" si="295"/>
        <v>#DIV/0!</v>
      </c>
      <c r="AK741" s="222" t="e">
        <f t="shared" si="296"/>
        <v>#DIV/0!</v>
      </c>
      <c r="AL741" s="222" t="e">
        <f t="shared" si="297"/>
        <v>#DIV/0!</v>
      </c>
      <c r="AN741" s="89"/>
    </row>
    <row r="742" spans="1:40" s="88" customFormat="1" ht="30" hidden="1" customHeight="1">
      <c r="A742" s="88">
        <f>'CONSTRUCTION COST ESTIMATE'!A742</f>
        <v>0</v>
      </c>
      <c r="B742" s="91">
        <f>'CONSTRUCTION COST ESTIMATE'!B742</f>
        <v>616.02499999999998</v>
      </c>
      <c r="C742" s="92" t="str">
        <f>'CONSTRUCTION COST ESTIMATE'!C742</f>
        <v>WROUGHT IRON FENCE (6 FOOT)</v>
      </c>
      <c r="D742" s="93" t="str">
        <f>'CONSTRUCTION COST ESTIMATE'!BB742</f>
        <v>LF</v>
      </c>
      <c r="E742" s="94">
        <f>'CONSTRUCTION COST ESTIMATE'!BA742</f>
        <v>0</v>
      </c>
      <c r="F742" s="220">
        <f>'CONSTRUCTION COST ESTIMATE'!BC742</f>
        <v>0</v>
      </c>
      <c r="G742" s="221">
        <f>'CONSTRUCTION COST ESTIMATE'!BD742</f>
        <v>0</v>
      </c>
      <c r="H742" s="220"/>
      <c r="I742" s="220">
        <f t="shared" si="280"/>
        <v>0</v>
      </c>
      <c r="J742" s="220"/>
      <c r="K742" s="220">
        <f t="shared" si="281"/>
        <v>0</v>
      </c>
      <c r="L742" s="220"/>
      <c r="M742" s="220">
        <f t="shared" si="282"/>
        <v>0</v>
      </c>
      <c r="N742" s="220"/>
      <c r="O742" s="220">
        <f t="shared" si="283"/>
        <v>0</v>
      </c>
      <c r="P742" s="220"/>
      <c r="Q742" s="220">
        <f t="shared" si="284"/>
        <v>0</v>
      </c>
      <c r="R742" s="220"/>
      <c r="S742" s="220">
        <f t="shared" si="285"/>
        <v>0</v>
      </c>
      <c r="T742" s="220"/>
      <c r="U742" s="220">
        <f t="shared" si="286"/>
        <v>0</v>
      </c>
      <c r="V742" s="220"/>
      <c r="W742" s="220">
        <f t="shared" si="287"/>
        <v>0</v>
      </c>
      <c r="X742" s="220"/>
      <c r="Y742" s="220">
        <f t="shared" si="288"/>
        <v>0</v>
      </c>
      <c r="Z742" s="220"/>
      <c r="AA742" s="220">
        <f t="shared" si="289"/>
        <v>0</v>
      </c>
      <c r="AC742" s="222" t="e">
        <f t="shared" si="279"/>
        <v>#DIV/0!</v>
      </c>
      <c r="AD742" s="220" t="e">
        <f t="shared" si="290"/>
        <v>#NUM!</v>
      </c>
      <c r="AE742" s="223" t="e">
        <f t="shared" si="291"/>
        <v>#NUM!</v>
      </c>
      <c r="AF742" s="223" t="e">
        <f t="shared" si="292"/>
        <v>#NUM!</v>
      </c>
      <c r="AG742" s="222" t="e">
        <f t="shared" si="293"/>
        <v>#NUM!</v>
      </c>
      <c r="AI742" s="220" t="e">
        <f t="shared" si="294"/>
        <v>#DIV/0!</v>
      </c>
      <c r="AJ742" s="222" t="e">
        <f t="shared" si="295"/>
        <v>#DIV/0!</v>
      </c>
      <c r="AK742" s="222" t="e">
        <f t="shared" si="296"/>
        <v>#DIV/0!</v>
      </c>
      <c r="AL742" s="222" t="e">
        <f t="shared" si="297"/>
        <v>#DIV/0!</v>
      </c>
    </row>
    <row r="743" spans="1:40" s="88" customFormat="1" ht="30" hidden="1" customHeight="1">
      <c r="A743" s="88">
        <f>'CONSTRUCTION COST ESTIMATE'!A743</f>
        <v>0</v>
      </c>
      <c r="B743" s="91">
        <f>'CONSTRUCTION COST ESTIMATE'!B743</f>
        <v>616.02599999999995</v>
      </c>
      <c r="C743" s="92" t="str">
        <f>'CONSTRUCTION COST ESTIMATE'!C743</f>
        <v>WROUGHT IRON FENCE (10 FOOT)</v>
      </c>
      <c r="D743" s="93" t="str">
        <f>'CONSTRUCTION COST ESTIMATE'!BB743</f>
        <v>LF</v>
      </c>
      <c r="E743" s="94">
        <f>'CONSTRUCTION COST ESTIMATE'!BA743</f>
        <v>0</v>
      </c>
      <c r="F743" s="220">
        <f>'CONSTRUCTION COST ESTIMATE'!BC743</f>
        <v>0</v>
      </c>
      <c r="G743" s="221">
        <f>'CONSTRUCTION COST ESTIMATE'!BD743</f>
        <v>0</v>
      </c>
      <c r="H743" s="220"/>
      <c r="I743" s="220">
        <f t="shared" si="280"/>
        <v>0</v>
      </c>
      <c r="J743" s="220"/>
      <c r="K743" s="220">
        <f t="shared" si="281"/>
        <v>0</v>
      </c>
      <c r="L743" s="220"/>
      <c r="M743" s="220">
        <f t="shared" si="282"/>
        <v>0</v>
      </c>
      <c r="N743" s="220"/>
      <c r="O743" s="220">
        <f t="shared" si="283"/>
        <v>0</v>
      </c>
      <c r="P743" s="220"/>
      <c r="Q743" s="220">
        <f t="shared" si="284"/>
        <v>0</v>
      </c>
      <c r="R743" s="220"/>
      <c r="S743" s="220">
        <f t="shared" si="285"/>
        <v>0</v>
      </c>
      <c r="T743" s="220"/>
      <c r="U743" s="220">
        <f t="shared" si="286"/>
        <v>0</v>
      </c>
      <c r="V743" s="220"/>
      <c r="W743" s="220">
        <f t="shared" si="287"/>
        <v>0</v>
      </c>
      <c r="X743" s="220"/>
      <c r="Y743" s="220">
        <f t="shared" si="288"/>
        <v>0</v>
      </c>
      <c r="Z743" s="220"/>
      <c r="AA743" s="220">
        <f t="shared" si="289"/>
        <v>0</v>
      </c>
      <c r="AC743" s="222" t="e">
        <f t="shared" si="279"/>
        <v>#DIV/0!</v>
      </c>
      <c r="AD743" s="220" t="e">
        <f t="shared" si="290"/>
        <v>#NUM!</v>
      </c>
      <c r="AE743" s="223" t="e">
        <f t="shared" si="291"/>
        <v>#NUM!</v>
      </c>
      <c r="AF743" s="223" t="e">
        <f t="shared" si="292"/>
        <v>#NUM!</v>
      </c>
      <c r="AG743" s="222" t="e">
        <f t="shared" si="293"/>
        <v>#NUM!</v>
      </c>
      <c r="AI743" s="220" t="e">
        <f t="shared" si="294"/>
        <v>#DIV/0!</v>
      </c>
      <c r="AJ743" s="222" t="e">
        <f t="shared" si="295"/>
        <v>#DIV/0!</v>
      </c>
      <c r="AK743" s="222" t="e">
        <f t="shared" si="296"/>
        <v>#DIV/0!</v>
      </c>
      <c r="AL743" s="222" t="e">
        <f t="shared" si="297"/>
        <v>#DIV/0!</v>
      </c>
    </row>
    <row r="744" spans="1:40" s="88" customFormat="1" ht="30" hidden="1" customHeight="1">
      <c r="A744" s="88">
        <f>'CONSTRUCTION COST ESTIMATE'!A744</f>
        <v>0</v>
      </c>
      <c r="B744" s="91">
        <f>'CONSTRUCTION COST ESTIMATE'!B744</f>
        <v>616.02700000000004</v>
      </c>
      <c r="C744" s="92" t="str">
        <f>'CONSTRUCTION COST ESTIMATE'!C744</f>
        <v>WROUGHT IRON ACCESS GATE (16 FOOT)</v>
      </c>
      <c r="D744" s="93" t="str">
        <f>'CONSTRUCTION COST ESTIMATE'!BB744</f>
        <v>EA</v>
      </c>
      <c r="E744" s="94">
        <f>'CONSTRUCTION COST ESTIMATE'!BA744</f>
        <v>0</v>
      </c>
      <c r="F744" s="220">
        <f>'CONSTRUCTION COST ESTIMATE'!BC744</f>
        <v>0</v>
      </c>
      <c r="G744" s="221">
        <f>'CONSTRUCTION COST ESTIMATE'!BD744</f>
        <v>0</v>
      </c>
      <c r="H744" s="220"/>
      <c r="I744" s="220">
        <f t="shared" si="280"/>
        <v>0</v>
      </c>
      <c r="J744" s="220"/>
      <c r="K744" s="220">
        <f t="shared" si="281"/>
        <v>0</v>
      </c>
      <c r="L744" s="220"/>
      <c r="M744" s="220">
        <f t="shared" si="282"/>
        <v>0</v>
      </c>
      <c r="N744" s="220"/>
      <c r="O744" s="220">
        <f t="shared" si="283"/>
        <v>0</v>
      </c>
      <c r="P744" s="220"/>
      <c r="Q744" s="220">
        <f t="shared" si="284"/>
        <v>0</v>
      </c>
      <c r="R744" s="220"/>
      <c r="S744" s="220">
        <f t="shared" si="285"/>
        <v>0</v>
      </c>
      <c r="T744" s="220"/>
      <c r="U744" s="220">
        <f t="shared" si="286"/>
        <v>0</v>
      </c>
      <c r="V744" s="220"/>
      <c r="W744" s="220">
        <f t="shared" si="287"/>
        <v>0</v>
      </c>
      <c r="X744" s="220"/>
      <c r="Y744" s="220">
        <f t="shared" si="288"/>
        <v>0</v>
      </c>
      <c r="Z744" s="220"/>
      <c r="AA744" s="220">
        <f t="shared" si="289"/>
        <v>0</v>
      </c>
      <c r="AC744" s="222" t="e">
        <f t="shared" si="279"/>
        <v>#DIV/0!</v>
      </c>
      <c r="AD744" s="220" t="e">
        <f t="shared" si="290"/>
        <v>#NUM!</v>
      </c>
      <c r="AE744" s="223" t="e">
        <f t="shared" si="291"/>
        <v>#NUM!</v>
      </c>
      <c r="AF744" s="223" t="e">
        <f t="shared" si="292"/>
        <v>#NUM!</v>
      </c>
      <c r="AG744" s="222" t="e">
        <f t="shared" si="293"/>
        <v>#NUM!</v>
      </c>
      <c r="AI744" s="220" t="e">
        <f t="shared" si="294"/>
        <v>#DIV/0!</v>
      </c>
      <c r="AJ744" s="222" t="e">
        <f t="shared" si="295"/>
        <v>#DIV/0!</v>
      </c>
      <c r="AK744" s="222" t="e">
        <f t="shared" si="296"/>
        <v>#DIV/0!</v>
      </c>
      <c r="AL744" s="222" t="e">
        <f t="shared" si="297"/>
        <v>#DIV/0!</v>
      </c>
    </row>
    <row r="745" spans="1:40" s="88" customFormat="1" ht="30" hidden="1" customHeight="1">
      <c r="A745" s="88">
        <f>'CONSTRUCTION COST ESTIMATE'!A745</f>
        <v>0</v>
      </c>
      <c r="B745" s="91">
        <f>'CONSTRUCTION COST ESTIMATE'!B745</f>
        <v>616.02800000000002</v>
      </c>
      <c r="C745" s="92" t="str">
        <f>'CONSTRUCTION COST ESTIMATE'!C745</f>
        <v>WROUGHT IRON FENCE (CUSTOM)</v>
      </c>
      <c r="D745" s="93" t="str">
        <f>'CONSTRUCTION COST ESTIMATE'!BB745</f>
        <v>LF</v>
      </c>
      <c r="E745" s="94">
        <f>'CONSTRUCTION COST ESTIMATE'!BA745</f>
        <v>0</v>
      </c>
      <c r="F745" s="220">
        <f>'CONSTRUCTION COST ESTIMATE'!BC745</f>
        <v>0</v>
      </c>
      <c r="G745" s="221">
        <f>'CONSTRUCTION COST ESTIMATE'!BD745</f>
        <v>0</v>
      </c>
      <c r="H745" s="220"/>
      <c r="I745" s="220">
        <f t="shared" si="280"/>
        <v>0</v>
      </c>
      <c r="J745" s="220"/>
      <c r="K745" s="220">
        <f t="shared" si="281"/>
        <v>0</v>
      </c>
      <c r="L745" s="220"/>
      <c r="M745" s="220">
        <f t="shared" si="282"/>
        <v>0</v>
      </c>
      <c r="N745" s="220"/>
      <c r="O745" s="220">
        <f t="shared" si="283"/>
        <v>0</v>
      </c>
      <c r="P745" s="220"/>
      <c r="Q745" s="220">
        <f t="shared" si="284"/>
        <v>0</v>
      </c>
      <c r="R745" s="220"/>
      <c r="S745" s="220">
        <f t="shared" si="285"/>
        <v>0</v>
      </c>
      <c r="T745" s="220"/>
      <c r="U745" s="220">
        <f t="shared" si="286"/>
        <v>0</v>
      </c>
      <c r="V745" s="220"/>
      <c r="W745" s="220">
        <f t="shared" si="287"/>
        <v>0</v>
      </c>
      <c r="X745" s="220"/>
      <c r="Y745" s="220">
        <f t="shared" si="288"/>
        <v>0</v>
      </c>
      <c r="Z745" s="220"/>
      <c r="AA745" s="220">
        <f t="shared" si="289"/>
        <v>0</v>
      </c>
      <c r="AC745" s="222" t="e">
        <f t="shared" si="279"/>
        <v>#DIV/0!</v>
      </c>
      <c r="AD745" s="220" t="e">
        <f t="shared" si="290"/>
        <v>#NUM!</v>
      </c>
      <c r="AE745" s="223" t="e">
        <f t="shared" si="291"/>
        <v>#NUM!</v>
      </c>
      <c r="AF745" s="223" t="e">
        <f t="shared" si="292"/>
        <v>#NUM!</v>
      </c>
      <c r="AG745" s="222" t="e">
        <f t="shared" si="293"/>
        <v>#NUM!</v>
      </c>
      <c r="AI745" s="220" t="e">
        <f t="shared" si="294"/>
        <v>#DIV/0!</v>
      </c>
      <c r="AJ745" s="222" t="e">
        <f t="shared" si="295"/>
        <v>#DIV/0!</v>
      </c>
      <c r="AK745" s="222" t="e">
        <f t="shared" si="296"/>
        <v>#DIV/0!</v>
      </c>
      <c r="AL745" s="222" t="e">
        <f t="shared" si="297"/>
        <v>#DIV/0!</v>
      </c>
    </row>
    <row r="746" spans="1:40" s="88" customFormat="1" ht="30" hidden="1" customHeight="1">
      <c r="A746" s="88">
        <f>'CONSTRUCTION COST ESTIMATE'!A746</f>
        <v>0</v>
      </c>
      <c r="B746" s="91">
        <f>'CONSTRUCTION COST ESTIMATE'!B746</f>
        <v>618.00049999999999</v>
      </c>
      <c r="C746" s="92" t="str">
        <f>'CONSTRUCTION COST ESTIMATE'!C746</f>
        <v>GALVANIZED GUARDRAIL</v>
      </c>
      <c r="D746" s="93" t="str">
        <f>'CONSTRUCTION COST ESTIMATE'!BB746</f>
        <v>LF</v>
      </c>
      <c r="E746" s="94">
        <f>'CONSTRUCTION COST ESTIMATE'!BA746</f>
        <v>0</v>
      </c>
      <c r="F746" s="220">
        <f>'CONSTRUCTION COST ESTIMATE'!BC746</f>
        <v>0</v>
      </c>
      <c r="G746" s="221">
        <f>'CONSTRUCTION COST ESTIMATE'!BD746</f>
        <v>0</v>
      </c>
      <c r="H746" s="220"/>
      <c r="I746" s="220">
        <f t="shared" si="280"/>
        <v>0</v>
      </c>
      <c r="J746" s="220"/>
      <c r="K746" s="220">
        <f t="shared" si="281"/>
        <v>0</v>
      </c>
      <c r="L746" s="220"/>
      <c r="M746" s="220">
        <f t="shared" si="282"/>
        <v>0</v>
      </c>
      <c r="N746" s="220"/>
      <c r="O746" s="220">
        <f t="shared" si="283"/>
        <v>0</v>
      </c>
      <c r="P746" s="220"/>
      <c r="Q746" s="220">
        <f t="shared" si="284"/>
        <v>0</v>
      </c>
      <c r="R746" s="220"/>
      <c r="S746" s="220">
        <f t="shared" si="285"/>
        <v>0</v>
      </c>
      <c r="T746" s="220"/>
      <c r="U746" s="220">
        <f t="shared" si="286"/>
        <v>0</v>
      </c>
      <c r="V746" s="220"/>
      <c r="W746" s="220">
        <f t="shared" si="287"/>
        <v>0</v>
      </c>
      <c r="X746" s="220"/>
      <c r="Y746" s="220">
        <f t="shared" si="288"/>
        <v>0</v>
      </c>
      <c r="Z746" s="220"/>
      <c r="AA746" s="220">
        <f t="shared" si="289"/>
        <v>0</v>
      </c>
      <c r="AC746" s="222" t="e">
        <f t="shared" si="279"/>
        <v>#DIV/0!</v>
      </c>
      <c r="AD746" s="220" t="e">
        <f t="shared" si="290"/>
        <v>#NUM!</v>
      </c>
      <c r="AE746" s="223" t="e">
        <f t="shared" si="291"/>
        <v>#NUM!</v>
      </c>
      <c r="AF746" s="223" t="e">
        <f t="shared" si="292"/>
        <v>#NUM!</v>
      </c>
      <c r="AG746" s="222" t="e">
        <f t="shared" si="293"/>
        <v>#NUM!</v>
      </c>
      <c r="AI746" s="220" t="e">
        <f t="shared" si="294"/>
        <v>#DIV/0!</v>
      </c>
      <c r="AJ746" s="222" t="e">
        <f t="shared" si="295"/>
        <v>#DIV/0!</v>
      </c>
      <c r="AK746" s="222" t="e">
        <f t="shared" si="296"/>
        <v>#DIV/0!</v>
      </c>
      <c r="AL746" s="222" t="e">
        <f t="shared" si="297"/>
        <v>#DIV/0!</v>
      </c>
    </row>
    <row r="747" spans="1:40" s="88" customFormat="1" ht="30" hidden="1" customHeight="1">
      <c r="A747" s="88">
        <f>'CONSTRUCTION COST ESTIMATE'!A747</f>
        <v>0</v>
      </c>
      <c r="B747" s="91">
        <f>'CONSTRUCTION COST ESTIMATE'!B747</f>
        <v>618.00099999999998</v>
      </c>
      <c r="C747" s="92" t="str">
        <f>'CONSTRUCTION COST ESTIMATE'!C747</f>
        <v>GALVAINIZED GUARDRAIL (FLARED)</v>
      </c>
      <c r="D747" s="93" t="str">
        <f>'CONSTRUCTION COST ESTIMATE'!BB747</f>
        <v>EA</v>
      </c>
      <c r="E747" s="94">
        <f>'CONSTRUCTION COST ESTIMATE'!BA747</f>
        <v>0</v>
      </c>
      <c r="F747" s="220">
        <f>'CONSTRUCTION COST ESTIMATE'!BC747</f>
        <v>0</v>
      </c>
      <c r="G747" s="221">
        <f>'CONSTRUCTION COST ESTIMATE'!BD747</f>
        <v>0</v>
      </c>
      <c r="H747" s="220"/>
      <c r="I747" s="220">
        <f t="shared" si="280"/>
        <v>0</v>
      </c>
      <c r="J747" s="220"/>
      <c r="K747" s="220">
        <f t="shared" si="281"/>
        <v>0</v>
      </c>
      <c r="L747" s="220"/>
      <c r="M747" s="220">
        <f t="shared" si="282"/>
        <v>0</v>
      </c>
      <c r="N747" s="220"/>
      <c r="O747" s="220">
        <f t="shared" si="283"/>
        <v>0</v>
      </c>
      <c r="P747" s="220"/>
      <c r="Q747" s="220">
        <f t="shared" si="284"/>
        <v>0</v>
      </c>
      <c r="R747" s="220"/>
      <c r="S747" s="220">
        <f t="shared" si="285"/>
        <v>0</v>
      </c>
      <c r="T747" s="220"/>
      <c r="U747" s="220">
        <f t="shared" si="286"/>
        <v>0</v>
      </c>
      <c r="V747" s="220"/>
      <c r="W747" s="220">
        <f t="shared" si="287"/>
        <v>0</v>
      </c>
      <c r="X747" s="220"/>
      <c r="Y747" s="220">
        <f t="shared" si="288"/>
        <v>0</v>
      </c>
      <c r="Z747" s="220"/>
      <c r="AA747" s="220">
        <f t="shared" si="289"/>
        <v>0</v>
      </c>
      <c r="AC747" s="222" t="e">
        <f t="shared" si="279"/>
        <v>#DIV/0!</v>
      </c>
      <c r="AD747" s="220" t="e">
        <f t="shared" si="290"/>
        <v>#NUM!</v>
      </c>
      <c r="AE747" s="223" t="e">
        <f t="shared" si="291"/>
        <v>#NUM!</v>
      </c>
      <c r="AF747" s="223" t="e">
        <f t="shared" si="292"/>
        <v>#NUM!</v>
      </c>
      <c r="AG747" s="222" t="e">
        <f t="shared" si="293"/>
        <v>#NUM!</v>
      </c>
      <c r="AI747" s="220" t="e">
        <f t="shared" si="294"/>
        <v>#DIV/0!</v>
      </c>
      <c r="AJ747" s="222" t="e">
        <f t="shared" si="295"/>
        <v>#DIV/0!</v>
      </c>
      <c r="AK747" s="222" t="e">
        <f t="shared" si="296"/>
        <v>#DIV/0!</v>
      </c>
      <c r="AL747" s="222" t="e">
        <f t="shared" si="297"/>
        <v>#DIV/0!</v>
      </c>
    </row>
    <row r="748" spans="1:40" s="88" customFormat="1" ht="30" hidden="1" customHeight="1">
      <c r="A748" s="88">
        <f>'CONSTRUCTION COST ESTIMATE'!A748</f>
        <v>0</v>
      </c>
      <c r="B748" s="91">
        <f>'CONSTRUCTION COST ESTIMATE'!B748</f>
        <v>618.00199999999995</v>
      </c>
      <c r="C748" s="92" t="str">
        <f>'CONSTRUCTION COST ESTIMATE'!C748</f>
        <v>GALVAINIZED GUARDRAIL (TRIPLE CORRUGATION)</v>
      </c>
      <c r="D748" s="93" t="str">
        <f>'CONSTRUCTION COST ESTIMATE'!BB748</f>
        <v>LF</v>
      </c>
      <c r="E748" s="94">
        <f>'CONSTRUCTION COST ESTIMATE'!BA748</f>
        <v>0</v>
      </c>
      <c r="F748" s="220">
        <f>'CONSTRUCTION COST ESTIMATE'!BC748</f>
        <v>0</v>
      </c>
      <c r="G748" s="221">
        <f>'CONSTRUCTION COST ESTIMATE'!BD748</f>
        <v>0</v>
      </c>
      <c r="H748" s="220"/>
      <c r="I748" s="220">
        <f t="shared" si="280"/>
        <v>0</v>
      </c>
      <c r="J748" s="220"/>
      <c r="K748" s="220">
        <f t="shared" si="281"/>
        <v>0</v>
      </c>
      <c r="L748" s="220"/>
      <c r="M748" s="220">
        <f t="shared" si="282"/>
        <v>0</v>
      </c>
      <c r="N748" s="220"/>
      <c r="O748" s="220">
        <f t="shared" si="283"/>
        <v>0</v>
      </c>
      <c r="P748" s="220"/>
      <c r="Q748" s="220">
        <f t="shared" si="284"/>
        <v>0</v>
      </c>
      <c r="R748" s="220"/>
      <c r="S748" s="220">
        <f t="shared" si="285"/>
        <v>0</v>
      </c>
      <c r="T748" s="220"/>
      <c r="U748" s="220">
        <f t="shared" si="286"/>
        <v>0</v>
      </c>
      <c r="V748" s="220"/>
      <c r="W748" s="220">
        <f t="shared" si="287"/>
        <v>0</v>
      </c>
      <c r="X748" s="220"/>
      <c r="Y748" s="220">
        <f t="shared" si="288"/>
        <v>0</v>
      </c>
      <c r="Z748" s="220"/>
      <c r="AA748" s="220">
        <f t="shared" si="289"/>
        <v>0</v>
      </c>
      <c r="AC748" s="222" t="e">
        <f t="shared" si="279"/>
        <v>#DIV/0!</v>
      </c>
      <c r="AD748" s="220" t="e">
        <f t="shared" si="290"/>
        <v>#NUM!</v>
      </c>
      <c r="AE748" s="223" t="e">
        <f t="shared" si="291"/>
        <v>#NUM!</v>
      </c>
      <c r="AF748" s="223" t="e">
        <f t="shared" si="292"/>
        <v>#NUM!</v>
      </c>
      <c r="AG748" s="222" t="e">
        <f t="shared" si="293"/>
        <v>#NUM!</v>
      </c>
      <c r="AI748" s="220" t="e">
        <f t="shared" si="294"/>
        <v>#DIV/0!</v>
      </c>
      <c r="AJ748" s="222" t="e">
        <f t="shared" si="295"/>
        <v>#DIV/0!</v>
      </c>
      <c r="AK748" s="222" t="e">
        <f t="shared" si="296"/>
        <v>#DIV/0!</v>
      </c>
      <c r="AL748" s="222" t="e">
        <f t="shared" si="297"/>
        <v>#DIV/0!</v>
      </c>
    </row>
    <row r="749" spans="1:40" s="88" customFormat="1" ht="30" hidden="1" customHeight="1">
      <c r="A749" s="88">
        <f>'CONSTRUCTION COST ESTIMATE'!A749</f>
        <v>0</v>
      </c>
      <c r="B749" s="91">
        <f>'CONSTRUCTION COST ESTIMATE'!B749</f>
        <v>619.00049999999999</v>
      </c>
      <c r="C749" s="92" t="str">
        <f>'CONSTRUCTION COST ESTIMATE'!C749</f>
        <v>FLEXIBLE MARKER POST</v>
      </c>
      <c r="D749" s="93" t="str">
        <f>'CONSTRUCTION COST ESTIMATE'!BB749</f>
        <v>EA</v>
      </c>
      <c r="E749" s="94">
        <f>'CONSTRUCTION COST ESTIMATE'!BA749</f>
        <v>0</v>
      </c>
      <c r="F749" s="220">
        <f>'CONSTRUCTION COST ESTIMATE'!BC749</f>
        <v>0</v>
      </c>
      <c r="G749" s="221">
        <f>'CONSTRUCTION COST ESTIMATE'!BD749</f>
        <v>0</v>
      </c>
      <c r="H749" s="220"/>
      <c r="I749" s="220">
        <f t="shared" si="280"/>
        <v>0</v>
      </c>
      <c r="J749" s="220"/>
      <c r="K749" s="220">
        <f t="shared" si="281"/>
        <v>0</v>
      </c>
      <c r="L749" s="220"/>
      <c r="M749" s="220">
        <f t="shared" si="282"/>
        <v>0</v>
      </c>
      <c r="N749" s="220"/>
      <c r="O749" s="220">
        <f t="shared" si="283"/>
        <v>0</v>
      </c>
      <c r="P749" s="220"/>
      <c r="Q749" s="220">
        <f t="shared" si="284"/>
        <v>0</v>
      </c>
      <c r="R749" s="220"/>
      <c r="S749" s="220">
        <f t="shared" si="285"/>
        <v>0</v>
      </c>
      <c r="T749" s="220"/>
      <c r="U749" s="220">
        <f t="shared" si="286"/>
        <v>0</v>
      </c>
      <c r="V749" s="220"/>
      <c r="W749" s="220">
        <f t="shared" si="287"/>
        <v>0</v>
      </c>
      <c r="X749" s="220"/>
      <c r="Y749" s="220">
        <f t="shared" si="288"/>
        <v>0</v>
      </c>
      <c r="Z749" s="220"/>
      <c r="AA749" s="220">
        <f t="shared" si="289"/>
        <v>0</v>
      </c>
      <c r="AC749" s="222" t="e">
        <f t="shared" si="279"/>
        <v>#DIV/0!</v>
      </c>
      <c r="AD749" s="220" t="e">
        <f t="shared" si="290"/>
        <v>#NUM!</v>
      </c>
      <c r="AE749" s="223" t="e">
        <f t="shared" si="291"/>
        <v>#NUM!</v>
      </c>
      <c r="AF749" s="223" t="e">
        <f t="shared" si="292"/>
        <v>#NUM!</v>
      </c>
      <c r="AG749" s="222" t="e">
        <f t="shared" si="293"/>
        <v>#NUM!</v>
      </c>
      <c r="AI749" s="220" t="e">
        <f t="shared" si="294"/>
        <v>#DIV/0!</v>
      </c>
      <c r="AJ749" s="222" t="e">
        <f t="shared" si="295"/>
        <v>#DIV/0!</v>
      </c>
      <c r="AK749" s="222" t="e">
        <f t="shared" si="296"/>
        <v>#DIV/0!</v>
      </c>
      <c r="AL749" s="222" t="e">
        <f t="shared" si="297"/>
        <v>#DIV/0!</v>
      </c>
    </row>
    <row r="750" spans="1:40" s="88" customFormat="1" ht="30" hidden="1" customHeight="1">
      <c r="A750" s="88">
        <f>'CONSTRUCTION COST ESTIMATE'!A750</f>
        <v>0</v>
      </c>
      <c r="B750" s="91">
        <f>'CONSTRUCTION COST ESTIMATE'!B750</f>
        <v>619.00099999999998</v>
      </c>
      <c r="C750" s="92" t="str">
        <f>'CONSTRUCTION COST ESTIMATE'!C750</f>
        <v>K71 SELF RE-ERECTING MARKER POST</v>
      </c>
      <c r="D750" s="93" t="str">
        <f>'CONSTRUCTION COST ESTIMATE'!BB750</f>
        <v>EA</v>
      </c>
      <c r="E750" s="94">
        <f>'CONSTRUCTION COST ESTIMATE'!BA750</f>
        <v>0</v>
      </c>
      <c r="F750" s="220">
        <f>'CONSTRUCTION COST ESTIMATE'!BC750</f>
        <v>0</v>
      </c>
      <c r="G750" s="221">
        <f>'CONSTRUCTION COST ESTIMATE'!BD750</f>
        <v>0</v>
      </c>
      <c r="H750" s="220"/>
      <c r="I750" s="220">
        <f t="shared" si="280"/>
        <v>0</v>
      </c>
      <c r="J750" s="220"/>
      <c r="K750" s="220">
        <f t="shared" si="281"/>
        <v>0</v>
      </c>
      <c r="L750" s="220"/>
      <c r="M750" s="220">
        <f t="shared" si="282"/>
        <v>0</v>
      </c>
      <c r="N750" s="220"/>
      <c r="O750" s="220">
        <f t="shared" si="283"/>
        <v>0</v>
      </c>
      <c r="P750" s="220"/>
      <c r="Q750" s="220">
        <f t="shared" si="284"/>
        <v>0</v>
      </c>
      <c r="R750" s="220"/>
      <c r="S750" s="220">
        <f t="shared" si="285"/>
        <v>0</v>
      </c>
      <c r="T750" s="220"/>
      <c r="U750" s="220">
        <f t="shared" si="286"/>
        <v>0</v>
      </c>
      <c r="V750" s="220"/>
      <c r="W750" s="220">
        <f t="shared" si="287"/>
        <v>0</v>
      </c>
      <c r="X750" s="220"/>
      <c r="Y750" s="220">
        <f t="shared" si="288"/>
        <v>0</v>
      </c>
      <c r="Z750" s="220"/>
      <c r="AA750" s="220">
        <f t="shared" si="289"/>
        <v>0</v>
      </c>
      <c r="AC750" s="222" t="e">
        <f t="shared" si="279"/>
        <v>#DIV/0!</v>
      </c>
      <c r="AD750" s="220" t="e">
        <f t="shared" si="290"/>
        <v>#NUM!</v>
      </c>
      <c r="AE750" s="223" t="e">
        <f t="shared" si="291"/>
        <v>#NUM!</v>
      </c>
      <c r="AF750" s="223" t="e">
        <f t="shared" si="292"/>
        <v>#NUM!</v>
      </c>
      <c r="AG750" s="222" t="e">
        <f t="shared" si="293"/>
        <v>#NUM!</v>
      </c>
      <c r="AI750" s="220" t="e">
        <f t="shared" si="294"/>
        <v>#DIV/0!</v>
      </c>
      <c r="AJ750" s="222" t="e">
        <f t="shared" si="295"/>
        <v>#DIV/0!</v>
      </c>
      <c r="AK750" s="222" t="e">
        <f t="shared" si="296"/>
        <v>#DIV/0!</v>
      </c>
      <c r="AL750" s="222" t="e">
        <f t="shared" si="297"/>
        <v>#DIV/0!</v>
      </c>
    </row>
    <row r="751" spans="1:40" s="88" customFormat="1" ht="30" hidden="1" customHeight="1">
      <c r="A751" s="88">
        <f>'CONSTRUCTION COST ESTIMATE'!A751</f>
        <v>0</v>
      </c>
      <c r="B751" s="91">
        <f>'CONSTRUCTION COST ESTIMATE'!B751</f>
        <v>619.00199999999995</v>
      </c>
      <c r="C751" s="92" t="str">
        <f>'CONSTRUCTION COST ESTIMATE'!C751</f>
        <v>MARKER POST</v>
      </c>
      <c r="D751" s="93" t="str">
        <f>'CONSTRUCTION COST ESTIMATE'!BB751</f>
        <v>EA</v>
      </c>
      <c r="E751" s="94">
        <f>'CONSTRUCTION COST ESTIMATE'!BA751</f>
        <v>0</v>
      </c>
      <c r="F751" s="220">
        <f>'CONSTRUCTION COST ESTIMATE'!BC751</f>
        <v>0</v>
      </c>
      <c r="G751" s="221">
        <f>'CONSTRUCTION COST ESTIMATE'!BD751</f>
        <v>0</v>
      </c>
      <c r="H751" s="220"/>
      <c r="I751" s="220">
        <f t="shared" si="280"/>
        <v>0</v>
      </c>
      <c r="J751" s="220"/>
      <c r="K751" s="220">
        <f t="shared" si="281"/>
        <v>0</v>
      </c>
      <c r="L751" s="220"/>
      <c r="M751" s="220">
        <f t="shared" si="282"/>
        <v>0</v>
      </c>
      <c r="N751" s="220"/>
      <c r="O751" s="220">
        <f t="shared" si="283"/>
        <v>0</v>
      </c>
      <c r="P751" s="220"/>
      <c r="Q751" s="220">
        <f t="shared" si="284"/>
        <v>0</v>
      </c>
      <c r="R751" s="220"/>
      <c r="S751" s="220">
        <f t="shared" si="285"/>
        <v>0</v>
      </c>
      <c r="T751" s="220"/>
      <c r="U751" s="220">
        <f t="shared" si="286"/>
        <v>0</v>
      </c>
      <c r="V751" s="220"/>
      <c r="W751" s="220">
        <f t="shared" si="287"/>
        <v>0</v>
      </c>
      <c r="X751" s="220"/>
      <c r="Y751" s="220">
        <f t="shared" si="288"/>
        <v>0</v>
      </c>
      <c r="Z751" s="220"/>
      <c r="AA751" s="220">
        <f t="shared" si="289"/>
        <v>0</v>
      </c>
      <c r="AC751" s="222" t="e">
        <f t="shared" si="279"/>
        <v>#DIV/0!</v>
      </c>
      <c r="AD751" s="220" t="e">
        <f t="shared" si="290"/>
        <v>#NUM!</v>
      </c>
      <c r="AE751" s="223" t="e">
        <f t="shared" si="291"/>
        <v>#NUM!</v>
      </c>
      <c r="AF751" s="223" t="e">
        <f t="shared" si="292"/>
        <v>#NUM!</v>
      </c>
      <c r="AG751" s="222" t="e">
        <f t="shared" si="293"/>
        <v>#NUM!</v>
      </c>
      <c r="AI751" s="220" t="e">
        <f t="shared" si="294"/>
        <v>#DIV/0!</v>
      </c>
      <c r="AJ751" s="222" t="e">
        <f t="shared" si="295"/>
        <v>#DIV/0!</v>
      </c>
      <c r="AK751" s="222" t="e">
        <f t="shared" si="296"/>
        <v>#DIV/0!</v>
      </c>
      <c r="AL751" s="222" t="e">
        <f t="shared" si="297"/>
        <v>#DIV/0!</v>
      </c>
    </row>
    <row r="752" spans="1:40" s="88" customFormat="1" ht="30" hidden="1" customHeight="1">
      <c r="A752" s="88">
        <f>'CONSTRUCTION COST ESTIMATE'!A752</f>
        <v>0</v>
      </c>
      <c r="B752" s="91">
        <f>'CONSTRUCTION COST ESTIMATE'!B752</f>
        <v>619.00300000000004</v>
      </c>
      <c r="C752" s="92" t="str">
        <f>'CONSTRUCTION COST ESTIMATE'!C752</f>
        <v>PERMANENT OBJECT MARKER</v>
      </c>
      <c r="D752" s="93" t="str">
        <f>'CONSTRUCTION COST ESTIMATE'!BB752</f>
        <v>EA</v>
      </c>
      <c r="E752" s="94">
        <f>'CONSTRUCTION COST ESTIMATE'!BA752</f>
        <v>0</v>
      </c>
      <c r="F752" s="220">
        <f>'CONSTRUCTION COST ESTIMATE'!BC752</f>
        <v>0</v>
      </c>
      <c r="G752" s="221">
        <f>'CONSTRUCTION COST ESTIMATE'!BD752</f>
        <v>0</v>
      </c>
      <c r="H752" s="220"/>
      <c r="I752" s="220">
        <f t="shared" si="280"/>
        <v>0</v>
      </c>
      <c r="J752" s="220"/>
      <c r="K752" s="220">
        <f t="shared" si="281"/>
        <v>0</v>
      </c>
      <c r="L752" s="220"/>
      <c r="M752" s="220">
        <f t="shared" si="282"/>
        <v>0</v>
      </c>
      <c r="N752" s="220"/>
      <c r="O752" s="220">
        <f t="shared" si="283"/>
        <v>0</v>
      </c>
      <c r="P752" s="220"/>
      <c r="Q752" s="220">
        <f t="shared" si="284"/>
        <v>0</v>
      </c>
      <c r="R752" s="220"/>
      <c r="S752" s="220">
        <f t="shared" si="285"/>
        <v>0</v>
      </c>
      <c r="T752" s="220"/>
      <c r="U752" s="220">
        <f t="shared" si="286"/>
        <v>0</v>
      </c>
      <c r="V752" s="220"/>
      <c r="W752" s="220">
        <f t="shared" si="287"/>
        <v>0</v>
      </c>
      <c r="X752" s="220"/>
      <c r="Y752" s="220">
        <f t="shared" si="288"/>
        <v>0</v>
      </c>
      <c r="Z752" s="220"/>
      <c r="AA752" s="220">
        <f t="shared" si="289"/>
        <v>0</v>
      </c>
      <c r="AC752" s="222" t="e">
        <f t="shared" si="279"/>
        <v>#DIV/0!</v>
      </c>
      <c r="AD752" s="220" t="e">
        <f t="shared" si="290"/>
        <v>#NUM!</v>
      </c>
      <c r="AE752" s="223" t="e">
        <f t="shared" si="291"/>
        <v>#NUM!</v>
      </c>
      <c r="AF752" s="223" t="e">
        <f t="shared" si="292"/>
        <v>#NUM!</v>
      </c>
      <c r="AG752" s="222" t="e">
        <f t="shared" si="293"/>
        <v>#NUM!</v>
      </c>
      <c r="AI752" s="220" t="e">
        <f t="shared" si="294"/>
        <v>#DIV/0!</v>
      </c>
      <c r="AJ752" s="222" t="e">
        <f t="shared" si="295"/>
        <v>#DIV/0!</v>
      </c>
      <c r="AK752" s="222" t="e">
        <f t="shared" si="296"/>
        <v>#DIV/0!</v>
      </c>
      <c r="AL752" s="222" t="e">
        <f t="shared" si="297"/>
        <v>#DIV/0!</v>
      </c>
    </row>
    <row r="753" spans="1:40" s="88" customFormat="1" ht="30" customHeight="1">
      <c r="A753" s="237" t="str">
        <f>'CONSTRUCTION COST ESTIMATE'!A753</f>
        <v>SP 622</v>
      </c>
      <c r="B753" s="140"/>
      <c r="C753" s="136" t="str">
        <f>'CONSTRUCTION COST ESTIMATE'!C753</f>
        <v>CONSTRUCTION SURVEYING</v>
      </c>
      <c r="D753" s="135"/>
      <c r="E753" s="137"/>
      <c r="F753" s="138"/>
      <c r="G753" s="238"/>
      <c r="H753" s="138"/>
      <c r="I753" s="138"/>
      <c r="J753" s="138"/>
      <c r="K753" s="138"/>
      <c r="L753" s="138"/>
      <c r="M753" s="138"/>
      <c r="N753" s="138"/>
      <c r="O753" s="138"/>
      <c r="P753" s="138"/>
      <c r="Q753" s="138"/>
      <c r="R753" s="138"/>
      <c r="S753" s="138"/>
      <c r="T753" s="138"/>
      <c r="U753" s="138"/>
      <c r="V753" s="138"/>
      <c r="W753" s="138"/>
      <c r="X753" s="138"/>
      <c r="Y753" s="138"/>
      <c r="Z753" s="138"/>
      <c r="AA753" s="138"/>
      <c r="AB753" s="239"/>
      <c r="AC753" s="240"/>
      <c r="AD753" s="241"/>
      <c r="AE753" s="242"/>
      <c r="AF753" s="242"/>
      <c r="AG753" s="240"/>
      <c r="AH753" s="239"/>
      <c r="AI753" s="241"/>
      <c r="AJ753" s="240"/>
      <c r="AK753" s="240"/>
      <c r="AL753" s="240"/>
      <c r="AN753" s="139" t="s">
        <v>1447</v>
      </c>
    </row>
    <row r="754" spans="1:40" s="88" customFormat="1" ht="30" hidden="1" customHeight="1">
      <c r="A754" s="88">
        <f>'CONSTRUCTION COST ESTIMATE'!A754</f>
        <v>0</v>
      </c>
      <c r="B754" s="91">
        <f>'CONSTRUCTION COST ESTIMATE'!B754</f>
        <v>622.00049999999999</v>
      </c>
      <c r="C754" s="92" t="str">
        <f>'CONSTRUCTION COST ESTIMATE'!C754</f>
        <v>CONSTRUCTION SURVEYING</v>
      </c>
      <c r="D754" s="93" t="str">
        <f>'CONSTRUCTION COST ESTIMATE'!BB754</f>
        <v>LS</v>
      </c>
      <c r="E754" s="94">
        <f>'CONSTRUCTION COST ESTIMATE'!BA754</f>
        <v>0</v>
      </c>
      <c r="F754" s="220">
        <f>'CONSTRUCTION COST ESTIMATE'!BC754</f>
        <v>0</v>
      </c>
      <c r="G754" s="221">
        <f>'CONSTRUCTION COST ESTIMATE'!BD754</f>
        <v>0</v>
      </c>
      <c r="H754" s="220"/>
      <c r="I754" s="220">
        <f t="shared" si="280"/>
        <v>0</v>
      </c>
      <c r="J754" s="220"/>
      <c r="K754" s="220">
        <f t="shared" si="281"/>
        <v>0</v>
      </c>
      <c r="L754" s="220"/>
      <c r="M754" s="220">
        <f t="shared" si="282"/>
        <v>0</v>
      </c>
      <c r="N754" s="220"/>
      <c r="O754" s="220">
        <f t="shared" si="283"/>
        <v>0</v>
      </c>
      <c r="P754" s="220"/>
      <c r="Q754" s="220">
        <f t="shared" si="284"/>
        <v>0</v>
      </c>
      <c r="R754" s="220"/>
      <c r="S754" s="220">
        <f t="shared" si="285"/>
        <v>0</v>
      </c>
      <c r="T754" s="220"/>
      <c r="U754" s="220">
        <f t="shared" si="286"/>
        <v>0</v>
      </c>
      <c r="V754" s="220"/>
      <c r="W754" s="220">
        <f t="shared" si="287"/>
        <v>0</v>
      </c>
      <c r="X754" s="220"/>
      <c r="Y754" s="220">
        <f t="shared" si="288"/>
        <v>0</v>
      </c>
      <c r="Z754" s="220"/>
      <c r="AA754" s="220">
        <f t="shared" si="289"/>
        <v>0</v>
      </c>
      <c r="AC754" s="222" t="e">
        <f>I754/$I$1460</f>
        <v>#DIV/0!</v>
      </c>
      <c r="AD754" s="220" t="e">
        <f t="shared" si="290"/>
        <v>#NUM!</v>
      </c>
      <c r="AE754" s="223" t="e">
        <f t="shared" si="291"/>
        <v>#NUM!</v>
      </c>
      <c r="AF754" s="223" t="e">
        <f t="shared" si="292"/>
        <v>#NUM!</v>
      </c>
      <c r="AG754" s="222" t="e">
        <f t="shared" si="293"/>
        <v>#NUM!</v>
      </c>
      <c r="AI754" s="220" t="e">
        <f t="shared" si="294"/>
        <v>#DIV/0!</v>
      </c>
      <c r="AJ754" s="222" t="e">
        <f t="shared" si="295"/>
        <v>#DIV/0!</v>
      </c>
      <c r="AK754" s="222" t="e">
        <f t="shared" si="296"/>
        <v>#DIV/0!</v>
      </c>
      <c r="AL754" s="222" t="e">
        <f t="shared" si="297"/>
        <v>#DIV/0!</v>
      </c>
    </row>
    <row r="755" spans="1:40" s="88" customFormat="1" ht="30" hidden="1" customHeight="1">
      <c r="A755" s="88">
        <f>'CONSTRUCTION COST ESTIMATE'!A755</f>
        <v>0</v>
      </c>
      <c r="B755" s="91">
        <f>'CONSTRUCTION COST ESTIMATE'!B755</f>
        <v>622.00099999999998</v>
      </c>
      <c r="C755" s="92" t="str">
        <f>'CONSTRUCTION COST ESTIMATE'!C755</f>
        <v>CONSTRUCT TYPE I SURVEY MONUMENT</v>
      </c>
      <c r="D755" s="93" t="str">
        <f>'CONSTRUCTION COST ESTIMATE'!BB755</f>
        <v>EA</v>
      </c>
      <c r="E755" s="94">
        <f>'CONSTRUCTION COST ESTIMATE'!BA755</f>
        <v>0</v>
      </c>
      <c r="F755" s="220">
        <f>'CONSTRUCTION COST ESTIMATE'!BC755</f>
        <v>0</v>
      </c>
      <c r="G755" s="221">
        <f>'CONSTRUCTION COST ESTIMATE'!BD755</f>
        <v>0</v>
      </c>
      <c r="H755" s="220"/>
      <c r="I755" s="220">
        <f t="shared" ref="I755:I756" si="298">$E755*H755</f>
        <v>0</v>
      </c>
      <c r="J755" s="220"/>
      <c r="K755" s="220">
        <f t="shared" ref="K755:K756" si="299">$E755*J755</f>
        <v>0</v>
      </c>
      <c r="L755" s="220"/>
      <c r="M755" s="220">
        <f t="shared" ref="M755:M756" si="300">$E755*L755</f>
        <v>0</v>
      </c>
      <c r="N755" s="220"/>
      <c r="O755" s="220">
        <f t="shared" ref="O755:O756" si="301">$E755*N755</f>
        <v>0</v>
      </c>
      <c r="P755" s="220"/>
      <c r="Q755" s="220">
        <f t="shared" ref="Q755:Q756" si="302">$E755*P755</f>
        <v>0</v>
      </c>
      <c r="R755" s="220"/>
      <c r="S755" s="220">
        <f t="shared" ref="S755:S756" si="303">$E755*R755</f>
        <v>0</v>
      </c>
      <c r="T755" s="220"/>
      <c r="U755" s="220">
        <f t="shared" ref="U755:U756" si="304">$E755*T755</f>
        <v>0</v>
      </c>
      <c r="V755" s="220"/>
      <c r="W755" s="220">
        <f t="shared" ref="W755:W756" si="305">$E755*V755</f>
        <v>0</v>
      </c>
      <c r="X755" s="220"/>
      <c r="Y755" s="220">
        <f t="shared" ref="Y755:Y756" si="306">$E755*X755</f>
        <v>0</v>
      </c>
      <c r="Z755" s="220"/>
      <c r="AA755" s="220">
        <f t="shared" ref="AA755:AA756" si="307">$E755*Z755</f>
        <v>0</v>
      </c>
      <c r="AC755" s="222" t="e">
        <f t="shared" ref="AC755:AC756" si="308">I755/$I$1460</f>
        <v>#DIV/0!</v>
      </c>
      <c r="AD755" s="220" t="e">
        <f t="shared" ref="AD755:AD756" si="309">MEDIAN(H755,J755,L755,N755,P755,R755,T755,V755,X755,Z755)</f>
        <v>#NUM!</v>
      </c>
      <c r="AE755" s="223" t="e">
        <f t="shared" ref="AE755:AE756" si="310">IF(H755&gt;AD755,"X","")</f>
        <v>#NUM!</v>
      </c>
      <c r="AF755" s="223" t="e">
        <f t="shared" ref="AF755:AF756" si="311">IF(H755&lt;AD755,"X","")</f>
        <v>#NUM!</v>
      </c>
      <c r="AG755" s="222" t="e">
        <f t="shared" ref="AG755:AG756" si="312">H755/AD755</f>
        <v>#NUM!</v>
      </c>
      <c r="AI755" s="220" t="e">
        <f t="shared" ref="AI755:AI756" si="313">AVERAGE(H755,J755,L755,N755,P755,R755,T755,V755,X755,Z755)</f>
        <v>#DIV/0!</v>
      </c>
      <c r="AJ755" s="222" t="e">
        <f t="shared" ref="AJ755:AJ756" si="314">AI755/F755</f>
        <v>#DIV/0!</v>
      </c>
      <c r="AK755" s="222" t="e">
        <f t="shared" ref="AK755:AK756" si="315">H755/F755</f>
        <v>#DIV/0!</v>
      </c>
      <c r="AL755" s="222" t="e">
        <f t="shared" ref="AL755:AL756" si="316">H755/AI755</f>
        <v>#DIV/0!</v>
      </c>
    </row>
    <row r="756" spans="1:40" s="88" customFormat="1" ht="30" hidden="1" customHeight="1">
      <c r="A756" s="88">
        <f>'CONSTRUCTION COST ESTIMATE'!A756</f>
        <v>0</v>
      </c>
      <c r="B756" s="91">
        <f>'CONSTRUCTION COST ESTIMATE'!B756</f>
        <v>622.00199999999995</v>
      </c>
      <c r="C756" s="92" t="str">
        <f>'CONSTRUCTION COST ESTIMATE'!C756</f>
        <v>CONSTRUCT TYPE II-B SURVEY MONUMENT</v>
      </c>
      <c r="D756" s="93" t="str">
        <f>'CONSTRUCTION COST ESTIMATE'!BB756</f>
        <v>EA</v>
      </c>
      <c r="E756" s="94">
        <f>'CONSTRUCTION COST ESTIMATE'!BA756</f>
        <v>0</v>
      </c>
      <c r="F756" s="220">
        <f>'CONSTRUCTION COST ESTIMATE'!BC756</f>
        <v>0</v>
      </c>
      <c r="G756" s="221">
        <f>'CONSTRUCTION COST ESTIMATE'!BD756</f>
        <v>0</v>
      </c>
      <c r="H756" s="220"/>
      <c r="I756" s="220">
        <f t="shared" si="298"/>
        <v>0</v>
      </c>
      <c r="J756" s="220"/>
      <c r="K756" s="220">
        <f t="shared" si="299"/>
        <v>0</v>
      </c>
      <c r="L756" s="220"/>
      <c r="M756" s="220">
        <f t="shared" si="300"/>
        <v>0</v>
      </c>
      <c r="N756" s="220"/>
      <c r="O756" s="220">
        <f t="shared" si="301"/>
        <v>0</v>
      </c>
      <c r="P756" s="220"/>
      <c r="Q756" s="220">
        <f t="shared" si="302"/>
        <v>0</v>
      </c>
      <c r="R756" s="220"/>
      <c r="S756" s="220">
        <f t="shared" si="303"/>
        <v>0</v>
      </c>
      <c r="T756" s="220"/>
      <c r="U756" s="220">
        <f t="shared" si="304"/>
        <v>0</v>
      </c>
      <c r="V756" s="220"/>
      <c r="W756" s="220">
        <f t="shared" si="305"/>
        <v>0</v>
      </c>
      <c r="X756" s="220"/>
      <c r="Y756" s="220">
        <f t="shared" si="306"/>
        <v>0</v>
      </c>
      <c r="Z756" s="220"/>
      <c r="AA756" s="220">
        <f t="shared" si="307"/>
        <v>0</v>
      </c>
      <c r="AC756" s="222" t="e">
        <f t="shared" si="308"/>
        <v>#DIV/0!</v>
      </c>
      <c r="AD756" s="220" t="e">
        <f t="shared" si="309"/>
        <v>#NUM!</v>
      </c>
      <c r="AE756" s="223" t="e">
        <f t="shared" si="310"/>
        <v>#NUM!</v>
      </c>
      <c r="AF756" s="223" t="e">
        <f t="shared" si="311"/>
        <v>#NUM!</v>
      </c>
      <c r="AG756" s="222" t="e">
        <f t="shared" si="312"/>
        <v>#NUM!</v>
      </c>
      <c r="AI756" s="220" t="e">
        <f t="shared" si="313"/>
        <v>#DIV/0!</v>
      </c>
      <c r="AJ756" s="222" t="e">
        <f t="shared" si="314"/>
        <v>#DIV/0!</v>
      </c>
      <c r="AK756" s="222" t="e">
        <f t="shared" si="315"/>
        <v>#DIV/0!</v>
      </c>
      <c r="AL756" s="222" t="e">
        <f t="shared" si="316"/>
        <v>#DIV/0!</v>
      </c>
    </row>
    <row r="757" spans="1:40" s="88" customFormat="1" ht="30" customHeight="1">
      <c r="A757" s="237" t="str">
        <f>'CONSTRUCTION COST ESTIMATE'!A757</f>
        <v>SP 623</v>
      </c>
      <c r="B757" s="140"/>
      <c r="C757" s="136" t="str">
        <f>'CONSTRUCTION COST ESTIMATE'!C757</f>
        <v>TRAFFIC SIGNAL &amp; STREET LIGHT</v>
      </c>
      <c r="D757" s="135"/>
      <c r="E757" s="137"/>
      <c r="F757" s="138"/>
      <c r="G757" s="238"/>
      <c r="H757" s="138"/>
      <c r="I757" s="138"/>
      <c r="J757" s="138"/>
      <c r="K757" s="138"/>
      <c r="L757" s="138"/>
      <c r="M757" s="138"/>
      <c r="N757" s="138"/>
      <c r="O757" s="138"/>
      <c r="P757" s="138"/>
      <c r="Q757" s="138"/>
      <c r="R757" s="138"/>
      <c r="S757" s="138"/>
      <c r="T757" s="138"/>
      <c r="U757" s="138"/>
      <c r="V757" s="138"/>
      <c r="W757" s="138"/>
      <c r="X757" s="138"/>
      <c r="Y757" s="138"/>
      <c r="Z757" s="138"/>
      <c r="AA757" s="138"/>
      <c r="AB757" s="239"/>
      <c r="AC757" s="240"/>
      <c r="AD757" s="241"/>
      <c r="AE757" s="242"/>
      <c r="AF757" s="242"/>
      <c r="AG757" s="240"/>
      <c r="AH757" s="239"/>
      <c r="AI757" s="241"/>
      <c r="AJ757" s="240"/>
      <c r="AK757" s="240"/>
      <c r="AL757" s="240"/>
      <c r="AN757" s="139" t="s">
        <v>1447</v>
      </c>
    </row>
    <row r="758" spans="1:40" s="88" customFormat="1" ht="30" hidden="1" customHeight="1">
      <c r="A758" s="88">
        <f>'CONSTRUCTION COST ESTIMATE'!A758</f>
        <v>0</v>
      </c>
      <c r="B758" s="91">
        <f>'CONSTRUCTION COST ESTIMATE'!B758</f>
        <v>623.00049999999999</v>
      </c>
      <c r="C758" s="92" t="str">
        <f>'CONSTRUCTION COST ESTIMATE'!C758</f>
        <v>1-1/4-INCH CONDUIT WITH 1-#8 AWG BARE TRACER WIRE AND PULL STRING</v>
      </c>
      <c r="D758" s="93" t="str">
        <f>'CONSTRUCTION COST ESTIMATE'!BB758</f>
        <v>LF</v>
      </c>
      <c r="E758" s="94">
        <f>'CONSTRUCTION COST ESTIMATE'!BA758</f>
        <v>0</v>
      </c>
      <c r="F758" s="220">
        <f>'CONSTRUCTION COST ESTIMATE'!BC758</f>
        <v>0</v>
      </c>
      <c r="G758" s="221">
        <f>'CONSTRUCTION COST ESTIMATE'!BD758</f>
        <v>0</v>
      </c>
      <c r="H758" s="220"/>
      <c r="I758" s="220">
        <f t="shared" si="280"/>
        <v>0</v>
      </c>
      <c r="J758" s="220"/>
      <c r="K758" s="220">
        <f t="shared" si="281"/>
        <v>0</v>
      </c>
      <c r="L758" s="220"/>
      <c r="M758" s="220">
        <f t="shared" si="282"/>
        <v>0</v>
      </c>
      <c r="N758" s="220"/>
      <c r="O758" s="220">
        <f t="shared" si="283"/>
        <v>0</v>
      </c>
      <c r="P758" s="220"/>
      <c r="Q758" s="220">
        <f t="shared" si="284"/>
        <v>0</v>
      </c>
      <c r="R758" s="220"/>
      <c r="S758" s="220">
        <f t="shared" si="285"/>
        <v>0</v>
      </c>
      <c r="T758" s="220"/>
      <c r="U758" s="220">
        <f t="shared" si="286"/>
        <v>0</v>
      </c>
      <c r="V758" s="220"/>
      <c r="W758" s="220">
        <f t="shared" si="287"/>
        <v>0</v>
      </c>
      <c r="X758" s="220"/>
      <c r="Y758" s="220">
        <f t="shared" si="288"/>
        <v>0</v>
      </c>
      <c r="Z758" s="220"/>
      <c r="AA758" s="220">
        <f t="shared" si="289"/>
        <v>0</v>
      </c>
      <c r="AC758" s="222" t="e">
        <f t="shared" ref="AC758:AC789" si="317">I758/$I$1460</f>
        <v>#DIV/0!</v>
      </c>
      <c r="AD758" s="220" t="e">
        <f t="shared" si="290"/>
        <v>#NUM!</v>
      </c>
      <c r="AE758" s="223" t="e">
        <f t="shared" si="291"/>
        <v>#NUM!</v>
      </c>
      <c r="AF758" s="223" t="e">
        <f t="shared" si="292"/>
        <v>#NUM!</v>
      </c>
      <c r="AG758" s="222" t="e">
        <f t="shared" si="293"/>
        <v>#NUM!</v>
      </c>
      <c r="AI758" s="220" t="e">
        <f t="shared" si="294"/>
        <v>#DIV/0!</v>
      </c>
      <c r="AJ758" s="222" t="e">
        <f t="shared" si="295"/>
        <v>#DIV/0!</v>
      </c>
      <c r="AK758" s="222" t="e">
        <f t="shared" si="296"/>
        <v>#DIV/0!</v>
      </c>
      <c r="AL758" s="222" t="e">
        <f t="shared" si="297"/>
        <v>#DIV/0!</v>
      </c>
    </row>
    <row r="759" spans="1:40" s="88" customFormat="1" ht="30" hidden="1" customHeight="1">
      <c r="A759" s="88">
        <f>'CONSTRUCTION COST ESTIMATE'!A759</f>
        <v>0</v>
      </c>
      <c r="B759" s="91">
        <f>'CONSTRUCTION COST ESTIMATE'!B759</f>
        <v>623.00099999999998</v>
      </c>
      <c r="C759" s="92" t="str">
        <f>'CONSTRUCTION COST ESTIMATE'!C759</f>
        <v>1-1/4-INCH CONDUIT WITH 2-#4 THW AND 1-#8 THW STREETLIGHTING CONDUCTORS</v>
      </c>
      <c r="D759" s="93" t="str">
        <f>'CONSTRUCTION COST ESTIMATE'!BB759</f>
        <v>LF</v>
      </c>
      <c r="E759" s="94">
        <f>'CONSTRUCTION COST ESTIMATE'!BA759</f>
        <v>0</v>
      </c>
      <c r="F759" s="220">
        <f>'CONSTRUCTION COST ESTIMATE'!BC759</f>
        <v>0</v>
      </c>
      <c r="G759" s="221">
        <f>'CONSTRUCTION COST ESTIMATE'!BD759</f>
        <v>0</v>
      </c>
      <c r="H759" s="220"/>
      <c r="I759" s="220">
        <f t="shared" si="280"/>
        <v>0</v>
      </c>
      <c r="J759" s="220"/>
      <c r="K759" s="220">
        <f t="shared" si="281"/>
        <v>0</v>
      </c>
      <c r="L759" s="220"/>
      <c r="M759" s="220">
        <f t="shared" si="282"/>
        <v>0</v>
      </c>
      <c r="N759" s="220"/>
      <c r="O759" s="220">
        <f t="shared" si="283"/>
        <v>0</v>
      </c>
      <c r="P759" s="220"/>
      <c r="Q759" s="220">
        <f t="shared" si="284"/>
        <v>0</v>
      </c>
      <c r="R759" s="220"/>
      <c r="S759" s="220">
        <f t="shared" si="285"/>
        <v>0</v>
      </c>
      <c r="T759" s="220"/>
      <c r="U759" s="220">
        <f t="shared" si="286"/>
        <v>0</v>
      </c>
      <c r="V759" s="220"/>
      <c r="W759" s="220">
        <f t="shared" si="287"/>
        <v>0</v>
      </c>
      <c r="X759" s="220"/>
      <c r="Y759" s="220">
        <f t="shared" si="288"/>
        <v>0</v>
      </c>
      <c r="Z759" s="220"/>
      <c r="AA759" s="220">
        <f t="shared" si="289"/>
        <v>0</v>
      </c>
      <c r="AC759" s="222" t="e">
        <f t="shared" si="317"/>
        <v>#DIV/0!</v>
      </c>
      <c r="AD759" s="220" t="e">
        <f t="shared" si="290"/>
        <v>#NUM!</v>
      </c>
      <c r="AE759" s="223" t="e">
        <f t="shared" si="291"/>
        <v>#NUM!</v>
      </c>
      <c r="AF759" s="223" t="e">
        <f t="shared" si="292"/>
        <v>#NUM!</v>
      </c>
      <c r="AG759" s="222" t="e">
        <f t="shared" si="293"/>
        <v>#NUM!</v>
      </c>
      <c r="AI759" s="220" t="e">
        <f t="shared" si="294"/>
        <v>#DIV/0!</v>
      </c>
      <c r="AJ759" s="222" t="e">
        <f t="shared" si="295"/>
        <v>#DIV/0!</v>
      </c>
      <c r="AK759" s="222" t="e">
        <f t="shared" si="296"/>
        <v>#DIV/0!</v>
      </c>
      <c r="AL759" s="222" t="e">
        <f t="shared" si="297"/>
        <v>#DIV/0!</v>
      </c>
    </row>
    <row r="760" spans="1:40" s="88" customFormat="1" ht="30" hidden="1" customHeight="1">
      <c r="A760" s="88">
        <f>'CONSTRUCTION COST ESTIMATE'!A760</f>
        <v>0</v>
      </c>
      <c r="B760" s="91">
        <f>'CONSTRUCTION COST ESTIMATE'!B760</f>
        <v>623.00199999999995</v>
      </c>
      <c r="C760" s="92" t="str">
        <f>'CONSTRUCTION COST ESTIMATE'!C760</f>
        <v>1-1/4-INCH CONDUIT WITH (SPECIFY CONDUCTORS)</v>
      </c>
      <c r="D760" s="93" t="str">
        <f>'CONSTRUCTION COST ESTIMATE'!BB760</f>
        <v>LF</v>
      </c>
      <c r="E760" s="94">
        <f>'CONSTRUCTION COST ESTIMATE'!BA760</f>
        <v>0</v>
      </c>
      <c r="F760" s="220">
        <f>'CONSTRUCTION COST ESTIMATE'!BC760</f>
        <v>0</v>
      </c>
      <c r="G760" s="221">
        <f>'CONSTRUCTION COST ESTIMATE'!BD760</f>
        <v>0</v>
      </c>
      <c r="H760" s="220"/>
      <c r="I760" s="220">
        <f t="shared" si="280"/>
        <v>0</v>
      </c>
      <c r="J760" s="220"/>
      <c r="K760" s="220">
        <f t="shared" si="281"/>
        <v>0</v>
      </c>
      <c r="L760" s="220"/>
      <c r="M760" s="220">
        <f t="shared" si="282"/>
        <v>0</v>
      </c>
      <c r="N760" s="220"/>
      <c r="O760" s="220">
        <f t="shared" si="283"/>
        <v>0</v>
      </c>
      <c r="P760" s="220"/>
      <c r="Q760" s="220">
        <f t="shared" si="284"/>
        <v>0</v>
      </c>
      <c r="R760" s="220"/>
      <c r="S760" s="220">
        <f t="shared" si="285"/>
        <v>0</v>
      </c>
      <c r="T760" s="220"/>
      <c r="U760" s="220">
        <f t="shared" si="286"/>
        <v>0</v>
      </c>
      <c r="V760" s="220"/>
      <c r="W760" s="220">
        <f t="shared" si="287"/>
        <v>0</v>
      </c>
      <c r="X760" s="220"/>
      <c r="Y760" s="220">
        <f t="shared" si="288"/>
        <v>0</v>
      </c>
      <c r="Z760" s="220"/>
      <c r="AA760" s="220">
        <f t="shared" si="289"/>
        <v>0</v>
      </c>
      <c r="AC760" s="222" t="e">
        <f t="shared" si="317"/>
        <v>#DIV/0!</v>
      </c>
      <c r="AD760" s="220" t="e">
        <f t="shared" si="290"/>
        <v>#NUM!</v>
      </c>
      <c r="AE760" s="223" t="e">
        <f t="shared" si="291"/>
        <v>#NUM!</v>
      </c>
      <c r="AF760" s="223" t="e">
        <f t="shared" si="292"/>
        <v>#NUM!</v>
      </c>
      <c r="AG760" s="222" t="e">
        <f t="shared" si="293"/>
        <v>#NUM!</v>
      </c>
      <c r="AI760" s="220" t="e">
        <f t="shared" si="294"/>
        <v>#DIV/0!</v>
      </c>
      <c r="AJ760" s="222" t="e">
        <f t="shared" si="295"/>
        <v>#DIV/0!</v>
      </c>
      <c r="AK760" s="222" t="e">
        <f t="shared" si="296"/>
        <v>#DIV/0!</v>
      </c>
      <c r="AL760" s="222" t="e">
        <f t="shared" si="297"/>
        <v>#DIV/0!</v>
      </c>
    </row>
    <row r="761" spans="1:40" s="88" customFormat="1" ht="30" hidden="1" customHeight="1">
      <c r="A761" s="88">
        <f>'CONSTRUCTION COST ESTIMATE'!A761</f>
        <v>0</v>
      </c>
      <c r="B761" s="91">
        <f>'CONSTRUCTION COST ESTIMATE'!B761</f>
        <v>623.00300000000004</v>
      </c>
      <c r="C761" s="92" t="str">
        <f>'CONSTRUCTION COST ESTIMATE'!C761</f>
        <v>2 INCH CONDUIT WITH 1-#8 AWG BARE TRACER WIRE AND PULL STRING</v>
      </c>
      <c r="D761" s="93" t="str">
        <f>'CONSTRUCTION COST ESTIMATE'!BB761</f>
        <v>LF</v>
      </c>
      <c r="E761" s="94">
        <f>'CONSTRUCTION COST ESTIMATE'!BA761</f>
        <v>0</v>
      </c>
      <c r="F761" s="220">
        <f>'CONSTRUCTION COST ESTIMATE'!BC761</f>
        <v>0</v>
      </c>
      <c r="G761" s="221">
        <f>'CONSTRUCTION COST ESTIMATE'!BD761</f>
        <v>0</v>
      </c>
      <c r="H761" s="220"/>
      <c r="I761" s="220">
        <f t="shared" si="280"/>
        <v>0</v>
      </c>
      <c r="J761" s="220"/>
      <c r="K761" s="220">
        <f t="shared" si="281"/>
        <v>0</v>
      </c>
      <c r="L761" s="220"/>
      <c r="M761" s="220">
        <f t="shared" si="282"/>
        <v>0</v>
      </c>
      <c r="N761" s="220"/>
      <c r="O761" s="220">
        <f t="shared" si="283"/>
        <v>0</v>
      </c>
      <c r="P761" s="220"/>
      <c r="Q761" s="220">
        <f t="shared" si="284"/>
        <v>0</v>
      </c>
      <c r="R761" s="220"/>
      <c r="S761" s="220">
        <f t="shared" si="285"/>
        <v>0</v>
      </c>
      <c r="T761" s="220"/>
      <c r="U761" s="220">
        <f t="shared" si="286"/>
        <v>0</v>
      </c>
      <c r="V761" s="220"/>
      <c r="W761" s="220">
        <f t="shared" si="287"/>
        <v>0</v>
      </c>
      <c r="X761" s="220"/>
      <c r="Y761" s="220">
        <f t="shared" si="288"/>
        <v>0</v>
      </c>
      <c r="Z761" s="220"/>
      <c r="AA761" s="220">
        <f t="shared" si="289"/>
        <v>0</v>
      </c>
      <c r="AC761" s="222" t="e">
        <f t="shared" si="317"/>
        <v>#DIV/0!</v>
      </c>
      <c r="AD761" s="220" t="e">
        <f t="shared" si="290"/>
        <v>#NUM!</v>
      </c>
      <c r="AE761" s="223" t="e">
        <f t="shared" si="291"/>
        <v>#NUM!</v>
      </c>
      <c r="AF761" s="223" t="e">
        <f t="shared" si="292"/>
        <v>#NUM!</v>
      </c>
      <c r="AG761" s="222" t="e">
        <f t="shared" si="293"/>
        <v>#NUM!</v>
      </c>
      <c r="AI761" s="220" t="e">
        <f t="shared" si="294"/>
        <v>#DIV/0!</v>
      </c>
      <c r="AJ761" s="222" t="e">
        <f t="shared" si="295"/>
        <v>#DIV/0!</v>
      </c>
      <c r="AK761" s="222" t="e">
        <f t="shared" si="296"/>
        <v>#DIV/0!</v>
      </c>
      <c r="AL761" s="222" t="e">
        <f t="shared" si="297"/>
        <v>#DIV/0!</v>
      </c>
    </row>
    <row r="762" spans="1:40" s="88" customFormat="1" ht="30" hidden="1" customHeight="1">
      <c r="A762" s="88">
        <f>'CONSTRUCTION COST ESTIMATE'!A762</f>
        <v>0</v>
      </c>
      <c r="B762" s="91">
        <f>'CONSTRUCTION COST ESTIMATE'!B762</f>
        <v>623.00400000000002</v>
      </c>
      <c r="C762" s="92" t="str">
        <f>'CONSTRUCTION COST ESTIMATE'!C762</f>
        <v>2 INCH PVC CONDUIT WITH 2-#4 THW AND 1-#8 THW STREETLIGHTING CONDUCTORS</v>
      </c>
      <c r="D762" s="93" t="str">
        <f>'CONSTRUCTION COST ESTIMATE'!BB762</f>
        <v>LF</v>
      </c>
      <c r="E762" s="94">
        <f>'CONSTRUCTION COST ESTIMATE'!BA762</f>
        <v>0</v>
      </c>
      <c r="F762" s="220">
        <f>'CONSTRUCTION COST ESTIMATE'!BC762</f>
        <v>0</v>
      </c>
      <c r="G762" s="221">
        <f>'CONSTRUCTION COST ESTIMATE'!BD762</f>
        <v>0</v>
      </c>
      <c r="H762" s="220"/>
      <c r="I762" s="220">
        <f t="shared" si="280"/>
        <v>0</v>
      </c>
      <c r="J762" s="220"/>
      <c r="K762" s="220">
        <f t="shared" si="281"/>
        <v>0</v>
      </c>
      <c r="L762" s="220"/>
      <c r="M762" s="220">
        <f t="shared" si="282"/>
        <v>0</v>
      </c>
      <c r="N762" s="220"/>
      <c r="O762" s="220">
        <f t="shared" si="283"/>
        <v>0</v>
      </c>
      <c r="P762" s="220"/>
      <c r="Q762" s="220">
        <f t="shared" si="284"/>
        <v>0</v>
      </c>
      <c r="R762" s="220"/>
      <c r="S762" s="220">
        <f t="shared" si="285"/>
        <v>0</v>
      </c>
      <c r="T762" s="220"/>
      <c r="U762" s="220">
        <f t="shared" si="286"/>
        <v>0</v>
      </c>
      <c r="V762" s="220"/>
      <c r="W762" s="220">
        <f t="shared" si="287"/>
        <v>0</v>
      </c>
      <c r="X762" s="220"/>
      <c r="Y762" s="220">
        <f t="shared" si="288"/>
        <v>0</v>
      </c>
      <c r="Z762" s="220"/>
      <c r="AA762" s="220">
        <f t="shared" si="289"/>
        <v>0</v>
      </c>
      <c r="AC762" s="222" t="e">
        <f t="shared" si="317"/>
        <v>#DIV/0!</v>
      </c>
      <c r="AD762" s="220" t="e">
        <f t="shared" si="290"/>
        <v>#NUM!</v>
      </c>
      <c r="AE762" s="223" t="e">
        <f t="shared" si="291"/>
        <v>#NUM!</v>
      </c>
      <c r="AF762" s="223" t="e">
        <f t="shared" si="292"/>
        <v>#NUM!</v>
      </c>
      <c r="AG762" s="222" t="e">
        <f t="shared" si="293"/>
        <v>#NUM!</v>
      </c>
      <c r="AI762" s="220" t="e">
        <f t="shared" si="294"/>
        <v>#DIV/0!</v>
      </c>
      <c r="AJ762" s="222" t="e">
        <f t="shared" si="295"/>
        <v>#DIV/0!</v>
      </c>
      <c r="AK762" s="222" t="e">
        <f t="shared" si="296"/>
        <v>#DIV/0!</v>
      </c>
      <c r="AL762" s="222" t="e">
        <f t="shared" si="297"/>
        <v>#DIV/0!</v>
      </c>
    </row>
    <row r="763" spans="1:40" s="88" customFormat="1" ht="30" hidden="1" customHeight="1">
      <c r="A763" s="88">
        <f>'CONSTRUCTION COST ESTIMATE'!A763</f>
        <v>0</v>
      </c>
      <c r="B763" s="91">
        <f>'CONSTRUCTION COST ESTIMATE'!B763</f>
        <v>623.005</v>
      </c>
      <c r="C763" s="92" t="str">
        <f>'CONSTRUCTION COST ESTIMATE'!C763</f>
        <v>2-INCH PVC CONDUIT WITH 2-#6 THW AND 1-#8 THW RECEPTACLE CONDUCTORS</v>
      </c>
      <c r="D763" s="93" t="str">
        <f>'CONSTRUCTION COST ESTIMATE'!BB763</f>
        <v>LF</v>
      </c>
      <c r="E763" s="94">
        <f>'CONSTRUCTION COST ESTIMATE'!BA763</f>
        <v>0</v>
      </c>
      <c r="F763" s="220">
        <f>'CONSTRUCTION COST ESTIMATE'!BC763</f>
        <v>0</v>
      </c>
      <c r="G763" s="221">
        <f>'CONSTRUCTION COST ESTIMATE'!BD763</f>
        <v>0</v>
      </c>
      <c r="H763" s="220"/>
      <c r="I763" s="220">
        <f t="shared" si="280"/>
        <v>0</v>
      </c>
      <c r="J763" s="220"/>
      <c r="K763" s="220">
        <f t="shared" si="281"/>
        <v>0</v>
      </c>
      <c r="L763" s="220"/>
      <c r="M763" s="220">
        <f t="shared" si="282"/>
        <v>0</v>
      </c>
      <c r="N763" s="220"/>
      <c r="O763" s="220">
        <f t="shared" si="283"/>
        <v>0</v>
      </c>
      <c r="P763" s="220"/>
      <c r="Q763" s="220">
        <f t="shared" si="284"/>
        <v>0</v>
      </c>
      <c r="R763" s="220"/>
      <c r="S763" s="220">
        <f t="shared" si="285"/>
        <v>0</v>
      </c>
      <c r="T763" s="220"/>
      <c r="U763" s="220">
        <f t="shared" si="286"/>
        <v>0</v>
      </c>
      <c r="V763" s="220"/>
      <c r="W763" s="220">
        <f t="shared" si="287"/>
        <v>0</v>
      </c>
      <c r="X763" s="220"/>
      <c r="Y763" s="220">
        <f t="shared" si="288"/>
        <v>0</v>
      </c>
      <c r="Z763" s="220"/>
      <c r="AA763" s="220">
        <f t="shared" si="289"/>
        <v>0</v>
      </c>
      <c r="AC763" s="222" t="e">
        <f t="shared" si="317"/>
        <v>#DIV/0!</v>
      </c>
      <c r="AD763" s="220" t="e">
        <f t="shared" si="290"/>
        <v>#NUM!</v>
      </c>
      <c r="AE763" s="223" t="e">
        <f t="shared" si="291"/>
        <v>#NUM!</v>
      </c>
      <c r="AF763" s="223" t="e">
        <f t="shared" si="292"/>
        <v>#NUM!</v>
      </c>
      <c r="AG763" s="222" t="e">
        <f t="shared" si="293"/>
        <v>#NUM!</v>
      </c>
      <c r="AI763" s="220" t="e">
        <f t="shared" si="294"/>
        <v>#DIV/0!</v>
      </c>
      <c r="AJ763" s="222" t="e">
        <f t="shared" si="295"/>
        <v>#DIV/0!</v>
      </c>
      <c r="AK763" s="222" t="e">
        <f t="shared" si="296"/>
        <v>#DIV/0!</v>
      </c>
      <c r="AL763" s="222" t="e">
        <f t="shared" si="297"/>
        <v>#DIV/0!</v>
      </c>
    </row>
    <row r="764" spans="1:40" s="88" customFormat="1" ht="30" hidden="1" customHeight="1">
      <c r="A764" s="88">
        <f>'CONSTRUCTION COST ESTIMATE'!A764</f>
        <v>0</v>
      </c>
      <c r="B764" s="91">
        <f>'CONSTRUCTION COST ESTIMATE'!B764</f>
        <v>623.00599999999997</v>
      </c>
      <c r="C764" s="92" t="str">
        <f>'CONSTRUCTION COST ESTIMATE'!C764</f>
        <v>2 INCH PVC CONDUIT WITH (SPECIFY CONDUCTORS)</v>
      </c>
      <c r="D764" s="93" t="str">
        <f>'CONSTRUCTION COST ESTIMATE'!BB764</f>
        <v>LF</v>
      </c>
      <c r="E764" s="94">
        <f>'CONSTRUCTION COST ESTIMATE'!BA764</f>
        <v>0</v>
      </c>
      <c r="F764" s="220">
        <f>'CONSTRUCTION COST ESTIMATE'!BC764</f>
        <v>0</v>
      </c>
      <c r="G764" s="221">
        <f>'CONSTRUCTION COST ESTIMATE'!BD764</f>
        <v>0</v>
      </c>
      <c r="H764" s="220"/>
      <c r="I764" s="220">
        <f t="shared" si="280"/>
        <v>0</v>
      </c>
      <c r="J764" s="220"/>
      <c r="K764" s="220">
        <f t="shared" si="281"/>
        <v>0</v>
      </c>
      <c r="L764" s="220"/>
      <c r="M764" s="220">
        <f t="shared" si="282"/>
        <v>0</v>
      </c>
      <c r="N764" s="220"/>
      <c r="O764" s="220">
        <f t="shared" si="283"/>
        <v>0</v>
      </c>
      <c r="P764" s="220"/>
      <c r="Q764" s="220">
        <f t="shared" si="284"/>
        <v>0</v>
      </c>
      <c r="R764" s="220"/>
      <c r="S764" s="220">
        <f t="shared" si="285"/>
        <v>0</v>
      </c>
      <c r="T764" s="220"/>
      <c r="U764" s="220">
        <f t="shared" si="286"/>
        <v>0</v>
      </c>
      <c r="V764" s="220"/>
      <c r="W764" s="220">
        <f t="shared" si="287"/>
        <v>0</v>
      </c>
      <c r="X764" s="220"/>
      <c r="Y764" s="220">
        <f t="shared" si="288"/>
        <v>0</v>
      </c>
      <c r="Z764" s="220"/>
      <c r="AA764" s="220">
        <f t="shared" si="289"/>
        <v>0</v>
      </c>
      <c r="AC764" s="222" t="e">
        <f t="shared" si="317"/>
        <v>#DIV/0!</v>
      </c>
      <c r="AD764" s="220" t="e">
        <f t="shared" si="290"/>
        <v>#NUM!</v>
      </c>
      <c r="AE764" s="223" t="e">
        <f t="shared" si="291"/>
        <v>#NUM!</v>
      </c>
      <c r="AF764" s="223" t="e">
        <f t="shared" si="292"/>
        <v>#NUM!</v>
      </c>
      <c r="AG764" s="222" t="e">
        <f t="shared" si="293"/>
        <v>#NUM!</v>
      </c>
      <c r="AI764" s="220" t="e">
        <f t="shared" si="294"/>
        <v>#DIV/0!</v>
      </c>
      <c r="AJ764" s="222" t="e">
        <f t="shared" si="295"/>
        <v>#DIV/0!</v>
      </c>
      <c r="AK764" s="222" t="e">
        <f t="shared" si="296"/>
        <v>#DIV/0!</v>
      </c>
      <c r="AL764" s="222" t="e">
        <f t="shared" si="297"/>
        <v>#DIV/0!</v>
      </c>
    </row>
    <row r="765" spans="1:40" s="88" customFormat="1" ht="30" hidden="1" customHeight="1">
      <c r="A765" s="88">
        <f>'CONSTRUCTION COST ESTIMATE'!A765</f>
        <v>0</v>
      </c>
      <c r="B765" s="91">
        <f>'CONSTRUCTION COST ESTIMATE'!B765</f>
        <v>623.00699999999995</v>
      </c>
      <c r="C765" s="92" t="str">
        <f>'CONSTRUCTION COST ESTIMATE'!C765</f>
        <v>3 INCH CONDUIT WITH 1-#8 AWG BARE TRACER WIRE AND PULL STRING</v>
      </c>
      <c r="D765" s="93" t="str">
        <f>'CONSTRUCTION COST ESTIMATE'!BB765</f>
        <v>LF</v>
      </c>
      <c r="E765" s="94">
        <f>'CONSTRUCTION COST ESTIMATE'!BA765</f>
        <v>0</v>
      </c>
      <c r="F765" s="220">
        <f>'CONSTRUCTION COST ESTIMATE'!BC765</f>
        <v>0</v>
      </c>
      <c r="G765" s="221">
        <f>'CONSTRUCTION COST ESTIMATE'!BD765</f>
        <v>0</v>
      </c>
      <c r="H765" s="220"/>
      <c r="I765" s="220">
        <f t="shared" si="280"/>
        <v>0</v>
      </c>
      <c r="J765" s="220"/>
      <c r="K765" s="220">
        <f t="shared" si="281"/>
        <v>0</v>
      </c>
      <c r="L765" s="220"/>
      <c r="M765" s="220">
        <f t="shared" si="282"/>
        <v>0</v>
      </c>
      <c r="N765" s="220"/>
      <c r="O765" s="220">
        <f t="shared" si="283"/>
        <v>0</v>
      </c>
      <c r="P765" s="220"/>
      <c r="Q765" s="220">
        <f t="shared" si="284"/>
        <v>0</v>
      </c>
      <c r="R765" s="220"/>
      <c r="S765" s="220">
        <f t="shared" si="285"/>
        <v>0</v>
      </c>
      <c r="T765" s="220"/>
      <c r="U765" s="220">
        <f t="shared" si="286"/>
        <v>0</v>
      </c>
      <c r="V765" s="220"/>
      <c r="W765" s="220">
        <f t="shared" si="287"/>
        <v>0</v>
      </c>
      <c r="X765" s="220"/>
      <c r="Y765" s="220">
        <f t="shared" si="288"/>
        <v>0</v>
      </c>
      <c r="Z765" s="220"/>
      <c r="AA765" s="220">
        <f t="shared" si="289"/>
        <v>0</v>
      </c>
      <c r="AC765" s="222" t="e">
        <f t="shared" si="317"/>
        <v>#DIV/0!</v>
      </c>
      <c r="AD765" s="220" t="e">
        <f t="shared" si="290"/>
        <v>#NUM!</v>
      </c>
      <c r="AE765" s="223" t="e">
        <f t="shared" si="291"/>
        <v>#NUM!</v>
      </c>
      <c r="AF765" s="223" t="e">
        <f t="shared" si="292"/>
        <v>#NUM!</v>
      </c>
      <c r="AG765" s="222" t="e">
        <f t="shared" si="293"/>
        <v>#NUM!</v>
      </c>
      <c r="AI765" s="220" t="e">
        <f t="shared" si="294"/>
        <v>#DIV/0!</v>
      </c>
      <c r="AJ765" s="222" t="e">
        <f t="shared" si="295"/>
        <v>#DIV/0!</v>
      </c>
      <c r="AK765" s="222" t="e">
        <f t="shared" si="296"/>
        <v>#DIV/0!</v>
      </c>
      <c r="AL765" s="222" t="e">
        <f t="shared" si="297"/>
        <v>#DIV/0!</v>
      </c>
    </row>
    <row r="766" spans="1:40" s="88" customFormat="1" ht="30" hidden="1" customHeight="1">
      <c r="A766" s="88">
        <f>'CONSTRUCTION COST ESTIMATE'!A766</f>
        <v>0</v>
      </c>
      <c r="B766" s="91">
        <f>'CONSTRUCTION COST ESTIMATE'!B766</f>
        <v>623.00800000000004</v>
      </c>
      <c r="C766" s="92" t="str">
        <f>'CONSTRUCTION COST ESTIMATE'!C766</f>
        <v>3 INCH CONDUIT WITH (SPECIFY CONDUCTORS)</v>
      </c>
      <c r="D766" s="93" t="str">
        <f>'CONSTRUCTION COST ESTIMATE'!BB766</f>
        <v>LF</v>
      </c>
      <c r="E766" s="94">
        <f>'CONSTRUCTION COST ESTIMATE'!BA766</f>
        <v>0</v>
      </c>
      <c r="F766" s="220">
        <f>'CONSTRUCTION COST ESTIMATE'!BC766</f>
        <v>0</v>
      </c>
      <c r="G766" s="221">
        <f>'CONSTRUCTION COST ESTIMATE'!BD766</f>
        <v>0</v>
      </c>
      <c r="H766" s="220"/>
      <c r="I766" s="220">
        <f t="shared" si="280"/>
        <v>0</v>
      </c>
      <c r="J766" s="220"/>
      <c r="K766" s="220">
        <f t="shared" si="281"/>
        <v>0</v>
      </c>
      <c r="L766" s="220"/>
      <c r="M766" s="220">
        <f t="shared" si="282"/>
        <v>0</v>
      </c>
      <c r="N766" s="220"/>
      <c r="O766" s="220">
        <f t="shared" si="283"/>
        <v>0</v>
      </c>
      <c r="P766" s="220"/>
      <c r="Q766" s="220">
        <f t="shared" si="284"/>
        <v>0</v>
      </c>
      <c r="R766" s="220"/>
      <c r="S766" s="220">
        <f t="shared" si="285"/>
        <v>0</v>
      </c>
      <c r="T766" s="220"/>
      <c r="U766" s="220">
        <f t="shared" si="286"/>
        <v>0</v>
      </c>
      <c r="V766" s="220"/>
      <c r="W766" s="220">
        <f t="shared" si="287"/>
        <v>0</v>
      </c>
      <c r="X766" s="220"/>
      <c r="Y766" s="220">
        <f t="shared" si="288"/>
        <v>0</v>
      </c>
      <c r="Z766" s="220"/>
      <c r="AA766" s="220">
        <f t="shared" si="289"/>
        <v>0</v>
      </c>
      <c r="AC766" s="222" t="e">
        <f t="shared" si="317"/>
        <v>#DIV/0!</v>
      </c>
      <c r="AD766" s="220" t="e">
        <f t="shared" si="290"/>
        <v>#NUM!</v>
      </c>
      <c r="AE766" s="223" t="e">
        <f t="shared" si="291"/>
        <v>#NUM!</v>
      </c>
      <c r="AF766" s="223" t="e">
        <f t="shared" si="292"/>
        <v>#NUM!</v>
      </c>
      <c r="AG766" s="222" t="e">
        <f t="shared" si="293"/>
        <v>#NUM!</v>
      </c>
      <c r="AI766" s="220" t="e">
        <f t="shared" si="294"/>
        <v>#DIV/0!</v>
      </c>
      <c r="AJ766" s="222" t="e">
        <f t="shared" si="295"/>
        <v>#DIV/0!</v>
      </c>
      <c r="AK766" s="222" t="e">
        <f t="shared" si="296"/>
        <v>#DIV/0!</v>
      </c>
      <c r="AL766" s="222" t="e">
        <f t="shared" si="297"/>
        <v>#DIV/0!</v>
      </c>
    </row>
    <row r="767" spans="1:40" s="88" customFormat="1" ht="30" hidden="1" customHeight="1">
      <c r="A767" s="88">
        <f>'CONSTRUCTION COST ESTIMATE'!A767</f>
        <v>0</v>
      </c>
      <c r="B767" s="91">
        <f>'CONSTRUCTION COST ESTIMATE'!B767</f>
        <v>623.01</v>
      </c>
      <c r="C767" s="92" t="str">
        <f>'CONSTRUCTION COST ESTIMATE'!C767</f>
        <v>4 INCH CONDUIT WITH HERCULINE TRACEABLE PULL TAPE</v>
      </c>
      <c r="D767" s="93" t="str">
        <f>'CONSTRUCTION COST ESTIMATE'!BB767</f>
        <v>LF</v>
      </c>
      <c r="E767" s="94">
        <f>'CONSTRUCTION COST ESTIMATE'!BA767</f>
        <v>0</v>
      </c>
      <c r="F767" s="220">
        <f>'CONSTRUCTION COST ESTIMATE'!BC767</f>
        <v>0</v>
      </c>
      <c r="G767" s="221">
        <f>'CONSTRUCTION COST ESTIMATE'!BD767</f>
        <v>0</v>
      </c>
      <c r="H767" s="220"/>
      <c r="I767" s="220">
        <f t="shared" si="280"/>
        <v>0</v>
      </c>
      <c r="J767" s="220"/>
      <c r="K767" s="220">
        <f t="shared" si="281"/>
        <v>0</v>
      </c>
      <c r="L767" s="220"/>
      <c r="M767" s="220">
        <f t="shared" si="282"/>
        <v>0</v>
      </c>
      <c r="N767" s="220"/>
      <c r="O767" s="220">
        <f t="shared" si="283"/>
        <v>0</v>
      </c>
      <c r="P767" s="220"/>
      <c r="Q767" s="220">
        <f t="shared" si="284"/>
        <v>0</v>
      </c>
      <c r="R767" s="220"/>
      <c r="S767" s="220">
        <f t="shared" si="285"/>
        <v>0</v>
      </c>
      <c r="T767" s="220"/>
      <c r="U767" s="220">
        <f t="shared" si="286"/>
        <v>0</v>
      </c>
      <c r="V767" s="220"/>
      <c r="W767" s="220">
        <f t="shared" si="287"/>
        <v>0</v>
      </c>
      <c r="X767" s="220"/>
      <c r="Y767" s="220">
        <f t="shared" si="288"/>
        <v>0</v>
      </c>
      <c r="Z767" s="220"/>
      <c r="AA767" s="220">
        <f t="shared" si="289"/>
        <v>0</v>
      </c>
      <c r="AC767" s="222" t="e">
        <f t="shared" si="317"/>
        <v>#DIV/0!</v>
      </c>
      <c r="AD767" s="220" t="e">
        <f t="shared" si="290"/>
        <v>#NUM!</v>
      </c>
      <c r="AE767" s="223" t="e">
        <f t="shared" si="291"/>
        <v>#NUM!</v>
      </c>
      <c r="AF767" s="223" t="e">
        <f t="shared" si="292"/>
        <v>#NUM!</v>
      </c>
      <c r="AG767" s="222" t="e">
        <f t="shared" si="293"/>
        <v>#NUM!</v>
      </c>
      <c r="AI767" s="220" t="e">
        <f t="shared" si="294"/>
        <v>#DIV/0!</v>
      </c>
      <c r="AJ767" s="222" t="e">
        <f t="shared" si="295"/>
        <v>#DIV/0!</v>
      </c>
      <c r="AK767" s="222" t="e">
        <f t="shared" si="296"/>
        <v>#DIV/0!</v>
      </c>
      <c r="AL767" s="222" t="e">
        <f t="shared" si="297"/>
        <v>#DIV/0!</v>
      </c>
    </row>
    <row r="768" spans="1:40" s="88" customFormat="1" ht="30" hidden="1" customHeight="1">
      <c r="A768" s="88">
        <f>'CONSTRUCTION COST ESTIMATE'!A768</f>
        <v>0</v>
      </c>
      <c r="B768" s="91">
        <f>'CONSTRUCTION COST ESTIMATE'!B768</f>
        <v>623.01099999999997</v>
      </c>
      <c r="C768" s="92" t="str">
        <f>'CONSTRUCTION COST ESTIMATE'!C768</f>
        <v>4 INCH CONDUIT WITH 72-STRAND FIBER OPTIC CABLE</v>
      </c>
      <c r="D768" s="93" t="str">
        <f>'CONSTRUCTION COST ESTIMATE'!BB768</f>
        <v>LF</v>
      </c>
      <c r="E768" s="94">
        <f>'CONSTRUCTION COST ESTIMATE'!BA768</f>
        <v>0</v>
      </c>
      <c r="F768" s="220">
        <f>'CONSTRUCTION COST ESTIMATE'!BC768</f>
        <v>0</v>
      </c>
      <c r="G768" s="221">
        <f>'CONSTRUCTION COST ESTIMATE'!BD768</f>
        <v>0</v>
      </c>
      <c r="H768" s="220"/>
      <c r="I768" s="220">
        <f t="shared" si="280"/>
        <v>0</v>
      </c>
      <c r="J768" s="220"/>
      <c r="K768" s="220">
        <f t="shared" si="281"/>
        <v>0</v>
      </c>
      <c r="L768" s="220"/>
      <c r="M768" s="220">
        <f t="shared" si="282"/>
        <v>0</v>
      </c>
      <c r="N768" s="220"/>
      <c r="O768" s="220">
        <f t="shared" si="283"/>
        <v>0</v>
      </c>
      <c r="P768" s="220"/>
      <c r="Q768" s="220">
        <f t="shared" si="284"/>
        <v>0</v>
      </c>
      <c r="R768" s="220"/>
      <c r="S768" s="220">
        <f t="shared" si="285"/>
        <v>0</v>
      </c>
      <c r="T768" s="220"/>
      <c r="U768" s="220">
        <f t="shared" si="286"/>
        <v>0</v>
      </c>
      <c r="V768" s="220"/>
      <c r="W768" s="220">
        <f t="shared" si="287"/>
        <v>0</v>
      </c>
      <c r="X768" s="220"/>
      <c r="Y768" s="220">
        <f t="shared" si="288"/>
        <v>0</v>
      </c>
      <c r="Z768" s="220"/>
      <c r="AA768" s="220">
        <f t="shared" si="289"/>
        <v>0</v>
      </c>
      <c r="AC768" s="222" t="e">
        <f t="shared" si="317"/>
        <v>#DIV/0!</v>
      </c>
      <c r="AD768" s="220" t="e">
        <f t="shared" si="290"/>
        <v>#NUM!</v>
      </c>
      <c r="AE768" s="223" t="e">
        <f t="shared" si="291"/>
        <v>#NUM!</v>
      </c>
      <c r="AF768" s="223" t="e">
        <f t="shared" si="292"/>
        <v>#NUM!</v>
      </c>
      <c r="AG768" s="222" t="e">
        <f t="shared" si="293"/>
        <v>#NUM!</v>
      </c>
      <c r="AI768" s="220" t="e">
        <f t="shared" si="294"/>
        <v>#DIV/0!</v>
      </c>
      <c r="AJ768" s="222" t="e">
        <f t="shared" si="295"/>
        <v>#DIV/0!</v>
      </c>
      <c r="AK768" s="222" t="e">
        <f t="shared" si="296"/>
        <v>#DIV/0!</v>
      </c>
      <c r="AL768" s="222" t="e">
        <f t="shared" si="297"/>
        <v>#DIV/0!</v>
      </c>
    </row>
    <row r="769" spans="1:38" s="88" customFormat="1" ht="30" hidden="1" customHeight="1">
      <c r="A769" s="88">
        <f>'CONSTRUCTION COST ESTIMATE'!A769</f>
        <v>0</v>
      </c>
      <c r="B769" s="91">
        <f>'CONSTRUCTION COST ESTIMATE'!B769</f>
        <v>623.01199999999994</v>
      </c>
      <c r="C769" s="92" t="str">
        <f>'CONSTRUCTION COST ESTIMATE'!C769</f>
        <v>4 INCH CONDUIT WITH 144-STRAND FIBER OPTIC CABLE</v>
      </c>
      <c r="D769" s="93" t="str">
        <f>'CONSTRUCTION COST ESTIMATE'!BB769</f>
        <v>LF</v>
      </c>
      <c r="E769" s="94">
        <f>'CONSTRUCTION COST ESTIMATE'!BA769</f>
        <v>0</v>
      </c>
      <c r="F769" s="220">
        <f>'CONSTRUCTION COST ESTIMATE'!BC769</f>
        <v>0</v>
      </c>
      <c r="G769" s="221">
        <f>'CONSTRUCTION COST ESTIMATE'!BD769</f>
        <v>0</v>
      </c>
      <c r="H769" s="220"/>
      <c r="I769" s="220">
        <f t="shared" si="280"/>
        <v>0</v>
      </c>
      <c r="J769" s="220"/>
      <c r="K769" s="220">
        <f t="shared" si="281"/>
        <v>0</v>
      </c>
      <c r="L769" s="220"/>
      <c r="M769" s="220">
        <f t="shared" si="282"/>
        <v>0</v>
      </c>
      <c r="N769" s="220"/>
      <c r="O769" s="220">
        <f t="shared" si="283"/>
        <v>0</v>
      </c>
      <c r="P769" s="220"/>
      <c r="Q769" s="220">
        <f t="shared" si="284"/>
        <v>0</v>
      </c>
      <c r="R769" s="220"/>
      <c r="S769" s="220">
        <f t="shared" si="285"/>
        <v>0</v>
      </c>
      <c r="T769" s="220"/>
      <c r="U769" s="220">
        <f t="shared" si="286"/>
        <v>0</v>
      </c>
      <c r="V769" s="220"/>
      <c r="W769" s="220">
        <f t="shared" si="287"/>
        <v>0</v>
      </c>
      <c r="X769" s="220"/>
      <c r="Y769" s="220">
        <f t="shared" si="288"/>
        <v>0</v>
      </c>
      <c r="Z769" s="220"/>
      <c r="AA769" s="220">
        <f t="shared" si="289"/>
        <v>0</v>
      </c>
      <c r="AC769" s="222" t="e">
        <f t="shared" si="317"/>
        <v>#DIV/0!</v>
      </c>
      <c r="AD769" s="220" t="e">
        <f t="shared" si="290"/>
        <v>#NUM!</v>
      </c>
      <c r="AE769" s="223" t="e">
        <f t="shared" si="291"/>
        <v>#NUM!</v>
      </c>
      <c r="AF769" s="223" t="e">
        <f t="shared" si="292"/>
        <v>#NUM!</v>
      </c>
      <c r="AG769" s="222" t="e">
        <f t="shared" si="293"/>
        <v>#NUM!</v>
      </c>
      <c r="AI769" s="220" t="e">
        <f t="shared" si="294"/>
        <v>#DIV/0!</v>
      </c>
      <c r="AJ769" s="222" t="e">
        <f t="shared" si="295"/>
        <v>#DIV/0!</v>
      </c>
      <c r="AK769" s="222" t="e">
        <f t="shared" si="296"/>
        <v>#DIV/0!</v>
      </c>
      <c r="AL769" s="222" t="e">
        <f t="shared" si="297"/>
        <v>#DIV/0!</v>
      </c>
    </row>
    <row r="770" spans="1:38" s="88" customFormat="1" ht="30" hidden="1" customHeight="1">
      <c r="A770" s="88">
        <f>'CONSTRUCTION COST ESTIMATE'!A770</f>
        <v>0</v>
      </c>
      <c r="B770" s="91">
        <f>'CONSTRUCTION COST ESTIMATE'!B770</f>
        <v>623.01300000000003</v>
      </c>
      <c r="C770" s="92" t="str">
        <f>'CONSTRUCTION COST ESTIMATE'!C770</f>
        <v>4 INCH CONDUIT WITH 6-PAIR, REA SPECIFICATION PE-39, NO. 22 AWG TWISTED WIRE PAIR CABLE</v>
      </c>
      <c r="D770" s="93" t="str">
        <f>'CONSTRUCTION COST ESTIMATE'!BB770</f>
        <v>LF</v>
      </c>
      <c r="E770" s="94">
        <f>'CONSTRUCTION COST ESTIMATE'!BA770</f>
        <v>0</v>
      </c>
      <c r="F770" s="220">
        <f>'CONSTRUCTION COST ESTIMATE'!BC770</f>
        <v>0</v>
      </c>
      <c r="G770" s="221">
        <f>'CONSTRUCTION COST ESTIMATE'!BD770</f>
        <v>0</v>
      </c>
      <c r="H770" s="220"/>
      <c r="I770" s="220">
        <f t="shared" si="280"/>
        <v>0</v>
      </c>
      <c r="J770" s="220"/>
      <c r="K770" s="220">
        <f t="shared" si="281"/>
        <v>0</v>
      </c>
      <c r="L770" s="220"/>
      <c r="M770" s="220">
        <f t="shared" si="282"/>
        <v>0</v>
      </c>
      <c r="N770" s="220"/>
      <c r="O770" s="220">
        <f t="shared" si="283"/>
        <v>0</v>
      </c>
      <c r="P770" s="220"/>
      <c r="Q770" s="220">
        <f t="shared" si="284"/>
        <v>0</v>
      </c>
      <c r="R770" s="220"/>
      <c r="S770" s="220">
        <f t="shared" si="285"/>
        <v>0</v>
      </c>
      <c r="T770" s="220"/>
      <c r="U770" s="220">
        <f t="shared" si="286"/>
        <v>0</v>
      </c>
      <c r="V770" s="220"/>
      <c r="W770" s="220">
        <f t="shared" si="287"/>
        <v>0</v>
      </c>
      <c r="X770" s="220"/>
      <c r="Y770" s="220">
        <f t="shared" si="288"/>
        <v>0</v>
      </c>
      <c r="Z770" s="220"/>
      <c r="AA770" s="220">
        <f t="shared" si="289"/>
        <v>0</v>
      </c>
      <c r="AC770" s="222" t="e">
        <f t="shared" si="317"/>
        <v>#DIV/0!</v>
      </c>
      <c r="AD770" s="220" t="e">
        <f t="shared" si="290"/>
        <v>#NUM!</v>
      </c>
      <c r="AE770" s="223" t="e">
        <f t="shared" si="291"/>
        <v>#NUM!</v>
      </c>
      <c r="AF770" s="223" t="e">
        <f t="shared" si="292"/>
        <v>#NUM!</v>
      </c>
      <c r="AG770" s="222" t="e">
        <f t="shared" si="293"/>
        <v>#NUM!</v>
      </c>
      <c r="AI770" s="220" t="e">
        <f t="shared" si="294"/>
        <v>#DIV/0!</v>
      </c>
      <c r="AJ770" s="222" t="e">
        <f t="shared" si="295"/>
        <v>#DIV/0!</v>
      </c>
      <c r="AK770" s="222" t="e">
        <f t="shared" si="296"/>
        <v>#DIV/0!</v>
      </c>
      <c r="AL770" s="222" t="e">
        <f t="shared" si="297"/>
        <v>#DIV/0!</v>
      </c>
    </row>
    <row r="771" spans="1:38" s="88" customFormat="1" ht="30" hidden="1" customHeight="1">
      <c r="A771" s="88">
        <f>'CONSTRUCTION COST ESTIMATE'!A771</f>
        <v>0</v>
      </c>
      <c r="B771" s="91">
        <f>'CONSTRUCTION COST ESTIMATE'!B771</f>
        <v>623.01400000000001</v>
      </c>
      <c r="C771" s="92" t="str">
        <f>'CONSTRUCTION COST ESTIMATE'!C771</f>
        <v>4 INCH CONDUIT WITH (SPECIFY CONDUCTORS)</v>
      </c>
      <c r="D771" s="93" t="str">
        <f>'CONSTRUCTION COST ESTIMATE'!BB771</f>
        <v>LF</v>
      </c>
      <c r="E771" s="94">
        <f>'CONSTRUCTION COST ESTIMATE'!BA771</f>
        <v>0</v>
      </c>
      <c r="F771" s="220">
        <f>'CONSTRUCTION COST ESTIMATE'!BC771</f>
        <v>0</v>
      </c>
      <c r="G771" s="221">
        <f>'CONSTRUCTION COST ESTIMATE'!BD771</f>
        <v>0</v>
      </c>
      <c r="H771" s="220"/>
      <c r="I771" s="220">
        <f t="shared" si="280"/>
        <v>0</v>
      </c>
      <c r="J771" s="220"/>
      <c r="K771" s="220">
        <f t="shared" si="281"/>
        <v>0</v>
      </c>
      <c r="L771" s="220"/>
      <c r="M771" s="220">
        <f t="shared" si="282"/>
        <v>0</v>
      </c>
      <c r="N771" s="220"/>
      <c r="O771" s="220">
        <f t="shared" si="283"/>
        <v>0</v>
      </c>
      <c r="P771" s="220"/>
      <c r="Q771" s="220">
        <f t="shared" si="284"/>
        <v>0</v>
      </c>
      <c r="R771" s="220"/>
      <c r="S771" s="220">
        <f t="shared" si="285"/>
        <v>0</v>
      </c>
      <c r="T771" s="220"/>
      <c r="U771" s="220">
        <f t="shared" si="286"/>
        <v>0</v>
      </c>
      <c r="V771" s="220"/>
      <c r="W771" s="220">
        <f t="shared" si="287"/>
        <v>0</v>
      </c>
      <c r="X771" s="220"/>
      <c r="Y771" s="220">
        <f t="shared" si="288"/>
        <v>0</v>
      </c>
      <c r="Z771" s="220"/>
      <c r="AA771" s="220">
        <f t="shared" si="289"/>
        <v>0</v>
      </c>
      <c r="AC771" s="222" t="e">
        <f t="shared" si="317"/>
        <v>#DIV/0!</v>
      </c>
      <c r="AD771" s="220" t="e">
        <f t="shared" si="290"/>
        <v>#NUM!</v>
      </c>
      <c r="AE771" s="223" t="e">
        <f t="shared" si="291"/>
        <v>#NUM!</v>
      </c>
      <c r="AF771" s="223" t="e">
        <f t="shared" si="292"/>
        <v>#NUM!</v>
      </c>
      <c r="AG771" s="222" t="e">
        <f t="shared" si="293"/>
        <v>#NUM!</v>
      </c>
      <c r="AI771" s="220" t="e">
        <f t="shared" si="294"/>
        <v>#DIV/0!</v>
      </c>
      <c r="AJ771" s="222" t="e">
        <f t="shared" si="295"/>
        <v>#DIV/0!</v>
      </c>
      <c r="AK771" s="222" t="e">
        <f t="shared" si="296"/>
        <v>#DIV/0!</v>
      </c>
      <c r="AL771" s="222" t="e">
        <f t="shared" si="297"/>
        <v>#DIV/0!</v>
      </c>
    </row>
    <row r="772" spans="1:38" s="88" customFormat="1" ht="30" hidden="1" customHeight="1">
      <c r="A772" s="88">
        <f>'CONSTRUCTION COST ESTIMATE'!A772</f>
        <v>0</v>
      </c>
      <c r="B772" s="91">
        <f>'CONSTRUCTION COST ESTIMATE'!B772</f>
        <v>623.01499999999999</v>
      </c>
      <c r="C772" s="92" t="str">
        <f>'CONSTRUCTION COST ESTIMATE'!C772</f>
        <v xml:space="preserve">NO. 1/0 AWG THW CONDUCTOR </v>
      </c>
      <c r="D772" s="93" t="str">
        <f>'CONSTRUCTION COST ESTIMATE'!BB772</f>
        <v>LF</v>
      </c>
      <c r="E772" s="94">
        <f>'CONSTRUCTION COST ESTIMATE'!BA772</f>
        <v>0</v>
      </c>
      <c r="F772" s="220">
        <f>'CONSTRUCTION COST ESTIMATE'!BC772</f>
        <v>0</v>
      </c>
      <c r="G772" s="221">
        <f>'CONSTRUCTION COST ESTIMATE'!BD772</f>
        <v>0</v>
      </c>
      <c r="H772" s="220"/>
      <c r="I772" s="220">
        <f t="shared" si="280"/>
        <v>0</v>
      </c>
      <c r="J772" s="220"/>
      <c r="K772" s="220">
        <f t="shared" si="281"/>
        <v>0</v>
      </c>
      <c r="L772" s="220"/>
      <c r="M772" s="220">
        <f t="shared" si="282"/>
        <v>0</v>
      </c>
      <c r="N772" s="220"/>
      <c r="O772" s="220">
        <f t="shared" si="283"/>
        <v>0</v>
      </c>
      <c r="P772" s="220"/>
      <c r="Q772" s="220">
        <f t="shared" si="284"/>
        <v>0</v>
      </c>
      <c r="R772" s="220"/>
      <c r="S772" s="220">
        <f t="shared" si="285"/>
        <v>0</v>
      </c>
      <c r="T772" s="220"/>
      <c r="U772" s="220">
        <f t="shared" si="286"/>
        <v>0</v>
      </c>
      <c r="V772" s="220"/>
      <c r="W772" s="220">
        <f t="shared" si="287"/>
        <v>0</v>
      </c>
      <c r="X772" s="220"/>
      <c r="Y772" s="220">
        <f t="shared" si="288"/>
        <v>0</v>
      </c>
      <c r="Z772" s="220"/>
      <c r="AA772" s="220">
        <f t="shared" si="289"/>
        <v>0</v>
      </c>
      <c r="AC772" s="222" t="e">
        <f t="shared" si="317"/>
        <v>#DIV/0!</v>
      </c>
      <c r="AD772" s="220" t="e">
        <f t="shared" si="290"/>
        <v>#NUM!</v>
      </c>
      <c r="AE772" s="223" t="e">
        <f t="shared" si="291"/>
        <v>#NUM!</v>
      </c>
      <c r="AF772" s="223" t="e">
        <f t="shared" si="292"/>
        <v>#NUM!</v>
      </c>
      <c r="AG772" s="222" t="e">
        <f t="shared" si="293"/>
        <v>#NUM!</v>
      </c>
      <c r="AI772" s="220" t="e">
        <f t="shared" si="294"/>
        <v>#DIV/0!</v>
      </c>
      <c r="AJ772" s="222" t="e">
        <f t="shared" si="295"/>
        <v>#DIV/0!</v>
      </c>
      <c r="AK772" s="222" t="e">
        <f t="shared" si="296"/>
        <v>#DIV/0!</v>
      </c>
      <c r="AL772" s="222" t="e">
        <f t="shared" si="297"/>
        <v>#DIV/0!</v>
      </c>
    </row>
    <row r="773" spans="1:38" s="88" customFormat="1" ht="30" hidden="1" customHeight="1">
      <c r="A773" s="88">
        <f>'CONSTRUCTION COST ESTIMATE'!A773</f>
        <v>0</v>
      </c>
      <c r="B773" s="91">
        <f>'CONSTRUCTION COST ESTIMATE'!B773</f>
        <v>623.01599999999996</v>
      </c>
      <c r="C773" s="92" t="str">
        <f>'CONSTRUCTION COST ESTIMATE'!C773</f>
        <v xml:space="preserve">NO. 4 AWG THW CONDUCTOR </v>
      </c>
      <c r="D773" s="93" t="str">
        <f>'CONSTRUCTION COST ESTIMATE'!BB773</f>
        <v>LF</v>
      </c>
      <c r="E773" s="94">
        <f>'CONSTRUCTION COST ESTIMATE'!BA773</f>
        <v>0</v>
      </c>
      <c r="F773" s="220">
        <f>'CONSTRUCTION COST ESTIMATE'!BC773</f>
        <v>0</v>
      </c>
      <c r="G773" s="221">
        <f>'CONSTRUCTION COST ESTIMATE'!BD773</f>
        <v>0</v>
      </c>
      <c r="H773" s="220"/>
      <c r="I773" s="220">
        <f t="shared" si="280"/>
        <v>0</v>
      </c>
      <c r="J773" s="220"/>
      <c r="K773" s="220">
        <f t="shared" si="281"/>
        <v>0</v>
      </c>
      <c r="L773" s="220"/>
      <c r="M773" s="220">
        <f t="shared" si="282"/>
        <v>0</v>
      </c>
      <c r="N773" s="220"/>
      <c r="O773" s="220">
        <f t="shared" si="283"/>
        <v>0</v>
      </c>
      <c r="P773" s="220"/>
      <c r="Q773" s="220">
        <f t="shared" si="284"/>
        <v>0</v>
      </c>
      <c r="R773" s="220"/>
      <c r="S773" s="220">
        <f t="shared" si="285"/>
        <v>0</v>
      </c>
      <c r="T773" s="220"/>
      <c r="U773" s="220">
        <f t="shared" si="286"/>
        <v>0</v>
      </c>
      <c r="V773" s="220"/>
      <c r="W773" s="220">
        <f t="shared" si="287"/>
        <v>0</v>
      </c>
      <c r="X773" s="220"/>
      <c r="Y773" s="220">
        <f t="shared" si="288"/>
        <v>0</v>
      </c>
      <c r="Z773" s="220"/>
      <c r="AA773" s="220">
        <f t="shared" si="289"/>
        <v>0</v>
      </c>
      <c r="AC773" s="222" t="e">
        <f t="shared" si="317"/>
        <v>#DIV/0!</v>
      </c>
      <c r="AD773" s="220" t="e">
        <f t="shared" si="290"/>
        <v>#NUM!</v>
      </c>
      <c r="AE773" s="223" t="e">
        <f t="shared" si="291"/>
        <v>#NUM!</v>
      </c>
      <c r="AF773" s="223" t="e">
        <f t="shared" si="292"/>
        <v>#NUM!</v>
      </c>
      <c r="AG773" s="222" t="e">
        <f t="shared" si="293"/>
        <v>#NUM!</v>
      </c>
      <c r="AI773" s="220" t="e">
        <f t="shared" si="294"/>
        <v>#DIV/0!</v>
      </c>
      <c r="AJ773" s="222" t="e">
        <f t="shared" si="295"/>
        <v>#DIV/0!</v>
      </c>
      <c r="AK773" s="222" t="e">
        <f t="shared" si="296"/>
        <v>#DIV/0!</v>
      </c>
      <c r="AL773" s="222" t="e">
        <f t="shared" si="297"/>
        <v>#DIV/0!</v>
      </c>
    </row>
    <row r="774" spans="1:38" s="88" customFormat="1" ht="30" hidden="1" customHeight="1">
      <c r="A774" s="88">
        <f>'CONSTRUCTION COST ESTIMATE'!A774</f>
        <v>0</v>
      </c>
      <c r="B774" s="91">
        <f>'CONSTRUCTION COST ESTIMATE'!B774</f>
        <v>623.01700000000005</v>
      </c>
      <c r="C774" s="92" t="str">
        <f>'CONSTRUCTION COST ESTIMATE'!C774</f>
        <v xml:space="preserve">NO. 8 AWG THW CONDUCTOR </v>
      </c>
      <c r="D774" s="93" t="str">
        <f>'CONSTRUCTION COST ESTIMATE'!BB774</f>
        <v>LF</v>
      </c>
      <c r="E774" s="94">
        <f>'CONSTRUCTION COST ESTIMATE'!BA774</f>
        <v>0</v>
      </c>
      <c r="F774" s="220">
        <f>'CONSTRUCTION COST ESTIMATE'!BC774</f>
        <v>0</v>
      </c>
      <c r="G774" s="221">
        <f>'CONSTRUCTION COST ESTIMATE'!BD774</f>
        <v>0</v>
      </c>
      <c r="H774" s="220"/>
      <c r="I774" s="220">
        <f t="shared" si="280"/>
        <v>0</v>
      </c>
      <c r="J774" s="220"/>
      <c r="K774" s="220">
        <f t="shared" si="281"/>
        <v>0</v>
      </c>
      <c r="L774" s="220"/>
      <c r="M774" s="220">
        <f t="shared" si="282"/>
        <v>0</v>
      </c>
      <c r="N774" s="220"/>
      <c r="O774" s="220">
        <f t="shared" si="283"/>
        <v>0</v>
      </c>
      <c r="P774" s="220"/>
      <c r="Q774" s="220">
        <f t="shared" si="284"/>
        <v>0</v>
      </c>
      <c r="R774" s="220"/>
      <c r="S774" s="220">
        <f t="shared" si="285"/>
        <v>0</v>
      </c>
      <c r="T774" s="220"/>
      <c r="U774" s="220">
        <f t="shared" si="286"/>
        <v>0</v>
      </c>
      <c r="V774" s="220"/>
      <c r="W774" s="220">
        <f t="shared" si="287"/>
        <v>0</v>
      </c>
      <c r="X774" s="220"/>
      <c r="Y774" s="220">
        <f t="shared" si="288"/>
        <v>0</v>
      </c>
      <c r="Z774" s="220"/>
      <c r="AA774" s="220">
        <f t="shared" si="289"/>
        <v>0</v>
      </c>
      <c r="AC774" s="222" t="e">
        <f t="shared" si="317"/>
        <v>#DIV/0!</v>
      </c>
      <c r="AD774" s="220" t="e">
        <f t="shared" si="290"/>
        <v>#NUM!</v>
      </c>
      <c r="AE774" s="223" t="e">
        <f t="shared" si="291"/>
        <v>#NUM!</v>
      </c>
      <c r="AF774" s="223" t="e">
        <f t="shared" si="292"/>
        <v>#NUM!</v>
      </c>
      <c r="AG774" s="222" t="e">
        <f t="shared" si="293"/>
        <v>#NUM!</v>
      </c>
      <c r="AI774" s="220" t="e">
        <f t="shared" si="294"/>
        <v>#DIV/0!</v>
      </c>
      <c r="AJ774" s="222" t="e">
        <f t="shared" si="295"/>
        <v>#DIV/0!</v>
      </c>
      <c r="AK774" s="222" t="e">
        <f t="shared" si="296"/>
        <v>#DIV/0!</v>
      </c>
      <c r="AL774" s="222" t="e">
        <f t="shared" si="297"/>
        <v>#DIV/0!</v>
      </c>
    </row>
    <row r="775" spans="1:38" s="88" customFormat="1" ht="30" hidden="1" customHeight="1">
      <c r="A775" s="88">
        <f>'CONSTRUCTION COST ESTIMATE'!A775</f>
        <v>0</v>
      </c>
      <c r="B775" s="91">
        <f>'CONSTRUCTION COST ESTIMATE'!B775</f>
        <v>623.01800000000003</v>
      </c>
      <c r="C775" s="92" t="str">
        <f>'CONSTRUCTION COST ESTIMATE'!C775</f>
        <v xml:space="preserve">NO. 10 AWG THW CONDUCTOR </v>
      </c>
      <c r="D775" s="93" t="str">
        <f>'CONSTRUCTION COST ESTIMATE'!BB775</f>
        <v>LF</v>
      </c>
      <c r="E775" s="94">
        <f>'CONSTRUCTION COST ESTIMATE'!BA775</f>
        <v>0</v>
      </c>
      <c r="F775" s="220">
        <f>'CONSTRUCTION COST ESTIMATE'!BC775</f>
        <v>0</v>
      </c>
      <c r="G775" s="221">
        <f>'CONSTRUCTION COST ESTIMATE'!BD775</f>
        <v>0</v>
      </c>
      <c r="H775" s="220"/>
      <c r="I775" s="220">
        <f t="shared" si="280"/>
        <v>0</v>
      </c>
      <c r="J775" s="220"/>
      <c r="K775" s="220">
        <f t="shared" si="281"/>
        <v>0</v>
      </c>
      <c r="L775" s="220"/>
      <c r="M775" s="220">
        <f t="shared" si="282"/>
        <v>0</v>
      </c>
      <c r="N775" s="220"/>
      <c r="O775" s="220">
        <f t="shared" si="283"/>
        <v>0</v>
      </c>
      <c r="P775" s="220"/>
      <c r="Q775" s="220">
        <f t="shared" si="284"/>
        <v>0</v>
      </c>
      <c r="R775" s="220"/>
      <c r="S775" s="220">
        <f t="shared" si="285"/>
        <v>0</v>
      </c>
      <c r="T775" s="220"/>
      <c r="U775" s="220">
        <f t="shared" si="286"/>
        <v>0</v>
      </c>
      <c r="V775" s="220"/>
      <c r="W775" s="220">
        <f t="shared" si="287"/>
        <v>0</v>
      </c>
      <c r="X775" s="220"/>
      <c r="Y775" s="220">
        <f t="shared" si="288"/>
        <v>0</v>
      </c>
      <c r="Z775" s="220"/>
      <c r="AA775" s="220">
        <f t="shared" si="289"/>
        <v>0</v>
      </c>
      <c r="AC775" s="222" t="e">
        <f t="shared" si="317"/>
        <v>#DIV/0!</v>
      </c>
      <c r="AD775" s="220" t="e">
        <f t="shared" si="290"/>
        <v>#NUM!</v>
      </c>
      <c r="AE775" s="223" t="e">
        <f t="shared" si="291"/>
        <v>#NUM!</v>
      </c>
      <c r="AF775" s="223" t="e">
        <f t="shared" si="292"/>
        <v>#NUM!</v>
      </c>
      <c r="AG775" s="222" t="e">
        <f t="shared" si="293"/>
        <v>#NUM!</v>
      </c>
      <c r="AI775" s="220" t="e">
        <f t="shared" si="294"/>
        <v>#DIV/0!</v>
      </c>
      <c r="AJ775" s="222" t="e">
        <f t="shared" si="295"/>
        <v>#DIV/0!</v>
      </c>
      <c r="AK775" s="222" t="e">
        <f t="shared" si="296"/>
        <v>#DIV/0!</v>
      </c>
      <c r="AL775" s="222" t="e">
        <f t="shared" si="297"/>
        <v>#DIV/0!</v>
      </c>
    </row>
    <row r="776" spans="1:38" s="88" customFormat="1" ht="30" hidden="1" customHeight="1">
      <c r="A776" s="88">
        <f>'CONSTRUCTION COST ESTIMATE'!A776</f>
        <v>0</v>
      </c>
      <c r="B776" s="91">
        <f>'CONSTRUCTION COST ESTIMATE'!B776</f>
        <v>623.01900000000001</v>
      </c>
      <c r="C776" s="92" t="str">
        <f>'CONSTRUCTION COST ESTIMATE'!C776</f>
        <v>(SPECIFY WIRE SIZE) THW CONDUCTOR</v>
      </c>
      <c r="D776" s="93" t="str">
        <f>'CONSTRUCTION COST ESTIMATE'!BB776</f>
        <v>LF</v>
      </c>
      <c r="E776" s="94">
        <f>'CONSTRUCTION COST ESTIMATE'!BA776</f>
        <v>0</v>
      </c>
      <c r="F776" s="220">
        <f>'CONSTRUCTION COST ESTIMATE'!BC776</f>
        <v>0</v>
      </c>
      <c r="G776" s="221">
        <f>'CONSTRUCTION COST ESTIMATE'!BD776</f>
        <v>0</v>
      </c>
      <c r="H776" s="220"/>
      <c r="I776" s="220">
        <f t="shared" si="280"/>
        <v>0</v>
      </c>
      <c r="J776" s="220"/>
      <c r="K776" s="220">
        <f t="shared" si="281"/>
        <v>0</v>
      </c>
      <c r="L776" s="220"/>
      <c r="M776" s="220">
        <f t="shared" si="282"/>
        <v>0</v>
      </c>
      <c r="N776" s="220"/>
      <c r="O776" s="220">
        <f t="shared" si="283"/>
        <v>0</v>
      </c>
      <c r="P776" s="220"/>
      <c r="Q776" s="220">
        <f t="shared" si="284"/>
        <v>0</v>
      </c>
      <c r="R776" s="220"/>
      <c r="S776" s="220">
        <f t="shared" si="285"/>
        <v>0</v>
      </c>
      <c r="T776" s="220"/>
      <c r="U776" s="220">
        <f t="shared" si="286"/>
        <v>0</v>
      </c>
      <c r="V776" s="220"/>
      <c r="W776" s="220">
        <f t="shared" si="287"/>
        <v>0</v>
      </c>
      <c r="X776" s="220"/>
      <c r="Y776" s="220">
        <f t="shared" si="288"/>
        <v>0</v>
      </c>
      <c r="Z776" s="220"/>
      <c r="AA776" s="220">
        <f t="shared" si="289"/>
        <v>0</v>
      </c>
      <c r="AC776" s="222" t="e">
        <f t="shared" si="317"/>
        <v>#DIV/0!</v>
      </c>
      <c r="AD776" s="220" t="e">
        <f t="shared" si="290"/>
        <v>#NUM!</v>
      </c>
      <c r="AE776" s="223" t="e">
        <f t="shared" si="291"/>
        <v>#NUM!</v>
      </c>
      <c r="AF776" s="223" t="e">
        <f t="shared" si="292"/>
        <v>#NUM!</v>
      </c>
      <c r="AG776" s="222" t="e">
        <f t="shared" si="293"/>
        <v>#NUM!</v>
      </c>
      <c r="AI776" s="220" t="e">
        <f t="shared" si="294"/>
        <v>#DIV/0!</v>
      </c>
      <c r="AJ776" s="222" t="e">
        <f t="shared" si="295"/>
        <v>#DIV/0!</v>
      </c>
      <c r="AK776" s="222" t="e">
        <f t="shared" si="296"/>
        <v>#DIV/0!</v>
      </c>
      <c r="AL776" s="222" t="e">
        <f t="shared" si="297"/>
        <v>#DIV/0!</v>
      </c>
    </row>
    <row r="777" spans="1:38" s="88" customFormat="1" ht="30" hidden="1" customHeight="1">
      <c r="A777" s="88">
        <f>'CONSTRUCTION COST ESTIMATE'!A777</f>
        <v>0</v>
      </c>
      <c r="B777" s="91">
        <f>'CONSTRUCTION COST ESTIMATE'!B777</f>
        <v>623.02</v>
      </c>
      <c r="C777" s="92" t="str">
        <f>'CONSTRUCTION COST ESTIMATE'!C777</f>
        <v>2-#4 AWG THW AND 1-#8 AWG THW STREETLIGHTING CONDUCTORS</v>
      </c>
      <c r="D777" s="93" t="str">
        <f>'CONSTRUCTION COST ESTIMATE'!BB777</f>
        <v>LF</v>
      </c>
      <c r="E777" s="94">
        <f>'CONSTRUCTION COST ESTIMATE'!BA777</f>
        <v>0</v>
      </c>
      <c r="F777" s="220">
        <f>'CONSTRUCTION COST ESTIMATE'!BC777</f>
        <v>0</v>
      </c>
      <c r="G777" s="221">
        <f>'CONSTRUCTION COST ESTIMATE'!BD777</f>
        <v>0</v>
      </c>
      <c r="H777" s="220"/>
      <c r="I777" s="220">
        <f t="shared" si="280"/>
        <v>0</v>
      </c>
      <c r="J777" s="220"/>
      <c r="K777" s="220">
        <f t="shared" si="281"/>
        <v>0</v>
      </c>
      <c r="L777" s="220"/>
      <c r="M777" s="220">
        <f t="shared" si="282"/>
        <v>0</v>
      </c>
      <c r="N777" s="220"/>
      <c r="O777" s="220">
        <f t="shared" si="283"/>
        <v>0</v>
      </c>
      <c r="P777" s="220"/>
      <c r="Q777" s="220">
        <f t="shared" si="284"/>
        <v>0</v>
      </c>
      <c r="R777" s="220"/>
      <c r="S777" s="220">
        <f t="shared" si="285"/>
        <v>0</v>
      </c>
      <c r="T777" s="220"/>
      <c r="U777" s="220">
        <f t="shared" si="286"/>
        <v>0</v>
      </c>
      <c r="V777" s="220"/>
      <c r="W777" s="220">
        <f t="shared" si="287"/>
        <v>0</v>
      </c>
      <c r="X777" s="220"/>
      <c r="Y777" s="220">
        <f t="shared" si="288"/>
        <v>0</v>
      </c>
      <c r="Z777" s="220"/>
      <c r="AA777" s="220">
        <f t="shared" si="289"/>
        <v>0</v>
      </c>
      <c r="AC777" s="222" t="e">
        <f t="shared" si="317"/>
        <v>#DIV/0!</v>
      </c>
      <c r="AD777" s="220" t="e">
        <f t="shared" si="290"/>
        <v>#NUM!</v>
      </c>
      <c r="AE777" s="223" t="e">
        <f t="shared" si="291"/>
        <v>#NUM!</v>
      </c>
      <c r="AF777" s="223" t="e">
        <f t="shared" si="292"/>
        <v>#NUM!</v>
      </c>
      <c r="AG777" s="222" t="e">
        <f t="shared" si="293"/>
        <v>#NUM!</v>
      </c>
      <c r="AI777" s="220" t="e">
        <f t="shared" si="294"/>
        <v>#DIV/0!</v>
      </c>
      <c r="AJ777" s="222" t="e">
        <f t="shared" si="295"/>
        <v>#DIV/0!</v>
      </c>
      <c r="AK777" s="222" t="e">
        <f t="shared" si="296"/>
        <v>#DIV/0!</v>
      </c>
      <c r="AL777" s="222" t="e">
        <f t="shared" si="297"/>
        <v>#DIV/0!</v>
      </c>
    </row>
    <row r="778" spans="1:38" s="88" customFormat="1" ht="30" hidden="1" customHeight="1">
      <c r="A778" s="88">
        <f>'CONSTRUCTION COST ESTIMATE'!A778</f>
        <v>0</v>
      </c>
      <c r="B778" s="91">
        <f>'CONSTRUCTION COST ESTIMATE'!B778</f>
        <v>623.02099999999996</v>
      </c>
      <c r="C778" s="92" t="str">
        <f>'CONSTRUCTION COST ESTIMATE'!C778</f>
        <v xml:space="preserve">1-#8 AWG THW CONDUCTOR </v>
      </c>
      <c r="D778" s="93" t="str">
        <f>'CONSTRUCTION COST ESTIMATE'!BB778</f>
        <v>LF</v>
      </c>
      <c r="E778" s="94">
        <f>'CONSTRUCTION COST ESTIMATE'!BA778</f>
        <v>0</v>
      </c>
      <c r="F778" s="220">
        <f>'CONSTRUCTION COST ESTIMATE'!BC778</f>
        <v>0</v>
      </c>
      <c r="G778" s="221">
        <f>'CONSTRUCTION COST ESTIMATE'!BD778</f>
        <v>0</v>
      </c>
      <c r="H778" s="220"/>
      <c r="I778" s="220">
        <f t="shared" si="280"/>
        <v>0</v>
      </c>
      <c r="J778" s="220"/>
      <c r="K778" s="220">
        <f t="shared" si="281"/>
        <v>0</v>
      </c>
      <c r="L778" s="220"/>
      <c r="M778" s="220">
        <f t="shared" si="282"/>
        <v>0</v>
      </c>
      <c r="N778" s="220"/>
      <c r="O778" s="220">
        <f t="shared" si="283"/>
        <v>0</v>
      </c>
      <c r="P778" s="220"/>
      <c r="Q778" s="220">
        <f t="shared" si="284"/>
        <v>0</v>
      </c>
      <c r="R778" s="220"/>
      <c r="S778" s="220">
        <f t="shared" si="285"/>
        <v>0</v>
      </c>
      <c r="T778" s="220"/>
      <c r="U778" s="220">
        <f t="shared" si="286"/>
        <v>0</v>
      </c>
      <c r="V778" s="220"/>
      <c r="W778" s="220">
        <f t="shared" si="287"/>
        <v>0</v>
      </c>
      <c r="X778" s="220"/>
      <c r="Y778" s="220">
        <f t="shared" si="288"/>
        <v>0</v>
      </c>
      <c r="Z778" s="220"/>
      <c r="AA778" s="220">
        <f t="shared" si="289"/>
        <v>0</v>
      </c>
      <c r="AC778" s="222" t="e">
        <f t="shared" si="317"/>
        <v>#DIV/0!</v>
      </c>
      <c r="AD778" s="220" t="e">
        <f t="shared" si="290"/>
        <v>#NUM!</v>
      </c>
      <c r="AE778" s="223" t="e">
        <f t="shared" si="291"/>
        <v>#NUM!</v>
      </c>
      <c r="AF778" s="223" t="e">
        <f t="shared" si="292"/>
        <v>#NUM!</v>
      </c>
      <c r="AG778" s="222" t="e">
        <f t="shared" si="293"/>
        <v>#NUM!</v>
      </c>
      <c r="AI778" s="220" t="e">
        <f t="shared" si="294"/>
        <v>#DIV/0!</v>
      </c>
      <c r="AJ778" s="222" t="e">
        <f t="shared" si="295"/>
        <v>#DIV/0!</v>
      </c>
      <c r="AK778" s="222" t="e">
        <f t="shared" si="296"/>
        <v>#DIV/0!</v>
      </c>
      <c r="AL778" s="222" t="e">
        <f t="shared" si="297"/>
        <v>#DIV/0!</v>
      </c>
    </row>
    <row r="779" spans="1:38" s="88" customFormat="1" ht="30" hidden="1" customHeight="1">
      <c r="A779" s="88">
        <f>'CONSTRUCTION COST ESTIMATE'!A779</f>
        <v>0</v>
      </c>
      <c r="B779" s="91">
        <f>'CONSTRUCTION COST ESTIMATE'!B779</f>
        <v>623.02200000000005</v>
      </c>
      <c r="C779" s="92" t="str">
        <f>'CONSTRUCTION COST ESTIMATE'!C779</f>
        <v xml:space="preserve">2-#8 AWG THW CONDUCTORS FOR RECEPTACLES </v>
      </c>
      <c r="D779" s="93" t="str">
        <f>'CONSTRUCTION COST ESTIMATE'!BB779</f>
        <v>LF</v>
      </c>
      <c r="E779" s="94">
        <f>'CONSTRUCTION COST ESTIMATE'!BA779</f>
        <v>0</v>
      </c>
      <c r="F779" s="220">
        <f>'CONSTRUCTION COST ESTIMATE'!BC779</f>
        <v>0</v>
      </c>
      <c r="G779" s="221">
        <f>'CONSTRUCTION COST ESTIMATE'!BD779</f>
        <v>0</v>
      </c>
      <c r="H779" s="220"/>
      <c r="I779" s="220">
        <f t="shared" si="280"/>
        <v>0</v>
      </c>
      <c r="J779" s="220"/>
      <c r="K779" s="220">
        <f t="shared" si="281"/>
        <v>0</v>
      </c>
      <c r="L779" s="220"/>
      <c r="M779" s="220">
        <f t="shared" si="282"/>
        <v>0</v>
      </c>
      <c r="N779" s="220"/>
      <c r="O779" s="220">
        <f t="shared" si="283"/>
        <v>0</v>
      </c>
      <c r="P779" s="220"/>
      <c r="Q779" s="220">
        <f t="shared" si="284"/>
        <v>0</v>
      </c>
      <c r="R779" s="220"/>
      <c r="S779" s="220">
        <f t="shared" si="285"/>
        <v>0</v>
      </c>
      <c r="T779" s="220"/>
      <c r="U779" s="220">
        <f t="shared" si="286"/>
        <v>0</v>
      </c>
      <c r="V779" s="220"/>
      <c r="W779" s="220">
        <f t="shared" si="287"/>
        <v>0</v>
      </c>
      <c r="X779" s="220"/>
      <c r="Y779" s="220">
        <f t="shared" si="288"/>
        <v>0</v>
      </c>
      <c r="Z779" s="220"/>
      <c r="AA779" s="220">
        <f t="shared" si="289"/>
        <v>0</v>
      </c>
      <c r="AC779" s="222" t="e">
        <f t="shared" si="317"/>
        <v>#DIV/0!</v>
      </c>
      <c r="AD779" s="220" t="e">
        <f t="shared" si="290"/>
        <v>#NUM!</v>
      </c>
      <c r="AE779" s="223" t="e">
        <f t="shared" si="291"/>
        <v>#NUM!</v>
      </c>
      <c r="AF779" s="223" t="e">
        <f t="shared" si="292"/>
        <v>#NUM!</v>
      </c>
      <c r="AG779" s="222" t="e">
        <f t="shared" si="293"/>
        <v>#NUM!</v>
      </c>
      <c r="AI779" s="220" t="e">
        <f t="shared" si="294"/>
        <v>#DIV/0!</v>
      </c>
      <c r="AJ779" s="222" t="e">
        <f t="shared" si="295"/>
        <v>#DIV/0!</v>
      </c>
      <c r="AK779" s="222" t="e">
        <f t="shared" si="296"/>
        <v>#DIV/0!</v>
      </c>
      <c r="AL779" s="222" t="e">
        <f t="shared" si="297"/>
        <v>#DIV/0!</v>
      </c>
    </row>
    <row r="780" spans="1:38" s="88" customFormat="1" ht="30" hidden="1" customHeight="1">
      <c r="A780" s="88">
        <f>'CONSTRUCTION COST ESTIMATE'!A780</f>
        <v>0</v>
      </c>
      <c r="B780" s="91">
        <f>'CONSTRUCTION COST ESTIMATE'!B780</f>
        <v>623.02499999999998</v>
      </c>
      <c r="C780" s="92" t="str">
        <f>'CONSTRUCTION COST ESTIMATE'!C780</f>
        <v>INSTALL 6-PAIR, REA SPECIFICATION PE-39, NO. 22 AWG TWISTED WIRE PAIR CABLE</v>
      </c>
      <c r="D780" s="93" t="str">
        <f>'CONSTRUCTION COST ESTIMATE'!BB780</f>
        <v>LF</v>
      </c>
      <c r="E780" s="94">
        <f>'CONSTRUCTION COST ESTIMATE'!BA780</f>
        <v>0</v>
      </c>
      <c r="F780" s="220">
        <f>'CONSTRUCTION COST ESTIMATE'!BC780</f>
        <v>0</v>
      </c>
      <c r="G780" s="221">
        <f>'CONSTRUCTION COST ESTIMATE'!BD780</f>
        <v>0</v>
      </c>
      <c r="H780" s="220"/>
      <c r="I780" s="220">
        <f t="shared" si="280"/>
        <v>0</v>
      </c>
      <c r="J780" s="220"/>
      <c r="K780" s="220">
        <f t="shared" si="281"/>
        <v>0</v>
      </c>
      <c r="L780" s="220"/>
      <c r="M780" s="220">
        <f t="shared" si="282"/>
        <v>0</v>
      </c>
      <c r="N780" s="220"/>
      <c r="O780" s="220">
        <f t="shared" si="283"/>
        <v>0</v>
      </c>
      <c r="P780" s="220"/>
      <c r="Q780" s="220">
        <f t="shared" si="284"/>
        <v>0</v>
      </c>
      <c r="R780" s="220"/>
      <c r="S780" s="220">
        <f t="shared" si="285"/>
        <v>0</v>
      </c>
      <c r="T780" s="220"/>
      <c r="U780" s="220">
        <f t="shared" si="286"/>
        <v>0</v>
      </c>
      <c r="V780" s="220"/>
      <c r="W780" s="220">
        <f t="shared" si="287"/>
        <v>0</v>
      </c>
      <c r="X780" s="220"/>
      <c r="Y780" s="220">
        <f t="shared" si="288"/>
        <v>0</v>
      </c>
      <c r="Z780" s="220"/>
      <c r="AA780" s="220">
        <f t="shared" si="289"/>
        <v>0</v>
      </c>
      <c r="AC780" s="222" t="e">
        <f t="shared" si="317"/>
        <v>#DIV/0!</v>
      </c>
      <c r="AD780" s="220" t="e">
        <f t="shared" si="290"/>
        <v>#NUM!</v>
      </c>
      <c r="AE780" s="223" t="e">
        <f t="shared" si="291"/>
        <v>#NUM!</v>
      </c>
      <c r="AF780" s="223" t="e">
        <f t="shared" si="292"/>
        <v>#NUM!</v>
      </c>
      <c r="AG780" s="222" t="e">
        <f t="shared" si="293"/>
        <v>#NUM!</v>
      </c>
      <c r="AI780" s="220" t="e">
        <f t="shared" si="294"/>
        <v>#DIV/0!</v>
      </c>
      <c r="AJ780" s="222" t="e">
        <f t="shared" si="295"/>
        <v>#DIV/0!</v>
      </c>
      <c r="AK780" s="222" t="e">
        <f t="shared" si="296"/>
        <v>#DIV/0!</v>
      </c>
      <c r="AL780" s="222" t="e">
        <f t="shared" si="297"/>
        <v>#DIV/0!</v>
      </c>
    </row>
    <row r="781" spans="1:38" s="88" customFormat="1" ht="30" hidden="1" customHeight="1">
      <c r="A781" s="88">
        <f>'CONSTRUCTION COST ESTIMATE'!A781</f>
        <v>0</v>
      </c>
      <c r="B781" s="91">
        <f>'CONSTRUCTION COST ESTIMATE'!B781</f>
        <v>623.03</v>
      </c>
      <c r="C781" s="92" t="str">
        <f>'CONSTRUCTION COST ESTIMATE'!C781</f>
        <v>INSTALL NO. 3-1/2 PULL BOX WITH NON-CONDUCTIVE LID</v>
      </c>
      <c r="D781" s="93" t="str">
        <f>'CONSTRUCTION COST ESTIMATE'!BB781</f>
        <v>EA</v>
      </c>
      <c r="E781" s="94">
        <f>'CONSTRUCTION COST ESTIMATE'!BA781</f>
        <v>0</v>
      </c>
      <c r="F781" s="220">
        <f>'CONSTRUCTION COST ESTIMATE'!BC781</f>
        <v>0</v>
      </c>
      <c r="G781" s="221">
        <f>'CONSTRUCTION COST ESTIMATE'!BD781</f>
        <v>0</v>
      </c>
      <c r="H781" s="220"/>
      <c r="I781" s="220">
        <f t="shared" si="280"/>
        <v>0</v>
      </c>
      <c r="J781" s="220"/>
      <c r="K781" s="220">
        <f t="shared" si="281"/>
        <v>0</v>
      </c>
      <c r="L781" s="220"/>
      <c r="M781" s="220">
        <f t="shared" si="282"/>
        <v>0</v>
      </c>
      <c r="N781" s="220"/>
      <c r="O781" s="220">
        <f t="shared" si="283"/>
        <v>0</v>
      </c>
      <c r="P781" s="220"/>
      <c r="Q781" s="220">
        <f t="shared" si="284"/>
        <v>0</v>
      </c>
      <c r="R781" s="220"/>
      <c r="S781" s="220">
        <f t="shared" si="285"/>
        <v>0</v>
      </c>
      <c r="T781" s="220"/>
      <c r="U781" s="220">
        <f t="shared" si="286"/>
        <v>0</v>
      </c>
      <c r="V781" s="220"/>
      <c r="W781" s="220">
        <f t="shared" si="287"/>
        <v>0</v>
      </c>
      <c r="X781" s="220"/>
      <c r="Y781" s="220">
        <f t="shared" si="288"/>
        <v>0</v>
      </c>
      <c r="Z781" s="220"/>
      <c r="AA781" s="220">
        <f t="shared" si="289"/>
        <v>0</v>
      </c>
      <c r="AC781" s="222" t="e">
        <f t="shared" si="317"/>
        <v>#DIV/0!</v>
      </c>
      <c r="AD781" s="220" t="e">
        <f t="shared" si="290"/>
        <v>#NUM!</v>
      </c>
      <c r="AE781" s="223" t="e">
        <f t="shared" si="291"/>
        <v>#NUM!</v>
      </c>
      <c r="AF781" s="223" t="e">
        <f t="shared" si="292"/>
        <v>#NUM!</v>
      </c>
      <c r="AG781" s="222" t="e">
        <f t="shared" si="293"/>
        <v>#NUM!</v>
      </c>
      <c r="AI781" s="220" t="e">
        <f t="shared" si="294"/>
        <v>#DIV/0!</v>
      </c>
      <c r="AJ781" s="222" t="e">
        <f t="shared" si="295"/>
        <v>#DIV/0!</v>
      </c>
      <c r="AK781" s="222" t="e">
        <f t="shared" si="296"/>
        <v>#DIV/0!</v>
      </c>
      <c r="AL781" s="222" t="e">
        <f t="shared" si="297"/>
        <v>#DIV/0!</v>
      </c>
    </row>
    <row r="782" spans="1:38" s="88" customFormat="1" ht="30" hidden="1" customHeight="1">
      <c r="A782" s="88">
        <f>'CONSTRUCTION COST ESTIMATE'!A782</f>
        <v>0</v>
      </c>
      <c r="B782" s="91">
        <f>'CONSTRUCTION COST ESTIMATE'!B782</f>
        <v>623.03099999999995</v>
      </c>
      <c r="C782" s="92" t="str">
        <f>'CONSTRUCTION COST ESTIMATE'!C782</f>
        <v>INSTALL NO. 5 PULL BOX WITH NON-CONDUCTIVE LID</v>
      </c>
      <c r="D782" s="93" t="str">
        <f>'CONSTRUCTION COST ESTIMATE'!BB782</f>
        <v>EA</v>
      </c>
      <c r="E782" s="94">
        <f>'CONSTRUCTION COST ESTIMATE'!BA782</f>
        <v>0</v>
      </c>
      <c r="F782" s="220">
        <f>'CONSTRUCTION COST ESTIMATE'!BC782</f>
        <v>0</v>
      </c>
      <c r="G782" s="221">
        <f>'CONSTRUCTION COST ESTIMATE'!BD782</f>
        <v>0</v>
      </c>
      <c r="H782" s="220"/>
      <c r="I782" s="220">
        <f t="shared" si="280"/>
        <v>0</v>
      </c>
      <c r="J782" s="220"/>
      <c r="K782" s="220">
        <f t="shared" si="281"/>
        <v>0</v>
      </c>
      <c r="L782" s="220"/>
      <c r="M782" s="220">
        <f t="shared" si="282"/>
        <v>0</v>
      </c>
      <c r="N782" s="220"/>
      <c r="O782" s="220">
        <f t="shared" si="283"/>
        <v>0</v>
      </c>
      <c r="P782" s="220"/>
      <c r="Q782" s="220">
        <f t="shared" si="284"/>
        <v>0</v>
      </c>
      <c r="R782" s="220"/>
      <c r="S782" s="220">
        <f t="shared" si="285"/>
        <v>0</v>
      </c>
      <c r="T782" s="220"/>
      <c r="U782" s="220">
        <f t="shared" si="286"/>
        <v>0</v>
      </c>
      <c r="V782" s="220"/>
      <c r="W782" s="220">
        <f t="shared" si="287"/>
        <v>0</v>
      </c>
      <c r="X782" s="220"/>
      <c r="Y782" s="220">
        <f t="shared" si="288"/>
        <v>0</v>
      </c>
      <c r="Z782" s="220"/>
      <c r="AA782" s="220">
        <f t="shared" si="289"/>
        <v>0</v>
      </c>
      <c r="AC782" s="222" t="e">
        <f t="shared" si="317"/>
        <v>#DIV/0!</v>
      </c>
      <c r="AD782" s="220" t="e">
        <f t="shared" si="290"/>
        <v>#NUM!</v>
      </c>
      <c r="AE782" s="223" t="e">
        <f t="shared" si="291"/>
        <v>#NUM!</v>
      </c>
      <c r="AF782" s="223" t="e">
        <f t="shared" si="292"/>
        <v>#NUM!</v>
      </c>
      <c r="AG782" s="222" t="e">
        <f t="shared" si="293"/>
        <v>#NUM!</v>
      </c>
      <c r="AI782" s="220" t="e">
        <f t="shared" si="294"/>
        <v>#DIV/0!</v>
      </c>
      <c r="AJ782" s="222" t="e">
        <f t="shared" si="295"/>
        <v>#DIV/0!</v>
      </c>
      <c r="AK782" s="222" t="e">
        <f t="shared" si="296"/>
        <v>#DIV/0!</v>
      </c>
      <c r="AL782" s="222" t="e">
        <f t="shared" si="297"/>
        <v>#DIV/0!</v>
      </c>
    </row>
    <row r="783" spans="1:38" s="88" customFormat="1" ht="30" hidden="1" customHeight="1">
      <c r="A783" s="88">
        <f>'CONSTRUCTION COST ESTIMATE'!A783</f>
        <v>0</v>
      </c>
      <c r="B783" s="91">
        <f>'CONSTRUCTION COST ESTIMATE'!B783</f>
        <v>623.03200000000004</v>
      </c>
      <c r="C783" s="92" t="str">
        <f>'CONSTRUCTION COST ESTIMATE'!C783</f>
        <v>INSTALL NO. 7 PULL BOX WITH NON-CONDUCTIVE LID</v>
      </c>
      <c r="D783" s="93" t="str">
        <f>'CONSTRUCTION COST ESTIMATE'!BB783</f>
        <v>EA</v>
      </c>
      <c r="E783" s="94">
        <f>'CONSTRUCTION COST ESTIMATE'!BA783</f>
        <v>0</v>
      </c>
      <c r="F783" s="220">
        <f>'CONSTRUCTION COST ESTIMATE'!BC783</f>
        <v>0</v>
      </c>
      <c r="G783" s="221">
        <f>'CONSTRUCTION COST ESTIMATE'!BD783</f>
        <v>0</v>
      </c>
      <c r="H783" s="220"/>
      <c r="I783" s="220">
        <f t="shared" si="280"/>
        <v>0</v>
      </c>
      <c r="J783" s="220"/>
      <c r="K783" s="220">
        <f t="shared" si="281"/>
        <v>0</v>
      </c>
      <c r="L783" s="220"/>
      <c r="M783" s="220">
        <f t="shared" si="282"/>
        <v>0</v>
      </c>
      <c r="N783" s="220"/>
      <c r="O783" s="220">
        <f t="shared" si="283"/>
        <v>0</v>
      </c>
      <c r="P783" s="220"/>
      <c r="Q783" s="220">
        <f t="shared" si="284"/>
        <v>0</v>
      </c>
      <c r="R783" s="220"/>
      <c r="S783" s="220">
        <f t="shared" si="285"/>
        <v>0</v>
      </c>
      <c r="T783" s="220"/>
      <c r="U783" s="220">
        <f t="shared" si="286"/>
        <v>0</v>
      </c>
      <c r="V783" s="220"/>
      <c r="W783" s="220">
        <f t="shared" si="287"/>
        <v>0</v>
      </c>
      <c r="X783" s="220"/>
      <c r="Y783" s="220">
        <f t="shared" si="288"/>
        <v>0</v>
      </c>
      <c r="Z783" s="220"/>
      <c r="AA783" s="220">
        <f t="shared" si="289"/>
        <v>0</v>
      </c>
      <c r="AC783" s="222" t="e">
        <f t="shared" si="317"/>
        <v>#DIV/0!</v>
      </c>
      <c r="AD783" s="220" t="e">
        <f t="shared" si="290"/>
        <v>#NUM!</v>
      </c>
      <c r="AE783" s="223" t="e">
        <f t="shared" si="291"/>
        <v>#NUM!</v>
      </c>
      <c r="AF783" s="223" t="e">
        <f t="shared" si="292"/>
        <v>#NUM!</v>
      </c>
      <c r="AG783" s="222" t="e">
        <f t="shared" si="293"/>
        <v>#NUM!</v>
      </c>
      <c r="AI783" s="220" t="e">
        <f t="shared" si="294"/>
        <v>#DIV/0!</v>
      </c>
      <c r="AJ783" s="222" t="e">
        <f t="shared" si="295"/>
        <v>#DIV/0!</v>
      </c>
      <c r="AK783" s="222" t="e">
        <f t="shared" si="296"/>
        <v>#DIV/0!</v>
      </c>
      <c r="AL783" s="222" t="e">
        <f t="shared" si="297"/>
        <v>#DIV/0!</v>
      </c>
    </row>
    <row r="784" spans="1:38" s="88" customFormat="1" ht="30" hidden="1" customHeight="1">
      <c r="A784" s="88">
        <f>'CONSTRUCTION COST ESTIMATE'!A784</f>
        <v>0</v>
      </c>
      <c r="B784" s="91">
        <f>'CONSTRUCTION COST ESTIMATE'!B784</f>
        <v>623.03300000000002</v>
      </c>
      <c r="C784" s="92" t="str">
        <f>'CONSTRUCTION COST ESTIMATE'!C784</f>
        <v>INSTALL P30 PULL BOX WITH NON-CONDUCTIVE LID</v>
      </c>
      <c r="D784" s="93" t="str">
        <f>'CONSTRUCTION COST ESTIMATE'!BB784</f>
        <v>EA</v>
      </c>
      <c r="E784" s="94">
        <f>'CONSTRUCTION COST ESTIMATE'!BA784</f>
        <v>0</v>
      </c>
      <c r="F784" s="220">
        <f>'CONSTRUCTION COST ESTIMATE'!BC784</f>
        <v>0</v>
      </c>
      <c r="G784" s="221">
        <f>'CONSTRUCTION COST ESTIMATE'!BD784</f>
        <v>0</v>
      </c>
      <c r="H784" s="220"/>
      <c r="I784" s="220">
        <f t="shared" si="280"/>
        <v>0</v>
      </c>
      <c r="J784" s="220"/>
      <c r="K784" s="220">
        <f t="shared" si="281"/>
        <v>0</v>
      </c>
      <c r="L784" s="220"/>
      <c r="M784" s="220">
        <f t="shared" si="282"/>
        <v>0</v>
      </c>
      <c r="N784" s="220"/>
      <c r="O784" s="220">
        <f t="shared" si="283"/>
        <v>0</v>
      </c>
      <c r="P784" s="220"/>
      <c r="Q784" s="220">
        <f t="shared" si="284"/>
        <v>0</v>
      </c>
      <c r="R784" s="220"/>
      <c r="S784" s="220">
        <f t="shared" si="285"/>
        <v>0</v>
      </c>
      <c r="T784" s="220"/>
      <c r="U784" s="220">
        <f t="shared" si="286"/>
        <v>0</v>
      </c>
      <c r="V784" s="220"/>
      <c r="W784" s="220">
        <f t="shared" si="287"/>
        <v>0</v>
      </c>
      <c r="X784" s="220"/>
      <c r="Y784" s="220">
        <f t="shared" si="288"/>
        <v>0</v>
      </c>
      <c r="Z784" s="220"/>
      <c r="AA784" s="220">
        <f t="shared" si="289"/>
        <v>0</v>
      </c>
      <c r="AC784" s="222" t="e">
        <f t="shared" si="317"/>
        <v>#DIV/0!</v>
      </c>
      <c r="AD784" s="220" t="e">
        <f t="shared" si="290"/>
        <v>#NUM!</v>
      </c>
      <c r="AE784" s="223" t="e">
        <f t="shared" si="291"/>
        <v>#NUM!</v>
      </c>
      <c r="AF784" s="223" t="e">
        <f t="shared" si="292"/>
        <v>#NUM!</v>
      </c>
      <c r="AG784" s="222" t="e">
        <f t="shared" si="293"/>
        <v>#NUM!</v>
      </c>
      <c r="AI784" s="220" t="e">
        <f t="shared" si="294"/>
        <v>#DIV/0!</v>
      </c>
      <c r="AJ784" s="222" t="e">
        <f t="shared" si="295"/>
        <v>#DIV/0!</v>
      </c>
      <c r="AK784" s="222" t="e">
        <f t="shared" si="296"/>
        <v>#DIV/0!</v>
      </c>
      <c r="AL784" s="222" t="e">
        <f t="shared" si="297"/>
        <v>#DIV/0!</v>
      </c>
    </row>
    <row r="785" spans="1:38" s="88" customFormat="1" ht="30" hidden="1" customHeight="1">
      <c r="A785" s="88">
        <f>'CONSTRUCTION COST ESTIMATE'!A785</f>
        <v>0</v>
      </c>
      <c r="B785" s="91">
        <f>'CONSTRUCTION COST ESTIMATE'!B785</f>
        <v>623.03399999999999</v>
      </c>
      <c r="C785" s="92" t="str">
        <f>'CONSTRUCTION COST ESTIMATE'!C785</f>
        <v>INSTALL RS-1 PULL BOX WITH NON-CONDUCTIVE LID</v>
      </c>
      <c r="D785" s="93" t="str">
        <f>'CONSTRUCTION COST ESTIMATE'!BB785</f>
        <v>EA</v>
      </c>
      <c r="E785" s="94">
        <f>'CONSTRUCTION COST ESTIMATE'!BA785</f>
        <v>0</v>
      </c>
      <c r="F785" s="220">
        <f>'CONSTRUCTION COST ESTIMATE'!BC785</f>
        <v>0</v>
      </c>
      <c r="G785" s="221">
        <f>'CONSTRUCTION COST ESTIMATE'!BD785</f>
        <v>0</v>
      </c>
      <c r="H785" s="220"/>
      <c r="I785" s="220">
        <f t="shared" si="280"/>
        <v>0</v>
      </c>
      <c r="J785" s="220"/>
      <c r="K785" s="220">
        <f t="shared" si="281"/>
        <v>0</v>
      </c>
      <c r="L785" s="220"/>
      <c r="M785" s="220">
        <f t="shared" si="282"/>
        <v>0</v>
      </c>
      <c r="N785" s="220"/>
      <c r="O785" s="220">
        <f t="shared" si="283"/>
        <v>0</v>
      </c>
      <c r="P785" s="220"/>
      <c r="Q785" s="220">
        <f t="shared" si="284"/>
        <v>0</v>
      </c>
      <c r="R785" s="220"/>
      <c r="S785" s="220">
        <f t="shared" si="285"/>
        <v>0</v>
      </c>
      <c r="T785" s="220"/>
      <c r="U785" s="220">
        <f t="shared" si="286"/>
        <v>0</v>
      </c>
      <c r="V785" s="220"/>
      <c r="W785" s="220">
        <f t="shared" si="287"/>
        <v>0</v>
      </c>
      <c r="X785" s="220"/>
      <c r="Y785" s="220">
        <f t="shared" si="288"/>
        <v>0</v>
      </c>
      <c r="Z785" s="220"/>
      <c r="AA785" s="220">
        <f t="shared" si="289"/>
        <v>0</v>
      </c>
      <c r="AC785" s="222" t="e">
        <f t="shared" si="317"/>
        <v>#DIV/0!</v>
      </c>
      <c r="AD785" s="220" t="e">
        <f t="shared" si="290"/>
        <v>#NUM!</v>
      </c>
      <c r="AE785" s="223" t="e">
        <f t="shared" si="291"/>
        <v>#NUM!</v>
      </c>
      <c r="AF785" s="223" t="e">
        <f t="shared" si="292"/>
        <v>#NUM!</v>
      </c>
      <c r="AG785" s="222" t="e">
        <f t="shared" si="293"/>
        <v>#NUM!</v>
      </c>
      <c r="AI785" s="220" t="e">
        <f t="shared" si="294"/>
        <v>#DIV/0!</v>
      </c>
      <c r="AJ785" s="222" t="e">
        <f t="shared" si="295"/>
        <v>#DIV/0!</v>
      </c>
      <c r="AK785" s="222" t="e">
        <f t="shared" si="296"/>
        <v>#DIV/0!</v>
      </c>
      <c r="AL785" s="222" t="e">
        <f t="shared" si="297"/>
        <v>#DIV/0!</v>
      </c>
    </row>
    <row r="786" spans="1:38" s="88" customFormat="1" ht="30" hidden="1" customHeight="1">
      <c r="A786" s="88">
        <f>'CONSTRUCTION COST ESTIMATE'!A786</f>
        <v>0</v>
      </c>
      <c r="B786" s="91">
        <f>'CONSTRUCTION COST ESTIMATE'!B786</f>
        <v>623.03499999999997</v>
      </c>
      <c r="C786" s="92" t="str">
        <f>'CONSTRUCTION COST ESTIMATE'!C786</f>
        <v>INSTALL TYPE 100 VAULT</v>
      </c>
      <c r="D786" s="93" t="str">
        <f>'CONSTRUCTION COST ESTIMATE'!BB786</f>
        <v>EA</v>
      </c>
      <c r="E786" s="94">
        <f>'CONSTRUCTION COST ESTIMATE'!BA786</f>
        <v>0</v>
      </c>
      <c r="F786" s="220">
        <f>'CONSTRUCTION COST ESTIMATE'!BC786</f>
        <v>0</v>
      </c>
      <c r="G786" s="221">
        <f>'CONSTRUCTION COST ESTIMATE'!BD786</f>
        <v>0</v>
      </c>
      <c r="H786" s="220"/>
      <c r="I786" s="220">
        <f t="shared" si="280"/>
        <v>0</v>
      </c>
      <c r="J786" s="220"/>
      <c r="K786" s="220">
        <f t="shared" si="281"/>
        <v>0</v>
      </c>
      <c r="L786" s="220"/>
      <c r="M786" s="220">
        <f t="shared" si="282"/>
        <v>0</v>
      </c>
      <c r="N786" s="220"/>
      <c r="O786" s="220">
        <f t="shared" si="283"/>
        <v>0</v>
      </c>
      <c r="P786" s="220"/>
      <c r="Q786" s="220">
        <f t="shared" si="284"/>
        <v>0</v>
      </c>
      <c r="R786" s="220"/>
      <c r="S786" s="220">
        <f t="shared" si="285"/>
        <v>0</v>
      </c>
      <c r="T786" s="220"/>
      <c r="U786" s="220">
        <f t="shared" si="286"/>
        <v>0</v>
      </c>
      <c r="V786" s="220"/>
      <c r="W786" s="220">
        <f t="shared" si="287"/>
        <v>0</v>
      </c>
      <c r="X786" s="220"/>
      <c r="Y786" s="220">
        <f t="shared" si="288"/>
        <v>0</v>
      </c>
      <c r="Z786" s="220"/>
      <c r="AA786" s="220">
        <f t="shared" si="289"/>
        <v>0</v>
      </c>
      <c r="AC786" s="222" t="e">
        <f t="shared" si="317"/>
        <v>#DIV/0!</v>
      </c>
      <c r="AD786" s="220" t="e">
        <f t="shared" si="290"/>
        <v>#NUM!</v>
      </c>
      <c r="AE786" s="223" t="e">
        <f t="shared" si="291"/>
        <v>#NUM!</v>
      </c>
      <c r="AF786" s="223" t="e">
        <f t="shared" si="292"/>
        <v>#NUM!</v>
      </c>
      <c r="AG786" s="222" t="e">
        <f t="shared" si="293"/>
        <v>#NUM!</v>
      </c>
      <c r="AI786" s="220" t="e">
        <f t="shared" si="294"/>
        <v>#DIV/0!</v>
      </c>
      <c r="AJ786" s="222" t="e">
        <f t="shared" si="295"/>
        <v>#DIV/0!</v>
      </c>
      <c r="AK786" s="222" t="e">
        <f t="shared" si="296"/>
        <v>#DIV/0!</v>
      </c>
      <c r="AL786" s="222" t="e">
        <f t="shared" si="297"/>
        <v>#DIV/0!</v>
      </c>
    </row>
    <row r="787" spans="1:38" s="88" customFormat="1" ht="30" hidden="1" customHeight="1">
      <c r="A787" s="88">
        <f>'CONSTRUCTION COST ESTIMATE'!A787</f>
        <v>0</v>
      </c>
      <c r="B787" s="91">
        <f>'CONSTRUCTION COST ESTIMATE'!B787</f>
        <v>623.03599999999994</v>
      </c>
      <c r="C787" s="92" t="str">
        <f>'CONSTRUCTION COST ESTIMATE'!C787</f>
        <v>INSTALL TYPE 200 SPLICE VAULT</v>
      </c>
      <c r="D787" s="93" t="str">
        <f>'CONSTRUCTION COST ESTIMATE'!BB787</f>
        <v>EA</v>
      </c>
      <c r="E787" s="94">
        <f>'CONSTRUCTION COST ESTIMATE'!BA787</f>
        <v>0</v>
      </c>
      <c r="F787" s="220">
        <f>'CONSTRUCTION COST ESTIMATE'!BC787</f>
        <v>0</v>
      </c>
      <c r="G787" s="221">
        <f>'CONSTRUCTION COST ESTIMATE'!BD787</f>
        <v>0</v>
      </c>
      <c r="H787" s="220"/>
      <c r="I787" s="220">
        <f t="shared" si="280"/>
        <v>0</v>
      </c>
      <c r="J787" s="220"/>
      <c r="K787" s="220">
        <f t="shared" si="281"/>
        <v>0</v>
      </c>
      <c r="L787" s="220"/>
      <c r="M787" s="220">
        <f t="shared" si="282"/>
        <v>0</v>
      </c>
      <c r="N787" s="220"/>
      <c r="O787" s="220">
        <f t="shared" si="283"/>
        <v>0</v>
      </c>
      <c r="P787" s="220"/>
      <c r="Q787" s="220">
        <f t="shared" si="284"/>
        <v>0</v>
      </c>
      <c r="R787" s="220"/>
      <c r="S787" s="220">
        <f t="shared" si="285"/>
        <v>0</v>
      </c>
      <c r="T787" s="220"/>
      <c r="U787" s="220">
        <f t="shared" si="286"/>
        <v>0</v>
      </c>
      <c r="V787" s="220"/>
      <c r="W787" s="220">
        <f t="shared" si="287"/>
        <v>0</v>
      </c>
      <c r="X787" s="220"/>
      <c r="Y787" s="220">
        <f t="shared" si="288"/>
        <v>0</v>
      </c>
      <c r="Z787" s="220"/>
      <c r="AA787" s="220">
        <f t="shared" si="289"/>
        <v>0</v>
      </c>
      <c r="AC787" s="222" t="e">
        <f t="shared" si="317"/>
        <v>#DIV/0!</v>
      </c>
      <c r="AD787" s="220" t="e">
        <f t="shared" si="290"/>
        <v>#NUM!</v>
      </c>
      <c r="AE787" s="223" t="e">
        <f t="shared" si="291"/>
        <v>#NUM!</v>
      </c>
      <c r="AF787" s="223" t="e">
        <f t="shared" si="292"/>
        <v>#NUM!</v>
      </c>
      <c r="AG787" s="222" t="e">
        <f t="shared" si="293"/>
        <v>#NUM!</v>
      </c>
      <c r="AI787" s="220" t="e">
        <f t="shared" si="294"/>
        <v>#DIV/0!</v>
      </c>
      <c r="AJ787" s="222" t="e">
        <f t="shared" si="295"/>
        <v>#DIV/0!</v>
      </c>
      <c r="AK787" s="222" t="e">
        <f t="shared" si="296"/>
        <v>#DIV/0!</v>
      </c>
      <c r="AL787" s="222" t="e">
        <f t="shared" si="297"/>
        <v>#DIV/0!</v>
      </c>
    </row>
    <row r="788" spans="1:38" s="88" customFormat="1" ht="30" hidden="1" customHeight="1">
      <c r="A788" s="88">
        <f>'CONSTRUCTION COST ESTIMATE'!A788</f>
        <v>0</v>
      </c>
      <c r="B788" s="91">
        <f>'CONSTRUCTION COST ESTIMATE'!B788</f>
        <v>623.03700000000003</v>
      </c>
      <c r="C788" s="92" t="str">
        <f>'CONSTRUCTION COST ESTIMATE'!C788</f>
        <v>RETRO-FIT TYPE 200 SPLICE VAULT PULL BOX LID</v>
      </c>
      <c r="D788" s="93" t="str">
        <f>'CONSTRUCTION COST ESTIMATE'!BB788</f>
        <v>EA</v>
      </c>
      <c r="E788" s="94">
        <f>'CONSTRUCTION COST ESTIMATE'!BA788</f>
        <v>0</v>
      </c>
      <c r="F788" s="220">
        <f>'CONSTRUCTION COST ESTIMATE'!BC788</f>
        <v>0</v>
      </c>
      <c r="G788" s="221">
        <f>'CONSTRUCTION COST ESTIMATE'!BD788</f>
        <v>0</v>
      </c>
      <c r="H788" s="220"/>
      <c r="I788" s="220">
        <f t="shared" si="280"/>
        <v>0</v>
      </c>
      <c r="J788" s="220"/>
      <c r="K788" s="220">
        <f t="shared" si="281"/>
        <v>0</v>
      </c>
      <c r="L788" s="220"/>
      <c r="M788" s="220">
        <f t="shared" si="282"/>
        <v>0</v>
      </c>
      <c r="N788" s="220"/>
      <c r="O788" s="220">
        <f t="shared" si="283"/>
        <v>0</v>
      </c>
      <c r="P788" s="220"/>
      <c r="Q788" s="220">
        <f t="shared" si="284"/>
        <v>0</v>
      </c>
      <c r="R788" s="220"/>
      <c r="S788" s="220">
        <f t="shared" si="285"/>
        <v>0</v>
      </c>
      <c r="T788" s="220"/>
      <c r="U788" s="220">
        <f t="shared" si="286"/>
        <v>0</v>
      </c>
      <c r="V788" s="220"/>
      <c r="W788" s="220">
        <f t="shared" si="287"/>
        <v>0</v>
      </c>
      <c r="X788" s="220"/>
      <c r="Y788" s="220">
        <f t="shared" si="288"/>
        <v>0</v>
      </c>
      <c r="Z788" s="220"/>
      <c r="AA788" s="220">
        <f t="shared" si="289"/>
        <v>0</v>
      </c>
      <c r="AC788" s="222" t="e">
        <f t="shared" si="317"/>
        <v>#DIV/0!</v>
      </c>
      <c r="AD788" s="220" t="e">
        <f t="shared" si="290"/>
        <v>#NUM!</v>
      </c>
      <c r="AE788" s="223" t="e">
        <f t="shared" si="291"/>
        <v>#NUM!</v>
      </c>
      <c r="AF788" s="223" t="e">
        <f t="shared" si="292"/>
        <v>#NUM!</v>
      </c>
      <c r="AG788" s="222" t="e">
        <f t="shared" si="293"/>
        <v>#NUM!</v>
      </c>
      <c r="AI788" s="220" t="e">
        <f t="shared" si="294"/>
        <v>#DIV/0!</v>
      </c>
      <c r="AJ788" s="222" t="e">
        <f t="shared" si="295"/>
        <v>#DIV/0!</v>
      </c>
      <c r="AK788" s="222" t="e">
        <f t="shared" si="296"/>
        <v>#DIV/0!</v>
      </c>
      <c r="AL788" s="222" t="e">
        <f t="shared" si="297"/>
        <v>#DIV/0!</v>
      </c>
    </row>
    <row r="789" spans="1:38" s="88" customFormat="1" ht="30" hidden="1" customHeight="1">
      <c r="A789" s="88">
        <f>'CONSTRUCTION COST ESTIMATE'!A789</f>
        <v>0</v>
      </c>
      <c r="B789" s="91">
        <f>'CONSTRUCTION COST ESTIMATE'!B789</f>
        <v>623.04</v>
      </c>
      <c r="C789" s="92" t="str">
        <f>'CONSTRUCTION COST ESTIMATE'!C789</f>
        <v>INSTALL 7 GAUGE STREETLIGHT POLE ASSEMBLY, X FOOT ARM, XX LUMEN LED LUMINAIRE</v>
      </c>
      <c r="D789" s="93" t="str">
        <f>'CONSTRUCTION COST ESTIMATE'!BB789</f>
        <v>EA</v>
      </c>
      <c r="E789" s="94">
        <f>'CONSTRUCTION COST ESTIMATE'!BA789</f>
        <v>0</v>
      </c>
      <c r="F789" s="220">
        <f>'CONSTRUCTION COST ESTIMATE'!BC789</f>
        <v>0</v>
      </c>
      <c r="G789" s="221">
        <f>'CONSTRUCTION COST ESTIMATE'!BD789</f>
        <v>0</v>
      </c>
      <c r="H789" s="220"/>
      <c r="I789" s="220">
        <f t="shared" si="280"/>
        <v>0</v>
      </c>
      <c r="J789" s="220"/>
      <c r="K789" s="220">
        <f t="shared" si="281"/>
        <v>0</v>
      </c>
      <c r="L789" s="220"/>
      <c r="M789" s="220">
        <f t="shared" si="282"/>
        <v>0</v>
      </c>
      <c r="N789" s="220"/>
      <c r="O789" s="220">
        <f t="shared" si="283"/>
        <v>0</v>
      </c>
      <c r="P789" s="220"/>
      <c r="Q789" s="220">
        <f t="shared" si="284"/>
        <v>0</v>
      </c>
      <c r="R789" s="220"/>
      <c r="S789" s="220">
        <f t="shared" si="285"/>
        <v>0</v>
      </c>
      <c r="T789" s="220"/>
      <c r="U789" s="220">
        <f t="shared" si="286"/>
        <v>0</v>
      </c>
      <c r="V789" s="220"/>
      <c r="W789" s="220">
        <f t="shared" si="287"/>
        <v>0</v>
      </c>
      <c r="X789" s="220"/>
      <c r="Y789" s="220">
        <f t="shared" si="288"/>
        <v>0</v>
      </c>
      <c r="Z789" s="220"/>
      <c r="AA789" s="220">
        <f t="shared" si="289"/>
        <v>0</v>
      </c>
      <c r="AC789" s="222" t="e">
        <f t="shared" si="317"/>
        <v>#DIV/0!</v>
      </c>
      <c r="AD789" s="220" t="e">
        <f t="shared" si="290"/>
        <v>#NUM!</v>
      </c>
      <c r="AE789" s="223" t="e">
        <f t="shared" si="291"/>
        <v>#NUM!</v>
      </c>
      <c r="AF789" s="223" t="e">
        <f t="shared" si="292"/>
        <v>#NUM!</v>
      </c>
      <c r="AG789" s="222" t="e">
        <f t="shared" si="293"/>
        <v>#NUM!</v>
      </c>
      <c r="AI789" s="220" t="e">
        <f t="shared" si="294"/>
        <v>#DIV/0!</v>
      </c>
      <c r="AJ789" s="222" t="e">
        <f t="shared" si="295"/>
        <v>#DIV/0!</v>
      </c>
      <c r="AK789" s="222" t="e">
        <f t="shared" si="296"/>
        <v>#DIV/0!</v>
      </c>
      <c r="AL789" s="222" t="e">
        <f t="shared" si="297"/>
        <v>#DIV/0!</v>
      </c>
    </row>
    <row r="790" spans="1:38" s="88" customFormat="1" ht="30" hidden="1" customHeight="1">
      <c r="A790" s="88">
        <f>'CONSTRUCTION COST ESTIMATE'!A790</f>
        <v>0</v>
      </c>
      <c r="B790" s="91">
        <f>'CONSTRUCTION COST ESTIMATE'!B790</f>
        <v>623.04010000000005</v>
      </c>
      <c r="C790" s="92" t="str">
        <f>'CONSTRUCTION COST ESTIMATE'!C790</f>
        <v>INSTALL 7 GAUGE STREETLIGHT POLE ASSEMBLY, X FOOT ARM, XX LUMEN LED LUMINAIRE</v>
      </c>
      <c r="D790" s="93" t="str">
        <f>'CONSTRUCTION COST ESTIMATE'!BB790</f>
        <v>EA</v>
      </c>
      <c r="E790" s="94">
        <f>'CONSTRUCTION COST ESTIMATE'!BA790</f>
        <v>0</v>
      </c>
      <c r="F790" s="220">
        <f>'CONSTRUCTION COST ESTIMATE'!BC790</f>
        <v>0</v>
      </c>
      <c r="G790" s="221">
        <f>'CONSTRUCTION COST ESTIMATE'!BD790</f>
        <v>0</v>
      </c>
      <c r="H790" s="220"/>
      <c r="I790" s="220">
        <f t="shared" si="280"/>
        <v>0</v>
      </c>
      <c r="J790" s="220"/>
      <c r="K790" s="220">
        <f t="shared" si="281"/>
        <v>0</v>
      </c>
      <c r="L790" s="220"/>
      <c r="M790" s="220">
        <f t="shared" si="282"/>
        <v>0</v>
      </c>
      <c r="N790" s="220"/>
      <c r="O790" s="220">
        <f t="shared" si="283"/>
        <v>0</v>
      </c>
      <c r="P790" s="220"/>
      <c r="Q790" s="220">
        <f t="shared" si="284"/>
        <v>0</v>
      </c>
      <c r="R790" s="220"/>
      <c r="S790" s="220">
        <f t="shared" si="285"/>
        <v>0</v>
      </c>
      <c r="T790" s="220"/>
      <c r="U790" s="220">
        <f t="shared" si="286"/>
        <v>0</v>
      </c>
      <c r="V790" s="220"/>
      <c r="W790" s="220">
        <f t="shared" si="287"/>
        <v>0</v>
      </c>
      <c r="X790" s="220"/>
      <c r="Y790" s="220">
        <f t="shared" si="288"/>
        <v>0</v>
      </c>
      <c r="Z790" s="220"/>
      <c r="AA790" s="220">
        <f t="shared" si="289"/>
        <v>0</v>
      </c>
      <c r="AC790" s="222" t="e">
        <f t="shared" ref="AC790:AC821" si="318">I790/$I$1460</f>
        <v>#DIV/0!</v>
      </c>
      <c r="AD790" s="220" t="e">
        <f t="shared" si="290"/>
        <v>#NUM!</v>
      </c>
      <c r="AE790" s="223" t="e">
        <f t="shared" si="291"/>
        <v>#NUM!</v>
      </c>
      <c r="AF790" s="223" t="e">
        <f t="shared" si="292"/>
        <v>#NUM!</v>
      </c>
      <c r="AG790" s="222" t="e">
        <f t="shared" si="293"/>
        <v>#NUM!</v>
      </c>
      <c r="AI790" s="220" t="e">
        <f t="shared" si="294"/>
        <v>#DIV/0!</v>
      </c>
      <c r="AJ790" s="222" t="e">
        <f t="shared" si="295"/>
        <v>#DIV/0!</v>
      </c>
      <c r="AK790" s="222" t="e">
        <f t="shared" si="296"/>
        <v>#DIV/0!</v>
      </c>
      <c r="AL790" s="222" t="e">
        <f t="shared" si="297"/>
        <v>#DIV/0!</v>
      </c>
    </row>
    <row r="791" spans="1:38" s="88" customFormat="1" ht="30" hidden="1" customHeight="1">
      <c r="A791" s="88">
        <f>'CONSTRUCTION COST ESTIMATE'!A791</f>
        <v>0</v>
      </c>
      <c r="B791" s="91">
        <f>'CONSTRUCTION COST ESTIMATE'!B791</f>
        <v>623.04020000000003</v>
      </c>
      <c r="C791" s="92" t="str">
        <f>'CONSTRUCTION COST ESTIMATE'!C791</f>
        <v>INSTALL 7 GAUGE STREETLIGHT POLE ASSEMBLY, X FOOT ARM, XX LUMEN LED LUMINAIRE</v>
      </c>
      <c r="D791" s="93" t="str">
        <f>'CONSTRUCTION COST ESTIMATE'!BB791</f>
        <v>EA</v>
      </c>
      <c r="E791" s="94">
        <f>'CONSTRUCTION COST ESTIMATE'!BA791</f>
        <v>0</v>
      </c>
      <c r="F791" s="220">
        <f>'CONSTRUCTION COST ESTIMATE'!BC791</f>
        <v>0</v>
      </c>
      <c r="G791" s="221">
        <f>'CONSTRUCTION COST ESTIMATE'!BD791</f>
        <v>0</v>
      </c>
      <c r="H791" s="220"/>
      <c r="I791" s="220">
        <f t="shared" ref="I791:I853" si="319">$E791*H791</f>
        <v>0</v>
      </c>
      <c r="J791" s="220"/>
      <c r="K791" s="220">
        <f t="shared" ref="K791:K853" si="320">$E791*J791</f>
        <v>0</v>
      </c>
      <c r="L791" s="220"/>
      <c r="M791" s="220">
        <f t="shared" ref="M791:M853" si="321">$E791*L791</f>
        <v>0</v>
      </c>
      <c r="N791" s="220"/>
      <c r="O791" s="220">
        <f t="shared" ref="O791:O853" si="322">$E791*N791</f>
        <v>0</v>
      </c>
      <c r="P791" s="220"/>
      <c r="Q791" s="220">
        <f t="shared" ref="Q791:Q853" si="323">$E791*P791</f>
        <v>0</v>
      </c>
      <c r="R791" s="220"/>
      <c r="S791" s="220">
        <f t="shared" ref="S791:S853" si="324">$E791*R791</f>
        <v>0</v>
      </c>
      <c r="T791" s="220"/>
      <c r="U791" s="220">
        <f t="shared" ref="U791:U853" si="325">$E791*T791</f>
        <v>0</v>
      </c>
      <c r="V791" s="220"/>
      <c r="W791" s="220">
        <f t="shared" ref="W791:W853" si="326">$E791*V791</f>
        <v>0</v>
      </c>
      <c r="X791" s="220"/>
      <c r="Y791" s="220">
        <f t="shared" ref="Y791:Y853" si="327">$E791*X791</f>
        <v>0</v>
      </c>
      <c r="Z791" s="220"/>
      <c r="AA791" s="220">
        <f t="shared" ref="AA791:AA853" si="328">$E791*Z791</f>
        <v>0</v>
      </c>
      <c r="AC791" s="222" t="e">
        <f t="shared" si="318"/>
        <v>#DIV/0!</v>
      </c>
      <c r="AD791" s="220" t="e">
        <f t="shared" ref="AD791:AD853" si="329">MEDIAN(H791,J791,L791,N791,P791,R791,T791,V791,X791,Z791)</f>
        <v>#NUM!</v>
      </c>
      <c r="AE791" s="223" t="e">
        <f t="shared" ref="AE791:AE853" si="330">IF(H791&gt;AD791,"X","")</f>
        <v>#NUM!</v>
      </c>
      <c r="AF791" s="223" t="e">
        <f t="shared" ref="AF791:AF853" si="331">IF(H791&lt;AD791,"X","")</f>
        <v>#NUM!</v>
      </c>
      <c r="AG791" s="222" t="e">
        <f t="shared" ref="AG791:AG853" si="332">H791/AD791</f>
        <v>#NUM!</v>
      </c>
      <c r="AI791" s="220" t="e">
        <f t="shared" ref="AI791:AI853" si="333">AVERAGE(H791,J791,L791,N791,P791,R791,T791,V791,X791,Z791)</f>
        <v>#DIV/0!</v>
      </c>
      <c r="AJ791" s="222" t="e">
        <f t="shared" ref="AJ791:AJ853" si="334">AI791/F791</f>
        <v>#DIV/0!</v>
      </c>
      <c r="AK791" s="222" t="e">
        <f t="shared" ref="AK791:AK853" si="335">H791/F791</f>
        <v>#DIV/0!</v>
      </c>
      <c r="AL791" s="222" t="e">
        <f t="shared" ref="AL791:AL853" si="336">H791/AI791</f>
        <v>#DIV/0!</v>
      </c>
    </row>
    <row r="792" spans="1:38" s="88" customFormat="1" ht="30" hidden="1" customHeight="1">
      <c r="A792" s="88">
        <f>'CONSTRUCTION COST ESTIMATE'!A792</f>
        <v>0</v>
      </c>
      <c r="B792" s="91">
        <f>'CONSTRUCTION COST ESTIMATE'!B792</f>
        <v>623.0403</v>
      </c>
      <c r="C792" s="92" t="str">
        <f>'CONSTRUCTION COST ESTIMATE'!C792</f>
        <v>INSTALL 7 GAUGE STREETLIGHT POLE ASSEMBLY, X FOOT ARM, XX LUMEN LED LUMINAIRE</v>
      </c>
      <c r="D792" s="93" t="str">
        <f>'CONSTRUCTION COST ESTIMATE'!BB792</f>
        <v>EA</v>
      </c>
      <c r="E792" s="94">
        <f>'CONSTRUCTION COST ESTIMATE'!BA792</f>
        <v>0</v>
      </c>
      <c r="F792" s="220">
        <f>'CONSTRUCTION COST ESTIMATE'!BC792</f>
        <v>0</v>
      </c>
      <c r="G792" s="221">
        <f>'CONSTRUCTION COST ESTIMATE'!BD792</f>
        <v>0</v>
      </c>
      <c r="H792" s="220"/>
      <c r="I792" s="220">
        <f t="shared" si="319"/>
        <v>0</v>
      </c>
      <c r="J792" s="220"/>
      <c r="K792" s="220">
        <f t="shared" si="320"/>
        <v>0</v>
      </c>
      <c r="L792" s="220"/>
      <c r="M792" s="220">
        <f t="shared" si="321"/>
        <v>0</v>
      </c>
      <c r="N792" s="220"/>
      <c r="O792" s="220">
        <f t="shared" si="322"/>
        <v>0</v>
      </c>
      <c r="P792" s="220"/>
      <c r="Q792" s="220">
        <f t="shared" si="323"/>
        <v>0</v>
      </c>
      <c r="R792" s="220"/>
      <c r="S792" s="220">
        <f t="shared" si="324"/>
        <v>0</v>
      </c>
      <c r="T792" s="220"/>
      <c r="U792" s="220">
        <f t="shared" si="325"/>
        <v>0</v>
      </c>
      <c r="V792" s="220"/>
      <c r="W792" s="220">
        <f t="shared" si="326"/>
        <v>0</v>
      </c>
      <c r="X792" s="220"/>
      <c r="Y792" s="220">
        <f t="shared" si="327"/>
        <v>0</v>
      </c>
      <c r="Z792" s="220"/>
      <c r="AA792" s="220">
        <f t="shared" si="328"/>
        <v>0</v>
      </c>
      <c r="AC792" s="222" t="e">
        <f t="shared" si="318"/>
        <v>#DIV/0!</v>
      </c>
      <c r="AD792" s="220" t="e">
        <f t="shared" si="329"/>
        <v>#NUM!</v>
      </c>
      <c r="AE792" s="223" t="e">
        <f t="shared" si="330"/>
        <v>#NUM!</v>
      </c>
      <c r="AF792" s="223" t="e">
        <f t="shared" si="331"/>
        <v>#NUM!</v>
      </c>
      <c r="AG792" s="222" t="e">
        <f t="shared" si="332"/>
        <v>#NUM!</v>
      </c>
      <c r="AI792" s="220" t="e">
        <f t="shared" si="333"/>
        <v>#DIV/0!</v>
      </c>
      <c r="AJ792" s="222" t="e">
        <f t="shared" si="334"/>
        <v>#DIV/0!</v>
      </c>
      <c r="AK792" s="222" t="e">
        <f t="shared" si="335"/>
        <v>#DIV/0!</v>
      </c>
      <c r="AL792" s="222" t="e">
        <f t="shared" si="336"/>
        <v>#DIV/0!</v>
      </c>
    </row>
    <row r="793" spans="1:38" s="88" customFormat="1" ht="30" hidden="1" customHeight="1">
      <c r="A793" s="88">
        <f>'CONSTRUCTION COST ESTIMATE'!A793</f>
        <v>0</v>
      </c>
      <c r="B793" s="91">
        <f>'CONSTRUCTION COST ESTIMATE'!B793</f>
        <v>623.04039999999998</v>
      </c>
      <c r="C793" s="92" t="str">
        <f>'CONSTRUCTION COST ESTIMATE'!C793</f>
        <v>INSTALL 7 GAUGE STREETLIGHT POLE ASSEMBLY, X FOOT ARM, XX LUMEN LED LUMINAIRE</v>
      </c>
      <c r="D793" s="93" t="str">
        <f>'CONSTRUCTION COST ESTIMATE'!BB793</f>
        <v>EA</v>
      </c>
      <c r="E793" s="94">
        <f>'CONSTRUCTION COST ESTIMATE'!BA793</f>
        <v>0</v>
      </c>
      <c r="F793" s="220">
        <f>'CONSTRUCTION COST ESTIMATE'!BC793</f>
        <v>0</v>
      </c>
      <c r="G793" s="221">
        <f>'CONSTRUCTION COST ESTIMATE'!BD793</f>
        <v>0</v>
      </c>
      <c r="H793" s="220"/>
      <c r="I793" s="220">
        <f t="shared" si="319"/>
        <v>0</v>
      </c>
      <c r="J793" s="220"/>
      <c r="K793" s="220">
        <f t="shared" si="320"/>
        <v>0</v>
      </c>
      <c r="L793" s="220"/>
      <c r="M793" s="220">
        <f t="shared" si="321"/>
        <v>0</v>
      </c>
      <c r="N793" s="220"/>
      <c r="O793" s="220">
        <f t="shared" si="322"/>
        <v>0</v>
      </c>
      <c r="P793" s="220"/>
      <c r="Q793" s="220">
        <f t="shared" si="323"/>
        <v>0</v>
      </c>
      <c r="R793" s="220"/>
      <c r="S793" s="220">
        <f t="shared" si="324"/>
        <v>0</v>
      </c>
      <c r="T793" s="220"/>
      <c r="U793" s="220">
        <f t="shared" si="325"/>
        <v>0</v>
      </c>
      <c r="V793" s="220"/>
      <c r="W793" s="220">
        <f t="shared" si="326"/>
        <v>0</v>
      </c>
      <c r="X793" s="220"/>
      <c r="Y793" s="220">
        <f t="shared" si="327"/>
        <v>0</v>
      </c>
      <c r="Z793" s="220"/>
      <c r="AA793" s="220">
        <f t="shared" si="328"/>
        <v>0</v>
      </c>
      <c r="AC793" s="222" t="e">
        <f t="shared" si="318"/>
        <v>#DIV/0!</v>
      </c>
      <c r="AD793" s="220" t="e">
        <f t="shared" si="329"/>
        <v>#NUM!</v>
      </c>
      <c r="AE793" s="223" t="e">
        <f t="shared" si="330"/>
        <v>#NUM!</v>
      </c>
      <c r="AF793" s="223" t="e">
        <f t="shared" si="331"/>
        <v>#NUM!</v>
      </c>
      <c r="AG793" s="222" t="e">
        <f t="shared" si="332"/>
        <v>#NUM!</v>
      </c>
      <c r="AI793" s="220" t="e">
        <f t="shared" si="333"/>
        <v>#DIV/0!</v>
      </c>
      <c r="AJ793" s="222" t="e">
        <f t="shared" si="334"/>
        <v>#DIV/0!</v>
      </c>
      <c r="AK793" s="222" t="e">
        <f t="shared" si="335"/>
        <v>#DIV/0!</v>
      </c>
      <c r="AL793" s="222" t="e">
        <f t="shared" si="336"/>
        <v>#DIV/0!</v>
      </c>
    </row>
    <row r="794" spans="1:38" s="88" customFormat="1" ht="30" hidden="1" customHeight="1">
      <c r="A794" s="88">
        <f>'CONSTRUCTION COST ESTIMATE'!A794</f>
        <v>0</v>
      </c>
      <c r="B794" s="91">
        <f>'CONSTRUCTION COST ESTIMATE'!B794</f>
        <v>623.04200000000003</v>
      </c>
      <c r="C794" s="92" t="str">
        <f>'CONSTRUCTION COST ESTIMATE'!C794</f>
        <v>INSTALL 7 GAUGE DUAL-ARM (X FT/X FT) STREETLIGHT POLE ASSEMBLY, XX LUMEN LED LUMINAIRE</v>
      </c>
      <c r="D794" s="93" t="str">
        <f>'CONSTRUCTION COST ESTIMATE'!BB794</f>
        <v>EA</v>
      </c>
      <c r="E794" s="94">
        <f>'CONSTRUCTION COST ESTIMATE'!BA794</f>
        <v>0</v>
      </c>
      <c r="F794" s="220">
        <f>'CONSTRUCTION COST ESTIMATE'!BC794</f>
        <v>0</v>
      </c>
      <c r="G794" s="221">
        <f>'CONSTRUCTION COST ESTIMATE'!BD794</f>
        <v>0</v>
      </c>
      <c r="H794" s="220"/>
      <c r="I794" s="220">
        <f t="shared" si="319"/>
        <v>0</v>
      </c>
      <c r="J794" s="220"/>
      <c r="K794" s="220">
        <f t="shared" si="320"/>
        <v>0</v>
      </c>
      <c r="L794" s="220"/>
      <c r="M794" s="220">
        <f t="shared" si="321"/>
        <v>0</v>
      </c>
      <c r="N794" s="220"/>
      <c r="O794" s="220">
        <f t="shared" si="322"/>
        <v>0</v>
      </c>
      <c r="P794" s="220"/>
      <c r="Q794" s="220">
        <f t="shared" si="323"/>
        <v>0</v>
      </c>
      <c r="R794" s="220"/>
      <c r="S794" s="220">
        <f t="shared" si="324"/>
        <v>0</v>
      </c>
      <c r="T794" s="220"/>
      <c r="U794" s="220">
        <f t="shared" si="325"/>
        <v>0</v>
      </c>
      <c r="V794" s="220"/>
      <c r="W794" s="220">
        <f t="shared" si="326"/>
        <v>0</v>
      </c>
      <c r="X794" s="220"/>
      <c r="Y794" s="220">
        <f t="shared" si="327"/>
        <v>0</v>
      </c>
      <c r="Z794" s="220"/>
      <c r="AA794" s="220">
        <f t="shared" si="328"/>
        <v>0</v>
      </c>
      <c r="AC794" s="222" t="e">
        <f t="shared" si="318"/>
        <v>#DIV/0!</v>
      </c>
      <c r="AD794" s="220" t="e">
        <f t="shared" si="329"/>
        <v>#NUM!</v>
      </c>
      <c r="AE794" s="223" t="e">
        <f t="shared" si="330"/>
        <v>#NUM!</v>
      </c>
      <c r="AF794" s="223" t="e">
        <f t="shared" si="331"/>
        <v>#NUM!</v>
      </c>
      <c r="AG794" s="222" t="e">
        <f t="shared" si="332"/>
        <v>#NUM!</v>
      </c>
      <c r="AI794" s="220" t="e">
        <f t="shared" si="333"/>
        <v>#DIV/0!</v>
      </c>
      <c r="AJ794" s="222" t="e">
        <f t="shared" si="334"/>
        <v>#DIV/0!</v>
      </c>
      <c r="AK794" s="222" t="e">
        <f t="shared" si="335"/>
        <v>#DIV/0!</v>
      </c>
      <c r="AL794" s="222" t="e">
        <f t="shared" si="336"/>
        <v>#DIV/0!</v>
      </c>
    </row>
    <row r="795" spans="1:38" s="88" customFormat="1" ht="30" hidden="1" customHeight="1">
      <c r="A795" s="88">
        <f>'CONSTRUCTION COST ESTIMATE'!A795</f>
        <v>0</v>
      </c>
      <c r="B795" s="91">
        <f>'CONSTRUCTION COST ESTIMATE'!B795</f>
        <v>623.0421</v>
      </c>
      <c r="C795" s="92" t="str">
        <f>'CONSTRUCTION COST ESTIMATE'!C795</f>
        <v>INSTALL 7 GAUGE DUAL-ARM (X FT/X FT) STREETLIGHT POLE ASSEMBLY, XX LUMEN LED LUMINAIRE</v>
      </c>
      <c r="D795" s="93" t="str">
        <f>'CONSTRUCTION COST ESTIMATE'!BB795</f>
        <v>EA</v>
      </c>
      <c r="E795" s="94">
        <f>'CONSTRUCTION COST ESTIMATE'!BA795</f>
        <v>0</v>
      </c>
      <c r="F795" s="220">
        <f>'CONSTRUCTION COST ESTIMATE'!BC795</f>
        <v>0</v>
      </c>
      <c r="G795" s="221">
        <f>'CONSTRUCTION COST ESTIMATE'!BD795</f>
        <v>0</v>
      </c>
      <c r="H795" s="220"/>
      <c r="I795" s="220">
        <f t="shared" si="319"/>
        <v>0</v>
      </c>
      <c r="J795" s="220"/>
      <c r="K795" s="220">
        <f t="shared" si="320"/>
        <v>0</v>
      </c>
      <c r="L795" s="220"/>
      <c r="M795" s="220">
        <f t="shared" si="321"/>
        <v>0</v>
      </c>
      <c r="N795" s="220"/>
      <c r="O795" s="220">
        <f t="shared" si="322"/>
        <v>0</v>
      </c>
      <c r="P795" s="220"/>
      <c r="Q795" s="220">
        <f t="shared" si="323"/>
        <v>0</v>
      </c>
      <c r="R795" s="220"/>
      <c r="S795" s="220">
        <f t="shared" si="324"/>
        <v>0</v>
      </c>
      <c r="T795" s="220"/>
      <c r="U795" s="220">
        <f t="shared" si="325"/>
        <v>0</v>
      </c>
      <c r="V795" s="220"/>
      <c r="W795" s="220">
        <f t="shared" si="326"/>
        <v>0</v>
      </c>
      <c r="X795" s="220"/>
      <c r="Y795" s="220">
        <f t="shared" si="327"/>
        <v>0</v>
      </c>
      <c r="Z795" s="220"/>
      <c r="AA795" s="220">
        <f t="shared" si="328"/>
        <v>0</v>
      </c>
      <c r="AC795" s="222" t="e">
        <f t="shared" si="318"/>
        <v>#DIV/0!</v>
      </c>
      <c r="AD795" s="220" t="e">
        <f t="shared" si="329"/>
        <v>#NUM!</v>
      </c>
      <c r="AE795" s="223" t="e">
        <f t="shared" si="330"/>
        <v>#NUM!</v>
      </c>
      <c r="AF795" s="223" t="e">
        <f t="shared" si="331"/>
        <v>#NUM!</v>
      </c>
      <c r="AG795" s="222" t="e">
        <f t="shared" si="332"/>
        <v>#NUM!</v>
      </c>
      <c r="AI795" s="220" t="e">
        <f t="shared" si="333"/>
        <v>#DIV/0!</v>
      </c>
      <c r="AJ795" s="222" t="e">
        <f t="shared" si="334"/>
        <v>#DIV/0!</v>
      </c>
      <c r="AK795" s="222" t="e">
        <f t="shared" si="335"/>
        <v>#DIV/0!</v>
      </c>
      <c r="AL795" s="222" t="e">
        <f t="shared" si="336"/>
        <v>#DIV/0!</v>
      </c>
    </row>
    <row r="796" spans="1:38" s="88" customFormat="1" ht="30" hidden="1" customHeight="1">
      <c r="A796" s="88">
        <f>'CONSTRUCTION COST ESTIMATE'!A796</f>
        <v>0</v>
      </c>
      <c r="B796" s="91">
        <f>'CONSTRUCTION COST ESTIMATE'!B796</f>
        <v>623.04219999999998</v>
      </c>
      <c r="C796" s="92" t="str">
        <f>'CONSTRUCTION COST ESTIMATE'!C796</f>
        <v>INSTALL 7 GAUGE DUAL-ARM (X FT/X FT) STREETLIGHT POLE ASSEMBLY, XX LUMEN LED LUMINAIRE</v>
      </c>
      <c r="D796" s="93" t="str">
        <f>'CONSTRUCTION COST ESTIMATE'!BB796</f>
        <v>EA</v>
      </c>
      <c r="E796" s="94">
        <f>'CONSTRUCTION COST ESTIMATE'!BA796</f>
        <v>0</v>
      </c>
      <c r="F796" s="220">
        <f>'CONSTRUCTION COST ESTIMATE'!BC796</f>
        <v>0</v>
      </c>
      <c r="G796" s="221">
        <f>'CONSTRUCTION COST ESTIMATE'!BD796</f>
        <v>0</v>
      </c>
      <c r="H796" s="220"/>
      <c r="I796" s="220">
        <f t="shared" si="319"/>
        <v>0</v>
      </c>
      <c r="J796" s="220"/>
      <c r="K796" s="220">
        <f t="shared" si="320"/>
        <v>0</v>
      </c>
      <c r="L796" s="220"/>
      <c r="M796" s="220">
        <f t="shared" si="321"/>
        <v>0</v>
      </c>
      <c r="N796" s="220"/>
      <c r="O796" s="220">
        <f t="shared" si="322"/>
        <v>0</v>
      </c>
      <c r="P796" s="220"/>
      <c r="Q796" s="220">
        <f t="shared" si="323"/>
        <v>0</v>
      </c>
      <c r="R796" s="220"/>
      <c r="S796" s="220">
        <f t="shared" si="324"/>
        <v>0</v>
      </c>
      <c r="T796" s="220"/>
      <c r="U796" s="220">
        <f t="shared" si="325"/>
        <v>0</v>
      </c>
      <c r="V796" s="220"/>
      <c r="W796" s="220">
        <f t="shared" si="326"/>
        <v>0</v>
      </c>
      <c r="X796" s="220"/>
      <c r="Y796" s="220">
        <f t="shared" si="327"/>
        <v>0</v>
      </c>
      <c r="Z796" s="220"/>
      <c r="AA796" s="220">
        <f t="shared" si="328"/>
        <v>0</v>
      </c>
      <c r="AC796" s="222" t="e">
        <f t="shared" si="318"/>
        <v>#DIV/0!</v>
      </c>
      <c r="AD796" s="220" t="e">
        <f t="shared" si="329"/>
        <v>#NUM!</v>
      </c>
      <c r="AE796" s="223" t="e">
        <f t="shared" si="330"/>
        <v>#NUM!</v>
      </c>
      <c r="AF796" s="223" t="e">
        <f t="shared" si="331"/>
        <v>#NUM!</v>
      </c>
      <c r="AG796" s="222" t="e">
        <f t="shared" si="332"/>
        <v>#NUM!</v>
      </c>
      <c r="AI796" s="220" t="e">
        <f t="shared" si="333"/>
        <v>#DIV/0!</v>
      </c>
      <c r="AJ796" s="222" t="e">
        <f t="shared" si="334"/>
        <v>#DIV/0!</v>
      </c>
      <c r="AK796" s="222" t="e">
        <f t="shared" si="335"/>
        <v>#DIV/0!</v>
      </c>
      <c r="AL796" s="222" t="e">
        <f t="shared" si="336"/>
        <v>#DIV/0!</v>
      </c>
    </row>
    <row r="797" spans="1:38" s="88" customFormat="1" ht="30" hidden="1" customHeight="1">
      <c r="A797" s="88">
        <f>'CONSTRUCTION COST ESTIMATE'!A797</f>
        <v>0</v>
      </c>
      <c r="B797" s="91">
        <f>'CONSTRUCTION COST ESTIMATE'!B797</f>
        <v>623.04399999999998</v>
      </c>
      <c r="C797" s="92" t="str">
        <f>'CONSTRUCTION COST ESTIMATE'!C797</f>
        <v>INSTALL 11 GAUGE STREETLIGHT POLE ASSEMBLY, 8 FOOT ARM, XX LUMEN LED LUMINAIRE</v>
      </c>
      <c r="D797" s="93" t="str">
        <f>'CONSTRUCTION COST ESTIMATE'!BB797</f>
        <v>EA</v>
      </c>
      <c r="E797" s="94">
        <f>'CONSTRUCTION COST ESTIMATE'!BA797</f>
        <v>0</v>
      </c>
      <c r="F797" s="220">
        <f>'CONSTRUCTION COST ESTIMATE'!BC797</f>
        <v>0</v>
      </c>
      <c r="G797" s="221">
        <f>'CONSTRUCTION COST ESTIMATE'!BD797</f>
        <v>0</v>
      </c>
      <c r="H797" s="220"/>
      <c r="I797" s="220">
        <f t="shared" si="319"/>
        <v>0</v>
      </c>
      <c r="J797" s="220"/>
      <c r="K797" s="220">
        <f t="shared" si="320"/>
        <v>0</v>
      </c>
      <c r="L797" s="220"/>
      <c r="M797" s="220">
        <f t="shared" si="321"/>
        <v>0</v>
      </c>
      <c r="N797" s="220"/>
      <c r="O797" s="220">
        <f t="shared" si="322"/>
        <v>0</v>
      </c>
      <c r="P797" s="220"/>
      <c r="Q797" s="220">
        <f t="shared" si="323"/>
        <v>0</v>
      </c>
      <c r="R797" s="220"/>
      <c r="S797" s="220">
        <f t="shared" si="324"/>
        <v>0</v>
      </c>
      <c r="T797" s="220"/>
      <c r="U797" s="220">
        <f t="shared" si="325"/>
        <v>0</v>
      </c>
      <c r="V797" s="220"/>
      <c r="W797" s="220">
        <f t="shared" si="326"/>
        <v>0</v>
      </c>
      <c r="X797" s="220"/>
      <c r="Y797" s="220">
        <f t="shared" si="327"/>
        <v>0</v>
      </c>
      <c r="Z797" s="220"/>
      <c r="AA797" s="220">
        <f t="shared" si="328"/>
        <v>0</v>
      </c>
      <c r="AC797" s="222" t="e">
        <f t="shared" si="318"/>
        <v>#DIV/0!</v>
      </c>
      <c r="AD797" s="220" t="e">
        <f t="shared" si="329"/>
        <v>#NUM!</v>
      </c>
      <c r="AE797" s="223" t="e">
        <f t="shared" si="330"/>
        <v>#NUM!</v>
      </c>
      <c r="AF797" s="223" t="e">
        <f t="shared" si="331"/>
        <v>#NUM!</v>
      </c>
      <c r="AG797" s="222" t="e">
        <f t="shared" si="332"/>
        <v>#NUM!</v>
      </c>
      <c r="AI797" s="220" t="e">
        <f t="shared" si="333"/>
        <v>#DIV/0!</v>
      </c>
      <c r="AJ797" s="222" t="e">
        <f t="shared" si="334"/>
        <v>#DIV/0!</v>
      </c>
      <c r="AK797" s="222" t="e">
        <f t="shared" si="335"/>
        <v>#DIV/0!</v>
      </c>
      <c r="AL797" s="222" t="e">
        <f t="shared" si="336"/>
        <v>#DIV/0!</v>
      </c>
    </row>
    <row r="798" spans="1:38" s="88" customFormat="1" ht="30" hidden="1" customHeight="1">
      <c r="A798" s="88">
        <f>'CONSTRUCTION COST ESTIMATE'!A798</f>
        <v>0</v>
      </c>
      <c r="B798" s="91">
        <f>'CONSTRUCTION COST ESTIMATE'!B798</f>
        <v>623.04499999999996</v>
      </c>
      <c r="C798" s="92" t="str">
        <f>'CONSTRUCTION COST ESTIMATE'!C798</f>
        <v>INSTALL 11 GAUGE STREETLIGHT POLE ASSEMBLY, X FOOT ARM, XX LUMEN LED LUMINAIRE</v>
      </c>
      <c r="D798" s="93" t="str">
        <f>'CONSTRUCTION COST ESTIMATE'!BB798</f>
        <v>EA</v>
      </c>
      <c r="E798" s="94">
        <f>'CONSTRUCTION COST ESTIMATE'!BA798</f>
        <v>0</v>
      </c>
      <c r="F798" s="220">
        <f>'CONSTRUCTION COST ESTIMATE'!BC798</f>
        <v>0</v>
      </c>
      <c r="G798" s="221">
        <f>'CONSTRUCTION COST ESTIMATE'!BD798</f>
        <v>0</v>
      </c>
      <c r="H798" s="220"/>
      <c r="I798" s="220">
        <f t="shared" si="319"/>
        <v>0</v>
      </c>
      <c r="J798" s="220"/>
      <c r="K798" s="220">
        <f t="shared" si="320"/>
        <v>0</v>
      </c>
      <c r="L798" s="220"/>
      <c r="M798" s="220">
        <f t="shared" si="321"/>
        <v>0</v>
      </c>
      <c r="N798" s="220"/>
      <c r="O798" s="220">
        <f t="shared" si="322"/>
        <v>0</v>
      </c>
      <c r="P798" s="220"/>
      <c r="Q798" s="220">
        <f t="shared" si="323"/>
        <v>0</v>
      </c>
      <c r="R798" s="220"/>
      <c r="S798" s="220">
        <f t="shared" si="324"/>
        <v>0</v>
      </c>
      <c r="T798" s="220"/>
      <c r="U798" s="220">
        <f t="shared" si="325"/>
        <v>0</v>
      </c>
      <c r="V798" s="220"/>
      <c r="W798" s="220">
        <f t="shared" si="326"/>
        <v>0</v>
      </c>
      <c r="X798" s="220"/>
      <c r="Y798" s="220">
        <f t="shared" si="327"/>
        <v>0</v>
      </c>
      <c r="Z798" s="220"/>
      <c r="AA798" s="220">
        <f t="shared" si="328"/>
        <v>0</v>
      </c>
      <c r="AC798" s="222" t="e">
        <f t="shared" si="318"/>
        <v>#DIV/0!</v>
      </c>
      <c r="AD798" s="220" t="e">
        <f t="shared" si="329"/>
        <v>#NUM!</v>
      </c>
      <c r="AE798" s="223" t="e">
        <f t="shared" si="330"/>
        <v>#NUM!</v>
      </c>
      <c r="AF798" s="223" t="e">
        <f t="shared" si="331"/>
        <v>#NUM!</v>
      </c>
      <c r="AG798" s="222" t="e">
        <f t="shared" si="332"/>
        <v>#NUM!</v>
      </c>
      <c r="AI798" s="220" t="e">
        <f t="shared" si="333"/>
        <v>#DIV/0!</v>
      </c>
      <c r="AJ798" s="222" t="e">
        <f t="shared" si="334"/>
        <v>#DIV/0!</v>
      </c>
      <c r="AK798" s="222" t="e">
        <f t="shared" si="335"/>
        <v>#DIV/0!</v>
      </c>
      <c r="AL798" s="222" t="e">
        <f t="shared" si="336"/>
        <v>#DIV/0!</v>
      </c>
    </row>
    <row r="799" spans="1:38" s="88" customFormat="1" ht="30" hidden="1" customHeight="1">
      <c r="A799" s="88">
        <f>'CONSTRUCTION COST ESTIMATE'!A799</f>
        <v>0</v>
      </c>
      <c r="B799" s="91">
        <f>'CONSTRUCTION COST ESTIMATE'!B799</f>
        <v>623.04510000000005</v>
      </c>
      <c r="C799" s="92" t="str">
        <f>'CONSTRUCTION COST ESTIMATE'!C799</f>
        <v>INSTALL 11 GAUGE STREETLIGHT POLE ASSEMBLY, X FOOT ARM, XX LUMEN LED LUMINAIRE</v>
      </c>
      <c r="D799" s="93" t="str">
        <f>'CONSTRUCTION COST ESTIMATE'!BB799</f>
        <v>EA</v>
      </c>
      <c r="E799" s="94">
        <f>'CONSTRUCTION COST ESTIMATE'!BA799</f>
        <v>0</v>
      </c>
      <c r="F799" s="220">
        <f>'CONSTRUCTION COST ESTIMATE'!BC799</f>
        <v>0</v>
      </c>
      <c r="G799" s="221">
        <f>'CONSTRUCTION COST ESTIMATE'!BD799</f>
        <v>0</v>
      </c>
      <c r="H799" s="220"/>
      <c r="I799" s="220">
        <f t="shared" si="319"/>
        <v>0</v>
      </c>
      <c r="J799" s="220"/>
      <c r="K799" s="220">
        <f t="shared" si="320"/>
        <v>0</v>
      </c>
      <c r="L799" s="220"/>
      <c r="M799" s="220">
        <f t="shared" si="321"/>
        <v>0</v>
      </c>
      <c r="N799" s="220"/>
      <c r="O799" s="220">
        <f t="shared" si="322"/>
        <v>0</v>
      </c>
      <c r="P799" s="220"/>
      <c r="Q799" s="220">
        <f t="shared" si="323"/>
        <v>0</v>
      </c>
      <c r="R799" s="220"/>
      <c r="S799" s="220">
        <f t="shared" si="324"/>
        <v>0</v>
      </c>
      <c r="T799" s="220"/>
      <c r="U799" s="220">
        <f t="shared" si="325"/>
        <v>0</v>
      </c>
      <c r="V799" s="220"/>
      <c r="W799" s="220">
        <f t="shared" si="326"/>
        <v>0</v>
      </c>
      <c r="X799" s="220"/>
      <c r="Y799" s="220">
        <f t="shared" si="327"/>
        <v>0</v>
      </c>
      <c r="Z799" s="220"/>
      <c r="AA799" s="220">
        <f t="shared" si="328"/>
        <v>0</v>
      </c>
      <c r="AC799" s="222" t="e">
        <f t="shared" si="318"/>
        <v>#DIV/0!</v>
      </c>
      <c r="AD799" s="220" t="e">
        <f t="shared" si="329"/>
        <v>#NUM!</v>
      </c>
      <c r="AE799" s="223" t="e">
        <f t="shared" si="330"/>
        <v>#NUM!</v>
      </c>
      <c r="AF799" s="223" t="e">
        <f t="shared" si="331"/>
        <v>#NUM!</v>
      </c>
      <c r="AG799" s="222" t="e">
        <f t="shared" si="332"/>
        <v>#NUM!</v>
      </c>
      <c r="AI799" s="220" t="e">
        <f t="shared" si="333"/>
        <v>#DIV/0!</v>
      </c>
      <c r="AJ799" s="222" t="e">
        <f t="shared" si="334"/>
        <v>#DIV/0!</v>
      </c>
      <c r="AK799" s="222" t="e">
        <f t="shared" si="335"/>
        <v>#DIV/0!</v>
      </c>
      <c r="AL799" s="222" t="e">
        <f t="shared" si="336"/>
        <v>#DIV/0!</v>
      </c>
    </row>
    <row r="800" spans="1:38" s="88" customFormat="1" ht="30" hidden="1" customHeight="1">
      <c r="A800" s="88">
        <f>'CONSTRUCTION COST ESTIMATE'!A800</f>
        <v>0</v>
      </c>
      <c r="B800" s="91">
        <f>'CONSTRUCTION COST ESTIMATE'!B800</f>
        <v>623.04600000000005</v>
      </c>
      <c r="C800" s="92" t="str">
        <f>'CONSTRUCTION COST ESTIMATE'!C800</f>
        <v>INSTALL 11 GAUGE DUAL-ARM (X FT/X FT) STREETLIGHT POLE ASSEMBLY, XX LUMEN LED LUMINAIRE</v>
      </c>
      <c r="D800" s="93" t="str">
        <f>'CONSTRUCTION COST ESTIMATE'!BB800</f>
        <v>EA</v>
      </c>
      <c r="E800" s="94">
        <f>'CONSTRUCTION COST ESTIMATE'!BA800</f>
        <v>0</v>
      </c>
      <c r="F800" s="220">
        <f>'CONSTRUCTION COST ESTIMATE'!BC800</f>
        <v>0</v>
      </c>
      <c r="G800" s="221">
        <f>'CONSTRUCTION COST ESTIMATE'!BD800</f>
        <v>0</v>
      </c>
      <c r="H800" s="220"/>
      <c r="I800" s="220">
        <f t="shared" si="319"/>
        <v>0</v>
      </c>
      <c r="J800" s="220"/>
      <c r="K800" s="220">
        <f t="shared" si="320"/>
        <v>0</v>
      </c>
      <c r="L800" s="220"/>
      <c r="M800" s="220">
        <f t="shared" si="321"/>
        <v>0</v>
      </c>
      <c r="N800" s="220"/>
      <c r="O800" s="220">
        <f t="shared" si="322"/>
        <v>0</v>
      </c>
      <c r="P800" s="220"/>
      <c r="Q800" s="220">
        <f t="shared" si="323"/>
        <v>0</v>
      </c>
      <c r="R800" s="220"/>
      <c r="S800" s="220">
        <f t="shared" si="324"/>
        <v>0</v>
      </c>
      <c r="T800" s="220"/>
      <c r="U800" s="220">
        <f t="shared" si="325"/>
        <v>0</v>
      </c>
      <c r="V800" s="220"/>
      <c r="W800" s="220">
        <f t="shared" si="326"/>
        <v>0</v>
      </c>
      <c r="X800" s="220"/>
      <c r="Y800" s="220">
        <f t="shared" si="327"/>
        <v>0</v>
      </c>
      <c r="Z800" s="220"/>
      <c r="AA800" s="220">
        <f t="shared" si="328"/>
        <v>0</v>
      </c>
      <c r="AC800" s="222" t="e">
        <f t="shared" si="318"/>
        <v>#DIV/0!</v>
      </c>
      <c r="AD800" s="220" t="e">
        <f t="shared" si="329"/>
        <v>#NUM!</v>
      </c>
      <c r="AE800" s="223" t="e">
        <f t="shared" si="330"/>
        <v>#NUM!</v>
      </c>
      <c r="AF800" s="223" t="e">
        <f t="shared" si="331"/>
        <v>#NUM!</v>
      </c>
      <c r="AG800" s="222" t="e">
        <f t="shared" si="332"/>
        <v>#NUM!</v>
      </c>
      <c r="AI800" s="220" t="e">
        <f t="shared" si="333"/>
        <v>#DIV/0!</v>
      </c>
      <c r="AJ800" s="222" t="e">
        <f t="shared" si="334"/>
        <v>#DIV/0!</v>
      </c>
      <c r="AK800" s="222" t="e">
        <f t="shared" si="335"/>
        <v>#DIV/0!</v>
      </c>
      <c r="AL800" s="222" t="e">
        <f t="shared" si="336"/>
        <v>#DIV/0!</v>
      </c>
    </row>
    <row r="801" spans="1:38" s="88" customFormat="1" ht="30" hidden="1" customHeight="1">
      <c r="A801" s="88">
        <f>'CONSTRUCTION COST ESTIMATE'!A801</f>
        <v>0</v>
      </c>
      <c r="B801" s="91">
        <f>'CONSTRUCTION COST ESTIMATE'!B801</f>
        <v>623.04610000000002</v>
      </c>
      <c r="C801" s="92" t="str">
        <f>'CONSTRUCTION COST ESTIMATE'!C801</f>
        <v>INSTALL 11 GAUGE DUAL-ARM (X FT/X FT) STREETLIGHT POLE ASSEMBLY, XX LUMEN LED LUMINAIRE</v>
      </c>
      <c r="D801" s="93" t="str">
        <f>'CONSTRUCTION COST ESTIMATE'!BB801</f>
        <v>EA</v>
      </c>
      <c r="E801" s="94">
        <f>'CONSTRUCTION COST ESTIMATE'!BA801</f>
        <v>0</v>
      </c>
      <c r="F801" s="220">
        <f>'CONSTRUCTION COST ESTIMATE'!BC801</f>
        <v>0</v>
      </c>
      <c r="G801" s="221">
        <f>'CONSTRUCTION COST ESTIMATE'!BD801</f>
        <v>0</v>
      </c>
      <c r="H801" s="220"/>
      <c r="I801" s="220">
        <f t="shared" si="319"/>
        <v>0</v>
      </c>
      <c r="J801" s="220"/>
      <c r="K801" s="220">
        <f t="shared" si="320"/>
        <v>0</v>
      </c>
      <c r="L801" s="220"/>
      <c r="M801" s="220">
        <f t="shared" si="321"/>
        <v>0</v>
      </c>
      <c r="N801" s="220"/>
      <c r="O801" s="220">
        <f t="shared" si="322"/>
        <v>0</v>
      </c>
      <c r="P801" s="220"/>
      <c r="Q801" s="220">
        <f t="shared" si="323"/>
        <v>0</v>
      </c>
      <c r="R801" s="220"/>
      <c r="S801" s="220">
        <f t="shared" si="324"/>
        <v>0</v>
      </c>
      <c r="T801" s="220"/>
      <c r="U801" s="220">
        <f t="shared" si="325"/>
        <v>0</v>
      </c>
      <c r="V801" s="220"/>
      <c r="W801" s="220">
        <f t="shared" si="326"/>
        <v>0</v>
      </c>
      <c r="X801" s="220"/>
      <c r="Y801" s="220">
        <f t="shared" si="327"/>
        <v>0</v>
      </c>
      <c r="Z801" s="220"/>
      <c r="AA801" s="220">
        <f t="shared" si="328"/>
        <v>0</v>
      </c>
      <c r="AC801" s="222" t="e">
        <f t="shared" si="318"/>
        <v>#DIV/0!</v>
      </c>
      <c r="AD801" s="220" t="e">
        <f t="shared" si="329"/>
        <v>#NUM!</v>
      </c>
      <c r="AE801" s="223" t="e">
        <f t="shared" si="330"/>
        <v>#NUM!</v>
      </c>
      <c r="AF801" s="223" t="e">
        <f t="shared" si="331"/>
        <v>#NUM!</v>
      </c>
      <c r="AG801" s="222" t="e">
        <f t="shared" si="332"/>
        <v>#NUM!</v>
      </c>
      <c r="AI801" s="220" t="e">
        <f t="shared" si="333"/>
        <v>#DIV/0!</v>
      </c>
      <c r="AJ801" s="222" t="e">
        <f t="shared" si="334"/>
        <v>#DIV/0!</v>
      </c>
      <c r="AK801" s="222" t="e">
        <f t="shared" si="335"/>
        <v>#DIV/0!</v>
      </c>
      <c r="AL801" s="222" t="e">
        <f t="shared" si="336"/>
        <v>#DIV/0!</v>
      </c>
    </row>
    <row r="802" spans="1:38" s="88" customFormat="1" ht="30" hidden="1" customHeight="1">
      <c r="A802" s="88">
        <f>'CONSTRUCTION COST ESTIMATE'!A802</f>
        <v>0</v>
      </c>
      <c r="B802" s="91">
        <f>'CONSTRUCTION COST ESTIMATE'!B802</f>
        <v>623.0462</v>
      </c>
      <c r="C802" s="92" t="str">
        <f>'CONSTRUCTION COST ESTIMATE'!C802</f>
        <v>INSTALL 11 GAUGE DUAL-ARM (X FT/X FT) STREETLIGHT POLE ASSEMBLY, XX LUMEN LED LUMINAIRE</v>
      </c>
      <c r="D802" s="93" t="str">
        <f>'CONSTRUCTION COST ESTIMATE'!BB802</f>
        <v>EA</v>
      </c>
      <c r="E802" s="94">
        <f>'CONSTRUCTION COST ESTIMATE'!BA802</f>
        <v>0</v>
      </c>
      <c r="F802" s="220">
        <f>'CONSTRUCTION COST ESTIMATE'!BC802</f>
        <v>0</v>
      </c>
      <c r="G802" s="221">
        <f>'CONSTRUCTION COST ESTIMATE'!BD802</f>
        <v>0</v>
      </c>
      <c r="H802" s="220"/>
      <c r="I802" s="220">
        <f t="shared" si="319"/>
        <v>0</v>
      </c>
      <c r="J802" s="220"/>
      <c r="K802" s="220">
        <f t="shared" si="320"/>
        <v>0</v>
      </c>
      <c r="L802" s="220"/>
      <c r="M802" s="220">
        <f t="shared" si="321"/>
        <v>0</v>
      </c>
      <c r="N802" s="220"/>
      <c r="O802" s="220">
        <f t="shared" si="322"/>
        <v>0</v>
      </c>
      <c r="P802" s="220"/>
      <c r="Q802" s="220">
        <f t="shared" si="323"/>
        <v>0</v>
      </c>
      <c r="R802" s="220"/>
      <c r="S802" s="220">
        <f t="shared" si="324"/>
        <v>0</v>
      </c>
      <c r="T802" s="220"/>
      <c r="U802" s="220">
        <f t="shared" si="325"/>
        <v>0</v>
      </c>
      <c r="V802" s="220"/>
      <c r="W802" s="220">
        <f t="shared" si="326"/>
        <v>0</v>
      </c>
      <c r="X802" s="220"/>
      <c r="Y802" s="220">
        <f t="shared" si="327"/>
        <v>0</v>
      </c>
      <c r="Z802" s="220"/>
      <c r="AA802" s="220">
        <f t="shared" si="328"/>
        <v>0</v>
      </c>
      <c r="AC802" s="222" t="e">
        <f t="shared" si="318"/>
        <v>#DIV/0!</v>
      </c>
      <c r="AD802" s="220" t="e">
        <f t="shared" si="329"/>
        <v>#NUM!</v>
      </c>
      <c r="AE802" s="223" t="e">
        <f t="shared" si="330"/>
        <v>#NUM!</v>
      </c>
      <c r="AF802" s="223" t="e">
        <f t="shared" si="331"/>
        <v>#NUM!</v>
      </c>
      <c r="AG802" s="222" t="e">
        <f t="shared" si="332"/>
        <v>#NUM!</v>
      </c>
      <c r="AI802" s="220" t="e">
        <f t="shared" si="333"/>
        <v>#DIV/0!</v>
      </c>
      <c r="AJ802" s="222" t="e">
        <f t="shared" si="334"/>
        <v>#DIV/0!</v>
      </c>
      <c r="AK802" s="222" t="e">
        <f t="shared" si="335"/>
        <v>#DIV/0!</v>
      </c>
      <c r="AL802" s="222" t="e">
        <f t="shared" si="336"/>
        <v>#DIV/0!</v>
      </c>
    </row>
    <row r="803" spans="1:38" s="88" customFormat="1" ht="30" hidden="1" customHeight="1">
      <c r="A803" s="88">
        <f>'CONSTRUCTION COST ESTIMATE'!A803</f>
        <v>0</v>
      </c>
      <c r="B803" s="91">
        <f>'CONSTRUCTION COST ESTIMATE'!B803</f>
        <v>623.04700000000003</v>
      </c>
      <c r="C803" s="92" t="str">
        <f>'CONSTRUCTION COST ESTIMATE'!C803</f>
        <v>INSTALL 21' CONCRETE STREETLIGHT ASSEMBLY, X FOOT ARM, XX LUMEN LED LUMINAIRE</v>
      </c>
      <c r="D803" s="93" t="str">
        <f>'CONSTRUCTION COST ESTIMATE'!BB803</f>
        <v>EA</v>
      </c>
      <c r="E803" s="94">
        <f>'CONSTRUCTION COST ESTIMATE'!BA803</f>
        <v>0</v>
      </c>
      <c r="F803" s="220">
        <f>'CONSTRUCTION COST ESTIMATE'!BC803</f>
        <v>0</v>
      </c>
      <c r="G803" s="221">
        <f>'CONSTRUCTION COST ESTIMATE'!BD803</f>
        <v>0</v>
      </c>
      <c r="H803" s="220"/>
      <c r="I803" s="220">
        <f t="shared" si="319"/>
        <v>0</v>
      </c>
      <c r="J803" s="220"/>
      <c r="K803" s="220">
        <f t="shared" si="320"/>
        <v>0</v>
      </c>
      <c r="L803" s="220"/>
      <c r="M803" s="220">
        <f t="shared" si="321"/>
        <v>0</v>
      </c>
      <c r="N803" s="220"/>
      <c r="O803" s="220">
        <f t="shared" si="322"/>
        <v>0</v>
      </c>
      <c r="P803" s="220"/>
      <c r="Q803" s="220">
        <f t="shared" si="323"/>
        <v>0</v>
      </c>
      <c r="R803" s="220"/>
      <c r="S803" s="220">
        <f t="shared" si="324"/>
        <v>0</v>
      </c>
      <c r="T803" s="220"/>
      <c r="U803" s="220">
        <f t="shared" si="325"/>
        <v>0</v>
      </c>
      <c r="V803" s="220"/>
      <c r="W803" s="220">
        <f t="shared" si="326"/>
        <v>0</v>
      </c>
      <c r="X803" s="220"/>
      <c r="Y803" s="220">
        <f t="shared" si="327"/>
        <v>0</v>
      </c>
      <c r="Z803" s="220"/>
      <c r="AA803" s="220">
        <f t="shared" si="328"/>
        <v>0</v>
      </c>
      <c r="AC803" s="222" t="e">
        <f t="shared" si="318"/>
        <v>#DIV/0!</v>
      </c>
      <c r="AD803" s="220" t="e">
        <f t="shared" si="329"/>
        <v>#NUM!</v>
      </c>
      <c r="AE803" s="223" t="e">
        <f t="shared" si="330"/>
        <v>#NUM!</v>
      </c>
      <c r="AF803" s="223" t="e">
        <f t="shared" si="331"/>
        <v>#NUM!</v>
      </c>
      <c r="AG803" s="222" t="e">
        <f t="shared" si="332"/>
        <v>#NUM!</v>
      </c>
      <c r="AI803" s="220" t="e">
        <f t="shared" si="333"/>
        <v>#DIV/0!</v>
      </c>
      <c r="AJ803" s="222" t="e">
        <f t="shared" si="334"/>
        <v>#DIV/0!</v>
      </c>
      <c r="AK803" s="222" t="e">
        <f t="shared" si="335"/>
        <v>#DIV/0!</v>
      </c>
      <c r="AL803" s="222" t="e">
        <f t="shared" si="336"/>
        <v>#DIV/0!</v>
      </c>
    </row>
    <row r="804" spans="1:38" s="88" customFormat="1" ht="30" hidden="1" customHeight="1">
      <c r="A804" s="88">
        <f>'CONSTRUCTION COST ESTIMATE'!A804</f>
        <v>0</v>
      </c>
      <c r="B804" s="91">
        <f>'CONSTRUCTION COST ESTIMATE'!B804</f>
        <v>623.0471</v>
      </c>
      <c r="C804" s="92" t="str">
        <f>'CONSTRUCTION COST ESTIMATE'!C804</f>
        <v>INSTALL 21' CONCRETE STREETLIGHT ASSEMBLY, X FOOT ARM, XX LUMEN LED LUMINAIRE</v>
      </c>
      <c r="D804" s="93" t="str">
        <f>'CONSTRUCTION COST ESTIMATE'!BB804</f>
        <v>EA</v>
      </c>
      <c r="E804" s="94">
        <f>'CONSTRUCTION COST ESTIMATE'!BA804</f>
        <v>0</v>
      </c>
      <c r="F804" s="220">
        <f>'CONSTRUCTION COST ESTIMATE'!BC804</f>
        <v>0</v>
      </c>
      <c r="G804" s="221">
        <f>'CONSTRUCTION COST ESTIMATE'!BD804</f>
        <v>0</v>
      </c>
      <c r="H804" s="220"/>
      <c r="I804" s="220">
        <f t="shared" si="319"/>
        <v>0</v>
      </c>
      <c r="J804" s="220"/>
      <c r="K804" s="220">
        <f t="shared" si="320"/>
        <v>0</v>
      </c>
      <c r="L804" s="220"/>
      <c r="M804" s="220">
        <f t="shared" si="321"/>
        <v>0</v>
      </c>
      <c r="N804" s="220"/>
      <c r="O804" s="220">
        <f t="shared" si="322"/>
        <v>0</v>
      </c>
      <c r="P804" s="220"/>
      <c r="Q804" s="220">
        <f t="shared" si="323"/>
        <v>0</v>
      </c>
      <c r="R804" s="220"/>
      <c r="S804" s="220">
        <f t="shared" si="324"/>
        <v>0</v>
      </c>
      <c r="T804" s="220"/>
      <c r="U804" s="220">
        <f t="shared" si="325"/>
        <v>0</v>
      </c>
      <c r="V804" s="220"/>
      <c r="W804" s="220">
        <f t="shared" si="326"/>
        <v>0</v>
      </c>
      <c r="X804" s="220"/>
      <c r="Y804" s="220">
        <f t="shared" si="327"/>
        <v>0</v>
      </c>
      <c r="Z804" s="220"/>
      <c r="AA804" s="220">
        <f t="shared" si="328"/>
        <v>0</v>
      </c>
      <c r="AC804" s="222" t="e">
        <f t="shared" si="318"/>
        <v>#DIV/0!</v>
      </c>
      <c r="AD804" s="220" t="e">
        <f t="shared" si="329"/>
        <v>#NUM!</v>
      </c>
      <c r="AE804" s="223" t="e">
        <f t="shared" si="330"/>
        <v>#NUM!</v>
      </c>
      <c r="AF804" s="223" t="e">
        <f t="shared" si="331"/>
        <v>#NUM!</v>
      </c>
      <c r="AG804" s="222" t="e">
        <f t="shared" si="332"/>
        <v>#NUM!</v>
      </c>
      <c r="AI804" s="220" t="e">
        <f t="shared" si="333"/>
        <v>#DIV/0!</v>
      </c>
      <c r="AJ804" s="222" t="e">
        <f t="shared" si="334"/>
        <v>#DIV/0!</v>
      </c>
      <c r="AK804" s="222" t="e">
        <f t="shared" si="335"/>
        <v>#DIV/0!</v>
      </c>
      <c r="AL804" s="222" t="e">
        <f t="shared" si="336"/>
        <v>#DIV/0!</v>
      </c>
    </row>
    <row r="805" spans="1:38" s="88" customFormat="1" ht="30" hidden="1" customHeight="1">
      <c r="A805" s="88">
        <f>'CONSTRUCTION COST ESTIMATE'!A805</f>
        <v>0</v>
      </c>
      <c r="B805" s="91">
        <f>'CONSTRUCTION COST ESTIMATE'!B805</f>
        <v>623.048</v>
      </c>
      <c r="C805" s="92" t="str">
        <f>'CONSTRUCTION COST ESTIMATE'!C805</f>
        <v>INSTALL 21' CONCRETE DUAL-ARM (X FT/X FT) STREETLIGHT ASSEMBLY, XX/XX LUMEN LED LUMINAIRE</v>
      </c>
      <c r="D805" s="93" t="str">
        <f>'CONSTRUCTION COST ESTIMATE'!BB805</f>
        <v>EA</v>
      </c>
      <c r="E805" s="94">
        <f>'CONSTRUCTION COST ESTIMATE'!BA805</f>
        <v>0</v>
      </c>
      <c r="F805" s="220">
        <f>'CONSTRUCTION COST ESTIMATE'!BC805</f>
        <v>0</v>
      </c>
      <c r="G805" s="221">
        <f>'CONSTRUCTION COST ESTIMATE'!BD805</f>
        <v>0</v>
      </c>
      <c r="H805" s="220"/>
      <c r="I805" s="220">
        <f t="shared" si="319"/>
        <v>0</v>
      </c>
      <c r="J805" s="220"/>
      <c r="K805" s="220">
        <f t="shared" si="320"/>
        <v>0</v>
      </c>
      <c r="L805" s="220"/>
      <c r="M805" s="220">
        <f t="shared" si="321"/>
        <v>0</v>
      </c>
      <c r="N805" s="220"/>
      <c r="O805" s="220">
        <f t="shared" si="322"/>
        <v>0</v>
      </c>
      <c r="P805" s="220"/>
      <c r="Q805" s="220">
        <f t="shared" si="323"/>
        <v>0</v>
      </c>
      <c r="R805" s="220"/>
      <c r="S805" s="220">
        <f t="shared" si="324"/>
        <v>0</v>
      </c>
      <c r="T805" s="220"/>
      <c r="U805" s="220">
        <f t="shared" si="325"/>
        <v>0</v>
      </c>
      <c r="V805" s="220"/>
      <c r="W805" s="220">
        <f t="shared" si="326"/>
        <v>0</v>
      </c>
      <c r="X805" s="220"/>
      <c r="Y805" s="220">
        <f t="shared" si="327"/>
        <v>0</v>
      </c>
      <c r="Z805" s="220"/>
      <c r="AA805" s="220">
        <f t="shared" si="328"/>
        <v>0</v>
      </c>
      <c r="AC805" s="222" t="e">
        <f t="shared" si="318"/>
        <v>#DIV/0!</v>
      </c>
      <c r="AD805" s="220" t="e">
        <f t="shared" si="329"/>
        <v>#NUM!</v>
      </c>
      <c r="AE805" s="223" t="e">
        <f t="shared" si="330"/>
        <v>#NUM!</v>
      </c>
      <c r="AF805" s="223" t="e">
        <f t="shared" si="331"/>
        <v>#NUM!</v>
      </c>
      <c r="AG805" s="222" t="e">
        <f t="shared" si="332"/>
        <v>#NUM!</v>
      </c>
      <c r="AI805" s="220" t="e">
        <f t="shared" si="333"/>
        <v>#DIV/0!</v>
      </c>
      <c r="AJ805" s="222" t="e">
        <f t="shared" si="334"/>
        <v>#DIV/0!</v>
      </c>
      <c r="AK805" s="222" t="e">
        <f t="shared" si="335"/>
        <v>#DIV/0!</v>
      </c>
      <c r="AL805" s="222" t="e">
        <f t="shared" si="336"/>
        <v>#DIV/0!</v>
      </c>
    </row>
    <row r="806" spans="1:38" s="88" customFormat="1" ht="30" hidden="1" customHeight="1">
      <c r="A806" s="88">
        <f>'CONSTRUCTION COST ESTIMATE'!A806</f>
        <v>0</v>
      </c>
      <c r="B806" s="91">
        <f>'CONSTRUCTION COST ESTIMATE'!B806</f>
        <v>623.04809999999998</v>
      </c>
      <c r="C806" s="92" t="str">
        <f>'CONSTRUCTION COST ESTIMATE'!C806</f>
        <v>INSTALL 21' CONCRETE DUAL-ARM (X FT/X FT) STREETLIGHT ASSEMBLY, XX/XX LUMEN LED LUMINAIRE</v>
      </c>
      <c r="D806" s="93" t="str">
        <f>'CONSTRUCTION COST ESTIMATE'!BB806</f>
        <v>EA</v>
      </c>
      <c r="E806" s="94">
        <f>'CONSTRUCTION COST ESTIMATE'!BA806</f>
        <v>0</v>
      </c>
      <c r="F806" s="220">
        <f>'CONSTRUCTION COST ESTIMATE'!BC806</f>
        <v>0</v>
      </c>
      <c r="G806" s="221">
        <f>'CONSTRUCTION COST ESTIMATE'!BD806</f>
        <v>0</v>
      </c>
      <c r="H806" s="220"/>
      <c r="I806" s="220">
        <f t="shared" si="319"/>
        <v>0</v>
      </c>
      <c r="J806" s="220"/>
      <c r="K806" s="220">
        <f t="shared" si="320"/>
        <v>0</v>
      </c>
      <c r="L806" s="220"/>
      <c r="M806" s="220">
        <f t="shared" si="321"/>
        <v>0</v>
      </c>
      <c r="N806" s="220"/>
      <c r="O806" s="220">
        <f t="shared" si="322"/>
        <v>0</v>
      </c>
      <c r="P806" s="220"/>
      <c r="Q806" s="220">
        <f t="shared" si="323"/>
        <v>0</v>
      </c>
      <c r="R806" s="220"/>
      <c r="S806" s="220">
        <f t="shared" si="324"/>
        <v>0</v>
      </c>
      <c r="T806" s="220"/>
      <c r="U806" s="220">
        <f t="shared" si="325"/>
        <v>0</v>
      </c>
      <c r="V806" s="220"/>
      <c r="W806" s="220">
        <f t="shared" si="326"/>
        <v>0</v>
      </c>
      <c r="X806" s="220"/>
      <c r="Y806" s="220">
        <f t="shared" si="327"/>
        <v>0</v>
      </c>
      <c r="Z806" s="220"/>
      <c r="AA806" s="220">
        <f t="shared" si="328"/>
        <v>0</v>
      </c>
      <c r="AC806" s="222" t="e">
        <f t="shared" si="318"/>
        <v>#DIV/0!</v>
      </c>
      <c r="AD806" s="220" t="e">
        <f t="shared" si="329"/>
        <v>#NUM!</v>
      </c>
      <c r="AE806" s="223" t="e">
        <f t="shared" si="330"/>
        <v>#NUM!</v>
      </c>
      <c r="AF806" s="223" t="e">
        <f t="shared" si="331"/>
        <v>#NUM!</v>
      </c>
      <c r="AG806" s="222" t="e">
        <f t="shared" si="332"/>
        <v>#NUM!</v>
      </c>
      <c r="AI806" s="220" t="e">
        <f t="shared" si="333"/>
        <v>#DIV/0!</v>
      </c>
      <c r="AJ806" s="222" t="e">
        <f t="shared" si="334"/>
        <v>#DIV/0!</v>
      </c>
      <c r="AK806" s="222" t="e">
        <f t="shared" si="335"/>
        <v>#DIV/0!</v>
      </c>
      <c r="AL806" s="222" t="e">
        <f t="shared" si="336"/>
        <v>#DIV/0!</v>
      </c>
    </row>
    <row r="807" spans="1:38" s="88" customFormat="1" ht="30" hidden="1" customHeight="1">
      <c r="A807" s="88">
        <f>'CONSTRUCTION COST ESTIMATE'!A807</f>
        <v>0</v>
      </c>
      <c r="B807" s="91">
        <f>'CONSTRUCTION COST ESTIMATE'!B807</f>
        <v>623.04819999999995</v>
      </c>
      <c r="C807" s="92" t="str">
        <f>'CONSTRUCTION COST ESTIMATE'!C807</f>
        <v>INSTALL 21' CONCRETE DUAL-ARM (X FT/X FT) STREETLIGHT ASSEMBLY, XX/XX LUMEN LED LUMINAIRE</v>
      </c>
      <c r="D807" s="93" t="str">
        <f>'CONSTRUCTION COST ESTIMATE'!BB807</f>
        <v>EA</v>
      </c>
      <c r="E807" s="94">
        <f>'CONSTRUCTION COST ESTIMATE'!BA807</f>
        <v>0</v>
      </c>
      <c r="F807" s="220">
        <f>'CONSTRUCTION COST ESTIMATE'!BC807</f>
        <v>0</v>
      </c>
      <c r="G807" s="221">
        <f>'CONSTRUCTION COST ESTIMATE'!BD807</f>
        <v>0</v>
      </c>
      <c r="H807" s="220"/>
      <c r="I807" s="220">
        <f t="shared" si="319"/>
        <v>0</v>
      </c>
      <c r="J807" s="220"/>
      <c r="K807" s="220">
        <f t="shared" si="320"/>
        <v>0</v>
      </c>
      <c r="L807" s="220"/>
      <c r="M807" s="220">
        <f t="shared" si="321"/>
        <v>0</v>
      </c>
      <c r="N807" s="220"/>
      <c r="O807" s="220">
        <f t="shared" si="322"/>
        <v>0</v>
      </c>
      <c r="P807" s="220"/>
      <c r="Q807" s="220">
        <f t="shared" si="323"/>
        <v>0</v>
      </c>
      <c r="R807" s="220"/>
      <c r="S807" s="220">
        <f t="shared" si="324"/>
        <v>0</v>
      </c>
      <c r="T807" s="220"/>
      <c r="U807" s="220">
        <f t="shared" si="325"/>
        <v>0</v>
      </c>
      <c r="V807" s="220"/>
      <c r="W807" s="220">
        <f t="shared" si="326"/>
        <v>0</v>
      </c>
      <c r="X807" s="220"/>
      <c r="Y807" s="220">
        <f t="shared" si="327"/>
        <v>0</v>
      </c>
      <c r="Z807" s="220"/>
      <c r="AA807" s="220">
        <f t="shared" si="328"/>
        <v>0</v>
      </c>
      <c r="AC807" s="222" t="e">
        <f t="shared" si="318"/>
        <v>#DIV/0!</v>
      </c>
      <c r="AD807" s="220" t="e">
        <f t="shared" si="329"/>
        <v>#NUM!</v>
      </c>
      <c r="AE807" s="223" t="e">
        <f t="shared" si="330"/>
        <v>#NUM!</v>
      </c>
      <c r="AF807" s="223" t="e">
        <f t="shared" si="331"/>
        <v>#NUM!</v>
      </c>
      <c r="AG807" s="222" t="e">
        <f t="shared" si="332"/>
        <v>#NUM!</v>
      </c>
      <c r="AI807" s="220" t="e">
        <f t="shared" si="333"/>
        <v>#DIV/0!</v>
      </c>
      <c r="AJ807" s="222" t="e">
        <f t="shared" si="334"/>
        <v>#DIV/0!</v>
      </c>
      <c r="AK807" s="222" t="e">
        <f t="shared" si="335"/>
        <v>#DIV/0!</v>
      </c>
      <c r="AL807" s="222" t="e">
        <f t="shared" si="336"/>
        <v>#DIV/0!</v>
      </c>
    </row>
    <row r="808" spans="1:38" s="88" customFormat="1" ht="30" hidden="1" customHeight="1">
      <c r="A808" s="88">
        <f>'CONSTRUCTION COST ESTIMATE'!A808</f>
        <v>0</v>
      </c>
      <c r="B808" s="91">
        <f>'CONSTRUCTION COST ESTIMATE'!B808</f>
        <v>623.04830000000004</v>
      </c>
      <c r="C808" s="92" t="str">
        <f>'CONSTRUCTION COST ESTIMATE'!C808</f>
        <v>INSTALL 21' CONCRETE DUAL-ARM (X FT/X FT) STREETLIGHT ASSEMBLY, XX/XX LUMEN LED LUMINAIRE</v>
      </c>
      <c r="D808" s="93" t="str">
        <f>'CONSTRUCTION COST ESTIMATE'!BB808</f>
        <v>EA</v>
      </c>
      <c r="E808" s="94">
        <f>'CONSTRUCTION COST ESTIMATE'!BA808</f>
        <v>0</v>
      </c>
      <c r="F808" s="220">
        <f>'CONSTRUCTION COST ESTIMATE'!BC808</f>
        <v>0</v>
      </c>
      <c r="G808" s="221">
        <f>'CONSTRUCTION COST ESTIMATE'!BD808</f>
        <v>0</v>
      </c>
      <c r="H808" s="220"/>
      <c r="I808" s="220">
        <f t="shared" si="319"/>
        <v>0</v>
      </c>
      <c r="J808" s="220"/>
      <c r="K808" s="220">
        <f t="shared" si="320"/>
        <v>0</v>
      </c>
      <c r="L808" s="220"/>
      <c r="M808" s="220">
        <f t="shared" si="321"/>
        <v>0</v>
      </c>
      <c r="N808" s="220"/>
      <c r="O808" s="220">
        <f t="shared" si="322"/>
        <v>0</v>
      </c>
      <c r="P808" s="220"/>
      <c r="Q808" s="220">
        <f t="shared" si="323"/>
        <v>0</v>
      </c>
      <c r="R808" s="220"/>
      <c r="S808" s="220">
        <f t="shared" si="324"/>
        <v>0</v>
      </c>
      <c r="T808" s="220"/>
      <c r="U808" s="220">
        <f t="shared" si="325"/>
        <v>0</v>
      </c>
      <c r="V808" s="220"/>
      <c r="W808" s="220">
        <f t="shared" si="326"/>
        <v>0</v>
      </c>
      <c r="X808" s="220"/>
      <c r="Y808" s="220">
        <f t="shared" si="327"/>
        <v>0</v>
      </c>
      <c r="Z808" s="220"/>
      <c r="AA808" s="220">
        <f t="shared" si="328"/>
        <v>0</v>
      </c>
      <c r="AC808" s="222" t="e">
        <f t="shared" si="318"/>
        <v>#DIV/0!</v>
      </c>
      <c r="AD808" s="220" t="e">
        <f t="shared" si="329"/>
        <v>#NUM!</v>
      </c>
      <c r="AE808" s="223" t="e">
        <f t="shared" si="330"/>
        <v>#NUM!</v>
      </c>
      <c r="AF808" s="223" t="e">
        <f t="shared" si="331"/>
        <v>#NUM!</v>
      </c>
      <c r="AG808" s="222" t="e">
        <f t="shared" si="332"/>
        <v>#NUM!</v>
      </c>
      <c r="AI808" s="220" t="e">
        <f t="shared" si="333"/>
        <v>#DIV/0!</v>
      </c>
      <c r="AJ808" s="222" t="e">
        <f t="shared" si="334"/>
        <v>#DIV/0!</v>
      </c>
      <c r="AK808" s="222" t="e">
        <f t="shared" si="335"/>
        <v>#DIV/0!</v>
      </c>
      <c r="AL808" s="222" t="e">
        <f t="shared" si="336"/>
        <v>#DIV/0!</v>
      </c>
    </row>
    <row r="809" spans="1:38" s="88" customFormat="1" ht="30" hidden="1" customHeight="1">
      <c r="A809" s="88">
        <f>'CONSTRUCTION COST ESTIMATE'!A809</f>
        <v>0</v>
      </c>
      <c r="B809" s="91">
        <f>'CONSTRUCTION COST ESTIMATE'!B809</f>
        <v>623.04899999999998</v>
      </c>
      <c r="C809" s="92" t="str">
        <f>'CONSTRUCTION COST ESTIMATE'!C809</f>
        <v>INSTALL 26' CONCRETE STREETLIGHT ASSEMBLY, X FOOT ARM, XX LUMEN LED LUMINAIRE</v>
      </c>
      <c r="D809" s="93" t="str">
        <f>'CONSTRUCTION COST ESTIMATE'!BB809</f>
        <v>EA</v>
      </c>
      <c r="E809" s="94">
        <f>'CONSTRUCTION COST ESTIMATE'!BA809</f>
        <v>0</v>
      </c>
      <c r="F809" s="220">
        <f>'CONSTRUCTION COST ESTIMATE'!BC809</f>
        <v>0</v>
      </c>
      <c r="G809" s="221">
        <f>'CONSTRUCTION COST ESTIMATE'!BD809</f>
        <v>0</v>
      </c>
      <c r="H809" s="220"/>
      <c r="I809" s="220">
        <f t="shared" si="319"/>
        <v>0</v>
      </c>
      <c r="J809" s="220"/>
      <c r="K809" s="220">
        <f t="shared" si="320"/>
        <v>0</v>
      </c>
      <c r="L809" s="220"/>
      <c r="M809" s="220">
        <f t="shared" si="321"/>
        <v>0</v>
      </c>
      <c r="N809" s="220"/>
      <c r="O809" s="220">
        <f t="shared" si="322"/>
        <v>0</v>
      </c>
      <c r="P809" s="220"/>
      <c r="Q809" s="220">
        <f t="shared" si="323"/>
        <v>0</v>
      </c>
      <c r="R809" s="220"/>
      <c r="S809" s="220">
        <f t="shared" si="324"/>
        <v>0</v>
      </c>
      <c r="T809" s="220"/>
      <c r="U809" s="220">
        <f t="shared" si="325"/>
        <v>0</v>
      </c>
      <c r="V809" s="220"/>
      <c r="W809" s="220">
        <f t="shared" si="326"/>
        <v>0</v>
      </c>
      <c r="X809" s="220"/>
      <c r="Y809" s="220">
        <f t="shared" si="327"/>
        <v>0</v>
      </c>
      <c r="Z809" s="220"/>
      <c r="AA809" s="220">
        <f t="shared" si="328"/>
        <v>0</v>
      </c>
      <c r="AC809" s="222" t="e">
        <f t="shared" si="318"/>
        <v>#DIV/0!</v>
      </c>
      <c r="AD809" s="220" t="e">
        <f t="shared" si="329"/>
        <v>#NUM!</v>
      </c>
      <c r="AE809" s="223" t="e">
        <f t="shared" si="330"/>
        <v>#NUM!</v>
      </c>
      <c r="AF809" s="223" t="e">
        <f t="shared" si="331"/>
        <v>#NUM!</v>
      </c>
      <c r="AG809" s="222" t="e">
        <f t="shared" si="332"/>
        <v>#NUM!</v>
      </c>
      <c r="AI809" s="220" t="e">
        <f t="shared" si="333"/>
        <v>#DIV/0!</v>
      </c>
      <c r="AJ809" s="222" t="e">
        <f t="shared" si="334"/>
        <v>#DIV/0!</v>
      </c>
      <c r="AK809" s="222" t="e">
        <f t="shared" si="335"/>
        <v>#DIV/0!</v>
      </c>
      <c r="AL809" s="222" t="e">
        <f t="shared" si="336"/>
        <v>#DIV/0!</v>
      </c>
    </row>
    <row r="810" spans="1:38" s="88" customFormat="1" ht="30" hidden="1" customHeight="1">
      <c r="A810" s="88">
        <f>'CONSTRUCTION COST ESTIMATE'!A810</f>
        <v>0</v>
      </c>
      <c r="B810" s="91">
        <f>'CONSTRUCTION COST ESTIMATE'!B810</f>
        <v>623.04909999999995</v>
      </c>
      <c r="C810" s="92" t="str">
        <f>'CONSTRUCTION COST ESTIMATE'!C810</f>
        <v>INSTALL 26' CONCRETE STREETLIGHT ASSEMBLY, X FOOT ARM, XX LUMEN LED LUMINAIRE</v>
      </c>
      <c r="D810" s="93" t="str">
        <f>'CONSTRUCTION COST ESTIMATE'!BB810</f>
        <v>EA</v>
      </c>
      <c r="E810" s="94">
        <f>'CONSTRUCTION COST ESTIMATE'!BA810</f>
        <v>0</v>
      </c>
      <c r="F810" s="220">
        <f>'CONSTRUCTION COST ESTIMATE'!BC810</f>
        <v>0</v>
      </c>
      <c r="G810" s="221">
        <f>'CONSTRUCTION COST ESTIMATE'!BD810</f>
        <v>0</v>
      </c>
      <c r="H810" s="220"/>
      <c r="I810" s="220">
        <f t="shared" si="319"/>
        <v>0</v>
      </c>
      <c r="J810" s="220"/>
      <c r="K810" s="220">
        <f t="shared" si="320"/>
        <v>0</v>
      </c>
      <c r="L810" s="220"/>
      <c r="M810" s="220">
        <f t="shared" si="321"/>
        <v>0</v>
      </c>
      <c r="N810" s="220"/>
      <c r="O810" s="220">
        <f t="shared" si="322"/>
        <v>0</v>
      </c>
      <c r="P810" s="220"/>
      <c r="Q810" s="220">
        <f t="shared" si="323"/>
        <v>0</v>
      </c>
      <c r="R810" s="220"/>
      <c r="S810" s="220">
        <f t="shared" si="324"/>
        <v>0</v>
      </c>
      <c r="T810" s="220"/>
      <c r="U810" s="220">
        <f t="shared" si="325"/>
        <v>0</v>
      </c>
      <c r="V810" s="220"/>
      <c r="W810" s="220">
        <f t="shared" si="326"/>
        <v>0</v>
      </c>
      <c r="X810" s="220"/>
      <c r="Y810" s="220">
        <f t="shared" si="327"/>
        <v>0</v>
      </c>
      <c r="Z810" s="220"/>
      <c r="AA810" s="220">
        <f t="shared" si="328"/>
        <v>0</v>
      </c>
      <c r="AC810" s="222" t="e">
        <f t="shared" si="318"/>
        <v>#DIV/0!</v>
      </c>
      <c r="AD810" s="220" t="e">
        <f t="shared" si="329"/>
        <v>#NUM!</v>
      </c>
      <c r="AE810" s="223" t="e">
        <f t="shared" si="330"/>
        <v>#NUM!</v>
      </c>
      <c r="AF810" s="223" t="e">
        <f t="shared" si="331"/>
        <v>#NUM!</v>
      </c>
      <c r="AG810" s="222" t="e">
        <f t="shared" si="332"/>
        <v>#NUM!</v>
      </c>
      <c r="AI810" s="220" t="e">
        <f t="shared" si="333"/>
        <v>#DIV/0!</v>
      </c>
      <c r="AJ810" s="222" t="e">
        <f t="shared" si="334"/>
        <v>#DIV/0!</v>
      </c>
      <c r="AK810" s="222" t="e">
        <f t="shared" si="335"/>
        <v>#DIV/0!</v>
      </c>
      <c r="AL810" s="222" t="e">
        <f t="shared" si="336"/>
        <v>#DIV/0!</v>
      </c>
    </row>
    <row r="811" spans="1:38" s="88" customFormat="1" ht="30" hidden="1" customHeight="1">
      <c r="A811" s="88">
        <f>'CONSTRUCTION COST ESTIMATE'!A811</f>
        <v>0</v>
      </c>
      <c r="B811" s="91">
        <f>'CONSTRUCTION COST ESTIMATE'!B811</f>
        <v>623.04999999999995</v>
      </c>
      <c r="C811" s="92" t="str">
        <f>'CONSTRUCTION COST ESTIMATE'!C811</f>
        <v>INSTALL 26' CONCRETE DUAL-ARM (X FT/XFT) STREETLIGHT ASSEMBLY, XX/XX LUMEN LED LUMINAIRE</v>
      </c>
      <c r="D811" s="93" t="str">
        <f>'CONSTRUCTION COST ESTIMATE'!BB811</f>
        <v>EA</v>
      </c>
      <c r="E811" s="94">
        <f>'CONSTRUCTION COST ESTIMATE'!BA811</f>
        <v>0</v>
      </c>
      <c r="F811" s="220">
        <f>'CONSTRUCTION COST ESTIMATE'!BC811</f>
        <v>0</v>
      </c>
      <c r="G811" s="221">
        <f>'CONSTRUCTION COST ESTIMATE'!BD811</f>
        <v>0</v>
      </c>
      <c r="H811" s="220"/>
      <c r="I811" s="220">
        <f t="shared" si="319"/>
        <v>0</v>
      </c>
      <c r="J811" s="220"/>
      <c r="K811" s="220">
        <f t="shared" si="320"/>
        <v>0</v>
      </c>
      <c r="L811" s="220"/>
      <c r="M811" s="220">
        <f t="shared" si="321"/>
        <v>0</v>
      </c>
      <c r="N811" s="220"/>
      <c r="O811" s="220">
        <f t="shared" si="322"/>
        <v>0</v>
      </c>
      <c r="P811" s="220"/>
      <c r="Q811" s="220">
        <f t="shared" si="323"/>
        <v>0</v>
      </c>
      <c r="R811" s="220"/>
      <c r="S811" s="220">
        <f t="shared" si="324"/>
        <v>0</v>
      </c>
      <c r="T811" s="220"/>
      <c r="U811" s="220">
        <f t="shared" si="325"/>
        <v>0</v>
      </c>
      <c r="V811" s="220"/>
      <c r="W811" s="220">
        <f t="shared" si="326"/>
        <v>0</v>
      </c>
      <c r="X811" s="220"/>
      <c r="Y811" s="220">
        <f t="shared" si="327"/>
        <v>0</v>
      </c>
      <c r="Z811" s="220"/>
      <c r="AA811" s="220">
        <f t="shared" si="328"/>
        <v>0</v>
      </c>
      <c r="AC811" s="222" t="e">
        <f t="shared" si="318"/>
        <v>#DIV/0!</v>
      </c>
      <c r="AD811" s="220" t="e">
        <f t="shared" si="329"/>
        <v>#NUM!</v>
      </c>
      <c r="AE811" s="223" t="e">
        <f t="shared" si="330"/>
        <v>#NUM!</v>
      </c>
      <c r="AF811" s="223" t="e">
        <f t="shared" si="331"/>
        <v>#NUM!</v>
      </c>
      <c r="AG811" s="222" t="e">
        <f t="shared" si="332"/>
        <v>#NUM!</v>
      </c>
      <c r="AI811" s="220" t="e">
        <f t="shared" si="333"/>
        <v>#DIV/0!</v>
      </c>
      <c r="AJ811" s="222" t="e">
        <f t="shared" si="334"/>
        <v>#DIV/0!</v>
      </c>
      <c r="AK811" s="222" t="e">
        <f t="shared" si="335"/>
        <v>#DIV/0!</v>
      </c>
      <c r="AL811" s="222" t="e">
        <f t="shared" si="336"/>
        <v>#DIV/0!</v>
      </c>
    </row>
    <row r="812" spans="1:38" s="88" customFormat="1" ht="30" hidden="1" customHeight="1">
      <c r="A812" s="88">
        <f>'CONSTRUCTION COST ESTIMATE'!A812</f>
        <v>0</v>
      </c>
      <c r="B812" s="91">
        <f>'CONSTRUCTION COST ESTIMATE'!B812</f>
        <v>623.05010000000004</v>
      </c>
      <c r="C812" s="92" t="str">
        <f>'CONSTRUCTION COST ESTIMATE'!C812</f>
        <v>INSTALL 26' CONCRETE DUAL-ARM (X FT/XFT) STREETLIGHT ASSEMBLY, XX/XX LUMEN LED LUMINAIRE</v>
      </c>
      <c r="D812" s="93" t="str">
        <f>'CONSTRUCTION COST ESTIMATE'!BB812</f>
        <v>EA</v>
      </c>
      <c r="E812" s="94">
        <f>'CONSTRUCTION COST ESTIMATE'!BA812</f>
        <v>0</v>
      </c>
      <c r="F812" s="220">
        <f>'CONSTRUCTION COST ESTIMATE'!BC812</f>
        <v>0</v>
      </c>
      <c r="G812" s="221">
        <f>'CONSTRUCTION COST ESTIMATE'!BD812</f>
        <v>0</v>
      </c>
      <c r="H812" s="220"/>
      <c r="I812" s="220">
        <f t="shared" si="319"/>
        <v>0</v>
      </c>
      <c r="J812" s="220"/>
      <c r="K812" s="220">
        <f t="shared" si="320"/>
        <v>0</v>
      </c>
      <c r="L812" s="220"/>
      <c r="M812" s="220">
        <f t="shared" si="321"/>
        <v>0</v>
      </c>
      <c r="N812" s="220"/>
      <c r="O812" s="220">
        <f t="shared" si="322"/>
        <v>0</v>
      </c>
      <c r="P812" s="220"/>
      <c r="Q812" s="220">
        <f t="shared" si="323"/>
        <v>0</v>
      </c>
      <c r="R812" s="220"/>
      <c r="S812" s="220">
        <f t="shared" si="324"/>
        <v>0</v>
      </c>
      <c r="T812" s="220"/>
      <c r="U812" s="220">
        <f t="shared" si="325"/>
        <v>0</v>
      </c>
      <c r="V812" s="220"/>
      <c r="W812" s="220">
        <f t="shared" si="326"/>
        <v>0</v>
      </c>
      <c r="X812" s="220"/>
      <c r="Y812" s="220">
        <f t="shared" si="327"/>
        <v>0</v>
      </c>
      <c r="Z812" s="220"/>
      <c r="AA812" s="220">
        <f t="shared" si="328"/>
        <v>0</v>
      </c>
      <c r="AC812" s="222" t="e">
        <f t="shared" si="318"/>
        <v>#DIV/0!</v>
      </c>
      <c r="AD812" s="220" t="e">
        <f t="shared" si="329"/>
        <v>#NUM!</v>
      </c>
      <c r="AE812" s="223" t="e">
        <f t="shared" si="330"/>
        <v>#NUM!</v>
      </c>
      <c r="AF812" s="223" t="e">
        <f t="shared" si="331"/>
        <v>#NUM!</v>
      </c>
      <c r="AG812" s="222" t="e">
        <f t="shared" si="332"/>
        <v>#NUM!</v>
      </c>
      <c r="AI812" s="220" t="e">
        <f t="shared" si="333"/>
        <v>#DIV/0!</v>
      </c>
      <c r="AJ812" s="222" t="e">
        <f t="shared" si="334"/>
        <v>#DIV/0!</v>
      </c>
      <c r="AK812" s="222" t="e">
        <f t="shared" si="335"/>
        <v>#DIV/0!</v>
      </c>
      <c r="AL812" s="222" t="e">
        <f t="shared" si="336"/>
        <v>#DIV/0!</v>
      </c>
    </row>
    <row r="813" spans="1:38" s="88" customFormat="1" ht="30" hidden="1" customHeight="1">
      <c r="A813" s="88">
        <f>'CONSTRUCTION COST ESTIMATE'!A813</f>
        <v>0</v>
      </c>
      <c r="B813" s="91">
        <f>'CONSTRUCTION COST ESTIMATE'!B813</f>
        <v>623.05020000000002</v>
      </c>
      <c r="C813" s="92" t="str">
        <f>'CONSTRUCTION COST ESTIMATE'!C813</f>
        <v>INSTALL 26' CONCRETE DUAL-ARM (X FT/XFT) STREETLIGHT ASSEMBLY, XX/XX LUMEN LED LUMINAIRE</v>
      </c>
      <c r="D813" s="93" t="str">
        <f>'CONSTRUCTION COST ESTIMATE'!BB813</f>
        <v>EA</v>
      </c>
      <c r="E813" s="94">
        <f>'CONSTRUCTION COST ESTIMATE'!BA813</f>
        <v>0</v>
      </c>
      <c r="F813" s="220">
        <f>'CONSTRUCTION COST ESTIMATE'!BC813</f>
        <v>0</v>
      </c>
      <c r="G813" s="221">
        <f>'CONSTRUCTION COST ESTIMATE'!BD813</f>
        <v>0</v>
      </c>
      <c r="H813" s="220"/>
      <c r="I813" s="220">
        <f t="shared" si="319"/>
        <v>0</v>
      </c>
      <c r="J813" s="220"/>
      <c r="K813" s="220">
        <f t="shared" si="320"/>
        <v>0</v>
      </c>
      <c r="L813" s="220"/>
      <c r="M813" s="220">
        <f t="shared" si="321"/>
        <v>0</v>
      </c>
      <c r="N813" s="220"/>
      <c r="O813" s="220">
        <f t="shared" si="322"/>
        <v>0</v>
      </c>
      <c r="P813" s="220"/>
      <c r="Q813" s="220">
        <f t="shared" si="323"/>
        <v>0</v>
      </c>
      <c r="R813" s="220"/>
      <c r="S813" s="220">
        <f t="shared" si="324"/>
        <v>0</v>
      </c>
      <c r="T813" s="220"/>
      <c r="U813" s="220">
        <f t="shared" si="325"/>
        <v>0</v>
      </c>
      <c r="V813" s="220"/>
      <c r="W813" s="220">
        <f t="shared" si="326"/>
        <v>0</v>
      </c>
      <c r="X813" s="220"/>
      <c r="Y813" s="220">
        <f t="shared" si="327"/>
        <v>0</v>
      </c>
      <c r="Z813" s="220"/>
      <c r="AA813" s="220">
        <f t="shared" si="328"/>
        <v>0</v>
      </c>
      <c r="AC813" s="222" t="e">
        <f t="shared" si="318"/>
        <v>#DIV/0!</v>
      </c>
      <c r="AD813" s="220" t="e">
        <f t="shared" si="329"/>
        <v>#NUM!</v>
      </c>
      <c r="AE813" s="223" t="e">
        <f t="shared" si="330"/>
        <v>#NUM!</v>
      </c>
      <c r="AF813" s="223" t="e">
        <f t="shared" si="331"/>
        <v>#NUM!</v>
      </c>
      <c r="AG813" s="222" t="e">
        <f t="shared" si="332"/>
        <v>#NUM!</v>
      </c>
      <c r="AI813" s="220" t="e">
        <f t="shared" si="333"/>
        <v>#DIV/0!</v>
      </c>
      <c r="AJ813" s="222" t="e">
        <f t="shared" si="334"/>
        <v>#DIV/0!</v>
      </c>
      <c r="AK813" s="222" t="e">
        <f t="shared" si="335"/>
        <v>#DIV/0!</v>
      </c>
      <c r="AL813" s="222" t="e">
        <f t="shared" si="336"/>
        <v>#DIV/0!</v>
      </c>
    </row>
    <row r="814" spans="1:38" s="88" customFormat="1" ht="30" hidden="1" customHeight="1">
      <c r="A814" s="88">
        <f>'CONSTRUCTION COST ESTIMATE'!A814</f>
        <v>0</v>
      </c>
      <c r="B814" s="91">
        <f>'CONSTRUCTION COST ESTIMATE'!B814</f>
        <v>623.05029999999999</v>
      </c>
      <c r="C814" s="92" t="str">
        <f>'CONSTRUCTION COST ESTIMATE'!C814</f>
        <v>INSTALL 26' CONCRETE DUAL-ARM (X FT/XFT) STREETLIGHT ASSEMBLY, XX/XX LUMEN LED LUMINAIRE</v>
      </c>
      <c r="D814" s="93" t="str">
        <f>'CONSTRUCTION COST ESTIMATE'!BB814</f>
        <v>EA</v>
      </c>
      <c r="E814" s="94">
        <f>'CONSTRUCTION COST ESTIMATE'!BA814</f>
        <v>0</v>
      </c>
      <c r="F814" s="220">
        <f>'CONSTRUCTION COST ESTIMATE'!BC814</f>
        <v>0</v>
      </c>
      <c r="G814" s="221">
        <f>'CONSTRUCTION COST ESTIMATE'!BD814</f>
        <v>0</v>
      </c>
      <c r="H814" s="220"/>
      <c r="I814" s="220">
        <f t="shared" si="319"/>
        <v>0</v>
      </c>
      <c r="J814" s="220"/>
      <c r="K814" s="220">
        <f t="shared" si="320"/>
        <v>0</v>
      </c>
      <c r="L814" s="220"/>
      <c r="M814" s="220">
        <f t="shared" si="321"/>
        <v>0</v>
      </c>
      <c r="N814" s="220"/>
      <c r="O814" s="220">
        <f t="shared" si="322"/>
        <v>0</v>
      </c>
      <c r="P814" s="220"/>
      <c r="Q814" s="220">
        <f t="shared" si="323"/>
        <v>0</v>
      </c>
      <c r="R814" s="220"/>
      <c r="S814" s="220">
        <f t="shared" si="324"/>
        <v>0</v>
      </c>
      <c r="T814" s="220"/>
      <c r="U814" s="220">
        <f t="shared" si="325"/>
        <v>0</v>
      </c>
      <c r="V814" s="220"/>
      <c r="W814" s="220">
        <f t="shared" si="326"/>
        <v>0</v>
      </c>
      <c r="X814" s="220"/>
      <c r="Y814" s="220">
        <f t="shared" si="327"/>
        <v>0</v>
      </c>
      <c r="Z814" s="220"/>
      <c r="AA814" s="220">
        <f t="shared" si="328"/>
        <v>0</v>
      </c>
      <c r="AC814" s="222" t="e">
        <f t="shared" si="318"/>
        <v>#DIV/0!</v>
      </c>
      <c r="AD814" s="220" t="e">
        <f t="shared" si="329"/>
        <v>#NUM!</v>
      </c>
      <c r="AE814" s="223" t="e">
        <f t="shared" si="330"/>
        <v>#NUM!</v>
      </c>
      <c r="AF814" s="223" t="e">
        <f t="shared" si="331"/>
        <v>#NUM!</v>
      </c>
      <c r="AG814" s="222" t="e">
        <f t="shared" si="332"/>
        <v>#NUM!</v>
      </c>
      <c r="AI814" s="220" t="e">
        <f t="shared" si="333"/>
        <v>#DIV/0!</v>
      </c>
      <c r="AJ814" s="222" t="e">
        <f t="shared" si="334"/>
        <v>#DIV/0!</v>
      </c>
      <c r="AK814" s="222" t="e">
        <f t="shared" si="335"/>
        <v>#DIV/0!</v>
      </c>
      <c r="AL814" s="222" t="e">
        <f t="shared" si="336"/>
        <v>#DIV/0!</v>
      </c>
    </row>
    <row r="815" spans="1:38" s="88" customFormat="1" ht="30" hidden="1" customHeight="1">
      <c r="A815" s="88">
        <f>'CONSTRUCTION COST ESTIMATE'!A815</f>
        <v>0</v>
      </c>
      <c r="B815" s="91">
        <f>'CONSTRUCTION COST ESTIMATE'!B815</f>
        <v>623.05100000000004</v>
      </c>
      <c r="C815" s="92" t="str">
        <f>'CONSTRUCTION COST ESTIMATE'!C815</f>
        <v>REMOVE AND RELOCATE STREETLIGHT ASSEMBLY ON NEW FOUNDATION</v>
      </c>
      <c r="D815" s="93" t="str">
        <f>'CONSTRUCTION COST ESTIMATE'!BB815</f>
        <v>EA</v>
      </c>
      <c r="E815" s="94">
        <f>'CONSTRUCTION COST ESTIMATE'!BA815</f>
        <v>0</v>
      </c>
      <c r="F815" s="220">
        <f>'CONSTRUCTION COST ESTIMATE'!BC815</f>
        <v>0</v>
      </c>
      <c r="G815" s="221">
        <f>'CONSTRUCTION COST ESTIMATE'!BD815</f>
        <v>0</v>
      </c>
      <c r="H815" s="220"/>
      <c r="I815" s="220">
        <f t="shared" si="319"/>
        <v>0</v>
      </c>
      <c r="J815" s="220"/>
      <c r="K815" s="220">
        <f t="shared" si="320"/>
        <v>0</v>
      </c>
      <c r="L815" s="220"/>
      <c r="M815" s="220">
        <f t="shared" si="321"/>
        <v>0</v>
      </c>
      <c r="N815" s="220"/>
      <c r="O815" s="220">
        <f t="shared" si="322"/>
        <v>0</v>
      </c>
      <c r="P815" s="220"/>
      <c r="Q815" s="220">
        <f t="shared" si="323"/>
        <v>0</v>
      </c>
      <c r="R815" s="220"/>
      <c r="S815" s="220">
        <f t="shared" si="324"/>
        <v>0</v>
      </c>
      <c r="T815" s="220"/>
      <c r="U815" s="220">
        <f t="shared" si="325"/>
        <v>0</v>
      </c>
      <c r="V815" s="220"/>
      <c r="W815" s="220">
        <f t="shared" si="326"/>
        <v>0</v>
      </c>
      <c r="X815" s="220"/>
      <c r="Y815" s="220">
        <f t="shared" si="327"/>
        <v>0</v>
      </c>
      <c r="Z815" s="220"/>
      <c r="AA815" s="220">
        <f t="shared" si="328"/>
        <v>0</v>
      </c>
      <c r="AC815" s="222" t="e">
        <f t="shared" si="318"/>
        <v>#DIV/0!</v>
      </c>
      <c r="AD815" s="220" t="e">
        <f t="shared" si="329"/>
        <v>#NUM!</v>
      </c>
      <c r="AE815" s="223" t="e">
        <f t="shared" si="330"/>
        <v>#NUM!</v>
      </c>
      <c r="AF815" s="223" t="e">
        <f t="shared" si="331"/>
        <v>#NUM!</v>
      </c>
      <c r="AG815" s="222" t="e">
        <f t="shared" si="332"/>
        <v>#NUM!</v>
      </c>
      <c r="AI815" s="220" t="e">
        <f t="shared" si="333"/>
        <v>#DIV/0!</v>
      </c>
      <c r="AJ815" s="222" t="e">
        <f t="shared" si="334"/>
        <v>#DIV/0!</v>
      </c>
      <c r="AK815" s="222" t="e">
        <f t="shared" si="335"/>
        <v>#DIV/0!</v>
      </c>
      <c r="AL815" s="222" t="e">
        <f t="shared" si="336"/>
        <v>#DIV/0!</v>
      </c>
    </row>
    <row r="816" spans="1:38" s="88" customFormat="1" ht="30" hidden="1" customHeight="1">
      <c r="A816" s="88">
        <f>'CONSTRUCTION COST ESTIMATE'!A816</f>
        <v>0</v>
      </c>
      <c r="B816" s="91">
        <f>'CONSTRUCTION COST ESTIMATE'!B816</f>
        <v>623.05200000000002</v>
      </c>
      <c r="C816" s="92" t="str">
        <f>'CONSTRUCTION COST ESTIMATE'!C816</f>
        <v>REMOVE AND RELOCATE STREETLIGHT ASSEMBLY ON EXISTING FOUNDATION</v>
      </c>
      <c r="D816" s="93" t="str">
        <f>'CONSTRUCTION COST ESTIMATE'!BB816</f>
        <v>EA</v>
      </c>
      <c r="E816" s="94">
        <f>'CONSTRUCTION COST ESTIMATE'!BA816</f>
        <v>0</v>
      </c>
      <c r="F816" s="220">
        <f>'CONSTRUCTION COST ESTIMATE'!BC816</f>
        <v>0</v>
      </c>
      <c r="G816" s="221">
        <f>'CONSTRUCTION COST ESTIMATE'!BD816</f>
        <v>0</v>
      </c>
      <c r="H816" s="220"/>
      <c r="I816" s="220">
        <f t="shared" si="319"/>
        <v>0</v>
      </c>
      <c r="J816" s="220"/>
      <c r="K816" s="220">
        <f t="shared" si="320"/>
        <v>0</v>
      </c>
      <c r="L816" s="220"/>
      <c r="M816" s="220">
        <f t="shared" si="321"/>
        <v>0</v>
      </c>
      <c r="N816" s="220"/>
      <c r="O816" s="220">
        <f t="shared" si="322"/>
        <v>0</v>
      </c>
      <c r="P816" s="220"/>
      <c r="Q816" s="220">
        <f t="shared" si="323"/>
        <v>0</v>
      </c>
      <c r="R816" s="220"/>
      <c r="S816" s="220">
        <f t="shared" si="324"/>
        <v>0</v>
      </c>
      <c r="T816" s="220"/>
      <c r="U816" s="220">
        <f t="shared" si="325"/>
        <v>0</v>
      </c>
      <c r="V816" s="220"/>
      <c r="W816" s="220">
        <f t="shared" si="326"/>
        <v>0</v>
      </c>
      <c r="X816" s="220"/>
      <c r="Y816" s="220">
        <f t="shared" si="327"/>
        <v>0</v>
      </c>
      <c r="Z816" s="220"/>
      <c r="AA816" s="220">
        <f t="shared" si="328"/>
        <v>0</v>
      </c>
      <c r="AC816" s="222" t="e">
        <f t="shared" si="318"/>
        <v>#DIV/0!</v>
      </c>
      <c r="AD816" s="220" t="e">
        <f t="shared" si="329"/>
        <v>#NUM!</v>
      </c>
      <c r="AE816" s="223" t="e">
        <f t="shared" si="330"/>
        <v>#NUM!</v>
      </c>
      <c r="AF816" s="223" t="e">
        <f t="shared" si="331"/>
        <v>#NUM!</v>
      </c>
      <c r="AG816" s="222" t="e">
        <f t="shared" si="332"/>
        <v>#NUM!</v>
      </c>
      <c r="AI816" s="220" t="e">
        <f t="shared" si="333"/>
        <v>#DIV/0!</v>
      </c>
      <c r="AJ816" s="222" t="e">
        <f t="shared" si="334"/>
        <v>#DIV/0!</v>
      </c>
      <c r="AK816" s="222" t="e">
        <f t="shared" si="335"/>
        <v>#DIV/0!</v>
      </c>
      <c r="AL816" s="222" t="e">
        <f t="shared" si="336"/>
        <v>#DIV/0!</v>
      </c>
    </row>
    <row r="817" spans="1:38" s="88" customFormat="1" ht="30" hidden="1" customHeight="1">
      <c r="A817" s="88">
        <f>'CONSTRUCTION COST ESTIMATE'!A817</f>
        <v>0</v>
      </c>
      <c r="B817" s="91">
        <f>'CONSTRUCTION COST ESTIMATE'!B817</f>
        <v>623.06050000000005</v>
      </c>
      <c r="C817" s="92" t="str">
        <f>'CONSTRUCTION COST ESTIMATE'!C817</f>
        <v>INSTALL PAD MOUNTED 200 AMP SERVICE PEDESTAL</v>
      </c>
      <c r="D817" s="93" t="str">
        <f>'CONSTRUCTION COST ESTIMATE'!BB817</f>
        <v>EA</v>
      </c>
      <c r="E817" s="94">
        <f>'CONSTRUCTION COST ESTIMATE'!BA817</f>
        <v>0</v>
      </c>
      <c r="F817" s="220">
        <f>'CONSTRUCTION COST ESTIMATE'!BC817</f>
        <v>0</v>
      </c>
      <c r="G817" s="221">
        <f>'CONSTRUCTION COST ESTIMATE'!BD817</f>
        <v>0</v>
      </c>
      <c r="H817" s="220"/>
      <c r="I817" s="220">
        <f t="shared" si="319"/>
        <v>0</v>
      </c>
      <c r="J817" s="220"/>
      <c r="K817" s="220">
        <f t="shared" si="320"/>
        <v>0</v>
      </c>
      <c r="L817" s="220"/>
      <c r="M817" s="220">
        <f t="shared" si="321"/>
        <v>0</v>
      </c>
      <c r="N817" s="220"/>
      <c r="O817" s="220">
        <f t="shared" si="322"/>
        <v>0</v>
      </c>
      <c r="P817" s="220"/>
      <c r="Q817" s="220">
        <f t="shared" si="323"/>
        <v>0</v>
      </c>
      <c r="R817" s="220"/>
      <c r="S817" s="220">
        <f t="shared" si="324"/>
        <v>0</v>
      </c>
      <c r="T817" s="220"/>
      <c r="U817" s="220">
        <f t="shared" si="325"/>
        <v>0</v>
      </c>
      <c r="V817" s="220"/>
      <c r="W817" s="220">
        <f t="shared" si="326"/>
        <v>0</v>
      </c>
      <c r="X817" s="220"/>
      <c r="Y817" s="220">
        <f t="shared" si="327"/>
        <v>0</v>
      </c>
      <c r="Z817" s="220"/>
      <c r="AA817" s="220">
        <f t="shared" si="328"/>
        <v>0</v>
      </c>
      <c r="AC817" s="222" t="e">
        <f t="shared" si="318"/>
        <v>#DIV/0!</v>
      </c>
      <c r="AD817" s="220" t="e">
        <f t="shared" si="329"/>
        <v>#NUM!</v>
      </c>
      <c r="AE817" s="223" t="e">
        <f t="shared" si="330"/>
        <v>#NUM!</v>
      </c>
      <c r="AF817" s="223" t="e">
        <f t="shared" si="331"/>
        <v>#NUM!</v>
      </c>
      <c r="AG817" s="222" t="e">
        <f t="shared" si="332"/>
        <v>#NUM!</v>
      </c>
      <c r="AI817" s="220" t="e">
        <f t="shared" si="333"/>
        <v>#DIV/0!</v>
      </c>
      <c r="AJ817" s="222" t="e">
        <f t="shared" si="334"/>
        <v>#DIV/0!</v>
      </c>
      <c r="AK817" s="222" t="e">
        <f t="shared" si="335"/>
        <v>#DIV/0!</v>
      </c>
      <c r="AL817" s="222" t="e">
        <f t="shared" si="336"/>
        <v>#DIV/0!</v>
      </c>
    </row>
    <row r="818" spans="1:38" s="88" customFormat="1" ht="30" hidden="1" customHeight="1">
      <c r="A818" s="88">
        <f>'CONSTRUCTION COST ESTIMATE'!A818</f>
        <v>0</v>
      </c>
      <c r="B818" s="91">
        <f>'CONSTRUCTION COST ESTIMATE'!B818</f>
        <v>623.06100000000004</v>
      </c>
      <c r="C818" s="92" t="str">
        <f>'CONSTRUCTION COST ESTIMATE'!C818</f>
        <v>INSTALL TRAFFIC LOOP DETECTOR (X FOOT BY X FOOT)</v>
      </c>
      <c r="D818" s="93" t="str">
        <f>'CONSTRUCTION COST ESTIMATE'!BB818</f>
        <v>EA</v>
      </c>
      <c r="E818" s="94">
        <f>'CONSTRUCTION COST ESTIMATE'!BA818</f>
        <v>0</v>
      </c>
      <c r="F818" s="220">
        <f>'CONSTRUCTION COST ESTIMATE'!BC818</f>
        <v>0</v>
      </c>
      <c r="G818" s="221">
        <f>'CONSTRUCTION COST ESTIMATE'!BD818</f>
        <v>0</v>
      </c>
      <c r="H818" s="220"/>
      <c r="I818" s="220">
        <f t="shared" si="319"/>
        <v>0</v>
      </c>
      <c r="J818" s="220"/>
      <c r="K818" s="220">
        <f t="shared" si="320"/>
        <v>0</v>
      </c>
      <c r="L818" s="220"/>
      <c r="M818" s="220">
        <f t="shared" si="321"/>
        <v>0</v>
      </c>
      <c r="N818" s="220"/>
      <c r="O818" s="220">
        <f t="shared" si="322"/>
        <v>0</v>
      </c>
      <c r="P818" s="220"/>
      <c r="Q818" s="220">
        <f t="shared" si="323"/>
        <v>0</v>
      </c>
      <c r="R818" s="220"/>
      <c r="S818" s="220">
        <f t="shared" si="324"/>
        <v>0</v>
      </c>
      <c r="T818" s="220"/>
      <c r="U818" s="220">
        <f t="shared" si="325"/>
        <v>0</v>
      </c>
      <c r="V818" s="220"/>
      <c r="W818" s="220">
        <f t="shared" si="326"/>
        <v>0</v>
      </c>
      <c r="X818" s="220"/>
      <c r="Y818" s="220">
        <f t="shared" si="327"/>
        <v>0</v>
      </c>
      <c r="Z818" s="220"/>
      <c r="AA818" s="220">
        <f t="shared" si="328"/>
        <v>0</v>
      </c>
      <c r="AC818" s="222" t="e">
        <f t="shared" si="318"/>
        <v>#DIV/0!</v>
      </c>
      <c r="AD818" s="220" t="e">
        <f t="shared" si="329"/>
        <v>#NUM!</v>
      </c>
      <c r="AE818" s="223" t="e">
        <f t="shared" si="330"/>
        <v>#NUM!</v>
      </c>
      <c r="AF818" s="223" t="e">
        <f t="shared" si="331"/>
        <v>#NUM!</v>
      </c>
      <c r="AG818" s="222" t="e">
        <f t="shared" si="332"/>
        <v>#NUM!</v>
      </c>
      <c r="AI818" s="220" t="e">
        <f t="shared" si="333"/>
        <v>#DIV/0!</v>
      </c>
      <c r="AJ818" s="222" t="e">
        <f t="shared" si="334"/>
        <v>#DIV/0!</v>
      </c>
      <c r="AK818" s="222" t="e">
        <f t="shared" si="335"/>
        <v>#DIV/0!</v>
      </c>
      <c r="AL818" s="222" t="e">
        <f t="shared" si="336"/>
        <v>#DIV/0!</v>
      </c>
    </row>
    <row r="819" spans="1:38" s="88" customFormat="1" ht="30" hidden="1" customHeight="1">
      <c r="A819" s="88">
        <f>'CONSTRUCTION COST ESTIMATE'!A819</f>
        <v>0</v>
      </c>
      <c r="B819" s="91">
        <f>'CONSTRUCTION COST ESTIMATE'!B819</f>
        <v>623.06110000000001</v>
      </c>
      <c r="C819" s="92" t="str">
        <f>'CONSTRUCTION COST ESTIMATE'!C819</f>
        <v>INSTALL TRAFFIC LOOP DETECTOR (X FOOT BY X FOOT)</v>
      </c>
      <c r="D819" s="93" t="str">
        <f>'CONSTRUCTION COST ESTIMATE'!BB819</f>
        <v>EA</v>
      </c>
      <c r="E819" s="94">
        <f>'CONSTRUCTION COST ESTIMATE'!BA819</f>
        <v>0</v>
      </c>
      <c r="F819" s="220">
        <f>'CONSTRUCTION COST ESTIMATE'!BC819</f>
        <v>0</v>
      </c>
      <c r="G819" s="221">
        <f>'CONSTRUCTION COST ESTIMATE'!BD819</f>
        <v>0</v>
      </c>
      <c r="H819" s="220"/>
      <c r="I819" s="220">
        <f t="shared" si="319"/>
        <v>0</v>
      </c>
      <c r="J819" s="220"/>
      <c r="K819" s="220">
        <f t="shared" si="320"/>
        <v>0</v>
      </c>
      <c r="L819" s="220"/>
      <c r="M819" s="220">
        <f t="shared" si="321"/>
        <v>0</v>
      </c>
      <c r="N819" s="220"/>
      <c r="O819" s="220">
        <f t="shared" si="322"/>
        <v>0</v>
      </c>
      <c r="P819" s="220"/>
      <c r="Q819" s="220">
        <f t="shared" si="323"/>
        <v>0</v>
      </c>
      <c r="R819" s="220"/>
      <c r="S819" s="220">
        <f t="shared" si="324"/>
        <v>0</v>
      </c>
      <c r="T819" s="220"/>
      <c r="U819" s="220">
        <f t="shared" si="325"/>
        <v>0</v>
      </c>
      <c r="V819" s="220"/>
      <c r="W819" s="220">
        <f t="shared" si="326"/>
        <v>0</v>
      </c>
      <c r="X819" s="220"/>
      <c r="Y819" s="220">
        <f t="shared" si="327"/>
        <v>0</v>
      </c>
      <c r="Z819" s="220"/>
      <c r="AA819" s="220">
        <f t="shared" si="328"/>
        <v>0</v>
      </c>
      <c r="AC819" s="222" t="e">
        <f t="shared" si="318"/>
        <v>#DIV/0!</v>
      </c>
      <c r="AD819" s="220" t="e">
        <f t="shared" si="329"/>
        <v>#NUM!</v>
      </c>
      <c r="AE819" s="223" t="e">
        <f t="shared" si="330"/>
        <v>#NUM!</v>
      </c>
      <c r="AF819" s="223" t="e">
        <f t="shared" si="331"/>
        <v>#NUM!</v>
      </c>
      <c r="AG819" s="222" t="e">
        <f t="shared" si="332"/>
        <v>#NUM!</v>
      </c>
      <c r="AI819" s="220" t="e">
        <f t="shared" si="333"/>
        <v>#DIV/0!</v>
      </c>
      <c r="AJ819" s="222" t="e">
        <f t="shared" si="334"/>
        <v>#DIV/0!</v>
      </c>
      <c r="AK819" s="222" t="e">
        <f t="shared" si="335"/>
        <v>#DIV/0!</v>
      </c>
      <c r="AL819" s="222" t="e">
        <f t="shared" si="336"/>
        <v>#DIV/0!</v>
      </c>
    </row>
    <row r="820" spans="1:38" s="88" customFormat="1" ht="30" hidden="1" customHeight="1">
      <c r="A820" s="88">
        <f>'CONSTRUCTION COST ESTIMATE'!A820</f>
        <v>0</v>
      </c>
      <c r="B820" s="91">
        <f>'CONSTRUCTION COST ESTIMATE'!B820</f>
        <v>623.06119999999999</v>
      </c>
      <c r="C820" s="92" t="str">
        <f>'CONSTRUCTION COST ESTIMATE'!C820</f>
        <v>INSTALL TRAFFIC LOOP DETECTOR (X FOOT BY X FOOT)</v>
      </c>
      <c r="D820" s="93" t="str">
        <f>'CONSTRUCTION COST ESTIMATE'!BB820</f>
        <v>EA</v>
      </c>
      <c r="E820" s="94">
        <f>'CONSTRUCTION COST ESTIMATE'!BA820</f>
        <v>0</v>
      </c>
      <c r="F820" s="220">
        <f>'CONSTRUCTION COST ESTIMATE'!BC820</f>
        <v>0</v>
      </c>
      <c r="G820" s="221">
        <f>'CONSTRUCTION COST ESTIMATE'!BD820</f>
        <v>0</v>
      </c>
      <c r="H820" s="220"/>
      <c r="I820" s="220">
        <f t="shared" si="319"/>
        <v>0</v>
      </c>
      <c r="J820" s="220"/>
      <c r="K820" s="220">
        <f t="shared" si="320"/>
        <v>0</v>
      </c>
      <c r="L820" s="220"/>
      <c r="M820" s="220">
        <f t="shared" si="321"/>
        <v>0</v>
      </c>
      <c r="N820" s="220"/>
      <c r="O820" s="220">
        <f t="shared" si="322"/>
        <v>0</v>
      </c>
      <c r="P820" s="220"/>
      <c r="Q820" s="220">
        <f t="shared" si="323"/>
        <v>0</v>
      </c>
      <c r="R820" s="220"/>
      <c r="S820" s="220">
        <f t="shared" si="324"/>
        <v>0</v>
      </c>
      <c r="T820" s="220"/>
      <c r="U820" s="220">
        <f t="shared" si="325"/>
        <v>0</v>
      </c>
      <c r="V820" s="220"/>
      <c r="W820" s="220">
        <f t="shared" si="326"/>
        <v>0</v>
      </c>
      <c r="X820" s="220"/>
      <c r="Y820" s="220">
        <f t="shared" si="327"/>
        <v>0</v>
      </c>
      <c r="Z820" s="220"/>
      <c r="AA820" s="220">
        <f t="shared" si="328"/>
        <v>0</v>
      </c>
      <c r="AC820" s="222" t="e">
        <f t="shared" si="318"/>
        <v>#DIV/0!</v>
      </c>
      <c r="AD820" s="220" t="e">
        <f t="shared" si="329"/>
        <v>#NUM!</v>
      </c>
      <c r="AE820" s="223" t="e">
        <f t="shared" si="330"/>
        <v>#NUM!</v>
      </c>
      <c r="AF820" s="223" t="e">
        <f t="shared" si="331"/>
        <v>#NUM!</v>
      </c>
      <c r="AG820" s="222" t="e">
        <f t="shared" si="332"/>
        <v>#NUM!</v>
      </c>
      <c r="AI820" s="220" t="e">
        <f t="shared" si="333"/>
        <v>#DIV/0!</v>
      </c>
      <c r="AJ820" s="222" t="e">
        <f t="shared" si="334"/>
        <v>#DIV/0!</v>
      </c>
      <c r="AK820" s="222" t="e">
        <f t="shared" si="335"/>
        <v>#DIV/0!</v>
      </c>
      <c r="AL820" s="222" t="e">
        <f t="shared" si="336"/>
        <v>#DIV/0!</v>
      </c>
    </row>
    <row r="821" spans="1:38" s="88" customFormat="1" ht="30" hidden="1" customHeight="1">
      <c r="A821" s="88">
        <f>'CONSTRUCTION COST ESTIMATE'!A821</f>
        <v>0</v>
      </c>
      <c r="B821" s="91">
        <f>'CONSTRUCTION COST ESTIMATE'!B821</f>
        <v>623.06129999999996</v>
      </c>
      <c r="C821" s="92" t="str">
        <f>'CONSTRUCTION COST ESTIMATE'!C821</f>
        <v>INSTALL TRAFFIC LOOP DETECTOR (X FOOT BY X FOOT)</v>
      </c>
      <c r="D821" s="93" t="str">
        <f>'CONSTRUCTION COST ESTIMATE'!BB821</f>
        <v>EA</v>
      </c>
      <c r="E821" s="94">
        <f>'CONSTRUCTION COST ESTIMATE'!BA821</f>
        <v>0</v>
      </c>
      <c r="F821" s="220">
        <f>'CONSTRUCTION COST ESTIMATE'!BC821</f>
        <v>0</v>
      </c>
      <c r="G821" s="221">
        <f>'CONSTRUCTION COST ESTIMATE'!BD821</f>
        <v>0</v>
      </c>
      <c r="H821" s="220"/>
      <c r="I821" s="220">
        <f t="shared" si="319"/>
        <v>0</v>
      </c>
      <c r="J821" s="220"/>
      <c r="K821" s="220">
        <f t="shared" si="320"/>
        <v>0</v>
      </c>
      <c r="L821" s="220"/>
      <c r="M821" s="220">
        <f t="shared" si="321"/>
        <v>0</v>
      </c>
      <c r="N821" s="220"/>
      <c r="O821" s="220">
        <f t="shared" si="322"/>
        <v>0</v>
      </c>
      <c r="P821" s="220"/>
      <c r="Q821" s="220">
        <f t="shared" si="323"/>
        <v>0</v>
      </c>
      <c r="R821" s="220"/>
      <c r="S821" s="220">
        <f t="shared" si="324"/>
        <v>0</v>
      </c>
      <c r="T821" s="220"/>
      <c r="U821" s="220">
        <f t="shared" si="325"/>
        <v>0</v>
      </c>
      <c r="V821" s="220"/>
      <c r="W821" s="220">
        <f t="shared" si="326"/>
        <v>0</v>
      </c>
      <c r="X821" s="220"/>
      <c r="Y821" s="220">
        <f t="shared" si="327"/>
        <v>0</v>
      </c>
      <c r="Z821" s="220"/>
      <c r="AA821" s="220">
        <f t="shared" si="328"/>
        <v>0</v>
      </c>
      <c r="AC821" s="222" t="e">
        <f t="shared" si="318"/>
        <v>#DIV/0!</v>
      </c>
      <c r="AD821" s="220" t="e">
        <f t="shared" si="329"/>
        <v>#NUM!</v>
      </c>
      <c r="AE821" s="223" t="e">
        <f t="shared" si="330"/>
        <v>#NUM!</v>
      </c>
      <c r="AF821" s="223" t="e">
        <f t="shared" si="331"/>
        <v>#NUM!</v>
      </c>
      <c r="AG821" s="222" t="e">
        <f t="shared" si="332"/>
        <v>#NUM!</v>
      </c>
      <c r="AI821" s="220" t="e">
        <f t="shared" si="333"/>
        <v>#DIV/0!</v>
      </c>
      <c r="AJ821" s="222" t="e">
        <f t="shared" si="334"/>
        <v>#DIV/0!</v>
      </c>
      <c r="AK821" s="222" t="e">
        <f t="shared" si="335"/>
        <v>#DIV/0!</v>
      </c>
      <c r="AL821" s="222" t="e">
        <f t="shared" si="336"/>
        <v>#DIV/0!</v>
      </c>
    </row>
    <row r="822" spans="1:38" s="88" customFormat="1" ht="30" hidden="1" customHeight="1">
      <c r="A822" s="88">
        <f>'CONSTRUCTION COST ESTIMATE'!A822</f>
        <v>0</v>
      </c>
      <c r="B822" s="91">
        <f>'CONSTRUCTION COST ESTIMATE'!B822</f>
        <v>623.06200000000001</v>
      </c>
      <c r="C822" s="92" t="str">
        <f>'CONSTRUCTION COST ESTIMATE'!C822</f>
        <v>TELECOM CABINET (POLE MOUNTED)</v>
      </c>
      <c r="D822" s="93" t="str">
        <f>'CONSTRUCTION COST ESTIMATE'!BB822</f>
        <v>EA</v>
      </c>
      <c r="E822" s="94">
        <f>'CONSTRUCTION COST ESTIMATE'!BA822</f>
        <v>0</v>
      </c>
      <c r="F822" s="220">
        <f>'CONSTRUCTION COST ESTIMATE'!BC822</f>
        <v>0</v>
      </c>
      <c r="G822" s="221">
        <f>'CONSTRUCTION COST ESTIMATE'!BD822</f>
        <v>0</v>
      </c>
      <c r="H822" s="220"/>
      <c r="I822" s="220">
        <f t="shared" ref="I822" si="337">$E822*H822</f>
        <v>0</v>
      </c>
      <c r="J822" s="220"/>
      <c r="K822" s="220">
        <f t="shared" ref="K822" si="338">$E822*J822</f>
        <v>0</v>
      </c>
      <c r="L822" s="220"/>
      <c r="M822" s="220">
        <f t="shared" ref="M822" si="339">$E822*L822</f>
        <v>0</v>
      </c>
      <c r="N822" s="220"/>
      <c r="O822" s="220">
        <f t="shared" ref="O822" si="340">$E822*N822</f>
        <v>0</v>
      </c>
      <c r="P822" s="220"/>
      <c r="Q822" s="220">
        <f t="shared" ref="Q822" si="341">$E822*P822</f>
        <v>0</v>
      </c>
      <c r="R822" s="220"/>
      <c r="S822" s="220">
        <f t="shared" ref="S822" si="342">$E822*R822</f>
        <v>0</v>
      </c>
      <c r="T822" s="220"/>
      <c r="U822" s="220">
        <f t="shared" ref="U822" si="343">$E822*T822</f>
        <v>0</v>
      </c>
      <c r="V822" s="220"/>
      <c r="W822" s="220">
        <f t="shared" ref="W822" si="344">$E822*V822</f>
        <v>0</v>
      </c>
      <c r="X822" s="220"/>
      <c r="Y822" s="220">
        <f t="shared" ref="Y822" si="345">$E822*X822</f>
        <v>0</v>
      </c>
      <c r="Z822" s="220"/>
      <c r="AA822" s="220">
        <f t="shared" ref="AA822" si="346">$E822*Z822</f>
        <v>0</v>
      </c>
      <c r="AC822" s="222" t="e">
        <f t="shared" ref="AC822:AC838" si="347">I822/$I$1460</f>
        <v>#DIV/0!</v>
      </c>
      <c r="AD822" s="220" t="e">
        <f t="shared" ref="AD822" si="348">MEDIAN(H822,J822,L822,N822,P822,R822,T822,V822,X822,Z822)</f>
        <v>#NUM!</v>
      </c>
      <c r="AE822" s="223" t="e">
        <f t="shared" ref="AE822" si="349">IF(H822&gt;AD822,"X","")</f>
        <v>#NUM!</v>
      </c>
      <c r="AF822" s="223" t="e">
        <f t="shared" ref="AF822" si="350">IF(H822&lt;AD822,"X","")</f>
        <v>#NUM!</v>
      </c>
      <c r="AG822" s="222" t="e">
        <f t="shared" ref="AG822" si="351">H822/AD822</f>
        <v>#NUM!</v>
      </c>
      <c r="AI822" s="220" t="e">
        <f t="shared" ref="AI822" si="352">AVERAGE(H822,J822,L822,N822,P822,R822,T822,V822,X822,Z822)</f>
        <v>#DIV/0!</v>
      </c>
      <c r="AJ822" s="222" t="e">
        <f t="shared" ref="AJ822" si="353">AI822/F822</f>
        <v>#DIV/0!</v>
      </c>
      <c r="AK822" s="222" t="e">
        <f t="shared" ref="AK822" si="354">H822/F822</f>
        <v>#DIV/0!</v>
      </c>
      <c r="AL822" s="222" t="e">
        <f t="shared" ref="AL822" si="355">H822/AI822</f>
        <v>#DIV/0!</v>
      </c>
    </row>
    <row r="823" spans="1:38" s="88" customFormat="1" ht="30" hidden="1" customHeight="1">
      <c r="A823" s="88">
        <f>'CONSTRUCTION COST ESTIMATE'!A823</f>
        <v>0</v>
      </c>
      <c r="B823" s="91">
        <f>'CONSTRUCTION COST ESTIMATE'!B823</f>
        <v>623.06209999999999</v>
      </c>
      <c r="C823" s="92" t="str">
        <f>'CONSTRUCTION COST ESTIMATE'!C823</f>
        <v>TELECOM CABINET (GROUND MOUNTED)</v>
      </c>
      <c r="D823" s="93" t="str">
        <f>'CONSTRUCTION COST ESTIMATE'!BB823</f>
        <v>EA</v>
      </c>
      <c r="E823" s="94">
        <f>'CONSTRUCTION COST ESTIMATE'!BA823</f>
        <v>0</v>
      </c>
      <c r="F823" s="220">
        <f>'CONSTRUCTION COST ESTIMATE'!BC823</f>
        <v>0</v>
      </c>
      <c r="G823" s="221">
        <f>'CONSTRUCTION COST ESTIMATE'!BD823</f>
        <v>0</v>
      </c>
      <c r="H823" s="220"/>
      <c r="I823" s="220">
        <f t="shared" si="319"/>
        <v>0</v>
      </c>
      <c r="J823" s="220"/>
      <c r="K823" s="220">
        <f t="shared" si="320"/>
        <v>0</v>
      </c>
      <c r="L823" s="220"/>
      <c r="M823" s="220">
        <f t="shared" si="321"/>
        <v>0</v>
      </c>
      <c r="N823" s="220"/>
      <c r="O823" s="220">
        <f t="shared" si="322"/>
        <v>0</v>
      </c>
      <c r="P823" s="220"/>
      <c r="Q823" s="220">
        <f t="shared" si="323"/>
        <v>0</v>
      </c>
      <c r="R823" s="220"/>
      <c r="S823" s="220">
        <f t="shared" si="324"/>
        <v>0</v>
      </c>
      <c r="T823" s="220"/>
      <c r="U823" s="220">
        <f t="shared" si="325"/>
        <v>0</v>
      </c>
      <c r="V823" s="220"/>
      <c r="W823" s="220">
        <f t="shared" si="326"/>
        <v>0</v>
      </c>
      <c r="X823" s="220"/>
      <c r="Y823" s="220">
        <f t="shared" si="327"/>
        <v>0</v>
      </c>
      <c r="Z823" s="220"/>
      <c r="AA823" s="220">
        <f t="shared" si="328"/>
        <v>0</v>
      </c>
      <c r="AC823" s="222" t="e">
        <f t="shared" si="347"/>
        <v>#DIV/0!</v>
      </c>
      <c r="AD823" s="220" t="e">
        <f t="shared" si="329"/>
        <v>#NUM!</v>
      </c>
      <c r="AE823" s="223" t="e">
        <f t="shared" si="330"/>
        <v>#NUM!</v>
      </c>
      <c r="AF823" s="223" t="e">
        <f t="shared" si="331"/>
        <v>#NUM!</v>
      </c>
      <c r="AG823" s="222" t="e">
        <f t="shared" si="332"/>
        <v>#NUM!</v>
      </c>
      <c r="AI823" s="220" t="e">
        <f t="shared" si="333"/>
        <v>#DIV/0!</v>
      </c>
      <c r="AJ823" s="222" t="e">
        <f t="shared" si="334"/>
        <v>#DIV/0!</v>
      </c>
      <c r="AK823" s="222" t="e">
        <f t="shared" si="335"/>
        <v>#DIV/0!</v>
      </c>
      <c r="AL823" s="222" t="e">
        <f t="shared" si="336"/>
        <v>#DIV/0!</v>
      </c>
    </row>
    <row r="824" spans="1:38" s="88" customFormat="1" ht="30" hidden="1" customHeight="1">
      <c r="A824" s="88">
        <f>'CONSTRUCTION COST ESTIMATE'!A824</f>
        <v>0</v>
      </c>
      <c r="B824" s="91">
        <f>'CONSTRUCTION COST ESTIMATE'!B824</f>
        <v>623.06299999999999</v>
      </c>
      <c r="C824" s="92" t="str">
        <f>'CONSTRUCTION COST ESTIMATE'!C824</f>
        <v xml:space="preserve">CCTV CAMERA </v>
      </c>
      <c r="D824" s="93" t="str">
        <f>'CONSTRUCTION COST ESTIMATE'!BB824</f>
        <v>EA</v>
      </c>
      <c r="E824" s="94">
        <f>'CONSTRUCTION COST ESTIMATE'!BA824</f>
        <v>0</v>
      </c>
      <c r="F824" s="220">
        <f>'CONSTRUCTION COST ESTIMATE'!BC824</f>
        <v>0</v>
      </c>
      <c r="G824" s="221">
        <f>'CONSTRUCTION COST ESTIMATE'!BD824</f>
        <v>0</v>
      </c>
      <c r="H824" s="220"/>
      <c r="I824" s="220">
        <f t="shared" si="319"/>
        <v>0</v>
      </c>
      <c r="J824" s="220"/>
      <c r="K824" s="220">
        <f t="shared" si="320"/>
        <v>0</v>
      </c>
      <c r="L824" s="220"/>
      <c r="M824" s="220">
        <f t="shared" si="321"/>
        <v>0</v>
      </c>
      <c r="N824" s="220"/>
      <c r="O824" s="220">
        <f t="shared" si="322"/>
        <v>0</v>
      </c>
      <c r="P824" s="220"/>
      <c r="Q824" s="220">
        <f t="shared" si="323"/>
        <v>0</v>
      </c>
      <c r="R824" s="220"/>
      <c r="S824" s="220">
        <f t="shared" si="324"/>
        <v>0</v>
      </c>
      <c r="T824" s="220"/>
      <c r="U824" s="220">
        <f t="shared" si="325"/>
        <v>0</v>
      </c>
      <c r="V824" s="220"/>
      <c r="W824" s="220">
        <f t="shared" si="326"/>
        <v>0</v>
      </c>
      <c r="X824" s="220"/>
      <c r="Y824" s="220">
        <f t="shared" si="327"/>
        <v>0</v>
      </c>
      <c r="Z824" s="220"/>
      <c r="AA824" s="220">
        <f t="shared" si="328"/>
        <v>0</v>
      </c>
      <c r="AC824" s="222" t="e">
        <f t="shared" si="347"/>
        <v>#DIV/0!</v>
      </c>
      <c r="AD824" s="220" t="e">
        <f t="shared" si="329"/>
        <v>#NUM!</v>
      </c>
      <c r="AE824" s="223" t="e">
        <f t="shared" si="330"/>
        <v>#NUM!</v>
      </c>
      <c r="AF824" s="223" t="e">
        <f t="shared" si="331"/>
        <v>#NUM!</v>
      </c>
      <c r="AG824" s="222" t="e">
        <f t="shared" si="332"/>
        <v>#NUM!</v>
      </c>
      <c r="AI824" s="220" t="e">
        <f t="shared" si="333"/>
        <v>#DIV/0!</v>
      </c>
      <c r="AJ824" s="222" t="e">
        <f t="shared" si="334"/>
        <v>#DIV/0!</v>
      </c>
      <c r="AK824" s="222" t="e">
        <f t="shared" si="335"/>
        <v>#DIV/0!</v>
      </c>
      <c r="AL824" s="222" t="e">
        <f t="shared" si="336"/>
        <v>#DIV/0!</v>
      </c>
    </row>
    <row r="825" spans="1:38" s="88" customFormat="1" ht="30" hidden="1" customHeight="1">
      <c r="A825" s="88">
        <f>'CONSTRUCTION COST ESTIMATE'!A825</f>
        <v>0</v>
      </c>
      <c r="B825" s="91">
        <f>'CONSTRUCTION COST ESTIMATE'!B825</f>
        <v>623.06399999999996</v>
      </c>
      <c r="C825" s="92" t="str">
        <f>'CONSTRUCTION COST ESTIMATE'!C825</f>
        <v>TRAFFIC SIGNAL ASSEMBLY (SPECIFY TYPE)</v>
      </c>
      <c r="D825" s="93" t="str">
        <f>'CONSTRUCTION COST ESTIMATE'!BB825</f>
        <v>EA</v>
      </c>
      <c r="E825" s="94">
        <f>'CONSTRUCTION COST ESTIMATE'!BA825</f>
        <v>0</v>
      </c>
      <c r="F825" s="220">
        <f>'CONSTRUCTION COST ESTIMATE'!BC825</f>
        <v>0</v>
      </c>
      <c r="G825" s="221">
        <f>'CONSTRUCTION COST ESTIMATE'!BD825</f>
        <v>0</v>
      </c>
      <c r="H825" s="220"/>
      <c r="I825" s="220">
        <f t="shared" si="319"/>
        <v>0</v>
      </c>
      <c r="J825" s="220"/>
      <c r="K825" s="220">
        <f t="shared" si="320"/>
        <v>0</v>
      </c>
      <c r="L825" s="220"/>
      <c r="M825" s="220">
        <f t="shared" si="321"/>
        <v>0</v>
      </c>
      <c r="N825" s="220"/>
      <c r="O825" s="220">
        <f t="shared" si="322"/>
        <v>0</v>
      </c>
      <c r="P825" s="220"/>
      <c r="Q825" s="220">
        <f t="shared" si="323"/>
        <v>0</v>
      </c>
      <c r="R825" s="220"/>
      <c r="S825" s="220">
        <f t="shared" si="324"/>
        <v>0</v>
      </c>
      <c r="T825" s="220"/>
      <c r="U825" s="220">
        <f t="shared" si="325"/>
        <v>0</v>
      </c>
      <c r="V825" s="220"/>
      <c r="W825" s="220">
        <f t="shared" si="326"/>
        <v>0</v>
      </c>
      <c r="X825" s="220"/>
      <c r="Y825" s="220">
        <f t="shared" si="327"/>
        <v>0</v>
      </c>
      <c r="Z825" s="220"/>
      <c r="AA825" s="220">
        <f t="shared" si="328"/>
        <v>0</v>
      </c>
      <c r="AC825" s="222" t="e">
        <f t="shared" si="347"/>
        <v>#DIV/0!</v>
      </c>
      <c r="AD825" s="220" t="e">
        <f t="shared" si="329"/>
        <v>#NUM!</v>
      </c>
      <c r="AE825" s="223" t="e">
        <f t="shared" si="330"/>
        <v>#NUM!</v>
      </c>
      <c r="AF825" s="223" t="e">
        <f t="shared" si="331"/>
        <v>#NUM!</v>
      </c>
      <c r="AG825" s="222" t="e">
        <f t="shared" si="332"/>
        <v>#NUM!</v>
      </c>
      <c r="AI825" s="220" t="e">
        <f t="shared" si="333"/>
        <v>#DIV/0!</v>
      </c>
      <c r="AJ825" s="222" t="e">
        <f t="shared" si="334"/>
        <v>#DIV/0!</v>
      </c>
      <c r="AK825" s="222" t="e">
        <f t="shared" si="335"/>
        <v>#DIV/0!</v>
      </c>
      <c r="AL825" s="222" t="e">
        <f t="shared" si="336"/>
        <v>#DIV/0!</v>
      </c>
    </row>
    <row r="826" spans="1:38" s="88" customFormat="1" ht="30" hidden="1" customHeight="1">
      <c r="A826" s="88">
        <f>'CONSTRUCTION COST ESTIMATE'!A826</f>
        <v>0</v>
      </c>
      <c r="B826" s="91">
        <f>'CONSTRUCTION COST ESTIMATE'!B826</f>
        <v>623.06410000000005</v>
      </c>
      <c r="C826" s="92" t="str">
        <f>'CONSTRUCTION COST ESTIMATE'!C826</f>
        <v>TRAFFIC SIGNAL ASSEMBLY (SPECIFY TYPE)</v>
      </c>
      <c r="D826" s="93" t="str">
        <f>'CONSTRUCTION COST ESTIMATE'!BB826</f>
        <v>EA</v>
      </c>
      <c r="E826" s="94">
        <f>'CONSTRUCTION COST ESTIMATE'!BA826</f>
        <v>0</v>
      </c>
      <c r="F826" s="220">
        <f>'CONSTRUCTION COST ESTIMATE'!BC826</f>
        <v>0</v>
      </c>
      <c r="G826" s="221">
        <f>'CONSTRUCTION COST ESTIMATE'!BD826</f>
        <v>0</v>
      </c>
      <c r="H826" s="220"/>
      <c r="I826" s="220">
        <f t="shared" si="319"/>
        <v>0</v>
      </c>
      <c r="J826" s="220"/>
      <c r="K826" s="220">
        <f t="shared" si="320"/>
        <v>0</v>
      </c>
      <c r="L826" s="220"/>
      <c r="M826" s="220">
        <f t="shared" si="321"/>
        <v>0</v>
      </c>
      <c r="N826" s="220"/>
      <c r="O826" s="220">
        <f t="shared" si="322"/>
        <v>0</v>
      </c>
      <c r="P826" s="220"/>
      <c r="Q826" s="220">
        <f t="shared" si="323"/>
        <v>0</v>
      </c>
      <c r="R826" s="220"/>
      <c r="S826" s="220">
        <f t="shared" si="324"/>
        <v>0</v>
      </c>
      <c r="T826" s="220"/>
      <c r="U826" s="220">
        <f t="shared" si="325"/>
        <v>0</v>
      </c>
      <c r="V826" s="220"/>
      <c r="W826" s="220">
        <f t="shared" si="326"/>
        <v>0</v>
      </c>
      <c r="X826" s="220"/>
      <c r="Y826" s="220">
        <f t="shared" si="327"/>
        <v>0</v>
      </c>
      <c r="Z826" s="220"/>
      <c r="AA826" s="220">
        <f t="shared" si="328"/>
        <v>0</v>
      </c>
      <c r="AC826" s="222" t="e">
        <f t="shared" si="347"/>
        <v>#DIV/0!</v>
      </c>
      <c r="AD826" s="220" t="e">
        <f t="shared" si="329"/>
        <v>#NUM!</v>
      </c>
      <c r="AE826" s="223" t="e">
        <f t="shared" si="330"/>
        <v>#NUM!</v>
      </c>
      <c r="AF826" s="223" t="e">
        <f t="shared" si="331"/>
        <v>#NUM!</v>
      </c>
      <c r="AG826" s="222" t="e">
        <f t="shared" si="332"/>
        <v>#NUM!</v>
      </c>
      <c r="AI826" s="220" t="e">
        <f t="shared" si="333"/>
        <v>#DIV/0!</v>
      </c>
      <c r="AJ826" s="222" t="e">
        <f t="shared" si="334"/>
        <v>#DIV/0!</v>
      </c>
      <c r="AK826" s="222" t="e">
        <f t="shared" si="335"/>
        <v>#DIV/0!</v>
      </c>
      <c r="AL826" s="222" t="e">
        <f t="shared" si="336"/>
        <v>#DIV/0!</v>
      </c>
    </row>
    <row r="827" spans="1:38" s="88" customFormat="1" ht="30" hidden="1" customHeight="1">
      <c r="A827" s="88">
        <f>'CONSTRUCTION COST ESTIMATE'!A827</f>
        <v>0</v>
      </c>
      <c r="B827" s="91">
        <f>'CONSTRUCTION COST ESTIMATE'!B827</f>
        <v>623.101</v>
      </c>
      <c r="C827" s="92" t="str">
        <f>'CONSTRUCTION COST ESTIMATE'!C827</f>
        <v>TRAFFIC SIGNAL SYSTEM (SPECIFY LOCATION)</v>
      </c>
      <c r="D827" s="93" t="str">
        <f>'CONSTRUCTION COST ESTIMATE'!BB827</f>
        <v>LS</v>
      </c>
      <c r="E827" s="94">
        <f>'CONSTRUCTION COST ESTIMATE'!BA827</f>
        <v>0</v>
      </c>
      <c r="F827" s="220">
        <f>'CONSTRUCTION COST ESTIMATE'!BC827</f>
        <v>0</v>
      </c>
      <c r="G827" s="221">
        <f>'CONSTRUCTION COST ESTIMATE'!BD827</f>
        <v>0</v>
      </c>
      <c r="H827" s="220"/>
      <c r="I827" s="220">
        <f t="shared" si="319"/>
        <v>0</v>
      </c>
      <c r="J827" s="220"/>
      <c r="K827" s="220">
        <f t="shared" si="320"/>
        <v>0</v>
      </c>
      <c r="L827" s="220"/>
      <c r="M827" s="220">
        <f t="shared" si="321"/>
        <v>0</v>
      </c>
      <c r="N827" s="220"/>
      <c r="O827" s="220">
        <f t="shared" si="322"/>
        <v>0</v>
      </c>
      <c r="P827" s="220"/>
      <c r="Q827" s="220">
        <f t="shared" si="323"/>
        <v>0</v>
      </c>
      <c r="R827" s="220"/>
      <c r="S827" s="220">
        <f t="shared" si="324"/>
        <v>0</v>
      </c>
      <c r="T827" s="220"/>
      <c r="U827" s="220">
        <f t="shared" si="325"/>
        <v>0</v>
      </c>
      <c r="V827" s="220"/>
      <c r="W827" s="220">
        <f t="shared" si="326"/>
        <v>0</v>
      </c>
      <c r="X827" s="220"/>
      <c r="Y827" s="220">
        <f t="shared" si="327"/>
        <v>0</v>
      </c>
      <c r="Z827" s="220"/>
      <c r="AA827" s="220">
        <f t="shared" si="328"/>
        <v>0</v>
      </c>
      <c r="AC827" s="222" t="e">
        <f t="shared" si="347"/>
        <v>#DIV/0!</v>
      </c>
      <c r="AD827" s="220" t="e">
        <f t="shared" si="329"/>
        <v>#NUM!</v>
      </c>
      <c r="AE827" s="223" t="e">
        <f t="shared" si="330"/>
        <v>#NUM!</v>
      </c>
      <c r="AF827" s="223" t="e">
        <f t="shared" si="331"/>
        <v>#NUM!</v>
      </c>
      <c r="AG827" s="222" t="e">
        <f t="shared" si="332"/>
        <v>#NUM!</v>
      </c>
      <c r="AI827" s="220" t="e">
        <f t="shared" si="333"/>
        <v>#DIV/0!</v>
      </c>
      <c r="AJ827" s="222" t="e">
        <f t="shared" si="334"/>
        <v>#DIV/0!</v>
      </c>
      <c r="AK827" s="222" t="e">
        <f t="shared" si="335"/>
        <v>#DIV/0!</v>
      </c>
      <c r="AL827" s="222" t="e">
        <f t="shared" si="336"/>
        <v>#DIV/0!</v>
      </c>
    </row>
    <row r="828" spans="1:38" s="88" customFormat="1" ht="30" hidden="1" customHeight="1">
      <c r="A828" s="88">
        <f>'CONSTRUCTION COST ESTIMATE'!A828</f>
        <v>0</v>
      </c>
      <c r="B828" s="91">
        <f>'CONSTRUCTION COST ESTIMATE'!B828</f>
        <v>623.10109999999997</v>
      </c>
      <c r="C828" s="92" t="str">
        <f>'CONSTRUCTION COST ESTIMATE'!C828</f>
        <v>TRAFFIC SIGNAL SYSTEM (SPECIFY LOCATION)</v>
      </c>
      <c r="D828" s="93" t="str">
        <f>'CONSTRUCTION COST ESTIMATE'!BB828</f>
        <v>LS</v>
      </c>
      <c r="E828" s="94">
        <f>'CONSTRUCTION COST ESTIMATE'!BA828</f>
        <v>0</v>
      </c>
      <c r="F828" s="220">
        <f>'CONSTRUCTION COST ESTIMATE'!BC828</f>
        <v>0</v>
      </c>
      <c r="G828" s="221">
        <f>'CONSTRUCTION COST ESTIMATE'!BD828</f>
        <v>0</v>
      </c>
      <c r="H828" s="220"/>
      <c r="I828" s="220">
        <f t="shared" si="319"/>
        <v>0</v>
      </c>
      <c r="J828" s="220"/>
      <c r="K828" s="220">
        <f t="shared" si="320"/>
        <v>0</v>
      </c>
      <c r="L828" s="220"/>
      <c r="M828" s="220">
        <f t="shared" si="321"/>
        <v>0</v>
      </c>
      <c r="N828" s="220"/>
      <c r="O828" s="220">
        <f t="shared" si="322"/>
        <v>0</v>
      </c>
      <c r="P828" s="220"/>
      <c r="Q828" s="220">
        <f t="shared" si="323"/>
        <v>0</v>
      </c>
      <c r="R828" s="220"/>
      <c r="S828" s="220">
        <f t="shared" si="324"/>
        <v>0</v>
      </c>
      <c r="T828" s="220"/>
      <c r="U828" s="220">
        <f t="shared" si="325"/>
        <v>0</v>
      </c>
      <c r="V828" s="220"/>
      <c r="W828" s="220">
        <f t="shared" si="326"/>
        <v>0</v>
      </c>
      <c r="X828" s="220"/>
      <c r="Y828" s="220">
        <f t="shared" si="327"/>
        <v>0</v>
      </c>
      <c r="Z828" s="220"/>
      <c r="AA828" s="220">
        <f t="shared" si="328"/>
        <v>0</v>
      </c>
      <c r="AC828" s="222" t="e">
        <f t="shared" si="347"/>
        <v>#DIV/0!</v>
      </c>
      <c r="AD828" s="220" t="e">
        <f t="shared" si="329"/>
        <v>#NUM!</v>
      </c>
      <c r="AE828" s="223" t="e">
        <f t="shared" si="330"/>
        <v>#NUM!</v>
      </c>
      <c r="AF828" s="223" t="e">
        <f t="shared" si="331"/>
        <v>#NUM!</v>
      </c>
      <c r="AG828" s="222" t="e">
        <f t="shared" si="332"/>
        <v>#NUM!</v>
      </c>
      <c r="AI828" s="220" t="e">
        <f t="shared" si="333"/>
        <v>#DIV/0!</v>
      </c>
      <c r="AJ828" s="222" t="e">
        <f t="shared" si="334"/>
        <v>#DIV/0!</v>
      </c>
      <c r="AK828" s="222" t="e">
        <f t="shared" si="335"/>
        <v>#DIV/0!</v>
      </c>
      <c r="AL828" s="222" t="e">
        <f t="shared" si="336"/>
        <v>#DIV/0!</v>
      </c>
    </row>
    <row r="829" spans="1:38" s="88" customFormat="1" ht="30" hidden="1" customHeight="1">
      <c r="A829" s="88">
        <f>'CONSTRUCTION COST ESTIMATE'!A829</f>
        <v>0</v>
      </c>
      <c r="B829" s="91">
        <f>'CONSTRUCTION COST ESTIMATE'!B829</f>
        <v>623.10299999999995</v>
      </c>
      <c r="C829" s="92" t="str">
        <f>'CONSTRUCTION COST ESTIMATE'!C829</f>
        <v>TRAFFIC SIGNAL MODIFICATION (SPECIFY LOCATION)</v>
      </c>
      <c r="D829" s="93" t="str">
        <f>'CONSTRUCTION COST ESTIMATE'!BB829</f>
        <v>LS</v>
      </c>
      <c r="E829" s="94">
        <f>'CONSTRUCTION COST ESTIMATE'!BA829</f>
        <v>0</v>
      </c>
      <c r="F829" s="220">
        <f>'CONSTRUCTION COST ESTIMATE'!BC829</f>
        <v>0</v>
      </c>
      <c r="G829" s="221">
        <f>'CONSTRUCTION COST ESTIMATE'!BD829</f>
        <v>0</v>
      </c>
      <c r="H829" s="220"/>
      <c r="I829" s="220">
        <f t="shared" si="319"/>
        <v>0</v>
      </c>
      <c r="J829" s="220"/>
      <c r="K829" s="220">
        <f t="shared" si="320"/>
        <v>0</v>
      </c>
      <c r="L829" s="220"/>
      <c r="M829" s="220">
        <f t="shared" si="321"/>
        <v>0</v>
      </c>
      <c r="N829" s="220"/>
      <c r="O829" s="220">
        <f t="shared" si="322"/>
        <v>0</v>
      </c>
      <c r="P829" s="220"/>
      <c r="Q829" s="220">
        <f t="shared" si="323"/>
        <v>0</v>
      </c>
      <c r="R829" s="220"/>
      <c r="S829" s="220">
        <f t="shared" si="324"/>
        <v>0</v>
      </c>
      <c r="T829" s="220"/>
      <c r="U829" s="220">
        <f t="shared" si="325"/>
        <v>0</v>
      </c>
      <c r="V829" s="220"/>
      <c r="W829" s="220">
        <f t="shared" si="326"/>
        <v>0</v>
      </c>
      <c r="X829" s="220"/>
      <c r="Y829" s="220">
        <f t="shared" si="327"/>
        <v>0</v>
      </c>
      <c r="Z829" s="220"/>
      <c r="AA829" s="220">
        <f t="shared" si="328"/>
        <v>0</v>
      </c>
      <c r="AC829" s="222" t="e">
        <f t="shared" si="347"/>
        <v>#DIV/0!</v>
      </c>
      <c r="AD829" s="220" t="e">
        <f t="shared" si="329"/>
        <v>#NUM!</v>
      </c>
      <c r="AE829" s="223" t="e">
        <f t="shared" si="330"/>
        <v>#NUM!</v>
      </c>
      <c r="AF829" s="223" t="e">
        <f t="shared" si="331"/>
        <v>#NUM!</v>
      </c>
      <c r="AG829" s="222" t="e">
        <f t="shared" si="332"/>
        <v>#NUM!</v>
      </c>
      <c r="AI829" s="220" t="e">
        <f t="shared" si="333"/>
        <v>#DIV/0!</v>
      </c>
      <c r="AJ829" s="222" t="e">
        <f t="shared" si="334"/>
        <v>#DIV/0!</v>
      </c>
      <c r="AK829" s="222" t="e">
        <f t="shared" si="335"/>
        <v>#DIV/0!</v>
      </c>
      <c r="AL829" s="222" t="e">
        <f t="shared" si="336"/>
        <v>#DIV/0!</v>
      </c>
    </row>
    <row r="830" spans="1:38" s="88" customFormat="1" ht="30" hidden="1" customHeight="1">
      <c r="A830" s="88">
        <f>'CONSTRUCTION COST ESTIMATE'!A830</f>
        <v>0</v>
      </c>
      <c r="B830" s="91">
        <f>'CONSTRUCTION COST ESTIMATE'!B830</f>
        <v>623.10310000000004</v>
      </c>
      <c r="C830" s="92" t="str">
        <f>'CONSTRUCTION COST ESTIMATE'!C830</f>
        <v>TRAFFIC SIGNAL MODIFICATION (SPECIFY LOCATION)</v>
      </c>
      <c r="D830" s="93" t="str">
        <f>'CONSTRUCTION COST ESTIMATE'!BB830</f>
        <v>LS</v>
      </c>
      <c r="E830" s="94">
        <f>'CONSTRUCTION COST ESTIMATE'!BA830</f>
        <v>0</v>
      </c>
      <c r="F830" s="220">
        <f>'CONSTRUCTION COST ESTIMATE'!BC830</f>
        <v>0</v>
      </c>
      <c r="G830" s="221">
        <f>'CONSTRUCTION COST ESTIMATE'!BD830</f>
        <v>0</v>
      </c>
      <c r="H830" s="220"/>
      <c r="I830" s="220">
        <f t="shared" si="319"/>
        <v>0</v>
      </c>
      <c r="J830" s="220"/>
      <c r="K830" s="220">
        <f t="shared" si="320"/>
        <v>0</v>
      </c>
      <c r="L830" s="220"/>
      <c r="M830" s="220">
        <f t="shared" si="321"/>
        <v>0</v>
      </c>
      <c r="N830" s="220"/>
      <c r="O830" s="220">
        <f t="shared" si="322"/>
        <v>0</v>
      </c>
      <c r="P830" s="220"/>
      <c r="Q830" s="220">
        <f t="shared" si="323"/>
        <v>0</v>
      </c>
      <c r="R830" s="220"/>
      <c r="S830" s="220">
        <f t="shared" si="324"/>
        <v>0</v>
      </c>
      <c r="T830" s="220"/>
      <c r="U830" s="220">
        <f t="shared" si="325"/>
        <v>0</v>
      </c>
      <c r="V830" s="220"/>
      <c r="W830" s="220">
        <f t="shared" si="326"/>
        <v>0</v>
      </c>
      <c r="X830" s="220"/>
      <c r="Y830" s="220">
        <f t="shared" si="327"/>
        <v>0</v>
      </c>
      <c r="Z830" s="220"/>
      <c r="AA830" s="220">
        <f t="shared" si="328"/>
        <v>0</v>
      </c>
      <c r="AC830" s="222" t="e">
        <f t="shared" si="347"/>
        <v>#DIV/0!</v>
      </c>
      <c r="AD830" s="220" t="e">
        <f t="shared" si="329"/>
        <v>#NUM!</v>
      </c>
      <c r="AE830" s="223" t="e">
        <f t="shared" si="330"/>
        <v>#NUM!</v>
      </c>
      <c r="AF830" s="223" t="e">
        <f t="shared" si="331"/>
        <v>#NUM!</v>
      </c>
      <c r="AG830" s="222" t="e">
        <f t="shared" si="332"/>
        <v>#NUM!</v>
      </c>
      <c r="AI830" s="220" t="e">
        <f t="shared" si="333"/>
        <v>#DIV/0!</v>
      </c>
      <c r="AJ830" s="222" t="e">
        <f t="shared" si="334"/>
        <v>#DIV/0!</v>
      </c>
      <c r="AK830" s="222" t="e">
        <f t="shared" si="335"/>
        <v>#DIV/0!</v>
      </c>
      <c r="AL830" s="222" t="e">
        <f t="shared" si="336"/>
        <v>#DIV/0!</v>
      </c>
    </row>
    <row r="831" spans="1:38" s="88" customFormat="1" ht="30" hidden="1" customHeight="1">
      <c r="A831" s="88">
        <f>'CONSTRUCTION COST ESTIMATE'!A831</f>
        <v>0</v>
      </c>
      <c r="B831" s="91">
        <f>'CONSTRUCTION COST ESTIMATE'!B831</f>
        <v>623.10500000000002</v>
      </c>
      <c r="C831" s="92" t="str">
        <f>'CONSTRUCTION COST ESTIMATE'!C831</f>
        <v>TRAFFIC SIGNAL UNDERGROUNDS (SPECIFY LOCATION)</v>
      </c>
      <c r="D831" s="93" t="str">
        <f>'CONSTRUCTION COST ESTIMATE'!BB831</f>
        <v>LS</v>
      </c>
      <c r="E831" s="94">
        <f>'CONSTRUCTION COST ESTIMATE'!BA831</f>
        <v>0</v>
      </c>
      <c r="F831" s="220">
        <f>'CONSTRUCTION COST ESTIMATE'!BC831</f>
        <v>0</v>
      </c>
      <c r="G831" s="221">
        <f>'CONSTRUCTION COST ESTIMATE'!BD831</f>
        <v>0</v>
      </c>
      <c r="H831" s="220"/>
      <c r="I831" s="220">
        <f t="shared" si="319"/>
        <v>0</v>
      </c>
      <c r="J831" s="220"/>
      <c r="K831" s="220">
        <f t="shared" si="320"/>
        <v>0</v>
      </c>
      <c r="L831" s="220"/>
      <c r="M831" s="220">
        <f t="shared" si="321"/>
        <v>0</v>
      </c>
      <c r="N831" s="220"/>
      <c r="O831" s="220">
        <f t="shared" si="322"/>
        <v>0</v>
      </c>
      <c r="P831" s="220"/>
      <c r="Q831" s="220">
        <f t="shared" si="323"/>
        <v>0</v>
      </c>
      <c r="R831" s="220"/>
      <c r="S831" s="220">
        <f t="shared" si="324"/>
        <v>0</v>
      </c>
      <c r="T831" s="220"/>
      <c r="U831" s="220">
        <f t="shared" si="325"/>
        <v>0</v>
      </c>
      <c r="V831" s="220"/>
      <c r="W831" s="220">
        <f t="shared" si="326"/>
        <v>0</v>
      </c>
      <c r="X831" s="220"/>
      <c r="Y831" s="220">
        <f t="shared" si="327"/>
        <v>0</v>
      </c>
      <c r="Z831" s="220"/>
      <c r="AA831" s="220">
        <f t="shared" si="328"/>
        <v>0</v>
      </c>
      <c r="AC831" s="222" t="e">
        <f t="shared" si="347"/>
        <v>#DIV/0!</v>
      </c>
      <c r="AD831" s="220" t="e">
        <f t="shared" si="329"/>
        <v>#NUM!</v>
      </c>
      <c r="AE831" s="223" t="e">
        <f t="shared" si="330"/>
        <v>#NUM!</v>
      </c>
      <c r="AF831" s="223" t="e">
        <f t="shared" si="331"/>
        <v>#NUM!</v>
      </c>
      <c r="AG831" s="222" t="e">
        <f t="shared" si="332"/>
        <v>#NUM!</v>
      </c>
      <c r="AI831" s="220" t="e">
        <f t="shared" si="333"/>
        <v>#DIV/0!</v>
      </c>
      <c r="AJ831" s="222" t="e">
        <f t="shared" si="334"/>
        <v>#DIV/0!</v>
      </c>
      <c r="AK831" s="222" t="e">
        <f t="shared" si="335"/>
        <v>#DIV/0!</v>
      </c>
      <c r="AL831" s="222" t="e">
        <f t="shared" si="336"/>
        <v>#DIV/0!</v>
      </c>
    </row>
    <row r="832" spans="1:38" s="88" customFormat="1" ht="30" hidden="1" customHeight="1">
      <c r="A832" s="88">
        <f>'CONSTRUCTION COST ESTIMATE'!A832</f>
        <v>0</v>
      </c>
      <c r="B832" s="91">
        <f>'CONSTRUCTION COST ESTIMATE'!B832</f>
        <v>623.10509999999999</v>
      </c>
      <c r="C832" s="92" t="str">
        <f>'CONSTRUCTION COST ESTIMATE'!C832</f>
        <v>TRAFFIC SIGNAL UNDERGROUNDS (SPECIFY LOCATION)</v>
      </c>
      <c r="D832" s="93" t="str">
        <f>'CONSTRUCTION COST ESTIMATE'!BB832</f>
        <v>LS</v>
      </c>
      <c r="E832" s="94">
        <f>'CONSTRUCTION COST ESTIMATE'!BA832</f>
        <v>0</v>
      </c>
      <c r="F832" s="220">
        <f>'CONSTRUCTION COST ESTIMATE'!BC832</f>
        <v>0</v>
      </c>
      <c r="G832" s="221">
        <f>'CONSTRUCTION COST ESTIMATE'!BD832</f>
        <v>0</v>
      </c>
      <c r="H832" s="220"/>
      <c r="I832" s="220">
        <f t="shared" si="319"/>
        <v>0</v>
      </c>
      <c r="J832" s="220"/>
      <c r="K832" s="220">
        <f t="shared" si="320"/>
        <v>0</v>
      </c>
      <c r="L832" s="220"/>
      <c r="M832" s="220">
        <f t="shared" si="321"/>
        <v>0</v>
      </c>
      <c r="N832" s="220"/>
      <c r="O832" s="220">
        <f t="shared" si="322"/>
        <v>0</v>
      </c>
      <c r="P832" s="220"/>
      <c r="Q832" s="220">
        <f t="shared" si="323"/>
        <v>0</v>
      </c>
      <c r="R832" s="220"/>
      <c r="S832" s="220">
        <f t="shared" si="324"/>
        <v>0</v>
      </c>
      <c r="T832" s="220"/>
      <c r="U832" s="220">
        <f t="shared" si="325"/>
        <v>0</v>
      </c>
      <c r="V832" s="220"/>
      <c r="W832" s="220">
        <f t="shared" si="326"/>
        <v>0</v>
      </c>
      <c r="X832" s="220"/>
      <c r="Y832" s="220">
        <f t="shared" si="327"/>
        <v>0</v>
      </c>
      <c r="Z832" s="220"/>
      <c r="AA832" s="220">
        <f t="shared" si="328"/>
        <v>0</v>
      </c>
      <c r="AC832" s="222" t="e">
        <f t="shared" si="347"/>
        <v>#DIV/0!</v>
      </c>
      <c r="AD832" s="220" t="e">
        <f t="shared" si="329"/>
        <v>#NUM!</v>
      </c>
      <c r="AE832" s="223" t="e">
        <f t="shared" si="330"/>
        <v>#NUM!</v>
      </c>
      <c r="AF832" s="223" t="e">
        <f t="shared" si="331"/>
        <v>#NUM!</v>
      </c>
      <c r="AG832" s="222" t="e">
        <f t="shared" si="332"/>
        <v>#NUM!</v>
      </c>
      <c r="AI832" s="220" t="e">
        <f t="shared" si="333"/>
        <v>#DIV/0!</v>
      </c>
      <c r="AJ832" s="222" t="e">
        <f t="shared" si="334"/>
        <v>#DIV/0!</v>
      </c>
      <c r="AK832" s="222" t="e">
        <f t="shared" si="335"/>
        <v>#DIV/0!</v>
      </c>
      <c r="AL832" s="222" t="e">
        <f t="shared" si="336"/>
        <v>#DIV/0!</v>
      </c>
    </row>
    <row r="833" spans="1:40" s="88" customFormat="1" ht="30" hidden="1" customHeight="1">
      <c r="A833" s="88">
        <f>'CONSTRUCTION COST ESTIMATE'!A833</f>
        <v>0</v>
      </c>
      <c r="B833" s="91">
        <f>'CONSTRUCTION COST ESTIMATE'!B833</f>
        <v>623.10699999999997</v>
      </c>
      <c r="C833" s="92" t="str">
        <f>'CONSTRUCTION COST ESTIMATE'!C833</f>
        <v>TRAFFIC SIGNAL UNDERGROUND MODIFICATION (SPECIFY LOCATION)</v>
      </c>
      <c r="D833" s="93" t="str">
        <f>'CONSTRUCTION COST ESTIMATE'!BB833</f>
        <v>LS</v>
      </c>
      <c r="E833" s="94">
        <f>'CONSTRUCTION COST ESTIMATE'!BA833</f>
        <v>0</v>
      </c>
      <c r="F833" s="220">
        <f>'CONSTRUCTION COST ESTIMATE'!BC833</f>
        <v>0</v>
      </c>
      <c r="G833" s="221">
        <f>'CONSTRUCTION COST ESTIMATE'!BD833</f>
        <v>0</v>
      </c>
      <c r="H833" s="220"/>
      <c r="I833" s="220">
        <f t="shared" si="319"/>
        <v>0</v>
      </c>
      <c r="J833" s="220"/>
      <c r="K833" s="220">
        <f t="shared" si="320"/>
        <v>0</v>
      </c>
      <c r="L833" s="220"/>
      <c r="M833" s="220">
        <f t="shared" si="321"/>
        <v>0</v>
      </c>
      <c r="N833" s="220"/>
      <c r="O833" s="220">
        <f t="shared" si="322"/>
        <v>0</v>
      </c>
      <c r="P833" s="220"/>
      <c r="Q833" s="220">
        <f t="shared" si="323"/>
        <v>0</v>
      </c>
      <c r="R833" s="220"/>
      <c r="S833" s="220">
        <f t="shared" si="324"/>
        <v>0</v>
      </c>
      <c r="T833" s="220"/>
      <c r="U833" s="220">
        <f t="shared" si="325"/>
        <v>0</v>
      </c>
      <c r="V833" s="220"/>
      <c r="W833" s="220">
        <f t="shared" si="326"/>
        <v>0</v>
      </c>
      <c r="X833" s="220"/>
      <c r="Y833" s="220">
        <f t="shared" si="327"/>
        <v>0</v>
      </c>
      <c r="Z833" s="220"/>
      <c r="AA833" s="220">
        <f t="shared" si="328"/>
        <v>0</v>
      </c>
      <c r="AC833" s="222" t="e">
        <f t="shared" si="347"/>
        <v>#DIV/0!</v>
      </c>
      <c r="AD833" s="220" t="e">
        <f t="shared" si="329"/>
        <v>#NUM!</v>
      </c>
      <c r="AE833" s="223" t="e">
        <f t="shared" si="330"/>
        <v>#NUM!</v>
      </c>
      <c r="AF833" s="223" t="e">
        <f t="shared" si="331"/>
        <v>#NUM!</v>
      </c>
      <c r="AG833" s="222" t="e">
        <f t="shared" si="332"/>
        <v>#NUM!</v>
      </c>
      <c r="AI833" s="220" t="e">
        <f t="shared" si="333"/>
        <v>#DIV/0!</v>
      </c>
      <c r="AJ833" s="222" t="e">
        <f t="shared" si="334"/>
        <v>#DIV/0!</v>
      </c>
      <c r="AK833" s="222" t="e">
        <f t="shared" si="335"/>
        <v>#DIV/0!</v>
      </c>
      <c r="AL833" s="222" t="e">
        <f t="shared" si="336"/>
        <v>#DIV/0!</v>
      </c>
    </row>
    <row r="834" spans="1:40" s="88" customFormat="1" ht="30" hidden="1" customHeight="1">
      <c r="A834" s="88">
        <f>'CONSTRUCTION COST ESTIMATE'!A834</f>
        <v>0</v>
      </c>
      <c r="B834" s="91">
        <f>'CONSTRUCTION COST ESTIMATE'!B834</f>
        <v>623.10900000000004</v>
      </c>
      <c r="C834" s="92" t="str">
        <f>'CONSTRUCTION COST ESTIMATE'!C834</f>
        <v>TRAFFIC SIGNAL UNDERGROUND PER QUADRANT (SPECIFY LOCATION)</v>
      </c>
      <c r="D834" s="93" t="str">
        <f>'CONSTRUCTION COST ESTIMATE'!BB834</f>
        <v>LS</v>
      </c>
      <c r="E834" s="94">
        <f>'CONSTRUCTION COST ESTIMATE'!BA834</f>
        <v>0</v>
      </c>
      <c r="F834" s="220">
        <f>'CONSTRUCTION COST ESTIMATE'!BC834</f>
        <v>0</v>
      </c>
      <c r="G834" s="221">
        <f>'CONSTRUCTION COST ESTIMATE'!BD834</f>
        <v>0</v>
      </c>
      <c r="H834" s="220"/>
      <c r="I834" s="220">
        <f t="shared" si="319"/>
        <v>0</v>
      </c>
      <c r="J834" s="220"/>
      <c r="K834" s="220">
        <f t="shared" si="320"/>
        <v>0</v>
      </c>
      <c r="L834" s="220"/>
      <c r="M834" s="220">
        <f t="shared" si="321"/>
        <v>0</v>
      </c>
      <c r="N834" s="220"/>
      <c r="O834" s="220">
        <f t="shared" si="322"/>
        <v>0</v>
      </c>
      <c r="P834" s="220"/>
      <c r="Q834" s="220">
        <f t="shared" si="323"/>
        <v>0</v>
      </c>
      <c r="R834" s="220"/>
      <c r="S834" s="220">
        <f t="shared" si="324"/>
        <v>0</v>
      </c>
      <c r="T834" s="220"/>
      <c r="U834" s="220">
        <f t="shared" si="325"/>
        <v>0</v>
      </c>
      <c r="V834" s="220"/>
      <c r="W834" s="220">
        <f t="shared" si="326"/>
        <v>0</v>
      </c>
      <c r="X834" s="220"/>
      <c r="Y834" s="220">
        <f t="shared" si="327"/>
        <v>0</v>
      </c>
      <c r="Z834" s="220"/>
      <c r="AA834" s="220">
        <f t="shared" si="328"/>
        <v>0</v>
      </c>
      <c r="AC834" s="222" t="e">
        <f t="shared" si="347"/>
        <v>#DIV/0!</v>
      </c>
      <c r="AD834" s="220" t="e">
        <f t="shared" si="329"/>
        <v>#NUM!</v>
      </c>
      <c r="AE834" s="223" t="e">
        <f t="shared" si="330"/>
        <v>#NUM!</v>
      </c>
      <c r="AF834" s="223" t="e">
        <f t="shared" si="331"/>
        <v>#NUM!</v>
      </c>
      <c r="AG834" s="222" t="e">
        <f t="shared" si="332"/>
        <v>#NUM!</v>
      </c>
      <c r="AI834" s="220" t="e">
        <f t="shared" si="333"/>
        <v>#DIV/0!</v>
      </c>
      <c r="AJ834" s="222" t="e">
        <f t="shared" si="334"/>
        <v>#DIV/0!</v>
      </c>
      <c r="AK834" s="222" t="e">
        <f t="shared" si="335"/>
        <v>#DIV/0!</v>
      </c>
      <c r="AL834" s="222" t="e">
        <f t="shared" si="336"/>
        <v>#DIV/0!</v>
      </c>
    </row>
    <row r="835" spans="1:40" s="88" customFormat="1" ht="30" hidden="1" customHeight="1">
      <c r="A835" s="88">
        <f>'CONSTRUCTION COST ESTIMATE'!A835</f>
        <v>0</v>
      </c>
      <c r="B835" s="91">
        <f>'CONSTRUCTION COST ESTIMATE'!B835</f>
        <v>623.11</v>
      </c>
      <c r="C835" s="92" t="str">
        <f>'CONSTRUCTION COST ESTIMATE'!C835</f>
        <v>TRAFFIC SIGNAL/COMMUNICATION INTERCONNECT EQUIPMENT AND CONDUIT PROTECTION (SPECIFY LOCATION)</v>
      </c>
      <c r="D835" s="93" t="str">
        <f>'CONSTRUCTION COST ESTIMATE'!BB835</f>
        <v>LS</v>
      </c>
      <c r="E835" s="94">
        <f>'CONSTRUCTION COST ESTIMATE'!BA835</f>
        <v>0</v>
      </c>
      <c r="F835" s="220">
        <f>'CONSTRUCTION COST ESTIMATE'!BC835</f>
        <v>0</v>
      </c>
      <c r="G835" s="221">
        <f>'CONSTRUCTION COST ESTIMATE'!BD835</f>
        <v>0</v>
      </c>
      <c r="H835" s="220"/>
      <c r="I835" s="220">
        <f t="shared" si="319"/>
        <v>0</v>
      </c>
      <c r="J835" s="220"/>
      <c r="K835" s="220">
        <f t="shared" si="320"/>
        <v>0</v>
      </c>
      <c r="L835" s="220"/>
      <c r="M835" s="220">
        <f t="shared" si="321"/>
        <v>0</v>
      </c>
      <c r="N835" s="220"/>
      <c r="O835" s="220">
        <f t="shared" si="322"/>
        <v>0</v>
      </c>
      <c r="P835" s="220"/>
      <c r="Q835" s="220">
        <f t="shared" si="323"/>
        <v>0</v>
      </c>
      <c r="R835" s="220"/>
      <c r="S835" s="220">
        <f t="shared" si="324"/>
        <v>0</v>
      </c>
      <c r="T835" s="220"/>
      <c r="U835" s="220">
        <f t="shared" si="325"/>
        <v>0</v>
      </c>
      <c r="V835" s="220"/>
      <c r="W835" s="220">
        <f t="shared" si="326"/>
        <v>0</v>
      </c>
      <c r="X835" s="220"/>
      <c r="Y835" s="220">
        <f t="shared" si="327"/>
        <v>0</v>
      </c>
      <c r="Z835" s="220"/>
      <c r="AA835" s="220">
        <f t="shared" si="328"/>
        <v>0</v>
      </c>
      <c r="AC835" s="222" t="e">
        <f t="shared" si="347"/>
        <v>#DIV/0!</v>
      </c>
      <c r="AD835" s="220" t="e">
        <f t="shared" si="329"/>
        <v>#NUM!</v>
      </c>
      <c r="AE835" s="223" t="e">
        <f t="shared" si="330"/>
        <v>#NUM!</v>
      </c>
      <c r="AF835" s="223" t="e">
        <f t="shared" si="331"/>
        <v>#NUM!</v>
      </c>
      <c r="AG835" s="222" t="e">
        <f t="shared" si="332"/>
        <v>#NUM!</v>
      </c>
      <c r="AI835" s="220" t="e">
        <f t="shared" si="333"/>
        <v>#DIV/0!</v>
      </c>
      <c r="AJ835" s="222" t="e">
        <f t="shared" si="334"/>
        <v>#DIV/0!</v>
      </c>
      <c r="AK835" s="222" t="e">
        <f t="shared" si="335"/>
        <v>#DIV/0!</v>
      </c>
      <c r="AL835" s="222" t="e">
        <f t="shared" si="336"/>
        <v>#DIV/0!</v>
      </c>
    </row>
    <row r="836" spans="1:40" s="88" customFormat="1" ht="30" hidden="1" customHeight="1">
      <c r="A836" s="88">
        <f>'CONSTRUCTION COST ESTIMATE'!A836</f>
        <v>0</v>
      </c>
      <c r="B836" s="91">
        <f>'CONSTRUCTION COST ESTIMATE'!B836</f>
        <v>623.12199999999996</v>
      </c>
      <c r="C836" s="92" t="str">
        <f>'CONSTRUCTION COST ESTIMATE'!C836</f>
        <v>PEDESTRIAN ACTIVATED FLASHING BEACON SYSTEM (SPECIFY LOCATION)</v>
      </c>
      <c r="D836" s="93" t="str">
        <f>'CONSTRUCTION COST ESTIMATE'!BB836</f>
        <v>LS</v>
      </c>
      <c r="E836" s="94">
        <f>'CONSTRUCTION COST ESTIMATE'!BA836</f>
        <v>0</v>
      </c>
      <c r="F836" s="220">
        <f>'CONSTRUCTION COST ESTIMATE'!BC836</f>
        <v>0</v>
      </c>
      <c r="G836" s="221">
        <f>'CONSTRUCTION COST ESTIMATE'!BD836</f>
        <v>0</v>
      </c>
      <c r="H836" s="220"/>
      <c r="I836" s="220">
        <f t="shared" si="319"/>
        <v>0</v>
      </c>
      <c r="J836" s="220"/>
      <c r="K836" s="220">
        <f t="shared" si="320"/>
        <v>0</v>
      </c>
      <c r="L836" s="220"/>
      <c r="M836" s="220">
        <f t="shared" si="321"/>
        <v>0</v>
      </c>
      <c r="N836" s="220"/>
      <c r="O836" s="220">
        <f t="shared" si="322"/>
        <v>0</v>
      </c>
      <c r="P836" s="220"/>
      <c r="Q836" s="220">
        <f t="shared" si="323"/>
        <v>0</v>
      </c>
      <c r="R836" s="220"/>
      <c r="S836" s="220">
        <f t="shared" si="324"/>
        <v>0</v>
      </c>
      <c r="T836" s="220"/>
      <c r="U836" s="220">
        <f t="shared" si="325"/>
        <v>0</v>
      </c>
      <c r="V836" s="220"/>
      <c r="W836" s="220">
        <f t="shared" si="326"/>
        <v>0</v>
      </c>
      <c r="X836" s="220"/>
      <c r="Y836" s="220">
        <f t="shared" si="327"/>
        <v>0</v>
      </c>
      <c r="Z836" s="220"/>
      <c r="AA836" s="220">
        <f t="shared" si="328"/>
        <v>0</v>
      </c>
      <c r="AC836" s="222" t="e">
        <f t="shared" si="347"/>
        <v>#DIV/0!</v>
      </c>
      <c r="AD836" s="220" t="e">
        <f t="shared" si="329"/>
        <v>#NUM!</v>
      </c>
      <c r="AE836" s="223" t="e">
        <f t="shared" si="330"/>
        <v>#NUM!</v>
      </c>
      <c r="AF836" s="223" t="e">
        <f t="shared" si="331"/>
        <v>#NUM!</v>
      </c>
      <c r="AG836" s="222" t="e">
        <f t="shared" si="332"/>
        <v>#NUM!</v>
      </c>
      <c r="AI836" s="220" t="e">
        <f t="shared" si="333"/>
        <v>#DIV/0!</v>
      </c>
      <c r="AJ836" s="222" t="e">
        <f t="shared" si="334"/>
        <v>#DIV/0!</v>
      </c>
      <c r="AK836" s="222" t="e">
        <f t="shared" si="335"/>
        <v>#DIV/0!</v>
      </c>
      <c r="AL836" s="222" t="e">
        <f t="shared" si="336"/>
        <v>#DIV/0!</v>
      </c>
    </row>
    <row r="837" spans="1:40" s="88" customFormat="1" ht="30" hidden="1" customHeight="1">
      <c r="A837" s="88">
        <f>'CONSTRUCTION COST ESTIMATE'!A837</f>
        <v>0</v>
      </c>
      <c r="B837" s="91">
        <f>'CONSTRUCTION COST ESTIMATE'!B837</f>
        <v>623.12599999999998</v>
      </c>
      <c r="C837" s="92" t="str">
        <f>'CONSTRUCTION COST ESTIMATE'!C837</f>
        <v>PEDESTRIAN ACTIVATED RAPID RECTANGULAR FLASHING BEACON SYSTEM (SPECIFY LOCATION)</v>
      </c>
      <c r="D837" s="93" t="str">
        <f>'CONSTRUCTION COST ESTIMATE'!BB837</f>
        <v>LS</v>
      </c>
      <c r="E837" s="94">
        <f>'CONSTRUCTION COST ESTIMATE'!BA837</f>
        <v>0</v>
      </c>
      <c r="F837" s="220">
        <f>'CONSTRUCTION COST ESTIMATE'!BC837</f>
        <v>0</v>
      </c>
      <c r="G837" s="221">
        <f>'CONSTRUCTION COST ESTIMATE'!BD837</f>
        <v>0</v>
      </c>
      <c r="H837" s="220"/>
      <c r="I837" s="220">
        <f t="shared" si="319"/>
        <v>0</v>
      </c>
      <c r="J837" s="220"/>
      <c r="K837" s="220">
        <f t="shared" si="320"/>
        <v>0</v>
      </c>
      <c r="L837" s="220"/>
      <c r="M837" s="220">
        <f t="shared" si="321"/>
        <v>0</v>
      </c>
      <c r="N837" s="220"/>
      <c r="O837" s="220">
        <f t="shared" si="322"/>
        <v>0</v>
      </c>
      <c r="P837" s="220"/>
      <c r="Q837" s="220">
        <f t="shared" si="323"/>
        <v>0</v>
      </c>
      <c r="R837" s="220"/>
      <c r="S837" s="220">
        <f t="shared" si="324"/>
        <v>0</v>
      </c>
      <c r="T837" s="220"/>
      <c r="U837" s="220">
        <f t="shared" si="325"/>
        <v>0</v>
      </c>
      <c r="V837" s="220"/>
      <c r="W837" s="220">
        <f t="shared" si="326"/>
        <v>0</v>
      </c>
      <c r="X837" s="220"/>
      <c r="Y837" s="220">
        <f t="shared" si="327"/>
        <v>0</v>
      </c>
      <c r="Z837" s="220"/>
      <c r="AA837" s="220">
        <f t="shared" si="328"/>
        <v>0</v>
      </c>
      <c r="AC837" s="222" t="e">
        <f t="shared" si="347"/>
        <v>#DIV/0!</v>
      </c>
      <c r="AD837" s="220" t="e">
        <f t="shared" si="329"/>
        <v>#NUM!</v>
      </c>
      <c r="AE837" s="223" t="e">
        <f t="shared" si="330"/>
        <v>#NUM!</v>
      </c>
      <c r="AF837" s="223" t="e">
        <f t="shared" si="331"/>
        <v>#NUM!</v>
      </c>
      <c r="AG837" s="222" t="e">
        <f t="shared" si="332"/>
        <v>#NUM!</v>
      </c>
      <c r="AI837" s="220" t="e">
        <f t="shared" si="333"/>
        <v>#DIV/0!</v>
      </c>
      <c r="AJ837" s="222" t="e">
        <f t="shared" si="334"/>
        <v>#DIV/0!</v>
      </c>
      <c r="AK837" s="222" t="e">
        <f t="shared" si="335"/>
        <v>#DIV/0!</v>
      </c>
      <c r="AL837" s="222" t="e">
        <f t="shared" si="336"/>
        <v>#DIV/0!</v>
      </c>
    </row>
    <row r="838" spans="1:40" s="88" customFormat="1" ht="30" hidden="1" customHeight="1">
      <c r="A838" s="88">
        <f>'CONSTRUCTION COST ESTIMATE'!A838</f>
        <v>0</v>
      </c>
      <c r="B838" s="91">
        <f>'CONSTRUCTION COST ESTIMATE'!B838</f>
        <v>623.12800000000004</v>
      </c>
      <c r="C838" s="92" t="str">
        <f>'CONSTRUCTION COST ESTIMATE'!C838</f>
        <v>PEDESTRIAN HYBRID BEACON SYSTEM (SPECIFY LOCATION)</v>
      </c>
      <c r="D838" s="93" t="str">
        <f>'CONSTRUCTION COST ESTIMATE'!BB838</f>
        <v>LS</v>
      </c>
      <c r="E838" s="94">
        <f>'CONSTRUCTION COST ESTIMATE'!BA838</f>
        <v>0</v>
      </c>
      <c r="F838" s="220">
        <f>'CONSTRUCTION COST ESTIMATE'!BC838</f>
        <v>0</v>
      </c>
      <c r="G838" s="221">
        <f>'CONSTRUCTION COST ESTIMATE'!BD838</f>
        <v>0</v>
      </c>
      <c r="H838" s="220"/>
      <c r="I838" s="220">
        <f t="shared" si="319"/>
        <v>0</v>
      </c>
      <c r="J838" s="220"/>
      <c r="K838" s="220">
        <f t="shared" si="320"/>
        <v>0</v>
      </c>
      <c r="L838" s="220"/>
      <c r="M838" s="220">
        <f t="shared" si="321"/>
        <v>0</v>
      </c>
      <c r="N838" s="220"/>
      <c r="O838" s="220">
        <f t="shared" si="322"/>
        <v>0</v>
      </c>
      <c r="P838" s="220"/>
      <c r="Q838" s="220">
        <f t="shared" si="323"/>
        <v>0</v>
      </c>
      <c r="R838" s="220"/>
      <c r="S838" s="220">
        <f t="shared" si="324"/>
        <v>0</v>
      </c>
      <c r="T838" s="220"/>
      <c r="U838" s="220">
        <f t="shared" si="325"/>
        <v>0</v>
      </c>
      <c r="V838" s="220"/>
      <c r="W838" s="220">
        <f t="shared" si="326"/>
        <v>0</v>
      </c>
      <c r="X838" s="220"/>
      <c r="Y838" s="220">
        <f t="shared" si="327"/>
        <v>0</v>
      </c>
      <c r="Z838" s="220"/>
      <c r="AA838" s="220">
        <f t="shared" si="328"/>
        <v>0</v>
      </c>
      <c r="AC838" s="222" t="e">
        <f t="shared" si="347"/>
        <v>#DIV/0!</v>
      </c>
      <c r="AD838" s="220" t="e">
        <f t="shared" si="329"/>
        <v>#NUM!</v>
      </c>
      <c r="AE838" s="223" t="e">
        <f t="shared" si="330"/>
        <v>#NUM!</v>
      </c>
      <c r="AF838" s="223" t="e">
        <f t="shared" si="331"/>
        <v>#NUM!</v>
      </c>
      <c r="AG838" s="222" t="e">
        <f t="shared" si="332"/>
        <v>#NUM!</v>
      </c>
      <c r="AI838" s="220" t="e">
        <f t="shared" si="333"/>
        <v>#DIV/0!</v>
      </c>
      <c r="AJ838" s="222" t="e">
        <f t="shared" si="334"/>
        <v>#DIV/0!</v>
      </c>
      <c r="AK838" s="222" t="e">
        <f t="shared" si="335"/>
        <v>#DIV/0!</v>
      </c>
      <c r="AL838" s="222" t="e">
        <f t="shared" si="336"/>
        <v>#DIV/0!</v>
      </c>
    </row>
    <row r="839" spans="1:40" s="88" customFormat="1" ht="30" customHeight="1">
      <c r="A839" s="237" t="str">
        <f>'CONSTRUCTION COST ESTIMATE'!A839</f>
        <v>SP 624-626</v>
      </c>
      <c r="B839" s="140"/>
      <c r="C839" s="136" t="str">
        <f>'CONSTRUCTION COST ESTIMATE'!C839</f>
        <v>TRAFFIC CONTROL</v>
      </c>
      <c r="D839" s="135"/>
      <c r="E839" s="137"/>
      <c r="F839" s="138"/>
      <c r="G839" s="238"/>
      <c r="H839" s="138"/>
      <c r="I839" s="138"/>
      <c r="J839" s="138"/>
      <c r="K839" s="138"/>
      <c r="L839" s="138"/>
      <c r="M839" s="138"/>
      <c r="N839" s="138"/>
      <c r="O839" s="138"/>
      <c r="P839" s="138"/>
      <c r="Q839" s="138"/>
      <c r="R839" s="138"/>
      <c r="S839" s="138"/>
      <c r="T839" s="138"/>
      <c r="U839" s="138"/>
      <c r="V839" s="138"/>
      <c r="W839" s="138"/>
      <c r="X839" s="138"/>
      <c r="Y839" s="138"/>
      <c r="Z839" s="138"/>
      <c r="AA839" s="138"/>
      <c r="AB839" s="239"/>
      <c r="AC839" s="240"/>
      <c r="AD839" s="241"/>
      <c r="AE839" s="242"/>
      <c r="AF839" s="242"/>
      <c r="AG839" s="240"/>
      <c r="AH839" s="239"/>
      <c r="AI839" s="241"/>
      <c r="AJ839" s="240"/>
      <c r="AK839" s="240"/>
      <c r="AL839" s="240"/>
      <c r="AN839" s="139" t="s">
        <v>1447</v>
      </c>
    </row>
    <row r="840" spans="1:40" s="88" customFormat="1" ht="30" hidden="1" customHeight="1">
      <c r="A840" s="88">
        <f>'CONSTRUCTION COST ESTIMATE'!A840</f>
        <v>0</v>
      </c>
      <c r="B840" s="91">
        <f>'CONSTRUCTION COST ESTIMATE'!B840</f>
        <v>624.00099999999998</v>
      </c>
      <c r="C840" s="92" t="str">
        <f>'CONSTRUCTION COST ESTIMATE'!C840</f>
        <v>TRAFFIC CONTROL AND MAINTENANCE</v>
      </c>
      <c r="D840" s="93" t="str">
        <f>'CONSTRUCTION COST ESTIMATE'!BB840</f>
        <v>LS</v>
      </c>
      <c r="E840" s="94">
        <f>'CONSTRUCTION COST ESTIMATE'!BA840</f>
        <v>0</v>
      </c>
      <c r="F840" s="220">
        <f>'CONSTRUCTION COST ESTIMATE'!BC840</f>
        <v>0</v>
      </c>
      <c r="G840" s="221">
        <f>'CONSTRUCTION COST ESTIMATE'!BD840</f>
        <v>0</v>
      </c>
      <c r="H840" s="220"/>
      <c r="I840" s="220">
        <f t="shared" si="319"/>
        <v>0</v>
      </c>
      <c r="J840" s="220"/>
      <c r="K840" s="220">
        <f t="shared" si="320"/>
        <v>0</v>
      </c>
      <c r="L840" s="220"/>
      <c r="M840" s="220">
        <f t="shared" si="321"/>
        <v>0</v>
      </c>
      <c r="N840" s="220"/>
      <c r="O840" s="220">
        <f t="shared" si="322"/>
        <v>0</v>
      </c>
      <c r="P840" s="220"/>
      <c r="Q840" s="220">
        <f t="shared" si="323"/>
        <v>0</v>
      </c>
      <c r="R840" s="220"/>
      <c r="S840" s="220">
        <f t="shared" si="324"/>
        <v>0</v>
      </c>
      <c r="T840" s="220"/>
      <c r="U840" s="220">
        <f t="shared" si="325"/>
        <v>0</v>
      </c>
      <c r="V840" s="220"/>
      <c r="W840" s="220">
        <f t="shared" si="326"/>
        <v>0</v>
      </c>
      <c r="X840" s="220"/>
      <c r="Y840" s="220">
        <f t="shared" si="327"/>
        <v>0</v>
      </c>
      <c r="Z840" s="220"/>
      <c r="AA840" s="220">
        <f t="shared" si="328"/>
        <v>0</v>
      </c>
      <c r="AC840" s="222" t="e">
        <f>I840/$I$1460</f>
        <v>#DIV/0!</v>
      </c>
      <c r="AD840" s="220" t="e">
        <f t="shared" si="329"/>
        <v>#NUM!</v>
      </c>
      <c r="AE840" s="223" t="e">
        <f t="shared" si="330"/>
        <v>#NUM!</v>
      </c>
      <c r="AF840" s="223" t="e">
        <f t="shared" si="331"/>
        <v>#NUM!</v>
      </c>
      <c r="AG840" s="222" t="e">
        <f t="shared" si="332"/>
        <v>#NUM!</v>
      </c>
      <c r="AI840" s="220" t="e">
        <f t="shared" si="333"/>
        <v>#DIV/0!</v>
      </c>
      <c r="AJ840" s="222" t="e">
        <f t="shared" si="334"/>
        <v>#DIV/0!</v>
      </c>
      <c r="AK840" s="222" t="e">
        <f t="shared" si="335"/>
        <v>#DIV/0!</v>
      </c>
      <c r="AL840" s="222" t="e">
        <f t="shared" si="336"/>
        <v>#DIV/0!</v>
      </c>
    </row>
    <row r="841" spans="1:40" s="88" customFormat="1" ht="30" hidden="1" customHeight="1">
      <c r="A841" s="88">
        <f>'CONSTRUCTION COST ESTIMATE'!A841</f>
        <v>0</v>
      </c>
      <c r="B841" s="91">
        <f>'CONSTRUCTION COST ESTIMATE'!B841</f>
        <v>626.00049999999999</v>
      </c>
      <c r="C841" s="92" t="str">
        <f>'CONSTRUCTION COST ESTIMATE'!C841</f>
        <v>GRAFFITI REMOVAL</v>
      </c>
      <c r="D841" s="93" t="str">
        <f>'CONSTRUCTION COST ESTIMATE'!BB841</f>
        <v>LS</v>
      </c>
      <c r="E841" s="94">
        <f>'CONSTRUCTION COST ESTIMATE'!BA841</f>
        <v>0</v>
      </c>
      <c r="F841" s="220">
        <f>'CONSTRUCTION COST ESTIMATE'!BC841</f>
        <v>0</v>
      </c>
      <c r="G841" s="221">
        <f>'CONSTRUCTION COST ESTIMATE'!BD841</f>
        <v>0</v>
      </c>
      <c r="H841" s="220"/>
      <c r="I841" s="220">
        <f t="shared" si="319"/>
        <v>0</v>
      </c>
      <c r="J841" s="220"/>
      <c r="K841" s="220">
        <f t="shared" si="320"/>
        <v>0</v>
      </c>
      <c r="L841" s="220"/>
      <c r="M841" s="220">
        <f t="shared" si="321"/>
        <v>0</v>
      </c>
      <c r="N841" s="220"/>
      <c r="O841" s="220">
        <f t="shared" si="322"/>
        <v>0</v>
      </c>
      <c r="P841" s="220"/>
      <c r="Q841" s="220">
        <f t="shared" si="323"/>
        <v>0</v>
      </c>
      <c r="R841" s="220"/>
      <c r="S841" s="220">
        <f t="shared" si="324"/>
        <v>0</v>
      </c>
      <c r="T841" s="220"/>
      <c r="U841" s="220">
        <f t="shared" si="325"/>
        <v>0</v>
      </c>
      <c r="V841" s="220"/>
      <c r="W841" s="220">
        <f t="shared" si="326"/>
        <v>0</v>
      </c>
      <c r="X841" s="220"/>
      <c r="Y841" s="220">
        <f t="shared" si="327"/>
        <v>0</v>
      </c>
      <c r="Z841" s="220"/>
      <c r="AA841" s="220">
        <f t="shared" si="328"/>
        <v>0</v>
      </c>
      <c r="AC841" s="222" t="e">
        <f>I841/$I$1460</f>
        <v>#DIV/0!</v>
      </c>
      <c r="AD841" s="220" t="e">
        <f t="shared" si="329"/>
        <v>#NUM!</v>
      </c>
      <c r="AE841" s="223" t="e">
        <f t="shared" si="330"/>
        <v>#NUM!</v>
      </c>
      <c r="AF841" s="223" t="e">
        <f t="shared" si="331"/>
        <v>#NUM!</v>
      </c>
      <c r="AG841" s="222" t="e">
        <f t="shared" si="332"/>
        <v>#NUM!</v>
      </c>
      <c r="AI841" s="220" t="e">
        <f t="shared" si="333"/>
        <v>#DIV/0!</v>
      </c>
      <c r="AJ841" s="222" t="e">
        <f t="shared" si="334"/>
        <v>#DIV/0!</v>
      </c>
      <c r="AK841" s="222" t="e">
        <f t="shared" si="335"/>
        <v>#DIV/0!</v>
      </c>
      <c r="AL841" s="222" t="e">
        <f t="shared" si="336"/>
        <v>#DIV/0!</v>
      </c>
    </row>
    <row r="842" spans="1:40" s="88" customFormat="1" ht="30" hidden="1" customHeight="1">
      <c r="A842" s="88">
        <f>'CONSTRUCTION COST ESTIMATE'!A842</f>
        <v>0</v>
      </c>
      <c r="B842" s="91">
        <f>'CONSTRUCTION COST ESTIMATE'!B842</f>
        <v>626.00099999999998</v>
      </c>
      <c r="C842" s="92" t="str">
        <f>'CONSTRUCTION COST ESTIMATE'!C842</f>
        <v>18 INCH STEEL CASING</v>
      </c>
      <c r="D842" s="93" t="str">
        <f>'CONSTRUCTION COST ESTIMATE'!BB842</f>
        <v>LF</v>
      </c>
      <c r="E842" s="94">
        <f>'CONSTRUCTION COST ESTIMATE'!BA842</f>
        <v>0</v>
      </c>
      <c r="F842" s="220">
        <f>'CONSTRUCTION COST ESTIMATE'!BC842</f>
        <v>0</v>
      </c>
      <c r="G842" s="221">
        <f>'CONSTRUCTION COST ESTIMATE'!BD842</f>
        <v>0</v>
      </c>
      <c r="H842" s="220"/>
      <c r="I842" s="220">
        <f t="shared" si="319"/>
        <v>0</v>
      </c>
      <c r="J842" s="220"/>
      <c r="K842" s="220">
        <f t="shared" si="320"/>
        <v>0</v>
      </c>
      <c r="L842" s="220"/>
      <c r="M842" s="220">
        <f t="shared" si="321"/>
        <v>0</v>
      </c>
      <c r="N842" s="220"/>
      <c r="O842" s="220">
        <f t="shared" si="322"/>
        <v>0</v>
      </c>
      <c r="P842" s="220"/>
      <c r="Q842" s="220">
        <f t="shared" si="323"/>
        <v>0</v>
      </c>
      <c r="R842" s="220"/>
      <c r="S842" s="220">
        <f t="shared" si="324"/>
        <v>0</v>
      </c>
      <c r="T842" s="220"/>
      <c r="U842" s="220">
        <f t="shared" si="325"/>
        <v>0</v>
      </c>
      <c r="V842" s="220"/>
      <c r="W842" s="220">
        <f t="shared" si="326"/>
        <v>0</v>
      </c>
      <c r="X842" s="220"/>
      <c r="Y842" s="220">
        <f t="shared" si="327"/>
        <v>0</v>
      </c>
      <c r="Z842" s="220"/>
      <c r="AA842" s="220">
        <f t="shared" si="328"/>
        <v>0</v>
      </c>
      <c r="AC842" s="222" t="e">
        <f>I842/$I$1460</f>
        <v>#DIV/0!</v>
      </c>
      <c r="AD842" s="220" t="e">
        <f t="shared" si="329"/>
        <v>#NUM!</v>
      </c>
      <c r="AE842" s="223" t="e">
        <f t="shared" si="330"/>
        <v>#NUM!</v>
      </c>
      <c r="AF842" s="223" t="e">
        <f t="shared" si="331"/>
        <v>#NUM!</v>
      </c>
      <c r="AG842" s="222" t="e">
        <f t="shared" si="332"/>
        <v>#NUM!</v>
      </c>
      <c r="AI842" s="220" t="e">
        <f t="shared" si="333"/>
        <v>#DIV/0!</v>
      </c>
      <c r="AJ842" s="222" t="e">
        <f t="shared" si="334"/>
        <v>#DIV/0!</v>
      </c>
      <c r="AK842" s="222" t="e">
        <f t="shared" si="335"/>
        <v>#DIV/0!</v>
      </c>
      <c r="AL842" s="222" t="e">
        <f t="shared" si="336"/>
        <v>#DIV/0!</v>
      </c>
    </row>
    <row r="843" spans="1:40" s="88" customFormat="1" ht="30" customHeight="1">
      <c r="A843" s="237" t="str">
        <f>'CONSTRUCTION COST ESTIMATE'!A843</f>
        <v>SP 627</v>
      </c>
      <c r="B843" s="140"/>
      <c r="C843" s="136" t="str">
        <f>'CONSTRUCTION COST ESTIMATE'!C843</f>
        <v>PERMANENT SIGNS</v>
      </c>
      <c r="D843" s="135"/>
      <c r="E843" s="137"/>
      <c r="F843" s="138"/>
      <c r="G843" s="238"/>
      <c r="H843" s="138"/>
      <c r="I843" s="138"/>
      <c r="J843" s="138"/>
      <c r="K843" s="138"/>
      <c r="L843" s="138"/>
      <c r="M843" s="138"/>
      <c r="N843" s="138"/>
      <c r="O843" s="138"/>
      <c r="P843" s="138"/>
      <c r="Q843" s="138"/>
      <c r="R843" s="138"/>
      <c r="S843" s="138"/>
      <c r="T843" s="138"/>
      <c r="U843" s="138"/>
      <c r="V843" s="138"/>
      <c r="W843" s="138"/>
      <c r="X843" s="138"/>
      <c r="Y843" s="138"/>
      <c r="Z843" s="138"/>
      <c r="AA843" s="138"/>
      <c r="AB843" s="239"/>
      <c r="AC843" s="240"/>
      <c r="AD843" s="241"/>
      <c r="AE843" s="242"/>
      <c r="AF843" s="242"/>
      <c r="AG843" s="240"/>
      <c r="AH843" s="239"/>
      <c r="AI843" s="241"/>
      <c r="AJ843" s="240"/>
      <c r="AK843" s="240"/>
      <c r="AL843" s="240"/>
      <c r="AN843" s="139" t="s">
        <v>1447</v>
      </c>
    </row>
    <row r="844" spans="1:40" s="88" customFormat="1" ht="30" hidden="1" customHeight="1">
      <c r="A844" s="88">
        <f>'CONSTRUCTION COST ESTIMATE'!A844</f>
        <v>0</v>
      </c>
      <c r="B844" s="91">
        <f>'CONSTRUCTION COST ESTIMATE'!B844</f>
        <v>627.00049999999999</v>
      </c>
      <c r="C844" s="92" t="str">
        <f>'CONSTRUCTION COST ESTIMATE'!C844</f>
        <v>INSTALL NEW SIGN (GROUND MOUNTED)</v>
      </c>
      <c r="D844" s="93" t="str">
        <f>'CONSTRUCTION COST ESTIMATE'!BB844</f>
        <v>EA</v>
      </c>
      <c r="E844" s="94">
        <f>'CONSTRUCTION COST ESTIMATE'!BA844</f>
        <v>0</v>
      </c>
      <c r="F844" s="220">
        <f>'CONSTRUCTION COST ESTIMATE'!BC844</f>
        <v>0</v>
      </c>
      <c r="G844" s="221">
        <f>'CONSTRUCTION COST ESTIMATE'!BD844</f>
        <v>0</v>
      </c>
      <c r="H844" s="220"/>
      <c r="I844" s="220">
        <f t="shared" si="319"/>
        <v>0</v>
      </c>
      <c r="J844" s="220"/>
      <c r="K844" s="220">
        <f t="shared" si="320"/>
        <v>0</v>
      </c>
      <c r="L844" s="220"/>
      <c r="M844" s="220">
        <f t="shared" si="321"/>
        <v>0</v>
      </c>
      <c r="N844" s="220"/>
      <c r="O844" s="220">
        <f t="shared" si="322"/>
        <v>0</v>
      </c>
      <c r="P844" s="220"/>
      <c r="Q844" s="220">
        <f t="shared" si="323"/>
        <v>0</v>
      </c>
      <c r="R844" s="220"/>
      <c r="S844" s="220">
        <f t="shared" si="324"/>
        <v>0</v>
      </c>
      <c r="T844" s="220"/>
      <c r="U844" s="220">
        <f t="shared" si="325"/>
        <v>0</v>
      </c>
      <c r="V844" s="220"/>
      <c r="W844" s="220">
        <f t="shared" si="326"/>
        <v>0</v>
      </c>
      <c r="X844" s="220"/>
      <c r="Y844" s="220">
        <f t="shared" si="327"/>
        <v>0</v>
      </c>
      <c r="Z844" s="220"/>
      <c r="AA844" s="220">
        <f t="shared" si="328"/>
        <v>0</v>
      </c>
      <c r="AC844" s="222" t="e">
        <f t="shared" ref="AC844:AC855" si="356">I844/$I$1460</f>
        <v>#DIV/0!</v>
      </c>
      <c r="AD844" s="220" t="e">
        <f t="shared" si="329"/>
        <v>#NUM!</v>
      </c>
      <c r="AE844" s="223" t="e">
        <f t="shared" si="330"/>
        <v>#NUM!</v>
      </c>
      <c r="AF844" s="223" t="e">
        <f t="shared" si="331"/>
        <v>#NUM!</v>
      </c>
      <c r="AG844" s="222" t="e">
        <f t="shared" si="332"/>
        <v>#NUM!</v>
      </c>
      <c r="AI844" s="220" t="e">
        <f t="shared" si="333"/>
        <v>#DIV/0!</v>
      </c>
      <c r="AJ844" s="222" t="e">
        <f t="shared" si="334"/>
        <v>#DIV/0!</v>
      </c>
      <c r="AK844" s="222" t="e">
        <f t="shared" si="335"/>
        <v>#DIV/0!</v>
      </c>
      <c r="AL844" s="222" t="e">
        <f t="shared" si="336"/>
        <v>#DIV/0!</v>
      </c>
    </row>
    <row r="845" spans="1:40" s="88" customFormat="1" ht="30" hidden="1" customHeight="1">
      <c r="A845" s="88">
        <f>'CONSTRUCTION COST ESTIMATE'!A845</f>
        <v>0</v>
      </c>
      <c r="B845" s="91">
        <f>'CONSTRUCTION COST ESTIMATE'!B845</f>
        <v>627.00099999999998</v>
      </c>
      <c r="C845" s="92" t="str">
        <f>'CONSTRUCTION COST ESTIMATE'!C845</f>
        <v>INSTALL NEW SIGN (POLE MOUNTED)</v>
      </c>
      <c r="D845" s="93" t="str">
        <f>'CONSTRUCTION COST ESTIMATE'!BB845</f>
        <v>EA</v>
      </c>
      <c r="E845" s="94">
        <f>'CONSTRUCTION COST ESTIMATE'!BA845</f>
        <v>0</v>
      </c>
      <c r="F845" s="220">
        <f>'CONSTRUCTION COST ESTIMATE'!BC845</f>
        <v>0</v>
      </c>
      <c r="G845" s="221">
        <f>'CONSTRUCTION COST ESTIMATE'!BD845</f>
        <v>0</v>
      </c>
      <c r="H845" s="220"/>
      <c r="I845" s="220">
        <f t="shared" si="319"/>
        <v>0</v>
      </c>
      <c r="J845" s="220"/>
      <c r="K845" s="220">
        <f t="shared" si="320"/>
        <v>0</v>
      </c>
      <c r="L845" s="220"/>
      <c r="M845" s="220">
        <f t="shared" si="321"/>
        <v>0</v>
      </c>
      <c r="N845" s="220"/>
      <c r="O845" s="220">
        <f t="shared" si="322"/>
        <v>0</v>
      </c>
      <c r="P845" s="220"/>
      <c r="Q845" s="220">
        <f t="shared" si="323"/>
        <v>0</v>
      </c>
      <c r="R845" s="220"/>
      <c r="S845" s="220">
        <f t="shared" si="324"/>
        <v>0</v>
      </c>
      <c r="T845" s="220"/>
      <c r="U845" s="220">
        <f t="shared" si="325"/>
        <v>0</v>
      </c>
      <c r="V845" s="220"/>
      <c r="W845" s="220">
        <f t="shared" si="326"/>
        <v>0</v>
      </c>
      <c r="X845" s="220"/>
      <c r="Y845" s="220">
        <f t="shared" si="327"/>
        <v>0</v>
      </c>
      <c r="Z845" s="220"/>
      <c r="AA845" s="220">
        <f t="shared" si="328"/>
        <v>0</v>
      </c>
      <c r="AC845" s="222" t="e">
        <f t="shared" si="356"/>
        <v>#DIV/0!</v>
      </c>
      <c r="AD845" s="220" t="e">
        <f t="shared" si="329"/>
        <v>#NUM!</v>
      </c>
      <c r="AE845" s="223" t="e">
        <f t="shared" si="330"/>
        <v>#NUM!</v>
      </c>
      <c r="AF845" s="223" t="e">
        <f t="shared" si="331"/>
        <v>#NUM!</v>
      </c>
      <c r="AG845" s="222" t="e">
        <f t="shared" si="332"/>
        <v>#NUM!</v>
      </c>
      <c r="AI845" s="220" t="e">
        <f t="shared" si="333"/>
        <v>#DIV/0!</v>
      </c>
      <c r="AJ845" s="222" t="e">
        <f t="shared" si="334"/>
        <v>#DIV/0!</v>
      </c>
      <c r="AK845" s="222" t="e">
        <f t="shared" si="335"/>
        <v>#DIV/0!</v>
      </c>
      <c r="AL845" s="222" t="e">
        <f t="shared" si="336"/>
        <v>#DIV/0!</v>
      </c>
    </row>
    <row r="846" spans="1:40" s="88" customFormat="1" ht="30" hidden="1" customHeight="1">
      <c r="A846" s="88">
        <f>'CONSTRUCTION COST ESTIMATE'!A846</f>
        <v>0</v>
      </c>
      <c r="B846" s="91">
        <f>'CONSTRUCTION COST ESTIMATE'!B846</f>
        <v>627.00199999999995</v>
      </c>
      <c r="C846" s="92" t="str">
        <f>'CONSTRUCTION COST ESTIMATE'!C846</f>
        <v>INSTALL NEW SIGN ON EXISTING POST</v>
      </c>
      <c r="D846" s="93" t="str">
        <f>'CONSTRUCTION COST ESTIMATE'!BB846</f>
        <v>EA</v>
      </c>
      <c r="E846" s="94">
        <f>'CONSTRUCTION COST ESTIMATE'!BA846</f>
        <v>0</v>
      </c>
      <c r="F846" s="220">
        <f>'CONSTRUCTION COST ESTIMATE'!BC846</f>
        <v>0</v>
      </c>
      <c r="G846" s="221">
        <f>'CONSTRUCTION COST ESTIMATE'!BD846</f>
        <v>0</v>
      </c>
      <c r="H846" s="220"/>
      <c r="I846" s="220">
        <f t="shared" si="319"/>
        <v>0</v>
      </c>
      <c r="J846" s="220"/>
      <c r="K846" s="220">
        <f t="shared" si="320"/>
        <v>0</v>
      </c>
      <c r="L846" s="220"/>
      <c r="M846" s="220">
        <f t="shared" si="321"/>
        <v>0</v>
      </c>
      <c r="N846" s="220"/>
      <c r="O846" s="220">
        <f t="shared" si="322"/>
        <v>0</v>
      </c>
      <c r="P846" s="220"/>
      <c r="Q846" s="220">
        <f t="shared" si="323"/>
        <v>0</v>
      </c>
      <c r="R846" s="220"/>
      <c r="S846" s="220">
        <f t="shared" si="324"/>
        <v>0</v>
      </c>
      <c r="T846" s="220"/>
      <c r="U846" s="220">
        <f t="shared" si="325"/>
        <v>0</v>
      </c>
      <c r="V846" s="220"/>
      <c r="W846" s="220">
        <f t="shared" si="326"/>
        <v>0</v>
      </c>
      <c r="X846" s="220"/>
      <c r="Y846" s="220">
        <f t="shared" si="327"/>
        <v>0</v>
      </c>
      <c r="Z846" s="220"/>
      <c r="AA846" s="220">
        <f t="shared" si="328"/>
        <v>0</v>
      </c>
      <c r="AC846" s="222" t="e">
        <f t="shared" si="356"/>
        <v>#DIV/0!</v>
      </c>
      <c r="AD846" s="220" t="e">
        <f t="shared" si="329"/>
        <v>#NUM!</v>
      </c>
      <c r="AE846" s="223" t="e">
        <f t="shared" si="330"/>
        <v>#NUM!</v>
      </c>
      <c r="AF846" s="223" t="e">
        <f t="shared" si="331"/>
        <v>#NUM!</v>
      </c>
      <c r="AG846" s="222" t="e">
        <f t="shared" si="332"/>
        <v>#NUM!</v>
      </c>
      <c r="AI846" s="220" t="e">
        <f t="shared" si="333"/>
        <v>#DIV/0!</v>
      </c>
      <c r="AJ846" s="222" t="e">
        <f t="shared" si="334"/>
        <v>#DIV/0!</v>
      </c>
      <c r="AK846" s="222" t="e">
        <f t="shared" si="335"/>
        <v>#DIV/0!</v>
      </c>
      <c r="AL846" s="222" t="e">
        <f t="shared" si="336"/>
        <v>#DIV/0!</v>
      </c>
    </row>
    <row r="847" spans="1:40" s="88" customFormat="1" ht="30" hidden="1" customHeight="1">
      <c r="A847" s="88">
        <f>'CONSTRUCTION COST ESTIMATE'!A847</f>
        <v>0</v>
      </c>
      <c r="B847" s="91">
        <f>'CONSTRUCTION COST ESTIMATE'!B847</f>
        <v>627.00300000000004</v>
      </c>
      <c r="C847" s="92" t="str">
        <f>'CONSTRUCTION COST ESTIMATE'!C847</f>
        <v>INSTALL NEW SIGN ON EXISTING POLE</v>
      </c>
      <c r="D847" s="93" t="str">
        <f>'CONSTRUCTION COST ESTIMATE'!BB847</f>
        <v>EA</v>
      </c>
      <c r="E847" s="94">
        <f>'CONSTRUCTION COST ESTIMATE'!BA847</f>
        <v>0</v>
      </c>
      <c r="F847" s="220">
        <f>'CONSTRUCTION COST ESTIMATE'!BC847</f>
        <v>0</v>
      </c>
      <c r="G847" s="221">
        <f>'CONSTRUCTION COST ESTIMATE'!BD847</f>
        <v>0</v>
      </c>
      <c r="H847" s="220"/>
      <c r="I847" s="220">
        <f t="shared" si="319"/>
        <v>0</v>
      </c>
      <c r="J847" s="220"/>
      <c r="K847" s="220">
        <f t="shared" si="320"/>
        <v>0</v>
      </c>
      <c r="L847" s="220"/>
      <c r="M847" s="220">
        <f t="shared" si="321"/>
        <v>0</v>
      </c>
      <c r="N847" s="220"/>
      <c r="O847" s="220">
        <f t="shared" si="322"/>
        <v>0</v>
      </c>
      <c r="P847" s="220"/>
      <c r="Q847" s="220">
        <f t="shared" si="323"/>
        <v>0</v>
      </c>
      <c r="R847" s="220"/>
      <c r="S847" s="220">
        <f t="shared" si="324"/>
        <v>0</v>
      </c>
      <c r="T847" s="220"/>
      <c r="U847" s="220">
        <f t="shared" si="325"/>
        <v>0</v>
      </c>
      <c r="V847" s="220"/>
      <c r="W847" s="220">
        <f t="shared" si="326"/>
        <v>0</v>
      </c>
      <c r="X847" s="220"/>
      <c r="Y847" s="220">
        <f t="shared" si="327"/>
        <v>0</v>
      </c>
      <c r="Z847" s="220"/>
      <c r="AA847" s="220">
        <f t="shared" si="328"/>
        <v>0</v>
      </c>
      <c r="AC847" s="222" t="e">
        <f t="shared" si="356"/>
        <v>#DIV/0!</v>
      </c>
      <c r="AD847" s="220" t="e">
        <f t="shared" si="329"/>
        <v>#NUM!</v>
      </c>
      <c r="AE847" s="223" t="e">
        <f t="shared" si="330"/>
        <v>#NUM!</v>
      </c>
      <c r="AF847" s="223" t="e">
        <f t="shared" si="331"/>
        <v>#NUM!</v>
      </c>
      <c r="AG847" s="222" t="e">
        <f t="shared" si="332"/>
        <v>#NUM!</v>
      </c>
      <c r="AI847" s="220" t="e">
        <f t="shared" si="333"/>
        <v>#DIV/0!</v>
      </c>
      <c r="AJ847" s="222" t="e">
        <f t="shared" si="334"/>
        <v>#DIV/0!</v>
      </c>
      <c r="AK847" s="222" t="e">
        <f t="shared" si="335"/>
        <v>#DIV/0!</v>
      </c>
      <c r="AL847" s="222" t="e">
        <f t="shared" si="336"/>
        <v>#DIV/0!</v>
      </c>
    </row>
    <row r="848" spans="1:40" s="88" customFormat="1" ht="30" hidden="1" customHeight="1">
      <c r="A848" s="88">
        <f>'CONSTRUCTION COST ESTIMATE'!A848</f>
        <v>0</v>
      </c>
      <c r="B848" s="91">
        <f>'CONSTRUCTION COST ESTIMATE'!B848</f>
        <v>627.00400000000002</v>
      </c>
      <c r="C848" s="92" t="str">
        <f>'CONSTRUCTION COST ESTIMATE'!C848</f>
        <v>RELOCATE GROUND MOUNTED SIGN</v>
      </c>
      <c r="D848" s="93" t="str">
        <f>'CONSTRUCTION COST ESTIMATE'!BB848</f>
        <v>EA</v>
      </c>
      <c r="E848" s="94">
        <f>'CONSTRUCTION COST ESTIMATE'!BA848</f>
        <v>0</v>
      </c>
      <c r="F848" s="220">
        <f>'CONSTRUCTION COST ESTIMATE'!BC848</f>
        <v>0</v>
      </c>
      <c r="G848" s="221">
        <f>'CONSTRUCTION COST ESTIMATE'!BD848</f>
        <v>0</v>
      </c>
      <c r="H848" s="220"/>
      <c r="I848" s="220">
        <f t="shared" si="319"/>
        <v>0</v>
      </c>
      <c r="J848" s="220"/>
      <c r="K848" s="220">
        <f t="shared" si="320"/>
        <v>0</v>
      </c>
      <c r="L848" s="220"/>
      <c r="M848" s="220">
        <f t="shared" si="321"/>
        <v>0</v>
      </c>
      <c r="N848" s="220"/>
      <c r="O848" s="220">
        <f t="shared" si="322"/>
        <v>0</v>
      </c>
      <c r="P848" s="220"/>
      <c r="Q848" s="220">
        <f t="shared" si="323"/>
        <v>0</v>
      </c>
      <c r="R848" s="220"/>
      <c r="S848" s="220">
        <f t="shared" si="324"/>
        <v>0</v>
      </c>
      <c r="T848" s="220"/>
      <c r="U848" s="220">
        <f t="shared" si="325"/>
        <v>0</v>
      </c>
      <c r="V848" s="220"/>
      <c r="W848" s="220">
        <f t="shared" si="326"/>
        <v>0</v>
      </c>
      <c r="X848" s="220"/>
      <c r="Y848" s="220">
        <f t="shared" si="327"/>
        <v>0</v>
      </c>
      <c r="Z848" s="220"/>
      <c r="AA848" s="220">
        <f t="shared" si="328"/>
        <v>0</v>
      </c>
      <c r="AC848" s="222" t="e">
        <f t="shared" si="356"/>
        <v>#DIV/0!</v>
      </c>
      <c r="AD848" s="220" t="e">
        <f t="shared" si="329"/>
        <v>#NUM!</v>
      </c>
      <c r="AE848" s="223" t="e">
        <f t="shared" si="330"/>
        <v>#NUM!</v>
      </c>
      <c r="AF848" s="223" t="e">
        <f t="shared" si="331"/>
        <v>#NUM!</v>
      </c>
      <c r="AG848" s="222" t="e">
        <f t="shared" si="332"/>
        <v>#NUM!</v>
      </c>
      <c r="AI848" s="220" t="e">
        <f t="shared" si="333"/>
        <v>#DIV/0!</v>
      </c>
      <c r="AJ848" s="222" t="e">
        <f t="shared" si="334"/>
        <v>#DIV/0!</v>
      </c>
      <c r="AK848" s="222" t="e">
        <f t="shared" si="335"/>
        <v>#DIV/0!</v>
      </c>
      <c r="AL848" s="222" t="e">
        <f t="shared" si="336"/>
        <v>#DIV/0!</v>
      </c>
    </row>
    <row r="849" spans="1:40" s="88" customFormat="1" ht="30" hidden="1" customHeight="1">
      <c r="A849" s="88">
        <f>'CONSTRUCTION COST ESTIMATE'!A849</f>
        <v>0</v>
      </c>
      <c r="B849" s="91">
        <f>'CONSTRUCTION COST ESTIMATE'!B849</f>
        <v>627.005</v>
      </c>
      <c r="C849" s="92" t="str">
        <f>'CONSTRUCTION COST ESTIMATE'!C849</f>
        <v>RELOCATE GROUND MOUNTED SIGN TO NEW POST</v>
      </c>
      <c r="D849" s="93" t="str">
        <f>'CONSTRUCTION COST ESTIMATE'!BB849</f>
        <v>EA</v>
      </c>
      <c r="E849" s="94">
        <f>'CONSTRUCTION COST ESTIMATE'!BA849</f>
        <v>0</v>
      </c>
      <c r="F849" s="220">
        <f>'CONSTRUCTION COST ESTIMATE'!BC849</f>
        <v>0</v>
      </c>
      <c r="G849" s="221">
        <f>'CONSTRUCTION COST ESTIMATE'!BD849</f>
        <v>0</v>
      </c>
      <c r="H849" s="220"/>
      <c r="I849" s="220">
        <f t="shared" si="319"/>
        <v>0</v>
      </c>
      <c r="J849" s="220"/>
      <c r="K849" s="220">
        <f t="shared" si="320"/>
        <v>0</v>
      </c>
      <c r="L849" s="220"/>
      <c r="M849" s="220">
        <f t="shared" si="321"/>
        <v>0</v>
      </c>
      <c r="N849" s="220"/>
      <c r="O849" s="220">
        <f t="shared" si="322"/>
        <v>0</v>
      </c>
      <c r="P849" s="220"/>
      <c r="Q849" s="220">
        <f t="shared" si="323"/>
        <v>0</v>
      </c>
      <c r="R849" s="220"/>
      <c r="S849" s="220">
        <f t="shared" si="324"/>
        <v>0</v>
      </c>
      <c r="T849" s="220"/>
      <c r="U849" s="220">
        <f t="shared" si="325"/>
        <v>0</v>
      </c>
      <c r="V849" s="220"/>
      <c r="W849" s="220">
        <f t="shared" si="326"/>
        <v>0</v>
      </c>
      <c r="X849" s="220"/>
      <c r="Y849" s="220">
        <f t="shared" si="327"/>
        <v>0</v>
      </c>
      <c r="Z849" s="220"/>
      <c r="AA849" s="220">
        <f t="shared" si="328"/>
        <v>0</v>
      </c>
      <c r="AC849" s="222" t="e">
        <f t="shared" si="356"/>
        <v>#DIV/0!</v>
      </c>
      <c r="AD849" s="220" t="e">
        <f t="shared" si="329"/>
        <v>#NUM!</v>
      </c>
      <c r="AE849" s="223" t="e">
        <f t="shared" si="330"/>
        <v>#NUM!</v>
      </c>
      <c r="AF849" s="223" t="e">
        <f t="shared" si="331"/>
        <v>#NUM!</v>
      </c>
      <c r="AG849" s="222" t="e">
        <f t="shared" si="332"/>
        <v>#NUM!</v>
      </c>
      <c r="AI849" s="220" t="e">
        <f t="shared" si="333"/>
        <v>#DIV/0!</v>
      </c>
      <c r="AJ849" s="222" t="e">
        <f t="shared" si="334"/>
        <v>#DIV/0!</v>
      </c>
      <c r="AK849" s="222" t="e">
        <f t="shared" si="335"/>
        <v>#DIV/0!</v>
      </c>
      <c r="AL849" s="222" t="e">
        <f t="shared" si="336"/>
        <v>#DIV/0!</v>
      </c>
    </row>
    <row r="850" spans="1:40" s="88" customFormat="1" ht="30" hidden="1" customHeight="1">
      <c r="A850" s="88">
        <f>'CONSTRUCTION COST ESTIMATE'!A850</f>
        <v>0</v>
      </c>
      <c r="B850" s="91">
        <f>'CONSTRUCTION COST ESTIMATE'!B850</f>
        <v>627.00599999999997</v>
      </c>
      <c r="C850" s="92" t="str">
        <f>'CONSTRUCTION COST ESTIMATE'!C850</f>
        <v>RELOCATE GROUND MOUNTED SIGN AND POST</v>
      </c>
      <c r="D850" s="93" t="str">
        <f>'CONSTRUCTION COST ESTIMATE'!BB850</f>
        <v>EA</v>
      </c>
      <c r="E850" s="94">
        <f>'CONSTRUCTION COST ESTIMATE'!BA850</f>
        <v>0</v>
      </c>
      <c r="F850" s="220">
        <f>'CONSTRUCTION COST ESTIMATE'!BC850</f>
        <v>0</v>
      </c>
      <c r="G850" s="221">
        <f>'CONSTRUCTION COST ESTIMATE'!BD850</f>
        <v>0</v>
      </c>
      <c r="H850" s="220"/>
      <c r="I850" s="220">
        <f t="shared" si="319"/>
        <v>0</v>
      </c>
      <c r="J850" s="220"/>
      <c r="K850" s="220">
        <f t="shared" si="320"/>
        <v>0</v>
      </c>
      <c r="L850" s="220"/>
      <c r="M850" s="220">
        <f t="shared" si="321"/>
        <v>0</v>
      </c>
      <c r="N850" s="220"/>
      <c r="O850" s="220">
        <f t="shared" si="322"/>
        <v>0</v>
      </c>
      <c r="P850" s="220"/>
      <c r="Q850" s="220">
        <f t="shared" si="323"/>
        <v>0</v>
      </c>
      <c r="R850" s="220"/>
      <c r="S850" s="220">
        <f t="shared" si="324"/>
        <v>0</v>
      </c>
      <c r="T850" s="220"/>
      <c r="U850" s="220">
        <f t="shared" si="325"/>
        <v>0</v>
      </c>
      <c r="V850" s="220"/>
      <c r="W850" s="220">
        <f t="shared" si="326"/>
        <v>0</v>
      </c>
      <c r="X850" s="220"/>
      <c r="Y850" s="220">
        <f t="shared" si="327"/>
        <v>0</v>
      </c>
      <c r="Z850" s="220"/>
      <c r="AA850" s="220">
        <f t="shared" si="328"/>
        <v>0</v>
      </c>
      <c r="AC850" s="222" t="e">
        <f t="shared" si="356"/>
        <v>#DIV/0!</v>
      </c>
      <c r="AD850" s="220" t="e">
        <f t="shared" si="329"/>
        <v>#NUM!</v>
      </c>
      <c r="AE850" s="223" t="e">
        <f t="shared" si="330"/>
        <v>#NUM!</v>
      </c>
      <c r="AF850" s="223" t="e">
        <f t="shared" si="331"/>
        <v>#NUM!</v>
      </c>
      <c r="AG850" s="222" t="e">
        <f t="shared" si="332"/>
        <v>#NUM!</v>
      </c>
      <c r="AI850" s="220" t="e">
        <f t="shared" si="333"/>
        <v>#DIV/0!</v>
      </c>
      <c r="AJ850" s="222" t="e">
        <f t="shared" si="334"/>
        <v>#DIV/0!</v>
      </c>
      <c r="AK850" s="222" t="e">
        <f t="shared" si="335"/>
        <v>#DIV/0!</v>
      </c>
      <c r="AL850" s="222" t="e">
        <f t="shared" si="336"/>
        <v>#DIV/0!</v>
      </c>
    </row>
    <row r="851" spans="1:40" s="88" customFormat="1" ht="30" hidden="1" customHeight="1">
      <c r="A851" s="88">
        <f>'CONSTRUCTION COST ESTIMATE'!A851</f>
        <v>0</v>
      </c>
      <c r="B851" s="91">
        <f>'CONSTRUCTION COST ESTIMATE'!B851</f>
        <v>627.00699999999995</v>
      </c>
      <c r="C851" s="92" t="str">
        <f>'CONSTRUCTION COST ESTIMATE'!C851</f>
        <v>RELOCATE POLE MOUNTED SIGN</v>
      </c>
      <c r="D851" s="93" t="str">
        <f>'CONSTRUCTION COST ESTIMATE'!BB851</f>
        <v>EA</v>
      </c>
      <c r="E851" s="94">
        <f>'CONSTRUCTION COST ESTIMATE'!BA851</f>
        <v>0</v>
      </c>
      <c r="F851" s="220">
        <f>'CONSTRUCTION COST ESTIMATE'!BC851</f>
        <v>0</v>
      </c>
      <c r="G851" s="221">
        <f>'CONSTRUCTION COST ESTIMATE'!BD851</f>
        <v>0</v>
      </c>
      <c r="H851" s="220"/>
      <c r="I851" s="220">
        <f t="shared" si="319"/>
        <v>0</v>
      </c>
      <c r="J851" s="220"/>
      <c r="K851" s="220">
        <f t="shared" si="320"/>
        <v>0</v>
      </c>
      <c r="L851" s="220"/>
      <c r="M851" s="220">
        <f t="shared" si="321"/>
        <v>0</v>
      </c>
      <c r="N851" s="220"/>
      <c r="O851" s="220">
        <f t="shared" si="322"/>
        <v>0</v>
      </c>
      <c r="P851" s="220"/>
      <c r="Q851" s="220">
        <f t="shared" si="323"/>
        <v>0</v>
      </c>
      <c r="R851" s="220"/>
      <c r="S851" s="220">
        <f t="shared" si="324"/>
        <v>0</v>
      </c>
      <c r="T851" s="220"/>
      <c r="U851" s="220">
        <f t="shared" si="325"/>
        <v>0</v>
      </c>
      <c r="V851" s="220"/>
      <c r="W851" s="220">
        <f t="shared" si="326"/>
        <v>0</v>
      </c>
      <c r="X851" s="220"/>
      <c r="Y851" s="220">
        <f t="shared" si="327"/>
        <v>0</v>
      </c>
      <c r="Z851" s="220"/>
      <c r="AA851" s="220">
        <f t="shared" si="328"/>
        <v>0</v>
      </c>
      <c r="AC851" s="222" t="e">
        <f t="shared" si="356"/>
        <v>#DIV/0!</v>
      </c>
      <c r="AD851" s="220" t="e">
        <f t="shared" si="329"/>
        <v>#NUM!</v>
      </c>
      <c r="AE851" s="223" t="e">
        <f t="shared" si="330"/>
        <v>#NUM!</v>
      </c>
      <c r="AF851" s="223" t="e">
        <f t="shared" si="331"/>
        <v>#NUM!</v>
      </c>
      <c r="AG851" s="222" t="e">
        <f t="shared" si="332"/>
        <v>#NUM!</v>
      </c>
      <c r="AI851" s="220" t="e">
        <f t="shared" si="333"/>
        <v>#DIV/0!</v>
      </c>
      <c r="AJ851" s="222" t="e">
        <f t="shared" si="334"/>
        <v>#DIV/0!</v>
      </c>
      <c r="AK851" s="222" t="e">
        <f t="shared" si="335"/>
        <v>#DIV/0!</v>
      </c>
      <c r="AL851" s="222" t="e">
        <f t="shared" si="336"/>
        <v>#DIV/0!</v>
      </c>
    </row>
    <row r="852" spans="1:40" s="88" customFormat="1" ht="30" hidden="1" customHeight="1">
      <c r="A852" s="88">
        <f>'CONSTRUCTION COST ESTIMATE'!A852</f>
        <v>0</v>
      </c>
      <c r="B852" s="91">
        <f>'CONSTRUCTION COST ESTIMATE'!B852</f>
        <v>627.00800000000004</v>
      </c>
      <c r="C852" s="92" t="str">
        <f>'CONSTRUCTION COST ESTIMATE'!C852</f>
        <v>REMOVE AND RESET SIGN (GROUND MOUNTED)</v>
      </c>
      <c r="D852" s="93" t="str">
        <f>'CONSTRUCTION COST ESTIMATE'!BB852</f>
        <v>EA</v>
      </c>
      <c r="E852" s="94">
        <f>'CONSTRUCTION COST ESTIMATE'!BA852</f>
        <v>0</v>
      </c>
      <c r="F852" s="220">
        <f>'CONSTRUCTION COST ESTIMATE'!BC852</f>
        <v>0</v>
      </c>
      <c r="G852" s="221">
        <f>'CONSTRUCTION COST ESTIMATE'!BD852</f>
        <v>0</v>
      </c>
      <c r="H852" s="220"/>
      <c r="I852" s="220">
        <f t="shared" si="319"/>
        <v>0</v>
      </c>
      <c r="J852" s="220"/>
      <c r="K852" s="220">
        <f t="shared" si="320"/>
        <v>0</v>
      </c>
      <c r="L852" s="220"/>
      <c r="M852" s="220">
        <f t="shared" si="321"/>
        <v>0</v>
      </c>
      <c r="N852" s="220"/>
      <c r="O852" s="220">
        <f t="shared" si="322"/>
        <v>0</v>
      </c>
      <c r="P852" s="220"/>
      <c r="Q852" s="220">
        <f t="shared" si="323"/>
        <v>0</v>
      </c>
      <c r="R852" s="220"/>
      <c r="S852" s="220">
        <f t="shared" si="324"/>
        <v>0</v>
      </c>
      <c r="T852" s="220"/>
      <c r="U852" s="220">
        <f t="shared" si="325"/>
        <v>0</v>
      </c>
      <c r="V852" s="220"/>
      <c r="W852" s="220">
        <f t="shared" si="326"/>
        <v>0</v>
      </c>
      <c r="X852" s="220"/>
      <c r="Y852" s="220">
        <f t="shared" si="327"/>
        <v>0</v>
      </c>
      <c r="Z852" s="220"/>
      <c r="AA852" s="220">
        <f t="shared" si="328"/>
        <v>0</v>
      </c>
      <c r="AC852" s="222" t="e">
        <f t="shared" si="356"/>
        <v>#DIV/0!</v>
      </c>
      <c r="AD852" s="220" t="e">
        <f t="shared" si="329"/>
        <v>#NUM!</v>
      </c>
      <c r="AE852" s="223" t="e">
        <f t="shared" si="330"/>
        <v>#NUM!</v>
      </c>
      <c r="AF852" s="223" t="e">
        <f t="shared" si="331"/>
        <v>#NUM!</v>
      </c>
      <c r="AG852" s="222" t="e">
        <f t="shared" si="332"/>
        <v>#NUM!</v>
      </c>
      <c r="AI852" s="220" t="e">
        <f t="shared" si="333"/>
        <v>#DIV/0!</v>
      </c>
      <c r="AJ852" s="222" t="e">
        <f t="shared" si="334"/>
        <v>#DIV/0!</v>
      </c>
      <c r="AK852" s="222" t="e">
        <f t="shared" si="335"/>
        <v>#DIV/0!</v>
      </c>
      <c r="AL852" s="222" t="e">
        <f t="shared" si="336"/>
        <v>#DIV/0!</v>
      </c>
    </row>
    <row r="853" spans="1:40" s="88" customFormat="1" ht="30" hidden="1" customHeight="1">
      <c r="A853" s="88">
        <f>'CONSTRUCTION COST ESTIMATE'!A853</f>
        <v>0</v>
      </c>
      <c r="B853" s="91">
        <f>'CONSTRUCTION COST ESTIMATE'!B853</f>
        <v>627.00900000000001</v>
      </c>
      <c r="C853" s="92" t="str">
        <f>'CONSTRUCTION COST ESTIMATE'!C853</f>
        <v>REMOVE AND RESET SIGN (POLE MOUNTED)</v>
      </c>
      <c r="D853" s="93" t="str">
        <f>'CONSTRUCTION COST ESTIMATE'!BB853</f>
        <v>EA</v>
      </c>
      <c r="E853" s="94">
        <f>'CONSTRUCTION COST ESTIMATE'!BA853</f>
        <v>0</v>
      </c>
      <c r="F853" s="220">
        <f>'CONSTRUCTION COST ESTIMATE'!BC853</f>
        <v>0</v>
      </c>
      <c r="G853" s="221">
        <f>'CONSTRUCTION COST ESTIMATE'!BD853</f>
        <v>0</v>
      </c>
      <c r="H853" s="220"/>
      <c r="I853" s="220">
        <f t="shared" si="319"/>
        <v>0</v>
      </c>
      <c r="J853" s="220"/>
      <c r="K853" s="220">
        <f t="shared" si="320"/>
        <v>0</v>
      </c>
      <c r="L853" s="220"/>
      <c r="M853" s="220">
        <f t="shared" si="321"/>
        <v>0</v>
      </c>
      <c r="N853" s="220"/>
      <c r="O853" s="220">
        <f t="shared" si="322"/>
        <v>0</v>
      </c>
      <c r="P853" s="220"/>
      <c r="Q853" s="220">
        <f t="shared" si="323"/>
        <v>0</v>
      </c>
      <c r="R853" s="220"/>
      <c r="S853" s="220">
        <f t="shared" si="324"/>
        <v>0</v>
      </c>
      <c r="T853" s="220"/>
      <c r="U853" s="220">
        <f t="shared" si="325"/>
        <v>0</v>
      </c>
      <c r="V853" s="220"/>
      <c r="W853" s="220">
        <f t="shared" si="326"/>
        <v>0</v>
      </c>
      <c r="X853" s="220"/>
      <c r="Y853" s="220">
        <f t="shared" si="327"/>
        <v>0</v>
      </c>
      <c r="Z853" s="220"/>
      <c r="AA853" s="220">
        <f t="shared" si="328"/>
        <v>0</v>
      </c>
      <c r="AC853" s="222" t="e">
        <f t="shared" si="356"/>
        <v>#DIV/0!</v>
      </c>
      <c r="AD853" s="220" t="e">
        <f t="shared" si="329"/>
        <v>#NUM!</v>
      </c>
      <c r="AE853" s="223" t="e">
        <f t="shared" si="330"/>
        <v>#NUM!</v>
      </c>
      <c r="AF853" s="223" t="e">
        <f t="shared" si="331"/>
        <v>#NUM!</v>
      </c>
      <c r="AG853" s="222" t="e">
        <f t="shared" si="332"/>
        <v>#NUM!</v>
      </c>
      <c r="AI853" s="220" t="e">
        <f t="shared" si="333"/>
        <v>#DIV/0!</v>
      </c>
      <c r="AJ853" s="222" t="e">
        <f t="shared" si="334"/>
        <v>#DIV/0!</v>
      </c>
      <c r="AK853" s="222" t="e">
        <f t="shared" si="335"/>
        <v>#DIV/0!</v>
      </c>
      <c r="AL853" s="222" t="e">
        <f t="shared" si="336"/>
        <v>#DIV/0!</v>
      </c>
    </row>
    <row r="854" spans="1:40" s="88" customFormat="1" ht="30" hidden="1" customHeight="1">
      <c r="A854" s="88">
        <f>'CONSTRUCTION COST ESTIMATE'!A854</f>
        <v>0</v>
      </c>
      <c r="B854" s="91">
        <f>'CONSTRUCTION COST ESTIMATE'!B854</f>
        <v>627.01</v>
      </c>
      <c r="C854" s="92" t="str">
        <f>'CONSTRUCTION COST ESTIMATE'!C854</f>
        <v>SIGN PANEL (SIZE X SIZE) OVERHEAD ON EXISTING SUPPORT</v>
      </c>
      <c r="D854" s="93" t="str">
        <f>'CONSTRUCTION COST ESTIMATE'!BB854</f>
        <v>EA</v>
      </c>
      <c r="E854" s="94">
        <f>'CONSTRUCTION COST ESTIMATE'!BA854</f>
        <v>0</v>
      </c>
      <c r="F854" s="220">
        <f>'CONSTRUCTION COST ESTIMATE'!BC854</f>
        <v>0</v>
      </c>
      <c r="G854" s="221">
        <f>'CONSTRUCTION COST ESTIMATE'!BD854</f>
        <v>0</v>
      </c>
      <c r="H854" s="220"/>
      <c r="I854" s="220">
        <f t="shared" ref="I854:I917" si="357">$E854*H854</f>
        <v>0</v>
      </c>
      <c r="J854" s="220"/>
      <c r="K854" s="220">
        <f t="shared" ref="K854:K917" si="358">$E854*J854</f>
        <v>0</v>
      </c>
      <c r="L854" s="220"/>
      <c r="M854" s="220">
        <f t="shared" ref="M854:M917" si="359">$E854*L854</f>
        <v>0</v>
      </c>
      <c r="N854" s="220"/>
      <c r="O854" s="220">
        <f t="shared" ref="O854:O917" si="360">$E854*N854</f>
        <v>0</v>
      </c>
      <c r="P854" s="220"/>
      <c r="Q854" s="220">
        <f t="shared" ref="Q854:Q917" si="361">$E854*P854</f>
        <v>0</v>
      </c>
      <c r="R854" s="220"/>
      <c r="S854" s="220">
        <f t="shared" ref="S854:S917" si="362">$E854*R854</f>
        <v>0</v>
      </c>
      <c r="T854" s="220"/>
      <c r="U854" s="220">
        <f t="shared" ref="U854:U917" si="363">$E854*T854</f>
        <v>0</v>
      </c>
      <c r="V854" s="220"/>
      <c r="W854" s="220">
        <f t="shared" ref="W854:W917" si="364">$E854*V854</f>
        <v>0</v>
      </c>
      <c r="X854" s="220"/>
      <c r="Y854" s="220">
        <f t="shared" ref="Y854:Y917" si="365">$E854*X854</f>
        <v>0</v>
      </c>
      <c r="Z854" s="220"/>
      <c r="AA854" s="220">
        <f t="shared" ref="AA854:AA917" si="366">$E854*Z854</f>
        <v>0</v>
      </c>
      <c r="AC854" s="222" t="e">
        <f t="shared" si="356"/>
        <v>#DIV/0!</v>
      </c>
      <c r="AD854" s="220" t="e">
        <f t="shared" ref="AD854:AD917" si="367">MEDIAN(H854,J854,L854,N854,P854,R854,T854,V854,X854,Z854)</f>
        <v>#NUM!</v>
      </c>
      <c r="AE854" s="223" t="e">
        <f t="shared" ref="AE854:AE917" si="368">IF(H854&gt;AD854,"X","")</f>
        <v>#NUM!</v>
      </c>
      <c r="AF854" s="223" t="e">
        <f t="shared" ref="AF854:AF917" si="369">IF(H854&lt;AD854,"X","")</f>
        <v>#NUM!</v>
      </c>
      <c r="AG854" s="222" t="e">
        <f t="shared" ref="AG854:AG917" si="370">H854/AD854</f>
        <v>#NUM!</v>
      </c>
      <c r="AI854" s="220" t="e">
        <f t="shared" ref="AI854:AI917" si="371">AVERAGE(H854,J854,L854,N854,P854,R854,T854,V854,X854,Z854)</f>
        <v>#DIV/0!</v>
      </c>
      <c r="AJ854" s="222" t="e">
        <f t="shared" ref="AJ854:AJ917" si="372">AI854/F854</f>
        <v>#DIV/0!</v>
      </c>
      <c r="AK854" s="222" t="e">
        <f t="shared" ref="AK854:AK917" si="373">H854/F854</f>
        <v>#DIV/0!</v>
      </c>
      <c r="AL854" s="222" t="e">
        <f t="shared" ref="AL854:AL917" si="374">H854/AI854</f>
        <v>#DIV/0!</v>
      </c>
    </row>
    <row r="855" spans="1:40" s="88" customFormat="1" ht="30" hidden="1" customHeight="1">
      <c r="A855" s="88">
        <f>'CONSTRUCTION COST ESTIMATE'!A855</f>
        <v>0</v>
      </c>
      <c r="B855" s="91">
        <f>'CONSTRUCTION COST ESTIMATE'!B855</f>
        <v>627.01099999999997</v>
      </c>
      <c r="C855" s="92" t="str">
        <f>'CONSTRUCTION COST ESTIMATE'!C855</f>
        <v>OVERHEAD SIGN(S) (SIZE X SIZE) INSTALLED ON NEW TRAFFIC SIGNAL POLE WITH XX MAST ARM</v>
      </c>
      <c r="D855" s="93" t="str">
        <f>'CONSTRUCTION COST ESTIMATE'!BB855</f>
        <v>EA</v>
      </c>
      <c r="E855" s="94">
        <f>'CONSTRUCTION COST ESTIMATE'!BA855</f>
        <v>0</v>
      </c>
      <c r="F855" s="220">
        <f>'CONSTRUCTION COST ESTIMATE'!BC855</f>
        <v>0</v>
      </c>
      <c r="G855" s="221">
        <f>'CONSTRUCTION COST ESTIMATE'!BD855</f>
        <v>0</v>
      </c>
      <c r="H855" s="220"/>
      <c r="I855" s="220">
        <f t="shared" si="357"/>
        <v>0</v>
      </c>
      <c r="J855" s="220"/>
      <c r="K855" s="220">
        <f t="shared" si="358"/>
        <v>0</v>
      </c>
      <c r="L855" s="220"/>
      <c r="M855" s="220">
        <f t="shared" si="359"/>
        <v>0</v>
      </c>
      <c r="N855" s="220"/>
      <c r="O855" s="220">
        <f t="shared" si="360"/>
        <v>0</v>
      </c>
      <c r="P855" s="220"/>
      <c r="Q855" s="220">
        <f t="shared" si="361"/>
        <v>0</v>
      </c>
      <c r="R855" s="220"/>
      <c r="S855" s="220">
        <f t="shared" si="362"/>
        <v>0</v>
      </c>
      <c r="T855" s="220"/>
      <c r="U855" s="220">
        <f t="shared" si="363"/>
        <v>0</v>
      </c>
      <c r="V855" s="220"/>
      <c r="W855" s="220">
        <f t="shared" si="364"/>
        <v>0</v>
      </c>
      <c r="X855" s="220"/>
      <c r="Y855" s="220">
        <f t="shared" si="365"/>
        <v>0</v>
      </c>
      <c r="Z855" s="220"/>
      <c r="AA855" s="220">
        <f t="shared" si="366"/>
        <v>0</v>
      </c>
      <c r="AC855" s="222" t="e">
        <f t="shared" si="356"/>
        <v>#DIV/0!</v>
      </c>
      <c r="AD855" s="220" t="e">
        <f t="shared" si="367"/>
        <v>#NUM!</v>
      </c>
      <c r="AE855" s="223" t="e">
        <f t="shared" si="368"/>
        <v>#NUM!</v>
      </c>
      <c r="AF855" s="223" t="e">
        <f t="shared" si="369"/>
        <v>#NUM!</v>
      </c>
      <c r="AG855" s="222" t="e">
        <f t="shared" si="370"/>
        <v>#NUM!</v>
      </c>
      <c r="AI855" s="220" t="e">
        <f t="shared" si="371"/>
        <v>#DIV/0!</v>
      </c>
      <c r="AJ855" s="222" t="e">
        <f t="shared" si="372"/>
        <v>#DIV/0!</v>
      </c>
      <c r="AK855" s="222" t="e">
        <f t="shared" si="373"/>
        <v>#DIV/0!</v>
      </c>
      <c r="AL855" s="222" t="e">
        <f t="shared" si="374"/>
        <v>#DIV/0!</v>
      </c>
    </row>
    <row r="856" spans="1:40" s="88" customFormat="1" ht="30" customHeight="1">
      <c r="A856" s="237" t="str">
        <f>'CONSTRUCTION COST ESTIMATE'!A856</f>
        <v>SP 628</v>
      </c>
      <c r="B856" s="140"/>
      <c r="C856" s="136" t="str">
        <f>'CONSTRUCTION COST ESTIMATE'!C856</f>
        <v>TRAFFIC STRIPING, PVMT, &amp; CURB MARKINGS</v>
      </c>
      <c r="D856" s="135"/>
      <c r="E856" s="137"/>
      <c r="F856" s="138"/>
      <c r="G856" s="238"/>
      <c r="H856" s="138"/>
      <c r="I856" s="138"/>
      <c r="J856" s="138"/>
      <c r="K856" s="138"/>
      <c r="L856" s="138"/>
      <c r="M856" s="138"/>
      <c r="N856" s="138"/>
      <c r="O856" s="138"/>
      <c r="P856" s="138"/>
      <c r="Q856" s="138"/>
      <c r="R856" s="138"/>
      <c r="S856" s="138"/>
      <c r="T856" s="138"/>
      <c r="U856" s="138"/>
      <c r="V856" s="138"/>
      <c r="W856" s="138"/>
      <c r="X856" s="138"/>
      <c r="Y856" s="138"/>
      <c r="Z856" s="138"/>
      <c r="AA856" s="138"/>
      <c r="AB856" s="239"/>
      <c r="AC856" s="240"/>
      <c r="AD856" s="241"/>
      <c r="AE856" s="242"/>
      <c r="AF856" s="242"/>
      <c r="AG856" s="240"/>
      <c r="AH856" s="239"/>
      <c r="AI856" s="241"/>
      <c r="AJ856" s="240"/>
      <c r="AK856" s="240"/>
      <c r="AL856" s="240"/>
      <c r="AN856" s="139" t="s">
        <v>1447</v>
      </c>
    </row>
    <row r="857" spans="1:40" s="88" customFormat="1" ht="30" hidden="1" customHeight="1">
      <c r="A857" s="88">
        <f>'CONSTRUCTION COST ESTIMATE'!A857</f>
        <v>0</v>
      </c>
      <c r="B857" s="91">
        <f>'CONSTRUCTION COST ESTIMATE'!B857</f>
        <v>628.00099999999998</v>
      </c>
      <c r="C857" s="92" t="str">
        <f>'CONSTRUCTION COST ESTIMATE'!C857</f>
        <v>4 INCH SOLID WHITE LINE (PAINT)</v>
      </c>
      <c r="D857" s="93" t="str">
        <f>'CONSTRUCTION COST ESTIMATE'!BB857</f>
        <v>LF</v>
      </c>
      <c r="E857" s="94">
        <f>'CONSTRUCTION COST ESTIMATE'!BA857</f>
        <v>0</v>
      </c>
      <c r="F857" s="220">
        <f>'CONSTRUCTION COST ESTIMATE'!BC857</f>
        <v>0</v>
      </c>
      <c r="G857" s="221">
        <f>'CONSTRUCTION COST ESTIMATE'!BD857</f>
        <v>0</v>
      </c>
      <c r="H857" s="220"/>
      <c r="I857" s="220">
        <f t="shared" si="357"/>
        <v>0</v>
      </c>
      <c r="J857" s="220"/>
      <c r="K857" s="220">
        <f t="shared" si="358"/>
        <v>0</v>
      </c>
      <c r="L857" s="220"/>
      <c r="M857" s="220">
        <f t="shared" si="359"/>
        <v>0</v>
      </c>
      <c r="N857" s="220"/>
      <c r="O857" s="220">
        <f t="shared" si="360"/>
        <v>0</v>
      </c>
      <c r="P857" s="220"/>
      <c r="Q857" s="220">
        <f t="shared" si="361"/>
        <v>0</v>
      </c>
      <c r="R857" s="220"/>
      <c r="S857" s="220">
        <f t="shared" si="362"/>
        <v>0</v>
      </c>
      <c r="T857" s="220"/>
      <c r="U857" s="220">
        <f t="shared" si="363"/>
        <v>0</v>
      </c>
      <c r="V857" s="220"/>
      <c r="W857" s="220">
        <f t="shared" si="364"/>
        <v>0</v>
      </c>
      <c r="X857" s="220"/>
      <c r="Y857" s="220">
        <f t="shared" si="365"/>
        <v>0</v>
      </c>
      <c r="Z857" s="220"/>
      <c r="AA857" s="220">
        <f t="shared" si="366"/>
        <v>0</v>
      </c>
      <c r="AC857" s="222" t="e">
        <f t="shared" ref="AC857:AC888" si="375">I857/$I$1460</f>
        <v>#DIV/0!</v>
      </c>
      <c r="AD857" s="220" t="e">
        <f t="shared" si="367"/>
        <v>#NUM!</v>
      </c>
      <c r="AE857" s="223" t="e">
        <f t="shared" si="368"/>
        <v>#NUM!</v>
      </c>
      <c r="AF857" s="223" t="e">
        <f t="shared" si="369"/>
        <v>#NUM!</v>
      </c>
      <c r="AG857" s="222" t="e">
        <f t="shared" si="370"/>
        <v>#NUM!</v>
      </c>
      <c r="AI857" s="220" t="e">
        <f t="shared" si="371"/>
        <v>#DIV/0!</v>
      </c>
      <c r="AJ857" s="222" t="e">
        <f t="shared" si="372"/>
        <v>#DIV/0!</v>
      </c>
      <c r="AK857" s="222" t="e">
        <f t="shared" si="373"/>
        <v>#DIV/0!</v>
      </c>
      <c r="AL857" s="222" t="e">
        <f t="shared" si="374"/>
        <v>#DIV/0!</v>
      </c>
    </row>
    <row r="858" spans="1:40" s="88" customFormat="1" ht="30" hidden="1" customHeight="1">
      <c r="A858" s="88">
        <f>'CONSTRUCTION COST ESTIMATE'!A858</f>
        <v>0</v>
      </c>
      <c r="B858" s="91">
        <f>'CONSTRUCTION COST ESTIMATE'!B858</f>
        <v>628.00199999999995</v>
      </c>
      <c r="C858" s="92" t="str">
        <f>'CONSTRUCTION COST ESTIMATE'!C858</f>
        <v>4 INCH SOLID WHITE LINE (POLYUREA)</v>
      </c>
      <c r="D858" s="93" t="str">
        <f>'CONSTRUCTION COST ESTIMATE'!BB858</f>
        <v>LF</v>
      </c>
      <c r="E858" s="94">
        <f>'CONSTRUCTION COST ESTIMATE'!BA858</f>
        <v>0</v>
      </c>
      <c r="F858" s="220">
        <f>'CONSTRUCTION COST ESTIMATE'!BC858</f>
        <v>0</v>
      </c>
      <c r="G858" s="221">
        <f>'CONSTRUCTION COST ESTIMATE'!BD858</f>
        <v>0</v>
      </c>
      <c r="H858" s="220"/>
      <c r="I858" s="220">
        <f t="shared" si="357"/>
        <v>0</v>
      </c>
      <c r="J858" s="220"/>
      <c r="K858" s="220">
        <f t="shared" si="358"/>
        <v>0</v>
      </c>
      <c r="L858" s="220"/>
      <c r="M858" s="220">
        <f t="shared" si="359"/>
        <v>0</v>
      </c>
      <c r="N858" s="220"/>
      <c r="O858" s="220">
        <f t="shared" si="360"/>
        <v>0</v>
      </c>
      <c r="P858" s="220"/>
      <c r="Q858" s="220">
        <f t="shared" si="361"/>
        <v>0</v>
      </c>
      <c r="R858" s="220"/>
      <c r="S858" s="220">
        <f t="shared" si="362"/>
        <v>0</v>
      </c>
      <c r="T858" s="220"/>
      <c r="U858" s="220">
        <f t="shared" si="363"/>
        <v>0</v>
      </c>
      <c r="V858" s="220"/>
      <c r="W858" s="220">
        <f t="shared" si="364"/>
        <v>0</v>
      </c>
      <c r="X858" s="220"/>
      <c r="Y858" s="220">
        <f t="shared" si="365"/>
        <v>0</v>
      </c>
      <c r="Z858" s="220"/>
      <c r="AA858" s="220">
        <f t="shared" si="366"/>
        <v>0</v>
      </c>
      <c r="AC858" s="222" t="e">
        <f t="shared" si="375"/>
        <v>#DIV/0!</v>
      </c>
      <c r="AD858" s="220" t="e">
        <f t="shared" si="367"/>
        <v>#NUM!</v>
      </c>
      <c r="AE858" s="223" t="e">
        <f t="shared" si="368"/>
        <v>#NUM!</v>
      </c>
      <c r="AF858" s="223" t="e">
        <f t="shared" si="369"/>
        <v>#NUM!</v>
      </c>
      <c r="AG858" s="222" t="e">
        <f t="shared" si="370"/>
        <v>#NUM!</v>
      </c>
      <c r="AI858" s="220" t="e">
        <f t="shared" si="371"/>
        <v>#DIV/0!</v>
      </c>
      <c r="AJ858" s="222" t="e">
        <f t="shared" si="372"/>
        <v>#DIV/0!</v>
      </c>
      <c r="AK858" s="222" t="e">
        <f t="shared" si="373"/>
        <v>#DIV/0!</v>
      </c>
      <c r="AL858" s="222" t="e">
        <f t="shared" si="374"/>
        <v>#DIV/0!</v>
      </c>
    </row>
    <row r="859" spans="1:40" s="88" customFormat="1" ht="30" hidden="1" customHeight="1">
      <c r="A859" s="88">
        <f>'CONSTRUCTION COST ESTIMATE'!A859</f>
        <v>0</v>
      </c>
      <c r="B859" s="91">
        <f>'CONSTRUCTION COST ESTIMATE'!B859</f>
        <v>628.00300000000004</v>
      </c>
      <c r="C859" s="92" t="str">
        <f>'CONSTRUCTION COST ESTIMATE'!C859</f>
        <v>4 INCH SOLID WHITE LINE (PAVEMENT MARKING TAPE)</v>
      </c>
      <c r="D859" s="93" t="str">
        <f>'CONSTRUCTION COST ESTIMATE'!BB859</f>
        <v>LF</v>
      </c>
      <c r="E859" s="94">
        <f>'CONSTRUCTION COST ESTIMATE'!BA859</f>
        <v>0</v>
      </c>
      <c r="F859" s="220">
        <f>'CONSTRUCTION COST ESTIMATE'!BC859</f>
        <v>0</v>
      </c>
      <c r="G859" s="221">
        <f>'CONSTRUCTION COST ESTIMATE'!BD859</f>
        <v>0</v>
      </c>
      <c r="H859" s="220"/>
      <c r="I859" s="220">
        <f t="shared" si="357"/>
        <v>0</v>
      </c>
      <c r="J859" s="220"/>
      <c r="K859" s="220">
        <f t="shared" si="358"/>
        <v>0</v>
      </c>
      <c r="L859" s="220"/>
      <c r="M859" s="220">
        <f t="shared" si="359"/>
        <v>0</v>
      </c>
      <c r="N859" s="220"/>
      <c r="O859" s="220">
        <f t="shared" si="360"/>
        <v>0</v>
      </c>
      <c r="P859" s="220"/>
      <c r="Q859" s="220">
        <f t="shared" si="361"/>
        <v>0</v>
      </c>
      <c r="R859" s="220"/>
      <c r="S859" s="220">
        <f t="shared" si="362"/>
        <v>0</v>
      </c>
      <c r="T859" s="220"/>
      <c r="U859" s="220">
        <f t="shared" si="363"/>
        <v>0</v>
      </c>
      <c r="V859" s="220"/>
      <c r="W859" s="220">
        <f t="shared" si="364"/>
        <v>0</v>
      </c>
      <c r="X859" s="220"/>
      <c r="Y859" s="220">
        <f t="shared" si="365"/>
        <v>0</v>
      </c>
      <c r="Z859" s="220"/>
      <c r="AA859" s="220">
        <f t="shared" si="366"/>
        <v>0</v>
      </c>
      <c r="AC859" s="222" t="e">
        <f t="shared" si="375"/>
        <v>#DIV/0!</v>
      </c>
      <c r="AD859" s="220" t="e">
        <f t="shared" si="367"/>
        <v>#NUM!</v>
      </c>
      <c r="AE859" s="223" t="e">
        <f t="shared" si="368"/>
        <v>#NUM!</v>
      </c>
      <c r="AF859" s="223" t="e">
        <f t="shared" si="369"/>
        <v>#NUM!</v>
      </c>
      <c r="AG859" s="222" t="e">
        <f t="shared" si="370"/>
        <v>#NUM!</v>
      </c>
      <c r="AI859" s="220" t="e">
        <f t="shared" si="371"/>
        <v>#DIV/0!</v>
      </c>
      <c r="AJ859" s="222" t="e">
        <f t="shared" si="372"/>
        <v>#DIV/0!</v>
      </c>
      <c r="AK859" s="222" t="e">
        <f t="shared" si="373"/>
        <v>#DIV/0!</v>
      </c>
      <c r="AL859" s="222" t="e">
        <f t="shared" si="374"/>
        <v>#DIV/0!</v>
      </c>
    </row>
    <row r="860" spans="1:40" s="88" customFormat="1" ht="30" hidden="1" customHeight="1">
      <c r="A860" s="88">
        <f>'CONSTRUCTION COST ESTIMATE'!A860</f>
        <v>0</v>
      </c>
      <c r="B860" s="91">
        <f>'CONSTRUCTION COST ESTIMATE'!B860</f>
        <v>628.00400000000002</v>
      </c>
      <c r="C860" s="92" t="str">
        <f>'CONSTRUCTION COST ESTIMATE'!C860</f>
        <v>4 INCH SOLID YELLOW LINE (PAINT)</v>
      </c>
      <c r="D860" s="93" t="str">
        <f>'CONSTRUCTION COST ESTIMATE'!BB860</f>
        <v>LF</v>
      </c>
      <c r="E860" s="94">
        <f>'CONSTRUCTION COST ESTIMATE'!BA860</f>
        <v>0</v>
      </c>
      <c r="F860" s="220">
        <f>'CONSTRUCTION COST ESTIMATE'!BC860</f>
        <v>0</v>
      </c>
      <c r="G860" s="221">
        <f>'CONSTRUCTION COST ESTIMATE'!BD860</f>
        <v>0</v>
      </c>
      <c r="H860" s="220"/>
      <c r="I860" s="220">
        <f t="shared" si="357"/>
        <v>0</v>
      </c>
      <c r="J860" s="220"/>
      <c r="K860" s="220">
        <f t="shared" si="358"/>
        <v>0</v>
      </c>
      <c r="L860" s="220"/>
      <c r="M860" s="220">
        <f t="shared" si="359"/>
        <v>0</v>
      </c>
      <c r="N860" s="220"/>
      <c r="O860" s="220">
        <f t="shared" si="360"/>
        <v>0</v>
      </c>
      <c r="P860" s="220"/>
      <c r="Q860" s="220">
        <f t="shared" si="361"/>
        <v>0</v>
      </c>
      <c r="R860" s="220"/>
      <c r="S860" s="220">
        <f t="shared" si="362"/>
        <v>0</v>
      </c>
      <c r="T860" s="220"/>
      <c r="U860" s="220">
        <f t="shared" si="363"/>
        <v>0</v>
      </c>
      <c r="V860" s="220"/>
      <c r="W860" s="220">
        <f t="shared" si="364"/>
        <v>0</v>
      </c>
      <c r="X860" s="220"/>
      <c r="Y860" s="220">
        <f t="shared" si="365"/>
        <v>0</v>
      </c>
      <c r="Z860" s="220"/>
      <c r="AA860" s="220">
        <f t="shared" si="366"/>
        <v>0</v>
      </c>
      <c r="AC860" s="222" t="e">
        <f t="shared" si="375"/>
        <v>#DIV/0!</v>
      </c>
      <c r="AD860" s="220" t="e">
        <f t="shared" si="367"/>
        <v>#NUM!</v>
      </c>
      <c r="AE860" s="223" t="e">
        <f t="shared" si="368"/>
        <v>#NUM!</v>
      </c>
      <c r="AF860" s="223" t="e">
        <f t="shared" si="369"/>
        <v>#NUM!</v>
      </c>
      <c r="AG860" s="222" t="e">
        <f t="shared" si="370"/>
        <v>#NUM!</v>
      </c>
      <c r="AI860" s="220" t="e">
        <f t="shared" si="371"/>
        <v>#DIV/0!</v>
      </c>
      <c r="AJ860" s="222" t="e">
        <f t="shared" si="372"/>
        <v>#DIV/0!</v>
      </c>
      <c r="AK860" s="222" t="e">
        <f t="shared" si="373"/>
        <v>#DIV/0!</v>
      </c>
      <c r="AL860" s="222" t="e">
        <f t="shared" si="374"/>
        <v>#DIV/0!</v>
      </c>
    </row>
    <row r="861" spans="1:40" s="88" customFormat="1" ht="30" hidden="1" customHeight="1">
      <c r="A861" s="88">
        <f>'CONSTRUCTION COST ESTIMATE'!A861</f>
        <v>0</v>
      </c>
      <c r="B861" s="91">
        <f>'CONSTRUCTION COST ESTIMATE'!B861</f>
        <v>628.005</v>
      </c>
      <c r="C861" s="92" t="str">
        <f>'CONSTRUCTION COST ESTIMATE'!C861</f>
        <v>4 INCH SOLID YELLOW LINE (POLYUREA)</v>
      </c>
      <c r="D861" s="93" t="str">
        <f>'CONSTRUCTION COST ESTIMATE'!BB861</f>
        <v>LF</v>
      </c>
      <c r="E861" s="94">
        <f>'CONSTRUCTION COST ESTIMATE'!BA861</f>
        <v>0</v>
      </c>
      <c r="F861" s="220">
        <f>'CONSTRUCTION COST ESTIMATE'!BC861</f>
        <v>0</v>
      </c>
      <c r="G861" s="221">
        <f>'CONSTRUCTION COST ESTIMATE'!BD861</f>
        <v>0</v>
      </c>
      <c r="H861" s="220"/>
      <c r="I861" s="220">
        <f t="shared" si="357"/>
        <v>0</v>
      </c>
      <c r="J861" s="220"/>
      <c r="K861" s="220">
        <f t="shared" si="358"/>
        <v>0</v>
      </c>
      <c r="L861" s="220"/>
      <c r="M861" s="220">
        <f t="shared" si="359"/>
        <v>0</v>
      </c>
      <c r="N861" s="220"/>
      <c r="O861" s="220">
        <f t="shared" si="360"/>
        <v>0</v>
      </c>
      <c r="P861" s="220"/>
      <c r="Q861" s="220">
        <f t="shared" si="361"/>
        <v>0</v>
      </c>
      <c r="R861" s="220"/>
      <c r="S861" s="220">
        <f t="shared" si="362"/>
        <v>0</v>
      </c>
      <c r="T861" s="220"/>
      <c r="U861" s="220">
        <f t="shared" si="363"/>
        <v>0</v>
      </c>
      <c r="V861" s="220"/>
      <c r="W861" s="220">
        <f t="shared" si="364"/>
        <v>0</v>
      </c>
      <c r="X861" s="220"/>
      <c r="Y861" s="220">
        <f t="shared" si="365"/>
        <v>0</v>
      </c>
      <c r="Z861" s="220"/>
      <c r="AA861" s="220">
        <f t="shared" si="366"/>
        <v>0</v>
      </c>
      <c r="AC861" s="222" t="e">
        <f t="shared" si="375"/>
        <v>#DIV/0!</v>
      </c>
      <c r="AD861" s="220" t="e">
        <f t="shared" si="367"/>
        <v>#NUM!</v>
      </c>
      <c r="AE861" s="223" t="e">
        <f t="shared" si="368"/>
        <v>#NUM!</v>
      </c>
      <c r="AF861" s="223" t="e">
        <f t="shared" si="369"/>
        <v>#NUM!</v>
      </c>
      <c r="AG861" s="222" t="e">
        <f t="shared" si="370"/>
        <v>#NUM!</v>
      </c>
      <c r="AI861" s="220" t="e">
        <f t="shared" si="371"/>
        <v>#DIV/0!</v>
      </c>
      <c r="AJ861" s="222" t="e">
        <f t="shared" si="372"/>
        <v>#DIV/0!</v>
      </c>
      <c r="AK861" s="222" t="e">
        <f t="shared" si="373"/>
        <v>#DIV/0!</v>
      </c>
      <c r="AL861" s="222" t="e">
        <f t="shared" si="374"/>
        <v>#DIV/0!</v>
      </c>
    </row>
    <row r="862" spans="1:40" s="88" customFormat="1" ht="30" hidden="1" customHeight="1">
      <c r="A862" s="88">
        <f>'CONSTRUCTION COST ESTIMATE'!A862</f>
        <v>0</v>
      </c>
      <c r="B862" s="91">
        <f>'CONSTRUCTION COST ESTIMATE'!B862</f>
        <v>628.00599999999997</v>
      </c>
      <c r="C862" s="92" t="str">
        <f>'CONSTRUCTION COST ESTIMATE'!C862</f>
        <v>4 INCH SOLID YELLOW LINE (PAVEMENT MARKING TAPE)</v>
      </c>
      <c r="D862" s="93" t="str">
        <f>'CONSTRUCTION COST ESTIMATE'!BB862</f>
        <v>LF</v>
      </c>
      <c r="E862" s="94">
        <f>'CONSTRUCTION COST ESTIMATE'!BA862</f>
        <v>0</v>
      </c>
      <c r="F862" s="220">
        <f>'CONSTRUCTION COST ESTIMATE'!BC862</f>
        <v>0</v>
      </c>
      <c r="G862" s="221">
        <f>'CONSTRUCTION COST ESTIMATE'!BD862</f>
        <v>0</v>
      </c>
      <c r="H862" s="220"/>
      <c r="I862" s="220">
        <f t="shared" si="357"/>
        <v>0</v>
      </c>
      <c r="J862" s="220"/>
      <c r="K862" s="220">
        <f t="shared" si="358"/>
        <v>0</v>
      </c>
      <c r="L862" s="220"/>
      <c r="M862" s="220">
        <f t="shared" si="359"/>
        <v>0</v>
      </c>
      <c r="N862" s="220"/>
      <c r="O862" s="220">
        <f t="shared" si="360"/>
        <v>0</v>
      </c>
      <c r="P862" s="220"/>
      <c r="Q862" s="220">
        <f t="shared" si="361"/>
        <v>0</v>
      </c>
      <c r="R862" s="220"/>
      <c r="S862" s="220">
        <f t="shared" si="362"/>
        <v>0</v>
      </c>
      <c r="T862" s="220"/>
      <c r="U862" s="220">
        <f t="shared" si="363"/>
        <v>0</v>
      </c>
      <c r="V862" s="220"/>
      <c r="W862" s="220">
        <f t="shared" si="364"/>
        <v>0</v>
      </c>
      <c r="X862" s="220"/>
      <c r="Y862" s="220">
        <f t="shared" si="365"/>
        <v>0</v>
      </c>
      <c r="Z862" s="220"/>
      <c r="AA862" s="220">
        <f t="shared" si="366"/>
        <v>0</v>
      </c>
      <c r="AC862" s="222" t="e">
        <f t="shared" si="375"/>
        <v>#DIV/0!</v>
      </c>
      <c r="AD862" s="220" t="e">
        <f t="shared" si="367"/>
        <v>#NUM!</v>
      </c>
      <c r="AE862" s="223" t="e">
        <f t="shared" si="368"/>
        <v>#NUM!</v>
      </c>
      <c r="AF862" s="223" t="e">
        <f t="shared" si="369"/>
        <v>#NUM!</v>
      </c>
      <c r="AG862" s="222" t="e">
        <f t="shared" si="370"/>
        <v>#NUM!</v>
      </c>
      <c r="AI862" s="220" t="e">
        <f t="shared" si="371"/>
        <v>#DIV/0!</v>
      </c>
      <c r="AJ862" s="222" t="e">
        <f t="shared" si="372"/>
        <v>#DIV/0!</v>
      </c>
      <c r="AK862" s="222" t="e">
        <f t="shared" si="373"/>
        <v>#DIV/0!</v>
      </c>
      <c r="AL862" s="222" t="e">
        <f t="shared" si="374"/>
        <v>#DIV/0!</v>
      </c>
    </row>
    <row r="863" spans="1:40" s="88" customFormat="1" ht="30" hidden="1" customHeight="1">
      <c r="A863" s="88">
        <f>'CONSTRUCTION COST ESTIMATE'!A863</f>
        <v>0</v>
      </c>
      <c r="B863" s="91">
        <f>'CONSTRUCTION COST ESTIMATE'!B863</f>
        <v>628.00699999999995</v>
      </c>
      <c r="C863" s="92" t="str">
        <f>'CONSTRUCTION COST ESTIMATE'!C863</f>
        <v>4 INCH DASHED WHITE LINE (PAINT)</v>
      </c>
      <c r="D863" s="93" t="str">
        <f>'CONSTRUCTION COST ESTIMATE'!BB863</f>
        <v>LF</v>
      </c>
      <c r="E863" s="94">
        <f>'CONSTRUCTION COST ESTIMATE'!BA863</f>
        <v>0</v>
      </c>
      <c r="F863" s="220">
        <f>'CONSTRUCTION COST ESTIMATE'!BC863</f>
        <v>0</v>
      </c>
      <c r="G863" s="221">
        <f>'CONSTRUCTION COST ESTIMATE'!BD863</f>
        <v>0</v>
      </c>
      <c r="H863" s="220"/>
      <c r="I863" s="220">
        <f t="shared" si="357"/>
        <v>0</v>
      </c>
      <c r="J863" s="220"/>
      <c r="K863" s="220">
        <f t="shared" si="358"/>
        <v>0</v>
      </c>
      <c r="L863" s="220"/>
      <c r="M863" s="220">
        <f t="shared" si="359"/>
        <v>0</v>
      </c>
      <c r="N863" s="220"/>
      <c r="O863" s="220">
        <f t="shared" si="360"/>
        <v>0</v>
      </c>
      <c r="P863" s="220"/>
      <c r="Q863" s="220">
        <f t="shared" si="361"/>
        <v>0</v>
      </c>
      <c r="R863" s="220"/>
      <c r="S863" s="220">
        <f t="shared" si="362"/>
        <v>0</v>
      </c>
      <c r="T863" s="220"/>
      <c r="U863" s="220">
        <f t="shared" si="363"/>
        <v>0</v>
      </c>
      <c r="V863" s="220"/>
      <c r="W863" s="220">
        <f t="shared" si="364"/>
        <v>0</v>
      </c>
      <c r="X863" s="220"/>
      <c r="Y863" s="220">
        <f t="shared" si="365"/>
        <v>0</v>
      </c>
      <c r="Z863" s="220"/>
      <c r="AA863" s="220">
        <f t="shared" si="366"/>
        <v>0</v>
      </c>
      <c r="AC863" s="222" t="e">
        <f t="shared" si="375"/>
        <v>#DIV/0!</v>
      </c>
      <c r="AD863" s="220" t="e">
        <f t="shared" si="367"/>
        <v>#NUM!</v>
      </c>
      <c r="AE863" s="223" t="e">
        <f t="shared" si="368"/>
        <v>#NUM!</v>
      </c>
      <c r="AF863" s="223" t="e">
        <f t="shared" si="369"/>
        <v>#NUM!</v>
      </c>
      <c r="AG863" s="222" t="e">
        <f t="shared" si="370"/>
        <v>#NUM!</v>
      </c>
      <c r="AI863" s="220" t="e">
        <f t="shared" si="371"/>
        <v>#DIV/0!</v>
      </c>
      <c r="AJ863" s="222" t="e">
        <f t="shared" si="372"/>
        <v>#DIV/0!</v>
      </c>
      <c r="AK863" s="222" t="e">
        <f t="shared" si="373"/>
        <v>#DIV/0!</v>
      </c>
      <c r="AL863" s="222" t="e">
        <f t="shared" si="374"/>
        <v>#DIV/0!</v>
      </c>
    </row>
    <row r="864" spans="1:40" s="88" customFormat="1" ht="30" hidden="1" customHeight="1">
      <c r="A864" s="88">
        <f>'CONSTRUCTION COST ESTIMATE'!A864</f>
        <v>0</v>
      </c>
      <c r="B864" s="91">
        <f>'CONSTRUCTION COST ESTIMATE'!B864</f>
        <v>628.00800000000004</v>
      </c>
      <c r="C864" s="92" t="str">
        <f>'CONSTRUCTION COST ESTIMATE'!C864</f>
        <v>4 INCH DASHED WHITE LINE (POLYUREA)</v>
      </c>
      <c r="D864" s="93" t="str">
        <f>'CONSTRUCTION COST ESTIMATE'!BB864</f>
        <v>LF</v>
      </c>
      <c r="E864" s="94">
        <f>'CONSTRUCTION COST ESTIMATE'!BA864</f>
        <v>0</v>
      </c>
      <c r="F864" s="220">
        <f>'CONSTRUCTION COST ESTIMATE'!BC864</f>
        <v>0</v>
      </c>
      <c r="G864" s="221">
        <f>'CONSTRUCTION COST ESTIMATE'!BD864</f>
        <v>0</v>
      </c>
      <c r="H864" s="220"/>
      <c r="I864" s="220">
        <f t="shared" si="357"/>
        <v>0</v>
      </c>
      <c r="J864" s="220"/>
      <c r="K864" s="220">
        <f t="shared" si="358"/>
        <v>0</v>
      </c>
      <c r="L864" s="220"/>
      <c r="M864" s="220">
        <f t="shared" si="359"/>
        <v>0</v>
      </c>
      <c r="N864" s="220"/>
      <c r="O864" s="220">
        <f t="shared" si="360"/>
        <v>0</v>
      </c>
      <c r="P864" s="220"/>
      <c r="Q864" s="220">
        <f t="shared" si="361"/>
        <v>0</v>
      </c>
      <c r="R864" s="220"/>
      <c r="S864" s="220">
        <f t="shared" si="362"/>
        <v>0</v>
      </c>
      <c r="T864" s="220"/>
      <c r="U864" s="220">
        <f t="shared" si="363"/>
        <v>0</v>
      </c>
      <c r="V864" s="220"/>
      <c r="W864" s="220">
        <f t="shared" si="364"/>
        <v>0</v>
      </c>
      <c r="X864" s="220"/>
      <c r="Y864" s="220">
        <f t="shared" si="365"/>
        <v>0</v>
      </c>
      <c r="Z864" s="220"/>
      <c r="AA864" s="220">
        <f t="shared" si="366"/>
        <v>0</v>
      </c>
      <c r="AC864" s="222" t="e">
        <f t="shared" si="375"/>
        <v>#DIV/0!</v>
      </c>
      <c r="AD864" s="220" t="e">
        <f t="shared" si="367"/>
        <v>#NUM!</v>
      </c>
      <c r="AE864" s="223" t="e">
        <f t="shared" si="368"/>
        <v>#NUM!</v>
      </c>
      <c r="AF864" s="223" t="e">
        <f t="shared" si="369"/>
        <v>#NUM!</v>
      </c>
      <c r="AG864" s="222" t="e">
        <f t="shared" si="370"/>
        <v>#NUM!</v>
      </c>
      <c r="AI864" s="220" t="e">
        <f t="shared" si="371"/>
        <v>#DIV/0!</v>
      </c>
      <c r="AJ864" s="222" t="e">
        <f t="shared" si="372"/>
        <v>#DIV/0!</v>
      </c>
      <c r="AK864" s="222" t="e">
        <f t="shared" si="373"/>
        <v>#DIV/0!</v>
      </c>
      <c r="AL864" s="222" t="e">
        <f t="shared" si="374"/>
        <v>#DIV/0!</v>
      </c>
    </row>
    <row r="865" spans="1:38" s="88" customFormat="1" ht="30" hidden="1" customHeight="1">
      <c r="A865" s="88">
        <f>'CONSTRUCTION COST ESTIMATE'!A865</f>
        <v>0</v>
      </c>
      <c r="B865" s="91">
        <f>'CONSTRUCTION COST ESTIMATE'!B865</f>
        <v>628.00900000000001</v>
      </c>
      <c r="C865" s="92" t="str">
        <f>'CONSTRUCTION COST ESTIMATE'!C865</f>
        <v>4 INCH DASHED WHITE LINE (PAVEMENT MARKING TAPE)</v>
      </c>
      <c r="D865" s="93" t="str">
        <f>'CONSTRUCTION COST ESTIMATE'!BB865</f>
        <v>LF</v>
      </c>
      <c r="E865" s="94">
        <f>'CONSTRUCTION COST ESTIMATE'!BA865</f>
        <v>0</v>
      </c>
      <c r="F865" s="220">
        <f>'CONSTRUCTION COST ESTIMATE'!BC865</f>
        <v>0</v>
      </c>
      <c r="G865" s="221">
        <f>'CONSTRUCTION COST ESTIMATE'!BD865</f>
        <v>0</v>
      </c>
      <c r="H865" s="220"/>
      <c r="I865" s="220">
        <f t="shared" si="357"/>
        <v>0</v>
      </c>
      <c r="J865" s="220"/>
      <c r="K865" s="220">
        <f t="shared" si="358"/>
        <v>0</v>
      </c>
      <c r="L865" s="220"/>
      <c r="M865" s="220">
        <f t="shared" si="359"/>
        <v>0</v>
      </c>
      <c r="N865" s="220"/>
      <c r="O865" s="220">
        <f t="shared" si="360"/>
        <v>0</v>
      </c>
      <c r="P865" s="220"/>
      <c r="Q865" s="220">
        <f t="shared" si="361"/>
        <v>0</v>
      </c>
      <c r="R865" s="220"/>
      <c r="S865" s="220">
        <f t="shared" si="362"/>
        <v>0</v>
      </c>
      <c r="T865" s="220"/>
      <c r="U865" s="220">
        <f t="shared" si="363"/>
        <v>0</v>
      </c>
      <c r="V865" s="220"/>
      <c r="W865" s="220">
        <f t="shared" si="364"/>
        <v>0</v>
      </c>
      <c r="X865" s="220"/>
      <c r="Y865" s="220">
        <f t="shared" si="365"/>
        <v>0</v>
      </c>
      <c r="Z865" s="220"/>
      <c r="AA865" s="220">
        <f t="shared" si="366"/>
        <v>0</v>
      </c>
      <c r="AC865" s="222" t="e">
        <f t="shared" si="375"/>
        <v>#DIV/0!</v>
      </c>
      <c r="AD865" s="220" t="e">
        <f t="shared" si="367"/>
        <v>#NUM!</v>
      </c>
      <c r="AE865" s="223" t="e">
        <f t="shared" si="368"/>
        <v>#NUM!</v>
      </c>
      <c r="AF865" s="223" t="e">
        <f t="shared" si="369"/>
        <v>#NUM!</v>
      </c>
      <c r="AG865" s="222" t="e">
        <f t="shared" si="370"/>
        <v>#NUM!</v>
      </c>
      <c r="AI865" s="220" t="e">
        <f t="shared" si="371"/>
        <v>#DIV/0!</v>
      </c>
      <c r="AJ865" s="222" t="e">
        <f t="shared" si="372"/>
        <v>#DIV/0!</v>
      </c>
      <c r="AK865" s="222" t="e">
        <f t="shared" si="373"/>
        <v>#DIV/0!</v>
      </c>
      <c r="AL865" s="222" t="e">
        <f t="shared" si="374"/>
        <v>#DIV/0!</v>
      </c>
    </row>
    <row r="866" spans="1:38" s="88" customFormat="1" ht="30" hidden="1" customHeight="1">
      <c r="A866" s="88">
        <f>'CONSTRUCTION COST ESTIMATE'!A866</f>
        <v>0</v>
      </c>
      <c r="B866" s="91">
        <f>'CONSTRUCTION COST ESTIMATE'!B866</f>
        <v>628.01</v>
      </c>
      <c r="C866" s="92" t="str">
        <f>'CONSTRUCTION COST ESTIMATE'!C866</f>
        <v>4 INCH DASHED YELLOW (PAINT)</v>
      </c>
      <c r="D866" s="93" t="str">
        <f>'CONSTRUCTION COST ESTIMATE'!BB866</f>
        <v>LF</v>
      </c>
      <c r="E866" s="94">
        <f>'CONSTRUCTION COST ESTIMATE'!BA866</f>
        <v>0</v>
      </c>
      <c r="F866" s="220">
        <f>'CONSTRUCTION COST ESTIMATE'!BC866</f>
        <v>0</v>
      </c>
      <c r="G866" s="221">
        <f>'CONSTRUCTION COST ESTIMATE'!BD866</f>
        <v>0</v>
      </c>
      <c r="H866" s="220"/>
      <c r="I866" s="220">
        <f t="shared" si="357"/>
        <v>0</v>
      </c>
      <c r="J866" s="220"/>
      <c r="K866" s="220">
        <f t="shared" si="358"/>
        <v>0</v>
      </c>
      <c r="L866" s="220"/>
      <c r="M866" s="220">
        <f t="shared" si="359"/>
        <v>0</v>
      </c>
      <c r="N866" s="220"/>
      <c r="O866" s="220">
        <f t="shared" si="360"/>
        <v>0</v>
      </c>
      <c r="P866" s="220"/>
      <c r="Q866" s="220">
        <f t="shared" si="361"/>
        <v>0</v>
      </c>
      <c r="R866" s="220"/>
      <c r="S866" s="220">
        <f t="shared" si="362"/>
        <v>0</v>
      </c>
      <c r="T866" s="220"/>
      <c r="U866" s="220">
        <f t="shared" si="363"/>
        <v>0</v>
      </c>
      <c r="V866" s="220"/>
      <c r="W866" s="220">
        <f t="shared" si="364"/>
        <v>0</v>
      </c>
      <c r="X866" s="220"/>
      <c r="Y866" s="220">
        <f t="shared" si="365"/>
        <v>0</v>
      </c>
      <c r="Z866" s="220"/>
      <c r="AA866" s="220">
        <f t="shared" si="366"/>
        <v>0</v>
      </c>
      <c r="AC866" s="222" t="e">
        <f t="shared" si="375"/>
        <v>#DIV/0!</v>
      </c>
      <c r="AD866" s="220" t="e">
        <f t="shared" si="367"/>
        <v>#NUM!</v>
      </c>
      <c r="AE866" s="223" t="e">
        <f t="shared" si="368"/>
        <v>#NUM!</v>
      </c>
      <c r="AF866" s="223" t="e">
        <f t="shared" si="369"/>
        <v>#NUM!</v>
      </c>
      <c r="AG866" s="222" t="e">
        <f t="shared" si="370"/>
        <v>#NUM!</v>
      </c>
      <c r="AI866" s="220" t="e">
        <f t="shared" si="371"/>
        <v>#DIV/0!</v>
      </c>
      <c r="AJ866" s="222" t="e">
        <f t="shared" si="372"/>
        <v>#DIV/0!</v>
      </c>
      <c r="AK866" s="222" t="e">
        <f t="shared" si="373"/>
        <v>#DIV/0!</v>
      </c>
      <c r="AL866" s="222" t="e">
        <f t="shared" si="374"/>
        <v>#DIV/0!</v>
      </c>
    </row>
    <row r="867" spans="1:38" s="88" customFormat="1" ht="30" hidden="1" customHeight="1">
      <c r="A867" s="88">
        <f>'CONSTRUCTION COST ESTIMATE'!A867</f>
        <v>0</v>
      </c>
      <c r="B867" s="91">
        <f>'CONSTRUCTION COST ESTIMATE'!B867</f>
        <v>628.01099999999997</v>
      </c>
      <c r="C867" s="92" t="str">
        <f>'CONSTRUCTION COST ESTIMATE'!C867</f>
        <v>4 INCH DASHED YELLOW (POLYUREA)</v>
      </c>
      <c r="D867" s="93" t="str">
        <f>'CONSTRUCTION COST ESTIMATE'!BB867</f>
        <v>LF</v>
      </c>
      <c r="E867" s="94">
        <f>'CONSTRUCTION COST ESTIMATE'!BA867</f>
        <v>0</v>
      </c>
      <c r="F867" s="220">
        <f>'CONSTRUCTION COST ESTIMATE'!BC867</f>
        <v>0</v>
      </c>
      <c r="G867" s="221">
        <f>'CONSTRUCTION COST ESTIMATE'!BD867</f>
        <v>0</v>
      </c>
      <c r="H867" s="220"/>
      <c r="I867" s="220">
        <f t="shared" si="357"/>
        <v>0</v>
      </c>
      <c r="J867" s="220"/>
      <c r="K867" s="220">
        <f t="shared" si="358"/>
        <v>0</v>
      </c>
      <c r="L867" s="220"/>
      <c r="M867" s="220">
        <f t="shared" si="359"/>
        <v>0</v>
      </c>
      <c r="N867" s="220"/>
      <c r="O867" s="220">
        <f t="shared" si="360"/>
        <v>0</v>
      </c>
      <c r="P867" s="220"/>
      <c r="Q867" s="220">
        <f t="shared" si="361"/>
        <v>0</v>
      </c>
      <c r="R867" s="220"/>
      <c r="S867" s="220">
        <f t="shared" si="362"/>
        <v>0</v>
      </c>
      <c r="T867" s="220"/>
      <c r="U867" s="220">
        <f t="shared" si="363"/>
        <v>0</v>
      </c>
      <c r="V867" s="220"/>
      <c r="W867" s="220">
        <f t="shared" si="364"/>
        <v>0</v>
      </c>
      <c r="X867" s="220"/>
      <c r="Y867" s="220">
        <f t="shared" si="365"/>
        <v>0</v>
      </c>
      <c r="Z867" s="220"/>
      <c r="AA867" s="220">
        <f t="shared" si="366"/>
        <v>0</v>
      </c>
      <c r="AC867" s="222" t="e">
        <f t="shared" si="375"/>
        <v>#DIV/0!</v>
      </c>
      <c r="AD867" s="220" t="e">
        <f t="shared" si="367"/>
        <v>#NUM!</v>
      </c>
      <c r="AE867" s="223" t="e">
        <f t="shared" si="368"/>
        <v>#NUM!</v>
      </c>
      <c r="AF867" s="223" t="e">
        <f t="shared" si="369"/>
        <v>#NUM!</v>
      </c>
      <c r="AG867" s="222" t="e">
        <f t="shared" si="370"/>
        <v>#NUM!</v>
      </c>
      <c r="AI867" s="220" t="e">
        <f t="shared" si="371"/>
        <v>#DIV/0!</v>
      </c>
      <c r="AJ867" s="222" t="e">
        <f t="shared" si="372"/>
        <v>#DIV/0!</v>
      </c>
      <c r="AK867" s="222" t="e">
        <f t="shared" si="373"/>
        <v>#DIV/0!</v>
      </c>
      <c r="AL867" s="222" t="e">
        <f t="shared" si="374"/>
        <v>#DIV/0!</v>
      </c>
    </row>
    <row r="868" spans="1:38" s="88" customFormat="1" ht="30" hidden="1" customHeight="1">
      <c r="A868" s="88">
        <f>'CONSTRUCTION COST ESTIMATE'!A868</f>
        <v>0</v>
      </c>
      <c r="B868" s="91">
        <f>'CONSTRUCTION COST ESTIMATE'!B868</f>
        <v>628.01199999999994</v>
      </c>
      <c r="C868" s="92" t="str">
        <f>'CONSTRUCTION COST ESTIMATE'!C868</f>
        <v>4 INCH DASHED YELLOW (PAVEMENT MARKING TAPE)</v>
      </c>
      <c r="D868" s="93" t="str">
        <f>'CONSTRUCTION COST ESTIMATE'!BB868</f>
        <v>LF</v>
      </c>
      <c r="E868" s="94">
        <f>'CONSTRUCTION COST ESTIMATE'!BA868</f>
        <v>0</v>
      </c>
      <c r="F868" s="220">
        <f>'CONSTRUCTION COST ESTIMATE'!BC868</f>
        <v>0</v>
      </c>
      <c r="G868" s="221">
        <f>'CONSTRUCTION COST ESTIMATE'!BD868</f>
        <v>0</v>
      </c>
      <c r="H868" s="220"/>
      <c r="I868" s="220">
        <f t="shared" si="357"/>
        <v>0</v>
      </c>
      <c r="J868" s="220"/>
      <c r="K868" s="220">
        <f t="shared" si="358"/>
        <v>0</v>
      </c>
      <c r="L868" s="220"/>
      <c r="M868" s="220">
        <f t="shared" si="359"/>
        <v>0</v>
      </c>
      <c r="N868" s="220"/>
      <c r="O868" s="220">
        <f t="shared" si="360"/>
        <v>0</v>
      </c>
      <c r="P868" s="220"/>
      <c r="Q868" s="220">
        <f t="shared" si="361"/>
        <v>0</v>
      </c>
      <c r="R868" s="220"/>
      <c r="S868" s="220">
        <f t="shared" si="362"/>
        <v>0</v>
      </c>
      <c r="T868" s="220"/>
      <c r="U868" s="220">
        <f t="shared" si="363"/>
        <v>0</v>
      </c>
      <c r="V868" s="220"/>
      <c r="W868" s="220">
        <f t="shared" si="364"/>
        <v>0</v>
      </c>
      <c r="X868" s="220"/>
      <c r="Y868" s="220">
        <f t="shared" si="365"/>
        <v>0</v>
      </c>
      <c r="Z868" s="220"/>
      <c r="AA868" s="220">
        <f t="shared" si="366"/>
        <v>0</v>
      </c>
      <c r="AC868" s="222" t="e">
        <f t="shared" si="375"/>
        <v>#DIV/0!</v>
      </c>
      <c r="AD868" s="220" t="e">
        <f t="shared" si="367"/>
        <v>#NUM!</v>
      </c>
      <c r="AE868" s="223" t="e">
        <f t="shared" si="368"/>
        <v>#NUM!</v>
      </c>
      <c r="AF868" s="223" t="e">
        <f t="shared" si="369"/>
        <v>#NUM!</v>
      </c>
      <c r="AG868" s="222" t="e">
        <f t="shared" si="370"/>
        <v>#NUM!</v>
      </c>
      <c r="AI868" s="220" t="e">
        <f t="shared" si="371"/>
        <v>#DIV/0!</v>
      </c>
      <c r="AJ868" s="222" t="e">
        <f t="shared" si="372"/>
        <v>#DIV/0!</v>
      </c>
      <c r="AK868" s="222" t="e">
        <f t="shared" si="373"/>
        <v>#DIV/0!</v>
      </c>
      <c r="AL868" s="222" t="e">
        <f t="shared" si="374"/>
        <v>#DIV/0!</v>
      </c>
    </row>
    <row r="869" spans="1:38" s="88" customFormat="1" ht="30" hidden="1" customHeight="1">
      <c r="A869" s="88">
        <f>'CONSTRUCTION COST ESTIMATE'!A869</f>
        <v>0</v>
      </c>
      <c r="B869" s="91">
        <f>'CONSTRUCTION COST ESTIMATE'!B869</f>
        <v>628.01300000000003</v>
      </c>
      <c r="C869" s="92" t="str">
        <f>'CONSTRUCTION COST ESTIMATE'!C869</f>
        <v>DOUBLE 4 INCH SOLID YELLOW LINE (PAINT)</v>
      </c>
      <c r="D869" s="93" t="str">
        <f>'CONSTRUCTION COST ESTIMATE'!BB869</f>
        <v>LF</v>
      </c>
      <c r="E869" s="94">
        <f>'CONSTRUCTION COST ESTIMATE'!BA869</f>
        <v>0</v>
      </c>
      <c r="F869" s="220">
        <f>'CONSTRUCTION COST ESTIMATE'!BC869</f>
        <v>0</v>
      </c>
      <c r="G869" s="221">
        <f>'CONSTRUCTION COST ESTIMATE'!BD869</f>
        <v>0</v>
      </c>
      <c r="H869" s="220"/>
      <c r="I869" s="220">
        <f t="shared" si="357"/>
        <v>0</v>
      </c>
      <c r="J869" s="220"/>
      <c r="K869" s="220">
        <f t="shared" si="358"/>
        <v>0</v>
      </c>
      <c r="L869" s="220"/>
      <c r="M869" s="220">
        <f t="shared" si="359"/>
        <v>0</v>
      </c>
      <c r="N869" s="220"/>
      <c r="O869" s="220">
        <f t="shared" si="360"/>
        <v>0</v>
      </c>
      <c r="P869" s="220"/>
      <c r="Q869" s="220">
        <f t="shared" si="361"/>
        <v>0</v>
      </c>
      <c r="R869" s="220"/>
      <c r="S869" s="220">
        <f t="shared" si="362"/>
        <v>0</v>
      </c>
      <c r="T869" s="220"/>
      <c r="U869" s="220">
        <f t="shared" si="363"/>
        <v>0</v>
      </c>
      <c r="V869" s="220"/>
      <c r="W869" s="220">
        <f t="shared" si="364"/>
        <v>0</v>
      </c>
      <c r="X869" s="220"/>
      <c r="Y869" s="220">
        <f t="shared" si="365"/>
        <v>0</v>
      </c>
      <c r="Z869" s="220"/>
      <c r="AA869" s="220">
        <f t="shared" si="366"/>
        <v>0</v>
      </c>
      <c r="AC869" s="222" t="e">
        <f t="shared" si="375"/>
        <v>#DIV/0!</v>
      </c>
      <c r="AD869" s="220" t="e">
        <f t="shared" si="367"/>
        <v>#NUM!</v>
      </c>
      <c r="AE869" s="223" t="e">
        <f t="shared" si="368"/>
        <v>#NUM!</v>
      </c>
      <c r="AF869" s="223" t="e">
        <f t="shared" si="369"/>
        <v>#NUM!</v>
      </c>
      <c r="AG869" s="222" t="e">
        <f t="shared" si="370"/>
        <v>#NUM!</v>
      </c>
      <c r="AI869" s="220" t="e">
        <f t="shared" si="371"/>
        <v>#DIV/0!</v>
      </c>
      <c r="AJ869" s="222" t="e">
        <f t="shared" si="372"/>
        <v>#DIV/0!</v>
      </c>
      <c r="AK869" s="222" t="e">
        <f t="shared" si="373"/>
        <v>#DIV/0!</v>
      </c>
      <c r="AL869" s="222" t="e">
        <f t="shared" si="374"/>
        <v>#DIV/0!</v>
      </c>
    </row>
    <row r="870" spans="1:38" s="88" customFormat="1" ht="30" hidden="1" customHeight="1">
      <c r="A870" s="88">
        <f>'CONSTRUCTION COST ESTIMATE'!A870</f>
        <v>0</v>
      </c>
      <c r="B870" s="91">
        <f>'CONSTRUCTION COST ESTIMATE'!B870</f>
        <v>628.01400000000001</v>
      </c>
      <c r="C870" s="92" t="str">
        <f>'CONSTRUCTION COST ESTIMATE'!C870</f>
        <v>DOUBLE 4 INCH SOLID YELLOW LINE (POLYUREA)</v>
      </c>
      <c r="D870" s="93" t="str">
        <f>'CONSTRUCTION COST ESTIMATE'!BB870</f>
        <v>LF</v>
      </c>
      <c r="E870" s="94">
        <f>'CONSTRUCTION COST ESTIMATE'!BA870</f>
        <v>0</v>
      </c>
      <c r="F870" s="220">
        <f>'CONSTRUCTION COST ESTIMATE'!BC870</f>
        <v>0</v>
      </c>
      <c r="G870" s="221">
        <f>'CONSTRUCTION COST ESTIMATE'!BD870</f>
        <v>0</v>
      </c>
      <c r="H870" s="220"/>
      <c r="I870" s="220">
        <f t="shared" si="357"/>
        <v>0</v>
      </c>
      <c r="J870" s="220"/>
      <c r="K870" s="220">
        <f t="shared" si="358"/>
        <v>0</v>
      </c>
      <c r="L870" s="220"/>
      <c r="M870" s="220">
        <f t="shared" si="359"/>
        <v>0</v>
      </c>
      <c r="N870" s="220"/>
      <c r="O870" s="220">
        <f t="shared" si="360"/>
        <v>0</v>
      </c>
      <c r="P870" s="220"/>
      <c r="Q870" s="220">
        <f t="shared" si="361"/>
        <v>0</v>
      </c>
      <c r="R870" s="220"/>
      <c r="S870" s="220">
        <f t="shared" si="362"/>
        <v>0</v>
      </c>
      <c r="T870" s="220"/>
      <c r="U870" s="220">
        <f t="shared" si="363"/>
        <v>0</v>
      </c>
      <c r="V870" s="220"/>
      <c r="W870" s="220">
        <f t="shared" si="364"/>
        <v>0</v>
      </c>
      <c r="X870" s="220"/>
      <c r="Y870" s="220">
        <f t="shared" si="365"/>
        <v>0</v>
      </c>
      <c r="Z870" s="220"/>
      <c r="AA870" s="220">
        <f t="shared" si="366"/>
        <v>0</v>
      </c>
      <c r="AC870" s="222" t="e">
        <f t="shared" si="375"/>
        <v>#DIV/0!</v>
      </c>
      <c r="AD870" s="220" t="e">
        <f t="shared" si="367"/>
        <v>#NUM!</v>
      </c>
      <c r="AE870" s="223" t="e">
        <f t="shared" si="368"/>
        <v>#NUM!</v>
      </c>
      <c r="AF870" s="223" t="e">
        <f t="shared" si="369"/>
        <v>#NUM!</v>
      </c>
      <c r="AG870" s="222" t="e">
        <f t="shared" si="370"/>
        <v>#NUM!</v>
      </c>
      <c r="AI870" s="220" t="e">
        <f t="shared" si="371"/>
        <v>#DIV/0!</v>
      </c>
      <c r="AJ870" s="222" t="e">
        <f t="shared" si="372"/>
        <v>#DIV/0!</v>
      </c>
      <c r="AK870" s="222" t="e">
        <f t="shared" si="373"/>
        <v>#DIV/0!</v>
      </c>
      <c r="AL870" s="222" t="e">
        <f t="shared" si="374"/>
        <v>#DIV/0!</v>
      </c>
    </row>
    <row r="871" spans="1:38" s="88" customFormat="1" ht="30" hidden="1" customHeight="1">
      <c r="A871" s="88">
        <f>'CONSTRUCTION COST ESTIMATE'!A871</f>
        <v>0</v>
      </c>
      <c r="B871" s="91">
        <f>'CONSTRUCTION COST ESTIMATE'!B871</f>
        <v>628.01499999999999</v>
      </c>
      <c r="C871" s="92" t="str">
        <f>'CONSTRUCTION COST ESTIMATE'!C871</f>
        <v>DOUBLE 4 INCH SOLID YELLOW LINE (PAVEMENT MARKING TAPE)</v>
      </c>
      <c r="D871" s="93" t="str">
        <f>'CONSTRUCTION COST ESTIMATE'!BB871</f>
        <v>LF</v>
      </c>
      <c r="E871" s="94">
        <f>'CONSTRUCTION COST ESTIMATE'!BA871</f>
        <v>0</v>
      </c>
      <c r="F871" s="220">
        <f>'CONSTRUCTION COST ESTIMATE'!BC871</f>
        <v>0</v>
      </c>
      <c r="G871" s="221">
        <f>'CONSTRUCTION COST ESTIMATE'!BD871</f>
        <v>0</v>
      </c>
      <c r="H871" s="220"/>
      <c r="I871" s="220">
        <f t="shared" si="357"/>
        <v>0</v>
      </c>
      <c r="J871" s="220"/>
      <c r="K871" s="220">
        <f t="shared" si="358"/>
        <v>0</v>
      </c>
      <c r="L871" s="220"/>
      <c r="M871" s="220">
        <f t="shared" si="359"/>
        <v>0</v>
      </c>
      <c r="N871" s="220"/>
      <c r="O871" s="220">
        <f t="shared" si="360"/>
        <v>0</v>
      </c>
      <c r="P871" s="220"/>
      <c r="Q871" s="220">
        <f t="shared" si="361"/>
        <v>0</v>
      </c>
      <c r="R871" s="220"/>
      <c r="S871" s="220">
        <f t="shared" si="362"/>
        <v>0</v>
      </c>
      <c r="T871" s="220"/>
      <c r="U871" s="220">
        <f t="shared" si="363"/>
        <v>0</v>
      </c>
      <c r="V871" s="220"/>
      <c r="W871" s="220">
        <f t="shared" si="364"/>
        <v>0</v>
      </c>
      <c r="X871" s="220"/>
      <c r="Y871" s="220">
        <f t="shared" si="365"/>
        <v>0</v>
      </c>
      <c r="Z871" s="220"/>
      <c r="AA871" s="220">
        <f t="shared" si="366"/>
        <v>0</v>
      </c>
      <c r="AC871" s="222" t="e">
        <f t="shared" si="375"/>
        <v>#DIV/0!</v>
      </c>
      <c r="AD871" s="220" t="e">
        <f t="shared" si="367"/>
        <v>#NUM!</v>
      </c>
      <c r="AE871" s="223" t="e">
        <f t="shared" si="368"/>
        <v>#NUM!</v>
      </c>
      <c r="AF871" s="223" t="e">
        <f t="shared" si="369"/>
        <v>#NUM!</v>
      </c>
      <c r="AG871" s="222" t="e">
        <f t="shared" si="370"/>
        <v>#NUM!</v>
      </c>
      <c r="AI871" s="220" t="e">
        <f t="shared" si="371"/>
        <v>#DIV/0!</v>
      </c>
      <c r="AJ871" s="222" t="e">
        <f t="shared" si="372"/>
        <v>#DIV/0!</v>
      </c>
      <c r="AK871" s="222" t="e">
        <f t="shared" si="373"/>
        <v>#DIV/0!</v>
      </c>
      <c r="AL871" s="222" t="e">
        <f t="shared" si="374"/>
        <v>#DIV/0!</v>
      </c>
    </row>
    <row r="872" spans="1:38" s="88" customFormat="1" ht="30" hidden="1" customHeight="1">
      <c r="A872" s="88">
        <f>'CONSTRUCTION COST ESTIMATE'!A872</f>
        <v>0</v>
      </c>
      <c r="B872" s="91">
        <f>'CONSTRUCTION COST ESTIMATE'!B872</f>
        <v>628.01599999999996</v>
      </c>
      <c r="C872" s="92" t="str">
        <f>'CONSTRUCTION COST ESTIMATE'!C872</f>
        <v>4 INCH SOLID YELLOW WITH 4 INCH DASHED YELLOW LINE (PAINT)</v>
      </c>
      <c r="D872" s="93" t="str">
        <f>'CONSTRUCTION COST ESTIMATE'!BB872</f>
        <v>LF</v>
      </c>
      <c r="E872" s="94">
        <f>'CONSTRUCTION COST ESTIMATE'!BA872</f>
        <v>0</v>
      </c>
      <c r="F872" s="220">
        <f>'CONSTRUCTION COST ESTIMATE'!BC872</f>
        <v>0</v>
      </c>
      <c r="G872" s="221">
        <f>'CONSTRUCTION COST ESTIMATE'!BD872</f>
        <v>0</v>
      </c>
      <c r="H872" s="220"/>
      <c r="I872" s="220">
        <f t="shared" si="357"/>
        <v>0</v>
      </c>
      <c r="J872" s="220"/>
      <c r="K872" s="220">
        <f t="shared" si="358"/>
        <v>0</v>
      </c>
      <c r="L872" s="220"/>
      <c r="M872" s="220">
        <f t="shared" si="359"/>
        <v>0</v>
      </c>
      <c r="N872" s="220"/>
      <c r="O872" s="220">
        <f t="shared" si="360"/>
        <v>0</v>
      </c>
      <c r="P872" s="220"/>
      <c r="Q872" s="220">
        <f t="shared" si="361"/>
        <v>0</v>
      </c>
      <c r="R872" s="220"/>
      <c r="S872" s="220">
        <f t="shared" si="362"/>
        <v>0</v>
      </c>
      <c r="T872" s="220"/>
      <c r="U872" s="220">
        <f t="shared" si="363"/>
        <v>0</v>
      </c>
      <c r="V872" s="220"/>
      <c r="W872" s="220">
        <f t="shared" si="364"/>
        <v>0</v>
      </c>
      <c r="X872" s="220"/>
      <c r="Y872" s="220">
        <f t="shared" si="365"/>
        <v>0</v>
      </c>
      <c r="Z872" s="220"/>
      <c r="AA872" s="220">
        <f t="shared" si="366"/>
        <v>0</v>
      </c>
      <c r="AC872" s="222" t="e">
        <f t="shared" si="375"/>
        <v>#DIV/0!</v>
      </c>
      <c r="AD872" s="220" t="e">
        <f t="shared" si="367"/>
        <v>#NUM!</v>
      </c>
      <c r="AE872" s="223" t="e">
        <f t="shared" si="368"/>
        <v>#NUM!</v>
      </c>
      <c r="AF872" s="223" t="e">
        <f t="shared" si="369"/>
        <v>#NUM!</v>
      </c>
      <c r="AG872" s="222" t="e">
        <f t="shared" si="370"/>
        <v>#NUM!</v>
      </c>
      <c r="AI872" s="220" t="e">
        <f t="shared" si="371"/>
        <v>#DIV/0!</v>
      </c>
      <c r="AJ872" s="222" t="e">
        <f t="shared" si="372"/>
        <v>#DIV/0!</v>
      </c>
      <c r="AK872" s="222" t="e">
        <f t="shared" si="373"/>
        <v>#DIV/0!</v>
      </c>
      <c r="AL872" s="222" t="e">
        <f t="shared" si="374"/>
        <v>#DIV/0!</v>
      </c>
    </row>
    <row r="873" spans="1:38" s="88" customFormat="1" ht="30" hidden="1" customHeight="1">
      <c r="A873" s="88">
        <f>'CONSTRUCTION COST ESTIMATE'!A873</f>
        <v>0</v>
      </c>
      <c r="B873" s="91">
        <f>'CONSTRUCTION COST ESTIMATE'!B873</f>
        <v>628.01700000000005</v>
      </c>
      <c r="C873" s="92" t="str">
        <f>'CONSTRUCTION COST ESTIMATE'!C873</f>
        <v>4 INCH SOLID YELLOW WITH 4 INCH DASHED YELLOW LINE (POLYUREA)</v>
      </c>
      <c r="D873" s="93" t="str">
        <f>'CONSTRUCTION COST ESTIMATE'!BB873</f>
        <v>LF</v>
      </c>
      <c r="E873" s="94">
        <f>'CONSTRUCTION COST ESTIMATE'!BA873</f>
        <v>0</v>
      </c>
      <c r="F873" s="220">
        <f>'CONSTRUCTION COST ESTIMATE'!BC873</f>
        <v>0</v>
      </c>
      <c r="G873" s="221">
        <f>'CONSTRUCTION COST ESTIMATE'!BD873</f>
        <v>0</v>
      </c>
      <c r="H873" s="220"/>
      <c r="I873" s="220">
        <f t="shared" si="357"/>
        <v>0</v>
      </c>
      <c r="J873" s="220"/>
      <c r="K873" s="220">
        <f t="shared" si="358"/>
        <v>0</v>
      </c>
      <c r="L873" s="220"/>
      <c r="M873" s="220">
        <f t="shared" si="359"/>
        <v>0</v>
      </c>
      <c r="N873" s="220"/>
      <c r="O873" s="220">
        <f t="shared" si="360"/>
        <v>0</v>
      </c>
      <c r="P873" s="220"/>
      <c r="Q873" s="220">
        <f t="shared" si="361"/>
        <v>0</v>
      </c>
      <c r="R873" s="220"/>
      <c r="S873" s="220">
        <f t="shared" si="362"/>
        <v>0</v>
      </c>
      <c r="T873" s="220"/>
      <c r="U873" s="220">
        <f t="shared" si="363"/>
        <v>0</v>
      </c>
      <c r="V873" s="220"/>
      <c r="W873" s="220">
        <f t="shared" si="364"/>
        <v>0</v>
      </c>
      <c r="X873" s="220"/>
      <c r="Y873" s="220">
        <f t="shared" si="365"/>
        <v>0</v>
      </c>
      <c r="Z873" s="220"/>
      <c r="AA873" s="220">
        <f t="shared" si="366"/>
        <v>0</v>
      </c>
      <c r="AC873" s="222" t="e">
        <f t="shared" si="375"/>
        <v>#DIV/0!</v>
      </c>
      <c r="AD873" s="220" t="e">
        <f t="shared" si="367"/>
        <v>#NUM!</v>
      </c>
      <c r="AE873" s="223" t="e">
        <f t="shared" si="368"/>
        <v>#NUM!</v>
      </c>
      <c r="AF873" s="223" t="e">
        <f t="shared" si="369"/>
        <v>#NUM!</v>
      </c>
      <c r="AG873" s="222" t="e">
        <f t="shared" si="370"/>
        <v>#NUM!</v>
      </c>
      <c r="AI873" s="220" t="e">
        <f t="shared" si="371"/>
        <v>#DIV/0!</v>
      </c>
      <c r="AJ873" s="222" t="e">
        <f t="shared" si="372"/>
        <v>#DIV/0!</v>
      </c>
      <c r="AK873" s="222" t="e">
        <f t="shared" si="373"/>
        <v>#DIV/0!</v>
      </c>
      <c r="AL873" s="222" t="e">
        <f t="shared" si="374"/>
        <v>#DIV/0!</v>
      </c>
    </row>
    <row r="874" spans="1:38" s="88" customFormat="1" ht="30" hidden="1" customHeight="1">
      <c r="A874" s="88">
        <f>'CONSTRUCTION COST ESTIMATE'!A874</f>
        <v>0</v>
      </c>
      <c r="B874" s="91">
        <f>'CONSTRUCTION COST ESTIMATE'!B874</f>
        <v>628.01800000000003</v>
      </c>
      <c r="C874" s="92" t="str">
        <f>'CONSTRUCTION COST ESTIMATE'!C874</f>
        <v>4 INCH SOLID YELLOW WITH 4 INCH DASHED YELLOW LINE (PAVEMENT MARKING TAPE)</v>
      </c>
      <c r="D874" s="93" t="str">
        <f>'CONSTRUCTION COST ESTIMATE'!BB874</f>
        <v>LF</v>
      </c>
      <c r="E874" s="94">
        <f>'CONSTRUCTION COST ESTIMATE'!BA874</f>
        <v>0</v>
      </c>
      <c r="F874" s="220">
        <f>'CONSTRUCTION COST ESTIMATE'!BC874</f>
        <v>0</v>
      </c>
      <c r="G874" s="221">
        <f>'CONSTRUCTION COST ESTIMATE'!BD874</f>
        <v>0</v>
      </c>
      <c r="H874" s="220"/>
      <c r="I874" s="220">
        <f t="shared" si="357"/>
        <v>0</v>
      </c>
      <c r="J874" s="220"/>
      <c r="K874" s="220">
        <f t="shared" si="358"/>
        <v>0</v>
      </c>
      <c r="L874" s="220"/>
      <c r="M874" s="220">
        <f t="shared" si="359"/>
        <v>0</v>
      </c>
      <c r="N874" s="220"/>
      <c r="O874" s="220">
        <f t="shared" si="360"/>
        <v>0</v>
      </c>
      <c r="P874" s="220"/>
      <c r="Q874" s="220">
        <f t="shared" si="361"/>
        <v>0</v>
      </c>
      <c r="R874" s="220"/>
      <c r="S874" s="220">
        <f t="shared" si="362"/>
        <v>0</v>
      </c>
      <c r="T874" s="220"/>
      <c r="U874" s="220">
        <f t="shared" si="363"/>
        <v>0</v>
      </c>
      <c r="V874" s="220"/>
      <c r="W874" s="220">
        <f t="shared" si="364"/>
        <v>0</v>
      </c>
      <c r="X874" s="220"/>
      <c r="Y874" s="220">
        <f t="shared" si="365"/>
        <v>0</v>
      </c>
      <c r="Z874" s="220"/>
      <c r="AA874" s="220">
        <f t="shared" si="366"/>
        <v>0</v>
      </c>
      <c r="AC874" s="222" t="e">
        <f t="shared" si="375"/>
        <v>#DIV/0!</v>
      </c>
      <c r="AD874" s="220" t="e">
        <f t="shared" si="367"/>
        <v>#NUM!</v>
      </c>
      <c r="AE874" s="223" t="e">
        <f t="shared" si="368"/>
        <v>#NUM!</v>
      </c>
      <c r="AF874" s="223" t="e">
        <f t="shared" si="369"/>
        <v>#NUM!</v>
      </c>
      <c r="AG874" s="222" t="e">
        <f t="shared" si="370"/>
        <v>#NUM!</v>
      </c>
      <c r="AI874" s="220" t="e">
        <f t="shared" si="371"/>
        <v>#DIV/0!</v>
      </c>
      <c r="AJ874" s="222" t="e">
        <f t="shared" si="372"/>
        <v>#DIV/0!</v>
      </c>
      <c r="AK874" s="222" t="e">
        <f t="shared" si="373"/>
        <v>#DIV/0!</v>
      </c>
      <c r="AL874" s="222" t="e">
        <f t="shared" si="374"/>
        <v>#DIV/0!</v>
      </c>
    </row>
    <row r="875" spans="1:38" s="88" customFormat="1" ht="30" hidden="1" customHeight="1">
      <c r="A875" s="88">
        <f>'CONSTRUCTION COST ESTIMATE'!A875</f>
        <v>0</v>
      </c>
      <c r="B875" s="91">
        <f>'CONSTRUCTION COST ESTIMATE'!B875</f>
        <v>628.01900000000001</v>
      </c>
      <c r="C875" s="92" t="str">
        <f>'CONSTRUCTION COST ESTIMATE'!C875</f>
        <v>6 INCH SOLID WHITE LINE (PAINT)</v>
      </c>
      <c r="D875" s="93" t="str">
        <f>'CONSTRUCTION COST ESTIMATE'!BB875</f>
        <v>LF</v>
      </c>
      <c r="E875" s="94">
        <f>'CONSTRUCTION COST ESTIMATE'!BA875</f>
        <v>0</v>
      </c>
      <c r="F875" s="220">
        <f>'CONSTRUCTION COST ESTIMATE'!BC875</f>
        <v>0</v>
      </c>
      <c r="G875" s="221">
        <f>'CONSTRUCTION COST ESTIMATE'!BD875</f>
        <v>0</v>
      </c>
      <c r="H875" s="220"/>
      <c r="I875" s="220">
        <f t="shared" si="357"/>
        <v>0</v>
      </c>
      <c r="J875" s="220"/>
      <c r="K875" s="220">
        <f t="shared" si="358"/>
        <v>0</v>
      </c>
      <c r="L875" s="220"/>
      <c r="M875" s="220">
        <f t="shared" si="359"/>
        <v>0</v>
      </c>
      <c r="N875" s="220"/>
      <c r="O875" s="220">
        <f t="shared" si="360"/>
        <v>0</v>
      </c>
      <c r="P875" s="220"/>
      <c r="Q875" s="220">
        <f t="shared" si="361"/>
        <v>0</v>
      </c>
      <c r="R875" s="220"/>
      <c r="S875" s="220">
        <f t="shared" si="362"/>
        <v>0</v>
      </c>
      <c r="T875" s="220"/>
      <c r="U875" s="220">
        <f t="shared" si="363"/>
        <v>0</v>
      </c>
      <c r="V875" s="220"/>
      <c r="W875" s="220">
        <f t="shared" si="364"/>
        <v>0</v>
      </c>
      <c r="X875" s="220"/>
      <c r="Y875" s="220">
        <f t="shared" si="365"/>
        <v>0</v>
      </c>
      <c r="Z875" s="220"/>
      <c r="AA875" s="220">
        <f t="shared" si="366"/>
        <v>0</v>
      </c>
      <c r="AC875" s="222" t="e">
        <f t="shared" si="375"/>
        <v>#DIV/0!</v>
      </c>
      <c r="AD875" s="220" t="e">
        <f t="shared" si="367"/>
        <v>#NUM!</v>
      </c>
      <c r="AE875" s="223" t="e">
        <f t="shared" si="368"/>
        <v>#NUM!</v>
      </c>
      <c r="AF875" s="223" t="e">
        <f t="shared" si="369"/>
        <v>#NUM!</v>
      </c>
      <c r="AG875" s="222" t="e">
        <f t="shared" si="370"/>
        <v>#NUM!</v>
      </c>
      <c r="AI875" s="220" t="e">
        <f t="shared" si="371"/>
        <v>#DIV/0!</v>
      </c>
      <c r="AJ875" s="222" t="e">
        <f t="shared" si="372"/>
        <v>#DIV/0!</v>
      </c>
      <c r="AK875" s="222" t="e">
        <f t="shared" si="373"/>
        <v>#DIV/0!</v>
      </c>
      <c r="AL875" s="222" t="e">
        <f t="shared" si="374"/>
        <v>#DIV/0!</v>
      </c>
    </row>
    <row r="876" spans="1:38" s="88" customFormat="1" ht="30" hidden="1" customHeight="1">
      <c r="A876" s="88">
        <f>'CONSTRUCTION COST ESTIMATE'!A876</f>
        <v>0</v>
      </c>
      <c r="B876" s="91">
        <f>'CONSTRUCTION COST ESTIMATE'!B876</f>
        <v>628.02</v>
      </c>
      <c r="C876" s="92" t="str">
        <f>'CONSTRUCTION COST ESTIMATE'!C876</f>
        <v>6 INCH SOLID WHITE LINE (POLYUREA)</v>
      </c>
      <c r="D876" s="93" t="str">
        <f>'CONSTRUCTION COST ESTIMATE'!BB876</f>
        <v>LF</v>
      </c>
      <c r="E876" s="94">
        <f>'CONSTRUCTION COST ESTIMATE'!BA876</f>
        <v>0</v>
      </c>
      <c r="F876" s="220">
        <f>'CONSTRUCTION COST ESTIMATE'!BC876</f>
        <v>0</v>
      </c>
      <c r="G876" s="221">
        <f>'CONSTRUCTION COST ESTIMATE'!BD876</f>
        <v>0</v>
      </c>
      <c r="H876" s="220"/>
      <c r="I876" s="220">
        <f t="shared" si="357"/>
        <v>0</v>
      </c>
      <c r="J876" s="220"/>
      <c r="K876" s="220">
        <f t="shared" si="358"/>
        <v>0</v>
      </c>
      <c r="L876" s="220"/>
      <c r="M876" s="220">
        <f t="shared" si="359"/>
        <v>0</v>
      </c>
      <c r="N876" s="220"/>
      <c r="O876" s="220">
        <f t="shared" si="360"/>
        <v>0</v>
      </c>
      <c r="P876" s="220"/>
      <c r="Q876" s="220">
        <f t="shared" si="361"/>
        <v>0</v>
      </c>
      <c r="R876" s="220"/>
      <c r="S876" s="220">
        <f t="shared" si="362"/>
        <v>0</v>
      </c>
      <c r="T876" s="220"/>
      <c r="U876" s="220">
        <f t="shared" si="363"/>
        <v>0</v>
      </c>
      <c r="V876" s="220"/>
      <c r="W876" s="220">
        <f t="shared" si="364"/>
        <v>0</v>
      </c>
      <c r="X876" s="220"/>
      <c r="Y876" s="220">
        <f t="shared" si="365"/>
        <v>0</v>
      </c>
      <c r="Z876" s="220"/>
      <c r="AA876" s="220">
        <f t="shared" si="366"/>
        <v>0</v>
      </c>
      <c r="AC876" s="222" t="e">
        <f t="shared" si="375"/>
        <v>#DIV/0!</v>
      </c>
      <c r="AD876" s="220" t="e">
        <f t="shared" si="367"/>
        <v>#NUM!</v>
      </c>
      <c r="AE876" s="223" t="e">
        <f t="shared" si="368"/>
        <v>#NUM!</v>
      </c>
      <c r="AF876" s="223" t="e">
        <f t="shared" si="369"/>
        <v>#NUM!</v>
      </c>
      <c r="AG876" s="222" t="e">
        <f t="shared" si="370"/>
        <v>#NUM!</v>
      </c>
      <c r="AI876" s="220" t="e">
        <f t="shared" si="371"/>
        <v>#DIV/0!</v>
      </c>
      <c r="AJ876" s="222" t="e">
        <f t="shared" si="372"/>
        <v>#DIV/0!</v>
      </c>
      <c r="AK876" s="222" t="e">
        <f t="shared" si="373"/>
        <v>#DIV/0!</v>
      </c>
      <c r="AL876" s="222" t="e">
        <f t="shared" si="374"/>
        <v>#DIV/0!</v>
      </c>
    </row>
    <row r="877" spans="1:38" s="88" customFormat="1" ht="30" hidden="1" customHeight="1">
      <c r="A877" s="88">
        <f>'CONSTRUCTION COST ESTIMATE'!A877</f>
        <v>0</v>
      </c>
      <c r="B877" s="91">
        <f>'CONSTRUCTION COST ESTIMATE'!B877</f>
        <v>628.02099999999996</v>
      </c>
      <c r="C877" s="92" t="str">
        <f>'CONSTRUCTION COST ESTIMATE'!C877</f>
        <v>6 INCH SOLID WHITE LINE (PAVEMENT MARKING TAPE)</v>
      </c>
      <c r="D877" s="93" t="str">
        <f>'CONSTRUCTION COST ESTIMATE'!BB877</f>
        <v>LF</v>
      </c>
      <c r="E877" s="94">
        <f>'CONSTRUCTION COST ESTIMATE'!BA877</f>
        <v>0</v>
      </c>
      <c r="F877" s="220">
        <f>'CONSTRUCTION COST ESTIMATE'!BC877</f>
        <v>0</v>
      </c>
      <c r="G877" s="221">
        <f>'CONSTRUCTION COST ESTIMATE'!BD877</f>
        <v>0</v>
      </c>
      <c r="H877" s="220"/>
      <c r="I877" s="220">
        <f t="shared" si="357"/>
        <v>0</v>
      </c>
      <c r="J877" s="220"/>
      <c r="K877" s="220">
        <f t="shared" si="358"/>
        <v>0</v>
      </c>
      <c r="L877" s="220"/>
      <c r="M877" s="220">
        <f t="shared" si="359"/>
        <v>0</v>
      </c>
      <c r="N877" s="220"/>
      <c r="O877" s="220">
        <f t="shared" si="360"/>
        <v>0</v>
      </c>
      <c r="P877" s="220"/>
      <c r="Q877" s="220">
        <f t="shared" si="361"/>
        <v>0</v>
      </c>
      <c r="R877" s="220"/>
      <c r="S877" s="220">
        <f t="shared" si="362"/>
        <v>0</v>
      </c>
      <c r="T877" s="220"/>
      <c r="U877" s="220">
        <f t="shared" si="363"/>
        <v>0</v>
      </c>
      <c r="V877" s="220"/>
      <c r="W877" s="220">
        <f t="shared" si="364"/>
        <v>0</v>
      </c>
      <c r="X877" s="220"/>
      <c r="Y877" s="220">
        <f t="shared" si="365"/>
        <v>0</v>
      </c>
      <c r="Z877" s="220"/>
      <c r="AA877" s="220">
        <f t="shared" si="366"/>
        <v>0</v>
      </c>
      <c r="AC877" s="222" t="e">
        <f t="shared" si="375"/>
        <v>#DIV/0!</v>
      </c>
      <c r="AD877" s="220" t="e">
        <f t="shared" si="367"/>
        <v>#NUM!</v>
      </c>
      <c r="AE877" s="223" t="e">
        <f t="shared" si="368"/>
        <v>#NUM!</v>
      </c>
      <c r="AF877" s="223" t="e">
        <f t="shared" si="369"/>
        <v>#NUM!</v>
      </c>
      <c r="AG877" s="222" t="e">
        <f t="shared" si="370"/>
        <v>#NUM!</v>
      </c>
      <c r="AI877" s="220" t="e">
        <f t="shared" si="371"/>
        <v>#DIV/0!</v>
      </c>
      <c r="AJ877" s="222" t="e">
        <f t="shared" si="372"/>
        <v>#DIV/0!</v>
      </c>
      <c r="AK877" s="222" t="e">
        <f t="shared" si="373"/>
        <v>#DIV/0!</v>
      </c>
      <c r="AL877" s="222" t="e">
        <f t="shared" si="374"/>
        <v>#DIV/0!</v>
      </c>
    </row>
    <row r="878" spans="1:38" s="88" customFormat="1" ht="30" hidden="1" customHeight="1">
      <c r="A878" s="88">
        <f>'CONSTRUCTION COST ESTIMATE'!A878</f>
        <v>0</v>
      </c>
      <c r="B878" s="91">
        <f>'CONSTRUCTION COST ESTIMATE'!B878</f>
        <v>628.02199999999903</v>
      </c>
      <c r="C878" s="92" t="str">
        <f>'CONSTRUCTION COST ESTIMATE'!C878</f>
        <v>6 INCH DASHED WHITE LINE (PAINT)</v>
      </c>
      <c r="D878" s="93" t="str">
        <f>'CONSTRUCTION COST ESTIMATE'!BB878</f>
        <v>LF</v>
      </c>
      <c r="E878" s="94">
        <f>'CONSTRUCTION COST ESTIMATE'!BA878</f>
        <v>0</v>
      </c>
      <c r="F878" s="220">
        <f>'CONSTRUCTION COST ESTIMATE'!BC878</f>
        <v>0</v>
      </c>
      <c r="G878" s="221">
        <f>'CONSTRUCTION COST ESTIMATE'!BD878</f>
        <v>0</v>
      </c>
      <c r="H878" s="220"/>
      <c r="I878" s="220">
        <f t="shared" si="357"/>
        <v>0</v>
      </c>
      <c r="J878" s="220"/>
      <c r="K878" s="220">
        <f t="shared" si="358"/>
        <v>0</v>
      </c>
      <c r="L878" s="220"/>
      <c r="M878" s="220">
        <f t="shared" si="359"/>
        <v>0</v>
      </c>
      <c r="N878" s="220"/>
      <c r="O878" s="220">
        <f t="shared" si="360"/>
        <v>0</v>
      </c>
      <c r="P878" s="220"/>
      <c r="Q878" s="220">
        <f t="shared" si="361"/>
        <v>0</v>
      </c>
      <c r="R878" s="220"/>
      <c r="S878" s="220">
        <f t="shared" si="362"/>
        <v>0</v>
      </c>
      <c r="T878" s="220"/>
      <c r="U878" s="220">
        <f t="shared" si="363"/>
        <v>0</v>
      </c>
      <c r="V878" s="220"/>
      <c r="W878" s="220">
        <f t="shared" si="364"/>
        <v>0</v>
      </c>
      <c r="X878" s="220"/>
      <c r="Y878" s="220">
        <f t="shared" si="365"/>
        <v>0</v>
      </c>
      <c r="Z878" s="220"/>
      <c r="AA878" s="220">
        <f t="shared" si="366"/>
        <v>0</v>
      </c>
      <c r="AC878" s="222" t="e">
        <f t="shared" si="375"/>
        <v>#DIV/0!</v>
      </c>
      <c r="AD878" s="220" t="e">
        <f t="shared" si="367"/>
        <v>#NUM!</v>
      </c>
      <c r="AE878" s="223" t="e">
        <f t="shared" si="368"/>
        <v>#NUM!</v>
      </c>
      <c r="AF878" s="223" t="e">
        <f t="shared" si="369"/>
        <v>#NUM!</v>
      </c>
      <c r="AG878" s="222" t="e">
        <f t="shared" si="370"/>
        <v>#NUM!</v>
      </c>
      <c r="AI878" s="220" t="e">
        <f t="shared" si="371"/>
        <v>#DIV/0!</v>
      </c>
      <c r="AJ878" s="222" t="e">
        <f t="shared" si="372"/>
        <v>#DIV/0!</v>
      </c>
      <c r="AK878" s="222" t="e">
        <f t="shared" si="373"/>
        <v>#DIV/0!</v>
      </c>
      <c r="AL878" s="222" t="e">
        <f t="shared" si="374"/>
        <v>#DIV/0!</v>
      </c>
    </row>
    <row r="879" spans="1:38" s="88" customFormat="1" ht="30" hidden="1" customHeight="1">
      <c r="A879" s="88">
        <f>'CONSTRUCTION COST ESTIMATE'!A879</f>
        <v>0</v>
      </c>
      <c r="B879" s="91">
        <f>'CONSTRUCTION COST ESTIMATE'!B879</f>
        <v>628.022999999999</v>
      </c>
      <c r="C879" s="92" t="str">
        <f>'CONSTRUCTION COST ESTIMATE'!C879</f>
        <v>6 INCH DASHED WHITE LINE (POLYUREA)</v>
      </c>
      <c r="D879" s="93" t="str">
        <f>'CONSTRUCTION COST ESTIMATE'!BB879</f>
        <v>LF</v>
      </c>
      <c r="E879" s="94">
        <f>'CONSTRUCTION COST ESTIMATE'!BA879</f>
        <v>0</v>
      </c>
      <c r="F879" s="220">
        <f>'CONSTRUCTION COST ESTIMATE'!BC879</f>
        <v>0</v>
      </c>
      <c r="G879" s="221">
        <f>'CONSTRUCTION COST ESTIMATE'!BD879</f>
        <v>0</v>
      </c>
      <c r="H879" s="220"/>
      <c r="I879" s="220">
        <f t="shared" si="357"/>
        <v>0</v>
      </c>
      <c r="J879" s="220"/>
      <c r="K879" s="220">
        <f t="shared" si="358"/>
        <v>0</v>
      </c>
      <c r="L879" s="220"/>
      <c r="M879" s="220">
        <f t="shared" si="359"/>
        <v>0</v>
      </c>
      <c r="N879" s="220"/>
      <c r="O879" s="220">
        <f t="shared" si="360"/>
        <v>0</v>
      </c>
      <c r="P879" s="220"/>
      <c r="Q879" s="220">
        <f t="shared" si="361"/>
        <v>0</v>
      </c>
      <c r="R879" s="220"/>
      <c r="S879" s="220">
        <f t="shared" si="362"/>
        <v>0</v>
      </c>
      <c r="T879" s="220"/>
      <c r="U879" s="220">
        <f t="shared" si="363"/>
        <v>0</v>
      </c>
      <c r="V879" s="220"/>
      <c r="W879" s="220">
        <f t="shared" si="364"/>
        <v>0</v>
      </c>
      <c r="X879" s="220"/>
      <c r="Y879" s="220">
        <f t="shared" si="365"/>
        <v>0</v>
      </c>
      <c r="Z879" s="220"/>
      <c r="AA879" s="220">
        <f t="shared" si="366"/>
        <v>0</v>
      </c>
      <c r="AC879" s="222" t="e">
        <f t="shared" si="375"/>
        <v>#DIV/0!</v>
      </c>
      <c r="AD879" s="220" t="e">
        <f t="shared" si="367"/>
        <v>#NUM!</v>
      </c>
      <c r="AE879" s="223" t="e">
        <f t="shared" si="368"/>
        <v>#NUM!</v>
      </c>
      <c r="AF879" s="223" t="e">
        <f t="shared" si="369"/>
        <v>#NUM!</v>
      </c>
      <c r="AG879" s="222" t="e">
        <f t="shared" si="370"/>
        <v>#NUM!</v>
      </c>
      <c r="AI879" s="220" t="e">
        <f t="shared" si="371"/>
        <v>#DIV/0!</v>
      </c>
      <c r="AJ879" s="222" t="e">
        <f t="shared" si="372"/>
        <v>#DIV/0!</v>
      </c>
      <c r="AK879" s="222" t="e">
        <f t="shared" si="373"/>
        <v>#DIV/0!</v>
      </c>
      <c r="AL879" s="222" t="e">
        <f t="shared" si="374"/>
        <v>#DIV/0!</v>
      </c>
    </row>
    <row r="880" spans="1:38" s="88" customFormat="1" ht="30" hidden="1" customHeight="1">
      <c r="A880" s="88">
        <f>'CONSTRUCTION COST ESTIMATE'!A880</f>
        <v>0</v>
      </c>
      <c r="B880" s="91">
        <f>'CONSTRUCTION COST ESTIMATE'!B880</f>
        <v>628.02399999999898</v>
      </c>
      <c r="C880" s="92" t="str">
        <f>'CONSTRUCTION COST ESTIMATE'!C880</f>
        <v>6 INCH DASHED WHITE LINE (PAVEMENT MARKING TAPE)</v>
      </c>
      <c r="D880" s="93" t="str">
        <f>'CONSTRUCTION COST ESTIMATE'!BB880</f>
        <v>LF</v>
      </c>
      <c r="E880" s="94">
        <f>'CONSTRUCTION COST ESTIMATE'!BA880</f>
        <v>0</v>
      </c>
      <c r="F880" s="220">
        <f>'CONSTRUCTION COST ESTIMATE'!BC880</f>
        <v>0</v>
      </c>
      <c r="G880" s="221">
        <f>'CONSTRUCTION COST ESTIMATE'!BD880</f>
        <v>0</v>
      </c>
      <c r="H880" s="220"/>
      <c r="I880" s="220">
        <f t="shared" si="357"/>
        <v>0</v>
      </c>
      <c r="J880" s="220"/>
      <c r="K880" s="220">
        <f t="shared" si="358"/>
        <v>0</v>
      </c>
      <c r="L880" s="220"/>
      <c r="M880" s="220">
        <f t="shared" si="359"/>
        <v>0</v>
      </c>
      <c r="N880" s="220"/>
      <c r="O880" s="220">
        <f t="shared" si="360"/>
        <v>0</v>
      </c>
      <c r="P880" s="220"/>
      <c r="Q880" s="220">
        <f t="shared" si="361"/>
        <v>0</v>
      </c>
      <c r="R880" s="220"/>
      <c r="S880" s="220">
        <f t="shared" si="362"/>
        <v>0</v>
      </c>
      <c r="T880" s="220"/>
      <c r="U880" s="220">
        <f t="shared" si="363"/>
        <v>0</v>
      </c>
      <c r="V880" s="220"/>
      <c r="W880" s="220">
        <f t="shared" si="364"/>
        <v>0</v>
      </c>
      <c r="X880" s="220"/>
      <c r="Y880" s="220">
        <f t="shared" si="365"/>
        <v>0</v>
      </c>
      <c r="Z880" s="220"/>
      <c r="AA880" s="220">
        <f t="shared" si="366"/>
        <v>0</v>
      </c>
      <c r="AC880" s="222" t="e">
        <f t="shared" si="375"/>
        <v>#DIV/0!</v>
      </c>
      <c r="AD880" s="220" t="e">
        <f t="shared" si="367"/>
        <v>#NUM!</v>
      </c>
      <c r="AE880" s="223" t="e">
        <f t="shared" si="368"/>
        <v>#NUM!</v>
      </c>
      <c r="AF880" s="223" t="e">
        <f t="shared" si="369"/>
        <v>#NUM!</v>
      </c>
      <c r="AG880" s="222" t="e">
        <f t="shared" si="370"/>
        <v>#NUM!</v>
      </c>
      <c r="AI880" s="220" t="e">
        <f t="shared" si="371"/>
        <v>#DIV/0!</v>
      </c>
      <c r="AJ880" s="222" t="e">
        <f t="shared" si="372"/>
        <v>#DIV/0!</v>
      </c>
      <c r="AK880" s="222" t="e">
        <f t="shared" si="373"/>
        <v>#DIV/0!</v>
      </c>
      <c r="AL880" s="222" t="e">
        <f t="shared" si="374"/>
        <v>#DIV/0!</v>
      </c>
    </row>
    <row r="881" spans="1:38" s="88" customFormat="1" ht="30" hidden="1" customHeight="1">
      <c r="A881" s="88">
        <f>'CONSTRUCTION COST ESTIMATE'!A881</f>
        <v>0</v>
      </c>
      <c r="B881" s="91">
        <f>'CONSTRUCTION COST ESTIMATE'!B881</f>
        <v>628.02499999999895</v>
      </c>
      <c r="C881" s="92" t="str">
        <f>'CONSTRUCTION COST ESTIMATE'!C881</f>
        <v>6 INCH BY 2 FEET SKIP WHITE LINE (PAINT)</v>
      </c>
      <c r="D881" s="93" t="str">
        <f>'CONSTRUCTION COST ESTIMATE'!BB881</f>
        <v>LF</v>
      </c>
      <c r="E881" s="94">
        <f>'CONSTRUCTION COST ESTIMATE'!BA881</f>
        <v>0</v>
      </c>
      <c r="F881" s="220">
        <f>'CONSTRUCTION COST ESTIMATE'!BC881</f>
        <v>0</v>
      </c>
      <c r="G881" s="221">
        <f>'CONSTRUCTION COST ESTIMATE'!BD881</f>
        <v>0</v>
      </c>
      <c r="H881" s="220"/>
      <c r="I881" s="220">
        <f t="shared" si="357"/>
        <v>0</v>
      </c>
      <c r="J881" s="220"/>
      <c r="K881" s="220">
        <f t="shared" si="358"/>
        <v>0</v>
      </c>
      <c r="L881" s="220"/>
      <c r="M881" s="220">
        <f t="shared" si="359"/>
        <v>0</v>
      </c>
      <c r="N881" s="220"/>
      <c r="O881" s="220">
        <f t="shared" si="360"/>
        <v>0</v>
      </c>
      <c r="P881" s="220"/>
      <c r="Q881" s="220">
        <f t="shared" si="361"/>
        <v>0</v>
      </c>
      <c r="R881" s="220"/>
      <c r="S881" s="220">
        <f t="shared" si="362"/>
        <v>0</v>
      </c>
      <c r="T881" s="220"/>
      <c r="U881" s="220">
        <f t="shared" si="363"/>
        <v>0</v>
      </c>
      <c r="V881" s="220"/>
      <c r="W881" s="220">
        <f t="shared" si="364"/>
        <v>0</v>
      </c>
      <c r="X881" s="220"/>
      <c r="Y881" s="220">
        <f t="shared" si="365"/>
        <v>0</v>
      </c>
      <c r="Z881" s="220"/>
      <c r="AA881" s="220">
        <f t="shared" si="366"/>
        <v>0</v>
      </c>
      <c r="AC881" s="222" t="e">
        <f t="shared" si="375"/>
        <v>#DIV/0!</v>
      </c>
      <c r="AD881" s="220" t="e">
        <f t="shared" si="367"/>
        <v>#NUM!</v>
      </c>
      <c r="AE881" s="223" t="e">
        <f t="shared" si="368"/>
        <v>#NUM!</v>
      </c>
      <c r="AF881" s="223" t="e">
        <f t="shared" si="369"/>
        <v>#NUM!</v>
      </c>
      <c r="AG881" s="222" t="e">
        <f t="shared" si="370"/>
        <v>#NUM!</v>
      </c>
      <c r="AI881" s="220" t="e">
        <f t="shared" si="371"/>
        <v>#DIV/0!</v>
      </c>
      <c r="AJ881" s="222" t="e">
        <f t="shared" si="372"/>
        <v>#DIV/0!</v>
      </c>
      <c r="AK881" s="222" t="e">
        <f t="shared" si="373"/>
        <v>#DIV/0!</v>
      </c>
      <c r="AL881" s="222" t="e">
        <f t="shared" si="374"/>
        <v>#DIV/0!</v>
      </c>
    </row>
    <row r="882" spans="1:38" s="88" customFormat="1" ht="30" hidden="1" customHeight="1">
      <c r="A882" s="88">
        <f>'CONSTRUCTION COST ESTIMATE'!A882</f>
        <v>0</v>
      </c>
      <c r="B882" s="91">
        <f>'CONSTRUCTION COST ESTIMATE'!B882</f>
        <v>628.02599999999904</v>
      </c>
      <c r="C882" s="92" t="str">
        <f>'CONSTRUCTION COST ESTIMATE'!C882</f>
        <v>6 INCH BY 2 FEET SKIP WHITE LINE (POLYUREA)</v>
      </c>
      <c r="D882" s="93" t="str">
        <f>'CONSTRUCTION COST ESTIMATE'!BB882</f>
        <v>LF</v>
      </c>
      <c r="E882" s="94">
        <f>'CONSTRUCTION COST ESTIMATE'!BA882</f>
        <v>0</v>
      </c>
      <c r="F882" s="220">
        <f>'CONSTRUCTION COST ESTIMATE'!BC882</f>
        <v>0</v>
      </c>
      <c r="G882" s="221">
        <f>'CONSTRUCTION COST ESTIMATE'!BD882</f>
        <v>0</v>
      </c>
      <c r="H882" s="220"/>
      <c r="I882" s="220">
        <f t="shared" si="357"/>
        <v>0</v>
      </c>
      <c r="J882" s="220"/>
      <c r="K882" s="220">
        <f t="shared" si="358"/>
        <v>0</v>
      </c>
      <c r="L882" s="220"/>
      <c r="M882" s="220">
        <f t="shared" si="359"/>
        <v>0</v>
      </c>
      <c r="N882" s="220"/>
      <c r="O882" s="220">
        <f t="shared" si="360"/>
        <v>0</v>
      </c>
      <c r="P882" s="220"/>
      <c r="Q882" s="220">
        <f t="shared" si="361"/>
        <v>0</v>
      </c>
      <c r="R882" s="220"/>
      <c r="S882" s="220">
        <f t="shared" si="362"/>
        <v>0</v>
      </c>
      <c r="T882" s="220"/>
      <c r="U882" s="220">
        <f t="shared" si="363"/>
        <v>0</v>
      </c>
      <c r="V882" s="220"/>
      <c r="W882" s="220">
        <f t="shared" si="364"/>
        <v>0</v>
      </c>
      <c r="X882" s="220"/>
      <c r="Y882" s="220">
        <f t="shared" si="365"/>
        <v>0</v>
      </c>
      <c r="Z882" s="220"/>
      <c r="AA882" s="220">
        <f t="shared" si="366"/>
        <v>0</v>
      </c>
      <c r="AC882" s="222" t="e">
        <f t="shared" si="375"/>
        <v>#DIV/0!</v>
      </c>
      <c r="AD882" s="220" t="e">
        <f t="shared" si="367"/>
        <v>#NUM!</v>
      </c>
      <c r="AE882" s="223" t="e">
        <f t="shared" si="368"/>
        <v>#NUM!</v>
      </c>
      <c r="AF882" s="223" t="e">
        <f t="shared" si="369"/>
        <v>#NUM!</v>
      </c>
      <c r="AG882" s="222" t="e">
        <f t="shared" si="370"/>
        <v>#NUM!</v>
      </c>
      <c r="AI882" s="220" t="e">
        <f t="shared" si="371"/>
        <v>#DIV/0!</v>
      </c>
      <c r="AJ882" s="222" t="e">
        <f t="shared" si="372"/>
        <v>#DIV/0!</v>
      </c>
      <c r="AK882" s="222" t="e">
        <f t="shared" si="373"/>
        <v>#DIV/0!</v>
      </c>
      <c r="AL882" s="222" t="e">
        <f t="shared" si="374"/>
        <v>#DIV/0!</v>
      </c>
    </row>
    <row r="883" spans="1:38" s="88" customFormat="1" ht="30" hidden="1" customHeight="1">
      <c r="A883" s="88">
        <f>'CONSTRUCTION COST ESTIMATE'!A883</f>
        <v>0</v>
      </c>
      <c r="B883" s="91">
        <f>'CONSTRUCTION COST ESTIMATE'!B883</f>
        <v>628.02699999999902</v>
      </c>
      <c r="C883" s="92" t="str">
        <f>'CONSTRUCTION COST ESTIMATE'!C883</f>
        <v>6 INCH BY 2 FEET SKIP WHITE LINE (PAVEMENT MARKING TAPE)</v>
      </c>
      <c r="D883" s="93" t="str">
        <f>'CONSTRUCTION COST ESTIMATE'!BB883</f>
        <v>LF</v>
      </c>
      <c r="E883" s="94">
        <f>'CONSTRUCTION COST ESTIMATE'!BA883</f>
        <v>0</v>
      </c>
      <c r="F883" s="220">
        <f>'CONSTRUCTION COST ESTIMATE'!BC883</f>
        <v>0</v>
      </c>
      <c r="G883" s="221">
        <f>'CONSTRUCTION COST ESTIMATE'!BD883</f>
        <v>0</v>
      </c>
      <c r="H883" s="220"/>
      <c r="I883" s="220">
        <f t="shared" si="357"/>
        <v>0</v>
      </c>
      <c r="J883" s="220"/>
      <c r="K883" s="220">
        <f t="shared" si="358"/>
        <v>0</v>
      </c>
      <c r="L883" s="220"/>
      <c r="M883" s="220">
        <f t="shared" si="359"/>
        <v>0</v>
      </c>
      <c r="N883" s="220"/>
      <c r="O883" s="220">
        <f t="shared" si="360"/>
        <v>0</v>
      </c>
      <c r="P883" s="220"/>
      <c r="Q883" s="220">
        <f t="shared" si="361"/>
        <v>0</v>
      </c>
      <c r="R883" s="220"/>
      <c r="S883" s="220">
        <f t="shared" si="362"/>
        <v>0</v>
      </c>
      <c r="T883" s="220"/>
      <c r="U883" s="220">
        <f t="shared" si="363"/>
        <v>0</v>
      </c>
      <c r="V883" s="220"/>
      <c r="W883" s="220">
        <f t="shared" si="364"/>
        <v>0</v>
      </c>
      <c r="X883" s="220"/>
      <c r="Y883" s="220">
        <f t="shared" si="365"/>
        <v>0</v>
      </c>
      <c r="Z883" s="220"/>
      <c r="AA883" s="220">
        <f t="shared" si="366"/>
        <v>0</v>
      </c>
      <c r="AC883" s="222" t="e">
        <f t="shared" si="375"/>
        <v>#DIV/0!</v>
      </c>
      <c r="AD883" s="220" t="e">
        <f t="shared" si="367"/>
        <v>#NUM!</v>
      </c>
      <c r="AE883" s="223" t="e">
        <f t="shared" si="368"/>
        <v>#NUM!</v>
      </c>
      <c r="AF883" s="223" t="e">
        <f t="shared" si="369"/>
        <v>#NUM!</v>
      </c>
      <c r="AG883" s="222" t="e">
        <f t="shared" si="370"/>
        <v>#NUM!</v>
      </c>
      <c r="AI883" s="220" t="e">
        <f t="shared" si="371"/>
        <v>#DIV/0!</v>
      </c>
      <c r="AJ883" s="222" t="e">
        <f t="shared" si="372"/>
        <v>#DIV/0!</v>
      </c>
      <c r="AK883" s="222" t="e">
        <f t="shared" si="373"/>
        <v>#DIV/0!</v>
      </c>
      <c r="AL883" s="222" t="e">
        <f t="shared" si="374"/>
        <v>#DIV/0!</v>
      </c>
    </row>
    <row r="884" spans="1:38" s="88" customFormat="1" ht="30" hidden="1" customHeight="1">
      <c r="A884" s="88">
        <f>'CONSTRUCTION COST ESTIMATE'!A884</f>
        <v>0</v>
      </c>
      <c r="B884" s="91">
        <f>'CONSTRUCTION COST ESTIMATE'!B884</f>
        <v>628.027999999999</v>
      </c>
      <c r="C884" s="92" t="str">
        <f>'CONSTRUCTION COST ESTIMATE'!C884</f>
        <v>8 INCH SOLID WHITE LINE (PAINT)</v>
      </c>
      <c r="D884" s="93" t="str">
        <f>'CONSTRUCTION COST ESTIMATE'!BB884</f>
        <v>LF</v>
      </c>
      <c r="E884" s="94">
        <f>'CONSTRUCTION COST ESTIMATE'!BA884</f>
        <v>0</v>
      </c>
      <c r="F884" s="220">
        <f>'CONSTRUCTION COST ESTIMATE'!BC884</f>
        <v>0</v>
      </c>
      <c r="G884" s="221">
        <f>'CONSTRUCTION COST ESTIMATE'!BD884</f>
        <v>0</v>
      </c>
      <c r="H884" s="220"/>
      <c r="I884" s="220">
        <f t="shared" si="357"/>
        <v>0</v>
      </c>
      <c r="J884" s="220"/>
      <c r="K884" s="220">
        <f t="shared" si="358"/>
        <v>0</v>
      </c>
      <c r="L884" s="220"/>
      <c r="M884" s="220">
        <f t="shared" si="359"/>
        <v>0</v>
      </c>
      <c r="N884" s="220"/>
      <c r="O884" s="220">
        <f t="shared" si="360"/>
        <v>0</v>
      </c>
      <c r="P884" s="220"/>
      <c r="Q884" s="220">
        <f t="shared" si="361"/>
        <v>0</v>
      </c>
      <c r="R884" s="220"/>
      <c r="S884" s="220">
        <f t="shared" si="362"/>
        <v>0</v>
      </c>
      <c r="T884" s="220"/>
      <c r="U884" s="220">
        <f t="shared" si="363"/>
        <v>0</v>
      </c>
      <c r="V884" s="220"/>
      <c r="W884" s="220">
        <f t="shared" si="364"/>
        <v>0</v>
      </c>
      <c r="X884" s="220"/>
      <c r="Y884" s="220">
        <f t="shared" si="365"/>
        <v>0</v>
      </c>
      <c r="Z884" s="220"/>
      <c r="AA884" s="220">
        <f t="shared" si="366"/>
        <v>0</v>
      </c>
      <c r="AC884" s="222" t="e">
        <f t="shared" si="375"/>
        <v>#DIV/0!</v>
      </c>
      <c r="AD884" s="220" t="e">
        <f t="shared" si="367"/>
        <v>#NUM!</v>
      </c>
      <c r="AE884" s="223" t="e">
        <f t="shared" si="368"/>
        <v>#NUM!</v>
      </c>
      <c r="AF884" s="223" t="e">
        <f t="shared" si="369"/>
        <v>#NUM!</v>
      </c>
      <c r="AG884" s="222" t="e">
        <f t="shared" si="370"/>
        <v>#NUM!</v>
      </c>
      <c r="AI884" s="220" t="e">
        <f t="shared" si="371"/>
        <v>#DIV/0!</v>
      </c>
      <c r="AJ884" s="222" t="e">
        <f t="shared" si="372"/>
        <v>#DIV/0!</v>
      </c>
      <c r="AK884" s="222" t="e">
        <f t="shared" si="373"/>
        <v>#DIV/0!</v>
      </c>
      <c r="AL884" s="222" t="e">
        <f t="shared" si="374"/>
        <v>#DIV/0!</v>
      </c>
    </row>
    <row r="885" spans="1:38" s="88" customFormat="1" ht="30" hidden="1" customHeight="1">
      <c r="A885" s="88">
        <f>'CONSTRUCTION COST ESTIMATE'!A885</f>
        <v>0</v>
      </c>
      <c r="B885" s="91">
        <f>'CONSTRUCTION COST ESTIMATE'!B885</f>
        <v>628.02899999999897</v>
      </c>
      <c r="C885" s="92" t="str">
        <f>'CONSTRUCTION COST ESTIMATE'!C885</f>
        <v>8 INCH SOLID WHITE LINE (POLYUREA)</v>
      </c>
      <c r="D885" s="93" t="str">
        <f>'CONSTRUCTION COST ESTIMATE'!BB885</f>
        <v>LF</v>
      </c>
      <c r="E885" s="94">
        <f>'CONSTRUCTION COST ESTIMATE'!BA885</f>
        <v>0</v>
      </c>
      <c r="F885" s="220">
        <f>'CONSTRUCTION COST ESTIMATE'!BC885</f>
        <v>0</v>
      </c>
      <c r="G885" s="221">
        <f>'CONSTRUCTION COST ESTIMATE'!BD885</f>
        <v>0</v>
      </c>
      <c r="H885" s="220"/>
      <c r="I885" s="220">
        <f t="shared" si="357"/>
        <v>0</v>
      </c>
      <c r="J885" s="220"/>
      <c r="K885" s="220">
        <f t="shared" si="358"/>
        <v>0</v>
      </c>
      <c r="L885" s="220"/>
      <c r="M885" s="220">
        <f t="shared" si="359"/>
        <v>0</v>
      </c>
      <c r="N885" s="220"/>
      <c r="O885" s="220">
        <f t="shared" si="360"/>
        <v>0</v>
      </c>
      <c r="P885" s="220"/>
      <c r="Q885" s="220">
        <f t="shared" si="361"/>
        <v>0</v>
      </c>
      <c r="R885" s="220"/>
      <c r="S885" s="220">
        <f t="shared" si="362"/>
        <v>0</v>
      </c>
      <c r="T885" s="220"/>
      <c r="U885" s="220">
        <f t="shared" si="363"/>
        <v>0</v>
      </c>
      <c r="V885" s="220"/>
      <c r="W885" s="220">
        <f t="shared" si="364"/>
        <v>0</v>
      </c>
      <c r="X885" s="220"/>
      <c r="Y885" s="220">
        <f t="shared" si="365"/>
        <v>0</v>
      </c>
      <c r="Z885" s="220"/>
      <c r="AA885" s="220">
        <f t="shared" si="366"/>
        <v>0</v>
      </c>
      <c r="AC885" s="222" t="e">
        <f t="shared" si="375"/>
        <v>#DIV/0!</v>
      </c>
      <c r="AD885" s="220" t="e">
        <f t="shared" si="367"/>
        <v>#NUM!</v>
      </c>
      <c r="AE885" s="223" t="e">
        <f t="shared" si="368"/>
        <v>#NUM!</v>
      </c>
      <c r="AF885" s="223" t="e">
        <f t="shared" si="369"/>
        <v>#NUM!</v>
      </c>
      <c r="AG885" s="222" t="e">
        <f t="shared" si="370"/>
        <v>#NUM!</v>
      </c>
      <c r="AI885" s="220" t="e">
        <f t="shared" si="371"/>
        <v>#DIV/0!</v>
      </c>
      <c r="AJ885" s="222" t="e">
        <f t="shared" si="372"/>
        <v>#DIV/0!</v>
      </c>
      <c r="AK885" s="222" t="e">
        <f t="shared" si="373"/>
        <v>#DIV/0!</v>
      </c>
      <c r="AL885" s="222" t="e">
        <f t="shared" si="374"/>
        <v>#DIV/0!</v>
      </c>
    </row>
    <row r="886" spans="1:38" s="88" customFormat="1" ht="30" hidden="1" customHeight="1">
      <c r="A886" s="88">
        <f>'CONSTRUCTION COST ESTIMATE'!A886</f>
        <v>0</v>
      </c>
      <c r="B886" s="91">
        <f>'CONSTRUCTION COST ESTIMATE'!B886</f>
        <v>628.02999999999895</v>
      </c>
      <c r="C886" s="92" t="str">
        <f>'CONSTRUCTION COST ESTIMATE'!C886</f>
        <v>8 INCH SOLID WHITE LINE (PAVEMENT MARKING TAPE)</v>
      </c>
      <c r="D886" s="93" t="str">
        <f>'CONSTRUCTION COST ESTIMATE'!BB886</f>
        <v>LF</v>
      </c>
      <c r="E886" s="94">
        <f>'CONSTRUCTION COST ESTIMATE'!BA886</f>
        <v>0</v>
      </c>
      <c r="F886" s="220">
        <f>'CONSTRUCTION COST ESTIMATE'!BC886</f>
        <v>0</v>
      </c>
      <c r="G886" s="221">
        <f>'CONSTRUCTION COST ESTIMATE'!BD886</f>
        <v>0</v>
      </c>
      <c r="H886" s="220"/>
      <c r="I886" s="220">
        <f t="shared" si="357"/>
        <v>0</v>
      </c>
      <c r="J886" s="220"/>
      <c r="K886" s="220">
        <f t="shared" si="358"/>
        <v>0</v>
      </c>
      <c r="L886" s="220"/>
      <c r="M886" s="220">
        <f t="shared" si="359"/>
        <v>0</v>
      </c>
      <c r="N886" s="220"/>
      <c r="O886" s="220">
        <f t="shared" si="360"/>
        <v>0</v>
      </c>
      <c r="P886" s="220"/>
      <c r="Q886" s="220">
        <f t="shared" si="361"/>
        <v>0</v>
      </c>
      <c r="R886" s="220"/>
      <c r="S886" s="220">
        <f t="shared" si="362"/>
        <v>0</v>
      </c>
      <c r="T886" s="220"/>
      <c r="U886" s="220">
        <f t="shared" si="363"/>
        <v>0</v>
      </c>
      <c r="V886" s="220"/>
      <c r="W886" s="220">
        <f t="shared" si="364"/>
        <v>0</v>
      </c>
      <c r="X886" s="220"/>
      <c r="Y886" s="220">
        <f t="shared" si="365"/>
        <v>0</v>
      </c>
      <c r="Z886" s="220"/>
      <c r="AA886" s="220">
        <f t="shared" si="366"/>
        <v>0</v>
      </c>
      <c r="AC886" s="222" t="e">
        <f t="shared" si="375"/>
        <v>#DIV/0!</v>
      </c>
      <c r="AD886" s="220" t="e">
        <f t="shared" si="367"/>
        <v>#NUM!</v>
      </c>
      <c r="AE886" s="223" t="e">
        <f t="shared" si="368"/>
        <v>#NUM!</v>
      </c>
      <c r="AF886" s="223" t="e">
        <f t="shared" si="369"/>
        <v>#NUM!</v>
      </c>
      <c r="AG886" s="222" t="e">
        <f t="shared" si="370"/>
        <v>#NUM!</v>
      </c>
      <c r="AI886" s="220" t="e">
        <f t="shared" si="371"/>
        <v>#DIV/0!</v>
      </c>
      <c r="AJ886" s="222" t="e">
        <f t="shared" si="372"/>
        <v>#DIV/0!</v>
      </c>
      <c r="AK886" s="222" t="e">
        <f t="shared" si="373"/>
        <v>#DIV/0!</v>
      </c>
      <c r="AL886" s="222" t="e">
        <f t="shared" si="374"/>
        <v>#DIV/0!</v>
      </c>
    </row>
    <row r="887" spans="1:38" s="88" customFormat="1" ht="30" hidden="1" customHeight="1">
      <c r="A887" s="88">
        <f>'CONSTRUCTION COST ESTIMATE'!A887</f>
        <v>0</v>
      </c>
      <c r="B887" s="91">
        <f>'CONSTRUCTION COST ESTIMATE'!B887</f>
        <v>628.03099999999904</v>
      </c>
      <c r="C887" s="92" t="str">
        <f>'CONSTRUCTION COST ESTIMATE'!C887</f>
        <v>8 INCH DASHED WHITE LINE (PAINT)</v>
      </c>
      <c r="D887" s="93" t="str">
        <f>'CONSTRUCTION COST ESTIMATE'!BB887</f>
        <v>LF</v>
      </c>
      <c r="E887" s="94">
        <f>'CONSTRUCTION COST ESTIMATE'!BA887</f>
        <v>0</v>
      </c>
      <c r="F887" s="220">
        <f>'CONSTRUCTION COST ESTIMATE'!BC887</f>
        <v>0</v>
      </c>
      <c r="G887" s="221">
        <f>'CONSTRUCTION COST ESTIMATE'!BD887</f>
        <v>0</v>
      </c>
      <c r="H887" s="220"/>
      <c r="I887" s="220">
        <f t="shared" si="357"/>
        <v>0</v>
      </c>
      <c r="J887" s="220"/>
      <c r="K887" s="220">
        <f t="shared" si="358"/>
        <v>0</v>
      </c>
      <c r="L887" s="220"/>
      <c r="M887" s="220">
        <f t="shared" si="359"/>
        <v>0</v>
      </c>
      <c r="N887" s="220"/>
      <c r="O887" s="220">
        <f t="shared" si="360"/>
        <v>0</v>
      </c>
      <c r="P887" s="220"/>
      <c r="Q887" s="220">
        <f t="shared" si="361"/>
        <v>0</v>
      </c>
      <c r="R887" s="220"/>
      <c r="S887" s="220">
        <f t="shared" si="362"/>
        <v>0</v>
      </c>
      <c r="T887" s="220"/>
      <c r="U887" s="220">
        <f t="shared" si="363"/>
        <v>0</v>
      </c>
      <c r="V887" s="220"/>
      <c r="W887" s="220">
        <f t="shared" si="364"/>
        <v>0</v>
      </c>
      <c r="X887" s="220"/>
      <c r="Y887" s="220">
        <f t="shared" si="365"/>
        <v>0</v>
      </c>
      <c r="Z887" s="220"/>
      <c r="AA887" s="220">
        <f t="shared" si="366"/>
        <v>0</v>
      </c>
      <c r="AC887" s="222" t="e">
        <f t="shared" si="375"/>
        <v>#DIV/0!</v>
      </c>
      <c r="AD887" s="220" t="e">
        <f t="shared" si="367"/>
        <v>#NUM!</v>
      </c>
      <c r="AE887" s="223" t="e">
        <f t="shared" si="368"/>
        <v>#NUM!</v>
      </c>
      <c r="AF887" s="223" t="e">
        <f t="shared" si="369"/>
        <v>#NUM!</v>
      </c>
      <c r="AG887" s="222" t="e">
        <f t="shared" si="370"/>
        <v>#NUM!</v>
      </c>
      <c r="AI887" s="220" t="e">
        <f t="shared" si="371"/>
        <v>#DIV/0!</v>
      </c>
      <c r="AJ887" s="222" t="e">
        <f t="shared" si="372"/>
        <v>#DIV/0!</v>
      </c>
      <c r="AK887" s="222" t="e">
        <f t="shared" si="373"/>
        <v>#DIV/0!</v>
      </c>
      <c r="AL887" s="222" t="e">
        <f t="shared" si="374"/>
        <v>#DIV/0!</v>
      </c>
    </row>
    <row r="888" spans="1:38" s="88" customFormat="1" ht="30" hidden="1" customHeight="1">
      <c r="A888" s="88">
        <f>'CONSTRUCTION COST ESTIMATE'!A888</f>
        <v>0</v>
      </c>
      <c r="B888" s="91">
        <f>'CONSTRUCTION COST ESTIMATE'!B888</f>
        <v>628.03199999999902</v>
      </c>
      <c r="C888" s="92" t="str">
        <f>'CONSTRUCTION COST ESTIMATE'!C888</f>
        <v>8 INCH DASHED WHITE LINE (POLYUREA)</v>
      </c>
      <c r="D888" s="93" t="str">
        <f>'CONSTRUCTION COST ESTIMATE'!BB888</f>
        <v>LF</v>
      </c>
      <c r="E888" s="94">
        <f>'CONSTRUCTION COST ESTIMATE'!BA888</f>
        <v>0</v>
      </c>
      <c r="F888" s="220">
        <f>'CONSTRUCTION COST ESTIMATE'!BC888</f>
        <v>0</v>
      </c>
      <c r="G888" s="221">
        <f>'CONSTRUCTION COST ESTIMATE'!BD888</f>
        <v>0</v>
      </c>
      <c r="H888" s="220"/>
      <c r="I888" s="220">
        <f t="shared" si="357"/>
        <v>0</v>
      </c>
      <c r="J888" s="220"/>
      <c r="K888" s="220">
        <f t="shared" si="358"/>
        <v>0</v>
      </c>
      <c r="L888" s="220"/>
      <c r="M888" s="220">
        <f t="shared" si="359"/>
        <v>0</v>
      </c>
      <c r="N888" s="220"/>
      <c r="O888" s="220">
        <f t="shared" si="360"/>
        <v>0</v>
      </c>
      <c r="P888" s="220"/>
      <c r="Q888" s="220">
        <f t="shared" si="361"/>
        <v>0</v>
      </c>
      <c r="R888" s="220"/>
      <c r="S888" s="220">
        <f t="shared" si="362"/>
        <v>0</v>
      </c>
      <c r="T888" s="220"/>
      <c r="U888" s="220">
        <f t="shared" si="363"/>
        <v>0</v>
      </c>
      <c r="V888" s="220"/>
      <c r="W888" s="220">
        <f t="shared" si="364"/>
        <v>0</v>
      </c>
      <c r="X888" s="220"/>
      <c r="Y888" s="220">
        <f t="shared" si="365"/>
        <v>0</v>
      </c>
      <c r="Z888" s="220"/>
      <c r="AA888" s="220">
        <f t="shared" si="366"/>
        <v>0</v>
      </c>
      <c r="AC888" s="222" t="e">
        <f t="shared" si="375"/>
        <v>#DIV/0!</v>
      </c>
      <c r="AD888" s="220" t="e">
        <f t="shared" si="367"/>
        <v>#NUM!</v>
      </c>
      <c r="AE888" s="223" t="e">
        <f t="shared" si="368"/>
        <v>#NUM!</v>
      </c>
      <c r="AF888" s="223" t="e">
        <f t="shared" si="369"/>
        <v>#NUM!</v>
      </c>
      <c r="AG888" s="222" t="e">
        <f t="shared" si="370"/>
        <v>#NUM!</v>
      </c>
      <c r="AI888" s="220" t="e">
        <f t="shared" si="371"/>
        <v>#DIV/0!</v>
      </c>
      <c r="AJ888" s="222" t="e">
        <f t="shared" si="372"/>
        <v>#DIV/0!</v>
      </c>
      <c r="AK888" s="222" t="e">
        <f t="shared" si="373"/>
        <v>#DIV/0!</v>
      </c>
      <c r="AL888" s="222" t="e">
        <f t="shared" si="374"/>
        <v>#DIV/0!</v>
      </c>
    </row>
    <row r="889" spans="1:38" s="88" customFormat="1" ht="30" hidden="1" customHeight="1">
      <c r="A889" s="88">
        <f>'CONSTRUCTION COST ESTIMATE'!A889</f>
        <v>0</v>
      </c>
      <c r="B889" s="91">
        <f>'CONSTRUCTION COST ESTIMATE'!B889</f>
        <v>628.03299999999899</v>
      </c>
      <c r="C889" s="92" t="str">
        <f>'CONSTRUCTION COST ESTIMATE'!C889</f>
        <v>8 INCH DASHED WHITE LINE (PAVEMENT MARKING TAPE)</v>
      </c>
      <c r="D889" s="93" t="str">
        <f>'CONSTRUCTION COST ESTIMATE'!BB889</f>
        <v>LF</v>
      </c>
      <c r="E889" s="94">
        <f>'CONSTRUCTION COST ESTIMATE'!BA889</f>
        <v>0</v>
      </c>
      <c r="F889" s="220">
        <f>'CONSTRUCTION COST ESTIMATE'!BC889</f>
        <v>0</v>
      </c>
      <c r="G889" s="221">
        <f>'CONSTRUCTION COST ESTIMATE'!BD889</f>
        <v>0</v>
      </c>
      <c r="H889" s="220"/>
      <c r="I889" s="220">
        <f t="shared" si="357"/>
        <v>0</v>
      </c>
      <c r="J889" s="220"/>
      <c r="K889" s="220">
        <f t="shared" si="358"/>
        <v>0</v>
      </c>
      <c r="L889" s="220"/>
      <c r="M889" s="220">
        <f t="shared" si="359"/>
        <v>0</v>
      </c>
      <c r="N889" s="220"/>
      <c r="O889" s="220">
        <f t="shared" si="360"/>
        <v>0</v>
      </c>
      <c r="P889" s="220"/>
      <c r="Q889" s="220">
        <f t="shared" si="361"/>
        <v>0</v>
      </c>
      <c r="R889" s="220"/>
      <c r="S889" s="220">
        <f t="shared" si="362"/>
        <v>0</v>
      </c>
      <c r="T889" s="220"/>
      <c r="U889" s="220">
        <f t="shared" si="363"/>
        <v>0</v>
      </c>
      <c r="V889" s="220"/>
      <c r="W889" s="220">
        <f t="shared" si="364"/>
        <v>0</v>
      </c>
      <c r="X889" s="220"/>
      <c r="Y889" s="220">
        <f t="shared" si="365"/>
        <v>0</v>
      </c>
      <c r="Z889" s="220"/>
      <c r="AA889" s="220">
        <f t="shared" si="366"/>
        <v>0</v>
      </c>
      <c r="AC889" s="222" t="e">
        <f t="shared" ref="AC889:AC920" si="376">I889/$I$1460</f>
        <v>#DIV/0!</v>
      </c>
      <c r="AD889" s="220" t="e">
        <f t="shared" si="367"/>
        <v>#NUM!</v>
      </c>
      <c r="AE889" s="223" t="e">
        <f t="shared" si="368"/>
        <v>#NUM!</v>
      </c>
      <c r="AF889" s="223" t="e">
        <f t="shared" si="369"/>
        <v>#NUM!</v>
      </c>
      <c r="AG889" s="222" t="e">
        <f t="shared" si="370"/>
        <v>#NUM!</v>
      </c>
      <c r="AI889" s="220" t="e">
        <f t="shared" si="371"/>
        <v>#DIV/0!</v>
      </c>
      <c r="AJ889" s="222" t="e">
        <f t="shared" si="372"/>
        <v>#DIV/0!</v>
      </c>
      <c r="AK889" s="222" t="e">
        <f t="shared" si="373"/>
        <v>#DIV/0!</v>
      </c>
      <c r="AL889" s="222" t="e">
        <f t="shared" si="374"/>
        <v>#DIV/0!</v>
      </c>
    </row>
    <row r="890" spans="1:38" s="88" customFormat="1" ht="30" hidden="1" customHeight="1">
      <c r="A890" s="88">
        <f>'CONSTRUCTION COST ESTIMATE'!A890</f>
        <v>0</v>
      </c>
      <c r="B890" s="91">
        <f>'CONSTRUCTION COST ESTIMATE'!B890</f>
        <v>628.03399999999897</v>
      </c>
      <c r="C890" s="92" t="str">
        <f>'CONSTRUCTION COST ESTIMATE'!C890</f>
        <v>8 INCH BY 3 FEET SKIP WHITE LINE (PAINT)</v>
      </c>
      <c r="D890" s="93" t="str">
        <f>'CONSTRUCTION COST ESTIMATE'!BB890</f>
        <v>LF</v>
      </c>
      <c r="E890" s="94">
        <f>'CONSTRUCTION COST ESTIMATE'!BA890</f>
        <v>0</v>
      </c>
      <c r="F890" s="220">
        <f>'CONSTRUCTION COST ESTIMATE'!BC890</f>
        <v>0</v>
      </c>
      <c r="G890" s="221">
        <f>'CONSTRUCTION COST ESTIMATE'!BD890</f>
        <v>0</v>
      </c>
      <c r="H890" s="220"/>
      <c r="I890" s="220">
        <f t="shared" si="357"/>
        <v>0</v>
      </c>
      <c r="J890" s="220"/>
      <c r="K890" s="220">
        <f t="shared" si="358"/>
        <v>0</v>
      </c>
      <c r="L890" s="220"/>
      <c r="M890" s="220">
        <f t="shared" si="359"/>
        <v>0</v>
      </c>
      <c r="N890" s="220"/>
      <c r="O890" s="220">
        <f t="shared" si="360"/>
        <v>0</v>
      </c>
      <c r="P890" s="220"/>
      <c r="Q890" s="220">
        <f t="shared" si="361"/>
        <v>0</v>
      </c>
      <c r="R890" s="220"/>
      <c r="S890" s="220">
        <f t="shared" si="362"/>
        <v>0</v>
      </c>
      <c r="T890" s="220"/>
      <c r="U890" s="220">
        <f t="shared" si="363"/>
        <v>0</v>
      </c>
      <c r="V890" s="220"/>
      <c r="W890" s="220">
        <f t="shared" si="364"/>
        <v>0</v>
      </c>
      <c r="X890" s="220"/>
      <c r="Y890" s="220">
        <f t="shared" si="365"/>
        <v>0</v>
      </c>
      <c r="Z890" s="220"/>
      <c r="AA890" s="220">
        <f t="shared" si="366"/>
        <v>0</v>
      </c>
      <c r="AC890" s="222" t="e">
        <f t="shared" si="376"/>
        <v>#DIV/0!</v>
      </c>
      <c r="AD890" s="220" t="e">
        <f t="shared" si="367"/>
        <v>#NUM!</v>
      </c>
      <c r="AE890" s="223" t="e">
        <f t="shared" si="368"/>
        <v>#NUM!</v>
      </c>
      <c r="AF890" s="223" t="e">
        <f t="shared" si="369"/>
        <v>#NUM!</v>
      </c>
      <c r="AG890" s="222" t="e">
        <f t="shared" si="370"/>
        <v>#NUM!</v>
      </c>
      <c r="AI890" s="220" t="e">
        <f t="shared" si="371"/>
        <v>#DIV/0!</v>
      </c>
      <c r="AJ890" s="222" t="e">
        <f t="shared" si="372"/>
        <v>#DIV/0!</v>
      </c>
      <c r="AK890" s="222" t="e">
        <f t="shared" si="373"/>
        <v>#DIV/0!</v>
      </c>
      <c r="AL890" s="222" t="e">
        <f t="shared" si="374"/>
        <v>#DIV/0!</v>
      </c>
    </row>
    <row r="891" spans="1:38" s="88" customFormat="1" ht="30" hidden="1" customHeight="1">
      <c r="A891" s="88">
        <f>'CONSTRUCTION COST ESTIMATE'!A891</f>
        <v>0</v>
      </c>
      <c r="B891" s="91">
        <f>'CONSTRUCTION COST ESTIMATE'!B891</f>
        <v>628.03499999999894</v>
      </c>
      <c r="C891" s="92" t="str">
        <f>'CONSTRUCTION COST ESTIMATE'!C891</f>
        <v>8 INCH BY 3 FEET SKIP WHITE LINE (POLYUREA)</v>
      </c>
      <c r="D891" s="93" t="str">
        <f>'CONSTRUCTION COST ESTIMATE'!BB891</f>
        <v>LF</v>
      </c>
      <c r="E891" s="94">
        <f>'CONSTRUCTION COST ESTIMATE'!BA891</f>
        <v>0</v>
      </c>
      <c r="F891" s="220">
        <f>'CONSTRUCTION COST ESTIMATE'!BC891</f>
        <v>0</v>
      </c>
      <c r="G891" s="221">
        <f>'CONSTRUCTION COST ESTIMATE'!BD891</f>
        <v>0</v>
      </c>
      <c r="H891" s="220"/>
      <c r="I891" s="220">
        <f t="shared" si="357"/>
        <v>0</v>
      </c>
      <c r="J891" s="220"/>
      <c r="K891" s="220">
        <f t="shared" si="358"/>
        <v>0</v>
      </c>
      <c r="L891" s="220"/>
      <c r="M891" s="220">
        <f t="shared" si="359"/>
        <v>0</v>
      </c>
      <c r="N891" s="220"/>
      <c r="O891" s="220">
        <f t="shared" si="360"/>
        <v>0</v>
      </c>
      <c r="P891" s="220"/>
      <c r="Q891" s="220">
        <f t="shared" si="361"/>
        <v>0</v>
      </c>
      <c r="R891" s="220"/>
      <c r="S891" s="220">
        <f t="shared" si="362"/>
        <v>0</v>
      </c>
      <c r="T891" s="220"/>
      <c r="U891" s="220">
        <f t="shared" si="363"/>
        <v>0</v>
      </c>
      <c r="V891" s="220"/>
      <c r="W891" s="220">
        <f t="shared" si="364"/>
        <v>0</v>
      </c>
      <c r="X891" s="220"/>
      <c r="Y891" s="220">
        <f t="shared" si="365"/>
        <v>0</v>
      </c>
      <c r="Z891" s="220"/>
      <c r="AA891" s="220">
        <f t="shared" si="366"/>
        <v>0</v>
      </c>
      <c r="AC891" s="222" t="e">
        <f t="shared" si="376"/>
        <v>#DIV/0!</v>
      </c>
      <c r="AD891" s="220" t="e">
        <f t="shared" si="367"/>
        <v>#NUM!</v>
      </c>
      <c r="AE891" s="223" t="e">
        <f t="shared" si="368"/>
        <v>#NUM!</v>
      </c>
      <c r="AF891" s="223" t="e">
        <f t="shared" si="369"/>
        <v>#NUM!</v>
      </c>
      <c r="AG891" s="222" t="e">
        <f t="shared" si="370"/>
        <v>#NUM!</v>
      </c>
      <c r="AI891" s="220" t="e">
        <f t="shared" si="371"/>
        <v>#DIV/0!</v>
      </c>
      <c r="AJ891" s="222" t="e">
        <f t="shared" si="372"/>
        <v>#DIV/0!</v>
      </c>
      <c r="AK891" s="222" t="e">
        <f t="shared" si="373"/>
        <v>#DIV/0!</v>
      </c>
      <c r="AL891" s="222" t="e">
        <f t="shared" si="374"/>
        <v>#DIV/0!</v>
      </c>
    </row>
    <row r="892" spans="1:38" s="88" customFormat="1" ht="30" hidden="1" customHeight="1">
      <c r="A892" s="88">
        <f>'CONSTRUCTION COST ESTIMATE'!A892</f>
        <v>0</v>
      </c>
      <c r="B892" s="91">
        <f>'CONSTRUCTION COST ESTIMATE'!B892</f>
        <v>628.03599999999904</v>
      </c>
      <c r="C892" s="92" t="str">
        <f>'CONSTRUCTION COST ESTIMATE'!C892</f>
        <v>8 INCH BY 3 FEET SKIP WHITE LINE (PAVEMENT MARKING TAPE)</v>
      </c>
      <c r="D892" s="93" t="str">
        <f>'CONSTRUCTION COST ESTIMATE'!BB892</f>
        <v>LF</v>
      </c>
      <c r="E892" s="94">
        <f>'CONSTRUCTION COST ESTIMATE'!BA892</f>
        <v>0</v>
      </c>
      <c r="F892" s="220">
        <f>'CONSTRUCTION COST ESTIMATE'!BC892</f>
        <v>0</v>
      </c>
      <c r="G892" s="221">
        <f>'CONSTRUCTION COST ESTIMATE'!BD892</f>
        <v>0</v>
      </c>
      <c r="H892" s="220"/>
      <c r="I892" s="220">
        <f t="shared" si="357"/>
        <v>0</v>
      </c>
      <c r="J892" s="220"/>
      <c r="K892" s="220">
        <f t="shared" si="358"/>
        <v>0</v>
      </c>
      <c r="L892" s="220"/>
      <c r="M892" s="220">
        <f t="shared" si="359"/>
        <v>0</v>
      </c>
      <c r="N892" s="220"/>
      <c r="O892" s="220">
        <f t="shared" si="360"/>
        <v>0</v>
      </c>
      <c r="P892" s="220"/>
      <c r="Q892" s="220">
        <f t="shared" si="361"/>
        <v>0</v>
      </c>
      <c r="R892" s="220"/>
      <c r="S892" s="220">
        <f t="shared" si="362"/>
        <v>0</v>
      </c>
      <c r="T892" s="220"/>
      <c r="U892" s="220">
        <f t="shared" si="363"/>
        <v>0</v>
      </c>
      <c r="V892" s="220"/>
      <c r="W892" s="220">
        <f t="shared" si="364"/>
        <v>0</v>
      </c>
      <c r="X892" s="220"/>
      <c r="Y892" s="220">
        <f t="shared" si="365"/>
        <v>0</v>
      </c>
      <c r="Z892" s="220"/>
      <c r="AA892" s="220">
        <f t="shared" si="366"/>
        <v>0</v>
      </c>
      <c r="AC892" s="222" t="e">
        <f t="shared" si="376"/>
        <v>#DIV/0!</v>
      </c>
      <c r="AD892" s="220" t="e">
        <f t="shared" si="367"/>
        <v>#NUM!</v>
      </c>
      <c r="AE892" s="223" t="e">
        <f t="shared" si="368"/>
        <v>#NUM!</v>
      </c>
      <c r="AF892" s="223" t="e">
        <f t="shared" si="369"/>
        <v>#NUM!</v>
      </c>
      <c r="AG892" s="222" t="e">
        <f t="shared" si="370"/>
        <v>#NUM!</v>
      </c>
      <c r="AI892" s="220" t="e">
        <f t="shared" si="371"/>
        <v>#DIV/0!</v>
      </c>
      <c r="AJ892" s="222" t="e">
        <f t="shared" si="372"/>
        <v>#DIV/0!</v>
      </c>
      <c r="AK892" s="222" t="e">
        <f t="shared" si="373"/>
        <v>#DIV/0!</v>
      </c>
      <c r="AL892" s="222" t="e">
        <f t="shared" si="374"/>
        <v>#DIV/0!</v>
      </c>
    </row>
    <row r="893" spans="1:38" s="88" customFormat="1" ht="30" hidden="1" customHeight="1">
      <c r="A893" s="88">
        <f>'CONSTRUCTION COST ESTIMATE'!A893</f>
        <v>0</v>
      </c>
      <c r="B893" s="91">
        <f>'CONSTRUCTION COST ESTIMATE'!B893</f>
        <v>628.03699999999901</v>
      </c>
      <c r="C893" s="92" t="str">
        <f>'CONSTRUCTION COST ESTIMATE'!C893</f>
        <v>8 INCH SOLID YELLOW LINE (PAINT)</v>
      </c>
      <c r="D893" s="93" t="str">
        <f>'CONSTRUCTION COST ESTIMATE'!BB893</f>
        <v>LF</v>
      </c>
      <c r="E893" s="94">
        <f>'CONSTRUCTION COST ESTIMATE'!BA893</f>
        <v>0</v>
      </c>
      <c r="F893" s="220">
        <f>'CONSTRUCTION COST ESTIMATE'!BC893</f>
        <v>0</v>
      </c>
      <c r="G893" s="221">
        <f>'CONSTRUCTION COST ESTIMATE'!BD893</f>
        <v>0</v>
      </c>
      <c r="H893" s="220"/>
      <c r="I893" s="220">
        <f t="shared" si="357"/>
        <v>0</v>
      </c>
      <c r="J893" s="220"/>
      <c r="K893" s="220">
        <f t="shared" si="358"/>
        <v>0</v>
      </c>
      <c r="L893" s="220"/>
      <c r="M893" s="220">
        <f t="shared" si="359"/>
        <v>0</v>
      </c>
      <c r="N893" s="220"/>
      <c r="O893" s="220">
        <f t="shared" si="360"/>
        <v>0</v>
      </c>
      <c r="P893" s="220"/>
      <c r="Q893" s="220">
        <f t="shared" si="361"/>
        <v>0</v>
      </c>
      <c r="R893" s="220"/>
      <c r="S893" s="220">
        <f t="shared" si="362"/>
        <v>0</v>
      </c>
      <c r="T893" s="220"/>
      <c r="U893" s="220">
        <f t="shared" si="363"/>
        <v>0</v>
      </c>
      <c r="V893" s="220"/>
      <c r="W893" s="220">
        <f t="shared" si="364"/>
        <v>0</v>
      </c>
      <c r="X893" s="220"/>
      <c r="Y893" s="220">
        <f t="shared" si="365"/>
        <v>0</v>
      </c>
      <c r="Z893" s="220"/>
      <c r="AA893" s="220">
        <f t="shared" si="366"/>
        <v>0</v>
      </c>
      <c r="AC893" s="222" t="e">
        <f t="shared" si="376"/>
        <v>#DIV/0!</v>
      </c>
      <c r="AD893" s="220" t="e">
        <f t="shared" si="367"/>
        <v>#NUM!</v>
      </c>
      <c r="AE893" s="223" t="e">
        <f t="shared" si="368"/>
        <v>#NUM!</v>
      </c>
      <c r="AF893" s="223" t="e">
        <f t="shared" si="369"/>
        <v>#NUM!</v>
      </c>
      <c r="AG893" s="222" t="e">
        <f t="shared" si="370"/>
        <v>#NUM!</v>
      </c>
      <c r="AI893" s="220" t="e">
        <f t="shared" si="371"/>
        <v>#DIV/0!</v>
      </c>
      <c r="AJ893" s="222" t="e">
        <f t="shared" si="372"/>
        <v>#DIV/0!</v>
      </c>
      <c r="AK893" s="222" t="e">
        <f t="shared" si="373"/>
        <v>#DIV/0!</v>
      </c>
      <c r="AL893" s="222" t="e">
        <f t="shared" si="374"/>
        <v>#DIV/0!</v>
      </c>
    </row>
    <row r="894" spans="1:38" s="88" customFormat="1" ht="30" hidden="1" customHeight="1">
      <c r="A894" s="88">
        <f>'CONSTRUCTION COST ESTIMATE'!A894</f>
        <v>0</v>
      </c>
      <c r="B894" s="91">
        <f>'CONSTRUCTION COST ESTIMATE'!B894</f>
        <v>628.03799999999899</v>
      </c>
      <c r="C894" s="92" t="str">
        <f>'CONSTRUCTION COST ESTIMATE'!C894</f>
        <v>8 INCH SOLID YELLOW LINE (POLYUREA)</v>
      </c>
      <c r="D894" s="93" t="str">
        <f>'CONSTRUCTION COST ESTIMATE'!BB894</f>
        <v>LF</v>
      </c>
      <c r="E894" s="94">
        <f>'CONSTRUCTION COST ESTIMATE'!BA894</f>
        <v>0</v>
      </c>
      <c r="F894" s="220">
        <f>'CONSTRUCTION COST ESTIMATE'!BC894</f>
        <v>0</v>
      </c>
      <c r="G894" s="221">
        <f>'CONSTRUCTION COST ESTIMATE'!BD894</f>
        <v>0</v>
      </c>
      <c r="H894" s="220"/>
      <c r="I894" s="220">
        <f t="shared" si="357"/>
        <v>0</v>
      </c>
      <c r="J894" s="220"/>
      <c r="K894" s="220">
        <f t="shared" si="358"/>
        <v>0</v>
      </c>
      <c r="L894" s="220"/>
      <c r="M894" s="220">
        <f t="shared" si="359"/>
        <v>0</v>
      </c>
      <c r="N894" s="220"/>
      <c r="O894" s="220">
        <f t="shared" si="360"/>
        <v>0</v>
      </c>
      <c r="P894" s="220"/>
      <c r="Q894" s="220">
        <f t="shared" si="361"/>
        <v>0</v>
      </c>
      <c r="R894" s="220"/>
      <c r="S894" s="220">
        <f t="shared" si="362"/>
        <v>0</v>
      </c>
      <c r="T894" s="220"/>
      <c r="U894" s="220">
        <f t="shared" si="363"/>
        <v>0</v>
      </c>
      <c r="V894" s="220"/>
      <c r="W894" s="220">
        <f t="shared" si="364"/>
        <v>0</v>
      </c>
      <c r="X894" s="220"/>
      <c r="Y894" s="220">
        <f t="shared" si="365"/>
        <v>0</v>
      </c>
      <c r="Z894" s="220"/>
      <c r="AA894" s="220">
        <f t="shared" si="366"/>
        <v>0</v>
      </c>
      <c r="AC894" s="222" t="e">
        <f t="shared" si="376"/>
        <v>#DIV/0!</v>
      </c>
      <c r="AD894" s="220" t="e">
        <f t="shared" si="367"/>
        <v>#NUM!</v>
      </c>
      <c r="AE894" s="223" t="e">
        <f t="shared" si="368"/>
        <v>#NUM!</v>
      </c>
      <c r="AF894" s="223" t="e">
        <f t="shared" si="369"/>
        <v>#NUM!</v>
      </c>
      <c r="AG894" s="222" t="e">
        <f t="shared" si="370"/>
        <v>#NUM!</v>
      </c>
      <c r="AI894" s="220" t="e">
        <f t="shared" si="371"/>
        <v>#DIV/0!</v>
      </c>
      <c r="AJ894" s="222" t="e">
        <f t="shared" si="372"/>
        <v>#DIV/0!</v>
      </c>
      <c r="AK894" s="222" t="e">
        <f t="shared" si="373"/>
        <v>#DIV/0!</v>
      </c>
      <c r="AL894" s="222" t="e">
        <f t="shared" si="374"/>
        <v>#DIV/0!</v>
      </c>
    </row>
    <row r="895" spans="1:38" s="88" customFormat="1" ht="30" hidden="1" customHeight="1">
      <c r="A895" s="88">
        <f>'CONSTRUCTION COST ESTIMATE'!A895</f>
        <v>0</v>
      </c>
      <c r="B895" s="91">
        <f>'CONSTRUCTION COST ESTIMATE'!B895</f>
        <v>628.03899999999896</v>
      </c>
      <c r="C895" s="92" t="str">
        <f>'CONSTRUCTION COST ESTIMATE'!C895</f>
        <v>8 INCH SOLID YELLOW LINE (PAVEMENT MARKING TAPE)</v>
      </c>
      <c r="D895" s="93" t="str">
        <f>'CONSTRUCTION COST ESTIMATE'!BB895</f>
        <v>LF</v>
      </c>
      <c r="E895" s="94">
        <f>'CONSTRUCTION COST ESTIMATE'!BA895</f>
        <v>0</v>
      </c>
      <c r="F895" s="220">
        <f>'CONSTRUCTION COST ESTIMATE'!BC895</f>
        <v>0</v>
      </c>
      <c r="G895" s="221">
        <f>'CONSTRUCTION COST ESTIMATE'!BD895</f>
        <v>0</v>
      </c>
      <c r="H895" s="220"/>
      <c r="I895" s="220">
        <f t="shared" si="357"/>
        <v>0</v>
      </c>
      <c r="J895" s="220"/>
      <c r="K895" s="220">
        <f t="shared" si="358"/>
        <v>0</v>
      </c>
      <c r="L895" s="220"/>
      <c r="M895" s="220">
        <f t="shared" si="359"/>
        <v>0</v>
      </c>
      <c r="N895" s="220"/>
      <c r="O895" s="220">
        <f t="shared" si="360"/>
        <v>0</v>
      </c>
      <c r="P895" s="220"/>
      <c r="Q895" s="220">
        <f t="shared" si="361"/>
        <v>0</v>
      </c>
      <c r="R895" s="220"/>
      <c r="S895" s="220">
        <f t="shared" si="362"/>
        <v>0</v>
      </c>
      <c r="T895" s="220"/>
      <c r="U895" s="220">
        <f t="shared" si="363"/>
        <v>0</v>
      </c>
      <c r="V895" s="220"/>
      <c r="W895" s="220">
        <f t="shared" si="364"/>
        <v>0</v>
      </c>
      <c r="X895" s="220"/>
      <c r="Y895" s="220">
        <f t="shared" si="365"/>
        <v>0</v>
      </c>
      <c r="Z895" s="220"/>
      <c r="AA895" s="220">
        <f t="shared" si="366"/>
        <v>0</v>
      </c>
      <c r="AC895" s="222" t="e">
        <f t="shared" si="376"/>
        <v>#DIV/0!</v>
      </c>
      <c r="AD895" s="220" t="e">
        <f t="shared" si="367"/>
        <v>#NUM!</v>
      </c>
      <c r="AE895" s="223" t="e">
        <f t="shared" si="368"/>
        <v>#NUM!</v>
      </c>
      <c r="AF895" s="223" t="e">
        <f t="shared" si="369"/>
        <v>#NUM!</v>
      </c>
      <c r="AG895" s="222" t="e">
        <f t="shared" si="370"/>
        <v>#NUM!</v>
      </c>
      <c r="AI895" s="220" t="e">
        <f t="shared" si="371"/>
        <v>#DIV/0!</v>
      </c>
      <c r="AJ895" s="222" t="e">
        <f t="shared" si="372"/>
        <v>#DIV/0!</v>
      </c>
      <c r="AK895" s="222" t="e">
        <f t="shared" si="373"/>
        <v>#DIV/0!</v>
      </c>
      <c r="AL895" s="222" t="e">
        <f t="shared" si="374"/>
        <v>#DIV/0!</v>
      </c>
    </row>
    <row r="896" spans="1:38" s="88" customFormat="1" ht="30" hidden="1" customHeight="1">
      <c r="A896" s="88">
        <f>'CONSTRUCTION COST ESTIMATE'!A896</f>
        <v>0</v>
      </c>
      <c r="B896" s="91">
        <f>'CONSTRUCTION COST ESTIMATE'!B896</f>
        <v>628.03999999999905</v>
      </c>
      <c r="C896" s="92" t="str">
        <f>'CONSTRUCTION COST ESTIMATE'!C896</f>
        <v>8 INCH DASHED YELLOW LINE (PAINT)</v>
      </c>
      <c r="D896" s="93" t="str">
        <f>'CONSTRUCTION COST ESTIMATE'!BB896</f>
        <v>LF</v>
      </c>
      <c r="E896" s="94">
        <f>'CONSTRUCTION COST ESTIMATE'!BA896</f>
        <v>0</v>
      </c>
      <c r="F896" s="220">
        <f>'CONSTRUCTION COST ESTIMATE'!BC896</f>
        <v>0</v>
      </c>
      <c r="G896" s="221">
        <f>'CONSTRUCTION COST ESTIMATE'!BD896</f>
        <v>0</v>
      </c>
      <c r="H896" s="220"/>
      <c r="I896" s="220">
        <f t="shared" si="357"/>
        <v>0</v>
      </c>
      <c r="J896" s="220"/>
      <c r="K896" s="220">
        <f t="shared" si="358"/>
        <v>0</v>
      </c>
      <c r="L896" s="220"/>
      <c r="M896" s="220">
        <f t="shared" si="359"/>
        <v>0</v>
      </c>
      <c r="N896" s="220"/>
      <c r="O896" s="220">
        <f t="shared" si="360"/>
        <v>0</v>
      </c>
      <c r="P896" s="220"/>
      <c r="Q896" s="220">
        <f t="shared" si="361"/>
        <v>0</v>
      </c>
      <c r="R896" s="220"/>
      <c r="S896" s="220">
        <f t="shared" si="362"/>
        <v>0</v>
      </c>
      <c r="T896" s="220"/>
      <c r="U896" s="220">
        <f t="shared" si="363"/>
        <v>0</v>
      </c>
      <c r="V896" s="220"/>
      <c r="W896" s="220">
        <f t="shared" si="364"/>
        <v>0</v>
      </c>
      <c r="X896" s="220"/>
      <c r="Y896" s="220">
        <f t="shared" si="365"/>
        <v>0</v>
      </c>
      <c r="Z896" s="220"/>
      <c r="AA896" s="220">
        <f t="shared" si="366"/>
        <v>0</v>
      </c>
      <c r="AC896" s="222" t="e">
        <f t="shared" si="376"/>
        <v>#DIV/0!</v>
      </c>
      <c r="AD896" s="220" t="e">
        <f t="shared" si="367"/>
        <v>#NUM!</v>
      </c>
      <c r="AE896" s="223" t="e">
        <f t="shared" si="368"/>
        <v>#NUM!</v>
      </c>
      <c r="AF896" s="223" t="e">
        <f t="shared" si="369"/>
        <v>#NUM!</v>
      </c>
      <c r="AG896" s="222" t="e">
        <f t="shared" si="370"/>
        <v>#NUM!</v>
      </c>
      <c r="AI896" s="220" t="e">
        <f t="shared" si="371"/>
        <v>#DIV/0!</v>
      </c>
      <c r="AJ896" s="222" t="e">
        <f t="shared" si="372"/>
        <v>#DIV/0!</v>
      </c>
      <c r="AK896" s="222" t="e">
        <f t="shared" si="373"/>
        <v>#DIV/0!</v>
      </c>
      <c r="AL896" s="222" t="e">
        <f t="shared" si="374"/>
        <v>#DIV/0!</v>
      </c>
    </row>
    <row r="897" spans="1:38" s="88" customFormat="1" ht="30" hidden="1" customHeight="1">
      <c r="A897" s="88">
        <f>'CONSTRUCTION COST ESTIMATE'!A897</f>
        <v>0</v>
      </c>
      <c r="B897" s="91">
        <f>'CONSTRUCTION COST ESTIMATE'!B897</f>
        <v>628.04099999999903</v>
      </c>
      <c r="C897" s="92" t="str">
        <f>'CONSTRUCTION COST ESTIMATE'!C897</f>
        <v>8 INCH DASHED YELLOW LINE (POLYUREA)</v>
      </c>
      <c r="D897" s="93" t="str">
        <f>'CONSTRUCTION COST ESTIMATE'!BB897</f>
        <v>LF</v>
      </c>
      <c r="E897" s="94">
        <f>'CONSTRUCTION COST ESTIMATE'!BA897</f>
        <v>0</v>
      </c>
      <c r="F897" s="220">
        <f>'CONSTRUCTION COST ESTIMATE'!BC897</f>
        <v>0</v>
      </c>
      <c r="G897" s="221">
        <f>'CONSTRUCTION COST ESTIMATE'!BD897</f>
        <v>0</v>
      </c>
      <c r="H897" s="220"/>
      <c r="I897" s="220">
        <f t="shared" si="357"/>
        <v>0</v>
      </c>
      <c r="J897" s="220"/>
      <c r="K897" s="220">
        <f t="shared" si="358"/>
        <v>0</v>
      </c>
      <c r="L897" s="220"/>
      <c r="M897" s="220">
        <f t="shared" si="359"/>
        <v>0</v>
      </c>
      <c r="N897" s="220"/>
      <c r="O897" s="220">
        <f t="shared" si="360"/>
        <v>0</v>
      </c>
      <c r="P897" s="220"/>
      <c r="Q897" s="220">
        <f t="shared" si="361"/>
        <v>0</v>
      </c>
      <c r="R897" s="220"/>
      <c r="S897" s="220">
        <f t="shared" si="362"/>
        <v>0</v>
      </c>
      <c r="T897" s="220"/>
      <c r="U897" s="220">
        <f t="shared" si="363"/>
        <v>0</v>
      </c>
      <c r="V897" s="220"/>
      <c r="W897" s="220">
        <f t="shared" si="364"/>
        <v>0</v>
      </c>
      <c r="X897" s="220"/>
      <c r="Y897" s="220">
        <f t="shared" si="365"/>
        <v>0</v>
      </c>
      <c r="Z897" s="220"/>
      <c r="AA897" s="220">
        <f t="shared" si="366"/>
        <v>0</v>
      </c>
      <c r="AC897" s="222" t="e">
        <f t="shared" si="376"/>
        <v>#DIV/0!</v>
      </c>
      <c r="AD897" s="220" t="e">
        <f t="shared" si="367"/>
        <v>#NUM!</v>
      </c>
      <c r="AE897" s="223" t="e">
        <f t="shared" si="368"/>
        <v>#NUM!</v>
      </c>
      <c r="AF897" s="223" t="e">
        <f t="shared" si="369"/>
        <v>#NUM!</v>
      </c>
      <c r="AG897" s="222" t="e">
        <f t="shared" si="370"/>
        <v>#NUM!</v>
      </c>
      <c r="AI897" s="220" t="e">
        <f t="shared" si="371"/>
        <v>#DIV/0!</v>
      </c>
      <c r="AJ897" s="222" t="e">
        <f t="shared" si="372"/>
        <v>#DIV/0!</v>
      </c>
      <c r="AK897" s="222" t="e">
        <f t="shared" si="373"/>
        <v>#DIV/0!</v>
      </c>
      <c r="AL897" s="222" t="e">
        <f t="shared" si="374"/>
        <v>#DIV/0!</v>
      </c>
    </row>
    <row r="898" spans="1:38" s="88" customFormat="1" ht="30" hidden="1" customHeight="1">
      <c r="A898" s="88">
        <f>'CONSTRUCTION COST ESTIMATE'!A898</f>
        <v>0</v>
      </c>
      <c r="B898" s="91">
        <f>'CONSTRUCTION COST ESTIMATE'!B898</f>
        <v>628.04199999999901</v>
      </c>
      <c r="C898" s="92" t="str">
        <f>'CONSTRUCTION COST ESTIMATE'!C898</f>
        <v>8 INCH DASHED YELLOW LINE (PAVEMENT MARKING TAPE)</v>
      </c>
      <c r="D898" s="93" t="str">
        <f>'CONSTRUCTION COST ESTIMATE'!BB898</f>
        <v>LF</v>
      </c>
      <c r="E898" s="94">
        <f>'CONSTRUCTION COST ESTIMATE'!BA898</f>
        <v>0</v>
      </c>
      <c r="F898" s="220">
        <f>'CONSTRUCTION COST ESTIMATE'!BC898</f>
        <v>0</v>
      </c>
      <c r="G898" s="221">
        <f>'CONSTRUCTION COST ESTIMATE'!BD898</f>
        <v>0</v>
      </c>
      <c r="H898" s="220"/>
      <c r="I898" s="220">
        <f t="shared" si="357"/>
        <v>0</v>
      </c>
      <c r="J898" s="220"/>
      <c r="K898" s="220">
        <f t="shared" si="358"/>
        <v>0</v>
      </c>
      <c r="L898" s="220"/>
      <c r="M898" s="220">
        <f t="shared" si="359"/>
        <v>0</v>
      </c>
      <c r="N898" s="220"/>
      <c r="O898" s="220">
        <f t="shared" si="360"/>
        <v>0</v>
      </c>
      <c r="P898" s="220"/>
      <c r="Q898" s="220">
        <f t="shared" si="361"/>
        <v>0</v>
      </c>
      <c r="R898" s="220"/>
      <c r="S898" s="220">
        <f t="shared" si="362"/>
        <v>0</v>
      </c>
      <c r="T898" s="220"/>
      <c r="U898" s="220">
        <f t="shared" si="363"/>
        <v>0</v>
      </c>
      <c r="V898" s="220"/>
      <c r="W898" s="220">
        <f t="shared" si="364"/>
        <v>0</v>
      </c>
      <c r="X898" s="220"/>
      <c r="Y898" s="220">
        <f t="shared" si="365"/>
        <v>0</v>
      </c>
      <c r="Z898" s="220"/>
      <c r="AA898" s="220">
        <f t="shared" si="366"/>
        <v>0</v>
      </c>
      <c r="AC898" s="222" t="e">
        <f t="shared" si="376"/>
        <v>#DIV/0!</v>
      </c>
      <c r="AD898" s="220" t="e">
        <f t="shared" si="367"/>
        <v>#NUM!</v>
      </c>
      <c r="AE898" s="223" t="e">
        <f t="shared" si="368"/>
        <v>#NUM!</v>
      </c>
      <c r="AF898" s="223" t="e">
        <f t="shared" si="369"/>
        <v>#NUM!</v>
      </c>
      <c r="AG898" s="222" t="e">
        <f t="shared" si="370"/>
        <v>#NUM!</v>
      </c>
      <c r="AI898" s="220" t="e">
        <f t="shared" si="371"/>
        <v>#DIV/0!</v>
      </c>
      <c r="AJ898" s="222" t="e">
        <f t="shared" si="372"/>
        <v>#DIV/0!</v>
      </c>
      <c r="AK898" s="222" t="e">
        <f t="shared" si="373"/>
        <v>#DIV/0!</v>
      </c>
      <c r="AL898" s="222" t="e">
        <f t="shared" si="374"/>
        <v>#DIV/0!</v>
      </c>
    </row>
    <row r="899" spans="1:38" s="88" customFormat="1" ht="30" hidden="1" customHeight="1">
      <c r="A899" s="88">
        <f>'CONSTRUCTION COST ESTIMATE'!A899</f>
        <v>0</v>
      </c>
      <c r="B899" s="91">
        <f>'CONSTRUCTION COST ESTIMATE'!B899</f>
        <v>628.04299999999898</v>
      </c>
      <c r="C899" s="92" t="str">
        <f>'CONSTRUCTION COST ESTIMATE'!C899</f>
        <v>12 INCH  SOLID WHITE LINE (PAINT)</v>
      </c>
      <c r="D899" s="93" t="str">
        <f>'CONSTRUCTION COST ESTIMATE'!BB899</f>
        <v>LF</v>
      </c>
      <c r="E899" s="94">
        <f>'CONSTRUCTION COST ESTIMATE'!BA899</f>
        <v>0</v>
      </c>
      <c r="F899" s="220">
        <f>'CONSTRUCTION COST ESTIMATE'!BC899</f>
        <v>0</v>
      </c>
      <c r="G899" s="221">
        <f>'CONSTRUCTION COST ESTIMATE'!BD899</f>
        <v>0</v>
      </c>
      <c r="H899" s="220"/>
      <c r="I899" s="220">
        <f t="shared" si="357"/>
        <v>0</v>
      </c>
      <c r="J899" s="220"/>
      <c r="K899" s="220">
        <f t="shared" si="358"/>
        <v>0</v>
      </c>
      <c r="L899" s="220"/>
      <c r="M899" s="220">
        <f t="shared" si="359"/>
        <v>0</v>
      </c>
      <c r="N899" s="220"/>
      <c r="O899" s="220">
        <f t="shared" si="360"/>
        <v>0</v>
      </c>
      <c r="P899" s="220"/>
      <c r="Q899" s="220">
        <f t="shared" si="361"/>
        <v>0</v>
      </c>
      <c r="R899" s="220"/>
      <c r="S899" s="220">
        <f t="shared" si="362"/>
        <v>0</v>
      </c>
      <c r="T899" s="220"/>
      <c r="U899" s="220">
        <f t="shared" si="363"/>
        <v>0</v>
      </c>
      <c r="V899" s="220"/>
      <c r="W899" s="220">
        <f t="shared" si="364"/>
        <v>0</v>
      </c>
      <c r="X899" s="220"/>
      <c r="Y899" s="220">
        <f t="shared" si="365"/>
        <v>0</v>
      </c>
      <c r="Z899" s="220"/>
      <c r="AA899" s="220">
        <f t="shared" si="366"/>
        <v>0</v>
      </c>
      <c r="AC899" s="222" t="e">
        <f t="shared" si="376"/>
        <v>#DIV/0!</v>
      </c>
      <c r="AD899" s="220" t="e">
        <f t="shared" si="367"/>
        <v>#NUM!</v>
      </c>
      <c r="AE899" s="223" t="e">
        <f t="shared" si="368"/>
        <v>#NUM!</v>
      </c>
      <c r="AF899" s="223" t="e">
        <f t="shared" si="369"/>
        <v>#NUM!</v>
      </c>
      <c r="AG899" s="222" t="e">
        <f t="shared" si="370"/>
        <v>#NUM!</v>
      </c>
      <c r="AI899" s="220" t="e">
        <f t="shared" si="371"/>
        <v>#DIV/0!</v>
      </c>
      <c r="AJ899" s="222" t="e">
        <f t="shared" si="372"/>
        <v>#DIV/0!</v>
      </c>
      <c r="AK899" s="222" t="e">
        <f t="shared" si="373"/>
        <v>#DIV/0!</v>
      </c>
      <c r="AL899" s="222" t="e">
        <f t="shared" si="374"/>
        <v>#DIV/0!</v>
      </c>
    </row>
    <row r="900" spans="1:38" s="88" customFormat="1" ht="30" hidden="1" customHeight="1">
      <c r="A900" s="88">
        <f>'CONSTRUCTION COST ESTIMATE'!A900</f>
        <v>0</v>
      </c>
      <c r="B900" s="91">
        <f>'CONSTRUCTION COST ESTIMATE'!B900</f>
        <v>628.04399999999896</v>
      </c>
      <c r="C900" s="92" t="str">
        <f>'CONSTRUCTION COST ESTIMATE'!C900</f>
        <v>12 INCH  SOLID WHITE LINE (POLYUREA)</v>
      </c>
      <c r="D900" s="93" t="str">
        <f>'CONSTRUCTION COST ESTIMATE'!BB900</f>
        <v>LF</v>
      </c>
      <c r="E900" s="94">
        <f>'CONSTRUCTION COST ESTIMATE'!BA900</f>
        <v>0</v>
      </c>
      <c r="F900" s="220">
        <f>'CONSTRUCTION COST ESTIMATE'!BC900</f>
        <v>0</v>
      </c>
      <c r="G900" s="221">
        <f>'CONSTRUCTION COST ESTIMATE'!BD900</f>
        <v>0</v>
      </c>
      <c r="H900" s="220"/>
      <c r="I900" s="220">
        <f t="shared" si="357"/>
        <v>0</v>
      </c>
      <c r="J900" s="220"/>
      <c r="K900" s="220">
        <f t="shared" si="358"/>
        <v>0</v>
      </c>
      <c r="L900" s="220"/>
      <c r="M900" s="220">
        <f t="shared" si="359"/>
        <v>0</v>
      </c>
      <c r="N900" s="220"/>
      <c r="O900" s="220">
        <f t="shared" si="360"/>
        <v>0</v>
      </c>
      <c r="P900" s="220"/>
      <c r="Q900" s="220">
        <f t="shared" si="361"/>
        <v>0</v>
      </c>
      <c r="R900" s="220"/>
      <c r="S900" s="220">
        <f t="shared" si="362"/>
        <v>0</v>
      </c>
      <c r="T900" s="220"/>
      <c r="U900" s="220">
        <f t="shared" si="363"/>
        <v>0</v>
      </c>
      <c r="V900" s="220"/>
      <c r="W900" s="220">
        <f t="shared" si="364"/>
        <v>0</v>
      </c>
      <c r="X900" s="220"/>
      <c r="Y900" s="220">
        <f t="shared" si="365"/>
        <v>0</v>
      </c>
      <c r="Z900" s="220"/>
      <c r="AA900" s="220">
        <f t="shared" si="366"/>
        <v>0</v>
      </c>
      <c r="AC900" s="222" t="e">
        <f t="shared" si="376"/>
        <v>#DIV/0!</v>
      </c>
      <c r="AD900" s="220" t="e">
        <f t="shared" si="367"/>
        <v>#NUM!</v>
      </c>
      <c r="AE900" s="223" t="e">
        <f t="shared" si="368"/>
        <v>#NUM!</v>
      </c>
      <c r="AF900" s="223" t="e">
        <f t="shared" si="369"/>
        <v>#NUM!</v>
      </c>
      <c r="AG900" s="222" t="e">
        <f t="shared" si="370"/>
        <v>#NUM!</v>
      </c>
      <c r="AI900" s="220" t="e">
        <f t="shared" si="371"/>
        <v>#DIV/0!</v>
      </c>
      <c r="AJ900" s="222" t="e">
        <f t="shared" si="372"/>
        <v>#DIV/0!</v>
      </c>
      <c r="AK900" s="222" t="e">
        <f t="shared" si="373"/>
        <v>#DIV/0!</v>
      </c>
      <c r="AL900" s="222" t="e">
        <f t="shared" si="374"/>
        <v>#DIV/0!</v>
      </c>
    </row>
    <row r="901" spans="1:38" s="88" customFormat="1" ht="30" hidden="1" customHeight="1">
      <c r="A901" s="88">
        <f>'CONSTRUCTION COST ESTIMATE'!A901</f>
        <v>0</v>
      </c>
      <c r="B901" s="91">
        <f>'CONSTRUCTION COST ESTIMATE'!B901</f>
        <v>628.04499999999905</v>
      </c>
      <c r="C901" s="92" t="str">
        <f>'CONSTRUCTION COST ESTIMATE'!C901</f>
        <v>12 INCH  SOLID WHITE LINE (PAVEMENT MARKING TAPE)</v>
      </c>
      <c r="D901" s="93" t="str">
        <f>'CONSTRUCTION COST ESTIMATE'!BB901</f>
        <v>LF</v>
      </c>
      <c r="E901" s="94">
        <f>'CONSTRUCTION COST ESTIMATE'!BA901</f>
        <v>0</v>
      </c>
      <c r="F901" s="220">
        <f>'CONSTRUCTION COST ESTIMATE'!BC901</f>
        <v>0</v>
      </c>
      <c r="G901" s="221">
        <f>'CONSTRUCTION COST ESTIMATE'!BD901</f>
        <v>0</v>
      </c>
      <c r="H901" s="220"/>
      <c r="I901" s="220">
        <f t="shared" si="357"/>
        <v>0</v>
      </c>
      <c r="J901" s="220"/>
      <c r="K901" s="220">
        <f t="shared" si="358"/>
        <v>0</v>
      </c>
      <c r="L901" s="220"/>
      <c r="M901" s="220">
        <f t="shared" si="359"/>
        <v>0</v>
      </c>
      <c r="N901" s="220"/>
      <c r="O901" s="220">
        <f t="shared" si="360"/>
        <v>0</v>
      </c>
      <c r="P901" s="220"/>
      <c r="Q901" s="220">
        <f t="shared" si="361"/>
        <v>0</v>
      </c>
      <c r="R901" s="220"/>
      <c r="S901" s="220">
        <f t="shared" si="362"/>
        <v>0</v>
      </c>
      <c r="T901" s="220"/>
      <c r="U901" s="220">
        <f t="shared" si="363"/>
        <v>0</v>
      </c>
      <c r="V901" s="220"/>
      <c r="W901" s="220">
        <f t="shared" si="364"/>
        <v>0</v>
      </c>
      <c r="X901" s="220"/>
      <c r="Y901" s="220">
        <f t="shared" si="365"/>
        <v>0</v>
      </c>
      <c r="Z901" s="220"/>
      <c r="AA901" s="220">
        <f t="shared" si="366"/>
        <v>0</v>
      </c>
      <c r="AC901" s="222" t="e">
        <f t="shared" si="376"/>
        <v>#DIV/0!</v>
      </c>
      <c r="AD901" s="220" t="e">
        <f t="shared" si="367"/>
        <v>#NUM!</v>
      </c>
      <c r="AE901" s="223" t="e">
        <f t="shared" si="368"/>
        <v>#NUM!</v>
      </c>
      <c r="AF901" s="223" t="e">
        <f t="shared" si="369"/>
        <v>#NUM!</v>
      </c>
      <c r="AG901" s="222" t="e">
        <f t="shared" si="370"/>
        <v>#NUM!</v>
      </c>
      <c r="AI901" s="220" t="e">
        <f t="shared" si="371"/>
        <v>#DIV/0!</v>
      </c>
      <c r="AJ901" s="222" t="e">
        <f t="shared" si="372"/>
        <v>#DIV/0!</v>
      </c>
      <c r="AK901" s="222" t="e">
        <f t="shared" si="373"/>
        <v>#DIV/0!</v>
      </c>
      <c r="AL901" s="222" t="e">
        <f t="shared" si="374"/>
        <v>#DIV/0!</v>
      </c>
    </row>
    <row r="902" spans="1:38" s="88" customFormat="1" ht="30" hidden="1" customHeight="1">
      <c r="A902" s="88">
        <f>'CONSTRUCTION COST ESTIMATE'!A902</f>
        <v>0</v>
      </c>
      <c r="B902" s="91">
        <f>'CONSTRUCTION COST ESTIMATE'!B902</f>
        <v>628.04599999999903</v>
      </c>
      <c r="C902" s="92" t="str">
        <f>'CONSTRUCTION COST ESTIMATE'!C902</f>
        <v>12 INCH DASHED YELLOW LINE (PAINT)</v>
      </c>
      <c r="D902" s="93" t="str">
        <f>'CONSTRUCTION COST ESTIMATE'!BB902</f>
        <v>LF</v>
      </c>
      <c r="E902" s="94">
        <f>'CONSTRUCTION COST ESTIMATE'!BA902</f>
        <v>0</v>
      </c>
      <c r="F902" s="220">
        <f>'CONSTRUCTION COST ESTIMATE'!BC902</f>
        <v>0</v>
      </c>
      <c r="G902" s="221">
        <f>'CONSTRUCTION COST ESTIMATE'!BD902</f>
        <v>0</v>
      </c>
      <c r="H902" s="220"/>
      <c r="I902" s="220">
        <f t="shared" si="357"/>
        <v>0</v>
      </c>
      <c r="J902" s="220"/>
      <c r="K902" s="220">
        <f t="shared" si="358"/>
        <v>0</v>
      </c>
      <c r="L902" s="220"/>
      <c r="M902" s="220">
        <f t="shared" si="359"/>
        <v>0</v>
      </c>
      <c r="N902" s="220"/>
      <c r="O902" s="220">
        <f t="shared" si="360"/>
        <v>0</v>
      </c>
      <c r="P902" s="220"/>
      <c r="Q902" s="220">
        <f t="shared" si="361"/>
        <v>0</v>
      </c>
      <c r="R902" s="220"/>
      <c r="S902" s="220">
        <f t="shared" si="362"/>
        <v>0</v>
      </c>
      <c r="T902" s="220"/>
      <c r="U902" s="220">
        <f t="shared" si="363"/>
        <v>0</v>
      </c>
      <c r="V902" s="220"/>
      <c r="W902" s="220">
        <f t="shared" si="364"/>
        <v>0</v>
      </c>
      <c r="X902" s="220"/>
      <c r="Y902" s="220">
        <f t="shared" si="365"/>
        <v>0</v>
      </c>
      <c r="Z902" s="220"/>
      <c r="AA902" s="220">
        <f t="shared" si="366"/>
        <v>0</v>
      </c>
      <c r="AC902" s="222" t="e">
        <f t="shared" si="376"/>
        <v>#DIV/0!</v>
      </c>
      <c r="AD902" s="220" t="e">
        <f t="shared" si="367"/>
        <v>#NUM!</v>
      </c>
      <c r="AE902" s="223" t="e">
        <f t="shared" si="368"/>
        <v>#NUM!</v>
      </c>
      <c r="AF902" s="223" t="e">
        <f t="shared" si="369"/>
        <v>#NUM!</v>
      </c>
      <c r="AG902" s="222" t="e">
        <f t="shared" si="370"/>
        <v>#NUM!</v>
      </c>
      <c r="AI902" s="220" t="e">
        <f t="shared" si="371"/>
        <v>#DIV/0!</v>
      </c>
      <c r="AJ902" s="222" t="e">
        <f t="shared" si="372"/>
        <v>#DIV/0!</v>
      </c>
      <c r="AK902" s="222" t="e">
        <f t="shared" si="373"/>
        <v>#DIV/0!</v>
      </c>
      <c r="AL902" s="222" t="e">
        <f t="shared" si="374"/>
        <v>#DIV/0!</v>
      </c>
    </row>
    <row r="903" spans="1:38" s="88" customFormat="1" ht="30" hidden="1" customHeight="1">
      <c r="A903" s="88">
        <f>'CONSTRUCTION COST ESTIMATE'!A903</f>
        <v>0</v>
      </c>
      <c r="B903" s="91">
        <f>'CONSTRUCTION COST ESTIMATE'!B903</f>
        <v>628.046999999999</v>
      </c>
      <c r="C903" s="92" t="str">
        <f>'CONSTRUCTION COST ESTIMATE'!C903</f>
        <v>12 INCH DASHED YELLOW LINE (POLYUREA)</v>
      </c>
      <c r="D903" s="93" t="str">
        <f>'CONSTRUCTION COST ESTIMATE'!BB903</f>
        <v>LF</v>
      </c>
      <c r="E903" s="94">
        <f>'CONSTRUCTION COST ESTIMATE'!BA903</f>
        <v>0</v>
      </c>
      <c r="F903" s="220">
        <f>'CONSTRUCTION COST ESTIMATE'!BC903</f>
        <v>0</v>
      </c>
      <c r="G903" s="221">
        <f>'CONSTRUCTION COST ESTIMATE'!BD903</f>
        <v>0</v>
      </c>
      <c r="H903" s="220"/>
      <c r="I903" s="220">
        <f t="shared" si="357"/>
        <v>0</v>
      </c>
      <c r="J903" s="220"/>
      <c r="K903" s="220">
        <f t="shared" si="358"/>
        <v>0</v>
      </c>
      <c r="L903" s="220"/>
      <c r="M903" s="220">
        <f t="shared" si="359"/>
        <v>0</v>
      </c>
      <c r="N903" s="220"/>
      <c r="O903" s="220">
        <f t="shared" si="360"/>
        <v>0</v>
      </c>
      <c r="P903" s="220"/>
      <c r="Q903" s="220">
        <f t="shared" si="361"/>
        <v>0</v>
      </c>
      <c r="R903" s="220"/>
      <c r="S903" s="220">
        <f t="shared" si="362"/>
        <v>0</v>
      </c>
      <c r="T903" s="220"/>
      <c r="U903" s="220">
        <f t="shared" si="363"/>
        <v>0</v>
      </c>
      <c r="V903" s="220"/>
      <c r="W903" s="220">
        <f t="shared" si="364"/>
        <v>0</v>
      </c>
      <c r="X903" s="220"/>
      <c r="Y903" s="220">
        <f t="shared" si="365"/>
        <v>0</v>
      </c>
      <c r="Z903" s="220"/>
      <c r="AA903" s="220">
        <f t="shared" si="366"/>
        <v>0</v>
      </c>
      <c r="AC903" s="222" t="e">
        <f t="shared" si="376"/>
        <v>#DIV/0!</v>
      </c>
      <c r="AD903" s="220" t="e">
        <f t="shared" si="367"/>
        <v>#NUM!</v>
      </c>
      <c r="AE903" s="223" t="e">
        <f t="shared" si="368"/>
        <v>#NUM!</v>
      </c>
      <c r="AF903" s="223" t="e">
        <f t="shared" si="369"/>
        <v>#NUM!</v>
      </c>
      <c r="AG903" s="222" t="e">
        <f t="shared" si="370"/>
        <v>#NUM!</v>
      </c>
      <c r="AI903" s="220" t="e">
        <f t="shared" si="371"/>
        <v>#DIV/0!</v>
      </c>
      <c r="AJ903" s="222" t="e">
        <f t="shared" si="372"/>
        <v>#DIV/0!</v>
      </c>
      <c r="AK903" s="222" t="e">
        <f t="shared" si="373"/>
        <v>#DIV/0!</v>
      </c>
      <c r="AL903" s="222" t="e">
        <f t="shared" si="374"/>
        <v>#DIV/0!</v>
      </c>
    </row>
    <row r="904" spans="1:38" s="88" customFormat="1" ht="30" hidden="1" customHeight="1">
      <c r="A904" s="88">
        <f>'CONSTRUCTION COST ESTIMATE'!A904</f>
        <v>0</v>
      </c>
      <c r="B904" s="91">
        <f>'CONSTRUCTION COST ESTIMATE'!B904</f>
        <v>628.04799999999898</v>
      </c>
      <c r="C904" s="92" t="str">
        <f>'CONSTRUCTION COST ESTIMATE'!C904</f>
        <v>12 INCH DASHED YELLOW LINE (PAVEMENT MARKING TAPE)</v>
      </c>
      <c r="D904" s="93" t="str">
        <f>'CONSTRUCTION COST ESTIMATE'!BB904</f>
        <v>LF</v>
      </c>
      <c r="E904" s="94">
        <f>'CONSTRUCTION COST ESTIMATE'!BA904</f>
        <v>0</v>
      </c>
      <c r="F904" s="220">
        <f>'CONSTRUCTION COST ESTIMATE'!BC904</f>
        <v>0</v>
      </c>
      <c r="G904" s="221">
        <f>'CONSTRUCTION COST ESTIMATE'!BD904</f>
        <v>0</v>
      </c>
      <c r="H904" s="220"/>
      <c r="I904" s="220">
        <f t="shared" si="357"/>
        <v>0</v>
      </c>
      <c r="J904" s="220"/>
      <c r="K904" s="220">
        <f t="shared" si="358"/>
        <v>0</v>
      </c>
      <c r="L904" s="220"/>
      <c r="M904" s="220">
        <f t="shared" si="359"/>
        <v>0</v>
      </c>
      <c r="N904" s="220"/>
      <c r="O904" s="220">
        <f t="shared" si="360"/>
        <v>0</v>
      </c>
      <c r="P904" s="220"/>
      <c r="Q904" s="220">
        <f t="shared" si="361"/>
        <v>0</v>
      </c>
      <c r="R904" s="220"/>
      <c r="S904" s="220">
        <f t="shared" si="362"/>
        <v>0</v>
      </c>
      <c r="T904" s="220"/>
      <c r="U904" s="220">
        <f t="shared" si="363"/>
        <v>0</v>
      </c>
      <c r="V904" s="220"/>
      <c r="W904" s="220">
        <f t="shared" si="364"/>
        <v>0</v>
      </c>
      <c r="X904" s="220"/>
      <c r="Y904" s="220">
        <f t="shared" si="365"/>
        <v>0</v>
      </c>
      <c r="Z904" s="220"/>
      <c r="AA904" s="220">
        <f t="shared" si="366"/>
        <v>0</v>
      </c>
      <c r="AC904" s="222" t="e">
        <f t="shared" si="376"/>
        <v>#DIV/0!</v>
      </c>
      <c r="AD904" s="220" t="e">
        <f t="shared" si="367"/>
        <v>#NUM!</v>
      </c>
      <c r="AE904" s="223" t="e">
        <f t="shared" si="368"/>
        <v>#NUM!</v>
      </c>
      <c r="AF904" s="223" t="e">
        <f t="shared" si="369"/>
        <v>#NUM!</v>
      </c>
      <c r="AG904" s="222" t="e">
        <f t="shared" si="370"/>
        <v>#NUM!</v>
      </c>
      <c r="AI904" s="220" t="e">
        <f t="shared" si="371"/>
        <v>#DIV/0!</v>
      </c>
      <c r="AJ904" s="222" t="e">
        <f t="shared" si="372"/>
        <v>#DIV/0!</v>
      </c>
      <c r="AK904" s="222" t="e">
        <f t="shared" si="373"/>
        <v>#DIV/0!</v>
      </c>
      <c r="AL904" s="222" t="e">
        <f t="shared" si="374"/>
        <v>#DIV/0!</v>
      </c>
    </row>
    <row r="905" spans="1:38" s="88" customFormat="1" ht="30" hidden="1" customHeight="1">
      <c r="A905" s="88">
        <f>'CONSTRUCTION COST ESTIMATE'!A905</f>
        <v>0</v>
      </c>
      <c r="B905" s="91">
        <f>'CONSTRUCTION COST ESTIMATE'!B905</f>
        <v>628.04899999999895</v>
      </c>
      <c r="C905" s="92" t="str">
        <f>'CONSTRUCTION COST ESTIMATE'!C905</f>
        <v>24 INCH  SOLID WHITE LINE (PAINT)</v>
      </c>
      <c r="D905" s="93" t="str">
        <f>'CONSTRUCTION COST ESTIMATE'!BB905</f>
        <v>LF</v>
      </c>
      <c r="E905" s="94">
        <f>'CONSTRUCTION COST ESTIMATE'!BA905</f>
        <v>0</v>
      </c>
      <c r="F905" s="220">
        <f>'CONSTRUCTION COST ESTIMATE'!BC905</f>
        <v>0</v>
      </c>
      <c r="G905" s="221">
        <f>'CONSTRUCTION COST ESTIMATE'!BD905</f>
        <v>0</v>
      </c>
      <c r="H905" s="220"/>
      <c r="I905" s="220">
        <f t="shared" si="357"/>
        <v>0</v>
      </c>
      <c r="J905" s="220"/>
      <c r="K905" s="220">
        <f t="shared" si="358"/>
        <v>0</v>
      </c>
      <c r="L905" s="220"/>
      <c r="M905" s="220">
        <f t="shared" si="359"/>
        <v>0</v>
      </c>
      <c r="N905" s="220"/>
      <c r="O905" s="220">
        <f t="shared" si="360"/>
        <v>0</v>
      </c>
      <c r="P905" s="220"/>
      <c r="Q905" s="220">
        <f t="shared" si="361"/>
        <v>0</v>
      </c>
      <c r="R905" s="220"/>
      <c r="S905" s="220">
        <f t="shared" si="362"/>
        <v>0</v>
      </c>
      <c r="T905" s="220"/>
      <c r="U905" s="220">
        <f t="shared" si="363"/>
        <v>0</v>
      </c>
      <c r="V905" s="220"/>
      <c r="W905" s="220">
        <f t="shared" si="364"/>
        <v>0</v>
      </c>
      <c r="X905" s="220"/>
      <c r="Y905" s="220">
        <f t="shared" si="365"/>
        <v>0</v>
      </c>
      <c r="Z905" s="220"/>
      <c r="AA905" s="220">
        <f t="shared" si="366"/>
        <v>0</v>
      </c>
      <c r="AC905" s="222" t="e">
        <f t="shared" si="376"/>
        <v>#DIV/0!</v>
      </c>
      <c r="AD905" s="220" t="e">
        <f t="shared" si="367"/>
        <v>#NUM!</v>
      </c>
      <c r="AE905" s="223" t="e">
        <f t="shared" si="368"/>
        <v>#NUM!</v>
      </c>
      <c r="AF905" s="223" t="e">
        <f t="shared" si="369"/>
        <v>#NUM!</v>
      </c>
      <c r="AG905" s="222" t="e">
        <f t="shared" si="370"/>
        <v>#NUM!</v>
      </c>
      <c r="AI905" s="220" t="e">
        <f t="shared" si="371"/>
        <v>#DIV/0!</v>
      </c>
      <c r="AJ905" s="222" t="e">
        <f t="shared" si="372"/>
        <v>#DIV/0!</v>
      </c>
      <c r="AK905" s="222" t="e">
        <f t="shared" si="373"/>
        <v>#DIV/0!</v>
      </c>
      <c r="AL905" s="222" t="e">
        <f t="shared" si="374"/>
        <v>#DIV/0!</v>
      </c>
    </row>
    <row r="906" spans="1:38" s="88" customFormat="1" ht="30" hidden="1" customHeight="1">
      <c r="A906" s="88">
        <f>'CONSTRUCTION COST ESTIMATE'!A906</f>
        <v>0</v>
      </c>
      <c r="B906" s="91">
        <f>'CONSTRUCTION COST ESTIMATE'!B906</f>
        <v>628.04999999999905</v>
      </c>
      <c r="C906" s="92" t="str">
        <f>'CONSTRUCTION COST ESTIMATE'!C906</f>
        <v>24 INCH  SOLID WHITE LINE (POLYUREA)</v>
      </c>
      <c r="D906" s="93" t="str">
        <f>'CONSTRUCTION COST ESTIMATE'!BB906</f>
        <v>LF</v>
      </c>
      <c r="E906" s="94">
        <f>'CONSTRUCTION COST ESTIMATE'!BA906</f>
        <v>0</v>
      </c>
      <c r="F906" s="220">
        <f>'CONSTRUCTION COST ESTIMATE'!BC906</f>
        <v>0</v>
      </c>
      <c r="G906" s="221">
        <f>'CONSTRUCTION COST ESTIMATE'!BD906</f>
        <v>0</v>
      </c>
      <c r="H906" s="220"/>
      <c r="I906" s="220">
        <f t="shared" si="357"/>
        <v>0</v>
      </c>
      <c r="J906" s="220"/>
      <c r="K906" s="220">
        <f t="shared" si="358"/>
        <v>0</v>
      </c>
      <c r="L906" s="220"/>
      <c r="M906" s="220">
        <f t="shared" si="359"/>
        <v>0</v>
      </c>
      <c r="N906" s="220"/>
      <c r="O906" s="220">
        <f t="shared" si="360"/>
        <v>0</v>
      </c>
      <c r="P906" s="220"/>
      <c r="Q906" s="220">
        <f t="shared" si="361"/>
        <v>0</v>
      </c>
      <c r="R906" s="220"/>
      <c r="S906" s="220">
        <f t="shared" si="362"/>
        <v>0</v>
      </c>
      <c r="T906" s="220"/>
      <c r="U906" s="220">
        <f t="shared" si="363"/>
        <v>0</v>
      </c>
      <c r="V906" s="220"/>
      <c r="W906" s="220">
        <f t="shared" si="364"/>
        <v>0</v>
      </c>
      <c r="X906" s="220"/>
      <c r="Y906" s="220">
        <f t="shared" si="365"/>
        <v>0</v>
      </c>
      <c r="Z906" s="220"/>
      <c r="AA906" s="220">
        <f t="shared" si="366"/>
        <v>0</v>
      </c>
      <c r="AC906" s="222" t="e">
        <f t="shared" si="376"/>
        <v>#DIV/0!</v>
      </c>
      <c r="AD906" s="220" t="e">
        <f t="shared" si="367"/>
        <v>#NUM!</v>
      </c>
      <c r="AE906" s="223" t="e">
        <f t="shared" si="368"/>
        <v>#NUM!</v>
      </c>
      <c r="AF906" s="223" t="e">
        <f t="shared" si="369"/>
        <v>#NUM!</v>
      </c>
      <c r="AG906" s="222" t="e">
        <f t="shared" si="370"/>
        <v>#NUM!</v>
      </c>
      <c r="AI906" s="220" t="e">
        <f t="shared" si="371"/>
        <v>#DIV/0!</v>
      </c>
      <c r="AJ906" s="222" t="e">
        <f t="shared" si="372"/>
        <v>#DIV/0!</v>
      </c>
      <c r="AK906" s="222" t="e">
        <f t="shared" si="373"/>
        <v>#DIV/0!</v>
      </c>
      <c r="AL906" s="222" t="e">
        <f t="shared" si="374"/>
        <v>#DIV/0!</v>
      </c>
    </row>
    <row r="907" spans="1:38" s="88" customFormat="1" ht="30" hidden="1" customHeight="1">
      <c r="A907" s="88">
        <f>'CONSTRUCTION COST ESTIMATE'!A907</f>
        <v>0</v>
      </c>
      <c r="B907" s="91">
        <f>'CONSTRUCTION COST ESTIMATE'!B907</f>
        <v>628.05099999999902</v>
      </c>
      <c r="C907" s="92" t="str">
        <f>'CONSTRUCTION COST ESTIMATE'!C907</f>
        <v>24 INCH  SOLID WHITE LINE (PAVEMENT MARKING TAPE)</v>
      </c>
      <c r="D907" s="93" t="str">
        <f>'CONSTRUCTION COST ESTIMATE'!BB907</f>
        <v>LF</v>
      </c>
      <c r="E907" s="94">
        <f>'CONSTRUCTION COST ESTIMATE'!BA907</f>
        <v>0</v>
      </c>
      <c r="F907" s="220">
        <f>'CONSTRUCTION COST ESTIMATE'!BC907</f>
        <v>0</v>
      </c>
      <c r="G907" s="221">
        <f>'CONSTRUCTION COST ESTIMATE'!BD907</f>
        <v>0</v>
      </c>
      <c r="H907" s="220"/>
      <c r="I907" s="220">
        <f t="shared" si="357"/>
        <v>0</v>
      </c>
      <c r="J907" s="220"/>
      <c r="K907" s="220">
        <f t="shared" si="358"/>
        <v>0</v>
      </c>
      <c r="L907" s="220"/>
      <c r="M907" s="220">
        <f t="shared" si="359"/>
        <v>0</v>
      </c>
      <c r="N907" s="220"/>
      <c r="O907" s="220">
        <f t="shared" si="360"/>
        <v>0</v>
      </c>
      <c r="P907" s="220"/>
      <c r="Q907" s="220">
        <f t="shared" si="361"/>
        <v>0</v>
      </c>
      <c r="R907" s="220"/>
      <c r="S907" s="220">
        <f t="shared" si="362"/>
        <v>0</v>
      </c>
      <c r="T907" s="220"/>
      <c r="U907" s="220">
        <f t="shared" si="363"/>
        <v>0</v>
      </c>
      <c r="V907" s="220"/>
      <c r="W907" s="220">
        <f t="shared" si="364"/>
        <v>0</v>
      </c>
      <c r="X907" s="220"/>
      <c r="Y907" s="220">
        <f t="shared" si="365"/>
        <v>0</v>
      </c>
      <c r="Z907" s="220"/>
      <c r="AA907" s="220">
        <f t="shared" si="366"/>
        <v>0</v>
      </c>
      <c r="AC907" s="222" t="e">
        <f t="shared" si="376"/>
        <v>#DIV/0!</v>
      </c>
      <c r="AD907" s="220" t="e">
        <f t="shared" si="367"/>
        <v>#NUM!</v>
      </c>
      <c r="AE907" s="223" t="e">
        <f t="shared" si="368"/>
        <v>#NUM!</v>
      </c>
      <c r="AF907" s="223" t="e">
        <f t="shared" si="369"/>
        <v>#NUM!</v>
      </c>
      <c r="AG907" s="222" t="e">
        <f t="shared" si="370"/>
        <v>#NUM!</v>
      </c>
      <c r="AI907" s="220" t="e">
        <f t="shared" si="371"/>
        <v>#DIV/0!</v>
      </c>
      <c r="AJ907" s="222" t="e">
        <f t="shared" si="372"/>
        <v>#DIV/0!</v>
      </c>
      <c r="AK907" s="222" t="e">
        <f t="shared" si="373"/>
        <v>#DIV/0!</v>
      </c>
      <c r="AL907" s="222" t="e">
        <f t="shared" si="374"/>
        <v>#DIV/0!</v>
      </c>
    </row>
    <row r="908" spans="1:38" s="88" customFormat="1" ht="30" hidden="1" customHeight="1">
      <c r="A908" s="88">
        <f>'CONSTRUCTION COST ESTIMATE'!A908</f>
        <v>0</v>
      </c>
      <c r="B908" s="91">
        <f>'CONSTRUCTION COST ESTIMATE'!B908</f>
        <v>628.051999999999</v>
      </c>
      <c r="C908" s="92" t="str">
        <f>'CONSTRUCTION COST ESTIMATE'!C908</f>
        <v>24 INCH DASHED YELLOW LINE (PAINT)</v>
      </c>
      <c r="D908" s="93" t="str">
        <f>'CONSTRUCTION COST ESTIMATE'!BB908</f>
        <v>LF</v>
      </c>
      <c r="E908" s="94">
        <f>'CONSTRUCTION COST ESTIMATE'!BA908</f>
        <v>0</v>
      </c>
      <c r="F908" s="220">
        <f>'CONSTRUCTION COST ESTIMATE'!BC908</f>
        <v>0</v>
      </c>
      <c r="G908" s="221">
        <f>'CONSTRUCTION COST ESTIMATE'!BD908</f>
        <v>0</v>
      </c>
      <c r="H908" s="220"/>
      <c r="I908" s="220">
        <f t="shared" si="357"/>
        <v>0</v>
      </c>
      <c r="J908" s="220"/>
      <c r="K908" s="220">
        <f t="shared" si="358"/>
        <v>0</v>
      </c>
      <c r="L908" s="220"/>
      <c r="M908" s="220">
        <f t="shared" si="359"/>
        <v>0</v>
      </c>
      <c r="N908" s="220"/>
      <c r="O908" s="220">
        <f t="shared" si="360"/>
        <v>0</v>
      </c>
      <c r="P908" s="220"/>
      <c r="Q908" s="220">
        <f t="shared" si="361"/>
        <v>0</v>
      </c>
      <c r="R908" s="220"/>
      <c r="S908" s="220">
        <f t="shared" si="362"/>
        <v>0</v>
      </c>
      <c r="T908" s="220"/>
      <c r="U908" s="220">
        <f t="shared" si="363"/>
        <v>0</v>
      </c>
      <c r="V908" s="220"/>
      <c r="W908" s="220">
        <f t="shared" si="364"/>
        <v>0</v>
      </c>
      <c r="X908" s="220"/>
      <c r="Y908" s="220">
        <f t="shared" si="365"/>
        <v>0</v>
      </c>
      <c r="Z908" s="220"/>
      <c r="AA908" s="220">
        <f t="shared" si="366"/>
        <v>0</v>
      </c>
      <c r="AC908" s="222" t="e">
        <f t="shared" si="376"/>
        <v>#DIV/0!</v>
      </c>
      <c r="AD908" s="220" t="e">
        <f t="shared" si="367"/>
        <v>#NUM!</v>
      </c>
      <c r="AE908" s="223" t="e">
        <f t="shared" si="368"/>
        <v>#NUM!</v>
      </c>
      <c r="AF908" s="223" t="e">
        <f t="shared" si="369"/>
        <v>#NUM!</v>
      </c>
      <c r="AG908" s="222" t="e">
        <f t="shared" si="370"/>
        <v>#NUM!</v>
      </c>
      <c r="AI908" s="220" t="e">
        <f t="shared" si="371"/>
        <v>#DIV/0!</v>
      </c>
      <c r="AJ908" s="222" t="e">
        <f t="shared" si="372"/>
        <v>#DIV/0!</v>
      </c>
      <c r="AK908" s="222" t="e">
        <f t="shared" si="373"/>
        <v>#DIV/0!</v>
      </c>
      <c r="AL908" s="222" t="e">
        <f t="shared" si="374"/>
        <v>#DIV/0!</v>
      </c>
    </row>
    <row r="909" spans="1:38" s="88" customFormat="1" ht="30" hidden="1" customHeight="1">
      <c r="A909" s="88">
        <f>'CONSTRUCTION COST ESTIMATE'!A909</f>
        <v>0</v>
      </c>
      <c r="B909" s="91">
        <f>'CONSTRUCTION COST ESTIMATE'!B909</f>
        <v>628.05299999999897</v>
      </c>
      <c r="C909" s="92" t="str">
        <f>'CONSTRUCTION COST ESTIMATE'!C909</f>
        <v>24 INCH DASHED YELLOW LINE (POLYUREA)</v>
      </c>
      <c r="D909" s="93" t="str">
        <f>'CONSTRUCTION COST ESTIMATE'!BB909</f>
        <v>LF</v>
      </c>
      <c r="E909" s="94">
        <f>'CONSTRUCTION COST ESTIMATE'!BA909</f>
        <v>0</v>
      </c>
      <c r="F909" s="220">
        <f>'CONSTRUCTION COST ESTIMATE'!BC909</f>
        <v>0</v>
      </c>
      <c r="G909" s="221">
        <f>'CONSTRUCTION COST ESTIMATE'!BD909</f>
        <v>0</v>
      </c>
      <c r="H909" s="220"/>
      <c r="I909" s="220">
        <f t="shared" si="357"/>
        <v>0</v>
      </c>
      <c r="J909" s="220"/>
      <c r="K909" s="220">
        <f t="shared" si="358"/>
        <v>0</v>
      </c>
      <c r="L909" s="220"/>
      <c r="M909" s="220">
        <f t="shared" si="359"/>
        <v>0</v>
      </c>
      <c r="N909" s="220"/>
      <c r="O909" s="220">
        <f t="shared" si="360"/>
        <v>0</v>
      </c>
      <c r="P909" s="220"/>
      <c r="Q909" s="220">
        <f t="shared" si="361"/>
        <v>0</v>
      </c>
      <c r="R909" s="220"/>
      <c r="S909" s="220">
        <f t="shared" si="362"/>
        <v>0</v>
      </c>
      <c r="T909" s="220"/>
      <c r="U909" s="220">
        <f t="shared" si="363"/>
        <v>0</v>
      </c>
      <c r="V909" s="220"/>
      <c r="W909" s="220">
        <f t="shared" si="364"/>
        <v>0</v>
      </c>
      <c r="X909" s="220"/>
      <c r="Y909" s="220">
        <f t="shared" si="365"/>
        <v>0</v>
      </c>
      <c r="Z909" s="220"/>
      <c r="AA909" s="220">
        <f t="shared" si="366"/>
        <v>0</v>
      </c>
      <c r="AC909" s="222" t="e">
        <f t="shared" si="376"/>
        <v>#DIV/0!</v>
      </c>
      <c r="AD909" s="220" t="e">
        <f t="shared" si="367"/>
        <v>#NUM!</v>
      </c>
      <c r="AE909" s="223" t="e">
        <f t="shared" si="368"/>
        <v>#NUM!</v>
      </c>
      <c r="AF909" s="223" t="e">
        <f t="shared" si="369"/>
        <v>#NUM!</v>
      </c>
      <c r="AG909" s="222" t="e">
        <f t="shared" si="370"/>
        <v>#NUM!</v>
      </c>
      <c r="AI909" s="220" t="e">
        <f t="shared" si="371"/>
        <v>#DIV/0!</v>
      </c>
      <c r="AJ909" s="222" t="e">
        <f t="shared" si="372"/>
        <v>#DIV/0!</v>
      </c>
      <c r="AK909" s="222" t="e">
        <f t="shared" si="373"/>
        <v>#DIV/0!</v>
      </c>
      <c r="AL909" s="222" t="e">
        <f t="shared" si="374"/>
        <v>#DIV/0!</v>
      </c>
    </row>
    <row r="910" spans="1:38" s="88" customFormat="1" ht="30" hidden="1" customHeight="1">
      <c r="A910" s="88">
        <f>'CONSTRUCTION COST ESTIMATE'!A910</f>
        <v>0</v>
      </c>
      <c r="B910" s="91">
        <f>'CONSTRUCTION COST ESTIMATE'!B910</f>
        <v>628.05399999999895</v>
      </c>
      <c r="C910" s="92" t="str">
        <f>'CONSTRUCTION COST ESTIMATE'!C910</f>
        <v>24 INCH DASHED YELLOW LINE (PAVEMENT MARKING TAPE)</v>
      </c>
      <c r="D910" s="93" t="str">
        <f>'CONSTRUCTION COST ESTIMATE'!BB910</f>
        <v>LF</v>
      </c>
      <c r="E910" s="94">
        <f>'CONSTRUCTION COST ESTIMATE'!BA910</f>
        <v>0</v>
      </c>
      <c r="F910" s="220">
        <f>'CONSTRUCTION COST ESTIMATE'!BC910</f>
        <v>0</v>
      </c>
      <c r="G910" s="221">
        <f>'CONSTRUCTION COST ESTIMATE'!BD910</f>
        <v>0</v>
      </c>
      <c r="H910" s="220"/>
      <c r="I910" s="220">
        <f t="shared" si="357"/>
        <v>0</v>
      </c>
      <c r="J910" s="220"/>
      <c r="K910" s="220">
        <f t="shared" si="358"/>
        <v>0</v>
      </c>
      <c r="L910" s="220"/>
      <c r="M910" s="220">
        <f t="shared" si="359"/>
        <v>0</v>
      </c>
      <c r="N910" s="220"/>
      <c r="O910" s="220">
        <f t="shared" si="360"/>
        <v>0</v>
      </c>
      <c r="P910" s="220"/>
      <c r="Q910" s="220">
        <f t="shared" si="361"/>
        <v>0</v>
      </c>
      <c r="R910" s="220"/>
      <c r="S910" s="220">
        <f t="shared" si="362"/>
        <v>0</v>
      </c>
      <c r="T910" s="220"/>
      <c r="U910" s="220">
        <f t="shared" si="363"/>
        <v>0</v>
      </c>
      <c r="V910" s="220"/>
      <c r="W910" s="220">
        <f t="shared" si="364"/>
        <v>0</v>
      </c>
      <c r="X910" s="220"/>
      <c r="Y910" s="220">
        <f t="shared" si="365"/>
        <v>0</v>
      </c>
      <c r="Z910" s="220"/>
      <c r="AA910" s="220">
        <f t="shared" si="366"/>
        <v>0</v>
      </c>
      <c r="AC910" s="222" t="e">
        <f t="shared" si="376"/>
        <v>#DIV/0!</v>
      </c>
      <c r="AD910" s="220" t="e">
        <f t="shared" si="367"/>
        <v>#NUM!</v>
      </c>
      <c r="AE910" s="223" t="e">
        <f t="shared" si="368"/>
        <v>#NUM!</v>
      </c>
      <c r="AF910" s="223" t="e">
        <f t="shared" si="369"/>
        <v>#NUM!</v>
      </c>
      <c r="AG910" s="222" t="e">
        <f t="shared" si="370"/>
        <v>#NUM!</v>
      </c>
      <c r="AI910" s="220" t="e">
        <f t="shared" si="371"/>
        <v>#DIV/0!</v>
      </c>
      <c r="AJ910" s="222" t="e">
        <f t="shared" si="372"/>
        <v>#DIV/0!</v>
      </c>
      <c r="AK910" s="222" t="e">
        <f t="shared" si="373"/>
        <v>#DIV/0!</v>
      </c>
      <c r="AL910" s="222" t="e">
        <f t="shared" si="374"/>
        <v>#DIV/0!</v>
      </c>
    </row>
    <row r="911" spans="1:38" s="88" customFormat="1" ht="30" hidden="1" customHeight="1">
      <c r="A911" s="88">
        <f>'CONSTRUCTION COST ESTIMATE'!A911</f>
        <v>0</v>
      </c>
      <c r="B911" s="91">
        <f>'CONSTRUCTION COST ESTIMATE'!B911</f>
        <v>628.05499999999904</v>
      </c>
      <c r="C911" s="92" t="str">
        <f>'CONSTRUCTION COST ESTIMATE'!C911</f>
        <v>SOLID WHITE PAVEMENT MARKING (PAINT)</v>
      </c>
      <c r="D911" s="93" t="str">
        <f>'CONSTRUCTION COST ESTIMATE'!BB911</f>
        <v>SF</v>
      </c>
      <c r="E911" s="94">
        <f>'CONSTRUCTION COST ESTIMATE'!BA911</f>
        <v>0</v>
      </c>
      <c r="F911" s="220">
        <f>'CONSTRUCTION COST ESTIMATE'!BC911</f>
        <v>0</v>
      </c>
      <c r="G911" s="221">
        <f>'CONSTRUCTION COST ESTIMATE'!BD911</f>
        <v>0</v>
      </c>
      <c r="H911" s="220"/>
      <c r="I911" s="220">
        <f t="shared" si="357"/>
        <v>0</v>
      </c>
      <c r="J911" s="220"/>
      <c r="K911" s="220">
        <f t="shared" si="358"/>
        <v>0</v>
      </c>
      <c r="L911" s="220"/>
      <c r="M911" s="220">
        <f t="shared" si="359"/>
        <v>0</v>
      </c>
      <c r="N911" s="220"/>
      <c r="O911" s="220">
        <f t="shared" si="360"/>
        <v>0</v>
      </c>
      <c r="P911" s="220"/>
      <c r="Q911" s="220">
        <f t="shared" si="361"/>
        <v>0</v>
      </c>
      <c r="R911" s="220"/>
      <c r="S911" s="220">
        <f t="shared" si="362"/>
        <v>0</v>
      </c>
      <c r="T911" s="220"/>
      <c r="U911" s="220">
        <f t="shared" si="363"/>
        <v>0</v>
      </c>
      <c r="V911" s="220"/>
      <c r="W911" s="220">
        <f t="shared" si="364"/>
        <v>0</v>
      </c>
      <c r="X911" s="220"/>
      <c r="Y911" s="220">
        <f t="shared" si="365"/>
        <v>0</v>
      </c>
      <c r="Z911" s="220"/>
      <c r="AA911" s="220">
        <f t="shared" si="366"/>
        <v>0</v>
      </c>
      <c r="AC911" s="222" t="e">
        <f t="shared" si="376"/>
        <v>#DIV/0!</v>
      </c>
      <c r="AD911" s="220" t="e">
        <f t="shared" si="367"/>
        <v>#NUM!</v>
      </c>
      <c r="AE911" s="223" t="e">
        <f t="shared" si="368"/>
        <v>#NUM!</v>
      </c>
      <c r="AF911" s="223" t="e">
        <f t="shared" si="369"/>
        <v>#NUM!</v>
      </c>
      <c r="AG911" s="222" t="e">
        <f t="shared" si="370"/>
        <v>#NUM!</v>
      </c>
      <c r="AI911" s="220" t="e">
        <f t="shared" si="371"/>
        <v>#DIV/0!</v>
      </c>
      <c r="AJ911" s="222" t="e">
        <f t="shared" si="372"/>
        <v>#DIV/0!</v>
      </c>
      <c r="AK911" s="222" t="e">
        <f t="shared" si="373"/>
        <v>#DIV/0!</v>
      </c>
      <c r="AL911" s="222" t="e">
        <f t="shared" si="374"/>
        <v>#DIV/0!</v>
      </c>
    </row>
    <row r="912" spans="1:38" s="88" customFormat="1" ht="30" hidden="1" customHeight="1">
      <c r="A912" s="88">
        <f>'CONSTRUCTION COST ESTIMATE'!A912</f>
        <v>0</v>
      </c>
      <c r="B912" s="91">
        <f>'CONSTRUCTION COST ESTIMATE'!B912</f>
        <v>628.05599999999902</v>
      </c>
      <c r="C912" s="92" t="str">
        <f>'CONSTRUCTION COST ESTIMATE'!C912</f>
        <v>SOLID WHITE PAVEMENT MARKING (POLYUREA)</v>
      </c>
      <c r="D912" s="93" t="str">
        <f>'CONSTRUCTION COST ESTIMATE'!BB912</f>
        <v>SF</v>
      </c>
      <c r="E912" s="94">
        <f>'CONSTRUCTION COST ESTIMATE'!BA912</f>
        <v>0</v>
      </c>
      <c r="F912" s="220">
        <f>'CONSTRUCTION COST ESTIMATE'!BC912</f>
        <v>0</v>
      </c>
      <c r="G912" s="221">
        <f>'CONSTRUCTION COST ESTIMATE'!BD912</f>
        <v>0</v>
      </c>
      <c r="H912" s="220"/>
      <c r="I912" s="220">
        <f t="shared" si="357"/>
        <v>0</v>
      </c>
      <c r="J912" s="220"/>
      <c r="K912" s="220">
        <f t="shared" si="358"/>
        <v>0</v>
      </c>
      <c r="L912" s="220"/>
      <c r="M912" s="220">
        <f t="shared" si="359"/>
        <v>0</v>
      </c>
      <c r="N912" s="220"/>
      <c r="O912" s="220">
        <f t="shared" si="360"/>
        <v>0</v>
      </c>
      <c r="P912" s="220"/>
      <c r="Q912" s="220">
        <f t="shared" si="361"/>
        <v>0</v>
      </c>
      <c r="R912" s="220"/>
      <c r="S912" s="220">
        <f t="shared" si="362"/>
        <v>0</v>
      </c>
      <c r="T912" s="220"/>
      <c r="U912" s="220">
        <f t="shared" si="363"/>
        <v>0</v>
      </c>
      <c r="V912" s="220"/>
      <c r="W912" s="220">
        <f t="shared" si="364"/>
        <v>0</v>
      </c>
      <c r="X912" s="220"/>
      <c r="Y912" s="220">
        <f t="shared" si="365"/>
        <v>0</v>
      </c>
      <c r="Z912" s="220"/>
      <c r="AA912" s="220">
        <f t="shared" si="366"/>
        <v>0</v>
      </c>
      <c r="AC912" s="222" t="e">
        <f t="shared" si="376"/>
        <v>#DIV/0!</v>
      </c>
      <c r="AD912" s="220" t="e">
        <f t="shared" si="367"/>
        <v>#NUM!</v>
      </c>
      <c r="AE912" s="223" t="e">
        <f t="shared" si="368"/>
        <v>#NUM!</v>
      </c>
      <c r="AF912" s="223" t="e">
        <f t="shared" si="369"/>
        <v>#NUM!</v>
      </c>
      <c r="AG912" s="222" t="e">
        <f t="shared" si="370"/>
        <v>#NUM!</v>
      </c>
      <c r="AI912" s="220" t="e">
        <f t="shared" si="371"/>
        <v>#DIV/0!</v>
      </c>
      <c r="AJ912" s="222" t="e">
        <f t="shared" si="372"/>
        <v>#DIV/0!</v>
      </c>
      <c r="AK912" s="222" t="e">
        <f t="shared" si="373"/>
        <v>#DIV/0!</v>
      </c>
      <c r="AL912" s="222" t="e">
        <f t="shared" si="374"/>
        <v>#DIV/0!</v>
      </c>
    </row>
    <row r="913" spans="1:38" s="88" customFormat="1" ht="30" hidden="1" customHeight="1">
      <c r="A913" s="88">
        <f>'CONSTRUCTION COST ESTIMATE'!A913</f>
        <v>0</v>
      </c>
      <c r="B913" s="91">
        <f>'CONSTRUCTION COST ESTIMATE'!B913</f>
        <v>628.05699999999899</v>
      </c>
      <c r="C913" s="92" t="str">
        <f>'CONSTRUCTION COST ESTIMATE'!C913</f>
        <v>SOLID WHITE PAVEMENT MARKING (PAVEMENT MARKING TAPE)</v>
      </c>
      <c r="D913" s="93" t="str">
        <f>'CONSTRUCTION COST ESTIMATE'!BB913</f>
        <v>SF</v>
      </c>
      <c r="E913" s="94">
        <f>'CONSTRUCTION COST ESTIMATE'!BA913</f>
        <v>0</v>
      </c>
      <c r="F913" s="220">
        <f>'CONSTRUCTION COST ESTIMATE'!BC913</f>
        <v>0</v>
      </c>
      <c r="G913" s="221">
        <f>'CONSTRUCTION COST ESTIMATE'!BD913</f>
        <v>0</v>
      </c>
      <c r="H913" s="220"/>
      <c r="I913" s="220">
        <f t="shared" si="357"/>
        <v>0</v>
      </c>
      <c r="J913" s="220"/>
      <c r="K913" s="220">
        <f t="shared" si="358"/>
        <v>0</v>
      </c>
      <c r="L913" s="220"/>
      <c r="M913" s="220">
        <f t="shared" si="359"/>
        <v>0</v>
      </c>
      <c r="N913" s="220"/>
      <c r="O913" s="220">
        <f t="shared" si="360"/>
        <v>0</v>
      </c>
      <c r="P913" s="220"/>
      <c r="Q913" s="220">
        <f t="shared" si="361"/>
        <v>0</v>
      </c>
      <c r="R913" s="220"/>
      <c r="S913" s="220">
        <f t="shared" si="362"/>
        <v>0</v>
      </c>
      <c r="T913" s="220"/>
      <c r="U913" s="220">
        <f t="shared" si="363"/>
        <v>0</v>
      </c>
      <c r="V913" s="220"/>
      <c r="W913" s="220">
        <f t="shared" si="364"/>
        <v>0</v>
      </c>
      <c r="X913" s="220"/>
      <c r="Y913" s="220">
        <f t="shared" si="365"/>
        <v>0</v>
      </c>
      <c r="Z913" s="220"/>
      <c r="AA913" s="220">
        <f t="shared" si="366"/>
        <v>0</v>
      </c>
      <c r="AC913" s="222" t="e">
        <f t="shared" si="376"/>
        <v>#DIV/0!</v>
      </c>
      <c r="AD913" s="220" t="e">
        <f t="shared" si="367"/>
        <v>#NUM!</v>
      </c>
      <c r="AE913" s="223" t="e">
        <f t="shared" si="368"/>
        <v>#NUM!</v>
      </c>
      <c r="AF913" s="223" t="e">
        <f t="shared" si="369"/>
        <v>#NUM!</v>
      </c>
      <c r="AG913" s="222" t="e">
        <f t="shared" si="370"/>
        <v>#NUM!</v>
      </c>
      <c r="AI913" s="220" t="e">
        <f t="shared" si="371"/>
        <v>#DIV/0!</v>
      </c>
      <c r="AJ913" s="222" t="e">
        <f t="shared" si="372"/>
        <v>#DIV/0!</v>
      </c>
      <c r="AK913" s="222" t="e">
        <f t="shared" si="373"/>
        <v>#DIV/0!</v>
      </c>
      <c r="AL913" s="222" t="e">
        <f t="shared" si="374"/>
        <v>#DIV/0!</v>
      </c>
    </row>
    <row r="914" spans="1:38" s="88" customFormat="1" ht="30" hidden="1" customHeight="1">
      <c r="A914" s="88">
        <f>'CONSTRUCTION COST ESTIMATE'!A914</f>
        <v>0</v>
      </c>
      <c r="B914" s="91">
        <f>'CONSTRUCTION COST ESTIMATE'!B914</f>
        <v>628.05799999999897</v>
      </c>
      <c r="C914" s="92" t="str">
        <f>'CONSTRUCTION COST ESTIMATE'!C914</f>
        <v>SOLID YELLOW PAVEMENT MARKING (PAINT)</v>
      </c>
      <c r="D914" s="93" t="str">
        <f>'CONSTRUCTION COST ESTIMATE'!BB914</f>
        <v>SF</v>
      </c>
      <c r="E914" s="94">
        <f>'CONSTRUCTION COST ESTIMATE'!BA914</f>
        <v>0</v>
      </c>
      <c r="F914" s="220">
        <f>'CONSTRUCTION COST ESTIMATE'!BC914</f>
        <v>0</v>
      </c>
      <c r="G914" s="221">
        <f>'CONSTRUCTION COST ESTIMATE'!BD914</f>
        <v>0</v>
      </c>
      <c r="H914" s="220"/>
      <c r="I914" s="220">
        <f t="shared" si="357"/>
        <v>0</v>
      </c>
      <c r="J914" s="220"/>
      <c r="K914" s="220">
        <f t="shared" si="358"/>
        <v>0</v>
      </c>
      <c r="L914" s="220"/>
      <c r="M914" s="220">
        <f t="shared" si="359"/>
        <v>0</v>
      </c>
      <c r="N914" s="220"/>
      <c r="O914" s="220">
        <f t="shared" si="360"/>
        <v>0</v>
      </c>
      <c r="P914" s="220"/>
      <c r="Q914" s="220">
        <f t="shared" si="361"/>
        <v>0</v>
      </c>
      <c r="R914" s="220"/>
      <c r="S914" s="220">
        <f t="shared" si="362"/>
        <v>0</v>
      </c>
      <c r="T914" s="220"/>
      <c r="U914" s="220">
        <f t="shared" si="363"/>
        <v>0</v>
      </c>
      <c r="V914" s="220"/>
      <c r="W914" s="220">
        <f t="shared" si="364"/>
        <v>0</v>
      </c>
      <c r="X914" s="220"/>
      <c r="Y914" s="220">
        <f t="shared" si="365"/>
        <v>0</v>
      </c>
      <c r="Z914" s="220"/>
      <c r="AA914" s="220">
        <f t="shared" si="366"/>
        <v>0</v>
      </c>
      <c r="AC914" s="222" t="e">
        <f t="shared" si="376"/>
        <v>#DIV/0!</v>
      </c>
      <c r="AD914" s="220" t="e">
        <f t="shared" si="367"/>
        <v>#NUM!</v>
      </c>
      <c r="AE914" s="223" t="e">
        <f t="shared" si="368"/>
        <v>#NUM!</v>
      </c>
      <c r="AF914" s="223" t="e">
        <f t="shared" si="369"/>
        <v>#NUM!</v>
      </c>
      <c r="AG914" s="222" t="e">
        <f t="shared" si="370"/>
        <v>#NUM!</v>
      </c>
      <c r="AI914" s="220" t="e">
        <f t="shared" si="371"/>
        <v>#DIV/0!</v>
      </c>
      <c r="AJ914" s="222" t="e">
        <f t="shared" si="372"/>
        <v>#DIV/0!</v>
      </c>
      <c r="AK914" s="222" t="e">
        <f t="shared" si="373"/>
        <v>#DIV/0!</v>
      </c>
      <c r="AL914" s="222" t="e">
        <f t="shared" si="374"/>
        <v>#DIV/0!</v>
      </c>
    </row>
    <row r="915" spans="1:38" s="88" customFormat="1" ht="30" hidden="1" customHeight="1">
      <c r="A915" s="88">
        <f>'CONSTRUCTION COST ESTIMATE'!A915</f>
        <v>0</v>
      </c>
      <c r="B915" s="91">
        <f>'CONSTRUCTION COST ESTIMATE'!B915</f>
        <v>628.05899999999895</v>
      </c>
      <c r="C915" s="92" t="str">
        <f>'CONSTRUCTION COST ESTIMATE'!C915</f>
        <v>SOLID YELLOW PAVEMENT MARKING (POLYUREA)</v>
      </c>
      <c r="D915" s="93" t="str">
        <f>'CONSTRUCTION COST ESTIMATE'!BB915</f>
        <v>SF</v>
      </c>
      <c r="E915" s="94">
        <f>'CONSTRUCTION COST ESTIMATE'!BA915</f>
        <v>0</v>
      </c>
      <c r="F915" s="220">
        <f>'CONSTRUCTION COST ESTIMATE'!BC915</f>
        <v>0</v>
      </c>
      <c r="G915" s="221">
        <f>'CONSTRUCTION COST ESTIMATE'!BD915</f>
        <v>0</v>
      </c>
      <c r="H915" s="220"/>
      <c r="I915" s="220">
        <f t="shared" si="357"/>
        <v>0</v>
      </c>
      <c r="J915" s="220"/>
      <c r="K915" s="220">
        <f t="shared" si="358"/>
        <v>0</v>
      </c>
      <c r="L915" s="220"/>
      <c r="M915" s="220">
        <f t="shared" si="359"/>
        <v>0</v>
      </c>
      <c r="N915" s="220"/>
      <c r="O915" s="220">
        <f t="shared" si="360"/>
        <v>0</v>
      </c>
      <c r="P915" s="220"/>
      <c r="Q915" s="220">
        <f t="shared" si="361"/>
        <v>0</v>
      </c>
      <c r="R915" s="220"/>
      <c r="S915" s="220">
        <f t="shared" si="362"/>
        <v>0</v>
      </c>
      <c r="T915" s="220"/>
      <c r="U915" s="220">
        <f t="shared" si="363"/>
        <v>0</v>
      </c>
      <c r="V915" s="220"/>
      <c r="W915" s="220">
        <f t="shared" si="364"/>
        <v>0</v>
      </c>
      <c r="X915" s="220"/>
      <c r="Y915" s="220">
        <f t="shared" si="365"/>
        <v>0</v>
      </c>
      <c r="Z915" s="220"/>
      <c r="AA915" s="220">
        <f t="shared" si="366"/>
        <v>0</v>
      </c>
      <c r="AC915" s="222" t="e">
        <f t="shared" si="376"/>
        <v>#DIV/0!</v>
      </c>
      <c r="AD915" s="220" t="e">
        <f t="shared" si="367"/>
        <v>#NUM!</v>
      </c>
      <c r="AE915" s="223" t="e">
        <f t="shared" si="368"/>
        <v>#NUM!</v>
      </c>
      <c r="AF915" s="223" t="e">
        <f t="shared" si="369"/>
        <v>#NUM!</v>
      </c>
      <c r="AG915" s="222" t="e">
        <f t="shared" si="370"/>
        <v>#NUM!</v>
      </c>
      <c r="AI915" s="220" t="e">
        <f t="shared" si="371"/>
        <v>#DIV/0!</v>
      </c>
      <c r="AJ915" s="222" t="e">
        <f t="shared" si="372"/>
        <v>#DIV/0!</v>
      </c>
      <c r="AK915" s="222" t="e">
        <f t="shared" si="373"/>
        <v>#DIV/0!</v>
      </c>
      <c r="AL915" s="222" t="e">
        <f t="shared" si="374"/>
        <v>#DIV/0!</v>
      </c>
    </row>
    <row r="916" spans="1:38" s="88" customFormat="1" ht="30" hidden="1" customHeight="1">
      <c r="A916" s="88">
        <f>'CONSTRUCTION COST ESTIMATE'!A916</f>
        <v>0</v>
      </c>
      <c r="B916" s="91">
        <f>'CONSTRUCTION COST ESTIMATE'!B916</f>
        <v>628.05999999999904</v>
      </c>
      <c r="C916" s="92" t="str">
        <f>'CONSTRUCTION COST ESTIMATE'!C916</f>
        <v>SOLID YELLOW PAVEMENT MARKING (PAVEMENT MARKING TAPE)</v>
      </c>
      <c r="D916" s="93" t="str">
        <f>'CONSTRUCTION COST ESTIMATE'!BB916</f>
        <v>SF</v>
      </c>
      <c r="E916" s="94">
        <f>'CONSTRUCTION COST ESTIMATE'!BA916</f>
        <v>0</v>
      </c>
      <c r="F916" s="220">
        <f>'CONSTRUCTION COST ESTIMATE'!BC916</f>
        <v>0</v>
      </c>
      <c r="G916" s="221">
        <f>'CONSTRUCTION COST ESTIMATE'!BD916</f>
        <v>0</v>
      </c>
      <c r="H916" s="220"/>
      <c r="I916" s="220">
        <f t="shared" si="357"/>
        <v>0</v>
      </c>
      <c r="J916" s="220"/>
      <c r="K916" s="220">
        <f t="shared" si="358"/>
        <v>0</v>
      </c>
      <c r="L916" s="220"/>
      <c r="M916" s="220">
        <f t="shared" si="359"/>
        <v>0</v>
      </c>
      <c r="N916" s="220"/>
      <c r="O916" s="220">
        <f t="shared" si="360"/>
        <v>0</v>
      </c>
      <c r="P916" s="220"/>
      <c r="Q916" s="220">
        <f t="shared" si="361"/>
        <v>0</v>
      </c>
      <c r="R916" s="220"/>
      <c r="S916" s="220">
        <f t="shared" si="362"/>
        <v>0</v>
      </c>
      <c r="T916" s="220"/>
      <c r="U916" s="220">
        <f t="shared" si="363"/>
        <v>0</v>
      </c>
      <c r="V916" s="220"/>
      <c r="W916" s="220">
        <f t="shared" si="364"/>
        <v>0</v>
      </c>
      <c r="X916" s="220"/>
      <c r="Y916" s="220">
        <f t="shared" si="365"/>
        <v>0</v>
      </c>
      <c r="Z916" s="220"/>
      <c r="AA916" s="220">
        <f t="shared" si="366"/>
        <v>0</v>
      </c>
      <c r="AC916" s="222" t="e">
        <f t="shared" si="376"/>
        <v>#DIV/0!</v>
      </c>
      <c r="AD916" s="220" t="e">
        <f t="shared" si="367"/>
        <v>#NUM!</v>
      </c>
      <c r="AE916" s="223" t="e">
        <f t="shared" si="368"/>
        <v>#NUM!</v>
      </c>
      <c r="AF916" s="223" t="e">
        <f t="shared" si="369"/>
        <v>#NUM!</v>
      </c>
      <c r="AG916" s="222" t="e">
        <f t="shared" si="370"/>
        <v>#NUM!</v>
      </c>
      <c r="AI916" s="220" t="e">
        <f t="shared" si="371"/>
        <v>#DIV/0!</v>
      </c>
      <c r="AJ916" s="222" t="e">
        <f t="shared" si="372"/>
        <v>#DIV/0!</v>
      </c>
      <c r="AK916" s="222" t="e">
        <f t="shared" si="373"/>
        <v>#DIV/0!</v>
      </c>
      <c r="AL916" s="222" t="e">
        <f t="shared" si="374"/>
        <v>#DIV/0!</v>
      </c>
    </row>
    <row r="917" spans="1:38" s="88" customFormat="1" ht="30" hidden="1" customHeight="1">
      <c r="A917" s="88">
        <f>'CONSTRUCTION COST ESTIMATE'!A917</f>
        <v>0</v>
      </c>
      <c r="B917" s="91">
        <f>'CONSTRUCTION COST ESTIMATE'!B917</f>
        <v>628.06099999999901</v>
      </c>
      <c r="C917" s="92" t="str">
        <f>'CONSTRUCTION COST ESTIMATE'!C917</f>
        <v>12 INCH BY 18 INCH YIELD LINE MARKINGS (PAINT)</v>
      </c>
      <c r="D917" s="93" t="str">
        <f>'CONSTRUCTION COST ESTIMATE'!BB917</f>
        <v>SF</v>
      </c>
      <c r="E917" s="94">
        <f>'CONSTRUCTION COST ESTIMATE'!BA917</f>
        <v>0</v>
      </c>
      <c r="F917" s="220">
        <f>'CONSTRUCTION COST ESTIMATE'!BC917</f>
        <v>0</v>
      </c>
      <c r="G917" s="221">
        <f>'CONSTRUCTION COST ESTIMATE'!BD917</f>
        <v>0</v>
      </c>
      <c r="H917" s="220"/>
      <c r="I917" s="220">
        <f t="shared" si="357"/>
        <v>0</v>
      </c>
      <c r="J917" s="220"/>
      <c r="K917" s="220">
        <f t="shared" si="358"/>
        <v>0</v>
      </c>
      <c r="L917" s="220"/>
      <c r="M917" s="220">
        <f t="shared" si="359"/>
        <v>0</v>
      </c>
      <c r="N917" s="220"/>
      <c r="O917" s="220">
        <f t="shared" si="360"/>
        <v>0</v>
      </c>
      <c r="P917" s="220"/>
      <c r="Q917" s="220">
        <f t="shared" si="361"/>
        <v>0</v>
      </c>
      <c r="R917" s="220"/>
      <c r="S917" s="220">
        <f t="shared" si="362"/>
        <v>0</v>
      </c>
      <c r="T917" s="220"/>
      <c r="U917" s="220">
        <f t="shared" si="363"/>
        <v>0</v>
      </c>
      <c r="V917" s="220"/>
      <c r="W917" s="220">
        <f t="shared" si="364"/>
        <v>0</v>
      </c>
      <c r="X917" s="220"/>
      <c r="Y917" s="220">
        <f t="shared" si="365"/>
        <v>0</v>
      </c>
      <c r="Z917" s="220"/>
      <c r="AA917" s="220">
        <f t="shared" si="366"/>
        <v>0</v>
      </c>
      <c r="AC917" s="222" t="e">
        <f t="shared" si="376"/>
        <v>#DIV/0!</v>
      </c>
      <c r="AD917" s="220" t="e">
        <f t="shared" si="367"/>
        <v>#NUM!</v>
      </c>
      <c r="AE917" s="223" t="e">
        <f t="shared" si="368"/>
        <v>#NUM!</v>
      </c>
      <c r="AF917" s="223" t="e">
        <f t="shared" si="369"/>
        <v>#NUM!</v>
      </c>
      <c r="AG917" s="222" t="e">
        <f t="shared" si="370"/>
        <v>#NUM!</v>
      </c>
      <c r="AI917" s="220" t="e">
        <f t="shared" si="371"/>
        <v>#DIV/0!</v>
      </c>
      <c r="AJ917" s="222" t="e">
        <f t="shared" si="372"/>
        <v>#DIV/0!</v>
      </c>
      <c r="AK917" s="222" t="e">
        <f t="shared" si="373"/>
        <v>#DIV/0!</v>
      </c>
      <c r="AL917" s="222" t="e">
        <f t="shared" si="374"/>
        <v>#DIV/0!</v>
      </c>
    </row>
    <row r="918" spans="1:38" s="88" customFormat="1" ht="30" hidden="1" customHeight="1">
      <c r="A918" s="88">
        <f>'CONSTRUCTION COST ESTIMATE'!A918</f>
        <v>0</v>
      </c>
      <c r="B918" s="91">
        <f>'CONSTRUCTION COST ESTIMATE'!B918</f>
        <v>628.06199999999899</v>
      </c>
      <c r="C918" s="92" t="str">
        <f>'CONSTRUCTION COST ESTIMATE'!C918</f>
        <v>12 INCH BY 18 INCH YIELD LINE MARKINGS (PAVEMENT MARKING TAPE)</v>
      </c>
      <c r="D918" s="93" t="str">
        <f>'CONSTRUCTION COST ESTIMATE'!BB918</f>
        <v>SF</v>
      </c>
      <c r="E918" s="94">
        <f>'CONSTRUCTION COST ESTIMATE'!BA918</f>
        <v>0</v>
      </c>
      <c r="F918" s="220">
        <f>'CONSTRUCTION COST ESTIMATE'!BC918</f>
        <v>0</v>
      </c>
      <c r="G918" s="221">
        <f>'CONSTRUCTION COST ESTIMATE'!BD918</f>
        <v>0</v>
      </c>
      <c r="H918" s="220"/>
      <c r="I918" s="220">
        <f t="shared" ref="I918:I981" si="377">$E918*H918</f>
        <v>0</v>
      </c>
      <c r="J918" s="220"/>
      <c r="K918" s="220">
        <f t="shared" ref="K918:K981" si="378">$E918*J918</f>
        <v>0</v>
      </c>
      <c r="L918" s="220"/>
      <c r="M918" s="220">
        <f t="shared" ref="M918:M981" si="379">$E918*L918</f>
        <v>0</v>
      </c>
      <c r="N918" s="220"/>
      <c r="O918" s="220">
        <f t="shared" ref="O918:O981" si="380">$E918*N918</f>
        <v>0</v>
      </c>
      <c r="P918" s="220"/>
      <c r="Q918" s="220">
        <f t="shared" ref="Q918:Q981" si="381">$E918*P918</f>
        <v>0</v>
      </c>
      <c r="R918" s="220"/>
      <c r="S918" s="220">
        <f t="shared" ref="S918:S981" si="382">$E918*R918</f>
        <v>0</v>
      </c>
      <c r="T918" s="220"/>
      <c r="U918" s="220">
        <f t="shared" ref="U918:U981" si="383">$E918*T918</f>
        <v>0</v>
      </c>
      <c r="V918" s="220"/>
      <c r="W918" s="220">
        <f t="shared" ref="W918:W981" si="384">$E918*V918</f>
        <v>0</v>
      </c>
      <c r="X918" s="220"/>
      <c r="Y918" s="220">
        <f t="shared" ref="Y918:Y981" si="385">$E918*X918</f>
        <v>0</v>
      </c>
      <c r="Z918" s="220"/>
      <c r="AA918" s="220">
        <f t="shared" ref="AA918:AA981" si="386">$E918*Z918</f>
        <v>0</v>
      </c>
      <c r="AC918" s="222" t="e">
        <f t="shared" si="376"/>
        <v>#DIV/0!</v>
      </c>
      <c r="AD918" s="220" t="e">
        <f t="shared" ref="AD918:AD981" si="387">MEDIAN(H918,J918,L918,N918,P918,R918,T918,V918,X918,Z918)</f>
        <v>#NUM!</v>
      </c>
      <c r="AE918" s="223" t="e">
        <f t="shared" ref="AE918:AE981" si="388">IF(H918&gt;AD918,"X","")</f>
        <v>#NUM!</v>
      </c>
      <c r="AF918" s="223" t="e">
        <f t="shared" ref="AF918:AF981" si="389">IF(H918&lt;AD918,"X","")</f>
        <v>#NUM!</v>
      </c>
      <c r="AG918" s="222" t="e">
        <f t="shared" ref="AG918:AG981" si="390">H918/AD918</f>
        <v>#NUM!</v>
      </c>
      <c r="AI918" s="220" t="e">
        <f t="shared" ref="AI918:AI981" si="391">AVERAGE(H918,J918,L918,N918,P918,R918,T918,V918,X918,Z918)</f>
        <v>#DIV/0!</v>
      </c>
      <c r="AJ918" s="222" t="e">
        <f t="shared" ref="AJ918:AJ981" si="392">AI918/F918</f>
        <v>#DIV/0!</v>
      </c>
      <c r="AK918" s="222" t="e">
        <f t="shared" ref="AK918:AK981" si="393">H918/F918</f>
        <v>#DIV/0!</v>
      </c>
      <c r="AL918" s="222" t="e">
        <f t="shared" ref="AL918:AL981" si="394">H918/AI918</f>
        <v>#DIV/0!</v>
      </c>
    </row>
    <row r="919" spans="1:38" s="88" customFormat="1" ht="30" hidden="1" customHeight="1">
      <c r="A919" s="88">
        <f>'CONSTRUCTION COST ESTIMATE'!A919</f>
        <v>0</v>
      </c>
      <c r="B919" s="91">
        <f>'CONSTRUCTION COST ESTIMATE'!B919</f>
        <v>628.06299999999896</v>
      </c>
      <c r="C919" s="92" t="str">
        <f>'CONSTRUCTION COST ESTIMATE'!C919</f>
        <v>24 INCH BY 36 INCH YIELD LINE MARKINGS (PAINT)</v>
      </c>
      <c r="D919" s="93" t="str">
        <f>'CONSTRUCTION COST ESTIMATE'!BB919</f>
        <v>SF</v>
      </c>
      <c r="E919" s="94">
        <f>'CONSTRUCTION COST ESTIMATE'!BA919</f>
        <v>0</v>
      </c>
      <c r="F919" s="220">
        <f>'CONSTRUCTION COST ESTIMATE'!BC919</f>
        <v>0</v>
      </c>
      <c r="G919" s="221">
        <f>'CONSTRUCTION COST ESTIMATE'!BD919</f>
        <v>0</v>
      </c>
      <c r="H919" s="220"/>
      <c r="I919" s="220">
        <f t="shared" si="377"/>
        <v>0</v>
      </c>
      <c r="J919" s="220"/>
      <c r="K919" s="220">
        <f t="shared" si="378"/>
        <v>0</v>
      </c>
      <c r="L919" s="220"/>
      <c r="M919" s="220">
        <f t="shared" si="379"/>
        <v>0</v>
      </c>
      <c r="N919" s="220"/>
      <c r="O919" s="220">
        <f t="shared" si="380"/>
        <v>0</v>
      </c>
      <c r="P919" s="220"/>
      <c r="Q919" s="220">
        <f t="shared" si="381"/>
        <v>0</v>
      </c>
      <c r="R919" s="220"/>
      <c r="S919" s="220">
        <f t="shared" si="382"/>
        <v>0</v>
      </c>
      <c r="T919" s="220"/>
      <c r="U919" s="220">
        <f t="shared" si="383"/>
        <v>0</v>
      </c>
      <c r="V919" s="220"/>
      <c r="W919" s="220">
        <f t="shared" si="384"/>
        <v>0</v>
      </c>
      <c r="X919" s="220"/>
      <c r="Y919" s="220">
        <f t="shared" si="385"/>
        <v>0</v>
      </c>
      <c r="Z919" s="220"/>
      <c r="AA919" s="220">
        <f t="shared" si="386"/>
        <v>0</v>
      </c>
      <c r="AC919" s="222" t="e">
        <f t="shared" si="376"/>
        <v>#DIV/0!</v>
      </c>
      <c r="AD919" s="220" t="e">
        <f t="shared" si="387"/>
        <v>#NUM!</v>
      </c>
      <c r="AE919" s="223" t="e">
        <f t="shared" si="388"/>
        <v>#NUM!</v>
      </c>
      <c r="AF919" s="223" t="e">
        <f t="shared" si="389"/>
        <v>#NUM!</v>
      </c>
      <c r="AG919" s="222" t="e">
        <f t="shared" si="390"/>
        <v>#NUM!</v>
      </c>
      <c r="AI919" s="220" t="e">
        <f t="shared" si="391"/>
        <v>#DIV/0!</v>
      </c>
      <c r="AJ919" s="222" t="e">
        <f t="shared" si="392"/>
        <v>#DIV/0!</v>
      </c>
      <c r="AK919" s="222" t="e">
        <f t="shared" si="393"/>
        <v>#DIV/0!</v>
      </c>
      <c r="AL919" s="222" t="e">
        <f t="shared" si="394"/>
        <v>#DIV/0!</v>
      </c>
    </row>
    <row r="920" spans="1:38" s="88" customFormat="1" ht="30" hidden="1" customHeight="1">
      <c r="A920" s="88">
        <f>'CONSTRUCTION COST ESTIMATE'!A920</f>
        <v>0</v>
      </c>
      <c r="B920" s="91">
        <f>'CONSTRUCTION COST ESTIMATE'!B920</f>
        <v>628.06399999999803</v>
      </c>
      <c r="C920" s="92" t="str">
        <f>'CONSTRUCTION COST ESTIMATE'!C920</f>
        <v>24 INCH BY 36 INCH YIELD LINE MARKINGS (PAVEMENT MARKING TAPE)</v>
      </c>
      <c r="D920" s="93" t="str">
        <f>'CONSTRUCTION COST ESTIMATE'!BB920</f>
        <v>SF</v>
      </c>
      <c r="E920" s="94">
        <f>'CONSTRUCTION COST ESTIMATE'!BA920</f>
        <v>0</v>
      </c>
      <c r="F920" s="220">
        <f>'CONSTRUCTION COST ESTIMATE'!BC920</f>
        <v>0</v>
      </c>
      <c r="G920" s="221">
        <f>'CONSTRUCTION COST ESTIMATE'!BD920</f>
        <v>0</v>
      </c>
      <c r="H920" s="220"/>
      <c r="I920" s="220">
        <f t="shared" si="377"/>
        <v>0</v>
      </c>
      <c r="J920" s="220"/>
      <c r="K920" s="220">
        <f t="shared" si="378"/>
        <v>0</v>
      </c>
      <c r="L920" s="220"/>
      <c r="M920" s="220">
        <f t="shared" si="379"/>
        <v>0</v>
      </c>
      <c r="N920" s="220"/>
      <c r="O920" s="220">
        <f t="shared" si="380"/>
        <v>0</v>
      </c>
      <c r="P920" s="220"/>
      <c r="Q920" s="220">
        <f t="shared" si="381"/>
        <v>0</v>
      </c>
      <c r="R920" s="220"/>
      <c r="S920" s="220">
        <f t="shared" si="382"/>
        <v>0</v>
      </c>
      <c r="T920" s="220"/>
      <c r="U920" s="220">
        <f t="shared" si="383"/>
        <v>0</v>
      </c>
      <c r="V920" s="220"/>
      <c r="W920" s="220">
        <f t="shared" si="384"/>
        <v>0</v>
      </c>
      <c r="X920" s="220"/>
      <c r="Y920" s="220">
        <f t="shared" si="385"/>
        <v>0</v>
      </c>
      <c r="Z920" s="220"/>
      <c r="AA920" s="220">
        <f t="shared" si="386"/>
        <v>0</v>
      </c>
      <c r="AC920" s="222" t="e">
        <f t="shared" si="376"/>
        <v>#DIV/0!</v>
      </c>
      <c r="AD920" s="220" t="e">
        <f t="shared" si="387"/>
        <v>#NUM!</v>
      </c>
      <c r="AE920" s="223" t="e">
        <f t="shared" si="388"/>
        <v>#NUM!</v>
      </c>
      <c r="AF920" s="223" t="e">
        <f t="shared" si="389"/>
        <v>#NUM!</v>
      </c>
      <c r="AG920" s="222" t="e">
        <f t="shared" si="390"/>
        <v>#NUM!</v>
      </c>
      <c r="AI920" s="220" t="e">
        <f t="shared" si="391"/>
        <v>#DIV/0!</v>
      </c>
      <c r="AJ920" s="222" t="e">
        <f t="shared" si="392"/>
        <v>#DIV/0!</v>
      </c>
      <c r="AK920" s="222" t="e">
        <f t="shared" si="393"/>
        <v>#DIV/0!</v>
      </c>
      <c r="AL920" s="222" t="e">
        <f t="shared" si="394"/>
        <v>#DIV/0!</v>
      </c>
    </row>
    <row r="921" spans="1:38" s="88" customFormat="1" ht="30" hidden="1" customHeight="1">
      <c r="A921" s="88">
        <f>'CONSTRUCTION COST ESTIMATE'!A921</f>
        <v>0</v>
      </c>
      <c r="B921" s="91">
        <f>'CONSTRUCTION COST ESTIMATE'!B921</f>
        <v>628.06499999999801</v>
      </c>
      <c r="C921" s="92" t="str">
        <f>'CONSTRUCTION COST ESTIMATE'!C921</f>
        <v>PREFORMED THERMOPLASTIC GREEN BIKE LANE</v>
      </c>
      <c r="D921" s="93" t="str">
        <f>'CONSTRUCTION COST ESTIMATE'!BB921</f>
        <v>LF</v>
      </c>
      <c r="E921" s="94">
        <f>'CONSTRUCTION COST ESTIMATE'!BA921</f>
        <v>0</v>
      </c>
      <c r="F921" s="220">
        <f>'CONSTRUCTION COST ESTIMATE'!BC921</f>
        <v>0</v>
      </c>
      <c r="G921" s="221">
        <f>'CONSTRUCTION COST ESTIMATE'!BD921</f>
        <v>0</v>
      </c>
      <c r="H921" s="220"/>
      <c r="I921" s="220">
        <f t="shared" si="377"/>
        <v>0</v>
      </c>
      <c r="J921" s="220"/>
      <c r="K921" s="220">
        <f t="shared" si="378"/>
        <v>0</v>
      </c>
      <c r="L921" s="220"/>
      <c r="M921" s="220">
        <f t="shared" si="379"/>
        <v>0</v>
      </c>
      <c r="N921" s="220"/>
      <c r="O921" s="220">
        <f t="shared" si="380"/>
        <v>0</v>
      </c>
      <c r="P921" s="220"/>
      <c r="Q921" s="220">
        <f t="shared" si="381"/>
        <v>0</v>
      </c>
      <c r="R921" s="220"/>
      <c r="S921" s="220">
        <f t="shared" si="382"/>
        <v>0</v>
      </c>
      <c r="T921" s="220"/>
      <c r="U921" s="220">
        <f t="shared" si="383"/>
        <v>0</v>
      </c>
      <c r="V921" s="220"/>
      <c r="W921" s="220">
        <f t="shared" si="384"/>
        <v>0</v>
      </c>
      <c r="X921" s="220"/>
      <c r="Y921" s="220">
        <f t="shared" si="385"/>
        <v>0</v>
      </c>
      <c r="Z921" s="220"/>
      <c r="AA921" s="220">
        <f t="shared" si="386"/>
        <v>0</v>
      </c>
      <c r="AC921" s="222" t="e">
        <f t="shared" ref="AC921:AC952" si="395">I921/$I$1460</f>
        <v>#DIV/0!</v>
      </c>
      <c r="AD921" s="220" t="e">
        <f t="shared" si="387"/>
        <v>#NUM!</v>
      </c>
      <c r="AE921" s="223" t="e">
        <f t="shared" si="388"/>
        <v>#NUM!</v>
      </c>
      <c r="AF921" s="223" t="e">
        <f t="shared" si="389"/>
        <v>#NUM!</v>
      </c>
      <c r="AG921" s="222" t="e">
        <f t="shared" si="390"/>
        <v>#NUM!</v>
      </c>
      <c r="AI921" s="220" t="e">
        <f t="shared" si="391"/>
        <v>#DIV/0!</v>
      </c>
      <c r="AJ921" s="222" t="e">
        <f t="shared" si="392"/>
        <v>#DIV/0!</v>
      </c>
      <c r="AK921" s="222" t="e">
        <f t="shared" si="393"/>
        <v>#DIV/0!</v>
      </c>
      <c r="AL921" s="222" t="e">
        <f t="shared" si="394"/>
        <v>#DIV/0!</v>
      </c>
    </row>
    <row r="922" spans="1:38" s="88" customFormat="1" ht="30" hidden="1" customHeight="1">
      <c r="A922" s="88">
        <f>'CONSTRUCTION COST ESTIMATE'!A922</f>
        <v>0</v>
      </c>
      <c r="B922" s="91">
        <f>'CONSTRUCTION COST ESTIMATE'!B922</f>
        <v>628.06599999999798</v>
      </c>
      <c r="C922" s="92" t="str">
        <f>'CONSTRUCTION COST ESTIMATE'!C922</f>
        <v>PREFORMED THERMOPLASTIC GREEN BIKE LANE WITH LEGEND</v>
      </c>
      <c r="D922" s="93" t="str">
        <f>'CONSTRUCTION COST ESTIMATE'!BB922</f>
        <v>EA</v>
      </c>
      <c r="E922" s="94">
        <f>'CONSTRUCTION COST ESTIMATE'!BA922</f>
        <v>0</v>
      </c>
      <c r="F922" s="220">
        <f>'CONSTRUCTION COST ESTIMATE'!BC922</f>
        <v>0</v>
      </c>
      <c r="G922" s="221">
        <f>'CONSTRUCTION COST ESTIMATE'!BD922</f>
        <v>0</v>
      </c>
      <c r="H922" s="220"/>
      <c r="I922" s="220">
        <f t="shared" si="377"/>
        <v>0</v>
      </c>
      <c r="J922" s="220"/>
      <c r="K922" s="220">
        <f t="shared" si="378"/>
        <v>0</v>
      </c>
      <c r="L922" s="220"/>
      <c r="M922" s="220">
        <f t="shared" si="379"/>
        <v>0</v>
      </c>
      <c r="N922" s="220"/>
      <c r="O922" s="220">
        <f t="shared" si="380"/>
        <v>0</v>
      </c>
      <c r="P922" s="220"/>
      <c r="Q922" s="220">
        <f t="shared" si="381"/>
        <v>0</v>
      </c>
      <c r="R922" s="220"/>
      <c r="S922" s="220">
        <f t="shared" si="382"/>
        <v>0</v>
      </c>
      <c r="T922" s="220"/>
      <c r="U922" s="220">
        <f t="shared" si="383"/>
        <v>0</v>
      </c>
      <c r="V922" s="220"/>
      <c r="W922" s="220">
        <f t="shared" si="384"/>
        <v>0</v>
      </c>
      <c r="X922" s="220"/>
      <c r="Y922" s="220">
        <f t="shared" si="385"/>
        <v>0</v>
      </c>
      <c r="Z922" s="220"/>
      <c r="AA922" s="220">
        <f t="shared" si="386"/>
        <v>0</v>
      </c>
      <c r="AC922" s="222" t="e">
        <f t="shared" si="395"/>
        <v>#DIV/0!</v>
      </c>
      <c r="AD922" s="220" t="e">
        <f t="shared" si="387"/>
        <v>#NUM!</v>
      </c>
      <c r="AE922" s="223" t="e">
        <f t="shared" si="388"/>
        <v>#NUM!</v>
      </c>
      <c r="AF922" s="223" t="e">
        <f t="shared" si="389"/>
        <v>#NUM!</v>
      </c>
      <c r="AG922" s="222" t="e">
        <f t="shared" si="390"/>
        <v>#NUM!</v>
      </c>
      <c r="AI922" s="220" t="e">
        <f t="shared" si="391"/>
        <v>#DIV/0!</v>
      </c>
      <c r="AJ922" s="222" t="e">
        <f t="shared" si="392"/>
        <v>#DIV/0!</v>
      </c>
      <c r="AK922" s="222" t="e">
        <f t="shared" si="393"/>
        <v>#DIV/0!</v>
      </c>
      <c r="AL922" s="222" t="e">
        <f t="shared" si="394"/>
        <v>#DIV/0!</v>
      </c>
    </row>
    <row r="923" spans="1:38" s="88" customFormat="1" ht="30" hidden="1" customHeight="1">
      <c r="A923" s="88">
        <f>'CONSTRUCTION COST ESTIMATE'!A923</f>
        <v>0</v>
      </c>
      <c r="B923" s="91">
        <f>'CONSTRUCTION COST ESTIMATE'!B923</f>
        <v>628.06699999999796</v>
      </c>
      <c r="C923" s="92" t="str">
        <f>'CONSTRUCTION COST ESTIMATE'!C923</f>
        <v>THROUGH LANE-USE ARROW (PAINT)</v>
      </c>
      <c r="D923" s="93" t="str">
        <f>'CONSTRUCTION COST ESTIMATE'!BB923</f>
        <v>EA</v>
      </c>
      <c r="E923" s="94">
        <f>'CONSTRUCTION COST ESTIMATE'!BA923</f>
        <v>0</v>
      </c>
      <c r="F923" s="220">
        <f>'CONSTRUCTION COST ESTIMATE'!BC923</f>
        <v>0</v>
      </c>
      <c r="G923" s="221">
        <f>'CONSTRUCTION COST ESTIMATE'!BD923</f>
        <v>0</v>
      </c>
      <c r="H923" s="220"/>
      <c r="I923" s="220">
        <f t="shared" si="377"/>
        <v>0</v>
      </c>
      <c r="J923" s="220"/>
      <c r="K923" s="220">
        <f t="shared" si="378"/>
        <v>0</v>
      </c>
      <c r="L923" s="220"/>
      <c r="M923" s="220">
        <f t="shared" si="379"/>
        <v>0</v>
      </c>
      <c r="N923" s="220"/>
      <c r="O923" s="220">
        <f t="shared" si="380"/>
        <v>0</v>
      </c>
      <c r="P923" s="220"/>
      <c r="Q923" s="220">
        <f t="shared" si="381"/>
        <v>0</v>
      </c>
      <c r="R923" s="220"/>
      <c r="S923" s="220">
        <f t="shared" si="382"/>
        <v>0</v>
      </c>
      <c r="T923" s="220"/>
      <c r="U923" s="220">
        <f t="shared" si="383"/>
        <v>0</v>
      </c>
      <c r="V923" s="220"/>
      <c r="W923" s="220">
        <f t="shared" si="384"/>
        <v>0</v>
      </c>
      <c r="X923" s="220"/>
      <c r="Y923" s="220">
        <f t="shared" si="385"/>
        <v>0</v>
      </c>
      <c r="Z923" s="220"/>
      <c r="AA923" s="220">
        <f t="shared" si="386"/>
        <v>0</v>
      </c>
      <c r="AC923" s="222" t="e">
        <f t="shared" si="395"/>
        <v>#DIV/0!</v>
      </c>
      <c r="AD923" s="220" t="e">
        <f t="shared" si="387"/>
        <v>#NUM!</v>
      </c>
      <c r="AE923" s="223" t="e">
        <f t="shared" si="388"/>
        <v>#NUM!</v>
      </c>
      <c r="AF923" s="223" t="e">
        <f t="shared" si="389"/>
        <v>#NUM!</v>
      </c>
      <c r="AG923" s="222" t="e">
        <f t="shared" si="390"/>
        <v>#NUM!</v>
      </c>
      <c r="AI923" s="220" t="e">
        <f t="shared" si="391"/>
        <v>#DIV/0!</v>
      </c>
      <c r="AJ923" s="222" t="e">
        <f t="shared" si="392"/>
        <v>#DIV/0!</v>
      </c>
      <c r="AK923" s="222" t="e">
        <f t="shared" si="393"/>
        <v>#DIV/0!</v>
      </c>
      <c r="AL923" s="222" t="e">
        <f t="shared" si="394"/>
        <v>#DIV/0!</v>
      </c>
    </row>
    <row r="924" spans="1:38" s="88" customFormat="1" ht="30" hidden="1" customHeight="1">
      <c r="A924" s="88">
        <f>'CONSTRUCTION COST ESTIMATE'!A924</f>
        <v>0</v>
      </c>
      <c r="B924" s="91">
        <f>'CONSTRUCTION COST ESTIMATE'!B924</f>
        <v>628.06799999999805</v>
      </c>
      <c r="C924" s="92" t="str">
        <f>'CONSTRUCTION COST ESTIMATE'!C924</f>
        <v>THROUGH LANE-USE ARROW (PAVEMENT MARKING TAPE)</v>
      </c>
      <c r="D924" s="93" t="str">
        <f>'CONSTRUCTION COST ESTIMATE'!BB924</f>
        <v>EA</v>
      </c>
      <c r="E924" s="94">
        <f>'CONSTRUCTION COST ESTIMATE'!BA924</f>
        <v>0</v>
      </c>
      <c r="F924" s="220">
        <f>'CONSTRUCTION COST ESTIMATE'!BC924</f>
        <v>0</v>
      </c>
      <c r="G924" s="221">
        <f>'CONSTRUCTION COST ESTIMATE'!BD924</f>
        <v>0</v>
      </c>
      <c r="H924" s="220"/>
      <c r="I924" s="220">
        <f t="shared" si="377"/>
        <v>0</v>
      </c>
      <c r="J924" s="220"/>
      <c r="K924" s="220">
        <f t="shared" si="378"/>
        <v>0</v>
      </c>
      <c r="L924" s="220"/>
      <c r="M924" s="220">
        <f t="shared" si="379"/>
        <v>0</v>
      </c>
      <c r="N924" s="220"/>
      <c r="O924" s="220">
        <f t="shared" si="380"/>
        <v>0</v>
      </c>
      <c r="P924" s="220"/>
      <c r="Q924" s="220">
        <f t="shared" si="381"/>
        <v>0</v>
      </c>
      <c r="R924" s="220"/>
      <c r="S924" s="220">
        <f t="shared" si="382"/>
        <v>0</v>
      </c>
      <c r="T924" s="220"/>
      <c r="U924" s="220">
        <f t="shared" si="383"/>
        <v>0</v>
      </c>
      <c r="V924" s="220"/>
      <c r="W924" s="220">
        <f t="shared" si="384"/>
        <v>0</v>
      </c>
      <c r="X924" s="220"/>
      <c r="Y924" s="220">
        <f t="shared" si="385"/>
        <v>0</v>
      </c>
      <c r="Z924" s="220"/>
      <c r="AA924" s="220">
        <f t="shared" si="386"/>
        <v>0</v>
      </c>
      <c r="AC924" s="222" t="e">
        <f t="shared" si="395"/>
        <v>#DIV/0!</v>
      </c>
      <c r="AD924" s="220" t="e">
        <f t="shared" si="387"/>
        <v>#NUM!</v>
      </c>
      <c r="AE924" s="223" t="e">
        <f t="shared" si="388"/>
        <v>#NUM!</v>
      </c>
      <c r="AF924" s="223" t="e">
        <f t="shared" si="389"/>
        <v>#NUM!</v>
      </c>
      <c r="AG924" s="222" t="e">
        <f t="shared" si="390"/>
        <v>#NUM!</v>
      </c>
      <c r="AI924" s="220" t="e">
        <f t="shared" si="391"/>
        <v>#DIV/0!</v>
      </c>
      <c r="AJ924" s="222" t="e">
        <f t="shared" si="392"/>
        <v>#DIV/0!</v>
      </c>
      <c r="AK924" s="222" t="e">
        <f t="shared" si="393"/>
        <v>#DIV/0!</v>
      </c>
      <c r="AL924" s="222" t="e">
        <f t="shared" si="394"/>
        <v>#DIV/0!</v>
      </c>
    </row>
    <row r="925" spans="1:38" s="88" customFormat="1" ht="30" hidden="1" customHeight="1">
      <c r="A925" s="88">
        <f>'CONSTRUCTION COST ESTIMATE'!A925</f>
        <v>0</v>
      </c>
      <c r="B925" s="91">
        <f>'CONSTRUCTION COST ESTIMATE'!B925</f>
        <v>628.06899999999803</v>
      </c>
      <c r="C925" s="92" t="str">
        <f>'CONSTRUCTION COST ESTIMATE'!C925</f>
        <v>TURN LANE-USE ARROW (PAINT)</v>
      </c>
      <c r="D925" s="93" t="str">
        <f>'CONSTRUCTION COST ESTIMATE'!BB925</f>
        <v>EA</v>
      </c>
      <c r="E925" s="94">
        <f>'CONSTRUCTION COST ESTIMATE'!BA925</f>
        <v>0</v>
      </c>
      <c r="F925" s="220">
        <f>'CONSTRUCTION COST ESTIMATE'!BC925</f>
        <v>0</v>
      </c>
      <c r="G925" s="221">
        <f>'CONSTRUCTION COST ESTIMATE'!BD925</f>
        <v>0</v>
      </c>
      <c r="H925" s="220"/>
      <c r="I925" s="220">
        <f t="shared" si="377"/>
        <v>0</v>
      </c>
      <c r="J925" s="220"/>
      <c r="K925" s="220">
        <f t="shared" si="378"/>
        <v>0</v>
      </c>
      <c r="L925" s="220"/>
      <c r="M925" s="220">
        <f t="shared" si="379"/>
        <v>0</v>
      </c>
      <c r="N925" s="220"/>
      <c r="O925" s="220">
        <f t="shared" si="380"/>
        <v>0</v>
      </c>
      <c r="P925" s="220"/>
      <c r="Q925" s="220">
        <f t="shared" si="381"/>
        <v>0</v>
      </c>
      <c r="R925" s="220"/>
      <c r="S925" s="220">
        <f t="shared" si="382"/>
        <v>0</v>
      </c>
      <c r="T925" s="220"/>
      <c r="U925" s="220">
        <f t="shared" si="383"/>
        <v>0</v>
      </c>
      <c r="V925" s="220"/>
      <c r="W925" s="220">
        <f t="shared" si="384"/>
        <v>0</v>
      </c>
      <c r="X925" s="220"/>
      <c r="Y925" s="220">
        <f t="shared" si="385"/>
        <v>0</v>
      </c>
      <c r="Z925" s="220"/>
      <c r="AA925" s="220">
        <f t="shared" si="386"/>
        <v>0</v>
      </c>
      <c r="AC925" s="222" t="e">
        <f t="shared" si="395"/>
        <v>#DIV/0!</v>
      </c>
      <c r="AD925" s="220" t="e">
        <f t="shared" si="387"/>
        <v>#NUM!</v>
      </c>
      <c r="AE925" s="223" t="e">
        <f t="shared" si="388"/>
        <v>#NUM!</v>
      </c>
      <c r="AF925" s="223" t="e">
        <f t="shared" si="389"/>
        <v>#NUM!</v>
      </c>
      <c r="AG925" s="222" t="e">
        <f t="shared" si="390"/>
        <v>#NUM!</v>
      </c>
      <c r="AI925" s="220" t="e">
        <f t="shared" si="391"/>
        <v>#DIV/0!</v>
      </c>
      <c r="AJ925" s="222" t="e">
        <f t="shared" si="392"/>
        <v>#DIV/0!</v>
      </c>
      <c r="AK925" s="222" t="e">
        <f t="shared" si="393"/>
        <v>#DIV/0!</v>
      </c>
      <c r="AL925" s="222" t="e">
        <f t="shared" si="394"/>
        <v>#DIV/0!</v>
      </c>
    </row>
    <row r="926" spans="1:38" s="88" customFormat="1" ht="30" hidden="1" customHeight="1">
      <c r="A926" s="88">
        <f>'CONSTRUCTION COST ESTIMATE'!A926</f>
        <v>0</v>
      </c>
      <c r="B926" s="91">
        <f>'CONSTRUCTION COST ESTIMATE'!B926</f>
        <v>628.069999999998</v>
      </c>
      <c r="C926" s="92" t="str">
        <f>'CONSTRUCTION COST ESTIMATE'!C926</f>
        <v>TURN LANE-USE ARROW (PAVEMENT MARKING TAPE)</v>
      </c>
      <c r="D926" s="93" t="str">
        <f>'CONSTRUCTION COST ESTIMATE'!BB926</f>
        <v>EA</v>
      </c>
      <c r="E926" s="94">
        <f>'CONSTRUCTION COST ESTIMATE'!BA926</f>
        <v>0</v>
      </c>
      <c r="F926" s="220">
        <f>'CONSTRUCTION COST ESTIMATE'!BC926</f>
        <v>0</v>
      </c>
      <c r="G926" s="221">
        <f>'CONSTRUCTION COST ESTIMATE'!BD926</f>
        <v>0</v>
      </c>
      <c r="H926" s="220"/>
      <c r="I926" s="220">
        <f t="shared" si="377"/>
        <v>0</v>
      </c>
      <c r="J926" s="220"/>
      <c r="K926" s="220">
        <f t="shared" si="378"/>
        <v>0</v>
      </c>
      <c r="L926" s="220"/>
      <c r="M926" s="220">
        <f t="shared" si="379"/>
        <v>0</v>
      </c>
      <c r="N926" s="220"/>
      <c r="O926" s="220">
        <f t="shared" si="380"/>
        <v>0</v>
      </c>
      <c r="P926" s="220"/>
      <c r="Q926" s="220">
        <f t="shared" si="381"/>
        <v>0</v>
      </c>
      <c r="R926" s="220"/>
      <c r="S926" s="220">
        <f t="shared" si="382"/>
        <v>0</v>
      </c>
      <c r="T926" s="220"/>
      <c r="U926" s="220">
        <f t="shared" si="383"/>
        <v>0</v>
      </c>
      <c r="V926" s="220"/>
      <c r="W926" s="220">
        <f t="shared" si="384"/>
        <v>0</v>
      </c>
      <c r="X926" s="220"/>
      <c r="Y926" s="220">
        <f t="shared" si="385"/>
        <v>0</v>
      </c>
      <c r="Z926" s="220"/>
      <c r="AA926" s="220">
        <f t="shared" si="386"/>
        <v>0</v>
      </c>
      <c r="AC926" s="222" t="e">
        <f t="shared" si="395"/>
        <v>#DIV/0!</v>
      </c>
      <c r="AD926" s="220" t="e">
        <f t="shared" si="387"/>
        <v>#NUM!</v>
      </c>
      <c r="AE926" s="223" t="e">
        <f t="shared" si="388"/>
        <v>#NUM!</v>
      </c>
      <c r="AF926" s="223" t="e">
        <f t="shared" si="389"/>
        <v>#NUM!</v>
      </c>
      <c r="AG926" s="222" t="e">
        <f t="shared" si="390"/>
        <v>#NUM!</v>
      </c>
      <c r="AI926" s="220" t="e">
        <f t="shared" si="391"/>
        <v>#DIV/0!</v>
      </c>
      <c r="AJ926" s="222" t="e">
        <f t="shared" si="392"/>
        <v>#DIV/0!</v>
      </c>
      <c r="AK926" s="222" t="e">
        <f t="shared" si="393"/>
        <v>#DIV/0!</v>
      </c>
      <c r="AL926" s="222" t="e">
        <f t="shared" si="394"/>
        <v>#DIV/0!</v>
      </c>
    </row>
    <row r="927" spans="1:38" s="88" customFormat="1" ht="30" hidden="1" customHeight="1">
      <c r="A927" s="88">
        <f>'CONSTRUCTION COST ESTIMATE'!A927</f>
        <v>0</v>
      </c>
      <c r="B927" s="91">
        <f>'CONSTRUCTION COST ESTIMATE'!B927</f>
        <v>628.07099999999798</v>
      </c>
      <c r="C927" s="92" t="str">
        <f>'CONSTRUCTION COST ESTIMATE'!C927</f>
        <v>TURN AND THRU LANE-USE ARROW (PAINT)</v>
      </c>
      <c r="D927" s="93" t="str">
        <f>'CONSTRUCTION COST ESTIMATE'!BB927</f>
        <v>EA</v>
      </c>
      <c r="E927" s="94">
        <f>'CONSTRUCTION COST ESTIMATE'!BA927</f>
        <v>0</v>
      </c>
      <c r="F927" s="220">
        <f>'CONSTRUCTION COST ESTIMATE'!BC927</f>
        <v>0</v>
      </c>
      <c r="G927" s="221">
        <f>'CONSTRUCTION COST ESTIMATE'!BD927</f>
        <v>0</v>
      </c>
      <c r="H927" s="220"/>
      <c r="I927" s="220">
        <f t="shared" si="377"/>
        <v>0</v>
      </c>
      <c r="J927" s="220"/>
      <c r="K927" s="220">
        <f t="shared" si="378"/>
        <v>0</v>
      </c>
      <c r="L927" s="220"/>
      <c r="M927" s="220">
        <f t="shared" si="379"/>
        <v>0</v>
      </c>
      <c r="N927" s="220"/>
      <c r="O927" s="220">
        <f t="shared" si="380"/>
        <v>0</v>
      </c>
      <c r="P927" s="220"/>
      <c r="Q927" s="220">
        <f t="shared" si="381"/>
        <v>0</v>
      </c>
      <c r="R927" s="220"/>
      <c r="S927" s="220">
        <f t="shared" si="382"/>
        <v>0</v>
      </c>
      <c r="T927" s="220"/>
      <c r="U927" s="220">
        <f t="shared" si="383"/>
        <v>0</v>
      </c>
      <c r="V927" s="220"/>
      <c r="W927" s="220">
        <f t="shared" si="384"/>
        <v>0</v>
      </c>
      <c r="X927" s="220"/>
      <c r="Y927" s="220">
        <f t="shared" si="385"/>
        <v>0</v>
      </c>
      <c r="Z927" s="220"/>
      <c r="AA927" s="220">
        <f t="shared" si="386"/>
        <v>0</v>
      </c>
      <c r="AC927" s="222" t="e">
        <f t="shared" si="395"/>
        <v>#DIV/0!</v>
      </c>
      <c r="AD927" s="220" t="e">
        <f t="shared" si="387"/>
        <v>#NUM!</v>
      </c>
      <c r="AE927" s="223" t="e">
        <f t="shared" si="388"/>
        <v>#NUM!</v>
      </c>
      <c r="AF927" s="223" t="e">
        <f t="shared" si="389"/>
        <v>#NUM!</v>
      </c>
      <c r="AG927" s="222" t="e">
        <f t="shared" si="390"/>
        <v>#NUM!</v>
      </c>
      <c r="AI927" s="220" t="e">
        <f t="shared" si="391"/>
        <v>#DIV/0!</v>
      </c>
      <c r="AJ927" s="222" t="e">
        <f t="shared" si="392"/>
        <v>#DIV/0!</v>
      </c>
      <c r="AK927" s="222" t="e">
        <f t="shared" si="393"/>
        <v>#DIV/0!</v>
      </c>
      <c r="AL927" s="222" t="e">
        <f t="shared" si="394"/>
        <v>#DIV/0!</v>
      </c>
    </row>
    <row r="928" spans="1:38" s="88" customFormat="1" ht="30" hidden="1" customHeight="1">
      <c r="A928" s="88">
        <f>'CONSTRUCTION COST ESTIMATE'!A928</f>
        <v>0</v>
      </c>
      <c r="B928" s="91">
        <f>'CONSTRUCTION COST ESTIMATE'!B928</f>
        <v>628.07199999999796</v>
      </c>
      <c r="C928" s="92" t="str">
        <f>'CONSTRUCTION COST ESTIMATE'!C928</f>
        <v>TURN AND THRU LANE-USE (PAVEMENT MARKING TAPE)</v>
      </c>
      <c r="D928" s="93" t="str">
        <f>'CONSTRUCTION COST ESTIMATE'!BB928</f>
        <v>EA</v>
      </c>
      <c r="E928" s="94">
        <f>'CONSTRUCTION COST ESTIMATE'!BA928</f>
        <v>0</v>
      </c>
      <c r="F928" s="220">
        <f>'CONSTRUCTION COST ESTIMATE'!BC928</f>
        <v>0</v>
      </c>
      <c r="G928" s="221">
        <f>'CONSTRUCTION COST ESTIMATE'!BD928</f>
        <v>0</v>
      </c>
      <c r="H928" s="220"/>
      <c r="I928" s="220">
        <f t="shared" si="377"/>
        <v>0</v>
      </c>
      <c r="J928" s="220"/>
      <c r="K928" s="220">
        <f t="shared" si="378"/>
        <v>0</v>
      </c>
      <c r="L928" s="220"/>
      <c r="M928" s="220">
        <f t="shared" si="379"/>
        <v>0</v>
      </c>
      <c r="N928" s="220"/>
      <c r="O928" s="220">
        <f t="shared" si="380"/>
        <v>0</v>
      </c>
      <c r="P928" s="220"/>
      <c r="Q928" s="220">
        <f t="shared" si="381"/>
        <v>0</v>
      </c>
      <c r="R928" s="220"/>
      <c r="S928" s="220">
        <f t="shared" si="382"/>
        <v>0</v>
      </c>
      <c r="T928" s="220"/>
      <c r="U928" s="220">
        <f t="shared" si="383"/>
        <v>0</v>
      </c>
      <c r="V928" s="220"/>
      <c r="W928" s="220">
        <f t="shared" si="384"/>
        <v>0</v>
      </c>
      <c r="X928" s="220"/>
      <c r="Y928" s="220">
        <f t="shared" si="385"/>
        <v>0</v>
      </c>
      <c r="Z928" s="220"/>
      <c r="AA928" s="220">
        <f t="shared" si="386"/>
        <v>0</v>
      </c>
      <c r="AC928" s="222" t="e">
        <f t="shared" si="395"/>
        <v>#DIV/0!</v>
      </c>
      <c r="AD928" s="220" t="e">
        <f t="shared" si="387"/>
        <v>#NUM!</v>
      </c>
      <c r="AE928" s="223" t="e">
        <f t="shared" si="388"/>
        <v>#NUM!</v>
      </c>
      <c r="AF928" s="223" t="e">
        <f t="shared" si="389"/>
        <v>#NUM!</v>
      </c>
      <c r="AG928" s="222" t="e">
        <f t="shared" si="390"/>
        <v>#NUM!</v>
      </c>
      <c r="AI928" s="220" t="e">
        <f t="shared" si="391"/>
        <v>#DIV/0!</v>
      </c>
      <c r="AJ928" s="222" t="e">
        <f t="shared" si="392"/>
        <v>#DIV/0!</v>
      </c>
      <c r="AK928" s="222" t="e">
        <f t="shared" si="393"/>
        <v>#DIV/0!</v>
      </c>
      <c r="AL928" s="222" t="e">
        <f t="shared" si="394"/>
        <v>#DIV/0!</v>
      </c>
    </row>
    <row r="929" spans="1:38" s="88" customFormat="1" ht="30" hidden="1" customHeight="1">
      <c r="A929" s="88">
        <f>'CONSTRUCTION COST ESTIMATE'!A929</f>
        <v>0</v>
      </c>
      <c r="B929" s="91">
        <f>'CONSTRUCTION COST ESTIMATE'!B929</f>
        <v>628.07299999999805</v>
      </c>
      <c r="C929" s="92" t="str">
        <f>'CONSTRUCTION COST ESTIMATE'!C929</f>
        <v>LANE REDUCTION ARROW (PAINT)</v>
      </c>
      <c r="D929" s="93" t="str">
        <f>'CONSTRUCTION COST ESTIMATE'!BB929</f>
        <v>EA</v>
      </c>
      <c r="E929" s="94">
        <f>'CONSTRUCTION COST ESTIMATE'!BA929</f>
        <v>0</v>
      </c>
      <c r="F929" s="220">
        <f>'CONSTRUCTION COST ESTIMATE'!BC929</f>
        <v>0</v>
      </c>
      <c r="G929" s="221">
        <f>'CONSTRUCTION COST ESTIMATE'!BD929</f>
        <v>0</v>
      </c>
      <c r="H929" s="220"/>
      <c r="I929" s="220">
        <f t="shared" si="377"/>
        <v>0</v>
      </c>
      <c r="J929" s="220"/>
      <c r="K929" s="220">
        <f t="shared" si="378"/>
        <v>0</v>
      </c>
      <c r="L929" s="220"/>
      <c r="M929" s="220">
        <f t="shared" si="379"/>
        <v>0</v>
      </c>
      <c r="N929" s="220"/>
      <c r="O929" s="220">
        <f t="shared" si="380"/>
        <v>0</v>
      </c>
      <c r="P929" s="220"/>
      <c r="Q929" s="220">
        <f t="shared" si="381"/>
        <v>0</v>
      </c>
      <c r="R929" s="220"/>
      <c r="S929" s="220">
        <f t="shared" si="382"/>
        <v>0</v>
      </c>
      <c r="T929" s="220"/>
      <c r="U929" s="220">
        <f t="shared" si="383"/>
        <v>0</v>
      </c>
      <c r="V929" s="220"/>
      <c r="W929" s="220">
        <f t="shared" si="384"/>
        <v>0</v>
      </c>
      <c r="X929" s="220"/>
      <c r="Y929" s="220">
        <f t="shared" si="385"/>
        <v>0</v>
      </c>
      <c r="Z929" s="220"/>
      <c r="AA929" s="220">
        <f t="shared" si="386"/>
        <v>0</v>
      </c>
      <c r="AC929" s="222" t="e">
        <f t="shared" si="395"/>
        <v>#DIV/0!</v>
      </c>
      <c r="AD929" s="220" t="e">
        <f t="shared" si="387"/>
        <v>#NUM!</v>
      </c>
      <c r="AE929" s="223" t="e">
        <f t="shared" si="388"/>
        <v>#NUM!</v>
      </c>
      <c r="AF929" s="223" t="e">
        <f t="shared" si="389"/>
        <v>#NUM!</v>
      </c>
      <c r="AG929" s="222" t="e">
        <f t="shared" si="390"/>
        <v>#NUM!</v>
      </c>
      <c r="AI929" s="220" t="e">
        <f t="shared" si="391"/>
        <v>#DIV/0!</v>
      </c>
      <c r="AJ929" s="222" t="e">
        <f t="shared" si="392"/>
        <v>#DIV/0!</v>
      </c>
      <c r="AK929" s="222" t="e">
        <f t="shared" si="393"/>
        <v>#DIV/0!</v>
      </c>
      <c r="AL929" s="222" t="e">
        <f t="shared" si="394"/>
        <v>#DIV/0!</v>
      </c>
    </row>
    <row r="930" spans="1:38" s="88" customFormat="1" ht="30" hidden="1" customHeight="1">
      <c r="A930" s="88">
        <f>'CONSTRUCTION COST ESTIMATE'!A930</f>
        <v>0</v>
      </c>
      <c r="B930" s="91">
        <f>'CONSTRUCTION COST ESTIMATE'!B930</f>
        <v>628.07399999999802</v>
      </c>
      <c r="C930" s="92" t="str">
        <f>'CONSTRUCTION COST ESTIMATE'!C930</f>
        <v>LANE REDUCTION ARROW (PAVEMENT MARKING TAPE)</v>
      </c>
      <c r="D930" s="93" t="str">
        <f>'CONSTRUCTION COST ESTIMATE'!BB930</f>
        <v>EA</v>
      </c>
      <c r="E930" s="94">
        <f>'CONSTRUCTION COST ESTIMATE'!BA930</f>
        <v>0</v>
      </c>
      <c r="F930" s="220">
        <f>'CONSTRUCTION COST ESTIMATE'!BC930</f>
        <v>0</v>
      </c>
      <c r="G930" s="221">
        <f>'CONSTRUCTION COST ESTIMATE'!BD930</f>
        <v>0</v>
      </c>
      <c r="H930" s="220"/>
      <c r="I930" s="220">
        <f t="shared" si="377"/>
        <v>0</v>
      </c>
      <c r="J930" s="220"/>
      <c r="K930" s="220">
        <f t="shared" si="378"/>
        <v>0</v>
      </c>
      <c r="L930" s="220"/>
      <c r="M930" s="220">
        <f t="shared" si="379"/>
        <v>0</v>
      </c>
      <c r="N930" s="220"/>
      <c r="O930" s="220">
        <f t="shared" si="380"/>
        <v>0</v>
      </c>
      <c r="P930" s="220"/>
      <c r="Q930" s="220">
        <f t="shared" si="381"/>
        <v>0</v>
      </c>
      <c r="R930" s="220"/>
      <c r="S930" s="220">
        <f t="shared" si="382"/>
        <v>0</v>
      </c>
      <c r="T930" s="220"/>
      <c r="U930" s="220">
        <f t="shared" si="383"/>
        <v>0</v>
      </c>
      <c r="V930" s="220"/>
      <c r="W930" s="220">
        <f t="shared" si="384"/>
        <v>0</v>
      </c>
      <c r="X930" s="220"/>
      <c r="Y930" s="220">
        <f t="shared" si="385"/>
        <v>0</v>
      </c>
      <c r="Z930" s="220"/>
      <c r="AA930" s="220">
        <f t="shared" si="386"/>
        <v>0</v>
      </c>
      <c r="AC930" s="222" t="e">
        <f t="shared" si="395"/>
        <v>#DIV/0!</v>
      </c>
      <c r="AD930" s="220" t="e">
        <f t="shared" si="387"/>
        <v>#NUM!</v>
      </c>
      <c r="AE930" s="223" t="e">
        <f t="shared" si="388"/>
        <v>#NUM!</v>
      </c>
      <c r="AF930" s="223" t="e">
        <f t="shared" si="389"/>
        <v>#NUM!</v>
      </c>
      <c r="AG930" s="222" t="e">
        <f t="shared" si="390"/>
        <v>#NUM!</v>
      </c>
      <c r="AI930" s="220" t="e">
        <f t="shared" si="391"/>
        <v>#DIV/0!</v>
      </c>
      <c r="AJ930" s="222" t="e">
        <f t="shared" si="392"/>
        <v>#DIV/0!</v>
      </c>
      <c r="AK930" s="222" t="e">
        <f t="shared" si="393"/>
        <v>#DIV/0!</v>
      </c>
      <c r="AL930" s="222" t="e">
        <f t="shared" si="394"/>
        <v>#DIV/0!</v>
      </c>
    </row>
    <row r="931" spans="1:38" s="88" customFormat="1" ht="30" hidden="1" customHeight="1">
      <c r="A931" s="88">
        <f>'CONSTRUCTION COST ESTIMATE'!A931</f>
        <v>0</v>
      </c>
      <c r="B931" s="91">
        <f>'CONSTRUCTION COST ESTIMATE'!B931</f>
        <v>628.074999999998</v>
      </c>
      <c r="C931" s="92" t="str">
        <f>'CONSTRUCTION COST ESTIMATE'!C931</f>
        <v>SHARED LANE MARKING (PAINT)</v>
      </c>
      <c r="D931" s="93" t="str">
        <f>'CONSTRUCTION COST ESTIMATE'!BB931</f>
        <v>EA</v>
      </c>
      <c r="E931" s="94">
        <f>'CONSTRUCTION COST ESTIMATE'!BA931</f>
        <v>0</v>
      </c>
      <c r="F931" s="220">
        <f>'CONSTRUCTION COST ESTIMATE'!BC931</f>
        <v>0</v>
      </c>
      <c r="G931" s="221">
        <f>'CONSTRUCTION COST ESTIMATE'!BD931</f>
        <v>0</v>
      </c>
      <c r="H931" s="220"/>
      <c r="I931" s="220">
        <f t="shared" si="377"/>
        <v>0</v>
      </c>
      <c r="J931" s="220"/>
      <c r="K931" s="220">
        <f t="shared" si="378"/>
        <v>0</v>
      </c>
      <c r="L931" s="220"/>
      <c r="M931" s="220">
        <f t="shared" si="379"/>
        <v>0</v>
      </c>
      <c r="N931" s="220"/>
      <c r="O931" s="220">
        <f t="shared" si="380"/>
        <v>0</v>
      </c>
      <c r="P931" s="220"/>
      <c r="Q931" s="220">
        <f t="shared" si="381"/>
        <v>0</v>
      </c>
      <c r="R931" s="220"/>
      <c r="S931" s="220">
        <f t="shared" si="382"/>
        <v>0</v>
      </c>
      <c r="T931" s="220"/>
      <c r="U931" s="220">
        <f t="shared" si="383"/>
        <v>0</v>
      </c>
      <c r="V931" s="220"/>
      <c r="W931" s="220">
        <f t="shared" si="384"/>
        <v>0</v>
      </c>
      <c r="X931" s="220"/>
      <c r="Y931" s="220">
        <f t="shared" si="385"/>
        <v>0</v>
      </c>
      <c r="Z931" s="220"/>
      <c r="AA931" s="220">
        <f t="shared" si="386"/>
        <v>0</v>
      </c>
      <c r="AC931" s="222" t="e">
        <f t="shared" si="395"/>
        <v>#DIV/0!</v>
      </c>
      <c r="AD931" s="220" t="e">
        <f t="shared" si="387"/>
        <v>#NUM!</v>
      </c>
      <c r="AE931" s="223" t="e">
        <f t="shared" si="388"/>
        <v>#NUM!</v>
      </c>
      <c r="AF931" s="223" t="e">
        <f t="shared" si="389"/>
        <v>#NUM!</v>
      </c>
      <c r="AG931" s="222" t="e">
        <f t="shared" si="390"/>
        <v>#NUM!</v>
      </c>
      <c r="AI931" s="220" t="e">
        <f t="shared" si="391"/>
        <v>#DIV/0!</v>
      </c>
      <c r="AJ931" s="222" t="e">
        <f t="shared" si="392"/>
        <v>#DIV/0!</v>
      </c>
      <c r="AK931" s="222" t="e">
        <f t="shared" si="393"/>
        <v>#DIV/0!</v>
      </c>
      <c r="AL931" s="222" t="e">
        <f t="shared" si="394"/>
        <v>#DIV/0!</v>
      </c>
    </row>
    <row r="932" spans="1:38" s="88" customFormat="1" ht="30" hidden="1" customHeight="1">
      <c r="A932" s="88">
        <f>'CONSTRUCTION COST ESTIMATE'!A932</f>
        <v>0</v>
      </c>
      <c r="B932" s="91">
        <f>'CONSTRUCTION COST ESTIMATE'!B932</f>
        <v>628.07599999999798</v>
      </c>
      <c r="C932" s="92" t="str">
        <f>'CONSTRUCTION COST ESTIMATE'!C932</f>
        <v>SHARED LANE MARKING (PAVEMENT MARKING TAPE)</v>
      </c>
      <c r="D932" s="93" t="str">
        <f>'CONSTRUCTION COST ESTIMATE'!BB932</f>
        <v>EA</v>
      </c>
      <c r="E932" s="94">
        <f>'CONSTRUCTION COST ESTIMATE'!BA932</f>
        <v>0</v>
      </c>
      <c r="F932" s="220">
        <f>'CONSTRUCTION COST ESTIMATE'!BC932</f>
        <v>0</v>
      </c>
      <c r="G932" s="221">
        <f>'CONSTRUCTION COST ESTIMATE'!BD932</f>
        <v>0</v>
      </c>
      <c r="H932" s="220"/>
      <c r="I932" s="220">
        <f t="shared" si="377"/>
        <v>0</v>
      </c>
      <c r="J932" s="220"/>
      <c r="K932" s="220">
        <f t="shared" si="378"/>
        <v>0</v>
      </c>
      <c r="L932" s="220"/>
      <c r="M932" s="220">
        <f t="shared" si="379"/>
        <v>0</v>
      </c>
      <c r="N932" s="220"/>
      <c r="O932" s="220">
        <f t="shared" si="380"/>
        <v>0</v>
      </c>
      <c r="P932" s="220"/>
      <c r="Q932" s="220">
        <f t="shared" si="381"/>
        <v>0</v>
      </c>
      <c r="R932" s="220"/>
      <c r="S932" s="220">
        <f t="shared" si="382"/>
        <v>0</v>
      </c>
      <c r="T932" s="220"/>
      <c r="U932" s="220">
        <f t="shared" si="383"/>
        <v>0</v>
      </c>
      <c r="V932" s="220"/>
      <c r="W932" s="220">
        <f t="shared" si="384"/>
        <v>0</v>
      </c>
      <c r="X932" s="220"/>
      <c r="Y932" s="220">
        <f t="shared" si="385"/>
        <v>0</v>
      </c>
      <c r="Z932" s="220"/>
      <c r="AA932" s="220">
        <f t="shared" si="386"/>
        <v>0</v>
      </c>
      <c r="AC932" s="222" t="e">
        <f t="shared" si="395"/>
        <v>#DIV/0!</v>
      </c>
      <c r="AD932" s="220" t="e">
        <f t="shared" si="387"/>
        <v>#NUM!</v>
      </c>
      <c r="AE932" s="223" t="e">
        <f t="shared" si="388"/>
        <v>#NUM!</v>
      </c>
      <c r="AF932" s="223" t="e">
        <f t="shared" si="389"/>
        <v>#NUM!</v>
      </c>
      <c r="AG932" s="222" t="e">
        <f t="shared" si="390"/>
        <v>#NUM!</v>
      </c>
      <c r="AI932" s="220" t="e">
        <f t="shared" si="391"/>
        <v>#DIV/0!</v>
      </c>
      <c r="AJ932" s="222" t="e">
        <f t="shared" si="392"/>
        <v>#DIV/0!</v>
      </c>
      <c r="AK932" s="222" t="e">
        <f t="shared" si="393"/>
        <v>#DIV/0!</v>
      </c>
      <c r="AL932" s="222" t="e">
        <f t="shared" si="394"/>
        <v>#DIV/0!</v>
      </c>
    </row>
    <row r="933" spans="1:38" s="88" customFormat="1" ht="30" hidden="1" customHeight="1">
      <c r="A933" s="88">
        <f>'CONSTRUCTION COST ESTIMATE'!A933</f>
        <v>0</v>
      </c>
      <c r="B933" s="91">
        <f>'CONSTRUCTION COST ESTIMATE'!B933</f>
        <v>628.07699999999795</v>
      </c>
      <c r="C933" s="92" t="str">
        <f>'CONSTRUCTION COST ESTIMATE'!C933</f>
        <v>ROUNDABOUT ARROW (PAINT)</v>
      </c>
      <c r="D933" s="93" t="str">
        <f>'CONSTRUCTION COST ESTIMATE'!BB933</f>
        <v>EA</v>
      </c>
      <c r="E933" s="94">
        <f>'CONSTRUCTION COST ESTIMATE'!BA933</f>
        <v>0</v>
      </c>
      <c r="F933" s="220">
        <f>'CONSTRUCTION COST ESTIMATE'!BC933</f>
        <v>0</v>
      </c>
      <c r="G933" s="221">
        <f>'CONSTRUCTION COST ESTIMATE'!BD933</f>
        <v>0</v>
      </c>
      <c r="H933" s="220"/>
      <c r="I933" s="220">
        <f t="shared" si="377"/>
        <v>0</v>
      </c>
      <c r="J933" s="220"/>
      <c r="K933" s="220">
        <f t="shared" si="378"/>
        <v>0</v>
      </c>
      <c r="L933" s="220"/>
      <c r="M933" s="220">
        <f t="shared" si="379"/>
        <v>0</v>
      </c>
      <c r="N933" s="220"/>
      <c r="O933" s="220">
        <f t="shared" si="380"/>
        <v>0</v>
      </c>
      <c r="P933" s="220"/>
      <c r="Q933" s="220">
        <f t="shared" si="381"/>
        <v>0</v>
      </c>
      <c r="R933" s="220"/>
      <c r="S933" s="220">
        <f t="shared" si="382"/>
        <v>0</v>
      </c>
      <c r="T933" s="220"/>
      <c r="U933" s="220">
        <f t="shared" si="383"/>
        <v>0</v>
      </c>
      <c r="V933" s="220"/>
      <c r="W933" s="220">
        <f t="shared" si="384"/>
        <v>0</v>
      </c>
      <c r="X933" s="220"/>
      <c r="Y933" s="220">
        <f t="shared" si="385"/>
        <v>0</v>
      </c>
      <c r="Z933" s="220"/>
      <c r="AA933" s="220">
        <f t="shared" si="386"/>
        <v>0</v>
      </c>
      <c r="AC933" s="222" t="e">
        <f t="shared" si="395"/>
        <v>#DIV/0!</v>
      </c>
      <c r="AD933" s="220" t="e">
        <f t="shared" si="387"/>
        <v>#NUM!</v>
      </c>
      <c r="AE933" s="223" t="e">
        <f t="shared" si="388"/>
        <v>#NUM!</v>
      </c>
      <c r="AF933" s="223" t="e">
        <f t="shared" si="389"/>
        <v>#NUM!</v>
      </c>
      <c r="AG933" s="222" t="e">
        <f t="shared" si="390"/>
        <v>#NUM!</v>
      </c>
      <c r="AI933" s="220" t="e">
        <f t="shared" si="391"/>
        <v>#DIV/0!</v>
      </c>
      <c r="AJ933" s="222" t="e">
        <f t="shared" si="392"/>
        <v>#DIV/0!</v>
      </c>
      <c r="AK933" s="222" t="e">
        <f t="shared" si="393"/>
        <v>#DIV/0!</v>
      </c>
      <c r="AL933" s="222" t="e">
        <f t="shared" si="394"/>
        <v>#DIV/0!</v>
      </c>
    </row>
    <row r="934" spans="1:38" s="88" customFormat="1" ht="30" hidden="1" customHeight="1">
      <c r="A934" s="88">
        <f>'CONSTRUCTION COST ESTIMATE'!A934</f>
        <v>0</v>
      </c>
      <c r="B934" s="91">
        <f>'CONSTRUCTION COST ESTIMATE'!B934</f>
        <v>628.07799999999804</v>
      </c>
      <c r="C934" s="92" t="str">
        <f>'CONSTRUCTION COST ESTIMATE'!C934</f>
        <v>ROUNDABOUT ARROW (PAVEMENT MARKING TAPE)</v>
      </c>
      <c r="D934" s="93" t="str">
        <f>'CONSTRUCTION COST ESTIMATE'!BB934</f>
        <v>EA</v>
      </c>
      <c r="E934" s="94">
        <f>'CONSTRUCTION COST ESTIMATE'!BA934</f>
        <v>0</v>
      </c>
      <c r="F934" s="220">
        <f>'CONSTRUCTION COST ESTIMATE'!BC934</f>
        <v>0</v>
      </c>
      <c r="G934" s="221">
        <f>'CONSTRUCTION COST ESTIMATE'!BD934</f>
        <v>0</v>
      </c>
      <c r="H934" s="220"/>
      <c r="I934" s="220">
        <f t="shared" si="377"/>
        <v>0</v>
      </c>
      <c r="J934" s="220"/>
      <c r="K934" s="220">
        <f t="shared" si="378"/>
        <v>0</v>
      </c>
      <c r="L934" s="220"/>
      <c r="M934" s="220">
        <f t="shared" si="379"/>
        <v>0</v>
      </c>
      <c r="N934" s="220"/>
      <c r="O934" s="220">
        <f t="shared" si="380"/>
        <v>0</v>
      </c>
      <c r="P934" s="220"/>
      <c r="Q934" s="220">
        <f t="shared" si="381"/>
        <v>0</v>
      </c>
      <c r="R934" s="220"/>
      <c r="S934" s="220">
        <f t="shared" si="382"/>
        <v>0</v>
      </c>
      <c r="T934" s="220"/>
      <c r="U934" s="220">
        <f t="shared" si="383"/>
        <v>0</v>
      </c>
      <c r="V934" s="220"/>
      <c r="W934" s="220">
        <f t="shared" si="384"/>
        <v>0</v>
      </c>
      <c r="X934" s="220"/>
      <c r="Y934" s="220">
        <f t="shared" si="385"/>
        <v>0</v>
      </c>
      <c r="Z934" s="220"/>
      <c r="AA934" s="220">
        <f t="shared" si="386"/>
        <v>0</v>
      </c>
      <c r="AC934" s="222" t="e">
        <f t="shared" si="395"/>
        <v>#DIV/0!</v>
      </c>
      <c r="AD934" s="220" t="e">
        <f t="shared" si="387"/>
        <v>#NUM!</v>
      </c>
      <c r="AE934" s="223" t="e">
        <f t="shared" si="388"/>
        <v>#NUM!</v>
      </c>
      <c r="AF934" s="223" t="e">
        <f t="shared" si="389"/>
        <v>#NUM!</v>
      </c>
      <c r="AG934" s="222" t="e">
        <f t="shared" si="390"/>
        <v>#NUM!</v>
      </c>
      <c r="AI934" s="220" t="e">
        <f t="shared" si="391"/>
        <v>#DIV/0!</v>
      </c>
      <c r="AJ934" s="222" t="e">
        <f t="shared" si="392"/>
        <v>#DIV/0!</v>
      </c>
      <c r="AK934" s="222" t="e">
        <f t="shared" si="393"/>
        <v>#DIV/0!</v>
      </c>
      <c r="AL934" s="222" t="e">
        <f t="shared" si="394"/>
        <v>#DIV/0!</v>
      </c>
    </row>
    <row r="935" spans="1:38" s="88" customFormat="1" ht="30" hidden="1" customHeight="1">
      <c r="A935" s="88">
        <f>'CONSTRUCTION COST ESTIMATE'!A935</f>
        <v>0</v>
      </c>
      <c r="B935" s="91">
        <f>'CONSTRUCTION COST ESTIMATE'!B935</f>
        <v>628.07899999999802</v>
      </c>
      <c r="C935" s="92" t="str">
        <f>'CONSTRUCTION COST ESTIMATE'!C935</f>
        <v>BIKE LANE LEGEND AND ARROW (PAINT)</v>
      </c>
      <c r="D935" s="93" t="str">
        <f>'CONSTRUCTION COST ESTIMATE'!BB935</f>
        <v>EA</v>
      </c>
      <c r="E935" s="94">
        <f>'CONSTRUCTION COST ESTIMATE'!BA935</f>
        <v>0</v>
      </c>
      <c r="F935" s="220">
        <f>'CONSTRUCTION COST ESTIMATE'!BC935</f>
        <v>0</v>
      </c>
      <c r="G935" s="221">
        <f>'CONSTRUCTION COST ESTIMATE'!BD935</f>
        <v>0</v>
      </c>
      <c r="H935" s="220"/>
      <c r="I935" s="220">
        <f t="shared" si="377"/>
        <v>0</v>
      </c>
      <c r="J935" s="220"/>
      <c r="K935" s="220">
        <f t="shared" si="378"/>
        <v>0</v>
      </c>
      <c r="L935" s="220"/>
      <c r="M935" s="220">
        <f t="shared" si="379"/>
        <v>0</v>
      </c>
      <c r="N935" s="220"/>
      <c r="O935" s="220">
        <f t="shared" si="380"/>
        <v>0</v>
      </c>
      <c r="P935" s="220"/>
      <c r="Q935" s="220">
        <f t="shared" si="381"/>
        <v>0</v>
      </c>
      <c r="R935" s="220"/>
      <c r="S935" s="220">
        <f t="shared" si="382"/>
        <v>0</v>
      </c>
      <c r="T935" s="220"/>
      <c r="U935" s="220">
        <f t="shared" si="383"/>
        <v>0</v>
      </c>
      <c r="V935" s="220"/>
      <c r="W935" s="220">
        <f t="shared" si="384"/>
        <v>0</v>
      </c>
      <c r="X935" s="220"/>
      <c r="Y935" s="220">
        <f t="shared" si="385"/>
        <v>0</v>
      </c>
      <c r="Z935" s="220"/>
      <c r="AA935" s="220">
        <f t="shared" si="386"/>
        <v>0</v>
      </c>
      <c r="AC935" s="222" t="e">
        <f t="shared" si="395"/>
        <v>#DIV/0!</v>
      </c>
      <c r="AD935" s="220" t="e">
        <f t="shared" si="387"/>
        <v>#NUM!</v>
      </c>
      <c r="AE935" s="223" t="e">
        <f t="shared" si="388"/>
        <v>#NUM!</v>
      </c>
      <c r="AF935" s="223" t="e">
        <f t="shared" si="389"/>
        <v>#NUM!</v>
      </c>
      <c r="AG935" s="222" t="e">
        <f t="shared" si="390"/>
        <v>#NUM!</v>
      </c>
      <c r="AI935" s="220" t="e">
        <f t="shared" si="391"/>
        <v>#DIV/0!</v>
      </c>
      <c r="AJ935" s="222" t="e">
        <f t="shared" si="392"/>
        <v>#DIV/0!</v>
      </c>
      <c r="AK935" s="222" t="e">
        <f t="shared" si="393"/>
        <v>#DIV/0!</v>
      </c>
      <c r="AL935" s="222" t="e">
        <f t="shared" si="394"/>
        <v>#DIV/0!</v>
      </c>
    </row>
    <row r="936" spans="1:38" s="88" customFormat="1" ht="30" hidden="1" customHeight="1">
      <c r="A936" s="88">
        <f>'CONSTRUCTION COST ESTIMATE'!A936</f>
        <v>0</v>
      </c>
      <c r="B936" s="91">
        <f>'CONSTRUCTION COST ESTIMATE'!B936</f>
        <v>628.07999999999799</v>
      </c>
      <c r="C936" s="92" t="str">
        <f>'CONSTRUCTION COST ESTIMATE'!C936</f>
        <v>BIKE LANE LEGEND AND ARROW (PAVEMENT MARKING TAPE)</v>
      </c>
      <c r="D936" s="93" t="str">
        <f>'CONSTRUCTION COST ESTIMATE'!BB936</f>
        <v>EA</v>
      </c>
      <c r="E936" s="94">
        <f>'CONSTRUCTION COST ESTIMATE'!BA936</f>
        <v>0</v>
      </c>
      <c r="F936" s="220">
        <f>'CONSTRUCTION COST ESTIMATE'!BC936</f>
        <v>0</v>
      </c>
      <c r="G936" s="221">
        <f>'CONSTRUCTION COST ESTIMATE'!BD936</f>
        <v>0</v>
      </c>
      <c r="H936" s="220"/>
      <c r="I936" s="220">
        <f t="shared" si="377"/>
        <v>0</v>
      </c>
      <c r="J936" s="220"/>
      <c r="K936" s="220">
        <f t="shared" si="378"/>
        <v>0</v>
      </c>
      <c r="L936" s="220"/>
      <c r="M936" s="220">
        <f t="shared" si="379"/>
        <v>0</v>
      </c>
      <c r="N936" s="220"/>
      <c r="O936" s="220">
        <f t="shared" si="380"/>
        <v>0</v>
      </c>
      <c r="P936" s="220"/>
      <c r="Q936" s="220">
        <f t="shared" si="381"/>
        <v>0</v>
      </c>
      <c r="R936" s="220"/>
      <c r="S936" s="220">
        <f t="shared" si="382"/>
        <v>0</v>
      </c>
      <c r="T936" s="220"/>
      <c r="U936" s="220">
        <f t="shared" si="383"/>
        <v>0</v>
      </c>
      <c r="V936" s="220"/>
      <c r="W936" s="220">
        <f t="shared" si="384"/>
        <v>0</v>
      </c>
      <c r="X936" s="220"/>
      <c r="Y936" s="220">
        <f t="shared" si="385"/>
        <v>0</v>
      </c>
      <c r="Z936" s="220"/>
      <c r="AA936" s="220">
        <f t="shared" si="386"/>
        <v>0</v>
      </c>
      <c r="AC936" s="222" t="e">
        <f t="shared" si="395"/>
        <v>#DIV/0!</v>
      </c>
      <c r="AD936" s="220" t="e">
        <f t="shared" si="387"/>
        <v>#NUM!</v>
      </c>
      <c r="AE936" s="223" t="e">
        <f t="shared" si="388"/>
        <v>#NUM!</v>
      </c>
      <c r="AF936" s="223" t="e">
        <f t="shared" si="389"/>
        <v>#NUM!</v>
      </c>
      <c r="AG936" s="222" t="e">
        <f t="shared" si="390"/>
        <v>#NUM!</v>
      </c>
      <c r="AI936" s="220" t="e">
        <f t="shared" si="391"/>
        <v>#DIV/0!</v>
      </c>
      <c r="AJ936" s="222" t="e">
        <f t="shared" si="392"/>
        <v>#DIV/0!</v>
      </c>
      <c r="AK936" s="222" t="e">
        <f t="shared" si="393"/>
        <v>#DIV/0!</v>
      </c>
      <c r="AL936" s="222" t="e">
        <f t="shared" si="394"/>
        <v>#DIV/0!</v>
      </c>
    </row>
    <row r="937" spans="1:38" s="88" customFormat="1" ht="30" hidden="1" customHeight="1">
      <c r="A937" s="88">
        <f>'CONSTRUCTION COST ESTIMATE'!A937</f>
        <v>0</v>
      </c>
      <c r="B937" s="91">
        <f>'CONSTRUCTION COST ESTIMATE'!B937</f>
        <v>628.08099999999797</v>
      </c>
      <c r="C937" s="92" t="str">
        <f>'CONSTRUCTION COST ESTIMATE'!C937</f>
        <v>"ONLY" WORD MARKING (PAINT)</v>
      </c>
      <c r="D937" s="93" t="str">
        <f>'CONSTRUCTION COST ESTIMATE'!BB937</f>
        <v>EA</v>
      </c>
      <c r="E937" s="94">
        <f>'CONSTRUCTION COST ESTIMATE'!BA937</f>
        <v>0</v>
      </c>
      <c r="F937" s="220">
        <f>'CONSTRUCTION COST ESTIMATE'!BC937</f>
        <v>0</v>
      </c>
      <c r="G937" s="221">
        <f>'CONSTRUCTION COST ESTIMATE'!BD937</f>
        <v>0</v>
      </c>
      <c r="H937" s="220"/>
      <c r="I937" s="220">
        <f t="shared" si="377"/>
        <v>0</v>
      </c>
      <c r="J937" s="220"/>
      <c r="K937" s="220">
        <f t="shared" si="378"/>
        <v>0</v>
      </c>
      <c r="L937" s="220"/>
      <c r="M937" s="220">
        <f t="shared" si="379"/>
        <v>0</v>
      </c>
      <c r="N937" s="220"/>
      <c r="O937" s="220">
        <f t="shared" si="380"/>
        <v>0</v>
      </c>
      <c r="P937" s="220"/>
      <c r="Q937" s="220">
        <f t="shared" si="381"/>
        <v>0</v>
      </c>
      <c r="R937" s="220"/>
      <c r="S937" s="220">
        <f t="shared" si="382"/>
        <v>0</v>
      </c>
      <c r="T937" s="220"/>
      <c r="U937" s="220">
        <f t="shared" si="383"/>
        <v>0</v>
      </c>
      <c r="V937" s="220"/>
      <c r="W937" s="220">
        <f t="shared" si="384"/>
        <v>0</v>
      </c>
      <c r="X937" s="220"/>
      <c r="Y937" s="220">
        <f t="shared" si="385"/>
        <v>0</v>
      </c>
      <c r="Z937" s="220"/>
      <c r="AA937" s="220">
        <f t="shared" si="386"/>
        <v>0</v>
      </c>
      <c r="AC937" s="222" t="e">
        <f t="shared" si="395"/>
        <v>#DIV/0!</v>
      </c>
      <c r="AD937" s="220" t="e">
        <f t="shared" si="387"/>
        <v>#NUM!</v>
      </c>
      <c r="AE937" s="223" t="e">
        <f t="shared" si="388"/>
        <v>#NUM!</v>
      </c>
      <c r="AF937" s="223" t="e">
        <f t="shared" si="389"/>
        <v>#NUM!</v>
      </c>
      <c r="AG937" s="222" t="e">
        <f t="shared" si="390"/>
        <v>#NUM!</v>
      </c>
      <c r="AI937" s="220" t="e">
        <f t="shared" si="391"/>
        <v>#DIV/0!</v>
      </c>
      <c r="AJ937" s="222" t="e">
        <f t="shared" si="392"/>
        <v>#DIV/0!</v>
      </c>
      <c r="AK937" s="222" t="e">
        <f t="shared" si="393"/>
        <v>#DIV/0!</v>
      </c>
      <c r="AL937" s="222" t="e">
        <f t="shared" si="394"/>
        <v>#DIV/0!</v>
      </c>
    </row>
    <row r="938" spans="1:38" s="88" customFormat="1" ht="30" hidden="1" customHeight="1">
      <c r="A938" s="88">
        <f>'CONSTRUCTION COST ESTIMATE'!A938</f>
        <v>0</v>
      </c>
      <c r="B938" s="91">
        <f>'CONSTRUCTION COST ESTIMATE'!B938</f>
        <v>628.08199999999795</v>
      </c>
      <c r="C938" s="92" t="str">
        <f>'CONSTRUCTION COST ESTIMATE'!C938</f>
        <v>"ONLY" WORD (PAVEMENT MARKING TAPE)</v>
      </c>
      <c r="D938" s="93" t="str">
        <f>'CONSTRUCTION COST ESTIMATE'!BB938</f>
        <v>EA</v>
      </c>
      <c r="E938" s="94">
        <f>'CONSTRUCTION COST ESTIMATE'!BA938</f>
        <v>0</v>
      </c>
      <c r="F938" s="220">
        <f>'CONSTRUCTION COST ESTIMATE'!BC938</f>
        <v>0</v>
      </c>
      <c r="G938" s="221">
        <f>'CONSTRUCTION COST ESTIMATE'!BD938</f>
        <v>0</v>
      </c>
      <c r="H938" s="220"/>
      <c r="I938" s="220">
        <f t="shared" si="377"/>
        <v>0</v>
      </c>
      <c r="J938" s="220"/>
      <c r="K938" s="220">
        <f t="shared" si="378"/>
        <v>0</v>
      </c>
      <c r="L938" s="220"/>
      <c r="M938" s="220">
        <f t="shared" si="379"/>
        <v>0</v>
      </c>
      <c r="N938" s="220"/>
      <c r="O938" s="220">
        <f t="shared" si="380"/>
        <v>0</v>
      </c>
      <c r="P938" s="220"/>
      <c r="Q938" s="220">
        <f t="shared" si="381"/>
        <v>0</v>
      </c>
      <c r="R938" s="220"/>
      <c r="S938" s="220">
        <f t="shared" si="382"/>
        <v>0</v>
      </c>
      <c r="T938" s="220"/>
      <c r="U938" s="220">
        <f t="shared" si="383"/>
        <v>0</v>
      </c>
      <c r="V938" s="220"/>
      <c r="W938" s="220">
        <f t="shared" si="384"/>
        <v>0</v>
      </c>
      <c r="X938" s="220"/>
      <c r="Y938" s="220">
        <f t="shared" si="385"/>
        <v>0</v>
      </c>
      <c r="Z938" s="220"/>
      <c r="AA938" s="220">
        <f t="shared" si="386"/>
        <v>0</v>
      </c>
      <c r="AC938" s="222" t="e">
        <f t="shared" si="395"/>
        <v>#DIV/0!</v>
      </c>
      <c r="AD938" s="220" t="e">
        <f t="shared" si="387"/>
        <v>#NUM!</v>
      </c>
      <c r="AE938" s="223" t="e">
        <f t="shared" si="388"/>
        <v>#NUM!</v>
      </c>
      <c r="AF938" s="223" t="e">
        <f t="shared" si="389"/>
        <v>#NUM!</v>
      </c>
      <c r="AG938" s="222" t="e">
        <f t="shared" si="390"/>
        <v>#NUM!</v>
      </c>
      <c r="AI938" s="220" t="e">
        <f t="shared" si="391"/>
        <v>#DIV/0!</v>
      </c>
      <c r="AJ938" s="222" t="e">
        <f t="shared" si="392"/>
        <v>#DIV/0!</v>
      </c>
      <c r="AK938" s="222" t="e">
        <f t="shared" si="393"/>
        <v>#DIV/0!</v>
      </c>
      <c r="AL938" s="222" t="e">
        <f t="shared" si="394"/>
        <v>#DIV/0!</v>
      </c>
    </row>
    <row r="939" spans="1:38" s="88" customFormat="1" ht="30" hidden="1" customHeight="1">
      <c r="A939" s="88">
        <f>'CONSTRUCTION COST ESTIMATE'!A939</f>
        <v>0</v>
      </c>
      <c r="B939" s="91">
        <f>'CONSTRUCTION COST ESTIMATE'!B939</f>
        <v>628.08299999999804</v>
      </c>
      <c r="C939" s="92" t="str">
        <f>'CONSTRUCTION COST ESTIMATE'!C939</f>
        <v>"HUMP" WORD (PAINT)</v>
      </c>
      <c r="D939" s="93" t="str">
        <f>'CONSTRUCTION COST ESTIMATE'!BB939</f>
        <v>EA</v>
      </c>
      <c r="E939" s="94">
        <f>'CONSTRUCTION COST ESTIMATE'!BA939</f>
        <v>0</v>
      </c>
      <c r="F939" s="220">
        <f>'CONSTRUCTION COST ESTIMATE'!BC939</f>
        <v>0</v>
      </c>
      <c r="G939" s="221">
        <f>'CONSTRUCTION COST ESTIMATE'!BD939</f>
        <v>0</v>
      </c>
      <c r="H939" s="220"/>
      <c r="I939" s="220">
        <f t="shared" si="377"/>
        <v>0</v>
      </c>
      <c r="J939" s="220"/>
      <c r="K939" s="220">
        <f t="shared" si="378"/>
        <v>0</v>
      </c>
      <c r="L939" s="220"/>
      <c r="M939" s="220">
        <f t="shared" si="379"/>
        <v>0</v>
      </c>
      <c r="N939" s="220"/>
      <c r="O939" s="220">
        <f t="shared" si="380"/>
        <v>0</v>
      </c>
      <c r="P939" s="220"/>
      <c r="Q939" s="220">
        <f t="shared" si="381"/>
        <v>0</v>
      </c>
      <c r="R939" s="220"/>
      <c r="S939" s="220">
        <f t="shared" si="382"/>
        <v>0</v>
      </c>
      <c r="T939" s="220"/>
      <c r="U939" s="220">
        <f t="shared" si="383"/>
        <v>0</v>
      </c>
      <c r="V939" s="220"/>
      <c r="W939" s="220">
        <f t="shared" si="384"/>
        <v>0</v>
      </c>
      <c r="X939" s="220"/>
      <c r="Y939" s="220">
        <f t="shared" si="385"/>
        <v>0</v>
      </c>
      <c r="Z939" s="220"/>
      <c r="AA939" s="220">
        <f t="shared" si="386"/>
        <v>0</v>
      </c>
      <c r="AC939" s="222" t="e">
        <f t="shared" si="395"/>
        <v>#DIV/0!</v>
      </c>
      <c r="AD939" s="220" t="e">
        <f t="shared" si="387"/>
        <v>#NUM!</v>
      </c>
      <c r="AE939" s="223" t="e">
        <f t="shared" si="388"/>
        <v>#NUM!</v>
      </c>
      <c r="AF939" s="223" t="e">
        <f t="shared" si="389"/>
        <v>#NUM!</v>
      </c>
      <c r="AG939" s="222" t="e">
        <f t="shared" si="390"/>
        <v>#NUM!</v>
      </c>
      <c r="AI939" s="220" t="e">
        <f t="shared" si="391"/>
        <v>#DIV/0!</v>
      </c>
      <c r="AJ939" s="222" t="e">
        <f t="shared" si="392"/>
        <v>#DIV/0!</v>
      </c>
      <c r="AK939" s="222" t="e">
        <f t="shared" si="393"/>
        <v>#DIV/0!</v>
      </c>
      <c r="AL939" s="222" t="e">
        <f t="shared" si="394"/>
        <v>#DIV/0!</v>
      </c>
    </row>
    <row r="940" spans="1:38" s="88" customFormat="1" ht="30" hidden="1" customHeight="1">
      <c r="A940" s="88">
        <f>'CONSTRUCTION COST ESTIMATE'!A940</f>
        <v>0</v>
      </c>
      <c r="B940" s="91">
        <f>'CONSTRUCTION COST ESTIMATE'!B940</f>
        <v>628.08399999999801</v>
      </c>
      <c r="C940" s="92" t="str">
        <f>'CONSTRUCTION COST ESTIMATE'!C940</f>
        <v>"HUMP" WORD (PAVEMENT MARKING TAPE)</v>
      </c>
      <c r="D940" s="93" t="str">
        <f>'CONSTRUCTION COST ESTIMATE'!BB940</f>
        <v>EA</v>
      </c>
      <c r="E940" s="94">
        <f>'CONSTRUCTION COST ESTIMATE'!BA940</f>
        <v>0</v>
      </c>
      <c r="F940" s="220">
        <f>'CONSTRUCTION COST ESTIMATE'!BC940</f>
        <v>0</v>
      </c>
      <c r="G940" s="221">
        <f>'CONSTRUCTION COST ESTIMATE'!BD940</f>
        <v>0</v>
      </c>
      <c r="H940" s="220"/>
      <c r="I940" s="220">
        <f t="shared" si="377"/>
        <v>0</v>
      </c>
      <c r="J940" s="220"/>
      <c r="K940" s="220">
        <f t="shared" si="378"/>
        <v>0</v>
      </c>
      <c r="L940" s="220"/>
      <c r="M940" s="220">
        <f t="shared" si="379"/>
        <v>0</v>
      </c>
      <c r="N940" s="220"/>
      <c r="O940" s="220">
        <f t="shared" si="380"/>
        <v>0</v>
      </c>
      <c r="P940" s="220"/>
      <c r="Q940" s="220">
        <f t="shared" si="381"/>
        <v>0</v>
      </c>
      <c r="R940" s="220"/>
      <c r="S940" s="220">
        <f t="shared" si="382"/>
        <v>0</v>
      </c>
      <c r="T940" s="220"/>
      <c r="U940" s="220">
        <f t="shared" si="383"/>
        <v>0</v>
      </c>
      <c r="V940" s="220"/>
      <c r="W940" s="220">
        <f t="shared" si="384"/>
        <v>0</v>
      </c>
      <c r="X940" s="220"/>
      <c r="Y940" s="220">
        <f t="shared" si="385"/>
        <v>0</v>
      </c>
      <c r="Z940" s="220"/>
      <c r="AA940" s="220">
        <f t="shared" si="386"/>
        <v>0</v>
      </c>
      <c r="AC940" s="222" t="e">
        <f t="shared" si="395"/>
        <v>#DIV/0!</v>
      </c>
      <c r="AD940" s="220" t="e">
        <f t="shared" si="387"/>
        <v>#NUM!</v>
      </c>
      <c r="AE940" s="223" t="e">
        <f t="shared" si="388"/>
        <v>#NUM!</v>
      </c>
      <c r="AF940" s="223" t="e">
        <f t="shared" si="389"/>
        <v>#NUM!</v>
      </c>
      <c r="AG940" s="222" t="e">
        <f t="shared" si="390"/>
        <v>#NUM!</v>
      </c>
      <c r="AI940" s="220" t="e">
        <f t="shared" si="391"/>
        <v>#DIV/0!</v>
      </c>
      <c r="AJ940" s="222" t="e">
        <f t="shared" si="392"/>
        <v>#DIV/0!</v>
      </c>
      <c r="AK940" s="222" t="e">
        <f t="shared" si="393"/>
        <v>#DIV/0!</v>
      </c>
      <c r="AL940" s="222" t="e">
        <f t="shared" si="394"/>
        <v>#DIV/0!</v>
      </c>
    </row>
    <row r="941" spans="1:38" s="88" customFormat="1" ht="30" hidden="1" customHeight="1">
      <c r="A941" s="88">
        <f>'CONSTRUCTION COST ESTIMATE'!A941</f>
        <v>0</v>
      </c>
      <c r="B941" s="91">
        <f>'CONSTRUCTION COST ESTIMATE'!B941</f>
        <v>628.08499999999799</v>
      </c>
      <c r="C941" s="92" t="str">
        <f>'CONSTRUCTION COST ESTIMATE'!C941</f>
        <v>"XING" WORD (PAINT)</v>
      </c>
      <c r="D941" s="93" t="str">
        <f>'CONSTRUCTION COST ESTIMATE'!BB941</f>
        <v>EA</v>
      </c>
      <c r="E941" s="94">
        <f>'CONSTRUCTION COST ESTIMATE'!BA941</f>
        <v>0</v>
      </c>
      <c r="F941" s="220">
        <f>'CONSTRUCTION COST ESTIMATE'!BC941</f>
        <v>0</v>
      </c>
      <c r="G941" s="221">
        <f>'CONSTRUCTION COST ESTIMATE'!BD941</f>
        <v>0</v>
      </c>
      <c r="H941" s="220"/>
      <c r="I941" s="220">
        <f t="shared" si="377"/>
        <v>0</v>
      </c>
      <c r="J941" s="220"/>
      <c r="K941" s="220">
        <f t="shared" si="378"/>
        <v>0</v>
      </c>
      <c r="L941" s="220"/>
      <c r="M941" s="220">
        <f t="shared" si="379"/>
        <v>0</v>
      </c>
      <c r="N941" s="220"/>
      <c r="O941" s="220">
        <f t="shared" si="380"/>
        <v>0</v>
      </c>
      <c r="P941" s="220"/>
      <c r="Q941" s="220">
        <f t="shared" si="381"/>
        <v>0</v>
      </c>
      <c r="R941" s="220"/>
      <c r="S941" s="220">
        <f t="shared" si="382"/>
        <v>0</v>
      </c>
      <c r="T941" s="220"/>
      <c r="U941" s="220">
        <f t="shared" si="383"/>
        <v>0</v>
      </c>
      <c r="V941" s="220"/>
      <c r="W941" s="220">
        <f t="shared" si="384"/>
        <v>0</v>
      </c>
      <c r="X941" s="220"/>
      <c r="Y941" s="220">
        <f t="shared" si="385"/>
        <v>0</v>
      </c>
      <c r="Z941" s="220"/>
      <c r="AA941" s="220">
        <f t="shared" si="386"/>
        <v>0</v>
      </c>
      <c r="AC941" s="222" t="e">
        <f t="shared" si="395"/>
        <v>#DIV/0!</v>
      </c>
      <c r="AD941" s="220" t="e">
        <f t="shared" si="387"/>
        <v>#NUM!</v>
      </c>
      <c r="AE941" s="223" t="e">
        <f t="shared" si="388"/>
        <v>#NUM!</v>
      </c>
      <c r="AF941" s="223" t="e">
        <f t="shared" si="389"/>
        <v>#NUM!</v>
      </c>
      <c r="AG941" s="222" t="e">
        <f t="shared" si="390"/>
        <v>#NUM!</v>
      </c>
      <c r="AI941" s="220" t="e">
        <f t="shared" si="391"/>
        <v>#DIV/0!</v>
      </c>
      <c r="AJ941" s="222" t="e">
        <f t="shared" si="392"/>
        <v>#DIV/0!</v>
      </c>
      <c r="AK941" s="222" t="e">
        <f t="shared" si="393"/>
        <v>#DIV/0!</v>
      </c>
      <c r="AL941" s="222" t="e">
        <f t="shared" si="394"/>
        <v>#DIV/0!</v>
      </c>
    </row>
    <row r="942" spans="1:38" s="88" customFormat="1" ht="30" hidden="1" customHeight="1">
      <c r="A942" s="88">
        <f>'CONSTRUCTION COST ESTIMATE'!A942</f>
        <v>0</v>
      </c>
      <c r="B942" s="91">
        <f>'CONSTRUCTION COST ESTIMATE'!B942</f>
        <v>628.08599999999797</v>
      </c>
      <c r="C942" s="92" t="str">
        <f>'CONSTRUCTION COST ESTIMATE'!C942</f>
        <v>"XING" WORD (PAVEMENT MARKING TAPE)</v>
      </c>
      <c r="D942" s="93" t="str">
        <f>'CONSTRUCTION COST ESTIMATE'!BB942</f>
        <v>EA</v>
      </c>
      <c r="E942" s="94">
        <f>'CONSTRUCTION COST ESTIMATE'!BA942</f>
        <v>0</v>
      </c>
      <c r="F942" s="220">
        <f>'CONSTRUCTION COST ESTIMATE'!BC942</f>
        <v>0</v>
      </c>
      <c r="G942" s="221">
        <f>'CONSTRUCTION COST ESTIMATE'!BD942</f>
        <v>0</v>
      </c>
      <c r="H942" s="220"/>
      <c r="I942" s="220">
        <f t="shared" si="377"/>
        <v>0</v>
      </c>
      <c r="J942" s="220"/>
      <c r="K942" s="220">
        <f t="shared" si="378"/>
        <v>0</v>
      </c>
      <c r="L942" s="220"/>
      <c r="M942" s="220">
        <f t="shared" si="379"/>
        <v>0</v>
      </c>
      <c r="N942" s="220"/>
      <c r="O942" s="220">
        <f t="shared" si="380"/>
        <v>0</v>
      </c>
      <c r="P942" s="220"/>
      <c r="Q942" s="220">
        <f t="shared" si="381"/>
        <v>0</v>
      </c>
      <c r="R942" s="220"/>
      <c r="S942" s="220">
        <f t="shared" si="382"/>
        <v>0</v>
      </c>
      <c r="T942" s="220"/>
      <c r="U942" s="220">
        <f t="shared" si="383"/>
        <v>0</v>
      </c>
      <c r="V942" s="220"/>
      <c r="W942" s="220">
        <f t="shared" si="384"/>
        <v>0</v>
      </c>
      <c r="X942" s="220"/>
      <c r="Y942" s="220">
        <f t="shared" si="385"/>
        <v>0</v>
      </c>
      <c r="Z942" s="220"/>
      <c r="AA942" s="220">
        <f t="shared" si="386"/>
        <v>0</v>
      </c>
      <c r="AC942" s="222" t="e">
        <f t="shared" si="395"/>
        <v>#DIV/0!</v>
      </c>
      <c r="AD942" s="220" t="e">
        <f t="shared" si="387"/>
        <v>#NUM!</v>
      </c>
      <c r="AE942" s="223" t="e">
        <f t="shared" si="388"/>
        <v>#NUM!</v>
      </c>
      <c r="AF942" s="223" t="e">
        <f t="shared" si="389"/>
        <v>#NUM!</v>
      </c>
      <c r="AG942" s="222" t="e">
        <f t="shared" si="390"/>
        <v>#NUM!</v>
      </c>
      <c r="AI942" s="220" t="e">
        <f t="shared" si="391"/>
        <v>#DIV/0!</v>
      </c>
      <c r="AJ942" s="222" t="e">
        <f t="shared" si="392"/>
        <v>#DIV/0!</v>
      </c>
      <c r="AK942" s="222" t="e">
        <f t="shared" si="393"/>
        <v>#DIV/0!</v>
      </c>
      <c r="AL942" s="222" t="e">
        <f t="shared" si="394"/>
        <v>#DIV/0!</v>
      </c>
    </row>
    <row r="943" spans="1:38" s="88" customFormat="1" ht="30" hidden="1" customHeight="1">
      <c r="A943" s="88">
        <f>'CONSTRUCTION COST ESTIMATE'!A943</f>
        <v>0</v>
      </c>
      <c r="B943" s="91">
        <f>'CONSTRUCTION COST ESTIMATE'!B943</f>
        <v>628.08699999999806</v>
      </c>
      <c r="C943" s="92" t="str">
        <f>'CONSTRUCTION COST ESTIMATE'!C943</f>
        <v>"SCHOOL" WORD (PAINT)</v>
      </c>
      <c r="D943" s="93" t="str">
        <f>'CONSTRUCTION COST ESTIMATE'!BB943</f>
        <v>EA</v>
      </c>
      <c r="E943" s="94">
        <f>'CONSTRUCTION COST ESTIMATE'!BA943</f>
        <v>0</v>
      </c>
      <c r="F943" s="220">
        <f>'CONSTRUCTION COST ESTIMATE'!BC943</f>
        <v>0</v>
      </c>
      <c r="G943" s="221">
        <f>'CONSTRUCTION COST ESTIMATE'!BD943</f>
        <v>0</v>
      </c>
      <c r="H943" s="220"/>
      <c r="I943" s="220">
        <f t="shared" si="377"/>
        <v>0</v>
      </c>
      <c r="J943" s="220"/>
      <c r="K943" s="220">
        <f t="shared" si="378"/>
        <v>0</v>
      </c>
      <c r="L943" s="220"/>
      <c r="M943" s="220">
        <f t="shared" si="379"/>
        <v>0</v>
      </c>
      <c r="N943" s="220"/>
      <c r="O943" s="220">
        <f t="shared" si="380"/>
        <v>0</v>
      </c>
      <c r="P943" s="220"/>
      <c r="Q943" s="220">
        <f t="shared" si="381"/>
        <v>0</v>
      </c>
      <c r="R943" s="220"/>
      <c r="S943" s="220">
        <f t="shared" si="382"/>
        <v>0</v>
      </c>
      <c r="T943" s="220"/>
      <c r="U943" s="220">
        <f t="shared" si="383"/>
        <v>0</v>
      </c>
      <c r="V943" s="220"/>
      <c r="W943" s="220">
        <f t="shared" si="384"/>
        <v>0</v>
      </c>
      <c r="X943" s="220"/>
      <c r="Y943" s="220">
        <f t="shared" si="385"/>
        <v>0</v>
      </c>
      <c r="Z943" s="220"/>
      <c r="AA943" s="220">
        <f t="shared" si="386"/>
        <v>0</v>
      </c>
      <c r="AC943" s="222" t="e">
        <f t="shared" si="395"/>
        <v>#DIV/0!</v>
      </c>
      <c r="AD943" s="220" t="e">
        <f t="shared" si="387"/>
        <v>#NUM!</v>
      </c>
      <c r="AE943" s="223" t="e">
        <f t="shared" si="388"/>
        <v>#NUM!</v>
      </c>
      <c r="AF943" s="223" t="e">
        <f t="shared" si="389"/>
        <v>#NUM!</v>
      </c>
      <c r="AG943" s="222" t="e">
        <f t="shared" si="390"/>
        <v>#NUM!</v>
      </c>
      <c r="AI943" s="220" t="e">
        <f t="shared" si="391"/>
        <v>#DIV/0!</v>
      </c>
      <c r="AJ943" s="222" t="e">
        <f t="shared" si="392"/>
        <v>#DIV/0!</v>
      </c>
      <c r="AK943" s="222" t="e">
        <f t="shared" si="393"/>
        <v>#DIV/0!</v>
      </c>
      <c r="AL943" s="222" t="e">
        <f t="shared" si="394"/>
        <v>#DIV/0!</v>
      </c>
    </row>
    <row r="944" spans="1:38" s="88" customFormat="1" ht="30" hidden="1" customHeight="1">
      <c r="A944" s="88">
        <f>'CONSTRUCTION COST ESTIMATE'!A944</f>
        <v>0</v>
      </c>
      <c r="B944" s="91">
        <f>'CONSTRUCTION COST ESTIMATE'!B944</f>
        <v>628.08799999999803</v>
      </c>
      <c r="C944" s="92" t="str">
        <f>'CONSTRUCTION COST ESTIMATE'!C944</f>
        <v>"SCHOOL" WORD (PAVEMENT MARKING TAPE)</v>
      </c>
      <c r="D944" s="93" t="str">
        <f>'CONSTRUCTION COST ESTIMATE'!BB944</f>
        <v>EA</v>
      </c>
      <c r="E944" s="94">
        <f>'CONSTRUCTION COST ESTIMATE'!BA944</f>
        <v>0</v>
      </c>
      <c r="F944" s="220">
        <f>'CONSTRUCTION COST ESTIMATE'!BC944</f>
        <v>0</v>
      </c>
      <c r="G944" s="221">
        <f>'CONSTRUCTION COST ESTIMATE'!BD944</f>
        <v>0</v>
      </c>
      <c r="H944" s="220"/>
      <c r="I944" s="220">
        <f t="shared" si="377"/>
        <v>0</v>
      </c>
      <c r="J944" s="220"/>
      <c r="K944" s="220">
        <f t="shared" si="378"/>
        <v>0</v>
      </c>
      <c r="L944" s="220"/>
      <c r="M944" s="220">
        <f t="shared" si="379"/>
        <v>0</v>
      </c>
      <c r="N944" s="220"/>
      <c r="O944" s="220">
        <f t="shared" si="380"/>
        <v>0</v>
      </c>
      <c r="P944" s="220"/>
      <c r="Q944" s="220">
        <f t="shared" si="381"/>
        <v>0</v>
      </c>
      <c r="R944" s="220"/>
      <c r="S944" s="220">
        <f t="shared" si="382"/>
        <v>0</v>
      </c>
      <c r="T944" s="220"/>
      <c r="U944" s="220">
        <f t="shared" si="383"/>
        <v>0</v>
      </c>
      <c r="V944" s="220"/>
      <c r="W944" s="220">
        <f t="shared" si="384"/>
        <v>0</v>
      </c>
      <c r="X944" s="220"/>
      <c r="Y944" s="220">
        <f t="shared" si="385"/>
        <v>0</v>
      </c>
      <c r="Z944" s="220"/>
      <c r="AA944" s="220">
        <f t="shared" si="386"/>
        <v>0</v>
      </c>
      <c r="AC944" s="222" t="e">
        <f t="shared" si="395"/>
        <v>#DIV/0!</v>
      </c>
      <c r="AD944" s="220" t="e">
        <f t="shared" si="387"/>
        <v>#NUM!</v>
      </c>
      <c r="AE944" s="223" t="e">
        <f t="shared" si="388"/>
        <v>#NUM!</v>
      </c>
      <c r="AF944" s="223" t="e">
        <f t="shared" si="389"/>
        <v>#NUM!</v>
      </c>
      <c r="AG944" s="222" t="e">
        <f t="shared" si="390"/>
        <v>#NUM!</v>
      </c>
      <c r="AI944" s="220" t="e">
        <f t="shared" si="391"/>
        <v>#DIV/0!</v>
      </c>
      <c r="AJ944" s="222" t="e">
        <f t="shared" si="392"/>
        <v>#DIV/0!</v>
      </c>
      <c r="AK944" s="222" t="e">
        <f t="shared" si="393"/>
        <v>#DIV/0!</v>
      </c>
      <c r="AL944" s="222" t="e">
        <f t="shared" si="394"/>
        <v>#DIV/0!</v>
      </c>
    </row>
    <row r="945" spans="1:38" s="88" customFormat="1" ht="30" hidden="1" customHeight="1">
      <c r="A945" s="88">
        <f>'CONSTRUCTION COST ESTIMATE'!A945</f>
        <v>0</v>
      </c>
      <c r="B945" s="91">
        <f>'CONSTRUCTION COST ESTIMATE'!B945</f>
        <v>628.08899999999801</v>
      </c>
      <c r="C945" s="92" t="str">
        <f>'CONSTRUCTION COST ESTIMATE'!C945</f>
        <v>"STOP" WORD (PAINT)</v>
      </c>
      <c r="D945" s="93" t="str">
        <f>'CONSTRUCTION COST ESTIMATE'!BB945</f>
        <v>EA</v>
      </c>
      <c r="E945" s="94">
        <f>'CONSTRUCTION COST ESTIMATE'!BA945</f>
        <v>0</v>
      </c>
      <c r="F945" s="220">
        <f>'CONSTRUCTION COST ESTIMATE'!BC945</f>
        <v>0</v>
      </c>
      <c r="G945" s="221">
        <f>'CONSTRUCTION COST ESTIMATE'!BD945</f>
        <v>0</v>
      </c>
      <c r="H945" s="220"/>
      <c r="I945" s="220">
        <f t="shared" si="377"/>
        <v>0</v>
      </c>
      <c r="J945" s="220"/>
      <c r="K945" s="220">
        <f t="shared" si="378"/>
        <v>0</v>
      </c>
      <c r="L945" s="220"/>
      <c r="M945" s="220">
        <f t="shared" si="379"/>
        <v>0</v>
      </c>
      <c r="N945" s="220"/>
      <c r="O945" s="220">
        <f t="shared" si="380"/>
        <v>0</v>
      </c>
      <c r="P945" s="220"/>
      <c r="Q945" s="220">
        <f t="shared" si="381"/>
        <v>0</v>
      </c>
      <c r="R945" s="220"/>
      <c r="S945" s="220">
        <f t="shared" si="382"/>
        <v>0</v>
      </c>
      <c r="T945" s="220"/>
      <c r="U945" s="220">
        <f t="shared" si="383"/>
        <v>0</v>
      </c>
      <c r="V945" s="220"/>
      <c r="W945" s="220">
        <f t="shared" si="384"/>
        <v>0</v>
      </c>
      <c r="X945" s="220"/>
      <c r="Y945" s="220">
        <f t="shared" si="385"/>
        <v>0</v>
      </c>
      <c r="Z945" s="220"/>
      <c r="AA945" s="220">
        <f t="shared" si="386"/>
        <v>0</v>
      </c>
      <c r="AC945" s="222" t="e">
        <f t="shared" si="395"/>
        <v>#DIV/0!</v>
      </c>
      <c r="AD945" s="220" t="e">
        <f t="shared" si="387"/>
        <v>#NUM!</v>
      </c>
      <c r="AE945" s="223" t="e">
        <f t="shared" si="388"/>
        <v>#NUM!</v>
      </c>
      <c r="AF945" s="223" t="e">
        <f t="shared" si="389"/>
        <v>#NUM!</v>
      </c>
      <c r="AG945" s="222" t="e">
        <f t="shared" si="390"/>
        <v>#NUM!</v>
      </c>
      <c r="AI945" s="220" t="e">
        <f t="shared" si="391"/>
        <v>#DIV/0!</v>
      </c>
      <c r="AJ945" s="222" t="e">
        <f t="shared" si="392"/>
        <v>#DIV/0!</v>
      </c>
      <c r="AK945" s="222" t="e">
        <f t="shared" si="393"/>
        <v>#DIV/0!</v>
      </c>
      <c r="AL945" s="222" t="e">
        <f t="shared" si="394"/>
        <v>#DIV/0!</v>
      </c>
    </row>
    <row r="946" spans="1:38" s="88" customFormat="1" ht="30" hidden="1" customHeight="1">
      <c r="A946" s="88">
        <f>'CONSTRUCTION COST ESTIMATE'!A946</f>
        <v>0</v>
      </c>
      <c r="B946" s="91">
        <f>'CONSTRUCTION COST ESTIMATE'!B946</f>
        <v>628.08999999999799</v>
      </c>
      <c r="C946" s="92" t="str">
        <f>'CONSTRUCTION COST ESTIMATE'!C946</f>
        <v>"STOP" WORD (PAVEMENT MARKING TAPE)</v>
      </c>
      <c r="D946" s="93" t="str">
        <f>'CONSTRUCTION COST ESTIMATE'!BB946</f>
        <v>EA</v>
      </c>
      <c r="E946" s="94">
        <f>'CONSTRUCTION COST ESTIMATE'!BA946</f>
        <v>0</v>
      </c>
      <c r="F946" s="220">
        <f>'CONSTRUCTION COST ESTIMATE'!BC946</f>
        <v>0</v>
      </c>
      <c r="G946" s="221">
        <f>'CONSTRUCTION COST ESTIMATE'!BD946</f>
        <v>0</v>
      </c>
      <c r="H946" s="220"/>
      <c r="I946" s="220">
        <f t="shared" si="377"/>
        <v>0</v>
      </c>
      <c r="J946" s="220"/>
      <c r="K946" s="220">
        <f t="shared" si="378"/>
        <v>0</v>
      </c>
      <c r="L946" s="220"/>
      <c r="M946" s="220">
        <f t="shared" si="379"/>
        <v>0</v>
      </c>
      <c r="N946" s="220"/>
      <c r="O946" s="220">
        <f t="shared" si="380"/>
        <v>0</v>
      </c>
      <c r="P946" s="220"/>
      <c r="Q946" s="220">
        <f t="shared" si="381"/>
        <v>0</v>
      </c>
      <c r="R946" s="220"/>
      <c r="S946" s="220">
        <f t="shared" si="382"/>
        <v>0</v>
      </c>
      <c r="T946" s="220"/>
      <c r="U946" s="220">
        <f t="shared" si="383"/>
        <v>0</v>
      </c>
      <c r="V946" s="220"/>
      <c r="W946" s="220">
        <f t="shared" si="384"/>
        <v>0</v>
      </c>
      <c r="X946" s="220"/>
      <c r="Y946" s="220">
        <f t="shared" si="385"/>
        <v>0</v>
      </c>
      <c r="Z946" s="220"/>
      <c r="AA946" s="220">
        <f t="shared" si="386"/>
        <v>0</v>
      </c>
      <c r="AC946" s="222" t="e">
        <f t="shared" si="395"/>
        <v>#DIV/0!</v>
      </c>
      <c r="AD946" s="220" t="e">
        <f t="shared" si="387"/>
        <v>#NUM!</v>
      </c>
      <c r="AE946" s="223" t="e">
        <f t="shared" si="388"/>
        <v>#NUM!</v>
      </c>
      <c r="AF946" s="223" t="e">
        <f t="shared" si="389"/>
        <v>#NUM!</v>
      </c>
      <c r="AG946" s="222" t="e">
        <f t="shared" si="390"/>
        <v>#NUM!</v>
      </c>
      <c r="AI946" s="220" t="e">
        <f t="shared" si="391"/>
        <v>#DIV/0!</v>
      </c>
      <c r="AJ946" s="222" t="e">
        <f t="shared" si="392"/>
        <v>#DIV/0!</v>
      </c>
      <c r="AK946" s="222" t="e">
        <f t="shared" si="393"/>
        <v>#DIV/0!</v>
      </c>
      <c r="AL946" s="222" t="e">
        <f t="shared" si="394"/>
        <v>#DIV/0!</v>
      </c>
    </row>
    <row r="947" spans="1:38" s="88" customFormat="1" ht="30" hidden="1" customHeight="1">
      <c r="A947" s="88">
        <f>'CONSTRUCTION COST ESTIMATE'!A947</f>
        <v>0</v>
      </c>
      <c r="B947" s="91">
        <f>'CONSTRUCTION COST ESTIMATE'!B947</f>
        <v>628.09099999999796</v>
      </c>
      <c r="C947" s="92" t="str">
        <f>'CONSTRUCTION COST ESTIMATE'!C947</f>
        <v>"XX MPH" WORD (PAINT)</v>
      </c>
      <c r="D947" s="93" t="str">
        <f>'CONSTRUCTION COST ESTIMATE'!BB947</f>
        <v>EA</v>
      </c>
      <c r="E947" s="94">
        <f>'CONSTRUCTION COST ESTIMATE'!BA947</f>
        <v>0</v>
      </c>
      <c r="F947" s="220">
        <f>'CONSTRUCTION COST ESTIMATE'!BC947</f>
        <v>0</v>
      </c>
      <c r="G947" s="221">
        <f>'CONSTRUCTION COST ESTIMATE'!BD947</f>
        <v>0</v>
      </c>
      <c r="H947" s="220"/>
      <c r="I947" s="220">
        <f t="shared" si="377"/>
        <v>0</v>
      </c>
      <c r="J947" s="220"/>
      <c r="K947" s="220">
        <f t="shared" si="378"/>
        <v>0</v>
      </c>
      <c r="L947" s="220"/>
      <c r="M947" s="220">
        <f t="shared" si="379"/>
        <v>0</v>
      </c>
      <c r="N947" s="220"/>
      <c r="O947" s="220">
        <f t="shared" si="380"/>
        <v>0</v>
      </c>
      <c r="P947" s="220"/>
      <c r="Q947" s="220">
        <f t="shared" si="381"/>
        <v>0</v>
      </c>
      <c r="R947" s="220"/>
      <c r="S947" s="220">
        <f t="shared" si="382"/>
        <v>0</v>
      </c>
      <c r="T947" s="220"/>
      <c r="U947" s="220">
        <f t="shared" si="383"/>
        <v>0</v>
      </c>
      <c r="V947" s="220"/>
      <c r="W947" s="220">
        <f t="shared" si="384"/>
        <v>0</v>
      </c>
      <c r="X947" s="220"/>
      <c r="Y947" s="220">
        <f t="shared" si="385"/>
        <v>0</v>
      </c>
      <c r="Z947" s="220"/>
      <c r="AA947" s="220">
        <f t="shared" si="386"/>
        <v>0</v>
      </c>
      <c r="AC947" s="222" t="e">
        <f t="shared" si="395"/>
        <v>#DIV/0!</v>
      </c>
      <c r="AD947" s="220" t="e">
        <f t="shared" si="387"/>
        <v>#NUM!</v>
      </c>
      <c r="AE947" s="223" t="e">
        <f t="shared" si="388"/>
        <v>#NUM!</v>
      </c>
      <c r="AF947" s="223" t="e">
        <f t="shared" si="389"/>
        <v>#NUM!</v>
      </c>
      <c r="AG947" s="222" t="e">
        <f t="shared" si="390"/>
        <v>#NUM!</v>
      </c>
      <c r="AI947" s="220" t="e">
        <f t="shared" si="391"/>
        <v>#DIV/0!</v>
      </c>
      <c r="AJ947" s="222" t="e">
        <f t="shared" si="392"/>
        <v>#DIV/0!</v>
      </c>
      <c r="AK947" s="222" t="e">
        <f t="shared" si="393"/>
        <v>#DIV/0!</v>
      </c>
      <c r="AL947" s="222" t="e">
        <f t="shared" si="394"/>
        <v>#DIV/0!</v>
      </c>
    </row>
    <row r="948" spans="1:38" s="88" customFormat="1" ht="30" hidden="1" customHeight="1">
      <c r="A948" s="88">
        <f>'CONSTRUCTION COST ESTIMATE'!A948</f>
        <v>0</v>
      </c>
      <c r="B948" s="91">
        <f>'CONSTRUCTION COST ESTIMATE'!B948</f>
        <v>628.09199999999805</v>
      </c>
      <c r="C948" s="92" t="str">
        <f>'CONSTRUCTION COST ESTIMATE'!C948</f>
        <v>"XX MPH" WORD (PAVEMENT MARKING TAPE)</v>
      </c>
      <c r="D948" s="93" t="str">
        <f>'CONSTRUCTION COST ESTIMATE'!BB948</f>
        <v>EA</v>
      </c>
      <c r="E948" s="94">
        <f>'CONSTRUCTION COST ESTIMATE'!BA948</f>
        <v>0</v>
      </c>
      <c r="F948" s="220">
        <f>'CONSTRUCTION COST ESTIMATE'!BC948</f>
        <v>0</v>
      </c>
      <c r="G948" s="221">
        <f>'CONSTRUCTION COST ESTIMATE'!BD948</f>
        <v>0</v>
      </c>
      <c r="H948" s="220"/>
      <c r="I948" s="220">
        <f t="shared" si="377"/>
        <v>0</v>
      </c>
      <c r="J948" s="220"/>
      <c r="K948" s="220">
        <f t="shared" si="378"/>
        <v>0</v>
      </c>
      <c r="L948" s="220"/>
      <c r="M948" s="220">
        <f t="shared" si="379"/>
        <v>0</v>
      </c>
      <c r="N948" s="220"/>
      <c r="O948" s="220">
        <f t="shared" si="380"/>
        <v>0</v>
      </c>
      <c r="P948" s="220"/>
      <c r="Q948" s="220">
        <f t="shared" si="381"/>
        <v>0</v>
      </c>
      <c r="R948" s="220"/>
      <c r="S948" s="220">
        <f t="shared" si="382"/>
        <v>0</v>
      </c>
      <c r="T948" s="220"/>
      <c r="U948" s="220">
        <f t="shared" si="383"/>
        <v>0</v>
      </c>
      <c r="V948" s="220"/>
      <c r="W948" s="220">
        <f t="shared" si="384"/>
        <v>0</v>
      </c>
      <c r="X948" s="220"/>
      <c r="Y948" s="220">
        <f t="shared" si="385"/>
        <v>0</v>
      </c>
      <c r="Z948" s="220"/>
      <c r="AA948" s="220">
        <f t="shared" si="386"/>
        <v>0</v>
      </c>
      <c r="AC948" s="222" t="e">
        <f t="shared" si="395"/>
        <v>#DIV/0!</v>
      </c>
      <c r="AD948" s="220" t="e">
        <f t="shared" si="387"/>
        <v>#NUM!</v>
      </c>
      <c r="AE948" s="223" t="e">
        <f t="shared" si="388"/>
        <v>#NUM!</v>
      </c>
      <c r="AF948" s="223" t="e">
        <f t="shared" si="389"/>
        <v>#NUM!</v>
      </c>
      <c r="AG948" s="222" t="e">
        <f t="shared" si="390"/>
        <v>#NUM!</v>
      </c>
      <c r="AI948" s="220" t="e">
        <f t="shared" si="391"/>
        <v>#DIV/0!</v>
      </c>
      <c r="AJ948" s="222" t="e">
        <f t="shared" si="392"/>
        <v>#DIV/0!</v>
      </c>
      <c r="AK948" s="222" t="e">
        <f t="shared" si="393"/>
        <v>#DIV/0!</v>
      </c>
      <c r="AL948" s="222" t="e">
        <f t="shared" si="394"/>
        <v>#DIV/0!</v>
      </c>
    </row>
    <row r="949" spans="1:38" s="88" customFormat="1" ht="30" hidden="1" customHeight="1">
      <c r="A949" s="88">
        <f>'CONSTRUCTION COST ESTIMATE'!A949</f>
        <v>0</v>
      </c>
      <c r="B949" s="91">
        <f>'CONSTRUCTION COST ESTIMATE'!B949</f>
        <v>628.09299999999803</v>
      </c>
      <c r="C949" s="92" t="str">
        <f>'CONSTRUCTION COST ESTIMATE'!C949</f>
        <v>"YIELD" WORD (PAINT)</v>
      </c>
      <c r="D949" s="93" t="str">
        <f>'CONSTRUCTION COST ESTIMATE'!BB949</f>
        <v>EA</v>
      </c>
      <c r="E949" s="94">
        <f>'CONSTRUCTION COST ESTIMATE'!BA949</f>
        <v>0</v>
      </c>
      <c r="F949" s="220">
        <f>'CONSTRUCTION COST ESTIMATE'!BC949</f>
        <v>0</v>
      </c>
      <c r="G949" s="221">
        <f>'CONSTRUCTION COST ESTIMATE'!BD949</f>
        <v>0</v>
      </c>
      <c r="H949" s="220"/>
      <c r="I949" s="220">
        <f t="shared" si="377"/>
        <v>0</v>
      </c>
      <c r="J949" s="220"/>
      <c r="K949" s="220">
        <f t="shared" si="378"/>
        <v>0</v>
      </c>
      <c r="L949" s="220"/>
      <c r="M949" s="220">
        <f t="shared" si="379"/>
        <v>0</v>
      </c>
      <c r="N949" s="220"/>
      <c r="O949" s="220">
        <f t="shared" si="380"/>
        <v>0</v>
      </c>
      <c r="P949" s="220"/>
      <c r="Q949" s="220">
        <f t="shared" si="381"/>
        <v>0</v>
      </c>
      <c r="R949" s="220"/>
      <c r="S949" s="220">
        <f t="shared" si="382"/>
        <v>0</v>
      </c>
      <c r="T949" s="220"/>
      <c r="U949" s="220">
        <f t="shared" si="383"/>
        <v>0</v>
      </c>
      <c r="V949" s="220"/>
      <c r="W949" s="220">
        <f t="shared" si="384"/>
        <v>0</v>
      </c>
      <c r="X949" s="220"/>
      <c r="Y949" s="220">
        <f t="shared" si="385"/>
        <v>0</v>
      </c>
      <c r="Z949" s="220"/>
      <c r="AA949" s="220">
        <f t="shared" si="386"/>
        <v>0</v>
      </c>
      <c r="AC949" s="222" t="e">
        <f t="shared" si="395"/>
        <v>#DIV/0!</v>
      </c>
      <c r="AD949" s="220" t="e">
        <f t="shared" si="387"/>
        <v>#NUM!</v>
      </c>
      <c r="AE949" s="223" t="e">
        <f t="shared" si="388"/>
        <v>#NUM!</v>
      </c>
      <c r="AF949" s="223" t="e">
        <f t="shared" si="389"/>
        <v>#NUM!</v>
      </c>
      <c r="AG949" s="222" t="e">
        <f t="shared" si="390"/>
        <v>#NUM!</v>
      </c>
      <c r="AI949" s="220" t="e">
        <f t="shared" si="391"/>
        <v>#DIV/0!</v>
      </c>
      <c r="AJ949" s="222" t="e">
        <f t="shared" si="392"/>
        <v>#DIV/0!</v>
      </c>
      <c r="AK949" s="222" t="e">
        <f t="shared" si="393"/>
        <v>#DIV/0!</v>
      </c>
      <c r="AL949" s="222" t="e">
        <f t="shared" si="394"/>
        <v>#DIV/0!</v>
      </c>
    </row>
    <row r="950" spans="1:38" s="88" customFormat="1" ht="30" hidden="1" customHeight="1">
      <c r="A950" s="88">
        <f>'CONSTRUCTION COST ESTIMATE'!A950</f>
        <v>0</v>
      </c>
      <c r="B950" s="91">
        <f>'CONSTRUCTION COST ESTIMATE'!B950</f>
        <v>628.093999999998</v>
      </c>
      <c r="C950" s="92" t="str">
        <f>'CONSTRUCTION COST ESTIMATE'!C950</f>
        <v>"YIELD" WORD (PAVEMENT MARKING TAPE)</v>
      </c>
      <c r="D950" s="93" t="str">
        <f>'CONSTRUCTION COST ESTIMATE'!BB950</f>
        <v>EA</v>
      </c>
      <c r="E950" s="94">
        <f>'CONSTRUCTION COST ESTIMATE'!BA950</f>
        <v>0</v>
      </c>
      <c r="F950" s="220">
        <f>'CONSTRUCTION COST ESTIMATE'!BC950</f>
        <v>0</v>
      </c>
      <c r="G950" s="221">
        <f>'CONSTRUCTION COST ESTIMATE'!BD950</f>
        <v>0</v>
      </c>
      <c r="H950" s="220"/>
      <c r="I950" s="220">
        <f t="shared" si="377"/>
        <v>0</v>
      </c>
      <c r="J950" s="220"/>
      <c r="K950" s="220">
        <f t="shared" si="378"/>
        <v>0</v>
      </c>
      <c r="L950" s="220"/>
      <c r="M950" s="220">
        <f t="shared" si="379"/>
        <v>0</v>
      </c>
      <c r="N950" s="220"/>
      <c r="O950" s="220">
        <f t="shared" si="380"/>
        <v>0</v>
      </c>
      <c r="P950" s="220"/>
      <c r="Q950" s="220">
        <f t="shared" si="381"/>
        <v>0</v>
      </c>
      <c r="R950" s="220"/>
      <c r="S950" s="220">
        <f t="shared" si="382"/>
        <v>0</v>
      </c>
      <c r="T950" s="220"/>
      <c r="U950" s="220">
        <f t="shared" si="383"/>
        <v>0</v>
      </c>
      <c r="V950" s="220"/>
      <c r="W950" s="220">
        <f t="shared" si="384"/>
        <v>0</v>
      </c>
      <c r="X950" s="220"/>
      <c r="Y950" s="220">
        <f t="shared" si="385"/>
        <v>0</v>
      </c>
      <c r="Z950" s="220"/>
      <c r="AA950" s="220">
        <f t="shared" si="386"/>
        <v>0</v>
      </c>
      <c r="AC950" s="222" t="e">
        <f t="shared" si="395"/>
        <v>#DIV/0!</v>
      </c>
      <c r="AD950" s="220" t="e">
        <f t="shared" si="387"/>
        <v>#NUM!</v>
      </c>
      <c r="AE950" s="223" t="e">
        <f t="shared" si="388"/>
        <v>#NUM!</v>
      </c>
      <c r="AF950" s="223" t="e">
        <f t="shared" si="389"/>
        <v>#NUM!</v>
      </c>
      <c r="AG950" s="222" t="e">
        <f t="shared" si="390"/>
        <v>#NUM!</v>
      </c>
      <c r="AI950" s="220" t="e">
        <f t="shared" si="391"/>
        <v>#DIV/0!</v>
      </c>
      <c r="AJ950" s="222" t="e">
        <f t="shared" si="392"/>
        <v>#DIV/0!</v>
      </c>
      <c r="AK950" s="222" t="e">
        <f t="shared" si="393"/>
        <v>#DIV/0!</v>
      </c>
      <c r="AL950" s="222" t="e">
        <f t="shared" si="394"/>
        <v>#DIV/0!</v>
      </c>
    </row>
    <row r="951" spans="1:38" s="88" customFormat="1" ht="30" hidden="1" customHeight="1">
      <c r="A951" s="88">
        <f>'CONSTRUCTION COST ESTIMATE'!A951</f>
        <v>0</v>
      </c>
      <c r="B951" s="91">
        <f>'CONSTRUCTION COST ESTIMATE'!B951</f>
        <v>628.09499999999798</v>
      </c>
      <c r="C951" s="92" t="str">
        <f>'CONSTRUCTION COST ESTIMATE'!C951</f>
        <v>"BUSES" WORD (PAINT)</v>
      </c>
      <c r="D951" s="93" t="str">
        <f>'CONSTRUCTION COST ESTIMATE'!BB951</f>
        <v>EA</v>
      </c>
      <c r="E951" s="94">
        <f>'CONSTRUCTION COST ESTIMATE'!BA951</f>
        <v>0</v>
      </c>
      <c r="F951" s="220">
        <f>'CONSTRUCTION COST ESTIMATE'!BC951</f>
        <v>0</v>
      </c>
      <c r="G951" s="221">
        <f>'CONSTRUCTION COST ESTIMATE'!BD951</f>
        <v>0</v>
      </c>
      <c r="H951" s="220"/>
      <c r="I951" s="220">
        <f t="shared" si="377"/>
        <v>0</v>
      </c>
      <c r="J951" s="220"/>
      <c r="K951" s="220">
        <f t="shared" si="378"/>
        <v>0</v>
      </c>
      <c r="L951" s="220"/>
      <c r="M951" s="220">
        <f t="shared" si="379"/>
        <v>0</v>
      </c>
      <c r="N951" s="220"/>
      <c r="O951" s="220">
        <f t="shared" si="380"/>
        <v>0</v>
      </c>
      <c r="P951" s="220"/>
      <c r="Q951" s="220">
        <f t="shared" si="381"/>
        <v>0</v>
      </c>
      <c r="R951" s="220"/>
      <c r="S951" s="220">
        <f t="shared" si="382"/>
        <v>0</v>
      </c>
      <c r="T951" s="220"/>
      <c r="U951" s="220">
        <f t="shared" si="383"/>
        <v>0</v>
      </c>
      <c r="V951" s="220"/>
      <c r="W951" s="220">
        <f t="shared" si="384"/>
        <v>0</v>
      </c>
      <c r="X951" s="220"/>
      <c r="Y951" s="220">
        <f t="shared" si="385"/>
        <v>0</v>
      </c>
      <c r="Z951" s="220"/>
      <c r="AA951" s="220">
        <f t="shared" si="386"/>
        <v>0</v>
      </c>
      <c r="AC951" s="222" t="e">
        <f t="shared" si="395"/>
        <v>#DIV/0!</v>
      </c>
      <c r="AD951" s="220" t="e">
        <f t="shared" si="387"/>
        <v>#NUM!</v>
      </c>
      <c r="AE951" s="223" t="e">
        <f t="shared" si="388"/>
        <v>#NUM!</v>
      </c>
      <c r="AF951" s="223" t="e">
        <f t="shared" si="389"/>
        <v>#NUM!</v>
      </c>
      <c r="AG951" s="222" t="e">
        <f t="shared" si="390"/>
        <v>#NUM!</v>
      </c>
      <c r="AI951" s="220" t="e">
        <f t="shared" si="391"/>
        <v>#DIV/0!</v>
      </c>
      <c r="AJ951" s="222" t="e">
        <f t="shared" si="392"/>
        <v>#DIV/0!</v>
      </c>
      <c r="AK951" s="222" t="e">
        <f t="shared" si="393"/>
        <v>#DIV/0!</v>
      </c>
      <c r="AL951" s="222" t="e">
        <f t="shared" si="394"/>
        <v>#DIV/0!</v>
      </c>
    </row>
    <row r="952" spans="1:38" s="88" customFormat="1" ht="30" hidden="1" customHeight="1">
      <c r="A952" s="88">
        <f>'CONSTRUCTION COST ESTIMATE'!A952</f>
        <v>0</v>
      </c>
      <c r="B952" s="91">
        <f>'CONSTRUCTION COST ESTIMATE'!B952</f>
        <v>628.09599999999796</v>
      </c>
      <c r="C952" s="92" t="str">
        <f>'CONSTRUCTION COST ESTIMATE'!C952</f>
        <v>"BUSES" WORD (PAVEMENT MARKING TAPE)</v>
      </c>
      <c r="D952" s="93" t="str">
        <f>'CONSTRUCTION COST ESTIMATE'!BB952</f>
        <v>EA</v>
      </c>
      <c r="E952" s="94">
        <f>'CONSTRUCTION COST ESTIMATE'!BA952</f>
        <v>0</v>
      </c>
      <c r="F952" s="220">
        <f>'CONSTRUCTION COST ESTIMATE'!BC952</f>
        <v>0</v>
      </c>
      <c r="G952" s="221">
        <f>'CONSTRUCTION COST ESTIMATE'!BD952</f>
        <v>0</v>
      </c>
      <c r="H952" s="220"/>
      <c r="I952" s="220">
        <f t="shared" si="377"/>
        <v>0</v>
      </c>
      <c r="J952" s="220"/>
      <c r="K952" s="220">
        <f t="shared" si="378"/>
        <v>0</v>
      </c>
      <c r="L952" s="220"/>
      <c r="M952" s="220">
        <f t="shared" si="379"/>
        <v>0</v>
      </c>
      <c r="N952" s="220"/>
      <c r="O952" s="220">
        <f t="shared" si="380"/>
        <v>0</v>
      </c>
      <c r="P952" s="220"/>
      <c r="Q952" s="220">
        <f t="shared" si="381"/>
        <v>0</v>
      </c>
      <c r="R952" s="220"/>
      <c r="S952" s="220">
        <f t="shared" si="382"/>
        <v>0</v>
      </c>
      <c r="T952" s="220"/>
      <c r="U952" s="220">
        <f t="shared" si="383"/>
        <v>0</v>
      </c>
      <c r="V952" s="220"/>
      <c r="W952" s="220">
        <f t="shared" si="384"/>
        <v>0</v>
      </c>
      <c r="X952" s="220"/>
      <c r="Y952" s="220">
        <f t="shared" si="385"/>
        <v>0</v>
      </c>
      <c r="Z952" s="220"/>
      <c r="AA952" s="220">
        <f t="shared" si="386"/>
        <v>0</v>
      </c>
      <c r="AC952" s="222" t="e">
        <f t="shared" si="395"/>
        <v>#DIV/0!</v>
      </c>
      <c r="AD952" s="220" t="e">
        <f t="shared" si="387"/>
        <v>#NUM!</v>
      </c>
      <c r="AE952" s="223" t="e">
        <f t="shared" si="388"/>
        <v>#NUM!</v>
      </c>
      <c r="AF952" s="223" t="e">
        <f t="shared" si="389"/>
        <v>#NUM!</v>
      </c>
      <c r="AG952" s="222" t="e">
        <f t="shared" si="390"/>
        <v>#NUM!</v>
      </c>
      <c r="AI952" s="220" t="e">
        <f t="shared" si="391"/>
        <v>#DIV/0!</v>
      </c>
      <c r="AJ952" s="222" t="e">
        <f t="shared" si="392"/>
        <v>#DIV/0!</v>
      </c>
      <c r="AK952" s="222" t="e">
        <f t="shared" si="393"/>
        <v>#DIV/0!</v>
      </c>
      <c r="AL952" s="222" t="e">
        <f t="shared" si="394"/>
        <v>#DIV/0!</v>
      </c>
    </row>
    <row r="953" spans="1:38" s="88" customFormat="1" ht="30" hidden="1" customHeight="1">
      <c r="A953" s="88">
        <f>'CONSTRUCTION COST ESTIMATE'!A953</f>
        <v>0</v>
      </c>
      <c r="B953" s="91">
        <f>'CONSTRUCTION COST ESTIMATE'!B953</f>
        <v>628.09699999999805</v>
      </c>
      <c r="C953" s="92" t="str">
        <f>'CONSTRUCTION COST ESTIMATE'!C953</f>
        <v>ACCESSIBILITY PARKING SPACE MARKING SYMBOL (PAINT)</v>
      </c>
      <c r="D953" s="93" t="str">
        <f>'CONSTRUCTION COST ESTIMATE'!BB953</f>
        <v>EA</v>
      </c>
      <c r="E953" s="94">
        <f>'CONSTRUCTION COST ESTIMATE'!BA953</f>
        <v>0</v>
      </c>
      <c r="F953" s="220">
        <f>'CONSTRUCTION COST ESTIMATE'!BC953</f>
        <v>0</v>
      </c>
      <c r="G953" s="221">
        <f>'CONSTRUCTION COST ESTIMATE'!BD953</f>
        <v>0</v>
      </c>
      <c r="H953" s="220"/>
      <c r="I953" s="220">
        <f t="shared" si="377"/>
        <v>0</v>
      </c>
      <c r="J953" s="220"/>
      <c r="K953" s="220">
        <f t="shared" si="378"/>
        <v>0</v>
      </c>
      <c r="L953" s="220"/>
      <c r="M953" s="220">
        <f t="shared" si="379"/>
        <v>0</v>
      </c>
      <c r="N953" s="220"/>
      <c r="O953" s="220">
        <f t="shared" si="380"/>
        <v>0</v>
      </c>
      <c r="P953" s="220"/>
      <c r="Q953" s="220">
        <f t="shared" si="381"/>
        <v>0</v>
      </c>
      <c r="R953" s="220"/>
      <c r="S953" s="220">
        <f t="shared" si="382"/>
        <v>0</v>
      </c>
      <c r="T953" s="220"/>
      <c r="U953" s="220">
        <f t="shared" si="383"/>
        <v>0</v>
      </c>
      <c r="V953" s="220"/>
      <c r="W953" s="220">
        <f t="shared" si="384"/>
        <v>0</v>
      </c>
      <c r="X953" s="220"/>
      <c r="Y953" s="220">
        <f t="shared" si="385"/>
        <v>0</v>
      </c>
      <c r="Z953" s="220"/>
      <c r="AA953" s="220">
        <f t="shared" si="386"/>
        <v>0</v>
      </c>
      <c r="AC953" s="222" t="e">
        <f t="shared" ref="AC953:AC964" si="396">I953/$I$1460</f>
        <v>#DIV/0!</v>
      </c>
      <c r="AD953" s="220" t="e">
        <f t="shared" si="387"/>
        <v>#NUM!</v>
      </c>
      <c r="AE953" s="223" t="e">
        <f t="shared" si="388"/>
        <v>#NUM!</v>
      </c>
      <c r="AF953" s="223" t="e">
        <f t="shared" si="389"/>
        <v>#NUM!</v>
      </c>
      <c r="AG953" s="222" t="e">
        <f t="shared" si="390"/>
        <v>#NUM!</v>
      </c>
      <c r="AI953" s="220" t="e">
        <f t="shared" si="391"/>
        <v>#DIV/0!</v>
      </c>
      <c r="AJ953" s="222" t="e">
        <f t="shared" si="392"/>
        <v>#DIV/0!</v>
      </c>
      <c r="AK953" s="222" t="e">
        <f t="shared" si="393"/>
        <v>#DIV/0!</v>
      </c>
      <c r="AL953" s="222" t="e">
        <f t="shared" si="394"/>
        <v>#DIV/0!</v>
      </c>
    </row>
    <row r="954" spans="1:38" s="88" customFormat="1" ht="30" hidden="1" customHeight="1">
      <c r="A954" s="88">
        <f>'CONSTRUCTION COST ESTIMATE'!A954</f>
        <v>0</v>
      </c>
      <c r="B954" s="91">
        <f>'CONSTRUCTION COST ESTIMATE'!B954</f>
        <v>628.09799999999802</v>
      </c>
      <c r="C954" s="92" t="str">
        <f>'CONSTRUCTION COST ESTIMATE'!C954</f>
        <v>ACCESSIBILITY PARKING SPACE MARKING SYMBOL (PAVEMENT MARKING TAPE)</v>
      </c>
      <c r="D954" s="93" t="str">
        <f>'CONSTRUCTION COST ESTIMATE'!BB954</f>
        <v>EA</v>
      </c>
      <c r="E954" s="94">
        <f>'CONSTRUCTION COST ESTIMATE'!BA954</f>
        <v>0</v>
      </c>
      <c r="F954" s="220">
        <f>'CONSTRUCTION COST ESTIMATE'!BC954</f>
        <v>0</v>
      </c>
      <c r="G954" s="221">
        <f>'CONSTRUCTION COST ESTIMATE'!BD954</f>
        <v>0</v>
      </c>
      <c r="H954" s="220"/>
      <c r="I954" s="220">
        <f t="shared" si="377"/>
        <v>0</v>
      </c>
      <c r="J954" s="220"/>
      <c r="K954" s="220">
        <f t="shared" si="378"/>
        <v>0</v>
      </c>
      <c r="L954" s="220"/>
      <c r="M954" s="220">
        <f t="shared" si="379"/>
        <v>0</v>
      </c>
      <c r="N954" s="220"/>
      <c r="O954" s="220">
        <f t="shared" si="380"/>
        <v>0</v>
      </c>
      <c r="P954" s="220"/>
      <c r="Q954" s="220">
        <f t="shared" si="381"/>
        <v>0</v>
      </c>
      <c r="R954" s="220"/>
      <c r="S954" s="220">
        <f t="shared" si="382"/>
        <v>0</v>
      </c>
      <c r="T954" s="220"/>
      <c r="U954" s="220">
        <f t="shared" si="383"/>
        <v>0</v>
      </c>
      <c r="V954" s="220"/>
      <c r="W954" s="220">
        <f t="shared" si="384"/>
        <v>0</v>
      </c>
      <c r="X954" s="220"/>
      <c r="Y954" s="220">
        <f t="shared" si="385"/>
        <v>0</v>
      </c>
      <c r="Z954" s="220"/>
      <c r="AA954" s="220">
        <f t="shared" si="386"/>
        <v>0</v>
      </c>
      <c r="AC954" s="222" t="e">
        <f t="shared" si="396"/>
        <v>#DIV/0!</v>
      </c>
      <c r="AD954" s="220" t="e">
        <f t="shared" si="387"/>
        <v>#NUM!</v>
      </c>
      <c r="AE954" s="223" t="e">
        <f t="shared" si="388"/>
        <v>#NUM!</v>
      </c>
      <c r="AF954" s="223" t="e">
        <f t="shared" si="389"/>
        <v>#NUM!</v>
      </c>
      <c r="AG954" s="222" t="e">
        <f t="shared" si="390"/>
        <v>#NUM!</v>
      </c>
      <c r="AI954" s="220" t="e">
        <f t="shared" si="391"/>
        <v>#DIV/0!</v>
      </c>
      <c r="AJ954" s="222" t="e">
        <f t="shared" si="392"/>
        <v>#DIV/0!</v>
      </c>
      <c r="AK954" s="222" t="e">
        <f t="shared" si="393"/>
        <v>#DIV/0!</v>
      </c>
      <c r="AL954" s="222" t="e">
        <f t="shared" si="394"/>
        <v>#DIV/0!</v>
      </c>
    </row>
    <row r="955" spans="1:38" s="88" customFormat="1" ht="30" hidden="1" customHeight="1">
      <c r="A955" s="88">
        <f>'CONSTRUCTION COST ESTIMATE'!A955</f>
        <v>0</v>
      </c>
      <c r="B955" s="91">
        <f>'CONSTRUCTION COST ESTIMATE'!B955</f>
        <v>628.098999999998</v>
      </c>
      <c r="C955" s="92" t="str">
        <f>'CONSTRUCTION COST ESTIMATE'!C955</f>
        <v>PAVEMENT LEGEND (PAINT)</v>
      </c>
      <c r="D955" s="93" t="str">
        <f>'CONSTRUCTION COST ESTIMATE'!BB955</f>
        <v>EA</v>
      </c>
      <c r="E955" s="94">
        <f>'CONSTRUCTION COST ESTIMATE'!BA955</f>
        <v>0</v>
      </c>
      <c r="F955" s="220">
        <f>'CONSTRUCTION COST ESTIMATE'!BC955</f>
        <v>0</v>
      </c>
      <c r="G955" s="221">
        <f>'CONSTRUCTION COST ESTIMATE'!BD955</f>
        <v>0</v>
      </c>
      <c r="H955" s="220"/>
      <c r="I955" s="220">
        <f t="shared" si="377"/>
        <v>0</v>
      </c>
      <c r="J955" s="220"/>
      <c r="K955" s="220">
        <f t="shared" si="378"/>
        <v>0</v>
      </c>
      <c r="L955" s="220"/>
      <c r="M955" s="220">
        <f t="shared" si="379"/>
        <v>0</v>
      </c>
      <c r="N955" s="220"/>
      <c r="O955" s="220">
        <f t="shared" si="380"/>
        <v>0</v>
      </c>
      <c r="P955" s="220"/>
      <c r="Q955" s="220">
        <f t="shared" si="381"/>
        <v>0</v>
      </c>
      <c r="R955" s="220"/>
      <c r="S955" s="220">
        <f t="shared" si="382"/>
        <v>0</v>
      </c>
      <c r="T955" s="220"/>
      <c r="U955" s="220">
        <f t="shared" si="383"/>
        <v>0</v>
      </c>
      <c r="V955" s="220"/>
      <c r="W955" s="220">
        <f t="shared" si="384"/>
        <v>0</v>
      </c>
      <c r="X955" s="220"/>
      <c r="Y955" s="220">
        <f t="shared" si="385"/>
        <v>0</v>
      </c>
      <c r="Z955" s="220"/>
      <c r="AA955" s="220">
        <f t="shared" si="386"/>
        <v>0</v>
      </c>
      <c r="AC955" s="222" t="e">
        <f t="shared" si="396"/>
        <v>#DIV/0!</v>
      </c>
      <c r="AD955" s="220" t="e">
        <f t="shared" si="387"/>
        <v>#NUM!</v>
      </c>
      <c r="AE955" s="223" t="e">
        <f t="shared" si="388"/>
        <v>#NUM!</v>
      </c>
      <c r="AF955" s="223" t="e">
        <f t="shared" si="389"/>
        <v>#NUM!</v>
      </c>
      <c r="AG955" s="222" t="e">
        <f t="shared" si="390"/>
        <v>#NUM!</v>
      </c>
      <c r="AI955" s="220" t="e">
        <f t="shared" si="391"/>
        <v>#DIV/0!</v>
      </c>
      <c r="AJ955" s="222" t="e">
        <f t="shared" si="392"/>
        <v>#DIV/0!</v>
      </c>
      <c r="AK955" s="222" t="e">
        <f t="shared" si="393"/>
        <v>#DIV/0!</v>
      </c>
      <c r="AL955" s="222" t="e">
        <f t="shared" si="394"/>
        <v>#DIV/0!</v>
      </c>
    </row>
    <row r="956" spans="1:38" s="88" customFormat="1" ht="30" hidden="1" customHeight="1">
      <c r="A956" s="88">
        <f>'CONSTRUCTION COST ESTIMATE'!A956</f>
        <v>0</v>
      </c>
      <c r="B956" s="91">
        <f>'CONSTRUCTION COST ESTIMATE'!B956</f>
        <v>628.09999999999798</v>
      </c>
      <c r="C956" s="92" t="str">
        <f>'CONSTRUCTION COST ESTIMATE'!C956</f>
        <v>PAVEMENT LEGEND (PAVEMENT MARKING TAPE)</v>
      </c>
      <c r="D956" s="93" t="str">
        <f>'CONSTRUCTION COST ESTIMATE'!BB956</f>
        <v>EA</v>
      </c>
      <c r="E956" s="94">
        <f>'CONSTRUCTION COST ESTIMATE'!BA956</f>
        <v>0</v>
      </c>
      <c r="F956" s="220">
        <f>'CONSTRUCTION COST ESTIMATE'!BC956</f>
        <v>0</v>
      </c>
      <c r="G956" s="221">
        <f>'CONSTRUCTION COST ESTIMATE'!BD956</f>
        <v>0</v>
      </c>
      <c r="H956" s="220"/>
      <c r="I956" s="220">
        <f t="shared" si="377"/>
        <v>0</v>
      </c>
      <c r="J956" s="220"/>
      <c r="K956" s="220">
        <f t="shared" si="378"/>
        <v>0</v>
      </c>
      <c r="L956" s="220"/>
      <c r="M956" s="220">
        <f t="shared" si="379"/>
        <v>0</v>
      </c>
      <c r="N956" s="220"/>
      <c r="O956" s="220">
        <f t="shared" si="380"/>
        <v>0</v>
      </c>
      <c r="P956" s="220"/>
      <c r="Q956" s="220">
        <f t="shared" si="381"/>
        <v>0</v>
      </c>
      <c r="R956" s="220"/>
      <c r="S956" s="220">
        <f t="shared" si="382"/>
        <v>0</v>
      </c>
      <c r="T956" s="220"/>
      <c r="U956" s="220">
        <f t="shared" si="383"/>
        <v>0</v>
      </c>
      <c r="V956" s="220"/>
      <c r="W956" s="220">
        <f t="shared" si="384"/>
        <v>0</v>
      </c>
      <c r="X956" s="220"/>
      <c r="Y956" s="220">
        <f t="shared" si="385"/>
        <v>0</v>
      </c>
      <c r="Z956" s="220"/>
      <c r="AA956" s="220">
        <f t="shared" si="386"/>
        <v>0</v>
      </c>
      <c r="AC956" s="222" t="e">
        <f t="shared" si="396"/>
        <v>#DIV/0!</v>
      </c>
      <c r="AD956" s="220" t="e">
        <f t="shared" si="387"/>
        <v>#NUM!</v>
      </c>
      <c r="AE956" s="223" t="e">
        <f t="shared" si="388"/>
        <v>#NUM!</v>
      </c>
      <c r="AF956" s="223" t="e">
        <f t="shared" si="389"/>
        <v>#NUM!</v>
      </c>
      <c r="AG956" s="222" t="e">
        <f t="shared" si="390"/>
        <v>#NUM!</v>
      </c>
      <c r="AI956" s="220" t="e">
        <f t="shared" si="391"/>
        <v>#DIV/0!</v>
      </c>
      <c r="AJ956" s="222" t="e">
        <f t="shared" si="392"/>
        <v>#DIV/0!</v>
      </c>
      <c r="AK956" s="222" t="e">
        <f t="shared" si="393"/>
        <v>#DIV/0!</v>
      </c>
      <c r="AL956" s="222" t="e">
        <f t="shared" si="394"/>
        <v>#DIV/0!</v>
      </c>
    </row>
    <row r="957" spans="1:38" s="88" customFormat="1" ht="30" hidden="1" customHeight="1">
      <c r="A957" s="88">
        <f>'CONSTRUCTION COST ESTIMATE'!A957</f>
        <v>0</v>
      </c>
      <c r="B957" s="91">
        <f>'CONSTRUCTION COST ESTIMATE'!B957</f>
        <v>628.10099999999795</v>
      </c>
      <c r="C957" s="92" t="str">
        <f>'CONSTRUCTION COST ESTIMATE'!C957</f>
        <v>TEMPORARY STRIPING</v>
      </c>
      <c r="D957" s="93" t="str">
        <f>'CONSTRUCTION COST ESTIMATE'!BB957</f>
        <v>LF</v>
      </c>
      <c r="E957" s="94">
        <f>'CONSTRUCTION COST ESTIMATE'!BA957</f>
        <v>0</v>
      </c>
      <c r="F957" s="220">
        <f>'CONSTRUCTION COST ESTIMATE'!BC957</f>
        <v>0</v>
      </c>
      <c r="G957" s="221">
        <f>'CONSTRUCTION COST ESTIMATE'!BD957</f>
        <v>0</v>
      </c>
      <c r="H957" s="220"/>
      <c r="I957" s="220">
        <f t="shared" si="377"/>
        <v>0</v>
      </c>
      <c r="J957" s="220"/>
      <c r="K957" s="220">
        <f t="shared" si="378"/>
        <v>0</v>
      </c>
      <c r="L957" s="220"/>
      <c r="M957" s="220">
        <f t="shared" si="379"/>
        <v>0</v>
      </c>
      <c r="N957" s="220"/>
      <c r="O957" s="220">
        <f t="shared" si="380"/>
        <v>0</v>
      </c>
      <c r="P957" s="220"/>
      <c r="Q957" s="220">
        <f t="shared" si="381"/>
        <v>0</v>
      </c>
      <c r="R957" s="220"/>
      <c r="S957" s="220">
        <f t="shared" si="382"/>
        <v>0</v>
      </c>
      <c r="T957" s="220"/>
      <c r="U957" s="220">
        <f t="shared" si="383"/>
        <v>0</v>
      </c>
      <c r="V957" s="220"/>
      <c r="W957" s="220">
        <f t="shared" si="384"/>
        <v>0</v>
      </c>
      <c r="X957" s="220"/>
      <c r="Y957" s="220">
        <f t="shared" si="385"/>
        <v>0</v>
      </c>
      <c r="Z957" s="220"/>
      <c r="AA957" s="220">
        <f t="shared" si="386"/>
        <v>0</v>
      </c>
      <c r="AC957" s="222" t="e">
        <f t="shared" si="396"/>
        <v>#DIV/0!</v>
      </c>
      <c r="AD957" s="220" t="e">
        <f t="shared" si="387"/>
        <v>#NUM!</v>
      </c>
      <c r="AE957" s="223" t="e">
        <f t="shared" si="388"/>
        <v>#NUM!</v>
      </c>
      <c r="AF957" s="223" t="e">
        <f t="shared" si="389"/>
        <v>#NUM!</v>
      </c>
      <c r="AG957" s="222" t="e">
        <f t="shared" si="390"/>
        <v>#NUM!</v>
      </c>
      <c r="AI957" s="220" t="e">
        <f t="shared" si="391"/>
        <v>#DIV/0!</v>
      </c>
      <c r="AJ957" s="222" t="e">
        <f t="shared" si="392"/>
        <v>#DIV/0!</v>
      </c>
      <c r="AK957" s="222" t="e">
        <f t="shared" si="393"/>
        <v>#DIV/0!</v>
      </c>
      <c r="AL957" s="222" t="e">
        <f t="shared" si="394"/>
        <v>#DIV/0!</v>
      </c>
    </row>
    <row r="958" spans="1:38" s="88" customFormat="1" ht="30" hidden="1" customHeight="1">
      <c r="A958" s="88">
        <f>'CONSTRUCTION COST ESTIMATE'!A958</f>
        <v>0</v>
      </c>
      <c r="B958" s="91">
        <f>'CONSTRUCTION COST ESTIMATE'!B958</f>
        <v>628.10199999999804</v>
      </c>
      <c r="C958" s="92" t="str">
        <f>'CONSTRUCTION COST ESTIMATE'!C958</f>
        <v>REFLECTIVE WHITE CURB PAINT</v>
      </c>
      <c r="D958" s="93" t="str">
        <f>'CONSTRUCTION COST ESTIMATE'!BB958</f>
        <v>SF</v>
      </c>
      <c r="E958" s="94">
        <f>'CONSTRUCTION COST ESTIMATE'!BA958</f>
        <v>0</v>
      </c>
      <c r="F958" s="220">
        <f>'CONSTRUCTION COST ESTIMATE'!BC958</f>
        <v>0</v>
      </c>
      <c r="G958" s="221">
        <f>'CONSTRUCTION COST ESTIMATE'!BD958</f>
        <v>0</v>
      </c>
      <c r="H958" s="220"/>
      <c r="I958" s="220">
        <f t="shared" si="377"/>
        <v>0</v>
      </c>
      <c r="J958" s="220"/>
      <c r="K958" s="220">
        <f t="shared" si="378"/>
        <v>0</v>
      </c>
      <c r="L958" s="220"/>
      <c r="M958" s="220">
        <f t="shared" si="379"/>
        <v>0</v>
      </c>
      <c r="N958" s="220"/>
      <c r="O958" s="220">
        <f t="shared" si="380"/>
        <v>0</v>
      </c>
      <c r="P958" s="220"/>
      <c r="Q958" s="220">
        <f t="shared" si="381"/>
        <v>0</v>
      </c>
      <c r="R958" s="220"/>
      <c r="S958" s="220">
        <f t="shared" si="382"/>
        <v>0</v>
      </c>
      <c r="T958" s="220"/>
      <c r="U958" s="220">
        <f t="shared" si="383"/>
        <v>0</v>
      </c>
      <c r="V958" s="220"/>
      <c r="W958" s="220">
        <f t="shared" si="384"/>
        <v>0</v>
      </c>
      <c r="X958" s="220"/>
      <c r="Y958" s="220">
        <f t="shared" si="385"/>
        <v>0</v>
      </c>
      <c r="Z958" s="220"/>
      <c r="AA958" s="220">
        <f t="shared" si="386"/>
        <v>0</v>
      </c>
      <c r="AC958" s="222" t="e">
        <f t="shared" si="396"/>
        <v>#DIV/0!</v>
      </c>
      <c r="AD958" s="220" t="e">
        <f t="shared" si="387"/>
        <v>#NUM!</v>
      </c>
      <c r="AE958" s="223" t="e">
        <f t="shared" si="388"/>
        <v>#NUM!</v>
      </c>
      <c r="AF958" s="223" t="e">
        <f t="shared" si="389"/>
        <v>#NUM!</v>
      </c>
      <c r="AG958" s="222" t="e">
        <f t="shared" si="390"/>
        <v>#NUM!</v>
      </c>
      <c r="AI958" s="220" t="e">
        <f t="shared" si="391"/>
        <v>#DIV/0!</v>
      </c>
      <c r="AJ958" s="222" t="e">
        <f t="shared" si="392"/>
        <v>#DIV/0!</v>
      </c>
      <c r="AK958" s="222" t="e">
        <f t="shared" si="393"/>
        <v>#DIV/0!</v>
      </c>
      <c r="AL958" s="222" t="e">
        <f t="shared" si="394"/>
        <v>#DIV/0!</v>
      </c>
    </row>
    <row r="959" spans="1:38" s="88" customFormat="1" ht="30" hidden="1" customHeight="1">
      <c r="A959" s="88">
        <f>'CONSTRUCTION COST ESTIMATE'!A959</f>
        <v>0</v>
      </c>
      <c r="B959" s="91">
        <f>'CONSTRUCTION COST ESTIMATE'!B959</f>
        <v>628.10299999999802</v>
      </c>
      <c r="C959" s="92" t="str">
        <f>'CONSTRUCTION COST ESTIMATE'!C959</f>
        <v>REFLECTIVE YELLOW CURB PAINT</v>
      </c>
      <c r="D959" s="93" t="str">
        <f>'CONSTRUCTION COST ESTIMATE'!BB959</f>
        <v>SF</v>
      </c>
      <c r="E959" s="94">
        <f>'CONSTRUCTION COST ESTIMATE'!BA959</f>
        <v>0</v>
      </c>
      <c r="F959" s="220">
        <f>'CONSTRUCTION COST ESTIMATE'!BC959</f>
        <v>0</v>
      </c>
      <c r="G959" s="221">
        <f>'CONSTRUCTION COST ESTIMATE'!BD959</f>
        <v>0</v>
      </c>
      <c r="H959" s="220"/>
      <c r="I959" s="220">
        <f t="shared" si="377"/>
        <v>0</v>
      </c>
      <c r="J959" s="220"/>
      <c r="K959" s="220">
        <f t="shared" si="378"/>
        <v>0</v>
      </c>
      <c r="L959" s="220"/>
      <c r="M959" s="220">
        <f t="shared" si="379"/>
        <v>0</v>
      </c>
      <c r="N959" s="220"/>
      <c r="O959" s="220">
        <f t="shared" si="380"/>
        <v>0</v>
      </c>
      <c r="P959" s="220"/>
      <c r="Q959" s="220">
        <f t="shared" si="381"/>
        <v>0</v>
      </c>
      <c r="R959" s="220"/>
      <c r="S959" s="220">
        <f t="shared" si="382"/>
        <v>0</v>
      </c>
      <c r="T959" s="220"/>
      <c r="U959" s="220">
        <f t="shared" si="383"/>
        <v>0</v>
      </c>
      <c r="V959" s="220"/>
      <c r="W959" s="220">
        <f t="shared" si="384"/>
        <v>0</v>
      </c>
      <c r="X959" s="220"/>
      <c r="Y959" s="220">
        <f t="shared" si="385"/>
        <v>0</v>
      </c>
      <c r="Z959" s="220"/>
      <c r="AA959" s="220">
        <f t="shared" si="386"/>
        <v>0</v>
      </c>
      <c r="AC959" s="222" t="e">
        <f t="shared" si="396"/>
        <v>#DIV/0!</v>
      </c>
      <c r="AD959" s="220" t="e">
        <f t="shared" si="387"/>
        <v>#NUM!</v>
      </c>
      <c r="AE959" s="223" t="e">
        <f t="shared" si="388"/>
        <v>#NUM!</v>
      </c>
      <c r="AF959" s="223" t="e">
        <f t="shared" si="389"/>
        <v>#NUM!</v>
      </c>
      <c r="AG959" s="222" t="e">
        <f t="shared" si="390"/>
        <v>#NUM!</v>
      </c>
      <c r="AI959" s="220" t="e">
        <f t="shared" si="391"/>
        <v>#DIV/0!</v>
      </c>
      <c r="AJ959" s="222" t="e">
        <f t="shared" si="392"/>
        <v>#DIV/0!</v>
      </c>
      <c r="AK959" s="222" t="e">
        <f t="shared" si="393"/>
        <v>#DIV/0!</v>
      </c>
      <c r="AL959" s="222" t="e">
        <f t="shared" si="394"/>
        <v>#DIV/0!</v>
      </c>
    </row>
    <row r="960" spans="1:38" s="88" customFormat="1" ht="30" hidden="1" customHeight="1">
      <c r="A960" s="88">
        <f>'CONSTRUCTION COST ESTIMATE'!A960</f>
        <v>0</v>
      </c>
      <c r="B960" s="91">
        <f>'CONSTRUCTION COST ESTIMATE'!B960</f>
        <v>628.103999999998</v>
      </c>
      <c r="C960" s="92" t="str">
        <f>'CONSTRUCTION COST ESTIMATE'!C960</f>
        <v>NON-REFLECTIVE CURB PAINT (SPECIFY COLOR)</v>
      </c>
      <c r="D960" s="93" t="str">
        <f>'CONSTRUCTION COST ESTIMATE'!BB960</f>
        <v>SF</v>
      </c>
      <c r="E960" s="94">
        <f>'CONSTRUCTION COST ESTIMATE'!BA960</f>
        <v>0</v>
      </c>
      <c r="F960" s="220">
        <f>'CONSTRUCTION COST ESTIMATE'!BC960</f>
        <v>0</v>
      </c>
      <c r="G960" s="221">
        <f>'CONSTRUCTION COST ESTIMATE'!BD960</f>
        <v>0</v>
      </c>
      <c r="H960" s="220"/>
      <c r="I960" s="220">
        <f t="shared" si="377"/>
        <v>0</v>
      </c>
      <c r="J960" s="220"/>
      <c r="K960" s="220">
        <f t="shared" si="378"/>
        <v>0</v>
      </c>
      <c r="L960" s="220"/>
      <c r="M960" s="220">
        <f t="shared" si="379"/>
        <v>0</v>
      </c>
      <c r="N960" s="220"/>
      <c r="O960" s="220">
        <f t="shared" si="380"/>
        <v>0</v>
      </c>
      <c r="P960" s="220"/>
      <c r="Q960" s="220">
        <f t="shared" si="381"/>
        <v>0</v>
      </c>
      <c r="R960" s="220"/>
      <c r="S960" s="220">
        <f t="shared" si="382"/>
        <v>0</v>
      </c>
      <c r="T960" s="220"/>
      <c r="U960" s="220">
        <f t="shared" si="383"/>
        <v>0</v>
      </c>
      <c r="V960" s="220"/>
      <c r="W960" s="220">
        <f t="shared" si="384"/>
        <v>0</v>
      </c>
      <c r="X960" s="220"/>
      <c r="Y960" s="220">
        <f t="shared" si="385"/>
        <v>0</v>
      </c>
      <c r="Z960" s="220"/>
      <c r="AA960" s="220">
        <f t="shared" si="386"/>
        <v>0</v>
      </c>
      <c r="AC960" s="222" t="e">
        <f t="shared" si="396"/>
        <v>#DIV/0!</v>
      </c>
      <c r="AD960" s="220" t="e">
        <f t="shared" si="387"/>
        <v>#NUM!</v>
      </c>
      <c r="AE960" s="223" t="e">
        <f t="shared" si="388"/>
        <v>#NUM!</v>
      </c>
      <c r="AF960" s="223" t="e">
        <f t="shared" si="389"/>
        <v>#NUM!</v>
      </c>
      <c r="AG960" s="222" t="e">
        <f t="shared" si="390"/>
        <v>#NUM!</v>
      </c>
      <c r="AI960" s="220" t="e">
        <f t="shared" si="391"/>
        <v>#DIV/0!</v>
      </c>
      <c r="AJ960" s="222" t="e">
        <f t="shared" si="392"/>
        <v>#DIV/0!</v>
      </c>
      <c r="AK960" s="222" t="e">
        <f t="shared" si="393"/>
        <v>#DIV/0!</v>
      </c>
      <c r="AL960" s="222" t="e">
        <f t="shared" si="394"/>
        <v>#DIV/0!</v>
      </c>
    </row>
    <row r="961" spans="1:40" s="88" customFormat="1" ht="30" hidden="1" customHeight="1">
      <c r="A961" s="88">
        <f>'CONSTRUCTION COST ESTIMATE'!A961</f>
        <v>0</v>
      </c>
      <c r="B961" s="91">
        <f>'CONSTRUCTION COST ESTIMATE'!B961</f>
        <v>628.10499999999797</v>
      </c>
      <c r="C961" s="92" t="str">
        <f>'CONSTRUCTION COST ESTIMATE'!C961</f>
        <v>REFLECTIVE WHITE MEDIAN PAINT</v>
      </c>
      <c r="D961" s="93" t="str">
        <f>'CONSTRUCTION COST ESTIMATE'!BB961</f>
        <v>SF</v>
      </c>
      <c r="E961" s="94">
        <f>'CONSTRUCTION COST ESTIMATE'!BA961</f>
        <v>0</v>
      </c>
      <c r="F961" s="220">
        <f>'CONSTRUCTION COST ESTIMATE'!BC961</f>
        <v>0</v>
      </c>
      <c r="G961" s="221">
        <f>'CONSTRUCTION COST ESTIMATE'!BD961</f>
        <v>0</v>
      </c>
      <c r="H961" s="220"/>
      <c r="I961" s="220">
        <f t="shared" si="377"/>
        <v>0</v>
      </c>
      <c r="J961" s="220"/>
      <c r="K961" s="220">
        <f t="shared" si="378"/>
        <v>0</v>
      </c>
      <c r="L961" s="220"/>
      <c r="M961" s="220">
        <f t="shared" si="379"/>
        <v>0</v>
      </c>
      <c r="N961" s="220"/>
      <c r="O961" s="220">
        <f t="shared" si="380"/>
        <v>0</v>
      </c>
      <c r="P961" s="220"/>
      <c r="Q961" s="220">
        <f t="shared" si="381"/>
        <v>0</v>
      </c>
      <c r="R961" s="220"/>
      <c r="S961" s="220">
        <f t="shared" si="382"/>
        <v>0</v>
      </c>
      <c r="T961" s="220"/>
      <c r="U961" s="220">
        <f t="shared" si="383"/>
        <v>0</v>
      </c>
      <c r="V961" s="220"/>
      <c r="W961" s="220">
        <f t="shared" si="384"/>
        <v>0</v>
      </c>
      <c r="X961" s="220"/>
      <c r="Y961" s="220">
        <f t="shared" si="385"/>
        <v>0</v>
      </c>
      <c r="Z961" s="220"/>
      <c r="AA961" s="220">
        <f t="shared" si="386"/>
        <v>0</v>
      </c>
      <c r="AC961" s="222" t="e">
        <f t="shared" si="396"/>
        <v>#DIV/0!</v>
      </c>
      <c r="AD961" s="220" t="e">
        <f t="shared" si="387"/>
        <v>#NUM!</v>
      </c>
      <c r="AE961" s="223" t="e">
        <f t="shared" si="388"/>
        <v>#NUM!</v>
      </c>
      <c r="AF961" s="223" t="e">
        <f t="shared" si="389"/>
        <v>#NUM!</v>
      </c>
      <c r="AG961" s="222" t="e">
        <f t="shared" si="390"/>
        <v>#NUM!</v>
      </c>
      <c r="AI961" s="220" t="e">
        <f t="shared" si="391"/>
        <v>#DIV/0!</v>
      </c>
      <c r="AJ961" s="222" t="e">
        <f t="shared" si="392"/>
        <v>#DIV/0!</v>
      </c>
      <c r="AK961" s="222" t="e">
        <f t="shared" si="393"/>
        <v>#DIV/0!</v>
      </c>
      <c r="AL961" s="222" t="e">
        <f t="shared" si="394"/>
        <v>#DIV/0!</v>
      </c>
    </row>
    <row r="962" spans="1:40" s="88" customFormat="1" ht="30" hidden="1" customHeight="1">
      <c r="A962" s="88">
        <f>'CONSTRUCTION COST ESTIMATE'!A962</f>
        <v>0</v>
      </c>
      <c r="B962" s="91">
        <f>'CONSTRUCTION COST ESTIMATE'!B962</f>
        <v>628.10599999999704</v>
      </c>
      <c r="C962" s="92" t="str">
        <f>'CONSTRUCTION COST ESTIMATE'!C962</f>
        <v>REFLECTIVE YELLOW MEDIAN PAINT</v>
      </c>
      <c r="D962" s="93" t="str">
        <f>'CONSTRUCTION COST ESTIMATE'!BB962</f>
        <v>SF</v>
      </c>
      <c r="E962" s="94">
        <f>'CONSTRUCTION COST ESTIMATE'!BA962</f>
        <v>0</v>
      </c>
      <c r="F962" s="220">
        <f>'CONSTRUCTION COST ESTIMATE'!BC962</f>
        <v>0</v>
      </c>
      <c r="G962" s="221">
        <f>'CONSTRUCTION COST ESTIMATE'!BD962</f>
        <v>0</v>
      </c>
      <c r="H962" s="220"/>
      <c r="I962" s="220">
        <f t="shared" si="377"/>
        <v>0</v>
      </c>
      <c r="J962" s="220"/>
      <c r="K962" s="220">
        <f t="shared" si="378"/>
        <v>0</v>
      </c>
      <c r="L962" s="220"/>
      <c r="M962" s="220">
        <f t="shared" si="379"/>
        <v>0</v>
      </c>
      <c r="N962" s="220"/>
      <c r="O962" s="220">
        <f t="shared" si="380"/>
        <v>0</v>
      </c>
      <c r="P962" s="220"/>
      <c r="Q962" s="220">
        <f t="shared" si="381"/>
        <v>0</v>
      </c>
      <c r="R962" s="220"/>
      <c r="S962" s="220">
        <f t="shared" si="382"/>
        <v>0</v>
      </c>
      <c r="T962" s="220"/>
      <c r="U962" s="220">
        <f t="shared" si="383"/>
        <v>0</v>
      </c>
      <c r="V962" s="220"/>
      <c r="W962" s="220">
        <f t="shared" si="384"/>
        <v>0</v>
      </c>
      <c r="X962" s="220"/>
      <c r="Y962" s="220">
        <f t="shared" si="385"/>
        <v>0</v>
      </c>
      <c r="Z962" s="220"/>
      <c r="AA962" s="220">
        <f t="shared" si="386"/>
        <v>0</v>
      </c>
      <c r="AC962" s="222" t="e">
        <f t="shared" si="396"/>
        <v>#DIV/0!</v>
      </c>
      <c r="AD962" s="220" t="e">
        <f t="shared" si="387"/>
        <v>#NUM!</v>
      </c>
      <c r="AE962" s="223" t="e">
        <f t="shared" si="388"/>
        <v>#NUM!</v>
      </c>
      <c r="AF962" s="223" t="e">
        <f t="shared" si="389"/>
        <v>#NUM!</v>
      </c>
      <c r="AG962" s="222" t="e">
        <f t="shared" si="390"/>
        <v>#NUM!</v>
      </c>
      <c r="AI962" s="220" t="e">
        <f t="shared" si="391"/>
        <v>#DIV/0!</v>
      </c>
      <c r="AJ962" s="222" t="e">
        <f t="shared" si="392"/>
        <v>#DIV/0!</v>
      </c>
      <c r="AK962" s="222" t="e">
        <f t="shared" si="393"/>
        <v>#DIV/0!</v>
      </c>
      <c r="AL962" s="222" t="e">
        <f t="shared" si="394"/>
        <v>#DIV/0!</v>
      </c>
    </row>
    <row r="963" spans="1:40" s="88" customFormat="1" ht="30" hidden="1" customHeight="1">
      <c r="A963" s="88">
        <f>'CONSTRUCTION COST ESTIMATE'!A963</f>
        <v>0</v>
      </c>
      <c r="B963" s="91">
        <f>'CONSTRUCTION COST ESTIMATE'!B963</f>
        <v>628.10699999999702</v>
      </c>
      <c r="C963" s="92" t="str">
        <f>'CONSTRUCTION COST ESTIMATE'!C963</f>
        <v>REFLECTIVE WHITE MEDIAN NOSE PAINT WITH REFLECTIVE WHITE PAVEMENT MARKERS</v>
      </c>
      <c r="D963" s="93" t="str">
        <f>'CONSTRUCTION COST ESTIMATE'!BB963</f>
        <v>SF</v>
      </c>
      <c r="E963" s="94">
        <f>'CONSTRUCTION COST ESTIMATE'!BA963</f>
        <v>0</v>
      </c>
      <c r="F963" s="220">
        <f>'CONSTRUCTION COST ESTIMATE'!BC963</f>
        <v>0</v>
      </c>
      <c r="G963" s="221">
        <f>'CONSTRUCTION COST ESTIMATE'!BD963</f>
        <v>0</v>
      </c>
      <c r="H963" s="220"/>
      <c r="I963" s="220">
        <f t="shared" si="377"/>
        <v>0</v>
      </c>
      <c r="J963" s="220"/>
      <c r="K963" s="220">
        <f t="shared" si="378"/>
        <v>0</v>
      </c>
      <c r="L963" s="220"/>
      <c r="M963" s="220">
        <f t="shared" si="379"/>
        <v>0</v>
      </c>
      <c r="N963" s="220"/>
      <c r="O963" s="220">
        <f t="shared" si="380"/>
        <v>0</v>
      </c>
      <c r="P963" s="220"/>
      <c r="Q963" s="220">
        <f t="shared" si="381"/>
        <v>0</v>
      </c>
      <c r="R963" s="220"/>
      <c r="S963" s="220">
        <f t="shared" si="382"/>
        <v>0</v>
      </c>
      <c r="T963" s="220"/>
      <c r="U963" s="220">
        <f t="shared" si="383"/>
        <v>0</v>
      </c>
      <c r="V963" s="220"/>
      <c r="W963" s="220">
        <f t="shared" si="384"/>
        <v>0</v>
      </c>
      <c r="X963" s="220"/>
      <c r="Y963" s="220">
        <f t="shared" si="385"/>
        <v>0</v>
      </c>
      <c r="Z963" s="220"/>
      <c r="AA963" s="220">
        <f t="shared" si="386"/>
        <v>0</v>
      </c>
      <c r="AC963" s="222" t="e">
        <f t="shared" si="396"/>
        <v>#DIV/0!</v>
      </c>
      <c r="AD963" s="220" t="e">
        <f t="shared" si="387"/>
        <v>#NUM!</v>
      </c>
      <c r="AE963" s="223" t="e">
        <f t="shared" si="388"/>
        <v>#NUM!</v>
      </c>
      <c r="AF963" s="223" t="e">
        <f t="shared" si="389"/>
        <v>#NUM!</v>
      </c>
      <c r="AG963" s="222" t="e">
        <f t="shared" si="390"/>
        <v>#NUM!</v>
      </c>
      <c r="AI963" s="220" t="e">
        <f t="shared" si="391"/>
        <v>#DIV/0!</v>
      </c>
      <c r="AJ963" s="222" t="e">
        <f t="shared" si="392"/>
        <v>#DIV/0!</v>
      </c>
      <c r="AK963" s="222" t="e">
        <f t="shared" si="393"/>
        <v>#DIV/0!</v>
      </c>
      <c r="AL963" s="222" t="e">
        <f t="shared" si="394"/>
        <v>#DIV/0!</v>
      </c>
    </row>
    <row r="964" spans="1:40" s="88" customFormat="1" ht="30" hidden="1" customHeight="1">
      <c r="A964" s="88">
        <f>'CONSTRUCTION COST ESTIMATE'!A964</f>
        <v>0</v>
      </c>
      <c r="B964" s="91">
        <f>'CONSTRUCTION COST ESTIMATE'!B964</f>
        <v>628.10799999999699</v>
      </c>
      <c r="C964" s="92" t="str">
        <f>'CONSTRUCTION COST ESTIMATE'!C964</f>
        <v>REFLECTIVE YELLOW MEDIAN NOSE PAINT WITH REFLECTIVE YELLOW PAVEMENT MARKERS</v>
      </c>
      <c r="D964" s="93" t="str">
        <f>'CONSTRUCTION COST ESTIMATE'!BB964</f>
        <v>SF</v>
      </c>
      <c r="E964" s="94">
        <f>'CONSTRUCTION COST ESTIMATE'!BA964</f>
        <v>0</v>
      </c>
      <c r="F964" s="220">
        <f>'CONSTRUCTION COST ESTIMATE'!BC964</f>
        <v>0</v>
      </c>
      <c r="G964" s="221">
        <f>'CONSTRUCTION COST ESTIMATE'!BD964</f>
        <v>0</v>
      </c>
      <c r="H964" s="220"/>
      <c r="I964" s="220">
        <f t="shared" si="377"/>
        <v>0</v>
      </c>
      <c r="J964" s="220"/>
      <c r="K964" s="220">
        <f t="shared" si="378"/>
        <v>0</v>
      </c>
      <c r="L964" s="220"/>
      <c r="M964" s="220">
        <f t="shared" si="379"/>
        <v>0</v>
      </c>
      <c r="N964" s="220"/>
      <c r="O964" s="220">
        <f t="shared" si="380"/>
        <v>0</v>
      </c>
      <c r="P964" s="220"/>
      <c r="Q964" s="220">
        <f t="shared" si="381"/>
        <v>0</v>
      </c>
      <c r="R964" s="220"/>
      <c r="S964" s="220">
        <f t="shared" si="382"/>
        <v>0</v>
      </c>
      <c r="T964" s="220"/>
      <c r="U964" s="220">
        <f t="shared" si="383"/>
        <v>0</v>
      </c>
      <c r="V964" s="220"/>
      <c r="W964" s="220">
        <f t="shared" si="384"/>
        <v>0</v>
      </c>
      <c r="X964" s="220"/>
      <c r="Y964" s="220">
        <f t="shared" si="385"/>
        <v>0</v>
      </c>
      <c r="Z964" s="220"/>
      <c r="AA964" s="220">
        <f t="shared" si="386"/>
        <v>0</v>
      </c>
      <c r="AC964" s="222" t="e">
        <f t="shared" si="396"/>
        <v>#DIV/0!</v>
      </c>
      <c r="AD964" s="220" t="e">
        <f t="shared" si="387"/>
        <v>#NUM!</v>
      </c>
      <c r="AE964" s="223" t="e">
        <f t="shared" si="388"/>
        <v>#NUM!</v>
      </c>
      <c r="AF964" s="223" t="e">
        <f t="shared" si="389"/>
        <v>#NUM!</v>
      </c>
      <c r="AG964" s="222" t="e">
        <f t="shared" si="390"/>
        <v>#NUM!</v>
      </c>
      <c r="AI964" s="220" t="e">
        <f t="shared" si="391"/>
        <v>#DIV/0!</v>
      </c>
      <c r="AJ964" s="222" t="e">
        <f t="shared" si="392"/>
        <v>#DIV/0!</v>
      </c>
      <c r="AK964" s="222" t="e">
        <f t="shared" si="393"/>
        <v>#DIV/0!</v>
      </c>
      <c r="AL964" s="222" t="e">
        <f t="shared" si="394"/>
        <v>#DIV/0!</v>
      </c>
    </row>
    <row r="965" spans="1:40" s="88" customFormat="1" ht="30" customHeight="1">
      <c r="A965" s="237" t="str">
        <f>'CONSTRUCTION COST ESTIMATE'!A965</f>
        <v>SP 629</v>
      </c>
      <c r="B965" s="140"/>
      <c r="C965" s="136" t="str">
        <f>'CONSTRUCTION COST ESTIMATE'!C965</f>
        <v>WATER DISTRIBUTION SYSTEMS</v>
      </c>
      <c r="D965" s="135"/>
      <c r="E965" s="137"/>
      <c r="F965" s="138"/>
      <c r="G965" s="238"/>
      <c r="H965" s="138"/>
      <c r="I965" s="138"/>
      <c r="J965" s="138"/>
      <c r="K965" s="138"/>
      <c r="L965" s="138"/>
      <c r="M965" s="138"/>
      <c r="N965" s="138"/>
      <c r="O965" s="138"/>
      <c r="P965" s="138"/>
      <c r="Q965" s="138"/>
      <c r="R965" s="138"/>
      <c r="S965" s="138"/>
      <c r="T965" s="138"/>
      <c r="U965" s="138"/>
      <c r="V965" s="138"/>
      <c r="W965" s="138"/>
      <c r="X965" s="138"/>
      <c r="Y965" s="138"/>
      <c r="Z965" s="138"/>
      <c r="AA965" s="138"/>
      <c r="AB965" s="239"/>
      <c r="AC965" s="240"/>
      <c r="AD965" s="241"/>
      <c r="AE965" s="242"/>
      <c r="AF965" s="242"/>
      <c r="AG965" s="240"/>
      <c r="AH965" s="239"/>
      <c r="AI965" s="241"/>
      <c r="AJ965" s="240"/>
      <c r="AK965" s="240"/>
      <c r="AL965" s="240"/>
      <c r="AN965" s="139" t="s">
        <v>1447</v>
      </c>
    </row>
    <row r="966" spans="1:40" s="88" customFormat="1" ht="30" hidden="1" customHeight="1">
      <c r="A966" s="88">
        <f>'CONSTRUCTION COST ESTIMATE'!A966</f>
        <v>0</v>
      </c>
      <c r="B966" s="91">
        <f>'CONSTRUCTION COST ESTIMATE'!B966</f>
        <v>629.00049999999999</v>
      </c>
      <c r="C966" s="92" t="str">
        <f>'CONSTRUCTION COST ESTIMATE'!C966</f>
        <v>ADJUST AVAR</v>
      </c>
      <c r="D966" s="93" t="str">
        <f>'CONSTRUCTION COST ESTIMATE'!BB966</f>
        <v>EA</v>
      </c>
      <c r="E966" s="94">
        <f>'CONSTRUCTION COST ESTIMATE'!BA966</f>
        <v>0</v>
      </c>
      <c r="F966" s="220">
        <f>'CONSTRUCTION COST ESTIMATE'!BC966</f>
        <v>0</v>
      </c>
      <c r="G966" s="221">
        <f>'CONSTRUCTION COST ESTIMATE'!BD966</f>
        <v>0</v>
      </c>
      <c r="H966" s="220"/>
      <c r="I966" s="220">
        <f t="shared" si="377"/>
        <v>0</v>
      </c>
      <c r="J966" s="220"/>
      <c r="K966" s="220">
        <f t="shared" si="378"/>
        <v>0</v>
      </c>
      <c r="L966" s="220"/>
      <c r="M966" s="220">
        <f t="shared" si="379"/>
        <v>0</v>
      </c>
      <c r="N966" s="220"/>
      <c r="O966" s="220">
        <f t="shared" si="380"/>
        <v>0</v>
      </c>
      <c r="P966" s="220"/>
      <c r="Q966" s="220">
        <f t="shared" si="381"/>
        <v>0</v>
      </c>
      <c r="R966" s="220"/>
      <c r="S966" s="220">
        <f t="shared" si="382"/>
        <v>0</v>
      </c>
      <c r="T966" s="220"/>
      <c r="U966" s="220">
        <f t="shared" si="383"/>
        <v>0</v>
      </c>
      <c r="V966" s="220"/>
      <c r="W966" s="220">
        <f t="shared" si="384"/>
        <v>0</v>
      </c>
      <c r="X966" s="220"/>
      <c r="Y966" s="220">
        <f t="shared" si="385"/>
        <v>0</v>
      </c>
      <c r="Z966" s="220"/>
      <c r="AA966" s="220">
        <f t="shared" si="386"/>
        <v>0</v>
      </c>
      <c r="AC966" s="222" t="e">
        <f t="shared" ref="AC966:AC997" si="397">I966/$I$1460</f>
        <v>#DIV/0!</v>
      </c>
      <c r="AD966" s="220" t="e">
        <f t="shared" si="387"/>
        <v>#NUM!</v>
      </c>
      <c r="AE966" s="223" t="e">
        <f t="shared" si="388"/>
        <v>#NUM!</v>
      </c>
      <c r="AF966" s="223" t="e">
        <f t="shared" si="389"/>
        <v>#NUM!</v>
      </c>
      <c r="AG966" s="222" t="e">
        <f t="shared" si="390"/>
        <v>#NUM!</v>
      </c>
      <c r="AI966" s="220" t="e">
        <f t="shared" si="391"/>
        <v>#DIV/0!</v>
      </c>
      <c r="AJ966" s="222" t="e">
        <f t="shared" si="392"/>
        <v>#DIV/0!</v>
      </c>
      <c r="AK966" s="222" t="e">
        <f t="shared" si="393"/>
        <v>#DIV/0!</v>
      </c>
      <c r="AL966" s="222" t="e">
        <f t="shared" si="394"/>
        <v>#DIV/0!</v>
      </c>
    </row>
    <row r="967" spans="1:40" s="88" customFormat="1" ht="30" hidden="1" customHeight="1">
      <c r="A967" s="88">
        <f>'CONSTRUCTION COST ESTIMATE'!A967</f>
        <v>0</v>
      </c>
      <c r="B967" s="91">
        <f>'CONSTRUCTION COST ESTIMATE'!B967</f>
        <v>629.00099999999998</v>
      </c>
      <c r="C967" s="92" t="str">
        <f>'CONSTRUCTION COST ESTIMATE'!C967</f>
        <v>MANUAL BLOW OFF ASSEMBLY (2 INCH)</v>
      </c>
      <c r="D967" s="93" t="str">
        <f>'CONSTRUCTION COST ESTIMATE'!BB967</f>
        <v>EA</v>
      </c>
      <c r="E967" s="94">
        <f>'CONSTRUCTION COST ESTIMATE'!BA967</f>
        <v>0</v>
      </c>
      <c r="F967" s="220">
        <f>'CONSTRUCTION COST ESTIMATE'!BC967</f>
        <v>0</v>
      </c>
      <c r="G967" s="221">
        <f>'CONSTRUCTION COST ESTIMATE'!BD967</f>
        <v>0</v>
      </c>
      <c r="H967" s="220"/>
      <c r="I967" s="220">
        <f t="shared" si="377"/>
        <v>0</v>
      </c>
      <c r="J967" s="220"/>
      <c r="K967" s="220">
        <f t="shared" si="378"/>
        <v>0</v>
      </c>
      <c r="L967" s="220"/>
      <c r="M967" s="220">
        <f t="shared" si="379"/>
        <v>0</v>
      </c>
      <c r="N967" s="220"/>
      <c r="O967" s="220">
        <f t="shared" si="380"/>
        <v>0</v>
      </c>
      <c r="P967" s="220"/>
      <c r="Q967" s="220">
        <f t="shared" si="381"/>
        <v>0</v>
      </c>
      <c r="R967" s="220"/>
      <c r="S967" s="220">
        <f t="shared" si="382"/>
        <v>0</v>
      </c>
      <c r="T967" s="220"/>
      <c r="U967" s="220">
        <f t="shared" si="383"/>
        <v>0</v>
      </c>
      <c r="V967" s="220"/>
      <c r="W967" s="220">
        <f t="shared" si="384"/>
        <v>0</v>
      </c>
      <c r="X967" s="220"/>
      <c r="Y967" s="220">
        <f t="shared" si="385"/>
        <v>0</v>
      </c>
      <c r="Z967" s="220"/>
      <c r="AA967" s="220">
        <f t="shared" si="386"/>
        <v>0</v>
      </c>
      <c r="AC967" s="222" t="e">
        <f t="shared" si="397"/>
        <v>#DIV/0!</v>
      </c>
      <c r="AD967" s="220" t="e">
        <f t="shared" si="387"/>
        <v>#NUM!</v>
      </c>
      <c r="AE967" s="223" t="e">
        <f t="shared" si="388"/>
        <v>#NUM!</v>
      </c>
      <c r="AF967" s="223" t="e">
        <f t="shared" si="389"/>
        <v>#NUM!</v>
      </c>
      <c r="AG967" s="222" t="e">
        <f t="shared" si="390"/>
        <v>#NUM!</v>
      </c>
      <c r="AI967" s="220" t="e">
        <f t="shared" si="391"/>
        <v>#DIV/0!</v>
      </c>
      <c r="AJ967" s="222" t="e">
        <f t="shared" si="392"/>
        <v>#DIV/0!</v>
      </c>
      <c r="AK967" s="222" t="e">
        <f t="shared" si="393"/>
        <v>#DIV/0!</v>
      </c>
      <c r="AL967" s="222" t="e">
        <f t="shared" si="394"/>
        <v>#DIV/0!</v>
      </c>
    </row>
    <row r="968" spans="1:40" s="88" customFormat="1" ht="30" hidden="1" customHeight="1">
      <c r="A968" s="88">
        <f>'CONSTRUCTION COST ESTIMATE'!A968</f>
        <v>0</v>
      </c>
      <c r="B968" s="91">
        <f>'CONSTRUCTION COST ESTIMATE'!B968</f>
        <v>629.00199999999995</v>
      </c>
      <c r="C968" s="92" t="str">
        <f>'CONSTRUCTION COST ESTIMATE'!C968</f>
        <v>LOW POINT BLOW OFF DRAIN ASSEMBLY (6 INCH)</v>
      </c>
      <c r="D968" s="93" t="str">
        <f>'CONSTRUCTION COST ESTIMATE'!BB968</f>
        <v>EA</v>
      </c>
      <c r="E968" s="94">
        <f>'CONSTRUCTION COST ESTIMATE'!BA968</f>
        <v>0</v>
      </c>
      <c r="F968" s="220">
        <f>'CONSTRUCTION COST ESTIMATE'!BC968</f>
        <v>0</v>
      </c>
      <c r="G968" s="221">
        <f>'CONSTRUCTION COST ESTIMATE'!BD968</f>
        <v>0</v>
      </c>
      <c r="H968" s="220"/>
      <c r="I968" s="220">
        <f t="shared" si="377"/>
        <v>0</v>
      </c>
      <c r="J968" s="220"/>
      <c r="K968" s="220">
        <f t="shared" si="378"/>
        <v>0</v>
      </c>
      <c r="L968" s="220"/>
      <c r="M968" s="220">
        <f t="shared" si="379"/>
        <v>0</v>
      </c>
      <c r="N968" s="220"/>
      <c r="O968" s="220">
        <f t="shared" si="380"/>
        <v>0</v>
      </c>
      <c r="P968" s="220"/>
      <c r="Q968" s="220">
        <f t="shared" si="381"/>
        <v>0</v>
      </c>
      <c r="R968" s="220"/>
      <c r="S968" s="220">
        <f t="shared" si="382"/>
        <v>0</v>
      </c>
      <c r="T968" s="220"/>
      <c r="U968" s="220">
        <f t="shared" si="383"/>
        <v>0</v>
      </c>
      <c r="V968" s="220"/>
      <c r="W968" s="220">
        <f t="shared" si="384"/>
        <v>0</v>
      </c>
      <c r="X968" s="220"/>
      <c r="Y968" s="220">
        <f t="shared" si="385"/>
        <v>0</v>
      </c>
      <c r="Z968" s="220"/>
      <c r="AA968" s="220">
        <f t="shared" si="386"/>
        <v>0</v>
      </c>
      <c r="AC968" s="222" t="e">
        <f t="shared" si="397"/>
        <v>#DIV/0!</v>
      </c>
      <c r="AD968" s="220" t="e">
        <f t="shared" si="387"/>
        <v>#NUM!</v>
      </c>
      <c r="AE968" s="223" t="e">
        <f t="shared" si="388"/>
        <v>#NUM!</v>
      </c>
      <c r="AF968" s="223" t="e">
        <f t="shared" si="389"/>
        <v>#NUM!</v>
      </c>
      <c r="AG968" s="222" t="e">
        <f t="shared" si="390"/>
        <v>#NUM!</v>
      </c>
      <c r="AI968" s="220" t="e">
        <f t="shared" si="391"/>
        <v>#DIV/0!</v>
      </c>
      <c r="AJ968" s="222" t="e">
        <f t="shared" si="392"/>
        <v>#DIV/0!</v>
      </c>
      <c r="AK968" s="222" t="e">
        <f t="shared" si="393"/>
        <v>#DIV/0!</v>
      </c>
      <c r="AL968" s="222" t="e">
        <f t="shared" si="394"/>
        <v>#DIV/0!</v>
      </c>
    </row>
    <row r="969" spans="1:40" s="88" customFormat="1" ht="30" hidden="1" customHeight="1">
      <c r="A969" s="88">
        <f>'CONSTRUCTION COST ESTIMATE'!A969</f>
        <v>0</v>
      </c>
      <c r="B969" s="91">
        <f>'CONSTRUCTION COST ESTIMATE'!B969</f>
        <v>629.00300000000004</v>
      </c>
      <c r="C969" s="92" t="str">
        <f>'CONSTRUCTION COST ESTIMATE'!C969</f>
        <v>ADJUST BLOW OFF COVER TO GRADE</v>
      </c>
      <c r="D969" s="93" t="str">
        <f>'CONSTRUCTION COST ESTIMATE'!BB969</f>
        <v>EA</v>
      </c>
      <c r="E969" s="94">
        <f>'CONSTRUCTION COST ESTIMATE'!BA969</f>
        <v>0</v>
      </c>
      <c r="F969" s="220">
        <f>'CONSTRUCTION COST ESTIMATE'!BC969</f>
        <v>0</v>
      </c>
      <c r="G969" s="221">
        <f>'CONSTRUCTION COST ESTIMATE'!BD969</f>
        <v>0</v>
      </c>
      <c r="H969" s="220"/>
      <c r="I969" s="220">
        <f t="shared" si="377"/>
        <v>0</v>
      </c>
      <c r="J969" s="220"/>
      <c r="K969" s="220">
        <f t="shared" si="378"/>
        <v>0</v>
      </c>
      <c r="L969" s="220"/>
      <c r="M969" s="220">
        <f t="shared" si="379"/>
        <v>0</v>
      </c>
      <c r="N969" s="220"/>
      <c r="O969" s="220">
        <f t="shared" si="380"/>
        <v>0</v>
      </c>
      <c r="P969" s="220"/>
      <c r="Q969" s="220">
        <f t="shared" si="381"/>
        <v>0</v>
      </c>
      <c r="R969" s="220"/>
      <c r="S969" s="220">
        <f t="shared" si="382"/>
        <v>0</v>
      </c>
      <c r="T969" s="220"/>
      <c r="U969" s="220">
        <f t="shared" si="383"/>
        <v>0</v>
      </c>
      <c r="V969" s="220"/>
      <c r="W969" s="220">
        <f t="shared" si="384"/>
        <v>0</v>
      </c>
      <c r="X969" s="220"/>
      <c r="Y969" s="220">
        <f t="shared" si="385"/>
        <v>0</v>
      </c>
      <c r="Z969" s="220"/>
      <c r="AA969" s="220">
        <f t="shared" si="386"/>
        <v>0</v>
      </c>
      <c r="AC969" s="222" t="e">
        <f t="shared" si="397"/>
        <v>#DIV/0!</v>
      </c>
      <c r="AD969" s="220" t="e">
        <f t="shared" si="387"/>
        <v>#NUM!</v>
      </c>
      <c r="AE969" s="223" t="e">
        <f t="shared" si="388"/>
        <v>#NUM!</v>
      </c>
      <c r="AF969" s="223" t="e">
        <f t="shared" si="389"/>
        <v>#NUM!</v>
      </c>
      <c r="AG969" s="222" t="e">
        <f t="shared" si="390"/>
        <v>#NUM!</v>
      </c>
      <c r="AI969" s="220" t="e">
        <f t="shared" si="391"/>
        <v>#DIV/0!</v>
      </c>
      <c r="AJ969" s="222" t="e">
        <f t="shared" si="392"/>
        <v>#DIV/0!</v>
      </c>
      <c r="AK969" s="222" t="e">
        <f t="shared" si="393"/>
        <v>#DIV/0!</v>
      </c>
      <c r="AL969" s="222" t="e">
        <f t="shared" si="394"/>
        <v>#DIV/0!</v>
      </c>
    </row>
    <row r="970" spans="1:40" s="88" customFormat="1" ht="30" hidden="1" customHeight="1">
      <c r="A970" s="88">
        <f>'CONSTRUCTION COST ESTIMATE'!A970</f>
        <v>0</v>
      </c>
      <c r="B970" s="91">
        <f>'CONSTRUCTION COST ESTIMATE'!B970</f>
        <v>629.00400000000002</v>
      </c>
      <c r="C970" s="92" t="str">
        <f>'CONSTRUCTION COST ESTIMATE'!C970</f>
        <v>ADJUST BLOW OFF AND ASSEMBLY</v>
      </c>
      <c r="D970" s="93" t="str">
        <f>'CONSTRUCTION COST ESTIMATE'!BB970</f>
        <v>EA</v>
      </c>
      <c r="E970" s="94">
        <f>'CONSTRUCTION COST ESTIMATE'!BA970</f>
        <v>0</v>
      </c>
      <c r="F970" s="220">
        <f>'CONSTRUCTION COST ESTIMATE'!BC970</f>
        <v>0</v>
      </c>
      <c r="G970" s="221">
        <f>'CONSTRUCTION COST ESTIMATE'!BD970</f>
        <v>0</v>
      </c>
      <c r="H970" s="220"/>
      <c r="I970" s="220">
        <f t="shared" si="377"/>
        <v>0</v>
      </c>
      <c r="J970" s="220"/>
      <c r="K970" s="220">
        <f t="shared" si="378"/>
        <v>0</v>
      </c>
      <c r="L970" s="220"/>
      <c r="M970" s="220">
        <f t="shared" si="379"/>
        <v>0</v>
      </c>
      <c r="N970" s="220"/>
      <c r="O970" s="220">
        <f t="shared" si="380"/>
        <v>0</v>
      </c>
      <c r="P970" s="220"/>
      <c r="Q970" s="220">
        <f t="shared" si="381"/>
        <v>0</v>
      </c>
      <c r="R970" s="220"/>
      <c r="S970" s="220">
        <f t="shared" si="382"/>
        <v>0</v>
      </c>
      <c r="T970" s="220"/>
      <c r="U970" s="220">
        <f t="shared" si="383"/>
        <v>0</v>
      </c>
      <c r="V970" s="220"/>
      <c r="W970" s="220">
        <f t="shared" si="384"/>
        <v>0</v>
      </c>
      <c r="X970" s="220"/>
      <c r="Y970" s="220">
        <f t="shared" si="385"/>
        <v>0</v>
      </c>
      <c r="Z970" s="220"/>
      <c r="AA970" s="220">
        <f t="shared" si="386"/>
        <v>0</v>
      </c>
      <c r="AC970" s="222" t="e">
        <f t="shared" si="397"/>
        <v>#DIV/0!</v>
      </c>
      <c r="AD970" s="220" t="e">
        <f t="shared" si="387"/>
        <v>#NUM!</v>
      </c>
      <c r="AE970" s="223" t="e">
        <f t="shared" si="388"/>
        <v>#NUM!</v>
      </c>
      <c r="AF970" s="223" t="e">
        <f t="shared" si="389"/>
        <v>#NUM!</v>
      </c>
      <c r="AG970" s="222" t="e">
        <f t="shared" si="390"/>
        <v>#NUM!</v>
      </c>
      <c r="AI970" s="220" t="e">
        <f t="shared" si="391"/>
        <v>#DIV/0!</v>
      </c>
      <c r="AJ970" s="222" t="e">
        <f t="shared" si="392"/>
        <v>#DIV/0!</v>
      </c>
      <c r="AK970" s="222" t="e">
        <f t="shared" si="393"/>
        <v>#DIV/0!</v>
      </c>
      <c r="AL970" s="222" t="e">
        <f t="shared" si="394"/>
        <v>#DIV/0!</v>
      </c>
    </row>
    <row r="971" spans="1:40" s="88" customFormat="1" ht="30" hidden="1" customHeight="1">
      <c r="A971" s="88">
        <f>'CONSTRUCTION COST ESTIMATE'!A971</f>
        <v>0</v>
      </c>
      <c r="B971" s="91">
        <f>'CONSTRUCTION COST ESTIMATE'!B971</f>
        <v>629.005</v>
      </c>
      <c r="C971" s="92" t="str">
        <f>'CONSTRUCTION COST ESTIMATE'!C971</f>
        <v>ADJUST BLOW OFF AND RISER ASSEMBLY</v>
      </c>
      <c r="D971" s="93" t="str">
        <f>'CONSTRUCTION COST ESTIMATE'!BB971</f>
        <v>EA</v>
      </c>
      <c r="E971" s="94">
        <f>'CONSTRUCTION COST ESTIMATE'!BA971</f>
        <v>0</v>
      </c>
      <c r="F971" s="220">
        <f>'CONSTRUCTION COST ESTIMATE'!BC971</f>
        <v>0</v>
      </c>
      <c r="G971" s="221">
        <f>'CONSTRUCTION COST ESTIMATE'!BD971</f>
        <v>0</v>
      </c>
      <c r="H971" s="220"/>
      <c r="I971" s="220">
        <f t="shared" si="377"/>
        <v>0</v>
      </c>
      <c r="J971" s="220"/>
      <c r="K971" s="220">
        <f t="shared" si="378"/>
        <v>0</v>
      </c>
      <c r="L971" s="220"/>
      <c r="M971" s="220">
        <f t="shared" si="379"/>
        <v>0</v>
      </c>
      <c r="N971" s="220"/>
      <c r="O971" s="220">
        <f t="shared" si="380"/>
        <v>0</v>
      </c>
      <c r="P971" s="220"/>
      <c r="Q971" s="220">
        <f t="shared" si="381"/>
        <v>0</v>
      </c>
      <c r="R971" s="220"/>
      <c r="S971" s="220">
        <f t="shared" si="382"/>
        <v>0</v>
      </c>
      <c r="T971" s="220"/>
      <c r="U971" s="220">
        <f t="shared" si="383"/>
        <v>0</v>
      </c>
      <c r="V971" s="220"/>
      <c r="W971" s="220">
        <f t="shared" si="384"/>
        <v>0</v>
      </c>
      <c r="X971" s="220"/>
      <c r="Y971" s="220">
        <f t="shared" si="385"/>
        <v>0</v>
      </c>
      <c r="Z971" s="220"/>
      <c r="AA971" s="220">
        <f t="shared" si="386"/>
        <v>0</v>
      </c>
      <c r="AC971" s="222" t="e">
        <f t="shared" si="397"/>
        <v>#DIV/0!</v>
      </c>
      <c r="AD971" s="220" t="e">
        <f t="shared" si="387"/>
        <v>#NUM!</v>
      </c>
      <c r="AE971" s="223" t="e">
        <f t="shared" si="388"/>
        <v>#NUM!</v>
      </c>
      <c r="AF971" s="223" t="e">
        <f t="shared" si="389"/>
        <v>#NUM!</v>
      </c>
      <c r="AG971" s="222" t="e">
        <f t="shared" si="390"/>
        <v>#NUM!</v>
      </c>
      <c r="AI971" s="220" t="e">
        <f t="shared" si="391"/>
        <v>#DIV/0!</v>
      </c>
      <c r="AJ971" s="222" t="e">
        <f t="shared" si="392"/>
        <v>#DIV/0!</v>
      </c>
      <c r="AK971" s="222" t="e">
        <f t="shared" si="393"/>
        <v>#DIV/0!</v>
      </c>
      <c r="AL971" s="222" t="e">
        <f t="shared" si="394"/>
        <v>#DIV/0!</v>
      </c>
    </row>
    <row r="972" spans="1:40" s="88" customFormat="1" ht="30" hidden="1" customHeight="1">
      <c r="A972" s="88">
        <f>'CONSTRUCTION COST ESTIMATE'!A972</f>
        <v>0</v>
      </c>
      <c r="B972" s="91">
        <f>'CONSTRUCTION COST ESTIMATE'!B972</f>
        <v>629.00599999999997</v>
      </c>
      <c r="C972" s="92" t="str">
        <f>'CONSTRUCTION COST ESTIMATE'!C972</f>
        <v>RELOCATE 2 INCH BLOW OFF</v>
      </c>
      <c r="D972" s="93" t="str">
        <f>'CONSTRUCTION COST ESTIMATE'!BB972</f>
        <v>LS</v>
      </c>
      <c r="E972" s="94">
        <f>'CONSTRUCTION COST ESTIMATE'!BA972</f>
        <v>0</v>
      </c>
      <c r="F972" s="220">
        <f>'CONSTRUCTION COST ESTIMATE'!BC972</f>
        <v>0</v>
      </c>
      <c r="G972" s="221">
        <f>'CONSTRUCTION COST ESTIMATE'!BD972</f>
        <v>0</v>
      </c>
      <c r="H972" s="220"/>
      <c r="I972" s="220">
        <f t="shared" si="377"/>
        <v>0</v>
      </c>
      <c r="J972" s="220"/>
      <c r="K972" s="220">
        <f t="shared" si="378"/>
        <v>0</v>
      </c>
      <c r="L972" s="220"/>
      <c r="M972" s="220">
        <f t="shared" si="379"/>
        <v>0</v>
      </c>
      <c r="N972" s="220"/>
      <c r="O972" s="220">
        <f t="shared" si="380"/>
        <v>0</v>
      </c>
      <c r="P972" s="220"/>
      <c r="Q972" s="220">
        <f t="shared" si="381"/>
        <v>0</v>
      </c>
      <c r="R972" s="220"/>
      <c r="S972" s="220">
        <f t="shared" si="382"/>
        <v>0</v>
      </c>
      <c r="T972" s="220"/>
      <c r="U972" s="220">
        <f t="shared" si="383"/>
        <v>0</v>
      </c>
      <c r="V972" s="220"/>
      <c r="W972" s="220">
        <f t="shared" si="384"/>
        <v>0</v>
      </c>
      <c r="X972" s="220"/>
      <c r="Y972" s="220">
        <f t="shared" si="385"/>
        <v>0</v>
      </c>
      <c r="Z972" s="220"/>
      <c r="AA972" s="220">
        <f t="shared" si="386"/>
        <v>0</v>
      </c>
      <c r="AC972" s="222" t="e">
        <f t="shared" si="397"/>
        <v>#DIV/0!</v>
      </c>
      <c r="AD972" s="220" t="e">
        <f t="shared" si="387"/>
        <v>#NUM!</v>
      </c>
      <c r="AE972" s="223" t="e">
        <f t="shared" si="388"/>
        <v>#NUM!</v>
      </c>
      <c r="AF972" s="223" t="e">
        <f t="shared" si="389"/>
        <v>#NUM!</v>
      </c>
      <c r="AG972" s="222" t="e">
        <f t="shared" si="390"/>
        <v>#NUM!</v>
      </c>
      <c r="AI972" s="220" t="e">
        <f t="shared" si="391"/>
        <v>#DIV/0!</v>
      </c>
      <c r="AJ972" s="222" t="e">
        <f t="shared" si="392"/>
        <v>#DIV/0!</v>
      </c>
      <c r="AK972" s="222" t="e">
        <f t="shared" si="393"/>
        <v>#DIV/0!</v>
      </c>
      <c r="AL972" s="222" t="e">
        <f t="shared" si="394"/>
        <v>#DIV/0!</v>
      </c>
    </row>
    <row r="973" spans="1:40" s="88" customFormat="1" ht="30" hidden="1" customHeight="1">
      <c r="A973" s="88">
        <f>'CONSTRUCTION COST ESTIMATE'!A973</f>
        <v>0</v>
      </c>
      <c r="B973" s="91">
        <f>'CONSTRUCTION COST ESTIMATE'!B973</f>
        <v>629.01</v>
      </c>
      <c r="C973" s="92" t="str">
        <f>'CONSTRUCTION COST ESTIMATE'!C973</f>
        <v>INSTALL VEHICULAR PROTECTION BOLLARD</v>
      </c>
      <c r="D973" s="93" t="str">
        <f>'CONSTRUCTION COST ESTIMATE'!BB973</f>
        <v>EA</v>
      </c>
      <c r="E973" s="94">
        <f>'CONSTRUCTION COST ESTIMATE'!BA973</f>
        <v>0</v>
      </c>
      <c r="F973" s="220">
        <f>'CONSTRUCTION COST ESTIMATE'!BC973</f>
        <v>0</v>
      </c>
      <c r="G973" s="221">
        <f>'CONSTRUCTION COST ESTIMATE'!BD973</f>
        <v>0</v>
      </c>
      <c r="H973" s="220"/>
      <c r="I973" s="220">
        <f t="shared" si="377"/>
        <v>0</v>
      </c>
      <c r="J973" s="220"/>
      <c r="K973" s="220">
        <f t="shared" si="378"/>
        <v>0</v>
      </c>
      <c r="L973" s="220"/>
      <c r="M973" s="220">
        <f t="shared" si="379"/>
        <v>0</v>
      </c>
      <c r="N973" s="220"/>
      <c r="O973" s="220">
        <f t="shared" si="380"/>
        <v>0</v>
      </c>
      <c r="P973" s="220"/>
      <c r="Q973" s="220">
        <f t="shared" si="381"/>
        <v>0</v>
      </c>
      <c r="R973" s="220"/>
      <c r="S973" s="220">
        <f t="shared" si="382"/>
        <v>0</v>
      </c>
      <c r="T973" s="220"/>
      <c r="U973" s="220">
        <f t="shared" si="383"/>
        <v>0</v>
      </c>
      <c r="V973" s="220"/>
      <c r="W973" s="220">
        <f t="shared" si="384"/>
        <v>0</v>
      </c>
      <c r="X973" s="220"/>
      <c r="Y973" s="220">
        <f t="shared" si="385"/>
        <v>0</v>
      </c>
      <c r="Z973" s="220"/>
      <c r="AA973" s="220">
        <f t="shared" si="386"/>
        <v>0</v>
      </c>
      <c r="AC973" s="222" t="e">
        <f t="shared" si="397"/>
        <v>#DIV/0!</v>
      </c>
      <c r="AD973" s="220" t="e">
        <f t="shared" si="387"/>
        <v>#NUM!</v>
      </c>
      <c r="AE973" s="223" t="e">
        <f t="shared" si="388"/>
        <v>#NUM!</v>
      </c>
      <c r="AF973" s="223" t="e">
        <f t="shared" si="389"/>
        <v>#NUM!</v>
      </c>
      <c r="AG973" s="222" t="e">
        <f t="shared" si="390"/>
        <v>#NUM!</v>
      </c>
      <c r="AI973" s="220" t="e">
        <f t="shared" si="391"/>
        <v>#DIV/0!</v>
      </c>
      <c r="AJ973" s="222" t="e">
        <f t="shared" si="392"/>
        <v>#DIV/0!</v>
      </c>
      <c r="AK973" s="222" t="e">
        <f t="shared" si="393"/>
        <v>#DIV/0!</v>
      </c>
      <c r="AL973" s="222" t="e">
        <f t="shared" si="394"/>
        <v>#DIV/0!</v>
      </c>
    </row>
    <row r="974" spans="1:40" s="88" customFormat="1" ht="30" hidden="1" customHeight="1">
      <c r="A974" s="88">
        <f>'CONSTRUCTION COST ESTIMATE'!A974</f>
        <v>0</v>
      </c>
      <c r="B974" s="91">
        <f>'CONSTRUCTION COST ESTIMATE'!B974</f>
        <v>629.01099999999997</v>
      </c>
      <c r="C974" s="92" t="str">
        <f>'CONSTRUCTION COST ESTIMATE'!C974</f>
        <v>STEEL CASING (16 INCH)</v>
      </c>
      <c r="D974" s="93" t="str">
        <f>'CONSTRUCTION COST ESTIMATE'!BB974</f>
        <v>LF</v>
      </c>
      <c r="E974" s="94">
        <f>'CONSTRUCTION COST ESTIMATE'!BA974</f>
        <v>0</v>
      </c>
      <c r="F974" s="220">
        <f>'CONSTRUCTION COST ESTIMATE'!BC974</f>
        <v>0</v>
      </c>
      <c r="G974" s="221">
        <f>'CONSTRUCTION COST ESTIMATE'!BD974</f>
        <v>0</v>
      </c>
      <c r="H974" s="220"/>
      <c r="I974" s="220">
        <f t="shared" si="377"/>
        <v>0</v>
      </c>
      <c r="J974" s="220"/>
      <c r="K974" s="220">
        <f t="shared" si="378"/>
        <v>0</v>
      </c>
      <c r="L974" s="220"/>
      <c r="M974" s="220">
        <f t="shared" si="379"/>
        <v>0</v>
      </c>
      <c r="N974" s="220"/>
      <c r="O974" s="220">
        <f t="shared" si="380"/>
        <v>0</v>
      </c>
      <c r="P974" s="220"/>
      <c r="Q974" s="220">
        <f t="shared" si="381"/>
        <v>0</v>
      </c>
      <c r="R974" s="220"/>
      <c r="S974" s="220">
        <f t="shared" si="382"/>
        <v>0</v>
      </c>
      <c r="T974" s="220"/>
      <c r="U974" s="220">
        <f t="shared" si="383"/>
        <v>0</v>
      </c>
      <c r="V974" s="220"/>
      <c r="W974" s="220">
        <f t="shared" si="384"/>
        <v>0</v>
      </c>
      <c r="X974" s="220"/>
      <c r="Y974" s="220">
        <f t="shared" si="385"/>
        <v>0</v>
      </c>
      <c r="Z974" s="220"/>
      <c r="AA974" s="220">
        <f t="shared" si="386"/>
        <v>0</v>
      </c>
      <c r="AC974" s="222" t="e">
        <f t="shared" si="397"/>
        <v>#DIV/0!</v>
      </c>
      <c r="AD974" s="220" t="e">
        <f t="shared" si="387"/>
        <v>#NUM!</v>
      </c>
      <c r="AE974" s="223" t="e">
        <f t="shared" si="388"/>
        <v>#NUM!</v>
      </c>
      <c r="AF974" s="223" t="e">
        <f t="shared" si="389"/>
        <v>#NUM!</v>
      </c>
      <c r="AG974" s="222" t="e">
        <f t="shared" si="390"/>
        <v>#NUM!</v>
      </c>
      <c r="AI974" s="220" t="e">
        <f t="shared" si="391"/>
        <v>#DIV/0!</v>
      </c>
      <c r="AJ974" s="222" t="e">
        <f t="shared" si="392"/>
        <v>#DIV/0!</v>
      </c>
      <c r="AK974" s="222" t="e">
        <f t="shared" si="393"/>
        <v>#DIV/0!</v>
      </c>
      <c r="AL974" s="222" t="e">
        <f t="shared" si="394"/>
        <v>#DIV/0!</v>
      </c>
    </row>
    <row r="975" spans="1:40" s="88" customFormat="1" ht="30" hidden="1" customHeight="1">
      <c r="A975" s="88">
        <f>'CONSTRUCTION COST ESTIMATE'!A975</f>
        <v>0</v>
      </c>
      <c r="B975" s="91">
        <f>'CONSTRUCTION COST ESTIMATE'!B975</f>
        <v>629.01199999999994</v>
      </c>
      <c r="C975" s="92" t="str">
        <f>'CONSTRUCTION COST ESTIMATE'!C975</f>
        <v>STEEL CASING (20 INCH)</v>
      </c>
      <c r="D975" s="93" t="str">
        <f>'CONSTRUCTION COST ESTIMATE'!BB975</f>
        <v>LF</v>
      </c>
      <c r="E975" s="94">
        <f>'CONSTRUCTION COST ESTIMATE'!BA975</f>
        <v>0</v>
      </c>
      <c r="F975" s="220">
        <f>'CONSTRUCTION COST ESTIMATE'!BC975</f>
        <v>0</v>
      </c>
      <c r="G975" s="221">
        <f>'CONSTRUCTION COST ESTIMATE'!BD975</f>
        <v>0</v>
      </c>
      <c r="H975" s="220"/>
      <c r="I975" s="220">
        <f t="shared" si="377"/>
        <v>0</v>
      </c>
      <c r="J975" s="220"/>
      <c r="K975" s="220">
        <f t="shared" si="378"/>
        <v>0</v>
      </c>
      <c r="L975" s="220"/>
      <c r="M975" s="220">
        <f t="shared" si="379"/>
        <v>0</v>
      </c>
      <c r="N975" s="220"/>
      <c r="O975" s="220">
        <f t="shared" si="380"/>
        <v>0</v>
      </c>
      <c r="P975" s="220"/>
      <c r="Q975" s="220">
        <f t="shared" si="381"/>
        <v>0</v>
      </c>
      <c r="R975" s="220"/>
      <c r="S975" s="220">
        <f t="shared" si="382"/>
        <v>0</v>
      </c>
      <c r="T975" s="220"/>
      <c r="U975" s="220">
        <f t="shared" si="383"/>
        <v>0</v>
      </c>
      <c r="V975" s="220"/>
      <c r="W975" s="220">
        <f t="shared" si="384"/>
        <v>0</v>
      </c>
      <c r="X975" s="220"/>
      <c r="Y975" s="220">
        <f t="shared" si="385"/>
        <v>0</v>
      </c>
      <c r="Z975" s="220"/>
      <c r="AA975" s="220">
        <f t="shared" si="386"/>
        <v>0</v>
      </c>
      <c r="AC975" s="222" t="e">
        <f t="shared" si="397"/>
        <v>#DIV/0!</v>
      </c>
      <c r="AD975" s="220" t="e">
        <f t="shared" si="387"/>
        <v>#NUM!</v>
      </c>
      <c r="AE975" s="223" t="e">
        <f t="shared" si="388"/>
        <v>#NUM!</v>
      </c>
      <c r="AF975" s="223" t="e">
        <f t="shared" si="389"/>
        <v>#NUM!</v>
      </c>
      <c r="AG975" s="222" t="e">
        <f t="shared" si="390"/>
        <v>#NUM!</v>
      </c>
      <c r="AI975" s="220" t="e">
        <f t="shared" si="391"/>
        <v>#DIV/0!</v>
      </c>
      <c r="AJ975" s="222" t="e">
        <f t="shared" si="392"/>
        <v>#DIV/0!</v>
      </c>
      <c r="AK975" s="222" t="e">
        <f t="shared" si="393"/>
        <v>#DIV/0!</v>
      </c>
      <c r="AL975" s="222" t="e">
        <f t="shared" si="394"/>
        <v>#DIV/0!</v>
      </c>
    </row>
    <row r="976" spans="1:40" s="88" customFormat="1" ht="30" hidden="1" customHeight="1">
      <c r="A976" s="88">
        <f>'CONSTRUCTION COST ESTIMATE'!A976</f>
        <v>0</v>
      </c>
      <c r="B976" s="91">
        <f>'CONSTRUCTION COST ESTIMATE'!B976</f>
        <v>629.01300000000003</v>
      </c>
      <c r="C976" s="92" t="str">
        <f>'CONSTRUCTION COST ESTIMATE'!C976</f>
        <v>STEEL CASING (24 INCH)</v>
      </c>
      <c r="D976" s="93" t="str">
        <f>'CONSTRUCTION COST ESTIMATE'!BB976</f>
        <v>LF</v>
      </c>
      <c r="E976" s="94">
        <f>'CONSTRUCTION COST ESTIMATE'!BA976</f>
        <v>0</v>
      </c>
      <c r="F976" s="220">
        <f>'CONSTRUCTION COST ESTIMATE'!BC976</f>
        <v>0</v>
      </c>
      <c r="G976" s="221">
        <f>'CONSTRUCTION COST ESTIMATE'!BD976</f>
        <v>0</v>
      </c>
      <c r="H976" s="220"/>
      <c r="I976" s="220">
        <f t="shared" si="377"/>
        <v>0</v>
      </c>
      <c r="J976" s="220"/>
      <c r="K976" s="220">
        <f t="shared" si="378"/>
        <v>0</v>
      </c>
      <c r="L976" s="220"/>
      <c r="M976" s="220">
        <f t="shared" si="379"/>
        <v>0</v>
      </c>
      <c r="N976" s="220"/>
      <c r="O976" s="220">
        <f t="shared" si="380"/>
        <v>0</v>
      </c>
      <c r="P976" s="220"/>
      <c r="Q976" s="220">
        <f t="shared" si="381"/>
        <v>0</v>
      </c>
      <c r="R976" s="220"/>
      <c r="S976" s="220">
        <f t="shared" si="382"/>
        <v>0</v>
      </c>
      <c r="T976" s="220"/>
      <c r="U976" s="220">
        <f t="shared" si="383"/>
        <v>0</v>
      </c>
      <c r="V976" s="220"/>
      <c r="W976" s="220">
        <f t="shared" si="384"/>
        <v>0</v>
      </c>
      <c r="X976" s="220"/>
      <c r="Y976" s="220">
        <f t="shared" si="385"/>
        <v>0</v>
      </c>
      <c r="Z976" s="220"/>
      <c r="AA976" s="220">
        <f t="shared" si="386"/>
        <v>0</v>
      </c>
      <c r="AC976" s="222" t="e">
        <f t="shared" si="397"/>
        <v>#DIV/0!</v>
      </c>
      <c r="AD976" s="220" t="e">
        <f t="shared" si="387"/>
        <v>#NUM!</v>
      </c>
      <c r="AE976" s="223" t="e">
        <f t="shared" si="388"/>
        <v>#NUM!</v>
      </c>
      <c r="AF976" s="223" t="e">
        <f t="shared" si="389"/>
        <v>#NUM!</v>
      </c>
      <c r="AG976" s="222" t="e">
        <f t="shared" si="390"/>
        <v>#NUM!</v>
      </c>
      <c r="AI976" s="220" t="e">
        <f t="shared" si="391"/>
        <v>#DIV/0!</v>
      </c>
      <c r="AJ976" s="222" t="e">
        <f t="shared" si="392"/>
        <v>#DIV/0!</v>
      </c>
      <c r="AK976" s="222" t="e">
        <f t="shared" si="393"/>
        <v>#DIV/0!</v>
      </c>
      <c r="AL976" s="222" t="e">
        <f t="shared" si="394"/>
        <v>#DIV/0!</v>
      </c>
    </row>
    <row r="977" spans="1:38" s="88" customFormat="1" ht="30" hidden="1" customHeight="1">
      <c r="A977" s="88">
        <f>'CONSTRUCTION COST ESTIMATE'!A977</f>
        <v>0</v>
      </c>
      <c r="B977" s="91">
        <f>'CONSTRUCTION COST ESTIMATE'!B977</f>
        <v>629.01400000000001</v>
      </c>
      <c r="C977" s="92" t="str">
        <f>'CONSTRUCTION COST ESTIMATE'!C977</f>
        <v>JACK AND BORING</v>
      </c>
      <c r="D977" s="93" t="str">
        <f>'CONSTRUCTION COST ESTIMATE'!BB977</f>
        <v>LS</v>
      </c>
      <c r="E977" s="94">
        <f>'CONSTRUCTION COST ESTIMATE'!BA977</f>
        <v>0</v>
      </c>
      <c r="F977" s="220">
        <f>'CONSTRUCTION COST ESTIMATE'!BC977</f>
        <v>0</v>
      </c>
      <c r="G977" s="221">
        <f>'CONSTRUCTION COST ESTIMATE'!BD977</f>
        <v>0</v>
      </c>
      <c r="H977" s="220"/>
      <c r="I977" s="220">
        <f t="shared" si="377"/>
        <v>0</v>
      </c>
      <c r="J977" s="220"/>
      <c r="K977" s="220">
        <f t="shared" si="378"/>
        <v>0</v>
      </c>
      <c r="L977" s="220"/>
      <c r="M977" s="220">
        <f t="shared" si="379"/>
        <v>0</v>
      </c>
      <c r="N977" s="220"/>
      <c r="O977" s="220">
        <f t="shared" si="380"/>
        <v>0</v>
      </c>
      <c r="P977" s="220"/>
      <c r="Q977" s="220">
        <f t="shared" si="381"/>
        <v>0</v>
      </c>
      <c r="R977" s="220"/>
      <c r="S977" s="220">
        <f t="shared" si="382"/>
        <v>0</v>
      </c>
      <c r="T977" s="220"/>
      <c r="U977" s="220">
        <f t="shared" si="383"/>
        <v>0</v>
      </c>
      <c r="V977" s="220"/>
      <c r="W977" s="220">
        <f t="shared" si="384"/>
        <v>0</v>
      </c>
      <c r="X977" s="220"/>
      <c r="Y977" s="220">
        <f t="shared" si="385"/>
        <v>0</v>
      </c>
      <c r="Z977" s="220"/>
      <c r="AA977" s="220">
        <f t="shared" si="386"/>
        <v>0</v>
      </c>
      <c r="AC977" s="222" t="e">
        <f t="shared" si="397"/>
        <v>#DIV/0!</v>
      </c>
      <c r="AD977" s="220" t="e">
        <f t="shared" si="387"/>
        <v>#NUM!</v>
      </c>
      <c r="AE977" s="223" t="e">
        <f t="shared" si="388"/>
        <v>#NUM!</v>
      </c>
      <c r="AF977" s="223" t="e">
        <f t="shared" si="389"/>
        <v>#NUM!</v>
      </c>
      <c r="AG977" s="222" t="e">
        <f t="shared" si="390"/>
        <v>#NUM!</v>
      </c>
      <c r="AI977" s="220" t="e">
        <f t="shared" si="391"/>
        <v>#DIV/0!</v>
      </c>
      <c r="AJ977" s="222" t="e">
        <f t="shared" si="392"/>
        <v>#DIV/0!</v>
      </c>
      <c r="AK977" s="222" t="e">
        <f t="shared" si="393"/>
        <v>#DIV/0!</v>
      </c>
      <c r="AL977" s="222" t="e">
        <f t="shared" si="394"/>
        <v>#DIV/0!</v>
      </c>
    </row>
    <row r="978" spans="1:38" s="88" customFormat="1" ht="30" hidden="1" customHeight="1">
      <c r="A978" s="88">
        <f>'CONSTRUCTION COST ESTIMATE'!A978</f>
        <v>0</v>
      </c>
      <c r="B978" s="91">
        <f>'CONSTRUCTION COST ESTIMATE'!B978</f>
        <v>629.01499999999999</v>
      </c>
      <c r="C978" s="92" t="str">
        <f>'CONSTRUCTION COST ESTIMATE'!C978</f>
        <v>JACK AND BORING INCLUDING STEEL CASING</v>
      </c>
      <c r="D978" s="93" t="str">
        <f>'CONSTRUCTION COST ESTIMATE'!BB978</f>
        <v>LS</v>
      </c>
      <c r="E978" s="94">
        <f>'CONSTRUCTION COST ESTIMATE'!BA978</f>
        <v>0</v>
      </c>
      <c r="F978" s="220">
        <f>'CONSTRUCTION COST ESTIMATE'!BC978</f>
        <v>0</v>
      </c>
      <c r="G978" s="221">
        <f>'CONSTRUCTION COST ESTIMATE'!BD978</f>
        <v>0</v>
      </c>
      <c r="H978" s="220"/>
      <c r="I978" s="220">
        <f t="shared" si="377"/>
        <v>0</v>
      </c>
      <c r="J978" s="220"/>
      <c r="K978" s="220">
        <f t="shared" si="378"/>
        <v>0</v>
      </c>
      <c r="L978" s="220"/>
      <c r="M978" s="220">
        <f t="shared" si="379"/>
        <v>0</v>
      </c>
      <c r="N978" s="220"/>
      <c r="O978" s="220">
        <f t="shared" si="380"/>
        <v>0</v>
      </c>
      <c r="P978" s="220"/>
      <c r="Q978" s="220">
        <f t="shared" si="381"/>
        <v>0</v>
      </c>
      <c r="R978" s="220"/>
      <c r="S978" s="220">
        <f t="shared" si="382"/>
        <v>0</v>
      </c>
      <c r="T978" s="220"/>
      <c r="U978" s="220">
        <f t="shared" si="383"/>
        <v>0</v>
      </c>
      <c r="V978" s="220"/>
      <c r="W978" s="220">
        <f t="shared" si="384"/>
        <v>0</v>
      </c>
      <c r="X978" s="220"/>
      <c r="Y978" s="220">
        <f t="shared" si="385"/>
        <v>0</v>
      </c>
      <c r="Z978" s="220"/>
      <c r="AA978" s="220">
        <f t="shared" si="386"/>
        <v>0</v>
      </c>
      <c r="AC978" s="222" t="e">
        <f t="shared" si="397"/>
        <v>#DIV/0!</v>
      </c>
      <c r="AD978" s="220" t="e">
        <f t="shared" si="387"/>
        <v>#NUM!</v>
      </c>
      <c r="AE978" s="223" t="e">
        <f t="shared" si="388"/>
        <v>#NUM!</v>
      </c>
      <c r="AF978" s="223" t="e">
        <f t="shared" si="389"/>
        <v>#NUM!</v>
      </c>
      <c r="AG978" s="222" t="e">
        <f t="shared" si="390"/>
        <v>#NUM!</v>
      </c>
      <c r="AI978" s="220" t="e">
        <f t="shared" si="391"/>
        <v>#DIV/0!</v>
      </c>
      <c r="AJ978" s="222" t="e">
        <f t="shared" si="392"/>
        <v>#DIV/0!</v>
      </c>
      <c r="AK978" s="222" t="e">
        <f t="shared" si="393"/>
        <v>#DIV/0!</v>
      </c>
      <c r="AL978" s="222" t="e">
        <f t="shared" si="394"/>
        <v>#DIV/0!</v>
      </c>
    </row>
    <row r="979" spans="1:38" s="88" customFormat="1" ht="30" hidden="1" customHeight="1">
      <c r="A979" s="88">
        <f>'CONSTRUCTION COST ESTIMATE'!A979</f>
        <v>0</v>
      </c>
      <c r="B979" s="91">
        <f>'CONSTRUCTION COST ESTIMATE'!B979</f>
        <v>629.02</v>
      </c>
      <c r="C979" s="92" t="str">
        <f>'CONSTRUCTION COST ESTIMATE'!C979</f>
        <v>MISCELLANEOUS LVVWD REQUIRED FIELD ADJUSTMENT</v>
      </c>
      <c r="D979" s="93" t="str">
        <f>'CONSTRUCTION COST ESTIMATE'!BB979</f>
        <v>FA</v>
      </c>
      <c r="E979" s="94">
        <f>'CONSTRUCTION COST ESTIMATE'!BA979</f>
        <v>0</v>
      </c>
      <c r="F979" s="220">
        <f>'CONSTRUCTION COST ESTIMATE'!BC979</f>
        <v>0</v>
      </c>
      <c r="G979" s="221">
        <f>'CONSTRUCTION COST ESTIMATE'!BD979</f>
        <v>0</v>
      </c>
      <c r="H979" s="220"/>
      <c r="I979" s="220">
        <f t="shared" si="377"/>
        <v>0</v>
      </c>
      <c r="J979" s="220"/>
      <c r="K979" s="220">
        <f t="shared" si="378"/>
        <v>0</v>
      </c>
      <c r="L979" s="220"/>
      <c r="M979" s="220">
        <f t="shared" si="379"/>
        <v>0</v>
      </c>
      <c r="N979" s="220"/>
      <c r="O979" s="220">
        <f t="shared" si="380"/>
        <v>0</v>
      </c>
      <c r="P979" s="220"/>
      <c r="Q979" s="220">
        <f t="shared" si="381"/>
        <v>0</v>
      </c>
      <c r="R979" s="220"/>
      <c r="S979" s="220">
        <f t="shared" si="382"/>
        <v>0</v>
      </c>
      <c r="T979" s="220"/>
      <c r="U979" s="220">
        <f t="shared" si="383"/>
        <v>0</v>
      </c>
      <c r="V979" s="220"/>
      <c r="W979" s="220">
        <f t="shared" si="384"/>
        <v>0</v>
      </c>
      <c r="X979" s="220"/>
      <c r="Y979" s="220">
        <f t="shared" si="385"/>
        <v>0</v>
      </c>
      <c r="Z979" s="220"/>
      <c r="AA979" s="220">
        <f t="shared" si="386"/>
        <v>0</v>
      </c>
      <c r="AC979" s="222" t="e">
        <f t="shared" si="397"/>
        <v>#DIV/0!</v>
      </c>
      <c r="AD979" s="220" t="e">
        <f t="shared" si="387"/>
        <v>#NUM!</v>
      </c>
      <c r="AE979" s="223" t="e">
        <f t="shared" si="388"/>
        <v>#NUM!</v>
      </c>
      <c r="AF979" s="223" t="e">
        <f t="shared" si="389"/>
        <v>#NUM!</v>
      </c>
      <c r="AG979" s="222" t="e">
        <f t="shared" si="390"/>
        <v>#NUM!</v>
      </c>
      <c r="AI979" s="220" t="e">
        <f t="shared" si="391"/>
        <v>#DIV/0!</v>
      </c>
      <c r="AJ979" s="222" t="e">
        <f t="shared" si="392"/>
        <v>#DIV/0!</v>
      </c>
      <c r="AK979" s="222" t="e">
        <f t="shared" si="393"/>
        <v>#DIV/0!</v>
      </c>
      <c r="AL979" s="222" t="e">
        <f t="shared" si="394"/>
        <v>#DIV/0!</v>
      </c>
    </row>
    <row r="980" spans="1:38" s="88" customFormat="1" ht="30" hidden="1" customHeight="1">
      <c r="A980" s="88">
        <f>'CONSTRUCTION COST ESTIMATE'!A980</f>
        <v>0</v>
      </c>
      <c r="B980" s="91">
        <f>'CONSTRUCTION COST ESTIMATE'!B980</f>
        <v>629.02099999999996</v>
      </c>
      <c r="C980" s="92" t="str">
        <f>'CONSTRUCTION COST ESTIMATE'!C980</f>
        <v>FIRE HYDRANT LATERAL (6 INCH)</v>
      </c>
      <c r="D980" s="93" t="str">
        <f>'CONSTRUCTION COST ESTIMATE'!BB980</f>
        <v>LF</v>
      </c>
      <c r="E980" s="94">
        <f>'CONSTRUCTION COST ESTIMATE'!BA980</f>
        <v>0</v>
      </c>
      <c r="F980" s="220">
        <f>'CONSTRUCTION COST ESTIMATE'!BC980</f>
        <v>0</v>
      </c>
      <c r="G980" s="221">
        <f>'CONSTRUCTION COST ESTIMATE'!BD980</f>
        <v>0</v>
      </c>
      <c r="H980" s="220"/>
      <c r="I980" s="220">
        <f t="shared" si="377"/>
        <v>0</v>
      </c>
      <c r="J980" s="220"/>
      <c r="K980" s="220">
        <f t="shared" si="378"/>
        <v>0</v>
      </c>
      <c r="L980" s="220"/>
      <c r="M980" s="220">
        <f t="shared" si="379"/>
        <v>0</v>
      </c>
      <c r="N980" s="220"/>
      <c r="O980" s="220">
        <f t="shared" si="380"/>
        <v>0</v>
      </c>
      <c r="P980" s="220"/>
      <c r="Q980" s="220">
        <f t="shared" si="381"/>
        <v>0</v>
      </c>
      <c r="R980" s="220"/>
      <c r="S980" s="220">
        <f t="shared" si="382"/>
        <v>0</v>
      </c>
      <c r="T980" s="220"/>
      <c r="U980" s="220">
        <f t="shared" si="383"/>
        <v>0</v>
      </c>
      <c r="V980" s="220"/>
      <c r="W980" s="220">
        <f t="shared" si="384"/>
        <v>0</v>
      </c>
      <c r="X980" s="220"/>
      <c r="Y980" s="220">
        <f t="shared" si="385"/>
        <v>0</v>
      </c>
      <c r="Z980" s="220"/>
      <c r="AA980" s="220">
        <f t="shared" si="386"/>
        <v>0</v>
      </c>
      <c r="AC980" s="222" t="e">
        <f t="shared" si="397"/>
        <v>#DIV/0!</v>
      </c>
      <c r="AD980" s="220" t="e">
        <f t="shared" si="387"/>
        <v>#NUM!</v>
      </c>
      <c r="AE980" s="223" t="e">
        <f t="shared" si="388"/>
        <v>#NUM!</v>
      </c>
      <c r="AF980" s="223" t="e">
        <f t="shared" si="389"/>
        <v>#NUM!</v>
      </c>
      <c r="AG980" s="222" t="e">
        <f t="shared" si="390"/>
        <v>#NUM!</v>
      </c>
      <c r="AI980" s="220" t="e">
        <f t="shared" si="391"/>
        <v>#DIV/0!</v>
      </c>
      <c r="AJ980" s="222" t="e">
        <f t="shared" si="392"/>
        <v>#DIV/0!</v>
      </c>
      <c r="AK980" s="222" t="e">
        <f t="shared" si="393"/>
        <v>#DIV/0!</v>
      </c>
      <c r="AL980" s="222" t="e">
        <f t="shared" si="394"/>
        <v>#DIV/0!</v>
      </c>
    </row>
    <row r="981" spans="1:38" s="88" customFormat="1" ht="30" hidden="1" customHeight="1">
      <c r="A981" s="88">
        <f>'CONSTRUCTION COST ESTIMATE'!A981</f>
        <v>0</v>
      </c>
      <c r="B981" s="91">
        <f>'CONSTRUCTION COST ESTIMATE'!B981</f>
        <v>629.02200000000005</v>
      </c>
      <c r="C981" s="92" t="str">
        <f>'CONSTRUCTION COST ESTIMATE'!C981</f>
        <v>RELOCATE FIRE HYDRANT ASSEMBLY</v>
      </c>
      <c r="D981" s="93" t="str">
        <f>'CONSTRUCTION COST ESTIMATE'!BB981</f>
        <v>EA</v>
      </c>
      <c r="E981" s="94">
        <f>'CONSTRUCTION COST ESTIMATE'!BA981</f>
        <v>0</v>
      </c>
      <c r="F981" s="220">
        <f>'CONSTRUCTION COST ESTIMATE'!BC981</f>
        <v>0</v>
      </c>
      <c r="G981" s="221">
        <f>'CONSTRUCTION COST ESTIMATE'!BD981</f>
        <v>0</v>
      </c>
      <c r="H981" s="220"/>
      <c r="I981" s="220">
        <f t="shared" si="377"/>
        <v>0</v>
      </c>
      <c r="J981" s="220"/>
      <c r="K981" s="220">
        <f t="shared" si="378"/>
        <v>0</v>
      </c>
      <c r="L981" s="220"/>
      <c r="M981" s="220">
        <f t="shared" si="379"/>
        <v>0</v>
      </c>
      <c r="N981" s="220"/>
      <c r="O981" s="220">
        <f t="shared" si="380"/>
        <v>0</v>
      </c>
      <c r="P981" s="220"/>
      <c r="Q981" s="220">
        <f t="shared" si="381"/>
        <v>0</v>
      </c>
      <c r="R981" s="220"/>
      <c r="S981" s="220">
        <f t="shared" si="382"/>
        <v>0</v>
      </c>
      <c r="T981" s="220"/>
      <c r="U981" s="220">
        <f t="shared" si="383"/>
        <v>0</v>
      </c>
      <c r="V981" s="220"/>
      <c r="W981" s="220">
        <f t="shared" si="384"/>
        <v>0</v>
      </c>
      <c r="X981" s="220"/>
      <c r="Y981" s="220">
        <f t="shared" si="385"/>
        <v>0</v>
      </c>
      <c r="Z981" s="220"/>
      <c r="AA981" s="220">
        <f t="shared" si="386"/>
        <v>0</v>
      </c>
      <c r="AC981" s="222" t="e">
        <f t="shared" si="397"/>
        <v>#DIV/0!</v>
      </c>
      <c r="AD981" s="220" t="e">
        <f t="shared" si="387"/>
        <v>#NUM!</v>
      </c>
      <c r="AE981" s="223" t="e">
        <f t="shared" si="388"/>
        <v>#NUM!</v>
      </c>
      <c r="AF981" s="223" t="e">
        <f t="shared" si="389"/>
        <v>#NUM!</v>
      </c>
      <c r="AG981" s="222" t="e">
        <f t="shared" si="390"/>
        <v>#NUM!</v>
      </c>
      <c r="AI981" s="220" t="e">
        <f t="shared" si="391"/>
        <v>#DIV/0!</v>
      </c>
      <c r="AJ981" s="222" t="e">
        <f t="shared" si="392"/>
        <v>#DIV/0!</v>
      </c>
      <c r="AK981" s="222" t="e">
        <f t="shared" si="393"/>
        <v>#DIV/0!</v>
      </c>
      <c r="AL981" s="222" t="e">
        <f t="shared" si="394"/>
        <v>#DIV/0!</v>
      </c>
    </row>
    <row r="982" spans="1:38" s="88" customFormat="1" ht="30" hidden="1" customHeight="1">
      <c r="A982" s="88">
        <f>'CONSTRUCTION COST ESTIMATE'!A982</f>
        <v>0</v>
      </c>
      <c r="B982" s="91">
        <f>'CONSTRUCTION COST ESTIMATE'!B982</f>
        <v>629.02300000000002</v>
      </c>
      <c r="C982" s="92" t="str">
        <f>'CONSTRUCTION COST ESTIMATE'!C982</f>
        <v>REMOVE AND REPLACE FIRE HYRANT CONCRETE PAD</v>
      </c>
      <c r="D982" s="93" t="str">
        <f>'CONSTRUCTION COST ESTIMATE'!BB982</f>
        <v>EA</v>
      </c>
      <c r="E982" s="94">
        <f>'CONSTRUCTION COST ESTIMATE'!BA982</f>
        <v>0</v>
      </c>
      <c r="F982" s="220">
        <f>'CONSTRUCTION COST ESTIMATE'!BC982</f>
        <v>0</v>
      </c>
      <c r="G982" s="221">
        <f>'CONSTRUCTION COST ESTIMATE'!BD982</f>
        <v>0</v>
      </c>
      <c r="H982" s="220"/>
      <c r="I982" s="220">
        <f t="shared" ref="I982:I1045" si="398">$E982*H982</f>
        <v>0</v>
      </c>
      <c r="J982" s="220"/>
      <c r="K982" s="220">
        <f t="shared" ref="K982:K1045" si="399">$E982*J982</f>
        <v>0</v>
      </c>
      <c r="L982" s="220"/>
      <c r="M982" s="220">
        <f t="shared" ref="M982:M1045" si="400">$E982*L982</f>
        <v>0</v>
      </c>
      <c r="N982" s="220"/>
      <c r="O982" s="220">
        <f t="shared" ref="O982:O1045" si="401">$E982*N982</f>
        <v>0</v>
      </c>
      <c r="P982" s="220"/>
      <c r="Q982" s="220">
        <f t="shared" ref="Q982:Q1045" si="402">$E982*P982</f>
        <v>0</v>
      </c>
      <c r="R982" s="220"/>
      <c r="S982" s="220">
        <f t="shared" ref="S982:S1045" si="403">$E982*R982</f>
        <v>0</v>
      </c>
      <c r="T982" s="220"/>
      <c r="U982" s="220">
        <f t="shared" ref="U982:U1045" si="404">$E982*T982</f>
        <v>0</v>
      </c>
      <c r="V982" s="220"/>
      <c r="W982" s="220">
        <f t="shared" ref="W982:W1045" si="405">$E982*V982</f>
        <v>0</v>
      </c>
      <c r="X982" s="220"/>
      <c r="Y982" s="220">
        <f t="shared" ref="Y982:Y1045" si="406">$E982*X982</f>
        <v>0</v>
      </c>
      <c r="Z982" s="220"/>
      <c r="AA982" s="220">
        <f t="shared" ref="AA982:AA1045" si="407">$E982*Z982</f>
        <v>0</v>
      </c>
      <c r="AC982" s="222" t="e">
        <f t="shared" si="397"/>
        <v>#DIV/0!</v>
      </c>
      <c r="AD982" s="220" t="e">
        <f t="shared" ref="AD982:AD1045" si="408">MEDIAN(H982,J982,L982,N982,P982,R982,T982,V982,X982,Z982)</f>
        <v>#NUM!</v>
      </c>
      <c r="AE982" s="223" t="e">
        <f t="shared" ref="AE982:AE1045" si="409">IF(H982&gt;AD982,"X","")</f>
        <v>#NUM!</v>
      </c>
      <c r="AF982" s="223" t="e">
        <f t="shared" ref="AF982:AF1045" si="410">IF(H982&lt;AD982,"X","")</f>
        <v>#NUM!</v>
      </c>
      <c r="AG982" s="222" t="e">
        <f t="shared" ref="AG982:AG1045" si="411">H982/AD982</f>
        <v>#NUM!</v>
      </c>
      <c r="AI982" s="220" t="e">
        <f t="shared" ref="AI982:AI1045" si="412">AVERAGE(H982,J982,L982,N982,P982,R982,T982,V982,X982,Z982)</f>
        <v>#DIV/0!</v>
      </c>
      <c r="AJ982" s="222" t="e">
        <f t="shared" ref="AJ982:AJ1045" si="413">AI982/F982</f>
        <v>#DIV/0!</v>
      </c>
      <c r="AK982" s="222" t="e">
        <f t="shared" ref="AK982:AK1045" si="414">H982/F982</f>
        <v>#DIV/0!</v>
      </c>
      <c r="AL982" s="222" t="e">
        <f t="shared" ref="AL982:AL1045" si="415">H982/AI982</f>
        <v>#DIV/0!</v>
      </c>
    </row>
    <row r="983" spans="1:38" s="88" customFormat="1" ht="30" hidden="1" customHeight="1">
      <c r="A983" s="88">
        <f>'CONSTRUCTION COST ESTIMATE'!A983</f>
        <v>0</v>
      </c>
      <c r="B983" s="91">
        <f>'CONSTRUCTION COST ESTIMATE'!B983</f>
        <v>629.024</v>
      </c>
      <c r="C983" s="92" t="str">
        <f>'CONSTRUCTION COST ESTIMATE'!C983</f>
        <v>RELOCATE WATER SERVICE</v>
      </c>
      <c r="D983" s="93" t="str">
        <f>'CONSTRUCTION COST ESTIMATE'!BB983</f>
        <v>LS</v>
      </c>
      <c r="E983" s="94">
        <f>'CONSTRUCTION COST ESTIMATE'!BA983</f>
        <v>0</v>
      </c>
      <c r="F983" s="220">
        <f>'CONSTRUCTION COST ESTIMATE'!BC983</f>
        <v>0</v>
      </c>
      <c r="G983" s="221">
        <f>'CONSTRUCTION COST ESTIMATE'!BD983</f>
        <v>0</v>
      </c>
      <c r="H983" s="220"/>
      <c r="I983" s="220">
        <f t="shared" si="398"/>
        <v>0</v>
      </c>
      <c r="J983" s="220"/>
      <c r="K983" s="220">
        <f t="shared" si="399"/>
        <v>0</v>
      </c>
      <c r="L983" s="220"/>
      <c r="M983" s="220">
        <f t="shared" si="400"/>
        <v>0</v>
      </c>
      <c r="N983" s="220"/>
      <c r="O983" s="220">
        <f t="shared" si="401"/>
        <v>0</v>
      </c>
      <c r="P983" s="220"/>
      <c r="Q983" s="220">
        <f t="shared" si="402"/>
        <v>0</v>
      </c>
      <c r="R983" s="220"/>
      <c r="S983" s="220">
        <f t="shared" si="403"/>
        <v>0</v>
      </c>
      <c r="T983" s="220"/>
      <c r="U983" s="220">
        <f t="shared" si="404"/>
        <v>0</v>
      </c>
      <c r="V983" s="220"/>
      <c r="W983" s="220">
        <f t="shared" si="405"/>
        <v>0</v>
      </c>
      <c r="X983" s="220"/>
      <c r="Y983" s="220">
        <f t="shared" si="406"/>
        <v>0</v>
      </c>
      <c r="Z983" s="220"/>
      <c r="AA983" s="220">
        <f t="shared" si="407"/>
        <v>0</v>
      </c>
      <c r="AC983" s="222" t="e">
        <f t="shared" si="397"/>
        <v>#DIV/0!</v>
      </c>
      <c r="AD983" s="220" t="e">
        <f t="shared" si="408"/>
        <v>#NUM!</v>
      </c>
      <c r="AE983" s="223" t="e">
        <f t="shared" si="409"/>
        <v>#NUM!</v>
      </c>
      <c r="AF983" s="223" t="e">
        <f t="shared" si="410"/>
        <v>#NUM!</v>
      </c>
      <c r="AG983" s="222" t="e">
        <f t="shared" si="411"/>
        <v>#NUM!</v>
      </c>
      <c r="AI983" s="220" t="e">
        <f t="shared" si="412"/>
        <v>#DIV/0!</v>
      </c>
      <c r="AJ983" s="222" t="e">
        <f t="shared" si="413"/>
        <v>#DIV/0!</v>
      </c>
      <c r="AK983" s="222" t="e">
        <f t="shared" si="414"/>
        <v>#DIV/0!</v>
      </c>
      <c r="AL983" s="222" t="e">
        <f t="shared" si="415"/>
        <v>#DIV/0!</v>
      </c>
    </row>
    <row r="984" spans="1:38" s="88" customFormat="1" ht="30" hidden="1" customHeight="1">
      <c r="A984" s="88">
        <f>'CONSTRUCTION COST ESTIMATE'!A984</f>
        <v>0</v>
      </c>
      <c r="B984" s="91">
        <f>'CONSTRUCTION COST ESTIMATE'!B984</f>
        <v>629.02499999999998</v>
      </c>
      <c r="C984" s="92" t="str">
        <f>'CONSTRUCTION COST ESTIMATE'!C984</f>
        <v>RELOCATE WATER SERVICE LATERAL</v>
      </c>
      <c r="D984" s="93" t="str">
        <f>'CONSTRUCTION COST ESTIMATE'!BB984</f>
        <v>EA</v>
      </c>
      <c r="E984" s="94">
        <f>'CONSTRUCTION COST ESTIMATE'!BA984</f>
        <v>0</v>
      </c>
      <c r="F984" s="220">
        <f>'CONSTRUCTION COST ESTIMATE'!BC984</f>
        <v>0</v>
      </c>
      <c r="G984" s="221">
        <f>'CONSTRUCTION COST ESTIMATE'!BD984</f>
        <v>0</v>
      </c>
      <c r="H984" s="220"/>
      <c r="I984" s="220">
        <f t="shared" si="398"/>
        <v>0</v>
      </c>
      <c r="J984" s="220"/>
      <c r="K984" s="220">
        <f t="shared" si="399"/>
        <v>0</v>
      </c>
      <c r="L984" s="220"/>
      <c r="M984" s="220">
        <f t="shared" si="400"/>
        <v>0</v>
      </c>
      <c r="N984" s="220"/>
      <c r="O984" s="220">
        <f t="shared" si="401"/>
        <v>0</v>
      </c>
      <c r="P984" s="220"/>
      <c r="Q984" s="220">
        <f t="shared" si="402"/>
        <v>0</v>
      </c>
      <c r="R984" s="220"/>
      <c r="S984" s="220">
        <f t="shared" si="403"/>
        <v>0</v>
      </c>
      <c r="T984" s="220"/>
      <c r="U984" s="220">
        <f t="shared" si="404"/>
        <v>0</v>
      </c>
      <c r="V984" s="220"/>
      <c r="W984" s="220">
        <f t="shared" si="405"/>
        <v>0</v>
      </c>
      <c r="X984" s="220"/>
      <c r="Y984" s="220">
        <f t="shared" si="406"/>
        <v>0</v>
      </c>
      <c r="Z984" s="220"/>
      <c r="AA984" s="220">
        <f t="shared" si="407"/>
        <v>0</v>
      </c>
      <c r="AC984" s="222" t="e">
        <f t="shared" si="397"/>
        <v>#DIV/0!</v>
      </c>
      <c r="AD984" s="220" t="e">
        <f t="shared" si="408"/>
        <v>#NUM!</v>
      </c>
      <c r="AE984" s="223" t="e">
        <f t="shared" si="409"/>
        <v>#NUM!</v>
      </c>
      <c r="AF984" s="223" t="e">
        <f t="shared" si="410"/>
        <v>#NUM!</v>
      </c>
      <c r="AG984" s="222" t="e">
        <f t="shared" si="411"/>
        <v>#NUM!</v>
      </c>
      <c r="AI984" s="220" t="e">
        <f t="shared" si="412"/>
        <v>#DIV/0!</v>
      </c>
      <c r="AJ984" s="222" t="e">
        <f t="shared" si="413"/>
        <v>#DIV/0!</v>
      </c>
      <c r="AK984" s="222" t="e">
        <f t="shared" si="414"/>
        <v>#DIV/0!</v>
      </c>
      <c r="AL984" s="222" t="e">
        <f t="shared" si="415"/>
        <v>#DIV/0!</v>
      </c>
    </row>
    <row r="985" spans="1:38" s="88" customFormat="1" ht="30" hidden="1" customHeight="1">
      <c r="A985" s="88">
        <f>'CONSTRUCTION COST ESTIMATE'!A985</f>
        <v>0</v>
      </c>
      <c r="B985" s="91">
        <f>'CONSTRUCTION COST ESTIMATE'!B985</f>
        <v>629.02599999999995</v>
      </c>
      <c r="C985" s="92" t="str">
        <f>'CONSTRUCTION COST ESTIMATE'!C985</f>
        <v>SERVICE LATERAL (1 INCH)</v>
      </c>
      <c r="D985" s="93" t="str">
        <f>'CONSTRUCTION COST ESTIMATE'!BB985</f>
        <v>LF</v>
      </c>
      <c r="E985" s="94">
        <f>'CONSTRUCTION COST ESTIMATE'!BA985</f>
        <v>0</v>
      </c>
      <c r="F985" s="220">
        <f>'CONSTRUCTION COST ESTIMATE'!BC985</f>
        <v>0</v>
      </c>
      <c r="G985" s="221">
        <f>'CONSTRUCTION COST ESTIMATE'!BD985</f>
        <v>0</v>
      </c>
      <c r="H985" s="220"/>
      <c r="I985" s="220">
        <f t="shared" si="398"/>
        <v>0</v>
      </c>
      <c r="J985" s="220"/>
      <c r="K985" s="220">
        <f t="shared" si="399"/>
        <v>0</v>
      </c>
      <c r="L985" s="220"/>
      <c r="M985" s="220">
        <f t="shared" si="400"/>
        <v>0</v>
      </c>
      <c r="N985" s="220"/>
      <c r="O985" s="220">
        <f t="shared" si="401"/>
        <v>0</v>
      </c>
      <c r="P985" s="220"/>
      <c r="Q985" s="220">
        <f t="shared" si="402"/>
        <v>0</v>
      </c>
      <c r="R985" s="220"/>
      <c r="S985" s="220">
        <f t="shared" si="403"/>
        <v>0</v>
      </c>
      <c r="T985" s="220"/>
      <c r="U985" s="220">
        <f t="shared" si="404"/>
        <v>0</v>
      </c>
      <c r="V985" s="220"/>
      <c r="W985" s="220">
        <f t="shared" si="405"/>
        <v>0</v>
      </c>
      <c r="X985" s="220"/>
      <c r="Y985" s="220">
        <f t="shared" si="406"/>
        <v>0</v>
      </c>
      <c r="Z985" s="220"/>
      <c r="AA985" s="220">
        <f t="shared" si="407"/>
        <v>0</v>
      </c>
      <c r="AC985" s="222" t="e">
        <f t="shared" si="397"/>
        <v>#DIV/0!</v>
      </c>
      <c r="AD985" s="220" t="e">
        <f t="shared" si="408"/>
        <v>#NUM!</v>
      </c>
      <c r="AE985" s="223" t="e">
        <f t="shared" si="409"/>
        <v>#NUM!</v>
      </c>
      <c r="AF985" s="223" t="e">
        <f t="shared" si="410"/>
        <v>#NUM!</v>
      </c>
      <c r="AG985" s="222" t="e">
        <f t="shared" si="411"/>
        <v>#NUM!</v>
      </c>
      <c r="AI985" s="220" t="e">
        <f t="shared" si="412"/>
        <v>#DIV/0!</v>
      </c>
      <c r="AJ985" s="222" t="e">
        <f t="shared" si="413"/>
        <v>#DIV/0!</v>
      </c>
      <c r="AK985" s="222" t="e">
        <f t="shared" si="414"/>
        <v>#DIV/0!</v>
      </c>
      <c r="AL985" s="222" t="e">
        <f t="shared" si="415"/>
        <v>#DIV/0!</v>
      </c>
    </row>
    <row r="986" spans="1:38" s="88" customFormat="1" ht="30" hidden="1" customHeight="1">
      <c r="A986" s="88">
        <f>'CONSTRUCTION COST ESTIMATE'!A986</f>
        <v>0</v>
      </c>
      <c r="B986" s="91">
        <f>'CONSTRUCTION COST ESTIMATE'!B986</f>
        <v>629.02700000000004</v>
      </c>
      <c r="C986" s="92" t="str">
        <f>'CONSTRUCTION COST ESTIMATE'!C986</f>
        <v>SERVICE LATERAL (2 INCH)</v>
      </c>
      <c r="D986" s="93" t="str">
        <f>'CONSTRUCTION COST ESTIMATE'!BB986</f>
        <v>LF</v>
      </c>
      <c r="E986" s="94">
        <f>'CONSTRUCTION COST ESTIMATE'!BA986</f>
        <v>0</v>
      </c>
      <c r="F986" s="220">
        <f>'CONSTRUCTION COST ESTIMATE'!BC986</f>
        <v>0</v>
      </c>
      <c r="G986" s="221">
        <f>'CONSTRUCTION COST ESTIMATE'!BD986</f>
        <v>0</v>
      </c>
      <c r="H986" s="220"/>
      <c r="I986" s="220">
        <f t="shared" si="398"/>
        <v>0</v>
      </c>
      <c r="J986" s="220"/>
      <c r="K986" s="220">
        <f t="shared" si="399"/>
        <v>0</v>
      </c>
      <c r="L986" s="220"/>
      <c r="M986" s="220">
        <f t="shared" si="400"/>
        <v>0</v>
      </c>
      <c r="N986" s="220"/>
      <c r="O986" s="220">
        <f t="shared" si="401"/>
        <v>0</v>
      </c>
      <c r="P986" s="220"/>
      <c r="Q986" s="220">
        <f t="shared" si="402"/>
        <v>0</v>
      </c>
      <c r="R986" s="220"/>
      <c r="S986" s="220">
        <f t="shared" si="403"/>
        <v>0</v>
      </c>
      <c r="T986" s="220"/>
      <c r="U986" s="220">
        <f t="shared" si="404"/>
        <v>0</v>
      </c>
      <c r="V986" s="220"/>
      <c r="W986" s="220">
        <f t="shared" si="405"/>
        <v>0</v>
      </c>
      <c r="X986" s="220"/>
      <c r="Y986" s="220">
        <f t="shared" si="406"/>
        <v>0</v>
      </c>
      <c r="Z986" s="220"/>
      <c r="AA986" s="220">
        <f t="shared" si="407"/>
        <v>0</v>
      </c>
      <c r="AC986" s="222" t="e">
        <f t="shared" si="397"/>
        <v>#DIV/0!</v>
      </c>
      <c r="AD986" s="220" t="e">
        <f t="shared" si="408"/>
        <v>#NUM!</v>
      </c>
      <c r="AE986" s="223" t="e">
        <f t="shared" si="409"/>
        <v>#NUM!</v>
      </c>
      <c r="AF986" s="223" t="e">
        <f t="shared" si="410"/>
        <v>#NUM!</v>
      </c>
      <c r="AG986" s="222" t="e">
        <f t="shared" si="411"/>
        <v>#NUM!</v>
      </c>
      <c r="AI986" s="220" t="e">
        <f t="shared" si="412"/>
        <v>#DIV/0!</v>
      </c>
      <c r="AJ986" s="222" t="e">
        <f t="shared" si="413"/>
        <v>#DIV/0!</v>
      </c>
      <c r="AK986" s="222" t="e">
        <f t="shared" si="414"/>
        <v>#DIV/0!</v>
      </c>
      <c r="AL986" s="222" t="e">
        <f t="shared" si="415"/>
        <v>#DIV/0!</v>
      </c>
    </row>
    <row r="987" spans="1:38" s="88" customFormat="1" ht="30" hidden="1" customHeight="1">
      <c r="A987" s="88">
        <f>'CONSTRUCTION COST ESTIMATE'!A987</f>
        <v>0</v>
      </c>
      <c r="B987" s="91">
        <f>'CONSTRUCTION COST ESTIMATE'!B987</f>
        <v>629.02800000000002</v>
      </c>
      <c r="C987" s="92" t="str">
        <f>'CONSTRUCTION COST ESTIMATE'!C987</f>
        <v>45 DEGREE WATER MAIN MODIFICATION</v>
      </c>
      <c r="D987" s="93" t="str">
        <f>'CONSTRUCTION COST ESTIMATE'!BB987</f>
        <v>EA</v>
      </c>
      <c r="E987" s="94">
        <f>'CONSTRUCTION COST ESTIMATE'!BA987</f>
        <v>0</v>
      </c>
      <c r="F987" s="220">
        <f>'CONSTRUCTION COST ESTIMATE'!BC987</f>
        <v>0</v>
      </c>
      <c r="G987" s="221">
        <f>'CONSTRUCTION COST ESTIMATE'!BD987</f>
        <v>0</v>
      </c>
      <c r="H987" s="220"/>
      <c r="I987" s="220">
        <f t="shared" si="398"/>
        <v>0</v>
      </c>
      <c r="J987" s="220"/>
      <c r="K987" s="220">
        <f t="shared" si="399"/>
        <v>0</v>
      </c>
      <c r="L987" s="220"/>
      <c r="M987" s="220">
        <f t="shared" si="400"/>
        <v>0</v>
      </c>
      <c r="N987" s="220"/>
      <c r="O987" s="220">
        <f t="shared" si="401"/>
        <v>0</v>
      </c>
      <c r="P987" s="220"/>
      <c r="Q987" s="220">
        <f t="shared" si="402"/>
        <v>0</v>
      </c>
      <c r="R987" s="220"/>
      <c r="S987" s="220">
        <f t="shared" si="403"/>
        <v>0</v>
      </c>
      <c r="T987" s="220"/>
      <c r="U987" s="220">
        <f t="shared" si="404"/>
        <v>0</v>
      </c>
      <c r="V987" s="220"/>
      <c r="W987" s="220">
        <f t="shared" si="405"/>
        <v>0</v>
      </c>
      <c r="X987" s="220"/>
      <c r="Y987" s="220">
        <f t="shared" si="406"/>
        <v>0</v>
      </c>
      <c r="Z987" s="220"/>
      <c r="AA987" s="220">
        <f t="shared" si="407"/>
        <v>0</v>
      </c>
      <c r="AC987" s="222" t="e">
        <f t="shared" si="397"/>
        <v>#DIV/0!</v>
      </c>
      <c r="AD987" s="220" t="e">
        <f t="shared" si="408"/>
        <v>#NUM!</v>
      </c>
      <c r="AE987" s="223" t="e">
        <f t="shared" si="409"/>
        <v>#NUM!</v>
      </c>
      <c r="AF987" s="223" t="e">
        <f t="shared" si="410"/>
        <v>#NUM!</v>
      </c>
      <c r="AG987" s="222" t="e">
        <f t="shared" si="411"/>
        <v>#NUM!</v>
      </c>
      <c r="AI987" s="220" t="e">
        <f t="shared" si="412"/>
        <v>#DIV/0!</v>
      </c>
      <c r="AJ987" s="222" t="e">
        <f t="shared" si="413"/>
        <v>#DIV/0!</v>
      </c>
      <c r="AK987" s="222" t="e">
        <f t="shared" si="414"/>
        <v>#DIV/0!</v>
      </c>
      <c r="AL987" s="222" t="e">
        <f t="shared" si="415"/>
        <v>#DIV/0!</v>
      </c>
    </row>
    <row r="988" spans="1:38" s="88" customFormat="1" ht="30" hidden="1" customHeight="1">
      <c r="A988" s="88">
        <f>'CONSTRUCTION COST ESTIMATE'!A988</f>
        <v>0</v>
      </c>
      <c r="B988" s="91">
        <f>'CONSTRUCTION COST ESTIMATE'!B988</f>
        <v>629.029</v>
      </c>
      <c r="C988" s="92" t="str">
        <f>'CONSTRUCTION COST ESTIMATE'!C988</f>
        <v>REPLACE WATER MAIN</v>
      </c>
      <c r="D988" s="93" t="str">
        <f>'CONSTRUCTION COST ESTIMATE'!BB988</f>
        <v>LS</v>
      </c>
      <c r="E988" s="94">
        <f>'CONSTRUCTION COST ESTIMATE'!BA988</f>
        <v>0</v>
      </c>
      <c r="F988" s="220">
        <f>'CONSTRUCTION COST ESTIMATE'!BC988</f>
        <v>0</v>
      </c>
      <c r="G988" s="221">
        <f>'CONSTRUCTION COST ESTIMATE'!BD988</f>
        <v>0</v>
      </c>
      <c r="H988" s="220"/>
      <c r="I988" s="220">
        <f t="shared" si="398"/>
        <v>0</v>
      </c>
      <c r="J988" s="220"/>
      <c r="K988" s="220">
        <f t="shared" si="399"/>
        <v>0</v>
      </c>
      <c r="L988" s="220"/>
      <c r="M988" s="220">
        <f t="shared" si="400"/>
        <v>0</v>
      </c>
      <c r="N988" s="220"/>
      <c r="O988" s="220">
        <f t="shared" si="401"/>
        <v>0</v>
      </c>
      <c r="P988" s="220"/>
      <c r="Q988" s="220">
        <f t="shared" si="402"/>
        <v>0</v>
      </c>
      <c r="R988" s="220"/>
      <c r="S988" s="220">
        <f t="shared" si="403"/>
        <v>0</v>
      </c>
      <c r="T988" s="220"/>
      <c r="U988" s="220">
        <f t="shared" si="404"/>
        <v>0</v>
      </c>
      <c r="V988" s="220"/>
      <c r="W988" s="220">
        <f t="shared" si="405"/>
        <v>0</v>
      </c>
      <c r="X988" s="220"/>
      <c r="Y988" s="220">
        <f t="shared" si="406"/>
        <v>0</v>
      </c>
      <c r="Z988" s="220"/>
      <c r="AA988" s="220">
        <f t="shared" si="407"/>
        <v>0</v>
      </c>
      <c r="AC988" s="222" t="e">
        <f t="shared" si="397"/>
        <v>#DIV/0!</v>
      </c>
      <c r="AD988" s="220" t="e">
        <f t="shared" si="408"/>
        <v>#NUM!</v>
      </c>
      <c r="AE988" s="223" t="e">
        <f t="shared" si="409"/>
        <v>#NUM!</v>
      </c>
      <c r="AF988" s="223" t="e">
        <f t="shared" si="410"/>
        <v>#NUM!</v>
      </c>
      <c r="AG988" s="222" t="e">
        <f t="shared" si="411"/>
        <v>#NUM!</v>
      </c>
      <c r="AI988" s="220" t="e">
        <f t="shared" si="412"/>
        <v>#DIV/0!</v>
      </c>
      <c r="AJ988" s="222" t="e">
        <f t="shared" si="413"/>
        <v>#DIV/0!</v>
      </c>
      <c r="AK988" s="222" t="e">
        <f t="shared" si="414"/>
        <v>#DIV/0!</v>
      </c>
      <c r="AL988" s="222" t="e">
        <f t="shared" si="415"/>
        <v>#DIV/0!</v>
      </c>
    </row>
    <row r="989" spans="1:38" s="88" customFormat="1" ht="30" hidden="1" customHeight="1">
      <c r="A989" s="88">
        <f>'CONSTRUCTION COST ESTIMATE'!A989</f>
        <v>0</v>
      </c>
      <c r="B989" s="91">
        <f>'CONSTRUCTION COST ESTIMATE'!B989</f>
        <v>629.03</v>
      </c>
      <c r="C989" s="92" t="str">
        <f>'CONSTRUCTION COST ESTIMATE'!C989</f>
        <v>ADJUST WATER ACCESS MANHOLE COVER</v>
      </c>
      <c r="D989" s="93" t="str">
        <f>'CONSTRUCTION COST ESTIMATE'!BB989</f>
        <v>EA</v>
      </c>
      <c r="E989" s="94">
        <f>'CONSTRUCTION COST ESTIMATE'!BA989</f>
        <v>0</v>
      </c>
      <c r="F989" s="220">
        <f>'CONSTRUCTION COST ESTIMATE'!BC989</f>
        <v>0</v>
      </c>
      <c r="G989" s="221">
        <f>'CONSTRUCTION COST ESTIMATE'!BD989</f>
        <v>0</v>
      </c>
      <c r="H989" s="220"/>
      <c r="I989" s="220">
        <f t="shared" si="398"/>
        <v>0</v>
      </c>
      <c r="J989" s="220"/>
      <c r="K989" s="220">
        <f t="shared" si="399"/>
        <v>0</v>
      </c>
      <c r="L989" s="220"/>
      <c r="M989" s="220">
        <f t="shared" si="400"/>
        <v>0</v>
      </c>
      <c r="N989" s="220"/>
      <c r="O989" s="220">
        <f t="shared" si="401"/>
        <v>0</v>
      </c>
      <c r="P989" s="220"/>
      <c r="Q989" s="220">
        <f t="shared" si="402"/>
        <v>0</v>
      </c>
      <c r="R989" s="220"/>
      <c r="S989" s="220">
        <f t="shared" si="403"/>
        <v>0</v>
      </c>
      <c r="T989" s="220"/>
      <c r="U989" s="220">
        <f t="shared" si="404"/>
        <v>0</v>
      </c>
      <c r="V989" s="220"/>
      <c r="W989" s="220">
        <f t="shared" si="405"/>
        <v>0</v>
      </c>
      <c r="X989" s="220"/>
      <c r="Y989" s="220">
        <f t="shared" si="406"/>
        <v>0</v>
      </c>
      <c r="Z989" s="220"/>
      <c r="AA989" s="220">
        <f t="shared" si="407"/>
        <v>0</v>
      </c>
      <c r="AC989" s="222" t="e">
        <f t="shared" si="397"/>
        <v>#DIV/0!</v>
      </c>
      <c r="AD989" s="220" t="e">
        <f t="shared" si="408"/>
        <v>#NUM!</v>
      </c>
      <c r="AE989" s="223" t="e">
        <f t="shared" si="409"/>
        <v>#NUM!</v>
      </c>
      <c r="AF989" s="223" t="e">
        <f t="shared" si="410"/>
        <v>#NUM!</v>
      </c>
      <c r="AG989" s="222" t="e">
        <f t="shared" si="411"/>
        <v>#NUM!</v>
      </c>
      <c r="AI989" s="220" t="e">
        <f t="shared" si="412"/>
        <v>#DIV/0!</v>
      </c>
      <c r="AJ989" s="222" t="e">
        <f t="shared" si="413"/>
        <v>#DIV/0!</v>
      </c>
      <c r="AK989" s="222" t="e">
        <f t="shared" si="414"/>
        <v>#DIV/0!</v>
      </c>
      <c r="AL989" s="222" t="e">
        <f t="shared" si="415"/>
        <v>#DIV/0!</v>
      </c>
    </row>
    <row r="990" spans="1:38" s="88" customFormat="1" ht="30" hidden="1" customHeight="1">
      <c r="A990" s="88">
        <f>'CONSTRUCTION COST ESTIMATE'!A990</f>
        <v>0</v>
      </c>
      <c r="B990" s="91">
        <f>'CONSTRUCTION COST ESTIMATE'!B990</f>
        <v>629.03099999999995</v>
      </c>
      <c r="C990" s="92" t="str">
        <f>'CONSTRUCTION COST ESTIMATE'!C990</f>
        <v>WATER METER (0.75 INCH)</v>
      </c>
      <c r="D990" s="93" t="str">
        <f>'CONSTRUCTION COST ESTIMATE'!BB990</f>
        <v>EA</v>
      </c>
      <c r="E990" s="94">
        <f>'CONSTRUCTION COST ESTIMATE'!BA990</f>
        <v>0</v>
      </c>
      <c r="F990" s="220">
        <f>'CONSTRUCTION COST ESTIMATE'!BC990</f>
        <v>0</v>
      </c>
      <c r="G990" s="221">
        <f>'CONSTRUCTION COST ESTIMATE'!BD990</f>
        <v>0</v>
      </c>
      <c r="H990" s="220"/>
      <c r="I990" s="220">
        <f t="shared" si="398"/>
        <v>0</v>
      </c>
      <c r="J990" s="220"/>
      <c r="K990" s="220">
        <f t="shared" si="399"/>
        <v>0</v>
      </c>
      <c r="L990" s="220"/>
      <c r="M990" s="220">
        <f t="shared" si="400"/>
        <v>0</v>
      </c>
      <c r="N990" s="220"/>
      <c r="O990" s="220">
        <f t="shared" si="401"/>
        <v>0</v>
      </c>
      <c r="P990" s="220"/>
      <c r="Q990" s="220">
        <f t="shared" si="402"/>
        <v>0</v>
      </c>
      <c r="R990" s="220"/>
      <c r="S990" s="220">
        <f t="shared" si="403"/>
        <v>0</v>
      </c>
      <c r="T990" s="220"/>
      <c r="U990" s="220">
        <f t="shared" si="404"/>
        <v>0</v>
      </c>
      <c r="V990" s="220"/>
      <c r="W990" s="220">
        <f t="shared" si="405"/>
        <v>0</v>
      </c>
      <c r="X990" s="220"/>
      <c r="Y990" s="220">
        <f t="shared" si="406"/>
        <v>0</v>
      </c>
      <c r="Z990" s="220"/>
      <c r="AA990" s="220">
        <f t="shared" si="407"/>
        <v>0</v>
      </c>
      <c r="AC990" s="222" t="e">
        <f t="shared" si="397"/>
        <v>#DIV/0!</v>
      </c>
      <c r="AD990" s="220" t="e">
        <f t="shared" si="408"/>
        <v>#NUM!</v>
      </c>
      <c r="AE990" s="223" t="e">
        <f t="shared" si="409"/>
        <v>#NUM!</v>
      </c>
      <c r="AF990" s="223" t="e">
        <f t="shared" si="410"/>
        <v>#NUM!</v>
      </c>
      <c r="AG990" s="222" t="e">
        <f t="shared" si="411"/>
        <v>#NUM!</v>
      </c>
      <c r="AI990" s="220" t="e">
        <f t="shared" si="412"/>
        <v>#DIV/0!</v>
      </c>
      <c r="AJ990" s="222" t="e">
        <f t="shared" si="413"/>
        <v>#DIV/0!</v>
      </c>
      <c r="AK990" s="222" t="e">
        <f t="shared" si="414"/>
        <v>#DIV/0!</v>
      </c>
      <c r="AL990" s="222" t="e">
        <f t="shared" si="415"/>
        <v>#DIV/0!</v>
      </c>
    </row>
    <row r="991" spans="1:38" s="88" customFormat="1" ht="30" hidden="1" customHeight="1">
      <c r="A991" s="88">
        <f>'CONSTRUCTION COST ESTIMATE'!A991</f>
        <v>0</v>
      </c>
      <c r="B991" s="91">
        <f>'CONSTRUCTION COST ESTIMATE'!B991</f>
        <v>629.03200000000004</v>
      </c>
      <c r="C991" s="92" t="str">
        <f>'CONSTRUCTION COST ESTIMATE'!C991</f>
        <v>WATER METER (1 INCH)</v>
      </c>
      <c r="D991" s="93" t="str">
        <f>'CONSTRUCTION COST ESTIMATE'!BB991</f>
        <v>EA</v>
      </c>
      <c r="E991" s="94">
        <f>'CONSTRUCTION COST ESTIMATE'!BA991</f>
        <v>0</v>
      </c>
      <c r="F991" s="220">
        <f>'CONSTRUCTION COST ESTIMATE'!BC991</f>
        <v>0</v>
      </c>
      <c r="G991" s="221">
        <f>'CONSTRUCTION COST ESTIMATE'!BD991</f>
        <v>0</v>
      </c>
      <c r="H991" s="220"/>
      <c r="I991" s="220">
        <f t="shared" si="398"/>
        <v>0</v>
      </c>
      <c r="J991" s="220"/>
      <c r="K991" s="220">
        <f t="shared" si="399"/>
        <v>0</v>
      </c>
      <c r="L991" s="220"/>
      <c r="M991" s="220">
        <f t="shared" si="400"/>
        <v>0</v>
      </c>
      <c r="N991" s="220"/>
      <c r="O991" s="220">
        <f t="shared" si="401"/>
        <v>0</v>
      </c>
      <c r="P991" s="220"/>
      <c r="Q991" s="220">
        <f t="shared" si="402"/>
        <v>0</v>
      </c>
      <c r="R991" s="220"/>
      <c r="S991" s="220">
        <f t="shared" si="403"/>
        <v>0</v>
      </c>
      <c r="T991" s="220"/>
      <c r="U991" s="220">
        <f t="shared" si="404"/>
        <v>0</v>
      </c>
      <c r="V991" s="220"/>
      <c r="W991" s="220">
        <f t="shared" si="405"/>
        <v>0</v>
      </c>
      <c r="X991" s="220"/>
      <c r="Y991" s="220">
        <f t="shared" si="406"/>
        <v>0</v>
      </c>
      <c r="Z991" s="220"/>
      <c r="AA991" s="220">
        <f t="shared" si="407"/>
        <v>0</v>
      </c>
      <c r="AC991" s="222" t="e">
        <f t="shared" si="397"/>
        <v>#DIV/0!</v>
      </c>
      <c r="AD991" s="220" t="e">
        <f t="shared" si="408"/>
        <v>#NUM!</v>
      </c>
      <c r="AE991" s="223" t="e">
        <f t="shared" si="409"/>
        <v>#NUM!</v>
      </c>
      <c r="AF991" s="223" t="e">
        <f t="shared" si="410"/>
        <v>#NUM!</v>
      </c>
      <c r="AG991" s="222" t="e">
        <f t="shared" si="411"/>
        <v>#NUM!</v>
      </c>
      <c r="AI991" s="220" t="e">
        <f t="shared" si="412"/>
        <v>#DIV/0!</v>
      </c>
      <c r="AJ991" s="222" t="e">
        <f t="shared" si="413"/>
        <v>#DIV/0!</v>
      </c>
      <c r="AK991" s="222" t="e">
        <f t="shared" si="414"/>
        <v>#DIV/0!</v>
      </c>
      <c r="AL991" s="222" t="e">
        <f t="shared" si="415"/>
        <v>#DIV/0!</v>
      </c>
    </row>
    <row r="992" spans="1:38" s="88" customFormat="1" ht="30" hidden="1" customHeight="1">
      <c r="A992" s="88">
        <f>'CONSTRUCTION COST ESTIMATE'!A992</f>
        <v>0</v>
      </c>
      <c r="B992" s="91">
        <f>'CONSTRUCTION COST ESTIMATE'!B992</f>
        <v>629.03300000000002</v>
      </c>
      <c r="C992" s="92" t="str">
        <f>'CONSTRUCTION COST ESTIMATE'!C992</f>
        <v>WATER METER AND METER BOX (1 INCH)</v>
      </c>
      <c r="D992" s="93" t="str">
        <f>'CONSTRUCTION COST ESTIMATE'!BB992</f>
        <v>EA</v>
      </c>
      <c r="E992" s="94">
        <f>'CONSTRUCTION COST ESTIMATE'!BA992</f>
        <v>0</v>
      </c>
      <c r="F992" s="220">
        <f>'CONSTRUCTION COST ESTIMATE'!BC992</f>
        <v>0</v>
      </c>
      <c r="G992" s="221">
        <f>'CONSTRUCTION COST ESTIMATE'!BD992</f>
        <v>0</v>
      </c>
      <c r="H992" s="220"/>
      <c r="I992" s="220">
        <f t="shared" si="398"/>
        <v>0</v>
      </c>
      <c r="J992" s="220"/>
      <c r="K992" s="220">
        <f t="shared" si="399"/>
        <v>0</v>
      </c>
      <c r="L992" s="220"/>
      <c r="M992" s="220">
        <f t="shared" si="400"/>
        <v>0</v>
      </c>
      <c r="N992" s="220"/>
      <c r="O992" s="220">
        <f t="shared" si="401"/>
        <v>0</v>
      </c>
      <c r="P992" s="220"/>
      <c r="Q992" s="220">
        <f t="shared" si="402"/>
        <v>0</v>
      </c>
      <c r="R992" s="220"/>
      <c r="S992" s="220">
        <f t="shared" si="403"/>
        <v>0</v>
      </c>
      <c r="T992" s="220"/>
      <c r="U992" s="220">
        <f t="shared" si="404"/>
        <v>0</v>
      </c>
      <c r="V992" s="220"/>
      <c r="W992" s="220">
        <f t="shared" si="405"/>
        <v>0</v>
      </c>
      <c r="X992" s="220"/>
      <c r="Y992" s="220">
        <f t="shared" si="406"/>
        <v>0</v>
      </c>
      <c r="Z992" s="220"/>
      <c r="AA992" s="220">
        <f t="shared" si="407"/>
        <v>0</v>
      </c>
      <c r="AC992" s="222" t="e">
        <f t="shared" si="397"/>
        <v>#DIV/0!</v>
      </c>
      <c r="AD992" s="220" t="e">
        <f t="shared" si="408"/>
        <v>#NUM!</v>
      </c>
      <c r="AE992" s="223" t="e">
        <f t="shared" si="409"/>
        <v>#NUM!</v>
      </c>
      <c r="AF992" s="223" t="e">
        <f t="shared" si="410"/>
        <v>#NUM!</v>
      </c>
      <c r="AG992" s="222" t="e">
        <f t="shared" si="411"/>
        <v>#NUM!</v>
      </c>
      <c r="AI992" s="220" t="e">
        <f t="shared" si="412"/>
        <v>#DIV/0!</v>
      </c>
      <c r="AJ992" s="222" t="e">
        <f t="shared" si="413"/>
        <v>#DIV/0!</v>
      </c>
      <c r="AK992" s="222" t="e">
        <f t="shared" si="414"/>
        <v>#DIV/0!</v>
      </c>
      <c r="AL992" s="222" t="e">
        <f t="shared" si="415"/>
        <v>#DIV/0!</v>
      </c>
    </row>
    <row r="993" spans="1:38" s="88" customFormat="1" ht="30" hidden="1" customHeight="1">
      <c r="A993" s="88">
        <f>'CONSTRUCTION COST ESTIMATE'!A993</f>
        <v>0</v>
      </c>
      <c r="B993" s="91">
        <f>'CONSTRUCTION COST ESTIMATE'!B993</f>
        <v>629.03399999999999</v>
      </c>
      <c r="C993" s="92" t="str">
        <f>'CONSTRUCTION COST ESTIMATE'!C993</f>
        <v>ABANDON EXISTING WATER METER</v>
      </c>
      <c r="D993" s="93" t="str">
        <f>'CONSTRUCTION COST ESTIMATE'!BB993</f>
        <v>EA</v>
      </c>
      <c r="E993" s="94">
        <f>'CONSTRUCTION COST ESTIMATE'!BA993</f>
        <v>0</v>
      </c>
      <c r="F993" s="220">
        <f>'CONSTRUCTION COST ESTIMATE'!BC993</f>
        <v>0</v>
      </c>
      <c r="G993" s="221">
        <f>'CONSTRUCTION COST ESTIMATE'!BD993</f>
        <v>0</v>
      </c>
      <c r="H993" s="220"/>
      <c r="I993" s="220">
        <f t="shared" si="398"/>
        <v>0</v>
      </c>
      <c r="J993" s="220"/>
      <c r="K993" s="220">
        <f t="shared" si="399"/>
        <v>0</v>
      </c>
      <c r="L993" s="220"/>
      <c r="M993" s="220">
        <f t="shared" si="400"/>
        <v>0</v>
      </c>
      <c r="N993" s="220"/>
      <c r="O993" s="220">
        <f t="shared" si="401"/>
        <v>0</v>
      </c>
      <c r="P993" s="220"/>
      <c r="Q993" s="220">
        <f t="shared" si="402"/>
        <v>0</v>
      </c>
      <c r="R993" s="220"/>
      <c r="S993" s="220">
        <f t="shared" si="403"/>
        <v>0</v>
      </c>
      <c r="T993" s="220"/>
      <c r="U993" s="220">
        <f t="shared" si="404"/>
        <v>0</v>
      </c>
      <c r="V993" s="220"/>
      <c r="W993" s="220">
        <f t="shared" si="405"/>
        <v>0</v>
      </c>
      <c r="X993" s="220"/>
      <c r="Y993" s="220">
        <f t="shared" si="406"/>
        <v>0</v>
      </c>
      <c r="Z993" s="220"/>
      <c r="AA993" s="220">
        <f t="shared" si="407"/>
        <v>0</v>
      </c>
      <c r="AC993" s="222" t="e">
        <f t="shared" si="397"/>
        <v>#DIV/0!</v>
      </c>
      <c r="AD993" s="220" t="e">
        <f t="shared" si="408"/>
        <v>#NUM!</v>
      </c>
      <c r="AE993" s="223" t="e">
        <f t="shared" si="409"/>
        <v>#NUM!</v>
      </c>
      <c r="AF993" s="223" t="e">
        <f t="shared" si="410"/>
        <v>#NUM!</v>
      </c>
      <c r="AG993" s="222" t="e">
        <f t="shared" si="411"/>
        <v>#NUM!</v>
      </c>
      <c r="AI993" s="220" t="e">
        <f t="shared" si="412"/>
        <v>#DIV/0!</v>
      </c>
      <c r="AJ993" s="222" t="e">
        <f t="shared" si="413"/>
        <v>#DIV/0!</v>
      </c>
      <c r="AK993" s="222" t="e">
        <f t="shared" si="414"/>
        <v>#DIV/0!</v>
      </c>
      <c r="AL993" s="222" t="e">
        <f t="shared" si="415"/>
        <v>#DIV/0!</v>
      </c>
    </row>
    <row r="994" spans="1:38" s="88" customFormat="1" ht="30" hidden="1" customHeight="1">
      <c r="A994" s="88">
        <f>'CONSTRUCTION COST ESTIMATE'!A994</f>
        <v>0</v>
      </c>
      <c r="B994" s="91">
        <f>'CONSTRUCTION COST ESTIMATE'!B994</f>
        <v>629.03499999999997</v>
      </c>
      <c r="C994" s="92" t="str">
        <f>'CONSTRUCTION COST ESTIMATE'!C994</f>
        <v>ADJUST RESIDENTIAL WATER METER</v>
      </c>
      <c r="D994" s="93" t="str">
        <f>'CONSTRUCTION COST ESTIMATE'!BB994</f>
        <v>EA</v>
      </c>
      <c r="E994" s="94">
        <f>'CONSTRUCTION COST ESTIMATE'!BA994</f>
        <v>0</v>
      </c>
      <c r="F994" s="220">
        <f>'CONSTRUCTION COST ESTIMATE'!BC994</f>
        <v>0</v>
      </c>
      <c r="G994" s="221">
        <f>'CONSTRUCTION COST ESTIMATE'!BD994</f>
        <v>0</v>
      </c>
      <c r="H994" s="220"/>
      <c r="I994" s="220">
        <f t="shared" si="398"/>
        <v>0</v>
      </c>
      <c r="J994" s="220"/>
      <c r="K994" s="220">
        <f t="shared" si="399"/>
        <v>0</v>
      </c>
      <c r="L994" s="220"/>
      <c r="M994" s="220">
        <f t="shared" si="400"/>
        <v>0</v>
      </c>
      <c r="N994" s="220"/>
      <c r="O994" s="220">
        <f t="shared" si="401"/>
        <v>0</v>
      </c>
      <c r="P994" s="220"/>
      <c r="Q994" s="220">
        <f t="shared" si="402"/>
        <v>0</v>
      </c>
      <c r="R994" s="220"/>
      <c r="S994" s="220">
        <f t="shared" si="403"/>
        <v>0</v>
      </c>
      <c r="T994" s="220"/>
      <c r="U994" s="220">
        <f t="shared" si="404"/>
        <v>0</v>
      </c>
      <c r="V994" s="220"/>
      <c r="W994" s="220">
        <f t="shared" si="405"/>
        <v>0</v>
      </c>
      <c r="X994" s="220"/>
      <c r="Y994" s="220">
        <f t="shared" si="406"/>
        <v>0</v>
      </c>
      <c r="Z994" s="220"/>
      <c r="AA994" s="220">
        <f t="shared" si="407"/>
        <v>0</v>
      </c>
      <c r="AC994" s="222" t="e">
        <f t="shared" si="397"/>
        <v>#DIV/0!</v>
      </c>
      <c r="AD994" s="220" t="e">
        <f t="shared" si="408"/>
        <v>#NUM!</v>
      </c>
      <c r="AE994" s="223" t="e">
        <f t="shared" si="409"/>
        <v>#NUM!</v>
      </c>
      <c r="AF994" s="223" t="e">
        <f t="shared" si="410"/>
        <v>#NUM!</v>
      </c>
      <c r="AG994" s="222" t="e">
        <f t="shared" si="411"/>
        <v>#NUM!</v>
      </c>
      <c r="AI994" s="220" t="e">
        <f t="shared" si="412"/>
        <v>#DIV/0!</v>
      </c>
      <c r="AJ994" s="222" t="e">
        <f t="shared" si="413"/>
        <v>#DIV/0!</v>
      </c>
      <c r="AK994" s="222" t="e">
        <f t="shared" si="414"/>
        <v>#DIV/0!</v>
      </c>
      <c r="AL994" s="222" t="e">
        <f t="shared" si="415"/>
        <v>#DIV/0!</v>
      </c>
    </row>
    <row r="995" spans="1:38" s="88" customFormat="1" ht="30" hidden="1" customHeight="1">
      <c r="A995" s="88">
        <f>'CONSTRUCTION COST ESTIMATE'!A995</f>
        <v>0</v>
      </c>
      <c r="B995" s="91">
        <f>'CONSTRUCTION COST ESTIMATE'!B995</f>
        <v>629.03599999999994</v>
      </c>
      <c r="C995" s="92" t="str">
        <f>'CONSTRUCTION COST ESTIMATE'!C995</f>
        <v>ADJUST WATER METER BOX</v>
      </c>
      <c r="D995" s="93" t="str">
        <f>'CONSTRUCTION COST ESTIMATE'!BB995</f>
        <v>EA</v>
      </c>
      <c r="E995" s="94">
        <f>'CONSTRUCTION COST ESTIMATE'!BA995</f>
        <v>0</v>
      </c>
      <c r="F995" s="220">
        <f>'CONSTRUCTION COST ESTIMATE'!BC995</f>
        <v>0</v>
      </c>
      <c r="G995" s="221">
        <f>'CONSTRUCTION COST ESTIMATE'!BD995</f>
        <v>0</v>
      </c>
      <c r="H995" s="220"/>
      <c r="I995" s="220">
        <f t="shared" si="398"/>
        <v>0</v>
      </c>
      <c r="J995" s="220"/>
      <c r="K995" s="220">
        <f t="shared" si="399"/>
        <v>0</v>
      </c>
      <c r="L995" s="220"/>
      <c r="M995" s="220">
        <f t="shared" si="400"/>
        <v>0</v>
      </c>
      <c r="N995" s="220"/>
      <c r="O995" s="220">
        <f t="shared" si="401"/>
        <v>0</v>
      </c>
      <c r="P995" s="220"/>
      <c r="Q995" s="220">
        <f t="shared" si="402"/>
        <v>0</v>
      </c>
      <c r="R995" s="220"/>
      <c r="S995" s="220">
        <f t="shared" si="403"/>
        <v>0</v>
      </c>
      <c r="T995" s="220"/>
      <c r="U995" s="220">
        <f t="shared" si="404"/>
        <v>0</v>
      </c>
      <c r="V995" s="220"/>
      <c r="W995" s="220">
        <f t="shared" si="405"/>
        <v>0</v>
      </c>
      <c r="X995" s="220"/>
      <c r="Y995" s="220">
        <f t="shared" si="406"/>
        <v>0</v>
      </c>
      <c r="Z995" s="220"/>
      <c r="AA995" s="220">
        <f t="shared" si="407"/>
        <v>0</v>
      </c>
      <c r="AC995" s="222" t="e">
        <f t="shared" si="397"/>
        <v>#DIV/0!</v>
      </c>
      <c r="AD995" s="220" t="e">
        <f t="shared" si="408"/>
        <v>#NUM!</v>
      </c>
      <c r="AE995" s="223" t="e">
        <f t="shared" si="409"/>
        <v>#NUM!</v>
      </c>
      <c r="AF995" s="223" t="e">
        <f t="shared" si="410"/>
        <v>#NUM!</v>
      </c>
      <c r="AG995" s="222" t="e">
        <f t="shared" si="411"/>
        <v>#NUM!</v>
      </c>
      <c r="AI995" s="220" t="e">
        <f t="shared" si="412"/>
        <v>#DIV/0!</v>
      </c>
      <c r="AJ995" s="222" t="e">
        <f t="shared" si="413"/>
        <v>#DIV/0!</v>
      </c>
      <c r="AK995" s="222" t="e">
        <f t="shared" si="414"/>
        <v>#DIV/0!</v>
      </c>
      <c r="AL995" s="222" t="e">
        <f t="shared" si="415"/>
        <v>#DIV/0!</v>
      </c>
    </row>
    <row r="996" spans="1:38" s="88" customFormat="1" ht="30" hidden="1" customHeight="1">
      <c r="A996" s="88">
        <f>'CONSTRUCTION COST ESTIMATE'!A996</f>
        <v>0</v>
      </c>
      <c r="B996" s="91">
        <f>'CONSTRUCTION COST ESTIMATE'!B996</f>
        <v>629.03700000000003</v>
      </c>
      <c r="C996" s="92" t="str">
        <f>'CONSTRUCTION COST ESTIMATE'!C996</f>
        <v>ADJUST WATER METER</v>
      </c>
      <c r="D996" s="93" t="str">
        <f>'CONSTRUCTION COST ESTIMATE'!BB996</f>
        <v>EA</v>
      </c>
      <c r="E996" s="94">
        <f>'CONSTRUCTION COST ESTIMATE'!BA996</f>
        <v>0</v>
      </c>
      <c r="F996" s="220">
        <f>'CONSTRUCTION COST ESTIMATE'!BC996</f>
        <v>0</v>
      </c>
      <c r="G996" s="221">
        <f>'CONSTRUCTION COST ESTIMATE'!BD996</f>
        <v>0</v>
      </c>
      <c r="H996" s="220"/>
      <c r="I996" s="220">
        <f t="shared" si="398"/>
        <v>0</v>
      </c>
      <c r="J996" s="220"/>
      <c r="K996" s="220">
        <f t="shared" si="399"/>
        <v>0</v>
      </c>
      <c r="L996" s="220"/>
      <c r="M996" s="220">
        <f t="shared" si="400"/>
        <v>0</v>
      </c>
      <c r="N996" s="220"/>
      <c r="O996" s="220">
        <f t="shared" si="401"/>
        <v>0</v>
      </c>
      <c r="P996" s="220"/>
      <c r="Q996" s="220">
        <f t="shared" si="402"/>
        <v>0</v>
      </c>
      <c r="R996" s="220"/>
      <c r="S996" s="220">
        <f t="shared" si="403"/>
        <v>0</v>
      </c>
      <c r="T996" s="220"/>
      <c r="U996" s="220">
        <f t="shared" si="404"/>
        <v>0</v>
      </c>
      <c r="V996" s="220"/>
      <c r="W996" s="220">
        <f t="shared" si="405"/>
        <v>0</v>
      </c>
      <c r="X996" s="220"/>
      <c r="Y996" s="220">
        <f t="shared" si="406"/>
        <v>0</v>
      </c>
      <c r="Z996" s="220"/>
      <c r="AA996" s="220">
        <f t="shared" si="407"/>
        <v>0</v>
      </c>
      <c r="AC996" s="222" t="e">
        <f t="shared" si="397"/>
        <v>#DIV/0!</v>
      </c>
      <c r="AD996" s="220" t="e">
        <f t="shared" si="408"/>
        <v>#NUM!</v>
      </c>
      <c r="AE996" s="223" t="e">
        <f t="shared" si="409"/>
        <v>#NUM!</v>
      </c>
      <c r="AF996" s="223" t="e">
        <f t="shared" si="410"/>
        <v>#NUM!</v>
      </c>
      <c r="AG996" s="222" t="e">
        <f t="shared" si="411"/>
        <v>#NUM!</v>
      </c>
      <c r="AI996" s="220" t="e">
        <f t="shared" si="412"/>
        <v>#DIV/0!</v>
      </c>
      <c r="AJ996" s="222" t="e">
        <f t="shared" si="413"/>
        <v>#DIV/0!</v>
      </c>
      <c r="AK996" s="222" t="e">
        <f t="shared" si="414"/>
        <v>#DIV/0!</v>
      </c>
      <c r="AL996" s="222" t="e">
        <f t="shared" si="415"/>
        <v>#DIV/0!</v>
      </c>
    </row>
    <row r="997" spans="1:38" s="88" customFormat="1" ht="30" hidden="1" customHeight="1">
      <c r="A997" s="88">
        <f>'CONSTRUCTION COST ESTIMATE'!A997</f>
        <v>0</v>
      </c>
      <c r="B997" s="91">
        <f>'CONSTRUCTION COST ESTIMATE'!B997</f>
        <v>629.03800000000001</v>
      </c>
      <c r="C997" s="92" t="str">
        <f>'CONSTRUCTION COST ESTIMATE'!C997</f>
        <v>RELOCATE WATER METER AND RPPA</v>
      </c>
      <c r="D997" s="93" t="str">
        <f>'CONSTRUCTION COST ESTIMATE'!BB997</f>
        <v>EA</v>
      </c>
      <c r="E997" s="94">
        <f>'CONSTRUCTION COST ESTIMATE'!BA997</f>
        <v>0</v>
      </c>
      <c r="F997" s="220">
        <f>'CONSTRUCTION COST ESTIMATE'!BC997</f>
        <v>0</v>
      </c>
      <c r="G997" s="221">
        <f>'CONSTRUCTION COST ESTIMATE'!BD997</f>
        <v>0</v>
      </c>
      <c r="H997" s="220"/>
      <c r="I997" s="220">
        <f t="shared" si="398"/>
        <v>0</v>
      </c>
      <c r="J997" s="220"/>
      <c r="K997" s="220">
        <f t="shared" si="399"/>
        <v>0</v>
      </c>
      <c r="L997" s="220"/>
      <c r="M997" s="220">
        <f t="shared" si="400"/>
        <v>0</v>
      </c>
      <c r="N997" s="220"/>
      <c r="O997" s="220">
        <f t="shared" si="401"/>
        <v>0</v>
      </c>
      <c r="P997" s="220"/>
      <c r="Q997" s="220">
        <f t="shared" si="402"/>
        <v>0</v>
      </c>
      <c r="R997" s="220"/>
      <c r="S997" s="220">
        <f t="shared" si="403"/>
        <v>0</v>
      </c>
      <c r="T997" s="220"/>
      <c r="U997" s="220">
        <f t="shared" si="404"/>
        <v>0</v>
      </c>
      <c r="V997" s="220"/>
      <c r="W997" s="220">
        <f t="shared" si="405"/>
        <v>0</v>
      </c>
      <c r="X997" s="220"/>
      <c r="Y997" s="220">
        <f t="shared" si="406"/>
        <v>0</v>
      </c>
      <c r="Z997" s="220"/>
      <c r="AA997" s="220">
        <f t="shared" si="407"/>
        <v>0</v>
      </c>
      <c r="AC997" s="222" t="e">
        <f t="shared" si="397"/>
        <v>#DIV/0!</v>
      </c>
      <c r="AD997" s="220" t="e">
        <f t="shared" si="408"/>
        <v>#NUM!</v>
      </c>
      <c r="AE997" s="223" t="e">
        <f t="shared" si="409"/>
        <v>#NUM!</v>
      </c>
      <c r="AF997" s="223" t="e">
        <f t="shared" si="410"/>
        <v>#NUM!</v>
      </c>
      <c r="AG997" s="222" t="e">
        <f t="shared" si="411"/>
        <v>#NUM!</v>
      </c>
      <c r="AI997" s="220" t="e">
        <f t="shared" si="412"/>
        <v>#DIV/0!</v>
      </c>
      <c r="AJ997" s="222" t="e">
        <f t="shared" si="413"/>
        <v>#DIV/0!</v>
      </c>
      <c r="AK997" s="222" t="e">
        <f t="shared" si="414"/>
        <v>#DIV/0!</v>
      </c>
      <c r="AL997" s="222" t="e">
        <f t="shared" si="415"/>
        <v>#DIV/0!</v>
      </c>
    </row>
    <row r="998" spans="1:38" s="88" customFormat="1" ht="30" hidden="1" customHeight="1">
      <c r="A998" s="88">
        <f>'CONSTRUCTION COST ESTIMATE'!A998</f>
        <v>0</v>
      </c>
      <c r="B998" s="91">
        <f>'CONSTRUCTION COST ESTIMATE'!B998</f>
        <v>629.03899999999999</v>
      </c>
      <c r="C998" s="92" t="str">
        <f>'CONSTRUCTION COST ESTIMATE'!C998</f>
        <v>RELOCATE WATER METER VAULT</v>
      </c>
      <c r="D998" s="93" t="str">
        <f>'CONSTRUCTION COST ESTIMATE'!BB998</f>
        <v>EA</v>
      </c>
      <c r="E998" s="94">
        <f>'CONSTRUCTION COST ESTIMATE'!BA998</f>
        <v>0</v>
      </c>
      <c r="F998" s="220">
        <f>'CONSTRUCTION COST ESTIMATE'!BC998</f>
        <v>0</v>
      </c>
      <c r="G998" s="221">
        <f>'CONSTRUCTION COST ESTIMATE'!BD998</f>
        <v>0</v>
      </c>
      <c r="H998" s="220"/>
      <c r="I998" s="220">
        <f t="shared" si="398"/>
        <v>0</v>
      </c>
      <c r="J998" s="220"/>
      <c r="K998" s="220">
        <f t="shared" si="399"/>
        <v>0</v>
      </c>
      <c r="L998" s="220"/>
      <c r="M998" s="220">
        <f t="shared" si="400"/>
        <v>0</v>
      </c>
      <c r="N998" s="220"/>
      <c r="O998" s="220">
        <f t="shared" si="401"/>
        <v>0</v>
      </c>
      <c r="P998" s="220"/>
      <c r="Q998" s="220">
        <f t="shared" si="402"/>
        <v>0</v>
      </c>
      <c r="R998" s="220"/>
      <c r="S998" s="220">
        <f t="shared" si="403"/>
        <v>0</v>
      </c>
      <c r="T998" s="220"/>
      <c r="U998" s="220">
        <f t="shared" si="404"/>
        <v>0</v>
      </c>
      <c r="V998" s="220"/>
      <c r="W998" s="220">
        <f t="shared" si="405"/>
        <v>0</v>
      </c>
      <c r="X998" s="220"/>
      <c r="Y998" s="220">
        <f t="shared" si="406"/>
        <v>0</v>
      </c>
      <c r="Z998" s="220"/>
      <c r="AA998" s="220">
        <f t="shared" si="407"/>
        <v>0</v>
      </c>
      <c r="AC998" s="222" t="e">
        <f t="shared" ref="AC998:AC1029" si="416">I998/$I$1460</f>
        <v>#DIV/0!</v>
      </c>
      <c r="AD998" s="220" t="e">
        <f t="shared" si="408"/>
        <v>#NUM!</v>
      </c>
      <c r="AE998" s="223" t="e">
        <f t="shared" si="409"/>
        <v>#NUM!</v>
      </c>
      <c r="AF998" s="223" t="e">
        <f t="shared" si="410"/>
        <v>#NUM!</v>
      </c>
      <c r="AG998" s="222" t="e">
        <f t="shared" si="411"/>
        <v>#NUM!</v>
      </c>
      <c r="AI998" s="220" t="e">
        <f t="shared" si="412"/>
        <v>#DIV/0!</v>
      </c>
      <c r="AJ998" s="222" t="e">
        <f t="shared" si="413"/>
        <v>#DIV/0!</v>
      </c>
      <c r="AK998" s="222" t="e">
        <f t="shared" si="414"/>
        <v>#DIV/0!</v>
      </c>
      <c r="AL998" s="222" t="e">
        <f t="shared" si="415"/>
        <v>#DIV/0!</v>
      </c>
    </row>
    <row r="999" spans="1:38" s="88" customFormat="1" ht="30" hidden="1" customHeight="1">
      <c r="A999" s="88">
        <f>'CONSTRUCTION COST ESTIMATE'!A999</f>
        <v>0</v>
      </c>
      <c r="B999" s="91">
        <f>'CONSTRUCTION COST ESTIMATE'!B999</f>
        <v>629.04</v>
      </c>
      <c r="C999" s="92" t="str">
        <f>'CONSTRUCTION COST ESTIMATE'!C999</f>
        <v>REPLACE WATER METER BOX</v>
      </c>
      <c r="D999" s="93" t="str">
        <f>'CONSTRUCTION COST ESTIMATE'!BB999</f>
        <v>EA</v>
      </c>
      <c r="E999" s="94">
        <f>'CONSTRUCTION COST ESTIMATE'!BA999</f>
        <v>0</v>
      </c>
      <c r="F999" s="220">
        <f>'CONSTRUCTION COST ESTIMATE'!BC999</f>
        <v>0</v>
      </c>
      <c r="G999" s="221">
        <f>'CONSTRUCTION COST ESTIMATE'!BD999</f>
        <v>0</v>
      </c>
      <c r="H999" s="220"/>
      <c r="I999" s="220">
        <f t="shared" si="398"/>
        <v>0</v>
      </c>
      <c r="J999" s="220"/>
      <c r="K999" s="220">
        <f t="shared" si="399"/>
        <v>0</v>
      </c>
      <c r="L999" s="220"/>
      <c r="M999" s="220">
        <f t="shared" si="400"/>
        <v>0</v>
      </c>
      <c r="N999" s="220"/>
      <c r="O999" s="220">
        <f t="shared" si="401"/>
        <v>0</v>
      </c>
      <c r="P999" s="220"/>
      <c r="Q999" s="220">
        <f t="shared" si="402"/>
        <v>0</v>
      </c>
      <c r="R999" s="220"/>
      <c r="S999" s="220">
        <f t="shared" si="403"/>
        <v>0</v>
      </c>
      <c r="T999" s="220"/>
      <c r="U999" s="220">
        <f t="shared" si="404"/>
        <v>0</v>
      </c>
      <c r="V999" s="220"/>
      <c r="W999" s="220">
        <f t="shared" si="405"/>
        <v>0</v>
      </c>
      <c r="X999" s="220"/>
      <c r="Y999" s="220">
        <f t="shared" si="406"/>
        <v>0</v>
      </c>
      <c r="Z999" s="220"/>
      <c r="AA999" s="220">
        <f t="shared" si="407"/>
        <v>0</v>
      </c>
      <c r="AC999" s="222" t="e">
        <f t="shared" si="416"/>
        <v>#DIV/0!</v>
      </c>
      <c r="AD999" s="220" t="e">
        <f t="shared" si="408"/>
        <v>#NUM!</v>
      </c>
      <c r="AE999" s="223" t="e">
        <f t="shared" si="409"/>
        <v>#NUM!</v>
      </c>
      <c r="AF999" s="223" t="e">
        <f t="shared" si="410"/>
        <v>#NUM!</v>
      </c>
      <c r="AG999" s="222" t="e">
        <f t="shared" si="411"/>
        <v>#NUM!</v>
      </c>
      <c r="AI999" s="220" t="e">
        <f t="shared" si="412"/>
        <v>#DIV/0!</v>
      </c>
      <c r="AJ999" s="222" t="e">
        <f t="shared" si="413"/>
        <v>#DIV/0!</v>
      </c>
      <c r="AK999" s="222" t="e">
        <f t="shared" si="414"/>
        <v>#DIV/0!</v>
      </c>
      <c r="AL999" s="222" t="e">
        <f t="shared" si="415"/>
        <v>#DIV/0!</v>
      </c>
    </row>
    <row r="1000" spans="1:38" s="88" customFormat="1" ht="30" hidden="1" customHeight="1">
      <c r="A1000" s="88">
        <f>'CONSTRUCTION COST ESTIMATE'!A1000</f>
        <v>0</v>
      </c>
      <c r="B1000" s="91">
        <f>'CONSTRUCTION COST ESTIMATE'!B1000</f>
        <v>629.04999999999995</v>
      </c>
      <c r="C1000" s="92" t="str">
        <f>'CONSTRUCTION COST ESTIMATE'!C1000</f>
        <v>TIME RELATED OVERHEAD</v>
      </c>
      <c r="D1000" s="93" t="str">
        <f>'CONSTRUCTION COST ESTIMATE'!BB1000</f>
        <v>DAY</v>
      </c>
      <c r="E1000" s="94">
        <f>'CONSTRUCTION COST ESTIMATE'!BA1000</f>
        <v>0</v>
      </c>
      <c r="F1000" s="220">
        <f>'CONSTRUCTION COST ESTIMATE'!BC1000</f>
        <v>0</v>
      </c>
      <c r="G1000" s="221">
        <f>'CONSTRUCTION COST ESTIMATE'!BD1000</f>
        <v>0</v>
      </c>
      <c r="H1000" s="220"/>
      <c r="I1000" s="220">
        <f t="shared" si="398"/>
        <v>0</v>
      </c>
      <c r="J1000" s="220"/>
      <c r="K1000" s="220">
        <f t="shared" si="399"/>
        <v>0</v>
      </c>
      <c r="L1000" s="220"/>
      <c r="M1000" s="220">
        <f t="shared" si="400"/>
        <v>0</v>
      </c>
      <c r="N1000" s="220"/>
      <c r="O1000" s="220">
        <f t="shared" si="401"/>
        <v>0</v>
      </c>
      <c r="P1000" s="220"/>
      <c r="Q1000" s="220">
        <f t="shared" si="402"/>
        <v>0</v>
      </c>
      <c r="R1000" s="220"/>
      <c r="S1000" s="220">
        <f t="shared" si="403"/>
        <v>0</v>
      </c>
      <c r="T1000" s="220"/>
      <c r="U1000" s="220">
        <f t="shared" si="404"/>
        <v>0</v>
      </c>
      <c r="V1000" s="220"/>
      <c r="W1000" s="220">
        <f t="shared" si="405"/>
        <v>0</v>
      </c>
      <c r="X1000" s="220"/>
      <c r="Y1000" s="220">
        <f t="shared" si="406"/>
        <v>0</v>
      </c>
      <c r="Z1000" s="220"/>
      <c r="AA1000" s="220">
        <f t="shared" si="407"/>
        <v>0</v>
      </c>
      <c r="AC1000" s="222" t="e">
        <f t="shared" si="416"/>
        <v>#DIV/0!</v>
      </c>
      <c r="AD1000" s="220" t="e">
        <f t="shared" si="408"/>
        <v>#NUM!</v>
      </c>
      <c r="AE1000" s="223" t="e">
        <f t="shared" si="409"/>
        <v>#NUM!</v>
      </c>
      <c r="AF1000" s="223" t="e">
        <f t="shared" si="410"/>
        <v>#NUM!</v>
      </c>
      <c r="AG1000" s="222" t="e">
        <f t="shared" si="411"/>
        <v>#NUM!</v>
      </c>
      <c r="AI1000" s="220" t="e">
        <f t="shared" si="412"/>
        <v>#DIV/0!</v>
      </c>
      <c r="AJ1000" s="222" t="e">
        <f t="shared" si="413"/>
        <v>#DIV/0!</v>
      </c>
      <c r="AK1000" s="222" t="e">
        <f t="shared" si="414"/>
        <v>#DIV/0!</v>
      </c>
      <c r="AL1000" s="222" t="e">
        <f t="shared" si="415"/>
        <v>#DIV/0!</v>
      </c>
    </row>
    <row r="1001" spans="1:38" s="88" customFormat="1" ht="30" hidden="1" customHeight="1">
      <c r="A1001" s="88">
        <f>'CONSTRUCTION COST ESTIMATE'!A1001</f>
        <v>0</v>
      </c>
      <c r="B1001" s="91">
        <f>'CONSTRUCTION COST ESTIMATE'!B1001</f>
        <v>629.05100000000004</v>
      </c>
      <c r="C1001" s="92" t="str">
        <f>'CONSTRUCTION COST ESTIMATE'!C1001</f>
        <v>INSTALL CONCRETE PAD</v>
      </c>
      <c r="D1001" s="93" t="str">
        <f>'CONSTRUCTION COST ESTIMATE'!BB1001</f>
        <v>EA</v>
      </c>
      <c r="E1001" s="94">
        <f>'CONSTRUCTION COST ESTIMATE'!BA1001</f>
        <v>0</v>
      </c>
      <c r="F1001" s="220">
        <f>'CONSTRUCTION COST ESTIMATE'!BC1001</f>
        <v>0</v>
      </c>
      <c r="G1001" s="221">
        <f>'CONSTRUCTION COST ESTIMATE'!BD1001</f>
        <v>0</v>
      </c>
      <c r="H1001" s="220"/>
      <c r="I1001" s="220">
        <f t="shared" si="398"/>
        <v>0</v>
      </c>
      <c r="J1001" s="220"/>
      <c r="K1001" s="220">
        <f t="shared" si="399"/>
        <v>0</v>
      </c>
      <c r="L1001" s="220"/>
      <c r="M1001" s="220">
        <f t="shared" si="400"/>
        <v>0</v>
      </c>
      <c r="N1001" s="220"/>
      <c r="O1001" s="220">
        <f t="shared" si="401"/>
        <v>0</v>
      </c>
      <c r="P1001" s="220"/>
      <c r="Q1001" s="220">
        <f t="shared" si="402"/>
        <v>0</v>
      </c>
      <c r="R1001" s="220"/>
      <c r="S1001" s="220">
        <f t="shared" si="403"/>
        <v>0</v>
      </c>
      <c r="T1001" s="220"/>
      <c r="U1001" s="220">
        <f t="shared" si="404"/>
        <v>0</v>
      </c>
      <c r="V1001" s="220"/>
      <c r="W1001" s="220">
        <f t="shared" si="405"/>
        <v>0</v>
      </c>
      <c r="X1001" s="220"/>
      <c r="Y1001" s="220">
        <f t="shared" si="406"/>
        <v>0</v>
      </c>
      <c r="Z1001" s="220"/>
      <c r="AA1001" s="220">
        <f t="shared" si="407"/>
        <v>0</v>
      </c>
      <c r="AC1001" s="222" t="e">
        <f t="shared" si="416"/>
        <v>#DIV/0!</v>
      </c>
      <c r="AD1001" s="220" t="e">
        <f t="shared" si="408"/>
        <v>#NUM!</v>
      </c>
      <c r="AE1001" s="223" t="e">
        <f t="shared" si="409"/>
        <v>#NUM!</v>
      </c>
      <c r="AF1001" s="223" t="e">
        <f t="shared" si="410"/>
        <v>#NUM!</v>
      </c>
      <c r="AG1001" s="222" t="e">
        <f t="shared" si="411"/>
        <v>#NUM!</v>
      </c>
      <c r="AI1001" s="220" t="e">
        <f t="shared" si="412"/>
        <v>#DIV/0!</v>
      </c>
      <c r="AJ1001" s="222" t="e">
        <f t="shared" si="413"/>
        <v>#DIV/0!</v>
      </c>
      <c r="AK1001" s="222" t="e">
        <f t="shared" si="414"/>
        <v>#DIV/0!</v>
      </c>
      <c r="AL1001" s="222" t="e">
        <f t="shared" si="415"/>
        <v>#DIV/0!</v>
      </c>
    </row>
    <row r="1002" spans="1:38" s="88" customFormat="1" ht="30" hidden="1" customHeight="1">
      <c r="A1002" s="88">
        <f>'CONSTRUCTION COST ESTIMATE'!A1002</f>
        <v>0</v>
      </c>
      <c r="B1002" s="91">
        <f>'CONSTRUCTION COST ESTIMATE'!B1002</f>
        <v>629.05200000000002</v>
      </c>
      <c r="C1002" s="92" t="str">
        <f>'CONSTRUCTION COST ESTIMATE'!C1002</f>
        <v>BRASS PIPE (1 INCH)</v>
      </c>
      <c r="D1002" s="93" t="str">
        <f>'CONSTRUCTION COST ESTIMATE'!BB1002</f>
        <v>LF</v>
      </c>
      <c r="E1002" s="94">
        <f>'CONSTRUCTION COST ESTIMATE'!BA1002</f>
        <v>0</v>
      </c>
      <c r="F1002" s="220">
        <f>'CONSTRUCTION COST ESTIMATE'!BC1002</f>
        <v>0</v>
      </c>
      <c r="G1002" s="221">
        <f>'CONSTRUCTION COST ESTIMATE'!BD1002</f>
        <v>0</v>
      </c>
      <c r="H1002" s="220"/>
      <c r="I1002" s="220">
        <f t="shared" si="398"/>
        <v>0</v>
      </c>
      <c r="J1002" s="220"/>
      <c r="K1002" s="220">
        <f t="shared" si="399"/>
        <v>0</v>
      </c>
      <c r="L1002" s="220"/>
      <c r="M1002" s="220">
        <f t="shared" si="400"/>
        <v>0</v>
      </c>
      <c r="N1002" s="220"/>
      <c r="O1002" s="220">
        <f t="shared" si="401"/>
        <v>0</v>
      </c>
      <c r="P1002" s="220"/>
      <c r="Q1002" s="220">
        <f t="shared" si="402"/>
        <v>0</v>
      </c>
      <c r="R1002" s="220"/>
      <c r="S1002" s="220">
        <f t="shared" si="403"/>
        <v>0</v>
      </c>
      <c r="T1002" s="220"/>
      <c r="U1002" s="220">
        <f t="shared" si="404"/>
        <v>0</v>
      </c>
      <c r="V1002" s="220"/>
      <c r="W1002" s="220">
        <f t="shared" si="405"/>
        <v>0</v>
      </c>
      <c r="X1002" s="220"/>
      <c r="Y1002" s="220">
        <f t="shared" si="406"/>
        <v>0</v>
      </c>
      <c r="Z1002" s="220"/>
      <c r="AA1002" s="220">
        <f t="shared" si="407"/>
        <v>0</v>
      </c>
      <c r="AC1002" s="222" t="e">
        <f t="shared" si="416"/>
        <v>#DIV/0!</v>
      </c>
      <c r="AD1002" s="220" t="e">
        <f t="shared" si="408"/>
        <v>#NUM!</v>
      </c>
      <c r="AE1002" s="223" t="e">
        <f t="shared" si="409"/>
        <v>#NUM!</v>
      </c>
      <c r="AF1002" s="223" t="e">
        <f t="shared" si="410"/>
        <v>#NUM!</v>
      </c>
      <c r="AG1002" s="222" t="e">
        <f t="shared" si="411"/>
        <v>#NUM!</v>
      </c>
      <c r="AI1002" s="220" t="e">
        <f t="shared" si="412"/>
        <v>#DIV/0!</v>
      </c>
      <c r="AJ1002" s="222" t="e">
        <f t="shared" si="413"/>
        <v>#DIV/0!</v>
      </c>
      <c r="AK1002" s="222" t="e">
        <f t="shared" si="414"/>
        <v>#DIV/0!</v>
      </c>
      <c r="AL1002" s="222" t="e">
        <f t="shared" si="415"/>
        <v>#DIV/0!</v>
      </c>
    </row>
    <row r="1003" spans="1:38" s="88" customFormat="1" ht="30" hidden="1" customHeight="1">
      <c r="A1003" s="88">
        <f>'CONSTRUCTION COST ESTIMATE'!A1003</f>
        <v>0</v>
      </c>
      <c r="B1003" s="91">
        <f>'CONSTRUCTION COST ESTIMATE'!B1003</f>
        <v>629.053</v>
      </c>
      <c r="C1003" s="92" t="str">
        <f>'CONSTRUCTION COST ESTIMATE'!C1003</f>
        <v>COPPER PIPE (1 INCH)</v>
      </c>
      <c r="D1003" s="93" t="str">
        <f>'CONSTRUCTION COST ESTIMATE'!BB1003</f>
        <v>LF</v>
      </c>
      <c r="E1003" s="94">
        <f>'CONSTRUCTION COST ESTIMATE'!BA1003</f>
        <v>0</v>
      </c>
      <c r="F1003" s="220">
        <f>'CONSTRUCTION COST ESTIMATE'!BC1003</f>
        <v>0</v>
      </c>
      <c r="G1003" s="221">
        <f>'CONSTRUCTION COST ESTIMATE'!BD1003</f>
        <v>0</v>
      </c>
      <c r="H1003" s="220"/>
      <c r="I1003" s="220">
        <f t="shared" si="398"/>
        <v>0</v>
      </c>
      <c r="J1003" s="220"/>
      <c r="K1003" s="220">
        <f t="shared" si="399"/>
        <v>0</v>
      </c>
      <c r="L1003" s="220"/>
      <c r="M1003" s="220">
        <f t="shared" si="400"/>
        <v>0</v>
      </c>
      <c r="N1003" s="220"/>
      <c r="O1003" s="220">
        <f t="shared" si="401"/>
        <v>0</v>
      </c>
      <c r="P1003" s="220"/>
      <c r="Q1003" s="220">
        <f t="shared" si="402"/>
        <v>0</v>
      </c>
      <c r="R1003" s="220"/>
      <c r="S1003" s="220">
        <f t="shared" si="403"/>
        <v>0</v>
      </c>
      <c r="T1003" s="220"/>
      <c r="U1003" s="220">
        <f t="shared" si="404"/>
        <v>0</v>
      </c>
      <c r="V1003" s="220"/>
      <c r="W1003" s="220">
        <f t="shared" si="405"/>
        <v>0</v>
      </c>
      <c r="X1003" s="220"/>
      <c r="Y1003" s="220">
        <f t="shared" si="406"/>
        <v>0</v>
      </c>
      <c r="Z1003" s="220"/>
      <c r="AA1003" s="220">
        <f t="shared" si="407"/>
        <v>0</v>
      </c>
      <c r="AC1003" s="222" t="e">
        <f t="shared" si="416"/>
        <v>#DIV/0!</v>
      </c>
      <c r="AD1003" s="220" t="e">
        <f t="shared" si="408"/>
        <v>#NUM!</v>
      </c>
      <c r="AE1003" s="223" t="e">
        <f t="shared" si="409"/>
        <v>#NUM!</v>
      </c>
      <c r="AF1003" s="223" t="e">
        <f t="shared" si="410"/>
        <v>#NUM!</v>
      </c>
      <c r="AG1003" s="222" t="e">
        <f t="shared" si="411"/>
        <v>#NUM!</v>
      </c>
      <c r="AI1003" s="220" t="e">
        <f t="shared" si="412"/>
        <v>#DIV/0!</v>
      </c>
      <c r="AJ1003" s="222" t="e">
        <f t="shared" si="413"/>
        <v>#DIV/0!</v>
      </c>
      <c r="AK1003" s="222" t="e">
        <f t="shared" si="414"/>
        <v>#DIV/0!</v>
      </c>
      <c r="AL1003" s="222" t="e">
        <f t="shared" si="415"/>
        <v>#DIV/0!</v>
      </c>
    </row>
    <row r="1004" spans="1:38" s="88" customFormat="1" ht="30" hidden="1" customHeight="1">
      <c r="A1004" s="88">
        <f>'CONSTRUCTION COST ESTIMATE'!A1004</f>
        <v>0</v>
      </c>
      <c r="B1004" s="91">
        <f>'CONSTRUCTION COST ESTIMATE'!B1004</f>
        <v>629.05399999999997</v>
      </c>
      <c r="C1004" s="92" t="str">
        <f>'CONSTRUCTION COST ESTIMATE'!C1004</f>
        <v>DUCTILE IRON PIPE (6 INCH)</v>
      </c>
      <c r="D1004" s="93" t="str">
        <f>'CONSTRUCTION COST ESTIMATE'!BB1004</f>
        <v>LF</v>
      </c>
      <c r="E1004" s="94">
        <f>'CONSTRUCTION COST ESTIMATE'!BA1004</f>
        <v>0</v>
      </c>
      <c r="F1004" s="220">
        <f>'CONSTRUCTION COST ESTIMATE'!BC1004</f>
        <v>0</v>
      </c>
      <c r="G1004" s="221">
        <f>'CONSTRUCTION COST ESTIMATE'!BD1004</f>
        <v>0</v>
      </c>
      <c r="H1004" s="220"/>
      <c r="I1004" s="220">
        <f t="shared" si="398"/>
        <v>0</v>
      </c>
      <c r="J1004" s="220"/>
      <c r="K1004" s="220">
        <f t="shared" si="399"/>
        <v>0</v>
      </c>
      <c r="L1004" s="220"/>
      <c r="M1004" s="220">
        <f t="shared" si="400"/>
        <v>0</v>
      </c>
      <c r="N1004" s="220"/>
      <c r="O1004" s="220">
        <f t="shared" si="401"/>
        <v>0</v>
      </c>
      <c r="P1004" s="220"/>
      <c r="Q1004" s="220">
        <f t="shared" si="402"/>
        <v>0</v>
      </c>
      <c r="R1004" s="220"/>
      <c r="S1004" s="220">
        <f t="shared" si="403"/>
        <v>0</v>
      </c>
      <c r="T1004" s="220"/>
      <c r="U1004" s="220">
        <f t="shared" si="404"/>
        <v>0</v>
      </c>
      <c r="V1004" s="220"/>
      <c r="W1004" s="220">
        <f t="shared" si="405"/>
        <v>0</v>
      </c>
      <c r="X1004" s="220"/>
      <c r="Y1004" s="220">
        <f t="shared" si="406"/>
        <v>0</v>
      </c>
      <c r="Z1004" s="220"/>
      <c r="AA1004" s="220">
        <f t="shared" si="407"/>
        <v>0</v>
      </c>
      <c r="AC1004" s="222" t="e">
        <f t="shared" si="416"/>
        <v>#DIV/0!</v>
      </c>
      <c r="AD1004" s="220" t="e">
        <f t="shared" si="408"/>
        <v>#NUM!</v>
      </c>
      <c r="AE1004" s="223" t="e">
        <f t="shared" si="409"/>
        <v>#NUM!</v>
      </c>
      <c r="AF1004" s="223" t="e">
        <f t="shared" si="410"/>
        <v>#NUM!</v>
      </c>
      <c r="AG1004" s="222" t="e">
        <f t="shared" si="411"/>
        <v>#NUM!</v>
      </c>
      <c r="AI1004" s="220" t="e">
        <f t="shared" si="412"/>
        <v>#DIV/0!</v>
      </c>
      <c r="AJ1004" s="222" t="e">
        <f t="shared" si="413"/>
        <v>#DIV/0!</v>
      </c>
      <c r="AK1004" s="222" t="e">
        <f t="shared" si="414"/>
        <v>#DIV/0!</v>
      </c>
      <c r="AL1004" s="222" t="e">
        <f t="shared" si="415"/>
        <v>#DIV/0!</v>
      </c>
    </row>
    <row r="1005" spans="1:38" s="88" customFormat="1" ht="30" hidden="1" customHeight="1">
      <c r="A1005" s="88">
        <f>'CONSTRUCTION COST ESTIMATE'!A1005</f>
        <v>0</v>
      </c>
      <c r="B1005" s="91">
        <f>'CONSTRUCTION COST ESTIMATE'!B1005</f>
        <v>629.05499999999995</v>
      </c>
      <c r="C1005" s="92" t="str">
        <f>'CONSTRUCTION COST ESTIMATE'!C1005</f>
        <v>DUCTILE IRON PIPE (8 INCH)</v>
      </c>
      <c r="D1005" s="93" t="str">
        <f>'CONSTRUCTION COST ESTIMATE'!BB1005</f>
        <v>LF</v>
      </c>
      <c r="E1005" s="94">
        <f>'CONSTRUCTION COST ESTIMATE'!BA1005</f>
        <v>0</v>
      </c>
      <c r="F1005" s="220">
        <f>'CONSTRUCTION COST ESTIMATE'!BC1005</f>
        <v>0</v>
      </c>
      <c r="G1005" s="221">
        <f>'CONSTRUCTION COST ESTIMATE'!BD1005</f>
        <v>0</v>
      </c>
      <c r="H1005" s="220"/>
      <c r="I1005" s="220">
        <f t="shared" si="398"/>
        <v>0</v>
      </c>
      <c r="J1005" s="220"/>
      <c r="K1005" s="220">
        <f t="shared" si="399"/>
        <v>0</v>
      </c>
      <c r="L1005" s="220"/>
      <c r="M1005" s="220">
        <f t="shared" si="400"/>
        <v>0</v>
      </c>
      <c r="N1005" s="220"/>
      <c r="O1005" s="220">
        <f t="shared" si="401"/>
        <v>0</v>
      </c>
      <c r="P1005" s="220"/>
      <c r="Q1005" s="220">
        <f t="shared" si="402"/>
        <v>0</v>
      </c>
      <c r="R1005" s="220"/>
      <c r="S1005" s="220">
        <f t="shared" si="403"/>
        <v>0</v>
      </c>
      <c r="T1005" s="220"/>
      <c r="U1005" s="220">
        <f t="shared" si="404"/>
        <v>0</v>
      </c>
      <c r="V1005" s="220"/>
      <c r="W1005" s="220">
        <f t="shared" si="405"/>
        <v>0</v>
      </c>
      <c r="X1005" s="220"/>
      <c r="Y1005" s="220">
        <f t="shared" si="406"/>
        <v>0</v>
      </c>
      <c r="Z1005" s="220"/>
      <c r="AA1005" s="220">
        <f t="shared" si="407"/>
        <v>0</v>
      </c>
      <c r="AC1005" s="222" t="e">
        <f t="shared" si="416"/>
        <v>#DIV/0!</v>
      </c>
      <c r="AD1005" s="220" t="e">
        <f t="shared" si="408"/>
        <v>#NUM!</v>
      </c>
      <c r="AE1005" s="223" t="e">
        <f t="shared" si="409"/>
        <v>#NUM!</v>
      </c>
      <c r="AF1005" s="223" t="e">
        <f t="shared" si="410"/>
        <v>#NUM!</v>
      </c>
      <c r="AG1005" s="222" t="e">
        <f t="shared" si="411"/>
        <v>#NUM!</v>
      </c>
      <c r="AI1005" s="220" t="e">
        <f t="shared" si="412"/>
        <v>#DIV/0!</v>
      </c>
      <c r="AJ1005" s="222" t="e">
        <f t="shared" si="413"/>
        <v>#DIV/0!</v>
      </c>
      <c r="AK1005" s="222" t="e">
        <f t="shared" si="414"/>
        <v>#DIV/0!</v>
      </c>
      <c r="AL1005" s="222" t="e">
        <f t="shared" si="415"/>
        <v>#DIV/0!</v>
      </c>
    </row>
    <row r="1006" spans="1:38" s="88" customFormat="1" ht="30" hidden="1" customHeight="1">
      <c r="A1006" s="88">
        <f>'CONSTRUCTION COST ESTIMATE'!A1006</f>
        <v>0</v>
      </c>
      <c r="B1006" s="91">
        <f>'CONSTRUCTION COST ESTIMATE'!B1006</f>
        <v>629.05600000000004</v>
      </c>
      <c r="C1006" s="92" t="str">
        <f>'CONSTRUCTION COST ESTIMATE'!C1006</f>
        <v>DUCTILE IRON PIPE (10 INCH)</v>
      </c>
      <c r="D1006" s="93" t="str">
        <f>'CONSTRUCTION COST ESTIMATE'!BB1006</f>
        <v>LF</v>
      </c>
      <c r="E1006" s="94">
        <f>'CONSTRUCTION COST ESTIMATE'!BA1006</f>
        <v>0</v>
      </c>
      <c r="F1006" s="220">
        <f>'CONSTRUCTION COST ESTIMATE'!BC1006</f>
        <v>0</v>
      </c>
      <c r="G1006" s="221">
        <f>'CONSTRUCTION COST ESTIMATE'!BD1006</f>
        <v>0</v>
      </c>
      <c r="H1006" s="220"/>
      <c r="I1006" s="220">
        <f t="shared" si="398"/>
        <v>0</v>
      </c>
      <c r="J1006" s="220"/>
      <c r="K1006" s="220">
        <f t="shared" si="399"/>
        <v>0</v>
      </c>
      <c r="L1006" s="220"/>
      <c r="M1006" s="220">
        <f t="shared" si="400"/>
        <v>0</v>
      </c>
      <c r="N1006" s="220"/>
      <c r="O1006" s="220">
        <f t="shared" si="401"/>
        <v>0</v>
      </c>
      <c r="P1006" s="220"/>
      <c r="Q1006" s="220">
        <f t="shared" si="402"/>
        <v>0</v>
      </c>
      <c r="R1006" s="220"/>
      <c r="S1006" s="220">
        <f t="shared" si="403"/>
        <v>0</v>
      </c>
      <c r="T1006" s="220"/>
      <c r="U1006" s="220">
        <f t="shared" si="404"/>
        <v>0</v>
      </c>
      <c r="V1006" s="220"/>
      <c r="W1006" s="220">
        <f t="shared" si="405"/>
        <v>0</v>
      </c>
      <c r="X1006" s="220"/>
      <c r="Y1006" s="220">
        <f t="shared" si="406"/>
        <v>0</v>
      </c>
      <c r="Z1006" s="220"/>
      <c r="AA1006" s="220">
        <f t="shared" si="407"/>
        <v>0</v>
      </c>
      <c r="AC1006" s="222" t="e">
        <f t="shared" si="416"/>
        <v>#DIV/0!</v>
      </c>
      <c r="AD1006" s="220" t="e">
        <f t="shared" si="408"/>
        <v>#NUM!</v>
      </c>
      <c r="AE1006" s="223" t="e">
        <f t="shared" si="409"/>
        <v>#NUM!</v>
      </c>
      <c r="AF1006" s="223" t="e">
        <f t="shared" si="410"/>
        <v>#NUM!</v>
      </c>
      <c r="AG1006" s="222" t="e">
        <f t="shared" si="411"/>
        <v>#NUM!</v>
      </c>
      <c r="AI1006" s="220" t="e">
        <f t="shared" si="412"/>
        <v>#DIV/0!</v>
      </c>
      <c r="AJ1006" s="222" t="e">
        <f t="shared" si="413"/>
        <v>#DIV/0!</v>
      </c>
      <c r="AK1006" s="222" t="e">
        <f t="shared" si="414"/>
        <v>#DIV/0!</v>
      </c>
      <c r="AL1006" s="222" t="e">
        <f t="shared" si="415"/>
        <v>#DIV/0!</v>
      </c>
    </row>
    <row r="1007" spans="1:38" s="88" customFormat="1" ht="30" hidden="1" customHeight="1">
      <c r="A1007" s="88">
        <f>'CONSTRUCTION COST ESTIMATE'!A1007</f>
        <v>0</v>
      </c>
      <c r="B1007" s="91">
        <f>'CONSTRUCTION COST ESTIMATE'!B1007</f>
        <v>629.05700000000002</v>
      </c>
      <c r="C1007" s="92" t="str">
        <f>'CONSTRUCTION COST ESTIMATE'!C1007</f>
        <v>DUCTILE IRON PIPE (12 INCH)</v>
      </c>
      <c r="D1007" s="93" t="str">
        <f>'CONSTRUCTION COST ESTIMATE'!BB1007</f>
        <v>LF</v>
      </c>
      <c r="E1007" s="94">
        <f>'CONSTRUCTION COST ESTIMATE'!BA1007</f>
        <v>0</v>
      </c>
      <c r="F1007" s="220">
        <f>'CONSTRUCTION COST ESTIMATE'!BC1007</f>
        <v>0</v>
      </c>
      <c r="G1007" s="221">
        <f>'CONSTRUCTION COST ESTIMATE'!BD1007</f>
        <v>0</v>
      </c>
      <c r="H1007" s="220"/>
      <c r="I1007" s="220">
        <f t="shared" si="398"/>
        <v>0</v>
      </c>
      <c r="J1007" s="220"/>
      <c r="K1007" s="220">
        <f t="shared" si="399"/>
        <v>0</v>
      </c>
      <c r="L1007" s="220"/>
      <c r="M1007" s="220">
        <f t="shared" si="400"/>
        <v>0</v>
      </c>
      <c r="N1007" s="220"/>
      <c r="O1007" s="220">
        <f t="shared" si="401"/>
        <v>0</v>
      </c>
      <c r="P1007" s="220"/>
      <c r="Q1007" s="220">
        <f t="shared" si="402"/>
        <v>0</v>
      </c>
      <c r="R1007" s="220"/>
      <c r="S1007" s="220">
        <f t="shared" si="403"/>
        <v>0</v>
      </c>
      <c r="T1007" s="220"/>
      <c r="U1007" s="220">
        <f t="shared" si="404"/>
        <v>0</v>
      </c>
      <c r="V1007" s="220"/>
      <c r="W1007" s="220">
        <f t="shared" si="405"/>
        <v>0</v>
      </c>
      <c r="X1007" s="220"/>
      <c r="Y1007" s="220">
        <f t="shared" si="406"/>
        <v>0</v>
      </c>
      <c r="Z1007" s="220"/>
      <c r="AA1007" s="220">
        <f t="shared" si="407"/>
        <v>0</v>
      </c>
      <c r="AC1007" s="222" t="e">
        <f t="shared" si="416"/>
        <v>#DIV/0!</v>
      </c>
      <c r="AD1007" s="220" t="e">
        <f t="shared" si="408"/>
        <v>#NUM!</v>
      </c>
      <c r="AE1007" s="223" t="e">
        <f t="shared" si="409"/>
        <v>#NUM!</v>
      </c>
      <c r="AF1007" s="223" t="e">
        <f t="shared" si="410"/>
        <v>#NUM!</v>
      </c>
      <c r="AG1007" s="222" t="e">
        <f t="shared" si="411"/>
        <v>#NUM!</v>
      </c>
      <c r="AI1007" s="220" t="e">
        <f t="shared" si="412"/>
        <v>#DIV/0!</v>
      </c>
      <c r="AJ1007" s="222" t="e">
        <f t="shared" si="413"/>
        <v>#DIV/0!</v>
      </c>
      <c r="AK1007" s="222" t="e">
        <f t="shared" si="414"/>
        <v>#DIV/0!</v>
      </c>
      <c r="AL1007" s="222" t="e">
        <f t="shared" si="415"/>
        <v>#DIV/0!</v>
      </c>
    </row>
    <row r="1008" spans="1:38" s="88" customFormat="1" ht="30" hidden="1" customHeight="1">
      <c r="A1008" s="88">
        <f>'CONSTRUCTION COST ESTIMATE'!A1008</f>
        <v>0</v>
      </c>
      <c r="B1008" s="91">
        <f>'CONSTRUCTION COST ESTIMATE'!B1008</f>
        <v>629.05799999999999</v>
      </c>
      <c r="C1008" s="92" t="str">
        <f>'CONSTRUCTION COST ESTIMATE'!C1008</f>
        <v>PVC PIPE (6 INCH)</v>
      </c>
      <c r="D1008" s="93" t="str">
        <f>'CONSTRUCTION COST ESTIMATE'!BB1008</f>
        <v>LF</v>
      </c>
      <c r="E1008" s="94">
        <f>'CONSTRUCTION COST ESTIMATE'!BA1008</f>
        <v>0</v>
      </c>
      <c r="F1008" s="220">
        <f>'CONSTRUCTION COST ESTIMATE'!BC1008</f>
        <v>0</v>
      </c>
      <c r="G1008" s="221">
        <f>'CONSTRUCTION COST ESTIMATE'!BD1008</f>
        <v>0</v>
      </c>
      <c r="H1008" s="220"/>
      <c r="I1008" s="220">
        <f t="shared" si="398"/>
        <v>0</v>
      </c>
      <c r="J1008" s="220"/>
      <c r="K1008" s="220">
        <f t="shared" si="399"/>
        <v>0</v>
      </c>
      <c r="L1008" s="220"/>
      <c r="M1008" s="220">
        <f t="shared" si="400"/>
        <v>0</v>
      </c>
      <c r="N1008" s="220"/>
      <c r="O1008" s="220">
        <f t="shared" si="401"/>
        <v>0</v>
      </c>
      <c r="P1008" s="220"/>
      <c r="Q1008" s="220">
        <f t="shared" si="402"/>
        <v>0</v>
      </c>
      <c r="R1008" s="220"/>
      <c r="S1008" s="220">
        <f t="shared" si="403"/>
        <v>0</v>
      </c>
      <c r="T1008" s="220"/>
      <c r="U1008" s="220">
        <f t="shared" si="404"/>
        <v>0</v>
      </c>
      <c r="V1008" s="220"/>
      <c r="W1008" s="220">
        <f t="shared" si="405"/>
        <v>0</v>
      </c>
      <c r="X1008" s="220"/>
      <c r="Y1008" s="220">
        <f t="shared" si="406"/>
        <v>0</v>
      </c>
      <c r="Z1008" s="220"/>
      <c r="AA1008" s="220">
        <f t="shared" si="407"/>
        <v>0</v>
      </c>
      <c r="AC1008" s="222" t="e">
        <f t="shared" si="416"/>
        <v>#DIV/0!</v>
      </c>
      <c r="AD1008" s="220" t="e">
        <f t="shared" si="408"/>
        <v>#NUM!</v>
      </c>
      <c r="AE1008" s="223" t="e">
        <f t="shared" si="409"/>
        <v>#NUM!</v>
      </c>
      <c r="AF1008" s="223" t="e">
        <f t="shared" si="410"/>
        <v>#NUM!</v>
      </c>
      <c r="AG1008" s="222" t="e">
        <f t="shared" si="411"/>
        <v>#NUM!</v>
      </c>
      <c r="AI1008" s="220" t="e">
        <f t="shared" si="412"/>
        <v>#DIV/0!</v>
      </c>
      <c r="AJ1008" s="222" t="e">
        <f t="shared" si="413"/>
        <v>#DIV/0!</v>
      </c>
      <c r="AK1008" s="222" t="e">
        <f t="shared" si="414"/>
        <v>#DIV/0!</v>
      </c>
      <c r="AL1008" s="222" t="e">
        <f t="shared" si="415"/>
        <v>#DIV/0!</v>
      </c>
    </row>
    <row r="1009" spans="1:38" s="88" customFormat="1" ht="30" hidden="1" customHeight="1">
      <c r="A1009" s="88">
        <f>'CONSTRUCTION COST ESTIMATE'!A1009</f>
        <v>0</v>
      </c>
      <c r="B1009" s="91">
        <f>'CONSTRUCTION COST ESTIMATE'!B1009</f>
        <v>629.05899999999997</v>
      </c>
      <c r="C1009" s="92" t="str">
        <f>'CONSTRUCTION COST ESTIMATE'!C1009</f>
        <v>C905 PVC PIPE (18 INCH)</v>
      </c>
      <c r="D1009" s="93" t="str">
        <f>'CONSTRUCTION COST ESTIMATE'!BB1009</f>
        <v>LF</v>
      </c>
      <c r="E1009" s="94">
        <f>'CONSTRUCTION COST ESTIMATE'!BA1009</f>
        <v>0</v>
      </c>
      <c r="F1009" s="220">
        <f>'CONSTRUCTION COST ESTIMATE'!BC1009</f>
        <v>0</v>
      </c>
      <c r="G1009" s="221">
        <f>'CONSTRUCTION COST ESTIMATE'!BD1009</f>
        <v>0</v>
      </c>
      <c r="H1009" s="220"/>
      <c r="I1009" s="220">
        <f t="shared" si="398"/>
        <v>0</v>
      </c>
      <c r="J1009" s="220"/>
      <c r="K1009" s="220">
        <f t="shared" si="399"/>
        <v>0</v>
      </c>
      <c r="L1009" s="220"/>
      <c r="M1009" s="220">
        <f t="shared" si="400"/>
        <v>0</v>
      </c>
      <c r="N1009" s="220"/>
      <c r="O1009" s="220">
        <f t="shared" si="401"/>
        <v>0</v>
      </c>
      <c r="P1009" s="220"/>
      <c r="Q1009" s="220">
        <f t="shared" si="402"/>
        <v>0</v>
      </c>
      <c r="R1009" s="220"/>
      <c r="S1009" s="220">
        <f t="shared" si="403"/>
        <v>0</v>
      </c>
      <c r="T1009" s="220"/>
      <c r="U1009" s="220">
        <f t="shared" si="404"/>
        <v>0</v>
      </c>
      <c r="V1009" s="220"/>
      <c r="W1009" s="220">
        <f t="shared" si="405"/>
        <v>0</v>
      </c>
      <c r="X1009" s="220"/>
      <c r="Y1009" s="220">
        <f t="shared" si="406"/>
        <v>0</v>
      </c>
      <c r="Z1009" s="220"/>
      <c r="AA1009" s="220">
        <f t="shared" si="407"/>
        <v>0</v>
      </c>
      <c r="AC1009" s="222" t="e">
        <f t="shared" si="416"/>
        <v>#DIV/0!</v>
      </c>
      <c r="AD1009" s="220" t="e">
        <f t="shared" si="408"/>
        <v>#NUM!</v>
      </c>
      <c r="AE1009" s="223" t="e">
        <f t="shared" si="409"/>
        <v>#NUM!</v>
      </c>
      <c r="AF1009" s="223" t="e">
        <f t="shared" si="410"/>
        <v>#NUM!</v>
      </c>
      <c r="AG1009" s="222" t="e">
        <f t="shared" si="411"/>
        <v>#NUM!</v>
      </c>
      <c r="AI1009" s="220" t="e">
        <f t="shared" si="412"/>
        <v>#DIV/0!</v>
      </c>
      <c r="AJ1009" s="222" t="e">
        <f t="shared" si="413"/>
        <v>#DIV/0!</v>
      </c>
      <c r="AK1009" s="222" t="e">
        <f t="shared" si="414"/>
        <v>#DIV/0!</v>
      </c>
      <c r="AL1009" s="222" t="e">
        <f t="shared" si="415"/>
        <v>#DIV/0!</v>
      </c>
    </row>
    <row r="1010" spans="1:38" s="88" customFormat="1" ht="30" hidden="1" customHeight="1">
      <c r="A1010" s="88">
        <f>'CONSTRUCTION COST ESTIMATE'!A1010</f>
        <v>0</v>
      </c>
      <c r="B1010" s="91">
        <f>'CONSTRUCTION COST ESTIMATE'!B1010</f>
        <v>629.05999999999995</v>
      </c>
      <c r="C1010" s="92" t="str">
        <f>'CONSTRUCTION COST ESTIMATE'!C1010</f>
        <v>DUAL  RPDA (8 INCH)</v>
      </c>
      <c r="D1010" s="93" t="str">
        <f>'CONSTRUCTION COST ESTIMATE'!BB1010</f>
        <v>EA</v>
      </c>
      <c r="E1010" s="94">
        <f>'CONSTRUCTION COST ESTIMATE'!BA1010</f>
        <v>0</v>
      </c>
      <c r="F1010" s="220">
        <f>'CONSTRUCTION COST ESTIMATE'!BC1010</f>
        <v>0</v>
      </c>
      <c r="G1010" s="221">
        <f>'CONSTRUCTION COST ESTIMATE'!BD1010</f>
        <v>0</v>
      </c>
      <c r="H1010" s="220"/>
      <c r="I1010" s="220">
        <f t="shared" si="398"/>
        <v>0</v>
      </c>
      <c r="J1010" s="220"/>
      <c r="K1010" s="220">
        <f t="shared" si="399"/>
        <v>0</v>
      </c>
      <c r="L1010" s="220"/>
      <c r="M1010" s="220">
        <f t="shared" si="400"/>
        <v>0</v>
      </c>
      <c r="N1010" s="220"/>
      <c r="O1010" s="220">
        <f t="shared" si="401"/>
        <v>0</v>
      </c>
      <c r="P1010" s="220"/>
      <c r="Q1010" s="220">
        <f t="shared" si="402"/>
        <v>0</v>
      </c>
      <c r="R1010" s="220"/>
      <c r="S1010" s="220">
        <f t="shared" si="403"/>
        <v>0</v>
      </c>
      <c r="T1010" s="220"/>
      <c r="U1010" s="220">
        <f t="shared" si="404"/>
        <v>0</v>
      </c>
      <c r="V1010" s="220"/>
      <c r="W1010" s="220">
        <f t="shared" si="405"/>
        <v>0</v>
      </c>
      <c r="X1010" s="220"/>
      <c r="Y1010" s="220">
        <f t="shared" si="406"/>
        <v>0</v>
      </c>
      <c r="Z1010" s="220"/>
      <c r="AA1010" s="220">
        <f t="shared" si="407"/>
        <v>0</v>
      </c>
      <c r="AC1010" s="222" t="e">
        <f t="shared" si="416"/>
        <v>#DIV/0!</v>
      </c>
      <c r="AD1010" s="220" t="e">
        <f t="shared" si="408"/>
        <v>#NUM!</v>
      </c>
      <c r="AE1010" s="223" t="e">
        <f t="shared" si="409"/>
        <v>#NUM!</v>
      </c>
      <c r="AF1010" s="223" t="e">
        <f t="shared" si="410"/>
        <v>#NUM!</v>
      </c>
      <c r="AG1010" s="222" t="e">
        <f t="shared" si="411"/>
        <v>#NUM!</v>
      </c>
      <c r="AI1010" s="220" t="e">
        <f t="shared" si="412"/>
        <v>#DIV/0!</v>
      </c>
      <c r="AJ1010" s="222" t="e">
        <f t="shared" si="413"/>
        <v>#DIV/0!</v>
      </c>
      <c r="AK1010" s="222" t="e">
        <f t="shared" si="414"/>
        <v>#DIV/0!</v>
      </c>
      <c r="AL1010" s="222" t="e">
        <f t="shared" si="415"/>
        <v>#DIV/0!</v>
      </c>
    </row>
    <row r="1011" spans="1:38" s="88" customFormat="1" ht="30" hidden="1" customHeight="1">
      <c r="A1011" s="88">
        <f>'CONSTRUCTION COST ESTIMATE'!A1011</f>
        <v>0</v>
      </c>
      <c r="B1011" s="91">
        <f>'CONSTRUCTION COST ESTIMATE'!B1011</f>
        <v>629.07000000000005</v>
      </c>
      <c r="C1011" s="92" t="str">
        <f>'CONSTRUCTION COST ESTIMATE'!C1011</f>
        <v>REMOVE AND REPLACE REDUCED PRESSURE PRINCIPLE ASSEMBLY (RPPA) (1 INCH)</v>
      </c>
      <c r="D1011" s="93" t="str">
        <f>'CONSTRUCTION COST ESTIMATE'!BB1011</f>
        <v>EA</v>
      </c>
      <c r="E1011" s="94">
        <f>'CONSTRUCTION COST ESTIMATE'!BA1011</f>
        <v>0</v>
      </c>
      <c r="F1011" s="220">
        <f>'CONSTRUCTION COST ESTIMATE'!BC1011</f>
        <v>0</v>
      </c>
      <c r="G1011" s="221">
        <f>'CONSTRUCTION COST ESTIMATE'!BD1011</f>
        <v>0</v>
      </c>
      <c r="H1011" s="220"/>
      <c r="I1011" s="220">
        <f t="shared" si="398"/>
        <v>0</v>
      </c>
      <c r="J1011" s="220"/>
      <c r="K1011" s="220">
        <f t="shared" si="399"/>
        <v>0</v>
      </c>
      <c r="L1011" s="220"/>
      <c r="M1011" s="220">
        <f t="shared" si="400"/>
        <v>0</v>
      </c>
      <c r="N1011" s="220"/>
      <c r="O1011" s="220">
        <f t="shared" si="401"/>
        <v>0</v>
      </c>
      <c r="P1011" s="220"/>
      <c r="Q1011" s="220">
        <f t="shared" si="402"/>
        <v>0</v>
      </c>
      <c r="R1011" s="220"/>
      <c r="S1011" s="220">
        <f t="shared" si="403"/>
        <v>0</v>
      </c>
      <c r="T1011" s="220"/>
      <c r="U1011" s="220">
        <f t="shared" si="404"/>
        <v>0</v>
      </c>
      <c r="V1011" s="220"/>
      <c r="W1011" s="220">
        <f t="shared" si="405"/>
        <v>0</v>
      </c>
      <c r="X1011" s="220"/>
      <c r="Y1011" s="220">
        <f t="shared" si="406"/>
        <v>0</v>
      </c>
      <c r="Z1011" s="220"/>
      <c r="AA1011" s="220">
        <f t="shared" si="407"/>
        <v>0</v>
      </c>
      <c r="AC1011" s="222" t="e">
        <f t="shared" si="416"/>
        <v>#DIV/0!</v>
      </c>
      <c r="AD1011" s="220" t="e">
        <f t="shared" si="408"/>
        <v>#NUM!</v>
      </c>
      <c r="AE1011" s="223" t="e">
        <f t="shared" si="409"/>
        <v>#NUM!</v>
      </c>
      <c r="AF1011" s="223" t="e">
        <f t="shared" si="410"/>
        <v>#NUM!</v>
      </c>
      <c r="AG1011" s="222" t="e">
        <f t="shared" si="411"/>
        <v>#NUM!</v>
      </c>
      <c r="AI1011" s="220" t="e">
        <f t="shared" si="412"/>
        <v>#DIV/0!</v>
      </c>
      <c r="AJ1011" s="222" t="e">
        <f t="shared" si="413"/>
        <v>#DIV/0!</v>
      </c>
      <c r="AK1011" s="222" t="e">
        <f t="shared" si="414"/>
        <v>#DIV/0!</v>
      </c>
      <c r="AL1011" s="222" t="e">
        <f t="shared" si="415"/>
        <v>#DIV/0!</v>
      </c>
    </row>
    <row r="1012" spans="1:38" s="88" customFormat="1" ht="30" hidden="1" customHeight="1">
      <c r="A1012" s="88">
        <f>'CONSTRUCTION COST ESTIMATE'!A1012</f>
        <v>0</v>
      </c>
      <c r="B1012" s="91">
        <f>'CONSTRUCTION COST ESTIMATE'!B1012</f>
        <v>629.07100000000003</v>
      </c>
      <c r="C1012" s="92" t="str">
        <f>'CONSTRUCTION COST ESTIMATE'!C1012</f>
        <v>REDUCED PRESSURE PRINCIPLE ASSEMBLY (RPPA) (1 INCH)</v>
      </c>
      <c r="D1012" s="93" t="str">
        <f>'CONSTRUCTION COST ESTIMATE'!BB1012</f>
        <v>EA</v>
      </c>
      <c r="E1012" s="94">
        <f>'CONSTRUCTION COST ESTIMATE'!BA1012</f>
        <v>0</v>
      </c>
      <c r="F1012" s="220">
        <f>'CONSTRUCTION COST ESTIMATE'!BC1012</f>
        <v>0</v>
      </c>
      <c r="G1012" s="221">
        <f>'CONSTRUCTION COST ESTIMATE'!BD1012</f>
        <v>0</v>
      </c>
      <c r="H1012" s="220"/>
      <c r="I1012" s="220">
        <f t="shared" si="398"/>
        <v>0</v>
      </c>
      <c r="J1012" s="220"/>
      <c r="K1012" s="220">
        <f t="shared" si="399"/>
        <v>0</v>
      </c>
      <c r="L1012" s="220"/>
      <c r="M1012" s="220">
        <f t="shared" si="400"/>
        <v>0</v>
      </c>
      <c r="N1012" s="220"/>
      <c r="O1012" s="220">
        <f t="shared" si="401"/>
        <v>0</v>
      </c>
      <c r="P1012" s="220"/>
      <c r="Q1012" s="220">
        <f t="shared" si="402"/>
        <v>0</v>
      </c>
      <c r="R1012" s="220"/>
      <c r="S1012" s="220">
        <f t="shared" si="403"/>
        <v>0</v>
      </c>
      <c r="T1012" s="220"/>
      <c r="U1012" s="220">
        <f t="shared" si="404"/>
        <v>0</v>
      </c>
      <c r="V1012" s="220"/>
      <c r="W1012" s="220">
        <f t="shared" si="405"/>
        <v>0</v>
      </c>
      <c r="X1012" s="220"/>
      <c r="Y1012" s="220">
        <f t="shared" si="406"/>
        <v>0</v>
      </c>
      <c r="Z1012" s="220"/>
      <c r="AA1012" s="220">
        <f t="shared" si="407"/>
        <v>0</v>
      </c>
      <c r="AC1012" s="222" t="e">
        <f t="shared" si="416"/>
        <v>#DIV/0!</v>
      </c>
      <c r="AD1012" s="220" t="e">
        <f t="shared" si="408"/>
        <v>#NUM!</v>
      </c>
      <c r="AE1012" s="223" t="e">
        <f t="shared" si="409"/>
        <v>#NUM!</v>
      </c>
      <c r="AF1012" s="223" t="e">
        <f t="shared" si="410"/>
        <v>#NUM!</v>
      </c>
      <c r="AG1012" s="222" t="e">
        <f t="shared" si="411"/>
        <v>#NUM!</v>
      </c>
      <c r="AI1012" s="220" t="e">
        <f t="shared" si="412"/>
        <v>#DIV/0!</v>
      </c>
      <c r="AJ1012" s="222" t="e">
        <f t="shared" si="413"/>
        <v>#DIV/0!</v>
      </c>
      <c r="AK1012" s="222" t="e">
        <f t="shared" si="414"/>
        <v>#DIV/0!</v>
      </c>
      <c r="AL1012" s="222" t="e">
        <f t="shared" si="415"/>
        <v>#DIV/0!</v>
      </c>
    </row>
    <row r="1013" spans="1:38" s="88" customFormat="1" ht="30" hidden="1" customHeight="1">
      <c r="A1013" s="88">
        <f>'CONSTRUCTION COST ESTIMATE'!A1013</f>
        <v>0</v>
      </c>
      <c r="B1013" s="91">
        <f>'CONSTRUCTION COST ESTIMATE'!B1013</f>
        <v>629.072</v>
      </c>
      <c r="C1013" s="92" t="str">
        <f>'CONSTRUCTION COST ESTIMATE'!C1013</f>
        <v>REMOVE AND REPLACE REDUCED PRESSURE PRINCIPLE ASSEMBLY (RPPA) (2 INCH)</v>
      </c>
      <c r="D1013" s="93" t="str">
        <f>'CONSTRUCTION COST ESTIMATE'!BB1013</f>
        <v>EA</v>
      </c>
      <c r="E1013" s="94">
        <f>'CONSTRUCTION COST ESTIMATE'!BA1013</f>
        <v>0</v>
      </c>
      <c r="F1013" s="220">
        <f>'CONSTRUCTION COST ESTIMATE'!BC1013</f>
        <v>0</v>
      </c>
      <c r="G1013" s="221">
        <f>'CONSTRUCTION COST ESTIMATE'!BD1013</f>
        <v>0</v>
      </c>
      <c r="H1013" s="220"/>
      <c r="I1013" s="220">
        <f t="shared" si="398"/>
        <v>0</v>
      </c>
      <c r="J1013" s="220"/>
      <c r="K1013" s="220">
        <f t="shared" si="399"/>
        <v>0</v>
      </c>
      <c r="L1013" s="220"/>
      <c r="M1013" s="220">
        <f t="shared" si="400"/>
        <v>0</v>
      </c>
      <c r="N1013" s="220"/>
      <c r="O1013" s="220">
        <f t="shared" si="401"/>
        <v>0</v>
      </c>
      <c r="P1013" s="220"/>
      <c r="Q1013" s="220">
        <f t="shared" si="402"/>
        <v>0</v>
      </c>
      <c r="R1013" s="220"/>
      <c r="S1013" s="220">
        <f t="shared" si="403"/>
        <v>0</v>
      </c>
      <c r="T1013" s="220"/>
      <c r="U1013" s="220">
        <f t="shared" si="404"/>
        <v>0</v>
      </c>
      <c r="V1013" s="220"/>
      <c r="W1013" s="220">
        <f t="shared" si="405"/>
        <v>0</v>
      </c>
      <c r="X1013" s="220"/>
      <c r="Y1013" s="220">
        <f t="shared" si="406"/>
        <v>0</v>
      </c>
      <c r="Z1013" s="220"/>
      <c r="AA1013" s="220">
        <f t="shared" si="407"/>
        <v>0</v>
      </c>
      <c r="AC1013" s="222" t="e">
        <f t="shared" si="416"/>
        <v>#DIV/0!</v>
      </c>
      <c r="AD1013" s="220" t="e">
        <f t="shared" si="408"/>
        <v>#NUM!</v>
      </c>
      <c r="AE1013" s="223" t="e">
        <f t="shared" si="409"/>
        <v>#NUM!</v>
      </c>
      <c r="AF1013" s="223" t="e">
        <f t="shared" si="410"/>
        <v>#NUM!</v>
      </c>
      <c r="AG1013" s="222" t="e">
        <f t="shared" si="411"/>
        <v>#NUM!</v>
      </c>
      <c r="AI1013" s="220" t="e">
        <f t="shared" si="412"/>
        <v>#DIV/0!</v>
      </c>
      <c r="AJ1013" s="222" t="e">
        <f t="shared" si="413"/>
        <v>#DIV/0!</v>
      </c>
      <c r="AK1013" s="222" t="e">
        <f t="shared" si="414"/>
        <v>#DIV/0!</v>
      </c>
      <c r="AL1013" s="222" t="e">
        <f t="shared" si="415"/>
        <v>#DIV/0!</v>
      </c>
    </row>
    <row r="1014" spans="1:38" s="88" customFormat="1" ht="30" hidden="1" customHeight="1">
      <c r="A1014" s="88">
        <f>'CONSTRUCTION COST ESTIMATE'!A1014</f>
        <v>0</v>
      </c>
      <c r="B1014" s="91">
        <f>'CONSTRUCTION COST ESTIMATE'!B1014</f>
        <v>629.07299999999998</v>
      </c>
      <c r="C1014" s="92" t="str">
        <f>'CONSTRUCTION COST ESTIMATE'!C1014</f>
        <v>REDUCED PRESSURE PRINCIPLE ASSEMBLY (RPPA) (2 INCH)</v>
      </c>
      <c r="D1014" s="93" t="str">
        <f>'CONSTRUCTION COST ESTIMATE'!BB1014</f>
        <v>EA</v>
      </c>
      <c r="E1014" s="94">
        <f>'CONSTRUCTION COST ESTIMATE'!BA1014</f>
        <v>0</v>
      </c>
      <c r="F1014" s="220">
        <f>'CONSTRUCTION COST ESTIMATE'!BC1014</f>
        <v>0</v>
      </c>
      <c r="G1014" s="221">
        <f>'CONSTRUCTION COST ESTIMATE'!BD1014</f>
        <v>0</v>
      </c>
      <c r="H1014" s="220"/>
      <c r="I1014" s="220">
        <f t="shared" si="398"/>
        <v>0</v>
      </c>
      <c r="J1014" s="220"/>
      <c r="K1014" s="220">
        <f t="shared" si="399"/>
        <v>0</v>
      </c>
      <c r="L1014" s="220"/>
      <c r="M1014" s="220">
        <f t="shared" si="400"/>
        <v>0</v>
      </c>
      <c r="N1014" s="220"/>
      <c r="O1014" s="220">
        <f t="shared" si="401"/>
        <v>0</v>
      </c>
      <c r="P1014" s="220"/>
      <c r="Q1014" s="220">
        <f t="shared" si="402"/>
        <v>0</v>
      </c>
      <c r="R1014" s="220"/>
      <c r="S1014" s="220">
        <f t="shared" si="403"/>
        <v>0</v>
      </c>
      <c r="T1014" s="220"/>
      <c r="U1014" s="220">
        <f t="shared" si="404"/>
        <v>0</v>
      </c>
      <c r="V1014" s="220"/>
      <c r="W1014" s="220">
        <f t="shared" si="405"/>
        <v>0</v>
      </c>
      <c r="X1014" s="220"/>
      <c r="Y1014" s="220">
        <f t="shared" si="406"/>
        <v>0</v>
      </c>
      <c r="Z1014" s="220"/>
      <c r="AA1014" s="220">
        <f t="shared" si="407"/>
        <v>0</v>
      </c>
      <c r="AC1014" s="222" t="e">
        <f t="shared" si="416"/>
        <v>#DIV/0!</v>
      </c>
      <c r="AD1014" s="220" t="e">
        <f t="shared" si="408"/>
        <v>#NUM!</v>
      </c>
      <c r="AE1014" s="223" t="e">
        <f t="shared" si="409"/>
        <v>#NUM!</v>
      </c>
      <c r="AF1014" s="223" t="e">
        <f t="shared" si="410"/>
        <v>#NUM!</v>
      </c>
      <c r="AG1014" s="222" t="e">
        <f t="shared" si="411"/>
        <v>#NUM!</v>
      </c>
      <c r="AI1014" s="220" t="e">
        <f t="shared" si="412"/>
        <v>#DIV/0!</v>
      </c>
      <c r="AJ1014" s="222" t="e">
        <f t="shared" si="413"/>
        <v>#DIV/0!</v>
      </c>
      <c r="AK1014" s="222" t="e">
        <f t="shared" si="414"/>
        <v>#DIV/0!</v>
      </c>
      <c r="AL1014" s="222" t="e">
        <f t="shared" si="415"/>
        <v>#DIV/0!</v>
      </c>
    </row>
    <row r="1015" spans="1:38" s="88" customFormat="1" ht="30" hidden="1" customHeight="1">
      <c r="A1015" s="88">
        <f>'CONSTRUCTION COST ESTIMATE'!A1015</f>
        <v>0</v>
      </c>
      <c r="B1015" s="91">
        <f>'CONSTRUCTION COST ESTIMATE'!B1015</f>
        <v>629.07399999999996</v>
      </c>
      <c r="C1015" s="92" t="str">
        <f>'CONSTRUCTION COST ESTIMATE'!C1015</f>
        <v>REMOVE AND REPLACE REDUCED PRESSURE PRINCIPLE ASSEMBLY (RPPA) (3 INCH)</v>
      </c>
      <c r="D1015" s="93" t="str">
        <f>'CONSTRUCTION COST ESTIMATE'!BB1015</f>
        <v>EA</v>
      </c>
      <c r="E1015" s="94">
        <f>'CONSTRUCTION COST ESTIMATE'!BA1015</f>
        <v>0</v>
      </c>
      <c r="F1015" s="220">
        <f>'CONSTRUCTION COST ESTIMATE'!BC1015</f>
        <v>0</v>
      </c>
      <c r="G1015" s="221">
        <f>'CONSTRUCTION COST ESTIMATE'!BD1015</f>
        <v>0</v>
      </c>
      <c r="H1015" s="220"/>
      <c r="I1015" s="220">
        <f t="shared" si="398"/>
        <v>0</v>
      </c>
      <c r="J1015" s="220"/>
      <c r="K1015" s="220">
        <f t="shared" si="399"/>
        <v>0</v>
      </c>
      <c r="L1015" s="220"/>
      <c r="M1015" s="220">
        <f t="shared" si="400"/>
        <v>0</v>
      </c>
      <c r="N1015" s="220"/>
      <c r="O1015" s="220">
        <f t="shared" si="401"/>
        <v>0</v>
      </c>
      <c r="P1015" s="220"/>
      <c r="Q1015" s="220">
        <f t="shared" si="402"/>
        <v>0</v>
      </c>
      <c r="R1015" s="220"/>
      <c r="S1015" s="220">
        <f t="shared" si="403"/>
        <v>0</v>
      </c>
      <c r="T1015" s="220"/>
      <c r="U1015" s="220">
        <f t="shared" si="404"/>
        <v>0</v>
      </c>
      <c r="V1015" s="220"/>
      <c r="W1015" s="220">
        <f t="shared" si="405"/>
        <v>0</v>
      </c>
      <c r="X1015" s="220"/>
      <c r="Y1015" s="220">
        <f t="shared" si="406"/>
        <v>0</v>
      </c>
      <c r="Z1015" s="220"/>
      <c r="AA1015" s="220">
        <f t="shared" si="407"/>
        <v>0</v>
      </c>
      <c r="AC1015" s="222" t="e">
        <f t="shared" si="416"/>
        <v>#DIV/0!</v>
      </c>
      <c r="AD1015" s="220" t="e">
        <f t="shared" si="408"/>
        <v>#NUM!</v>
      </c>
      <c r="AE1015" s="223" t="e">
        <f t="shared" si="409"/>
        <v>#NUM!</v>
      </c>
      <c r="AF1015" s="223" t="e">
        <f t="shared" si="410"/>
        <v>#NUM!</v>
      </c>
      <c r="AG1015" s="222" t="e">
        <f t="shared" si="411"/>
        <v>#NUM!</v>
      </c>
      <c r="AI1015" s="220" t="e">
        <f t="shared" si="412"/>
        <v>#DIV/0!</v>
      </c>
      <c r="AJ1015" s="222" t="e">
        <f t="shared" si="413"/>
        <v>#DIV/0!</v>
      </c>
      <c r="AK1015" s="222" t="e">
        <f t="shared" si="414"/>
        <v>#DIV/0!</v>
      </c>
      <c r="AL1015" s="222" t="e">
        <f t="shared" si="415"/>
        <v>#DIV/0!</v>
      </c>
    </row>
    <row r="1016" spans="1:38" s="88" customFormat="1" ht="30" hidden="1" customHeight="1">
      <c r="A1016" s="88">
        <f>'CONSTRUCTION COST ESTIMATE'!A1016</f>
        <v>0</v>
      </c>
      <c r="B1016" s="91">
        <f>'CONSTRUCTION COST ESTIMATE'!B1016</f>
        <v>629.07500000000005</v>
      </c>
      <c r="C1016" s="92" t="str">
        <f>'CONSTRUCTION COST ESTIMATE'!C1016</f>
        <v>REDUCED PRESSURE PRINCIPLE ASSEMBLY (RPPA) (3 INCH)</v>
      </c>
      <c r="D1016" s="93" t="str">
        <f>'CONSTRUCTION COST ESTIMATE'!BB1016</f>
        <v>EA</v>
      </c>
      <c r="E1016" s="94">
        <f>'CONSTRUCTION COST ESTIMATE'!BA1016</f>
        <v>0</v>
      </c>
      <c r="F1016" s="220">
        <f>'CONSTRUCTION COST ESTIMATE'!BC1016</f>
        <v>0</v>
      </c>
      <c r="G1016" s="221">
        <f>'CONSTRUCTION COST ESTIMATE'!BD1016</f>
        <v>0</v>
      </c>
      <c r="H1016" s="220"/>
      <c r="I1016" s="220">
        <f t="shared" si="398"/>
        <v>0</v>
      </c>
      <c r="J1016" s="220"/>
      <c r="K1016" s="220">
        <f t="shared" si="399"/>
        <v>0</v>
      </c>
      <c r="L1016" s="220"/>
      <c r="M1016" s="220">
        <f t="shared" si="400"/>
        <v>0</v>
      </c>
      <c r="N1016" s="220"/>
      <c r="O1016" s="220">
        <f t="shared" si="401"/>
        <v>0</v>
      </c>
      <c r="P1016" s="220"/>
      <c r="Q1016" s="220">
        <f t="shared" si="402"/>
        <v>0</v>
      </c>
      <c r="R1016" s="220"/>
      <c r="S1016" s="220">
        <f t="shared" si="403"/>
        <v>0</v>
      </c>
      <c r="T1016" s="220"/>
      <c r="U1016" s="220">
        <f t="shared" si="404"/>
        <v>0</v>
      </c>
      <c r="V1016" s="220"/>
      <c r="W1016" s="220">
        <f t="shared" si="405"/>
        <v>0</v>
      </c>
      <c r="X1016" s="220"/>
      <c r="Y1016" s="220">
        <f t="shared" si="406"/>
        <v>0</v>
      </c>
      <c r="Z1016" s="220"/>
      <c r="AA1016" s="220">
        <f t="shared" si="407"/>
        <v>0</v>
      </c>
      <c r="AC1016" s="222" t="e">
        <f t="shared" si="416"/>
        <v>#DIV/0!</v>
      </c>
      <c r="AD1016" s="220" t="e">
        <f t="shared" si="408"/>
        <v>#NUM!</v>
      </c>
      <c r="AE1016" s="223" t="e">
        <f t="shared" si="409"/>
        <v>#NUM!</v>
      </c>
      <c r="AF1016" s="223" t="e">
        <f t="shared" si="410"/>
        <v>#NUM!</v>
      </c>
      <c r="AG1016" s="222" t="e">
        <f t="shared" si="411"/>
        <v>#NUM!</v>
      </c>
      <c r="AI1016" s="220" t="e">
        <f t="shared" si="412"/>
        <v>#DIV/0!</v>
      </c>
      <c r="AJ1016" s="222" t="e">
        <f t="shared" si="413"/>
        <v>#DIV/0!</v>
      </c>
      <c r="AK1016" s="222" t="e">
        <f t="shared" si="414"/>
        <v>#DIV/0!</v>
      </c>
      <c r="AL1016" s="222" t="e">
        <f t="shared" si="415"/>
        <v>#DIV/0!</v>
      </c>
    </row>
    <row r="1017" spans="1:38" s="88" customFormat="1" ht="30" hidden="1" customHeight="1">
      <c r="A1017" s="88">
        <f>'CONSTRUCTION COST ESTIMATE'!A1017</f>
        <v>0</v>
      </c>
      <c r="B1017" s="91">
        <f>'CONSTRUCTION COST ESTIMATE'!B1017</f>
        <v>629.07600000000002</v>
      </c>
      <c r="C1017" s="92" t="str">
        <f>'CONSTRUCTION COST ESTIMATE'!C1017</f>
        <v>REMOVE AND REPLACE REDUCED PRESSURE PRINCIPLE ASSEMBLY (RPPA) (4 INCH)</v>
      </c>
      <c r="D1017" s="93" t="str">
        <f>'CONSTRUCTION COST ESTIMATE'!BB1017</f>
        <v>EA</v>
      </c>
      <c r="E1017" s="94">
        <f>'CONSTRUCTION COST ESTIMATE'!BA1017</f>
        <v>0</v>
      </c>
      <c r="F1017" s="220">
        <f>'CONSTRUCTION COST ESTIMATE'!BC1017</f>
        <v>0</v>
      </c>
      <c r="G1017" s="221">
        <f>'CONSTRUCTION COST ESTIMATE'!BD1017</f>
        <v>0</v>
      </c>
      <c r="H1017" s="220"/>
      <c r="I1017" s="220">
        <f t="shared" si="398"/>
        <v>0</v>
      </c>
      <c r="J1017" s="220"/>
      <c r="K1017" s="220">
        <f t="shared" si="399"/>
        <v>0</v>
      </c>
      <c r="L1017" s="220"/>
      <c r="M1017" s="220">
        <f t="shared" si="400"/>
        <v>0</v>
      </c>
      <c r="N1017" s="220"/>
      <c r="O1017" s="220">
        <f t="shared" si="401"/>
        <v>0</v>
      </c>
      <c r="P1017" s="220"/>
      <c r="Q1017" s="220">
        <f t="shared" si="402"/>
        <v>0</v>
      </c>
      <c r="R1017" s="220"/>
      <c r="S1017" s="220">
        <f t="shared" si="403"/>
        <v>0</v>
      </c>
      <c r="T1017" s="220"/>
      <c r="U1017" s="220">
        <f t="shared" si="404"/>
        <v>0</v>
      </c>
      <c r="V1017" s="220"/>
      <c r="W1017" s="220">
        <f t="shared" si="405"/>
        <v>0</v>
      </c>
      <c r="X1017" s="220"/>
      <c r="Y1017" s="220">
        <f t="shared" si="406"/>
        <v>0</v>
      </c>
      <c r="Z1017" s="220"/>
      <c r="AA1017" s="220">
        <f t="shared" si="407"/>
        <v>0</v>
      </c>
      <c r="AC1017" s="222" t="e">
        <f t="shared" si="416"/>
        <v>#DIV/0!</v>
      </c>
      <c r="AD1017" s="220" t="e">
        <f t="shared" si="408"/>
        <v>#NUM!</v>
      </c>
      <c r="AE1017" s="223" t="e">
        <f t="shared" si="409"/>
        <v>#NUM!</v>
      </c>
      <c r="AF1017" s="223" t="e">
        <f t="shared" si="410"/>
        <v>#NUM!</v>
      </c>
      <c r="AG1017" s="222" t="e">
        <f t="shared" si="411"/>
        <v>#NUM!</v>
      </c>
      <c r="AI1017" s="220" t="e">
        <f t="shared" si="412"/>
        <v>#DIV/0!</v>
      </c>
      <c r="AJ1017" s="222" t="e">
        <f t="shared" si="413"/>
        <v>#DIV/0!</v>
      </c>
      <c r="AK1017" s="222" t="e">
        <f t="shared" si="414"/>
        <v>#DIV/0!</v>
      </c>
      <c r="AL1017" s="222" t="e">
        <f t="shared" si="415"/>
        <v>#DIV/0!</v>
      </c>
    </row>
    <row r="1018" spans="1:38" s="88" customFormat="1" ht="30" hidden="1" customHeight="1">
      <c r="A1018" s="88">
        <f>'CONSTRUCTION COST ESTIMATE'!A1018</f>
        <v>0</v>
      </c>
      <c r="B1018" s="91">
        <f>'CONSTRUCTION COST ESTIMATE'!B1018</f>
        <v>629.077</v>
      </c>
      <c r="C1018" s="92" t="str">
        <f>'CONSTRUCTION COST ESTIMATE'!C1018</f>
        <v>REDUCED PRESSURE PRINCIPLE ASSEMBLY (RPPA) (4 INCH)</v>
      </c>
      <c r="D1018" s="93" t="str">
        <f>'CONSTRUCTION COST ESTIMATE'!BB1018</f>
        <v>EA</v>
      </c>
      <c r="E1018" s="94">
        <f>'CONSTRUCTION COST ESTIMATE'!BA1018</f>
        <v>0</v>
      </c>
      <c r="F1018" s="220">
        <f>'CONSTRUCTION COST ESTIMATE'!BC1018</f>
        <v>0</v>
      </c>
      <c r="G1018" s="221">
        <f>'CONSTRUCTION COST ESTIMATE'!BD1018</f>
        <v>0</v>
      </c>
      <c r="H1018" s="220"/>
      <c r="I1018" s="220">
        <f t="shared" si="398"/>
        <v>0</v>
      </c>
      <c r="J1018" s="220"/>
      <c r="K1018" s="220">
        <f t="shared" si="399"/>
        <v>0</v>
      </c>
      <c r="L1018" s="220"/>
      <c r="M1018" s="220">
        <f t="shared" si="400"/>
        <v>0</v>
      </c>
      <c r="N1018" s="220"/>
      <c r="O1018" s="220">
        <f t="shared" si="401"/>
        <v>0</v>
      </c>
      <c r="P1018" s="220"/>
      <c r="Q1018" s="220">
        <f t="shared" si="402"/>
        <v>0</v>
      </c>
      <c r="R1018" s="220"/>
      <c r="S1018" s="220">
        <f t="shared" si="403"/>
        <v>0</v>
      </c>
      <c r="T1018" s="220"/>
      <c r="U1018" s="220">
        <f t="shared" si="404"/>
        <v>0</v>
      </c>
      <c r="V1018" s="220"/>
      <c r="W1018" s="220">
        <f t="shared" si="405"/>
        <v>0</v>
      </c>
      <c r="X1018" s="220"/>
      <c r="Y1018" s="220">
        <f t="shared" si="406"/>
        <v>0</v>
      </c>
      <c r="Z1018" s="220"/>
      <c r="AA1018" s="220">
        <f t="shared" si="407"/>
        <v>0</v>
      </c>
      <c r="AC1018" s="222" t="e">
        <f t="shared" si="416"/>
        <v>#DIV/0!</v>
      </c>
      <c r="AD1018" s="220" t="e">
        <f t="shared" si="408"/>
        <v>#NUM!</v>
      </c>
      <c r="AE1018" s="223" t="e">
        <f t="shared" si="409"/>
        <v>#NUM!</v>
      </c>
      <c r="AF1018" s="223" t="e">
        <f t="shared" si="410"/>
        <v>#NUM!</v>
      </c>
      <c r="AG1018" s="222" t="e">
        <f t="shared" si="411"/>
        <v>#NUM!</v>
      </c>
      <c r="AI1018" s="220" t="e">
        <f t="shared" si="412"/>
        <v>#DIV/0!</v>
      </c>
      <c r="AJ1018" s="222" t="e">
        <f t="shared" si="413"/>
        <v>#DIV/0!</v>
      </c>
      <c r="AK1018" s="222" t="e">
        <f t="shared" si="414"/>
        <v>#DIV/0!</v>
      </c>
      <c r="AL1018" s="222" t="e">
        <f t="shared" si="415"/>
        <v>#DIV/0!</v>
      </c>
    </row>
    <row r="1019" spans="1:38" s="88" customFormat="1" ht="30" hidden="1" customHeight="1">
      <c r="A1019" s="88">
        <f>'CONSTRUCTION COST ESTIMATE'!A1019</f>
        <v>0</v>
      </c>
      <c r="B1019" s="91">
        <f>'CONSTRUCTION COST ESTIMATE'!B1019</f>
        <v>629.07799999999997</v>
      </c>
      <c r="C1019" s="92" t="str">
        <f>'CONSTRUCTION COST ESTIMATE'!C1019</f>
        <v>REMOVE AND REPLACE REDUCED PRESSURE PRINCIPLE ASSEMBLY (RPPA) (6 INCH)</v>
      </c>
      <c r="D1019" s="93" t="str">
        <f>'CONSTRUCTION COST ESTIMATE'!BB1019</f>
        <v>EA</v>
      </c>
      <c r="E1019" s="94">
        <f>'CONSTRUCTION COST ESTIMATE'!BA1019</f>
        <v>0</v>
      </c>
      <c r="F1019" s="220">
        <f>'CONSTRUCTION COST ESTIMATE'!BC1019</f>
        <v>0</v>
      </c>
      <c r="G1019" s="221">
        <f>'CONSTRUCTION COST ESTIMATE'!BD1019</f>
        <v>0</v>
      </c>
      <c r="H1019" s="220"/>
      <c r="I1019" s="220">
        <f t="shared" si="398"/>
        <v>0</v>
      </c>
      <c r="J1019" s="220"/>
      <c r="K1019" s="220">
        <f t="shared" si="399"/>
        <v>0</v>
      </c>
      <c r="L1019" s="220"/>
      <c r="M1019" s="220">
        <f t="shared" si="400"/>
        <v>0</v>
      </c>
      <c r="N1019" s="220"/>
      <c r="O1019" s="220">
        <f t="shared" si="401"/>
        <v>0</v>
      </c>
      <c r="P1019" s="220"/>
      <c r="Q1019" s="220">
        <f t="shared" si="402"/>
        <v>0</v>
      </c>
      <c r="R1019" s="220"/>
      <c r="S1019" s="220">
        <f t="shared" si="403"/>
        <v>0</v>
      </c>
      <c r="T1019" s="220"/>
      <c r="U1019" s="220">
        <f t="shared" si="404"/>
        <v>0</v>
      </c>
      <c r="V1019" s="220"/>
      <c r="W1019" s="220">
        <f t="shared" si="405"/>
        <v>0</v>
      </c>
      <c r="X1019" s="220"/>
      <c r="Y1019" s="220">
        <f t="shared" si="406"/>
        <v>0</v>
      </c>
      <c r="Z1019" s="220"/>
      <c r="AA1019" s="220">
        <f t="shared" si="407"/>
        <v>0</v>
      </c>
      <c r="AC1019" s="222" t="e">
        <f t="shared" si="416"/>
        <v>#DIV/0!</v>
      </c>
      <c r="AD1019" s="220" t="e">
        <f t="shared" si="408"/>
        <v>#NUM!</v>
      </c>
      <c r="AE1019" s="223" t="e">
        <f t="shared" si="409"/>
        <v>#NUM!</v>
      </c>
      <c r="AF1019" s="223" t="e">
        <f t="shared" si="410"/>
        <v>#NUM!</v>
      </c>
      <c r="AG1019" s="222" t="e">
        <f t="shared" si="411"/>
        <v>#NUM!</v>
      </c>
      <c r="AI1019" s="220" t="e">
        <f t="shared" si="412"/>
        <v>#DIV/0!</v>
      </c>
      <c r="AJ1019" s="222" t="e">
        <f t="shared" si="413"/>
        <v>#DIV/0!</v>
      </c>
      <c r="AK1019" s="222" t="e">
        <f t="shared" si="414"/>
        <v>#DIV/0!</v>
      </c>
      <c r="AL1019" s="222" t="e">
        <f t="shared" si="415"/>
        <v>#DIV/0!</v>
      </c>
    </row>
    <row r="1020" spans="1:38" s="88" customFormat="1" ht="30" hidden="1" customHeight="1">
      <c r="A1020" s="88">
        <f>'CONSTRUCTION COST ESTIMATE'!A1020</f>
        <v>0</v>
      </c>
      <c r="B1020" s="91">
        <f>'CONSTRUCTION COST ESTIMATE'!B1020</f>
        <v>629.07899999999995</v>
      </c>
      <c r="C1020" s="92" t="str">
        <f>'CONSTRUCTION COST ESTIMATE'!C1020</f>
        <v>REDUCED PRESSURE PRINCIPLE ASSEMBLY (RPPA) (6 INCH)</v>
      </c>
      <c r="D1020" s="93" t="str">
        <f>'CONSTRUCTION COST ESTIMATE'!BB1020</f>
        <v>EA</v>
      </c>
      <c r="E1020" s="94">
        <f>'CONSTRUCTION COST ESTIMATE'!BA1020</f>
        <v>0</v>
      </c>
      <c r="F1020" s="220">
        <f>'CONSTRUCTION COST ESTIMATE'!BC1020</f>
        <v>0</v>
      </c>
      <c r="G1020" s="221">
        <f>'CONSTRUCTION COST ESTIMATE'!BD1020</f>
        <v>0</v>
      </c>
      <c r="H1020" s="220"/>
      <c r="I1020" s="220">
        <f t="shared" si="398"/>
        <v>0</v>
      </c>
      <c r="J1020" s="220"/>
      <c r="K1020" s="220">
        <f t="shared" si="399"/>
        <v>0</v>
      </c>
      <c r="L1020" s="220"/>
      <c r="M1020" s="220">
        <f t="shared" si="400"/>
        <v>0</v>
      </c>
      <c r="N1020" s="220"/>
      <c r="O1020" s="220">
        <f t="shared" si="401"/>
        <v>0</v>
      </c>
      <c r="P1020" s="220"/>
      <c r="Q1020" s="220">
        <f t="shared" si="402"/>
        <v>0</v>
      </c>
      <c r="R1020" s="220"/>
      <c r="S1020" s="220">
        <f t="shared" si="403"/>
        <v>0</v>
      </c>
      <c r="T1020" s="220"/>
      <c r="U1020" s="220">
        <f t="shared" si="404"/>
        <v>0</v>
      </c>
      <c r="V1020" s="220"/>
      <c r="W1020" s="220">
        <f t="shared" si="405"/>
        <v>0</v>
      </c>
      <c r="X1020" s="220"/>
      <c r="Y1020" s="220">
        <f t="shared" si="406"/>
        <v>0</v>
      </c>
      <c r="Z1020" s="220"/>
      <c r="AA1020" s="220">
        <f t="shared" si="407"/>
        <v>0</v>
      </c>
      <c r="AC1020" s="222" t="e">
        <f t="shared" si="416"/>
        <v>#DIV/0!</v>
      </c>
      <c r="AD1020" s="220" t="e">
        <f t="shared" si="408"/>
        <v>#NUM!</v>
      </c>
      <c r="AE1020" s="223" t="e">
        <f t="shared" si="409"/>
        <v>#NUM!</v>
      </c>
      <c r="AF1020" s="223" t="e">
        <f t="shared" si="410"/>
        <v>#NUM!</v>
      </c>
      <c r="AG1020" s="222" t="e">
        <f t="shared" si="411"/>
        <v>#NUM!</v>
      </c>
      <c r="AI1020" s="220" t="e">
        <f t="shared" si="412"/>
        <v>#DIV/0!</v>
      </c>
      <c r="AJ1020" s="222" t="e">
        <f t="shared" si="413"/>
        <v>#DIV/0!</v>
      </c>
      <c r="AK1020" s="222" t="e">
        <f t="shared" si="414"/>
        <v>#DIV/0!</v>
      </c>
      <c r="AL1020" s="222" t="e">
        <f t="shared" si="415"/>
        <v>#DIV/0!</v>
      </c>
    </row>
    <row r="1021" spans="1:38" s="88" customFormat="1" ht="30" hidden="1" customHeight="1">
      <c r="A1021" s="88">
        <f>'CONSTRUCTION COST ESTIMATE'!A1021</f>
        <v>0</v>
      </c>
      <c r="B1021" s="91">
        <f>'CONSTRUCTION COST ESTIMATE'!B1021</f>
        <v>629.08000000000004</v>
      </c>
      <c r="C1021" s="92" t="str">
        <f>'CONSTRUCTION COST ESTIMATE'!C1021</f>
        <v>REMOVE AND REPLACE REDUCED PRESSURE PRINCIPLE ASSEMBLY (RPPA) (8 INCH)</v>
      </c>
      <c r="D1021" s="93" t="str">
        <f>'CONSTRUCTION COST ESTIMATE'!BB1021</f>
        <v>EA</v>
      </c>
      <c r="E1021" s="94">
        <f>'CONSTRUCTION COST ESTIMATE'!BA1021</f>
        <v>0</v>
      </c>
      <c r="F1021" s="220">
        <f>'CONSTRUCTION COST ESTIMATE'!BC1021</f>
        <v>0</v>
      </c>
      <c r="G1021" s="221">
        <f>'CONSTRUCTION COST ESTIMATE'!BD1021</f>
        <v>0</v>
      </c>
      <c r="H1021" s="220"/>
      <c r="I1021" s="220">
        <f t="shared" si="398"/>
        <v>0</v>
      </c>
      <c r="J1021" s="220"/>
      <c r="K1021" s="220">
        <f t="shared" si="399"/>
        <v>0</v>
      </c>
      <c r="L1021" s="220"/>
      <c r="M1021" s="220">
        <f t="shared" si="400"/>
        <v>0</v>
      </c>
      <c r="N1021" s="220"/>
      <c r="O1021" s="220">
        <f t="shared" si="401"/>
        <v>0</v>
      </c>
      <c r="P1021" s="220"/>
      <c r="Q1021" s="220">
        <f t="shared" si="402"/>
        <v>0</v>
      </c>
      <c r="R1021" s="220"/>
      <c r="S1021" s="220">
        <f t="shared" si="403"/>
        <v>0</v>
      </c>
      <c r="T1021" s="220"/>
      <c r="U1021" s="220">
        <f t="shared" si="404"/>
        <v>0</v>
      </c>
      <c r="V1021" s="220"/>
      <c r="W1021" s="220">
        <f t="shared" si="405"/>
        <v>0</v>
      </c>
      <c r="X1021" s="220"/>
      <c r="Y1021" s="220">
        <f t="shared" si="406"/>
        <v>0</v>
      </c>
      <c r="Z1021" s="220"/>
      <c r="AA1021" s="220">
        <f t="shared" si="407"/>
        <v>0</v>
      </c>
      <c r="AC1021" s="222" t="e">
        <f t="shared" si="416"/>
        <v>#DIV/0!</v>
      </c>
      <c r="AD1021" s="220" t="e">
        <f t="shared" si="408"/>
        <v>#NUM!</v>
      </c>
      <c r="AE1021" s="223" t="e">
        <f t="shared" si="409"/>
        <v>#NUM!</v>
      </c>
      <c r="AF1021" s="223" t="e">
        <f t="shared" si="410"/>
        <v>#NUM!</v>
      </c>
      <c r="AG1021" s="222" t="e">
        <f t="shared" si="411"/>
        <v>#NUM!</v>
      </c>
      <c r="AI1021" s="220" t="e">
        <f t="shared" si="412"/>
        <v>#DIV/0!</v>
      </c>
      <c r="AJ1021" s="222" t="e">
        <f t="shared" si="413"/>
        <v>#DIV/0!</v>
      </c>
      <c r="AK1021" s="222" t="e">
        <f t="shared" si="414"/>
        <v>#DIV/0!</v>
      </c>
      <c r="AL1021" s="222" t="e">
        <f t="shared" si="415"/>
        <v>#DIV/0!</v>
      </c>
    </row>
    <row r="1022" spans="1:38" s="88" customFormat="1" ht="30" hidden="1" customHeight="1">
      <c r="A1022" s="88">
        <f>'CONSTRUCTION COST ESTIMATE'!A1022</f>
        <v>0</v>
      </c>
      <c r="B1022" s="91">
        <f>'CONSTRUCTION COST ESTIMATE'!B1022</f>
        <v>629.08100000000002</v>
      </c>
      <c r="C1022" s="92" t="str">
        <f>'CONSTRUCTION COST ESTIMATE'!C1022</f>
        <v>REDUCED PRESSURE PRINCIPLE ASSEMBLY (RPPA) (8 INCH)</v>
      </c>
      <c r="D1022" s="93" t="str">
        <f>'CONSTRUCTION COST ESTIMATE'!BB1022</f>
        <v>EA</v>
      </c>
      <c r="E1022" s="94">
        <f>'CONSTRUCTION COST ESTIMATE'!BA1022</f>
        <v>0</v>
      </c>
      <c r="F1022" s="220">
        <f>'CONSTRUCTION COST ESTIMATE'!BC1022</f>
        <v>0</v>
      </c>
      <c r="G1022" s="221">
        <f>'CONSTRUCTION COST ESTIMATE'!BD1022</f>
        <v>0</v>
      </c>
      <c r="H1022" s="220"/>
      <c r="I1022" s="220">
        <f t="shared" si="398"/>
        <v>0</v>
      </c>
      <c r="J1022" s="220"/>
      <c r="K1022" s="220">
        <f t="shared" si="399"/>
        <v>0</v>
      </c>
      <c r="L1022" s="220"/>
      <c r="M1022" s="220">
        <f t="shared" si="400"/>
        <v>0</v>
      </c>
      <c r="N1022" s="220"/>
      <c r="O1022" s="220">
        <f t="shared" si="401"/>
        <v>0</v>
      </c>
      <c r="P1022" s="220"/>
      <c r="Q1022" s="220">
        <f t="shared" si="402"/>
        <v>0</v>
      </c>
      <c r="R1022" s="220"/>
      <c r="S1022" s="220">
        <f t="shared" si="403"/>
        <v>0</v>
      </c>
      <c r="T1022" s="220"/>
      <c r="U1022" s="220">
        <f t="shared" si="404"/>
        <v>0</v>
      </c>
      <c r="V1022" s="220"/>
      <c r="W1022" s="220">
        <f t="shared" si="405"/>
        <v>0</v>
      </c>
      <c r="X1022" s="220"/>
      <c r="Y1022" s="220">
        <f t="shared" si="406"/>
        <v>0</v>
      </c>
      <c r="Z1022" s="220"/>
      <c r="AA1022" s="220">
        <f t="shared" si="407"/>
        <v>0</v>
      </c>
      <c r="AC1022" s="222" t="e">
        <f t="shared" si="416"/>
        <v>#DIV/0!</v>
      </c>
      <c r="AD1022" s="220" t="e">
        <f t="shared" si="408"/>
        <v>#NUM!</v>
      </c>
      <c r="AE1022" s="223" t="e">
        <f t="shared" si="409"/>
        <v>#NUM!</v>
      </c>
      <c r="AF1022" s="223" t="e">
        <f t="shared" si="410"/>
        <v>#NUM!</v>
      </c>
      <c r="AG1022" s="222" t="e">
        <f t="shared" si="411"/>
        <v>#NUM!</v>
      </c>
      <c r="AI1022" s="220" t="e">
        <f t="shared" si="412"/>
        <v>#DIV/0!</v>
      </c>
      <c r="AJ1022" s="222" t="e">
        <f t="shared" si="413"/>
        <v>#DIV/0!</v>
      </c>
      <c r="AK1022" s="222" t="e">
        <f t="shared" si="414"/>
        <v>#DIV/0!</v>
      </c>
      <c r="AL1022" s="222" t="e">
        <f t="shared" si="415"/>
        <v>#DIV/0!</v>
      </c>
    </row>
    <row r="1023" spans="1:38" s="88" customFormat="1" ht="30" hidden="1" customHeight="1">
      <c r="A1023" s="88">
        <f>'CONSTRUCTION COST ESTIMATE'!A1023</f>
        <v>0</v>
      </c>
      <c r="B1023" s="91">
        <f>'CONSTRUCTION COST ESTIMATE'!B1023</f>
        <v>629.08199999999999</v>
      </c>
      <c r="C1023" s="92" t="str">
        <f>'CONSTRUCTION COST ESTIMATE'!C1023</f>
        <v>REMOVE AND REPLACE REDUCED PRESSURE PRINCIPLE ASSEMBLY (RPPA) (10 INCH)</v>
      </c>
      <c r="D1023" s="93" t="str">
        <f>'CONSTRUCTION COST ESTIMATE'!BB1023</f>
        <v>EA</v>
      </c>
      <c r="E1023" s="94">
        <f>'CONSTRUCTION COST ESTIMATE'!BA1023</f>
        <v>0</v>
      </c>
      <c r="F1023" s="220">
        <f>'CONSTRUCTION COST ESTIMATE'!BC1023</f>
        <v>0</v>
      </c>
      <c r="G1023" s="221">
        <f>'CONSTRUCTION COST ESTIMATE'!BD1023</f>
        <v>0</v>
      </c>
      <c r="H1023" s="220"/>
      <c r="I1023" s="220">
        <f t="shared" si="398"/>
        <v>0</v>
      </c>
      <c r="J1023" s="220"/>
      <c r="K1023" s="220">
        <f t="shared" si="399"/>
        <v>0</v>
      </c>
      <c r="L1023" s="220"/>
      <c r="M1023" s="220">
        <f t="shared" si="400"/>
        <v>0</v>
      </c>
      <c r="N1023" s="220"/>
      <c r="O1023" s="220">
        <f t="shared" si="401"/>
        <v>0</v>
      </c>
      <c r="P1023" s="220"/>
      <c r="Q1023" s="220">
        <f t="shared" si="402"/>
        <v>0</v>
      </c>
      <c r="R1023" s="220"/>
      <c r="S1023" s="220">
        <f t="shared" si="403"/>
        <v>0</v>
      </c>
      <c r="T1023" s="220"/>
      <c r="U1023" s="220">
        <f t="shared" si="404"/>
        <v>0</v>
      </c>
      <c r="V1023" s="220"/>
      <c r="W1023" s="220">
        <f t="shared" si="405"/>
        <v>0</v>
      </c>
      <c r="X1023" s="220"/>
      <c r="Y1023" s="220">
        <f t="shared" si="406"/>
        <v>0</v>
      </c>
      <c r="Z1023" s="220"/>
      <c r="AA1023" s="220">
        <f t="shared" si="407"/>
        <v>0</v>
      </c>
      <c r="AC1023" s="222" t="e">
        <f t="shared" si="416"/>
        <v>#DIV/0!</v>
      </c>
      <c r="AD1023" s="220" t="e">
        <f t="shared" si="408"/>
        <v>#NUM!</v>
      </c>
      <c r="AE1023" s="223" t="e">
        <f t="shared" si="409"/>
        <v>#NUM!</v>
      </c>
      <c r="AF1023" s="223" t="e">
        <f t="shared" si="410"/>
        <v>#NUM!</v>
      </c>
      <c r="AG1023" s="222" t="e">
        <f t="shared" si="411"/>
        <v>#NUM!</v>
      </c>
      <c r="AI1023" s="220" t="e">
        <f t="shared" si="412"/>
        <v>#DIV/0!</v>
      </c>
      <c r="AJ1023" s="222" t="e">
        <f t="shared" si="413"/>
        <v>#DIV/0!</v>
      </c>
      <c r="AK1023" s="222" t="e">
        <f t="shared" si="414"/>
        <v>#DIV/0!</v>
      </c>
      <c r="AL1023" s="222" t="e">
        <f t="shared" si="415"/>
        <v>#DIV/0!</v>
      </c>
    </row>
    <row r="1024" spans="1:38" s="88" customFormat="1" ht="30" hidden="1" customHeight="1">
      <c r="A1024" s="88">
        <f>'CONSTRUCTION COST ESTIMATE'!A1024</f>
        <v>0</v>
      </c>
      <c r="B1024" s="91">
        <f>'CONSTRUCTION COST ESTIMATE'!B1024</f>
        <v>629.08299999999997</v>
      </c>
      <c r="C1024" s="92" t="str">
        <f>'CONSTRUCTION COST ESTIMATE'!C1024</f>
        <v>REDUCED PRESSURE PRINCIPLE ASSEMBLY (RPPA) (10 INCH)</v>
      </c>
      <c r="D1024" s="93" t="str">
        <f>'CONSTRUCTION COST ESTIMATE'!BB1024</f>
        <v>EA</v>
      </c>
      <c r="E1024" s="94">
        <f>'CONSTRUCTION COST ESTIMATE'!BA1024</f>
        <v>0</v>
      </c>
      <c r="F1024" s="220">
        <f>'CONSTRUCTION COST ESTIMATE'!BC1024</f>
        <v>0</v>
      </c>
      <c r="G1024" s="221">
        <f>'CONSTRUCTION COST ESTIMATE'!BD1024</f>
        <v>0</v>
      </c>
      <c r="H1024" s="220"/>
      <c r="I1024" s="220">
        <f t="shared" si="398"/>
        <v>0</v>
      </c>
      <c r="J1024" s="220"/>
      <c r="K1024" s="220">
        <f t="shared" si="399"/>
        <v>0</v>
      </c>
      <c r="L1024" s="220"/>
      <c r="M1024" s="220">
        <f t="shared" si="400"/>
        <v>0</v>
      </c>
      <c r="N1024" s="220"/>
      <c r="O1024" s="220">
        <f t="shared" si="401"/>
        <v>0</v>
      </c>
      <c r="P1024" s="220"/>
      <c r="Q1024" s="220">
        <f t="shared" si="402"/>
        <v>0</v>
      </c>
      <c r="R1024" s="220"/>
      <c r="S1024" s="220">
        <f t="shared" si="403"/>
        <v>0</v>
      </c>
      <c r="T1024" s="220"/>
      <c r="U1024" s="220">
        <f t="shared" si="404"/>
        <v>0</v>
      </c>
      <c r="V1024" s="220"/>
      <c r="W1024" s="220">
        <f t="shared" si="405"/>
        <v>0</v>
      </c>
      <c r="X1024" s="220"/>
      <c r="Y1024" s="220">
        <f t="shared" si="406"/>
        <v>0</v>
      </c>
      <c r="Z1024" s="220"/>
      <c r="AA1024" s="220">
        <f t="shared" si="407"/>
        <v>0</v>
      </c>
      <c r="AC1024" s="222" t="e">
        <f t="shared" si="416"/>
        <v>#DIV/0!</v>
      </c>
      <c r="AD1024" s="220" t="e">
        <f t="shared" si="408"/>
        <v>#NUM!</v>
      </c>
      <c r="AE1024" s="223" t="e">
        <f t="shared" si="409"/>
        <v>#NUM!</v>
      </c>
      <c r="AF1024" s="223" t="e">
        <f t="shared" si="410"/>
        <v>#NUM!</v>
      </c>
      <c r="AG1024" s="222" t="e">
        <f t="shared" si="411"/>
        <v>#NUM!</v>
      </c>
      <c r="AI1024" s="220" t="e">
        <f t="shared" si="412"/>
        <v>#DIV/0!</v>
      </c>
      <c r="AJ1024" s="222" t="e">
        <f t="shared" si="413"/>
        <v>#DIV/0!</v>
      </c>
      <c r="AK1024" s="222" t="e">
        <f t="shared" si="414"/>
        <v>#DIV/0!</v>
      </c>
      <c r="AL1024" s="222" t="e">
        <f t="shared" si="415"/>
        <v>#DIV/0!</v>
      </c>
    </row>
    <row r="1025" spans="1:38" s="88" customFormat="1" ht="30" hidden="1" customHeight="1">
      <c r="A1025" s="88">
        <f>'CONSTRUCTION COST ESTIMATE'!A1025</f>
        <v>0</v>
      </c>
      <c r="B1025" s="91">
        <f>'CONSTRUCTION COST ESTIMATE'!B1025</f>
        <v>629.08399999999995</v>
      </c>
      <c r="C1025" s="92" t="str">
        <f>'CONSTRUCTION COST ESTIMATE'!C1025</f>
        <v>RELOCATE EXISTING RPPA</v>
      </c>
      <c r="D1025" s="93" t="str">
        <f>'CONSTRUCTION COST ESTIMATE'!BB1025</f>
        <v>EA</v>
      </c>
      <c r="E1025" s="94">
        <f>'CONSTRUCTION COST ESTIMATE'!BA1025</f>
        <v>0</v>
      </c>
      <c r="F1025" s="220">
        <f>'CONSTRUCTION COST ESTIMATE'!BC1025</f>
        <v>0</v>
      </c>
      <c r="G1025" s="221">
        <f>'CONSTRUCTION COST ESTIMATE'!BD1025</f>
        <v>0</v>
      </c>
      <c r="H1025" s="220"/>
      <c r="I1025" s="220">
        <f t="shared" si="398"/>
        <v>0</v>
      </c>
      <c r="J1025" s="220"/>
      <c r="K1025" s="220">
        <f t="shared" si="399"/>
        <v>0</v>
      </c>
      <c r="L1025" s="220"/>
      <c r="M1025" s="220">
        <f t="shared" si="400"/>
        <v>0</v>
      </c>
      <c r="N1025" s="220"/>
      <c r="O1025" s="220">
        <f t="shared" si="401"/>
        <v>0</v>
      </c>
      <c r="P1025" s="220"/>
      <c r="Q1025" s="220">
        <f t="shared" si="402"/>
        <v>0</v>
      </c>
      <c r="R1025" s="220"/>
      <c r="S1025" s="220">
        <f t="shared" si="403"/>
        <v>0</v>
      </c>
      <c r="T1025" s="220"/>
      <c r="U1025" s="220">
        <f t="shared" si="404"/>
        <v>0</v>
      </c>
      <c r="V1025" s="220"/>
      <c r="W1025" s="220">
        <f t="shared" si="405"/>
        <v>0</v>
      </c>
      <c r="X1025" s="220"/>
      <c r="Y1025" s="220">
        <f t="shared" si="406"/>
        <v>0</v>
      </c>
      <c r="Z1025" s="220"/>
      <c r="AA1025" s="220">
        <f t="shared" si="407"/>
        <v>0</v>
      </c>
      <c r="AC1025" s="222" t="e">
        <f t="shared" si="416"/>
        <v>#DIV/0!</v>
      </c>
      <c r="AD1025" s="220" t="e">
        <f t="shared" si="408"/>
        <v>#NUM!</v>
      </c>
      <c r="AE1025" s="223" t="e">
        <f t="shared" si="409"/>
        <v>#NUM!</v>
      </c>
      <c r="AF1025" s="223" t="e">
        <f t="shared" si="410"/>
        <v>#NUM!</v>
      </c>
      <c r="AG1025" s="222" t="e">
        <f t="shared" si="411"/>
        <v>#NUM!</v>
      </c>
      <c r="AI1025" s="220" t="e">
        <f t="shared" si="412"/>
        <v>#DIV/0!</v>
      </c>
      <c r="AJ1025" s="222" t="e">
        <f t="shared" si="413"/>
        <v>#DIV/0!</v>
      </c>
      <c r="AK1025" s="222" t="e">
        <f t="shared" si="414"/>
        <v>#DIV/0!</v>
      </c>
      <c r="AL1025" s="222" t="e">
        <f t="shared" si="415"/>
        <v>#DIV/0!</v>
      </c>
    </row>
    <row r="1026" spans="1:38" s="88" customFormat="1" ht="30" hidden="1" customHeight="1">
      <c r="A1026" s="88">
        <f>'CONSTRUCTION COST ESTIMATE'!A1026</f>
        <v>0</v>
      </c>
      <c r="B1026" s="91">
        <f>'CONSTRUCTION COST ESTIMATE'!B1026</f>
        <v>629.09</v>
      </c>
      <c r="C1026" s="92" t="str">
        <f>'CONSTRUCTION COST ESTIMATE'!C1026</f>
        <v>WATER MAIN (4 INCH)</v>
      </c>
      <c r="D1026" s="93" t="str">
        <f>'CONSTRUCTION COST ESTIMATE'!BB1026</f>
        <v>LF</v>
      </c>
      <c r="E1026" s="94">
        <f>'CONSTRUCTION COST ESTIMATE'!BA1026</f>
        <v>0</v>
      </c>
      <c r="F1026" s="220">
        <f>'CONSTRUCTION COST ESTIMATE'!BC1026</f>
        <v>0</v>
      </c>
      <c r="G1026" s="221">
        <f>'CONSTRUCTION COST ESTIMATE'!BD1026</f>
        <v>0</v>
      </c>
      <c r="H1026" s="220"/>
      <c r="I1026" s="220">
        <f t="shared" si="398"/>
        <v>0</v>
      </c>
      <c r="J1026" s="220"/>
      <c r="K1026" s="220">
        <f t="shared" si="399"/>
        <v>0</v>
      </c>
      <c r="L1026" s="220"/>
      <c r="M1026" s="220">
        <f t="shared" si="400"/>
        <v>0</v>
      </c>
      <c r="N1026" s="220"/>
      <c r="O1026" s="220">
        <f t="shared" si="401"/>
        <v>0</v>
      </c>
      <c r="P1026" s="220"/>
      <c r="Q1026" s="220">
        <f t="shared" si="402"/>
        <v>0</v>
      </c>
      <c r="R1026" s="220"/>
      <c r="S1026" s="220">
        <f t="shared" si="403"/>
        <v>0</v>
      </c>
      <c r="T1026" s="220"/>
      <c r="U1026" s="220">
        <f t="shared" si="404"/>
        <v>0</v>
      </c>
      <c r="V1026" s="220"/>
      <c r="W1026" s="220">
        <f t="shared" si="405"/>
        <v>0</v>
      </c>
      <c r="X1026" s="220"/>
      <c r="Y1026" s="220">
        <f t="shared" si="406"/>
        <v>0</v>
      </c>
      <c r="Z1026" s="220"/>
      <c r="AA1026" s="220">
        <f t="shared" si="407"/>
        <v>0</v>
      </c>
      <c r="AC1026" s="222" t="e">
        <f t="shared" si="416"/>
        <v>#DIV/0!</v>
      </c>
      <c r="AD1026" s="220" t="e">
        <f t="shared" si="408"/>
        <v>#NUM!</v>
      </c>
      <c r="AE1026" s="223" t="e">
        <f t="shared" si="409"/>
        <v>#NUM!</v>
      </c>
      <c r="AF1026" s="223" t="e">
        <f t="shared" si="410"/>
        <v>#NUM!</v>
      </c>
      <c r="AG1026" s="222" t="e">
        <f t="shared" si="411"/>
        <v>#NUM!</v>
      </c>
      <c r="AI1026" s="220" t="e">
        <f t="shared" si="412"/>
        <v>#DIV/0!</v>
      </c>
      <c r="AJ1026" s="222" t="e">
        <f t="shared" si="413"/>
        <v>#DIV/0!</v>
      </c>
      <c r="AK1026" s="222" t="e">
        <f t="shared" si="414"/>
        <v>#DIV/0!</v>
      </c>
      <c r="AL1026" s="222" t="e">
        <f t="shared" si="415"/>
        <v>#DIV/0!</v>
      </c>
    </row>
    <row r="1027" spans="1:38" s="88" customFormat="1" ht="30" hidden="1" customHeight="1">
      <c r="A1027" s="88">
        <f>'CONSTRUCTION COST ESTIMATE'!A1027</f>
        <v>0</v>
      </c>
      <c r="B1027" s="91">
        <f>'CONSTRUCTION COST ESTIMATE'!B1027</f>
        <v>629.09100000000001</v>
      </c>
      <c r="C1027" s="92" t="str">
        <f>'CONSTRUCTION COST ESTIMATE'!C1027</f>
        <v>WATER MAIN (6 INCH)</v>
      </c>
      <c r="D1027" s="93" t="str">
        <f>'CONSTRUCTION COST ESTIMATE'!BB1027</f>
        <v>LF</v>
      </c>
      <c r="E1027" s="94">
        <f>'CONSTRUCTION COST ESTIMATE'!BA1027</f>
        <v>0</v>
      </c>
      <c r="F1027" s="220">
        <f>'CONSTRUCTION COST ESTIMATE'!BC1027</f>
        <v>0</v>
      </c>
      <c r="G1027" s="221">
        <f>'CONSTRUCTION COST ESTIMATE'!BD1027</f>
        <v>0</v>
      </c>
      <c r="H1027" s="220"/>
      <c r="I1027" s="220">
        <f t="shared" si="398"/>
        <v>0</v>
      </c>
      <c r="J1027" s="220"/>
      <c r="K1027" s="220">
        <f t="shared" si="399"/>
        <v>0</v>
      </c>
      <c r="L1027" s="220"/>
      <c r="M1027" s="220">
        <f t="shared" si="400"/>
        <v>0</v>
      </c>
      <c r="N1027" s="220"/>
      <c r="O1027" s="220">
        <f t="shared" si="401"/>
        <v>0</v>
      </c>
      <c r="P1027" s="220"/>
      <c r="Q1027" s="220">
        <f t="shared" si="402"/>
        <v>0</v>
      </c>
      <c r="R1027" s="220"/>
      <c r="S1027" s="220">
        <f t="shared" si="403"/>
        <v>0</v>
      </c>
      <c r="T1027" s="220"/>
      <c r="U1027" s="220">
        <f t="shared" si="404"/>
        <v>0</v>
      </c>
      <c r="V1027" s="220"/>
      <c r="W1027" s="220">
        <f t="shared" si="405"/>
        <v>0</v>
      </c>
      <c r="X1027" s="220"/>
      <c r="Y1027" s="220">
        <f t="shared" si="406"/>
        <v>0</v>
      </c>
      <c r="Z1027" s="220"/>
      <c r="AA1027" s="220">
        <f t="shared" si="407"/>
        <v>0</v>
      </c>
      <c r="AC1027" s="222" t="e">
        <f t="shared" si="416"/>
        <v>#DIV/0!</v>
      </c>
      <c r="AD1027" s="220" t="e">
        <f t="shared" si="408"/>
        <v>#NUM!</v>
      </c>
      <c r="AE1027" s="223" t="e">
        <f t="shared" si="409"/>
        <v>#NUM!</v>
      </c>
      <c r="AF1027" s="223" t="e">
        <f t="shared" si="410"/>
        <v>#NUM!</v>
      </c>
      <c r="AG1027" s="222" t="e">
        <f t="shared" si="411"/>
        <v>#NUM!</v>
      </c>
      <c r="AI1027" s="220" t="e">
        <f t="shared" si="412"/>
        <v>#DIV/0!</v>
      </c>
      <c r="AJ1027" s="222" t="e">
        <f t="shared" si="413"/>
        <v>#DIV/0!</v>
      </c>
      <c r="AK1027" s="222" t="e">
        <f t="shared" si="414"/>
        <v>#DIV/0!</v>
      </c>
      <c r="AL1027" s="222" t="e">
        <f t="shared" si="415"/>
        <v>#DIV/0!</v>
      </c>
    </row>
    <row r="1028" spans="1:38" s="88" customFormat="1" ht="30" hidden="1" customHeight="1">
      <c r="A1028" s="88">
        <f>'CONSTRUCTION COST ESTIMATE'!A1028</f>
        <v>0</v>
      </c>
      <c r="B1028" s="91">
        <f>'CONSTRUCTION COST ESTIMATE'!B1028</f>
        <v>629.09199999999998</v>
      </c>
      <c r="C1028" s="92" t="str">
        <f>'CONSTRUCTION COST ESTIMATE'!C1028</f>
        <v>WATER MAIN (8 INCH)</v>
      </c>
      <c r="D1028" s="93" t="str">
        <f>'CONSTRUCTION COST ESTIMATE'!BB1028</f>
        <v>LF</v>
      </c>
      <c r="E1028" s="94">
        <f>'CONSTRUCTION COST ESTIMATE'!BA1028</f>
        <v>0</v>
      </c>
      <c r="F1028" s="220">
        <f>'CONSTRUCTION COST ESTIMATE'!BC1028</f>
        <v>0</v>
      </c>
      <c r="G1028" s="221">
        <f>'CONSTRUCTION COST ESTIMATE'!BD1028</f>
        <v>0</v>
      </c>
      <c r="H1028" s="220"/>
      <c r="I1028" s="220">
        <f t="shared" si="398"/>
        <v>0</v>
      </c>
      <c r="J1028" s="220"/>
      <c r="K1028" s="220">
        <f t="shared" si="399"/>
        <v>0</v>
      </c>
      <c r="L1028" s="220"/>
      <c r="M1028" s="220">
        <f t="shared" si="400"/>
        <v>0</v>
      </c>
      <c r="N1028" s="220"/>
      <c r="O1028" s="220">
        <f t="shared" si="401"/>
        <v>0</v>
      </c>
      <c r="P1028" s="220"/>
      <c r="Q1028" s="220">
        <f t="shared" si="402"/>
        <v>0</v>
      </c>
      <c r="R1028" s="220"/>
      <c r="S1028" s="220">
        <f t="shared" si="403"/>
        <v>0</v>
      </c>
      <c r="T1028" s="220"/>
      <c r="U1028" s="220">
        <f t="shared" si="404"/>
        <v>0</v>
      </c>
      <c r="V1028" s="220"/>
      <c r="W1028" s="220">
        <f t="shared" si="405"/>
        <v>0</v>
      </c>
      <c r="X1028" s="220"/>
      <c r="Y1028" s="220">
        <f t="shared" si="406"/>
        <v>0</v>
      </c>
      <c r="Z1028" s="220"/>
      <c r="AA1028" s="220">
        <f t="shared" si="407"/>
        <v>0</v>
      </c>
      <c r="AC1028" s="222" t="e">
        <f t="shared" si="416"/>
        <v>#DIV/0!</v>
      </c>
      <c r="AD1028" s="220" t="e">
        <f t="shared" si="408"/>
        <v>#NUM!</v>
      </c>
      <c r="AE1028" s="223" t="e">
        <f t="shared" si="409"/>
        <v>#NUM!</v>
      </c>
      <c r="AF1028" s="223" t="e">
        <f t="shared" si="410"/>
        <v>#NUM!</v>
      </c>
      <c r="AG1028" s="222" t="e">
        <f t="shared" si="411"/>
        <v>#NUM!</v>
      </c>
      <c r="AI1028" s="220" t="e">
        <f t="shared" si="412"/>
        <v>#DIV/0!</v>
      </c>
      <c r="AJ1028" s="222" t="e">
        <f t="shared" si="413"/>
        <v>#DIV/0!</v>
      </c>
      <c r="AK1028" s="222" t="e">
        <f t="shared" si="414"/>
        <v>#DIV/0!</v>
      </c>
      <c r="AL1028" s="222" t="e">
        <f t="shared" si="415"/>
        <v>#DIV/0!</v>
      </c>
    </row>
    <row r="1029" spans="1:38" s="88" customFormat="1" ht="30" hidden="1" customHeight="1">
      <c r="A1029" s="88">
        <f>'CONSTRUCTION COST ESTIMATE'!A1029</f>
        <v>0</v>
      </c>
      <c r="B1029" s="91">
        <f>'CONSTRUCTION COST ESTIMATE'!B1029</f>
        <v>629.09299999999996</v>
      </c>
      <c r="C1029" s="92" t="str">
        <f>'CONSTRUCTION COST ESTIMATE'!C1029</f>
        <v>WATER MAIN (10 INCH)</v>
      </c>
      <c r="D1029" s="93" t="str">
        <f>'CONSTRUCTION COST ESTIMATE'!BB1029</f>
        <v>LF</v>
      </c>
      <c r="E1029" s="94">
        <f>'CONSTRUCTION COST ESTIMATE'!BA1029</f>
        <v>0</v>
      </c>
      <c r="F1029" s="220">
        <f>'CONSTRUCTION COST ESTIMATE'!BC1029</f>
        <v>0</v>
      </c>
      <c r="G1029" s="221">
        <f>'CONSTRUCTION COST ESTIMATE'!BD1029</f>
        <v>0</v>
      </c>
      <c r="H1029" s="220"/>
      <c r="I1029" s="220">
        <f t="shared" si="398"/>
        <v>0</v>
      </c>
      <c r="J1029" s="220"/>
      <c r="K1029" s="220">
        <f t="shared" si="399"/>
        <v>0</v>
      </c>
      <c r="L1029" s="220"/>
      <c r="M1029" s="220">
        <f t="shared" si="400"/>
        <v>0</v>
      </c>
      <c r="N1029" s="220"/>
      <c r="O1029" s="220">
        <f t="shared" si="401"/>
        <v>0</v>
      </c>
      <c r="P1029" s="220"/>
      <c r="Q1029" s="220">
        <f t="shared" si="402"/>
        <v>0</v>
      </c>
      <c r="R1029" s="220"/>
      <c r="S1029" s="220">
        <f t="shared" si="403"/>
        <v>0</v>
      </c>
      <c r="T1029" s="220"/>
      <c r="U1029" s="220">
        <f t="shared" si="404"/>
        <v>0</v>
      </c>
      <c r="V1029" s="220"/>
      <c r="W1029" s="220">
        <f t="shared" si="405"/>
        <v>0</v>
      </c>
      <c r="X1029" s="220"/>
      <c r="Y1029" s="220">
        <f t="shared" si="406"/>
        <v>0</v>
      </c>
      <c r="Z1029" s="220"/>
      <c r="AA1029" s="220">
        <f t="shared" si="407"/>
        <v>0</v>
      </c>
      <c r="AC1029" s="222" t="e">
        <f t="shared" si="416"/>
        <v>#DIV/0!</v>
      </c>
      <c r="AD1029" s="220" t="e">
        <f t="shared" si="408"/>
        <v>#NUM!</v>
      </c>
      <c r="AE1029" s="223" t="e">
        <f t="shared" si="409"/>
        <v>#NUM!</v>
      </c>
      <c r="AF1029" s="223" t="e">
        <f t="shared" si="410"/>
        <v>#NUM!</v>
      </c>
      <c r="AG1029" s="222" t="e">
        <f t="shared" si="411"/>
        <v>#NUM!</v>
      </c>
      <c r="AI1029" s="220" t="e">
        <f t="shared" si="412"/>
        <v>#DIV/0!</v>
      </c>
      <c r="AJ1029" s="222" t="e">
        <f t="shared" si="413"/>
        <v>#DIV/0!</v>
      </c>
      <c r="AK1029" s="222" t="e">
        <f t="shared" si="414"/>
        <v>#DIV/0!</v>
      </c>
      <c r="AL1029" s="222" t="e">
        <f t="shared" si="415"/>
        <v>#DIV/0!</v>
      </c>
    </row>
    <row r="1030" spans="1:38" s="88" customFormat="1" ht="30" hidden="1" customHeight="1">
      <c r="A1030" s="88">
        <f>'CONSTRUCTION COST ESTIMATE'!A1030</f>
        <v>0</v>
      </c>
      <c r="B1030" s="91">
        <f>'CONSTRUCTION COST ESTIMATE'!B1030</f>
        <v>629.09400000000005</v>
      </c>
      <c r="C1030" s="92" t="str">
        <f>'CONSTRUCTION COST ESTIMATE'!C1030</f>
        <v>WATER MAIN (12 INCH)</v>
      </c>
      <c r="D1030" s="93" t="str">
        <f>'CONSTRUCTION COST ESTIMATE'!BB1030</f>
        <v>LF</v>
      </c>
      <c r="E1030" s="94">
        <f>'CONSTRUCTION COST ESTIMATE'!BA1030</f>
        <v>0</v>
      </c>
      <c r="F1030" s="220">
        <f>'CONSTRUCTION COST ESTIMATE'!BC1030</f>
        <v>0</v>
      </c>
      <c r="G1030" s="221">
        <f>'CONSTRUCTION COST ESTIMATE'!BD1030</f>
        <v>0</v>
      </c>
      <c r="H1030" s="220"/>
      <c r="I1030" s="220">
        <f t="shared" si="398"/>
        <v>0</v>
      </c>
      <c r="J1030" s="220"/>
      <c r="K1030" s="220">
        <f t="shared" si="399"/>
        <v>0</v>
      </c>
      <c r="L1030" s="220"/>
      <c r="M1030" s="220">
        <f t="shared" si="400"/>
        <v>0</v>
      </c>
      <c r="N1030" s="220"/>
      <c r="O1030" s="220">
        <f t="shared" si="401"/>
        <v>0</v>
      </c>
      <c r="P1030" s="220"/>
      <c r="Q1030" s="220">
        <f t="shared" si="402"/>
        <v>0</v>
      </c>
      <c r="R1030" s="220"/>
      <c r="S1030" s="220">
        <f t="shared" si="403"/>
        <v>0</v>
      </c>
      <c r="T1030" s="220"/>
      <c r="U1030" s="220">
        <f t="shared" si="404"/>
        <v>0</v>
      </c>
      <c r="V1030" s="220"/>
      <c r="W1030" s="220">
        <f t="shared" si="405"/>
        <v>0</v>
      </c>
      <c r="X1030" s="220"/>
      <c r="Y1030" s="220">
        <f t="shared" si="406"/>
        <v>0</v>
      </c>
      <c r="Z1030" s="220"/>
      <c r="AA1030" s="220">
        <f t="shared" si="407"/>
        <v>0</v>
      </c>
      <c r="AC1030" s="222" t="e">
        <f t="shared" ref="AC1030:AC1061" si="417">I1030/$I$1460</f>
        <v>#DIV/0!</v>
      </c>
      <c r="AD1030" s="220" t="e">
        <f t="shared" si="408"/>
        <v>#NUM!</v>
      </c>
      <c r="AE1030" s="223" t="e">
        <f t="shared" si="409"/>
        <v>#NUM!</v>
      </c>
      <c r="AF1030" s="223" t="e">
        <f t="shared" si="410"/>
        <v>#NUM!</v>
      </c>
      <c r="AG1030" s="222" t="e">
        <f t="shared" si="411"/>
        <v>#NUM!</v>
      </c>
      <c r="AI1030" s="220" t="e">
        <f t="shared" si="412"/>
        <v>#DIV/0!</v>
      </c>
      <c r="AJ1030" s="222" t="e">
        <f t="shared" si="413"/>
        <v>#DIV/0!</v>
      </c>
      <c r="AK1030" s="222" t="e">
        <f t="shared" si="414"/>
        <v>#DIV/0!</v>
      </c>
      <c r="AL1030" s="222" t="e">
        <f t="shared" si="415"/>
        <v>#DIV/0!</v>
      </c>
    </row>
    <row r="1031" spans="1:38" s="88" customFormat="1" ht="30" hidden="1" customHeight="1">
      <c r="A1031" s="88">
        <f>'CONSTRUCTION COST ESTIMATE'!A1031</f>
        <v>0</v>
      </c>
      <c r="B1031" s="91">
        <f>'CONSTRUCTION COST ESTIMATE'!B1031</f>
        <v>629.09500000000003</v>
      </c>
      <c r="C1031" s="92" t="str">
        <f>'CONSTRUCTION COST ESTIMATE'!C1031</f>
        <v>WATER MAIN (14 INCH)</v>
      </c>
      <c r="D1031" s="93" t="str">
        <f>'CONSTRUCTION COST ESTIMATE'!BB1031</f>
        <v>LF</v>
      </c>
      <c r="E1031" s="94">
        <f>'CONSTRUCTION COST ESTIMATE'!BA1031</f>
        <v>0</v>
      </c>
      <c r="F1031" s="220">
        <f>'CONSTRUCTION COST ESTIMATE'!BC1031</f>
        <v>0</v>
      </c>
      <c r="G1031" s="221">
        <f>'CONSTRUCTION COST ESTIMATE'!BD1031</f>
        <v>0</v>
      </c>
      <c r="H1031" s="220"/>
      <c r="I1031" s="220">
        <f t="shared" si="398"/>
        <v>0</v>
      </c>
      <c r="J1031" s="220"/>
      <c r="K1031" s="220">
        <f t="shared" si="399"/>
        <v>0</v>
      </c>
      <c r="L1031" s="220"/>
      <c r="M1031" s="220">
        <f t="shared" si="400"/>
        <v>0</v>
      </c>
      <c r="N1031" s="220"/>
      <c r="O1031" s="220">
        <f t="shared" si="401"/>
        <v>0</v>
      </c>
      <c r="P1031" s="220"/>
      <c r="Q1031" s="220">
        <f t="shared" si="402"/>
        <v>0</v>
      </c>
      <c r="R1031" s="220"/>
      <c r="S1031" s="220">
        <f t="shared" si="403"/>
        <v>0</v>
      </c>
      <c r="T1031" s="220"/>
      <c r="U1031" s="220">
        <f t="shared" si="404"/>
        <v>0</v>
      </c>
      <c r="V1031" s="220"/>
      <c r="W1031" s="220">
        <f t="shared" si="405"/>
        <v>0</v>
      </c>
      <c r="X1031" s="220"/>
      <c r="Y1031" s="220">
        <f t="shared" si="406"/>
        <v>0</v>
      </c>
      <c r="Z1031" s="220"/>
      <c r="AA1031" s="220">
        <f t="shared" si="407"/>
        <v>0</v>
      </c>
      <c r="AC1031" s="222" t="e">
        <f t="shared" si="417"/>
        <v>#DIV/0!</v>
      </c>
      <c r="AD1031" s="220" t="e">
        <f t="shared" si="408"/>
        <v>#NUM!</v>
      </c>
      <c r="AE1031" s="223" t="e">
        <f t="shared" si="409"/>
        <v>#NUM!</v>
      </c>
      <c r="AF1031" s="223" t="e">
        <f t="shared" si="410"/>
        <v>#NUM!</v>
      </c>
      <c r="AG1031" s="222" t="e">
        <f t="shared" si="411"/>
        <v>#NUM!</v>
      </c>
      <c r="AI1031" s="220" t="e">
        <f t="shared" si="412"/>
        <v>#DIV/0!</v>
      </c>
      <c r="AJ1031" s="222" t="e">
        <f t="shared" si="413"/>
        <v>#DIV/0!</v>
      </c>
      <c r="AK1031" s="222" t="e">
        <f t="shared" si="414"/>
        <v>#DIV/0!</v>
      </c>
      <c r="AL1031" s="222" t="e">
        <f t="shared" si="415"/>
        <v>#DIV/0!</v>
      </c>
    </row>
    <row r="1032" spans="1:38" s="88" customFormat="1" ht="30" hidden="1" customHeight="1">
      <c r="A1032" s="88">
        <f>'CONSTRUCTION COST ESTIMATE'!A1032</f>
        <v>0</v>
      </c>
      <c r="B1032" s="91">
        <f>'CONSTRUCTION COST ESTIMATE'!B1032</f>
        <v>629.096</v>
      </c>
      <c r="C1032" s="92" t="str">
        <f>'CONSTRUCTION COST ESTIMATE'!C1032</f>
        <v>WATER MAIN (15 INCH)</v>
      </c>
      <c r="D1032" s="93" t="str">
        <f>'CONSTRUCTION COST ESTIMATE'!BB1032</f>
        <v>LF</v>
      </c>
      <c r="E1032" s="94">
        <f>'CONSTRUCTION COST ESTIMATE'!BA1032</f>
        <v>0</v>
      </c>
      <c r="F1032" s="220">
        <f>'CONSTRUCTION COST ESTIMATE'!BC1032</f>
        <v>0</v>
      </c>
      <c r="G1032" s="221">
        <f>'CONSTRUCTION COST ESTIMATE'!BD1032</f>
        <v>0</v>
      </c>
      <c r="H1032" s="220"/>
      <c r="I1032" s="220">
        <f t="shared" si="398"/>
        <v>0</v>
      </c>
      <c r="J1032" s="220"/>
      <c r="K1032" s="220">
        <f t="shared" si="399"/>
        <v>0</v>
      </c>
      <c r="L1032" s="220"/>
      <c r="M1032" s="220">
        <f t="shared" si="400"/>
        <v>0</v>
      </c>
      <c r="N1032" s="220"/>
      <c r="O1032" s="220">
        <f t="shared" si="401"/>
        <v>0</v>
      </c>
      <c r="P1032" s="220"/>
      <c r="Q1032" s="220">
        <f t="shared" si="402"/>
        <v>0</v>
      </c>
      <c r="R1032" s="220"/>
      <c r="S1032" s="220">
        <f t="shared" si="403"/>
        <v>0</v>
      </c>
      <c r="T1032" s="220"/>
      <c r="U1032" s="220">
        <f t="shared" si="404"/>
        <v>0</v>
      </c>
      <c r="V1032" s="220"/>
      <c r="W1032" s="220">
        <f t="shared" si="405"/>
        <v>0</v>
      </c>
      <c r="X1032" s="220"/>
      <c r="Y1032" s="220">
        <f t="shared" si="406"/>
        <v>0</v>
      </c>
      <c r="Z1032" s="220"/>
      <c r="AA1032" s="220">
        <f t="shared" si="407"/>
        <v>0</v>
      </c>
      <c r="AC1032" s="222" t="e">
        <f t="shared" si="417"/>
        <v>#DIV/0!</v>
      </c>
      <c r="AD1032" s="220" t="e">
        <f t="shared" si="408"/>
        <v>#NUM!</v>
      </c>
      <c r="AE1032" s="223" t="e">
        <f t="shared" si="409"/>
        <v>#NUM!</v>
      </c>
      <c r="AF1032" s="223" t="e">
        <f t="shared" si="410"/>
        <v>#NUM!</v>
      </c>
      <c r="AG1032" s="222" t="e">
        <f t="shared" si="411"/>
        <v>#NUM!</v>
      </c>
      <c r="AI1032" s="220" t="e">
        <f t="shared" si="412"/>
        <v>#DIV/0!</v>
      </c>
      <c r="AJ1032" s="222" t="e">
        <f t="shared" si="413"/>
        <v>#DIV/0!</v>
      </c>
      <c r="AK1032" s="222" t="e">
        <f t="shared" si="414"/>
        <v>#DIV/0!</v>
      </c>
      <c r="AL1032" s="222" t="e">
        <f t="shared" si="415"/>
        <v>#DIV/0!</v>
      </c>
    </row>
    <row r="1033" spans="1:38" s="88" customFormat="1" ht="30" hidden="1" customHeight="1">
      <c r="A1033" s="88">
        <f>'CONSTRUCTION COST ESTIMATE'!A1033</f>
        <v>0</v>
      </c>
      <c r="B1033" s="91">
        <f>'CONSTRUCTION COST ESTIMATE'!B1033</f>
        <v>629.09699999999998</v>
      </c>
      <c r="C1033" s="92" t="str">
        <f>'CONSTRUCTION COST ESTIMATE'!C1033</f>
        <v>WATER MAIN (16 INCH)</v>
      </c>
      <c r="D1033" s="93" t="str">
        <f>'CONSTRUCTION COST ESTIMATE'!BB1033</f>
        <v>LF</v>
      </c>
      <c r="E1033" s="94">
        <f>'CONSTRUCTION COST ESTIMATE'!BA1033</f>
        <v>0</v>
      </c>
      <c r="F1033" s="220">
        <f>'CONSTRUCTION COST ESTIMATE'!BC1033</f>
        <v>0</v>
      </c>
      <c r="G1033" s="221">
        <f>'CONSTRUCTION COST ESTIMATE'!BD1033</f>
        <v>0</v>
      </c>
      <c r="H1033" s="220"/>
      <c r="I1033" s="220">
        <f t="shared" si="398"/>
        <v>0</v>
      </c>
      <c r="J1033" s="220"/>
      <c r="K1033" s="220">
        <f t="shared" si="399"/>
        <v>0</v>
      </c>
      <c r="L1033" s="220"/>
      <c r="M1033" s="220">
        <f t="shared" si="400"/>
        <v>0</v>
      </c>
      <c r="N1033" s="220"/>
      <c r="O1033" s="220">
        <f t="shared" si="401"/>
        <v>0</v>
      </c>
      <c r="P1033" s="220"/>
      <c r="Q1033" s="220">
        <f t="shared" si="402"/>
        <v>0</v>
      </c>
      <c r="R1033" s="220"/>
      <c r="S1033" s="220">
        <f t="shared" si="403"/>
        <v>0</v>
      </c>
      <c r="T1033" s="220"/>
      <c r="U1033" s="220">
        <f t="shared" si="404"/>
        <v>0</v>
      </c>
      <c r="V1033" s="220"/>
      <c r="W1033" s="220">
        <f t="shared" si="405"/>
        <v>0</v>
      </c>
      <c r="X1033" s="220"/>
      <c r="Y1033" s="220">
        <f t="shared" si="406"/>
        <v>0</v>
      </c>
      <c r="Z1033" s="220"/>
      <c r="AA1033" s="220">
        <f t="shared" si="407"/>
        <v>0</v>
      </c>
      <c r="AC1033" s="222" t="e">
        <f t="shared" si="417"/>
        <v>#DIV/0!</v>
      </c>
      <c r="AD1033" s="220" t="e">
        <f t="shared" si="408"/>
        <v>#NUM!</v>
      </c>
      <c r="AE1033" s="223" t="e">
        <f t="shared" si="409"/>
        <v>#NUM!</v>
      </c>
      <c r="AF1033" s="223" t="e">
        <f t="shared" si="410"/>
        <v>#NUM!</v>
      </c>
      <c r="AG1033" s="222" t="e">
        <f t="shared" si="411"/>
        <v>#NUM!</v>
      </c>
      <c r="AI1033" s="220" t="e">
        <f t="shared" si="412"/>
        <v>#DIV/0!</v>
      </c>
      <c r="AJ1033" s="222" t="e">
        <f t="shared" si="413"/>
        <v>#DIV/0!</v>
      </c>
      <c r="AK1033" s="222" t="e">
        <f t="shared" si="414"/>
        <v>#DIV/0!</v>
      </c>
      <c r="AL1033" s="222" t="e">
        <f t="shared" si="415"/>
        <v>#DIV/0!</v>
      </c>
    </row>
    <row r="1034" spans="1:38" s="88" customFormat="1" ht="30" hidden="1" customHeight="1">
      <c r="A1034" s="88">
        <f>'CONSTRUCTION COST ESTIMATE'!A1034</f>
        <v>0</v>
      </c>
      <c r="B1034" s="91">
        <f>'CONSTRUCTION COST ESTIMATE'!B1034</f>
        <v>629.09799999999996</v>
      </c>
      <c r="C1034" s="92" t="str">
        <f>'CONSTRUCTION COST ESTIMATE'!C1034</f>
        <v>WATER MAIN (18 INCH)</v>
      </c>
      <c r="D1034" s="93" t="str">
        <f>'CONSTRUCTION COST ESTIMATE'!BB1034</f>
        <v>LF</v>
      </c>
      <c r="E1034" s="94">
        <f>'CONSTRUCTION COST ESTIMATE'!BA1034</f>
        <v>0</v>
      </c>
      <c r="F1034" s="220">
        <f>'CONSTRUCTION COST ESTIMATE'!BC1034</f>
        <v>0</v>
      </c>
      <c r="G1034" s="221">
        <f>'CONSTRUCTION COST ESTIMATE'!BD1034</f>
        <v>0</v>
      </c>
      <c r="H1034" s="220"/>
      <c r="I1034" s="220">
        <f t="shared" si="398"/>
        <v>0</v>
      </c>
      <c r="J1034" s="220"/>
      <c r="K1034" s="220">
        <f t="shared" si="399"/>
        <v>0</v>
      </c>
      <c r="L1034" s="220"/>
      <c r="M1034" s="220">
        <f t="shared" si="400"/>
        <v>0</v>
      </c>
      <c r="N1034" s="220"/>
      <c r="O1034" s="220">
        <f t="shared" si="401"/>
        <v>0</v>
      </c>
      <c r="P1034" s="220"/>
      <c r="Q1034" s="220">
        <f t="shared" si="402"/>
        <v>0</v>
      </c>
      <c r="R1034" s="220"/>
      <c r="S1034" s="220">
        <f t="shared" si="403"/>
        <v>0</v>
      </c>
      <c r="T1034" s="220"/>
      <c r="U1034" s="220">
        <f t="shared" si="404"/>
        <v>0</v>
      </c>
      <c r="V1034" s="220"/>
      <c r="W1034" s="220">
        <f t="shared" si="405"/>
        <v>0</v>
      </c>
      <c r="X1034" s="220"/>
      <c r="Y1034" s="220">
        <f t="shared" si="406"/>
        <v>0</v>
      </c>
      <c r="Z1034" s="220"/>
      <c r="AA1034" s="220">
        <f t="shared" si="407"/>
        <v>0</v>
      </c>
      <c r="AC1034" s="222" t="e">
        <f t="shared" si="417"/>
        <v>#DIV/0!</v>
      </c>
      <c r="AD1034" s="220" t="e">
        <f t="shared" si="408"/>
        <v>#NUM!</v>
      </c>
      <c r="AE1034" s="223" t="e">
        <f t="shared" si="409"/>
        <v>#NUM!</v>
      </c>
      <c r="AF1034" s="223" t="e">
        <f t="shared" si="410"/>
        <v>#NUM!</v>
      </c>
      <c r="AG1034" s="222" t="e">
        <f t="shared" si="411"/>
        <v>#NUM!</v>
      </c>
      <c r="AI1034" s="220" t="e">
        <f t="shared" si="412"/>
        <v>#DIV/0!</v>
      </c>
      <c r="AJ1034" s="222" t="e">
        <f t="shared" si="413"/>
        <v>#DIV/0!</v>
      </c>
      <c r="AK1034" s="222" t="e">
        <f t="shared" si="414"/>
        <v>#DIV/0!</v>
      </c>
      <c r="AL1034" s="222" t="e">
        <f t="shared" si="415"/>
        <v>#DIV/0!</v>
      </c>
    </row>
    <row r="1035" spans="1:38" s="88" customFormat="1" ht="30" hidden="1" customHeight="1">
      <c r="A1035" s="88">
        <f>'CONSTRUCTION COST ESTIMATE'!A1035</f>
        <v>0</v>
      </c>
      <c r="B1035" s="91">
        <f>'CONSTRUCTION COST ESTIMATE'!B1035</f>
        <v>629.09900000000005</v>
      </c>
      <c r="C1035" s="92" t="str">
        <f>'CONSTRUCTION COST ESTIMATE'!C1035</f>
        <v>WATER MAIN (20 INCH)</v>
      </c>
      <c r="D1035" s="93" t="str">
        <f>'CONSTRUCTION COST ESTIMATE'!BB1035</f>
        <v>LF</v>
      </c>
      <c r="E1035" s="94">
        <f>'CONSTRUCTION COST ESTIMATE'!BA1035</f>
        <v>0</v>
      </c>
      <c r="F1035" s="220">
        <f>'CONSTRUCTION COST ESTIMATE'!BC1035</f>
        <v>0</v>
      </c>
      <c r="G1035" s="221">
        <f>'CONSTRUCTION COST ESTIMATE'!BD1035</f>
        <v>0</v>
      </c>
      <c r="H1035" s="220"/>
      <c r="I1035" s="220">
        <f t="shared" si="398"/>
        <v>0</v>
      </c>
      <c r="J1035" s="220"/>
      <c r="K1035" s="220">
        <f t="shared" si="399"/>
        <v>0</v>
      </c>
      <c r="L1035" s="220"/>
      <c r="M1035" s="220">
        <f t="shared" si="400"/>
        <v>0</v>
      </c>
      <c r="N1035" s="220"/>
      <c r="O1035" s="220">
        <f t="shared" si="401"/>
        <v>0</v>
      </c>
      <c r="P1035" s="220"/>
      <c r="Q1035" s="220">
        <f t="shared" si="402"/>
        <v>0</v>
      </c>
      <c r="R1035" s="220"/>
      <c r="S1035" s="220">
        <f t="shared" si="403"/>
        <v>0</v>
      </c>
      <c r="T1035" s="220"/>
      <c r="U1035" s="220">
        <f t="shared" si="404"/>
        <v>0</v>
      </c>
      <c r="V1035" s="220"/>
      <c r="W1035" s="220">
        <f t="shared" si="405"/>
        <v>0</v>
      </c>
      <c r="X1035" s="220"/>
      <c r="Y1035" s="220">
        <f t="shared" si="406"/>
        <v>0</v>
      </c>
      <c r="Z1035" s="220"/>
      <c r="AA1035" s="220">
        <f t="shared" si="407"/>
        <v>0</v>
      </c>
      <c r="AC1035" s="222" t="e">
        <f t="shared" si="417"/>
        <v>#DIV/0!</v>
      </c>
      <c r="AD1035" s="220" t="e">
        <f t="shared" si="408"/>
        <v>#NUM!</v>
      </c>
      <c r="AE1035" s="223" t="e">
        <f t="shared" si="409"/>
        <v>#NUM!</v>
      </c>
      <c r="AF1035" s="223" t="e">
        <f t="shared" si="410"/>
        <v>#NUM!</v>
      </c>
      <c r="AG1035" s="222" t="e">
        <f t="shared" si="411"/>
        <v>#NUM!</v>
      </c>
      <c r="AI1035" s="220" t="e">
        <f t="shared" si="412"/>
        <v>#DIV/0!</v>
      </c>
      <c r="AJ1035" s="222" t="e">
        <f t="shared" si="413"/>
        <v>#DIV/0!</v>
      </c>
      <c r="AK1035" s="222" t="e">
        <f t="shared" si="414"/>
        <v>#DIV/0!</v>
      </c>
      <c r="AL1035" s="222" t="e">
        <f t="shared" si="415"/>
        <v>#DIV/0!</v>
      </c>
    </row>
    <row r="1036" spans="1:38" s="88" customFormat="1" ht="30" hidden="1" customHeight="1">
      <c r="A1036" s="88">
        <f>'CONSTRUCTION COST ESTIMATE'!A1036</f>
        <v>0</v>
      </c>
      <c r="B1036" s="91">
        <f>'CONSTRUCTION COST ESTIMATE'!B1036</f>
        <v>629.1</v>
      </c>
      <c r="C1036" s="92" t="str">
        <f>'CONSTRUCTION COST ESTIMATE'!C1036</f>
        <v>WATER MAIN (21 INCH)</v>
      </c>
      <c r="D1036" s="93" t="str">
        <f>'CONSTRUCTION COST ESTIMATE'!BB1036</f>
        <v>LF</v>
      </c>
      <c r="E1036" s="94">
        <f>'CONSTRUCTION COST ESTIMATE'!BA1036</f>
        <v>0</v>
      </c>
      <c r="F1036" s="220">
        <f>'CONSTRUCTION COST ESTIMATE'!BC1036</f>
        <v>0</v>
      </c>
      <c r="G1036" s="221">
        <f>'CONSTRUCTION COST ESTIMATE'!BD1036</f>
        <v>0</v>
      </c>
      <c r="H1036" s="220"/>
      <c r="I1036" s="220">
        <f t="shared" si="398"/>
        <v>0</v>
      </c>
      <c r="J1036" s="220"/>
      <c r="K1036" s="220">
        <f t="shared" si="399"/>
        <v>0</v>
      </c>
      <c r="L1036" s="220"/>
      <c r="M1036" s="220">
        <f t="shared" si="400"/>
        <v>0</v>
      </c>
      <c r="N1036" s="220"/>
      <c r="O1036" s="220">
        <f t="shared" si="401"/>
        <v>0</v>
      </c>
      <c r="P1036" s="220"/>
      <c r="Q1036" s="220">
        <f t="shared" si="402"/>
        <v>0</v>
      </c>
      <c r="R1036" s="220"/>
      <c r="S1036" s="220">
        <f t="shared" si="403"/>
        <v>0</v>
      </c>
      <c r="T1036" s="220"/>
      <c r="U1036" s="220">
        <f t="shared" si="404"/>
        <v>0</v>
      </c>
      <c r="V1036" s="220"/>
      <c r="W1036" s="220">
        <f t="shared" si="405"/>
        <v>0</v>
      </c>
      <c r="X1036" s="220"/>
      <c r="Y1036" s="220">
        <f t="shared" si="406"/>
        <v>0</v>
      </c>
      <c r="Z1036" s="220"/>
      <c r="AA1036" s="220">
        <f t="shared" si="407"/>
        <v>0</v>
      </c>
      <c r="AC1036" s="222" t="e">
        <f t="shared" si="417"/>
        <v>#DIV/0!</v>
      </c>
      <c r="AD1036" s="220" t="e">
        <f t="shared" si="408"/>
        <v>#NUM!</v>
      </c>
      <c r="AE1036" s="223" t="e">
        <f t="shared" si="409"/>
        <v>#NUM!</v>
      </c>
      <c r="AF1036" s="223" t="e">
        <f t="shared" si="410"/>
        <v>#NUM!</v>
      </c>
      <c r="AG1036" s="222" t="e">
        <f t="shared" si="411"/>
        <v>#NUM!</v>
      </c>
      <c r="AI1036" s="220" t="e">
        <f t="shared" si="412"/>
        <v>#DIV/0!</v>
      </c>
      <c r="AJ1036" s="222" t="e">
        <f t="shared" si="413"/>
        <v>#DIV/0!</v>
      </c>
      <c r="AK1036" s="222" t="e">
        <f t="shared" si="414"/>
        <v>#DIV/0!</v>
      </c>
      <c r="AL1036" s="222" t="e">
        <f t="shared" si="415"/>
        <v>#DIV/0!</v>
      </c>
    </row>
    <row r="1037" spans="1:38" s="88" customFormat="1" ht="30" hidden="1" customHeight="1">
      <c r="A1037" s="88">
        <f>'CONSTRUCTION COST ESTIMATE'!A1037</f>
        <v>0</v>
      </c>
      <c r="B1037" s="91">
        <f>'CONSTRUCTION COST ESTIMATE'!B1037</f>
        <v>629.101</v>
      </c>
      <c r="C1037" s="92" t="str">
        <f>'CONSTRUCTION COST ESTIMATE'!C1037</f>
        <v>WATER MAIN (24 INCH)</v>
      </c>
      <c r="D1037" s="93" t="str">
        <f>'CONSTRUCTION COST ESTIMATE'!BB1037</f>
        <v>LF</v>
      </c>
      <c r="E1037" s="94">
        <f>'CONSTRUCTION COST ESTIMATE'!BA1037</f>
        <v>0</v>
      </c>
      <c r="F1037" s="220">
        <f>'CONSTRUCTION COST ESTIMATE'!BC1037</f>
        <v>0</v>
      </c>
      <c r="G1037" s="221">
        <f>'CONSTRUCTION COST ESTIMATE'!BD1037</f>
        <v>0</v>
      </c>
      <c r="H1037" s="220"/>
      <c r="I1037" s="220">
        <f t="shared" si="398"/>
        <v>0</v>
      </c>
      <c r="J1037" s="220"/>
      <c r="K1037" s="220">
        <f t="shared" si="399"/>
        <v>0</v>
      </c>
      <c r="L1037" s="220"/>
      <c r="M1037" s="220">
        <f t="shared" si="400"/>
        <v>0</v>
      </c>
      <c r="N1037" s="220"/>
      <c r="O1037" s="220">
        <f t="shared" si="401"/>
        <v>0</v>
      </c>
      <c r="P1037" s="220"/>
      <c r="Q1037" s="220">
        <f t="shared" si="402"/>
        <v>0</v>
      </c>
      <c r="R1037" s="220"/>
      <c r="S1037" s="220">
        <f t="shared" si="403"/>
        <v>0</v>
      </c>
      <c r="T1037" s="220"/>
      <c r="U1037" s="220">
        <f t="shared" si="404"/>
        <v>0</v>
      </c>
      <c r="V1037" s="220"/>
      <c r="W1037" s="220">
        <f t="shared" si="405"/>
        <v>0</v>
      </c>
      <c r="X1037" s="220"/>
      <c r="Y1037" s="220">
        <f t="shared" si="406"/>
        <v>0</v>
      </c>
      <c r="Z1037" s="220"/>
      <c r="AA1037" s="220">
        <f t="shared" si="407"/>
        <v>0</v>
      </c>
      <c r="AC1037" s="222" t="e">
        <f t="shared" si="417"/>
        <v>#DIV/0!</v>
      </c>
      <c r="AD1037" s="220" t="e">
        <f t="shared" si="408"/>
        <v>#NUM!</v>
      </c>
      <c r="AE1037" s="223" t="e">
        <f t="shared" si="409"/>
        <v>#NUM!</v>
      </c>
      <c r="AF1037" s="223" t="e">
        <f t="shared" si="410"/>
        <v>#NUM!</v>
      </c>
      <c r="AG1037" s="222" t="e">
        <f t="shared" si="411"/>
        <v>#NUM!</v>
      </c>
      <c r="AI1037" s="220" t="e">
        <f t="shared" si="412"/>
        <v>#DIV/0!</v>
      </c>
      <c r="AJ1037" s="222" t="e">
        <f t="shared" si="413"/>
        <v>#DIV/0!</v>
      </c>
      <c r="AK1037" s="222" t="e">
        <f t="shared" si="414"/>
        <v>#DIV/0!</v>
      </c>
      <c r="AL1037" s="222" t="e">
        <f t="shared" si="415"/>
        <v>#DIV/0!</v>
      </c>
    </row>
    <row r="1038" spans="1:38" s="88" customFormat="1" ht="30" hidden="1" customHeight="1">
      <c r="A1038" s="88">
        <f>'CONSTRUCTION COST ESTIMATE'!A1038</f>
        <v>0</v>
      </c>
      <c r="B1038" s="91">
        <f>'CONSTRUCTION COST ESTIMATE'!B1038</f>
        <v>629.10199999999998</v>
      </c>
      <c r="C1038" s="92" t="str">
        <f>'CONSTRUCTION COST ESTIMATE'!C1038</f>
        <v>WATER MAIN (30 INCH)</v>
      </c>
      <c r="D1038" s="93" t="str">
        <f>'CONSTRUCTION COST ESTIMATE'!BB1038</f>
        <v>LF</v>
      </c>
      <c r="E1038" s="94">
        <f>'CONSTRUCTION COST ESTIMATE'!BA1038</f>
        <v>0</v>
      </c>
      <c r="F1038" s="220">
        <f>'CONSTRUCTION COST ESTIMATE'!BC1038</f>
        <v>0</v>
      </c>
      <c r="G1038" s="221">
        <f>'CONSTRUCTION COST ESTIMATE'!BD1038</f>
        <v>0</v>
      </c>
      <c r="H1038" s="220"/>
      <c r="I1038" s="220">
        <f t="shared" si="398"/>
        <v>0</v>
      </c>
      <c r="J1038" s="220"/>
      <c r="K1038" s="220">
        <f t="shared" si="399"/>
        <v>0</v>
      </c>
      <c r="L1038" s="220"/>
      <c r="M1038" s="220">
        <f t="shared" si="400"/>
        <v>0</v>
      </c>
      <c r="N1038" s="220"/>
      <c r="O1038" s="220">
        <f t="shared" si="401"/>
        <v>0</v>
      </c>
      <c r="P1038" s="220"/>
      <c r="Q1038" s="220">
        <f t="shared" si="402"/>
        <v>0</v>
      </c>
      <c r="R1038" s="220"/>
      <c r="S1038" s="220">
        <f t="shared" si="403"/>
        <v>0</v>
      </c>
      <c r="T1038" s="220"/>
      <c r="U1038" s="220">
        <f t="shared" si="404"/>
        <v>0</v>
      </c>
      <c r="V1038" s="220"/>
      <c r="W1038" s="220">
        <f t="shared" si="405"/>
        <v>0</v>
      </c>
      <c r="X1038" s="220"/>
      <c r="Y1038" s="220">
        <f t="shared" si="406"/>
        <v>0</v>
      </c>
      <c r="Z1038" s="220"/>
      <c r="AA1038" s="220">
        <f t="shared" si="407"/>
        <v>0</v>
      </c>
      <c r="AC1038" s="222" t="e">
        <f t="shared" si="417"/>
        <v>#DIV/0!</v>
      </c>
      <c r="AD1038" s="220" t="e">
        <f t="shared" si="408"/>
        <v>#NUM!</v>
      </c>
      <c r="AE1038" s="223" t="e">
        <f t="shared" si="409"/>
        <v>#NUM!</v>
      </c>
      <c r="AF1038" s="223" t="e">
        <f t="shared" si="410"/>
        <v>#NUM!</v>
      </c>
      <c r="AG1038" s="222" t="e">
        <f t="shared" si="411"/>
        <v>#NUM!</v>
      </c>
      <c r="AI1038" s="220" t="e">
        <f t="shared" si="412"/>
        <v>#DIV/0!</v>
      </c>
      <c r="AJ1038" s="222" t="e">
        <f t="shared" si="413"/>
        <v>#DIV/0!</v>
      </c>
      <c r="AK1038" s="222" t="e">
        <f t="shared" si="414"/>
        <v>#DIV/0!</v>
      </c>
      <c r="AL1038" s="222" t="e">
        <f t="shared" si="415"/>
        <v>#DIV/0!</v>
      </c>
    </row>
    <row r="1039" spans="1:38" s="88" customFormat="1" ht="30" hidden="1" customHeight="1">
      <c r="A1039" s="88">
        <f>'CONSTRUCTION COST ESTIMATE'!A1039</f>
        <v>0</v>
      </c>
      <c r="B1039" s="91">
        <f>'CONSTRUCTION COST ESTIMATE'!B1039</f>
        <v>629.10299999999995</v>
      </c>
      <c r="C1039" s="92" t="str">
        <f>'CONSTRUCTION COST ESTIMATE'!C1039</f>
        <v>WATER MAIN (36 INCH)</v>
      </c>
      <c r="D1039" s="93" t="str">
        <f>'CONSTRUCTION COST ESTIMATE'!BB1039</f>
        <v>LF</v>
      </c>
      <c r="E1039" s="94">
        <f>'CONSTRUCTION COST ESTIMATE'!BA1039</f>
        <v>0</v>
      </c>
      <c r="F1039" s="220">
        <f>'CONSTRUCTION COST ESTIMATE'!BC1039</f>
        <v>0</v>
      </c>
      <c r="G1039" s="221">
        <f>'CONSTRUCTION COST ESTIMATE'!BD1039</f>
        <v>0</v>
      </c>
      <c r="H1039" s="220"/>
      <c r="I1039" s="220">
        <f t="shared" si="398"/>
        <v>0</v>
      </c>
      <c r="J1039" s="220"/>
      <c r="K1039" s="220">
        <f t="shared" si="399"/>
        <v>0</v>
      </c>
      <c r="L1039" s="220"/>
      <c r="M1039" s="220">
        <f t="shared" si="400"/>
        <v>0</v>
      </c>
      <c r="N1039" s="220"/>
      <c r="O1039" s="220">
        <f t="shared" si="401"/>
        <v>0</v>
      </c>
      <c r="P1039" s="220"/>
      <c r="Q1039" s="220">
        <f t="shared" si="402"/>
        <v>0</v>
      </c>
      <c r="R1039" s="220"/>
      <c r="S1039" s="220">
        <f t="shared" si="403"/>
        <v>0</v>
      </c>
      <c r="T1039" s="220"/>
      <c r="U1039" s="220">
        <f t="shared" si="404"/>
        <v>0</v>
      </c>
      <c r="V1039" s="220"/>
      <c r="W1039" s="220">
        <f t="shared" si="405"/>
        <v>0</v>
      </c>
      <c r="X1039" s="220"/>
      <c r="Y1039" s="220">
        <f t="shared" si="406"/>
        <v>0</v>
      </c>
      <c r="Z1039" s="220"/>
      <c r="AA1039" s="220">
        <f t="shared" si="407"/>
        <v>0</v>
      </c>
      <c r="AC1039" s="222" t="e">
        <f t="shared" si="417"/>
        <v>#DIV/0!</v>
      </c>
      <c r="AD1039" s="220" t="e">
        <f t="shared" si="408"/>
        <v>#NUM!</v>
      </c>
      <c r="AE1039" s="223" t="e">
        <f t="shared" si="409"/>
        <v>#NUM!</v>
      </c>
      <c r="AF1039" s="223" t="e">
        <f t="shared" si="410"/>
        <v>#NUM!</v>
      </c>
      <c r="AG1039" s="222" t="e">
        <f t="shared" si="411"/>
        <v>#NUM!</v>
      </c>
      <c r="AI1039" s="220" t="e">
        <f t="shared" si="412"/>
        <v>#DIV/0!</v>
      </c>
      <c r="AJ1039" s="222" t="e">
        <f t="shared" si="413"/>
        <v>#DIV/0!</v>
      </c>
      <c r="AK1039" s="222" t="e">
        <f t="shared" si="414"/>
        <v>#DIV/0!</v>
      </c>
      <c r="AL1039" s="222" t="e">
        <f t="shared" si="415"/>
        <v>#DIV/0!</v>
      </c>
    </row>
    <row r="1040" spans="1:38" s="88" customFormat="1" ht="30" hidden="1" customHeight="1">
      <c r="A1040" s="88">
        <f>'CONSTRUCTION COST ESTIMATE'!A1040</f>
        <v>0</v>
      </c>
      <c r="B1040" s="91">
        <f>'CONSTRUCTION COST ESTIMATE'!B1040</f>
        <v>629.10400000000004</v>
      </c>
      <c r="C1040" s="92" t="str">
        <f>'CONSTRUCTION COST ESTIMATE'!C1040</f>
        <v>WATER MAIN (42 INCH)</v>
      </c>
      <c r="D1040" s="93" t="str">
        <f>'CONSTRUCTION COST ESTIMATE'!BB1040</f>
        <v>LF</v>
      </c>
      <c r="E1040" s="94">
        <f>'CONSTRUCTION COST ESTIMATE'!BA1040</f>
        <v>0</v>
      </c>
      <c r="F1040" s="220">
        <f>'CONSTRUCTION COST ESTIMATE'!BC1040</f>
        <v>0</v>
      </c>
      <c r="G1040" s="221">
        <f>'CONSTRUCTION COST ESTIMATE'!BD1040</f>
        <v>0</v>
      </c>
      <c r="H1040" s="220"/>
      <c r="I1040" s="220">
        <f t="shared" si="398"/>
        <v>0</v>
      </c>
      <c r="J1040" s="220"/>
      <c r="K1040" s="220">
        <f t="shared" si="399"/>
        <v>0</v>
      </c>
      <c r="L1040" s="220"/>
      <c r="M1040" s="220">
        <f t="shared" si="400"/>
        <v>0</v>
      </c>
      <c r="N1040" s="220"/>
      <c r="O1040" s="220">
        <f t="shared" si="401"/>
        <v>0</v>
      </c>
      <c r="P1040" s="220"/>
      <c r="Q1040" s="220">
        <f t="shared" si="402"/>
        <v>0</v>
      </c>
      <c r="R1040" s="220"/>
      <c r="S1040" s="220">
        <f t="shared" si="403"/>
        <v>0</v>
      </c>
      <c r="T1040" s="220"/>
      <c r="U1040" s="220">
        <f t="shared" si="404"/>
        <v>0</v>
      </c>
      <c r="V1040" s="220"/>
      <c r="W1040" s="220">
        <f t="shared" si="405"/>
        <v>0</v>
      </c>
      <c r="X1040" s="220"/>
      <c r="Y1040" s="220">
        <f t="shared" si="406"/>
        <v>0</v>
      </c>
      <c r="Z1040" s="220"/>
      <c r="AA1040" s="220">
        <f t="shared" si="407"/>
        <v>0</v>
      </c>
      <c r="AC1040" s="222" t="e">
        <f t="shared" si="417"/>
        <v>#DIV/0!</v>
      </c>
      <c r="AD1040" s="220" t="e">
        <f t="shared" si="408"/>
        <v>#NUM!</v>
      </c>
      <c r="AE1040" s="223" t="e">
        <f t="shared" si="409"/>
        <v>#NUM!</v>
      </c>
      <c r="AF1040" s="223" t="e">
        <f t="shared" si="410"/>
        <v>#NUM!</v>
      </c>
      <c r="AG1040" s="222" t="e">
        <f t="shared" si="411"/>
        <v>#NUM!</v>
      </c>
      <c r="AI1040" s="220" t="e">
        <f t="shared" si="412"/>
        <v>#DIV/0!</v>
      </c>
      <c r="AJ1040" s="222" t="e">
        <f t="shared" si="413"/>
        <v>#DIV/0!</v>
      </c>
      <c r="AK1040" s="222" t="e">
        <f t="shared" si="414"/>
        <v>#DIV/0!</v>
      </c>
      <c r="AL1040" s="222" t="e">
        <f t="shared" si="415"/>
        <v>#DIV/0!</v>
      </c>
    </row>
    <row r="1041" spans="1:38" s="88" customFormat="1" ht="30" hidden="1" customHeight="1">
      <c r="A1041" s="88">
        <f>'CONSTRUCTION COST ESTIMATE'!A1041</f>
        <v>0</v>
      </c>
      <c r="B1041" s="91">
        <f>'CONSTRUCTION COST ESTIMATE'!B1041</f>
        <v>629.10500000000002</v>
      </c>
      <c r="C1041" s="92" t="str">
        <f>'CONSTRUCTION COST ESTIMATE'!C1041</f>
        <v>WATER MAIN (48 INCH)</v>
      </c>
      <c r="D1041" s="93" t="str">
        <f>'CONSTRUCTION COST ESTIMATE'!BB1041</f>
        <v>LF</v>
      </c>
      <c r="E1041" s="94">
        <f>'CONSTRUCTION COST ESTIMATE'!BA1041</f>
        <v>0</v>
      </c>
      <c r="F1041" s="220">
        <f>'CONSTRUCTION COST ESTIMATE'!BC1041</f>
        <v>0</v>
      </c>
      <c r="G1041" s="221">
        <f>'CONSTRUCTION COST ESTIMATE'!BD1041</f>
        <v>0</v>
      </c>
      <c r="H1041" s="220"/>
      <c r="I1041" s="220">
        <f t="shared" si="398"/>
        <v>0</v>
      </c>
      <c r="J1041" s="220"/>
      <c r="K1041" s="220">
        <f t="shared" si="399"/>
        <v>0</v>
      </c>
      <c r="L1041" s="220"/>
      <c r="M1041" s="220">
        <f t="shared" si="400"/>
        <v>0</v>
      </c>
      <c r="N1041" s="220"/>
      <c r="O1041" s="220">
        <f t="shared" si="401"/>
        <v>0</v>
      </c>
      <c r="P1041" s="220"/>
      <c r="Q1041" s="220">
        <f t="shared" si="402"/>
        <v>0</v>
      </c>
      <c r="R1041" s="220"/>
      <c r="S1041" s="220">
        <f t="shared" si="403"/>
        <v>0</v>
      </c>
      <c r="T1041" s="220"/>
      <c r="U1041" s="220">
        <f t="shared" si="404"/>
        <v>0</v>
      </c>
      <c r="V1041" s="220"/>
      <c r="W1041" s="220">
        <f t="shared" si="405"/>
        <v>0</v>
      </c>
      <c r="X1041" s="220"/>
      <c r="Y1041" s="220">
        <f t="shared" si="406"/>
        <v>0</v>
      </c>
      <c r="Z1041" s="220"/>
      <c r="AA1041" s="220">
        <f t="shared" si="407"/>
        <v>0</v>
      </c>
      <c r="AC1041" s="222" t="e">
        <f t="shared" si="417"/>
        <v>#DIV/0!</v>
      </c>
      <c r="AD1041" s="220" t="e">
        <f t="shared" si="408"/>
        <v>#NUM!</v>
      </c>
      <c r="AE1041" s="223" t="e">
        <f t="shared" si="409"/>
        <v>#NUM!</v>
      </c>
      <c r="AF1041" s="223" t="e">
        <f t="shared" si="410"/>
        <v>#NUM!</v>
      </c>
      <c r="AG1041" s="222" t="e">
        <f t="shared" si="411"/>
        <v>#NUM!</v>
      </c>
      <c r="AI1041" s="220" t="e">
        <f t="shared" si="412"/>
        <v>#DIV/0!</v>
      </c>
      <c r="AJ1041" s="222" t="e">
        <f t="shared" si="413"/>
        <v>#DIV/0!</v>
      </c>
      <c r="AK1041" s="222" t="e">
        <f t="shared" si="414"/>
        <v>#DIV/0!</v>
      </c>
      <c r="AL1041" s="222" t="e">
        <f t="shared" si="415"/>
        <v>#DIV/0!</v>
      </c>
    </row>
    <row r="1042" spans="1:38" s="88" customFormat="1" ht="30" hidden="1" customHeight="1">
      <c r="A1042" s="88">
        <f>'CONSTRUCTION COST ESTIMATE'!A1042</f>
        <v>0</v>
      </c>
      <c r="B1042" s="91">
        <f>'CONSTRUCTION COST ESTIMATE'!B1042</f>
        <v>629.10599999999999</v>
      </c>
      <c r="C1042" s="92" t="str">
        <f>'CONSTRUCTION COST ESTIMATE'!C1042</f>
        <v>WATER MAIN (54 INCH)</v>
      </c>
      <c r="D1042" s="93" t="str">
        <f>'CONSTRUCTION COST ESTIMATE'!BB1042</f>
        <v>LF</v>
      </c>
      <c r="E1042" s="94">
        <f>'CONSTRUCTION COST ESTIMATE'!BA1042</f>
        <v>0</v>
      </c>
      <c r="F1042" s="220">
        <f>'CONSTRUCTION COST ESTIMATE'!BC1042</f>
        <v>0</v>
      </c>
      <c r="G1042" s="221">
        <f>'CONSTRUCTION COST ESTIMATE'!BD1042</f>
        <v>0</v>
      </c>
      <c r="H1042" s="220"/>
      <c r="I1042" s="220">
        <f t="shared" si="398"/>
        <v>0</v>
      </c>
      <c r="J1042" s="220"/>
      <c r="K1042" s="220">
        <f t="shared" si="399"/>
        <v>0</v>
      </c>
      <c r="L1042" s="220"/>
      <c r="M1042" s="220">
        <f t="shared" si="400"/>
        <v>0</v>
      </c>
      <c r="N1042" s="220"/>
      <c r="O1042" s="220">
        <f t="shared" si="401"/>
        <v>0</v>
      </c>
      <c r="P1042" s="220"/>
      <c r="Q1042" s="220">
        <f t="shared" si="402"/>
        <v>0</v>
      </c>
      <c r="R1042" s="220"/>
      <c r="S1042" s="220">
        <f t="shared" si="403"/>
        <v>0</v>
      </c>
      <c r="T1042" s="220"/>
      <c r="U1042" s="220">
        <f t="shared" si="404"/>
        <v>0</v>
      </c>
      <c r="V1042" s="220"/>
      <c r="W1042" s="220">
        <f t="shared" si="405"/>
        <v>0</v>
      </c>
      <c r="X1042" s="220"/>
      <c r="Y1042" s="220">
        <f t="shared" si="406"/>
        <v>0</v>
      </c>
      <c r="Z1042" s="220"/>
      <c r="AA1042" s="220">
        <f t="shared" si="407"/>
        <v>0</v>
      </c>
      <c r="AC1042" s="222" t="e">
        <f t="shared" si="417"/>
        <v>#DIV/0!</v>
      </c>
      <c r="AD1042" s="220" t="e">
        <f t="shared" si="408"/>
        <v>#NUM!</v>
      </c>
      <c r="AE1042" s="223" t="e">
        <f t="shared" si="409"/>
        <v>#NUM!</v>
      </c>
      <c r="AF1042" s="223" t="e">
        <f t="shared" si="410"/>
        <v>#NUM!</v>
      </c>
      <c r="AG1042" s="222" t="e">
        <f t="shared" si="411"/>
        <v>#NUM!</v>
      </c>
      <c r="AI1042" s="220" t="e">
        <f t="shared" si="412"/>
        <v>#DIV/0!</v>
      </c>
      <c r="AJ1042" s="222" t="e">
        <f t="shared" si="413"/>
        <v>#DIV/0!</v>
      </c>
      <c r="AK1042" s="222" t="e">
        <f t="shared" si="414"/>
        <v>#DIV/0!</v>
      </c>
      <c r="AL1042" s="222" t="e">
        <f t="shared" si="415"/>
        <v>#DIV/0!</v>
      </c>
    </row>
    <row r="1043" spans="1:38" s="88" customFormat="1" ht="30" hidden="1" customHeight="1">
      <c r="A1043" s="88">
        <f>'CONSTRUCTION COST ESTIMATE'!A1043</f>
        <v>0</v>
      </c>
      <c r="B1043" s="91">
        <f>'CONSTRUCTION COST ESTIMATE'!B1043</f>
        <v>629.10699999999997</v>
      </c>
      <c r="C1043" s="92" t="str">
        <f>'CONSTRUCTION COST ESTIMATE'!C1043</f>
        <v>WATER MAIN (60 INCH)</v>
      </c>
      <c r="D1043" s="93" t="str">
        <f>'CONSTRUCTION COST ESTIMATE'!BB1043</f>
        <v>LF</v>
      </c>
      <c r="E1043" s="94">
        <f>'CONSTRUCTION COST ESTIMATE'!BA1043</f>
        <v>0</v>
      </c>
      <c r="F1043" s="220">
        <f>'CONSTRUCTION COST ESTIMATE'!BC1043</f>
        <v>0</v>
      </c>
      <c r="G1043" s="221">
        <f>'CONSTRUCTION COST ESTIMATE'!BD1043</f>
        <v>0</v>
      </c>
      <c r="H1043" s="220"/>
      <c r="I1043" s="220">
        <f t="shared" si="398"/>
        <v>0</v>
      </c>
      <c r="J1043" s="220"/>
      <c r="K1043" s="220">
        <f t="shared" si="399"/>
        <v>0</v>
      </c>
      <c r="L1043" s="220"/>
      <c r="M1043" s="220">
        <f t="shared" si="400"/>
        <v>0</v>
      </c>
      <c r="N1043" s="220"/>
      <c r="O1043" s="220">
        <f t="shared" si="401"/>
        <v>0</v>
      </c>
      <c r="P1043" s="220"/>
      <c r="Q1043" s="220">
        <f t="shared" si="402"/>
        <v>0</v>
      </c>
      <c r="R1043" s="220"/>
      <c r="S1043" s="220">
        <f t="shared" si="403"/>
        <v>0</v>
      </c>
      <c r="T1043" s="220"/>
      <c r="U1043" s="220">
        <f t="shared" si="404"/>
        <v>0</v>
      </c>
      <c r="V1043" s="220"/>
      <c r="W1043" s="220">
        <f t="shared" si="405"/>
        <v>0</v>
      </c>
      <c r="X1043" s="220"/>
      <c r="Y1043" s="220">
        <f t="shared" si="406"/>
        <v>0</v>
      </c>
      <c r="Z1043" s="220"/>
      <c r="AA1043" s="220">
        <f t="shared" si="407"/>
        <v>0</v>
      </c>
      <c r="AC1043" s="222" t="e">
        <f t="shared" si="417"/>
        <v>#DIV/0!</v>
      </c>
      <c r="AD1043" s="220" t="e">
        <f t="shared" si="408"/>
        <v>#NUM!</v>
      </c>
      <c r="AE1043" s="223" t="e">
        <f t="shared" si="409"/>
        <v>#NUM!</v>
      </c>
      <c r="AF1043" s="223" t="e">
        <f t="shared" si="410"/>
        <v>#NUM!</v>
      </c>
      <c r="AG1043" s="222" t="e">
        <f t="shared" si="411"/>
        <v>#NUM!</v>
      </c>
      <c r="AI1043" s="220" t="e">
        <f t="shared" si="412"/>
        <v>#DIV/0!</v>
      </c>
      <c r="AJ1043" s="222" t="e">
        <f t="shared" si="413"/>
        <v>#DIV/0!</v>
      </c>
      <c r="AK1043" s="222" t="e">
        <f t="shared" si="414"/>
        <v>#DIV/0!</v>
      </c>
      <c r="AL1043" s="222" t="e">
        <f t="shared" si="415"/>
        <v>#DIV/0!</v>
      </c>
    </row>
    <row r="1044" spans="1:38" s="88" customFormat="1" ht="30" hidden="1" customHeight="1">
      <c r="A1044" s="88">
        <f>'CONSTRUCTION COST ESTIMATE'!A1044</f>
        <v>0</v>
      </c>
      <c r="B1044" s="91">
        <f>'CONSTRUCTION COST ESTIMATE'!B1044</f>
        <v>629.10799999999995</v>
      </c>
      <c r="C1044" s="92" t="str">
        <f>'CONSTRUCTION COST ESTIMATE'!C1044</f>
        <v>WATER MAIN (66 INCH)</v>
      </c>
      <c r="D1044" s="93" t="str">
        <f>'CONSTRUCTION COST ESTIMATE'!BB1044</f>
        <v>LF</v>
      </c>
      <c r="E1044" s="94">
        <f>'CONSTRUCTION COST ESTIMATE'!BA1044</f>
        <v>0</v>
      </c>
      <c r="F1044" s="220">
        <f>'CONSTRUCTION COST ESTIMATE'!BC1044</f>
        <v>0</v>
      </c>
      <c r="G1044" s="221">
        <f>'CONSTRUCTION COST ESTIMATE'!BD1044</f>
        <v>0</v>
      </c>
      <c r="H1044" s="220"/>
      <c r="I1044" s="220">
        <f t="shared" si="398"/>
        <v>0</v>
      </c>
      <c r="J1044" s="220"/>
      <c r="K1044" s="220">
        <f t="shared" si="399"/>
        <v>0</v>
      </c>
      <c r="L1044" s="220"/>
      <c r="M1044" s="220">
        <f t="shared" si="400"/>
        <v>0</v>
      </c>
      <c r="N1044" s="220"/>
      <c r="O1044" s="220">
        <f t="shared" si="401"/>
        <v>0</v>
      </c>
      <c r="P1044" s="220"/>
      <c r="Q1044" s="220">
        <f t="shared" si="402"/>
        <v>0</v>
      </c>
      <c r="R1044" s="220"/>
      <c r="S1044" s="220">
        <f t="shared" si="403"/>
        <v>0</v>
      </c>
      <c r="T1044" s="220"/>
      <c r="U1044" s="220">
        <f t="shared" si="404"/>
        <v>0</v>
      </c>
      <c r="V1044" s="220"/>
      <c r="W1044" s="220">
        <f t="shared" si="405"/>
        <v>0</v>
      </c>
      <c r="X1044" s="220"/>
      <c r="Y1044" s="220">
        <f t="shared" si="406"/>
        <v>0</v>
      </c>
      <c r="Z1044" s="220"/>
      <c r="AA1044" s="220">
        <f t="shared" si="407"/>
        <v>0</v>
      </c>
      <c r="AC1044" s="222" t="e">
        <f t="shared" si="417"/>
        <v>#DIV/0!</v>
      </c>
      <c r="AD1044" s="220" t="e">
        <f t="shared" si="408"/>
        <v>#NUM!</v>
      </c>
      <c r="AE1044" s="223" t="e">
        <f t="shared" si="409"/>
        <v>#NUM!</v>
      </c>
      <c r="AF1044" s="223" t="e">
        <f t="shared" si="410"/>
        <v>#NUM!</v>
      </c>
      <c r="AG1044" s="222" t="e">
        <f t="shared" si="411"/>
        <v>#NUM!</v>
      </c>
      <c r="AI1044" s="220" t="e">
        <f t="shared" si="412"/>
        <v>#DIV/0!</v>
      </c>
      <c r="AJ1044" s="222" t="e">
        <f t="shared" si="413"/>
        <v>#DIV/0!</v>
      </c>
      <c r="AK1044" s="222" t="e">
        <f t="shared" si="414"/>
        <v>#DIV/0!</v>
      </c>
      <c r="AL1044" s="222" t="e">
        <f t="shared" si="415"/>
        <v>#DIV/0!</v>
      </c>
    </row>
    <row r="1045" spans="1:38" s="88" customFormat="1" ht="30" hidden="1" customHeight="1">
      <c r="A1045" s="88">
        <f>'CONSTRUCTION COST ESTIMATE'!A1045</f>
        <v>0</v>
      </c>
      <c r="B1045" s="91">
        <f>'CONSTRUCTION COST ESTIMATE'!B1045</f>
        <v>629.10900000000004</v>
      </c>
      <c r="C1045" s="92" t="str">
        <f>'CONSTRUCTION COST ESTIMATE'!C1045</f>
        <v>WATER MAIN (72 INCH)</v>
      </c>
      <c r="D1045" s="93" t="str">
        <f>'CONSTRUCTION COST ESTIMATE'!BB1045</f>
        <v>LF</v>
      </c>
      <c r="E1045" s="94">
        <f>'CONSTRUCTION COST ESTIMATE'!BA1045</f>
        <v>0</v>
      </c>
      <c r="F1045" s="220">
        <f>'CONSTRUCTION COST ESTIMATE'!BC1045</f>
        <v>0</v>
      </c>
      <c r="G1045" s="221">
        <f>'CONSTRUCTION COST ESTIMATE'!BD1045</f>
        <v>0</v>
      </c>
      <c r="H1045" s="220"/>
      <c r="I1045" s="220">
        <f t="shared" si="398"/>
        <v>0</v>
      </c>
      <c r="J1045" s="220"/>
      <c r="K1045" s="220">
        <f t="shared" si="399"/>
        <v>0</v>
      </c>
      <c r="L1045" s="220"/>
      <c r="M1045" s="220">
        <f t="shared" si="400"/>
        <v>0</v>
      </c>
      <c r="N1045" s="220"/>
      <c r="O1045" s="220">
        <f t="shared" si="401"/>
        <v>0</v>
      </c>
      <c r="P1045" s="220"/>
      <c r="Q1045" s="220">
        <f t="shared" si="402"/>
        <v>0</v>
      </c>
      <c r="R1045" s="220"/>
      <c r="S1045" s="220">
        <f t="shared" si="403"/>
        <v>0</v>
      </c>
      <c r="T1045" s="220"/>
      <c r="U1045" s="220">
        <f t="shared" si="404"/>
        <v>0</v>
      </c>
      <c r="V1045" s="220"/>
      <c r="W1045" s="220">
        <f t="shared" si="405"/>
        <v>0</v>
      </c>
      <c r="X1045" s="220"/>
      <c r="Y1045" s="220">
        <f t="shared" si="406"/>
        <v>0</v>
      </c>
      <c r="Z1045" s="220"/>
      <c r="AA1045" s="220">
        <f t="shared" si="407"/>
        <v>0</v>
      </c>
      <c r="AC1045" s="222" t="e">
        <f t="shared" si="417"/>
        <v>#DIV/0!</v>
      </c>
      <c r="AD1045" s="220" t="e">
        <f t="shared" si="408"/>
        <v>#NUM!</v>
      </c>
      <c r="AE1045" s="223" t="e">
        <f t="shared" si="409"/>
        <v>#NUM!</v>
      </c>
      <c r="AF1045" s="223" t="e">
        <f t="shared" si="410"/>
        <v>#NUM!</v>
      </c>
      <c r="AG1045" s="222" t="e">
        <f t="shared" si="411"/>
        <v>#NUM!</v>
      </c>
      <c r="AI1045" s="220" t="e">
        <f t="shared" si="412"/>
        <v>#DIV/0!</v>
      </c>
      <c r="AJ1045" s="222" t="e">
        <f t="shared" si="413"/>
        <v>#DIV/0!</v>
      </c>
      <c r="AK1045" s="222" t="e">
        <f t="shared" si="414"/>
        <v>#DIV/0!</v>
      </c>
      <c r="AL1045" s="222" t="e">
        <f t="shared" si="415"/>
        <v>#DIV/0!</v>
      </c>
    </row>
    <row r="1046" spans="1:38" s="88" customFormat="1" ht="30" hidden="1" customHeight="1">
      <c r="A1046" s="88">
        <f>'CONSTRUCTION COST ESTIMATE'!A1046</f>
        <v>0</v>
      </c>
      <c r="B1046" s="91">
        <f>'CONSTRUCTION COST ESTIMATE'!B1046</f>
        <v>629.11</v>
      </c>
      <c r="C1046" s="92" t="str">
        <f>'CONSTRUCTION COST ESTIMATE'!C1046</f>
        <v>WATER MAIN (78 INCH)</v>
      </c>
      <c r="D1046" s="93" t="str">
        <f>'CONSTRUCTION COST ESTIMATE'!BB1046</f>
        <v>LF</v>
      </c>
      <c r="E1046" s="94">
        <f>'CONSTRUCTION COST ESTIMATE'!BA1046</f>
        <v>0</v>
      </c>
      <c r="F1046" s="220">
        <f>'CONSTRUCTION COST ESTIMATE'!BC1046</f>
        <v>0</v>
      </c>
      <c r="G1046" s="221">
        <f>'CONSTRUCTION COST ESTIMATE'!BD1046</f>
        <v>0</v>
      </c>
      <c r="H1046" s="220"/>
      <c r="I1046" s="220">
        <f t="shared" ref="I1046:I1115" si="418">$E1046*H1046</f>
        <v>0</v>
      </c>
      <c r="J1046" s="220"/>
      <c r="K1046" s="220">
        <f t="shared" ref="K1046:K1115" si="419">$E1046*J1046</f>
        <v>0</v>
      </c>
      <c r="L1046" s="220"/>
      <c r="M1046" s="220">
        <f t="shared" ref="M1046:M1115" si="420">$E1046*L1046</f>
        <v>0</v>
      </c>
      <c r="N1046" s="220"/>
      <c r="O1046" s="220">
        <f t="shared" ref="O1046:O1115" si="421">$E1046*N1046</f>
        <v>0</v>
      </c>
      <c r="P1046" s="220"/>
      <c r="Q1046" s="220">
        <f t="shared" ref="Q1046:Q1115" si="422">$E1046*P1046</f>
        <v>0</v>
      </c>
      <c r="R1046" s="220"/>
      <c r="S1046" s="220">
        <f t="shared" ref="S1046:S1115" si="423">$E1046*R1046</f>
        <v>0</v>
      </c>
      <c r="T1046" s="220"/>
      <c r="U1046" s="220">
        <f t="shared" ref="U1046:U1115" si="424">$E1046*T1046</f>
        <v>0</v>
      </c>
      <c r="V1046" s="220"/>
      <c r="W1046" s="220">
        <f t="shared" ref="W1046:W1115" si="425">$E1046*V1046</f>
        <v>0</v>
      </c>
      <c r="X1046" s="220"/>
      <c r="Y1046" s="220">
        <f t="shared" ref="Y1046:Y1115" si="426">$E1046*X1046</f>
        <v>0</v>
      </c>
      <c r="Z1046" s="220"/>
      <c r="AA1046" s="220">
        <f t="shared" ref="AA1046:AA1115" si="427">$E1046*Z1046</f>
        <v>0</v>
      </c>
      <c r="AC1046" s="222" t="e">
        <f t="shared" si="417"/>
        <v>#DIV/0!</v>
      </c>
      <c r="AD1046" s="220" t="e">
        <f t="shared" ref="AD1046:AD1115" si="428">MEDIAN(H1046,J1046,L1046,N1046,P1046,R1046,T1046,V1046,X1046,Z1046)</f>
        <v>#NUM!</v>
      </c>
      <c r="AE1046" s="223" t="e">
        <f t="shared" ref="AE1046:AE1115" si="429">IF(H1046&gt;AD1046,"X","")</f>
        <v>#NUM!</v>
      </c>
      <c r="AF1046" s="223" t="e">
        <f t="shared" ref="AF1046:AF1115" si="430">IF(H1046&lt;AD1046,"X","")</f>
        <v>#NUM!</v>
      </c>
      <c r="AG1046" s="222" t="e">
        <f t="shared" ref="AG1046:AG1115" si="431">H1046/AD1046</f>
        <v>#NUM!</v>
      </c>
      <c r="AI1046" s="220" t="e">
        <f t="shared" ref="AI1046:AI1115" si="432">AVERAGE(H1046,J1046,L1046,N1046,P1046,R1046,T1046,V1046,X1046,Z1046)</f>
        <v>#DIV/0!</v>
      </c>
      <c r="AJ1046" s="222" t="e">
        <f t="shared" ref="AJ1046:AJ1115" si="433">AI1046/F1046</f>
        <v>#DIV/0!</v>
      </c>
      <c r="AK1046" s="222" t="e">
        <f t="shared" ref="AK1046:AK1115" si="434">H1046/F1046</f>
        <v>#DIV/0!</v>
      </c>
      <c r="AL1046" s="222" t="e">
        <f t="shared" ref="AL1046:AL1115" si="435">H1046/AI1046</f>
        <v>#DIV/0!</v>
      </c>
    </row>
    <row r="1047" spans="1:38" s="88" customFormat="1" ht="30" hidden="1" customHeight="1">
      <c r="A1047" s="88">
        <f>'CONSTRUCTION COST ESTIMATE'!A1047</f>
        <v>0</v>
      </c>
      <c r="B1047" s="91">
        <f>'CONSTRUCTION COST ESTIMATE'!B1047</f>
        <v>629.11099999999999</v>
      </c>
      <c r="C1047" s="92" t="str">
        <f>'CONSTRUCTION COST ESTIMATE'!C1047</f>
        <v>WATER MAIN (84 INCH)</v>
      </c>
      <c r="D1047" s="93" t="str">
        <f>'CONSTRUCTION COST ESTIMATE'!BB1047</f>
        <v>LF</v>
      </c>
      <c r="E1047" s="94">
        <f>'CONSTRUCTION COST ESTIMATE'!BA1047</f>
        <v>0</v>
      </c>
      <c r="F1047" s="220">
        <f>'CONSTRUCTION COST ESTIMATE'!BC1047</f>
        <v>0</v>
      </c>
      <c r="G1047" s="221">
        <f>'CONSTRUCTION COST ESTIMATE'!BD1047</f>
        <v>0</v>
      </c>
      <c r="H1047" s="220"/>
      <c r="I1047" s="220">
        <f t="shared" si="418"/>
        <v>0</v>
      </c>
      <c r="J1047" s="220"/>
      <c r="K1047" s="220">
        <f t="shared" si="419"/>
        <v>0</v>
      </c>
      <c r="L1047" s="220"/>
      <c r="M1047" s="220">
        <f t="shared" si="420"/>
        <v>0</v>
      </c>
      <c r="N1047" s="220"/>
      <c r="O1047" s="220">
        <f t="shared" si="421"/>
        <v>0</v>
      </c>
      <c r="P1047" s="220"/>
      <c r="Q1047" s="220">
        <f t="shared" si="422"/>
        <v>0</v>
      </c>
      <c r="R1047" s="220"/>
      <c r="S1047" s="220">
        <f t="shared" si="423"/>
        <v>0</v>
      </c>
      <c r="T1047" s="220"/>
      <c r="U1047" s="220">
        <f t="shared" si="424"/>
        <v>0</v>
      </c>
      <c r="V1047" s="220"/>
      <c r="W1047" s="220">
        <f t="shared" si="425"/>
        <v>0</v>
      </c>
      <c r="X1047" s="220"/>
      <c r="Y1047" s="220">
        <f t="shared" si="426"/>
        <v>0</v>
      </c>
      <c r="Z1047" s="220"/>
      <c r="AA1047" s="220">
        <f t="shared" si="427"/>
        <v>0</v>
      </c>
      <c r="AC1047" s="222" t="e">
        <f t="shared" si="417"/>
        <v>#DIV/0!</v>
      </c>
      <c r="AD1047" s="220" t="e">
        <f t="shared" si="428"/>
        <v>#NUM!</v>
      </c>
      <c r="AE1047" s="223" t="e">
        <f t="shared" si="429"/>
        <v>#NUM!</v>
      </c>
      <c r="AF1047" s="223" t="e">
        <f t="shared" si="430"/>
        <v>#NUM!</v>
      </c>
      <c r="AG1047" s="222" t="e">
        <f t="shared" si="431"/>
        <v>#NUM!</v>
      </c>
      <c r="AI1047" s="220" t="e">
        <f t="shared" si="432"/>
        <v>#DIV/0!</v>
      </c>
      <c r="AJ1047" s="222" t="e">
        <f t="shared" si="433"/>
        <v>#DIV/0!</v>
      </c>
      <c r="AK1047" s="222" t="e">
        <f t="shared" si="434"/>
        <v>#DIV/0!</v>
      </c>
      <c r="AL1047" s="222" t="e">
        <f t="shared" si="435"/>
        <v>#DIV/0!</v>
      </c>
    </row>
    <row r="1048" spans="1:38" s="88" customFormat="1" ht="30" hidden="1" customHeight="1">
      <c r="A1048" s="88">
        <f>'CONSTRUCTION COST ESTIMATE'!A1048</f>
        <v>0</v>
      </c>
      <c r="B1048" s="91">
        <f>'CONSTRUCTION COST ESTIMATE'!B1048</f>
        <v>629.11199999999997</v>
      </c>
      <c r="C1048" s="92" t="str">
        <f>'CONSTRUCTION COST ESTIMATE'!C1048</f>
        <v>WATER MAIN (90 INCH)</v>
      </c>
      <c r="D1048" s="93" t="str">
        <f>'CONSTRUCTION COST ESTIMATE'!BB1048</f>
        <v>LF</v>
      </c>
      <c r="E1048" s="94">
        <f>'CONSTRUCTION COST ESTIMATE'!BA1048</f>
        <v>0</v>
      </c>
      <c r="F1048" s="220">
        <f>'CONSTRUCTION COST ESTIMATE'!BC1048</f>
        <v>0</v>
      </c>
      <c r="G1048" s="221">
        <f>'CONSTRUCTION COST ESTIMATE'!BD1048</f>
        <v>0</v>
      </c>
      <c r="H1048" s="220"/>
      <c r="I1048" s="220">
        <f t="shared" si="418"/>
        <v>0</v>
      </c>
      <c r="J1048" s="220"/>
      <c r="K1048" s="220">
        <f t="shared" si="419"/>
        <v>0</v>
      </c>
      <c r="L1048" s="220"/>
      <c r="M1048" s="220">
        <f t="shared" si="420"/>
        <v>0</v>
      </c>
      <c r="N1048" s="220"/>
      <c r="O1048" s="220">
        <f t="shared" si="421"/>
        <v>0</v>
      </c>
      <c r="P1048" s="220"/>
      <c r="Q1048" s="220">
        <f t="shared" si="422"/>
        <v>0</v>
      </c>
      <c r="R1048" s="220"/>
      <c r="S1048" s="220">
        <f t="shared" si="423"/>
        <v>0</v>
      </c>
      <c r="T1048" s="220"/>
      <c r="U1048" s="220">
        <f t="shared" si="424"/>
        <v>0</v>
      </c>
      <c r="V1048" s="220"/>
      <c r="W1048" s="220">
        <f t="shared" si="425"/>
        <v>0</v>
      </c>
      <c r="X1048" s="220"/>
      <c r="Y1048" s="220">
        <f t="shared" si="426"/>
        <v>0</v>
      </c>
      <c r="Z1048" s="220"/>
      <c r="AA1048" s="220">
        <f t="shared" si="427"/>
        <v>0</v>
      </c>
      <c r="AC1048" s="222" t="e">
        <f t="shared" si="417"/>
        <v>#DIV/0!</v>
      </c>
      <c r="AD1048" s="220" t="e">
        <f t="shared" si="428"/>
        <v>#NUM!</v>
      </c>
      <c r="AE1048" s="223" t="e">
        <f t="shared" si="429"/>
        <v>#NUM!</v>
      </c>
      <c r="AF1048" s="223" t="e">
        <f t="shared" si="430"/>
        <v>#NUM!</v>
      </c>
      <c r="AG1048" s="222" t="e">
        <f t="shared" si="431"/>
        <v>#NUM!</v>
      </c>
      <c r="AI1048" s="220" t="e">
        <f t="shared" si="432"/>
        <v>#DIV/0!</v>
      </c>
      <c r="AJ1048" s="222" t="e">
        <f t="shared" si="433"/>
        <v>#DIV/0!</v>
      </c>
      <c r="AK1048" s="222" t="e">
        <f t="shared" si="434"/>
        <v>#DIV/0!</v>
      </c>
      <c r="AL1048" s="222" t="e">
        <f t="shared" si="435"/>
        <v>#DIV/0!</v>
      </c>
    </row>
    <row r="1049" spans="1:38" s="88" customFormat="1" ht="30" hidden="1" customHeight="1">
      <c r="A1049" s="88">
        <f>'CONSTRUCTION COST ESTIMATE'!A1049</f>
        <v>0</v>
      </c>
      <c r="B1049" s="91">
        <f>'CONSTRUCTION COST ESTIMATE'!B1049</f>
        <v>629.11300000000006</v>
      </c>
      <c r="C1049" s="92" t="str">
        <f>'CONSTRUCTION COST ESTIMATE'!C1049</f>
        <v>WATER MAIN (96 INCH)</v>
      </c>
      <c r="D1049" s="93" t="str">
        <f>'CONSTRUCTION COST ESTIMATE'!BB1049</f>
        <v>LF</v>
      </c>
      <c r="E1049" s="94">
        <f>'CONSTRUCTION COST ESTIMATE'!BA1049</f>
        <v>0</v>
      </c>
      <c r="F1049" s="220">
        <f>'CONSTRUCTION COST ESTIMATE'!BC1049</f>
        <v>0</v>
      </c>
      <c r="G1049" s="221">
        <f>'CONSTRUCTION COST ESTIMATE'!BD1049</f>
        <v>0</v>
      </c>
      <c r="H1049" s="220"/>
      <c r="I1049" s="220">
        <f t="shared" si="418"/>
        <v>0</v>
      </c>
      <c r="J1049" s="220"/>
      <c r="K1049" s="220">
        <f t="shared" si="419"/>
        <v>0</v>
      </c>
      <c r="L1049" s="220"/>
      <c r="M1049" s="220">
        <f t="shared" si="420"/>
        <v>0</v>
      </c>
      <c r="N1049" s="220"/>
      <c r="O1049" s="220">
        <f t="shared" si="421"/>
        <v>0</v>
      </c>
      <c r="P1049" s="220"/>
      <c r="Q1049" s="220">
        <f t="shared" si="422"/>
        <v>0</v>
      </c>
      <c r="R1049" s="220"/>
      <c r="S1049" s="220">
        <f t="shared" si="423"/>
        <v>0</v>
      </c>
      <c r="T1049" s="220"/>
      <c r="U1049" s="220">
        <f t="shared" si="424"/>
        <v>0</v>
      </c>
      <c r="V1049" s="220"/>
      <c r="W1049" s="220">
        <f t="shared" si="425"/>
        <v>0</v>
      </c>
      <c r="X1049" s="220"/>
      <c r="Y1049" s="220">
        <f t="shared" si="426"/>
        <v>0</v>
      </c>
      <c r="Z1049" s="220"/>
      <c r="AA1049" s="220">
        <f t="shared" si="427"/>
        <v>0</v>
      </c>
      <c r="AC1049" s="222" t="e">
        <f t="shared" si="417"/>
        <v>#DIV/0!</v>
      </c>
      <c r="AD1049" s="220" t="e">
        <f t="shared" si="428"/>
        <v>#NUM!</v>
      </c>
      <c r="AE1049" s="223" t="e">
        <f t="shared" si="429"/>
        <v>#NUM!</v>
      </c>
      <c r="AF1049" s="223" t="e">
        <f t="shared" si="430"/>
        <v>#NUM!</v>
      </c>
      <c r="AG1049" s="222" t="e">
        <f t="shared" si="431"/>
        <v>#NUM!</v>
      </c>
      <c r="AI1049" s="220" t="e">
        <f t="shared" si="432"/>
        <v>#DIV/0!</v>
      </c>
      <c r="AJ1049" s="222" t="e">
        <f t="shared" si="433"/>
        <v>#DIV/0!</v>
      </c>
      <c r="AK1049" s="222" t="e">
        <f t="shared" si="434"/>
        <v>#DIV/0!</v>
      </c>
      <c r="AL1049" s="222" t="e">
        <f t="shared" si="435"/>
        <v>#DIV/0!</v>
      </c>
    </row>
    <row r="1050" spans="1:38" s="88" customFormat="1" ht="30" hidden="1" customHeight="1">
      <c r="A1050" s="88">
        <f>'CONSTRUCTION COST ESTIMATE'!A1050</f>
        <v>0</v>
      </c>
      <c r="B1050" s="91">
        <f>'CONSTRUCTION COST ESTIMATE'!B1050</f>
        <v>629.11400000000003</v>
      </c>
      <c r="C1050" s="92" t="str">
        <f>'CONSTRUCTION COST ESTIMATE'!C1050</f>
        <v>DIP WATER MAIN (4 INCH)</v>
      </c>
      <c r="D1050" s="93" t="str">
        <f>'CONSTRUCTION COST ESTIMATE'!BB1050</f>
        <v>LF</v>
      </c>
      <c r="E1050" s="94">
        <f>'CONSTRUCTION COST ESTIMATE'!BA1050</f>
        <v>0</v>
      </c>
      <c r="F1050" s="220">
        <f>'CONSTRUCTION COST ESTIMATE'!BC1050</f>
        <v>0</v>
      </c>
      <c r="G1050" s="221">
        <f>'CONSTRUCTION COST ESTIMATE'!BD1050</f>
        <v>0</v>
      </c>
      <c r="H1050" s="220"/>
      <c r="I1050" s="220">
        <f t="shared" si="418"/>
        <v>0</v>
      </c>
      <c r="J1050" s="220"/>
      <c r="K1050" s="220">
        <f t="shared" si="419"/>
        <v>0</v>
      </c>
      <c r="L1050" s="220"/>
      <c r="M1050" s="220">
        <f t="shared" si="420"/>
        <v>0</v>
      </c>
      <c r="N1050" s="220"/>
      <c r="O1050" s="220">
        <f t="shared" si="421"/>
        <v>0</v>
      </c>
      <c r="P1050" s="220"/>
      <c r="Q1050" s="220">
        <f t="shared" si="422"/>
        <v>0</v>
      </c>
      <c r="R1050" s="220"/>
      <c r="S1050" s="220">
        <f t="shared" si="423"/>
        <v>0</v>
      </c>
      <c r="T1050" s="220"/>
      <c r="U1050" s="220">
        <f t="shared" si="424"/>
        <v>0</v>
      </c>
      <c r="V1050" s="220"/>
      <c r="W1050" s="220">
        <f t="shared" si="425"/>
        <v>0</v>
      </c>
      <c r="X1050" s="220"/>
      <c r="Y1050" s="220">
        <f t="shared" si="426"/>
        <v>0</v>
      </c>
      <c r="Z1050" s="220"/>
      <c r="AA1050" s="220">
        <f t="shared" si="427"/>
        <v>0</v>
      </c>
      <c r="AC1050" s="222" t="e">
        <f t="shared" si="417"/>
        <v>#DIV/0!</v>
      </c>
      <c r="AD1050" s="220" t="e">
        <f t="shared" si="428"/>
        <v>#NUM!</v>
      </c>
      <c r="AE1050" s="223" t="e">
        <f t="shared" si="429"/>
        <v>#NUM!</v>
      </c>
      <c r="AF1050" s="223" t="e">
        <f t="shared" si="430"/>
        <v>#NUM!</v>
      </c>
      <c r="AG1050" s="222" t="e">
        <f t="shared" si="431"/>
        <v>#NUM!</v>
      </c>
      <c r="AI1050" s="220" t="e">
        <f t="shared" si="432"/>
        <v>#DIV/0!</v>
      </c>
      <c r="AJ1050" s="222" t="e">
        <f t="shared" si="433"/>
        <v>#DIV/0!</v>
      </c>
      <c r="AK1050" s="222" t="e">
        <f t="shared" si="434"/>
        <v>#DIV/0!</v>
      </c>
      <c r="AL1050" s="222" t="e">
        <f t="shared" si="435"/>
        <v>#DIV/0!</v>
      </c>
    </row>
    <row r="1051" spans="1:38" s="88" customFormat="1" ht="30" hidden="1" customHeight="1">
      <c r="A1051" s="88">
        <f>'CONSTRUCTION COST ESTIMATE'!A1051</f>
        <v>0</v>
      </c>
      <c r="B1051" s="91">
        <f>'CONSTRUCTION COST ESTIMATE'!B1051</f>
        <v>629.11500000000001</v>
      </c>
      <c r="C1051" s="92" t="str">
        <f>'CONSTRUCTION COST ESTIMATE'!C1051</f>
        <v>DIP WATER MAIN (6 INCH)</v>
      </c>
      <c r="D1051" s="93" t="str">
        <f>'CONSTRUCTION COST ESTIMATE'!BB1051</f>
        <v>LF</v>
      </c>
      <c r="E1051" s="94">
        <f>'CONSTRUCTION COST ESTIMATE'!BA1051</f>
        <v>0</v>
      </c>
      <c r="F1051" s="220">
        <f>'CONSTRUCTION COST ESTIMATE'!BC1051</f>
        <v>0</v>
      </c>
      <c r="G1051" s="221">
        <f>'CONSTRUCTION COST ESTIMATE'!BD1051</f>
        <v>0</v>
      </c>
      <c r="H1051" s="220"/>
      <c r="I1051" s="220">
        <f t="shared" si="418"/>
        <v>0</v>
      </c>
      <c r="J1051" s="220"/>
      <c r="K1051" s="220">
        <f t="shared" si="419"/>
        <v>0</v>
      </c>
      <c r="L1051" s="220"/>
      <c r="M1051" s="220">
        <f t="shared" si="420"/>
        <v>0</v>
      </c>
      <c r="N1051" s="220"/>
      <c r="O1051" s="220">
        <f t="shared" si="421"/>
        <v>0</v>
      </c>
      <c r="P1051" s="220"/>
      <c r="Q1051" s="220">
        <f t="shared" si="422"/>
        <v>0</v>
      </c>
      <c r="R1051" s="220"/>
      <c r="S1051" s="220">
        <f t="shared" si="423"/>
        <v>0</v>
      </c>
      <c r="T1051" s="220"/>
      <c r="U1051" s="220">
        <f t="shared" si="424"/>
        <v>0</v>
      </c>
      <c r="V1051" s="220"/>
      <c r="W1051" s="220">
        <f t="shared" si="425"/>
        <v>0</v>
      </c>
      <c r="X1051" s="220"/>
      <c r="Y1051" s="220">
        <f t="shared" si="426"/>
        <v>0</v>
      </c>
      <c r="Z1051" s="220"/>
      <c r="AA1051" s="220">
        <f t="shared" si="427"/>
        <v>0</v>
      </c>
      <c r="AC1051" s="222" t="e">
        <f t="shared" si="417"/>
        <v>#DIV/0!</v>
      </c>
      <c r="AD1051" s="220" t="e">
        <f t="shared" si="428"/>
        <v>#NUM!</v>
      </c>
      <c r="AE1051" s="223" t="e">
        <f t="shared" si="429"/>
        <v>#NUM!</v>
      </c>
      <c r="AF1051" s="223" t="e">
        <f t="shared" si="430"/>
        <v>#NUM!</v>
      </c>
      <c r="AG1051" s="222" t="e">
        <f t="shared" si="431"/>
        <v>#NUM!</v>
      </c>
      <c r="AI1051" s="220" t="e">
        <f t="shared" si="432"/>
        <v>#DIV/0!</v>
      </c>
      <c r="AJ1051" s="222" t="e">
        <f t="shared" si="433"/>
        <v>#DIV/0!</v>
      </c>
      <c r="AK1051" s="222" t="e">
        <f t="shared" si="434"/>
        <v>#DIV/0!</v>
      </c>
      <c r="AL1051" s="222" t="e">
        <f t="shared" si="435"/>
        <v>#DIV/0!</v>
      </c>
    </row>
    <row r="1052" spans="1:38" s="88" customFormat="1" ht="30" hidden="1" customHeight="1">
      <c r="A1052" s="88">
        <f>'CONSTRUCTION COST ESTIMATE'!A1052</f>
        <v>0</v>
      </c>
      <c r="B1052" s="91">
        <f>'CONSTRUCTION COST ESTIMATE'!B1052</f>
        <v>629.11599999999999</v>
      </c>
      <c r="C1052" s="92" t="str">
        <f>'CONSTRUCTION COST ESTIMATE'!C1052</f>
        <v>DIP WATER MAIN (8 INCH)</v>
      </c>
      <c r="D1052" s="93" t="str">
        <f>'CONSTRUCTION COST ESTIMATE'!BB1052</f>
        <v>LF</v>
      </c>
      <c r="E1052" s="94">
        <f>'CONSTRUCTION COST ESTIMATE'!BA1052</f>
        <v>0</v>
      </c>
      <c r="F1052" s="220">
        <f>'CONSTRUCTION COST ESTIMATE'!BC1052</f>
        <v>0</v>
      </c>
      <c r="G1052" s="221">
        <f>'CONSTRUCTION COST ESTIMATE'!BD1052</f>
        <v>0</v>
      </c>
      <c r="H1052" s="220"/>
      <c r="I1052" s="220">
        <f t="shared" si="418"/>
        <v>0</v>
      </c>
      <c r="J1052" s="220"/>
      <c r="K1052" s="220">
        <f t="shared" si="419"/>
        <v>0</v>
      </c>
      <c r="L1052" s="220"/>
      <c r="M1052" s="220">
        <f t="shared" si="420"/>
        <v>0</v>
      </c>
      <c r="N1052" s="220"/>
      <c r="O1052" s="220">
        <f t="shared" si="421"/>
        <v>0</v>
      </c>
      <c r="P1052" s="220"/>
      <c r="Q1052" s="220">
        <f t="shared" si="422"/>
        <v>0</v>
      </c>
      <c r="R1052" s="220"/>
      <c r="S1052" s="220">
        <f t="shared" si="423"/>
        <v>0</v>
      </c>
      <c r="T1052" s="220"/>
      <c r="U1052" s="220">
        <f t="shared" si="424"/>
        <v>0</v>
      </c>
      <c r="V1052" s="220"/>
      <c r="W1052" s="220">
        <f t="shared" si="425"/>
        <v>0</v>
      </c>
      <c r="X1052" s="220"/>
      <c r="Y1052" s="220">
        <f t="shared" si="426"/>
        <v>0</v>
      </c>
      <c r="Z1052" s="220"/>
      <c r="AA1052" s="220">
        <f t="shared" si="427"/>
        <v>0</v>
      </c>
      <c r="AC1052" s="222" t="e">
        <f t="shared" si="417"/>
        <v>#DIV/0!</v>
      </c>
      <c r="AD1052" s="220" t="e">
        <f t="shared" si="428"/>
        <v>#NUM!</v>
      </c>
      <c r="AE1052" s="223" t="e">
        <f t="shared" si="429"/>
        <v>#NUM!</v>
      </c>
      <c r="AF1052" s="223" t="e">
        <f t="shared" si="430"/>
        <v>#NUM!</v>
      </c>
      <c r="AG1052" s="222" t="e">
        <f t="shared" si="431"/>
        <v>#NUM!</v>
      </c>
      <c r="AI1052" s="220" t="e">
        <f t="shared" si="432"/>
        <v>#DIV/0!</v>
      </c>
      <c r="AJ1052" s="222" t="e">
        <f t="shared" si="433"/>
        <v>#DIV/0!</v>
      </c>
      <c r="AK1052" s="222" t="e">
        <f t="shared" si="434"/>
        <v>#DIV/0!</v>
      </c>
      <c r="AL1052" s="222" t="e">
        <f t="shared" si="435"/>
        <v>#DIV/0!</v>
      </c>
    </row>
    <row r="1053" spans="1:38" s="88" customFormat="1" ht="30" hidden="1" customHeight="1">
      <c r="A1053" s="88">
        <f>'CONSTRUCTION COST ESTIMATE'!A1053</f>
        <v>0</v>
      </c>
      <c r="B1053" s="91">
        <f>'CONSTRUCTION COST ESTIMATE'!B1053</f>
        <v>629.11699999999996</v>
      </c>
      <c r="C1053" s="92" t="str">
        <f>'CONSTRUCTION COST ESTIMATE'!C1053</f>
        <v>DIP WATER MAIN (10 INCH)</v>
      </c>
      <c r="D1053" s="93" t="str">
        <f>'CONSTRUCTION COST ESTIMATE'!BB1053</f>
        <v>LF</v>
      </c>
      <c r="E1053" s="94">
        <f>'CONSTRUCTION COST ESTIMATE'!BA1053</f>
        <v>0</v>
      </c>
      <c r="F1053" s="220">
        <f>'CONSTRUCTION COST ESTIMATE'!BC1053</f>
        <v>0</v>
      </c>
      <c r="G1053" s="221">
        <f>'CONSTRUCTION COST ESTIMATE'!BD1053</f>
        <v>0</v>
      </c>
      <c r="H1053" s="220"/>
      <c r="I1053" s="220">
        <f t="shared" si="418"/>
        <v>0</v>
      </c>
      <c r="J1053" s="220"/>
      <c r="K1053" s="220">
        <f t="shared" si="419"/>
        <v>0</v>
      </c>
      <c r="L1053" s="220"/>
      <c r="M1053" s="220">
        <f t="shared" si="420"/>
        <v>0</v>
      </c>
      <c r="N1053" s="220"/>
      <c r="O1053" s="220">
        <f t="shared" si="421"/>
        <v>0</v>
      </c>
      <c r="P1053" s="220"/>
      <c r="Q1053" s="220">
        <f t="shared" si="422"/>
        <v>0</v>
      </c>
      <c r="R1053" s="220"/>
      <c r="S1053" s="220">
        <f t="shared" si="423"/>
        <v>0</v>
      </c>
      <c r="T1053" s="220"/>
      <c r="U1053" s="220">
        <f t="shared" si="424"/>
        <v>0</v>
      </c>
      <c r="V1053" s="220"/>
      <c r="W1053" s="220">
        <f t="shared" si="425"/>
        <v>0</v>
      </c>
      <c r="X1053" s="220"/>
      <c r="Y1053" s="220">
        <f t="shared" si="426"/>
        <v>0</v>
      </c>
      <c r="Z1053" s="220"/>
      <c r="AA1053" s="220">
        <f t="shared" si="427"/>
        <v>0</v>
      </c>
      <c r="AC1053" s="222" t="e">
        <f t="shared" si="417"/>
        <v>#DIV/0!</v>
      </c>
      <c r="AD1053" s="220" t="e">
        <f t="shared" si="428"/>
        <v>#NUM!</v>
      </c>
      <c r="AE1053" s="223" t="e">
        <f t="shared" si="429"/>
        <v>#NUM!</v>
      </c>
      <c r="AF1053" s="223" t="e">
        <f t="shared" si="430"/>
        <v>#NUM!</v>
      </c>
      <c r="AG1053" s="222" t="e">
        <f t="shared" si="431"/>
        <v>#NUM!</v>
      </c>
      <c r="AI1053" s="220" t="e">
        <f t="shared" si="432"/>
        <v>#DIV/0!</v>
      </c>
      <c r="AJ1053" s="222" t="e">
        <f t="shared" si="433"/>
        <v>#DIV/0!</v>
      </c>
      <c r="AK1053" s="222" t="e">
        <f t="shared" si="434"/>
        <v>#DIV/0!</v>
      </c>
      <c r="AL1053" s="222" t="e">
        <f t="shared" si="435"/>
        <v>#DIV/0!</v>
      </c>
    </row>
    <row r="1054" spans="1:38" s="88" customFormat="1" ht="30" hidden="1" customHeight="1">
      <c r="A1054" s="88">
        <f>'CONSTRUCTION COST ESTIMATE'!A1054</f>
        <v>0</v>
      </c>
      <c r="B1054" s="91">
        <f>'CONSTRUCTION COST ESTIMATE'!B1054</f>
        <v>629.11800000000005</v>
      </c>
      <c r="C1054" s="92" t="str">
        <f>'CONSTRUCTION COST ESTIMATE'!C1054</f>
        <v>DIP WATER MAIN (12 INCH)</v>
      </c>
      <c r="D1054" s="93" t="str">
        <f>'CONSTRUCTION COST ESTIMATE'!BB1054</f>
        <v>LF</v>
      </c>
      <c r="E1054" s="94">
        <f>'CONSTRUCTION COST ESTIMATE'!BA1054</f>
        <v>0</v>
      </c>
      <c r="F1054" s="220">
        <f>'CONSTRUCTION COST ESTIMATE'!BC1054</f>
        <v>0</v>
      </c>
      <c r="G1054" s="221">
        <f>'CONSTRUCTION COST ESTIMATE'!BD1054</f>
        <v>0</v>
      </c>
      <c r="H1054" s="220"/>
      <c r="I1054" s="220">
        <f t="shared" si="418"/>
        <v>0</v>
      </c>
      <c r="J1054" s="220"/>
      <c r="K1054" s="220">
        <f t="shared" si="419"/>
        <v>0</v>
      </c>
      <c r="L1054" s="220"/>
      <c r="M1054" s="220">
        <f t="shared" si="420"/>
        <v>0</v>
      </c>
      <c r="N1054" s="220"/>
      <c r="O1054" s="220">
        <f t="shared" si="421"/>
        <v>0</v>
      </c>
      <c r="P1054" s="220"/>
      <c r="Q1054" s="220">
        <f t="shared" si="422"/>
        <v>0</v>
      </c>
      <c r="R1054" s="220"/>
      <c r="S1054" s="220">
        <f t="shared" si="423"/>
        <v>0</v>
      </c>
      <c r="T1054" s="220"/>
      <c r="U1054" s="220">
        <f t="shared" si="424"/>
        <v>0</v>
      </c>
      <c r="V1054" s="220"/>
      <c r="W1054" s="220">
        <f t="shared" si="425"/>
        <v>0</v>
      </c>
      <c r="X1054" s="220"/>
      <c r="Y1054" s="220">
        <f t="shared" si="426"/>
        <v>0</v>
      </c>
      <c r="Z1054" s="220"/>
      <c r="AA1054" s="220">
        <f t="shared" si="427"/>
        <v>0</v>
      </c>
      <c r="AC1054" s="222" t="e">
        <f t="shared" si="417"/>
        <v>#DIV/0!</v>
      </c>
      <c r="AD1054" s="220" t="e">
        <f t="shared" si="428"/>
        <v>#NUM!</v>
      </c>
      <c r="AE1054" s="223" t="e">
        <f t="shared" si="429"/>
        <v>#NUM!</v>
      </c>
      <c r="AF1054" s="223" t="e">
        <f t="shared" si="430"/>
        <v>#NUM!</v>
      </c>
      <c r="AG1054" s="222" t="e">
        <f t="shared" si="431"/>
        <v>#NUM!</v>
      </c>
      <c r="AI1054" s="220" t="e">
        <f t="shared" si="432"/>
        <v>#DIV/0!</v>
      </c>
      <c r="AJ1054" s="222" t="e">
        <f t="shared" si="433"/>
        <v>#DIV/0!</v>
      </c>
      <c r="AK1054" s="222" t="e">
        <f t="shared" si="434"/>
        <v>#DIV/0!</v>
      </c>
      <c r="AL1054" s="222" t="e">
        <f t="shared" si="435"/>
        <v>#DIV/0!</v>
      </c>
    </row>
    <row r="1055" spans="1:38" s="88" customFormat="1" ht="30" hidden="1" customHeight="1">
      <c r="A1055" s="88">
        <f>'CONSTRUCTION COST ESTIMATE'!A1055</f>
        <v>0</v>
      </c>
      <c r="B1055" s="91">
        <f>'CONSTRUCTION COST ESTIMATE'!B1055</f>
        <v>629.11900000000003</v>
      </c>
      <c r="C1055" s="92" t="str">
        <f>'CONSTRUCTION COST ESTIMATE'!C1055</f>
        <v>DIP WATER MAIN (14 INCH)</v>
      </c>
      <c r="D1055" s="93" t="str">
        <f>'CONSTRUCTION COST ESTIMATE'!BB1055</f>
        <v>LF</v>
      </c>
      <c r="E1055" s="94">
        <f>'CONSTRUCTION COST ESTIMATE'!BA1055</f>
        <v>0</v>
      </c>
      <c r="F1055" s="220">
        <f>'CONSTRUCTION COST ESTIMATE'!BC1055</f>
        <v>0</v>
      </c>
      <c r="G1055" s="221">
        <f>'CONSTRUCTION COST ESTIMATE'!BD1055</f>
        <v>0</v>
      </c>
      <c r="H1055" s="220"/>
      <c r="I1055" s="220">
        <f t="shared" si="418"/>
        <v>0</v>
      </c>
      <c r="J1055" s="220"/>
      <c r="K1055" s="220">
        <f t="shared" si="419"/>
        <v>0</v>
      </c>
      <c r="L1055" s="220"/>
      <c r="M1055" s="220">
        <f t="shared" si="420"/>
        <v>0</v>
      </c>
      <c r="N1055" s="220"/>
      <c r="O1055" s="220">
        <f t="shared" si="421"/>
        <v>0</v>
      </c>
      <c r="P1055" s="220"/>
      <c r="Q1055" s="220">
        <f t="shared" si="422"/>
        <v>0</v>
      </c>
      <c r="R1055" s="220"/>
      <c r="S1055" s="220">
        <f t="shared" si="423"/>
        <v>0</v>
      </c>
      <c r="T1055" s="220"/>
      <c r="U1055" s="220">
        <f t="shared" si="424"/>
        <v>0</v>
      </c>
      <c r="V1055" s="220"/>
      <c r="W1055" s="220">
        <f t="shared" si="425"/>
        <v>0</v>
      </c>
      <c r="X1055" s="220"/>
      <c r="Y1055" s="220">
        <f t="shared" si="426"/>
        <v>0</v>
      </c>
      <c r="Z1055" s="220"/>
      <c r="AA1055" s="220">
        <f t="shared" si="427"/>
        <v>0</v>
      </c>
      <c r="AC1055" s="222" t="e">
        <f t="shared" si="417"/>
        <v>#DIV/0!</v>
      </c>
      <c r="AD1055" s="220" t="e">
        <f t="shared" si="428"/>
        <v>#NUM!</v>
      </c>
      <c r="AE1055" s="223" t="e">
        <f t="shared" si="429"/>
        <v>#NUM!</v>
      </c>
      <c r="AF1055" s="223" t="e">
        <f t="shared" si="430"/>
        <v>#NUM!</v>
      </c>
      <c r="AG1055" s="222" t="e">
        <f t="shared" si="431"/>
        <v>#NUM!</v>
      </c>
      <c r="AI1055" s="220" t="e">
        <f t="shared" si="432"/>
        <v>#DIV/0!</v>
      </c>
      <c r="AJ1055" s="222" t="e">
        <f t="shared" si="433"/>
        <v>#DIV/0!</v>
      </c>
      <c r="AK1055" s="222" t="e">
        <f t="shared" si="434"/>
        <v>#DIV/0!</v>
      </c>
      <c r="AL1055" s="222" t="e">
        <f t="shared" si="435"/>
        <v>#DIV/0!</v>
      </c>
    </row>
    <row r="1056" spans="1:38" s="88" customFormat="1" ht="30" hidden="1" customHeight="1">
      <c r="A1056" s="88">
        <f>'CONSTRUCTION COST ESTIMATE'!A1056</f>
        <v>0</v>
      </c>
      <c r="B1056" s="91">
        <f>'CONSTRUCTION COST ESTIMATE'!B1056</f>
        <v>629.12</v>
      </c>
      <c r="C1056" s="92" t="str">
        <f>'CONSTRUCTION COST ESTIMATE'!C1056</f>
        <v>DIP WATER MAIN (15 INCH)</v>
      </c>
      <c r="D1056" s="93" t="str">
        <f>'CONSTRUCTION COST ESTIMATE'!BB1056</f>
        <v>LF</v>
      </c>
      <c r="E1056" s="94">
        <f>'CONSTRUCTION COST ESTIMATE'!BA1056</f>
        <v>0</v>
      </c>
      <c r="F1056" s="220">
        <f>'CONSTRUCTION COST ESTIMATE'!BC1056</f>
        <v>0</v>
      </c>
      <c r="G1056" s="221">
        <f>'CONSTRUCTION COST ESTIMATE'!BD1056</f>
        <v>0</v>
      </c>
      <c r="H1056" s="220"/>
      <c r="I1056" s="220">
        <f t="shared" si="418"/>
        <v>0</v>
      </c>
      <c r="J1056" s="220"/>
      <c r="K1056" s="220">
        <f t="shared" si="419"/>
        <v>0</v>
      </c>
      <c r="L1056" s="220"/>
      <c r="M1056" s="220">
        <f t="shared" si="420"/>
        <v>0</v>
      </c>
      <c r="N1056" s="220"/>
      <c r="O1056" s="220">
        <f t="shared" si="421"/>
        <v>0</v>
      </c>
      <c r="P1056" s="220"/>
      <c r="Q1056" s="220">
        <f t="shared" si="422"/>
        <v>0</v>
      </c>
      <c r="R1056" s="220"/>
      <c r="S1056" s="220">
        <f t="shared" si="423"/>
        <v>0</v>
      </c>
      <c r="T1056" s="220"/>
      <c r="U1056" s="220">
        <f t="shared" si="424"/>
        <v>0</v>
      </c>
      <c r="V1056" s="220"/>
      <c r="W1056" s="220">
        <f t="shared" si="425"/>
        <v>0</v>
      </c>
      <c r="X1056" s="220"/>
      <c r="Y1056" s="220">
        <f t="shared" si="426"/>
        <v>0</v>
      </c>
      <c r="Z1056" s="220"/>
      <c r="AA1056" s="220">
        <f t="shared" si="427"/>
        <v>0</v>
      </c>
      <c r="AC1056" s="222" t="e">
        <f t="shared" si="417"/>
        <v>#DIV/0!</v>
      </c>
      <c r="AD1056" s="220" t="e">
        <f t="shared" si="428"/>
        <v>#NUM!</v>
      </c>
      <c r="AE1056" s="223" t="e">
        <f t="shared" si="429"/>
        <v>#NUM!</v>
      </c>
      <c r="AF1056" s="223" t="e">
        <f t="shared" si="430"/>
        <v>#NUM!</v>
      </c>
      <c r="AG1056" s="222" t="e">
        <f t="shared" si="431"/>
        <v>#NUM!</v>
      </c>
      <c r="AI1056" s="220" t="e">
        <f t="shared" si="432"/>
        <v>#DIV/0!</v>
      </c>
      <c r="AJ1056" s="222" t="e">
        <f t="shared" si="433"/>
        <v>#DIV/0!</v>
      </c>
      <c r="AK1056" s="222" t="e">
        <f t="shared" si="434"/>
        <v>#DIV/0!</v>
      </c>
      <c r="AL1056" s="222" t="e">
        <f t="shared" si="435"/>
        <v>#DIV/0!</v>
      </c>
    </row>
    <row r="1057" spans="1:38" s="88" customFormat="1" ht="30" hidden="1" customHeight="1">
      <c r="A1057" s="88">
        <f>'CONSTRUCTION COST ESTIMATE'!A1057</f>
        <v>0</v>
      </c>
      <c r="B1057" s="91">
        <f>'CONSTRUCTION COST ESTIMATE'!B1057</f>
        <v>629.12099999999998</v>
      </c>
      <c r="C1057" s="92" t="str">
        <f>'CONSTRUCTION COST ESTIMATE'!C1057</f>
        <v>DIP WATER MAIN (16 INCH)</v>
      </c>
      <c r="D1057" s="93" t="str">
        <f>'CONSTRUCTION COST ESTIMATE'!BB1057</f>
        <v>LF</v>
      </c>
      <c r="E1057" s="94">
        <f>'CONSTRUCTION COST ESTIMATE'!BA1057</f>
        <v>0</v>
      </c>
      <c r="F1057" s="220">
        <f>'CONSTRUCTION COST ESTIMATE'!BC1057</f>
        <v>0</v>
      </c>
      <c r="G1057" s="221">
        <f>'CONSTRUCTION COST ESTIMATE'!BD1057</f>
        <v>0</v>
      </c>
      <c r="H1057" s="220"/>
      <c r="I1057" s="220">
        <f t="shared" si="418"/>
        <v>0</v>
      </c>
      <c r="J1057" s="220"/>
      <c r="K1057" s="220">
        <f t="shared" si="419"/>
        <v>0</v>
      </c>
      <c r="L1057" s="220"/>
      <c r="M1057" s="220">
        <f t="shared" si="420"/>
        <v>0</v>
      </c>
      <c r="N1057" s="220"/>
      <c r="O1057" s="220">
        <f t="shared" si="421"/>
        <v>0</v>
      </c>
      <c r="P1057" s="220"/>
      <c r="Q1057" s="220">
        <f t="shared" si="422"/>
        <v>0</v>
      </c>
      <c r="R1057" s="220"/>
      <c r="S1057" s="220">
        <f t="shared" si="423"/>
        <v>0</v>
      </c>
      <c r="T1057" s="220"/>
      <c r="U1057" s="220">
        <f t="shared" si="424"/>
        <v>0</v>
      </c>
      <c r="V1057" s="220"/>
      <c r="W1057" s="220">
        <f t="shared" si="425"/>
        <v>0</v>
      </c>
      <c r="X1057" s="220"/>
      <c r="Y1057" s="220">
        <f t="shared" si="426"/>
        <v>0</v>
      </c>
      <c r="Z1057" s="220"/>
      <c r="AA1057" s="220">
        <f t="shared" si="427"/>
        <v>0</v>
      </c>
      <c r="AC1057" s="222" t="e">
        <f t="shared" si="417"/>
        <v>#DIV/0!</v>
      </c>
      <c r="AD1057" s="220" t="e">
        <f t="shared" si="428"/>
        <v>#NUM!</v>
      </c>
      <c r="AE1057" s="223" t="e">
        <f t="shared" si="429"/>
        <v>#NUM!</v>
      </c>
      <c r="AF1057" s="223" t="e">
        <f t="shared" si="430"/>
        <v>#NUM!</v>
      </c>
      <c r="AG1057" s="222" t="e">
        <f t="shared" si="431"/>
        <v>#NUM!</v>
      </c>
      <c r="AI1057" s="220" t="e">
        <f t="shared" si="432"/>
        <v>#DIV/0!</v>
      </c>
      <c r="AJ1057" s="222" t="e">
        <f t="shared" si="433"/>
        <v>#DIV/0!</v>
      </c>
      <c r="AK1057" s="222" t="e">
        <f t="shared" si="434"/>
        <v>#DIV/0!</v>
      </c>
      <c r="AL1057" s="222" t="e">
        <f t="shared" si="435"/>
        <v>#DIV/0!</v>
      </c>
    </row>
    <row r="1058" spans="1:38" s="88" customFormat="1" ht="30" hidden="1" customHeight="1">
      <c r="A1058" s="88">
        <f>'CONSTRUCTION COST ESTIMATE'!A1058</f>
        <v>0</v>
      </c>
      <c r="B1058" s="91">
        <f>'CONSTRUCTION COST ESTIMATE'!B1058</f>
        <v>629.12199999999996</v>
      </c>
      <c r="C1058" s="92" t="str">
        <f>'CONSTRUCTION COST ESTIMATE'!C1058</f>
        <v>DIP WATER MAIN (18 INCH)</v>
      </c>
      <c r="D1058" s="93" t="str">
        <f>'CONSTRUCTION COST ESTIMATE'!BB1058</f>
        <v>LF</v>
      </c>
      <c r="E1058" s="94">
        <f>'CONSTRUCTION COST ESTIMATE'!BA1058</f>
        <v>0</v>
      </c>
      <c r="F1058" s="220">
        <f>'CONSTRUCTION COST ESTIMATE'!BC1058</f>
        <v>0</v>
      </c>
      <c r="G1058" s="221">
        <f>'CONSTRUCTION COST ESTIMATE'!BD1058</f>
        <v>0</v>
      </c>
      <c r="H1058" s="220"/>
      <c r="I1058" s="220">
        <f t="shared" si="418"/>
        <v>0</v>
      </c>
      <c r="J1058" s="220"/>
      <c r="K1058" s="220">
        <f t="shared" si="419"/>
        <v>0</v>
      </c>
      <c r="L1058" s="220"/>
      <c r="M1058" s="220">
        <f t="shared" si="420"/>
        <v>0</v>
      </c>
      <c r="N1058" s="220"/>
      <c r="O1058" s="220">
        <f t="shared" si="421"/>
        <v>0</v>
      </c>
      <c r="P1058" s="220"/>
      <c r="Q1058" s="220">
        <f t="shared" si="422"/>
        <v>0</v>
      </c>
      <c r="R1058" s="220"/>
      <c r="S1058" s="220">
        <f t="shared" si="423"/>
        <v>0</v>
      </c>
      <c r="T1058" s="220"/>
      <c r="U1058" s="220">
        <f t="shared" si="424"/>
        <v>0</v>
      </c>
      <c r="V1058" s="220"/>
      <c r="W1058" s="220">
        <f t="shared" si="425"/>
        <v>0</v>
      </c>
      <c r="X1058" s="220"/>
      <c r="Y1058" s="220">
        <f t="shared" si="426"/>
        <v>0</v>
      </c>
      <c r="Z1058" s="220"/>
      <c r="AA1058" s="220">
        <f t="shared" si="427"/>
        <v>0</v>
      </c>
      <c r="AC1058" s="222" t="e">
        <f t="shared" si="417"/>
        <v>#DIV/0!</v>
      </c>
      <c r="AD1058" s="220" t="e">
        <f t="shared" si="428"/>
        <v>#NUM!</v>
      </c>
      <c r="AE1058" s="223" t="e">
        <f t="shared" si="429"/>
        <v>#NUM!</v>
      </c>
      <c r="AF1058" s="223" t="e">
        <f t="shared" si="430"/>
        <v>#NUM!</v>
      </c>
      <c r="AG1058" s="222" t="e">
        <f t="shared" si="431"/>
        <v>#NUM!</v>
      </c>
      <c r="AI1058" s="220" t="e">
        <f t="shared" si="432"/>
        <v>#DIV/0!</v>
      </c>
      <c r="AJ1058" s="222" t="e">
        <f t="shared" si="433"/>
        <v>#DIV/0!</v>
      </c>
      <c r="AK1058" s="222" t="e">
        <f t="shared" si="434"/>
        <v>#DIV/0!</v>
      </c>
      <c r="AL1058" s="222" t="e">
        <f t="shared" si="435"/>
        <v>#DIV/0!</v>
      </c>
    </row>
    <row r="1059" spans="1:38" s="88" customFormat="1" ht="30" hidden="1" customHeight="1">
      <c r="A1059" s="88">
        <f>'CONSTRUCTION COST ESTIMATE'!A1059</f>
        <v>0</v>
      </c>
      <c r="B1059" s="91">
        <f>'CONSTRUCTION COST ESTIMATE'!B1059</f>
        <v>629.12300000000005</v>
      </c>
      <c r="C1059" s="92" t="str">
        <f>'CONSTRUCTION COST ESTIMATE'!C1059</f>
        <v>DIP WATER MAIN (20 INCH)</v>
      </c>
      <c r="D1059" s="93" t="str">
        <f>'CONSTRUCTION COST ESTIMATE'!BB1059</f>
        <v>LF</v>
      </c>
      <c r="E1059" s="94">
        <f>'CONSTRUCTION COST ESTIMATE'!BA1059</f>
        <v>0</v>
      </c>
      <c r="F1059" s="220">
        <f>'CONSTRUCTION COST ESTIMATE'!BC1059</f>
        <v>0</v>
      </c>
      <c r="G1059" s="221">
        <f>'CONSTRUCTION COST ESTIMATE'!BD1059</f>
        <v>0</v>
      </c>
      <c r="H1059" s="220"/>
      <c r="I1059" s="220">
        <f t="shared" si="418"/>
        <v>0</v>
      </c>
      <c r="J1059" s="220"/>
      <c r="K1059" s="220">
        <f t="shared" si="419"/>
        <v>0</v>
      </c>
      <c r="L1059" s="220"/>
      <c r="M1059" s="220">
        <f t="shared" si="420"/>
        <v>0</v>
      </c>
      <c r="N1059" s="220"/>
      <c r="O1059" s="220">
        <f t="shared" si="421"/>
        <v>0</v>
      </c>
      <c r="P1059" s="220"/>
      <c r="Q1059" s="220">
        <f t="shared" si="422"/>
        <v>0</v>
      </c>
      <c r="R1059" s="220"/>
      <c r="S1059" s="220">
        <f t="shared" si="423"/>
        <v>0</v>
      </c>
      <c r="T1059" s="220"/>
      <c r="U1059" s="220">
        <f t="shared" si="424"/>
        <v>0</v>
      </c>
      <c r="V1059" s="220"/>
      <c r="W1059" s="220">
        <f t="shared" si="425"/>
        <v>0</v>
      </c>
      <c r="X1059" s="220"/>
      <c r="Y1059" s="220">
        <f t="shared" si="426"/>
        <v>0</v>
      </c>
      <c r="Z1059" s="220"/>
      <c r="AA1059" s="220">
        <f t="shared" si="427"/>
        <v>0</v>
      </c>
      <c r="AC1059" s="222" t="e">
        <f t="shared" si="417"/>
        <v>#DIV/0!</v>
      </c>
      <c r="AD1059" s="220" t="e">
        <f t="shared" si="428"/>
        <v>#NUM!</v>
      </c>
      <c r="AE1059" s="223" t="e">
        <f t="shared" si="429"/>
        <v>#NUM!</v>
      </c>
      <c r="AF1059" s="223" t="e">
        <f t="shared" si="430"/>
        <v>#NUM!</v>
      </c>
      <c r="AG1059" s="222" t="e">
        <f t="shared" si="431"/>
        <v>#NUM!</v>
      </c>
      <c r="AI1059" s="220" t="e">
        <f t="shared" si="432"/>
        <v>#DIV/0!</v>
      </c>
      <c r="AJ1059" s="222" t="e">
        <f t="shared" si="433"/>
        <v>#DIV/0!</v>
      </c>
      <c r="AK1059" s="222" t="e">
        <f t="shared" si="434"/>
        <v>#DIV/0!</v>
      </c>
      <c r="AL1059" s="222" t="e">
        <f t="shared" si="435"/>
        <v>#DIV/0!</v>
      </c>
    </row>
    <row r="1060" spans="1:38" s="88" customFormat="1" ht="30" hidden="1" customHeight="1">
      <c r="A1060" s="88">
        <f>'CONSTRUCTION COST ESTIMATE'!A1060</f>
        <v>0</v>
      </c>
      <c r="B1060" s="91">
        <f>'CONSTRUCTION COST ESTIMATE'!B1060</f>
        <v>629.12400000000002</v>
      </c>
      <c r="C1060" s="92" t="str">
        <f>'CONSTRUCTION COST ESTIMATE'!C1060</f>
        <v>DIP WATER MAIN (21 INCH)</v>
      </c>
      <c r="D1060" s="93" t="str">
        <f>'CONSTRUCTION COST ESTIMATE'!BB1060</f>
        <v>LF</v>
      </c>
      <c r="E1060" s="94">
        <f>'CONSTRUCTION COST ESTIMATE'!BA1060</f>
        <v>0</v>
      </c>
      <c r="F1060" s="220">
        <f>'CONSTRUCTION COST ESTIMATE'!BC1060</f>
        <v>0</v>
      </c>
      <c r="G1060" s="221">
        <f>'CONSTRUCTION COST ESTIMATE'!BD1060</f>
        <v>0</v>
      </c>
      <c r="H1060" s="220"/>
      <c r="I1060" s="220">
        <f t="shared" si="418"/>
        <v>0</v>
      </c>
      <c r="J1060" s="220"/>
      <c r="K1060" s="220">
        <f t="shared" si="419"/>
        <v>0</v>
      </c>
      <c r="L1060" s="220"/>
      <c r="M1060" s="220">
        <f t="shared" si="420"/>
        <v>0</v>
      </c>
      <c r="N1060" s="220"/>
      <c r="O1060" s="220">
        <f t="shared" si="421"/>
        <v>0</v>
      </c>
      <c r="P1060" s="220"/>
      <c r="Q1060" s="220">
        <f t="shared" si="422"/>
        <v>0</v>
      </c>
      <c r="R1060" s="220"/>
      <c r="S1060" s="220">
        <f t="shared" si="423"/>
        <v>0</v>
      </c>
      <c r="T1060" s="220"/>
      <c r="U1060" s="220">
        <f t="shared" si="424"/>
        <v>0</v>
      </c>
      <c r="V1060" s="220"/>
      <c r="W1060" s="220">
        <f t="shared" si="425"/>
        <v>0</v>
      </c>
      <c r="X1060" s="220"/>
      <c r="Y1060" s="220">
        <f t="shared" si="426"/>
        <v>0</v>
      </c>
      <c r="Z1060" s="220"/>
      <c r="AA1060" s="220">
        <f t="shared" si="427"/>
        <v>0</v>
      </c>
      <c r="AC1060" s="222" t="e">
        <f t="shared" si="417"/>
        <v>#DIV/0!</v>
      </c>
      <c r="AD1060" s="220" t="e">
        <f t="shared" si="428"/>
        <v>#NUM!</v>
      </c>
      <c r="AE1060" s="223" t="e">
        <f t="shared" si="429"/>
        <v>#NUM!</v>
      </c>
      <c r="AF1060" s="223" t="e">
        <f t="shared" si="430"/>
        <v>#NUM!</v>
      </c>
      <c r="AG1060" s="222" t="e">
        <f t="shared" si="431"/>
        <v>#NUM!</v>
      </c>
      <c r="AI1060" s="220" t="e">
        <f t="shared" si="432"/>
        <v>#DIV/0!</v>
      </c>
      <c r="AJ1060" s="222" t="e">
        <f t="shared" si="433"/>
        <v>#DIV/0!</v>
      </c>
      <c r="AK1060" s="222" t="e">
        <f t="shared" si="434"/>
        <v>#DIV/0!</v>
      </c>
      <c r="AL1060" s="222" t="e">
        <f t="shared" si="435"/>
        <v>#DIV/0!</v>
      </c>
    </row>
    <row r="1061" spans="1:38" s="88" customFormat="1" ht="30" hidden="1" customHeight="1">
      <c r="A1061" s="88">
        <f>'CONSTRUCTION COST ESTIMATE'!A1061</f>
        <v>0</v>
      </c>
      <c r="B1061" s="91">
        <f>'CONSTRUCTION COST ESTIMATE'!B1061</f>
        <v>629.125</v>
      </c>
      <c r="C1061" s="92" t="str">
        <f>'CONSTRUCTION COST ESTIMATE'!C1061</f>
        <v>DIP WATER MAIN (24 INCH)</v>
      </c>
      <c r="D1061" s="93" t="str">
        <f>'CONSTRUCTION COST ESTIMATE'!BB1061</f>
        <v>LF</v>
      </c>
      <c r="E1061" s="94">
        <f>'CONSTRUCTION COST ESTIMATE'!BA1061</f>
        <v>0</v>
      </c>
      <c r="F1061" s="220">
        <f>'CONSTRUCTION COST ESTIMATE'!BC1061</f>
        <v>0</v>
      </c>
      <c r="G1061" s="221">
        <f>'CONSTRUCTION COST ESTIMATE'!BD1061</f>
        <v>0</v>
      </c>
      <c r="H1061" s="220"/>
      <c r="I1061" s="220">
        <f t="shared" si="418"/>
        <v>0</v>
      </c>
      <c r="J1061" s="220"/>
      <c r="K1061" s="220">
        <f t="shared" si="419"/>
        <v>0</v>
      </c>
      <c r="L1061" s="220"/>
      <c r="M1061" s="220">
        <f t="shared" si="420"/>
        <v>0</v>
      </c>
      <c r="N1061" s="220"/>
      <c r="O1061" s="220">
        <f t="shared" si="421"/>
        <v>0</v>
      </c>
      <c r="P1061" s="220"/>
      <c r="Q1061" s="220">
        <f t="shared" si="422"/>
        <v>0</v>
      </c>
      <c r="R1061" s="220"/>
      <c r="S1061" s="220">
        <f t="shared" si="423"/>
        <v>0</v>
      </c>
      <c r="T1061" s="220"/>
      <c r="U1061" s="220">
        <f t="shared" si="424"/>
        <v>0</v>
      </c>
      <c r="V1061" s="220"/>
      <c r="W1061" s="220">
        <f t="shared" si="425"/>
        <v>0</v>
      </c>
      <c r="X1061" s="220"/>
      <c r="Y1061" s="220">
        <f t="shared" si="426"/>
        <v>0</v>
      </c>
      <c r="Z1061" s="220"/>
      <c r="AA1061" s="220">
        <f t="shared" si="427"/>
        <v>0</v>
      </c>
      <c r="AC1061" s="222" t="e">
        <f t="shared" si="417"/>
        <v>#DIV/0!</v>
      </c>
      <c r="AD1061" s="220" t="e">
        <f t="shared" si="428"/>
        <v>#NUM!</v>
      </c>
      <c r="AE1061" s="223" t="e">
        <f t="shared" si="429"/>
        <v>#NUM!</v>
      </c>
      <c r="AF1061" s="223" t="e">
        <f t="shared" si="430"/>
        <v>#NUM!</v>
      </c>
      <c r="AG1061" s="222" t="e">
        <f t="shared" si="431"/>
        <v>#NUM!</v>
      </c>
      <c r="AI1061" s="220" t="e">
        <f t="shared" si="432"/>
        <v>#DIV/0!</v>
      </c>
      <c r="AJ1061" s="222" t="e">
        <f t="shared" si="433"/>
        <v>#DIV/0!</v>
      </c>
      <c r="AK1061" s="222" t="e">
        <f t="shared" si="434"/>
        <v>#DIV/0!</v>
      </c>
      <c r="AL1061" s="222" t="e">
        <f t="shared" si="435"/>
        <v>#DIV/0!</v>
      </c>
    </row>
    <row r="1062" spans="1:38" s="88" customFormat="1" ht="30" hidden="1" customHeight="1">
      <c r="A1062" s="88">
        <f>'CONSTRUCTION COST ESTIMATE'!A1062</f>
        <v>0</v>
      </c>
      <c r="B1062" s="91">
        <f>'CONSTRUCTION COST ESTIMATE'!B1062</f>
        <v>629.12599999999998</v>
      </c>
      <c r="C1062" s="92" t="str">
        <f>'CONSTRUCTION COST ESTIMATE'!C1062</f>
        <v>DIP WATER MAIN (30 INCH)</v>
      </c>
      <c r="D1062" s="93" t="str">
        <f>'CONSTRUCTION COST ESTIMATE'!BB1062</f>
        <v>LF</v>
      </c>
      <c r="E1062" s="94">
        <f>'CONSTRUCTION COST ESTIMATE'!BA1062</f>
        <v>0</v>
      </c>
      <c r="F1062" s="220">
        <f>'CONSTRUCTION COST ESTIMATE'!BC1062</f>
        <v>0</v>
      </c>
      <c r="G1062" s="221">
        <f>'CONSTRUCTION COST ESTIMATE'!BD1062</f>
        <v>0</v>
      </c>
      <c r="H1062" s="220"/>
      <c r="I1062" s="220">
        <f t="shared" si="418"/>
        <v>0</v>
      </c>
      <c r="J1062" s="220"/>
      <c r="K1062" s="220">
        <f t="shared" si="419"/>
        <v>0</v>
      </c>
      <c r="L1062" s="220"/>
      <c r="M1062" s="220">
        <f t="shared" si="420"/>
        <v>0</v>
      </c>
      <c r="N1062" s="220"/>
      <c r="O1062" s="220">
        <f t="shared" si="421"/>
        <v>0</v>
      </c>
      <c r="P1062" s="220"/>
      <c r="Q1062" s="220">
        <f t="shared" si="422"/>
        <v>0</v>
      </c>
      <c r="R1062" s="220"/>
      <c r="S1062" s="220">
        <f t="shared" si="423"/>
        <v>0</v>
      </c>
      <c r="T1062" s="220"/>
      <c r="U1062" s="220">
        <f t="shared" si="424"/>
        <v>0</v>
      </c>
      <c r="V1062" s="220"/>
      <c r="W1062" s="220">
        <f t="shared" si="425"/>
        <v>0</v>
      </c>
      <c r="X1062" s="220"/>
      <c r="Y1062" s="220">
        <f t="shared" si="426"/>
        <v>0</v>
      </c>
      <c r="Z1062" s="220"/>
      <c r="AA1062" s="220">
        <f t="shared" si="427"/>
        <v>0</v>
      </c>
      <c r="AC1062" s="222" t="e">
        <f t="shared" ref="AC1062:AC1093" si="436">I1062/$I$1460</f>
        <v>#DIV/0!</v>
      </c>
      <c r="AD1062" s="220" t="e">
        <f t="shared" si="428"/>
        <v>#NUM!</v>
      </c>
      <c r="AE1062" s="223" t="e">
        <f t="shared" si="429"/>
        <v>#NUM!</v>
      </c>
      <c r="AF1062" s="223" t="e">
        <f t="shared" si="430"/>
        <v>#NUM!</v>
      </c>
      <c r="AG1062" s="222" t="e">
        <f t="shared" si="431"/>
        <v>#NUM!</v>
      </c>
      <c r="AI1062" s="220" t="e">
        <f t="shared" si="432"/>
        <v>#DIV/0!</v>
      </c>
      <c r="AJ1062" s="222" t="e">
        <f t="shared" si="433"/>
        <v>#DIV/0!</v>
      </c>
      <c r="AK1062" s="222" t="e">
        <f t="shared" si="434"/>
        <v>#DIV/0!</v>
      </c>
      <c r="AL1062" s="222" t="e">
        <f t="shared" si="435"/>
        <v>#DIV/0!</v>
      </c>
    </row>
    <row r="1063" spans="1:38" s="88" customFormat="1" ht="30" hidden="1" customHeight="1">
      <c r="A1063" s="88">
        <f>'CONSTRUCTION COST ESTIMATE'!A1063</f>
        <v>0</v>
      </c>
      <c r="B1063" s="91">
        <f>'CONSTRUCTION COST ESTIMATE'!B1063</f>
        <v>629.12699999999995</v>
      </c>
      <c r="C1063" s="92" t="str">
        <f>'CONSTRUCTION COST ESTIMATE'!C1063</f>
        <v>DIP WATER MAIN (36 INCH)</v>
      </c>
      <c r="D1063" s="93" t="str">
        <f>'CONSTRUCTION COST ESTIMATE'!BB1063</f>
        <v>LF</v>
      </c>
      <c r="E1063" s="94">
        <f>'CONSTRUCTION COST ESTIMATE'!BA1063</f>
        <v>0</v>
      </c>
      <c r="F1063" s="220">
        <f>'CONSTRUCTION COST ESTIMATE'!BC1063</f>
        <v>0</v>
      </c>
      <c r="G1063" s="221">
        <f>'CONSTRUCTION COST ESTIMATE'!BD1063</f>
        <v>0</v>
      </c>
      <c r="H1063" s="220"/>
      <c r="I1063" s="220">
        <f t="shared" si="418"/>
        <v>0</v>
      </c>
      <c r="J1063" s="220"/>
      <c r="K1063" s="220">
        <f t="shared" si="419"/>
        <v>0</v>
      </c>
      <c r="L1063" s="220"/>
      <c r="M1063" s="220">
        <f t="shared" si="420"/>
        <v>0</v>
      </c>
      <c r="N1063" s="220"/>
      <c r="O1063" s="220">
        <f t="shared" si="421"/>
        <v>0</v>
      </c>
      <c r="P1063" s="220"/>
      <c r="Q1063" s="220">
        <f t="shared" si="422"/>
        <v>0</v>
      </c>
      <c r="R1063" s="220"/>
      <c r="S1063" s="220">
        <f t="shared" si="423"/>
        <v>0</v>
      </c>
      <c r="T1063" s="220"/>
      <c r="U1063" s="220">
        <f t="shared" si="424"/>
        <v>0</v>
      </c>
      <c r="V1063" s="220"/>
      <c r="W1063" s="220">
        <f t="shared" si="425"/>
        <v>0</v>
      </c>
      <c r="X1063" s="220"/>
      <c r="Y1063" s="220">
        <f t="shared" si="426"/>
        <v>0</v>
      </c>
      <c r="Z1063" s="220"/>
      <c r="AA1063" s="220">
        <f t="shared" si="427"/>
        <v>0</v>
      </c>
      <c r="AC1063" s="222" t="e">
        <f t="shared" si="436"/>
        <v>#DIV/0!</v>
      </c>
      <c r="AD1063" s="220" t="e">
        <f t="shared" si="428"/>
        <v>#NUM!</v>
      </c>
      <c r="AE1063" s="223" t="e">
        <f t="shared" si="429"/>
        <v>#NUM!</v>
      </c>
      <c r="AF1063" s="223" t="e">
        <f t="shared" si="430"/>
        <v>#NUM!</v>
      </c>
      <c r="AG1063" s="222" t="e">
        <f t="shared" si="431"/>
        <v>#NUM!</v>
      </c>
      <c r="AI1063" s="220" t="e">
        <f t="shared" si="432"/>
        <v>#DIV/0!</v>
      </c>
      <c r="AJ1063" s="222" t="e">
        <f t="shared" si="433"/>
        <v>#DIV/0!</v>
      </c>
      <c r="AK1063" s="222" t="e">
        <f t="shared" si="434"/>
        <v>#DIV/0!</v>
      </c>
      <c r="AL1063" s="222" t="e">
        <f t="shared" si="435"/>
        <v>#DIV/0!</v>
      </c>
    </row>
    <row r="1064" spans="1:38" s="88" customFormat="1" ht="30" hidden="1" customHeight="1">
      <c r="A1064" s="88">
        <f>'CONSTRUCTION COST ESTIMATE'!A1064</f>
        <v>0</v>
      </c>
      <c r="B1064" s="91">
        <f>'CONSTRUCTION COST ESTIMATE'!B1064</f>
        <v>629.12800000000004</v>
      </c>
      <c r="C1064" s="92" t="str">
        <f>'CONSTRUCTION COST ESTIMATE'!C1064</f>
        <v>DIP WATER MAIN (42 INCH)</v>
      </c>
      <c r="D1064" s="93" t="str">
        <f>'CONSTRUCTION COST ESTIMATE'!BB1064</f>
        <v>LF</v>
      </c>
      <c r="E1064" s="94">
        <f>'CONSTRUCTION COST ESTIMATE'!BA1064</f>
        <v>0</v>
      </c>
      <c r="F1064" s="220">
        <f>'CONSTRUCTION COST ESTIMATE'!BC1064</f>
        <v>0</v>
      </c>
      <c r="G1064" s="221">
        <f>'CONSTRUCTION COST ESTIMATE'!BD1064</f>
        <v>0</v>
      </c>
      <c r="H1064" s="220"/>
      <c r="I1064" s="220">
        <f t="shared" si="418"/>
        <v>0</v>
      </c>
      <c r="J1064" s="220"/>
      <c r="K1064" s="220">
        <f t="shared" si="419"/>
        <v>0</v>
      </c>
      <c r="L1064" s="220"/>
      <c r="M1064" s="220">
        <f t="shared" si="420"/>
        <v>0</v>
      </c>
      <c r="N1064" s="220"/>
      <c r="O1064" s="220">
        <f t="shared" si="421"/>
        <v>0</v>
      </c>
      <c r="P1064" s="220"/>
      <c r="Q1064" s="220">
        <f t="shared" si="422"/>
        <v>0</v>
      </c>
      <c r="R1064" s="220"/>
      <c r="S1064" s="220">
        <f t="shared" si="423"/>
        <v>0</v>
      </c>
      <c r="T1064" s="220"/>
      <c r="U1064" s="220">
        <f t="shared" si="424"/>
        <v>0</v>
      </c>
      <c r="V1064" s="220"/>
      <c r="W1064" s="220">
        <f t="shared" si="425"/>
        <v>0</v>
      </c>
      <c r="X1064" s="220"/>
      <c r="Y1064" s="220">
        <f t="shared" si="426"/>
        <v>0</v>
      </c>
      <c r="Z1064" s="220"/>
      <c r="AA1064" s="220">
        <f t="shared" si="427"/>
        <v>0</v>
      </c>
      <c r="AC1064" s="222" t="e">
        <f t="shared" si="436"/>
        <v>#DIV/0!</v>
      </c>
      <c r="AD1064" s="220" t="e">
        <f t="shared" si="428"/>
        <v>#NUM!</v>
      </c>
      <c r="AE1064" s="223" t="e">
        <f t="shared" si="429"/>
        <v>#NUM!</v>
      </c>
      <c r="AF1064" s="223" t="e">
        <f t="shared" si="430"/>
        <v>#NUM!</v>
      </c>
      <c r="AG1064" s="222" t="e">
        <f t="shared" si="431"/>
        <v>#NUM!</v>
      </c>
      <c r="AI1064" s="220" t="e">
        <f t="shared" si="432"/>
        <v>#DIV/0!</v>
      </c>
      <c r="AJ1064" s="222" t="e">
        <f t="shared" si="433"/>
        <v>#DIV/0!</v>
      </c>
      <c r="AK1064" s="222" t="e">
        <f t="shared" si="434"/>
        <v>#DIV/0!</v>
      </c>
      <c r="AL1064" s="222" t="e">
        <f t="shared" si="435"/>
        <v>#DIV/0!</v>
      </c>
    </row>
    <row r="1065" spans="1:38" s="88" customFormat="1" ht="30" hidden="1" customHeight="1">
      <c r="A1065" s="88">
        <f>'CONSTRUCTION COST ESTIMATE'!A1065</f>
        <v>0</v>
      </c>
      <c r="B1065" s="91">
        <f>'CONSTRUCTION COST ESTIMATE'!B1065</f>
        <v>629.12900000000002</v>
      </c>
      <c r="C1065" s="92" t="str">
        <f>'CONSTRUCTION COST ESTIMATE'!C1065</f>
        <v>DIP WATER MAIN (48 INCH)</v>
      </c>
      <c r="D1065" s="93" t="str">
        <f>'CONSTRUCTION COST ESTIMATE'!BB1065</f>
        <v>LF</v>
      </c>
      <c r="E1065" s="94">
        <f>'CONSTRUCTION COST ESTIMATE'!BA1065</f>
        <v>0</v>
      </c>
      <c r="F1065" s="220">
        <f>'CONSTRUCTION COST ESTIMATE'!BC1065</f>
        <v>0</v>
      </c>
      <c r="G1065" s="221">
        <f>'CONSTRUCTION COST ESTIMATE'!BD1065</f>
        <v>0</v>
      </c>
      <c r="H1065" s="220"/>
      <c r="I1065" s="220">
        <f t="shared" si="418"/>
        <v>0</v>
      </c>
      <c r="J1065" s="220"/>
      <c r="K1065" s="220">
        <f t="shared" si="419"/>
        <v>0</v>
      </c>
      <c r="L1065" s="220"/>
      <c r="M1065" s="220">
        <f t="shared" si="420"/>
        <v>0</v>
      </c>
      <c r="N1065" s="220"/>
      <c r="O1065" s="220">
        <f t="shared" si="421"/>
        <v>0</v>
      </c>
      <c r="P1065" s="220"/>
      <c r="Q1065" s="220">
        <f t="shared" si="422"/>
        <v>0</v>
      </c>
      <c r="R1065" s="220"/>
      <c r="S1065" s="220">
        <f t="shared" si="423"/>
        <v>0</v>
      </c>
      <c r="T1065" s="220"/>
      <c r="U1065" s="220">
        <f t="shared" si="424"/>
        <v>0</v>
      </c>
      <c r="V1065" s="220"/>
      <c r="W1065" s="220">
        <f t="shared" si="425"/>
        <v>0</v>
      </c>
      <c r="X1065" s="220"/>
      <c r="Y1065" s="220">
        <f t="shared" si="426"/>
        <v>0</v>
      </c>
      <c r="Z1065" s="220"/>
      <c r="AA1065" s="220">
        <f t="shared" si="427"/>
        <v>0</v>
      </c>
      <c r="AC1065" s="222" t="e">
        <f t="shared" si="436"/>
        <v>#DIV/0!</v>
      </c>
      <c r="AD1065" s="220" t="e">
        <f t="shared" si="428"/>
        <v>#NUM!</v>
      </c>
      <c r="AE1065" s="223" t="e">
        <f t="shared" si="429"/>
        <v>#NUM!</v>
      </c>
      <c r="AF1065" s="223" t="e">
        <f t="shared" si="430"/>
        <v>#NUM!</v>
      </c>
      <c r="AG1065" s="222" t="e">
        <f t="shared" si="431"/>
        <v>#NUM!</v>
      </c>
      <c r="AI1065" s="220" t="e">
        <f t="shared" si="432"/>
        <v>#DIV/0!</v>
      </c>
      <c r="AJ1065" s="222" t="e">
        <f t="shared" si="433"/>
        <v>#DIV/0!</v>
      </c>
      <c r="AK1065" s="222" t="e">
        <f t="shared" si="434"/>
        <v>#DIV/0!</v>
      </c>
      <c r="AL1065" s="222" t="e">
        <f t="shared" si="435"/>
        <v>#DIV/0!</v>
      </c>
    </row>
    <row r="1066" spans="1:38" s="88" customFormat="1" ht="30" hidden="1" customHeight="1">
      <c r="A1066" s="88">
        <f>'CONSTRUCTION COST ESTIMATE'!A1066</f>
        <v>0</v>
      </c>
      <c r="B1066" s="91">
        <f>'CONSTRUCTION COST ESTIMATE'!B1066</f>
        <v>629.13</v>
      </c>
      <c r="C1066" s="92" t="str">
        <f>'CONSTRUCTION COST ESTIMATE'!C1066</f>
        <v>DIP WATER MAIN (54 INCH)</v>
      </c>
      <c r="D1066" s="93" t="str">
        <f>'CONSTRUCTION COST ESTIMATE'!BB1066</f>
        <v>LF</v>
      </c>
      <c r="E1066" s="94">
        <f>'CONSTRUCTION COST ESTIMATE'!BA1066</f>
        <v>0</v>
      </c>
      <c r="F1066" s="220">
        <f>'CONSTRUCTION COST ESTIMATE'!BC1066</f>
        <v>0</v>
      </c>
      <c r="G1066" s="221">
        <f>'CONSTRUCTION COST ESTIMATE'!BD1066</f>
        <v>0</v>
      </c>
      <c r="H1066" s="220"/>
      <c r="I1066" s="220">
        <f t="shared" si="418"/>
        <v>0</v>
      </c>
      <c r="J1066" s="220"/>
      <c r="K1066" s="220">
        <f t="shared" si="419"/>
        <v>0</v>
      </c>
      <c r="L1066" s="220"/>
      <c r="M1066" s="220">
        <f t="shared" si="420"/>
        <v>0</v>
      </c>
      <c r="N1066" s="220"/>
      <c r="O1066" s="220">
        <f t="shared" si="421"/>
        <v>0</v>
      </c>
      <c r="P1066" s="220"/>
      <c r="Q1066" s="220">
        <f t="shared" si="422"/>
        <v>0</v>
      </c>
      <c r="R1066" s="220"/>
      <c r="S1066" s="220">
        <f t="shared" si="423"/>
        <v>0</v>
      </c>
      <c r="T1066" s="220"/>
      <c r="U1066" s="220">
        <f t="shared" si="424"/>
        <v>0</v>
      </c>
      <c r="V1066" s="220"/>
      <c r="W1066" s="220">
        <f t="shared" si="425"/>
        <v>0</v>
      </c>
      <c r="X1066" s="220"/>
      <c r="Y1066" s="220">
        <f t="shared" si="426"/>
        <v>0</v>
      </c>
      <c r="Z1066" s="220"/>
      <c r="AA1066" s="220">
        <f t="shared" si="427"/>
        <v>0</v>
      </c>
      <c r="AC1066" s="222" t="e">
        <f t="shared" si="436"/>
        <v>#DIV/0!</v>
      </c>
      <c r="AD1066" s="220" t="e">
        <f t="shared" si="428"/>
        <v>#NUM!</v>
      </c>
      <c r="AE1066" s="223" t="e">
        <f t="shared" si="429"/>
        <v>#NUM!</v>
      </c>
      <c r="AF1066" s="223" t="e">
        <f t="shared" si="430"/>
        <v>#NUM!</v>
      </c>
      <c r="AG1066" s="222" t="e">
        <f t="shared" si="431"/>
        <v>#NUM!</v>
      </c>
      <c r="AI1066" s="220" t="e">
        <f t="shared" si="432"/>
        <v>#DIV/0!</v>
      </c>
      <c r="AJ1066" s="222" t="e">
        <f t="shared" si="433"/>
        <v>#DIV/0!</v>
      </c>
      <c r="AK1066" s="222" t="e">
        <f t="shared" si="434"/>
        <v>#DIV/0!</v>
      </c>
      <c r="AL1066" s="222" t="e">
        <f t="shared" si="435"/>
        <v>#DIV/0!</v>
      </c>
    </row>
    <row r="1067" spans="1:38" s="88" customFormat="1" ht="30" hidden="1" customHeight="1">
      <c r="A1067" s="88">
        <f>'CONSTRUCTION COST ESTIMATE'!A1067</f>
        <v>0</v>
      </c>
      <c r="B1067" s="91">
        <f>'CONSTRUCTION COST ESTIMATE'!B1067</f>
        <v>629.13099999999997</v>
      </c>
      <c r="C1067" s="92" t="str">
        <f>'CONSTRUCTION COST ESTIMATE'!C1067</f>
        <v>DIP WATER MAIN (60 INCH)</v>
      </c>
      <c r="D1067" s="93" t="str">
        <f>'CONSTRUCTION COST ESTIMATE'!BB1067</f>
        <v>LF</v>
      </c>
      <c r="E1067" s="94">
        <f>'CONSTRUCTION COST ESTIMATE'!BA1067</f>
        <v>0</v>
      </c>
      <c r="F1067" s="220">
        <f>'CONSTRUCTION COST ESTIMATE'!BC1067</f>
        <v>0</v>
      </c>
      <c r="G1067" s="221">
        <f>'CONSTRUCTION COST ESTIMATE'!BD1067</f>
        <v>0</v>
      </c>
      <c r="H1067" s="220"/>
      <c r="I1067" s="220">
        <f t="shared" si="418"/>
        <v>0</v>
      </c>
      <c r="J1067" s="220"/>
      <c r="K1067" s="220">
        <f t="shared" si="419"/>
        <v>0</v>
      </c>
      <c r="L1067" s="220"/>
      <c r="M1067" s="220">
        <f t="shared" si="420"/>
        <v>0</v>
      </c>
      <c r="N1067" s="220"/>
      <c r="O1067" s="220">
        <f t="shared" si="421"/>
        <v>0</v>
      </c>
      <c r="P1067" s="220"/>
      <c r="Q1067" s="220">
        <f t="shared" si="422"/>
        <v>0</v>
      </c>
      <c r="R1067" s="220"/>
      <c r="S1067" s="220">
        <f t="shared" si="423"/>
        <v>0</v>
      </c>
      <c r="T1067" s="220"/>
      <c r="U1067" s="220">
        <f t="shared" si="424"/>
        <v>0</v>
      </c>
      <c r="V1067" s="220"/>
      <c r="W1067" s="220">
        <f t="shared" si="425"/>
        <v>0</v>
      </c>
      <c r="X1067" s="220"/>
      <c r="Y1067" s="220">
        <f t="shared" si="426"/>
        <v>0</v>
      </c>
      <c r="Z1067" s="220"/>
      <c r="AA1067" s="220">
        <f t="shared" si="427"/>
        <v>0</v>
      </c>
      <c r="AC1067" s="222" t="e">
        <f t="shared" si="436"/>
        <v>#DIV/0!</v>
      </c>
      <c r="AD1067" s="220" t="e">
        <f t="shared" si="428"/>
        <v>#NUM!</v>
      </c>
      <c r="AE1067" s="223" t="e">
        <f t="shared" si="429"/>
        <v>#NUM!</v>
      </c>
      <c r="AF1067" s="223" t="e">
        <f t="shared" si="430"/>
        <v>#NUM!</v>
      </c>
      <c r="AG1067" s="222" t="e">
        <f t="shared" si="431"/>
        <v>#NUM!</v>
      </c>
      <c r="AI1067" s="220" t="e">
        <f t="shared" si="432"/>
        <v>#DIV/0!</v>
      </c>
      <c r="AJ1067" s="222" t="e">
        <f t="shared" si="433"/>
        <v>#DIV/0!</v>
      </c>
      <c r="AK1067" s="222" t="e">
        <f t="shared" si="434"/>
        <v>#DIV/0!</v>
      </c>
      <c r="AL1067" s="222" t="e">
        <f t="shared" si="435"/>
        <v>#DIV/0!</v>
      </c>
    </row>
    <row r="1068" spans="1:38" s="88" customFormat="1" ht="30" hidden="1" customHeight="1">
      <c r="A1068" s="88">
        <f>'CONSTRUCTION COST ESTIMATE'!A1068</f>
        <v>0</v>
      </c>
      <c r="B1068" s="91">
        <f>'CONSTRUCTION COST ESTIMATE'!B1068</f>
        <v>629.13199999999995</v>
      </c>
      <c r="C1068" s="92" t="str">
        <f>'CONSTRUCTION COST ESTIMATE'!C1068</f>
        <v>DIP WATER MAIN (66 INCH)</v>
      </c>
      <c r="D1068" s="93" t="str">
        <f>'CONSTRUCTION COST ESTIMATE'!BB1068</f>
        <v>LF</v>
      </c>
      <c r="E1068" s="94">
        <f>'CONSTRUCTION COST ESTIMATE'!BA1068</f>
        <v>0</v>
      </c>
      <c r="F1068" s="220">
        <f>'CONSTRUCTION COST ESTIMATE'!BC1068</f>
        <v>0</v>
      </c>
      <c r="G1068" s="221">
        <f>'CONSTRUCTION COST ESTIMATE'!BD1068</f>
        <v>0</v>
      </c>
      <c r="H1068" s="220"/>
      <c r="I1068" s="220">
        <f t="shared" si="418"/>
        <v>0</v>
      </c>
      <c r="J1068" s="220"/>
      <c r="K1068" s="220">
        <f t="shared" si="419"/>
        <v>0</v>
      </c>
      <c r="L1068" s="220"/>
      <c r="M1068" s="220">
        <f t="shared" si="420"/>
        <v>0</v>
      </c>
      <c r="N1068" s="220"/>
      <c r="O1068" s="220">
        <f t="shared" si="421"/>
        <v>0</v>
      </c>
      <c r="P1068" s="220"/>
      <c r="Q1068" s="220">
        <f t="shared" si="422"/>
        <v>0</v>
      </c>
      <c r="R1068" s="220"/>
      <c r="S1068" s="220">
        <f t="shared" si="423"/>
        <v>0</v>
      </c>
      <c r="T1068" s="220"/>
      <c r="U1068" s="220">
        <f t="shared" si="424"/>
        <v>0</v>
      </c>
      <c r="V1068" s="220"/>
      <c r="W1068" s="220">
        <f t="shared" si="425"/>
        <v>0</v>
      </c>
      <c r="X1068" s="220"/>
      <c r="Y1068" s="220">
        <f t="shared" si="426"/>
        <v>0</v>
      </c>
      <c r="Z1068" s="220"/>
      <c r="AA1068" s="220">
        <f t="shared" si="427"/>
        <v>0</v>
      </c>
      <c r="AC1068" s="222" t="e">
        <f t="shared" si="436"/>
        <v>#DIV/0!</v>
      </c>
      <c r="AD1068" s="220" t="e">
        <f t="shared" si="428"/>
        <v>#NUM!</v>
      </c>
      <c r="AE1068" s="223" t="e">
        <f t="shared" si="429"/>
        <v>#NUM!</v>
      </c>
      <c r="AF1068" s="223" t="e">
        <f t="shared" si="430"/>
        <v>#NUM!</v>
      </c>
      <c r="AG1068" s="222" t="e">
        <f t="shared" si="431"/>
        <v>#NUM!</v>
      </c>
      <c r="AI1068" s="220" t="e">
        <f t="shared" si="432"/>
        <v>#DIV/0!</v>
      </c>
      <c r="AJ1068" s="222" t="e">
        <f t="shared" si="433"/>
        <v>#DIV/0!</v>
      </c>
      <c r="AK1068" s="222" t="e">
        <f t="shared" si="434"/>
        <v>#DIV/0!</v>
      </c>
      <c r="AL1068" s="222" t="e">
        <f t="shared" si="435"/>
        <v>#DIV/0!</v>
      </c>
    </row>
    <row r="1069" spans="1:38" s="88" customFormat="1" ht="30" hidden="1" customHeight="1">
      <c r="A1069" s="88">
        <f>'CONSTRUCTION COST ESTIMATE'!A1069</f>
        <v>0</v>
      </c>
      <c r="B1069" s="91">
        <f>'CONSTRUCTION COST ESTIMATE'!B1069</f>
        <v>629.13300000000004</v>
      </c>
      <c r="C1069" s="92" t="str">
        <f>'CONSTRUCTION COST ESTIMATE'!C1069</f>
        <v>DIP WATER MAIN (72 INCH)</v>
      </c>
      <c r="D1069" s="93" t="str">
        <f>'CONSTRUCTION COST ESTIMATE'!BB1069</f>
        <v>LF</v>
      </c>
      <c r="E1069" s="94">
        <f>'CONSTRUCTION COST ESTIMATE'!BA1069</f>
        <v>0</v>
      </c>
      <c r="F1069" s="220">
        <f>'CONSTRUCTION COST ESTIMATE'!BC1069</f>
        <v>0</v>
      </c>
      <c r="G1069" s="221">
        <f>'CONSTRUCTION COST ESTIMATE'!BD1069</f>
        <v>0</v>
      </c>
      <c r="H1069" s="220"/>
      <c r="I1069" s="220">
        <f t="shared" si="418"/>
        <v>0</v>
      </c>
      <c r="J1069" s="220"/>
      <c r="K1069" s="220">
        <f t="shared" si="419"/>
        <v>0</v>
      </c>
      <c r="L1069" s="220"/>
      <c r="M1069" s="220">
        <f t="shared" si="420"/>
        <v>0</v>
      </c>
      <c r="N1069" s="220"/>
      <c r="O1069" s="220">
        <f t="shared" si="421"/>
        <v>0</v>
      </c>
      <c r="P1069" s="220"/>
      <c r="Q1069" s="220">
        <f t="shared" si="422"/>
        <v>0</v>
      </c>
      <c r="R1069" s="220"/>
      <c r="S1069" s="220">
        <f t="shared" si="423"/>
        <v>0</v>
      </c>
      <c r="T1069" s="220"/>
      <c r="U1069" s="220">
        <f t="shared" si="424"/>
        <v>0</v>
      </c>
      <c r="V1069" s="220"/>
      <c r="W1069" s="220">
        <f t="shared" si="425"/>
        <v>0</v>
      </c>
      <c r="X1069" s="220"/>
      <c r="Y1069" s="220">
        <f t="shared" si="426"/>
        <v>0</v>
      </c>
      <c r="Z1069" s="220"/>
      <c r="AA1069" s="220">
        <f t="shared" si="427"/>
        <v>0</v>
      </c>
      <c r="AC1069" s="222" t="e">
        <f t="shared" si="436"/>
        <v>#DIV/0!</v>
      </c>
      <c r="AD1069" s="220" t="e">
        <f t="shared" si="428"/>
        <v>#NUM!</v>
      </c>
      <c r="AE1069" s="223" t="e">
        <f t="shared" si="429"/>
        <v>#NUM!</v>
      </c>
      <c r="AF1069" s="223" t="e">
        <f t="shared" si="430"/>
        <v>#NUM!</v>
      </c>
      <c r="AG1069" s="222" t="e">
        <f t="shared" si="431"/>
        <v>#NUM!</v>
      </c>
      <c r="AI1069" s="220" t="e">
        <f t="shared" si="432"/>
        <v>#DIV/0!</v>
      </c>
      <c r="AJ1069" s="222" t="e">
        <f t="shared" si="433"/>
        <v>#DIV/0!</v>
      </c>
      <c r="AK1069" s="222" t="e">
        <f t="shared" si="434"/>
        <v>#DIV/0!</v>
      </c>
      <c r="AL1069" s="222" t="e">
        <f t="shared" si="435"/>
        <v>#DIV/0!</v>
      </c>
    </row>
    <row r="1070" spans="1:38" s="88" customFormat="1" ht="30" hidden="1" customHeight="1">
      <c r="A1070" s="88">
        <f>'CONSTRUCTION COST ESTIMATE'!A1070</f>
        <v>0</v>
      </c>
      <c r="B1070" s="91">
        <f>'CONSTRUCTION COST ESTIMATE'!B1070</f>
        <v>629.13400000000001</v>
      </c>
      <c r="C1070" s="92" t="str">
        <f>'CONSTRUCTION COST ESTIMATE'!C1070</f>
        <v>DIP WATER MAIN (78 INCH)</v>
      </c>
      <c r="D1070" s="93" t="str">
        <f>'CONSTRUCTION COST ESTIMATE'!BB1070</f>
        <v>LF</v>
      </c>
      <c r="E1070" s="94">
        <f>'CONSTRUCTION COST ESTIMATE'!BA1070</f>
        <v>0</v>
      </c>
      <c r="F1070" s="220">
        <f>'CONSTRUCTION COST ESTIMATE'!BC1070</f>
        <v>0</v>
      </c>
      <c r="G1070" s="221">
        <f>'CONSTRUCTION COST ESTIMATE'!BD1070</f>
        <v>0</v>
      </c>
      <c r="H1070" s="220"/>
      <c r="I1070" s="220">
        <f t="shared" si="418"/>
        <v>0</v>
      </c>
      <c r="J1070" s="220"/>
      <c r="K1070" s="220">
        <f t="shared" si="419"/>
        <v>0</v>
      </c>
      <c r="L1070" s="220"/>
      <c r="M1070" s="220">
        <f t="shared" si="420"/>
        <v>0</v>
      </c>
      <c r="N1070" s="220"/>
      <c r="O1070" s="220">
        <f t="shared" si="421"/>
        <v>0</v>
      </c>
      <c r="P1070" s="220"/>
      <c r="Q1070" s="220">
        <f t="shared" si="422"/>
        <v>0</v>
      </c>
      <c r="R1070" s="220"/>
      <c r="S1070" s="220">
        <f t="shared" si="423"/>
        <v>0</v>
      </c>
      <c r="T1070" s="220"/>
      <c r="U1070" s="220">
        <f t="shared" si="424"/>
        <v>0</v>
      </c>
      <c r="V1070" s="220"/>
      <c r="W1070" s="220">
        <f t="shared" si="425"/>
        <v>0</v>
      </c>
      <c r="X1070" s="220"/>
      <c r="Y1070" s="220">
        <f t="shared" si="426"/>
        <v>0</v>
      </c>
      <c r="Z1070" s="220"/>
      <c r="AA1070" s="220">
        <f t="shared" si="427"/>
        <v>0</v>
      </c>
      <c r="AC1070" s="222" t="e">
        <f t="shared" si="436"/>
        <v>#DIV/0!</v>
      </c>
      <c r="AD1070" s="220" t="e">
        <f t="shared" si="428"/>
        <v>#NUM!</v>
      </c>
      <c r="AE1070" s="223" t="e">
        <f t="shared" si="429"/>
        <v>#NUM!</v>
      </c>
      <c r="AF1070" s="223" t="e">
        <f t="shared" si="430"/>
        <v>#NUM!</v>
      </c>
      <c r="AG1070" s="222" t="e">
        <f t="shared" si="431"/>
        <v>#NUM!</v>
      </c>
      <c r="AI1070" s="220" t="e">
        <f t="shared" si="432"/>
        <v>#DIV/0!</v>
      </c>
      <c r="AJ1070" s="222" t="e">
        <f t="shared" si="433"/>
        <v>#DIV/0!</v>
      </c>
      <c r="AK1070" s="222" t="e">
        <f t="shared" si="434"/>
        <v>#DIV/0!</v>
      </c>
      <c r="AL1070" s="222" t="e">
        <f t="shared" si="435"/>
        <v>#DIV/0!</v>
      </c>
    </row>
    <row r="1071" spans="1:38" s="88" customFormat="1" ht="30" hidden="1" customHeight="1">
      <c r="A1071" s="88">
        <f>'CONSTRUCTION COST ESTIMATE'!A1071</f>
        <v>0</v>
      </c>
      <c r="B1071" s="91">
        <f>'CONSTRUCTION COST ESTIMATE'!B1071</f>
        <v>629.13499999999999</v>
      </c>
      <c r="C1071" s="92" t="str">
        <f>'CONSTRUCTION COST ESTIMATE'!C1071</f>
        <v>DIP WATER MAIN (84 INCH)</v>
      </c>
      <c r="D1071" s="93" t="str">
        <f>'CONSTRUCTION COST ESTIMATE'!BB1071</f>
        <v>LF</v>
      </c>
      <c r="E1071" s="94">
        <f>'CONSTRUCTION COST ESTIMATE'!BA1071</f>
        <v>0</v>
      </c>
      <c r="F1071" s="220">
        <f>'CONSTRUCTION COST ESTIMATE'!BC1071</f>
        <v>0</v>
      </c>
      <c r="G1071" s="221">
        <f>'CONSTRUCTION COST ESTIMATE'!BD1071</f>
        <v>0</v>
      </c>
      <c r="H1071" s="220"/>
      <c r="I1071" s="220">
        <f t="shared" si="418"/>
        <v>0</v>
      </c>
      <c r="J1071" s="220"/>
      <c r="K1071" s="220">
        <f t="shared" si="419"/>
        <v>0</v>
      </c>
      <c r="L1071" s="220"/>
      <c r="M1071" s="220">
        <f t="shared" si="420"/>
        <v>0</v>
      </c>
      <c r="N1071" s="220"/>
      <c r="O1071" s="220">
        <f t="shared" si="421"/>
        <v>0</v>
      </c>
      <c r="P1071" s="220"/>
      <c r="Q1071" s="220">
        <f t="shared" si="422"/>
        <v>0</v>
      </c>
      <c r="R1071" s="220"/>
      <c r="S1071" s="220">
        <f t="shared" si="423"/>
        <v>0</v>
      </c>
      <c r="T1071" s="220"/>
      <c r="U1071" s="220">
        <f t="shared" si="424"/>
        <v>0</v>
      </c>
      <c r="V1071" s="220"/>
      <c r="W1071" s="220">
        <f t="shared" si="425"/>
        <v>0</v>
      </c>
      <c r="X1071" s="220"/>
      <c r="Y1071" s="220">
        <f t="shared" si="426"/>
        <v>0</v>
      </c>
      <c r="Z1071" s="220"/>
      <c r="AA1071" s="220">
        <f t="shared" si="427"/>
        <v>0</v>
      </c>
      <c r="AC1071" s="222" t="e">
        <f t="shared" si="436"/>
        <v>#DIV/0!</v>
      </c>
      <c r="AD1071" s="220" t="e">
        <f t="shared" si="428"/>
        <v>#NUM!</v>
      </c>
      <c r="AE1071" s="223" t="e">
        <f t="shared" si="429"/>
        <v>#NUM!</v>
      </c>
      <c r="AF1071" s="223" t="e">
        <f t="shared" si="430"/>
        <v>#NUM!</v>
      </c>
      <c r="AG1071" s="222" t="e">
        <f t="shared" si="431"/>
        <v>#NUM!</v>
      </c>
      <c r="AI1071" s="220" t="e">
        <f t="shared" si="432"/>
        <v>#DIV/0!</v>
      </c>
      <c r="AJ1071" s="222" t="e">
        <f t="shared" si="433"/>
        <v>#DIV/0!</v>
      </c>
      <c r="AK1071" s="222" t="e">
        <f t="shared" si="434"/>
        <v>#DIV/0!</v>
      </c>
      <c r="AL1071" s="222" t="e">
        <f t="shared" si="435"/>
        <v>#DIV/0!</v>
      </c>
    </row>
    <row r="1072" spans="1:38" s="88" customFormat="1" ht="30" hidden="1" customHeight="1">
      <c r="A1072" s="88">
        <f>'CONSTRUCTION COST ESTIMATE'!A1072</f>
        <v>0</v>
      </c>
      <c r="B1072" s="91">
        <f>'CONSTRUCTION COST ESTIMATE'!B1072</f>
        <v>629.13599999999997</v>
      </c>
      <c r="C1072" s="92" t="str">
        <f>'CONSTRUCTION COST ESTIMATE'!C1072</f>
        <v>DIP WATER MAIN (90 INCH)</v>
      </c>
      <c r="D1072" s="93" t="str">
        <f>'CONSTRUCTION COST ESTIMATE'!BB1072</f>
        <v>LF</v>
      </c>
      <c r="E1072" s="94">
        <f>'CONSTRUCTION COST ESTIMATE'!BA1072</f>
        <v>0</v>
      </c>
      <c r="F1072" s="220">
        <f>'CONSTRUCTION COST ESTIMATE'!BC1072</f>
        <v>0</v>
      </c>
      <c r="G1072" s="221">
        <f>'CONSTRUCTION COST ESTIMATE'!BD1072</f>
        <v>0</v>
      </c>
      <c r="H1072" s="220"/>
      <c r="I1072" s="220">
        <f t="shared" si="418"/>
        <v>0</v>
      </c>
      <c r="J1072" s="220"/>
      <c r="K1072" s="220">
        <f t="shared" si="419"/>
        <v>0</v>
      </c>
      <c r="L1072" s="220"/>
      <c r="M1072" s="220">
        <f t="shared" si="420"/>
        <v>0</v>
      </c>
      <c r="N1072" s="220"/>
      <c r="O1072" s="220">
        <f t="shared" si="421"/>
        <v>0</v>
      </c>
      <c r="P1072" s="220"/>
      <c r="Q1072" s="220">
        <f t="shared" si="422"/>
        <v>0</v>
      </c>
      <c r="R1072" s="220"/>
      <c r="S1072" s="220">
        <f t="shared" si="423"/>
        <v>0</v>
      </c>
      <c r="T1072" s="220"/>
      <c r="U1072" s="220">
        <f t="shared" si="424"/>
        <v>0</v>
      </c>
      <c r="V1072" s="220"/>
      <c r="W1072" s="220">
        <f t="shared" si="425"/>
        <v>0</v>
      </c>
      <c r="X1072" s="220"/>
      <c r="Y1072" s="220">
        <f t="shared" si="426"/>
        <v>0</v>
      </c>
      <c r="Z1072" s="220"/>
      <c r="AA1072" s="220">
        <f t="shared" si="427"/>
        <v>0</v>
      </c>
      <c r="AC1072" s="222" t="e">
        <f t="shared" si="436"/>
        <v>#DIV/0!</v>
      </c>
      <c r="AD1072" s="220" t="e">
        <f t="shared" si="428"/>
        <v>#NUM!</v>
      </c>
      <c r="AE1072" s="223" t="e">
        <f t="shared" si="429"/>
        <v>#NUM!</v>
      </c>
      <c r="AF1072" s="223" t="e">
        <f t="shared" si="430"/>
        <v>#NUM!</v>
      </c>
      <c r="AG1072" s="222" t="e">
        <f t="shared" si="431"/>
        <v>#NUM!</v>
      </c>
      <c r="AI1072" s="220" t="e">
        <f t="shared" si="432"/>
        <v>#DIV/0!</v>
      </c>
      <c r="AJ1072" s="222" t="e">
        <f t="shared" si="433"/>
        <v>#DIV/0!</v>
      </c>
      <c r="AK1072" s="222" t="e">
        <f t="shared" si="434"/>
        <v>#DIV/0!</v>
      </c>
      <c r="AL1072" s="222" t="e">
        <f t="shared" si="435"/>
        <v>#DIV/0!</v>
      </c>
    </row>
    <row r="1073" spans="1:38" s="88" customFormat="1" ht="30" hidden="1" customHeight="1">
      <c r="A1073" s="88">
        <f>'CONSTRUCTION COST ESTIMATE'!A1073</f>
        <v>0</v>
      </c>
      <c r="B1073" s="91">
        <f>'CONSTRUCTION COST ESTIMATE'!B1073</f>
        <v>629.13699999999994</v>
      </c>
      <c r="C1073" s="92" t="str">
        <f>'CONSTRUCTION COST ESTIMATE'!C1073</f>
        <v>DIP WATER MAIN (96 INCH)</v>
      </c>
      <c r="D1073" s="93" t="str">
        <f>'CONSTRUCTION COST ESTIMATE'!BB1073</f>
        <v>LF</v>
      </c>
      <c r="E1073" s="94">
        <f>'CONSTRUCTION COST ESTIMATE'!BA1073</f>
        <v>0</v>
      </c>
      <c r="F1073" s="220">
        <f>'CONSTRUCTION COST ESTIMATE'!BC1073</f>
        <v>0</v>
      </c>
      <c r="G1073" s="221">
        <f>'CONSTRUCTION COST ESTIMATE'!BD1073</f>
        <v>0</v>
      </c>
      <c r="H1073" s="220"/>
      <c r="I1073" s="220">
        <f t="shared" si="418"/>
        <v>0</v>
      </c>
      <c r="J1073" s="220"/>
      <c r="K1073" s="220">
        <f t="shared" si="419"/>
        <v>0</v>
      </c>
      <c r="L1073" s="220"/>
      <c r="M1073" s="220">
        <f t="shared" si="420"/>
        <v>0</v>
      </c>
      <c r="N1073" s="220"/>
      <c r="O1073" s="220">
        <f t="shared" si="421"/>
        <v>0</v>
      </c>
      <c r="P1073" s="220"/>
      <c r="Q1073" s="220">
        <f t="shared" si="422"/>
        <v>0</v>
      </c>
      <c r="R1073" s="220"/>
      <c r="S1073" s="220">
        <f t="shared" si="423"/>
        <v>0</v>
      </c>
      <c r="T1073" s="220"/>
      <c r="U1073" s="220">
        <f t="shared" si="424"/>
        <v>0</v>
      </c>
      <c r="V1073" s="220"/>
      <c r="W1073" s="220">
        <f t="shared" si="425"/>
        <v>0</v>
      </c>
      <c r="X1073" s="220"/>
      <c r="Y1073" s="220">
        <f t="shared" si="426"/>
        <v>0</v>
      </c>
      <c r="Z1073" s="220"/>
      <c r="AA1073" s="220">
        <f t="shared" si="427"/>
        <v>0</v>
      </c>
      <c r="AC1073" s="222" t="e">
        <f t="shared" si="436"/>
        <v>#DIV/0!</v>
      </c>
      <c r="AD1073" s="220" t="e">
        <f t="shared" si="428"/>
        <v>#NUM!</v>
      </c>
      <c r="AE1073" s="223" t="e">
        <f t="shared" si="429"/>
        <v>#NUM!</v>
      </c>
      <c r="AF1073" s="223" t="e">
        <f t="shared" si="430"/>
        <v>#NUM!</v>
      </c>
      <c r="AG1073" s="222" t="e">
        <f t="shared" si="431"/>
        <v>#NUM!</v>
      </c>
      <c r="AI1073" s="220" t="e">
        <f t="shared" si="432"/>
        <v>#DIV/0!</v>
      </c>
      <c r="AJ1073" s="222" t="e">
        <f t="shared" si="433"/>
        <v>#DIV/0!</v>
      </c>
      <c r="AK1073" s="222" t="e">
        <f t="shared" si="434"/>
        <v>#DIV/0!</v>
      </c>
      <c r="AL1073" s="222" t="e">
        <f t="shared" si="435"/>
        <v>#DIV/0!</v>
      </c>
    </row>
    <row r="1074" spans="1:38" s="88" customFormat="1" ht="30" hidden="1" customHeight="1">
      <c r="A1074" s="88">
        <f>'CONSTRUCTION COST ESTIMATE'!A1074</f>
        <v>0</v>
      </c>
      <c r="B1074" s="91">
        <f>'CONSTRUCTION COST ESTIMATE'!B1074</f>
        <v>629.14</v>
      </c>
      <c r="C1074" s="92" t="str">
        <f>'CONSTRUCTION COST ESTIMATE'!C1074</f>
        <v>ADJUST CATHODIC PROTECTION TEST STATION</v>
      </c>
      <c r="D1074" s="93" t="str">
        <f>'CONSTRUCTION COST ESTIMATE'!BB1074</f>
        <v>EA</v>
      </c>
      <c r="E1074" s="94">
        <f>'CONSTRUCTION COST ESTIMATE'!BA1074</f>
        <v>0</v>
      </c>
      <c r="F1074" s="220">
        <f>'CONSTRUCTION COST ESTIMATE'!BC1074</f>
        <v>0</v>
      </c>
      <c r="G1074" s="221">
        <f>'CONSTRUCTION COST ESTIMATE'!BD1074</f>
        <v>0</v>
      </c>
      <c r="H1074" s="220"/>
      <c r="I1074" s="220">
        <f t="shared" si="418"/>
        <v>0</v>
      </c>
      <c r="J1074" s="220"/>
      <c r="K1074" s="220">
        <f t="shared" si="419"/>
        <v>0</v>
      </c>
      <c r="L1074" s="220"/>
      <c r="M1074" s="220">
        <f t="shared" si="420"/>
        <v>0</v>
      </c>
      <c r="N1074" s="220"/>
      <c r="O1074" s="220">
        <f t="shared" si="421"/>
        <v>0</v>
      </c>
      <c r="P1074" s="220"/>
      <c r="Q1074" s="220">
        <f t="shared" si="422"/>
        <v>0</v>
      </c>
      <c r="R1074" s="220"/>
      <c r="S1074" s="220">
        <f t="shared" si="423"/>
        <v>0</v>
      </c>
      <c r="T1074" s="220"/>
      <c r="U1074" s="220">
        <f t="shared" si="424"/>
        <v>0</v>
      </c>
      <c r="V1074" s="220"/>
      <c r="W1074" s="220">
        <f t="shared" si="425"/>
        <v>0</v>
      </c>
      <c r="X1074" s="220"/>
      <c r="Y1074" s="220">
        <f t="shared" si="426"/>
        <v>0</v>
      </c>
      <c r="Z1074" s="220"/>
      <c r="AA1074" s="220">
        <f t="shared" si="427"/>
        <v>0</v>
      </c>
      <c r="AC1074" s="222" t="e">
        <f t="shared" si="436"/>
        <v>#DIV/0!</v>
      </c>
      <c r="AD1074" s="220" t="e">
        <f t="shared" si="428"/>
        <v>#NUM!</v>
      </c>
      <c r="AE1074" s="223" t="e">
        <f t="shared" si="429"/>
        <v>#NUM!</v>
      </c>
      <c r="AF1074" s="223" t="e">
        <f t="shared" si="430"/>
        <v>#NUM!</v>
      </c>
      <c r="AG1074" s="222" t="e">
        <f t="shared" si="431"/>
        <v>#NUM!</v>
      </c>
      <c r="AI1074" s="220" t="e">
        <f t="shared" si="432"/>
        <v>#DIV/0!</v>
      </c>
      <c r="AJ1074" s="222" t="e">
        <f t="shared" si="433"/>
        <v>#DIV/0!</v>
      </c>
      <c r="AK1074" s="222" t="e">
        <f t="shared" si="434"/>
        <v>#DIV/0!</v>
      </c>
      <c r="AL1074" s="222" t="e">
        <f t="shared" si="435"/>
        <v>#DIV/0!</v>
      </c>
    </row>
    <row r="1075" spans="1:38" s="88" customFormat="1" ht="30" hidden="1" customHeight="1">
      <c r="A1075" s="88">
        <f>'CONSTRUCTION COST ESTIMATE'!A1075</f>
        <v>0</v>
      </c>
      <c r="B1075" s="91">
        <f>'CONSTRUCTION COST ESTIMATE'!B1075</f>
        <v>629.14099999999996</v>
      </c>
      <c r="C1075" s="92" t="str">
        <f>'CONSTRUCTION COST ESTIMATE'!C1075</f>
        <v>COMBINATION AIR VACUUM/RELEASE VALVE ASSEMBLY (2 INCH)</v>
      </c>
      <c r="D1075" s="93" t="str">
        <f>'CONSTRUCTION COST ESTIMATE'!BB1075</f>
        <v>EA</v>
      </c>
      <c r="E1075" s="94">
        <f>'CONSTRUCTION COST ESTIMATE'!BA1075</f>
        <v>0</v>
      </c>
      <c r="F1075" s="220">
        <f>'CONSTRUCTION COST ESTIMATE'!BC1075</f>
        <v>0</v>
      </c>
      <c r="G1075" s="221">
        <f>'CONSTRUCTION COST ESTIMATE'!BD1075</f>
        <v>0</v>
      </c>
      <c r="H1075" s="220"/>
      <c r="I1075" s="220">
        <f t="shared" si="418"/>
        <v>0</v>
      </c>
      <c r="J1075" s="220"/>
      <c r="K1075" s="220">
        <f t="shared" si="419"/>
        <v>0</v>
      </c>
      <c r="L1075" s="220"/>
      <c r="M1075" s="220">
        <f t="shared" si="420"/>
        <v>0</v>
      </c>
      <c r="N1075" s="220"/>
      <c r="O1075" s="220">
        <f t="shared" si="421"/>
        <v>0</v>
      </c>
      <c r="P1075" s="220"/>
      <c r="Q1075" s="220">
        <f t="shared" si="422"/>
        <v>0</v>
      </c>
      <c r="R1075" s="220"/>
      <c r="S1075" s="220">
        <f t="shared" si="423"/>
        <v>0</v>
      </c>
      <c r="T1075" s="220"/>
      <c r="U1075" s="220">
        <f t="shared" si="424"/>
        <v>0</v>
      </c>
      <c r="V1075" s="220"/>
      <c r="W1075" s="220">
        <f t="shared" si="425"/>
        <v>0</v>
      </c>
      <c r="X1075" s="220"/>
      <c r="Y1075" s="220">
        <f t="shared" si="426"/>
        <v>0</v>
      </c>
      <c r="Z1075" s="220"/>
      <c r="AA1075" s="220">
        <f t="shared" si="427"/>
        <v>0</v>
      </c>
      <c r="AC1075" s="222" t="e">
        <f t="shared" si="436"/>
        <v>#DIV/0!</v>
      </c>
      <c r="AD1075" s="220" t="e">
        <f t="shared" si="428"/>
        <v>#NUM!</v>
      </c>
      <c r="AE1075" s="223" t="e">
        <f t="shared" si="429"/>
        <v>#NUM!</v>
      </c>
      <c r="AF1075" s="223" t="e">
        <f t="shared" si="430"/>
        <v>#NUM!</v>
      </c>
      <c r="AG1075" s="222" t="e">
        <f t="shared" si="431"/>
        <v>#NUM!</v>
      </c>
      <c r="AI1075" s="220" t="e">
        <f t="shared" si="432"/>
        <v>#DIV/0!</v>
      </c>
      <c r="AJ1075" s="222" t="e">
        <f t="shared" si="433"/>
        <v>#DIV/0!</v>
      </c>
      <c r="AK1075" s="222" t="e">
        <f t="shared" si="434"/>
        <v>#DIV/0!</v>
      </c>
      <c r="AL1075" s="222" t="e">
        <f t="shared" si="435"/>
        <v>#DIV/0!</v>
      </c>
    </row>
    <row r="1076" spans="1:38" s="88" customFormat="1" ht="30" hidden="1" customHeight="1">
      <c r="A1076" s="88">
        <f>'CONSTRUCTION COST ESTIMATE'!A1076</f>
        <v>0</v>
      </c>
      <c r="B1076" s="91">
        <f>'CONSTRUCTION COST ESTIMATE'!B1076</f>
        <v>629.14200000000005</v>
      </c>
      <c r="C1076" s="92" t="str">
        <f>'CONSTRUCTION COST ESTIMATE'!C1076</f>
        <v>COMBINATION AIR VACUUM/RELEASE VALVE ASSEMBLY (3 INCH)</v>
      </c>
      <c r="D1076" s="93" t="str">
        <f>'CONSTRUCTION COST ESTIMATE'!BB1076</f>
        <v>EA</v>
      </c>
      <c r="E1076" s="94">
        <f>'CONSTRUCTION COST ESTIMATE'!BA1076</f>
        <v>0</v>
      </c>
      <c r="F1076" s="220">
        <f>'CONSTRUCTION COST ESTIMATE'!BC1076</f>
        <v>0</v>
      </c>
      <c r="G1076" s="221">
        <f>'CONSTRUCTION COST ESTIMATE'!BD1076</f>
        <v>0</v>
      </c>
      <c r="H1076" s="220"/>
      <c r="I1076" s="220">
        <f t="shared" si="418"/>
        <v>0</v>
      </c>
      <c r="J1076" s="220"/>
      <c r="K1076" s="220">
        <f t="shared" si="419"/>
        <v>0</v>
      </c>
      <c r="L1076" s="220"/>
      <c r="M1076" s="220">
        <f t="shared" si="420"/>
        <v>0</v>
      </c>
      <c r="N1076" s="220"/>
      <c r="O1076" s="220">
        <f t="shared" si="421"/>
        <v>0</v>
      </c>
      <c r="P1076" s="220"/>
      <c r="Q1076" s="220">
        <f t="shared" si="422"/>
        <v>0</v>
      </c>
      <c r="R1076" s="220"/>
      <c r="S1076" s="220">
        <f t="shared" si="423"/>
        <v>0</v>
      </c>
      <c r="T1076" s="220"/>
      <c r="U1076" s="220">
        <f t="shared" si="424"/>
        <v>0</v>
      </c>
      <c r="V1076" s="220"/>
      <c r="W1076" s="220">
        <f t="shared" si="425"/>
        <v>0</v>
      </c>
      <c r="X1076" s="220"/>
      <c r="Y1076" s="220">
        <f t="shared" si="426"/>
        <v>0</v>
      </c>
      <c r="Z1076" s="220"/>
      <c r="AA1076" s="220">
        <f t="shared" si="427"/>
        <v>0</v>
      </c>
      <c r="AC1076" s="222" t="e">
        <f t="shared" si="436"/>
        <v>#DIV/0!</v>
      </c>
      <c r="AD1076" s="220" t="e">
        <f t="shared" si="428"/>
        <v>#NUM!</v>
      </c>
      <c r="AE1076" s="223" t="e">
        <f t="shared" si="429"/>
        <v>#NUM!</v>
      </c>
      <c r="AF1076" s="223" t="e">
        <f t="shared" si="430"/>
        <v>#NUM!</v>
      </c>
      <c r="AG1076" s="222" t="e">
        <f t="shared" si="431"/>
        <v>#NUM!</v>
      </c>
      <c r="AI1076" s="220" t="e">
        <f t="shared" si="432"/>
        <v>#DIV/0!</v>
      </c>
      <c r="AJ1076" s="222" t="e">
        <f t="shared" si="433"/>
        <v>#DIV/0!</v>
      </c>
      <c r="AK1076" s="222" t="e">
        <f t="shared" si="434"/>
        <v>#DIV/0!</v>
      </c>
      <c r="AL1076" s="222" t="e">
        <f t="shared" si="435"/>
        <v>#DIV/0!</v>
      </c>
    </row>
    <row r="1077" spans="1:38" s="88" customFormat="1" ht="30" hidden="1" customHeight="1">
      <c r="A1077" s="88">
        <f>'CONSTRUCTION COST ESTIMATE'!A1077</f>
        <v>0</v>
      </c>
      <c r="B1077" s="91">
        <f>'CONSTRUCTION COST ESTIMATE'!B1077</f>
        <v>629.14300000000003</v>
      </c>
      <c r="C1077" s="92" t="str">
        <f>'CONSTRUCTION COST ESTIMATE'!C1077</f>
        <v>GATE VALVE (6 INCH)</v>
      </c>
      <c r="D1077" s="93" t="str">
        <f>'CONSTRUCTION COST ESTIMATE'!BB1077</f>
        <v>EA</v>
      </c>
      <c r="E1077" s="94">
        <f>'CONSTRUCTION COST ESTIMATE'!BA1077</f>
        <v>0</v>
      </c>
      <c r="F1077" s="220">
        <f>'CONSTRUCTION COST ESTIMATE'!BC1077</f>
        <v>0</v>
      </c>
      <c r="G1077" s="221">
        <f>'CONSTRUCTION COST ESTIMATE'!BD1077</f>
        <v>0</v>
      </c>
      <c r="H1077" s="220"/>
      <c r="I1077" s="220">
        <f t="shared" si="418"/>
        <v>0</v>
      </c>
      <c r="J1077" s="220"/>
      <c r="K1077" s="220">
        <f t="shared" si="419"/>
        <v>0</v>
      </c>
      <c r="L1077" s="220"/>
      <c r="M1077" s="220">
        <f t="shared" si="420"/>
        <v>0</v>
      </c>
      <c r="N1077" s="220"/>
      <c r="O1077" s="220">
        <f t="shared" si="421"/>
        <v>0</v>
      </c>
      <c r="P1077" s="220"/>
      <c r="Q1077" s="220">
        <f t="shared" si="422"/>
        <v>0</v>
      </c>
      <c r="R1077" s="220"/>
      <c r="S1077" s="220">
        <f t="shared" si="423"/>
        <v>0</v>
      </c>
      <c r="T1077" s="220"/>
      <c r="U1077" s="220">
        <f t="shared" si="424"/>
        <v>0</v>
      </c>
      <c r="V1077" s="220"/>
      <c r="W1077" s="220">
        <f t="shared" si="425"/>
        <v>0</v>
      </c>
      <c r="X1077" s="220"/>
      <c r="Y1077" s="220">
        <f t="shared" si="426"/>
        <v>0</v>
      </c>
      <c r="Z1077" s="220"/>
      <c r="AA1077" s="220">
        <f t="shared" si="427"/>
        <v>0</v>
      </c>
      <c r="AC1077" s="222" t="e">
        <f t="shared" si="436"/>
        <v>#DIV/0!</v>
      </c>
      <c r="AD1077" s="220" t="e">
        <f t="shared" si="428"/>
        <v>#NUM!</v>
      </c>
      <c r="AE1077" s="223" t="e">
        <f t="shared" si="429"/>
        <v>#NUM!</v>
      </c>
      <c r="AF1077" s="223" t="e">
        <f t="shared" si="430"/>
        <v>#NUM!</v>
      </c>
      <c r="AG1077" s="222" t="e">
        <f t="shared" si="431"/>
        <v>#NUM!</v>
      </c>
      <c r="AI1077" s="220" t="e">
        <f t="shared" si="432"/>
        <v>#DIV/0!</v>
      </c>
      <c r="AJ1077" s="222" t="e">
        <f t="shared" si="433"/>
        <v>#DIV/0!</v>
      </c>
      <c r="AK1077" s="222" t="e">
        <f t="shared" si="434"/>
        <v>#DIV/0!</v>
      </c>
      <c r="AL1077" s="222" t="e">
        <f t="shared" si="435"/>
        <v>#DIV/0!</v>
      </c>
    </row>
    <row r="1078" spans="1:38" s="88" customFormat="1" ht="30" hidden="1" customHeight="1">
      <c r="A1078" s="88">
        <f>'CONSTRUCTION COST ESTIMATE'!A1078</f>
        <v>0</v>
      </c>
      <c r="B1078" s="91">
        <f>'CONSTRUCTION COST ESTIMATE'!B1078</f>
        <v>629.14400000000001</v>
      </c>
      <c r="C1078" s="92" t="str">
        <f>'CONSTRUCTION COST ESTIMATE'!C1078</f>
        <v>GATE VALVE (8 INCH)</v>
      </c>
      <c r="D1078" s="93" t="str">
        <f>'CONSTRUCTION COST ESTIMATE'!BB1078</f>
        <v>EA</v>
      </c>
      <c r="E1078" s="94">
        <f>'CONSTRUCTION COST ESTIMATE'!BA1078</f>
        <v>0</v>
      </c>
      <c r="F1078" s="220">
        <f>'CONSTRUCTION COST ESTIMATE'!BC1078</f>
        <v>0</v>
      </c>
      <c r="G1078" s="221">
        <f>'CONSTRUCTION COST ESTIMATE'!BD1078</f>
        <v>0</v>
      </c>
      <c r="H1078" s="220"/>
      <c r="I1078" s="220">
        <f t="shared" si="418"/>
        <v>0</v>
      </c>
      <c r="J1078" s="220"/>
      <c r="K1078" s="220">
        <f t="shared" si="419"/>
        <v>0</v>
      </c>
      <c r="L1078" s="220"/>
      <c r="M1078" s="220">
        <f t="shared" si="420"/>
        <v>0</v>
      </c>
      <c r="N1078" s="220"/>
      <c r="O1078" s="220">
        <f t="shared" si="421"/>
        <v>0</v>
      </c>
      <c r="P1078" s="220"/>
      <c r="Q1078" s="220">
        <f t="shared" si="422"/>
        <v>0</v>
      </c>
      <c r="R1078" s="220"/>
      <c r="S1078" s="220">
        <f t="shared" si="423"/>
        <v>0</v>
      </c>
      <c r="T1078" s="220"/>
      <c r="U1078" s="220">
        <f t="shared" si="424"/>
        <v>0</v>
      </c>
      <c r="V1078" s="220"/>
      <c r="W1078" s="220">
        <f t="shared" si="425"/>
        <v>0</v>
      </c>
      <c r="X1078" s="220"/>
      <c r="Y1078" s="220">
        <f t="shared" si="426"/>
        <v>0</v>
      </c>
      <c r="Z1078" s="220"/>
      <c r="AA1078" s="220">
        <f t="shared" si="427"/>
        <v>0</v>
      </c>
      <c r="AC1078" s="222" t="e">
        <f t="shared" si="436"/>
        <v>#DIV/0!</v>
      </c>
      <c r="AD1078" s="220" t="e">
        <f t="shared" si="428"/>
        <v>#NUM!</v>
      </c>
      <c r="AE1078" s="223" t="e">
        <f t="shared" si="429"/>
        <v>#NUM!</v>
      </c>
      <c r="AF1078" s="223" t="e">
        <f t="shared" si="430"/>
        <v>#NUM!</v>
      </c>
      <c r="AG1078" s="222" t="e">
        <f t="shared" si="431"/>
        <v>#NUM!</v>
      </c>
      <c r="AI1078" s="220" t="e">
        <f t="shared" si="432"/>
        <v>#DIV/0!</v>
      </c>
      <c r="AJ1078" s="222" t="e">
        <f t="shared" si="433"/>
        <v>#DIV/0!</v>
      </c>
      <c r="AK1078" s="222" t="e">
        <f t="shared" si="434"/>
        <v>#DIV/0!</v>
      </c>
      <c r="AL1078" s="222" t="e">
        <f t="shared" si="435"/>
        <v>#DIV/0!</v>
      </c>
    </row>
    <row r="1079" spans="1:38" s="88" customFormat="1" ht="30" hidden="1" customHeight="1">
      <c r="A1079" s="88">
        <f>'CONSTRUCTION COST ESTIMATE'!A1079</f>
        <v>0</v>
      </c>
      <c r="B1079" s="91">
        <f>'CONSTRUCTION COST ESTIMATE'!B1079</f>
        <v>629.14499999999998</v>
      </c>
      <c r="C1079" s="92" t="str">
        <f>'CONSTRUCTION COST ESTIMATE'!C1079</f>
        <v>GATE VALVE (18 INCH)</v>
      </c>
      <c r="D1079" s="93" t="str">
        <f>'CONSTRUCTION COST ESTIMATE'!BB1079</f>
        <v>EA</v>
      </c>
      <c r="E1079" s="94">
        <f>'CONSTRUCTION COST ESTIMATE'!BA1079</f>
        <v>0</v>
      </c>
      <c r="F1079" s="220">
        <f>'CONSTRUCTION COST ESTIMATE'!BC1079</f>
        <v>0</v>
      </c>
      <c r="G1079" s="221">
        <f>'CONSTRUCTION COST ESTIMATE'!BD1079</f>
        <v>0</v>
      </c>
      <c r="H1079" s="220"/>
      <c r="I1079" s="220">
        <f t="shared" si="418"/>
        <v>0</v>
      </c>
      <c r="J1079" s="220"/>
      <c r="K1079" s="220">
        <f t="shared" si="419"/>
        <v>0</v>
      </c>
      <c r="L1079" s="220"/>
      <c r="M1079" s="220">
        <f t="shared" si="420"/>
        <v>0</v>
      </c>
      <c r="N1079" s="220"/>
      <c r="O1079" s="220">
        <f t="shared" si="421"/>
        <v>0</v>
      </c>
      <c r="P1079" s="220"/>
      <c r="Q1079" s="220">
        <f t="shared" si="422"/>
        <v>0</v>
      </c>
      <c r="R1079" s="220"/>
      <c r="S1079" s="220">
        <f t="shared" si="423"/>
        <v>0</v>
      </c>
      <c r="T1079" s="220"/>
      <c r="U1079" s="220">
        <f t="shared" si="424"/>
        <v>0</v>
      </c>
      <c r="V1079" s="220"/>
      <c r="W1079" s="220">
        <f t="shared" si="425"/>
        <v>0</v>
      </c>
      <c r="X1079" s="220"/>
      <c r="Y1079" s="220">
        <f t="shared" si="426"/>
        <v>0</v>
      </c>
      <c r="Z1079" s="220"/>
      <c r="AA1079" s="220">
        <f t="shared" si="427"/>
        <v>0</v>
      </c>
      <c r="AC1079" s="222" t="e">
        <f t="shared" si="436"/>
        <v>#DIV/0!</v>
      </c>
      <c r="AD1079" s="220" t="e">
        <f t="shared" si="428"/>
        <v>#NUM!</v>
      </c>
      <c r="AE1079" s="223" t="e">
        <f t="shared" si="429"/>
        <v>#NUM!</v>
      </c>
      <c r="AF1079" s="223" t="e">
        <f t="shared" si="430"/>
        <v>#NUM!</v>
      </c>
      <c r="AG1079" s="222" t="e">
        <f t="shared" si="431"/>
        <v>#NUM!</v>
      </c>
      <c r="AI1079" s="220" t="e">
        <f t="shared" si="432"/>
        <v>#DIV/0!</v>
      </c>
      <c r="AJ1079" s="222" t="e">
        <f t="shared" si="433"/>
        <v>#DIV/0!</v>
      </c>
      <c r="AK1079" s="222" t="e">
        <f t="shared" si="434"/>
        <v>#DIV/0!</v>
      </c>
      <c r="AL1079" s="222" t="e">
        <f t="shared" si="435"/>
        <v>#DIV/0!</v>
      </c>
    </row>
    <row r="1080" spans="1:38" s="88" customFormat="1" ht="30" hidden="1" customHeight="1">
      <c r="A1080" s="88">
        <f>'CONSTRUCTION COST ESTIMATE'!A1080</f>
        <v>0</v>
      </c>
      <c r="B1080" s="91">
        <f>'CONSTRUCTION COST ESTIMATE'!B1080</f>
        <v>629.14599999999996</v>
      </c>
      <c r="C1080" s="92" t="str">
        <f>'CONSTRUCTION COST ESTIMATE'!C1080</f>
        <v>ABANDON WATER LINE</v>
      </c>
      <c r="D1080" s="93" t="str">
        <f>'CONSTRUCTION COST ESTIMATE'!BB1080</f>
        <v>EA</v>
      </c>
      <c r="E1080" s="94">
        <f>'CONSTRUCTION COST ESTIMATE'!BA1080</f>
        <v>0</v>
      </c>
      <c r="F1080" s="220">
        <f>'CONSTRUCTION COST ESTIMATE'!BC1080</f>
        <v>0</v>
      </c>
      <c r="G1080" s="221">
        <f>'CONSTRUCTION COST ESTIMATE'!BD1080</f>
        <v>0</v>
      </c>
      <c r="H1080" s="220"/>
      <c r="I1080" s="220">
        <f t="shared" si="418"/>
        <v>0</v>
      </c>
      <c r="J1080" s="220"/>
      <c r="K1080" s="220">
        <f t="shared" si="419"/>
        <v>0</v>
      </c>
      <c r="L1080" s="220"/>
      <c r="M1080" s="220">
        <f t="shared" si="420"/>
        <v>0</v>
      </c>
      <c r="N1080" s="220"/>
      <c r="O1080" s="220">
        <f t="shared" si="421"/>
        <v>0</v>
      </c>
      <c r="P1080" s="220"/>
      <c r="Q1080" s="220">
        <f t="shared" si="422"/>
        <v>0</v>
      </c>
      <c r="R1080" s="220"/>
      <c r="S1080" s="220">
        <f t="shared" si="423"/>
        <v>0</v>
      </c>
      <c r="T1080" s="220"/>
      <c r="U1080" s="220">
        <f t="shared" si="424"/>
        <v>0</v>
      </c>
      <c r="V1080" s="220"/>
      <c r="W1080" s="220">
        <f t="shared" si="425"/>
        <v>0</v>
      </c>
      <c r="X1080" s="220"/>
      <c r="Y1080" s="220">
        <f t="shared" si="426"/>
        <v>0</v>
      </c>
      <c r="Z1080" s="220"/>
      <c r="AA1080" s="220">
        <f t="shared" si="427"/>
        <v>0</v>
      </c>
      <c r="AC1080" s="222" t="e">
        <f t="shared" si="436"/>
        <v>#DIV/0!</v>
      </c>
      <c r="AD1080" s="220" t="e">
        <f t="shared" si="428"/>
        <v>#NUM!</v>
      </c>
      <c r="AE1080" s="223" t="e">
        <f t="shared" si="429"/>
        <v>#NUM!</v>
      </c>
      <c r="AF1080" s="223" t="e">
        <f t="shared" si="430"/>
        <v>#NUM!</v>
      </c>
      <c r="AG1080" s="222" t="e">
        <f t="shared" si="431"/>
        <v>#NUM!</v>
      </c>
      <c r="AI1080" s="220" t="e">
        <f t="shared" si="432"/>
        <v>#DIV/0!</v>
      </c>
      <c r="AJ1080" s="222" t="e">
        <f t="shared" si="433"/>
        <v>#DIV/0!</v>
      </c>
      <c r="AK1080" s="222" t="e">
        <f t="shared" si="434"/>
        <v>#DIV/0!</v>
      </c>
      <c r="AL1080" s="222" t="e">
        <f t="shared" si="435"/>
        <v>#DIV/0!</v>
      </c>
    </row>
    <row r="1081" spans="1:38" s="88" customFormat="1" ht="30" hidden="1" customHeight="1">
      <c r="A1081" s="88">
        <f>'CONSTRUCTION COST ESTIMATE'!A1081</f>
        <v>0</v>
      </c>
      <c r="B1081" s="91">
        <f>'CONSTRUCTION COST ESTIMATE'!B1081</f>
        <v>629.14700000000005</v>
      </c>
      <c r="C1081" s="92" t="str">
        <f>'CONSTRUCTION COST ESTIMATE'!C1081</f>
        <v>ADJUST EXISTING WATER VALVE COVER TO FINISHED GRADE</v>
      </c>
      <c r="D1081" s="93" t="str">
        <f>'CONSTRUCTION COST ESTIMATE'!BB1081</f>
        <v>EA</v>
      </c>
      <c r="E1081" s="94">
        <f>'CONSTRUCTION COST ESTIMATE'!BA1081</f>
        <v>0</v>
      </c>
      <c r="F1081" s="220">
        <f>'CONSTRUCTION COST ESTIMATE'!BC1081</f>
        <v>0</v>
      </c>
      <c r="G1081" s="221">
        <f>'CONSTRUCTION COST ESTIMATE'!BD1081</f>
        <v>0</v>
      </c>
      <c r="H1081" s="220"/>
      <c r="I1081" s="220">
        <f t="shared" si="418"/>
        <v>0</v>
      </c>
      <c r="J1081" s="220"/>
      <c r="K1081" s="220">
        <f t="shared" si="419"/>
        <v>0</v>
      </c>
      <c r="L1081" s="220"/>
      <c r="M1081" s="220">
        <f t="shared" si="420"/>
        <v>0</v>
      </c>
      <c r="N1081" s="220"/>
      <c r="O1081" s="220">
        <f t="shared" si="421"/>
        <v>0</v>
      </c>
      <c r="P1081" s="220"/>
      <c r="Q1081" s="220">
        <f t="shared" si="422"/>
        <v>0</v>
      </c>
      <c r="R1081" s="220"/>
      <c r="S1081" s="220">
        <f t="shared" si="423"/>
        <v>0</v>
      </c>
      <c r="T1081" s="220"/>
      <c r="U1081" s="220">
        <f t="shared" si="424"/>
        <v>0</v>
      </c>
      <c r="V1081" s="220"/>
      <c r="W1081" s="220">
        <f t="shared" si="425"/>
        <v>0</v>
      </c>
      <c r="X1081" s="220"/>
      <c r="Y1081" s="220">
        <f t="shared" si="426"/>
        <v>0</v>
      </c>
      <c r="Z1081" s="220"/>
      <c r="AA1081" s="220">
        <f t="shared" si="427"/>
        <v>0</v>
      </c>
      <c r="AC1081" s="222" t="e">
        <f t="shared" si="436"/>
        <v>#DIV/0!</v>
      </c>
      <c r="AD1081" s="220" t="e">
        <f t="shared" si="428"/>
        <v>#NUM!</v>
      </c>
      <c r="AE1081" s="223" t="e">
        <f t="shared" si="429"/>
        <v>#NUM!</v>
      </c>
      <c r="AF1081" s="223" t="e">
        <f t="shared" si="430"/>
        <v>#NUM!</v>
      </c>
      <c r="AG1081" s="222" t="e">
        <f t="shared" si="431"/>
        <v>#NUM!</v>
      </c>
      <c r="AI1081" s="220" t="e">
        <f t="shared" si="432"/>
        <v>#DIV/0!</v>
      </c>
      <c r="AJ1081" s="222" t="e">
        <f t="shared" si="433"/>
        <v>#DIV/0!</v>
      </c>
      <c r="AK1081" s="222" t="e">
        <f t="shared" si="434"/>
        <v>#DIV/0!</v>
      </c>
      <c r="AL1081" s="222" t="e">
        <f t="shared" si="435"/>
        <v>#DIV/0!</v>
      </c>
    </row>
    <row r="1082" spans="1:38" s="88" customFormat="1" ht="30" hidden="1" customHeight="1">
      <c r="A1082" s="88">
        <f>'CONSTRUCTION COST ESTIMATE'!A1082</f>
        <v>0</v>
      </c>
      <c r="B1082" s="91">
        <f>'CONSTRUCTION COST ESTIMATE'!B1082</f>
        <v>629.15</v>
      </c>
      <c r="C1082" s="92" t="str">
        <f>'CONSTRUCTION COST ESTIMATE'!C1082</f>
        <v>RELOCATE AIR VALVE ASSEMBLY</v>
      </c>
      <c r="D1082" s="93" t="str">
        <f>'CONSTRUCTION COST ESTIMATE'!BB1082</f>
        <v>EA</v>
      </c>
      <c r="E1082" s="94">
        <f>'CONSTRUCTION COST ESTIMATE'!BA1082</f>
        <v>0</v>
      </c>
      <c r="F1082" s="220">
        <f>'CONSTRUCTION COST ESTIMATE'!BC1082</f>
        <v>0</v>
      </c>
      <c r="G1082" s="221">
        <f>'CONSTRUCTION COST ESTIMATE'!BD1082</f>
        <v>0</v>
      </c>
      <c r="H1082" s="220"/>
      <c r="I1082" s="220">
        <f t="shared" si="418"/>
        <v>0</v>
      </c>
      <c r="J1082" s="220"/>
      <c r="K1082" s="220">
        <f t="shared" si="419"/>
        <v>0</v>
      </c>
      <c r="L1082" s="220"/>
      <c r="M1082" s="220">
        <f t="shared" si="420"/>
        <v>0</v>
      </c>
      <c r="N1082" s="220"/>
      <c r="O1082" s="220">
        <f t="shared" si="421"/>
        <v>0</v>
      </c>
      <c r="P1082" s="220"/>
      <c r="Q1082" s="220">
        <f t="shared" si="422"/>
        <v>0</v>
      </c>
      <c r="R1082" s="220"/>
      <c r="S1082" s="220">
        <f t="shared" si="423"/>
        <v>0</v>
      </c>
      <c r="T1082" s="220"/>
      <c r="U1082" s="220">
        <f t="shared" si="424"/>
        <v>0</v>
      </c>
      <c r="V1082" s="220"/>
      <c r="W1082" s="220">
        <f t="shared" si="425"/>
        <v>0</v>
      </c>
      <c r="X1082" s="220"/>
      <c r="Y1082" s="220">
        <f t="shared" si="426"/>
        <v>0</v>
      </c>
      <c r="Z1082" s="220"/>
      <c r="AA1082" s="220">
        <f t="shared" si="427"/>
        <v>0</v>
      </c>
      <c r="AC1082" s="222" t="e">
        <f t="shared" si="436"/>
        <v>#DIV/0!</v>
      </c>
      <c r="AD1082" s="220" t="e">
        <f t="shared" si="428"/>
        <v>#NUM!</v>
      </c>
      <c r="AE1082" s="223" t="e">
        <f t="shared" si="429"/>
        <v>#NUM!</v>
      </c>
      <c r="AF1082" s="223" t="e">
        <f t="shared" si="430"/>
        <v>#NUM!</v>
      </c>
      <c r="AG1082" s="222" t="e">
        <f t="shared" si="431"/>
        <v>#NUM!</v>
      </c>
      <c r="AI1082" s="220" t="e">
        <f t="shared" si="432"/>
        <v>#DIV/0!</v>
      </c>
      <c r="AJ1082" s="222" t="e">
        <f t="shared" si="433"/>
        <v>#DIV/0!</v>
      </c>
      <c r="AK1082" s="222" t="e">
        <f t="shared" si="434"/>
        <v>#DIV/0!</v>
      </c>
      <c r="AL1082" s="222" t="e">
        <f t="shared" si="435"/>
        <v>#DIV/0!</v>
      </c>
    </row>
    <row r="1083" spans="1:38" s="88" customFormat="1" ht="30" hidden="1" customHeight="1">
      <c r="A1083" s="88">
        <f>'CONSTRUCTION COST ESTIMATE'!A1083</f>
        <v>0</v>
      </c>
      <c r="B1083" s="91">
        <f>'CONSTRUCTION COST ESTIMATE'!B1083</f>
        <v>629.15099999999995</v>
      </c>
      <c r="C1083" s="92" t="str">
        <f>'CONSTRUCTION COST ESTIMATE'!C1083</f>
        <v>TAPPING SLEEVE AND VALVE</v>
      </c>
      <c r="D1083" s="93" t="str">
        <f>'CONSTRUCTION COST ESTIMATE'!BB1083</f>
        <v>EA</v>
      </c>
      <c r="E1083" s="94">
        <f>'CONSTRUCTION COST ESTIMATE'!BA1083</f>
        <v>0</v>
      </c>
      <c r="F1083" s="220">
        <f>'CONSTRUCTION COST ESTIMATE'!BC1083</f>
        <v>0</v>
      </c>
      <c r="G1083" s="221">
        <f>'CONSTRUCTION COST ESTIMATE'!BD1083</f>
        <v>0</v>
      </c>
      <c r="H1083" s="220"/>
      <c r="I1083" s="220">
        <f t="shared" si="418"/>
        <v>0</v>
      </c>
      <c r="J1083" s="220"/>
      <c r="K1083" s="220">
        <f t="shared" si="419"/>
        <v>0</v>
      </c>
      <c r="L1083" s="220"/>
      <c r="M1083" s="220">
        <f t="shared" si="420"/>
        <v>0</v>
      </c>
      <c r="N1083" s="220"/>
      <c r="O1083" s="220">
        <f t="shared" si="421"/>
        <v>0</v>
      </c>
      <c r="P1083" s="220"/>
      <c r="Q1083" s="220">
        <f t="shared" si="422"/>
        <v>0</v>
      </c>
      <c r="R1083" s="220"/>
      <c r="S1083" s="220">
        <f t="shared" si="423"/>
        <v>0</v>
      </c>
      <c r="T1083" s="220"/>
      <c r="U1083" s="220">
        <f t="shared" si="424"/>
        <v>0</v>
      </c>
      <c r="V1083" s="220"/>
      <c r="W1083" s="220">
        <f t="shared" si="425"/>
        <v>0</v>
      </c>
      <c r="X1083" s="220"/>
      <c r="Y1083" s="220">
        <f t="shared" si="426"/>
        <v>0</v>
      </c>
      <c r="Z1083" s="220"/>
      <c r="AA1083" s="220">
        <f t="shared" si="427"/>
        <v>0</v>
      </c>
      <c r="AC1083" s="222" t="e">
        <f t="shared" si="436"/>
        <v>#DIV/0!</v>
      </c>
      <c r="AD1083" s="220" t="e">
        <f t="shared" si="428"/>
        <v>#NUM!</v>
      </c>
      <c r="AE1083" s="223" t="e">
        <f t="shared" si="429"/>
        <v>#NUM!</v>
      </c>
      <c r="AF1083" s="223" t="e">
        <f t="shared" si="430"/>
        <v>#NUM!</v>
      </c>
      <c r="AG1083" s="222" t="e">
        <f t="shared" si="431"/>
        <v>#NUM!</v>
      </c>
      <c r="AI1083" s="220" t="e">
        <f t="shared" si="432"/>
        <v>#DIV/0!</v>
      </c>
      <c r="AJ1083" s="222" t="e">
        <f t="shared" si="433"/>
        <v>#DIV/0!</v>
      </c>
      <c r="AK1083" s="222" t="e">
        <f t="shared" si="434"/>
        <v>#DIV/0!</v>
      </c>
      <c r="AL1083" s="222" t="e">
        <f t="shared" si="435"/>
        <v>#DIV/0!</v>
      </c>
    </row>
    <row r="1084" spans="1:38" s="88" customFormat="1" ht="30" hidden="1" customHeight="1">
      <c r="A1084" s="88">
        <f>'CONSTRUCTION COST ESTIMATE'!A1084</f>
        <v>0</v>
      </c>
      <c r="B1084" s="91">
        <f>'CONSTRUCTION COST ESTIMATE'!B1084</f>
        <v>629.15200000000004</v>
      </c>
      <c r="C1084" s="92" t="str">
        <f>'CONSTRUCTION COST ESTIMATE'!C1084</f>
        <v>INSTALL WATER SERVICE</v>
      </c>
      <c r="D1084" s="93" t="str">
        <f>'CONSTRUCTION COST ESTIMATE'!BB1084</f>
        <v>LS</v>
      </c>
      <c r="E1084" s="94">
        <f>'CONSTRUCTION COST ESTIMATE'!BA1084</f>
        <v>0</v>
      </c>
      <c r="F1084" s="220">
        <f>'CONSTRUCTION COST ESTIMATE'!BC1084</f>
        <v>0</v>
      </c>
      <c r="G1084" s="221">
        <f>'CONSTRUCTION COST ESTIMATE'!BD1084</f>
        <v>0</v>
      </c>
      <c r="H1084" s="220"/>
      <c r="I1084" s="220">
        <f t="shared" si="418"/>
        <v>0</v>
      </c>
      <c r="J1084" s="220"/>
      <c r="K1084" s="220">
        <f t="shared" si="419"/>
        <v>0</v>
      </c>
      <c r="L1084" s="220"/>
      <c r="M1084" s="220">
        <f t="shared" si="420"/>
        <v>0</v>
      </c>
      <c r="N1084" s="220"/>
      <c r="O1084" s="220">
        <f t="shared" si="421"/>
        <v>0</v>
      </c>
      <c r="P1084" s="220"/>
      <c r="Q1084" s="220">
        <f t="shared" si="422"/>
        <v>0</v>
      </c>
      <c r="R1084" s="220"/>
      <c r="S1084" s="220">
        <f t="shared" si="423"/>
        <v>0</v>
      </c>
      <c r="T1084" s="220"/>
      <c r="U1084" s="220">
        <f t="shared" si="424"/>
        <v>0</v>
      </c>
      <c r="V1084" s="220"/>
      <c r="W1084" s="220">
        <f t="shared" si="425"/>
        <v>0</v>
      </c>
      <c r="X1084" s="220"/>
      <c r="Y1084" s="220">
        <f t="shared" si="426"/>
        <v>0</v>
      </c>
      <c r="Z1084" s="220"/>
      <c r="AA1084" s="220">
        <f t="shared" si="427"/>
        <v>0</v>
      </c>
      <c r="AC1084" s="222" t="e">
        <f t="shared" si="436"/>
        <v>#DIV/0!</v>
      </c>
      <c r="AD1084" s="220" t="e">
        <f t="shared" si="428"/>
        <v>#NUM!</v>
      </c>
      <c r="AE1084" s="223" t="e">
        <f t="shared" si="429"/>
        <v>#NUM!</v>
      </c>
      <c r="AF1084" s="223" t="e">
        <f t="shared" si="430"/>
        <v>#NUM!</v>
      </c>
      <c r="AG1084" s="222" t="e">
        <f t="shared" si="431"/>
        <v>#NUM!</v>
      </c>
      <c r="AI1084" s="220" t="e">
        <f t="shared" si="432"/>
        <v>#DIV/0!</v>
      </c>
      <c r="AJ1084" s="222" t="e">
        <f t="shared" si="433"/>
        <v>#DIV/0!</v>
      </c>
      <c r="AK1084" s="222" t="e">
        <f t="shared" si="434"/>
        <v>#DIV/0!</v>
      </c>
      <c r="AL1084" s="222" t="e">
        <f t="shared" si="435"/>
        <v>#DIV/0!</v>
      </c>
    </row>
    <row r="1085" spans="1:38" s="88" customFormat="1" ht="30" hidden="1" customHeight="1">
      <c r="A1085" s="88">
        <f>'CONSTRUCTION COST ESTIMATE'!A1085</f>
        <v>0</v>
      </c>
      <c r="B1085" s="91">
        <f>'CONSTRUCTION COST ESTIMATE'!B1085</f>
        <v>629.15300000000002</v>
      </c>
      <c r="C1085" s="92" t="str">
        <f>'CONSTRUCTION COST ESTIMATE'!C1085</f>
        <v>RELOCATE 1 INCH WATER SERVICE</v>
      </c>
      <c r="D1085" s="93" t="str">
        <f>'CONSTRUCTION COST ESTIMATE'!BB1085</f>
        <v>LS</v>
      </c>
      <c r="E1085" s="94">
        <f>'CONSTRUCTION COST ESTIMATE'!BA1085</f>
        <v>0</v>
      </c>
      <c r="F1085" s="220">
        <f>'CONSTRUCTION COST ESTIMATE'!BC1085</f>
        <v>0</v>
      </c>
      <c r="G1085" s="221">
        <f>'CONSTRUCTION COST ESTIMATE'!BD1085</f>
        <v>0</v>
      </c>
      <c r="H1085" s="220"/>
      <c r="I1085" s="220">
        <f t="shared" si="418"/>
        <v>0</v>
      </c>
      <c r="J1085" s="220"/>
      <c r="K1085" s="220">
        <f t="shared" si="419"/>
        <v>0</v>
      </c>
      <c r="L1085" s="220"/>
      <c r="M1085" s="220">
        <f t="shared" si="420"/>
        <v>0</v>
      </c>
      <c r="N1085" s="220"/>
      <c r="O1085" s="220">
        <f t="shared" si="421"/>
        <v>0</v>
      </c>
      <c r="P1085" s="220"/>
      <c r="Q1085" s="220">
        <f t="shared" si="422"/>
        <v>0</v>
      </c>
      <c r="R1085" s="220"/>
      <c r="S1085" s="220">
        <f t="shared" si="423"/>
        <v>0</v>
      </c>
      <c r="T1085" s="220"/>
      <c r="U1085" s="220">
        <f t="shared" si="424"/>
        <v>0</v>
      </c>
      <c r="V1085" s="220"/>
      <c r="W1085" s="220">
        <f t="shared" si="425"/>
        <v>0</v>
      </c>
      <c r="X1085" s="220"/>
      <c r="Y1085" s="220">
        <f t="shared" si="426"/>
        <v>0</v>
      </c>
      <c r="Z1085" s="220"/>
      <c r="AA1085" s="220">
        <f t="shared" si="427"/>
        <v>0</v>
      </c>
      <c r="AC1085" s="222" t="e">
        <f t="shared" si="436"/>
        <v>#DIV/0!</v>
      </c>
      <c r="AD1085" s="220" t="e">
        <f t="shared" si="428"/>
        <v>#NUM!</v>
      </c>
      <c r="AE1085" s="223" t="e">
        <f t="shared" si="429"/>
        <v>#NUM!</v>
      </c>
      <c r="AF1085" s="223" t="e">
        <f t="shared" si="430"/>
        <v>#NUM!</v>
      </c>
      <c r="AG1085" s="222" t="e">
        <f t="shared" si="431"/>
        <v>#NUM!</v>
      </c>
      <c r="AI1085" s="220" t="e">
        <f t="shared" si="432"/>
        <v>#DIV/0!</v>
      </c>
      <c r="AJ1085" s="222" t="e">
        <f t="shared" si="433"/>
        <v>#DIV/0!</v>
      </c>
      <c r="AK1085" s="222" t="e">
        <f t="shared" si="434"/>
        <v>#DIV/0!</v>
      </c>
      <c r="AL1085" s="222" t="e">
        <f t="shared" si="435"/>
        <v>#DIV/0!</v>
      </c>
    </row>
    <row r="1086" spans="1:38" s="88" customFormat="1" ht="30" hidden="1" customHeight="1">
      <c r="A1086" s="88">
        <f>'CONSTRUCTION COST ESTIMATE'!A1086</f>
        <v>0</v>
      </c>
      <c r="B1086" s="91">
        <f>'CONSTRUCTION COST ESTIMATE'!B1086</f>
        <v>629.154</v>
      </c>
      <c r="C1086" s="92" t="str">
        <f>'CONSTRUCTION COST ESTIMATE'!C1086</f>
        <v>1 INCH COPPER WATERLINE</v>
      </c>
      <c r="D1086" s="93" t="str">
        <f>'CONSTRUCTION COST ESTIMATE'!BB1086</f>
        <v>LF</v>
      </c>
      <c r="E1086" s="94">
        <f>'CONSTRUCTION COST ESTIMATE'!BA1086</f>
        <v>0</v>
      </c>
      <c r="F1086" s="220">
        <f>'CONSTRUCTION COST ESTIMATE'!BC1086</f>
        <v>0</v>
      </c>
      <c r="G1086" s="221">
        <f>'CONSTRUCTION COST ESTIMATE'!BD1086</f>
        <v>0</v>
      </c>
      <c r="H1086" s="220"/>
      <c r="I1086" s="220">
        <f t="shared" si="418"/>
        <v>0</v>
      </c>
      <c r="J1086" s="220"/>
      <c r="K1086" s="220">
        <f t="shared" si="419"/>
        <v>0</v>
      </c>
      <c r="L1086" s="220"/>
      <c r="M1086" s="220">
        <f t="shared" si="420"/>
        <v>0</v>
      </c>
      <c r="N1086" s="220"/>
      <c r="O1086" s="220">
        <f t="shared" si="421"/>
        <v>0</v>
      </c>
      <c r="P1086" s="220"/>
      <c r="Q1086" s="220">
        <f t="shared" si="422"/>
        <v>0</v>
      </c>
      <c r="R1086" s="220"/>
      <c r="S1086" s="220">
        <f t="shared" si="423"/>
        <v>0</v>
      </c>
      <c r="T1086" s="220"/>
      <c r="U1086" s="220">
        <f t="shared" si="424"/>
        <v>0</v>
      </c>
      <c r="V1086" s="220"/>
      <c r="W1086" s="220">
        <f t="shared" si="425"/>
        <v>0</v>
      </c>
      <c r="X1086" s="220"/>
      <c r="Y1086" s="220">
        <f t="shared" si="426"/>
        <v>0</v>
      </c>
      <c r="Z1086" s="220"/>
      <c r="AA1086" s="220">
        <f t="shared" si="427"/>
        <v>0</v>
      </c>
      <c r="AC1086" s="222" t="e">
        <f t="shared" si="436"/>
        <v>#DIV/0!</v>
      </c>
      <c r="AD1086" s="220" t="e">
        <f t="shared" si="428"/>
        <v>#NUM!</v>
      </c>
      <c r="AE1086" s="223" t="e">
        <f t="shared" si="429"/>
        <v>#NUM!</v>
      </c>
      <c r="AF1086" s="223" t="e">
        <f t="shared" si="430"/>
        <v>#NUM!</v>
      </c>
      <c r="AG1086" s="222" t="e">
        <f t="shared" si="431"/>
        <v>#NUM!</v>
      </c>
      <c r="AI1086" s="220" t="e">
        <f t="shared" si="432"/>
        <v>#DIV/0!</v>
      </c>
      <c r="AJ1086" s="222" t="e">
        <f t="shared" si="433"/>
        <v>#DIV/0!</v>
      </c>
      <c r="AK1086" s="222" t="e">
        <f t="shared" si="434"/>
        <v>#DIV/0!</v>
      </c>
      <c r="AL1086" s="222" t="e">
        <f t="shared" si="435"/>
        <v>#DIV/0!</v>
      </c>
    </row>
    <row r="1087" spans="1:38" s="88" customFormat="1" ht="30" hidden="1" customHeight="1">
      <c r="A1087" s="88">
        <f>'CONSTRUCTION COST ESTIMATE'!A1087</f>
        <v>0</v>
      </c>
      <c r="B1087" s="91">
        <f>'CONSTRUCTION COST ESTIMATE'!B1087</f>
        <v>629.15499999999997</v>
      </c>
      <c r="C1087" s="92" t="str">
        <f>'CONSTRUCTION COST ESTIMATE'!C1087</f>
        <v>6 INCH DUCTILE IRON WATERLINE</v>
      </c>
      <c r="D1087" s="93" t="str">
        <f>'CONSTRUCTION COST ESTIMATE'!BB1087</f>
        <v>LF</v>
      </c>
      <c r="E1087" s="94">
        <f>'CONSTRUCTION COST ESTIMATE'!BA1087</f>
        <v>0</v>
      </c>
      <c r="F1087" s="220">
        <f>'CONSTRUCTION COST ESTIMATE'!BC1087</f>
        <v>0</v>
      </c>
      <c r="G1087" s="221">
        <f>'CONSTRUCTION COST ESTIMATE'!BD1087</f>
        <v>0</v>
      </c>
      <c r="H1087" s="220"/>
      <c r="I1087" s="220">
        <f t="shared" si="418"/>
        <v>0</v>
      </c>
      <c r="J1087" s="220"/>
      <c r="K1087" s="220">
        <f t="shared" si="419"/>
        <v>0</v>
      </c>
      <c r="L1087" s="220"/>
      <c r="M1087" s="220">
        <f t="shared" si="420"/>
        <v>0</v>
      </c>
      <c r="N1087" s="220"/>
      <c r="O1087" s="220">
        <f t="shared" si="421"/>
        <v>0</v>
      </c>
      <c r="P1087" s="220"/>
      <c r="Q1087" s="220">
        <f t="shared" si="422"/>
        <v>0</v>
      </c>
      <c r="R1087" s="220"/>
      <c r="S1087" s="220">
        <f t="shared" si="423"/>
        <v>0</v>
      </c>
      <c r="T1087" s="220"/>
      <c r="U1087" s="220">
        <f t="shared" si="424"/>
        <v>0</v>
      </c>
      <c r="V1087" s="220"/>
      <c r="W1087" s="220">
        <f t="shared" si="425"/>
        <v>0</v>
      </c>
      <c r="X1087" s="220"/>
      <c r="Y1087" s="220">
        <f t="shared" si="426"/>
        <v>0</v>
      </c>
      <c r="Z1087" s="220"/>
      <c r="AA1087" s="220">
        <f t="shared" si="427"/>
        <v>0</v>
      </c>
      <c r="AC1087" s="222" t="e">
        <f t="shared" si="436"/>
        <v>#DIV/0!</v>
      </c>
      <c r="AD1087" s="220" t="e">
        <f t="shared" si="428"/>
        <v>#NUM!</v>
      </c>
      <c r="AE1087" s="223" t="e">
        <f t="shared" si="429"/>
        <v>#NUM!</v>
      </c>
      <c r="AF1087" s="223" t="e">
        <f t="shared" si="430"/>
        <v>#NUM!</v>
      </c>
      <c r="AG1087" s="222" t="e">
        <f t="shared" si="431"/>
        <v>#NUM!</v>
      </c>
      <c r="AI1087" s="220" t="e">
        <f t="shared" si="432"/>
        <v>#DIV/0!</v>
      </c>
      <c r="AJ1087" s="222" t="e">
        <f t="shared" si="433"/>
        <v>#DIV/0!</v>
      </c>
      <c r="AK1087" s="222" t="e">
        <f t="shared" si="434"/>
        <v>#DIV/0!</v>
      </c>
      <c r="AL1087" s="222" t="e">
        <f t="shared" si="435"/>
        <v>#DIV/0!</v>
      </c>
    </row>
    <row r="1088" spans="1:38" s="88" customFormat="1" ht="30" hidden="1" customHeight="1">
      <c r="A1088" s="88">
        <f>'CONSTRUCTION COST ESTIMATE'!A1088</f>
        <v>0</v>
      </c>
      <c r="B1088" s="91">
        <f>'CONSTRUCTION COST ESTIMATE'!B1088</f>
        <v>629.15599999999995</v>
      </c>
      <c r="C1088" s="92" t="str">
        <f>'CONSTRUCTION COST ESTIMATE'!C1088</f>
        <v>8 INCH DUCTILE IRON WATERLINE</v>
      </c>
      <c r="D1088" s="93" t="str">
        <f>'CONSTRUCTION COST ESTIMATE'!BB1088</f>
        <v>LF</v>
      </c>
      <c r="E1088" s="94">
        <f>'CONSTRUCTION COST ESTIMATE'!BA1088</f>
        <v>0</v>
      </c>
      <c r="F1088" s="220">
        <f>'CONSTRUCTION COST ESTIMATE'!BC1088</f>
        <v>0</v>
      </c>
      <c r="G1088" s="221">
        <f>'CONSTRUCTION COST ESTIMATE'!BD1088</f>
        <v>0</v>
      </c>
      <c r="H1088" s="220"/>
      <c r="I1088" s="220">
        <f t="shared" si="418"/>
        <v>0</v>
      </c>
      <c r="J1088" s="220"/>
      <c r="K1088" s="220">
        <f t="shared" si="419"/>
        <v>0</v>
      </c>
      <c r="L1088" s="220"/>
      <c r="M1088" s="220">
        <f t="shared" si="420"/>
        <v>0</v>
      </c>
      <c r="N1088" s="220"/>
      <c r="O1088" s="220">
        <f t="shared" si="421"/>
        <v>0</v>
      </c>
      <c r="P1088" s="220"/>
      <c r="Q1088" s="220">
        <f t="shared" si="422"/>
        <v>0</v>
      </c>
      <c r="R1088" s="220"/>
      <c r="S1088" s="220">
        <f t="shared" si="423"/>
        <v>0</v>
      </c>
      <c r="T1088" s="220"/>
      <c r="U1088" s="220">
        <f t="shared" si="424"/>
        <v>0</v>
      </c>
      <c r="V1088" s="220"/>
      <c r="W1088" s="220">
        <f t="shared" si="425"/>
        <v>0</v>
      </c>
      <c r="X1088" s="220"/>
      <c r="Y1088" s="220">
        <f t="shared" si="426"/>
        <v>0</v>
      </c>
      <c r="Z1088" s="220"/>
      <c r="AA1088" s="220">
        <f t="shared" si="427"/>
        <v>0</v>
      </c>
      <c r="AC1088" s="222" t="e">
        <f t="shared" si="436"/>
        <v>#DIV/0!</v>
      </c>
      <c r="AD1088" s="220" t="e">
        <f t="shared" si="428"/>
        <v>#NUM!</v>
      </c>
      <c r="AE1088" s="223" t="e">
        <f t="shared" si="429"/>
        <v>#NUM!</v>
      </c>
      <c r="AF1088" s="223" t="e">
        <f t="shared" si="430"/>
        <v>#NUM!</v>
      </c>
      <c r="AG1088" s="222" t="e">
        <f t="shared" si="431"/>
        <v>#NUM!</v>
      </c>
      <c r="AI1088" s="220" t="e">
        <f t="shared" si="432"/>
        <v>#DIV/0!</v>
      </c>
      <c r="AJ1088" s="222" t="e">
        <f t="shared" si="433"/>
        <v>#DIV/0!</v>
      </c>
      <c r="AK1088" s="222" t="e">
        <f t="shared" si="434"/>
        <v>#DIV/0!</v>
      </c>
      <c r="AL1088" s="222" t="e">
        <f t="shared" si="435"/>
        <v>#DIV/0!</v>
      </c>
    </row>
    <row r="1089" spans="1:38" s="88" customFormat="1" ht="30" hidden="1" customHeight="1">
      <c r="A1089" s="88">
        <f>'CONSTRUCTION COST ESTIMATE'!A1089</f>
        <v>0</v>
      </c>
      <c r="B1089" s="91">
        <f>'CONSTRUCTION COST ESTIMATE'!B1089</f>
        <v>629.15700000000004</v>
      </c>
      <c r="C1089" s="92" t="str">
        <f>'CONSTRUCTION COST ESTIMATE'!C1089</f>
        <v>12 INCH DUCTILE IRON WATERLINE</v>
      </c>
      <c r="D1089" s="93" t="str">
        <f>'CONSTRUCTION COST ESTIMATE'!BB1089</f>
        <v>LF</v>
      </c>
      <c r="E1089" s="94">
        <f>'CONSTRUCTION COST ESTIMATE'!BA1089</f>
        <v>0</v>
      </c>
      <c r="F1089" s="220">
        <f>'CONSTRUCTION COST ESTIMATE'!BC1089</f>
        <v>0</v>
      </c>
      <c r="G1089" s="221">
        <f>'CONSTRUCTION COST ESTIMATE'!BD1089</f>
        <v>0</v>
      </c>
      <c r="H1089" s="220"/>
      <c r="I1089" s="220">
        <f t="shared" si="418"/>
        <v>0</v>
      </c>
      <c r="J1089" s="220"/>
      <c r="K1089" s="220">
        <f t="shared" si="419"/>
        <v>0</v>
      </c>
      <c r="L1089" s="220"/>
      <c r="M1089" s="220">
        <f t="shared" si="420"/>
        <v>0</v>
      </c>
      <c r="N1089" s="220"/>
      <c r="O1089" s="220">
        <f t="shared" si="421"/>
        <v>0</v>
      </c>
      <c r="P1089" s="220"/>
      <c r="Q1089" s="220">
        <f t="shared" si="422"/>
        <v>0</v>
      </c>
      <c r="R1089" s="220"/>
      <c r="S1089" s="220">
        <f t="shared" si="423"/>
        <v>0</v>
      </c>
      <c r="T1089" s="220"/>
      <c r="U1089" s="220">
        <f t="shared" si="424"/>
        <v>0</v>
      </c>
      <c r="V1089" s="220"/>
      <c r="W1089" s="220">
        <f t="shared" si="425"/>
        <v>0</v>
      </c>
      <c r="X1089" s="220"/>
      <c r="Y1089" s="220">
        <f t="shared" si="426"/>
        <v>0</v>
      </c>
      <c r="Z1089" s="220"/>
      <c r="AA1089" s="220">
        <f t="shared" si="427"/>
        <v>0</v>
      </c>
      <c r="AC1089" s="222" t="e">
        <f t="shared" si="436"/>
        <v>#DIV/0!</v>
      </c>
      <c r="AD1089" s="220" t="e">
        <f t="shared" si="428"/>
        <v>#NUM!</v>
      </c>
      <c r="AE1089" s="223" t="e">
        <f t="shared" si="429"/>
        <v>#NUM!</v>
      </c>
      <c r="AF1089" s="223" t="e">
        <f t="shared" si="430"/>
        <v>#NUM!</v>
      </c>
      <c r="AG1089" s="222" t="e">
        <f t="shared" si="431"/>
        <v>#NUM!</v>
      </c>
      <c r="AI1089" s="220" t="e">
        <f t="shared" si="432"/>
        <v>#DIV/0!</v>
      </c>
      <c r="AJ1089" s="222" t="e">
        <f t="shared" si="433"/>
        <v>#DIV/0!</v>
      </c>
      <c r="AK1089" s="222" t="e">
        <f t="shared" si="434"/>
        <v>#DIV/0!</v>
      </c>
      <c r="AL1089" s="222" t="e">
        <f t="shared" si="435"/>
        <v>#DIV/0!</v>
      </c>
    </row>
    <row r="1090" spans="1:38" s="88" customFormat="1" ht="30" hidden="1" customHeight="1">
      <c r="A1090" s="88">
        <f>'CONSTRUCTION COST ESTIMATE'!A1090</f>
        <v>0</v>
      </c>
      <c r="B1090" s="91">
        <f>'CONSTRUCTION COST ESTIMATE'!B1090</f>
        <v>629.15800000000002</v>
      </c>
      <c r="C1090" s="92" t="str">
        <f>'CONSTRUCTION COST ESTIMATE'!C1090</f>
        <v>16 INCH DUCTILE IRON WATERLINE</v>
      </c>
      <c r="D1090" s="93" t="str">
        <f>'CONSTRUCTION COST ESTIMATE'!BB1090</f>
        <v>LF</v>
      </c>
      <c r="E1090" s="94">
        <f>'CONSTRUCTION COST ESTIMATE'!BA1090</f>
        <v>0</v>
      </c>
      <c r="F1090" s="220">
        <f>'CONSTRUCTION COST ESTIMATE'!BC1090</f>
        <v>0</v>
      </c>
      <c r="G1090" s="221">
        <f>'CONSTRUCTION COST ESTIMATE'!BD1090</f>
        <v>0</v>
      </c>
      <c r="H1090" s="220"/>
      <c r="I1090" s="220">
        <f t="shared" si="418"/>
        <v>0</v>
      </c>
      <c r="J1090" s="220"/>
      <c r="K1090" s="220">
        <f t="shared" si="419"/>
        <v>0</v>
      </c>
      <c r="L1090" s="220"/>
      <c r="M1090" s="220">
        <f t="shared" si="420"/>
        <v>0</v>
      </c>
      <c r="N1090" s="220"/>
      <c r="O1090" s="220">
        <f t="shared" si="421"/>
        <v>0</v>
      </c>
      <c r="P1090" s="220"/>
      <c r="Q1090" s="220">
        <f t="shared" si="422"/>
        <v>0</v>
      </c>
      <c r="R1090" s="220"/>
      <c r="S1090" s="220">
        <f t="shared" si="423"/>
        <v>0</v>
      </c>
      <c r="T1090" s="220"/>
      <c r="U1090" s="220">
        <f t="shared" si="424"/>
        <v>0</v>
      </c>
      <c r="V1090" s="220"/>
      <c r="W1090" s="220">
        <f t="shared" si="425"/>
        <v>0</v>
      </c>
      <c r="X1090" s="220"/>
      <c r="Y1090" s="220">
        <f t="shared" si="426"/>
        <v>0</v>
      </c>
      <c r="Z1090" s="220"/>
      <c r="AA1090" s="220">
        <f t="shared" si="427"/>
        <v>0</v>
      </c>
      <c r="AC1090" s="222" t="e">
        <f t="shared" si="436"/>
        <v>#DIV/0!</v>
      </c>
      <c r="AD1090" s="220" t="e">
        <f t="shared" si="428"/>
        <v>#NUM!</v>
      </c>
      <c r="AE1090" s="223" t="e">
        <f t="shared" si="429"/>
        <v>#NUM!</v>
      </c>
      <c r="AF1090" s="223" t="e">
        <f t="shared" si="430"/>
        <v>#NUM!</v>
      </c>
      <c r="AG1090" s="222" t="e">
        <f t="shared" si="431"/>
        <v>#NUM!</v>
      </c>
      <c r="AI1090" s="220" t="e">
        <f t="shared" si="432"/>
        <v>#DIV/0!</v>
      </c>
      <c r="AJ1090" s="222" t="e">
        <f t="shared" si="433"/>
        <v>#DIV/0!</v>
      </c>
      <c r="AK1090" s="222" t="e">
        <f t="shared" si="434"/>
        <v>#DIV/0!</v>
      </c>
      <c r="AL1090" s="222" t="e">
        <f t="shared" si="435"/>
        <v>#DIV/0!</v>
      </c>
    </row>
    <row r="1091" spans="1:38" s="88" customFormat="1" ht="30" hidden="1" customHeight="1">
      <c r="A1091" s="88">
        <f>'CONSTRUCTION COST ESTIMATE'!A1091</f>
        <v>0</v>
      </c>
      <c r="B1091" s="91">
        <f>'CONSTRUCTION COST ESTIMATE'!B1091</f>
        <v>629.15899999999999</v>
      </c>
      <c r="C1091" s="92" t="str">
        <f>'CONSTRUCTION COST ESTIMATE'!C1091</f>
        <v>2 INCH PVC WATERLINE</v>
      </c>
      <c r="D1091" s="93" t="str">
        <f>'CONSTRUCTION COST ESTIMATE'!BB1091</f>
        <v>EA</v>
      </c>
      <c r="E1091" s="94">
        <f>'CONSTRUCTION COST ESTIMATE'!BA1091</f>
        <v>0</v>
      </c>
      <c r="F1091" s="220">
        <f>'CONSTRUCTION COST ESTIMATE'!BC1091</f>
        <v>0</v>
      </c>
      <c r="G1091" s="221">
        <f>'CONSTRUCTION COST ESTIMATE'!BD1091</f>
        <v>0</v>
      </c>
      <c r="H1091" s="220"/>
      <c r="I1091" s="220">
        <f t="shared" si="418"/>
        <v>0</v>
      </c>
      <c r="J1091" s="220"/>
      <c r="K1091" s="220">
        <f t="shared" si="419"/>
        <v>0</v>
      </c>
      <c r="L1091" s="220"/>
      <c r="M1091" s="220">
        <f t="shared" si="420"/>
        <v>0</v>
      </c>
      <c r="N1091" s="220"/>
      <c r="O1091" s="220">
        <f t="shared" si="421"/>
        <v>0</v>
      </c>
      <c r="P1091" s="220"/>
      <c r="Q1091" s="220">
        <f t="shared" si="422"/>
        <v>0</v>
      </c>
      <c r="R1091" s="220"/>
      <c r="S1091" s="220">
        <f t="shared" si="423"/>
        <v>0</v>
      </c>
      <c r="T1091" s="220"/>
      <c r="U1091" s="220">
        <f t="shared" si="424"/>
        <v>0</v>
      </c>
      <c r="V1091" s="220"/>
      <c r="W1091" s="220">
        <f t="shared" si="425"/>
        <v>0</v>
      </c>
      <c r="X1091" s="220"/>
      <c r="Y1091" s="220">
        <f t="shared" si="426"/>
        <v>0</v>
      </c>
      <c r="Z1091" s="220"/>
      <c r="AA1091" s="220">
        <f t="shared" si="427"/>
        <v>0</v>
      </c>
      <c r="AC1091" s="222" t="e">
        <f t="shared" si="436"/>
        <v>#DIV/0!</v>
      </c>
      <c r="AD1091" s="220" t="e">
        <f t="shared" si="428"/>
        <v>#NUM!</v>
      </c>
      <c r="AE1091" s="223" t="e">
        <f t="shared" si="429"/>
        <v>#NUM!</v>
      </c>
      <c r="AF1091" s="223" t="e">
        <f t="shared" si="430"/>
        <v>#NUM!</v>
      </c>
      <c r="AG1091" s="222" t="e">
        <f t="shared" si="431"/>
        <v>#NUM!</v>
      </c>
      <c r="AI1091" s="220" t="e">
        <f t="shared" si="432"/>
        <v>#DIV/0!</v>
      </c>
      <c r="AJ1091" s="222" t="e">
        <f t="shared" si="433"/>
        <v>#DIV/0!</v>
      </c>
      <c r="AK1091" s="222" t="e">
        <f t="shared" si="434"/>
        <v>#DIV/0!</v>
      </c>
      <c r="AL1091" s="222" t="e">
        <f t="shared" si="435"/>
        <v>#DIV/0!</v>
      </c>
    </row>
    <row r="1092" spans="1:38" s="88" customFormat="1" ht="30" hidden="1" customHeight="1">
      <c r="A1092" s="88">
        <f>'CONSTRUCTION COST ESTIMATE'!A1092</f>
        <v>0</v>
      </c>
      <c r="B1092" s="91">
        <f>'CONSTRUCTION COST ESTIMATE'!B1092</f>
        <v>629.16</v>
      </c>
      <c r="C1092" s="92" t="str">
        <f>'CONSTRUCTION COST ESTIMATE'!C1092</f>
        <v>8 INCH PVC WATERLINE</v>
      </c>
      <c r="D1092" s="93" t="str">
        <f>'CONSTRUCTION COST ESTIMATE'!BB1092</f>
        <v>LF</v>
      </c>
      <c r="E1092" s="94">
        <f>'CONSTRUCTION COST ESTIMATE'!BA1092</f>
        <v>0</v>
      </c>
      <c r="F1092" s="220">
        <f>'CONSTRUCTION COST ESTIMATE'!BC1092</f>
        <v>0</v>
      </c>
      <c r="G1092" s="221">
        <f>'CONSTRUCTION COST ESTIMATE'!BD1092</f>
        <v>0</v>
      </c>
      <c r="H1092" s="220"/>
      <c r="I1092" s="220">
        <f t="shared" si="418"/>
        <v>0</v>
      </c>
      <c r="J1092" s="220"/>
      <c r="K1092" s="220">
        <f t="shared" si="419"/>
        <v>0</v>
      </c>
      <c r="L1092" s="220"/>
      <c r="M1092" s="220">
        <f t="shared" si="420"/>
        <v>0</v>
      </c>
      <c r="N1092" s="220"/>
      <c r="O1092" s="220">
        <f t="shared" si="421"/>
        <v>0</v>
      </c>
      <c r="P1092" s="220"/>
      <c r="Q1092" s="220">
        <f t="shared" si="422"/>
        <v>0</v>
      </c>
      <c r="R1092" s="220"/>
      <c r="S1092" s="220">
        <f t="shared" si="423"/>
        <v>0</v>
      </c>
      <c r="T1092" s="220"/>
      <c r="U1092" s="220">
        <f t="shared" si="424"/>
        <v>0</v>
      </c>
      <c r="V1092" s="220"/>
      <c r="W1092" s="220">
        <f t="shared" si="425"/>
        <v>0</v>
      </c>
      <c r="X1092" s="220"/>
      <c r="Y1092" s="220">
        <f t="shared" si="426"/>
        <v>0</v>
      </c>
      <c r="Z1092" s="220"/>
      <c r="AA1092" s="220">
        <f t="shared" si="427"/>
        <v>0</v>
      </c>
      <c r="AC1092" s="222" t="e">
        <f t="shared" si="436"/>
        <v>#DIV/0!</v>
      </c>
      <c r="AD1092" s="220" t="e">
        <f t="shared" si="428"/>
        <v>#NUM!</v>
      </c>
      <c r="AE1092" s="223" t="e">
        <f t="shared" si="429"/>
        <v>#NUM!</v>
      </c>
      <c r="AF1092" s="223" t="e">
        <f t="shared" si="430"/>
        <v>#NUM!</v>
      </c>
      <c r="AG1092" s="222" t="e">
        <f t="shared" si="431"/>
        <v>#NUM!</v>
      </c>
      <c r="AI1092" s="220" t="e">
        <f t="shared" si="432"/>
        <v>#DIV/0!</v>
      </c>
      <c r="AJ1092" s="222" t="e">
        <f t="shared" si="433"/>
        <v>#DIV/0!</v>
      </c>
      <c r="AK1092" s="222" t="e">
        <f t="shared" si="434"/>
        <v>#DIV/0!</v>
      </c>
      <c r="AL1092" s="222" t="e">
        <f t="shared" si="435"/>
        <v>#DIV/0!</v>
      </c>
    </row>
    <row r="1093" spans="1:38" s="88" customFormat="1" ht="30" hidden="1" customHeight="1">
      <c r="A1093" s="88">
        <f>'CONSTRUCTION COST ESTIMATE'!A1093</f>
        <v>0</v>
      </c>
      <c r="B1093" s="91">
        <f>'CONSTRUCTION COST ESTIMATE'!B1093</f>
        <v>629.16099999999994</v>
      </c>
      <c r="C1093" s="92" t="str">
        <f>'CONSTRUCTION COST ESTIMATE'!C1093</f>
        <v>16 INCH STEEL WATERLINE CASING</v>
      </c>
      <c r="D1093" s="93" t="str">
        <f>'CONSTRUCTION COST ESTIMATE'!BB1093</f>
        <v>LF</v>
      </c>
      <c r="E1093" s="94">
        <f>'CONSTRUCTION COST ESTIMATE'!BA1093</f>
        <v>0</v>
      </c>
      <c r="F1093" s="220">
        <f>'CONSTRUCTION COST ESTIMATE'!BC1093</f>
        <v>0</v>
      </c>
      <c r="G1093" s="221">
        <f>'CONSTRUCTION COST ESTIMATE'!BD1093</f>
        <v>0</v>
      </c>
      <c r="H1093" s="220"/>
      <c r="I1093" s="220">
        <f t="shared" si="418"/>
        <v>0</v>
      </c>
      <c r="J1093" s="220"/>
      <c r="K1093" s="220">
        <f t="shared" si="419"/>
        <v>0</v>
      </c>
      <c r="L1093" s="220"/>
      <c r="M1093" s="220">
        <f t="shared" si="420"/>
        <v>0</v>
      </c>
      <c r="N1093" s="220"/>
      <c r="O1093" s="220">
        <f t="shared" si="421"/>
        <v>0</v>
      </c>
      <c r="P1093" s="220"/>
      <c r="Q1093" s="220">
        <f t="shared" si="422"/>
        <v>0</v>
      </c>
      <c r="R1093" s="220"/>
      <c r="S1093" s="220">
        <f t="shared" si="423"/>
        <v>0</v>
      </c>
      <c r="T1093" s="220"/>
      <c r="U1093" s="220">
        <f t="shared" si="424"/>
        <v>0</v>
      </c>
      <c r="V1093" s="220"/>
      <c r="W1093" s="220">
        <f t="shared" si="425"/>
        <v>0</v>
      </c>
      <c r="X1093" s="220"/>
      <c r="Y1093" s="220">
        <f t="shared" si="426"/>
        <v>0</v>
      </c>
      <c r="Z1093" s="220"/>
      <c r="AA1093" s="220">
        <f t="shared" si="427"/>
        <v>0</v>
      </c>
      <c r="AC1093" s="222" t="e">
        <f t="shared" si="436"/>
        <v>#DIV/0!</v>
      </c>
      <c r="AD1093" s="220" t="e">
        <f t="shared" si="428"/>
        <v>#NUM!</v>
      </c>
      <c r="AE1093" s="223" t="e">
        <f t="shared" si="429"/>
        <v>#NUM!</v>
      </c>
      <c r="AF1093" s="223" t="e">
        <f t="shared" si="430"/>
        <v>#NUM!</v>
      </c>
      <c r="AG1093" s="222" t="e">
        <f t="shared" si="431"/>
        <v>#NUM!</v>
      </c>
      <c r="AI1093" s="220" t="e">
        <f t="shared" si="432"/>
        <v>#DIV/0!</v>
      </c>
      <c r="AJ1093" s="222" t="e">
        <f t="shared" si="433"/>
        <v>#DIV/0!</v>
      </c>
      <c r="AK1093" s="222" t="e">
        <f t="shared" si="434"/>
        <v>#DIV/0!</v>
      </c>
      <c r="AL1093" s="222" t="e">
        <f t="shared" si="435"/>
        <v>#DIV/0!</v>
      </c>
    </row>
    <row r="1094" spans="1:38" s="88" customFormat="1" ht="30" hidden="1" customHeight="1">
      <c r="A1094" s="88">
        <f>'CONSTRUCTION COST ESTIMATE'!A1094</f>
        <v>0</v>
      </c>
      <c r="B1094" s="91">
        <f>'CONSTRUCTION COST ESTIMATE'!B1094</f>
        <v>629.16200000000003</v>
      </c>
      <c r="C1094" s="92" t="str">
        <f>'CONSTRUCTION COST ESTIMATE'!C1094</f>
        <v>18 INCH STEEL WATERLINE CASING</v>
      </c>
      <c r="D1094" s="93" t="str">
        <f>'CONSTRUCTION COST ESTIMATE'!BB1094</f>
        <v>LF</v>
      </c>
      <c r="E1094" s="94">
        <f>'CONSTRUCTION COST ESTIMATE'!BA1094</f>
        <v>0</v>
      </c>
      <c r="F1094" s="220">
        <f>'CONSTRUCTION COST ESTIMATE'!BC1094</f>
        <v>0</v>
      </c>
      <c r="G1094" s="221">
        <f>'CONSTRUCTION COST ESTIMATE'!BD1094</f>
        <v>0</v>
      </c>
      <c r="H1094" s="220"/>
      <c r="I1094" s="220">
        <f t="shared" si="418"/>
        <v>0</v>
      </c>
      <c r="J1094" s="220"/>
      <c r="K1094" s="220">
        <f t="shared" si="419"/>
        <v>0</v>
      </c>
      <c r="L1094" s="220"/>
      <c r="M1094" s="220">
        <f t="shared" si="420"/>
        <v>0</v>
      </c>
      <c r="N1094" s="220"/>
      <c r="O1094" s="220">
        <f t="shared" si="421"/>
        <v>0</v>
      </c>
      <c r="P1094" s="220"/>
      <c r="Q1094" s="220">
        <f t="shared" si="422"/>
        <v>0</v>
      </c>
      <c r="R1094" s="220"/>
      <c r="S1094" s="220">
        <f t="shared" si="423"/>
        <v>0</v>
      </c>
      <c r="T1094" s="220"/>
      <c r="U1094" s="220">
        <f t="shared" si="424"/>
        <v>0</v>
      </c>
      <c r="V1094" s="220"/>
      <c r="W1094" s="220">
        <f t="shared" si="425"/>
        <v>0</v>
      </c>
      <c r="X1094" s="220"/>
      <c r="Y1094" s="220">
        <f t="shared" si="426"/>
        <v>0</v>
      </c>
      <c r="Z1094" s="220"/>
      <c r="AA1094" s="220">
        <f t="shared" si="427"/>
        <v>0</v>
      </c>
      <c r="AC1094" s="222" t="e">
        <f t="shared" ref="AC1094:AC1106" si="437">I1094/$I$1460</f>
        <v>#DIV/0!</v>
      </c>
      <c r="AD1094" s="220" t="e">
        <f t="shared" si="428"/>
        <v>#NUM!</v>
      </c>
      <c r="AE1094" s="223" t="e">
        <f t="shared" si="429"/>
        <v>#NUM!</v>
      </c>
      <c r="AF1094" s="223" t="e">
        <f t="shared" si="430"/>
        <v>#NUM!</v>
      </c>
      <c r="AG1094" s="222" t="e">
        <f t="shared" si="431"/>
        <v>#NUM!</v>
      </c>
      <c r="AI1094" s="220" t="e">
        <f t="shared" si="432"/>
        <v>#DIV/0!</v>
      </c>
      <c r="AJ1094" s="222" t="e">
        <f t="shared" si="433"/>
        <v>#DIV/0!</v>
      </c>
      <c r="AK1094" s="222" t="e">
        <f t="shared" si="434"/>
        <v>#DIV/0!</v>
      </c>
      <c r="AL1094" s="222" t="e">
        <f t="shared" si="435"/>
        <v>#DIV/0!</v>
      </c>
    </row>
    <row r="1095" spans="1:38" s="88" customFormat="1" ht="30" hidden="1" customHeight="1">
      <c r="A1095" s="88">
        <f>'CONSTRUCTION COST ESTIMATE'!A1095</f>
        <v>0</v>
      </c>
      <c r="B1095" s="91">
        <f>'CONSTRUCTION COST ESTIMATE'!B1095</f>
        <v>629.16300000000001</v>
      </c>
      <c r="C1095" s="92" t="str">
        <f>'CONSTRUCTION COST ESTIMATE'!C1095</f>
        <v>24 INCH STEEL WATERLINE CASING</v>
      </c>
      <c r="D1095" s="93" t="str">
        <f>'CONSTRUCTION COST ESTIMATE'!BB1095</f>
        <v>LF</v>
      </c>
      <c r="E1095" s="94">
        <f>'CONSTRUCTION COST ESTIMATE'!BA1095</f>
        <v>0</v>
      </c>
      <c r="F1095" s="220">
        <f>'CONSTRUCTION COST ESTIMATE'!BC1095</f>
        <v>0</v>
      </c>
      <c r="G1095" s="221">
        <f>'CONSTRUCTION COST ESTIMATE'!BD1095</f>
        <v>0</v>
      </c>
      <c r="H1095" s="220"/>
      <c r="I1095" s="220">
        <f t="shared" si="418"/>
        <v>0</v>
      </c>
      <c r="J1095" s="220"/>
      <c r="K1095" s="220">
        <f t="shared" si="419"/>
        <v>0</v>
      </c>
      <c r="L1095" s="220"/>
      <c r="M1095" s="220">
        <f t="shared" si="420"/>
        <v>0</v>
      </c>
      <c r="N1095" s="220"/>
      <c r="O1095" s="220">
        <f t="shared" si="421"/>
        <v>0</v>
      </c>
      <c r="P1095" s="220"/>
      <c r="Q1095" s="220">
        <f t="shared" si="422"/>
        <v>0</v>
      </c>
      <c r="R1095" s="220"/>
      <c r="S1095" s="220">
        <f t="shared" si="423"/>
        <v>0</v>
      </c>
      <c r="T1095" s="220"/>
      <c r="U1095" s="220">
        <f t="shared" si="424"/>
        <v>0</v>
      </c>
      <c r="V1095" s="220"/>
      <c r="W1095" s="220">
        <f t="shared" si="425"/>
        <v>0</v>
      </c>
      <c r="X1095" s="220"/>
      <c r="Y1095" s="220">
        <f t="shared" si="426"/>
        <v>0</v>
      </c>
      <c r="Z1095" s="220"/>
      <c r="AA1095" s="220">
        <f t="shared" si="427"/>
        <v>0</v>
      </c>
      <c r="AC1095" s="222" t="e">
        <f t="shared" si="437"/>
        <v>#DIV/0!</v>
      </c>
      <c r="AD1095" s="220" t="e">
        <f t="shared" si="428"/>
        <v>#NUM!</v>
      </c>
      <c r="AE1095" s="223" t="e">
        <f t="shared" si="429"/>
        <v>#NUM!</v>
      </c>
      <c r="AF1095" s="223" t="e">
        <f t="shared" si="430"/>
        <v>#NUM!</v>
      </c>
      <c r="AG1095" s="222" t="e">
        <f t="shared" si="431"/>
        <v>#NUM!</v>
      </c>
      <c r="AI1095" s="220" t="e">
        <f t="shared" si="432"/>
        <v>#DIV/0!</v>
      </c>
      <c r="AJ1095" s="222" t="e">
        <f t="shared" si="433"/>
        <v>#DIV/0!</v>
      </c>
      <c r="AK1095" s="222" t="e">
        <f t="shared" si="434"/>
        <v>#DIV/0!</v>
      </c>
      <c r="AL1095" s="222" t="e">
        <f t="shared" si="435"/>
        <v>#DIV/0!</v>
      </c>
    </row>
    <row r="1096" spans="1:38" s="88" customFormat="1" ht="30" hidden="1" customHeight="1">
      <c r="A1096" s="88">
        <f>'CONSTRUCTION COST ESTIMATE'!A1096</f>
        <v>0</v>
      </c>
      <c r="B1096" s="91">
        <f>'CONSTRUCTION COST ESTIMATE'!B1096</f>
        <v>629.16399999999999</v>
      </c>
      <c r="C1096" s="92" t="str">
        <f>'CONSTRUCTION COST ESTIMATE'!C1096</f>
        <v>8 INCH WATERLINE AND APPURTENANCES</v>
      </c>
      <c r="D1096" s="93" t="str">
        <f>'CONSTRUCTION COST ESTIMATE'!BB1096</f>
        <v>LS</v>
      </c>
      <c r="E1096" s="94">
        <f>'CONSTRUCTION COST ESTIMATE'!BA1096</f>
        <v>0</v>
      </c>
      <c r="F1096" s="220">
        <f>'CONSTRUCTION COST ESTIMATE'!BC1096</f>
        <v>0</v>
      </c>
      <c r="G1096" s="221">
        <f>'CONSTRUCTION COST ESTIMATE'!BD1096</f>
        <v>0</v>
      </c>
      <c r="H1096" s="220"/>
      <c r="I1096" s="220">
        <f t="shared" si="418"/>
        <v>0</v>
      </c>
      <c r="J1096" s="220"/>
      <c r="K1096" s="220">
        <f t="shared" si="419"/>
        <v>0</v>
      </c>
      <c r="L1096" s="220"/>
      <c r="M1096" s="220">
        <f t="shared" si="420"/>
        <v>0</v>
      </c>
      <c r="N1096" s="220"/>
      <c r="O1096" s="220">
        <f t="shared" si="421"/>
        <v>0</v>
      </c>
      <c r="P1096" s="220"/>
      <c r="Q1096" s="220">
        <f t="shared" si="422"/>
        <v>0</v>
      </c>
      <c r="R1096" s="220"/>
      <c r="S1096" s="220">
        <f t="shared" si="423"/>
        <v>0</v>
      </c>
      <c r="T1096" s="220"/>
      <c r="U1096" s="220">
        <f t="shared" si="424"/>
        <v>0</v>
      </c>
      <c r="V1096" s="220"/>
      <c r="W1096" s="220">
        <f t="shared" si="425"/>
        <v>0</v>
      </c>
      <c r="X1096" s="220"/>
      <c r="Y1096" s="220">
        <f t="shared" si="426"/>
        <v>0</v>
      </c>
      <c r="Z1096" s="220"/>
      <c r="AA1096" s="220">
        <f t="shared" si="427"/>
        <v>0</v>
      </c>
      <c r="AC1096" s="222" t="e">
        <f t="shared" si="437"/>
        <v>#DIV/0!</v>
      </c>
      <c r="AD1096" s="220" t="e">
        <f t="shared" si="428"/>
        <v>#NUM!</v>
      </c>
      <c r="AE1096" s="223" t="e">
        <f t="shared" si="429"/>
        <v>#NUM!</v>
      </c>
      <c r="AF1096" s="223" t="e">
        <f t="shared" si="430"/>
        <v>#NUM!</v>
      </c>
      <c r="AG1096" s="222" t="e">
        <f t="shared" si="431"/>
        <v>#NUM!</v>
      </c>
      <c r="AI1096" s="220" t="e">
        <f t="shared" si="432"/>
        <v>#DIV/0!</v>
      </c>
      <c r="AJ1096" s="222" t="e">
        <f t="shared" si="433"/>
        <v>#DIV/0!</v>
      </c>
      <c r="AK1096" s="222" t="e">
        <f t="shared" si="434"/>
        <v>#DIV/0!</v>
      </c>
      <c r="AL1096" s="222" t="e">
        <f t="shared" si="435"/>
        <v>#DIV/0!</v>
      </c>
    </row>
    <row r="1097" spans="1:38" s="88" customFormat="1" ht="30" hidden="1" customHeight="1">
      <c r="A1097" s="88">
        <f>'CONSTRUCTION COST ESTIMATE'!A1097</f>
        <v>0</v>
      </c>
      <c r="B1097" s="91">
        <f>'CONSTRUCTION COST ESTIMATE'!B1097</f>
        <v>629.16499999999996</v>
      </c>
      <c r="C1097" s="92" t="str">
        <f>'CONSTRUCTION COST ESTIMATE'!C1097</f>
        <v>8 INCH WATERLINE RELOCATION</v>
      </c>
      <c r="D1097" s="93" t="str">
        <f>'CONSTRUCTION COST ESTIMATE'!BB1097</f>
        <v>LS</v>
      </c>
      <c r="E1097" s="94">
        <f>'CONSTRUCTION COST ESTIMATE'!BA1097</f>
        <v>0</v>
      </c>
      <c r="F1097" s="220">
        <f>'CONSTRUCTION COST ESTIMATE'!BC1097</f>
        <v>0</v>
      </c>
      <c r="G1097" s="221">
        <f>'CONSTRUCTION COST ESTIMATE'!BD1097</f>
        <v>0</v>
      </c>
      <c r="H1097" s="220"/>
      <c r="I1097" s="220">
        <f t="shared" si="418"/>
        <v>0</v>
      </c>
      <c r="J1097" s="220"/>
      <c r="K1097" s="220">
        <f t="shared" si="419"/>
        <v>0</v>
      </c>
      <c r="L1097" s="220"/>
      <c r="M1097" s="220">
        <f t="shared" si="420"/>
        <v>0</v>
      </c>
      <c r="N1097" s="220"/>
      <c r="O1097" s="220">
        <f t="shared" si="421"/>
        <v>0</v>
      </c>
      <c r="P1097" s="220"/>
      <c r="Q1097" s="220">
        <f t="shared" si="422"/>
        <v>0</v>
      </c>
      <c r="R1097" s="220"/>
      <c r="S1097" s="220">
        <f t="shared" si="423"/>
        <v>0</v>
      </c>
      <c r="T1097" s="220"/>
      <c r="U1097" s="220">
        <f t="shared" si="424"/>
        <v>0</v>
      </c>
      <c r="V1097" s="220"/>
      <c r="W1097" s="220">
        <f t="shared" si="425"/>
        <v>0</v>
      </c>
      <c r="X1097" s="220"/>
      <c r="Y1097" s="220">
        <f t="shared" si="426"/>
        <v>0</v>
      </c>
      <c r="Z1097" s="220"/>
      <c r="AA1097" s="220">
        <f t="shared" si="427"/>
        <v>0</v>
      </c>
      <c r="AC1097" s="222" t="e">
        <f t="shared" si="437"/>
        <v>#DIV/0!</v>
      </c>
      <c r="AD1097" s="220" t="e">
        <f t="shared" si="428"/>
        <v>#NUM!</v>
      </c>
      <c r="AE1097" s="223" t="e">
        <f t="shared" si="429"/>
        <v>#NUM!</v>
      </c>
      <c r="AF1097" s="223" t="e">
        <f t="shared" si="430"/>
        <v>#NUM!</v>
      </c>
      <c r="AG1097" s="222" t="e">
        <f t="shared" si="431"/>
        <v>#NUM!</v>
      </c>
      <c r="AI1097" s="220" t="e">
        <f t="shared" si="432"/>
        <v>#DIV/0!</v>
      </c>
      <c r="AJ1097" s="222" t="e">
        <f t="shared" si="433"/>
        <v>#DIV/0!</v>
      </c>
      <c r="AK1097" s="222" t="e">
        <f t="shared" si="434"/>
        <v>#DIV/0!</v>
      </c>
      <c r="AL1097" s="222" t="e">
        <f t="shared" si="435"/>
        <v>#DIV/0!</v>
      </c>
    </row>
    <row r="1098" spans="1:38" s="88" customFormat="1" ht="30" hidden="1" customHeight="1">
      <c r="A1098" s="88">
        <f>'CONSTRUCTION COST ESTIMATE'!A1098</f>
        <v>0</v>
      </c>
      <c r="B1098" s="91">
        <f>'CONSTRUCTION COST ESTIMATE'!B1098</f>
        <v>629.16600000000005</v>
      </c>
      <c r="C1098" s="92" t="str">
        <f>'CONSTRUCTION COST ESTIMATE'!C1098</f>
        <v>12 INCH WATERLINE APPURTENANCES</v>
      </c>
      <c r="D1098" s="93" t="str">
        <f>'CONSTRUCTION COST ESTIMATE'!BB1098</f>
        <v>LS</v>
      </c>
      <c r="E1098" s="94">
        <f>'CONSTRUCTION COST ESTIMATE'!BA1098</f>
        <v>0</v>
      </c>
      <c r="F1098" s="220">
        <f>'CONSTRUCTION COST ESTIMATE'!BC1098</f>
        <v>0</v>
      </c>
      <c r="G1098" s="221">
        <f>'CONSTRUCTION COST ESTIMATE'!BD1098</f>
        <v>0</v>
      </c>
      <c r="H1098" s="220"/>
      <c r="I1098" s="220">
        <f t="shared" si="418"/>
        <v>0</v>
      </c>
      <c r="J1098" s="220"/>
      <c r="K1098" s="220">
        <f t="shared" si="419"/>
        <v>0</v>
      </c>
      <c r="L1098" s="220"/>
      <c r="M1098" s="220">
        <f t="shared" si="420"/>
        <v>0</v>
      </c>
      <c r="N1098" s="220"/>
      <c r="O1098" s="220">
        <f t="shared" si="421"/>
        <v>0</v>
      </c>
      <c r="P1098" s="220"/>
      <c r="Q1098" s="220">
        <f t="shared" si="422"/>
        <v>0</v>
      </c>
      <c r="R1098" s="220"/>
      <c r="S1098" s="220">
        <f t="shared" si="423"/>
        <v>0</v>
      </c>
      <c r="T1098" s="220"/>
      <c r="U1098" s="220">
        <f t="shared" si="424"/>
        <v>0</v>
      </c>
      <c r="V1098" s="220"/>
      <c r="W1098" s="220">
        <f t="shared" si="425"/>
        <v>0</v>
      </c>
      <c r="X1098" s="220"/>
      <c r="Y1098" s="220">
        <f t="shared" si="426"/>
        <v>0</v>
      </c>
      <c r="Z1098" s="220"/>
      <c r="AA1098" s="220">
        <f t="shared" si="427"/>
        <v>0</v>
      </c>
      <c r="AC1098" s="222" t="e">
        <f t="shared" si="437"/>
        <v>#DIV/0!</v>
      </c>
      <c r="AD1098" s="220" t="e">
        <f t="shared" si="428"/>
        <v>#NUM!</v>
      </c>
      <c r="AE1098" s="223" t="e">
        <f t="shared" si="429"/>
        <v>#NUM!</v>
      </c>
      <c r="AF1098" s="223" t="e">
        <f t="shared" si="430"/>
        <v>#NUM!</v>
      </c>
      <c r="AG1098" s="222" t="e">
        <f t="shared" si="431"/>
        <v>#NUM!</v>
      </c>
      <c r="AI1098" s="220" t="e">
        <f t="shared" si="432"/>
        <v>#DIV/0!</v>
      </c>
      <c r="AJ1098" s="222" t="e">
        <f t="shared" si="433"/>
        <v>#DIV/0!</v>
      </c>
      <c r="AK1098" s="222" t="e">
        <f t="shared" si="434"/>
        <v>#DIV/0!</v>
      </c>
      <c r="AL1098" s="222" t="e">
        <f t="shared" si="435"/>
        <v>#DIV/0!</v>
      </c>
    </row>
    <row r="1099" spans="1:38" s="88" customFormat="1" ht="30" hidden="1" customHeight="1">
      <c r="A1099" s="88">
        <f>'CONSTRUCTION COST ESTIMATE'!A1099</f>
        <v>0</v>
      </c>
      <c r="B1099" s="91">
        <f>'CONSTRUCTION COST ESTIMATE'!B1099</f>
        <v>629.16700000000003</v>
      </c>
      <c r="C1099" s="92" t="str">
        <f>'CONSTRUCTION COST ESTIMATE'!C1099</f>
        <v>CUT AND CAP EXISTING ACP WATER LINE</v>
      </c>
      <c r="D1099" s="93" t="str">
        <f>'CONSTRUCTION COST ESTIMATE'!BB1099</f>
        <v>LS</v>
      </c>
      <c r="E1099" s="94">
        <f>'CONSTRUCTION COST ESTIMATE'!BA1099</f>
        <v>0</v>
      </c>
      <c r="F1099" s="220">
        <f>'CONSTRUCTION COST ESTIMATE'!BC1099</f>
        <v>0</v>
      </c>
      <c r="G1099" s="221">
        <f>'CONSTRUCTION COST ESTIMATE'!BD1099</f>
        <v>0</v>
      </c>
      <c r="H1099" s="220"/>
      <c r="I1099" s="220">
        <f t="shared" si="418"/>
        <v>0</v>
      </c>
      <c r="J1099" s="220"/>
      <c r="K1099" s="220">
        <f t="shared" si="419"/>
        <v>0</v>
      </c>
      <c r="L1099" s="220"/>
      <c r="M1099" s="220">
        <f t="shared" si="420"/>
        <v>0</v>
      </c>
      <c r="N1099" s="220"/>
      <c r="O1099" s="220">
        <f t="shared" si="421"/>
        <v>0</v>
      </c>
      <c r="P1099" s="220"/>
      <c r="Q1099" s="220">
        <f t="shared" si="422"/>
        <v>0</v>
      </c>
      <c r="R1099" s="220"/>
      <c r="S1099" s="220">
        <f t="shared" si="423"/>
        <v>0</v>
      </c>
      <c r="T1099" s="220"/>
      <c r="U1099" s="220">
        <f t="shared" si="424"/>
        <v>0</v>
      </c>
      <c r="V1099" s="220"/>
      <c r="W1099" s="220">
        <f t="shared" si="425"/>
        <v>0</v>
      </c>
      <c r="X1099" s="220"/>
      <c r="Y1099" s="220">
        <f t="shared" si="426"/>
        <v>0</v>
      </c>
      <c r="Z1099" s="220"/>
      <c r="AA1099" s="220">
        <f t="shared" si="427"/>
        <v>0</v>
      </c>
      <c r="AC1099" s="222" t="e">
        <f t="shared" si="437"/>
        <v>#DIV/0!</v>
      </c>
      <c r="AD1099" s="220" t="e">
        <f t="shared" si="428"/>
        <v>#NUM!</v>
      </c>
      <c r="AE1099" s="223" t="e">
        <f t="shared" si="429"/>
        <v>#NUM!</v>
      </c>
      <c r="AF1099" s="223" t="e">
        <f t="shared" si="430"/>
        <v>#NUM!</v>
      </c>
      <c r="AG1099" s="222" t="e">
        <f t="shared" si="431"/>
        <v>#NUM!</v>
      </c>
      <c r="AI1099" s="220" t="e">
        <f t="shared" si="432"/>
        <v>#DIV/0!</v>
      </c>
      <c r="AJ1099" s="222" t="e">
        <f t="shared" si="433"/>
        <v>#DIV/0!</v>
      </c>
      <c r="AK1099" s="222" t="e">
        <f t="shared" si="434"/>
        <v>#DIV/0!</v>
      </c>
      <c r="AL1099" s="222" t="e">
        <f t="shared" si="435"/>
        <v>#DIV/0!</v>
      </c>
    </row>
    <row r="1100" spans="1:38" s="88" customFormat="1" ht="30" hidden="1" customHeight="1">
      <c r="A1100" s="88">
        <f>'CONSTRUCTION COST ESTIMATE'!A1100</f>
        <v>0</v>
      </c>
      <c r="B1100" s="91">
        <f>'CONSTRUCTION COST ESTIMATE'!B1100</f>
        <v>629.16800000000001</v>
      </c>
      <c r="C1100" s="92" t="str">
        <f>'CONSTRUCTION COST ESTIMATE'!C1100</f>
        <v>EXISTING WATERLINE PROTECTION (20 INCH DIAMETER OR SMALLER)</v>
      </c>
      <c r="D1100" s="93" t="str">
        <f>'CONSTRUCTION COST ESTIMATE'!BB1100</f>
        <v>EA</v>
      </c>
      <c r="E1100" s="94">
        <f>'CONSTRUCTION COST ESTIMATE'!BA1100</f>
        <v>0</v>
      </c>
      <c r="F1100" s="220">
        <f>'CONSTRUCTION COST ESTIMATE'!BC1100</f>
        <v>0</v>
      </c>
      <c r="G1100" s="221">
        <f>'CONSTRUCTION COST ESTIMATE'!BD1100</f>
        <v>0</v>
      </c>
      <c r="H1100" s="220"/>
      <c r="I1100" s="220">
        <f t="shared" si="418"/>
        <v>0</v>
      </c>
      <c r="J1100" s="220"/>
      <c r="K1100" s="220">
        <f t="shared" si="419"/>
        <v>0</v>
      </c>
      <c r="L1100" s="220"/>
      <c r="M1100" s="220">
        <f t="shared" si="420"/>
        <v>0</v>
      </c>
      <c r="N1100" s="220"/>
      <c r="O1100" s="220">
        <f t="shared" si="421"/>
        <v>0</v>
      </c>
      <c r="P1100" s="220"/>
      <c r="Q1100" s="220">
        <f t="shared" si="422"/>
        <v>0</v>
      </c>
      <c r="R1100" s="220"/>
      <c r="S1100" s="220">
        <f t="shared" si="423"/>
        <v>0</v>
      </c>
      <c r="T1100" s="220"/>
      <c r="U1100" s="220">
        <f t="shared" si="424"/>
        <v>0</v>
      </c>
      <c r="V1100" s="220"/>
      <c r="W1100" s="220">
        <f t="shared" si="425"/>
        <v>0</v>
      </c>
      <c r="X1100" s="220"/>
      <c r="Y1100" s="220">
        <f t="shared" si="426"/>
        <v>0</v>
      </c>
      <c r="Z1100" s="220"/>
      <c r="AA1100" s="220">
        <f t="shared" si="427"/>
        <v>0</v>
      </c>
      <c r="AC1100" s="222" t="e">
        <f t="shared" si="437"/>
        <v>#DIV/0!</v>
      </c>
      <c r="AD1100" s="220" t="e">
        <f t="shared" si="428"/>
        <v>#NUM!</v>
      </c>
      <c r="AE1100" s="223" t="e">
        <f t="shared" si="429"/>
        <v>#NUM!</v>
      </c>
      <c r="AF1100" s="223" t="e">
        <f t="shared" si="430"/>
        <v>#NUM!</v>
      </c>
      <c r="AG1100" s="222" t="e">
        <f t="shared" si="431"/>
        <v>#NUM!</v>
      </c>
      <c r="AI1100" s="220" t="e">
        <f t="shared" si="432"/>
        <v>#DIV/0!</v>
      </c>
      <c r="AJ1100" s="222" t="e">
        <f t="shared" si="433"/>
        <v>#DIV/0!</v>
      </c>
      <c r="AK1100" s="222" t="e">
        <f t="shared" si="434"/>
        <v>#DIV/0!</v>
      </c>
      <c r="AL1100" s="222" t="e">
        <f t="shared" si="435"/>
        <v>#DIV/0!</v>
      </c>
    </row>
    <row r="1101" spans="1:38" s="88" customFormat="1" ht="30" hidden="1" customHeight="1">
      <c r="A1101" s="88">
        <f>'CONSTRUCTION COST ESTIMATE'!A1101</f>
        <v>0</v>
      </c>
      <c r="B1101" s="91">
        <f>'CONSTRUCTION COST ESTIMATE'!B1101</f>
        <v>629.16899999999998</v>
      </c>
      <c r="C1101" s="92" t="str">
        <f>'CONSTRUCTION COST ESTIMATE'!C1101</f>
        <v>6 INCH X 6 INCH WET TAP ASSEMBLY</v>
      </c>
      <c r="D1101" s="93" t="str">
        <f>'CONSTRUCTION COST ESTIMATE'!BB1101</f>
        <v>EA</v>
      </c>
      <c r="E1101" s="94">
        <f>'CONSTRUCTION COST ESTIMATE'!BA1101</f>
        <v>0</v>
      </c>
      <c r="F1101" s="220">
        <f>'CONSTRUCTION COST ESTIMATE'!BC1101</f>
        <v>0</v>
      </c>
      <c r="G1101" s="221">
        <f>'CONSTRUCTION COST ESTIMATE'!BD1101</f>
        <v>0</v>
      </c>
      <c r="H1101" s="220"/>
      <c r="I1101" s="220">
        <f t="shared" si="418"/>
        <v>0</v>
      </c>
      <c r="J1101" s="220"/>
      <c r="K1101" s="220">
        <f t="shared" si="419"/>
        <v>0</v>
      </c>
      <c r="L1101" s="220"/>
      <c r="M1101" s="220">
        <f t="shared" si="420"/>
        <v>0</v>
      </c>
      <c r="N1101" s="220"/>
      <c r="O1101" s="220">
        <f t="shared" si="421"/>
        <v>0</v>
      </c>
      <c r="P1101" s="220"/>
      <c r="Q1101" s="220">
        <f t="shared" si="422"/>
        <v>0</v>
      </c>
      <c r="R1101" s="220"/>
      <c r="S1101" s="220">
        <f t="shared" si="423"/>
        <v>0</v>
      </c>
      <c r="T1101" s="220"/>
      <c r="U1101" s="220">
        <f t="shared" si="424"/>
        <v>0</v>
      </c>
      <c r="V1101" s="220"/>
      <c r="W1101" s="220">
        <f t="shared" si="425"/>
        <v>0</v>
      </c>
      <c r="X1101" s="220"/>
      <c r="Y1101" s="220">
        <f t="shared" si="426"/>
        <v>0</v>
      </c>
      <c r="Z1101" s="220"/>
      <c r="AA1101" s="220">
        <f t="shared" si="427"/>
        <v>0</v>
      </c>
      <c r="AC1101" s="222" t="e">
        <f t="shared" si="437"/>
        <v>#DIV/0!</v>
      </c>
      <c r="AD1101" s="220" t="e">
        <f t="shared" si="428"/>
        <v>#NUM!</v>
      </c>
      <c r="AE1101" s="223" t="e">
        <f t="shared" si="429"/>
        <v>#NUM!</v>
      </c>
      <c r="AF1101" s="223" t="e">
        <f t="shared" si="430"/>
        <v>#NUM!</v>
      </c>
      <c r="AG1101" s="222" t="e">
        <f t="shared" si="431"/>
        <v>#NUM!</v>
      </c>
      <c r="AI1101" s="220" t="e">
        <f t="shared" si="432"/>
        <v>#DIV/0!</v>
      </c>
      <c r="AJ1101" s="222" t="e">
        <f t="shared" si="433"/>
        <v>#DIV/0!</v>
      </c>
      <c r="AK1101" s="222" t="e">
        <f t="shared" si="434"/>
        <v>#DIV/0!</v>
      </c>
      <c r="AL1101" s="222" t="e">
        <f t="shared" si="435"/>
        <v>#DIV/0!</v>
      </c>
    </row>
    <row r="1102" spans="1:38" s="88" customFormat="1" ht="30" hidden="1" customHeight="1">
      <c r="A1102" s="88">
        <f>'CONSTRUCTION COST ESTIMATE'!A1102</f>
        <v>0</v>
      </c>
      <c r="B1102" s="91">
        <f>'CONSTRUCTION COST ESTIMATE'!B1102</f>
        <v>629.16999999999996</v>
      </c>
      <c r="C1102" s="92" t="str">
        <f>'CONSTRUCTION COST ESTIMATE'!C1102</f>
        <v>8 INCH X 8 INCH WET TAP ASSEMBLY</v>
      </c>
      <c r="D1102" s="93" t="str">
        <f>'CONSTRUCTION COST ESTIMATE'!BB1102</f>
        <v>EA</v>
      </c>
      <c r="E1102" s="94">
        <f>'CONSTRUCTION COST ESTIMATE'!BA1102</f>
        <v>0</v>
      </c>
      <c r="F1102" s="220">
        <f>'CONSTRUCTION COST ESTIMATE'!BC1102</f>
        <v>0</v>
      </c>
      <c r="G1102" s="221">
        <f>'CONSTRUCTION COST ESTIMATE'!BD1102</f>
        <v>0</v>
      </c>
      <c r="H1102" s="220"/>
      <c r="I1102" s="220">
        <f t="shared" si="418"/>
        <v>0</v>
      </c>
      <c r="J1102" s="220"/>
      <c r="K1102" s="220">
        <f t="shared" si="419"/>
        <v>0</v>
      </c>
      <c r="L1102" s="220"/>
      <c r="M1102" s="220">
        <f t="shared" si="420"/>
        <v>0</v>
      </c>
      <c r="N1102" s="220"/>
      <c r="O1102" s="220">
        <f t="shared" si="421"/>
        <v>0</v>
      </c>
      <c r="P1102" s="220"/>
      <c r="Q1102" s="220">
        <f t="shared" si="422"/>
        <v>0</v>
      </c>
      <c r="R1102" s="220"/>
      <c r="S1102" s="220">
        <f t="shared" si="423"/>
        <v>0</v>
      </c>
      <c r="T1102" s="220"/>
      <c r="U1102" s="220">
        <f t="shared" si="424"/>
        <v>0</v>
      </c>
      <c r="V1102" s="220"/>
      <c r="W1102" s="220">
        <f t="shared" si="425"/>
        <v>0</v>
      </c>
      <c r="X1102" s="220"/>
      <c r="Y1102" s="220">
        <f t="shared" si="426"/>
        <v>0</v>
      </c>
      <c r="Z1102" s="220"/>
      <c r="AA1102" s="220">
        <f t="shared" si="427"/>
        <v>0</v>
      </c>
      <c r="AC1102" s="222" t="e">
        <f t="shared" si="437"/>
        <v>#DIV/0!</v>
      </c>
      <c r="AD1102" s="220" t="e">
        <f t="shared" si="428"/>
        <v>#NUM!</v>
      </c>
      <c r="AE1102" s="223" t="e">
        <f t="shared" si="429"/>
        <v>#NUM!</v>
      </c>
      <c r="AF1102" s="223" t="e">
        <f t="shared" si="430"/>
        <v>#NUM!</v>
      </c>
      <c r="AG1102" s="222" t="e">
        <f t="shared" si="431"/>
        <v>#NUM!</v>
      </c>
      <c r="AI1102" s="220" t="e">
        <f t="shared" si="432"/>
        <v>#DIV/0!</v>
      </c>
      <c r="AJ1102" s="222" t="e">
        <f t="shared" si="433"/>
        <v>#DIV/0!</v>
      </c>
      <c r="AK1102" s="222" t="e">
        <f t="shared" si="434"/>
        <v>#DIV/0!</v>
      </c>
      <c r="AL1102" s="222" t="e">
        <f t="shared" si="435"/>
        <v>#DIV/0!</v>
      </c>
    </row>
    <row r="1103" spans="1:38" s="88" customFormat="1" ht="30" hidden="1" customHeight="1">
      <c r="A1103" s="88">
        <f>'CONSTRUCTION COST ESTIMATE'!A1103</f>
        <v>0</v>
      </c>
      <c r="B1103" s="91">
        <f>'CONSTRUCTION COST ESTIMATE'!B1103</f>
        <v>629.17100000000005</v>
      </c>
      <c r="C1103" s="92" t="str">
        <f>'CONSTRUCTION COST ESTIMATE'!C1103</f>
        <v>12 INCH X 6 INCH WET TAP ASSEMBLY</v>
      </c>
      <c r="D1103" s="93" t="str">
        <f>'CONSTRUCTION COST ESTIMATE'!BB1103</f>
        <v>EA</v>
      </c>
      <c r="E1103" s="94">
        <f>'CONSTRUCTION COST ESTIMATE'!BA1103</f>
        <v>0</v>
      </c>
      <c r="F1103" s="220">
        <f>'CONSTRUCTION COST ESTIMATE'!BC1103</f>
        <v>0</v>
      </c>
      <c r="G1103" s="221">
        <f>'CONSTRUCTION COST ESTIMATE'!BD1103</f>
        <v>0</v>
      </c>
      <c r="H1103" s="220"/>
      <c r="I1103" s="220">
        <f t="shared" si="418"/>
        <v>0</v>
      </c>
      <c r="J1103" s="220"/>
      <c r="K1103" s="220">
        <f t="shared" si="419"/>
        <v>0</v>
      </c>
      <c r="L1103" s="220"/>
      <c r="M1103" s="220">
        <f t="shared" si="420"/>
        <v>0</v>
      </c>
      <c r="N1103" s="220"/>
      <c r="O1103" s="220">
        <f t="shared" si="421"/>
        <v>0</v>
      </c>
      <c r="P1103" s="220"/>
      <c r="Q1103" s="220">
        <f t="shared" si="422"/>
        <v>0</v>
      </c>
      <c r="R1103" s="220"/>
      <c r="S1103" s="220">
        <f t="shared" si="423"/>
        <v>0</v>
      </c>
      <c r="T1103" s="220"/>
      <c r="U1103" s="220">
        <f t="shared" si="424"/>
        <v>0</v>
      </c>
      <c r="V1103" s="220"/>
      <c r="W1103" s="220">
        <f t="shared" si="425"/>
        <v>0</v>
      </c>
      <c r="X1103" s="220"/>
      <c r="Y1103" s="220">
        <f t="shared" si="426"/>
        <v>0</v>
      </c>
      <c r="Z1103" s="220"/>
      <c r="AA1103" s="220">
        <f t="shared" si="427"/>
        <v>0</v>
      </c>
      <c r="AC1103" s="222" t="e">
        <f t="shared" si="437"/>
        <v>#DIV/0!</v>
      </c>
      <c r="AD1103" s="220" t="e">
        <f t="shared" si="428"/>
        <v>#NUM!</v>
      </c>
      <c r="AE1103" s="223" t="e">
        <f t="shared" si="429"/>
        <v>#NUM!</v>
      </c>
      <c r="AF1103" s="223" t="e">
        <f t="shared" si="430"/>
        <v>#NUM!</v>
      </c>
      <c r="AG1103" s="222" t="e">
        <f t="shared" si="431"/>
        <v>#NUM!</v>
      </c>
      <c r="AI1103" s="220" t="e">
        <f t="shared" si="432"/>
        <v>#DIV/0!</v>
      </c>
      <c r="AJ1103" s="222" t="e">
        <f t="shared" si="433"/>
        <v>#DIV/0!</v>
      </c>
      <c r="AK1103" s="222" t="e">
        <f t="shared" si="434"/>
        <v>#DIV/0!</v>
      </c>
      <c r="AL1103" s="222" t="e">
        <f t="shared" si="435"/>
        <v>#DIV/0!</v>
      </c>
    </row>
    <row r="1104" spans="1:38" s="88" customFormat="1" ht="30" hidden="1" customHeight="1">
      <c r="A1104" s="88">
        <f>'CONSTRUCTION COST ESTIMATE'!A1104</f>
        <v>0</v>
      </c>
      <c r="B1104" s="91">
        <f>'CONSTRUCTION COST ESTIMATE'!B1104</f>
        <v>629.17200000000003</v>
      </c>
      <c r="C1104" s="92" t="str">
        <f>'CONSTRUCTION COST ESTIMATE'!C1104</f>
        <v>12 INCH X 12 INCH WET TAP ASSEMBLY</v>
      </c>
      <c r="D1104" s="93" t="str">
        <f>'CONSTRUCTION COST ESTIMATE'!BB1104</f>
        <v>EA</v>
      </c>
      <c r="E1104" s="94">
        <f>'CONSTRUCTION COST ESTIMATE'!BA1104</f>
        <v>0</v>
      </c>
      <c r="F1104" s="220">
        <f>'CONSTRUCTION COST ESTIMATE'!BC1104</f>
        <v>0</v>
      </c>
      <c r="G1104" s="221">
        <f>'CONSTRUCTION COST ESTIMATE'!BD1104</f>
        <v>0</v>
      </c>
      <c r="H1104" s="220"/>
      <c r="I1104" s="220">
        <f t="shared" si="418"/>
        <v>0</v>
      </c>
      <c r="J1104" s="220"/>
      <c r="K1104" s="220">
        <f t="shared" si="419"/>
        <v>0</v>
      </c>
      <c r="L1104" s="220"/>
      <c r="M1104" s="220">
        <f t="shared" si="420"/>
        <v>0</v>
      </c>
      <c r="N1104" s="220"/>
      <c r="O1104" s="220">
        <f t="shared" si="421"/>
        <v>0</v>
      </c>
      <c r="P1104" s="220"/>
      <c r="Q1104" s="220">
        <f t="shared" si="422"/>
        <v>0</v>
      </c>
      <c r="R1104" s="220"/>
      <c r="S1104" s="220">
        <f t="shared" si="423"/>
        <v>0</v>
      </c>
      <c r="T1104" s="220"/>
      <c r="U1104" s="220">
        <f t="shared" si="424"/>
        <v>0</v>
      </c>
      <c r="V1104" s="220"/>
      <c r="W1104" s="220">
        <f t="shared" si="425"/>
        <v>0</v>
      </c>
      <c r="X1104" s="220"/>
      <c r="Y1104" s="220">
        <f t="shared" si="426"/>
        <v>0</v>
      </c>
      <c r="Z1104" s="220"/>
      <c r="AA1104" s="220">
        <f t="shared" si="427"/>
        <v>0</v>
      </c>
      <c r="AC1104" s="222" t="e">
        <f t="shared" si="437"/>
        <v>#DIV/0!</v>
      </c>
      <c r="AD1104" s="220" t="e">
        <f t="shared" si="428"/>
        <v>#NUM!</v>
      </c>
      <c r="AE1104" s="223" t="e">
        <f t="shared" si="429"/>
        <v>#NUM!</v>
      </c>
      <c r="AF1104" s="223" t="e">
        <f t="shared" si="430"/>
        <v>#NUM!</v>
      </c>
      <c r="AG1104" s="222" t="e">
        <f t="shared" si="431"/>
        <v>#NUM!</v>
      </c>
      <c r="AI1104" s="220" t="e">
        <f t="shared" si="432"/>
        <v>#DIV/0!</v>
      </c>
      <c r="AJ1104" s="222" t="e">
        <f t="shared" si="433"/>
        <v>#DIV/0!</v>
      </c>
      <c r="AK1104" s="222" t="e">
        <f t="shared" si="434"/>
        <v>#DIV/0!</v>
      </c>
      <c r="AL1104" s="222" t="e">
        <f t="shared" si="435"/>
        <v>#DIV/0!</v>
      </c>
    </row>
    <row r="1105" spans="1:40" s="88" customFormat="1" ht="30" hidden="1" customHeight="1">
      <c r="A1105" s="88">
        <f>'CONSTRUCTION COST ESTIMATE'!A1105</f>
        <v>0</v>
      </c>
      <c r="B1105" s="91">
        <f>'CONSTRUCTION COST ESTIMATE'!B1105</f>
        <v>629.173</v>
      </c>
      <c r="C1105" s="92" t="str">
        <f>'CONSTRUCTION COST ESTIMATE'!C1105</f>
        <v>16 INCH X 16 INCH WET TAP ASSEMBLY</v>
      </c>
      <c r="D1105" s="93" t="str">
        <f>'CONSTRUCTION COST ESTIMATE'!BB1105</f>
        <v>EA</v>
      </c>
      <c r="E1105" s="94">
        <f>'CONSTRUCTION COST ESTIMATE'!BA1105</f>
        <v>0</v>
      </c>
      <c r="F1105" s="220">
        <f>'CONSTRUCTION COST ESTIMATE'!BC1105</f>
        <v>0</v>
      </c>
      <c r="G1105" s="221">
        <f>'CONSTRUCTION COST ESTIMATE'!BD1105</f>
        <v>0</v>
      </c>
      <c r="H1105" s="220"/>
      <c r="I1105" s="220">
        <f t="shared" si="418"/>
        <v>0</v>
      </c>
      <c r="J1105" s="220"/>
      <c r="K1105" s="220">
        <f t="shared" si="419"/>
        <v>0</v>
      </c>
      <c r="L1105" s="220"/>
      <c r="M1105" s="220">
        <f t="shared" si="420"/>
        <v>0</v>
      </c>
      <c r="N1105" s="220"/>
      <c r="O1105" s="220">
        <f t="shared" si="421"/>
        <v>0</v>
      </c>
      <c r="P1105" s="220"/>
      <c r="Q1105" s="220">
        <f t="shared" si="422"/>
        <v>0</v>
      </c>
      <c r="R1105" s="220"/>
      <c r="S1105" s="220">
        <f t="shared" si="423"/>
        <v>0</v>
      </c>
      <c r="T1105" s="220"/>
      <c r="U1105" s="220">
        <f t="shared" si="424"/>
        <v>0</v>
      </c>
      <c r="V1105" s="220"/>
      <c r="W1105" s="220">
        <f t="shared" si="425"/>
        <v>0</v>
      </c>
      <c r="X1105" s="220"/>
      <c r="Y1105" s="220">
        <f t="shared" si="426"/>
        <v>0</v>
      </c>
      <c r="Z1105" s="220"/>
      <c r="AA1105" s="220">
        <f t="shared" si="427"/>
        <v>0</v>
      </c>
      <c r="AC1105" s="222" t="e">
        <f t="shared" si="437"/>
        <v>#DIV/0!</v>
      </c>
      <c r="AD1105" s="220" t="e">
        <f t="shared" si="428"/>
        <v>#NUM!</v>
      </c>
      <c r="AE1105" s="223" t="e">
        <f t="shared" si="429"/>
        <v>#NUM!</v>
      </c>
      <c r="AF1105" s="223" t="e">
        <f t="shared" si="430"/>
        <v>#NUM!</v>
      </c>
      <c r="AG1105" s="222" t="e">
        <f t="shared" si="431"/>
        <v>#NUM!</v>
      </c>
      <c r="AI1105" s="220" t="e">
        <f t="shared" si="432"/>
        <v>#DIV/0!</v>
      </c>
      <c r="AJ1105" s="222" t="e">
        <f t="shared" si="433"/>
        <v>#DIV/0!</v>
      </c>
      <c r="AK1105" s="222" t="e">
        <f t="shared" si="434"/>
        <v>#DIV/0!</v>
      </c>
      <c r="AL1105" s="222" t="e">
        <f t="shared" si="435"/>
        <v>#DIV/0!</v>
      </c>
    </row>
    <row r="1106" spans="1:40" s="88" customFormat="1" ht="30" hidden="1" customHeight="1">
      <c r="A1106" s="88">
        <f>'CONSTRUCTION COST ESTIMATE'!A1106</f>
        <v>0</v>
      </c>
      <c r="B1106" s="91">
        <f>'CONSTRUCTION COST ESTIMATE'!B1106</f>
        <v>629.17399999999998</v>
      </c>
      <c r="C1106" s="92" t="str">
        <f>'CONSTRUCTION COST ESTIMATE'!C1106</f>
        <v>REMOVE AND RELOCATE WATER METER</v>
      </c>
      <c r="D1106" s="93" t="str">
        <f>'CONSTRUCTION COST ESTIMATE'!BB1106</f>
        <v>EA</v>
      </c>
      <c r="E1106" s="94">
        <f>'CONSTRUCTION COST ESTIMATE'!BA1106</f>
        <v>0</v>
      </c>
      <c r="F1106" s="220">
        <f>'CONSTRUCTION COST ESTIMATE'!BC1106</f>
        <v>0</v>
      </c>
      <c r="G1106" s="221">
        <f>'CONSTRUCTION COST ESTIMATE'!BD1106</f>
        <v>0</v>
      </c>
      <c r="H1106" s="220"/>
      <c r="I1106" s="220">
        <f t="shared" si="418"/>
        <v>0</v>
      </c>
      <c r="J1106" s="220"/>
      <c r="K1106" s="220">
        <f t="shared" si="419"/>
        <v>0</v>
      </c>
      <c r="L1106" s="220"/>
      <c r="M1106" s="220">
        <f t="shared" si="420"/>
        <v>0</v>
      </c>
      <c r="N1106" s="220"/>
      <c r="O1106" s="220">
        <f t="shared" si="421"/>
        <v>0</v>
      </c>
      <c r="P1106" s="220"/>
      <c r="Q1106" s="220">
        <f t="shared" si="422"/>
        <v>0</v>
      </c>
      <c r="R1106" s="220"/>
      <c r="S1106" s="220">
        <f t="shared" si="423"/>
        <v>0</v>
      </c>
      <c r="T1106" s="220"/>
      <c r="U1106" s="220">
        <f t="shared" si="424"/>
        <v>0</v>
      </c>
      <c r="V1106" s="220"/>
      <c r="W1106" s="220">
        <f t="shared" si="425"/>
        <v>0</v>
      </c>
      <c r="X1106" s="220"/>
      <c r="Y1106" s="220">
        <f t="shared" si="426"/>
        <v>0</v>
      </c>
      <c r="Z1106" s="220"/>
      <c r="AA1106" s="220">
        <f t="shared" si="427"/>
        <v>0</v>
      </c>
      <c r="AC1106" s="222" t="e">
        <f t="shared" si="437"/>
        <v>#DIV/0!</v>
      </c>
      <c r="AD1106" s="220" t="e">
        <f t="shared" si="428"/>
        <v>#NUM!</v>
      </c>
      <c r="AE1106" s="223" t="e">
        <f t="shared" si="429"/>
        <v>#NUM!</v>
      </c>
      <c r="AF1106" s="223" t="e">
        <f t="shared" si="430"/>
        <v>#NUM!</v>
      </c>
      <c r="AG1106" s="222" t="e">
        <f t="shared" si="431"/>
        <v>#NUM!</v>
      </c>
      <c r="AI1106" s="220" t="e">
        <f t="shared" si="432"/>
        <v>#DIV/0!</v>
      </c>
      <c r="AJ1106" s="222" t="e">
        <f t="shared" si="433"/>
        <v>#DIV/0!</v>
      </c>
      <c r="AK1106" s="222" t="e">
        <f t="shared" si="434"/>
        <v>#DIV/0!</v>
      </c>
      <c r="AL1106" s="222" t="e">
        <f t="shared" si="435"/>
        <v>#DIV/0!</v>
      </c>
    </row>
    <row r="1107" spans="1:40" s="88" customFormat="1" ht="30" hidden="1" customHeight="1">
      <c r="A1107" s="88">
        <f>'CONSTRUCTION COST ESTIMATE'!A1107</f>
        <v>0</v>
      </c>
      <c r="B1107" s="91">
        <f>'CONSTRUCTION COST ESTIMATE'!B1107</f>
        <v>629.17999999999995</v>
      </c>
      <c r="C1107" s="92" t="str">
        <f>'CONSTRUCTION COST ESTIMATE'!C1107</f>
        <v>ACP WATERLINE REPLACEMENT WITH (MATERIAL) PIPE (6 INCH)</v>
      </c>
      <c r="D1107" s="93" t="str">
        <f>'CONSTRUCTION COST ESTIMATE'!BB1107</f>
        <v>LF</v>
      </c>
      <c r="E1107" s="94">
        <f>'CONSTRUCTION COST ESTIMATE'!BA1107</f>
        <v>0</v>
      </c>
      <c r="F1107" s="220">
        <f>'CONSTRUCTION COST ESTIMATE'!BC1107</f>
        <v>0</v>
      </c>
      <c r="G1107" s="221">
        <f>'CONSTRUCTION COST ESTIMATE'!BD1107</f>
        <v>0</v>
      </c>
      <c r="H1107" s="220"/>
      <c r="I1107" s="220">
        <f t="shared" ref="I1107:I1112" si="438">$E1107*H1107</f>
        <v>0</v>
      </c>
      <c r="J1107" s="220"/>
      <c r="K1107" s="220">
        <f t="shared" ref="K1107:K1112" si="439">$E1107*J1107</f>
        <v>0</v>
      </c>
      <c r="L1107" s="220"/>
      <c r="M1107" s="220">
        <f t="shared" ref="M1107:M1112" si="440">$E1107*L1107</f>
        <v>0</v>
      </c>
      <c r="N1107" s="220"/>
      <c r="O1107" s="220">
        <f t="shared" ref="O1107:O1112" si="441">$E1107*N1107</f>
        <v>0</v>
      </c>
      <c r="P1107" s="220"/>
      <c r="Q1107" s="220">
        <f t="shared" ref="Q1107:Q1112" si="442">$E1107*P1107</f>
        <v>0</v>
      </c>
      <c r="R1107" s="220"/>
      <c r="S1107" s="220">
        <f t="shared" ref="S1107:S1112" si="443">$E1107*R1107</f>
        <v>0</v>
      </c>
      <c r="T1107" s="220"/>
      <c r="U1107" s="220">
        <f t="shared" ref="U1107:U1112" si="444">$E1107*T1107</f>
        <v>0</v>
      </c>
      <c r="V1107" s="220"/>
      <c r="W1107" s="220">
        <f t="shared" ref="W1107:W1112" si="445">$E1107*V1107</f>
        <v>0</v>
      </c>
      <c r="X1107" s="220"/>
      <c r="Y1107" s="220">
        <f t="shared" ref="Y1107:Y1112" si="446">$E1107*X1107</f>
        <v>0</v>
      </c>
      <c r="Z1107" s="220"/>
      <c r="AA1107" s="220">
        <f t="shared" ref="AA1107:AA1112" si="447">$E1107*Z1107</f>
        <v>0</v>
      </c>
      <c r="AC1107" s="222" t="e">
        <f t="shared" ref="AC1107:AC1112" si="448">I1107/$I$1460</f>
        <v>#DIV/0!</v>
      </c>
      <c r="AD1107" s="220" t="e">
        <f t="shared" ref="AD1107:AD1112" si="449">MEDIAN(H1107,J1107,L1107,N1107,P1107,R1107,T1107,V1107,X1107,Z1107)</f>
        <v>#NUM!</v>
      </c>
      <c r="AE1107" s="223" t="e">
        <f t="shared" ref="AE1107:AE1112" si="450">IF(H1107&gt;AD1107,"X","")</f>
        <v>#NUM!</v>
      </c>
      <c r="AF1107" s="223" t="e">
        <f t="shared" ref="AF1107:AF1112" si="451">IF(H1107&lt;AD1107,"X","")</f>
        <v>#NUM!</v>
      </c>
      <c r="AG1107" s="222" t="e">
        <f t="shared" ref="AG1107:AG1112" si="452">H1107/AD1107</f>
        <v>#NUM!</v>
      </c>
      <c r="AI1107" s="220" t="e">
        <f t="shared" ref="AI1107:AI1112" si="453">AVERAGE(H1107,J1107,L1107,N1107,P1107,R1107,T1107,V1107,X1107,Z1107)</f>
        <v>#DIV/0!</v>
      </c>
      <c r="AJ1107" s="222" t="e">
        <f t="shared" ref="AJ1107:AJ1112" si="454">AI1107/F1107</f>
        <v>#DIV/0!</v>
      </c>
      <c r="AK1107" s="222" t="e">
        <f t="shared" ref="AK1107:AK1112" si="455">H1107/F1107</f>
        <v>#DIV/0!</v>
      </c>
      <c r="AL1107" s="222" t="e">
        <f t="shared" ref="AL1107:AL1112" si="456">H1107/AI1107</f>
        <v>#DIV/0!</v>
      </c>
    </row>
    <row r="1108" spans="1:40" s="88" customFormat="1" ht="30" hidden="1" customHeight="1">
      <c r="A1108" s="88">
        <f>'CONSTRUCTION COST ESTIMATE'!A1108</f>
        <v>0</v>
      </c>
      <c r="B1108" s="91">
        <f>'CONSTRUCTION COST ESTIMATE'!B1108</f>
        <v>629.18100000000004</v>
      </c>
      <c r="C1108" s="92" t="str">
        <f>'CONSTRUCTION COST ESTIMATE'!C1108</f>
        <v>ACP WATERLINE REPLACEMENT WITH (MATERIAL) PIPE (8 INCH)</v>
      </c>
      <c r="D1108" s="93" t="str">
        <f>'CONSTRUCTION COST ESTIMATE'!BB1108</f>
        <v>LF</v>
      </c>
      <c r="E1108" s="94">
        <f>'CONSTRUCTION COST ESTIMATE'!BA1108</f>
        <v>0</v>
      </c>
      <c r="F1108" s="220">
        <f>'CONSTRUCTION COST ESTIMATE'!BC1108</f>
        <v>0</v>
      </c>
      <c r="G1108" s="221">
        <f>'CONSTRUCTION COST ESTIMATE'!BD1108</f>
        <v>0</v>
      </c>
      <c r="H1108" s="220"/>
      <c r="I1108" s="220">
        <f t="shared" si="438"/>
        <v>0</v>
      </c>
      <c r="J1108" s="220"/>
      <c r="K1108" s="220">
        <f t="shared" si="439"/>
        <v>0</v>
      </c>
      <c r="L1108" s="220"/>
      <c r="M1108" s="220">
        <f t="shared" si="440"/>
        <v>0</v>
      </c>
      <c r="N1108" s="220"/>
      <c r="O1108" s="220">
        <f t="shared" si="441"/>
        <v>0</v>
      </c>
      <c r="P1108" s="220"/>
      <c r="Q1108" s="220">
        <f t="shared" si="442"/>
        <v>0</v>
      </c>
      <c r="R1108" s="220"/>
      <c r="S1108" s="220">
        <f t="shared" si="443"/>
        <v>0</v>
      </c>
      <c r="T1108" s="220"/>
      <c r="U1108" s="220">
        <f t="shared" si="444"/>
        <v>0</v>
      </c>
      <c r="V1108" s="220"/>
      <c r="W1108" s="220">
        <f t="shared" si="445"/>
        <v>0</v>
      </c>
      <c r="X1108" s="220"/>
      <c r="Y1108" s="220">
        <f t="shared" si="446"/>
        <v>0</v>
      </c>
      <c r="Z1108" s="220"/>
      <c r="AA1108" s="220">
        <f t="shared" si="447"/>
        <v>0</v>
      </c>
      <c r="AC1108" s="222" t="e">
        <f t="shared" si="448"/>
        <v>#DIV/0!</v>
      </c>
      <c r="AD1108" s="220" t="e">
        <f t="shared" si="449"/>
        <v>#NUM!</v>
      </c>
      <c r="AE1108" s="223" t="e">
        <f t="shared" si="450"/>
        <v>#NUM!</v>
      </c>
      <c r="AF1108" s="223" t="e">
        <f t="shared" si="451"/>
        <v>#NUM!</v>
      </c>
      <c r="AG1108" s="222" t="e">
        <f t="shared" si="452"/>
        <v>#NUM!</v>
      </c>
      <c r="AI1108" s="220" t="e">
        <f t="shared" si="453"/>
        <v>#DIV/0!</v>
      </c>
      <c r="AJ1108" s="222" t="e">
        <f t="shared" si="454"/>
        <v>#DIV/0!</v>
      </c>
      <c r="AK1108" s="222" t="e">
        <f t="shared" si="455"/>
        <v>#DIV/0!</v>
      </c>
      <c r="AL1108" s="222" t="e">
        <f t="shared" si="456"/>
        <v>#DIV/0!</v>
      </c>
    </row>
    <row r="1109" spans="1:40" s="88" customFormat="1" ht="30" hidden="1" customHeight="1">
      <c r="A1109" s="88">
        <f>'CONSTRUCTION COST ESTIMATE'!A1109</f>
        <v>0</v>
      </c>
      <c r="B1109" s="91">
        <f>'CONSTRUCTION COST ESTIMATE'!B1109</f>
        <v>629.18200000000002</v>
      </c>
      <c r="C1109" s="92" t="str">
        <f>'CONSTRUCTION COST ESTIMATE'!C1109</f>
        <v>ACP WATERLINE REPLACEMENT WITH (MATERIAL) PIPE (10 INCH)</v>
      </c>
      <c r="D1109" s="93" t="str">
        <f>'CONSTRUCTION COST ESTIMATE'!BB1109</f>
        <v>LF</v>
      </c>
      <c r="E1109" s="94">
        <f>'CONSTRUCTION COST ESTIMATE'!BA1109</f>
        <v>0</v>
      </c>
      <c r="F1109" s="220">
        <f>'CONSTRUCTION COST ESTIMATE'!BC1109</f>
        <v>0</v>
      </c>
      <c r="G1109" s="221">
        <f>'CONSTRUCTION COST ESTIMATE'!BD1109</f>
        <v>0</v>
      </c>
      <c r="H1109" s="220"/>
      <c r="I1109" s="220">
        <f t="shared" si="438"/>
        <v>0</v>
      </c>
      <c r="J1109" s="220"/>
      <c r="K1109" s="220">
        <f t="shared" si="439"/>
        <v>0</v>
      </c>
      <c r="L1109" s="220"/>
      <c r="M1109" s="220">
        <f t="shared" si="440"/>
        <v>0</v>
      </c>
      <c r="N1109" s="220"/>
      <c r="O1109" s="220">
        <f t="shared" si="441"/>
        <v>0</v>
      </c>
      <c r="P1109" s="220"/>
      <c r="Q1109" s="220">
        <f t="shared" si="442"/>
        <v>0</v>
      </c>
      <c r="R1109" s="220"/>
      <c r="S1109" s="220">
        <f t="shared" si="443"/>
        <v>0</v>
      </c>
      <c r="T1109" s="220"/>
      <c r="U1109" s="220">
        <f t="shared" si="444"/>
        <v>0</v>
      </c>
      <c r="V1109" s="220"/>
      <c r="W1109" s="220">
        <f t="shared" si="445"/>
        <v>0</v>
      </c>
      <c r="X1109" s="220"/>
      <c r="Y1109" s="220">
        <f t="shared" si="446"/>
        <v>0</v>
      </c>
      <c r="Z1109" s="220"/>
      <c r="AA1109" s="220">
        <f t="shared" si="447"/>
        <v>0</v>
      </c>
      <c r="AC1109" s="222" t="e">
        <f t="shared" si="448"/>
        <v>#DIV/0!</v>
      </c>
      <c r="AD1109" s="220" t="e">
        <f t="shared" si="449"/>
        <v>#NUM!</v>
      </c>
      <c r="AE1109" s="223" t="e">
        <f t="shared" si="450"/>
        <v>#NUM!</v>
      </c>
      <c r="AF1109" s="223" t="e">
        <f t="shared" si="451"/>
        <v>#NUM!</v>
      </c>
      <c r="AG1109" s="222" t="e">
        <f t="shared" si="452"/>
        <v>#NUM!</v>
      </c>
      <c r="AI1109" s="220" t="e">
        <f t="shared" si="453"/>
        <v>#DIV/0!</v>
      </c>
      <c r="AJ1109" s="222" t="e">
        <f t="shared" si="454"/>
        <v>#DIV/0!</v>
      </c>
      <c r="AK1109" s="222" t="e">
        <f t="shared" si="455"/>
        <v>#DIV/0!</v>
      </c>
      <c r="AL1109" s="222" t="e">
        <f t="shared" si="456"/>
        <v>#DIV/0!</v>
      </c>
    </row>
    <row r="1110" spans="1:40" s="88" customFormat="1" ht="30" hidden="1" customHeight="1">
      <c r="A1110" s="88">
        <f>'CONSTRUCTION COST ESTIMATE'!A1110</f>
        <v>0</v>
      </c>
      <c r="B1110" s="91">
        <f>'CONSTRUCTION COST ESTIMATE'!B1110</f>
        <v>629.18299999999999</v>
      </c>
      <c r="C1110" s="92" t="str">
        <f>'CONSTRUCTION COST ESTIMATE'!C1110</f>
        <v>ACP WATERLINE REPLACEMENT WITH (MATERIAL) PIPE (12 INCH)</v>
      </c>
      <c r="D1110" s="93" t="str">
        <f>'CONSTRUCTION COST ESTIMATE'!BB1110</f>
        <v>LF</v>
      </c>
      <c r="E1110" s="94">
        <f>'CONSTRUCTION COST ESTIMATE'!BA1110</f>
        <v>0</v>
      </c>
      <c r="F1110" s="220">
        <f>'CONSTRUCTION COST ESTIMATE'!BC1110</f>
        <v>0</v>
      </c>
      <c r="G1110" s="221">
        <f>'CONSTRUCTION COST ESTIMATE'!BD1110</f>
        <v>0</v>
      </c>
      <c r="H1110" s="220"/>
      <c r="I1110" s="220">
        <f t="shared" si="438"/>
        <v>0</v>
      </c>
      <c r="J1110" s="220"/>
      <c r="K1110" s="220">
        <f t="shared" si="439"/>
        <v>0</v>
      </c>
      <c r="L1110" s="220"/>
      <c r="M1110" s="220">
        <f t="shared" si="440"/>
        <v>0</v>
      </c>
      <c r="N1110" s="220"/>
      <c r="O1110" s="220">
        <f t="shared" si="441"/>
        <v>0</v>
      </c>
      <c r="P1110" s="220"/>
      <c r="Q1110" s="220">
        <f t="shared" si="442"/>
        <v>0</v>
      </c>
      <c r="R1110" s="220"/>
      <c r="S1110" s="220">
        <f t="shared" si="443"/>
        <v>0</v>
      </c>
      <c r="T1110" s="220"/>
      <c r="U1110" s="220">
        <f t="shared" si="444"/>
        <v>0</v>
      </c>
      <c r="V1110" s="220"/>
      <c r="W1110" s="220">
        <f t="shared" si="445"/>
        <v>0</v>
      </c>
      <c r="X1110" s="220"/>
      <c r="Y1110" s="220">
        <f t="shared" si="446"/>
        <v>0</v>
      </c>
      <c r="Z1110" s="220"/>
      <c r="AA1110" s="220">
        <f t="shared" si="447"/>
        <v>0</v>
      </c>
      <c r="AC1110" s="222" t="e">
        <f t="shared" si="448"/>
        <v>#DIV/0!</v>
      </c>
      <c r="AD1110" s="220" t="e">
        <f t="shared" si="449"/>
        <v>#NUM!</v>
      </c>
      <c r="AE1110" s="223" t="e">
        <f t="shared" si="450"/>
        <v>#NUM!</v>
      </c>
      <c r="AF1110" s="223" t="e">
        <f t="shared" si="451"/>
        <v>#NUM!</v>
      </c>
      <c r="AG1110" s="222" t="e">
        <f t="shared" si="452"/>
        <v>#NUM!</v>
      </c>
      <c r="AI1110" s="220" t="e">
        <f t="shared" si="453"/>
        <v>#DIV/0!</v>
      </c>
      <c r="AJ1110" s="222" t="e">
        <f t="shared" si="454"/>
        <v>#DIV/0!</v>
      </c>
      <c r="AK1110" s="222" t="e">
        <f t="shared" si="455"/>
        <v>#DIV/0!</v>
      </c>
      <c r="AL1110" s="222" t="e">
        <f t="shared" si="456"/>
        <v>#DIV/0!</v>
      </c>
    </row>
    <row r="1111" spans="1:40" s="88" customFormat="1" ht="30" hidden="1" customHeight="1">
      <c r="A1111" s="88">
        <f>'CONSTRUCTION COST ESTIMATE'!A1111</f>
        <v>0</v>
      </c>
      <c r="B1111" s="91">
        <f>'CONSTRUCTION COST ESTIMATE'!B1111</f>
        <v>629.18399999999997</v>
      </c>
      <c r="C1111" s="92" t="str">
        <f>'CONSTRUCTION COST ESTIMATE'!C1111</f>
        <v>ACP WATERLINE REPLACEMENT WITH (MATERIAL) PIPE (16 INCH)</v>
      </c>
      <c r="D1111" s="93" t="str">
        <f>'CONSTRUCTION COST ESTIMATE'!BB1111</f>
        <v>LF</v>
      </c>
      <c r="E1111" s="94">
        <f>'CONSTRUCTION COST ESTIMATE'!BA1111</f>
        <v>0</v>
      </c>
      <c r="F1111" s="220">
        <f>'CONSTRUCTION COST ESTIMATE'!BC1111</f>
        <v>0</v>
      </c>
      <c r="G1111" s="221">
        <f>'CONSTRUCTION COST ESTIMATE'!BD1111</f>
        <v>0</v>
      </c>
      <c r="H1111" s="220"/>
      <c r="I1111" s="220">
        <f t="shared" si="438"/>
        <v>0</v>
      </c>
      <c r="J1111" s="220"/>
      <c r="K1111" s="220">
        <f t="shared" si="439"/>
        <v>0</v>
      </c>
      <c r="L1111" s="220"/>
      <c r="M1111" s="220">
        <f t="shared" si="440"/>
        <v>0</v>
      </c>
      <c r="N1111" s="220"/>
      <c r="O1111" s="220">
        <f t="shared" si="441"/>
        <v>0</v>
      </c>
      <c r="P1111" s="220"/>
      <c r="Q1111" s="220">
        <f t="shared" si="442"/>
        <v>0</v>
      </c>
      <c r="R1111" s="220"/>
      <c r="S1111" s="220">
        <f t="shared" si="443"/>
        <v>0</v>
      </c>
      <c r="T1111" s="220"/>
      <c r="U1111" s="220">
        <f t="shared" si="444"/>
        <v>0</v>
      </c>
      <c r="V1111" s="220"/>
      <c r="W1111" s="220">
        <f t="shared" si="445"/>
        <v>0</v>
      </c>
      <c r="X1111" s="220"/>
      <c r="Y1111" s="220">
        <f t="shared" si="446"/>
        <v>0</v>
      </c>
      <c r="Z1111" s="220"/>
      <c r="AA1111" s="220">
        <f t="shared" si="447"/>
        <v>0</v>
      </c>
      <c r="AC1111" s="222" t="e">
        <f t="shared" si="448"/>
        <v>#DIV/0!</v>
      </c>
      <c r="AD1111" s="220" t="e">
        <f t="shared" si="449"/>
        <v>#NUM!</v>
      </c>
      <c r="AE1111" s="223" t="e">
        <f t="shared" si="450"/>
        <v>#NUM!</v>
      </c>
      <c r="AF1111" s="223" t="e">
        <f t="shared" si="451"/>
        <v>#NUM!</v>
      </c>
      <c r="AG1111" s="222" t="e">
        <f t="shared" si="452"/>
        <v>#NUM!</v>
      </c>
      <c r="AI1111" s="220" t="e">
        <f t="shared" si="453"/>
        <v>#DIV/0!</v>
      </c>
      <c r="AJ1111" s="222" t="e">
        <f t="shared" si="454"/>
        <v>#DIV/0!</v>
      </c>
      <c r="AK1111" s="222" t="e">
        <f t="shared" si="455"/>
        <v>#DIV/0!</v>
      </c>
      <c r="AL1111" s="222" t="e">
        <f t="shared" si="456"/>
        <v>#DIV/0!</v>
      </c>
    </row>
    <row r="1112" spans="1:40" s="88" customFormat="1" ht="30" hidden="1" customHeight="1">
      <c r="A1112" s="88">
        <f>'CONSTRUCTION COST ESTIMATE'!A1112</f>
        <v>0</v>
      </c>
      <c r="B1112" s="91">
        <f>'CONSTRUCTION COST ESTIMATE'!B1112</f>
        <v>629.18499999999995</v>
      </c>
      <c r="C1112" s="92" t="str">
        <f>'CONSTRUCTION COST ESTIMATE'!C1112</f>
        <v>ACP WATERLINE REPLACEMENT WITH (MATERIAL) PIPE (XX INCH)</v>
      </c>
      <c r="D1112" s="93" t="str">
        <f>'CONSTRUCTION COST ESTIMATE'!BB1112</f>
        <v>LF</v>
      </c>
      <c r="E1112" s="94">
        <f>'CONSTRUCTION COST ESTIMATE'!BA1112</f>
        <v>0</v>
      </c>
      <c r="F1112" s="220">
        <f>'CONSTRUCTION COST ESTIMATE'!BC1112</f>
        <v>0</v>
      </c>
      <c r="G1112" s="221">
        <f>'CONSTRUCTION COST ESTIMATE'!BD1112</f>
        <v>0</v>
      </c>
      <c r="H1112" s="220"/>
      <c r="I1112" s="220">
        <f t="shared" si="438"/>
        <v>0</v>
      </c>
      <c r="J1112" s="220"/>
      <c r="K1112" s="220">
        <f t="shared" si="439"/>
        <v>0</v>
      </c>
      <c r="L1112" s="220"/>
      <c r="M1112" s="220">
        <f t="shared" si="440"/>
        <v>0</v>
      </c>
      <c r="N1112" s="220"/>
      <c r="O1112" s="220">
        <f t="shared" si="441"/>
        <v>0</v>
      </c>
      <c r="P1112" s="220"/>
      <c r="Q1112" s="220">
        <f t="shared" si="442"/>
        <v>0</v>
      </c>
      <c r="R1112" s="220"/>
      <c r="S1112" s="220">
        <f t="shared" si="443"/>
        <v>0</v>
      </c>
      <c r="T1112" s="220"/>
      <c r="U1112" s="220">
        <f t="shared" si="444"/>
        <v>0</v>
      </c>
      <c r="V1112" s="220"/>
      <c r="W1112" s="220">
        <f t="shared" si="445"/>
        <v>0</v>
      </c>
      <c r="X1112" s="220"/>
      <c r="Y1112" s="220">
        <f t="shared" si="446"/>
        <v>0</v>
      </c>
      <c r="Z1112" s="220"/>
      <c r="AA1112" s="220">
        <f t="shared" si="447"/>
        <v>0</v>
      </c>
      <c r="AC1112" s="222" t="e">
        <f t="shared" si="448"/>
        <v>#DIV/0!</v>
      </c>
      <c r="AD1112" s="220" t="e">
        <f t="shared" si="449"/>
        <v>#NUM!</v>
      </c>
      <c r="AE1112" s="223" t="e">
        <f t="shared" si="450"/>
        <v>#NUM!</v>
      </c>
      <c r="AF1112" s="223" t="e">
        <f t="shared" si="451"/>
        <v>#NUM!</v>
      </c>
      <c r="AG1112" s="222" t="e">
        <f t="shared" si="452"/>
        <v>#NUM!</v>
      </c>
      <c r="AI1112" s="220" t="e">
        <f t="shared" si="453"/>
        <v>#DIV/0!</v>
      </c>
      <c r="AJ1112" s="222" t="e">
        <f t="shared" si="454"/>
        <v>#DIV/0!</v>
      </c>
      <c r="AK1112" s="222" t="e">
        <f t="shared" si="455"/>
        <v>#DIV/0!</v>
      </c>
      <c r="AL1112" s="222" t="e">
        <f t="shared" si="456"/>
        <v>#DIV/0!</v>
      </c>
    </row>
    <row r="1113" spans="1:40" s="88" customFormat="1" ht="30" customHeight="1">
      <c r="A1113" s="237" t="str">
        <f>'CONSTRUCTION COST ESTIMATE'!A1113</f>
        <v>SP 630</v>
      </c>
      <c r="B1113" s="140"/>
      <c r="C1113" s="136" t="str">
        <f>'CONSTRUCTION COST ESTIMATE'!C1113</f>
        <v>SANITARY SEWERS</v>
      </c>
      <c r="D1113" s="135"/>
      <c r="E1113" s="137"/>
      <c r="F1113" s="138"/>
      <c r="G1113" s="238"/>
      <c r="H1113" s="138"/>
      <c r="I1113" s="138"/>
      <c r="J1113" s="138"/>
      <c r="K1113" s="138"/>
      <c r="L1113" s="138"/>
      <c r="M1113" s="138"/>
      <c r="N1113" s="138"/>
      <c r="O1113" s="138"/>
      <c r="P1113" s="138"/>
      <c r="Q1113" s="138"/>
      <c r="R1113" s="138"/>
      <c r="S1113" s="138"/>
      <c r="T1113" s="138"/>
      <c r="U1113" s="138"/>
      <c r="V1113" s="138"/>
      <c r="W1113" s="138"/>
      <c r="X1113" s="138"/>
      <c r="Y1113" s="138"/>
      <c r="Z1113" s="138"/>
      <c r="AA1113" s="138"/>
      <c r="AB1113" s="239"/>
      <c r="AC1113" s="240"/>
      <c r="AD1113" s="241"/>
      <c r="AE1113" s="242"/>
      <c r="AF1113" s="242"/>
      <c r="AG1113" s="240"/>
      <c r="AH1113" s="239"/>
      <c r="AI1113" s="241"/>
      <c r="AJ1113" s="240"/>
      <c r="AK1113" s="240"/>
      <c r="AL1113" s="240"/>
      <c r="AN1113" s="139" t="s">
        <v>1447</v>
      </c>
    </row>
    <row r="1114" spans="1:40" s="88" customFormat="1" ht="30" hidden="1" customHeight="1">
      <c r="A1114" s="88">
        <f>'CONSTRUCTION COST ESTIMATE'!A1114</f>
        <v>0</v>
      </c>
      <c r="B1114" s="91">
        <f>'CONSTRUCTION COST ESTIMATE'!B1114</f>
        <v>630.00049999999999</v>
      </c>
      <c r="C1114" s="92" t="str">
        <f>'CONSTRUCTION COST ESTIMATE'!C1114</f>
        <v>PVC SANITARY SEWER PIPE (4 INCH)</v>
      </c>
      <c r="D1114" s="93" t="str">
        <f>'CONSTRUCTION COST ESTIMATE'!BB1114</f>
        <v>LF</v>
      </c>
      <c r="E1114" s="94">
        <f>'CONSTRUCTION COST ESTIMATE'!BA1114</f>
        <v>0</v>
      </c>
      <c r="F1114" s="220">
        <f>'CONSTRUCTION COST ESTIMATE'!BC1114</f>
        <v>0</v>
      </c>
      <c r="G1114" s="221">
        <f>'CONSTRUCTION COST ESTIMATE'!BD1114</f>
        <v>0</v>
      </c>
      <c r="H1114" s="220"/>
      <c r="I1114" s="220">
        <f t="shared" si="418"/>
        <v>0</v>
      </c>
      <c r="J1114" s="220"/>
      <c r="K1114" s="220">
        <f t="shared" si="419"/>
        <v>0</v>
      </c>
      <c r="L1114" s="220"/>
      <c r="M1114" s="220">
        <f t="shared" si="420"/>
        <v>0</v>
      </c>
      <c r="N1114" s="220"/>
      <c r="O1114" s="220">
        <f t="shared" si="421"/>
        <v>0</v>
      </c>
      <c r="P1114" s="220"/>
      <c r="Q1114" s="220">
        <f t="shared" si="422"/>
        <v>0</v>
      </c>
      <c r="R1114" s="220"/>
      <c r="S1114" s="220">
        <f t="shared" si="423"/>
        <v>0</v>
      </c>
      <c r="T1114" s="220"/>
      <c r="U1114" s="220">
        <f t="shared" si="424"/>
        <v>0</v>
      </c>
      <c r="V1114" s="220"/>
      <c r="W1114" s="220">
        <f t="shared" si="425"/>
        <v>0</v>
      </c>
      <c r="X1114" s="220"/>
      <c r="Y1114" s="220">
        <f t="shared" si="426"/>
        <v>0</v>
      </c>
      <c r="Z1114" s="220"/>
      <c r="AA1114" s="220">
        <f t="shared" si="427"/>
        <v>0</v>
      </c>
      <c r="AC1114" s="222" t="e">
        <f t="shared" ref="AC1114:AC1145" si="457">I1114/$I$1460</f>
        <v>#DIV/0!</v>
      </c>
      <c r="AD1114" s="220" t="e">
        <f t="shared" si="428"/>
        <v>#NUM!</v>
      </c>
      <c r="AE1114" s="223" t="e">
        <f t="shared" si="429"/>
        <v>#NUM!</v>
      </c>
      <c r="AF1114" s="223" t="e">
        <f t="shared" si="430"/>
        <v>#NUM!</v>
      </c>
      <c r="AG1114" s="222" t="e">
        <f t="shared" si="431"/>
        <v>#NUM!</v>
      </c>
      <c r="AI1114" s="220" t="e">
        <f t="shared" si="432"/>
        <v>#DIV/0!</v>
      </c>
      <c r="AJ1114" s="222" t="e">
        <f t="shared" si="433"/>
        <v>#DIV/0!</v>
      </c>
      <c r="AK1114" s="222" t="e">
        <f t="shared" si="434"/>
        <v>#DIV/0!</v>
      </c>
      <c r="AL1114" s="222" t="e">
        <f t="shared" si="435"/>
        <v>#DIV/0!</v>
      </c>
    </row>
    <row r="1115" spans="1:40" s="88" customFormat="1" ht="30" hidden="1" customHeight="1">
      <c r="A1115" s="88">
        <f>'CONSTRUCTION COST ESTIMATE'!A1115</f>
        <v>0</v>
      </c>
      <c r="B1115" s="91">
        <f>'CONSTRUCTION COST ESTIMATE'!B1115</f>
        <v>630.00099999999998</v>
      </c>
      <c r="C1115" s="92" t="str">
        <f>'CONSTRUCTION COST ESTIMATE'!C1115</f>
        <v>PVC SANITARY SEWER PIPE (6 INCH)</v>
      </c>
      <c r="D1115" s="93" t="str">
        <f>'CONSTRUCTION COST ESTIMATE'!BB1115</f>
        <v>LF</v>
      </c>
      <c r="E1115" s="94">
        <f>'CONSTRUCTION COST ESTIMATE'!BA1115</f>
        <v>0</v>
      </c>
      <c r="F1115" s="220">
        <f>'CONSTRUCTION COST ESTIMATE'!BC1115</f>
        <v>0</v>
      </c>
      <c r="G1115" s="221">
        <f>'CONSTRUCTION COST ESTIMATE'!BD1115</f>
        <v>0</v>
      </c>
      <c r="H1115" s="220"/>
      <c r="I1115" s="220">
        <f t="shared" si="418"/>
        <v>0</v>
      </c>
      <c r="J1115" s="220"/>
      <c r="K1115" s="220">
        <f t="shared" si="419"/>
        <v>0</v>
      </c>
      <c r="L1115" s="220"/>
      <c r="M1115" s="220">
        <f t="shared" si="420"/>
        <v>0</v>
      </c>
      <c r="N1115" s="220"/>
      <c r="O1115" s="220">
        <f t="shared" si="421"/>
        <v>0</v>
      </c>
      <c r="P1115" s="220"/>
      <c r="Q1115" s="220">
        <f t="shared" si="422"/>
        <v>0</v>
      </c>
      <c r="R1115" s="220"/>
      <c r="S1115" s="220">
        <f t="shared" si="423"/>
        <v>0</v>
      </c>
      <c r="T1115" s="220"/>
      <c r="U1115" s="220">
        <f t="shared" si="424"/>
        <v>0</v>
      </c>
      <c r="V1115" s="220"/>
      <c r="W1115" s="220">
        <f t="shared" si="425"/>
        <v>0</v>
      </c>
      <c r="X1115" s="220"/>
      <c r="Y1115" s="220">
        <f t="shared" si="426"/>
        <v>0</v>
      </c>
      <c r="Z1115" s="220"/>
      <c r="AA1115" s="220">
        <f t="shared" si="427"/>
        <v>0</v>
      </c>
      <c r="AC1115" s="222" t="e">
        <f t="shared" si="457"/>
        <v>#DIV/0!</v>
      </c>
      <c r="AD1115" s="220" t="e">
        <f t="shared" si="428"/>
        <v>#NUM!</v>
      </c>
      <c r="AE1115" s="223" t="e">
        <f t="shared" si="429"/>
        <v>#NUM!</v>
      </c>
      <c r="AF1115" s="223" t="e">
        <f t="shared" si="430"/>
        <v>#NUM!</v>
      </c>
      <c r="AG1115" s="222" t="e">
        <f t="shared" si="431"/>
        <v>#NUM!</v>
      </c>
      <c r="AI1115" s="220" t="e">
        <f t="shared" si="432"/>
        <v>#DIV/0!</v>
      </c>
      <c r="AJ1115" s="222" t="e">
        <f t="shared" si="433"/>
        <v>#DIV/0!</v>
      </c>
      <c r="AK1115" s="222" t="e">
        <f t="shared" si="434"/>
        <v>#DIV/0!</v>
      </c>
      <c r="AL1115" s="222" t="e">
        <f t="shared" si="435"/>
        <v>#DIV/0!</v>
      </c>
    </row>
    <row r="1116" spans="1:40" s="88" customFormat="1" ht="30" hidden="1" customHeight="1">
      <c r="A1116" s="88">
        <f>'CONSTRUCTION COST ESTIMATE'!A1116</f>
        <v>0</v>
      </c>
      <c r="B1116" s="91">
        <f>'CONSTRUCTION COST ESTIMATE'!B1116</f>
        <v>630.00199999999995</v>
      </c>
      <c r="C1116" s="92" t="str">
        <f>'CONSTRUCTION COST ESTIMATE'!C1116</f>
        <v>PVC SANITARY SEWER PIPE (8 INCH)</v>
      </c>
      <c r="D1116" s="93" t="str">
        <f>'CONSTRUCTION COST ESTIMATE'!BB1116</f>
        <v>LF</v>
      </c>
      <c r="E1116" s="94">
        <f>'CONSTRUCTION COST ESTIMATE'!BA1116</f>
        <v>0</v>
      </c>
      <c r="F1116" s="220">
        <f>'CONSTRUCTION COST ESTIMATE'!BC1116</f>
        <v>0</v>
      </c>
      <c r="G1116" s="221">
        <f>'CONSTRUCTION COST ESTIMATE'!BD1116</f>
        <v>0</v>
      </c>
      <c r="H1116" s="220"/>
      <c r="I1116" s="220">
        <f t="shared" ref="I1116:I1179" si="458">$E1116*H1116</f>
        <v>0</v>
      </c>
      <c r="J1116" s="220"/>
      <c r="K1116" s="220">
        <f t="shared" ref="K1116:K1179" si="459">$E1116*J1116</f>
        <v>0</v>
      </c>
      <c r="L1116" s="220"/>
      <c r="M1116" s="220">
        <f t="shared" ref="M1116:M1179" si="460">$E1116*L1116</f>
        <v>0</v>
      </c>
      <c r="N1116" s="220"/>
      <c r="O1116" s="220">
        <f t="shared" ref="O1116:O1179" si="461">$E1116*N1116</f>
        <v>0</v>
      </c>
      <c r="P1116" s="220"/>
      <c r="Q1116" s="220">
        <f t="shared" ref="Q1116:Q1179" si="462">$E1116*P1116</f>
        <v>0</v>
      </c>
      <c r="R1116" s="220"/>
      <c r="S1116" s="220">
        <f t="shared" ref="S1116:S1179" si="463">$E1116*R1116</f>
        <v>0</v>
      </c>
      <c r="T1116" s="220"/>
      <c r="U1116" s="220">
        <f t="shared" ref="U1116:U1179" si="464">$E1116*T1116</f>
        <v>0</v>
      </c>
      <c r="V1116" s="220"/>
      <c r="W1116" s="220">
        <f t="shared" ref="W1116:W1179" si="465">$E1116*V1116</f>
        <v>0</v>
      </c>
      <c r="X1116" s="220"/>
      <c r="Y1116" s="220">
        <f t="shared" ref="Y1116:Y1179" si="466">$E1116*X1116</f>
        <v>0</v>
      </c>
      <c r="Z1116" s="220"/>
      <c r="AA1116" s="220">
        <f t="shared" ref="AA1116:AA1179" si="467">$E1116*Z1116</f>
        <v>0</v>
      </c>
      <c r="AC1116" s="222" t="e">
        <f t="shared" si="457"/>
        <v>#DIV/0!</v>
      </c>
      <c r="AD1116" s="220" t="e">
        <f t="shared" ref="AD1116:AD1179" si="468">MEDIAN(H1116,J1116,L1116,N1116,P1116,R1116,T1116,V1116,X1116,Z1116)</f>
        <v>#NUM!</v>
      </c>
      <c r="AE1116" s="223" t="e">
        <f t="shared" ref="AE1116:AE1179" si="469">IF(H1116&gt;AD1116,"X","")</f>
        <v>#NUM!</v>
      </c>
      <c r="AF1116" s="223" t="e">
        <f t="shared" ref="AF1116:AF1179" si="470">IF(H1116&lt;AD1116,"X","")</f>
        <v>#NUM!</v>
      </c>
      <c r="AG1116" s="222" t="e">
        <f t="shared" ref="AG1116:AG1179" si="471">H1116/AD1116</f>
        <v>#NUM!</v>
      </c>
      <c r="AI1116" s="220" t="e">
        <f t="shared" ref="AI1116:AI1179" si="472">AVERAGE(H1116,J1116,L1116,N1116,P1116,R1116,T1116,V1116,X1116,Z1116)</f>
        <v>#DIV/0!</v>
      </c>
      <c r="AJ1116" s="222" t="e">
        <f t="shared" ref="AJ1116:AJ1179" si="473">AI1116/F1116</f>
        <v>#DIV/0!</v>
      </c>
      <c r="AK1116" s="222" t="e">
        <f t="shared" ref="AK1116:AK1179" si="474">H1116/F1116</f>
        <v>#DIV/0!</v>
      </c>
      <c r="AL1116" s="222" t="e">
        <f t="shared" ref="AL1116:AL1179" si="475">H1116/AI1116</f>
        <v>#DIV/0!</v>
      </c>
    </row>
    <row r="1117" spans="1:40" s="88" customFormat="1" ht="30" hidden="1" customHeight="1">
      <c r="A1117" s="88">
        <f>'CONSTRUCTION COST ESTIMATE'!A1117</f>
        <v>0</v>
      </c>
      <c r="B1117" s="91">
        <f>'CONSTRUCTION COST ESTIMATE'!B1117</f>
        <v>630.00300000000004</v>
      </c>
      <c r="C1117" s="92" t="str">
        <f>'CONSTRUCTION COST ESTIMATE'!C1117</f>
        <v>PVC SANITARY SEWER PIPE (10 INCH)</v>
      </c>
      <c r="D1117" s="93" t="str">
        <f>'CONSTRUCTION COST ESTIMATE'!BB1117</f>
        <v>LF</v>
      </c>
      <c r="E1117" s="94">
        <f>'CONSTRUCTION COST ESTIMATE'!BA1117</f>
        <v>0</v>
      </c>
      <c r="F1117" s="220">
        <f>'CONSTRUCTION COST ESTIMATE'!BC1117</f>
        <v>0</v>
      </c>
      <c r="G1117" s="221">
        <f>'CONSTRUCTION COST ESTIMATE'!BD1117</f>
        <v>0</v>
      </c>
      <c r="H1117" s="220"/>
      <c r="I1117" s="220">
        <f t="shared" si="458"/>
        <v>0</v>
      </c>
      <c r="J1117" s="220"/>
      <c r="K1117" s="220">
        <f t="shared" si="459"/>
        <v>0</v>
      </c>
      <c r="L1117" s="220"/>
      <c r="M1117" s="220">
        <f t="shared" si="460"/>
        <v>0</v>
      </c>
      <c r="N1117" s="220"/>
      <c r="O1117" s="220">
        <f t="shared" si="461"/>
        <v>0</v>
      </c>
      <c r="P1117" s="220"/>
      <c r="Q1117" s="220">
        <f t="shared" si="462"/>
        <v>0</v>
      </c>
      <c r="R1117" s="220"/>
      <c r="S1117" s="220">
        <f t="shared" si="463"/>
        <v>0</v>
      </c>
      <c r="T1117" s="220"/>
      <c r="U1117" s="220">
        <f t="shared" si="464"/>
        <v>0</v>
      </c>
      <c r="V1117" s="220"/>
      <c r="W1117" s="220">
        <f t="shared" si="465"/>
        <v>0</v>
      </c>
      <c r="X1117" s="220"/>
      <c r="Y1117" s="220">
        <f t="shared" si="466"/>
        <v>0</v>
      </c>
      <c r="Z1117" s="220"/>
      <c r="AA1117" s="220">
        <f t="shared" si="467"/>
        <v>0</v>
      </c>
      <c r="AC1117" s="222" t="e">
        <f t="shared" si="457"/>
        <v>#DIV/0!</v>
      </c>
      <c r="AD1117" s="220" t="e">
        <f t="shared" si="468"/>
        <v>#NUM!</v>
      </c>
      <c r="AE1117" s="223" t="e">
        <f t="shared" si="469"/>
        <v>#NUM!</v>
      </c>
      <c r="AF1117" s="223" t="e">
        <f t="shared" si="470"/>
        <v>#NUM!</v>
      </c>
      <c r="AG1117" s="222" t="e">
        <f t="shared" si="471"/>
        <v>#NUM!</v>
      </c>
      <c r="AI1117" s="220" t="e">
        <f t="shared" si="472"/>
        <v>#DIV/0!</v>
      </c>
      <c r="AJ1117" s="222" t="e">
        <f t="shared" si="473"/>
        <v>#DIV/0!</v>
      </c>
      <c r="AK1117" s="222" t="e">
        <f t="shared" si="474"/>
        <v>#DIV/0!</v>
      </c>
      <c r="AL1117" s="222" t="e">
        <f t="shared" si="475"/>
        <v>#DIV/0!</v>
      </c>
    </row>
    <row r="1118" spans="1:40" s="88" customFormat="1" ht="30" hidden="1" customHeight="1">
      <c r="A1118" s="88">
        <f>'CONSTRUCTION COST ESTIMATE'!A1118</f>
        <v>0</v>
      </c>
      <c r="B1118" s="91">
        <f>'CONSTRUCTION COST ESTIMATE'!B1118</f>
        <v>630.00400000000002</v>
      </c>
      <c r="C1118" s="92" t="str">
        <f>'CONSTRUCTION COST ESTIMATE'!C1118</f>
        <v>PVC SANITARY SEWER PIPE (12 INCH)</v>
      </c>
      <c r="D1118" s="93" t="str">
        <f>'CONSTRUCTION COST ESTIMATE'!BB1118</f>
        <v>LF</v>
      </c>
      <c r="E1118" s="94">
        <f>'CONSTRUCTION COST ESTIMATE'!BA1118</f>
        <v>0</v>
      </c>
      <c r="F1118" s="220">
        <f>'CONSTRUCTION COST ESTIMATE'!BC1118</f>
        <v>0</v>
      </c>
      <c r="G1118" s="221">
        <f>'CONSTRUCTION COST ESTIMATE'!BD1118</f>
        <v>0</v>
      </c>
      <c r="H1118" s="220"/>
      <c r="I1118" s="220">
        <f t="shared" si="458"/>
        <v>0</v>
      </c>
      <c r="J1118" s="220"/>
      <c r="K1118" s="220">
        <f t="shared" si="459"/>
        <v>0</v>
      </c>
      <c r="L1118" s="220"/>
      <c r="M1118" s="220">
        <f t="shared" si="460"/>
        <v>0</v>
      </c>
      <c r="N1118" s="220"/>
      <c r="O1118" s="220">
        <f t="shared" si="461"/>
        <v>0</v>
      </c>
      <c r="P1118" s="220"/>
      <c r="Q1118" s="220">
        <f t="shared" si="462"/>
        <v>0</v>
      </c>
      <c r="R1118" s="220"/>
      <c r="S1118" s="220">
        <f t="shared" si="463"/>
        <v>0</v>
      </c>
      <c r="T1118" s="220"/>
      <c r="U1118" s="220">
        <f t="shared" si="464"/>
        <v>0</v>
      </c>
      <c r="V1118" s="220"/>
      <c r="W1118" s="220">
        <f t="shared" si="465"/>
        <v>0</v>
      </c>
      <c r="X1118" s="220"/>
      <c r="Y1118" s="220">
        <f t="shared" si="466"/>
        <v>0</v>
      </c>
      <c r="Z1118" s="220"/>
      <c r="AA1118" s="220">
        <f t="shared" si="467"/>
        <v>0</v>
      </c>
      <c r="AC1118" s="222" t="e">
        <f t="shared" si="457"/>
        <v>#DIV/0!</v>
      </c>
      <c r="AD1118" s="220" t="e">
        <f t="shared" si="468"/>
        <v>#NUM!</v>
      </c>
      <c r="AE1118" s="223" t="e">
        <f t="shared" si="469"/>
        <v>#NUM!</v>
      </c>
      <c r="AF1118" s="223" t="e">
        <f t="shared" si="470"/>
        <v>#NUM!</v>
      </c>
      <c r="AG1118" s="222" t="e">
        <f t="shared" si="471"/>
        <v>#NUM!</v>
      </c>
      <c r="AI1118" s="220" t="e">
        <f t="shared" si="472"/>
        <v>#DIV/0!</v>
      </c>
      <c r="AJ1118" s="222" t="e">
        <f t="shared" si="473"/>
        <v>#DIV/0!</v>
      </c>
      <c r="AK1118" s="222" t="e">
        <f t="shared" si="474"/>
        <v>#DIV/0!</v>
      </c>
      <c r="AL1118" s="222" t="e">
        <f t="shared" si="475"/>
        <v>#DIV/0!</v>
      </c>
    </row>
    <row r="1119" spans="1:40" s="88" customFormat="1" ht="30" hidden="1" customHeight="1">
      <c r="A1119" s="88">
        <f>'CONSTRUCTION COST ESTIMATE'!A1119</f>
        <v>0</v>
      </c>
      <c r="B1119" s="91">
        <f>'CONSTRUCTION COST ESTIMATE'!B1119</f>
        <v>630.005</v>
      </c>
      <c r="C1119" s="92" t="str">
        <f>'CONSTRUCTION COST ESTIMATE'!C1119</f>
        <v>PVC SANITARY SEWER PIPE (15 INCH)</v>
      </c>
      <c r="D1119" s="93" t="str">
        <f>'CONSTRUCTION COST ESTIMATE'!BB1119</f>
        <v>LF</v>
      </c>
      <c r="E1119" s="94">
        <f>'CONSTRUCTION COST ESTIMATE'!BA1119</f>
        <v>0</v>
      </c>
      <c r="F1119" s="220">
        <f>'CONSTRUCTION COST ESTIMATE'!BC1119</f>
        <v>0</v>
      </c>
      <c r="G1119" s="221">
        <f>'CONSTRUCTION COST ESTIMATE'!BD1119</f>
        <v>0</v>
      </c>
      <c r="H1119" s="220"/>
      <c r="I1119" s="220">
        <f t="shared" si="458"/>
        <v>0</v>
      </c>
      <c r="J1119" s="220"/>
      <c r="K1119" s="220">
        <f t="shared" si="459"/>
        <v>0</v>
      </c>
      <c r="L1119" s="220"/>
      <c r="M1119" s="220">
        <f t="shared" si="460"/>
        <v>0</v>
      </c>
      <c r="N1119" s="220"/>
      <c r="O1119" s="220">
        <f t="shared" si="461"/>
        <v>0</v>
      </c>
      <c r="P1119" s="220"/>
      <c r="Q1119" s="220">
        <f t="shared" si="462"/>
        <v>0</v>
      </c>
      <c r="R1119" s="220"/>
      <c r="S1119" s="220">
        <f t="shared" si="463"/>
        <v>0</v>
      </c>
      <c r="T1119" s="220"/>
      <c r="U1119" s="220">
        <f t="shared" si="464"/>
        <v>0</v>
      </c>
      <c r="V1119" s="220"/>
      <c r="W1119" s="220">
        <f t="shared" si="465"/>
        <v>0</v>
      </c>
      <c r="X1119" s="220"/>
      <c r="Y1119" s="220">
        <f t="shared" si="466"/>
        <v>0</v>
      </c>
      <c r="Z1119" s="220"/>
      <c r="AA1119" s="220">
        <f t="shared" si="467"/>
        <v>0</v>
      </c>
      <c r="AC1119" s="222" t="e">
        <f t="shared" si="457"/>
        <v>#DIV/0!</v>
      </c>
      <c r="AD1119" s="220" t="e">
        <f t="shared" si="468"/>
        <v>#NUM!</v>
      </c>
      <c r="AE1119" s="223" t="e">
        <f t="shared" si="469"/>
        <v>#NUM!</v>
      </c>
      <c r="AF1119" s="223" t="e">
        <f t="shared" si="470"/>
        <v>#NUM!</v>
      </c>
      <c r="AG1119" s="222" t="e">
        <f t="shared" si="471"/>
        <v>#NUM!</v>
      </c>
      <c r="AI1119" s="220" t="e">
        <f t="shared" si="472"/>
        <v>#DIV/0!</v>
      </c>
      <c r="AJ1119" s="222" t="e">
        <f t="shared" si="473"/>
        <v>#DIV/0!</v>
      </c>
      <c r="AK1119" s="222" t="e">
        <f t="shared" si="474"/>
        <v>#DIV/0!</v>
      </c>
      <c r="AL1119" s="222" t="e">
        <f t="shared" si="475"/>
        <v>#DIV/0!</v>
      </c>
    </row>
    <row r="1120" spans="1:40" s="88" customFormat="1" ht="30" hidden="1" customHeight="1">
      <c r="A1120" s="88">
        <f>'CONSTRUCTION COST ESTIMATE'!A1120</f>
        <v>0</v>
      </c>
      <c r="B1120" s="91">
        <f>'CONSTRUCTION COST ESTIMATE'!B1120</f>
        <v>630.00599999999997</v>
      </c>
      <c r="C1120" s="92" t="str">
        <f>'CONSTRUCTION COST ESTIMATE'!C1120</f>
        <v>PVC SANITARY SEWER PIPE (18 INCH)</v>
      </c>
      <c r="D1120" s="93" t="str">
        <f>'CONSTRUCTION COST ESTIMATE'!BB1120</f>
        <v>LF</v>
      </c>
      <c r="E1120" s="94">
        <f>'CONSTRUCTION COST ESTIMATE'!BA1120</f>
        <v>0</v>
      </c>
      <c r="F1120" s="220">
        <f>'CONSTRUCTION COST ESTIMATE'!BC1120</f>
        <v>0</v>
      </c>
      <c r="G1120" s="221">
        <f>'CONSTRUCTION COST ESTIMATE'!BD1120</f>
        <v>0</v>
      </c>
      <c r="H1120" s="220"/>
      <c r="I1120" s="220">
        <f t="shared" si="458"/>
        <v>0</v>
      </c>
      <c r="J1120" s="220"/>
      <c r="K1120" s="220">
        <f t="shared" si="459"/>
        <v>0</v>
      </c>
      <c r="L1120" s="220"/>
      <c r="M1120" s="220">
        <f t="shared" si="460"/>
        <v>0</v>
      </c>
      <c r="N1120" s="220"/>
      <c r="O1120" s="220">
        <f t="shared" si="461"/>
        <v>0</v>
      </c>
      <c r="P1120" s="220"/>
      <c r="Q1120" s="220">
        <f t="shared" si="462"/>
        <v>0</v>
      </c>
      <c r="R1120" s="220"/>
      <c r="S1120" s="220">
        <f t="shared" si="463"/>
        <v>0</v>
      </c>
      <c r="T1120" s="220"/>
      <c r="U1120" s="220">
        <f t="shared" si="464"/>
        <v>0</v>
      </c>
      <c r="V1120" s="220"/>
      <c r="W1120" s="220">
        <f t="shared" si="465"/>
        <v>0</v>
      </c>
      <c r="X1120" s="220"/>
      <c r="Y1120" s="220">
        <f t="shared" si="466"/>
        <v>0</v>
      </c>
      <c r="Z1120" s="220"/>
      <c r="AA1120" s="220">
        <f t="shared" si="467"/>
        <v>0</v>
      </c>
      <c r="AC1120" s="222" t="e">
        <f t="shared" si="457"/>
        <v>#DIV/0!</v>
      </c>
      <c r="AD1120" s="220" t="e">
        <f t="shared" si="468"/>
        <v>#NUM!</v>
      </c>
      <c r="AE1120" s="223" t="e">
        <f t="shared" si="469"/>
        <v>#NUM!</v>
      </c>
      <c r="AF1120" s="223" t="e">
        <f t="shared" si="470"/>
        <v>#NUM!</v>
      </c>
      <c r="AG1120" s="222" t="e">
        <f t="shared" si="471"/>
        <v>#NUM!</v>
      </c>
      <c r="AI1120" s="220" t="e">
        <f t="shared" si="472"/>
        <v>#DIV/0!</v>
      </c>
      <c r="AJ1120" s="222" t="e">
        <f t="shared" si="473"/>
        <v>#DIV/0!</v>
      </c>
      <c r="AK1120" s="222" t="e">
        <f t="shared" si="474"/>
        <v>#DIV/0!</v>
      </c>
      <c r="AL1120" s="222" t="e">
        <f t="shared" si="475"/>
        <v>#DIV/0!</v>
      </c>
    </row>
    <row r="1121" spans="1:38" s="88" customFormat="1" ht="30" hidden="1" customHeight="1">
      <c r="A1121" s="88">
        <f>'CONSTRUCTION COST ESTIMATE'!A1121</f>
        <v>0</v>
      </c>
      <c r="B1121" s="91">
        <f>'CONSTRUCTION COST ESTIMATE'!B1121</f>
        <v>630.00699999999995</v>
      </c>
      <c r="C1121" s="92" t="str">
        <f>'CONSTRUCTION COST ESTIMATE'!C1121</f>
        <v>PVC SANITARY SEWER PIPE (21 INCH)</v>
      </c>
      <c r="D1121" s="93" t="str">
        <f>'CONSTRUCTION COST ESTIMATE'!BB1121</f>
        <v>LF</v>
      </c>
      <c r="E1121" s="94">
        <f>'CONSTRUCTION COST ESTIMATE'!BA1121</f>
        <v>0</v>
      </c>
      <c r="F1121" s="220">
        <f>'CONSTRUCTION COST ESTIMATE'!BC1121</f>
        <v>0</v>
      </c>
      <c r="G1121" s="221">
        <f>'CONSTRUCTION COST ESTIMATE'!BD1121</f>
        <v>0</v>
      </c>
      <c r="H1121" s="220"/>
      <c r="I1121" s="220">
        <f t="shared" si="458"/>
        <v>0</v>
      </c>
      <c r="J1121" s="220"/>
      <c r="K1121" s="220">
        <f t="shared" si="459"/>
        <v>0</v>
      </c>
      <c r="L1121" s="220"/>
      <c r="M1121" s="220">
        <f t="shared" si="460"/>
        <v>0</v>
      </c>
      <c r="N1121" s="220"/>
      <c r="O1121" s="220">
        <f t="shared" si="461"/>
        <v>0</v>
      </c>
      <c r="P1121" s="220"/>
      <c r="Q1121" s="220">
        <f t="shared" si="462"/>
        <v>0</v>
      </c>
      <c r="R1121" s="220"/>
      <c r="S1121" s="220">
        <f t="shared" si="463"/>
        <v>0</v>
      </c>
      <c r="T1121" s="220"/>
      <c r="U1121" s="220">
        <f t="shared" si="464"/>
        <v>0</v>
      </c>
      <c r="V1121" s="220"/>
      <c r="W1121" s="220">
        <f t="shared" si="465"/>
        <v>0</v>
      </c>
      <c r="X1121" s="220"/>
      <c r="Y1121" s="220">
        <f t="shared" si="466"/>
        <v>0</v>
      </c>
      <c r="Z1121" s="220"/>
      <c r="AA1121" s="220">
        <f t="shared" si="467"/>
        <v>0</v>
      </c>
      <c r="AC1121" s="222" t="e">
        <f t="shared" si="457"/>
        <v>#DIV/0!</v>
      </c>
      <c r="AD1121" s="220" t="e">
        <f t="shared" si="468"/>
        <v>#NUM!</v>
      </c>
      <c r="AE1121" s="223" t="e">
        <f t="shared" si="469"/>
        <v>#NUM!</v>
      </c>
      <c r="AF1121" s="223" t="e">
        <f t="shared" si="470"/>
        <v>#NUM!</v>
      </c>
      <c r="AG1121" s="222" t="e">
        <f t="shared" si="471"/>
        <v>#NUM!</v>
      </c>
      <c r="AI1121" s="220" t="e">
        <f t="shared" si="472"/>
        <v>#DIV/0!</v>
      </c>
      <c r="AJ1121" s="222" t="e">
        <f t="shared" si="473"/>
        <v>#DIV/0!</v>
      </c>
      <c r="AK1121" s="222" t="e">
        <f t="shared" si="474"/>
        <v>#DIV/0!</v>
      </c>
      <c r="AL1121" s="222" t="e">
        <f t="shared" si="475"/>
        <v>#DIV/0!</v>
      </c>
    </row>
    <row r="1122" spans="1:38" s="88" customFormat="1" ht="30" hidden="1" customHeight="1">
      <c r="A1122" s="88">
        <f>'CONSTRUCTION COST ESTIMATE'!A1122</f>
        <v>0</v>
      </c>
      <c r="B1122" s="91">
        <f>'CONSTRUCTION COST ESTIMATE'!B1122</f>
        <v>630.00800000000004</v>
      </c>
      <c r="C1122" s="92" t="str">
        <f>'CONSTRUCTION COST ESTIMATE'!C1122</f>
        <v>PVC SANITARY SEWER PIPE (24 INCH)</v>
      </c>
      <c r="D1122" s="93" t="str">
        <f>'CONSTRUCTION COST ESTIMATE'!BB1122</f>
        <v>LF</v>
      </c>
      <c r="E1122" s="94">
        <f>'CONSTRUCTION COST ESTIMATE'!BA1122</f>
        <v>0</v>
      </c>
      <c r="F1122" s="220">
        <f>'CONSTRUCTION COST ESTIMATE'!BC1122</f>
        <v>0</v>
      </c>
      <c r="G1122" s="221">
        <f>'CONSTRUCTION COST ESTIMATE'!BD1122</f>
        <v>0</v>
      </c>
      <c r="H1122" s="220"/>
      <c r="I1122" s="220">
        <f t="shared" si="458"/>
        <v>0</v>
      </c>
      <c r="J1122" s="220"/>
      <c r="K1122" s="220">
        <f t="shared" si="459"/>
        <v>0</v>
      </c>
      <c r="L1122" s="220"/>
      <c r="M1122" s="220">
        <f t="shared" si="460"/>
        <v>0</v>
      </c>
      <c r="N1122" s="220"/>
      <c r="O1122" s="220">
        <f t="shared" si="461"/>
        <v>0</v>
      </c>
      <c r="P1122" s="220"/>
      <c r="Q1122" s="220">
        <f t="shared" si="462"/>
        <v>0</v>
      </c>
      <c r="R1122" s="220"/>
      <c r="S1122" s="220">
        <f t="shared" si="463"/>
        <v>0</v>
      </c>
      <c r="T1122" s="220"/>
      <c r="U1122" s="220">
        <f t="shared" si="464"/>
        <v>0</v>
      </c>
      <c r="V1122" s="220"/>
      <c r="W1122" s="220">
        <f t="shared" si="465"/>
        <v>0</v>
      </c>
      <c r="X1122" s="220"/>
      <c r="Y1122" s="220">
        <f t="shared" si="466"/>
        <v>0</v>
      </c>
      <c r="Z1122" s="220"/>
      <c r="AA1122" s="220">
        <f t="shared" si="467"/>
        <v>0</v>
      </c>
      <c r="AC1122" s="222" t="e">
        <f t="shared" si="457"/>
        <v>#DIV/0!</v>
      </c>
      <c r="AD1122" s="220" t="e">
        <f t="shared" si="468"/>
        <v>#NUM!</v>
      </c>
      <c r="AE1122" s="223" t="e">
        <f t="shared" si="469"/>
        <v>#NUM!</v>
      </c>
      <c r="AF1122" s="223" t="e">
        <f t="shared" si="470"/>
        <v>#NUM!</v>
      </c>
      <c r="AG1122" s="222" t="e">
        <f t="shared" si="471"/>
        <v>#NUM!</v>
      </c>
      <c r="AI1122" s="220" t="e">
        <f t="shared" si="472"/>
        <v>#DIV/0!</v>
      </c>
      <c r="AJ1122" s="222" t="e">
        <f t="shared" si="473"/>
        <v>#DIV/0!</v>
      </c>
      <c r="AK1122" s="222" t="e">
        <f t="shared" si="474"/>
        <v>#DIV/0!</v>
      </c>
      <c r="AL1122" s="222" t="e">
        <f t="shared" si="475"/>
        <v>#DIV/0!</v>
      </c>
    </row>
    <row r="1123" spans="1:38" s="88" customFormat="1" ht="30" hidden="1" customHeight="1">
      <c r="A1123" s="88">
        <f>'CONSTRUCTION COST ESTIMATE'!A1123</f>
        <v>0</v>
      </c>
      <c r="B1123" s="91">
        <f>'CONSTRUCTION COST ESTIMATE'!B1123</f>
        <v>630.00900000000001</v>
      </c>
      <c r="C1123" s="92" t="str">
        <f>'CONSTRUCTION COST ESTIMATE'!C1123</f>
        <v>PVC SANITARY SEWER PIPE (30 INCH)</v>
      </c>
      <c r="D1123" s="93" t="str">
        <f>'CONSTRUCTION COST ESTIMATE'!BB1123</f>
        <v>LF</v>
      </c>
      <c r="E1123" s="94">
        <f>'CONSTRUCTION COST ESTIMATE'!BA1123</f>
        <v>0</v>
      </c>
      <c r="F1123" s="220">
        <f>'CONSTRUCTION COST ESTIMATE'!BC1123</f>
        <v>0</v>
      </c>
      <c r="G1123" s="221">
        <f>'CONSTRUCTION COST ESTIMATE'!BD1123</f>
        <v>0</v>
      </c>
      <c r="H1123" s="220"/>
      <c r="I1123" s="220">
        <f t="shared" si="458"/>
        <v>0</v>
      </c>
      <c r="J1123" s="220"/>
      <c r="K1123" s="220">
        <f t="shared" si="459"/>
        <v>0</v>
      </c>
      <c r="L1123" s="220"/>
      <c r="M1123" s="220">
        <f t="shared" si="460"/>
        <v>0</v>
      </c>
      <c r="N1123" s="220"/>
      <c r="O1123" s="220">
        <f t="shared" si="461"/>
        <v>0</v>
      </c>
      <c r="P1123" s="220"/>
      <c r="Q1123" s="220">
        <f t="shared" si="462"/>
        <v>0</v>
      </c>
      <c r="R1123" s="220"/>
      <c r="S1123" s="220">
        <f t="shared" si="463"/>
        <v>0</v>
      </c>
      <c r="T1123" s="220"/>
      <c r="U1123" s="220">
        <f t="shared" si="464"/>
        <v>0</v>
      </c>
      <c r="V1123" s="220"/>
      <c r="W1123" s="220">
        <f t="shared" si="465"/>
        <v>0</v>
      </c>
      <c r="X1123" s="220"/>
      <c r="Y1123" s="220">
        <f t="shared" si="466"/>
        <v>0</v>
      </c>
      <c r="Z1123" s="220"/>
      <c r="AA1123" s="220">
        <f t="shared" si="467"/>
        <v>0</v>
      </c>
      <c r="AC1123" s="222" t="e">
        <f t="shared" si="457"/>
        <v>#DIV/0!</v>
      </c>
      <c r="AD1123" s="220" t="e">
        <f t="shared" si="468"/>
        <v>#NUM!</v>
      </c>
      <c r="AE1123" s="223" t="e">
        <f t="shared" si="469"/>
        <v>#NUM!</v>
      </c>
      <c r="AF1123" s="223" t="e">
        <f t="shared" si="470"/>
        <v>#NUM!</v>
      </c>
      <c r="AG1123" s="222" t="e">
        <f t="shared" si="471"/>
        <v>#NUM!</v>
      </c>
      <c r="AI1123" s="220" t="e">
        <f t="shared" si="472"/>
        <v>#DIV/0!</v>
      </c>
      <c r="AJ1123" s="222" t="e">
        <f t="shared" si="473"/>
        <v>#DIV/0!</v>
      </c>
      <c r="AK1123" s="222" t="e">
        <f t="shared" si="474"/>
        <v>#DIV/0!</v>
      </c>
      <c r="AL1123" s="222" t="e">
        <f t="shared" si="475"/>
        <v>#DIV/0!</v>
      </c>
    </row>
    <row r="1124" spans="1:38" s="88" customFormat="1" ht="30" hidden="1" customHeight="1">
      <c r="A1124" s="88">
        <f>'CONSTRUCTION COST ESTIMATE'!A1124</f>
        <v>0</v>
      </c>
      <c r="B1124" s="91">
        <f>'CONSTRUCTION COST ESTIMATE'!B1124</f>
        <v>630.01</v>
      </c>
      <c r="C1124" s="92" t="str">
        <f>'CONSTRUCTION COST ESTIMATE'!C1124</f>
        <v>PVC SANITARY SEWER PIPE (36 INCH)</v>
      </c>
      <c r="D1124" s="93" t="str">
        <f>'CONSTRUCTION COST ESTIMATE'!BB1124</f>
        <v>LF</v>
      </c>
      <c r="E1124" s="94">
        <f>'CONSTRUCTION COST ESTIMATE'!BA1124</f>
        <v>0</v>
      </c>
      <c r="F1124" s="220">
        <f>'CONSTRUCTION COST ESTIMATE'!BC1124</f>
        <v>0</v>
      </c>
      <c r="G1124" s="221">
        <f>'CONSTRUCTION COST ESTIMATE'!BD1124</f>
        <v>0</v>
      </c>
      <c r="H1124" s="220"/>
      <c r="I1124" s="220">
        <f t="shared" si="458"/>
        <v>0</v>
      </c>
      <c r="J1124" s="220"/>
      <c r="K1124" s="220">
        <f t="shared" si="459"/>
        <v>0</v>
      </c>
      <c r="L1124" s="220"/>
      <c r="M1124" s="220">
        <f t="shared" si="460"/>
        <v>0</v>
      </c>
      <c r="N1124" s="220"/>
      <c r="O1124" s="220">
        <f t="shared" si="461"/>
        <v>0</v>
      </c>
      <c r="P1124" s="220"/>
      <c r="Q1124" s="220">
        <f t="shared" si="462"/>
        <v>0</v>
      </c>
      <c r="R1124" s="220"/>
      <c r="S1124" s="220">
        <f t="shared" si="463"/>
        <v>0</v>
      </c>
      <c r="T1124" s="220"/>
      <c r="U1124" s="220">
        <f t="shared" si="464"/>
        <v>0</v>
      </c>
      <c r="V1124" s="220"/>
      <c r="W1124" s="220">
        <f t="shared" si="465"/>
        <v>0</v>
      </c>
      <c r="X1124" s="220"/>
      <c r="Y1124" s="220">
        <f t="shared" si="466"/>
        <v>0</v>
      </c>
      <c r="Z1124" s="220"/>
      <c r="AA1124" s="220">
        <f t="shared" si="467"/>
        <v>0</v>
      </c>
      <c r="AC1124" s="222" t="e">
        <f t="shared" si="457"/>
        <v>#DIV/0!</v>
      </c>
      <c r="AD1124" s="220" t="e">
        <f t="shared" si="468"/>
        <v>#NUM!</v>
      </c>
      <c r="AE1124" s="223" t="e">
        <f t="shared" si="469"/>
        <v>#NUM!</v>
      </c>
      <c r="AF1124" s="223" t="e">
        <f t="shared" si="470"/>
        <v>#NUM!</v>
      </c>
      <c r="AG1124" s="222" t="e">
        <f t="shared" si="471"/>
        <v>#NUM!</v>
      </c>
      <c r="AI1124" s="220" t="e">
        <f t="shared" si="472"/>
        <v>#DIV/0!</v>
      </c>
      <c r="AJ1124" s="222" t="e">
        <f t="shared" si="473"/>
        <v>#DIV/0!</v>
      </c>
      <c r="AK1124" s="222" t="e">
        <f t="shared" si="474"/>
        <v>#DIV/0!</v>
      </c>
      <c r="AL1124" s="222" t="e">
        <f t="shared" si="475"/>
        <v>#DIV/0!</v>
      </c>
    </row>
    <row r="1125" spans="1:38" s="88" customFormat="1" ht="30" hidden="1" customHeight="1">
      <c r="A1125" s="88">
        <f>'CONSTRUCTION COST ESTIMATE'!A1125</f>
        <v>0</v>
      </c>
      <c r="B1125" s="91">
        <f>'CONSTRUCTION COST ESTIMATE'!B1125</f>
        <v>630.02</v>
      </c>
      <c r="C1125" s="92" t="str">
        <f>'CONSTRUCTION COST ESTIMATE'!C1125</f>
        <v>4 TO 6 INCH C900 PVC SANITARY SEWER LATERAL</v>
      </c>
      <c r="D1125" s="93" t="str">
        <f>'CONSTRUCTION COST ESTIMATE'!BB1125</f>
        <v>LF</v>
      </c>
      <c r="E1125" s="94">
        <f>'CONSTRUCTION COST ESTIMATE'!BA1125</f>
        <v>0</v>
      </c>
      <c r="F1125" s="220">
        <f>'CONSTRUCTION COST ESTIMATE'!BC1125</f>
        <v>0</v>
      </c>
      <c r="G1125" s="221">
        <f>'CONSTRUCTION COST ESTIMATE'!BD1125</f>
        <v>0</v>
      </c>
      <c r="H1125" s="220"/>
      <c r="I1125" s="220">
        <f t="shared" si="458"/>
        <v>0</v>
      </c>
      <c r="J1125" s="220"/>
      <c r="K1125" s="220">
        <f t="shared" si="459"/>
        <v>0</v>
      </c>
      <c r="L1125" s="220"/>
      <c r="M1125" s="220">
        <f t="shared" si="460"/>
        <v>0</v>
      </c>
      <c r="N1125" s="220"/>
      <c r="O1125" s="220">
        <f t="shared" si="461"/>
        <v>0</v>
      </c>
      <c r="P1125" s="220"/>
      <c r="Q1125" s="220">
        <f t="shared" si="462"/>
        <v>0</v>
      </c>
      <c r="R1125" s="220"/>
      <c r="S1125" s="220">
        <f t="shared" si="463"/>
        <v>0</v>
      </c>
      <c r="T1125" s="220"/>
      <c r="U1125" s="220">
        <f t="shared" si="464"/>
        <v>0</v>
      </c>
      <c r="V1125" s="220"/>
      <c r="W1125" s="220">
        <f t="shared" si="465"/>
        <v>0</v>
      </c>
      <c r="X1125" s="220"/>
      <c r="Y1125" s="220">
        <f t="shared" si="466"/>
        <v>0</v>
      </c>
      <c r="Z1125" s="220"/>
      <c r="AA1125" s="220">
        <f t="shared" si="467"/>
        <v>0</v>
      </c>
      <c r="AC1125" s="222" t="e">
        <f t="shared" si="457"/>
        <v>#DIV/0!</v>
      </c>
      <c r="AD1125" s="220" t="e">
        <f t="shared" si="468"/>
        <v>#NUM!</v>
      </c>
      <c r="AE1125" s="223" t="e">
        <f t="shared" si="469"/>
        <v>#NUM!</v>
      </c>
      <c r="AF1125" s="223" t="e">
        <f t="shared" si="470"/>
        <v>#NUM!</v>
      </c>
      <c r="AG1125" s="222" t="e">
        <f t="shared" si="471"/>
        <v>#NUM!</v>
      </c>
      <c r="AI1125" s="220" t="e">
        <f t="shared" si="472"/>
        <v>#DIV/0!</v>
      </c>
      <c r="AJ1125" s="222" t="e">
        <f t="shared" si="473"/>
        <v>#DIV/0!</v>
      </c>
      <c r="AK1125" s="222" t="e">
        <f t="shared" si="474"/>
        <v>#DIV/0!</v>
      </c>
      <c r="AL1125" s="222" t="e">
        <f t="shared" si="475"/>
        <v>#DIV/0!</v>
      </c>
    </row>
    <row r="1126" spans="1:38" s="88" customFormat="1" ht="30" hidden="1" customHeight="1">
      <c r="A1126" s="88">
        <f>'CONSTRUCTION COST ESTIMATE'!A1126</f>
        <v>0</v>
      </c>
      <c r="B1126" s="91">
        <f>'CONSTRUCTION COST ESTIMATE'!B1126</f>
        <v>630.02099999999996</v>
      </c>
      <c r="C1126" s="92" t="str">
        <f>'CONSTRUCTION COST ESTIMATE'!C1126</f>
        <v>PVC SDR 35 SANITARY SEWER LATERAL (4 INCH)</v>
      </c>
      <c r="D1126" s="93" t="str">
        <f>'CONSTRUCTION COST ESTIMATE'!BB1126</f>
        <v>LF</v>
      </c>
      <c r="E1126" s="94">
        <f>'CONSTRUCTION COST ESTIMATE'!BA1126</f>
        <v>0</v>
      </c>
      <c r="F1126" s="220">
        <f>'CONSTRUCTION COST ESTIMATE'!BC1126</f>
        <v>0</v>
      </c>
      <c r="G1126" s="221">
        <f>'CONSTRUCTION COST ESTIMATE'!BD1126</f>
        <v>0</v>
      </c>
      <c r="H1126" s="220"/>
      <c r="I1126" s="220">
        <f t="shared" si="458"/>
        <v>0</v>
      </c>
      <c r="J1126" s="220"/>
      <c r="K1126" s="220">
        <f t="shared" si="459"/>
        <v>0</v>
      </c>
      <c r="L1126" s="220"/>
      <c r="M1126" s="220">
        <f t="shared" si="460"/>
        <v>0</v>
      </c>
      <c r="N1126" s="220"/>
      <c r="O1126" s="220">
        <f t="shared" si="461"/>
        <v>0</v>
      </c>
      <c r="P1126" s="220"/>
      <c r="Q1126" s="220">
        <f t="shared" si="462"/>
        <v>0</v>
      </c>
      <c r="R1126" s="220"/>
      <c r="S1126" s="220">
        <f t="shared" si="463"/>
        <v>0</v>
      </c>
      <c r="T1126" s="220"/>
      <c r="U1126" s="220">
        <f t="shared" si="464"/>
        <v>0</v>
      </c>
      <c r="V1126" s="220"/>
      <c r="W1126" s="220">
        <f t="shared" si="465"/>
        <v>0</v>
      </c>
      <c r="X1126" s="220"/>
      <c r="Y1126" s="220">
        <f t="shared" si="466"/>
        <v>0</v>
      </c>
      <c r="Z1126" s="220"/>
      <c r="AA1126" s="220">
        <f t="shared" si="467"/>
        <v>0</v>
      </c>
      <c r="AC1126" s="222" t="e">
        <f t="shared" si="457"/>
        <v>#DIV/0!</v>
      </c>
      <c r="AD1126" s="220" t="e">
        <f t="shared" si="468"/>
        <v>#NUM!</v>
      </c>
      <c r="AE1126" s="223" t="e">
        <f t="shared" si="469"/>
        <v>#NUM!</v>
      </c>
      <c r="AF1126" s="223" t="e">
        <f t="shared" si="470"/>
        <v>#NUM!</v>
      </c>
      <c r="AG1126" s="222" t="e">
        <f t="shared" si="471"/>
        <v>#NUM!</v>
      </c>
      <c r="AI1126" s="220" t="e">
        <f t="shared" si="472"/>
        <v>#DIV/0!</v>
      </c>
      <c r="AJ1126" s="222" t="e">
        <f t="shared" si="473"/>
        <v>#DIV/0!</v>
      </c>
      <c r="AK1126" s="222" t="e">
        <f t="shared" si="474"/>
        <v>#DIV/0!</v>
      </c>
      <c r="AL1126" s="222" t="e">
        <f t="shared" si="475"/>
        <v>#DIV/0!</v>
      </c>
    </row>
    <row r="1127" spans="1:38" s="88" customFormat="1" ht="30" hidden="1" customHeight="1">
      <c r="A1127" s="88">
        <f>'CONSTRUCTION COST ESTIMATE'!A1127</f>
        <v>0</v>
      </c>
      <c r="B1127" s="91">
        <f>'CONSTRUCTION COST ESTIMATE'!B1127</f>
        <v>630.02200000000005</v>
      </c>
      <c r="C1127" s="92" t="str">
        <f>'CONSTRUCTION COST ESTIMATE'!C1127</f>
        <v>PVC SDR 35 SANITARY SEWER LATERAL (6 INCH)</v>
      </c>
      <c r="D1127" s="93" t="str">
        <f>'CONSTRUCTION COST ESTIMATE'!BB1127</f>
        <v>LF</v>
      </c>
      <c r="E1127" s="94">
        <f>'CONSTRUCTION COST ESTIMATE'!BA1127</f>
        <v>0</v>
      </c>
      <c r="F1127" s="220">
        <f>'CONSTRUCTION COST ESTIMATE'!BC1127</f>
        <v>0</v>
      </c>
      <c r="G1127" s="221">
        <f>'CONSTRUCTION COST ESTIMATE'!BD1127</f>
        <v>0</v>
      </c>
      <c r="H1127" s="220"/>
      <c r="I1127" s="220">
        <f t="shared" si="458"/>
        <v>0</v>
      </c>
      <c r="J1127" s="220"/>
      <c r="K1127" s="220">
        <f t="shared" si="459"/>
        <v>0</v>
      </c>
      <c r="L1127" s="220"/>
      <c r="M1127" s="220">
        <f t="shared" si="460"/>
        <v>0</v>
      </c>
      <c r="N1127" s="220"/>
      <c r="O1127" s="220">
        <f t="shared" si="461"/>
        <v>0</v>
      </c>
      <c r="P1127" s="220"/>
      <c r="Q1127" s="220">
        <f t="shared" si="462"/>
        <v>0</v>
      </c>
      <c r="R1127" s="220"/>
      <c r="S1127" s="220">
        <f t="shared" si="463"/>
        <v>0</v>
      </c>
      <c r="T1127" s="220"/>
      <c r="U1127" s="220">
        <f t="shared" si="464"/>
        <v>0</v>
      </c>
      <c r="V1127" s="220"/>
      <c r="W1127" s="220">
        <f t="shared" si="465"/>
        <v>0</v>
      </c>
      <c r="X1127" s="220"/>
      <c r="Y1127" s="220">
        <f t="shared" si="466"/>
        <v>0</v>
      </c>
      <c r="Z1127" s="220"/>
      <c r="AA1127" s="220">
        <f t="shared" si="467"/>
        <v>0</v>
      </c>
      <c r="AC1127" s="222" t="e">
        <f t="shared" si="457"/>
        <v>#DIV/0!</v>
      </c>
      <c r="AD1127" s="220" t="e">
        <f t="shared" si="468"/>
        <v>#NUM!</v>
      </c>
      <c r="AE1127" s="223" t="e">
        <f t="shared" si="469"/>
        <v>#NUM!</v>
      </c>
      <c r="AF1127" s="223" t="e">
        <f t="shared" si="470"/>
        <v>#NUM!</v>
      </c>
      <c r="AG1127" s="222" t="e">
        <f t="shared" si="471"/>
        <v>#NUM!</v>
      </c>
      <c r="AI1127" s="220" t="e">
        <f t="shared" si="472"/>
        <v>#DIV/0!</v>
      </c>
      <c r="AJ1127" s="222" t="e">
        <f t="shared" si="473"/>
        <v>#DIV/0!</v>
      </c>
      <c r="AK1127" s="222" t="e">
        <f t="shared" si="474"/>
        <v>#DIV/0!</v>
      </c>
      <c r="AL1127" s="222" t="e">
        <f t="shared" si="475"/>
        <v>#DIV/0!</v>
      </c>
    </row>
    <row r="1128" spans="1:38" s="88" customFormat="1" ht="30" hidden="1" customHeight="1">
      <c r="A1128" s="88">
        <f>'CONSTRUCTION COST ESTIMATE'!A1128</f>
        <v>0</v>
      </c>
      <c r="B1128" s="91">
        <f>'CONSTRUCTION COST ESTIMATE'!B1128</f>
        <v>630.02300000000002</v>
      </c>
      <c r="C1128" s="92" t="str">
        <f>'CONSTRUCTION COST ESTIMATE'!C1128</f>
        <v>PVC SDR 35 SANITARY SEWER LATERAL (8 INCH)</v>
      </c>
      <c r="D1128" s="93" t="str">
        <f>'CONSTRUCTION COST ESTIMATE'!BB1128</f>
        <v>LF</v>
      </c>
      <c r="E1128" s="94">
        <f>'CONSTRUCTION COST ESTIMATE'!BA1128</f>
        <v>0</v>
      </c>
      <c r="F1128" s="220">
        <f>'CONSTRUCTION COST ESTIMATE'!BC1128</f>
        <v>0</v>
      </c>
      <c r="G1128" s="221">
        <f>'CONSTRUCTION COST ESTIMATE'!BD1128</f>
        <v>0</v>
      </c>
      <c r="H1128" s="220"/>
      <c r="I1128" s="220">
        <f t="shared" si="458"/>
        <v>0</v>
      </c>
      <c r="J1128" s="220"/>
      <c r="K1128" s="220">
        <f t="shared" si="459"/>
        <v>0</v>
      </c>
      <c r="L1128" s="220"/>
      <c r="M1128" s="220">
        <f t="shared" si="460"/>
        <v>0</v>
      </c>
      <c r="N1128" s="220"/>
      <c r="O1128" s="220">
        <f t="shared" si="461"/>
        <v>0</v>
      </c>
      <c r="P1128" s="220"/>
      <c r="Q1128" s="220">
        <f t="shared" si="462"/>
        <v>0</v>
      </c>
      <c r="R1128" s="220"/>
      <c r="S1128" s="220">
        <f t="shared" si="463"/>
        <v>0</v>
      </c>
      <c r="T1128" s="220"/>
      <c r="U1128" s="220">
        <f t="shared" si="464"/>
        <v>0</v>
      </c>
      <c r="V1128" s="220"/>
      <c r="W1128" s="220">
        <f t="shared" si="465"/>
        <v>0</v>
      </c>
      <c r="X1128" s="220"/>
      <c r="Y1128" s="220">
        <f t="shared" si="466"/>
        <v>0</v>
      </c>
      <c r="Z1128" s="220"/>
      <c r="AA1128" s="220">
        <f t="shared" si="467"/>
        <v>0</v>
      </c>
      <c r="AC1128" s="222" t="e">
        <f t="shared" si="457"/>
        <v>#DIV/0!</v>
      </c>
      <c r="AD1128" s="220" t="e">
        <f t="shared" si="468"/>
        <v>#NUM!</v>
      </c>
      <c r="AE1128" s="223" t="e">
        <f t="shared" si="469"/>
        <v>#NUM!</v>
      </c>
      <c r="AF1128" s="223" t="e">
        <f t="shared" si="470"/>
        <v>#NUM!</v>
      </c>
      <c r="AG1128" s="222" t="e">
        <f t="shared" si="471"/>
        <v>#NUM!</v>
      </c>
      <c r="AI1128" s="220" t="e">
        <f t="shared" si="472"/>
        <v>#DIV/0!</v>
      </c>
      <c r="AJ1128" s="222" t="e">
        <f t="shared" si="473"/>
        <v>#DIV/0!</v>
      </c>
      <c r="AK1128" s="222" t="e">
        <f t="shared" si="474"/>
        <v>#DIV/0!</v>
      </c>
      <c r="AL1128" s="222" t="e">
        <f t="shared" si="475"/>
        <v>#DIV/0!</v>
      </c>
    </row>
    <row r="1129" spans="1:38" s="88" customFormat="1" ht="30" hidden="1" customHeight="1">
      <c r="A1129" s="88">
        <f>'CONSTRUCTION COST ESTIMATE'!A1129</f>
        <v>0</v>
      </c>
      <c r="B1129" s="91">
        <f>'CONSTRUCTION COST ESTIMATE'!B1129</f>
        <v>630.024</v>
      </c>
      <c r="C1129" s="92" t="str">
        <f>'CONSTRUCTION COST ESTIMATE'!C1129</f>
        <v>PVC SDR 35 SANITARY SEWER LATERAL (10 INCH)</v>
      </c>
      <c r="D1129" s="93" t="str">
        <f>'CONSTRUCTION COST ESTIMATE'!BB1129</f>
        <v>LF</v>
      </c>
      <c r="E1129" s="94">
        <f>'CONSTRUCTION COST ESTIMATE'!BA1129</f>
        <v>0</v>
      </c>
      <c r="F1129" s="220">
        <f>'CONSTRUCTION COST ESTIMATE'!BC1129</f>
        <v>0</v>
      </c>
      <c r="G1129" s="221">
        <f>'CONSTRUCTION COST ESTIMATE'!BD1129</f>
        <v>0</v>
      </c>
      <c r="H1129" s="220"/>
      <c r="I1129" s="220">
        <f t="shared" si="458"/>
        <v>0</v>
      </c>
      <c r="J1129" s="220"/>
      <c r="K1129" s="220">
        <f t="shared" si="459"/>
        <v>0</v>
      </c>
      <c r="L1129" s="220"/>
      <c r="M1129" s="220">
        <f t="shared" si="460"/>
        <v>0</v>
      </c>
      <c r="N1129" s="220"/>
      <c r="O1129" s="220">
        <f t="shared" si="461"/>
        <v>0</v>
      </c>
      <c r="P1129" s="220"/>
      <c r="Q1129" s="220">
        <f t="shared" si="462"/>
        <v>0</v>
      </c>
      <c r="R1129" s="220"/>
      <c r="S1129" s="220">
        <f t="shared" si="463"/>
        <v>0</v>
      </c>
      <c r="T1129" s="220"/>
      <c r="U1129" s="220">
        <f t="shared" si="464"/>
        <v>0</v>
      </c>
      <c r="V1129" s="220"/>
      <c r="W1129" s="220">
        <f t="shared" si="465"/>
        <v>0</v>
      </c>
      <c r="X1129" s="220"/>
      <c r="Y1129" s="220">
        <f t="shared" si="466"/>
        <v>0</v>
      </c>
      <c r="Z1129" s="220"/>
      <c r="AA1129" s="220">
        <f t="shared" si="467"/>
        <v>0</v>
      </c>
      <c r="AC1129" s="222" t="e">
        <f t="shared" si="457"/>
        <v>#DIV/0!</v>
      </c>
      <c r="AD1129" s="220" t="e">
        <f t="shared" si="468"/>
        <v>#NUM!</v>
      </c>
      <c r="AE1129" s="223" t="e">
        <f t="shared" si="469"/>
        <v>#NUM!</v>
      </c>
      <c r="AF1129" s="223" t="e">
        <f t="shared" si="470"/>
        <v>#NUM!</v>
      </c>
      <c r="AG1129" s="222" t="e">
        <f t="shared" si="471"/>
        <v>#NUM!</v>
      </c>
      <c r="AI1129" s="220" t="e">
        <f t="shared" si="472"/>
        <v>#DIV/0!</v>
      </c>
      <c r="AJ1129" s="222" t="e">
        <f t="shared" si="473"/>
        <v>#DIV/0!</v>
      </c>
      <c r="AK1129" s="222" t="e">
        <f t="shared" si="474"/>
        <v>#DIV/0!</v>
      </c>
      <c r="AL1129" s="222" t="e">
        <f t="shared" si="475"/>
        <v>#DIV/0!</v>
      </c>
    </row>
    <row r="1130" spans="1:38" s="88" customFormat="1" ht="30" hidden="1" customHeight="1">
      <c r="A1130" s="88">
        <f>'CONSTRUCTION COST ESTIMATE'!A1130</f>
        <v>0</v>
      </c>
      <c r="B1130" s="91">
        <f>'CONSTRUCTION COST ESTIMATE'!B1130</f>
        <v>630.02499999999998</v>
      </c>
      <c r="C1130" s="92" t="str">
        <f>'CONSTRUCTION COST ESTIMATE'!C1130</f>
        <v>PVC SDR 35 SANITARY SEWER LATERAL (12 INCH)</v>
      </c>
      <c r="D1130" s="93" t="str">
        <f>'CONSTRUCTION COST ESTIMATE'!BB1130</f>
        <v>LF</v>
      </c>
      <c r="E1130" s="94">
        <f>'CONSTRUCTION COST ESTIMATE'!BA1130</f>
        <v>0</v>
      </c>
      <c r="F1130" s="220">
        <f>'CONSTRUCTION COST ESTIMATE'!BC1130</f>
        <v>0</v>
      </c>
      <c r="G1130" s="221">
        <f>'CONSTRUCTION COST ESTIMATE'!BD1130</f>
        <v>0</v>
      </c>
      <c r="H1130" s="220"/>
      <c r="I1130" s="220">
        <f t="shared" si="458"/>
        <v>0</v>
      </c>
      <c r="J1130" s="220"/>
      <c r="K1130" s="220">
        <f t="shared" si="459"/>
        <v>0</v>
      </c>
      <c r="L1130" s="220"/>
      <c r="M1130" s="220">
        <f t="shared" si="460"/>
        <v>0</v>
      </c>
      <c r="N1130" s="220"/>
      <c r="O1130" s="220">
        <f t="shared" si="461"/>
        <v>0</v>
      </c>
      <c r="P1130" s="220"/>
      <c r="Q1130" s="220">
        <f t="shared" si="462"/>
        <v>0</v>
      </c>
      <c r="R1130" s="220"/>
      <c r="S1130" s="220">
        <f t="shared" si="463"/>
        <v>0</v>
      </c>
      <c r="T1130" s="220"/>
      <c r="U1130" s="220">
        <f t="shared" si="464"/>
        <v>0</v>
      </c>
      <c r="V1130" s="220"/>
      <c r="W1130" s="220">
        <f t="shared" si="465"/>
        <v>0</v>
      </c>
      <c r="X1130" s="220"/>
      <c r="Y1130" s="220">
        <f t="shared" si="466"/>
        <v>0</v>
      </c>
      <c r="Z1130" s="220"/>
      <c r="AA1130" s="220">
        <f t="shared" si="467"/>
        <v>0</v>
      </c>
      <c r="AC1130" s="222" t="e">
        <f t="shared" si="457"/>
        <v>#DIV/0!</v>
      </c>
      <c r="AD1130" s="220" t="e">
        <f t="shared" si="468"/>
        <v>#NUM!</v>
      </c>
      <c r="AE1130" s="223" t="e">
        <f t="shared" si="469"/>
        <v>#NUM!</v>
      </c>
      <c r="AF1130" s="223" t="e">
        <f t="shared" si="470"/>
        <v>#NUM!</v>
      </c>
      <c r="AG1130" s="222" t="e">
        <f t="shared" si="471"/>
        <v>#NUM!</v>
      </c>
      <c r="AI1130" s="220" t="e">
        <f t="shared" si="472"/>
        <v>#DIV/0!</v>
      </c>
      <c r="AJ1130" s="222" t="e">
        <f t="shared" si="473"/>
        <v>#DIV/0!</v>
      </c>
      <c r="AK1130" s="222" t="e">
        <f t="shared" si="474"/>
        <v>#DIV/0!</v>
      </c>
      <c r="AL1130" s="222" t="e">
        <f t="shared" si="475"/>
        <v>#DIV/0!</v>
      </c>
    </row>
    <row r="1131" spans="1:38" s="88" customFormat="1" ht="30" hidden="1" customHeight="1">
      <c r="A1131" s="88">
        <f>'CONSTRUCTION COST ESTIMATE'!A1131</f>
        <v>0</v>
      </c>
      <c r="B1131" s="91">
        <f>'CONSTRUCTION COST ESTIMATE'!B1131</f>
        <v>630.02599999999995</v>
      </c>
      <c r="C1131" s="92" t="str">
        <f>'CONSTRUCTION COST ESTIMATE'!C1131</f>
        <v>PVC SDR 35 SANITARY SEWER LATERAL (15 INCH )</v>
      </c>
      <c r="D1131" s="93" t="str">
        <f>'CONSTRUCTION COST ESTIMATE'!BB1131</f>
        <v>LF</v>
      </c>
      <c r="E1131" s="94">
        <f>'CONSTRUCTION COST ESTIMATE'!BA1131</f>
        <v>0</v>
      </c>
      <c r="F1131" s="220">
        <f>'CONSTRUCTION COST ESTIMATE'!BC1131</f>
        <v>0</v>
      </c>
      <c r="G1131" s="221">
        <f>'CONSTRUCTION COST ESTIMATE'!BD1131</f>
        <v>0</v>
      </c>
      <c r="H1131" s="220"/>
      <c r="I1131" s="220">
        <f t="shared" si="458"/>
        <v>0</v>
      </c>
      <c r="J1131" s="220"/>
      <c r="K1131" s="220">
        <f t="shared" si="459"/>
        <v>0</v>
      </c>
      <c r="L1131" s="220"/>
      <c r="M1131" s="220">
        <f t="shared" si="460"/>
        <v>0</v>
      </c>
      <c r="N1131" s="220"/>
      <c r="O1131" s="220">
        <f t="shared" si="461"/>
        <v>0</v>
      </c>
      <c r="P1131" s="220"/>
      <c r="Q1131" s="220">
        <f t="shared" si="462"/>
        <v>0</v>
      </c>
      <c r="R1131" s="220"/>
      <c r="S1131" s="220">
        <f t="shared" si="463"/>
        <v>0</v>
      </c>
      <c r="T1131" s="220"/>
      <c r="U1131" s="220">
        <f t="shared" si="464"/>
        <v>0</v>
      </c>
      <c r="V1131" s="220"/>
      <c r="W1131" s="220">
        <f t="shared" si="465"/>
        <v>0</v>
      </c>
      <c r="X1131" s="220"/>
      <c r="Y1131" s="220">
        <f t="shared" si="466"/>
        <v>0</v>
      </c>
      <c r="Z1131" s="220"/>
      <c r="AA1131" s="220">
        <f t="shared" si="467"/>
        <v>0</v>
      </c>
      <c r="AC1131" s="222" t="e">
        <f t="shared" si="457"/>
        <v>#DIV/0!</v>
      </c>
      <c r="AD1131" s="220" t="e">
        <f t="shared" si="468"/>
        <v>#NUM!</v>
      </c>
      <c r="AE1131" s="223" t="e">
        <f t="shared" si="469"/>
        <v>#NUM!</v>
      </c>
      <c r="AF1131" s="223" t="e">
        <f t="shared" si="470"/>
        <v>#NUM!</v>
      </c>
      <c r="AG1131" s="222" t="e">
        <f t="shared" si="471"/>
        <v>#NUM!</v>
      </c>
      <c r="AI1131" s="220" t="e">
        <f t="shared" si="472"/>
        <v>#DIV/0!</v>
      </c>
      <c r="AJ1131" s="222" t="e">
        <f t="shared" si="473"/>
        <v>#DIV/0!</v>
      </c>
      <c r="AK1131" s="222" t="e">
        <f t="shared" si="474"/>
        <v>#DIV/0!</v>
      </c>
      <c r="AL1131" s="222" t="e">
        <f t="shared" si="475"/>
        <v>#DIV/0!</v>
      </c>
    </row>
    <row r="1132" spans="1:38" s="88" customFormat="1" ht="30" hidden="1" customHeight="1">
      <c r="A1132" s="88">
        <f>'CONSTRUCTION COST ESTIMATE'!A1132</f>
        <v>0</v>
      </c>
      <c r="B1132" s="91">
        <f>'CONSTRUCTION COST ESTIMATE'!B1132</f>
        <v>630.02700000000004</v>
      </c>
      <c r="C1132" s="92" t="str">
        <f>'CONSTRUCTION COST ESTIMATE'!C1132</f>
        <v>PVC SDR 35 SANITARY SEWER LATERAL (18 INCH)</v>
      </c>
      <c r="D1132" s="93" t="str">
        <f>'CONSTRUCTION COST ESTIMATE'!BB1132</f>
        <v>LF</v>
      </c>
      <c r="E1132" s="94">
        <f>'CONSTRUCTION COST ESTIMATE'!BA1132</f>
        <v>0</v>
      </c>
      <c r="F1132" s="220">
        <f>'CONSTRUCTION COST ESTIMATE'!BC1132</f>
        <v>0</v>
      </c>
      <c r="G1132" s="221">
        <f>'CONSTRUCTION COST ESTIMATE'!BD1132</f>
        <v>0</v>
      </c>
      <c r="H1132" s="220"/>
      <c r="I1132" s="220">
        <f t="shared" si="458"/>
        <v>0</v>
      </c>
      <c r="J1132" s="220"/>
      <c r="K1132" s="220">
        <f t="shared" si="459"/>
        <v>0</v>
      </c>
      <c r="L1132" s="220"/>
      <c r="M1132" s="220">
        <f t="shared" si="460"/>
        <v>0</v>
      </c>
      <c r="N1132" s="220"/>
      <c r="O1132" s="220">
        <f t="shared" si="461"/>
        <v>0</v>
      </c>
      <c r="P1132" s="220"/>
      <c r="Q1132" s="220">
        <f t="shared" si="462"/>
        <v>0</v>
      </c>
      <c r="R1132" s="220"/>
      <c r="S1132" s="220">
        <f t="shared" si="463"/>
        <v>0</v>
      </c>
      <c r="T1132" s="220"/>
      <c r="U1132" s="220">
        <f t="shared" si="464"/>
        <v>0</v>
      </c>
      <c r="V1132" s="220"/>
      <c r="W1132" s="220">
        <f t="shared" si="465"/>
        <v>0</v>
      </c>
      <c r="X1132" s="220"/>
      <c r="Y1132" s="220">
        <f t="shared" si="466"/>
        <v>0</v>
      </c>
      <c r="Z1132" s="220"/>
      <c r="AA1132" s="220">
        <f t="shared" si="467"/>
        <v>0</v>
      </c>
      <c r="AC1132" s="222" t="e">
        <f t="shared" si="457"/>
        <v>#DIV/0!</v>
      </c>
      <c r="AD1132" s="220" t="e">
        <f t="shared" si="468"/>
        <v>#NUM!</v>
      </c>
      <c r="AE1132" s="223" t="e">
        <f t="shared" si="469"/>
        <v>#NUM!</v>
      </c>
      <c r="AF1132" s="223" t="e">
        <f t="shared" si="470"/>
        <v>#NUM!</v>
      </c>
      <c r="AG1132" s="222" t="e">
        <f t="shared" si="471"/>
        <v>#NUM!</v>
      </c>
      <c r="AI1132" s="220" t="e">
        <f t="shared" si="472"/>
        <v>#DIV/0!</v>
      </c>
      <c r="AJ1132" s="222" t="e">
        <f t="shared" si="473"/>
        <v>#DIV/0!</v>
      </c>
      <c r="AK1132" s="222" t="e">
        <f t="shared" si="474"/>
        <v>#DIV/0!</v>
      </c>
      <c r="AL1132" s="222" t="e">
        <f t="shared" si="475"/>
        <v>#DIV/0!</v>
      </c>
    </row>
    <row r="1133" spans="1:38" s="88" customFormat="1" ht="30" hidden="1" customHeight="1">
      <c r="A1133" s="88">
        <f>'CONSTRUCTION COST ESTIMATE'!A1133</f>
        <v>0</v>
      </c>
      <c r="B1133" s="91">
        <f>'CONSTRUCTION COST ESTIMATE'!B1133</f>
        <v>630.02800000000002</v>
      </c>
      <c r="C1133" s="92" t="str">
        <f>'CONSTRUCTION COST ESTIMATE'!C1133</f>
        <v>PVC SDR 35 SANITARY SEWER LATERAL (21 INCH)</v>
      </c>
      <c r="D1133" s="93" t="str">
        <f>'CONSTRUCTION COST ESTIMATE'!BB1133</f>
        <v>LF</v>
      </c>
      <c r="E1133" s="94">
        <f>'CONSTRUCTION COST ESTIMATE'!BA1133</f>
        <v>0</v>
      </c>
      <c r="F1133" s="220">
        <f>'CONSTRUCTION COST ESTIMATE'!BC1133</f>
        <v>0</v>
      </c>
      <c r="G1133" s="221">
        <f>'CONSTRUCTION COST ESTIMATE'!BD1133</f>
        <v>0</v>
      </c>
      <c r="H1133" s="220"/>
      <c r="I1133" s="220">
        <f t="shared" si="458"/>
        <v>0</v>
      </c>
      <c r="J1133" s="220"/>
      <c r="K1133" s="220">
        <f t="shared" si="459"/>
        <v>0</v>
      </c>
      <c r="L1133" s="220"/>
      <c r="M1133" s="220">
        <f t="shared" si="460"/>
        <v>0</v>
      </c>
      <c r="N1133" s="220"/>
      <c r="O1133" s="220">
        <f t="shared" si="461"/>
        <v>0</v>
      </c>
      <c r="P1133" s="220"/>
      <c r="Q1133" s="220">
        <f t="shared" si="462"/>
        <v>0</v>
      </c>
      <c r="R1133" s="220"/>
      <c r="S1133" s="220">
        <f t="shared" si="463"/>
        <v>0</v>
      </c>
      <c r="T1133" s="220"/>
      <c r="U1133" s="220">
        <f t="shared" si="464"/>
        <v>0</v>
      </c>
      <c r="V1133" s="220"/>
      <c r="W1133" s="220">
        <f t="shared" si="465"/>
        <v>0</v>
      </c>
      <c r="X1133" s="220"/>
      <c r="Y1133" s="220">
        <f t="shared" si="466"/>
        <v>0</v>
      </c>
      <c r="Z1133" s="220"/>
      <c r="AA1133" s="220">
        <f t="shared" si="467"/>
        <v>0</v>
      </c>
      <c r="AC1133" s="222" t="e">
        <f t="shared" si="457"/>
        <v>#DIV/0!</v>
      </c>
      <c r="AD1133" s="220" t="e">
        <f t="shared" si="468"/>
        <v>#NUM!</v>
      </c>
      <c r="AE1133" s="223" t="e">
        <f t="shared" si="469"/>
        <v>#NUM!</v>
      </c>
      <c r="AF1133" s="223" t="e">
        <f t="shared" si="470"/>
        <v>#NUM!</v>
      </c>
      <c r="AG1133" s="222" t="e">
        <f t="shared" si="471"/>
        <v>#NUM!</v>
      </c>
      <c r="AI1133" s="220" t="e">
        <f t="shared" si="472"/>
        <v>#DIV/0!</v>
      </c>
      <c r="AJ1133" s="222" t="e">
        <f t="shared" si="473"/>
        <v>#DIV/0!</v>
      </c>
      <c r="AK1133" s="222" t="e">
        <f t="shared" si="474"/>
        <v>#DIV/0!</v>
      </c>
      <c r="AL1133" s="222" t="e">
        <f t="shared" si="475"/>
        <v>#DIV/0!</v>
      </c>
    </row>
    <row r="1134" spans="1:38" s="88" customFormat="1" ht="30" hidden="1" customHeight="1">
      <c r="A1134" s="88">
        <f>'CONSTRUCTION COST ESTIMATE'!A1134</f>
        <v>0</v>
      </c>
      <c r="B1134" s="91">
        <f>'CONSTRUCTION COST ESTIMATE'!B1134</f>
        <v>630.029</v>
      </c>
      <c r="C1134" s="92" t="str">
        <f>'CONSTRUCTION COST ESTIMATE'!C1134</f>
        <v>PVC SDR 35 SANITARY SEWER LATERAL (24 INCH)</v>
      </c>
      <c r="D1134" s="93" t="str">
        <f>'CONSTRUCTION COST ESTIMATE'!BB1134</f>
        <v>LF</v>
      </c>
      <c r="E1134" s="94">
        <f>'CONSTRUCTION COST ESTIMATE'!BA1134</f>
        <v>0</v>
      </c>
      <c r="F1134" s="220">
        <f>'CONSTRUCTION COST ESTIMATE'!BC1134</f>
        <v>0</v>
      </c>
      <c r="G1134" s="221">
        <f>'CONSTRUCTION COST ESTIMATE'!BD1134</f>
        <v>0</v>
      </c>
      <c r="H1134" s="220"/>
      <c r="I1134" s="220">
        <f t="shared" si="458"/>
        <v>0</v>
      </c>
      <c r="J1134" s="220"/>
      <c r="K1134" s="220">
        <f t="shared" si="459"/>
        <v>0</v>
      </c>
      <c r="L1134" s="220"/>
      <c r="M1134" s="220">
        <f t="shared" si="460"/>
        <v>0</v>
      </c>
      <c r="N1134" s="220"/>
      <c r="O1134" s="220">
        <f t="shared" si="461"/>
        <v>0</v>
      </c>
      <c r="P1134" s="220"/>
      <c r="Q1134" s="220">
        <f t="shared" si="462"/>
        <v>0</v>
      </c>
      <c r="R1134" s="220"/>
      <c r="S1134" s="220">
        <f t="shared" si="463"/>
        <v>0</v>
      </c>
      <c r="T1134" s="220"/>
      <c r="U1134" s="220">
        <f t="shared" si="464"/>
        <v>0</v>
      </c>
      <c r="V1134" s="220"/>
      <c r="W1134" s="220">
        <f t="shared" si="465"/>
        <v>0</v>
      </c>
      <c r="X1134" s="220"/>
      <c r="Y1134" s="220">
        <f t="shared" si="466"/>
        <v>0</v>
      </c>
      <c r="Z1134" s="220"/>
      <c r="AA1134" s="220">
        <f t="shared" si="467"/>
        <v>0</v>
      </c>
      <c r="AC1134" s="222" t="e">
        <f t="shared" si="457"/>
        <v>#DIV/0!</v>
      </c>
      <c r="AD1134" s="220" t="e">
        <f t="shared" si="468"/>
        <v>#NUM!</v>
      </c>
      <c r="AE1134" s="223" t="e">
        <f t="shared" si="469"/>
        <v>#NUM!</v>
      </c>
      <c r="AF1134" s="223" t="e">
        <f t="shared" si="470"/>
        <v>#NUM!</v>
      </c>
      <c r="AG1134" s="222" t="e">
        <f t="shared" si="471"/>
        <v>#NUM!</v>
      </c>
      <c r="AI1134" s="220" t="e">
        <f t="shared" si="472"/>
        <v>#DIV/0!</v>
      </c>
      <c r="AJ1134" s="222" t="e">
        <f t="shared" si="473"/>
        <v>#DIV/0!</v>
      </c>
      <c r="AK1134" s="222" t="e">
        <f t="shared" si="474"/>
        <v>#DIV/0!</v>
      </c>
      <c r="AL1134" s="222" t="e">
        <f t="shared" si="475"/>
        <v>#DIV/0!</v>
      </c>
    </row>
    <row r="1135" spans="1:38" s="88" customFormat="1" ht="30" hidden="1" customHeight="1">
      <c r="A1135" s="88">
        <f>'CONSTRUCTION COST ESTIMATE'!A1135</f>
        <v>0</v>
      </c>
      <c r="B1135" s="91">
        <f>'CONSTRUCTION COST ESTIMATE'!B1135</f>
        <v>630.03</v>
      </c>
      <c r="C1135" s="92" t="str">
        <f>'CONSTRUCTION COST ESTIMATE'!C1135</f>
        <v>PVC SDR 35 SANITARY SEWER LATERAL (30 INCH)</v>
      </c>
      <c r="D1135" s="93" t="str">
        <f>'CONSTRUCTION COST ESTIMATE'!BB1135</f>
        <v>LF</v>
      </c>
      <c r="E1135" s="94">
        <f>'CONSTRUCTION COST ESTIMATE'!BA1135</f>
        <v>0</v>
      </c>
      <c r="F1135" s="220">
        <f>'CONSTRUCTION COST ESTIMATE'!BC1135</f>
        <v>0</v>
      </c>
      <c r="G1135" s="221">
        <f>'CONSTRUCTION COST ESTIMATE'!BD1135</f>
        <v>0</v>
      </c>
      <c r="H1135" s="220"/>
      <c r="I1135" s="220">
        <f t="shared" si="458"/>
        <v>0</v>
      </c>
      <c r="J1135" s="220"/>
      <c r="K1135" s="220">
        <f t="shared" si="459"/>
        <v>0</v>
      </c>
      <c r="L1135" s="220"/>
      <c r="M1135" s="220">
        <f t="shared" si="460"/>
        <v>0</v>
      </c>
      <c r="N1135" s="220"/>
      <c r="O1135" s="220">
        <f t="shared" si="461"/>
        <v>0</v>
      </c>
      <c r="P1135" s="220"/>
      <c r="Q1135" s="220">
        <f t="shared" si="462"/>
        <v>0</v>
      </c>
      <c r="R1135" s="220"/>
      <c r="S1135" s="220">
        <f t="shared" si="463"/>
        <v>0</v>
      </c>
      <c r="T1135" s="220"/>
      <c r="U1135" s="220">
        <f t="shared" si="464"/>
        <v>0</v>
      </c>
      <c r="V1135" s="220"/>
      <c r="W1135" s="220">
        <f t="shared" si="465"/>
        <v>0</v>
      </c>
      <c r="X1135" s="220"/>
      <c r="Y1135" s="220">
        <f t="shared" si="466"/>
        <v>0</v>
      </c>
      <c r="Z1135" s="220"/>
      <c r="AA1135" s="220">
        <f t="shared" si="467"/>
        <v>0</v>
      </c>
      <c r="AC1135" s="222" t="e">
        <f t="shared" si="457"/>
        <v>#DIV/0!</v>
      </c>
      <c r="AD1135" s="220" t="e">
        <f t="shared" si="468"/>
        <v>#NUM!</v>
      </c>
      <c r="AE1135" s="223" t="e">
        <f t="shared" si="469"/>
        <v>#NUM!</v>
      </c>
      <c r="AF1135" s="223" t="e">
        <f t="shared" si="470"/>
        <v>#NUM!</v>
      </c>
      <c r="AG1135" s="222" t="e">
        <f t="shared" si="471"/>
        <v>#NUM!</v>
      </c>
      <c r="AI1135" s="220" t="e">
        <f t="shared" si="472"/>
        <v>#DIV/0!</v>
      </c>
      <c r="AJ1135" s="222" t="e">
        <f t="shared" si="473"/>
        <v>#DIV/0!</v>
      </c>
      <c r="AK1135" s="222" t="e">
        <f t="shared" si="474"/>
        <v>#DIV/0!</v>
      </c>
      <c r="AL1135" s="222" t="e">
        <f t="shared" si="475"/>
        <v>#DIV/0!</v>
      </c>
    </row>
    <row r="1136" spans="1:38" s="88" customFormat="1" ht="30" hidden="1" customHeight="1">
      <c r="A1136" s="88">
        <f>'CONSTRUCTION COST ESTIMATE'!A1136</f>
        <v>0</v>
      </c>
      <c r="B1136" s="91">
        <f>'CONSTRUCTION COST ESTIMATE'!B1136</f>
        <v>630.03099999999995</v>
      </c>
      <c r="C1136" s="92" t="str">
        <f>'CONSTRUCTION COST ESTIMATE'!C1136</f>
        <v>PVC SDR 35 SANITARY SEWER LATERAL (36 INCH)</v>
      </c>
      <c r="D1136" s="93" t="str">
        <f>'CONSTRUCTION COST ESTIMATE'!BB1136</f>
        <v>LF</v>
      </c>
      <c r="E1136" s="94">
        <f>'CONSTRUCTION COST ESTIMATE'!BA1136</f>
        <v>0</v>
      </c>
      <c r="F1136" s="220">
        <f>'CONSTRUCTION COST ESTIMATE'!BC1136</f>
        <v>0</v>
      </c>
      <c r="G1136" s="221">
        <f>'CONSTRUCTION COST ESTIMATE'!BD1136</f>
        <v>0</v>
      </c>
      <c r="H1136" s="220"/>
      <c r="I1136" s="220">
        <f t="shared" si="458"/>
        <v>0</v>
      </c>
      <c r="J1136" s="220"/>
      <c r="K1136" s="220">
        <f t="shared" si="459"/>
        <v>0</v>
      </c>
      <c r="L1136" s="220"/>
      <c r="M1136" s="220">
        <f t="shared" si="460"/>
        <v>0</v>
      </c>
      <c r="N1136" s="220"/>
      <c r="O1136" s="220">
        <f t="shared" si="461"/>
        <v>0</v>
      </c>
      <c r="P1136" s="220"/>
      <c r="Q1136" s="220">
        <f t="shared" si="462"/>
        <v>0</v>
      </c>
      <c r="R1136" s="220"/>
      <c r="S1136" s="220">
        <f t="shared" si="463"/>
        <v>0</v>
      </c>
      <c r="T1136" s="220"/>
      <c r="U1136" s="220">
        <f t="shared" si="464"/>
        <v>0</v>
      </c>
      <c r="V1136" s="220"/>
      <c r="W1136" s="220">
        <f t="shared" si="465"/>
        <v>0</v>
      </c>
      <c r="X1136" s="220"/>
      <c r="Y1136" s="220">
        <f t="shared" si="466"/>
        <v>0</v>
      </c>
      <c r="Z1136" s="220"/>
      <c r="AA1136" s="220">
        <f t="shared" si="467"/>
        <v>0</v>
      </c>
      <c r="AC1136" s="222" t="e">
        <f t="shared" si="457"/>
        <v>#DIV/0!</v>
      </c>
      <c r="AD1136" s="220" t="e">
        <f t="shared" si="468"/>
        <v>#NUM!</v>
      </c>
      <c r="AE1136" s="223" t="e">
        <f t="shared" si="469"/>
        <v>#NUM!</v>
      </c>
      <c r="AF1136" s="223" t="e">
        <f t="shared" si="470"/>
        <v>#NUM!</v>
      </c>
      <c r="AG1136" s="222" t="e">
        <f t="shared" si="471"/>
        <v>#NUM!</v>
      </c>
      <c r="AI1136" s="220" t="e">
        <f t="shared" si="472"/>
        <v>#DIV/0!</v>
      </c>
      <c r="AJ1136" s="222" t="e">
        <f t="shared" si="473"/>
        <v>#DIV/0!</v>
      </c>
      <c r="AK1136" s="222" t="e">
        <f t="shared" si="474"/>
        <v>#DIV/0!</v>
      </c>
      <c r="AL1136" s="222" t="e">
        <f t="shared" si="475"/>
        <v>#DIV/0!</v>
      </c>
    </row>
    <row r="1137" spans="1:38" s="88" customFormat="1" ht="30" hidden="1" customHeight="1">
      <c r="A1137" s="88">
        <f>'CONSTRUCTION COST ESTIMATE'!A1137</f>
        <v>0</v>
      </c>
      <c r="B1137" s="91">
        <f>'CONSTRUCTION COST ESTIMATE'!B1137</f>
        <v>630.04</v>
      </c>
      <c r="C1137" s="92" t="str">
        <f>'CONSTRUCTION COST ESTIMATE'!C1137</f>
        <v>PVC SDR 35 SANITARY SEWER PIPE (4 INCH)</v>
      </c>
      <c r="D1137" s="93" t="str">
        <f>'CONSTRUCTION COST ESTIMATE'!BB1137</f>
        <v>LF</v>
      </c>
      <c r="E1137" s="94">
        <f>'CONSTRUCTION COST ESTIMATE'!BA1137</f>
        <v>0</v>
      </c>
      <c r="F1137" s="220">
        <f>'CONSTRUCTION COST ESTIMATE'!BC1137</f>
        <v>0</v>
      </c>
      <c r="G1137" s="221">
        <f>'CONSTRUCTION COST ESTIMATE'!BD1137</f>
        <v>0</v>
      </c>
      <c r="H1137" s="220"/>
      <c r="I1137" s="220">
        <f t="shared" si="458"/>
        <v>0</v>
      </c>
      <c r="J1137" s="220"/>
      <c r="K1137" s="220">
        <f t="shared" si="459"/>
        <v>0</v>
      </c>
      <c r="L1137" s="220"/>
      <c r="M1137" s="220">
        <f t="shared" si="460"/>
        <v>0</v>
      </c>
      <c r="N1137" s="220"/>
      <c r="O1137" s="220">
        <f t="shared" si="461"/>
        <v>0</v>
      </c>
      <c r="P1137" s="220"/>
      <c r="Q1137" s="220">
        <f t="shared" si="462"/>
        <v>0</v>
      </c>
      <c r="R1137" s="220"/>
      <c r="S1137" s="220">
        <f t="shared" si="463"/>
        <v>0</v>
      </c>
      <c r="T1137" s="220"/>
      <c r="U1137" s="220">
        <f t="shared" si="464"/>
        <v>0</v>
      </c>
      <c r="V1137" s="220"/>
      <c r="W1137" s="220">
        <f t="shared" si="465"/>
        <v>0</v>
      </c>
      <c r="X1137" s="220"/>
      <c r="Y1137" s="220">
        <f t="shared" si="466"/>
        <v>0</v>
      </c>
      <c r="Z1137" s="220"/>
      <c r="AA1137" s="220">
        <f t="shared" si="467"/>
        <v>0</v>
      </c>
      <c r="AC1137" s="222" t="e">
        <f t="shared" si="457"/>
        <v>#DIV/0!</v>
      </c>
      <c r="AD1137" s="220" t="e">
        <f t="shared" si="468"/>
        <v>#NUM!</v>
      </c>
      <c r="AE1137" s="223" t="e">
        <f t="shared" si="469"/>
        <v>#NUM!</v>
      </c>
      <c r="AF1137" s="223" t="e">
        <f t="shared" si="470"/>
        <v>#NUM!</v>
      </c>
      <c r="AG1137" s="222" t="e">
        <f t="shared" si="471"/>
        <v>#NUM!</v>
      </c>
      <c r="AI1137" s="220" t="e">
        <f t="shared" si="472"/>
        <v>#DIV/0!</v>
      </c>
      <c r="AJ1137" s="222" t="e">
        <f t="shared" si="473"/>
        <v>#DIV/0!</v>
      </c>
      <c r="AK1137" s="222" t="e">
        <f t="shared" si="474"/>
        <v>#DIV/0!</v>
      </c>
      <c r="AL1137" s="222" t="e">
        <f t="shared" si="475"/>
        <v>#DIV/0!</v>
      </c>
    </row>
    <row r="1138" spans="1:38" s="88" customFormat="1" ht="30" hidden="1" customHeight="1">
      <c r="A1138" s="88">
        <f>'CONSTRUCTION COST ESTIMATE'!A1138</f>
        <v>0</v>
      </c>
      <c r="B1138" s="91">
        <f>'CONSTRUCTION COST ESTIMATE'!B1138</f>
        <v>630.04100000000005</v>
      </c>
      <c r="C1138" s="92" t="str">
        <f>'CONSTRUCTION COST ESTIMATE'!C1138</f>
        <v>PVC SDR 35 SANITARY SEWER PIPE (6 INCH)</v>
      </c>
      <c r="D1138" s="93" t="str">
        <f>'CONSTRUCTION COST ESTIMATE'!BB1138</f>
        <v>LF</v>
      </c>
      <c r="E1138" s="94">
        <f>'CONSTRUCTION COST ESTIMATE'!BA1138</f>
        <v>0</v>
      </c>
      <c r="F1138" s="220">
        <f>'CONSTRUCTION COST ESTIMATE'!BC1138</f>
        <v>0</v>
      </c>
      <c r="G1138" s="221">
        <f>'CONSTRUCTION COST ESTIMATE'!BD1138</f>
        <v>0</v>
      </c>
      <c r="H1138" s="220"/>
      <c r="I1138" s="220">
        <f t="shared" si="458"/>
        <v>0</v>
      </c>
      <c r="J1138" s="220"/>
      <c r="K1138" s="220">
        <f t="shared" si="459"/>
        <v>0</v>
      </c>
      <c r="L1138" s="220"/>
      <c r="M1138" s="220">
        <f t="shared" si="460"/>
        <v>0</v>
      </c>
      <c r="N1138" s="220"/>
      <c r="O1138" s="220">
        <f t="shared" si="461"/>
        <v>0</v>
      </c>
      <c r="P1138" s="220"/>
      <c r="Q1138" s="220">
        <f t="shared" si="462"/>
        <v>0</v>
      </c>
      <c r="R1138" s="220"/>
      <c r="S1138" s="220">
        <f t="shared" si="463"/>
        <v>0</v>
      </c>
      <c r="T1138" s="220"/>
      <c r="U1138" s="220">
        <f t="shared" si="464"/>
        <v>0</v>
      </c>
      <c r="V1138" s="220"/>
      <c r="W1138" s="220">
        <f t="shared" si="465"/>
        <v>0</v>
      </c>
      <c r="X1138" s="220"/>
      <c r="Y1138" s="220">
        <f t="shared" si="466"/>
        <v>0</v>
      </c>
      <c r="Z1138" s="220"/>
      <c r="AA1138" s="220">
        <f t="shared" si="467"/>
        <v>0</v>
      </c>
      <c r="AC1138" s="222" t="e">
        <f t="shared" si="457"/>
        <v>#DIV/0!</v>
      </c>
      <c r="AD1138" s="220" t="e">
        <f t="shared" si="468"/>
        <v>#NUM!</v>
      </c>
      <c r="AE1138" s="223" t="e">
        <f t="shared" si="469"/>
        <v>#NUM!</v>
      </c>
      <c r="AF1138" s="223" t="e">
        <f t="shared" si="470"/>
        <v>#NUM!</v>
      </c>
      <c r="AG1138" s="222" t="e">
        <f t="shared" si="471"/>
        <v>#NUM!</v>
      </c>
      <c r="AI1138" s="220" t="e">
        <f t="shared" si="472"/>
        <v>#DIV/0!</v>
      </c>
      <c r="AJ1138" s="222" t="e">
        <f t="shared" si="473"/>
        <v>#DIV/0!</v>
      </c>
      <c r="AK1138" s="222" t="e">
        <f t="shared" si="474"/>
        <v>#DIV/0!</v>
      </c>
      <c r="AL1138" s="222" t="e">
        <f t="shared" si="475"/>
        <v>#DIV/0!</v>
      </c>
    </row>
    <row r="1139" spans="1:38" s="88" customFormat="1" ht="30" hidden="1" customHeight="1">
      <c r="A1139" s="88">
        <f>'CONSTRUCTION COST ESTIMATE'!A1139</f>
        <v>0</v>
      </c>
      <c r="B1139" s="91">
        <f>'CONSTRUCTION COST ESTIMATE'!B1139</f>
        <v>630.04200000000003</v>
      </c>
      <c r="C1139" s="92" t="str">
        <f>'CONSTRUCTION COST ESTIMATE'!C1139</f>
        <v>PVC SDR 35 SANITARY SEWER PIPE (8 INCH)</v>
      </c>
      <c r="D1139" s="93" t="str">
        <f>'CONSTRUCTION COST ESTIMATE'!BB1139</f>
        <v>LF</v>
      </c>
      <c r="E1139" s="94">
        <f>'CONSTRUCTION COST ESTIMATE'!BA1139</f>
        <v>0</v>
      </c>
      <c r="F1139" s="220">
        <f>'CONSTRUCTION COST ESTIMATE'!BC1139</f>
        <v>0</v>
      </c>
      <c r="G1139" s="221">
        <f>'CONSTRUCTION COST ESTIMATE'!BD1139</f>
        <v>0</v>
      </c>
      <c r="H1139" s="220"/>
      <c r="I1139" s="220">
        <f t="shared" si="458"/>
        <v>0</v>
      </c>
      <c r="J1139" s="220"/>
      <c r="K1139" s="220">
        <f t="shared" si="459"/>
        <v>0</v>
      </c>
      <c r="L1139" s="220"/>
      <c r="M1139" s="220">
        <f t="shared" si="460"/>
        <v>0</v>
      </c>
      <c r="N1139" s="220"/>
      <c r="O1139" s="220">
        <f t="shared" si="461"/>
        <v>0</v>
      </c>
      <c r="P1139" s="220"/>
      <c r="Q1139" s="220">
        <f t="shared" si="462"/>
        <v>0</v>
      </c>
      <c r="R1139" s="220"/>
      <c r="S1139" s="220">
        <f t="shared" si="463"/>
        <v>0</v>
      </c>
      <c r="T1139" s="220"/>
      <c r="U1139" s="220">
        <f t="shared" si="464"/>
        <v>0</v>
      </c>
      <c r="V1139" s="220"/>
      <c r="W1139" s="220">
        <f t="shared" si="465"/>
        <v>0</v>
      </c>
      <c r="X1139" s="220"/>
      <c r="Y1139" s="220">
        <f t="shared" si="466"/>
        <v>0</v>
      </c>
      <c r="Z1139" s="220"/>
      <c r="AA1139" s="220">
        <f t="shared" si="467"/>
        <v>0</v>
      </c>
      <c r="AC1139" s="222" t="e">
        <f t="shared" si="457"/>
        <v>#DIV/0!</v>
      </c>
      <c r="AD1139" s="220" t="e">
        <f t="shared" si="468"/>
        <v>#NUM!</v>
      </c>
      <c r="AE1139" s="223" t="e">
        <f t="shared" si="469"/>
        <v>#NUM!</v>
      </c>
      <c r="AF1139" s="223" t="e">
        <f t="shared" si="470"/>
        <v>#NUM!</v>
      </c>
      <c r="AG1139" s="222" t="e">
        <f t="shared" si="471"/>
        <v>#NUM!</v>
      </c>
      <c r="AI1139" s="220" t="e">
        <f t="shared" si="472"/>
        <v>#DIV/0!</v>
      </c>
      <c r="AJ1139" s="222" t="e">
        <f t="shared" si="473"/>
        <v>#DIV/0!</v>
      </c>
      <c r="AK1139" s="222" t="e">
        <f t="shared" si="474"/>
        <v>#DIV/0!</v>
      </c>
      <c r="AL1139" s="222" t="e">
        <f t="shared" si="475"/>
        <v>#DIV/0!</v>
      </c>
    </row>
    <row r="1140" spans="1:38" s="88" customFormat="1" ht="30" hidden="1" customHeight="1">
      <c r="A1140" s="88">
        <f>'CONSTRUCTION COST ESTIMATE'!A1140</f>
        <v>0</v>
      </c>
      <c r="B1140" s="91">
        <f>'CONSTRUCTION COST ESTIMATE'!B1140</f>
        <v>630.04300000000001</v>
      </c>
      <c r="C1140" s="92" t="str">
        <f>'CONSTRUCTION COST ESTIMATE'!C1140</f>
        <v>PVC SDR 35 SANITARY SEWER PIPE (10 INCH)</v>
      </c>
      <c r="D1140" s="93" t="str">
        <f>'CONSTRUCTION COST ESTIMATE'!BB1140</f>
        <v>LF</v>
      </c>
      <c r="E1140" s="94">
        <f>'CONSTRUCTION COST ESTIMATE'!BA1140</f>
        <v>0</v>
      </c>
      <c r="F1140" s="220">
        <f>'CONSTRUCTION COST ESTIMATE'!BC1140</f>
        <v>0</v>
      </c>
      <c r="G1140" s="221">
        <f>'CONSTRUCTION COST ESTIMATE'!BD1140</f>
        <v>0</v>
      </c>
      <c r="H1140" s="220"/>
      <c r="I1140" s="220">
        <f t="shared" si="458"/>
        <v>0</v>
      </c>
      <c r="J1140" s="220"/>
      <c r="K1140" s="220">
        <f t="shared" si="459"/>
        <v>0</v>
      </c>
      <c r="L1140" s="220"/>
      <c r="M1140" s="220">
        <f t="shared" si="460"/>
        <v>0</v>
      </c>
      <c r="N1140" s="220"/>
      <c r="O1140" s="220">
        <f t="shared" si="461"/>
        <v>0</v>
      </c>
      <c r="P1140" s="220"/>
      <c r="Q1140" s="220">
        <f t="shared" si="462"/>
        <v>0</v>
      </c>
      <c r="R1140" s="220"/>
      <c r="S1140" s="220">
        <f t="shared" si="463"/>
        <v>0</v>
      </c>
      <c r="T1140" s="220"/>
      <c r="U1140" s="220">
        <f t="shared" si="464"/>
        <v>0</v>
      </c>
      <c r="V1140" s="220"/>
      <c r="W1140" s="220">
        <f t="shared" si="465"/>
        <v>0</v>
      </c>
      <c r="X1140" s="220"/>
      <c r="Y1140" s="220">
        <f t="shared" si="466"/>
        <v>0</v>
      </c>
      <c r="Z1140" s="220"/>
      <c r="AA1140" s="220">
        <f t="shared" si="467"/>
        <v>0</v>
      </c>
      <c r="AC1140" s="222" t="e">
        <f t="shared" si="457"/>
        <v>#DIV/0!</v>
      </c>
      <c r="AD1140" s="220" t="e">
        <f t="shared" si="468"/>
        <v>#NUM!</v>
      </c>
      <c r="AE1140" s="223" t="e">
        <f t="shared" si="469"/>
        <v>#NUM!</v>
      </c>
      <c r="AF1140" s="223" t="e">
        <f t="shared" si="470"/>
        <v>#NUM!</v>
      </c>
      <c r="AG1140" s="222" t="e">
        <f t="shared" si="471"/>
        <v>#NUM!</v>
      </c>
      <c r="AI1140" s="220" t="e">
        <f t="shared" si="472"/>
        <v>#DIV/0!</v>
      </c>
      <c r="AJ1140" s="222" t="e">
        <f t="shared" si="473"/>
        <v>#DIV/0!</v>
      </c>
      <c r="AK1140" s="222" t="e">
        <f t="shared" si="474"/>
        <v>#DIV/0!</v>
      </c>
      <c r="AL1140" s="222" t="e">
        <f t="shared" si="475"/>
        <v>#DIV/0!</v>
      </c>
    </row>
    <row r="1141" spans="1:38" s="88" customFormat="1" ht="30" hidden="1" customHeight="1">
      <c r="A1141" s="88">
        <f>'CONSTRUCTION COST ESTIMATE'!A1141</f>
        <v>0</v>
      </c>
      <c r="B1141" s="91">
        <f>'CONSTRUCTION COST ESTIMATE'!B1141</f>
        <v>630.04399999999998</v>
      </c>
      <c r="C1141" s="92" t="str">
        <f>'CONSTRUCTION COST ESTIMATE'!C1141</f>
        <v>PVC SDR 35 SANITARY SEWER PIPE (12 INCH)</v>
      </c>
      <c r="D1141" s="93" t="str">
        <f>'CONSTRUCTION COST ESTIMATE'!BB1141</f>
        <v>LF</v>
      </c>
      <c r="E1141" s="94">
        <f>'CONSTRUCTION COST ESTIMATE'!BA1141</f>
        <v>0</v>
      </c>
      <c r="F1141" s="220">
        <f>'CONSTRUCTION COST ESTIMATE'!BC1141</f>
        <v>0</v>
      </c>
      <c r="G1141" s="221">
        <f>'CONSTRUCTION COST ESTIMATE'!BD1141</f>
        <v>0</v>
      </c>
      <c r="H1141" s="220"/>
      <c r="I1141" s="220">
        <f t="shared" si="458"/>
        <v>0</v>
      </c>
      <c r="J1141" s="220"/>
      <c r="K1141" s="220">
        <f t="shared" si="459"/>
        <v>0</v>
      </c>
      <c r="L1141" s="220"/>
      <c r="M1141" s="220">
        <f t="shared" si="460"/>
        <v>0</v>
      </c>
      <c r="N1141" s="220"/>
      <c r="O1141" s="220">
        <f t="shared" si="461"/>
        <v>0</v>
      </c>
      <c r="P1141" s="220"/>
      <c r="Q1141" s="220">
        <f t="shared" si="462"/>
        <v>0</v>
      </c>
      <c r="R1141" s="220"/>
      <c r="S1141" s="220">
        <f t="shared" si="463"/>
        <v>0</v>
      </c>
      <c r="T1141" s="220"/>
      <c r="U1141" s="220">
        <f t="shared" si="464"/>
        <v>0</v>
      </c>
      <c r="V1141" s="220"/>
      <c r="W1141" s="220">
        <f t="shared" si="465"/>
        <v>0</v>
      </c>
      <c r="X1141" s="220"/>
      <c r="Y1141" s="220">
        <f t="shared" si="466"/>
        <v>0</v>
      </c>
      <c r="Z1141" s="220"/>
      <c r="AA1141" s="220">
        <f t="shared" si="467"/>
        <v>0</v>
      </c>
      <c r="AC1141" s="222" t="e">
        <f t="shared" si="457"/>
        <v>#DIV/0!</v>
      </c>
      <c r="AD1141" s="220" t="e">
        <f t="shared" si="468"/>
        <v>#NUM!</v>
      </c>
      <c r="AE1141" s="223" t="e">
        <f t="shared" si="469"/>
        <v>#NUM!</v>
      </c>
      <c r="AF1141" s="223" t="e">
        <f t="shared" si="470"/>
        <v>#NUM!</v>
      </c>
      <c r="AG1141" s="222" t="e">
        <f t="shared" si="471"/>
        <v>#NUM!</v>
      </c>
      <c r="AI1141" s="220" t="e">
        <f t="shared" si="472"/>
        <v>#DIV/0!</v>
      </c>
      <c r="AJ1141" s="222" t="e">
        <f t="shared" si="473"/>
        <v>#DIV/0!</v>
      </c>
      <c r="AK1141" s="222" t="e">
        <f t="shared" si="474"/>
        <v>#DIV/0!</v>
      </c>
      <c r="AL1141" s="222" t="e">
        <f t="shared" si="475"/>
        <v>#DIV/0!</v>
      </c>
    </row>
    <row r="1142" spans="1:38" s="88" customFormat="1" ht="30" hidden="1" customHeight="1">
      <c r="A1142" s="88">
        <f>'CONSTRUCTION COST ESTIMATE'!A1142</f>
        <v>0</v>
      </c>
      <c r="B1142" s="91">
        <f>'CONSTRUCTION COST ESTIMATE'!B1142</f>
        <v>630.04499999999996</v>
      </c>
      <c r="C1142" s="92" t="str">
        <f>'CONSTRUCTION COST ESTIMATE'!C1142</f>
        <v>PVC SDR 35 SANITARY SEWER PIPE (15 INCH)</v>
      </c>
      <c r="D1142" s="93" t="str">
        <f>'CONSTRUCTION COST ESTIMATE'!BB1142</f>
        <v>LF</v>
      </c>
      <c r="E1142" s="94">
        <f>'CONSTRUCTION COST ESTIMATE'!BA1142</f>
        <v>0</v>
      </c>
      <c r="F1142" s="220">
        <f>'CONSTRUCTION COST ESTIMATE'!BC1142</f>
        <v>0</v>
      </c>
      <c r="G1142" s="221">
        <f>'CONSTRUCTION COST ESTIMATE'!BD1142</f>
        <v>0</v>
      </c>
      <c r="H1142" s="220"/>
      <c r="I1142" s="220">
        <f t="shared" si="458"/>
        <v>0</v>
      </c>
      <c r="J1142" s="220"/>
      <c r="K1142" s="220">
        <f t="shared" si="459"/>
        <v>0</v>
      </c>
      <c r="L1142" s="220"/>
      <c r="M1142" s="220">
        <f t="shared" si="460"/>
        <v>0</v>
      </c>
      <c r="N1142" s="220"/>
      <c r="O1142" s="220">
        <f t="shared" si="461"/>
        <v>0</v>
      </c>
      <c r="P1142" s="220"/>
      <c r="Q1142" s="220">
        <f t="shared" si="462"/>
        <v>0</v>
      </c>
      <c r="R1142" s="220"/>
      <c r="S1142" s="220">
        <f t="shared" si="463"/>
        <v>0</v>
      </c>
      <c r="T1142" s="220"/>
      <c r="U1142" s="220">
        <f t="shared" si="464"/>
        <v>0</v>
      </c>
      <c r="V1142" s="220"/>
      <c r="W1142" s="220">
        <f t="shared" si="465"/>
        <v>0</v>
      </c>
      <c r="X1142" s="220"/>
      <c r="Y1142" s="220">
        <f t="shared" si="466"/>
        <v>0</v>
      </c>
      <c r="Z1142" s="220"/>
      <c r="AA1142" s="220">
        <f t="shared" si="467"/>
        <v>0</v>
      </c>
      <c r="AC1142" s="222" t="e">
        <f t="shared" si="457"/>
        <v>#DIV/0!</v>
      </c>
      <c r="AD1142" s="220" t="e">
        <f t="shared" si="468"/>
        <v>#NUM!</v>
      </c>
      <c r="AE1142" s="223" t="e">
        <f t="shared" si="469"/>
        <v>#NUM!</v>
      </c>
      <c r="AF1142" s="223" t="e">
        <f t="shared" si="470"/>
        <v>#NUM!</v>
      </c>
      <c r="AG1142" s="222" t="e">
        <f t="shared" si="471"/>
        <v>#NUM!</v>
      </c>
      <c r="AI1142" s="220" t="e">
        <f t="shared" si="472"/>
        <v>#DIV/0!</v>
      </c>
      <c r="AJ1142" s="222" t="e">
        <f t="shared" si="473"/>
        <v>#DIV/0!</v>
      </c>
      <c r="AK1142" s="222" t="e">
        <f t="shared" si="474"/>
        <v>#DIV/0!</v>
      </c>
      <c r="AL1142" s="222" t="e">
        <f t="shared" si="475"/>
        <v>#DIV/0!</v>
      </c>
    </row>
    <row r="1143" spans="1:38" s="88" customFormat="1" ht="30" hidden="1" customHeight="1">
      <c r="A1143" s="88">
        <f>'CONSTRUCTION COST ESTIMATE'!A1143</f>
        <v>0</v>
      </c>
      <c r="B1143" s="91">
        <f>'CONSTRUCTION COST ESTIMATE'!B1143</f>
        <v>630.04600000000005</v>
      </c>
      <c r="C1143" s="92" t="str">
        <f>'CONSTRUCTION COST ESTIMATE'!C1143</f>
        <v>PVC SDR 35 SANITARY SEWER PIPE (18 INCH)</v>
      </c>
      <c r="D1143" s="93" t="str">
        <f>'CONSTRUCTION COST ESTIMATE'!BB1143</f>
        <v>LF</v>
      </c>
      <c r="E1143" s="94">
        <f>'CONSTRUCTION COST ESTIMATE'!BA1143</f>
        <v>0</v>
      </c>
      <c r="F1143" s="220">
        <f>'CONSTRUCTION COST ESTIMATE'!BC1143</f>
        <v>0</v>
      </c>
      <c r="G1143" s="221">
        <f>'CONSTRUCTION COST ESTIMATE'!BD1143</f>
        <v>0</v>
      </c>
      <c r="H1143" s="220"/>
      <c r="I1143" s="220">
        <f t="shared" si="458"/>
        <v>0</v>
      </c>
      <c r="J1143" s="220"/>
      <c r="K1143" s="220">
        <f t="shared" si="459"/>
        <v>0</v>
      </c>
      <c r="L1143" s="220"/>
      <c r="M1143" s="220">
        <f t="shared" si="460"/>
        <v>0</v>
      </c>
      <c r="N1143" s="220"/>
      <c r="O1143" s="220">
        <f t="shared" si="461"/>
        <v>0</v>
      </c>
      <c r="P1143" s="220"/>
      <c r="Q1143" s="220">
        <f t="shared" si="462"/>
        <v>0</v>
      </c>
      <c r="R1143" s="220"/>
      <c r="S1143" s="220">
        <f t="shared" si="463"/>
        <v>0</v>
      </c>
      <c r="T1143" s="220"/>
      <c r="U1143" s="220">
        <f t="shared" si="464"/>
        <v>0</v>
      </c>
      <c r="V1143" s="220"/>
      <c r="W1143" s="220">
        <f t="shared" si="465"/>
        <v>0</v>
      </c>
      <c r="X1143" s="220"/>
      <c r="Y1143" s="220">
        <f t="shared" si="466"/>
        <v>0</v>
      </c>
      <c r="Z1143" s="220"/>
      <c r="AA1143" s="220">
        <f t="shared" si="467"/>
        <v>0</v>
      </c>
      <c r="AC1143" s="222" t="e">
        <f t="shared" si="457"/>
        <v>#DIV/0!</v>
      </c>
      <c r="AD1143" s="220" t="e">
        <f t="shared" si="468"/>
        <v>#NUM!</v>
      </c>
      <c r="AE1143" s="223" t="e">
        <f t="shared" si="469"/>
        <v>#NUM!</v>
      </c>
      <c r="AF1143" s="223" t="e">
        <f t="shared" si="470"/>
        <v>#NUM!</v>
      </c>
      <c r="AG1143" s="222" t="e">
        <f t="shared" si="471"/>
        <v>#NUM!</v>
      </c>
      <c r="AI1143" s="220" t="e">
        <f t="shared" si="472"/>
        <v>#DIV/0!</v>
      </c>
      <c r="AJ1143" s="222" t="e">
        <f t="shared" si="473"/>
        <v>#DIV/0!</v>
      </c>
      <c r="AK1143" s="222" t="e">
        <f t="shared" si="474"/>
        <v>#DIV/0!</v>
      </c>
      <c r="AL1143" s="222" t="e">
        <f t="shared" si="475"/>
        <v>#DIV/0!</v>
      </c>
    </row>
    <row r="1144" spans="1:38" s="88" customFormat="1" ht="30" hidden="1" customHeight="1">
      <c r="A1144" s="88">
        <f>'CONSTRUCTION COST ESTIMATE'!A1144</f>
        <v>0</v>
      </c>
      <c r="B1144" s="91">
        <f>'CONSTRUCTION COST ESTIMATE'!B1144</f>
        <v>630.04700000000003</v>
      </c>
      <c r="C1144" s="92" t="str">
        <f>'CONSTRUCTION COST ESTIMATE'!C1144</f>
        <v>PVC SDR 35 SANITARY SEWER PIPE (21 INCH)</v>
      </c>
      <c r="D1144" s="93" t="str">
        <f>'CONSTRUCTION COST ESTIMATE'!BB1144</f>
        <v>LF</v>
      </c>
      <c r="E1144" s="94">
        <f>'CONSTRUCTION COST ESTIMATE'!BA1144</f>
        <v>0</v>
      </c>
      <c r="F1144" s="220">
        <f>'CONSTRUCTION COST ESTIMATE'!BC1144</f>
        <v>0</v>
      </c>
      <c r="G1144" s="221">
        <f>'CONSTRUCTION COST ESTIMATE'!BD1144</f>
        <v>0</v>
      </c>
      <c r="H1144" s="220"/>
      <c r="I1144" s="220">
        <f t="shared" si="458"/>
        <v>0</v>
      </c>
      <c r="J1144" s="220"/>
      <c r="K1144" s="220">
        <f t="shared" si="459"/>
        <v>0</v>
      </c>
      <c r="L1144" s="220"/>
      <c r="M1144" s="220">
        <f t="shared" si="460"/>
        <v>0</v>
      </c>
      <c r="N1144" s="220"/>
      <c r="O1144" s="220">
        <f t="shared" si="461"/>
        <v>0</v>
      </c>
      <c r="P1144" s="220"/>
      <c r="Q1144" s="220">
        <f t="shared" si="462"/>
        <v>0</v>
      </c>
      <c r="R1144" s="220"/>
      <c r="S1144" s="220">
        <f t="shared" si="463"/>
        <v>0</v>
      </c>
      <c r="T1144" s="220"/>
      <c r="U1144" s="220">
        <f t="shared" si="464"/>
        <v>0</v>
      </c>
      <c r="V1144" s="220"/>
      <c r="W1144" s="220">
        <f t="shared" si="465"/>
        <v>0</v>
      </c>
      <c r="X1144" s="220"/>
      <c r="Y1144" s="220">
        <f t="shared" si="466"/>
        <v>0</v>
      </c>
      <c r="Z1144" s="220"/>
      <c r="AA1144" s="220">
        <f t="shared" si="467"/>
        <v>0</v>
      </c>
      <c r="AC1144" s="222" t="e">
        <f t="shared" si="457"/>
        <v>#DIV/0!</v>
      </c>
      <c r="AD1144" s="220" t="e">
        <f t="shared" si="468"/>
        <v>#NUM!</v>
      </c>
      <c r="AE1144" s="223" t="e">
        <f t="shared" si="469"/>
        <v>#NUM!</v>
      </c>
      <c r="AF1144" s="223" t="e">
        <f t="shared" si="470"/>
        <v>#NUM!</v>
      </c>
      <c r="AG1144" s="222" t="e">
        <f t="shared" si="471"/>
        <v>#NUM!</v>
      </c>
      <c r="AI1144" s="220" t="e">
        <f t="shared" si="472"/>
        <v>#DIV/0!</v>
      </c>
      <c r="AJ1144" s="222" t="e">
        <f t="shared" si="473"/>
        <v>#DIV/0!</v>
      </c>
      <c r="AK1144" s="222" t="e">
        <f t="shared" si="474"/>
        <v>#DIV/0!</v>
      </c>
      <c r="AL1144" s="222" t="e">
        <f t="shared" si="475"/>
        <v>#DIV/0!</v>
      </c>
    </row>
    <row r="1145" spans="1:38" s="88" customFormat="1" ht="30" hidden="1" customHeight="1">
      <c r="A1145" s="88">
        <f>'CONSTRUCTION COST ESTIMATE'!A1145</f>
        <v>0</v>
      </c>
      <c r="B1145" s="91">
        <f>'CONSTRUCTION COST ESTIMATE'!B1145</f>
        <v>630.048</v>
      </c>
      <c r="C1145" s="92" t="str">
        <f>'CONSTRUCTION COST ESTIMATE'!C1145</f>
        <v>PVC SDR 35 SANITARY SEWER PIPE (24 INCH)</v>
      </c>
      <c r="D1145" s="93" t="str">
        <f>'CONSTRUCTION COST ESTIMATE'!BB1145</f>
        <v>LF</v>
      </c>
      <c r="E1145" s="94">
        <f>'CONSTRUCTION COST ESTIMATE'!BA1145</f>
        <v>0</v>
      </c>
      <c r="F1145" s="220">
        <f>'CONSTRUCTION COST ESTIMATE'!BC1145</f>
        <v>0</v>
      </c>
      <c r="G1145" s="221">
        <f>'CONSTRUCTION COST ESTIMATE'!BD1145</f>
        <v>0</v>
      </c>
      <c r="H1145" s="220"/>
      <c r="I1145" s="220">
        <f t="shared" si="458"/>
        <v>0</v>
      </c>
      <c r="J1145" s="220"/>
      <c r="K1145" s="220">
        <f t="shared" si="459"/>
        <v>0</v>
      </c>
      <c r="L1145" s="220"/>
      <c r="M1145" s="220">
        <f t="shared" si="460"/>
        <v>0</v>
      </c>
      <c r="N1145" s="220"/>
      <c r="O1145" s="220">
        <f t="shared" si="461"/>
        <v>0</v>
      </c>
      <c r="P1145" s="220"/>
      <c r="Q1145" s="220">
        <f t="shared" si="462"/>
        <v>0</v>
      </c>
      <c r="R1145" s="220"/>
      <c r="S1145" s="220">
        <f t="shared" si="463"/>
        <v>0</v>
      </c>
      <c r="T1145" s="220"/>
      <c r="U1145" s="220">
        <f t="shared" si="464"/>
        <v>0</v>
      </c>
      <c r="V1145" s="220"/>
      <c r="W1145" s="220">
        <f t="shared" si="465"/>
        <v>0</v>
      </c>
      <c r="X1145" s="220"/>
      <c r="Y1145" s="220">
        <f t="shared" si="466"/>
        <v>0</v>
      </c>
      <c r="Z1145" s="220"/>
      <c r="AA1145" s="220">
        <f t="shared" si="467"/>
        <v>0</v>
      </c>
      <c r="AC1145" s="222" t="e">
        <f t="shared" si="457"/>
        <v>#DIV/0!</v>
      </c>
      <c r="AD1145" s="220" t="e">
        <f t="shared" si="468"/>
        <v>#NUM!</v>
      </c>
      <c r="AE1145" s="223" t="e">
        <f t="shared" si="469"/>
        <v>#NUM!</v>
      </c>
      <c r="AF1145" s="223" t="e">
        <f t="shared" si="470"/>
        <v>#NUM!</v>
      </c>
      <c r="AG1145" s="222" t="e">
        <f t="shared" si="471"/>
        <v>#NUM!</v>
      </c>
      <c r="AI1145" s="220" t="e">
        <f t="shared" si="472"/>
        <v>#DIV/0!</v>
      </c>
      <c r="AJ1145" s="222" t="e">
        <f t="shared" si="473"/>
        <v>#DIV/0!</v>
      </c>
      <c r="AK1145" s="222" t="e">
        <f t="shared" si="474"/>
        <v>#DIV/0!</v>
      </c>
      <c r="AL1145" s="222" t="e">
        <f t="shared" si="475"/>
        <v>#DIV/0!</v>
      </c>
    </row>
    <row r="1146" spans="1:38" s="88" customFormat="1" ht="30" hidden="1" customHeight="1">
      <c r="A1146" s="88">
        <f>'CONSTRUCTION COST ESTIMATE'!A1146</f>
        <v>0</v>
      </c>
      <c r="B1146" s="91">
        <f>'CONSTRUCTION COST ESTIMATE'!B1146</f>
        <v>630.04899999999998</v>
      </c>
      <c r="C1146" s="92" t="str">
        <f>'CONSTRUCTION COST ESTIMATE'!C1146</f>
        <v>PVC SDR 35 SANITARY SEWER PIPE (30 INCH)</v>
      </c>
      <c r="D1146" s="93" t="str">
        <f>'CONSTRUCTION COST ESTIMATE'!BB1146</f>
        <v>LF</v>
      </c>
      <c r="E1146" s="94">
        <f>'CONSTRUCTION COST ESTIMATE'!BA1146</f>
        <v>0</v>
      </c>
      <c r="F1146" s="220">
        <f>'CONSTRUCTION COST ESTIMATE'!BC1146</f>
        <v>0</v>
      </c>
      <c r="G1146" s="221">
        <f>'CONSTRUCTION COST ESTIMATE'!BD1146</f>
        <v>0</v>
      </c>
      <c r="H1146" s="220"/>
      <c r="I1146" s="220">
        <f t="shared" si="458"/>
        <v>0</v>
      </c>
      <c r="J1146" s="220"/>
      <c r="K1146" s="220">
        <f t="shared" si="459"/>
        <v>0</v>
      </c>
      <c r="L1146" s="220"/>
      <c r="M1146" s="220">
        <f t="shared" si="460"/>
        <v>0</v>
      </c>
      <c r="N1146" s="220"/>
      <c r="O1146" s="220">
        <f t="shared" si="461"/>
        <v>0</v>
      </c>
      <c r="P1146" s="220"/>
      <c r="Q1146" s="220">
        <f t="shared" si="462"/>
        <v>0</v>
      </c>
      <c r="R1146" s="220"/>
      <c r="S1146" s="220">
        <f t="shared" si="463"/>
        <v>0</v>
      </c>
      <c r="T1146" s="220"/>
      <c r="U1146" s="220">
        <f t="shared" si="464"/>
        <v>0</v>
      </c>
      <c r="V1146" s="220"/>
      <c r="W1146" s="220">
        <f t="shared" si="465"/>
        <v>0</v>
      </c>
      <c r="X1146" s="220"/>
      <c r="Y1146" s="220">
        <f t="shared" si="466"/>
        <v>0</v>
      </c>
      <c r="Z1146" s="220"/>
      <c r="AA1146" s="220">
        <f t="shared" si="467"/>
        <v>0</v>
      </c>
      <c r="AC1146" s="222" t="e">
        <f t="shared" ref="AC1146:AC1177" si="476">I1146/$I$1460</f>
        <v>#DIV/0!</v>
      </c>
      <c r="AD1146" s="220" t="e">
        <f t="shared" si="468"/>
        <v>#NUM!</v>
      </c>
      <c r="AE1146" s="223" t="e">
        <f t="shared" si="469"/>
        <v>#NUM!</v>
      </c>
      <c r="AF1146" s="223" t="e">
        <f t="shared" si="470"/>
        <v>#NUM!</v>
      </c>
      <c r="AG1146" s="222" t="e">
        <f t="shared" si="471"/>
        <v>#NUM!</v>
      </c>
      <c r="AI1146" s="220" t="e">
        <f t="shared" si="472"/>
        <v>#DIV/0!</v>
      </c>
      <c r="AJ1146" s="222" t="e">
        <f t="shared" si="473"/>
        <v>#DIV/0!</v>
      </c>
      <c r="AK1146" s="222" t="e">
        <f t="shared" si="474"/>
        <v>#DIV/0!</v>
      </c>
      <c r="AL1146" s="222" t="e">
        <f t="shared" si="475"/>
        <v>#DIV/0!</v>
      </c>
    </row>
    <row r="1147" spans="1:38" s="88" customFormat="1" ht="30" hidden="1" customHeight="1">
      <c r="A1147" s="88">
        <f>'CONSTRUCTION COST ESTIMATE'!A1147</f>
        <v>0</v>
      </c>
      <c r="B1147" s="91">
        <f>'CONSTRUCTION COST ESTIMATE'!B1147</f>
        <v>630.04999999999995</v>
      </c>
      <c r="C1147" s="92" t="str">
        <f>'CONSTRUCTION COST ESTIMATE'!C1147</f>
        <v>PVC SDR 35 SANITARY SEWER PIPE (36 INCH)</v>
      </c>
      <c r="D1147" s="93" t="str">
        <f>'CONSTRUCTION COST ESTIMATE'!BB1147</f>
        <v>LF</v>
      </c>
      <c r="E1147" s="94">
        <f>'CONSTRUCTION COST ESTIMATE'!BA1147</f>
        <v>0</v>
      </c>
      <c r="F1147" s="220">
        <f>'CONSTRUCTION COST ESTIMATE'!BC1147</f>
        <v>0</v>
      </c>
      <c r="G1147" s="221">
        <f>'CONSTRUCTION COST ESTIMATE'!BD1147</f>
        <v>0</v>
      </c>
      <c r="H1147" s="220"/>
      <c r="I1147" s="220">
        <f t="shared" si="458"/>
        <v>0</v>
      </c>
      <c r="J1147" s="220"/>
      <c r="K1147" s="220">
        <f t="shared" si="459"/>
        <v>0</v>
      </c>
      <c r="L1147" s="220"/>
      <c r="M1147" s="220">
        <f t="shared" si="460"/>
        <v>0</v>
      </c>
      <c r="N1147" s="220"/>
      <c r="O1147" s="220">
        <f t="shared" si="461"/>
        <v>0</v>
      </c>
      <c r="P1147" s="220"/>
      <c r="Q1147" s="220">
        <f t="shared" si="462"/>
        <v>0</v>
      </c>
      <c r="R1147" s="220"/>
      <c r="S1147" s="220">
        <f t="shared" si="463"/>
        <v>0</v>
      </c>
      <c r="T1147" s="220"/>
      <c r="U1147" s="220">
        <f t="shared" si="464"/>
        <v>0</v>
      </c>
      <c r="V1147" s="220"/>
      <c r="W1147" s="220">
        <f t="shared" si="465"/>
        <v>0</v>
      </c>
      <c r="X1147" s="220"/>
      <c r="Y1147" s="220">
        <f t="shared" si="466"/>
        <v>0</v>
      </c>
      <c r="Z1147" s="220"/>
      <c r="AA1147" s="220">
        <f t="shared" si="467"/>
        <v>0</v>
      </c>
      <c r="AC1147" s="222" t="e">
        <f t="shared" si="476"/>
        <v>#DIV/0!</v>
      </c>
      <c r="AD1147" s="220" t="e">
        <f t="shared" si="468"/>
        <v>#NUM!</v>
      </c>
      <c r="AE1147" s="223" t="e">
        <f t="shared" si="469"/>
        <v>#NUM!</v>
      </c>
      <c r="AF1147" s="223" t="e">
        <f t="shared" si="470"/>
        <v>#NUM!</v>
      </c>
      <c r="AG1147" s="222" t="e">
        <f t="shared" si="471"/>
        <v>#NUM!</v>
      </c>
      <c r="AI1147" s="220" t="e">
        <f t="shared" si="472"/>
        <v>#DIV/0!</v>
      </c>
      <c r="AJ1147" s="222" t="e">
        <f t="shared" si="473"/>
        <v>#DIV/0!</v>
      </c>
      <c r="AK1147" s="222" t="e">
        <f t="shared" si="474"/>
        <v>#DIV/0!</v>
      </c>
      <c r="AL1147" s="222" t="e">
        <f t="shared" si="475"/>
        <v>#DIV/0!</v>
      </c>
    </row>
    <row r="1148" spans="1:38" s="88" customFormat="1" ht="30" hidden="1" customHeight="1">
      <c r="A1148" s="88">
        <f>'CONSTRUCTION COST ESTIMATE'!A1148</f>
        <v>0</v>
      </c>
      <c r="B1148" s="91">
        <f>'CONSTRUCTION COST ESTIMATE'!B1148</f>
        <v>630.05999999999995</v>
      </c>
      <c r="C1148" s="92" t="str">
        <f>'CONSTRUCTION COST ESTIMATE'!C1148</f>
        <v>SANITARY SEWER PIPE ABANDONMENT (4 INCH)</v>
      </c>
      <c r="D1148" s="93" t="str">
        <f>'CONSTRUCTION COST ESTIMATE'!BB1148</f>
        <v>LF</v>
      </c>
      <c r="E1148" s="94">
        <f>'CONSTRUCTION COST ESTIMATE'!BA1148</f>
        <v>0</v>
      </c>
      <c r="F1148" s="220">
        <f>'CONSTRUCTION COST ESTIMATE'!BC1148</f>
        <v>0</v>
      </c>
      <c r="G1148" s="221">
        <f>'CONSTRUCTION COST ESTIMATE'!BD1148</f>
        <v>0</v>
      </c>
      <c r="H1148" s="220"/>
      <c r="I1148" s="220">
        <f t="shared" si="458"/>
        <v>0</v>
      </c>
      <c r="J1148" s="220"/>
      <c r="K1148" s="220">
        <f t="shared" si="459"/>
        <v>0</v>
      </c>
      <c r="L1148" s="220"/>
      <c r="M1148" s="220">
        <f t="shared" si="460"/>
        <v>0</v>
      </c>
      <c r="N1148" s="220"/>
      <c r="O1148" s="220">
        <f t="shared" si="461"/>
        <v>0</v>
      </c>
      <c r="P1148" s="220"/>
      <c r="Q1148" s="220">
        <f t="shared" si="462"/>
        <v>0</v>
      </c>
      <c r="R1148" s="220"/>
      <c r="S1148" s="220">
        <f t="shared" si="463"/>
        <v>0</v>
      </c>
      <c r="T1148" s="220"/>
      <c r="U1148" s="220">
        <f t="shared" si="464"/>
        <v>0</v>
      </c>
      <c r="V1148" s="220"/>
      <c r="W1148" s="220">
        <f t="shared" si="465"/>
        <v>0</v>
      </c>
      <c r="X1148" s="220"/>
      <c r="Y1148" s="220">
        <f t="shared" si="466"/>
        <v>0</v>
      </c>
      <c r="Z1148" s="220"/>
      <c r="AA1148" s="220">
        <f t="shared" si="467"/>
        <v>0</v>
      </c>
      <c r="AC1148" s="222" t="e">
        <f t="shared" si="476"/>
        <v>#DIV/0!</v>
      </c>
      <c r="AD1148" s="220" t="e">
        <f t="shared" si="468"/>
        <v>#NUM!</v>
      </c>
      <c r="AE1148" s="223" t="e">
        <f t="shared" si="469"/>
        <v>#NUM!</v>
      </c>
      <c r="AF1148" s="223" t="e">
        <f t="shared" si="470"/>
        <v>#NUM!</v>
      </c>
      <c r="AG1148" s="222" t="e">
        <f t="shared" si="471"/>
        <v>#NUM!</v>
      </c>
      <c r="AI1148" s="220" t="e">
        <f t="shared" si="472"/>
        <v>#DIV/0!</v>
      </c>
      <c r="AJ1148" s="222" t="e">
        <f t="shared" si="473"/>
        <v>#DIV/0!</v>
      </c>
      <c r="AK1148" s="222" t="e">
        <f t="shared" si="474"/>
        <v>#DIV/0!</v>
      </c>
      <c r="AL1148" s="222" t="e">
        <f t="shared" si="475"/>
        <v>#DIV/0!</v>
      </c>
    </row>
    <row r="1149" spans="1:38" s="88" customFormat="1" ht="30" hidden="1" customHeight="1">
      <c r="A1149" s="88">
        <f>'CONSTRUCTION COST ESTIMATE'!A1149</f>
        <v>0</v>
      </c>
      <c r="B1149" s="91">
        <f>'CONSTRUCTION COST ESTIMATE'!B1149</f>
        <v>630.06100000000004</v>
      </c>
      <c r="C1149" s="92" t="str">
        <f>'CONSTRUCTION COST ESTIMATE'!C1149</f>
        <v>SANITARY SEWER PIPE ABANDONMENT (6 INCH)</v>
      </c>
      <c r="D1149" s="93" t="str">
        <f>'CONSTRUCTION COST ESTIMATE'!BB1149</f>
        <v>LF</v>
      </c>
      <c r="E1149" s="94">
        <f>'CONSTRUCTION COST ESTIMATE'!BA1149</f>
        <v>0</v>
      </c>
      <c r="F1149" s="220">
        <f>'CONSTRUCTION COST ESTIMATE'!BC1149</f>
        <v>0</v>
      </c>
      <c r="G1149" s="221">
        <f>'CONSTRUCTION COST ESTIMATE'!BD1149</f>
        <v>0</v>
      </c>
      <c r="H1149" s="220"/>
      <c r="I1149" s="220">
        <f t="shared" si="458"/>
        <v>0</v>
      </c>
      <c r="J1149" s="220"/>
      <c r="K1149" s="220">
        <f t="shared" si="459"/>
        <v>0</v>
      </c>
      <c r="L1149" s="220"/>
      <c r="M1149" s="220">
        <f t="shared" si="460"/>
        <v>0</v>
      </c>
      <c r="N1149" s="220"/>
      <c r="O1149" s="220">
        <f t="shared" si="461"/>
        <v>0</v>
      </c>
      <c r="P1149" s="220"/>
      <c r="Q1149" s="220">
        <f t="shared" si="462"/>
        <v>0</v>
      </c>
      <c r="R1149" s="220"/>
      <c r="S1149" s="220">
        <f t="shared" si="463"/>
        <v>0</v>
      </c>
      <c r="T1149" s="220"/>
      <c r="U1149" s="220">
        <f t="shared" si="464"/>
        <v>0</v>
      </c>
      <c r="V1149" s="220"/>
      <c r="W1149" s="220">
        <f t="shared" si="465"/>
        <v>0</v>
      </c>
      <c r="X1149" s="220"/>
      <c r="Y1149" s="220">
        <f t="shared" si="466"/>
        <v>0</v>
      </c>
      <c r="Z1149" s="220"/>
      <c r="AA1149" s="220">
        <f t="shared" si="467"/>
        <v>0</v>
      </c>
      <c r="AC1149" s="222" t="e">
        <f t="shared" si="476"/>
        <v>#DIV/0!</v>
      </c>
      <c r="AD1149" s="220" t="e">
        <f t="shared" si="468"/>
        <v>#NUM!</v>
      </c>
      <c r="AE1149" s="223" t="e">
        <f t="shared" si="469"/>
        <v>#NUM!</v>
      </c>
      <c r="AF1149" s="223" t="e">
        <f t="shared" si="470"/>
        <v>#NUM!</v>
      </c>
      <c r="AG1149" s="222" t="e">
        <f t="shared" si="471"/>
        <v>#NUM!</v>
      </c>
      <c r="AI1149" s="220" t="e">
        <f t="shared" si="472"/>
        <v>#DIV/0!</v>
      </c>
      <c r="AJ1149" s="222" t="e">
        <f t="shared" si="473"/>
        <v>#DIV/0!</v>
      </c>
      <c r="AK1149" s="222" t="e">
        <f t="shared" si="474"/>
        <v>#DIV/0!</v>
      </c>
      <c r="AL1149" s="222" t="e">
        <f t="shared" si="475"/>
        <v>#DIV/0!</v>
      </c>
    </row>
    <row r="1150" spans="1:38" s="88" customFormat="1" ht="30" hidden="1" customHeight="1">
      <c r="A1150" s="88">
        <f>'CONSTRUCTION COST ESTIMATE'!A1150</f>
        <v>0</v>
      </c>
      <c r="B1150" s="91">
        <f>'CONSTRUCTION COST ESTIMATE'!B1150</f>
        <v>630.06200000000001</v>
      </c>
      <c r="C1150" s="92" t="str">
        <f>'CONSTRUCTION COST ESTIMATE'!C1150</f>
        <v>SANITARY SEWER PIPE ABANDONMENT (8 INCH)</v>
      </c>
      <c r="D1150" s="93" t="str">
        <f>'CONSTRUCTION COST ESTIMATE'!BB1150</f>
        <v>LF</v>
      </c>
      <c r="E1150" s="94">
        <f>'CONSTRUCTION COST ESTIMATE'!BA1150</f>
        <v>0</v>
      </c>
      <c r="F1150" s="220">
        <f>'CONSTRUCTION COST ESTIMATE'!BC1150</f>
        <v>0</v>
      </c>
      <c r="G1150" s="221">
        <f>'CONSTRUCTION COST ESTIMATE'!BD1150</f>
        <v>0</v>
      </c>
      <c r="H1150" s="220"/>
      <c r="I1150" s="220">
        <f t="shared" si="458"/>
        <v>0</v>
      </c>
      <c r="J1150" s="220"/>
      <c r="K1150" s="220">
        <f t="shared" si="459"/>
        <v>0</v>
      </c>
      <c r="L1150" s="220"/>
      <c r="M1150" s="220">
        <f t="shared" si="460"/>
        <v>0</v>
      </c>
      <c r="N1150" s="220"/>
      <c r="O1150" s="220">
        <f t="shared" si="461"/>
        <v>0</v>
      </c>
      <c r="P1150" s="220"/>
      <c r="Q1150" s="220">
        <f t="shared" si="462"/>
        <v>0</v>
      </c>
      <c r="R1150" s="220"/>
      <c r="S1150" s="220">
        <f t="shared" si="463"/>
        <v>0</v>
      </c>
      <c r="T1150" s="220"/>
      <c r="U1150" s="220">
        <f t="shared" si="464"/>
        <v>0</v>
      </c>
      <c r="V1150" s="220"/>
      <c r="W1150" s="220">
        <f t="shared" si="465"/>
        <v>0</v>
      </c>
      <c r="X1150" s="220"/>
      <c r="Y1150" s="220">
        <f t="shared" si="466"/>
        <v>0</v>
      </c>
      <c r="Z1150" s="220"/>
      <c r="AA1150" s="220">
        <f t="shared" si="467"/>
        <v>0</v>
      </c>
      <c r="AC1150" s="222" t="e">
        <f t="shared" si="476"/>
        <v>#DIV/0!</v>
      </c>
      <c r="AD1150" s="220" t="e">
        <f t="shared" si="468"/>
        <v>#NUM!</v>
      </c>
      <c r="AE1150" s="223" t="e">
        <f t="shared" si="469"/>
        <v>#NUM!</v>
      </c>
      <c r="AF1150" s="223" t="e">
        <f t="shared" si="470"/>
        <v>#NUM!</v>
      </c>
      <c r="AG1150" s="222" t="e">
        <f t="shared" si="471"/>
        <v>#NUM!</v>
      </c>
      <c r="AI1150" s="220" t="e">
        <f t="shared" si="472"/>
        <v>#DIV/0!</v>
      </c>
      <c r="AJ1150" s="222" t="e">
        <f t="shared" si="473"/>
        <v>#DIV/0!</v>
      </c>
      <c r="AK1150" s="222" t="e">
        <f t="shared" si="474"/>
        <v>#DIV/0!</v>
      </c>
      <c r="AL1150" s="222" t="e">
        <f t="shared" si="475"/>
        <v>#DIV/0!</v>
      </c>
    </row>
    <row r="1151" spans="1:38" s="88" customFormat="1" ht="30" hidden="1" customHeight="1">
      <c r="A1151" s="88">
        <f>'CONSTRUCTION COST ESTIMATE'!A1151</f>
        <v>0</v>
      </c>
      <c r="B1151" s="91">
        <f>'CONSTRUCTION COST ESTIMATE'!B1151</f>
        <v>630.06299999999999</v>
      </c>
      <c r="C1151" s="92" t="str">
        <f>'CONSTRUCTION COST ESTIMATE'!C1151</f>
        <v>SANITARY SEWER PIPE ABANDONMENT (10 INCH)</v>
      </c>
      <c r="D1151" s="93" t="str">
        <f>'CONSTRUCTION COST ESTIMATE'!BB1151</f>
        <v>LF</v>
      </c>
      <c r="E1151" s="94">
        <f>'CONSTRUCTION COST ESTIMATE'!BA1151</f>
        <v>0</v>
      </c>
      <c r="F1151" s="220">
        <f>'CONSTRUCTION COST ESTIMATE'!BC1151</f>
        <v>0</v>
      </c>
      <c r="G1151" s="221">
        <f>'CONSTRUCTION COST ESTIMATE'!BD1151</f>
        <v>0</v>
      </c>
      <c r="H1151" s="220"/>
      <c r="I1151" s="220">
        <f t="shared" si="458"/>
        <v>0</v>
      </c>
      <c r="J1151" s="220"/>
      <c r="K1151" s="220">
        <f t="shared" si="459"/>
        <v>0</v>
      </c>
      <c r="L1151" s="220"/>
      <c r="M1151" s="220">
        <f t="shared" si="460"/>
        <v>0</v>
      </c>
      <c r="N1151" s="220"/>
      <c r="O1151" s="220">
        <f t="shared" si="461"/>
        <v>0</v>
      </c>
      <c r="P1151" s="220"/>
      <c r="Q1151" s="220">
        <f t="shared" si="462"/>
        <v>0</v>
      </c>
      <c r="R1151" s="220"/>
      <c r="S1151" s="220">
        <f t="shared" si="463"/>
        <v>0</v>
      </c>
      <c r="T1151" s="220"/>
      <c r="U1151" s="220">
        <f t="shared" si="464"/>
        <v>0</v>
      </c>
      <c r="V1151" s="220"/>
      <c r="W1151" s="220">
        <f t="shared" si="465"/>
        <v>0</v>
      </c>
      <c r="X1151" s="220"/>
      <c r="Y1151" s="220">
        <f t="shared" si="466"/>
        <v>0</v>
      </c>
      <c r="Z1151" s="220"/>
      <c r="AA1151" s="220">
        <f t="shared" si="467"/>
        <v>0</v>
      </c>
      <c r="AC1151" s="222" t="e">
        <f t="shared" si="476"/>
        <v>#DIV/0!</v>
      </c>
      <c r="AD1151" s="220" t="e">
        <f t="shared" si="468"/>
        <v>#NUM!</v>
      </c>
      <c r="AE1151" s="223" t="e">
        <f t="shared" si="469"/>
        <v>#NUM!</v>
      </c>
      <c r="AF1151" s="223" t="e">
        <f t="shared" si="470"/>
        <v>#NUM!</v>
      </c>
      <c r="AG1151" s="222" t="e">
        <f t="shared" si="471"/>
        <v>#NUM!</v>
      </c>
      <c r="AI1151" s="220" t="e">
        <f t="shared" si="472"/>
        <v>#DIV/0!</v>
      </c>
      <c r="AJ1151" s="222" t="e">
        <f t="shared" si="473"/>
        <v>#DIV/0!</v>
      </c>
      <c r="AK1151" s="222" t="e">
        <f t="shared" si="474"/>
        <v>#DIV/0!</v>
      </c>
      <c r="AL1151" s="222" t="e">
        <f t="shared" si="475"/>
        <v>#DIV/0!</v>
      </c>
    </row>
    <row r="1152" spans="1:38" s="88" customFormat="1" ht="30" hidden="1" customHeight="1">
      <c r="A1152" s="88">
        <f>'CONSTRUCTION COST ESTIMATE'!A1152</f>
        <v>0</v>
      </c>
      <c r="B1152" s="91">
        <f>'CONSTRUCTION COST ESTIMATE'!B1152</f>
        <v>630.06399999999996</v>
      </c>
      <c r="C1152" s="92" t="str">
        <f>'CONSTRUCTION COST ESTIMATE'!C1152</f>
        <v>SANITARY SEWER PIPE ABANDONMENT (12 INCH)</v>
      </c>
      <c r="D1152" s="93" t="str">
        <f>'CONSTRUCTION COST ESTIMATE'!BB1152</f>
        <v>LF</v>
      </c>
      <c r="E1152" s="94">
        <f>'CONSTRUCTION COST ESTIMATE'!BA1152</f>
        <v>0</v>
      </c>
      <c r="F1152" s="220">
        <f>'CONSTRUCTION COST ESTIMATE'!BC1152</f>
        <v>0</v>
      </c>
      <c r="G1152" s="221">
        <f>'CONSTRUCTION COST ESTIMATE'!BD1152</f>
        <v>0</v>
      </c>
      <c r="H1152" s="220"/>
      <c r="I1152" s="220">
        <f t="shared" si="458"/>
        <v>0</v>
      </c>
      <c r="J1152" s="220"/>
      <c r="K1152" s="220">
        <f t="shared" si="459"/>
        <v>0</v>
      </c>
      <c r="L1152" s="220"/>
      <c r="M1152" s="220">
        <f t="shared" si="460"/>
        <v>0</v>
      </c>
      <c r="N1152" s="220"/>
      <c r="O1152" s="220">
        <f t="shared" si="461"/>
        <v>0</v>
      </c>
      <c r="P1152" s="220"/>
      <c r="Q1152" s="220">
        <f t="shared" si="462"/>
        <v>0</v>
      </c>
      <c r="R1152" s="220"/>
      <c r="S1152" s="220">
        <f t="shared" si="463"/>
        <v>0</v>
      </c>
      <c r="T1152" s="220"/>
      <c r="U1152" s="220">
        <f t="shared" si="464"/>
        <v>0</v>
      </c>
      <c r="V1152" s="220"/>
      <c r="W1152" s="220">
        <f t="shared" si="465"/>
        <v>0</v>
      </c>
      <c r="X1152" s="220"/>
      <c r="Y1152" s="220">
        <f t="shared" si="466"/>
        <v>0</v>
      </c>
      <c r="Z1152" s="220"/>
      <c r="AA1152" s="220">
        <f t="shared" si="467"/>
        <v>0</v>
      </c>
      <c r="AC1152" s="222" t="e">
        <f t="shared" si="476"/>
        <v>#DIV/0!</v>
      </c>
      <c r="AD1152" s="220" t="e">
        <f t="shared" si="468"/>
        <v>#NUM!</v>
      </c>
      <c r="AE1152" s="223" t="e">
        <f t="shared" si="469"/>
        <v>#NUM!</v>
      </c>
      <c r="AF1152" s="223" t="e">
        <f t="shared" si="470"/>
        <v>#NUM!</v>
      </c>
      <c r="AG1152" s="222" t="e">
        <f t="shared" si="471"/>
        <v>#NUM!</v>
      </c>
      <c r="AI1152" s="220" t="e">
        <f t="shared" si="472"/>
        <v>#DIV/0!</v>
      </c>
      <c r="AJ1152" s="222" t="e">
        <f t="shared" si="473"/>
        <v>#DIV/0!</v>
      </c>
      <c r="AK1152" s="222" t="e">
        <f t="shared" si="474"/>
        <v>#DIV/0!</v>
      </c>
      <c r="AL1152" s="222" t="e">
        <f t="shared" si="475"/>
        <v>#DIV/0!</v>
      </c>
    </row>
    <row r="1153" spans="1:38" s="88" customFormat="1" ht="30" hidden="1" customHeight="1">
      <c r="A1153" s="88">
        <f>'CONSTRUCTION COST ESTIMATE'!A1153</f>
        <v>0</v>
      </c>
      <c r="B1153" s="91">
        <f>'CONSTRUCTION COST ESTIMATE'!B1153</f>
        <v>630.06500000000005</v>
      </c>
      <c r="C1153" s="92" t="str">
        <f>'CONSTRUCTION COST ESTIMATE'!C1153</f>
        <v>SANITARY SEWER PIPE ABANDONMENT (15 INCH)</v>
      </c>
      <c r="D1153" s="93" t="str">
        <f>'CONSTRUCTION COST ESTIMATE'!BB1153</f>
        <v>LF</v>
      </c>
      <c r="E1153" s="94">
        <f>'CONSTRUCTION COST ESTIMATE'!BA1153</f>
        <v>0</v>
      </c>
      <c r="F1153" s="220">
        <f>'CONSTRUCTION COST ESTIMATE'!BC1153</f>
        <v>0</v>
      </c>
      <c r="G1153" s="221">
        <f>'CONSTRUCTION COST ESTIMATE'!BD1153</f>
        <v>0</v>
      </c>
      <c r="H1153" s="220"/>
      <c r="I1153" s="220">
        <f t="shared" si="458"/>
        <v>0</v>
      </c>
      <c r="J1153" s="220"/>
      <c r="K1153" s="220">
        <f t="shared" si="459"/>
        <v>0</v>
      </c>
      <c r="L1153" s="220"/>
      <c r="M1153" s="220">
        <f t="shared" si="460"/>
        <v>0</v>
      </c>
      <c r="N1153" s="220"/>
      <c r="O1153" s="220">
        <f t="shared" si="461"/>
        <v>0</v>
      </c>
      <c r="P1153" s="220"/>
      <c r="Q1153" s="220">
        <f t="shared" si="462"/>
        <v>0</v>
      </c>
      <c r="R1153" s="220"/>
      <c r="S1153" s="220">
        <f t="shared" si="463"/>
        <v>0</v>
      </c>
      <c r="T1153" s="220"/>
      <c r="U1153" s="220">
        <f t="shared" si="464"/>
        <v>0</v>
      </c>
      <c r="V1153" s="220"/>
      <c r="W1153" s="220">
        <f t="shared" si="465"/>
        <v>0</v>
      </c>
      <c r="X1153" s="220"/>
      <c r="Y1153" s="220">
        <f t="shared" si="466"/>
        <v>0</v>
      </c>
      <c r="Z1153" s="220"/>
      <c r="AA1153" s="220">
        <f t="shared" si="467"/>
        <v>0</v>
      </c>
      <c r="AC1153" s="222" t="e">
        <f t="shared" si="476"/>
        <v>#DIV/0!</v>
      </c>
      <c r="AD1153" s="220" t="e">
        <f t="shared" si="468"/>
        <v>#NUM!</v>
      </c>
      <c r="AE1153" s="223" t="e">
        <f t="shared" si="469"/>
        <v>#NUM!</v>
      </c>
      <c r="AF1153" s="223" t="e">
        <f t="shared" si="470"/>
        <v>#NUM!</v>
      </c>
      <c r="AG1153" s="222" t="e">
        <f t="shared" si="471"/>
        <v>#NUM!</v>
      </c>
      <c r="AI1153" s="220" t="e">
        <f t="shared" si="472"/>
        <v>#DIV/0!</v>
      </c>
      <c r="AJ1153" s="222" t="e">
        <f t="shared" si="473"/>
        <v>#DIV/0!</v>
      </c>
      <c r="AK1153" s="222" t="e">
        <f t="shared" si="474"/>
        <v>#DIV/0!</v>
      </c>
      <c r="AL1153" s="222" t="e">
        <f t="shared" si="475"/>
        <v>#DIV/0!</v>
      </c>
    </row>
    <row r="1154" spans="1:38" s="88" customFormat="1" ht="30" hidden="1" customHeight="1">
      <c r="A1154" s="88">
        <f>'CONSTRUCTION COST ESTIMATE'!A1154</f>
        <v>0</v>
      </c>
      <c r="B1154" s="91">
        <f>'CONSTRUCTION COST ESTIMATE'!B1154</f>
        <v>630.06600000000003</v>
      </c>
      <c r="C1154" s="92" t="str">
        <f>'CONSTRUCTION COST ESTIMATE'!C1154</f>
        <v>SANITARY SEWER PIPE ABANDONMENT (18 INCH)</v>
      </c>
      <c r="D1154" s="93" t="str">
        <f>'CONSTRUCTION COST ESTIMATE'!BB1154</f>
        <v>LF</v>
      </c>
      <c r="E1154" s="94">
        <f>'CONSTRUCTION COST ESTIMATE'!BA1154</f>
        <v>0</v>
      </c>
      <c r="F1154" s="220">
        <f>'CONSTRUCTION COST ESTIMATE'!BC1154</f>
        <v>0</v>
      </c>
      <c r="G1154" s="221">
        <f>'CONSTRUCTION COST ESTIMATE'!BD1154</f>
        <v>0</v>
      </c>
      <c r="H1154" s="220"/>
      <c r="I1154" s="220">
        <f t="shared" si="458"/>
        <v>0</v>
      </c>
      <c r="J1154" s="220"/>
      <c r="K1154" s="220">
        <f t="shared" si="459"/>
        <v>0</v>
      </c>
      <c r="L1154" s="220"/>
      <c r="M1154" s="220">
        <f t="shared" si="460"/>
        <v>0</v>
      </c>
      <c r="N1154" s="220"/>
      <c r="O1154" s="220">
        <f t="shared" si="461"/>
        <v>0</v>
      </c>
      <c r="P1154" s="220"/>
      <c r="Q1154" s="220">
        <f t="shared" si="462"/>
        <v>0</v>
      </c>
      <c r="R1154" s="220"/>
      <c r="S1154" s="220">
        <f t="shared" si="463"/>
        <v>0</v>
      </c>
      <c r="T1154" s="220"/>
      <c r="U1154" s="220">
        <f t="shared" si="464"/>
        <v>0</v>
      </c>
      <c r="V1154" s="220"/>
      <c r="W1154" s="220">
        <f t="shared" si="465"/>
        <v>0</v>
      </c>
      <c r="X1154" s="220"/>
      <c r="Y1154" s="220">
        <f t="shared" si="466"/>
        <v>0</v>
      </c>
      <c r="Z1154" s="220"/>
      <c r="AA1154" s="220">
        <f t="shared" si="467"/>
        <v>0</v>
      </c>
      <c r="AC1154" s="222" t="e">
        <f t="shared" si="476"/>
        <v>#DIV/0!</v>
      </c>
      <c r="AD1154" s="220" t="e">
        <f t="shared" si="468"/>
        <v>#NUM!</v>
      </c>
      <c r="AE1154" s="223" t="e">
        <f t="shared" si="469"/>
        <v>#NUM!</v>
      </c>
      <c r="AF1154" s="223" t="e">
        <f t="shared" si="470"/>
        <v>#NUM!</v>
      </c>
      <c r="AG1154" s="222" t="e">
        <f t="shared" si="471"/>
        <v>#NUM!</v>
      </c>
      <c r="AI1154" s="220" t="e">
        <f t="shared" si="472"/>
        <v>#DIV/0!</v>
      </c>
      <c r="AJ1154" s="222" t="e">
        <f t="shared" si="473"/>
        <v>#DIV/0!</v>
      </c>
      <c r="AK1154" s="222" t="e">
        <f t="shared" si="474"/>
        <v>#DIV/0!</v>
      </c>
      <c r="AL1154" s="222" t="e">
        <f t="shared" si="475"/>
        <v>#DIV/0!</v>
      </c>
    </row>
    <row r="1155" spans="1:38" s="88" customFormat="1" ht="30" hidden="1" customHeight="1">
      <c r="A1155" s="88">
        <f>'CONSTRUCTION COST ESTIMATE'!A1155</f>
        <v>0</v>
      </c>
      <c r="B1155" s="91">
        <f>'CONSTRUCTION COST ESTIMATE'!B1155</f>
        <v>630.06700000000001</v>
      </c>
      <c r="C1155" s="92" t="str">
        <f>'CONSTRUCTION COST ESTIMATE'!C1155</f>
        <v>SANITARY SEWER PIPE ABANDONMENT (21 INCH)</v>
      </c>
      <c r="D1155" s="93" t="str">
        <f>'CONSTRUCTION COST ESTIMATE'!BB1155</f>
        <v>LF</v>
      </c>
      <c r="E1155" s="94">
        <f>'CONSTRUCTION COST ESTIMATE'!BA1155</f>
        <v>0</v>
      </c>
      <c r="F1155" s="220">
        <f>'CONSTRUCTION COST ESTIMATE'!BC1155</f>
        <v>0</v>
      </c>
      <c r="G1155" s="221">
        <f>'CONSTRUCTION COST ESTIMATE'!BD1155</f>
        <v>0</v>
      </c>
      <c r="H1155" s="220"/>
      <c r="I1155" s="220">
        <f t="shared" si="458"/>
        <v>0</v>
      </c>
      <c r="J1155" s="220"/>
      <c r="K1155" s="220">
        <f t="shared" si="459"/>
        <v>0</v>
      </c>
      <c r="L1155" s="220"/>
      <c r="M1155" s="220">
        <f t="shared" si="460"/>
        <v>0</v>
      </c>
      <c r="N1155" s="220"/>
      <c r="O1155" s="220">
        <f t="shared" si="461"/>
        <v>0</v>
      </c>
      <c r="P1155" s="220"/>
      <c r="Q1155" s="220">
        <f t="shared" si="462"/>
        <v>0</v>
      </c>
      <c r="R1155" s="220"/>
      <c r="S1155" s="220">
        <f t="shared" si="463"/>
        <v>0</v>
      </c>
      <c r="T1155" s="220"/>
      <c r="U1155" s="220">
        <f t="shared" si="464"/>
        <v>0</v>
      </c>
      <c r="V1155" s="220"/>
      <c r="W1155" s="220">
        <f t="shared" si="465"/>
        <v>0</v>
      </c>
      <c r="X1155" s="220"/>
      <c r="Y1155" s="220">
        <f t="shared" si="466"/>
        <v>0</v>
      </c>
      <c r="Z1155" s="220"/>
      <c r="AA1155" s="220">
        <f t="shared" si="467"/>
        <v>0</v>
      </c>
      <c r="AC1155" s="222" t="e">
        <f t="shared" si="476"/>
        <v>#DIV/0!</v>
      </c>
      <c r="AD1155" s="220" t="e">
        <f t="shared" si="468"/>
        <v>#NUM!</v>
      </c>
      <c r="AE1155" s="223" t="e">
        <f t="shared" si="469"/>
        <v>#NUM!</v>
      </c>
      <c r="AF1155" s="223" t="e">
        <f t="shared" si="470"/>
        <v>#NUM!</v>
      </c>
      <c r="AG1155" s="222" t="e">
        <f t="shared" si="471"/>
        <v>#NUM!</v>
      </c>
      <c r="AI1155" s="220" t="e">
        <f t="shared" si="472"/>
        <v>#DIV/0!</v>
      </c>
      <c r="AJ1155" s="222" t="e">
        <f t="shared" si="473"/>
        <v>#DIV/0!</v>
      </c>
      <c r="AK1155" s="222" t="e">
        <f t="shared" si="474"/>
        <v>#DIV/0!</v>
      </c>
      <c r="AL1155" s="222" t="e">
        <f t="shared" si="475"/>
        <v>#DIV/0!</v>
      </c>
    </row>
    <row r="1156" spans="1:38" s="88" customFormat="1" ht="30" hidden="1" customHeight="1">
      <c r="A1156" s="88">
        <f>'CONSTRUCTION COST ESTIMATE'!A1156</f>
        <v>0</v>
      </c>
      <c r="B1156" s="91">
        <f>'CONSTRUCTION COST ESTIMATE'!B1156</f>
        <v>630.06799999999998</v>
      </c>
      <c r="C1156" s="92" t="str">
        <f>'CONSTRUCTION COST ESTIMATE'!C1156</f>
        <v>SANITARY SEWER PIPE ABANDONMENT (24 INCH)</v>
      </c>
      <c r="D1156" s="93" t="str">
        <f>'CONSTRUCTION COST ESTIMATE'!BB1156</f>
        <v>LF</v>
      </c>
      <c r="E1156" s="94">
        <f>'CONSTRUCTION COST ESTIMATE'!BA1156</f>
        <v>0</v>
      </c>
      <c r="F1156" s="220">
        <f>'CONSTRUCTION COST ESTIMATE'!BC1156</f>
        <v>0</v>
      </c>
      <c r="G1156" s="221">
        <f>'CONSTRUCTION COST ESTIMATE'!BD1156</f>
        <v>0</v>
      </c>
      <c r="H1156" s="220"/>
      <c r="I1156" s="220">
        <f t="shared" si="458"/>
        <v>0</v>
      </c>
      <c r="J1156" s="220"/>
      <c r="K1156" s="220">
        <f t="shared" si="459"/>
        <v>0</v>
      </c>
      <c r="L1156" s="220"/>
      <c r="M1156" s="220">
        <f t="shared" si="460"/>
        <v>0</v>
      </c>
      <c r="N1156" s="220"/>
      <c r="O1156" s="220">
        <f t="shared" si="461"/>
        <v>0</v>
      </c>
      <c r="P1156" s="220"/>
      <c r="Q1156" s="220">
        <f t="shared" si="462"/>
        <v>0</v>
      </c>
      <c r="R1156" s="220"/>
      <c r="S1156" s="220">
        <f t="shared" si="463"/>
        <v>0</v>
      </c>
      <c r="T1156" s="220"/>
      <c r="U1156" s="220">
        <f t="shared" si="464"/>
        <v>0</v>
      </c>
      <c r="V1156" s="220"/>
      <c r="W1156" s="220">
        <f t="shared" si="465"/>
        <v>0</v>
      </c>
      <c r="X1156" s="220"/>
      <c r="Y1156" s="220">
        <f t="shared" si="466"/>
        <v>0</v>
      </c>
      <c r="Z1156" s="220"/>
      <c r="AA1156" s="220">
        <f t="shared" si="467"/>
        <v>0</v>
      </c>
      <c r="AC1156" s="222" t="e">
        <f t="shared" si="476"/>
        <v>#DIV/0!</v>
      </c>
      <c r="AD1156" s="220" t="e">
        <f t="shared" si="468"/>
        <v>#NUM!</v>
      </c>
      <c r="AE1156" s="223" t="e">
        <f t="shared" si="469"/>
        <v>#NUM!</v>
      </c>
      <c r="AF1156" s="223" t="e">
        <f t="shared" si="470"/>
        <v>#NUM!</v>
      </c>
      <c r="AG1156" s="222" t="e">
        <f t="shared" si="471"/>
        <v>#NUM!</v>
      </c>
      <c r="AI1156" s="220" t="e">
        <f t="shared" si="472"/>
        <v>#DIV/0!</v>
      </c>
      <c r="AJ1156" s="222" t="e">
        <f t="shared" si="473"/>
        <v>#DIV/0!</v>
      </c>
      <c r="AK1156" s="222" t="e">
        <f t="shared" si="474"/>
        <v>#DIV/0!</v>
      </c>
      <c r="AL1156" s="222" t="e">
        <f t="shared" si="475"/>
        <v>#DIV/0!</v>
      </c>
    </row>
    <row r="1157" spans="1:38" s="88" customFormat="1" ht="30" hidden="1" customHeight="1">
      <c r="A1157" s="88">
        <f>'CONSTRUCTION COST ESTIMATE'!A1157</f>
        <v>0</v>
      </c>
      <c r="B1157" s="91">
        <f>'CONSTRUCTION COST ESTIMATE'!B1157</f>
        <v>630.06899999999996</v>
      </c>
      <c r="C1157" s="92" t="str">
        <f>'CONSTRUCTION COST ESTIMATE'!C1157</f>
        <v>SANITARY SEWER PIPE ABANDONMENT (30 INCH)</v>
      </c>
      <c r="D1157" s="93" t="str">
        <f>'CONSTRUCTION COST ESTIMATE'!BB1157</f>
        <v>LF</v>
      </c>
      <c r="E1157" s="94">
        <f>'CONSTRUCTION COST ESTIMATE'!BA1157</f>
        <v>0</v>
      </c>
      <c r="F1157" s="220">
        <f>'CONSTRUCTION COST ESTIMATE'!BC1157</f>
        <v>0</v>
      </c>
      <c r="G1157" s="221">
        <f>'CONSTRUCTION COST ESTIMATE'!BD1157</f>
        <v>0</v>
      </c>
      <c r="H1157" s="220"/>
      <c r="I1157" s="220">
        <f t="shared" si="458"/>
        <v>0</v>
      </c>
      <c r="J1157" s="220"/>
      <c r="K1157" s="220">
        <f t="shared" si="459"/>
        <v>0</v>
      </c>
      <c r="L1157" s="220"/>
      <c r="M1157" s="220">
        <f t="shared" si="460"/>
        <v>0</v>
      </c>
      <c r="N1157" s="220"/>
      <c r="O1157" s="220">
        <f t="shared" si="461"/>
        <v>0</v>
      </c>
      <c r="P1157" s="220"/>
      <c r="Q1157" s="220">
        <f t="shared" si="462"/>
        <v>0</v>
      </c>
      <c r="R1157" s="220"/>
      <c r="S1157" s="220">
        <f t="shared" si="463"/>
        <v>0</v>
      </c>
      <c r="T1157" s="220"/>
      <c r="U1157" s="220">
        <f t="shared" si="464"/>
        <v>0</v>
      </c>
      <c r="V1157" s="220"/>
      <c r="W1157" s="220">
        <f t="shared" si="465"/>
        <v>0</v>
      </c>
      <c r="X1157" s="220"/>
      <c r="Y1157" s="220">
        <f t="shared" si="466"/>
        <v>0</v>
      </c>
      <c r="Z1157" s="220"/>
      <c r="AA1157" s="220">
        <f t="shared" si="467"/>
        <v>0</v>
      </c>
      <c r="AC1157" s="222" t="e">
        <f t="shared" si="476"/>
        <v>#DIV/0!</v>
      </c>
      <c r="AD1157" s="220" t="e">
        <f t="shared" si="468"/>
        <v>#NUM!</v>
      </c>
      <c r="AE1157" s="223" t="e">
        <f t="shared" si="469"/>
        <v>#NUM!</v>
      </c>
      <c r="AF1157" s="223" t="e">
        <f t="shared" si="470"/>
        <v>#NUM!</v>
      </c>
      <c r="AG1157" s="222" t="e">
        <f t="shared" si="471"/>
        <v>#NUM!</v>
      </c>
      <c r="AI1157" s="220" t="e">
        <f t="shared" si="472"/>
        <v>#DIV/0!</v>
      </c>
      <c r="AJ1157" s="222" t="e">
        <f t="shared" si="473"/>
        <v>#DIV/0!</v>
      </c>
      <c r="AK1157" s="222" t="e">
        <f t="shared" si="474"/>
        <v>#DIV/0!</v>
      </c>
      <c r="AL1157" s="222" t="e">
        <f t="shared" si="475"/>
        <v>#DIV/0!</v>
      </c>
    </row>
    <row r="1158" spans="1:38" s="88" customFormat="1" ht="30" hidden="1" customHeight="1">
      <c r="A1158" s="88">
        <f>'CONSTRUCTION COST ESTIMATE'!A1158</f>
        <v>0</v>
      </c>
      <c r="B1158" s="91">
        <f>'CONSTRUCTION COST ESTIMATE'!B1158</f>
        <v>630.07000000000005</v>
      </c>
      <c r="C1158" s="92" t="str">
        <f>'CONSTRUCTION COST ESTIMATE'!C1158</f>
        <v>SANITARY SEWER PIPE ABANDONMENT (36 INCH)</v>
      </c>
      <c r="D1158" s="93" t="str">
        <f>'CONSTRUCTION COST ESTIMATE'!BB1158</f>
        <v>LF</v>
      </c>
      <c r="E1158" s="94">
        <f>'CONSTRUCTION COST ESTIMATE'!BA1158</f>
        <v>0</v>
      </c>
      <c r="F1158" s="220">
        <f>'CONSTRUCTION COST ESTIMATE'!BC1158</f>
        <v>0</v>
      </c>
      <c r="G1158" s="221">
        <f>'CONSTRUCTION COST ESTIMATE'!BD1158</f>
        <v>0</v>
      </c>
      <c r="H1158" s="220"/>
      <c r="I1158" s="220">
        <f t="shared" si="458"/>
        <v>0</v>
      </c>
      <c r="J1158" s="220"/>
      <c r="K1158" s="220">
        <f t="shared" si="459"/>
        <v>0</v>
      </c>
      <c r="L1158" s="220"/>
      <c r="M1158" s="220">
        <f t="shared" si="460"/>
        <v>0</v>
      </c>
      <c r="N1158" s="220"/>
      <c r="O1158" s="220">
        <f t="shared" si="461"/>
        <v>0</v>
      </c>
      <c r="P1158" s="220"/>
      <c r="Q1158" s="220">
        <f t="shared" si="462"/>
        <v>0</v>
      </c>
      <c r="R1158" s="220"/>
      <c r="S1158" s="220">
        <f t="shared" si="463"/>
        <v>0</v>
      </c>
      <c r="T1158" s="220"/>
      <c r="U1158" s="220">
        <f t="shared" si="464"/>
        <v>0</v>
      </c>
      <c r="V1158" s="220"/>
      <c r="W1158" s="220">
        <f t="shared" si="465"/>
        <v>0</v>
      </c>
      <c r="X1158" s="220"/>
      <c r="Y1158" s="220">
        <f t="shared" si="466"/>
        <v>0</v>
      </c>
      <c r="Z1158" s="220"/>
      <c r="AA1158" s="220">
        <f t="shared" si="467"/>
        <v>0</v>
      </c>
      <c r="AC1158" s="222" t="e">
        <f t="shared" si="476"/>
        <v>#DIV/0!</v>
      </c>
      <c r="AD1158" s="220" t="e">
        <f t="shared" si="468"/>
        <v>#NUM!</v>
      </c>
      <c r="AE1158" s="223" t="e">
        <f t="shared" si="469"/>
        <v>#NUM!</v>
      </c>
      <c r="AF1158" s="223" t="e">
        <f t="shared" si="470"/>
        <v>#NUM!</v>
      </c>
      <c r="AG1158" s="222" t="e">
        <f t="shared" si="471"/>
        <v>#NUM!</v>
      </c>
      <c r="AI1158" s="220" t="e">
        <f t="shared" si="472"/>
        <v>#DIV/0!</v>
      </c>
      <c r="AJ1158" s="222" t="e">
        <f t="shared" si="473"/>
        <v>#DIV/0!</v>
      </c>
      <c r="AK1158" s="222" t="e">
        <f t="shared" si="474"/>
        <v>#DIV/0!</v>
      </c>
      <c r="AL1158" s="222" t="e">
        <f t="shared" si="475"/>
        <v>#DIV/0!</v>
      </c>
    </row>
    <row r="1159" spans="1:38" s="88" customFormat="1" ht="30" hidden="1" customHeight="1">
      <c r="A1159" s="88">
        <f>'CONSTRUCTION COST ESTIMATE'!A1159</f>
        <v>0</v>
      </c>
      <c r="B1159" s="91">
        <f>'CONSTRUCTION COST ESTIMATE'!B1159</f>
        <v>630.08000000000004</v>
      </c>
      <c r="C1159" s="92" t="str">
        <f>'CONSTRUCTION COST ESTIMATE'!C1159</f>
        <v>4 INCH C900 PVC SANITARY SEWER LATERAL</v>
      </c>
      <c r="D1159" s="93" t="str">
        <f>'CONSTRUCTION COST ESTIMATE'!BB1159</f>
        <v>LF</v>
      </c>
      <c r="E1159" s="94">
        <f>'CONSTRUCTION COST ESTIMATE'!BA1159</f>
        <v>0</v>
      </c>
      <c r="F1159" s="220">
        <f>'CONSTRUCTION COST ESTIMATE'!BC1159</f>
        <v>0</v>
      </c>
      <c r="G1159" s="221">
        <f>'CONSTRUCTION COST ESTIMATE'!BD1159</f>
        <v>0</v>
      </c>
      <c r="H1159" s="220"/>
      <c r="I1159" s="220">
        <f t="shared" si="458"/>
        <v>0</v>
      </c>
      <c r="J1159" s="220"/>
      <c r="K1159" s="220">
        <f t="shared" si="459"/>
        <v>0</v>
      </c>
      <c r="L1159" s="220"/>
      <c r="M1159" s="220">
        <f t="shared" si="460"/>
        <v>0</v>
      </c>
      <c r="N1159" s="220"/>
      <c r="O1159" s="220">
        <f t="shared" si="461"/>
        <v>0</v>
      </c>
      <c r="P1159" s="220"/>
      <c r="Q1159" s="220">
        <f t="shared" si="462"/>
        <v>0</v>
      </c>
      <c r="R1159" s="220"/>
      <c r="S1159" s="220">
        <f t="shared" si="463"/>
        <v>0</v>
      </c>
      <c r="T1159" s="220"/>
      <c r="U1159" s="220">
        <f t="shared" si="464"/>
        <v>0</v>
      </c>
      <c r="V1159" s="220"/>
      <c r="W1159" s="220">
        <f t="shared" si="465"/>
        <v>0</v>
      </c>
      <c r="X1159" s="220"/>
      <c r="Y1159" s="220">
        <f t="shared" si="466"/>
        <v>0</v>
      </c>
      <c r="Z1159" s="220"/>
      <c r="AA1159" s="220">
        <f t="shared" si="467"/>
        <v>0</v>
      </c>
      <c r="AC1159" s="222" t="e">
        <f t="shared" si="476"/>
        <v>#DIV/0!</v>
      </c>
      <c r="AD1159" s="220" t="e">
        <f t="shared" si="468"/>
        <v>#NUM!</v>
      </c>
      <c r="AE1159" s="223" t="e">
        <f t="shared" si="469"/>
        <v>#NUM!</v>
      </c>
      <c r="AF1159" s="223" t="e">
        <f t="shared" si="470"/>
        <v>#NUM!</v>
      </c>
      <c r="AG1159" s="222" t="e">
        <f t="shared" si="471"/>
        <v>#NUM!</v>
      </c>
      <c r="AI1159" s="220" t="e">
        <f t="shared" si="472"/>
        <v>#DIV/0!</v>
      </c>
      <c r="AJ1159" s="222" t="e">
        <f t="shared" si="473"/>
        <v>#DIV/0!</v>
      </c>
      <c r="AK1159" s="222" t="e">
        <f t="shared" si="474"/>
        <v>#DIV/0!</v>
      </c>
      <c r="AL1159" s="222" t="e">
        <f t="shared" si="475"/>
        <v>#DIV/0!</v>
      </c>
    </row>
    <row r="1160" spans="1:38" s="88" customFormat="1" ht="30" hidden="1" customHeight="1">
      <c r="A1160" s="88">
        <f>'CONSTRUCTION COST ESTIMATE'!A1160</f>
        <v>0</v>
      </c>
      <c r="B1160" s="91">
        <f>'CONSTRUCTION COST ESTIMATE'!B1160</f>
        <v>630.08100000000002</v>
      </c>
      <c r="C1160" s="92" t="str">
        <f>'CONSTRUCTION COST ESTIMATE'!C1160</f>
        <v>C900 PVC SEWER LATERAL (6 INCH)</v>
      </c>
      <c r="D1160" s="93" t="str">
        <f>'CONSTRUCTION COST ESTIMATE'!BB1160</f>
        <v>LF</v>
      </c>
      <c r="E1160" s="94">
        <f>'CONSTRUCTION COST ESTIMATE'!BA1160</f>
        <v>0</v>
      </c>
      <c r="F1160" s="220">
        <f>'CONSTRUCTION COST ESTIMATE'!BC1160</f>
        <v>0</v>
      </c>
      <c r="G1160" s="221">
        <f>'CONSTRUCTION COST ESTIMATE'!BD1160</f>
        <v>0</v>
      </c>
      <c r="H1160" s="220"/>
      <c r="I1160" s="220">
        <f t="shared" si="458"/>
        <v>0</v>
      </c>
      <c r="J1160" s="220"/>
      <c r="K1160" s="220">
        <f t="shared" si="459"/>
        <v>0</v>
      </c>
      <c r="L1160" s="220"/>
      <c r="M1160" s="220">
        <f t="shared" si="460"/>
        <v>0</v>
      </c>
      <c r="N1160" s="220"/>
      <c r="O1160" s="220">
        <f t="shared" si="461"/>
        <v>0</v>
      </c>
      <c r="P1160" s="220"/>
      <c r="Q1160" s="220">
        <f t="shared" si="462"/>
        <v>0</v>
      </c>
      <c r="R1160" s="220"/>
      <c r="S1160" s="220">
        <f t="shared" si="463"/>
        <v>0</v>
      </c>
      <c r="T1160" s="220"/>
      <c r="U1160" s="220">
        <f t="shared" si="464"/>
        <v>0</v>
      </c>
      <c r="V1160" s="220"/>
      <c r="W1160" s="220">
        <f t="shared" si="465"/>
        <v>0</v>
      </c>
      <c r="X1160" s="220"/>
      <c r="Y1160" s="220">
        <f t="shared" si="466"/>
        <v>0</v>
      </c>
      <c r="Z1160" s="220"/>
      <c r="AA1160" s="220">
        <f t="shared" si="467"/>
        <v>0</v>
      </c>
      <c r="AC1160" s="222" t="e">
        <f t="shared" si="476"/>
        <v>#DIV/0!</v>
      </c>
      <c r="AD1160" s="220" t="e">
        <f t="shared" si="468"/>
        <v>#NUM!</v>
      </c>
      <c r="AE1160" s="223" t="e">
        <f t="shared" si="469"/>
        <v>#NUM!</v>
      </c>
      <c r="AF1160" s="223" t="e">
        <f t="shared" si="470"/>
        <v>#NUM!</v>
      </c>
      <c r="AG1160" s="222" t="e">
        <f t="shared" si="471"/>
        <v>#NUM!</v>
      </c>
      <c r="AI1160" s="220" t="e">
        <f t="shared" si="472"/>
        <v>#DIV/0!</v>
      </c>
      <c r="AJ1160" s="222" t="e">
        <f t="shared" si="473"/>
        <v>#DIV/0!</v>
      </c>
      <c r="AK1160" s="222" t="e">
        <f t="shared" si="474"/>
        <v>#DIV/0!</v>
      </c>
      <c r="AL1160" s="222" t="e">
        <f t="shared" si="475"/>
        <v>#DIV/0!</v>
      </c>
    </row>
    <row r="1161" spans="1:38" s="88" customFormat="1" ht="30" hidden="1" customHeight="1">
      <c r="A1161" s="88">
        <f>'CONSTRUCTION COST ESTIMATE'!A1161</f>
        <v>0</v>
      </c>
      <c r="B1161" s="91">
        <f>'CONSTRUCTION COST ESTIMATE'!B1161</f>
        <v>630.08199999999999</v>
      </c>
      <c r="C1161" s="92" t="str">
        <f>'CONSTRUCTION COST ESTIMATE'!C1161</f>
        <v>C900 PVC SEWER LATERAL (8 INCH)</v>
      </c>
      <c r="D1161" s="93" t="str">
        <f>'CONSTRUCTION COST ESTIMATE'!BB1161</f>
        <v>LF</v>
      </c>
      <c r="E1161" s="94">
        <f>'CONSTRUCTION COST ESTIMATE'!BA1161</f>
        <v>0</v>
      </c>
      <c r="F1161" s="220">
        <f>'CONSTRUCTION COST ESTIMATE'!BC1161</f>
        <v>0</v>
      </c>
      <c r="G1161" s="221">
        <f>'CONSTRUCTION COST ESTIMATE'!BD1161</f>
        <v>0</v>
      </c>
      <c r="H1161" s="220"/>
      <c r="I1161" s="220">
        <f t="shared" si="458"/>
        <v>0</v>
      </c>
      <c r="J1161" s="220"/>
      <c r="K1161" s="220">
        <f t="shared" si="459"/>
        <v>0</v>
      </c>
      <c r="L1161" s="220"/>
      <c r="M1161" s="220">
        <f t="shared" si="460"/>
        <v>0</v>
      </c>
      <c r="N1161" s="220"/>
      <c r="O1161" s="220">
        <f t="shared" si="461"/>
        <v>0</v>
      </c>
      <c r="P1161" s="220"/>
      <c r="Q1161" s="220">
        <f t="shared" si="462"/>
        <v>0</v>
      </c>
      <c r="R1161" s="220"/>
      <c r="S1161" s="220">
        <f t="shared" si="463"/>
        <v>0</v>
      </c>
      <c r="T1161" s="220"/>
      <c r="U1161" s="220">
        <f t="shared" si="464"/>
        <v>0</v>
      </c>
      <c r="V1161" s="220"/>
      <c r="W1161" s="220">
        <f t="shared" si="465"/>
        <v>0</v>
      </c>
      <c r="X1161" s="220"/>
      <c r="Y1161" s="220">
        <f t="shared" si="466"/>
        <v>0</v>
      </c>
      <c r="Z1161" s="220"/>
      <c r="AA1161" s="220">
        <f t="shared" si="467"/>
        <v>0</v>
      </c>
      <c r="AC1161" s="222" t="e">
        <f t="shared" si="476"/>
        <v>#DIV/0!</v>
      </c>
      <c r="AD1161" s="220" t="e">
        <f t="shared" si="468"/>
        <v>#NUM!</v>
      </c>
      <c r="AE1161" s="223" t="e">
        <f t="shared" si="469"/>
        <v>#NUM!</v>
      </c>
      <c r="AF1161" s="223" t="e">
        <f t="shared" si="470"/>
        <v>#NUM!</v>
      </c>
      <c r="AG1161" s="222" t="e">
        <f t="shared" si="471"/>
        <v>#NUM!</v>
      </c>
      <c r="AI1161" s="220" t="e">
        <f t="shared" si="472"/>
        <v>#DIV/0!</v>
      </c>
      <c r="AJ1161" s="222" t="e">
        <f t="shared" si="473"/>
        <v>#DIV/0!</v>
      </c>
      <c r="AK1161" s="222" t="e">
        <f t="shared" si="474"/>
        <v>#DIV/0!</v>
      </c>
      <c r="AL1161" s="222" t="e">
        <f t="shared" si="475"/>
        <v>#DIV/0!</v>
      </c>
    </row>
    <row r="1162" spans="1:38" s="88" customFormat="1" ht="30" hidden="1" customHeight="1">
      <c r="A1162" s="88">
        <f>'CONSTRUCTION COST ESTIMATE'!A1162</f>
        <v>0</v>
      </c>
      <c r="B1162" s="91">
        <f>'CONSTRUCTION COST ESTIMATE'!B1162</f>
        <v>630.08299999999997</v>
      </c>
      <c r="C1162" s="92" t="str">
        <f>'CONSTRUCTION COST ESTIMATE'!C1162</f>
        <v>C900 PVC SEWER LATERAL (10 INCH)</v>
      </c>
      <c r="D1162" s="93" t="str">
        <f>'CONSTRUCTION COST ESTIMATE'!BB1162</f>
        <v>LF</v>
      </c>
      <c r="E1162" s="94">
        <f>'CONSTRUCTION COST ESTIMATE'!BA1162</f>
        <v>0</v>
      </c>
      <c r="F1162" s="220">
        <f>'CONSTRUCTION COST ESTIMATE'!BC1162</f>
        <v>0</v>
      </c>
      <c r="G1162" s="221">
        <f>'CONSTRUCTION COST ESTIMATE'!BD1162</f>
        <v>0</v>
      </c>
      <c r="H1162" s="220"/>
      <c r="I1162" s="220">
        <f t="shared" si="458"/>
        <v>0</v>
      </c>
      <c r="J1162" s="220"/>
      <c r="K1162" s="220">
        <f t="shared" si="459"/>
        <v>0</v>
      </c>
      <c r="L1162" s="220"/>
      <c r="M1162" s="220">
        <f t="shared" si="460"/>
        <v>0</v>
      </c>
      <c r="N1162" s="220"/>
      <c r="O1162" s="220">
        <f t="shared" si="461"/>
        <v>0</v>
      </c>
      <c r="P1162" s="220"/>
      <c r="Q1162" s="220">
        <f t="shared" si="462"/>
        <v>0</v>
      </c>
      <c r="R1162" s="220"/>
      <c r="S1162" s="220">
        <f t="shared" si="463"/>
        <v>0</v>
      </c>
      <c r="T1162" s="220"/>
      <c r="U1162" s="220">
        <f t="shared" si="464"/>
        <v>0</v>
      </c>
      <c r="V1162" s="220"/>
      <c r="W1162" s="220">
        <f t="shared" si="465"/>
        <v>0</v>
      </c>
      <c r="X1162" s="220"/>
      <c r="Y1162" s="220">
        <f t="shared" si="466"/>
        <v>0</v>
      </c>
      <c r="Z1162" s="220"/>
      <c r="AA1162" s="220">
        <f t="shared" si="467"/>
        <v>0</v>
      </c>
      <c r="AC1162" s="222" t="e">
        <f t="shared" si="476"/>
        <v>#DIV/0!</v>
      </c>
      <c r="AD1162" s="220" t="e">
        <f t="shared" si="468"/>
        <v>#NUM!</v>
      </c>
      <c r="AE1162" s="223" t="e">
        <f t="shared" si="469"/>
        <v>#NUM!</v>
      </c>
      <c r="AF1162" s="223" t="e">
        <f t="shared" si="470"/>
        <v>#NUM!</v>
      </c>
      <c r="AG1162" s="222" t="e">
        <f t="shared" si="471"/>
        <v>#NUM!</v>
      </c>
      <c r="AI1162" s="220" t="e">
        <f t="shared" si="472"/>
        <v>#DIV/0!</v>
      </c>
      <c r="AJ1162" s="222" t="e">
        <f t="shared" si="473"/>
        <v>#DIV/0!</v>
      </c>
      <c r="AK1162" s="222" t="e">
        <f t="shared" si="474"/>
        <v>#DIV/0!</v>
      </c>
      <c r="AL1162" s="222" t="e">
        <f t="shared" si="475"/>
        <v>#DIV/0!</v>
      </c>
    </row>
    <row r="1163" spans="1:38" s="88" customFormat="1" ht="30" hidden="1" customHeight="1">
      <c r="A1163" s="88">
        <f>'CONSTRUCTION COST ESTIMATE'!A1163</f>
        <v>0</v>
      </c>
      <c r="B1163" s="91">
        <f>'CONSTRUCTION COST ESTIMATE'!B1163</f>
        <v>630.08399999999995</v>
      </c>
      <c r="C1163" s="92" t="str">
        <f>'CONSTRUCTION COST ESTIMATE'!C1163</f>
        <v>C900 PVC SEWER LATERAL (12 INCH)</v>
      </c>
      <c r="D1163" s="93" t="str">
        <f>'CONSTRUCTION COST ESTIMATE'!BB1163</f>
        <v>LF</v>
      </c>
      <c r="E1163" s="94">
        <f>'CONSTRUCTION COST ESTIMATE'!BA1163</f>
        <v>0</v>
      </c>
      <c r="F1163" s="220">
        <f>'CONSTRUCTION COST ESTIMATE'!BC1163</f>
        <v>0</v>
      </c>
      <c r="G1163" s="221">
        <f>'CONSTRUCTION COST ESTIMATE'!BD1163</f>
        <v>0</v>
      </c>
      <c r="H1163" s="220"/>
      <c r="I1163" s="220">
        <f t="shared" si="458"/>
        <v>0</v>
      </c>
      <c r="J1163" s="220"/>
      <c r="K1163" s="220">
        <f t="shared" si="459"/>
        <v>0</v>
      </c>
      <c r="L1163" s="220"/>
      <c r="M1163" s="220">
        <f t="shared" si="460"/>
        <v>0</v>
      </c>
      <c r="N1163" s="220"/>
      <c r="O1163" s="220">
        <f t="shared" si="461"/>
        <v>0</v>
      </c>
      <c r="P1163" s="220"/>
      <c r="Q1163" s="220">
        <f t="shared" si="462"/>
        <v>0</v>
      </c>
      <c r="R1163" s="220"/>
      <c r="S1163" s="220">
        <f t="shared" si="463"/>
        <v>0</v>
      </c>
      <c r="T1163" s="220"/>
      <c r="U1163" s="220">
        <f t="shared" si="464"/>
        <v>0</v>
      </c>
      <c r="V1163" s="220"/>
      <c r="W1163" s="220">
        <f t="shared" si="465"/>
        <v>0</v>
      </c>
      <c r="X1163" s="220"/>
      <c r="Y1163" s="220">
        <f t="shared" si="466"/>
        <v>0</v>
      </c>
      <c r="Z1163" s="220"/>
      <c r="AA1163" s="220">
        <f t="shared" si="467"/>
        <v>0</v>
      </c>
      <c r="AC1163" s="222" t="e">
        <f t="shared" si="476"/>
        <v>#DIV/0!</v>
      </c>
      <c r="AD1163" s="220" t="e">
        <f t="shared" si="468"/>
        <v>#NUM!</v>
      </c>
      <c r="AE1163" s="223" t="e">
        <f t="shared" si="469"/>
        <v>#NUM!</v>
      </c>
      <c r="AF1163" s="223" t="e">
        <f t="shared" si="470"/>
        <v>#NUM!</v>
      </c>
      <c r="AG1163" s="222" t="e">
        <f t="shared" si="471"/>
        <v>#NUM!</v>
      </c>
      <c r="AI1163" s="220" t="e">
        <f t="shared" si="472"/>
        <v>#DIV/0!</v>
      </c>
      <c r="AJ1163" s="222" t="e">
        <f t="shared" si="473"/>
        <v>#DIV/0!</v>
      </c>
      <c r="AK1163" s="222" t="e">
        <f t="shared" si="474"/>
        <v>#DIV/0!</v>
      </c>
      <c r="AL1163" s="222" t="e">
        <f t="shared" si="475"/>
        <v>#DIV/0!</v>
      </c>
    </row>
    <row r="1164" spans="1:38" s="88" customFormat="1" ht="30" hidden="1" customHeight="1">
      <c r="A1164" s="88">
        <f>'CONSTRUCTION COST ESTIMATE'!A1164</f>
        <v>0</v>
      </c>
      <c r="B1164" s="91">
        <f>'CONSTRUCTION COST ESTIMATE'!B1164</f>
        <v>630.08500000000004</v>
      </c>
      <c r="C1164" s="92" t="str">
        <f>'CONSTRUCTION COST ESTIMATE'!C1164</f>
        <v>C900 PVC SEWER LATERAL (15 INCH)</v>
      </c>
      <c r="D1164" s="93" t="str">
        <f>'CONSTRUCTION COST ESTIMATE'!BB1164</f>
        <v>LF</v>
      </c>
      <c r="E1164" s="94">
        <f>'CONSTRUCTION COST ESTIMATE'!BA1164</f>
        <v>0</v>
      </c>
      <c r="F1164" s="220">
        <f>'CONSTRUCTION COST ESTIMATE'!BC1164</f>
        <v>0</v>
      </c>
      <c r="G1164" s="221">
        <f>'CONSTRUCTION COST ESTIMATE'!BD1164</f>
        <v>0</v>
      </c>
      <c r="H1164" s="220"/>
      <c r="I1164" s="220">
        <f t="shared" si="458"/>
        <v>0</v>
      </c>
      <c r="J1164" s="220"/>
      <c r="K1164" s="220">
        <f t="shared" si="459"/>
        <v>0</v>
      </c>
      <c r="L1164" s="220"/>
      <c r="M1164" s="220">
        <f t="shared" si="460"/>
        <v>0</v>
      </c>
      <c r="N1164" s="220"/>
      <c r="O1164" s="220">
        <f t="shared" si="461"/>
        <v>0</v>
      </c>
      <c r="P1164" s="220"/>
      <c r="Q1164" s="220">
        <f t="shared" si="462"/>
        <v>0</v>
      </c>
      <c r="R1164" s="220"/>
      <c r="S1164" s="220">
        <f t="shared" si="463"/>
        <v>0</v>
      </c>
      <c r="T1164" s="220"/>
      <c r="U1164" s="220">
        <f t="shared" si="464"/>
        <v>0</v>
      </c>
      <c r="V1164" s="220"/>
      <c r="W1164" s="220">
        <f t="shared" si="465"/>
        <v>0</v>
      </c>
      <c r="X1164" s="220"/>
      <c r="Y1164" s="220">
        <f t="shared" si="466"/>
        <v>0</v>
      </c>
      <c r="Z1164" s="220"/>
      <c r="AA1164" s="220">
        <f t="shared" si="467"/>
        <v>0</v>
      </c>
      <c r="AC1164" s="222" t="e">
        <f t="shared" si="476"/>
        <v>#DIV/0!</v>
      </c>
      <c r="AD1164" s="220" t="e">
        <f t="shared" si="468"/>
        <v>#NUM!</v>
      </c>
      <c r="AE1164" s="223" t="e">
        <f t="shared" si="469"/>
        <v>#NUM!</v>
      </c>
      <c r="AF1164" s="223" t="e">
        <f t="shared" si="470"/>
        <v>#NUM!</v>
      </c>
      <c r="AG1164" s="222" t="e">
        <f t="shared" si="471"/>
        <v>#NUM!</v>
      </c>
      <c r="AI1164" s="220" t="e">
        <f t="shared" si="472"/>
        <v>#DIV/0!</v>
      </c>
      <c r="AJ1164" s="222" t="e">
        <f t="shared" si="473"/>
        <v>#DIV/0!</v>
      </c>
      <c r="AK1164" s="222" t="e">
        <f t="shared" si="474"/>
        <v>#DIV/0!</v>
      </c>
      <c r="AL1164" s="222" t="e">
        <f t="shared" si="475"/>
        <v>#DIV/0!</v>
      </c>
    </row>
    <row r="1165" spans="1:38" s="88" customFormat="1" ht="30" hidden="1" customHeight="1">
      <c r="A1165" s="88">
        <f>'CONSTRUCTION COST ESTIMATE'!A1165</f>
        <v>0</v>
      </c>
      <c r="B1165" s="91">
        <f>'CONSTRUCTION COST ESTIMATE'!B1165</f>
        <v>630.08600000000001</v>
      </c>
      <c r="C1165" s="92" t="str">
        <f>'CONSTRUCTION COST ESTIMATE'!C1165</f>
        <v>C900 PVC SEWER LATERAL (18 INCH)</v>
      </c>
      <c r="D1165" s="93" t="str">
        <f>'CONSTRUCTION COST ESTIMATE'!BB1165</f>
        <v>LF</v>
      </c>
      <c r="E1165" s="94">
        <f>'CONSTRUCTION COST ESTIMATE'!BA1165</f>
        <v>0</v>
      </c>
      <c r="F1165" s="220">
        <f>'CONSTRUCTION COST ESTIMATE'!BC1165</f>
        <v>0</v>
      </c>
      <c r="G1165" s="221">
        <f>'CONSTRUCTION COST ESTIMATE'!BD1165</f>
        <v>0</v>
      </c>
      <c r="H1165" s="220"/>
      <c r="I1165" s="220">
        <f t="shared" si="458"/>
        <v>0</v>
      </c>
      <c r="J1165" s="220"/>
      <c r="K1165" s="220">
        <f t="shared" si="459"/>
        <v>0</v>
      </c>
      <c r="L1165" s="220"/>
      <c r="M1165" s="220">
        <f t="shared" si="460"/>
        <v>0</v>
      </c>
      <c r="N1165" s="220"/>
      <c r="O1165" s="220">
        <f t="shared" si="461"/>
        <v>0</v>
      </c>
      <c r="P1165" s="220"/>
      <c r="Q1165" s="220">
        <f t="shared" si="462"/>
        <v>0</v>
      </c>
      <c r="R1165" s="220"/>
      <c r="S1165" s="220">
        <f t="shared" si="463"/>
        <v>0</v>
      </c>
      <c r="T1165" s="220"/>
      <c r="U1165" s="220">
        <f t="shared" si="464"/>
        <v>0</v>
      </c>
      <c r="V1165" s="220"/>
      <c r="W1165" s="220">
        <f t="shared" si="465"/>
        <v>0</v>
      </c>
      <c r="X1165" s="220"/>
      <c r="Y1165" s="220">
        <f t="shared" si="466"/>
        <v>0</v>
      </c>
      <c r="Z1165" s="220"/>
      <c r="AA1165" s="220">
        <f t="shared" si="467"/>
        <v>0</v>
      </c>
      <c r="AC1165" s="222" t="e">
        <f t="shared" si="476"/>
        <v>#DIV/0!</v>
      </c>
      <c r="AD1165" s="220" t="e">
        <f t="shared" si="468"/>
        <v>#NUM!</v>
      </c>
      <c r="AE1165" s="223" t="e">
        <f t="shared" si="469"/>
        <v>#NUM!</v>
      </c>
      <c r="AF1165" s="223" t="e">
        <f t="shared" si="470"/>
        <v>#NUM!</v>
      </c>
      <c r="AG1165" s="222" t="e">
        <f t="shared" si="471"/>
        <v>#NUM!</v>
      </c>
      <c r="AI1165" s="220" t="e">
        <f t="shared" si="472"/>
        <v>#DIV/0!</v>
      </c>
      <c r="AJ1165" s="222" t="e">
        <f t="shared" si="473"/>
        <v>#DIV/0!</v>
      </c>
      <c r="AK1165" s="222" t="e">
        <f t="shared" si="474"/>
        <v>#DIV/0!</v>
      </c>
      <c r="AL1165" s="222" t="e">
        <f t="shared" si="475"/>
        <v>#DIV/0!</v>
      </c>
    </row>
    <row r="1166" spans="1:38" s="88" customFormat="1" ht="30" hidden="1" customHeight="1">
      <c r="A1166" s="88">
        <f>'CONSTRUCTION COST ESTIMATE'!A1166</f>
        <v>0</v>
      </c>
      <c r="B1166" s="91">
        <f>'CONSTRUCTION COST ESTIMATE'!B1166</f>
        <v>630.08699999999999</v>
      </c>
      <c r="C1166" s="92" t="str">
        <f>'CONSTRUCTION COST ESTIMATE'!C1166</f>
        <v>C900 PVC SEWER LATERAL (21 INCH)</v>
      </c>
      <c r="D1166" s="93" t="str">
        <f>'CONSTRUCTION COST ESTIMATE'!BB1166</f>
        <v>LF</v>
      </c>
      <c r="E1166" s="94">
        <f>'CONSTRUCTION COST ESTIMATE'!BA1166</f>
        <v>0</v>
      </c>
      <c r="F1166" s="220">
        <f>'CONSTRUCTION COST ESTIMATE'!BC1166</f>
        <v>0</v>
      </c>
      <c r="G1166" s="221">
        <f>'CONSTRUCTION COST ESTIMATE'!BD1166</f>
        <v>0</v>
      </c>
      <c r="H1166" s="220"/>
      <c r="I1166" s="220">
        <f t="shared" si="458"/>
        <v>0</v>
      </c>
      <c r="J1166" s="220"/>
      <c r="K1166" s="220">
        <f t="shared" si="459"/>
        <v>0</v>
      </c>
      <c r="L1166" s="220"/>
      <c r="M1166" s="220">
        <f t="shared" si="460"/>
        <v>0</v>
      </c>
      <c r="N1166" s="220"/>
      <c r="O1166" s="220">
        <f t="shared" si="461"/>
        <v>0</v>
      </c>
      <c r="P1166" s="220"/>
      <c r="Q1166" s="220">
        <f t="shared" si="462"/>
        <v>0</v>
      </c>
      <c r="R1166" s="220"/>
      <c r="S1166" s="220">
        <f t="shared" si="463"/>
        <v>0</v>
      </c>
      <c r="T1166" s="220"/>
      <c r="U1166" s="220">
        <f t="shared" si="464"/>
        <v>0</v>
      </c>
      <c r="V1166" s="220"/>
      <c r="W1166" s="220">
        <f t="shared" si="465"/>
        <v>0</v>
      </c>
      <c r="X1166" s="220"/>
      <c r="Y1166" s="220">
        <f t="shared" si="466"/>
        <v>0</v>
      </c>
      <c r="Z1166" s="220"/>
      <c r="AA1166" s="220">
        <f t="shared" si="467"/>
        <v>0</v>
      </c>
      <c r="AC1166" s="222" t="e">
        <f t="shared" si="476"/>
        <v>#DIV/0!</v>
      </c>
      <c r="AD1166" s="220" t="e">
        <f t="shared" si="468"/>
        <v>#NUM!</v>
      </c>
      <c r="AE1166" s="223" t="e">
        <f t="shared" si="469"/>
        <v>#NUM!</v>
      </c>
      <c r="AF1166" s="223" t="e">
        <f t="shared" si="470"/>
        <v>#NUM!</v>
      </c>
      <c r="AG1166" s="222" t="e">
        <f t="shared" si="471"/>
        <v>#NUM!</v>
      </c>
      <c r="AI1166" s="220" t="e">
        <f t="shared" si="472"/>
        <v>#DIV/0!</v>
      </c>
      <c r="AJ1166" s="222" t="e">
        <f t="shared" si="473"/>
        <v>#DIV/0!</v>
      </c>
      <c r="AK1166" s="222" t="e">
        <f t="shared" si="474"/>
        <v>#DIV/0!</v>
      </c>
      <c r="AL1166" s="222" t="e">
        <f t="shared" si="475"/>
        <v>#DIV/0!</v>
      </c>
    </row>
    <row r="1167" spans="1:38" s="88" customFormat="1" ht="30" hidden="1" customHeight="1">
      <c r="A1167" s="88">
        <f>'CONSTRUCTION COST ESTIMATE'!A1167</f>
        <v>0</v>
      </c>
      <c r="B1167" s="91">
        <f>'CONSTRUCTION COST ESTIMATE'!B1167</f>
        <v>630.08799999999997</v>
      </c>
      <c r="C1167" s="92" t="str">
        <f>'CONSTRUCTION COST ESTIMATE'!C1167</f>
        <v>C900 PVC SEWER LATERAL (24 INCH)</v>
      </c>
      <c r="D1167" s="93" t="str">
        <f>'CONSTRUCTION COST ESTIMATE'!BB1167</f>
        <v>LF</v>
      </c>
      <c r="E1167" s="94">
        <f>'CONSTRUCTION COST ESTIMATE'!BA1167</f>
        <v>0</v>
      </c>
      <c r="F1167" s="220">
        <f>'CONSTRUCTION COST ESTIMATE'!BC1167</f>
        <v>0</v>
      </c>
      <c r="G1167" s="221">
        <f>'CONSTRUCTION COST ESTIMATE'!BD1167</f>
        <v>0</v>
      </c>
      <c r="H1167" s="220"/>
      <c r="I1167" s="220">
        <f t="shared" si="458"/>
        <v>0</v>
      </c>
      <c r="J1167" s="220"/>
      <c r="K1167" s="220">
        <f t="shared" si="459"/>
        <v>0</v>
      </c>
      <c r="L1167" s="220"/>
      <c r="M1167" s="220">
        <f t="shared" si="460"/>
        <v>0</v>
      </c>
      <c r="N1167" s="220"/>
      <c r="O1167" s="220">
        <f t="shared" si="461"/>
        <v>0</v>
      </c>
      <c r="P1167" s="220"/>
      <c r="Q1167" s="220">
        <f t="shared" si="462"/>
        <v>0</v>
      </c>
      <c r="R1167" s="220"/>
      <c r="S1167" s="220">
        <f t="shared" si="463"/>
        <v>0</v>
      </c>
      <c r="T1167" s="220"/>
      <c r="U1167" s="220">
        <f t="shared" si="464"/>
        <v>0</v>
      </c>
      <c r="V1167" s="220"/>
      <c r="W1167" s="220">
        <f t="shared" si="465"/>
        <v>0</v>
      </c>
      <c r="X1167" s="220"/>
      <c r="Y1167" s="220">
        <f t="shared" si="466"/>
        <v>0</v>
      </c>
      <c r="Z1167" s="220"/>
      <c r="AA1167" s="220">
        <f t="shared" si="467"/>
        <v>0</v>
      </c>
      <c r="AC1167" s="222" t="e">
        <f t="shared" si="476"/>
        <v>#DIV/0!</v>
      </c>
      <c r="AD1167" s="220" t="e">
        <f t="shared" si="468"/>
        <v>#NUM!</v>
      </c>
      <c r="AE1167" s="223" t="e">
        <f t="shared" si="469"/>
        <v>#NUM!</v>
      </c>
      <c r="AF1167" s="223" t="e">
        <f t="shared" si="470"/>
        <v>#NUM!</v>
      </c>
      <c r="AG1167" s="222" t="e">
        <f t="shared" si="471"/>
        <v>#NUM!</v>
      </c>
      <c r="AI1167" s="220" t="e">
        <f t="shared" si="472"/>
        <v>#DIV/0!</v>
      </c>
      <c r="AJ1167" s="222" t="e">
        <f t="shared" si="473"/>
        <v>#DIV/0!</v>
      </c>
      <c r="AK1167" s="222" t="e">
        <f t="shared" si="474"/>
        <v>#DIV/0!</v>
      </c>
      <c r="AL1167" s="222" t="e">
        <f t="shared" si="475"/>
        <v>#DIV/0!</v>
      </c>
    </row>
    <row r="1168" spans="1:38" s="88" customFormat="1" ht="30" hidden="1" customHeight="1">
      <c r="A1168" s="88">
        <f>'CONSTRUCTION COST ESTIMATE'!A1168</f>
        <v>0</v>
      </c>
      <c r="B1168" s="91">
        <f>'CONSTRUCTION COST ESTIMATE'!B1168</f>
        <v>630.08900000000006</v>
      </c>
      <c r="C1168" s="92" t="str">
        <f>'CONSTRUCTION COST ESTIMATE'!C1168</f>
        <v>C900 PVC SEWER LATERAL (30 INCH)</v>
      </c>
      <c r="D1168" s="93" t="str">
        <f>'CONSTRUCTION COST ESTIMATE'!BB1168</f>
        <v>LF</v>
      </c>
      <c r="E1168" s="94">
        <f>'CONSTRUCTION COST ESTIMATE'!BA1168</f>
        <v>0</v>
      </c>
      <c r="F1168" s="220">
        <f>'CONSTRUCTION COST ESTIMATE'!BC1168</f>
        <v>0</v>
      </c>
      <c r="G1168" s="221">
        <f>'CONSTRUCTION COST ESTIMATE'!BD1168</f>
        <v>0</v>
      </c>
      <c r="H1168" s="220"/>
      <c r="I1168" s="220">
        <f t="shared" si="458"/>
        <v>0</v>
      </c>
      <c r="J1168" s="220"/>
      <c r="K1168" s="220">
        <f t="shared" si="459"/>
        <v>0</v>
      </c>
      <c r="L1168" s="220"/>
      <c r="M1168" s="220">
        <f t="shared" si="460"/>
        <v>0</v>
      </c>
      <c r="N1168" s="220"/>
      <c r="O1168" s="220">
        <f t="shared" si="461"/>
        <v>0</v>
      </c>
      <c r="P1168" s="220"/>
      <c r="Q1168" s="220">
        <f t="shared" si="462"/>
        <v>0</v>
      </c>
      <c r="R1168" s="220"/>
      <c r="S1168" s="220">
        <f t="shared" si="463"/>
        <v>0</v>
      </c>
      <c r="T1168" s="220"/>
      <c r="U1168" s="220">
        <f t="shared" si="464"/>
        <v>0</v>
      </c>
      <c r="V1168" s="220"/>
      <c r="W1168" s="220">
        <f t="shared" si="465"/>
        <v>0</v>
      </c>
      <c r="X1168" s="220"/>
      <c r="Y1168" s="220">
        <f t="shared" si="466"/>
        <v>0</v>
      </c>
      <c r="Z1168" s="220"/>
      <c r="AA1168" s="220">
        <f t="shared" si="467"/>
        <v>0</v>
      </c>
      <c r="AC1168" s="222" t="e">
        <f t="shared" si="476"/>
        <v>#DIV/0!</v>
      </c>
      <c r="AD1168" s="220" t="e">
        <f t="shared" si="468"/>
        <v>#NUM!</v>
      </c>
      <c r="AE1168" s="223" t="e">
        <f t="shared" si="469"/>
        <v>#NUM!</v>
      </c>
      <c r="AF1168" s="223" t="e">
        <f t="shared" si="470"/>
        <v>#NUM!</v>
      </c>
      <c r="AG1168" s="222" t="e">
        <f t="shared" si="471"/>
        <v>#NUM!</v>
      </c>
      <c r="AI1168" s="220" t="e">
        <f t="shared" si="472"/>
        <v>#DIV/0!</v>
      </c>
      <c r="AJ1168" s="222" t="e">
        <f t="shared" si="473"/>
        <v>#DIV/0!</v>
      </c>
      <c r="AK1168" s="222" t="e">
        <f t="shared" si="474"/>
        <v>#DIV/0!</v>
      </c>
      <c r="AL1168" s="222" t="e">
        <f t="shared" si="475"/>
        <v>#DIV/0!</v>
      </c>
    </row>
    <row r="1169" spans="1:38" s="88" customFormat="1" ht="30" hidden="1" customHeight="1">
      <c r="A1169" s="88">
        <f>'CONSTRUCTION COST ESTIMATE'!A1169</f>
        <v>0</v>
      </c>
      <c r="B1169" s="91">
        <f>'CONSTRUCTION COST ESTIMATE'!B1169</f>
        <v>630.09</v>
      </c>
      <c r="C1169" s="92" t="str">
        <f>'CONSTRUCTION COST ESTIMATE'!C1169</f>
        <v>C900 PVC SEWER LATERAL (36 INCH)</v>
      </c>
      <c r="D1169" s="93" t="str">
        <f>'CONSTRUCTION COST ESTIMATE'!BB1169</f>
        <v>LF</v>
      </c>
      <c r="E1169" s="94">
        <f>'CONSTRUCTION COST ESTIMATE'!BA1169</f>
        <v>0</v>
      </c>
      <c r="F1169" s="220">
        <f>'CONSTRUCTION COST ESTIMATE'!BC1169</f>
        <v>0</v>
      </c>
      <c r="G1169" s="221">
        <f>'CONSTRUCTION COST ESTIMATE'!BD1169</f>
        <v>0</v>
      </c>
      <c r="H1169" s="220"/>
      <c r="I1169" s="220">
        <f t="shared" si="458"/>
        <v>0</v>
      </c>
      <c r="J1169" s="220"/>
      <c r="K1169" s="220">
        <f t="shared" si="459"/>
        <v>0</v>
      </c>
      <c r="L1169" s="220"/>
      <c r="M1169" s="220">
        <f t="shared" si="460"/>
        <v>0</v>
      </c>
      <c r="N1169" s="220"/>
      <c r="O1169" s="220">
        <f t="shared" si="461"/>
        <v>0</v>
      </c>
      <c r="P1169" s="220"/>
      <c r="Q1169" s="220">
        <f t="shared" si="462"/>
        <v>0</v>
      </c>
      <c r="R1169" s="220"/>
      <c r="S1169" s="220">
        <f t="shared" si="463"/>
        <v>0</v>
      </c>
      <c r="T1169" s="220"/>
      <c r="U1169" s="220">
        <f t="shared" si="464"/>
        <v>0</v>
      </c>
      <c r="V1169" s="220"/>
      <c r="W1169" s="220">
        <f t="shared" si="465"/>
        <v>0</v>
      </c>
      <c r="X1169" s="220"/>
      <c r="Y1169" s="220">
        <f t="shared" si="466"/>
        <v>0</v>
      </c>
      <c r="Z1169" s="220"/>
      <c r="AA1169" s="220">
        <f t="shared" si="467"/>
        <v>0</v>
      </c>
      <c r="AC1169" s="222" t="e">
        <f t="shared" si="476"/>
        <v>#DIV/0!</v>
      </c>
      <c r="AD1169" s="220" t="e">
        <f t="shared" si="468"/>
        <v>#NUM!</v>
      </c>
      <c r="AE1169" s="223" t="e">
        <f t="shared" si="469"/>
        <v>#NUM!</v>
      </c>
      <c r="AF1169" s="223" t="e">
        <f t="shared" si="470"/>
        <v>#NUM!</v>
      </c>
      <c r="AG1169" s="222" t="e">
        <f t="shared" si="471"/>
        <v>#NUM!</v>
      </c>
      <c r="AI1169" s="220" t="e">
        <f t="shared" si="472"/>
        <v>#DIV/0!</v>
      </c>
      <c r="AJ1169" s="222" t="e">
        <f t="shared" si="473"/>
        <v>#DIV/0!</v>
      </c>
      <c r="AK1169" s="222" t="e">
        <f t="shared" si="474"/>
        <v>#DIV/0!</v>
      </c>
      <c r="AL1169" s="222" t="e">
        <f t="shared" si="475"/>
        <v>#DIV/0!</v>
      </c>
    </row>
    <row r="1170" spans="1:38" s="88" customFormat="1" ht="30" hidden="1" customHeight="1">
      <c r="A1170" s="88">
        <f>'CONSTRUCTION COST ESTIMATE'!A1170</f>
        <v>0</v>
      </c>
      <c r="B1170" s="91">
        <f>'CONSTRUCTION COST ESTIMATE'!B1170</f>
        <v>630.1</v>
      </c>
      <c r="C1170" s="92" t="str">
        <f>'CONSTRUCTION COST ESTIMATE'!C1170</f>
        <v>SEWER CLEANOUT (4 INCH)</v>
      </c>
      <c r="D1170" s="93" t="str">
        <f>'CONSTRUCTION COST ESTIMATE'!BB1170</f>
        <v>EA</v>
      </c>
      <c r="E1170" s="94">
        <f>'CONSTRUCTION COST ESTIMATE'!BA1170</f>
        <v>0</v>
      </c>
      <c r="F1170" s="220">
        <f>'CONSTRUCTION COST ESTIMATE'!BC1170</f>
        <v>0</v>
      </c>
      <c r="G1170" s="221">
        <f>'CONSTRUCTION COST ESTIMATE'!BD1170</f>
        <v>0</v>
      </c>
      <c r="H1170" s="220"/>
      <c r="I1170" s="220">
        <f t="shared" si="458"/>
        <v>0</v>
      </c>
      <c r="J1170" s="220"/>
      <c r="K1170" s="220">
        <f t="shared" si="459"/>
        <v>0</v>
      </c>
      <c r="L1170" s="220"/>
      <c r="M1170" s="220">
        <f t="shared" si="460"/>
        <v>0</v>
      </c>
      <c r="N1170" s="220"/>
      <c r="O1170" s="220">
        <f t="shared" si="461"/>
        <v>0</v>
      </c>
      <c r="P1170" s="220"/>
      <c r="Q1170" s="220">
        <f t="shared" si="462"/>
        <v>0</v>
      </c>
      <c r="R1170" s="220"/>
      <c r="S1170" s="220">
        <f t="shared" si="463"/>
        <v>0</v>
      </c>
      <c r="T1170" s="220"/>
      <c r="U1170" s="220">
        <f t="shared" si="464"/>
        <v>0</v>
      </c>
      <c r="V1170" s="220"/>
      <c r="W1170" s="220">
        <f t="shared" si="465"/>
        <v>0</v>
      </c>
      <c r="X1170" s="220"/>
      <c r="Y1170" s="220">
        <f t="shared" si="466"/>
        <v>0</v>
      </c>
      <c r="Z1170" s="220"/>
      <c r="AA1170" s="220">
        <f t="shared" si="467"/>
        <v>0</v>
      </c>
      <c r="AC1170" s="222" t="e">
        <f t="shared" si="476"/>
        <v>#DIV/0!</v>
      </c>
      <c r="AD1170" s="220" t="e">
        <f t="shared" si="468"/>
        <v>#NUM!</v>
      </c>
      <c r="AE1170" s="223" t="e">
        <f t="shared" si="469"/>
        <v>#NUM!</v>
      </c>
      <c r="AF1170" s="223" t="e">
        <f t="shared" si="470"/>
        <v>#NUM!</v>
      </c>
      <c r="AG1170" s="222" t="e">
        <f t="shared" si="471"/>
        <v>#NUM!</v>
      </c>
      <c r="AI1170" s="220" t="e">
        <f t="shared" si="472"/>
        <v>#DIV/0!</v>
      </c>
      <c r="AJ1170" s="222" t="e">
        <f t="shared" si="473"/>
        <v>#DIV/0!</v>
      </c>
      <c r="AK1170" s="222" t="e">
        <f t="shared" si="474"/>
        <v>#DIV/0!</v>
      </c>
      <c r="AL1170" s="222" t="e">
        <f t="shared" si="475"/>
        <v>#DIV/0!</v>
      </c>
    </row>
    <row r="1171" spans="1:38" s="88" customFormat="1" ht="30" hidden="1" customHeight="1">
      <c r="A1171" s="88">
        <f>'CONSTRUCTION COST ESTIMATE'!A1171</f>
        <v>0</v>
      </c>
      <c r="B1171" s="91">
        <f>'CONSTRUCTION COST ESTIMATE'!B1171</f>
        <v>630.101</v>
      </c>
      <c r="C1171" s="92" t="str">
        <f>'CONSTRUCTION COST ESTIMATE'!C1171</f>
        <v>SEWER CLEANOUT (6 INCH)</v>
      </c>
      <c r="D1171" s="93" t="str">
        <f>'CONSTRUCTION COST ESTIMATE'!BB1171</f>
        <v>EA</v>
      </c>
      <c r="E1171" s="94">
        <f>'CONSTRUCTION COST ESTIMATE'!BA1171</f>
        <v>0</v>
      </c>
      <c r="F1171" s="220">
        <f>'CONSTRUCTION COST ESTIMATE'!BC1171</f>
        <v>0</v>
      </c>
      <c r="G1171" s="221">
        <f>'CONSTRUCTION COST ESTIMATE'!BD1171</f>
        <v>0</v>
      </c>
      <c r="H1171" s="220"/>
      <c r="I1171" s="220">
        <f t="shared" si="458"/>
        <v>0</v>
      </c>
      <c r="J1171" s="220"/>
      <c r="K1171" s="220">
        <f t="shared" si="459"/>
        <v>0</v>
      </c>
      <c r="L1171" s="220"/>
      <c r="M1171" s="220">
        <f t="shared" si="460"/>
        <v>0</v>
      </c>
      <c r="N1171" s="220"/>
      <c r="O1171" s="220">
        <f t="shared" si="461"/>
        <v>0</v>
      </c>
      <c r="P1171" s="220"/>
      <c r="Q1171" s="220">
        <f t="shared" si="462"/>
        <v>0</v>
      </c>
      <c r="R1171" s="220"/>
      <c r="S1171" s="220">
        <f t="shared" si="463"/>
        <v>0</v>
      </c>
      <c r="T1171" s="220"/>
      <c r="U1171" s="220">
        <f t="shared" si="464"/>
        <v>0</v>
      </c>
      <c r="V1171" s="220"/>
      <c r="W1171" s="220">
        <f t="shared" si="465"/>
        <v>0</v>
      </c>
      <c r="X1171" s="220"/>
      <c r="Y1171" s="220">
        <f t="shared" si="466"/>
        <v>0</v>
      </c>
      <c r="Z1171" s="220"/>
      <c r="AA1171" s="220">
        <f t="shared" si="467"/>
        <v>0</v>
      </c>
      <c r="AC1171" s="222" t="e">
        <f t="shared" si="476"/>
        <v>#DIV/0!</v>
      </c>
      <c r="AD1171" s="220" t="e">
        <f t="shared" si="468"/>
        <v>#NUM!</v>
      </c>
      <c r="AE1171" s="223" t="e">
        <f t="shared" si="469"/>
        <v>#NUM!</v>
      </c>
      <c r="AF1171" s="223" t="e">
        <f t="shared" si="470"/>
        <v>#NUM!</v>
      </c>
      <c r="AG1171" s="222" t="e">
        <f t="shared" si="471"/>
        <v>#NUM!</v>
      </c>
      <c r="AI1171" s="220" t="e">
        <f t="shared" si="472"/>
        <v>#DIV/0!</v>
      </c>
      <c r="AJ1171" s="222" t="e">
        <f t="shared" si="473"/>
        <v>#DIV/0!</v>
      </c>
      <c r="AK1171" s="222" t="e">
        <f t="shared" si="474"/>
        <v>#DIV/0!</v>
      </c>
      <c r="AL1171" s="222" t="e">
        <f t="shared" si="475"/>
        <v>#DIV/0!</v>
      </c>
    </row>
    <row r="1172" spans="1:38" s="88" customFormat="1" ht="30" hidden="1" customHeight="1">
      <c r="A1172" s="88">
        <f>'CONSTRUCTION COST ESTIMATE'!A1172</f>
        <v>0</v>
      </c>
      <c r="B1172" s="91">
        <f>'CONSTRUCTION COST ESTIMATE'!B1172</f>
        <v>630.10199999999998</v>
      </c>
      <c r="C1172" s="92" t="str">
        <f>'CONSTRUCTION COST ESTIMATE'!C1172</f>
        <v>SEWER CLEANOUT (8 INCH)</v>
      </c>
      <c r="D1172" s="93" t="str">
        <f>'CONSTRUCTION COST ESTIMATE'!BB1172</f>
        <v>EA</v>
      </c>
      <c r="E1172" s="94">
        <f>'CONSTRUCTION COST ESTIMATE'!BA1172</f>
        <v>0</v>
      </c>
      <c r="F1172" s="220">
        <f>'CONSTRUCTION COST ESTIMATE'!BC1172</f>
        <v>0</v>
      </c>
      <c r="G1172" s="221">
        <f>'CONSTRUCTION COST ESTIMATE'!BD1172</f>
        <v>0</v>
      </c>
      <c r="H1172" s="220"/>
      <c r="I1172" s="220">
        <f t="shared" si="458"/>
        <v>0</v>
      </c>
      <c r="J1172" s="220"/>
      <c r="K1172" s="220">
        <f t="shared" si="459"/>
        <v>0</v>
      </c>
      <c r="L1172" s="220"/>
      <c r="M1172" s="220">
        <f t="shared" si="460"/>
        <v>0</v>
      </c>
      <c r="N1172" s="220"/>
      <c r="O1172" s="220">
        <f t="shared" si="461"/>
        <v>0</v>
      </c>
      <c r="P1172" s="220"/>
      <c r="Q1172" s="220">
        <f t="shared" si="462"/>
        <v>0</v>
      </c>
      <c r="R1172" s="220"/>
      <c r="S1172" s="220">
        <f t="shared" si="463"/>
        <v>0</v>
      </c>
      <c r="T1172" s="220"/>
      <c r="U1172" s="220">
        <f t="shared" si="464"/>
        <v>0</v>
      </c>
      <c r="V1172" s="220"/>
      <c r="W1172" s="220">
        <f t="shared" si="465"/>
        <v>0</v>
      </c>
      <c r="X1172" s="220"/>
      <c r="Y1172" s="220">
        <f t="shared" si="466"/>
        <v>0</v>
      </c>
      <c r="Z1172" s="220"/>
      <c r="AA1172" s="220">
        <f t="shared" si="467"/>
        <v>0</v>
      </c>
      <c r="AC1172" s="222" t="e">
        <f t="shared" si="476"/>
        <v>#DIV/0!</v>
      </c>
      <c r="AD1172" s="220" t="e">
        <f t="shared" si="468"/>
        <v>#NUM!</v>
      </c>
      <c r="AE1172" s="223" t="e">
        <f t="shared" si="469"/>
        <v>#NUM!</v>
      </c>
      <c r="AF1172" s="223" t="e">
        <f t="shared" si="470"/>
        <v>#NUM!</v>
      </c>
      <c r="AG1172" s="222" t="e">
        <f t="shared" si="471"/>
        <v>#NUM!</v>
      </c>
      <c r="AI1172" s="220" t="e">
        <f t="shared" si="472"/>
        <v>#DIV/0!</v>
      </c>
      <c r="AJ1172" s="222" t="e">
        <f t="shared" si="473"/>
        <v>#DIV/0!</v>
      </c>
      <c r="AK1172" s="222" t="e">
        <f t="shared" si="474"/>
        <v>#DIV/0!</v>
      </c>
      <c r="AL1172" s="222" t="e">
        <f t="shared" si="475"/>
        <v>#DIV/0!</v>
      </c>
    </row>
    <row r="1173" spans="1:38" s="88" customFormat="1" ht="30" hidden="1" customHeight="1">
      <c r="A1173" s="88">
        <f>'CONSTRUCTION COST ESTIMATE'!A1173</f>
        <v>0</v>
      </c>
      <c r="B1173" s="91">
        <f>'CONSTRUCTION COST ESTIMATE'!B1173</f>
        <v>630.10299999999995</v>
      </c>
      <c r="C1173" s="92" t="str">
        <f>'CONSTRUCTION COST ESTIMATE'!C1173</f>
        <v>SEWER CLEANOUT (10 INCH)</v>
      </c>
      <c r="D1173" s="93" t="str">
        <f>'CONSTRUCTION COST ESTIMATE'!BB1173</f>
        <v>EA</v>
      </c>
      <c r="E1173" s="94">
        <f>'CONSTRUCTION COST ESTIMATE'!BA1173</f>
        <v>0</v>
      </c>
      <c r="F1173" s="220">
        <f>'CONSTRUCTION COST ESTIMATE'!BC1173</f>
        <v>0</v>
      </c>
      <c r="G1173" s="221">
        <f>'CONSTRUCTION COST ESTIMATE'!BD1173</f>
        <v>0</v>
      </c>
      <c r="H1173" s="220"/>
      <c r="I1173" s="220">
        <f t="shared" si="458"/>
        <v>0</v>
      </c>
      <c r="J1173" s="220"/>
      <c r="K1173" s="220">
        <f t="shared" si="459"/>
        <v>0</v>
      </c>
      <c r="L1173" s="220"/>
      <c r="M1173" s="220">
        <f t="shared" si="460"/>
        <v>0</v>
      </c>
      <c r="N1173" s="220"/>
      <c r="O1173" s="220">
        <f t="shared" si="461"/>
        <v>0</v>
      </c>
      <c r="P1173" s="220"/>
      <c r="Q1173" s="220">
        <f t="shared" si="462"/>
        <v>0</v>
      </c>
      <c r="R1173" s="220"/>
      <c r="S1173" s="220">
        <f t="shared" si="463"/>
        <v>0</v>
      </c>
      <c r="T1173" s="220"/>
      <c r="U1173" s="220">
        <f t="shared" si="464"/>
        <v>0</v>
      </c>
      <c r="V1173" s="220"/>
      <c r="W1173" s="220">
        <f t="shared" si="465"/>
        <v>0</v>
      </c>
      <c r="X1173" s="220"/>
      <c r="Y1173" s="220">
        <f t="shared" si="466"/>
        <v>0</v>
      </c>
      <c r="Z1173" s="220"/>
      <c r="AA1173" s="220">
        <f t="shared" si="467"/>
        <v>0</v>
      </c>
      <c r="AC1173" s="222" t="e">
        <f t="shared" si="476"/>
        <v>#DIV/0!</v>
      </c>
      <c r="AD1173" s="220" t="e">
        <f t="shared" si="468"/>
        <v>#NUM!</v>
      </c>
      <c r="AE1173" s="223" t="e">
        <f t="shared" si="469"/>
        <v>#NUM!</v>
      </c>
      <c r="AF1173" s="223" t="e">
        <f t="shared" si="470"/>
        <v>#NUM!</v>
      </c>
      <c r="AG1173" s="222" t="e">
        <f t="shared" si="471"/>
        <v>#NUM!</v>
      </c>
      <c r="AI1173" s="220" t="e">
        <f t="shared" si="472"/>
        <v>#DIV/0!</v>
      </c>
      <c r="AJ1173" s="222" t="e">
        <f t="shared" si="473"/>
        <v>#DIV/0!</v>
      </c>
      <c r="AK1173" s="222" t="e">
        <f t="shared" si="474"/>
        <v>#DIV/0!</v>
      </c>
      <c r="AL1173" s="222" t="e">
        <f t="shared" si="475"/>
        <v>#DIV/0!</v>
      </c>
    </row>
    <row r="1174" spans="1:38" s="88" customFormat="1" ht="30" hidden="1" customHeight="1">
      <c r="A1174" s="88">
        <f>'CONSTRUCTION COST ESTIMATE'!A1174</f>
        <v>0</v>
      </c>
      <c r="B1174" s="91">
        <f>'CONSTRUCTION COST ESTIMATE'!B1174</f>
        <v>630.10400000000004</v>
      </c>
      <c r="C1174" s="92" t="str">
        <f>'CONSTRUCTION COST ESTIMATE'!C1174</f>
        <v>SEWER CLEANOUT (12 INCH)</v>
      </c>
      <c r="D1174" s="93" t="str">
        <f>'CONSTRUCTION COST ESTIMATE'!BB1174</f>
        <v>EA</v>
      </c>
      <c r="E1174" s="94">
        <f>'CONSTRUCTION COST ESTIMATE'!BA1174</f>
        <v>0</v>
      </c>
      <c r="F1174" s="220">
        <f>'CONSTRUCTION COST ESTIMATE'!BC1174</f>
        <v>0</v>
      </c>
      <c r="G1174" s="221">
        <f>'CONSTRUCTION COST ESTIMATE'!BD1174</f>
        <v>0</v>
      </c>
      <c r="H1174" s="220"/>
      <c r="I1174" s="220">
        <f t="shared" si="458"/>
        <v>0</v>
      </c>
      <c r="J1174" s="220"/>
      <c r="K1174" s="220">
        <f t="shared" si="459"/>
        <v>0</v>
      </c>
      <c r="L1174" s="220"/>
      <c r="M1174" s="220">
        <f t="shared" si="460"/>
        <v>0</v>
      </c>
      <c r="N1174" s="220"/>
      <c r="O1174" s="220">
        <f t="shared" si="461"/>
        <v>0</v>
      </c>
      <c r="P1174" s="220"/>
      <c r="Q1174" s="220">
        <f t="shared" si="462"/>
        <v>0</v>
      </c>
      <c r="R1174" s="220"/>
      <c r="S1174" s="220">
        <f t="shared" si="463"/>
        <v>0</v>
      </c>
      <c r="T1174" s="220"/>
      <c r="U1174" s="220">
        <f t="shared" si="464"/>
        <v>0</v>
      </c>
      <c r="V1174" s="220"/>
      <c r="W1174" s="220">
        <f t="shared" si="465"/>
        <v>0</v>
      </c>
      <c r="X1174" s="220"/>
      <c r="Y1174" s="220">
        <f t="shared" si="466"/>
        <v>0</v>
      </c>
      <c r="Z1174" s="220"/>
      <c r="AA1174" s="220">
        <f t="shared" si="467"/>
        <v>0</v>
      </c>
      <c r="AC1174" s="222" t="e">
        <f t="shared" si="476"/>
        <v>#DIV/0!</v>
      </c>
      <c r="AD1174" s="220" t="e">
        <f t="shared" si="468"/>
        <v>#NUM!</v>
      </c>
      <c r="AE1174" s="223" t="e">
        <f t="shared" si="469"/>
        <v>#NUM!</v>
      </c>
      <c r="AF1174" s="223" t="e">
        <f t="shared" si="470"/>
        <v>#NUM!</v>
      </c>
      <c r="AG1174" s="222" t="e">
        <f t="shared" si="471"/>
        <v>#NUM!</v>
      </c>
      <c r="AI1174" s="220" t="e">
        <f t="shared" si="472"/>
        <v>#DIV/0!</v>
      </c>
      <c r="AJ1174" s="222" t="e">
        <f t="shared" si="473"/>
        <v>#DIV/0!</v>
      </c>
      <c r="AK1174" s="222" t="e">
        <f t="shared" si="474"/>
        <v>#DIV/0!</v>
      </c>
      <c r="AL1174" s="222" t="e">
        <f t="shared" si="475"/>
        <v>#DIV/0!</v>
      </c>
    </row>
    <row r="1175" spans="1:38" s="88" customFormat="1" ht="30" hidden="1" customHeight="1">
      <c r="A1175" s="88">
        <f>'CONSTRUCTION COST ESTIMATE'!A1175</f>
        <v>0</v>
      </c>
      <c r="B1175" s="91">
        <f>'CONSTRUCTION COST ESTIMATE'!B1175</f>
        <v>630.10500000000002</v>
      </c>
      <c r="C1175" s="92" t="str">
        <f>'CONSTRUCTION COST ESTIMATE'!C1175</f>
        <v>SEWER CLEANOUT (15 INCH)</v>
      </c>
      <c r="D1175" s="93" t="str">
        <f>'CONSTRUCTION COST ESTIMATE'!BB1175</f>
        <v>EA</v>
      </c>
      <c r="E1175" s="94">
        <f>'CONSTRUCTION COST ESTIMATE'!BA1175</f>
        <v>0</v>
      </c>
      <c r="F1175" s="220">
        <f>'CONSTRUCTION COST ESTIMATE'!BC1175</f>
        <v>0</v>
      </c>
      <c r="G1175" s="221">
        <f>'CONSTRUCTION COST ESTIMATE'!BD1175</f>
        <v>0</v>
      </c>
      <c r="H1175" s="220"/>
      <c r="I1175" s="220">
        <f t="shared" si="458"/>
        <v>0</v>
      </c>
      <c r="J1175" s="220"/>
      <c r="K1175" s="220">
        <f t="shared" si="459"/>
        <v>0</v>
      </c>
      <c r="L1175" s="220"/>
      <c r="M1175" s="220">
        <f t="shared" si="460"/>
        <v>0</v>
      </c>
      <c r="N1175" s="220"/>
      <c r="O1175" s="220">
        <f t="shared" si="461"/>
        <v>0</v>
      </c>
      <c r="P1175" s="220"/>
      <c r="Q1175" s="220">
        <f t="shared" si="462"/>
        <v>0</v>
      </c>
      <c r="R1175" s="220"/>
      <c r="S1175" s="220">
        <f t="shared" si="463"/>
        <v>0</v>
      </c>
      <c r="T1175" s="220"/>
      <c r="U1175" s="220">
        <f t="shared" si="464"/>
        <v>0</v>
      </c>
      <c r="V1175" s="220"/>
      <c r="W1175" s="220">
        <f t="shared" si="465"/>
        <v>0</v>
      </c>
      <c r="X1175" s="220"/>
      <c r="Y1175" s="220">
        <f t="shared" si="466"/>
        <v>0</v>
      </c>
      <c r="Z1175" s="220"/>
      <c r="AA1175" s="220">
        <f t="shared" si="467"/>
        <v>0</v>
      </c>
      <c r="AC1175" s="222" t="e">
        <f t="shared" si="476"/>
        <v>#DIV/0!</v>
      </c>
      <c r="AD1175" s="220" t="e">
        <f t="shared" si="468"/>
        <v>#NUM!</v>
      </c>
      <c r="AE1175" s="223" t="e">
        <f t="shared" si="469"/>
        <v>#NUM!</v>
      </c>
      <c r="AF1175" s="223" t="e">
        <f t="shared" si="470"/>
        <v>#NUM!</v>
      </c>
      <c r="AG1175" s="222" t="e">
        <f t="shared" si="471"/>
        <v>#NUM!</v>
      </c>
      <c r="AI1175" s="220" t="e">
        <f t="shared" si="472"/>
        <v>#DIV/0!</v>
      </c>
      <c r="AJ1175" s="222" t="e">
        <f t="shared" si="473"/>
        <v>#DIV/0!</v>
      </c>
      <c r="AK1175" s="222" t="e">
        <f t="shared" si="474"/>
        <v>#DIV/0!</v>
      </c>
      <c r="AL1175" s="222" t="e">
        <f t="shared" si="475"/>
        <v>#DIV/0!</v>
      </c>
    </row>
    <row r="1176" spans="1:38" s="88" customFormat="1" ht="30" hidden="1" customHeight="1">
      <c r="A1176" s="88">
        <f>'CONSTRUCTION COST ESTIMATE'!A1176</f>
        <v>0</v>
      </c>
      <c r="B1176" s="91">
        <f>'CONSTRUCTION COST ESTIMATE'!B1176</f>
        <v>630.10599999999999</v>
      </c>
      <c r="C1176" s="92" t="str">
        <f>'CONSTRUCTION COST ESTIMATE'!C1176</f>
        <v>SEWER CLEANOUT (18 INCH)</v>
      </c>
      <c r="D1176" s="93" t="str">
        <f>'CONSTRUCTION COST ESTIMATE'!BB1176</f>
        <v>EA</v>
      </c>
      <c r="E1176" s="94">
        <f>'CONSTRUCTION COST ESTIMATE'!BA1176</f>
        <v>0</v>
      </c>
      <c r="F1176" s="220">
        <f>'CONSTRUCTION COST ESTIMATE'!BC1176</f>
        <v>0</v>
      </c>
      <c r="G1176" s="221">
        <f>'CONSTRUCTION COST ESTIMATE'!BD1176</f>
        <v>0</v>
      </c>
      <c r="H1176" s="220"/>
      <c r="I1176" s="220">
        <f t="shared" si="458"/>
        <v>0</v>
      </c>
      <c r="J1176" s="220"/>
      <c r="K1176" s="220">
        <f t="shared" si="459"/>
        <v>0</v>
      </c>
      <c r="L1176" s="220"/>
      <c r="M1176" s="220">
        <f t="shared" si="460"/>
        <v>0</v>
      </c>
      <c r="N1176" s="220"/>
      <c r="O1176" s="220">
        <f t="shared" si="461"/>
        <v>0</v>
      </c>
      <c r="P1176" s="220"/>
      <c r="Q1176" s="220">
        <f t="shared" si="462"/>
        <v>0</v>
      </c>
      <c r="R1176" s="220"/>
      <c r="S1176" s="220">
        <f t="shared" si="463"/>
        <v>0</v>
      </c>
      <c r="T1176" s="220"/>
      <c r="U1176" s="220">
        <f t="shared" si="464"/>
        <v>0</v>
      </c>
      <c r="V1176" s="220"/>
      <c r="W1176" s="220">
        <f t="shared" si="465"/>
        <v>0</v>
      </c>
      <c r="X1176" s="220"/>
      <c r="Y1176" s="220">
        <f t="shared" si="466"/>
        <v>0</v>
      </c>
      <c r="Z1176" s="220"/>
      <c r="AA1176" s="220">
        <f t="shared" si="467"/>
        <v>0</v>
      </c>
      <c r="AC1176" s="222" t="e">
        <f t="shared" si="476"/>
        <v>#DIV/0!</v>
      </c>
      <c r="AD1176" s="220" t="e">
        <f t="shared" si="468"/>
        <v>#NUM!</v>
      </c>
      <c r="AE1176" s="223" t="e">
        <f t="shared" si="469"/>
        <v>#NUM!</v>
      </c>
      <c r="AF1176" s="223" t="e">
        <f t="shared" si="470"/>
        <v>#NUM!</v>
      </c>
      <c r="AG1176" s="222" t="e">
        <f t="shared" si="471"/>
        <v>#NUM!</v>
      </c>
      <c r="AI1176" s="220" t="e">
        <f t="shared" si="472"/>
        <v>#DIV/0!</v>
      </c>
      <c r="AJ1176" s="222" t="e">
        <f t="shared" si="473"/>
        <v>#DIV/0!</v>
      </c>
      <c r="AK1176" s="222" t="e">
        <f t="shared" si="474"/>
        <v>#DIV/0!</v>
      </c>
      <c r="AL1176" s="222" t="e">
        <f t="shared" si="475"/>
        <v>#DIV/0!</v>
      </c>
    </row>
    <row r="1177" spans="1:38" s="88" customFormat="1" ht="30" hidden="1" customHeight="1">
      <c r="A1177" s="88">
        <f>'CONSTRUCTION COST ESTIMATE'!A1177</f>
        <v>0</v>
      </c>
      <c r="B1177" s="91">
        <f>'CONSTRUCTION COST ESTIMATE'!B1177</f>
        <v>630.10699999999997</v>
      </c>
      <c r="C1177" s="92" t="str">
        <f>'CONSTRUCTION COST ESTIMATE'!C1177</f>
        <v>SEWER CLEANOUT (21 INCH)</v>
      </c>
      <c r="D1177" s="93" t="str">
        <f>'CONSTRUCTION COST ESTIMATE'!BB1177</f>
        <v>EA</v>
      </c>
      <c r="E1177" s="94">
        <f>'CONSTRUCTION COST ESTIMATE'!BA1177</f>
        <v>0</v>
      </c>
      <c r="F1177" s="220">
        <f>'CONSTRUCTION COST ESTIMATE'!BC1177</f>
        <v>0</v>
      </c>
      <c r="G1177" s="221">
        <f>'CONSTRUCTION COST ESTIMATE'!BD1177</f>
        <v>0</v>
      </c>
      <c r="H1177" s="220"/>
      <c r="I1177" s="220">
        <f t="shared" si="458"/>
        <v>0</v>
      </c>
      <c r="J1177" s="220"/>
      <c r="K1177" s="220">
        <f t="shared" si="459"/>
        <v>0</v>
      </c>
      <c r="L1177" s="220"/>
      <c r="M1177" s="220">
        <f t="shared" si="460"/>
        <v>0</v>
      </c>
      <c r="N1177" s="220"/>
      <c r="O1177" s="220">
        <f t="shared" si="461"/>
        <v>0</v>
      </c>
      <c r="P1177" s="220"/>
      <c r="Q1177" s="220">
        <f t="shared" si="462"/>
        <v>0</v>
      </c>
      <c r="R1177" s="220"/>
      <c r="S1177" s="220">
        <f t="shared" si="463"/>
        <v>0</v>
      </c>
      <c r="T1177" s="220"/>
      <c r="U1177" s="220">
        <f t="shared" si="464"/>
        <v>0</v>
      </c>
      <c r="V1177" s="220"/>
      <c r="W1177" s="220">
        <f t="shared" si="465"/>
        <v>0</v>
      </c>
      <c r="X1177" s="220"/>
      <c r="Y1177" s="220">
        <f t="shared" si="466"/>
        <v>0</v>
      </c>
      <c r="Z1177" s="220"/>
      <c r="AA1177" s="220">
        <f t="shared" si="467"/>
        <v>0</v>
      </c>
      <c r="AC1177" s="222" t="e">
        <f t="shared" si="476"/>
        <v>#DIV/0!</v>
      </c>
      <c r="AD1177" s="220" t="e">
        <f t="shared" si="468"/>
        <v>#NUM!</v>
      </c>
      <c r="AE1177" s="223" t="e">
        <f t="shared" si="469"/>
        <v>#NUM!</v>
      </c>
      <c r="AF1177" s="223" t="e">
        <f t="shared" si="470"/>
        <v>#NUM!</v>
      </c>
      <c r="AG1177" s="222" t="e">
        <f t="shared" si="471"/>
        <v>#NUM!</v>
      </c>
      <c r="AI1177" s="220" t="e">
        <f t="shared" si="472"/>
        <v>#DIV/0!</v>
      </c>
      <c r="AJ1177" s="222" t="e">
        <f t="shared" si="473"/>
        <v>#DIV/0!</v>
      </c>
      <c r="AK1177" s="222" t="e">
        <f t="shared" si="474"/>
        <v>#DIV/0!</v>
      </c>
      <c r="AL1177" s="222" t="e">
        <f t="shared" si="475"/>
        <v>#DIV/0!</v>
      </c>
    </row>
    <row r="1178" spans="1:38" s="88" customFormat="1" ht="30" hidden="1" customHeight="1">
      <c r="A1178" s="88">
        <f>'CONSTRUCTION COST ESTIMATE'!A1178</f>
        <v>0</v>
      </c>
      <c r="B1178" s="91">
        <f>'CONSTRUCTION COST ESTIMATE'!B1178</f>
        <v>630.10799999999995</v>
      </c>
      <c r="C1178" s="92" t="str">
        <f>'CONSTRUCTION COST ESTIMATE'!C1178</f>
        <v>SEWER CLEANOUT (24 INCH)</v>
      </c>
      <c r="D1178" s="93" t="str">
        <f>'CONSTRUCTION COST ESTIMATE'!BB1178</f>
        <v>EA</v>
      </c>
      <c r="E1178" s="94">
        <f>'CONSTRUCTION COST ESTIMATE'!BA1178</f>
        <v>0</v>
      </c>
      <c r="F1178" s="220">
        <f>'CONSTRUCTION COST ESTIMATE'!BC1178</f>
        <v>0</v>
      </c>
      <c r="G1178" s="221">
        <f>'CONSTRUCTION COST ESTIMATE'!BD1178</f>
        <v>0</v>
      </c>
      <c r="H1178" s="220"/>
      <c r="I1178" s="220">
        <f t="shared" si="458"/>
        <v>0</v>
      </c>
      <c r="J1178" s="220"/>
      <c r="K1178" s="220">
        <f t="shared" si="459"/>
        <v>0</v>
      </c>
      <c r="L1178" s="220"/>
      <c r="M1178" s="220">
        <f t="shared" si="460"/>
        <v>0</v>
      </c>
      <c r="N1178" s="220"/>
      <c r="O1178" s="220">
        <f t="shared" si="461"/>
        <v>0</v>
      </c>
      <c r="P1178" s="220"/>
      <c r="Q1178" s="220">
        <f t="shared" si="462"/>
        <v>0</v>
      </c>
      <c r="R1178" s="220"/>
      <c r="S1178" s="220">
        <f t="shared" si="463"/>
        <v>0</v>
      </c>
      <c r="T1178" s="220"/>
      <c r="U1178" s="220">
        <f t="shared" si="464"/>
        <v>0</v>
      </c>
      <c r="V1178" s="220"/>
      <c r="W1178" s="220">
        <f t="shared" si="465"/>
        <v>0</v>
      </c>
      <c r="X1178" s="220"/>
      <c r="Y1178" s="220">
        <f t="shared" si="466"/>
        <v>0</v>
      </c>
      <c r="Z1178" s="220"/>
      <c r="AA1178" s="220">
        <f t="shared" si="467"/>
        <v>0</v>
      </c>
      <c r="AC1178" s="222" t="e">
        <f t="shared" ref="AC1178:AC1209" si="477">I1178/$I$1460</f>
        <v>#DIV/0!</v>
      </c>
      <c r="AD1178" s="220" t="e">
        <f t="shared" si="468"/>
        <v>#NUM!</v>
      </c>
      <c r="AE1178" s="223" t="e">
        <f t="shared" si="469"/>
        <v>#NUM!</v>
      </c>
      <c r="AF1178" s="223" t="e">
        <f t="shared" si="470"/>
        <v>#NUM!</v>
      </c>
      <c r="AG1178" s="222" t="e">
        <f t="shared" si="471"/>
        <v>#NUM!</v>
      </c>
      <c r="AI1178" s="220" t="e">
        <f t="shared" si="472"/>
        <v>#DIV/0!</v>
      </c>
      <c r="AJ1178" s="222" t="e">
        <f t="shared" si="473"/>
        <v>#DIV/0!</v>
      </c>
      <c r="AK1178" s="222" t="e">
        <f t="shared" si="474"/>
        <v>#DIV/0!</v>
      </c>
      <c r="AL1178" s="222" t="e">
        <f t="shared" si="475"/>
        <v>#DIV/0!</v>
      </c>
    </row>
    <row r="1179" spans="1:38" s="88" customFormat="1" ht="30" hidden="1" customHeight="1">
      <c r="A1179" s="88">
        <f>'CONSTRUCTION COST ESTIMATE'!A1179</f>
        <v>0</v>
      </c>
      <c r="B1179" s="91">
        <f>'CONSTRUCTION COST ESTIMATE'!B1179</f>
        <v>630.10900000000004</v>
      </c>
      <c r="C1179" s="92" t="str">
        <f>'CONSTRUCTION COST ESTIMATE'!C1179</f>
        <v>SEWER CLEANOUT (30 INCH)</v>
      </c>
      <c r="D1179" s="93" t="str">
        <f>'CONSTRUCTION COST ESTIMATE'!BB1179</f>
        <v>EA</v>
      </c>
      <c r="E1179" s="94">
        <f>'CONSTRUCTION COST ESTIMATE'!BA1179</f>
        <v>0</v>
      </c>
      <c r="F1179" s="220">
        <f>'CONSTRUCTION COST ESTIMATE'!BC1179</f>
        <v>0</v>
      </c>
      <c r="G1179" s="221">
        <f>'CONSTRUCTION COST ESTIMATE'!BD1179</f>
        <v>0</v>
      </c>
      <c r="H1179" s="220"/>
      <c r="I1179" s="220">
        <f t="shared" si="458"/>
        <v>0</v>
      </c>
      <c r="J1179" s="220"/>
      <c r="K1179" s="220">
        <f t="shared" si="459"/>
        <v>0</v>
      </c>
      <c r="L1179" s="220"/>
      <c r="M1179" s="220">
        <f t="shared" si="460"/>
        <v>0</v>
      </c>
      <c r="N1179" s="220"/>
      <c r="O1179" s="220">
        <f t="shared" si="461"/>
        <v>0</v>
      </c>
      <c r="P1179" s="220"/>
      <c r="Q1179" s="220">
        <f t="shared" si="462"/>
        <v>0</v>
      </c>
      <c r="R1179" s="220"/>
      <c r="S1179" s="220">
        <f t="shared" si="463"/>
        <v>0</v>
      </c>
      <c r="T1179" s="220"/>
      <c r="U1179" s="220">
        <f t="shared" si="464"/>
        <v>0</v>
      </c>
      <c r="V1179" s="220"/>
      <c r="W1179" s="220">
        <f t="shared" si="465"/>
        <v>0</v>
      </c>
      <c r="X1179" s="220"/>
      <c r="Y1179" s="220">
        <f t="shared" si="466"/>
        <v>0</v>
      </c>
      <c r="Z1179" s="220"/>
      <c r="AA1179" s="220">
        <f t="shared" si="467"/>
        <v>0</v>
      </c>
      <c r="AC1179" s="222" t="e">
        <f t="shared" si="477"/>
        <v>#DIV/0!</v>
      </c>
      <c r="AD1179" s="220" t="e">
        <f t="shared" si="468"/>
        <v>#NUM!</v>
      </c>
      <c r="AE1179" s="223" t="e">
        <f t="shared" si="469"/>
        <v>#NUM!</v>
      </c>
      <c r="AF1179" s="223" t="e">
        <f t="shared" si="470"/>
        <v>#NUM!</v>
      </c>
      <c r="AG1179" s="222" t="e">
        <f t="shared" si="471"/>
        <v>#NUM!</v>
      </c>
      <c r="AI1179" s="220" t="e">
        <f t="shared" si="472"/>
        <v>#DIV/0!</v>
      </c>
      <c r="AJ1179" s="222" t="e">
        <f t="shared" si="473"/>
        <v>#DIV/0!</v>
      </c>
      <c r="AK1179" s="222" t="e">
        <f t="shared" si="474"/>
        <v>#DIV/0!</v>
      </c>
      <c r="AL1179" s="222" t="e">
        <f t="shared" si="475"/>
        <v>#DIV/0!</v>
      </c>
    </row>
    <row r="1180" spans="1:38" s="88" customFormat="1" ht="30" hidden="1" customHeight="1">
      <c r="A1180" s="88">
        <f>'CONSTRUCTION COST ESTIMATE'!A1180</f>
        <v>0</v>
      </c>
      <c r="B1180" s="91">
        <f>'CONSTRUCTION COST ESTIMATE'!B1180</f>
        <v>630.11</v>
      </c>
      <c r="C1180" s="92" t="str">
        <f>'CONSTRUCTION COST ESTIMATE'!C1180</f>
        <v>SEWER CLEANOUT (36 INCH)</v>
      </c>
      <c r="D1180" s="93" t="str">
        <f>'CONSTRUCTION COST ESTIMATE'!BB1180</f>
        <v>EA</v>
      </c>
      <c r="E1180" s="94">
        <f>'CONSTRUCTION COST ESTIMATE'!BA1180</f>
        <v>0</v>
      </c>
      <c r="F1180" s="220">
        <f>'CONSTRUCTION COST ESTIMATE'!BC1180</f>
        <v>0</v>
      </c>
      <c r="G1180" s="221">
        <f>'CONSTRUCTION COST ESTIMATE'!BD1180</f>
        <v>0</v>
      </c>
      <c r="H1180" s="220"/>
      <c r="I1180" s="220">
        <f t="shared" ref="I1180:I1248" si="478">$E1180*H1180</f>
        <v>0</v>
      </c>
      <c r="J1180" s="220"/>
      <c r="K1180" s="220">
        <f t="shared" ref="K1180:K1248" si="479">$E1180*J1180</f>
        <v>0</v>
      </c>
      <c r="L1180" s="220"/>
      <c r="M1180" s="220">
        <f t="shared" ref="M1180:M1248" si="480">$E1180*L1180</f>
        <v>0</v>
      </c>
      <c r="N1180" s="220"/>
      <c r="O1180" s="220">
        <f t="shared" ref="O1180:O1248" si="481">$E1180*N1180</f>
        <v>0</v>
      </c>
      <c r="P1180" s="220"/>
      <c r="Q1180" s="220">
        <f t="shared" ref="Q1180:Q1248" si="482">$E1180*P1180</f>
        <v>0</v>
      </c>
      <c r="R1180" s="220"/>
      <c r="S1180" s="220">
        <f t="shared" ref="S1180:S1248" si="483">$E1180*R1180</f>
        <v>0</v>
      </c>
      <c r="T1180" s="220"/>
      <c r="U1180" s="220">
        <f t="shared" ref="U1180:U1248" si="484">$E1180*T1180</f>
        <v>0</v>
      </c>
      <c r="V1180" s="220"/>
      <c r="W1180" s="220">
        <f t="shared" ref="W1180:W1248" si="485">$E1180*V1180</f>
        <v>0</v>
      </c>
      <c r="X1180" s="220"/>
      <c r="Y1180" s="220">
        <f t="shared" ref="Y1180:Y1248" si="486">$E1180*X1180</f>
        <v>0</v>
      </c>
      <c r="Z1180" s="220"/>
      <c r="AA1180" s="220">
        <f t="shared" ref="AA1180:AA1248" si="487">$E1180*Z1180</f>
        <v>0</v>
      </c>
      <c r="AC1180" s="222" t="e">
        <f t="shared" si="477"/>
        <v>#DIV/0!</v>
      </c>
      <c r="AD1180" s="220" t="e">
        <f t="shared" ref="AD1180:AD1248" si="488">MEDIAN(H1180,J1180,L1180,N1180,P1180,R1180,T1180,V1180,X1180,Z1180)</f>
        <v>#NUM!</v>
      </c>
      <c r="AE1180" s="223" t="e">
        <f t="shared" ref="AE1180:AE1248" si="489">IF(H1180&gt;AD1180,"X","")</f>
        <v>#NUM!</v>
      </c>
      <c r="AF1180" s="223" t="e">
        <f t="shared" ref="AF1180:AF1248" si="490">IF(H1180&lt;AD1180,"X","")</f>
        <v>#NUM!</v>
      </c>
      <c r="AG1180" s="222" t="e">
        <f t="shared" ref="AG1180:AG1248" si="491">H1180/AD1180</f>
        <v>#NUM!</v>
      </c>
      <c r="AI1180" s="220" t="e">
        <f t="shared" ref="AI1180:AI1248" si="492">AVERAGE(H1180,J1180,L1180,N1180,P1180,R1180,T1180,V1180,X1180,Z1180)</f>
        <v>#DIV/0!</v>
      </c>
      <c r="AJ1180" s="222" t="e">
        <f t="shared" ref="AJ1180:AJ1248" si="493">AI1180/F1180</f>
        <v>#DIV/0!</v>
      </c>
      <c r="AK1180" s="222" t="e">
        <f t="shared" ref="AK1180:AK1248" si="494">H1180/F1180</f>
        <v>#DIV/0!</v>
      </c>
      <c r="AL1180" s="222" t="e">
        <f t="shared" ref="AL1180:AL1248" si="495">H1180/AI1180</f>
        <v>#DIV/0!</v>
      </c>
    </row>
    <row r="1181" spans="1:38" s="88" customFormat="1" ht="30" hidden="1" customHeight="1">
      <c r="A1181" s="88">
        <f>'CONSTRUCTION COST ESTIMATE'!A1181</f>
        <v>0</v>
      </c>
      <c r="B1181" s="91">
        <f>'CONSTRUCTION COST ESTIMATE'!B1181</f>
        <v>630.12</v>
      </c>
      <c r="C1181" s="92" t="str">
        <f>'CONSTRUCTION COST ESTIMATE'!C1181</f>
        <v>C900 PVC UTILITY CROSSING (4 INCH)</v>
      </c>
      <c r="D1181" s="93" t="str">
        <f>'CONSTRUCTION COST ESTIMATE'!BB1181</f>
        <v>LF</v>
      </c>
      <c r="E1181" s="94">
        <f>'CONSTRUCTION COST ESTIMATE'!BA1181</f>
        <v>0</v>
      </c>
      <c r="F1181" s="220">
        <f>'CONSTRUCTION COST ESTIMATE'!BC1181</f>
        <v>0</v>
      </c>
      <c r="G1181" s="221">
        <f>'CONSTRUCTION COST ESTIMATE'!BD1181</f>
        <v>0</v>
      </c>
      <c r="H1181" s="220"/>
      <c r="I1181" s="220">
        <f t="shared" si="478"/>
        <v>0</v>
      </c>
      <c r="J1181" s="220"/>
      <c r="K1181" s="220">
        <f t="shared" si="479"/>
        <v>0</v>
      </c>
      <c r="L1181" s="220"/>
      <c r="M1181" s="220">
        <f t="shared" si="480"/>
        <v>0</v>
      </c>
      <c r="N1181" s="220"/>
      <c r="O1181" s="220">
        <f t="shared" si="481"/>
        <v>0</v>
      </c>
      <c r="P1181" s="220"/>
      <c r="Q1181" s="220">
        <f t="shared" si="482"/>
        <v>0</v>
      </c>
      <c r="R1181" s="220"/>
      <c r="S1181" s="220">
        <f t="shared" si="483"/>
        <v>0</v>
      </c>
      <c r="T1181" s="220"/>
      <c r="U1181" s="220">
        <f t="shared" si="484"/>
        <v>0</v>
      </c>
      <c r="V1181" s="220"/>
      <c r="W1181" s="220">
        <f t="shared" si="485"/>
        <v>0</v>
      </c>
      <c r="X1181" s="220"/>
      <c r="Y1181" s="220">
        <f t="shared" si="486"/>
        <v>0</v>
      </c>
      <c r="Z1181" s="220"/>
      <c r="AA1181" s="220">
        <f t="shared" si="487"/>
        <v>0</v>
      </c>
      <c r="AC1181" s="222" t="e">
        <f t="shared" si="477"/>
        <v>#DIV/0!</v>
      </c>
      <c r="AD1181" s="220" t="e">
        <f t="shared" si="488"/>
        <v>#NUM!</v>
      </c>
      <c r="AE1181" s="223" t="e">
        <f t="shared" si="489"/>
        <v>#NUM!</v>
      </c>
      <c r="AF1181" s="223" t="e">
        <f t="shared" si="490"/>
        <v>#NUM!</v>
      </c>
      <c r="AG1181" s="222" t="e">
        <f t="shared" si="491"/>
        <v>#NUM!</v>
      </c>
      <c r="AI1181" s="220" t="e">
        <f t="shared" si="492"/>
        <v>#DIV/0!</v>
      </c>
      <c r="AJ1181" s="222" t="e">
        <f t="shared" si="493"/>
        <v>#DIV/0!</v>
      </c>
      <c r="AK1181" s="222" t="e">
        <f t="shared" si="494"/>
        <v>#DIV/0!</v>
      </c>
      <c r="AL1181" s="222" t="e">
        <f t="shared" si="495"/>
        <v>#DIV/0!</v>
      </c>
    </row>
    <row r="1182" spans="1:38" s="88" customFormat="1" ht="30" hidden="1" customHeight="1">
      <c r="A1182" s="88">
        <f>'CONSTRUCTION COST ESTIMATE'!A1182</f>
        <v>0</v>
      </c>
      <c r="B1182" s="91">
        <f>'CONSTRUCTION COST ESTIMATE'!B1182</f>
        <v>630.12099999999998</v>
      </c>
      <c r="C1182" s="92" t="str">
        <f>'CONSTRUCTION COST ESTIMATE'!C1182</f>
        <v>C900 PVC UTILITY CROSSING (6 INCH)</v>
      </c>
      <c r="D1182" s="93" t="str">
        <f>'CONSTRUCTION COST ESTIMATE'!BB1182</f>
        <v>LF</v>
      </c>
      <c r="E1182" s="94">
        <f>'CONSTRUCTION COST ESTIMATE'!BA1182</f>
        <v>0</v>
      </c>
      <c r="F1182" s="220">
        <f>'CONSTRUCTION COST ESTIMATE'!BC1182</f>
        <v>0</v>
      </c>
      <c r="G1182" s="221">
        <f>'CONSTRUCTION COST ESTIMATE'!BD1182</f>
        <v>0</v>
      </c>
      <c r="H1182" s="220"/>
      <c r="I1182" s="220">
        <f t="shared" si="478"/>
        <v>0</v>
      </c>
      <c r="J1182" s="220"/>
      <c r="K1182" s="220">
        <f t="shared" si="479"/>
        <v>0</v>
      </c>
      <c r="L1182" s="220"/>
      <c r="M1182" s="220">
        <f t="shared" si="480"/>
        <v>0</v>
      </c>
      <c r="N1182" s="220"/>
      <c r="O1182" s="220">
        <f t="shared" si="481"/>
        <v>0</v>
      </c>
      <c r="P1182" s="220"/>
      <c r="Q1182" s="220">
        <f t="shared" si="482"/>
        <v>0</v>
      </c>
      <c r="R1182" s="220"/>
      <c r="S1182" s="220">
        <f t="shared" si="483"/>
        <v>0</v>
      </c>
      <c r="T1182" s="220"/>
      <c r="U1182" s="220">
        <f t="shared" si="484"/>
        <v>0</v>
      </c>
      <c r="V1182" s="220"/>
      <c r="W1182" s="220">
        <f t="shared" si="485"/>
        <v>0</v>
      </c>
      <c r="X1182" s="220"/>
      <c r="Y1182" s="220">
        <f t="shared" si="486"/>
        <v>0</v>
      </c>
      <c r="Z1182" s="220"/>
      <c r="AA1182" s="220">
        <f t="shared" si="487"/>
        <v>0</v>
      </c>
      <c r="AC1182" s="222" t="e">
        <f t="shared" si="477"/>
        <v>#DIV/0!</v>
      </c>
      <c r="AD1182" s="220" t="e">
        <f t="shared" si="488"/>
        <v>#NUM!</v>
      </c>
      <c r="AE1182" s="223" t="e">
        <f t="shared" si="489"/>
        <v>#NUM!</v>
      </c>
      <c r="AF1182" s="223" t="e">
        <f t="shared" si="490"/>
        <v>#NUM!</v>
      </c>
      <c r="AG1182" s="222" t="e">
        <f t="shared" si="491"/>
        <v>#NUM!</v>
      </c>
      <c r="AI1182" s="220" t="e">
        <f t="shared" si="492"/>
        <v>#DIV/0!</v>
      </c>
      <c r="AJ1182" s="222" t="e">
        <f t="shared" si="493"/>
        <v>#DIV/0!</v>
      </c>
      <c r="AK1182" s="222" t="e">
        <f t="shared" si="494"/>
        <v>#DIV/0!</v>
      </c>
      <c r="AL1182" s="222" t="e">
        <f t="shared" si="495"/>
        <v>#DIV/0!</v>
      </c>
    </row>
    <row r="1183" spans="1:38" s="88" customFormat="1" ht="30" hidden="1" customHeight="1">
      <c r="A1183" s="88">
        <f>'CONSTRUCTION COST ESTIMATE'!A1183</f>
        <v>0</v>
      </c>
      <c r="B1183" s="91">
        <f>'CONSTRUCTION COST ESTIMATE'!B1183</f>
        <v>630.12199999999996</v>
      </c>
      <c r="C1183" s="92" t="str">
        <f>'CONSTRUCTION COST ESTIMATE'!C1183</f>
        <v>C900 PVC UTILITY CROSSING (8 INCH)</v>
      </c>
      <c r="D1183" s="93" t="str">
        <f>'CONSTRUCTION COST ESTIMATE'!BB1183</f>
        <v>LF</v>
      </c>
      <c r="E1183" s="94">
        <f>'CONSTRUCTION COST ESTIMATE'!BA1183</f>
        <v>0</v>
      </c>
      <c r="F1183" s="220">
        <f>'CONSTRUCTION COST ESTIMATE'!BC1183</f>
        <v>0</v>
      </c>
      <c r="G1183" s="221">
        <f>'CONSTRUCTION COST ESTIMATE'!BD1183</f>
        <v>0</v>
      </c>
      <c r="H1183" s="220"/>
      <c r="I1183" s="220">
        <f t="shared" si="478"/>
        <v>0</v>
      </c>
      <c r="J1183" s="220"/>
      <c r="K1183" s="220">
        <f t="shared" si="479"/>
        <v>0</v>
      </c>
      <c r="L1183" s="220"/>
      <c r="M1183" s="220">
        <f t="shared" si="480"/>
        <v>0</v>
      </c>
      <c r="N1183" s="220"/>
      <c r="O1183" s="220">
        <f t="shared" si="481"/>
        <v>0</v>
      </c>
      <c r="P1183" s="220"/>
      <c r="Q1183" s="220">
        <f t="shared" si="482"/>
        <v>0</v>
      </c>
      <c r="R1183" s="220"/>
      <c r="S1183" s="220">
        <f t="shared" si="483"/>
        <v>0</v>
      </c>
      <c r="T1183" s="220"/>
      <c r="U1183" s="220">
        <f t="shared" si="484"/>
        <v>0</v>
      </c>
      <c r="V1183" s="220"/>
      <c r="W1183" s="220">
        <f t="shared" si="485"/>
        <v>0</v>
      </c>
      <c r="X1183" s="220"/>
      <c r="Y1183" s="220">
        <f t="shared" si="486"/>
        <v>0</v>
      </c>
      <c r="Z1183" s="220"/>
      <c r="AA1183" s="220">
        <f t="shared" si="487"/>
        <v>0</v>
      </c>
      <c r="AC1183" s="222" t="e">
        <f t="shared" si="477"/>
        <v>#DIV/0!</v>
      </c>
      <c r="AD1183" s="220" t="e">
        <f t="shared" si="488"/>
        <v>#NUM!</v>
      </c>
      <c r="AE1183" s="223" t="e">
        <f t="shared" si="489"/>
        <v>#NUM!</v>
      </c>
      <c r="AF1183" s="223" t="e">
        <f t="shared" si="490"/>
        <v>#NUM!</v>
      </c>
      <c r="AG1183" s="222" t="e">
        <f t="shared" si="491"/>
        <v>#NUM!</v>
      </c>
      <c r="AI1183" s="220" t="e">
        <f t="shared" si="492"/>
        <v>#DIV/0!</v>
      </c>
      <c r="AJ1183" s="222" t="e">
        <f t="shared" si="493"/>
        <v>#DIV/0!</v>
      </c>
      <c r="AK1183" s="222" t="e">
        <f t="shared" si="494"/>
        <v>#DIV/0!</v>
      </c>
      <c r="AL1183" s="222" t="e">
        <f t="shared" si="495"/>
        <v>#DIV/0!</v>
      </c>
    </row>
    <row r="1184" spans="1:38" s="88" customFormat="1" ht="30" hidden="1" customHeight="1">
      <c r="A1184" s="88">
        <f>'CONSTRUCTION COST ESTIMATE'!A1184</f>
        <v>0</v>
      </c>
      <c r="B1184" s="91">
        <f>'CONSTRUCTION COST ESTIMATE'!B1184</f>
        <v>630.12300000000005</v>
      </c>
      <c r="C1184" s="92" t="str">
        <f>'CONSTRUCTION COST ESTIMATE'!C1184</f>
        <v>C900 PVC UTILITY CROSSING (10 INCH)</v>
      </c>
      <c r="D1184" s="93" t="str">
        <f>'CONSTRUCTION COST ESTIMATE'!BB1184</f>
        <v>LF</v>
      </c>
      <c r="E1184" s="94">
        <f>'CONSTRUCTION COST ESTIMATE'!BA1184</f>
        <v>0</v>
      </c>
      <c r="F1184" s="220">
        <f>'CONSTRUCTION COST ESTIMATE'!BC1184</f>
        <v>0</v>
      </c>
      <c r="G1184" s="221">
        <f>'CONSTRUCTION COST ESTIMATE'!BD1184</f>
        <v>0</v>
      </c>
      <c r="H1184" s="220"/>
      <c r="I1184" s="220">
        <f t="shared" si="478"/>
        <v>0</v>
      </c>
      <c r="J1184" s="220"/>
      <c r="K1184" s="220">
        <f t="shared" si="479"/>
        <v>0</v>
      </c>
      <c r="L1184" s="220"/>
      <c r="M1184" s="220">
        <f t="shared" si="480"/>
        <v>0</v>
      </c>
      <c r="N1184" s="220"/>
      <c r="O1184" s="220">
        <f t="shared" si="481"/>
        <v>0</v>
      </c>
      <c r="P1184" s="220"/>
      <c r="Q1184" s="220">
        <f t="shared" si="482"/>
        <v>0</v>
      </c>
      <c r="R1184" s="220"/>
      <c r="S1184" s="220">
        <f t="shared" si="483"/>
        <v>0</v>
      </c>
      <c r="T1184" s="220"/>
      <c r="U1184" s="220">
        <f t="shared" si="484"/>
        <v>0</v>
      </c>
      <c r="V1184" s="220"/>
      <c r="W1184" s="220">
        <f t="shared" si="485"/>
        <v>0</v>
      </c>
      <c r="X1184" s="220"/>
      <c r="Y1184" s="220">
        <f t="shared" si="486"/>
        <v>0</v>
      </c>
      <c r="Z1184" s="220"/>
      <c r="AA1184" s="220">
        <f t="shared" si="487"/>
        <v>0</v>
      </c>
      <c r="AC1184" s="222" t="e">
        <f t="shared" si="477"/>
        <v>#DIV/0!</v>
      </c>
      <c r="AD1184" s="220" t="e">
        <f t="shared" si="488"/>
        <v>#NUM!</v>
      </c>
      <c r="AE1184" s="223" t="e">
        <f t="shared" si="489"/>
        <v>#NUM!</v>
      </c>
      <c r="AF1184" s="223" t="e">
        <f t="shared" si="490"/>
        <v>#NUM!</v>
      </c>
      <c r="AG1184" s="222" t="e">
        <f t="shared" si="491"/>
        <v>#NUM!</v>
      </c>
      <c r="AI1184" s="220" t="e">
        <f t="shared" si="492"/>
        <v>#DIV/0!</v>
      </c>
      <c r="AJ1184" s="222" t="e">
        <f t="shared" si="493"/>
        <v>#DIV/0!</v>
      </c>
      <c r="AK1184" s="222" t="e">
        <f t="shared" si="494"/>
        <v>#DIV/0!</v>
      </c>
      <c r="AL1184" s="222" t="e">
        <f t="shared" si="495"/>
        <v>#DIV/0!</v>
      </c>
    </row>
    <row r="1185" spans="1:38" s="88" customFormat="1" ht="30" hidden="1" customHeight="1">
      <c r="A1185" s="88">
        <f>'CONSTRUCTION COST ESTIMATE'!A1185</f>
        <v>0</v>
      </c>
      <c r="B1185" s="91">
        <f>'CONSTRUCTION COST ESTIMATE'!B1185</f>
        <v>630.12400000000002</v>
      </c>
      <c r="C1185" s="92" t="str">
        <f>'CONSTRUCTION COST ESTIMATE'!C1185</f>
        <v>C900 PVC UTILITY CROSSING (12 INCH)</v>
      </c>
      <c r="D1185" s="93" t="str">
        <f>'CONSTRUCTION COST ESTIMATE'!BB1185</f>
        <v>LF</v>
      </c>
      <c r="E1185" s="94">
        <f>'CONSTRUCTION COST ESTIMATE'!BA1185</f>
        <v>0</v>
      </c>
      <c r="F1185" s="220">
        <f>'CONSTRUCTION COST ESTIMATE'!BC1185</f>
        <v>0</v>
      </c>
      <c r="G1185" s="221">
        <f>'CONSTRUCTION COST ESTIMATE'!BD1185</f>
        <v>0</v>
      </c>
      <c r="H1185" s="220"/>
      <c r="I1185" s="220">
        <f t="shared" si="478"/>
        <v>0</v>
      </c>
      <c r="J1185" s="220"/>
      <c r="K1185" s="220">
        <f t="shared" si="479"/>
        <v>0</v>
      </c>
      <c r="L1185" s="220"/>
      <c r="M1185" s="220">
        <f t="shared" si="480"/>
        <v>0</v>
      </c>
      <c r="N1185" s="220"/>
      <c r="O1185" s="220">
        <f t="shared" si="481"/>
        <v>0</v>
      </c>
      <c r="P1185" s="220"/>
      <c r="Q1185" s="220">
        <f t="shared" si="482"/>
        <v>0</v>
      </c>
      <c r="R1185" s="220"/>
      <c r="S1185" s="220">
        <f t="shared" si="483"/>
        <v>0</v>
      </c>
      <c r="T1185" s="220"/>
      <c r="U1185" s="220">
        <f t="shared" si="484"/>
        <v>0</v>
      </c>
      <c r="V1185" s="220"/>
      <c r="W1185" s="220">
        <f t="shared" si="485"/>
        <v>0</v>
      </c>
      <c r="X1185" s="220"/>
      <c r="Y1185" s="220">
        <f t="shared" si="486"/>
        <v>0</v>
      </c>
      <c r="Z1185" s="220"/>
      <c r="AA1185" s="220">
        <f t="shared" si="487"/>
        <v>0</v>
      </c>
      <c r="AC1185" s="222" t="e">
        <f t="shared" si="477"/>
        <v>#DIV/0!</v>
      </c>
      <c r="AD1185" s="220" t="e">
        <f t="shared" si="488"/>
        <v>#NUM!</v>
      </c>
      <c r="AE1185" s="223" t="e">
        <f t="shared" si="489"/>
        <v>#NUM!</v>
      </c>
      <c r="AF1185" s="223" t="e">
        <f t="shared" si="490"/>
        <v>#NUM!</v>
      </c>
      <c r="AG1185" s="222" t="e">
        <f t="shared" si="491"/>
        <v>#NUM!</v>
      </c>
      <c r="AI1185" s="220" t="e">
        <f t="shared" si="492"/>
        <v>#DIV/0!</v>
      </c>
      <c r="AJ1185" s="222" t="e">
        <f t="shared" si="493"/>
        <v>#DIV/0!</v>
      </c>
      <c r="AK1185" s="222" t="e">
        <f t="shared" si="494"/>
        <v>#DIV/0!</v>
      </c>
      <c r="AL1185" s="222" t="e">
        <f t="shared" si="495"/>
        <v>#DIV/0!</v>
      </c>
    </row>
    <row r="1186" spans="1:38" s="88" customFormat="1" ht="30" hidden="1" customHeight="1">
      <c r="A1186" s="88">
        <f>'CONSTRUCTION COST ESTIMATE'!A1186</f>
        <v>0</v>
      </c>
      <c r="B1186" s="91">
        <f>'CONSTRUCTION COST ESTIMATE'!B1186</f>
        <v>630.125</v>
      </c>
      <c r="C1186" s="92" t="str">
        <f>'CONSTRUCTION COST ESTIMATE'!C1186</f>
        <v>C900 PVC UTILITY CROSSING (15 INCH)</v>
      </c>
      <c r="D1186" s="93" t="str">
        <f>'CONSTRUCTION COST ESTIMATE'!BB1186</f>
        <v>LF</v>
      </c>
      <c r="E1186" s="94">
        <f>'CONSTRUCTION COST ESTIMATE'!BA1186</f>
        <v>0</v>
      </c>
      <c r="F1186" s="220">
        <f>'CONSTRUCTION COST ESTIMATE'!BC1186</f>
        <v>0</v>
      </c>
      <c r="G1186" s="221">
        <f>'CONSTRUCTION COST ESTIMATE'!BD1186</f>
        <v>0</v>
      </c>
      <c r="H1186" s="220"/>
      <c r="I1186" s="220">
        <f t="shared" si="478"/>
        <v>0</v>
      </c>
      <c r="J1186" s="220"/>
      <c r="K1186" s="220">
        <f t="shared" si="479"/>
        <v>0</v>
      </c>
      <c r="L1186" s="220"/>
      <c r="M1186" s="220">
        <f t="shared" si="480"/>
        <v>0</v>
      </c>
      <c r="N1186" s="220"/>
      <c r="O1186" s="220">
        <f t="shared" si="481"/>
        <v>0</v>
      </c>
      <c r="P1186" s="220"/>
      <c r="Q1186" s="220">
        <f t="shared" si="482"/>
        <v>0</v>
      </c>
      <c r="R1186" s="220"/>
      <c r="S1186" s="220">
        <f t="shared" si="483"/>
        <v>0</v>
      </c>
      <c r="T1186" s="220"/>
      <c r="U1186" s="220">
        <f t="shared" si="484"/>
        <v>0</v>
      </c>
      <c r="V1186" s="220"/>
      <c r="W1186" s="220">
        <f t="shared" si="485"/>
        <v>0</v>
      </c>
      <c r="X1186" s="220"/>
      <c r="Y1186" s="220">
        <f t="shared" si="486"/>
        <v>0</v>
      </c>
      <c r="Z1186" s="220"/>
      <c r="AA1186" s="220">
        <f t="shared" si="487"/>
        <v>0</v>
      </c>
      <c r="AC1186" s="222" t="e">
        <f t="shared" si="477"/>
        <v>#DIV/0!</v>
      </c>
      <c r="AD1186" s="220" t="e">
        <f t="shared" si="488"/>
        <v>#NUM!</v>
      </c>
      <c r="AE1186" s="223" t="e">
        <f t="shared" si="489"/>
        <v>#NUM!</v>
      </c>
      <c r="AF1186" s="223" t="e">
        <f t="shared" si="490"/>
        <v>#NUM!</v>
      </c>
      <c r="AG1186" s="222" t="e">
        <f t="shared" si="491"/>
        <v>#NUM!</v>
      </c>
      <c r="AI1186" s="220" t="e">
        <f t="shared" si="492"/>
        <v>#DIV/0!</v>
      </c>
      <c r="AJ1186" s="222" t="e">
        <f t="shared" si="493"/>
        <v>#DIV/0!</v>
      </c>
      <c r="AK1186" s="222" t="e">
        <f t="shared" si="494"/>
        <v>#DIV/0!</v>
      </c>
      <c r="AL1186" s="222" t="e">
        <f t="shared" si="495"/>
        <v>#DIV/0!</v>
      </c>
    </row>
    <row r="1187" spans="1:38" s="88" customFormat="1" ht="30" hidden="1" customHeight="1">
      <c r="A1187" s="88">
        <f>'CONSTRUCTION COST ESTIMATE'!A1187</f>
        <v>0</v>
      </c>
      <c r="B1187" s="91">
        <f>'CONSTRUCTION COST ESTIMATE'!B1187</f>
        <v>630.12599999999998</v>
      </c>
      <c r="C1187" s="92" t="str">
        <f>'CONSTRUCTION COST ESTIMATE'!C1187</f>
        <v>C900 PVC UTILITY CROSSING (18 INCH)</v>
      </c>
      <c r="D1187" s="93" t="str">
        <f>'CONSTRUCTION COST ESTIMATE'!BB1187</f>
        <v>LF</v>
      </c>
      <c r="E1187" s="94">
        <f>'CONSTRUCTION COST ESTIMATE'!BA1187</f>
        <v>0</v>
      </c>
      <c r="F1187" s="220">
        <f>'CONSTRUCTION COST ESTIMATE'!BC1187</f>
        <v>0</v>
      </c>
      <c r="G1187" s="221">
        <f>'CONSTRUCTION COST ESTIMATE'!BD1187</f>
        <v>0</v>
      </c>
      <c r="H1187" s="220"/>
      <c r="I1187" s="220">
        <f t="shared" si="478"/>
        <v>0</v>
      </c>
      <c r="J1187" s="220"/>
      <c r="K1187" s="220">
        <f t="shared" si="479"/>
        <v>0</v>
      </c>
      <c r="L1187" s="220"/>
      <c r="M1187" s="220">
        <f t="shared" si="480"/>
        <v>0</v>
      </c>
      <c r="N1187" s="220"/>
      <c r="O1187" s="220">
        <f t="shared" si="481"/>
        <v>0</v>
      </c>
      <c r="P1187" s="220"/>
      <c r="Q1187" s="220">
        <f t="shared" si="482"/>
        <v>0</v>
      </c>
      <c r="R1187" s="220"/>
      <c r="S1187" s="220">
        <f t="shared" si="483"/>
        <v>0</v>
      </c>
      <c r="T1187" s="220"/>
      <c r="U1187" s="220">
        <f t="shared" si="484"/>
        <v>0</v>
      </c>
      <c r="V1187" s="220"/>
      <c r="W1187" s="220">
        <f t="shared" si="485"/>
        <v>0</v>
      </c>
      <c r="X1187" s="220"/>
      <c r="Y1187" s="220">
        <f t="shared" si="486"/>
        <v>0</v>
      </c>
      <c r="Z1187" s="220"/>
      <c r="AA1187" s="220">
        <f t="shared" si="487"/>
        <v>0</v>
      </c>
      <c r="AC1187" s="222" t="e">
        <f t="shared" si="477"/>
        <v>#DIV/0!</v>
      </c>
      <c r="AD1187" s="220" t="e">
        <f t="shared" si="488"/>
        <v>#NUM!</v>
      </c>
      <c r="AE1187" s="223" t="e">
        <f t="shared" si="489"/>
        <v>#NUM!</v>
      </c>
      <c r="AF1187" s="223" t="e">
        <f t="shared" si="490"/>
        <v>#NUM!</v>
      </c>
      <c r="AG1187" s="222" t="e">
        <f t="shared" si="491"/>
        <v>#NUM!</v>
      </c>
      <c r="AI1187" s="220" t="e">
        <f t="shared" si="492"/>
        <v>#DIV/0!</v>
      </c>
      <c r="AJ1187" s="222" t="e">
        <f t="shared" si="493"/>
        <v>#DIV/0!</v>
      </c>
      <c r="AK1187" s="222" t="e">
        <f t="shared" si="494"/>
        <v>#DIV/0!</v>
      </c>
      <c r="AL1187" s="222" t="e">
        <f t="shared" si="495"/>
        <v>#DIV/0!</v>
      </c>
    </row>
    <row r="1188" spans="1:38" s="88" customFormat="1" ht="30" hidden="1" customHeight="1">
      <c r="A1188" s="88">
        <f>'CONSTRUCTION COST ESTIMATE'!A1188</f>
        <v>0</v>
      </c>
      <c r="B1188" s="91">
        <f>'CONSTRUCTION COST ESTIMATE'!B1188</f>
        <v>630.12699999999995</v>
      </c>
      <c r="C1188" s="92" t="str">
        <f>'CONSTRUCTION COST ESTIMATE'!C1188</f>
        <v>C900 PVC UTILITY CROSSING (21 INCH)</v>
      </c>
      <c r="D1188" s="93" t="str">
        <f>'CONSTRUCTION COST ESTIMATE'!BB1188</f>
        <v>LF</v>
      </c>
      <c r="E1188" s="94">
        <f>'CONSTRUCTION COST ESTIMATE'!BA1188</f>
        <v>0</v>
      </c>
      <c r="F1188" s="220">
        <f>'CONSTRUCTION COST ESTIMATE'!BC1188</f>
        <v>0</v>
      </c>
      <c r="G1188" s="221">
        <f>'CONSTRUCTION COST ESTIMATE'!BD1188</f>
        <v>0</v>
      </c>
      <c r="H1188" s="220"/>
      <c r="I1188" s="220">
        <f t="shared" si="478"/>
        <v>0</v>
      </c>
      <c r="J1188" s="220"/>
      <c r="K1188" s="220">
        <f t="shared" si="479"/>
        <v>0</v>
      </c>
      <c r="L1188" s="220"/>
      <c r="M1188" s="220">
        <f t="shared" si="480"/>
        <v>0</v>
      </c>
      <c r="N1188" s="220"/>
      <c r="O1188" s="220">
        <f t="shared" si="481"/>
        <v>0</v>
      </c>
      <c r="P1188" s="220"/>
      <c r="Q1188" s="220">
        <f t="shared" si="482"/>
        <v>0</v>
      </c>
      <c r="R1188" s="220"/>
      <c r="S1188" s="220">
        <f t="shared" si="483"/>
        <v>0</v>
      </c>
      <c r="T1188" s="220"/>
      <c r="U1188" s="220">
        <f t="shared" si="484"/>
        <v>0</v>
      </c>
      <c r="V1188" s="220"/>
      <c r="W1188" s="220">
        <f t="shared" si="485"/>
        <v>0</v>
      </c>
      <c r="X1188" s="220"/>
      <c r="Y1188" s="220">
        <f t="shared" si="486"/>
        <v>0</v>
      </c>
      <c r="Z1188" s="220"/>
      <c r="AA1188" s="220">
        <f t="shared" si="487"/>
        <v>0</v>
      </c>
      <c r="AC1188" s="222" t="e">
        <f t="shared" si="477"/>
        <v>#DIV/0!</v>
      </c>
      <c r="AD1188" s="220" t="e">
        <f t="shared" si="488"/>
        <v>#NUM!</v>
      </c>
      <c r="AE1188" s="223" t="e">
        <f t="shared" si="489"/>
        <v>#NUM!</v>
      </c>
      <c r="AF1188" s="223" t="e">
        <f t="shared" si="490"/>
        <v>#NUM!</v>
      </c>
      <c r="AG1188" s="222" t="e">
        <f t="shared" si="491"/>
        <v>#NUM!</v>
      </c>
      <c r="AI1188" s="220" t="e">
        <f t="shared" si="492"/>
        <v>#DIV/0!</v>
      </c>
      <c r="AJ1188" s="222" t="e">
        <f t="shared" si="493"/>
        <v>#DIV/0!</v>
      </c>
      <c r="AK1188" s="222" t="e">
        <f t="shared" si="494"/>
        <v>#DIV/0!</v>
      </c>
      <c r="AL1188" s="222" t="e">
        <f t="shared" si="495"/>
        <v>#DIV/0!</v>
      </c>
    </row>
    <row r="1189" spans="1:38" s="88" customFormat="1" ht="30" hidden="1" customHeight="1">
      <c r="A1189" s="88">
        <f>'CONSTRUCTION COST ESTIMATE'!A1189</f>
        <v>0</v>
      </c>
      <c r="B1189" s="91">
        <f>'CONSTRUCTION COST ESTIMATE'!B1189</f>
        <v>630.12800000000004</v>
      </c>
      <c r="C1189" s="92" t="str">
        <f>'CONSTRUCTION COST ESTIMATE'!C1189</f>
        <v>C900 PVC UTILITY CROSSING (24 INCH)</v>
      </c>
      <c r="D1189" s="93" t="str">
        <f>'CONSTRUCTION COST ESTIMATE'!BB1189</f>
        <v>LF</v>
      </c>
      <c r="E1189" s="94">
        <f>'CONSTRUCTION COST ESTIMATE'!BA1189</f>
        <v>0</v>
      </c>
      <c r="F1189" s="220">
        <f>'CONSTRUCTION COST ESTIMATE'!BC1189</f>
        <v>0</v>
      </c>
      <c r="G1189" s="221">
        <f>'CONSTRUCTION COST ESTIMATE'!BD1189</f>
        <v>0</v>
      </c>
      <c r="H1189" s="220"/>
      <c r="I1189" s="220">
        <f t="shared" si="478"/>
        <v>0</v>
      </c>
      <c r="J1189" s="220"/>
      <c r="K1189" s="220">
        <f t="shared" si="479"/>
        <v>0</v>
      </c>
      <c r="L1189" s="220"/>
      <c r="M1189" s="220">
        <f t="shared" si="480"/>
        <v>0</v>
      </c>
      <c r="N1189" s="220"/>
      <c r="O1189" s="220">
        <f t="shared" si="481"/>
        <v>0</v>
      </c>
      <c r="P1189" s="220"/>
      <c r="Q1189" s="220">
        <f t="shared" si="482"/>
        <v>0</v>
      </c>
      <c r="R1189" s="220"/>
      <c r="S1189" s="220">
        <f t="shared" si="483"/>
        <v>0</v>
      </c>
      <c r="T1189" s="220"/>
      <c r="U1189" s="220">
        <f t="shared" si="484"/>
        <v>0</v>
      </c>
      <c r="V1189" s="220"/>
      <c r="W1189" s="220">
        <f t="shared" si="485"/>
        <v>0</v>
      </c>
      <c r="X1189" s="220"/>
      <c r="Y1189" s="220">
        <f t="shared" si="486"/>
        <v>0</v>
      </c>
      <c r="Z1189" s="220"/>
      <c r="AA1189" s="220">
        <f t="shared" si="487"/>
        <v>0</v>
      </c>
      <c r="AC1189" s="222" t="e">
        <f t="shared" si="477"/>
        <v>#DIV/0!</v>
      </c>
      <c r="AD1189" s="220" t="e">
        <f t="shared" si="488"/>
        <v>#NUM!</v>
      </c>
      <c r="AE1189" s="223" t="e">
        <f t="shared" si="489"/>
        <v>#NUM!</v>
      </c>
      <c r="AF1189" s="223" t="e">
        <f t="shared" si="490"/>
        <v>#NUM!</v>
      </c>
      <c r="AG1189" s="222" t="e">
        <f t="shared" si="491"/>
        <v>#NUM!</v>
      </c>
      <c r="AI1189" s="220" t="e">
        <f t="shared" si="492"/>
        <v>#DIV/0!</v>
      </c>
      <c r="AJ1189" s="222" t="e">
        <f t="shared" si="493"/>
        <v>#DIV/0!</v>
      </c>
      <c r="AK1189" s="222" t="e">
        <f t="shared" si="494"/>
        <v>#DIV/0!</v>
      </c>
      <c r="AL1189" s="222" t="e">
        <f t="shared" si="495"/>
        <v>#DIV/0!</v>
      </c>
    </row>
    <row r="1190" spans="1:38" s="88" customFormat="1" ht="30" hidden="1" customHeight="1">
      <c r="A1190" s="88">
        <f>'CONSTRUCTION COST ESTIMATE'!A1190</f>
        <v>0</v>
      </c>
      <c r="B1190" s="91">
        <f>'CONSTRUCTION COST ESTIMATE'!B1190</f>
        <v>630.12900000000002</v>
      </c>
      <c r="C1190" s="92" t="str">
        <f>'CONSTRUCTION COST ESTIMATE'!C1190</f>
        <v>C900 PVC UTILITY CROSSING (30 INCH)</v>
      </c>
      <c r="D1190" s="93" t="str">
        <f>'CONSTRUCTION COST ESTIMATE'!BB1190</f>
        <v>LF</v>
      </c>
      <c r="E1190" s="94">
        <f>'CONSTRUCTION COST ESTIMATE'!BA1190</f>
        <v>0</v>
      </c>
      <c r="F1190" s="220">
        <f>'CONSTRUCTION COST ESTIMATE'!BC1190</f>
        <v>0</v>
      </c>
      <c r="G1190" s="221">
        <f>'CONSTRUCTION COST ESTIMATE'!BD1190</f>
        <v>0</v>
      </c>
      <c r="H1190" s="220"/>
      <c r="I1190" s="220">
        <f t="shared" si="478"/>
        <v>0</v>
      </c>
      <c r="J1190" s="220"/>
      <c r="K1190" s="220">
        <f t="shared" si="479"/>
        <v>0</v>
      </c>
      <c r="L1190" s="220"/>
      <c r="M1190" s="220">
        <f t="shared" si="480"/>
        <v>0</v>
      </c>
      <c r="N1190" s="220"/>
      <c r="O1190" s="220">
        <f t="shared" si="481"/>
        <v>0</v>
      </c>
      <c r="P1190" s="220"/>
      <c r="Q1190" s="220">
        <f t="shared" si="482"/>
        <v>0</v>
      </c>
      <c r="R1190" s="220"/>
      <c r="S1190" s="220">
        <f t="shared" si="483"/>
        <v>0</v>
      </c>
      <c r="T1190" s="220"/>
      <c r="U1190" s="220">
        <f t="shared" si="484"/>
        <v>0</v>
      </c>
      <c r="V1190" s="220"/>
      <c r="W1190" s="220">
        <f t="shared" si="485"/>
        <v>0</v>
      </c>
      <c r="X1190" s="220"/>
      <c r="Y1190" s="220">
        <f t="shared" si="486"/>
        <v>0</v>
      </c>
      <c r="Z1190" s="220"/>
      <c r="AA1190" s="220">
        <f t="shared" si="487"/>
        <v>0</v>
      </c>
      <c r="AC1190" s="222" t="e">
        <f t="shared" si="477"/>
        <v>#DIV/0!</v>
      </c>
      <c r="AD1190" s="220" t="e">
        <f t="shared" si="488"/>
        <v>#NUM!</v>
      </c>
      <c r="AE1190" s="223" t="e">
        <f t="shared" si="489"/>
        <v>#NUM!</v>
      </c>
      <c r="AF1190" s="223" t="e">
        <f t="shared" si="490"/>
        <v>#NUM!</v>
      </c>
      <c r="AG1190" s="222" t="e">
        <f t="shared" si="491"/>
        <v>#NUM!</v>
      </c>
      <c r="AI1190" s="220" t="e">
        <f t="shared" si="492"/>
        <v>#DIV/0!</v>
      </c>
      <c r="AJ1190" s="222" t="e">
        <f t="shared" si="493"/>
        <v>#DIV/0!</v>
      </c>
      <c r="AK1190" s="222" t="e">
        <f t="shared" si="494"/>
        <v>#DIV/0!</v>
      </c>
      <c r="AL1190" s="222" t="e">
        <f t="shared" si="495"/>
        <v>#DIV/0!</v>
      </c>
    </row>
    <row r="1191" spans="1:38" s="88" customFormat="1" ht="30" hidden="1" customHeight="1">
      <c r="A1191" s="88">
        <f>'CONSTRUCTION COST ESTIMATE'!A1191</f>
        <v>0</v>
      </c>
      <c r="B1191" s="91">
        <f>'CONSTRUCTION COST ESTIMATE'!B1191</f>
        <v>630.13</v>
      </c>
      <c r="C1191" s="92" t="str">
        <f>'CONSTRUCTION COST ESTIMATE'!C1191</f>
        <v>C900 PVC UTILITY CROSSING (36 INCH)</v>
      </c>
      <c r="D1191" s="93" t="str">
        <f>'CONSTRUCTION COST ESTIMATE'!BB1191</f>
        <v>LF</v>
      </c>
      <c r="E1191" s="94">
        <f>'CONSTRUCTION COST ESTIMATE'!BA1191</f>
        <v>0</v>
      </c>
      <c r="F1191" s="220">
        <f>'CONSTRUCTION COST ESTIMATE'!BC1191</f>
        <v>0</v>
      </c>
      <c r="G1191" s="221">
        <f>'CONSTRUCTION COST ESTIMATE'!BD1191</f>
        <v>0</v>
      </c>
      <c r="H1191" s="220"/>
      <c r="I1191" s="220">
        <f t="shared" si="478"/>
        <v>0</v>
      </c>
      <c r="J1191" s="220"/>
      <c r="K1191" s="220">
        <f t="shared" si="479"/>
        <v>0</v>
      </c>
      <c r="L1191" s="220"/>
      <c r="M1191" s="220">
        <f t="shared" si="480"/>
        <v>0</v>
      </c>
      <c r="N1191" s="220"/>
      <c r="O1191" s="220">
        <f t="shared" si="481"/>
        <v>0</v>
      </c>
      <c r="P1191" s="220"/>
      <c r="Q1191" s="220">
        <f t="shared" si="482"/>
        <v>0</v>
      </c>
      <c r="R1191" s="220"/>
      <c r="S1191" s="220">
        <f t="shared" si="483"/>
        <v>0</v>
      </c>
      <c r="T1191" s="220"/>
      <c r="U1191" s="220">
        <f t="shared" si="484"/>
        <v>0</v>
      </c>
      <c r="V1191" s="220"/>
      <c r="W1191" s="220">
        <f t="shared" si="485"/>
        <v>0</v>
      </c>
      <c r="X1191" s="220"/>
      <c r="Y1191" s="220">
        <f t="shared" si="486"/>
        <v>0</v>
      </c>
      <c r="Z1191" s="220"/>
      <c r="AA1191" s="220">
        <f t="shared" si="487"/>
        <v>0</v>
      </c>
      <c r="AC1191" s="222" t="e">
        <f t="shared" si="477"/>
        <v>#DIV/0!</v>
      </c>
      <c r="AD1191" s="220" t="e">
        <f t="shared" si="488"/>
        <v>#NUM!</v>
      </c>
      <c r="AE1191" s="223" t="e">
        <f t="shared" si="489"/>
        <v>#NUM!</v>
      </c>
      <c r="AF1191" s="223" t="e">
        <f t="shared" si="490"/>
        <v>#NUM!</v>
      </c>
      <c r="AG1191" s="222" t="e">
        <f t="shared" si="491"/>
        <v>#NUM!</v>
      </c>
      <c r="AI1191" s="220" t="e">
        <f t="shared" si="492"/>
        <v>#DIV/0!</v>
      </c>
      <c r="AJ1191" s="222" t="e">
        <f t="shared" si="493"/>
        <v>#DIV/0!</v>
      </c>
      <c r="AK1191" s="222" t="e">
        <f t="shared" si="494"/>
        <v>#DIV/0!</v>
      </c>
      <c r="AL1191" s="222" t="e">
        <f t="shared" si="495"/>
        <v>#DIV/0!</v>
      </c>
    </row>
    <row r="1192" spans="1:38" s="88" customFormat="1" ht="30" hidden="1" customHeight="1">
      <c r="A1192" s="88">
        <f>'CONSTRUCTION COST ESTIMATE'!A1192</f>
        <v>0</v>
      </c>
      <c r="B1192" s="91">
        <f>'CONSTRUCTION COST ESTIMATE'!B1192</f>
        <v>630.14</v>
      </c>
      <c r="C1192" s="92" t="str">
        <f>'CONSTRUCTION COST ESTIMATE'!C1192</f>
        <v>SANITARY SEWER DROP MANHOLE (48 INCH)</v>
      </c>
      <c r="D1192" s="93" t="str">
        <f>'CONSTRUCTION COST ESTIMATE'!BB1192</f>
        <v>EA</v>
      </c>
      <c r="E1192" s="94">
        <f>'CONSTRUCTION COST ESTIMATE'!BA1192</f>
        <v>0</v>
      </c>
      <c r="F1192" s="220">
        <f>'CONSTRUCTION COST ESTIMATE'!BC1192</f>
        <v>0</v>
      </c>
      <c r="G1192" s="221">
        <f>'CONSTRUCTION COST ESTIMATE'!BD1192</f>
        <v>0</v>
      </c>
      <c r="H1192" s="220"/>
      <c r="I1192" s="220">
        <f t="shared" si="478"/>
        <v>0</v>
      </c>
      <c r="J1192" s="220"/>
      <c r="K1192" s="220">
        <f t="shared" si="479"/>
        <v>0</v>
      </c>
      <c r="L1192" s="220"/>
      <c r="M1192" s="220">
        <f t="shared" si="480"/>
        <v>0</v>
      </c>
      <c r="N1192" s="220"/>
      <c r="O1192" s="220">
        <f t="shared" si="481"/>
        <v>0</v>
      </c>
      <c r="P1192" s="220"/>
      <c r="Q1192" s="220">
        <f t="shared" si="482"/>
        <v>0</v>
      </c>
      <c r="R1192" s="220"/>
      <c r="S1192" s="220">
        <f t="shared" si="483"/>
        <v>0</v>
      </c>
      <c r="T1192" s="220"/>
      <c r="U1192" s="220">
        <f t="shared" si="484"/>
        <v>0</v>
      </c>
      <c r="V1192" s="220"/>
      <c r="W1192" s="220">
        <f t="shared" si="485"/>
        <v>0</v>
      </c>
      <c r="X1192" s="220"/>
      <c r="Y1192" s="220">
        <f t="shared" si="486"/>
        <v>0</v>
      </c>
      <c r="Z1192" s="220"/>
      <c r="AA1192" s="220">
        <f t="shared" si="487"/>
        <v>0</v>
      </c>
      <c r="AC1192" s="222" t="e">
        <f t="shared" si="477"/>
        <v>#DIV/0!</v>
      </c>
      <c r="AD1192" s="220" t="e">
        <f t="shared" si="488"/>
        <v>#NUM!</v>
      </c>
      <c r="AE1192" s="223" t="e">
        <f t="shared" si="489"/>
        <v>#NUM!</v>
      </c>
      <c r="AF1192" s="223" t="e">
        <f t="shared" si="490"/>
        <v>#NUM!</v>
      </c>
      <c r="AG1192" s="222" t="e">
        <f t="shared" si="491"/>
        <v>#NUM!</v>
      </c>
      <c r="AI1192" s="220" t="e">
        <f t="shared" si="492"/>
        <v>#DIV/0!</v>
      </c>
      <c r="AJ1192" s="222" t="e">
        <f t="shared" si="493"/>
        <v>#DIV/0!</v>
      </c>
      <c r="AK1192" s="222" t="e">
        <f t="shared" si="494"/>
        <v>#DIV/0!</v>
      </c>
      <c r="AL1192" s="222" t="e">
        <f t="shared" si="495"/>
        <v>#DIV/0!</v>
      </c>
    </row>
    <row r="1193" spans="1:38" s="88" customFormat="1" ht="30" hidden="1" customHeight="1">
      <c r="A1193" s="88">
        <f>'CONSTRUCTION COST ESTIMATE'!A1193</f>
        <v>0</v>
      </c>
      <c r="B1193" s="91">
        <f>'CONSTRUCTION COST ESTIMATE'!B1193</f>
        <v>630.14099999999996</v>
      </c>
      <c r="C1193" s="92" t="str">
        <f>'CONSTRUCTION COST ESTIMATE'!C1193</f>
        <v>SANITARY SEWER DROP MANHOLE (60 INCH)</v>
      </c>
      <c r="D1193" s="93" t="str">
        <f>'CONSTRUCTION COST ESTIMATE'!BB1193</f>
        <v>EA</v>
      </c>
      <c r="E1193" s="94">
        <f>'CONSTRUCTION COST ESTIMATE'!BA1193</f>
        <v>0</v>
      </c>
      <c r="F1193" s="220">
        <f>'CONSTRUCTION COST ESTIMATE'!BC1193</f>
        <v>0</v>
      </c>
      <c r="G1193" s="221">
        <f>'CONSTRUCTION COST ESTIMATE'!BD1193</f>
        <v>0</v>
      </c>
      <c r="H1193" s="220"/>
      <c r="I1193" s="220">
        <f t="shared" si="478"/>
        <v>0</v>
      </c>
      <c r="J1193" s="220"/>
      <c r="K1193" s="220">
        <f t="shared" si="479"/>
        <v>0</v>
      </c>
      <c r="L1193" s="220"/>
      <c r="M1193" s="220">
        <f t="shared" si="480"/>
        <v>0</v>
      </c>
      <c r="N1193" s="220"/>
      <c r="O1193" s="220">
        <f t="shared" si="481"/>
        <v>0</v>
      </c>
      <c r="P1193" s="220"/>
      <c r="Q1193" s="220">
        <f t="shared" si="482"/>
        <v>0</v>
      </c>
      <c r="R1193" s="220"/>
      <c r="S1193" s="220">
        <f t="shared" si="483"/>
        <v>0</v>
      </c>
      <c r="T1193" s="220"/>
      <c r="U1193" s="220">
        <f t="shared" si="484"/>
        <v>0</v>
      </c>
      <c r="V1193" s="220"/>
      <c r="W1193" s="220">
        <f t="shared" si="485"/>
        <v>0</v>
      </c>
      <c r="X1193" s="220"/>
      <c r="Y1193" s="220">
        <f t="shared" si="486"/>
        <v>0</v>
      </c>
      <c r="Z1193" s="220"/>
      <c r="AA1193" s="220">
        <f t="shared" si="487"/>
        <v>0</v>
      </c>
      <c r="AC1193" s="222" t="e">
        <f t="shared" si="477"/>
        <v>#DIV/0!</v>
      </c>
      <c r="AD1193" s="220" t="e">
        <f t="shared" si="488"/>
        <v>#NUM!</v>
      </c>
      <c r="AE1193" s="223" t="e">
        <f t="shared" si="489"/>
        <v>#NUM!</v>
      </c>
      <c r="AF1193" s="223" t="e">
        <f t="shared" si="490"/>
        <v>#NUM!</v>
      </c>
      <c r="AG1193" s="222" t="e">
        <f t="shared" si="491"/>
        <v>#NUM!</v>
      </c>
      <c r="AI1193" s="220" t="e">
        <f t="shared" si="492"/>
        <v>#DIV/0!</v>
      </c>
      <c r="AJ1193" s="222" t="e">
        <f t="shared" si="493"/>
        <v>#DIV/0!</v>
      </c>
      <c r="AK1193" s="222" t="e">
        <f t="shared" si="494"/>
        <v>#DIV/0!</v>
      </c>
      <c r="AL1193" s="222" t="e">
        <f t="shared" si="495"/>
        <v>#DIV/0!</v>
      </c>
    </row>
    <row r="1194" spans="1:38" s="88" customFormat="1" ht="30" hidden="1" customHeight="1">
      <c r="A1194" s="88">
        <f>'CONSTRUCTION COST ESTIMATE'!A1194</f>
        <v>0</v>
      </c>
      <c r="B1194" s="91">
        <f>'CONSTRUCTION COST ESTIMATE'!B1194</f>
        <v>630.14200000000005</v>
      </c>
      <c r="C1194" s="92" t="str">
        <f>'CONSTRUCTION COST ESTIMATE'!C1194</f>
        <v>SANITARY SEWER DROP MANHOLE (72 INCH)</v>
      </c>
      <c r="D1194" s="93" t="str">
        <f>'CONSTRUCTION COST ESTIMATE'!BB1194</f>
        <v>EA</v>
      </c>
      <c r="E1194" s="94">
        <f>'CONSTRUCTION COST ESTIMATE'!BA1194</f>
        <v>0</v>
      </c>
      <c r="F1194" s="220">
        <f>'CONSTRUCTION COST ESTIMATE'!BC1194</f>
        <v>0</v>
      </c>
      <c r="G1194" s="221">
        <f>'CONSTRUCTION COST ESTIMATE'!BD1194</f>
        <v>0</v>
      </c>
      <c r="H1194" s="220"/>
      <c r="I1194" s="220">
        <f t="shared" si="478"/>
        <v>0</v>
      </c>
      <c r="J1194" s="220"/>
      <c r="K1194" s="220">
        <f t="shared" si="479"/>
        <v>0</v>
      </c>
      <c r="L1194" s="220"/>
      <c r="M1194" s="220">
        <f t="shared" si="480"/>
        <v>0</v>
      </c>
      <c r="N1194" s="220"/>
      <c r="O1194" s="220">
        <f t="shared" si="481"/>
        <v>0</v>
      </c>
      <c r="P1194" s="220"/>
      <c r="Q1194" s="220">
        <f t="shared" si="482"/>
        <v>0</v>
      </c>
      <c r="R1194" s="220"/>
      <c r="S1194" s="220">
        <f t="shared" si="483"/>
        <v>0</v>
      </c>
      <c r="T1194" s="220"/>
      <c r="U1194" s="220">
        <f t="shared" si="484"/>
        <v>0</v>
      </c>
      <c r="V1194" s="220"/>
      <c r="W1194" s="220">
        <f t="shared" si="485"/>
        <v>0</v>
      </c>
      <c r="X1194" s="220"/>
      <c r="Y1194" s="220">
        <f t="shared" si="486"/>
        <v>0</v>
      </c>
      <c r="Z1194" s="220"/>
      <c r="AA1194" s="220">
        <f t="shared" si="487"/>
        <v>0</v>
      </c>
      <c r="AC1194" s="222" t="e">
        <f t="shared" si="477"/>
        <v>#DIV/0!</v>
      </c>
      <c r="AD1194" s="220" t="e">
        <f t="shared" si="488"/>
        <v>#NUM!</v>
      </c>
      <c r="AE1194" s="223" t="e">
        <f t="shared" si="489"/>
        <v>#NUM!</v>
      </c>
      <c r="AF1194" s="223" t="e">
        <f t="shared" si="490"/>
        <v>#NUM!</v>
      </c>
      <c r="AG1194" s="222" t="e">
        <f t="shared" si="491"/>
        <v>#NUM!</v>
      </c>
      <c r="AI1194" s="220" t="e">
        <f t="shared" si="492"/>
        <v>#DIV/0!</v>
      </c>
      <c r="AJ1194" s="222" t="e">
        <f t="shared" si="493"/>
        <v>#DIV/0!</v>
      </c>
      <c r="AK1194" s="222" t="e">
        <f t="shared" si="494"/>
        <v>#DIV/0!</v>
      </c>
      <c r="AL1194" s="222" t="e">
        <f t="shared" si="495"/>
        <v>#DIV/0!</v>
      </c>
    </row>
    <row r="1195" spans="1:38" s="88" customFormat="1" ht="30" hidden="1" customHeight="1">
      <c r="A1195" s="88">
        <f>'CONSTRUCTION COST ESTIMATE'!A1195</f>
        <v>0</v>
      </c>
      <c r="B1195" s="91">
        <f>'CONSTRUCTION COST ESTIMATE'!B1195</f>
        <v>630.14300000000003</v>
      </c>
      <c r="C1195" s="92" t="str">
        <f>'CONSTRUCTION COST ESTIMATE'!C1195</f>
        <v>SANITARY SEWER MANHOLE (48 INCH)</v>
      </c>
      <c r="D1195" s="93" t="str">
        <f>'CONSTRUCTION COST ESTIMATE'!BB1195</f>
        <v>EA</v>
      </c>
      <c r="E1195" s="94">
        <f>'CONSTRUCTION COST ESTIMATE'!BA1195</f>
        <v>0</v>
      </c>
      <c r="F1195" s="220">
        <f>'CONSTRUCTION COST ESTIMATE'!BC1195</f>
        <v>0</v>
      </c>
      <c r="G1195" s="221">
        <f>'CONSTRUCTION COST ESTIMATE'!BD1195</f>
        <v>0</v>
      </c>
      <c r="H1195" s="220"/>
      <c r="I1195" s="220">
        <f t="shared" si="478"/>
        <v>0</v>
      </c>
      <c r="J1195" s="220"/>
      <c r="K1195" s="220">
        <f t="shared" si="479"/>
        <v>0</v>
      </c>
      <c r="L1195" s="220"/>
      <c r="M1195" s="220">
        <f t="shared" si="480"/>
        <v>0</v>
      </c>
      <c r="N1195" s="220"/>
      <c r="O1195" s="220">
        <f t="shared" si="481"/>
        <v>0</v>
      </c>
      <c r="P1195" s="220"/>
      <c r="Q1195" s="220">
        <f t="shared" si="482"/>
        <v>0</v>
      </c>
      <c r="R1195" s="220"/>
      <c r="S1195" s="220">
        <f t="shared" si="483"/>
        <v>0</v>
      </c>
      <c r="T1195" s="220"/>
      <c r="U1195" s="220">
        <f t="shared" si="484"/>
        <v>0</v>
      </c>
      <c r="V1195" s="220"/>
      <c r="W1195" s="220">
        <f t="shared" si="485"/>
        <v>0</v>
      </c>
      <c r="X1195" s="220"/>
      <c r="Y1195" s="220">
        <f t="shared" si="486"/>
        <v>0</v>
      </c>
      <c r="Z1195" s="220"/>
      <c r="AA1195" s="220">
        <f t="shared" si="487"/>
        <v>0</v>
      </c>
      <c r="AC1195" s="222" t="e">
        <f t="shared" si="477"/>
        <v>#DIV/0!</v>
      </c>
      <c r="AD1195" s="220" t="e">
        <f t="shared" si="488"/>
        <v>#NUM!</v>
      </c>
      <c r="AE1195" s="223" t="e">
        <f t="shared" si="489"/>
        <v>#NUM!</v>
      </c>
      <c r="AF1195" s="223" t="e">
        <f t="shared" si="490"/>
        <v>#NUM!</v>
      </c>
      <c r="AG1195" s="222" t="e">
        <f t="shared" si="491"/>
        <v>#NUM!</v>
      </c>
      <c r="AI1195" s="220" t="e">
        <f t="shared" si="492"/>
        <v>#DIV/0!</v>
      </c>
      <c r="AJ1195" s="222" t="e">
        <f t="shared" si="493"/>
        <v>#DIV/0!</v>
      </c>
      <c r="AK1195" s="222" t="e">
        <f t="shared" si="494"/>
        <v>#DIV/0!</v>
      </c>
      <c r="AL1195" s="222" t="e">
        <f t="shared" si="495"/>
        <v>#DIV/0!</v>
      </c>
    </row>
    <row r="1196" spans="1:38" s="88" customFormat="1" ht="30" hidden="1" customHeight="1">
      <c r="A1196" s="88">
        <f>'CONSTRUCTION COST ESTIMATE'!A1196</f>
        <v>0</v>
      </c>
      <c r="B1196" s="91">
        <f>'CONSTRUCTION COST ESTIMATE'!B1196</f>
        <v>630.14400000000001</v>
      </c>
      <c r="C1196" s="92" t="str">
        <f>'CONSTRUCTION COST ESTIMATE'!C1196</f>
        <v>SANITARY SEWER MANHOLE (60 INCH)</v>
      </c>
      <c r="D1196" s="93" t="str">
        <f>'CONSTRUCTION COST ESTIMATE'!BB1196</f>
        <v>EA</v>
      </c>
      <c r="E1196" s="94">
        <f>'CONSTRUCTION COST ESTIMATE'!BA1196</f>
        <v>0</v>
      </c>
      <c r="F1196" s="220">
        <f>'CONSTRUCTION COST ESTIMATE'!BC1196</f>
        <v>0</v>
      </c>
      <c r="G1196" s="221">
        <f>'CONSTRUCTION COST ESTIMATE'!BD1196</f>
        <v>0</v>
      </c>
      <c r="H1196" s="220"/>
      <c r="I1196" s="220">
        <f t="shared" si="478"/>
        <v>0</v>
      </c>
      <c r="J1196" s="220"/>
      <c r="K1196" s="220">
        <f t="shared" si="479"/>
        <v>0</v>
      </c>
      <c r="L1196" s="220"/>
      <c r="M1196" s="220">
        <f t="shared" si="480"/>
        <v>0</v>
      </c>
      <c r="N1196" s="220"/>
      <c r="O1196" s="220">
        <f t="shared" si="481"/>
        <v>0</v>
      </c>
      <c r="P1196" s="220"/>
      <c r="Q1196" s="220">
        <f t="shared" si="482"/>
        <v>0</v>
      </c>
      <c r="R1196" s="220"/>
      <c r="S1196" s="220">
        <f t="shared" si="483"/>
        <v>0</v>
      </c>
      <c r="T1196" s="220"/>
      <c r="U1196" s="220">
        <f t="shared" si="484"/>
        <v>0</v>
      </c>
      <c r="V1196" s="220"/>
      <c r="W1196" s="220">
        <f t="shared" si="485"/>
        <v>0</v>
      </c>
      <c r="X1196" s="220"/>
      <c r="Y1196" s="220">
        <f t="shared" si="486"/>
        <v>0</v>
      </c>
      <c r="Z1196" s="220"/>
      <c r="AA1196" s="220">
        <f t="shared" si="487"/>
        <v>0</v>
      </c>
      <c r="AC1196" s="222" t="e">
        <f t="shared" si="477"/>
        <v>#DIV/0!</v>
      </c>
      <c r="AD1196" s="220" t="e">
        <f t="shared" si="488"/>
        <v>#NUM!</v>
      </c>
      <c r="AE1196" s="223" t="e">
        <f t="shared" si="489"/>
        <v>#NUM!</v>
      </c>
      <c r="AF1196" s="223" t="e">
        <f t="shared" si="490"/>
        <v>#NUM!</v>
      </c>
      <c r="AG1196" s="222" t="e">
        <f t="shared" si="491"/>
        <v>#NUM!</v>
      </c>
      <c r="AI1196" s="220" t="e">
        <f t="shared" si="492"/>
        <v>#DIV/0!</v>
      </c>
      <c r="AJ1196" s="222" t="e">
        <f t="shared" si="493"/>
        <v>#DIV/0!</v>
      </c>
      <c r="AK1196" s="222" t="e">
        <f t="shared" si="494"/>
        <v>#DIV/0!</v>
      </c>
      <c r="AL1196" s="222" t="e">
        <f t="shared" si="495"/>
        <v>#DIV/0!</v>
      </c>
    </row>
    <row r="1197" spans="1:38" s="88" customFormat="1" ht="30" hidden="1" customHeight="1">
      <c r="A1197" s="88">
        <f>'CONSTRUCTION COST ESTIMATE'!A1197</f>
        <v>0</v>
      </c>
      <c r="B1197" s="91">
        <f>'CONSTRUCTION COST ESTIMATE'!B1197</f>
        <v>630.14499999999998</v>
      </c>
      <c r="C1197" s="92" t="str">
        <f>'CONSTRUCTION COST ESTIMATE'!C1197</f>
        <v>SANITARY SEWER MANHOLE (72 INCH)</v>
      </c>
      <c r="D1197" s="93" t="str">
        <f>'CONSTRUCTION COST ESTIMATE'!BB1197</f>
        <v>EA</v>
      </c>
      <c r="E1197" s="94">
        <f>'CONSTRUCTION COST ESTIMATE'!BA1197</f>
        <v>0</v>
      </c>
      <c r="F1197" s="220">
        <f>'CONSTRUCTION COST ESTIMATE'!BC1197</f>
        <v>0</v>
      </c>
      <c r="G1197" s="221">
        <f>'CONSTRUCTION COST ESTIMATE'!BD1197</f>
        <v>0</v>
      </c>
      <c r="H1197" s="220"/>
      <c r="I1197" s="220">
        <f t="shared" si="478"/>
        <v>0</v>
      </c>
      <c r="J1197" s="220"/>
      <c r="K1197" s="220">
        <f t="shared" si="479"/>
        <v>0</v>
      </c>
      <c r="L1197" s="220"/>
      <c r="M1197" s="220">
        <f t="shared" si="480"/>
        <v>0</v>
      </c>
      <c r="N1197" s="220"/>
      <c r="O1197" s="220">
        <f t="shared" si="481"/>
        <v>0</v>
      </c>
      <c r="P1197" s="220"/>
      <c r="Q1197" s="220">
        <f t="shared" si="482"/>
        <v>0</v>
      </c>
      <c r="R1197" s="220"/>
      <c r="S1197" s="220">
        <f t="shared" si="483"/>
        <v>0</v>
      </c>
      <c r="T1197" s="220"/>
      <c r="U1197" s="220">
        <f t="shared" si="484"/>
        <v>0</v>
      </c>
      <c r="V1197" s="220"/>
      <c r="W1197" s="220">
        <f t="shared" si="485"/>
        <v>0</v>
      </c>
      <c r="X1197" s="220"/>
      <c r="Y1197" s="220">
        <f t="shared" si="486"/>
        <v>0</v>
      </c>
      <c r="Z1197" s="220"/>
      <c r="AA1197" s="220">
        <f t="shared" si="487"/>
        <v>0</v>
      </c>
      <c r="AC1197" s="222" t="e">
        <f t="shared" si="477"/>
        <v>#DIV/0!</v>
      </c>
      <c r="AD1197" s="220" t="e">
        <f t="shared" si="488"/>
        <v>#NUM!</v>
      </c>
      <c r="AE1197" s="223" t="e">
        <f t="shared" si="489"/>
        <v>#NUM!</v>
      </c>
      <c r="AF1197" s="223" t="e">
        <f t="shared" si="490"/>
        <v>#NUM!</v>
      </c>
      <c r="AG1197" s="222" t="e">
        <f t="shared" si="491"/>
        <v>#NUM!</v>
      </c>
      <c r="AI1197" s="220" t="e">
        <f t="shared" si="492"/>
        <v>#DIV/0!</v>
      </c>
      <c r="AJ1197" s="222" t="e">
        <f t="shared" si="493"/>
        <v>#DIV/0!</v>
      </c>
      <c r="AK1197" s="222" t="e">
        <f t="shared" si="494"/>
        <v>#DIV/0!</v>
      </c>
      <c r="AL1197" s="222" t="e">
        <f t="shared" si="495"/>
        <v>#DIV/0!</v>
      </c>
    </row>
    <row r="1198" spans="1:38" s="88" customFormat="1" ht="30" hidden="1" customHeight="1">
      <c r="A1198" s="88">
        <f>'CONSTRUCTION COST ESTIMATE'!A1198</f>
        <v>0</v>
      </c>
      <c r="B1198" s="91">
        <f>'CONSTRUCTION COST ESTIMATE'!B1198</f>
        <v>630.14599999999996</v>
      </c>
      <c r="C1198" s="92" t="str">
        <f>'CONSTRUCTION COST ESTIMATE'!C1198</f>
        <v>OFFSET SANITARY SEWER MANHOLE (84 INCH)</v>
      </c>
      <c r="D1198" s="93" t="str">
        <f>'CONSTRUCTION COST ESTIMATE'!BB1198</f>
        <v>EA</v>
      </c>
      <c r="E1198" s="94">
        <f>'CONSTRUCTION COST ESTIMATE'!BA1198</f>
        <v>0</v>
      </c>
      <c r="F1198" s="220">
        <f>'CONSTRUCTION COST ESTIMATE'!BC1198</f>
        <v>0</v>
      </c>
      <c r="G1198" s="221">
        <f>'CONSTRUCTION COST ESTIMATE'!BD1198</f>
        <v>0</v>
      </c>
      <c r="H1198" s="220"/>
      <c r="I1198" s="220">
        <f t="shared" si="478"/>
        <v>0</v>
      </c>
      <c r="J1198" s="220"/>
      <c r="K1198" s="220">
        <f t="shared" si="479"/>
        <v>0</v>
      </c>
      <c r="L1198" s="220"/>
      <c r="M1198" s="220">
        <f t="shared" si="480"/>
        <v>0</v>
      </c>
      <c r="N1198" s="220"/>
      <c r="O1198" s="220">
        <f t="shared" si="481"/>
        <v>0</v>
      </c>
      <c r="P1198" s="220"/>
      <c r="Q1198" s="220">
        <f t="shared" si="482"/>
        <v>0</v>
      </c>
      <c r="R1198" s="220"/>
      <c r="S1198" s="220">
        <f t="shared" si="483"/>
        <v>0</v>
      </c>
      <c r="T1198" s="220"/>
      <c r="U1198" s="220">
        <f t="shared" si="484"/>
        <v>0</v>
      </c>
      <c r="V1198" s="220"/>
      <c r="W1198" s="220">
        <f t="shared" si="485"/>
        <v>0</v>
      </c>
      <c r="X1198" s="220"/>
      <c r="Y1198" s="220">
        <f t="shared" si="486"/>
        <v>0</v>
      </c>
      <c r="Z1198" s="220"/>
      <c r="AA1198" s="220">
        <f t="shared" si="487"/>
        <v>0</v>
      </c>
      <c r="AC1198" s="222" t="e">
        <f t="shared" si="477"/>
        <v>#DIV/0!</v>
      </c>
      <c r="AD1198" s="220" t="e">
        <f t="shared" si="488"/>
        <v>#NUM!</v>
      </c>
      <c r="AE1198" s="223" t="e">
        <f t="shared" si="489"/>
        <v>#NUM!</v>
      </c>
      <c r="AF1198" s="223" t="e">
        <f t="shared" si="490"/>
        <v>#NUM!</v>
      </c>
      <c r="AG1198" s="222" t="e">
        <f t="shared" si="491"/>
        <v>#NUM!</v>
      </c>
      <c r="AI1198" s="220" t="e">
        <f t="shared" si="492"/>
        <v>#DIV/0!</v>
      </c>
      <c r="AJ1198" s="222" t="e">
        <f t="shared" si="493"/>
        <v>#DIV/0!</v>
      </c>
      <c r="AK1198" s="222" t="e">
        <f t="shared" si="494"/>
        <v>#DIV/0!</v>
      </c>
      <c r="AL1198" s="222" t="e">
        <f t="shared" si="495"/>
        <v>#DIV/0!</v>
      </c>
    </row>
    <row r="1199" spans="1:38" s="88" customFormat="1" ht="30" hidden="1" customHeight="1">
      <c r="A1199" s="88">
        <f>'CONSTRUCTION COST ESTIMATE'!A1199</f>
        <v>0</v>
      </c>
      <c r="B1199" s="91">
        <f>'CONSTRUCTION COST ESTIMATE'!B1199</f>
        <v>630.14700000000005</v>
      </c>
      <c r="C1199" s="92" t="str">
        <f>'CONSTRUCTION COST ESTIMATE'!C1199</f>
        <v>SANITARY SEWER MANHOLE ABANDONMENT (48 INCH)</v>
      </c>
      <c r="D1199" s="93" t="str">
        <f>'CONSTRUCTION COST ESTIMATE'!BB1199</f>
        <v>EA</v>
      </c>
      <c r="E1199" s="94">
        <f>'CONSTRUCTION COST ESTIMATE'!BA1199</f>
        <v>0</v>
      </c>
      <c r="F1199" s="220">
        <f>'CONSTRUCTION COST ESTIMATE'!BC1199</f>
        <v>0</v>
      </c>
      <c r="G1199" s="221">
        <f>'CONSTRUCTION COST ESTIMATE'!BD1199</f>
        <v>0</v>
      </c>
      <c r="H1199" s="220"/>
      <c r="I1199" s="220">
        <f t="shared" si="478"/>
        <v>0</v>
      </c>
      <c r="J1199" s="220"/>
      <c r="K1199" s="220">
        <f t="shared" si="479"/>
        <v>0</v>
      </c>
      <c r="L1199" s="220"/>
      <c r="M1199" s="220">
        <f t="shared" si="480"/>
        <v>0</v>
      </c>
      <c r="N1199" s="220"/>
      <c r="O1199" s="220">
        <f t="shared" si="481"/>
        <v>0</v>
      </c>
      <c r="P1199" s="220"/>
      <c r="Q1199" s="220">
        <f t="shared" si="482"/>
        <v>0</v>
      </c>
      <c r="R1199" s="220"/>
      <c r="S1199" s="220">
        <f t="shared" si="483"/>
        <v>0</v>
      </c>
      <c r="T1199" s="220"/>
      <c r="U1199" s="220">
        <f t="shared" si="484"/>
        <v>0</v>
      </c>
      <c r="V1199" s="220"/>
      <c r="W1199" s="220">
        <f t="shared" si="485"/>
        <v>0</v>
      </c>
      <c r="X1199" s="220"/>
      <c r="Y1199" s="220">
        <f t="shared" si="486"/>
        <v>0</v>
      </c>
      <c r="Z1199" s="220"/>
      <c r="AA1199" s="220">
        <f t="shared" si="487"/>
        <v>0</v>
      </c>
      <c r="AC1199" s="222" t="e">
        <f t="shared" si="477"/>
        <v>#DIV/0!</v>
      </c>
      <c r="AD1199" s="220" t="e">
        <f t="shared" si="488"/>
        <v>#NUM!</v>
      </c>
      <c r="AE1199" s="223" t="e">
        <f t="shared" si="489"/>
        <v>#NUM!</v>
      </c>
      <c r="AF1199" s="223" t="e">
        <f t="shared" si="490"/>
        <v>#NUM!</v>
      </c>
      <c r="AG1199" s="222" t="e">
        <f t="shared" si="491"/>
        <v>#NUM!</v>
      </c>
      <c r="AI1199" s="220" t="e">
        <f t="shared" si="492"/>
        <v>#DIV/0!</v>
      </c>
      <c r="AJ1199" s="222" t="e">
        <f t="shared" si="493"/>
        <v>#DIV/0!</v>
      </c>
      <c r="AK1199" s="222" t="e">
        <f t="shared" si="494"/>
        <v>#DIV/0!</v>
      </c>
      <c r="AL1199" s="222" t="e">
        <f t="shared" si="495"/>
        <v>#DIV/0!</v>
      </c>
    </row>
    <row r="1200" spans="1:38" s="88" customFormat="1" ht="30" hidden="1" customHeight="1">
      <c r="A1200" s="88">
        <f>'CONSTRUCTION COST ESTIMATE'!A1200</f>
        <v>0</v>
      </c>
      <c r="B1200" s="91">
        <f>'CONSTRUCTION COST ESTIMATE'!B1200</f>
        <v>630.14800000000002</v>
      </c>
      <c r="C1200" s="92" t="str">
        <f>'CONSTRUCTION COST ESTIMATE'!C1200</f>
        <v>SANITARY SEWER MANHOLE ABANDONMENT (60 INCH)</v>
      </c>
      <c r="D1200" s="93" t="str">
        <f>'CONSTRUCTION COST ESTIMATE'!BB1200</f>
        <v>EA</v>
      </c>
      <c r="E1200" s="94">
        <f>'CONSTRUCTION COST ESTIMATE'!BA1200</f>
        <v>0</v>
      </c>
      <c r="F1200" s="220">
        <f>'CONSTRUCTION COST ESTIMATE'!BC1200</f>
        <v>0</v>
      </c>
      <c r="G1200" s="221">
        <f>'CONSTRUCTION COST ESTIMATE'!BD1200</f>
        <v>0</v>
      </c>
      <c r="H1200" s="220"/>
      <c r="I1200" s="220">
        <f t="shared" si="478"/>
        <v>0</v>
      </c>
      <c r="J1200" s="220"/>
      <c r="K1200" s="220">
        <f t="shared" si="479"/>
        <v>0</v>
      </c>
      <c r="L1200" s="220"/>
      <c r="M1200" s="220">
        <f t="shared" si="480"/>
        <v>0</v>
      </c>
      <c r="N1200" s="220"/>
      <c r="O1200" s="220">
        <f t="shared" si="481"/>
        <v>0</v>
      </c>
      <c r="P1200" s="220"/>
      <c r="Q1200" s="220">
        <f t="shared" si="482"/>
        <v>0</v>
      </c>
      <c r="R1200" s="220"/>
      <c r="S1200" s="220">
        <f t="shared" si="483"/>
        <v>0</v>
      </c>
      <c r="T1200" s="220"/>
      <c r="U1200" s="220">
        <f t="shared" si="484"/>
        <v>0</v>
      </c>
      <c r="V1200" s="220"/>
      <c r="W1200" s="220">
        <f t="shared" si="485"/>
        <v>0</v>
      </c>
      <c r="X1200" s="220"/>
      <c r="Y1200" s="220">
        <f t="shared" si="486"/>
        <v>0</v>
      </c>
      <c r="Z1200" s="220"/>
      <c r="AA1200" s="220">
        <f t="shared" si="487"/>
        <v>0</v>
      </c>
      <c r="AC1200" s="222" t="e">
        <f t="shared" si="477"/>
        <v>#DIV/0!</v>
      </c>
      <c r="AD1200" s="220" t="e">
        <f t="shared" si="488"/>
        <v>#NUM!</v>
      </c>
      <c r="AE1200" s="223" t="e">
        <f t="shared" si="489"/>
        <v>#NUM!</v>
      </c>
      <c r="AF1200" s="223" t="e">
        <f t="shared" si="490"/>
        <v>#NUM!</v>
      </c>
      <c r="AG1200" s="222" t="e">
        <f t="shared" si="491"/>
        <v>#NUM!</v>
      </c>
      <c r="AI1200" s="220" t="e">
        <f t="shared" si="492"/>
        <v>#DIV/0!</v>
      </c>
      <c r="AJ1200" s="222" t="e">
        <f t="shared" si="493"/>
        <v>#DIV/0!</v>
      </c>
      <c r="AK1200" s="222" t="e">
        <f t="shared" si="494"/>
        <v>#DIV/0!</v>
      </c>
      <c r="AL1200" s="222" t="e">
        <f t="shared" si="495"/>
        <v>#DIV/0!</v>
      </c>
    </row>
    <row r="1201" spans="1:38" s="88" customFormat="1" ht="30" hidden="1" customHeight="1">
      <c r="A1201" s="88">
        <f>'CONSTRUCTION COST ESTIMATE'!A1201</f>
        <v>0</v>
      </c>
      <c r="B1201" s="91">
        <f>'CONSTRUCTION COST ESTIMATE'!B1201</f>
        <v>630.149</v>
      </c>
      <c r="C1201" s="92" t="str">
        <f>'CONSTRUCTION COST ESTIMATE'!C1201</f>
        <v>SANITARY SEWER MANHOLE ABANDONMENT (72 INCH)</v>
      </c>
      <c r="D1201" s="93" t="str">
        <f>'CONSTRUCTION COST ESTIMATE'!BB1201</f>
        <v>EA</v>
      </c>
      <c r="E1201" s="94">
        <f>'CONSTRUCTION COST ESTIMATE'!BA1201</f>
        <v>0</v>
      </c>
      <c r="F1201" s="220">
        <f>'CONSTRUCTION COST ESTIMATE'!BC1201</f>
        <v>0</v>
      </c>
      <c r="G1201" s="221">
        <f>'CONSTRUCTION COST ESTIMATE'!BD1201</f>
        <v>0</v>
      </c>
      <c r="H1201" s="220"/>
      <c r="I1201" s="220">
        <f t="shared" si="478"/>
        <v>0</v>
      </c>
      <c r="J1201" s="220"/>
      <c r="K1201" s="220">
        <f t="shared" si="479"/>
        <v>0</v>
      </c>
      <c r="L1201" s="220"/>
      <c r="M1201" s="220">
        <f t="shared" si="480"/>
        <v>0</v>
      </c>
      <c r="N1201" s="220"/>
      <c r="O1201" s="220">
        <f t="shared" si="481"/>
        <v>0</v>
      </c>
      <c r="P1201" s="220"/>
      <c r="Q1201" s="220">
        <f t="shared" si="482"/>
        <v>0</v>
      </c>
      <c r="R1201" s="220"/>
      <c r="S1201" s="220">
        <f t="shared" si="483"/>
        <v>0</v>
      </c>
      <c r="T1201" s="220"/>
      <c r="U1201" s="220">
        <f t="shared" si="484"/>
        <v>0</v>
      </c>
      <c r="V1201" s="220"/>
      <c r="W1201" s="220">
        <f t="shared" si="485"/>
        <v>0</v>
      </c>
      <c r="X1201" s="220"/>
      <c r="Y1201" s="220">
        <f t="shared" si="486"/>
        <v>0</v>
      </c>
      <c r="Z1201" s="220"/>
      <c r="AA1201" s="220">
        <f t="shared" si="487"/>
        <v>0</v>
      </c>
      <c r="AC1201" s="222" t="e">
        <f t="shared" si="477"/>
        <v>#DIV/0!</v>
      </c>
      <c r="AD1201" s="220" t="e">
        <f t="shared" si="488"/>
        <v>#NUM!</v>
      </c>
      <c r="AE1201" s="223" t="e">
        <f t="shared" si="489"/>
        <v>#NUM!</v>
      </c>
      <c r="AF1201" s="223" t="e">
        <f t="shared" si="490"/>
        <v>#NUM!</v>
      </c>
      <c r="AG1201" s="222" t="e">
        <f t="shared" si="491"/>
        <v>#NUM!</v>
      </c>
      <c r="AI1201" s="220" t="e">
        <f t="shared" si="492"/>
        <v>#DIV/0!</v>
      </c>
      <c r="AJ1201" s="222" t="e">
        <f t="shared" si="493"/>
        <v>#DIV/0!</v>
      </c>
      <c r="AK1201" s="222" t="e">
        <f t="shared" si="494"/>
        <v>#DIV/0!</v>
      </c>
      <c r="AL1201" s="222" t="e">
        <f t="shared" si="495"/>
        <v>#DIV/0!</v>
      </c>
    </row>
    <row r="1202" spans="1:38" s="88" customFormat="1" ht="30" hidden="1" customHeight="1">
      <c r="A1202" s="88">
        <f>'CONSTRUCTION COST ESTIMATE'!A1202</f>
        <v>0</v>
      </c>
      <c r="B1202" s="91">
        <f>'CONSTRUCTION COST ESTIMATE'!B1202</f>
        <v>630.15</v>
      </c>
      <c r="C1202" s="92" t="str">
        <f>'CONSTRUCTION COST ESTIMATE'!C1202</f>
        <v>84 INCH SANITARY SEWER MANHOLE ABANDONMENT</v>
      </c>
      <c r="D1202" s="93" t="str">
        <f>'CONSTRUCTION COST ESTIMATE'!BB1202</f>
        <v>EA</v>
      </c>
      <c r="E1202" s="94">
        <f>'CONSTRUCTION COST ESTIMATE'!BA1202</f>
        <v>0</v>
      </c>
      <c r="F1202" s="220">
        <f>'CONSTRUCTION COST ESTIMATE'!BC1202</f>
        <v>0</v>
      </c>
      <c r="G1202" s="221">
        <f>'CONSTRUCTION COST ESTIMATE'!BD1202</f>
        <v>0</v>
      </c>
      <c r="H1202" s="220"/>
      <c r="I1202" s="220">
        <f t="shared" si="478"/>
        <v>0</v>
      </c>
      <c r="J1202" s="220"/>
      <c r="K1202" s="220">
        <f t="shared" si="479"/>
        <v>0</v>
      </c>
      <c r="L1202" s="220"/>
      <c r="M1202" s="220">
        <f t="shared" si="480"/>
        <v>0</v>
      </c>
      <c r="N1202" s="220"/>
      <c r="O1202" s="220">
        <f t="shared" si="481"/>
        <v>0</v>
      </c>
      <c r="P1202" s="220"/>
      <c r="Q1202" s="220">
        <f t="shared" si="482"/>
        <v>0</v>
      </c>
      <c r="R1202" s="220"/>
      <c r="S1202" s="220">
        <f t="shared" si="483"/>
        <v>0</v>
      </c>
      <c r="T1202" s="220"/>
      <c r="U1202" s="220">
        <f t="shared" si="484"/>
        <v>0</v>
      </c>
      <c r="V1202" s="220"/>
      <c r="W1202" s="220">
        <f t="shared" si="485"/>
        <v>0</v>
      </c>
      <c r="X1202" s="220"/>
      <c r="Y1202" s="220">
        <f t="shared" si="486"/>
        <v>0</v>
      </c>
      <c r="Z1202" s="220"/>
      <c r="AA1202" s="220">
        <f t="shared" si="487"/>
        <v>0</v>
      </c>
      <c r="AC1202" s="222" t="e">
        <f t="shared" si="477"/>
        <v>#DIV/0!</v>
      </c>
      <c r="AD1202" s="220" t="e">
        <f t="shared" si="488"/>
        <v>#NUM!</v>
      </c>
      <c r="AE1202" s="223" t="e">
        <f t="shared" si="489"/>
        <v>#NUM!</v>
      </c>
      <c r="AF1202" s="223" t="e">
        <f t="shared" si="490"/>
        <v>#NUM!</v>
      </c>
      <c r="AG1202" s="222" t="e">
        <f t="shared" si="491"/>
        <v>#NUM!</v>
      </c>
      <c r="AI1202" s="220" t="e">
        <f t="shared" si="492"/>
        <v>#DIV/0!</v>
      </c>
      <c r="AJ1202" s="222" t="e">
        <f t="shared" si="493"/>
        <v>#DIV/0!</v>
      </c>
      <c r="AK1202" s="222" t="e">
        <f t="shared" si="494"/>
        <v>#DIV/0!</v>
      </c>
      <c r="AL1202" s="222" t="e">
        <f t="shared" si="495"/>
        <v>#DIV/0!</v>
      </c>
    </row>
    <row r="1203" spans="1:38" s="88" customFormat="1" ht="30" hidden="1" customHeight="1">
      <c r="A1203" s="88">
        <f>'CONSTRUCTION COST ESTIMATE'!A1203</f>
        <v>0</v>
      </c>
      <c r="B1203" s="91">
        <f>'CONSTRUCTION COST ESTIMATE'!B1203</f>
        <v>630.15099999999995</v>
      </c>
      <c r="C1203" s="92" t="str">
        <f>'CONSTRUCTION COST ESTIMATE'!C1203</f>
        <v>ABANDON SANITARY SEWER MANHOLE</v>
      </c>
      <c r="D1203" s="93" t="str">
        <f>'CONSTRUCTION COST ESTIMATE'!BB1203</f>
        <v>EA</v>
      </c>
      <c r="E1203" s="94">
        <f>'CONSTRUCTION COST ESTIMATE'!BA1203</f>
        <v>0</v>
      </c>
      <c r="F1203" s="220">
        <f>'CONSTRUCTION COST ESTIMATE'!BC1203</f>
        <v>0</v>
      </c>
      <c r="G1203" s="221">
        <f>'CONSTRUCTION COST ESTIMATE'!BD1203</f>
        <v>0</v>
      </c>
      <c r="H1203" s="220"/>
      <c r="I1203" s="220">
        <f t="shared" si="478"/>
        <v>0</v>
      </c>
      <c r="J1203" s="220"/>
      <c r="K1203" s="220">
        <f t="shared" si="479"/>
        <v>0</v>
      </c>
      <c r="L1203" s="220"/>
      <c r="M1203" s="220">
        <f t="shared" si="480"/>
        <v>0</v>
      </c>
      <c r="N1203" s="220"/>
      <c r="O1203" s="220">
        <f t="shared" si="481"/>
        <v>0</v>
      </c>
      <c r="P1203" s="220"/>
      <c r="Q1203" s="220">
        <f t="shared" si="482"/>
        <v>0</v>
      </c>
      <c r="R1203" s="220"/>
      <c r="S1203" s="220">
        <f t="shared" si="483"/>
        <v>0</v>
      </c>
      <c r="T1203" s="220"/>
      <c r="U1203" s="220">
        <f t="shared" si="484"/>
        <v>0</v>
      </c>
      <c r="V1203" s="220"/>
      <c r="W1203" s="220">
        <f t="shared" si="485"/>
        <v>0</v>
      </c>
      <c r="X1203" s="220"/>
      <c r="Y1203" s="220">
        <f t="shared" si="486"/>
        <v>0</v>
      </c>
      <c r="Z1203" s="220"/>
      <c r="AA1203" s="220">
        <f t="shared" si="487"/>
        <v>0</v>
      </c>
      <c r="AC1203" s="222" t="e">
        <f t="shared" si="477"/>
        <v>#DIV/0!</v>
      </c>
      <c r="AD1203" s="220" t="e">
        <f t="shared" si="488"/>
        <v>#NUM!</v>
      </c>
      <c r="AE1203" s="223" t="e">
        <f t="shared" si="489"/>
        <v>#NUM!</v>
      </c>
      <c r="AF1203" s="223" t="e">
        <f t="shared" si="490"/>
        <v>#NUM!</v>
      </c>
      <c r="AG1203" s="222" t="e">
        <f t="shared" si="491"/>
        <v>#NUM!</v>
      </c>
      <c r="AI1203" s="220" t="e">
        <f t="shared" si="492"/>
        <v>#DIV/0!</v>
      </c>
      <c r="AJ1203" s="222" t="e">
        <f t="shared" si="493"/>
        <v>#DIV/0!</v>
      </c>
      <c r="AK1203" s="222" t="e">
        <f t="shared" si="494"/>
        <v>#DIV/0!</v>
      </c>
      <c r="AL1203" s="222" t="e">
        <f t="shared" si="495"/>
        <v>#DIV/0!</v>
      </c>
    </row>
    <row r="1204" spans="1:38" s="88" customFormat="1" ht="30" hidden="1" customHeight="1">
      <c r="A1204" s="88">
        <f>'CONSTRUCTION COST ESTIMATE'!A1204</f>
        <v>0</v>
      </c>
      <c r="B1204" s="91">
        <f>'CONSTRUCTION COST ESTIMATE'!B1204</f>
        <v>630.16</v>
      </c>
      <c r="C1204" s="92" t="str">
        <f>'CONSTRUCTION COST ESTIMATE'!C1204</f>
        <v>STEEL CASING (48 INCH)</v>
      </c>
      <c r="D1204" s="93" t="str">
        <f>'CONSTRUCTION COST ESTIMATE'!BB1204</f>
        <v>LF</v>
      </c>
      <c r="E1204" s="94">
        <f>'CONSTRUCTION COST ESTIMATE'!BA1204</f>
        <v>0</v>
      </c>
      <c r="F1204" s="220">
        <f>'CONSTRUCTION COST ESTIMATE'!BC1204</f>
        <v>0</v>
      </c>
      <c r="G1204" s="221">
        <f>'CONSTRUCTION COST ESTIMATE'!BD1204</f>
        <v>0</v>
      </c>
      <c r="H1204" s="220"/>
      <c r="I1204" s="220">
        <f t="shared" si="478"/>
        <v>0</v>
      </c>
      <c r="J1204" s="220"/>
      <c r="K1204" s="220">
        <f t="shared" si="479"/>
        <v>0</v>
      </c>
      <c r="L1204" s="220"/>
      <c r="M1204" s="220">
        <f t="shared" si="480"/>
        <v>0</v>
      </c>
      <c r="N1204" s="220"/>
      <c r="O1204" s="220">
        <f t="shared" si="481"/>
        <v>0</v>
      </c>
      <c r="P1204" s="220"/>
      <c r="Q1204" s="220">
        <f t="shared" si="482"/>
        <v>0</v>
      </c>
      <c r="R1204" s="220"/>
      <c r="S1204" s="220">
        <f t="shared" si="483"/>
        <v>0</v>
      </c>
      <c r="T1204" s="220"/>
      <c r="U1204" s="220">
        <f t="shared" si="484"/>
        <v>0</v>
      </c>
      <c r="V1204" s="220"/>
      <c r="W1204" s="220">
        <f t="shared" si="485"/>
        <v>0</v>
      </c>
      <c r="X1204" s="220"/>
      <c r="Y1204" s="220">
        <f t="shared" si="486"/>
        <v>0</v>
      </c>
      <c r="Z1204" s="220"/>
      <c r="AA1204" s="220">
        <f t="shared" si="487"/>
        <v>0</v>
      </c>
      <c r="AC1204" s="222" t="e">
        <f t="shared" si="477"/>
        <v>#DIV/0!</v>
      </c>
      <c r="AD1204" s="220" t="e">
        <f t="shared" si="488"/>
        <v>#NUM!</v>
      </c>
      <c r="AE1204" s="223" t="e">
        <f t="shared" si="489"/>
        <v>#NUM!</v>
      </c>
      <c r="AF1204" s="223" t="e">
        <f t="shared" si="490"/>
        <v>#NUM!</v>
      </c>
      <c r="AG1204" s="222" t="e">
        <f t="shared" si="491"/>
        <v>#NUM!</v>
      </c>
      <c r="AI1204" s="220" t="e">
        <f t="shared" si="492"/>
        <v>#DIV/0!</v>
      </c>
      <c r="AJ1204" s="222" t="e">
        <f t="shared" si="493"/>
        <v>#DIV/0!</v>
      </c>
      <c r="AK1204" s="222" t="e">
        <f t="shared" si="494"/>
        <v>#DIV/0!</v>
      </c>
      <c r="AL1204" s="222" t="e">
        <f t="shared" si="495"/>
        <v>#DIV/0!</v>
      </c>
    </row>
    <row r="1205" spans="1:38" s="88" customFormat="1" ht="30" hidden="1" customHeight="1">
      <c r="A1205" s="88">
        <f>'CONSTRUCTION COST ESTIMATE'!A1205</f>
        <v>0</v>
      </c>
      <c r="B1205" s="91">
        <f>'CONSTRUCTION COST ESTIMATE'!B1205</f>
        <v>630.16099999999994</v>
      </c>
      <c r="C1205" s="92" t="str">
        <f>'CONSTRUCTION COST ESTIMATE'!C1205</f>
        <v>STEEL CASING (60 INCH)</v>
      </c>
      <c r="D1205" s="93" t="str">
        <f>'CONSTRUCTION COST ESTIMATE'!BB1205</f>
        <v>LF</v>
      </c>
      <c r="E1205" s="94">
        <f>'CONSTRUCTION COST ESTIMATE'!BA1205</f>
        <v>0</v>
      </c>
      <c r="F1205" s="220">
        <f>'CONSTRUCTION COST ESTIMATE'!BC1205</f>
        <v>0</v>
      </c>
      <c r="G1205" s="221">
        <f>'CONSTRUCTION COST ESTIMATE'!BD1205</f>
        <v>0</v>
      </c>
      <c r="H1205" s="220"/>
      <c r="I1205" s="220">
        <f t="shared" si="478"/>
        <v>0</v>
      </c>
      <c r="J1205" s="220"/>
      <c r="K1205" s="220">
        <f t="shared" si="479"/>
        <v>0</v>
      </c>
      <c r="L1205" s="220"/>
      <c r="M1205" s="220">
        <f t="shared" si="480"/>
        <v>0</v>
      </c>
      <c r="N1205" s="220"/>
      <c r="O1205" s="220">
        <f t="shared" si="481"/>
        <v>0</v>
      </c>
      <c r="P1205" s="220"/>
      <c r="Q1205" s="220">
        <f t="shared" si="482"/>
        <v>0</v>
      </c>
      <c r="R1205" s="220"/>
      <c r="S1205" s="220">
        <f t="shared" si="483"/>
        <v>0</v>
      </c>
      <c r="T1205" s="220"/>
      <c r="U1205" s="220">
        <f t="shared" si="484"/>
        <v>0</v>
      </c>
      <c r="V1205" s="220"/>
      <c r="W1205" s="220">
        <f t="shared" si="485"/>
        <v>0</v>
      </c>
      <c r="X1205" s="220"/>
      <c r="Y1205" s="220">
        <f t="shared" si="486"/>
        <v>0</v>
      </c>
      <c r="Z1205" s="220"/>
      <c r="AA1205" s="220">
        <f t="shared" si="487"/>
        <v>0</v>
      </c>
      <c r="AC1205" s="222" t="e">
        <f t="shared" si="477"/>
        <v>#DIV/0!</v>
      </c>
      <c r="AD1205" s="220" t="e">
        <f t="shared" si="488"/>
        <v>#NUM!</v>
      </c>
      <c r="AE1205" s="223" t="e">
        <f t="shared" si="489"/>
        <v>#NUM!</v>
      </c>
      <c r="AF1205" s="223" t="e">
        <f t="shared" si="490"/>
        <v>#NUM!</v>
      </c>
      <c r="AG1205" s="222" t="e">
        <f t="shared" si="491"/>
        <v>#NUM!</v>
      </c>
      <c r="AI1205" s="220" t="e">
        <f t="shared" si="492"/>
        <v>#DIV/0!</v>
      </c>
      <c r="AJ1205" s="222" t="e">
        <f t="shared" si="493"/>
        <v>#DIV/0!</v>
      </c>
      <c r="AK1205" s="222" t="e">
        <f t="shared" si="494"/>
        <v>#DIV/0!</v>
      </c>
      <c r="AL1205" s="222" t="e">
        <f t="shared" si="495"/>
        <v>#DIV/0!</v>
      </c>
    </row>
    <row r="1206" spans="1:38" s="88" customFormat="1" ht="30" hidden="1" customHeight="1">
      <c r="A1206" s="88">
        <f>'CONSTRUCTION COST ESTIMATE'!A1206</f>
        <v>0</v>
      </c>
      <c r="B1206" s="91">
        <f>'CONSTRUCTION COST ESTIMATE'!B1206</f>
        <v>630.16200000000003</v>
      </c>
      <c r="C1206" s="92" t="str">
        <f>'CONSTRUCTION COST ESTIMATE'!C1206</f>
        <v>STEEL CASING (72 INCH)</v>
      </c>
      <c r="D1206" s="93" t="str">
        <f>'CONSTRUCTION COST ESTIMATE'!BB1206</f>
        <v>LF</v>
      </c>
      <c r="E1206" s="94">
        <f>'CONSTRUCTION COST ESTIMATE'!BA1206</f>
        <v>0</v>
      </c>
      <c r="F1206" s="220">
        <f>'CONSTRUCTION COST ESTIMATE'!BC1206</f>
        <v>0</v>
      </c>
      <c r="G1206" s="221">
        <f>'CONSTRUCTION COST ESTIMATE'!BD1206</f>
        <v>0</v>
      </c>
      <c r="H1206" s="220"/>
      <c r="I1206" s="220">
        <f t="shared" si="478"/>
        <v>0</v>
      </c>
      <c r="J1206" s="220"/>
      <c r="K1206" s="220">
        <f t="shared" si="479"/>
        <v>0</v>
      </c>
      <c r="L1206" s="220"/>
      <c r="M1206" s="220">
        <f t="shared" si="480"/>
        <v>0</v>
      </c>
      <c r="N1206" s="220"/>
      <c r="O1206" s="220">
        <f t="shared" si="481"/>
        <v>0</v>
      </c>
      <c r="P1206" s="220"/>
      <c r="Q1206" s="220">
        <f t="shared" si="482"/>
        <v>0</v>
      </c>
      <c r="R1206" s="220"/>
      <c r="S1206" s="220">
        <f t="shared" si="483"/>
        <v>0</v>
      </c>
      <c r="T1206" s="220"/>
      <c r="U1206" s="220">
        <f t="shared" si="484"/>
        <v>0</v>
      </c>
      <c r="V1206" s="220"/>
      <c r="W1206" s="220">
        <f t="shared" si="485"/>
        <v>0</v>
      </c>
      <c r="X1206" s="220"/>
      <c r="Y1206" s="220">
        <f t="shared" si="486"/>
        <v>0</v>
      </c>
      <c r="Z1206" s="220"/>
      <c r="AA1206" s="220">
        <f t="shared" si="487"/>
        <v>0</v>
      </c>
      <c r="AC1206" s="222" t="e">
        <f t="shared" si="477"/>
        <v>#DIV/0!</v>
      </c>
      <c r="AD1206" s="220" t="e">
        <f t="shared" si="488"/>
        <v>#NUM!</v>
      </c>
      <c r="AE1206" s="223" t="e">
        <f t="shared" si="489"/>
        <v>#NUM!</v>
      </c>
      <c r="AF1206" s="223" t="e">
        <f t="shared" si="490"/>
        <v>#NUM!</v>
      </c>
      <c r="AG1206" s="222" t="e">
        <f t="shared" si="491"/>
        <v>#NUM!</v>
      </c>
      <c r="AI1206" s="220" t="e">
        <f t="shared" si="492"/>
        <v>#DIV/0!</v>
      </c>
      <c r="AJ1206" s="222" t="e">
        <f t="shared" si="493"/>
        <v>#DIV/0!</v>
      </c>
      <c r="AK1206" s="222" t="e">
        <f t="shared" si="494"/>
        <v>#DIV/0!</v>
      </c>
      <c r="AL1206" s="222" t="e">
        <f t="shared" si="495"/>
        <v>#DIV/0!</v>
      </c>
    </row>
    <row r="1207" spans="1:38" s="88" customFormat="1" ht="30" hidden="1" customHeight="1">
      <c r="A1207" s="88">
        <f>'CONSTRUCTION COST ESTIMATE'!A1207</f>
        <v>0</v>
      </c>
      <c r="B1207" s="91">
        <f>'CONSTRUCTION COST ESTIMATE'!B1207</f>
        <v>630.16300000000001</v>
      </c>
      <c r="C1207" s="92" t="str">
        <f>'CONSTRUCTION COST ESTIMATE'!C1207</f>
        <v>STEEL CASING (84 INCH)</v>
      </c>
      <c r="D1207" s="93" t="str">
        <f>'CONSTRUCTION COST ESTIMATE'!BB1207</f>
        <v>LF</v>
      </c>
      <c r="E1207" s="94">
        <f>'CONSTRUCTION COST ESTIMATE'!BA1207</f>
        <v>0</v>
      </c>
      <c r="F1207" s="220">
        <f>'CONSTRUCTION COST ESTIMATE'!BC1207</f>
        <v>0</v>
      </c>
      <c r="G1207" s="221">
        <f>'CONSTRUCTION COST ESTIMATE'!BD1207</f>
        <v>0</v>
      </c>
      <c r="H1207" s="220"/>
      <c r="I1207" s="220">
        <f t="shared" si="478"/>
        <v>0</v>
      </c>
      <c r="J1207" s="220"/>
      <c r="K1207" s="220">
        <f t="shared" si="479"/>
        <v>0</v>
      </c>
      <c r="L1207" s="220"/>
      <c r="M1207" s="220">
        <f t="shared" si="480"/>
        <v>0</v>
      </c>
      <c r="N1207" s="220"/>
      <c r="O1207" s="220">
        <f t="shared" si="481"/>
        <v>0</v>
      </c>
      <c r="P1207" s="220"/>
      <c r="Q1207" s="220">
        <f t="shared" si="482"/>
        <v>0</v>
      </c>
      <c r="R1207" s="220"/>
      <c r="S1207" s="220">
        <f t="shared" si="483"/>
        <v>0</v>
      </c>
      <c r="T1207" s="220"/>
      <c r="U1207" s="220">
        <f t="shared" si="484"/>
        <v>0</v>
      </c>
      <c r="V1207" s="220"/>
      <c r="W1207" s="220">
        <f t="shared" si="485"/>
        <v>0</v>
      </c>
      <c r="X1207" s="220"/>
      <c r="Y1207" s="220">
        <f t="shared" si="486"/>
        <v>0</v>
      </c>
      <c r="Z1207" s="220"/>
      <c r="AA1207" s="220">
        <f t="shared" si="487"/>
        <v>0</v>
      </c>
      <c r="AC1207" s="222" t="e">
        <f t="shared" si="477"/>
        <v>#DIV/0!</v>
      </c>
      <c r="AD1207" s="220" t="e">
        <f t="shared" si="488"/>
        <v>#NUM!</v>
      </c>
      <c r="AE1207" s="223" t="e">
        <f t="shared" si="489"/>
        <v>#NUM!</v>
      </c>
      <c r="AF1207" s="223" t="e">
        <f t="shared" si="490"/>
        <v>#NUM!</v>
      </c>
      <c r="AG1207" s="222" t="e">
        <f t="shared" si="491"/>
        <v>#NUM!</v>
      </c>
      <c r="AI1207" s="220" t="e">
        <f t="shared" si="492"/>
        <v>#DIV/0!</v>
      </c>
      <c r="AJ1207" s="222" t="e">
        <f t="shared" si="493"/>
        <v>#DIV/0!</v>
      </c>
      <c r="AK1207" s="222" t="e">
        <f t="shared" si="494"/>
        <v>#DIV/0!</v>
      </c>
      <c r="AL1207" s="222" t="e">
        <f t="shared" si="495"/>
        <v>#DIV/0!</v>
      </c>
    </row>
    <row r="1208" spans="1:38" s="88" customFormat="1" ht="30" hidden="1" customHeight="1">
      <c r="A1208" s="88">
        <f>'CONSTRUCTION COST ESTIMATE'!A1208</f>
        <v>0</v>
      </c>
      <c r="B1208" s="91">
        <f>'CONSTRUCTION COST ESTIMATE'!B1208</f>
        <v>630.16999999999996</v>
      </c>
      <c r="C1208" s="92" t="str">
        <f>'CONSTRUCTION COST ESTIMATE'!C1208</f>
        <v>CONSTRUCT 48 INCH ECCENTRIC SANITARY SEWER MANHOLE</v>
      </c>
      <c r="D1208" s="93" t="str">
        <f>'CONSTRUCTION COST ESTIMATE'!BB1208</f>
        <v>EA</v>
      </c>
      <c r="E1208" s="94">
        <f>'CONSTRUCTION COST ESTIMATE'!BA1208</f>
        <v>0</v>
      </c>
      <c r="F1208" s="220">
        <f>'CONSTRUCTION COST ESTIMATE'!BC1208</f>
        <v>0</v>
      </c>
      <c r="G1208" s="221">
        <f>'CONSTRUCTION COST ESTIMATE'!BD1208</f>
        <v>0</v>
      </c>
      <c r="H1208" s="220"/>
      <c r="I1208" s="220">
        <f t="shared" si="478"/>
        <v>0</v>
      </c>
      <c r="J1208" s="220"/>
      <c r="K1208" s="220">
        <f t="shared" si="479"/>
        <v>0</v>
      </c>
      <c r="L1208" s="220"/>
      <c r="M1208" s="220">
        <f t="shared" si="480"/>
        <v>0</v>
      </c>
      <c r="N1208" s="220"/>
      <c r="O1208" s="220">
        <f t="shared" si="481"/>
        <v>0</v>
      </c>
      <c r="P1208" s="220"/>
      <c r="Q1208" s="220">
        <f t="shared" si="482"/>
        <v>0</v>
      </c>
      <c r="R1208" s="220"/>
      <c r="S1208" s="220">
        <f t="shared" si="483"/>
        <v>0</v>
      </c>
      <c r="T1208" s="220"/>
      <c r="U1208" s="220">
        <f t="shared" si="484"/>
        <v>0</v>
      </c>
      <c r="V1208" s="220"/>
      <c r="W1208" s="220">
        <f t="shared" si="485"/>
        <v>0</v>
      </c>
      <c r="X1208" s="220"/>
      <c r="Y1208" s="220">
        <f t="shared" si="486"/>
        <v>0</v>
      </c>
      <c r="Z1208" s="220"/>
      <c r="AA1208" s="220">
        <f t="shared" si="487"/>
        <v>0</v>
      </c>
      <c r="AC1208" s="222" t="e">
        <f t="shared" si="477"/>
        <v>#DIV/0!</v>
      </c>
      <c r="AD1208" s="220" t="e">
        <f t="shared" si="488"/>
        <v>#NUM!</v>
      </c>
      <c r="AE1208" s="223" t="e">
        <f t="shared" si="489"/>
        <v>#NUM!</v>
      </c>
      <c r="AF1208" s="223" t="e">
        <f t="shared" si="490"/>
        <v>#NUM!</v>
      </c>
      <c r="AG1208" s="222" t="e">
        <f t="shared" si="491"/>
        <v>#NUM!</v>
      </c>
      <c r="AI1208" s="220" t="e">
        <f t="shared" si="492"/>
        <v>#DIV/0!</v>
      </c>
      <c r="AJ1208" s="222" t="e">
        <f t="shared" si="493"/>
        <v>#DIV/0!</v>
      </c>
      <c r="AK1208" s="222" t="e">
        <f t="shared" si="494"/>
        <v>#DIV/0!</v>
      </c>
      <c r="AL1208" s="222" t="e">
        <f t="shared" si="495"/>
        <v>#DIV/0!</v>
      </c>
    </row>
    <row r="1209" spans="1:38" s="88" customFormat="1" ht="30" hidden="1" customHeight="1">
      <c r="A1209" s="88">
        <f>'CONSTRUCTION COST ESTIMATE'!A1209</f>
        <v>0</v>
      </c>
      <c r="B1209" s="91">
        <f>'CONSTRUCTION COST ESTIMATE'!B1209</f>
        <v>630.17100000000005</v>
      </c>
      <c r="C1209" s="92" t="str">
        <f>'CONSTRUCTION COST ESTIMATE'!C1209</f>
        <v>72 INCH LINED SANITARY SEWER MANHOLE</v>
      </c>
      <c r="D1209" s="93" t="str">
        <f>'CONSTRUCTION COST ESTIMATE'!BB1209</f>
        <v>EA</v>
      </c>
      <c r="E1209" s="94">
        <f>'CONSTRUCTION COST ESTIMATE'!BA1209</f>
        <v>0</v>
      </c>
      <c r="F1209" s="220">
        <f>'CONSTRUCTION COST ESTIMATE'!BC1209</f>
        <v>0</v>
      </c>
      <c r="G1209" s="221">
        <f>'CONSTRUCTION COST ESTIMATE'!BD1209</f>
        <v>0</v>
      </c>
      <c r="H1209" s="220"/>
      <c r="I1209" s="220">
        <f t="shared" si="478"/>
        <v>0</v>
      </c>
      <c r="J1209" s="220"/>
      <c r="K1209" s="220">
        <f t="shared" si="479"/>
        <v>0</v>
      </c>
      <c r="L1209" s="220"/>
      <c r="M1209" s="220">
        <f t="shared" si="480"/>
        <v>0</v>
      </c>
      <c r="N1209" s="220"/>
      <c r="O1209" s="220">
        <f t="shared" si="481"/>
        <v>0</v>
      </c>
      <c r="P1209" s="220"/>
      <c r="Q1209" s="220">
        <f t="shared" si="482"/>
        <v>0</v>
      </c>
      <c r="R1209" s="220"/>
      <c r="S1209" s="220">
        <f t="shared" si="483"/>
        <v>0</v>
      </c>
      <c r="T1209" s="220"/>
      <c r="U1209" s="220">
        <f t="shared" si="484"/>
        <v>0</v>
      </c>
      <c r="V1209" s="220"/>
      <c r="W1209" s="220">
        <f t="shared" si="485"/>
        <v>0</v>
      </c>
      <c r="X1209" s="220"/>
      <c r="Y1209" s="220">
        <f t="shared" si="486"/>
        <v>0</v>
      </c>
      <c r="Z1209" s="220"/>
      <c r="AA1209" s="220">
        <f t="shared" si="487"/>
        <v>0</v>
      </c>
      <c r="AC1209" s="222" t="e">
        <f t="shared" si="477"/>
        <v>#DIV/0!</v>
      </c>
      <c r="AD1209" s="220" t="e">
        <f t="shared" si="488"/>
        <v>#NUM!</v>
      </c>
      <c r="AE1209" s="223" t="e">
        <f t="shared" si="489"/>
        <v>#NUM!</v>
      </c>
      <c r="AF1209" s="223" t="e">
        <f t="shared" si="490"/>
        <v>#NUM!</v>
      </c>
      <c r="AG1209" s="222" t="e">
        <f t="shared" si="491"/>
        <v>#NUM!</v>
      </c>
      <c r="AI1209" s="220" t="e">
        <f t="shared" si="492"/>
        <v>#DIV/0!</v>
      </c>
      <c r="AJ1209" s="222" t="e">
        <f t="shared" si="493"/>
        <v>#DIV/0!</v>
      </c>
      <c r="AK1209" s="222" t="e">
        <f t="shared" si="494"/>
        <v>#DIV/0!</v>
      </c>
      <c r="AL1209" s="222" t="e">
        <f t="shared" si="495"/>
        <v>#DIV/0!</v>
      </c>
    </row>
    <row r="1210" spans="1:38" s="88" customFormat="1" ht="30" hidden="1" customHeight="1">
      <c r="A1210" s="88">
        <f>'CONSTRUCTION COST ESTIMATE'!A1210</f>
        <v>0</v>
      </c>
      <c r="B1210" s="91">
        <f>'CONSTRUCTION COST ESTIMATE'!B1210</f>
        <v>630.17200000000003</v>
      </c>
      <c r="C1210" s="92" t="str">
        <f>'CONSTRUCTION COST ESTIMATE'!C1210</f>
        <v>ADJUST EXISTING SEWER MANHOLE TO GRADE</v>
      </c>
      <c r="D1210" s="93" t="str">
        <f>'CONSTRUCTION COST ESTIMATE'!BB1210</f>
        <v>EA</v>
      </c>
      <c r="E1210" s="94">
        <f>'CONSTRUCTION COST ESTIMATE'!BA1210</f>
        <v>0</v>
      </c>
      <c r="F1210" s="220">
        <f>'CONSTRUCTION COST ESTIMATE'!BC1210</f>
        <v>0</v>
      </c>
      <c r="G1210" s="221">
        <f>'CONSTRUCTION COST ESTIMATE'!BD1210</f>
        <v>0</v>
      </c>
      <c r="H1210" s="220"/>
      <c r="I1210" s="220">
        <f t="shared" si="478"/>
        <v>0</v>
      </c>
      <c r="J1210" s="220"/>
      <c r="K1210" s="220">
        <f t="shared" si="479"/>
        <v>0</v>
      </c>
      <c r="L1210" s="220"/>
      <c r="M1210" s="220">
        <f t="shared" si="480"/>
        <v>0</v>
      </c>
      <c r="N1210" s="220"/>
      <c r="O1210" s="220">
        <f t="shared" si="481"/>
        <v>0</v>
      </c>
      <c r="P1210" s="220"/>
      <c r="Q1210" s="220">
        <f t="shared" si="482"/>
        <v>0</v>
      </c>
      <c r="R1210" s="220"/>
      <c r="S1210" s="220">
        <f t="shared" si="483"/>
        <v>0</v>
      </c>
      <c r="T1210" s="220"/>
      <c r="U1210" s="220">
        <f t="shared" si="484"/>
        <v>0</v>
      </c>
      <c r="V1210" s="220"/>
      <c r="W1210" s="220">
        <f t="shared" si="485"/>
        <v>0</v>
      </c>
      <c r="X1210" s="220"/>
      <c r="Y1210" s="220">
        <f t="shared" si="486"/>
        <v>0</v>
      </c>
      <c r="Z1210" s="220"/>
      <c r="AA1210" s="220">
        <f t="shared" si="487"/>
        <v>0</v>
      </c>
      <c r="AC1210" s="222" t="e">
        <f t="shared" ref="AC1210:AC1219" si="496">I1210/$I$1460</f>
        <v>#DIV/0!</v>
      </c>
      <c r="AD1210" s="220" t="e">
        <f t="shared" si="488"/>
        <v>#NUM!</v>
      </c>
      <c r="AE1210" s="223" t="e">
        <f t="shared" si="489"/>
        <v>#NUM!</v>
      </c>
      <c r="AF1210" s="223" t="e">
        <f t="shared" si="490"/>
        <v>#NUM!</v>
      </c>
      <c r="AG1210" s="222" t="e">
        <f t="shared" si="491"/>
        <v>#NUM!</v>
      </c>
      <c r="AI1210" s="220" t="e">
        <f t="shared" si="492"/>
        <v>#DIV/0!</v>
      </c>
      <c r="AJ1210" s="222" t="e">
        <f t="shared" si="493"/>
        <v>#DIV/0!</v>
      </c>
      <c r="AK1210" s="222" t="e">
        <f t="shared" si="494"/>
        <v>#DIV/0!</v>
      </c>
      <c r="AL1210" s="222" t="e">
        <f t="shared" si="495"/>
        <v>#DIV/0!</v>
      </c>
    </row>
    <row r="1211" spans="1:38" s="88" customFormat="1" ht="30" hidden="1" customHeight="1">
      <c r="A1211" s="88">
        <f>'CONSTRUCTION COST ESTIMATE'!A1211</f>
        <v>0</v>
      </c>
      <c r="B1211" s="91">
        <f>'CONSTRUCTION COST ESTIMATE'!B1211</f>
        <v>630.173</v>
      </c>
      <c r="C1211" s="92" t="str">
        <f>'CONSTRUCTION COST ESTIMATE'!C1211</f>
        <v>ADJUST EXISTING SANITARY SEWER MANHOLE COVER</v>
      </c>
      <c r="D1211" s="93" t="str">
        <f>'CONSTRUCTION COST ESTIMATE'!BB1211</f>
        <v>EA</v>
      </c>
      <c r="E1211" s="94">
        <f>'CONSTRUCTION COST ESTIMATE'!BA1211</f>
        <v>0</v>
      </c>
      <c r="F1211" s="220">
        <f>'CONSTRUCTION COST ESTIMATE'!BC1211</f>
        <v>0</v>
      </c>
      <c r="G1211" s="221">
        <f>'CONSTRUCTION COST ESTIMATE'!BD1211</f>
        <v>0</v>
      </c>
      <c r="H1211" s="220"/>
      <c r="I1211" s="220">
        <f t="shared" si="478"/>
        <v>0</v>
      </c>
      <c r="J1211" s="220"/>
      <c r="K1211" s="220">
        <f t="shared" si="479"/>
        <v>0</v>
      </c>
      <c r="L1211" s="220"/>
      <c r="M1211" s="220">
        <f t="shared" si="480"/>
        <v>0</v>
      </c>
      <c r="N1211" s="220"/>
      <c r="O1211" s="220">
        <f t="shared" si="481"/>
        <v>0</v>
      </c>
      <c r="P1211" s="220"/>
      <c r="Q1211" s="220">
        <f t="shared" si="482"/>
        <v>0</v>
      </c>
      <c r="R1211" s="220"/>
      <c r="S1211" s="220">
        <f t="shared" si="483"/>
        <v>0</v>
      </c>
      <c r="T1211" s="220"/>
      <c r="U1211" s="220">
        <f t="shared" si="484"/>
        <v>0</v>
      </c>
      <c r="V1211" s="220"/>
      <c r="W1211" s="220">
        <f t="shared" si="485"/>
        <v>0</v>
      </c>
      <c r="X1211" s="220"/>
      <c r="Y1211" s="220">
        <f t="shared" si="486"/>
        <v>0</v>
      </c>
      <c r="Z1211" s="220"/>
      <c r="AA1211" s="220">
        <f t="shared" si="487"/>
        <v>0</v>
      </c>
      <c r="AC1211" s="222" t="e">
        <f t="shared" si="496"/>
        <v>#DIV/0!</v>
      </c>
      <c r="AD1211" s="220" t="e">
        <f t="shared" si="488"/>
        <v>#NUM!</v>
      </c>
      <c r="AE1211" s="223" t="e">
        <f t="shared" si="489"/>
        <v>#NUM!</v>
      </c>
      <c r="AF1211" s="223" t="e">
        <f t="shared" si="490"/>
        <v>#NUM!</v>
      </c>
      <c r="AG1211" s="222" t="e">
        <f t="shared" si="491"/>
        <v>#NUM!</v>
      </c>
      <c r="AI1211" s="220" t="e">
        <f t="shared" si="492"/>
        <v>#DIV/0!</v>
      </c>
      <c r="AJ1211" s="222" t="e">
        <f t="shared" si="493"/>
        <v>#DIV/0!</v>
      </c>
      <c r="AK1211" s="222" t="e">
        <f t="shared" si="494"/>
        <v>#DIV/0!</v>
      </c>
      <c r="AL1211" s="222" t="e">
        <f t="shared" si="495"/>
        <v>#DIV/0!</v>
      </c>
    </row>
    <row r="1212" spans="1:38" s="88" customFormat="1" ht="30" hidden="1" customHeight="1">
      <c r="A1212" s="88">
        <f>'CONSTRUCTION COST ESTIMATE'!A1212</f>
        <v>0</v>
      </c>
      <c r="B1212" s="91">
        <f>'CONSTRUCTION COST ESTIMATE'!B1212</f>
        <v>630.17399999999998</v>
      </c>
      <c r="C1212" s="92" t="str">
        <f>'CONSTRUCTION COST ESTIMATE'!C1212</f>
        <v>ROTATE SEWER MANHOLE CONE SECTION</v>
      </c>
      <c r="D1212" s="93" t="str">
        <f>'CONSTRUCTION COST ESTIMATE'!BB1212</f>
        <v>EA</v>
      </c>
      <c r="E1212" s="94">
        <f>'CONSTRUCTION COST ESTIMATE'!BA1212</f>
        <v>0</v>
      </c>
      <c r="F1212" s="220">
        <f>'CONSTRUCTION COST ESTIMATE'!BC1212</f>
        <v>0</v>
      </c>
      <c r="G1212" s="221">
        <f>'CONSTRUCTION COST ESTIMATE'!BD1212</f>
        <v>0</v>
      </c>
      <c r="H1212" s="220"/>
      <c r="I1212" s="220">
        <f t="shared" si="478"/>
        <v>0</v>
      </c>
      <c r="J1212" s="220"/>
      <c r="K1212" s="220">
        <f t="shared" si="479"/>
        <v>0</v>
      </c>
      <c r="L1212" s="220"/>
      <c r="M1212" s="220">
        <f t="shared" si="480"/>
        <v>0</v>
      </c>
      <c r="N1212" s="220"/>
      <c r="O1212" s="220">
        <f t="shared" si="481"/>
        <v>0</v>
      </c>
      <c r="P1212" s="220"/>
      <c r="Q1212" s="220">
        <f t="shared" si="482"/>
        <v>0</v>
      </c>
      <c r="R1212" s="220"/>
      <c r="S1212" s="220">
        <f t="shared" si="483"/>
        <v>0</v>
      </c>
      <c r="T1212" s="220"/>
      <c r="U1212" s="220">
        <f t="shared" si="484"/>
        <v>0</v>
      </c>
      <c r="V1212" s="220"/>
      <c r="W1212" s="220">
        <f t="shared" si="485"/>
        <v>0</v>
      </c>
      <c r="X1212" s="220"/>
      <c r="Y1212" s="220">
        <f t="shared" si="486"/>
        <v>0</v>
      </c>
      <c r="Z1212" s="220"/>
      <c r="AA1212" s="220">
        <f t="shared" si="487"/>
        <v>0</v>
      </c>
      <c r="AC1212" s="222" t="e">
        <f t="shared" si="496"/>
        <v>#DIV/0!</v>
      </c>
      <c r="AD1212" s="220" t="e">
        <f t="shared" si="488"/>
        <v>#NUM!</v>
      </c>
      <c r="AE1212" s="223" t="e">
        <f t="shared" si="489"/>
        <v>#NUM!</v>
      </c>
      <c r="AF1212" s="223" t="e">
        <f t="shared" si="490"/>
        <v>#NUM!</v>
      </c>
      <c r="AG1212" s="222" t="e">
        <f t="shared" si="491"/>
        <v>#NUM!</v>
      </c>
      <c r="AI1212" s="220" t="e">
        <f t="shared" si="492"/>
        <v>#DIV/0!</v>
      </c>
      <c r="AJ1212" s="222" t="e">
        <f t="shared" si="493"/>
        <v>#DIV/0!</v>
      </c>
      <c r="AK1212" s="222" t="e">
        <f t="shared" si="494"/>
        <v>#DIV/0!</v>
      </c>
      <c r="AL1212" s="222" t="e">
        <f t="shared" si="495"/>
        <v>#DIV/0!</v>
      </c>
    </row>
    <row r="1213" spans="1:38" s="88" customFormat="1" ht="30" hidden="1" customHeight="1">
      <c r="A1213" s="88">
        <f>'CONSTRUCTION COST ESTIMATE'!A1213</f>
        <v>0</v>
      </c>
      <c r="B1213" s="91">
        <f>'CONSTRUCTION COST ESTIMATE'!B1213</f>
        <v>630.17499999999995</v>
      </c>
      <c r="C1213" s="92" t="str">
        <f>'CONSTRUCTION COST ESTIMATE'!C1213</f>
        <v>ONSITE HIGH DROP MANHOLE MODIFICATION</v>
      </c>
      <c r="D1213" s="93" t="str">
        <f>'CONSTRUCTION COST ESTIMATE'!BB1213</f>
        <v>LS</v>
      </c>
      <c r="E1213" s="94">
        <f>'CONSTRUCTION COST ESTIMATE'!BA1213</f>
        <v>0</v>
      </c>
      <c r="F1213" s="220">
        <f>'CONSTRUCTION COST ESTIMATE'!BC1213</f>
        <v>0</v>
      </c>
      <c r="G1213" s="221">
        <f>'CONSTRUCTION COST ESTIMATE'!BD1213</f>
        <v>0</v>
      </c>
      <c r="H1213" s="220"/>
      <c r="I1213" s="220">
        <f t="shared" si="478"/>
        <v>0</v>
      </c>
      <c r="J1213" s="220"/>
      <c r="K1213" s="220">
        <f t="shared" si="479"/>
        <v>0</v>
      </c>
      <c r="L1213" s="220"/>
      <c r="M1213" s="220">
        <f t="shared" si="480"/>
        <v>0</v>
      </c>
      <c r="N1213" s="220"/>
      <c r="O1213" s="220">
        <f t="shared" si="481"/>
        <v>0</v>
      </c>
      <c r="P1213" s="220"/>
      <c r="Q1213" s="220">
        <f t="shared" si="482"/>
        <v>0</v>
      </c>
      <c r="R1213" s="220"/>
      <c r="S1213" s="220">
        <f t="shared" si="483"/>
        <v>0</v>
      </c>
      <c r="T1213" s="220"/>
      <c r="U1213" s="220">
        <f t="shared" si="484"/>
        <v>0</v>
      </c>
      <c r="V1213" s="220"/>
      <c r="W1213" s="220">
        <f t="shared" si="485"/>
        <v>0</v>
      </c>
      <c r="X1213" s="220"/>
      <c r="Y1213" s="220">
        <f t="shared" si="486"/>
        <v>0</v>
      </c>
      <c r="Z1213" s="220"/>
      <c r="AA1213" s="220">
        <f t="shared" si="487"/>
        <v>0</v>
      </c>
      <c r="AC1213" s="222" t="e">
        <f t="shared" si="496"/>
        <v>#DIV/0!</v>
      </c>
      <c r="AD1213" s="220" t="e">
        <f t="shared" si="488"/>
        <v>#NUM!</v>
      </c>
      <c r="AE1213" s="223" t="e">
        <f t="shared" si="489"/>
        <v>#NUM!</v>
      </c>
      <c r="AF1213" s="223" t="e">
        <f t="shared" si="490"/>
        <v>#NUM!</v>
      </c>
      <c r="AG1213" s="222" t="e">
        <f t="shared" si="491"/>
        <v>#NUM!</v>
      </c>
      <c r="AI1213" s="220" t="e">
        <f t="shared" si="492"/>
        <v>#DIV/0!</v>
      </c>
      <c r="AJ1213" s="222" t="e">
        <f t="shared" si="493"/>
        <v>#DIV/0!</v>
      </c>
      <c r="AK1213" s="222" t="e">
        <f t="shared" si="494"/>
        <v>#DIV/0!</v>
      </c>
      <c r="AL1213" s="222" t="e">
        <f t="shared" si="495"/>
        <v>#DIV/0!</v>
      </c>
    </row>
    <row r="1214" spans="1:38" s="88" customFormat="1" ht="30" hidden="1" customHeight="1">
      <c r="A1214" s="88">
        <f>'CONSTRUCTION COST ESTIMATE'!A1214</f>
        <v>0</v>
      </c>
      <c r="B1214" s="91">
        <f>'CONSTRUCTION COST ESTIMATE'!B1214</f>
        <v>630.17600000000004</v>
      </c>
      <c r="C1214" s="92" t="str">
        <f>'CONSTRUCTION COST ESTIMATE'!C1214</f>
        <v>LOCKING MANHOLE FRAME AND COVER</v>
      </c>
      <c r="D1214" s="93" t="str">
        <f>'CONSTRUCTION COST ESTIMATE'!BB1214</f>
        <v>EA</v>
      </c>
      <c r="E1214" s="94">
        <f>'CONSTRUCTION COST ESTIMATE'!BA1214</f>
        <v>0</v>
      </c>
      <c r="F1214" s="220">
        <f>'CONSTRUCTION COST ESTIMATE'!BC1214</f>
        <v>0</v>
      </c>
      <c r="G1214" s="221">
        <f>'CONSTRUCTION COST ESTIMATE'!BD1214</f>
        <v>0</v>
      </c>
      <c r="H1214" s="220"/>
      <c r="I1214" s="220">
        <f t="shared" si="478"/>
        <v>0</v>
      </c>
      <c r="J1214" s="220"/>
      <c r="K1214" s="220">
        <f t="shared" si="479"/>
        <v>0</v>
      </c>
      <c r="L1214" s="220"/>
      <c r="M1214" s="220">
        <f t="shared" si="480"/>
        <v>0</v>
      </c>
      <c r="N1214" s="220"/>
      <c r="O1214" s="220">
        <f t="shared" si="481"/>
        <v>0</v>
      </c>
      <c r="P1214" s="220"/>
      <c r="Q1214" s="220">
        <f t="shared" si="482"/>
        <v>0</v>
      </c>
      <c r="R1214" s="220"/>
      <c r="S1214" s="220">
        <f t="shared" si="483"/>
        <v>0</v>
      </c>
      <c r="T1214" s="220"/>
      <c r="U1214" s="220">
        <f t="shared" si="484"/>
        <v>0</v>
      </c>
      <c r="V1214" s="220"/>
      <c r="W1214" s="220">
        <f t="shared" si="485"/>
        <v>0</v>
      </c>
      <c r="X1214" s="220"/>
      <c r="Y1214" s="220">
        <f t="shared" si="486"/>
        <v>0</v>
      </c>
      <c r="Z1214" s="220"/>
      <c r="AA1214" s="220">
        <f t="shared" si="487"/>
        <v>0</v>
      </c>
      <c r="AC1214" s="222" t="e">
        <f t="shared" si="496"/>
        <v>#DIV/0!</v>
      </c>
      <c r="AD1214" s="220" t="e">
        <f t="shared" si="488"/>
        <v>#NUM!</v>
      </c>
      <c r="AE1214" s="223" t="e">
        <f t="shared" si="489"/>
        <v>#NUM!</v>
      </c>
      <c r="AF1214" s="223" t="e">
        <f t="shared" si="490"/>
        <v>#NUM!</v>
      </c>
      <c r="AG1214" s="222" t="e">
        <f t="shared" si="491"/>
        <v>#NUM!</v>
      </c>
      <c r="AI1214" s="220" t="e">
        <f t="shared" si="492"/>
        <v>#DIV/0!</v>
      </c>
      <c r="AJ1214" s="222" t="e">
        <f t="shared" si="493"/>
        <v>#DIV/0!</v>
      </c>
      <c r="AK1214" s="222" t="e">
        <f t="shared" si="494"/>
        <v>#DIV/0!</v>
      </c>
      <c r="AL1214" s="222" t="e">
        <f t="shared" si="495"/>
        <v>#DIV/0!</v>
      </c>
    </row>
    <row r="1215" spans="1:38" s="88" customFormat="1" ht="30" hidden="1" customHeight="1">
      <c r="A1215" s="88">
        <f>'CONSTRUCTION COST ESTIMATE'!A1215</f>
        <v>0</v>
      </c>
      <c r="B1215" s="91">
        <f>'CONSTRUCTION COST ESTIMATE'!B1215</f>
        <v>630.17700000000002</v>
      </c>
      <c r="C1215" s="92" t="str">
        <f>'CONSTRUCTION COST ESTIMATE'!C1215</f>
        <v>REGROUT SANITARY SEWER MANHOLE BASE</v>
      </c>
      <c r="D1215" s="93" t="str">
        <f>'CONSTRUCTION COST ESTIMATE'!BB1215</f>
        <v>EA</v>
      </c>
      <c r="E1215" s="94">
        <f>'CONSTRUCTION COST ESTIMATE'!BA1215</f>
        <v>0</v>
      </c>
      <c r="F1215" s="220">
        <f>'CONSTRUCTION COST ESTIMATE'!BC1215</f>
        <v>0</v>
      </c>
      <c r="G1215" s="221">
        <f>'CONSTRUCTION COST ESTIMATE'!BD1215</f>
        <v>0</v>
      </c>
      <c r="H1215" s="220"/>
      <c r="I1215" s="220">
        <f t="shared" si="478"/>
        <v>0</v>
      </c>
      <c r="J1215" s="220"/>
      <c r="K1215" s="220">
        <f t="shared" si="479"/>
        <v>0</v>
      </c>
      <c r="L1215" s="220"/>
      <c r="M1215" s="220">
        <f t="shared" si="480"/>
        <v>0</v>
      </c>
      <c r="N1215" s="220"/>
      <c r="O1215" s="220">
        <f t="shared" si="481"/>
        <v>0</v>
      </c>
      <c r="P1215" s="220"/>
      <c r="Q1215" s="220">
        <f t="shared" si="482"/>
        <v>0</v>
      </c>
      <c r="R1215" s="220"/>
      <c r="S1215" s="220">
        <f t="shared" si="483"/>
        <v>0</v>
      </c>
      <c r="T1215" s="220"/>
      <c r="U1215" s="220">
        <f t="shared" si="484"/>
        <v>0</v>
      </c>
      <c r="V1215" s="220"/>
      <c r="W1215" s="220">
        <f t="shared" si="485"/>
        <v>0</v>
      </c>
      <c r="X1215" s="220"/>
      <c r="Y1215" s="220">
        <f t="shared" si="486"/>
        <v>0</v>
      </c>
      <c r="Z1215" s="220"/>
      <c r="AA1215" s="220">
        <f t="shared" si="487"/>
        <v>0</v>
      </c>
      <c r="AC1215" s="222" t="e">
        <f t="shared" si="496"/>
        <v>#DIV/0!</v>
      </c>
      <c r="AD1215" s="220" t="e">
        <f t="shared" si="488"/>
        <v>#NUM!</v>
      </c>
      <c r="AE1215" s="223" t="e">
        <f t="shared" si="489"/>
        <v>#NUM!</v>
      </c>
      <c r="AF1215" s="223" t="e">
        <f t="shared" si="490"/>
        <v>#NUM!</v>
      </c>
      <c r="AG1215" s="222" t="e">
        <f t="shared" si="491"/>
        <v>#NUM!</v>
      </c>
      <c r="AI1215" s="220" t="e">
        <f t="shared" si="492"/>
        <v>#DIV/0!</v>
      </c>
      <c r="AJ1215" s="222" t="e">
        <f t="shared" si="493"/>
        <v>#DIV/0!</v>
      </c>
      <c r="AK1215" s="222" t="e">
        <f t="shared" si="494"/>
        <v>#DIV/0!</v>
      </c>
      <c r="AL1215" s="222" t="e">
        <f t="shared" si="495"/>
        <v>#DIV/0!</v>
      </c>
    </row>
    <row r="1216" spans="1:38" s="88" customFormat="1" ht="30" hidden="1" customHeight="1">
      <c r="A1216" s="88">
        <f>'CONSTRUCTION COST ESTIMATE'!A1216</f>
        <v>0</v>
      </c>
      <c r="B1216" s="91">
        <f>'CONSTRUCTION COST ESTIMATE'!B1216</f>
        <v>630.178</v>
      </c>
      <c r="C1216" s="92" t="str">
        <f>'CONSTRUCTION COST ESTIMATE'!C1216</f>
        <v>SANITARY SEWER LATERAL RECONNECTION</v>
      </c>
      <c r="D1216" s="93" t="str">
        <f>'CONSTRUCTION COST ESTIMATE'!BB1216</f>
        <v>EA</v>
      </c>
      <c r="E1216" s="94">
        <f>'CONSTRUCTION COST ESTIMATE'!BA1216</f>
        <v>0</v>
      </c>
      <c r="F1216" s="220">
        <f>'CONSTRUCTION COST ESTIMATE'!BC1216</f>
        <v>0</v>
      </c>
      <c r="G1216" s="221">
        <f>'CONSTRUCTION COST ESTIMATE'!BD1216</f>
        <v>0</v>
      </c>
      <c r="H1216" s="220"/>
      <c r="I1216" s="220">
        <f t="shared" si="478"/>
        <v>0</v>
      </c>
      <c r="J1216" s="220"/>
      <c r="K1216" s="220">
        <f t="shared" si="479"/>
        <v>0</v>
      </c>
      <c r="L1216" s="220"/>
      <c r="M1216" s="220">
        <f t="shared" si="480"/>
        <v>0</v>
      </c>
      <c r="N1216" s="220"/>
      <c r="O1216" s="220">
        <f t="shared" si="481"/>
        <v>0</v>
      </c>
      <c r="P1216" s="220"/>
      <c r="Q1216" s="220">
        <f t="shared" si="482"/>
        <v>0</v>
      </c>
      <c r="R1216" s="220"/>
      <c r="S1216" s="220">
        <f t="shared" si="483"/>
        <v>0</v>
      </c>
      <c r="T1216" s="220"/>
      <c r="U1216" s="220">
        <f t="shared" si="484"/>
        <v>0</v>
      </c>
      <c r="V1216" s="220"/>
      <c r="W1216" s="220">
        <f t="shared" si="485"/>
        <v>0</v>
      </c>
      <c r="X1216" s="220"/>
      <c r="Y1216" s="220">
        <f t="shared" si="486"/>
        <v>0</v>
      </c>
      <c r="Z1216" s="220"/>
      <c r="AA1216" s="220">
        <f t="shared" si="487"/>
        <v>0</v>
      </c>
      <c r="AC1216" s="222" t="e">
        <f t="shared" si="496"/>
        <v>#DIV/0!</v>
      </c>
      <c r="AD1216" s="220" t="e">
        <f t="shared" si="488"/>
        <v>#NUM!</v>
      </c>
      <c r="AE1216" s="223" t="e">
        <f t="shared" si="489"/>
        <v>#NUM!</v>
      </c>
      <c r="AF1216" s="223" t="e">
        <f t="shared" si="490"/>
        <v>#NUM!</v>
      </c>
      <c r="AG1216" s="222" t="e">
        <f t="shared" si="491"/>
        <v>#NUM!</v>
      </c>
      <c r="AI1216" s="220" t="e">
        <f t="shared" si="492"/>
        <v>#DIV/0!</v>
      </c>
      <c r="AJ1216" s="222" t="e">
        <f t="shared" si="493"/>
        <v>#DIV/0!</v>
      </c>
      <c r="AK1216" s="222" t="e">
        <f t="shared" si="494"/>
        <v>#DIV/0!</v>
      </c>
      <c r="AL1216" s="222" t="e">
        <f t="shared" si="495"/>
        <v>#DIV/0!</v>
      </c>
    </row>
    <row r="1217" spans="1:40" s="88" customFormat="1" ht="30" hidden="1" customHeight="1">
      <c r="A1217" s="88">
        <f>'CONSTRUCTION COST ESTIMATE'!A1217</f>
        <v>0</v>
      </c>
      <c r="B1217" s="91">
        <f>'CONSTRUCTION COST ESTIMATE'!B1217</f>
        <v>630.17899999999997</v>
      </c>
      <c r="C1217" s="92" t="str">
        <f>'CONSTRUCTION COST ESTIMATE'!C1217</f>
        <v>DIVERSION STRUCTURE</v>
      </c>
      <c r="D1217" s="93" t="str">
        <f>'CONSTRUCTION COST ESTIMATE'!BB1217</f>
        <v>LS</v>
      </c>
      <c r="E1217" s="94">
        <f>'CONSTRUCTION COST ESTIMATE'!BA1217</f>
        <v>0</v>
      </c>
      <c r="F1217" s="220">
        <f>'CONSTRUCTION COST ESTIMATE'!BC1217</f>
        <v>0</v>
      </c>
      <c r="G1217" s="221">
        <f>'CONSTRUCTION COST ESTIMATE'!BD1217</f>
        <v>0</v>
      </c>
      <c r="H1217" s="220"/>
      <c r="I1217" s="220">
        <f t="shared" si="478"/>
        <v>0</v>
      </c>
      <c r="J1217" s="220"/>
      <c r="K1217" s="220">
        <f t="shared" si="479"/>
        <v>0</v>
      </c>
      <c r="L1217" s="220"/>
      <c r="M1217" s="220">
        <f t="shared" si="480"/>
        <v>0</v>
      </c>
      <c r="N1217" s="220"/>
      <c r="O1217" s="220">
        <f t="shared" si="481"/>
        <v>0</v>
      </c>
      <c r="P1217" s="220"/>
      <c r="Q1217" s="220">
        <f t="shared" si="482"/>
        <v>0</v>
      </c>
      <c r="R1217" s="220"/>
      <c r="S1217" s="220">
        <f t="shared" si="483"/>
        <v>0</v>
      </c>
      <c r="T1217" s="220"/>
      <c r="U1217" s="220">
        <f t="shared" si="484"/>
        <v>0</v>
      </c>
      <c r="V1217" s="220"/>
      <c r="W1217" s="220">
        <f t="shared" si="485"/>
        <v>0</v>
      </c>
      <c r="X1217" s="220"/>
      <c r="Y1217" s="220">
        <f t="shared" si="486"/>
        <v>0</v>
      </c>
      <c r="Z1217" s="220"/>
      <c r="AA1217" s="220">
        <f t="shared" si="487"/>
        <v>0</v>
      </c>
      <c r="AC1217" s="222" t="e">
        <f t="shared" si="496"/>
        <v>#DIV/0!</v>
      </c>
      <c r="AD1217" s="220" t="e">
        <f t="shared" si="488"/>
        <v>#NUM!</v>
      </c>
      <c r="AE1217" s="223" t="e">
        <f t="shared" si="489"/>
        <v>#NUM!</v>
      </c>
      <c r="AF1217" s="223" t="e">
        <f t="shared" si="490"/>
        <v>#NUM!</v>
      </c>
      <c r="AG1217" s="222" t="e">
        <f t="shared" si="491"/>
        <v>#NUM!</v>
      </c>
      <c r="AI1217" s="220" t="e">
        <f t="shared" si="492"/>
        <v>#DIV/0!</v>
      </c>
      <c r="AJ1217" s="222" t="e">
        <f t="shared" si="493"/>
        <v>#DIV/0!</v>
      </c>
      <c r="AK1217" s="222" t="e">
        <f t="shared" si="494"/>
        <v>#DIV/0!</v>
      </c>
      <c r="AL1217" s="222" t="e">
        <f t="shared" si="495"/>
        <v>#DIV/0!</v>
      </c>
    </row>
    <row r="1218" spans="1:40" s="88" customFormat="1" ht="30" hidden="1" customHeight="1">
      <c r="A1218" s="88">
        <f>'CONSTRUCTION COST ESTIMATE'!A1218</f>
        <v>0</v>
      </c>
      <c r="B1218" s="91">
        <f>'CONSTRUCTION COST ESTIMATE'!B1218</f>
        <v>630.17999999999995</v>
      </c>
      <c r="C1218" s="92" t="str">
        <f>'CONSTRUCTION COST ESTIMATE'!C1218</f>
        <v>DIVERSION STRUCTURE MODIFICATION</v>
      </c>
      <c r="D1218" s="93" t="str">
        <f>'CONSTRUCTION COST ESTIMATE'!BB1218</f>
        <v>LS</v>
      </c>
      <c r="E1218" s="94">
        <f>'CONSTRUCTION COST ESTIMATE'!BA1218</f>
        <v>0</v>
      </c>
      <c r="F1218" s="220">
        <f>'CONSTRUCTION COST ESTIMATE'!BC1218</f>
        <v>0</v>
      </c>
      <c r="G1218" s="221">
        <f>'CONSTRUCTION COST ESTIMATE'!BD1218</f>
        <v>0</v>
      </c>
      <c r="H1218" s="220"/>
      <c r="I1218" s="220">
        <f t="shared" si="478"/>
        <v>0</v>
      </c>
      <c r="J1218" s="220"/>
      <c r="K1218" s="220">
        <f t="shared" si="479"/>
        <v>0</v>
      </c>
      <c r="L1218" s="220"/>
      <c r="M1218" s="220">
        <f t="shared" si="480"/>
        <v>0</v>
      </c>
      <c r="N1218" s="220"/>
      <c r="O1218" s="220">
        <f t="shared" si="481"/>
        <v>0</v>
      </c>
      <c r="P1218" s="220"/>
      <c r="Q1218" s="220">
        <f t="shared" si="482"/>
        <v>0</v>
      </c>
      <c r="R1218" s="220"/>
      <c r="S1218" s="220">
        <f t="shared" si="483"/>
        <v>0</v>
      </c>
      <c r="T1218" s="220"/>
      <c r="U1218" s="220">
        <f t="shared" si="484"/>
        <v>0</v>
      </c>
      <c r="V1218" s="220"/>
      <c r="W1218" s="220">
        <f t="shared" si="485"/>
        <v>0</v>
      </c>
      <c r="X1218" s="220"/>
      <c r="Y1218" s="220">
        <f t="shared" si="486"/>
        <v>0</v>
      </c>
      <c r="Z1218" s="220"/>
      <c r="AA1218" s="220">
        <f t="shared" si="487"/>
        <v>0</v>
      </c>
      <c r="AC1218" s="222" t="e">
        <f t="shared" si="496"/>
        <v>#DIV/0!</v>
      </c>
      <c r="AD1218" s="220" t="e">
        <f t="shared" si="488"/>
        <v>#NUM!</v>
      </c>
      <c r="AE1218" s="223" t="e">
        <f t="shared" si="489"/>
        <v>#NUM!</v>
      </c>
      <c r="AF1218" s="223" t="e">
        <f t="shared" si="490"/>
        <v>#NUM!</v>
      </c>
      <c r="AG1218" s="222" t="e">
        <f t="shared" si="491"/>
        <v>#NUM!</v>
      </c>
      <c r="AI1218" s="220" t="e">
        <f t="shared" si="492"/>
        <v>#DIV/0!</v>
      </c>
      <c r="AJ1218" s="222" t="e">
        <f t="shared" si="493"/>
        <v>#DIV/0!</v>
      </c>
      <c r="AK1218" s="222" t="e">
        <f t="shared" si="494"/>
        <v>#DIV/0!</v>
      </c>
      <c r="AL1218" s="222" t="e">
        <f t="shared" si="495"/>
        <v>#DIV/0!</v>
      </c>
    </row>
    <row r="1219" spans="1:40" s="88" customFormat="1" ht="30" hidden="1" customHeight="1">
      <c r="A1219" s="88">
        <f>'CONSTRUCTION COST ESTIMATE'!A1219</f>
        <v>0</v>
      </c>
      <c r="B1219" s="91">
        <f>'CONSTRUCTION COST ESTIMATE'!B1219</f>
        <v>630.18100000000004</v>
      </c>
      <c r="C1219" s="92" t="str">
        <f>'CONSTRUCTION COST ESTIMATE'!C1219</f>
        <v>MECHANICAL POINT REPAIR</v>
      </c>
      <c r="D1219" s="93" t="str">
        <f>'CONSTRUCTION COST ESTIMATE'!BB1219</f>
        <v>EA</v>
      </c>
      <c r="E1219" s="94">
        <f>'CONSTRUCTION COST ESTIMATE'!BA1219</f>
        <v>0</v>
      </c>
      <c r="F1219" s="220">
        <f>'CONSTRUCTION COST ESTIMATE'!BC1219</f>
        <v>0</v>
      </c>
      <c r="G1219" s="221">
        <f>'CONSTRUCTION COST ESTIMATE'!BD1219</f>
        <v>0</v>
      </c>
      <c r="H1219" s="220"/>
      <c r="I1219" s="220">
        <f t="shared" si="478"/>
        <v>0</v>
      </c>
      <c r="J1219" s="220"/>
      <c r="K1219" s="220">
        <f t="shared" si="479"/>
        <v>0</v>
      </c>
      <c r="L1219" s="220"/>
      <c r="M1219" s="220">
        <f t="shared" si="480"/>
        <v>0</v>
      </c>
      <c r="N1219" s="220"/>
      <c r="O1219" s="220">
        <f t="shared" si="481"/>
        <v>0</v>
      </c>
      <c r="P1219" s="220"/>
      <c r="Q1219" s="220">
        <f t="shared" si="482"/>
        <v>0</v>
      </c>
      <c r="R1219" s="220"/>
      <c r="S1219" s="220">
        <f t="shared" si="483"/>
        <v>0</v>
      </c>
      <c r="T1219" s="220"/>
      <c r="U1219" s="220">
        <f t="shared" si="484"/>
        <v>0</v>
      </c>
      <c r="V1219" s="220"/>
      <c r="W1219" s="220">
        <f t="shared" si="485"/>
        <v>0</v>
      </c>
      <c r="X1219" s="220"/>
      <c r="Y1219" s="220">
        <f t="shared" si="486"/>
        <v>0</v>
      </c>
      <c r="Z1219" s="220"/>
      <c r="AA1219" s="220">
        <f t="shared" si="487"/>
        <v>0</v>
      </c>
      <c r="AC1219" s="222" t="e">
        <f t="shared" si="496"/>
        <v>#DIV/0!</v>
      </c>
      <c r="AD1219" s="220" t="e">
        <f t="shared" si="488"/>
        <v>#NUM!</v>
      </c>
      <c r="AE1219" s="223" t="e">
        <f t="shared" si="489"/>
        <v>#NUM!</v>
      </c>
      <c r="AF1219" s="223" t="e">
        <f t="shared" si="490"/>
        <v>#NUM!</v>
      </c>
      <c r="AG1219" s="222" t="e">
        <f t="shared" si="491"/>
        <v>#NUM!</v>
      </c>
      <c r="AI1219" s="220" t="e">
        <f t="shared" si="492"/>
        <v>#DIV/0!</v>
      </c>
      <c r="AJ1219" s="222" t="e">
        <f t="shared" si="493"/>
        <v>#DIV/0!</v>
      </c>
      <c r="AK1219" s="222" t="e">
        <f t="shared" si="494"/>
        <v>#DIV/0!</v>
      </c>
      <c r="AL1219" s="222" t="e">
        <f t="shared" si="495"/>
        <v>#DIV/0!</v>
      </c>
    </row>
    <row r="1220" spans="1:40" s="88" customFormat="1" ht="30" hidden="1" customHeight="1">
      <c r="A1220" s="88">
        <f>'CONSTRUCTION COST ESTIMATE'!A1220</f>
        <v>0</v>
      </c>
      <c r="B1220" s="91">
        <f>'CONSTRUCTION COST ESTIMATE'!B1220</f>
        <v>630.19000000000005</v>
      </c>
      <c r="C1220" s="92" t="str">
        <f>'CONSTRUCTION COST ESTIMATE'!C1220</f>
        <v>REPLACE SANITARY SEWER PIPE WITH PVC PIPE (6 INCH)</v>
      </c>
      <c r="D1220" s="93" t="str">
        <f>'CONSTRUCTION COST ESTIMATE'!BB1220</f>
        <v>LF</v>
      </c>
      <c r="E1220" s="94">
        <f>'CONSTRUCTION COST ESTIMATE'!BA1220</f>
        <v>0</v>
      </c>
      <c r="F1220" s="220">
        <f>'CONSTRUCTION COST ESTIMATE'!BC1220</f>
        <v>0</v>
      </c>
      <c r="G1220" s="221">
        <f>'CONSTRUCTION COST ESTIMATE'!BD1220</f>
        <v>0</v>
      </c>
      <c r="H1220" s="220"/>
      <c r="I1220" s="220">
        <f t="shared" ref="I1220:I1224" si="497">$E1220*H1220</f>
        <v>0</v>
      </c>
      <c r="J1220" s="220"/>
      <c r="K1220" s="220">
        <f t="shared" ref="K1220:K1224" si="498">$E1220*J1220</f>
        <v>0</v>
      </c>
      <c r="L1220" s="220"/>
      <c r="M1220" s="220">
        <f t="shared" ref="M1220:M1224" si="499">$E1220*L1220</f>
        <v>0</v>
      </c>
      <c r="N1220" s="220"/>
      <c r="O1220" s="220">
        <f t="shared" ref="O1220:O1224" si="500">$E1220*N1220</f>
        <v>0</v>
      </c>
      <c r="P1220" s="220"/>
      <c r="Q1220" s="220">
        <f t="shared" ref="Q1220:Q1224" si="501">$E1220*P1220</f>
        <v>0</v>
      </c>
      <c r="R1220" s="220"/>
      <c r="S1220" s="220">
        <f t="shared" ref="S1220:S1224" si="502">$E1220*R1220</f>
        <v>0</v>
      </c>
      <c r="T1220" s="220"/>
      <c r="U1220" s="220">
        <f t="shared" ref="U1220:U1224" si="503">$E1220*T1220</f>
        <v>0</v>
      </c>
      <c r="V1220" s="220"/>
      <c r="W1220" s="220">
        <f t="shared" ref="W1220:W1224" si="504">$E1220*V1220</f>
        <v>0</v>
      </c>
      <c r="X1220" s="220"/>
      <c r="Y1220" s="220">
        <f t="shared" ref="Y1220:Y1224" si="505">$E1220*X1220</f>
        <v>0</v>
      </c>
      <c r="Z1220" s="220"/>
      <c r="AA1220" s="220">
        <f t="shared" ref="AA1220:AA1224" si="506">$E1220*Z1220</f>
        <v>0</v>
      </c>
      <c r="AC1220" s="222" t="e">
        <f t="shared" ref="AC1220:AC1224" si="507">I1220/$I$1460</f>
        <v>#DIV/0!</v>
      </c>
      <c r="AD1220" s="220" t="e">
        <f t="shared" ref="AD1220:AD1224" si="508">MEDIAN(H1220,J1220,L1220,N1220,P1220,R1220,T1220,V1220,X1220,Z1220)</f>
        <v>#NUM!</v>
      </c>
      <c r="AE1220" s="223" t="e">
        <f t="shared" ref="AE1220:AE1224" si="509">IF(H1220&gt;AD1220,"X","")</f>
        <v>#NUM!</v>
      </c>
      <c r="AF1220" s="223" t="e">
        <f t="shared" ref="AF1220:AF1224" si="510">IF(H1220&lt;AD1220,"X","")</f>
        <v>#NUM!</v>
      </c>
      <c r="AG1220" s="222" t="e">
        <f t="shared" ref="AG1220:AG1224" si="511">H1220/AD1220</f>
        <v>#NUM!</v>
      </c>
      <c r="AI1220" s="220" t="e">
        <f t="shared" ref="AI1220:AI1224" si="512">AVERAGE(H1220,J1220,L1220,N1220,P1220,R1220,T1220,V1220,X1220,Z1220)</f>
        <v>#DIV/0!</v>
      </c>
      <c r="AJ1220" s="222" t="e">
        <f t="shared" ref="AJ1220:AJ1224" si="513">AI1220/F1220</f>
        <v>#DIV/0!</v>
      </c>
      <c r="AK1220" s="222" t="e">
        <f t="shared" ref="AK1220:AK1224" si="514">H1220/F1220</f>
        <v>#DIV/0!</v>
      </c>
      <c r="AL1220" s="222" t="e">
        <f t="shared" ref="AL1220:AL1224" si="515">H1220/AI1220</f>
        <v>#DIV/0!</v>
      </c>
    </row>
    <row r="1221" spans="1:40" s="88" customFormat="1" ht="30" hidden="1" customHeight="1">
      <c r="A1221" s="88">
        <f>'CONSTRUCTION COST ESTIMATE'!A1221</f>
        <v>0</v>
      </c>
      <c r="B1221" s="91">
        <f>'CONSTRUCTION COST ESTIMATE'!B1221</f>
        <v>630.19100000000003</v>
      </c>
      <c r="C1221" s="92" t="str">
        <f>'CONSTRUCTION COST ESTIMATE'!C1221</f>
        <v>REPLACE SANITARY SEWER PIPE WITH PVC PIPE (8 INCH)</v>
      </c>
      <c r="D1221" s="93" t="str">
        <f>'CONSTRUCTION COST ESTIMATE'!BB1221</f>
        <v>LF</v>
      </c>
      <c r="E1221" s="94">
        <f>'CONSTRUCTION COST ESTIMATE'!BA1221</f>
        <v>0</v>
      </c>
      <c r="F1221" s="220">
        <f>'CONSTRUCTION COST ESTIMATE'!BC1221</f>
        <v>0</v>
      </c>
      <c r="G1221" s="221">
        <f>'CONSTRUCTION COST ESTIMATE'!BD1221</f>
        <v>0</v>
      </c>
      <c r="H1221" s="220"/>
      <c r="I1221" s="220">
        <f t="shared" si="497"/>
        <v>0</v>
      </c>
      <c r="J1221" s="220"/>
      <c r="K1221" s="220">
        <f t="shared" si="498"/>
        <v>0</v>
      </c>
      <c r="L1221" s="220"/>
      <c r="M1221" s="220">
        <f t="shared" si="499"/>
        <v>0</v>
      </c>
      <c r="N1221" s="220"/>
      <c r="O1221" s="220">
        <f t="shared" si="500"/>
        <v>0</v>
      </c>
      <c r="P1221" s="220"/>
      <c r="Q1221" s="220">
        <f t="shared" si="501"/>
        <v>0</v>
      </c>
      <c r="R1221" s="220"/>
      <c r="S1221" s="220">
        <f t="shared" si="502"/>
        <v>0</v>
      </c>
      <c r="T1221" s="220"/>
      <c r="U1221" s="220">
        <f t="shared" si="503"/>
        <v>0</v>
      </c>
      <c r="V1221" s="220"/>
      <c r="W1221" s="220">
        <f t="shared" si="504"/>
        <v>0</v>
      </c>
      <c r="X1221" s="220"/>
      <c r="Y1221" s="220">
        <f t="shared" si="505"/>
        <v>0</v>
      </c>
      <c r="Z1221" s="220"/>
      <c r="AA1221" s="220">
        <f t="shared" si="506"/>
        <v>0</v>
      </c>
      <c r="AC1221" s="222" t="e">
        <f t="shared" si="507"/>
        <v>#DIV/0!</v>
      </c>
      <c r="AD1221" s="220" t="e">
        <f t="shared" si="508"/>
        <v>#NUM!</v>
      </c>
      <c r="AE1221" s="223" t="e">
        <f t="shared" si="509"/>
        <v>#NUM!</v>
      </c>
      <c r="AF1221" s="223" t="e">
        <f t="shared" si="510"/>
        <v>#NUM!</v>
      </c>
      <c r="AG1221" s="222" t="e">
        <f t="shared" si="511"/>
        <v>#NUM!</v>
      </c>
      <c r="AI1221" s="220" t="e">
        <f t="shared" si="512"/>
        <v>#DIV/0!</v>
      </c>
      <c r="AJ1221" s="222" t="e">
        <f t="shared" si="513"/>
        <v>#DIV/0!</v>
      </c>
      <c r="AK1221" s="222" t="e">
        <f t="shared" si="514"/>
        <v>#DIV/0!</v>
      </c>
      <c r="AL1221" s="222" t="e">
        <f t="shared" si="515"/>
        <v>#DIV/0!</v>
      </c>
    </row>
    <row r="1222" spans="1:40" s="88" customFormat="1" ht="30" hidden="1" customHeight="1">
      <c r="A1222" s="88">
        <f>'CONSTRUCTION COST ESTIMATE'!A1222</f>
        <v>0</v>
      </c>
      <c r="B1222" s="91">
        <f>'CONSTRUCTION COST ESTIMATE'!B1222</f>
        <v>630.19200000000001</v>
      </c>
      <c r="C1222" s="92" t="str">
        <f>'CONSTRUCTION COST ESTIMATE'!C1222</f>
        <v>REPLACE SANITARY SEWER PIPE WITH PVC PIPE (10 INCH)</v>
      </c>
      <c r="D1222" s="93" t="str">
        <f>'CONSTRUCTION COST ESTIMATE'!BB1222</f>
        <v>LF</v>
      </c>
      <c r="E1222" s="94">
        <f>'CONSTRUCTION COST ESTIMATE'!BA1222</f>
        <v>0</v>
      </c>
      <c r="F1222" s="220">
        <f>'CONSTRUCTION COST ESTIMATE'!BC1222</f>
        <v>0</v>
      </c>
      <c r="G1222" s="221">
        <f>'CONSTRUCTION COST ESTIMATE'!BD1222</f>
        <v>0</v>
      </c>
      <c r="H1222" s="220"/>
      <c r="I1222" s="220">
        <f t="shared" si="497"/>
        <v>0</v>
      </c>
      <c r="J1222" s="220"/>
      <c r="K1222" s="220">
        <f t="shared" si="498"/>
        <v>0</v>
      </c>
      <c r="L1222" s="220"/>
      <c r="M1222" s="220">
        <f t="shared" si="499"/>
        <v>0</v>
      </c>
      <c r="N1222" s="220"/>
      <c r="O1222" s="220">
        <f t="shared" si="500"/>
        <v>0</v>
      </c>
      <c r="P1222" s="220"/>
      <c r="Q1222" s="220">
        <f t="shared" si="501"/>
        <v>0</v>
      </c>
      <c r="R1222" s="220"/>
      <c r="S1222" s="220">
        <f t="shared" si="502"/>
        <v>0</v>
      </c>
      <c r="T1222" s="220"/>
      <c r="U1222" s="220">
        <f t="shared" si="503"/>
        <v>0</v>
      </c>
      <c r="V1222" s="220"/>
      <c r="W1222" s="220">
        <f t="shared" si="504"/>
        <v>0</v>
      </c>
      <c r="X1222" s="220"/>
      <c r="Y1222" s="220">
        <f t="shared" si="505"/>
        <v>0</v>
      </c>
      <c r="Z1222" s="220"/>
      <c r="AA1222" s="220">
        <f t="shared" si="506"/>
        <v>0</v>
      </c>
      <c r="AC1222" s="222" t="e">
        <f t="shared" si="507"/>
        <v>#DIV/0!</v>
      </c>
      <c r="AD1222" s="220" t="e">
        <f t="shared" si="508"/>
        <v>#NUM!</v>
      </c>
      <c r="AE1222" s="223" t="e">
        <f t="shared" si="509"/>
        <v>#NUM!</v>
      </c>
      <c r="AF1222" s="223" t="e">
        <f t="shared" si="510"/>
        <v>#NUM!</v>
      </c>
      <c r="AG1222" s="222" t="e">
        <f t="shared" si="511"/>
        <v>#NUM!</v>
      </c>
      <c r="AI1222" s="220" t="e">
        <f t="shared" si="512"/>
        <v>#DIV/0!</v>
      </c>
      <c r="AJ1222" s="222" t="e">
        <f t="shared" si="513"/>
        <v>#DIV/0!</v>
      </c>
      <c r="AK1222" s="222" t="e">
        <f t="shared" si="514"/>
        <v>#DIV/0!</v>
      </c>
      <c r="AL1222" s="222" t="e">
        <f t="shared" si="515"/>
        <v>#DIV/0!</v>
      </c>
    </row>
    <row r="1223" spans="1:40" s="88" customFormat="1" ht="30" hidden="1" customHeight="1">
      <c r="A1223" s="88">
        <f>'CONSTRUCTION COST ESTIMATE'!A1223</f>
        <v>0</v>
      </c>
      <c r="B1223" s="91">
        <f>'CONSTRUCTION COST ESTIMATE'!B1223</f>
        <v>630.19299999999998</v>
      </c>
      <c r="C1223" s="92" t="str">
        <f>'CONSTRUCTION COST ESTIMATE'!C1223</f>
        <v>REPLACE SANITARY SEWER PIPE WITH PVC PIPE (12 INCH)</v>
      </c>
      <c r="D1223" s="93" t="str">
        <f>'CONSTRUCTION COST ESTIMATE'!BB1223</f>
        <v>LF</v>
      </c>
      <c r="E1223" s="94">
        <f>'CONSTRUCTION COST ESTIMATE'!BA1223</f>
        <v>0</v>
      </c>
      <c r="F1223" s="220">
        <f>'CONSTRUCTION COST ESTIMATE'!BC1223</f>
        <v>0</v>
      </c>
      <c r="G1223" s="221">
        <f>'CONSTRUCTION COST ESTIMATE'!BD1223</f>
        <v>0</v>
      </c>
      <c r="H1223" s="220"/>
      <c r="I1223" s="220">
        <f t="shared" si="497"/>
        <v>0</v>
      </c>
      <c r="J1223" s="220"/>
      <c r="K1223" s="220">
        <f t="shared" si="498"/>
        <v>0</v>
      </c>
      <c r="L1223" s="220"/>
      <c r="M1223" s="220">
        <f t="shared" si="499"/>
        <v>0</v>
      </c>
      <c r="N1223" s="220"/>
      <c r="O1223" s="220">
        <f t="shared" si="500"/>
        <v>0</v>
      </c>
      <c r="P1223" s="220"/>
      <c r="Q1223" s="220">
        <f t="shared" si="501"/>
        <v>0</v>
      </c>
      <c r="R1223" s="220"/>
      <c r="S1223" s="220">
        <f t="shared" si="502"/>
        <v>0</v>
      </c>
      <c r="T1223" s="220"/>
      <c r="U1223" s="220">
        <f t="shared" si="503"/>
        <v>0</v>
      </c>
      <c r="V1223" s="220"/>
      <c r="W1223" s="220">
        <f t="shared" si="504"/>
        <v>0</v>
      </c>
      <c r="X1223" s="220"/>
      <c r="Y1223" s="220">
        <f t="shared" si="505"/>
        <v>0</v>
      </c>
      <c r="Z1223" s="220"/>
      <c r="AA1223" s="220">
        <f t="shared" si="506"/>
        <v>0</v>
      </c>
      <c r="AC1223" s="222" t="e">
        <f t="shared" si="507"/>
        <v>#DIV/0!</v>
      </c>
      <c r="AD1223" s="220" t="e">
        <f t="shared" si="508"/>
        <v>#NUM!</v>
      </c>
      <c r="AE1223" s="223" t="e">
        <f t="shared" si="509"/>
        <v>#NUM!</v>
      </c>
      <c r="AF1223" s="223" t="e">
        <f t="shared" si="510"/>
        <v>#NUM!</v>
      </c>
      <c r="AG1223" s="222" t="e">
        <f t="shared" si="511"/>
        <v>#NUM!</v>
      </c>
      <c r="AI1223" s="220" t="e">
        <f t="shared" si="512"/>
        <v>#DIV/0!</v>
      </c>
      <c r="AJ1223" s="222" t="e">
        <f t="shared" si="513"/>
        <v>#DIV/0!</v>
      </c>
      <c r="AK1223" s="222" t="e">
        <f t="shared" si="514"/>
        <v>#DIV/0!</v>
      </c>
      <c r="AL1223" s="222" t="e">
        <f t="shared" si="515"/>
        <v>#DIV/0!</v>
      </c>
    </row>
    <row r="1224" spans="1:40" s="88" customFormat="1" ht="30" hidden="1" customHeight="1">
      <c r="A1224" s="88">
        <f>'CONSTRUCTION COST ESTIMATE'!A1224</f>
        <v>0</v>
      </c>
      <c r="B1224" s="91">
        <f>'CONSTRUCTION COST ESTIMATE'!B1224</f>
        <v>630.19399999999996</v>
      </c>
      <c r="C1224" s="92" t="str">
        <f>'CONSTRUCTION COST ESTIMATE'!C1224</f>
        <v>REPLACE SANITARY SEWER PIPE WITH PVC PIPE (18 INCH)</v>
      </c>
      <c r="D1224" s="93" t="str">
        <f>'CONSTRUCTION COST ESTIMATE'!BB1224</f>
        <v>LF</v>
      </c>
      <c r="E1224" s="94">
        <f>'CONSTRUCTION COST ESTIMATE'!BA1224</f>
        <v>0</v>
      </c>
      <c r="F1224" s="220">
        <f>'CONSTRUCTION COST ESTIMATE'!BC1224</f>
        <v>0</v>
      </c>
      <c r="G1224" s="221">
        <f>'CONSTRUCTION COST ESTIMATE'!BD1224</f>
        <v>0</v>
      </c>
      <c r="H1224" s="220"/>
      <c r="I1224" s="220">
        <f t="shared" si="497"/>
        <v>0</v>
      </c>
      <c r="J1224" s="220"/>
      <c r="K1224" s="220">
        <f t="shared" si="498"/>
        <v>0</v>
      </c>
      <c r="L1224" s="220"/>
      <c r="M1224" s="220">
        <f t="shared" si="499"/>
        <v>0</v>
      </c>
      <c r="N1224" s="220"/>
      <c r="O1224" s="220">
        <f t="shared" si="500"/>
        <v>0</v>
      </c>
      <c r="P1224" s="220"/>
      <c r="Q1224" s="220">
        <f t="shared" si="501"/>
        <v>0</v>
      </c>
      <c r="R1224" s="220"/>
      <c r="S1224" s="220">
        <f t="shared" si="502"/>
        <v>0</v>
      </c>
      <c r="T1224" s="220"/>
      <c r="U1224" s="220">
        <f t="shared" si="503"/>
        <v>0</v>
      </c>
      <c r="V1224" s="220"/>
      <c r="W1224" s="220">
        <f t="shared" si="504"/>
        <v>0</v>
      </c>
      <c r="X1224" s="220"/>
      <c r="Y1224" s="220">
        <f t="shared" si="505"/>
        <v>0</v>
      </c>
      <c r="Z1224" s="220"/>
      <c r="AA1224" s="220">
        <f t="shared" si="506"/>
        <v>0</v>
      </c>
      <c r="AC1224" s="222" t="e">
        <f t="shared" si="507"/>
        <v>#DIV/0!</v>
      </c>
      <c r="AD1224" s="220" t="e">
        <f t="shared" si="508"/>
        <v>#NUM!</v>
      </c>
      <c r="AE1224" s="223" t="e">
        <f t="shared" si="509"/>
        <v>#NUM!</v>
      </c>
      <c r="AF1224" s="223" t="e">
        <f t="shared" si="510"/>
        <v>#NUM!</v>
      </c>
      <c r="AG1224" s="222" t="e">
        <f t="shared" si="511"/>
        <v>#NUM!</v>
      </c>
      <c r="AI1224" s="220" t="e">
        <f t="shared" si="512"/>
        <v>#DIV/0!</v>
      </c>
      <c r="AJ1224" s="222" t="e">
        <f t="shared" si="513"/>
        <v>#DIV/0!</v>
      </c>
      <c r="AK1224" s="222" t="e">
        <f t="shared" si="514"/>
        <v>#DIV/0!</v>
      </c>
      <c r="AL1224" s="222" t="e">
        <f t="shared" si="515"/>
        <v>#DIV/0!</v>
      </c>
    </row>
    <row r="1225" spans="1:40" s="88" customFormat="1" ht="30" hidden="1" customHeight="1">
      <c r="A1225" s="88">
        <f>'CONSTRUCTION COST ESTIMATE'!A1225</f>
        <v>0</v>
      </c>
      <c r="B1225" s="91">
        <f>'CONSTRUCTION COST ESTIMATE'!B1225</f>
        <v>630.19500000000005</v>
      </c>
      <c r="C1225" s="92" t="str">
        <f>'CONSTRUCTION COST ESTIMATE'!C1225</f>
        <v>REPLACE SANITARY SEWER PIPE WITH PVC PIPE (XX INCH)</v>
      </c>
      <c r="D1225" s="93" t="str">
        <f>'CONSTRUCTION COST ESTIMATE'!BB1225</f>
        <v>LF</v>
      </c>
      <c r="E1225" s="94">
        <f>'CONSTRUCTION COST ESTIMATE'!BA1225</f>
        <v>0</v>
      </c>
      <c r="F1225" s="220">
        <f>'CONSTRUCTION COST ESTIMATE'!BC1225</f>
        <v>0</v>
      </c>
      <c r="G1225" s="221">
        <f>'CONSTRUCTION COST ESTIMATE'!BD1225</f>
        <v>0</v>
      </c>
      <c r="H1225" s="220"/>
      <c r="I1225" s="220">
        <f t="shared" ref="I1225" si="516">$E1225*H1225</f>
        <v>0</v>
      </c>
      <c r="J1225" s="220"/>
      <c r="K1225" s="220">
        <f t="shared" ref="K1225" si="517">$E1225*J1225</f>
        <v>0</v>
      </c>
      <c r="L1225" s="220"/>
      <c r="M1225" s="220">
        <f t="shared" ref="M1225" si="518">$E1225*L1225</f>
        <v>0</v>
      </c>
      <c r="N1225" s="220"/>
      <c r="O1225" s="220">
        <f t="shared" ref="O1225" si="519">$E1225*N1225</f>
        <v>0</v>
      </c>
      <c r="P1225" s="220"/>
      <c r="Q1225" s="220">
        <f t="shared" ref="Q1225" si="520">$E1225*P1225</f>
        <v>0</v>
      </c>
      <c r="R1225" s="220"/>
      <c r="S1225" s="220">
        <f t="shared" ref="S1225" si="521">$E1225*R1225</f>
        <v>0</v>
      </c>
      <c r="T1225" s="220"/>
      <c r="U1225" s="220">
        <f t="shared" ref="U1225" si="522">$E1225*T1225</f>
        <v>0</v>
      </c>
      <c r="V1225" s="220"/>
      <c r="W1225" s="220">
        <f t="shared" ref="W1225" si="523">$E1225*V1225</f>
        <v>0</v>
      </c>
      <c r="X1225" s="220"/>
      <c r="Y1225" s="220">
        <f t="shared" ref="Y1225" si="524">$E1225*X1225</f>
        <v>0</v>
      </c>
      <c r="Z1225" s="220"/>
      <c r="AA1225" s="220">
        <f t="shared" ref="AA1225" si="525">$E1225*Z1225</f>
        <v>0</v>
      </c>
      <c r="AC1225" s="222" t="e">
        <f t="shared" ref="AC1225" si="526">I1225/$I$1460</f>
        <v>#DIV/0!</v>
      </c>
      <c r="AD1225" s="220" t="e">
        <f t="shared" ref="AD1225" si="527">MEDIAN(H1225,J1225,L1225,N1225,P1225,R1225,T1225,V1225,X1225,Z1225)</f>
        <v>#NUM!</v>
      </c>
      <c r="AE1225" s="223" t="e">
        <f t="shared" ref="AE1225" si="528">IF(H1225&gt;AD1225,"X","")</f>
        <v>#NUM!</v>
      </c>
      <c r="AF1225" s="223" t="e">
        <f t="shared" ref="AF1225" si="529">IF(H1225&lt;AD1225,"X","")</f>
        <v>#NUM!</v>
      </c>
      <c r="AG1225" s="222" t="e">
        <f t="shared" ref="AG1225" si="530">H1225/AD1225</f>
        <v>#NUM!</v>
      </c>
      <c r="AI1225" s="220" t="e">
        <f t="shared" ref="AI1225" si="531">AVERAGE(H1225,J1225,L1225,N1225,P1225,R1225,T1225,V1225,X1225,Z1225)</f>
        <v>#DIV/0!</v>
      </c>
      <c r="AJ1225" s="222" t="e">
        <f t="shared" ref="AJ1225" si="532">AI1225/F1225</f>
        <v>#DIV/0!</v>
      </c>
      <c r="AK1225" s="222" t="e">
        <f t="shared" ref="AK1225" si="533">H1225/F1225</f>
        <v>#DIV/0!</v>
      </c>
      <c r="AL1225" s="222" t="e">
        <f t="shared" ref="AL1225" si="534">H1225/AI1225</f>
        <v>#DIV/0!</v>
      </c>
    </row>
    <row r="1226" spans="1:40" s="88" customFormat="1" ht="30" customHeight="1">
      <c r="A1226" s="237" t="str">
        <f>'CONSTRUCTION COST ESTIMATE'!A1226</f>
        <v>SP 631-633</v>
      </c>
      <c r="B1226" s="140"/>
      <c r="C1226" s="136" t="str">
        <f>'CONSTRUCTION COST ESTIMATE'!C1226</f>
        <v>TRAFFIC MARKINGS</v>
      </c>
      <c r="D1226" s="135"/>
      <c r="E1226" s="137"/>
      <c r="F1226" s="138"/>
      <c r="G1226" s="238"/>
      <c r="H1226" s="138"/>
      <c r="I1226" s="138"/>
      <c r="J1226" s="138"/>
      <c r="K1226" s="138"/>
      <c r="L1226" s="138"/>
      <c r="M1226" s="138"/>
      <c r="N1226" s="138"/>
      <c r="O1226" s="138"/>
      <c r="P1226" s="138"/>
      <c r="Q1226" s="138"/>
      <c r="R1226" s="138"/>
      <c r="S1226" s="138"/>
      <c r="T1226" s="138"/>
      <c r="U1226" s="138"/>
      <c r="V1226" s="138"/>
      <c r="W1226" s="138"/>
      <c r="X1226" s="138"/>
      <c r="Y1226" s="138"/>
      <c r="Z1226" s="138"/>
      <c r="AA1226" s="138"/>
      <c r="AB1226" s="239"/>
      <c r="AC1226" s="240"/>
      <c r="AD1226" s="241"/>
      <c r="AE1226" s="242"/>
      <c r="AF1226" s="242"/>
      <c r="AG1226" s="240"/>
      <c r="AH1226" s="239"/>
      <c r="AI1226" s="241"/>
      <c r="AJ1226" s="240"/>
      <c r="AK1226" s="240"/>
      <c r="AL1226" s="240"/>
      <c r="AN1226" s="139" t="s">
        <v>1447</v>
      </c>
    </row>
    <row r="1227" spans="1:40" s="88" customFormat="1" ht="30" hidden="1" customHeight="1">
      <c r="A1227" s="88">
        <f>'CONSTRUCTION COST ESTIMATE'!A1227</f>
        <v>0</v>
      </c>
      <c r="B1227" s="91">
        <f>'CONSTRUCTION COST ESTIMATE'!B1227</f>
        <v>631.00099999999998</v>
      </c>
      <c r="C1227" s="92" t="str">
        <f>'CONSTRUCTION COST ESTIMATE'!C1227</f>
        <v>STREET NAME SIGN</v>
      </c>
      <c r="D1227" s="93" t="str">
        <f>'CONSTRUCTION COST ESTIMATE'!BB1227</f>
        <v>EA</v>
      </c>
      <c r="E1227" s="94">
        <f>'CONSTRUCTION COST ESTIMATE'!BA1227</f>
        <v>0</v>
      </c>
      <c r="F1227" s="220">
        <f>'CONSTRUCTION COST ESTIMATE'!BC1227</f>
        <v>0</v>
      </c>
      <c r="G1227" s="221">
        <f>'CONSTRUCTION COST ESTIMATE'!BD1227</f>
        <v>0</v>
      </c>
      <c r="H1227" s="220"/>
      <c r="I1227" s="220">
        <f t="shared" si="478"/>
        <v>0</v>
      </c>
      <c r="J1227" s="220"/>
      <c r="K1227" s="220">
        <f t="shared" si="479"/>
        <v>0</v>
      </c>
      <c r="L1227" s="220"/>
      <c r="M1227" s="220">
        <f t="shared" si="480"/>
        <v>0</v>
      </c>
      <c r="N1227" s="220"/>
      <c r="O1227" s="220">
        <f t="shared" si="481"/>
        <v>0</v>
      </c>
      <c r="P1227" s="220"/>
      <c r="Q1227" s="220">
        <f t="shared" si="482"/>
        <v>0</v>
      </c>
      <c r="R1227" s="220"/>
      <c r="S1227" s="220">
        <f t="shared" si="483"/>
        <v>0</v>
      </c>
      <c r="T1227" s="220"/>
      <c r="U1227" s="220">
        <f t="shared" si="484"/>
        <v>0</v>
      </c>
      <c r="V1227" s="220"/>
      <c r="W1227" s="220">
        <f t="shared" si="485"/>
        <v>0</v>
      </c>
      <c r="X1227" s="220"/>
      <c r="Y1227" s="220">
        <f t="shared" si="486"/>
        <v>0</v>
      </c>
      <c r="Z1227" s="220"/>
      <c r="AA1227" s="220">
        <f t="shared" si="487"/>
        <v>0</v>
      </c>
      <c r="AC1227" s="222" t="e">
        <f t="shared" ref="AC1227:AC1237" si="535">I1227/$I$1460</f>
        <v>#DIV/0!</v>
      </c>
      <c r="AD1227" s="220" t="e">
        <f t="shared" si="488"/>
        <v>#NUM!</v>
      </c>
      <c r="AE1227" s="223" t="e">
        <f t="shared" si="489"/>
        <v>#NUM!</v>
      </c>
      <c r="AF1227" s="223" t="e">
        <f t="shared" si="490"/>
        <v>#NUM!</v>
      </c>
      <c r="AG1227" s="222" t="e">
        <f t="shared" si="491"/>
        <v>#NUM!</v>
      </c>
      <c r="AI1227" s="220" t="e">
        <f t="shared" si="492"/>
        <v>#DIV/0!</v>
      </c>
      <c r="AJ1227" s="222" t="e">
        <f t="shared" si="493"/>
        <v>#DIV/0!</v>
      </c>
      <c r="AK1227" s="222" t="e">
        <f t="shared" si="494"/>
        <v>#DIV/0!</v>
      </c>
      <c r="AL1227" s="222" t="e">
        <f t="shared" si="495"/>
        <v>#DIV/0!</v>
      </c>
    </row>
    <row r="1228" spans="1:40" s="88" customFormat="1" ht="30" hidden="1" customHeight="1">
      <c r="A1228" s="88">
        <f>'CONSTRUCTION COST ESTIMATE'!A1228</f>
        <v>0</v>
      </c>
      <c r="B1228" s="91">
        <f>'CONSTRUCTION COST ESTIMATE'!B1228</f>
        <v>633.00049999999999</v>
      </c>
      <c r="C1228" s="92" t="str">
        <f>'CONSTRUCTION COST ESTIMATE'!C1228</f>
        <v>RAISED PAVEMENT MARKER (8 INCH )</v>
      </c>
      <c r="D1228" s="93" t="str">
        <f>'CONSTRUCTION COST ESTIMATE'!BB1228</f>
        <v>EA</v>
      </c>
      <c r="E1228" s="94">
        <f>'CONSTRUCTION COST ESTIMATE'!BA1228</f>
        <v>0</v>
      </c>
      <c r="F1228" s="220">
        <f>'CONSTRUCTION COST ESTIMATE'!BC1228</f>
        <v>0</v>
      </c>
      <c r="G1228" s="221">
        <f>'CONSTRUCTION COST ESTIMATE'!BD1228</f>
        <v>0</v>
      </c>
      <c r="H1228" s="220"/>
      <c r="I1228" s="220">
        <f t="shared" si="478"/>
        <v>0</v>
      </c>
      <c r="J1228" s="220"/>
      <c r="K1228" s="220">
        <f t="shared" si="479"/>
        <v>0</v>
      </c>
      <c r="L1228" s="220"/>
      <c r="M1228" s="220">
        <f t="shared" si="480"/>
        <v>0</v>
      </c>
      <c r="N1228" s="220"/>
      <c r="O1228" s="220">
        <f t="shared" si="481"/>
        <v>0</v>
      </c>
      <c r="P1228" s="220"/>
      <c r="Q1228" s="220">
        <f t="shared" si="482"/>
        <v>0</v>
      </c>
      <c r="R1228" s="220"/>
      <c r="S1228" s="220">
        <f t="shared" si="483"/>
        <v>0</v>
      </c>
      <c r="T1228" s="220"/>
      <c r="U1228" s="220">
        <f t="shared" si="484"/>
        <v>0</v>
      </c>
      <c r="V1228" s="220"/>
      <c r="W1228" s="220">
        <f t="shared" si="485"/>
        <v>0</v>
      </c>
      <c r="X1228" s="220"/>
      <c r="Y1228" s="220">
        <f t="shared" si="486"/>
        <v>0</v>
      </c>
      <c r="Z1228" s="220"/>
      <c r="AA1228" s="220">
        <f t="shared" si="487"/>
        <v>0</v>
      </c>
      <c r="AC1228" s="222" t="e">
        <f t="shared" si="535"/>
        <v>#DIV/0!</v>
      </c>
      <c r="AD1228" s="220" t="e">
        <f t="shared" si="488"/>
        <v>#NUM!</v>
      </c>
      <c r="AE1228" s="223" t="e">
        <f t="shared" si="489"/>
        <v>#NUM!</v>
      </c>
      <c r="AF1228" s="223" t="e">
        <f t="shared" si="490"/>
        <v>#NUM!</v>
      </c>
      <c r="AG1228" s="222" t="e">
        <f t="shared" si="491"/>
        <v>#NUM!</v>
      </c>
      <c r="AI1228" s="220" t="e">
        <f t="shared" si="492"/>
        <v>#DIV/0!</v>
      </c>
      <c r="AJ1228" s="222" t="e">
        <f t="shared" si="493"/>
        <v>#DIV/0!</v>
      </c>
      <c r="AK1228" s="222" t="e">
        <f t="shared" si="494"/>
        <v>#DIV/0!</v>
      </c>
      <c r="AL1228" s="222" t="e">
        <f t="shared" si="495"/>
        <v>#DIV/0!</v>
      </c>
    </row>
    <row r="1229" spans="1:40" s="88" customFormat="1" ht="30" hidden="1" customHeight="1">
      <c r="A1229" s="88">
        <f>'CONSTRUCTION COST ESTIMATE'!A1229</f>
        <v>0</v>
      </c>
      <c r="B1229" s="91">
        <f>'CONSTRUCTION COST ESTIMATE'!B1229</f>
        <v>633.00099999999998</v>
      </c>
      <c r="C1229" s="92" t="str">
        <f>'CONSTRUCTION COST ESTIMATE'!C1229</f>
        <v>BLUE REFLECTIVE RAISED FIRE HYDRANT ID PAVEMENT MARKER</v>
      </c>
      <c r="D1229" s="93" t="str">
        <f>'CONSTRUCTION COST ESTIMATE'!BB1229</f>
        <v>EA</v>
      </c>
      <c r="E1229" s="94">
        <f>'CONSTRUCTION COST ESTIMATE'!BA1229</f>
        <v>0</v>
      </c>
      <c r="F1229" s="220">
        <f>'CONSTRUCTION COST ESTIMATE'!BC1229</f>
        <v>0</v>
      </c>
      <c r="G1229" s="221">
        <f>'CONSTRUCTION COST ESTIMATE'!BD1229</f>
        <v>0</v>
      </c>
      <c r="H1229" s="220"/>
      <c r="I1229" s="220">
        <f t="shared" si="478"/>
        <v>0</v>
      </c>
      <c r="J1229" s="220"/>
      <c r="K1229" s="220">
        <f t="shared" si="479"/>
        <v>0</v>
      </c>
      <c r="L1229" s="220"/>
      <c r="M1229" s="220">
        <f t="shared" si="480"/>
        <v>0</v>
      </c>
      <c r="N1229" s="220"/>
      <c r="O1229" s="220">
        <f t="shared" si="481"/>
        <v>0</v>
      </c>
      <c r="P1229" s="220"/>
      <c r="Q1229" s="220">
        <f t="shared" si="482"/>
        <v>0</v>
      </c>
      <c r="R1229" s="220"/>
      <c r="S1229" s="220">
        <f t="shared" si="483"/>
        <v>0</v>
      </c>
      <c r="T1229" s="220"/>
      <c r="U1229" s="220">
        <f t="shared" si="484"/>
        <v>0</v>
      </c>
      <c r="V1229" s="220"/>
      <c r="W1229" s="220">
        <f t="shared" si="485"/>
        <v>0</v>
      </c>
      <c r="X1229" s="220"/>
      <c r="Y1229" s="220">
        <f t="shared" si="486"/>
        <v>0</v>
      </c>
      <c r="Z1229" s="220"/>
      <c r="AA1229" s="220">
        <f t="shared" si="487"/>
        <v>0</v>
      </c>
      <c r="AC1229" s="222" t="e">
        <f t="shared" si="535"/>
        <v>#DIV/0!</v>
      </c>
      <c r="AD1229" s="220" t="e">
        <f t="shared" si="488"/>
        <v>#NUM!</v>
      </c>
      <c r="AE1229" s="223" t="e">
        <f t="shared" si="489"/>
        <v>#NUM!</v>
      </c>
      <c r="AF1229" s="223" t="e">
        <f t="shared" si="490"/>
        <v>#NUM!</v>
      </c>
      <c r="AG1229" s="222" t="e">
        <f t="shared" si="491"/>
        <v>#NUM!</v>
      </c>
      <c r="AI1229" s="220" t="e">
        <f t="shared" si="492"/>
        <v>#DIV/0!</v>
      </c>
      <c r="AJ1229" s="222" t="e">
        <f t="shared" si="493"/>
        <v>#DIV/0!</v>
      </c>
      <c r="AK1229" s="222" t="e">
        <f t="shared" si="494"/>
        <v>#DIV/0!</v>
      </c>
      <c r="AL1229" s="222" t="e">
        <f t="shared" si="495"/>
        <v>#DIV/0!</v>
      </c>
    </row>
    <row r="1230" spans="1:40" s="88" customFormat="1" ht="30" hidden="1" customHeight="1">
      <c r="A1230" s="88">
        <f>'CONSTRUCTION COST ESTIMATE'!A1230</f>
        <v>0</v>
      </c>
      <c r="B1230" s="91">
        <f>'CONSTRUCTION COST ESTIMATE'!B1230</f>
        <v>633.00199999999995</v>
      </c>
      <c r="C1230" s="92" t="str">
        <f>'CONSTRUCTION COST ESTIMATE'!C1230</f>
        <v>NON REFLECTIVE PAVEMENT MARKER</v>
      </c>
      <c r="D1230" s="93" t="str">
        <f>'CONSTRUCTION COST ESTIMATE'!BB1230</f>
        <v>EA</v>
      </c>
      <c r="E1230" s="94">
        <f>'CONSTRUCTION COST ESTIMATE'!BA1230</f>
        <v>0</v>
      </c>
      <c r="F1230" s="220">
        <f>'CONSTRUCTION COST ESTIMATE'!BC1230</f>
        <v>0</v>
      </c>
      <c r="G1230" s="221">
        <f>'CONSTRUCTION COST ESTIMATE'!BD1230</f>
        <v>0</v>
      </c>
      <c r="H1230" s="220"/>
      <c r="I1230" s="220">
        <f t="shared" si="478"/>
        <v>0</v>
      </c>
      <c r="J1230" s="220"/>
      <c r="K1230" s="220">
        <f t="shared" si="479"/>
        <v>0</v>
      </c>
      <c r="L1230" s="220"/>
      <c r="M1230" s="220">
        <f t="shared" si="480"/>
        <v>0</v>
      </c>
      <c r="N1230" s="220"/>
      <c r="O1230" s="220">
        <f t="shared" si="481"/>
        <v>0</v>
      </c>
      <c r="P1230" s="220"/>
      <c r="Q1230" s="220">
        <f t="shared" si="482"/>
        <v>0</v>
      </c>
      <c r="R1230" s="220"/>
      <c r="S1230" s="220">
        <f t="shared" si="483"/>
        <v>0</v>
      </c>
      <c r="T1230" s="220"/>
      <c r="U1230" s="220">
        <f t="shared" si="484"/>
        <v>0</v>
      </c>
      <c r="V1230" s="220"/>
      <c r="W1230" s="220">
        <f t="shared" si="485"/>
        <v>0</v>
      </c>
      <c r="X1230" s="220"/>
      <c r="Y1230" s="220">
        <f t="shared" si="486"/>
        <v>0</v>
      </c>
      <c r="Z1230" s="220"/>
      <c r="AA1230" s="220">
        <f t="shared" si="487"/>
        <v>0</v>
      </c>
      <c r="AC1230" s="222" t="e">
        <f t="shared" si="535"/>
        <v>#DIV/0!</v>
      </c>
      <c r="AD1230" s="220" t="e">
        <f t="shared" si="488"/>
        <v>#NUM!</v>
      </c>
      <c r="AE1230" s="223" t="e">
        <f t="shared" si="489"/>
        <v>#NUM!</v>
      </c>
      <c r="AF1230" s="223" t="e">
        <f t="shared" si="490"/>
        <v>#NUM!</v>
      </c>
      <c r="AG1230" s="222" t="e">
        <f t="shared" si="491"/>
        <v>#NUM!</v>
      </c>
      <c r="AI1230" s="220" t="e">
        <f t="shared" si="492"/>
        <v>#DIV/0!</v>
      </c>
      <c r="AJ1230" s="222" t="e">
        <f t="shared" si="493"/>
        <v>#DIV/0!</v>
      </c>
      <c r="AK1230" s="222" t="e">
        <f t="shared" si="494"/>
        <v>#DIV/0!</v>
      </c>
      <c r="AL1230" s="222" t="e">
        <f t="shared" si="495"/>
        <v>#DIV/0!</v>
      </c>
    </row>
    <row r="1231" spans="1:40" s="88" customFormat="1" ht="30" hidden="1" customHeight="1">
      <c r="A1231" s="88">
        <f>'CONSTRUCTION COST ESTIMATE'!A1231</f>
        <v>0</v>
      </c>
      <c r="B1231" s="91">
        <f>'CONSTRUCTION COST ESTIMATE'!B1231</f>
        <v>633.00300000000004</v>
      </c>
      <c r="C1231" s="92" t="str">
        <f>'CONSTRUCTION COST ESTIMATE'!C1231</f>
        <v>NON REFLECTIVE RAISED PAVEMENT MARKER</v>
      </c>
      <c r="D1231" s="93" t="str">
        <f>'CONSTRUCTION COST ESTIMATE'!BB1231</f>
        <v>EA</v>
      </c>
      <c r="E1231" s="94">
        <f>'CONSTRUCTION COST ESTIMATE'!BA1231</f>
        <v>0</v>
      </c>
      <c r="F1231" s="220">
        <f>'CONSTRUCTION COST ESTIMATE'!BC1231</f>
        <v>0</v>
      </c>
      <c r="G1231" s="221">
        <f>'CONSTRUCTION COST ESTIMATE'!BD1231</f>
        <v>0</v>
      </c>
      <c r="H1231" s="220"/>
      <c r="I1231" s="220">
        <f t="shared" si="478"/>
        <v>0</v>
      </c>
      <c r="J1231" s="220"/>
      <c r="K1231" s="220">
        <f t="shared" si="479"/>
        <v>0</v>
      </c>
      <c r="L1231" s="220"/>
      <c r="M1231" s="220">
        <f t="shared" si="480"/>
        <v>0</v>
      </c>
      <c r="N1231" s="220"/>
      <c r="O1231" s="220">
        <f t="shared" si="481"/>
        <v>0</v>
      </c>
      <c r="P1231" s="220"/>
      <c r="Q1231" s="220">
        <f t="shared" si="482"/>
        <v>0</v>
      </c>
      <c r="R1231" s="220"/>
      <c r="S1231" s="220">
        <f t="shared" si="483"/>
        <v>0</v>
      </c>
      <c r="T1231" s="220"/>
      <c r="U1231" s="220">
        <f t="shared" si="484"/>
        <v>0</v>
      </c>
      <c r="V1231" s="220"/>
      <c r="W1231" s="220">
        <f t="shared" si="485"/>
        <v>0</v>
      </c>
      <c r="X1231" s="220"/>
      <c r="Y1231" s="220">
        <f t="shared" si="486"/>
        <v>0</v>
      </c>
      <c r="Z1231" s="220"/>
      <c r="AA1231" s="220">
        <f t="shared" si="487"/>
        <v>0</v>
      </c>
      <c r="AC1231" s="222" t="e">
        <f t="shared" si="535"/>
        <v>#DIV/0!</v>
      </c>
      <c r="AD1231" s="220" t="e">
        <f t="shared" si="488"/>
        <v>#NUM!</v>
      </c>
      <c r="AE1231" s="223" t="e">
        <f t="shared" si="489"/>
        <v>#NUM!</v>
      </c>
      <c r="AF1231" s="223" t="e">
        <f t="shared" si="490"/>
        <v>#NUM!</v>
      </c>
      <c r="AG1231" s="222" t="e">
        <f t="shared" si="491"/>
        <v>#NUM!</v>
      </c>
      <c r="AI1231" s="220" t="e">
        <f t="shared" si="492"/>
        <v>#DIV/0!</v>
      </c>
      <c r="AJ1231" s="222" t="e">
        <f t="shared" si="493"/>
        <v>#DIV/0!</v>
      </c>
      <c r="AK1231" s="222" t="e">
        <f t="shared" si="494"/>
        <v>#DIV/0!</v>
      </c>
      <c r="AL1231" s="222" t="e">
        <f t="shared" si="495"/>
        <v>#DIV/0!</v>
      </c>
    </row>
    <row r="1232" spans="1:40" s="88" customFormat="1" ht="30" hidden="1" customHeight="1">
      <c r="A1232" s="88">
        <f>'CONSTRUCTION COST ESTIMATE'!A1232</f>
        <v>0</v>
      </c>
      <c r="B1232" s="91">
        <f>'CONSTRUCTION COST ESTIMATE'!B1232</f>
        <v>633.00400000000002</v>
      </c>
      <c r="C1232" s="92" t="str">
        <f>'CONSTRUCTION COST ESTIMATE'!C1232</f>
        <v>REFLECTIVE PAVEMENT MARKER</v>
      </c>
      <c r="D1232" s="93" t="str">
        <f>'CONSTRUCTION COST ESTIMATE'!BB1232</f>
        <v>EA</v>
      </c>
      <c r="E1232" s="94">
        <f>'CONSTRUCTION COST ESTIMATE'!BA1232</f>
        <v>0</v>
      </c>
      <c r="F1232" s="220">
        <f>'CONSTRUCTION COST ESTIMATE'!BC1232</f>
        <v>0</v>
      </c>
      <c r="G1232" s="221">
        <f>'CONSTRUCTION COST ESTIMATE'!BD1232</f>
        <v>0</v>
      </c>
      <c r="H1232" s="220"/>
      <c r="I1232" s="220">
        <f t="shared" si="478"/>
        <v>0</v>
      </c>
      <c r="J1232" s="220"/>
      <c r="K1232" s="220">
        <f t="shared" si="479"/>
        <v>0</v>
      </c>
      <c r="L1232" s="220"/>
      <c r="M1232" s="220">
        <f t="shared" si="480"/>
        <v>0</v>
      </c>
      <c r="N1232" s="220"/>
      <c r="O1232" s="220">
        <f t="shared" si="481"/>
        <v>0</v>
      </c>
      <c r="P1232" s="220"/>
      <c r="Q1232" s="220">
        <f t="shared" si="482"/>
        <v>0</v>
      </c>
      <c r="R1232" s="220"/>
      <c r="S1232" s="220">
        <f t="shared" si="483"/>
        <v>0</v>
      </c>
      <c r="T1232" s="220"/>
      <c r="U1232" s="220">
        <f t="shared" si="484"/>
        <v>0</v>
      </c>
      <c r="V1232" s="220"/>
      <c r="W1232" s="220">
        <f t="shared" si="485"/>
        <v>0</v>
      </c>
      <c r="X1232" s="220"/>
      <c r="Y1232" s="220">
        <f t="shared" si="486"/>
        <v>0</v>
      </c>
      <c r="Z1232" s="220"/>
      <c r="AA1232" s="220">
        <f t="shared" si="487"/>
        <v>0</v>
      </c>
      <c r="AC1232" s="222" t="e">
        <f t="shared" si="535"/>
        <v>#DIV/0!</v>
      </c>
      <c r="AD1232" s="220" t="e">
        <f t="shared" si="488"/>
        <v>#NUM!</v>
      </c>
      <c r="AE1232" s="223" t="e">
        <f t="shared" si="489"/>
        <v>#NUM!</v>
      </c>
      <c r="AF1232" s="223" t="e">
        <f t="shared" si="490"/>
        <v>#NUM!</v>
      </c>
      <c r="AG1232" s="222" t="e">
        <f t="shared" si="491"/>
        <v>#NUM!</v>
      </c>
      <c r="AI1232" s="220" t="e">
        <f t="shared" si="492"/>
        <v>#DIV/0!</v>
      </c>
      <c r="AJ1232" s="222" t="e">
        <f t="shared" si="493"/>
        <v>#DIV/0!</v>
      </c>
      <c r="AK1232" s="222" t="e">
        <f t="shared" si="494"/>
        <v>#DIV/0!</v>
      </c>
      <c r="AL1232" s="222" t="e">
        <f t="shared" si="495"/>
        <v>#DIV/0!</v>
      </c>
    </row>
    <row r="1233" spans="1:40" s="88" customFormat="1" ht="30" hidden="1" customHeight="1">
      <c r="A1233" s="88">
        <f>'CONSTRUCTION COST ESTIMATE'!A1233</f>
        <v>0</v>
      </c>
      <c r="B1233" s="91">
        <f>'CONSTRUCTION COST ESTIMATE'!B1233</f>
        <v>633.005</v>
      </c>
      <c r="C1233" s="92" t="str">
        <f>'CONSTRUCTION COST ESTIMATE'!C1233</f>
        <v>REFLECTIVE RAISED PAVEMENT MARKERS</v>
      </c>
      <c r="D1233" s="93" t="str">
        <f>'CONSTRUCTION COST ESTIMATE'!BB1233</f>
        <v>EA</v>
      </c>
      <c r="E1233" s="94">
        <f>'CONSTRUCTION COST ESTIMATE'!BA1233</f>
        <v>0</v>
      </c>
      <c r="F1233" s="220">
        <f>'CONSTRUCTION COST ESTIMATE'!BC1233</f>
        <v>0</v>
      </c>
      <c r="G1233" s="221">
        <f>'CONSTRUCTION COST ESTIMATE'!BD1233</f>
        <v>0</v>
      </c>
      <c r="H1233" s="220"/>
      <c r="I1233" s="220">
        <f t="shared" si="478"/>
        <v>0</v>
      </c>
      <c r="J1233" s="220"/>
      <c r="K1233" s="220">
        <f t="shared" si="479"/>
        <v>0</v>
      </c>
      <c r="L1233" s="220"/>
      <c r="M1233" s="220">
        <f t="shared" si="480"/>
        <v>0</v>
      </c>
      <c r="N1233" s="220"/>
      <c r="O1233" s="220">
        <f t="shared" si="481"/>
        <v>0</v>
      </c>
      <c r="P1233" s="220"/>
      <c r="Q1233" s="220">
        <f t="shared" si="482"/>
        <v>0</v>
      </c>
      <c r="R1233" s="220"/>
      <c r="S1233" s="220">
        <f t="shared" si="483"/>
        <v>0</v>
      </c>
      <c r="T1233" s="220"/>
      <c r="U1233" s="220">
        <f t="shared" si="484"/>
        <v>0</v>
      </c>
      <c r="V1233" s="220"/>
      <c r="W1233" s="220">
        <f t="shared" si="485"/>
        <v>0</v>
      </c>
      <c r="X1233" s="220"/>
      <c r="Y1233" s="220">
        <f t="shared" si="486"/>
        <v>0</v>
      </c>
      <c r="Z1233" s="220"/>
      <c r="AA1233" s="220">
        <f t="shared" si="487"/>
        <v>0</v>
      </c>
      <c r="AC1233" s="222" t="e">
        <f t="shared" si="535"/>
        <v>#DIV/0!</v>
      </c>
      <c r="AD1233" s="220" t="e">
        <f t="shared" si="488"/>
        <v>#NUM!</v>
      </c>
      <c r="AE1233" s="223" t="e">
        <f t="shared" si="489"/>
        <v>#NUM!</v>
      </c>
      <c r="AF1233" s="223" t="e">
        <f t="shared" si="490"/>
        <v>#NUM!</v>
      </c>
      <c r="AG1233" s="222" t="e">
        <f t="shared" si="491"/>
        <v>#NUM!</v>
      </c>
      <c r="AI1233" s="220" t="e">
        <f t="shared" si="492"/>
        <v>#DIV/0!</v>
      </c>
      <c r="AJ1233" s="222" t="e">
        <f t="shared" si="493"/>
        <v>#DIV/0!</v>
      </c>
      <c r="AK1233" s="222" t="e">
        <f t="shared" si="494"/>
        <v>#DIV/0!</v>
      </c>
      <c r="AL1233" s="222" t="e">
        <f t="shared" si="495"/>
        <v>#DIV/0!</v>
      </c>
    </row>
    <row r="1234" spans="1:40" s="88" customFormat="1" ht="30" hidden="1" customHeight="1">
      <c r="A1234" s="88">
        <f>'CONSTRUCTION COST ESTIMATE'!A1234</f>
        <v>0</v>
      </c>
      <c r="B1234" s="91">
        <f>'CONSTRUCTION COST ESTIMATE'!B1234</f>
        <v>633.00599999999997</v>
      </c>
      <c r="C1234" s="92" t="str">
        <f>'CONSTRUCTION COST ESTIMATE'!C1234</f>
        <v>REFLECTIVE RAISED PAVEMENT MARKER TYPE C</v>
      </c>
      <c r="D1234" s="93" t="str">
        <f>'CONSTRUCTION COST ESTIMATE'!BB1234</f>
        <v>EA</v>
      </c>
      <c r="E1234" s="94">
        <f>'CONSTRUCTION COST ESTIMATE'!BA1234</f>
        <v>0</v>
      </c>
      <c r="F1234" s="220">
        <f>'CONSTRUCTION COST ESTIMATE'!BC1234</f>
        <v>0</v>
      </c>
      <c r="G1234" s="221">
        <f>'CONSTRUCTION COST ESTIMATE'!BD1234</f>
        <v>0</v>
      </c>
      <c r="H1234" s="220"/>
      <c r="I1234" s="220">
        <f t="shared" si="478"/>
        <v>0</v>
      </c>
      <c r="J1234" s="220"/>
      <c r="K1234" s="220">
        <f t="shared" si="479"/>
        <v>0</v>
      </c>
      <c r="L1234" s="220"/>
      <c r="M1234" s="220">
        <f t="shared" si="480"/>
        <v>0</v>
      </c>
      <c r="N1234" s="220"/>
      <c r="O1234" s="220">
        <f t="shared" si="481"/>
        <v>0</v>
      </c>
      <c r="P1234" s="220"/>
      <c r="Q1234" s="220">
        <f t="shared" si="482"/>
        <v>0</v>
      </c>
      <c r="R1234" s="220"/>
      <c r="S1234" s="220">
        <f t="shared" si="483"/>
        <v>0</v>
      </c>
      <c r="T1234" s="220"/>
      <c r="U1234" s="220">
        <f t="shared" si="484"/>
        <v>0</v>
      </c>
      <c r="V1234" s="220"/>
      <c r="W1234" s="220">
        <f t="shared" si="485"/>
        <v>0</v>
      </c>
      <c r="X1234" s="220"/>
      <c r="Y1234" s="220">
        <f t="shared" si="486"/>
        <v>0</v>
      </c>
      <c r="Z1234" s="220"/>
      <c r="AA1234" s="220">
        <f t="shared" si="487"/>
        <v>0</v>
      </c>
      <c r="AC1234" s="222" t="e">
        <f t="shared" si="535"/>
        <v>#DIV/0!</v>
      </c>
      <c r="AD1234" s="220" t="e">
        <f t="shared" si="488"/>
        <v>#NUM!</v>
      </c>
      <c r="AE1234" s="223" t="e">
        <f t="shared" si="489"/>
        <v>#NUM!</v>
      </c>
      <c r="AF1234" s="223" t="e">
        <f t="shared" si="490"/>
        <v>#NUM!</v>
      </c>
      <c r="AG1234" s="222" t="e">
        <f t="shared" si="491"/>
        <v>#NUM!</v>
      </c>
      <c r="AI1234" s="220" t="e">
        <f t="shared" si="492"/>
        <v>#DIV/0!</v>
      </c>
      <c r="AJ1234" s="222" t="e">
        <f t="shared" si="493"/>
        <v>#DIV/0!</v>
      </c>
      <c r="AK1234" s="222" t="e">
        <f t="shared" si="494"/>
        <v>#DIV/0!</v>
      </c>
      <c r="AL1234" s="222" t="e">
        <f t="shared" si="495"/>
        <v>#DIV/0!</v>
      </c>
    </row>
    <row r="1235" spans="1:40" s="88" customFormat="1" ht="30" hidden="1" customHeight="1">
      <c r="A1235" s="88">
        <f>'CONSTRUCTION COST ESTIMATE'!A1235</f>
        <v>0</v>
      </c>
      <c r="B1235" s="91">
        <f>'CONSTRUCTION COST ESTIMATE'!B1235</f>
        <v>633.00699999999995</v>
      </c>
      <c r="C1235" s="92" t="str">
        <f>'CONSTRUCTION COST ESTIMATE'!C1235</f>
        <v>REFLECTIVE RAISED PAVEMENT MARKER TYPE E</v>
      </c>
      <c r="D1235" s="93" t="str">
        <f>'CONSTRUCTION COST ESTIMATE'!BB1235</f>
        <v>EA</v>
      </c>
      <c r="E1235" s="94">
        <f>'CONSTRUCTION COST ESTIMATE'!BA1235</f>
        <v>0</v>
      </c>
      <c r="F1235" s="220">
        <f>'CONSTRUCTION COST ESTIMATE'!BC1235</f>
        <v>0</v>
      </c>
      <c r="G1235" s="221">
        <f>'CONSTRUCTION COST ESTIMATE'!BD1235</f>
        <v>0</v>
      </c>
      <c r="H1235" s="220"/>
      <c r="I1235" s="220">
        <f t="shared" si="478"/>
        <v>0</v>
      </c>
      <c r="J1235" s="220"/>
      <c r="K1235" s="220">
        <f t="shared" si="479"/>
        <v>0</v>
      </c>
      <c r="L1235" s="220"/>
      <c r="M1235" s="220">
        <f t="shared" si="480"/>
        <v>0</v>
      </c>
      <c r="N1235" s="220"/>
      <c r="O1235" s="220">
        <f t="shared" si="481"/>
        <v>0</v>
      </c>
      <c r="P1235" s="220"/>
      <c r="Q1235" s="220">
        <f t="shared" si="482"/>
        <v>0</v>
      </c>
      <c r="R1235" s="220"/>
      <c r="S1235" s="220">
        <f t="shared" si="483"/>
        <v>0</v>
      </c>
      <c r="T1235" s="220"/>
      <c r="U1235" s="220">
        <f t="shared" si="484"/>
        <v>0</v>
      </c>
      <c r="V1235" s="220"/>
      <c r="W1235" s="220">
        <f t="shared" si="485"/>
        <v>0</v>
      </c>
      <c r="X1235" s="220"/>
      <c r="Y1235" s="220">
        <f t="shared" si="486"/>
        <v>0</v>
      </c>
      <c r="Z1235" s="220"/>
      <c r="AA1235" s="220">
        <f t="shared" si="487"/>
        <v>0</v>
      </c>
      <c r="AC1235" s="222" t="e">
        <f t="shared" si="535"/>
        <v>#DIV/0!</v>
      </c>
      <c r="AD1235" s="220" t="e">
        <f t="shared" si="488"/>
        <v>#NUM!</v>
      </c>
      <c r="AE1235" s="223" t="e">
        <f t="shared" si="489"/>
        <v>#NUM!</v>
      </c>
      <c r="AF1235" s="223" t="e">
        <f t="shared" si="490"/>
        <v>#NUM!</v>
      </c>
      <c r="AG1235" s="222" t="e">
        <f t="shared" si="491"/>
        <v>#NUM!</v>
      </c>
      <c r="AI1235" s="220" t="e">
        <f t="shared" si="492"/>
        <v>#DIV/0!</v>
      </c>
      <c r="AJ1235" s="222" t="e">
        <f t="shared" si="493"/>
        <v>#DIV/0!</v>
      </c>
      <c r="AK1235" s="222" t="e">
        <f t="shared" si="494"/>
        <v>#DIV/0!</v>
      </c>
      <c r="AL1235" s="222" t="e">
        <f t="shared" si="495"/>
        <v>#DIV/0!</v>
      </c>
    </row>
    <row r="1236" spans="1:40" s="88" customFormat="1" ht="30" hidden="1" customHeight="1">
      <c r="A1236" s="88">
        <f>'CONSTRUCTION COST ESTIMATE'!A1236</f>
        <v>0</v>
      </c>
      <c r="B1236" s="91">
        <f>'CONSTRUCTION COST ESTIMATE'!B1236</f>
        <v>633.00800000000004</v>
      </c>
      <c r="C1236" s="92" t="str">
        <f>'CONSTRUCTION COST ESTIMATE'!C1236</f>
        <v>REFLECTIVE RAISED PAVEMENT MARKER TYPE F</v>
      </c>
      <c r="D1236" s="93" t="str">
        <f>'CONSTRUCTION COST ESTIMATE'!BB1236</f>
        <v>EA</v>
      </c>
      <c r="E1236" s="94">
        <f>'CONSTRUCTION COST ESTIMATE'!BA1236</f>
        <v>0</v>
      </c>
      <c r="F1236" s="220">
        <f>'CONSTRUCTION COST ESTIMATE'!BC1236</f>
        <v>0</v>
      </c>
      <c r="G1236" s="221">
        <f>'CONSTRUCTION COST ESTIMATE'!BD1236</f>
        <v>0</v>
      </c>
      <c r="H1236" s="220"/>
      <c r="I1236" s="220">
        <f t="shared" si="478"/>
        <v>0</v>
      </c>
      <c r="J1236" s="220"/>
      <c r="K1236" s="220">
        <f t="shared" si="479"/>
        <v>0</v>
      </c>
      <c r="L1236" s="220"/>
      <c r="M1236" s="220">
        <f t="shared" si="480"/>
        <v>0</v>
      </c>
      <c r="N1236" s="220"/>
      <c r="O1236" s="220">
        <f t="shared" si="481"/>
        <v>0</v>
      </c>
      <c r="P1236" s="220"/>
      <c r="Q1236" s="220">
        <f t="shared" si="482"/>
        <v>0</v>
      </c>
      <c r="R1236" s="220"/>
      <c r="S1236" s="220">
        <f t="shared" si="483"/>
        <v>0</v>
      </c>
      <c r="T1236" s="220"/>
      <c r="U1236" s="220">
        <f t="shared" si="484"/>
        <v>0</v>
      </c>
      <c r="V1236" s="220"/>
      <c r="W1236" s="220">
        <f t="shared" si="485"/>
        <v>0</v>
      </c>
      <c r="X1236" s="220"/>
      <c r="Y1236" s="220">
        <f t="shared" si="486"/>
        <v>0</v>
      </c>
      <c r="Z1236" s="220"/>
      <c r="AA1236" s="220">
        <f t="shared" si="487"/>
        <v>0</v>
      </c>
      <c r="AC1236" s="222" t="e">
        <f t="shared" si="535"/>
        <v>#DIV/0!</v>
      </c>
      <c r="AD1236" s="220" t="e">
        <f t="shared" si="488"/>
        <v>#NUM!</v>
      </c>
      <c r="AE1236" s="223" t="e">
        <f t="shared" si="489"/>
        <v>#NUM!</v>
      </c>
      <c r="AF1236" s="223" t="e">
        <f t="shared" si="490"/>
        <v>#NUM!</v>
      </c>
      <c r="AG1236" s="222" t="e">
        <f t="shared" si="491"/>
        <v>#NUM!</v>
      </c>
      <c r="AI1236" s="220" t="e">
        <f t="shared" si="492"/>
        <v>#DIV/0!</v>
      </c>
      <c r="AJ1236" s="222" t="e">
        <f t="shared" si="493"/>
        <v>#DIV/0!</v>
      </c>
      <c r="AK1236" s="222" t="e">
        <f t="shared" si="494"/>
        <v>#DIV/0!</v>
      </c>
      <c r="AL1236" s="222" t="e">
        <f t="shared" si="495"/>
        <v>#DIV/0!</v>
      </c>
    </row>
    <row r="1237" spans="1:40" s="88" customFormat="1" ht="30" hidden="1" customHeight="1">
      <c r="A1237" s="88">
        <f>'CONSTRUCTION COST ESTIMATE'!A1237</f>
        <v>0</v>
      </c>
      <c r="B1237" s="91">
        <f>'CONSTRUCTION COST ESTIMATE'!B1237</f>
        <v>633.00900000000001</v>
      </c>
      <c r="C1237" s="92" t="str">
        <f>'CONSTRUCTION COST ESTIMATE'!C1237</f>
        <v>YELLOW REFLECTIVE RAISED MEDIAN MARKERS</v>
      </c>
      <c r="D1237" s="93" t="str">
        <f>'CONSTRUCTION COST ESTIMATE'!BB1237</f>
        <v>EA</v>
      </c>
      <c r="E1237" s="94">
        <f>'CONSTRUCTION COST ESTIMATE'!BA1237</f>
        <v>0</v>
      </c>
      <c r="F1237" s="220">
        <f>'CONSTRUCTION COST ESTIMATE'!BC1237</f>
        <v>0</v>
      </c>
      <c r="G1237" s="221">
        <f>'CONSTRUCTION COST ESTIMATE'!BD1237</f>
        <v>0</v>
      </c>
      <c r="H1237" s="220"/>
      <c r="I1237" s="220">
        <f t="shared" si="478"/>
        <v>0</v>
      </c>
      <c r="J1237" s="220"/>
      <c r="K1237" s="220">
        <f t="shared" si="479"/>
        <v>0</v>
      </c>
      <c r="L1237" s="220"/>
      <c r="M1237" s="220">
        <f t="shared" si="480"/>
        <v>0</v>
      </c>
      <c r="N1237" s="220"/>
      <c r="O1237" s="220">
        <f t="shared" si="481"/>
        <v>0</v>
      </c>
      <c r="P1237" s="220"/>
      <c r="Q1237" s="220">
        <f t="shared" si="482"/>
        <v>0</v>
      </c>
      <c r="R1237" s="220"/>
      <c r="S1237" s="220">
        <f t="shared" si="483"/>
        <v>0</v>
      </c>
      <c r="T1237" s="220"/>
      <c r="U1237" s="220">
        <f t="shared" si="484"/>
        <v>0</v>
      </c>
      <c r="V1237" s="220"/>
      <c r="W1237" s="220">
        <f t="shared" si="485"/>
        <v>0</v>
      </c>
      <c r="X1237" s="220"/>
      <c r="Y1237" s="220">
        <f t="shared" si="486"/>
        <v>0</v>
      </c>
      <c r="Z1237" s="220"/>
      <c r="AA1237" s="220">
        <f t="shared" si="487"/>
        <v>0</v>
      </c>
      <c r="AC1237" s="222" t="e">
        <f t="shared" si="535"/>
        <v>#DIV/0!</v>
      </c>
      <c r="AD1237" s="220" t="e">
        <f t="shared" si="488"/>
        <v>#NUM!</v>
      </c>
      <c r="AE1237" s="223" t="e">
        <f t="shared" si="489"/>
        <v>#NUM!</v>
      </c>
      <c r="AF1237" s="223" t="e">
        <f t="shared" si="490"/>
        <v>#NUM!</v>
      </c>
      <c r="AG1237" s="222" t="e">
        <f t="shared" si="491"/>
        <v>#NUM!</v>
      </c>
      <c r="AI1237" s="220" t="e">
        <f t="shared" si="492"/>
        <v>#DIV/0!</v>
      </c>
      <c r="AJ1237" s="222" t="e">
        <f t="shared" si="493"/>
        <v>#DIV/0!</v>
      </c>
      <c r="AK1237" s="222" t="e">
        <f t="shared" si="494"/>
        <v>#DIV/0!</v>
      </c>
      <c r="AL1237" s="222" t="e">
        <f t="shared" si="495"/>
        <v>#DIV/0!</v>
      </c>
    </row>
    <row r="1238" spans="1:40" s="88" customFormat="1" ht="30" customHeight="1">
      <c r="A1238" s="237" t="str">
        <f>'CONSTRUCTION COST ESTIMATE'!A1238</f>
        <v>SP 635</v>
      </c>
      <c r="B1238" s="140"/>
      <c r="C1238" s="136" t="str">
        <f>'CONSTRUCTION COST ESTIMATE'!C1238</f>
        <v>WORK ZONE ITS</v>
      </c>
      <c r="D1238" s="135"/>
      <c r="E1238" s="137"/>
      <c r="F1238" s="138"/>
      <c r="G1238" s="238"/>
      <c r="H1238" s="138"/>
      <c r="I1238" s="138"/>
      <c r="J1238" s="138"/>
      <c r="K1238" s="138"/>
      <c r="L1238" s="138"/>
      <c r="M1238" s="138"/>
      <c r="N1238" s="138"/>
      <c r="O1238" s="138"/>
      <c r="P1238" s="138"/>
      <c r="Q1238" s="138"/>
      <c r="R1238" s="138"/>
      <c r="S1238" s="138"/>
      <c r="T1238" s="138"/>
      <c r="U1238" s="138"/>
      <c r="V1238" s="138"/>
      <c r="W1238" s="138"/>
      <c r="X1238" s="138"/>
      <c r="Y1238" s="138"/>
      <c r="Z1238" s="138"/>
      <c r="AA1238" s="138"/>
      <c r="AB1238" s="239"/>
      <c r="AC1238" s="240"/>
      <c r="AD1238" s="241"/>
      <c r="AE1238" s="242"/>
      <c r="AF1238" s="242"/>
      <c r="AG1238" s="240"/>
      <c r="AH1238" s="239"/>
      <c r="AI1238" s="241"/>
      <c r="AJ1238" s="240"/>
      <c r="AK1238" s="240"/>
      <c r="AL1238" s="240"/>
      <c r="AN1238" s="139" t="s">
        <v>1447</v>
      </c>
    </row>
    <row r="1239" spans="1:40" s="88" customFormat="1" ht="30" hidden="1" customHeight="1">
      <c r="A1239" s="88">
        <f>'CONSTRUCTION COST ESTIMATE'!A1239</f>
        <v>0</v>
      </c>
      <c r="B1239" s="91">
        <f>'CONSTRUCTION COST ESTIMATE'!B1239</f>
        <v>635.00099999999998</v>
      </c>
      <c r="C1239" s="92" t="str">
        <f>'CONSTRUCTION COST ESTIMATE'!C1239</f>
        <v>VEHICULAR TRAFFIC DETECTION ZONE</v>
      </c>
      <c r="D1239" s="93" t="str">
        <f>'CONSTRUCTION COST ESTIMATE'!BB1239</f>
        <v>DAY</v>
      </c>
      <c r="E1239" s="94">
        <f>'CONSTRUCTION COST ESTIMATE'!BA1239</f>
        <v>0</v>
      </c>
      <c r="F1239" s="220">
        <f>'CONSTRUCTION COST ESTIMATE'!BC1239</f>
        <v>0</v>
      </c>
      <c r="G1239" s="221">
        <f>'CONSTRUCTION COST ESTIMATE'!BD1239</f>
        <v>0</v>
      </c>
      <c r="H1239" s="220"/>
      <c r="I1239" s="220">
        <f t="shared" si="478"/>
        <v>0</v>
      </c>
      <c r="J1239" s="220"/>
      <c r="K1239" s="220">
        <f t="shared" si="479"/>
        <v>0</v>
      </c>
      <c r="L1239" s="220"/>
      <c r="M1239" s="220">
        <f t="shared" si="480"/>
        <v>0</v>
      </c>
      <c r="N1239" s="220"/>
      <c r="O1239" s="220">
        <f t="shared" si="481"/>
        <v>0</v>
      </c>
      <c r="P1239" s="220"/>
      <c r="Q1239" s="220">
        <f t="shared" si="482"/>
        <v>0</v>
      </c>
      <c r="R1239" s="220"/>
      <c r="S1239" s="220">
        <f t="shared" si="483"/>
        <v>0</v>
      </c>
      <c r="T1239" s="220"/>
      <c r="U1239" s="220">
        <f t="shared" si="484"/>
        <v>0</v>
      </c>
      <c r="V1239" s="220"/>
      <c r="W1239" s="220">
        <f t="shared" si="485"/>
        <v>0</v>
      </c>
      <c r="X1239" s="220"/>
      <c r="Y1239" s="220">
        <f t="shared" si="486"/>
        <v>0</v>
      </c>
      <c r="Z1239" s="220"/>
      <c r="AA1239" s="220">
        <f t="shared" si="487"/>
        <v>0</v>
      </c>
      <c r="AC1239" s="222" t="e">
        <f t="shared" ref="AC1239:AC1246" si="536">I1239/$I$1460</f>
        <v>#DIV/0!</v>
      </c>
      <c r="AD1239" s="220" t="e">
        <f t="shared" si="488"/>
        <v>#NUM!</v>
      </c>
      <c r="AE1239" s="223" t="e">
        <f t="shared" si="489"/>
        <v>#NUM!</v>
      </c>
      <c r="AF1239" s="223" t="e">
        <f t="shared" si="490"/>
        <v>#NUM!</v>
      </c>
      <c r="AG1239" s="222" t="e">
        <f t="shared" si="491"/>
        <v>#NUM!</v>
      </c>
      <c r="AI1239" s="220" t="e">
        <f t="shared" si="492"/>
        <v>#DIV/0!</v>
      </c>
      <c r="AJ1239" s="222" t="e">
        <f t="shared" si="493"/>
        <v>#DIV/0!</v>
      </c>
      <c r="AK1239" s="222" t="e">
        <f t="shared" si="494"/>
        <v>#DIV/0!</v>
      </c>
      <c r="AL1239" s="222" t="e">
        <f t="shared" si="495"/>
        <v>#DIV/0!</v>
      </c>
    </row>
    <row r="1240" spans="1:40" s="88" customFormat="1" ht="30" hidden="1" customHeight="1">
      <c r="A1240" s="88">
        <f>'CONSTRUCTION COST ESTIMATE'!A1240</f>
        <v>0</v>
      </c>
      <c r="B1240" s="91">
        <f>'CONSTRUCTION COST ESTIMATE'!B1240</f>
        <v>635.00199999999995</v>
      </c>
      <c r="C1240" s="92" t="str">
        <f>'CONSTRUCTION COST ESTIMATE'!C1240</f>
        <v>PTZ CAMERA</v>
      </c>
      <c r="D1240" s="93" t="str">
        <f>'CONSTRUCTION COST ESTIMATE'!BB1240</f>
        <v>DAY</v>
      </c>
      <c r="E1240" s="94">
        <f>'CONSTRUCTION COST ESTIMATE'!BA1240</f>
        <v>0</v>
      </c>
      <c r="F1240" s="220">
        <f>'CONSTRUCTION COST ESTIMATE'!BC1240</f>
        <v>0</v>
      </c>
      <c r="G1240" s="221">
        <f>'CONSTRUCTION COST ESTIMATE'!BD1240</f>
        <v>0</v>
      </c>
      <c r="H1240" s="220"/>
      <c r="I1240" s="220">
        <f t="shared" si="478"/>
        <v>0</v>
      </c>
      <c r="J1240" s="220"/>
      <c r="K1240" s="220">
        <f t="shared" si="479"/>
        <v>0</v>
      </c>
      <c r="L1240" s="220"/>
      <c r="M1240" s="220">
        <f t="shared" si="480"/>
        <v>0</v>
      </c>
      <c r="N1240" s="220"/>
      <c r="O1240" s="220">
        <f t="shared" si="481"/>
        <v>0</v>
      </c>
      <c r="P1240" s="220"/>
      <c r="Q1240" s="220">
        <f t="shared" si="482"/>
        <v>0</v>
      </c>
      <c r="R1240" s="220"/>
      <c r="S1240" s="220">
        <f t="shared" si="483"/>
        <v>0</v>
      </c>
      <c r="T1240" s="220"/>
      <c r="U1240" s="220">
        <f t="shared" si="484"/>
        <v>0</v>
      </c>
      <c r="V1240" s="220"/>
      <c r="W1240" s="220">
        <f t="shared" si="485"/>
        <v>0</v>
      </c>
      <c r="X1240" s="220"/>
      <c r="Y1240" s="220">
        <f t="shared" si="486"/>
        <v>0</v>
      </c>
      <c r="Z1240" s="220"/>
      <c r="AA1240" s="220">
        <f t="shared" si="487"/>
        <v>0</v>
      </c>
      <c r="AC1240" s="222" t="e">
        <f t="shared" si="536"/>
        <v>#DIV/0!</v>
      </c>
      <c r="AD1240" s="220" t="e">
        <f t="shared" si="488"/>
        <v>#NUM!</v>
      </c>
      <c r="AE1240" s="223" t="e">
        <f t="shared" si="489"/>
        <v>#NUM!</v>
      </c>
      <c r="AF1240" s="223" t="e">
        <f t="shared" si="490"/>
        <v>#NUM!</v>
      </c>
      <c r="AG1240" s="222" t="e">
        <f t="shared" si="491"/>
        <v>#NUM!</v>
      </c>
      <c r="AI1240" s="220" t="e">
        <f t="shared" si="492"/>
        <v>#DIV/0!</v>
      </c>
      <c r="AJ1240" s="222" t="e">
        <f t="shared" si="493"/>
        <v>#DIV/0!</v>
      </c>
      <c r="AK1240" s="222" t="e">
        <f t="shared" si="494"/>
        <v>#DIV/0!</v>
      </c>
      <c r="AL1240" s="222" t="e">
        <f t="shared" si="495"/>
        <v>#DIV/0!</v>
      </c>
    </row>
    <row r="1241" spans="1:40" s="88" customFormat="1" ht="30" hidden="1" customHeight="1">
      <c r="A1241" s="88">
        <f>'CONSTRUCTION COST ESTIMATE'!A1241</f>
        <v>0</v>
      </c>
      <c r="B1241" s="91">
        <f>'CONSTRUCTION COST ESTIMATE'!B1241</f>
        <v>635.00300000000004</v>
      </c>
      <c r="C1241" s="92" t="str">
        <f>'CONSTRUCTION COST ESTIMATE'!C1241</f>
        <v>GPS ARROW BOARD</v>
      </c>
      <c r="D1241" s="93" t="str">
        <f>'CONSTRUCTION COST ESTIMATE'!BB1241</f>
        <v>DAY</v>
      </c>
      <c r="E1241" s="94">
        <f>'CONSTRUCTION COST ESTIMATE'!BA1241</f>
        <v>0</v>
      </c>
      <c r="F1241" s="220">
        <f>'CONSTRUCTION COST ESTIMATE'!BC1241</f>
        <v>0</v>
      </c>
      <c r="G1241" s="221">
        <f>'CONSTRUCTION COST ESTIMATE'!BD1241</f>
        <v>0</v>
      </c>
      <c r="H1241" s="220"/>
      <c r="I1241" s="220">
        <f t="shared" si="478"/>
        <v>0</v>
      </c>
      <c r="J1241" s="220"/>
      <c r="K1241" s="220">
        <f t="shared" si="479"/>
        <v>0</v>
      </c>
      <c r="L1241" s="220"/>
      <c r="M1241" s="220">
        <f t="shared" si="480"/>
        <v>0</v>
      </c>
      <c r="N1241" s="220"/>
      <c r="O1241" s="220">
        <f t="shared" si="481"/>
        <v>0</v>
      </c>
      <c r="P1241" s="220"/>
      <c r="Q1241" s="220">
        <f t="shared" si="482"/>
        <v>0</v>
      </c>
      <c r="R1241" s="220"/>
      <c r="S1241" s="220">
        <f t="shared" si="483"/>
        <v>0</v>
      </c>
      <c r="T1241" s="220"/>
      <c r="U1241" s="220">
        <f t="shared" si="484"/>
        <v>0</v>
      </c>
      <c r="V1241" s="220"/>
      <c r="W1241" s="220">
        <f t="shared" si="485"/>
        <v>0</v>
      </c>
      <c r="X1241" s="220"/>
      <c r="Y1241" s="220">
        <f t="shared" si="486"/>
        <v>0</v>
      </c>
      <c r="Z1241" s="220"/>
      <c r="AA1241" s="220">
        <f t="shared" si="487"/>
        <v>0</v>
      </c>
      <c r="AC1241" s="222" t="e">
        <f t="shared" si="536"/>
        <v>#DIV/0!</v>
      </c>
      <c r="AD1241" s="220" t="e">
        <f t="shared" si="488"/>
        <v>#NUM!</v>
      </c>
      <c r="AE1241" s="223" t="e">
        <f t="shared" si="489"/>
        <v>#NUM!</v>
      </c>
      <c r="AF1241" s="223" t="e">
        <f t="shared" si="490"/>
        <v>#NUM!</v>
      </c>
      <c r="AG1241" s="222" t="e">
        <f t="shared" si="491"/>
        <v>#NUM!</v>
      </c>
      <c r="AI1241" s="220" t="e">
        <f t="shared" si="492"/>
        <v>#DIV/0!</v>
      </c>
      <c r="AJ1241" s="222" t="e">
        <f t="shared" si="493"/>
        <v>#DIV/0!</v>
      </c>
      <c r="AK1241" s="222" t="e">
        <f t="shared" si="494"/>
        <v>#DIV/0!</v>
      </c>
      <c r="AL1241" s="222" t="e">
        <f t="shared" si="495"/>
        <v>#DIV/0!</v>
      </c>
    </row>
    <row r="1242" spans="1:40" s="88" customFormat="1" ht="30" hidden="1" customHeight="1">
      <c r="A1242" s="88">
        <f>'CONSTRUCTION COST ESTIMATE'!A1242</f>
        <v>0</v>
      </c>
      <c r="B1242" s="91">
        <f>'CONSTRUCTION COST ESTIMATE'!B1242</f>
        <v>635.00400000000002</v>
      </c>
      <c r="C1242" s="92" t="str">
        <f>'CONSTRUCTION COST ESTIMATE'!C1242</f>
        <v>GPS LOCATED TRAFFIC CONTROL DEVICE</v>
      </c>
      <c r="D1242" s="93" t="str">
        <f>'CONSTRUCTION COST ESTIMATE'!BB1242</f>
        <v>DAY</v>
      </c>
      <c r="E1242" s="94">
        <f>'CONSTRUCTION COST ESTIMATE'!BA1242</f>
        <v>0</v>
      </c>
      <c r="F1242" s="220">
        <f>'CONSTRUCTION COST ESTIMATE'!BC1242</f>
        <v>0</v>
      </c>
      <c r="G1242" s="221">
        <f>'CONSTRUCTION COST ESTIMATE'!BD1242</f>
        <v>0</v>
      </c>
      <c r="H1242" s="220"/>
      <c r="I1242" s="220">
        <f t="shared" si="478"/>
        <v>0</v>
      </c>
      <c r="J1242" s="220"/>
      <c r="K1242" s="220">
        <f t="shared" si="479"/>
        <v>0</v>
      </c>
      <c r="L1242" s="220"/>
      <c r="M1242" s="220">
        <f t="shared" si="480"/>
        <v>0</v>
      </c>
      <c r="N1242" s="220"/>
      <c r="O1242" s="220">
        <f t="shared" si="481"/>
        <v>0</v>
      </c>
      <c r="P1242" s="220"/>
      <c r="Q1242" s="220">
        <f t="shared" si="482"/>
        <v>0</v>
      </c>
      <c r="R1242" s="220"/>
      <c r="S1242" s="220">
        <f t="shared" si="483"/>
        <v>0</v>
      </c>
      <c r="T1242" s="220"/>
      <c r="U1242" s="220">
        <f t="shared" si="484"/>
        <v>0</v>
      </c>
      <c r="V1242" s="220"/>
      <c r="W1242" s="220">
        <f t="shared" si="485"/>
        <v>0</v>
      </c>
      <c r="X1242" s="220"/>
      <c r="Y1242" s="220">
        <f t="shared" si="486"/>
        <v>0</v>
      </c>
      <c r="Z1242" s="220"/>
      <c r="AA1242" s="220">
        <f t="shared" si="487"/>
        <v>0</v>
      </c>
      <c r="AC1242" s="222" t="e">
        <f t="shared" si="536"/>
        <v>#DIV/0!</v>
      </c>
      <c r="AD1242" s="220" t="e">
        <f t="shared" si="488"/>
        <v>#NUM!</v>
      </c>
      <c r="AE1242" s="223" t="e">
        <f t="shared" si="489"/>
        <v>#NUM!</v>
      </c>
      <c r="AF1242" s="223" t="e">
        <f t="shared" si="490"/>
        <v>#NUM!</v>
      </c>
      <c r="AG1242" s="222" t="e">
        <f t="shared" si="491"/>
        <v>#NUM!</v>
      </c>
      <c r="AI1242" s="220" t="e">
        <f t="shared" si="492"/>
        <v>#DIV/0!</v>
      </c>
      <c r="AJ1242" s="222" t="e">
        <f t="shared" si="493"/>
        <v>#DIV/0!</v>
      </c>
      <c r="AK1242" s="222" t="e">
        <f t="shared" si="494"/>
        <v>#DIV/0!</v>
      </c>
      <c r="AL1242" s="222" t="e">
        <f t="shared" si="495"/>
        <v>#DIV/0!</v>
      </c>
    </row>
    <row r="1243" spans="1:40" s="88" customFormat="1" ht="30" hidden="1" customHeight="1">
      <c r="A1243" s="88">
        <f>'CONSTRUCTION COST ESTIMATE'!A1243</f>
        <v>0</v>
      </c>
      <c r="B1243" s="91">
        <f>'CONSTRUCTION COST ESTIMATE'!B1243</f>
        <v>635.005</v>
      </c>
      <c r="C1243" s="92" t="str">
        <f>'CONSTRUCTION COST ESTIMATE'!C1243</f>
        <v>TRAVEL TIME TRAFFIC ANALYTICS SYSTEM</v>
      </c>
      <c r="D1243" s="93" t="str">
        <f>'CONSTRUCTION COST ESTIMATE'!BB1243</f>
        <v>DAY</v>
      </c>
      <c r="E1243" s="94">
        <f>'CONSTRUCTION COST ESTIMATE'!BA1243</f>
        <v>0</v>
      </c>
      <c r="F1243" s="220">
        <f>'CONSTRUCTION COST ESTIMATE'!BC1243</f>
        <v>0</v>
      </c>
      <c r="G1243" s="221">
        <f>'CONSTRUCTION COST ESTIMATE'!BD1243</f>
        <v>0</v>
      </c>
      <c r="H1243" s="220"/>
      <c r="I1243" s="220">
        <f t="shared" si="478"/>
        <v>0</v>
      </c>
      <c r="J1243" s="220"/>
      <c r="K1243" s="220">
        <f t="shared" si="479"/>
        <v>0</v>
      </c>
      <c r="L1243" s="220"/>
      <c r="M1243" s="220">
        <f t="shared" si="480"/>
        <v>0</v>
      </c>
      <c r="N1243" s="220"/>
      <c r="O1243" s="220">
        <f t="shared" si="481"/>
        <v>0</v>
      </c>
      <c r="P1243" s="220"/>
      <c r="Q1243" s="220">
        <f t="shared" si="482"/>
        <v>0</v>
      </c>
      <c r="R1243" s="220"/>
      <c r="S1243" s="220">
        <f t="shared" si="483"/>
        <v>0</v>
      </c>
      <c r="T1243" s="220"/>
      <c r="U1243" s="220">
        <f t="shared" si="484"/>
        <v>0</v>
      </c>
      <c r="V1243" s="220"/>
      <c r="W1243" s="220">
        <f t="shared" si="485"/>
        <v>0</v>
      </c>
      <c r="X1243" s="220"/>
      <c r="Y1243" s="220">
        <f t="shared" si="486"/>
        <v>0</v>
      </c>
      <c r="Z1243" s="220"/>
      <c r="AA1243" s="220">
        <f t="shared" si="487"/>
        <v>0</v>
      </c>
      <c r="AC1243" s="222" t="e">
        <f t="shared" si="536"/>
        <v>#DIV/0!</v>
      </c>
      <c r="AD1243" s="220" t="e">
        <f t="shared" si="488"/>
        <v>#NUM!</v>
      </c>
      <c r="AE1243" s="223" t="e">
        <f t="shared" si="489"/>
        <v>#NUM!</v>
      </c>
      <c r="AF1243" s="223" t="e">
        <f t="shared" si="490"/>
        <v>#NUM!</v>
      </c>
      <c r="AG1243" s="222" t="e">
        <f t="shared" si="491"/>
        <v>#NUM!</v>
      </c>
      <c r="AI1243" s="220" t="e">
        <f t="shared" si="492"/>
        <v>#DIV/0!</v>
      </c>
      <c r="AJ1243" s="222" t="e">
        <f t="shared" si="493"/>
        <v>#DIV/0!</v>
      </c>
      <c r="AK1243" s="222" t="e">
        <f t="shared" si="494"/>
        <v>#DIV/0!</v>
      </c>
      <c r="AL1243" s="222" t="e">
        <f t="shared" si="495"/>
        <v>#DIV/0!</v>
      </c>
    </row>
    <row r="1244" spans="1:40" s="88" customFormat="1" ht="30" hidden="1" customHeight="1">
      <c r="A1244" s="88">
        <f>'CONSTRUCTION COST ESTIMATE'!A1244</f>
        <v>0</v>
      </c>
      <c r="B1244" s="91">
        <f>'CONSTRUCTION COST ESTIMATE'!B1244</f>
        <v>635.00599999999997</v>
      </c>
      <c r="C1244" s="92" t="str">
        <f>'CONSTRUCTION COST ESTIMATE'!C1244</f>
        <v>SPEED FEEDBACK SIGN</v>
      </c>
      <c r="D1244" s="93" t="str">
        <f>'CONSTRUCTION COST ESTIMATE'!BB1244</f>
        <v>DAY</v>
      </c>
      <c r="E1244" s="94">
        <f>'CONSTRUCTION COST ESTIMATE'!BA1244</f>
        <v>0</v>
      </c>
      <c r="F1244" s="220">
        <f>'CONSTRUCTION COST ESTIMATE'!BC1244</f>
        <v>0</v>
      </c>
      <c r="G1244" s="221">
        <f>'CONSTRUCTION COST ESTIMATE'!BD1244</f>
        <v>0</v>
      </c>
      <c r="H1244" s="220"/>
      <c r="I1244" s="220">
        <f t="shared" si="478"/>
        <v>0</v>
      </c>
      <c r="J1244" s="220"/>
      <c r="K1244" s="220">
        <f t="shared" si="479"/>
        <v>0</v>
      </c>
      <c r="L1244" s="220"/>
      <c r="M1244" s="220">
        <f t="shared" si="480"/>
        <v>0</v>
      </c>
      <c r="N1244" s="220"/>
      <c r="O1244" s="220">
        <f t="shared" si="481"/>
        <v>0</v>
      </c>
      <c r="P1244" s="220"/>
      <c r="Q1244" s="220">
        <f t="shared" si="482"/>
        <v>0</v>
      </c>
      <c r="R1244" s="220"/>
      <c r="S1244" s="220">
        <f t="shared" si="483"/>
        <v>0</v>
      </c>
      <c r="T1244" s="220"/>
      <c r="U1244" s="220">
        <f t="shared" si="484"/>
        <v>0</v>
      </c>
      <c r="V1244" s="220"/>
      <c r="W1244" s="220">
        <f t="shared" si="485"/>
        <v>0</v>
      </c>
      <c r="X1244" s="220"/>
      <c r="Y1244" s="220">
        <f t="shared" si="486"/>
        <v>0</v>
      </c>
      <c r="Z1244" s="220"/>
      <c r="AA1244" s="220">
        <f t="shared" si="487"/>
        <v>0</v>
      </c>
      <c r="AC1244" s="222" t="e">
        <f t="shared" si="536"/>
        <v>#DIV/0!</v>
      </c>
      <c r="AD1244" s="220" t="e">
        <f t="shared" si="488"/>
        <v>#NUM!</v>
      </c>
      <c r="AE1244" s="223" t="e">
        <f t="shared" si="489"/>
        <v>#NUM!</v>
      </c>
      <c r="AF1244" s="223" t="e">
        <f t="shared" si="490"/>
        <v>#NUM!</v>
      </c>
      <c r="AG1244" s="222" t="e">
        <f t="shared" si="491"/>
        <v>#NUM!</v>
      </c>
      <c r="AI1244" s="220" t="e">
        <f t="shared" si="492"/>
        <v>#DIV/0!</v>
      </c>
      <c r="AJ1244" s="222" t="e">
        <f t="shared" si="493"/>
        <v>#DIV/0!</v>
      </c>
      <c r="AK1244" s="222" t="e">
        <f t="shared" si="494"/>
        <v>#DIV/0!</v>
      </c>
      <c r="AL1244" s="222" t="e">
        <f t="shared" si="495"/>
        <v>#DIV/0!</v>
      </c>
    </row>
    <row r="1245" spans="1:40" s="88" customFormat="1" ht="30" hidden="1" customHeight="1">
      <c r="A1245" s="88">
        <f>'CONSTRUCTION COST ESTIMATE'!A1245</f>
        <v>0</v>
      </c>
      <c r="B1245" s="91">
        <f>'CONSTRUCTION COST ESTIMATE'!B1245</f>
        <v>635.00699999999995</v>
      </c>
      <c r="C1245" s="92" t="str">
        <f>'CONSTRUCTION COST ESTIMATE'!C1245</f>
        <v>WORK ZONE ITS CHANGEABLE MESSAGE SIGN</v>
      </c>
      <c r="D1245" s="93" t="str">
        <f>'CONSTRUCTION COST ESTIMATE'!BB1245</f>
        <v>DAY</v>
      </c>
      <c r="E1245" s="94">
        <f>'CONSTRUCTION COST ESTIMATE'!BA1245</f>
        <v>0</v>
      </c>
      <c r="F1245" s="220">
        <f>'CONSTRUCTION COST ESTIMATE'!BC1245</f>
        <v>0</v>
      </c>
      <c r="G1245" s="221">
        <f>'CONSTRUCTION COST ESTIMATE'!BD1245</f>
        <v>0</v>
      </c>
      <c r="H1245" s="220"/>
      <c r="I1245" s="220">
        <f t="shared" si="478"/>
        <v>0</v>
      </c>
      <c r="J1245" s="220"/>
      <c r="K1245" s="220">
        <f t="shared" si="479"/>
        <v>0</v>
      </c>
      <c r="L1245" s="220"/>
      <c r="M1245" s="220">
        <f t="shared" si="480"/>
        <v>0</v>
      </c>
      <c r="N1245" s="220"/>
      <c r="O1245" s="220">
        <f t="shared" si="481"/>
        <v>0</v>
      </c>
      <c r="P1245" s="220"/>
      <c r="Q1245" s="220">
        <f t="shared" si="482"/>
        <v>0</v>
      </c>
      <c r="R1245" s="220"/>
      <c r="S1245" s="220">
        <f t="shared" si="483"/>
        <v>0</v>
      </c>
      <c r="T1245" s="220"/>
      <c r="U1245" s="220">
        <f t="shared" si="484"/>
        <v>0</v>
      </c>
      <c r="V1245" s="220"/>
      <c r="W1245" s="220">
        <f t="shared" si="485"/>
        <v>0</v>
      </c>
      <c r="X1245" s="220"/>
      <c r="Y1245" s="220">
        <f t="shared" si="486"/>
        <v>0</v>
      </c>
      <c r="Z1245" s="220"/>
      <c r="AA1245" s="220">
        <f t="shared" si="487"/>
        <v>0</v>
      </c>
      <c r="AC1245" s="222" t="e">
        <f t="shared" si="536"/>
        <v>#DIV/0!</v>
      </c>
      <c r="AD1245" s="220" t="e">
        <f t="shared" si="488"/>
        <v>#NUM!</v>
      </c>
      <c r="AE1245" s="223" t="e">
        <f t="shared" si="489"/>
        <v>#NUM!</v>
      </c>
      <c r="AF1245" s="223" t="e">
        <f t="shared" si="490"/>
        <v>#NUM!</v>
      </c>
      <c r="AG1245" s="222" t="e">
        <f t="shared" si="491"/>
        <v>#NUM!</v>
      </c>
      <c r="AI1245" s="220" t="e">
        <f t="shared" si="492"/>
        <v>#DIV/0!</v>
      </c>
      <c r="AJ1245" s="222" t="e">
        <f t="shared" si="493"/>
        <v>#DIV/0!</v>
      </c>
      <c r="AK1245" s="222" t="e">
        <f t="shared" si="494"/>
        <v>#DIV/0!</v>
      </c>
      <c r="AL1245" s="222" t="e">
        <f t="shared" si="495"/>
        <v>#DIV/0!</v>
      </c>
    </row>
    <row r="1246" spans="1:40" s="88" customFormat="1" ht="30" hidden="1" customHeight="1">
      <c r="A1246" s="88">
        <f>'CONSTRUCTION COST ESTIMATE'!A1246</f>
        <v>0</v>
      </c>
      <c r="B1246" s="91">
        <f>'CONSTRUCTION COST ESTIMATE'!B1246</f>
        <v>635.00800000000004</v>
      </c>
      <c r="C1246" s="92" t="str">
        <f>'CONSTRUCTION COST ESTIMATE'!C1246</f>
        <v>VEHICLE PRESENCE ALERT SYSTEM</v>
      </c>
      <c r="D1246" s="93" t="str">
        <f>'CONSTRUCTION COST ESTIMATE'!BB1246</f>
        <v>DAY</v>
      </c>
      <c r="E1246" s="94">
        <f>'CONSTRUCTION COST ESTIMATE'!BA1246</f>
        <v>0</v>
      </c>
      <c r="F1246" s="220">
        <f>'CONSTRUCTION COST ESTIMATE'!BC1246</f>
        <v>0</v>
      </c>
      <c r="G1246" s="221">
        <f>'CONSTRUCTION COST ESTIMATE'!BD1246</f>
        <v>0</v>
      </c>
      <c r="H1246" s="220"/>
      <c r="I1246" s="220">
        <f t="shared" si="478"/>
        <v>0</v>
      </c>
      <c r="J1246" s="220"/>
      <c r="K1246" s="220">
        <f t="shared" si="479"/>
        <v>0</v>
      </c>
      <c r="L1246" s="220"/>
      <c r="M1246" s="220">
        <f t="shared" si="480"/>
        <v>0</v>
      </c>
      <c r="N1246" s="220"/>
      <c r="O1246" s="220">
        <f t="shared" si="481"/>
        <v>0</v>
      </c>
      <c r="P1246" s="220"/>
      <c r="Q1246" s="220">
        <f t="shared" si="482"/>
        <v>0</v>
      </c>
      <c r="R1246" s="220"/>
      <c r="S1246" s="220">
        <f t="shared" si="483"/>
        <v>0</v>
      </c>
      <c r="T1246" s="220"/>
      <c r="U1246" s="220">
        <f t="shared" si="484"/>
        <v>0</v>
      </c>
      <c r="V1246" s="220"/>
      <c r="W1246" s="220">
        <f t="shared" si="485"/>
        <v>0</v>
      </c>
      <c r="X1246" s="220"/>
      <c r="Y1246" s="220">
        <f t="shared" si="486"/>
        <v>0</v>
      </c>
      <c r="Z1246" s="220"/>
      <c r="AA1246" s="220">
        <f t="shared" si="487"/>
        <v>0</v>
      </c>
      <c r="AC1246" s="222" t="e">
        <f t="shared" si="536"/>
        <v>#DIV/0!</v>
      </c>
      <c r="AD1246" s="220" t="e">
        <f t="shared" si="488"/>
        <v>#NUM!</v>
      </c>
      <c r="AE1246" s="223" t="e">
        <f t="shared" si="489"/>
        <v>#NUM!</v>
      </c>
      <c r="AF1246" s="223" t="e">
        <f t="shared" si="490"/>
        <v>#NUM!</v>
      </c>
      <c r="AG1246" s="222" t="e">
        <f t="shared" si="491"/>
        <v>#NUM!</v>
      </c>
      <c r="AI1246" s="220" t="e">
        <f t="shared" si="492"/>
        <v>#DIV/0!</v>
      </c>
      <c r="AJ1246" s="222" t="e">
        <f t="shared" si="493"/>
        <v>#DIV/0!</v>
      </c>
      <c r="AK1246" s="222" t="e">
        <f t="shared" si="494"/>
        <v>#DIV/0!</v>
      </c>
      <c r="AL1246" s="222" t="e">
        <f t="shared" si="495"/>
        <v>#DIV/0!</v>
      </c>
    </row>
    <row r="1247" spans="1:40" s="88" customFormat="1" ht="30" customHeight="1">
      <c r="A1247" s="237" t="str">
        <f>'CONSTRUCTION COST ESTIMATE'!A1247</f>
        <v>SP 636</v>
      </c>
      <c r="B1247" s="140"/>
      <c r="C1247" s="136" t="str">
        <f>'CONSTRUCTION COST ESTIMATE'!C1247</f>
        <v>MARKED CROSS WALKS</v>
      </c>
      <c r="D1247" s="135"/>
      <c r="E1247" s="137"/>
      <c r="F1247" s="138"/>
      <c r="G1247" s="238"/>
      <c r="H1247" s="138"/>
      <c r="I1247" s="138"/>
      <c r="J1247" s="138"/>
      <c r="K1247" s="138"/>
      <c r="L1247" s="138"/>
      <c r="M1247" s="138"/>
      <c r="N1247" s="138"/>
      <c r="O1247" s="138"/>
      <c r="P1247" s="138"/>
      <c r="Q1247" s="138"/>
      <c r="R1247" s="138"/>
      <c r="S1247" s="138"/>
      <c r="T1247" s="138"/>
      <c r="U1247" s="138"/>
      <c r="V1247" s="138"/>
      <c r="W1247" s="138"/>
      <c r="X1247" s="138"/>
      <c r="Y1247" s="138"/>
      <c r="Z1247" s="138"/>
      <c r="AA1247" s="138"/>
      <c r="AB1247" s="239"/>
      <c r="AC1247" s="240"/>
      <c r="AD1247" s="241"/>
      <c r="AE1247" s="242"/>
      <c r="AF1247" s="242"/>
      <c r="AG1247" s="240"/>
      <c r="AH1247" s="239"/>
      <c r="AI1247" s="241"/>
      <c r="AJ1247" s="240"/>
      <c r="AK1247" s="240"/>
      <c r="AL1247" s="240"/>
      <c r="AN1247" s="139" t="s">
        <v>1447</v>
      </c>
    </row>
    <row r="1248" spans="1:40" s="88" customFormat="1" ht="30" hidden="1" customHeight="1">
      <c r="A1248" s="88">
        <f>'CONSTRUCTION COST ESTIMATE'!A1248</f>
        <v>0</v>
      </c>
      <c r="B1248" s="91">
        <f>'CONSTRUCTION COST ESTIMATE'!B1248</f>
        <v>636.00099999999998</v>
      </c>
      <c r="C1248" s="92" t="str">
        <f>'CONSTRUCTION COST ESTIMATE'!C1248</f>
        <v>DECORATIVE CROSS WALK MARKINGS</v>
      </c>
      <c r="D1248" s="93" t="str">
        <f>'CONSTRUCTION COST ESTIMATE'!BB1248</f>
        <v>SF</v>
      </c>
      <c r="E1248" s="94">
        <f>'CONSTRUCTION COST ESTIMATE'!BA1248</f>
        <v>0</v>
      </c>
      <c r="F1248" s="220">
        <f>'CONSTRUCTION COST ESTIMATE'!BC1248</f>
        <v>0</v>
      </c>
      <c r="G1248" s="221">
        <f>'CONSTRUCTION COST ESTIMATE'!BD1248</f>
        <v>0</v>
      </c>
      <c r="H1248" s="220"/>
      <c r="I1248" s="220">
        <f t="shared" si="478"/>
        <v>0</v>
      </c>
      <c r="J1248" s="220"/>
      <c r="K1248" s="220">
        <f t="shared" si="479"/>
        <v>0</v>
      </c>
      <c r="L1248" s="220"/>
      <c r="M1248" s="220">
        <f t="shared" si="480"/>
        <v>0</v>
      </c>
      <c r="N1248" s="220"/>
      <c r="O1248" s="220">
        <f t="shared" si="481"/>
        <v>0</v>
      </c>
      <c r="P1248" s="220"/>
      <c r="Q1248" s="220">
        <f t="shared" si="482"/>
        <v>0</v>
      </c>
      <c r="R1248" s="220"/>
      <c r="S1248" s="220">
        <f t="shared" si="483"/>
        <v>0</v>
      </c>
      <c r="T1248" s="220"/>
      <c r="U1248" s="220">
        <f t="shared" si="484"/>
        <v>0</v>
      </c>
      <c r="V1248" s="220"/>
      <c r="W1248" s="220">
        <f t="shared" si="485"/>
        <v>0</v>
      </c>
      <c r="X1248" s="220"/>
      <c r="Y1248" s="220">
        <f t="shared" si="486"/>
        <v>0</v>
      </c>
      <c r="Z1248" s="220"/>
      <c r="AA1248" s="220">
        <f t="shared" si="487"/>
        <v>0</v>
      </c>
      <c r="AC1248" s="222" t="e">
        <f>I1248/$I$1460</f>
        <v>#DIV/0!</v>
      </c>
      <c r="AD1248" s="220" t="e">
        <f t="shared" si="488"/>
        <v>#NUM!</v>
      </c>
      <c r="AE1248" s="223" t="e">
        <f t="shared" si="489"/>
        <v>#NUM!</v>
      </c>
      <c r="AF1248" s="223" t="e">
        <f t="shared" si="490"/>
        <v>#NUM!</v>
      </c>
      <c r="AG1248" s="222" t="e">
        <f t="shared" si="491"/>
        <v>#NUM!</v>
      </c>
      <c r="AI1248" s="220" t="e">
        <f t="shared" si="492"/>
        <v>#DIV/0!</v>
      </c>
      <c r="AJ1248" s="222" t="e">
        <f t="shared" si="493"/>
        <v>#DIV/0!</v>
      </c>
      <c r="AK1248" s="222" t="e">
        <f t="shared" si="494"/>
        <v>#DIV/0!</v>
      </c>
      <c r="AL1248" s="222" t="e">
        <f t="shared" si="495"/>
        <v>#DIV/0!</v>
      </c>
    </row>
    <row r="1249" spans="1:40" s="88" customFormat="1" ht="30" customHeight="1">
      <c r="A1249" s="237" t="str">
        <f>'CONSTRUCTION COST ESTIMATE'!A1249</f>
        <v>SP 637</v>
      </c>
      <c r="B1249" s="140"/>
      <c r="C1249" s="136" t="str">
        <f>'CONSTRUCTION COST ESTIMATE'!C1249</f>
        <v>POLLUTION CONTROL</v>
      </c>
      <c r="D1249" s="135"/>
      <c r="E1249" s="137"/>
      <c r="F1249" s="138"/>
      <c r="G1249" s="238"/>
      <c r="H1249" s="138"/>
      <c r="I1249" s="138"/>
      <c r="J1249" s="138"/>
      <c r="K1249" s="138"/>
      <c r="L1249" s="138"/>
      <c r="M1249" s="138"/>
      <c r="N1249" s="138"/>
      <c r="O1249" s="138"/>
      <c r="P1249" s="138"/>
      <c r="Q1249" s="138"/>
      <c r="R1249" s="138"/>
      <c r="S1249" s="138"/>
      <c r="T1249" s="138"/>
      <c r="U1249" s="138"/>
      <c r="V1249" s="138"/>
      <c r="W1249" s="138"/>
      <c r="X1249" s="138"/>
      <c r="Y1249" s="138"/>
      <c r="Z1249" s="138"/>
      <c r="AA1249" s="138"/>
      <c r="AB1249" s="239"/>
      <c r="AC1249" s="240"/>
      <c r="AD1249" s="241"/>
      <c r="AE1249" s="242"/>
      <c r="AF1249" s="242"/>
      <c r="AG1249" s="240"/>
      <c r="AH1249" s="239"/>
      <c r="AI1249" s="241"/>
      <c r="AJ1249" s="240"/>
      <c r="AK1249" s="240"/>
      <c r="AL1249" s="240"/>
      <c r="AN1249" s="139" t="s">
        <v>1447</v>
      </c>
    </row>
    <row r="1250" spans="1:40" s="88" customFormat="1" ht="30" hidden="1" customHeight="1">
      <c r="A1250" s="88">
        <f>'CONSTRUCTION COST ESTIMATE'!A1250</f>
        <v>0</v>
      </c>
      <c r="B1250" s="91">
        <f>'CONSTRUCTION COST ESTIMATE'!B1250</f>
        <v>637.00049999999999</v>
      </c>
      <c r="C1250" s="92" t="str">
        <f>'CONSTRUCTION COST ESTIMATE'!C1250</f>
        <v>DUST CONTROL</v>
      </c>
      <c r="D1250" s="93" t="str">
        <f>'CONSTRUCTION COST ESTIMATE'!BB1250</f>
        <v>LS</v>
      </c>
      <c r="E1250" s="94">
        <f>'CONSTRUCTION COST ESTIMATE'!BA1250</f>
        <v>0</v>
      </c>
      <c r="F1250" s="220">
        <f>'CONSTRUCTION COST ESTIMATE'!BC1250</f>
        <v>0</v>
      </c>
      <c r="G1250" s="221">
        <f>'CONSTRUCTION COST ESTIMATE'!BD1250</f>
        <v>0</v>
      </c>
      <c r="H1250" s="220"/>
      <c r="I1250" s="220">
        <f t="shared" ref="I1250:I1316" si="537">$E1250*H1250</f>
        <v>0</v>
      </c>
      <c r="J1250" s="220"/>
      <c r="K1250" s="220">
        <f t="shared" ref="K1250:K1316" si="538">$E1250*J1250</f>
        <v>0</v>
      </c>
      <c r="L1250" s="220"/>
      <c r="M1250" s="220">
        <f t="shared" ref="M1250:M1316" si="539">$E1250*L1250</f>
        <v>0</v>
      </c>
      <c r="N1250" s="220"/>
      <c r="O1250" s="220">
        <f t="shared" ref="O1250:O1316" si="540">$E1250*N1250</f>
        <v>0</v>
      </c>
      <c r="P1250" s="220"/>
      <c r="Q1250" s="220">
        <f t="shared" ref="Q1250:Q1316" si="541">$E1250*P1250</f>
        <v>0</v>
      </c>
      <c r="R1250" s="220"/>
      <c r="S1250" s="220">
        <f t="shared" ref="S1250:S1316" si="542">$E1250*R1250</f>
        <v>0</v>
      </c>
      <c r="T1250" s="220"/>
      <c r="U1250" s="220">
        <f t="shared" ref="U1250:U1316" si="543">$E1250*T1250</f>
        <v>0</v>
      </c>
      <c r="V1250" s="220"/>
      <c r="W1250" s="220">
        <f t="shared" ref="W1250:W1316" si="544">$E1250*V1250</f>
        <v>0</v>
      </c>
      <c r="X1250" s="220"/>
      <c r="Y1250" s="220">
        <f t="shared" ref="Y1250:Y1316" si="545">$E1250*X1250</f>
        <v>0</v>
      </c>
      <c r="Z1250" s="220"/>
      <c r="AA1250" s="220">
        <f t="shared" ref="AA1250:AA1316" si="546">$E1250*Z1250</f>
        <v>0</v>
      </c>
      <c r="AC1250" s="222" t="e">
        <f>I1250/$I$1460</f>
        <v>#DIV/0!</v>
      </c>
      <c r="AD1250" s="220" t="e">
        <f t="shared" ref="AD1250:AD1316" si="547">MEDIAN(H1250,J1250,L1250,N1250,P1250,R1250,T1250,V1250,X1250,Z1250)</f>
        <v>#NUM!</v>
      </c>
      <c r="AE1250" s="223" t="e">
        <f t="shared" ref="AE1250:AE1316" si="548">IF(H1250&gt;AD1250,"X","")</f>
        <v>#NUM!</v>
      </c>
      <c r="AF1250" s="223" t="e">
        <f t="shared" ref="AF1250:AF1316" si="549">IF(H1250&lt;AD1250,"X","")</f>
        <v>#NUM!</v>
      </c>
      <c r="AG1250" s="222" t="e">
        <f t="shared" ref="AG1250:AG1316" si="550">H1250/AD1250</f>
        <v>#NUM!</v>
      </c>
      <c r="AI1250" s="220" t="e">
        <f t="shared" ref="AI1250:AI1316" si="551">AVERAGE(H1250,J1250,L1250,N1250,P1250,R1250,T1250,V1250,X1250,Z1250)</f>
        <v>#DIV/0!</v>
      </c>
      <c r="AJ1250" s="222" t="e">
        <f t="shared" ref="AJ1250:AJ1316" si="552">AI1250/F1250</f>
        <v>#DIV/0!</v>
      </c>
      <c r="AK1250" s="222" t="e">
        <f t="shared" ref="AK1250:AK1316" si="553">H1250/F1250</f>
        <v>#DIV/0!</v>
      </c>
      <c r="AL1250" s="222" t="e">
        <f t="shared" ref="AL1250:AL1316" si="554">H1250/AI1250</f>
        <v>#DIV/0!</v>
      </c>
    </row>
    <row r="1251" spans="1:40" s="88" customFormat="1" ht="30" hidden="1" customHeight="1">
      <c r="A1251" s="88">
        <f>'CONSTRUCTION COST ESTIMATE'!A1251</f>
        <v>0</v>
      </c>
      <c r="B1251" s="91">
        <f>'CONSTRUCTION COST ESTIMATE'!B1251</f>
        <v>637.00099999999998</v>
      </c>
      <c r="C1251" s="92" t="str">
        <f>'CONSTRUCTION COST ESTIMATE'!C1251</f>
        <v>NPDES DISCHARGE PERMIT</v>
      </c>
      <c r="D1251" s="93" t="str">
        <f>'CONSTRUCTION COST ESTIMATE'!BB1251</f>
        <v>LS</v>
      </c>
      <c r="E1251" s="94">
        <f>'CONSTRUCTION COST ESTIMATE'!BA1251</f>
        <v>0</v>
      </c>
      <c r="F1251" s="220">
        <f>'CONSTRUCTION COST ESTIMATE'!BC1251</f>
        <v>0</v>
      </c>
      <c r="G1251" s="221">
        <f>'CONSTRUCTION COST ESTIMATE'!BD1251</f>
        <v>0</v>
      </c>
      <c r="H1251" s="220"/>
      <c r="I1251" s="220">
        <f t="shared" si="537"/>
        <v>0</v>
      </c>
      <c r="J1251" s="220"/>
      <c r="K1251" s="220">
        <f t="shared" si="538"/>
        <v>0</v>
      </c>
      <c r="L1251" s="220"/>
      <c r="M1251" s="220">
        <f t="shared" si="539"/>
        <v>0</v>
      </c>
      <c r="N1251" s="220"/>
      <c r="O1251" s="220">
        <f t="shared" si="540"/>
        <v>0</v>
      </c>
      <c r="P1251" s="220"/>
      <c r="Q1251" s="220">
        <f t="shared" si="541"/>
        <v>0</v>
      </c>
      <c r="R1251" s="220"/>
      <c r="S1251" s="220">
        <f t="shared" si="542"/>
        <v>0</v>
      </c>
      <c r="T1251" s="220"/>
      <c r="U1251" s="220">
        <f t="shared" si="543"/>
        <v>0</v>
      </c>
      <c r="V1251" s="220"/>
      <c r="W1251" s="220">
        <f t="shared" si="544"/>
        <v>0</v>
      </c>
      <c r="X1251" s="220"/>
      <c r="Y1251" s="220">
        <f t="shared" si="545"/>
        <v>0</v>
      </c>
      <c r="Z1251" s="220"/>
      <c r="AA1251" s="220">
        <f t="shared" si="546"/>
        <v>0</v>
      </c>
      <c r="AC1251" s="222" t="e">
        <f>I1251/$I$1460</f>
        <v>#DIV/0!</v>
      </c>
      <c r="AD1251" s="220" t="e">
        <f t="shared" si="547"/>
        <v>#NUM!</v>
      </c>
      <c r="AE1251" s="223" t="e">
        <f t="shared" si="548"/>
        <v>#NUM!</v>
      </c>
      <c r="AF1251" s="223" t="e">
        <f t="shared" si="549"/>
        <v>#NUM!</v>
      </c>
      <c r="AG1251" s="222" t="e">
        <f t="shared" si="550"/>
        <v>#NUM!</v>
      </c>
      <c r="AI1251" s="220" t="e">
        <f t="shared" si="551"/>
        <v>#DIV/0!</v>
      </c>
      <c r="AJ1251" s="222" t="e">
        <f t="shared" si="552"/>
        <v>#DIV/0!</v>
      </c>
      <c r="AK1251" s="222" t="e">
        <f t="shared" si="553"/>
        <v>#DIV/0!</v>
      </c>
      <c r="AL1251" s="222" t="e">
        <f t="shared" si="554"/>
        <v>#DIV/0!</v>
      </c>
    </row>
    <row r="1252" spans="1:40" s="88" customFormat="1" ht="30" hidden="1" customHeight="1">
      <c r="A1252" s="88">
        <f>'CONSTRUCTION COST ESTIMATE'!A1252</f>
        <v>0</v>
      </c>
      <c r="B1252" s="91">
        <f>'CONSTRUCTION COST ESTIMATE'!B1252</f>
        <v>637.00300000000004</v>
      </c>
      <c r="C1252" s="92" t="str">
        <f>'CONSTRUCTION COST ESTIMATE'!C1252</f>
        <v>POST CONSTRUCTION ROCK MULCH</v>
      </c>
      <c r="D1252" s="93" t="str">
        <f>'CONSTRUCTION COST ESTIMATE'!BB1252</f>
        <v>AC</v>
      </c>
      <c r="E1252" s="94">
        <f>'CONSTRUCTION COST ESTIMATE'!BA1252</f>
        <v>0</v>
      </c>
      <c r="F1252" s="220">
        <f>'CONSTRUCTION COST ESTIMATE'!BC1252</f>
        <v>0</v>
      </c>
      <c r="G1252" s="221">
        <f>'CONSTRUCTION COST ESTIMATE'!BD1252</f>
        <v>0</v>
      </c>
      <c r="H1252" s="220"/>
      <c r="I1252" s="220">
        <f t="shared" si="537"/>
        <v>0</v>
      </c>
      <c r="J1252" s="220"/>
      <c r="K1252" s="220">
        <f t="shared" si="538"/>
        <v>0</v>
      </c>
      <c r="L1252" s="220"/>
      <c r="M1252" s="220">
        <f t="shared" si="539"/>
        <v>0</v>
      </c>
      <c r="N1252" s="220"/>
      <c r="O1252" s="220">
        <f t="shared" si="540"/>
        <v>0</v>
      </c>
      <c r="P1252" s="220"/>
      <c r="Q1252" s="220">
        <f t="shared" si="541"/>
        <v>0</v>
      </c>
      <c r="R1252" s="220"/>
      <c r="S1252" s="220">
        <f t="shared" si="542"/>
        <v>0</v>
      </c>
      <c r="T1252" s="220"/>
      <c r="U1252" s="220">
        <f t="shared" si="543"/>
        <v>0</v>
      </c>
      <c r="V1252" s="220"/>
      <c r="W1252" s="220">
        <f t="shared" si="544"/>
        <v>0</v>
      </c>
      <c r="X1252" s="220"/>
      <c r="Y1252" s="220">
        <f t="shared" si="545"/>
        <v>0</v>
      </c>
      <c r="Z1252" s="220"/>
      <c r="AA1252" s="220">
        <f t="shared" si="546"/>
        <v>0</v>
      </c>
      <c r="AC1252" s="222" t="e">
        <f>I1252/$I$1460</f>
        <v>#DIV/0!</v>
      </c>
      <c r="AD1252" s="220" t="e">
        <f t="shared" si="547"/>
        <v>#NUM!</v>
      </c>
      <c r="AE1252" s="223" t="e">
        <f t="shared" si="548"/>
        <v>#NUM!</v>
      </c>
      <c r="AF1252" s="223" t="e">
        <f t="shared" si="549"/>
        <v>#NUM!</v>
      </c>
      <c r="AG1252" s="222" t="e">
        <f t="shared" si="550"/>
        <v>#NUM!</v>
      </c>
      <c r="AI1252" s="220" t="e">
        <f t="shared" si="551"/>
        <v>#DIV/0!</v>
      </c>
      <c r="AJ1252" s="222" t="e">
        <f t="shared" si="552"/>
        <v>#DIV/0!</v>
      </c>
      <c r="AK1252" s="222" t="e">
        <f t="shared" si="553"/>
        <v>#DIV/0!</v>
      </c>
      <c r="AL1252" s="222" t="e">
        <f t="shared" si="554"/>
        <v>#DIV/0!</v>
      </c>
    </row>
    <row r="1253" spans="1:40" s="88" customFormat="1" ht="30" hidden="1" customHeight="1">
      <c r="A1253" s="88">
        <f>'CONSTRUCTION COST ESTIMATE'!A1253</f>
        <v>0</v>
      </c>
      <c r="B1253" s="91">
        <f>'CONSTRUCTION COST ESTIMATE'!B1253</f>
        <v>637.00400000000002</v>
      </c>
      <c r="C1253" s="92" t="str">
        <f>'CONSTRUCTION COST ESTIMATE'!C1253</f>
        <v>TEMPORARY POLLUTION CONTROL</v>
      </c>
      <c r="D1253" s="93" t="str">
        <f>'CONSTRUCTION COST ESTIMATE'!BB1253</f>
        <v>LS</v>
      </c>
      <c r="E1253" s="94">
        <f>'CONSTRUCTION COST ESTIMATE'!BA1253</f>
        <v>0</v>
      </c>
      <c r="F1253" s="220">
        <f>'CONSTRUCTION COST ESTIMATE'!BC1253</f>
        <v>0</v>
      </c>
      <c r="G1253" s="221">
        <f>'CONSTRUCTION COST ESTIMATE'!BD1253</f>
        <v>0</v>
      </c>
      <c r="H1253" s="220"/>
      <c r="I1253" s="220">
        <f t="shared" si="537"/>
        <v>0</v>
      </c>
      <c r="J1253" s="220"/>
      <c r="K1253" s="220">
        <f t="shared" si="538"/>
        <v>0</v>
      </c>
      <c r="L1253" s="220"/>
      <c r="M1253" s="220">
        <f t="shared" si="539"/>
        <v>0</v>
      </c>
      <c r="N1253" s="220"/>
      <c r="O1253" s="220">
        <f t="shared" si="540"/>
        <v>0</v>
      </c>
      <c r="P1253" s="220"/>
      <c r="Q1253" s="220">
        <f t="shared" si="541"/>
        <v>0</v>
      </c>
      <c r="R1253" s="220"/>
      <c r="S1253" s="220">
        <f t="shared" si="542"/>
        <v>0</v>
      </c>
      <c r="T1253" s="220"/>
      <c r="U1253" s="220">
        <f t="shared" si="543"/>
        <v>0</v>
      </c>
      <c r="V1253" s="220"/>
      <c r="W1253" s="220">
        <f t="shared" si="544"/>
        <v>0</v>
      </c>
      <c r="X1253" s="220"/>
      <c r="Y1253" s="220">
        <f t="shared" si="545"/>
        <v>0</v>
      </c>
      <c r="Z1253" s="220"/>
      <c r="AA1253" s="220">
        <f t="shared" si="546"/>
        <v>0</v>
      </c>
      <c r="AC1253" s="222" t="e">
        <f>I1253/$I$1460</f>
        <v>#DIV/0!</v>
      </c>
      <c r="AD1253" s="220" t="e">
        <f t="shared" si="547"/>
        <v>#NUM!</v>
      </c>
      <c r="AE1253" s="223" t="e">
        <f t="shared" si="548"/>
        <v>#NUM!</v>
      </c>
      <c r="AF1253" s="223" t="e">
        <f t="shared" si="549"/>
        <v>#NUM!</v>
      </c>
      <c r="AG1253" s="222" t="e">
        <f t="shared" si="550"/>
        <v>#NUM!</v>
      </c>
      <c r="AI1253" s="220" t="e">
        <f t="shared" si="551"/>
        <v>#DIV/0!</v>
      </c>
      <c r="AJ1253" s="222" t="e">
        <f t="shared" si="552"/>
        <v>#DIV/0!</v>
      </c>
      <c r="AK1253" s="222" t="e">
        <f t="shared" si="553"/>
        <v>#DIV/0!</v>
      </c>
      <c r="AL1253" s="222" t="e">
        <f t="shared" si="554"/>
        <v>#DIV/0!</v>
      </c>
    </row>
    <row r="1254" spans="1:40" s="88" customFormat="1" ht="30" customHeight="1">
      <c r="A1254" s="237" t="str">
        <f>'CONSTRUCTION COST ESTIMATE'!A1254</f>
        <v>SP 650</v>
      </c>
      <c r="B1254" s="140"/>
      <c r="C1254" s="136" t="str">
        <f>'CONSTRUCTION COST ESTIMATE'!C1254</f>
        <v>OFFSITE IMPROVEMENTS</v>
      </c>
      <c r="D1254" s="135"/>
      <c r="E1254" s="137"/>
      <c r="F1254" s="138"/>
      <c r="G1254" s="238"/>
      <c r="H1254" s="138"/>
      <c r="I1254" s="138"/>
      <c r="J1254" s="138"/>
      <c r="K1254" s="138"/>
      <c r="L1254" s="138"/>
      <c r="M1254" s="138"/>
      <c r="N1254" s="138"/>
      <c r="O1254" s="138"/>
      <c r="P1254" s="138"/>
      <c r="Q1254" s="138"/>
      <c r="R1254" s="138"/>
      <c r="S1254" s="138"/>
      <c r="T1254" s="138"/>
      <c r="U1254" s="138"/>
      <c r="V1254" s="138"/>
      <c r="W1254" s="138"/>
      <c r="X1254" s="138"/>
      <c r="Y1254" s="138"/>
      <c r="Z1254" s="138"/>
      <c r="AA1254" s="138"/>
      <c r="AB1254" s="239"/>
      <c r="AC1254" s="240"/>
      <c r="AD1254" s="241"/>
      <c r="AE1254" s="242"/>
      <c r="AF1254" s="242"/>
      <c r="AG1254" s="240"/>
      <c r="AH1254" s="239"/>
      <c r="AI1254" s="241"/>
      <c r="AJ1254" s="240"/>
      <c r="AK1254" s="240"/>
      <c r="AL1254" s="240"/>
      <c r="AN1254" s="139" t="s">
        <v>1447</v>
      </c>
    </row>
    <row r="1255" spans="1:40" s="88" customFormat="1" ht="30" hidden="1" customHeight="1">
      <c r="A1255" s="88">
        <f>'CONSTRUCTION COST ESTIMATE'!A1255</f>
        <v>0</v>
      </c>
      <c r="B1255" s="91">
        <f>'CONSTRUCTION COST ESTIMATE'!B1255</f>
        <v>650.00049999999999</v>
      </c>
      <c r="C1255" s="92" t="str">
        <f>'CONSTRUCTION COST ESTIMATE'!C1255</f>
        <v>WATERLINE MODIFICATION</v>
      </c>
      <c r="D1255" s="93" t="str">
        <f>'CONSTRUCTION COST ESTIMATE'!BB1255</f>
        <v>LS</v>
      </c>
      <c r="E1255" s="94">
        <f>'CONSTRUCTION COST ESTIMATE'!BA1255</f>
        <v>0</v>
      </c>
      <c r="F1255" s="220">
        <f>'CONSTRUCTION COST ESTIMATE'!BC1255</f>
        <v>0</v>
      </c>
      <c r="G1255" s="221">
        <f>'CONSTRUCTION COST ESTIMATE'!BD1255</f>
        <v>0</v>
      </c>
      <c r="H1255" s="220"/>
      <c r="I1255" s="220">
        <f t="shared" si="537"/>
        <v>0</v>
      </c>
      <c r="J1255" s="220"/>
      <c r="K1255" s="220">
        <f t="shared" si="538"/>
        <v>0</v>
      </c>
      <c r="L1255" s="220"/>
      <c r="M1255" s="220">
        <f t="shared" si="539"/>
        <v>0</v>
      </c>
      <c r="N1255" s="220"/>
      <c r="O1255" s="220">
        <f t="shared" si="540"/>
        <v>0</v>
      </c>
      <c r="P1255" s="220"/>
      <c r="Q1255" s="220">
        <f t="shared" si="541"/>
        <v>0</v>
      </c>
      <c r="R1255" s="220"/>
      <c r="S1255" s="220">
        <f t="shared" si="542"/>
        <v>0</v>
      </c>
      <c r="T1255" s="220"/>
      <c r="U1255" s="220">
        <f t="shared" si="543"/>
        <v>0</v>
      </c>
      <c r="V1255" s="220"/>
      <c r="W1255" s="220">
        <f t="shared" si="544"/>
        <v>0</v>
      </c>
      <c r="X1255" s="220"/>
      <c r="Y1255" s="220">
        <f t="shared" si="545"/>
        <v>0</v>
      </c>
      <c r="Z1255" s="220"/>
      <c r="AA1255" s="220">
        <f t="shared" si="546"/>
        <v>0</v>
      </c>
      <c r="AC1255" s="222" t="e">
        <f t="shared" ref="AC1255:AC1261" si="555">I1255/$I$1460</f>
        <v>#DIV/0!</v>
      </c>
      <c r="AD1255" s="220" t="e">
        <f t="shared" si="547"/>
        <v>#NUM!</v>
      </c>
      <c r="AE1255" s="223" t="e">
        <f t="shared" si="548"/>
        <v>#NUM!</v>
      </c>
      <c r="AF1255" s="223" t="e">
        <f t="shared" si="549"/>
        <v>#NUM!</v>
      </c>
      <c r="AG1255" s="222" t="e">
        <f t="shared" si="550"/>
        <v>#NUM!</v>
      </c>
      <c r="AI1255" s="220" t="e">
        <f t="shared" si="551"/>
        <v>#DIV/0!</v>
      </c>
      <c r="AJ1255" s="222" t="e">
        <f t="shared" si="552"/>
        <v>#DIV/0!</v>
      </c>
      <c r="AK1255" s="222" t="e">
        <f t="shared" si="553"/>
        <v>#DIV/0!</v>
      </c>
      <c r="AL1255" s="222" t="e">
        <f t="shared" si="554"/>
        <v>#DIV/0!</v>
      </c>
    </row>
    <row r="1256" spans="1:40" s="88" customFormat="1" ht="30" hidden="1" customHeight="1">
      <c r="A1256" s="88">
        <f>'CONSTRUCTION COST ESTIMATE'!A1256</f>
        <v>0</v>
      </c>
      <c r="B1256" s="91">
        <f>'CONSTRUCTION COST ESTIMATE'!B1256</f>
        <v>650.00099999999998</v>
      </c>
      <c r="C1256" s="92" t="str">
        <f>'CONSTRUCTION COST ESTIMATE'!C1256</f>
        <v>GAS LINE MODIFICATION</v>
      </c>
      <c r="D1256" s="93" t="str">
        <f>'CONSTRUCTION COST ESTIMATE'!BB1256</f>
        <v>LS</v>
      </c>
      <c r="E1256" s="94">
        <f>'CONSTRUCTION COST ESTIMATE'!BA1256</f>
        <v>0</v>
      </c>
      <c r="F1256" s="220">
        <f>'CONSTRUCTION COST ESTIMATE'!BC1256</f>
        <v>0</v>
      </c>
      <c r="G1256" s="221">
        <f>'CONSTRUCTION COST ESTIMATE'!BD1256</f>
        <v>0</v>
      </c>
      <c r="H1256" s="220"/>
      <c r="I1256" s="220">
        <f t="shared" si="537"/>
        <v>0</v>
      </c>
      <c r="J1256" s="220"/>
      <c r="K1256" s="220">
        <f t="shared" si="538"/>
        <v>0</v>
      </c>
      <c r="L1256" s="220"/>
      <c r="M1256" s="220">
        <f t="shared" si="539"/>
        <v>0</v>
      </c>
      <c r="N1256" s="220"/>
      <c r="O1256" s="220">
        <f t="shared" si="540"/>
        <v>0</v>
      </c>
      <c r="P1256" s="220"/>
      <c r="Q1256" s="220">
        <f t="shared" si="541"/>
        <v>0</v>
      </c>
      <c r="R1256" s="220"/>
      <c r="S1256" s="220">
        <f t="shared" si="542"/>
        <v>0</v>
      </c>
      <c r="T1256" s="220"/>
      <c r="U1256" s="220">
        <f t="shared" si="543"/>
        <v>0</v>
      </c>
      <c r="V1256" s="220"/>
      <c r="W1256" s="220">
        <f t="shared" si="544"/>
        <v>0</v>
      </c>
      <c r="X1256" s="220"/>
      <c r="Y1256" s="220">
        <f t="shared" si="545"/>
        <v>0</v>
      </c>
      <c r="Z1256" s="220"/>
      <c r="AA1256" s="220">
        <f t="shared" si="546"/>
        <v>0</v>
      </c>
      <c r="AC1256" s="222" t="e">
        <f t="shared" si="555"/>
        <v>#DIV/0!</v>
      </c>
      <c r="AD1256" s="220" t="e">
        <f t="shared" si="547"/>
        <v>#NUM!</v>
      </c>
      <c r="AE1256" s="223" t="e">
        <f t="shared" si="548"/>
        <v>#NUM!</v>
      </c>
      <c r="AF1256" s="223" t="e">
        <f t="shared" si="549"/>
        <v>#NUM!</v>
      </c>
      <c r="AG1256" s="222" t="e">
        <f t="shared" si="550"/>
        <v>#NUM!</v>
      </c>
      <c r="AI1256" s="220" t="e">
        <f t="shared" si="551"/>
        <v>#DIV/0!</v>
      </c>
      <c r="AJ1256" s="222" t="e">
        <f t="shared" si="552"/>
        <v>#DIV/0!</v>
      </c>
      <c r="AK1256" s="222" t="e">
        <f t="shared" si="553"/>
        <v>#DIV/0!</v>
      </c>
      <c r="AL1256" s="222" t="e">
        <f t="shared" si="554"/>
        <v>#DIV/0!</v>
      </c>
    </row>
    <row r="1257" spans="1:40" s="88" customFormat="1" ht="30" hidden="1" customHeight="1">
      <c r="A1257" s="88">
        <f>'CONSTRUCTION COST ESTIMATE'!A1257</f>
        <v>0</v>
      </c>
      <c r="B1257" s="91">
        <f>'CONSTRUCTION COST ESTIMATE'!B1257</f>
        <v>650.00199999999995</v>
      </c>
      <c r="C1257" s="92" t="str">
        <f>'CONSTRUCTION COST ESTIMATE'!C1257</f>
        <v>ADJUST GAS VALVE BOX TO FINISH GRADE</v>
      </c>
      <c r="D1257" s="93" t="str">
        <f>'CONSTRUCTION COST ESTIMATE'!BB1257</f>
        <v>EA</v>
      </c>
      <c r="E1257" s="94">
        <f>'CONSTRUCTION COST ESTIMATE'!BA1257</f>
        <v>0</v>
      </c>
      <c r="F1257" s="220">
        <f>'CONSTRUCTION COST ESTIMATE'!BC1257</f>
        <v>0</v>
      </c>
      <c r="G1257" s="221">
        <f>'CONSTRUCTION COST ESTIMATE'!BD1257</f>
        <v>0</v>
      </c>
      <c r="H1257" s="220"/>
      <c r="I1257" s="220">
        <f t="shared" si="537"/>
        <v>0</v>
      </c>
      <c r="J1257" s="220"/>
      <c r="K1257" s="220">
        <f t="shared" si="538"/>
        <v>0</v>
      </c>
      <c r="L1257" s="220"/>
      <c r="M1257" s="220">
        <f t="shared" si="539"/>
        <v>0</v>
      </c>
      <c r="N1257" s="220"/>
      <c r="O1257" s="220">
        <f t="shared" si="540"/>
        <v>0</v>
      </c>
      <c r="P1257" s="220"/>
      <c r="Q1257" s="220">
        <f t="shared" si="541"/>
        <v>0</v>
      </c>
      <c r="R1257" s="220"/>
      <c r="S1257" s="220">
        <f t="shared" si="542"/>
        <v>0</v>
      </c>
      <c r="T1257" s="220"/>
      <c r="U1257" s="220">
        <f t="shared" si="543"/>
        <v>0</v>
      </c>
      <c r="V1257" s="220"/>
      <c r="W1257" s="220">
        <f t="shared" si="544"/>
        <v>0</v>
      </c>
      <c r="X1257" s="220"/>
      <c r="Y1257" s="220">
        <f t="shared" si="545"/>
        <v>0</v>
      </c>
      <c r="Z1257" s="220"/>
      <c r="AA1257" s="220">
        <f t="shared" si="546"/>
        <v>0</v>
      </c>
      <c r="AC1257" s="222" t="e">
        <f t="shared" si="555"/>
        <v>#DIV/0!</v>
      </c>
      <c r="AD1257" s="220" t="e">
        <f t="shared" si="547"/>
        <v>#NUM!</v>
      </c>
      <c r="AE1257" s="223" t="e">
        <f t="shared" si="548"/>
        <v>#NUM!</v>
      </c>
      <c r="AF1257" s="223" t="e">
        <f t="shared" si="549"/>
        <v>#NUM!</v>
      </c>
      <c r="AG1257" s="222" t="e">
        <f t="shared" si="550"/>
        <v>#NUM!</v>
      </c>
      <c r="AI1257" s="220" t="e">
        <f t="shared" si="551"/>
        <v>#DIV/0!</v>
      </c>
      <c r="AJ1257" s="222" t="e">
        <f t="shared" si="552"/>
        <v>#DIV/0!</v>
      </c>
      <c r="AK1257" s="222" t="e">
        <f t="shared" si="553"/>
        <v>#DIV/0!</v>
      </c>
      <c r="AL1257" s="222" t="e">
        <f t="shared" si="554"/>
        <v>#DIV/0!</v>
      </c>
    </row>
    <row r="1258" spans="1:40" s="88" customFormat="1" ht="30" hidden="1" customHeight="1">
      <c r="A1258" s="88">
        <f>'CONSTRUCTION COST ESTIMATE'!A1258</f>
        <v>0</v>
      </c>
      <c r="B1258" s="91">
        <f>'CONSTRUCTION COST ESTIMATE'!B1258</f>
        <v>650.00300000000004</v>
      </c>
      <c r="C1258" s="92" t="str">
        <f>'CONSTRUCTION COST ESTIMATE'!C1258</f>
        <v>IMPROVEMENTS TO APN</v>
      </c>
      <c r="D1258" s="93" t="str">
        <f>'CONSTRUCTION COST ESTIMATE'!BB1258</f>
        <v>EA</v>
      </c>
      <c r="E1258" s="94">
        <f>'CONSTRUCTION COST ESTIMATE'!BA1258</f>
        <v>0</v>
      </c>
      <c r="F1258" s="220">
        <f>'CONSTRUCTION COST ESTIMATE'!BC1258</f>
        <v>0</v>
      </c>
      <c r="G1258" s="221">
        <f>'CONSTRUCTION COST ESTIMATE'!BD1258</f>
        <v>0</v>
      </c>
      <c r="H1258" s="220"/>
      <c r="I1258" s="220">
        <f t="shared" si="537"/>
        <v>0</v>
      </c>
      <c r="J1258" s="220"/>
      <c r="K1258" s="220">
        <f t="shared" si="538"/>
        <v>0</v>
      </c>
      <c r="L1258" s="220"/>
      <c r="M1258" s="220">
        <f t="shared" si="539"/>
        <v>0</v>
      </c>
      <c r="N1258" s="220"/>
      <c r="O1258" s="220">
        <f t="shared" si="540"/>
        <v>0</v>
      </c>
      <c r="P1258" s="220"/>
      <c r="Q1258" s="220">
        <f t="shared" si="541"/>
        <v>0</v>
      </c>
      <c r="R1258" s="220"/>
      <c r="S1258" s="220">
        <f t="shared" si="542"/>
        <v>0</v>
      </c>
      <c r="T1258" s="220"/>
      <c r="U1258" s="220">
        <f t="shared" si="543"/>
        <v>0</v>
      </c>
      <c r="V1258" s="220"/>
      <c r="W1258" s="220">
        <f t="shared" si="544"/>
        <v>0</v>
      </c>
      <c r="X1258" s="220"/>
      <c r="Y1258" s="220">
        <f t="shared" si="545"/>
        <v>0</v>
      </c>
      <c r="Z1258" s="220"/>
      <c r="AA1258" s="220">
        <f t="shared" si="546"/>
        <v>0</v>
      </c>
      <c r="AC1258" s="222" t="e">
        <f t="shared" si="555"/>
        <v>#DIV/0!</v>
      </c>
      <c r="AD1258" s="220" t="e">
        <f t="shared" si="547"/>
        <v>#NUM!</v>
      </c>
      <c r="AE1258" s="223" t="e">
        <f t="shared" si="548"/>
        <v>#NUM!</v>
      </c>
      <c r="AF1258" s="223" t="e">
        <f t="shared" si="549"/>
        <v>#NUM!</v>
      </c>
      <c r="AG1258" s="222" t="e">
        <f t="shared" si="550"/>
        <v>#NUM!</v>
      </c>
      <c r="AI1258" s="220" t="e">
        <f t="shared" si="551"/>
        <v>#DIV/0!</v>
      </c>
      <c r="AJ1258" s="222" t="e">
        <f t="shared" si="552"/>
        <v>#DIV/0!</v>
      </c>
      <c r="AK1258" s="222" t="e">
        <f t="shared" si="553"/>
        <v>#DIV/0!</v>
      </c>
      <c r="AL1258" s="222" t="e">
        <f t="shared" si="554"/>
        <v>#DIV/0!</v>
      </c>
    </row>
    <row r="1259" spans="1:40" s="88" customFormat="1" ht="30" hidden="1" customHeight="1">
      <c r="A1259" s="88">
        <f>'CONSTRUCTION COST ESTIMATE'!A1259</f>
        <v>0</v>
      </c>
      <c r="B1259" s="91">
        <f>'CONSTRUCTION COST ESTIMATE'!B1259</f>
        <v>650.00400000000002</v>
      </c>
      <c r="C1259" s="92" t="str">
        <f>'CONSTRUCTION COST ESTIMATE'!C1259</f>
        <v>NV ENERGY TRANSMISSION POLE SUPPORT</v>
      </c>
      <c r="D1259" s="93" t="str">
        <f>'CONSTRUCTION COST ESTIMATE'!BB1259</f>
        <v>EA</v>
      </c>
      <c r="E1259" s="94">
        <f>'CONSTRUCTION COST ESTIMATE'!BA1259</f>
        <v>0</v>
      </c>
      <c r="F1259" s="220">
        <f>'CONSTRUCTION COST ESTIMATE'!BC1259</f>
        <v>0</v>
      </c>
      <c r="G1259" s="221">
        <f>'CONSTRUCTION COST ESTIMATE'!BD1259</f>
        <v>0</v>
      </c>
      <c r="H1259" s="220"/>
      <c r="I1259" s="220">
        <f t="shared" si="537"/>
        <v>0</v>
      </c>
      <c r="J1259" s="220"/>
      <c r="K1259" s="220">
        <f t="shared" si="538"/>
        <v>0</v>
      </c>
      <c r="L1259" s="220"/>
      <c r="M1259" s="220">
        <f t="shared" si="539"/>
        <v>0</v>
      </c>
      <c r="N1259" s="220"/>
      <c r="O1259" s="220">
        <f t="shared" si="540"/>
        <v>0</v>
      </c>
      <c r="P1259" s="220"/>
      <c r="Q1259" s="220">
        <f t="shared" si="541"/>
        <v>0</v>
      </c>
      <c r="R1259" s="220"/>
      <c r="S1259" s="220">
        <f t="shared" si="542"/>
        <v>0</v>
      </c>
      <c r="T1259" s="220"/>
      <c r="U1259" s="220">
        <f t="shared" si="543"/>
        <v>0</v>
      </c>
      <c r="V1259" s="220"/>
      <c r="W1259" s="220">
        <f t="shared" si="544"/>
        <v>0</v>
      </c>
      <c r="X1259" s="220"/>
      <c r="Y1259" s="220">
        <f t="shared" si="545"/>
        <v>0</v>
      </c>
      <c r="Z1259" s="220"/>
      <c r="AA1259" s="220">
        <f t="shared" si="546"/>
        <v>0</v>
      </c>
      <c r="AC1259" s="222" t="e">
        <f t="shared" si="555"/>
        <v>#DIV/0!</v>
      </c>
      <c r="AD1259" s="220" t="e">
        <f t="shared" si="547"/>
        <v>#NUM!</v>
      </c>
      <c r="AE1259" s="223" t="e">
        <f t="shared" si="548"/>
        <v>#NUM!</v>
      </c>
      <c r="AF1259" s="223" t="e">
        <f t="shared" si="549"/>
        <v>#NUM!</v>
      </c>
      <c r="AG1259" s="222" t="e">
        <f t="shared" si="550"/>
        <v>#NUM!</v>
      </c>
      <c r="AI1259" s="220" t="e">
        <f t="shared" si="551"/>
        <v>#DIV/0!</v>
      </c>
      <c r="AJ1259" s="222" t="e">
        <f t="shared" si="552"/>
        <v>#DIV/0!</v>
      </c>
      <c r="AK1259" s="222" t="e">
        <f t="shared" si="553"/>
        <v>#DIV/0!</v>
      </c>
      <c r="AL1259" s="222" t="e">
        <f t="shared" si="554"/>
        <v>#DIV/0!</v>
      </c>
    </row>
    <row r="1260" spans="1:40" s="88" customFormat="1" ht="30" hidden="1" customHeight="1">
      <c r="A1260" s="88">
        <f>'CONSTRUCTION COST ESTIMATE'!A1260</f>
        <v>0</v>
      </c>
      <c r="B1260" s="91">
        <f>'CONSTRUCTION COST ESTIMATE'!B1260</f>
        <v>650.005</v>
      </c>
      <c r="C1260" s="92" t="str">
        <f>'CONSTRUCTION COST ESTIMATE'!C1260</f>
        <v>NV ENERGY FEES</v>
      </c>
      <c r="D1260" s="93" t="str">
        <f>'CONSTRUCTION COST ESTIMATE'!BB1260</f>
        <v>FA</v>
      </c>
      <c r="E1260" s="94">
        <f>'CONSTRUCTION COST ESTIMATE'!BA1260</f>
        <v>0</v>
      </c>
      <c r="F1260" s="220">
        <f>'CONSTRUCTION COST ESTIMATE'!BC1260</f>
        <v>0</v>
      </c>
      <c r="G1260" s="221">
        <f>'CONSTRUCTION COST ESTIMATE'!BD1260</f>
        <v>0</v>
      </c>
      <c r="H1260" s="220"/>
      <c r="I1260" s="220">
        <f t="shared" si="537"/>
        <v>0</v>
      </c>
      <c r="J1260" s="220"/>
      <c r="K1260" s="220">
        <f t="shared" si="538"/>
        <v>0</v>
      </c>
      <c r="L1260" s="220"/>
      <c r="M1260" s="220">
        <f t="shared" si="539"/>
        <v>0</v>
      </c>
      <c r="N1260" s="220"/>
      <c r="O1260" s="220">
        <f t="shared" si="540"/>
        <v>0</v>
      </c>
      <c r="P1260" s="220"/>
      <c r="Q1260" s="220">
        <f t="shared" si="541"/>
        <v>0</v>
      </c>
      <c r="R1260" s="220"/>
      <c r="S1260" s="220">
        <f t="shared" si="542"/>
        <v>0</v>
      </c>
      <c r="T1260" s="220"/>
      <c r="U1260" s="220">
        <f t="shared" si="543"/>
        <v>0</v>
      </c>
      <c r="V1260" s="220"/>
      <c r="W1260" s="220">
        <f t="shared" si="544"/>
        <v>0</v>
      </c>
      <c r="X1260" s="220"/>
      <c r="Y1260" s="220">
        <f t="shared" si="545"/>
        <v>0</v>
      </c>
      <c r="Z1260" s="220"/>
      <c r="AA1260" s="220">
        <f t="shared" si="546"/>
        <v>0</v>
      </c>
      <c r="AC1260" s="222" t="e">
        <f t="shared" si="555"/>
        <v>#DIV/0!</v>
      </c>
      <c r="AD1260" s="220" t="e">
        <f t="shared" si="547"/>
        <v>#NUM!</v>
      </c>
      <c r="AE1260" s="223" t="e">
        <f t="shared" si="548"/>
        <v>#NUM!</v>
      </c>
      <c r="AF1260" s="223" t="e">
        <f t="shared" si="549"/>
        <v>#NUM!</v>
      </c>
      <c r="AG1260" s="222" t="e">
        <f t="shared" si="550"/>
        <v>#NUM!</v>
      </c>
      <c r="AI1260" s="220" t="e">
        <f t="shared" si="551"/>
        <v>#DIV/0!</v>
      </c>
      <c r="AJ1260" s="222" t="e">
        <f t="shared" si="552"/>
        <v>#DIV/0!</v>
      </c>
      <c r="AK1260" s="222" t="e">
        <f t="shared" si="553"/>
        <v>#DIV/0!</v>
      </c>
      <c r="AL1260" s="222" t="e">
        <f t="shared" si="554"/>
        <v>#DIV/0!</v>
      </c>
    </row>
    <row r="1261" spans="1:40" s="88" customFormat="1" ht="30" hidden="1" customHeight="1">
      <c r="A1261" s="88">
        <f>'CONSTRUCTION COST ESTIMATE'!A1261</f>
        <v>0</v>
      </c>
      <c r="B1261" s="91">
        <f>'CONSTRUCTION COST ESTIMATE'!B1261</f>
        <v>650.00599999999997</v>
      </c>
      <c r="C1261" s="92" t="str">
        <f>'CONSTRUCTION COST ESTIMATE'!C1261</f>
        <v>NV ENERGY POLE SUPPORT</v>
      </c>
      <c r="D1261" s="93" t="str">
        <f>'CONSTRUCTION COST ESTIMATE'!BB1261</f>
        <v>EA</v>
      </c>
      <c r="E1261" s="94">
        <f>'CONSTRUCTION COST ESTIMATE'!BA1261</f>
        <v>0</v>
      </c>
      <c r="F1261" s="220">
        <f>'CONSTRUCTION COST ESTIMATE'!BC1261</f>
        <v>0</v>
      </c>
      <c r="G1261" s="221">
        <f>'CONSTRUCTION COST ESTIMATE'!BD1261</f>
        <v>0</v>
      </c>
      <c r="H1261" s="220"/>
      <c r="I1261" s="220">
        <f t="shared" si="537"/>
        <v>0</v>
      </c>
      <c r="J1261" s="220"/>
      <c r="K1261" s="220">
        <f t="shared" si="538"/>
        <v>0</v>
      </c>
      <c r="L1261" s="220"/>
      <c r="M1261" s="220">
        <f t="shared" si="539"/>
        <v>0</v>
      </c>
      <c r="N1261" s="220"/>
      <c r="O1261" s="220">
        <f t="shared" si="540"/>
        <v>0</v>
      </c>
      <c r="P1261" s="220"/>
      <c r="Q1261" s="220">
        <f t="shared" si="541"/>
        <v>0</v>
      </c>
      <c r="R1261" s="220"/>
      <c r="S1261" s="220">
        <f t="shared" si="542"/>
        <v>0</v>
      </c>
      <c r="T1261" s="220"/>
      <c r="U1261" s="220">
        <f t="shared" si="543"/>
        <v>0</v>
      </c>
      <c r="V1261" s="220"/>
      <c r="W1261" s="220">
        <f t="shared" si="544"/>
        <v>0</v>
      </c>
      <c r="X1261" s="220"/>
      <c r="Y1261" s="220">
        <f t="shared" si="545"/>
        <v>0</v>
      </c>
      <c r="Z1261" s="220"/>
      <c r="AA1261" s="220">
        <f t="shared" si="546"/>
        <v>0</v>
      </c>
      <c r="AC1261" s="222" t="e">
        <f t="shared" si="555"/>
        <v>#DIV/0!</v>
      </c>
      <c r="AD1261" s="220" t="e">
        <f t="shared" si="547"/>
        <v>#NUM!</v>
      </c>
      <c r="AE1261" s="223" t="e">
        <f t="shared" si="548"/>
        <v>#NUM!</v>
      </c>
      <c r="AF1261" s="223" t="e">
        <f t="shared" si="549"/>
        <v>#NUM!</v>
      </c>
      <c r="AG1261" s="222" t="e">
        <f t="shared" si="550"/>
        <v>#NUM!</v>
      </c>
      <c r="AI1261" s="220" t="e">
        <f t="shared" si="551"/>
        <v>#DIV/0!</v>
      </c>
      <c r="AJ1261" s="222" t="e">
        <f t="shared" si="552"/>
        <v>#DIV/0!</v>
      </c>
      <c r="AK1261" s="222" t="e">
        <f t="shared" si="553"/>
        <v>#DIV/0!</v>
      </c>
      <c r="AL1261" s="222" t="e">
        <f t="shared" si="554"/>
        <v>#DIV/0!</v>
      </c>
    </row>
    <row r="1262" spans="1:40" s="88" customFormat="1" ht="30" customHeight="1">
      <c r="A1262" s="237" t="str">
        <f>'CONSTRUCTION COST ESTIMATE'!A1262</f>
        <v>SP 670-671</v>
      </c>
      <c r="B1262" s="140"/>
      <c r="C1262" s="136" t="str">
        <f>'CONSTRUCTION COST ESTIMATE'!C1262</f>
        <v>UTILITY CONDUITS &amp; STRUCTURES</v>
      </c>
      <c r="D1262" s="135"/>
      <c r="E1262" s="137"/>
      <c r="F1262" s="138"/>
      <c r="G1262" s="238"/>
      <c r="H1262" s="138"/>
      <c r="I1262" s="138"/>
      <c r="J1262" s="138"/>
      <c r="K1262" s="138"/>
      <c r="L1262" s="138"/>
      <c r="M1262" s="138"/>
      <c r="N1262" s="138"/>
      <c r="O1262" s="138"/>
      <c r="P1262" s="138"/>
      <c r="Q1262" s="138"/>
      <c r="R1262" s="138"/>
      <c r="S1262" s="138"/>
      <c r="T1262" s="138"/>
      <c r="U1262" s="138"/>
      <c r="V1262" s="138"/>
      <c r="W1262" s="138"/>
      <c r="X1262" s="138"/>
      <c r="Y1262" s="138"/>
      <c r="Z1262" s="138"/>
      <c r="AA1262" s="138"/>
      <c r="AB1262" s="239"/>
      <c r="AC1262" s="240"/>
      <c r="AD1262" s="241"/>
      <c r="AE1262" s="242"/>
      <c r="AF1262" s="242"/>
      <c r="AG1262" s="240"/>
      <c r="AH1262" s="239"/>
      <c r="AI1262" s="241"/>
      <c r="AJ1262" s="240"/>
      <c r="AK1262" s="240"/>
      <c r="AL1262" s="240"/>
      <c r="AN1262" s="139" t="s">
        <v>1447</v>
      </c>
    </row>
    <row r="1263" spans="1:40" s="88" customFormat="1" ht="30" hidden="1" customHeight="1">
      <c r="A1263" s="88">
        <f>'CONSTRUCTION COST ESTIMATE'!A1263</f>
        <v>0</v>
      </c>
      <c r="B1263" s="91">
        <f>'CONSTRUCTION COST ESTIMATE'!B1263</f>
        <v>670.00049999999999</v>
      </c>
      <c r="C1263" s="92" t="str">
        <f>'CONSTRUCTION COST ESTIMATE'!C1263</f>
        <v>ADJUST CENTURY LINK TELEPHONE MANHOLE TO GRADE</v>
      </c>
      <c r="D1263" s="93" t="str">
        <f>'CONSTRUCTION COST ESTIMATE'!BB1263</f>
        <v>EA</v>
      </c>
      <c r="E1263" s="94">
        <f>'CONSTRUCTION COST ESTIMATE'!BA1263</f>
        <v>0</v>
      </c>
      <c r="F1263" s="220">
        <f>'CONSTRUCTION COST ESTIMATE'!BC1263</f>
        <v>0</v>
      </c>
      <c r="G1263" s="221">
        <f>'CONSTRUCTION COST ESTIMATE'!BD1263</f>
        <v>0</v>
      </c>
      <c r="H1263" s="220"/>
      <c r="I1263" s="220">
        <f t="shared" si="537"/>
        <v>0</v>
      </c>
      <c r="J1263" s="220"/>
      <c r="K1263" s="220">
        <f t="shared" si="538"/>
        <v>0</v>
      </c>
      <c r="L1263" s="220"/>
      <c r="M1263" s="220">
        <f t="shared" si="539"/>
        <v>0</v>
      </c>
      <c r="N1263" s="220"/>
      <c r="O1263" s="220">
        <f t="shared" si="540"/>
        <v>0</v>
      </c>
      <c r="P1263" s="220"/>
      <c r="Q1263" s="220">
        <f t="shared" si="541"/>
        <v>0</v>
      </c>
      <c r="R1263" s="220"/>
      <c r="S1263" s="220">
        <f t="shared" si="542"/>
        <v>0</v>
      </c>
      <c r="T1263" s="220"/>
      <c r="U1263" s="220">
        <f t="shared" si="543"/>
        <v>0</v>
      </c>
      <c r="V1263" s="220"/>
      <c r="W1263" s="220">
        <f t="shared" si="544"/>
        <v>0</v>
      </c>
      <c r="X1263" s="220"/>
      <c r="Y1263" s="220">
        <f t="shared" si="545"/>
        <v>0</v>
      </c>
      <c r="Z1263" s="220"/>
      <c r="AA1263" s="220">
        <f t="shared" si="546"/>
        <v>0</v>
      </c>
      <c r="AC1263" s="222" t="e">
        <f t="shared" ref="AC1263:AC1281" si="556">I1263/$I$1460</f>
        <v>#DIV/0!</v>
      </c>
      <c r="AD1263" s="220" t="e">
        <f t="shared" si="547"/>
        <v>#NUM!</v>
      </c>
      <c r="AE1263" s="223" t="e">
        <f t="shared" si="548"/>
        <v>#NUM!</v>
      </c>
      <c r="AF1263" s="223" t="e">
        <f t="shared" si="549"/>
        <v>#NUM!</v>
      </c>
      <c r="AG1263" s="222" t="e">
        <f t="shared" si="550"/>
        <v>#NUM!</v>
      </c>
      <c r="AI1263" s="220" t="e">
        <f t="shared" si="551"/>
        <v>#DIV/0!</v>
      </c>
      <c r="AJ1263" s="222" t="e">
        <f t="shared" si="552"/>
        <v>#DIV/0!</v>
      </c>
      <c r="AK1263" s="222" t="e">
        <f t="shared" si="553"/>
        <v>#DIV/0!</v>
      </c>
      <c r="AL1263" s="222" t="e">
        <f t="shared" si="554"/>
        <v>#DIV/0!</v>
      </c>
    </row>
    <row r="1264" spans="1:40" s="88" customFormat="1" ht="30" hidden="1" customHeight="1">
      <c r="A1264" s="88">
        <f>'CONSTRUCTION COST ESTIMATE'!A1264</f>
        <v>0</v>
      </c>
      <c r="B1264" s="91">
        <f>'CONSTRUCTION COST ESTIMATE'!B1264</f>
        <v>670.00099999999998</v>
      </c>
      <c r="C1264" s="92" t="str">
        <f>'CONSTRUCTION COST ESTIMATE'!C1264</f>
        <v>NV ENERGY DISTRIBUTION SERVICES</v>
      </c>
      <c r="D1264" s="93" t="str">
        <f>'CONSTRUCTION COST ESTIMATE'!BB1264</f>
        <v>LS</v>
      </c>
      <c r="E1264" s="94">
        <f>'CONSTRUCTION COST ESTIMATE'!BA1264</f>
        <v>0</v>
      </c>
      <c r="F1264" s="220">
        <f>'CONSTRUCTION COST ESTIMATE'!BC1264</f>
        <v>0</v>
      </c>
      <c r="G1264" s="221">
        <f>'CONSTRUCTION COST ESTIMATE'!BD1264</f>
        <v>0</v>
      </c>
      <c r="H1264" s="220"/>
      <c r="I1264" s="220">
        <f t="shared" si="537"/>
        <v>0</v>
      </c>
      <c r="J1264" s="220"/>
      <c r="K1264" s="220">
        <f t="shared" si="538"/>
        <v>0</v>
      </c>
      <c r="L1264" s="220"/>
      <c r="M1264" s="220">
        <f t="shared" si="539"/>
        <v>0</v>
      </c>
      <c r="N1264" s="220"/>
      <c r="O1264" s="220">
        <f t="shared" si="540"/>
        <v>0</v>
      </c>
      <c r="P1264" s="220"/>
      <c r="Q1264" s="220">
        <f t="shared" si="541"/>
        <v>0</v>
      </c>
      <c r="R1264" s="220"/>
      <c r="S1264" s="220">
        <f t="shared" si="542"/>
        <v>0</v>
      </c>
      <c r="T1264" s="220"/>
      <c r="U1264" s="220">
        <f t="shared" si="543"/>
        <v>0</v>
      </c>
      <c r="V1264" s="220"/>
      <c r="W1264" s="220">
        <f t="shared" si="544"/>
        <v>0</v>
      </c>
      <c r="X1264" s="220"/>
      <c r="Y1264" s="220">
        <f t="shared" si="545"/>
        <v>0</v>
      </c>
      <c r="Z1264" s="220"/>
      <c r="AA1264" s="220">
        <f t="shared" si="546"/>
        <v>0</v>
      </c>
      <c r="AC1264" s="222" t="e">
        <f t="shared" si="556"/>
        <v>#DIV/0!</v>
      </c>
      <c r="AD1264" s="220" t="e">
        <f t="shared" si="547"/>
        <v>#NUM!</v>
      </c>
      <c r="AE1264" s="223" t="e">
        <f t="shared" si="548"/>
        <v>#NUM!</v>
      </c>
      <c r="AF1264" s="223" t="e">
        <f t="shared" si="549"/>
        <v>#NUM!</v>
      </c>
      <c r="AG1264" s="222" t="e">
        <f t="shared" si="550"/>
        <v>#NUM!</v>
      </c>
      <c r="AI1264" s="220" t="e">
        <f t="shared" si="551"/>
        <v>#DIV/0!</v>
      </c>
      <c r="AJ1264" s="222" t="e">
        <f t="shared" si="552"/>
        <v>#DIV/0!</v>
      </c>
      <c r="AK1264" s="222" t="e">
        <f t="shared" si="553"/>
        <v>#DIV/0!</v>
      </c>
      <c r="AL1264" s="222" t="e">
        <f t="shared" si="554"/>
        <v>#DIV/0!</v>
      </c>
    </row>
    <row r="1265" spans="1:38" s="88" customFormat="1" ht="30" hidden="1" customHeight="1">
      <c r="A1265" s="88">
        <f>'CONSTRUCTION COST ESTIMATE'!A1265</f>
        <v>0</v>
      </c>
      <c r="B1265" s="91">
        <f>'CONSTRUCTION COST ESTIMATE'!B1265</f>
        <v>670.00199999999995</v>
      </c>
      <c r="C1265" s="92" t="str">
        <f>'CONSTRUCTION COST ESTIMATE'!C1265</f>
        <v>ADJUST UTILITY CONDUITS</v>
      </c>
      <c r="D1265" s="93" t="str">
        <f>'CONSTRUCTION COST ESTIMATE'!BB1265</f>
        <v>LF</v>
      </c>
      <c r="E1265" s="94">
        <f>'CONSTRUCTION COST ESTIMATE'!BA1265</f>
        <v>0</v>
      </c>
      <c r="F1265" s="220">
        <f>'CONSTRUCTION COST ESTIMATE'!BC1265</f>
        <v>0</v>
      </c>
      <c r="G1265" s="221">
        <f>'CONSTRUCTION COST ESTIMATE'!BD1265</f>
        <v>0</v>
      </c>
      <c r="H1265" s="220"/>
      <c r="I1265" s="220">
        <f t="shared" si="537"/>
        <v>0</v>
      </c>
      <c r="J1265" s="220"/>
      <c r="K1265" s="220">
        <f t="shared" si="538"/>
        <v>0</v>
      </c>
      <c r="L1265" s="220"/>
      <c r="M1265" s="220">
        <f t="shared" si="539"/>
        <v>0</v>
      </c>
      <c r="N1265" s="220"/>
      <c r="O1265" s="220">
        <f t="shared" si="540"/>
        <v>0</v>
      </c>
      <c r="P1265" s="220"/>
      <c r="Q1265" s="220">
        <f t="shared" si="541"/>
        <v>0</v>
      </c>
      <c r="R1265" s="220"/>
      <c r="S1265" s="220">
        <f t="shared" si="542"/>
        <v>0</v>
      </c>
      <c r="T1265" s="220"/>
      <c r="U1265" s="220">
        <f t="shared" si="543"/>
        <v>0</v>
      </c>
      <c r="V1265" s="220"/>
      <c r="W1265" s="220">
        <f t="shared" si="544"/>
        <v>0</v>
      </c>
      <c r="X1265" s="220"/>
      <c r="Y1265" s="220">
        <f t="shared" si="545"/>
        <v>0</v>
      </c>
      <c r="Z1265" s="220"/>
      <c r="AA1265" s="220">
        <f t="shared" si="546"/>
        <v>0</v>
      </c>
      <c r="AC1265" s="222" t="e">
        <f t="shared" si="556"/>
        <v>#DIV/0!</v>
      </c>
      <c r="AD1265" s="220" t="e">
        <f t="shared" si="547"/>
        <v>#NUM!</v>
      </c>
      <c r="AE1265" s="223" t="e">
        <f t="shared" si="548"/>
        <v>#NUM!</v>
      </c>
      <c r="AF1265" s="223" t="e">
        <f t="shared" si="549"/>
        <v>#NUM!</v>
      </c>
      <c r="AG1265" s="222" t="e">
        <f t="shared" si="550"/>
        <v>#NUM!</v>
      </c>
      <c r="AI1265" s="220" t="e">
        <f t="shared" si="551"/>
        <v>#DIV/0!</v>
      </c>
      <c r="AJ1265" s="222" t="e">
        <f t="shared" si="552"/>
        <v>#DIV/0!</v>
      </c>
      <c r="AK1265" s="222" t="e">
        <f t="shared" si="553"/>
        <v>#DIV/0!</v>
      </c>
      <c r="AL1265" s="222" t="e">
        <f t="shared" si="554"/>
        <v>#DIV/0!</v>
      </c>
    </row>
    <row r="1266" spans="1:38" s="88" customFormat="1" ht="30" hidden="1" customHeight="1">
      <c r="A1266" s="88">
        <f>'CONSTRUCTION COST ESTIMATE'!A1266</f>
        <v>0</v>
      </c>
      <c r="B1266" s="91">
        <f>'CONSTRUCTION COST ESTIMATE'!B1266</f>
        <v>670.00300000000004</v>
      </c>
      <c r="C1266" s="92" t="str">
        <f>'CONSTRUCTION COST ESTIMATE'!C1266</f>
        <v>ADJUST UTILITY CONDUITS</v>
      </c>
      <c r="D1266" s="93" t="str">
        <f>'CONSTRUCTION COST ESTIMATE'!BB1266</f>
        <v>LS</v>
      </c>
      <c r="E1266" s="94">
        <f>'CONSTRUCTION COST ESTIMATE'!BA1266</f>
        <v>0</v>
      </c>
      <c r="F1266" s="220">
        <f>'CONSTRUCTION COST ESTIMATE'!BC1266</f>
        <v>0</v>
      </c>
      <c r="G1266" s="221">
        <f>'CONSTRUCTION COST ESTIMATE'!BD1266</f>
        <v>0</v>
      </c>
      <c r="H1266" s="220"/>
      <c r="I1266" s="220">
        <f t="shared" si="537"/>
        <v>0</v>
      </c>
      <c r="J1266" s="220"/>
      <c r="K1266" s="220">
        <f t="shared" si="538"/>
        <v>0</v>
      </c>
      <c r="L1266" s="220"/>
      <c r="M1266" s="220">
        <f t="shared" si="539"/>
        <v>0</v>
      </c>
      <c r="N1266" s="220"/>
      <c r="O1266" s="220">
        <f t="shared" si="540"/>
        <v>0</v>
      </c>
      <c r="P1266" s="220"/>
      <c r="Q1266" s="220">
        <f t="shared" si="541"/>
        <v>0</v>
      </c>
      <c r="R1266" s="220"/>
      <c r="S1266" s="220">
        <f t="shared" si="542"/>
        <v>0</v>
      </c>
      <c r="T1266" s="220"/>
      <c r="U1266" s="220">
        <f t="shared" si="543"/>
        <v>0</v>
      </c>
      <c r="V1266" s="220"/>
      <c r="W1266" s="220">
        <f t="shared" si="544"/>
        <v>0</v>
      </c>
      <c r="X1266" s="220"/>
      <c r="Y1266" s="220">
        <f t="shared" si="545"/>
        <v>0</v>
      </c>
      <c r="Z1266" s="220"/>
      <c r="AA1266" s="220">
        <f t="shared" si="546"/>
        <v>0</v>
      </c>
      <c r="AC1266" s="222" t="e">
        <f t="shared" si="556"/>
        <v>#DIV/0!</v>
      </c>
      <c r="AD1266" s="220" t="e">
        <f t="shared" si="547"/>
        <v>#NUM!</v>
      </c>
      <c r="AE1266" s="223" t="e">
        <f t="shared" si="548"/>
        <v>#NUM!</v>
      </c>
      <c r="AF1266" s="223" t="e">
        <f t="shared" si="549"/>
        <v>#NUM!</v>
      </c>
      <c r="AG1266" s="222" t="e">
        <f t="shared" si="550"/>
        <v>#NUM!</v>
      </c>
      <c r="AI1266" s="220" t="e">
        <f t="shared" si="551"/>
        <v>#DIV/0!</v>
      </c>
      <c r="AJ1266" s="222" t="e">
        <f t="shared" si="552"/>
        <v>#DIV/0!</v>
      </c>
      <c r="AK1266" s="222" t="e">
        <f t="shared" si="553"/>
        <v>#DIV/0!</v>
      </c>
      <c r="AL1266" s="222" t="e">
        <f t="shared" si="554"/>
        <v>#DIV/0!</v>
      </c>
    </row>
    <row r="1267" spans="1:38" s="88" customFormat="1" ht="30" hidden="1" customHeight="1">
      <c r="A1267" s="88">
        <f>'CONSTRUCTION COST ESTIMATE'!A1267</f>
        <v>0</v>
      </c>
      <c r="B1267" s="91">
        <f>'CONSTRUCTION COST ESTIMATE'!B1267</f>
        <v>670.00400000000002</v>
      </c>
      <c r="C1267" s="92" t="str">
        <f>'CONSTRUCTION COST ESTIMATE'!C1267</f>
        <v>2 INCH CENTURY LINK CONDUIT</v>
      </c>
      <c r="D1267" s="93" t="str">
        <f>'CONSTRUCTION COST ESTIMATE'!BB1267</f>
        <v>LF</v>
      </c>
      <c r="E1267" s="94">
        <f>'CONSTRUCTION COST ESTIMATE'!BA1267</f>
        <v>0</v>
      </c>
      <c r="F1267" s="220">
        <f>'CONSTRUCTION COST ESTIMATE'!BC1267</f>
        <v>0</v>
      </c>
      <c r="G1267" s="221">
        <f>'CONSTRUCTION COST ESTIMATE'!BD1267</f>
        <v>0</v>
      </c>
      <c r="H1267" s="220"/>
      <c r="I1267" s="220">
        <f t="shared" si="537"/>
        <v>0</v>
      </c>
      <c r="J1267" s="220"/>
      <c r="K1267" s="220">
        <f t="shared" si="538"/>
        <v>0</v>
      </c>
      <c r="L1267" s="220"/>
      <c r="M1267" s="220">
        <f t="shared" si="539"/>
        <v>0</v>
      </c>
      <c r="N1267" s="220"/>
      <c r="O1267" s="220">
        <f t="shared" si="540"/>
        <v>0</v>
      </c>
      <c r="P1267" s="220"/>
      <c r="Q1267" s="220">
        <f t="shared" si="541"/>
        <v>0</v>
      </c>
      <c r="R1267" s="220"/>
      <c r="S1267" s="220">
        <f t="shared" si="542"/>
        <v>0</v>
      </c>
      <c r="T1267" s="220"/>
      <c r="U1267" s="220">
        <f t="shared" si="543"/>
        <v>0</v>
      </c>
      <c r="V1267" s="220"/>
      <c r="W1267" s="220">
        <f t="shared" si="544"/>
        <v>0</v>
      </c>
      <c r="X1267" s="220"/>
      <c r="Y1267" s="220">
        <f t="shared" si="545"/>
        <v>0</v>
      </c>
      <c r="Z1267" s="220"/>
      <c r="AA1267" s="220">
        <f t="shared" si="546"/>
        <v>0</v>
      </c>
      <c r="AC1267" s="222" t="e">
        <f t="shared" si="556"/>
        <v>#DIV/0!</v>
      </c>
      <c r="AD1267" s="220" t="e">
        <f t="shared" si="547"/>
        <v>#NUM!</v>
      </c>
      <c r="AE1267" s="223" t="e">
        <f t="shared" si="548"/>
        <v>#NUM!</v>
      </c>
      <c r="AF1267" s="223" t="e">
        <f t="shared" si="549"/>
        <v>#NUM!</v>
      </c>
      <c r="AG1267" s="222" t="e">
        <f t="shared" si="550"/>
        <v>#NUM!</v>
      </c>
      <c r="AI1267" s="220" t="e">
        <f t="shared" si="551"/>
        <v>#DIV/0!</v>
      </c>
      <c r="AJ1267" s="222" t="e">
        <f t="shared" si="552"/>
        <v>#DIV/0!</v>
      </c>
      <c r="AK1267" s="222" t="e">
        <f t="shared" si="553"/>
        <v>#DIV/0!</v>
      </c>
      <c r="AL1267" s="222" t="e">
        <f t="shared" si="554"/>
        <v>#DIV/0!</v>
      </c>
    </row>
    <row r="1268" spans="1:38" s="88" customFormat="1" ht="30" hidden="1" customHeight="1">
      <c r="A1268" s="88">
        <f>'CONSTRUCTION COST ESTIMATE'!A1268</f>
        <v>0</v>
      </c>
      <c r="B1268" s="91">
        <f>'CONSTRUCTION COST ESTIMATE'!B1268</f>
        <v>670.005</v>
      </c>
      <c r="C1268" s="92" t="str">
        <f>'CONSTRUCTION COST ESTIMATE'!C1268</f>
        <v>4 INCH CENTURY LINK CONDUIT</v>
      </c>
      <c r="D1268" s="93" t="str">
        <f>'CONSTRUCTION COST ESTIMATE'!BB1268</f>
        <v>LF</v>
      </c>
      <c r="E1268" s="94">
        <f>'CONSTRUCTION COST ESTIMATE'!BA1268</f>
        <v>0</v>
      </c>
      <c r="F1268" s="220">
        <f>'CONSTRUCTION COST ESTIMATE'!BC1268</f>
        <v>0</v>
      </c>
      <c r="G1268" s="221">
        <f>'CONSTRUCTION COST ESTIMATE'!BD1268</f>
        <v>0</v>
      </c>
      <c r="H1268" s="220"/>
      <c r="I1268" s="220">
        <f t="shared" si="537"/>
        <v>0</v>
      </c>
      <c r="J1268" s="220"/>
      <c r="K1268" s="220">
        <f t="shared" si="538"/>
        <v>0</v>
      </c>
      <c r="L1268" s="220"/>
      <c r="M1268" s="220">
        <f t="shared" si="539"/>
        <v>0</v>
      </c>
      <c r="N1268" s="220"/>
      <c r="O1268" s="220">
        <f t="shared" si="540"/>
        <v>0</v>
      </c>
      <c r="P1268" s="220"/>
      <c r="Q1268" s="220">
        <f t="shared" si="541"/>
        <v>0</v>
      </c>
      <c r="R1268" s="220"/>
      <c r="S1268" s="220">
        <f t="shared" si="542"/>
        <v>0</v>
      </c>
      <c r="T1268" s="220"/>
      <c r="U1268" s="220">
        <f t="shared" si="543"/>
        <v>0</v>
      </c>
      <c r="V1268" s="220"/>
      <c r="W1268" s="220">
        <f t="shared" si="544"/>
        <v>0</v>
      </c>
      <c r="X1268" s="220"/>
      <c r="Y1268" s="220">
        <f t="shared" si="545"/>
        <v>0</v>
      </c>
      <c r="Z1268" s="220"/>
      <c r="AA1268" s="220">
        <f t="shared" si="546"/>
        <v>0</v>
      </c>
      <c r="AC1268" s="222" t="e">
        <f t="shared" si="556"/>
        <v>#DIV/0!</v>
      </c>
      <c r="AD1268" s="220" t="e">
        <f t="shared" si="547"/>
        <v>#NUM!</v>
      </c>
      <c r="AE1268" s="223" t="e">
        <f t="shared" si="548"/>
        <v>#NUM!</v>
      </c>
      <c r="AF1268" s="223" t="e">
        <f t="shared" si="549"/>
        <v>#NUM!</v>
      </c>
      <c r="AG1268" s="222" t="e">
        <f t="shared" si="550"/>
        <v>#NUM!</v>
      </c>
      <c r="AI1268" s="220" t="e">
        <f t="shared" si="551"/>
        <v>#DIV/0!</v>
      </c>
      <c r="AJ1268" s="222" t="e">
        <f t="shared" si="552"/>
        <v>#DIV/0!</v>
      </c>
      <c r="AK1268" s="222" t="e">
        <f t="shared" si="553"/>
        <v>#DIV/0!</v>
      </c>
      <c r="AL1268" s="222" t="e">
        <f t="shared" si="554"/>
        <v>#DIV/0!</v>
      </c>
    </row>
    <row r="1269" spans="1:38" s="88" customFormat="1" ht="30" hidden="1" customHeight="1">
      <c r="A1269" s="88">
        <f>'CONSTRUCTION COST ESTIMATE'!A1269</f>
        <v>0</v>
      </c>
      <c r="B1269" s="91">
        <f>'CONSTRUCTION COST ESTIMATE'!B1269</f>
        <v>670.00599999999997</v>
      </c>
      <c r="C1269" s="92" t="str">
        <f>'CONSTRUCTION COST ESTIMATE'!C1269</f>
        <v>3 INCH COX COMMUNICATIONS CATV CONDUIT</v>
      </c>
      <c r="D1269" s="93" t="str">
        <f>'CONSTRUCTION COST ESTIMATE'!BB1269</f>
        <v>LF</v>
      </c>
      <c r="E1269" s="94">
        <f>'CONSTRUCTION COST ESTIMATE'!BA1269</f>
        <v>0</v>
      </c>
      <c r="F1269" s="220">
        <f>'CONSTRUCTION COST ESTIMATE'!BC1269</f>
        <v>0</v>
      </c>
      <c r="G1269" s="221">
        <f>'CONSTRUCTION COST ESTIMATE'!BD1269</f>
        <v>0</v>
      </c>
      <c r="H1269" s="220"/>
      <c r="I1269" s="220">
        <f t="shared" si="537"/>
        <v>0</v>
      </c>
      <c r="J1269" s="220"/>
      <c r="K1269" s="220">
        <f t="shared" si="538"/>
        <v>0</v>
      </c>
      <c r="L1269" s="220"/>
      <c r="M1269" s="220">
        <f t="shared" si="539"/>
        <v>0</v>
      </c>
      <c r="N1269" s="220"/>
      <c r="O1269" s="220">
        <f t="shared" si="540"/>
        <v>0</v>
      </c>
      <c r="P1269" s="220"/>
      <c r="Q1269" s="220">
        <f t="shared" si="541"/>
        <v>0</v>
      </c>
      <c r="R1269" s="220"/>
      <c r="S1269" s="220">
        <f t="shared" si="542"/>
        <v>0</v>
      </c>
      <c r="T1269" s="220"/>
      <c r="U1269" s="220">
        <f t="shared" si="543"/>
        <v>0</v>
      </c>
      <c r="V1269" s="220"/>
      <c r="W1269" s="220">
        <f t="shared" si="544"/>
        <v>0</v>
      </c>
      <c r="X1269" s="220"/>
      <c r="Y1269" s="220">
        <f t="shared" si="545"/>
        <v>0</v>
      </c>
      <c r="Z1269" s="220"/>
      <c r="AA1269" s="220">
        <f t="shared" si="546"/>
        <v>0</v>
      </c>
      <c r="AC1269" s="222" t="e">
        <f t="shared" si="556"/>
        <v>#DIV/0!</v>
      </c>
      <c r="AD1269" s="220" t="e">
        <f t="shared" si="547"/>
        <v>#NUM!</v>
      </c>
      <c r="AE1269" s="223" t="e">
        <f t="shared" si="548"/>
        <v>#NUM!</v>
      </c>
      <c r="AF1269" s="223" t="e">
        <f t="shared" si="549"/>
        <v>#NUM!</v>
      </c>
      <c r="AG1269" s="222" t="e">
        <f t="shared" si="550"/>
        <v>#NUM!</v>
      </c>
      <c r="AI1269" s="220" t="e">
        <f t="shared" si="551"/>
        <v>#DIV/0!</v>
      </c>
      <c r="AJ1269" s="222" t="e">
        <f t="shared" si="552"/>
        <v>#DIV/0!</v>
      </c>
      <c r="AK1269" s="222" t="e">
        <f t="shared" si="553"/>
        <v>#DIV/0!</v>
      </c>
      <c r="AL1269" s="222" t="e">
        <f t="shared" si="554"/>
        <v>#DIV/0!</v>
      </c>
    </row>
    <row r="1270" spans="1:38" s="88" customFormat="1" ht="30" hidden="1" customHeight="1">
      <c r="A1270" s="88">
        <f>'CONSTRUCTION COST ESTIMATE'!A1270</f>
        <v>0</v>
      </c>
      <c r="B1270" s="91">
        <f>'CONSTRUCTION COST ESTIMATE'!B1270</f>
        <v>670.00699999999995</v>
      </c>
      <c r="C1270" s="92" t="str">
        <f>'CONSTRUCTION COST ESTIMATE'!C1270</f>
        <v>4 INCH NV ENERGY CONDUIT</v>
      </c>
      <c r="D1270" s="93" t="str">
        <f>'CONSTRUCTION COST ESTIMATE'!BB1270</f>
        <v>LF</v>
      </c>
      <c r="E1270" s="94">
        <f>'CONSTRUCTION COST ESTIMATE'!BA1270</f>
        <v>0</v>
      </c>
      <c r="F1270" s="220">
        <f>'CONSTRUCTION COST ESTIMATE'!BC1270</f>
        <v>0</v>
      </c>
      <c r="G1270" s="221">
        <f>'CONSTRUCTION COST ESTIMATE'!BD1270</f>
        <v>0</v>
      </c>
      <c r="H1270" s="220"/>
      <c r="I1270" s="220">
        <f t="shared" si="537"/>
        <v>0</v>
      </c>
      <c r="J1270" s="220"/>
      <c r="K1270" s="220">
        <f t="shared" si="538"/>
        <v>0</v>
      </c>
      <c r="L1270" s="220"/>
      <c r="M1270" s="220">
        <f t="shared" si="539"/>
        <v>0</v>
      </c>
      <c r="N1270" s="220"/>
      <c r="O1270" s="220">
        <f t="shared" si="540"/>
        <v>0</v>
      </c>
      <c r="P1270" s="220"/>
      <c r="Q1270" s="220">
        <f t="shared" si="541"/>
        <v>0</v>
      </c>
      <c r="R1270" s="220"/>
      <c r="S1270" s="220">
        <f t="shared" si="542"/>
        <v>0</v>
      </c>
      <c r="T1270" s="220"/>
      <c r="U1270" s="220">
        <f t="shared" si="543"/>
        <v>0</v>
      </c>
      <c r="V1270" s="220"/>
      <c r="W1270" s="220">
        <f t="shared" si="544"/>
        <v>0</v>
      </c>
      <c r="X1270" s="220"/>
      <c r="Y1270" s="220">
        <f t="shared" si="545"/>
        <v>0</v>
      </c>
      <c r="Z1270" s="220"/>
      <c r="AA1270" s="220">
        <f t="shared" si="546"/>
        <v>0</v>
      </c>
      <c r="AC1270" s="222" t="e">
        <f t="shared" si="556"/>
        <v>#DIV/0!</v>
      </c>
      <c r="AD1270" s="220" t="e">
        <f t="shared" si="547"/>
        <v>#NUM!</v>
      </c>
      <c r="AE1270" s="223" t="e">
        <f t="shared" si="548"/>
        <v>#NUM!</v>
      </c>
      <c r="AF1270" s="223" t="e">
        <f t="shared" si="549"/>
        <v>#NUM!</v>
      </c>
      <c r="AG1270" s="222" t="e">
        <f t="shared" si="550"/>
        <v>#NUM!</v>
      </c>
      <c r="AI1270" s="220" t="e">
        <f t="shared" si="551"/>
        <v>#DIV/0!</v>
      </c>
      <c r="AJ1270" s="222" t="e">
        <f t="shared" si="552"/>
        <v>#DIV/0!</v>
      </c>
      <c r="AK1270" s="222" t="e">
        <f t="shared" si="553"/>
        <v>#DIV/0!</v>
      </c>
      <c r="AL1270" s="222" t="e">
        <f t="shared" si="554"/>
        <v>#DIV/0!</v>
      </c>
    </row>
    <row r="1271" spans="1:38" s="88" customFormat="1" ht="30" hidden="1" customHeight="1">
      <c r="A1271" s="88">
        <f>'CONSTRUCTION COST ESTIMATE'!A1271</f>
        <v>0</v>
      </c>
      <c r="B1271" s="91">
        <f>'CONSTRUCTION COST ESTIMATE'!B1271</f>
        <v>670.00800000000004</v>
      </c>
      <c r="C1271" s="92" t="str">
        <f>'CONSTRUCTION COST ESTIMATE'!C1271</f>
        <v>6 INCH NV ENERGY CONDUIT</v>
      </c>
      <c r="D1271" s="93" t="str">
        <f>'CONSTRUCTION COST ESTIMATE'!BB1271</f>
        <v>LF</v>
      </c>
      <c r="E1271" s="94">
        <f>'CONSTRUCTION COST ESTIMATE'!BA1271</f>
        <v>0</v>
      </c>
      <c r="F1271" s="220">
        <f>'CONSTRUCTION COST ESTIMATE'!BC1271</f>
        <v>0</v>
      </c>
      <c r="G1271" s="221">
        <f>'CONSTRUCTION COST ESTIMATE'!BD1271</f>
        <v>0</v>
      </c>
      <c r="H1271" s="220"/>
      <c r="I1271" s="220">
        <f t="shared" si="537"/>
        <v>0</v>
      </c>
      <c r="J1271" s="220"/>
      <c r="K1271" s="220">
        <f t="shared" si="538"/>
        <v>0</v>
      </c>
      <c r="L1271" s="220"/>
      <c r="M1271" s="220">
        <f t="shared" si="539"/>
        <v>0</v>
      </c>
      <c r="N1271" s="220"/>
      <c r="O1271" s="220">
        <f t="shared" si="540"/>
        <v>0</v>
      </c>
      <c r="P1271" s="220"/>
      <c r="Q1271" s="220">
        <f t="shared" si="541"/>
        <v>0</v>
      </c>
      <c r="R1271" s="220"/>
      <c r="S1271" s="220">
        <f t="shared" si="542"/>
        <v>0</v>
      </c>
      <c r="T1271" s="220"/>
      <c r="U1271" s="220">
        <f t="shared" si="543"/>
        <v>0</v>
      </c>
      <c r="V1271" s="220"/>
      <c r="W1271" s="220">
        <f t="shared" si="544"/>
        <v>0</v>
      </c>
      <c r="X1271" s="220"/>
      <c r="Y1271" s="220">
        <f t="shared" si="545"/>
        <v>0</v>
      </c>
      <c r="Z1271" s="220"/>
      <c r="AA1271" s="220">
        <f t="shared" si="546"/>
        <v>0</v>
      </c>
      <c r="AC1271" s="222" t="e">
        <f t="shared" si="556"/>
        <v>#DIV/0!</v>
      </c>
      <c r="AD1271" s="220" t="e">
        <f t="shared" si="547"/>
        <v>#NUM!</v>
      </c>
      <c r="AE1271" s="223" t="e">
        <f t="shared" si="548"/>
        <v>#NUM!</v>
      </c>
      <c r="AF1271" s="223" t="e">
        <f t="shared" si="549"/>
        <v>#NUM!</v>
      </c>
      <c r="AG1271" s="222" t="e">
        <f t="shared" si="550"/>
        <v>#NUM!</v>
      </c>
      <c r="AI1271" s="220" t="e">
        <f t="shared" si="551"/>
        <v>#DIV/0!</v>
      </c>
      <c r="AJ1271" s="222" t="e">
        <f t="shared" si="552"/>
        <v>#DIV/0!</v>
      </c>
      <c r="AK1271" s="222" t="e">
        <f t="shared" si="553"/>
        <v>#DIV/0!</v>
      </c>
      <c r="AL1271" s="222" t="e">
        <f t="shared" si="554"/>
        <v>#DIV/0!</v>
      </c>
    </row>
    <row r="1272" spans="1:38" s="88" customFormat="1" ht="30" hidden="1" customHeight="1">
      <c r="A1272" s="88">
        <f>'CONSTRUCTION COST ESTIMATE'!A1272</f>
        <v>0</v>
      </c>
      <c r="B1272" s="91">
        <f>'CONSTRUCTION COST ESTIMATE'!B1272</f>
        <v>670.00900000000001</v>
      </c>
      <c r="C1272" s="92" t="str">
        <f>'CONSTRUCTION COST ESTIMATE'!C1272</f>
        <v>ZAYO CONDUIT</v>
      </c>
      <c r="D1272" s="93" t="str">
        <f>'CONSTRUCTION COST ESTIMATE'!BB1272</f>
        <v>LF</v>
      </c>
      <c r="E1272" s="94">
        <f>'CONSTRUCTION COST ESTIMATE'!BA1272</f>
        <v>0</v>
      </c>
      <c r="F1272" s="220">
        <f>'CONSTRUCTION COST ESTIMATE'!BC1272</f>
        <v>0</v>
      </c>
      <c r="G1272" s="221">
        <f>'CONSTRUCTION COST ESTIMATE'!BD1272</f>
        <v>0</v>
      </c>
      <c r="H1272" s="220"/>
      <c r="I1272" s="220">
        <f t="shared" si="537"/>
        <v>0</v>
      </c>
      <c r="J1272" s="220"/>
      <c r="K1272" s="220">
        <f t="shared" si="538"/>
        <v>0</v>
      </c>
      <c r="L1272" s="220"/>
      <c r="M1272" s="220">
        <f t="shared" si="539"/>
        <v>0</v>
      </c>
      <c r="N1272" s="220"/>
      <c r="O1272" s="220">
        <f t="shared" si="540"/>
        <v>0</v>
      </c>
      <c r="P1272" s="220"/>
      <c r="Q1272" s="220">
        <f t="shared" si="541"/>
        <v>0</v>
      </c>
      <c r="R1272" s="220"/>
      <c r="S1272" s="220">
        <f t="shared" si="542"/>
        <v>0</v>
      </c>
      <c r="T1272" s="220"/>
      <c r="U1272" s="220">
        <f t="shared" si="543"/>
        <v>0</v>
      </c>
      <c r="V1272" s="220"/>
      <c r="W1272" s="220">
        <f t="shared" si="544"/>
        <v>0</v>
      </c>
      <c r="X1272" s="220"/>
      <c r="Y1272" s="220">
        <f t="shared" si="545"/>
        <v>0</v>
      </c>
      <c r="Z1272" s="220"/>
      <c r="AA1272" s="220">
        <f t="shared" si="546"/>
        <v>0</v>
      </c>
      <c r="AC1272" s="222" t="e">
        <f t="shared" si="556"/>
        <v>#DIV/0!</v>
      </c>
      <c r="AD1272" s="220" t="e">
        <f t="shared" si="547"/>
        <v>#NUM!</v>
      </c>
      <c r="AE1272" s="223" t="e">
        <f t="shared" si="548"/>
        <v>#NUM!</v>
      </c>
      <c r="AF1272" s="223" t="e">
        <f t="shared" si="549"/>
        <v>#NUM!</v>
      </c>
      <c r="AG1272" s="222" t="e">
        <f t="shared" si="550"/>
        <v>#NUM!</v>
      </c>
      <c r="AI1272" s="220" t="e">
        <f t="shared" si="551"/>
        <v>#DIV/0!</v>
      </c>
      <c r="AJ1272" s="222" t="e">
        <f t="shared" si="552"/>
        <v>#DIV/0!</v>
      </c>
      <c r="AK1272" s="222" t="e">
        <f t="shared" si="553"/>
        <v>#DIV/0!</v>
      </c>
      <c r="AL1272" s="222" t="e">
        <f t="shared" si="554"/>
        <v>#DIV/0!</v>
      </c>
    </row>
    <row r="1273" spans="1:38" s="88" customFormat="1" ht="30" hidden="1" customHeight="1">
      <c r="A1273" s="88">
        <f>'CONSTRUCTION COST ESTIMATE'!A1273</f>
        <v>0</v>
      </c>
      <c r="B1273" s="91">
        <f>'CONSTRUCTION COST ESTIMATE'!B1273</f>
        <v>671.00049999999999</v>
      </c>
      <c r="C1273" s="92" t="str">
        <f>'CONSTRUCTION COST ESTIMATE'!C1273</f>
        <v>30 INCH X 48 INCH X 36 INCH T-200 CATV VAULT</v>
      </c>
      <c r="D1273" s="93" t="str">
        <f>'CONSTRUCTION COST ESTIMATE'!BB1273</f>
        <v>EA</v>
      </c>
      <c r="E1273" s="94">
        <f>'CONSTRUCTION COST ESTIMATE'!BA1273</f>
        <v>0</v>
      </c>
      <c r="F1273" s="220">
        <f>'CONSTRUCTION COST ESTIMATE'!BC1273</f>
        <v>0</v>
      </c>
      <c r="G1273" s="221">
        <f>'CONSTRUCTION COST ESTIMATE'!BD1273</f>
        <v>0</v>
      </c>
      <c r="H1273" s="220"/>
      <c r="I1273" s="220">
        <f t="shared" si="537"/>
        <v>0</v>
      </c>
      <c r="J1273" s="220"/>
      <c r="K1273" s="220">
        <f t="shared" si="538"/>
        <v>0</v>
      </c>
      <c r="L1273" s="220"/>
      <c r="M1273" s="220">
        <f t="shared" si="539"/>
        <v>0</v>
      </c>
      <c r="N1273" s="220"/>
      <c r="O1273" s="220">
        <f t="shared" si="540"/>
        <v>0</v>
      </c>
      <c r="P1273" s="220"/>
      <c r="Q1273" s="220">
        <f t="shared" si="541"/>
        <v>0</v>
      </c>
      <c r="R1273" s="220"/>
      <c r="S1273" s="220">
        <f t="shared" si="542"/>
        <v>0</v>
      </c>
      <c r="T1273" s="220"/>
      <c r="U1273" s="220">
        <f t="shared" si="543"/>
        <v>0</v>
      </c>
      <c r="V1273" s="220"/>
      <c r="W1273" s="220">
        <f t="shared" si="544"/>
        <v>0</v>
      </c>
      <c r="X1273" s="220"/>
      <c r="Y1273" s="220">
        <f t="shared" si="545"/>
        <v>0</v>
      </c>
      <c r="Z1273" s="220"/>
      <c r="AA1273" s="220">
        <f t="shared" si="546"/>
        <v>0</v>
      </c>
      <c r="AC1273" s="222" t="e">
        <f t="shared" si="556"/>
        <v>#DIV/0!</v>
      </c>
      <c r="AD1273" s="220" t="e">
        <f t="shared" si="547"/>
        <v>#NUM!</v>
      </c>
      <c r="AE1273" s="223" t="e">
        <f t="shared" si="548"/>
        <v>#NUM!</v>
      </c>
      <c r="AF1273" s="223" t="e">
        <f t="shared" si="549"/>
        <v>#NUM!</v>
      </c>
      <c r="AG1273" s="222" t="e">
        <f t="shared" si="550"/>
        <v>#NUM!</v>
      </c>
      <c r="AI1273" s="220" t="e">
        <f t="shared" si="551"/>
        <v>#DIV/0!</v>
      </c>
      <c r="AJ1273" s="222" t="e">
        <f t="shared" si="552"/>
        <v>#DIV/0!</v>
      </c>
      <c r="AK1273" s="222" t="e">
        <f t="shared" si="553"/>
        <v>#DIV/0!</v>
      </c>
      <c r="AL1273" s="222" t="e">
        <f t="shared" si="554"/>
        <v>#DIV/0!</v>
      </c>
    </row>
    <row r="1274" spans="1:38" s="88" customFormat="1" ht="30" hidden="1" customHeight="1">
      <c r="A1274" s="88">
        <f>'CONSTRUCTION COST ESTIMATE'!A1274</f>
        <v>0</v>
      </c>
      <c r="B1274" s="91">
        <f>'CONSTRUCTION COST ESTIMATE'!B1274</f>
        <v>671.00099999999998</v>
      </c>
      <c r="C1274" s="92" t="str">
        <f>'CONSTRUCTION COST ESTIMATE'!C1274</f>
        <v>3 FOOT X 5 FOOT X 4 FOOT CENTURY LINK PULL BOX</v>
      </c>
      <c r="D1274" s="93" t="str">
        <f>'CONSTRUCTION COST ESTIMATE'!BB1274</f>
        <v>EA</v>
      </c>
      <c r="E1274" s="94">
        <f>'CONSTRUCTION COST ESTIMATE'!BA1274</f>
        <v>0</v>
      </c>
      <c r="F1274" s="220">
        <f>'CONSTRUCTION COST ESTIMATE'!BC1274</f>
        <v>0</v>
      </c>
      <c r="G1274" s="221">
        <f>'CONSTRUCTION COST ESTIMATE'!BD1274</f>
        <v>0</v>
      </c>
      <c r="H1274" s="220"/>
      <c r="I1274" s="220">
        <f t="shared" si="537"/>
        <v>0</v>
      </c>
      <c r="J1274" s="220"/>
      <c r="K1274" s="220">
        <f t="shared" si="538"/>
        <v>0</v>
      </c>
      <c r="L1274" s="220"/>
      <c r="M1274" s="220">
        <f t="shared" si="539"/>
        <v>0</v>
      </c>
      <c r="N1274" s="220"/>
      <c r="O1274" s="220">
        <f t="shared" si="540"/>
        <v>0</v>
      </c>
      <c r="P1274" s="220"/>
      <c r="Q1274" s="220">
        <f t="shared" si="541"/>
        <v>0</v>
      </c>
      <c r="R1274" s="220"/>
      <c r="S1274" s="220">
        <f t="shared" si="542"/>
        <v>0</v>
      </c>
      <c r="T1274" s="220"/>
      <c r="U1274" s="220">
        <f t="shared" si="543"/>
        <v>0</v>
      </c>
      <c r="V1274" s="220"/>
      <c r="W1274" s="220">
        <f t="shared" si="544"/>
        <v>0</v>
      </c>
      <c r="X1274" s="220"/>
      <c r="Y1274" s="220">
        <f t="shared" si="545"/>
        <v>0</v>
      </c>
      <c r="Z1274" s="220"/>
      <c r="AA1274" s="220">
        <f t="shared" si="546"/>
        <v>0</v>
      </c>
      <c r="AC1274" s="222" t="e">
        <f t="shared" si="556"/>
        <v>#DIV/0!</v>
      </c>
      <c r="AD1274" s="220" t="e">
        <f t="shared" si="547"/>
        <v>#NUM!</v>
      </c>
      <c r="AE1274" s="223" t="e">
        <f t="shared" si="548"/>
        <v>#NUM!</v>
      </c>
      <c r="AF1274" s="223" t="e">
        <f t="shared" si="549"/>
        <v>#NUM!</v>
      </c>
      <c r="AG1274" s="222" t="e">
        <f t="shared" si="550"/>
        <v>#NUM!</v>
      </c>
      <c r="AI1274" s="220" t="e">
        <f t="shared" si="551"/>
        <v>#DIV/0!</v>
      </c>
      <c r="AJ1274" s="222" t="e">
        <f t="shared" si="552"/>
        <v>#DIV/0!</v>
      </c>
      <c r="AK1274" s="222" t="e">
        <f t="shared" si="553"/>
        <v>#DIV/0!</v>
      </c>
      <c r="AL1274" s="222" t="e">
        <f t="shared" si="554"/>
        <v>#DIV/0!</v>
      </c>
    </row>
    <row r="1275" spans="1:38" s="88" customFormat="1" ht="30" hidden="1" customHeight="1">
      <c r="A1275" s="88">
        <f>'CONSTRUCTION COST ESTIMATE'!A1275</f>
        <v>0</v>
      </c>
      <c r="B1275" s="91">
        <f>'CONSTRUCTION COST ESTIMATE'!B1275</f>
        <v>671.00199999999995</v>
      </c>
      <c r="C1275" s="92" t="str">
        <f>'CONSTRUCTION COST ESTIMATE'!C1275</f>
        <v>24 INCH X 36 INCH X 24 INCH B 100 PULL BOX</v>
      </c>
      <c r="D1275" s="93" t="str">
        <f>'CONSTRUCTION COST ESTIMATE'!BB1275</f>
        <v>EA</v>
      </c>
      <c r="E1275" s="94">
        <f>'CONSTRUCTION COST ESTIMATE'!BA1275</f>
        <v>0</v>
      </c>
      <c r="F1275" s="220">
        <f>'CONSTRUCTION COST ESTIMATE'!BC1275</f>
        <v>0</v>
      </c>
      <c r="G1275" s="221">
        <f>'CONSTRUCTION COST ESTIMATE'!BD1275</f>
        <v>0</v>
      </c>
      <c r="H1275" s="220"/>
      <c r="I1275" s="220">
        <f t="shared" si="537"/>
        <v>0</v>
      </c>
      <c r="J1275" s="220"/>
      <c r="K1275" s="220">
        <f t="shared" si="538"/>
        <v>0</v>
      </c>
      <c r="L1275" s="220"/>
      <c r="M1275" s="220">
        <f t="shared" si="539"/>
        <v>0</v>
      </c>
      <c r="N1275" s="220"/>
      <c r="O1275" s="220">
        <f t="shared" si="540"/>
        <v>0</v>
      </c>
      <c r="P1275" s="220"/>
      <c r="Q1275" s="220">
        <f t="shared" si="541"/>
        <v>0</v>
      </c>
      <c r="R1275" s="220"/>
      <c r="S1275" s="220">
        <f t="shared" si="542"/>
        <v>0</v>
      </c>
      <c r="T1275" s="220"/>
      <c r="U1275" s="220">
        <f t="shared" si="543"/>
        <v>0</v>
      </c>
      <c r="V1275" s="220"/>
      <c r="W1275" s="220">
        <f t="shared" si="544"/>
        <v>0</v>
      </c>
      <c r="X1275" s="220"/>
      <c r="Y1275" s="220">
        <f t="shared" si="545"/>
        <v>0</v>
      </c>
      <c r="Z1275" s="220"/>
      <c r="AA1275" s="220">
        <f t="shared" si="546"/>
        <v>0</v>
      </c>
      <c r="AC1275" s="222" t="e">
        <f t="shared" si="556"/>
        <v>#DIV/0!</v>
      </c>
      <c r="AD1275" s="220" t="e">
        <f t="shared" si="547"/>
        <v>#NUM!</v>
      </c>
      <c r="AE1275" s="223" t="e">
        <f t="shared" si="548"/>
        <v>#NUM!</v>
      </c>
      <c r="AF1275" s="223" t="e">
        <f t="shared" si="549"/>
        <v>#NUM!</v>
      </c>
      <c r="AG1275" s="222" t="e">
        <f t="shared" si="550"/>
        <v>#NUM!</v>
      </c>
      <c r="AI1275" s="220" t="e">
        <f t="shared" si="551"/>
        <v>#DIV/0!</v>
      </c>
      <c r="AJ1275" s="222" t="e">
        <f t="shared" si="552"/>
        <v>#DIV/0!</v>
      </c>
      <c r="AK1275" s="222" t="e">
        <f t="shared" si="553"/>
        <v>#DIV/0!</v>
      </c>
      <c r="AL1275" s="222" t="e">
        <f t="shared" si="554"/>
        <v>#DIV/0!</v>
      </c>
    </row>
    <row r="1276" spans="1:38" s="88" customFormat="1" ht="30" hidden="1" customHeight="1">
      <c r="A1276" s="88">
        <f>'CONSTRUCTION COST ESTIMATE'!A1276</f>
        <v>0</v>
      </c>
      <c r="B1276" s="91">
        <f>'CONSTRUCTION COST ESTIMATE'!B1276</f>
        <v>671.00300000000004</v>
      </c>
      <c r="C1276" s="92" t="str">
        <f>'CONSTRUCTION COST ESTIMATE'!C1276</f>
        <v>3 FOOT X 7 FOOT X 4 FOOT NV ENERGY PULL BOX</v>
      </c>
      <c r="D1276" s="93" t="str">
        <f>'CONSTRUCTION COST ESTIMATE'!BB1276</f>
        <v>EA</v>
      </c>
      <c r="E1276" s="94">
        <f>'CONSTRUCTION COST ESTIMATE'!BA1276</f>
        <v>0</v>
      </c>
      <c r="F1276" s="220">
        <f>'CONSTRUCTION COST ESTIMATE'!BC1276</f>
        <v>0</v>
      </c>
      <c r="G1276" s="221">
        <f>'CONSTRUCTION COST ESTIMATE'!BD1276</f>
        <v>0</v>
      </c>
      <c r="H1276" s="220"/>
      <c r="I1276" s="220">
        <f t="shared" si="537"/>
        <v>0</v>
      </c>
      <c r="J1276" s="220"/>
      <c r="K1276" s="220">
        <f t="shared" si="538"/>
        <v>0</v>
      </c>
      <c r="L1276" s="220"/>
      <c r="M1276" s="220">
        <f t="shared" si="539"/>
        <v>0</v>
      </c>
      <c r="N1276" s="220"/>
      <c r="O1276" s="220">
        <f t="shared" si="540"/>
        <v>0</v>
      </c>
      <c r="P1276" s="220"/>
      <c r="Q1276" s="220">
        <f t="shared" si="541"/>
        <v>0</v>
      </c>
      <c r="R1276" s="220"/>
      <c r="S1276" s="220">
        <f t="shared" si="542"/>
        <v>0</v>
      </c>
      <c r="T1276" s="220"/>
      <c r="U1276" s="220">
        <f t="shared" si="543"/>
        <v>0</v>
      </c>
      <c r="V1276" s="220"/>
      <c r="W1276" s="220">
        <f t="shared" si="544"/>
        <v>0</v>
      </c>
      <c r="X1276" s="220"/>
      <c r="Y1276" s="220">
        <f t="shared" si="545"/>
        <v>0</v>
      </c>
      <c r="Z1276" s="220"/>
      <c r="AA1276" s="220">
        <f t="shared" si="546"/>
        <v>0</v>
      </c>
      <c r="AC1276" s="222" t="e">
        <f t="shared" si="556"/>
        <v>#DIV/0!</v>
      </c>
      <c r="AD1276" s="220" t="e">
        <f t="shared" si="547"/>
        <v>#NUM!</v>
      </c>
      <c r="AE1276" s="223" t="e">
        <f t="shared" si="548"/>
        <v>#NUM!</v>
      </c>
      <c r="AF1276" s="223" t="e">
        <f t="shared" si="549"/>
        <v>#NUM!</v>
      </c>
      <c r="AG1276" s="222" t="e">
        <f t="shared" si="550"/>
        <v>#NUM!</v>
      </c>
      <c r="AI1276" s="220" t="e">
        <f t="shared" si="551"/>
        <v>#DIV/0!</v>
      </c>
      <c r="AJ1276" s="222" t="e">
        <f t="shared" si="552"/>
        <v>#DIV/0!</v>
      </c>
      <c r="AK1276" s="222" t="e">
        <f t="shared" si="553"/>
        <v>#DIV/0!</v>
      </c>
      <c r="AL1276" s="222" t="e">
        <f t="shared" si="554"/>
        <v>#DIV/0!</v>
      </c>
    </row>
    <row r="1277" spans="1:38" s="88" customFormat="1" ht="30" hidden="1" customHeight="1">
      <c r="A1277" s="88">
        <f>'CONSTRUCTION COST ESTIMATE'!A1277</f>
        <v>0</v>
      </c>
      <c r="B1277" s="91">
        <f>'CONSTRUCTION COST ESTIMATE'!B1277</f>
        <v>671.00400000000002</v>
      </c>
      <c r="C1277" s="92" t="str">
        <f>'CONSTRUCTION COST ESTIMATE'!C1277</f>
        <v>5 FOOT X 6 FOOT X 7 FOOT NV ENERGY PULL BOX</v>
      </c>
      <c r="D1277" s="93" t="str">
        <f>'CONSTRUCTION COST ESTIMATE'!BB1277</f>
        <v>EA</v>
      </c>
      <c r="E1277" s="94">
        <f>'CONSTRUCTION COST ESTIMATE'!BA1277</f>
        <v>0</v>
      </c>
      <c r="F1277" s="220">
        <f>'CONSTRUCTION COST ESTIMATE'!BC1277</f>
        <v>0</v>
      </c>
      <c r="G1277" s="221">
        <f>'CONSTRUCTION COST ESTIMATE'!BD1277</f>
        <v>0</v>
      </c>
      <c r="H1277" s="220"/>
      <c r="I1277" s="220">
        <f t="shared" si="537"/>
        <v>0</v>
      </c>
      <c r="J1277" s="220"/>
      <c r="K1277" s="220">
        <f t="shared" si="538"/>
        <v>0</v>
      </c>
      <c r="L1277" s="220"/>
      <c r="M1277" s="220">
        <f t="shared" si="539"/>
        <v>0</v>
      </c>
      <c r="N1277" s="220"/>
      <c r="O1277" s="220">
        <f t="shared" si="540"/>
        <v>0</v>
      </c>
      <c r="P1277" s="220"/>
      <c r="Q1277" s="220">
        <f t="shared" si="541"/>
        <v>0</v>
      </c>
      <c r="R1277" s="220"/>
      <c r="S1277" s="220">
        <f t="shared" si="542"/>
        <v>0</v>
      </c>
      <c r="T1277" s="220"/>
      <c r="U1277" s="220">
        <f t="shared" si="543"/>
        <v>0</v>
      </c>
      <c r="V1277" s="220"/>
      <c r="W1277" s="220">
        <f t="shared" si="544"/>
        <v>0</v>
      </c>
      <c r="X1277" s="220"/>
      <c r="Y1277" s="220">
        <f t="shared" si="545"/>
        <v>0</v>
      </c>
      <c r="Z1277" s="220"/>
      <c r="AA1277" s="220">
        <f t="shared" si="546"/>
        <v>0</v>
      </c>
      <c r="AC1277" s="222" t="e">
        <f t="shared" si="556"/>
        <v>#DIV/0!</v>
      </c>
      <c r="AD1277" s="220" t="e">
        <f t="shared" si="547"/>
        <v>#NUM!</v>
      </c>
      <c r="AE1277" s="223" t="e">
        <f t="shared" si="548"/>
        <v>#NUM!</v>
      </c>
      <c r="AF1277" s="223" t="e">
        <f t="shared" si="549"/>
        <v>#NUM!</v>
      </c>
      <c r="AG1277" s="222" t="e">
        <f t="shared" si="550"/>
        <v>#NUM!</v>
      </c>
      <c r="AI1277" s="220" t="e">
        <f t="shared" si="551"/>
        <v>#DIV/0!</v>
      </c>
      <c r="AJ1277" s="222" t="e">
        <f t="shared" si="552"/>
        <v>#DIV/0!</v>
      </c>
      <c r="AK1277" s="222" t="e">
        <f t="shared" si="553"/>
        <v>#DIV/0!</v>
      </c>
      <c r="AL1277" s="222" t="e">
        <f t="shared" si="554"/>
        <v>#DIV/0!</v>
      </c>
    </row>
    <row r="1278" spans="1:38" s="88" customFormat="1" ht="30" hidden="1" customHeight="1">
      <c r="A1278" s="88">
        <f>'CONSTRUCTION COST ESTIMATE'!A1278</f>
        <v>0</v>
      </c>
      <c r="B1278" s="91">
        <f>'CONSTRUCTION COST ESTIMATE'!B1278</f>
        <v>671.005</v>
      </c>
      <c r="C1278" s="92" t="str">
        <f>'CONSTRUCTION COST ESTIMATE'!C1278</f>
        <v>T-200 ZAYO PULL BOX</v>
      </c>
      <c r="D1278" s="93" t="str">
        <f>'CONSTRUCTION COST ESTIMATE'!BB1278</f>
        <v>EA</v>
      </c>
      <c r="E1278" s="94">
        <f>'CONSTRUCTION COST ESTIMATE'!BA1278</f>
        <v>0</v>
      </c>
      <c r="F1278" s="220">
        <f>'CONSTRUCTION COST ESTIMATE'!BC1278</f>
        <v>0</v>
      </c>
      <c r="G1278" s="221">
        <f>'CONSTRUCTION COST ESTIMATE'!BD1278</f>
        <v>0</v>
      </c>
      <c r="H1278" s="220"/>
      <c r="I1278" s="220">
        <f t="shared" si="537"/>
        <v>0</v>
      </c>
      <c r="J1278" s="220"/>
      <c r="K1278" s="220">
        <f t="shared" si="538"/>
        <v>0</v>
      </c>
      <c r="L1278" s="220"/>
      <c r="M1278" s="220">
        <f t="shared" si="539"/>
        <v>0</v>
      </c>
      <c r="N1278" s="220"/>
      <c r="O1278" s="220">
        <f t="shared" si="540"/>
        <v>0</v>
      </c>
      <c r="P1278" s="220"/>
      <c r="Q1278" s="220">
        <f t="shared" si="541"/>
        <v>0</v>
      </c>
      <c r="R1278" s="220"/>
      <c r="S1278" s="220">
        <f t="shared" si="542"/>
        <v>0</v>
      </c>
      <c r="T1278" s="220"/>
      <c r="U1278" s="220">
        <f t="shared" si="543"/>
        <v>0</v>
      </c>
      <c r="V1278" s="220"/>
      <c r="W1278" s="220">
        <f t="shared" si="544"/>
        <v>0</v>
      </c>
      <c r="X1278" s="220"/>
      <c r="Y1278" s="220">
        <f t="shared" si="545"/>
        <v>0</v>
      </c>
      <c r="Z1278" s="220"/>
      <c r="AA1278" s="220">
        <f t="shared" si="546"/>
        <v>0</v>
      </c>
      <c r="AC1278" s="222" t="e">
        <f t="shared" si="556"/>
        <v>#DIV/0!</v>
      </c>
      <c r="AD1278" s="220" t="e">
        <f t="shared" si="547"/>
        <v>#NUM!</v>
      </c>
      <c r="AE1278" s="223" t="e">
        <f t="shared" si="548"/>
        <v>#NUM!</v>
      </c>
      <c r="AF1278" s="223" t="e">
        <f t="shared" si="549"/>
        <v>#NUM!</v>
      </c>
      <c r="AG1278" s="222" t="e">
        <f t="shared" si="550"/>
        <v>#NUM!</v>
      </c>
      <c r="AI1278" s="220" t="e">
        <f t="shared" si="551"/>
        <v>#DIV/0!</v>
      </c>
      <c r="AJ1278" s="222" t="e">
        <f t="shared" si="552"/>
        <v>#DIV/0!</v>
      </c>
      <c r="AK1278" s="222" t="e">
        <f t="shared" si="553"/>
        <v>#DIV/0!</v>
      </c>
      <c r="AL1278" s="222" t="e">
        <f t="shared" si="554"/>
        <v>#DIV/0!</v>
      </c>
    </row>
    <row r="1279" spans="1:38" s="88" customFormat="1" ht="30" hidden="1" customHeight="1">
      <c r="A1279" s="88">
        <f>'CONSTRUCTION COST ESTIMATE'!A1279</f>
        <v>0</v>
      </c>
      <c r="B1279" s="91">
        <f>'CONSTRUCTION COST ESTIMATE'!B1279</f>
        <v>671.00599999999997</v>
      </c>
      <c r="C1279" s="92" t="str">
        <f>'CONSTRUCTION COST ESTIMATE'!C1279</f>
        <v>ADJUST PULL BOX TO GRADE</v>
      </c>
      <c r="D1279" s="93" t="str">
        <f>'CONSTRUCTION COST ESTIMATE'!BB1279</f>
        <v>EA</v>
      </c>
      <c r="E1279" s="94">
        <f>'CONSTRUCTION COST ESTIMATE'!BA1279</f>
        <v>0</v>
      </c>
      <c r="F1279" s="220">
        <f>'CONSTRUCTION COST ESTIMATE'!BC1279</f>
        <v>0</v>
      </c>
      <c r="G1279" s="221">
        <f>'CONSTRUCTION COST ESTIMATE'!BD1279</f>
        <v>0</v>
      </c>
      <c r="H1279" s="220"/>
      <c r="I1279" s="220">
        <f t="shared" si="537"/>
        <v>0</v>
      </c>
      <c r="J1279" s="220"/>
      <c r="K1279" s="220">
        <f t="shared" si="538"/>
        <v>0</v>
      </c>
      <c r="L1279" s="220"/>
      <c r="M1279" s="220">
        <f t="shared" si="539"/>
        <v>0</v>
      </c>
      <c r="N1279" s="220"/>
      <c r="O1279" s="220">
        <f t="shared" si="540"/>
        <v>0</v>
      </c>
      <c r="P1279" s="220"/>
      <c r="Q1279" s="220">
        <f t="shared" si="541"/>
        <v>0</v>
      </c>
      <c r="R1279" s="220"/>
      <c r="S1279" s="220">
        <f t="shared" si="542"/>
        <v>0</v>
      </c>
      <c r="T1279" s="220"/>
      <c r="U1279" s="220">
        <f t="shared" si="543"/>
        <v>0</v>
      </c>
      <c r="V1279" s="220"/>
      <c r="W1279" s="220">
        <f t="shared" si="544"/>
        <v>0</v>
      </c>
      <c r="X1279" s="220"/>
      <c r="Y1279" s="220">
        <f t="shared" si="545"/>
        <v>0</v>
      </c>
      <c r="Z1279" s="220"/>
      <c r="AA1279" s="220">
        <f t="shared" si="546"/>
        <v>0</v>
      </c>
      <c r="AC1279" s="222" t="e">
        <f t="shared" si="556"/>
        <v>#DIV/0!</v>
      </c>
      <c r="AD1279" s="220" t="e">
        <f t="shared" si="547"/>
        <v>#NUM!</v>
      </c>
      <c r="AE1279" s="223" t="e">
        <f t="shared" si="548"/>
        <v>#NUM!</v>
      </c>
      <c r="AF1279" s="223" t="e">
        <f t="shared" si="549"/>
        <v>#NUM!</v>
      </c>
      <c r="AG1279" s="222" t="e">
        <f t="shared" si="550"/>
        <v>#NUM!</v>
      </c>
      <c r="AI1279" s="220" t="e">
        <f t="shared" si="551"/>
        <v>#DIV/0!</v>
      </c>
      <c r="AJ1279" s="222" t="e">
        <f t="shared" si="552"/>
        <v>#DIV/0!</v>
      </c>
      <c r="AK1279" s="222" t="e">
        <f t="shared" si="553"/>
        <v>#DIV/0!</v>
      </c>
      <c r="AL1279" s="222" t="e">
        <f t="shared" si="554"/>
        <v>#DIV/0!</v>
      </c>
    </row>
    <row r="1280" spans="1:38" s="88" customFormat="1" ht="30" hidden="1" customHeight="1">
      <c r="A1280" s="88">
        <f>'CONSTRUCTION COST ESTIMATE'!A1280</f>
        <v>0</v>
      </c>
      <c r="B1280" s="91">
        <f>'CONSTRUCTION COST ESTIMATE'!B1280</f>
        <v>671.00699999999995</v>
      </c>
      <c r="C1280" s="92" t="str">
        <f>'CONSTRUCTION COST ESTIMATE'!C1280</f>
        <v>REMOVE NV ENERGY RS-37</v>
      </c>
      <c r="D1280" s="93" t="str">
        <f>'CONSTRUCTION COST ESTIMATE'!BB1280</f>
        <v>EA</v>
      </c>
      <c r="E1280" s="94">
        <f>'CONSTRUCTION COST ESTIMATE'!BA1280</f>
        <v>0</v>
      </c>
      <c r="F1280" s="220">
        <f>'CONSTRUCTION COST ESTIMATE'!BC1280</f>
        <v>0</v>
      </c>
      <c r="G1280" s="221">
        <f>'CONSTRUCTION COST ESTIMATE'!BD1280</f>
        <v>0</v>
      </c>
      <c r="H1280" s="220"/>
      <c r="I1280" s="220">
        <f t="shared" si="537"/>
        <v>0</v>
      </c>
      <c r="J1280" s="220"/>
      <c r="K1280" s="220">
        <f t="shared" si="538"/>
        <v>0</v>
      </c>
      <c r="L1280" s="220"/>
      <c r="M1280" s="220">
        <f t="shared" si="539"/>
        <v>0</v>
      </c>
      <c r="N1280" s="220"/>
      <c r="O1280" s="220">
        <f t="shared" si="540"/>
        <v>0</v>
      </c>
      <c r="P1280" s="220"/>
      <c r="Q1280" s="220">
        <f t="shared" si="541"/>
        <v>0</v>
      </c>
      <c r="R1280" s="220"/>
      <c r="S1280" s="220">
        <f t="shared" si="542"/>
        <v>0</v>
      </c>
      <c r="T1280" s="220"/>
      <c r="U1280" s="220">
        <f t="shared" si="543"/>
        <v>0</v>
      </c>
      <c r="V1280" s="220"/>
      <c r="W1280" s="220">
        <f t="shared" si="544"/>
        <v>0</v>
      </c>
      <c r="X1280" s="220"/>
      <c r="Y1280" s="220">
        <f t="shared" si="545"/>
        <v>0</v>
      </c>
      <c r="Z1280" s="220"/>
      <c r="AA1280" s="220">
        <f t="shared" si="546"/>
        <v>0</v>
      </c>
      <c r="AC1280" s="222" t="e">
        <f t="shared" si="556"/>
        <v>#DIV/0!</v>
      </c>
      <c r="AD1280" s="220" t="e">
        <f t="shared" si="547"/>
        <v>#NUM!</v>
      </c>
      <c r="AE1280" s="223" t="e">
        <f t="shared" si="548"/>
        <v>#NUM!</v>
      </c>
      <c r="AF1280" s="223" t="e">
        <f t="shared" si="549"/>
        <v>#NUM!</v>
      </c>
      <c r="AG1280" s="222" t="e">
        <f t="shared" si="550"/>
        <v>#NUM!</v>
      </c>
      <c r="AI1280" s="220" t="e">
        <f t="shared" si="551"/>
        <v>#DIV/0!</v>
      </c>
      <c r="AJ1280" s="222" t="e">
        <f t="shared" si="552"/>
        <v>#DIV/0!</v>
      </c>
      <c r="AK1280" s="222" t="e">
        <f t="shared" si="553"/>
        <v>#DIV/0!</v>
      </c>
      <c r="AL1280" s="222" t="e">
        <f t="shared" si="554"/>
        <v>#DIV/0!</v>
      </c>
    </row>
    <row r="1281" spans="1:40" s="88" customFormat="1" ht="30" hidden="1" customHeight="1">
      <c r="A1281" s="88">
        <f>'CONSTRUCTION COST ESTIMATE'!A1281</f>
        <v>0</v>
      </c>
      <c r="B1281" s="91">
        <f>'CONSTRUCTION COST ESTIMATE'!B1281</f>
        <v>671.00800000000004</v>
      </c>
      <c r="C1281" s="92" t="str">
        <f>'CONSTRUCTION COST ESTIMATE'!C1281</f>
        <v>REMOVE NV ENERGY RS-46</v>
      </c>
      <c r="D1281" s="93" t="str">
        <f>'CONSTRUCTION COST ESTIMATE'!BB1281</f>
        <v>EA</v>
      </c>
      <c r="E1281" s="94">
        <f>'CONSTRUCTION COST ESTIMATE'!BA1281</f>
        <v>0</v>
      </c>
      <c r="F1281" s="220">
        <f>'CONSTRUCTION COST ESTIMATE'!BC1281</f>
        <v>0</v>
      </c>
      <c r="G1281" s="221">
        <f>'CONSTRUCTION COST ESTIMATE'!BD1281</f>
        <v>0</v>
      </c>
      <c r="H1281" s="220"/>
      <c r="I1281" s="220">
        <f t="shared" si="537"/>
        <v>0</v>
      </c>
      <c r="J1281" s="220"/>
      <c r="K1281" s="220">
        <f t="shared" si="538"/>
        <v>0</v>
      </c>
      <c r="L1281" s="220"/>
      <c r="M1281" s="220">
        <f t="shared" si="539"/>
        <v>0</v>
      </c>
      <c r="N1281" s="220"/>
      <c r="O1281" s="220">
        <f t="shared" si="540"/>
        <v>0</v>
      </c>
      <c r="P1281" s="220"/>
      <c r="Q1281" s="220">
        <f t="shared" si="541"/>
        <v>0</v>
      </c>
      <c r="R1281" s="220"/>
      <c r="S1281" s="220">
        <f t="shared" si="542"/>
        <v>0</v>
      </c>
      <c r="T1281" s="220"/>
      <c r="U1281" s="220">
        <f t="shared" si="543"/>
        <v>0</v>
      </c>
      <c r="V1281" s="220"/>
      <c r="W1281" s="220">
        <f t="shared" si="544"/>
        <v>0</v>
      </c>
      <c r="X1281" s="220"/>
      <c r="Y1281" s="220">
        <f t="shared" si="545"/>
        <v>0</v>
      </c>
      <c r="Z1281" s="220"/>
      <c r="AA1281" s="220">
        <f t="shared" si="546"/>
        <v>0</v>
      </c>
      <c r="AC1281" s="222" t="e">
        <f t="shared" si="556"/>
        <v>#DIV/0!</v>
      </c>
      <c r="AD1281" s="220" t="e">
        <f t="shared" si="547"/>
        <v>#NUM!</v>
      </c>
      <c r="AE1281" s="223" t="e">
        <f t="shared" si="548"/>
        <v>#NUM!</v>
      </c>
      <c r="AF1281" s="223" t="e">
        <f t="shared" si="549"/>
        <v>#NUM!</v>
      </c>
      <c r="AG1281" s="222" t="e">
        <f t="shared" si="550"/>
        <v>#NUM!</v>
      </c>
      <c r="AI1281" s="220" t="e">
        <f t="shared" si="551"/>
        <v>#DIV/0!</v>
      </c>
      <c r="AJ1281" s="222" t="e">
        <f t="shared" si="552"/>
        <v>#DIV/0!</v>
      </c>
      <c r="AK1281" s="222" t="e">
        <f t="shared" si="553"/>
        <v>#DIV/0!</v>
      </c>
      <c r="AL1281" s="222" t="e">
        <f t="shared" si="554"/>
        <v>#DIV/0!</v>
      </c>
    </row>
    <row r="1282" spans="1:40" s="88" customFormat="1" ht="30" customHeight="1">
      <c r="A1282" s="237" t="str">
        <f>'CONSTRUCTION COST ESTIMATE'!A1282</f>
        <v>SP 672</v>
      </c>
      <c r="B1282" s="140"/>
      <c r="C1282" s="136" t="str">
        <f>'CONSTRUCTION COST ESTIMATE'!C1282</f>
        <v>TRAIL LIGHTING</v>
      </c>
      <c r="D1282" s="135"/>
      <c r="E1282" s="137"/>
      <c r="F1282" s="138"/>
      <c r="G1282" s="238"/>
      <c r="H1282" s="138"/>
      <c r="I1282" s="138"/>
      <c r="J1282" s="138"/>
      <c r="K1282" s="138"/>
      <c r="L1282" s="138"/>
      <c r="M1282" s="138"/>
      <c r="N1282" s="138"/>
      <c r="O1282" s="138"/>
      <c r="P1282" s="138"/>
      <c r="Q1282" s="138"/>
      <c r="R1282" s="138"/>
      <c r="S1282" s="138"/>
      <c r="T1282" s="138"/>
      <c r="U1282" s="138"/>
      <c r="V1282" s="138"/>
      <c r="W1282" s="138"/>
      <c r="X1282" s="138"/>
      <c r="Y1282" s="138"/>
      <c r="Z1282" s="138"/>
      <c r="AA1282" s="138"/>
      <c r="AB1282" s="239"/>
      <c r="AC1282" s="240"/>
      <c r="AD1282" s="241"/>
      <c r="AE1282" s="242"/>
      <c r="AF1282" s="242"/>
      <c r="AG1282" s="240"/>
      <c r="AH1282" s="239"/>
      <c r="AI1282" s="241"/>
      <c r="AJ1282" s="240"/>
      <c r="AK1282" s="240"/>
      <c r="AL1282" s="240"/>
      <c r="AN1282" s="139" t="s">
        <v>1447</v>
      </c>
    </row>
    <row r="1283" spans="1:40" s="88" customFormat="1" ht="30" hidden="1" customHeight="1">
      <c r="A1283" s="88">
        <f>'CONSTRUCTION COST ESTIMATE'!A1283</f>
        <v>0</v>
      </c>
      <c r="B1283" s="91">
        <f>'CONSTRUCTION COST ESTIMATE'!B1283</f>
        <v>672.00049999999999</v>
      </c>
      <c r="C1283" s="92" t="str">
        <f>'CONSTRUCTION COST ESTIMATE'!C1283</f>
        <v>PVC CONDUIT (1.25 INCH)</v>
      </c>
      <c r="D1283" s="93" t="str">
        <f>'CONSTRUCTION COST ESTIMATE'!BB1283</f>
        <v>LF</v>
      </c>
      <c r="E1283" s="94">
        <f>'CONSTRUCTION COST ESTIMATE'!BA1283</f>
        <v>0</v>
      </c>
      <c r="F1283" s="220">
        <f>'CONSTRUCTION COST ESTIMATE'!BC1283</f>
        <v>0</v>
      </c>
      <c r="G1283" s="221">
        <f>'CONSTRUCTION COST ESTIMATE'!BD1283</f>
        <v>0</v>
      </c>
      <c r="H1283" s="220"/>
      <c r="I1283" s="220">
        <f t="shared" si="537"/>
        <v>0</v>
      </c>
      <c r="J1283" s="220"/>
      <c r="K1283" s="220">
        <f t="shared" si="538"/>
        <v>0</v>
      </c>
      <c r="L1283" s="220"/>
      <c r="M1283" s="220">
        <f t="shared" si="539"/>
        <v>0</v>
      </c>
      <c r="N1283" s="220"/>
      <c r="O1283" s="220">
        <f t="shared" si="540"/>
        <v>0</v>
      </c>
      <c r="P1283" s="220"/>
      <c r="Q1283" s="220">
        <f t="shared" si="541"/>
        <v>0</v>
      </c>
      <c r="R1283" s="220"/>
      <c r="S1283" s="220">
        <f t="shared" si="542"/>
        <v>0</v>
      </c>
      <c r="T1283" s="220"/>
      <c r="U1283" s="220">
        <f t="shared" si="543"/>
        <v>0</v>
      </c>
      <c r="V1283" s="220"/>
      <c r="W1283" s="220">
        <f t="shared" si="544"/>
        <v>0</v>
      </c>
      <c r="X1283" s="220"/>
      <c r="Y1283" s="220">
        <f t="shared" si="545"/>
        <v>0</v>
      </c>
      <c r="Z1283" s="220"/>
      <c r="AA1283" s="220">
        <f t="shared" si="546"/>
        <v>0</v>
      </c>
      <c r="AC1283" s="222" t="e">
        <f t="shared" ref="AC1283:AC1297" si="557">I1283/$I$1460</f>
        <v>#DIV/0!</v>
      </c>
      <c r="AD1283" s="220" t="e">
        <f t="shared" si="547"/>
        <v>#NUM!</v>
      </c>
      <c r="AE1283" s="223" t="e">
        <f t="shared" si="548"/>
        <v>#NUM!</v>
      </c>
      <c r="AF1283" s="223" t="e">
        <f t="shared" si="549"/>
        <v>#NUM!</v>
      </c>
      <c r="AG1283" s="222" t="e">
        <f t="shared" si="550"/>
        <v>#NUM!</v>
      </c>
      <c r="AI1283" s="220" t="e">
        <f t="shared" si="551"/>
        <v>#DIV/0!</v>
      </c>
      <c r="AJ1283" s="222" t="e">
        <f t="shared" si="552"/>
        <v>#DIV/0!</v>
      </c>
      <c r="AK1283" s="222" t="e">
        <f t="shared" si="553"/>
        <v>#DIV/0!</v>
      </c>
      <c r="AL1283" s="222" t="e">
        <f t="shared" si="554"/>
        <v>#DIV/0!</v>
      </c>
    </row>
    <row r="1284" spans="1:40" s="88" customFormat="1" ht="30" hidden="1" customHeight="1">
      <c r="A1284" s="88">
        <f>'CONSTRUCTION COST ESTIMATE'!A1284</f>
        <v>0</v>
      </c>
      <c r="B1284" s="91">
        <f>'CONSTRUCTION COST ESTIMATE'!B1284</f>
        <v>672.00099999999998</v>
      </c>
      <c r="C1284" s="92" t="str">
        <f>'CONSTRUCTION COST ESTIMATE'!C1284</f>
        <v>PVC CONDUIT (1.5 INCH)</v>
      </c>
      <c r="D1284" s="93" t="str">
        <f>'CONSTRUCTION COST ESTIMATE'!BB1284</f>
        <v>LF</v>
      </c>
      <c r="E1284" s="94">
        <f>'CONSTRUCTION COST ESTIMATE'!BA1284</f>
        <v>0</v>
      </c>
      <c r="F1284" s="220">
        <f>'CONSTRUCTION COST ESTIMATE'!BC1284</f>
        <v>0</v>
      </c>
      <c r="G1284" s="221">
        <f>'CONSTRUCTION COST ESTIMATE'!BD1284</f>
        <v>0</v>
      </c>
      <c r="H1284" s="220"/>
      <c r="I1284" s="220">
        <f t="shared" si="537"/>
        <v>0</v>
      </c>
      <c r="J1284" s="220"/>
      <c r="K1284" s="220">
        <f t="shared" si="538"/>
        <v>0</v>
      </c>
      <c r="L1284" s="220"/>
      <c r="M1284" s="220">
        <f t="shared" si="539"/>
        <v>0</v>
      </c>
      <c r="N1284" s="220"/>
      <c r="O1284" s="220">
        <f t="shared" si="540"/>
        <v>0</v>
      </c>
      <c r="P1284" s="220"/>
      <c r="Q1284" s="220">
        <f t="shared" si="541"/>
        <v>0</v>
      </c>
      <c r="R1284" s="220"/>
      <c r="S1284" s="220">
        <f t="shared" si="542"/>
        <v>0</v>
      </c>
      <c r="T1284" s="220"/>
      <c r="U1284" s="220">
        <f t="shared" si="543"/>
        <v>0</v>
      </c>
      <c r="V1284" s="220"/>
      <c r="W1284" s="220">
        <f t="shared" si="544"/>
        <v>0</v>
      </c>
      <c r="X1284" s="220"/>
      <c r="Y1284" s="220">
        <f t="shared" si="545"/>
        <v>0</v>
      </c>
      <c r="Z1284" s="220"/>
      <c r="AA1284" s="220">
        <f t="shared" si="546"/>
        <v>0</v>
      </c>
      <c r="AC1284" s="222" t="e">
        <f t="shared" si="557"/>
        <v>#DIV/0!</v>
      </c>
      <c r="AD1284" s="220" t="e">
        <f t="shared" si="547"/>
        <v>#NUM!</v>
      </c>
      <c r="AE1284" s="223" t="e">
        <f t="shared" si="548"/>
        <v>#NUM!</v>
      </c>
      <c r="AF1284" s="223" t="e">
        <f t="shared" si="549"/>
        <v>#NUM!</v>
      </c>
      <c r="AG1284" s="222" t="e">
        <f t="shared" si="550"/>
        <v>#NUM!</v>
      </c>
      <c r="AI1284" s="220" t="e">
        <f t="shared" si="551"/>
        <v>#DIV/0!</v>
      </c>
      <c r="AJ1284" s="222" t="e">
        <f t="shared" si="552"/>
        <v>#DIV/0!</v>
      </c>
      <c r="AK1284" s="222" t="e">
        <f t="shared" si="553"/>
        <v>#DIV/0!</v>
      </c>
      <c r="AL1284" s="222" t="e">
        <f t="shared" si="554"/>
        <v>#DIV/0!</v>
      </c>
    </row>
    <row r="1285" spans="1:40" s="88" customFormat="1" ht="30" hidden="1" customHeight="1">
      <c r="A1285" s="88">
        <f>'CONSTRUCTION COST ESTIMATE'!A1285</f>
        <v>0</v>
      </c>
      <c r="B1285" s="91">
        <f>'CONSTRUCTION COST ESTIMATE'!B1285</f>
        <v>672.00199999999995</v>
      </c>
      <c r="C1285" s="92" t="str">
        <f>'CONSTRUCTION COST ESTIMATE'!C1285</f>
        <v>PVC CONDUIT (2 INCH)</v>
      </c>
      <c r="D1285" s="93" t="str">
        <f>'CONSTRUCTION COST ESTIMATE'!BB1285</f>
        <v>LF</v>
      </c>
      <c r="E1285" s="94">
        <f>'CONSTRUCTION COST ESTIMATE'!BA1285</f>
        <v>0</v>
      </c>
      <c r="F1285" s="220">
        <f>'CONSTRUCTION COST ESTIMATE'!BC1285</f>
        <v>0</v>
      </c>
      <c r="G1285" s="221">
        <f>'CONSTRUCTION COST ESTIMATE'!BD1285</f>
        <v>0</v>
      </c>
      <c r="H1285" s="220"/>
      <c r="I1285" s="220">
        <f t="shared" si="537"/>
        <v>0</v>
      </c>
      <c r="J1285" s="220"/>
      <c r="K1285" s="220">
        <f t="shared" si="538"/>
        <v>0</v>
      </c>
      <c r="L1285" s="220"/>
      <c r="M1285" s="220">
        <f t="shared" si="539"/>
        <v>0</v>
      </c>
      <c r="N1285" s="220"/>
      <c r="O1285" s="220">
        <f t="shared" si="540"/>
        <v>0</v>
      </c>
      <c r="P1285" s="220"/>
      <c r="Q1285" s="220">
        <f t="shared" si="541"/>
        <v>0</v>
      </c>
      <c r="R1285" s="220"/>
      <c r="S1285" s="220">
        <f t="shared" si="542"/>
        <v>0</v>
      </c>
      <c r="T1285" s="220"/>
      <c r="U1285" s="220">
        <f t="shared" si="543"/>
        <v>0</v>
      </c>
      <c r="V1285" s="220"/>
      <c r="W1285" s="220">
        <f t="shared" si="544"/>
        <v>0</v>
      </c>
      <c r="X1285" s="220"/>
      <c r="Y1285" s="220">
        <f t="shared" si="545"/>
        <v>0</v>
      </c>
      <c r="Z1285" s="220"/>
      <c r="AA1285" s="220">
        <f t="shared" si="546"/>
        <v>0</v>
      </c>
      <c r="AC1285" s="222" t="e">
        <f t="shared" si="557"/>
        <v>#DIV/0!</v>
      </c>
      <c r="AD1285" s="220" t="e">
        <f t="shared" si="547"/>
        <v>#NUM!</v>
      </c>
      <c r="AE1285" s="223" t="e">
        <f t="shared" si="548"/>
        <v>#NUM!</v>
      </c>
      <c r="AF1285" s="223" t="e">
        <f t="shared" si="549"/>
        <v>#NUM!</v>
      </c>
      <c r="AG1285" s="222" t="e">
        <f t="shared" si="550"/>
        <v>#NUM!</v>
      </c>
      <c r="AI1285" s="220" t="e">
        <f t="shared" si="551"/>
        <v>#DIV/0!</v>
      </c>
      <c r="AJ1285" s="222" t="e">
        <f t="shared" si="552"/>
        <v>#DIV/0!</v>
      </c>
      <c r="AK1285" s="222" t="e">
        <f t="shared" si="553"/>
        <v>#DIV/0!</v>
      </c>
      <c r="AL1285" s="222" t="e">
        <f t="shared" si="554"/>
        <v>#DIV/0!</v>
      </c>
    </row>
    <row r="1286" spans="1:40" s="88" customFormat="1" ht="30" hidden="1" customHeight="1">
      <c r="A1286" s="88">
        <f>'CONSTRUCTION COST ESTIMATE'!A1286</f>
        <v>0</v>
      </c>
      <c r="B1286" s="91">
        <f>'CONSTRUCTION COST ESTIMATE'!B1286</f>
        <v>672.00300000000004</v>
      </c>
      <c r="C1286" s="92" t="str">
        <f>'CONSTRUCTION COST ESTIMATE'!C1286</f>
        <v>RMC CONDUIT (1 INCH)</v>
      </c>
      <c r="D1286" s="93" t="str">
        <f>'CONSTRUCTION COST ESTIMATE'!BB1286</f>
        <v>LF</v>
      </c>
      <c r="E1286" s="94">
        <f>'CONSTRUCTION COST ESTIMATE'!BA1286</f>
        <v>0</v>
      </c>
      <c r="F1286" s="220">
        <f>'CONSTRUCTION COST ESTIMATE'!BC1286</f>
        <v>0</v>
      </c>
      <c r="G1286" s="221">
        <f>'CONSTRUCTION COST ESTIMATE'!BD1286</f>
        <v>0</v>
      </c>
      <c r="H1286" s="220"/>
      <c r="I1286" s="220">
        <f t="shared" si="537"/>
        <v>0</v>
      </c>
      <c r="J1286" s="220"/>
      <c r="K1286" s="220">
        <f t="shared" si="538"/>
        <v>0</v>
      </c>
      <c r="L1286" s="220"/>
      <c r="M1286" s="220">
        <f t="shared" si="539"/>
        <v>0</v>
      </c>
      <c r="N1286" s="220"/>
      <c r="O1286" s="220">
        <f t="shared" si="540"/>
        <v>0</v>
      </c>
      <c r="P1286" s="220"/>
      <c r="Q1286" s="220">
        <f t="shared" si="541"/>
        <v>0</v>
      </c>
      <c r="R1286" s="220"/>
      <c r="S1286" s="220">
        <f t="shared" si="542"/>
        <v>0</v>
      </c>
      <c r="T1286" s="220"/>
      <c r="U1286" s="220">
        <f t="shared" si="543"/>
        <v>0</v>
      </c>
      <c r="V1286" s="220"/>
      <c r="W1286" s="220">
        <f t="shared" si="544"/>
        <v>0</v>
      </c>
      <c r="X1286" s="220"/>
      <c r="Y1286" s="220">
        <f t="shared" si="545"/>
        <v>0</v>
      </c>
      <c r="Z1286" s="220"/>
      <c r="AA1286" s="220">
        <f t="shared" si="546"/>
        <v>0</v>
      </c>
      <c r="AC1286" s="222" t="e">
        <f t="shared" si="557"/>
        <v>#DIV/0!</v>
      </c>
      <c r="AD1286" s="220" t="e">
        <f t="shared" si="547"/>
        <v>#NUM!</v>
      </c>
      <c r="AE1286" s="223" t="e">
        <f t="shared" si="548"/>
        <v>#NUM!</v>
      </c>
      <c r="AF1286" s="223" t="e">
        <f t="shared" si="549"/>
        <v>#NUM!</v>
      </c>
      <c r="AG1286" s="222" t="e">
        <f t="shared" si="550"/>
        <v>#NUM!</v>
      </c>
      <c r="AI1286" s="220" t="e">
        <f t="shared" si="551"/>
        <v>#DIV/0!</v>
      </c>
      <c r="AJ1286" s="222" t="e">
        <f t="shared" si="552"/>
        <v>#DIV/0!</v>
      </c>
      <c r="AK1286" s="222" t="e">
        <f t="shared" si="553"/>
        <v>#DIV/0!</v>
      </c>
      <c r="AL1286" s="222" t="e">
        <f t="shared" si="554"/>
        <v>#DIV/0!</v>
      </c>
    </row>
    <row r="1287" spans="1:40" s="88" customFormat="1" ht="30" hidden="1" customHeight="1">
      <c r="A1287" s="88">
        <f>'CONSTRUCTION COST ESTIMATE'!A1287</f>
        <v>0</v>
      </c>
      <c r="B1287" s="91">
        <f>'CONSTRUCTION COST ESTIMATE'!B1287</f>
        <v>672.00400000000002</v>
      </c>
      <c r="C1287" s="92" t="str">
        <f>'CONSTRUCTION COST ESTIMATE'!C1287</f>
        <v>RMC CONDUIT (1.5 INCH)</v>
      </c>
      <c r="D1287" s="93" t="str">
        <f>'CONSTRUCTION COST ESTIMATE'!BB1287</f>
        <v>LF</v>
      </c>
      <c r="E1287" s="94">
        <f>'CONSTRUCTION COST ESTIMATE'!BA1287</f>
        <v>0</v>
      </c>
      <c r="F1287" s="220">
        <f>'CONSTRUCTION COST ESTIMATE'!BC1287</f>
        <v>0</v>
      </c>
      <c r="G1287" s="221">
        <f>'CONSTRUCTION COST ESTIMATE'!BD1287</f>
        <v>0</v>
      </c>
      <c r="H1287" s="220"/>
      <c r="I1287" s="220">
        <f t="shared" si="537"/>
        <v>0</v>
      </c>
      <c r="J1287" s="220"/>
      <c r="K1287" s="220">
        <f t="shared" si="538"/>
        <v>0</v>
      </c>
      <c r="L1287" s="220"/>
      <c r="M1287" s="220">
        <f t="shared" si="539"/>
        <v>0</v>
      </c>
      <c r="N1287" s="220"/>
      <c r="O1287" s="220">
        <f t="shared" si="540"/>
        <v>0</v>
      </c>
      <c r="P1287" s="220"/>
      <c r="Q1287" s="220">
        <f t="shared" si="541"/>
        <v>0</v>
      </c>
      <c r="R1287" s="220"/>
      <c r="S1287" s="220">
        <f t="shared" si="542"/>
        <v>0</v>
      </c>
      <c r="T1287" s="220"/>
      <c r="U1287" s="220">
        <f t="shared" si="543"/>
        <v>0</v>
      </c>
      <c r="V1287" s="220"/>
      <c r="W1287" s="220">
        <f t="shared" si="544"/>
        <v>0</v>
      </c>
      <c r="X1287" s="220"/>
      <c r="Y1287" s="220">
        <f t="shared" si="545"/>
        <v>0</v>
      </c>
      <c r="Z1287" s="220"/>
      <c r="AA1287" s="220">
        <f t="shared" si="546"/>
        <v>0</v>
      </c>
      <c r="AC1287" s="222" t="e">
        <f t="shared" si="557"/>
        <v>#DIV/0!</v>
      </c>
      <c r="AD1287" s="220" t="e">
        <f t="shared" si="547"/>
        <v>#NUM!</v>
      </c>
      <c r="AE1287" s="223" t="e">
        <f t="shared" si="548"/>
        <v>#NUM!</v>
      </c>
      <c r="AF1287" s="223" t="e">
        <f t="shared" si="549"/>
        <v>#NUM!</v>
      </c>
      <c r="AG1287" s="222" t="e">
        <f t="shared" si="550"/>
        <v>#NUM!</v>
      </c>
      <c r="AI1287" s="220" t="e">
        <f t="shared" si="551"/>
        <v>#DIV/0!</v>
      </c>
      <c r="AJ1287" s="222" t="e">
        <f t="shared" si="552"/>
        <v>#DIV/0!</v>
      </c>
      <c r="AK1287" s="222" t="e">
        <f t="shared" si="553"/>
        <v>#DIV/0!</v>
      </c>
      <c r="AL1287" s="222" t="e">
        <f t="shared" si="554"/>
        <v>#DIV/0!</v>
      </c>
    </row>
    <row r="1288" spans="1:40" s="88" customFormat="1" ht="30" hidden="1" customHeight="1">
      <c r="A1288" s="88">
        <f>'CONSTRUCTION COST ESTIMATE'!A1288</f>
        <v>0</v>
      </c>
      <c r="B1288" s="91">
        <f>'CONSTRUCTION COST ESTIMATE'!B1288</f>
        <v>672.005</v>
      </c>
      <c r="C1288" s="92" t="str">
        <f>'CONSTRUCTION COST ESTIMATE'!C1288</f>
        <v>MODIFY EXISTING SERVICE PEDESTAL</v>
      </c>
      <c r="D1288" s="93" t="str">
        <f>'CONSTRUCTION COST ESTIMATE'!BB1288</f>
        <v>EA</v>
      </c>
      <c r="E1288" s="94">
        <f>'CONSTRUCTION COST ESTIMATE'!BA1288</f>
        <v>0</v>
      </c>
      <c r="F1288" s="220">
        <f>'CONSTRUCTION COST ESTIMATE'!BC1288</f>
        <v>0</v>
      </c>
      <c r="G1288" s="221">
        <f>'CONSTRUCTION COST ESTIMATE'!BD1288</f>
        <v>0</v>
      </c>
      <c r="H1288" s="220"/>
      <c r="I1288" s="220">
        <f t="shared" si="537"/>
        <v>0</v>
      </c>
      <c r="J1288" s="220"/>
      <c r="K1288" s="220">
        <f t="shared" si="538"/>
        <v>0</v>
      </c>
      <c r="L1288" s="220"/>
      <c r="M1288" s="220">
        <f t="shared" si="539"/>
        <v>0</v>
      </c>
      <c r="N1288" s="220"/>
      <c r="O1288" s="220">
        <f t="shared" si="540"/>
        <v>0</v>
      </c>
      <c r="P1288" s="220"/>
      <c r="Q1288" s="220">
        <f t="shared" si="541"/>
        <v>0</v>
      </c>
      <c r="R1288" s="220"/>
      <c r="S1288" s="220">
        <f t="shared" si="542"/>
        <v>0</v>
      </c>
      <c r="T1288" s="220"/>
      <c r="U1288" s="220">
        <f t="shared" si="543"/>
        <v>0</v>
      </c>
      <c r="V1288" s="220"/>
      <c r="W1288" s="220">
        <f t="shared" si="544"/>
        <v>0</v>
      </c>
      <c r="X1288" s="220"/>
      <c r="Y1288" s="220">
        <f t="shared" si="545"/>
        <v>0</v>
      </c>
      <c r="Z1288" s="220"/>
      <c r="AA1288" s="220">
        <f t="shared" si="546"/>
        <v>0</v>
      </c>
      <c r="AC1288" s="222" t="e">
        <f t="shared" si="557"/>
        <v>#DIV/0!</v>
      </c>
      <c r="AD1288" s="220" t="e">
        <f t="shared" si="547"/>
        <v>#NUM!</v>
      </c>
      <c r="AE1288" s="223" t="e">
        <f t="shared" si="548"/>
        <v>#NUM!</v>
      </c>
      <c r="AF1288" s="223" t="e">
        <f t="shared" si="549"/>
        <v>#NUM!</v>
      </c>
      <c r="AG1288" s="222" t="e">
        <f t="shared" si="550"/>
        <v>#NUM!</v>
      </c>
      <c r="AI1288" s="220" t="e">
        <f t="shared" si="551"/>
        <v>#DIV/0!</v>
      </c>
      <c r="AJ1288" s="222" t="e">
        <f t="shared" si="552"/>
        <v>#DIV/0!</v>
      </c>
      <c r="AK1288" s="222" t="e">
        <f t="shared" si="553"/>
        <v>#DIV/0!</v>
      </c>
      <c r="AL1288" s="222" t="e">
        <f t="shared" si="554"/>
        <v>#DIV/0!</v>
      </c>
    </row>
    <row r="1289" spans="1:40" s="88" customFormat="1" ht="30" hidden="1" customHeight="1">
      <c r="A1289" s="88">
        <f>'CONSTRUCTION COST ESTIMATE'!A1289</f>
        <v>0</v>
      </c>
      <c r="B1289" s="91">
        <f>'CONSTRUCTION COST ESTIMATE'!B1289</f>
        <v>672.00599999999997</v>
      </c>
      <c r="C1289" s="92" t="str">
        <f>'CONSTRUCTION COST ESTIMATE'!C1289</f>
        <v>POLE AND LIGHT ASSEMBLY (11 FOOT)</v>
      </c>
      <c r="D1289" s="93" t="str">
        <f>'CONSTRUCTION COST ESTIMATE'!BB1289</f>
        <v>EA</v>
      </c>
      <c r="E1289" s="94">
        <f>'CONSTRUCTION COST ESTIMATE'!BA1289</f>
        <v>0</v>
      </c>
      <c r="F1289" s="220">
        <f>'CONSTRUCTION COST ESTIMATE'!BC1289</f>
        <v>0</v>
      </c>
      <c r="G1289" s="221">
        <f>'CONSTRUCTION COST ESTIMATE'!BD1289</f>
        <v>0</v>
      </c>
      <c r="H1289" s="220"/>
      <c r="I1289" s="220">
        <f t="shared" si="537"/>
        <v>0</v>
      </c>
      <c r="J1289" s="220"/>
      <c r="K1289" s="220">
        <f t="shared" si="538"/>
        <v>0</v>
      </c>
      <c r="L1289" s="220"/>
      <c r="M1289" s="220">
        <f t="shared" si="539"/>
        <v>0</v>
      </c>
      <c r="N1289" s="220"/>
      <c r="O1289" s="220">
        <f t="shared" si="540"/>
        <v>0</v>
      </c>
      <c r="P1289" s="220"/>
      <c r="Q1289" s="220">
        <f t="shared" si="541"/>
        <v>0</v>
      </c>
      <c r="R1289" s="220"/>
      <c r="S1289" s="220">
        <f t="shared" si="542"/>
        <v>0</v>
      </c>
      <c r="T1289" s="220"/>
      <c r="U1289" s="220">
        <f t="shared" si="543"/>
        <v>0</v>
      </c>
      <c r="V1289" s="220"/>
      <c r="W1289" s="220">
        <f t="shared" si="544"/>
        <v>0</v>
      </c>
      <c r="X1289" s="220"/>
      <c r="Y1289" s="220">
        <f t="shared" si="545"/>
        <v>0</v>
      </c>
      <c r="Z1289" s="220"/>
      <c r="AA1289" s="220">
        <f t="shared" si="546"/>
        <v>0</v>
      </c>
      <c r="AC1289" s="222" t="e">
        <f t="shared" si="557"/>
        <v>#DIV/0!</v>
      </c>
      <c r="AD1289" s="220" t="e">
        <f t="shared" si="547"/>
        <v>#NUM!</v>
      </c>
      <c r="AE1289" s="223" t="e">
        <f t="shared" si="548"/>
        <v>#NUM!</v>
      </c>
      <c r="AF1289" s="223" t="e">
        <f t="shared" si="549"/>
        <v>#NUM!</v>
      </c>
      <c r="AG1289" s="222" t="e">
        <f t="shared" si="550"/>
        <v>#NUM!</v>
      </c>
      <c r="AI1289" s="220" t="e">
        <f t="shared" si="551"/>
        <v>#DIV/0!</v>
      </c>
      <c r="AJ1289" s="222" t="e">
        <f t="shared" si="552"/>
        <v>#DIV/0!</v>
      </c>
      <c r="AK1289" s="222" t="e">
        <f t="shared" si="553"/>
        <v>#DIV/0!</v>
      </c>
      <c r="AL1289" s="222" t="e">
        <f t="shared" si="554"/>
        <v>#DIV/0!</v>
      </c>
    </row>
    <row r="1290" spans="1:40" s="88" customFormat="1" ht="30" hidden="1" customHeight="1">
      <c r="A1290" s="88">
        <f>'CONSTRUCTION COST ESTIMATE'!A1290</f>
        <v>0</v>
      </c>
      <c r="B1290" s="91">
        <f>'CONSTRUCTION COST ESTIMATE'!B1290</f>
        <v>672.00699999999995</v>
      </c>
      <c r="C1290" s="92" t="str">
        <f>'CONSTRUCTION COST ESTIMATE'!C1290</f>
        <v>POLE AND LIGHT ASSEMBLY (14.5 FOOT)</v>
      </c>
      <c r="D1290" s="93" t="str">
        <f>'CONSTRUCTION COST ESTIMATE'!BB1290</f>
        <v>EA</v>
      </c>
      <c r="E1290" s="94">
        <f>'CONSTRUCTION COST ESTIMATE'!BA1290</f>
        <v>0</v>
      </c>
      <c r="F1290" s="220">
        <f>'CONSTRUCTION COST ESTIMATE'!BC1290</f>
        <v>0</v>
      </c>
      <c r="G1290" s="221">
        <f>'CONSTRUCTION COST ESTIMATE'!BD1290</f>
        <v>0</v>
      </c>
      <c r="H1290" s="220"/>
      <c r="I1290" s="220">
        <f t="shared" si="537"/>
        <v>0</v>
      </c>
      <c r="J1290" s="220"/>
      <c r="K1290" s="220">
        <f t="shared" si="538"/>
        <v>0</v>
      </c>
      <c r="L1290" s="220"/>
      <c r="M1290" s="220">
        <f t="shared" si="539"/>
        <v>0</v>
      </c>
      <c r="N1290" s="220"/>
      <c r="O1290" s="220">
        <f t="shared" si="540"/>
        <v>0</v>
      </c>
      <c r="P1290" s="220"/>
      <c r="Q1290" s="220">
        <f t="shared" si="541"/>
        <v>0</v>
      </c>
      <c r="R1290" s="220"/>
      <c r="S1290" s="220">
        <f t="shared" si="542"/>
        <v>0</v>
      </c>
      <c r="T1290" s="220"/>
      <c r="U1290" s="220">
        <f t="shared" si="543"/>
        <v>0</v>
      </c>
      <c r="V1290" s="220"/>
      <c r="W1290" s="220">
        <f t="shared" si="544"/>
        <v>0</v>
      </c>
      <c r="X1290" s="220"/>
      <c r="Y1290" s="220">
        <f t="shared" si="545"/>
        <v>0</v>
      </c>
      <c r="Z1290" s="220"/>
      <c r="AA1290" s="220">
        <f t="shared" si="546"/>
        <v>0</v>
      </c>
      <c r="AC1290" s="222" t="e">
        <f t="shared" si="557"/>
        <v>#DIV/0!</v>
      </c>
      <c r="AD1290" s="220" t="e">
        <f t="shared" si="547"/>
        <v>#NUM!</v>
      </c>
      <c r="AE1290" s="223" t="e">
        <f t="shared" si="548"/>
        <v>#NUM!</v>
      </c>
      <c r="AF1290" s="223" t="e">
        <f t="shared" si="549"/>
        <v>#NUM!</v>
      </c>
      <c r="AG1290" s="222" t="e">
        <f t="shared" si="550"/>
        <v>#NUM!</v>
      </c>
      <c r="AI1290" s="220" t="e">
        <f t="shared" si="551"/>
        <v>#DIV/0!</v>
      </c>
      <c r="AJ1290" s="222" t="e">
        <f t="shared" si="552"/>
        <v>#DIV/0!</v>
      </c>
      <c r="AK1290" s="222" t="e">
        <f t="shared" si="553"/>
        <v>#DIV/0!</v>
      </c>
      <c r="AL1290" s="222" t="e">
        <f t="shared" si="554"/>
        <v>#DIV/0!</v>
      </c>
    </row>
    <row r="1291" spans="1:40" s="88" customFormat="1" ht="30" hidden="1" customHeight="1">
      <c r="A1291" s="88">
        <f>'CONSTRUCTION COST ESTIMATE'!A1291</f>
        <v>0</v>
      </c>
      <c r="B1291" s="91">
        <f>'CONSTRUCTION COST ESTIMATE'!B1291</f>
        <v>672.00800000000004</v>
      </c>
      <c r="C1291" s="92" t="str">
        <f>'CONSTRUCTION COST ESTIMATE'!C1291</f>
        <v>NO. 3 1/2 PULL BOX</v>
      </c>
      <c r="D1291" s="93" t="str">
        <f>'CONSTRUCTION COST ESTIMATE'!BB1291</f>
        <v>EA</v>
      </c>
      <c r="E1291" s="94">
        <f>'CONSTRUCTION COST ESTIMATE'!BA1291</f>
        <v>0</v>
      </c>
      <c r="F1291" s="220">
        <f>'CONSTRUCTION COST ESTIMATE'!BC1291</f>
        <v>0</v>
      </c>
      <c r="G1291" s="221">
        <f>'CONSTRUCTION COST ESTIMATE'!BD1291</f>
        <v>0</v>
      </c>
      <c r="H1291" s="220"/>
      <c r="I1291" s="220">
        <f t="shared" si="537"/>
        <v>0</v>
      </c>
      <c r="J1291" s="220"/>
      <c r="K1291" s="220">
        <f t="shared" si="538"/>
        <v>0</v>
      </c>
      <c r="L1291" s="220"/>
      <c r="M1291" s="220">
        <f t="shared" si="539"/>
        <v>0</v>
      </c>
      <c r="N1291" s="220"/>
      <c r="O1291" s="220">
        <f t="shared" si="540"/>
        <v>0</v>
      </c>
      <c r="P1291" s="220"/>
      <c r="Q1291" s="220">
        <f t="shared" si="541"/>
        <v>0</v>
      </c>
      <c r="R1291" s="220"/>
      <c r="S1291" s="220">
        <f t="shared" si="542"/>
        <v>0</v>
      </c>
      <c r="T1291" s="220"/>
      <c r="U1291" s="220">
        <f t="shared" si="543"/>
        <v>0</v>
      </c>
      <c r="V1291" s="220"/>
      <c r="W1291" s="220">
        <f t="shared" si="544"/>
        <v>0</v>
      </c>
      <c r="X1291" s="220"/>
      <c r="Y1291" s="220">
        <f t="shared" si="545"/>
        <v>0</v>
      </c>
      <c r="Z1291" s="220"/>
      <c r="AA1291" s="220">
        <f t="shared" si="546"/>
        <v>0</v>
      </c>
      <c r="AC1291" s="222" t="e">
        <f t="shared" si="557"/>
        <v>#DIV/0!</v>
      </c>
      <c r="AD1291" s="220" t="e">
        <f t="shared" si="547"/>
        <v>#NUM!</v>
      </c>
      <c r="AE1291" s="223" t="e">
        <f t="shared" si="548"/>
        <v>#NUM!</v>
      </c>
      <c r="AF1291" s="223" t="e">
        <f t="shared" si="549"/>
        <v>#NUM!</v>
      </c>
      <c r="AG1291" s="222" t="e">
        <f t="shared" si="550"/>
        <v>#NUM!</v>
      </c>
      <c r="AI1291" s="220" t="e">
        <f t="shared" si="551"/>
        <v>#DIV/0!</v>
      </c>
      <c r="AJ1291" s="222" t="e">
        <f t="shared" si="552"/>
        <v>#DIV/0!</v>
      </c>
      <c r="AK1291" s="222" t="e">
        <f t="shared" si="553"/>
        <v>#DIV/0!</v>
      </c>
      <c r="AL1291" s="222" t="e">
        <f t="shared" si="554"/>
        <v>#DIV/0!</v>
      </c>
    </row>
    <row r="1292" spans="1:40" s="88" customFormat="1" ht="30" hidden="1" customHeight="1">
      <c r="A1292" s="88">
        <f>'CONSTRUCTION COST ESTIMATE'!A1292</f>
        <v>0</v>
      </c>
      <c r="B1292" s="91">
        <f>'CONSTRUCTION COST ESTIMATE'!B1292</f>
        <v>672.00900000000001</v>
      </c>
      <c r="C1292" s="92" t="str">
        <f>'CONSTRUCTION COST ESTIMATE'!C1292</f>
        <v>POLE AND BRIDGE LIGHT ASSEMBLY (14.5 FOOT)</v>
      </c>
      <c r="D1292" s="93" t="str">
        <f>'CONSTRUCTION COST ESTIMATE'!BB1292</f>
        <v>EA</v>
      </c>
      <c r="E1292" s="94">
        <f>'CONSTRUCTION COST ESTIMATE'!BA1292</f>
        <v>0</v>
      </c>
      <c r="F1292" s="220">
        <f>'CONSTRUCTION COST ESTIMATE'!BC1292</f>
        <v>0</v>
      </c>
      <c r="G1292" s="221">
        <f>'CONSTRUCTION COST ESTIMATE'!BD1292</f>
        <v>0</v>
      </c>
      <c r="H1292" s="220"/>
      <c r="I1292" s="220">
        <f t="shared" si="537"/>
        <v>0</v>
      </c>
      <c r="J1292" s="220"/>
      <c r="K1292" s="220">
        <f t="shared" si="538"/>
        <v>0</v>
      </c>
      <c r="L1292" s="220"/>
      <c r="M1292" s="220">
        <f t="shared" si="539"/>
        <v>0</v>
      </c>
      <c r="N1292" s="220"/>
      <c r="O1292" s="220">
        <f t="shared" si="540"/>
        <v>0</v>
      </c>
      <c r="P1292" s="220"/>
      <c r="Q1292" s="220">
        <f t="shared" si="541"/>
        <v>0</v>
      </c>
      <c r="R1292" s="220"/>
      <c r="S1292" s="220">
        <f t="shared" si="542"/>
        <v>0</v>
      </c>
      <c r="T1292" s="220"/>
      <c r="U1292" s="220">
        <f t="shared" si="543"/>
        <v>0</v>
      </c>
      <c r="V1292" s="220"/>
      <c r="W1292" s="220">
        <f t="shared" si="544"/>
        <v>0</v>
      </c>
      <c r="X1292" s="220"/>
      <c r="Y1292" s="220">
        <f t="shared" si="545"/>
        <v>0</v>
      </c>
      <c r="Z1292" s="220"/>
      <c r="AA1292" s="220">
        <f t="shared" si="546"/>
        <v>0</v>
      </c>
      <c r="AC1292" s="222" t="e">
        <f t="shared" si="557"/>
        <v>#DIV/0!</v>
      </c>
      <c r="AD1292" s="220" t="e">
        <f t="shared" si="547"/>
        <v>#NUM!</v>
      </c>
      <c r="AE1292" s="223" t="e">
        <f t="shared" si="548"/>
        <v>#NUM!</v>
      </c>
      <c r="AF1292" s="223" t="e">
        <f t="shared" si="549"/>
        <v>#NUM!</v>
      </c>
      <c r="AG1292" s="222" t="e">
        <f t="shared" si="550"/>
        <v>#NUM!</v>
      </c>
      <c r="AI1292" s="220" t="e">
        <f t="shared" si="551"/>
        <v>#DIV/0!</v>
      </c>
      <c r="AJ1292" s="222" t="e">
        <f t="shared" si="552"/>
        <v>#DIV/0!</v>
      </c>
      <c r="AK1292" s="222" t="e">
        <f t="shared" si="553"/>
        <v>#DIV/0!</v>
      </c>
      <c r="AL1292" s="222" t="e">
        <f t="shared" si="554"/>
        <v>#DIV/0!</v>
      </c>
    </row>
    <row r="1293" spans="1:40" s="88" customFormat="1" ht="30" hidden="1" customHeight="1">
      <c r="A1293" s="88">
        <f>'CONSTRUCTION COST ESTIMATE'!A1293</f>
        <v>0</v>
      </c>
      <c r="B1293" s="91">
        <f>'CONSTRUCTION COST ESTIMATE'!B1293</f>
        <v>672.01</v>
      </c>
      <c r="C1293" s="92" t="str">
        <f>'CONSTRUCTION COST ESTIMATE'!C1293</f>
        <v>REMOVE, SALVAGE, AND RETURN LIGHT ASSEMBLY TO OWNER</v>
      </c>
      <c r="D1293" s="93" t="str">
        <f>'CONSTRUCTION COST ESTIMATE'!BB1293</f>
        <v>EA</v>
      </c>
      <c r="E1293" s="94">
        <f>'CONSTRUCTION COST ESTIMATE'!BA1293</f>
        <v>0</v>
      </c>
      <c r="F1293" s="220">
        <f>'CONSTRUCTION COST ESTIMATE'!BC1293</f>
        <v>0</v>
      </c>
      <c r="G1293" s="221">
        <f>'CONSTRUCTION COST ESTIMATE'!BD1293</f>
        <v>0</v>
      </c>
      <c r="H1293" s="220"/>
      <c r="I1293" s="220">
        <f t="shared" si="537"/>
        <v>0</v>
      </c>
      <c r="J1293" s="220"/>
      <c r="K1293" s="220">
        <f t="shared" si="538"/>
        <v>0</v>
      </c>
      <c r="L1293" s="220"/>
      <c r="M1293" s="220">
        <f t="shared" si="539"/>
        <v>0</v>
      </c>
      <c r="N1293" s="220"/>
      <c r="O1293" s="220">
        <f t="shared" si="540"/>
        <v>0</v>
      </c>
      <c r="P1293" s="220"/>
      <c r="Q1293" s="220">
        <f t="shared" si="541"/>
        <v>0</v>
      </c>
      <c r="R1293" s="220"/>
      <c r="S1293" s="220">
        <f t="shared" si="542"/>
        <v>0</v>
      </c>
      <c r="T1293" s="220"/>
      <c r="U1293" s="220">
        <f t="shared" si="543"/>
        <v>0</v>
      </c>
      <c r="V1293" s="220"/>
      <c r="W1293" s="220">
        <f t="shared" si="544"/>
        <v>0</v>
      </c>
      <c r="X1293" s="220"/>
      <c r="Y1293" s="220">
        <f t="shared" si="545"/>
        <v>0</v>
      </c>
      <c r="Z1293" s="220"/>
      <c r="AA1293" s="220">
        <f t="shared" si="546"/>
        <v>0</v>
      </c>
      <c r="AC1293" s="222" t="e">
        <f t="shared" si="557"/>
        <v>#DIV/0!</v>
      </c>
      <c r="AD1293" s="220" t="e">
        <f t="shared" si="547"/>
        <v>#NUM!</v>
      </c>
      <c r="AE1293" s="223" t="e">
        <f t="shared" si="548"/>
        <v>#NUM!</v>
      </c>
      <c r="AF1293" s="223" t="e">
        <f t="shared" si="549"/>
        <v>#NUM!</v>
      </c>
      <c r="AG1293" s="222" t="e">
        <f t="shared" si="550"/>
        <v>#NUM!</v>
      </c>
      <c r="AI1293" s="220" t="e">
        <f t="shared" si="551"/>
        <v>#DIV/0!</v>
      </c>
      <c r="AJ1293" s="222" t="e">
        <f t="shared" si="552"/>
        <v>#DIV/0!</v>
      </c>
      <c r="AK1293" s="222" t="e">
        <f t="shared" si="553"/>
        <v>#DIV/0!</v>
      </c>
      <c r="AL1293" s="222" t="e">
        <f t="shared" si="554"/>
        <v>#DIV/0!</v>
      </c>
    </row>
    <row r="1294" spans="1:40" s="88" customFormat="1" ht="30" hidden="1" customHeight="1">
      <c r="A1294" s="88">
        <f>'CONSTRUCTION COST ESTIMATE'!A1294</f>
        <v>0</v>
      </c>
      <c r="B1294" s="91">
        <f>'CONSTRUCTION COST ESTIMATE'!B1294</f>
        <v>672.01099999999997</v>
      </c>
      <c r="C1294" s="92" t="str">
        <f>'CONSTRUCTION COST ESTIMATE'!C1294</f>
        <v>200 AMP SERVICE PEDESTAL</v>
      </c>
      <c r="D1294" s="93" t="str">
        <f>'CONSTRUCTION COST ESTIMATE'!BB1294</f>
        <v>EA</v>
      </c>
      <c r="E1294" s="94">
        <f>'CONSTRUCTION COST ESTIMATE'!BA1294</f>
        <v>0</v>
      </c>
      <c r="F1294" s="220">
        <f>'CONSTRUCTION COST ESTIMATE'!BC1294</f>
        <v>0</v>
      </c>
      <c r="G1294" s="221">
        <f>'CONSTRUCTION COST ESTIMATE'!BD1294</f>
        <v>0</v>
      </c>
      <c r="H1294" s="220"/>
      <c r="I1294" s="220">
        <f t="shared" si="537"/>
        <v>0</v>
      </c>
      <c r="J1294" s="220"/>
      <c r="K1294" s="220">
        <f t="shared" si="538"/>
        <v>0</v>
      </c>
      <c r="L1294" s="220"/>
      <c r="M1294" s="220">
        <f t="shared" si="539"/>
        <v>0</v>
      </c>
      <c r="N1294" s="220"/>
      <c r="O1294" s="220">
        <f t="shared" si="540"/>
        <v>0</v>
      </c>
      <c r="P1294" s="220"/>
      <c r="Q1294" s="220">
        <f t="shared" si="541"/>
        <v>0</v>
      </c>
      <c r="R1294" s="220"/>
      <c r="S1294" s="220">
        <f t="shared" si="542"/>
        <v>0</v>
      </c>
      <c r="T1294" s="220"/>
      <c r="U1294" s="220">
        <f t="shared" si="543"/>
        <v>0</v>
      </c>
      <c r="V1294" s="220"/>
      <c r="W1294" s="220">
        <f t="shared" si="544"/>
        <v>0</v>
      </c>
      <c r="X1294" s="220"/>
      <c r="Y1294" s="220">
        <f t="shared" si="545"/>
        <v>0</v>
      </c>
      <c r="Z1294" s="220"/>
      <c r="AA1294" s="220">
        <f t="shared" si="546"/>
        <v>0</v>
      </c>
      <c r="AC1294" s="222" t="e">
        <f t="shared" si="557"/>
        <v>#DIV/0!</v>
      </c>
      <c r="AD1294" s="220" t="e">
        <f t="shared" si="547"/>
        <v>#NUM!</v>
      </c>
      <c r="AE1294" s="223" t="e">
        <f t="shared" si="548"/>
        <v>#NUM!</v>
      </c>
      <c r="AF1294" s="223" t="e">
        <f t="shared" si="549"/>
        <v>#NUM!</v>
      </c>
      <c r="AG1294" s="222" t="e">
        <f t="shared" si="550"/>
        <v>#NUM!</v>
      </c>
      <c r="AI1294" s="220" t="e">
        <f t="shared" si="551"/>
        <v>#DIV/0!</v>
      </c>
      <c r="AJ1294" s="222" t="e">
        <f t="shared" si="552"/>
        <v>#DIV/0!</v>
      </c>
      <c r="AK1294" s="222" t="e">
        <f t="shared" si="553"/>
        <v>#DIV/0!</v>
      </c>
      <c r="AL1294" s="222" t="e">
        <f t="shared" si="554"/>
        <v>#DIV/0!</v>
      </c>
    </row>
    <row r="1295" spans="1:40" s="88" customFormat="1" ht="30" hidden="1" customHeight="1">
      <c r="A1295" s="88">
        <f>'CONSTRUCTION COST ESTIMATE'!A1295</f>
        <v>0</v>
      </c>
      <c r="B1295" s="91">
        <f>'CONSTRUCTION COST ESTIMATE'!B1295</f>
        <v>672.01199999999994</v>
      </c>
      <c r="C1295" s="92" t="str">
        <f>'CONSTRUCTION COST ESTIMATE'!C1295</f>
        <v>FLOOD LEVEL CONTROL UNIT</v>
      </c>
      <c r="D1295" s="93" t="str">
        <f>'CONSTRUCTION COST ESTIMATE'!BB1295</f>
        <v>EA</v>
      </c>
      <c r="E1295" s="94">
        <f>'CONSTRUCTION COST ESTIMATE'!BA1295</f>
        <v>0</v>
      </c>
      <c r="F1295" s="220">
        <f>'CONSTRUCTION COST ESTIMATE'!BC1295</f>
        <v>0</v>
      </c>
      <c r="G1295" s="221">
        <f>'CONSTRUCTION COST ESTIMATE'!BD1295</f>
        <v>0</v>
      </c>
      <c r="H1295" s="220"/>
      <c r="I1295" s="220">
        <f t="shared" si="537"/>
        <v>0</v>
      </c>
      <c r="J1295" s="220"/>
      <c r="K1295" s="220">
        <f t="shared" si="538"/>
        <v>0</v>
      </c>
      <c r="L1295" s="220"/>
      <c r="M1295" s="220">
        <f t="shared" si="539"/>
        <v>0</v>
      </c>
      <c r="N1295" s="220"/>
      <c r="O1295" s="220">
        <f t="shared" si="540"/>
        <v>0</v>
      </c>
      <c r="P1295" s="220"/>
      <c r="Q1295" s="220">
        <f t="shared" si="541"/>
        <v>0</v>
      </c>
      <c r="R1295" s="220"/>
      <c r="S1295" s="220">
        <f t="shared" si="542"/>
        <v>0</v>
      </c>
      <c r="T1295" s="220"/>
      <c r="U1295" s="220">
        <f t="shared" si="543"/>
        <v>0</v>
      </c>
      <c r="V1295" s="220"/>
      <c r="W1295" s="220">
        <f t="shared" si="544"/>
        <v>0</v>
      </c>
      <c r="X1295" s="220"/>
      <c r="Y1295" s="220">
        <f t="shared" si="545"/>
        <v>0</v>
      </c>
      <c r="Z1295" s="220"/>
      <c r="AA1295" s="220">
        <f t="shared" si="546"/>
        <v>0</v>
      </c>
      <c r="AC1295" s="222" t="e">
        <f t="shared" si="557"/>
        <v>#DIV/0!</v>
      </c>
      <c r="AD1295" s="220" t="e">
        <f t="shared" si="547"/>
        <v>#NUM!</v>
      </c>
      <c r="AE1295" s="223" t="e">
        <f t="shared" si="548"/>
        <v>#NUM!</v>
      </c>
      <c r="AF1295" s="223" t="e">
        <f t="shared" si="549"/>
        <v>#NUM!</v>
      </c>
      <c r="AG1295" s="222" t="e">
        <f t="shared" si="550"/>
        <v>#NUM!</v>
      </c>
      <c r="AI1295" s="220" t="e">
        <f t="shared" si="551"/>
        <v>#DIV/0!</v>
      </c>
      <c r="AJ1295" s="222" t="e">
        <f t="shared" si="552"/>
        <v>#DIV/0!</v>
      </c>
      <c r="AK1295" s="222" t="e">
        <f t="shared" si="553"/>
        <v>#DIV/0!</v>
      </c>
      <c r="AL1295" s="222" t="e">
        <f t="shared" si="554"/>
        <v>#DIV/0!</v>
      </c>
    </row>
    <row r="1296" spans="1:40" s="88" customFormat="1" ht="30" hidden="1" customHeight="1">
      <c r="A1296" s="88">
        <f>'CONSTRUCTION COST ESTIMATE'!A1296</f>
        <v>0</v>
      </c>
      <c r="B1296" s="91">
        <f>'CONSTRUCTION COST ESTIMATE'!B1296</f>
        <v>672.01300000000003</v>
      </c>
      <c r="C1296" s="92" t="str">
        <f>'CONSTRUCTION COST ESTIMATE'!C1296</f>
        <v xml:space="preserve">SOLAR POWERED TRAIL LIGHTING ASSEMBLY ON NEW FOUNDATION </v>
      </c>
      <c r="D1296" s="93" t="str">
        <f>'CONSTRUCTION COST ESTIMATE'!BB1296</f>
        <v xml:space="preserve">EA </v>
      </c>
      <c r="E1296" s="94">
        <f>'CONSTRUCTION COST ESTIMATE'!BA1296</f>
        <v>0</v>
      </c>
      <c r="F1296" s="220">
        <f>'CONSTRUCTION COST ESTIMATE'!BC1296</f>
        <v>0</v>
      </c>
      <c r="G1296" s="221">
        <f>'CONSTRUCTION COST ESTIMATE'!BD1296</f>
        <v>0</v>
      </c>
      <c r="H1296" s="220"/>
      <c r="I1296" s="220">
        <f t="shared" si="537"/>
        <v>0</v>
      </c>
      <c r="J1296" s="220"/>
      <c r="K1296" s="220">
        <f t="shared" si="538"/>
        <v>0</v>
      </c>
      <c r="L1296" s="220"/>
      <c r="M1296" s="220">
        <f t="shared" si="539"/>
        <v>0</v>
      </c>
      <c r="N1296" s="220"/>
      <c r="O1296" s="220">
        <f t="shared" si="540"/>
        <v>0</v>
      </c>
      <c r="P1296" s="220"/>
      <c r="Q1296" s="220">
        <f t="shared" si="541"/>
        <v>0</v>
      </c>
      <c r="R1296" s="220"/>
      <c r="S1296" s="220">
        <f t="shared" si="542"/>
        <v>0</v>
      </c>
      <c r="T1296" s="220"/>
      <c r="U1296" s="220">
        <f t="shared" si="543"/>
        <v>0</v>
      </c>
      <c r="V1296" s="220"/>
      <c r="W1296" s="220">
        <f t="shared" si="544"/>
        <v>0</v>
      </c>
      <c r="X1296" s="220"/>
      <c r="Y1296" s="220">
        <f t="shared" si="545"/>
        <v>0</v>
      </c>
      <c r="Z1296" s="220"/>
      <c r="AA1296" s="220">
        <f t="shared" si="546"/>
        <v>0</v>
      </c>
      <c r="AC1296" s="222" t="e">
        <f t="shared" si="557"/>
        <v>#DIV/0!</v>
      </c>
      <c r="AD1296" s="220" t="e">
        <f t="shared" si="547"/>
        <v>#NUM!</v>
      </c>
      <c r="AE1296" s="223" t="e">
        <f t="shared" si="548"/>
        <v>#NUM!</v>
      </c>
      <c r="AF1296" s="223" t="e">
        <f t="shared" si="549"/>
        <v>#NUM!</v>
      </c>
      <c r="AG1296" s="222" t="e">
        <f t="shared" si="550"/>
        <v>#NUM!</v>
      </c>
      <c r="AI1296" s="220" t="e">
        <f t="shared" si="551"/>
        <v>#DIV/0!</v>
      </c>
      <c r="AJ1296" s="222" t="e">
        <f t="shared" si="552"/>
        <v>#DIV/0!</v>
      </c>
      <c r="AK1296" s="222" t="e">
        <f t="shared" si="553"/>
        <v>#DIV/0!</v>
      </c>
      <c r="AL1296" s="222" t="e">
        <f t="shared" si="554"/>
        <v>#DIV/0!</v>
      </c>
    </row>
    <row r="1297" spans="1:40" s="88" customFormat="1" ht="30" hidden="1" customHeight="1">
      <c r="A1297" s="88">
        <f>'CONSTRUCTION COST ESTIMATE'!A1297</f>
        <v>0</v>
      </c>
      <c r="B1297" s="91">
        <f>'CONSTRUCTION COST ESTIMATE'!B1297</f>
        <v>672.01400000000001</v>
      </c>
      <c r="C1297" s="92" t="str">
        <f>'CONSTRUCTION COST ESTIMATE'!C1297</f>
        <v xml:space="preserve">TRAIL LIGHTING ASSEMBLY ON NEW FOUNDATION </v>
      </c>
      <c r="D1297" s="93" t="str">
        <f>'CONSTRUCTION COST ESTIMATE'!BB1297</f>
        <v>EA</v>
      </c>
      <c r="E1297" s="94">
        <f>'CONSTRUCTION COST ESTIMATE'!BA1297</f>
        <v>0</v>
      </c>
      <c r="F1297" s="220">
        <f>'CONSTRUCTION COST ESTIMATE'!BC1297</f>
        <v>0</v>
      </c>
      <c r="G1297" s="221">
        <f>'CONSTRUCTION COST ESTIMATE'!BD1297</f>
        <v>0</v>
      </c>
      <c r="H1297" s="220"/>
      <c r="I1297" s="220">
        <f t="shared" si="537"/>
        <v>0</v>
      </c>
      <c r="J1297" s="220"/>
      <c r="K1297" s="220">
        <f t="shared" si="538"/>
        <v>0</v>
      </c>
      <c r="L1297" s="220"/>
      <c r="M1297" s="220">
        <f t="shared" si="539"/>
        <v>0</v>
      </c>
      <c r="N1297" s="220"/>
      <c r="O1297" s="220">
        <f t="shared" si="540"/>
        <v>0</v>
      </c>
      <c r="P1297" s="220"/>
      <c r="Q1297" s="220">
        <f t="shared" si="541"/>
        <v>0</v>
      </c>
      <c r="R1297" s="220"/>
      <c r="S1297" s="220">
        <f t="shared" si="542"/>
        <v>0</v>
      </c>
      <c r="T1297" s="220"/>
      <c r="U1297" s="220">
        <f t="shared" si="543"/>
        <v>0</v>
      </c>
      <c r="V1297" s="220"/>
      <c r="W1297" s="220">
        <f t="shared" si="544"/>
        <v>0</v>
      </c>
      <c r="X1297" s="220"/>
      <c r="Y1297" s="220">
        <f t="shared" si="545"/>
        <v>0</v>
      </c>
      <c r="Z1297" s="220"/>
      <c r="AA1297" s="220">
        <f t="shared" si="546"/>
        <v>0</v>
      </c>
      <c r="AC1297" s="222" t="e">
        <f t="shared" si="557"/>
        <v>#DIV/0!</v>
      </c>
      <c r="AD1297" s="220" t="e">
        <f t="shared" si="547"/>
        <v>#NUM!</v>
      </c>
      <c r="AE1297" s="223" t="e">
        <f t="shared" si="548"/>
        <v>#NUM!</v>
      </c>
      <c r="AF1297" s="223" t="e">
        <f t="shared" si="549"/>
        <v>#NUM!</v>
      </c>
      <c r="AG1297" s="222" t="e">
        <f t="shared" si="550"/>
        <v>#NUM!</v>
      </c>
      <c r="AI1297" s="220" t="e">
        <f t="shared" si="551"/>
        <v>#DIV/0!</v>
      </c>
      <c r="AJ1297" s="222" t="e">
        <f t="shared" si="552"/>
        <v>#DIV/0!</v>
      </c>
      <c r="AK1297" s="222" t="e">
        <f t="shared" si="553"/>
        <v>#DIV/0!</v>
      </c>
      <c r="AL1297" s="222" t="e">
        <f t="shared" si="554"/>
        <v>#DIV/0!</v>
      </c>
    </row>
    <row r="1298" spans="1:40" s="88" customFormat="1" ht="30" customHeight="1">
      <c r="A1298" s="237" t="str">
        <f>'CONSTRUCTION COST ESTIMATE'!A1298</f>
        <v>SP 675</v>
      </c>
      <c r="B1298" s="140"/>
      <c r="C1298" s="136" t="str">
        <f>'CONSTRUCTION COST ESTIMATE'!C1298</f>
        <v>MITIGATION</v>
      </c>
      <c r="D1298" s="135"/>
      <c r="E1298" s="137"/>
      <c r="F1298" s="138"/>
      <c r="G1298" s="238"/>
      <c r="H1298" s="138"/>
      <c r="I1298" s="138"/>
      <c r="J1298" s="138"/>
      <c r="K1298" s="138"/>
      <c r="L1298" s="138"/>
      <c r="M1298" s="138"/>
      <c r="N1298" s="138"/>
      <c r="O1298" s="138"/>
      <c r="P1298" s="138"/>
      <c r="Q1298" s="138"/>
      <c r="R1298" s="138"/>
      <c r="S1298" s="138"/>
      <c r="T1298" s="138"/>
      <c r="U1298" s="138"/>
      <c r="V1298" s="138"/>
      <c r="W1298" s="138"/>
      <c r="X1298" s="138"/>
      <c r="Y1298" s="138"/>
      <c r="Z1298" s="138"/>
      <c r="AA1298" s="138"/>
      <c r="AB1298" s="239"/>
      <c r="AC1298" s="240"/>
      <c r="AD1298" s="241"/>
      <c r="AE1298" s="242"/>
      <c r="AF1298" s="242"/>
      <c r="AG1298" s="240"/>
      <c r="AH1298" s="239"/>
      <c r="AI1298" s="241"/>
      <c r="AJ1298" s="240"/>
      <c r="AK1298" s="240"/>
      <c r="AL1298" s="240"/>
      <c r="AN1298" s="139" t="s">
        <v>1447</v>
      </c>
    </row>
    <row r="1299" spans="1:40" s="88" customFormat="1" ht="30" hidden="1" customHeight="1">
      <c r="A1299" s="88">
        <f>'CONSTRUCTION COST ESTIMATE'!A1299</f>
        <v>0</v>
      </c>
      <c r="B1299" s="91">
        <f>'CONSTRUCTION COST ESTIMATE'!B1299</f>
        <v>675.00049999999999</v>
      </c>
      <c r="C1299" s="92" t="str">
        <f>'CONSTRUCTION COST ESTIMATE'!C1299</f>
        <v>PALEONTOLOGICAL MITIGATION</v>
      </c>
      <c r="D1299" s="93" t="str">
        <f>'CONSTRUCTION COST ESTIMATE'!BB1299</f>
        <v>DAY</v>
      </c>
      <c r="E1299" s="94">
        <f>'CONSTRUCTION COST ESTIMATE'!BA1299</f>
        <v>0</v>
      </c>
      <c r="F1299" s="220">
        <f>'CONSTRUCTION COST ESTIMATE'!BC1299</f>
        <v>0</v>
      </c>
      <c r="G1299" s="221">
        <f>'CONSTRUCTION COST ESTIMATE'!BD1299</f>
        <v>0</v>
      </c>
      <c r="H1299" s="220"/>
      <c r="I1299" s="220">
        <f t="shared" si="537"/>
        <v>0</v>
      </c>
      <c r="J1299" s="220"/>
      <c r="K1299" s="220">
        <f t="shared" si="538"/>
        <v>0</v>
      </c>
      <c r="L1299" s="220"/>
      <c r="M1299" s="220">
        <f t="shared" si="539"/>
        <v>0</v>
      </c>
      <c r="N1299" s="220"/>
      <c r="O1299" s="220">
        <f t="shared" si="540"/>
        <v>0</v>
      </c>
      <c r="P1299" s="220"/>
      <c r="Q1299" s="220">
        <f t="shared" si="541"/>
        <v>0</v>
      </c>
      <c r="R1299" s="220"/>
      <c r="S1299" s="220">
        <f t="shared" si="542"/>
        <v>0</v>
      </c>
      <c r="T1299" s="220"/>
      <c r="U1299" s="220">
        <f t="shared" si="543"/>
        <v>0</v>
      </c>
      <c r="V1299" s="220"/>
      <c r="W1299" s="220">
        <f t="shared" si="544"/>
        <v>0</v>
      </c>
      <c r="X1299" s="220"/>
      <c r="Y1299" s="220">
        <f t="shared" si="545"/>
        <v>0</v>
      </c>
      <c r="Z1299" s="220"/>
      <c r="AA1299" s="220">
        <f t="shared" si="546"/>
        <v>0</v>
      </c>
      <c r="AC1299" s="222" t="e">
        <f>I1299/$I$1460</f>
        <v>#DIV/0!</v>
      </c>
      <c r="AD1299" s="220" t="e">
        <f t="shared" si="547"/>
        <v>#NUM!</v>
      </c>
      <c r="AE1299" s="223" t="e">
        <f t="shared" si="548"/>
        <v>#NUM!</v>
      </c>
      <c r="AF1299" s="223" t="e">
        <f t="shared" si="549"/>
        <v>#NUM!</v>
      </c>
      <c r="AG1299" s="222" t="e">
        <f t="shared" si="550"/>
        <v>#NUM!</v>
      </c>
      <c r="AI1299" s="220" t="e">
        <f t="shared" si="551"/>
        <v>#DIV/0!</v>
      </c>
      <c r="AJ1299" s="222" t="e">
        <f t="shared" si="552"/>
        <v>#DIV/0!</v>
      </c>
      <c r="AK1299" s="222" t="e">
        <f t="shared" si="553"/>
        <v>#DIV/0!</v>
      </c>
      <c r="AL1299" s="222" t="e">
        <f t="shared" si="554"/>
        <v>#DIV/0!</v>
      </c>
    </row>
    <row r="1300" spans="1:40" s="88" customFormat="1" ht="30" hidden="1" customHeight="1">
      <c r="A1300" s="88">
        <f>'CONSTRUCTION COST ESTIMATE'!A1300</f>
        <v>0</v>
      </c>
      <c r="B1300" s="91">
        <f>'CONSTRUCTION COST ESTIMATE'!B1300</f>
        <v>675.00099999999998</v>
      </c>
      <c r="C1300" s="92" t="str">
        <f>'CONSTRUCTION COST ESTIMATE'!C1300</f>
        <v>BURROWING OWL MITIGATION</v>
      </c>
      <c r="D1300" s="93" t="str">
        <f>'CONSTRUCTION COST ESTIMATE'!BB1300</f>
        <v>DAY</v>
      </c>
      <c r="E1300" s="94">
        <f>'CONSTRUCTION COST ESTIMATE'!BA1300</f>
        <v>0</v>
      </c>
      <c r="F1300" s="220">
        <f>'CONSTRUCTION COST ESTIMATE'!BC1300</f>
        <v>0</v>
      </c>
      <c r="G1300" s="221">
        <f>'CONSTRUCTION COST ESTIMATE'!BD1300</f>
        <v>0</v>
      </c>
      <c r="H1300" s="220"/>
      <c r="I1300" s="220">
        <f t="shared" si="537"/>
        <v>0</v>
      </c>
      <c r="J1300" s="220"/>
      <c r="K1300" s="220">
        <f t="shared" si="538"/>
        <v>0</v>
      </c>
      <c r="L1300" s="220"/>
      <c r="M1300" s="220">
        <f t="shared" si="539"/>
        <v>0</v>
      </c>
      <c r="N1300" s="220"/>
      <c r="O1300" s="220">
        <f t="shared" si="540"/>
        <v>0</v>
      </c>
      <c r="P1300" s="220"/>
      <c r="Q1300" s="220">
        <f t="shared" si="541"/>
        <v>0</v>
      </c>
      <c r="R1300" s="220"/>
      <c r="S1300" s="220">
        <f t="shared" si="542"/>
        <v>0</v>
      </c>
      <c r="T1300" s="220"/>
      <c r="U1300" s="220">
        <f t="shared" si="543"/>
        <v>0</v>
      </c>
      <c r="V1300" s="220"/>
      <c r="W1300" s="220">
        <f t="shared" si="544"/>
        <v>0</v>
      </c>
      <c r="X1300" s="220"/>
      <c r="Y1300" s="220">
        <f t="shared" si="545"/>
        <v>0</v>
      </c>
      <c r="Z1300" s="220"/>
      <c r="AA1300" s="220">
        <f t="shared" si="546"/>
        <v>0</v>
      </c>
      <c r="AC1300" s="222" t="e">
        <f>I1300/$I$1460</f>
        <v>#DIV/0!</v>
      </c>
      <c r="AD1300" s="220" t="e">
        <f t="shared" si="547"/>
        <v>#NUM!</v>
      </c>
      <c r="AE1300" s="223" t="e">
        <f t="shared" si="548"/>
        <v>#NUM!</v>
      </c>
      <c r="AF1300" s="223" t="e">
        <f t="shared" si="549"/>
        <v>#NUM!</v>
      </c>
      <c r="AG1300" s="222" t="e">
        <f t="shared" si="550"/>
        <v>#NUM!</v>
      </c>
      <c r="AI1300" s="220" t="e">
        <f t="shared" si="551"/>
        <v>#DIV/0!</v>
      </c>
      <c r="AJ1300" s="222" t="e">
        <f t="shared" si="552"/>
        <v>#DIV/0!</v>
      </c>
      <c r="AK1300" s="222" t="e">
        <f t="shared" si="553"/>
        <v>#DIV/0!</v>
      </c>
      <c r="AL1300" s="222" t="e">
        <f t="shared" si="554"/>
        <v>#DIV/0!</v>
      </c>
    </row>
    <row r="1301" spans="1:40" s="88" customFormat="1" ht="30" customHeight="1">
      <c r="A1301" s="237" t="str">
        <f>'CONSTRUCTION COST ESTIMATE'!A1301</f>
        <v>SP 680-688</v>
      </c>
      <c r="B1301" s="140"/>
      <c r="C1301" s="136" t="str">
        <f>'CONSTRUCTION COST ESTIMATE'!C1301</f>
        <v>FIBER OPTICS</v>
      </c>
      <c r="D1301" s="135"/>
      <c r="E1301" s="137"/>
      <c r="F1301" s="138"/>
      <c r="G1301" s="238"/>
      <c r="H1301" s="138"/>
      <c r="I1301" s="138"/>
      <c r="J1301" s="138"/>
      <c r="K1301" s="138"/>
      <c r="L1301" s="138"/>
      <c r="M1301" s="138"/>
      <c r="N1301" s="138"/>
      <c r="O1301" s="138"/>
      <c r="P1301" s="138"/>
      <c r="Q1301" s="138"/>
      <c r="R1301" s="138"/>
      <c r="S1301" s="138"/>
      <c r="T1301" s="138"/>
      <c r="U1301" s="138"/>
      <c r="V1301" s="138"/>
      <c r="W1301" s="138"/>
      <c r="X1301" s="138"/>
      <c r="Y1301" s="138"/>
      <c r="Z1301" s="138"/>
      <c r="AA1301" s="138"/>
      <c r="AB1301" s="239"/>
      <c r="AC1301" s="240"/>
      <c r="AD1301" s="241"/>
      <c r="AE1301" s="242"/>
      <c r="AF1301" s="242"/>
      <c r="AG1301" s="240"/>
      <c r="AH1301" s="239"/>
      <c r="AI1301" s="241"/>
      <c r="AJ1301" s="240"/>
      <c r="AK1301" s="240"/>
      <c r="AL1301" s="240"/>
      <c r="AN1301" s="139" t="s">
        <v>1447</v>
      </c>
    </row>
    <row r="1302" spans="1:40" s="88" customFormat="1" ht="30" hidden="1" customHeight="1">
      <c r="A1302" s="88">
        <f>'CONSTRUCTION COST ESTIMATE'!A1302</f>
        <v>0</v>
      </c>
      <c r="B1302" s="91">
        <f>'CONSTRUCTION COST ESTIMATE'!B1302</f>
        <v>680.00049999999999</v>
      </c>
      <c r="C1302" s="92" t="str">
        <f>'CONSTRUCTION COST ESTIMATE'!C1302</f>
        <v>FIBER OPTIC CABLE (72 - STRAND)</v>
      </c>
      <c r="D1302" s="93" t="str">
        <f>'CONSTRUCTION COST ESTIMATE'!BB1302</f>
        <v>LF</v>
      </c>
      <c r="E1302" s="94">
        <f>'CONSTRUCTION COST ESTIMATE'!BA1302</f>
        <v>0</v>
      </c>
      <c r="F1302" s="220">
        <f>'CONSTRUCTION COST ESTIMATE'!BC1302</f>
        <v>0</v>
      </c>
      <c r="G1302" s="221">
        <f>'CONSTRUCTION COST ESTIMATE'!BD1302</f>
        <v>0</v>
      </c>
      <c r="H1302" s="220"/>
      <c r="I1302" s="220">
        <f t="shared" si="537"/>
        <v>0</v>
      </c>
      <c r="J1302" s="220"/>
      <c r="K1302" s="220">
        <f t="shared" si="538"/>
        <v>0</v>
      </c>
      <c r="L1302" s="220"/>
      <c r="M1302" s="220">
        <f t="shared" si="539"/>
        <v>0</v>
      </c>
      <c r="N1302" s="220"/>
      <c r="O1302" s="220">
        <f t="shared" si="540"/>
        <v>0</v>
      </c>
      <c r="P1302" s="220"/>
      <c r="Q1302" s="220">
        <f t="shared" si="541"/>
        <v>0</v>
      </c>
      <c r="R1302" s="220"/>
      <c r="S1302" s="220">
        <f t="shared" si="542"/>
        <v>0</v>
      </c>
      <c r="T1302" s="220"/>
      <c r="U1302" s="220">
        <f t="shared" si="543"/>
        <v>0</v>
      </c>
      <c r="V1302" s="220"/>
      <c r="W1302" s="220">
        <f t="shared" si="544"/>
        <v>0</v>
      </c>
      <c r="X1302" s="220"/>
      <c r="Y1302" s="220">
        <f t="shared" si="545"/>
        <v>0</v>
      </c>
      <c r="Z1302" s="220"/>
      <c r="AA1302" s="220">
        <f t="shared" si="546"/>
        <v>0</v>
      </c>
      <c r="AC1302" s="222" t="e">
        <f t="shared" ref="AC1302:AC1322" si="558">I1302/$I$1460</f>
        <v>#DIV/0!</v>
      </c>
      <c r="AD1302" s="220" t="e">
        <f t="shared" si="547"/>
        <v>#NUM!</v>
      </c>
      <c r="AE1302" s="223" t="e">
        <f t="shared" si="548"/>
        <v>#NUM!</v>
      </c>
      <c r="AF1302" s="223" t="e">
        <f t="shared" si="549"/>
        <v>#NUM!</v>
      </c>
      <c r="AG1302" s="222" t="e">
        <f t="shared" si="550"/>
        <v>#NUM!</v>
      </c>
      <c r="AI1302" s="220" t="e">
        <f t="shared" si="551"/>
        <v>#DIV/0!</v>
      </c>
      <c r="AJ1302" s="222" t="e">
        <f t="shared" si="552"/>
        <v>#DIV/0!</v>
      </c>
      <c r="AK1302" s="222" t="e">
        <f t="shared" si="553"/>
        <v>#DIV/0!</v>
      </c>
      <c r="AL1302" s="222" t="e">
        <f t="shared" si="554"/>
        <v>#DIV/0!</v>
      </c>
    </row>
    <row r="1303" spans="1:40" s="88" customFormat="1" ht="30" hidden="1" customHeight="1">
      <c r="A1303" s="88">
        <f>'CONSTRUCTION COST ESTIMATE'!A1303</f>
        <v>0</v>
      </c>
      <c r="B1303" s="91">
        <f>'CONSTRUCTION COST ESTIMATE'!B1303</f>
        <v>680.00099999999998</v>
      </c>
      <c r="C1303" s="92" t="str">
        <f>'CONSTRUCTION COST ESTIMATE'!C1303</f>
        <v>FIBER OPTIC CABLE (96-STRAND)</v>
      </c>
      <c r="D1303" s="93" t="str">
        <f>'CONSTRUCTION COST ESTIMATE'!BB1303</f>
        <v>LF</v>
      </c>
      <c r="E1303" s="94">
        <f>'CONSTRUCTION COST ESTIMATE'!BA1303</f>
        <v>0</v>
      </c>
      <c r="F1303" s="220">
        <f>'CONSTRUCTION COST ESTIMATE'!BC1303</f>
        <v>0</v>
      </c>
      <c r="G1303" s="221">
        <f>'CONSTRUCTION COST ESTIMATE'!BD1303</f>
        <v>0</v>
      </c>
      <c r="H1303" s="220"/>
      <c r="I1303" s="220">
        <f t="shared" ref="I1303:I1305" si="559">$E1303*H1303</f>
        <v>0</v>
      </c>
      <c r="J1303" s="220"/>
      <c r="K1303" s="220">
        <f t="shared" ref="K1303:K1305" si="560">$E1303*J1303</f>
        <v>0</v>
      </c>
      <c r="L1303" s="220"/>
      <c r="M1303" s="220">
        <f t="shared" ref="M1303:M1305" si="561">$E1303*L1303</f>
        <v>0</v>
      </c>
      <c r="N1303" s="220"/>
      <c r="O1303" s="220">
        <f t="shared" ref="O1303:O1305" si="562">$E1303*N1303</f>
        <v>0</v>
      </c>
      <c r="P1303" s="220"/>
      <c r="Q1303" s="220">
        <f t="shared" ref="Q1303:Q1305" si="563">$E1303*P1303</f>
        <v>0</v>
      </c>
      <c r="R1303" s="220"/>
      <c r="S1303" s="220">
        <f t="shared" ref="S1303:S1305" si="564">$E1303*R1303</f>
        <v>0</v>
      </c>
      <c r="T1303" s="220"/>
      <c r="U1303" s="220">
        <f t="shared" ref="U1303:U1305" si="565">$E1303*T1303</f>
        <v>0</v>
      </c>
      <c r="V1303" s="220"/>
      <c r="W1303" s="220">
        <f t="shared" ref="W1303:W1305" si="566">$E1303*V1303</f>
        <v>0</v>
      </c>
      <c r="X1303" s="220"/>
      <c r="Y1303" s="220">
        <f t="shared" ref="Y1303:Y1305" si="567">$E1303*X1303</f>
        <v>0</v>
      </c>
      <c r="Z1303" s="220"/>
      <c r="AA1303" s="220">
        <f t="shared" ref="AA1303:AA1305" si="568">$E1303*Z1303</f>
        <v>0</v>
      </c>
      <c r="AC1303" s="222" t="e">
        <f t="shared" ref="AC1303:AC1305" si="569">I1303/$I$1460</f>
        <v>#DIV/0!</v>
      </c>
      <c r="AD1303" s="220" t="e">
        <f t="shared" ref="AD1303:AD1305" si="570">MEDIAN(H1303,J1303,L1303,N1303,P1303,R1303,T1303,V1303,X1303,Z1303)</f>
        <v>#NUM!</v>
      </c>
      <c r="AE1303" s="223" t="e">
        <f t="shared" ref="AE1303:AE1305" si="571">IF(H1303&gt;AD1303,"X","")</f>
        <v>#NUM!</v>
      </c>
      <c r="AF1303" s="223" t="e">
        <f t="shared" ref="AF1303:AF1305" si="572">IF(H1303&lt;AD1303,"X","")</f>
        <v>#NUM!</v>
      </c>
      <c r="AG1303" s="222" t="e">
        <f t="shared" ref="AG1303:AG1305" si="573">H1303/AD1303</f>
        <v>#NUM!</v>
      </c>
      <c r="AI1303" s="220" t="e">
        <f t="shared" ref="AI1303:AI1305" si="574">AVERAGE(H1303,J1303,L1303,N1303,P1303,R1303,T1303,V1303,X1303,Z1303)</f>
        <v>#DIV/0!</v>
      </c>
      <c r="AJ1303" s="222" t="e">
        <f t="shared" ref="AJ1303:AJ1305" si="575">AI1303/F1303</f>
        <v>#DIV/0!</v>
      </c>
      <c r="AK1303" s="222" t="e">
        <f t="shared" ref="AK1303:AK1305" si="576">H1303/F1303</f>
        <v>#DIV/0!</v>
      </c>
      <c r="AL1303" s="222" t="e">
        <f t="shared" ref="AL1303:AL1305" si="577">H1303/AI1303</f>
        <v>#DIV/0!</v>
      </c>
    </row>
    <row r="1304" spans="1:40" s="88" customFormat="1" ht="30" hidden="1" customHeight="1">
      <c r="A1304" s="88">
        <f>'CONSTRUCTION COST ESTIMATE'!A1304</f>
        <v>0</v>
      </c>
      <c r="B1304" s="91">
        <f>'CONSTRUCTION COST ESTIMATE'!B1304</f>
        <v>680.00149999999996</v>
      </c>
      <c r="C1304" s="92" t="str">
        <f>'CONSTRUCTION COST ESTIMATE'!C1304</f>
        <v>FIBER OPTIC CABLE (144-STRAND)</v>
      </c>
      <c r="D1304" s="93" t="str">
        <f>'CONSTRUCTION COST ESTIMATE'!BB1304</f>
        <v>LF</v>
      </c>
      <c r="E1304" s="94">
        <f>'CONSTRUCTION COST ESTIMATE'!BA1304</f>
        <v>0</v>
      </c>
      <c r="F1304" s="220">
        <f>'CONSTRUCTION COST ESTIMATE'!BC1304</f>
        <v>0</v>
      </c>
      <c r="G1304" s="221">
        <f>'CONSTRUCTION COST ESTIMATE'!BD1304</f>
        <v>0</v>
      </c>
      <c r="H1304" s="220"/>
      <c r="I1304" s="220">
        <f t="shared" si="559"/>
        <v>0</v>
      </c>
      <c r="J1304" s="220"/>
      <c r="K1304" s="220">
        <f t="shared" si="560"/>
        <v>0</v>
      </c>
      <c r="L1304" s="220"/>
      <c r="M1304" s="220">
        <f t="shared" si="561"/>
        <v>0</v>
      </c>
      <c r="N1304" s="220"/>
      <c r="O1304" s="220">
        <f t="shared" si="562"/>
        <v>0</v>
      </c>
      <c r="P1304" s="220"/>
      <c r="Q1304" s="220">
        <f t="shared" si="563"/>
        <v>0</v>
      </c>
      <c r="R1304" s="220"/>
      <c r="S1304" s="220">
        <f t="shared" si="564"/>
        <v>0</v>
      </c>
      <c r="T1304" s="220"/>
      <c r="U1304" s="220">
        <f t="shared" si="565"/>
        <v>0</v>
      </c>
      <c r="V1304" s="220"/>
      <c r="W1304" s="220">
        <f t="shared" si="566"/>
        <v>0</v>
      </c>
      <c r="X1304" s="220"/>
      <c r="Y1304" s="220">
        <f t="shared" si="567"/>
        <v>0</v>
      </c>
      <c r="Z1304" s="220"/>
      <c r="AA1304" s="220">
        <f t="shared" si="568"/>
        <v>0</v>
      </c>
      <c r="AC1304" s="222" t="e">
        <f t="shared" si="569"/>
        <v>#DIV/0!</v>
      </c>
      <c r="AD1304" s="220" t="e">
        <f t="shared" si="570"/>
        <v>#NUM!</v>
      </c>
      <c r="AE1304" s="223" t="e">
        <f t="shared" si="571"/>
        <v>#NUM!</v>
      </c>
      <c r="AF1304" s="223" t="e">
        <f t="shared" si="572"/>
        <v>#NUM!</v>
      </c>
      <c r="AG1304" s="222" t="e">
        <f t="shared" si="573"/>
        <v>#NUM!</v>
      </c>
      <c r="AI1304" s="220" t="e">
        <f t="shared" si="574"/>
        <v>#DIV/0!</v>
      </c>
      <c r="AJ1304" s="222" t="e">
        <f t="shared" si="575"/>
        <v>#DIV/0!</v>
      </c>
      <c r="AK1304" s="222" t="e">
        <f t="shared" si="576"/>
        <v>#DIV/0!</v>
      </c>
      <c r="AL1304" s="222" t="e">
        <f t="shared" si="577"/>
        <v>#DIV/0!</v>
      </c>
    </row>
    <row r="1305" spans="1:40" s="88" customFormat="1" ht="30" hidden="1" customHeight="1">
      <c r="A1305" s="88">
        <f>'CONSTRUCTION COST ESTIMATE'!A1305</f>
        <v>0</v>
      </c>
      <c r="B1305" s="91">
        <f>'CONSTRUCTION COST ESTIMATE'!B1305</f>
        <v>680.00199999999995</v>
      </c>
      <c r="C1305" s="92" t="str">
        <f>'CONSTRUCTION COST ESTIMATE'!C1305</f>
        <v>FIBER OPTIC CABLE (XX-STRAND)</v>
      </c>
      <c r="D1305" s="93" t="str">
        <f>'CONSTRUCTION COST ESTIMATE'!BB1305</f>
        <v>LF</v>
      </c>
      <c r="E1305" s="94">
        <f>'CONSTRUCTION COST ESTIMATE'!BA1305</f>
        <v>0</v>
      </c>
      <c r="F1305" s="220">
        <f>'CONSTRUCTION COST ESTIMATE'!BC1305</f>
        <v>0</v>
      </c>
      <c r="G1305" s="221">
        <f>'CONSTRUCTION COST ESTIMATE'!BD1305</f>
        <v>0</v>
      </c>
      <c r="H1305" s="220"/>
      <c r="I1305" s="220">
        <f t="shared" si="559"/>
        <v>0</v>
      </c>
      <c r="J1305" s="220"/>
      <c r="K1305" s="220">
        <f t="shared" si="560"/>
        <v>0</v>
      </c>
      <c r="L1305" s="220"/>
      <c r="M1305" s="220">
        <f t="shared" si="561"/>
        <v>0</v>
      </c>
      <c r="N1305" s="220"/>
      <c r="O1305" s="220">
        <f t="shared" si="562"/>
        <v>0</v>
      </c>
      <c r="P1305" s="220"/>
      <c r="Q1305" s="220">
        <f t="shared" si="563"/>
        <v>0</v>
      </c>
      <c r="R1305" s="220"/>
      <c r="S1305" s="220">
        <f t="shared" si="564"/>
        <v>0</v>
      </c>
      <c r="T1305" s="220"/>
      <c r="U1305" s="220">
        <f t="shared" si="565"/>
        <v>0</v>
      </c>
      <c r="V1305" s="220"/>
      <c r="W1305" s="220">
        <f t="shared" si="566"/>
        <v>0</v>
      </c>
      <c r="X1305" s="220"/>
      <c r="Y1305" s="220">
        <f t="shared" si="567"/>
        <v>0</v>
      </c>
      <c r="Z1305" s="220"/>
      <c r="AA1305" s="220">
        <f t="shared" si="568"/>
        <v>0</v>
      </c>
      <c r="AC1305" s="222" t="e">
        <f t="shared" si="569"/>
        <v>#DIV/0!</v>
      </c>
      <c r="AD1305" s="220" t="e">
        <f t="shared" si="570"/>
        <v>#NUM!</v>
      </c>
      <c r="AE1305" s="223" t="e">
        <f t="shared" si="571"/>
        <v>#NUM!</v>
      </c>
      <c r="AF1305" s="223" t="e">
        <f t="shared" si="572"/>
        <v>#NUM!</v>
      </c>
      <c r="AG1305" s="222" t="e">
        <f t="shared" si="573"/>
        <v>#NUM!</v>
      </c>
      <c r="AI1305" s="220" t="e">
        <f t="shared" si="574"/>
        <v>#DIV/0!</v>
      </c>
      <c r="AJ1305" s="222" t="e">
        <f t="shared" si="575"/>
        <v>#DIV/0!</v>
      </c>
      <c r="AK1305" s="222" t="e">
        <f t="shared" si="576"/>
        <v>#DIV/0!</v>
      </c>
      <c r="AL1305" s="222" t="e">
        <f t="shared" si="577"/>
        <v>#DIV/0!</v>
      </c>
    </row>
    <row r="1306" spans="1:40" s="88" customFormat="1" ht="30" hidden="1" customHeight="1">
      <c r="A1306" s="88">
        <f>'CONSTRUCTION COST ESTIMATE'!A1306</f>
        <v>0</v>
      </c>
      <c r="B1306" s="91">
        <f>'CONSTRUCTION COST ESTIMATE'!B1306</f>
        <v>681.00049999999999</v>
      </c>
      <c r="C1306" s="92" t="str">
        <f>'CONSTRUCTION COST ESTIMATE'!C1306</f>
        <v>UNDERGROUND SPLICE ENCLOSURE</v>
      </c>
      <c r="D1306" s="93" t="str">
        <f>'CONSTRUCTION COST ESTIMATE'!BB1306</f>
        <v>EA</v>
      </c>
      <c r="E1306" s="94">
        <f>'CONSTRUCTION COST ESTIMATE'!BA1306</f>
        <v>0</v>
      </c>
      <c r="F1306" s="220">
        <f>'CONSTRUCTION COST ESTIMATE'!BC1306</f>
        <v>0</v>
      </c>
      <c r="G1306" s="221">
        <f>'CONSTRUCTION COST ESTIMATE'!BD1306</f>
        <v>0</v>
      </c>
      <c r="H1306" s="220"/>
      <c r="I1306" s="220">
        <f t="shared" si="537"/>
        <v>0</v>
      </c>
      <c r="J1306" s="220"/>
      <c r="K1306" s="220">
        <f t="shared" si="538"/>
        <v>0</v>
      </c>
      <c r="L1306" s="220"/>
      <c r="M1306" s="220">
        <f t="shared" si="539"/>
        <v>0</v>
      </c>
      <c r="N1306" s="220"/>
      <c r="O1306" s="220">
        <f t="shared" si="540"/>
        <v>0</v>
      </c>
      <c r="P1306" s="220"/>
      <c r="Q1306" s="220">
        <f t="shared" si="541"/>
        <v>0</v>
      </c>
      <c r="R1306" s="220"/>
      <c r="S1306" s="220">
        <f t="shared" si="542"/>
        <v>0</v>
      </c>
      <c r="T1306" s="220"/>
      <c r="U1306" s="220">
        <f t="shared" si="543"/>
        <v>0</v>
      </c>
      <c r="V1306" s="220"/>
      <c r="W1306" s="220">
        <f t="shared" si="544"/>
        <v>0</v>
      </c>
      <c r="X1306" s="220"/>
      <c r="Y1306" s="220">
        <f t="shared" si="545"/>
        <v>0</v>
      </c>
      <c r="Z1306" s="220"/>
      <c r="AA1306" s="220">
        <f t="shared" si="546"/>
        <v>0</v>
      </c>
      <c r="AC1306" s="222" t="e">
        <f t="shared" si="558"/>
        <v>#DIV/0!</v>
      </c>
      <c r="AD1306" s="220" t="e">
        <f t="shared" si="547"/>
        <v>#NUM!</v>
      </c>
      <c r="AE1306" s="223" t="e">
        <f t="shared" si="548"/>
        <v>#NUM!</v>
      </c>
      <c r="AF1306" s="223" t="e">
        <f t="shared" si="549"/>
        <v>#NUM!</v>
      </c>
      <c r="AG1306" s="222" t="e">
        <f t="shared" si="550"/>
        <v>#NUM!</v>
      </c>
      <c r="AI1306" s="220" t="e">
        <f t="shared" si="551"/>
        <v>#DIV/0!</v>
      </c>
      <c r="AJ1306" s="222" t="e">
        <f t="shared" si="552"/>
        <v>#DIV/0!</v>
      </c>
      <c r="AK1306" s="222" t="e">
        <f t="shared" si="553"/>
        <v>#DIV/0!</v>
      </c>
      <c r="AL1306" s="222" t="e">
        <f t="shared" si="554"/>
        <v>#DIV/0!</v>
      </c>
    </row>
    <row r="1307" spans="1:40" s="88" customFormat="1" ht="30" hidden="1" customHeight="1">
      <c r="A1307" s="88">
        <f>'CONSTRUCTION COST ESTIMATE'!A1307</f>
        <v>0</v>
      </c>
      <c r="B1307" s="91">
        <f>'CONSTRUCTION COST ESTIMATE'!B1307</f>
        <v>681.00099999999998</v>
      </c>
      <c r="C1307" s="92" t="str">
        <f>'CONSTRUCTION COST ESTIMATE'!C1307</f>
        <v>RE-PULL FIBER OBTIC CABLE</v>
      </c>
      <c r="D1307" s="93" t="str">
        <f>'CONSTRUCTION COST ESTIMATE'!BB1307</f>
        <v>LF</v>
      </c>
      <c r="E1307" s="94">
        <f>'CONSTRUCTION COST ESTIMATE'!BA1307</f>
        <v>0</v>
      </c>
      <c r="F1307" s="220">
        <f>'CONSTRUCTION COST ESTIMATE'!BC1307</f>
        <v>0</v>
      </c>
      <c r="G1307" s="221">
        <f>'CONSTRUCTION COST ESTIMATE'!BD1307</f>
        <v>0</v>
      </c>
      <c r="H1307" s="220"/>
      <c r="I1307" s="220">
        <f t="shared" si="537"/>
        <v>0</v>
      </c>
      <c r="J1307" s="220"/>
      <c r="K1307" s="220">
        <f t="shared" si="538"/>
        <v>0</v>
      </c>
      <c r="L1307" s="220"/>
      <c r="M1307" s="220">
        <f t="shared" si="539"/>
        <v>0</v>
      </c>
      <c r="N1307" s="220"/>
      <c r="O1307" s="220">
        <f t="shared" si="540"/>
        <v>0</v>
      </c>
      <c r="P1307" s="220"/>
      <c r="Q1307" s="220">
        <f t="shared" si="541"/>
        <v>0</v>
      </c>
      <c r="R1307" s="220"/>
      <c r="S1307" s="220">
        <f t="shared" si="542"/>
        <v>0</v>
      </c>
      <c r="T1307" s="220"/>
      <c r="U1307" s="220">
        <f t="shared" si="543"/>
        <v>0</v>
      </c>
      <c r="V1307" s="220"/>
      <c r="W1307" s="220">
        <f t="shared" si="544"/>
        <v>0</v>
      </c>
      <c r="X1307" s="220"/>
      <c r="Y1307" s="220">
        <f t="shared" si="545"/>
        <v>0</v>
      </c>
      <c r="Z1307" s="220"/>
      <c r="AA1307" s="220">
        <f t="shared" si="546"/>
        <v>0</v>
      </c>
      <c r="AC1307" s="222" t="e">
        <f t="shared" si="558"/>
        <v>#DIV/0!</v>
      </c>
      <c r="AD1307" s="220" t="e">
        <f t="shared" si="547"/>
        <v>#NUM!</v>
      </c>
      <c r="AE1307" s="223" t="e">
        <f t="shared" si="548"/>
        <v>#NUM!</v>
      </c>
      <c r="AF1307" s="223" t="e">
        <f t="shared" si="549"/>
        <v>#NUM!</v>
      </c>
      <c r="AG1307" s="222" t="e">
        <f t="shared" si="550"/>
        <v>#NUM!</v>
      </c>
      <c r="AI1307" s="220" t="e">
        <f t="shared" si="551"/>
        <v>#DIV/0!</v>
      </c>
      <c r="AJ1307" s="222" t="e">
        <f t="shared" si="552"/>
        <v>#DIV/0!</v>
      </c>
      <c r="AK1307" s="222" t="e">
        <f t="shared" si="553"/>
        <v>#DIV/0!</v>
      </c>
      <c r="AL1307" s="222" t="e">
        <f t="shared" si="554"/>
        <v>#DIV/0!</v>
      </c>
    </row>
    <row r="1308" spans="1:40" s="88" customFormat="1" ht="30" hidden="1" customHeight="1">
      <c r="A1308" s="88">
        <f>'CONSTRUCTION COST ESTIMATE'!A1308</f>
        <v>0</v>
      </c>
      <c r="B1308" s="91">
        <f>'CONSTRUCTION COST ESTIMATE'!B1308</f>
        <v>681.00199999999995</v>
      </c>
      <c r="C1308" s="92" t="str">
        <f>'CONSTRUCTION COST ESTIMATE'!C1308</f>
        <v>COMMUNICATION DISTRIBUTION CABLE ASSEMBLY</v>
      </c>
      <c r="D1308" s="93" t="str">
        <f>'CONSTRUCTION COST ESTIMATE'!BB1308</f>
        <v>EA</v>
      </c>
      <c r="E1308" s="94">
        <f>'CONSTRUCTION COST ESTIMATE'!BA1308</f>
        <v>0</v>
      </c>
      <c r="F1308" s="220">
        <f>'CONSTRUCTION COST ESTIMATE'!BC1308</f>
        <v>0</v>
      </c>
      <c r="G1308" s="221">
        <f>'CONSTRUCTION COST ESTIMATE'!BD1308</f>
        <v>0</v>
      </c>
      <c r="H1308" s="220"/>
      <c r="I1308" s="220">
        <f t="shared" si="537"/>
        <v>0</v>
      </c>
      <c r="J1308" s="220"/>
      <c r="K1308" s="220">
        <f t="shared" si="538"/>
        <v>0</v>
      </c>
      <c r="L1308" s="220"/>
      <c r="M1308" s="220">
        <f t="shared" si="539"/>
        <v>0</v>
      </c>
      <c r="N1308" s="220"/>
      <c r="O1308" s="220">
        <f t="shared" si="540"/>
        <v>0</v>
      </c>
      <c r="P1308" s="220"/>
      <c r="Q1308" s="220">
        <f t="shared" si="541"/>
        <v>0</v>
      </c>
      <c r="R1308" s="220"/>
      <c r="S1308" s="220">
        <f t="shared" si="542"/>
        <v>0</v>
      </c>
      <c r="T1308" s="220"/>
      <c r="U1308" s="220">
        <f t="shared" si="543"/>
        <v>0</v>
      </c>
      <c r="V1308" s="220"/>
      <c r="W1308" s="220">
        <f t="shared" si="544"/>
        <v>0</v>
      </c>
      <c r="X1308" s="220"/>
      <c r="Y1308" s="220">
        <f t="shared" si="545"/>
        <v>0</v>
      </c>
      <c r="Z1308" s="220"/>
      <c r="AA1308" s="220">
        <f t="shared" si="546"/>
        <v>0</v>
      </c>
      <c r="AC1308" s="222" t="e">
        <f t="shared" si="558"/>
        <v>#DIV/0!</v>
      </c>
      <c r="AD1308" s="220" t="e">
        <f t="shared" si="547"/>
        <v>#NUM!</v>
      </c>
      <c r="AE1308" s="223" t="e">
        <f t="shared" si="548"/>
        <v>#NUM!</v>
      </c>
      <c r="AF1308" s="223" t="e">
        <f t="shared" si="549"/>
        <v>#NUM!</v>
      </c>
      <c r="AG1308" s="222" t="e">
        <f t="shared" si="550"/>
        <v>#NUM!</v>
      </c>
      <c r="AI1308" s="220" t="e">
        <f t="shared" si="551"/>
        <v>#DIV/0!</v>
      </c>
      <c r="AJ1308" s="222" t="e">
        <f t="shared" si="552"/>
        <v>#DIV/0!</v>
      </c>
      <c r="AK1308" s="222" t="e">
        <f t="shared" si="553"/>
        <v>#DIV/0!</v>
      </c>
      <c r="AL1308" s="222" t="e">
        <f t="shared" si="554"/>
        <v>#DIV/0!</v>
      </c>
    </row>
    <row r="1309" spans="1:40" s="88" customFormat="1" ht="30" hidden="1" customHeight="1">
      <c r="A1309" s="88">
        <f>'CONSTRUCTION COST ESTIMATE'!A1309</f>
        <v>0</v>
      </c>
      <c r="B1309" s="91">
        <f>'CONSTRUCTION COST ESTIMATE'!B1309</f>
        <v>681.00300000000004</v>
      </c>
      <c r="C1309" s="92" t="str">
        <f>'CONSTRUCTION COST ESTIMATE'!C1309</f>
        <v>CLV ETHERNET SWITCH</v>
      </c>
      <c r="D1309" s="93" t="str">
        <f>'CONSTRUCTION COST ESTIMATE'!BB1309</f>
        <v>EA</v>
      </c>
      <c r="E1309" s="94">
        <f>'CONSTRUCTION COST ESTIMATE'!BA1309</f>
        <v>0</v>
      </c>
      <c r="F1309" s="220">
        <f>'CONSTRUCTION COST ESTIMATE'!BC1309</f>
        <v>0</v>
      </c>
      <c r="G1309" s="221">
        <f>'CONSTRUCTION COST ESTIMATE'!BD1309</f>
        <v>0</v>
      </c>
      <c r="H1309" s="220"/>
      <c r="I1309" s="220">
        <f t="shared" si="537"/>
        <v>0</v>
      </c>
      <c r="J1309" s="220"/>
      <c r="K1309" s="220">
        <f t="shared" si="538"/>
        <v>0</v>
      </c>
      <c r="L1309" s="220"/>
      <c r="M1309" s="220">
        <f t="shared" si="539"/>
        <v>0</v>
      </c>
      <c r="N1309" s="220"/>
      <c r="O1309" s="220">
        <f t="shared" si="540"/>
        <v>0</v>
      </c>
      <c r="P1309" s="220"/>
      <c r="Q1309" s="220">
        <f t="shared" si="541"/>
        <v>0</v>
      </c>
      <c r="R1309" s="220"/>
      <c r="S1309" s="220">
        <f t="shared" si="542"/>
        <v>0</v>
      </c>
      <c r="T1309" s="220"/>
      <c r="U1309" s="220">
        <f t="shared" si="543"/>
        <v>0</v>
      </c>
      <c r="V1309" s="220"/>
      <c r="W1309" s="220">
        <f t="shared" si="544"/>
        <v>0</v>
      </c>
      <c r="X1309" s="220"/>
      <c r="Y1309" s="220">
        <f t="shared" si="545"/>
        <v>0</v>
      </c>
      <c r="Z1309" s="220"/>
      <c r="AA1309" s="220">
        <f t="shared" si="546"/>
        <v>0</v>
      </c>
      <c r="AC1309" s="222" t="e">
        <f t="shared" si="558"/>
        <v>#DIV/0!</v>
      </c>
      <c r="AD1309" s="220" t="e">
        <f t="shared" si="547"/>
        <v>#NUM!</v>
      </c>
      <c r="AE1309" s="223" t="e">
        <f t="shared" si="548"/>
        <v>#NUM!</v>
      </c>
      <c r="AF1309" s="223" t="e">
        <f t="shared" si="549"/>
        <v>#NUM!</v>
      </c>
      <c r="AG1309" s="222" t="e">
        <f t="shared" si="550"/>
        <v>#NUM!</v>
      </c>
      <c r="AI1309" s="220" t="e">
        <f t="shared" si="551"/>
        <v>#DIV/0!</v>
      </c>
      <c r="AJ1309" s="222" t="e">
        <f t="shared" si="552"/>
        <v>#DIV/0!</v>
      </c>
      <c r="AK1309" s="222" t="e">
        <f t="shared" si="553"/>
        <v>#DIV/0!</v>
      </c>
      <c r="AL1309" s="222" t="e">
        <f t="shared" si="554"/>
        <v>#DIV/0!</v>
      </c>
    </row>
    <row r="1310" spans="1:40" s="88" customFormat="1" ht="30" hidden="1" customHeight="1">
      <c r="A1310" s="88">
        <f>'CONSTRUCTION COST ESTIMATE'!A1310</f>
        <v>0</v>
      </c>
      <c r="B1310" s="91">
        <f>'CONSTRUCTION COST ESTIMATE'!B1310</f>
        <v>682.00099999999998</v>
      </c>
      <c r="C1310" s="92" t="str">
        <f>'CONSTRUCTION COST ESTIMATE'!C1310</f>
        <v>SHELF MOUNT FIBER OPTIC TRANSCEIVERS (OTR/SH) WITH CABLES</v>
      </c>
      <c r="D1310" s="93" t="str">
        <f>'CONSTRUCTION COST ESTIMATE'!BB1310</f>
        <v>EA</v>
      </c>
      <c r="E1310" s="94">
        <f>'CONSTRUCTION COST ESTIMATE'!BA1310</f>
        <v>0</v>
      </c>
      <c r="F1310" s="220">
        <f>'CONSTRUCTION COST ESTIMATE'!BC1310</f>
        <v>0</v>
      </c>
      <c r="G1310" s="221">
        <f>'CONSTRUCTION COST ESTIMATE'!BD1310</f>
        <v>0</v>
      </c>
      <c r="H1310" s="220"/>
      <c r="I1310" s="220">
        <f t="shared" si="537"/>
        <v>0</v>
      </c>
      <c r="J1310" s="220"/>
      <c r="K1310" s="220">
        <f t="shared" si="538"/>
        <v>0</v>
      </c>
      <c r="L1310" s="220"/>
      <c r="M1310" s="220">
        <f t="shared" si="539"/>
        <v>0</v>
      </c>
      <c r="N1310" s="220"/>
      <c r="O1310" s="220">
        <f t="shared" si="540"/>
        <v>0</v>
      </c>
      <c r="P1310" s="220"/>
      <c r="Q1310" s="220">
        <f t="shared" si="541"/>
        <v>0</v>
      </c>
      <c r="R1310" s="220"/>
      <c r="S1310" s="220">
        <f t="shared" si="542"/>
        <v>0</v>
      </c>
      <c r="T1310" s="220"/>
      <c r="U1310" s="220">
        <f t="shared" si="543"/>
        <v>0</v>
      </c>
      <c r="V1310" s="220"/>
      <c r="W1310" s="220">
        <f t="shared" si="544"/>
        <v>0</v>
      </c>
      <c r="X1310" s="220"/>
      <c r="Y1310" s="220">
        <f t="shared" si="545"/>
        <v>0</v>
      </c>
      <c r="Z1310" s="220"/>
      <c r="AA1310" s="220">
        <f t="shared" si="546"/>
        <v>0</v>
      </c>
      <c r="AC1310" s="222" t="e">
        <f t="shared" si="558"/>
        <v>#DIV/0!</v>
      </c>
      <c r="AD1310" s="220" t="e">
        <f t="shared" si="547"/>
        <v>#NUM!</v>
      </c>
      <c r="AE1310" s="223" t="e">
        <f t="shared" si="548"/>
        <v>#NUM!</v>
      </c>
      <c r="AF1310" s="223" t="e">
        <f t="shared" si="549"/>
        <v>#NUM!</v>
      </c>
      <c r="AG1310" s="222" t="e">
        <f t="shared" si="550"/>
        <v>#NUM!</v>
      </c>
      <c r="AI1310" s="220" t="e">
        <f t="shared" si="551"/>
        <v>#DIV/0!</v>
      </c>
      <c r="AJ1310" s="222" t="e">
        <f t="shared" si="552"/>
        <v>#DIV/0!</v>
      </c>
      <c r="AK1310" s="222" t="e">
        <f t="shared" si="553"/>
        <v>#DIV/0!</v>
      </c>
      <c r="AL1310" s="222" t="e">
        <f t="shared" si="554"/>
        <v>#DIV/0!</v>
      </c>
    </row>
    <row r="1311" spans="1:40" s="88" customFormat="1" ht="30" hidden="1" customHeight="1">
      <c r="A1311" s="88">
        <f>'CONSTRUCTION COST ESTIMATE'!A1311</f>
        <v>0</v>
      </c>
      <c r="B1311" s="91">
        <f>'CONSTRUCTION COST ESTIMATE'!B1311</f>
        <v>682.00199999999995</v>
      </c>
      <c r="C1311" s="92" t="str">
        <f>'CONSTRUCTION COST ESTIMATE'!C1311</f>
        <v>RACK MOUNT FIBER OPTIC TRANSCEIVERS (OTR/SH) WITH CABLES</v>
      </c>
      <c r="D1311" s="93" t="str">
        <f>'CONSTRUCTION COST ESTIMATE'!BB1311</f>
        <v>EA</v>
      </c>
      <c r="E1311" s="94">
        <f>'CONSTRUCTION COST ESTIMATE'!BA1311</f>
        <v>0</v>
      </c>
      <c r="F1311" s="220">
        <f>'CONSTRUCTION COST ESTIMATE'!BC1311</f>
        <v>0</v>
      </c>
      <c r="G1311" s="221">
        <f>'CONSTRUCTION COST ESTIMATE'!BD1311</f>
        <v>0</v>
      </c>
      <c r="H1311" s="220"/>
      <c r="I1311" s="220">
        <f t="shared" si="537"/>
        <v>0</v>
      </c>
      <c r="J1311" s="220"/>
      <c r="K1311" s="220">
        <f t="shared" si="538"/>
        <v>0</v>
      </c>
      <c r="L1311" s="220"/>
      <c r="M1311" s="220">
        <f t="shared" si="539"/>
        <v>0</v>
      </c>
      <c r="N1311" s="220"/>
      <c r="O1311" s="220">
        <f t="shared" si="540"/>
        <v>0</v>
      </c>
      <c r="P1311" s="220"/>
      <c r="Q1311" s="220">
        <f t="shared" si="541"/>
        <v>0</v>
      </c>
      <c r="R1311" s="220"/>
      <c r="S1311" s="220">
        <f t="shared" si="542"/>
        <v>0</v>
      </c>
      <c r="T1311" s="220"/>
      <c r="U1311" s="220">
        <f t="shared" si="543"/>
        <v>0</v>
      </c>
      <c r="V1311" s="220"/>
      <c r="W1311" s="220">
        <f t="shared" si="544"/>
        <v>0</v>
      </c>
      <c r="X1311" s="220"/>
      <c r="Y1311" s="220">
        <f t="shared" si="545"/>
        <v>0</v>
      </c>
      <c r="Z1311" s="220"/>
      <c r="AA1311" s="220">
        <f t="shared" si="546"/>
        <v>0</v>
      </c>
      <c r="AC1311" s="222" t="e">
        <f t="shared" si="558"/>
        <v>#DIV/0!</v>
      </c>
      <c r="AD1311" s="220" t="e">
        <f t="shared" si="547"/>
        <v>#NUM!</v>
      </c>
      <c r="AE1311" s="223" t="e">
        <f t="shared" si="548"/>
        <v>#NUM!</v>
      </c>
      <c r="AF1311" s="223" t="e">
        <f t="shared" si="549"/>
        <v>#NUM!</v>
      </c>
      <c r="AG1311" s="222" t="e">
        <f t="shared" si="550"/>
        <v>#NUM!</v>
      </c>
      <c r="AI1311" s="220" t="e">
        <f t="shared" si="551"/>
        <v>#DIV/0!</v>
      </c>
      <c r="AJ1311" s="222" t="e">
        <f t="shared" si="552"/>
        <v>#DIV/0!</v>
      </c>
      <c r="AK1311" s="222" t="e">
        <f t="shared" si="553"/>
        <v>#DIV/0!</v>
      </c>
      <c r="AL1311" s="222" t="e">
        <f t="shared" si="554"/>
        <v>#DIV/0!</v>
      </c>
    </row>
    <row r="1312" spans="1:40" s="88" customFormat="1" ht="30" hidden="1" customHeight="1">
      <c r="A1312" s="88">
        <f>'CONSTRUCTION COST ESTIMATE'!A1312</f>
        <v>0</v>
      </c>
      <c r="B1312" s="91">
        <f>'CONSTRUCTION COST ESTIMATE'!B1312</f>
        <v>682.00300000000004</v>
      </c>
      <c r="C1312" s="92" t="str">
        <f>'CONSTRUCTION COST ESTIMATE'!C1312</f>
        <v>19-INCH RACK MOUNTED FIBER OPTIC CARD CAGE</v>
      </c>
      <c r="D1312" s="93" t="str">
        <f>'CONSTRUCTION COST ESTIMATE'!BB1312</f>
        <v>EA</v>
      </c>
      <c r="E1312" s="94">
        <f>'CONSTRUCTION COST ESTIMATE'!BA1312</f>
        <v>0</v>
      </c>
      <c r="F1312" s="220">
        <f>'CONSTRUCTION COST ESTIMATE'!BC1312</f>
        <v>0</v>
      </c>
      <c r="G1312" s="221">
        <f>'CONSTRUCTION COST ESTIMATE'!BD1312</f>
        <v>0</v>
      </c>
      <c r="H1312" s="220"/>
      <c r="I1312" s="220">
        <f t="shared" si="537"/>
        <v>0</v>
      </c>
      <c r="J1312" s="220"/>
      <c r="K1312" s="220">
        <f t="shared" si="538"/>
        <v>0</v>
      </c>
      <c r="L1312" s="220"/>
      <c r="M1312" s="220">
        <f t="shared" si="539"/>
        <v>0</v>
      </c>
      <c r="N1312" s="220"/>
      <c r="O1312" s="220">
        <f t="shared" si="540"/>
        <v>0</v>
      </c>
      <c r="P1312" s="220"/>
      <c r="Q1312" s="220">
        <f t="shared" si="541"/>
        <v>0</v>
      </c>
      <c r="R1312" s="220"/>
      <c r="S1312" s="220">
        <f t="shared" si="542"/>
        <v>0</v>
      </c>
      <c r="T1312" s="220"/>
      <c r="U1312" s="220">
        <f t="shared" si="543"/>
        <v>0</v>
      </c>
      <c r="V1312" s="220"/>
      <c r="W1312" s="220">
        <f t="shared" si="544"/>
        <v>0</v>
      </c>
      <c r="X1312" s="220"/>
      <c r="Y1312" s="220">
        <f t="shared" si="545"/>
        <v>0</v>
      </c>
      <c r="Z1312" s="220"/>
      <c r="AA1312" s="220">
        <f t="shared" si="546"/>
        <v>0</v>
      </c>
      <c r="AC1312" s="222" t="e">
        <f t="shared" si="558"/>
        <v>#DIV/0!</v>
      </c>
      <c r="AD1312" s="220" t="e">
        <f t="shared" si="547"/>
        <v>#NUM!</v>
      </c>
      <c r="AE1312" s="223" t="e">
        <f t="shared" si="548"/>
        <v>#NUM!</v>
      </c>
      <c r="AF1312" s="223" t="e">
        <f t="shared" si="549"/>
        <v>#NUM!</v>
      </c>
      <c r="AG1312" s="222" t="e">
        <f t="shared" si="550"/>
        <v>#NUM!</v>
      </c>
      <c r="AI1312" s="220" t="e">
        <f t="shared" si="551"/>
        <v>#DIV/0!</v>
      </c>
      <c r="AJ1312" s="222" t="e">
        <f t="shared" si="552"/>
        <v>#DIV/0!</v>
      </c>
      <c r="AK1312" s="222" t="e">
        <f t="shared" si="553"/>
        <v>#DIV/0!</v>
      </c>
      <c r="AL1312" s="222" t="e">
        <f t="shared" si="554"/>
        <v>#DIV/0!</v>
      </c>
    </row>
    <row r="1313" spans="1:40" s="88" customFormat="1" ht="30" hidden="1" customHeight="1">
      <c r="A1313" s="88">
        <f>'CONSTRUCTION COST ESTIMATE'!A1313</f>
        <v>0</v>
      </c>
      <c r="B1313" s="91">
        <f>'CONSTRUCTION COST ESTIMATE'!B1313</f>
        <v>683.00099999999998</v>
      </c>
      <c r="C1313" s="92" t="str">
        <f>'CONSTRUCTION COST ESTIMATE'!C1313</f>
        <v>SHELF MOUNTED VIDEO OPTICAL TRANSCEIVERS WITH CABLE</v>
      </c>
      <c r="D1313" s="93" t="str">
        <f>'CONSTRUCTION COST ESTIMATE'!BB1313</f>
        <v>EA</v>
      </c>
      <c r="E1313" s="94">
        <f>'CONSTRUCTION COST ESTIMATE'!BA1313</f>
        <v>0</v>
      </c>
      <c r="F1313" s="220">
        <f>'CONSTRUCTION COST ESTIMATE'!BC1313</f>
        <v>0</v>
      </c>
      <c r="G1313" s="221">
        <f>'CONSTRUCTION COST ESTIMATE'!BD1313</f>
        <v>0</v>
      </c>
      <c r="H1313" s="220"/>
      <c r="I1313" s="220">
        <f t="shared" si="537"/>
        <v>0</v>
      </c>
      <c r="J1313" s="220"/>
      <c r="K1313" s="220">
        <f t="shared" si="538"/>
        <v>0</v>
      </c>
      <c r="L1313" s="220"/>
      <c r="M1313" s="220">
        <f t="shared" si="539"/>
        <v>0</v>
      </c>
      <c r="N1313" s="220"/>
      <c r="O1313" s="220">
        <f t="shared" si="540"/>
        <v>0</v>
      </c>
      <c r="P1313" s="220"/>
      <c r="Q1313" s="220">
        <f t="shared" si="541"/>
        <v>0</v>
      </c>
      <c r="R1313" s="220"/>
      <c r="S1313" s="220">
        <f t="shared" si="542"/>
        <v>0</v>
      </c>
      <c r="T1313" s="220"/>
      <c r="U1313" s="220">
        <f t="shared" si="543"/>
        <v>0</v>
      </c>
      <c r="V1313" s="220"/>
      <c r="W1313" s="220">
        <f t="shared" si="544"/>
        <v>0</v>
      </c>
      <c r="X1313" s="220"/>
      <c r="Y1313" s="220">
        <f t="shared" si="545"/>
        <v>0</v>
      </c>
      <c r="Z1313" s="220"/>
      <c r="AA1313" s="220">
        <f t="shared" si="546"/>
        <v>0</v>
      </c>
      <c r="AC1313" s="222" t="e">
        <f t="shared" si="558"/>
        <v>#DIV/0!</v>
      </c>
      <c r="AD1313" s="220" t="e">
        <f t="shared" si="547"/>
        <v>#NUM!</v>
      </c>
      <c r="AE1313" s="223" t="e">
        <f t="shared" si="548"/>
        <v>#NUM!</v>
      </c>
      <c r="AF1313" s="223" t="e">
        <f t="shared" si="549"/>
        <v>#NUM!</v>
      </c>
      <c r="AG1313" s="222" t="e">
        <f t="shared" si="550"/>
        <v>#NUM!</v>
      </c>
      <c r="AI1313" s="220" t="e">
        <f t="shared" si="551"/>
        <v>#DIV/0!</v>
      </c>
      <c r="AJ1313" s="222" t="e">
        <f t="shared" si="552"/>
        <v>#DIV/0!</v>
      </c>
      <c r="AK1313" s="222" t="e">
        <f t="shared" si="553"/>
        <v>#DIV/0!</v>
      </c>
      <c r="AL1313" s="222" t="e">
        <f t="shared" si="554"/>
        <v>#DIV/0!</v>
      </c>
    </row>
    <row r="1314" spans="1:40" s="88" customFormat="1" ht="30" hidden="1" customHeight="1">
      <c r="A1314" s="88">
        <f>'CONSTRUCTION COST ESTIMATE'!A1314</f>
        <v>0</v>
      </c>
      <c r="B1314" s="91">
        <f>'CONSTRUCTION COST ESTIMATE'!B1314</f>
        <v>683.00199999999995</v>
      </c>
      <c r="C1314" s="92" t="str">
        <f>'CONSTRUCTION COST ESTIMATE'!C1314</f>
        <v>RACK MOUNTED VIDEO OPTICAL TRANSCEIVERS WITH CABLE</v>
      </c>
      <c r="D1314" s="93" t="str">
        <f>'CONSTRUCTION COST ESTIMATE'!BB1314</f>
        <v>EA</v>
      </c>
      <c r="E1314" s="94">
        <f>'CONSTRUCTION COST ESTIMATE'!BA1314</f>
        <v>0</v>
      </c>
      <c r="F1314" s="220">
        <f>'CONSTRUCTION COST ESTIMATE'!BC1314</f>
        <v>0</v>
      </c>
      <c r="G1314" s="221">
        <f>'CONSTRUCTION COST ESTIMATE'!BD1314</f>
        <v>0</v>
      </c>
      <c r="H1314" s="220"/>
      <c r="I1314" s="220">
        <f t="shared" si="537"/>
        <v>0</v>
      </c>
      <c r="J1314" s="220"/>
      <c r="K1314" s="220">
        <f t="shared" si="538"/>
        <v>0</v>
      </c>
      <c r="L1314" s="220"/>
      <c r="M1314" s="220">
        <f t="shared" si="539"/>
        <v>0</v>
      </c>
      <c r="N1314" s="220"/>
      <c r="O1314" s="220">
        <f t="shared" si="540"/>
        <v>0</v>
      </c>
      <c r="P1314" s="220"/>
      <c r="Q1314" s="220">
        <f t="shared" si="541"/>
        <v>0</v>
      </c>
      <c r="R1314" s="220"/>
      <c r="S1314" s="220">
        <f t="shared" si="542"/>
        <v>0</v>
      </c>
      <c r="T1314" s="220"/>
      <c r="U1314" s="220">
        <f t="shared" si="543"/>
        <v>0</v>
      </c>
      <c r="V1314" s="220"/>
      <c r="W1314" s="220">
        <f t="shared" si="544"/>
        <v>0</v>
      </c>
      <c r="X1314" s="220"/>
      <c r="Y1314" s="220">
        <f t="shared" si="545"/>
        <v>0</v>
      </c>
      <c r="Z1314" s="220"/>
      <c r="AA1314" s="220">
        <f t="shared" si="546"/>
        <v>0</v>
      </c>
      <c r="AC1314" s="222" t="e">
        <f t="shared" si="558"/>
        <v>#DIV/0!</v>
      </c>
      <c r="AD1314" s="220" t="e">
        <f t="shared" si="547"/>
        <v>#NUM!</v>
      </c>
      <c r="AE1314" s="223" t="e">
        <f t="shared" si="548"/>
        <v>#NUM!</v>
      </c>
      <c r="AF1314" s="223" t="e">
        <f t="shared" si="549"/>
        <v>#NUM!</v>
      </c>
      <c r="AG1314" s="222" t="e">
        <f t="shared" si="550"/>
        <v>#NUM!</v>
      </c>
      <c r="AI1314" s="220" t="e">
        <f t="shared" si="551"/>
        <v>#DIV/0!</v>
      </c>
      <c r="AJ1314" s="222" t="e">
        <f t="shared" si="552"/>
        <v>#DIV/0!</v>
      </c>
      <c r="AK1314" s="222" t="e">
        <f t="shared" si="553"/>
        <v>#DIV/0!</v>
      </c>
      <c r="AL1314" s="222" t="e">
        <f t="shared" si="554"/>
        <v>#DIV/0!</v>
      </c>
    </row>
    <row r="1315" spans="1:40" s="88" customFormat="1" ht="30" hidden="1" customHeight="1">
      <c r="A1315" s="88">
        <f>'CONSTRUCTION COST ESTIMATE'!A1315</f>
        <v>0</v>
      </c>
      <c r="B1315" s="91">
        <f>'CONSTRUCTION COST ESTIMATE'!B1315</f>
        <v>683.00300000000004</v>
      </c>
      <c r="C1315" s="92" t="str">
        <f>'CONSTRUCTION COST ESTIMATE'!C1315</f>
        <v>19-INCH RACK MOUNTED VIDEO OPTICAL CARD CAGE</v>
      </c>
      <c r="D1315" s="93" t="str">
        <f>'CONSTRUCTION COST ESTIMATE'!BB1315</f>
        <v>EA</v>
      </c>
      <c r="E1315" s="94">
        <f>'CONSTRUCTION COST ESTIMATE'!BA1315</f>
        <v>0</v>
      </c>
      <c r="F1315" s="220">
        <f>'CONSTRUCTION COST ESTIMATE'!BC1315</f>
        <v>0</v>
      </c>
      <c r="G1315" s="221">
        <f>'CONSTRUCTION COST ESTIMATE'!BD1315</f>
        <v>0</v>
      </c>
      <c r="H1315" s="220"/>
      <c r="I1315" s="220">
        <f t="shared" si="537"/>
        <v>0</v>
      </c>
      <c r="J1315" s="220"/>
      <c r="K1315" s="220">
        <f t="shared" si="538"/>
        <v>0</v>
      </c>
      <c r="L1315" s="220"/>
      <c r="M1315" s="220">
        <f t="shared" si="539"/>
        <v>0</v>
      </c>
      <c r="N1315" s="220"/>
      <c r="O1315" s="220">
        <f t="shared" si="540"/>
        <v>0</v>
      </c>
      <c r="P1315" s="220"/>
      <c r="Q1315" s="220">
        <f t="shared" si="541"/>
        <v>0</v>
      </c>
      <c r="R1315" s="220"/>
      <c r="S1315" s="220">
        <f t="shared" si="542"/>
        <v>0</v>
      </c>
      <c r="T1315" s="220"/>
      <c r="U1315" s="220">
        <f t="shared" si="543"/>
        <v>0</v>
      </c>
      <c r="V1315" s="220"/>
      <c r="W1315" s="220">
        <f t="shared" si="544"/>
        <v>0</v>
      </c>
      <c r="X1315" s="220"/>
      <c r="Y1315" s="220">
        <f t="shared" si="545"/>
        <v>0</v>
      </c>
      <c r="Z1315" s="220"/>
      <c r="AA1315" s="220">
        <f t="shared" si="546"/>
        <v>0</v>
      </c>
      <c r="AC1315" s="222" t="e">
        <f t="shared" si="558"/>
        <v>#DIV/0!</v>
      </c>
      <c r="AD1315" s="220" t="e">
        <f t="shared" si="547"/>
        <v>#NUM!</v>
      </c>
      <c r="AE1315" s="223" t="e">
        <f t="shared" si="548"/>
        <v>#NUM!</v>
      </c>
      <c r="AF1315" s="223" t="e">
        <f t="shared" si="549"/>
        <v>#NUM!</v>
      </c>
      <c r="AG1315" s="222" t="e">
        <f t="shared" si="550"/>
        <v>#NUM!</v>
      </c>
      <c r="AI1315" s="220" t="e">
        <f t="shared" si="551"/>
        <v>#DIV/0!</v>
      </c>
      <c r="AJ1315" s="222" t="e">
        <f t="shared" si="552"/>
        <v>#DIV/0!</v>
      </c>
      <c r="AK1315" s="222" t="e">
        <f t="shared" si="553"/>
        <v>#DIV/0!</v>
      </c>
      <c r="AL1315" s="222" t="e">
        <f t="shared" si="554"/>
        <v>#DIV/0!</v>
      </c>
    </row>
    <row r="1316" spans="1:40" s="88" customFormat="1" ht="30" hidden="1" customHeight="1">
      <c r="A1316" s="88">
        <f>'CONSTRUCTION COST ESTIMATE'!A1316</f>
        <v>0</v>
      </c>
      <c r="B1316" s="91">
        <f>'CONSTRUCTION COST ESTIMATE'!B1316</f>
        <v>684.00099999999998</v>
      </c>
      <c r="C1316" s="92" t="str">
        <f>'CONSTRUCTION COST ESTIMATE'!C1316</f>
        <v>FIELD-HARDENED ETHERNET SWITCH</v>
      </c>
      <c r="D1316" s="93" t="str">
        <f>'CONSTRUCTION COST ESTIMATE'!BB1316</f>
        <v>EA</v>
      </c>
      <c r="E1316" s="94">
        <f>'CONSTRUCTION COST ESTIMATE'!BA1316</f>
        <v>0</v>
      </c>
      <c r="F1316" s="220">
        <f>'CONSTRUCTION COST ESTIMATE'!BC1316</f>
        <v>0</v>
      </c>
      <c r="G1316" s="221">
        <f>'CONSTRUCTION COST ESTIMATE'!BD1316</f>
        <v>0</v>
      </c>
      <c r="H1316" s="220"/>
      <c r="I1316" s="220">
        <f t="shared" si="537"/>
        <v>0</v>
      </c>
      <c r="J1316" s="220"/>
      <c r="K1316" s="220">
        <f t="shared" si="538"/>
        <v>0</v>
      </c>
      <c r="L1316" s="220"/>
      <c r="M1316" s="220">
        <f t="shared" si="539"/>
        <v>0</v>
      </c>
      <c r="N1316" s="220"/>
      <c r="O1316" s="220">
        <f t="shared" si="540"/>
        <v>0</v>
      </c>
      <c r="P1316" s="220"/>
      <c r="Q1316" s="220">
        <f t="shared" si="541"/>
        <v>0</v>
      </c>
      <c r="R1316" s="220"/>
      <c r="S1316" s="220">
        <f t="shared" si="542"/>
        <v>0</v>
      </c>
      <c r="T1316" s="220"/>
      <c r="U1316" s="220">
        <f t="shared" si="543"/>
        <v>0</v>
      </c>
      <c r="V1316" s="220"/>
      <c r="W1316" s="220">
        <f t="shared" si="544"/>
        <v>0</v>
      </c>
      <c r="X1316" s="220"/>
      <c r="Y1316" s="220">
        <f t="shared" si="545"/>
        <v>0</v>
      </c>
      <c r="Z1316" s="220"/>
      <c r="AA1316" s="220">
        <f t="shared" si="546"/>
        <v>0</v>
      </c>
      <c r="AC1316" s="222" t="e">
        <f t="shared" si="558"/>
        <v>#DIV/0!</v>
      </c>
      <c r="AD1316" s="220" t="e">
        <f t="shared" si="547"/>
        <v>#NUM!</v>
      </c>
      <c r="AE1316" s="223" t="e">
        <f t="shared" si="548"/>
        <v>#NUM!</v>
      </c>
      <c r="AF1316" s="223" t="e">
        <f t="shared" si="549"/>
        <v>#NUM!</v>
      </c>
      <c r="AG1316" s="222" t="e">
        <f t="shared" si="550"/>
        <v>#NUM!</v>
      </c>
      <c r="AI1316" s="220" t="e">
        <f t="shared" si="551"/>
        <v>#DIV/0!</v>
      </c>
      <c r="AJ1316" s="222" t="e">
        <f t="shared" si="552"/>
        <v>#DIV/0!</v>
      </c>
      <c r="AK1316" s="222" t="e">
        <f t="shared" si="553"/>
        <v>#DIV/0!</v>
      </c>
      <c r="AL1316" s="222" t="e">
        <f t="shared" si="554"/>
        <v>#DIV/0!</v>
      </c>
    </row>
    <row r="1317" spans="1:40" s="88" customFormat="1" ht="30" hidden="1" customHeight="1">
      <c r="A1317" s="88">
        <f>'CONSTRUCTION COST ESTIMATE'!A1317</f>
        <v>0</v>
      </c>
      <c r="B1317" s="91">
        <f>'CONSTRUCTION COST ESTIMATE'!B1317</f>
        <v>685.00099999999998</v>
      </c>
      <c r="C1317" s="92" t="str">
        <f>'CONSTRUCTION COST ESTIMATE'!C1317</f>
        <v>VIDEO ENCODER</v>
      </c>
      <c r="D1317" s="93" t="str">
        <f>'CONSTRUCTION COST ESTIMATE'!BB1317</f>
        <v>EA</v>
      </c>
      <c r="E1317" s="94">
        <f>'CONSTRUCTION COST ESTIMATE'!BA1317</f>
        <v>0</v>
      </c>
      <c r="F1317" s="220">
        <f>'CONSTRUCTION COST ESTIMATE'!BC1317</f>
        <v>0</v>
      </c>
      <c r="G1317" s="221">
        <f>'CONSTRUCTION COST ESTIMATE'!BD1317</f>
        <v>0</v>
      </c>
      <c r="H1317" s="220"/>
      <c r="I1317" s="220">
        <f t="shared" ref="I1317:I1380" si="578">$E1317*H1317</f>
        <v>0</v>
      </c>
      <c r="J1317" s="220"/>
      <c r="K1317" s="220">
        <f t="shared" ref="K1317:K1380" si="579">$E1317*J1317</f>
        <v>0</v>
      </c>
      <c r="L1317" s="220"/>
      <c r="M1317" s="220">
        <f t="shared" ref="M1317:M1380" si="580">$E1317*L1317</f>
        <v>0</v>
      </c>
      <c r="N1317" s="220"/>
      <c r="O1317" s="220">
        <f t="shared" ref="O1317:O1380" si="581">$E1317*N1317</f>
        <v>0</v>
      </c>
      <c r="P1317" s="220"/>
      <c r="Q1317" s="220">
        <f t="shared" ref="Q1317:Q1380" si="582">$E1317*P1317</f>
        <v>0</v>
      </c>
      <c r="R1317" s="220"/>
      <c r="S1317" s="220">
        <f t="shared" ref="S1317:S1380" si="583">$E1317*R1317</f>
        <v>0</v>
      </c>
      <c r="T1317" s="220"/>
      <c r="U1317" s="220">
        <f t="shared" ref="U1317:U1380" si="584">$E1317*T1317</f>
        <v>0</v>
      </c>
      <c r="V1317" s="220"/>
      <c r="W1317" s="220">
        <f t="shared" ref="W1317:W1380" si="585">$E1317*V1317</f>
        <v>0</v>
      </c>
      <c r="X1317" s="220"/>
      <c r="Y1317" s="220">
        <f t="shared" ref="Y1317:Y1380" si="586">$E1317*X1317</f>
        <v>0</v>
      </c>
      <c r="Z1317" s="220"/>
      <c r="AA1317" s="220">
        <f t="shared" ref="AA1317:AA1380" si="587">$E1317*Z1317</f>
        <v>0</v>
      </c>
      <c r="AC1317" s="222" t="e">
        <f t="shared" si="558"/>
        <v>#DIV/0!</v>
      </c>
      <c r="AD1317" s="220" t="e">
        <f t="shared" ref="AD1317:AD1380" si="588">MEDIAN(H1317,J1317,L1317,N1317,P1317,R1317,T1317,V1317,X1317,Z1317)</f>
        <v>#NUM!</v>
      </c>
      <c r="AE1317" s="223" t="e">
        <f t="shared" ref="AE1317:AE1380" si="589">IF(H1317&gt;AD1317,"X","")</f>
        <v>#NUM!</v>
      </c>
      <c r="AF1317" s="223" t="e">
        <f t="shared" ref="AF1317:AF1380" si="590">IF(H1317&lt;AD1317,"X","")</f>
        <v>#NUM!</v>
      </c>
      <c r="AG1317" s="222" t="e">
        <f t="shared" ref="AG1317:AG1380" si="591">H1317/AD1317</f>
        <v>#NUM!</v>
      </c>
      <c r="AI1317" s="220" t="e">
        <f t="shared" ref="AI1317:AI1380" si="592">AVERAGE(H1317,J1317,L1317,N1317,P1317,R1317,T1317,V1317,X1317,Z1317)</f>
        <v>#DIV/0!</v>
      </c>
      <c r="AJ1317" s="222" t="e">
        <f t="shared" ref="AJ1317:AJ1380" si="593">AI1317/F1317</f>
        <v>#DIV/0!</v>
      </c>
      <c r="AK1317" s="222" t="e">
        <f t="shared" ref="AK1317:AK1380" si="594">H1317/F1317</f>
        <v>#DIV/0!</v>
      </c>
      <c r="AL1317" s="222" t="e">
        <f t="shared" ref="AL1317:AL1380" si="595">H1317/AI1317</f>
        <v>#DIV/0!</v>
      </c>
    </row>
    <row r="1318" spans="1:40" s="88" customFormat="1" ht="30" hidden="1" customHeight="1">
      <c r="A1318" s="88">
        <f>'CONSTRUCTION COST ESTIMATE'!A1318</f>
        <v>0</v>
      </c>
      <c r="B1318" s="91">
        <f>'CONSTRUCTION COST ESTIMATE'!B1318</f>
        <v>685.00199999999995</v>
      </c>
      <c r="C1318" s="92" t="str">
        <f>'CONSTRUCTION COST ESTIMATE'!C1318</f>
        <v>VIDEO ENCODER EXTENDED 2-YEAR WARRANTY</v>
      </c>
      <c r="D1318" s="93" t="str">
        <f>'CONSTRUCTION COST ESTIMATE'!BB1318</f>
        <v>LS</v>
      </c>
      <c r="E1318" s="94">
        <f>'CONSTRUCTION COST ESTIMATE'!BA1318</f>
        <v>0</v>
      </c>
      <c r="F1318" s="220">
        <f>'CONSTRUCTION COST ESTIMATE'!BC1318</f>
        <v>0</v>
      </c>
      <c r="G1318" s="221">
        <f>'CONSTRUCTION COST ESTIMATE'!BD1318</f>
        <v>0</v>
      </c>
      <c r="H1318" s="220"/>
      <c r="I1318" s="220">
        <f t="shared" si="578"/>
        <v>0</v>
      </c>
      <c r="J1318" s="220"/>
      <c r="K1318" s="220">
        <f t="shared" si="579"/>
        <v>0</v>
      </c>
      <c r="L1318" s="220"/>
      <c r="M1318" s="220">
        <f t="shared" si="580"/>
        <v>0</v>
      </c>
      <c r="N1318" s="220"/>
      <c r="O1318" s="220">
        <f t="shared" si="581"/>
        <v>0</v>
      </c>
      <c r="P1318" s="220"/>
      <c r="Q1318" s="220">
        <f t="shared" si="582"/>
        <v>0</v>
      </c>
      <c r="R1318" s="220"/>
      <c r="S1318" s="220">
        <f t="shared" si="583"/>
        <v>0</v>
      </c>
      <c r="T1318" s="220"/>
      <c r="U1318" s="220">
        <f t="shared" si="584"/>
        <v>0</v>
      </c>
      <c r="V1318" s="220"/>
      <c r="W1318" s="220">
        <f t="shared" si="585"/>
        <v>0</v>
      </c>
      <c r="X1318" s="220"/>
      <c r="Y1318" s="220">
        <f t="shared" si="586"/>
        <v>0</v>
      </c>
      <c r="Z1318" s="220"/>
      <c r="AA1318" s="220">
        <f t="shared" si="587"/>
        <v>0</v>
      </c>
      <c r="AC1318" s="222" t="e">
        <f t="shared" si="558"/>
        <v>#DIV/0!</v>
      </c>
      <c r="AD1318" s="220" t="e">
        <f t="shared" si="588"/>
        <v>#NUM!</v>
      </c>
      <c r="AE1318" s="223" t="e">
        <f t="shared" si="589"/>
        <v>#NUM!</v>
      </c>
      <c r="AF1318" s="223" t="e">
        <f t="shared" si="590"/>
        <v>#NUM!</v>
      </c>
      <c r="AG1318" s="222" t="e">
        <f t="shared" si="591"/>
        <v>#NUM!</v>
      </c>
      <c r="AI1318" s="220" t="e">
        <f t="shared" si="592"/>
        <v>#DIV/0!</v>
      </c>
      <c r="AJ1318" s="222" t="e">
        <f t="shared" si="593"/>
        <v>#DIV/0!</v>
      </c>
      <c r="AK1318" s="222" t="e">
        <f t="shared" si="594"/>
        <v>#DIV/0!</v>
      </c>
      <c r="AL1318" s="222" t="e">
        <f t="shared" si="595"/>
        <v>#DIV/0!</v>
      </c>
    </row>
    <row r="1319" spans="1:40" s="88" customFormat="1" ht="30" hidden="1" customHeight="1">
      <c r="A1319" s="88">
        <f>'CONSTRUCTION COST ESTIMATE'!A1319</f>
        <v>0</v>
      </c>
      <c r="B1319" s="91">
        <f>'CONSTRUCTION COST ESTIMATE'!B1319</f>
        <v>686.00099999999998</v>
      </c>
      <c r="C1319" s="92" t="str">
        <f>'CONSTRUCTION COST ESTIMATE'!C1319</f>
        <v>VIDEO DECODER</v>
      </c>
      <c r="D1319" s="93" t="str">
        <f>'CONSTRUCTION COST ESTIMATE'!BB1319</f>
        <v>EA</v>
      </c>
      <c r="E1319" s="94">
        <f>'CONSTRUCTION COST ESTIMATE'!BA1319</f>
        <v>0</v>
      </c>
      <c r="F1319" s="220">
        <f>'CONSTRUCTION COST ESTIMATE'!BC1319</f>
        <v>0</v>
      </c>
      <c r="G1319" s="221">
        <f>'CONSTRUCTION COST ESTIMATE'!BD1319</f>
        <v>0</v>
      </c>
      <c r="H1319" s="220"/>
      <c r="I1319" s="220">
        <f t="shared" si="578"/>
        <v>0</v>
      </c>
      <c r="J1319" s="220"/>
      <c r="K1319" s="220">
        <f t="shared" si="579"/>
        <v>0</v>
      </c>
      <c r="L1319" s="220"/>
      <c r="M1319" s="220">
        <f t="shared" si="580"/>
        <v>0</v>
      </c>
      <c r="N1319" s="220"/>
      <c r="O1319" s="220">
        <f t="shared" si="581"/>
        <v>0</v>
      </c>
      <c r="P1319" s="220"/>
      <c r="Q1319" s="220">
        <f t="shared" si="582"/>
        <v>0</v>
      </c>
      <c r="R1319" s="220"/>
      <c r="S1319" s="220">
        <f t="shared" si="583"/>
        <v>0</v>
      </c>
      <c r="T1319" s="220"/>
      <c r="U1319" s="220">
        <f t="shared" si="584"/>
        <v>0</v>
      </c>
      <c r="V1319" s="220"/>
      <c r="W1319" s="220">
        <f t="shared" si="585"/>
        <v>0</v>
      </c>
      <c r="X1319" s="220"/>
      <c r="Y1319" s="220">
        <f t="shared" si="586"/>
        <v>0</v>
      </c>
      <c r="Z1319" s="220"/>
      <c r="AA1319" s="220">
        <f t="shared" si="587"/>
        <v>0</v>
      </c>
      <c r="AC1319" s="222" t="e">
        <f t="shared" si="558"/>
        <v>#DIV/0!</v>
      </c>
      <c r="AD1319" s="220" t="e">
        <f t="shared" si="588"/>
        <v>#NUM!</v>
      </c>
      <c r="AE1319" s="223" t="e">
        <f t="shared" si="589"/>
        <v>#NUM!</v>
      </c>
      <c r="AF1319" s="223" t="e">
        <f t="shared" si="590"/>
        <v>#NUM!</v>
      </c>
      <c r="AG1319" s="222" t="e">
        <f t="shared" si="591"/>
        <v>#NUM!</v>
      </c>
      <c r="AI1319" s="220" t="e">
        <f t="shared" si="592"/>
        <v>#DIV/0!</v>
      </c>
      <c r="AJ1319" s="222" t="e">
        <f t="shared" si="593"/>
        <v>#DIV/0!</v>
      </c>
      <c r="AK1319" s="222" t="e">
        <f t="shared" si="594"/>
        <v>#DIV/0!</v>
      </c>
      <c r="AL1319" s="222" t="e">
        <f t="shared" si="595"/>
        <v>#DIV/0!</v>
      </c>
    </row>
    <row r="1320" spans="1:40" s="88" customFormat="1" ht="30" hidden="1" customHeight="1">
      <c r="A1320" s="88">
        <f>'CONSTRUCTION COST ESTIMATE'!A1320</f>
        <v>0</v>
      </c>
      <c r="B1320" s="91">
        <f>'CONSTRUCTION COST ESTIMATE'!B1320</f>
        <v>686.00199999999995</v>
      </c>
      <c r="C1320" s="92" t="str">
        <f>'CONSTRUCTION COST ESTIMATE'!C1320</f>
        <v>VIDEO DECODER EXTENDED 2-YEAR WARRANTY</v>
      </c>
      <c r="D1320" s="93" t="str">
        <f>'CONSTRUCTION COST ESTIMATE'!BB1320</f>
        <v>LS</v>
      </c>
      <c r="E1320" s="94">
        <f>'CONSTRUCTION COST ESTIMATE'!BA1320</f>
        <v>0</v>
      </c>
      <c r="F1320" s="220">
        <f>'CONSTRUCTION COST ESTIMATE'!BC1320</f>
        <v>0</v>
      </c>
      <c r="G1320" s="221">
        <f>'CONSTRUCTION COST ESTIMATE'!BD1320</f>
        <v>0</v>
      </c>
      <c r="H1320" s="220"/>
      <c r="I1320" s="220">
        <f t="shared" si="578"/>
        <v>0</v>
      </c>
      <c r="J1320" s="220"/>
      <c r="K1320" s="220">
        <f t="shared" si="579"/>
        <v>0</v>
      </c>
      <c r="L1320" s="220"/>
      <c r="M1320" s="220">
        <f t="shared" si="580"/>
        <v>0</v>
      </c>
      <c r="N1320" s="220"/>
      <c r="O1320" s="220">
        <f t="shared" si="581"/>
        <v>0</v>
      </c>
      <c r="P1320" s="220"/>
      <c r="Q1320" s="220">
        <f t="shared" si="582"/>
        <v>0</v>
      </c>
      <c r="R1320" s="220"/>
      <c r="S1320" s="220">
        <f t="shared" si="583"/>
        <v>0</v>
      </c>
      <c r="T1320" s="220"/>
      <c r="U1320" s="220">
        <f t="shared" si="584"/>
        <v>0</v>
      </c>
      <c r="V1320" s="220"/>
      <c r="W1320" s="220">
        <f t="shared" si="585"/>
        <v>0</v>
      </c>
      <c r="X1320" s="220"/>
      <c r="Y1320" s="220">
        <f t="shared" si="586"/>
        <v>0</v>
      </c>
      <c r="Z1320" s="220"/>
      <c r="AA1320" s="220">
        <f t="shared" si="587"/>
        <v>0</v>
      </c>
      <c r="AC1320" s="222" t="e">
        <f t="shared" si="558"/>
        <v>#DIV/0!</v>
      </c>
      <c r="AD1320" s="220" t="e">
        <f t="shared" si="588"/>
        <v>#NUM!</v>
      </c>
      <c r="AE1320" s="223" t="e">
        <f t="shared" si="589"/>
        <v>#NUM!</v>
      </c>
      <c r="AF1320" s="223" t="e">
        <f t="shared" si="590"/>
        <v>#NUM!</v>
      </c>
      <c r="AG1320" s="222" t="e">
        <f t="shared" si="591"/>
        <v>#NUM!</v>
      </c>
      <c r="AI1320" s="220" t="e">
        <f t="shared" si="592"/>
        <v>#DIV/0!</v>
      </c>
      <c r="AJ1320" s="222" t="e">
        <f t="shared" si="593"/>
        <v>#DIV/0!</v>
      </c>
      <c r="AK1320" s="222" t="e">
        <f t="shared" si="594"/>
        <v>#DIV/0!</v>
      </c>
      <c r="AL1320" s="222" t="e">
        <f t="shared" si="595"/>
        <v>#DIV/0!</v>
      </c>
    </row>
    <row r="1321" spans="1:40" s="88" customFormat="1" ht="30" hidden="1" customHeight="1">
      <c r="A1321" s="88">
        <f>'CONSTRUCTION COST ESTIMATE'!A1321</f>
        <v>0</v>
      </c>
      <c r="B1321" s="91">
        <f>'CONSTRUCTION COST ESTIMATE'!B1321</f>
        <v>687.00099999999998</v>
      </c>
      <c r="C1321" s="92" t="str">
        <f>'CONSTRUCTION COST ESTIMATE'!C1321</f>
        <v>CCTV FIELD EQUIPMENT</v>
      </c>
      <c r="D1321" s="93" t="str">
        <f>'CONSTRUCTION COST ESTIMATE'!BB1321</f>
        <v>EA</v>
      </c>
      <c r="E1321" s="94">
        <f>'CONSTRUCTION COST ESTIMATE'!BA1321</f>
        <v>0</v>
      </c>
      <c r="F1321" s="220">
        <f>'CONSTRUCTION COST ESTIMATE'!BC1321</f>
        <v>0</v>
      </c>
      <c r="G1321" s="221">
        <f>'CONSTRUCTION COST ESTIMATE'!BD1321</f>
        <v>0</v>
      </c>
      <c r="H1321" s="220"/>
      <c r="I1321" s="220">
        <f t="shared" si="578"/>
        <v>0</v>
      </c>
      <c r="J1321" s="220"/>
      <c r="K1321" s="220">
        <f t="shared" si="579"/>
        <v>0</v>
      </c>
      <c r="L1321" s="220"/>
      <c r="M1321" s="220">
        <f t="shared" si="580"/>
        <v>0</v>
      </c>
      <c r="N1321" s="220"/>
      <c r="O1321" s="220">
        <f t="shared" si="581"/>
        <v>0</v>
      </c>
      <c r="P1321" s="220"/>
      <c r="Q1321" s="220">
        <f t="shared" si="582"/>
        <v>0</v>
      </c>
      <c r="R1321" s="220"/>
      <c r="S1321" s="220">
        <f t="shared" si="583"/>
        <v>0</v>
      </c>
      <c r="T1321" s="220"/>
      <c r="U1321" s="220">
        <f t="shared" si="584"/>
        <v>0</v>
      </c>
      <c r="V1321" s="220"/>
      <c r="W1321" s="220">
        <f t="shared" si="585"/>
        <v>0</v>
      </c>
      <c r="X1321" s="220"/>
      <c r="Y1321" s="220">
        <f t="shared" si="586"/>
        <v>0</v>
      </c>
      <c r="Z1321" s="220"/>
      <c r="AA1321" s="220">
        <f t="shared" si="587"/>
        <v>0</v>
      </c>
      <c r="AC1321" s="222" t="e">
        <f t="shared" si="558"/>
        <v>#DIV/0!</v>
      </c>
      <c r="AD1321" s="220" t="e">
        <f t="shared" si="588"/>
        <v>#NUM!</v>
      </c>
      <c r="AE1321" s="223" t="e">
        <f t="shared" si="589"/>
        <v>#NUM!</v>
      </c>
      <c r="AF1321" s="223" t="e">
        <f t="shared" si="590"/>
        <v>#NUM!</v>
      </c>
      <c r="AG1321" s="222" t="e">
        <f t="shared" si="591"/>
        <v>#NUM!</v>
      </c>
      <c r="AI1321" s="220" t="e">
        <f t="shared" si="592"/>
        <v>#DIV/0!</v>
      </c>
      <c r="AJ1321" s="222" t="e">
        <f t="shared" si="593"/>
        <v>#DIV/0!</v>
      </c>
      <c r="AK1321" s="222" t="e">
        <f t="shared" si="594"/>
        <v>#DIV/0!</v>
      </c>
      <c r="AL1321" s="222" t="e">
        <f t="shared" si="595"/>
        <v>#DIV/0!</v>
      </c>
    </row>
    <row r="1322" spans="1:40" s="88" customFormat="1" ht="30" hidden="1" customHeight="1">
      <c r="A1322" s="88">
        <f>'CONSTRUCTION COST ESTIMATE'!A1322</f>
        <v>0</v>
      </c>
      <c r="B1322" s="91">
        <f>'CONSTRUCTION COST ESTIMATE'!B1322</f>
        <v>688.00099999999998</v>
      </c>
      <c r="C1322" s="92" t="str">
        <f>'CONSTRUCTION COST ESTIMATE'!C1322</f>
        <v>REMOTE DATA RADIO UNIT</v>
      </c>
      <c r="D1322" s="93" t="str">
        <f>'CONSTRUCTION COST ESTIMATE'!BB1322</f>
        <v>EA</v>
      </c>
      <c r="E1322" s="94">
        <f>'CONSTRUCTION COST ESTIMATE'!BA1322</f>
        <v>0</v>
      </c>
      <c r="F1322" s="220">
        <f>'CONSTRUCTION COST ESTIMATE'!BC1322</f>
        <v>0</v>
      </c>
      <c r="G1322" s="221">
        <f>'CONSTRUCTION COST ESTIMATE'!BD1322</f>
        <v>0</v>
      </c>
      <c r="H1322" s="220"/>
      <c r="I1322" s="220">
        <f t="shared" si="578"/>
        <v>0</v>
      </c>
      <c r="J1322" s="220"/>
      <c r="K1322" s="220">
        <f t="shared" si="579"/>
        <v>0</v>
      </c>
      <c r="L1322" s="220"/>
      <c r="M1322" s="220">
        <f t="shared" si="580"/>
        <v>0</v>
      </c>
      <c r="N1322" s="220"/>
      <c r="O1322" s="220">
        <f t="shared" si="581"/>
        <v>0</v>
      </c>
      <c r="P1322" s="220"/>
      <c r="Q1322" s="220">
        <f t="shared" si="582"/>
        <v>0</v>
      </c>
      <c r="R1322" s="220"/>
      <c r="S1322" s="220">
        <f t="shared" si="583"/>
        <v>0</v>
      </c>
      <c r="T1322" s="220"/>
      <c r="U1322" s="220">
        <f t="shared" si="584"/>
        <v>0</v>
      </c>
      <c r="V1322" s="220"/>
      <c r="W1322" s="220">
        <f t="shared" si="585"/>
        <v>0</v>
      </c>
      <c r="X1322" s="220"/>
      <c r="Y1322" s="220">
        <f t="shared" si="586"/>
        <v>0</v>
      </c>
      <c r="Z1322" s="220"/>
      <c r="AA1322" s="220">
        <f t="shared" si="587"/>
        <v>0</v>
      </c>
      <c r="AC1322" s="222" t="e">
        <f t="shared" si="558"/>
        <v>#DIV/0!</v>
      </c>
      <c r="AD1322" s="220" t="e">
        <f t="shared" si="588"/>
        <v>#NUM!</v>
      </c>
      <c r="AE1322" s="223" t="e">
        <f t="shared" si="589"/>
        <v>#NUM!</v>
      </c>
      <c r="AF1322" s="223" t="e">
        <f t="shared" si="590"/>
        <v>#NUM!</v>
      </c>
      <c r="AG1322" s="222" t="e">
        <f t="shared" si="591"/>
        <v>#NUM!</v>
      </c>
      <c r="AI1322" s="220" t="e">
        <f t="shared" si="592"/>
        <v>#DIV/0!</v>
      </c>
      <c r="AJ1322" s="222" t="e">
        <f t="shared" si="593"/>
        <v>#DIV/0!</v>
      </c>
      <c r="AK1322" s="222" t="e">
        <f t="shared" si="594"/>
        <v>#DIV/0!</v>
      </c>
      <c r="AL1322" s="222" t="e">
        <f t="shared" si="595"/>
        <v>#DIV/0!</v>
      </c>
    </row>
    <row r="1323" spans="1:40" s="88" customFormat="1" ht="30" customHeight="1">
      <c r="A1323" s="237" t="str">
        <f>'CONSTRUCTION COST ESTIMATE'!A1323</f>
        <v>SP 690-695</v>
      </c>
      <c r="B1323" s="140"/>
      <c r="C1323" s="136" t="str">
        <f>'CONSTRUCTION COST ESTIMATE'!C1323</f>
        <v>CURED IN PLACE REHAB EXISTING SEWERS</v>
      </c>
      <c r="D1323" s="135"/>
      <c r="E1323" s="137"/>
      <c r="F1323" s="138"/>
      <c r="G1323" s="238"/>
      <c r="H1323" s="138"/>
      <c r="I1323" s="138"/>
      <c r="J1323" s="138"/>
      <c r="K1323" s="138"/>
      <c r="L1323" s="138"/>
      <c r="M1323" s="138"/>
      <c r="N1323" s="138"/>
      <c r="O1323" s="138"/>
      <c r="P1323" s="138"/>
      <c r="Q1323" s="138"/>
      <c r="R1323" s="138"/>
      <c r="S1323" s="138"/>
      <c r="T1323" s="138"/>
      <c r="U1323" s="138"/>
      <c r="V1323" s="138"/>
      <c r="W1323" s="138"/>
      <c r="X1323" s="138"/>
      <c r="Y1323" s="138"/>
      <c r="Z1323" s="138"/>
      <c r="AA1323" s="138"/>
      <c r="AB1323" s="239"/>
      <c r="AC1323" s="240"/>
      <c r="AD1323" s="241"/>
      <c r="AE1323" s="242"/>
      <c r="AF1323" s="242"/>
      <c r="AG1323" s="240"/>
      <c r="AH1323" s="239"/>
      <c r="AI1323" s="241"/>
      <c r="AJ1323" s="240"/>
      <c r="AK1323" s="240"/>
      <c r="AL1323" s="240"/>
      <c r="AN1323" s="139" t="s">
        <v>1447</v>
      </c>
    </row>
    <row r="1324" spans="1:40" s="88" customFormat="1" ht="30" hidden="1" customHeight="1">
      <c r="A1324" s="88">
        <f>'CONSTRUCTION COST ESTIMATE'!A1324</f>
        <v>0</v>
      </c>
      <c r="B1324" s="91">
        <f>'CONSTRUCTION COST ESTIMATE'!B1324</f>
        <v>690.00049999999999</v>
      </c>
      <c r="C1324" s="92" t="str">
        <f>'CONSTRUCTION COST ESTIMATE'!C1324</f>
        <v>CURED IN PLACE PIPE (CIPP) LINER (12 INCH)</v>
      </c>
      <c r="D1324" s="93" t="str">
        <f>'CONSTRUCTION COST ESTIMATE'!BB1324</f>
        <v>LF</v>
      </c>
      <c r="E1324" s="94">
        <f>'CONSTRUCTION COST ESTIMATE'!BA1324</f>
        <v>0</v>
      </c>
      <c r="F1324" s="220">
        <f>'CONSTRUCTION COST ESTIMATE'!BC1324</f>
        <v>0</v>
      </c>
      <c r="G1324" s="221">
        <f>'CONSTRUCTION COST ESTIMATE'!BD1324</f>
        <v>0</v>
      </c>
      <c r="H1324" s="220"/>
      <c r="I1324" s="220">
        <f t="shared" si="578"/>
        <v>0</v>
      </c>
      <c r="J1324" s="220"/>
      <c r="K1324" s="220">
        <f t="shared" si="579"/>
        <v>0</v>
      </c>
      <c r="L1324" s="220"/>
      <c r="M1324" s="220">
        <f t="shared" si="580"/>
        <v>0</v>
      </c>
      <c r="N1324" s="220"/>
      <c r="O1324" s="220">
        <f t="shared" si="581"/>
        <v>0</v>
      </c>
      <c r="P1324" s="220"/>
      <c r="Q1324" s="220">
        <f t="shared" si="582"/>
        <v>0</v>
      </c>
      <c r="R1324" s="220"/>
      <c r="S1324" s="220">
        <f t="shared" si="583"/>
        <v>0</v>
      </c>
      <c r="T1324" s="220"/>
      <c r="U1324" s="220">
        <f t="shared" si="584"/>
        <v>0</v>
      </c>
      <c r="V1324" s="220"/>
      <c r="W1324" s="220">
        <f t="shared" si="585"/>
        <v>0</v>
      </c>
      <c r="X1324" s="220"/>
      <c r="Y1324" s="220">
        <f t="shared" si="586"/>
        <v>0</v>
      </c>
      <c r="Z1324" s="220"/>
      <c r="AA1324" s="220">
        <f t="shared" si="587"/>
        <v>0</v>
      </c>
      <c r="AC1324" s="222" t="e">
        <f t="shared" ref="AC1324:AC1355" si="596">I1324/$I$1460</f>
        <v>#DIV/0!</v>
      </c>
      <c r="AD1324" s="220" t="e">
        <f t="shared" si="588"/>
        <v>#NUM!</v>
      </c>
      <c r="AE1324" s="223" t="e">
        <f t="shared" si="589"/>
        <v>#NUM!</v>
      </c>
      <c r="AF1324" s="223" t="e">
        <f t="shared" si="590"/>
        <v>#NUM!</v>
      </c>
      <c r="AG1324" s="222" t="e">
        <f t="shared" si="591"/>
        <v>#NUM!</v>
      </c>
      <c r="AI1324" s="220" t="e">
        <f t="shared" si="592"/>
        <v>#DIV/0!</v>
      </c>
      <c r="AJ1324" s="222" t="e">
        <f t="shared" si="593"/>
        <v>#DIV/0!</v>
      </c>
      <c r="AK1324" s="222" t="e">
        <f t="shared" si="594"/>
        <v>#DIV/0!</v>
      </c>
      <c r="AL1324" s="222" t="e">
        <f t="shared" si="595"/>
        <v>#DIV/0!</v>
      </c>
    </row>
    <row r="1325" spans="1:40" s="88" customFormat="1" ht="30" hidden="1" customHeight="1">
      <c r="A1325" s="88">
        <f>'CONSTRUCTION COST ESTIMATE'!A1325</f>
        <v>0</v>
      </c>
      <c r="B1325" s="91">
        <f>'CONSTRUCTION COST ESTIMATE'!B1325</f>
        <v>690.00099999999998</v>
      </c>
      <c r="C1325" s="92" t="str">
        <f>'CONSTRUCTION COST ESTIMATE'!C1325</f>
        <v>CURED IN PLACE PIPE (CIPP) LINER (12 INCH)</v>
      </c>
      <c r="D1325" s="93" t="str">
        <f>'CONSTRUCTION COST ESTIMATE'!BB1325</f>
        <v>EA</v>
      </c>
      <c r="E1325" s="94">
        <f>'CONSTRUCTION COST ESTIMATE'!BA1325</f>
        <v>0</v>
      </c>
      <c r="F1325" s="220">
        <f>'CONSTRUCTION COST ESTIMATE'!BC1325</f>
        <v>0</v>
      </c>
      <c r="G1325" s="221">
        <f>'CONSTRUCTION COST ESTIMATE'!BD1325</f>
        <v>0</v>
      </c>
      <c r="H1325" s="220"/>
      <c r="I1325" s="220">
        <f t="shared" si="578"/>
        <v>0</v>
      </c>
      <c r="J1325" s="220"/>
      <c r="K1325" s="220">
        <f t="shared" si="579"/>
        <v>0</v>
      </c>
      <c r="L1325" s="220"/>
      <c r="M1325" s="220">
        <f t="shared" si="580"/>
        <v>0</v>
      </c>
      <c r="N1325" s="220"/>
      <c r="O1325" s="220">
        <f t="shared" si="581"/>
        <v>0</v>
      </c>
      <c r="P1325" s="220"/>
      <c r="Q1325" s="220">
        <f t="shared" si="582"/>
        <v>0</v>
      </c>
      <c r="R1325" s="220"/>
      <c r="S1325" s="220">
        <f t="shared" si="583"/>
        <v>0</v>
      </c>
      <c r="T1325" s="220"/>
      <c r="U1325" s="220">
        <f t="shared" si="584"/>
        <v>0</v>
      </c>
      <c r="V1325" s="220"/>
      <c r="W1325" s="220">
        <f t="shared" si="585"/>
        <v>0</v>
      </c>
      <c r="X1325" s="220"/>
      <c r="Y1325" s="220">
        <f t="shared" si="586"/>
        <v>0</v>
      </c>
      <c r="Z1325" s="220"/>
      <c r="AA1325" s="220">
        <f t="shared" si="587"/>
        <v>0</v>
      </c>
      <c r="AC1325" s="222" t="e">
        <f t="shared" si="596"/>
        <v>#DIV/0!</v>
      </c>
      <c r="AD1325" s="220" t="e">
        <f t="shared" si="588"/>
        <v>#NUM!</v>
      </c>
      <c r="AE1325" s="223" t="e">
        <f t="shared" si="589"/>
        <v>#NUM!</v>
      </c>
      <c r="AF1325" s="223" t="e">
        <f t="shared" si="590"/>
        <v>#NUM!</v>
      </c>
      <c r="AG1325" s="222" t="e">
        <f t="shared" si="591"/>
        <v>#NUM!</v>
      </c>
      <c r="AI1325" s="220" t="e">
        <f t="shared" si="592"/>
        <v>#DIV/0!</v>
      </c>
      <c r="AJ1325" s="222" t="e">
        <f t="shared" si="593"/>
        <v>#DIV/0!</v>
      </c>
      <c r="AK1325" s="222" t="e">
        <f t="shared" si="594"/>
        <v>#DIV/0!</v>
      </c>
      <c r="AL1325" s="222" t="e">
        <f t="shared" si="595"/>
        <v>#DIV/0!</v>
      </c>
    </row>
    <row r="1326" spans="1:40" s="88" customFormat="1" ht="30" hidden="1" customHeight="1">
      <c r="A1326" s="88">
        <f>'CONSTRUCTION COST ESTIMATE'!A1326</f>
        <v>0</v>
      </c>
      <c r="B1326" s="91">
        <f>'CONSTRUCTION COST ESTIMATE'!B1326</f>
        <v>690.00199999999995</v>
      </c>
      <c r="C1326" s="92" t="str">
        <f>'CONSTRUCTION COST ESTIMATE'!C1326</f>
        <v>CURED IN PLACE PIPE (CIPP) LINER (15 INCH)</v>
      </c>
      <c r="D1326" s="93" t="str">
        <f>'CONSTRUCTION COST ESTIMATE'!BB1326</f>
        <v>LF</v>
      </c>
      <c r="E1326" s="94">
        <f>'CONSTRUCTION COST ESTIMATE'!BA1326</f>
        <v>0</v>
      </c>
      <c r="F1326" s="220">
        <f>'CONSTRUCTION COST ESTIMATE'!BC1326</f>
        <v>0</v>
      </c>
      <c r="G1326" s="221">
        <f>'CONSTRUCTION COST ESTIMATE'!BD1326</f>
        <v>0</v>
      </c>
      <c r="H1326" s="220"/>
      <c r="I1326" s="220">
        <f t="shared" si="578"/>
        <v>0</v>
      </c>
      <c r="J1326" s="220"/>
      <c r="K1326" s="220">
        <f t="shared" si="579"/>
        <v>0</v>
      </c>
      <c r="L1326" s="220"/>
      <c r="M1326" s="220">
        <f t="shared" si="580"/>
        <v>0</v>
      </c>
      <c r="N1326" s="220"/>
      <c r="O1326" s="220">
        <f t="shared" si="581"/>
        <v>0</v>
      </c>
      <c r="P1326" s="220"/>
      <c r="Q1326" s="220">
        <f t="shared" si="582"/>
        <v>0</v>
      </c>
      <c r="R1326" s="220"/>
      <c r="S1326" s="220">
        <f t="shared" si="583"/>
        <v>0</v>
      </c>
      <c r="T1326" s="220"/>
      <c r="U1326" s="220">
        <f t="shared" si="584"/>
        <v>0</v>
      </c>
      <c r="V1326" s="220"/>
      <c r="W1326" s="220">
        <f t="shared" si="585"/>
        <v>0</v>
      </c>
      <c r="X1326" s="220"/>
      <c r="Y1326" s="220">
        <f t="shared" si="586"/>
        <v>0</v>
      </c>
      <c r="Z1326" s="220"/>
      <c r="AA1326" s="220">
        <f t="shared" si="587"/>
        <v>0</v>
      </c>
      <c r="AC1326" s="222" t="e">
        <f t="shared" si="596"/>
        <v>#DIV/0!</v>
      </c>
      <c r="AD1326" s="220" t="e">
        <f t="shared" si="588"/>
        <v>#NUM!</v>
      </c>
      <c r="AE1326" s="223" t="e">
        <f t="shared" si="589"/>
        <v>#NUM!</v>
      </c>
      <c r="AF1326" s="223" t="e">
        <f t="shared" si="590"/>
        <v>#NUM!</v>
      </c>
      <c r="AG1326" s="222" t="e">
        <f t="shared" si="591"/>
        <v>#NUM!</v>
      </c>
      <c r="AI1326" s="220" t="e">
        <f t="shared" si="592"/>
        <v>#DIV/0!</v>
      </c>
      <c r="AJ1326" s="222" t="e">
        <f t="shared" si="593"/>
        <v>#DIV/0!</v>
      </c>
      <c r="AK1326" s="222" t="e">
        <f t="shared" si="594"/>
        <v>#DIV/0!</v>
      </c>
      <c r="AL1326" s="222" t="e">
        <f t="shared" si="595"/>
        <v>#DIV/0!</v>
      </c>
    </row>
    <row r="1327" spans="1:40" s="88" customFormat="1" ht="30" hidden="1" customHeight="1">
      <c r="A1327" s="88">
        <f>'CONSTRUCTION COST ESTIMATE'!A1327</f>
        <v>0</v>
      </c>
      <c r="B1327" s="91">
        <f>'CONSTRUCTION COST ESTIMATE'!B1327</f>
        <v>690.00300000000004</v>
      </c>
      <c r="C1327" s="92" t="str">
        <f>'CONSTRUCTION COST ESTIMATE'!C1327</f>
        <v>CURED IN PLACE PIPE (CIPP) LINER (15 INCH)</v>
      </c>
      <c r="D1327" s="93" t="str">
        <f>'CONSTRUCTION COST ESTIMATE'!BB1327</f>
        <v>EA</v>
      </c>
      <c r="E1327" s="94">
        <f>'CONSTRUCTION COST ESTIMATE'!BA1327</f>
        <v>0</v>
      </c>
      <c r="F1327" s="220">
        <f>'CONSTRUCTION COST ESTIMATE'!BC1327</f>
        <v>0</v>
      </c>
      <c r="G1327" s="221">
        <f>'CONSTRUCTION COST ESTIMATE'!BD1327</f>
        <v>0</v>
      </c>
      <c r="H1327" s="220"/>
      <c r="I1327" s="220">
        <f t="shared" si="578"/>
        <v>0</v>
      </c>
      <c r="J1327" s="220"/>
      <c r="K1327" s="220">
        <f t="shared" si="579"/>
        <v>0</v>
      </c>
      <c r="L1327" s="220"/>
      <c r="M1327" s="220">
        <f t="shared" si="580"/>
        <v>0</v>
      </c>
      <c r="N1327" s="220"/>
      <c r="O1327" s="220">
        <f t="shared" si="581"/>
        <v>0</v>
      </c>
      <c r="P1327" s="220"/>
      <c r="Q1327" s="220">
        <f t="shared" si="582"/>
        <v>0</v>
      </c>
      <c r="R1327" s="220"/>
      <c r="S1327" s="220">
        <f t="shared" si="583"/>
        <v>0</v>
      </c>
      <c r="T1327" s="220"/>
      <c r="U1327" s="220">
        <f t="shared" si="584"/>
        <v>0</v>
      </c>
      <c r="V1327" s="220"/>
      <c r="W1327" s="220">
        <f t="shared" si="585"/>
        <v>0</v>
      </c>
      <c r="X1327" s="220"/>
      <c r="Y1327" s="220">
        <f t="shared" si="586"/>
        <v>0</v>
      </c>
      <c r="Z1327" s="220"/>
      <c r="AA1327" s="220">
        <f t="shared" si="587"/>
        <v>0</v>
      </c>
      <c r="AC1327" s="222" t="e">
        <f t="shared" si="596"/>
        <v>#DIV/0!</v>
      </c>
      <c r="AD1327" s="220" t="e">
        <f t="shared" si="588"/>
        <v>#NUM!</v>
      </c>
      <c r="AE1327" s="223" t="e">
        <f t="shared" si="589"/>
        <v>#NUM!</v>
      </c>
      <c r="AF1327" s="223" t="e">
        <f t="shared" si="590"/>
        <v>#NUM!</v>
      </c>
      <c r="AG1327" s="222" t="e">
        <f t="shared" si="591"/>
        <v>#NUM!</v>
      </c>
      <c r="AI1327" s="220" t="e">
        <f t="shared" si="592"/>
        <v>#DIV/0!</v>
      </c>
      <c r="AJ1327" s="222" t="e">
        <f t="shared" si="593"/>
        <v>#DIV/0!</v>
      </c>
      <c r="AK1327" s="222" t="e">
        <f t="shared" si="594"/>
        <v>#DIV/0!</v>
      </c>
      <c r="AL1327" s="222" t="e">
        <f t="shared" si="595"/>
        <v>#DIV/0!</v>
      </c>
    </row>
    <row r="1328" spans="1:40" s="88" customFormat="1" ht="30" hidden="1" customHeight="1">
      <c r="A1328" s="88">
        <f>'CONSTRUCTION COST ESTIMATE'!A1328</f>
        <v>0</v>
      </c>
      <c r="B1328" s="91">
        <f>'CONSTRUCTION COST ESTIMATE'!B1328</f>
        <v>690.00400000000002</v>
      </c>
      <c r="C1328" s="92" t="str">
        <f>'CONSTRUCTION COST ESTIMATE'!C1328</f>
        <v>CURED IN PLACE PIPE (CIPP) LINER (18 INCH)</v>
      </c>
      <c r="D1328" s="93" t="str">
        <f>'CONSTRUCTION COST ESTIMATE'!BB1328</f>
        <v>LF</v>
      </c>
      <c r="E1328" s="94">
        <f>'CONSTRUCTION COST ESTIMATE'!BA1328</f>
        <v>0</v>
      </c>
      <c r="F1328" s="220">
        <f>'CONSTRUCTION COST ESTIMATE'!BC1328</f>
        <v>0</v>
      </c>
      <c r="G1328" s="221">
        <f>'CONSTRUCTION COST ESTIMATE'!BD1328</f>
        <v>0</v>
      </c>
      <c r="H1328" s="220"/>
      <c r="I1328" s="220">
        <f t="shared" si="578"/>
        <v>0</v>
      </c>
      <c r="J1328" s="220"/>
      <c r="K1328" s="220">
        <f t="shared" si="579"/>
        <v>0</v>
      </c>
      <c r="L1328" s="220"/>
      <c r="M1328" s="220">
        <f t="shared" si="580"/>
        <v>0</v>
      </c>
      <c r="N1328" s="220"/>
      <c r="O1328" s="220">
        <f t="shared" si="581"/>
        <v>0</v>
      </c>
      <c r="P1328" s="220"/>
      <c r="Q1328" s="220">
        <f t="shared" si="582"/>
        <v>0</v>
      </c>
      <c r="R1328" s="220"/>
      <c r="S1328" s="220">
        <f t="shared" si="583"/>
        <v>0</v>
      </c>
      <c r="T1328" s="220"/>
      <c r="U1328" s="220">
        <f t="shared" si="584"/>
        <v>0</v>
      </c>
      <c r="V1328" s="220"/>
      <c r="W1328" s="220">
        <f t="shared" si="585"/>
        <v>0</v>
      </c>
      <c r="X1328" s="220"/>
      <c r="Y1328" s="220">
        <f t="shared" si="586"/>
        <v>0</v>
      </c>
      <c r="Z1328" s="220"/>
      <c r="AA1328" s="220">
        <f t="shared" si="587"/>
        <v>0</v>
      </c>
      <c r="AC1328" s="222" t="e">
        <f t="shared" si="596"/>
        <v>#DIV/0!</v>
      </c>
      <c r="AD1328" s="220" t="e">
        <f t="shared" si="588"/>
        <v>#NUM!</v>
      </c>
      <c r="AE1328" s="223" t="e">
        <f t="shared" si="589"/>
        <v>#NUM!</v>
      </c>
      <c r="AF1328" s="223" t="e">
        <f t="shared" si="590"/>
        <v>#NUM!</v>
      </c>
      <c r="AG1328" s="222" t="e">
        <f t="shared" si="591"/>
        <v>#NUM!</v>
      </c>
      <c r="AI1328" s="220" t="e">
        <f t="shared" si="592"/>
        <v>#DIV/0!</v>
      </c>
      <c r="AJ1328" s="222" t="e">
        <f t="shared" si="593"/>
        <v>#DIV/0!</v>
      </c>
      <c r="AK1328" s="222" t="e">
        <f t="shared" si="594"/>
        <v>#DIV/0!</v>
      </c>
      <c r="AL1328" s="222" t="e">
        <f t="shared" si="595"/>
        <v>#DIV/0!</v>
      </c>
    </row>
    <row r="1329" spans="1:38" s="88" customFormat="1" ht="30" hidden="1" customHeight="1">
      <c r="A1329" s="88">
        <f>'CONSTRUCTION COST ESTIMATE'!A1329</f>
        <v>0</v>
      </c>
      <c r="B1329" s="91">
        <f>'CONSTRUCTION COST ESTIMATE'!B1329</f>
        <v>690.005</v>
      </c>
      <c r="C1329" s="92" t="str">
        <f>'CONSTRUCTION COST ESTIMATE'!C1329</f>
        <v>CURED IN PLACE PIPE (CIPP) LINER (18 INCH)</v>
      </c>
      <c r="D1329" s="93" t="str">
        <f>'CONSTRUCTION COST ESTIMATE'!BB1329</f>
        <v>EA</v>
      </c>
      <c r="E1329" s="94">
        <f>'CONSTRUCTION COST ESTIMATE'!BA1329</f>
        <v>0</v>
      </c>
      <c r="F1329" s="220">
        <f>'CONSTRUCTION COST ESTIMATE'!BC1329</f>
        <v>0</v>
      </c>
      <c r="G1329" s="221">
        <f>'CONSTRUCTION COST ESTIMATE'!BD1329</f>
        <v>0</v>
      </c>
      <c r="H1329" s="220"/>
      <c r="I1329" s="220">
        <f t="shared" si="578"/>
        <v>0</v>
      </c>
      <c r="J1329" s="220"/>
      <c r="K1329" s="220">
        <f t="shared" si="579"/>
        <v>0</v>
      </c>
      <c r="L1329" s="220"/>
      <c r="M1329" s="220">
        <f t="shared" si="580"/>
        <v>0</v>
      </c>
      <c r="N1329" s="220"/>
      <c r="O1329" s="220">
        <f t="shared" si="581"/>
        <v>0</v>
      </c>
      <c r="P1329" s="220"/>
      <c r="Q1329" s="220">
        <f t="shared" si="582"/>
        <v>0</v>
      </c>
      <c r="R1329" s="220"/>
      <c r="S1329" s="220">
        <f t="shared" si="583"/>
        <v>0</v>
      </c>
      <c r="T1329" s="220"/>
      <c r="U1329" s="220">
        <f t="shared" si="584"/>
        <v>0</v>
      </c>
      <c r="V1329" s="220"/>
      <c r="W1329" s="220">
        <f t="shared" si="585"/>
        <v>0</v>
      </c>
      <c r="X1329" s="220"/>
      <c r="Y1329" s="220">
        <f t="shared" si="586"/>
        <v>0</v>
      </c>
      <c r="Z1329" s="220"/>
      <c r="AA1329" s="220">
        <f t="shared" si="587"/>
        <v>0</v>
      </c>
      <c r="AC1329" s="222" t="e">
        <f t="shared" si="596"/>
        <v>#DIV/0!</v>
      </c>
      <c r="AD1329" s="220" t="e">
        <f t="shared" si="588"/>
        <v>#NUM!</v>
      </c>
      <c r="AE1329" s="223" t="e">
        <f t="shared" si="589"/>
        <v>#NUM!</v>
      </c>
      <c r="AF1329" s="223" t="e">
        <f t="shared" si="590"/>
        <v>#NUM!</v>
      </c>
      <c r="AG1329" s="222" t="e">
        <f t="shared" si="591"/>
        <v>#NUM!</v>
      </c>
      <c r="AI1329" s="220" t="e">
        <f t="shared" si="592"/>
        <v>#DIV/0!</v>
      </c>
      <c r="AJ1329" s="222" t="e">
        <f t="shared" si="593"/>
        <v>#DIV/0!</v>
      </c>
      <c r="AK1329" s="222" t="e">
        <f t="shared" si="594"/>
        <v>#DIV/0!</v>
      </c>
      <c r="AL1329" s="222" t="e">
        <f t="shared" si="595"/>
        <v>#DIV/0!</v>
      </c>
    </row>
    <row r="1330" spans="1:38" s="88" customFormat="1" ht="30" hidden="1" customHeight="1">
      <c r="A1330" s="88">
        <f>'CONSTRUCTION COST ESTIMATE'!A1330</f>
        <v>0</v>
      </c>
      <c r="B1330" s="91">
        <f>'CONSTRUCTION COST ESTIMATE'!B1330</f>
        <v>690.00599999999997</v>
      </c>
      <c r="C1330" s="92" t="str">
        <f>'CONSTRUCTION COST ESTIMATE'!C1330</f>
        <v>CURED IN PLACE PIPE (CIPP) LINER (21 INCH)</v>
      </c>
      <c r="D1330" s="93" t="str">
        <f>'CONSTRUCTION COST ESTIMATE'!BB1330</f>
        <v>LF</v>
      </c>
      <c r="E1330" s="94">
        <f>'CONSTRUCTION COST ESTIMATE'!BA1330</f>
        <v>0</v>
      </c>
      <c r="F1330" s="220">
        <f>'CONSTRUCTION COST ESTIMATE'!BC1330</f>
        <v>0</v>
      </c>
      <c r="G1330" s="221">
        <f>'CONSTRUCTION COST ESTIMATE'!BD1330</f>
        <v>0</v>
      </c>
      <c r="H1330" s="220"/>
      <c r="I1330" s="220">
        <f t="shared" si="578"/>
        <v>0</v>
      </c>
      <c r="J1330" s="220"/>
      <c r="K1330" s="220">
        <f t="shared" si="579"/>
        <v>0</v>
      </c>
      <c r="L1330" s="220"/>
      <c r="M1330" s="220">
        <f t="shared" si="580"/>
        <v>0</v>
      </c>
      <c r="N1330" s="220"/>
      <c r="O1330" s="220">
        <f t="shared" si="581"/>
        <v>0</v>
      </c>
      <c r="P1330" s="220"/>
      <c r="Q1330" s="220">
        <f t="shared" si="582"/>
        <v>0</v>
      </c>
      <c r="R1330" s="220"/>
      <c r="S1330" s="220">
        <f t="shared" si="583"/>
        <v>0</v>
      </c>
      <c r="T1330" s="220"/>
      <c r="U1330" s="220">
        <f t="shared" si="584"/>
        <v>0</v>
      </c>
      <c r="V1330" s="220"/>
      <c r="W1330" s="220">
        <f t="shared" si="585"/>
        <v>0</v>
      </c>
      <c r="X1330" s="220"/>
      <c r="Y1330" s="220">
        <f t="shared" si="586"/>
        <v>0</v>
      </c>
      <c r="Z1330" s="220"/>
      <c r="AA1330" s="220">
        <f t="shared" si="587"/>
        <v>0</v>
      </c>
      <c r="AC1330" s="222" t="e">
        <f t="shared" si="596"/>
        <v>#DIV/0!</v>
      </c>
      <c r="AD1330" s="220" t="e">
        <f t="shared" si="588"/>
        <v>#NUM!</v>
      </c>
      <c r="AE1330" s="223" t="e">
        <f t="shared" si="589"/>
        <v>#NUM!</v>
      </c>
      <c r="AF1330" s="223" t="e">
        <f t="shared" si="590"/>
        <v>#NUM!</v>
      </c>
      <c r="AG1330" s="222" t="e">
        <f t="shared" si="591"/>
        <v>#NUM!</v>
      </c>
      <c r="AI1330" s="220" t="e">
        <f t="shared" si="592"/>
        <v>#DIV/0!</v>
      </c>
      <c r="AJ1330" s="222" t="e">
        <f t="shared" si="593"/>
        <v>#DIV/0!</v>
      </c>
      <c r="AK1330" s="222" t="e">
        <f t="shared" si="594"/>
        <v>#DIV/0!</v>
      </c>
      <c r="AL1330" s="222" t="e">
        <f t="shared" si="595"/>
        <v>#DIV/0!</v>
      </c>
    </row>
    <row r="1331" spans="1:38" s="88" customFormat="1" ht="30" hidden="1" customHeight="1">
      <c r="A1331" s="88">
        <f>'CONSTRUCTION COST ESTIMATE'!A1331</f>
        <v>0</v>
      </c>
      <c r="B1331" s="91">
        <f>'CONSTRUCTION COST ESTIMATE'!B1331</f>
        <v>690.00699999999995</v>
      </c>
      <c r="C1331" s="92" t="str">
        <f>'CONSTRUCTION COST ESTIMATE'!C1331</f>
        <v>CURED IN PLACE PIPE (CIPP) LINER (21 INCH)</v>
      </c>
      <c r="D1331" s="93" t="str">
        <f>'CONSTRUCTION COST ESTIMATE'!BB1331</f>
        <v>EA</v>
      </c>
      <c r="E1331" s="94">
        <f>'CONSTRUCTION COST ESTIMATE'!BA1331</f>
        <v>0</v>
      </c>
      <c r="F1331" s="220">
        <f>'CONSTRUCTION COST ESTIMATE'!BC1331</f>
        <v>0</v>
      </c>
      <c r="G1331" s="221">
        <f>'CONSTRUCTION COST ESTIMATE'!BD1331</f>
        <v>0</v>
      </c>
      <c r="H1331" s="220"/>
      <c r="I1331" s="220">
        <f t="shared" si="578"/>
        <v>0</v>
      </c>
      <c r="J1331" s="220"/>
      <c r="K1331" s="220">
        <f t="shared" si="579"/>
        <v>0</v>
      </c>
      <c r="L1331" s="220"/>
      <c r="M1331" s="220">
        <f t="shared" si="580"/>
        <v>0</v>
      </c>
      <c r="N1331" s="220"/>
      <c r="O1331" s="220">
        <f t="shared" si="581"/>
        <v>0</v>
      </c>
      <c r="P1331" s="220"/>
      <c r="Q1331" s="220">
        <f t="shared" si="582"/>
        <v>0</v>
      </c>
      <c r="R1331" s="220"/>
      <c r="S1331" s="220">
        <f t="shared" si="583"/>
        <v>0</v>
      </c>
      <c r="T1331" s="220"/>
      <c r="U1331" s="220">
        <f t="shared" si="584"/>
        <v>0</v>
      </c>
      <c r="V1331" s="220"/>
      <c r="W1331" s="220">
        <f t="shared" si="585"/>
        <v>0</v>
      </c>
      <c r="X1331" s="220"/>
      <c r="Y1331" s="220">
        <f t="shared" si="586"/>
        <v>0</v>
      </c>
      <c r="Z1331" s="220"/>
      <c r="AA1331" s="220">
        <f t="shared" si="587"/>
        <v>0</v>
      </c>
      <c r="AC1331" s="222" t="e">
        <f t="shared" si="596"/>
        <v>#DIV/0!</v>
      </c>
      <c r="AD1331" s="220" t="e">
        <f t="shared" si="588"/>
        <v>#NUM!</v>
      </c>
      <c r="AE1331" s="223" t="e">
        <f t="shared" si="589"/>
        <v>#NUM!</v>
      </c>
      <c r="AF1331" s="223" t="e">
        <f t="shared" si="590"/>
        <v>#NUM!</v>
      </c>
      <c r="AG1331" s="222" t="e">
        <f t="shared" si="591"/>
        <v>#NUM!</v>
      </c>
      <c r="AI1331" s="220" t="e">
        <f t="shared" si="592"/>
        <v>#DIV/0!</v>
      </c>
      <c r="AJ1331" s="222" t="e">
        <f t="shared" si="593"/>
        <v>#DIV/0!</v>
      </c>
      <c r="AK1331" s="222" t="e">
        <f t="shared" si="594"/>
        <v>#DIV/0!</v>
      </c>
      <c r="AL1331" s="222" t="e">
        <f t="shared" si="595"/>
        <v>#DIV/0!</v>
      </c>
    </row>
    <row r="1332" spans="1:38" s="88" customFormat="1" ht="30" hidden="1" customHeight="1">
      <c r="A1332" s="88">
        <f>'CONSTRUCTION COST ESTIMATE'!A1332</f>
        <v>0</v>
      </c>
      <c r="B1332" s="91">
        <f>'CONSTRUCTION COST ESTIMATE'!B1332</f>
        <v>690.00800000000004</v>
      </c>
      <c r="C1332" s="92" t="str">
        <f>'CONSTRUCTION COST ESTIMATE'!C1332</f>
        <v>CURED IN PLACE PIPE (CIPP) LINER (24 INCH)</v>
      </c>
      <c r="D1332" s="93" t="str">
        <f>'CONSTRUCTION COST ESTIMATE'!BB1332</f>
        <v>LF</v>
      </c>
      <c r="E1332" s="94">
        <f>'CONSTRUCTION COST ESTIMATE'!BA1332</f>
        <v>0</v>
      </c>
      <c r="F1332" s="220">
        <f>'CONSTRUCTION COST ESTIMATE'!BC1332</f>
        <v>0</v>
      </c>
      <c r="G1332" s="221">
        <f>'CONSTRUCTION COST ESTIMATE'!BD1332</f>
        <v>0</v>
      </c>
      <c r="H1332" s="220"/>
      <c r="I1332" s="220">
        <f t="shared" si="578"/>
        <v>0</v>
      </c>
      <c r="J1332" s="220"/>
      <c r="K1332" s="220">
        <f t="shared" si="579"/>
        <v>0</v>
      </c>
      <c r="L1332" s="220"/>
      <c r="M1332" s="220">
        <f t="shared" si="580"/>
        <v>0</v>
      </c>
      <c r="N1332" s="220"/>
      <c r="O1332" s="220">
        <f t="shared" si="581"/>
        <v>0</v>
      </c>
      <c r="P1332" s="220"/>
      <c r="Q1332" s="220">
        <f t="shared" si="582"/>
        <v>0</v>
      </c>
      <c r="R1332" s="220"/>
      <c r="S1332" s="220">
        <f t="shared" si="583"/>
        <v>0</v>
      </c>
      <c r="T1332" s="220"/>
      <c r="U1332" s="220">
        <f t="shared" si="584"/>
        <v>0</v>
      </c>
      <c r="V1332" s="220"/>
      <c r="W1332" s="220">
        <f t="shared" si="585"/>
        <v>0</v>
      </c>
      <c r="X1332" s="220"/>
      <c r="Y1332" s="220">
        <f t="shared" si="586"/>
        <v>0</v>
      </c>
      <c r="Z1332" s="220"/>
      <c r="AA1332" s="220">
        <f t="shared" si="587"/>
        <v>0</v>
      </c>
      <c r="AC1332" s="222" t="e">
        <f t="shared" si="596"/>
        <v>#DIV/0!</v>
      </c>
      <c r="AD1332" s="220" t="e">
        <f t="shared" si="588"/>
        <v>#NUM!</v>
      </c>
      <c r="AE1332" s="223" t="e">
        <f t="shared" si="589"/>
        <v>#NUM!</v>
      </c>
      <c r="AF1332" s="223" t="e">
        <f t="shared" si="590"/>
        <v>#NUM!</v>
      </c>
      <c r="AG1332" s="222" t="e">
        <f t="shared" si="591"/>
        <v>#NUM!</v>
      </c>
      <c r="AI1332" s="220" t="e">
        <f t="shared" si="592"/>
        <v>#DIV/0!</v>
      </c>
      <c r="AJ1332" s="222" t="e">
        <f t="shared" si="593"/>
        <v>#DIV/0!</v>
      </c>
      <c r="AK1332" s="222" t="e">
        <f t="shared" si="594"/>
        <v>#DIV/0!</v>
      </c>
      <c r="AL1332" s="222" t="e">
        <f t="shared" si="595"/>
        <v>#DIV/0!</v>
      </c>
    </row>
    <row r="1333" spans="1:38" s="88" customFormat="1" ht="30" hidden="1" customHeight="1">
      <c r="A1333" s="88">
        <f>'CONSTRUCTION COST ESTIMATE'!A1333</f>
        <v>0</v>
      </c>
      <c r="B1333" s="91">
        <f>'CONSTRUCTION COST ESTIMATE'!B1333</f>
        <v>690.00900000000001</v>
      </c>
      <c r="C1333" s="92" t="str">
        <f>'CONSTRUCTION COST ESTIMATE'!C1333</f>
        <v>CURED IN PLACE PIPE (CIPP) LINER (24 INCH)</v>
      </c>
      <c r="D1333" s="93" t="str">
        <f>'CONSTRUCTION COST ESTIMATE'!BB1333</f>
        <v>EA</v>
      </c>
      <c r="E1333" s="94">
        <f>'CONSTRUCTION COST ESTIMATE'!BA1333</f>
        <v>0</v>
      </c>
      <c r="F1333" s="220">
        <f>'CONSTRUCTION COST ESTIMATE'!BC1333</f>
        <v>0</v>
      </c>
      <c r="G1333" s="221">
        <f>'CONSTRUCTION COST ESTIMATE'!BD1333</f>
        <v>0</v>
      </c>
      <c r="H1333" s="220"/>
      <c r="I1333" s="220">
        <f t="shared" si="578"/>
        <v>0</v>
      </c>
      <c r="J1333" s="220"/>
      <c r="K1333" s="220">
        <f t="shared" si="579"/>
        <v>0</v>
      </c>
      <c r="L1333" s="220"/>
      <c r="M1333" s="220">
        <f t="shared" si="580"/>
        <v>0</v>
      </c>
      <c r="N1333" s="220"/>
      <c r="O1333" s="220">
        <f t="shared" si="581"/>
        <v>0</v>
      </c>
      <c r="P1333" s="220"/>
      <c r="Q1333" s="220">
        <f t="shared" si="582"/>
        <v>0</v>
      </c>
      <c r="R1333" s="220"/>
      <c r="S1333" s="220">
        <f t="shared" si="583"/>
        <v>0</v>
      </c>
      <c r="T1333" s="220"/>
      <c r="U1333" s="220">
        <f t="shared" si="584"/>
        <v>0</v>
      </c>
      <c r="V1333" s="220"/>
      <c r="W1333" s="220">
        <f t="shared" si="585"/>
        <v>0</v>
      </c>
      <c r="X1333" s="220"/>
      <c r="Y1333" s="220">
        <f t="shared" si="586"/>
        <v>0</v>
      </c>
      <c r="Z1333" s="220"/>
      <c r="AA1333" s="220">
        <f t="shared" si="587"/>
        <v>0</v>
      </c>
      <c r="AC1333" s="222" t="e">
        <f t="shared" si="596"/>
        <v>#DIV/0!</v>
      </c>
      <c r="AD1333" s="220" t="e">
        <f t="shared" si="588"/>
        <v>#NUM!</v>
      </c>
      <c r="AE1333" s="223" t="e">
        <f t="shared" si="589"/>
        <v>#NUM!</v>
      </c>
      <c r="AF1333" s="223" t="e">
        <f t="shared" si="590"/>
        <v>#NUM!</v>
      </c>
      <c r="AG1333" s="222" t="e">
        <f t="shared" si="591"/>
        <v>#NUM!</v>
      </c>
      <c r="AI1333" s="220" t="e">
        <f t="shared" si="592"/>
        <v>#DIV/0!</v>
      </c>
      <c r="AJ1333" s="222" t="e">
        <f t="shared" si="593"/>
        <v>#DIV/0!</v>
      </c>
      <c r="AK1333" s="222" t="e">
        <f t="shared" si="594"/>
        <v>#DIV/0!</v>
      </c>
      <c r="AL1333" s="222" t="e">
        <f t="shared" si="595"/>
        <v>#DIV/0!</v>
      </c>
    </row>
    <row r="1334" spans="1:38" s="88" customFormat="1" ht="30" hidden="1" customHeight="1">
      <c r="A1334" s="88">
        <f>'CONSTRUCTION COST ESTIMATE'!A1334</f>
        <v>0</v>
      </c>
      <c r="B1334" s="91">
        <f>'CONSTRUCTION COST ESTIMATE'!B1334</f>
        <v>690.01</v>
      </c>
      <c r="C1334" s="92" t="str">
        <f>'CONSTRUCTION COST ESTIMATE'!C1334</f>
        <v>CURED IN PLACE PIPE (CIPP) LINER (27 INCH)</v>
      </c>
      <c r="D1334" s="93" t="str">
        <f>'CONSTRUCTION COST ESTIMATE'!BB1334</f>
        <v>LF</v>
      </c>
      <c r="E1334" s="94">
        <f>'CONSTRUCTION COST ESTIMATE'!BA1334</f>
        <v>0</v>
      </c>
      <c r="F1334" s="220">
        <f>'CONSTRUCTION COST ESTIMATE'!BC1334</f>
        <v>0</v>
      </c>
      <c r="G1334" s="221">
        <f>'CONSTRUCTION COST ESTIMATE'!BD1334</f>
        <v>0</v>
      </c>
      <c r="H1334" s="220"/>
      <c r="I1334" s="220">
        <f t="shared" si="578"/>
        <v>0</v>
      </c>
      <c r="J1334" s="220"/>
      <c r="K1334" s="220">
        <f t="shared" si="579"/>
        <v>0</v>
      </c>
      <c r="L1334" s="220"/>
      <c r="M1334" s="220">
        <f t="shared" si="580"/>
        <v>0</v>
      </c>
      <c r="N1334" s="220"/>
      <c r="O1334" s="220">
        <f t="shared" si="581"/>
        <v>0</v>
      </c>
      <c r="P1334" s="220"/>
      <c r="Q1334" s="220">
        <f t="shared" si="582"/>
        <v>0</v>
      </c>
      <c r="R1334" s="220"/>
      <c r="S1334" s="220">
        <f t="shared" si="583"/>
        <v>0</v>
      </c>
      <c r="T1334" s="220"/>
      <c r="U1334" s="220">
        <f t="shared" si="584"/>
        <v>0</v>
      </c>
      <c r="V1334" s="220"/>
      <c r="W1334" s="220">
        <f t="shared" si="585"/>
        <v>0</v>
      </c>
      <c r="X1334" s="220"/>
      <c r="Y1334" s="220">
        <f t="shared" si="586"/>
        <v>0</v>
      </c>
      <c r="Z1334" s="220"/>
      <c r="AA1334" s="220">
        <f t="shared" si="587"/>
        <v>0</v>
      </c>
      <c r="AC1334" s="222" t="e">
        <f t="shared" si="596"/>
        <v>#DIV/0!</v>
      </c>
      <c r="AD1334" s="220" t="e">
        <f t="shared" si="588"/>
        <v>#NUM!</v>
      </c>
      <c r="AE1334" s="223" t="e">
        <f t="shared" si="589"/>
        <v>#NUM!</v>
      </c>
      <c r="AF1334" s="223" t="e">
        <f t="shared" si="590"/>
        <v>#NUM!</v>
      </c>
      <c r="AG1334" s="222" t="e">
        <f t="shared" si="591"/>
        <v>#NUM!</v>
      </c>
      <c r="AI1334" s="220" t="e">
        <f t="shared" si="592"/>
        <v>#DIV/0!</v>
      </c>
      <c r="AJ1334" s="222" t="e">
        <f t="shared" si="593"/>
        <v>#DIV/0!</v>
      </c>
      <c r="AK1334" s="222" t="e">
        <f t="shared" si="594"/>
        <v>#DIV/0!</v>
      </c>
      <c r="AL1334" s="222" t="e">
        <f t="shared" si="595"/>
        <v>#DIV/0!</v>
      </c>
    </row>
    <row r="1335" spans="1:38" s="88" customFormat="1" ht="30" hidden="1" customHeight="1">
      <c r="A1335" s="88">
        <f>'CONSTRUCTION COST ESTIMATE'!A1335</f>
        <v>0</v>
      </c>
      <c r="B1335" s="91">
        <f>'CONSTRUCTION COST ESTIMATE'!B1335</f>
        <v>690.01099999999997</v>
      </c>
      <c r="C1335" s="92" t="str">
        <f>'CONSTRUCTION COST ESTIMATE'!C1335</f>
        <v>CURED IN PLACE PIPE (CIPP) LINER (27 INCH)</v>
      </c>
      <c r="D1335" s="93" t="str">
        <f>'CONSTRUCTION COST ESTIMATE'!BB1335</f>
        <v>EA</v>
      </c>
      <c r="E1335" s="94">
        <f>'CONSTRUCTION COST ESTIMATE'!BA1335</f>
        <v>0</v>
      </c>
      <c r="F1335" s="220">
        <f>'CONSTRUCTION COST ESTIMATE'!BC1335</f>
        <v>0</v>
      </c>
      <c r="G1335" s="221">
        <f>'CONSTRUCTION COST ESTIMATE'!BD1335</f>
        <v>0</v>
      </c>
      <c r="H1335" s="220"/>
      <c r="I1335" s="220">
        <f t="shared" si="578"/>
        <v>0</v>
      </c>
      <c r="J1335" s="220"/>
      <c r="K1335" s="220">
        <f t="shared" si="579"/>
        <v>0</v>
      </c>
      <c r="L1335" s="220"/>
      <c r="M1335" s="220">
        <f t="shared" si="580"/>
        <v>0</v>
      </c>
      <c r="N1335" s="220"/>
      <c r="O1335" s="220">
        <f t="shared" si="581"/>
        <v>0</v>
      </c>
      <c r="P1335" s="220"/>
      <c r="Q1335" s="220">
        <f t="shared" si="582"/>
        <v>0</v>
      </c>
      <c r="R1335" s="220"/>
      <c r="S1335" s="220">
        <f t="shared" si="583"/>
        <v>0</v>
      </c>
      <c r="T1335" s="220"/>
      <c r="U1335" s="220">
        <f t="shared" si="584"/>
        <v>0</v>
      </c>
      <c r="V1335" s="220"/>
      <c r="W1335" s="220">
        <f t="shared" si="585"/>
        <v>0</v>
      </c>
      <c r="X1335" s="220"/>
      <c r="Y1335" s="220">
        <f t="shared" si="586"/>
        <v>0</v>
      </c>
      <c r="Z1335" s="220"/>
      <c r="AA1335" s="220">
        <f t="shared" si="587"/>
        <v>0</v>
      </c>
      <c r="AC1335" s="222" t="e">
        <f t="shared" si="596"/>
        <v>#DIV/0!</v>
      </c>
      <c r="AD1335" s="220" t="e">
        <f t="shared" si="588"/>
        <v>#NUM!</v>
      </c>
      <c r="AE1335" s="223" t="e">
        <f t="shared" si="589"/>
        <v>#NUM!</v>
      </c>
      <c r="AF1335" s="223" t="e">
        <f t="shared" si="590"/>
        <v>#NUM!</v>
      </c>
      <c r="AG1335" s="222" t="e">
        <f t="shared" si="591"/>
        <v>#NUM!</v>
      </c>
      <c r="AI1335" s="220" t="e">
        <f t="shared" si="592"/>
        <v>#DIV/0!</v>
      </c>
      <c r="AJ1335" s="222" t="e">
        <f t="shared" si="593"/>
        <v>#DIV/0!</v>
      </c>
      <c r="AK1335" s="222" t="e">
        <f t="shared" si="594"/>
        <v>#DIV/0!</v>
      </c>
      <c r="AL1335" s="222" t="e">
        <f t="shared" si="595"/>
        <v>#DIV/0!</v>
      </c>
    </row>
    <row r="1336" spans="1:38" s="88" customFormat="1" ht="30" hidden="1" customHeight="1">
      <c r="A1336" s="88">
        <f>'CONSTRUCTION COST ESTIMATE'!A1336</f>
        <v>0</v>
      </c>
      <c r="B1336" s="91">
        <f>'CONSTRUCTION COST ESTIMATE'!B1336</f>
        <v>690.01199999999994</v>
      </c>
      <c r="C1336" s="92" t="str">
        <f>'CONSTRUCTION COST ESTIMATE'!C1336</f>
        <v>CURED IN PLACE PIPE (CIPP) LINER (30 INCH)</v>
      </c>
      <c r="D1336" s="93" t="str">
        <f>'CONSTRUCTION COST ESTIMATE'!BB1336</f>
        <v>LF</v>
      </c>
      <c r="E1336" s="94">
        <f>'CONSTRUCTION COST ESTIMATE'!BA1336</f>
        <v>0</v>
      </c>
      <c r="F1336" s="220">
        <f>'CONSTRUCTION COST ESTIMATE'!BC1336</f>
        <v>0</v>
      </c>
      <c r="G1336" s="221">
        <f>'CONSTRUCTION COST ESTIMATE'!BD1336</f>
        <v>0</v>
      </c>
      <c r="H1336" s="220"/>
      <c r="I1336" s="220">
        <f t="shared" si="578"/>
        <v>0</v>
      </c>
      <c r="J1336" s="220"/>
      <c r="K1336" s="220">
        <f t="shared" si="579"/>
        <v>0</v>
      </c>
      <c r="L1336" s="220"/>
      <c r="M1336" s="220">
        <f t="shared" si="580"/>
        <v>0</v>
      </c>
      <c r="N1336" s="220"/>
      <c r="O1336" s="220">
        <f t="shared" si="581"/>
        <v>0</v>
      </c>
      <c r="P1336" s="220"/>
      <c r="Q1336" s="220">
        <f t="shared" si="582"/>
        <v>0</v>
      </c>
      <c r="R1336" s="220"/>
      <c r="S1336" s="220">
        <f t="shared" si="583"/>
        <v>0</v>
      </c>
      <c r="T1336" s="220"/>
      <c r="U1336" s="220">
        <f t="shared" si="584"/>
        <v>0</v>
      </c>
      <c r="V1336" s="220"/>
      <c r="W1336" s="220">
        <f t="shared" si="585"/>
        <v>0</v>
      </c>
      <c r="X1336" s="220"/>
      <c r="Y1336" s="220">
        <f t="shared" si="586"/>
        <v>0</v>
      </c>
      <c r="Z1336" s="220"/>
      <c r="AA1336" s="220">
        <f t="shared" si="587"/>
        <v>0</v>
      </c>
      <c r="AC1336" s="222" t="e">
        <f t="shared" si="596"/>
        <v>#DIV/0!</v>
      </c>
      <c r="AD1336" s="220" t="e">
        <f t="shared" si="588"/>
        <v>#NUM!</v>
      </c>
      <c r="AE1336" s="223" t="e">
        <f t="shared" si="589"/>
        <v>#NUM!</v>
      </c>
      <c r="AF1336" s="223" t="e">
        <f t="shared" si="590"/>
        <v>#NUM!</v>
      </c>
      <c r="AG1336" s="222" t="e">
        <f t="shared" si="591"/>
        <v>#NUM!</v>
      </c>
      <c r="AI1336" s="220" t="e">
        <f t="shared" si="592"/>
        <v>#DIV/0!</v>
      </c>
      <c r="AJ1336" s="222" t="e">
        <f t="shared" si="593"/>
        <v>#DIV/0!</v>
      </c>
      <c r="AK1336" s="222" t="e">
        <f t="shared" si="594"/>
        <v>#DIV/0!</v>
      </c>
      <c r="AL1336" s="222" t="e">
        <f t="shared" si="595"/>
        <v>#DIV/0!</v>
      </c>
    </row>
    <row r="1337" spans="1:38" s="88" customFormat="1" ht="30" hidden="1" customHeight="1">
      <c r="A1337" s="88">
        <f>'CONSTRUCTION COST ESTIMATE'!A1337</f>
        <v>0</v>
      </c>
      <c r="B1337" s="91">
        <f>'CONSTRUCTION COST ESTIMATE'!B1337</f>
        <v>690.01300000000003</v>
      </c>
      <c r="C1337" s="92" t="str">
        <f>'CONSTRUCTION COST ESTIMATE'!C1337</f>
        <v>CURED IN PLACE PIPE (CIPP) LINER (30 INCH)</v>
      </c>
      <c r="D1337" s="93" t="str">
        <f>'CONSTRUCTION COST ESTIMATE'!BB1337</f>
        <v>EA</v>
      </c>
      <c r="E1337" s="94">
        <f>'CONSTRUCTION COST ESTIMATE'!BA1337</f>
        <v>0</v>
      </c>
      <c r="F1337" s="220">
        <f>'CONSTRUCTION COST ESTIMATE'!BC1337</f>
        <v>0</v>
      </c>
      <c r="G1337" s="221">
        <f>'CONSTRUCTION COST ESTIMATE'!BD1337</f>
        <v>0</v>
      </c>
      <c r="H1337" s="220"/>
      <c r="I1337" s="220">
        <f t="shared" si="578"/>
        <v>0</v>
      </c>
      <c r="J1337" s="220"/>
      <c r="K1337" s="220">
        <f t="shared" si="579"/>
        <v>0</v>
      </c>
      <c r="L1337" s="220"/>
      <c r="M1337" s="220">
        <f t="shared" si="580"/>
        <v>0</v>
      </c>
      <c r="N1337" s="220"/>
      <c r="O1337" s="220">
        <f t="shared" si="581"/>
        <v>0</v>
      </c>
      <c r="P1337" s="220"/>
      <c r="Q1337" s="220">
        <f t="shared" si="582"/>
        <v>0</v>
      </c>
      <c r="R1337" s="220"/>
      <c r="S1337" s="220">
        <f t="shared" si="583"/>
        <v>0</v>
      </c>
      <c r="T1337" s="220"/>
      <c r="U1337" s="220">
        <f t="shared" si="584"/>
        <v>0</v>
      </c>
      <c r="V1337" s="220"/>
      <c r="W1337" s="220">
        <f t="shared" si="585"/>
        <v>0</v>
      </c>
      <c r="X1337" s="220"/>
      <c r="Y1337" s="220">
        <f t="shared" si="586"/>
        <v>0</v>
      </c>
      <c r="Z1337" s="220"/>
      <c r="AA1337" s="220">
        <f t="shared" si="587"/>
        <v>0</v>
      </c>
      <c r="AC1337" s="222" t="e">
        <f t="shared" si="596"/>
        <v>#DIV/0!</v>
      </c>
      <c r="AD1337" s="220" t="e">
        <f t="shared" si="588"/>
        <v>#NUM!</v>
      </c>
      <c r="AE1337" s="223" t="e">
        <f t="shared" si="589"/>
        <v>#NUM!</v>
      </c>
      <c r="AF1337" s="223" t="e">
        <f t="shared" si="590"/>
        <v>#NUM!</v>
      </c>
      <c r="AG1337" s="222" t="e">
        <f t="shared" si="591"/>
        <v>#NUM!</v>
      </c>
      <c r="AI1337" s="220" t="e">
        <f t="shared" si="592"/>
        <v>#DIV/0!</v>
      </c>
      <c r="AJ1337" s="222" t="e">
        <f t="shared" si="593"/>
        <v>#DIV/0!</v>
      </c>
      <c r="AK1337" s="222" t="e">
        <f t="shared" si="594"/>
        <v>#DIV/0!</v>
      </c>
      <c r="AL1337" s="222" t="e">
        <f t="shared" si="595"/>
        <v>#DIV/0!</v>
      </c>
    </row>
    <row r="1338" spans="1:38" s="88" customFormat="1" ht="30" hidden="1" customHeight="1">
      <c r="A1338" s="88">
        <f>'CONSTRUCTION COST ESTIMATE'!A1338</f>
        <v>0</v>
      </c>
      <c r="B1338" s="91">
        <f>'CONSTRUCTION COST ESTIMATE'!B1338</f>
        <v>690.01400000000001</v>
      </c>
      <c r="C1338" s="92" t="str">
        <f>'CONSTRUCTION COST ESTIMATE'!C1338</f>
        <v>CURED IN PLACE PIPE (CIPP) LINER (33 INCH)</v>
      </c>
      <c r="D1338" s="93" t="str">
        <f>'CONSTRUCTION COST ESTIMATE'!BB1338</f>
        <v>LF</v>
      </c>
      <c r="E1338" s="94">
        <f>'CONSTRUCTION COST ESTIMATE'!BA1338</f>
        <v>0</v>
      </c>
      <c r="F1338" s="220">
        <f>'CONSTRUCTION COST ESTIMATE'!BC1338</f>
        <v>0</v>
      </c>
      <c r="G1338" s="221">
        <f>'CONSTRUCTION COST ESTIMATE'!BD1338</f>
        <v>0</v>
      </c>
      <c r="H1338" s="220"/>
      <c r="I1338" s="220">
        <f t="shared" si="578"/>
        <v>0</v>
      </c>
      <c r="J1338" s="220"/>
      <c r="K1338" s="220">
        <f t="shared" si="579"/>
        <v>0</v>
      </c>
      <c r="L1338" s="220"/>
      <c r="M1338" s="220">
        <f t="shared" si="580"/>
        <v>0</v>
      </c>
      <c r="N1338" s="220"/>
      <c r="O1338" s="220">
        <f t="shared" si="581"/>
        <v>0</v>
      </c>
      <c r="P1338" s="220"/>
      <c r="Q1338" s="220">
        <f t="shared" si="582"/>
        <v>0</v>
      </c>
      <c r="R1338" s="220"/>
      <c r="S1338" s="220">
        <f t="shared" si="583"/>
        <v>0</v>
      </c>
      <c r="T1338" s="220"/>
      <c r="U1338" s="220">
        <f t="shared" si="584"/>
        <v>0</v>
      </c>
      <c r="V1338" s="220"/>
      <c r="W1338" s="220">
        <f t="shared" si="585"/>
        <v>0</v>
      </c>
      <c r="X1338" s="220"/>
      <c r="Y1338" s="220">
        <f t="shared" si="586"/>
        <v>0</v>
      </c>
      <c r="Z1338" s="220"/>
      <c r="AA1338" s="220">
        <f t="shared" si="587"/>
        <v>0</v>
      </c>
      <c r="AC1338" s="222" t="e">
        <f t="shared" si="596"/>
        <v>#DIV/0!</v>
      </c>
      <c r="AD1338" s="220" t="e">
        <f t="shared" si="588"/>
        <v>#NUM!</v>
      </c>
      <c r="AE1338" s="223" t="e">
        <f t="shared" si="589"/>
        <v>#NUM!</v>
      </c>
      <c r="AF1338" s="223" t="e">
        <f t="shared" si="590"/>
        <v>#NUM!</v>
      </c>
      <c r="AG1338" s="222" t="e">
        <f t="shared" si="591"/>
        <v>#NUM!</v>
      </c>
      <c r="AI1338" s="220" t="e">
        <f t="shared" si="592"/>
        <v>#DIV/0!</v>
      </c>
      <c r="AJ1338" s="222" t="e">
        <f t="shared" si="593"/>
        <v>#DIV/0!</v>
      </c>
      <c r="AK1338" s="222" t="e">
        <f t="shared" si="594"/>
        <v>#DIV/0!</v>
      </c>
      <c r="AL1338" s="222" t="e">
        <f t="shared" si="595"/>
        <v>#DIV/0!</v>
      </c>
    </row>
    <row r="1339" spans="1:38" s="88" customFormat="1" ht="30" hidden="1" customHeight="1">
      <c r="A1339" s="88">
        <f>'CONSTRUCTION COST ESTIMATE'!A1339</f>
        <v>0</v>
      </c>
      <c r="B1339" s="91">
        <f>'CONSTRUCTION COST ESTIMATE'!B1339</f>
        <v>690.01499999999999</v>
      </c>
      <c r="C1339" s="92" t="str">
        <f>'CONSTRUCTION COST ESTIMATE'!C1339</f>
        <v>CURED IN PLACE PIPE (CIPP) LINER (33 INCH)</v>
      </c>
      <c r="D1339" s="93" t="str">
        <f>'CONSTRUCTION COST ESTIMATE'!BB1339</f>
        <v>EA</v>
      </c>
      <c r="E1339" s="94">
        <f>'CONSTRUCTION COST ESTIMATE'!BA1339</f>
        <v>0</v>
      </c>
      <c r="F1339" s="220">
        <f>'CONSTRUCTION COST ESTIMATE'!BC1339</f>
        <v>0</v>
      </c>
      <c r="G1339" s="221">
        <f>'CONSTRUCTION COST ESTIMATE'!BD1339</f>
        <v>0</v>
      </c>
      <c r="H1339" s="220"/>
      <c r="I1339" s="220">
        <f t="shared" si="578"/>
        <v>0</v>
      </c>
      <c r="J1339" s="220"/>
      <c r="K1339" s="220">
        <f t="shared" si="579"/>
        <v>0</v>
      </c>
      <c r="L1339" s="220"/>
      <c r="M1339" s="220">
        <f t="shared" si="580"/>
        <v>0</v>
      </c>
      <c r="N1339" s="220"/>
      <c r="O1339" s="220">
        <f t="shared" si="581"/>
        <v>0</v>
      </c>
      <c r="P1339" s="220"/>
      <c r="Q1339" s="220">
        <f t="shared" si="582"/>
        <v>0</v>
      </c>
      <c r="R1339" s="220"/>
      <c r="S1339" s="220">
        <f t="shared" si="583"/>
        <v>0</v>
      </c>
      <c r="T1339" s="220"/>
      <c r="U1339" s="220">
        <f t="shared" si="584"/>
        <v>0</v>
      </c>
      <c r="V1339" s="220"/>
      <c r="W1339" s="220">
        <f t="shared" si="585"/>
        <v>0</v>
      </c>
      <c r="X1339" s="220"/>
      <c r="Y1339" s="220">
        <f t="shared" si="586"/>
        <v>0</v>
      </c>
      <c r="Z1339" s="220"/>
      <c r="AA1339" s="220">
        <f t="shared" si="587"/>
        <v>0</v>
      </c>
      <c r="AC1339" s="222" t="e">
        <f t="shared" si="596"/>
        <v>#DIV/0!</v>
      </c>
      <c r="AD1339" s="220" t="e">
        <f t="shared" si="588"/>
        <v>#NUM!</v>
      </c>
      <c r="AE1339" s="223" t="e">
        <f t="shared" si="589"/>
        <v>#NUM!</v>
      </c>
      <c r="AF1339" s="223" t="e">
        <f t="shared" si="590"/>
        <v>#NUM!</v>
      </c>
      <c r="AG1339" s="222" t="e">
        <f t="shared" si="591"/>
        <v>#NUM!</v>
      </c>
      <c r="AI1339" s="220" t="e">
        <f t="shared" si="592"/>
        <v>#DIV/0!</v>
      </c>
      <c r="AJ1339" s="222" t="e">
        <f t="shared" si="593"/>
        <v>#DIV/0!</v>
      </c>
      <c r="AK1339" s="222" t="e">
        <f t="shared" si="594"/>
        <v>#DIV/0!</v>
      </c>
      <c r="AL1339" s="222" t="e">
        <f t="shared" si="595"/>
        <v>#DIV/0!</v>
      </c>
    </row>
    <row r="1340" spans="1:38" s="88" customFormat="1" ht="30" hidden="1" customHeight="1">
      <c r="A1340" s="88">
        <f>'CONSTRUCTION COST ESTIMATE'!A1340</f>
        <v>0</v>
      </c>
      <c r="B1340" s="91">
        <f>'CONSTRUCTION COST ESTIMATE'!B1340</f>
        <v>690.01599999999996</v>
      </c>
      <c r="C1340" s="92" t="str">
        <f>'CONSTRUCTION COST ESTIMATE'!C1340</f>
        <v>CURED IN PLACE PIPE (CIPP) LINER (36 INCH)</v>
      </c>
      <c r="D1340" s="93" t="str">
        <f>'CONSTRUCTION COST ESTIMATE'!BB1340</f>
        <v>LF</v>
      </c>
      <c r="E1340" s="94">
        <f>'CONSTRUCTION COST ESTIMATE'!BA1340</f>
        <v>0</v>
      </c>
      <c r="F1340" s="220">
        <f>'CONSTRUCTION COST ESTIMATE'!BC1340</f>
        <v>0</v>
      </c>
      <c r="G1340" s="221">
        <f>'CONSTRUCTION COST ESTIMATE'!BD1340</f>
        <v>0</v>
      </c>
      <c r="H1340" s="220"/>
      <c r="I1340" s="220">
        <f t="shared" si="578"/>
        <v>0</v>
      </c>
      <c r="J1340" s="220"/>
      <c r="K1340" s="220">
        <f t="shared" si="579"/>
        <v>0</v>
      </c>
      <c r="L1340" s="220"/>
      <c r="M1340" s="220">
        <f t="shared" si="580"/>
        <v>0</v>
      </c>
      <c r="N1340" s="220"/>
      <c r="O1340" s="220">
        <f t="shared" si="581"/>
        <v>0</v>
      </c>
      <c r="P1340" s="220"/>
      <c r="Q1340" s="220">
        <f t="shared" si="582"/>
        <v>0</v>
      </c>
      <c r="R1340" s="220"/>
      <c r="S1340" s="220">
        <f t="shared" si="583"/>
        <v>0</v>
      </c>
      <c r="T1340" s="220"/>
      <c r="U1340" s="220">
        <f t="shared" si="584"/>
        <v>0</v>
      </c>
      <c r="V1340" s="220"/>
      <c r="W1340" s="220">
        <f t="shared" si="585"/>
        <v>0</v>
      </c>
      <c r="X1340" s="220"/>
      <c r="Y1340" s="220">
        <f t="shared" si="586"/>
        <v>0</v>
      </c>
      <c r="Z1340" s="220"/>
      <c r="AA1340" s="220">
        <f t="shared" si="587"/>
        <v>0</v>
      </c>
      <c r="AC1340" s="222" t="e">
        <f t="shared" si="596"/>
        <v>#DIV/0!</v>
      </c>
      <c r="AD1340" s="220" t="e">
        <f t="shared" si="588"/>
        <v>#NUM!</v>
      </c>
      <c r="AE1340" s="223" t="e">
        <f t="shared" si="589"/>
        <v>#NUM!</v>
      </c>
      <c r="AF1340" s="223" t="e">
        <f t="shared" si="590"/>
        <v>#NUM!</v>
      </c>
      <c r="AG1340" s="222" t="e">
        <f t="shared" si="591"/>
        <v>#NUM!</v>
      </c>
      <c r="AI1340" s="220" t="e">
        <f t="shared" si="592"/>
        <v>#DIV/0!</v>
      </c>
      <c r="AJ1340" s="222" t="e">
        <f t="shared" si="593"/>
        <v>#DIV/0!</v>
      </c>
      <c r="AK1340" s="222" t="e">
        <f t="shared" si="594"/>
        <v>#DIV/0!</v>
      </c>
      <c r="AL1340" s="222" t="e">
        <f t="shared" si="595"/>
        <v>#DIV/0!</v>
      </c>
    </row>
    <row r="1341" spans="1:38" s="88" customFormat="1" ht="30" hidden="1" customHeight="1">
      <c r="A1341" s="88">
        <f>'CONSTRUCTION COST ESTIMATE'!A1341</f>
        <v>0</v>
      </c>
      <c r="B1341" s="91">
        <f>'CONSTRUCTION COST ESTIMATE'!B1341</f>
        <v>690.01700000000005</v>
      </c>
      <c r="C1341" s="92" t="str">
        <f>'CONSTRUCTION COST ESTIMATE'!C1341</f>
        <v>CURED IN PLACE PIPE (CIPP) LINER (36 INCH)</v>
      </c>
      <c r="D1341" s="93" t="str">
        <f>'CONSTRUCTION COST ESTIMATE'!BB1341</f>
        <v>EA</v>
      </c>
      <c r="E1341" s="94">
        <f>'CONSTRUCTION COST ESTIMATE'!BA1341</f>
        <v>0</v>
      </c>
      <c r="F1341" s="220">
        <f>'CONSTRUCTION COST ESTIMATE'!BC1341</f>
        <v>0</v>
      </c>
      <c r="G1341" s="221">
        <f>'CONSTRUCTION COST ESTIMATE'!BD1341</f>
        <v>0</v>
      </c>
      <c r="H1341" s="220"/>
      <c r="I1341" s="220">
        <f t="shared" si="578"/>
        <v>0</v>
      </c>
      <c r="J1341" s="220"/>
      <c r="K1341" s="220">
        <f t="shared" si="579"/>
        <v>0</v>
      </c>
      <c r="L1341" s="220"/>
      <c r="M1341" s="220">
        <f t="shared" si="580"/>
        <v>0</v>
      </c>
      <c r="N1341" s="220"/>
      <c r="O1341" s="220">
        <f t="shared" si="581"/>
        <v>0</v>
      </c>
      <c r="P1341" s="220"/>
      <c r="Q1341" s="220">
        <f t="shared" si="582"/>
        <v>0</v>
      </c>
      <c r="R1341" s="220"/>
      <c r="S1341" s="220">
        <f t="shared" si="583"/>
        <v>0</v>
      </c>
      <c r="T1341" s="220"/>
      <c r="U1341" s="220">
        <f t="shared" si="584"/>
        <v>0</v>
      </c>
      <c r="V1341" s="220"/>
      <c r="W1341" s="220">
        <f t="shared" si="585"/>
        <v>0</v>
      </c>
      <c r="X1341" s="220"/>
      <c r="Y1341" s="220">
        <f t="shared" si="586"/>
        <v>0</v>
      </c>
      <c r="Z1341" s="220"/>
      <c r="AA1341" s="220">
        <f t="shared" si="587"/>
        <v>0</v>
      </c>
      <c r="AC1341" s="222" t="e">
        <f t="shared" si="596"/>
        <v>#DIV/0!</v>
      </c>
      <c r="AD1341" s="220" t="e">
        <f t="shared" si="588"/>
        <v>#NUM!</v>
      </c>
      <c r="AE1341" s="223" t="e">
        <f t="shared" si="589"/>
        <v>#NUM!</v>
      </c>
      <c r="AF1341" s="223" t="e">
        <f t="shared" si="590"/>
        <v>#NUM!</v>
      </c>
      <c r="AG1341" s="222" t="e">
        <f t="shared" si="591"/>
        <v>#NUM!</v>
      </c>
      <c r="AI1341" s="220" t="e">
        <f t="shared" si="592"/>
        <v>#DIV/0!</v>
      </c>
      <c r="AJ1341" s="222" t="e">
        <f t="shared" si="593"/>
        <v>#DIV/0!</v>
      </c>
      <c r="AK1341" s="222" t="e">
        <f t="shared" si="594"/>
        <v>#DIV/0!</v>
      </c>
      <c r="AL1341" s="222" t="e">
        <f t="shared" si="595"/>
        <v>#DIV/0!</v>
      </c>
    </row>
    <row r="1342" spans="1:38" s="88" customFormat="1" ht="30" hidden="1" customHeight="1">
      <c r="A1342" s="88">
        <f>'CONSTRUCTION COST ESTIMATE'!A1342</f>
        <v>0</v>
      </c>
      <c r="B1342" s="91">
        <f>'CONSTRUCTION COST ESTIMATE'!B1342</f>
        <v>690.01800000000003</v>
      </c>
      <c r="C1342" s="92" t="str">
        <f>'CONSTRUCTION COST ESTIMATE'!C1342</f>
        <v>CURED IN PLACE PIPE (CIPP) LINER (39 INCH)</v>
      </c>
      <c r="D1342" s="93" t="str">
        <f>'CONSTRUCTION COST ESTIMATE'!BB1342</f>
        <v>LF</v>
      </c>
      <c r="E1342" s="94">
        <f>'CONSTRUCTION COST ESTIMATE'!BA1342</f>
        <v>0</v>
      </c>
      <c r="F1342" s="220">
        <f>'CONSTRUCTION COST ESTIMATE'!BC1342</f>
        <v>0</v>
      </c>
      <c r="G1342" s="221">
        <f>'CONSTRUCTION COST ESTIMATE'!BD1342</f>
        <v>0</v>
      </c>
      <c r="H1342" s="220"/>
      <c r="I1342" s="220">
        <f t="shared" si="578"/>
        <v>0</v>
      </c>
      <c r="J1342" s="220"/>
      <c r="K1342" s="220">
        <f t="shared" si="579"/>
        <v>0</v>
      </c>
      <c r="L1342" s="220"/>
      <c r="M1342" s="220">
        <f t="shared" si="580"/>
        <v>0</v>
      </c>
      <c r="N1342" s="220"/>
      <c r="O1342" s="220">
        <f t="shared" si="581"/>
        <v>0</v>
      </c>
      <c r="P1342" s="220"/>
      <c r="Q1342" s="220">
        <f t="shared" si="582"/>
        <v>0</v>
      </c>
      <c r="R1342" s="220"/>
      <c r="S1342" s="220">
        <f t="shared" si="583"/>
        <v>0</v>
      </c>
      <c r="T1342" s="220"/>
      <c r="U1342" s="220">
        <f t="shared" si="584"/>
        <v>0</v>
      </c>
      <c r="V1342" s="220"/>
      <c r="W1342" s="220">
        <f t="shared" si="585"/>
        <v>0</v>
      </c>
      <c r="X1342" s="220"/>
      <c r="Y1342" s="220">
        <f t="shared" si="586"/>
        <v>0</v>
      </c>
      <c r="Z1342" s="220"/>
      <c r="AA1342" s="220">
        <f t="shared" si="587"/>
        <v>0</v>
      </c>
      <c r="AC1342" s="222" t="e">
        <f t="shared" si="596"/>
        <v>#DIV/0!</v>
      </c>
      <c r="AD1342" s="220" t="e">
        <f t="shared" si="588"/>
        <v>#NUM!</v>
      </c>
      <c r="AE1342" s="223" t="e">
        <f t="shared" si="589"/>
        <v>#NUM!</v>
      </c>
      <c r="AF1342" s="223" t="e">
        <f t="shared" si="590"/>
        <v>#NUM!</v>
      </c>
      <c r="AG1342" s="222" t="e">
        <f t="shared" si="591"/>
        <v>#NUM!</v>
      </c>
      <c r="AI1342" s="220" t="e">
        <f t="shared" si="592"/>
        <v>#DIV/0!</v>
      </c>
      <c r="AJ1342" s="222" t="e">
        <f t="shared" si="593"/>
        <v>#DIV/0!</v>
      </c>
      <c r="AK1342" s="222" t="e">
        <f t="shared" si="594"/>
        <v>#DIV/0!</v>
      </c>
      <c r="AL1342" s="222" t="e">
        <f t="shared" si="595"/>
        <v>#DIV/0!</v>
      </c>
    </row>
    <row r="1343" spans="1:38" s="88" customFormat="1" ht="30" hidden="1" customHeight="1">
      <c r="A1343" s="88">
        <f>'CONSTRUCTION COST ESTIMATE'!A1343</f>
        <v>0</v>
      </c>
      <c r="B1343" s="91">
        <f>'CONSTRUCTION COST ESTIMATE'!B1343</f>
        <v>690.01900000000001</v>
      </c>
      <c r="C1343" s="92" t="str">
        <f>'CONSTRUCTION COST ESTIMATE'!C1343</f>
        <v>CURED IN PLACE PIPE (CIPP) LINER (39 INCH)</v>
      </c>
      <c r="D1343" s="93" t="str">
        <f>'CONSTRUCTION COST ESTIMATE'!BB1343</f>
        <v>EA</v>
      </c>
      <c r="E1343" s="94">
        <f>'CONSTRUCTION COST ESTIMATE'!BA1343</f>
        <v>0</v>
      </c>
      <c r="F1343" s="220">
        <f>'CONSTRUCTION COST ESTIMATE'!BC1343</f>
        <v>0</v>
      </c>
      <c r="G1343" s="221">
        <f>'CONSTRUCTION COST ESTIMATE'!BD1343</f>
        <v>0</v>
      </c>
      <c r="H1343" s="220"/>
      <c r="I1343" s="220">
        <f t="shared" si="578"/>
        <v>0</v>
      </c>
      <c r="J1343" s="220"/>
      <c r="K1343" s="220">
        <f t="shared" si="579"/>
        <v>0</v>
      </c>
      <c r="L1343" s="220"/>
      <c r="M1343" s="220">
        <f t="shared" si="580"/>
        <v>0</v>
      </c>
      <c r="N1343" s="220"/>
      <c r="O1343" s="220">
        <f t="shared" si="581"/>
        <v>0</v>
      </c>
      <c r="P1343" s="220"/>
      <c r="Q1343" s="220">
        <f t="shared" si="582"/>
        <v>0</v>
      </c>
      <c r="R1343" s="220"/>
      <c r="S1343" s="220">
        <f t="shared" si="583"/>
        <v>0</v>
      </c>
      <c r="T1343" s="220"/>
      <c r="U1343" s="220">
        <f t="shared" si="584"/>
        <v>0</v>
      </c>
      <c r="V1343" s="220"/>
      <c r="W1343" s="220">
        <f t="shared" si="585"/>
        <v>0</v>
      </c>
      <c r="X1343" s="220"/>
      <c r="Y1343" s="220">
        <f t="shared" si="586"/>
        <v>0</v>
      </c>
      <c r="Z1343" s="220"/>
      <c r="AA1343" s="220">
        <f t="shared" si="587"/>
        <v>0</v>
      </c>
      <c r="AC1343" s="222" t="e">
        <f t="shared" si="596"/>
        <v>#DIV/0!</v>
      </c>
      <c r="AD1343" s="220" t="e">
        <f t="shared" si="588"/>
        <v>#NUM!</v>
      </c>
      <c r="AE1343" s="223" t="e">
        <f t="shared" si="589"/>
        <v>#NUM!</v>
      </c>
      <c r="AF1343" s="223" t="e">
        <f t="shared" si="590"/>
        <v>#NUM!</v>
      </c>
      <c r="AG1343" s="222" t="e">
        <f t="shared" si="591"/>
        <v>#NUM!</v>
      </c>
      <c r="AI1343" s="220" t="e">
        <f t="shared" si="592"/>
        <v>#DIV/0!</v>
      </c>
      <c r="AJ1343" s="222" t="e">
        <f t="shared" si="593"/>
        <v>#DIV/0!</v>
      </c>
      <c r="AK1343" s="222" t="e">
        <f t="shared" si="594"/>
        <v>#DIV/0!</v>
      </c>
      <c r="AL1343" s="222" t="e">
        <f t="shared" si="595"/>
        <v>#DIV/0!</v>
      </c>
    </row>
    <row r="1344" spans="1:38" s="88" customFormat="1" ht="30" hidden="1" customHeight="1">
      <c r="A1344" s="88">
        <f>'CONSTRUCTION COST ESTIMATE'!A1344</f>
        <v>0</v>
      </c>
      <c r="B1344" s="91">
        <f>'CONSTRUCTION COST ESTIMATE'!B1344</f>
        <v>690.02</v>
      </c>
      <c r="C1344" s="92" t="str">
        <f>'CONSTRUCTION COST ESTIMATE'!C1344</f>
        <v>CURED IN PLACE PIPE (CIPP) LINER (42 INCH)</v>
      </c>
      <c r="D1344" s="93" t="str">
        <f>'CONSTRUCTION COST ESTIMATE'!BB1344</f>
        <v>LF</v>
      </c>
      <c r="E1344" s="94">
        <f>'CONSTRUCTION COST ESTIMATE'!BA1344</f>
        <v>0</v>
      </c>
      <c r="F1344" s="220">
        <f>'CONSTRUCTION COST ESTIMATE'!BC1344</f>
        <v>0</v>
      </c>
      <c r="G1344" s="221">
        <f>'CONSTRUCTION COST ESTIMATE'!BD1344</f>
        <v>0</v>
      </c>
      <c r="H1344" s="220"/>
      <c r="I1344" s="220">
        <f t="shared" si="578"/>
        <v>0</v>
      </c>
      <c r="J1344" s="220"/>
      <c r="K1344" s="220">
        <f t="shared" si="579"/>
        <v>0</v>
      </c>
      <c r="L1344" s="220"/>
      <c r="M1344" s="220">
        <f t="shared" si="580"/>
        <v>0</v>
      </c>
      <c r="N1344" s="220"/>
      <c r="O1344" s="220">
        <f t="shared" si="581"/>
        <v>0</v>
      </c>
      <c r="P1344" s="220"/>
      <c r="Q1344" s="220">
        <f t="shared" si="582"/>
        <v>0</v>
      </c>
      <c r="R1344" s="220"/>
      <c r="S1344" s="220">
        <f t="shared" si="583"/>
        <v>0</v>
      </c>
      <c r="T1344" s="220"/>
      <c r="U1344" s="220">
        <f t="shared" si="584"/>
        <v>0</v>
      </c>
      <c r="V1344" s="220"/>
      <c r="W1344" s="220">
        <f t="shared" si="585"/>
        <v>0</v>
      </c>
      <c r="X1344" s="220"/>
      <c r="Y1344" s="220">
        <f t="shared" si="586"/>
        <v>0</v>
      </c>
      <c r="Z1344" s="220"/>
      <c r="AA1344" s="220">
        <f t="shared" si="587"/>
        <v>0</v>
      </c>
      <c r="AC1344" s="222" t="e">
        <f t="shared" si="596"/>
        <v>#DIV/0!</v>
      </c>
      <c r="AD1344" s="220" t="e">
        <f t="shared" si="588"/>
        <v>#NUM!</v>
      </c>
      <c r="AE1344" s="223" t="e">
        <f t="shared" si="589"/>
        <v>#NUM!</v>
      </c>
      <c r="AF1344" s="223" t="e">
        <f t="shared" si="590"/>
        <v>#NUM!</v>
      </c>
      <c r="AG1344" s="222" t="e">
        <f t="shared" si="591"/>
        <v>#NUM!</v>
      </c>
      <c r="AI1344" s="220" t="e">
        <f t="shared" si="592"/>
        <v>#DIV/0!</v>
      </c>
      <c r="AJ1344" s="222" t="e">
        <f t="shared" si="593"/>
        <v>#DIV/0!</v>
      </c>
      <c r="AK1344" s="222" t="e">
        <f t="shared" si="594"/>
        <v>#DIV/0!</v>
      </c>
      <c r="AL1344" s="222" t="e">
        <f t="shared" si="595"/>
        <v>#DIV/0!</v>
      </c>
    </row>
    <row r="1345" spans="1:38" s="88" customFormat="1" ht="30" hidden="1" customHeight="1">
      <c r="A1345" s="88">
        <f>'CONSTRUCTION COST ESTIMATE'!A1345</f>
        <v>0</v>
      </c>
      <c r="B1345" s="91">
        <f>'CONSTRUCTION COST ESTIMATE'!B1345</f>
        <v>690.02099999999996</v>
      </c>
      <c r="C1345" s="92" t="str">
        <f>'CONSTRUCTION COST ESTIMATE'!C1345</f>
        <v>CURED IN PLACE PIPE (CIPP) LINER (42 INCH)</v>
      </c>
      <c r="D1345" s="93" t="str">
        <f>'CONSTRUCTION COST ESTIMATE'!BB1345</f>
        <v>EA</v>
      </c>
      <c r="E1345" s="94">
        <f>'CONSTRUCTION COST ESTIMATE'!BA1345</f>
        <v>0</v>
      </c>
      <c r="F1345" s="220">
        <f>'CONSTRUCTION COST ESTIMATE'!BC1345</f>
        <v>0</v>
      </c>
      <c r="G1345" s="221">
        <f>'CONSTRUCTION COST ESTIMATE'!BD1345</f>
        <v>0</v>
      </c>
      <c r="H1345" s="220"/>
      <c r="I1345" s="220">
        <f t="shared" si="578"/>
        <v>0</v>
      </c>
      <c r="J1345" s="220"/>
      <c r="K1345" s="220">
        <f t="shared" si="579"/>
        <v>0</v>
      </c>
      <c r="L1345" s="220"/>
      <c r="M1345" s="220">
        <f t="shared" si="580"/>
        <v>0</v>
      </c>
      <c r="N1345" s="220"/>
      <c r="O1345" s="220">
        <f t="shared" si="581"/>
        <v>0</v>
      </c>
      <c r="P1345" s="220"/>
      <c r="Q1345" s="220">
        <f t="shared" si="582"/>
        <v>0</v>
      </c>
      <c r="R1345" s="220"/>
      <c r="S1345" s="220">
        <f t="shared" si="583"/>
        <v>0</v>
      </c>
      <c r="T1345" s="220"/>
      <c r="U1345" s="220">
        <f t="shared" si="584"/>
        <v>0</v>
      </c>
      <c r="V1345" s="220"/>
      <c r="W1345" s="220">
        <f t="shared" si="585"/>
        <v>0</v>
      </c>
      <c r="X1345" s="220"/>
      <c r="Y1345" s="220">
        <f t="shared" si="586"/>
        <v>0</v>
      </c>
      <c r="Z1345" s="220"/>
      <c r="AA1345" s="220">
        <f t="shared" si="587"/>
        <v>0</v>
      </c>
      <c r="AC1345" s="222" t="e">
        <f t="shared" si="596"/>
        <v>#DIV/0!</v>
      </c>
      <c r="AD1345" s="220" t="e">
        <f t="shared" si="588"/>
        <v>#NUM!</v>
      </c>
      <c r="AE1345" s="223" t="e">
        <f t="shared" si="589"/>
        <v>#NUM!</v>
      </c>
      <c r="AF1345" s="223" t="e">
        <f t="shared" si="590"/>
        <v>#NUM!</v>
      </c>
      <c r="AG1345" s="222" t="e">
        <f t="shared" si="591"/>
        <v>#NUM!</v>
      </c>
      <c r="AI1345" s="220" t="e">
        <f t="shared" si="592"/>
        <v>#DIV/0!</v>
      </c>
      <c r="AJ1345" s="222" t="e">
        <f t="shared" si="593"/>
        <v>#DIV/0!</v>
      </c>
      <c r="AK1345" s="222" t="e">
        <f t="shared" si="594"/>
        <v>#DIV/0!</v>
      </c>
      <c r="AL1345" s="222" t="e">
        <f t="shared" si="595"/>
        <v>#DIV/0!</v>
      </c>
    </row>
    <row r="1346" spans="1:38" s="88" customFormat="1" ht="30" hidden="1" customHeight="1">
      <c r="A1346" s="88">
        <f>'CONSTRUCTION COST ESTIMATE'!A1346</f>
        <v>0</v>
      </c>
      <c r="B1346" s="91">
        <f>'CONSTRUCTION COST ESTIMATE'!B1346</f>
        <v>690.02200000000005</v>
      </c>
      <c r="C1346" s="92" t="str">
        <f>'CONSTRUCTION COST ESTIMATE'!C1346</f>
        <v>CURED IN PLACE PIPE (CIPP) LINER (48 INCH)</v>
      </c>
      <c r="D1346" s="93" t="str">
        <f>'CONSTRUCTION COST ESTIMATE'!BB1346</f>
        <v>LF</v>
      </c>
      <c r="E1346" s="94">
        <f>'CONSTRUCTION COST ESTIMATE'!BA1346</f>
        <v>0</v>
      </c>
      <c r="F1346" s="220">
        <f>'CONSTRUCTION COST ESTIMATE'!BC1346</f>
        <v>0</v>
      </c>
      <c r="G1346" s="221">
        <f>'CONSTRUCTION COST ESTIMATE'!BD1346</f>
        <v>0</v>
      </c>
      <c r="H1346" s="220"/>
      <c r="I1346" s="220">
        <f t="shared" si="578"/>
        <v>0</v>
      </c>
      <c r="J1346" s="220"/>
      <c r="K1346" s="220">
        <f t="shared" si="579"/>
        <v>0</v>
      </c>
      <c r="L1346" s="220"/>
      <c r="M1346" s="220">
        <f t="shared" si="580"/>
        <v>0</v>
      </c>
      <c r="N1346" s="220"/>
      <c r="O1346" s="220">
        <f t="shared" si="581"/>
        <v>0</v>
      </c>
      <c r="P1346" s="220"/>
      <c r="Q1346" s="220">
        <f t="shared" si="582"/>
        <v>0</v>
      </c>
      <c r="R1346" s="220"/>
      <c r="S1346" s="220">
        <f t="shared" si="583"/>
        <v>0</v>
      </c>
      <c r="T1346" s="220"/>
      <c r="U1346" s="220">
        <f t="shared" si="584"/>
        <v>0</v>
      </c>
      <c r="V1346" s="220"/>
      <c r="W1346" s="220">
        <f t="shared" si="585"/>
        <v>0</v>
      </c>
      <c r="X1346" s="220"/>
      <c r="Y1346" s="220">
        <f t="shared" si="586"/>
        <v>0</v>
      </c>
      <c r="Z1346" s="220"/>
      <c r="AA1346" s="220">
        <f t="shared" si="587"/>
        <v>0</v>
      </c>
      <c r="AC1346" s="222" t="e">
        <f t="shared" si="596"/>
        <v>#DIV/0!</v>
      </c>
      <c r="AD1346" s="220" t="e">
        <f t="shared" si="588"/>
        <v>#NUM!</v>
      </c>
      <c r="AE1346" s="223" t="e">
        <f t="shared" si="589"/>
        <v>#NUM!</v>
      </c>
      <c r="AF1346" s="223" t="e">
        <f t="shared" si="590"/>
        <v>#NUM!</v>
      </c>
      <c r="AG1346" s="222" t="e">
        <f t="shared" si="591"/>
        <v>#NUM!</v>
      </c>
      <c r="AI1346" s="220" t="e">
        <f t="shared" si="592"/>
        <v>#DIV/0!</v>
      </c>
      <c r="AJ1346" s="222" t="e">
        <f t="shared" si="593"/>
        <v>#DIV/0!</v>
      </c>
      <c r="AK1346" s="222" t="e">
        <f t="shared" si="594"/>
        <v>#DIV/0!</v>
      </c>
      <c r="AL1346" s="222" t="e">
        <f t="shared" si="595"/>
        <v>#DIV/0!</v>
      </c>
    </row>
    <row r="1347" spans="1:38" s="88" customFormat="1" ht="30" hidden="1" customHeight="1">
      <c r="A1347" s="88">
        <f>'CONSTRUCTION COST ESTIMATE'!A1347</f>
        <v>0</v>
      </c>
      <c r="B1347" s="91">
        <f>'CONSTRUCTION COST ESTIMATE'!B1347</f>
        <v>690.02300000000002</v>
      </c>
      <c r="C1347" s="92" t="str">
        <f>'CONSTRUCTION COST ESTIMATE'!C1347</f>
        <v>CURED IN PLACE PIPE (CIPP) LINER (48 INCH)</v>
      </c>
      <c r="D1347" s="93" t="str">
        <f>'CONSTRUCTION COST ESTIMATE'!BB1347</f>
        <v>EA</v>
      </c>
      <c r="E1347" s="94">
        <f>'CONSTRUCTION COST ESTIMATE'!BA1347</f>
        <v>0</v>
      </c>
      <c r="F1347" s="220">
        <f>'CONSTRUCTION COST ESTIMATE'!BC1347</f>
        <v>0</v>
      </c>
      <c r="G1347" s="221">
        <f>'CONSTRUCTION COST ESTIMATE'!BD1347</f>
        <v>0</v>
      </c>
      <c r="H1347" s="220"/>
      <c r="I1347" s="220">
        <f t="shared" si="578"/>
        <v>0</v>
      </c>
      <c r="J1347" s="220"/>
      <c r="K1347" s="220">
        <f t="shared" si="579"/>
        <v>0</v>
      </c>
      <c r="L1347" s="220"/>
      <c r="M1347" s="220">
        <f t="shared" si="580"/>
        <v>0</v>
      </c>
      <c r="N1347" s="220"/>
      <c r="O1347" s="220">
        <f t="shared" si="581"/>
        <v>0</v>
      </c>
      <c r="P1347" s="220"/>
      <c r="Q1347" s="220">
        <f t="shared" si="582"/>
        <v>0</v>
      </c>
      <c r="R1347" s="220"/>
      <c r="S1347" s="220">
        <f t="shared" si="583"/>
        <v>0</v>
      </c>
      <c r="T1347" s="220"/>
      <c r="U1347" s="220">
        <f t="shared" si="584"/>
        <v>0</v>
      </c>
      <c r="V1347" s="220"/>
      <c r="W1347" s="220">
        <f t="shared" si="585"/>
        <v>0</v>
      </c>
      <c r="X1347" s="220"/>
      <c r="Y1347" s="220">
        <f t="shared" si="586"/>
        <v>0</v>
      </c>
      <c r="Z1347" s="220"/>
      <c r="AA1347" s="220">
        <f t="shared" si="587"/>
        <v>0</v>
      </c>
      <c r="AC1347" s="222" t="e">
        <f t="shared" si="596"/>
        <v>#DIV/0!</v>
      </c>
      <c r="AD1347" s="220" t="e">
        <f t="shared" si="588"/>
        <v>#NUM!</v>
      </c>
      <c r="AE1347" s="223" t="e">
        <f t="shared" si="589"/>
        <v>#NUM!</v>
      </c>
      <c r="AF1347" s="223" t="e">
        <f t="shared" si="590"/>
        <v>#NUM!</v>
      </c>
      <c r="AG1347" s="222" t="e">
        <f t="shared" si="591"/>
        <v>#NUM!</v>
      </c>
      <c r="AI1347" s="220" t="e">
        <f t="shared" si="592"/>
        <v>#DIV/0!</v>
      </c>
      <c r="AJ1347" s="222" t="e">
        <f t="shared" si="593"/>
        <v>#DIV/0!</v>
      </c>
      <c r="AK1347" s="222" t="e">
        <f t="shared" si="594"/>
        <v>#DIV/0!</v>
      </c>
      <c r="AL1347" s="222" t="e">
        <f t="shared" si="595"/>
        <v>#DIV/0!</v>
      </c>
    </row>
    <row r="1348" spans="1:38" s="88" customFormat="1" ht="30" hidden="1" customHeight="1">
      <c r="A1348" s="88">
        <f>'CONSTRUCTION COST ESTIMATE'!A1348</f>
        <v>0</v>
      </c>
      <c r="B1348" s="91">
        <f>'CONSTRUCTION COST ESTIMATE'!B1348</f>
        <v>690.024</v>
      </c>
      <c r="C1348" s="92" t="str">
        <f>'CONSTRUCTION COST ESTIMATE'!C1348</f>
        <v>CURED IN PLACE PIPE (CIPP) LINER (54 INCH)</v>
      </c>
      <c r="D1348" s="93" t="str">
        <f>'CONSTRUCTION COST ESTIMATE'!BB1348</f>
        <v>LF</v>
      </c>
      <c r="E1348" s="94">
        <f>'CONSTRUCTION COST ESTIMATE'!BA1348</f>
        <v>0</v>
      </c>
      <c r="F1348" s="220">
        <f>'CONSTRUCTION COST ESTIMATE'!BC1348</f>
        <v>0</v>
      </c>
      <c r="G1348" s="221">
        <f>'CONSTRUCTION COST ESTIMATE'!BD1348</f>
        <v>0</v>
      </c>
      <c r="H1348" s="220"/>
      <c r="I1348" s="220">
        <f t="shared" si="578"/>
        <v>0</v>
      </c>
      <c r="J1348" s="220"/>
      <c r="K1348" s="220">
        <f t="shared" si="579"/>
        <v>0</v>
      </c>
      <c r="L1348" s="220"/>
      <c r="M1348" s="220">
        <f t="shared" si="580"/>
        <v>0</v>
      </c>
      <c r="N1348" s="220"/>
      <c r="O1348" s="220">
        <f t="shared" si="581"/>
        <v>0</v>
      </c>
      <c r="P1348" s="220"/>
      <c r="Q1348" s="220">
        <f t="shared" si="582"/>
        <v>0</v>
      </c>
      <c r="R1348" s="220"/>
      <c r="S1348" s="220">
        <f t="shared" si="583"/>
        <v>0</v>
      </c>
      <c r="T1348" s="220"/>
      <c r="U1348" s="220">
        <f t="shared" si="584"/>
        <v>0</v>
      </c>
      <c r="V1348" s="220"/>
      <c r="W1348" s="220">
        <f t="shared" si="585"/>
        <v>0</v>
      </c>
      <c r="X1348" s="220"/>
      <c r="Y1348" s="220">
        <f t="shared" si="586"/>
        <v>0</v>
      </c>
      <c r="Z1348" s="220"/>
      <c r="AA1348" s="220">
        <f t="shared" si="587"/>
        <v>0</v>
      </c>
      <c r="AC1348" s="222" t="e">
        <f t="shared" si="596"/>
        <v>#DIV/0!</v>
      </c>
      <c r="AD1348" s="220" t="e">
        <f t="shared" si="588"/>
        <v>#NUM!</v>
      </c>
      <c r="AE1348" s="223" t="e">
        <f t="shared" si="589"/>
        <v>#NUM!</v>
      </c>
      <c r="AF1348" s="223" t="e">
        <f t="shared" si="590"/>
        <v>#NUM!</v>
      </c>
      <c r="AG1348" s="222" t="e">
        <f t="shared" si="591"/>
        <v>#NUM!</v>
      </c>
      <c r="AI1348" s="220" t="e">
        <f t="shared" si="592"/>
        <v>#DIV/0!</v>
      </c>
      <c r="AJ1348" s="222" t="e">
        <f t="shared" si="593"/>
        <v>#DIV/0!</v>
      </c>
      <c r="AK1348" s="222" t="e">
        <f t="shared" si="594"/>
        <v>#DIV/0!</v>
      </c>
      <c r="AL1348" s="222" t="e">
        <f t="shared" si="595"/>
        <v>#DIV/0!</v>
      </c>
    </row>
    <row r="1349" spans="1:38" s="88" customFormat="1" ht="30" hidden="1" customHeight="1">
      <c r="A1349" s="88">
        <f>'CONSTRUCTION COST ESTIMATE'!A1349</f>
        <v>0</v>
      </c>
      <c r="B1349" s="91">
        <f>'CONSTRUCTION COST ESTIMATE'!B1349</f>
        <v>690.02499999999998</v>
      </c>
      <c r="C1349" s="92" t="str">
        <f>'CONSTRUCTION COST ESTIMATE'!C1349</f>
        <v>CURED IN PLACE PIPE (CIPP) LINER (54 INCH)</v>
      </c>
      <c r="D1349" s="93" t="str">
        <f>'CONSTRUCTION COST ESTIMATE'!BB1349</f>
        <v>EA</v>
      </c>
      <c r="E1349" s="94">
        <f>'CONSTRUCTION COST ESTIMATE'!BA1349</f>
        <v>0</v>
      </c>
      <c r="F1349" s="220">
        <f>'CONSTRUCTION COST ESTIMATE'!BC1349</f>
        <v>0</v>
      </c>
      <c r="G1349" s="221">
        <f>'CONSTRUCTION COST ESTIMATE'!BD1349</f>
        <v>0</v>
      </c>
      <c r="H1349" s="220"/>
      <c r="I1349" s="220">
        <f t="shared" si="578"/>
        <v>0</v>
      </c>
      <c r="J1349" s="220"/>
      <c r="K1349" s="220">
        <f t="shared" si="579"/>
        <v>0</v>
      </c>
      <c r="L1349" s="220"/>
      <c r="M1349" s="220">
        <f t="shared" si="580"/>
        <v>0</v>
      </c>
      <c r="N1349" s="220"/>
      <c r="O1349" s="220">
        <f t="shared" si="581"/>
        <v>0</v>
      </c>
      <c r="P1349" s="220"/>
      <c r="Q1349" s="220">
        <f t="shared" si="582"/>
        <v>0</v>
      </c>
      <c r="R1349" s="220"/>
      <c r="S1349" s="220">
        <f t="shared" si="583"/>
        <v>0</v>
      </c>
      <c r="T1349" s="220"/>
      <c r="U1349" s="220">
        <f t="shared" si="584"/>
        <v>0</v>
      </c>
      <c r="V1349" s="220"/>
      <c r="W1349" s="220">
        <f t="shared" si="585"/>
        <v>0</v>
      </c>
      <c r="X1349" s="220"/>
      <c r="Y1349" s="220">
        <f t="shared" si="586"/>
        <v>0</v>
      </c>
      <c r="Z1349" s="220"/>
      <c r="AA1349" s="220">
        <f t="shared" si="587"/>
        <v>0</v>
      </c>
      <c r="AC1349" s="222" t="e">
        <f t="shared" si="596"/>
        <v>#DIV/0!</v>
      </c>
      <c r="AD1349" s="220" t="e">
        <f t="shared" si="588"/>
        <v>#NUM!</v>
      </c>
      <c r="AE1349" s="223" t="e">
        <f t="shared" si="589"/>
        <v>#NUM!</v>
      </c>
      <c r="AF1349" s="223" t="e">
        <f t="shared" si="590"/>
        <v>#NUM!</v>
      </c>
      <c r="AG1349" s="222" t="e">
        <f t="shared" si="591"/>
        <v>#NUM!</v>
      </c>
      <c r="AI1349" s="220" t="e">
        <f t="shared" si="592"/>
        <v>#DIV/0!</v>
      </c>
      <c r="AJ1349" s="222" t="e">
        <f t="shared" si="593"/>
        <v>#DIV/0!</v>
      </c>
      <c r="AK1349" s="222" t="e">
        <f t="shared" si="594"/>
        <v>#DIV/0!</v>
      </c>
      <c r="AL1349" s="222" t="e">
        <f t="shared" si="595"/>
        <v>#DIV/0!</v>
      </c>
    </row>
    <row r="1350" spans="1:38" s="88" customFormat="1" ht="30" hidden="1" customHeight="1">
      <c r="A1350" s="88">
        <f>'CONSTRUCTION COST ESTIMATE'!A1350</f>
        <v>0</v>
      </c>
      <c r="B1350" s="91">
        <f>'CONSTRUCTION COST ESTIMATE'!B1350</f>
        <v>690.02599999999995</v>
      </c>
      <c r="C1350" s="92" t="str">
        <f>'CONSTRUCTION COST ESTIMATE'!C1350</f>
        <v>CURED IN PLACE PIPE (CIPP) LINER (60 INCH)</v>
      </c>
      <c r="D1350" s="93" t="str">
        <f>'CONSTRUCTION COST ESTIMATE'!BB1350</f>
        <v>LF</v>
      </c>
      <c r="E1350" s="94">
        <f>'CONSTRUCTION COST ESTIMATE'!BA1350</f>
        <v>0</v>
      </c>
      <c r="F1350" s="220">
        <f>'CONSTRUCTION COST ESTIMATE'!BC1350</f>
        <v>0</v>
      </c>
      <c r="G1350" s="221">
        <f>'CONSTRUCTION COST ESTIMATE'!BD1350</f>
        <v>0</v>
      </c>
      <c r="H1350" s="220"/>
      <c r="I1350" s="220">
        <f t="shared" si="578"/>
        <v>0</v>
      </c>
      <c r="J1350" s="220"/>
      <c r="K1350" s="220">
        <f t="shared" si="579"/>
        <v>0</v>
      </c>
      <c r="L1350" s="220"/>
      <c r="M1350" s="220">
        <f t="shared" si="580"/>
        <v>0</v>
      </c>
      <c r="N1350" s="220"/>
      <c r="O1350" s="220">
        <f t="shared" si="581"/>
        <v>0</v>
      </c>
      <c r="P1350" s="220"/>
      <c r="Q1350" s="220">
        <f t="shared" si="582"/>
        <v>0</v>
      </c>
      <c r="R1350" s="220"/>
      <c r="S1350" s="220">
        <f t="shared" si="583"/>
        <v>0</v>
      </c>
      <c r="T1350" s="220"/>
      <c r="U1350" s="220">
        <f t="shared" si="584"/>
        <v>0</v>
      </c>
      <c r="V1350" s="220"/>
      <c r="W1350" s="220">
        <f t="shared" si="585"/>
        <v>0</v>
      </c>
      <c r="X1350" s="220"/>
      <c r="Y1350" s="220">
        <f t="shared" si="586"/>
        <v>0</v>
      </c>
      <c r="Z1350" s="220"/>
      <c r="AA1350" s="220">
        <f t="shared" si="587"/>
        <v>0</v>
      </c>
      <c r="AC1350" s="222" t="e">
        <f t="shared" si="596"/>
        <v>#DIV/0!</v>
      </c>
      <c r="AD1350" s="220" t="e">
        <f t="shared" si="588"/>
        <v>#NUM!</v>
      </c>
      <c r="AE1350" s="223" t="e">
        <f t="shared" si="589"/>
        <v>#NUM!</v>
      </c>
      <c r="AF1350" s="223" t="e">
        <f t="shared" si="590"/>
        <v>#NUM!</v>
      </c>
      <c r="AG1350" s="222" t="e">
        <f t="shared" si="591"/>
        <v>#NUM!</v>
      </c>
      <c r="AI1350" s="220" t="e">
        <f t="shared" si="592"/>
        <v>#DIV/0!</v>
      </c>
      <c r="AJ1350" s="222" t="e">
        <f t="shared" si="593"/>
        <v>#DIV/0!</v>
      </c>
      <c r="AK1350" s="222" t="e">
        <f t="shared" si="594"/>
        <v>#DIV/0!</v>
      </c>
      <c r="AL1350" s="222" t="e">
        <f t="shared" si="595"/>
        <v>#DIV/0!</v>
      </c>
    </row>
    <row r="1351" spans="1:38" s="88" customFormat="1" ht="30" hidden="1" customHeight="1">
      <c r="A1351" s="88">
        <f>'CONSTRUCTION COST ESTIMATE'!A1351</f>
        <v>0</v>
      </c>
      <c r="B1351" s="91">
        <f>'CONSTRUCTION COST ESTIMATE'!B1351</f>
        <v>690.02700000000004</v>
      </c>
      <c r="C1351" s="92" t="str">
        <f>'CONSTRUCTION COST ESTIMATE'!C1351</f>
        <v>CURED IN PLACE PIPE (CIPP) LINER (60 INCH)</v>
      </c>
      <c r="D1351" s="93" t="str">
        <f>'CONSTRUCTION COST ESTIMATE'!BB1351</f>
        <v>EA</v>
      </c>
      <c r="E1351" s="94">
        <f>'CONSTRUCTION COST ESTIMATE'!BA1351</f>
        <v>0</v>
      </c>
      <c r="F1351" s="220">
        <f>'CONSTRUCTION COST ESTIMATE'!BC1351</f>
        <v>0</v>
      </c>
      <c r="G1351" s="221">
        <f>'CONSTRUCTION COST ESTIMATE'!BD1351</f>
        <v>0</v>
      </c>
      <c r="H1351" s="220"/>
      <c r="I1351" s="220">
        <f t="shared" si="578"/>
        <v>0</v>
      </c>
      <c r="J1351" s="220"/>
      <c r="K1351" s="220">
        <f t="shared" si="579"/>
        <v>0</v>
      </c>
      <c r="L1351" s="220"/>
      <c r="M1351" s="220">
        <f t="shared" si="580"/>
        <v>0</v>
      </c>
      <c r="N1351" s="220"/>
      <c r="O1351" s="220">
        <f t="shared" si="581"/>
        <v>0</v>
      </c>
      <c r="P1351" s="220"/>
      <c r="Q1351" s="220">
        <f t="shared" si="582"/>
        <v>0</v>
      </c>
      <c r="R1351" s="220"/>
      <c r="S1351" s="220">
        <f t="shared" si="583"/>
        <v>0</v>
      </c>
      <c r="T1351" s="220"/>
      <c r="U1351" s="220">
        <f t="shared" si="584"/>
        <v>0</v>
      </c>
      <c r="V1351" s="220"/>
      <c r="W1351" s="220">
        <f t="shared" si="585"/>
        <v>0</v>
      </c>
      <c r="X1351" s="220"/>
      <c r="Y1351" s="220">
        <f t="shared" si="586"/>
        <v>0</v>
      </c>
      <c r="Z1351" s="220"/>
      <c r="AA1351" s="220">
        <f t="shared" si="587"/>
        <v>0</v>
      </c>
      <c r="AC1351" s="222" t="e">
        <f t="shared" si="596"/>
        <v>#DIV/0!</v>
      </c>
      <c r="AD1351" s="220" t="e">
        <f t="shared" si="588"/>
        <v>#NUM!</v>
      </c>
      <c r="AE1351" s="223" t="e">
        <f t="shared" si="589"/>
        <v>#NUM!</v>
      </c>
      <c r="AF1351" s="223" t="e">
        <f t="shared" si="590"/>
        <v>#NUM!</v>
      </c>
      <c r="AG1351" s="222" t="e">
        <f t="shared" si="591"/>
        <v>#NUM!</v>
      </c>
      <c r="AI1351" s="220" t="e">
        <f t="shared" si="592"/>
        <v>#DIV/0!</v>
      </c>
      <c r="AJ1351" s="222" t="e">
        <f t="shared" si="593"/>
        <v>#DIV/0!</v>
      </c>
      <c r="AK1351" s="222" t="e">
        <f t="shared" si="594"/>
        <v>#DIV/0!</v>
      </c>
      <c r="AL1351" s="222" t="e">
        <f t="shared" si="595"/>
        <v>#DIV/0!</v>
      </c>
    </row>
    <row r="1352" spans="1:38" s="88" customFormat="1" ht="30" hidden="1" customHeight="1">
      <c r="A1352" s="88">
        <f>'CONSTRUCTION COST ESTIMATE'!A1352</f>
        <v>0</v>
      </c>
      <c r="B1352" s="91">
        <f>'CONSTRUCTION COST ESTIMATE'!B1352</f>
        <v>690.02800000000002</v>
      </c>
      <c r="C1352" s="92" t="str">
        <f>'CONSTRUCTION COST ESTIMATE'!C1352</f>
        <v>CURED IN PLACE PIPE (CIPP) LINER (66 INCH)</v>
      </c>
      <c r="D1352" s="93" t="str">
        <f>'CONSTRUCTION COST ESTIMATE'!BB1352</f>
        <v>LF</v>
      </c>
      <c r="E1352" s="94">
        <f>'CONSTRUCTION COST ESTIMATE'!BA1352</f>
        <v>0</v>
      </c>
      <c r="F1352" s="220">
        <f>'CONSTRUCTION COST ESTIMATE'!BC1352</f>
        <v>0</v>
      </c>
      <c r="G1352" s="221">
        <f>'CONSTRUCTION COST ESTIMATE'!BD1352</f>
        <v>0</v>
      </c>
      <c r="H1352" s="220"/>
      <c r="I1352" s="220">
        <f t="shared" si="578"/>
        <v>0</v>
      </c>
      <c r="J1352" s="220"/>
      <c r="K1352" s="220">
        <f t="shared" si="579"/>
        <v>0</v>
      </c>
      <c r="L1352" s="220"/>
      <c r="M1352" s="220">
        <f t="shared" si="580"/>
        <v>0</v>
      </c>
      <c r="N1352" s="220"/>
      <c r="O1352" s="220">
        <f t="shared" si="581"/>
        <v>0</v>
      </c>
      <c r="P1352" s="220"/>
      <c r="Q1352" s="220">
        <f t="shared" si="582"/>
        <v>0</v>
      </c>
      <c r="R1352" s="220"/>
      <c r="S1352" s="220">
        <f t="shared" si="583"/>
        <v>0</v>
      </c>
      <c r="T1352" s="220"/>
      <c r="U1352" s="220">
        <f t="shared" si="584"/>
        <v>0</v>
      </c>
      <c r="V1352" s="220"/>
      <c r="W1352" s="220">
        <f t="shared" si="585"/>
        <v>0</v>
      </c>
      <c r="X1352" s="220"/>
      <c r="Y1352" s="220">
        <f t="shared" si="586"/>
        <v>0</v>
      </c>
      <c r="Z1352" s="220"/>
      <c r="AA1352" s="220">
        <f t="shared" si="587"/>
        <v>0</v>
      </c>
      <c r="AC1352" s="222" t="e">
        <f t="shared" si="596"/>
        <v>#DIV/0!</v>
      </c>
      <c r="AD1352" s="220" t="e">
        <f t="shared" si="588"/>
        <v>#NUM!</v>
      </c>
      <c r="AE1352" s="223" t="e">
        <f t="shared" si="589"/>
        <v>#NUM!</v>
      </c>
      <c r="AF1352" s="223" t="e">
        <f t="shared" si="590"/>
        <v>#NUM!</v>
      </c>
      <c r="AG1352" s="222" t="e">
        <f t="shared" si="591"/>
        <v>#NUM!</v>
      </c>
      <c r="AI1352" s="220" t="e">
        <f t="shared" si="592"/>
        <v>#DIV/0!</v>
      </c>
      <c r="AJ1352" s="222" t="e">
        <f t="shared" si="593"/>
        <v>#DIV/0!</v>
      </c>
      <c r="AK1352" s="222" t="e">
        <f t="shared" si="594"/>
        <v>#DIV/0!</v>
      </c>
      <c r="AL1352" s="222" t="e">
        <f t="shared" si="595"/>
        <v>#DIV/0!</v>
      </c>
    </row>
    <row r="1353" spans="1:38" s="88" customFormat="1" ht="30" hidden="1" customHeight="1">
      <c r="A1353" s="88">
        <f>'CONSTRUCTION COST ESTIMATE'!A1353</f>
        <v>0</v>
      </c>
      <c r="B1353" s="91">
        <f>'CONSTRUCTION COST ESTIMATE'!B1353</f>
        <v>690.029</v>
      </c>
      <c r="C1353" s="92" t="str">
        <f>'CONSTRUCTION COST ESTIMATE'!C1353</f>
        <v>CURED IN PLACE PIPE (CIPP) LINER (66 INCH)</v>
      </c>
      <c r="D1353" s="93" t="str">
        <f>'CONSTRUCTION COST ESTIMATE'!BB1353</f>
        <v>EA</v>
      </c>
      <c r="E1353" s="94">
        <f>'CONSTRUCTION COST ESTIMATE'!BA1353</f>
        <v>0</v>
      </c>
      <c r="F1353" s="220">
        <f>'CONSTRUCTION COST ESTIMATE'!BC1353</f>
        <v>0</v>
      </c>
      <c r="G1353" s="221">
        <f>'CONSTRUCTION COST ESTIMATE'!BD1353</f>
        <v>0</v>
      </c>
      <c r="H1353" s="220"/>
      <c r="I1353" s="220">
        <f t="shared" si="578"/>
        <v>0</v>
      </c>
      <c r="J1353" s="220"/>
      <c r="K1353" s="220">
        <f t="shared" si="579"/>
        <v>0</v>
      </c>
      <c r="L1353" s="220"/>
      <c r="M1353" s="220">
        <f t="shared" si="580"/>
        <v>0</v>
      </c>
      <c r="N1353" s="220"/>
      <c r="O1353" s="220">
        <f t="shared" si="581"/>
        <v>0</v>
      </c>
      <c r="P1353" s="220"/>
      <c r="Q1353" s="220">
        <f t="shared" si="582"/>
        <v>0</v>
      </c>
      <c r="R1353" s="220"/>
      <c r="S1353" s="220">
        <f t="shared" si="583"/>
        <v>0</v>
      </c>
      <c r="T1353" s="220"/>
      <c r="U1353" s="220">
        <f t="shared" si="584"/>
        <v>0</v>
      </c>
      <c r="V1353" s="220"/>
      <c r="W1353" s="220">
        <f t="shared" si="585"/>
        <v>0</v>
      </c>
      <c r="X1353" s="220"/>
      <c r="Y1353" s="220">
        <f t="shared" si="586"/>
        <v>0</v>
      </c>
      <c r="Z1353" s="220"/>
      <c r="AA1353" s="220">
        <f t="shared" si="587"/>
        <v>0</v>
      </c>
      <c r="AC1353" s="222" t="e">
        <f t="shared" si="596"/>
        <v>#DIV/0!</v>
      </c>
      <c r="AD1353" s="220" t="e">
        <f t="shared" si="588"/>
        <v>#NUM!</v>
      </c>
      <c r="AE1353" s="223" t="e">
        <f t="shared" si="589"/>
        <v>#NUM!</v>
      </c>
      <c r="AF1353" s="223" t="e">
        <f t="shared" si="590"/>
        <v>#NUM!</v>
      </c>
      <c r="AG1353" s="222" t="e">
        <f t="shared" si="591"/>
        <v>#NUM!</v>
      </c>
      <c r="AI1353" s="220" t="e">
        <f t="shared" si="592"/>
        <v>#DIV/0!</v>
      </c>
      <c r="AJ1353" s="222" t="e">
        <f t="shared" si="593"/>
        <v>#DIV/0!</v>
      </c>
      <c r="AK1353" s="222" t="e">
        <f t="shared" si="594"/>
        <v>#DIV/0!</v>
      </c>
      <c r="AL1353" s="222" t="e">
        <f t="shared" si="595"/>
        <v>#DIV/0!</v>
      </c>
    </row>
    <row r="1354" spans="1:38" s="88" customFormat="1" ht="30" hidden="1" customHeight="1">
      <c r="A1354" s="88">
        <f>'CONSTRUCTION COST ESTIMATE'!A1354</f>
        <v>0</v>
      </c>
      <c r="B1354" s="91">
        <f>'CONSTRUCTION COST ESTIMATE'!B1354</f>
        <v>690.03</v>
      </c>
      <c r="C1354" s="92" t="str">
        <f>'CONSTRUCTION COST ESTIMATE'!C1354</f>
        <v>CURED IN PLACE PIPE (CIPP) LINER (72 INCH)</v>
      </c>
      <c r="D1354" s="93" t="str">
        <f>'CONSTRUCTION COST ESTIMATE'!BB1354</f>
        <v>LF</v>
      </c>
      <c r="E1354" s="94">
        <f>'CONSTRUCTION COST ESTIMATE'!BA1354</f>
        <v>0</v>
      </c>
      <c r="F1354" s="220">
        <f>'CONSTRUCTION COST ESTIMATE'!BC1354</f>
        <v>0</v>
      </c>
      <c r="G1354" s="221">
        <f>'CONSTRUCTION COST ESTIMATE'!BD1354</f>
        <v>0</v>
      </c>
      <c r="H1354" s="220"/>
      <c r="I1354" s="220">
        <f t="shared" si="578"/>
        <v>0</v>
      </c>
      <c r="J1354" s="220"/>
      <c r="K1354" s="220">
        <f t="shared" si="579"/>
        <v>0</v>
      </c>
      <c r="L1354" s="220"/>
      <c r="M1354" s="220">
        <f t="shared" si="580"/>
        <v>0</v>
      </c>
      <c r="N1354" s="220"/>
      <c r="O1354" s="220">
        <f t="shared" si="581"/>
        <v>0</v>
      </c>
      <c r="P1354" s="220"/>
      <c r="Q1354" s="220">
        <f t="shared" si="582"/>
        <v>0</v>
      </c>
      <c r="R1354" s="220"/>
      <c r="S1354" s="220">
        <f t="shared" si="583"/>
        <v>0</v>
      </c>
      <c r="T1354" s="220"/>
      <c r="U1354" s="220">
        <f t="shared" si="584"/>
        <v>0</v>
      </c>
      <c r="V1354" s="220"/>
      <c r="W1354" s="220">
        <f t="shared" si="585"/>
        <v>0</v>
      </c>
      <c r="X1354" s="220"/>
      <c r="Y1354" s="220">
        <f t="shared" si="586"/>
        <v>0</v>
      </c>
      <c r="Z1354" s="220"/>
      <c r="AA1354" s="220">
        <f t="shared" si="587"/>
        <v>0</v>
      </c>
      <c r="AC1354" s="222" t="e">
        <f t="shared" si="596"/>
        <v>#DIV/0!</v>
      </c>
      <c r="AD1354" s="220" t="e">
        <f t="shared" si="588"/>
        <v>#NUM!</v>
      </c>
      <c r="AE1354" s="223" t="e">
        <f t="shared" si="589"/>
        <v>#NUM!</v>
      </c>
      <c r="AF1354" s="223" t="e">
        <f t="shared" si="590"/>
        <v>#NUM!</v>
      </c>
      <c r="AG1354" s="222" t="e">
        <f t="shared" si="591"/>
        <v>#NUM!</v>
      </c>
      <c r="AI1354" s="220" t="e">
        <f t="shared" si="592"/>
        <v>#DIV/0!</v>
      </c>
      <c r="AJ1354" s="222" t="e">
        <f t="shared" si="593"/>
        <v>#DIV/0!</v>
      </c>
      <c r="AK1354" s="222" t="e">
        <f t="shared" si="594"/>
        <v>#DIV/0!</v>
      </c>
      <c r="AL1354" s="222" t="e">
        <f t="shared" si="595"/>
        <v>#DIV/0!</v>
      </c>
    </row>
    <row r="1355" spans="1:38" s="88" customFormat="1" ht="30" hidden="1" customHeight="1">
      <c r="A1355" s="88">
        <f>'CONSTRUCTION COST ESTIMATE'!A1355</f>
        <v>0</v>
      </c>
      <c r="B1355" s="91">
        <f>'CONSTRUCTION COST ESTIMATE'!B1355</f>
        <v>690.03099999999995</v>
      </c>
      <c r="C1355" s="92" t="str">
        <f>'CONSTRUCTION COST ESTIMATE'!C1355</f>
        <v>CURED IN PLACE PIPE (CIPP) LINER (72 INCH)</v>
      </c>
      <c r="D1355" s="93" t="str">
        <f>'CONSTRUCTION COST ESTIMATE'!BB1355</f>
        <v>EA</v>
      </c>
      <c r="E1355" s="94">
        <f>'CONSTRUCTION COST ESTIMATE'!BA1355</f>
        <v>0</v>
      </c>
      <c r="F1355" s="220">
        <f>'CONSTRUCTION COST ESTIMATE'!BC1355</f>
        <v>0</v>
      </c>
      <c r="G1355" s="221">
        <f>'CONSTRUCTION COST ESTIMATE'!BD1355</f>
        <v>0</v>
      </c>
      <c r="H1355" s="220"/>
      <c r="I1355" s="220">
        <f t="shared" si="578"/>
        <v>0</v>
      </c>
      <c r="J1355" s="220"/>
      <c r="K1355" s="220">
        <f t="shared" si="579"/>
        <v>0</v>
      </c>
      <c r="L1355" s="220"/>
      <c r="M1355" s="220">
        <f t="shared" si="580"/>
        <v>0</v>
      </c>
      <c r="N1355" s="220"/>
      <c r="O1355" s="220">
        <f t="shared" si="581"/>
        <v>0</v>
      </c>
      <c r="P1355" s="220"/>
      <c r="Q1355" s="220">
        <f t="shared" si="582"/>
        <v>0</v>
      </c>
      <c r="R1355" s="220"/>
      <c r="S1355" s="220">
        <f t="shared" si="583"/>
        <v>0</v>
      </c>
      <c r="T1355" s="220"/>
      <c r="U1355" s="220">
        <f t="shared" si="584"/>
        <v>0</v>
      </c>
      <c r="V1355" s="220"/>
      <c r="W1355" s="220">
        <f t="shared" si="585"/>
        <v>0</v>
      </c>
      <c r="X1355" s="220"/>
      <c r="Y1355" s="220">
        <f t="shared" si="586"/>
        <v>0</v>
      </c>
      <c r="Z1355" s="220"/>
      <c r="AA1355" s="220">
        <f t="shared" si="587"/>
        <v>0</v>
      </c>
      <c r="AC1355" s="222" t="e">
        <f t="shared" si="596"/>
        <v>#DIV/0!</v>
      </c>
      <c r="AD1355" s="220" t="e">
        <f t="shared" si="588"/>
        <v>#NUM!</v>
      </c>
      <c r="AE1355" s="223" t="e">
        <f t="shared" si="589"/>
        <v>#NUM!</v>
      </c>
      <c r="AF1355" s="223" t="e">
        <f t="shared" si="590"/>
        <v>#NUM!</v>
      </c>
      <c r="AG1355" s="222" t="e">
        <f t="shared" si="591"/>
        <v>#NUM!</v>
      </c>
      <c r="AI1355" s="220" t="e">
        <f t="shared" si="592"/>
        <v>#DIV/0!</v>
      </c>
      <c r="AJ1355" s="222" t="e">
        <f t="shared" si="593"/>
        <v>#DIV/0!</v>
      </c>
      <c r="AK1355" s="222" t="e">
        <f t="shared" si="594"/>
        <v>#DIV/0!</v>
      </c>
      <c r="AL1355" s="222" t="e">
        <f t="shared" si="595"/>
        <v>#DIV/0!</v>
      </c>
    </row>
    <row r="1356" spans="1:38" s="88" customFormat="1" ht="30" hidden="1" customHeight="1">
      <c r="A1356" s="88">
        <f>'CONSTRUCTION COST ESTIMATE'!A1356</f>
        <v>0</v>
      </c>
      <c r="B1356" s="91">
        <f>'CONSTRUCTION COST ESTIMATE'!B1356</f>
        <v>690.03200000000004</v>
      </c>
      <c r="C1356" s="92" t="str">
        <f>'CONSTRUCTION COST ESTIMATE'!C1356</f>
        <v>CURED IN PLACE PIPE (CIPP) LINER (78 INCH)</v>
      </c>
      <c r="D1356" s="93" t="str">
        <f>'CONSTRUCTION COST ESTIMATE'!BB1356</f>
        <v>LF</v>
      </c>
      <c r="E1356" s="94">
        <f>'CONSTRUCTION COST ESTIMATE'!BA1356</f>
        <v>0</v>
      </c>
      <c r="F1356" s="220">
        <f>'CONSTRUCTION COST ESTIMATE'!BC1356</f>
        <v>0</v>
      </c>
      <c r="G1356" s="221">
        <f>'CONSTRUCTION COST ESTIMATE'!BD1356</f>
        <v>0</v>
      </c>
      <c r="H1356" s="220"/>
      <c r="I1356" s="220">
        <f t="shared" si="578"/>
        <v>0</v>
      </c>
      <c r="J1356" s="220"/>
      <c r="K1356" s="220">
        <f t="shared" si="579"/>
        <v>0</v>
      </c>
      <c r="L1356" s="220"/>
      <c r="M1356" s="220">
        <f t="shared" si="580"/>
        <v>0</v>
      </c>
      <c r="N1356" s="220"/>
      <c r="O1356" s="220">
        <f t="shared" si="581"/>
        <v>0</v>
      </c>
      <c r="P1356" s="220"/>
      <c r="Q1356" s="220">
        <f t="shared" si="582"/>
        <v>0</v>
      </c>
      <c r="R1356" s="220"/>
      <c r="S1356" s="220">
        <f t="shared" si="583"/>
        <v>0</v>
      </c>
      <c r="T1356" s="220"/>
      <c r="U1356" s="220">
        <f t="shared" si="584"/>
        <v>0</v>
      </c>
      <c r="V1356" s="220"/>
      <c r="W1356" s="220">
        <f t="shared" si="585"/>
        <v>0</v>
      </c>
      <c r="X1356" s="220"/>
      <c r="Y1356" s="220">
        <f t="shared" si="586"/>
        <v>0</v>
      </c>
      <c r="Z1356" s="220"/>
      <c r="AA1356" s="220">
        <f t="shared" si="587"/>
        <v>0</v>
      </c>
      <c r="AC1356" s="222" t="e">
        <f t="shared" ref="AC1356:AC1387" si="597">I1356/$I$1460</f>
        <v>#DIV/0!</v>
      </c>
      <c r="AD1356" s="220" t="e">
        <f t="shared" si="588"/>
        <v>#NUM!</v>
      </c>
      <c r="AE1356" s="223" t="e">
        <f t="shared" si="589"/>
        <v>#NUM!</v>
      </c>
      <c r="AF1356" s="223" t="e">
        <f t="shared" si="590"/>
        <v>#NUM!</v>
      </c>
      <c r="AG1356" s="222" t="e">
        <f t="shared" si="591"/>
        <v>#NUM!</v>
      </c>
      <c r="AI1356" s="220" t="e">
        <f t="shared" si="592"/>
        <v>#DIV/0!</v>
      </c>
      <c r="AJ1356" s="222" t="e">
        <f t="shared" si="593"/>
        <v>#DIV/0!</v>
      </c>
      <c r="AK1356" s="222" t="e">
        <f t="shared" si="594"/>
        <v>#DIV/0!</v>
      </c>
      <c r="AL1356" s="222" t="e">
        <f t="shared" si="595"/>
        <v>#DIV/0!</v>
      </c>
    </row>
    <row r="1357" spans="1:38" s="88" customFormat="1" ht="30" hidden="1" customHeight="1">
      <c r="A1357" s="88">
        <f>'CONSTRUCTION COST ESTIMATE'!A1357</f>
        <v>0</v>
      </c>
      <c r="B1357" s="91">
        <f>'CONSTRUCTION COST ESTIMATE'!B1357</f>
        <v>690.03300000000002</v>
      </c>
      <c r="C1357" s="92" t="str">
        <f>'CONSTRUCTION COST ESTIMATE'!C1357</f>
        <v>CURED IN PLACE PIPE (CIPP) LINER (78 INCH)</v>
      </c>
      <c r="D1357" s="93" t="str">
        <f>'CONSTRUCTION COST ESTIMATE'!BB1357</f>
        <v>EA</v>
      </c>
      <c r="E1357" s="94">
        <f>'CONSTRUCTION COST ESTIMATE'!BA1357</f>
        <v>0</v>
      </c>
      <c r="F1357" s="220">
        <f>'CONSTRUCTION COST ESTIMATE'!BC1357</f>
        <v>0</v>
      </c>
      <c r="G1357" s="221">
        <f>'CONSTRUCTION COST ESTIMATE'!BD1357</f>
        <v>0</v>
      </c>
      <c r="H1357" s="220"/>
      <c r="I1357" s="220">
        <f t="shared" si="578"/>
        <v>0</v>
      </c>
      <c r="J1357" s="220"/>
      <c r="K1357" s="220">
        <f t="shared" si="579"/>
        <v>0</v>
      </c>
      <c r="L1357" s="220"/>
      <c r="M1357" s="220">
        <f t="shared" si="580"/>
        <v>0</v>
      </c>
      <c r="N1357" s="220"/>
      <c r="O1357" s="220">
        <f t="shared" si="581"/>
        <v>0</v>
      </c>
      <c r="P1357" s="220"/>
      <c r="Q1357" s="220">
        <f t="shared" si="582"/>
        <v>0</v>
      </c>
      <c r="R1357" s="220"/>
      <c r="S1357" s="220">
        <f t="shared" si="583"/>
        <v>0</v>
      </c>
      <c r="T1357" s="220"/>
      <c r="U1357" s="220">
        <f t="shared" si="584"/>
        <v>0</v>
      </c>
      <c r="V1357" s="220"/>
      <c r="W1357" s="220">
        <f t="shared" si="585"/>
        <v>0</v>
      </c>
      <c r="X1357" s="220"/>
      <c r="Y1357" s="220">
        <f t="shared" si="586"/>
        <v>0</v>
      </c>
      <c r="Z1357" s="220"/>
      <c r="AA1357" s="220">
        <f t="shared" si="587"/>
        <v>0</v>
      </c>
      <c r="AC1357" s="222" t="e">
        <f t="shared" si="597"/>
        <v>#DIV/0!</v>
      </c>
      <c r="AD1357" s="220" t="e">
        <f t="shared" si="588"/>
        <v>#NUM!</v>
      </c>
      <c r="AE1357" s="223" t="e">
        <f t="shared" si="589"/>
        <v>#NUM!</v>
      </c>
      <c r="AF1357" s="223" t="e">
        <f t="shared" si="590"/>
        <v>#NUM!</v>
      </c>
      <c r="AG1357" s="222" t="e">
        <f t="shared" si="591"/>
        <v>#NUM!</v>
      </c>
      <c r="AI1357" s="220" t="e">
        <f t="shared" si="592"/>
        <v>#DIV/0!</v>
      </c>
      <c r="AJ1357" s="222" t="e">
        <f t="shared" si="593"/>
        <v>#DIV/0!</v>
      </c>
      <c r="AK1357" s="222" t="e">
        <f t="shared" si="594"/>
        <v>#DIV/0!</v>
      </c>
      <c r="AL1357" s="222" t="e">
        <f t="shared" si="595"/>
        <v>#DIV/0!</v>
      </c>
    </row>
    <row r="1358" spans="1:38" s="88" customFormat="1" ht="30" hidden="1" customHeight="1">
      <c r="A1358" s="88">
        <f>'CONSTRUCTION COST ESTIMATE'!A1358</f>
        <v>0</v>
      </c>
      <c r="B1358" s="91">
        <f>'CONSTRUCTION COST ESTIMATE'!B1358</f>
        <v>690.03399999999999</v>
      </c>
      <c r="C1358" s="92" t="str">
        <f>'CONSTRUCTION COST ESTIMATE'!C1358</f>
        <v>CURED IN PLACE PIPE (CIPP) LINER (84 INCH)</v>
      </c>
      <c r="D1358" s="93" t="str">
        <f>'CONSTRUCTION COST ESTIMATE'!BB1358</f>
        <v>LF</v>
      </c>
      <c r="E1358" s="94">
        <f>'CONSTRUCTION COST ESTIMATE'!BA1358</f>
        <v>0</v>
      </c>
      <c r="F1358" s="220">
        <f>'CONSTRUCTION COST ESTIMATE'!BC1358</f>
        <v>0</v>
      </c>
      <c r="G1358" s="221">
        <f>'CONSTRUCTION COST ESTIMATE'!BD1358</f>
        <v>0</v>
      </c>
      <c r="H1358" s="220"/>
      <c r="I1358" s="220">
        <f t="shared" si="578"/>
        <v>0</v>
      </c>
      <c r="J1358" s="220"/>
      <c r="K1358" s="220">
        <f t="shared" si="579"/>
        <v>0</v>
      </c>
      <c r="L1358" s="220"/>
      <c r="M1358" s="220">
        <f t="shared" si="580"/>
        <v>0</v>
      </c>
      <c r="N1358" s="220"/>
      <c r="O1358" s="220">
        <f t="shared" si="581"/>
        <v>0</v>
      </c>
      <c r="P1358" s="220"/>
      <c r="Q1358" s="220">
        <f t="shared" si="582"/>
        <v>0</v>
      </c>
      <c r="R1358" s="220"/>
      <c r="S1358" s="220">
        <f t="shared" si="583"/>
        <v>0</v>
      </c>
      <c r="T1358" s="220"/>
      <c r="U1358" s="220">
        <f t="shared" si="584"/>
        <v>0</v>
      </c>
      <c r="V1358" s="220"/>
      <c r="W1358" s="220">
        <f t="shared" si="585"/>
        <v>0</v>
      </c>
      <c r="X1358" s="220"/>
      <c r="Y1358" s="220">
        <f t="shared" si="586"/>
        <v>0</v>
      </c>
      <c r="Z1358" s="220"/>
      <c r="AA1358" s="220">
        <f t="shared" si="587"/>
        <v>0</v>
      </c>
      <c r="AC1358" s="222" t="e">
        <f t="shared" si="597"/>
        <v>#DIV/0!</v>
      </c>
      <c r="AD1358" s="220" t="e">
        <f t="shared" si="588"/>
        <v>#NUM!</v>
      </c>
      <c r="AE1358" s="223" t="e">
        <f t="shared" si="589"/>
        <v>#NUM!</v>
      </c>
      <c r="AF1358" s="223" t="e">
        <f t="shared" si="590"/>
        <v>#NUM!</v>
      </c>
      <c r="AG1358" s="222" t="e">
        <f t="shared" si="591"/>
        <v>#NUM!</v>
      </c>
      <c r="AI1358" s="220" t="e">
        <f t="shared" si="592"/>
        <v>#DIV/0!</v>
      </c>
      <c r="AJ1358" s="222" t="e">
        <f t="shared" si="593"/>
        <v>#DIV/0!</v>
      </c>
      <c r="AK1358" s="222" t="e">
        <f t="shared" si="594"/>
        <v>#DIV/0!</v>
      </c>
      <c r="AL1358" s="222" t="e">
        <f t="shared" si="595"/>
        <v>#DIV/0!</v>
      </c>
    </row>
    <row r="1359" spans="1:38" s="88" customFormat="1" ht="30" hidden="1" customHeight="1">
      <c r="A1359" s="88">
        <f>'CONSTRUCTION COST ESTIMATE'!A1359</f>
        <v>0</v>
      </c>
      <c r="B1359" s="91">
        <f>'CONSTRUCTION COST ESTIMATE'!B1359</f>
        <v>690.03499999999997</v>
      </c>
      <c r="C1359" s="92" t="str">
        <f>'CONSTRUCTION COST ESTIMATE'!C1359</f>
        <v>CURED IN PLACE PIPE (CIPP) LINER (84 INCH)</v>
      </c>
      <c r="D1359" s="93" t="str">
        <f>'CONSTRUCTION COST ESTIMATE'!BB1359</f>
        <v>EA</v>
      </c>
      <c r="E1359" s="94">
        <f>'CONSTRUCTION COST ESTIMATE'!BA1359</f>
        <v>0</v>
      </c>
      <c r="F1359" s="220">
        <f>'CONSTRUCTION COST ESTIMATE'!BC1359</f>
        <v>0</v>
      </c>
      <c r="G1359" s="221">
        <f>'CONSTRUCTION COST ESTIMATE'!BD1359</f>
        <v>0</v>
      </c>
      <c r="H1359" s="220"/>
      <c r="I1359" s="220">
        <f t="shared" si="578"/>
        <v>0</v>
      </c>
      <c r="J1359" s="220"/>
      <c r="K1359" s="220">
        <f t="shared" si="579"/>
        <v>0</v>
      </c>
      <c r="L1359" s="220"/>
      <c r="M1359" s="220">
        <f t="shared" si="580"/>
        <v>0</v>
      </c>
      <c r="N1359" s="220"/>
      <c r="O1359" s="220">
        <f t="shared" si="581"/>
        <v>0</v>
      </c>
      <c r="P1359" s="220"/>
      <c r="Q1359" s="220">
        <f t="shared" si="582"/>
        <v>0</v>
      </c>
      <c r="R1359" s="220"/>
      <c r="S1359" s="220">
        <f t="shared" si="583"/>
        <v>0</v>
      </c>
      <c r="T1359" s="220"/>
      <c r="U1359" s="220">
        <f t="shared" si="584"/>
        <v>0</v>
      </c>
      <c r="V1359" s="220"/>
      <c r="W1359" s="220">
        <f t="shared" si="585"/>
        <v>0</v>
      </c>
      <c r="X1359" s="220"/>
      <c r="Y1359" s="220">
        <f t="shared" si="586"/>
        <v>0</v>
      </c>
      <c r="Z1359" s="220"/>
      <c r="AA1359" s="220">
        <f t="shared" si="587"/>
        <v>0</v>
      </c>
      <c r="AC1359" s="222" t="e">
        <f t="shared" si="597"/>
        <v>#DIV/0!</v>
      </c>
      <c r="AD1359" s="220" t="e">
        <f t="shared" si="588"/>
        <v>#NUM!</v>
      </c>
      <c r="AE1359" s="223" t="e">
        <f t="shared" si="589"/>
        <v>#NUM!</v>
      </c>
      <c r="AF1359" s="223" t="e">
        <f t="shared" si="590"/>
        <v>#NUM!</v>
      </c>
      <c r="AG1359" s="222" t="e">
        <f t="shared" si="591"/>
        <v>#NUM!</v>
      </c>
      <c r="AI1359" s="220" t="e">
        <f t="shared" si="592"/>
        <v>#DIV/0!</v>
      </c>
      <c r="AJ1359" s="222" t="e">
        <f t="shared" si="593"/>
        <v>#DIV/0!</v>
      </c>
      <c r="AK1359" s="222" t="e">
        <f t="shared" si="594"/>
        <v>#DIV/0!</v>
      </c>
      <c r="AL1359" s="222" t="e">
        <f t="shared" si="595"/>
        <v>#DIV/0!</v>
      </c>
    </row>
    <row r="1360" spans="1:38" s="88" customFormat="1" ht="30" hidden="1" customHeight="1">
      <c r="A1360" s="88">
        <f>'CONSTRUCTION COST ESTIMATE'!A1360</f>
        <v>0</v>
      </c>
      <c r="B1360" s="91">
        <f>'CONSTRUCTION COST ESTIMATE'!B1360</f>
        <v>690.03599999999994</v>
      </c>
      <c r="C1360" s="92" t="str">
        <f>'CONSTRUCTION COST ESTIMATE'!C1360</f>
        <v>CURED IN PLACE PIPE (CIPP) LINER (90 INCH)</v>
      </c>
      <c r="D1360" s="93" t="str">
        <f>'CONSTRUCTION COST ESTIMATE'!BB1360</f>
        <v>LF</v>
      </c>
      <c r="E1360" s="94">
        <f>'CONSTRUCTION COST ESTIMATE'!BA1360</f>
        <v>0</v>
      </c>
      <c r="F1360" s="220">
        <f>'CONSTRUCTION COST ESTIMATE'!BC1360</f>
        <v>0</v>
      </c>
      <c r="G1360" s="221">
        <f>'CONSTRUCTION COST ESTIMATE'!BD1360</f>
        <v>0</v>
      </c>
      <c r="H1360" s="220"/>
      <c r="I1360" s="220">
        <f t="shared" si="578"/>
        <v>0</v>
      </c>
      <c r="J1360" s="220"/>
      <c r="K1360" s="220">
        <f t="shared" si="579"/>
        <v>0</v>
      </c>
      <c r="L1360" s="220"/>
      <c r="M1360" s="220">
        <f t="shared" si="580"/>
        <v>0</v>
      </c>
      <c r="N1360" s="220"/>
      <c r="O1360" s="220">
        <f t="shared" si="581"/>
        <v>0</v>
      </c>
      <c r="P1360" s="220"/>
      <c r="Q1360" s="220">
        <f t="shared" si="582"/>
        <v>0</v>
      </c>
      <c r="R1360" s="220"/>
      <c r="S1360" s="220">
        <f t="shared" si="583"/>
        <v>0</v>
      </c>
      <c r="T1360" s="220"/>
      <c r="U1360" s="220">
        <f t="shared" si="584"/>
        <v>0</v>
      </c>
      <c r="V1360" s="220"/>
      <c r="W1360" s="220">
        <f t="shared" si="585"/>
        <v>0</v>
      </c>
      <c r="X1360" s="220"/>
      <c r="Y1360" s="220">
        <f t="shared" si="586"/>
        <v>0</v>
      </c>
      <c r="Z1360" s="220"/>
      <c r="AA1360" s="220">
        <f t="shared" si="587"/>
        <v>0</v>
      </c>
      <c r="AC1360" s="222" t="e">
        <f t="shared" si="597"/>
        <v>#DIV/0!</v>
      </c>
      <c r="AD1360" s="220" t="e">
        <f t="shared" si="588"/>
        <v>#NUM!</v>
      </c>
      <c r="AE1360" s="223" t="e">
        <f t="shared" si="589"/>
        <v>#NUM!</v>
      </c>
      <c r="AF1360" s="223" t="e">
        <f t="shared" si="590"/>
        <v>#NUM!</v>
      </c>
      <c r="AG1360" s="222" t="e">
        <f t="shared" si="591"/>
        <v>#NUM!</v>
      </c>
      <c r="AI1360" s="220" t="e">
        <f t="shared" si="592"/>
        <v>#DIV/0!</v>
      </c>
      <c r="AJ1360" s="222" t="e">
        <f t="shared" si="593"/>
        <v>#DIV/0!</v>
      </c>
      <c r="AK1360" s="222" t="e">
        <f t="shared" si="594"/>
        <v>#DIV/0!</v>
      </c>
      <c r="AL1360" s="222" t="e">
        <f t="shared" si="595"/>
        <v>#DIV/0!</v>
      </c>
    </row>
    <row r="1361" spans="1:38" s="88" customFormat="1" ht="30" hidden="1" customHeight="1">
      <c r="A1361" s="88">
        <f>'CONSTRUCTION COST ESTIMATE'!A1361</f>
        <v>0</v>
      </c>
      <c r="B1361" s="91">
        <f>'CONSTRUCTION COST ESTIMATE'!B1361</f>
        <v>690.03700000000003</v>
      </c>
      <c r="C1361" s="92" t="str">
        <f>'CONSTRUCTION COST ESTIMATE'!C1361</f>
        <v>CURED IN PLACE PIPE (CIPP) LINER (90 INCH)</v>
      </c>
      <c r="D1361" s="93" t="str">
        <f>'CONSTRUCTION COST ESTIMATE'!BB1361</f>
        <v>EA</v>
      </c>
      <c r="E1361" s="94">
        <f>'CONSTRUCTION COST ESTIMATE'!BA1361</f>
        <v>0</v>
      </c>
      <c r="F1361" s="220">
        <f>'CONSTRUCTION COST ESTIMATE'!BC1361</f>
        <v>0</v>
      </c>
      <c r="G1361" s="221">
        <f>'CONSTRUCTION COST ESTIMATE'!BD1361</f>
        <v>0</v>
      </c>
      <c r="H1361" s="220"/>
      <c r="I1361" s="220">
        <f t="shared" si="578"/>
        <v>0</v>
      </c>
      <c r="J1361" s="220"/>
      <c r="K1361" s="220">
        <f t="shared" si="579"/>
        <v>0</v>
      </c>
      <c r="L1361" s="220"/>
      <c r="M1361" s="220">
        <f t="shared" si="580"/>
        <v>0</v>
      </c>
      <c r="N1361" s="220"/>
      <c r="O1361" s="220">
        <f t="shared" si="581"/>
        <v>0</v>
      </c>
      <c r="P1361" s="220"/>
      <c r="Q1361" s="220">
        <f t="shared" si="582"/>
        <v>0</v>
      </c>
      <c r="R1361" s="220"/>
      <c r="S1361" s="220">
        <f t="shared" si="583"/>
        <v>0</v>
      </c>
      <c r="T1361" s="220"/>
      <c r="U1361" s="220">
        <f t="shared" si="584"/>
        <v>0</v>
      </c>
      <c r="V1361" s="220"/>
      <c r="W1361" s="220">
        <f t="shared" si="585"/>
        <v>0</v>
      </c>
      <c r="X1361" s="220"/>
      <c r="Y1361" s="220">
        <f t="shared" si="586"/>
        <v>0</v>
      </c>
      <c r="Z1361" s="220"/>
      <c r="AA1361" s="220">
        <f t="shared" si="587"/>
        <v>0</v>
      </c>
      <c r="AC1361" s="222" t="e">
        <f t="shared" si="597"/>
        <v>#DIV/0!</v>
      </c>
      <c r="AD1361" s="220" t="e">
        <f t="shared" si="588"/>
        <v>#NUM!</v>
      </c>
      <c r="AE1361" s="223" t="e">
        <f t="shared" si="589"/>
        <v>#NUM!</v>
      </c>
      <c r="AF1361" s="223" t="e">
        <f t="shared" si="590"/>
        <v>#NUM!</v>
      </c>
      <c r="AG1361" s="222" t="e">
        <f t="shared" si="591"/>
        <v>#NUM!</v>
      </c>
      <c r="AI1361" s="220" t="e">
        <f t="shared" si="592"/>
        <v>#DIV/0!</v>
      </c>
      <c r="AJ1361" s="222" t="e">
        <f t="shared" si="593"/>
        <v>#DIV/0!</v>
      </c>
      <c r="AK1361" s="222" t="e">
        <f t="shared" si="594"/>
        <v>#DIV/0!</v>
      </c>
      <c r="AL1361" s="222" t="e">
        <f t="shared" si="595"/>
        <v>#DIV/0!</v>
      </c>
    </row>
    <row r="1362" spans="1:38" s="88" customFormat="1" ht="30" hidden="1" customHeight="1">
      <c r="A1362" s="88">
        <f>'CONSTRUCTION COST ESTIMATE'!A1362</f>
        <v>0</v>
      </c>
      <c r="B1362" s="91">
        <f>'CONSTRUCTION COST ESTIMATE'!B1362</f>
        <v>690.03800000000001</v>
      </c>
      <c r="C1362" s="92" t="str">
        <f>'CONSTRUCTION COST ESTIMATE'!C1362</f>
        <v>CURED IN PLACE PIPE (CIPP) LINER (96 INCH)</v>
      </c>
      <c r="D1362" s="93" t="str">
        <f>'CONSTRUCTION COST ESTIMATE'!BB1362</f>
        <v>LF</v>
      </c>
      <c r="E1362" s="94">
        <f>'CONSTRUCTION COST ESTIMATE'!BA1362</f>
        <v>0</v>
      </c>
      <c r="F1362" s="220">
        <f>'CONSTRUCTION COST ESTIMATE'!BC1362</f>
        <v>0</v>
      </c>
      <c r="G1362" s="221">
        <f>'CONSTRUCTION COST ESTIMATE'!BD1362</f>
        <v>0</v>
      </c>
      <c r="H1362" s="220"/>
      <c r="I1362" s="220">
        <f t="shared" si="578"/>
        <v>0</v>
      </c>
      <c r="J1362" s="220"/>
      <c r="K1362" s="220">
        <f t="shared" si="579"/>
        <v>0</v>
      </c>
      <c r="L1362" s="220"/>
      <c r="M1362" s="220">
        <f t="shared" si="580"/>
        <v>0</v>
      </c>
      <c r="N1362" s="220"/>
      <c r="O1362" s="220">
        <f t="shared" si="581"/>
        <v>0</v>
      </c>
      <c r="P1362" s="220"/>
      <c r="Q1362" s="220">
        <f t="shared" si="582"/>
        <v>0</v>
      </c>
      <c r="R1362" s="220"/>
      <c r="S1362" s="220">
        <f t="shared" si="583"/>
        <v>0</v>
      </c>
      <c r="T1362" s="220"/>
      <c r="U1362" s="220">
        <f t="shared" si="584"/>
        <v>0</v>
      </c>
      <c r="V1362" s="220"/>
      <c r="W1362" s="220">
        <f t="shared" si="585"/>
        <v>0</v>
      </c>
      <c r="X1362" s="220"/>
      <c r="Y1362" s="220">
        <f t="shared" si="586"/>
        <v>0</v>
      </c>
      <c r="Z1362" s="220"/>
      <c r="AA1362" s="220">
        <f t="shared" si="587"/>
        <v>0</v>
      </c>
      <c r="AC1362" s="222" t="e">
        <f t="shared" si="597"/>
        <v>#DIV/0!</v>
      </c>
      <c r="AD1362" s="220" t="e">
        <f t="shared" si="588"/>
        <v>#NUM!</v>
      </c>
      <c r="AE1362" s="223" t="e">
        <f t="shared" si="589"/>
        <v>#NUM!</v>
      </c>
      <c r="AF1362" s="223" t="e">
        <f t="shared" si="590"/>
        <v>#NUM!</v>
      </c>
      <c r="AG1362" s="222" t="e">
        <f t="shared" si="591"/>
        <v>#NUM!</v>
      </c>
      <c r="AI1362" s="220" t="e">
        <f t="shared" si="592"/>
        <v>#DIV/0!</v>
      </c>
      <c r="AJ1362" s="222" t="e">
        <f t="shared" si="593"/>
        <v>#DIV/0!</v>
      </c>
      <c r="AK1362" s="222" t="e">
        <f t="shared" si="594"/>
        <v>#DIV/0!</v>
      </c>
      <c r="AL1362" s="222" t="e">
        <f t="shared" si="595"/>
        <v>#DIV/0!</v>
      </c>
    </row>
    <row r="1363" spans="1:38" s="88" customFormat="1" ht="30" hidden="1" customHeight="1">
      <c r="A1363" s="88">
        <f>'CONSTRUCTION COST ESTIMATE'!A1363</f>
        <v>0</v>
      </c>
      <c r="B1363" s="91">
        <f>'CONSTRUCTION COST ESTIMATE'!B1363</f>
        <v>690.03899999999999</v>
      </c>
      <c r="C1363" s="92" t="str">
        <f>'CONSTRUCTION COST ESTIMATE'!C1363</f>
        <v>CURED IN PLACE PIPE (CIPP) LINER (96 INCH)</v>
      </c>
      <c r="D1363" s="93" t="str">
        <f>'CONSTRUCTION COST ESTIMATE'!BB1363</f>
        <v>EA</v>
      </c>
      <c r="E1363" s="94">
        <f>'CONSTRUCTION COST ESTIMATE'!BA1363</f>
        <v>0</v>
      </c>
      <c r="F1363" s="220">
        <f>'CONSTRUCTION COST ESTIMATE'!BC1363</f>
        <v>0</v>
      </c>
      <c r="G1363" s="221">
        <f>'CONSTRUCTION COST ESTIMATE'!BD1363</f>
        <v>0</v>
      </c>
      <c r="H1363" s="220"/>
      <c r="I1363" s="220">
        <f t="shared" si="578"/>
        <v>0</v>
      </c>
      <c r="J1363" s="220"/>
      <c r="K1363" s="220">
        <f t="shared" si="579"/>
        <v>0</v>
      </c>
      <c r="L1363" s="220"/>
      <c r="M1363" s="220">
        <f t="shared" si="580"/>
        <v>0</v>
      </c>
      <c r="N1363" s="220"/>
      <c r="O1363" s="220">
        <f t="shared" si="581"/>
        <v>0</v>
      </c>
      <c r="P1363" s="220"/>
      <c r="Q1363" s="220">
        <f t="shared" si="582"/>
        <v>0</v>
      </c>
      <c r="R1363" s="220"/>
      <c r="S1363" s="220">
        <f t="shared" si="583"/>
        <v>0</v>
      </c>
      <c r="T1363" s="220"/>
      <c r="U1363" s="220">
        <f t="shared" si="584"/>
        <v>0</v>
      </c>
      <c r="V1363" s="220"/>
      <c r="W1363" s="220">
        <f t="shared" si="585"/>
        <v>0</v>
      </c>
      <c r="X1363" s="220"/>
      <c r="Y1363" s="220">
        <f t="shared" si="586"/>
        <v>0</v>
      </c>
      <c r="Z1363" s="220"/>
      <c r="AA1363" s="220">
        <f t="shared" si="587"/>
        <v>0</v>
      </c>
      <c r="AC1363" s="222" t="e">
        <f t="shared" si="597"/>
        <v>#DIV/0!</v>
      </c>
      <c r="AD1363" s="220" t="e">
        <f t="shared" si="588"/>
        <v>#NUM!</v>
      </c>
      <c r="AE1363" s="223" t="e">
        <f t="shared" si="589"/>
        <v>#NUM!</v>
      </c>
      <c r="AF1363" s="223" t="e">
        <f t="shared" si="590"/>
        <v>#NUM!</v>
      </c>
      <c r="AG1363" s="222" t="e">
        <f t="shared" si="591"/>
        <v>#NUM!</v>
      </c>
      <c r="AI1363" s="220" t="e">
        <f t="shared" si="592"/>
        <v>#DIV/0!</v>
      </c>
      <c r="AJ1363" s="222" t="e">
        <f t="shared" si="593"/>
        <v>#DIV/0!</v>
      </c>
      <c r="AK1363" s="222" t="e">
        <f t="shared" si="594"/>
        <v>#DIV/0!</v>
      </c>
      <c r="AL1363" s="222" t="e">
        <f t="shared" si="595"/>
        <v>#DIV/0!</v>
      </c>
    </row>
    <row r="1364" spans="1:38" s="88" customFormat="1" ht="30" hidden="1" customHeight="1">
      <c r="A1364" s="88">
        <f>'CONSTRUCTION COST ESTIMATE'!A1364</f>
        <v>0</v>
      </c>
      <c r="B1364" s="91">
        <f>'CONSTRUCTION COST ESTIMATE'!B1364</f>
        <v>690.04</v>
      </c>
      <c r="C1364" s="92" t="str">
        <f>'CONSTRUCTION COST ESTIMATE'!C1364</f>
        <v>CURED IN PLACE SECTIONAL PIPE LINER (12 INCH)</v>
      </c>
      <c r="D1364" s="93" t="str">
        <f>'CONSTRUCTION COST ESTIMATE'!BB1364</f>
        <v>LF</v>
      </c>
      <c r="E1364" s="94">
        <f>'CONSTRUCTION COST ESTIMATE'!BA1364</f>
        <v>0</v>
      </c>
      <c r="F1364" s="220">
        <f>'CONSTRUCTION COST ESTIMATE'!BC1364</f>
        <v>0</v>
      </c>
      <c r="G1364" s="221">
        <f>'CONSTRUCTION COST ESTIMATE'!BD1364</f>
        <v>0</v>
      </c>
      <c r="H1364" s="220"/>
      <c r="I1364" s="220">
        <f t="shared" si="578"/>
        <v>0</v>
      </c>
      <c r="J1364" s="220"/>
      <c r="K1364" s="220">
        <f t="shared" si="579"/>
        <v>0</v>
      </c>
      <c r="L1364" s="220"/>
      <c r="M1364" s="220">
        <f t="shared" si="580"/>
        <v>0</v>
      </c>
      <c r="N1364" s="220"/>
      <c r="O1364" s="220">
        <f t="shared" si="581"/>
        <v>0</v>
      </c>
      <c r="P1364" s="220"/>
      <c r="Q1364" s="220">
        <f t="shared" si="582"/>
        <v>0</v>
      </c>
      <c r="R1364" s="220"/>
      <c r="S1364" s="220">
        <f t="shared" si="583"/>
        <v>0</v>
      </c>
      <c r="T1364" s="220"/>
      <c r="U1364" s="220">
        <f t="shared" si="584"/>
        <v>0</v>
      </c>
      <c r="V1364" s="220"/>
      <c r="W1364" s="220">
        <f t="shared" si="585"/>
        <v>0</v>
      </c>
      <c r="X1364" s="220"/>
      <c r="Y1364" s="220">
        <f t="shared" si="586"/>
        <v>0</v>
      </c>
      <c r="Z1364" s="220"/>
      <c r="AA1364" s="220">
        <f t="shared" si="587"/>
        <v>0</v>
      </c>
      <c r="AC1364" s="222" t="e">
        <f t="shared" si="597"/>
        <v>#DIV/0!</v>
      </c>
      <c r="AD1364" s="220" t="e">
        <f t="shared" si="588"/>
        <v>#NUM!</v>
      </c>
      <c r="AE1364" s="223" t="e">
        <f t="shared" si="589"/>
        <v>#NUM!</v>
      </c>
      <c r="AF1364" s="223" t="e">
        <f t="shared" si="590"/>
        <v>#NUM!</v>
      </c>
      <c r="AG1364" s="222" t="e">
        <f t="shared" si="591"/>
        <v>#NUM!</v>
      </c>
      <c r="AI1364" s="220" t="e">
        <f t="shared" si="592"/>
        <v>#DIV/0!</v>
      </c>
      <c r="AJ1364" s="222" t="e">
        <f t="shared" si="593"/>
        <v>#DIV/0!</v>
      </c>
      <c r="AK1364" s="222" t="e">
        <f t="shared" si="594"/>
        <v>#DIV/0!</v>
      </c>
      <c r="AL1364" s="222" t="e">
        <f t="shared" si="595"/>
        <v>#DIV/0!</v>
      </c>
    </row>
    <row r="1365" spans="1:38" s="88" customFormat="1" ht="30" hidden="1" customHeight="1">
      <c r="A1365" s="88">
        <f>'CONSTRUCTION COST ESTIMATE'!A1365</f>
        <v>0</v>
      </c>
      <c r="B1365" s="91">
        <f>'CONSTRUCTION COST ESTIMATE'!B1365</f>
        <v>690.04100000000005</v>
      </c>
      <c r="C1365" s="92" t="str">
        <f>'CONSTRUCTION COST ESTIMATE'!C1365</f>
        <v>CURED IN PLACE SECTIONAL PIPE LINER (12 INCH)</v>
      </c>
      <c r="D1365" s="93" t="str">
        <f>'CONSTRUCTION COST ESTIMATE'!BB1365</f>
        <v>EA</v>
      </c>
      <c r="E1365" s="94">
        <f>'CONSTRUCTION COST ESTIMATE'!BA1365</f>
        <v>0</v>
      </c>
      <c r="F1365" s="220">
        <f>'CONSTRUCTION COST ESTIMATE'!BC1365</f>
        <v>0</v>
      </c>
      <c r="G1365" s="221">
        <f>'CONSTRUCTION COST ESTIMATE'!BD1365</f>
        <v>0</v>
      </c>
      <c r="H1365" s="220"/>
      <c r="I1365" s="220">
        <f t="shared" si="578"/>
        <v>0</v>
      </c>
      <c r="J1365" s="220"/>
      <c r="K1365" s="220">
        <f t="shared" si="579"/>
        <v>0</v>
      </c>
      <c r="L1365" s="220"/>
      <c r="M1365" s="220">
        <f t="shared" si="580"/>
        <v>0</v>
      </c>
      <c r="N1365" s="220"/>
      <c r="O1365" s="220">
        <f t="shared" si="581"/>
        <v>0</v>
      </c>
      <c r="P1365" s="220"/>
      <c r="Q1365" s="220">
        <f t="shared" si="582"/>
        <v>0</v>
      </c>
      <c r="R1365" s="220"/>
      <c r="S1365" s="220">
        <f t="shared" si="583"/>
        <v>0</v>
      </c>
      <c r="T1365" s="220"/>
      <c r="U1365" s="220">
        <f t="shared" si="584"/>
        <v>0</v>
      </c>
      <c r="V1365" s="220"/>
      <c r="W1365" s="220">
        <f t="shared" si="585"/>
        <v>0</v>
      </c>
      <c r="X1365" s="220"/>
      <c r="Y1365" s="220">
        <f t="shared" si="586"/>
        <v>0</v>
      </c>
      <c r="Z1365" s="220"/>
      <c r="AA1365" s="220">
        <f t="shared" si="587"/>
        <v>0</v>
      </c>
      <c r="AC1365" s="222" t="e">
        <f t="shared" si="597"/>
        <v>#DIV/0!</v>
      </c>
      <c r="AD1365" s="220" t="e">
        <f t="shared" si="588"/>
        <v>#NUM!</v>
      </c>
      <c r="AE1365" s="223" t="e">
        <f t="shared" si="589"/>
        <v>#NUM!</v>
      </c>
      <c r="AF1365" s="223" t="e">
        <f t="shared" si="590"/>
        <v>#NUM!</v>
      </c>
      <c r="AG1365" s="222" t="e">
        <f t="shared" si="591"/>
        <v>#NUM!</v>
      </c>
      <c r="AI1365" s="220" t="e">
        <f t="shared" si="592"/>
        <v>#DIV/0!</v>
      </c>
      <c r="AJ1365" s="222" t="e">
        <f t="shared" si="593"/>
        <v>#DIV/0!</v>
      </c>
      <c r="AK1365" s="222" t="e">
        <f t="shared" si="594"/>
        <v>#DIV/0!</v>
      </c>
      <c r="AL1365" s="222" t="e">
        <f t="shared" si="595"/>
        <v>#DIV/0!</v>
      </c>
    </row>
    <row r="1366" spans="1:38" s="88" customFormat="1" ht="30" hidden="1" customHeight="1">
      <c r="A1366" s="88">
        <f>'CONSTRUCTION COST ESTIMATE'!A1366</f>
        <v>0</v>
      </c>
      <c r="B1366" s="91">
        <f>'CONSTRUCTION COST ESTIMATE'!B1366</f>
        <v>690.04200000000003</v>
      </c>
      <c r="C1366" s="92" t="str">
        <f>'CONSTRUCTION COST ESTIMATE'!C1366</f>
        <v>CURED IN PLACE SECTIONAL PIPE LINER (15 INCH)</v>
      </c>
      <c r="D1366" s="93" t="str">
        <f>'CONSTRUCTION COST ESTIMATE'!BB1366</f>
        <v>LF</v>
      </c>
      <c r="E1366" s="94">
        <f>'CONSTRUCTION COST ESTIMATE'!BA1366</f>
        <v>0</v>
      </c>
      <c r="F1366" s="220">
        <f>'CONSTRUCTION COST ESTIMATE'!BC1366</f>
        <v>0</v>
      </c>
      <c r="G1366" s="221">
        <f>'CONSTRUCTION COST ESTIMATE'!BD1366</f>
        <v>0</v>
      </c>
      <c r="H1366" s="220"/>
      <c r="I1366" s="220">
        <f t="shared" si="578"/>
        <v>0</v>
      </c>
      <c r="J1366" s="220"/>
      <c r="K1366" s="220">
        <f t="shared" si="579"/>
        <v>0</v>
      </c>
      <c r="L1366" s="220"/>
      <c r="M1366" s="220">
        <f t="shared" si="580"/>
        <v>0</v>
      </c>
      <c r="N1366" s="220"/>
      <c r="O1366" s="220">
        <f t="shared" si="581"/>
        <v>0</v>
      </c>
      <c r="P1366" s="220"/>
      <c r="Q1366" s="220">
        <f t="shared" si="582"/>
        <v>0</v>
      </c>
      <c r="R1366" s="220"/>
      <c r="S1366" s="220">
        <f t="shared" si="583"/>
        <v>0</v>
      </c>
      <c r="T1366" s="220"/>
      <c r="U1366" s="220">
        <f t="shared" si="584"/>
        <v>0</v>
      </c>
      <c r="V1366" s="220"/>
      <c r="W1366" s="220">
        <f t="shared" si="585"/>
        <v>0</v>
      </c>
      <c r="X1366" s="220"/>
      <c r="Y1366" s="220">
        <f t="shared" si="586"/>
        <v>0</v>
      </c>
      <c r="Z1366" s="220"/>
      <c r="AA1366" s="220">
        <f t="shared" si="587"/>
        <v>0</v>
      </c>
      <c r="AC1366" s="222" t="e">
        <f t="shared" si="597"/>
        <v>#DIV/0!</v>
      </c>
      <c r="AD1366" s="220" t="e">
        <f t="shared" si="588"/>
        <v>#NUM!</v>
      </c>
      <c r="AE1366" s="223" t="e">
        <f t="shared" si="589"/>
        <v>#NUM!</v>
      </c>
      <c r="AF1366" s="223" t="e">
        <f t="shared" si="590"/>
        <v>#NUM!</v>
      </c>
      <c r="AG1366" s="222" t="e">
        <f t="shared" si="591"/>
        <v>#NUM!</v>
      </c>
      <c r="AI1366" s="220" t="e">
        <f t="shared" si="592"/>
        <v>#DIV/0!</v>
      </c>
      <c r="AJ1366" s="222" t="e">
        <f t="shared" si="593"/>
        <v>#DIV/0!</v>
      </c>
      <c r="AK1366" s="222" t="e">
        <f t="shared" si="594"/>
        <v>#DIV/0!</v>
      </c>
      <c r="AL1366" s="222" t="e">
        <f t="shared" si="595"/>
        <v>#DIV/0!</v>
      </c>
    </row>
    <row r="1367" spans="1:38" s="88" customFormat="1" ht="30" hidden="1" customHeight="1">
      <c r="A1367" s="88">
        <f>'CONSTRUCTION COST ESTIMATE'!A1367</f>
        <v>0</v>
      </c>
      <c r="B1367" s="91">
        <f>'CONSTRUCTION COST ESTIMATE'!B1367</f>
        <v>690.04300000000001</v>
      </c>
      <c r="C1367" s="92" t="str">
        <f>'CONSTRUCTION COST ESTIMATE'!C1367</f>
        <v>CURED IN PLACE SECTIONAL PIPE LINER (15 INCH)</v>
      </c>
      <c r="D1367" s="93" t="str">
        <f>'CONSTRUCTION COST ESTIMATE'!BB1367</f>
        <v>EA</v>
      </c>
      <c r="E1367" s="94">
        <f>'CONSTRUCTION COST ESTIMATE'!BA1367</f>
        <v>0</v>
      </c>
      <c r="F1367" s="220">
        <f>'CONSTRUCTION COST ESTIMATE'!BC1367</f>
        <v>0</v>
      </c>
      <c r="G1367" s="221">
        <f>'CONSTRUCTION COST ESTIMATE'!BD1367</f>
        <v>0</v>
      </c>
      <c r="H1367" s="220"/>
      <c r="I1367" s="220">
        <f t="shared" si="578"/>
        <v>0</v>
      </c>
      <c r="J1367" s="220"/>
      <c r="K1367" s="220">
        <f t="shared" si="579"/>
        <v>0</v>
      </c>
      <c r="L1367" s="220"/>
      <c r="M1367" s="220">
        <f t="shared" si="580"/>
        <v>0</v>
      </c>
      <c r="N1367" s="220"/>
      <c r="O1367" s="220">
        <f t="shared" si="581"/>
        <v>0</v>
      </c>
      <c r="P1367" s="220"/>
      <c r="Q1367" s="220">
        <f t="shared" si="582"/>
        <v>0</v>
      </c>
      <c r="R1367" s="220"/>
      <c r="S1367" s="220">
        <f t="shared" si="583"/>
        <v>0</v>
      </c>
      <c r="T1367" s="220"/>
      <c r="U1367" s="220">
        <f t="shared" si="584"/>
        <v>0</v>
      </c>
      <c r="V1367" s="220"/>
      <c r="W1367" s="220">
        <f t="shared" si="585"/>
        <v>0</v>
      </c>
      <c r="X1367" s="220"/>
      <c r="Y1367" s="220">
        <f t="shared" si="586"/>
        <v>0</v>
      </c>
      <c r="Z1367" s="220"/>
      <c r="AA1367" s="220">
        <f t="shared" si="587"/>
        <v>0</v>
      </c>
      <c r="AC1367" s="222" t="e">
        <f t="shared" si="597"/>
        <v>#DIV/0!</v>
      </c>
      <c r="AD1367" s="220" t="e">
        <f t="shared" si="588"/>
        <v>#NUM!</v>
      </c>
      <c r="AE1367" s="223" t="e">
        <f t="shared" si="589"/>
        <v>#NUM!</v>
      </c>
      <c r="AF1367" s="223" t="e">
        <f t="shared" si="590"/>
        <v>#NUM!</v>
      </c>
      <c r="AG1367" s="222" t="e">
        <f t="shared" si="591"/>
        <v>#NUM!</v>
      </c>
      <c r="AI1367" s="220" t="e">
        <f t="shared" si="592"/>
        <v>#DIV/0!</v>
      </c>
      <c r="AJ1367" s="222" t="e">
        <f t="shared" si="593"/>
        <v>#DIV/0!</v>
      </c>
      <c r="AK1367" s="222" t="e">
        <f t="shared" si="594"/>
        <v>#DIV/0!</v>
      </c>
      <c r="AL1367" s="222" t="e">
        <f t="shared" si="595"/>
        <v>#DIV/0!</v>
      </c>
    </row>
    <row r="1368" spans="1:38" s="88" customFormat="1" ht="30" hidden="1" customHeight="1">
      <c r="A1368" s="88">
        <f>'CONSTRUCTION COST ESTIMATE'!A1368</f>
        <v>0</v>
      </c>
      <c r="B1368" s="91">
        <f>'CONSTRUCTION COST ESTIMATE'!B1368</f>
        <v>690.04399999999998</v>
      </c>
      <c r="C1368" s="92" t="str">
        <f>'CONSTRUCTION COST ESTIMATE'!C1368</f>
        <v>CURED IN PLACE SECTIONAL PIPE LINER (18 INCH)</v>
      </c>
      <c r="D1368" s="93" t="str">
        <f>'CONSTRUCTION COST ESTIMATE'!BB1368</f>
        <v>LF</v>
      </c>
      <c r="E1368" s="94">
        <f>'CONSTRUCTION COST ESTIMATE'!BA1368</f>
        <v>0</v>
      </c>
      <c r="F1368" s="220">
        <f>'CONSTRUCTION COST ESTIMATE'!BC1368</f>
        <v>0</v>
      </c>
      <c r="G1368" s="221">
        <f>'CONSTRUCTION COST ESTIMATE'!BD1368</f>
        <v>0</v>
      </c>
      <c r="H1368" s="220"/>
      <c r="I1368" s="220">
        <f t="shared" si="578"/>
        <v>0</v>
      </c>
      <c r="J1368" s="220"/>
      <c r="K1368" s="220">
        <f t="shared" si="579"/>
        <v>0</v>
      </c>
      <c r="L1368" s="220"/>
      <c r="M1368" s="220">
        <f t="shared" si="580"/>
        <v>0</v>
      </c>
      <c r="N1368" s="220"/>
      <c r="O1368" s="220">
        <f t="shared" si="581"/>
        <v>0</v>
      </c>
      <c r="P1368" s="220"/>
      <c r="Q1368" s="220">
        <f t="shared" si="582"/>
        <v>0</v>
      </c>
      <c r="R1368" s="220"/>
      <c r="S1368" s="220">
        <f t="shared" si="583"/>
        <v>0</v>
      </c>
      <c r="T1368" s="220"/>
      <c r="U1368" s="220">
        <f t="shared" si="584"/>
        <v>0</v>
      </c>
      <c r="V1368" s="220"/>
      <c r="W1368" s="220">
        <f t="shared" si="585"/>
        <v>0</v>
      </c>
      <c r="X1368" s="220"/>
      <c r="Y1368" s="220">
        <f t="shared" si="586"/>
        <v>0</v>
      </c>
      <c r="Z1368" s="220"/>
      <c r="AA1368" s="220">
        <f t="shared" si="587"/>
        <v>0</v>
      </c>
      <c r="AC1368" s="222" t="e">
        <f t="shared" si="597"/>
        <v>#DIV/0!</v>
      </c>
      <c r="AD1368" s="220" t="e">
        <f t="shared" si="588"/>
        <v>#NUM!</v>
      </c>
      <c r="AE1368" s="223" t="e">
        <f t="shared" si="589"/>
        <v>#NUM!</v>
      </c>
      <c r="AF1368" s="223" t="e">
        <f t="shared" si="590"/>
        <v>#NUM!</v>
      </c>
      <c r="AG1368" s="222" t="e">
        <f t="shared" si="591"/>
        <v>#NUM!</v>
      </c>
      <c r="AI1368" s="220" t="e">
        <f t="shared" si="592"/>
        <v>#DIV/0!</v>
      </c>
      <c r="AJ1368" s="222" t="e">
        <f t="shared" si="593"/>
        <v>#DIV/0!</v>
      </c>
      <c r="AK1368" s="222" t="e">
        <f t="shared" si="594"/>
        <v>#DIV/0!</v>
      </c>
      <c r="AL1368" s="222" t="e">
        <f t="shared" si="595"/>
        <v>#DIV/0!</v>
      </c>
    </row>
    <row r="1369" spans="1:38" s="88" customFormat="1" ht="30" hidden="1" customHeight="1">
      <c r="A1369" s="88">
        <f>'CONSTRUCTION COST ESTIMATE'!A1369</f>
        <v>0</v>
      </c>
      <c r="B1369" s="91">
        <f>'CONSTRUCTION COST ESTIMATE'!B1369</f>
        <v>690.04499999999996</v>
      </c>
      <c r="C1369" s="92" t="str">
        <f>'CONSTRUCTION COST ESTIMATE'!C1369</f>
        <v>CURED IN PLACE SECTIONAL PIPE LINER (18 INCH)</v>
      </c>
      <c r="D1369" s="93" t="str">
        <f>'CONSTRUCTION COST ESTIMATE'!BB1369</f>
        <v>EA</v>
      </c>
      <c r="E1369" s="94">
        <f>'CONSTRUCTION COST ESTIMATE'!BA1369</f>
        <v>0</v>
      </c>
      <c r="F1369" s="220">
        <f>'CONSTRUCTION COST ESTIMATE'!BC1369</f>
        <v>0</v>
      </c>
      <c r="G1369" s="221">
        <f>'CONSTRUCTION COST ESTIMATE'!BD1369</f>
        <v>0</v>
      </c>
      <c r="H1369" s="220"/>
      <c r="I1369" s="220">
        <f t="shared" si="578"/>
        <v>0</v>
      </c>
      <c r="J1369" s="220"/>
      <c r="K1369" s="220">
        <f t="shared" si="579"/>
        <v>0</v>
      </c>
      <c r="L1369" s="220"/>
      <c r="M1369" s="220">
        <f t="shared" si="580"/>
        <v>0</v>
      </c>
      <c r="N1369" s="220"/>
      <c r="O1369" s="220">
        <f t="shared" si="581"/>
        <v>0</v>
      </c>
      <c r="P1369" s="220"/>
      <c r="Q1369" s="220">
        <f t="shared" si="582"/>
        <v>0</v>
      </c>
      <c r="R1369" s="220"/>
      <c r="S1369" s="220">
        <f t="shared" si="583"/>
        <v>0</v>
      </c>
      <c r="T1369" s="220"/>
      <c r="U1369" s="220">
        <f t="shared" si="584"/>
        <v>0</v>
      </c>
      <c r="V1369" s="220"/>
      <c r="W1369" s="220">
        <f t="shared" si="585"/>
        <v>0</v>
      </c>
      <c r="X1369" s="220"/>
      <c r="Y1369" s="220">
        <f t="shared" si="586"/>
        <v>0</v>
      </c>
      <c r="Z1369" s="220"/>
      <c r="AA1369" s="220">
        <f t="shared" si="587"/>
        <v>0</v>
      </c>
      <c r="AC1369" s="222" t="e">
        <f t="shared" si="597"/>
        <v>#DIV/0!</v>
      </c>
      <c r="AD1369" s="220" t="e">
        <f t="shared" si="588"/>
        <v>#NUM!</v>
      </c>
      <c r="AE1369" s="223" t="e">
        <f t="shared" si="589"/>
        <v>#NUM!</v>
      </c>
      <c r="AF1369" s="223" t="e">
        <f t="shared" si="590"/>
        <v>#NUM!</v>
      </c>
      <c r="AG1369" s="222" t="e">
        <f t="shared" si="591"/>
        <v>#NUM!</v>
      </c>
      <c r="AI1369" s="220" t="e">
        <f t="shared" si="592"/>
        <v>#DIV/0!</v>
      </c>
      <c r="AJ1369" s="222" t="e">
        <f t="shared" si="593"/>
        <v>#DIV/0!</v>
      </c>
      <c r="AK1369" s="222" t="e">
        <f t="shared" si="594"/>
        <v>#DIV/0!</v>
      </c>
      <c r="AL1369" s="222" t="e">
        <f t="shared" si="595"/>
        <v>#DIV/0!</v>
      </c>
    </row>
    <row r="1370" spans="1:38" s="88" customFormat="1" ht="30" hidden="1" customHeight="1">
      <c r="A1370" s="88">
        <f>'CONSTRUCTION COST ESTIMATE'!A1370</f>
        <v>0</v>
      </c>
      <c r="B1370" s="91">
        <f>'CONSTRUCTION COST ESTIMATE'!B1370</f>
        <v>690.04600000000005</v>
      </c>
      <c r="C1370" s="92" t="str">
        <f>'CONSTRUCTION COST ESTIMATE'!C1370</f>
        <v>CURED IN PLACE SECTIONAL PIPE LINER (21 INCH)</v>
      </c>
      <c r="D1370" s="93" t="str">
        <f>'CONSTRUCTION COST ESTIMATE'!BB1370</f>
        <v>LF</v>
      </c>
      <c r="E1370" s="94">
        <f>'CONSTRUCTION COST ESTIMATE'!BA1370</f>
        <v>0</v>
      </c>
      <c r="F1370" s="220">
        <f>'CONSTRUCTION COST ESTIMATE'!BC1370</f>
        <v>0</v>
      </c>
      <c r="G1370" s="221">
        <f>'CONSTRUCTION COST ESTIMATE'!BD1370</f>
        <v>0</v>
      </c>
      <c r="H1370" s="220"/>
      <c r="I1370" s="220">
        <f t="shared" si="578"/>
        <v>0</v>
      </c>
      <c r="J1370" s="220"/>
      <c r="K1370" s="220">
        <f t="shared" si="579"/>
        <v>0</v>
      </c>
      <c r="L1370" s="220"/>
      <c r="M1370" s="220">
        <f t="shared" si="580"/>
        <v>0</v>
      </c>
      <c r="N1370" s="220"/>
      <c r="O1370" s="220">
        <f t="shared" si="581"/>
        <v>0</v>
      </c>
      <c r="P1370" s="220"/>
      <c r="Q1370" s="220">
        <f t="shared" si="582"/>
        <v>0</v>
      </c>
      <c r="R1370" s="220"/>
      <c r="S1370" s="220">
        <f t="shared" si="583"/>
        <v>0</v>
      </c>
      <c r="T1370" s="220"/>
      <c r="U1370" s="220">
        <f t="shared" si="584"/>
        <v>0</v>
      </c>
      <c r="V1370" s="220"/>
      <c r="W1370" s="220">
        <f t="shared" si="585"/>
        <v>0</v>
      </c>
      <c r="X1370" s="220"/>
      <c r="Y1370" s="220">
        <f t="shared" si="586"/>
        <v>0</v>
      </c>
      <c r="Z1370" s="220"/>
      <c r="AA1370" s="220">
        <f t="shared" si="587"/>
        <v>0</v>
      </c>
      <c r="AC1370" s="222" t="e">
        <f t="shared" si="597"/>
        <v>#DIV/0!</v>
      </c>
      <c r="AD1370" s="220" t="e">
        <f t="shared" si="588"/>
        <v>#NUM!</v>
      </c>
      <c r="AE1370" s="223" t="e">
        <f t="shared" si="589"/>
        <v>#NUM!</v>
      </c>
      <c r="AF1370" s="223" t="e">
        <f t="shared" si="590"/>
        <v>#NUM!</v>
      </c>
      <c r="AG1370" s="222" t="e">
        <f t="shared" si="591"/>
        <v>#NUM!</v>
      </c>
      <c r="AI1370" s="220" t="e">
        <f t="shared" si="592"/>
        <v>#DIV/0!</v>
      </c>
      <c r="AJ1370" s="222" t="e">
        <f t="shared" si="593"/>
        <v>#DIV/0!</v>
      </c>
      <c r="AK1370" s="222" t="e">
        <f t="shared" si="594"/>
        <v>#DIV/0!</v>
      </c>
      <c r="AL1370" s="222" t="e">
        <f t="shared" si="595"/>
        <v>#DIV/0!</v>
      </c>
    </row>
    <row r="1371" spans="1:38" s="88" customFormat="1" ht="30" hidden="1" customHeight="1">
      <c r="A1371" s="88">
        <f>'CONSTRUCTION COST ESTIMATE'!A1371</f>
        <v>0</v>
      </c>
      <c r="B1371" s="91">
        <f>'CONSTRUCTION COST ESTIMATE'!B1371</f>
        <v>690.04700000000003</v>
      </c>
      <c r="C1371" s="92" t="str">
        <f>'CONSTRUCTION COST ESTIMATE'!C1371</f>
        <v>CURED IN PLACE SECTIONAL PIPE LINER (21 INCH)</v>
      </c>
      <c r="D1371" s="93" t="str">
        <f>'CONSTRUCTION COST ESTIMATE'!BB1371</f>
        <v>EA</v>
      </c>
      <c r="E1371" s="94">
        <f>'CONSTRUCTION COST ESTIMATE'!BA1371</f>
        <v>0</v>
      </c>
      <c r="F1371" s="220">
        <f>'CONSTRUCTION COST ESTIMATE'!BC1371</f>
        <v>0</v>
      </c>
      <c r="G1371" s="221">
        <f>'CONSTRUCTION COST ESTIMATE'!BD1371</f>
        <v>0</v>
      </c>
      <c r="H1371" s="220"/>
      <c r="I1371" s="220">
        <f t="shared" si="578"/>
        <v>0</v>
      </c>
      <c r="J1371" s="220"/>
      <c r="K1371" s="220">
        <f t="shared" si="579"/>
        <v>0</v>
      </c>
      <c r="L1371" s="220"/>
      <c r="M1371" s="220">
        <f t="shared" si="580"/>
        <v>0</v>
      </c>
      <c r="N1371" s="220"/>
      <c r="O1371" s="220">
        <f t="shared" si="581"/>
        <v>0</v>
      </c>
      <c r="P1371" s="220"/>
      <c r="Q1371" s="220">
        <f t="shared" si="582"/>
        <v>0</v>
      </c>
      <c r="R1371" s="220"/>
      <c r="S1371" s="220">
        <f t="shared" si="583"/>
        <v>0</v>
      </c>
      <c r="T1371" s="220"/>
      <c r="U1371" s="220">
        <f t="shared" si="584"/>
        <v>0</v>
      </c>
      <c r="V1371" s="220"/>
      <c r="W1371" s="220">
        <f t="shared" si="585"/>
        <v>0</v>
      </c>
      <c r="X1371" s="220"/>
      <c r="Y1371" s="220">
        <f t="shared" si="586"/>
        <v>0</v>
      </c>
      <c r="Z1371" s="220"/>
      <c r="AA1371" s="220">
        <f t="shared" si="587"/>
        <v>0</v>
      </c>
      <c r="AC1371" s="222" t="e">
        <f t="shared" si="597"/>
        <v>#DIV/0!</v>
      </c>
      <c r="AD1371" s="220" t="e">
        <f t="shared" si="588"/>
        <v>#NUM!</v>
      </c>
      <c r="AE1371" s="223" t="e">
        <f t="shared" si="589"/>
        <v>#NUM!</v>
      </c>
      <c r="AF1371" s="223" t="e">
        <f t="shared" si="590"/>
        <v>#NUM!</v>
      </c>
      <c r="AG1371" s="222" t="e">
        <f t="shared" si="591"/>
        <v>#NUM!</v>
      </c>
      <c r="AI1371" s="220" t="e">
        <f t="shared" si="592"/>
        <v>#DIV/0!</v>
      </c>
      <c r="AJ1371" s="222" t="e">
        <f t="shared" si="593"/>
        <v>#DIV/0!</v>
      </c>
      <c r="AK1371" s="222" t="e">
        <f t="shared" si="594"/>
        <v>#DIV/0!</v>
      </c>
      <c r="AL1371" s="222" t="e">
        <f t="shared" si="595"/>
        <v>#DIV/0!</v>
      </c>
    </row>
    <row r="1372" spans="1:38" s="88" customFormat="1" ht="30" hidden="1" customHeight="1">
      <c r="A1372" s="88">
        <f>'CONSTRUCTION COST ESTIMATE'!A1372</f>
        <v>0</v>
      </c>
      <c r="B1372" s="91">
        <f>'CONSTRUCTION COST ESTIMATE'!B1372</f>
        <v>690.048</v>
      </c>
      <c r="C1372" s="92" t="str">
        <f>'CONSTRUCTION COST ESTIMATE'!C1372</f>
        <v>CURED IN PLACE SECTIONAL PIPE LINER (24 INCH)</v>
      </c>
      <c r="D1372" s="93" t="str">
        <f>'CONSTRUCTION COST ESTIMATE'!BB1372</f>
        <v>LF</v>
      </c>
      <c r="E1372" s="94">
        <f>'CONSTRUCTION COST ESTIMATE'!BA1372</f>
        <v>0</v>
      </c>
      <c r="F1372" s="220">
        <f>'CONSTRUCTION COST ESTIMATE'!BC1372</f>
        <v>0</v>
      </c>
      <c r="G1372" s="221">
        <f>'CONSTRUCTION COST ESTIMATE'!BD1372</f>
        <v>0</v>
      </c>
      <c r="H1372" s="220"/>
      <c r="I1372" s="220">
        <f t="shared" si="578"/>
        <v>0</v>
      </c>
      <c r="J1372" s="220"/>
      <c r="K1372" s="220">
        <f t="shared" si="579"/>
        <v>0</v>
      </c>
      <c r="L1372" s="220"/>
      <c r="M1372" s="220">
        <f t="shared" si="580"/>
        <v>0</v>
      </c>
      <c r="N1372" s="220"/>
      <c r="O1372" s="220">
        <f t="shared" si="581"/>
        <v>0</v>
      </c>
      <c r="P1372" s="220"/>
      <c r="Q1372" s="220">
        <f t="shared" si="582"/>
        <v>0</v>
      </c>
      <c r="R1372" s="220"/>
      <c r="S1372" s="220">
        <f t="shared" si="583"/>
        <v>0</v>
      </c>
      <c r="T1372" s="220"/>
      <c r="U1372" s="220">
        <f t="shared" si="584"/>
        <v>0</v>
      </c>
      <c r="V1372" s="220"/>
      <c r="W1372" s="220">
        <f t="shared" si="585"/>
        <v>0</v>
      </c>
      <c r="X1372" s="220"/>
      <c r="Y1372" s="220">
        <f t="shared" si="586"/>
        <v>0</v>
      </c>
      <c r="Z1372" s="220"/>
      <c r="AA1372" s="220">
        <f t="shared" si="587"/>
        <v>0</v>
      </c>
      <c r="AC1372" s="222" t="e">
        <f t="shared" si="597"/>
        <v>#DIV/0!</v>
      </c>
      <c r="AD1372" s="220" t="e">
        <f t="shared" si="588"/>
        <v>#NUM!</v>
      </c>
      <c r="AE1372" s="223" t="e">
        <f t="shared" si="589"/>
        <v>#NUM!</v>
      </c>
      <c r="AF1372" s="223" t="e">
        <f t="shared" si="590"/>
        <v>#NUM!</v>
      </c>
      <c r="AG1372" s="222" t="e">
        <f t="shared" si="591"/>
        <v>#NUM!</v>
      </c>
      <c r="AI1372" s="220" t="e">
        <f t="shared" si="592"/>
        <v>#DIV/0!</v>
      </c>
      <c r="AJ1372" s="222" t="e">
        <f t="shared" si="593"/>
        <v>#DIV/0!</v>
      </c>
      <c r="AK1372" s="222" t="e">
        <f t="shared" si="594"/>
        <v>#DIV/0!</v>
      </c>
      <c r="AL1372" s="222" t="e">
        <f t="shared" si="595"/>
        <v>#DIV/0!</v>
      </c>
    </row>
    <row r="1373" spans="1:38" s="88" customFormat="1" ht="30" hidden="1" customHeight="1">
      <c r="A1373" s="88">
        <f>'CONSTRUCTION COST ESTIMATE'!A1373</f>
        <v>0</v>
      </c>
      <c r="B1373" s="91">
        <f>'CONSTRUCTION COST ESTIMATE'!B1373</f>
        <v>690.04899999999998</v>
      </c>
      <c r="C1373" s="92" t="str">
        <f>'CONSTRUCTION COST ESTIMATE'!C1373</f>
        <v>CURED IN PLACE SECTIONAL PIPE LINER (24 INCH)</v>
      </c>
      <c r="D1373" s="93" t="str">
        <f>'CONSTRUCTION COST ESTIMATE'!BB1373</f>
        <v>EA</v>
      </c>
      <c r="E1373" s="94">
        <f>'CONSTRUCTION COST ESTIMATE'!BA1373</f>
        <v>0</v>
      </c>
      <c r="F1373" s="220">
        <f>'CONSTRUCTION COST ESTIMATE'!BC1373</f>
        <v>0</v>
      </c>
      <c r="G1373" s="221">
        <f>'CONSTRUCTION COST ESTIMATE'!BD1373</f>
        <v>0</v>
      </c>
      <c r="H1373" s="220"/>
      <c r="I1373" s="220">
        <f t="shared" si="578"/>
        <v>0</v>
      </c>
      <c r="J1373" s="220"/>
      <c r="K1373" s="220">
        <f t="shared" si="579"/>
        <v>0</v>
      </c>
      <c r="L1373" s="220"/>
      <c r="M1373" s="220">
        <f t="shared" si="580"/>
        <v>0</v>
      </c>
      <c r="N1373" s="220"/>
      <c r="O1373" s="220">
        <f t="shared" si="581"/>
        <v>0</v>
      </c>
      <c r="P1373" s="220"/>
      <c r="Q1373" s="220">
        <f t="shared" si="582"/>
        <v>0</v>
      </c>
      <c r="R1373" s="220"/>
      <c r="S1373" s="220">
        <f t="shared" si="583"/>
        <v>0</v>
      </c>
      <c r="T1373" s="220"/>
      <c r="U1373" s="220">
        <f t="shared" si="584"/>
        <v>0</v>
      </c>
      <c r="V1373" s="220"/>
      <c r="W1373" s="220">
        <f t="shared" si="585"/>
        <v>0</v>
      </c>
      <c r="X1373" s="220"/>
      <c r="Y1373" s="220">
        <f t="shared" si="586"/>
        <v>0</v>
      </c>
      <c r="Z1373" s="220"/>
      <c r="AA1373" s="220">
        <f t="shared" si="587"/>
        <v>0</v>
      </c>
      <c r="AC1373" s="222" t="e">
        <f t="shared" si="597"/>
        <v>#DIV/0!</v>
      </c>
      <c r="AD1373" s="220" t="e">
        <f t="shared" si="588"/>
        <v>#NUM!</v>
      </c>
      <c r="AE1373" s="223" t="e">
        <f t="shared" si="589"/>
        <v>#NUM!</v>
      </c>
      <c r="AF1373" s="223" t="e">
        <f t="shared" si="590"/>
        <v>#NUM!</v>
      </c>
      <c r="AG1373" s="222" t="e">
        <f t="shared" si="591"/>
        <v>#NUM!</v>
      </c>
      <c r="AI1373" s="220" t="e">
        <f t="shared" si="592"/>
        <v>#DIV/0!</v>
      </c>
      <c r="AJ1373" s="222" t="e">
        <f t="shared" si="593"/>
        <v>#DIV/0!</v>
      </c>
      <c r="AK1373" s="222" t="e">
        <f t="shared" si="594"/>
        <v>#DIV/0!</v>
      </c>
      <c r="AL1373" s="222" t="e">
        <f t="shared" si="595"/>
        <v>#DIV/0!</v>
      </c>
    </row>
    <row r="1374" spans="1:38" s="88" customFormat="1" ht="30" hidden="1" customHeight="1">
      <c r="A1374" s="88">
        <f>'CONSTRUCTION COST ESTIMATE'!A1374</f>
        <v>0</v>
      </c>
      <c r="B1374" s="91">
        <f>'CONSTRUCTION COST ESTIMATE'!B1374</f>
        <v>690.05</v>
      </c>
      <c r="C1374" s="92" t="str">
        <f>'CONSTRUCTION COST ESTIMATE'!C1374</f>
        <v>CURED IN PLACE SECTIONAL PIPE LINER (27 INCH)</v>
      </c>
      <c r="D1374" s="93" t="str">
        <f>'CONSTRUCTION COST ESTIMATE'!BB1374</f>
        <v>LF</v>
      </c>
      <c r="E1374" s="94">
        <f>'CONSTRUCTION COST ESTIMATE'!BA1374</f>
        <v>0</v>
      </c>
      <c r="F1374" s="220">
        <f>'CONSTRUCTION COST ESTIMATE'!BC1374</f>
        <v>0</v>
      </c>
      <c r="G1374" s="221">
        <f>'CONSTRUCTION COST ESTIMATE'!BD1374</f>
        <v>0</v>
      </c>
      <c r="H1374" s="220"/>
      <c r="I1374" s="220">
        <f t="shared" si="578"/>
        <v>0</v>
      </c>
      <c r="J1374" s="220"/>
      <c r="K1374" s="220">
        <f t="shared" si="579"/>
        <v>0</v>
      </c>
      <c r="L1374" s="220"/>
      <c r="M1374" s="220">
        <f t="shared" si="580"/>
        <v>0</v>
      </c>
      <c r="N1374" s="220"/>
      <c r="O1374" s="220">
        <f t="shared" si="581"/>
        <v>0</v>
      </c>
      <c r="P1374" s="220"/>
      <c r="Q1374" s="220">
        <f t="shared" si="582"/>
        <v>0</v>
      </c>
      <c r="R1374" s="220"/>
      <c r="S1374" s="220">
        <f t="shared" si="583"/>
        <v>0</v>
      </c>
      <c r="T1374" s="220"/>
      <c r="U1374" s="220">
        <f t="shared" si="584"/>
        <v>0</v>
      </c>
      <c r="V1374" s="220"/>
      <c r="W1374" s="220">
        <f t="shared" si="585"/>
        <v>0</v>
      </c>
      <c r="X1374" s="220"/>
      <c r="Y1374" s="220">
        <f t="shared" si="586"/>
        <v>0</v>
      </c>
      <c r="Z1374" s="220"/>
      <c r="AA1374" s="220">
        <f t="shared" si="587"/>
        <v>0</v>
      </c>
      <c r="AC1374" s="222" t="e">
        <f t="shared" si="597"/>
        <v>#DIV/0!</v>
      </c>
      <c r="AD1374" s="220" t="e">
        <f t="shared" si="588"/>
        <v>#NUM!</v>
      </c>
      <c r="AE1374" s="223" t="e">
        <f t="shared" si="589"/>
        <v>#NUM!</v>
      </c>
      <c r="AF1374" s="223" t="e">
        <f t="shared" si="590"/>
        <v>#NUM!</v>
      </c>
      <c r="AG1374" s="222" t="e">
        <f t="shared" si="591"/>
        <v>#NUM!</v>
      </c>
      <c r="AI1374" s="220" t="e">
        <f t="shared" si="592"/>
        <v>#DIV/0!</v>
      </c>
      <c r="AJ1374" s="222" t="e">
        <f t="shared" si="593"/>
        <v>#DIV/0!</v>
      </c>
      <c r="AK1374" s="222" t="e">
        <f t="shared" si="594"/>
        <v>#DIV/0!</v>
      </c>
      <c r="AL1374" s="222" t="e">
        <f t="shared" si="595"/>
        <v>#DIV/0!</v>
      </c>
    </row>
    <row r="1375" spans="1:38" s="88" customFormat="1" ht="30" hidden="1" customHeight="1">
      <c r="A1375" s="88">
        <f>'CONSTRUCTION COST ESTIMATE'!A1375</f>
        <v>0</v>
      </c>
      <c r="B1375" s="91">
        <f>'CONSTRUCTION COST ESTIMATE'!B1375</f>
        <v>690.05100000000004</v>
      </c>
      <c r="C1375" s="92" t="str">
        <f>'CONSTRUCTION COST ESTIMATE'!C1375</f>
        <v>CURED IN PLACE SECTIONAL PIPE LINER (27 INCH)</v>
      </c>
      <c r="D1375" s="93" t="str">
        <f>'CONSTRUCTION COST ESTIMATE'!BB1375</f>
        <v>EA</v>
      </c>
      <c r="E1375" s="94">
        <f>'CONSTRUCTION COST ESTIMATE'!BA1375</f>
        <v>0</v>
      </c>
      <c r="F1375" s="220">
        <f>'CONSTRUCTION COST ESTIMATE'!BC1375</f>
        <v>0</v>
      </c>
      <c r="G1375" s="221">
        <f>'CONSTRUCTION COST ESTIMATE'!BD1375</f>
        <v>0</v>
      </c>
      <c r="H1375" s="220"/>
      <c r="I1375" s="220">
        <f t="shared" si="578"/>
        <v>0</v>
      </c>
      <c r="J1375" s="220"/>
      <c r="K1375" s="220">
        <f t="shared" si="579"/>
        <v>0</v>
      </c>
      <c r="L1375" s="220"/>
      <c r="M1375" s="220">
        <f t="shared" si="580"/>
        <v>0</v>
      </c>
      <c r="N1375" s="220"/>
      <c r="O1375" s="220">
        <f t="shared" si="581"/>
        <v>0</v>
      </c>
      <c r="P1375" s="220"/>
      <c r="Q1375" s="220">
        <f t="shared" si="582"/>
        <v>0</v>
      </c>
      <c r="R1375" s="220"/>
      <c r="S1375" s="220">
        <f t="shared" si="583"/>
        <v>0</v>
      </c>
      <c r="T1375" s="220"/>
      <c r="U1375" s="220">
        <f t="shared" si="584"/>
        <v>0</v>
      </c>
      <c r="V1375" s="220"/>
      <c r="W1375" s="220">
        <f t="shared" si="585"/>
        <v>0</v>
      </c>
      <c r="X1375" s="220"/>
      <c r="Y1375" s="220">
        <f t="shared" si="586"/>
        <v>0</v>
      </c>
      <c r="Z1375" s="220"/>
      <c r="AA1375" s="220">
        <f t="shared" si="587"/>
        <v>0</v>
      </c>
      <c r="AC1375" s="222" t="e">
        <f t="shared" si="597"/>
        <v>#DIV/0!</v>
      </c>
      <c r="AD1375" s="220" t="e">
        <f t="shared" si="588"/>
        <v>#NUM!</v>
      </c>
      <c r="AE1375" s="223" t="e">
        <f t="shared" si="589"/>
        <v>#NUM!</v>
      </c>
      <c r="AF1375" s="223" t="e">
        <f t="shared" si="590"/>
        <v>#NUM!</v>
      </c>
      <c r="AG1375" s="222" t="e">
        <f t="shared" si="591"/>
        <v>#NUM!</v>
      </c>
      <c r="AI1375" s="220" t="e">
        <f t="shared" si="592"/>
        <v>#DIV/0!</v>
      </c>
      <c r="AJ1375" s="222" t="e">
        <f t="shared" si="593"/>
        <v>#DIV/0!</v>
      </c>
      <c r="AK1375" s="222" t="e">
        <f t="shared" si="594"/>
        <v>#DIV/0!</v>
      </c>
      <c r="AL1375" s="222" t="e">
        <f t="shared" si="595"/>
        <v>#DIV/0!</v>
      </c>
    </row>
    <row r="1376" spans="1:38" s="88" customFormat="1" ht="30" hidden="1" customHeight="1">
      <c r="A1376" s="88">
        <f>'CONSTRUCTION COST ESTIMATE'!A1376</f>
        <v>0</v>
      </c>
      <c r="B1376" s="91">
        <f>'CONSTRUCTION COST ESTIMATE'!B1376</f>
        <v>690.05200000000002</v>
      </c>
      <c r="C1376" s="92" t="str">
        <f>'CONSTRUCTION COST ESTIMATE'!C1376</f>
        <v>CURED IN PLACE SECTIONAL PIPE LINER (30 INCH)</v>
      </c>
      <c r="D1376" s="93" t="str">
        <f>'CONSTRUCTION COST ESTIMATE'!BB1376</f>
        <v>LF</v>
      </c>
      <c r="E1376" s="94">
        <f>'CONSTRUCTION COST ESTIMATE'!BA1376</f>
        <v>0</v>
      </c>
      <c r="F1376" s="220">
        <f>'CONSTRUCTION COST ESTIMATE'!BC1376</f>
        <v>0</v>
      </c>
      <c r="G1376" s="221">
        <f>'CONSTRUCTION COST ESTIMATE'!BD1376</f>
        <v>0</v>
      </c>
      <c r="H1376" s="220"/>
      <c r="I1376" s="220">
        <f t="shared" si="578"/>
        <v>0</v>
      </c>
      <c r="J1376" s="220"/>
      <c r="K1376" s="220">
        <f t="shared" si="579"/>
        <v>0</v>
      </c>
      <c r="L1376" s="220"/>
      <c r="M1376" s="220">
        <f t="shared" si="580"/>
        <v>0</v>
      </c>
      <c r="N1376" s="220"/>
      <c r="O1376" s="220">
        <f t="shared" si="581"/>
        <v>0</v>
      </c>
      <c r="P1376" s="220"/>
      <c r="Q1376" s="220">
        <f t="shared" si="582"/>
        <v>0</v>
      </c>
      <c r="R1376" s="220"/>
      <c r="S1376" s="220">
        <f t="shared" si="583"/>
        <v>0</v>
      </c>
      <c r="T1376" s="220"/>
      <c r="U1376" s="220">
        <f t="shared" si="584"/>
        <v>0</v>
      </c>
      <c r="V1376" s="220"/>
      <c r="W1376" s="220">
        <f t="shared" si="585"/>
        <v>0</v>
      </c>
      <c r="X1376" s="220"/>
      <c r="Y1376" s="220">
        <f t="shared" si="586"/>
        <v>0</v>
      </c>
      <c r="Z1376" s="220"/>
      <c r="AA1376" s="220">
        <f t="shared" si="587"/>
        <v>0</v>
      </c>
      <c r="AC1376" s="222" t="e">
        <f t="shared" si="597"/>
        <v>#DIV/0!</v>
      </c>
      <c r="AD1376" s="220" t="e">
        <f t="shared" si="588"/>
        <v>#NUM!</v>
      </c>
      <c r="AE1376" s="223" t="e">
        <f t="shared" si="589"/>
        <v>#NUM!</v>
      </c>
      <c r="AF1376" s="223" t="e">
        <f t="shared" si="590"/>
        <v>#NUM!</v>
      </c>
      <c r="AG1376" s="222" t="e">
        <f t="shared" si="591"/>
        <v>#NUM!</v>
      </c>
      <c r="AI1376" s="220" t="e">
        <f t="shared" si="592"/>
        <v>#DIV/0!</v>
      </c>
      <c r="AJ1376" s="222" t="e">
        <f t="shared" si="593"/>
        <v>#DIV/0!</v>
      </c>
      <c r="AK1376" s="222" t="e">
        <f t="shared" si="594"/>
        <v>#DIV/0!</v>
      </c>
      <c r="AL1376" s="222" t="e">
        <f t="shared" si="595"/>
        <v>#DIV/0!</v>
      </c>
    </row>
    <row r="1377" spans="1:38" s="88" customFormat="1" ht="30" hidden="1" customHeight="1">
      <c r="A1377" s="88">
        <f>'CONSTRUCTION COST ESTIMATE'!A1377</f>
        <v>0</v>
      </c>
      <c r="B1377" s="91">
        <f>'CONSTRUCTION COST ESTIMATE'!B1377</f>
        <v>690.053</v>
      </c>
      <c r="C1377" s="92" t="str">
        <f>'CONSTRUCTION COST ESTIMATE'!C1377</f>
        <v>CURED IN PLACE SECTIONAL PIPE LINER (30 INCH)</v>
      </c>
      <c r="D1377" s="93" t="str">
        <f>'CONSTRUCTION COST ESTIMATE'!BB1377</f>
        <v>EA</v>
      </c>
      <c r="E1377" s="94">
        <f>'CONSTRUCTION COST ESTIMATE'!BA1377</f>
        <v>0</v>
      </c>
      <c r="F1377" s="220">
        <f>'CONSTRUCTION COST ESTIMATE'!BC1377</f>
        <v>0</v>
      </c>
      <c r="G1377" s="221">
        <f>'CONSTRUCTION COST ESTIMATE'!BD1377</f>
        <v>0</v>
      </c>
      <c r="H1377" s="220"/>
      <c r="I1377" s="220">
        <f t="shared" si="578"/>
        <v>0</v>
      </c>
      <c r="J1377" s="220"/>
      <c r="K1377" s="220">
        <f t="shared" si="579"/>
        <v>0</v>
      </c>
      <c r="L1377" s="220"/>
      <c r="M1377" s="220">
        <f t="shared" si="580"/>
        <v>0</v>
      </c>
      <c r="N1377" s="220"/>
      <c r="O1377" s="220">
        <f t="shared" si="581"/>
        <v>0</v>
      </c>
      <c r="P1377" s="220"/>
      <c r="Q1377" s="220">
        <f t="shared" si="582"/>
        <v>0</v>
      </c>
      <c r="R1377" s="220"/>
      <c r="S1377" s="220">
        <f t="shared" si="583"/>
        <v>0</v>
      </c>
      <c r="T1377" s="220"/>
      <c r="U1377" s="220">
        <f t="shared" si="584"/>
        <v>0</v>
      </c>
      <c r="V1377" s="220"/>
      <c r="W1377" s="220">
        <f t="shared" si="585"/>
        <v>0</v>
      </c>
      <c r="X1377" s="220"/>
      <c r="Y1377" s="220">
        <f t="shared" si="586"/>
        <v>0</v>
      </c>
      <c r="Z1377" s="220"/>
      <c r="AA1377" s="220">
        <f t="shared" si="587"/>
        <v>0</v>
      </c>
      <c r="AC1377" s="222" t="e">
        <f t="shared" si="597"/>
        <v>#DIV/0!</v>
      </c>
      <c r="AD1377" s="220" t="e">
        <f t="shared" si="588"/>
        <v>#NUM!</v>
      </c>
      <c r="AE1377" s="223" t="e">
        <f t="shared" si="589"/>
        <v>#NUM!</v>
      </c>
      <c r="AF1377" s="223" t="e">
        <f t="shared" si="590"/>
        <v>#NUM!</v>
      </c>
      <c r="AG1377" s="222" t="e">
        <f t="shared" si="591"/>
        <v>#NUM!</v>
      </c>
      <c r="AI1377" s="220" t="e">
        <f t="shared" si="592"/>
        <v>#DIV/0!</v>
      </c>
      <c r="AJ1377" s="222" t="e">
        <f t="shared" si="593"/>
        <v>#DIV/0!</v>
      </c>
      <c r="AK1377" s="222" t="e">
        <f t="shared" si="594"/>
        <v>#DIV/0!</v>
      </c>
      <c r="AL1377" s="222" t="e">
        <f t="shared" si="595"/>
        <v>#DIV/0!</v>
      </c>
    </row>
    <row r="1378" spans="1:38" s="88" customFormat="1" ht="30" hidden="1" customHeight="1">
      <c r="A1378" s="88">
        <f>'CONSTRUCTION COST ESTIMATE'!A1378</f>
        <v>0</v>
      </c>
      <c r="B1378" s="91">
        <f>'CONSTRUCTION COST ESTIMATE'!B1378</f>
        <v>690.05399999999997</v>
      </c>
      <c r="C1378" s="92" t="str">
        <f>'CONSTRUCTION COST ESTIMATE'!C1378</f>
        <v>CURED IN PLACE SECTIONAL PIPE LINER (33 INCH)</v>
      </c>
      <c r="D1378" s="93" t="str">
        <f>'CONSTRUCTION COST ESTIMATE'!BB1378</f>
        <v>LF</v>
      </c>
      <c r="E1378" s="94">
        <f>'CONSTRUCTION COST ESTIMATE'!BA1378</f>
        <v>0</v>
      </c>
      <c r="F1378" s="220">
        <f>'CONSTRUCTION COST ESTIMATE'!BC1378</f>
        <v>0</v>
      </c>
      <c r="G1378" s="221">
        <f>'CONSTRUCTION COST ESTIMATE'!BD1378</f>
        <v>0</v>
      </c>
      <c r="H1378" s="220"/>
      <c r="I1378" s="220">
        <f t="shared" si="578"/>
        <v>0</v>
      </c>
      <c r="J1378" s="220"/>
      <c r="K1378" s="220">
        <f t="shared" si="579"/>
        <v>0</v>
      </c>
      <c r="L1378" s="220"/>
      <c r="M1378" s="220">
        <f t="shared" si="580"/>
        <v>0</v>
      </c>
      <c r="N1378" s="220"/>
      <c r="O1378" s="220">
        <f t="shared" si="581"/>
        <v>0</v>
      </c>
      <c r="P1378" s="220"/>
      <c r="Q1378" s="220">
        <f t="shared" si="582"/>
        <v>0</v>
      </c>
      <c r="R1378" s="220"/>
      <c r="S1378" s="220">
        <f t="shared" si="583"/>
        <v>0</v>
      </c>
      <c r="T1378" s="220"/>
      <c r="U1378" s="220">
        <f t="shared" si="584"/>
        <v>0</v>
      </c>
      <c r="V1378" s="220"/>
      <c r="W1378" s="220">
        <f t="shared" si="585"/>
        <v>0</v>
      </c>
      <c r="X1378" s="220"/>
      <c r="Y1378" s="220">
        <f t="shared" si="586"/>
        <v>0</v>
      </c>
      <c r="Z1378" s="220"/>
      <c r="AA1378" s="220">
        <f t="shared" si="587"/>
        <v>0</v>
      </c>
      <c r="AC1378" s="222" t="e">
        <f t="shared" si="597"/>
        <v>#DIV/0!</v>
      </c>
      <c r="AD1378" s="220" t="e">
        <f t="shared" si="588"/>
        <v>#NUM!</v>
      </c>
      <c r="AE1378" s="223" t="e">
        <f t="shared" si="589"/>
        <v>#NUM!</v>
      </c>
      <c r="AF1378" s="223" t="e">
        <f t="shared" si="590"/>
        <v>#NUM!</v>
      </c>
      <c r="AG1378" s="222" t="e">
        <f t="shared" si="591"/>
        <v>#NUM!</v>
      </c>
      <c r="AI1378" s="220" t="e">
        <f t="shared" si="592"/>
        <v>#DIV/0!</v>
      </c>
      <c r="AJ1378" s="222" t="e">
        <f t="shared" si="593"/>
        <v>#DIV/0!</v>
      </c>
      <c r="AK1378" s="222" t="e">
        <f t="shared" si="594"/>
        <v>#DIV/0!</v>
      </c>
      <c r="AL1378" s="222" t="e">
        <f t="shared" si="595"/>
        <v>#DIV/0!</v>
      </c>
    </row>
    <row r="1379" spans="1:38" s="88" customFormat="1" ht="30" hidden="1" customHeight="1">
      <c r="A1379" s="88">
        <f>'CONSTRUCTION COST ESTIMATE'!A1379</f>
        <v>0</v>
      </c>
      <c r="B1379" s="91">
        <f>'CONSTRUCTION COST ESTIMATE'!B1379</f>
        <v>690.05499999999995</v>
      </c>
      <c r="C1379" s="92" t="str">
        <f>'CONSTRUCTION COST ESTIMATE'!C1379</f>
        <v>CURED IN PLACE SECTIONAL PIPE LINER (33 INCH)</v>
      </c>
      <c r="D1379" s="93" t="str">
        <f>'CONSTRUCTION COST ESTIMATE'!BB1379</f>
        <v>EA</v>
      </c>
      <c r="E1379" s="94">
        <f>'CONSTRUCTION COST ESTIMATE'!BA1379</f>
        <v>0</v>
      </c>
      <c r="F1379" s="220">
        <f>'CONSTRUCTION COST ESTIMATE'!BC1379</f>
        <v>0</v>
      </c>
      <c r="G1379" s="221">
        <f>'CONSTRUCTION COST ESTIMATE'!BD1379</f>
        <v>0</v>
      </c>
      <c r="H1379" s="220"/>
      <c r="I1379" s="220">
        <f t="shared" si="578"/>
        <v>0</v>
      </c>
      <c r="J1379" s="220"/>
      <c r="K1379" s="220">
        <f t="shared" si="579"/>
        <v>0</v>
      </c>
      <c r="L1379" s="220"/>
      <c r="M1379" s="220">
        <f t="shared" si="580"/>
        <v>0</v>
      </c>
      <c r="N1379" s="220"/>
      <c r="O1379" s="220">
        <f t="shared" si="581"/>
        <v>0</v>
      </c>
      <c r="P1379" s="220"/>
      <c r="Q1379" s="220">
        <f t="shared" si="582"/>
        <v>0</v>
      </c>
      <c r="R1379" s="220"/>
      <c r="S1379" s="220">
        <f t="shared" si="583"/>
        <v>0</v>
      </c>
      <c r="T1379" s="220"/>
      <c r="U1379" s="220">
        <f t="shared" si="584"/>
        <v>0</v>
      </c>
      <c r="V1379" s="220"/>
      <c r="W1379" s="220">
        <f t="shared" si="585"/>
        <v>0</v>
      </c>
      <c r="X1379" s="220"/>
      <c r="Y1379" s="220">
        <f t="shared" si="586"/>
        <v>0</v>
      </c>
      <c r="Z1379" s="220"/>
      <c r="AA1379" s="220">
        <f t="shared" si="587"/>
        <v>0</v>
      </c>
      <c r="AC1379" s="222" t="e">
        <f t="shared" si="597"/>
        <v>#DIV/0!</v>
      </c>
      <c r="AD1379" s="220" t="e">
        <f t="shared" si="588"/>
        <v>#NUM!</v>
      </c>
      <c r="AE1379" s="223" t="e">
        <f t="shared" si="589"/>
        <v>#NUM!</v>
      </c>
      <c r="AF1379" s="223" t="e">
        <f t="shared" si="590"/>
        <v>#NUM!</v>
      </c>
      <c r="AG1379" s="222" t="e">
        <f t="shared" si="591"/>
        <v>#NUM!</v>
      </c>
      <c r="AI1379" s="220" t="e">
        <f t="shared" si="592"/>
        <v>#DIV/0!</v>
      </c>
      <c r="AJ1379" s="222" t="e">
        <f t="shared" si="593"/>
        <v>#DIV/0!</v>
      </c>
      <c r="AK1379" s="222" t="e">
        <f t="shared" si="594"/>
        <v>#DIV/0!</v>
      </c>
      <c r="AL1379" s="222" t="e">
        <f t="shared" si="595"/>
        <v>#DIV/0!</v>
      </c>
    </row>
    <row r="1380" spans="1:38" s="88" customFormat="1" ht="30" hidden="1" customHeight="1">
      <c r="A1380" s="88">
        <f>'CONSTRUCTION COST ESTIMATE'!A1380</f>
        <v>0</v>
      </c>
      <c r="B1380" s="91">
        <f>'CONSTRUCTION COST ESTIMATE'!B1380</f>
        <v>690.05600000000004</v>
      </c>
      <c r="C1380" s="92" t="str">
        <f>'CONSTRUCTION COST ESTIMATE'!C1380</f>
        <v>CURED IN PLACE SECTIONAL PIPE LINER (36 INCH)</v>
      </c>
      <c r="D1380" s="93" t="str">
        <f>'CONSTRUCTION COST ESTIMATE'!BB1380</f>
        <v>LF</v>
      </c>
      <c r="E1380" s="94">
        <f>'CONSTRUCTION COST ESTIMATE'!BA1380</f>
        <v>0</v>
      </c>
      <c r="F1380" s="220">
        <f>'CONSTRUCTION COST ESTIMATE'!BC1380</f>
        <v>0</v>
      </c>
      <c r="G1380" s="221">
        <f>'CONSTRUCTION COST ESTIMATE'!BD1380</f>
        <v>0</v>
      </c>
      <c r="H1380" s="220"/>
      <c r="I1380" s="220">
        <f t="shared" si="578"/>
        <v>0</v>
      </c>
      <c r="J1380" s="220"/>
      <c r="K1380" s="220">
        <f t="shared" si="579"/>
        <v>0</v>
      </c>
      <c r="L1380" s="220"/>
      <c r="M1380" s="220">
        <f t="shared" si="580"/>
        <v>0</v>
      </c>
      <c r="N1380" s="220"/>
      <c r="O1380" s="220">
        <f t="shared" si="581"/>
        <v>0</v>
      </c>
      <c r="P1380" s="220"/>
      <c r="Q1380" s="220">
        <f t="shared" si="582"/>
        <v>0</v>
      </c>
      <c r="R1380" s="220"/>
      <c r="S1380" s="220">
        <f t="shared" si="583"/>
        <v>0</v>
      </c>
      <c r="T1380" s="220"/>
      <c r="U1380" s="220">
        <f t="shared" si="584"/>
        <v>0</v>
      </c>
      <c r="V1380" s="220"/>
      <c r="W1380" s="220">
        <f t="shared" si="585"/>
        <v>0</v>
      </c>
      <c r="X1380" s="220"/>
      <c r="Y1380" s="220">
        <f t="shared" si="586"/>
        <v>0</v>
      </c>
      <c r="Z1380" s="220"/>
      <c r="AA1380" s="220">
        <f t="shared" si="587"/>
        <v>0</v>
      </c>
      <c r="AC1380" s="222" t="e">
        <f t="shared" si="597"/>
        <v>#DIV/0!</v>
      </c>
      <c r="AD1380" s="220" t="e">
        <f t="shared" si="588"/>
        <v>#NUM!</v>
      </c>
      <c r="AE1380" s="223" t="e">
        <f t="shared" si="589"/>
        <v>#NUM!</v>
      </c>
      <c r="AF1380" s="223" t="e">
        <f t="shared" si="590"/>
        <v>#NUM!</v>
      </c>
      <c r="AG1380" s="222" t="e">
        <f t="shared" si="591"/>
        <v>#NUM!</v>
      </c>
      <c r="AI1380" s="220" t="e">
        <f t="shared" si="592"/>
        <v>#DIV/0!</v>
      </c>
      <c r="AJ1380" s="222" t="e">
        <f t="shared" si="593"/>
        <v>#DIV/0!</v>
      </c>
      <c r="AK1380" s="222" t="e">
        <f t="shared" si="594"/>
        <v>#DIV/0!</v>
      </c>
      <c r="AL1380" s="222" t="e">
        <f t="shared" si="595"/>
        <v>#DIV/0!</v>
      </c>
    </row>
    <row r="1381" spans="1:38" s="88" customFormat="1" ht="30" hidden="1" customHeight="1">
      <c r="A1381" s="88">
        <f>'CONSTRUCTION COST ESTIMATE'!A1381</f>
        <v>0</v>
      </c>
      <c r="B1381" s="91">
        <f>'CONSTRUCTION COST ESTIMATE'!B1381</f>
        <v>690.05700000000002</v>
      </c>
      <c r="C1381" s="92" t="str">
        <f>'CONSTRUCTION COST ESTIMATE'!C1381</f>
        <v>CURED IN PLACE SECTIONAL PIPE LINER (36 INCH)</v>
      </c>
      <c r="D1381" s="93" t="str">
        <f>'CONSTRUCTION COST ESTIMATE'!BB1381</f>
        <v>EA</v>
      </c>
      <c r="E1381" s="94">
        <f>'CONSTRUCTION COST ESTIMATE'!BA1381</f>
        <v>0</v>
      </c>
      <c r="F1381" s="220">
        <f>'CONSTRUCTION COST ESTIMATE'!BC1381</f>
        <v>0</v>
      </c>
      <c r="G1381" s="221">
        <f>'CONSTRUCTION COST ESTIMATE'!BD1381</f>
        <v>0</v>
      </c>
      <c r="H1381" s="220"/>
      <c r="I1381" s="220">
        <f t="shared" ref="I1381:I1424" si="598">$E1381*H1381</f>
        <v>0</v>
      </c>
      <c r="J1381" s="220"/>
      <c r="K1381" s="220">
        <f t="shared" ref="K1381:K1424" si="599">$E1381*J1381</f>
        <v>0</v>
      </c>
      <c r="L1381" s="220"/>
      <c r="M1381" s="220">
        <f t="shared" ref="M1381:M1424" si="600">$E1381*L1381</f>
        <v>0</v>
      </c>
      <c r="N1381" s="220"/>
      <c r="O1381" s="220">
        <f t="shared" ref="O1381:O1424" si="601">$E1381*N1381</f>
        <v>0</v>
      </c>
      <c r="P1381" s="220"/>
      <c r="Q1381" s="220">
        <f t="shared" ref="Q1381:Q1424" si="602">$E1381*P1381</f>
        <v>0</v>
      </c>
      <c r="R1381" s="220"/>
      <c r="S1381" s="220">
        <f t="shared" ref="S1381:S1424" si="603">$E1381*R1381</f>
        <v>0</v>
      </c>
      <c r="T1381" s="220"/>
      <c r="U1381" s="220">
        <f t="shared" ref="U1381:U1424" si="604">$E1381*T1381</f>
        <v>0</v>
      </c>
      <c r="V1381" s="220"/>
      <c r="W1381" s="220">
        <f t="shared" ref="W1381:W1424" si="605">$E1381*V1381</f>
        <v>0</v>
      </c>
      <c r="X1381" s="220"/>
      <c r="Y1381" s="220">
        <f t="shared" ref="Y1381:Y1424" si="606">$E1381*X1381</f>
        <v>0</v>
      </c>
      <c r="Z1381" s="220"/>
      <c r="AA1381" s="220">
        <f t="shared" ref="AA1381:AA1424" si="607">$E1381*Z1381</f>
        <v>0</v>
      </c>
      <c r="AC1381" s="222" t="e">
        <f t="shared" si="597"/>
        <v>#DIV/0!</v>
      </c>
      <c r="AD1381" s="220" t="e">
        <f t="shared" ref="AD1381:AD1424" si="608">MEDIAN(H1381,J1381,L1381,N1381,P1381,R1381,T1381,V1381,X1381,Z1381)</f>
        <v>#NUM!</v>
      </c>
      <c r="AE1381" s="223" t="e">
        <f t="shared" ref="AE1381:AE1424" si="609">IF(H1381&gt;AD1381,"X","")</f>
        <v>#NUM!</v>
      </c>
      <c r="AF1381" s="223" t="e">
        <f t="shared" ref="AF1381:AF1424" si="610">IF(H1381&lt;AD1381,"X","")</f>
        <v>#NUM!</v>
      </c>
      <c r="AG1381" s="222" t="e">
        <f t="shared" ref="AG1381:AG1424" si="611">H1381/AD1381</f>
        <v>#NUM!</v>
      </c>
      <c r="AI1381" s="220" t="e">
        <f t="shared" ref="AI1381:AI1424" si="612">AVERAGE(H1381,J1381,L1381,N1381,P1381,R1381,T1381,V1381,X1381,Z1381)</f>
        <v>#DIV/0!</v>
      </c>
      <c r="AJ1381" s="222" t="e">
        <f t="shared" ref="AJ1381:AJ1424" si="613">AI1381/F1381</f>
        <v>#DIV/0!</v>
      </c>
      <c r="AK1381" s="222" t="e">
        <f t="shared" ref="AK1381:AK1424" si="614">H1381/F1381</f>
        <v>#DIV/0!</v>
      </c>
      <c r="AL1381" s="222" t="e">
        <f t="shared" ref="AL1381:AL1424" si="615">H1381/AI1381</f>
        <v>#DIV/0!</v>
      </c>
    </row>
    <row r="1382" spans="1:38" s="88" customFormat="1" ht="30" hidden="1" customHeight="1">
      <c r="A1382" s="88">
        <f>'CONSTRUCTION COST ESTIMATE'!A1382</f>
        <v>0</v>
      </c>
      <c r="B1382" s="91">
        <f>'CONSTRUCTION COST ESTIMATE'!B1382</f>
        <v>690.05799999999999</v>
      </c>
      <c r="C1382" s="92" t="str">
        <f>'CONSTRUCTION COST ESTIMATE'!C1382</f>
        <v>CURED IN PLACE SECTIONAL PIPE LINER (39 INCH)</v>
      </c>
      <c r="D1382" s="93" t="str">
        <f>'CONSTRUCTION COST ESTIMATE'!BB1382</f>
        <v>LF</v>
      </c>
      <c r="E1382" s="94">
        <f>'CONSTRUCTION COST ESTIMATE'!BA1382</f>
        <v>0</v>
      </c>
      <c r="F1382" s="220">
        <f>'CONSTRUCTION COST ESTIMATE'!BC1382</f>
        <v>0</v>
      </c>
      <c r="G1382" s="221">
        <f>'CONSTRUCTION COST ESTIMATE'!BD1382</f>
        <v>0</v>
      </c>
      <c r="H1382" s="220"/>
      <c r="I1382" s="220">
        <f t="shared" si="598"/>
        <v>0</v>
      </c>
      <c r="J1382" s="220"/>
      <c r="K1382" s="220">
        <f t="shared" si="599"/>
        <v>0</v>
      </c>
      <c r="L1382" s="220"/>
      <c r="M1382" s="220">
        <f t="shared" si="600"/>
        <v>0</v>
      </c>
      <c r="N1382" s="220"/>
      <c r="O1382" s="220">
        <f t="shared" si="601"/>
        <v>0</v>
      </c>
      <c r="P1382" s="220"/>
      <c r="Q1382" s="220">
        <f t="shared" si="602"/>
        <v>0</v>
      </c>
      <c r="R1382" s="220"/>
      <c r="S1382" s="220">
        <f t="shared" si="603"/>
        <v>0</v>
      </c>
      <c r="T1382" s="220"/>
      <c r="U1382" s="220">
        <f t="shared" si="604"/>
        <v>0</v>
      </c>
      <c r="V1382" s="220"/>
      <c r="W1382" s="220">
        <f t="shared" si="605"/>
        <v>0</v>
      </c>
      <c r="X1382" s="220"/>
      <c r="Y1382" s="220">
        <f t="shared" si="606"/>
        <v>0</v>
      </c>
      <c r="Z1382" s="220"/>
      <c r="AA1382" s="220">
        <f t="shared" si="607"/>
        <v>0</v>
      </c>
      <c r="AC1382" s="222" t="e">
        <f t="shared" si="597"/>
        <v>#DIV/0!</v>
      </c>
      <c r="AD1382" s="220" t="e">
        <f t="shared" si="608"/>
        <v>#NUM!</v>
      </c>
      <c r="AE1382" s="223" t="e">
        <f t="shared" si="609"/>
        <v>#NUM!</v>
      </c>
      <c r="AF1382" s="223" t="e">
        <f t="shared" si="610"/>
        <v>#NUM!</v>
      </c>
      <c r="AG1382" s="222" t="e">
        <f t="shared" si="611"/>
        <v>#NUM!</v>
      </c>
      <c r="AI1382" s="220" t="e">
        <f t="shared" si="612"/>
        <v>#DIV/0!</v>
      </c>
      <c r="AJ1382" s="222" t="e">
        <f t="shared" si="613"/>
        <v>#DIV/0!</v>
      </c>
      <c r="AK1382" s="222" t="e">
        <f t="shared" si="614"/>
        <v>#DIV/0!</v>
      </c>
      <c r="AL1382" s="222" t="e">
        <f t="shared" si="615"/>
        <v>#DIV/0!</v>
      </c>
    </row>
    <row r="1383" spans="1:38" s="88" customFormat="1" ht="30" hidden="1" customHeight="1">
      <c r="A1383" s="88">
        <f>'CONSTRUCTION COST ESTIMATE'!A1383</f>
        <v>0</v>
      </c>
      <c r="B1383" s="91">
        <f>'CONSTRUCTION COST ESTIMATE'!B1383</f>
        <v>690.05899999999997</v>
      </c>
      <c r="C1383" s="92" t="str">
        <f>'CONSTRUCTION COST ESTIMATE'!C1383</f>
        <v>CURED IN PLACE SECTIONAL PIPE LINER (39 INCH)</v>
      </c>
      <c r="D1383" s="93" t="str">
        <f>'CONSTRUCTION COST ESTIMATE'!BB1383</f>
        <v>EA</v>
      </c>
      <c r="E1383" s="94">
        <f>'CONSTRUCTION COST ESTIMATE'!BA1383</f>
        <v>0</v>
      </c>
      <c r="F1383" s="220">
        <f>'CONSTRUCTION COST ESTIMATE'!BC1383</f>
        <v>0</v>
      </c>
      <c r="G1383" s="221">
        <f>'CONSTRUCTION COST ESTIMATE'!BD1383</f>
        <v>0</v>
      </c>
      <c r="H1383" s="220"/>
      <c r="I1383" s="220">
        <f t="shared" si="598"/>
        <v>0</v>
      </c>
      <c r="J1383" s="220"/>
      <c r="K1383" s="220">
        <f t="shared" si="599"/>
        <v>0</v>
      </c>
      <c r="L1383" s="220"/>
      <c r="M1383" s="220">
        <f t="shared" si="600"/>
        <v>0</v>
      </c>
      <c r="N1383" s="220"/>
      <c r="O1383" s="220">
        <f t="shared" si="601"/>
        <v>0</v>
      </c>
      <c r="P1383" s="220"/>
      <c r="Q1383" s="220">
        <f t="shared" si="602"/>
        <v>0</v>
      </c>
      <c r="R1383" s="220"/>
      <c r="S1383" s="220">
        <f t="shared" si="603"/>
        <v>0</v>
      </c>
      <c r="T1383" s="220"/>
      <c r="U1383" s="220">
        <f t="shared" si="604"/>
        <v>0</v>
      </c>
      <c r="V1383" s="220"/>
      <c r="W1383" s="220">
        <f t="shared" si="605"/>
        <v>0</v>
      </c>
      <c r="X1383" s="220"/>
      <c r="Y1383" s="220">
        <f t="shared" si="606"/>
        <v>0</v>
      </c>
      <c r="Z1383" s="220"/>
      <c r="AA1383" s="220">
        <f t="shared" si="607"/>
        <v>0</v>
      </c>
      <c r="AC1383" s="222" t="e">
        <f t="shared" si="597"/>
        <v>#DIV/0!</v>
      </c>
      <c r="AD1383" s="220" t="e">
        <f t="shared" si="608"/>
        <v>#NUM!</v>
      </c>
      <c r="AE1383" s="223" t="e">
        <f t="shared" si="609"/>
        <v>#NUM!</v>
      </c>
      <c r="AF1383" s="223" t="e">
        <f t="shared" si="610"/>
        <v>#NUM!</v>
      </c>
      <c r="AG1383" s="222" t="e">
        <f t="shared" si="611"/>
        <v>#NUM!</v>
      </c>
      <c r="AI1383" s="220" t="e">
        <f t="shared" si="612"/>
        <v>#DIV/0!</v>
      </c>
      <c r="AJ1383" s="222" t="e">
        <f t="shared" si="613"/>
        <v>#DIV/0!</v>
      </c>
      <c r="AK1383" s="222" t="e">
        <f t="shared" si="614"/>
        <v>#DIV/0!</v>
      </c>
      <c r="AL1383" s="222" t="e">
        <f t="shared" si="615"/>
        <v>#DIV/0!</v>
      </c>
    </row>
    <row r="1384" spans="1:38" s="88" customFormat="1" ht="30" hidden="1" customHeight="1">
      <c r="A1384" s="88">
        <f>'CONSTRUCTION COST ESTIMATE'!A1384</f>
        <v>0</v>
      </c>
      <c r="B1384" s="91">
        <f>'CONSTRUCTION COST ESTIMATE'!B1384</f>
        <v>690.06</v>
      </c>
      <c r="C1384" s="92" t="str">
        <f>'CONSTRUCTION COST ESTIMATE'!C1384</f>
        <v>CURED IN PLACE SECTIONAL PIPE LINER (42 INCH)</v>
      </c>
      <c r="D1384" s="93" t="str">
        <f>'CONSTRUCTION COST ESTIMATE'!BB1384</f>
        <v>LF</v>
      </c>
      <c r="E1384" s="94">
        <f>'CONSTRUCTION COST ESTIMATE'!BA1384</f>
        <v>0</v>
      </c>
      <c r="F1384" s="220">
        <f>'CONSTRUCTION COST ESTIMATE'!BC1384</f>
        <v>0</v>
      </c>
      <c r="G1384" s="221">
        <f>'CONSTRUCTION COST ESTIMATE'!BD1384</f>
        <v>0</v>
      </c>
      <c r="H1384" s="220"/>
      <c r="I1384" s="220">
        <f t="shared" si="598"/>
        <v>0</v>
      </c>
      <c r="J1384" s="220"/>
      <c r="K1384" s="220">
        <f t="shared" si="599"/>
        <v>0</v>
      </c>
      <c r="L1384" s="220"/>
      <c r="M1384" s="220">
        <f t="shared" si="600"/>
        <v>0</v>
      </c>
      <c r="N1384" s="220"/>
      <c r="O1384" s="220">
        <f t="shared" si="601"/>
        <v>0</v>
      </c>
      <c r="P1384" s="220"/>
      <c r="Q1384" s="220">
        <f t="shared" si="602"/>
        <v>0</v>
      </c>
      <c r="R1384" s="220"/>
      <c r="S1384" s="220">
        <f t="shared" si="603"/>
        <v>0</v>
      </c>
      <c r="T1384" s="220"/>
      <c r="U1384" s="220">
        <f t="shared" si="604"/>
        <v>0</v>
      </c>
      <c r="V1384" s="220"/>
      <c r="W1384" s="220">
        <f t="shared" si="605"/>
        <v>0</v>
      </c>
      <c r="X1384" s="220"/>
      <c r="Y1384" s="220">
        <f t="shared" si="606"/>
        <v>0</v>
      </c>
      <c r="Z1384" s="220"/>
      <c r="AA1384" s="220">
        <f t="shared" si="607"/>
        <v>0</v>
      </c>
      <c r="AC1384" s="222" t="e">
        <f t="shared" si="597"/>
        <v>#DIV/0!</v>
      </c>
      <c r="AD1384" s="220" t="e">
        <f t="shared" si="608"/>
        <v>#NUM!</v>
      </c>
      <c r="AE1384" s="223" t="e">
        <f t="shared" si="609"/>
        <v>#NUM!</v>
      </c>
      <c r="AF1384" s="223" t="e">
        <f t="shared" si="610"/>
        <v>#NUM!</v>
      </c>
      <c r="AG1384" s="222" t="e">
        <f t="shared" si="611"/>
        <v>#NUM!</v>
      </c>
      <c r="AI1384" s="220" t="e">
        <f t="shared" si="612"/>
        <v>#DIV/0!</v>
      </c>
      <c r="AJ1384" s="222" t="e">
        <f t="shared" si="613"/>
        <v>#DIV/0!</v>
      </c>
      <c r="AK1384" s="222" t="e">
        <f t="shared" si="614"/>
        <v>#DIV/0!</v>
      </c>
      <c r="AL1384" s="222" t="e">
        <f t="shared" si="615"/>
        <v>#DIV/0!</v>
      </c>
    </row>
    <row r="1385" spans="1:38" s="88" customFormat="1" ht="30" hidden="1" customHeight="1">
      <c r="A1385" s="88">
        <f>'CONSTRUCTION COST ESTIMATE'!A1385</f>
        <v>0</v>
      </c>
      <c r="B1385" s="91">
        <f>'CONSTRUCTION COST ESTIMATE'!B1385</f>
        <v>690.06100000000004</v>
      </c>
      <c r="C1385" s="92" t="str">
        <f>'CONSTRUCTION COST ESTIMATE'!C1385</f>
        <v>CURED IN PLACE SECTIONAL PIPE LINER (42 INCH)</v>
      </c>
      <c r="D1385" s="93" t="str">
        <f>'CONSTRUCTION COST ESTIMATE'!BB1385</f>
        <v>EA</v>
      </c>
      <c r="E1385" s="94">
        <f>'CONSTRUCTION COST ESTIMATE'!BA1385</f>
        <v>0</v>
      </c>
      <c r="F1385" s="220">
        <f>'CONSTRUCTION COST ESTIMATE'!BC1385</f>
        <v>0</v>
      </c>
      <c r="G1385" s="221">
        <f>'CONSTRUCTION COST ESTIMATE'!BD1385</f>
        <v>0</v>
      </c>
      <c r="H1385" s="220"/>
      <c r="I1385" s="220">
        <f t="shared" si="598"/>
        <v>0</v>
      </c>
      <c r="J1385" s="220"/>
      <c r="K1385" s="220">
        <f t="shared" si="599"/>
        <v>0</v>
      </c>
      <c r="L1385" s="220"/>
      <c r="M1385" s="220">
        <f t="shared" si="600"/>
        <v>0</v>
      </c>
      <c r="N1385" s="220"/>
      <c r="O1385" s="220">
        <f t="shared" si="601"/>
        <v>0</v>
      </c>
      <c r="P1385" s="220"/>
      <c r="Q1385" s="220">
        <f t="shared" si="602"/>
        <v>0</v>
      </c>
      <c r="R1385" s="220"/>
      <c r="S1385" s="220">
        <f t="shared" si="603"/>
        <v>0</v>
      </c>
      <c r="T1385" s="220"/>
      <c r="U1385" s="220">
        <f t="shared" si="604"/>
        <v>0</v>
      </c>
      <c r="V1385" s="220"/>
      <c r="W1385" s="220">
        <f t="shared" si="605"/>
        <v>0</v>
      </c>
      <c r="X1385" s="220"/>
      <c r="Y1385" s="220">
        <f t="shared" si="606"/>
        <v>0</v>
      </c>
      <c r="Z1385" s="220"/>
      <c r="AA1385" s="220">
        <f t="shared" si="607"/>
        <v>0</v>
      </c>
      <c r="AC1385" s="222" t="e">
        <f t="shared" si="597"/>
        <v>#DIV/0!</v>
      </c>
      <c r="AD1385" s="220" t="e">
        <f t="shared" si="608"/>
        <v>#NUM!</v>
      </c>
      <c r="AE1385" s="223" t="e">
        <f t="shared" si="609"/>
        <v>#NUM!</v>
      </c>
      <c r="AF1385" s="223" t="e">
        <f t="shared" si="610"/>
        <v>#NUM!</v>
      </c>
      <c r="AG1385" s="222" t="e">
        <f t="shared" si="611"/>
        <v>#NUM!</v>
      </c>
      <c r="AI1385" s="220" t="e">
        <f t="shared" si="612"/>
        <v>#DIV/0!</v>
      </c>
      <c r="AJ1385" s="222" t="e">
        <f t="shared" si="613"/>
        <v>#DIV/0!</v>
      </c>
      <c r="AK1385" s="222" t="e">
        <f t="shared" si="614"/>
        <v>#DIV/0!</v>
      </c>
      <c r="AL1385" s="222" t="e">
        <f t="shared" si="615"/>
        <v>#DIV/0!</v>
      </c>
    </row>
    <row r="1386" spans="1:38" s="88" customFormat="1" ht="30" hidden="1" customHeight="1">
      <c r="A1386" s="88">
        <f>'CONSTRUCTION COST ESTIMATE'!A1386</f>
        <v>0</v>
      </c>
      <c r="B1386" s="91">
        <f>'CONSTRUCTION COST ESTIMATE'!B1386</f>
        <v>690.06200000000001</v>
      </c>
      <c r="C1386" s="92" t="str">
        <f>'CONSTRUCTION COST ESTIMATE'!C1386</f>
        <v>CURED IN PLACE SECTIONAL PIPE LINER (48 INCH)</v>
      </c>
      <c r="D1386" s="93" t="str">
        <f>'CONSTRUCTION COST ESTIMATE'!BB1386</f>
        <v>LF</v>
      </c>
      <c r="E1386" s="94">
        <f>'CONSTRUCTION COST ESTIMATE'!BA1386</f>
        <v>0</v>
      </c>
      <c r="F1386" s="220">
        <f>'CONSTRUCTION COST ESTIMATE'!BC1386</f>
        <v>0</v>
      </c>
      <c r="G1386" s="221">
        <f>'CONSTRUCTION COST ESTIMATE'!BD1386</f>
        <v>0</v>
      </c>
      <c r="H1386" s="220"/>
      <c r="I1386" s="220">
        <f t="shared" si="598"/>
        <v>0</v>
      </c>
      <c r="J1386" s="220"/>
      <c r="K1386" s="220">
        <f t="shared" si="599"/>
        <v>0</v>
      </c>
      <c r="L1386" s="220"/>
      <c r="M1386" s="220">
        <f t="shared" si="600"/>
        <v>0</v>
      </c>
      <c r="N1386" s="220"/>
      <c r="O1386" s="220">
        <f t="shared" si="601"/>
        <v>0</v>
      </c>
      <c r="P1386" s="220"/>
      <c r="Q1386" s="220">
        <f t="shared" si="602"/>
        <v>0</v>
      </c>
      <c r="R1386" s="220"/>
      <c r="S1386" s="220">
        <f t="shared" si="603"/>
        <v>0</v>
      </c>
      <c r="T1386" s="220"/>
      <c r="U1386" s="220">
        <f t="shared" si="604"/>
        <v>0</v>
      </c>
      <c r="V1386" s="220"/>
      <c r="W1386" s="220">
        <f t="shared" si="605"/>
        <v>0</v>
      </c>
      <c r="X1386" s="220"/>
      <c r="Y1386" s="220">
        <f t="shared" si="606"/>
        <v>0</v>
      </c>
      <c r="Z1386" s="220"/>
      <c r="AA1386" s="220">
        <f t="shared" si="607"/>
        <v>0</v>
      </c>
      <c r="AC1386" s="222" t="e">
        <f t="shared" si="597"/>
        <v>#DIV/0!</v>
      </c>
      <c r="AD1386" s="220" t="e">
        <f t="shared" si="608"/>
        <v>#NUM!</v>
      </c>
      <c r="AE1386" s="223" t="e">
        <f t="shared" si="609"/>
        <v>#NUM!</v>
      </c>
      <c r="AF1386" s="223" t="e">
        <f t="shared" si="610"/>
        <v>#NUM!</v>
      </c>
      <c r="AG1386" s="222" t="e">
        <f t="shared" si="611"/>
        <v>#NUM!</v>
      </c>
      <c r="AI1386" s="220" t="e">
        <f t="shared" si="612"/>
        <v>#DIV/0!</v>
      </c>
      <c r="AJ1386" s="222" t="e">
        <f t="shared" si="613"/>
        <v>#DIV/0!</v>
      </c>
      <c r="AK1386" s="222" t="e">
        <f t="shared" si="614"/>
        <v>#DIV/0!</v>
      </c>
      <c r="AL1386" s="222" t="e">
        <f t="shared" si="615"/>
        <v>#DIV/0!</v>
      </c>
    </row>
    <row r="1387" spans="1:38" s="88" customFormat="1" ht="30" hidden="1" customHeight="1">
      <c r="A1387" s="88">
        <f>'CONSTRUCTION COST ESTIMATE'!A1387</f>
        <v>0</v>
      </c>
      <c r="B1387" s="91">
        <f>'CONSTRUCTION COST ESTIMATE'!B1387</f>
        <v>690.06299999999999</v>
      </c>
      <c r="C1387" s="92" t="str">
        <f>'CONSTRUCTION COST ESTIMATE'!C1387</f>
        <v>CURED IN PLACE SECTIONAL PIPE LINER (48 INCH)</v>
      </c>
      <c r="D1387" s="93" t="str">
        <f>'CONSTRUCTION COST ESTIMATE'!BB1387</f>
        <v>EA</v>
      </c>
      <c r="E1387" s="94">
        <f>'CONSTRUCTION COST ESTIMATE'!BA1387</f>
        <v>0</v>
      </c>
      <c r="F1387" s="220">
        <f>'CONSTRUCTION COST ESTIMATE'!BC1387</f>
        <v>0</v>
      </c>
      <c r="G1387" s="221">
        <f>'CONSTRUCTION COST ESTIMATE'!BD1387</f>
        <v>0</v>
      </c>
      <c r="H1387" s="220"/>
      <c r="I1387" s="220">
        <f t="shared" si="598"/>
        <v>0</v>
      </c>
      <c r="J1387" s="220"/>
      <c r="K1387" s="220">
        <f t="shared" si="599"/>
        <v>0</v>
      </c>
      <c r="L1387" s="220"/>
      <c r="M1387" s="220">
        <f t="shared" si="600"/>
        <v>0</v>
      </c>
      <c r="N1387" s="220"/>
      <c r="O1387" s="220">
        <f t="shared" si="601"/>
        <v>0</v>
      </c>
      <c r="P1387" s="220"/>
      <c r="Q1387" s="220">
        <f t="shared" si="602"/>
        <v>0</v>
      </c>
      <c r="R1387" s="220"/>
      <c r="S1387" s="220">
        <f t="shared" si="603"/>
        <v>0</v>
      </c>
      <c r="T1387" s="220"/>
      <c r="U1387" s="220">
        <f t="shared" si="604"/>
        <v>0</v>
      </c>
      <c r="V1387" s="220"/>
      <c r="W1387" s="220">
        <f t="shared" si="605"/>
        <v>0</v>
      </c>
      <c r="X1387" s="220"/>
      <c r="Y1387" s="220">
        <f t="shared" si="606"/>
        <v>0</v>
      </c>
      <c r="Z1387" s="220"/>
      <c r="AA1387" s="220">
        <f t="shared" si="607"/>
        <v>0</v>
      </c>
      <c r="AC1387" s="222" t="e">
        <f t="shared" si="597"/>
        <v>#DIV/0!</v>
      </c>
      <c r="AD1387" s="220" t="e">
        <f t="shared" si="608"/>
        <v>#NUM!</v>
      </c>
      <c r="AE1387" s="223" t="e">
        <f t="shared" si="609"/>
        <v>#NUM!</v>
      </c>
      <c r="AF1387" s="223" t="e">
        <f t="shared" si="610"/>
        <v>#NUM!</v>
      </c>
      <c r="AG1387" s="222" t="e">
        <f t="shared" si="611"/>
        <v>#NUM!</v>
      </c>
      <c r="AI1387" s="220" t="e">
        <f t="shared" si="612"/>
        <v>#DIV/0!</v>
      </c>
      <c r="AJ1387" s="222" t="e">
        <f t="shared" si="613"/>
        <v>#DIV/0!</v>
      </c>
      <c r="AK1387" s="222" t="e">
        <f t="shared" si="614"/>
        <v>#DIV/0!</v>
      </c>
      <c r="AL1387" s="222" t="e">
        <f t="shared" si="615"/>
        <v>#DIV/0!</v>
      </c>
    </row>
    <row r="1388" spans="1:38" s="88" customFormat="1" ht="30" hidden="1" customHeight="1">
      <c r="A1388" s="88">
        <f>'CONSTRUCTION COST ESTIMATE'!A1388</f>
        <v>0</v>
      </c>
      <c r="B1388" s="91">
        <f>'CONSTRUCTION COST ESTIMATE'!B1388</f>
        <v>690.06399999999996</v>
      </c>
      <c r="C1388" s="92" t="str">
        <f>'CONSTRUCTION COST ESTIMATE'!C1388</f>
        <v>CURED IN PLACE SECTIONAL PIPE LINER (54 INCH)</v>
      </c>
      <c r="D1388" s="93" t="str">
        <f>'CONSTRUCTION COST ESTIMATE'!BB1388</f>
        <v>LF</v>
      </c>
      <c r="E1388" s="94">
        <f>'CONSTRUCTION COST ESTIMATE'!BA1388</f>
        <v>0</v>
      </c>
      <c r="F1388" s="220">
        <f>'CONSTRUCTION COST ESTIMATE'!BC1388</f>
        <v>0</v>
      </c>
      <c r="G1388" s="221">
        <f>'CONSTRUCTION COST ESTIMATE'!BD1388</f>
        <v>0</v>
      </c>
      <c r="H1388" s="220"/>
      <c r="I1388" s="220">
        <f t="shared" si="598"/>
        <v>0</v>
      </c>
      <c r="J1388" s="220"/>
      <c r="K1388" s="220">
        <f t="shared" si="599"/>
        <v>0</v>
      </c>
      <c r="L1388" s="220"/>
      <c r="M1388" s="220">
        <f t="shared" si="600"/>
        <v>0</v>
      </c>
      <c r="N1388" s="220"/>
      <c r="O1388" s="220">
        <f t="shared" si="601"/>
        <v>0</v>
      </c>
      <c r="P1388" s="220"/>
      <c r="Q1388" s="220">
        <f t="shared" si="602"/>
        <v>0</v>
      </c>
      <c r="R1388" s="220"/>
      <c r="S1388" s="220">
        <f t="shared" si="603"/>
        <v>0</v>
      </c>
      <c r="T1388" s="220"/>
      <c r="U1388" s="220">
        <f t="shared" si="604"/>
        <v>0</v>
      </c>
      <c r="V1388" s="220"/>
      <c r="W1388" s="220">
        <f t="shared" si="605"/>
        <v>0</v>
      </c>
      <c r="X1388" s="220"/>
      <c r="Y1388" s="220">
        <f t="shared" si="606"/>
        <v>0</v>
      </c>
      <c r="Z1388" s="220"/>
      <c r="AA1388" s="220">
        <f t="shared" si="607"/>
        <v>0</v>
      </c>
      <c r="AC1388" s="222" t="e">
        <f t="shared" ref="AC1388:AC1419" si="616">I1388/$I$1460</f>
        <v>#DIV/0!</v>
      </c>
      <c r="AD1388" s="220" t="e">
        <f t="shared" si="608"/>
        <v>#NUM!</v>
      </c>
      <c r="AE1388" s="223" t="e">
        <f t="shared" si="609"/>
        <v>#NUM!</v>
      </c>
      <c r="AF1388" s="223" t="e">
        <f t="shared" si="610"/>
        <v>#NUM!</v>
      </c>
      <c r="AG1388" s="222" t="e">
        <f t="shared" si="611"/>
        <v>#NUM!</v>
      </c>
      <c r="AI1388" s="220" t="e">
        <f t="shared" si="612"/>
        <v>#DIV/0!</v>
      </c>
      <c r="AJ1388" s="222" t="e">
        <f t="shared" si="613"/>
        <v>#DIV/0!</v>
      </c>
      <c r="AK1388" s="222" t="e">
        <f t="shared" si="614"/>
        <v>#DIV/0!</v>
      </c>
      <c r="AL1388" s="222" t="e">
        <f t="shared" si="615"/>
        <v>#DIV/0!</v>
      </c>
    </row>
    <row r="1389" spans="1:38" s="88" customFormat="1" ht="30" hidden="1" customHeight="1">
      <c r="A1389" s="88">
        <f>'CONSTRUCTION COST ESTIMATE'!A1389</f>
        <v>0</v>
      </c>
      <c r="B1389" s="91">
        <f>'CONSTRUCTION COST ESTIMATE'!B1389</f>
        <v>690.06500000000005</v>
      </c>
      <c r="C1389" s="92" t="str">
        <f>'CONSTRUCTION COST ESTIMATE'!C1389</f>
        <v>CURED IN PLACE SECTIONAL PIPE LINER (54 INCH)</v>
      </c>
      <c r="D1389" s="93" t="str">
        <f>'CONSTRUCTION COST ESTIMATE'!BB1389</f>
        <v>EA</v>
      </c>
      <c r="E1389" s="94">
        <f>'CONSTRUCTION COST ESTIMATE'!BA1389</f>
        <v>0</v>
      </c>
      <c r="F1389" s="220">
        <f>'CONSTRUCTION COST ESTIMATE'!BC1389</f>
        <v>0</v>
      </c>
      <c r="G1389" s="221">
        <f>'CONSTRUCTION COST ESTIMATE'!BD1389</f>
        <v>0</v>
      </c>
      <c r="H1389" s="220"/>
      <c r="I1389" s="220">
        <f t="shared" si="598"/>
        <v>0</v>
      </c>
      <c r="J1389" s="220"/>
      <c r="K1389" s="220">
        <f t="shared" si="599"/>
        <v>0</v>
      </c>
      <c r="L1389" s="220"/>
      <c r="M1389" s="220">
        <f t="shared" si="600"/>
        <v>0</v>
      </c>
      <c r="N1389" s="220"/>
      <c r="O1389" s="220">
        <f t="shared" si="601"/>
        <v>0</v>
      </c>
      <c r="P1389" s="220"/>
      <c r="Q1389" s="220">
        <f t="shared" si="602"/>
        <v>0</v>
      </c>
      <c r="R1389" s="220"/>
      <c r="S1389" s="220">
        <f t="shared" si="603"/>
        <v>0</v>
      </c>
      <c r="T1389" s="220"/>
      <c r="U1389" s="220">
        <f t="shared" si="604"/>
        <v>0</v>
      </c>
      <c r="V1389" s="220"/>
      <c r="W1389" s="220">
        <f t="shared" si="605"/>
        <v>0</v>
      </c>
      <c r="X1389" s="220"/>
      <c r="Y1389" s="220">
        <f t="shared" si="606"/>
        <v>0</v>
      </c>
      <c r="Z1389" s="220"/>
      <c r="AA1389" s="220">
        <f t="shared" si="607"/>
        <v>0</v>
      </c>
      <c r="AC1389" s="222" t="e">
        <f t="shared" si="616"/>
        <v>#DIV/0!</v>
      </c>
      <c r="AD1389" s="220" t="e">
        <f t="shared" si="608"/>
        <v>#NUM!</v>
      </c>
      <c r="AE1389" s="223" t="e">
        <f t="shared" si="609"/>
        <v>#NUM!</v>
      </c>
      <c r="AF1389" s="223" t="e">
        <f t="shared" si="610"/>
        <v>#NUM!</v>
      </c>
      <c r="AG1389" s="222" t="e">
        <f t="shared" si="611"/>
        <v>#NUM!</v>
      </c>
      <c r="AI1389" s="220" t="e">
        <f t="shared" si="612"/>
        <v>#DIV/0!</v>
      </c>
      <c r="AJ1389" s="222" t="e">
        <f t="shared" si="613"/>
        <v>#DIV/0!</v>
      </c>
      <c r="AK1389" s="222" t="e">
        <f t="shared" si="614"/>
        <v>#DIV/0!</v>
      </c>
      <c r="AL1389" s="222" t="e">
        <f t="shared" si="615"/>
        <v>#DIV/0!</v>
      </c>
    </row>
    <row r="1390" spans="1:38" s="88" customFormat="1" ht="30" hidden="1" customHeight="1">
      <c r="A1390" s="88">
        <f>'CONSTRUCTION COST ESTIMATE'!A1390</f>
        <v>0</v>
      </c>
      <c r="B1390" s="91">
        <f>'CONSTRUCTION COST ESTIMATE'!B1390</f>
        <v>690.06600000000003</v>
      </c>
      <c r="C1390" s="92" t="str">
        <f>'CONSTRUCTION COST ESTIMATE'!C1390</f>
        <v>CURED IN PLACE SECTIONAL PIPE LINER (60 INCH)</v>
      </c>
      <c r="D1390" s="93" t="str">
        <f>'CONSTRUCTION COST ESTIMATE'!BB1390</f>
        <v>LF</v>
      </c>
      <c r="E1390" s="94">
        <f>'CONSTRUCTION COST ESTIMATE'!BA1390</f>
        <v>0</v>
      </c>
      <c r="F1390" s="220">
        <f>'CONSTRUCTION COST ESTIMATE'!BC1390</f>
        <v>0</v>
      </c>
      <c r="G1390" s="221">
        <f>'CONSTRUCTION COST ESTIMATE'!BD1390</f>
        <v>0</v>
      </c>
      <c r="H1390" s="220"/>
      <c r="I1390" s="220">
        <f t="shared" si="598"/>
        <v>0</v>
      </c>
      <c r="J1390" s="220"/>
      <c r="K1390" s="220">
        <f t="shared" si="599"/>
        <v>0</v>
      </c>
      <c r="L1390" s="220"/>
      <c r="M1390" s="220">
        <f t="shared" si="600"/>
        <v>0</v>
      </c>
      <c r="N1390" s="220"/>
      <c r="O1390" s="220">
        <f t="shared" si="601"/>
        <v>0</v>
      </c>
      <c r="P1390" s="220"/>
      <c r="Q1390" s="220">
        <f t="shared" si="602"/>
        <v>0</v>
      </c>
      <c r="R1390" s="220"/>
      <c r="S1390" s="220">
        <f t="shared" si="603"/>
        <v>0</v>
      </c>
      <c r="T1390" s="220"/>
      <c r="U1390" s="220">
        <f t="shared" si="604"/>
        <v>0</v>
      </c>
      <c r="V1390" s="220"/>
      <c r="W1390" s="220">
        <f t="shared" si="605"/>
        <v>0</v>
      </c>
      <c r="X1390" s="220"/>
      <c r="Y1390" s="220">
        <f t="shared" si="606"/>
        <v>0</v>
      </c>
      <c r="Z1390" s="220"/>
      <c r="AA1390" s="220">
        <f t="shared" si="607"/>
        <v>0</v>
      </c>
      <c r="AC1390" s="222" t="e">
        <f t="shared" si="616"/>
        <v>#DIV/0!</v>
      </c>
      <c r="AD1390" s="220" t="e">
        <f t="shared" si="608"/>
        <v>#NUM!</v>
      </c>
      <c r="AE1390" s="223" t="e">
        <f t="shared" si="609"/>
        <v>#NUM!</v>
      </c>
      <c r="AF1390" s="223" t="e">
        <f t="shared" si="610"/>
        <v>#NUM!</v>
      </c>
      <c r="AG1390" s="222" t="e">
        <f t="shared" si="611"/>
        <v>#NUM!</v>
      </c>
      <c r="AI1390" s="220" t="e">
        <f t="shared" si="612"/>
        <v>#DIV/0!</v>
      </c>
      <c r="AJ1390" s="222" t="e">
        <f t="shared" si="613"/>
        <v>#DIV/0!</v>
      </c>
      <c r="AK1390" s="222" t="e">
        <f t="shared" si="614"/>
        <v>#DIV/0!</v>
      </c>
      <c r="AL1390" s="222" t="e">
        <f t="shared" si="615"/>
        <v>#DIV/0!</v>
      </c>
    </row>
    <row r="1391" spans="1:38" s="88" customFormat="1" ht="30" hidden="1" customHeight="1">
      <c r="A1391" s="88">
        <f>'CONSTRUCTION COST ESTIMATE'!A1391</f>
        <v>0</v>
      </c>
      <c r="B1391" s="91">
        <f>'CONSTRUCTION COST ESTIMATE'!B1391</f>
        <v>690.06700000000001</v>
      </c>
      <c r="C1391" s="92" t="str">
        <f>'CONSTRUCTION COST ESTIMATE'!C1391</f>
        <v>CURED IN PLACE SECTIONAL PIPE LINER (60 INCH)</v>
      </c>
      <c r="D1391" s="93" t="str">
        <f>'CONSTRUCTION COST ESTIMATE'!BB1391</f>
        <v>EA</v>
      </c>
      <c r="E1391" s="94">
        <f>'CONSTRUCTION COST ESTIMATE'!BA1391</f>
        <v>0</v>
      </c>
      <c r="F1391" s="220">
        <f>'CONSTRUCTION COST ESTIMATE'!BC1391</f>
        <v>0</v>
      </c>
      <c r="G1391" s="221">
        <f>'CONSTRUCTION COST ESTIMATE'!BD1391</f>
        <v>0</v>
      </c>
      <c r="H1391" s="220"/>
      <c r="I1391" s="220">
        <f t="shared" si="598"/>
        <v>0</v>
      </c>
      <c r="J1391" s="220"/>
      <c r="K1391" s="220">
        <f t="shared" si="599"/>
        <v>0</v>
      </c>
      <c r="L1391" s="220"/>
      <c r="M1391" s="220">
        <f t="shared" si="600"/>
        <v>0</v>
      </c>
      <c r="N1391" s="220"/>
      <c r="O1391" s="220">
        <f t="shared" si="601"/>
        <v>0</v>
      </c>
      <c r="P1391" s="220"/>
      <c r="Q1391" s="220">
        <f t="shared" si="602"/>
        <v>0</v>
      </c>
      <c r="R1391" s="220"/>
      <c r="S1391" s="220">
        <f t="shared" si="603"/>
        <v>0</v>
      </c>
      <c r="T1391" s="220"/>
      <c r="U1391" s="220">
        <f t="shared" si="604"/>
        <v>0</v>
      </c>
      <c r="V1391" s="220"/>
      <c r="W1391" s="220">
        <f t="shared" si="605"/>
        <v>0</v>
      </c>
      <c r="X1391" s="220"/>
      <c r="Y1391" s="220">
        <f t="shared" si="606"/>
        <v>0</v>
      </c>
      <c r="Z1391" s="220"/>
      <c r="AA1391" s="220">
        <f t="shared" si="607"/>
        <v>0</v>
      </c>
      <c r="AC1391" s="222" t="e">
        <f t="shared" si="616"/>
        <v>#DIV/0!</v>
      </c>
      <c r="AD1391" s="220" t="e">
        <f t="shared" si="608"/>
        <v>#NUM!</v>
      </c>
      <c r="AE1391" s="223" t="e">
        <f t="shared" si="609"/>
        <v>#NUM!</v>
      </c>
      <c r="AF1391" s="223" t="e">
        <f t="shared" si="610"/>
        <v>#NUM!</v>
      </c>
      <c r="AG1391" s="222" t="e">
        <f t="shared" si="611"/>
        <v>#NUM!</v>
      </c>
      <c r="AI1391" s="220" t="e">
        <f t="shared" si="612"/>
        <v>#DIV/0!</v>
      </c>
      <c r="AJ1391" s="222" t="e">
        <f t="shared" si="613"/>
        <v>#DIV/0!</v>
      </c>
      <c r="AK1391" s="222" t="e">
        <f t="shared" si="614"/>
        <v>#DIV/0!</v>
      </c>
      <c r="AL1391" s="222" t="e">
        <f t="shared" si="615"/>
        <v>#DIV/0!</v>
      </c>
    </row>
    <row r="1392" spans="1:38" s="88" customFormat="1" ht="30" hidden="1" customHeight="1">
      <c r="A1392" s="88">
        <f>'CONSTRUCTION COST ESTIMATE'!A1392</f>
        <v>0</v>
      </c>
      <c r="B1392" s="91">
        <f>'CONSTRUCTION COST ESTIMATE'!B1392</f>
        <v>690.06799999999998</v>
      </c>
      <c r="C1392" s="92" t="str">
        <f>'CONSTRUCTION COST ESTIMATE'!C1392</f>
        <v>CURED IN PLACE SECTIONAL PIPE LINER (66 INCH)</v>
      </c>
      <c r="D1392" s="93" t="str">
        <f>'CONSTRUCTION COST ESTIMATE'!BB1392</f>
        <v>LF</v>
      </c>
      <c r="E1392" s="94">
        <f>'CONSTRUCTION COST ESTIMATE'!BA1392</f>
        <v>0</v>
      </c>
      <c r="F1392" s="220">
        <f>'CONSTRUCTION COST ESTIMATE'!BC1392</f>
        <v>0</v>
      </c>
      <c r="G1392" s="221">
        <f>'CONSTRUCTION COST ESTIMATE'!BD1392</f>
        <v>0</v>
      </c>
      <c r="H1392" s="220"/>
      <c r="I1392" s="220">
        <f t="shared" si="598"/>
        <v>0</v>
      </c>
      <c r="J1392" s="220"/>
      <c r="K1392" s="220">
        <f t="shared" si="599"/>
        <v>0</v>
      </c>
      <c r="L1392" s="220"/>
      <c r="M1392" s="220">
        <f t="shared" si="600"/>
        <v>0</v>
      </c>
      <c r="N1392" s="220"/>
      <c r="O1392" s="220">
        <f t="shared" si="601"/>
        <v>0</v>
      </c>
      <c r="P1392" s="220"/>
      <c r="Q1392" s="220">
        <f t="shared" si="602"/>
        <v>0</v>
      </c>
      <c r="R1392" s="220"/>
      <c r="S1392" s="220">
        <f t="shared" si="603"/>
        <v>0</v>
      </c>
      <c r="T1392" s="220"/>
      <c r="U1392" s="220">
        <f t="shared" si="604"/>
        <v>0</v>
      </c>
      <c r="V1392" s="220"/>
      <c r="W1392" s="220">
        <f t="shared" si="605"/>
        <v>0</v>
      </c>
      <c r="X1392" s="220"/>
      <c r="Y1392" s="220">
        <f t="shared" si="606"/>
        <v>0</v>
      </c>
      <c r="Z1392" s="220"/>
      <c r="AA1392" s="220">
        <f t="shared" si="607"/>
        <v>0</v>
      </c>
      <c r="AC1392" s="222" t="e">
        <f t="shared" si="616"/>
        <v>#DIV/0!</v>
      </c>
      <c r="AD1392" s="220" t="e">
        <f t="shared" si="608"/>
        <v>#NUM!</v>
      </c>
      <c r="AE1392" s="223" t="e">
        <f t="shared" si="609"/>
        <v>#NUM!</v>
      </c>
      <c r="AF1392" s="223" t="e">
        <f t="shared" si="610"/>
        <v>#NUM!</v>
      </c>
      <c r="AG1392" s="222" t="e">
        <f t="shared" si="611"/>
        <v>#NUM!</v>
      </c>
      <c r="AI1392" s="220" t="e">
        <f t="shared" si="612"/>
        <v>#DIV/0!</v>
      </c>
      <c r="AJ1392" s="222" t="e">
        <f t="shared" si="613"/>
        <v>#DIV/0!</v>
      </c>
      <c r="AK1392" s="222" t="e">
        <f t="shared" si="614"/>
        <v>#DIV/0!</v>
      </c>
      <c r="AL1392" s="222" t="e">
        <f t="shared" si="615"/>
        <v>#DIV/0!</v>
      </c>
    </row>
    <row r="1393" spans="1:38" s="88" customFormat="1" ht="30" hidden="1" customHeight="1">
      <c r="A1393" s="88">
        <f>'CONSTRUCTION COST ESTIMATE'!A1393</f>
        <v>0</v>
      </c>
      <c r="B1393" s="91">
        <f>'CONSTRUCTION COST ESTIMATE'!B1393</f>
        <v>690.06899999999996</v>
      </c>
      <c r="C1393" s="92" t="str">
        <f>'CONSTRUCTION COST ESTIMATE'!C1393</f>
        <v>CURED IN PLACE SECTIONAL PIPE LINER (66 INCH)</v>
      </c>
      <c r="D1393" s="93" t="str">
        <f>'CONSTRUCTION COST ESTIMATE'!BB1393</f>
        <v>EA</v>
      </c>
      <c r="E1393" s="94">
        <f>'CONSTRUCTION COST ESTIMATE'!BA1393</f>
        <v>0</v>
      </c>
      <c r="F1393" s="220">
        <f>'CONSTRUCTION COST ESTIMATE'!BC1393</f>
        <v>0</v>
      </c>
      <c r="G1393" s="221">
        <f>'CONSTRUCTION COST ESTIMATE'!BD1393</f>
        <v>0</v>
      </c>
      <c r="H1393" s="220"/>
      <c r="I1393" s="220">
        <f t="shared" si="598"/>
        <v>0</v>
      </c>
      <c r="J1393" s="220"/>
      <c r="K1393" s="220">
        <f t="shared" si="599"/>
        <v>0</v>
      </c>
      <c r="L1393" s="220"/>
      <c r="M1393" s="220">
        <f t="shared" si="600"/>
        <v>0</v>
      </c>
      <c r="N1393" s="220"/>
      <c r="O1393" s="220">
        <f t="shared" si="601"/>
        <v>0</v>
      </c>
      <c r="P1393" s="220"/>
      <c r="Q1393" s="220">
        <f t="shared" si="602"/>
        <v>0</v>
      </c>
      <c r="R1393" s="220"/>
      <c r="S1393" s="220">
        <f t="shared" si="603"/>
        <v>0</v>
      </c>
      <c r="T1393" s="220"/>
      <c r="U1393" s="220">
        <f t="shared" si="604"/>
        <v>0</v>
      </c>
      <c r="V1393" s="220"/>
      <c r="W1393" s="220">
        <f t="shared" si="605"/>
        <v>0</v>
      </c>
      <c r="X1393" s="220"/>
      <c r="Y1393" s="220">
        <f t="shared" si="606"/>
        <v>0</v>
      </c>
      <c r="Z1393" s="220"/>
      <c r="AA1393" s="220">
        <f t="shared" si="607"/>
        <v>0</v>
      </c>
      <c r="AC1393" s="222" t="e">
        <f t="shared" si="616"/>
        <v>#DIV/0!</v>
      </c>
      <c r="AD1393" s="220" t="e">
        <f t="shared" si="608"/>
        <v>#NUM!</v>
      </c>
      <c r="AE1393" s="223" t="e">
        <f t="shared" si="609"/>
        <v>#NUM!</v>
      </c>
      <c r="AF1393" s="223" t="e">
        <f t="shared" si="610"/>
        <v>#NUM!</v>
      </c>
      <c r="AG1393" s="222" t="e">
        <f t="shared" si="611"/>
        <v>#NUM!</v>
      </c>
      <c r="AI1393" s="220" t="e">
        <f t="shared" si="612"/>
        <v>#DIV/0!</v>
      </c>
      <c r="AJ1393" s="222" t="e">
        <f t="shared" si="613"/>
        <v>#DIV/0!</v>
      </c>
      <c r="AK1393" s="222" t="e">
        <f t="shared" si="614"/>
        <v>#DIV/0!</v>
      </c>
      <c r="AL1393" s="222" t="e">
        <f t="shared" si="615"/>
        <v>#DIV/0!</v>
      </c>
    </row>
    <row r="1394" spans="1:38" s="88" customFormat="1" ht="30" hidden="1" customHeight="1">
      <c r="A1394" s="88">
        <f>'CONSTRUCTION COST ESTIMATE'!A1394</f>
        <v>0</v>
      </c>
      <c r="B1394" s="91">
        <f>'CONSTRUCTION COST ESTIMATE'!B1394</f>
        <v>690.07</v>
      </c>
      <c r="C1394" s="92" t="str">
        <f>'CONSTRUCTION COST ESTIMATE'!C1394</f>
        <v>CURED IN PLACE SECTIONAL PIPE LINER (72 INCH)</v>
      </c>
      <c r="D1394" s="93" t="str">
        <f>'CONSTRUCTION COST ESTIMATE'!BB1394</f>
        <v>LF</v>
      </c>
      <c r="E1394" s="94">
        <f>'CONSTRUCTION COST ESTIMATE'!BA1394</f>
        <v>0</v>
      </c>
      <c r="F1394" s="220">
        <f>'CONSTRUCTION COST ESTIMATE'!BC1394</f>
        <v>0</v>
      </c>
      <c r="G1394" s="221">
        <f>'CONSTRUCTION COST ESTIMATE'!BD1394</f>
        <v>0</v>
      </c>
      <c r="H1394" s="220"/>
      <c r="I1394" s="220">
        <f t="shared" si="598"/>
        <v>0</v>
      </c>
      <c r="J1394" s="220"/>
      <c r="K1394" s="220">
        <f t="shared" si="599"/>
        <v>0</v>
      </c>
      <c r="L1394" s="220"/>
      <c r="M1394" s="220">
        <f t="shared" si="600"/>
        <v>0</v>
      </c>
      <c r="N1394" s="220"/>
      <c r="O1394" s="220">
        <f t="shared" si="601"/>
        <v>0</v>
      </c>
      <c r="P1394" s="220"/>
      <c r="Q1394" s="220">
        <f t="shared" si="602"/>
        <v>0</v>
      </c>
      <c r="R1394" s="220"/>
      <c r="S1394" s="220">
        <f t="shared" si="603"/>
        <v>0</v>
      </c>
      <c r="T1394" s="220"/>
      <c r="U1394" s="220">
        <f t="shared" si="604"/>
        <v>0</v>
      </c>
      <c r="V1394" s="220"/>
      <c r="W1394" s="220">
        <f t="shared" si="605"/>
        <v>0</v>
      </c>
      <c r="X1394" s="220"/>
      <c r="Y1394" s="220">
        <f t="shared" si="606"/>
        <v>0</v>
      </c>
      <c r="Z1394" s="220"/>
      <c r="AA1394" s="220">
        <f t="shared" si="607"/>
        <v>0</v>
      </c>
      <c r="AC1394" s="222" t="e">
        <f t="shared" si="616"/>
        <v>#DIV/0!</v>
      </c>
      <c r="AD1394" s="220" t="e">
        <f t="shared" si="608"/>
        <v>#NUM!</v>
      </c>
      <c r="AE1394" s="223" t="e">
        <f t="shared" si="609"/>
        <v>#NUM!</v>
      </c>
      <c r="AF1394" s="223" t="e">
        <f t="shared" si="610"/>
        <v>#NUM!</v>
      </c>
      <c r="AG1394" s="222" t="e">
        <f t="shared" si="611"/>
        <v>#NUM!</v>
      </c>
      <c r="AI1394" s="220" t="e">
        <f t="shared" si="612"/>
        <v>#DIV/0!</v>
      </c>
      <c r="AJ1394" s="222" t="e">
        <f t="shared" si="613"/>
        <v>#DIV/0!</v>
      </c>
      <c r="AK1394" s="222" t="e">
        <f t="shared" si="614"/>
        <v>#DIV/0!</v>
      </c>
      <c r="AL1394" s="222" t="e">
        <f t="shared" si="615"/>
        <v>#DIV/0!</v>
      </c>
    </row>
    <row r="1395" spans="1:38" s="88" customFormat="1" ht="30" hidden="1" customHeight="1">
      <c r="A1395" s="88">
        <f>'CONSTRUCTION COST ESTIMATE'!A1395</f>
        <v>0</v>
      </c>
      <c r="B1395" s="91">
        <f>'CONSTRUCTION COST ESTIMATE'!B1395</f>
        <v>690.07100000000003</v>
      </c>
      <c r="C1395" s="92" t="str">
        <f>'CONSTRUCTION COST ESTIMATE'!C1395</f>
        <v>CURED IN PLACE SECTIONAL PIPE LINER (72 INCH)</v>
      </c>
      <c r="D1395" s="93" t="str">
        <f>'CONSTRUCTION COST ESTIMATE'!BB1395</f>
        <v>EA</v>
      </c>
      <c r="E1395" s="94">
        <f>'CONSTRUCTION COST ESTIMATE'!BA1395</f>
        <v>0</v>
      </c>
      <c r="F1395" s="220">
        <f>'CONSTRUCTION COST ESTIMATE'!BC1395</f>
        <v>0</v>
      </c>
      <c r="G1395" s="221">
        <f>'CONSTRUCTION COST ESTIMATE'!BD1395</f>
        <v>0</v>
      </c>
      <c r="H1395" s="220"/>
      <c r="I1395" s="220">
        <f t="shared" si="598"/>
        <v>0</v>
      </c>
      <c r="J1395" s="220"/>
      <c r="K1395" s="220">
        <f t="shared" si="599"/>
        <v>0</v>
      </c>
      <c r="L1395" s="220"/>
      <c r="M1395" s="220">
        <f t="shared" si="600"/>
        <v>0</v>
      </c>
      <c r="N1395" s="220"/>
      <c r="O1395" s="220">
        <f t="shared" si="601"/>
        <v>0</v>
      </c>
      <c r="P1395" s="220"/>
      <c r="Q1395" s="220">
        <f t="shared" si="602"/>
        <v>0</v>
      </c>
      <c r="R1395" s="220"/>
      <c r="S1395" s="220">
        <f t="shared" si="603"/>
        <v>0</v>
      </c>
      <c r="T1395" s="220"/>
      <c r="U1395" s="220">
        <f t="shared" si="604"/>
        <v>0</v>
      </c>
      <c r="V1395" s="220"/>
      <c r="W1395" s="220">
        <f t="shared" si="605"/>
        <v>0</v>
      </c>
      <c r="X1395" s="220"/>
      <c r="Y1395" s="220">
        <f t="shared" si="606"/>
        <v>0</v>
      </c>
      <c r="Z1395" s="220"/>
      <c r="AA1395" s="220">
        <f t="shared" si="607"/>
        <v>0</v>
      </c>
      <c r="AC1395" s="222" t="e">
        <f t="shared" si="616"/>
        <v>#DIV/0!</v>
      </c>
      <c r="AD1395" s="220" t="e">
        <f t="shared" si="608"/>
        <v>#NUM!</v>
      </c>
      <c r="AE1395" s="223" t="e">
        <f t="shared" si="609"/>
        <v>#NUM!</v>
      </c>
      <c r="AF1395" s="223" t="e">
        <f t="shared" si="610"/>
        <v>#NUM!</v>
      </c>
      <c r="AG1395" s="222" t="e">
        <f t="shared" si="611"/>
        <v>#NUM!</v>
      </c>
      <c r="AI1395" s="220" t="e">
        <f t="shared" si="612"/>
        <v>#DIV/0!</v>
      </c>
      <c r="AJ1395" s="222" t="e">
        <f t="shared" si="613"/>
        <v>#DIV/0!</v>
      </c>
      <c r="AK1395" s="222" t="e">
        <f t="shared" si="614"/>
        <v>#DIV/0!</v>
      </c>
      <c r="AL1395" s="222" t="e">
        <f t="shared" si="615"/>
        <v>#DIV/0!</v>
      </c>
    </row>
    <row r="1396" spans="1:38" s="88" customFormat="1" ht="30" hidden="1" customHeight="1">
      <c r="A1396" s="88">
        <f>'CONSTRUCTION COST ESTIMATE'!A1396</f>
        <v>0</v>
      </c>
      <c r="B1396" s="91">
        <f>'CONSTRUCTION COST ESTIMATE'!B1396</f>
        <v>690.072</v>
      </c>
      <c r="C1396" s="92" t="str">
        <f>'CONSTRUCTION COST ESTIMATE'!C1396</f>
        <v>CURED IN PLACE SECTIONAL PIPE LINER (78 INCH)</v>
      </c>
      <c r="D1396" s="93" t="str">
        <f>'CONSTRUCTION COST ESTIMATE'!BB1396</f>
        <v>LF</v>
      </c>
      <c r="E1396" s="94">
        <f>'CONSTRUCTION COST ESTIMATE'!BA1396</f>
        <v>0</v>
      </c>
      <c r="F1396" s="220">
        <f>'CONSTRUCTION COST ESTIMATE'!BC1396</f>
        <v>0</v>
      </c>
      <c r="G1396" s="221">
        <f>'CONSTRUCTION COST ESTIMATE'!BD1396</f>
        <v>0</v>
      </c>
      <c r="H1396" s="220"/>
      <c r="I1396" s="220">
        <f t="shared" si="598"/>
        <v>0</v>
      </c>
      <c r="J1396" s="220"/>
      <c r="K1396" s="220">
        <f t="shared" si="599"/>
        <v>0</v>
      </c>
      <c r="L1396" s="220"/>
      <c r="M1396" s="220">
        <f t="shared" si="600"/>
        <v>0</v>
      </c>
      <c r="N1396" s="220"/>
      <c r="O1396" s="220">
        <f t="shared" si="601"/>
        <v>0</v>
      </c>
      <c r="P1396" s="220"/>
      <c r="Q1396" s="220">
        <f t="shared" si="602"/>
        <v>0</v>
      </c>
      <c r="R1396" s="220"/>
      <c r="S1396" s="220">
        <f t="shared" si="603"/>
        <v>0</v>
      </c>
      <c r="T1396" s="220"/>
      <c r="U1396" s="220">
        <f t="shared" si="604"/>
        <v>0</v>
      </c>
      <c r="V1396" s="220"/>
      <c r="W1396" s="220">
        <f t="shared" si="605"/>
        <v>0</v>
      </c>
      <c r="X1396" s="220"/>
      <c r="Y1396" s="220">
        <f t="shared" si="606"/>
        <v>0</v>
      </c>
      <c r="Z1396" s="220"/>
      <c r="AA1396" s="220">
        <f t="shared" si="607"/>
        <v>0</v>
      </c>
      <c r="AC1396" s="222" t="e">
        <f t="shared" si="616"/>
        <v>#DIV/0!</v>
      </c>
      <c r="AD1396" s="220" t="e">
        <f t="shared" si="608"/>
        <v>#NUM!</v>
      </c>
      <c r="AE1396" s="223" t="e">
        <f t="shared" si="609"/>
        <v>#NUM!</v>
      </c>
      <c r="AF1396" s="223" t="e">
        <f t="shared" si="610"/>
        <v>#NUM!</v>
      </c>
      <c r="AG1396" s="222" t="e">
        <f t="shared" si="611"/>
        <v>#NUM!</v>
      </c>
      <c r="AI1396" s="220" t="e">
        <f t="shared" si="612"/>
        <v>#DIV/0!</v>
      </c>
      <c r="AJ1396" s="222" t="e">
        <f t="shared" si="613"/>
        <v>#DIV/0!</v>
      </c>
      <c r="AK1396" s="222" t="e">
        <f t="shared" si="614"/>
        <v>#DIV/0!</v>
      </c>
      <c r="AL1396" s="222" t="e">
        <f t="shared" si="615"/>
        <v>#DIV/0!</v>
      </c>
    </row>
    <row r="1397" spans="1:38" s="88" customFormat="1" ht="30" hidden="1" customHeight="1">
      <c r="A1397" s="88">
        <f>'CONSTRUCTION COST ESTIMATE'!A1397</f>
        <v>0</v>
      </c>
      <c r="B1397" s="91">
        <f>'CONSTRUCTION COST ESTIMATE'!B1397</f>
        <v>690.07299999999998</v>
      </c>
      <c r="C1397" s="92" t="str">
        <f>'CONSTRUCTION COST ESTIMATE'!C1397</f>
        <v>CURED IN PLACE SECTIONAL PIPE LINER (78 INCH)</v>
      </c>
      <c r="D1397" s="93" t="str">
        <f>'CONSTRUCTION COST ESTIMATE'!BB1397</f>
        <v>EA</v>
      </c>
      <c r="E1397" s="94">
        <f>'CONSTRUCTION COST ESTIMATE'!BA1397</f>
        <v>0</v>
      </c>
      <c r="F1397" s="220">
        <f>'CONSTRUCTION COST ESTIMATE'!BC1397</f>
        <v>0</v>
      </c>
      <c r="G1397" s="221">
        <f>'CONSTRUCTION COST ESTIMATE'!BD1397</f>
        <v>0</v>
      </c>
      <c r="H1397" s="220"/>
      <c r="I1397" s="220">
        <f t="shared" si="598"/>
        <v>0</v>
      </c>
      <c r="J1397" s="220"/>
      <c r="K1397" s="220">
        <f t="shared" si="599"/>
        <v>0</v>
      </c>
      <c r="L1397" s="220"/>
      <c r="M1397" s="220">
        <f t="shared" si="600"/>
        <v>0</v>
      </c>
      <c r="N1397" s="220"/>
      <c r="O1397" s="220">
        <f t="shared" si="601"/>
        <v>0</v>
      </c>
      <c r="P1397" s="220"/>
      <c r="Q1397" s="220">
        <f t="shared" si="602"/>
        <v>0</v>
      </c>
      <c r="R1397" s="220"/>
      <c r="S1397" s="220">
        <f t="shared" si="603"/>
        <v>0</v>
      </c>
      <c r="T1397" s="220"/>
      <c r="U1397" s="220">
        <f t="shared" si="604"/>
        <v>0</v>
      </c>
      <c r="V1397" s="220"/>
      <c r="W1397" s="220">
        <f t="shared" si="605"/>
        <v>0</v>
      </c>
      <c r="X1397" s="220"/>
      <c r="Y1397" s="220">
        <f t="shared" si="606"/>
        <v>0</v>
      </c>
      <c r="Z1397" s="220"/>
      <c r="AA1397" s="220">
        <f t="shared" si="607"/>
        <v>0</v>
      </c>
      <c r="AC1397" s="222" t="e">
        <f t="shared" si="616"/>
        <v>#DIV/0!</v>
      </c>
      <c r="AD1397" s="220" t="e">
        <f t="shared" si="608"/>
        <v>#NUM!</v>
      </c>
      <c r="AE1397" s="223" t="e">
        <f t="shared" si="609"/>
        <v>#NUM!</v>
      </c>
      <c r="AF1397" s="223" t="e">
        <f t="shared" si="610"/>
        <v>#NUM!</v>
      </c>
      <c r="AG1397" s="222" t="e">
        <f t="shared" si="611"/>
        <v>#NUM!</v>
      </c>
      <c r="AI1397" s="220" t="e">
        <f t="shared" si="612"/>
        <v>#DIV/0!</v>
      </c>
      <c r="AJ1397" s="222" t="e">
        <f t="shared" si="613"/>
        <v>#DIV/0!</v>
      </c>
      <c r="AK1397" s="222" t="e">
        <f t="shared" si="614"/>
        <v>#DIV/0!</v>
      </c>
      <c r="AL1397" s="222" t="e">
        <f t="shared" si="615"/>
        <v>#DIV/0!</v>
      </c>
    </row>
    <row r="1398" spans="1:38" s="88" customFormat="1" ht="30" hidden="1" customHeight="1">
      <c r="A1398" s="88">
        <f>'CONSTRUCTION COST ESTIMATE'!A1398</f>
        <v>0</v>
      </c>
      <c r="B1398" s="91">
        <f>'CONSTRUCTION COST ESTIMATE'!B1398</f>
        <v>690.07399999999996</v>
      </c>
      <c r="C1398" s="92" t="str">
        <f>'CONSTRUCTION COST ESTIMATE'!C1398</f>
        <v>CURED IN PLACE SECTIONAL PIPE LINER (84 INCH)</v>
      </c>
      <c r="D1398" s="93" t="str">
        <f>'CONSTRUCTION COST ESTIMATE'!BB1398</f>
        <v>LF</v>
      </c>
      <c r="E1398" s="94">
        <f>'CONSTRUCTION COST ESTIMATE'!BA1398</f>
        <v>0</v>
      </c>
      <c r="F1398" s="220">
        <f>'CONSTRUCTION COST ESTIMATE'!BC1398</f>
        <v>0</v>
      </c>
      <c r="G1398" s="221">
        <f>'CONSTRUCTION COST ESTIMATE'!BD1398</f>
        <v>0</v>
      </c>
      <c r="H1398" s="220"/>
      <c r="I1398" s="220">
        <f t="shared" si="598"/>
        <v>0</v>
      </c>
      <c r="J1398" s="220"/>
      <c r="K1398" s="220">
        <f t="shared" si="599"/>
        <v>0</v>
      </c>
      <c r="L1398" s="220"/>
      <c r="M1398" s="220">
        <f t="shared" si="600"/>
        <v>0</v>
      </c>
      <c r="N1398" s="220"/>
      <c r="O1398" s="220">
        <f t="shared" si="601"/>
        <v>0</v>
      </c>
      <c r="P1398" s="220"/>
      <c r="Q1398" s="220">
        <f t="shared" si="602"/>
        <v>0</v>
      </c>
      <c r="R1398" s="220"/>
      <c r="S1398" s="220">
        <f t="shared" si="603"/>
        <v>0</v>
      </c>
      <c r="T1398" s="220"/>
      <c r="U1398" s="220">
        <f t="shared" si="604"/>
        <v>0</v>
      </c>
      <c r="V1398" s="220"/>
      <c r="W1398" s="220">
        <f t="shared" si="605"/>
        <v>0</v>
      </c>
      <c r="X1398" s="220"/>
      <c r="Y1398" s="220">
        <f t="shared" si="606"/>
        <v>0</v>
      </c>
      <c r="Z1398" s="220"/>
      <c r="AA1398" s="220">
        <f t="shared" si="607"/>
        <v>0</v>
      </c>
      <c r="AC1398" s="222" t="e">
        <f t="shared" si="616"/>
        <v>#DIV/0!</v>
      </c>
      <c r="AD1398" s="220" t="e">
        <f t="shared" si="608"/>
        <v>#NUM!</v>
      </c>
      <c r="AE1398" s="223" t="e">
        <f t="shared" si="609"/>
        <v>#NUM!</v>
      </c>
      <c r="AF1398" s="223" t="e">
        <f t="shared" si="610"/>
        <v>#NUM!</v>
      </c>
      <c r="AG1398" s="222" t="e">
        <f t="shared" si="611"/>
        <v>#NUM!</v>
      </c>
      <c r="AI1398" s="220" t="e">
        <f t="shared" si="612"/>
        <v>#DIV/0!</v>
      </c>
      <c r="AJ1398" s="222" t="e">
        <f t="shared" si="613"/>
        <v>#DIV/0!</v>
      </c>
      <c r="AK1398" s="222" t="e">
        <f t="shared" si="614"/>
        <v>#DIV/0!</v>
      </c>
      <c r="AL1398" s="222" t="e">
        <f t="shared" si="615"/>
        <v>#DIV/0!</v>
      </c>
    </row>
    <row r="1399" spans="1:38" s="88" customFormat="1" ht="30" hidden="1" customHeight="1">
      <c r="A1399" s="88">
        <f>'CONSTRUCTION COST ESTIMATE'!A1399</f>
        <v>0</v>
      </c>
      <c r="B1399" s="91">
        <f>'CONSTRUCTION COST ESTIMATE'!B1399</f>
        <v>690.07500000000005</v>
      </c>
      <c r="C1399" s="92" t="str">
        <f>'CONSTRUCTION COST ESTIMATE'!C1399</f>
        <v>CURED IN PLACE SECTIONAL PIPE LINER (84 INCH)</v>
      </c>
      <c r="D1399" s="93" t="str">
        <f>'CONSTRUCTION COST ESTIMATE'!BB1399</f>
        <v>EA</v>
      </c>
      <c r="E1399" s="94">
        <f>'CONSTRUCTION COST ESTIMATE'!BA1399</f>
        <v>0</v>
      </c>
      <c r="F1399" s="220">
        <f>'CONSTRUCTION COST ESTIMATE'!BC1399</f>
        <v>0</v>
      </c>
      <c r="G1399" s="221">
        <f>'CONSTRUCTION COST ESTIMATE'!BD1399</f>
        <v>0</v>
      </c>
      <c r="H1399" s="220"/>
      <c r="I1399" s="220">
        <f t="shared" si="598"/>
        <v>0</v>
      </c>
      <c r="J1399" s="220"/>
      <c r="K1399" s="220">
        <f t="shared" si="599"/>
        <v>0</v>
      </c>
      <c r="L1399" s="220"/>
      <c r="M1399" s="220">
        <f t="shared" si="600"/>
        <v>0</v>
      </c>
      <c r="N1399" s="220"/>
      <c r="O1399" s="220">
        <f t="shared" si="601"/>
        <v>0</v>
      </c>
      <c r="P1399" s="220"/>
      <c r="Q1399" s="220">
        <f t="shared" si="602"/>
        <v>0</v>
      </c>
      <c r="R1399" s="220"/>
      <c r="S1399" s="220">
        <f t="shared" si="603"/>
        <v>0</v>
      </c>
      <c r="T1399" s="220"/>
      <c r="U1399" s="220">
        <f t="shared" si="604"/>
        <v>0</v>
      </c>
      <c r="V1399" s="220"/>
      <c r="W1399" s="220">
        <f t="shared" si="605"/>
        <v>0</v>
      </c>
      <c r="X1399" s="220"/>
      <c r="Y1399" s="220">
        <f t="shared" si="606"/>
        <v>0</v>
      </c>
      <c r="Z1399" s="220"/>
      <c r="AA1399" s="220">
        <f t="shared" si="607"/>
        <v>0</v>
      </c>
      <c r="AC1399" s="222" t="e">
        <f t="shared" si="616"/>
        <v>#DIV/0!</v>
      </c>
      <c r="AD1399" s="220" t="e">
        <f t="shared" si="608"/>
        <v>#NUM!</v>
      </c>
      <c r="AE1399" s="223" t="e">
        <f t="shared" si="609"/>
        <v>#NUM!</v>
      </c>
      <c r="AF1399" s="223" t="e">
        <f t="shared" si="610"/>
        <v>#NUM!</v>
      </c>
      <c r="AG1399" s="222" t="e">
        <f t="shared" si="611"/>
        <v>#NUM!</v>
      </c>
      <c r="AI1399" s="220" t="e">
        <f t="shared" si="612"/>
        <v>#DIV/0!</v>
      </c>
      <c r="AJ1399" s="222" t="e">
        <f t="shared" si="613"/>
        <v>#DIV/0!</v>
      </c>
      <c r="AK1399" s="222" t="e">
        <f t="shared" si="614"/>
        <v>#DIV/0!</v>
      </c>
      <c r="AL1399" s="222" t="e">
        <f t="shared" si="615"/>
        <v>#DIV/0!</v>
      </c>
    </row>
    <row r="1400" spans="1:38" s="88" customFormat="1" ht="30" hidden="1" customHeight="1">
      <c r="A1400" s="88">
        <f>'CONSTRUCTION COST ESTIMATE'!A1400</f>
        <v>0</v>
      </c>
      <c r="B1400" s="91">
        <f>'CONSTRUCTION COST ESTIMATE'!B1400</f>
        <v>690.07600000000002</v>
      </c>
      <c r="C1400" s="92" t="str">
        <f>'CONSTRUCTION COST ESTIMATE'!C1400</f>
        <v>CURED IN PLACE SECTIONAL PIPE LINER (90 INCH)</v>
      </c>
      <c r="D1400" s="93" t="str">
        <f>'CONSTRUCTION COST ESTIMATE'!BB1400</f>
        <v>LF</v>
      </c>
      <c r="E1400" s="94">
        <f>'CONSTRUCTION COST ESTIMATE'!BA1400</f>
        <v>0</v>
      </c>
      <c r="F1400" s="220">
        <f>'CONSTRUCTION COST ESTIMATE'!BC1400</f>
        <v>0</v>
      </c>
      <c r="G1400" s="221">
        <f>'CONSTRUCTION COST ESTIMATE'!BD1400</f>
        <v>0</v>
      </c>
      <c r="H1400" s="220"/>
      <c r="I1400" s="220">
        <f t="shared" si="598"/>
        <v>0</v>
      </c>
      <c r="J1400" s="220"/>
      <c r="K1400" s="220">
        <f t="shared" si="599"/>
        <v>0</v>
      </c>
      <c r="L1400" s="220"/>
      <c r="M1400" s="220">
        <f t="shared" si="600"/>
        <v>0</v>
      </c>
      <c r="N1400" s="220"/>
      <c r="O1400" s="220">
        <f t="shared" si="601"/>
        <v>0</v>
      </c>
      <c r="P1400" s="220"/>
      <c r="Q1400" s="220">
        <f t="shared" si="602"/>
        <v>0</v>
      </c>
      <c r="R1400" s="220"/>
      <c r="S1400" s="220">
        <f t="shared" si="603"/>
        <v>0</v>
      </c>
      <c r="T1400" s="220"/>
      <c r="U1400" s="220">
        <f t="shared" si="604"/>
        <v>0</v>
      </c>
      <c r="V1400" s="220"/>
      <c r="W1400" s="220">
        <f t="shared" si="605"/>
        <v>0</v>
      </c>
      <c r="X1400" s="220"/>
      <c r="Y1400" s="220">
        <f t="shared" si="606"/>
        <v>0</v>
      </c>
      <c r="Z1400" s="220"/>
      <c r="AA1400" s="220">
        <f t="shared" si="607"/>
        <v>0</v>
      </c>
      <c r="AC1400" s="222" t="e">
        <f t="shared" si="616"/>
        <v>#DIV/0!</v>
      </c>
      <c r="AD1400" s="220" t="e">
        <f t="shared" si="608"/>
        <v>#NUM!</v>
      </c>
      <c r="AE1400" s="223" t="e">
        <f t="shared" si="609"/>
        <v>#NUM!</v>
      </c>
      <c r="AF1400" s="223" t="e">
        <f t="shared" si="610"/>
        <v>#NUM!</v>
      </c>
      <c r="AG1400" s="222" t="e">
        <f t="shared" si="611"/>
        <v>#NUM!</v>
      </c>
      <c r="AI1400" s="220" t="e">
        <f t="shared" si="612"/>
        <v>#DIV/0!</v>
      </c>
      <c r="AJ1400" s="222" t="e">
        <f t="shared" si="613"/>
        <v>#DIV/0!</v>
      </c>
      <c r="AK1400" s="222" t="e">
        <f t="shared" si="614"/>
        <v>#DIV/0!</v>
      </c>
      <c r="AL1400" s="222" t="e">
        <f t="shared" si="615"/>
        <v>#DIV/0!</v>
      </c>
    </row>
    <row r="1401" spans="1:38" s="88" customFormat="1" ht="30" hidden="1" customHeight="1">
      <c r="A1401" s="88">
        <f>'CONSTRUCTION COST ESTIMATE'!A1401</f>
        <v>0</v>
      </c>
      <c r="B1401" s="91">
        <f>'CONSTRUCTION COST ESTIMATE'!B1401</f>
        <v>690.077</v>
      </c>
      <c r="C1401" s="92" t="str">
        <f>'CONSTRUCTION COST ESTIMATE'!C1401</f>
        <v>CURED IN PLACE SECTIONAL PIPE LINER (90 INCH)</v>
      </c>
      <c r="D1401" s="93" t="str">
        <f>'CONSTRUCTION COST ESTIMATE'!BB1401</f>
        <v>EA</v>
      </c>
      <c r="E1401" s="94">
        <f>'CONSTRUCTION COST ESTIMATE'!BA1401</f>
        <v>0</v>
      </c>
      <c r="F1401" s="220">
        <f>'CONSTRUCTION COST ESTIMATE'!BC1401</f>
        <v>0</v>
      </c>
      <c r="G1401" s="221">
        <f>'CONSTRUCTION COST ESTIMATE'!BD1401</f>
        <v>0</v>
      </c>
      <c r="H1401" s="220"/>
      <c r="I1401" s="220">
        <f t="shared" si="598"/>
        <v>0</v>
      </c>
      <c r="J1401" s="220"/>
      <c r="K1401" s="220">
        <f t="shared" si="599"/>
        <v>0</v>
      </c>
      <c r="L1401" s="220"/>
      <c r="M1401" s="220">
        <f t="shared" si="600"/>
        <v>0</v>
      </c>
      <c r="N1401" s="220"/>
      <c r="O1401" s="220">
        <f t="shared" si="601"/>
        <v>0</v>
      </c>
      <c r="P1401" s="220"/>
      <c r="Q1401" s="220">
        <f t="shared" si="602"/>
        <v>0</v>
      </c>
      <c r="R1401" s="220"/>
      <c r="S1401" s="220">
        <f t="shared" si="603"/>
        <v>0</v>
      </c>
      <c r="T1401" s="220"/>
      <c r="U1401" s="220">
        <f t="shared" si="604"/>
        <v>0</v>
      </c>
      <c r="V1401" s="220"/>
      <c r="W1401" s="220">
        <f t="shared" si="605"/>
        <v>0</v>
      </c>
      <c r="X1401" s="220"/>
      <c r="Y1401" s="220">
        <f t="shared" si="606"/>
        <v>0</v>
      </c>
      <c r="Z1401" s="220"/>
      <c r="AA1401" s="220">
        <f t="shared" si="607"/>
        <v>0</v>
      </c>
      <c r="AC1401" s="222" t="e">
        <f t="shared" si="616"/>
        <v>#DIV/0!</v>
      </c>
      <c r="AD1401" s="220" t="e">
        <f t="shared" si="608"/>
        <v>#NUM!</v>
      </c>
      <c r="AE1401" s="223" t="e">
        <f t="shared" si="609"/>
        <v>#NUM!</v>
      </c>
      <c r="AF1401" s="223" t="e">
        <f t="shared" si="610"/>
        <v>#NUM!</v>
      </c>
      <c r="AG1401" s="222" t="e">
        <f t="shared" si="611"/>
        <v>#NUM!</v>
      </c>
      <c r="AI1401" s="220" t="e">
        <f t="shared" si="612"/>
        <v>#DIV/0!</v>
      </c>
      <c r="AJ1401" s="222" t="e">
        <f t="shared" si="613"/>
        <v>#DIV/0!</v>
      </c>
      <c r="AK1401" s="222" t="e">
        <f t="shared" si="614"/>
        <v>#DIV/0!</v>
      </c>
      <c r="AL1401" s="222" t="e">
        <f t="shared" si="615"/>
        <v>#DIV/0!</v>
      </c>
    </row>
    <row r="1402" spans="1:38" s="88" customFormat="1" ht="30" hidden="1" customHeight="1">
      <c r="A1402" s="88">
        <f>'CONSTRUCTION COST ESTIMATE'!A1402</f>
        <v>0</v>
      </c>
      <c r="B1402" s="91">
        <f>'CONSTRUCTION COST ESTIMATE'!B1402</f>
        <v>690.07799999999997</v>
      </c>
      <c r="C1402" s="92" t="str">
        <f>'CONSTRUCTION COST ESTIMATE'!C1402</f>
        <v>CURED IN PLACE SECTIONAL PIPE LINER (96 INCH)</v>
      </c>
      <c r="D1402" s="93" t="str">
        <f>'CONSTRUCTION COST ESTIMATE'!BB1402</f>
        <v>LF</v>
      </c>
      <c r="E1402" s="94">
        <f>'CONSTRUCTION COST ESTIMATE'!BA1402</f>
        <v>0</v>
      </c>
      <c r="F1402" s="220">
        <f>'CONSTRUCTION COST ESTIMATE'!BC1402</f>
        <v>0</v>
      </c>
      <c r="G1402" s="221">
        <f>'CONSTRUCTION COST ESTIMATE'!BD1402</f>
        <v>0</v>
      </c>
      <c r="H1402" s="220"/>
      <c r="I1402" s="220">
        <f t="shared" si="598"/>
        <v>0</v>
      </c>
      <c r="J1402" s="220"/>
      <c r="K1402" s="220">
        <f t="shared" si="599"/>
        <v>0</v>
      </c>
      <c r="L1402" s="220"/>
      <c r="M1402" s="220">
        <f t="shared" si="600"/>
        <v>0</v>
      </c>
      <c r="N1402" s="220"/>
      <c r="O1402" s="220">
        <f t="shared" si="601"/>
        <v>0</v>
      </c>
      <c r="P1402" s="220"/>
      <c r="Q1402" s="220">
        <f t="shared" si="602"/>
        <v>0</v>
      </c>
      <c r="R1402" s="220"/>
      <c r="S1402" s="220">
        <f t="shared" si="603"/>
        <v>0</v>
      </c>
      <c r="T1402" s="220"/>
      <c r="U1402" s="220">
        <f t="shared" si="604"/>
        <v>0</v>
      </c>
      <c r="V1402" s="220"/>
      <c r="W1402" s="220">
        <f t="shared" si="605"/>
        <v>0</v>
      </c>
      <c r="X1402" s="220"/>
      <c r="Y1402" s="220">
        <f t="shared" si="606"/>
        <v>0</v>
      </c>
      <c r="Z1402" s="220"/>
      <c r="AA1402" s="220">
        <f t="shared" si="607"/>
        <v>0</v>
      </c>
      <c r="AC1402" s="222" t="e">
        <f t="shared" si="616"/>
        <v>#DIV/0!</v>
      </c>
      <c r="AD1402" s="220" t="e">
        <f t="shared" si="608"/>
        <v>#NUM!</v>
      </c>
      <c r="AE1402" s="223" t="e">
        <f t="shared" si="609"/>
        <v>#NUM!</v>
      </c>
      <c r="AF1402" s="223" t="e">
        <f t="shared" si="610"/>
        <v>#NUM!</v>
      </c>
      <c r="AG1402" s="222" t="e">
        <f t="shared" si="611"/>
        <v>#NUM!</v>
      </c>
      <c r="AI1402" s="220" t="e">
        <f t="shared" si="612"/>
        <v>#DIV/0!</v>
      </c>
      <c r="AJ1402" s="222" t="e">
        <f t="shared" si="613"/>
        <v>#DIV/0!</v>
      </c>
      <c r="AK1402" s="222" t="e">
        <f t="shared" si="614"/>
        <v>#DIV/0!</v>
      </c>
      <c r="AL1402" s="222" t="e">
        <f t="shared" si="615"/>
        <v>#DIV/0!</v>
      </c>
    </row>
    <row r="1403" spans="1:38" s="88" customFormat="1" ht="30" hidden="1" customHeight="1">
      <c r="A1403" s="88">
        <f>'CONSTRUCTION COST ESTIMATE'!A1403</f>
        <v>0</v>
      </c>
      <c r="B1403" s="91">
        <f>'CONSTRUCTION COST ESTIMATE'!B1403</f>
        <v>690.07899999999995</v>
      </c>
      <c r="C1403" s="92" t="str">
        <f>'CONSTRUCTION COST ESTIMATE'!C1403</f>
        <v>CURED IN PLACE SECTIONAL PIPE LINER (96 INCH)</v>
      </c>
      <c r="D1403" s="93" t="str">
        <f>'CONSTRUCTION COST ESTIMATE'!BB1403</f>
        <v>EA</v>
      </c>
      <c r="E1403" s="94">
        <f>'CONSTRUCTION COST ESTIMATE'!BA1403</f>
        <v>0</v>
      </c>
      <c r="F1403" s="220">
        <f>'CONSTRUCTION COST ESTIMATE'!BC1403</f>
        <v>0</v>
      </c>
      <c r="G1403" s="221">
        <f>'CONSTRUCTION COST ESTIMATE'!BD1403</f>
        <v>0</v>
      </c>
      <c r="H1403" s="220"/>
      <c r="I1403" s="220">
        <f t="shared" si="598"/>
        <v>0</v>
      </c>
      <c r="J1403" s="220"/>
      <c r="K1403" s="220">
        <f t="shared" si="599"/>
        <v>0</v>
      </c>
      <c r="L1403" s="220"/>
      <c r="M1403" s="220">
        <f t="shared" si="600"/>
        <v>0</v>
      </c>
      <c r="N1403" s="220"/>
      <c r="O1403" s="220">
        <f t="shared" si="601"/>
        <v>0</v>
      </c>
      <c r="P1403" s="220"/>
      <c r="Q1403" s="220">
        <f t="shared" si="602"/>
        <v>0</v>
      </c>
      <c r="R1403" s="220"/>
      <c r="S1403" s="220">
        <f t="shared" si="603"/>
        <v>0</v>
      </c>
      <c r="T1403" s="220"/>
      <c r="U1403" s="220">
        <f t="shared" si="604"/>
        <v>0</v>
      </c>
      <c r="V1403" s="220"/>
      <c r="W1403" s="220">
        <f t="shared" si="605"/>
        <v>0</v>
      </c>
      <c r="X1403" s="220"/>
      <c r="Y1403" s="220">
        <f t="shared" si="606"/>
        <v>0</v>
      </c>
      <c r="Z1403" s="220"/>
      <c r="AA1403" s="220">
        <f t="shared" si="607"/>
        <v>0</v>
      </c>
      <c r="AC1403" s="222" t="e">
        <f t="shared" si="616"/>
        <v>#DIV/0!</v>
      </c>
      <c r="AD1403" s="220" t="e">
        <f t="shared" si="608"/>
        <v>#NUM!</v>
      </c>
      <c r="AE1403" s="223" t="e">
        <f t="shared" si="609"/>
        <v>#NUM!</v>
      </c>
      <c r="AF1403" s="223" t="e">
        <f t="shared" si="610"/>
        <v>#NUM!</v>
      </c>
      <c r="AG1403" s="222" t="e">
        <f t="shared" si="611"/>
        <v>#NUM!</v>
      </c>
      <c r="AI1403" s="220" t="e">
        <f t="shared" si="612"/>
        <v>#DIV/0!</v>
      </c>
      <c r="AJ1403" s="222" t="e">
        <f t="shared" si="613"/>
        <v>#DIV/0!</v>
      </c>
      <c r="AK1403" s="222" t="e">
        <f t="shared" si="614"/>
        <v>#DIV/0!</v>
      </c>
      <c r="AL1403" s="222" t="e">
        <f t="shared" si="615"/>
        <v>#DIV/0!</v>
      </c>
    </row>
    <row r="1404" spans="1:38" s="88" customFormat="1" ht="30" hidden="1" customHeight="1">
      <c r="A1404" s="88">
        <f>'CONSTRUCTION COST ESTIMATE'!A1404</f>
        <v>0</v>
      </c>
      <c r="B1404" s="91">
        <f>'CONSTRUCTION COST ESTIMATE'!B1404</f>
        <v>690.08</v>
      </c>
      <c r="C1404" s="92" t="str">
        <f>'CONSTRUCTION COST ESTIMATE'!C1404</f>
        <v>CURED IN PLACE SPOT REPAIR (10 INCH)</v>
      </c>
      <c r="D1404" s="93" t="str">
        <f>'CONSTRUCTION COST ESTIMATE'!BB1404</f>
        <v>EA</v>
      </c>
      <c r="E1404" s="94">
        <f>'CONSTRUCTION COST ESTIMATE'!BA1404</f>
        <v>0</v>
      </c>
      <c r="F1404" s="220">
        <f>'CONSTRUCTION COST ESTIMATE'!BC1404</f>
        <v>0</v>
      </c>
      <c r="G1404" s="221">
        <f>'CONSTRUCTION COST ESTIMATE'!BD1404</f>
        <v>0</v>
      </c>
      <c r="H1404" s="220"/>
      <c r="I1404" s="220">
        <f t="shared" si="598"/>
        <v>0</v>
      </c>
      <c r="J1404" s="220"/>
      <c r="K1404" s="220">
        <f t="shared" si="599"/>
        <v>0</v>
      </c>
      <c r="L1404" s="220"/>
      <c r="M1404" s="220">
        <f t="shared" si="600"/>
        <v>0</v>
      </c>
      <c r="N1404" s="220"/>
      <c r="O1404" s="220">
        <f t="shared" si="601"/>
        <v>0</v>
      </c>
      <c r="P1404" s="220"/>
      <c r="Q1404" s="220">
        <f t="shared" si="602"/>
        <v>0</v>
      </c>
      <c r="R1404" s="220"/>
      <c r="S1404" s="220">
        <f t="shared" si="603"/>
        <v>0</v>
      </c>
      <c r="T1404" s="220"/>
      <c r="U1404" s="220">
        <f t="shared" si="604"/>
        <v>0</v>
      </c>
      <c r="V1404" s="220"/>
      <c r="W1404" s="220">
        <f t="shared" si="605"/>
        <v>0</v>
      </c>
      <c r="X1404" s="220"/>
      <c r="Y1404" s="220">
        <f t="shared" si="606"/>
        <v>0</v>
      </c>
      <c r="Z1404" s="220"/>
      <c r="AA1404" s="220">
        <f t="shared" si="607"/>
        <v>0</v>
      </c>
      <c r="AC1404" s="222" t="e">
        <f t="shared" si="616"/>
        <v>#DIV/0!</v>
      </c>
      <c r="AD1404" s="220" t="e">
        <f t="shared" si="608"/>
        <v>#NUM!</v>
      </c>
      <c r="AE1404" s="223" t="e">
        <f t="shared" si="609"/>
        <v>#NUM!</v>
      </c>
      <c r="AF1404" s="223" t="e">
        <f t="shared" si="610"/>
        <v>#NUM!</v>
      </c>
      <c r="AG1404" s="222" t="e">
        <f t="shared" si="611"/>
        <v>#NUM!</v>
      </c>
      <c r="AI1404" s="220" t="e">
        <f t="shared" si="612"/>
        <v>#DIV/0!</v>
      </c>
      <c r="AJ1404" s="222" t="e">
        <f t="shared" si="613"/>
        <v>#DIV/0!</v>
      </c>
      <c r="AK1404" s="222" t="e">
        <f t="shared" si="614"/>
        <v>#DIV/0!</v>
      </c>
      <c r="AL1404" s="222" t="e">
        <f t="shared" si="615"/>
        <v>#DIV/0!</v>
      </c>
    </row>
    <row r="1405" spans="1:38" s="88" customFormat="1" ht="30" hidden="1" customHeight="1">
      <c r="A1405" s="88">
        <f>'CONSTRUCTION COST ESTIMATE'!A1405</f>
        <v>0</v>
      </c>
      <c r="B1405" s="91">
        <f>'CONSTRUCTION COST ESTIMATE'!B1405</f>
        <v>690.08100000000002</v>
      </c>
      <c r="C1405" s="92" t="str">
        <f>'CONSTRUCTION COST ESTIMATE'!C1405</f>
        <v>CURED IN PLACE SPOT REPAIR (15 INCH)</v>
      </c>
      <c r="D1405" s="93" t="str">
        <f>'CONSTRUCTION COST ESTIMATE'!BB1405</f>
        <v>EA</v>
      </c>
      <c r="E1405" s="94">
        <f>'CONSTRUCTION COST ESTIMATE'!BA1405</f>
        <v>0</v>
      </c>
      <c r="F1405" s="220">
        <f>'CONSTRUCTION COST ESTIMATE'!BC1405</f>
        <v>0</v>
      </c>
      <c r="G1405" s="221">
        <f>'CONSTRUCTION COST ESTIMATE'!BD1405</f>
        <v>0</v>
      </c>
      <c r="H1405" s="220"/>
      <c r="I1405" s="220">
        <f t="shared" si="598"/>
        <v>0</v>
      </c>
      <c r="J1405" s="220"/>
      <c r="K1405" s="220">
        <f t="shared" si="599"/>
        <v>0</v>
      </c>
      <c r="L1405" s="220"/>
      <c r="M1405" s="220">
        <f t="shared" si="600"/>
        <v>0</v>
      </c>
      <c r="N1405" s="220"/>
      <c r="O1405" s="220">
        <f t="shared" si="601"/>
        <v>0</v>
      </c>
      <c r="P1405" s="220"/>
      <c r="Q1405" s="220">
        <f t="shared" si="602"/>
        <v>0</v>
      </c>
      <c r="R1405" s="220"/>
      <c r="S1405" s="220">
        <f t="shared" si="603"/>
        <v>0</v>
      </c>
      <c r="T1405" s="220"/>
      <c r="U1405" s="220">
        <f t="shared" si="604"/>
        <v>0</v>
      </c>
      <c r="V1405" s="220"/>
      <c r="W1405" s="220">
        <f t="shared" si="605"/>
        <v>0</v>
      </c>
      <c r="X1405" s="220"/>
      <c r="Y1405" s="220">
        <f t="shared" si="606"/>
        <v>0</v>
      </c>
      <c r="Z1405" s="220"/>
      <c r="AA1405" s="220">
        <f t="shared" si="607"/>
        <v>0</v>
      </c>
      <c r="AC1405" s="222" t="e">
        <f t="shared" si="616"/>
        <v>#DIV/0!</v>
      </c>
      <c r="AD1405" s="220" t="e">
        <f t="shared" si="608"/>
        <v>#NUM!</v>
      </c>
      <c r="AE1405" s="223" t="e">
        <f t="shared" si="609"/>
        <v>#NUM!</v>
      </c>
      <c r="AF1405" s="223" t="e">
        <f t="shared" si="610"/>
        <v>#NUM!</v>
      </c>
      <c r="AG1405" s="222" t="e">
        <f t="shared" si="611"/>
        <v>#NUM!</v>
      </c>
      <c r="AI1405" s="220" t="e">
        <f t="shared" si="612"/>
        <v>#DIV/0!</v>
      </c>
      <c r="AJ1405" s="222" t="e">
        <f t="shared" si="613"/>
        <v>#DIV/0!</v>
      </c>
      <c r="AK1405" s="222" t="e">
        <f t="shared" si="614"/>
        <v>#DIV/0!</v>
      </c>
      <c r="AL1405" s="222" t="e">
        <f t="shared" si="615"/>
        <v>#DIV/0!</v>
      </c>
    </row>
    <row r="1406" spans="1:38" s="88" customFormat="1" ht="30" hidden="1" customHeight="1">
      <c r="A1406" s="88">
        <f>'CONSTRUCTION COST ESTIMATE'!A1406</f>
        <v>0</v>
      </c>
      <c r="B1406" s="91">
        <f>'CONSTRUCTION COST ESTIMATE'!B1406</f>
        <v>691.00049999999999</v>
      </c>
      <c r="C1406" s="92" t="str">
        <f>'CONSTRUCTION COST ESTIMATE'!C1406</f>
        <v>COAT EXISTING 48 INCH MANHOLE &gt; 5 FEET DEPTH AND &lt; 10 FEET DEPTH</v>
      </c>
      <c r="D1406" s="93" t="str">
        <f>'CONSTRUCTION COST ESTIMATE'!BB1406</f>
        <v>EA</v>
      </c>
      <c r="E1406" s="94">
        <f>'CONSTRUCTION COST ESTIMATE'!BA1406</f>
        <v>0</v>
      </c>
      <c r="F1406" s="220">
        <f>'CONSTRUCTION COST ESTIMATE'!BC1406</f>
        <v>0</v>
      </c>
      <c r="G1406" s="221">
        <f>'CONSTRUCTION COST ESTIMATE'!BD1406</f>
        <v>0</v>
      </c>
      <c r="H1406" s="220"/>
      <c r="I1406" s="220">
        <f t="shared" si="598"/>
        <v>0</v>
      </c>
      <c r="J1406" s="220"/>
      <c r="K1406" s="220">
        <f t="shared" si="599"/>
        <v>0</v>
      </c>
      <c r="L1406" s="220"/>
      <c r="M1406" s="220">
        <f t="shared" si="600"/>
        <v>0</v>
      </c>
      <c r="N1406" s="220"/>
      <c r="O1406" s="220">
        <f t="shared" si="601"/>
        <v>0</v>
      </c>
      <c r="P1406" s="220"/>
      <c r="Q1406" s="220">
        <f t="shared" si="602"/>
        <v>0</v>
      </c>
      <c r="R1406" s="220"/>
      <c r="S1406" s="220">
        <f t="shared" si="603"/>
        <v>0</v>
      </c>
      <c r="T1406" s="220"/>
      <c r="U1406" s="220">
        <f t="shared" si="604"/>
        <v>0</v>
      </c>
      <c r="V1406" s="220"/>
      <c r="W1406" s="220">
        <f t="shared" si="605"/>
        <v>0</v>
      </c>
      <c r="X1406" s="220"/>
      <c r="Y1406" s="220">
        <f t="shared" si="606"/>
        <v>0</v>
      </c>
      <c r="Z1406" s="220"/>
      <c r="AA1406" s="220">
        <f t="shared" si="607"/>
        <v>0</v>
      </c>
      <c r="AC1406" s="222" t="e">
        <f t="shared" si="616"/>
        <v>#DIV/0!</v>
      </c>
      <c r="AD1406" s="220" t="e">
        <f t="shared" si="608"/>
        <v>#NUM!</v>
      </c>
      <c r="AE1406" s="223" t="e">
        <f t="shared" si="609"/>
        <v>#NUM!</v>
      </c>
      <c r="AF1406" s="223" t="e">
        <f t="shared" si="610"/>
        <v>#NUM!</v>
      </c>
      <c r="AG1406" s="222" t="e">
        <f t="shared" si="611"/>
        <v>#NUM!</v>
      </c>
      <c r="AI1406" s="220" t="e">
        <f t="shared" si="612"/>
        <v>#DIV/0!</v>
      </c>
      <c r="AJ1406" s="222" t="e">
        <f t="shared" si="613"/>
        <v>#DIV/0!</v>
      </c>
      <c r="AK1406" s="222" t="e">
        <f t="shared" si="614"/>
        <v>#DIV/0!</v>
      </c>
      <c r="AL1406" s="222" t="e">
        <f t="shared" si="615"/>
        <v>#DIV/0!</v>
      </c>
    </row>
    <row r="1407" spans="1:38" s="88" customFormat="1" ht="30" hidden="1" customHeight="1">
      <c r="A1407" s="88">
        <f>'CONSTRUCTION COST ESTIMATE'!A1407</f>
        <v>0</v>
      </c>
      <c r="B1407" s="91">
        <f>'CONSTRUCTION COST ESTIMATE'!B1407</f>
        <v>691.00099999999998</v>
      </c>
      <c r="C1407" s="92" t="str">
        <f>'CONSTRUCTION COST ESTIMATE'!C1407</f>
        <v>COAT EXISTING 48 INCH MANHOLE &gt; 10 FEET DEPTH AND &lt; 15 FEET DEPTH</v>
      </c>
      <c r="D1407" s="93" t="str">
        <f>'CONSTRUCTION COST ESTIMATE'!BB1407</f>
        <v>EA</v>
      </c>
      <c r="E1407" s="94">
        <f>'CONSTRUCTION COST ESTIMATE'!BA1407</f>
        <v>0</v>
      </c>
      <c r="F1407" s="220">
        <f>'CONSTRUCTION COST ESTIMATE'!BC1407</f>
        <v>0</v>
      </c>
      <c r="G1407" s="221">
        <f>'CONSTRUCTION COST ESTIMATE'!BD1407</f>
        <v>0</v>
      </c>
      <c r="H1407" s="220"/>
      <c r="I1407" s="220">
        <f t="shared" si="598"/>
        <v>0</v>
      </c>
      <c r="J1407" s="220"/>
      <c r="K1407" s="220">
        <f t="shared" si="599"/>
        <v>0</v>
      </c>
      <c r="L1407" s="220"/>
      <c r="M1407" s="220">
        <f t="shared" si="600"/>
        <v>0</v>
      </c>
      <c r="N1407" s="220"/>
      <c r="O1407" s="220">
        <f t="shared" si="601"/>
        <v>0</v>
      </c>
      <c r="P1407" s="220"/>
      <c r="Q1407" s="220">
        <f t="shared" si="602"/>
        <v>0</v>
      </c>
      <c r="R1407" s="220"/>
      <c r="S1407" s="220">
        <f t="shared" si="603"/>
        <v>0</v>
      </c>
      <c r="T1407" s="220"/>
      <c r="U1407" s="220">
        <f t="shared" si="604"/>
        <v>0</v>
      </c>
      <c r="V1407" s="220"/>
      <c r="W1407" s="220">
        <f t="shared" si="605"/>
        <v>0</v>
      </c>
      <c r="X1407" s="220"/>
      <c r="Y1407" s="220">
        <f t="shared" si="606"/>
        <v>0</v>
      </c>
      <c r="Z1407" s="220"/>
      <c r="AA1407" s="220">
        <f t="shared" si="607"/>
        <v>0</v>
      </c>
      <c r="AC1407" s="222" t="e">
        <f t="shared" si="616"/>
        <v>#DIV/0!</v>
      </c>
      <c r="AD1407" s="220" t="e">
        <f t="shared" si="608"/>
        <v>#NUM!</v>
      </c>
      <c r="AE1407" s="223" t="e">
        <f t="shared" si="609"/>
        <v>#NUM!</v>
      </c>
      <c r="AF1407" s="223" t="e">
        <f t="shared" si="610"/>
        <v>#NUM!</v>
      </c>
      <c r="AG1407" s="222" t="e">
        <f t="shared" si="611"/>
        <v>#NUM!</v>
      </c>
      <c r="AI1407" s="220" t="e">
        <f t="shared" si="612"/>
        <v>#DIV/0!</v>
      </c>
      <c r="AJ1407" s="222" t="e">
        <f t="shared" si="613"/>
        <v>#DIV/0!</v>
      </c>
      <c r="AK1407" s="222" t="e">
        <f t="shared" si="614"/>
        <v>#DIV/0!</v>
      </c>
      <c r="AL1407" s="222" t="e">
        <f t="shared" si="615"/>
        <v>#DIV/0!</v>
      </c>
    </row>
    <row r="1408" spans="1:38" s="88" customFormat="1" ht="30" hidden="1" customHeight="1">
      <c r="A1408" s="88">
        <f>'CONSTRUCTION COST ESTIMATE'!A1408</f>
        <v>0</v>
      </c>
      <c r="B1408" s="91">
        <f>'CONSTRUCTION COST ESTIMATE'!B1408</f>
        <v>691.00199999999995</v>
      </c>
      <c r="C1408" s="92" t="str">
        <f>'CONSTRUCTION COST ESTIMATE'!C1408</f>
        <v>COAT EXISTING 48 INCH MANHOLE &gt; 15 FEET DEPTH AND &lt; 20 FEET DEPTH</v>
      </c>
      <c r="D1408" s="93" t="str">
        <f>'CONSTRUCTION COST ESTIMATE'!BB1408</f>
        <v>EA</v>
      </c>
      <c r="E1408" s="94">
        <f>'CONSTRUCTION COST ESTIMATE'!BA1408</f>
        <v>0</v>
      </c>
      <c r="F1408" s="220">
        <f>'CONSTRUCTION COST ESTIMATE'!BC1408</f>
        <v>0</v>
      </c>
      <c r="G1408" s="221">
        <f>'CONSTRUCTION COST ESTIMATE'!BD1408</f>
        <v>0</v>
      </c>
      <c r="H1408" s="220"/>
      <c r="I1408" s="220">
        <f t="shared" si="598"/>
        <v>0</v>
      </c>
      <c r="J1408" s="220"/>
      <c r="K1408" s="220">
        <f t="shared" si="599"/>
        <v>0</v>
      </c>
      <c r="L1408" s="220"/>
      <c r="M1408" s="220">
        <f t="shared" si="600"/>
        <v>0</v>
      </c>
      <c r="N1408" s="220"/>
      <c r="O1408" s="220">
        <f t="shared" si="601"/>
        <v>0</v>
      </c>
      <c r="P1408" s="220"/>
      <c r="Q1408" s="220">
        <f t="shared" si="602"/>
        <v>0</v>
      </c>
      <c r="R1408" s="220"/>
      <c r="S1408" s="220">
        <f t="shared" si="603"/>
        <v>0</v>
      </c>
      <c r="T1408" s="220"/>
      <c r="U1408" s="220">
        <f t="shared" si="604"/>
        <v>0</v>
      </c>
      <c r="V1408" s="220"/>
      <c r="W1408" s="220">
        <f t="shared" si="605"/>
        <v>0</v>
      </c>
      <c r="X1408" s="220"/>
      <c r="Y1408" s="220">
        <f t="shared" si="606"/>
        <v>0</v>
      </c>
      <c r="Z1408" s="220"/>
      <c r="AA1408" s="220">
        <f t="shared" si="607"/>
        <v>0</v>
      </c>
      <c r="AC1408" s="222" t="e">
        <f t="shared" si="616"/>
        <v>#DIV/0!</v>
      </c>
      <c r="AD1408" s="220" t="e">
        <f t="shared" si="608"/>
        <v>#NUM!</v>
      </c>
      <c r="AE1408" s="223" t="e">
        <f t="shared" si="609"/>
        <v>#NUM!</v>
      </c>
      <c r="AF1408" s="223" t="e">
        <f t="shared" si="610"/>
        <v>#NUM!</v>
      </c>
      <c r="AG1408" s="222" t="e">
        <f t="shared" si="611"/>
        <v>#NUM!</v>
      </c>
      <c r="AI1408" s="220" t="e">
        <f t="shared" si="612"/>
        <v>#DIV/0!</v>
      </c>
      <c r="AJ1408" s="222" t="e">
        <f t="shared" si="613"/>
        <v>#DIV/0!</v>
      </c>
      <c r="AK1408" s="222" t="e">
        <f t="shared" si="614"/>
        <v>#DIV/0!</v>
      </c>
      <c r="AL1408" s="222" t="e">
        <f t="shared" si="615"/>
        <v>#DIV/0!</v>
      </c>
    </row>
    <row r="1409" spans="1:38" s="88" customFormat="1" ht="30" hidden="1" customHeight="1">
      <c r="A1409" s="88">
        <f>'CONSTRUCTION COST ESTIMATE'!A1409</f>
        <v>0</v>
      </c>
      <c r="B1409" s="91">
        <f>'CONSTRUCTION COST ESTIMATE'!B1409</f>
        <v>691.00300000000004</v>
      </c>
      <c r="C1409" s="92" t="str">
        <f>'CONSTRUCTION COST ESTIMATE'!C1409</f>
        <v>COAT EXISTING 48 INCH MANHOLE &gt; 20 FEET DEPTH AND &lt; 25 FEET DEPTH</v>
      </c>
      <c r="D1409" s="93" t="str">
        <f>'CONSTRUCTION COST ESTIMATE'!BB1409</f>
        <v>EA</v>
      </c>
      <c r="E1409" s="94">
        <f>'CONSTRUCTION COST ESTIMATE'!BA1409</f>
        <v>0</v>
      </c>
      <c r="F1409" s="220">
        <f>'CONSTRUCTION COST ESTIMATE'!BC1409</f>
        <v>0</v>
      </c>
      <c r="G1409" s="221">
        <f>'CONSTRUCTION COST ESTIMATE'!BD1409</f>
        <v>0</v>
      </c>
      <c r="H1409" s="220"/>
      <c r="I1409" s="220">
        <f t="shared" si="598"/>
        <v>0</v>
      </c>
      <c r="J1409" s="220"/>
      <c r="K1409" s="220">
        <f t="shared" si="599"/>
        <v>0</v>
      </c>
      <c r="L1409" s="220"/>
      <c r="M1409" s="220">
        <f t="shared" si="600"/>
        <v>0</v>
      </c>
      <c r="N1409" s="220"/>
      <c r="O1409" s="220">
        <f t="shared" si="601"/>
        <v>0</v>
      </c>
      <c r="P1409" s="220"/>
      <c r="Q1409" s="220">
        <f t="shared" si="602"/>
        <v>0</v>
      </c>
      <c r="R1409" s="220"/>
      <c r="S1409" s="220">
        <f t="shared" si="603"/>
        <v>0</v>
      </c>
      <c r="T1409" s="220"/>
      <c r="U1409" s="220">
        <f t="shared" si="604"/>
        <v>0</v>
      </c>
      <c r="V1409" s="220"/>
      <c r="W1409" s="220">
        <f t="shared" si="605"/>
        <v>0</v>
      </c>
      <c r="X1409" s="220"/>
      <c r="Y1409" s="220">
        <f t="shared" si="606"/>
        <v>0</v>
      </c>
      <c r="Z1409" s="220"/>
      <c r="AA1409" s="220">
        <f t="shared" si="607"/>
        <v>0</v>
      </c>
      <c r="AC1409" s="222" t="e">
        <f t="shared" si="616"/>
        <v>#DIV/0!</v>
      </c>
      <c r="AD1409" s="220" t="e">
        <f t="shared" si="608"/>
        <v>#NUM!</v>
      </c>
      <c r="AE1409" s="223" t="e">
        <f t="shared" si="609"/>
        <v>#NUM!</v>
      </c>
      <c r="AF1409" s="223" t="e">
        <f t="shared" si="610"/>
        <v>#NUM!</v>
      </c>
      <c r="AG1409" s="222" t="e">
        <f t="shared" si="611"/>
        <v>#NUM!</v>
      </c>
      <c r="AI1409" s="220" t="e">
        <f t="shared" si="612"/>
        <v>#DIV/0!</v>
      </c>
      <c r="AJ1409" s="222" t="e">
        <f t="shared" si="613"/>
        <v>#DIV/0!</v>
      </c>
      <c r="AK1409" s="222" t="e">
        <f t="shared" si="614"/>
        <v>#DIV/0!</v>
      </c>
      <c r="AL1409" s="222" t="e">
        <f t="shared" si="615"/>
        <v>#DIV/0!</v>
      </c>
    </row>
    <row r="1410" spans="1:38" s="88" customFormat="1" ht="30" hidden="1" customHeight="1">
      <c r="A1410" s="88">
        <f>'CONSTRUCTION COST ESTIMATE'!A1410</f>
        <v>0</v>
      </c>
      <c r="B1410" s="91">
        <f>'CONSTRUCTION COST ESTIMATE'!B1410</f>
        <v>691.00400000000002</v>
      </c>
      <c r="C1410" s="92" t="str">
        <f>'CONSTRUCTION COST ESTIMATE'!C1410</f>
        <v>COAT EXISTING 48 INCH MANHOLE</v>
      </c>
      <c r="D1410" s="93" t="str">
        <f>'CONSTRUCTION COST ESTIMATE'!BB1410</f>
        <v>EA</v>
      </c>
      <c r="E1410" s="94">
        <f>'CONSTRUCTION COST ESTIMATE'!BA1410</f>
        <v>0</v>
      </c>
      <c r="F1410" s="220">
        <f>'CONSTRUCTION COST ESTIMATE'!BC1410</f>
        <v>0</v>
      </c>
      <c r="G1410" s="221">
        <f>'CONSTRUCTION COST ESTIMATE'!BD1410</f>
        <v>0</v>
      </c>
      <c r="H1410" s="220"/>
      <c r="I1410" s="220">
        <f t="shared" si="598"/>
        <v>0</v>
      </c>
      <c r="J1410" s="220"/>
      <c r="K1410" s="220">
        <f t="shared" si="599"/>
        <v>0</v>
      </c>
      <c r="L1410" s="220"/>
      <c r="M1410" s="220">
        <f t="shared" si="600"/>
        <v>0</v>
      </c>
      <c r="N1410" s="220"/>
      <c r="O1410" s="220">
        <f t="shared" si="601"/>
        <v>0</v>
      </c>
      <c r="P1410" s="220"/>
      <c r="Q1410" s="220">
        <f t="shared" si="602"/>
        <v>0</v>
      </c>
      <c r="R1410" s="220"/>
      <c r="S1410" s="220">
        <f t="shared" si="603"/>
        <v>0</v>
      </c>
      <c r="T1410" s="220"/>
      <c r="U1410" s="220">
        <f t="shared" si="604"/>
        <v>0</v>
      </c>
      <c r="V1410" s="220"/>
      <c r="W1410" s="220">
        <f t="shared" si="605"/>
        <v>0</v>
      </c>
      <c r="X1410" s="220"/>
      <c r="Y1410" s="220">
        <f t="shared" si="606"/>
        <v>0</v>
      </c>
      <c r="Z1410" s="220"/>
      <c r="AA1410" s="220">
        <f t="shared" si="607"/>
        <v>0</v>
      </c>
      <c r="AC1410" s="222" t="e">
        <f t="shared" si="616"/>
        <v>#DIV/0!</v>
      </c>
      <c r="AD1410" s="220" t="e">
        <f t="shared" si="608"/>
        <v>#NUM!</v>
      </c>
      <c r="AE1410" s="223" t="e">
        <f t="shared" si="609"/>
        <v>#NUM!</v>
      </c>
      <c r="AF1410" s="223" t="e">
        <f t="shared" si="610"/>
        <v>#NUM!</v>
      </c>
      <c r="AG1410" s="222" t="e">
        <f t="shared" si="611"/>
        <v>#NUM!</v>
      </c>
      <c r="AI1410" s="220" t="e">
        <f t="shared" si="612"/>
        <v>#DIV/0!</v>
      </c>
      <c r="AJ1410" s="222" t="e">
        <f t="shared" si="613"/>
        <v>#DIV/0!</v>
      </c>
      <c r="AK1410" s="222" t="e">
        <f t="shared" si="614"/>
        <v>#DIV/0!</v>
      </c>
      <c r="AL1410" s="222" t="e">
        <f t="shared" si="615"/>
        <v>#DIV/0!</v>
      </c>
    </row>
    <row r="1411" spans="1:38" s="88" customFormat="1" ht="30" hidden="1" customHeight="1">
      <c r="A1411" s="88">
        <f>'CONSTRUCTION COST ESTIMATE'!A1411</f>
        <v>0</v>
      </c>
      <c r="B1411" s="91">
        <f>'CONSTRUCTION COST ESTIMATE'!B1411</f>
        <v>691.005</v>
      </c>
      <c r="C1411" s="92" t="str">
        <f>'CONSTRUCTION COST ESTIMATE'!C1411</f>
        <v>COAT EXISTING 60 INCH MANHOLE &gt; 5 FEET DEPTH AND &lt; 10 FEET DEPTH</v>
      </c>
      <c r="D1411" s="93" t="str">
        <f>'CONSTRUCTION COST ESTIMATE'!BB1411</f>
        <v>EA</v>
      </c>
      <c r="E1411" s="94">
        <f>'CONSTRUCTION COST ESTIMATE'!BA1411</f>
        <v>0</v>
      </c>
      <c r="F1411" s="220">
        <f>'CONSTRUCTION COST ESTIMATE'!BC1411</f>
        <v>0</v>
      </c>
      <c r="G1411" s="221">
        <f>'CONSTRUCTION COST ESTIMATE'!BD1411</f>
        <v>0</v>
      </c>
      <c r="H1411" s="220"/>
      <c r="I1411" s="220">
        <f t="shared" si="598"/>
        <v>0</v>
      </c>
      <c r="J1411" s="220"/>
      <c r="K1411" s="220">
        <f t="shared" si="599"/>
        <v>0</v>
      </c>
      <c r="L1411" s="220"/>
      <c r="M1411" s="220">
        <f t="shared" si="600"/>
        <v>0</v>
      </c>
      <c r="N1411" s="220"/>
      <c r="O1411" s="220">
        <f t="shared" si="601"/>
        <v>0</v>
      </c>
      <c r="P1411" s="220"/>
      <c r="Q1411" s="220">
        <f t="shared" si="602"/>
        <v>0</v>
      </c>
      <c r="R1411" s="220"/>
      <c r="S1411" s="220">
        <f t="shared" si="603"/>
        <v>0</v>
      </c>
      <c r="T1411" s="220"/>
      <c r="U1411" s="220">
        <f t="shared" si="604"/>
        <v>0</v>
      </c>
      <c r="V1411" s="220"/>
      <c r="W1411" s="220">
        <f t="shared" si="605"/>
        <v>0</v>
      </c>
      <c r="X1411" s="220"/>
      <c r="Y1411" s="220">
        <f t="shared" si="606"/>
        <v>0</v>
      </c>
      <c r="Z1411" s="220"/>
      <c r="AA1411" s="220">
        <f t="shared" si="607"/>
        <v>0</v>
      </c>
      <c r="AC1411" s="222" t="e">
        <f t="shared" si="616"/>
        <v>#DIV/0!</v>
      </c>
      <c r="AD1411" s="220" t="e">
        <f t="shared" si="608"/>
        <v>#NUM!</v>
      </c>
      <c r="AE1411" s="223" t="e">
        <f t="shared" si="609"/>
        <v>#NUM!</v>
      </c>
      <c r="AF1411" s="223" t="e">
        <f t="shared" si="610"/>
        <v>#NUM!</v>
      </c>
      <c r="AG1411" s="222" t="e">
        <f t="shared" si="611"/>
        <v>#NUM!</v>
      </c>
      <c r="AI1411" s="220" t="e">
        <f t="shared" si="612"/>
        <v>#DIV/0!</v>
      </c>
      <c r="AJ1411" s="222" t="e">
        <f t="shared" si="613"/>
        <v>#DIV/0!</v>
      </c>
      <c r="AK1411" s="222" t="e">
        <f t="shared" si="614"/>
        <v>#DIV/0!</v>
      </c>
      <c r="AL1411" s="222" t="e">
        <f t="shared" si="615"/>
        <v>#DIV/0!</v>
      </c>
    </row>
    <row r="1412" spans="1:38" s="88" customFormat="1" ht="30" hidden="1" customHeight="1">
      <c r="A1412" s="88">
        <f>'CONSTRUCTION COST ESTIMATE'!A1412</f>
        <v>0</v>
      </c>
      <c r="B1412" s="91">
        <f>'CONSTRUCTION COST ESTIMATE'!B1412</f>
        <v>691.00599999999997</v>
      </c>
      <c r="C1412" s="92" t="str">
        <f>'CONSTRUCTION COST ESTIMATE'!C1412</f>
        <v>COAT EXISTING 60 INCH MANHOLE &gt; 10 FEET DEPTH AND &lt; 15 FEET DEPTH</v>
      </c>
      <c r="D1412" s="93" t="str">
        <f>'CONSTRUCTION COST ESTIMATE'!BB1412</f>
        <v>EA</v>
      </c>
      <c r="E1412" s="94">
        <f>'CONSTRUCTION COST ESTIMATE'!BA1412</f>
        <v>0</v>
      </c>
      <c r="F1412" s="220">
        <f>'CONSTRUCTION COST ESTIMATE'!BC1412</f>
        <v>0</v>
      </c>
      <c r="G1412" s="221">
        <f>'CONSTRUCTION COST ESTIMATE'!BD1412</f>
        <v>0</v>
      </c>
      <c r="H1412" s="220"/>
      <c r="I1412" s="220">
        <f t="shared" si="598"/>
        <v>0</v>
      </c>
      <c r="J1412" s="220"/>
      <c r="K1412" s="220">
        <f t="shared" si="599"/>
        <v>0</v>
      </c>
      <c r="L1412" s="220"/>
      <c r="M1412" s="220">
        <f t="shared" si="600"/>
        <v>0</v>
      </c>
      <c r="N1412" s="220"/>
      <c r="O1412" s="220">
        <f t="shared" si="601"/>
        <v>0</v>
      </c>
      <c r="P1412" s="220"/>
      <c r="Q1412" s="220">
        <f t="shared" si="602"/>
        <v>0</v>
      </c>
      <c r="R1412" s="220"/>
      <c r="S1412" s="220">
        <f t="shared" si="603"/>
        <v>0</v>
      </c>
      <c r="T1412" s="220"/>
      <c r="U1412" s="220">
        <f t="shared" si="604"/>
        <v>0</v>
      </c>
      <c r="V1412" s="220"/>
      <c r="W1412" s="220">
        <f t="shared" si="605"/>
        <v>0</v>
      </c>
      <c r="X1412" s="220"/>
      <c r="Y1412" s="220">
        <f t="shared" si="606"/>
        <v>0</v>
      </c>
      <c r="Z1412" s="220"/>
      <c r="AA1412" s="220">
        <f t="shared" si="607"/>
        <v>0</v>
      </c>
      <c r="AC1412" s="222" t="e">
        <f t="shared" si="616"/>
        <v>#DIV/0!</v>
      </c>
      <c r="AD1412" s="220" t="e">
        <f t="shared" si="608"/>
        <v>#NUM!</v>
      </c>
      <c r="AE1412" s="223" t="e">
        <f t="shared" si="609"/>
        <v>#NUM!</v>
      </c>
      <c r="AF1412" s="223" t="e">
        <f t="shared" si="610"/>
        <v>#NUM!</v>
      </c>
      <c r="AG1412" s="222" t="e">
        <f t="shared" si="611"/>
        <v>#NUM!</v>
      </c>
      <c r="AI1412" s="220" t="e">
        <f t="shared" si="612"/>
        <v>#DIV/0!</v>
      </c>
      <c r="AJ1412" s="222" t="e">
        <f t="shared" si="613"/>
        <v>#DIV/0!</v>
      </c>
      <c r="AK1412" s="222" t="e">
        <f t="shared" si="614"/>
        <v>#DIV/0!</v>
      </c>
      <c r="AL1412" s="222" t="e">
        <f t="shared" si="615"/>
        <v>#DIV/0!</v>
      </c>
    </row>
    <row r="1413" spans="1:38" s="88" customFormat="1" ht="30" hidden="1" customHeight="1">
      <c r="A1413" s="88">
        <f>'CONSTRUCTION COST ESTIMATE'!A1413</f>
        <v>0</v>
      </c>
      <c r="B1413" s="91">
        <f>'CONSTRUCTION COST ESTIMATE'!B1413</f>
        <v>691.00699999999995</v>
      </c>
      <c r="C1413" s="92" t="str">
        <f>'CONSTRUCTION COST ESTIMATE'!C1413</f>
        <v>COAT EXISTING 60 INCH MANHOLE &gt; 15 FEET DEPTH AND &lt; 20 FEET DEPTH</v>
      </c>
      <c r="D1413" s="93" t="str">
        <f>'CONSTRUCTION COST ESTIMATE'!BB1413</f>
        <v>EA</v>
      </c>
      <c r="E1413" s="94">
        <f>'CONSTRUCTION COST ESTIMATE'!BA1413</f>
        <v>0</v>
      </c>
      <c r="F1413" s="220">
        <f>'CONSTRUCTION COST ESTIMATE'!BC1413</f>
        <v>0</v>
      </c>
      <c r="G1413" s="221">
        <f>'CONSTRUCTION COST ESTIMATE'!BD1413</f>
        <v>0</v>
      </c>
      <c r="H1413" s="220"/>
      <c r="I1413" s="220">
        <f t="shared" si="598"/>
        <v>0</v>
      </c>
      <c r="J1413" s="220"/>
      <c r="K1413" s="220">
        <f t="shared" si="599"/>
        <v>0</v>
      </c>
      <c r="L1413" s="220"/>
      <c r="M1413" s="220">
        <f t="shared" si="600"/>
        <v>0</v>
      </c>
      <c r="N1413" s="220"/>
      <c r="O1413" s="220">
        <f t="shared" si="601"/>
        <v>0</v>
      </c>
      <c r="P1413" s="220"/>
      <c r="Q1413" s="220">
        <f t="shared" si="602"/>
        <v>0</v>
      </c>
      <c r="R1413" s="220"/>
      <c r="S1413" s="220">
        <f t="shared" si="603"/>
        <v>0</v>
      </c>
      <c r="T1413" s="220"/>
      <c r="U1413" s="220">
        <f t="shared" si="604"/>
        <v>0</v>
      </c>
      <c r="V1413" s="220"/>
      <c r="W1413" s="220">
        <f t="shared" si="605"/>
        <v>0</v>
      </c>
      <c r="X1413" s="220"/>
      <c r="Y1413" s="220">
        <f t="shared" si="606"/>
        <v>0</v>
      </c>
      <c r="Z1413" s="220"/>
      <c r="AA1413" s="220">
        <f t="shared" si="607"/>
        <v>0</v>
      </c>
      <c r="AC1413" s="222" t="e">
        <f t="shared" si="616"/>
        <v>#DIV/0!</v>
      </c>
      <c r="AD1413" s="220" t="e">
        <f t="shared" si="608"/>
        <v>#NUM!</v>
      </c>
      <c r="AE1413" s="223" t="e">
        <f t="shared" si="609"/>
        <v>#NUM!</v>
      </c>
      <c r="AF1413" s="223" t="e">
        <f t="shared" si="610"/>
        <v>#NUM!</v>
      </c>
      <c r="AG1413" s="222" t="e">
        <f t="shared" si="611"/>
        <v>#NUM!</v>
      </c>
      <c r="AI1413" s="220" t="e">
        <f t="shared" si="612"/>
        <v>#DIV/0!</v>
      </c>
      <c r="AJ1413" s="222" t="e">
        <f t="shared" si="613"/>
        <v>#DIV/0!</v>
      </c>
      <c r="AK1413" s="222" t="e">
        <f t="shared" si="614"/>
        <v>#DIV/0!</v>
      </c>
      <c r="AL1413" s="222" t="e">
        <f t="shared" si="615"/>
        <v>#DIV/0!</v>
      </c>
    </row>
    <row r="1414" spans="1:38" s="88" customFormat="1" ht="30" hidden="1" customHeight="1">
      <c r="A1414" s="88">
        <f>'CONSTRUCTION COST ESTIMATE'!A1414</f>
        <v>0</v>
      </c>
      <c r="B1414" s="91">
        <f>'CONSTRUCTION COST ESTIMATE'!B1414</f>
        <v>691.00800000000004</v>
      </c>
      <c r="C1414" s="92" t="str">
        <f>'CONSTRUCTION COST ESTIMATE'!C1414</f>
        <v>COAT EXISTING 60 INCH MANHOLE &gt; 20 FEET DEPTH AND &lt; 25 FEET DEPTH</v>
      </c>
      <c r="D1414" s="93" t="str">
        <f>'CONSTRUCTION COST ESTIMATE'!BB1414</f>
        <v>EA</v>
      </c>
      <c r="E1414" s="94">
        <f>'CONSTRUCTION COST ESTIMATE'!BA1414</f>
        <v>0</v>
      </c>
      <c r="F1414" s="220">
        <f>'CONSTRUCTION COST ESTIMATE'!BC1414</f>
        <v>0</v>
      </c>
      <c r="G1414" s="221">
        <f>'CONSTRUCTION COST ESTIMATE'!BD1414</f>
        <v>0</v>
      </c>
      <c r="H1414" s="220"/>
      <c r="I1414" s="220">
        <f t="shared" si="598"/>
        <v>0</v>
      </c>
      <c r="J1414" s="220"/>
      <c r="K1414" s="220">
        <f t="shared" si="599"/>
        <v>0</v>
      </c>
      <c r="L1414" s="220"/>
      <c r="M1414" s="220">
        <f t="shared" si="600"/>
        <v>0</v>
      </c>
      <c r="N1414" s="220"/>
      <c r="O1414" s="220">
        <f t="shared" si="601"/>
        <v>0</v>
      </c>
      <c r="P1414" s="220"/>
      <c r="Q1414" s="220">
        <f t="shared" si="602"/>
        <v>0</v>
      </c>
      <c r="R1414" s="220"/>
      <c r="S1414" s="220">
        <f t="shared" si="603"/>
        <v>0</v>
      </c>
      <c r="T1414" s="220"/>
      <c r="U1414" s="220">
        <f t="shared" si="604"/>
        <v>0</v>
      </c>
      <c r="V1414" s="220"/>
      <c r="W1414" s="220">
        <f t="shared" si="605"/>
        <v>0</v>
      </c>
      <c r="X1414" s="220"/>
      <c r="Y1414" s="220">
        <f t="shared" si="606"/>
        <v>0</v>
      </c>
      <c r="Z1414" s="220"/>
      <c r="AA1414" s="220">
        <f t="shared" si="607"/>
        <v>0</v>
      </c>
      <c r="AC1414" s="222" t="e">
        <f t="shared" si="616"/>
        <v>#DIV/0!</v>
      </c>
      <c r="AD1414" s="220" t="e">
        <f t="shared" si="608"/>
        <v>#NUM!</v>
      </c>
      <c r="AE1414" s="223" t="e">
        <f t="shared" si="609"/>
        <v>#NUM!</v>
      </c>
      <c r="AF1414" s="223" t="e">
        <f t="shared" si="610"/>
        <v>#NUM!</v>
      </c>
      <c r="AG1414" s="222" t="e">
        <f t="shared" si="611"/>
        <v>#NUM!</v>
      </c>
      <c r="AI1414" s="220" t="e">
        <f t="shared" si="612"/>
        <v>#DIV/0!</v>
      </c>
      <c r="AJ1414" s="222" t="e">
        <f t="shared" si="613"/>
        <v>#DIV/0!</v>
      </c>
      <c r="AK1414" s="222" t="e">
        <f t="shared" si="614"/>
        <v>#DIV/0!</v>
      </c>
      <c r="AL1414" s="222" t="e">
        <f t="shared" si="615"/>
        <v>#DIV/0!</v>
      </c>
    </row>
    <row r="1415" spans="1:38" s="88" customFormat="1" ht="30" hidden="1" customHeight="1">
      <c r="A1415" s="88">
        <f>'CONSTRUCTION COST ESTIMATE'!A1415</f>
        <v>0</v>
      </c>
      <c r="B1415" s="91">
        <f>'CONSTRUCTION COST ESTIMATE'!B1415</f>
        <v>691.00900000000001</v>
      </c>
      <c r="C1415" s="92" t="str">
        <f>'CONSTRUCTION COST ESTIMATE'!C1415</f>
        <v>COAT EXISTING 60 INCH MANHOLE</v>
      </c>
      <c r="D1415" s="93" t="str">
        <f>'CONSTRUCTION COST ESTIMATE'!BB1415</f>
        <v>EA</v>
      </c>
      <c r="E1415" s="94">
        <f>'CONSTRUCTION COST ESTIMATE'!BA1415</f>
        <v>0</v>
      </c>
      <c r="F1415" s="220">
        <f>'CONSTRUCTION COST ESTIMATE'!BC1415</f>
        <v>0</v>
      </c>
      <c r="G1415" s="221">
        <f>'CONSTRUCTION COST ESTIMATE'!BD1415</f>
        <v>0</v>
      </c>
      <c r="H1415" s="220"/>
      <c r="I1415" s="220">
        <f t="shared" si="598"/>
        <v>0</v>
      </c>
      <c r="J1415" s="220"/>
      <c r="K1415" s="220">
        <f t="shared" si="599"/>
        <v>0</v>
      </c>
      <c r="L1415" s="220"/>
      <c r="M1415" s="220">
        <f t="shared" si="600"/>
        <v>0</v>
      </c>
      <c r="N1415" s="220"/>
      <c r="O1415" s="220">
        <f t="shared" si="601"/>
        <v>0</v>
      </c>
      <c r="P1415" s="220"/>
      <c r="Q1415" s="220">
        <f t="shared" si="602"/>
        <v>0</v>
      </c>
      <c r="R1415" s="220"/>
      <c r="S1415" s="220">
        <f t="shared" si="603"/>
        <v>0</v>
      </c>
      <c r="T1415" s="220"/>
      <c r="U1415" s="220">
        <f t="shared" si="604"/>
        <v>0</v>
      </c>
      <c r="V1415" s="220"/>
      <c r="W1415" s="220">
        <f t="shared" si="605"/>
        <v>0</v>
      </c>
      <c r="X1415" s="220"/>
      <c r="Y1415" s="220">
        <f t="shared" si="606"/>
        <v>0</v>
      </c>
      <c r="Z1415" s="220"/>
      <c r="AA1415" s="220">
        <f t="shared" si="607"/>
        <v>0</v>
      </c>
      <c r="AC1415" s="222" t="e">
        <f t="shared" si="616"/>
        <v>#DIV/0!</v>
      </c>
      <c r="AD1415" s="220" t="e">
        <f t="shared" si="608"/>
        <v>#NUM!</v>
      </c>
      <c r="AE1415" s="223" t="e">
        <f t="shared" si="609"/>
        <v>#NUM!</v>
      </c>
      <c r="AF1415" s="223" t="e">
        <f t="shared" si="610"/>
        <v>#NUM!</v>
      </c>
      <c r="AG1415" s="222" t="e">
        <f t="shared" si="611"/>
        <v>#NUM!</v>
      </c>
      <c r="AI1415" s="220" t="e">
        <f t="shared" si="612"/>
        <v>#DIV/0!</v>
      </c>
      <c r="AJ1415" s="222" t="e">
        <f t="shared" si="613"/>
        <v>#DIV/0!</v>
      </c>
      <c r="AK1415" s="222" t="e">
        <f t="shared" si="614"/>
        <v>#DIV/0!</v>
      </c>
      <c r="AL1415" s="222" t="e">
        <f t="shared" si="615"/>
        <v>#DIV/0!</v>
      </c>
    </row>
    <row r="1416" spans="1:38" s="88" customFormat="1" ht="30" hidden="1" customHeight="1">
      <c r="A1416" s="88">
        <f>'CONSTRUCTION COST ESTIMATE'!A1416</f>
        <v>0</v>
      </c>
      <c r="B1416" s="91">
        <f>'CONSTRUCTION COST ESTIMATE'!B1416</f>
        <v>691.01</v>
      </c>
      <c r="C1416" s="92" t="str">
        <f>'CONSTRUCTION COST ESTIMATE'!C1416</f>
        <v>COAT EXISTING 72 INCH MANHOLE &gt; 5 FEET DEPTH AND &lt; 10 FEET DEPTH</v>
      </c>
      <c r="D1416" s="93" t="str">
        <f>'CONSTRUCTION COST ESTIMATE'!BB1416</f>
        <v>EA</v>
      </c>
      <c r="E1416" s="94">
        <f>'CONSTRUCTION COST ESTIMATE'!BA1416</f>
        <v>0</v>
      </c>
      <c r="F1416" s="220">
        <f>'CONSTRUCTION COST ESTIMATE'!BC1416</f>
        <v>0</v>
      </c>
      <c r="G1416" s="221">
        <f>'CONSTRUCTION COST ESTIMATE'!BD1416</f>
        <v>0</v>
      </c>
      <c r="H1416" s="220"/>
      <c r="I1416" s="220">
        <f t="shared" si="598"/>
        <v>0</v>
      </c>
      <c r="J1416" s="220"/>
      <c r="K1416" s="220">
        <f t="shared" si="599"/>
        <v>0</v>
      </c>
      <c r="L1416" s="220"/>
      <c r="M1416" s="220">
        <f t="shared" si="600"/>
        <v>0</v>
      </c>
      <c r="N1416" s="220"/>
      <c r="O1416" s="220">
        <f t="shared" si="601"/>
        <v>0</v>
      </c>
      <c r="P1416" s="220"/>
      <c r="Q1416" s="220">
        <f t="shared" si="602"/>
        <v>0</v>
      </c>
      <c r="R1416" s="220"/>
      <c r="S1416" s="220">
        <f t="shared" si="603"/>
        <v>0</v>
      </c>
      <c r="T1416" s="220"/>
      <c r="U1416" s="220">
        <f t="shared" si="604"/>
        <v>0</v>
      </c>
      <c r="V1416" s="220"/>
      <c r="W1416" s="220">
        <f t="shared" si="605"/>
        <v>0</v>
      </c>
      <c r="X1416" s="220"/>
      <c r="Y1416" s="220">
        <f t="shared" si="606"/>
        <v>0</v>
      </c>
      <c r="Z1416" s="220"/>
      <c r="AA1416" s="220">
        <f t="shared" si="607"/>
        <v>0</v>
      </c>
      <c r="AC1416" s="222" t="e">
        <f t="shared" si="616"/>
        <v>#DIV/0!</v>
      </c>
      <c r="AD1416" s="220" t="e">
        <f t="shared" si="608"/>
        <v>#NUM!</v>
      </c>
      <c r="AE1416" s="223" t="e">
        <f t="shared" si="609"/>
        <v>#NUM!</v>
      </c>
      <c r="AF1416" s="223" t="e">
        <f t="shared" si="610"/>
        <v>#NUM!</v>
      </c>
      <c r="AG1416" s="222" t="e">
        <f t="shared" si="611"/>
        <v>#NUM!</v>
      </c>
      <c r="AI1416" s="220" t="e">
        <f t="shared" si="612"/>
        <v>#DIV/0!</v>
      </c>
      <c r="AJ1416" s="222" t="e">
        <f t="shared" si="613"/>
        <v>#DIV/0!</v>
      </c>
      <c r="AK1416" s="222" t="e">
        <f t="shared" si="614"/>
        <v>#DIV/0!</v>
      </c>
      <c r="AL1416" s="222" t="e">
        <f t="shared" si="615"/>
        <v>#DIV/0!</v>
      </c>
    </row>
    <row r="1417" spans="1:38" s="88" customFormat="1" ht="30" hidden="1" customHeight="1">
      <c r="A1417" s="88">
        <f>'CONSTRUCTION COST ESTIMATE'!A1417</f>
        <v>0</v>
      </c>
      <c r="B1417" s="91">
        <f>'CONSTRUCTION COST ESTIMATE'!B1417</f>
        <v>691.01099999999997</v>
      </c>
      <c r="C1417" s="92" t="str">
        <f>'CONSTRUCTION COST ESTIMATE'!C1417</f>
        <v>COAT EXISTING 72 INCH MANHOLE &gt; 10 FEET DEPTH AND &lt; 15 FEET DEPTH</v>
      </c>
      <c r="D1417" s="93" t="str">
        <f>'CONSTRUCTION COST ESTIMATE'!BB1417</f>
        <v>EA</v>
      </c>
      <c r="E1417" s="94">
        <f>'CONSTRUCTION COST ESTIMATE'!BA1417</f>
        <v>0</v>
      </c>
      <c r="F1417" s="220">
        <f>'CONSTRUCTION COST ESTIMATE'!BC1417</f>
        <v>0</v>
      </c>
      <c r="G1417" s="221">
        <f>'CONSTRUCTION COST ESTIMATE'!BD1417</f>
        <v>0</v>
      </c>
      <c r="H1417" s="220"/>
      <c r="I1417" s="220">
        <f t="shared" si="598"/>
        <v>0</v>
      </c>
      <c r="J1417" s="220"/>
      <c r="K1417" s="220">
        <f t="shared" si="599"/>
        <v>0</v>
      </c>
      <c r="L1417" s="220"/>
      <c r="M1417" s="220">
        <f t="shared" si="600"/>
        <v>0</v>
      </c>
      <c r="N1417" s="220"/>
      <c r="O1417" s="220">
        <f t="shared" si="601"/>
        <v>0</v>
      </c>
      <c r="P1417" s="220"/>
      <c r="Q1417" s="220">
        <f t="shared" si="602"/>
        <v>0</v>
      </c>
      <c r="R1417" s="220"/>
      <c r="S1417" s="220">
        <f t="shared" si="603"/>
        <v>0</v>
      </c>
      <c r="T1417" s="220"/>
      <c r="U1417" s="220">
        <f t="shared" si="604"/>
        <v>0</v>
      </c>
      <c r="V1417" s="220"/>
      <c r="W1417" s="220">
        <f t="shared" si="605"/>
        <v>0</v>
      </c>
      <c r="X1417" s="220"/>
      <c r="Y1417" s="220">
        <f t="shared" si="606"/>
        <v>0</v>
      </c>
      <c r="Z1417" s="220"/>
      <c r="AA1417" s="220">
        <f t="shared" si="607"/>
        <v>0</v>
      </c>
      <c r="AC1417" s="222" t="e">
        <f t="shared" si="616"/>
        <v>#DIV/0!</v>
      </c>
      <c r="AD1417" s="220" t="e">
        <f t="shared" si="608"/>
        <v>#NUM!</v>
      </c>
      <c r="AE1417" s="223" t="e">
        <f t="shared" si="609"/>
        <v>#NUM!</v>
      </c>
      <c r="AF1417" s="223" t="e">
        <f t="shared" si="610"/>
        <v>#NUM!</v>
      </c>
      <c r="AG1417" s="222" t="e">
        <f t="shared" si="611"/>
        <v>#NUM!</v>
      </c>
      <c r="AI1417" s="220" t="e">
        <f t="shared" si="612"/>
        <v>#DIV/0!</v>
      </c>
      <c r="AJ1417" s="222" t="e">
        <f t="shared" si="613"/>
        <v>#DIV/0!</v>
      </c>
      <c r="AK1417" s="222" t="e">
        <f t="shared" si="614"/>
        <v>#DIV/0!</v>
      </c>
      <c r="AL1417" s="222" t="e">
        <f t="shared" si="615"/>
        <v>#DIV/0!</v>
      </c>
    </row>
    <row r="1418" spans="1:38" s="88" customFormat="1" ht="30" hidden="1" customHeight="1">
      <c r="A1418" s="88">
        <f>'CONSTRUCTION COST ESTIMATE'!A1418</f>
        <v>0</v>
      </c>
      <c r="B1418" s="91">
        <f>'CONSTRUCTION COST ESTIMATE'!B1418</f>
        <v>691.01199999999994</v>
      </c>
      <c r="C1418" s="92" t="str">
        <f>'CONSTRUCTION COST ESTIMATE'!C1418</f>
        <v>COAT EXISTING 72 INCH MANHOLE &gt; 15 FEET DEPTH AND &lt; 20 FEET DEPTH</v>
      </c>
      <c r="D1418" s="93" t="str">
        <f>'CONSTRUCTION COST ESTIMATE'!BB1418</f>
        <v>EA</v>
      </c>
      <c r="E1418" s="94">
        <f>'CONSTRUCTION COST ESTIMATE'!BA1418</f>
        <v>0</v>
      </c>
      <c r="F1418" s="220">
        <f>'CONSTRUCTION COST ESTIMATE'!BC1418</f>
        <v>0</v>
      </c>
      <c r="G1418" s="221">
        <f>'CONSTRUCTION COST ESTIMATE'!BD1418</f>
        <v>0</v>
      </c>
      <c r="H1418" s="220"/>
      <c r="I1418" s="220">
        <f t="shared" si="598"/>
        <v>0</v>
      </c>
      <c r="J1418" s="220"/>
      <c r="K1418" s="220">
        <f t="shared" si="599"/>
        <v>0</v>
      </c>
      <c r="L1418" s="220"/>
      <c r="M1418" s="220">
        <f t="shared" si="600"/>
        <v>0</v>
      </c>
      <c r="N1418" s="220"/>
      <c r="O1418" s="220">
        <f t="shared" si="601"/>
        <v>0</v>
      </c>
      <c r="P1418" s="220"/>
      <c r="Q1418" s="220">
        <f t="shared" si="602"/>
        <v>0</v>
      </c>
      <c r="R1418" s="220"/>
      <c r="S1418" s="220">
        <f t="shared" si="603"/>
        <v>0</v>
      </c>
      <c r="T1418" s="220"/>
      <c r="U1418" s="220">
        <f t="shared" si="604"/>
        <v>0</v>
      </c>
      <c r="V1418" s="220"/>
      <c r="W1418" s="220">
        <f t="shared" si="605"/>
        <v>0</v>
      </c>
      <c r="X1418" s="220"/>
      <c r="Y1418" s="220">
        <f t="shared" si="606"/>
        <v>0</v>
      </c>
      <c r="Z1418" s="220"/>
      <c r="AA1418" s="220">
        <f t="shared" si="607"/>
        <v>0</v>
      </c>
      <c r="AC1418" s="222" t="e">
        <f t="shared" si="616"/>
        <v>#DIV/0!</v>
      </c>
      <c r="AD1418" s="220" t="e">
        <f t="shared" si="608"/>
        <v>#NUM!</v>
      </c>
      <c r="AE1418" s="223" t="e">
        <f t="shared" si="609"/>
        <v>#NUM!</v>
      </c>
      <c r="AF1418" s="223" t="e">
        <f t="shared" si="610"/>
        <v>#NUM!</v>
      </c>
      <c r="AG1418" s="222" t="e">
        <f t="shared" si="611"/>
        <v>#NUM!</v>
      </c>
      <c r="AI1418" s="220" t="e">
        <f t="shared" si="612"/>
        <v>#DIV/0!</v>
      </c>
      <c r="AJ1418" s="222" t="e">
        <f t="shared" si="613"/>
        <v>#DIV/0!</v>
      </c>
      <c r="AK1418" s="222" t="e">
        <f t="shared" si="614"/>
        <v>#DIV/0!</v>
      </c>
      <c r="AL1418" s="222" t="e">
        <f t="shared" si="615"/>
        <v>#DIV/0!</v>
      </c>
    </row>
    <row r="1419" spans="1:38" s="88" customFormat="1" ht="30" hidden="1" customHeight="1">
      <c r="A1419" s="88">
        <f>'CONSTRUCTION COST ESTIMATE'!A1419</f>
        <v>0</v>
      </c>
      <c r="B1419" s="91">
        <f>'CONSTRUCTION COST ESTIMATE'!B1419</f>
        <v>691.01300000000003</v>
      </c>
      <c r="C1419" s="92" t="str">
        <f>'CONSTRUCTION COST ESTIMATE'!C1419</f>
        <v>COAT EXISTING 72 INCH MANHOLE &gt; 20 FEET DEPTH AND &lt; 25 FEET DEPTH</v>
      </c>
      <c r="D1419" s="93" t="str">
        <f>'CONSTRUCTION COST ESTIMATE'!BB1419</f>
        <v>EA</v>
      </c>
      <c r="E1419" s="94">
        <f>'CONSTRUCTION COST ESTIMATE'!BA1419</f>
        <v>0</v>
      </c>
      <c r="F1419" s="220">
        <f>'CONSTRUCTION COST ESTIMATE'!BC1419</f>
        <v>0</v>
      </c>
      <c r="G1419" s="221">
        <f>'CONSTRUCTION COST ESTIMATE'!BD1419</f>
        <v>0</v>
      </c>
      <c r="H1419" s="220"/>
      <c r="I1419" s="220">
        <f t="shared" si="598"/>
        <v>0</v>
      </c>
      <c r="J1419" s="220"/>
      <c r="K1419" s="220">
        <f t="shared" si="599"/>
        <v>0</v>
      </c>
      <c r="L1419" s="220"/>
      <c r="M1419" s="220">
        <f t="shared" si="600"/>
        <v>0</v>
      </c>
      <c r="N1419" s="220"/>
      <c r="O1419" s="220">
        <f t="shared" si="601"/>
        <v>0</v>
      </c>
      <c r="P1419" s="220"/>
      <c r="Q1419" s="220">
        <f t="shared" si="602"/>
        <v>0</v>
      </c>
      <c r="R1419" s="220"/>
      <c r="S1419" s="220">
        <f t="shared" si="603"/>
        <v>0</v>
      </c>
      <c r="T1419" s="220"/>
      <c r="U1419" s="220">
        <f t="shared" si="604"/>
        <v>0</v>
      </c>
      <c r="V1419" s="220"/>
      <c r="W1419" s="220">
        <f t="shared" si="605"/>
        <v>0</v>
      </c>
      <c r="X1419" s="220"/>
      <c r="Y1419" s="220">
        <f t="shared" si="606"/>
        <v>0</v>
      </c>
      <c r="Z1419" s="220"/>
      <c r="AA1419" s="220">
        <f t="shared" si="607"/>
        <v>0</v>
      </c>
      <c r="AC1419" s="222" t="e">
        <f t="shared" si="616"/>
        <v>#DIV/0!</v>
      </c>
      <c r="AD1419" s="220" t="e">
        <f t="shared" si="608"/>
        <v>#NUM!</v>
      </c>
      <c r="AE1419" s="223" t="e">
        <f t="shared" si="609"/>
        <v>#NUM!</v>
      </c>
      <c r="AF1419" s="223" t="e">
        <f t="shared" si="610"/>
        <v>#NUM!</v>
      </c>
      <c r="AG1419" s="222" t="e">
        <f t="shared" si="611"/>
        <v>#NUM!</v>
      </c>
      <c r="AI1419" s="220" t="e">
        <f t="shared" si="612"/>
        <v>#DIV/0!</v>
      </c>
      <c r="AJ1419" s="222" t="e">
        <f t="shared" si="613"/>
        <v>#DIV/0!</v>
      </c>
      <c r="AK1419" s="222" t="e">
        <f t="shared" si="614"/>
        <v>#DIV/0!</v>
      </c>
      <c r="AL1419" s="222" t="e">
        <f t="shared" si="615"/>
        <v>#DIV/0!</v>
      </c>
    </row>
    <row r="1420" spans="1:38" s="88" customFormat="1" ht="30" hidden="1" customHeight="1">
      <c r="A1420" s="88">
        <f>'CONSTRUCTION COST ESTIMATE'!A1420</f>
        <v>0</v>
      </c>
      <c r="B1420" s="91">
        <f>'CONSTRUCTION COST ESTIMATE'!B1420</f>
        <v>691.01400000000001</v>
      </c>
      <c r="C1420" s="92" t="str">
        <f>'CONSTRUCTION COST ESTIMATE'!C1420</f>
        <v>COAT EXISTING 72 INCH MANHOLE</v>
      </c>
      <c r="D1420" s="93" t="str">
        <f>'CONSTRUCTION COST ESTIMATE'!BB1420</f>
        <v>EA</v>
      </c>
      <c r="E1420" s="94">
        <f>'CONSTRUCTION COST ESTIMATE'!BA1420</f>
        <v>0</v>
      </c>
      <c r="F1420" s="220">
        <f>'CONSTRUCTION COST ESTIMATE'!BC1420</f>
        <v>0</v>
      </c>
      <c r="G1420" s="221">
        <f>'CONSTRUCTION COST ESTIMATE'!BD1420</f>
        <v>0</v>
      </c>
      <c r="H1420" s="220"/>
      <c r="I1420" s="220">
        <f t="shared" si="598"/>
        <v>0</v>
      </c>
      <c r="J1420" s="220"/>
      <c r="K1420" s="220">
        <f t="shared" si="599"/>
        <v>0</v>
      </c>
      <c r="L1420" s="220"/>
      <c r="M1420" s="220">
        <f t="shared" si="600"/>
        <v>0</v>
      </c>
      <c r="N1420" s="220"/>
      <c r="O1420" s="220">
        <f t="shared" si="601"/>
        <v>0</v>
      </c>
      <c r="P1420" s="220"/>
      <c r="Q1420" s="220">
        <f t="shared" si="602"/>
        <v>0</v>
      </c>
      <c r="R1420" s="220"/>
      <c r="S1420" s="220">
        <f t="shared" si="603"/>
        <v>0</v>
      </c>
      <c r="T1420" s="220"/>
      <c r="U1420" s="220">
        <f t="shared" si="604"/>
        <v>0</v>
      </c>
      <c r="V1420" s="220"/>
      <c r="W1420" s="220">
        <f t="shared" si="605"/>
        <v>0</v>
      </c>
      <c r="X1420" s="220"/>
      <c r="Y1420" s="220">
        <f t="shared" si="606"/>
        <v>0</v>
      </c>
      <c r="Z1420" s="220"/>
      <c r="AA1420" s="220">
        <f t="shared" si="607"/>
        <v>0</v>
      </c>
      <c r="AC1420" s="222" t="e">
        <f t="shared" ref="AC1420:AC1432" si="617">I1420/$I$1460</f>
        <v>#DIV/0!</v>
      </c>
      <c r="AD1420" s="220" t="e">
        <f t="shared" si="608"/>
        <v>#NUM!</v>
      </c>
      <c r="AE1420" s="223" t="e">
        <f t="shared" si="609"/>
        <v>#NUM!</v>
      </c>
      <c r="AF1420" s="223" t="e">
        <f t="shared" si="610"/>
        <v>#NUM!</v>
      </c>
      <c r="AG1420" s="222" t="e">
        <f t="shared" si="611"/>
        <v>#NUM!</v>
      </c>
      <c r="AI1420" s="220" t="e">
        <f t="shared" si="612"/>
        <v>#DIV/0!</v>
      </c>
      <c r="AJ1420" s="222" t="e">
        <f t="shared" si="613"/>
        <v>#DIV/0!</v>
      </c>
      <c r="AK1420" s="222" t="e">
        <f t="shared" si="614"/>
        <v>#DIV/0!</v>
      </c>
      <c r="AL1420" s="222" t="e">
        <f t="shared" si="615"/>
        <v>#DIV/0!</v>
      </c>
    </row>
    <row r="1421" spans="1:38" s="88" customFormat="1" ht="30" hidden="1" customHeight="1">
      <c r="A1421" s="88">
        <f>'CONSTRUCTION COST ESTIMATE'!A1421</f>
        <v>0</v>
      </c>
      <c r="B1421" s="91">
        <f>'CONSTRUCTION COST ESTIMATE'!B1421</f>
        <v>691.01499999999999</v>
      </c>
      <c r="C1421" s="92" t="str">
        <f>'CONSTRUCTION COST ESTIMATE'!C1421</f>
        <v>COAT EXISTING 84 INCH MANHOLE &gt; 5 FEET DEPTH AND &lt; 10 FEET DEPTH</v>
      </c>
      <c r="D1421" s="93" t="str">
        <f>'CONSTRUCTION COST ESTIMATE'!BB1421</f>
        <v>EA</v>
      </c>
      <c r="E1421" s="94">
        <f>'CONSTRUCTION COST ESTIMATE'!BA1421</f>
        <v>0</v>
      </c>
      <c r="F1421" s="220">
        <f>'CONSTRUCTION COST ESTIMATE'!BC1421</f>
        <v>0</v>
      </c>
      <c r="G1421" s="221">
        <f>'CONSTRUCTION COST ESTIMATE'!BD1421</f>
        <v>0</v>
      </c>
      <c r="H1421" s="220"/>
      <c r="I1421" s="220">
        <f t="shared" si="598"/>
        <v>0</v>
      </c>
      <c r="J1421" s="220"/>
      <c r="K1421" s="220">
        <f t="shared" si="599"/>
        <v>0</v>
      </c>
      <c r="L1421" s="220"/>
      <c r="M1421" s="220">
        <f t="shared" si="600"/>
        <v>0</v>
      </c>
      <c r="N1421" s="220"/>
      <c r="O1421" s="220">
        <f t="shared" si="601"/>
        <v>0</v>
      </c>
      <c r="P1421" s="220"/>
      <c r="Q1421" s="220">
        <f t="shared" si="602"/>
        <v>0</v>
      </c>
      <c r="R1421" s="220"/>
      <c r="S1421" s="220">
        <f t="shared" si="603"/>
        <v>0</v>
      </c>
      <c r="T1421" s="220"/>
      <c r="U1421" s="220">
        <f t="shared" si="604"/>
        <v>0</v>
      </c>
      <c r="V1421" s="220"/>
      <c r="W1421" s="220">
        <f t="shared" si="605"/>
        <v>0</v>
      </c>
      <c r="X1421" s="220"/>
      <c r="Y1421" s="220">
        <f t="shared" si="606"/>
        <v>0</v>
      </c>
      <c r="Z1421" s="220"/>
      <c r="AA1421" s="220">
        <f t="shared" si="607"/>
        <v>0</v>
      </c>
      <c r="AC1421" s="222" t="e">
        <f t="shared" si="617"/>
        <v>#DIV/0!</v>
      </c>
      <c r="AD1421" s="220" t="e">
        <f t="shared" si="608"/>
        <v>#NUM!</v>
      </c>
      <c r="AE1421" s="223" t="e">
        <f t="shared" si="609"/>
        <v>#NUM!</v>
      </c>
      <c r="AF1421" s="223" t="e">
        <f t="shared" si="610"/>
        <v>#NUM!</v>
      </c>
      <c r="AG1421" s="222" t="e">
        <f t="shared" si="611"/>
        <v>#NUM!</v>
      </c>
      <c r="AI1421" s="220" t="e">
        <f t="shared" si="612"/>
        <v>#DIV/0!</v>
      </c>
      <c r="AJ1421" s="222" t="e">
        <f t="shared" si="613"/>
        <v>#DIV/0!</v>
      </c>
      <c r="AK1421" s="222" t="e">
        <f t="shared" si="614"/>
        <v>#DIV/0!</v>
      </c>
      <c r="AL1421" s="222" t="e">
        <f t="shared" si="615"/>
        <v>#DIV/0!</v>
      </c>
    </row>
    <row r="1422" spans="1:38" s="88" customFormat="1" ht="30" hidden="1" customHeight="1">
      <c r="A1422" s="88">
        <f>'CONSTRUCTION COST ESTIMATE'!A1422</f>
        <v>0</v>
      </c>
      <c r="B1422" s="91">
        <f>'CONSTRUCTION COST ESTIMATE'!B1422</f>
        <v>691.01599999999996</v>
      </c>
      <c r="C1422" s="92" t="str">
        <f>'CONSTRUCTION COST ESTIMATE'!C1422</f>
        <v>COAT EXISTING 84 INCH MANHOLE &gt; 10 FEET DEPTH AND &lt; 15 FEET DEPTH</v>
      </c>
      <c r="D1422" s="93" t="str">
        <f>'CONSTRUCTION COST ESTIMATE'!BB1422</f>
        <v>EA</v>
      </c>
      <c r="E1422" s="94">
        <f>'CONSTRUCTION COST ESTIMATE'!BA1422</f>
        <v>0</v>
      </c>
      <c r="F1422" s="220">
        <f>'CONSTRUCTION COST ESTIMATE'!BC1422</f>
        <v>0</v>
      </c>
      <c r="G1422" s="221">
        <f>'CONSTRUCTION COST ESTIMATE'!BD1422</f>
        <v>0</v>
      </c>
      <c r="H1422" s="220"/>
      <c r="I1422" s="220">
        <f t="shared" si="598"/>
        <v>0</v>
      </c>
      <c r="J1422" s="220"/>
      <c r="K1422" s="220">
        <f t="shared" si="599"/>
        <v>0</v>
      </c>
      <c r="L1422" s="220"/>
      <c r="M1422" s="220">
        <f t="shared" si="600"/>
        <v>0</v>
      </c>
      <c r="N1422" s="220"/>
      <c r="O1422" s="220">
        <f t="shared" si="601"/>
        <v>0</v>
      </c>
      <c r="P1422" s="220"/>
      <c r="Q1422" s="220">
        <f t="shared" si="602"/>
        <v>0</v>
      </c>
      <c r="R1422" s="220"/>
      <c r="S1422" s="220">
        <f t="shared" si="603"/>
        <v>0</v>
      </c>
      <c r="T1422" s="220"/>
      <c r="U1422" s="220">
        <f t="shared" si="604"/>
        <v>0</v>
      </c>
      <c r="V1422" s="220"/>
      <c r="W1422" s="220">
        <f t="shared" si="605"/>
        <v>0</v>
      </c>
      <c r="X1422" s="220"/>
      <c r="Y1422" s="220">
        <f t="shared" si="606"/>
        <v>0</v>
      </c>
      <c r="Z1422" s="220"/>
      <c r="AA1422" s="220">
        <f t="shared" si="607"/>
        <v>0</v>
      </c>
      <c r="AC1422" s="222" t="e">
        <f t="shared" si="617"/>
        <v>#DIV/0!</v>
      </c>
      <c r="AD1422" s="220" t="e">
        <f t="shared" si="608"/>
        <v>#NUM!</v>
      </c>
      <c r="AE1422" s="223" t="e">
        <f t="shared" si="609"/>
        <v>#NUM!</v>
      </c>
      <c r="AF1422" s="223" t="e">
        <f t="shared" si="610"/>
        <v>#NUM!</v>
      </c>
      <c r="AG1422" s="222" t="e">
        <f t="shared" si="611"/>
        <v>#NUM!</v>
      </c>
      <c r="AI1422" s="220" t="e">
        <f t="shared" si="612"/>
        <v>#DIV/0!</v>
      </c>
      <c r="AJ1422" s="222" t="e">
        <f t="shared" si="613"/>
        <v>#DIV/0!</v>
      </c>
      <c r="AK1422" s="222" t="e">
        <f t="shared" si="614"/>
        <v>#DIV/0!</v>
      </c>
      <c r="AL1422" s="222" t="e">
        <f t="shared" si="615"/>
        <v>#DIV/0!</v>
      </c>
    </row>
    <row r="1423" spans="1:38" s="88" customFormat="1" ht="30" hidden="1" customHeight="1">
      <c r="A1423" s="88">
        <f>'CONSTRUCTION COST ESTIMATE'!A1423</f>
        <v>0</v>
      </c>
      <c r="B1423" s="91">
        <f>'CONSTRUCTION COST ESTIMATE'!B1423</f>
        <v>691.01700000000005</v>
      </c>
      <c r="C1423" s="92" t="str">
        <f>'CONSTRUCTION COST ESTIMATE'!C1423</f>
        <v>COAT EXISTING 84 INCH MANHOLE &gt; 15 FEET DEPTH AND &lt; 20 FEET DEPTH</v>
      </c>
      <c r="D1423" s="93" t="str">
        <f>'CONSTRUCTION COST ESTIMATE'!BB1423</f>
        <v>EA</v>
      </c>
      <c r="E1423" s="94">
        <f>'CONSTRUCTION COST ESTIMATE'!BA1423</f>
        <v>0</v>
      </c>
      <c r="F1423" s="220">
        <f>'CONSTRUCTION COST ESTIMATE'!BC1423</f>
        <v>0</v>
      </c>
      <c r="G1423" s="221">
        <f>'CONSTRUCTION COST ESTIMATE'!BD1423</f>
        <v>0</v>
      </c>
      <c r="H1423" s="220"/>
      <c r="I1423" s="220">
        <f t="shared" si="598"/>
        <v>0</v>
      </c>
      <c r="J1423" s="220"/>
      <c r="K1423" s="220">
        <f t="shared" si="599"/>
        <v>0</v>
      </c>
      <c r="L1423" s="220"/>
      <c r="M1423" s="220">
        <f t="shared" si="600"/>
        <v>0</v>
      </c>
      <c r="N1423" s="220"/>
      <c r="O1423" s="220">
        <f t="shared" si="601"/>
        <v>0</v>
      </c>
      <c r="P1423" s="220"/>
      <c r="Q1423" s="220">
        <f t="shared" si="602"/>
        <v>0</v>
      </c>
      <c r="R1423" s="220"/>
      <c r="S1423" s="220">
        <f t="shared" si="603"/>
        <v>0</v>
      </c>
      <c r="T1423" s="220"/>
      <c r="U1423" s="220">
        <f t="shared" si="604"/>
        <v>0</v>
      </c>
      <c r="V1423" s="220"/>
      <c r="W1423" s="220">
        <f t="shared" si="605"/>
        <v>0</v>
      </c>
      <c r="X1423" s="220"/>
      <c r="Y1423" s="220">
        <f t="shared" si="606"/>
        <v>0</v>
      </c>
      <c r="Z1423" s="220"/>
      <c r="AA1423" s="220">
        <f t="shared" si="607"/>
        <v>0</v>
      </c>
      <c r="AC1423" s="222" t="e">
        <f t="shared" si="617"/>
        <v>#DIV/0!</v>
      </c>
      <c r="AD1423" s="220" t="e">
        <f t="shared" si="608"/>
        <v>#NUM!</v>
      </c>
      <c r="AE1423" s="223" t="e">
        <f t="shared" si="609"/>
        <v>#NUM!</v>
      </c>
      <c r="AF1423" s="223" t="e">
        <f t="shared" si="610"/>
        <v>#NUM!</v>
      </c>
      <c r="AG1423" s="222" t="e">
        <f t="shared" si="611"/>
        <v>#NUM!</v>
      </c>
      <c r="AI1423" s="220" t="e">
        <f t="shared" si="612"/>
        <v>#DIV/0!</v>
      </c>
      <c r="AJ1423" s="222" t="e">
        <f t="shared" si="613"/>
        <v>#DIV/0!</v>
      </c>
      <c r="AK1423" s="222" t="e">
        <f t="shared" si="614"/>
        <v>#DIV/0!</v>
      </c>
      <c r="AL1423" s="222" t="e">
        <f t="shared" si="615"/>
        <v>#DIV/0!</v>
      </c>
    </row>
    <row r="1424" spans="1:38" s="88" customFormat="1" ht="30" hidden="1" customHeight="1">
      <c r="A1424" s="88">
        <f>'CONSTRUCTION COST ESTIMATE'!A1424</f>
        <v>0</v>
      </c>
      <c r="B1424" s="91">
        <f>'CONSTRUCTION COST ESTIMATE'!B1424</f>
        <v>691.01800000000003</v>
      </c>
      <c r="C1424" s="92" t="str">
        <f>'CONSTRUCTION COST ESTIMATE'!C1424</f>
        <v>COAT EXISTING 84 INCH MANHOLE &gt; 20 FEET DEPTH AND &lt; 25 FEET DEPTH</v>
      </c>
      <c r="D1424" s="93" t="str">
        <f>'CONSTRUCTION COST ESTIMATE'!BB1424</f>
        <v>EA</v>
      </c>
      <c r="E1424" s="94">
        <f>'CONSTRUCTION COST ESTIMATE'!BA1424</f>
        <v>0</v>
      </c>
      <c r="F1424" s="220">
        <f>'CONSTRUCTION COST ESTIMATE'!BC1424</f>
        <v>0</v>
      </c>
      <c r="G1424" s="221">
        <f>'CONSTRUCTION COST ESTIMATE'!BD1424</f>
        <v>0</v>
      </c>
      <c r="H1424" s="220"/>
      <c r="I1424" s="220">
        <f t="shared" si="598"/>
        <v>0</v>
      </c>
      <c r="J1424" s="220"/>
      <c r="K1424" s="220">
        <f t="shared" si="599"/>
        <v>0</v>
      </c>
      <c r="L1424" s="220"/>
      <c r="M1424" s="220">
        <f t="shared" si="600"/>
        <v>0</v>
      </c>
      <c r="N1424" s="220"/>
      <c r="O1424" s="220">
        <f t="shared" si="601"/>
        <v>0</v>
      </c>
      <c r="P1424" s="220"/>
      <c r="Q1424" s="220">
        <f t="shared" si="602"/>
        <v>0</v>
      </c>
      <c r="R1424" s="220"/>
      <c r="S1424" s="220">
        <f t="shared" si="603"/>
        <v>0</v>
      </c>
      <c r="T1424" s="220"/>
      <c r="U1424" s="220">
        <f t="shared" si="604"/>
        <v>0</v>
      </c>
      <c r="V1424" s="220"/>
      <c r="W1424" s="220">
        <f t="shared" si="605"/>
        <v>0</v>
      </c>
      <c r="X1424" s="220"/>
      <c r="Y1424" s="220">
        <f t="shared" si="606"/>
        <v>0</v>
      </c>
      <c r="Z1424" s="220"/>
      <c r="AA1424" s="220">
        <f t="shared" si="607"/>
        <v>0</v>
      </c>
      <c r="AC1424" s="222" t="e">
        <f t="shared" si="617"/>
        <v>#DIV/0!</v>
      </c>
      <c r="AD1424" s="220" t="e">
        <f t="shared" si="608"/>
        <v>#NUM!</v>
      </c>
      <c r="AE1424" s="223" t="e">
        <f t="shared" si="609"/>
        <v>#NUM!</v>
      </c>
      <c r="AF1424" s="223" t="e">
        <f t="shared" si="610"/>
        <v>#NUM!</v>
      </c>
      <c r="AG1424" s="222" t="e">
        <f t="shared" si="611"/>
        <v>#NUM!</v>
      </c>
      <c r="AI1424" s="220" t="e">
        <f t="shared" si="612"/>
        <v>#DIV/0!</v>
      </c>
      <c r="AJ1424" s="222" t="e">
        <f t="shared" si="613"/>
        <v>#DIV/0!</v>
      </c>
      <c r="AK1424" s="222" t="e">
        <f t="shared" si="614"/>
        <v>#DIV/0!</v>
      </c>
      <c r="AL1424" s="222" t="e">
        <f t="shared" si="615"/>
        <v>#DIV/0!</v>
      </c>
    </row>
    <row r="1425" spans="1:40" s="88" customFormat="1" ht="30" hidden="1" customHeight="1">
      <c r="A1425" s="88">
        <f>'CONSTRUCTION COST ESTIMATE'!A1425</f>
        <v>0</v>
      </c>
      <c r="B1425" s="91">
        <f>'CONSTRUCTION COST ESTIMATE'!B1425</f>
        <v>691.01900000000001</v>
      </c>
      <c r="C1425" s="92" t="str">
        <f>'CONSTRUCTION COST ESTIMATE'!C1425</f>
        <v>COAT EXISTING 84 INCH MANHOLE</v>
      </c>
      <c r="D1425" s="93" t="str">
        <f>'CONSTRUCTION COST ESTIMATE'!BB1425</f>
        <v>EA</v>
      </c>
      <c r="E1425" s="94">
        <f>'CONSTRUCTION COST ESTIMATE'!BA1425</f>
        <v>0</v>
      </c>
      <c r="F1425" s="220">
        <f>'CONSTRUCTION COST ESTIMATE'!BC1425</f>
        <v>0</v>
      </c>
      <c r="G1425" s="221">
        <f>'CONSTRUCTION COST ESTIMATE'!BD1425</f>
        <v>0</v>
      </c>
      <c r="H1425" s="220"/>
      <c r="I1425" s="220">
        <f t="shared" ref="I1425:I1457" si="618">$E1425*H1425</f>
        <v>0</v>
      </c>
      <c r="J1425" s="220"/>
      <c r="K1425" s="220">
        <f t="shared" ref="K1425:K1457" si="619">$E1425*J1425</f>
        <v>0</v>
      </c>
      <c r="L1425" s="220"/>
      <c r="M1425" s="220">
        <f t="shared" ref="M1425:M1457" si="620">$E1425*L1425</f>
        <v>0</v>
      </c>
      <c r="N1425" s="220"/>
      <c r="O1425" s="220">
        <f t="shared" ref="O1425:O1457" si="621">$E1425*N1425</f>
        <v>0</v>
      </c>
      <c r="P1425" s="220"/>
      <c r="Q1425" s="220">
        <f t="shared" ref="Q1425:Q1457" si="622">$E1425*P1425</f>
        <v>0</v>
      </c>
      <c r="R1425" s="220"/>
      <c r="S1425" s="220">
        <f t="shared" ref="S1425:S1457" si="623">$E1425*R1425</f>
        <v>0</v>
      </c>
      <c r="T1425" s="220"/>
      <c r="U1425" s="220">
        <f t="shared" ref="U1425:U1457" si="624">$E1425*T1425</f>
        <v>0</v>
      </c>
      <c r="V1425" s="220"/>
      <c r="W1425" s="220">
        <f t="shared" ref="W1425:W1457" si="625">$E1425*V1425</f>
        <v>0</v>
      </c>
      <c r="X1425" s="220"/>
      <c r="Y1425" s="220">
        <f t="shared" ref="Y1425:Y1457" si="626">$E1425*X1425</f>
        <v>0</v>
      </c>
      <c r="Z1425" s="220"/>
      <c r="AA1425" s="220">
        <f t="shared" ref="AA1425:AA1457" si="627">$E1425*Z1425</f>
        <v>0</v>
      </c>
      <c r="AC1425" s="222" t="e">
        <f t="shared" si="617"/>
        <v>#DIV/0!</v>
      </c>
      <c r="AD1425" s="220" t="e">
        <f t="shared" ref="AD1425:AD1457" si="628">MEDIAN(H1425,J1425,L1425,N1425,P1425,R1425,T1425,V1425,X1425,Z1425)</f>
        <v>#NUM!</v>
      </c>
      <c r="AE1425" s="223" t="e">
        <f t="shared" ref="AE1425:AE1457" si="629">IF(H1425&gt;AD1425,"X","")</f>
        <v>#NUM!</v>
      </c>
      <c r="AF1425" s="223" t="e">
        <f t="shared" ref="AF1425:AF1457" si="630">IF(H1425&lt;AD1425,"X","")</f>
        <v>#NUM!</v>
      </c>
      <c r="AG1425" s="222" t="e">
        <f t="shared" ref="AG1425:AG1457" si="631">H1425/AD1425</f>
        <v>#NUM!</v>
      </c>
      <c r="AI1425" s="220" t="e">
        <f t="shared" ref="AI1425:AI1457" si="632">AVERAGE(H1425,J1425,L1425,N1425,P1425,R1425,T1425,V1425,X1425,Z1425)</f>
        <v>#DIV/0!</v>
      </c>
      <c r="AJ1425" s="222" t="e">
        <f t="shared" ref="AJ1425:AJ1457" si="633">AI1425/F1425</f>
        <v>#DIV/0!</v>
      </c>
      <c r="AK1425" s="222" t="e">
        <f t="shared" ref="AK1425:AK1457" si="634">H1425/F1425</f>
        <v>#DIV/0!</v>
      </c>
      <c r="AL1425" s="222" t="e">
        <f t="shared" ref="AL1425:AL1457" si="635">H1425/AI1425</f>
        <v>#DIV/0!</v>
      </c>
    </row>
    <row r="1426" spans="1:40" s="88" customFormat="1" ht="30" hidden="1" customHeight="1">
      <c r="A1426" s="88">
        <f>'CONSTRUCTION COST ESTIMATE'!A1426</f>
        <v>0</v>
      </c>
      <c r="B1426" s="91">
        <f>'CONSTRUCTION COST ESTIMATE'!B1426</f>
        <v>691.02</v>
      </c>
      <c r="C1426" s="92" t="str">
        <f>'CONSTRUCTION COST ESTIMATE'!C1426</f>
        <v>COAT EXISTING 10 FOOT X 9 FOOT JUNCTION MANHOLE</v>
      </c>
      <c r="D1426" s="93" t="str">
        <f>'CONSTRUCTION COST ESTIMATE'!BB1426</f>
        <v>EA</v>
      </c>
      <c r="E1426" s="94">
        <f>'CONSTRUCTION COST ESTIMATE'!BA1426</f>
        <v>0</v>
      </c>
      <c r="F1426" s="220">
        <f>'CONSTRUCTION COST ESTIMATE'!BC1426</f>
        <v>0</v>
      </c>
      <c r="G1426" s="221">
        <f>'CONSTRUCTION COST ESTIMATE'!BD1426</f>
        <v>0</v>
      </c>
      <c r="H1426" s="220"/>
      <c r="I1426" s="220">
        <f t="shared" si="618"/>
        <v>0</v>
      </c>
      <c r="J1426" s="220"/>
      <c r="K1426" s="220">
        <f t="shared" si="619"/>
        <v>0</v>
      </c>
      <c r="L1426" s="220"/>
      <c r="M1426" s="220">
        <f t="shared" si="620"/>
        <v>0</v>
      </c>
      <c r="N1426" s="220"/>
      <c r="O1426" s="220">
        <f t="shared" si="621"/>
        <v>0</v>
      </c>
      <c r="P1426" s="220"/>
      <c r="Q1426" s="220">
        <f t="shared" si="622"/>
        <v>0</v>
      </c>
      <c r="R1426" s="220"/>
      <c r="S1426" s="220">
        <f t="shared" si="623"/>
        <v>0</v>
      </c>
      <c r="T1426" s="220"/>
      <c r="U1426" s="220">
        <f t="shared" si="624"/>
        <v>0</v>
      </c>
      <c r="V1426" s="220"/>
      <c r="W1426" s="220">
        <f t="shared" si="625"/>
        <v>0</v>
      </c>
      <c r="X1426" s="220"/>
      <c r="Y1426" s="220">
        <f t="shared" si="626"/>
        <v>0</v>
      </c>
      <c r="Z1426" s="220"/>
      <c r="AA1426" s="220">
        <f t="shared" si="627"/>
        <v>0</v>
      </c>
      <c r="AC1426" s="222" t="e">
        <f t="shared" si="617"/>
        <v>#DIV/0!</v>
      </c>
      <c r="AD1426" s="220" t="e">
        <f t="shared" si="628"/>
        <v>#NUM!</v>
      </c>
      <c r="AE1426" s="223" t="e">
        <f t="shared" si="629"/>
        <v>#NUM!</v>
      </c>
      <c r="AF1426" s="223" t="e">
        <f t="shared" si="630"/>
        <v>#NUM!</v>
      </c>
      <c r="AG1426" s="222" t="e">
        <f t="shared" si="631"/>
        <v>#NUM!</v>
      </c>
      <c r="AI1426" s="220" t="e">
        <f t="shared" si="632"/>
        <v>#DIV/0!</v>
      </c>
      <c r="AJ1426" s="222" t="e">
        <f t="shared" si="633"/>
        <v>#DIV/0!</v>
      </c>
      <c r="AK1426" s="222" t="e">
        <f t="shared" si="634"/>
        <v>#DIV/0!</v>
      </c>
      <c r="AL1426" s="222" t="e">
        <f t="shared" si="635"/>
        <v>#DIV/0!</v>
      </c>
    </row>
    <row r="1427" spans="1:40" s="88" customFormat="1" ht="30" hidden="1" customHeight="1">
      <c r="A1427" s="88">
        <f>'CONSTRUCTION COST ESTIMATE'!A1427</f>
        <v>0</v>
      </c>
      <c r="B1427" s="91">
        <f>'CONSTRUCTION COST ESTIMATE'!B1427</f>
        <v>691.02099999999996</v>
      </c>
      <c r="C1427" s="92" t="str">
        <f>'CONSTRUCTION COST ESTIMATE'!C1427</f>
        <v>COAT EXISTING MANHOLE</v>
      </c>
      <c r="D1427" s="93" t="str">
        <f>'CONSTRUCTION COST ESTIMATE'!BB1427</f>
        <v>EA</v>
      </c>
      <c r="E1427" s="94">
        <f>'CONSTRUCTION COST ESTIMATE'!BA1427</f>
        <v>0</v>
      </c>
      <c r="F1427" s="220">
        <f>'CONSTRUCTION COST ESTIMATE'!BC1427</f>
        <v>0</v>
      </c>
      <c r="G1427" s="221">
        <f>'CONSTRUCTION COST ESTIMATE'!BD1427</f>
        <v>0</v>
      </c>
      <c r="H1427" s="220"/>
      <c r="I1427" s="220">
        <f t="shared" si="618"/>
        <v>0</v>
      </c>
      <c r="J1427" s="220"/>
      <c r="K1427" s="220">
        <f t="shared" si="619"/>
        <v>0</v>
      </c>
      <c r="L1427" s="220"/>
      <c r="M1427" s="220">
        <f t="shared" si="620"/>
        <v>0</v>
      </c>
      <c r="N1427" s="220"/>
      <c r="O1427" s="220">
        <f t="shared" si="621"/>
        <v>0</v>
      </c>
      <c r="P1427" s="220"/>
      <c r="Q1427" s="220">
        <f t="shared" si="622"/>
        <v>0</v>
      </c>
      <c r="R1427" s="220"/>
      <c r="S1427" s="220">
        <f t="shared" si="623"/>
        <v>0</v>
      </c>
      <c r="T1427" s="220"/>
      <c r="U1427" s="220">
        <f t="shared" si="624"/>
        <v>0</v>
      </c>
      <c r="V1427" s="220"/>
      <c r="W1427" s="220">
        <f t="shared" si="625"/>
        <v>0</v>
      </c>
      <c r="X1427" s="220"/>
      <c r="Y1427" s="220">
        <f t="shared" si="626"/>
        <v>0</v>
      </c>
      <c r="Z1427" s="220"/>
      <c r="AA1427" s="220">
        <f t="shared" si="627"/>
        <v>0</v>
      </c>
      <c r="AC1427" s="222" t="e">
        <f t="shared" si="617"/>
        <v>#DIV/0!</v>
      </c>
      <c r="AD1427" s="220" t="e">
        <f t="shared" si="628"/>
        <v>#NUM!</v>
      </c>
      <c r="AE1427" s="223" t="e">
        <f t="shared" si="629"/>
        <v>#NUM!</v>
      </c>
      <c r="AF1427" s="223" t="e">
        <f t="shared" si="630"/>
        <v>#NUM!</v>
      </c>
      <c r="AG1427" s="222" t="e">
        <f t="shared" si="631"/>
        <v>#NUM!</v>
      </c>
      <c r="AI1427" s="220" t="e">
        <f t="shared" si="632"/>
        <v>#DIV/0!</v>
      </c>
      <c r="AJ1427" s="222" t="e">
        <f t="shared" si="633"/>
        <v>#DIV/0!</v>
      </c>
      <c r="AK1427" s="222" t="e">
        <f t="shared" si="634"/>
        <v>#DIV/0!</v>
      </c>
      <c r="AL1427" s="222" t="e">
        <f t="shared" si="635"/>
        <v>#DIV/0!</v>
      </c>
    </row>
    <row r="1428" spans="1:40" s="88" customFormat="1" ht="30" hidden="1" customHeight="1">
      <c r="A1428" s="88">
        <f>'CONSTRUCTION COST ESTIMATE'!A1428</f>
        <v>0</v>
      </c>
      <c r="B1428" s="91">
        <f>'CONSTRUCTION COST ESTIMATE'!B1428</f>
        <v>691.02200000000005</v>
      </c>
      <c r="C1428" s="92" t="str">
        <f>'CONSTRUCTION COST ESTIMATE'!C1428</f>
        <v>COATING EXISTING 60 INCH MANHOLE &gt; 25 FEET DEPTH AND &lt; 30 FEET DEPTH</v>
      </c>
      <c r="D1428" s="93" t="str">
        <f>'CONSTRUCTION COST ESTIMATE'!BB1428</f>
        <v>EA</v>
      </c>
      <c r="E1428" s="94">
        <f>'CONSTRUCTION COST ESTIMATE'!BA1428</f>
        <v>0</v>
      </c>
      <c r="F1428" s="220">
        <f>'CONSTRUCTION COST ESTIMATE'!BC1428</f>
        <v>0</v>
      </c>
      <c r="G1428" s="221">
        <f>'CONSTRUCTION COST ESTIMATE'!BD1428</f>
        <v>0</v>
      </c>
      <c r="H1428" s="220"/>
      <c r="I1428" s="220">
        <f t="shared" si="618"/>
        <v>0</v>
      </c>
      <c r="J1428" s="220"/>
      <c r="K1428" s="220">
        <f t="shared" si="619"/>
        <v>0</v>
      </c>
      <c r="L1428" s="220"/>
      <c r="M1428" s="220">
        <f t="shared" si="620"/>
        <v>0</v>
      </c>
      <c r="N1428" s="220"/>
      <c r="O1428" s="220">
        <f t="shared" si="621"/>
        <v>0</v>
      </c>
      <c r="P1428" s="220"/>
      <c r="Q1428" s="220">
        <f t="shared" si="622"/>
        <v>0</v>
      </c>
      <c r="R1428" s="220"/>
      <c r="S1428" s="220">
        <f t="shared" si="623"/>
        <v>0</v>
      </c>
      <c r="T1428" s="220"/>
      <c r="U1428" s="220">
        <f t="shared" si="624"/>
        <v>0</v>
      </c>
      <c r="V1428" s="220"/>
      <c r="W1428" s="220">
        <f t="shared" si="625"/>
        <v>0</v>
      </c>
      <c r="X1428" s="220"/>
      <c r="Y1428" s="220">
        <f t="shared" si="626"/>
        <v>0</v>
      </c>
      <c r="Z1428" s="220"/>
      <c r="AA1428" s="220">
        <f t="shared" si="627"/>
        <v>0</v>
      </c>
      <c r="AC1428" s="222" t="e">
        <f t="shared" si="617"/>
        <v>#DIV/0!</v>
      </c>
      <c r="AD1428" s="220" t="e">
        <f t="shared" si="628"/>
        <v>#NUM!</v>
      </c>
      <c r="AE1428" s="223" t="e">
        <f t="shared" si="629"/>
        <v>#NUM!</v>
      </c>
      <c r="AF1428" s="223" t="e">
        <f t="shared" si="630"/>
        <v>#NUM!</v>
      </c>
      <c r="AG1428" s="222" t="e">
        <f t="shared" si="631"/>
        <v>#NUM!</v>
      </c>
      <c r="AI1428" s="220" t="e">
        <f t="shared" si="632"/>
        <v>#DIV/0!</v>
      </c>
      <c r="AJ1428" s="222" t="e">
        <f t="shared" si="633"/>
        <v>#DIV/0!</v>
      </c>
      <c r="AK1428" s="222" t="e">
        <f t="shared" si="634"/>
        <v>#DIV/0!</v>
      </c>
      <c r="AL1428" s="222" t="e">
        <f t="shared" si="635"/>
        <v>#DIV/0!</v>
      </c>
    </row>
    <row r="1429" spans="1:40" s="88" customFormat="1" ht="30" hidden="1" customHeight="1">
      <c r="A1429" s="88">
        <f>'CONSTRUCTION COST ESTIMATE'!A1429</f>
        <v>0</v>
      </c>
      <c r="B1429" s="91">
        <f>'CONSTRUCTION COST ESTIMATE'!B1429</f>
        <v>691.02300000000002</v>
      </c>
      <c r="C1429" s="92" t="str">
        <f>'CONSTRUCTION COST ESTIMATE'!C1429</f>
        <v>COATING EXISTING 60 INCH MANHOLE &gt; 30 FEET DEPTH AND &lt; 35 FEET DEPTH</v>
      </c>
      <c r="D1429" s="93" t="str">
        <f>'CONSTRUCTION COST ESTIMATE'!BB1429</f>
        <v>EA</v>
      </c>
      <c r="E1429" s="94">
        <f>'CONSTRUCTION COST ESTIMATE'!BA1429</f>
        <v>0</v>
      </c>
      <c r="F1429" s="220">
        <f>'CONSTRUCTION COST ESTIMATE'!BC1429</f>
        <v>0</v>
      </c>
      <c r="G1429" s="221">
        <f>'CONSTRUCTION COST ESTIMATE'!BD1429</f>
        <v>0</v>
      </c>
      <c r="H1429" s="220"/>
      <c r="I1429" s="220">
        <f t="shared" si="618"/>
        <v>0</v>
      </c>
      <c r="J1429" s="220"/>
      <c r="K1429" s="220">
        <f t="shared" si="619"/>
        <v>0</v>
      </c>
      <c r="L1429" s="220"/>
      <c r="M1429" s="220">
        <f t="shared" si="620"/>
        <v>0</v>
      </c>
      <c r="N1429" s="220"/>
      <c r="O1429" s="220">
        <f t="shared" si="621"/>
        <v>0</v>
      </c>
      <c r="P1429" s="220"/>
      <c r="Q1429" s="220">
        <f t="shared" si="622"/>
        <v>0</v>
      </c>
      <c r="R1429" s="220"/>
      <c r="S1429" s="220">
        <f t="shared" si="623"/>
        <v>0</v>
      </c>
      <c r="T1429" s="220"/>
      <c r="U1429" s="220">
        <f t="shared" si="624"/>
        <v>0</v>
      </c>
      <c r="V1429" s="220"/>
      <c r="W1429" s="220">
        <f t="shared" si="625"/>
        <v>0</v>
      </c>
      <c r="X1429" s="220"/>
      <c r="Y1429" s="220">
        <f t="shared" si="626"/>
        <v>0</v>
      </c>
      <c r="Z1429" s="220"/>
      <c r="AA1429" s="220">
        <f t="shared" si="627"/>
        <v>0</v>
      </c>
      <c r="AC1429" s="222" t="e">
        <f t="shared" si="617"/>
        <v>#DIV/0!</v>
      </c>
      <c r="AD1429" s="220" t="e">
        <f t="shared" si="628"/>
        <v>#NUM!</v>
      </c>
      <c r="AE1429" s="223" t="e">
        <f t="shared" si="629"/>
        <v>#NUM!</v>
      </c>
      <c r="AF1429" s="223" t="e">
        <f t="shared" si="630"/>
        <v>#NUM!</v>
      </c>
      <c r="AG1429" s="222" t="e">
        <f t="shared" si="631"/>
        <v>#NUM!</v>
      </c>
      <c r="AI1429" s="220" t="e">
        <f t="shared" si="632"/>
        <v>#DIV/0!</v>
      </c>
      <c r="AJ1429" s="222" t="e">
        <f t="shared" si="633"/>
        <v>#DIV/0!</v>
      </c>
      <c r="AK1429" s="222" t="e">
        <f t="shared" si="634"/>
        <v>#DIV/0!</v>
      </c>
      <c r="AL1429" s="222" t="e">
        <f t="shared" si="635"/>
        <v>#DIV/0!</v>
      </c>
    </row>
    <row r="1430" spans="1:40" s="88" customFormat="1" ht="30" hidden="1" customHeight="1">
      <c r="A1430" s="88">
        <f>'CONSTRUCTION COST ESTIMATE'!A1430</f>
        <v>0</v>
      </c>
      <c r="B1430" s="91">
        <f>'CONSTRUCTION COST ESTIMATE'!B1430</f>
        <v>695</v>
      </c>
      <c r="C1430" s="92" t="str">
        <f>'CONSTRUCTION COST ESTIMATE'!C1430</f>
        <v>DIVERSION OF SEWAGE FLOW</v>
      </c>
      <c r="D1430" s="93" t="str">
        <f>'CONSTRUCTION COST ESTIMATE'!BB1430</f>
        <v>LS</v>
      </c>
      <c r="E1430" s="94">
        <f>'CONSTRUCTION COST ESTIMATE'!BA1430</f>
        <v>0</v>
      </c>
      <c r="F1430" s="220">
        <f>'CONSTRUCTION COST ESTIMATE'!BC1430</f>
        <v>0</v>
      </c>
      <c r="G1430" s="221">
        <f>'CONSTRUCTION COST ESTIMATE'!BD1430</f>
        <v>0</v>
      </c>
      <c r="H1430" s="220"/>
      <c r="I1430" s="220">
        <f t="shared" si="618"/>
        <v>0</v>
      </c>
      <c r="J1430" s="220"/>
      <c r="K1430" s="220">
        <f t="shared" si="619"/>
        <v>0</v>
      </c>
      <c r="L1430" s="220"/>
      <c r="M1430" s="220">
        <f t="shared" si="620"/>
        <v>0</v>
      </c>
      <c r="N1430" s="220"/>
      <c r="O1430" s="220">
        <f t="shared" si="621"/>
        <v>0</v>
      </c>
      <c r="P1430" s="220"/>
      <c r="Q1430" s="220">
        <f t="shared" si="622"/>
        <v>0</v>
      </c>
      <c r="R1430" s="220"/>
      <c r="S1430" s="220">
        <f t="shared" si="623"/>
        <v>0</v>
      </c>
      <c r="T1430" s="220"/>
      <c r="U1430" s="220">
        <f t="shared" si="624"/>
        <v>0</v>
      </c>
      <c r="V1430" s="220"/>
      <c r="W1430" s="220">
        <f t="shared" si="625"/>
        <v>0</v>
      </c>
      <c r="X1430" s="220"/>
      <c r="Y1430" s="220">
        <f t="shared" si="626"/>
        <v>0</v>
      </c>
      <c r="Z1430" s="220"/>
      <c r="AA1430" s="220">
        <f t="shared" si="627"/>
        <v>0</v>
      </c>
      <c r="AC1430" s="222" t="e">
        <f t="shared" si="617"/>
        <v>#DIV/0!</v>
      </c>
      <c r="AD1430" s="220" t="e">
        <f t="shared" si="628"/>
        <v>#NUM!</v>
      </c>
      <c r="AE1430" s="223" t="e">
        <f t="shared" si="629"/>
        <v>#NUM!</v>
      </c>
      <c r="AF1430" s="223" t="e">
        <f t="shared" si="630"/>
        <v>#NUM!</v>
      </c>
      <c r="AG1430" s="222" t="e">
        <f t="shared" si="631"/>
        <v>#NUM!</v>
      </c>
      <c r="AI1430" s="220" t="e">
        <f t="shared" si="632"/>
        <v>#DIV/0!</v>
      </c>
      <c r="AJ1430" s="222" t="e">
        <f t="shared" si="633"/>
        <v>#DIV/0!</v>
      </c>
      <c r="AK1430" s="222" t="e">
        <f t="shared" si="634"/>
        <v>#DIV/0!</v>
      </c>
      <c r="AL1430" s="222" t="e">
        <f t="shared" si="635"/>
        <v>#DIV/0!</v>
      </c>
    </row>
    <row r="1431" spans="1:40" s="88" customFormat="1" ht="30" hidden="1" customHeight="1">
      <c r="A1431" s="88">
        <f>'CONSTRUCTION COST ESTIMATE'!A1431</f>
        <v>0</v>
      </c>
      <c r="B1431" s="91">
        <f>'CONSTRUCTION COST ESTIMATE'!B1431</f>
        <v>695.00099999999998</v>
      </c>
      <c r="C1431" s="92" t="str">
        <f>'CONSTRUCTION COST ESTIMATE'!C1431</f>
        <v>DIVERSION OF SEWAGE</v>
      </c>
      <c r="D1431" s="93" t="str">
        <f>'CONSTRUCTION COST ESTIMATE'!BB1431</f>
        <v>LS</v>
      </c>
      <c r="E1431" s="94">
        <f>'CONSTRUCTION COST ESTIMATE'!BA1431</f>
        <v>0</v>
      </c>
      <c r="F1431" s="220">
        <f>'CONSTRUCTION COST ESTIMATE'!BC1431</f>
        <v>0</v>
      </c>
      <c r="G1431" s="221">
        <f>'CONSTRUCTION COST ESTIMATE'!BD1431</f>
        <v>0</v>
      </c>
      <c r="H1431" s="220"/>
      <c r="I1431" s="220">
        <f t="shared" si="618"/>
        <v>0</v>
      </c>
      <c r="J1431" s="220"/>
      <c r="K1431" s="220">
        <f t="shared" si="619"/>
        <v>0</v>
      </c>
      <c r="L1431" s="220"/>
      <c r="M1431" s="220">
        <f t="shared" si="620"/>
        <v>0</v>
      </c>
      <c r="N1431" s="220"/>
      <c r="O1431" s="220">
        <f t="shared" si="621"/>
        <v>0</v>
      </c>
      <c r="P1431" s="220"/>
      <c r="Q1431" s="220">
        <f t="shared" si="622"/>
        <v>0</v>
      </c>
      <c r="R1431" s="220"/>
      <c r="S1431" s="220">
        <f t="shared" si="623"/>
        <v>0</v>
      </c>
      <c r="T1431" s="220"/>
      <c r="U1431" s="220">
        <f t="shared" si="624"/>
        <v>0</v>
      </c>
      <c r="V1431" s="220"/>
      <c r="W1431" s="220">
        <f t="shared" si="625"/>
        <v>0</v>
      </c>
      <c r="X1431" s="220"/>
      <c r="Y1431" s="220">
        <f t="shared" si="626"/>
        <v>0</v>
      </c>
      <c r="Z1431" s="220"/>
      <c r="AA1431" s="220">
        <f t="shared" si="627"/>
        <v>0</v>
      </c>
      <c r="AC1431" s="222" t="e">
        <f t="shared" si="617"/>
        <v>#DIV/0!</v>
      </c>
      <c r="AD1431" s="220" t="e">
        <f t="shared" si="628"/>
        <v>#NUM!</v>
      </c>
      <c r="AE1431" s="223" t="e">
        <f t="shared" si="629"/>
        <v>#NUM!</v>
      </c>
      <c r="AF1431" s="223" t="e">
        <f t="shared" si="630"/>
        <v>#NUM!</v>
      </c>
      <c r="AG1431" s="222" t="e">
        <f t="shared" si="631"/>
        <v>#NUM!</v>
      </c>
      <c r="AI1431" s="220" t="e">
        <f t="shared" si="632"/>
        <v>#DIV/0!</v>
      </c>
      <c r="AJ1431" s="222" t="e">
        <f t="shared" si="633"/>
        <v>#DIV/0!</v>
      </c>
      <c r="AK1431" s="222" t="e">
        <f t="shared" si="634"/>
        <v>#DIV/0!</v>
      </c>
      <c r="AL1431" s="222" t="e">
        <f t="shared" si="635"/>
        <v>#DIV/0!</v>
      </c>
    </row>
    <row r="1432" spans="1:40" s="88" customFormat="1" ht="30" hidden="1" customHeight="1">
      <c r="A1432" s="88">
        <f>'CONSTRUCTION COST ESTIMATE'!A1432</f>
        <v>0</v>
      </c>
      <c r="B1432" s="91">
        <f>'CONSTRUCTION COST ESTIMATE'!B1432</f>
        <v>695.00199999999995</v>
      </c>
      <c r="C1432" s="92" t="str">
        <f>'CONSTRUCTION COST ESTIMATE'!C1432</f>
        <v>SANITARY SEWER BYPASS</v>
      </c>
      <c r="D1432" s="93" t="str">
        <f>'CONSTRUCTION COST ESTIMATE'!BB1432</f>
        <v>LS</v>
      </c>
      <c r="E1432" s="94">
        <f>'CONSTRUCTION COST ESTIMATE'!BA1432</f>
        <v>0</v>
      </c>
      <c r="F1432" s="220">
        <f>'CONSTRUCTION COST ESTIMATE'!BC1432</f>
        <v>0</v>
      </c>
      <c r="G1432" s="221">
        <f>'CONSTRUCTION COST ESTIMATE'!BD1432</f>
        <v>0</v>
      </c>
      <c r="H1432" s="220"/>
      <c r="I1432" s="220">
        <f t="shared" si="618"/>
        <v>0</v>
      </c>
      <c r="J1432" s="220"/>
      <c r="K1432" s="220">
        <f t="shared" si="619"/>
        <v>0</v>
      </c>
      <c r="L1432" s="220"/>
      <c r="M1432" s="220">
        <f t="shared" si="620"/>
        <v>0</v>
      </c>
      <c r="N1432" s="220"/>
      <c r="O1432" s="220">
        <f t="shared" si="621"/>
        <v>0</v>
      </c>
      <c r="P1432" s="220"/>
      <c r="Q1432" s="220">
        <f t="shared" si="622"/>
        <v>0</v>
      </c>
      <c r="R1432" s="220"/>
      <c r="S1432" s="220">
        <f t="shared" si="623"/>
        <v>0</v>
      </c>
      <c r="T1432" s="220"/>
      <c r="U1432" s="220">
        <f t="shared" si="624"/>
        <v>0</v>
      </c>
      <c r="V1432" s="220"/>
      <c r="W1432" s="220">
        <f t="shared" si="625"/>
        <v>0</v>
      </c>
      <c r="X1432" s="220"/>
      <c r="Y1432" s="220">
        <f t="shared" si="626"/>
        <v>0</v>
      </c>
      <c r="Z1432" s="220"/>
      <c r="AA1432" s="220">
        <f t="shared" si="627"/>
        <v>0</v>
      </c>
      <c r="AC1432" s="222" t="e">
        <f t="shared" si="617"/>
        <v>#DIV/0!</v>
      </c>
      <c r="AD1432" s="220" t="e">
        <f t="shared" si="628"/>
        <v>#NUM!</v>
      </c>
      <c r="AE1432" s="223" t="e">
        <f t="shared" si="629"/>
        <v>#NUM!</v>
      </c>
      <c r="AF1432" s="223" t="e">
        <f t="shared" si="630"/>
        <v>#NUM!</v>
      </c>
      <c r="AG1432" s="222" t="e">
        <f t="shared" si="631"/>
        <v>#NUM!</v>
      </c>
      <c r="AI1432" s="220" t="e">
        <f t="shared" si="632"/>
        <v>#DIV/0!</v>
      </c>
      <c r="AJ1432" s="222" t="e">
        <f t="shared" si="633"/>
        <v>#DIV/0!</v>
      </c>
      <c r="AK1432" s="222" t="e">
        <f t="shared" si="634"/>
        <v>#DIV/0!</v>
      </c>
      <c r="AL1432" s="222" t="e">
        <f t="shared" si="635"/>
        <v>#DIV/0!</v>
      </c>
    </row>
    <row r="1433" spans="1:40" s="88" customFormat="1" ht="30" customHeight="1">
      <c r="A1433" s="237" t="str">
        <f>'CONSTRUCTION COST ESTIMATE'!A1433</f>
        <v>SP 699</v>
      </c>
      <c r="B1433" s="140"/>
      <c r="C1433" s="136" t="str">
        <f>'CONSTRUCTION COST ESTIMATE'!C1433</f>
        <v>SITE FURNISHINGS</v>
      </c>
      <c r="D1433" s="135"/>
      <c r="E1433" s="137"/>
      <c r="F1433" s="138"/>
      <c r="G1433" s="238"/>
      <c r="H1433" s="138"/>
      <c r="I1433" s="138"/>
      <c r="J1433" s="138"/>
      <c r="K1433" s="138"/>
      <c r="L1433" s="138"/>
      <c r="M1433" s="138"/>
      <c r="N1433" s="138"/>
      <c r="O1433" s="138"/>
      <c r="P1433" s="138"/>
      <c r="Q1433" s="138"/>
      <c r="R1433" s="138"/>
      <c r="S1433" s="138"/>
      <c r="T1433" s="138"/>
      <c r="U1433" s="138"/>
      <c r="V1433" s="138"/>
      <c r="W1433" s="138"/>
      <c r="X1433" s="138"/>
      <c r="Y1433" s="138"/>
      <c r="Z1433" s="138"/>
      <c r="AA1433" s="138"/>
      <c r="AB1433" s="239"/>
      <c r="AC1433" s="240"/>
      <c r="AD1433" s="241"/>
      <c r="AE1433" s="242"/>
      <c r="AF1433" s="242"/>
      <c r="AG1433" s="240"/>
      <c r="AH1433" s="239"/>
      <c r="AI1433" s="241"/>
      <c r="AJ1433" s="240"/>
      <c r="AK1433" s="240"/>
      <c r="AL1433" s="240"/>
      <c r="AN1433" s="139" t="s">
        <v>1447</v>
      </c>
    </row>
    <row r="1434" spans="1:40" s="88" customFormat="1" ht="30" hidden="1" customHeight="1">
      <c r="A1434" s="88">
        <f>'CONSTRUCTION COST ESTIMATE'!A1434</f>
        <v>0</v>
      </c>
      <c r="B1434" s="91">
        <f>'CONSTRUCTION COST ESTIMATE'!B1434</f>
        <v>699.00049999999999</v>
      </c>
      <c r="C1434" s="92" t="str">
        <f>'CONSTRUCTION COST ESTIMATE'!C1434</f>
        <v>BENCH</v>
      </c>
      <c r="D1434" s="93" t="str">
        <f>'CONSTRUCTION COST ESTIMATE'!BB1434</f>
        <v>EA</v>
      </c>
      <c r="E1434" s="94">
        <f>'CONSTRUCTION COST ESTIMATE'!BA1434</f>
        <v>0</v>
      </c>
      <c r="F1434" s="220">
        <f>'CONSTRUCTION COST ESTIMATE'!BC1434</f>
        <v>0</v>
      </c>
      <c r="G1434" s="221">
        <f>'CONSTRUCTION COST ESTIMATE'!BD1434</f>
        <v>0</v>
      </c>
      <c r="H1434" s="220"/>
      <c r="I1434" s="220">
        <f t="shared" si="618"/>
        <v>0</v>
      </c>
      <c r="J1434" s="220"/>
      <c r="K1434" s="220">
        <f t="shared" si="619"/>
        <v>0</v>
      </c>
      <c r="L1434" s="220"/>
      <c r="M1434" s="220">
        <f t="shared" si="620"/>
        <v>0</v>
      </c>
      <c r="N1434" s="220"/>
      <c r="O1434" s="220">
        <f t="shared" si="621"/>
        <v>0</v>
      </c>
      <c r="P1434" s="220"/>
      <c r="Q1434" s="220">
        <f t="shared" si="622"/>
        <v>0</v>
      </c>
      <c r="R1434" s="220"/>
      <c r="S1434" s="220">
        <f t="shared" si="623"/>
        <v>0</v>
      </c>
      <c r="T1434" s="220"/>
      <c r="U1434" s="220">
        <f t="shared" si="624"/>
        <v>0</v>
      </c>
      <c r="V1434" s="220"/>
      <c r="W1434" s="220">
        <f t="shared" si="625"/>
        <v>0</v>
      </c>
      <c r="X1434" s="220"/>
      <c r="Y1434" s="220">
        <f t="shared" si="626"/>
        <v>0</v>
      </c>
      <c r="Z1434" s="220"/>
      <c r="AA1434" s="220">
        <f t="shared" si="627"/>
        <v>0</v>
      </c>
      <c r="AC1434" s="222" t="e">
        <f t="shared" ref="AC1434:AC1457" si="636">I1434/$I$1460</f>
        <v>#DIV/0!</v>
      </c>
      <c r="AD1434" s="220" t="e">
        <f t="shared" si="628"/>
        <v>#NUM!</v>
      </c>
      <c r="AE1434" s="223" t="e">
        <f t="shared" si="629"/>
        <v>#NUM!</v>
      </c>
      <c r="AF1434" s="223" t="e">
        <f t="shared" si="630"/>
        <v>#NUM!</v>
      </c>
      <c r="AG1434" s="222" t="e">
        <f t="shared" si="631"/>
        <v>#NUM!</v>
      </c>
      <c r="AI1434" s="220" t="e">
        <f t="shared" si="632"/>
        <v>#DIV/0!</v>
      </c>
      <c r="AJ1434" s="222" t="e">
        <f t="shared" si="633"/>
        <v>#DIV/0!</v>
      </c>
      <c r="AK1434" s="222" t="e">
        <f t="shared" si="634"/>
        <v>#DIV/0!</v>
      </c>
      <c r="AL1434" s="222" t="e">
        <f t="shared" si="635"/>
        <v>#DIV/0!</v>
      </c>
    </row>
    <row r="1435" spans="1:40" s="88" customFormat="1" ht="30" hidden="1" customHeight="1">
      <c r="A1435" s="88">
        <f>'CONSTRUCTION COST ESTIMATE'!A1435</f>
        <v>0</v>
      </c>
      <c r="B1435" s="91">
        <f>'CONSTRUCTION COST ESTIMATE'!B1435</f>
        <v>699.00099999999998</v>
      </c>
      <c r="C1435" s="92" t="str">
        <f>'CONSTRUCTION COST ESTIMATE'!C1435</f>
        <v>CONCRETE PICNIC BENCH</v>
      </c>
      <c r="D1435" s="93" t="str">
        <f>'CONSTRUCTION COST ESTIMATE'!BB1435</f>
        <v>EA</v>
      </c>
      <c r="E1435" s="94">
        <f>'CONSTRUCTION COST ESTIMATE'!BA1435</f>
        <v>0</v>
      </c>
      <c r="F1435" s="220">
        <f>'CONSTRUCTION COST ESTIMATE'!BC1435</f>
        <v>0</v>
      </c>
      <c r="G1435" s="221">
        <f>'CONSTRUCTION COST ESTIMATE'!BD1435</f>
        <v>0</v>
      </c>
      <c r="H1435" s="220"/>
      <c r="I1435" s="220">
        <f t="shared" si="618"/>
        <v>0</v>
      </c>
      <c r="J1435" s="220"/>
      <c r="K1435" s="220">
        <f t="shared" si="619"/>
        <v>0</v>
      </c>
      <c r="L1435" s="220"/>
      <c r="M1435" s="220">
        <f t="shared" si="620"/>
        <v>0</v>
      </c>
      <c r="N1435" s="220"/>
      <c r="O1435" s="220">
        <f t="shared" si="621"/>
        <v>0</v>
      </c>
      <c r="P1435" s="220"/>
      <c r="Q1435" s="220">
        <f t="shared" si="622"/>
        <v>0</v>
      </c>
      <c r="R1435" s="220"/>
      <c r="S1435" s="220">
        <f t="shared" si="623"/>
        <v>0</v>
      </c>
      <c r="T1435" s="220"/>
      <c r="U1435" s="220">
        <f t="shared" si="624"/>
        <v>0</v>
      </c>
      <c r="V1435" s="220"/>
      <c r="W1435" s="220">
        <f t="shared" si="625"/>
        <v>0</v>
      </c>
      <c r="X1435" s="220"/>
      <c r="Y1435" s="220">
        <f t="shared" si="626"/>
        <v>0</v>
      </c>
      <c r="Z1435" s="220"/>
      <c r="AA1435" s="220">
        <f t="shared" si="627"/>
        <v>0</v>
      </c>
      <c r="AC1435" s="222" t="e">
        <f t="shared" si="636"/>
        <v>#DIV/0!</v>
      </c>
      <c r="AD1435" s="220" t="e">
        <f t="shared" si="628"/>
        <v>#NUM!</v>
      </c>
      <c r="AE1435" s="223" t="e">
        <f t="shared" si="629"/>
        <v>#NUM!</v>
      </c>
      <c r="AF1435" s="223" t="e">
        <f t="shared" si="630"/>
        <v>#NUM!</v>
      </c>
      <c r="AG1435" s="222" t="e">
        <f t="shared" si="631"/>
        <v>#NUM!</v>
      </c>
      <c r="AI1435" s="220" t="e">
        <f t="shared" si="632"/>
        <v>#DIV/0!</v>
      </c>
      <c r="AJ1435" s="222" t="e">
        <f t="shared" si="633"/>
        <v>#DIV/0!</v>
      </c>
      <c r="AK1435" s="222" t="e">
        <f t="shared" si="634"/>
        <v>#DIV/0!</v>
      </c>
      <c r="AL1435" s="222" t="e">
        <f t="shared" si="635"/>
        <v>#DIV/0!</v>
      </c>
    </row>
    <row r="1436" spans="1:40" s="88" customFormat="1" ht="30" hidden="1" customHeight="1">
      <c r="A1436" s="88">
        <f>'CONSTRUCTION COST ESTIMATE'!A1436</f>
        <v>0</v>
      </c>
      <c r="B1436" s="91">
        <f>'CONSTRUCTION COST ESTIMATE'!B1436</f>
        <v>699.00199999999995</v>
      </c>
      <c r="C1436" s="92" t="str">
        <f>'CONSTRUCTION COST ESTIMATE'!C1436</f>
        <v>STREET BENCH</v>
      </c>
      <c r="D1436" s="93" t="str">
        <f>'CONSTRUCTION COST ESTIMATE'!BB1436</f>
        <v>EA</v>
      </c>
      <c r="E1436" s="94">
        <f>'CONSTRUCTION COST ESTIMATE'!BA1436</f>
        <v>0</v>
      </c>
      <c r="F1436" s="220">
        <f>'CONSTRUCTION COST ESTIMATE'!BC1436</f>
        <v>0</v>
      </c>
      <c r="G1436" s="221">
        <f>'CONSTRUCTION COST ESTIMATE'!BD1436</f>
        <v>0</v>
      </c>
      <c r="H1436" s="220"/>
      <c r="I1436" s="220">
        <f t="shared" si="618"/>
        <v>0</v>
      </c>
      <c r="J1436" s="220"/>
      <c r="K1436" s="220">
        <f t="shared" si="619"/>
        <v>0</v>
      </c>
      <c r="L1436" s="220"/>
      <c r="M1436" s="220">
        <f t="shared" si="620"/>
        <v>0</v>
      </c>
      <c r="N1436" s="220"/>
      <c r="O1436" s="220">
        <f t="shared" si="621"/>
        <v>0</v>
      </c>
      <c r="P1436" s="220"/>
      <c r="Q1436" s="220">
        <f t="shared" si="622"/>
        <v>0</v>
      </c>
      <c r="R1436" s="220"/>
      <c r="S1436" s="220">
        <f t="shared" si="623"/>
        <v>0</v>
      </c>
      <c r="T1436" s="220"/>
      <c r="U1436" s="220">
        <f t="shared" si="624"/>
        <v>0</v>
      </c>
      <c r="V1436" s="220"/>
      <c r="W1436" s="220">
        <f t="shared" si="625"/>
        <v>0</v>
      </c>
      <c r="X1436" s="220"/>
      <c r="Y1436" s="220">
        <f t="shared" si="626"/>
        <v>0</v>
      </c>
      <c r="Z1436" s="220"/>
      <c r="AA1436" s="220">
        <f t="shared" si="627"/>
        <v>0</v>
      </c>
      <c r="AC1436" s="222" t="e">
        <f t="shared" si="636"/>
        <v>#DIV/0!</v>
      </c>
      <c r="AD1436" s="220" t="e">
        <f t="shared" si="628"/>
        <v>#NUM!</v>
      </c>
      <c r="AE1436" s="223" t="e">
        <f t="shared" si="629"/>
        <v>#NUM!</v>
      </c>
      <c r="AF1436" s="223" t="e">
        <f t="shared" si="630"/>
        <v>#NUM!</v>
      </c>
      <c r="AG1436" s="222" t="e">
        <f t="shared" si="631"/>
        <v>#NUM!</v>
      </c>
      <c r="AI1436" s="220" t="e">
        <f t="shared" si="632"/>
        <v>#DIV/0!</v>
      </c>
      <c r="AJ1436" s="222" t="e">
        <f t="shared" si="633"/>
        <v>#DIV/0!</v>
      </c>
      <c r="AK1436" s="222" t="e">
        <f t="shared" si="634"/>
        <v>#DIV/0!</v>
      </c>
      <c r="AL1436" s="222" t="e">
        <f t="shared" si="635"/>
        <v>#DIV/0!</v>
      </c>
    </row>
    <row r="1437" spans="1:40" s="88" customFormat="1" ht="30" hidden="1" customHeight="1">
      <c r="A1437" s="88">
        <f>'CONSTRUCTION COST ESTIMATE'!A1437</f>
        <v>0</v>
      </c>
      <c r="B1437" s="91">
        <f>'CONSTRUCTION COST ESTIMATE'!B1437</f>
        <v>699.00300000000004</v>
      </c>
      <c r="C1437" s="92" t="str">
        <f>'CONSTRUCTION COST ESTIMATE'!C1437</f>
        <v>BICYCLE RACK</v>
      </c>
      <c r="D1437" s="93" t="str">
        <f>'CONSTRUCTION COST ESTIMATE'!BB1437</f>
        <v>EA</v>
      </c>
      <c r="E1437" s="94">
        <f>'CONSTRUCTION COST ESTIMATE'!BA1437</f>
        <v>0</v>
      </c>
      <c r="F1437" s="220">
        <f>'CONSTRUCTION COST ESTIMATE'!BC1437</f>
        <v>0</v>
      </c>
      <c r="G1437" s="221">
        <f>'CONSTRUCTION COST ESTIMATE'!BD1437</f>
        <v>0</v>
      </c>
      <c r="H1437" s="220"/>
      <c r="I1437" s="220">
        <f t="shared" si="618"/>
        <v>0</v>
      </c>
      <c r="J1437" s="220"/>
      <c r="K1437" s="220">
        <f t="shared" si="619"/>
        <v>0</v>
      </c>
      <c r="L1437" s="220"/>
      <c r="M1437" s="220">
        <f t="shared" si="620"/>
        <v>0</v>
      </c>
      <c r="N1437" s="220"/>
      <c r="O1437" s="220">
        <f t="shared" si="621"/>
        <v>0</v>
      </c>
      <c r="P1437" s="220"/>
      <c r="Q1437" s="220">
        <f t="shared" si="622"/>
        <v>0</v>
      </c>
      <c r="R1437" s="220"/>
      <c r="S1437" s="220">
        <f t="shared" si="623"/>
        <v>0</v>
      </c>
      <c r="T1437" s="220"/>
      <c r="U1437" s="220">
        <f t="shared" si="624"/>
        <v>0</v>
      </c>
      <c r="V1437" s="220"/>
      <c r="W1437" s="220">
        <f t="shared" si="625"/>
        <v>0</v>
      </c>
      <c r="X1437" s="220"/>
      <c r="Y1437" s="220">
        <f t="shared" si="626"/>
        <v>0</v>
      </c>
      <c r="Z1437" s="220"/>
      <c r="AA1437" s="220">
        <f t="shared" si="627"/>
        <v>0</v>
      </c>
      <c r="AC1437" s="222" t="e">
        <f t="shared" si="636"/>
        <v>#DIV/0!</v>
      </c>
      <c r="AD1437" s="220" t="e">
        <f t="shared" si="628"/>
        <v>#NUM!</v>
      </c>
      <c r="AE1437" s="223" t="e">
        <f t="shared" si="629"/>
        <v>#NUM!</v>
      </c>
      <c r="AF1437" s="223" t="e">
        <f t="shared" si="630"/>
        <v>#NUM!</v>
      </c>
      <c r="AG1437" s="222" t="e">
        <f t="shared" si="631"/>
        <v>#NUM!</v>
      </c>
      <c r="AI1437" s="220" t="e">
        <f t="shared" si="632"/>
        <v>#DIV/0!</v>
      </c>
      <c r="AJ1437" s="222" t="e">
        <f t="shared" si="633"/>
        <v>#DIV/0!</v>
      </c>
      <c r="AK1437" s="222" t="e">
        <f t="shared" si="634"/>
        <v>#DIV/0!</v>
      </c>
      <c r="AL1437" s="222" t="e">
        <f t="shared" si="635"/>
        <v>#DIV/0!</v>
      </c>
    </row>
    <row r="1438" spans="1:40" s="88" customFormat="1" ht="30" hidden="1" customHeight="1">
      <c r="A1438" s="88">
        <f>'CONSTRUCTION COST ESTIMATE'!A1438</f>
        <v>0</v>
      </c>
      <c r="B1438" s="91">
        <f>'CONSTRUCTION COST ESTIMATE'!B1438</f>
        <v>699.00400000000002</v>
      </c>
      <c r="C1438" s="92" t="str">
        <f>'CONSTRUCTION COST ESTIMATE'!C1438</f>
        <v>COLLAPSIBLE BOLLARD</v>
      </c>
      <c r="D1438" s="93" t="str">
        <f>'CONSTRUCTION COST ESTIMATE'!BB1438</f>
        <v>EA</v>
      </c>
      <c r="E1438" s="94">
        <f>'CONSTRUCTION COST ESTIMATE'!BA1438</f>
        <v>0</v>
      </c>
      <c r="F1438" s="220">
        <f>'CONSTRUCTION COST ESTIMATE'!BC1438</f>
        <v>0</v>
      </c>
      <c r="G1438" s="221">
        <f>'CONSTRUCTION COST ESTIMATE'!BD1438</f>
        <v>0</v>
      </c>
      <c r="H1438" s="220"/>
      <c r="I1438" s="220">
        <f t="shared" si="618"/>
        <v>0</v>
      </c>
      <c r="J1438" s="220"/>
      <c r="K1438" s="220">
        <f t="shared" si="619"/>
        <v>0</v>
      </c>
      <c r="L1438" s="220"/>
      <c r="M1438" s="220">
        <f t="shared" si="620"/>
        <v>0</v>
      </c>
      <c r="N1438" s="220"/>
      <c r="O1438" s="220">
        <f t="shared" si="621"/>
        <v>0</v>
      </c>
      <c r="P1438" s="220"/>
      <c r="Q1438" s="220">
        <f t="shared" si="622"/>
        <v>0</v>
      </c>
      <c r="R1438" s="220"/>
      <c r="S1438" s="220">
        <f t="shared" si="623"/>
        <v>0</v>
      </c>
      <c r="T1438" s="220"/>
      <c r="U1438" s="220">
        <f t="shared" si="624"/>
        <v>0</v>
      </c>
      <c r="V1438" s="220"/>
      <c r="W1438" s="220">
        <f t="shared" si="625"/>
        <v>0</v>
      </c>
      <c r="X1438" s="220"/>
      <c r="Y1438" s="220">
        <f t="shared" si="626"/>
        <v>0</v>
      </c>
      <c r="Z1438" s="220"/>
      <c r="AA1438" s="220">
        <f t="shared" si="627"/>
        <v>0</v>
      </c>
      <c r="AC1438" s="222" t="e">
        <f t="shared" si="636"/>
        <v>#DIV/0!</v>
      </c>
      <c r="AD1438" s="220" t="e">
        <f t="shared" si="628"/>
        <v>#NUM!</v>
      </c>
      <c r="AE1438" s="223" t="e">
        <f t="shared" si="629"/>
        <v>#NUM!</v>
      </c>
      <c r="AF1438" s="223" t="e">
        <f t="shared" si="630"/>
        <v>#NUM!</v>
      </c>
      <c r="AG1438" s="222" t="e">
        <f t="shared" si="631"/>
        <v>#NUM!</v>
      </c>
      <c r="AI1438" s="220" t="e">
        <f t="shared" si="632"/>
        <v>#DIV/0!</v>
      </c>
      <c r="AJ1438" s="222" t="e">
        <f t="shared" si="633"/>
        <v>#DIV/0!</v>
      </c>
      <c r="AK1438" s="222" t="e">
        <f t="shared" si="634"/>
        <v>#DIV/0!</v>
      </c>
      <c r="AL1438" s="222" t="e">
        <f t="shared" si="635"/>
        <v>#DIV/0!</v>
      </c>
    </row>
    <row r="1439" spans="1:40" s="88" customFormat="1" ht="30" hidden="1" customHeight="1">
      <c r="A1439" s="88">
        <f>'CONSTRUCTION COST ESTIMATE'!A1439</f>
        <v>0</v>
      </c>
      <c r="B1439" s="91">
        <f>'CONSTRUCTION COST ESTIMATE'!B1439</f>
        <v>699.005</v>
      </c>
      <c r="C1439" s="92" t="str">
        <f>'CONSTRUCTION COST ESTIMATE'!C1439</f>
        <v>REMOVABLE BOLLARD</v>
      </c>
      <c r="D1439" s="93" t="str">
        <f>'CONSTRUCTION COST ESTIMATE'!BB1439</f>
        <v>EA</v>
      </c>
      <c r="E1439" s="94">
        <f>'CONSTRUCTION COST ESTIMATE'!BA1439</f>
        <v>0</v>
      </c>
      <c r="F1439" s="220">
        <f>'CONSTRUCTION COST ESTIMATE'!BC1439</f>
        <v>0</v>
      </c>
      <c r="G1439" s="221">
        <f>'CONSTRUCTION COST ESTIMATE'!BD1439</f>
        <v>0</v>
      </c>
      <c r="H1439" s="220"/>
      <c r="I1439" s="220">
        <f t="shared" si="618"/>
        <v>0</v>
      </c>
      <c r="J1439" s="220"/>
      <c r="K1439" s="220">
        <f t="shared" si="619"/>
        <v>0</v>
      </c>
      <c r="L1439" s="220"/>
      <c r="M1439" s="220">
        <f t="shared" si="620"/>
        <v>0</v>
      </c>
      <c r="N1439" s="220"/>
      <c r="O1439" s="220">
        <f t="shared" si="621"/>
        <v>0</v>
      </c>
      <c r="P1439" s="220"/>
      <c r="Q1439" s="220">
        <f t="shared" si="622"/>
        <v>0</v>
      </c>
      <c r="R1439" s="220"/>
      <c r="S1439" s="220">
        <f t="shared" si="623"/>
        <v>0</v>
      </c>
      <c r="T1439" s="220"/>
      <c r="U1439" s="220">
        <f t="shared" si="624"/>
        <v>0</v>
      </c>
      <c r="V1439" s="220"/>
      <c r="W1439" s="220">
        <f t="shared" si="625"/>
        <v>0</v>
      </c>
      <c r="X1439" s="220"/>
      <c r="Y1439" s="220">
        <f t="shared" si="626"/>
        <v>0</v>
      </c>
      <c r="Z1439" s="220"/>
      <c r="AA1439" s="220">
        <f t="shared" si="627"/>
        <v>0</v>
      </c>
      <c r="AC1439" s="222" t="e">
        <f t="shared" si="636"/>
        <v>#DIV/0!</v>
      </c>
      <c r="AD1439" s="220" t="e">
        <f t="shared" si="628"/>
        <v>#NUM!</v>
      </c>
      <c r="AE1439" s="223" t="e">
        <f t="shared" si="629"/>
        <v>#NUM!</v>
      </c>
      <c r="AF1439" s="223" t="e">
        <f t="shared" si="630"/>
        <v>#NUM!</v>
      </c>
      <c r="AG1439" s="222" t="e">
        <f t="shared" si="631"/>
        <v>#NUM!</v>
      </c>
      <c r="AI1439" s="220" t="e">
        <f t="shared" si="632"/>
        <v>#DIV/0!</v>
      </c>
      <c r="AJ1439" s="222" t="e">
        <f t="shared" si="633"/>
        <v>#DIV/0!</v>
      </c>
      <c r="AK1439" s="222" t="e">
        <f t="shared" si="634"/>
        <v>#DIV/0!</v>
      </c>
      <c r="AL1439" s="222" t="e">
        <f t="shared" si="635"/>
        <v>#DIV/0!</v>
      </c>
    </row>
    <row r="1440" spans="1:40" s="88" customFormat="1" ht="30" hidden="1" customHeight="1">
      <c r="A1440" s="88">
        <f>'CONSTRUCTION COST ESTIMATE'!A1440</f>
        <v>0</v>
      </c>
      <c r="B1440" s="91">
        <f>'CONSTRUCTION COST ESTIMATE'!B1440</f>
        <v>699.00599999999997</v>
      </c>
      <c r="C1440" s="92" t="str">
        <f>'CONSTRUCTION COST ESTIMATE'!C1440</f>
        <v>BRONZE MEDALLION</v>
      </c>
      <c r="D1440" s="93" t="str">
        <f>'CONSTRUCTION COST ESTIMATE'!BB1440</f>
        <v>EA</v>
      </c>
      <c r="E1440" s="94">
        <f>'CONSTRUCTION COST ESTIMATE'!BA1440</f>
        <v>0</v>
      </c>
      <c r="F1440" s="220">
        <f>'CONSTRUCTION COST ESTIMATE'!BC1440</f>
        <v>0</v>
      </c>
      <c r="G1440" s="221">
        <f>'CONSTRUCTION COST ESTIMATE'!BD1440</f>
        <v>0</v>
      </c>
      <c r="H1440" s="220"/>
      <c r="I1440" s="220">
        <f t="shared" si="618"/>
        <v>0</v>
      </c>
      <c r="J1440" s="220"/>
      <c r="K1440" s="220">
        <f t="shared" si="619"/>
        <v>0</v>
      </c>
      <c r="L1440" s="220"/>
      <c r="M1440" s="220">
        <f t="shared" si="620"/>
        <v>0</v>
      </c>
      <c r="N1440" s="220"/>
      <c r="O1440" s="220">
        <f t="shared" si="621"/>
        <v>0</v>
      </c>
      <c r="P1440" s="220"/>
      <c r="Q1440" s="220">
        <f t="shared" si="622"/>
        <v>0</v>
      </c>
      <c r="R1440" s="220"/>
      <c r="S1440" s="220">
        <f t="shared" si="623"/>
        <v>0</v>
      </c>
      <c r="T1440" s="220"/>
      <c r="U1440" s="220">
        <f t="shared" si="624"/>
        <v>0</v>
      </c>
      <c r="V1440" s="220"/>
      <c r="W1440" s="220">
        <f t="shared" si="625"/>
        <v>0</v>
      </c>
      <c r="X1440" s="220"/>
      <c r="Y1440" s="220">
        <f t="shared" si="626"/>
        <v>0</v>
      </c>
      <c r="Z1440" s="220"/>
      <c r="AA1440" s="220">
        <f t="shared" si="627"/>
        <v>0</v>
      </c>
      <c r="AC1440" s="222" t="e">
        <f t="shared" si="636"/>
        <v>#DIV/0!</v>
      </c>
      <c r="AD1440" s="220" t="e">
        <f t="shared" si="628"/>
        <v>#NUM!</v>
      </c>
      <c r="AE1440" s="223" t="e">
        <f t="shared" si="629"/>
        <v>#NUM!</v>
      </c>
      <c r="AF1440" s="223" t="e">
        <f t="shared" si="630"/>
        <v>#NUM!</v>
      </c>
      <c r="AG1440" s="222" t="e">
        <f t="shared" si="631"/>
        <v>#NUM!</v>
      </c>
      <c r="AI1440" s="220" t="e">
        <f t="shared" si="632"/>
        <v>#DIV/0!</v>
      </c>
      <c r="AJ1440" s="222" t="e">
        <f t="shared" si="633"/>
        <v>#DIV/0!</v>
      </c>
      <c r="AK1440" s="222" t="e">
        <f t="shared" si="634"/>
        <v>#DIV/0!</v>
      </c>
      <c r="AL1440" s="222" t="e">
        <f t="shared" si="635"/>
        <v>#DIV/0!</v>
      </c>
    </row>
    <row r="1441" spans="1:38" s="88" customFormat="1" ht="30" hidden="1" customHeight="1">
      <c r="A1441" s="88">
        <f>'CONSTRUCTION COST ESTIMATE'!A1441</f>
        <v>0</v>
      </c>
      <c r="B1441" s="91">
        <f>'CONSTRUCTION COST ESTIMATE'!B1441</f>
        <v>699.00699999999995</v>
      </c>
      <c r="C1441" s="92" t="str">
        <f>'CONSTRUCTION COST ESTIMATE'!C1441</f>
        <v>SNPLMA BRONZE MEDALLION</v>
      </c>
      <c r="D1441" s="93" t="str">
        <f>'CONSTRUCTION COST ESTIMATE'!BB1441</f>
        <v>EA</v>
      </c>
      <c r="E1441" s="94">
        <f>'CONSTRUCTION COST ESTIMATE'!BA1441</f>
        <v>0</v>
      </c>
      <c r="F1441" s="220">
        <f>'CONSTRUCTION COST ESTIMATE'!BC1441</f>
        <v>0</v>
      </c>
      <c r="G1441" s="221">
        <f>'CONSTRUCTION COST ESTIMATE'!BD1441</f>
        <v>0</v>
      </c>
      <c r="H1441" s="220"/>
      <c r="I1441" s="220">
        <f t="shared" si="618"/>
        <v>0</v>
      </c>
      <c r="J1441" s="220"/>
      <c r="K1441" s="220">
        <f t="shared" si="619"/>
        <v>0</v>
      </c>
      <c r="L1441" s="220"/>
      <c r="M1441" s="220">
        <f t="shared" si="620"/>
        <v>0</v>
      </c>
      <c r="N1441" s="220"/>
      <c r="O1441" s="220">
        <f t="shared" si="621"/>
        <v>0</v>
      </c>
      <c r="P1441" s="220"/>
      <c r="Q1441" s="220">
        <f t="shared" si="622"/>
        <v>0</v>
      </c>
      <c r="R1441" s="220"/>
      <c r="S1441" s="220">
        <f t="shared" si="623"/>
        <v>0</v>
      </c>
      <c r="T1441" s="220"/>
      <c r="U1441" s="220">
        <f t="shared" si="624"/>
        <v>0</v>
      </c>
      <c r="V1441" s="220"/>
      <c r="W1441" s="220">
        <f t="shared" si="625"/>
        <v>0</v>
      </c>
      <c r="X1441" s="220"/>
      <c r="Y1441" s="220">
        <f t="shared" si="626"/>
        <v>0</v>
      </c>
      <c r="Z1441" s="220"/>
      <c r="AA1441" s="220">
        <f t="shared" si="627"/>
        <v>0</v>
      </c>
      <c r="AC1441" s="222" t="e">
        <f t="shared" si="636"/>
        <v>#DIV/0!</v>
      </c>
      <c r="AD1441" s="220" t="e">
        <f t="shared" si="628"/>
        <v>#NUM!</v>
      </c>
      <c r="AE1441" s="223" t="e">
        <f t="shared" si="629"/>
        <v>#NUM!</v>
      </c>
      <c r="AF1441" s="223" t="e">
        <f t="shared" si="630"/>
        <v>#NUM!</v>
      </c>
      <c r="AG1441" s="222" t="e">
        <f t="shared" si="631"/>
        <v>#NUM!</v>
      </c>
      <c r="AI1441" s="220" t="e">
        <f t="shared" si="632"/>
        <v>#DIV/0!</v>
      </c>
      <c r="AJ1441" s="222" t="e">
        <f t="shared" si="633"/>
        <v>#DIV/0!</v>
      </c>
      <c r="AK1441" s="222" t="e">
        <f t="shared" si="634"/>
        <v>#DIV/0!</v>
      </c>
      <c r="AL1441" s="222" t="e">
        <f t="shared" si="635"/>
        <v>#DIV/0!</v>
      </c>
    </row>
    <row r="1442" spans="1:38" s="88" customFormat="1" ht="30" hidden="1" customHeight="1">
      <c r="A1442" s="88">
        <f>'CONSTRUCTION COST ESTIMATE'!A1442</f>
        <v>0</v>
      </c>
      <c r="B1442" s="91">
        <f>'CONSTRUCTION COST ESTIMATE'!B1442</f>
        <v>699.00800000000004</v>
      </c>
      <c r="C1442" s="92" t="str">
        <f>'CONSTRUCTION COST ESTIMATE'!C1442</f>
        <v>PET WASTE STATION</v>
      </c>
      <c r="D1442" s="93" t="str">
        <f>'CONSTRUCTION COST ESTIMATE'!BB1442</f>
        <v>EA</v>
      </c>
      <c r="E1442" s="94">
        <f>'CONSTRUCTION COST ESTIMATE'!BA1442</f>
        <v>0</v>
      </c>
      <c r="F1442" s="220">
        <f>'CONSTRUCTION COST ESTIMATE'!BC1442</f>
        <v>0</v>
      </c>
      <c r="G1442" s="221">
        <f>'CONSTRUCTION COST ESTIMATE'!BD1442</f>
        <v>0</v>
      </c>
      <c r="H1442" s="220"/>
      <c r="I1442" s="220">
        <f t="shared" si="618"/>
        <v>0</v>
      </c>
      <c r="J1442" s="220"/>
      <c r="K1442" s="220">
        <f t="shared" si="619"/>
        <v>0</v>
      </c>
      <c r="L1442" s="220"/>
      <c r="M1442" s="220">
        <f t="shared" si="620"/>
        <v>0</v>
      </c>
      <c r="N1442" s="220"/>
      <c r="O1442" s="220">
        <f t="shared" si="621"/>
        <v>0</v>
      </c>
      <c r="P1442" s="220"/>
      <c r="Q1442" s="220">
        <f t="shared" si="622"/>
        <v>0</v>
      </c>
      <c r="R1442" s="220"/>
      <c r="S1442" s="220">
        <f t="shared" si="623"/>
        <v>0</v>
      </c>
      <c r="T1442" s="220"/>
      <c r="U1442" s="220">
        <f t="shared" si="624"/>
        <v>0</v>
      </c>
      <c r="V1442" s="220"/>
      <c r="W1442" s="220">
        <f t="shared" si="625"/>
        <v>0</v>
      </c>
      <c r="X1442" s="220"/>
      <c r="Y1442" s="220">
        <f t="shared" si="626"/>
        <v>0</v>
      </c>
      <c r="Z1442" s="220"/>
      <c r="AA1442" s="220">
        <f t="shared" si="627"/>
        <v>0</v>
      </c>
      <c r="AC1442" s="222" t="e">
        <f t="shared" si="636"/>
        <v>#DIV/0!</v>
      </c>
      <c r="AD1442" s="220" t="e">
        <f t="shared" si="628"/>
        <v>#NUM!</v>
      </c>
      <c r="AE1442" s="223" t="e">
        <f t="shared" si="629"/>
        <v>#NUM!</v>
      </c>
      <c r="AF1442" s="223" t="e">
        <f t="shared" si="630"/>
        <v>#NUM!</v>
      </c>
      <c r="AG1442" s="222" t="e">
        <f t="shared" si="631"/>
        <v>#NUM!</v>
      </c>
      <c r="AI1442" s="220" t="e">
        <f t="shared" si="632"/>
        <v>#DIV/0!</v>
      </c>
      <c r="AJ1442" s="222" t="e">
        <f t="shared" si="633"/>
        <v>#DIV/0!</v>
      </c>
      <c r="AK1442" s="222" t="e">
        <f t="shared" si="634"/>
        <v>#DIV/0!</v>
      </c>
      <c r="AL1442" s="222" t="e">
        <f t="shared" si="635"/>
        <v>#DIV/0!</v>
      </c>
    </row>
    <row r="1443" spans="1:38" s="88" customFormat="1" ht="30" hidden="1" customHeight="1">
      <c r="A1443" s="88">
        <f>'CONSTRUCTION COST ESTIMATE'!A1443</f>
        <v>0</v>
      </c>
      <c r="B1443" s="91">
        <f>'CONSTRUCTION COST ESTIMATE'!B1443</f>
        <v>699.00900000000001</v>
      </c>
      <c r="C1443" s="92" t="str">
        <f>'CONSTRUCTION COST ESTIMATE'!C1443</f>
        <v>TRASH</v>
      </c>
      <c r="D1443" s="93" t="str">
        <f>'CONSTRUCTION COST ESTIMATE'!BB1443</f>
        <v>EA</v>
      </c>
      <c r="E1443" s="94">
        <f>'CONSTRUCTION COST ESTIMATE'!BA1443</f>
        <v>0</v>
      </c>
      <c r="F1443" s="220">
        <f>'CONSTRUCTION COST ESTIMATE'!BC1443</f>
        <v>0</v>
      </c>
      <c r="G1443" s="221">
        <f>'CONSTRUCTION COST ESTIMATE'!BD1443</f>
        <v>0</v>
      </c>
      <c r="H1443" s="220"/>
      <c r="I1443" s="220">
        <f t="shared" si="618"/>
        <v>0</v>
      </c>
      <c r="J1443" s="220"/>
      <c r="K1443" s="220">
        <f t="shared" si="619"/>
        <v>0</v>
      </c>
      <c r="L1443" s="220"/>
      <c r="M1443" s="220">
        <f t="shared" si="620"/>
        <v>0</v>
      </c>
      <c r="N1443" s="220"/>
      <c r="O1443" s="220">
        <f t="shared" si="621"/>
        <v>0</v>
      </c>
      <c r="P1443" s="220"/>
      <c r="Q1443" s="220">
        <f t="shared" si="622"/>
        <v>0</v>
      </c>
      <c r="R1443" s="220"/>
      <c r="S1443" s="220">
        <f t="shared" si="623"/>
        <v>0</v>
      </c>
      <c r="T1443" s="220"/>
      <c r="U1443" s="220">
        <f t="shared" si="624"/>
        <v>0</v>
      </c>
      <c r="V1443" s="220"/>
      <c r="W1443" s="220">
        <f t="shared" si="625"/>
        <v>0</v>
      </c>
      <c r="X1443" s="220"/>
      <c r="Y1443" s="220">
        <f t="shared" si="626"/>
        <v>0</v>
      </c>
      <c r="Z1443" s="220"/>
      <c r="AA1443" s="220">
        <f t="shared" si="627"/>
        <v>0</v>
      </c>
      <c r="AC1443" s="222" t="e">
        <f t="shared" si="636"/>
        <v>#DIV/0!</v>
      </c>
      <c r="AD1443" s="220" t="e">
        <f t="shared" si="628"/>
        <v>#NUM!</v>
      </c>
      <c r="AE1443" s="223" t="e">
        <f t="shared" si="629"/>
        <v>#NUM!</v>
      </c>
      <c r="AF1443" s="223" t="e">
        <f t="shared" si="630"/>
        <v>#NUM!</v>
      </c>
      <c r="AG1443" s="222" t="e">
        <f t="shared" si="631"/>
        <v>#NUM!</v>
      </c>
      <c r="AI1443" s="220" t="e">
        <f t="shared" si="632"/>
        <v>#DIV/0!</v>
      </c>
      <c r="AJ1443" s="222" t="e">
        <f t="shared" si="633"/>
        <v>#DIV/0!</v>
      </c>
      <c r="AK1443" s="222" t="e">
        <f t="shared" si="634"/>
        <v>#DIV/0!</v>
      </c>
      <c r="AL1443" s="222" t="e">
        <f t="shared" si="635"/>
        <v>#DIV/0!</v>
      </c>
    </row>
    <row r="1444" spans="1:38" s="88" customFormat="1" ht="30" hidden="1" customHeight="1">
      <c r="A1444" s="88">
        <f>'CONSTRUCTION COST ESTIMATE'!A1444</f>
        <v>0</v>
      </c>
      <c r="B1444" s="91">
        <f>'CONSTRUCTION COST ESTIMATE'!B1444</f>
        <v>699.01</v>
      </c>
      <c r="C1444" s="92" t="str">
        <f>'CONSTRUCTION COST ESTIMATE'!C1444</f>
        <v>#12 SOLID CU WIRE</v>
      </c>
      <c r="D1444" s="93" t="str">
        <f>'CONSTRUCTION COST ESTIMATE'!BB1444</f>
        <v>LF</v>
      </c>
      <c r="E1444" s="94">
        <f>'CONSTRUCTION COST ESTIMATE'!BA1444</f>
        <v>0</v>
      </c>
      <c r="F1444" s="220">
        <f>'CONSTRUCTION COST ESTIMATE'!BC1444</f>
        <v>0</v>
      </c>
      <c r="G1444" s="221">
        <f>'CONSTRUCTION COST ESTIMATE'!BD1444</f>
        <v>0</v>
      </c>
      <c r="H1444" s="220"/>
      <c r="I1444" s="220">
        <f t="shared" si="618"/>
        <v>0</v>
      </c>
      <c r="J1444" s="220"/>
      <c r="K1444" s="220">
        <f t="shared" si="619"/>
        <v>0</v>
      </c>
      <c r="L1444" s="220"/>
      <c r="M1444" s="220">
        <f t="shared" si="620"/>
        <v>0</v>
      </c>
      <c r="N1444" s="220"/>
      <c r="O1444" s="220">
        <f t="shared" si="621"/>
        <v>0</v>
      </c>
      <c r="P1444" s="220"/>
      <c r="Q1444" s="220">
        <f t="shared" si="622"/>
        <v>0</v>
      </c>
      <c r="R1444" s="220"/>
      <c r="S1444" s="220">
        <f t="shared" si="623"/>
        <v>0</v>
      </c>
      <c r="T1444" s="220"/>
      <c r="U1444" s="220">
        <f t="shared" si="624"/>
        <v>0</v>
      </c>
      <c r="V1444" s="220"/>
      <c r="W1444" s="220">
        <f t="shared" si="625"/>
        <v>0</v>
      </c>
      <c r="X1444" s="220"/>
      <c r="Y1444" s="220">
        <f t="shared" si="626"/>
        <v>0</v>
      </c>
      <c r="Z1444" s="220"/>
      <c r="AA1444" s="220">
        <f t="shared" si="627"/>
        <v>0</v>
      </c>
      <c r="AC1444" s="222" t="e">
        <f t="shared" si="636"/>
        <v>#DIV/0!</v>
      </c>
      <c r="AD1444" s="220" t="e">
        <f t="shared" si="628"/>
        <v>#NUM!</v>
      </c>
      <c r="AE1444" s="223" t="e">
        <f t="shared" si="629"/>
        <v>#NUM!</v>
      </c>
      <c r="AF1444" s="223" t="e">
        <f t="shared" si="630"/>
        <v>#NUM!</v>
      </c>
      <c r="AG1444" s="222" t="e">
        <f t="shared" si="631"/>
        <v>#NUM!</v>
      </c>
      <c r="AI1444" s="220" t="e">
        <f t="shared" si="632"/>
        <v>#DIV/0!</v>
      </c>
      <c r="AJ1444" s="222" t="e">
        <f t="shared" si="633"/>
        <v>#DIV/0!</v>
      </c>
      <c r="AK1444" s="222" t="e">
        <f t="shared" si="634"/>
        <v>#DIV/0!</v>
      </c>
      <c r="AL1444" s="222" t="e">
        <f t="shared" si="635"/>
        <v>#DIV/0!</v>
      </c>
    </row>
    <row r="1445" spans="1:38" s="88" customFormat="1" ht="30" hidden="1" customHeight="1">
      <c r="A1445" s="88">
        <f>'CONSTRUCTION COST ESTIMATE'!A1445</f>
        <v>0</v>
      </c>
      <c r="B1445" s="91">
        <f>'CONSTRUCTION COST ESTIMATE'!B1445</f>
        <v>699.01099999999997</v>
      </c>
      <c r="C1445" s="92" t="str">
        <f>'CONSTRUCTION COST ESTIMATE'!C1445</f>
        <v>1 INCH PVC CONDUIT</v>
      </c>
      <c r="D1445" s="93" t="str">
        <f>'CONSTRUCTION COST ESTIMATE'!BB1445</f>
        <v>LF</v>
      </c>
      <c r="E1445" s="94">
        <f>'CONSTRUCTION COST ESTIMATE'!BA1445</f>
        <v>0</v>
      </c>
      <c r="F1445" s="220">
        <f>'CONSTRUCTION COST ESTIMATE'!BC1445</f>
        <v>0</v>
      </c>
      <c r="G1445" s="221">
        <f>'CONSTRUCTION COST ESTIMATE'!BD1445</f>
        <v>0</v>
      </c>
      <c r="H1445" s="220"/>
      <c r="I1445" s="220">
        <f t="shared" si="618"/>
        <v>0</v>
      </c>
      <c r="J1445" s="220"/>
      <c r="K1445" s="220">
        <f t="shared" si="619"/>
        <v>0</v>
      </c>
      <c r="L1445" s="220"/>
      <c r="M1445" s="220">
        <f t="shared" si="620"/>
        <v>0</v>
      </c>
      <c r="N1445" s="220"/>
      <c r="O1445" s="220">
        <f t="shared" si="621"/>
        <v>0</v>
      </c>
      <c r="P1445" s="220"/>
      <c r="Q1445" s="220">
        <f t="shared" si="622"/>
        <v>0</v>
      </c>
      <c r="R1445" s="220"/>
      <c r="S1445" s="220">
        <f t="shared" si="623"/>
        <v>0</v>
      </c>
      <c r="T1445" s="220"/>
      <c r="U1445" s="220">
        <f t="shared" si="624"/>
        <v>0</v>
      </c>
      <c r="V1445" s="220"/>
      <c r="W1445" s="220">
        <f t="shared" si="625"/>
        <v>0</v>
      </c>
      <c r="X1445" s="220"/>
      <c r="Y1445" s="220">
        <f t="shared" si="626"/>
        <v>0</v>
      </c>
      <c r="Z1445" s="220"/>
      <c r="AA1445" s="220">
        <f t="shared" si="627"/>
        <v>0</v>
      </c>
      <c r="AC1445" s="222" t="e">
        <f t="shared" si="636"/>
        <v>#DIV/0!</v>
      </c>
      <c r="AD1445" s="220" t="e">
        <f t="shared" si="628"/>
        <v>#NUM!</v>
      </c>
      <c r="AE1445" s="223" t="e">
        <f t="shared" si="629"/>
        <v>#NUM!</v>
      </c>
      <c r="AF1445" s="223" t="e">
        <f t="shared" si="630"/>
        <v>#NUM!</v>
      </c>
      <c r="AG1445" s="222" t="e">
        <f t="shared" si="631"/>
        <v>#NUM!</v>
      </c>
      <c r="AI1445" s="220" t="e">
        <f t="shared" si="632"/>
        <v>#DIV/0!</v>
      </c>
      <c r="AJ1445" s="222" t="e">
        <f t="shared" si="633"/>
        <v>#DIV/0!</v>
      </c>
      <c r="AK1445" s="222" t="e">
        <f t="shared" si="634"/>
        <v>#DIV/0!</v>
      </c>
      <c r="AL1445" s="222" t="e">
        <f t="shared" si="635"/>
        <v>#DIV/0!</v>
      </c>
    </row>
    <row r="1446" spans="1:38" s="88" customFormat="1" ht="30" hidden="1" customHeight="1">
      <c r="A1446" s="88">
        <f>'CONSTRUCTION COST ESTIMATE'!A1446</f>
        <v>0</v>
      </c>
      <c r="B1446" s="91">
        <f>'CONSTRUCTION COST ESTIMATE'!B1446</f>
        <v>699.01199999999994</v>
      </c>
      <c r="C1446" s="92" t="str">
        <f>'CONSTRUCTION COST ESTIMATE'!C1446</f>
        <v>1.5 INCH PVC CONDUIT</v>
      </c>
      <c r="D1446" s="93" t="str">
        <f>'CONSTRUCTION COST ESTIMATE'!BB1446</f>
        <v>LF</v>
      </c>
      <c r="E1446" s="94">
        <f>'CONSTRUCTION COST ESTIMATE'!BA1446</f>
        <v>0</v>
      </c>
      <c r="F1446" s="220">
        <f>'CONSTRUCTION COST ESTIMATE'!BC1446</f>
        <v>0</v>
      </c>
      <c r="G1446" s="221">
        <f>'CONSTRUCTION COST ESTIMATE'!BD1446</f>
        <v>0</v>
      </c>
      <c r="H1446" s="220"/>
      <c r="I1446" s="220">
        <f t="shared" si="618"/>
        <v>0</v>
      </c>
      <c r="J1446" s="220"/>
      <c r="K1446" s="220">
        <f t="shared" si="619"/>
        <v>0</v>
      </c>
      <c r="L1446" s="220"/>
      <c r="M1446" s="220">
        <f t="shared" si="620"/>
        <v>0</v>
      </c>
      <c r="N1446" s="220"/>
      <c r="O1446" s="220">
        <f t="shared" si="621"/>
        <v>0</v>
      </c>
      <c r="P1446" s="220"/>
      <c r="Q1446" s="220">
        <f t="shared" si="622"/>
        <v>0</v>
      </c>
      <c r="R1446" s="220"/>
      <c r="S1446" s="220">
        <f t="shared" si="623"/>
        <v>0</v>
      </c>
      <c r="T1446" s="220"/>
      <c r="U1446" s="220">
        <f t="shared" si="624"/>
        <v>0</v>
      </c>
      <c r="V1446" s="220"/>
      <c r="W1446" s="220">
        <f t="shared" si="625"/>
        <v>0</v>
      </c>
      <c r="X1446" s="220"/>
      <c r="Y1446" s="220">
        <f t="shared" si="626"/>
        <v>0</v>
      </c>
      <c r="Z1446" s="220"/>
      <c r="AA1446" s="220">
        <f t="shared" si="627"/>
        <v>0</v>
      </c>
      <c r="AC1446" s="222" t="e">
        <f t="shared" si="636"/>
        <v>#DIV/0!</v>
      </c>
      <c r="AD1446" s="220" t="e">
        <f t="shared" si="628"/>
        <v>#NUM!</v>
      </c>
      <c r="AE1446" s="223" t="e">
        <f t="shared" si="629"/>
        <v>#NUM!</v>
      </c>
      <c r="AF1446" s="223" t="e">
        <f t="shared" si="630"/>
        <v>#NUM!</v>
      </c>
      <c r="AG1446" s="222" t="e">
        <f t="shared" si="631"/>
        <v>#NUM!</v>
      </c>
      <c r="AI1446" s="220" t="e">
        <f t="shared" si="632"/>
        <v>#DIV/0!</v>
      </c>
      <c r="AJ1446" s="222" t="e">
        <f t="shared" si="633"/>
        <v>#DIV/0!</v>
      </c>
      <c r="AK1446" s="222" t="e">
        <f t="shared" si="634"/>
        <v>#DIV/0!</v>
      </c>
      <c r="AL1446" s="222" t="e">
        <f t="shared" si="635"/>
        <v>#DIV/0!</v>
      </c>
    </row>
    <row r="1447" spans="1:38" s="88" customFormat="1" ht="30" hidden="1" customHeight="1">
      <c r="A1447" s="88">
        <f>'CONSTRUCTION COST ESTIMATE'!A1447</f>
        <v>0</v>
      </c>
      <c r="B1447" s="91">
        <f>'CONSTRUCTION COST ESTIMATE'!B1447</f>
        <v>699.01300000000003</v>
      </c>
      <c r="C1447" s="92" t="str">
        <f>'CONSTRUCTION COST ESTIMATE'!C1447</f>
        <v>12 FOOT X 12 FOOT SHADE STRUCTURE</v>
      </c>
      <c r="D1447" s="93" t="str">
        <f>'CONSTRUCTION COST ESTIMATE'!BB1447</f>
        <v>EA</v>
      </c>
      <c r="E1447" s="94">
        <f>'CONSTRUCTION COST ESTIMATE'!BA1447</f>
        <v>0</v>
      </c>
      <c r="F1447" s="220">
        <f>'CONSTRUCTION COST ESTIMATE'!BC1447</f>
        <v>0</v>
      </c>
      <c r="G1447" s="221">
        <f>'CONSTRUCTION COST ESTIMATE'!BD1447</f>
        <v>0</v>
      </c>
      <c r="H1447" s="220"/>
      <c r="I1447" s="220">
        <f t="shared" si="618"/>
        <v>0</v>
      </c>
      <c r="J1447" s="220"/>
      <c r="K1447" s="220">
        <f t="shared" si="619"/>
        <v>0</v>
      </c>
      <c r="L1447" s="220"/>
      <c r="M1447" s="220">
        <f t="shared" si="620"/>
        <v>0</v>
      </c>
      <c r="N1447" s="220"/>
      <c r="O1447" s="220">
        <f t="shared" si="621"/>
        <v>0</v>
      </c>
      <c r="P1447" s="220"/>
      <c r="Q1447" s="220">
        <f t="shared" si="622"/>
        <v>0</v>
      </c>
      <c r="R1447" s="220"/>
      <c r="S1447" s="220">
        <f t="shared" si="623"/>
        <v>0</v>
      </c>
      <c r="T1447" s="220"/>
      <c r="U1447" s="220">
        <f t="shared" si="624"/>
        <v>0</v>
      </c>
      <c r="V1447" s="220"/>
      <c r="W1447" s="220">
        <f t="shared" si="625"/>
        <v>0</v>
      </c>
      <c r="X1447" s="220"/>
      <c r="Y1447" s="220">
        <f t="shared" si="626"/>
        <v>0</v>
      </c>
      <c r="Z1447" s="220"/>
      <c r="AA1447" s="220">
        <f t="shared" si="627"/>
        <v>0</v>
      </c>
      <c r="AC1447" s="222" t="e">
        <f t="shared" si="636"/>
        <v>#DIV/0!</v>
      </c>
      <c r="AD1447" s="220" t="e">
        <f t="shared" si="628"/>
        <v>#NUM!</v>
      </c>
      <c r="AE1447" s="223" t="e">
        <f t="shared" si="629"/>
        <v>#NUM!</v>
      </c>
      <c r="AF1447" s="223" t="e">
        <f t="shared" si="630"/>
        <v>#NUM!</v>
      </c>
      <c r="AG1447" s="222" t="e">
        <f t="shared" si="631"/>
        <v>#NUM!</v>
      </c>
      <c r="AI1447" s="220" t="e">
        <f t="shared" si="632"/>
        <v>#DIV/0!</v>
      </c>
      <c r="AJ1447" s="222" t="e">
        <f t="shared" si="633"/>
        <v>#DIV/0!</v>
      </c>
      <c r="AK1447" s="222" t="e">
        <f t="shared" si="634"/>
        <v>#DIV/0!</v>
      </c>
      <c r="AL1447" s="222" t="e">
        <f t="shared" si="635"/>
        <v>#DIV/0!</v>
      </c>
    </row>
    <row r="1448" spans="1:38" s="88" customFormat="1" ht="30" hidden="1" customHeight="1">
      <c r="A1448" s="88">
        <f>'CONSTRUCTION COST ESTIMATE'!A1448</f>
        <v>0</v>
      </c>
      <c r="B1448" s="91">
        <f>'CONSTRUCTION COST ESTIMATE'!B1448</f>
        <v>699.01400000000001</v>
      </c>
      <c r="C1448" s="92" t="str">
        <f>'CONSTRUCTION COST ESTIMATE'!C1448</f>
        <v>200 AMP SERVICE PEDESTAL AND FOUNDATION</v>
      </c>
      <c r="D1448" s="93" t="str">
        <f>'CONSTRUCTION COST ESTIMATE'!BB1448</f>
        <v>EA</v>
      </c>
      <c r="E1448" s="94">
        <f>'CONSTRUCTION COST ESTIMATE'!BA1448</f>
        <v>0</v>
      </c>
      <c r="F1448" s="220">
        <f>'CONSTRUCTION COST ESTIMATE'!BC1448</f>
        <v>0</v>
      </c>
      <c r="G1448" s="221">
        <f>'CONSTRUCTION COST ESTIMATE'!BD1448</f>
        <v>0</v>
      </c>
      <c r="H1448" s="220"/>
      <c r="I1448" s="220">
        <f t="shared" si="618"/>
        <v>0</v>
      </c>
      <c r="J1448" s="220"/>
      <c r="K1448" s="220">
        <f t="shared" si="619"/>
        <v>0</v>
      </c>
      <c r="L1448" s="220"/>
      <c r="M1448" s="220">
        <f t="shared" si="620"/>
        <v>0</v>
      </c>
      <c r="N1448" s="220"/>
      <c r="O1448" s="220">
        <f t="shared" si="621"/>
        <v>0</v>
      </c>
      <c r="P1448" s="220"/>
      <c r="Q1448" s="220">
        <f t="shared" si="622"/>
        <v>0</v>
      </c>
      <c r="R1448" s="220"/>
      <c r="S1448" s="220">
        <f t="shared" si="623"/>
        <v>0</v>
      </c>
      <c r="T1448" s="220"/>
      <c r="U1448" s="220">
        <f t="shared" si="624"/>
        <v>0</v>
      </c>
      <c r="V1448" s="220"/>
      <c r="W1448" s="220">
        <f t="shared" si="625"/>
        <v>0</v>
      </c>
      <c r="X1448" s="220"/>
      <c r="Y1448" s="220">
        <f t="shared" si="626"/>
        <v>0</v>
      </c>
      <c r="Z1448" s="220"/>
      <c r="AA1448" s="220">
        <f t="shared" si="627"/>
        <v>0</v>
      </c>
      <c r="AC1448" s="222" t="e">
        <f t="shared" si="636"/>
        <v>#DIV/0!</v>
      </c>
      <c r="AD1448" s="220" t="e">
        <f t="shared" si="628"/>
        <v>#NUM!</v>
      </c>
      <c r="AE1448" s="223" t="e">
        <f t="shared" si="629"/>
        <v>#NUM!</v>
      </c>
      <c r="AF1448" s="223" t="e">
        <f t="shared" si="630"/>
        <v>#NUM!</v>
      </c>
      <c r="AG1448" s="222" t="e">
        <f t="shared" si="631"/>
        <v>#NUM!</v>
      </c>
      <c r="AI1448" s="220" t="e">
        <f t="shared" si="632"/>
        <v>#DIV/0!</v>
      </c>
      <c r="AJ1448" s="222" t="e">
        <f t="shared" si="633"/>
        <v>#DIV/0!</v>
      </c>
      <c r="AK1448" s="222" t="e">
        <f t="shared" si="634"/>
        <v>#DIV/0!</v>
      </c>
      <c r="AL1448" s="222" t="e">
        <f t="shared" si="635"/>
        <v>#DIV/0!</v>
      </c>
    </row>
    <row r="1449" spans="1:38" s="88" customFormat="1" ht="30" hidden="1" customHeight="1">
      <c r="A1449" s="88">
        <f>'CONSTRUCTION COST ESTIMATE'!A1449</f>
        <v>0</v>
      </c>
      <c r="B1449" s="91">
        <f>'CONSTRUCTION COST ESTIMATE'!B1449</f>
        <v>699.01499999999999</v>
      </c>
      <c r="C1449" s="92" t="str">
        <f>'CONSTRUCTION COST ESTIMATE'!C1449</f>
        <v>SINGLE ARM PARKING LOT STANDARD AND LUMINARE</v>
      </c>
      <c r="D1449" s="93" t="str">
        <f>'CONSTRUCTION COST ESTIMATE'!BB1449</f>
        <v>EA</v>
      </c>
      <c r="E1449" s="94">
        <f>'CONSTRUCTION COST ESTIMATE'!BA1449</f>
        <v>0</v>
      </c>
      <c r="F1449" s="220">
        <f>'CONSTRUCTION COST ESTIMATE'!BC1449</f>
        <v>0</v>
      </c>
      <c r="G1449" s="221">
        <f>'CONSTRUCTION COST ESTIMATE'!BD1449</f>
        <v>0</v>
      </c>
      <c r="H1449" s="220"/>
      <c r="I1449" s="220">
        <f t="shared" si="618"/>
        <v>0</v>
      </c>
      <c r="J1449" s="220"/>
      <c r="K1449" s="220">
        <f t="shared" si="619"/>
        <v>0</v>
      </c>
      <c r="L1449" s="220"/>
      <c r="M1449" s="220">
        <f t="shared" si="620"/>
        <v>0</v>
      </c>
      <c r="N1449" s="220"/>
      <c r="O1449" s="220">
        <f t="shared" si="621"/>
        <v>0</v>
      </c>
      <c r="P1449" s="220"/>
      <c r="Q1449" s="220">
        <f t="shared" si="622"/>
        <v>0</v>
      </c>
      <c r="R1449" s="220"/>
      <c r="S1449" s="220">
        <f t="shared" si="623"/>
        <v>0</v>
      </c>
      <c r="T1449" s="220"/>
      <c r="U1449" s="220">
        <f t="shared" si="624"/>
        <v>0</v>
      </c>
      <c r="V1449" s="220"/>
      <c r="W1449" s="220">
        <f t="shared" si="625"/>
        <v>0</v>
      </c>
      <c r="X1449" s="220"/>
      <c r="Y1449" s="220">
        <f t="shared" si="626"/>
        <v>0</v>
      </c>
      <c r="Z1449" s="220"/>
      <c r="AA1449" s="220">
        <f t="shared" si="627"/>
        <v>0</v>
      </c>
      <c r="AC1449" s="222" t="e">
        <f t="shared" si="636"/>
        <v>#DIV/0!</v>
      </c>
      <c r="AD1449" s="220" t="e">
        <f t="shared" si="628"/>
        <v>#NUM!</v>
      </c>
      <c r="AE1449" s="223" t="e">
        <f t="shared" si="629"/>
        <v>#NUM!</v>
      </c>
      <c r="AF1449" s="223" t="e">
        <f t="shared" si="630"/>
        <v>#NUM!</v>
      </c>
      <c r="AG1449" s="222" t="e">
        <f t="shared" si="631"/>
        <v>#NUM!</v>
      </c>
      <c r="AI1449" s="220" t="e">
        <f t="shared" si="632"/>
        <v>#DIV/0!</v>
      </c>
      <c r="AJ1449" s="222" t="e">
        <f t="shared" si="633"/>
        <v>#DIV/0!</v>
      </c>
      <c r="AK1449" s="222" t="e">
        <f t="shared" si="634"/>
        <v>#DIV/0!</v>
      </c>
      <c r="AL1449" s="222" t="e">
        <f t="shared" si="635"/>
        <v>#DIV/0!</v>
      </c>
    </row>
    <row r="1450" spans="1:38" s="88" customFormat="1" ht="30" hidden="1" customHeight="1">
      <c r="A1450" s="88">
        <f>'CONSTRUCTION COST ESTIMATE'!A1450</f>
        <v>0</v>
      </c>
      <c r="B1450" s="91">
        <f>'CONSTRUCTION COST ESTIMATE'!B1450</f>
        <v>699.01599999999996</v>
      </c>
      <c r="C1450" s="92" t="str">
        <f>'CONSTRUCTION COST ESTIMATE'!C1450</f>
        <v>DOUBLE ARM PARKING LOT STANDARD AND LUMINARES</v>
      </c>
      <c r="D1450" s="93" t="str">
        <f>'CONSTRUCTION COST ESTIMATE'!BB1450</f>
        <v>EA</v>
      </c>
      <c r="E1450" s="94">
        <f>'CONSTRUCTION COST ESTIMATE'!BA1450</f>
        <v>0</v>
      </c>
      <c r="F1450" s="220">
        <f>'CONSTRUCTION COST ESTIMATE'!BC1450</f>
        <v>0</v>
      </c>
      <c r="G1450" s="221">
        <f>'CONSTRUCTION COST ESTIMATE'!BD1450</f>
        <v>0</v>
      </c>
      <c r="H1450" s="220"/>
      <c r="I1450" s="220">
        <f t="shared" si="618"/>
        <v>0</v>
      </c>
      <c r="J1450" s="220"/>
      <c r="K1450" s="220">
        <f t="shared" si="619"/>
        <v>0</v>
      </c>
      <c r="L1450" s="220"/>
      <c r="M1450" s="220">
        <f t="shared" si="620"/>
        <v>0</v>
      </c>
      <c r="N1450" s="220"/>
      <c r="O1450" s="220">
        <f t="shared" si="621"/>
        <v>0</v>
      </c>
      <c r="P1450" s="220"/>
      <c r="Q1450" s="220">
        <f t="shared" si="622"/>
        <v>0</v>
      </c>
      <c r="R1450" s="220"/>
      <c r="S1450" s="220">
        <f t="shared" si="623"/>
        <v>0</v>
      </c>
      <c r="T1450" s="220"/>
      <c r="U1450" s="220">
        <f t="shared" si="624"/>
        <v>0</v>
      </c>
      <c r="V1450" s="220"/>
      <c r="W1450" s="220">
        <f t="shared" si="625"/>
        <v>0</v>
      </c>
      <c r="X1450" s="220"/>
      <c r="Y1450" s="220">
        <f t="shared" si="626"/>
        <v>0</v>
      </c>
      <c r="Z1450" s="220"/>
      <c r="AA1450" s="220">
        <f t="shared" si="627"/>
        <v>0</v>
      </c>
      <c r="AC1450" s="222" t="e">
        <f t="shared" si="636"/>
        <v>#DIV/0!</v>
      </c>
      <c r="AD1450" s="220" t="e">
        <f t="shared" si="628"/>
        <v>#NUM!</v>
      </c>
      <c r="AE1450" s="223" t="e">
        <f t="shared" si="629"/>
        <v>#NUM!</v>
      </c>
      <c r="AF1450" s="223" t="e">
        <f t="shared" si="630"/>
        <v>#NUM!</v>
      </c>
      <c r="AG1450" s="222" t="e">
        <f t="shared" si="631"/>
        <v>#NUM!</v>
      </c>
      <c r="AI1450" s="220" t="e">
        <f t="shared" si="632"/>
        <v>#DIV/0!</v>
      </c>
      <c r="AJ1450" s="222" t="e">
        <f t="shared" si="633"/>
        <v>#DIV/0!</v>
      </c>
      <c r="AK1450" s="222" t="e">
        <f t="shared" si="634"/>
        <v>#DIV/0!</v>
      </c>
      <c r="AL1450" s="222" t="e">
        <f t="shared" si="635"/>
        <v>#DIV/0!</v>
      </c>
    </row>
    <row r="1451" spans="1:38" s="88" customFormat="1" ht="30" hidden="1" customHeight="1">
      <c r="A1451" s="88">
        <f>'CONSTRUCTION COST ESTIMATE'!A1451</f>
        <v>0</v>
      </c>
      <c r="B1451" s="91">
        <f>'CONSTRUCTION COST ESTIMATE'!B1451</f>
        <v>699.01700000000005</v>
      </c>
      <c r="C1451" s="92" t="str">
        <f>'CONSTRUCTION COST ESTIMATE'!C1451</f>
        <v>ELECTRICAL CABINET AND FOUNDATION</v>
      </c>
      <c r="D1451" s="93" t="str">
        <f>'CONSTRUCTION COST ESTIMATE'!BB1451</f>
        <v>EA</v>
      </c>
      <c r="E1451" s="94">
        <f>'CONSTRUCTION COST ESTIMATE'!BA1451</f>
        <v>0</v>
      </c>
      <c r="F1451" s="220">
        <f>'CONSTRUCTION COST ESTIMATE'!BC1451</f>
        <v>0</v>
      </c>
      <c r="G1451" s="221">
        <f>'CONSTRUCTION COST ESTIMATE'!BD1451</f>
        <v>0</v>
      </c>
      <c r="H1451" s="220"/>
      <c r="I1451" s="220">
        <f t="shared" si="618"/>
        <v>0</v>
      </c>
      <c r="J1451" s="220"/>
      <c r="K1451" s="220">
        <f t="shared" si="619"/>
        <v>0</v>
      </c>
      <c r="L1451" s="220"/>
      <c r="M1451" s="220">
        <f t="shared" si="620"/>
        <v>0</v>
      </c>
      <c r="N1451" s="220"/>
      <c r="O1451" s="220">
        <f t="shared" si="621"/>
        <v>0</v>
      </c>
      <c r="P1451" s="220"/>
      <c r="Q1451" s="220">
        <f t="shared" si="622"/>
        <v>0</v>
      </c>
      <c r="R1451" s="220"/>
      <c r="S1451" s="220">
        <f t="shared" si="623"/>
        <v>0</v>
      </c>
      <c r="T1451" s="220"/>
      <c r="U1451" s="220">
        <f t="shared" si="624"/>
        <v>0</v>
      </c>
      <c r="V1451" s="220"/>
      <c r="W1451" s="220">
        <f t="shared" si="625"/>
        <v>0</v>
      </c>
      <c r="X1451" s="220"/>
      <c r="Y1451" s="220">
        <f t="shared" si="626"/>
        <v>0</v>
      </c>
      <c r="Z1451" s="220"/>
      <c r="AA1451" s="220">
        <f t="shared" si="627"/>
        <v>0</v>
      </c>
      <c r="AC1451" s="222" t="e">
        <f t="shared" si="636"/>
        <v>#DIV/0!</v>
      </c>
      <c r="AD1451" s="220" t="e">
        <f t="shared" si="628"/>
        <v>#NUM!</v>
      </c>
      <c r="AE1451" s="223" t="e">
        <f t="shared" si="629"/>
        <v>#NUM!</v>
      </c>
      <c r="AF1451" s="223" t="e">
        <f t="shared" si="630"/>
        <v>#NUM!</v>
      </c>
      <c r="AG1451" s="222" t="e">
        <f t="shared" si="631"/>
        <v>#NUM!</v>
      </c>
      <c r="AI1451" s="220" t="e">
        <f t="shared" si="632"/>
        <v>#DIV/0!</v>
      </c>
      <c r="AJ1451" s="222" t="e">
        <f t="shared" si="633"/>
        <v>#DIV/0!</v>
      </c>
      <c r="AK1451" s="222" t="e">
        <f t="shared" si="634"/>
        <v>#DIV/0!</v>
      </c>
      <c r="AL1451" s="222" t="e">
        <f t="shared" si="635"/>
        <v>#DIV/0!</v>
      </c>
    </row>
    <row r="1452" spans="1:38" s="88" customFormat="1" ht="30" hidden="1" customHeight="1">
      <c r="A1452" s="88">
        <f>'CONSTRUCTION COST ESTIMATE'!A1452</f>
        <v>0</v>
      </c>
      <c r="B1452" s="91">
        <f>'CONSTRUCTION COST ESTIMATE'!B1452</f>
        <v>699.01800000000003</v>
      </c>
      <c r="C1452" s="92" t="str">
        <f>'CONSTRUCTION COST ESTIMATE'!C1452</f>
        <v>JACK AND BORE 36 INCH STEEL PIPE</v>
      </c>
      <c r="D1452" s="93" t="str">
        <f>'CONSTRUCTION COST ESTIMATE'!BB1452</f>
        <v>LF</v>
      </c>
      <c r="E1452" s="94">
        <f>'CONSTRUCTION COST ESTIMATE'!BA1452</f>
        <v>0</v>
      </c>
      <c r="F1452" s="220">
        <f>'CONSTRUCTION COST ESTIMATE'!BC1452</f>
        <v>0</v>
      </c>
      <c r="G1452" s="221">
        <f>'CONSTRUCTION COST ESTIMATE'!BD1452</f>
        <v>0</v>
      </c>
      <c r="H1452" s="220"/>
      <c r="I1452" s="220">
        <f t="shared" si="618"/>
        <v>0</v>
      </c>
      <c r="J1452" s="220"/>
      <c r="K1452" s="220">
        <f t="shared" si="619"/>
        <v>0</v>
      </c>
      <c r="L1452" s="220"/>
      <c r="M1452" s="220">
        <f t="shared" si="620"/>
        <v>0</v>
      </c>
      <c r="N1452" s="220"/>
      <c r="O1452" s="220">
        <f t="shared" si="621"/>
        <v>0</v>
      </c>
      <c r="P1452" s="220"/>
      <c r="Q1452" s="220">
        <f t="shared" si="622"/>
        <v>0</v>
      </c>
      <c r="R1452" s="220"/>
      <c r="S1452" s="220">
        <f t="shared" si="623"/>
        <v>0</v>
      </c>
      <c r="T1452" s="220"/>
      <c r="U1452" s="220">
        <f t="shared" si="624"/>
        <v>0</v>
      </c>
      <c r="V1452" s="220"/>
      <c r="W1452" s="220">
        <f t="shared" si="625"/>
        <v>0</v>
      </c>
      <c r="X1452" s="220"/>
      <c r="Y1452" s="220">
        <f t="shared" si="626"/>
        <v>0</v>
      </c>
      <c r="Z1452" s="220"/>
      <c r="AA1452" s="220">
        <f t="shared" si="627"/>
        <v>0</v>
      </c>
      <c r="AC1452" s="222" t="e">
        <f t="shared" si="636"/>
        <v>#DIV/0!</v>
      </c>
      <c r="AD1452" s="220" t="e">
        <f t="shared" si="628"/>
        <v>#NUM!</v>
      </c>
      <c r="AE1452" s="223" t="e">
        <f t="shared" si="629"/>
        <v>#NUM!</v>
      </c>
      <c r="AF1452" s="223" t="e">
        <f t="shared" si="630"/>
        <v>#NUM!</v>
      </c>
      <c r="AG1452" s="222" t="e">
        <f t="shared" si="631"/>
        <v>#NUM!</v>
      </c>
      <c r="AI1452" s="220" t="e">
        <f t="shared" si="632"/>
        <v>#DIV/0!</v>
      </c>
      <c r="AJ1452" s="222" t="e">
        <f t="shared" si="633"/>
        <v>#DIV/0!</v>
      </c>
      <c r="AK1452" s="222" t="e">
        <f t="shared" si="634"/>
        <v>#DIV/0!</v>
      </c>
      <c r="AL1452" s="222" t="e">
        <f t="shared" si="635"/>
        <v>#DIV/0!</v>
      </c>
    </row>
    <row r="1453" spans="1:38" s="88" customFormat="1" ht="30" hidden="1" customHeight="1">
      <c r="A1453" s="88">
        <f>'CONSTRUCTION COST ESTIMATE'!A1453</f>
        <v>0</v>
      </c>
      <c r="B1453" s="91">
        <f>'CONSTRUCTION COST ESTIMATE'!B1453</f>
        <v>699.01900000000001</v>
      </c>
      <c r="C1453" s="92" t="str">
        <f>'CONSTRUCTION COST ESTIMATE'!C1453</f>
        <v>MISCELLANEOUS EXISTING ADJACENT IMPROVEMENT MODIFICATIONS</v>
      </c>
      <c r="D1453" s="93" t="str">
        <f>'CONSTRUCTION COST ESTIMATE'!BB1453</f>
        <v>FA</v>
      </c>
      <c r="E1453" s="94">
        <f>'CONSTRUCTION COST ESTIMATE'!BA1453</f>
        <v>0</v>
      </c>
      <c r="F1453" s="220">
        <f>'CONSTRUCTION COST ESTIMATE'!BC1453</f>
        <v>0</v>
      </c>
      <c r="G1453" s="221">
        <f>'CONSTRUCTION COST ESTIMATE'!BD1453</f>
        <v>0</v>
      </c>
      <c r="H1453" s="220"/>
      <c r="I1453" s="220">
        <f t="shared" si="618"/>
        <v>0</v>
      </c>
      <c r="J1453" s="220"/>
      <c r="K1453" s="220">
        <f t="shared" si="619"/>
        <v>0</v>
      </c>
      <c r="L1453" s="220"/>
      <c r="M1453" s="220">
        <f t="shared" si="620"/>
        <v>0</v>
      </c>
      <c r="N1453" s="220"/>
      <c r="O1453" s="220">
        <f t="shared" si="621"/>
        <v>0</v>
      </c>
      <c r="P1453" s="220"/>
      <c r="Q1453" s="220">
        <f t="shared" si="622"/>
        <v>0</v>
      </c>
      <c r="R1453" s="220"/>
      <c r="S1453" s="220">
        <f t="shared" si="623"/>
        <v>0</v>
      </c>
      <c r="T1453" s="220"/>
      <c r="U1453" s="220">
        <f t="shared" si="624"/>
        <v>0</v>
      </c>
      <c r="V1453" s="220"/>
      <c r="W1453" s="220">
        <f t="shared" si="625"/>
        <v>0</v>
      </c>
      <c r="X1453" s="220"/>
      <c r="Y1453" s="220">
        <f t="shared" si="626"/>
        <v>0</v>
      </c>
      <c r="Z1453" s="220"/>
      <c r="AA1453" s="220">
        <f t="shared" si="627"/>
        <v>0</v>
      </c>
      <c r="AC1453" s="222" t="e">
        <f t="shared" si="636"/>
        <v>#DIV/0!</v>
      </c>
      <c r="AD1453" s="220" t="e">
        <f t="shared" si="628"/>
        <v>#NUM!</v>
      </c>
      <c r="AE1453" s="223" t="e">
        <f t="shared" si="629"/>
        <v>#NUM!</v>
      </c>
      <c r="AF1453" s="223" t="e">
        <f t="shared" si="630"/>
        <v>#NUM!</v>
      </c>
      <c r="AG1453" s="222" t="e">
        <f t="shared" si="631"/>
        <v>#NUM!</v>
      </c>
      <c r="AI1453" s="220" t="e">
        <f t="shared" si="632"/>
        <v>#DIV/0!</v>
      </c>
      <c r="AJ1453" s="222" t="e">
        <f t="shared" si="633"/>
        <v>#DIV/0!</v>
      </c>
      <c r="AK1453" s="222" t="e">
        <f t="shared" si="634"/>
        <v>#DIV/0!</v>
      </c>
      <c r="AL1453" s="222" t="e">
        <f t="shared" si="635"/>
        <v>#DIV/0!</v>
      </c>
    </row>
    <row r="1454" spans="1:38" s="88" customFormat="1" ht="30" hidden="1" customHeight="1">
      <c r="A1454" s="88">
        <f>'CONSTRUCTION COST ESTIMATE'!A1454</f>
        <v>0</v>
      </c>
      <c r="B1454" s="91">
        <f>'CONSTRUCTION COST ESTIMATE'!B1454</f>
        <v>699.02</v>
      </c>
      <c r="C1454" s="92" t="str">
        <f>'CONSTRUCTION COST ESTIMATE'!C1454</f>
        <v>MONUMENT SIGNS</v>
      </c>
      <c r="D1454" s="93" t="str">
        <f>'CONSTRUCTION COST ESTIMATE'!BB1454</f>
        <v>EA</v>
      </c>
      <c r="E1454" s="94">
        <f>'CONSTRUCTION COST ESTIMATE'!BA1454</f>
        <v>0</v>
      </c>
      <c r="F1454" s="220">
        <f>'CONSTRUCTION COST ESTIMATE'!BC1454</f>
        <v>0</v>
      </c>
      <c r="G1454" s="221">
        <f>'CONSTRUCTION COST ESTIMATE'!BD1454</f>
        <v>0</v>
      </c>
      <c r="H1454" s="220"/>
      <c r="I1454" s="220">
        <f t="shared" si="618"/>
        <v>0</v>
      </c>
      <c r="J1454" s="220"/>
      <c r="K1454" s="220">
        <f t="shared" si="619"/>
        <v>0</v>
      </c>
      <c r="L1454" s="220"/>
      <c r="M1454" s="220">
        <f t="shared" si="620"/>
        <v>0</v>
      </c>
      <c r="N1454" s="220"/>
      <c r="O1454" s="220">
        <f t="shared" si="621"/>
        <v>0</v>
      </c>
      <c r="P1454" s="220"/>
      <c r="Q1454" s="220">
        <f t="shared" si="622"/>
        <v>0</v>
      </c>
      <c r="R1454" s="220"/>
      <c r="S1454" s="220">
        <f t="shared" si="623"/>
        <v>0</v>
      </c>
      <c r="T1454" s="220"/>
      <c r="U1454" s="220">
        <f t="shared" si="624"/>
        <v>0</v>
      </c>
      <c r="V1454" s="220"/>
      <c r="W1454" s="220">
        <f t="shared" si="625"/>
        <v>0</v>
      </c>
      <c r="X1454" s="220"/>
      <c r="Y1454" s="220">
        <f t="shared" si="626"/>
        <v>0</v>
      </c>
      <c r="Z1454" s="220"/>
      <c r="AA1454" s="220">
        <f t="shared" si="627"/>
        <v>0</v>
      </c>
      <c r="AC1454" s="222" t="e">
        <f t="shared" si="636"/>
        <v>#DIV/0!</v>
      </c>
      <c r="AD1454" s="220" t="e">
        <f t="shared" si="628"/>
        <v>#NUM!</v>
      </c>
      <c r="AE1454" s="223" t="e">
        <f t="shared" si="629"/>
        <v>#NUM!</v>
      </c>
      <c r="AF1454" s="223" t="e">
        <f t="shared" si="630"/>
        <v>#NUM!</v>
      </c>
      <c r="AG1454" s="222" t="e">
        <f t="shared" si="631"/>
        <v>#NUM!</v>
      </c>
      <c r="AI1454" s="220" t="e">
        <f t="shared" si="632"/>
        <v>#DIV/0!</v>
      </c>
      <c r="AJ1454" s="222" t="e">
        <f t="shared" si="633"/>
        <v>#DIV/0!</v>
      </c>
      <c r="AK1454" s="222" t="e">
        <f t="shared" si="634"/>
        <v>#DIV/0!</v>
      </c>
      <c r="AL1454" s="222" t="e">
        <f t="shared" si="635"/>
        <v>#DIV/0!</v>
      </c>
    </row>
    <row r="1455" spans="1:38" s="88" customFormat="1" ht="30" hidden="1" customHeight="1">
      <c r="A1455" s="88">
        <f>'CONSTRUCTION COST ESTIMATE'!A1455</f>
        <v>0</v>
      </c>
      <c r="B1455" s="91">
        <f>'CONSTRUCTION COST ESTIMATE'!B1455</f>
        <v>699.02099999999996</v>
      </c>
      <c r="C1455" s="92" t="str">
        <f>'CONSTRUCTION COST ESTIMATE'!C1455</f>
        <v>NO. 3-1/2 PULL BOX</v>
      </c>
      <c r="D1455" s="93" t="str">
        <f>'CONSTRUCTION COST ESTIMATE'!BB1455</f>
        <v>EA</v>
      </c>
      <c r="E1455" s="94">
        <f>'CONSTRUCTION COST ESTIMATE'!BA1455</f>
        <v>0</v>
      </c>
      <c r="F1455" s="220">
        <f>'CONSTRUCTION COST ESTIMATE'!BC1455</f>
        <v>0</v>
      </c>
      <c r="G1455" s="221">
        <f>'CONSTRUCTION COST ESTIMATE'!BD1455</f>
        <v>0</v>
      </c>
      <c r="H1455" s="220"/>
      <c r="I1455" s="220">
        <f t="shared" si="618"/>
        <v>0</v>
      </c>
      <c r="J1455" s="220"/>
      <c r="K1455" s="220">
        <f t="shared" si="619"/>
        <v>0</v>
      </c>
      <c r="L1455" s="220"/>
      <c r="M1455" s="220">
        <f t="shared" si="620"/>
        <v>0</v>
      </c>
      <c r="N1455" s="220"/>
      <c r="O1455" s="220">
        <f t="shared" si="621"/>
        <v>0</v>
      </c>
      <c r="P1455" s="220"/>
      <c r="Q1455" s="220">
        <f t="shared" si="622"/>
        <v>0</v>
      </c>
      <c r="R1455" s="220"/>
      <c r="S1455" s="220">
        <f t="shared" si="623"/>
        <v>0</v>
      </c>
      <c r="T1455" s="220"/>
      <c r="U1455" s="220">
        <f t="shared" si="624"/>
        <v>0</v>
      </c>
      <c r="V1455" s="220"/>
      <c r="W1455" s="220">
        <f t="shared" si="625"/>
        <v>0</v>
      </c>
      <c r="X1455" s="220"/>
      <c r="Y1455" s="220">
        <f t="shared" si="626"/>
        <v>0</v>
      </c>
      <c r="Z1455" s="220"/>
      <c r="AA1455" s="220">
        <f t="shared" si="627"/>
        <v>0</v>
      </c>
      <c r="AC1455" s="222" t="e">
        <f t="shared" si="636"/>
        <v>#DIV/0!</v>
      </c>
      <c r="AD1455" s="220" t="e">
        <f t="shared" si="628"/>
        <v>#NUM!</v>
      </c>
      <c r="AE1455" s="223" t="e">
        <f t="shared" si="629"/>
        <v>#NUM!</v>
      </c>
      <c r="AF1455" s="223" t="e">
        <f t="shared" si="630"/>
        <v>#NUM!</v>
      </c>
      <c r="AG1455" s="222" t="e">
        <f t="shared" si="631"/>
        <v>#NUM!</v>
      </c>
      <c r="AI1455" s="220" t="e">
        <f t="shared" si="632"/>
        <v>#DIV/0!</v>
      </c>
      <c r="AJ1455" s="222" t="e">
        <f t="shared" si="633"/>
        <v>#DIV/0!</v>
      </c>
      <c r="AK1455" s="222" t="e">
        <f t="shared" si="634"/>
        <v>#DIV/0!</v>
      </c>
      <c r="AL1455" s="222" t="e">
        <f t="shared" si="635"/>
        <v>#DIV/0!</v>
      </c>
    </row>
    <row r="1456" spans="1:38" s="88" customFormat="1" ht="30" hidden="1" customHeight="1">
      <c r="A1456" s="88">
        <f>'CONSTRUCTION COST ESTIMATE'!A1456</f>
        <v>0</v>
      </c>
      <c r="B1456" s="91">
        <f>'CONSTRUCTION COST ESTIMATE'!B1456</f>
        <v>699.02200000000005</v>
      </c>
      <c r="C1456" s="92" t="str">
        <f>'CONSTRUCTION COST ESTIMATE'!C1456</f>
        <v>RAILROAD TIE DIRECTIONAL SIGN</v>
      </c>
      <c r="D1456" s="93" t="str">
        <f>'CONSTRUCTION COST ESTIMATE'!BB1456</f>
        <v>EA</v>
      </c>
      <c r="E1456" s="94">
        <f>'CONSTRUCTION COST ESTIMATE'!BA1456</f>
        <v>0</v>
      </c>
      <c r="F1456" s="220">
        <f>'CONSTRUCTION COST ESTIMATE'!BC1456</f>
        <v>0</v>
      </c>
      <c r="G1456" s="221">
        <f>'CONSTRUCTION COST ESTIMATE'!BD1456</f>
        <v>0</v>
      </c>
      <c r="H1456" s="220"/>
      <c r="I1456" s="220">
        <f t="shared" si="618"/>
        <v>0</v>
      </c>
      <c r="J1456" s="220"/>
      <c r="K1456" s="220">
        <f t="shared" si="619"/>
        <v>0</v>
      </c>
      <c r="L1456" s="220"/>
      <c r="M1456" s="220">
        <f t="shared" si="620"/>
        <v>0</v>
      </c>
      <c r="N1456" s="220"/>
      <c r="O1456" s="220">
        <f t="shared" si="621"/>
        <v>0</v>
      </c>
      <c r="P1456" s="220"/>
      <c r="Q1456" s="220">
        <f t="shared" si="622"/>
        <v>0</v>
      </c>
      <c r="R1456" s="220"/>
      <c r="S1456" s="220">
        <f t="shared" si="623"/>
        <v>0</v>
      </c>
      <c r="T1456" s="220"/>
      <c r="U1456" s="220">
        <f t="shared" si="624"/>
        <v>0</v>
      </c>
      <c r="V1456" s="220"/>
      <c r="W1456" s="220">
        <f t="shared" si="625"/>
        <v>0</v>
      </c>
      <c r="X1456" s="220"/>
      <c r="Y1456" s="220">
        <f t="shared" si="626"/>
        <v>0</v>
      </c>
      <c r="Z1456" s="220"/>
      <c r="AA1456" s="220">
        <f t="shared" si="627"/>
        <v>0</v>
      </c>
      <c r="AC1456" s="222" t="e">
        <f t="shared" si="636"/>
        <v>#DIV/0!</v>
      </c>
      <c r="AD1456" s="220" t="e">
        <f t="shared" si="628"/>
        <v>#NUM!</v>
      </c>
      <c r="AE1456" s="223" t="e">
        <f t="shared" si="629"/>
        <v>#NUM!</v>
      </c>
      <c r="AF1456" s="223" t="e">
        <f t="shared" si="630"/>
        <v>#NUM!</v>
      </c>
      <c r="AG1456" s="222" t="e">
        <f t="shared" si="631"/>
        <v>#NUM!</v>
      </c>
      <c r="AI1456" s="220" t="e">
        <f t="shared" si="632"/>
        <v>#DIV/0!</v>
      </c>
      <c r="AJ1456" s="222" t="e">
        <f t="shared" si="633"/>
        <v>#DIV/0!</v>
      </c>
      <c r="AK1456" s="222" t="e">
        <f t="shared" si="634"/>
        <v>#DIV/0!</v>
      </c>
      <c r="AL1456" s="222" t="e">
        <f t="shared" si="635"/>
        <v>#DIV/0!</v>
      </c>
    </row>
    <row r="1457" spans="1:38" s="88" customFormat="1" ht="30" hidden="1" customHeight="1">
      <c r="A1457" s="88">
        <f>'CONSTRUCTION COST ESTIMATE'!A1457</f>
        <v>0</v>
      </c>
      <c r="B1457" s="91">
        <f>'CONSTRUCTION COST ESTIMATE'!B1457</f>
        <v>699.02300000000002</v>
      </c>
      <c r="C1457" s="92" t="str">
        <f>'CONSTRUCTION COST ESTIMATE'!C1457</f>
        <v>SYNTHETIC TURF</v>
      </c>
      <c r="D1457" s="93" t="str">
        <f>'CONSTRUCTION COST ESTIMATE'!BB1457</f>
        <v>SF</v>
      </c>
      <c r="E1457" s="94">
        <f>'CONSTRUCTION COST ESTIMATE'!BA1457</f>
        <v>0</v>
      </c>
      <c r="F1457" s="220">
        <f>'CONSTRUCTION COST ESTIMATE'!BC1457</f>
        <v>0</v>
      </c>
      <c r="G1457" s="221">
        <f>'CONSTRUCTION COST ESTIMATE'!BD1457</f>
        <v>0</v>
      </c>
      <c r="H1457" s="220"/>
      <c r="I1457" s="220">
        <f t="shared" si="618"/>
        <v>0</v>
      </c>
      <c r="J1457" s="220"/>
      <c r="K1457" s="220">
        <f t="shared" si="619"/>
        <v>0</v>
      </c>
      <c r="L1457" s="220"/>
      <c r="M1457" s="220">
        <f t="shared" si="620"/>
        <v>0</v>
      </c>
      <c r="N1457" s="220"/>
      <c r="O1457" s="220">
        <f t="shared" si="621"/>
        <v>0</v>
      </c>
      <c r="P1457" s="220"/>
      <c r="Q1457" s="220">
        <f t="shared" si="622"/>
        <v>0</v>
      </c>
      <c r="R1457" s="220"/>
      <c r="S1457" s="220">
        <f t="shared" si="623"/>
        <v>0</v>
      </c>
      <c r="T1457" s="220"/>
      <c r="U1457" s="220">
        <f t="shared" si="624"/>
        <v>0</v>
      </c>
      <c r="V1457" s="220"/>
      <c r="W1457" s="220">
        <f t="shared" si="625"/>
        <v>0</v>
      </c>
      <c r="X1457" s="220"/>
      <c r="Y1457" s="220">
        <f t="shared" si="626"/>
        <v>0</v>
      </c>
      <c r="Z1457" s="220"/>
      <c r="AA1457" s="220">
        <f t="shared" si="627"/>
        <v>0</v>
      </c>
      <c r="AC1457" s="222" t="e">
        <f t="shared" si="636"/>
        <v>#DIV/0!</v>
      </c>
      <c r="AD1457" s="220" t="e">
        <f t="shared" si="628"/>
        <v>#NUM!</v>
      </c>
      <c r="AE1457" s="223" t="e">
        <f t="shared" si="629"/>
        <v>#NUM!</v>
      </c>
      <c r="AF1457" s="223" t="e">
        <f t="shared" si="630"/>
        <v>#NUM!</v>
      </c>
      <c r="AG1457" s="222" t="e">
        <f t="shared" si="631"/>
        <v>#NUM!</v>
      </c>
      <c r="AI1457" s="220" t="e">
        <f t="shared" si="632"/>
        <v>#DIV/0!</v>
      </c>
      <c r="AJ1457" s="222" t="e">
        <f t="shared" si="633"/>
        <v>#DIV/0!</v>
      </c>
      <c r="AK1457" s="222" t="e">
        <f t="shared" si="634"/>
        <v>#DIV/0!</v>
      </c>
      <c r="AL1457" s="222" t="e">
        <f t="shared" si="635"/>
        <v>#DIV/0!</v>
      </c>
    </row>
    <row r="1458" spans="1:38">
      <c r="B1458" s="224"/>
      <c r="C1458" s="92"/>
      <c r="D1458" s="93"/>
      <c r="E1458" s="94"/>
      <c r="F1458" s="220"/>
      <c r="G1458" s="221"/>
      <c r="H1458" s="225"/>
      <c r="I1458" s="225"/>
      <c r="J1458" s="220"/>
      <c r="K1458" s="220"/>
      <c r="L1458" s="220"/>
      <c r="M1458" s="220"/>
      <c r="N1458" s="220"/>
      <c r="O1458" s="220"/>
      <c r="P1458" s="220"/>
      <c r="Q1458" s="220"/>
      <c r="R1458" s="220"/>
      <c r="S1458" s="220"/>
      <c r="T1458" s="220"/>
      <c r="U1458" s="220"/>
      <c r="V1458" s="220"/>
      <c r="W1458" s="220"/>
      <c r="X1458" s="220"/>
      <c r="Y1458" s="220"/>
      <c r="Z1458" s="220"/>
      <c r="AA1458" s="220"/>
    </row>
    <row r="1460" spans="1:38">
      <c r="A1460" s="84">
        <f>COUNT(B6:B1458)</f>
        <v>1420</v>
      </c>
      <c r="C1460" s="226" t="s">
        <v>40</v>
      </c>
      <c r="I1460" s="209">
        <f>SUM(I6:I1458)</f>
        <v>0</v>
      </c>
      <c r="K1460" s="209">
        <f>SUM(K6:K1458)</f>
        <v>0</v>
      </c>
      <c r="M1460" s="209">
        <f>SUM(M6:M1458)</f>
        <v>0</v>
      </c>
      <c r="O1460" s="209">
        <f>SUM(O6:O1458)</f>
        <v>0</v>
      </c>
      <c r="Q1460" s="209">
        <f>SUM(Q6:Q1458)</f>
        <v>0</v>
      </c>
      <c r="S1460" s="209">
        <f>SUM(S6:S1458)</f>
        <v>0</v>
      </c>
      <c r="U1460" s="209">
        <f>SUM(U6:U1458)</f>
        <v>0</v>
      </c>
      <c r="W1460" s="209">
        <f>SUM(W6:W1458)</f>
        <v>0</v>
      </c>
      <c r="Y1460" s="209">
        <f>SUM(Y6:Y1458)</f>
        <v>0</v>
      </c>
      <c r="AA1460" s="209">
        <f>SUM(AA6:AA1458)</f>
        <v>0</v>
      </c>
    </row>
    <row r="1461" spans="1:38">
      <c r="C1461" s="226" t="s">
        <v>33</v>
      </c>
      <c r="G1461" s="227">
        <f>SUM(G6:G1458)</f>
        <v>0</v>
      </c>
    </row>
    <row r="1462" spans="1:38">
      <c r="C1462" s="226"/>
    </row>
    <row r="1463" spans="1:38">
      <c r="C1463" s="226" t="s">
        <v>39</v>
      </c>
    </row>
  </sheetData>
  <customSheetViews>
    <customSheetView guid="{1CF76A0A-16AD-4C35-9F05-B1226981ACC1}" fitToPage="1" printArea="1" hiddenRows="1">
      <pane xSplit="5" ySplit="5" topLeftCell="F7" activePane="bottomRight" state="frozen"/>
      <selection pane="bottomRight" activeCell="F7" sqref="F7"/>
      <pageMargins left="0.5" right="0.25" top="1" bottom="1" header="0.5" footer="0.5"/>
      <pageSetup paperSize="17" scale="63" fitToHeight="16" orientation="landscape" r:id="rId1"/>
      <headerFooter alignWithMargins="0">
        <oddHeader>&amp;C&amp;"Arial,Bold"&amp;11BID ABSTRACT
BID NAME
BID NUMBER</oddHeader>
        <oddFooter>&amp;L&amp;6rev 3/25/08&amp;CPage &amp;P of &amp;N</oddFooter>
      </headerFooter>
    </customSheetView>
    <customSheetView guid="{278BC841-009A-457C-80BE-E56C415EF71A}" fitToPage="1" printArea="1" hiddenRows="1">
      <pane xSplit="5" ySplit="5" topLeftCell="F6" activePane="bottomRight" state="frozen"/>
      <selection pane="bottomRight" activeCell="B6" sqref="B6"/>
      <pageMargins left="0.5" right="0.25" top="1" bottom="1" header="0.5" footer="0.5"/>
      <pageSetup paperSize="17" scale="63" fitToHeight="16" orientation="landscape" r:id="rId2"/>
      <headerFooter alignWithMargins="0">
        <oddHeader>&amp;C&amp;"Arial,Bold"&amp;11BID ABSTRACT
BID NAME
BID NUMBER</oddHeader>
        <oddFooter>&amp;L&amp;6rev 3/25/08&amp;CPage &amp;P of &amp;N</oddFooter>
      </headerFooter>
    </customSheetView>
    <customSheetView guid="{27D65E28-1937-405D-9E45-620A72086D16}" fitToPage="1" printArea="1" hiddenRows="1">
      <pane xSplit="5" ySplit="5" topLeftCell="F6" activePane="bottomRight" state="frozen"/>
      <selection pane="bottomRight" activeCell="B7" sqref="B7"/>
      <pageMargins left="0.5" right="0.25" top="1" bottom="1" header="0.5" footer="0.5"/>
      <pageSetup paperSize="17" scale="63" fitToHeight="16" orientation="landscape" r:id="rId3"/>
      <headerFooter alignWithMargins="0">
        <oddHeader>&amp;C&amp;"Arial,Bold"&amp;11BID ABSTRACT
BID NAME
BID NUMBER</oddHeader>
        <oddFooter>&amp;L&amp;6rev 3/25/08&amp;CPage &amp;P of &amp;N</oddFooter>
      </headerFooter>
    </customSheetView>
    <customSheetView guid="{9D7FB7D0-2FE3-4D80-9704-7D12107D2B58}" fitToPage="1" printArea="1" hiddenRows="1">
      <pane xSplit="5" ySplit="5" topLeftCell="F17" activePane="bottomRight" state="frozen"/>
      <selection pane="bottomRight" activeCell="B18" sqref="B18"/>
      <pageMargins left="0.5" right="0.25" top="1" bottom="1" header="0.5" footer="0.5"/>
      <pageSetup paperSize="17" scale="63" fitToHeight="16" orientation="landscape" r:id="rId4"/>
      <headerFooter alignWithMargins="0">
        <oddHeader>&amp;C&amp;"Arial,Bold"&amp;11BID ABSTRACT
BID NAME
BID NUMBER</oddHeader>
        <oddFooter>&amp;L&amp;6rev 3/25/08&amp;CPage &amp;P of &amp;N</oddFooter>
      </headerFooter>
    </customSheetView>
    <customSheetView guid="{F67DCBEC-74ED-4958-AE1F-2F13B4531374}" fitToPage="1" printArea="1" hiddenRows="1">
      <pane xSplit="5" ySplit="5" topLeftCell="F160" activePane="bottomRight" state="frozen"/>
      <selection pane="bottomRight" activeCell="B161" sqref="B161"/>
      <pageMargins left="0.5" right="0.25" top="1" bottom="1" header="0.5" footer="0.5"/>
      <pageSetup paperSize="17" scale="63" fitToHeight="16" orientation="landscape" r:id="rId5"/>
      <headerFooter alignWithMargins="0">
        <oddHeader>&amp;C&amp;"Arial,Bold"&amp;11BID ABSTRACT
BID NAME
BID NUMBER</oddHeader>
        <oddFooter>&amp;L&amp;6rev 3/25/08&amp;CPage &amp;P of &amp;N</oddFooter>
      </headerFooter>
    </customSheetView>
    <customSheetView guid="{B3DD5EE1-4C3E-4B34-8831-343795BF8503}" fitToPage="1" printArea="1" hiddenRows="1">
      <pane xSplit="5" ySplit="5" topLeftCell="F183" activePane="bottomRight" state="frozen"/>
      <selection pane="bottomRight" activeCell="B184" sqref="B184"/>
      <pageMargins left="0.5" right="0.25" top="1" bottom="1" header="0.5" footer="0.5"/>
      <pageSetup paperSize="17" scale="63" fitToHeight="16" orientation="landscape" r:id="rId6"/>
      <headerFooter alignWithMargins="0">
        <oddHeader>&amp;C&amp;"Arial,Bold"&amp;11BID ABSTRACT
BID NAME
BID NUMBER</oddHeader>
        <oddFooter>&amp;L&amp;6rev 3/25/08&amp;CPage &amp;P of &amp;N</oddFooter>
      </headerFooter>
    </customSheetView>
    <customSheetView guid="{98646AEC-BFC2-40D4-B1F2-9C97172258A9}" fitToPage="1" printArea="1" hiddenRows="1">
      <pane xSplit="5" ySplit="5" topLeftCell="F222" activePane="bottomRight" state="frozen"/>
      <selection pane="bottomRight" activeCell="B223" sqref="B223"/>
      <pageMargins left="0.5" right="0.25" top="1" bottom="1" header="0.5" footer="0.5"/>
      <pageSetup paperSize="17" scale="63" fitToHeight="16" orientation="landscape" r:id="rId7"/>
      <headerFooter alignWithMargins="0">
        <oddHeader>&amp;C&amp;"Arial,Bold"&amp;11BID ABSTRACT
BID NAME
BID NUMBER</oddHeader>
        <oddFooter>&amp;L&amp;6rev 3/25/08&amp;CPage &amp;P of &amp;N</oddFooter>
      </headerFooter>
    </customSheetView>
    <customSheetView guid="{BB391942-1FB3-41F5-9CBE-EC787F77B6B8}" fitToPage="1" printArea="1" hiddenRows="1">
      <pane xSplit="5" ySplit="5" topLeftCell="F239" activePane="bottomRight" state="frozen"/>
      <selection pane="bottomRight" activeCell="B240" sqref="B240"/>
      <pageMargins left="0.5" right="0.25" top="1" bottom="1" header="0.5" footer="0.5"/>
      <pageSetup paperSize="17" scale="63" fitToHeight="16" orientation="landscape" r:id="rId8"/>
      <headerFooter alignWithMargins="0">
        <oddHeader>&amp;C&amp;"Arial,Bold"&amp;11BID ABSTRACT
BID NAME
BID NUMBER</oddHeader>
        <oddFooter>&amp;L&amp;6rev 3/25/08&amp;CPage &amp;P of &amp;N</oddFooter>
      </headerFooter>
    </customSheetView>
    <customSheetView guid="{5BA5ECE7-D8DE-4B42-A737-BC45BC65BD31}" fitToPage="1" printArea="1" hiddenRows="1">
      <pane xSplit="5" ySplit="5" topLeftCell="F247" activePane="bottomRight" state="frozen"/>
      <selection pane="bottomRight" activeCell="B248" sqref="B248"/>
      <pageMargins left="0.5" right="0.25" top="1" bottom="1" header="0.5" footer="0.5"/>
      <pageSetup paperSize="17" scale="63" fitToHeight="16" orientation="landscape" r:id="rId9"/>
      <headerFooter alignWithMargins="0">
        <oddHeader>&amp;C&amp;"Arial,Bold"&amp;11BID ABSTRACT
BID NAME
BID NUMBER</oddHeader>
        <oddFooter>&amp;L&amp;6rev 3/25/08&amp;CPage &amp;P of &amp;N</oddFooter>
      </headerFooter>
    </customSheetView>
    <customSheetView guid="{B7C3B2E8-7FEE-4A10-B692-08D64A86AE04}" fitToPage="1" printArea="1" hiddenRows="1">
      <pane xSplit="5" ySplit="5" topLeftCell="F255" activePane="bottomRight" state="frozen"/>
      <selection pane="bottomRight" activeCell="B256" sqref="B256"/>
      <pageMargins left="0.5" right="0.25" top="1" bottom="1" header="0.5" footer="0.5"/>
      <pageSetup paperSize="17" scale="63" fitToHeight="16" orientation="landscape" r:id="rId10"/>
      <headerFooter alignWithMargins="0">
        <oddHeader>&amp;C&amp;"Arial,Bold"&amp;11BID ABSTRACT
BID NAME
BID NUMBER</oddHeader>
        <oddFooter>&amp;L&amp;6rev 3/25/08&amp;CPage &amp;P of &amp;N</oddFooter>
      </headerFooter>
    </customSheetView>
    <customSheetView guid="{7BC85BCC-F4B2-4BA9-83CC-D3C00836D4E1}" fitToPage="1" printArea="1" hiddenRows="1">
      <pane xSplit="5" ySplit="5" topLeftCell="F294" activePane="bottomRight" state="frozen"/>
      <selection pane="bottomRight" activeCell="B295" sqref="B295"/>
      <pageMargins left="0.5" right="0.25" top="1" bottom="1" header="0.5" footer="0.5"/>
      <pageSetup paperSize="17" scale="63" fitToHeight="16" orientation="landscape" r:id="rId11"/>
      <headerFooter alignWithMargins="0">
        <oddHeader>&amp;C&amp;"Arial,Bold"&amp;11BID ABSTRACT
BID NAME
BID NUMBER</oddHeader>
        <oddFooter>&amp;L&amp;6rev 3/25/08&amp;CPage &amp;P of &amp;N</oddFooter>
      </headerFooter>
    </customSheetView>
    <customSheetView guid="{5E458D96-3465-44DD-BEEB-23D5B1BB0A4C}" fitToPage="1" printArea="1" hiddenRows="1">
      <pane xSplit="5" ySplit="5" topLeftCell="F312" activePane="bottomRight" state="frozen"/>
      <selection pane="bottomRight" activeCell="B328" sqref="B328"/>
      <pageMargins left="0.5" right="0.25" top="1" bottom="1" header="0.5" footer="0.5"/>
      <pageSetup paperSize="17" scale="63" fitToHeight="16" orientation="landscape" r:id="rId12"/>
      <headerFooter alignWithMargins="0">
        <oddHeader>&amp;C&amp;"Arial,Bold"&amp;11BID ABSTRACT
BID NAME
BID NUMBER</oddHeader>
        <oddFooter>&amp;L&amp;6rev 3/25/08&amp;CPage &amp;P of &amp;N</oddFooter>
      </headerFooter>
    </customSheetView>
    <customSheetView guid="{702D690B-DC4D-4484-B629-DDDCF53422C3}" fitToPage="1" printArea="1" hiddenRows="1">
      <pane xSplit="5" ySplit="5" topLeftCell="F343" activePane="bottomRight" state="frozen"/>
      <selection pane="bottomRight" activeCell="B353" sqref="B353"/>
      <pageMargins left="0.5" right="0.25" top="1" bottom="1" header="0.5" footer="0.5"/>
      <pageSetup paperSize="17" scale="63" fitToHeight="16" orientation="landscape" r:id="rId13"/>
      <headerFooter alignWithMargins="0">
        <oddHeader>&amp;C&amp;"Arial,Bold"&amp;11BID ABSTRACT
BID NAME
BID NUMBER</oddHeader>
        <oddFooter>&amp;L&amp;6rev 3/25/08&amp;CPage &amp;P of &amp;N</oddFooter>
      </headerFooter>
    </customSheetView>
    <customSheetView guid="{61B6830F-A041-4B66-8C0B-F5CBD6E485C1}" fitToPage="1" printArea="1" hiddenRows="1">
      <pane xSplit="5" ySplit="5" topLeftCell="F485" activePane="bottomRight" state="frozen"/>
      <selection pane="bottomRight" activeCell="B495" sqref="B495"/>
      <pageMargins left="0.5" right="0.25" top="1" bottom="1" header="0.5" footer="0.5"/>
      <pageSetup paperSize="17" scale="63" fitToHeight="16" orientation="landscape" r:id="rId14"/>
      <headerFooter alignWithMargins="0">
        <oddHeader>&amp;C&amp;"Arial,Bold"&amp;11BID ABSTRACT
BID NAME
BID NUMBER</oddHeader>
        <oddFooter>&amp;L&amp;6rev 3/25/08&amp;CPage &amp;P of &amp;N</oddFooter>
      </headerFooter>
    </customSheetView>
    <customSheetView guid="{B26042E3-9255-4F2C-B190-BB7774E65A20}" fitToPage="1" printArea="1" hiddenRows="1">
      <pane xSplit="5" ySplit="5" topLeftCell="F563" activePane="bottomRight" state="frozen"/>
      <selection pane="bottomRight" activeCell="B576" sqref="B576"/>
      <pageMargins left="0.5" right="0.25" top="1" bottom="1" header="0.5" footer="0.5"/>
      <pageSetup paperSize="17" scale="63" fitToHeight="16" orientation="landscape" r:id="rId15"/>
      <headerFooter alignWithMargins="0">
        <oddHeader>&amp;C&amp;"Arial,Bold"&amp;11BID ABSTRACT
BID NAME
BID NUMBER</oddHeader>
        <oddFooter>&amp;L&amp;6rev 3/25/08&amp;CPage &amp;P of &amp;N</oddFooter>
      </headerFooter>
    </customSheetView>
    <customSheetView guid="{3625C264-40DB-470F-8A4A-4B5966370BB1}" fitToPage="1" printArea="1" hiddenRows="1">
      <pane xSplit="5" ySplit="5" topLeftCell="F636" activePane="bottomRight" state="frozen"/>
      <selection pane="bottomRight" activeCell="B637" sqref="B637"/>
      <pageMargins left="0.5" right="0.25" top="1" bottom="1" header="0.5" footer="0.5"/>
      <pageSetup paperSize="17" scale="63" fitToHeight="16" orientation="landscape" r:id="rId16"/>
      <headerFooter alignWithMargins="0">
        <oddHeader>&amp;C&amp;"Arial,Bold"&amp;11BID ABSTRACT
BID NAME
BID NUMBER</oddHeader>
        <oddFooter>&amp;L&amp;6rev 3/25/08&amp;CPage &amp;P of &amp;N</oddFooter>
      </headerFooter>
    </customSheetView>
    <customSheetView guid="{F0BE8373-3F58-42B3-A085-B9BB3C3DC889}" fitToPage="1" printArea="1" hiddenRows="1">
      <pane xSplit="5" ySplit="5" topLeftCell="F675" activePane="bottomRight" state="frozen"/>
      <selection pane="bottomRight" activeCell="B676" sqref="B676"/>
      <pageMargins left="0.5" right="0.25" top="1" bottom="1" header="0.5" footer="0.5"/>
      <pageSetup paperSize="17" scale="63" fitToHeight="16" orientation="landscape" r:id="rId17"/>
      <headerFooter alignWithMargins="0">
        <oddHeader>&amp;C&amp;"Arial,Bold"&amp;11BID ABSTRACT
BID NAME
BID NUMBER</oddHeader>
        <oddFooter>&amp;L&amp;6rev 3/25/08&amp;CPage &amp;P of &amp;N</oddFooter>
      </headerFooter>
    </customSheetView>
    <customSheetView guid="{42D4FBF7-0BF5-44C1-915B-0EF72A67D14D}" fitToPage="1" printArea="1" hiddenRows="1">
      <pane xSplit="5" ySplit="5" topLeftCell="F777" activePane="bottomRight" state="frozen"/>
      <selection pane="bottomRight" activeCell="B778" sqref="B778"/>
      <pageMargins left="0.5" right="0.25" top="1" bottom="1" header="0.5" footer="0.5"/>
      <pageSetup paperSize="17" scale="63" fitToHeight="16" orientation="landscape" r:id="rId18"/>
      <headerFooter alignWithMargins="0">
        <oddHeader>&amp;C&amp;"Arial,Bold"&amp;11BID ABSTRACT
BID NAME
BID NUMBER</oddHeader>
        <oddFooter>&amp;L&amp;6rev 3/25/08&amp;CPage &amp;P of &amp;N</oddFooter>
      </headerFooter>
    </customSheetView>
    <customSheetView guid="{AFCDB6B2-BAA8-4AEA-B004-7CCCE9FCBD59}" fitToPage="1" printArea="1" hiddenRows="1">
      <pane xSplit="5" ySplit="5" topLeftCell="F764" activePane="bottomRight" state="frozen"/>
      <selection pane="bottomRight" activeCell="B765" sqref="B765"/>
      <pageMargins left="0.5" right="0.25" top="1" bottom="1" header="0.5" footer="0.5"/>
      <pageSetup paperSize="17" scale="63" fitToHeight="16" orientation="landscape" r:id="rId19"/>
      <headerFooter alignWithMargins="0">
        <oddHeader>&amp;C&amp;"Arial,Bold"&amp;11BID ABSTRACT
BID NAME
BID NUMBER</oddHeader>
        <oddFooter>&amp;L&amp;6rev 3/25/08&amp;CPage &amp;P of &amp;N</oddFooter>
      </headerFooter>
    </customSheetView>
    <customSheetView guid="{A747D0B4-F12D-4FB2-9E3E-BD134EB5BFB0}" fitToPage="1" printArea="1" hiddenRows="1">
      <pane xSplit="5" ySplit="5" topLeftCell="F886" activePane="bottomRight" state="frozen"/>
      <selection pane="bottomRight" activeCell="C887" sqref="C887"/>
      <pageMargins left="0.5" right="0.25" top="1" bottom="1" header="0.5" footer="0.5"/>
      <pageSetup paperSize="17" scale="63" fitToHeight="16" orientation="landscape" r:id="rId20"/>
      <headerFooter alignWithMargins="0">
        <oddHeader>&amp;C&amp;"Arial,Bold"&amp;11BID ABSTRACT
BID NAME
BID NUMBER</oddHeader>
        <oddFooter>&amp;L&amp;6rev 3/25/08&amp;CPage &amp;P of &amp;N</oddFooter>
      </headerFooter>
    </customSheetView>
    <customSheetView guid="{543E4C33-6846-4B21-B31C-8DA3E5202380}" fitToPage="1" printArea="1" hiddenRows="1">
      <pane xSplit="5" ySplit="5" topLeftCell="F1019" activePane="bottomRight" state="frozen"/>
      <selection pane="bottomRight" activeCell="A1029" sqref="A1029"/>
      <pageMargins left="0.5" right="0.25" top="1" bottom="1" header="0.5" footer="0.5"/>
      <pageSetup paperSize="17" scale="63" fitToHeight="16" orientation="landscape" r:id="rId21"/>
      <headerFooter alignWithMargins="0">
        <oddHeader>&amp;C&amp;"Arial,Bold"&amp;11BID ABSTRACT
BID NAME
BID NUMBER</oddHeader>
        <oddFooter>&amp;L&amp;6rev 3/25/08&amp;CPage &amp;P of &amp;N</oddFooter>
      </headerFooter>
    </customSheetView>
    <customSheetView guid="{F26FCCA8-AA21-4100-B361-552320CC1605}" fitToPage="1" printArea="1" hiddenRows="1">
      <pane xSplit="5" ySplit="5" topLeftCell="F1122" activePane="bottomRight" state="frozen"/>
      <selection pane="bottomRight" activeCell="B1136" sqref="B1136"/>
      <pageMargins left="0.5" right="0.25" top="1" bottom="1" header="0.5" footer="0.5"/>
      <pageSetup paperSize="17" scale="63" fitToHeight="16" orientation="landscape" r:id="rId22"/>
      <headerFooter alignWithMargins="0">
        <oddHeader>&amp;C&amp;"Arial,Bold"&amp;11BID ABSTRACT
BID NAME
BID NUMBER</oddHeader>
        <oddFooter>&amp;L&amp;6rev 3/25/08&amp;CPage &amp;P of &amp;N</oddFooter>
      </headerFooter>
    </customSheetView>
    <customSheetView guid="{6B8162DC-4BF6-4258-BE91-712674C5E408}" fitToPage="1" printArea="1" hiddenRows="1">
      <pane xSplit="5" ySplit="5" topLeftCell="F1147" activePane="bottomRight" state="frozen"/>
      <selection pane="bottomRight" activeCell="B1148" sqref="B1148"/>
      <pageMargins left="0.5" right="0.25" top="1" bottom="1" header="0.5" footer="0.5"/>
      <pageSetup paperSize="17" scale="63" fitToHeight="16" orientation="landscape" r:id="rId23"/>
      <headerFooter alignWithMargins="0">
        <oddHeader>&amp;C&amp;"Arial,Bold"&amp;11BID ABSTRACT
BID NAME
BID NUMBER</oddHeader>
        <oddFooter>&amp;L&amp;6rev 3/25/08&amp;CPage &amp;P of &amp;N</oddFooter>
      </headerFooter>
    </customSheetView>
    <customSheetView guid="{F04B5AD9-0BBC-4AFF-94A0-FEC8B0BA5185}" fitToPage="1" printArea="1" hiddenRows="1">
      <pane xSplit="5" ySplit="5" topLeftCell="F1163" activePane="bottomRight" state="frozen"/>
      <selection pane="bottomRight" activeCell="A1164" sqref="A1164"/>
      <pageMargins left="0.5" right="0.25" top="1" bottom="1" header="0.5" footer="0.5"/>
      <pageSetup paperSize="17" scale="63" fitToHeight="16" orientation="landscape" r:id="rId24"/>
      <headerFooter alignWithMargins="0">
        <oddHeader>&amp;C&amp;"Arial,Bold"&amp;11BID ABSTRACT
BID NAME
BID NUMBER</oddHeader>
        <oddFooter>&amp;L&amp;6rev 3/25/08&amp;CPage &amp;P of &amp;N</oddFooter>
      </headerFooter>
    </customSheetView>
    <customSheetView guid="{AAE9B859-FA1A-465F-A466-DE9F58B67B7B}" fitToPage="1" printArea="1" hiddenRows="1">
      <pane xSplit="5" ySplit="5" topLeftCell="F1171" activePane="bottomRight" state="frozen"/>
      <selection pane="bottomRight" activeCell="B1172" sqref="B1172"/>
      <pageMargins left="0.5" right="0.25" top="1" bottom="1" header="0.5" footer="0.5"/>
      <pageSetup paperSize="17" scale="63" fitToHeight="16" orientation="landscape" r:id="rId25"/>
      <headerFooter alignWithMargins="0">
        <oddHeader>&amp;C&amp;"Arial,Bold"&amp;11BID ABSTRACT
BID NAME
BID NUMBER</oddHeader>
        <oddFooter>&amp;L&amp;6rev 3/25/08&amp;CPage &amp;P of &amp;N</oddFooter>
      </headerFooter>
    </customSheetView>
    <customSheetView guid="{D5781ADF-513A-4BFD-A06E-479BE89ECF0E}" fitToPage="1" printArea="1" hiddenRows="1">
      <pane xSplit="5" ySplit="5" topLeftCell="F1182" activePane="bottomRight" state="frozen"/>
      <selection pane="bottomRight" activeCell="B1192" sqref="B1192"/>
      <pageMargins left="0.5" right="0.25" top="1" bottom="1" header="0.5" footer="0.5"/>
      <pageSetup paperSize="17" scale="63" fitToHeight="16" orientation="landscape" r:id="rId26"/>
      <headerFooter alignWithMargins="0">
        <oddHeader>&amp;C&amp;"Arial,Bold"&amp;11BID ABSTRACT
BID NAME
BID NUMBER</oddHeader>
        <oddFooter>&amp;L&amp;6rev 3/25/08&amp;CPage &amp;P of &amp;N</oddFooter>
      </headerFooter>
    </customSheetView>
    <customSheetView guid="{39AE9B85-1BA1-4D9C-A7D9-9969965259F1}" fitToPage="1" printArea="1" hiddenRows="1">
      <pane xSplit="5" ySplit="5" topLeftCell="F1210" activePane="bottomRight" state="frozen"/>
      <selection pane="bottomRight" activeCell="B1211" sqref="B1211"/>
      <pageMargins left="0.5" right="0.25" top="1" bottom="1" header="0.5" footer="0.5"/>
      <pageSetup paperSize="17" scale="63" fitToHeight="16" orientation="landscape" r:id="rId27"/>
      <headerFooter alignWithMargins="0">
        <oddHeader>&amp;C&amp;"Arial,Bold"&amp;11BID ABSTRACT
BID NAME
BID NUMBER</oddHeader>
        <oddFooter>&amp;L&amp;6rev 3/25/08&amp;CPage &amp;P of &amp;N</oddFooter>
      </headerFooter>
    </customSheetView>
    <customSheetView guid="{858C65F6-83B9-4CDB-922C-47E4FF0B76D6}" fitToPage="1" printArea="1" hiddenRows="1">
      <pane xSplit="5" ySplit="5" topLeftCell="F1211" activePane="bottomRight" state="frozen"/>
      <selection pane="bottomRight" activeCell="B1230" sqref="B1230"/>
      <pageMargins left="0.5" right="0.25" top="1" bottom="1" header="0.5" footer="0.5"/>
      <pageSetup paperSize="17" scale="63" fitToHeight="16" orientation="landscape" r:id="rId28"/>
      <headerFooter alignWithMargins="0">
        <oddHeader>&amp;C&amp;"Arial,Bold"&amp;11BID ABSTRACT
BID NAME
BID NUMBER</oddHeader>
        <oddFooter>&amp;L&amp;6rev 3/25/08&amp;CPage &amp;P of &amp;N</oddFooter>
      </headerFooter>
    </customSheetView>
    <customSheetView guid="{E49ABD47-7530-472D-8348-E4D114EBED2E}" fitToPage="1" printArea="1" hiddenRows="1">
      <pane xSplit="5" ySplit="5" topLeftCell="F1326" activePane="bottomRight" state="frozen"/>
      <selection pane="bottomRight" activeCell="B1340" sqref="B1340"/>
      <pageMargins left="0.5" right="0.25" top="1" bottom="1" header="0.5" footer="0.5"/>
      <pageSetup paperSize="17" scale="63" fitToHeight="16" orientation="landscape" r:id="rId29"/>
      <headerFooter alignWithMargins="0">
        <oddHeader>&amp;C&amp;"Arial,Bold"&amp;11BID ABSTRACT
BID NAME
BID NUMBER</oddHeader>
        <oddFooter>&amp;L&amp;6rev 3/25/08&amp;CPage &amp;P of &amp;N</oddFooter>
      </headerFooter>
    </customSheetView>
  </customSheetViews>
  <mergeCells count="15">
    <mergeCell ref="AI3:AL3"/>
    <mergeCell ref="AI4:AL4"/>
    <mergeCell ref="AC3:AG3"/>
    <mergeCell ref="H3:I4"/>
    <mergeCell ref="J3:K4"/>
    <mergeCell ref="AC4:AG4"/>
    <mergeCell ref="T3:U4"/>
    <mergeCell ref="V3:W4"/>
    <mergeCell ref="X3:Y4"/>
    <mergeCell ref="Z3:AA4"/>
    <mergeCell ref="F3:G4"/>
    <mergeCell ref="R3:S4"/>
    <mergeCell ref="L3:M4"/>
    <mergeCell ref="N3:O4"/>
    <mergeCell ref="P3:Q4"/>
  </mergeCells>
  <phoneticPr fontId="3" type="noConversion"/>
  <pageMargins left="0.5" right="0.25" top="1" bottom="1" header="0.5" footer="0.5"/>
  <pageSetup paperSize="17" scale="63" fitToHeight="16" orientation="landscape" r:id="rId30"/>
  <headerFooter alignWithMargins="0">
    <oddHeader>&amp;C&amp;"Arial,Bold"&amp;11BID ABSTRACT
BID NAME
BID NUMBER</oddHeader>
    <oddFooter>&amp;L&amp;6rev 3/25/08&amp;CPage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5"/>
  <sheetViews>
    <sheetView zoomScaleNormal="100" workbookViewId="0">
      <selection sqref="A1:B1"/>
    </sheetView>
  </sheetViews>
  <sheetFormatPr defaultRowHeight="20.100000000000001" customHeight="1"/>
  <cols>
    <col min="1" max="1" width="30.83203125" style="69" customWidth="1"/>
    <col min="2" max="2" width="75.83203125" style="388" customWidth="1"/>
    <col min="3" max="16384" width="9.33203125" style="387"/>
  </cols>
  <sheetData>
    <row r="1" spans="1:2" ht="20.100000000000001" customHeight="1">
      <c r="A1" s="452" t="s">
        <v>1511</v>
      </c>
      <c r="B1" s="452"/>
    </row>
    <row r="2" spans="1:2" ht="39.950000000000003" customHeight="1">
      <c r="A2" s="453" t="s">
        <v>1512</v>
      </c>
      <c r="B2" s="453"/>
    </row>
    <row r="3" spans="1:2" ht="50.1" customHeight="1">
      <c r="A3" s="453" t="s">
        <v>1504</v>
      </c>
      <c r="B3" s="453"/>
    </row>
    <row r="4" spans="1:2" ht="39.950000000000003" customHeight="1">
      <c r="A4" s="453" t="s">
        <v>1503</v>
      </c>
      <c r="B4" s="453"/>
    </row>
    <row r="5" spans="1:2" ht="15" customHeight="1">
      <c r="A5" s="402"/>
      <c r="B5" s="402"/>
    </row>
    <row r="6" spans="1:2" ht="15" customHeight="1">
      <c r="A6" s="401"/>
      <c r="B6" s="401"/>
    </row>
    <row r="7" spans="1:2" ht="20.100000000000001" customHeight="1">
      <c r="A7" s="403" t="s">
        <v>1502</v>
      </c>
      <c r="B7" s="404" t="s">
        <v>1501</v>
      </c>
    </row>
    <row r="8" spans="1:2" ht="39.950000000000003" customHeight="1">
      <c r="A8" s="451" t="s">
        <v>1513</v>
      </c>
      <c r="B8" s="405" t="s">
        <v>1499</v>
      </c>
    </row>
    <row r="9" spans="1:2" ht="39.950000000000003" customHeight="1">
      <c r="A9" s="451"/>
      <c r="B9" s="405" t="s">
        <v>1500</v>
      </c>
    </row>
    <row r="10" spans="1:2" ht="20.100000000000001" customHeight="1">
      <c r="A10" s="406"/>
      <c r="B10" s="407"/>
    </row>
    <row r="11" spans="1:2" ht="39.950000000000003" customHeight="1">
      <c r="A11" s="451" t="s">
        <v>1514</v>
      </c>
      <c r="B11" s="405" t="s">
        <v>1499</v>
      </c>
    </row>
    <row r="12" spans="1:2" ht="39.950000000000003" customHeight="1">
      <c r="A12" s="451"/>
      <c r="B12" s="405" t="s">
        <v>1498</v>
      </c>
    </row>
    <row r="13" spans="1:2" ht="20.100000000000001" customHeight="1">
      <c r="A13" s="406"/>
      <c r="B13" s="407"/>
    </row>
    <row r="14" spans="1:2" ht="39.950000000000003" customHeight="1">
      <c r="A14" s="451" t="s">
        <v>1515</v>
      </c>
      <c r="B14" s="405" t="s">
        <v>1505</v>
      </c>
    </row>
    <row r="15" spans="1:2" ht="50.1" customHeight="1">
      <c r="A15" s="451"/>
      <c r="B15" s="405" t="s">
        <v>1506</v>
      </c>
    </row>
  </sheetData>
  <mergeCells count="7">
    <mergeCell ref="A8:A9"/>
    <mergeCell ref="A11:A12"/>
    <mergeCell ref="A14:A15"/>
    <mergeCell ref="A1:B1"/>
    <mergeCell ref="A2:B2"/>
    <mergeCell ref="A3:B3"/>
    <mergeCell ref="A4:B4"/>
  </mergeCells>
  <pageMargins left="0.7" right="0.7" top="0.75" bottom="0.75" header="0.3" footer="0.3"/>
  <pageSetup scale="40"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460"/>
  <sheetViews>
    <sheetView zoomScaleNormal="90" workbookViewId="0">
      <pane xSplit="1" ySplit="5" topLeftCell="B6" activePane="bottomRight" state="frozen"/>
      <selection pane="topRight" activeCell="B1" sqref="B1"/>
      <selection pane="bottomLeft" activeCell="A6" sqref="A6"/>
      <selection pane="bottomRight" activeCell="F655" sqref="F655"/>
    </sheetView>
  </sheetViews>
  <sheetFormatPr defaultColWidth="10.6640625" defaultRowHeight="15"/>
  <cols>
    <col min="1" max="1" width="11.1640625" style="72" bestFit="1" customWidth="1"/>
    <col min="2" max="2" width="10.83203125" style="124" customWidth="1"/>
    <col min="3" max="3" width="15.83203125" style="124" customWidth="1"/>
    <col min="4" max="4" width="10.83203125" style="124" customWidth="1"/>
    <col min="5" max="5" width="15.83203125" style="124" customWidth="1"/>
    <col min="6" max="6" width="80.83203125" style="232" customWidth="1"/>
    <col min="7" max="7" width="40.83203125" style="377" customWidth="1"/>
    <col min="8" max="8" width="10.83203125" style="78" customWidth="1"/>
    <col min="9" max="9" width="12.83203125" style="124" customWidth="1"/>
    <col min="10" max="12" width="10.83203125" style="124" customWidth="1"/>
    <col min="13" max="13" width="12.83203125" style="124" customWidth="1"/>
    <col min="14" max="14" width="15.83203125" style="124" customWidth="1"/>
    <col min="15" max="15" width="12.83203125" style="124" customWidth="1"/>
    <col min="16" max="18" width="8.83203125" style="124" customWidth="1"/>
    <col min="19" max="26" width="10.6640625" style="229"/>
    <col min="27" max="16384" width="10.6640625" style="124"/>
  </cols>
  <sheetData>
    <row r="1" spans="1:26" s="381" customFormat="1" ht="20.100000000000001" customHeight="1">
      <c r="A1" s="454" t="s">
        <v>1493</v>
      </c>
      <c r="B1" s="385"/>
      <c r="C1" s="386" t="s">
        <v>1497</v>
      </c>
      <c r="F1" s="382"/>
      <c r="H1" s="72"/>
      <c r="S1" s="384"/>
      <c r="T1" s="384"/>
      <c r="U1" s="384"/>
      <c r="V1" s="384"/>
      <c r="W1" s="384"/>
      <c r="X1" s="384"/>
      <c r="Y1" s="384"/>
      <c r="Z1" s="384"/>
    </row>
    <row r="2" spans="1:26" s="381" customFormat="1" ht="20.100000000000001" customHeight="1">
      <c r="A2" s="454"/>
      <c r="B2" s="385"/>
      <c r="C2" s="386" t="s">
        <v>1496</v>
      </c>
      <c r="F2" s="382"/>
      <c r="H2" s="72"/>
      <c r="S2" s="384"/>
      <c r="T2" s="384"/>
      <c r="U2" s="384"/>
      <c r="V2" s="384"/>
      <c r="W2" s="384"/>
      <c r="X2" s="384"/>
      <c r="Y2" s="384"/>
      <c r="Z2" s="384"/>
    </row>
    <row r="3" spans="1:26" s="381" customFormat="1" ht="20.100000000000001" customHeight="1">
      <c r="A3" s="454"/>
      <c r="B3" s="386"/>
      <c r="C3" s="386" t="s">
        <v>1494</v>
      </c>
      <c r="F3" s="382"/>
      <c r="G3" s="383"/>
      <c r="H3" s="72"/>
      <c r="S3" s="384"/>
      <c r="T3" s="384"/>
      <c r="U3" s="384"/>
      <c r="V3" s="384"/>
      <c r="W3" s="384"/>
      <c r="X3" s="384"/>
      <c r="Y3" s="384"/>
      <c r="Z3" s="384"/>
    </row>
    <row r="4" spans="1:26" s="381" customFormat="1" ht="20.100000000000001" customHeight="1">
      <c r="A4" s="454"/>
      <c r="B4" s="386"/>
      <c r="C4" s="386" t="s">
        <v>1495</v>
      </c>
      <c r="F4" s="382"/>
      <c r="G4" s="383"/>
      <c r="H4" s="72"/>
      <c r="S4" s="384"/>
      <c r="T4" s="384"/>
      <c r="U4" s="384"/>
      <c r="V4" s="384"/>
      <c r="W4" s="384"/>
      <c r="X4" s="384"/>
      <c r="Y4" s="384"/>
      <c r="Z4" s="384"/>
    </row>
    <row r="5" spans="1:26" s="70" customFormat="1" ht="60" customHeight="1">
      <c r="A5" s="392" t="s">
        <v>1510</v>
      </c>
      <c r="B5" s="236" t="s">
        <v>1314</v>
      </c>
      <c r="C5" s="236" t="s">
        <v>1295</v>
      </c>
      <c r="D5" s="236" t="s">
        <v>1296</v>
      </c>
      <c r="E5" s="236" t="s">
        <v>1297</v>
      </c>
      <c r="F5" s="236" t="s">
        <v>1450</v>
      </c>
      <c r="G5" s="236" t="s">
        <v>1298</v>
      </c>
      <c r="H5" s="235" t="s">
        <v>1299</v>
      </c>
      <c r="I5" s="236" t="s">
        <v>1300</v>
      </c>
      <c r="J5" s="236" t="s">
        <v>58</v>
      </c>
      <c r="K5" s="236" t="s">
        <v>1301</v>
      </c>
      <c r="L5" s="236" t="s">
        <v>1302</v>
      </c>
      <c r="M5" s="236" t="s">
        <v>1306</v>
      </c>
      <c r="N5" s="236" t="s">
        <v>1303</v>
      </c>
      <c r="O5" s="236" t="s">
        <v>1307</v>
      </c>
      <c r="P5" s="236" t="s">
        <v>1309</v>
      </c>
      <c r="Q5" s="236" t="s">
        <v>1310</v>
      </c>
      <c r="R5" s="236" t="s">
        <v>1315</v>
      </c>
      <c r="S5" s="236" t="s">
        <v>1308</v>
      </c>
      <c r="T5" s="228"/>
      <c r="U5" s="228"/>
      <c r="V5" s="228"/>
      <c r="W5" s="228"/>
      <c r="X5" s="228"/>
      <c r="Y5" s="228"/>
      <c r="Z5" s="228"/>
    </row>
    <row r="6" spans="1:26" ht="30" customHeight="1">
      <c r="A6" s="378" t="str">
        <f>IF('CONSTRUCTION COST ESTIMATE'!B6="","",'CONSTRUCTION COST ESTIMATE'!B6)</f>
        <v/>
      </c>
      <c r="B6" s="134"/>
      <c r="C6" s="134" t="str">
        <f t="shared" ref="C6:C68" si="0">IF(A6="","Container","Item")</f>
        <v>Container</v>
      </c>
      <c r="D6" s="134">
        <f t="shared" ref="D6:D15" si="1">IF(C6="Container",0,1)</f>
        <v>0</v>
      </c>
      <c r="E6" s="134" t="str">
        <f>IF(A6="",'CONSTRUCTION COST ESTIMATE'!A6,"")</f>
        <v>SP 100-201</v>
      </c>
      <c r="F6" s="233" t="str">
        <f>IF(A6="",'CONSTRUCTION COST ESTIMATE'!C6,"")</f>
        <v>GENERAL</v>
      </c>
      <c r="G6" s="233"/>
      <c r="H6" s="230" t="str">
        <f t="shared" ref="H6:H68" si="2">TEXT(A6,"#.0000")</f>
        <v/>
      </c>
      <c r="I6" s="134"/>
      <c r="J6" s="134" t="str">
        <f>IF(A6="","",'CONSTRUCTION COST ESTIMATE'!BA6)</f>
        <v/>
      </c>
      <c r="K6" s="134" t="str">
        <f t="shared" ref="K6:K15" si="3">IF(J6="","","Default")</f>
        <v/>
      </c>
      <c r="L6" s="134" t="str">
        <f>IF(A6="","",'CONSTRUCTION COST ESTIMATE'!BB6)</f>
        <v/>
      </c>
      <c r="M6" s="134" t="str">
        <f t="shared" ref="M6:M68" si="4">IF(A6="","","Base Bid")</f>
        <v/>
      </c>
      <c r="N6" s="231" t="str">
        <f>IF(A6="","",'CONSTRUCTION COST ESTIMATE'!BC6)</f>
        <v/>
      </c>
      <c r="O6" s="231" t="str">
        <f t="shared" ref="O6" si="5">IF(A6="","","N")</f>
        <v/>
      </c>
      <c r="P6" s="231"/>
      <c r="Q6" s="231"/>
      <c r="R6" s="231"/>
      <c r="S6" s="231"/>
      <c r="T6" s="124"/>
      <c r="U6" s="124"/>
      <c r="V6" s="124"/>
      <c r="W6" s="124"/>
      <c r="X6" s="124"/>
      <c r="Y6" s="124"/>
      <c r="Z6" s="124"/>
    </row>
    <row r="7" spans="1:26" hidden="1">
      <c r="A7" s="379">
        <f>IF('CONSTRUCTION COST ESTIMATE'!B7="","",'CONSTRUCTION COST ESTIMATE'!B7)</f>
        <v>105.001</v>
      </c>
      <c r="B7" s="128"/>
      <c r="C7" s="128" t="str">
        <f t="shared" ref="C7:C15" si="6">IF(A7="","Container","Item")</f>
        <v>Item</v>
      </c>
      <c r="D7" s="128">
        <f t="shared" si="1"/>
        <v>1</v>
      </c>
      <c r="E7" s="128" t="str">
        <f>IF(A7="",'CONSTRUCTION COST ESTIMATE'!A7,"")</f>
        <v/>
      </c>
      <c r="F7" s="234" t="str">
        <f>IF(A7="","",'CONSTRUCTION COST ESTIMATE'!C7)</f>
        <v>CONTRACTOR QUALITY CONTROL</v>
      </c>
      <c r="G7" s="234"/>
      <c r="H7" s="78" t="str">
        <f t="shared" ref="H7:H15" si="7">TEXT(A7,"#.0000")</f>
        <v>105.0010</v>
      </c>
      <c r="I7" s="128"/>
      <c r="J7" s="128">
        <f>IF(A7="","",'CONSTRUCTION COST ESTIMATE'!BA7)</f>
        <v>1</v>
      </c>
      <c r="K7" s="128" t="str">
        <f t="shared" si="3"/>
        <v>Default</v>
      </c>
      <c r="L7" s="128" t="str">
        <f>IF(A7="","",'CONSTRUCTION COST ESTIMATE'!BB7)</f>
        <v>LS</v>
      </c>
      <c r="M7" s="128" t="str">
        <f t="shared" ref="M7:M15" si="8">IF(A7="","","Base Bid")</f>
        <v>Base Bid</v>
      </c>
      <c r="N7" s="124">
        <f>IF(A7="","",'CONSTRUCTION COST ESTIMATE'!BC7)</f>
        <v>0</v>
      </c>
      <c r="O7" s="124" t="str">
        <f t="shared" ref="O7:O15" si="9">IF(N7=0,"N","Y")</f>
        <v>N</v>
      </c>
      <c r="S7" s="124"/>
    </row>
    <row r="8" spans="1:26" hidden="1">
      <c r="A8" s="379">
        <f>IF('CONSTRUCTION COST ESTIMATE'!B8="","",'CONSTRUCTION COST ESTIMATE'!B8)</f>
        <v>107.001</v>
      </c>
      <c r="B8" s="128"/>
      <c r="C8" s="128" t="str">
        <f t="shared" si="6"/>
        <v>Item</v>
      </c>
      <c r="D8" s="128">
        <f t="shared" si="1"/>
        <v>1</v>
      </c>
      <c r="E8" s="128" t="str">
        <f>IF(A8="",'CONSTRUCTION COST ESTIMATE'!A8,"")</f>
        <v/>
      </c>
      <c r="F8" s="234" t="str">
        <f>IF(A8="","",'CONSTRUCTION COST ESTIMATE'!C8)</f>
        <v>PUBLIC OUTREACH PROGRAM</v>
      </c>
      <c r="G8" s="234"/>
      <c r="H8" s="78" t="str">
        <f t="shared" si="7"/>
        <v>107.0010</v>
      </c>
      <c r="I8" s="128"/>
      <c r="J8" s="128">
        <f>IF(A8="","",'CONSTRUCTION COST ESTIMATE'!BA8)</f>
        <v>0</v>
      </c>
      <c r="K8" s="128" t="str">
        <f t="shared" si="3"/>
        <v>Default</v>
      </c>
      <c r="L8" s="128" t="str">
        <f>IF(A8="","",'CONSTRUCTION COST ESTIMATE'!BB8)</f>
        <v>LS</v>
      </c>
      <c r="M8" s="128" t="str">
        <f t="shared" si="8"/>
        <v>Base Bid</v>
      </c>
      <c r="N8" s="124">
        <f>IF(A8="","",'CONSTRUCTION COST ESTIMATE'!BC8)</f>
        <v>0</v>
      </c>
      <c r="O8" s="124" t="str">
        <f t="shared" si="9"/>
        <v>N</v>
      </c>
      <c r="S8" s="124"/>
    </row>
    <row r="9" spans="1:26" hidden="1">
      <c r="A9" s="379">
        <f>IF('CONSTRUCTION COST ESTIMATE'!B9="","",'CONSTRUCTION COST ESTIMATE'!B9)</f>
        <v>108.001</v>
      </c>
      <c r="B9" s="128"/>
      <c r="C9" s="128" t="str">
        <f t="shared" si="6"/>
        <v>Item</v>
      </c>
      <c r="D9" s="128">
        <f t="shared" si="1"/>
        <v>1</v>
      </c>
      <c r="E9" s="128" t="str">
        <f>IF(A9="",'CONSTRUCTION COST ESTIMATE'!A9,"")</f>
        <v/>
      </c>
      <c r="F9" s="234" t="str">
        <f>IF(A9="","",'CONSTRUCTION COST ESTIMATE'!C9)</f>
        <v>MONTHLY PROGRESS SCHEDULE</v>
      </c>
      <c r="G9" s="234"/>
      <c r="H9" s="78" t="str">
        <f t="shared" si="7"/>
        <v>108.0010</v>
      </c>
      <c r="I9" s="128"/>
      <c r="J9" s="128">
        <f>IF(A9="","",'CONSTRUCTION COST ESTIMATE'!BA9)</f>
        <v>0</v>
      </c>
      <c r="K9" s="128" t="str">
        <f t="shared" si="3"/>
        <v>Default</v>
      </c>
      <c r="L9" s="128" t="str">
        <f>IF(A9="","",'CONSTRUCTION COST ESTIMATE'!BB9)</f>
        <v>MONTH</v>
      </c>
      <c r="M9" s="128" t="str">
        <f t="shared" si="8"/>
        <v>Base Bid</v>
      </c>
      <c r="N9" s="124">
        <f>IF(A9="","",'CONSTRUCTION COST ESTIMATE'!BC9)</f>
        <v>0</v>
      </c>
      <c r="O9" s="124" t="str">
        <f t="shared" si="9"/>
        <v>N</v>
      </c>
      <c r="S9" s="124"/>
    </row>
    <row r="10" spans="1:26" hidden="1">
      <c r="A10" s="379">
        <f>IF('CONSTRUCTION COST ESTIMATE'!B10="","",'CONSTRUCTION COST ESTIMATE'!B10)</f>
        <v>109.0001</v>
      </c>
      <c r="B10" s="128"/>
      <c r="C10" s="128" t="str">
        <f t="shared" si="6"/>
        <v>Item</v>
      </c>
      <c r="D10" s="128">
        <f t="shared" si="1"/>
        <v>1</v>
      </c>
      <c r="E10" s="128" t="str">
        <f>IF(A10="",'CONSTRUCTION COST ESTIMATE'!A10,"")</f>
        <v/>
      </c>
      <c r="F10" s="234" t="str">
        <f>IF(A10="","",'CONSTRUCTION COST ESTIMATE'!C10)</f>
        <v>CONSTRUCTION CONFLICTS AND CONTINGENCY ALLOWANCE</v>
      </c>
      <c r="G10" s="234"/>
      <c r="H10" s="78" t="str">
        <f t="shared" si="7"/>
        <v>109.0001</v>
      </c>
      <c r="I10" s="128"/>
      <c r="J10" s="128">
        <f>IF(A10="","",'CONSTRUCTION COST ESTIMATE'!BA10)</f>
        <v>1</v>
      </c>
      <c r="K10" s="128" t="str">
        <f t="shared" si="3"/>
        <v>Default</v>
      </c>
      <c r="L10" s="128" t="str">
        <f>IF(A10="","",'CONSTRUCTION COST ESTIMATE'!BB10)</f>
        <v>ALLOW</v>
      </c>
      <c r="M10" s="128" t="str">
        <f t="shared" si="8"/>
        <v>Base Bid</v>
      </c>
      <c r="N10" s="124">
        <f>IF(A10="","",'CONSTRUCTION COST ESTIMATE'!BC10)</f>
        <v>0</v>
      </c>
      <c r="O10" s="124" t="str">
        <f t="shared" si="9"/>
        <v>N</v>
      </c>
      <c r="S10" s="124"/>
    </row>
    <row r="11" spans="1:26" hidden="1">
      <c r="A11" s="379">
        <f>IF('CONSTRUCTION COST ESTIMATE'!B11="","",'CONSTRUCTION COST ESTIMATE'!B11)</f>
        <v>109.001</v>
      </c>
      <c r="B11" s="128"/>
      <c r="C11" s="128" t="str">
        <f t="shared" si="6"/>
        <v>Item</v>
      </c>
      <c r="D11" s="128">
        <f t="shared" si="1"/>
        <v>1</v>
      </c>
      <c r="E11" s="128" t="str">
        <f>IF(A11="",'CONSTRUCTION COST ESTIMATE'!A11,"")</f>
        <v/>
      </c>
      <c r="F11" s="234" t="str">
        <f>IF(A11="","",'CONSTRUCTION COST ESTIMATE'!C11)</f>
        <v>OWNER INITIATED TIME EXTENSION ALLOWANCE</v>
      </c>
      <c r="G11" s="234"/>
      <c r="H11" s="78" t="str">
        <f t="shared" si="7"/>
        <v>109.0010</v>
      </c>
      <c r="I11" s="128"/>
      <c r="J11" s="128">
        <f>IF(A11="","",'CONSTRUCTION COST ESTIMATE'!BA11)</f>
        <v>0</v>
      </c>
      <c r="K11" s="128" t="str">
        <f t="shared" si="3"/>
        <v>Default</v>
      </c>
      <c r="L11" s="128" t="str">
        <f>IF(A11="","",'CONSTRUCTION COST ESTIMATE'!BB11)</f>
        <v>DAY</v>
      </c>
      <c r="M11" s="128" t="str">
        <f t="shared" si="8"/>
        <v>Base Bid</v>
      </c>
      <c r="N11" s="124">
        <f>IF(A11="","",'CONSTRUCTION COST ESTIMATE'!BC11)</f>
        <v>500</v>
      </c>
      <c r="O11" s="124" t="str">
        <f t="shared" si="9"/>
        <v>Y</v>
      </c>
      <c r="S11" s="124"/>
    </row>
    <row r="12" spans="1:26" hidden="1">
      <c r="A12" s="379">
        <f>IF('CONSTRUCTION COST ESTIMATE'!B12="","",'CONSTRUCTION COST ESTIMATE'!B12)</f>
        <v>109.002</v>
      </c>
      <c r="B12" s="128"/>
      <c r="C12" s="128" t="str">
        <f t="shared" si="6"/>
        <v>Item</v>
      </c>
      <c r="D12" s="128">
        <f t="shared" si="1"/>
        <v>1</v>
      </c>
      <c r="E12" s="128" t="str">
        <f>IF(A12="",'CONSTRUCTION COST ESTIMATE'!A12,"")</f>
        <v/>
      </c>
      <c r="F12" s="234" t="str">
        <f>IF(A12="","",'CONSTRUCTION COST ESTIMATE'!C12)</f>
        <v>OWNER INITIATED TIME EXTENSION AMOUNT IN ADDITION TO ALLOWANCE</v>
      </c>
      <c r="G12" s="234"/>
      <c r="H12" s="78" t="str">
        <f t="shared" si="7"/>
        <v>109.0020</v>
      </c>
      <c r="I12" s="128"/>
      <c r="J12" s="128">
        <f>IF(A12="","",'CONSTRUCTION COST ESTIMATE'!BA12)</f>
        <v>0</v>
      </c>
      <c r="K12" s="128" t="str">
        <f t="shared" si="3"/>
        <v>Default</v>
      </c>
      <c r="L12" s="128" t="str">
        <f>IF(A12="","",'CONSTRUCTION COST ESTIMATE'!BB12)</f>
        <v>DAY</v>
      </c>
      <c r="M12" s="128" t="str">
        <f t="shared" si="8"/>
        <v>Base Bid</v>
      </c>
      <c r="N12" s="124">
        <f>IF(A12="","",'CONSTRUCTION COST ESTIMATE'!BC12)</f>
        <v>1500</v>
      </c>
      <c r="O12" s="124" t="str">
        <f t="shared" si="9"/>
        <v>Y</v>
      </c>
      <c r="S12" s="124"/>
    </row>
    <row r="13" spans="1:26" hidden="1">
      <c r="A13" s="379">
        <f>IF('CONSTRUCTION COST ESTIMATE'!B13="","",'CONSTRUCTION COST ESTIMATE'!B13)</f>
        <v>110.001</v>
      </c>
      <c r="B13" s="128"/>
      <c r="C13" s="128" t="str">
        <f t="shared" si="6"/>
        <v>Item</v>
      </c>
      <c r="D13" s="128">
        <f t="shared" si="1"/>
        <v>1</v>
      </c>
      <c r="E13" s="128" t="str">
        <f>IF(A13="",'CONSTRUCTION COST ESTIMATE'!A13,"")</f>
        <v/>
      </c>
      <c r="F13" s="234" t="str">
        <f>IF(A13="","",'CONSTRUCTION COST ESTIMATE'!C13)</f>
        <v>TRAINING</v>
      </c>
      <c r="G13" s="234"/>
      <c r="H13" s="78" t="str">
        <f t="shared" si="7"/>
        <v>110.0010</v>
      </c>
      <c r="I13" s="128"/>
      <c r="J13" s="128">
        <f>IF(A13="","",'CONSTRUCTION COST ESTIMATE'!BA13)</f>
        <v>0</v>
      </c>
      <c r="K13" s="128" t="str">
        <f t="shared" si="3"/>
        <v>Default</v>
      </c>
      <c r="L13" s="128" t="str">
        <f>IF(A13="","",'CONSTRUCTION COST ESTIMATE'!BB13)</f>
        <v>HR</v>
      </c>
      <c r="M13" s="128" t="str">
        <f t="shared" si="8"/>
        <v>Base Bid</v>
      </c>
      <c r="N13" s="124">
        <f>IF(A13="","",'CONSTRUCTION COST ESTIMATE'!BC13)</f>
        <v>0</v>
      </c>
      <c r="O13" s="124" t="str">
        <f t="shared" si="9"/>
        <v>N</v>
      </c>
      <c r="S13" s="124"/>
    </row>
    <row r="14" spans="1:26" hidden="1">
      <c r="A14" s="379">
        <f>IF('CONSTRUCTION COST ESTIMATE'!B14="","",'CONSTRUCTION COST ESTIMATE'!B14)</f>
        <v>200.001</v>
      </c>
      <c r="B14" s="128"/>
      <c r="C14" s="128" t="str">
        <f t="shared" si="6"/>
        <v>Item</v>
      </c>
      <c r="D14" s="128">
        <f t="shared" si="1"/>
        <v>1</v>
      </c>
      <c r="E14" s="128" t="str">
        <f>IF(A14="",'CONSTRUCTION COST ESTIMATE'!A14,"")</f>
        <v/>
      </c>
      <c r="F14" s="234" t="str">
        <f>IF(A14="","",'CONSTRUCTION COST ESTIMATE'!C14)</f>
        <v>MOBILIZATION AND DEMOBILIZATION</v>
      </c>
      <c r="G14" s="234"/>
      <c r="H14" s="78" t="str">
        <f t="shared" si="7"/>
        <v>200.0010</v>
      </c>
      <c r="I14" s="128"/>
      <c r="J14" s="128">
        <f>IF(A14="","",'CONSTRUCTION COST ESTIMATE'!BA14)</f>
        <v>0</v>
      </c>
      <c r="K14" s="128" t="str">
        <f t="shared" si="3"/>
        <v>Default</v>
      </c>
      <c r="L14" s="128" t="str">
        <f>IF(A14="","",'CONSTRUCTION COST ESTIMATE'!BB14)</f>
        <v>LS</v>
      </c>
      <c r="M14" s="128" t="str">
        <f t="shared" si="8"/>
        <v>Base Bid</v>
      </c>
      <c r="N14" s="124">
        <f>IF(A14="","",'CONSTRUCTION COST ESTIMATE'!BC14)</f>
        <v>0</v>
      </c>
      <c r="O14" s="124" t="str">
        <f t="shared" si="9"/>
        <v>N</v>
      </c>
      <c r="S14" s="124"/>
    </row>
    <row r="15" spans="1:26" hidden="1">
      <c r="A15" s="379">
        <f>IF('CONSTRUCTION COST ESTIMATE'!B15="","",'CONSTRUCTION COST ESTIMATE'!B15)</f>
        <v>201.001</v>
      </c>
      <c r="B15" s="128"/>
      <c r="C15" s="128" t="str">
        <f t="shared" si="6"/>
        <v>Item</v>
      </c>
      <c r="D15" s="128">
        <f t="shared" si="1"/>
        <v>1</v>
      </c>
      <c r="E15" s="128" t="str">
        <f>IF(A15="",'CONSTRUCTION COST ESTIMATE'!A15,"")</f>
        <v/>
      </c>
      <c r="F15" s="234" t="str">
        <f>IF(A15="","",'CONSTRUCTION COST ESTIMATE'!C15)</f>
        <v>CLEARING AND GRUBBING</v>
      </c>
      <c r="G15" s="234"/>
      <c r="H15" s="78" t="str">
        <f t="shared" si="7"/>
        <v>201.0010</v>
      </c>
      <c r="I15" s="128"/>
      <c r="J15" s="128">
        <f>IF(A15="","",'CONSTRUCTION COST ESTIMATE'!BA15)</f>
        <v>0</v>
      </c>
      <c r="K15" s="128" t="str">
        <f t="shared" si="3"/>
        <v>Default</v>
      </c>
      <c r="L15" s="128" t="str">
        <f>IF(A15="","",'CONSTRUCTION COST ESTIMATE'!BB15)</f>
        <v>LS</v>
      </c>
      <c r="M15" s="128" t="str">
        <f t="shared" si="8"/>
        <v>Base Bid</v>
      </c>
      <c r="N15" s="124">
        <f>IF(A15="","",'CONSTRUCTION COST ESTIMATE'!BC15)</f>
        <v>0</v>
      </c>
      <c r="O15" s="124" t="str">
        <f t="shared" si="9"/>
        <v>N</v>
      </c>
      <c r="S15" s="124"/>
    </row>
    <row r="16" spans="1:26" ht="30" customHeight="1">
      <c r="A16" s="378" t="str">
        <f>IF('CONSTRUCTION COST ESTIMATE'!B16="","",'CONSTRUCTION COST ESTIMATE'!B16)</f>
        <v/>
      </c>
      <c r="B16" s="134"/>
      <c r="C16" s="134" t="str">
        <f t="shared" si="0"/>
        <v>Container</v>
      </c>
      <c r="D16" s="134">
        <f t="shared" ref="D16:D69" si="10">IF(C16="Container",0,1)</f>
        <v>0</v>
      </c>
      <c r="E16" s="134" t="str">
        <f>IF(A16="",'CONSTRUCTION COST ESTIMATE'!A16,"")</f>
        <v>SP 202</v>
      </c>
      <c r="F16" s="233" t="str">
        <f>IF(A16="",'CONSTRUCTION COST ESTIMATE'!C16,"")</f>
        <v>REMOVAL</v>
      </c>
      <c r="G16" s="233"/>
      <c r="H16" s="230" t="str">
        <f t="shared" si="2"/>
        <v/>
      </c>
      <c r="I16" s="134"/>
      <c r="J16" s="134" t="str">
        <f>IF(A16="","",'CONSTRUCTION COST ESTIMATE'!BA16)</f>
        <v/>
      </c>
      <c r="K16" s="134" t="str">
        <f t="shared" ref="K16:K69" si="11">IF(J16="","","Default")</f>
        <v/>
      </c>
      <c r="L16" s="134" t="str">
        <f>IF(A16="","",'CONSTRUCTION COST ESTIMATE'!BB16)</f>
        <v/>
      </c>
      <c r="M16" s="134" t="str">
        <f t="shared" si="4"/>
        <v/>
      </c>
      <c r="N16" s="231" t="str">
        <f>IF(A16="","",'CONSTRUCTION COST ESTIMATE'!BC16)</f>
        <v/>
      </c>
      <c r="O16" s="375"/>
      <c r="P16" s="231"/>
      <c r="Q16" s="231"/>
      <c r="R16" s="231"/>
      <c r="S16" s="231"/>
      <c r="T16" s="124"/>
      <c r="U16" s="124"/>
      <c r="V16" s="124"/>
      <c r="W16" s="124"/>
      <c r="X16" s="124"/>
      <c r="Y16" s="124"/>
      <c r="Z16" s="124"/>
    </row>
    <row r="17" spans="1:19" hidden="1">
      <c r="A17" s="379">
        <f>IF('CONSTRUCTION COST ESTIMATE'!B17="","",'CONSTRUCTION COST ESTIMATE'!B17)</f>
        <v>202.00049999999999</v>
      </c>
      <c r="B17" s="128"/>
      <c r="C17" s="128" t="str">
        <f t="shared" si="0"/>
        <v>Item</v>
      </c>
      <c r="D17" s="128">
        <f t="shared" si="10"/>
        <v>1</v>
      </c>
      <c r="E17" s="128" t="str">
        <f>IF(A17="",'CONSTRUCTION COST ESTIMATE'!A17,"")</f>
        <v/>
      </c>
      <c r="F17" s="234" t="str">
        <f>IF(A17="","",'CONSTRUCTION COST ESTIMATE'!C17)</f>
        <v>REMOVE PLANTMIX BITUMINOUS SURFACE</v>
      </c>
      <c r="G17" s="234"/>
      <c r="H17" s="78" t="str">
        <f t="shared" si="2"/>
        <v>202.0005</v>
      </c>
      <c r="I17" s="128"/>
      <c r="J17" s="128">
        <f>IF(A17="","",'CONSTRUCTION COST ESTIMATE'!BA17)</f>
        <v>0</v>
      </c>
      <c r="K17" s="128" t="str">
        <f t="shared" si="11"/>
        <v>Default</v>
      </c>
      <c r="L17" s="128" t="str">
        <f>IF(A17="","",'CONSTRUCTION COST ESTIMATE'!BB17)</f>
        <v>SY</v>
      </c>
      <c r="M17" s="128" t="str">
        <f t="shared" si="4"/>
        <v>Base Bid</v>
      </c>
      <c r="N17" s="124">
        <f>IF(A17="","",'CONSTRUCTION COST ESTIMATE'!BC17)</f>
        <v>0</v>
      </c>
      <c r="O17" s="124" t="str">
        <f t="shared" ref="O17:O70" si="12">IF(N17=0,"N","Y")</f>
        <v>N</v>
      </c>
      <c r="S17" s="124"/>
    </row>
    <row r="18" spans="1:19" hidden="1">
      <c r="A18" s="379">
        <f>IF('CONSTRUCTION COST ESTIMATE'!B18="","",'CONSTRUCTION COST ESTIMATE'!B18)</f>
        <v>202.001</v>
      </c>
      <c r="B18" s="128"/>
      <c r="C18" s="128" t="str">
        <f t="shared" si="0"/>
        <v>Item</v>
      </c>
      <c r="D18" s="128">
        <f t="shared" si="10"/>
        <v>1</v>
      </c>
      <c r="E18" s="128" t="str">
        <f>IF(A18="",'CONSTRUCTION COST ESTIMATE'!A18,"")</f>
        <v/>
      </c>
      <c r="F18" s="234" t="str">
        <f>IF(A18="","",'CONSTRUCTION COST ESTIMATE'!C18)</f>
        <v>REMOVE AND REPLACE PLANTMIX BITUMINOUS PAVEMENT</v>
      </c>
      <c r="G18" s="234"/>
      <c r="H18" s="78" t="str">
        <f t="shared" si="2"/>
        <v>202.0010</v>
      </c>
      <c r="I18" s="128"/>
      <c r="J18" s="128">
        <f>IF(A18="","",'CONSTRUCTION COST ESTIMATE'!BA18)</f>
        <v>0</v>
      </c>
      <c r="K18" s="128" t="str">
        <f t="shared" si="11"/>
        <v>Default</v>
      </c>
      <c r="L18" s="128" t="str">
        <f>IF(A18="","",'CONSTRUCTION COST ESTIMATE'!BB18)</f>
        <v>SY</v>
      </c>
      <c r="M18" s="128" t="str">
        <f t="shared" si="4"/>
        <v>Base Bid</v>
      </c>
      <c r="N18" s="124">
        <f>IF(A18="","",'CONSTRUCTION COST ESTIMATE'!BC18)</f>
        <v>0</v>
      </c>
      <c r="O18" s="124" t="str">
        <f t="shared" si="12"/>
        <v>N</v>
      </c>
      <c r="S18" s="124"/>
    </row>
    <row r="19" spans="1:19" ht="30" hidden="1">
      <c r="A19" s="379">
        <f>IF('CONSTRUCTION COST ESTIMATE'!B19="","",'CONSTRUCTION COST ESTIMATE'!B19)</f>
        <v>202.00200000000001</v>
      </c>
      <c r="B19" s="128"/>
      <c r="C19" s="128" t="str">
        <f t="shared" si="0"/>
        <v>Item</v>
      </c>
      <c r="D19" s="128">
        <f t="shared" si="10"/>
        <v>1</v>
      </c>
      <c r="E19" s="128" t="str">
        <f>IF(A19="",'CONSTRUCTION COST ESTIMATE'!A19,"")</f>
        <v/>
      </c>
      <c r="F19" s="234" t="str">
        <f>IF(A19="","",'CONSTRUCTION COST ESTIMATE'!C19)</f>
        <v>REMOVE PLANTMIX BITUMINOUS PAVEMENT BY COLD MILLING METHOD, (0.5 INCH)</v>
      </c>
      <c r="G19" s="234"/>
      <c r="H19" s="78" t="str">
        <f t="shared" si="2"/>
        <v>202.0020</v>
      </c>
      <c r="I19" s="128"/>
      <c r="J19" s="128">
        <f>IF(A19="","",'CONSTRUCTION COST ESTIMATE'!BA19)</f>
        <v>0</v>
      </c>
      <c r="K19" s="128" t="str">
        <f t="shared" si="11"/>
        <v>Default</v>
      </c>
      <c r="L19" s="128" t="str">
        <f>IF(A19="","",'CONSTRUCTION COST ESTIMATE'!BB19)</f>
        <v>SY</v>
      </c>
      <c r="M19" s="128" t="str">
        <f t="shared" si="4"/>
        <v>Base Bid</v>
      </c>
      <c r="N19" s="124">
        <f>IF(A19="","",'CONSTRUCTION COST ESTIMATE'!BC19)</f>
        <v>0</v>
      </c>
      <c r="O19" s="124" t="str">
        <f t="shared" si="12"/>
        <v>N</v>
      </c>
      <c r="S19" s="124"/>
    </row>
    <row r="20" spans="1:19" ht="30" hidden="1">
      <c r="A20" s="379">
        <f>IF('CONSTRUCTION COST ESTIMATE'!B20="","",'CONSTRUCTION COST ESTIMATE'!B20)</f>
        <v>202.00299999999999</v>
      </c>
      <c r="B20" s="128"/>
      <c r="C20" s="128" t="str">
        <f t="shared" si="0"/>
        <v>Item</v>
      </c>
      <c r="D20" s="128">
        <f t="shared" si="10"/>
        <v>1</v>
      </c>
      <c r="E20" s="128" t="str">
        <f>IF(A20="",'CONSTRUCTION COST ESTIMATE'!A20,"")</f>
        <v/>
      </c>
      <c r="F20" s="234" t="str">
        <f>IF(A20="","",'CONSTRUCTION COST ESTIMATE'!C20)</f>
        <v>REMOVE PLANTMIX BITUMINOUS PAVEMENT BY COLD MILLING METHOD (0.75 INCH)</v>
      </c>
      <c r="G20" s="234"/>
      <c r="H20" s="78" t="str">
        <f t="shared" si="2"/>
        <v>202.0030</v>
      </c>
      <c r="I20" s="128"/>
      <c r="J20" s="128">
        <f>IF(A20="","",'CONSTRUCTION COST ESTIMATE'!BA20)</f>
        <v>0</v>
      </c>
      <c r="K20" s="128" t="str">
        <f t="shared" si="11"/>
        <v>Default</v>
      </c>
      <c r="L20" s="128" t="str">
        <f>IF(A20="","",'CONSTRUCTION COST ESTIMATE'!BB20)</f>
        <v>SY</v>
      </c>
      <c r="M20" s="128" t="str">
        <f t="shared" si="4"/>
        <v>Base Bid</v>
      </c>
      <c r="N20" s="124">
        <f>IF(A20="","",'CONSTRUCTION COST ESTIMATE'!BC20)</f>
        <v>0</v>
      </c>
      <c r="O20" s="124" t="str">
        <f t="shared" si="12"/>
        <v>N</v>
      </c>
      <c r="S20" s="124"/>
    </row>
    <row r="21" spans="1:19" ht="30" hidden="1">
      <c r="A21" s="379">
        <f>IF('CONSTRUCTION COST ESTIMATE'!B21="","",'CONSTRUCTION COST ESTIMATE'!B21)</f>
        <v>202.00399999999999</v>
      </c>
      <c r="B21" s="128"/>
      <c r="C21" s="128" t="str">
        <f t="shared" si="0"/>
        <v>Item</v>
      </c>
      <c r="D21" s="128">
        <f t="shared" si="10"/>
        <v>1</v>
      </c>
      <c r="E21" s="128" t="str">
        <f>IF(A21="",'CONSTRUCTION COST ESTIMATE'!A21,"")</f>
        <v/>
      </c>
      <c r="F21" s="234" t="str">
        <f>IF(A21="","",'CONSTRUCTION COST ESTIMATE'!C21)</f>
        <v>REMOVE PLANTMIX BITUMINOUS PAVEMENT BY COLD MILLING METHOD  (1.0 INCH)</v>
      </c>
      <c r="G21" s="234"/>
      <c r="H21" s="78" t="str">
        <f t="shared" si="2"/>
        <v>202.0040</v>
      </c>
      <c r="I21" s="128"/>
      <c r="J21" s="128">
        <f>IF(A21="","",'CONSTRUCTION COST ESTIMATE'!BA21)</f>
        <v>0</v>
      </c>
      <c r="K21" s="128" t="str">
        <f t="shared" si="11"/>
        <v>Default</v>
      </c>
      <c r="L21" s="128" t="str">
        <f>IF(A21="","",'CONSTRUCTION COST ESTIMATE'!BB21)</f>
        <v>SY</v>
      </c>
      <c r="M21" s="128" t="str">
        <f t="shared" si="4"/>
        <v>Base Bid</v>
      </c>
      <c r="N21" s="124">
        <f>IF(A21="","",'CONSTRUCTION COST ESTIMATE'!BC21)</f>
        <v>0</v>
      </c>
      <c r="O21" s="124" t="str">
        <f t="shared" si="12"/>
        <v>N</v>
      </c>
      <c r="S21" s="124"/>
    </row>
    <row r="22" spans="1:19" ht="30" hidden="1">
      <c r="A22" s="379">
        <f>IF('CONSTRUCTION COST ESTIMATE'!B22="","",'CONSTRUCTION COST ESTIMATE'!B22)</f>
        <v>202.005</v>
      </c>
      <c r="B22" s="128"/>
      <c r="C22" s="128" t="str">
        <f t="shared" si="0"/>
        <v>Item</v>
      </c>
      <c r="D22" s="128">
        <f t="shared" si="10"/>
        <v>1</v>
      </c>
      <c r="E22" s="128" t="str">
        <f>IF(A22="",'CONSTRUCTION COST ESTIMATE'!A22,"")</f>
        <v/>
      </c>
      <c r="F22" s="234" t="str">
        <f>IF(A22="","",'CONSTRUCTION COST ESTIMATE'!C22)</f>
        <v>REMOVE PLANTMIX BITUMINOUS PAVEMENT BY COLD MILLING METHOD (1.5 INCH)</v>
      </c>
      <c r="G22" s="234"/>
      <c r="H22" s="78" t="str">
        <f t="shared" si="2"/>
        <v>202.0050</v>
      </c>
      <c r="I22" s="128"/>
      <c r="J22" s="128">
        <f>IF(A22="","",'CONSTRUCTION COST ESTIMATE'!BA22)</f>
        <v>0</v>
      </c>
      <c r="K22" s="128" t="str">
        <f t="shared" si="11"/>
        <v>Default</v>
      </c>
      <c r="L22" s="128" t="str">
        <f>IF(A22="","",'CONSTRUCTION COST ESTIMATE'!BB22)</f>
        <v>SY</v>
      </c>
      <c r="M22" s="128" t="str">
        <f t="shared" si="4"/>
        <v>Base Bid</v>
      </c>
      <c r="N22" s="124">
        <f>IF(A22="","",'CONSTRUCTION COST ESTIMATE'!BC22)</f>
        <v>0</v>
      </c>
      <c r="O22" s="124" t="str">
        <f t="shared" si="12"/>
        <v>N</v>
      </c>
      <c r="S22" s="124"/>
    </row>
    <row r="23" spans="1:19" ht="30" hidden="1">
      <c r="A23" s="379">
        <f>IF('CONSTRUCTION COST ESTIMATE'!B23="","",'CONSTRUCTION COST ESTIMATE'!B23)</f>
        <v>202.006</v>
      </c>
      <c r="B23" s="128"/>
      <c r="C23" s="128" t="str">
        <f t="shared" si="0"/>
        <v>Item</v>
      </c>
      <c r="D23" s="128">
        <f t="shared" si="10"/>
        <v>1</v>
      </c>
      <c r="E23" s="128" t="str">
        <f>IF(A23="",'CONSTRUCTION COST ESTIMATE'!A23,"")</f>
        <v/>
      </c>
      <c r="F23" s="234" t="str">
        <f>IF(A23="","",'CONSTRUCTION COST ESTIMATE'!C23)</f>
        <v>REMOVE PLANTMIX BITUMINOUS PAVEMENT BY COLD MILLING METHOD (2.0 INCH)</v>
      </c>
      <c r="G23" s="234"/>
      <c r="H23" s="78" t="str">
        <f t="shared" si="2"/>
        <v>202.0060</v>
      </c>
      <c r="I23" s="128"/>
      <c r="J23" s="128">
        <f>IF(A23="","",'CONSTRUCTION COST ESTIMATE'!BA23)</f>
        <v>0</v>
      </c>
      <c r="K23" s="128" t="str">
        <f t="shared" si="11"/>
        <v>Default</v>
      </c>
      <c r="L23" s="128" t="str">
        <f>IF(A23="","",'CONSTRUCTION COST ESTIMATE'!BB23)</f>
        <v>SY</v>
      </c>
      <c r="M23" s="128" t="str">
        <f t="shared" si="4"/>
        <v>Base Bid</v>
      </c>
      <c r="N23" s="124">
        <f>IF(A23="","",'CONSTRUCTION COST ESTIMATE'!BC23)</f>
        <v>0</v>
      </c>
      <c r="O23" s="124" t="str">
        <f t="shared" si="12"/>
        <v>N</v>
      </c>
      <c r="S23" s="124"/>
    </row>
    <row r="24" spans="1:19" ht="30" hidden="1">
      <c r="A24" s="379">
        <f>IF('CONSTRUCTION COST ESTIMATE'!B24="","",'CONSTRUCTION COST ESTIMATE'!B24)</f>
        <v>202.00700000000001</v>
      </c>
      <c r="B24" s="128"/>
      <c r="C24" s="128" t="str">
        <f t="shared" si="0"/>
        <v>Item</v>
      </c>
      <c r="D24" s="128">
        <f t="shared" si="10"/>
        <v>1</v>
      </c>
      <c r="E24" s="128" t="str">
        <f>IF(A24="",'CONSTRUCTION COST ESTIMATE'!A24,"")</f>
        <v/>
      </c>
      <c r="F24" s="234" t="str">
        <f>IF(A24="","",'CONSTRUCTION COST ESTIMATE'!C24)</f>
        <v>REMOVE PLANTMIX BITUMINOUS PAVEMENT BY COLD MILLING METHOD, WEDGE MILL</v>
      </c>
      <c r="G24" s="234"/>
      <c r="H24" s="78" t="str">
        <f t="shared" si="2"/>
        <v>202.0070</v>
      </c>
      <c r="I24" s="128"/>
      <c r="J24" s="128">
        <f>IF(A24="","",'CONSTRUCTION COST ESTIMATE'!BA24)</f>
        <v>0</v>
      </c>
      <c r="K24" s="128" t="str">
        <f t="shared" si="11"/>
        <v>Default</v>
      </c>
      <c r="L24" s="128" t="str">
        <f>IF(A24="","",'CONSTRUCTION COST ESTIMATE'!BB24)</f>
        <v>SY</v>
      </c>
      <c r="M24" s="128" t="str">
        <f t="shared" si="4"/>
        <v>Base Bid</v>
      </c>
      <c r="N24" s="124">
        <f>IF(A24="","",'CONSTRUCTION COST ESTIMATE'!BC24)</f>
        <v>0</v>
      </c>
      <c r="O24" s="124" t="str">
        <f t="shared" si="12"/>
        <v>N</v>
      </c>
      <c r="S24" s="124"/>
    </row>
    <row r="25" spans="1:19" ht="30" hidden="1">
      <c r="A25" s="379">
        <f>IF('CONSTRUCTION COST ESTIMATE'!B25="","",'CONSTRUCTION COST ESTIMATE'!B25)</f>
        <v>202.00800000000001</v>
      </c>
      <c r="B25" s="128"/>
      <c r="C25" s="128" t="str">
        <f t="shared" si="0"/>
        <v>Item</v>
      </c>
      <c r="D25" s="128">
        <f t="shared" si="10"/>
        <v>1</v>
      </c>
      <c r="E25" s="128" t="str">
        <f>IF(A25="",'CONSTRUCTION COST ESTIMATE'!A25,"")</f>
        <v/>
      </c>
      <c r="F25" s="234" t="str">
        <f>IF(A25="","",'CONSTRUCTION COST ESTIMATE'!C25)</f>
        <v>REMOVE PLANTMIX BITUMINOUS PAVEMENT BY COLD MILLING METHOD, EDGE MILL</v>
      </c>
      <c r="G25" s="234"/>
      <c r="H25" s="78" t="str">
        <f t="shared" si="2"/>
        <v>202.0080</v>
      </c>
      <c r="I25" s="128"/>
      <c r="J25" s="128">
        <f>IF(A25="","",'CONSTRUCTION COST ESTIMATE'!BA25)</f>
        <v>0</v>
      </c>
      <c r="K25" s="128" t="str">
        <f t="shared" si="11"/>
        <v>Default</v>
      </c>
      <c r="L25" s="128" t="str">
        <f>IF(A25="","",'CONSTRUCTION COST ESTIMATE'!BB25)</f>
        <v>SY</v>
      </c>
      <c r="M25" s="128" t="str">
        <f t="shared" si="4"/>
        <v>Base Bid</v>
      </c>
      <c r="N25" s="124">
        <f>IF(A25="","",'CONSTRUCTION COST ESTIMATE'!BC25)</f>
        <v>0</v>
      </c>
      <c r="O25" s="124" t="str">
        <f t="shared" si="12"/>
        <v>N</v>
      </c>
      <c r="S25" s="124"/>
    </row>
    <row r="26" spans="1:19" hidden="1">
      <c r="A26" s="379">
        <f>IF('CONSTRUCTION COST ESTIMATE'!B26="","",'CONSTRUCTION COST ESTIMATE'!B26)</f>
        <v>202.00899999999999</v>
      </c>
      <c r="B26" s="128"/>
      <c r="C26" s="128" t="str">
        <f t="shared" si="0"/>
        <v>Item</v>
      </c>
      <c r="D26" s="128">
        <f t="shared" si="10"/>
        <v>1</v>
      </c>
      <c r="E26" s="128" t="str">
        <f>IF(A26="",'CONSTRUCTION COST ESTIMATE'!A26,"")</f>
        <v/>
      </c>
      <c r="F26" s="234" t="str">
        <f>IF(A26="","",'CONSTRUCTION COST ESTIMATE'!C26)</f>
        <v>REMOVE PLANTMIX BITUMINOUS PAVEMENT CURB</v>
      </c>
      <c r="G26" s="234"/>
      <c r="H26" s="78" t="str">
        <f t="shared" si="2"/>
        <v>202.0090</v>
      </c>
      <c r="I26" s="128"/>
      <c r="J26" s="128">
        <f>IF(A26="","",'CONSTRUCTION COST ESTIMATE'!BA26)</f>
        <v>0</v>
      </c>
      <c r="K26" s="128" t="str">
        <f t="shared" si="11"/>
        <v>Default</v>
      </c>
      <c r="L26" s="128" t="str">
        <f>IF(A26="","",'CONSTRUCTION COST ESTIMATE'!BB26)</f>
        <v>LF</v>
      </c>
      <c r="M26" s="128" t="str">
        <f t="shared" si="4"/>
        <v>Base Bid</v>
      </c>
      <c r="N26" s="124">
        <f>IF(A26="","",'CONSTRUCTION COST ESTIMATE'!BC26)</f>
        <v>0</v>
      </c>
      <c r="O26" s="124" t="str">
        <f t="shared" si="12"/>
        <v>N</v>
      </c>
      <c r="S26" s="124"/>
    </row>
    <row r="27" spans="1:19" hidden="1">
      <c r="A27" s="379">
        <f>IF('CONSTRUCTION COST ESTIMATE'!B27="","",'CONSTRUCTION COST ESTIMATE'!B27)</f>
        <v>202.01</v>
      </c>
      <c r="B27" s="128"/>
      <c r="C27" s="128" t="str">
        <f t="shared" si="0"/>
        <v>Item</v>
      </c>
      <c r="D27" s="128">
        <f t="shared" si="10"/>
        <v>1</v>
      </c>
      <c r="E27" s="128" t="str">
        <f>IF(A27="",'CONSTRUCTION COST ESTIMATE'!A27,"")</f>
        <v/>
      </c>
      <c r="F27" s="234" t="str">
        <f>IF(A27="","",'CONSTRUCTION COST ESTIMATE'!C27)</f>
        <v>REMOVE TEMPORARY ASPHALT CONCRETE SIDEWALK</v>
      </c>
      <c r="G27" s="234"/>
      <c r="H27" s="78" t="str">
        <f t="shared" si="2"/>
        <v>202.0100</v>
      </c>
      <c r="I27" s="128"/>
      <c r="J27" s="128">
        <f>IF(A27="","",'CONSTRUCTION COST ESTIMATE'!BA27)</f>
        <v>0</v>
      </c>
      <c r="K27" s="128" t="str">
        <f t="shared" si="11"/>
        <v>Default</v>
      </c>
      <c r="L27" s="128" t="str">
        <f>IF(A27="","",'CONSTRUCTION COST ESTIMATE'!BB27)</f>
        <v>SF</v>
      </c>
      <c r="M27" s="128" t="str">
        <f t="shared" si="4"/>
        <v>Base Bid</v>
      </c>
      <c r="N27" s="124">
        <f>IF(A27="","",'CONSTRUCTION COST ESTIMATE'!BC27)</f>
        <v>0</v>
      </c>
      <c r="O27" s="124" t="str">
        <f t="shared" si="12"/>
        <v>N</v>
      </c>
      <c r="S27" s="124"/>
    </row>
    <row r="28" spans="1:19" hidden="1">
      <c r="A28" s="379">
        <f>IF('CONSTRUCTION COST ESTIMATE'!B28="","",'CONSTRUCTION COST ESTIMATE'!B28)</f>
        <v>202.02</v>
      </c>
      <c r="B28" s="128"/>
      <c r="C28" s="128" t="str">
        <f t="shared" si="0"/>
        <v>Item</v>
      </c>
      <c r="D28" s="128">
        <f t="shared" si="10"/>
        <v>1</v>
      </c>
      <c r="E28" s="128" t="str">
        <f>IF(A28="",'CONSTRUCTION COST ESTIMATE'!A28,"")</f>
        <v/>
      </c>
      <c r="F28" s="234" t="str">
        <f>IF(A28="","",'CONSTRUCTION COST ESTIMATE'!C28)</f>
        <v>REMOVE BOLLARD</v>
      </c>
      <c r="G28" s="234"/>
      <c r="H28" s="78" t="str">
        <f t="shared" si="2"/>
        <v>202.0200</v>
      </c>
      <c r="I28" s="128"/>
      <c r="J28" s="128">
        <f>IF(A28="","",'CONSTRUCTION COST ESTIMATE'!BA28)</f>
        <v>0</v>
      </c>
      <c r="K28" s="128" t="str">
        <f t="shared" si="11"/>
        <v>Default</v>
      </c>
      <c r="L28" s="128" t="str">
        <f>IF(A28="","",'CONSTRUCTION COST ESTIMATE'!BB28)</f>
        <v>EA</v>
      </c>
      <c r="M28" s="128" t="str">
        <f t="shared" si="4"/>
        <v>Base Bid</v>
      </c>
      <c r="N28" s="124">
        <f>IF(A28="","",'CONSTRUCTION COST ESTIMATE'!BC28)</f>
        <v>0</v>
      </c>
      <c r="O28" s="124" t="str">
        <f t="shared" si="12"/>
        <v>N</v>
      </c>
      <c r="S28" s="124"/>
    </row>
    <row r="29" spans="1:19" hidden="1">
      <c r="A29" s="379">
        <f>IF('CONSTRUCTION COST ESTIMATE'!B29="","",'CONSTRUCTION COST ESTIMATE'!B29)</f>
        <v>202.02099999999999</v>
      </c>
      <c r="B29" s="128"/>
      <c r="C29" s="128" t="str">
        <f t="shared" si="0"/>
        <v>Item</v>
      </c>
      <c r="D29" s="128">
        <f t="shared" si="10"/>
        <v>1</v>
      </c>
      <c r="E29" s="128" t="str">
        <f>IF(A29="",'CONSTRUCTION COST ESTIMATE'!A29,"")</f>
        <v/>
      </c>
      <c r="F29" s="234" t="str">
        <f>IF(A29="","",'CONSTRUCTION COST ESTIMATE'!C29)</f>
        <v>REMOVE AND SALVAGE BOLLARD</v>
      </c>
      <c r="G29" s="234"/>
      <c r="H29" s="78" t="str">
        <f t="shared" si="2"/>
        <v>202.0210</v>
      </c>
      <c r="I29" s="128"/>
      <c r="J29" s="128">
        <f>IF(A29="","",'CONSTRUCTION COST ESTIMATE'!BA29)</f>
        <v>0</v>
      </c>
      <c r="K29" s="128" t="str">
        <f t="shared" si="11"/>
        <v>Default</v>
      </c>
      <c r="L29" s="128" t="str">
        <f>IF(A29="","",'CONSTRUCTION COST ESTIMATE'!BB29)</f>
        <v>EA</v>
      </c>
      <c r="M29" s="128" t="str">
        <f t="shared" si="4"/>
        <v>Base Bid</v>
      </c>
      <c r="N29" s="124">
        <f>IF(A29="","",'CONSTRUCTION COST ESTIMATE'!BC29)</f>
        <v>0</v>
      </c>
      <c r="O29" s="124" t="str">
        <f t="shared" si="12"/>
        <v>N</v>
      </c>
      <c r="S29" s="124"/>
    </row>
    <row r="30" spans="1:19" hidden="1">
      <c r="A30" s="379">
        <f>IF('CONSTRUCTION COST ESTIMATE'!B30="","",'CONSTRUCTION COST ESTIMATE'!B30)</f>
        <v>202.02199999999999</v>
      </c>
      <c r="B30" s="128"/>
      <c r="C30" s="128" t="str">
        <f t="shared" si="0"/>
        <v>Item</v>
      </c>
      <c r="D30" s="128">
        <f t="shared" si="10"/>
        <v>1</v>
      </c>
      <c r="E30" s="128" t="str">
        <f>IF(A30="",'CONSTRUCTION COST ESTIMATE'!A30,"")</f>
        <v/>
      </c>
      <c r="F30" s="234" t="str">
        <f>IF(A30="","",'CONSTRUCTION COST ESTIMATE'!C30)</f>
        <v>REMOVE AND RELOCATE BOLLARD</v>
      </c>
      <c r="G30" s="234"/>
      <c r="H30" s="78" t="str">
        <f t="shared" si="2"/>
        <v>202.0220</v>
      </c>
      <c r="I30" s="128"/>
      <c r="J30" s="128">
        <f>IF(A30="","",'CONSTRUCTION COST ESTIMATE'!BA30)</f>
        <v>0</v>
      </c>
      <c r="K30" s="128" t="str">
        <f t="shared" si="11"/>
        <v>Default</v>
      </c>
      <c r="L30" s="128" t="str">
        <f>IF(A30="","",'CONSTRUCTION COST ESTIMATE'!BB30)</f>
        <v>EA</v>
      </c>
      <c r="M30" s="128" t="str">
        <f t="shared" si="4"/>
        <v>Base Bid</v>
      </c>
      <c r="N30" s="124">
        <f>IF(A30="","",'CONSTRUCTION COST ESTIMATE'!BC30)</f>
        <v>0</v>
      </c>
      <c r="O30" s="124" t="str">
        <f t="shared" si="12"/>
        <v>N</v>
      </c>
      <c r="S30" s="124"/>
    </row>
    <row r="31" spans="1:19" hidden="1">
      <c r="A31" s="379">
        <f>IF('CONSTRUCTION COST ESTIMATE'!B31="","",'CONSTRUCTION COST ESTIMATE'!B31)</f>
        <v>202.023</v>
      </c>
      <c r="B31" s="128"/>
      <c r="C31" s="128" t="str">
        <f t="shared" si="0"/>
        <v>Item</v>
      </c>
      <c r="D31" s="128">
        <f t="shared" si="10"/>
        <v>1</v>
      </c>
      <c r="E31" s="128" t="str">
        <f>IF(A31="",'CONSTRUCTION COST ESTIMATE'!A31,"")</f>
        <v/>
      </c>
      <c r="F31" s="234" t="str">
        <f>IF(A31="","",'CONSTRUCTION COST ESTIMATE'!C31)</f>
        <v>REMOVE MAILBOX</v>
      </c>
      <c r="G31" s="234"/>
      <c r="H31" s="78" t="str">
        <f t="shared" si="2"/>
        <v>202.0230</v>
      </c>
      <c r="I31" s="128"/>
      <c r="J31" s="128">
        <f>IF(A31="","",'CONSTRUCTION COST ESTIMATE'!BA31)</f>
        <v>0</v>
      </c>
      <c r="K31" s="128" t="str">
        <f t="shared" si="11"/>
        <v>Default</v>
      </c>
      <c r="L31" s="128" t="str">
        <f>IF(A31="","",'CONSTRUCTION COST ESTIMATE'!BB31)</f>
        <v>EA</v>
      </c>
      <c r="M31" s="128" t="str">
        <f t="shared" si="4"/>
        <v>Base Bid</v>
      </c>
      <c r="N31" s="124">
        <f>IF(A31="","",'CONSTRUCTION COST ESTIMATE'!BC31)</f>
        <v>0</v>
      </c>
      <c r="O31" s="124" t="str">
        <f t="shared" si="12"/>
        <v>N</v>
      </c>
      <c r="S31" s="124"/>
    </row>
    <row r="32" spans="1:19" hidden="1">
      <c r="A32" s="379">
        <f>IF('CONSTRUCTION COST ESTIMATE'!B32="","",'CONSTRUCTION COST ESTIMATE'!B32)</f>
        <v>202.024</v>
      </c>
      <c r="B32" s="128"/>
      <c r="C32" s="128" t="str">
        <f t="shared" si="0"/>
        <v>Item</v>
      </c>
      <c r="D32" s="128">
        <f t="shared" si="10"/>
        <v>1</v>
      </c>
      <c r="E32" s="128" t="str">
        <f>IF(A32="",'CONSTRUCTION COST ESTIMATE'!A32,"")</f>
        <v/>
      </c>
      <c r="F32" s="234" t="str">
        <f>IF(A32="","",'CONSTRUCTION COST ESTIMATE'!C32)</f>
        <v>REMOVE AND SALVAGE MAILBOX</v>
      </c>
      <c r="G32" s="234"/>
      <c r="H32" s="78" t="str">
        <f t="shared" si="2"/>
        <v>202.0240</v>
      </c>
      <c r="I32" s="128"/>
      <c r="J32" s="128">
        <f>IF(A32="","",'CONSTRUCTION COST ESTIMATE'!BA32)</f>
        <v>0</v>
      </c>
      <c r="K32" s="128" t="str">
        <f t="shared" si="11"/>
        <v>Default</v>
      </c>
      <c r="L32" s="128" t="str">
        <f>IF(A32="","",'CONSTRUCTION COST ESTIMATE'!BB32)</f>
        <v>EA</v>
      </c>
      <c r="M32" s="128" t="str">
        <f t="shared" si="4"/>
        <v>Base Bid</v>
      </c>
      <c r="N32" s="124">
        <f>IF(A32="","",'CONSTRUCTION COST ESTIMATE'!BC32)</f>
        <v>0</v>
      </c>
      <c r="O32" s="124" t="str">
        <f t="shared" si="12"/>
        <v>N</v>
      </c>
      <c r="S32" s="124"/>
    </row>
    <row r="33" spans="1:19" hidden="1">
      <c r="A33" s="379">
        <f>IF('CONSTRUCTION COST ESTIMATE'!B33="","",'CONSTRUCTION COST ESTIMATE'!B33)</f>
        <v>202.02500000000001</v>
      </c>
      <c r="B33" s="128"/>
      <c r="C33" s="128" t="str">
        <f t="shared" si="0"/>
        <v>Item</v>
      </c>
      <c r="D33" s="128">
        <f t="shared" si="10"/>
        <v>1</v>
      </c>
      <c r="E33" s="128" t="str">
        <f>IF(A33="",'CONSTRUCTION COST ESTIMATE'!A33,"")</f>
        <v/>
      </c>
      <c r="F33" s="234" t="str">
        <f>IF(A33="","",'CONSTRUCTION COST ESTIMATE'!C33)</f>
        <v>REMOVE AND RELOCATE MAILBOX</v>
      </c>
      <c r="G33" s="234"/>
      <c r="H33" s="78" t="str">
        <f t="shared" si="2"/>
        <v>202.0250</v>
      </c>
      <c r="I33" s="128"/>
      <c r="J33" s="128">
        <f>IF(A33="","",'CONSTRUCTION COST ESTIMATE'!BA33)</f>
        <v>0</v>
      </c>
      <c r="K33" s="128" t="str">
        <f t="shared" si="11"/>
        <v>Default</v>
      </c>
      <c r="L33" s="128" t="str">
        <f>IF(A33="","",'CONSTRUCTION COST ESTIMATE'!BB33)</f>
        <v>EA</v>
      </c>
      <c r="M33" s="128" t="str">
        <f t="shared" si="4"/>
        <v>Base Bid</v>
      </c>
      <c r="N33" s="124">
        <f>IF(A33="","",'CONSTRUCTION COST ESTIMATE'!BC33)</f>
        <v>0</v>
      </c>
      <c r="O33" s="124" t="str">
        <f t="shared" si="12"/>
        <v>N</v>
      </c>
      <c r="S33" s="124"/>
    </row>
    <row r="34" spans="1:19" hidden="1">
      <c r="A34" s="379">
        <f>IF('CONSTRUCTION COST ESTIMATE'!B34="","",'CONSTRUCTION COST ESTIMATE'!B34)</f>
        <v>202.02600000000001</v>
      </c>
      <c r="B34" s="128"/>
      <c r="C34" s="128" t="str">
        <f t="shared" si="0"/>
        <v>Item</v>
      </c>
      <c r="D34" s="128">
        <f t="shared" si="10"/>
        <v>1</v>
      </c>
      <c r="E34" s="128" t="str">
        <f>IF(A34="",'CONSTRUCTION COST ESTIMATE'!A34,"")</f>
        <v/>
      </c>
      <c r="F34" s="234" t="str">
        <f>IF(A34="","",'CONSTRUCTION COST ESTIMATE'!C34)</f>
        <v>REMOVE PARKING METER</v>
      </c>
      <c r="G34" s="234"/>
      <c r="H34" s="78" t="str">
        <f t="shared" si="2"/>
        <v>202.0260</v>
      </c>
      <c r="I34" s="128"/>
      <c r="J34" s="128">
        <f>IF(A34="","",'CONSTRUCTION COST ESTIMATE'!BA34)</f>
        <v>0</v>
      </c>
      <c r="K34" s="128" t="str">
        <f t="shared" si="11"/>
        <v>Default</v>
      </c>
      <c r="L34" s="128" t="str">
        <f>IF(A34="","",'CONSTRUCTION COST ESTIMATE'!BB34)</f>
        <v>EA</v>
      </c>
      <c r="M34" s="128" t="str">
        <f t="shared" si="4"/>
        <v>Base Bid</v>
      </c>
      <c r="N34" s="124">
        <f>IF(A34="","",'CONSTRUCTION COST ESTIMATE'!BC34)</f>
        <v>0</v>
      </c>
      <c r="O34" s="124" t="str">
        <f t="shared" si="12"/>
        <v>N</v>
      </c>
      <c r="S34" s="124"/>
    </row>
    <row r="35" spans="1:19" hidden="1">
      <c r="A35" s="379">
        <f>IF('CONSTRUCTION COST ESTIMATE'!B35="","",'CONSTRUCTION COST ESTIMATE'!B35)</f>
        <v>202.02699999999999</v>
      </c>
      <c r="B35" s="128"/>
      <c r="C35" s="128" t="str">
        <f t="shared" si="0"/>
        <v>Item</v>
      </c>
      <c r="D35" s="128">
        <f t="shared" si="10"/>
        <v>1</v>
      </c>
      <c r="E35" s="128" t="str">
        <f>IF(A35="",'CONSTRUCTION COST ESTIMATE'!A35,"")</f>
        <v/>
      </c>
      <c r="F35" s="234" t="str">
        <f>IF(A35="","",'CONSTRUCTION COST ESTIMATE'!C35)</f>
        <v>REMOVE AND SALVAGE PARKING METER</v>
      </c>
      <c r="G35" s="234"/>
      <c r="H35" s="78" t="str">
        <f t="shared" si="2"/>
        <v>202.0270</v>
      </c>
      <c r="I35" s="128"/>
      <c r="J35" s="128">
        <f>IF(A35="","",'CONSTRUCTION COST ESTIMATE'!BA35)</f>
        <v>0</v>
      </c>
      <c r="K35" s="128" t="str">
        <f t="shared" si="11"/>
        <v>Default</v>
      </c>
      <c r="L35" s="128" t="str">
        <f>IF(A35="","",'CONSTRUCTION COST ESTIMATE'!BB35)</f>
        <v>EA</v>
      </c>
      <c r="M35" s="128" t="str">
        <f t="shared" si="4"/>
        <v>Base Bid</v>
      </c>
      <c r="N35" s="124">
        <f>IF(A35="","",'CONSTRUCTION COST ESTIMATE'!BC35)</f>
        <v>0</v>
      </c>
      <c r="O35" s="124" t="str">
        <f t="shared" si="12"/>
        <v>N</v>
      </c>
      <c r="S35" s="124"/>
    </row>
    <row r="36" spans="1:19" hidden="1">
      <c r="A36" s="379">
        <f>IF('CONSTRUCTION COST ESTIMATE'!B36="","",'CONSTRUCTION COST ESTIMATE'!B36)</f>
        <v>202.02799999999999</v>
      </c>
      <c r="B36" s="128"/>
      <c r="C36" s="128" t="str">
        <f t="shared" si="0"/>
        <v>Item</v>
      </c>
      <c r="D36" s="128">
        <f t="shared" si="10"/>
        <v>1</v>
      </c>
      <c r="E36" s="128" t="str">
        <f>IF(A36="",'CONSTRUCTION COST ESTIMATE'!A36,"")</f>
        <v/>
      </c>
      <c r="F36" s="234" t="str">
        <f>IF(A36="","",'CONSTRUCTION COST ESTIMATE'!C36)</f>
        <v>REMOVE AND RELOCATE PARKING METER</v>
      </c>
      <c r="G36" s="234"/>
      <c r="H36" s="78" t="str">
        <f t="shared" si="2"/>
        <v>202.0280</v>
      </c>
      <c r="I36" s="128"/>
      <c r="J36" s="128">
        <f>IF(A36="","",'CONSTRUCTION COST ESTIMATE'!BA36)</f>
        <v>0</v>
      </c>
      <c r="K36" s="128" t="str">
        <f t="shared" si="11"/>
        <v>Default</v>
      </c>
      <c r="L36" s="128" t="str">
        <f>IF(A36="","",'CONSTRUCTION COST ESTIMATE'!BB36)</f>
        <v>EA</v>
      </c>
      <c r="M36" s="128" t="str">
        <f t="shared" si="4"/>
        <v>Base Bid</v>
      </c>
      <c r="N36" s="124">
        <f>IF(A36="","",'CONSTRUCTION COST ESTIMATE'!BC36)</f>
        <v>0</v>
      </c>
      <c r="O36" s="124" t="str">
        <f t="shared" si="12"/>
        <v>N</v>
      </c>
      <c r="S36" s="124"/>
    </row>
    <row r="37" spans="1:19" hidden="1">
      <c r="A37" s="379">
        <f>IF('CONSTRUCTION COST ESTIMATE'!B37="","",'CONSTRUCTION COST ESTIMATE'!B37)</f>
        <v>202.03</v>
      </c>
      <c r="B37" s="128"/>
      <c r="C37" s="128" t="str">
        <f t="shared" si="0"/>
        <v>Item</v>
      </c>
      <c r="D37" s="128">
        <f t="shared" si="10"/>
        <v>1</v>
      </c>
      <c r="E37" s="128" t="str">
        <f>IF(A37="",'CONSTRUCTION COST ESTIMATE'!A37,"")</f>
        <v/>
      </c>
      <c r="F37" s="234" t="str">
        <f>IF(A37="","",'CONSTRUCTION COST ESTIMATE'!C37)</f>
        <v>REMOVE CONCRETE PAVEMENT</v>
      </c>
      <c r="G37" s="234"/>
      <c r="H37" s="78" t="str">
        <f t="shared" si="2"/>
        <v>202.0300</v>
      </c>
      <c r="I37" s="128"/>
      <c r="J37" s="128">
        <f>IF(A37="","",'CONSTRUCTION COST ESTIMATE'!BA37)</f>
        <v>0</v>
      </c>
      <c r="K37" s="128" t="str">
        <f t="shared" si="11"/>
        <v>Default</v>
      </c>
      <c r="L37" s="128" t="str">
        <f>IF(A37="","",'CONSTRUCTION COST ESTIMATE'!BB37)</f>
        <v>SF</v>
      </c>
      <c r="M37" s="128" t="str">
        <f t="shared" si="4"/>
        <v>Base Bid</v>
      </c>
      <c r="N37" s="124">
        <f>IF(A37="","",'CONSTRUCTION COST ESTIMATE'!BC37)</f>
        <v>0</v>
      </c>
      <c r="O37" s="124" t="str">
        <f t="shared" si="12"/>
        <v>N</v>
      </c>
      <c r="S37" s="124"/>
    </row>
    <row r="38" spans="1:19" hidden="1">
      <c r="A38" s="379">
        <f>IF('CONSTRUCTION COST ESTIMATE'!B38="","",'CONSTRUCTION COST ESTIMATE'!B38)</f>
        <v>202.03100000000001</v>
      </c>
      <c r="B38" s="128"/>
      <c r="C38" s="128" t="str">
        <f t="shared" si="0"/>
        <v>Item</v>
      </c>
      <c r="D38" s="128">
        <f t="shared" si="10"/>
        <v>1</v>
      </c>
      <c r="E38" s="128" t="str">
        <f>IF(A38="",'CONSTRUCTION COST ESTIMATE'!A38,"")</f>
        <v/>
      </c>
      <c r="F38" s="234" t="str">
        <f>IF(A38="","",'CONSTRUCTION COST ESTIMATE'!C38)</f>
        <v>REMOVE CONCRETE BUS TURNOUT</v>
      </c>
      <c r="G38" s="234"/>
      <c r="H38" s="78" t="str">
        <f t="shared" si="2"/>
        <v>202.0310</v>
      </c>
      <c r="I38" s="128"/>
      <c r="J38" s="128">
        <f>IF(A38="","",'CONSTRUCTION COST ESTIMATE'!BA38)</f>
        <v>0</v>
      </c>
      <c r="K38" s="128" t="str">
        <f t="shared" si="11"/>
        <v>Default</v>
      </c>
      <c r="L38" s="128" t="str">
        <f>IF(A38="","",'CONSTRUCTION COST ESTIMATE'!BB38)</f>
        <v>SF</v>
      </c>
      <c r="M38" s="128" t="str">
        <f t="shared" si="4"/>
        <v>Base Bid</v>
      </c>
      <c r="N38" s="124">
        <f>IF(A38="","",'CONSTRUCTION COST ESTIMATE'!BC38)</f>
        <v>0</v>
      </c>
      <c r="O38" s="124" t="str">
        <f t="shared" si="12"/>
        <v>N</v>
      </c>
      <c r="S38" s="124"/>
    </row>
    <row r="39" spans="1:19" hidden="1">
      <c r="A39" s="379">
        <f>IF('CONSTRUCTION COST ESTIMATE'!B39="","",'CONSTRUCTION COST ESTIMATE'!B39)</f>
        <v>202.03200000000001</v>
      </c>
      <c r="B39" s="128"/>
      <c r="C39" s="128" t="str">
        <f t="shared" si="0"/>
        <v>Item</v>
      </c>
      <c r="D39" s="128">
        <f t="shared" si="10"/>
        <v>1</v>
      </c>
      <c r="E39" s="128" t="str">
        <f>IF(A39="",'CONSTRUCTION COST ESTIMATE'!A39,"")</f>
        <v/>
      </c>
      <c r="F39" s="234" t="str">
        <f>IF(A39="","",'CONSTRUCTION COST ESTIMATE'!C39)</f>
        <v>REMOVE CONCRETE SIDEWALK</v>
      </c>
      <c r="G39" s="234"/>
      <c r="H39" s="78" t="str">
        <f t="shared" si="2"/>
        <v>202.0320</v>
      </c>
      <c r="I39" s="128"/>
      <c r="J39" s="128">
        <f>IF(A39="","",'CONSTRUCTION COST ESTIMATE'!BA39)</f>
        <v>0</v>
      </c>
      <c r="K39" s="128" t="str">
        <f t="shared" si="11"/>
        <v>Default</v>
      </c>
      <c r="L39" s="128" t="str">
        <f>IF(A39="","",'CONSTRUCTION COST ESTIMATE'!BB39)</f>
        <v>SF</v>
      </c>
      <c r="M39" s="128" t="str">
        <f t="shared" si="4"/>
        <v>Base Bid</v>
      </c>
      <c r="N39" s="124">
        <f>IF(A39="","",'CONSTRUCTION COST ESTIMATE'!BC39)</f>
        <v>0</v>
      </c>
      <c r="O39" s="124" t="str">
        <f t="shared" si="12"/>
        <v>N</v>
      </c>
      <c r="S39" s="124"/>
    </row>
    <row r="40" spans="1:19" hidden="1">
      <c r="A40" s="379">
        <f>IF('CONSTRUCTION COST ESTIMATE'!B40="","",'CONSTRUCTION COST ESTIMATE'!B40)</f>
        <v>202.03299999999999</v>
      </c>
      <c r="B40" s="128"/>
      <c r="C40" s="128" t="str">
        <f t="shared" si="0"/>
        <v>Item</v>
      </c>
      <c r="D40" s="128">
        <f t="shared" si="10"/>
        <v>1</v>
      </c>
      <c r="E40" s="128" t="str">
        <f>IF(A40="",'CONSTRUCTION COST ESTIMATE'!A40,"")</f>
        <v/>
      </c>
      <c r="F40" s="234" t="str">
        <f>IF(A40="","",'CONSTRUCTION COST ESTIMATE'!C40)</f>
        <v>REMOVE CONCRETE SIDEWALK ROOF DRAIN</v>
      </c>
      <c r="G40" s="234"/>
      <c r="H40" s="78" t="str">
        <f t="shared" si="2"/>
        <v>202.0330</v>
      </c>
      <c r="I40" s="128"/>
      <c r="J40" s="128">
        <f>IF(A40="","",'CONSTRUCTION COST ESTIMATE'!BA40)</f>
        <v>0</v>
      </c>
      <c r="K40" s="128" t="str">
        <f t="shared" si="11"/>
        <v>Default</v>
      </c>
      <c r="L40" s="128" t="str">
        <f>IF(A40="","",'CONSTRUCTION COST ESTIMATE'!BB40)</f>
        <v>EA</v>
      </c>
      <c r="M40" s="128" t="str">
        <f t="shared" si="4"/>
        <v>Base Bid</v>
      </c>
      <c r="N40" s="124">
        <f>IF(A40="","",'CONSTRUCTION COST ESTIMATE'!BC40)</f>
        <v>0</v>
      </c>
      <c r="O40" s="124" t="str">
        <f t="shared" si="12"/>
        <v>N</v>
      </c>
      <c r="S40" s="124"/>
    </row>
    <row r="41" spans="1:19" hidden="1">
      <c r="A41" s="379">
        <f>IF('CONSTRUCTION COST ESTIMATE'!B41="","",'CONSTRUCTION COST ESTIMATE'!B41)</f>
        <v>202.03399999999999</v>
      </c>
      <c r="B41" s="128"/>
      <c r="C41" s="128" t="str">
        <f t="shared" si="0"/>
        <v>Item</v>
      </c>
      <c r="D41" s="128">
        <f t="shared" si="10"/>
        <v>1</v>
      </c>
      <c r="E41" s="128" t="str">
        <f>IF(A41="",'CONSTRUCTION COST ESTIMATE'!A41,"")</f>
        <v/>
      </c>
      <c r="F41" s="234" t="str">
        <f>IF(A41="","",'CONSTRUCTION COST ESTIMATE'!C41)</f>
        <v>REMOVE CONCRETE SIDEWALK UNDERDRAIN</v>
      </c>
      <c r="G41" s="234"/>
      <c r="H41" s="78" t="str">
        <f t="shared" si="2"/>
        <v>202.0340</v>
      </c>
      <c r="I41" s="128"/>
      <c r="J41" s="128">
        <f>IF(A41="","",'CONSTRUCTION COST ESTIMATE'!BA41)</f>
        <v>0</v>
      </c>
      <c r="K41" s="128" t="str">
        <f t="shared" si="11"/>
        <v>Default</v>
      </c>
      <c r="L41" s="128" t="str">
        <f>IF(A41="","",'CONSTRUCTION COST ESTIMATE'!BB41)</f>
        <v>EA</v>
      </c>
      <c r="M41" s="128" t="str">
        <f t="shared" si="4"/>
        <v>Base Bid</v>
      </c>
      <c r="N41" s="124">
        <f>IF(A41="","",'CONSTRUCTION COST ESTIMATE'!BC41)</f>
        <v>0</v>
      </c>
      <c r="O41" s="124" t="str">
        <f t="shared" si="12"/>
        <v>N</v>
      </c>
      <c r="S41" s="124"/>
    </row>
    <row r="42" spans="1:19" hidden="1">
      <c r="A42" s="379">
        <f>IF('CONSTRUCTION COST ESTIMATE'!B42="","",'CONSTRUCTION COST ESTIMATE'!B42)</f>
        <v>202.035</v>
      </c>
      <c r="B42" s="128"/>
      <c r="C42" s="128" t="str">
        <f t="shared" si="0"/>
        <v>Item</v>
      </c>
      <c r="D42" s="128">
        <f t="shared" si="10"/>
        <v>1</v>
      </c>
      <c r="E42" s="128" t="str">
        <f>IF(A42="",'CONSTRUCTION COST ESTIMATE'!A42,"")</f>
        <v/>
      </c>
      <c r="F42" s="234" t="str">
        <f>IF(A42="","",'CONSTRUCTION COST ESTIMATE'!C42)</f>
        <v>REMOVE CONCRETE SIDEWALK AND SIDEWALK RAMP</v>
      </c>
      <c r="G42" s="234"/>
      <c r="H42" s="78" t="str">
        <f t="shared" si="2"/>
        <v>202.0350</v>
      </c>
      <c r="I42" s="128"/>
      <c r="J42" s="128">
        <f>IF(A42="","",'CONSTRUCTION COST ESTIMATE'!BA42)</f>
        <v>0</v>
      </c>
      <c r="K42" s="128" t="str">
        <f t="shared" si="11"/>
        <v>Default</v>
      </c>
      <c r="L42" s="128" t="str">
        <f>IF(A42="","",'CONSTRUCTION COST ESTIMATE'!BB42)</f>
        <v>SF</v>
      </c>
      <c r="M42" s="128" t="str">
        <f t="shared" si="4"/>
        <v>Base Bid</v>
      </c>
      <c r="N42" s="124">
        <f>IF(A42="","",'CONSTRUCTION COST ESTIMATE'!BC42)</f>
        <v>0</v>
      </c>
      <c r="O42" s="124" t="str">
        <f t="shared" si="12"/>
        <v>N</v>
      </c>
      <c r="S42" s="124"/>
    </row>
    <row r="43" spans="1:19" hidden="1">
      <c r="A43" s="379">
        <f>IF('CONSTRUCTION COST ESTIMATE'!B43="","",'CONSTRUCTION COST ESTIMATE'!B43)</f>
        <v>202.036</v>
      </c>
      <c r="B43" s="128"/>
      <c r="C43" s="128" t="str">
        <f t="shared" si="0"/>
        <v>Item</v>
      </c>
      <c r="D43" s="128">
        <f t="shared" si="10"/>
        <v>1</v>
      </c>
      <c r="E43" s="128" t="str">
        <f>IF(A43="",'CONSTRUCTION COST ESTIMATE'!A43,"")</f>
        <v/>
      </c>
      <c r="F43" s="234" t="str">
        <f>IF(A43="","",'CONSTRUCTION COST ESTIMATE'!C43)</f>
        <v>REMOVE CONCRETE SIDEWALK RAMP</v>
      </c>
      <c r="G43" s="234"/>
      <c r="H43" s="78" t="str">
        <f t="shared" si="2"/>
        <v>202.0360</v>
      </c>
      <c r="I43" s="128"/>
      <c r="J43" s="128">
        <f>IF(A43="","",'CONSTRUCTION COST ESTIMATE'!BA43)</f>
        <v>0</v>
      </c>
      <c r="K43" s="128" t="str">
        <f t="shared" si="11"/>
        <v>Default</v>
      </c>
      <c r="L43" s="128" t="str">
        <f>IF(A43="","",'CONSTRUCTION COST ESTIMATE'!BB43)</f>
        <v>SF</v>
      </c>
      <c r="M43" s="128" t="str">
        <f t="shared" si="4"/>
        <v>Base Bid</v>
      </c>
      <c r="N43" s="124">
        <f>IF(A43="","",'CONSTRUCTION COST ESTIMATE'!BC43)</f>
        <v>0</v>
      </c>
      <c r="O43" s="124" t="str">
        <f t="shared" si="12"/>
        <v>N</v>
      </c>
      <c r="S43" s="124"/>
    </row>
    <row r="44" spans="1:19" hidden="1">
      <c r="A44" s="379">
        <f>IF('CONSTRUCTION COST ESTIMATE'!B44="","",'CONSTRUCTION COST ESTIMATE'!B44)</f>
        <v>202.03700000000001</v>
      </c>
      <c r="B44" s="128"/>
      <c r="C44" s="128" t="str">
        <f t="shared" si="0"/>
        <v>Item</v>
      </c>
      <c r="D44" s="128">
        <f t="shared" si="10"/>
        <v>1</v>
      </c>
      <c r="E44" s="128" t="str">
        <f>IF(A44="",'CONSTRUCTION COST ESTIMATE'!A44,"")</f>
        <v/>
      </c>
      <c r="F44" s="234" t="str">
        <f>IF(A44="","",'CONSTRUCTION COST ESTIMATE'!C44)</f>
        <v>REMOVE CONCRETE CURB AND GUTTER</v>
      </c>
      <c r="G44" s="234"/>
      <c r="H44" s="78" t="str">
        <f t="shared" si="2"/>
        <v>202.0370</v>
      </c>
      <c r="I44" s="128"/>
      <c r="J44" s="128">
        <f>IF(A44="","",'CONSTRUCTION COST ESTIMATE'!BA44)</f>
        <v>0</v>
      </c>
      <c r="K44" s="128" t="str">
        <f t="shared" si="11"/>
        <v>Default</v>
      </c>
      <c r="L44" s="128" t="str">
        <f>IF(A44="","",'CONSTRUCTION COST ESTIMATE'!BB44)</f>
        <v>LF</v>
      </c>
      <c r="M44" s="128" t="str">
        <f t="shared" si="4"/>
        <v>Base Bid</v>
      </c>
      <c r="N44" s="124">
        <f>IF(A44="","",'CONSTRUCTION COST ESTIMATE'!BC44)</f>
        <v>0</v>
      </c>
      <c r="O44" s="124" t="str">
        <f t="shared" si="12"/>
        <v>N</v>
      </c>
      <c r="S44" s="124"/>
    </row>
    <row r="45" spans="1:19" hidden="1">
      <c r="A45" s="379">
        <f>IF('CONSTRUCTION COST ESTIMATE'!B45="","",'CONSTRUCTION COST ESTIMATE'!B45)</f>
        <v>202.03800000000001</v>
      </c>
      <c r="B45" s="128"/>
      <c r="C45" s="128" t="str">
        <f t="shared" si="0"/>
        <v>Item</v>
      </c>
      <c r="D45" s="128">
        <f t="shared" si="10"/>
        <v>1</v>
      </c>
      <c r="E45" s="128" t="str">
        <f>IF(A45="",'CONSTRUCTION COST ESTIMATE'!A45,"")</f>
        <v/>
      </c>
      <c r="F45" s="234" t="str">
        <f>IF(A45="","",'CONSTRUCTION COST ESTIMATE'!C45)</f>
        <v>REMOVE CONCRETE CURB</v>
      </c>
      <c r="G45" s="234"/>
      <c r="H45" s="78" t="str">
        <f t="shared" si="2"/>
        <v>202.0380</v>
      </c>
      <c r="I45" s="128"/>
      <c r="J45" s="128">
        <f>IF(A45="","",'CONSTRUCTION COST ESTIMATE'!BA45)</f>
        <v>0</v>
      </c>
      <c r="K45" s="128" t="str">
        <f t="shared" si="11"/>
        <v>Default</v>
      </c>
      <c r="L45" s="128" t="str">
        <f>IF(A45="","",'CONSTRUCTION COST ESTIMATE'!BB45)</f>
        <v>LF</v>
      </c>
      <c r="M45" s="128" t="str">
        <f t="shared" si="4"/>
        <v>Base Bid</v>
      </c>
      <c r="N45" s="124">
        <f>IF(A45="","",'CONSTRUCTION COST ESTIMATE'!BC45)</f>
        <v>0</v>
      </c>
      <c r="O45" s="124" t="str">
        <f t="shared" si="12"/>
        <v>N</v>
      </c>
      <c r="S45" s="124"/>
    </row>
    <row r="46" spans="1:19" hidden="1">
      <c r="A46" s="379">
        <f>IF('CONSTRUCTION COST ESTIMATE'!B46="","",'CONSTRUCTION COST ESTIMATE'!B46)</f>
        <v>202.03899999999999</v>
      </c>
      <c r="B46" s="128"/>
      <c r="C46" s="128" t="str">
        <f t="shared" si="0"/>
        <v>Item</v>
      </c>
      <c r="D46" s="128">
        <f t="shared" si="10"/>
        <v>1</v>
      </c>
      <c r="E46" s="128" t="str">
        <f>IF(A46="",'CONSTRUCTION COST ESTIMATE'!A46,"")</f>
        <v/>
      </c>
      <c r="F46" s="234" t="str">
        <f>IF(A46="","",'CONSTRUCTION COST ESTIMATE'!C46)</f>
        <v>REMOVE CONCRETE CROSS GUTTER</v>
      </c>
      <c r="G46" s="234"/>
      <c r="H46" s="78" t="str">
        <f t="shared" si="2"/>
        <v>202.0390</v>
      </c>
      <c r="I46" s="128"/>
      <c r="J46" s="128">
        <f>IF(A46="","",'CONSTRUCTION COST ESTIMATE'!BA46)</f>
        <v>0</v>
      </c>
      <c r="K46" s="128" t="str">
        <f t="shared" si="11"/>
        <v>Default</v>
      </c>
      <c r="L46" s="128" t="str">
        <f>IF(A46="","",'CONSTRUCTION COST ESTIMATE'!BB46)</f>
        <v>SF</v>
      </c>
      <c r="M46" s="128" t="str">
        <f t="shared" si="4"/>
        <v>Base Bid</v>
      </c>
      <c r="N46" s="124">
        <f>IF(A46="","",'CONSTRUCTION COST ESTIMATE'!BC46)</f>
        <v>0</v>
      </c>
      <c r="O46" s="124" t="str">
        <f t="shared" si="12"/>
        <v>N</v>
      </c>
      <c r="S46" s="124"/>
    </row>
    <row r="47" spans="1:19" hidden="1">
      <c r="A47" s="379">
        <f>IF('CONSTRUCTION COST ESTIMATE'!B47="","",'CONSTRUCTION COST ESTIMATE'!B47)</f>
        <v>202.04</v>
      </c>
      <c r="B47" s="128"/>
      <c r="C47" s="128" t="str">
        <f t="shared" si="0"/>
        <v>Item</v>
      </c>
      <c r="D47" s="128">
        <f t="shared" si="10"/>
        <v>1</v>
      </c>
      <c r="E47" s="128" t="str">
        <f>IF(A47="",'CONSTRUCTION COST ESTIMATE'!A47,"")</f>
        <v/>
      </c>
      <c r="F47" s="234" t="str">
        <f>IF(A47="","",'CONSTRUCTION COST ESTIMATE'!C47)</f>
        <v>REMOVE CONCRETE CUT OFF WALL</v>
      </c>
      <c r="G47" s="234"/>
      <c r="H47" s="78" t="str">
        <f t="shared" si="2"/>
        <v>202.0400</v>
      </c>
      <c r="I47" s="128"/>
      <c r="J47" s="128">
        <f>IF(A47="","",'CONSTRUCTION COST ESTIMATE'!BA47)</f>
        <v>0</v>
      </c>
      <c r="K47" s="128" t="str">
        <f t="shared" si="11"/>
        <v>Default</v>
      </c>
      <c r="L47" s="128" t="str">
        <f>IF(A47="","",'CONSTRUCTION COST ESTIMATE'!BB47)</f>
        <v>LF</v>
      </c>
      <c r="M47" s="128" t="str">
        <f t="shared" si="4"/>
        <v>Base Bid</v>
      </c>
      <c r="N47" s="124">
        <f>IF(A47="","",'CONSTRUCTION COST ESTIMATE'!BC47)</f>
        <v>0</v>
      </c>
      <c r="O47" s="124" t="str">
        <f t="shared" si="12"/>
        <v>N</v>
      </c>
      <c r="S47" s="124"/>
    </row>
    <row r="48" spans="1:19" hidden="1">
      <c r="A48" s="379">
        <f>IF('CONSTRUCTION COST ESTIMATE'!B48="","",'CONSTRUCTION COST ESTIMATE'!B48)</f>
        <v>202.041</v>
      </c>
      <c r="B48" s="128"/>
      <c r="C48" s="128" t="str">
        <f t="shared" si="0"/>
        <v>Item</v>
      </c>
      <c r="D48" s="128">
        <f t="shared" si="10"/>
        <v>1</v>
      </c>
      <c r="E48" s="128" t="str">
        <f>IF(A48="",'CONSTRUCTION COST ESTIMATE'!A48,"")</f>
        <v/>
      </c>
      <c r="F48" s="234" t="str">
        <f>IF(A48="","",'CONSTRUCTION COST ESTIMATE'!C48)</f>
        <v>REMOVE CONCRETE DRIVEWAY</v>
      </c>
      <c r="G48" s="234"/>
      <c r="H48" s="78" t="str">
        <f t="shared" si="2"/>
        <v>202.0410</v>
      </c>
      <c r="I48" s="128"/>
      <c r="J48" s="128">
        <f>IF(A48="","",'CONSTRUCTION COST ESTIMATE'!BA48)</f>
        <v>0</v>
      </c>
      <c r="K48" s="128" t="str">
        <f t="shared" si="11"/>
        <v>Default</v>
      </c>
      <c r="L48" s="128" t="str">
        <f>IF(A48="","",'CONSTRUCTION COST ESTIMATE'!BB48)</f>
        <v>SF</v>
      </c>
      <c r="M48" s="128" t="str">
        <f t="shared" si="4"/>
        <v>Base Bid</v>
      </c>
      <c r="N48" s="124">
        <f>IF(A48="","",'CONSTRUCTION COST ESTIMATE'!BC48)</f>
        <v>0</v>
      </c>
      <c r="O48" s="124" t="str">
        <f t="shared" si="12"/>
        <v>N</v>
      </c>
      <c r="S48" s="124"/>
    </row>
    <row r="49" spans="1:19" hidden="1">
      <c r="A49" s="379">
        <f>IF('CONSTRUCTION COST ESTIMATE'!B49="","",'CONSTRUCTION COST ESTIMATE'!B49)</f>
        <v>202.042</v>
      </c>
      <c r="B49" s="128"/>
      <c r="C49" s="128" t="str">
        <f t="shared" si="0"/>
        <v>Item</v>
      </c>
      <c r="D49" s="128">
        <f t="shared" si="10"/>
        <v>1</v>
      </c>
      <c r="E49" s="128" t="str">
        <f>IF(A49="",'CONSTRUCTION COST ESTIMATE'!A49,"")</f>
        <v/>
      </c>
      <c r="F49" s="234" t="str">
        <f>IF(A49="","",'CONSTRUCTION COST ESTIMATE'!C49)</f>
        <v>REMOVE CONCRETE PATH</v>
      </c>
      <c r="G49" s="234"/>
      <c r="H49" s="78" t="str">
        <f t="shared" si="2"/>
        <v>202.0420</v>
      </c>
      <c r="I49" s="128"/>
      <c r="J49" s="128">
        <f>IF(A49="","",'CONSTRUCTION COST ESTIMATE'!BA49)</f>
        <v>0</v>
      </c>
      <c r="K49" s="128" t="str">
        <f t="shared" si="11"/>
        <v>Default</v>
      </c>
      <c r="L49" s="128" t="str">
        <f>IF(A49="","",'CONSTRUCTION COST ESTIMATE'!BB49)</f>
        <v>SF</v>
      </c>
      <c r="M49" s="128" t="str">
        <f t="shared" si="4"/>
        <v>Base Bid</v>
      </c>
      <c r="N49" s="124">
        <f>IF(A49="","",'CONSTRUCTION COST ESTIMATE'!BC49)</f>
        <v>0</v>
      </c>
      <c r="O49" s="124" t="str">
        <f t="shared" si="12"/>
        <v>N</v>
      </c>
      <c r="S49" s="124"/>
    </row>
    <row r="50" spans="1:19" hidden="1">
      <c r="A50" s="379">
        <f>IF('CONSTRUCTION COST ESTIMATE'!B50="","",'CONSTRUCTION COST ESTIMATE'!B50)</f>
        <v>202.04300000000001</v>
      </c>
      <c r="B50" s="128"/>
      <c r="C50" s="128" t="str">
        <f t="shared" si="0"/>
        <v>Item</v>
      </c>
      <c r="D50" s="128">
        <f t="shared" si="10"/>
        <v>1</v>
      </c>
      <c r="E50" s="128" t="str">
        <f>IF(A50="",'CONSTRUCTION COST ESTIMATE'!A50,"")</f>
        <v/>
      </c>
      <c r="F50" s="234" t="str">
        <f>IF(A50="","",'CONSTRUCTION COST ESTIMATE'!C50)</f>
        <v>REMOVE MEDIAN ISLAND</v>
      </c>
      <c r="G50" s="234"/>
      <c r="H50" s="78" t="str">
        <f t="shared" si="2"/>
        <v>202.0430</v>
      </c>
      <c r="I50" s="128"/>
      <c r="J50" s="128">
        <f>IF(A50="","",'CONSTRUCTION COST ESTIMATE'!BA50)</f>
        <v>0</v>
      </c>
      <c r="K50" s="128" t="str">
        <f t="shared" si="11"/>
        <v>Default</v>
      </c>
      <c r="L50" s="128" t="str">
        <f>IF(A50="","",'CONSTRUCTION COST ESTIMATE'!BB50)</f>
        <v>SF</v>
      </c>
      <c r="M50" s="128" t="str">
        <f t="shared" si="4"/>
        <v>Base Bid</v>
      </c>
      <c r="N50" s="124">
        <f>IF(A50="","",'CONSTRUCTION COST ESTIMATE'!BC50)</f>
        <v>0</v>
      </c>
      <c r="O50" s="124" t="str">
        <f t="shared" si="12"/>
        <v>N</v>
      </c>
      <c r="S50" s="124"/>
    </row>
    <row r="51" spans="1:19" hidden="1">
      <c r="A51" s="379">
        <f>IF('CONSTRUCTION COST ESTIMATE'!B51="","",'CONSTRUCTION COST ESTIMATE'!B51)</f>
        <v>202.04400000000001</v>
      </c>
      <c r="B51" s="128"/>
      <c r="C51" s="128" t="str">
        <f t="shared" si="0"/>
        <v>Item</v>
      </c>
      <c r="D51" s="128">
        <f t="shared" si="10"/>
        <v>1</v>
      </c>
      <c r="E51" s="128" t="str">
        <f>IF(A51="",'CONSTRUCTION COST ESTIMATE'!A51,"")</f>
        <v/>
      </c>
      <c r="F51" s="234" t="str">
        <f>IF(A51="","",'CONSTRUCTION COST ESTIMATE'!C51)</f>
        <v>REMOVE CONCRETE SLAB</v>
      </c>
      <c r="G51" s="234"/>
      <c r="H51" s="78" t="str">
        <f t="shared" si="2"/>
        <v>202.0440</v>
      </c>
      <c r="I51" s="128"/>
      <c r="J51" s="128">
        <f>IF(A51="","",'CONSTRUCTION COST ESTIMATE'!BA51)</f>
        <v>0</v>
      </c>
      <c r="K51" s="128" t="str">
        <f t="shared" si="11"/>
        <v>Default</v>
      </c>
      <c r="L51" s="128" t="str">
        <f>IF(A51="","",'CONSTRUCTION COST ESTIMATE'!BB51)</f>
        <v>SF</v>
      </c>
      <c r="M51" s="128" t="str">
        <f t="shared" si="4"/>
        <v>Base Bid</v>
      </c>
      <c r="N51" s="124">
        <f>IF(A51="","",'CONSTRUCTION COST ESTIMATE'!BC51)</f>
        <v>0</v>
      </c>
      <c r="O51" s="124" t="str">
        <f t="shared" si="12"/>
        <v>N</v>
      </c>
      <c r="S51" s="124"/>
    </row>
    <row r="52" spans="1:19" hidden="1">
      <c r="A52" s="379">
        <f>IF('CONSTRUCTION COST ESTIMATE'!B52="","",'CONSTRUCTION COST ESTIMATE'!B52)</f>
        <v>202.04499999999999</v>
      </c>
      <c r="B52" s="128"/>
      <c r="C52" s="128" t="str">
        <f t="shared" si="0"/>
        <v>Item</v>
      </c>
      <c r="D52" s="128">
        <f t="shared" si="10"/>
        <v>1</v>
      </c>
      <c r="E52" s="128" t="str">
        <f>IF(A52="",'CONSTRUCTION COST ESTIMATE'!A52,"")</f>
        <v/>
      </c>
      <c r="F52" s="234" t="str">
        <f>IF(A52="","",'CONSTRUCTION COST ESTIMATE'!C52)</f>
        <v>REMOVE CONCRETE SLOPE PAVEMENT</v>
      </c>
      <c r="G52" s="234"/>
      <c r="H52" s="78" t="str">
        <f t="shared" si="2"/>
        <v>202.0450</v>
      </c>
      <c r="I52" s="128"/>
      <c r="J52" s="128">
        <f>IF(A52="","",'CONSTRUCTION COST ESTIMATE'!BA52)</f>
        <v>0</v>
      </c>
      <c r="K52" s="128" t="str">
        <f t="shared" si="11"/>
        <v>Default</v>
      </c>
      <c r="L52" s="128" t="str">
        <f>IF(A52="","",'CONSTRUCTION COST ESTIMATE'!BB52)</f>
        <v>SY</v>
      </c>
      <c r="M52" s="128" t="str">
        <f t="shared" si="4"/>
        <v>Base Bid</v>
      </c>
      <c r="N52" s="124">
        <f>IF(A52="","",'CONSTRUCTION COST ESTIMATE'!BC52)</f>
        <v>0</v>
      </c>
      <c r="O52" s="124" t="str">
        <f t="shared" si="12"/>
        <v>N</v>
      </c>
      <c r="S52" s="124"/>
    </row>
    <row r="53" spans="1:19" hidden="1">
      <c r="A53" s="379">
        <f>IF('CONSTRUCTION COST ESTIMATE'!B53="","",'CONSTRUCTION COST ESTIMATE'!B53)</f>
        <v>202.05</v>
      </c>
      <c r="B53" s="128"/>
      <c r="C53" s="128" t="str">
        <f t="shared" si="0"/>
        <v>Item</v>
      </c>
      <c r="D53" s="128">
        <f t="shared" si="10"/>
        <v>1</v>
      </c>
      <c r="E53" s="128" t="str">
        <f>IF(A53="",'CONSTRUCTION COST ESTIMATE'!A53,"")</f>
        <v/>
      </c>
      <c r="F53" s="234" t="str">
        <f>IF(A53="","",'CONSTRUCTION COST ESTIMATE'!C53)</f>
        <v>REMOVE FENCING</v>
      </c>
      <c r="G53" s="234"/>
      <c r="H53" s="78" t="str">
        <f t="shared" si="2"/>
        <v>202.0500</v>
      </c>
      <c r="I53" s="128"/>
      <c r="J53" s="128">
        <f>IF(A53="","",'CONSTRUCTION COST ESTIMATE'!BA53)</f>
        <v>0</v>
      </c>
      <c r="K53" s="128" t="str">
        <f t="shared" si="11"/>
        <v>Default</v>
      </c>
      <c r="L53" s="128" t="str">
        <f>IF(A53="","",'CONSTRUCTION COST ESTIMATE'!BB53)</f>
        <v>LF</v>
      </c>
      <c r="M53" s="128" t="str">
        <f t="shared" si="4"/>
        <v>Base Bid</v>
      </c>
      <c r="N53" s="124">
        <f>IF(A53="","",'CONSTRUCTION COST ESTIMATE'!BC53)</f>
        <v>0</v>
      </c>
      <c r="O53" s="124" t="str">
        <f t="shared" si="12"/>
        <v>N</v>
      </c>
      <c r="S53" s="124"/>
    </row>
    <row r="54" spans="1:19" hidden="1">
      <c r="A54" s="379">
        <f>IF('CONSTRUCTION COST ESTIMATE'!B54="","",'CONSTRUCTION COST ESTIMATE'!B54)</f>
        <v>202.05099999999999</v>
      </c>
      <c r="B54" s="128"/>
      <c r="C54" s="128" t="str">
        <f t="shared" si="0"/>
        <v>Item</v>
      </c>
      <c r="D54" s="128">
        <f t="shared" si="10"/>
        <v>1</v>
      </c>
      <c r="E54" s="128" t="str">
        <f>IF(A54="",'CONSTRUCTION COST ESTIMATE'!A54,"")</f>
        <v/>
      </c>
      <c r="F54" s="234" t="str">
        <f>IF(A54="","",'CONSTRUCTION COST ESTIMATE'!C54)</f>
        <v>REMOVE AND SALAGE FENCING</v>
      </c>
      <c r="G54" s="234"/>
      <c r="H54" s="78" t="str">
        <f t="shared" si="2"/>
        <v>202.0510</v>
      </c>
      <c r="I54" s="128"/>
      <c r="J54" s="128">
        <f>IF(A54="","",'CONSTRUCTION COST ESTIMATE'!BA54)</f>
        <v>0</v>
      </c>
      <c r="K54" s="128" t="str">
        <f t="shared" si="11"/>
        <v>Default</v>
      </c>
      <c r="L54" s="128" t="str">
        <f>IF(A54="","",'CONSTRUCTION COST ESTIMATE'!BB54)</f>
        <v>LF</v>
      </c>
      <c r="M54" s="128" t="str">
        <f t="shared" si="4"/>
        <v>Base Bid</v>
      </c>
      <c r="N54" s="124">
        <f>IF(A54="","",'CONSTRUCTION COST ESTIMATE'!BC54)</f>
        <v>0</v>
      </c>
      <c r="O54" s="124" t="str">
        <f t="shared" si="12"/>
        <v>N</v>
      </c>
      <c r="S54" s="124"/>
    </row>
    <row r="55" spans="1:19" hidden="1">
      <c r="A55" s="379">
        <f>IF('CONSTRUCTION COST ESTIMATE'!B55="","",'CONSTRUCTION COST ESTIMATE'!B55)</f>
        <v>202.05199999999999</v>
      </c>
      <c r="B55" s="128"/>
      <c r="C55" s="128" t="str">
        <f t="shared" si="0"/>
        <v>Item</v>
      </c>
      <c r="D55" s="128">
        <f t="shared" si="10"/>
        <v>1</v>
      </c>
      <c r="E55" s="128" t="str">
        <f>IF(A55="",'CONSTRUCTION COST ESTIMATE'!A55,"")</f>
        <v/>
      </c>
      <c r="F55" s="234" t="str">
        <f>IF(A55="","",'CONSTRUCTION COST ESTIMATE'!C55)</f>
        <v>REMOVE AND RELOCATE FENCING</v>
      </c>
      <c r="G55" s="234"/>
      <c r="H55" s="78" t="str">
        <f t="shared" si="2"/>
        <v>202.0520</v>
      </c>
      <c r="I55" s="128"/>
      <c r="J55" s="128">
        <f>IF(A55="","",'CONSTRUCTION COST ESTIMATE'!BA55)</f>
        <v>0</v>
      </c>
      <c r="K55" s="128" t="str">
        <f t="shared" si="11"/>
        <v>Default</v>
      </c>
      <c r="L55" s="128" t="str">
        <f>IF(A55="","",'CONSTRUCTION COST ESTIMATE'!BB55)</f>
        <v>LF</v>
      </c>
      <c r="M55" s="128" t="str">
        <f t="shared" si="4"/>
        <v>Base Bid</v>
      </c>
      <c r="N55" s="124">
        <f>IF(A55="","",'CONSTRUCTION COST ESTIMATE'!BC55)</f>
        <v>0</v>
      </c>
      <c r="O55" s="124" t="str">
        <f t="shared" si="12"/>
        <v>N</v>
      </c>
      <c r="S55" s="124"/>
    </row>
    <row r="56" spans="1:19" hidden="1">
      <c r="A56" s="379">
        <f>IF('CONSTRUCTION COST ESTIMATE'!B56="","",'CONSTRUCTION COST ESTIMATE'!B56)</f>
        <v>202.053</v>
      </c>
      <c r="B56" s="128"/>
      <c r="C56" s="128" t="str">
        <f t="shared" si="0"/>
        <v>Item</v>
      </c>
      <c r="D56" s="128">
        <f t="shared" si="10"/>
        <v>1</v>
      </c>
      <c r="E56" s="128" t="str">
        <f>IF(A56="",'CONSTRUCTION COST ESTIMATE'!A56,"")</f>
        <v/>
      </c>
      <c r="F56" s="234" t="str">
        <f>IF(A56="","",'CONSTRUCTION COST ESTIMATE'!C56)</f>
        <v>REMOVE CHAIN LINK FENCE</v>
      </c>
      <c r="G56" s="234"/>
      <c r="H56" s="78" t="str">
        <f t="shared" si="2"/>
        <v>202.0530</v>
      </c>
      <c r="I56" s="128"/>
      <c r="J56" s="128">
        <f>IF(A56="","",'CONSTRUCTION COST ESTIMATE'!BA56)</f>
        <v>0</v>
      </c>
      <c r="K56" s="128" t="str">
        <f t="shared" si="11"/>
        <v>Default</v>
      </c>
      <c r="L56" s="128" t="str">
        <f>IF(A56="","",'CONSTRUCTION COST ESTIMATE'!BB56)</f>
        <v>LF</v>
      </c>
      <c r="M56" s="128" t="str">
        <f t="shared" si="4"/>
        <v>Base Bid</v>
      </c>
      <c r="N56" s="124">
        <f>IF(A56="","",'CONSTRUCTION COST ESTIMATE'!BC56)</f>
        <v>0</v>
      </c>
      <c r="O56" s="124" t="str">
        <f t="shared" si="12"/>
        <v>N</v>
      </c>
      <c r="S56" s="124"/>
    </row>
    <row r="57" spans="1:19" hidden="1">
      <c r="A57" s="379">
        <f>IF('CONSTRUCTION COST ESTIMATE'!B57="","",'CONSTRUCTION COST ESTIMATE'!B57)</f>
        <v>202.054</v>
      </c>
      <c r="B57" s="128"/>
      <c r="C57" s="128" t="str">
        <f t="shared" si="0"/>
        <v>Item</v>
      </c>
      <c r="D57" s="128">
        <f t="shared" si="10"/>
        <v>1</v>
      </c>
      <c r="E57" s="128" t="str">
        <f>IF(A57="",'CONSTRUCTION COST ESTIMATE'!A57,"")</f>
        <v/>
      </c>
      <c r="F57" s="234" t="str">
        <f>IF(A57="","",'CONSTRUCTION COST ESTIMATE'!C57)</f>
        <v>REMOVE AND SALVAGE CHAIN LINK FENCE</v>
      </c>
      <c r="G57" s="234"/>
      <c r="H57" s="78" t="str">
        <f t="shared" si="2"/>
        <v>202.0540</v>
      </c>
      <c r="I57" s="128"/>
      <c r="J57" s="128">
        <f>IF(A57="","",'CONSTRUCTION COST ESTIMATE'!BA57)</f>
        <v>0</v>
      </c>
      <c r="K57" s="128" t="str">
        <f t="shared" si="11"/>
        <v>Default</v>
      </c>
      <c r="L57" s="128" t="str">
        <f>IF(A57="","",'CONSTRUCTION COST ESTIMATE'!BB57)</f>
        <v>LF</v>
      </c>
      <c r="M57" s="128" t="str">
        <f t="shared" si="4"/>
        <v>Base Bid</v>
      </c>
      <c r="N57" s="124">
        <f>IF(A57="","",'CONSTRUCTION COST ESTIMATE'!BC57)</f>
        <v>0</v>
      </c>
      <c r="O57" s="124" t="str">
        <f t="shared" si="12"/>
        <v>N</v>
      </c>
      <c r="S57" s="124"/>
    </row>
    <row r="58" spans="1:19" hidden="1">
      <c r="A58" s="379">
        <f>IF('CONSTRUCTION COST ESTIMATE'!B58="","",'CONSTRUCTION COST ESTIMATE'!B58)</f>
        <v>202.05500000000001</v>
      </c>
      <c r="B58" s="128"/>
      <c r="C58" s="128" t="str">
        <f t="shared" si="0"/>
        <v>Item</v>
      </c>
      <c r="D58" s="128">
        <f t="shared" si="10"/>
        <v>1</v>
      </c>
      <c r="E58" s="128" t="str">
        <f>IF(A58="",'CONSTRUCTION COST ESTIMATE'!A58,"")</f>
        <v/>
      </c>
      <c r="F58" s="234" t="str">
        <f>IF(A58="","",'CONSTRUCTION COST ESTIMATE'!C58)</f>
        <v>REMOVE AND RELOCATE CHAIN LINK FENCE</v>
      </c>
      <c r="G58" s="234"/>
      <c r="H58" s="78" t="str">
        <f t="shared" si="2"/>
        <v>202.0550</v>
      </c>
      <c r="I58" s="128"/>
      <c r="J58" s="128">
        <f>IF(A58="","",'CONSTRUCTION COST ESTIMATE'!BA58)</f>
        <v>0</v>
      </c>
      <c r="K58" s="128" t="str">
        <f t="shared" si="11"/>
        <v>Default</v>
      </c>
      <c r="L58" s="128" t="str">
        <f>IF(A58="","",'CONSTRUCTION COST ESTIMATE'!BB58)</f>
        <v>LF</v>
      </c>
      <c r="M58" s="128" t="str">
        <f t="shared" si="4"/>
        <v>Base Bid</v>
      </c>
      <c r="N58" s="124">
        <f>IF(A58="","",'CONSTRUCTION COST ESTIMATE'!BC58)</f>
        <v>0</v>
      </c>
      <c r="O58" s="124" t="str">
        <f t="shared" si="12"/>
        <v>N</v>
      </c>
      <c r="S58" s="124"/>
    </row>
    <row r="59" spans="1:19" hidden="1">
      <c r="A59" s="379">
        <f>IF('CONSTRUCTION COST ESTIMATE'!B59="","",'CONSTRUCTION COST ESTIMATE'!B59)</f>
        <v>202.05600000000001</v>
      </c>
      <c r="B59" s="128"/>
      <c r="C59" s="128" t="str">
        <f t="shared" si="0"/>
        <v>Item</v>
      </c>
      <c r="D59" s="128">
        <f t="shared" si="10"/>
        <v>1</v>
      </c>
      <c r="E59" s="128" t="str">
        <f>IF(A59="",'CONSTRUCTION COST ESTIMATE'!A59,"")</f>
        <v/>
      </c>
      <c r="F59" s="234" t="str">
        <f>IF(A59="","",'CONSTRUCTION COST ESTIMATE'!C59)</f>
        <v>REMOVE CONCRETE MASONRY UNIT (CMU) FENCE</v>
      </c>
      <c r="G59" s="234"/>
      <c r="H59" s="78" t="str">
        <f t="shared" si="2"/>
        <v>202.0560</v>
      </c>
      <c r="I59" s="128"/>
      <c r="J59" s="128">
        <f>IF(A59="","",'CONSTRUCTION COST ESTIMATE'!BA59)</f>
        <v>0</v>
      </c>
      <c r="K59" s="128" t="str">
        <f t="shared" si="11"/>
        <v>Default</v>
      </c>
      <c r="L59" s="128" t="str">
        <f>IF(A59="","",'CONSTRUCTION COST ESTIMATE'!BB59)</f>
        <v>LF</v>
      </c>
      <c r="M59" s="128" t="str">
        <f t="shared" si="4"/>
        <v>Base Bid</v>
      </c>
      <c r="N59" s="124">
        <f>IF(A59="","",'CONSTRUCTION COST ESTIMATE'!BC59)</f>
        <v>0</v>
      </c>
      <c r="O59" s="124" t="str">
        <f t="shared" si="12"/>
        <v>N</v>
      </c>
      <c r="S59" s="124"/>
    </row>
    <row r="60" spans="1:19" hidden="1">
      <c r="A60" s="379">
        <f>IF('CONSTRUCTION COST ESTIMATE'!B60="","",'CONSTRUCTION COST ESTIMATE'!B60)</f>
        <v>202.05699999999999</v>
      </c>
      <c r="B60" s="128"/>
      <c r="C60" s="128" t="str">
        <f t="shared" si="0"/>
        <v>Item</v>
      </c>
      <c r="D60" s="128">
        <f t="shared" si="10"/>
        <v>1</v>
      </c>
      <c r="E60" s="128" t="str">
        <f>IF(A60="",'CONSTRUCTION COST ESTIMATE'!A60,"")</f>
        <v/>
      </c>
      <c r="F60" s="234" t="str">
        <f>IF(A60="","",'CONSTRUCTION COST ESTIMATE'!C60)</f>
        <v>REMOVE AND SALVAGE CONCRETE MASONRY UNIT (CMU) FENCE</v>
      </c>
      <c r="G60" s="234"/>
      <c r="H60" s="78" t="str">
        <f t="shared" si="2"/>
        <v>202.0570</v>
      </c>
      <c r="I60" s="128"/>
      <c r="J60" s="128">
        <f>IF(A60="","",'CONSTRUCTION COST ESTIMATE'!BA60)</f>
        <v>0</v>
      </c>
      <c r="K60" s="128" t="str">
        <f t="shared" si="11"/>
        <v>Default</v>
      </c>
      <c r="L60" s="128" t="str">
        <f>IF(A60="","",'CONSTRUCTION COST ESTIMATE'!BB60)</f>
        <v>LF</v>
      </c>
      <c r="M60" s="128" t="str">
        <f t="shared" si="4"/>
        <v>Base Bid</v>
      </c>
      <c r="N60" s="124">
        <f>IF(A60="","",'CONSTRUCTION COST ESTIMATE'!BC60)</f>
        <v>0</v>
      </c>
      <c r="O60" s="124" t="str">
        <f t="shared" si="12"/>
        <v>N</v>
      </c>
      <c r="S60" s="124"/>
    </row>
    <row r="61" spans="1:19" hidden="1">
      <c r="A61" s="379">
        <f>IF('CONSTRUCTION COST ESTIMATE'!B61="","",'CONSTRUCTION COST ESTIMATE'!B61)</f>
        <v>202.05799999999999</v>
      </c>
      <c r="B61" s="128"/>
      <c r="C61" s="128" t="str">
        <f t="shared" si="0"/>
        <v>Item</v>
      </c>
      <c r="D61" s="128">
        <f t="shared" si="10"/>
        <v>1</v>
      </c>
      <c r="E61" s="128" t="str">
        <f>IF(A61="",'CONSTRUCTION COST ESTIMATE'!A61,"")</f>
        <v/>
      </c>
      <c r="F61" s="234" t="str">
        <f>IF(A61="","",'CONSTRUCTION COST ESTIMATE'!C61)</f>
        <v>REMOVE AND RELOCATE CONCRETE MASONRY UNIT (CMU) FENCE</v>
      </c>
      <c r="G61" s="234"/>
      <c r="H61" s="78" t="str">
        <f t="shared" si="2"/>
        <v>202.0580</v>
      </c>
      <c r="I61" s="128"/>
      <c r="J61" s="128">
        <f>IF(A61="","",'CONSTRUCTION COST ESTIMATE'!BA61)</f>
        <v>0</v>
      </c>
      <c r="K61" s="128" t="str">
        <f t="shared" si="11"/>
        <v>Default</v>
      </c>
      <c r="L61" s="128" t="str">
        <f>IF(A61="","",'CONSTRUCTION COST ESTIMATE'!BB61)</f>
        <v>LF</v>
      </c>
      <c r="M61" s="128" t="str">
        <f t="shared" si="4"/>
        <v>Base Bid</v>
      </c>
      <c r="N61" s="124">
        <f>IF(A61="","",'CONSTRUCTION COST ESTIMATE'!BC61)</f>
        <v>0</v>
      </c>
      <c r="O61" s="124" t="str">
        <f t="shared" si="12"/>
        <v>N</v>
      </c>
      <c r="S61" s="124"/>
    </row>
    <row r="62" spans="1:19" hidden="1">
      <c r="A62" s="379">
        <f>IF('CONSTRUCTION COST ESTIMATE'!B62="","",'CONSTRUCTION COST ESTIMATE'!B62)</f>
        <v>202.059</v>
      </c>
      <c r="B62" s="128"/>
      <c r="C62" s="128" t="str">
        <f t="shared" si="0"/>
        <v>Item</v>
      </c>
      <c r="D62" s="128">
        <f t="shared" si="10"/>
        <v>1</v>
      </c>
      <c r="E62" s="128" t="str">
        <f>IF(A62="",'CONSTRUCTION COST ESTIMATE'!A62,"")</f>
        <v/>
      </c>
      <c r="F62" s="234" t="str">
        <f>IF(A62="","",'CONSTRUCTION COST ESTIMATE'!C62)</f>
        <v>REMOVE FENCE POST</v>
      </c>
      <c r="G62" s="234"/>
      <c r="H62" s="78" t="str">
        <f t="shared" si="2"/>
        <v>202.0590</v>
      </c>
      <c r="I62" s="128"/>
      <c r="J62" s="128">
        <f>IF(A62="","",'CONSTRUCTION COST ESTIMATE'!BA62)</f>
        <v>0</v>
      </c>
      <c r="K62" s="128" t="str">
        <f t="shared" si="11"/>
        <v>Default</v>
      </c>
      <c r="L62" s="128" t="str">
        <f>IF(A62="","",'CONSTRUCTION COST ESTIMATE'!BB62)</f>
        <v>EA</v>
      </c>
      <c r="M62" s="128" t="str">
        <f t="shared" si="4"/>
        <v>Base Bid</v>
      </c>
      <c r="N62" s="124">
        <f>IF(A62="","",'CONSTRUCTION COST ESTIMATE'!BC62)</f>
        <v>0</v>
      </c>
      <c r="O62" s="124" t="str">
        <f t="shared" si="12"/>
        <v>N</v>
      </c>
      <c r="S62" s="124"/>
    </row>
    <row r="63" spans="1:19" hidden="1">
      <c r="A63" s="379">
        <f>IF('CONSTRUCTION COST ESTIMATE'!B63="","",'CONSTRUCTION COST ESTIMATE'!B63)</f>
        <v>202.06</v>
      </c>
      <c r="B63" s="128"/>
      <c r="C63" s="128" t="str">
        <f t="shared" si="0"/>
        <v>Item</v>
      </c>
      <c r="D63" s="128">
        <f t="shared" si="10"/>
        <v>1</v>
      </c>
      <c r="E63" s="128" t="str">
        <f>IF(A63="",'CONSTRUCTION COST ESTIMATE'!A63,"")</f>
        <v/>
      </c>
      <c r="F63" s="234" t="str">
        <f>IF(A63="","",'CONSTRUCTION COST ESTIMATE'!C63)</f>
        <v>REMOVE AND SALVAGE FENCE POST</v>
      </c>
      <c r="G63" s="234"/>
      <c r="H63" s="78" t="str">
        <f t="shared" si="2"/>
        <v>202.0600</v>
      </c>
      <c r="I63" s="128"/>
      <c r="J63" s="128">
        <f>IF(A63="","",'CONSTRUCTION COST ESTIMATE'!BA63)</f>
        <v>0</v>
      </c>
      <c r="K63" s="128" t="str">
        <f t="shared" si="11"/>
        <v>Default</v>
      </c>
      <c r="L63" s="128" t="str">
        <f>IF(A63="","",'CONSTRUCTION COST ESTIMATE'!BB63)</f>
        <v>EA</v>
      </c>
      <c r="M63" s="128" t="str">
        <f t="shared" si="4"/>
        <v>Base Bid</v>
      </c>
      <c r="N63" s="124">
        <f>IF(A63="","",'CONSTRUCTION COST ESTIMATE'!BC63)</f>
        <v>0</v>
      </c>
      <c r="O63" s="124" t="str">
        <f t="shared" si="12"/>
        <v>N</v>
      </c>
      <c r="S63" s="124"/>
    </row>
    <row r="64" spans="1:19" hidden="1">
      <c r="A64" s="379">
        <f>IF('CONSTRUCTION COST ESTIMATE'!B64="","",'CONSTRUCTION COST ESTIMATE'!B64)</f>
        <v>202.06100000000001</v>
      </c>
      <c r="B64" s="128"/>
      <c r="C64" s="128" t="str">
        <f t="shared" si="0"/>
        <v>Item</v>
      </c>
      <c r="D64" s="128">
        <f t="shared" si="10"/>
        <v>1</v>
      </c>
      <c r="E64" s="128" t="str">
        <f>IF(A64="",'CONSTRUCTION COST ESTIMATE'!A64,"")</f>
        <v/>
      </c>
      <c r="F64" s="234" t="str">
        <f>IF(A64="","",'CONSTRUCTION COST ESTIMATE'!C64)</f>
        <v>REMOVE AND RELOCATE FENCE POST</v>
      </c>
      <c r="G64" s="234"/>
      <c r="H64" s="78" t="str">
        <f t="shared" si="2"/>
        <v>202.0610</v>
      </c>
      <c r="I64" s="128"/>
      <c r="J64" s="128">
        <f>IF(A64="","",'CONSTRUCTION COST ESTIMATE'!BA64)</f>
        <v>0</v>
      </c>
      <c r="K64" s="128" t="str">
        <f t="shared" si="11"/>
        <v>Default</v>
      </c>
      <c r="L64" s="128" t="str">
        <f>IF(A64="","",'CONSTRUCTION COST ESTIMATE'!BB64)</f>
        <v>EA</v>
      </c>
      <c r="M64" s="128" t="str">
        <f t="shared" si="4"/>
        <v>Base Bid</v>
      </c>
      <c r="N64" s="124">
        <f>IF(A64="","",'CONSTRUCTION COST ESTIMATE'!BC64)</f>
        <v>0</v>
      </c>
      <c r="O64" s="124" t="str">
        <f t="shared" si="12"/>
        <v>N</v>
      </c>
      <c r="S64" s="124"/>
    </row>
    <row r="65" spans="1:19" hidden="1">
      <c r="A65" s="379">
        <f>IF('CONSTRUCTION COST ESTIMATE'!B65="","",'CONSTRUCTION COST ESTIMATE'!B65)</f>
        <v>202.06200000000001</v>
      </c>
      <c r="B65" s="128"/>
      <c r="C65" s="128" t="str">
        <f t="shared" si="0"/>
        <v>Item</v>
      </c>
      <c r="D65" s="128">
        <f t="shared" si="10"/>
        <v>1</v>
      </c>
      <c r="E65" s="128" t="str">
        <f>IF(A65="",'CONSTRUCTION COST ESTIMATE'!A65,"")</f>
        <v/>
      </c>
      <c r="F65" s="234" t="str">
        <f>IF(A65="","",'CONSTRUCTION COST ESTIMATE'!C65)</f>
        <v>REMOVE WROUGHT IRON FENCE</v>
      </c>
      <c r="G65" s="234"/>
      <c r="H65" s="78" t="str">
        <f t="shared" si="2"/>
        <v>202.0620</v>
      </c>
      <c r="I65" s="128"/>
      <c r="J65" s="128">
        <f>IF(A65="","",'CONSTRUCTION COST ESTIMATE'!BA65)</f>
        <v>0</v>
      </c>
      <c r="K65" s="128" t="str">
        <f t="shared" si="11"/>
        <v>Default</v>
      </c>
      <c r="L65" s="128" t="str">
        <f>IF(A65="","",'CONSTRUCTION COST ESTIMATE'!BB65)</f>
        <v>LF</v>
      </c>
      <c r="M65" s="128" t="str">
        <f t="shared" si="4"/>
        <v>Base Bid</v>
      </c>
      <c r="N65" s="124">
        <f>IF(A65="","",'CONSTRUCTION COST ESTIMATE'!BC65)</f>
        <v>0</v>
      </c>
      <c r="O65" s="124" t="str">
        <f t="shared" si="12"/>
        <v>N</v>
      </c>
      <c r="S65" s="124"/>
    </row>
    <row r="66" spans="1:19" hidden="1">
      <c r="A66" s="379">
        <f>IF('CONSTRUCTION COST ESTIMATE'!B66="","",'CONSTRUCTION COST ESTIMATE'!B66)</f>
        <v>202.06299999999999</v>
      </c>
      <c r="B66" s="128"/>
      <c r="C66" s="128" t="str">
        <f t="shared" si="0"/>
        <v>Item</v>
      </c>
      <c r="D66" s="128">
        <f t="shared" si="10"/>
        <v>1</v>
      </c>
      <c r="E66" s="128" t="str">
        <f>IF(A66="",'CONSTRUCTION COST ESTIMATE'!A66,"")</f>
        <v/>
      </c>
      <c r="F66" s="234" t="str">
        <f>IF(A66="","",'CONSTRUCTION COST ESTIMATE'!C66)</f>
        <v>REMOVE AND RELOCATE WROUGHT IRON FENCE</v>
      </c>
      <c r="G66" s="234"/>
      <c r="H66" s="78" t="str">
        <f t="shared" si="2"/>
        <v>202.0630</v>
      </c>
      <c r="I66" s="128"/>
      <c r="J66" s="128">
        <f>IF(A66="","",'CONSTRUCTION COST ESTIMATE'!BA66)</f>
        <v>0</v>
      </c>
      <c r="K66" s="128" t="str">
        <f t="shared" si="11"/>
        <v>Default</v>
      </c>
      <c r="L66" s="128" t="str">
        <f>IF(A66="","",'CONSTRUCTION COST ESTIMATE'!BB66)</f>
        <v>LF</v>
      </c>
      <c r="M66" s="128" t="str">
        <f t="shared" si="4"/>
        <v>Base Bid</v>
      </c>
      <c r="N66" s="124">
        <f>IF(A66="","",'CONSTRUCTION COST ESTIMATE'!BC66)</f>
        <v>0</v>
      </c>
      <c r="O66" s="124" t="str">
        <f t="shared" si="12"/>
        <v>N</v>
      </c>
      <c r="S66" s="124"/>
    </row>
    <row r="67" spans="1:19" hidden="1">
      <c r="A67" s="379">
        <f>IF('CONSTRUCTION COST ESTIMATE'!B67="","",'CONSTRUCTION COST ESTIMATE'!B67)</f>
        <v>202.06399999999999</v>
      </c>
      <c r="B67" s="128"/>
      <c r="C67" s="128" t="str">
        <f t="shared" si="0"/>
        <v>Item</v>
      </c>
      <c r="D67" s="128">
        <f t="shared" si="10"/>
        <v>1</v>
      </c>
      <c r="E67" s="128" t="str">
        <f>IF(A67="",'CONSTRUCTION COST ESTIMATE'!A67,"")</f>
        <v/>
      </c>
      <c r="F67" s="234" t="str">
        <f>IF(A67="","",'CONSTRUCTION COST ESTIMATE'!C67)</f>
        <v>REMOVE AND SALVAGE WROUGHT IRON FENCE</v>
      </c>
      <c r="G67" s="234"/>
      <c r="H67" s="78" t="str">
        <f t="shared" si="2"/>
        <v>202.0640</v>
      </c>
      <c r="I67" s="128"/>
      <c r="J67" s="128">
        <f>IF(A67="","",'CONSTRUCTION COST ESTIMATE'!BA67)</f>
        <v>0</v>
      </c>
      <c r="K67" s="128" t="str">
        <f t="shared" si="11"/>
        <v>Default</v>
      </c>
      <c r="L67" s="128" t="str">
        <f>IF(A67="","",'CONSTRUCTION COST ESTIMATE'!BB67)</f>
        <v>LF</v>
      </c>
      <c r="M67" s="128" t="str">
        <f t="shared" si="4"/>
        <v>Base Bid</v>
      </c>
      <c r="N67" s="124">
        <f>IF(A67="","",'CONSTRUCTION COST ESTIMATE'!BC67)</f>
        <v>0</v>
      </c>
      <c r="O67" s="124" t="str">
        <f t="shared" si="12"/>
        <v>N</v>
      </c>
      <c r="S67" s="124"/>
    </row>
    <row r="68" spans="1:19" hidden="1">
      <c r="A68" s="379">
        <f>IF('CONSTRUCTION COST ESTIMATE'!B68="","",'CONSTRUCTION COST ESTIMATE'!B68)</f>
        <v>202.065</v>
      </c>
      <c r="B68" s="128"/>
      <c r="C68" s="128" t="str">
        <f t="shared" si="0"/>
        <v>Item</v>
      </c>
      <c r="D68" s="128">
        <f t="shared" si="10"/>
        <v>1</v>
      </c>
      <c r="E68" s="128" t="str">
        <f>IF(A68="",'CONSTRUCTION COST ESTIMATE'!A68,"")</f>
        <v/>
      </c>
      <c r="F68" s="234" t="str">
        <f>IF(A68="","",'CONSTRUCTION COST ESTIMATE'!C68)</f>
        <v>REMOVE GATE</v>
      </c>
      <c r="G68" s="234"/>
      <c r="H68" s="78" t="str">
        <f t="shared" si="2"/>
        <v>202.0650</v>
      </c>
      <c r="I68" s="128"/>
      <c r="J68" s="128">
        <f>IF(A68="","",'CONSTRUCTION COST ESTIMATE'!BA68)</f>
        <v>0</v>
      </c>
      <c r="K68" s="128" t="str">
        <f t="shared" si="11"/>
        <v>Default</v>
      </c>
      <c r="L68" s="128" t="str">
        <f>IF(A68="","",'CONSTRUCTION COST ESTIMATE'!BB68)</f>
        <v>EA</v>
      </c>
      <c r="M68" s="128" t="str">
        <f t="shared" si="4"/>
        <v>Base Bid</v>
      </c>
      <c r="N68" s="124">
        <f>IF(A68="","",'CONSTRUCTION COST ESTIMATE'!BC68)</f>
        <v>0</v>
      </c>
      <c r="O68" s="124" t="str">
        <f t="shared" si="12"/>
        <v>N</v>
      </c>
      <c r="S68" s="124"/>
    </row>
    <row r="69" spans="1:19" hidden="1">
      <c r="A69" s="379">
        <f>IF('CONSTRUCTION COST ESTIMATE'!B69="","",'CONSTRUCTION COST ESTIMATE'!B69)</f>
        <v>202.066</v>
      </c>
      <c r="B69" s="128"/>
      <c r="C69" s="128" t="str">
        <f t="shared" ref="C69:C132" si="13">IF(A69="","Container","Item")</f>
        <v>Item</v>
      </c>
      <c r="D69" s="128">
        <f t="shared" si="10"/>
        <v>1</v>
      </c>
      <c r="E69" s="128" t="str">
        <f>IF(A69="",'CONSTRUCTION COST ESTIMATE'!A69,"")</f>
        <v/>
      </c>
      <c r="F69" s="234" t="str">
        <f>IF(A69="","",'CONSTRUCTION COST ESTIMATE'!C69)</f>
        <v>REMOVE AND SALVAGE GATE</v>
      </c>
      <c r="G69" s="234"/>
      <c r="H69" s="78" t="str">
        <f t="shared" ref="H69:H132" si="14">TEXT(A69,"#.0000")</f>
        <v>202.0660</v>
      </c>
      <c r="I69" s="128"/>
      <c r="J69" s="128">
        <f>IF(A69="","",'CONSTRUCTION COST ESTIMATE'!BA69)</f>
        <v>0</v>
      </c>
      <c r="K69" s="128" t="str">
        <f t="shared" si="11"/>
        <v>Default</v>
      </c>
      <c r="L69" s="128" t="str">
        <f>IF(A69="","",'CONSTRUCTION COST ESTIMATE'!BB69)</f>
        <v>EA</v>
      </c>
      <c r="M69" s="128" t="str">
        <f t="shared" ref="M69:M132" si="15">IF(A69="","","Base Bid")</f>
        <v>Base Bid</v>
      </c>
      <c r="N69" s="124">
        <f>IF(A69="","",'CONSTRUCTION COST ESTIMATE'!BC69)</f>
        <v>0</v>
      </c>
      <c r="O69" s="124" t="str">
        <f t="shared" si="12"/>
        <v>N</v>
      </c>
      <c r="S69" s="124"/>
    </row>
    <row r="70" spans="1:19" hidden="1">
      <c r="A70" s="379">
        <f>IF('CONSTRUCTION COST ESTIMATE'!B70="","",'CONSTRUCTION COST ESTIMATE'!B70)</f>
        <v>202.06700000000001</v>
      </c>
      <c r="B70" s="128"/>
      <c r="C70" s="128" t="str">
        <f t="shared" si="13"/>
        <v>Item</v>
      </c>
      <c r="D70" s="128">
        <f t="shared" ref="D70:D133" si="16">IF(C70="Container",0,1)</f>
        <v>1</v>
      </c>
      <c r="E70" s="128" t="str">
        <f>IF(A70="",'CONSTRUCTION COST ESTIMATE'!A70,"")</f>
        <v/>
      </c>
      <c r="F70" s="234" t="str">
        <f>IF(A70="","",'CONSTRUCTION COST ESTIMATE'!C70)</f>
        <v>REMOVE AND RELOCATE GATE</v>
      </c>
      <c r="G70" s="234"/>
      <c r="H70" s="78" t="str">
        <f t="shared" si="14"/>
        <v>202.0670</v>
      </c>
      <c r="I70" s="128"/>
      <c r="J70" s="128">
        <f>IF(A70="","",'CONSTRUCTION COST ESTIMATE'!BA70)</f>
        <v>0</v>
      </c>
      <c r="K70" s="128" t="str">
        <f t="shared" ref="K70:K133" si="17">IF(J70="","","Default")</f>
        <v>Default</v>
      </c>
      <c r="L70" s="128" t="str">
        <f>IF(A70="","",'CONSTRUCTION COST ESTIMATE'!BB70)</f>
        <v>EA</v>
      </c>
      <c r="M70" s="128" t="str">
        <f t="shared" si="15"/>
        <v>Base Bid</v>
      </c>
      <c r="N70" s="124">
        <f>IF(A70="","",'CONSTRUCTION COST ESTIMATE'!BC70)</f>
        <v>0</v>
      </c>
      <c r="O70" s="124" t="str">
        <f t="shared" si="12"/>
        <v>N</v>
      </c>
      <c r="S70" s="124"/>
    </row>
    <row r="71" spans="1:19" hidden="1">
      <c r="A71" s="379">
        <f>IF('CONSTRUCTION COST ESTIMATE'!B71="","",'CONSTRUCTION COST ESTIMATE'!B71)</f>
        <v>202.06800000000001</v>
      </c>
      <c r="B71" s="128"/>
      <c r="C71" s="128" t="str">
        <f t="shared" si="13"/>
        <v>Item</v>
      </c>
      <c r="D71" s="128">
        <f t="shared" si="16"/>
        <v>1</v>
      </c>
      <c r="E71" s="128" t="str">
        <f>IF(A71="",'CONSTRUCTION COST ESTIMATE'!A71,"")</f>
        <v/>
      </c>
      <c r="F71" s="234" t="str">
        <f>IF(A71="","",'CONSTRUCTION COST ESTIMATE'!C71)</f>
        <v>REMOVE STONE WALL</v>
      </c>
      <c r="G71" s="234"/>
      <c r="H71" s="78" t="str">
        <f t="shared" si="14"/>
        <v>202.0680</v>
      </c>
      <c r="I71" s="128"/>
      <c r="J71" s="128">
        <f>IF(A71="","",'CONSTRUCTION COST ESTIMATE'!BA71)</f>
        <v>0</v>
      </c>
      <c r="K71" s="128" t="str">
        <f t="shared" si="17"/>
        <v>Default</v>
      </c>
      <c r="L71" s="128" t="str">
        <f>IF(A71="","",'CONSTRUCTION COST ESTIMATE'!BB71)</f>
        <v>LS</v>
      </c>
      <c r="M71" s="128" t="str">
        <f t="shared" si="15"/>
        <v>Base Bid</v>
      </c>
      <c r="N71" s="124">
        <f>IF(A71="","",'CONSTRUCTION COST ESTIMATE'!BC71)</f>
        <v>0</v>
      </c>
      <c r="O71" s="124" t="str">
        <f t="shared" ref="O71:O134" si="18">IF(N71=0,"N","Y")</f>
        <v>N</v>
      </c>
      <c r="S71" s="124"/>
    </row>
    <row r="72" spans="1:19" hidden="1">
      <c r="A72" s="379">
        <f>IF('CONSTRUCTION COST ESTIMATE'!B72="","",'CONSTRUCTION COST ESTIMATE'!B72)</f>
        <v>202.07</v>
      </c>
      <c r="B72" s="128"/>
      <c r="C72" s="128" t="str">
        <f t="shared" si="13"/>
        <v>Item</v>
      </c>
      <c r="D72" s="128">
        <f t="shared" si="16"/>
        <v>1</v>
      </c>
      <c r="E72" s="128" t="str">
        <f>IF(A72="",'CONSTRUCTION COST ESTIMATE'!A72,"")</f>
        <v/>
      </c>
      <c r="F72" s="234" t="str">
        <f>IF(A72="","",'CONSTRUCTION COST ESTIMATE'!C72)</f>
        <v>REMOVE DROP INLET</v>
      </c>
      <c r="G72" s="234"/>
      <c r="H72" s="78" t="str">
        <f t="shared" si="14"/>
        <v>202.0700</v>
      </c>
      <c r="I72" s="128"/>
      <c r="J72" s="128">
        <f>IF(A72="","",'CONSTRUCTION COST ESTIMATE'!BA72)</f>
        <v>0</v>
      </c>
      <c r="K72" s="128" t="str">
        <f t="shared" si="17"/>
        <v>Default</v>
      </c>
      <c r="L72" s="128" t="str">
        <f>IF(A72="","",'CONSTRUCTION COST ESTIMATE'!BB72)</f>
        <v>EA</v>
      </c>
      <c r="M72" s="128" t="str">
        <f t="shared" si="15"/>
        <v>Base Bid</v>
      </c>
      <c r="N72" s="124">
        <f>IF(A72="","",'CONSTRUCTION COST ESTIMATE'!BC72)</f>
        <v>0</v>
      </c>
      <c r="O72" s="124" t="str">
        <f t="shared" si="18"/>
        <v>N</v>
      </c>
      <c r="S72" s="124"/>
    </row>
    <row r="73" spans="1:19" hidden="1">
      <c r="A73" s="379">
        <f>IF('CONSTRUCTION COST ESTIMATE'!B73="","",'CONSTRUCTION COST ESTIMATE'!B73)</f>
        <v>202.071</v>
      </c>
      <c r="B73" s="128"/>
      <c r="C73" s="128" t="str">
        <f t="shared" si="13"/>
        <v>Item</v>
      </c>
      <c r="D73" s="128">
        <f t="shared" si="16"/>
        <v>1</v>
      </c>
      <c r="E73" s="128" t="str">
        <f>IF(A73="",'CONSTRUCTION COST ESTIMATE'!A73,"")</f>
        <v/>
      </c>
      <c r="F73" s="234" t="str">
        <f>IF(A73="","",'CONSTRUCTION COST ESTIMATE'!C73)</f>
        <v>REMOVE CULVERT PIPE</v>
      </c>
      <c r="G73" s="234"/>
      <c r="H73" s="78" t="str">
        <f t="shared" si="14"/>
        <v>202.0710</v>
      </c>
      <c r="I73" s="128"/>
      <c r="J73" s="128">
        <f>IF(A73="","",'CONSTRUCTION COST ESTIMATE'!BA73)</f>
        <v>0</v>
      </c>
      <c r="K73" s="128" t="str">
        <f t="shared" si="17"/>
        <v>Default</v>
      </c>
      <c r="L73" s="128" t="str">
        <f>IF(A73="","",'CONSTRUCTION COST ESTIMATE'!BB73)</f>
        <v>LF</v>
      </c>
      <c r="M73" s="128" t="str">
        <f t="shared" si="15"/>
        <v>Base Bid</v>
      </c>
      <c r="N73" s="124">
        <f>IF(A73="","",'CONSTRUCTION COST ESTIMATE'!BC73)</f>
        <v>0</v>
      </c>
      <c r="O73" s="124" t="str">
        <f t="shared" si="18"/>
        <v>N</v>
      </c>
      <c r="S73" s="124"/>
    </row>
    <row r="74" spans="1:19" hidden="1">
      <c r="A74" s="379">
        <f>IF('CONSTRUCTION COST ESTIMATE'!B74="","",'CONSTRUCTION COST ESTIMATE'!B74)</f>
        <v>202.072</v>
      </c>
      <c r="B74" s="128"/>
      <c r="C74" s="128" t="str">
        <f t="shared" si="13"/>
        <v>Item</v>
      </c>
      <c r="D74" s="128">
        <f t="shared" si="16"/>
        <v>1</v>
      </c>
      <c r="E74" s="128" t="str">
        <f>IF(A74="",'CONSTRUCTION COST ESTIMATE'!A74,"")</f>
        <v/>
      </c>
      <c r="F74" s="234" t="str">
        <f>IF(A74="","",'CONSTRUCTION COST ESTIMATE'!C74)</f>
        <v>REMOVE GABION BASKET</v>
      </c>
      <c r="G74" s="234"/>
      <c r="H74" s="78" t="str">
        <f t="shared" si="14"/>
        <v>202.0720</v>
      </c>
      <c r="I74" s="128"/>
      <c r="J74" s="128">
        <f>IF(A74="","",'CONSTRUCTION COST ESTIMATE'!BA74)</f>
        <v>0</v>
      </c>
      <c r="K74" s="128" t="str">
        <f t="shared" si="17"/>
        <v>Default</v>
      </c>
      <c r="L74" s="128" t="str">
        <f>IF(A74="","",'CONSTRUCTION COST ESTIMATE'!BB74)</f>
        <v>SF</v>
      </c>
      <c r="M74" s="128" t="str">
        <f t="shared" si="15"/>
        <v>Base Bid</v>
      </c>
      <c r="N74" s="124">
        <f>IF(A74="","",'CONSTRUCTION COST ESTIMATE'!BC74)</f>
        <v>0</v>
      </c>
      <c r="O74" s="124" t="str">
        <f t="shared" si="18"/>
        <v>N</v>
      </c>
      <c r="S74" s="124"/>
    </row>
    <row r="75" spans="1:19" hidden="1">
      <c r="A75" s="379">
        <f>IF('CONSTRUCTION COST ESTIMATE'!B75="","",'CONSTRUCTION COST ESTIMATE'!B75)</f>
        <v>202.07300000000001</v>
      </c>
      <c r="B75" s="128"/>
      <c r="C75" s="128" t="str">
        <f t="shared" si="13"/>
        <v>Item</v>
      </c>
      <c r="D75" s="128">
        <f t="shared" si="16"/>
        <v>1</v>
      </c>
      <c r="E75" s="128" t="str">
        <f>IF(A75="",'CONSTRUCTION COST ESTIMATE'!A75,"")</f>
        <v/>
      </c>
      <c r="F75" s="234" t="str">
        <f>IF(A75="","",'CONSTRUCTION COST ESTIMATE'!C75)</f>
        <v>REMOVE AND SALVAGE GABION BASKET</v>
      </c>
      <c r="G75" s="234"/>
      <c r="H75" s="78" t="str">
        <f t="shared" si="14"/>
        <v>202.0730</v>
      </c>
      <c r="I75" s="128"/>
      <c r="J75" s="128">
        <f>IF(A75="","",'CONSTRUCTION COST ESTIMATE'!BA75)</f>
        <v>0</v>
      </c>
      <c r="K75" s="128" t="str">
        <f t="shared" si="17"/>
        <v>Default</v>
      </c>
      <c r="L75" s="128" t="str">
        <f>IF(A75="","",'CONSTRUCTION COST ESTIMATE'!BB75)</f>
        <v>SF</v>
      </c>
      <c r="M75" s="128" t="str">
        <f t="shared" si="15"/>
        <v>Base Bid</v>
      </c>
      <c r="N75" s="124">
        <f>IF(A75="","",'CONSTRUCTION COST ESTIMATE'!BC75)</f>
        <v>0</v>
      </c>
      <c r="O75" s="124" t="str">
        <f t="shared" si="18"/>
        <v>N</v>
      </c>
      <c r="S75" s="124"/>
    </row>
    <row r="76" spans="1:19" hidden="1">
      <c r="A76" s="379">
        <f>IF('CONSTRUCTION COST ESTIMATE'!B76="","",'CONSTRUCTION COST ESTIMATE'!B76)</f>
        <v>202.07400000000001</v>
      </c>
      <c r="B76" s="128"/>
      <c r="C76" s="128" t="str">
        <f t="shared" si="13"/>
        <v>Item</v>
      </c>
      <c r="D76" s="128">
        <f t="shared" si="16"/>
        <v>1</v>
      </c>
      <c r="E76" s="128" t="str">
        <f>IF(A76="",'CONSTRUCTION COST ESTIMATE'!A76,"")</f>
        <v/>
      </c>
      <c r="F76" s="234" t="str">
        <f>IF(A76="","",'CONSTRUCTION COST ESTIMATE'!C76)</f>
        <v>REMOVE AND RELOCATE GABION BASKET</v>
      </c>
      <c r="G76" s="234"/>
      <c r="H76" s="78" t="str">
        <f t="shared" si="14"/>
        <v>202.0740</v>
      </c>
      <c r="I76" s="128"/>
      <c r="J76" s="128">
        <f>IF(A76="","",'CONSTRUCTION COST ESTIMATE'!BA76)</f>
        <v>0</v>
      </c>
      <c r="K76" s="128" t="str">
        <f t="shared" si="17"/>
        <v>Default</v>
      </c>
      <c r="L76" s="128" t="str">
        <f>IF(A76="","",'CONSTRUCTION COST ESTIMATE'!BB76)</f>
        <v>SF</v>
      </c>
      <c r="M76" s="128" t="str">
        <f t="shared" si="15"/>
        <v>Base Bid</v>
      </c>
      <c r="N76" s="124">
        <f>IF(A76="","",'CONSTRUCTION COST ESTIMATE'!BC76)</f>
        <v>0</v>
      </c>
      <c r="O76" s="124" t="str">
        <f t="shared" si="18"/>
        <v>N</v>
      </c>
      <c r="S76" s="124"/>
    </row>
    <row r="77" spans="1:19" hidden="1">
      <c r="A77" s="379">
        <f>IF('CONSTRUCTION COST ESTIMATE'!B77="","",'CONSTRUCTION COST ESTIMATE'!B77)</f>
        <v>202.07499999999999</v>
      </c>
      <c r="B77" s="128"/>
      <c r="C77" s="128" t="str">
        <f t="shared" si="13"/>
        <v>Item</v>
      </c>
      <c r="D77" s="128">
        <f t="shared" si="16"/>
        <v>1</v>
      </c>
      <c r="E77" s="128" t="str">
        <f>IF(A77="",'CONSTRUCTION COST ESTIMATE'!A77,"")</f>
        <v/>
      </c>
      <c r="F77" s="234" t="str">
        <f>IF(A77="","",'CONSTRUCTION COST ESTIMATE'!C77)</f>
        <v>REMOVE RIPRAP</v>
      </c>
      <c r="G77" s="234"/>
      <c r="H77" s="78" t="str">
        <f t="shared" si="14"/>
        <v>202.0750</v>
      </c>
      <c r="I77" s="128"/>
      <c r="J77" s="128">
        <f>IF(A77="","",'CONSTRUCTION COST ESTIMATE'!BA77)</f>
        <v>0</v>
      </c>
      <c r="K77" s="128" t="str">
        <f t="shared" si="17"/>
        <v>Default</v>
      </c>
      <c r="L77" s="128" t="str">
        <f>IF(A77="","",'CONSTRUCTION COST ESTIMATE'!BB77)</f>
        <v>SF</v>
      </c>
      <c r="M77" s="128" t="str">
        <f t="shared" si="15"/>
        <v>Base Bid</v>
      </c>
      <c r="N77" s="124">
        <f>IF(A77="","",'CONSTRUCTION COST ESTIMATE'!BC77)</f>
        <v>0</v>
      </c>
      <c r="O77" s="124" t="str">
        <f t="shared" si="18"/>
        <v>N</v>
      </c>
      <c r="S77" s="124"/>
    </row>
    <row r="78" spans="1:19" hidden="1">
      <c r="A78" s="379">
        <f>IF('CONSTRUCTION COST ESTIMATE'!B78="","",'CONSTRUCTION COST ESTIMATE'!B78)</f>
        <v>202.07599999999999</v>
      </c>
      <c r="B78" s="128"/>
      <c r="C78" s="128" t="str">
        <f t="shared" si="13"/>
        <v>Item</v>
      </c>
      <c r="D78" s="128">
        <f t="shared" si="16"/>
        <v>1</v>
      </c>
      <c r="E78" s="128" t="str">
        <f>IF(A78="",'CONSTRUCTION COST ESTIMATE'!A78,"")</f>
        <v/>
      </c>
      <c r="F78" s="234" t="str">
        <f>IF(A78="","",'CONSTRUCTION COST ESTIMATE'!C78)</f>
        <v>REMOVE AND SALVAGE RIPRAP</v>
      </c>
      <c r="G78" s="234"/>
      <c r="H78" s="78" t="str">
        <f t="shared" si="14"/>
        <v>202.0760</v>
      </c>
      <c r="I78" s="128"/>
      <c r="J78" s="128">
        <f>IF(A78="","",'CONSTRUCTION COST ESTIMATE'!BA78)</f>
        <v>0</v>
      </c>
      <c r="K78" s="128" t="str">
        <f t="shared" si="17"/>
        <v>Default</v>
      </c>
      <c r="L78" s="128" t="str">
        <f>IF(A78="","",'CONSTRUCTION COST ESTIMATE'!BB78)</f>
        <v>SF</v>
      </c>
      <c r="M78" s="128" t="str">
        <f t="shared" si="15"/>
        <v>Base Bid</v>
      </c>
      <c r="N78" s="124">
        <f>IF(A78="","",'CONSTRUCTION COST ESTIMATE'!BC78)</f>
        <v>0</v>
      </c>
      <c r="O78" s="124" t="str">
        <f t="shared" si="18"/>
        <v>N</v>
      </c>
      <c r="S78" s="124"/>
    </row>
    <row r="79" spans="1:19" hidden="1">
      <c r="A79" s="379">
        <f>IF('CONSTRUCTION COST ESTIMATE'!B79="","",'CONSTRUCTION COST ESTIMATE'!B79)</f>
        <v>202.077</v>
      </c>
      <c r="B79" s="128"/>
      <c r="C79" s="128" t="str">
        <f t="shared" si="13"/>
        <v>Item</v>
      </c>
      <c r="D79" s="128">
        <f t="shared" si="16"/>
        <v>1</v>
      </c>
      <c r="E79" s="128" t="str">
        <f>IF(A79="",'CONSTRUCTION COST ESTIMATE'!A79,"")</f>
        <v/>
      </c>
      <c r="F79" s="234" t="str">
        <f>IF(A79="","",'CONSTRUCTION COST ESTIMATE'!C79)</f>
        <v>REMOVE AND RELOCATE RIPRAP</v>
      </c>
      <c r="G79" s="234"/>
      <c r="H79" s="78" t="str">
        <f t="shared" si="14"/>
        <v>202.0770</v>
      </c>
      <c r="I79" s="128"/>
      <c r="J79" s="128">
        <f>IF(A79="","",'CONSTRUCTION COST ESTIMATE'!BA79)</f>
        <v>0</v>
      </c>
      <c r="K79" s="128" t="str">
        <f t="shared" si="17"/>
        <v>Default</v>
      </c>
      <c r="L79" s="128" t="str">
        <f>IF(A79="","",'CONSTRUCTION COST ESTIMATE'!BB79)</f>
        <v>SF</v>
      </c>
      <c r="M79" s="128" t="str">
        <f t="shared" si="15"/>
        <v>Base Bid</v>
      </c>
      <c r="N79" s="124">
        <f>IF(A79="","",'CONSTRUCTION COST ESTIMATE'!BC79)</f>
        <v>0</v>
      </c>
      <c r="O79" s="124" t="str">
        <f t="shared" si="18"/>
        <v>N</v>
      </c>
      <c r="S79" s="124"/>
    </row>
    <row r="80" spans="1:19" hidden="1">
      <c r="A80" s="379">
        <f>IF('CONSTRUCTION COST ESTIMATE'!B80="","",'CONSTRUCTION COST ESTIMATE'!B80)</f>
        <v>202.078</v>
      </c>
      <c r="B80" s="128"/>
      <c r="C80" s="128" t="str">
        <f t="shared" si="13"/>
        <v>Item</v>
      </c>
      <c r="D80" s="128">
        <f t="shared" si="16"/>
        <v>1</v>
      </c>
      <c r="E80" s="128" t="str">
        <f>IF(A80="",'CONSTRUCTION COST ESTIMATE'!A80,"")</f>
        <v/>
      </c>
      <c r="F80" s="234" t="str">
        <f>IF(A80="","",'CONSTRUCTION COST ESTIMATE'!C80)</f>
        <v>REMOVE MANHOLE</v>
      </c>
      <c r="G80" s="234"/>
      <c r="H80" s="78" t="str">
        <f t="shared" si="14"/>
        <v>202.0780</v>
      </c>
      <c r="I80" s="128"/>
      <c r="J80" s="128">
        <f>IF(A80="","",'CONSTRUCTION COST ESTIMATE'!BA80)</f>
        <v>0</v>
      </c>
      <c r="K80" s="128" t="str">
        <f t="shared" si="17"/>
        <v>Default</v>
      </c>
      <c r="L80" s="128" t="str">
        <f>IF(A80="","",'CONSTRUCTION COST ESTIMATE'!BB80)</f>
        <v>EA</v>
      </c>
      <c r="M80" s="128" t="str">
        <f t="shared" si="15"/>
        <v>Base Bid</v>
      </c>
      <c r="N80" s="124">
        <f>IF(A80="","",'CONSTRUCTION COST ESTIMATE'!BC80)</f>
        <v>0</v>
      </c>
      <c r="O80" s="124" t="str">
        <f t="shared" si="18"/>
        <v>N</v>
      </c>
      <c r="S80" s="124"/>
    </row>
    <row r="81" spans="1:19" hidden="1">
      <c r="A81" s="379">
        <f>IF('CONSTRUCTION COST ESTIMATE'!B81="","",'CONSTRUCTION COST ESTIMATE'!B81)</f>
        <v>202.09</v>
      </c>
      <c r="B81" s="128"/>
      <c r="C81" s="128" t="str">
        <f t="shared" si="13"/>
        <v>Item</v>
      </c>
      <c r="D81" s="128">
        <f t="shared" si="16"/>
        <v>1</v>
      </c>
      <c r="E81" s="128" t="str">
        <f>IF(A81="",'CONSTRUCTION COST ESTIMATE'!A81,"")</f>
        <v/>
      </c>
      <c r="F81" s="234" t="str">
        <f>IF(A81="","",'CONSTRUCTION COST ESTIMATE'!C81)</f>
        <v>REMOVE PORTION OF REINFORCED CONCRETE BOX (RCB)</v>
      </c>
      <c r="G81" s="234"/>
      <c r="H81" s="78" t="str">
        <f t="shared" si="14"/>
        <v>202.0900</v>
      </c>
      <c r="I81" s="128"/>
      <c r="J81" s="128">
        <f>IF(A81="","",'CONSTRUCTION COST ESTIMATE'!BA81)</f>
        <v>0</v>
      </c>
      <c r="K81" s="128" t="str">
        <f t="shared" si="17"/>
        <v>Default</v>
      </c>
      <c r="L81" s="128" t="str">
        <f>IF(A81="","",'CONSTRUCTION COST ESTIMATE'!BB81)</f>
        <v>EA</v>
      </c>
      <c r="M81" s="128" t="str">
        <f t="shared" si="15"/>
        <v>Base Bid</v>
      </c>
      <c r="N81" s="124">
        <f>IF(A81="","",'CONSTRUCTION COST ESTIMATE'!BC81)</f>
        <v>0</v>
      </c>
      <c r="O81" s="124" t="str">
        <f t="shared" si="18"/>
        <v>N</v>
      </c>
      <c r="S81" s="124"/>
    </row>
    <row r="82" spans="1:19" hidden="1">
      <c r="A82" s="379">
        <f>IF('CONSTRUCTION COST ESTIMATE'!B82="","",'CONSTRUCTION COST ESTIMATE'!B82)</f>
        <v>202.09100000000001</v>
      </c>
      <c r="B82" s="128"/>
      <c r="C82" s="128" t="str">
        <f t="shared" si="13"/>
        <v>Item</v>
      </c>
      <c r="D82" s="128">
        <f t="shared" si="16"/>
        <v>1</v>
      </c>
      <c r="E82" s="128" t="str">
        <f>IF(A82="",'CONSTRUCTION COST ESTIMATE'!A82,"")</f>
        <v/>
      </c>
      <c r="F82" s="234" t="str">
        <f>IF(A82="","",'CONSTRUCTION COST ESTIMATE'!C82)</f>
        <v>REMOVE REINFORCED CONCRETE BOX (RCB) CULVERT</v>
      </c>
      <c r="G82" s="234"/>
      <c r="H82" s="78" t="str">
        <f t="shared" si="14"/>
        <v>202.0910</v>
      </c>
      <c r="I82" s="128"/>
      <c r="J82" s="128">
        <f>IF(A82="","",'CONSTRUCTION COST ESTIMATE'!BA82)</f>
        <v>0</v>
      </c>
      <c r="K82" s="128" t="str">
        <f t="shared" si="17"/>
        <v>Default</v>
      </c>
      <c r="L82" s="128" t="str">
        <f>IF(A82="","",'CONSTRUCTION COST ESTIMATE'!BB82)</f>
        <v>LF</v>
      </c>
      <c r="M82" s="128" t="str">
        <f t="shared" si="15"/>
        <v>Base Bid</v>
      </c>
      <c r="N82" s="124">
        <f>IF(A82="","",'CONSTRUCTION COST ESTIMATE'!BC82)</f>
        <v>0</v>
      </c>
      <c r="O82" s="124" t="str">
        <f t="shared" si="18"/>
        <v>N</v>
      </c>
      <c r="S82" s="124"/>
    </row>
    <row r="83" spans="1:19" hidden="1">
      <c r="A83" s="379">
        <f>IF('CONSTRUCTION COST ESTIMATE'!B83="","",'CONSTRUCTION COST ESTIMATE'!B83)</f>
        <v>202.09200000000001</v>
      </c>
      <c r="B83" s="128"/>
      <c r="C83" s="128" t="str">
        <f t="shared" si="13"/>
        <v>Item</v>
      </c>
      <c r="D83" s="128">
        <f t="shared" si="16"/>
        <v>1</v>
      </c>
      <c r="E83" s="128" t="str">
        <f>IF(A83="",'CONSTRUCTION COST ESTIMATE'!A83,"")</f>
        <v/>
      </c>
      <c r="F83" s="234" t="str">
        <f>IF(A83="","",'CONSTRUCTION COST ESTIMATE'!C83)</f>
        <v>REMOVE REINFORCED CONCRETE BOX (RCB) PLUG</v>
      </c>
      <c r="G83" s="234"/>
      <c r="H83" s="78" t="str">
        <f t="shared" si="14"/>
        <v>202.0920</v>
      </c>
      <c r="I83" s="128"/>
      <c r="J83" s="128">
        <f>IF(A83="","",'CONSTRUCTION COST ESTIMATE'!BA83)</f>
        <v>0</v>
      </c>
      <c r="K83" s="128" t="str">
        <f t="shared" si="17"/>
        <v>Default</v>
      </c>
      <c r="L83" s="128" t="str">
        <f>IF(A83="","",'CONSTRUCTION COST ESTIMATE'!BB83)</f>
        <v>EA</v>
      </c>
      <c r="M83" s="128" t="str">
        <f t="shared" si="15"/>
        <v>Base Bid</v>
      </c>
      <c r="N83" s="124">
        <f>IF(A83="","",'CONSTRUCTION COST ESTIMATE'!BC83)</f>
        <v>0</v>
      </c>
      <c r="O83" s="124" t="str">
        <f t="shared" si="18"/>
        <v>N</v>
      </c>
      <c r="S83" s="124"/>
    </row>
    <row r="84" spans="1:19" hidden="1">
      <c r="A84" s="379">
        <f>IF('CONSTRUCTION COST ESTIMATE'!B84="","",'CONSTRUCTION COST ESTIMATE'!B84)</f>
        <v>202.09299999999999</v>
      </c>
      <c r="B84" s="128"/>
      <c r="C84" s="128" t="str">
        <f t="shared" si="13"/>
        <v>Item</v>
      </c>
      <c r="D84" s="128">
        <f t="shared" si="16"/>
        <v>1</v>
      </c>
      <c r="E84" s="128" t="str">
        <f>IF(A84="",'CONSTRUCTION COST ESTIMATE'!A84,"")</f>
        <v/>
      </c>
      <c r="F84" s="234" t="str">
        <f>IF(A84="","",'CONSTRUCTION COST ESTIMATE'!C84)</f>
        <v>REMOVE REINFORCED CONCRETE BOX (RCB) STORM DRAIN</v>
      </c>
      <c r="G84" s="234"/>
      <c r="H84" s="78" t="str">
        <f t="shared" si="14"/>
        <v>202.0930</v>
      </c>
      <c r="I84" s="128"/>
      <c r="J84" s="128">
        <f>IF(A84="","",'CONSTRUCTION COST ESTIMATE'!BA84)</f>
        <v>0</v>
      </c>
      <c r="K84" s="128" t="str">
        <f t="shared" si="17"/>
        <v>Default</v>
      </c>
      <c r="L84" s="128" t="str">
        <f>IF(A84="","",'CONSTRUCTION COST ESTIMATE'!BB84)</f>
        <v>LF</v>
      </c>
      <c r="M84" s="128" t="str">
        <f t="shared" si="15"/>
        <v>Base Bid</v>
      </c>
      <c r="N84" s="124">
        <f>IF(A84="","",'CONSTRUCTION COST ESTIMATE'!BC84)</f>
        <v>0</v>
      </c>
      <c r="O84" s="124" t="str">
        <f t="shared" si="18"/>
        <v>N</v>
      </c>
      <c r="S84" s="124"/>
    </row>
    <row r="85" spans="1:19" hidden="1">
      <c r="A85" s="379">
        <f>IF('CONSTRUCTION COST ESTIMATE'!B85="","",'CONSTRUCTION COST ESTIMATE'!B85)</f>
        <v>202.09399999999999</v>
      </c>
      <c r="B85" s="128"/>
      <c r="C85" s="128" t="str">
        <f t="shared" si="13"/>
        <v>Item</v>
      </c>
      <c r="D85" s="128">
        <f t="shared" si="16"/>
        <v>1</v>
      </c>
      <c r="E85" s="128" t="str">
        <f>IF(A85="",'CONSTRUCTION COST ESTIMATE'!A85,"")</f>
        <v/>
      </c>
      <c r="F85" s="234" t="str">
        <f>IF(A85="","",'CONSTRUCTION COST ESTIMATE'!C85)</f>
        <v>REMOVE REINFORCED CONCRETE BOX (RCB) STRUCTURE</v>
      </c>
      <c r="G85" s="234"/>
      <c r="H85" s="78" t="str">
        <f t="shared" si="14"/>
        <v>202.0940</v>
      </c>
      <c r="I85" s="128"/>
      <c r="J85" s="128">
        <f>IF(A85="","",'CONSTRUCTION COST ESTIMATE'!BA85)</f>
        <v>0</v>
      </c>
      <c r="K85" s="128" t="str">
        <f t="shared" si="17"/>
        <v>Default</v>
      </c>
      <c r="L85" s="128" t="str">
        <f>IF(A85="","",'CONSTRUCTION COST ESTIMATE'!BB85)</f>
        <v>LS</v>
      </c>
      <c r="M85" s="128" t="str">
        <f t="shared" si="15"/>
        <v>Base Bid</v>
      </c>
      <c r="N85" s="124">
        <f>IF(A85="","",'CONSTRUCTION COST ESTIMATE'!BC85)</f>
        <v>0</v>
      </c>
      <c r="O85" s="124" t="str">
        <f t="shared" si="18"/>
        <v>N</v>
      </c>
      <c r="S85" s="124"/>
    </row>
    <row r="86" spans="1:19" hidden="1">
      <c r="A86" s="379">
        <f>IF('CONSTRUCTION COST ESTIMATE'!B86="","",'CONSTRUCTION COST ESTIMATE'!B86)</f>
        <v>202.095</v>
      </c>
      <c r="B86" s="128"/>
      <c r="C86" s="128" t="str">
        <f t="shared" si="13"/>
        <v>Item</v>
      </c>
      <c r="D86" s="128">
        <f t="shared" si="16"/>
        <v>1</v>
      </c>
      <c r="E86" s="128" t="str">
        <f>IF(A86="",'CONSTRUCTION COST ESTIMATE'!A86,"")</f>
        <v/>
      </c>
      <c r="F86" s="234" t="str">
        <f>IF(A86="","",'CONSTRUCTION COST ESTIMATE'!C86)</f>
        <v>REMOVE PORTION OF REINFORCED CONCRETE PIPE (RCP)</v>
      </c>
      <c r="G86" s="234"/>
      <c r="H86" s="78" t="str">
        <f t="shared" si="14"/>
        <v>202.0950</v>
      </c>
      <c r="I86" s="128"/>
      <c r="J86" s="128">
        <f>IF(A86="","",'CONSTRUCTION COST ESTIMATE'!BA86)</f>
        <v>0</v>
      </c>
      <c r="K86" s="128" t="str">
        <f t="shared" si="17"/>
        <v>Default</v>
      </c>
      <c r="L86" s="128" t="str">
        <f>IF(A86="","",'CONSTRUCTION COST ESTIMATE'!BB86)</f>
        <v>EA</v>
      </c>
      <c r="M86" s="128" t="str">
        <f t="shared" si="15"/>
        <v>Base Bid</v>
      </c>
      <c r="N86" s="124">
        <f>IF(A86="","",'CONSTRUCTION COST ESTIMATE'!BC86)</f>
        <v>0</v>
      </c>
      <c r="O86" s="124" t="str">
        <f t="shared" si="18"/>
        <v>N</v>
      </c>
      <c r="S86" s="124"/>
    </row>
    <row r="87" spans="1:19" hidden="1">
      <c r="A87" s="379">
        <f>IF('CONSTRUCTION COST ESTIMATE'!B87="","",'CONSTRUCTION COST ESTIMATE'!B87)</f>
        <v>202.096</v>
      </c>
      <c r="B87" s="128"/>
      <c r="C87" s="128" t="str">
        <f t="shared" si="13"/>
        <v>Item</v>
      </c>
      <c r="D87" s="128">
        <f t="shared" si="16"/>
        <v>1</v>
      </c>
      <c r="E87" s="128" t="str">
        <f>IF(A87="",'CONSTRUCTION COST ESTIMATE'!A87,"")</f>
        <v/>
      </c>
      <c r="F87" s="234" t="str">
        <f>IF(A87="","",'CONSTRUCTION COST ESTIMATE'!C87)</f>
        <v>REMOVE  REINFORCED CONCRETE PIPE (RCP) CULVERT</v>
      </c>
      <c r="G87" s="234"/>
      <c r="H87" s="78" t="str">
        <f t="shared" si="14"/>
        <v>202.0960</v>
      </c>
      <c r="I87" s="128"/>
      <c r="J87" s="128">
        <f>IF(A87="","",'CONSTRUCTION COST ESTIMATE'!BA87)</f>
        <v>0</v>
      </c>
      <c r="K87" s="128" t="str">
        <f t="shared" si="17"/>
        <v>Default</v>
      </c>
      <c r="L87" s="128" t="str">
        <f>IF(A87="","",'CONSTRUCTION COST ESTIMATE'!BB87)</f>
        <v>LF</v>
      </c>
      <c r="M87" s="128" t="str">
        <f t="shared" si="15"/>
        <v>Base Bid</v>
      </c>
      <c r="N87" s="124">
        <f>IF(A87="","",'CONSTRUCTION COST ESTIMATE'!BC87)</f>
        <v>0</v>
      </c>
      <c r="O87" s="124" t="str">
        <f t="shared" si="18"/>
        <v>N</v>
      </c>
      <c r="S87" s="124"/>
    </row>
    <row r="88" spans="1:19" hidden="1">
      <c r="A88" s="379">
        <f>IF('CONSTRUCTION COST ESTIMATE'!B88="","",'CONSTRUCTION COST ESTIMATE'!B88)</f>
        <v>202.09700000000001</v>
      </c>
      <c r="B88" s="128"/>
      <c r="C88" s="128" t="str">
        <f t="shared" si="13"/>
        <v>Item</v>
      </c>
      <c r="D88" s="128">
        <f t="shared" si="16"/>
        <v>1</v>
      </c>
      <c r="E88" s="128" t="str">
        <f>IF(A88="",'CONSTRUCTION COST ESTIMATE'!A88,"")</f>
        <v/>
      </c>
      <c r="F88" s="234" t="str">
        <f>IF(A88="","",'CONSTRUCTION COST ESTIMATE'!C88)</f>
        <v>REMOVE  REINFORCED CONCRETE PIPE (RCP) PLUG</v>
      </c>
      <c r="G88" s="234"/>
      <c r="H88" s="78" t="str">
        <f t="shared" si="14"/>
        <v>202.0970</v>
      </c>
      <c r="I88" s="128"/>
      <c r="J88" s="128">
        <f>IF(A88="","",'CONSTRUCTION COST ESTIMATE'!BA88)</f>
        <v>0</v>
      </c>
      <c r="K88" s="128" t="str">
        <f t="shared" si="17"/>
        <v>Default</v>
      </c>
      <c r="L88" s="128" t="str">
        <f>IF(A88="","",'CONSTRUCTION COST ESTIMATE'!BB88)</f>
        <v>EA</v>
      </c>
      <c r="M88" s="128" t="str">
        <f t="shared" si="15"/>
        <v>Base Bid</v>
      </c>
      <c r="N88" s="124">
        <f>IF(A88="","",'CONSTRUCTION COST ESTIMATE'!BC88)</f>
        <v>0</v>
      </c>
      <c r="O88" s="124" t="str">
        <f t="shared" si="18"/>
        <v>N</v>
      </c>
      <c r="S88" s="124"/>
    </row>
    <row r="89" spans="1:19" hidden="1">
      <c r="A89" s="379">
        <f>IF('CONSTRUCTION COST ESTIMATE'!B89="","",'CONSTRUCTION COST ESTIMATE'!B89)</f>
        <v>202.09800000000001</v>
      </c>
      <c r="B89" s="128"/>
      <c r="C89" s="128" t="str">
        <f t="shared" si="13"/>
        <v>Item</v>
      </c>
      <c r="D89" s="128">
        <f t="shared" si="16"/>
        <v>1</v>
      </c>
      <c r="E89" s="128" t="str">
        <f>IF(A89="",'CONSTRUCTION COST ESTIMATE'!A89,"")</f>
        <v/>
      </c>
      <c r="F89" s="234" t="str">
        <f>IF(A89="","",'CONSTRUCTION COST ESTIMATE'!C89)</f>
        <v>REMOVE  REINFORCED CONCRETE PIPE (RCP) STORM DRAIN</v>
      </c>
      <c r="G89" s="234"/>
      <c r="H89" s="78" t="str">
        <f t="shared" si="14"/>
        <v>202.0980</v>
      </c>
      <c r="I89" s="128"/>
      <c r="J89" s="128">
        <f>IF(A89="","",'CONSTRUCTION COST ESTIMATE'!BA89)</f>
        <v>0</v>
      </c>
      <c r="K89" s="128" t="str">
        <f t="shared" si="17"/>
        <v>Default</v>
      </c>
      <c r="L89" s="128" t="str">
        <f>IF(A89="","",'CONSTRUCTION COST ESTIMATE'!BB89)</f>
        <v>LF</v>
      </c>
      <c r="M89" s="128" t="str">
        <f t="shared" si="15"/>
        <v>Base Bid</v>
      </c>
      <c r="N89" s="124">
        <f>IF(A89="","",'CONSTRUCTION COST ESTIMATE'!BC89)</f>
        <v>0</v>
      </c>
      <c r="O89" s="124" t="str">
        <f t="shared" si="18"/>
        <v>N</v>
      </c>
      <c r="S89" s="124"/>
    </row>
    <row r="90" spans="1:19" hidden="1">
      <c r="A90" s="379">
        <f>IF('CONSTRUCTION COST ESTIMATE'!B90="","",'CONSTRUCTION COST ESTIMATE'!B90)</f>
        <v>202.09899999999999</v>
      </c>
      <c r="B90" s="128"/>
      <c r="C90" s="128" t="str">
        <f t="shared" si="13"/>
        <v>Item</v>
      </c>
      <c r="D90" s="128">
        <f t="shared" si="16"/>
        <v>1</v>
      </c>
      <c r="E90" s="128" t="str">
        <f>IF(A90="",'CONSTRUCTION COST ESTIMATE'!A90,"")</f>
        <v/>
      </c>
      <c r="F90" s="234" t="str">
        <f>IF(A90="","",'CONSTRUCTION COST ESTIMATE'!C90)</f>
        <v>ABANDON  REINFORCED CONCRETE PIPE (RCP) STORM DRAIN</v>
      </c>
      <c r="G90" s="234"/>
      <c r="H90" s="78" t="str">
        <f t="shared" si="14"/>
        <v>202.0990</v>
      </c>
      <c r="I90" s="128"/>
      <c r="J90" s="128">
        <f>IF(A90="","",'CONSTRUCTION COST ESTIMATE'!BA90)</f>
        <v>0</v>
      </c>
      <c r="K90" s="128" t="str">
        <f t="shared" si="17"/>
        <v>Default</v>
      </c>
      <c r="L90" s="128" t="str">
        <f>IF(A90="","",'CONSTRUCTION COST ESTIMATE'!BB90)</f>
        <v>LF</v>
      </c>
      <c r="M90" s="128" t="str">
        <f t="shared" si="15"/>
        <v>Base Bid</v>
      </c>
      <c r="N90" s="124">
        <f>IF(A90="","",'CONSTRUCTION COST ESTIMATE'!BC90)</f>
        <v>0</v>
      </c>
      <c r="O90" s="124" t="str">
        <f t="shared" si="18"/>
        <v>N</v>
      </c>
      <c r="S90" s="124"/>
    </row>
    <row r="91" spans="1:19" hidden="1">
      <c r="A91" s="379">
        <f>IF('CONSTRUCTION COST ESTIMATE'!B91="","",'CONSTRUCTION COST ESTIMATE'!B91)</f>
        <v>202.1</v>
      </c>
      <c r="B91" s="128"/>
      <c r="C91" s="128" t="str">
        <f t="shared" si="13"/>
        <v>Item</v>
      </c>
      <c r="D91" s="128">
        <f t="shared" si="16"/>
        <v>1</v>
      </c>
      <c r="E91" s="128" t="str">
        <f>IF(A91="",'CONSTRUCTION COST ESTIMATE'!A91,"")</f>
        <v/>
      </c>
      <c r="F91" s="234" t="str">
        <f>IF(A91="","",'CONSTRUCTION COST ESTIMATE'!C91)</f>
        <v>MORTAR AND SEAL  REINFORCED CONCRETE PIPE (RCP) STORM DRAIN</v>
      </c>
      <c r="G91" s="234"/>
      <c r="H91" s="78" t="str">
        <f t="shared" si="14"/>
        <v>202.1000</v>
      </c>
      <c r="I91" s="128"/>
      <c r="J91" s="128">
        <f>IF(A91="","",'CONSTRUCTION COST ESTIMATE'!BA91)</f>
        <v>0</v>
      </c>
      <c r="K91" s="128" t="str">
        <f t="shared" si="17"/>
        <v>Default</v>
      </c>
      <c r="L91" s="128" t="str">
        <f>IF(A91="","",'CONSTRUCTION COST ESTIMATE'!BB91)</f>
        <v>EA</v>
      </c>
      <c r="M91" s="128" t="str">
        <f t="shared" si="15"/>
        <v>Base Bid</v>
      </c>
      <c r="N91" s="124">
        <f>IF(A91="","",'CONSTRUCTION COST ESTIMATE'!BC91)</f>
        <v>0</v>
      </c>
      <c r="O91" s="124" t="str">
        <f t="shared" si="18"/>
        <v>N</v>
      </c>
      <c r="S91" s="124"/>
    </row>
    <row r="92" spans="1:19" hidden="1">
      <c r="A92" s="379">
        <f>IF('CONSTRUCTION COST ESTIMATE'!B92="","",'CONSTRUCTION COST ESTIMATE'!B92)</f>
        <v>202.101</v>
      </c>
      <c r="B92" s="128"/>
      <c r="C92" s="128" t="str">
        <f t="shared" si="13"/>
        <v>Item</v>
      </c>
      <c r="D92" s="128">
        <f t="shared" si="16"/>
        <v>1</v>
      </c>
      <c r="E92" s="128" t="str">
        <f>IF(A92="",'CONSTRUCTION COST ESTIMATE'!A92,"")</f>
        <v/>
      </c>
      <c r="F92" s="234" t="str">
        <f>IF(A92="","",'CONSTRUCTION COST ESTIMATE'!C92)</f>
        <v>REMOVE STORM DRAIN MANHOLE</v>
      </c>
      <c r="G92" s="234"/>
      <c r="H92" s="78" t="str">
        <f t="shared" si="14"/>
        <v>202.1010</v>
      </c>
      <c r="I92" s="128"/>
      <c r="J92" s="128">
        <f>IF(A92="","",'CONSTRUCTION COST ESTIMATE'!BA92)</f>
        <v>0</v>
      </c>
      <c r="K92" s="128" t="str">
        <f t="shared" si="17"/>
        <v>Default</v>
      </c>
      <c r="L92" s="128" t="str">
        <f>IF(A92="","",'CONSTRUCTION COST ESTIMATE'!BB92)</f>
        <v>EA</v>
      </c>
      <c r="M92" s="128" t="str">
        <f t="shared" si="15"/>
        <v>Base Bid</v>
      </c>
      <c r="N92" s="124">
        <f>IF(A92="","",'CONSTRUCTION COST ESTIMATE'!BC92)</f>
        <v>0</v>
      </c>
      <c r="O92" s="124" t="str">
        <f t="shared" si="18"/>
        <v>N</v>
      </c>
      <c r="S92" s="124"/>
    </row>
    <row r="93" spans="1:19" hidden="1">
      <c r="A93" s="379">
        <f>IF('CONSTRUCTION COST ESTIMATE'!B93="","",'CONSTRUCTION COST ESTIMATE'!B93)</f>
        <v>202.102</v>
      </c>
      <c r="B93" s="128"/>
      <c r="C93" s="128" t="str">
        <f t="shared" si="13"/>
        <v>Item</v>
      </c>
      <c r="D93" s="128">
        <f t="shared" si="16"/>
        <v>1</v>
      </c>
      <c r="E93" s="128" t="str">
        <f>IF(A93="",'CONSTRUCTION COST ESTIMATE'!A93,"")</f>
        <v/>
      </c>
      <c r="F93" s="234" t="str">
        <f>IF(A93="","",'CONSTRUCTION COST ESTIMATE'!C93)</f>
        <v>ABANDON STORM DRAIN MANHOLE</v>
      </c>
      <c r="G93" s="234"/>
      <c r="H93" s="78" t="str">
        <f t="shared" si="14"/>
        <v>202.1020</v>
      </c>
      <c r="I93" s="128"/>
      <c r="J93" s="128">
        <f>IF(A93="","",'CONSTRUCTION COST ESTIMATE'!BA93)</f>
        <v>0</v>
      </c>
      <c r="K93" s="128" t="str">
        <f t="shared" si="17"/>
        <v>Default</v>
      </c>
      <c r="L93" s="128" t="str">
        <f>IF(A93="","",'CONSTRUCTION COST ESTIMATE'!BB93)</f>
        <v>EA</v>
      </c>
      <c r="M93" s="128" t="str">
        <f t="shared" si="15"/>
        <v>Base Bid</v>
      </c>
      <c r="N93" s="124">
        <f>IF(A93="","",'CONSTRUCTION COST ESTIMATE'!BC93)</f>
        <v>0</v>
      </c>
      <c r="O93" s="124" t="str">
        <f t="shared" si="18"/>
        <v>N</v>
      </c>
      <c r="S93" s="124"/>
    </row>
    <row r="94" spans="1:19" hidden="1">
      <c r="A94" s="379">
        <f>IF('CONSTRUCTION COST ESTIMATE'!B94="","",'CONSTRUCTION COST ESTIMATE'!B94)</f>
        <v>202.10300000000001</v>
      </c>
      <c r="B94" s="128"/>
      <c r="C94" s="128" t="str">
        <f t="shared" si="13"/>
        <v>Item</v>
      </c>
      <c r="D94" s="128">
        <f t="shared" si="16"/>
        <v>1</v>
      </c>
      <c r="E94" s="128" t="str">
        <f>IF(A94="",'CONSTRUCTION COST ESTIMATE'!A94,"")</f>
        <v/>
      </c>
      <c r="F94" s="234" t="str">
        <f>IF(A94="","",'CONSTRUCTION COST ESTIMATE'!C94)</f>
        <v>REMOVE  REINFORCED CONCRETE JUNCTION STRUCTURE</v>
      </c>
      <c r="G94" s="234"/>
      <c r="H94" s="78" t="str">
        <f t="shared" si="14"/>
        <v>202.1030</v>
      </c>
      <c r="I94" s="128"/>
      <c r="J94" s="128">
        <f>IF(A94="","",'CONSTRUCTION COST ESTIMATE'!BA94)</f>
        <v>0</v>
      </c>
      <c r="K94" s="128" t="str">
        <f t="shared" si="17"/>
        <v>Default</v>
      </c>
      <c r="L94" s="128" t="str">
        <f>IF(A94="","",'CONSTRUCTION COST ESTIMATE'!BB94)</f>
        <v>LS</v>
      </c>
      <c r="M94" s="128" t="str">
        <f t="shared" si="15"/>
        <v>Base Bid</v>
      </c>
      <c r="N94" s="124">
        <f>IF(A94="","",'CONSTRUCTION COST ESTIMATE'!BC94)</f>
        <v>0</v>
      </c>
      <c r="O94" s="124" t="str">
        <f t="shared" si="18"/>
        <v>N</v>
      </c>
      <c r="S94" s="124"/>
    </row>
    <row r="95" spans="1:19" hidden="1">
      <c r="A95" s="379">
        <f>IF('CONSTRUCTION COST ESTIMATE'!B95="","",'CONSTRUCTION COST ESTIMATE'!B95)</f>
        <v>202.10400000000001</v>
      </c>
      <c r="B95" s="128"/>
      <c r="C95" s="128" t="str">
        <f t="shared" si="13"/>
        <v>Item</v>
      </c>
      <c r="D95" s="128">
        <f t="shared" si="16"/>
        <v>1</v>
      </c>
      <c r="E95" s="128" t="str">
        <f>IF(A95="",'CONSTRUCTION COST ESTIMATE'!A95,"")</f>
        <v/>
      </c>
      <c r="F95" s="234" t="str">
        <f>IF(A95="","",'CONSTRUCTION COST ESTIMATE'!C95)</f>
        <v>REMOVE HEADWALL</v>
      </c>
      <c r="G95" s="234"/>
      <c r="H95" s="78" t="str">
        <f t="shared" si="14"/>
        <v>202.1040</v>
      </c>
      <c r="I95" s="128"/>
      <c r="J95" s="128">
        <f>IF(A95="","",'CONSTRUCTION COST ESTIMATE'!BA95)</f>
        <v>0</v>
      </c>
      <c r="K95" s="128" t="str">
        <f t="shared" si="17"/>
        <v>Default</v>
      </c>
      <c r="L95" s="128" t="str">
        <f>IF(A95="","",'CONSTRUCTION COST ESTIMATE'!BB95)</f>
        <v>EA</v>
      </c>
      <c r="M95" s="128" t="str">
        <f t="shared" si="15"/>
        <v>Base Bid</v>
      </c>
      <c r="N95" s="124">
        <f>IF(A95="","",'CONSTRUCTION COST ESTIMATE'!BC95)</f>
        <v>0</v>
      </c>
      <c r="O95" s="124" t="str">
        <f t="shared" si="18"/>
        <v>N</v>
      </c>
      <c r="S95" s="124"/>
    </row>
    <row r="96" spans="1:19" hidden="1">
      <c r="A96" s="379">
        <f>IF('CONSTRUCTION COST ESTIMATE'!B96="","",'CONSTRUCTION COST ESTIMATE'!B96)</f>
        <v>202.10499999999999</v>
      </c>
      <c r="B96" s="128"/>
      <c r="C96" s="128" t="str">
        <f t="shared" si="13"/>
        <v>Item</v>
      </c>
      <c r="D96" s="128">
        <f t="shared" si="16"/>
        <v>1</v>
      </c>
      <c r="E96" s="128" t="str">
        <f>IF(A96="",'CONSTRUCTION COST ESTIMATE'!A96,"")</f>
        <v/>
      </c>
      <c r="F96" s="234" t="str">
        <f>IF(A96="","",'CONSTRUCTION COST ESTIMATE'!C96)</f>
        <v>REMOVE RETAINING WALL</v>
      </c>
      <c r="G96" s="234"/>
      <c r="H96" s="78" t="str">
        <f t="shared" si="14"/>
        <v>202.1050</v>
      </c>
      <c r="I96" s="128"/>
      <c r="J96" s="128">
        <f>IF(A96="","",'CONSTRUCTION COST ESTIMATE'!BA96)</f>
        <v>0</v>
      </c>
      <c r="K96" s="128" t="str">
        <f t="shared" si="17"/>
        <v>Default</v>
      </c>
      <c r="L96" s="128" t="str">
        <f>IF(A96="","",'CONSTRUCTION COST ESTIMATE'!BB96)</f>
        <v>LF</v>
      </c>
      <c r="M96" s="128" t="str">
        <f t="shared" si="15"/>
        <v>Base Bid</v>
      </c>
      <c r="N96" s="124">
        <f>IF(A96="","",'CONSTRUCTION COST ESTIMATE'!BC96)</f>
        <v>0</v>
      </c>
      <c r="O96" s="124" t="str">
        <f t="shared" si="18"/>
        <v>N</v>
      </c>
      <c r="S96" s="124"/>
    </row>
    <row r="97" spans="1:19" hidden="1">
      <c r="A97" s="379">
        <f>IF('CONSTRUCTION COST ESTIMATE'!B97="","",'CONSTRUCTION COST ESTIMATE'!B97)</f>
        <v>202.10599999999999</v>
      </c>
      <c r="B97" s="128"/>
      <c r="C97" s="128" t="str">
        <f t="shared" si="13"/>
        <v>Item</v>
      </c>
      <c r="D97" s="128">
        <f t="shared" si="16"/>
        <v>1</v>
      </c>
      <c r="E97" s="128" t="str">
        <f>IF(A97="",'CONSTRUCTION COST ESTIMATE'!A97,"")</f>
        <v/>
      </c>
      <c r="F97" s="234" t="str">
        <f>IF(A97="","",'CONSTRUCTION COST ESTIMATE'!C97)</f>
        <v>REMOVE RETAINING WALL</v>
      </c>
      <c r="G97" s="234"/>
      <c r="H97" s="78" t="str">
        <f t="shared" si="14"/>
        <v>202.1060</v>
      </c>
      <c r="I97" s="128"/>
      <c r="J97" s="128">
        <f>IF(A97="","",'CONSTRUCTION COST ESTIMATE'!BA97)</f>
        <v>0</v>
      </c>
      <c r="K97" s="128" t="str">
        <f t="shared" si="17"/>
        <v>Default</v>
      </c>
      <c r="L97" s="128" t="str">
        <f>IF(A97="","",'CONSTRUCTION COST ESTIMATE'!BB97)</f>
        <v>LS</v>
      </c>
      <c r="M97" s="128" t="str">
        <f t="shared" si="15"/>
        <v>Base Bid</v>
      </c>
      <c r="N97" s="124">
        <f>IF(A97="","",'CONSTRUCTION COST ESTIMATE'!BC97)</f>
        <v>0</v>
      </c>
      <c r="O97" s="124" t="str">
        <f t="shared" si="18"/>
        <v>N</v>
      </c>
      <c r="S97" s="124"/>
    </row>
    <row r="98" spans="1:19" hidden="1">
      <c r="A98" s="379">
        <f>IF('CONSTRUCTION COST ESTIMATE'!B98="","",'CONSTRUCTION COST ESTIMATE'!B98)</f>
        <v>202.107</v>
      </c>
      <c r="B98" s="128"/>
      <c r="C98" s="128" t="str">
        <f t="shared" si="13"/>
        <v>Item</v>
      </c>
      <c r="D98" s="128">
        <f t="shared" si="16"/>
        <v>1</v>
      </c>
      <c r="E98" s="128" t="str">
        <f>IF(A98="",'CONSTRUCTION COST ESTIMATE'!A98,"")</f>
        <v/>
      </c>
      <c r="F98" s="234" t="str">
        <f>IF(A98="","",'CONSTRUCTION COST ESTIMATE'!C98)</f>
        <v>REMOVE AND SALVAGE RETAINING WALL</v>
      </c>
      <c r="G98" s="234"/>
      <c r="H98" s="78" t="str">
        <f t="shared" si="14"/>
        <v>202.1070</v>
      </c>
      <c r="I98" s="128"/>
      <c r="J98" s="128">
        <f>IF(A98="","",'CONSTRUCTION COST ESTIMATE'!BA98)</f>
        <v>0</v>
      </c>
      <c r="K98" s="128" t="str">
        <f t="shared" si="17"/>
        <v>Default</v>
      </c>
      <c r="L98" s="128" t="str">
        <f>IF(A98="","",'CONSTRUCTION COST ESTIMATE'!BB98)</f>
        <v>LF</v>
      </c>
      <c r="M98" s="128" t="str">
        <f t="shared" si="15"/>
        <v>Base Bid</v>
      </c>
      <c r="N98" s="124">
        <f>IF(A98="","",'CONSTRUCTION COST ESTIMATE'!BC98)</f>
        <v>0</v>
      </c>
      <c r="O98" s="124" t="str">
        <f t="shared" si="18"/>
        <v>N</v>
      </c>
      <c r="S98" s="124"/>
    </row>
    <row r="99" spans="1:19" hidden="1">
      <c r="A99" s="379">
        <f>IF('CONSTRUCTION COST ESTIMATE'!B99="","",'CONSTRUCTION COST ESTIMATE'!B99)</f>
        <v>202.108</v>
      </c>
      <c r="B99" s="128"/>
      <c r="C99" s="128" t="str">
        <f t="shared" si="13"/>
        <v>Item</v>
      </c>
      <c r="D99" s="128">
        <f t="shared" si="16"/>
        <v>1</v>
      </c>
      <c r="E99" s="128" t="str">
        <f>IF(A99="",'CONSTRUCTION COST ESTIMATE'!A99,"")</f>
        <v/>
      </c>
      <c r="F99" s="234" t="str">
        <f>IF(A99="","",'CONSTRUCTION COST ESTIMATE'!C99)</f>
        <v>REMOVE AND SALVAGE RETAINING WALL</v>
      </c>
      <c r="G99" s="234"/>
      <c r="H99" s="78" t="str">
        <f t="shared" si="14"/>
        <v>202.1080</v>
      </c>
      <c r="I99" s="128"/>
      <c r="J99" s="128">
        <f>IF(A99="","",'CONSTRUCTION COST ESTIMATE'!BA99)</f>
        <v>0</v>
      </c>
      <c r="K99" s="128" t="str">
        <f t="shared" si="17"/>
        <v>Default</v>
      </c>
      <c r="L99" s="128" t="str">
        <f>IF(A99="","",'CONSTRUCTION COST ESTIMATE'!BB99)</f>
        <v>LS</v>
      </c>
      <c r="M99" s="128" t="str">
        <f t="shared" si="15"/>
        <v>Base Bid</v>
      </c>
      <c r="N99" s="124">
        <f>IF(A99="","",'CONSTRUCTION COST ESTIMATE'!BC99)</f>
        <v>0</v>
      </c>
      <c r="O99" s="124" t="str">
        <f t="shared" si="18"/>
        <v>N</v>
      </c>
      <c r="S99" s="124"/>
    </row>
    <row r="100" spans="1:19" hidden="1">
      <c r="A100" s="379">
        <f>IF('CONSTRUCTION COST ESTIMATE'!B100="","",'CONSTRUCTION COST ESTIMATE'!B100)</f>
        <v>202.10900000000001</v>
      </c>
      <c r="B100" s="128"/>
      <c r="C100" s="128" t="str">
        <f t="shared" si="13"/>
        <v>Item</v>
      </c>
      <c r="D100" s="128">
        <f t="shared" si="16"/>
        <v>1</v>
      </c>
      <c r="E100" s="128" t="str">
        <f>IF(A100="",'CONSTRUCTION COST ESTIMATE'!A100,"")</f>
        <v/>
      </c>
      <c r="F100" s="234" t="str">
        <f>IF(A100="","",'CONSTRUCTION COST ESTIMATE'!C100)</f>
        <v>REMOVE AND REPLACE RETAINING WALL</v>
      </c>
      <c r="G100" s="234"/>
      <c r="H100" s="78" t="str">
        <f t="shared" si="14"/>
        <v>202.1090</v>
      </c>
      <c r="I100" s="128"/>
      <c r="J100" s="128">
        <f>IF(A100="","",'CONSTRUCTION COST ESTIMATE'!BA100)</f>
        <v>0</v>
      </c>
      <c r="K100" s="128" t="str">
        <f t="shared" si="17"/>
        <v>Default</v>
      </c>
      <c r="L100" s="128" t="str">
        <f>IF(A100="","",'CONSTRUCTION COST ESTIMATE'!BB100)</f>
        <v>LF</v>
      </c>
      <c r="M100" s="128" t="str">
        <f t="shared" si="15"/>
        <v>Base Bid</v>
      </c>
      <c r="N100" s="124">
        <f>IF(A100="","",'CONSTRUCTION COST ESTIMATE'!BC100)</f>
        <v>0</v>
      </c>
      <c r="O100" s="124" t="str">
        <f t="shared" si="18"/>
        <v>N</v>
      </c>
      <c r="S100" s="124"/>
    </row>
    <row r="101" spans="1:19" hidden="1">
      <c r="A101" s="379">
        <f>IF('CONSTRUCTION COST ESTIMATE'!B101="","",'CONSTRUCTION COST ESTIMATE'!B101)</f>
        <v>202.11</v>
      </c>
      <c r="B101" s="128"/>
      <c r="C101" s="128" t="str">
        <f t="shared" si="13"/>
        <v>Item</v>
      </c>
      <c r="D101" s="128">
        <f t="shared" si="16"/>
        <v>1</v>
      </c>
      <c r="E101" s="128" t="str">
        <f>IF(A101="",'CONSTRUCTION COST ESTIMATE'!A101,"")</f>
        <v/>
      </c>
      <c r="F101" s="234" t="str">
        <f>IF(A101="","",'CONSTRUCTION COST ESTIMATE'!C101)</f>
        <v>REMOVE AND REPLACE RETAINING WALL</v>
      </c>
      <c r="G101" s="234"/>
      <c r="H101" s="78" t="str">
        <f t="shared" si="14"/>
        <v>202.1100</v>
      </c>
      <c r="I101" s="128"/>
      <c r="J101" s="128">
        <f>IF(A101="","",'CONSTRUCTION COST ESTIMATE'!BA101)</f>
        <v>0</v>
      </c>
      <c r="K101" s="128" t="str">
        <f t="shared" si="17"/>
        <v>Default</v>
      </c>
      <c r="L101" s="128" t="str">
        <f>IF(A101="","",'CONSTRUCTION COST ESTIMATE'!BB101)</f>
        <v>LS</v>
      </c>
      <c r="M101" s="128" t="str">
        <f t="shared" si="15"/>
        <v>Base Bid</v>
      </c>
      <c r="N101" s="124">
        <f>IF(A101="","",'CONSTRUCTION COST ESTIMATE'!BC101)</f>
        <v>0</v>
      </c>
      <c r="O101" s="124" t="str">
        <f t="shared" si="18"/>
        <v>N</v>
      </c>
      <c r="S101" s="124"/>
    </row>
    <row r="102" spans="1:19" hidden="1">
      <c r="A102" s="379">
        <f>IF('CONSTRUCTION COST ESTIMATE'!B102="","",'CONSTRUCTION COST ESTIMATE'!B102)</f>
        <v>202.12</v>
      </c>
      <c r="B102" s="128"/>
      <c r="C102" s="128" t="str">
        <f t="shared" si="13"/>
        <v>Item</v>
      </c>
      <c r="D102" s="128">
        <f t="shared" si="16"/>
        <v>1</v>
      </c>
      <c r="E102" s="128" t="str">
        <f>IF(A102="",'CONSTRUCTION COST ESTIMATE'!A102,"")</f>
        <v/>
      </c>
      <c r="F102" s="234" t="str">
        <f>IF(A102="","",'CONSTRUCTION COST ESTIMATE'!C102)</f>
        <v>REMOVE SANITARY SEWER</v>
      </c>
      <c r="G102" s="234"/>
      <c r="H102" s="78" t="str">
        <f t="shared" si="14"/>
        <v>202.1200</v>
      </c>
      <c r="I102" s="128"/>
      <c r="J102" s="128">
        <f>IF(A102="","",'CONSTRUCTION COST ESTIMATE'!BA102)</f>
        <v>0</v>
      </c>
      <c r="K102" s="128" t="str">
        <f t="shared" si="17"/>
        <v>Default</v>
      </c>
      <c r="L102" s="128" t="str">
        <f>IF(A102="","",'CONSTRUCTION COST ESTIMATE'!BB102)</f>
        <v>LF</v>
      </c>
      <c r="M102" s="128" t="str">
        <f t="shared" si="15"/>
        <v>Base Bid</v>
      </c>
      <c r="N102" s="124">
        <f>IF(A102="","",'CONSTRUCTION COST ESTIMATE'!BC102)</f>
        <v>0</v>
      </c>
      <c r="O102" s="124" t="str">
        <f t="shared" si="18"/>
        <v>N</v>
      </c>
      <c r="S102" s="124"/>
    </row>
    <row r="103" spans="1:19" hidden="1">
      <c r="A103" s="379">
        <f>IF('CONSTRUCTION COST ESTIMATE'!B103="","",'CONSTRUCTION COST ESTIMATE'!B103)</f>
        <v>202.12100000000001</v>
      </c>
      <c r="B103" s="128"/>
      <c r="C103" s="128" t="str">
        <f t="shared" si="13"/>
        <v>Item</v>
      </c>
      <c r="D103" s="128">
        <f t="shared" si="16"/>
        <v>1</v>
      </c>
      <c r="E103" s="128" t="str">
        <f>IF(A103="",'CONSTRUCTION COST ESTIMATE'!A103,"")</f>
        <v/>
      </c>
      <c r="F103" s="234" t="str">
        <f>IF(A103="","",'CONSTRUCTION COST ESTIMATE'!C103)</f>
        <v>ABANDON SANITARY SEWER</v>
      </c>
      <c r="G103" s="234"/>
      <c r="H103" s="78" t="str">
        <f t="shared" si="14"/>
        <v>202.1210</v>
      </c>
      <c r="I103" s="128"/>
      <c r="J103" s="128">
        <f>IF(A103="","",'CONSTRUCTION COST ESTIMATE'!BA103)</f>
        <v>0</v>
      </c>
      <c r="K103" s="128" t="str">
        <f t="shared" si="17"/>
        <v>Default</v>
      </c>
      <c r="L103" s="128" t="str">
        <f>IF(A103="","",'CONSTRUCTION COST ESTIMATE'!BB103)</f>
        <v>LF</v>
      </c>
      <c r="M103" s="128" t="str">
        <f t="shared" si="15"/>
        <v>Base Bid</v>
      </c>
      <c r="N103" s="124">
        <f>IF(A103="","",'CONSTRUCTION COST ESTIMATE'!BC103)</f>
        <v>0</v>
      </c>
      <c r="O103" s="124" t="str">
        <f t="shared" si="18"/>
        <v>N</v>
      </c>
      <c r="S103" s="124"/>
    </row>
    <row r="104" spans="1:19" hidden="1">
      <c r="A104" s="379">
        <f>IF('CONSTRUCTION COST ESTIMATE'!B104="","",'CONSTRUCTION COST ESTIMATE'!B104)</f>
        <v>202.12200000000001</v>
      </c>
      <c r="B104" s="128"/>
      <c r="C104" s="128" t="str">
        <f t="shared" si="13"/>
        <v>Item</v>
      </c>
      <c r="D104" s="128">
        <f t="shared" si="16"/>
        <v>1</v>
      </c>
      <c r="E104" s="128" t="str">
        <f>IF(A104="",'CONSTRUCTION COST ESTIMATE'!A104,"")</f>
        <v/>
      </c>
      <c r="F104" s="234" t="str">
        <f>IF(A104="","",'CONSTRUCTION COST ESTIMATE'!C104)</f>
        <v>MORTAR AND SEAL  SANITARY SEWER MAIN CONNECTION</v>
      </c>
      <c r="G104" s="234"/>
      <c r="H104" s="78" t="str">
        <f t="shared" si="14"/>
        <v>202.1220</v>
      </c>
      <c r="I104" s="128"/>
      <c r="J104" s="128">
        <f>IF(A104="","",'CONSTRUCTION COST ESTIMATE'!BA104)</f>
        <v>0</v>
      </c>
      <c r="K104" s="128" t="str">
        <f t="shared" si="17"/>
        <v>Default</v>
      </c>
      <c r="L104" s="128" t="str">
        <f>IF(A104="","",'CONSTRUCTION COST ESTIMATE'!BB104)</f>
        <v>EA</v>
      </c>
      <c r="M104" s="128" t="str">
        <f t="shared" si="15"/>
        <v>Base Bid</v>
      </c>
      <c r="N104" s="124">
        <f>IF(A104="","",'CONSTRUCTION COST ESTIMATE'!BC104)</f>
        <v>0</v>
      </c>
      <c r="O104" s="124" t="str">
        <f t="shared" si="18"/>
        <v>N</v>
      </c>
      <c r="S104" s="124"/>
    </row>
    <row r="105" spans="1:19" hidden="1">
      <c r="A105" s="379">
        <f>IF('CONSTRUCTION COST ESTIMATE'!B105="","",'CONSTRUCTION COST ESTIMATE'!B105)</f>
        <v>202.12299999999999</v>
      </c>
      <c r="B105" s="128"/>
      <c r="C105" s="128" t="str">
        <f t="shared" si="13"/>
        <v>Item</v>
      </c>
      <c r="D105" s="128">
        <f t="shared" si="16"/>
        <v>1</v>
      </c>
      <c r="E105" s="128" t="str">
        <f>IF(A105="",'CONSTRUCTION COST ESTIMATE'!A105,"")</f>
        <v/>
      </c>
      <c r="F105" s="234" t="str">
        <f>IF(A105="","",'CONSTRUCTION COST ESTIMATE'!C105)</f>
        <v>REMOVE SANITARY SEWER MANHOLE</v>
      </c>
      <c r="G105" s="234"/>
      <c r="H105" s="78" t="str">
        <f t="shared" si="14"/>
        <v>202.1230</v>
      </c>
      <c r="I105" s="128"/>
      <c r="J105" s="128">
        <f>IF(A105="","",'CONSTRUCTION COST ESTIMATE'!BA105)</f>
        <v>0</v>
      </c>
      <c r="K105" s="128" t="str">
        <f t="shared" si="17"/>
        <v>Default</v>
      </c>
      <c r="L105" s="128" t="str">
        <f>IF(A105="","",'CONSTRUCTION COST ESTIMATE'!BB105)</f>
        <v>EA</v>
      </c>
      <c r="M105" s="128" t="str">
        <f t="shared" si="15"/>
        <v>Base Bid</v>
      </c>
      <c r="N105" s="124">
        <f>IF(A105="","",'CONSTRUCTION COST ESTIMATE'!BC105)</f>
        <v>0</v>
      </c>
      <c r="O105" s="124" t="str">
        <f t="shared" si="18"/>
        <v>N</v>
      </c>
      <c r="S105" s="124"/>
    </row>
    <row r="106" spans="1:19" hidden="1">
      <c r="A106" s="379">
        <f>IF('CONSTRUCTION COST ESTIMATE'!B106="","",'CONSTRUCTION COST ESTIMATE'!B106)</f>
        <v>202.124</v>
      </c>
      <c r="B106" s="128"/>
      <c r="C106" s="128" t="str">
        <f t="shared" si="13"/>
        <v>Item</v>
      </c>
      <c r="D106" s="128">
        <f t="shared" si="16"/>
        <v>1</v>
      </c>
      <c r="E106" s="128" t="str">
        <f>IF(A106="",'CONSTRUCTION COST ESTIMATE'!A106,"")</f>
        <v/>
      </c>
      <c r="F106" s="234" t="str">
        <f>IF(A106="","",'CONSTRUCTION COST ESTIMATE'!C106)</f>
        <v>ABANDON SANITARY SEWER MANHOLE</v>
      </c>
      <c r="G106" s="234"/>
      <c r="H106" s="78" t="str">
        <f t="shared" si="14"/>
        <v>202.1240</v>
      </c>
      <c r="I106" s="128"/>
      <c r="J106" s="128">
        <f>IF(A106="","",'CONSTRUCTION COST ESTIMATE'!BA106)</f>
        <v>0</v>
      </c>
      <c r="K106" s="128" t="str">
        <f t="shared" si="17"/>
        <v>Default</v>
      </c>
      <c r="L106" s="128" t="str">
        <f>IF(A106="","",'CONSTRUCTION COST ESTIMATE'!BB106)</f>
        <v>EA</v>
      </c>
      <c r="M106" s="128" t="str">
        <f t="shared" si="15"/>
        <v>Base Bid</v>
      </c>
      <c r="N106" s="124">
        <f>IF(A106="","",'CONSTRUCTION COST ESTIMATE'!BC106)</f>
        <v>0</v>
      </c>
      <c r="O106" s="124" t="str">
        <f t="shared" si="18"/>
        <v>N</v>
      </c>
      <c r="S106" s="124"/>
    </row>
    <row r="107" spans="1:19" hidden="1">
      <c r="A107" s="379">
        <f>IF('CONSTRUCTION COST ESTIMATE'!B107="","",'CONSTRUCTION COST ESTIMATE'!B107)</f>
        <v>202.14</v>
      </c>
      <c r="B107" s="128"/>
      <c r="C107" s="128" t="str">
        <f t="shared" si="13"/>
        <v>Item</v>
      </c>
      <c r="D107" s="128">
        <f t="shared" si="16"/>
        <v>1</v>
      </c>
      <c r="E107" s="128" t="str">
        <f>IF(A107="",'CONSTRUCTION COST ESTIMATE'!A107,"")</f>
        <v/>
      </c>
      <c r="F107" s="234" t="str">
        <f>IF(A107="","",'CONSTRUCTION COST ESTIMATE'!C107)</f>
        <v>REMOVE WATER MAIN</v>
      </c>
      <c r="G107" s="234"/>
      <c r="H107" s="78" t="str">
        <f t="shared" si="14"/>
        <v>202.1400</v>
      </c>
      <c r="I107" s="128"/>
      <c r="J107" s="128">
        <f>IF(A107="","",'CONSTRUCTION COST ESTIMATE'!BA107)</f>
        <v>0</v>
      </c>
      <c r="K107" s="128" t="str">
        <f t="shared" si="17"/>
        <v>Default</v>
      </c>
      <c r="L107" s="128" t="str">
        <f>IF(A107="","",'CONSTRUCTION COST ESTIMATE'!BB107)</f>
        <v>LF</v>
      </c>
      <c r="M107" s="128" t="str">
        <f t="shared" si="15"/>
        <v>Base Bid</v>
      </c>
      <c r="N107" s="124">
        <f>IF(A107="","",'CONSTRUCTION COST ESTIMATE'!BC107)</f>
        <v>0</v>
      </c>
      <c r="O107" s="124" t="str">
        <f t="shared" si="18"/>
        <v>N</v>
      </c>
      <c r="S107" s="124"/>
    </row>
    <row r="108" spans="1:19" hidden="1">
      <c r="A108" s="379">
        <f>IF('CONSTRUCTION COST ESTIMATE'!B108="","",'CONSTRUCTION COST ESTIMATE'!B108)</f>
        <v>202.14099999999999</v>
      </c>
      <c r="B108" s="128"/>
      <c r="C108" s="128" t="str">
        <f t="shared" si="13"/>
        <v>Item</v>
      </c>
      <c r="D108" s="128">
        <f t="shared" si="16"/>
        <v>1</v>
      </c>
      <c r="E108" s="128" t="str">
        <f>IF(A108="",'CONSTRUCTION COST ESTIMATE'!A108,"")</f>
        <v/>
      </c>
      <c r="F108" s="234" t="str">
        <f>IF(A108="","",'CONSTRUCTION COST ESTIMATE'!C108)</f>
        <v>ABANDON WATER MAIN</v>
      </c>
      <c r="G108" s="234"/>
      <c r="H108" s="78" t="str">
        <f t="shared" si="14"/>
        <v>202.1410</v>
      </c>
      <c r="I108" s="128"/>
      <c r="J108" s="128">
        <f>IF(A108="","",'CONSTRUCTION COST ESTIMATE'!BA108)</f>
        <v>0</v>
      </c>
      <c r="K108" s="128" t="str">
        <f t="shared" si="17"/>
        <v>Default</v>
      </c>
      <c r="L108" s="128" t="str">
        <f>IF(A108="","",'CONSTRUCTION COST ESTIMATE'!BB108)</f>
        <v>LF</v>
      </c>
      <c r="M108" s="128" t="str">
        <f t="shared" si="15"/>
        <v>Base Bid</v>
      </c>
      <c r="N108" s="124">
        <f>IF(A108="","",'CONSTRUCTION COST ESTIMATE'!BC108)</f>
        <v>0</v>
      </c>
      <c r="O108" s="124" t="str">
        <f t="shared" si="18"/>
        <v>N</v>
      </c>
      <c r="S108" s="124"/>
    </row>
    <row r="109" spans="1:19" hidden="1">
      <c r="A109" s="379">
        <f>IF('CONSTRUCTION COST ESTIMATE'!B109="","",'CONSTRUCTION COST ESTIMATE'!B109)</f>
        <v>202.142</v>
      </c>
      <c r="B109" s="128"/>
      <c r="C109" s="128" t="str">
        <f t="shared" si="13"/>
        <v>Item</v>
      </c>
      <c r="D109" s="128">
        <f t="shared" si="16"/>
        <v>1</v>
      </c>
      <c r="E109" s="128" t="str">
        <f>IF(A109="",'CONSTRUCTION COST ESTIMATE'!A109,"")</f>
        <v/>
      </c>
      <c r="F109" s="234" t="str">
        <f>IF(A109="","",'CONSTRUCTION COST ESTIMATE'!C109)</f>
        <v>REMOVE WATER LATERAL</v>
      </c>
      <c r="G109" s="234"/>
      <c r="H109" s="78" t="str">
        <f t="shared" si="14"/>
        <v>202.1420</v>
      </c>
      <c r="I109" s="128"/>
      <c r="J109" s="128">
        <f>IF(A109="","",'CONSTRUCTION COST ESTIMATE'!BA109)</f>
        <v>0</v>
      </c>
      <c r="K109" s="128" t="str">
        <f t="shared" si="17"/>
        <v>Default</v>
      </c>
      <c r="L109" s="128" t="str">
        <f>IF(A109="","",'CONSTRUCTION COST ESTIMATE'!BB109)</f>
        <v>LF</v>
      </c>
      <c r="M109" s="128" t="str">
        <f t="shared" si="15"/>
        <v>Base Bid</v>
      </c>
      <c r="N109" s="124">
        <f>IF(A109="","",'CONSTRUCTION COST ESTIMATE'!BC109)</f>
        <v>0</v>
      </c>
      <c r="O109" s="124" t="str">
        <f t="shared" si="18"/>
        <v>N</v>
      </c>
      <c r="S109" s="124"/>
    </row>
    <row r="110" spans="1:19" hidden="1">
      <c r="A110" s="379">
        <f>IF('CONSTRUCTION COST ESTIMATE'!B110="","",'CONSTRUCTION COST ESTIMATE'!B110)</f>
        <v>202.143</v>
      </c>
      <c r="B110" s="128"/>
      <c r="C110" s="128" t="str">
        <f t="shared" si="13"/>
        <v>Item</v>
      </c>
      <c r="D110" s="128">
        <f t="shared" si="16"/>
        <v>1</v>
      </c>
      <c r="E110" s="128" t="str">
        <f>IF(A110="",'CONSTRUCTION COST ESTIMATE'!A110,"")</f>
        <v/>
      </c>
      <c r="F110" s="234" t="str">
        <f>IF(A110="","",'CONSTRUCTION COST ESTIMATE'!C110)</f>
        <v>ABANDON WATER LATERAL</v>
      </c>
      <c r="G110" s="234"/>
      <c r="H110" s="78" t="str">
        <f t="shared" si="14"/>
        <v>202.1430</v>
      </c>
      <c r="I110" s="128"/>
      <c r="J110" s="128">
        <f>IF(A110="","",'CONSTRUCTION COST ESTIMATE'!BA110)</f>
        <v>0</v>
      </c>
      <c r="K110" s="128" t="str">
        <f t="shared" si="17"/>
        <v>Default</v>
      </c>
      <c r="L110" s="128" t="str">
        <f>IF(A110="","",'CONSTRUCTION COST ESTIMATE'!BB110)</f>
        <v>LF</v>
      </c>
      <c r="M110" s="128" t="str">
        <f t="shared" si="15"/>
        <v>Base Bid</v>
      </c>
      <c r="N110" s="124">
        <f>IF(A110="","",'CONSTRUCTION COST ESTIMATE'!BC110)</f>
        <v>0</v>
      </c>
      <c r="O110" s="124" t="str">
        <f t="shared" si="18"/>
        <v>N</v>
      </c>
      <c r="S110" s="124"/>
    </row>
    <row r="111" spans="1:19" hidden="1">
      <c r="A111" s="379">
        <f>IF('CONSTRUCTION COST ESTIMATE'!B111="","",'CONSTRUCTION COST ESTIMATE'!B111)</f>
        <v>202.14400000000001</v>
      </c>
      <c r="B111" s="128"/>
      <c r="C111" s="128" t="str">
        <f t="shared" si="13"/>
        <v>Item</v>
      </c>
      <c r="D111" s="128">
        <f t="shared" si="16"/>
        <v>1</v>
      </c>
      <c r="E111" s="128" t="str">
        <f>IF(A111="",'CONSTRUCTION COST ESTIMATE'!A111,"")</f>
        <v/>
      </c>
      <c r="F111" s="234" t="str">
        <f>IF(A111="","",'CONSTRUCTION COST ESTIMATE'!C111)</f>
        <v>REMOVE WATER VALVE</v>
      </c>
      <c r="G111" s="234"/>
      <c r="H111" s="78" t="str">
        <f t="shared" si="14"/>
        <v>202.1440</v>
      </c>
      <c r="I111" s="128"/>
      <c r="J111" s="128">
        <f>IF(A111="","",'CONSTRUCTION COST ESTIMATE'!BA111)</f>
        <v>0</v>
      </c>
      <c r="K111" s="128" t="str">
        <f t="shared" si="17"/>
        <v>Default</v>
      </c>
      <c r="L111" s="128" t="str">
        <f>IF(A111="","",'CONSTRUCTION COST ESTIMATE'!BB111)</f>
        <v>EA</v>
      </c>
      <c r="M111" s="128" t="str">
        <f t="shared" si="15"/>
        <v>Base Bid</v>
      </c>
      <c r="N111" s="124">
        <f>IF(A111="","",'CONSTRUCTION COST ESTIMATE'!BC111)</f>
        <v>0</v>
      </c>
      <c r="O111" s="124" t="str">
        <f t="shared" si="18"/>
        <v>N</v>
      </c>
      <c r="S111" s="124"/>
    </row>
    <row r="112" spans="1:19" hidden="1">
      <c r="A112" s="379">
        <f>IF('CONSTRUCTION COST ESTIMATE'!B112="","",'CONSTRUCTION COST ESTIMATE'!B112)</f>
        <v>202.14500000000001</v>
      </c>
      <c r="B112" s="128"/>
      <c r="C112" s="128" t="str">
        <f t="shared" si="13"/>
        <v>Item</v>
      </c>
      <c r="D112" s="128">
        <f t="shared" si="16"/>
        <v>1</v>
      </c>
      <c r="E112" s="128" t="str">
        <f>IF(A112="",'CONSTRUCTION COST ESTIMATE'!A112,"")</f>
        <v/>
      </c>
      <c r="F112" s="234" t="str">
        <f>IF(A112="","",'CONSTRUCTION COST ESTIMATE'!C112)</f>
        <v>ABANDON WATER VALVE</v>
      </c>
      <c r="G112" s="234"/>
      <c r="H112" s="78" t="str">
        <f t="shared" si="14"/>
        <v>202.1450</v>
      </c>
      <c r="I112" s="128"/>
      <c r="J112" s="128">
        <f>IF(A112="","",'CONSTRUCTION COST ESTIMATE'!BA112)</f>
        <v>0</v>
      </c>
      <c r="K112" s="128" t="str">
        <f t="shared" si="17"/>
        <v>Default</v>
      </c>
      <c r="L112" s="128" t="str">
        <f>IF(A112="","",'CONSTRUCTION COST ESTIMATE'!BB112)</f>
        <v>EA</v>
      </c>
      <c r="M112" s="128" t="str">
        <f t="shared" si="15"/>
        <v>Base Bid</v>
      </c>
      <c r="N112" s="124">
        <f>IF(A112="","",'CONSTRUCTION COST ESTIMATE'!BC112)</f>
        <v>0</v>
      </c>
      <c r="O112" s="124" t="str">
        <f t="shared" si="18"/>
        <v>N</v>
      </c>
      <c r="S112" s="124"/>
    </row>
    <row r="113" spans="1:19" hidden="1">
      <c r="A113" s="379">
        <f>IF('CONSTRUCTION COST ESTIMATE'!B113="","",'CONSTRUCTION COST ESTIMATE'!B113)</f>
        <v>202.14599999999999</v>
      </c>
      <c r="B113" s="128"/>
      <c r="C113" s="128" t="str">
        <f t="shared" si="13"/>
        <v>Item</v>
      </c>
      <c r="D113" s="128">
        <f t="shared" si="16"/>
        <v>1</v>
      </c>
      <c r="E113" s="128" t="str">
        <f>IF(A113="",'CONSTRUCTION COST ESTIMATE'!A113,"")</f>
        <v/>
      </c>
      <c r="F113" s="234" t="str">
        <f>IF(A113="","",'CONSTRUCTION COST ESTIMATE'!C113)</f>
        <v>REMOVE ASBESTOS-CEMENT WATER PIPE</v>
      </c>
      <c r="G113" s="234"/>
      <c r="H113" s="78" t="str">
        <f t="shared" si="14"/>
        <v>202.1460</v>
      </c>
      <c r="I113" s="128"/>
      <c r="J113" s="128">
        <f>IF(A113="","",'CONSTRUCTION COST ESTIMATE'!BA113)</f>
        <v>0</v>
      </c>
      <c r="K113" s="128" t="str">
        <f t="shared" si="17"/>
        <v>Default</v>
      </c>
      <c r="L113" s="128" t="str">
        <f>IF(A113="","",'CONSTRUCTION COST ESTIMATE'!BB113)</f>
        <v>LF</v>
      </c>
      <c r="M113" s="128" t="str">
        <f t="shared" si="15"/>
        <v>Base Bid</v>
      </c>
      <c r="N113" s="124">
        <f>IF(A113="","",'CONSTRUCTION COST ESTIMATE'!BC113)</f>
        <v>0</v>
      </c>
      <c r="O113" s="124" t="str">
        <f t="shared" si="18"/>
        <v>N</v>
      </c>
      <c r="S113" s="124"/>
    </row>
    <row r="114" spans="1:19" hidden="1">
      <c r="A114" s="379">
        <f>IF('CONSTRUCTION COST ESTIMATE'!B114="","",'CONSTRUCTION COST ESTIMATE'!B114)</f>
        <v>202.14699999999999</v>
      </c>
      <c r="B114" s="128"/>
      <c r="C114" s="128" t="str">
        <f t="shared" si="13"/>
        <v>Item</v>
      </c>
      <c r="D114" s="128">
        <f t="shared" si="16"/>
        <v>1</v>
      </c>
      <c r="E114" s="128" t="str">
        <f>IF(A114="",'CONSTRUCTION COST ESTIMATE'!A114,"")</f>
        <v/>
      </c>
      <c r="F114" s="234" t="str">
        <f>IF(A114="","",'CONSTRUCTION COST ESTIMATE'!C114)</f>
        <v>ABANDON ASBESTOS-CEMENT WATER PIPE</v>
      </c>
      <c r="G114" s="234"/>
      <c r="H114" s="78" t="str">
        <f t="shared" si="14"/>
        <v>202.1470</v>
      </c>
      <c r="I114" s="128"/>
      <c r="J114" s="128">
        <f>IF(A114="","",'CONSTRUCTION COST ESTIMATE'!BA114)</f>
        <v>0</v>
      </c>
      <c r="K114" s="128" t="str">
        <f t="shared" si="17"/>
        <v>Default</v>
      </c>
      <c r="L114" s="128" t="str">
        <f>IF(A114="","",'CONSTRUCTION COST ESTIMATE'!BB114)</f>
        <v>LF</v>
      </c>
      <c r="M114" s="128" t="str">
        <f t="shared" si="15"/>
        <v>Base Bid</v>
      </c>
      <c r="N114" s="124">
        <f>IF(A114="","",'CONSTRUCTION COST ESTIMATE'!BC114)</f>
        <v>0</v>
      </c>
      <c r="O114" s="124" t="str">
        <f t="shared" si="18"/>
        <v>N</v>
      </c>
      <c r="S114" s="124"/>
    </row>
    <row r="115" spans="1:19" hidden="1">
      <c r="A115" s="379">
        <f>IF('CONSTRUCTION COST ESTIMATE'!B115="","",'CONSTRUCTION COST ESTIMATE'!B115)</f>
        <v>202.148</v>
      </c>
      <c r="B115" s="128"/>
      <c r="C115" s="128" t="str">
        <f t="shared" si="13"/>
        <v>Item</v>
      </c>
      <c r="D115" s="128">
        <f t="shared" si="16"/>
        <v>1</v>
      </c>
      <c r="E115" s="128" t="str">
        <f>IF(A115="",'CONSTRUCTION COST ESTIMATE'!A115,"")</f>
        <v/>
      </c>
      <c r="F115" s="234" t="str">
        <f>IF(A115="","",'CONSTRUCTION COST ESTIMATE'!C115)</f>
        <v>REMOVE WATER METER BOX</v>
      </c>
      <c r="G115" s="234"/>
      <c r="H115" s="78" t="str">
        <f t="shared" si="14"/>
        <v>202.1480</v>
      </c>
      <c r="I115" s="128"/>
      <c r="J115" s="128">
        <f>IF(A115="","",'CONSTRUCTION COST ESTIMATE'!BA115)</f>
        <v>0</v>
      </c>
      <c r="K115" s="128" t="str">
        <f t="shared" si="17"/>
        <v>Default</v>
      </c>
      <c r="L115" s="128" t="str">
        <f>IF(A115="","",'CONSTRUCTION COST ESTIMATE'!BB115)</f>
        <v>EA</v>
      </c>
      <c r="M115" s="128" t="str">
        <f t="shared" si="15"/>
        <v>Base Bid</v>
      </c>
      <c r="N115" s="124">
        <f>IF(A115="","",'CONSTRUCTION COST ESTIMATE'!BC115)</f>
        <v>0</v>
      </c>
      <c r="O115" s="124" t="str">
        <f t="shared" si="18"/>
        <v>N</v>
      </c>
      <c r="S115" s="124"/>
    </row>
    <row r="116" spans="1:19" hidden="1">
      <c r="A116" s="379">
        <f>IF('CONSTRUCTION COST ESTIMATE'!B116="","",'CONSTRUCTION COST ESTIMATE'!B116)</f>
        <v>202.149</v>
      </c>
      <c r="B116" s="128"/>
      <c r="C116" s="128" t="str">
        <f t="shared" si="13"/>
        <v>Item</v>
      </c>
      <c r="D116" s="128">
        <f t="shared" si="16"/>
        <v>1</v>
      </c>
      <c r="E116" s="128" t="str">
        <f>IF(A116="",'CONSTRUCTION COST ESTIMATE'!A116,"")</f>
        <v/>
      </c>
      <c r="F116" s="234" t="str">
        <f>IF(A116="","",'CONSTRUCTION COST ESTIMATE'!C116)</f>
        <v>REMOVE WATER METER</v>
      </c>
      <c r="G116" s="234"/>
      <c r="H116" s="78" t="str">
        <f t="shared" si="14"/>
        <v>202.1490</v>
      </c>
      <c r="I116" s="128"/>
      <c r="J116" s="128">
        <f>IF(A116="","",'CONSTRUCTION COST ESTIMATE'!BA116)</f>
        <v>0</v>
      </c>
      <c r="K116" s="128" t="str">
        <f t="shared" si="17"/>
        <v>Default</v>
      </c>
      <c r="L116" s="128" t="str">
        <f>IF(A116="","",'CONSTRUCTION COST ESTIMATE'!BB116)</f>
        <v>EA</v>
      </c>
      <c r="M116" s="128" t="str">
        <f t="shared" si="15"/>
        <v>Base Bid</v>
      </c>
      <c r="N116" s="124">
        <f>IF(A116="","",'CONSTRUCTION COST ESTIMATE'!BC116)</f>
        <v>0</v>
      </c>
      <c r="O116" s="124" t="str">
        <f t="shared" si="18"/>
        <v>N</v>
      </c>
      <c r="S116" s="124"/>
    </row>
    <row r="117" spans="1:19" hidden="1">
      <c r="A117" s="379">
        <f>IF('CONSTRUCTION COST ESTIMATE'!B117="","",'CONSTRUCTION COST ESTIMATE'!B117)</f>
        <v>202.16</v>
      </c>
      <c r="B117" s="128"/>
      <c r="C117" s="128" t="str">
        <f t="shared" si="13"/>
        <v>Item</v>
      </c>
      <c r="D117" s="128">
        <f t="shared" si="16"/>
        <v>1</v>
      </c>
      <c r="E117" s="128" t="str">
        <f>IF(A117="",'CONSTRUCTION COST ESTIMATE'!A117,"")</f>
        <v/>
      </c>
      <c r="F117" s="234" t="str">
        <f>IF(A117="","",'CONSTRUCTION COST ESTIMATE'!C117)</f>
        <v>REMOVE IRRIGATION VALVE</v>
      </c>
      <c r="G117" s="234"/>
      <c r="H117" s="78" t="str">
        <f t="shared" si="14"/>
        <v>202.1600</v>
      </c>
      <c r="I117" s="128"/>
      <c r="J117" s="128">
        <f>IF(A117="","",'CONSTRUCTION COST ESTIMATE'!BA117)</f>
        <v>0</v>
      </c>
      <c r="K117" s="128" t="str">
        <f t="shared" si="17"/>
        <v>Default</v>
      </c>
      <c r="L117" s="128" t="str">
        <f>IF(A117="","",'CONSTRUCTION COST ESTIMATE'!BB117)</f>
        <v>EA</v>
      </c>
      <c r="M117" s="128" t="str">
        <f t="shared" si="15"/>
        <v>Base Bid</v>
      </c>
      <c r="N117" s="124">
        <f>IF(A117="","",'CONSTRUCTION COST ESTIMATE'!BC117)</f>
        <v>0</v>
      </c>
      <c r="O117" s="124" t="str">
        <f t="shared" si="18"/>
        <v>N</v>
      </c>
      <c r="S117" s="124"/>
    </row>
    <row r="118" spans="1:19" hidden="1">
      <c r="A118" s="379">
        <f>IF('CONSTRUCTION COST ESTIMATE'!B118="","",'CONSTRUCTION COST ESTIMATE'!B118)</f>
        <v>202.161</v>
      </c>
      <c r="B118" s="128"/>
      <c r="C118" s="128" t="str">
        <f t="shared" si="13"/>
        <v>Item</v>
      </c>
      <c r="D118" s="128">
        <f t="shared" si="16"/>
        <v>1</v>
      </c>
      <c r="E118" s="128" t="str">
        <f>IF(A118="",'CONSTRUCTION COST ESTIMATE'!A118,"")</f>
        <v/>
      </c>
      <c r="F118" s="234" t="str">
        <f>IF(A118="","",'CONSTRUCTION COST ESTIMATE'!C118)</f>
        <v>REMOVE AND SALVAGE IRRIGATION VALVE</v>
      </c>
      <c r="G118" s="234"/>
      <c r="H118" s="78" t="str">
        <f t="shared" si="14"/>
        <v>202.1610</v>
      </c>
      <c r="I118" s="128"/>
      <c r="J118" s="128">
        <f>IF(A118="","",'CONSTRUCTION COST ESTIMATE'!BA118)</f>
        <v>0</v>
      </c>
      <c r="K118" s="128" t="str">
        <f t="shared" si="17"/>
        <v>Default</v>
      </c>
      <c r="L118" s="128" t="str">
        <f>IF(A118="","",'CONSTRUCTION COST ESTIMATE'!BB118)</f>
        <v>EA</v>
      </c>
      <c r="M118" s="128" t="str">
        <f t="shared" si="15"/>
        <v>Base Bid</v>
      </c>
      <c r="N118" s="124">
        <f>IF(A118="","",'CONSTRUCTION COST ESTIMATE'!BC118)</f>
        <v>0</v>
      </c>
      <c r="O118" s="124" t="str">
        <f t="shared" si="18"/>
        <v>N</v>
      </c>
      <c r="S118" s="124"/>
    </row>
    <row r="119" spans="1:19" hidden="1">
      <c r="A119" s="379">
        <f>IF('CONSTRUCTION COST ESTIMATE'!B119="","",'CONSTRUCTION COST ESTIMATE'!B119)</f>
        <v>202.16200000000001</v>
      </c>
      <c r="B119" s="128"/>
      <c r="C119" s="128" t="str">
        <f t="shared" si="13"/>
        <v>Item</v>
      </c>
      <c r="D119" s="128">
        <f t="shared" si="16"/>
        <v>1</v>
      </c>
      <c r="E119" s="128" t="str">
        <f>IF(A119="",'CONSTRUCTION COST ESTIMATE'!A119,"")</f>
        <v/>
      </c>
      <c r="F119" s="234" t="str">
        <f>IF(A119="","",'CONSTRUCTION COST ESTIMATE'!C119)</f>
        <v>REMOVE AND RELOCATE IRRIGATION VALVE</v>
      </c>
      <c r="G119" s="234"/>
      <c r="H119" s="78" t="str">
        <f t="shared" si="14"/>
        <v>202.1620</v>
      </c>
      <c r="I119" s="128"/>
      <c r="J119" s="128">
        <f>IF(A119="","",'CONSTRUCTION COST ESTIMATE'!BA119)</f>
        <v>0</v>
      </c>
      <c r="K119" s="128" t="str">
        <f t="shared" si="17"/>
        <v>Default</v>
      </c>
      <c r="L119" s="128" t="str">
        <f>IF(A119="","",'CONSTRUCTION COST ESTIMATE'!BB119)</f>
        <v>EA</v>
      </c>
      <c r="M119" s="128" t="str">
        <f t="shared" si="15"/>
        <v>Base Bid</v>
      </c>
      <c r="N119" s="124">
        <f>IF(A119="","",'CONSTRUCTION COST ESTIMATE'!BC119)</f>
        <v>0</v>
      </c>
      <c r="O119" s="124" t="str">
        <f t="shared" si="18"/>
        <v>N</v>
      </c>
      <c r="S119" s="124"/>
    </row>
    <row r="120" spans="1:19" hidden="1">
      <c r="A120" s="379">
        <f>IF('CONSTRUCTION COST ESTIMATE'!B120="","",'CONSTRUCTION COST ESTIMATE'!B120)</f>
        <v>202.16300000000001</v>
      </c>
      <c r="B120" s="128"/>
      <c r="C120" s="128" t="str">
        <f t="shared" si="13"/>
        <v>Item</v>
      </c>
      <c r="D120" s="128">
        <f t="shared" si="16"/>
        <v>1</v>
      </c>
      <c r="E120" s="128" t="str">
        <f>IF(A120="",'CONSTRUCTION COST ESTIMATE'!A120,"")</f>
        <v/>
      </c>
      <c r="F120" s="234" t="str">
        <f>IF(A120="","",'CONSTRUCTION COST ESTIMATE'!C120)</f>
        <v>REMOVE TREES</v>
      </c>
      <c r="G120" s="234"/>
      <c r="H120" s="78" t="str">
        <f t="shared" si="14"/>
        <v>202.1630</v>
      </c>
      <c r="I120" s="128"/>
      <c r="J120" s="128">
        <f>IF(A120="","",'CONSTRUCTION COST ESTIMATE'!BA120)</f>
        <v>0</v>
      </c>
      <c r="K120" s="128" t="str">
        <f t="shared" si="17"/>
        <v>Default</v>
      </c>
      <c r="L120" s="128" t="str">
        <f>IF(A120="","",'CONSTRUCTION COST ESTIMATE'!BB120)</f>
        <v>EA</v>
      </c>
      <c r="M120" s="128" t="str">
        <f t="shared" si="15"/>
        <v>Base Bid</v>
      </c>
      <c r="N120" s="124">
        <f>IF(A120="","",'CONSTRUCTION COST ESTIMATE'!BC120)</f>
        <v>0</v>
      </c>
      <c r="O120" s="124" t="str">
        <f t="shared" si="18"/>
        <v>N</v>
      </c>
      <c r="S120" s="124"/>
    </row>
    <row r="121" spans="1:19" hidden="1">
      <c r="A121" s="379">
        <f>IF('CONSTRUCTION COST ESTIMATE'!B121="","",'CONSTRUCTION COST ESTIMATE'!B121)</f>
        <v>202.16399999999999</v>
      </c>
      <c r="B121" s="128"/>
      <c r="C121" s="128" t="str">
        <f t="shared" si="13"/>
        <v>Item</v>
      </c>
      <c r="D121" s="128">
        <f t="shared" si="16"/>
        <v>1</v>
      </c>
      <c r="E121" s="128" t="str">
        <f>IF(A121="",'CONSTRUCTION COST ESTIMATE'!A121,"")</f>
        <v/>
      </c>
      <c r="F121" s="234" t="str">
        <f>IF(A121="","",'CONSTRUCTION COST ESTIMATE'!C121)</f>
        <v>REMOVE BUSHES</v>
      </c>
      <c r="G121" s="234"/>
      <c r="H121" s="78" t="str">
        <f t="shared" si="14"/>
        <v>202.1640</v>
      </c>
      <c r="I121" s="128"/>
      <c r="J121" s="128">
        <f>IF(A121="","",'CONSTRUCTION COST ESTIMATE'!BA121)</f>
        <v>0</v>
      </c>
      <c r="K121" s="128" t="str">
        <f t="shared" si="17"/>
        <v>Default</v>
      </c>
      <c r="L121" s="128" t="str">
        <f>IF(A121="","",'CONSTRUCTION COST ESTIMATE'!BB121)</f>
        <v>EA</v>
      </c>
      <c r="M121" s="128" t="str">
        <f t="shared" si="15"/>
        <v>Base Bid</v>
      </c>
      <c r="N121" s="124">
        <f>IF(A121="","",'CONSTRUCTION COST ESTIMATE'!BC121)</f>
        <v>0</v>
      </c>
      <c r="O121" s="124" t="str">
        <f t="shared" si="18"/>
        <v>N</v>
      </c>
      <c r="S121" s="124"/>
    </row>
    <row r="122" spans="1:19" hidden="1">
      <c r="A122" s="379">
        <f>IF('CONSTRUCTION COST ESTIMATE'!B122="","",'CONSTRUCTION COST ESTIMATE'!B122)</f>
        <v>202.16499999999999</v>
      </c>
      <c r="B122" s="128"/>
      <c r="C122" s="128" t="str">
        <f t="shared" si="13"/>
        <v>Item</v>
      </c>
      <c r="D122" s="128">
        <f t="shared" si="16"/>
        <v>1</v>
      </c>
      <c r="E122" s="128" t="str">
        <f>IF(A122="",'CONSTRUCTION COST ESTIMATE'!A122,"")</f>
        <v/>
      </c>
      <c r="F122" s="234" t="str">
        <f>IF(A122="","",'CONSTRUCTION COST ESTIMATE'!C122)</f>
        <v>REMOVE SHRUBS</v>
      </c>
      <c r="G122" s="234"/>
      <c r="H122" s="78" t="str">
        <f t="shared" si="14"/>
        <v>202.1650</v>
      </c>
      <c r="I122" s="128"/>
      <c r="J122" s="128">
        <f>IF(A122="","",'CONSTRUCTION COST ESTIMATE'!BA122)</f>
        <v>0</v>
      </c>
      <c r="K122" s="128" t="str">
        <f t="shared" si="17"/>
        <v>Default</v>
      </c>
      <c r="L122" s="128" t="str">
        <f>IF(A122="","",'CONSTRUCTION COST ESTIMATE'!BB122)</f>
        <v>EA</v>
      </c>
      <c r="M122" s="128" t="str">
        <f t="shared" si="15"/>
        <v>Base Bid</v>
      </c>
      <c r="N122" s="124">
        <f>IF(A122="","",'CONSTRUCTION COST ESTIMATE'!BC122)</f>
        <v>0</v>
      </c>
      <c r="O122" s="124" t="str">
        <f t="shared" si="18"/>
        <v>N</v>
      </c>
      <c r="S122" s="124"/>
    </row>
    <row r="123" spans="1:19" hidden="1">
      <c r="A123" s="379">
        <f>IF('CONSTRUCTION COST ESTIMATE'!B123="","",'CONSTRUCTION COST ESTIMATE'!B123)</f>
        <v>202.166</v>
      </c>
      <c r="B123" s="128"/>
      <c r="C123" s="128" t="str">
        <f t="shared" si="13"/>
        <v>Item</v>
      </c>
      <c r="D123" s="128">
        <f t="shared" si="16"/>
        <v>1</v>
      </c>
      <c r="E123" s="128" t="str">
        <f>IF(A123="",'CONSTRUCTION COST ESTIMATE'!A123,"")</f>
        <v/>
      </c>
      <c r="F123" s="234" t="str">
        <f>IF(A123="","",'CONSTRUCTION COST ESTIMATE'!C123)</f>
        <v>REMOVE LANDSCAPE ROCK</v>
      </c>
      <c r="G123" s="234"/>
      <c r="H123" s="78" t="str">
        <f t="shared" si="14"/>
        <v>202.1660</v>
      </c>
      <c r="I123" s="128"/>
      <c r="J123" s="128">
        <f>IF(A123="","",'CONSTRUCTION COST ESTIMATE'!BA123)</f>
        <v>0</v>
      </c>
      <c r="K123" s="128" t="str">
        <f t="shared" si="17"/>
        <v>Default</v>
      </c>
      <c r="L123" s="128" t="str">
        <f>IF(A123="","",'CONSTRUCTION COST ESTIMATE'!BB123)</f>
        <v>LS</v>
      </c>
      <c r="M123" s="128" t="str">
        <f t="shared" si="15"/>
        <v>Base Bid</v>
      </c>
      <c r="N123" s="124">
        <f>IF(A123="","",'CONSTRUCTION COST ESTIMATE'!BC123)</f>
        <v>0</v>
      </c>
      <c r="O123" s="124" t="str">
        <f t="shared" si="18"/>
        <v>N</v>
      </c>
      <c r="S123" s="124"/>
    </row>
    <row r="124" spans="1:19" hidden="1">
      <c r="A124" s="379">
        <f>IF('CONSTRUCTION COST ESTIMATE'!B124="","",'CONSTRUCTION COST ESTIMATE'!B124)</f>
        <v>202.167</v>
      </c>
      <c r="B124" s="128"/>
      <c r="C124" s="128" t="str">
        <f t="shared" si="13"/>
        <v>Item</v>
      </c>
      <c r="D124" s="128">
        <f t="shared" si="16"/>
        <v>1</v>
      </c>
      <c r="E124" s="128" t="str">
        <f>IF(A124="",'CONSTRUCTION COST ESTIMATE'!A124,"")</f>
        <v/>
      </c>
      <c r="F124" s="234" t="str">
        <f>IF(A124="","",'CONSTRUCTION COST ESTIMATE'!C124)</f>
        <v>REMOVE PAVING STONES</v>
      </c>
      <c r="G124" s="234"/>
      <c r="H124" s="78" t="str">
        <f t="shared" si="14"/>
        <v>202.1670</v>
      </c>
      <c r="I124" s="128"/>
      <c r="J124" s="128">
        <f>IF(A124="","",'CONSTRUCTION COST ESTIMATE'!BA124)</f>
        <v>0</v>
      </c>
      <c r="K124" s="128" t="str">
        <f t="shared" si="17"/>
        <v>Default</v>
      </c>
      <c r="L124" s="128" t="str">
        <f>IF(A124="","",'CONSTRUCTION COST ESTIMATE'!BB124)</f>
        <v>SF</v>
      </c>
      <c r="M124" s="128" t="str">
        <f t="shared" si="15"/>
        <v>Base Bid</v>
      </c>
      <c r="N124" s="124">
        <f>IF(A124="","",'CONSTRUCTION COST ESTIMATE'!BC124)</f>
        <v>0</v>
      </c>
      <c r="O124" s="124" t="str">
        <f t="shared" si="18"/>
        <v>N</v>
      </c>
      <c r="S124" s="124"/>
    </row>
    <row r="125" spans="1:19" hidden="1">
      <c r="A125" s="379">
        <f>IF('CONSTRUCTION COST ESTIMATE'!B125="","",'CONSTRUCTION COST ESTIMATE'!B125)</f>
        <v>202.16800000000001</v>
      </c>
      <c r="B125" s="128"/>
      <c r="C125" s="128" t="str">
        <f t="shared" si="13"/>
        <v>Item</v>
      </c>
      <c r="D125" s="128">
        <f t="shared" si="16"/>
        <v>1</v>
      </c>
      <c r="E125" s="128" t="str">
        <f>IF(A125="",'CONSTRUCTION COST ESTIMATE'!A125,"")</f>
        <v/>
      </c>
      <c r="F125" s="234" t="str">
        <f>IF(A125="","",'CONSTRUCTION COST ESTIMATE'!C125)</f>
        <v>REMOVE PLANTER BOX</v>
      </c>
      <c r="G125" s="234"/>
      <c r="H125" s="78" t="str">
        <f t="shared" si="14"/>
        <v>202.1680</v>
      </c>
      <c r="I125" s="128"/>
      <c r="J125" s="128">
        <f>IF(A125="","",'CONSTRUCTION COST ESTIMATE'!BA125)</f>
        <v>0</v>
      </c>
      <c r="K125" s="128" t="str">
        <f t="shared" si="17"/>
        <v>Default</v>
      </c>
      <c r="L125" s="128" t="str">
        <f>IF(A125="","",'CONSTRUCTION COST ESTIMATE'!BB125)</f>
        <v>LS</v>
      </c>
      <c r="M125" s="128" t="str">
        <f t="shared" si="15"/>
        <v>Base Bid</v>
      </c>
      <c r="N125" s="124">
        <f>IF(A125="","",'CONSTRUCTION COST ESTIMATE'!BC125)</f>
        <v>0</v>
      </c>
      <c r="O125" s="124" t="str">
        <f t="shared" si="18"/>
        <v>N</v>
      </c>
      <c r="S125" s="124"/>
    </row>
    <row r="126" spans="1:19" hidden="1">
      <c r="A126" s="379">
        <f>IF('CONSTRUCTION COST ESTIMATE'!B126="","",'CONSTRUCTION COST ESTIMATE'!B126)</f>
        <v>202.18</v>
      </c>
      <c r="B126" s="128"/>
      <c r="C126" s="128" t="str">
        <f t="shared" si="13"/>
        <v>Item</v>
      </c>
      <c r="D126" s="128">
        <f t="shared" si="16"/>
        <v>1</v>
      </c>
      <c r="E126" s="128" t="str">
        <f>IF(A126="",'CONSTRUCTION COST ESTIMATE'!A126,"")</f>
        <v/>
      </c>
      <c r="F126" s="234" t="str">
        <f>IF(A126="","",'CONSTRUCTION COST ESTIMATE'!C126)</f>
        <v>REMOVE PAVEMENT MARKINGS</v>
      </c>
      <c r="G126" s="234"/>
      <c r="H126" s="78" t="str">
        <f t="shared" si="14"/>
        <v>202.1800</v>
      </c>
      <c r="I126" s="128"/>
      <c r="J126" s="128">
        <f>IF(A126="","",'CONSTRUCTION COST ESTIMATE'!BA126)</f>
        <v>0</v>
      </c>
      <c r="K126" s="128" t="str">
        <f t="shared" si="17"/>
        <v>Default</v>
      </c>
      <c r="L126" s="128" t="str">
        <f>IF(A126="","",'CONSTRUCTION COST ESTIMATE'!BB126)</f>
        <v>LS</v>
      </c>
      <c r="M126" s="128" t="str">
        <f t="shared" si="15"/>
        <v>Base Bid</v>
      </c>
      <c r="N126" s="124">
        <f>IF(A126="","",'CONSTRUCTION COST ESTIMATE'!BC126)</f>
        <v>0</v>
      </c>
      <c r="O126" s="124" t="str">
        <f t="shared" si="18"/>
        <v>N</v>
      </c>
      <c r="S126" s="124"/>
    </row>
    <row r="127" spans="1:19" hidden="1">
      <c r="A127" s="379">
        <f>IF('CONSTRUCTION COST ESTIMATE'!B127="","",'CONSTRUCTION COST ESTIMATE'!B127)</f>
        <v>202.18100000000001</v>
      </c>
      <c r="B127" s="128"/>
      <c r="C127" s="128" t="str">
        <f t="shared" si="13"/>
        <v>Item</v>
      </c>
      <c r="D127" s="128">
        <f t="shared" si="16"/>
        <v>1</v>
      </c>
      <c r="E127" s="128" t="str">
        <f>IF(A127="",'CONSTRUCTION COST ESTIMATE'!A127,"")</f>
        <v/>
      </c>
      <c r="F127" s="234" t="str">
        <f>IF(A127="","",'CONSTRUCTION COST ESTIMATE'!C127)</f>
        <v>REMOVE PAVEMENT MARKINGS</v>
      </c>
      <c r="G127" s="234"/>
      <c r="H127" s="78" t="str">
        <f t="shared" si="14"/>
        <v>202.1810</v>
      </c>
      <c r="I127" s="128"/>
      <c r="J127" s="128">
        <f>IF(A127="","",'CONSTRUCTION COST ESTIMATE'!BA127)</f>
        <v>0</v>
      </c>
      <c r="K127" s="128" t="str">
        <f t="shared" si="17"/>
        <v>Default</v>
      </c>
      <c r="L127" s="128" t="str">
        <f>IF(A127="","",'CONSTRUCTION COST ESTIMATE'!BB127)</f>
        <v>SY</v>
      </c>
      <c r="M127" s="128" t="str">
        <f t="shared" si="15"/>
        <v>Base Bid</v>
      </c>
      <c r="N127" s="124">
        <f>IF(A127="","",'CONSTRUCTION COST ESTIMATE'!BC127)</f>
        <v>0</v>
      </c>
      <c r="O127" s="124" t="str">
        <f t="shared" si="18"/>
        <v>N</v>
      </c>
      <c r="S127" s="124"/>
    </row>
    <row r="128" spans="1:19" hidden="1">
      <c r="A128" s="379">
        <f>IF('CONSTRUCTION COST ESTIMATE'!B128="","",'CONSTRUCTION COST ESTIMATE'!B128)</f>
        <v>202.18199999999999</v>
      </c>
      <c r="B128" s="128"/>
      <c r="C128" s="128" t="str">
        <f t="shared" si="13"/>
        <v>Item</v>
      </c>
      <c r="D128" s="128">
        <f t="shared" si="16"/>
        <v>1</v>
      </c>
      <c r="E128" s="128" t="str">
        <f>IF(A128="",'CONSTRUCTION COST ESTIMATE'!A128,"")</f>
        <v/>
      </c>
      <c r="F128" s="234" t="str">
        <f>IF(A128="","",'CONSTRUCTION COST ESTIMATE'!C128)</f>
        <v>REMOVE RAISED PAVEMENT MARKERS</v>
      </c>
      <c r="G128" s="234"/>
      <c r="H128" s="78" t="str">
        <f t="shared" si="14"/>
        <v>202.1820</v>
      </c>
      <c r="I128" s="128"/>
      <c r="J128" s="128">
        <f>IF(A128="","",'CONSTRUCTION COST ESTIMATE'!BA128)</f>
        <v>0</v>
      </c>
      <c r="K128" s="128" t="str">
        <f t="shared" si="17"/>
        <v>Default</v>
      </c>
      <c r="L128" s="128" t="str">
        <f>IF(A128="","",'CONSTRUCTION COST ESTIMATE'!BB128)</f>
        <v>EA</v>
      </c>
      <c r="M128" s="128" t="str">
        <f t="shared" si="15"/>
        <v>Base Bid</v>
      </c>
      <c r="N128" s="124">
        <f>IF(A128="","",'CONSTRUCTION COST ESTIMATE'!BC128)</f>
        <v>0</v>
      </c>
      <c r="O128" s="124" t="str">
        <f t="shared" si="18"/>
        <v>N</v>
      </c>
      <c r="S128" s="124"/>
    </row>
    <row r="129" spans="1:19" hidden="1">
      <c r="A129" s="379">
        <f>IF('CONSTRUCTION COST ESTIMATE'!B129="","",'CONSTRUCTION COST ESTIMATE'!B129)</f>
        <v>202.18299999999999</v>
      </c>
      <c r="B129" s="128"/>
      <c r="C129" s="128" t="str">
        <f t="shared" si="13"/>
        <v>Item</v>
      </c>
      <c r="D129" s="128">
        <f t="shared" si="16"/>
        <v>1</v>
      </c>
      <c r="E129" s="128" t="str">
        <f>IF(A129="",'CONSTRUCTION COST ESTIMATE'!A129,"")</f>
        <v/>
      </c>
      <c r="F129" s="234" t="str">
        <f>IF(A129="","",'CONSTRUCTION COST ESTIMATE'!C129)</f>
        <v>REMOVE GUARDRAIL</v>
      </c>
      <c r="G129" s="234"/>
      <c r="H129" s="78" t="str">
        <f t="shared" si="14"/>
        <v>202.1830</v>
      </c>
      <c r="I129" s="128"/>
      <c r="J129" s="128">
        <f>IF(A129="","",'CONSTRUCTION COST ESTIMATE'!BA129)</f>
        <v>0</v>
      </c>
      <c r="K129" s="128" t="str">
        <f t="shared" si="17"/>
        <v>Default</v>
      </c>
      <c r="L129" s="128" t="str">
        <f>IF(A129="","",'CONSTRUCTION COST ESTIMATE'!BB129)</f>
        <v>LF</v>
      </c>
      <c r="M129" s="128" t="str">
        <f t="shared" si="15"/>
        <v>Base Bid</v>
      </c>
      <c r="N129" s="124">
        <f>IF(A129="","",'CONSTRUCTION COST ESTIMATE'!BC129)</f>
        <v>0</v>
      </c>
      <c r="O129" s="124" t="str">
        <f t="shared" si="18"/>
        <v>N</v>
      </c>
      <c r="S129" s="124"/>
    </row>
    <row r="130" spans="1:19" hidden="1">
      <c r="A130" s="379">
        <f>IF('CONSTRUCTION COST ESTIMATE'!B130="","",'CONSTRUCTION COST ESTIMATE'!B130)</f>
        <v>202.184</v>
      </c>
      <c r="B130" s="128"/>
      <c r="C130" s="128" t="str">
        <f t="shared" si="13"/>
        <v>Item</v>
      </c>
      <c r="D130" s="128">
        <f t="shared" si="16"/>
        <v>1</v>
      </c>
      <c r="E130" s="128" t="str">
        <f>IF(A130="",'CONSTRUCTION COST ESTIMATE'!A130,"")</f>
        <v/>
      </c>
      <c r="F130" s="234" t="str">
        <f>IF(A130="","",'CONSTRUCTION COST ESTIMATE'!C130)</f>
        <v>REMOVE AND RELOCATE GUARDRAIL</v>
      </c>
      <c r="G130" s="234"/>
      <c r="H130" s="78" t="str">
        <f t="shared" si="14"/>
        <v>202.1840</v>
      </c>
      <c r="I130" s="128"/>
      <c r="J130" s="128">
        <f>IF(A130="","",'CONSTRUCTION COST ESTIMATE'!BA130)</f>
        <v>0</v>
      </c>
      <c r="K130" s="128" t="str">
        <f t="shared" si="17"/>
        <v>Default</v>
      </c>
      <c r="L130" s="128" t="str">
        <f>IF(A130="","",'CONSTRUCTION COST ESTIMATE'!BB130)</f>
        <v>LF</v>
      </c>
      <c r="M130" s="128" t="str">
        <f t="shared" si="15"/>
        <v>Base Bid</v>
      </c>
      <c r="N130" s="124">
        <f>IF(A130="","",'CONSTRUCTION COST ESTIMATE'!BC130)</f>
        <v>0</v>
      </c>
      <c r="O130" s="124" t="str">
        <f t="shared" si="18"/>
        <v>N</v>
      </c>
      <c r="S130" s="124"/>
    </row>
    <row r="131" spans="1:19" hidden="1">
      <c r="A131" s="379">
        <f>IF('CONSTRUCTION COST ESTIMATE'!B131="","",'CONSTRUCTION COST ESTIMATE'!B131)</f>
        <v>202.185</v>
      </c>
      <c r="B131" s="128"/>
      <c r="C131" s="128" t="str">
        <f t="shared" si="13"/>
        <v>Item</v>
      </c>
      <c r="D131" s="128">
        <f t="shared" si="16"/>
        <v>1</v>
      </c>
      <c r="E131" s="128" t="str">
        <f>IF(A131="",'CONSTRUCTION COST ESTIMATE'!A131,"")</f>
        <v/>
      </c>
      <c r="F131" s="234" t="str">
        <f>IF(A131="","",'CONSTRUCTION COST ESTIMATE'!C131)</f>
        <v>REMOVE AND SALVAGE GUARDRAIL</v>
      </c>
      <c r="G131" s="234"/>
      <c r="H131" s="78" t="str">
        <f t="shared" si="14"/>
        <v>202.1850</v>
      </c>
      <c r="I131" s="128"/>
      <c r="J131" s="128">
        <f>IF(A131="","",'CONSTRUCTION COST ESTIMATE'!BA131)</f>
        <v>0</v>
      </c>
      <c r="K131" s="128" t="str">
        <f t="shared" si="17"/>
        <v>Default</v>
      </c>
      <c r="L131" s="128" t="str">
        <f>IF(A131="","",'CONSTRUCTION COST ESTIMATE'!BB131)</f>
        <v>LF</v>
      </c>
      <c r="M131" s="128" t="str">
        <f t="shared" si="15"/>
        <v>Base Bid</v>
      </c>
      <c r="N131" s="124">
        <f>IF(A131="","",'CONSTRUCTION COST ESTIMATE'!BC131)</f>
        <v>0</v>
      </c>
      <c r="O131" s="124" t="str">
        <f t="shared" si="18"/>
        <v>N</v>
      </c>
      <c r="S131" s="124"/>
    </row>
    <row r="132" spans="1:19" hidden="1">
      <c r="A132" s="379">
        <f>IF('CONSTRUCTION COST ESTIMATE'!B132="","",'CONSTRUCTION COST ESTIMATE'!B132)</f>
        <v>202.2</v>
      </c>
      <c r="B132" s="128"/>
      <c r="C132" s="128" t="str">
        <f t="shared" si="13"/>
        <v>Item</v>
      </c>
      <c r="D132" s="128">
        <f t="shared" si="16"/>
        <v>1</v>
      </c>
      <c r="E132" s="128" t="str">
        <f>IF(A132="",'CONSTRUCTION COST ESTIMATE'!A132,"")</f>
        <v/>
      </c>
      <c r="F132" s="234" t="str">
        <f>IF(A132="","",'CONSTRUCTION COST ESTIMATE'!C132)</f>
        <v>REMOVE SIGN</v>
      </c>
      <c r="G132" s="234"/>
      <c r="H132" s="78" t="str">
        <f t="shared" si="14"/>
        <v>202.2000</v>
      </c>
      <c r="I132" s="128"/>
      <c r="J132" s="128">
        <f>IF(A132="","",'CONSTRUCTION COST ESTIMATE'!BA132)</f>
        <v>0</v>
      </c>
      <c r="K132" s="128" t="str">
        <f t="shared" si="17"/>
        <v>Default</v>
      </c>
      <c r="L132" s="128" t="str">
        <f>IF(A132="","",'CONSTRUCTION COST ESTIMATE'!BB132)</f>
        <v>EA</v>
      </c>
      <c r="M132" s="128" t="str">
        <f t="shared" si="15"/>
        <v>Base Bid</v>
      </c>
      <c r="N132" s="124">
        <f>IF(A132="","",'CONSTRUCTION COST ESTIMATE'!BC132)</f>
        <v>0</v>
      </c>
      <c r="O132" s="124" t="str">
        <f t="shared" si="18"/>
        <v>N</v>
      </c>
      <c r="S132" s="124"/>
    </row>
    <row r="133" spans="1:19" hidden="1">
      <c r="A133" s="379">
        <f>IF('CONSTRUCTION COST ESTIMATE'!B133="","",'CONSTRUCTION COST ESTIMATE'!B133)</f>
        <v>202.20099999999999</v>
      </c>
      <c r="B133" s="128"/>
      <c r="C133" s="128" t="str">
        <f t="shared" ref="C133:C196" si="19">IF(A133="","Container","Item")</f>
        <v>Item</v>
      </c>
      <c r="D133" s="128">
        <f t="shared" si="16"/>
        <v>1</v>
      </c>
      <c r="E133" s="128" t="str">
        <f>IF(A133="",'CONSTRUCTION COST ESTIMATE'!A133,"")</f>
        <v/>
      </c>
      <c r="F133" s="234" t="str">
        <f>IF(A133="","",'CONSTRUCTION COST ESTIMATE'!C133)</f>
        <v>REMOVE AND SALVAGE SIGN</v>
      </c>
      <c r="G133" s="234"/>
      <c r="H133" s="78" t="str">
        <f t="shared" ref="H133:H196" si="20">TEXT(A133,"#.0000")</f>
        <v>202.2010</v>
      </c>
      <c r="I133" s="128"/>
      <c r="J133" s="128">
        <f>IF(A133="","",'CONSTRUCTION COST ESTIMATE'!BA133)</f>
        <v>0</v>
      </c>
      <c r="K133" s="128" t="str">
        <f t="shared" si="17"/>
        <v>Default</v>
      </c>
      <c r="L133" s="128" t="str">
        <f>IF(A133="","",'CONSTRUCTION COST ESTIMATE'!BB133)</f>
        <v>EA</v>
      </c>
      <c r="M133" s="128" t="str">
        <f t="shared" ref="M133:M196" si="21">IF(A133="","","Base Bid")</f>
        <v>Base Bid</v>
      </c>
      <c r="N133" s="124">
        <f>IF(A133="","",'CONSTRUCTION COST ESTIMATE'!BC133)</f>
        <v>0</v>
      </c>
      <c r="O133" s="124" t="str">
        <f t="shared" si="18"/>
        <v>N</v>
      </c>
      <c r="S133" s="124"/>
    </row>
    <row r="134" spans="1:19" hidden="1">
      <c r="A134" s="379">
        <f>IF('CONSTRUCTION COST ESTIMATE'!B134="","",'CONSTRUCTION COST ESTIMATE'!B134)</f>
        <v>202.202</v>
      </c>
      <c r="B134" s="128"/>
      <c r="C134" s="128" t="str">
        <f t="shared" si="19"/>
        <v>Item</v>
      </c>
      <c r="D134" s="128">
        <f t="shared" ref="D134:D197" si="22">IF(C134="Container",0,1)</f>
        <v>1</v>
      </c>
      <c r="E134" s="128" t="str">
        <f>IF(A134="",'CONSTRUCTION COST ESTIMATE'!A134,"")</f>
        <v/>
      </c>
      <c r="F134" s="234" t="str">
        <f>IF(A134="","",'CONSTRUCTION COST ESTIMATE'!C134)</f>
        <v>REMOVE AND RELOCATE SIGN</v>
      </c>
      <c r="G134" s="234"/>
      <c r="H134" s="78" t="str">
        <f t="shared" si="20"/>
        <v>202.2020</v>
      </c>
      <c r="I134" s="128"/>
      <c r="J134" s="128">
        <f>IF(A134="","",'CONSTRUCTION COST ESTIMATE'!BA134)</f>
        <v>0</v>
      </c>
      <c r="K134" s="128" t="str">
        <f t="shared" ref="K134:K197" si="23">IF(J134="","","Default")</f>
        <v>Default</v>
      </c>
      <c r="L134" s="128" t="str">
        <f>IF(A134="","",'CONSTRUCTION COST ESTIMATE'!BB134)</f>
        <v>EA</v>
      </c>
      <c r="M134" s="128" t="str">
        <f t="shared" si="21"/>
        <v>Base Bid</v>
      </c>
      <c r="N134" s="124">
        <f>IF(A134="","",'CONSTRUCTION COST ESTIMATE'!BC134)</f>
        <v>0</v>
      </c>
      <c r="O134" s="124" t="str">
        <f t="shared" si="18"/>
        <v>N</v>
      </c>
      <c r="S134" s="124"/>
    </row>
    <row r="135" spans="1:19" hidden="1">
      <c r="A135" s="379">
        <f>IF('CONSTRUCTION COST ESTIMATE'!B135="","",'CONSTRUCTION COST ESTIMATE'!B135)</f>
        <v>202.203</v>
      </c>
      <c r="B135" s="128"/>
      <c r="C135" s="128" t="str">
        <f t="shared" si="19"/>
        <v>Item</v>
      </c>
      <c r="D135" s="128">
        <f t="shared" si="22"/>
        <v>1</v>
      </c>
      <c r="E135" s="128" t="str">
        <f>IF(A135="",'CONSTRUCTION COST ESTIMATE'!A135,"")</f>
        <v/>
      </c>
      <c r="F135" s="234" t="str">
        <f>IF(A135="","",'CONSTRUCTION COST ESTIMATE'!C135)</f>
        <v>REMOVE SPECIALTY SIGN</v>
      </c>
      <c r="G135" s="234"/>
      <c r="H135" s="78" t="str">
        <f t="shared" si="20"/>
        <v>202.2030</v>
      </c>
      <c r="I135" s="128"/>
      <c r="J135" s="128">
        <f>IF(A135="","",'CONSTRUCTION COST ESTIMATE'!BA135)</f>
        <v>0</v>
      </c>
      <c r="K135" s="128" t="str">
        <f t="shared" si="23"/>
        <v>Default</v>
      </c>
      <c r="L135" s="128" t="str">
        <f>IF(A135="","",'CONSTRUCTION COST ESTIMATE'!BB135)</f>
        <v>EA</v>
      </c>
      <c r="M135" s="128" t="str">
        <f t="shared" si="21"/>
        <v>Base Bid</v>
      </c>
      <c r="N135" s="124">
        <f>IF(A135="","",'CONSTRUCTION COST ESTIMATE'!BC135)</f>
        <v>0</v>
      </c>
      <c r="O135" s="124" t="str">
        <f t="shared" ref="O135:O198" si="24">IF(N135=0,"N","Y")</f>
        <v>N</v>
      </c>
      <c r="S135" s="124"/>
    </row>
    <row r="136" spans="1:19" hidden="1">
      <c r="A136" s="379">
        <f>IF('CONSTRUCTION COST ESTIMATE'!B136="","",'CONSTRUCTION COST ESTIMATE'!B136)</f>
        <v>202.20400000000001</v>
      </c>
      <c r="B136" s="128"/>
      <c r="C136" s="128" t="str">
        <f t="shared" si="19"/>
        <v>Item</v>
      </c>
      <c r="D136" s="128">
        <f t="shared" si="22"/>
        <v>1</v>
      </c>
      <c r="E136" s="128" t="str">
        <f>IF(A136="",'CONSTRUCTION COST ESTIMATE'!A136,"")</f>
        <v/>
      </c>
      <c r="F136" s="234" t="str">
        <f>IF(A136="","",'CONSTRUCTION COST ESTIMATE'!C136)</f>
        <v>REMOVE AND SALVAGE SPECIALTY SIGN</v>
      </c>
      <c r="G136" s="234"/>
      <c r="H136" s="78" t="str">
        <f t="shared" si="20"/>
        <v>202.2040</v>
      </c>
      <c r="I136" s="128"/>
      <c r="J136" s="128">
        <f>IF(A136="","",'CONSTRUCTION COST ESTIMATE'!BA136)</f>
        <v>0</v>
      </c>
      <c r="K136" s="128" t="str">
        <f t="shared" si="23"/>
        <v>Default</v>
      </c>
      <c r="L136" s="128" t="str">
        <f>IF(A136="","",'CONSTRUCTION COST ESTIMATE'!BB136)</f>
        <v>EA</v>
      </c>
      <c r="M136" s="128" t="str">
        <f t="shared" si="21"/>
        <v>Base Bid</v>
      </c>
      <c r="N136" s="124">
        <f>IF(A136="","",'CONSTRUCTION COST ESTIMATE'!BC136)</f>
        <v>0</v>
      </c>
      <c r="O136" s="124" t="str">
        <f t="shared" si="24"/>
        <v>N</v>
      </c>
      <c r="S136" s="124"/>
    </row>
    <row r="137" spans="1:19" hidden="1">
      <c r="A137" s="379">
        <f>IF('CONSTRUCTION COST ESTIMATE'!B137="","",'CONSTRUCTION COST ESTIMATE'!B137)</f>
        <v>202.20500000000001</v>
      </c>
      <c r="B137" s="128"/>
      <c r="C137" s="128" t="str">
        <f t="shared" si="19"/>
        <v>Item</v>
      </c>
      <c r="D137" s="128">
        <f t="shared" si="22"/>
        <v>1</v>
      </c>
      <c r="E137" s="128" t="str">
        <f>IF(A137="",'CONSTRUCTION COST ESTIMATE'!A137,"")</f>
        <v/>
      </c>
      <c r="F137" s="234" t="str">
        <f>IF(A137="","",'CONSTRUCTION COST ESTIMATE'!C137)</f>
        <v>REMOVE AND RELOCATE  SPECIALTY SIGN</v>
      </c>
      <c r="G137" s="234"/>
      <c r="H137" s="78" t="str">
        <f t="shared" si="20"/>
        <v>202.2050</v>
      </c>
      <c r="I137" s="128"/>
      <c r="J137" s="128">
        <f>IF(A137="","",'CONSTRUCTION COST ESTIMATE'!BA137)</f>
        <v>0</v>
      </c>
      <c r="K137" s="128" t="str">
        <f t="shared" si="23"/>
        <v>Default</v>
      </c>
      <c r="L137" s="128" t="str">
        <f>IF(A137="","",'CONSTRUCTION COST ESTIMATE'!BB137)</f>
        <v>EA</v>
      </c>
      <c r="M137" s="128" t="str">
        <f t="shared" si="21"/>
        <v>Base Bid</v>
      </c>
      <c r="N137" s="124">
        <f>IF(A137="","",'CONSTRUCTION COST ESTIMATE'!BC137)</f>
        <v>0</v>
      </c>
      <c r="O137" s="124" t="str">
        <f t="shared" si="24"/>
        <v>N</v>
      </c>
      <c r="S137" s="124"/>
    </row>
    <row r="138" spans="1:19" hidden="1">
      <c r="A138" s="379">
        <f>IF('CONSTRUCTION COST ESTIMATE'!B138="","",'CONSTRUCTION COST ESTIMATE'!B138)</f>
        <v>202.20599999999999</v>
      </c>
      <c r="B138" s="128"/>
      <c r="C138" s="128" t="str">
        <f t="shared" si="19"/>
        <v>Item</v>
      </c>
      <c r="D138" s="128">
        <f t="shared" si="22"/>
        <v>1</v>
      </c>
      <c r="E138" s="128" t="str">
        <f>IF(A138="",'CONSTRUCTION COST ESTIMATE'!A138,"")</f>
        <v/>
      </c>
      <c r="F138" s="234" t="str">
        <f>IF(A138="","",'CONSTRUCTION COST ESTIMATE'!C138)</f>
        <v>REMOVE SIGN AND POST</v>
      </c>
      <c r="G138" s="234"/>
      <c r="H138" s="78" t="str">
        <f t="shared" si="20"/>
        <v>202.2060</v>
      </c>
      <c r="I138" s="128"/>
      <c r="J138" s="128">
        <f>IF(A138="","",'CONSTRUCTION COST ESTIMATE'!BA138)</f>
        <v>0</v>
      </c>
      <c r="K138" s="128" t="str">
        <f t="shared" si="23"/>
        <v>Default</v>
      </c>
      <c r="L138" s="128" t="str">
        <f>IF(A138="","",'CONSTRUCTION COST ESTIMATE'!BB138)</f>
        <v>EA</v>
      </c>
      <c r="M138" s="128" t="str">
        <f t="shared" si="21"/>
        <v>Base Bid</v>
      </c>
      <c r="N138" s="124">
        <f>IF(A138="","",'CONSTRUCTION COST ESTIMATE'!BC138)</f>
        <v>0</v>
      </c>
      <c r="O138" s="124" t="str">
        <f t="shared" si="24"/>
        <v>N</v>
      </c>
      <c r="S138" s="124"/>
    </row>
    <row r="139" spans="1:19" hidden="1">
      <c r="A139" s="379">
        <f>IF('CONSTRUCTION COST ESTIMATE'!B139="","",'CONSTRUCTION COST ESTIMATE'!B139)</f>
        <v>202.20699999999999</v>
      </c>
      <c r="B139" s="128"/>
      <c r="C139" s="128" t="str">
        <f t="shared" si="19"/>
        <v>Item</v>
      </c>
      <c r="D139" s="128">
        <f t="shared" si="22"/>
        <v>1</v>
      </c>
      <c r="E139" s="128" t="str">
        <f>IF(A139="",'CONSTRUCTION COST ESTIMATE'!A139,"")</f>
        <v/>
      </c>
      <c r="F139" s="234" t="str">
        <f>IF(A139="","",'CONSTRUCTION COST ESTIMATE'!C139)</f>
        <v>REMOVE AND SALVAGE SIGN AND POST</v>
      </c>
      <c r="G139" s="234"/>
      <c r="H139" s="78" t="str">
        <f t="shared" si="20"/>
        <v>202.2070</v>
      </c>
      <c r="I139" s="128"/>
      <c r="J139" s="128">
        <f>IF(A139="","",'CONSTRUCTION COST ESTIMATE'!BA139)</f>
        <v>0</v>
      </c>
      <c r="K139" s="128" t="str">
        <f t="shared" si="23"/>
        <v>Default</v>
      </c>
      <c r="L139" s="128" t="str">
        <f>IF(A139="","",'CONSTRUCTION COST ESTIMATE'!BB139)</f>
        <v>EA</v>
      </c>
      <c r="M139" s="128" t="str">
        <f t="shared" si="21"/>
        <v>Base Bid</v>
      </c>
      <c r="N139" s="124">
        <f>IF(A139="","",'CONSTRUCTION COST ESTIMATE'!BC139)</f>
        <v>0</v>
      </c>
      <c r="O139" s="124" t="str">
        <f t="shared" si="24"/>
        <v>N</v>
      </c>
      <c r="S139" s="124"/>
    </row>
    <row r="140" spans="1:19" hidden="1">
      <c r="A140" s="379">
        <f>IF('CONSTRUCTION COST ESTIMATE'!B140="","",'CONSTRUCTION COST ESTIMATE'!B140)</f>
        <v>202.208</v>
      </c>
      <c r="B140" s="128"/>
      <c r="C140" s="128" t="str">
        <f t="shared" si="19"/>
        <v>Item</v>
      </c>
      <c r="D140" s="128">
        <f t="shared" si="22"/>
        <v>1</v>
      </c>
      <c r="E140" s="128" t="str">
        <f>IF(A140="",'CONSTRUCTION COST ESTIMATE'!A140,"")</f>
        <v/>
      </c>
      <c r="F140" s="234" t="str">
        <f>IF(A140="","",'CONSTRUCTION COST ESTIMATE'!C140)</f>
        <v>REMOVE AND RELOCATE SIGN AND POST</v>
      </c>
      <c r="G140" s="234"/>
      <c r="H140" s="78" t="str">
        <f t="shared" si="20"/>
        <v>202.2080</v>
      </c>
      <c r="I140" s="128"/>
      <c r="J140" s="128">
        <f>IF(A140="","",'CONSTRUCTION COST ESTIMATE'!BA140)</f>
        <v>0</v>
      </c>
      <c r="K140" s="128" t="str">
        <f t="shared" si="23"/>
        <v>Default</v>
      </c>
      <c r="L140" s="128" t="str">
        <f>IF(A140="","",'CONSTRUCTION COST ESTIMATE'!BB140)</f>
        <v>EA</v>
      </c>
      <c r="M140" s="128" t="str">
        <f t="shared" si="21"/>
        <v>Base Bid</v>
      </c>
      <c r="N140" s="124">
        <f>IF(A140="","",'CONSTRUCTION COST ESTIMATE'!BC140)</f>
        <v>0</v>
      </c>
      <c r="O140" s="124" t="str">
        <f t="shared" si="24"/>
        <v>N</v>
      </c>
      <c r="S140" s="124"/>
    </row>
    <row r="141" spans="1:19" hidden="1">
      <c r="A141" s="379">
        <f>IF('CONSTRUCTION COST ESTIMATE'!B141="","",'CONSTRUCTION COST ESTIMATE'!B141)</f>
        <v>202.209</v>
      </c>
      <c r="B141" s="128"/>
      <c r="C141" s="128" t="str">
        <f t="shared" si="19"/>
        <v>Item</v>
      </c>
      <c r="D141" s="128">
        <f t="shared" si="22"/>
        <v>1</v>
      </c>
      <c r="E141" s="128" t="str">
        <f>IF(A141="",'CONSTRUCTION COST ESTIMATE'!A141,"")</f>
        <v/>
      </c>
      <c r="F141" s="234" t="str">
        <f>IF(A141="","",'CONSTRUCTION COST ESTIMATE'!C141)</f>
        <v>REMOVE PEDESTRIAN CROSSING SIGN</v>
      </c>
      <c r="G141" s="234"/>
      <c r="H141" s="78" t="str">
        <f t="shared" si="20"/>
        <v>202.2090</v>
      </c>
      <c r="I141" s="128"/>
      <c r="J141" s="128">
        <f>IF(A141="","",'CONSTRUCTION COST ESTIMATE'!BA141)</f>
        <v>0</v>
      </c>
      <c r="K141" s="128" t="str">
        <f t="shared" si="23"/>
        <v>Default</v>
      </c>
      <c r="L141" s="128" t="str">
        <f>IF(A141="","",'CONSTRUCTION COST ESTIMATE'!BB141)</f>
        <v>EA</v>
      </c>
      <c r="M141" s="128" t="str">
        <f t="shared" si="21"/>
        <v>Base Bid</v>
      </c>
      <c r="N141" s="124">
        <f>IF(A141="","",'CONSTRUCTION COST ESTIMATE'!BC141)</f>
        <v>0</v>
      </c>
      <c r="O141" s="124" t="str">
        <f t="shared" si="24"/>
        <v>N</v>
      </c>
      <c r="S141" s="124"/>
    </row>
    <row r="142" spans="1:19" hidden="1">
      <c r="A142" s="379">
        <f>IF('CONSTRUCTION COST ESTIMATE'!B142="","",'CONSTRUCTION COST ESTIMATE'!B142)</f>
        <v>202.21</v>
      </c>
      <c r="B142" s="128"/>
      <c r="C142" s="128" t="str">
        <f t="shared" si="19"/>
        <v>Item</v>
      </c>
      <c r="D142" s="128">
        <f t="shared" si="22"/>
        <v>1</v>
      </c>
      <c r="E142" s="128" t="str">
        <f>IF(A142="",'CONSTRUCTION COST ESTIMATE'!A142,"")</f>
        <v/>
      </c>
      <c r="F142" s="234" t="str">
        <f>IF(A142="","",'CONSTRUCTION COST ESTIMATE'!C142)</f>
        <v>REMOVE AND SALVAGE PEDESTRIAN CROSSING SIGN</v>
      </c>
      <c r="G142" s="234"/>
      <c r="H142" s="78" t="str">
        <f t="shared" si="20"/>
        <v>202.2100</v>
      </c>
      <c r="I142" s="128"/>
      <c r="J142" s="128">
        <f>IF(A142="","",'CONSTRUCTION COST ESTIMATE'!BA142)</f>
        <v>0</v>
      </c>
      <c r="K142" s="128" t="str">
        <f t="shared" si="23"/>
        <v>Default</v>
      </c>
      <c r="L142" s="128" t="str">
        <f>IF(A142="","",'CONSTRUCTION COST ESTIMATE'!BB142)</f>
        <v>EA</v>
      </c>
      <c r="M142" s="128" t="str">
        <f t="shared" si="21"/>
        <v>Base Bid</v>
      </c>
      <c r="N142" s="124">
        <f>IF(A142="","",'CONSTRUCTION COST ESTIMATE'!BC142)</f>
        <v>0</v>
      </c>
      <c r="O142" s="124" t="str">
        <f t="shared" si="24"/>
        <v>N</v>
      </c>
      <c r="S142" s="124"/>
    </row>
    <row r="143" spans="1:19" hidden="1">
      <c r="A143" s="379">
        <f>IF('CONSTRUCTION COST ESTIMATE'!B143="","",'CONSTRUCTION COST ESTIMATE'!B143)</f>
        <v>202.21100000000001</v>
      </c>
      <c r="B143" s="128"/>
      <c r="C143" s="128" t="str">
        <f t="shared" si="19"/>
        <v>Item</v>
      </c>
      <c r="D143" s="128">
        <f t="shared" si="22"/>
        <v>1</v>
      </c>
      <c r="E143" s="128" t="str">
        <f>IF(A143="",'CONSTRUCTION COST ESTIMATE'!A143,"")</f>
        <v/>
      </c>
      <c r="F143" s="234" t="str">
        <f>IF(A143="","",'CONSTRUCTION COST ESTIMATE'!C143)</f>
        <v>REMOVE AND RELOCATE PEDESTRIAN CROSSING SIGN</v>
      </c>
      <c r="G143" s="234"/>
      <c r="H143" s="78" t="str">
        <f t="shared" si="20"/>
        <v>202.2110</v>
      </c>
      <c r="I143" s="128"/>
      <c r="J143" s="128">
        <f>IF(A143="","",'CONSTRUCTION COST ESTIMATE'!BA143)</f>
        <v>0</v>
      </c>
      <c r="K143" s="128" t="str">
        <f t="shared" si="23"/>
        <v>Default</v>
      </c>
      <c r="L143" s="128" t="str">
        <f>IF(A143="","",'CONSTRUCTION COST ESTIMATE'!BB143)</f>
        <v>EA</v>
      </c>
      <c r="M143" s="128" t="str">
        <f t="shared" si="21"/>
        <v>Base Bid</v>
      </c>
      <c r="N143" s="124">
        <f>IF(A143="","",'CONSTRUCTION COST ESTIMATE'!BC143)</f>
        <v>0</v>
      </c>
      <c r="O143" s="124" t="str">
        <f t="shared" si="24"/>
        <v>N</v>
      </c>
      <c r="S143" s="124"/>
    </row>
    <row r="144" spans="1:19" hidden="1">
      <c r="A144" s="379">
        <f>IF('CONSTRUCTION COST ESTIMATE'!B144="","",'CONSTRUCTION COST ESTIMATE'!B144)</f>
        <v>202.21199999999999</v>
      </c>
      <c r="B144" s="128"/>
      <c r="C144" s="128" t="str">
        <f t="shared" si="19"/>
        <v>Item</v>
      </c>
      <c r="D144" s="128">
        <f t="shared" si="22"/>
        <v>1</v>
      </c>
      <c r="E144" s="128" t="str">
        <f>IF(A144="",'CONSTRUCTION COST ESTIMATE'!A144,"")</f>
        <v/>
      </c>
      <c r="F144" s="234" t="str">
        <f>IF(A144="","",'CONSTRUCTION COST ESTIMATE'!C144)</f>
        <v>REMOVE COMMERCIAL SIGN</v>
      </c>
      <c r="G144" s="234"/>
      <c r="H144" s="78" t="str">
        <f t="shared" si="20"/>
        <v>202.2120</v>
      </c>
      <c r="I144" s="128"/>
      <c r="J144" s="128">
        <f>IF(A144="","",'CONSTRUCTION COST ESTIMATE'!BA144)</f>
        <v>0</v>
      </c>
      <c r="K144" s="128" t="str">
        <f t="shared" si="23"/>
        <v>Default</v>
      </c>
      <c r="L144" s="128" t="str">
        <f>IF(A144="","",'CONSTRUCTION COST ESTIMATE'!BB144)</f>
        <v>EA</v>
      </c>
      <c r="M144" s="128" t="str">
        <f t="shared" si="21"/>
        <v>Base Bid</v>
      </c>
      <c r="N144" s="124">
        <f>IF(A144="","",'CONSTRUCTION COST ESTIMATE'!BC144)</f>
        <v>0</v>
      </c>
      <c r="O144" s="124" t="str">
        <f t="shared" si="24"/>
        <v>N</v>
      </c>
      <c r="S144" s="124"/>
    </row>
    <row r="145" spans="1:26" hidden="1">
      <c r="A145" s="379">
        <f>IF('CONSTRUCTION COST ESTIMATE'!B145="","",'CONSTRUCTION COST ESTIMATE'!B145)</f>
        <v>202.21299999999999</v>
      </c>
      <c r="B145" s="128"/>
      <c r="C145" s="128" t="str">
        <f t="shared" si="19"/>
        <v>Item</v>
      </c>
      <c r="D145" s="128">
        <f t="shared" si="22"/>
        <v>1</v>
      </c>
      <c r="E145" s="128" t="str">
        <f>IF(A145="",'CONSTRUCTION COST ESTIMATE'!A145,"")</f>
        <v/>
      </c>
      <c r="F145" s="234" t="str">
        <f>IF(A145="","",'CONSTRUCTION COST ESTIMATE'!C145)</f>
        <v>REMOVE AND SALVAGE COMMERCIAL SIGN</v>
      </c>
      <c r="G145" s="234"/>
      <c r="H145" s="78" t="str">
        <f t="shared" si="20"/>
        <v>202.2130</v>
      </c>
      <c r="I145" s="128"/>
      <c r="J145" s="128">
        <f>IF(A145="","",'CONSTRUCTION COST ESTIMATE'!BA145)</f>
        <v>0</v>
      </c>
      <c r="K145" s="128" t="str">
        <f t="shared" si="23"/>
        <v>Default</v>
      </c>
      <c r="L145" s="128" t="str">
        <f>IF(A145="","",'CONSTRUCTION COST ESTIMATE'!BB145)</f>
        <v>EA</v>
      </c>
      <c r="M145" s="128" t="str">
        <f t="shared" si="21"/>
        <v>Base Bid</v>
      </c>
      <c r="N145" s="124">
        <f>IF(A145="","",'CONSTRUCTION COST ESTIMATE'!BC145)</f>
        <v>0</v>
      </c>
      <c r="O145" s="124" t="str">
        <f t="shared" si="24"/>
        <v>N</v>
      </c>
      <c r="S145" s="124"/>
    </row>
    <row r="146" spans="1:26" hidden="1">
      <c r="A146" s="379">
        <f>IF('CONSTRUCTION COST ESTIMATE'!B146="","",'CONSTRUCTION COST ESTIMATE'!B146)</f>
        <v>202.214</v>
      </c>
      <c r="B146" s="128"/>
      <c r="C146" s="128" t="str">
        <f t="shared" si="19"/>
        <v>Item</v>
      </c>
      <c r="D146" s="128">
        <f t="shared" si="22"/>
        <v>1</v>
      </c>
      <c r="E146" s="128" t="str">
        <f>IF(A146="",'CONSTRUCTION COST ESTIMATE'!A146,"")</f>
        <v/>
      </c>
      <c r="F146" s="234" t="str">
        <f>IF(A146="","",'CONSTRUCTION COST ESTIMATE'!C146)</f>
        <v>REMOVE AND RELOCATE COMMERCIAL SIGN</v>
      </c>
      <c r="G146" s="234"/>
      <c r="H146" s="78" t="str">
        <f t="shared" si="20"/>
        <v>202.2140</v>
      </c>
      <c r="I146" s="128"/>
      <c r="J146" s="128">
        <f>IF(A146="","",'CONSTRUCTION COST ESTIMATE'!BA146)</f>
        <v>0</v>
      </c>
      <c r="K146" s="128" t="str">
        <f t="shared" si="23"/>
        <v>Default</v>
      </c>
      <c r="L146" s="128" t="str">
        <f>IF(A146="","",'CONSTRUCTION COST ESTIMATE'!BB146)</f>
        <v>EA</v>
      </c>
      <c r="M146" s="128" t="str">
        <f t="shared" si="21"/>
        <v>Base Bid</v>
      </c>
      <c r="N146" s="124">
        <f>IF(A146="","",'CONSTRUCTION COST ESTIMATE'!BC146)</f>
        <v>0</v>
      </c>
      <c r="O146" s="124" t="str">
        <f t="shared" si="24"/>
        <v>N</v>
      </c>
      <c r="S146" s="124"/>
    </row>
    <row r="147" spans="1:26" hidden="1">
      <c r="A147" s="379">
        <f>IF('CONSTRUCTION COST ESTIMATE'!B147="","",'CONSTRUCTION COST ESTIMATE'!B147)</f>
        <v>202.22</v>
      </c>
      <c r="B147" s="128"/>
      <c r="C147" s="128" t="str">
        <f t="shared" si="19"/>
        <v>Item</v>
      </c>
      <c r="D147" s="128">
        <f t="shared" si="22"/>
        <v>1</v>
      </c>
      <c r="E147" s="128" t="str">
        <f>IF(A147="",'CONSTRUCTION COST ESTIMATE'!A147,"")</f>
        <v/>
      </c>
      <c r="F147" s="234" t="str">
        <f>IF(A147="","",'CONSTRUCTION COST ESTIMATE'!C147)</f>
        <v>REMOVE TRAFFIC SIGNAL LIGHT CONDUIT</v>
      </c>
      <c r="G147" s="234"/>
      <c r="H147" s="78" t="str">
        <f t="shared" si="20"/>
        <v>202.2200</v>
      </c>
      <c r="I147" s="128"/>
      <c r="J147" s="128">
        <f>IF(A147="","",'CONSTRUCTION COST ESTIMATE'!BA147)</f>
        <v>0</v>
      </c>
      <c r="K147" s="128" t="str">
        <f t="shared" si="23"/>
        <v>Default</v>
      </c>
      <c r="L147" s="128" t="str">
        <f>IF(A147="","",'CONSTRUCTION COST ESTIMATE'!BB147)</f>
        <v>LF</v>
      </c>
      <c r="M147" s="128" t="str">
        <f t="shared" si="21"/>
        <v>Base Bid</v>
      </c>
      <c r="N147" s="124">
        <f>IF(A147="","",'CONSTRUCTION COST ESTIMATE'!BC147)</f>
        <v>0</v>
      </c>
      <c r="O147" s="124" t="str">
        <f t="shared" si="24"/>
        <v>N</v>
      </c>
      <c r="S147" s="124"/>
    </row>
    <row r="148" spans="1:26" hidden="1">
      <c r="A148" s="379">
        <f>IF('CONSTRUCTION COST ESTIMATE'!B148="","",'CONSTRUCTION COST ESTIMATE'!B148)</f>
        <v>202.221</v>
      </c>
      <c r="B148" s="128"/>
      <c r="C148" s="128" t="str">
        <f t="shared" si="19"/>
        <v>Item</v>
      </c>
      <c r="D148" s="128">
        <f t="shared" si="22"/>
        <v>1</v>
      </c>
      <c r="E148" s="128" t="str">
        <f>IF(A148="",'CONSTRUCTION COST ESTIMATE'!A148,"")</f>
        <v/>
      </c>
      <c r="F148" s="234" t="str">
        <f>IF(A148="","",'CONSTRUCTION COST ESTIMATE'!C148)</f>
        <v>REMOVE STREETLIGHT CONDUIT</v>
      </c>
      <c r="G148" s="234"/>
      <c r="H148" s="78" t="str">
        <f t="shared" si="20"/>
        <v>202.2210</v>
      </c>
      <c r="I148" s="128"/>
      <c r="J148" s="128">
        <f>IF(A148="","",'CONSTRUCTION COST ESTIMATE'!BA148)</f>
        <v>0</v>
      </c>
      <c r="K148" s="128" t="str">
        <f t="shared" si="23"/>
        <v>Default</v>
      </c>
      <c r="L148" s="128" t="str">
        <f>IF(A148="","",'CONSTRUCTION COST ESTIMATE'!BB148)</f>
        <v>LF</v>
      </c>
      <c r="M148" s="128" t="str">
        <f t="shared" si="21"/>
        <v>Base Bid</v>
      </c>
      <c r="N148" s="124">
        <f>IF(A148="","",'CONSTRUCTION COST ESTIMATE'!BC148)</f>
        <v>0</v>
      </c>
      <c r="O148" s="124" t="str">
        <f t="shared" si="24"/>
        <v>N</v>
      </c>
      <c r="S148" s="124"/>
    </row>
    <row r="149" spans="1:26" hidden="1">
      <c r="A149" s="379">
        <f>IF('CONSTRUCTION COST ESTIMATE'!B149="","",'CONSTRUCTION COST ESTIMATE'!B149)</f>
        <v>202.22200000000001</v>
      </c>
      <c r="B149" s="128"/>
      <c r="C149" s="128" t="str">
        <f t="shared" si="19"/>
        <v>Item</v>
      </c>
      <c r="D149" s="128">
        <f t="shared" si="22"/>
        <v>1</v>
      </c>
      <c r="E149" s="128" t="str">
        <f>IF(A149="",'CONSTRUCTION COST ESTIMATE'!A149,"")</f>
        <v/>
      </c>
      <c r="F149" s="234" t="str">
        <f>IF(A149="","",'CONSTRUCTION COST ESTIMATE'!C149)</f>
        <v>REMOVE UTILITY CONDUIT</v>
      </c>
      <c r="G149" s="234"/>
      <c r="H149" s="78" t="str">
        <f t="shared" si="20"/>
        <v>202.2220</v>
      </c>
      <c r="I149" s="128"/>
      <c r="J149" s="128">
        <f>IF(A149="","",'CONSTRUCTION COST ESTIMATE'!BA149)</f>
        <v>0</v>
      </c>
      <c r="K149" s="128" t="str">
        <f t="shared" si="23"/>
        <v>Default</v>
      </c>
      <c r="L149" s="128" t="str">
        <f>IF(A149="","",'CONSTRUCTION COST ESTIMATE'!BB149)</f>
        <v>LF</v>
      </c>
      <c r="M149" s="128" t="str">
        <f t="shared" si="21"/>
        <v>Base Bid</v>
      </c>
      <c r="N149" s="124">
        <f>IF(A149="","",'CONSTRUCTION COST ESTIMATE'!BC149)</f>
        <v>0</v>
      </c>
      <c r="O149" s="124" t="str">
        <f t="shared" si="24"/>
        <v>N</v>
      </c>
      <c r="S149" s="124"/>
    </row>
    <row r="150" spans="1:26" hidden="1">
      <c r="A150" s="379">
        <f>IF('CONSTRUCTION COST ESTIMATE'!B150="","",'CONSTRUCTION COST ESTIMATE'!B150)</f>
        <v>202.22300000000001</v>
      </c>
      <c r="B150" s="128"/>
      <c r="C150" s="128" t="str">
        <f t="shared" si="19"/>
        <v>Item</v>
      </c>
      <c r="D150" s="128">
        <f t="shared" si="22"/>
        <v>1</v>
      </c>
      <c r="E150" s="128" t="str">
        <f>IF(A150="",'CONSTRUCTION COST ESTIMATE'!A150,"")</f>
        <v/>
      </c>
      <c r="F150" s="234" t="str">
        <f>IF(A150="","",'CONSTRUCTION COST ESTIMATE'!C150)</f>
        <v>REMOVE UTILITY VAULT</v>
      </c>
      <c r="G150" s="234"/>
      <c r="H150" s="78" t="str">
        <f t="shared" si="20"/>
        <v>202.2230</v>
      </c>
      <c r="I150" s="128"/>
      <c r="J150" s="128">
        <f>IF(A150="","",'CONSTRUCTION COST ESTIMATE'!BA150)</f>
        <v>0</v>
      </c>
      <c r="K150" s="128" t="str">
        <f t="shared" si="23"/>
        <v>Default</v>
      </c>
      <c r="L150" s="128" t="str">
        <f>IF(A150="","",'CONSTRUCTION COST ESTIMATE'!BB150)</f>
        <v>EA</v>
      </c>
      <c r="M150" s="128" t="str">
        <f t="shared" si="21"/>
        <v>Base Bid</v>
      </c>
      <c r="N150" s="124">
        <f>IF(A150="","",'CONSTRUCTION COST ESTIMATE'!BC150)</f>
        <v>0</v>
      </c>
      <c r="O150" s="124" t="str">
        <f t="shared" si="24"/>
        <v>N</v>
      </c>
      <c r="S150" s="124"/>
    </row>
    <row r="151" spans="1:26" hidden="1">
      <c r="A151" s="379">
        <f>IF('CONSTRUCTION COST ESTIMATE'!B151="","",'CONSTRUCTION COST ESTIMATE'!B151)</f>
        <v>202.22399999999999</v>
      </c>
      <c r="B151" s="128"/>
      <c r="C151" s="128" t="str">
        <f t="shared" si="19"/>
        <v>Item</v>
      </c>
      <c r="D151" s="128">
        <f t="shared" si="22"/>
        <v>1</v>
      </c>
      <c r="E151" s="128" t="str">
        <f>IF(A151="",'CONSTRUCTION COST ESTIMATE'!A151,"")</f>
        <v/>
      </c>
      <c r="F151" s="234" t="str">
        <f>IF(A151="","",'CONSTRUCTION COST ESTIMATE'!C151)</f>
        <v>REMOVE PULLBOX</v>
      </c>
      <c r="G151" s="234"/>
      <c r="H151" s="78" t="str">
        <f t="shared" si="20"/>
        <v>202.2240</v>
      </c>
      <c r="I151" s="128"/>
      <c r="J151" s="128">
        <f>IF(A151="","",'CONSTRUCTION COST ESTIMATE'!BA151)</f>
        <v>0</v>
      </c>
      <c r="K151" s="128" t="str">
        <f t="shared" si="23"/>
        <v>Default</v>
      </c>
      <c r="L151" s="128" t="str">
        <f>IF(A151="","",'CONSTRUCTION COST ESTIMATE'!BB151)</f>
        <v>EA</v>
      </c>
      <c r="M151" s="128" t="str">
        <f t="shared" si="21"/>
        <v>Base Bid</v>
      </c>
      <c r="N151" s="124">
        <f>IF(A151="","",'CONSTRUCTION COST ESTIMATE'!BC151)</f>
        <v>0</v>
      </c>
      <c r="O151" s="124" t="str">
        <f t="shared" si="24"/>
        <v>N</v>
      </c>
      <c r="S151" s="124"/>
    </row>
    <row r="152" spans="1:26" hidden="1">
      <c r="A152" s="379">
        <f>IF('CONSTRUCTION COST ESTIMATE'!B152="","",'CONSTRUCTION COST ESTIMATE'!B152)</f>
        <v>202.22499999999999</v>
      </c>
      <c r="B152" s="128"/>
      <c r="C152" s="128" t="str">
        <f t="shared" si="19"/>
        <v>Item</v>
      </c>
      <c r="D152" s="128">
        <f t="shared" si="22"/>
        <v>1</v>
      </c>
      <c r="E152" s="128" t="str">
        <f>IF(A152="",'CONSTRUCTION COST ESTIMATE'!A152,"")</f>
        <v/>
      </c>
      <c r="F152" s="234" t="str">
        <f>IF(A152="","",'CONSTRUCTION COST ESTIMATE'!C152)</f>
        <v>REMOVE TRAFFIC SIGNAL PULLBOX</v>
      </c>
      <c r="G152" s="234"/>
      <c r="H152" s="78" t="str">
        <f t="shared" si="20"/>
        <v>202.2250</v>
      </c>
      <c r="I152" s="128"/>
      <c r="J152" s="128">
        <f>IF(A152="","",'CONSTRUCTION COST ESTIMATE'!BA152)</f>
        <v>0</v>
      </c>
      <c r="K152" s="128" t="str">
        <f t="shared" si="23"/>
        <v>Default</v>
      </c>
      <c r="L152" s="128" t="str">
        <f>IF(A152="","",'CONSTRUCTION COST ESTIMATE'!BB152)</f>
        <v>EA</v>
      </c>
      <c r="M152" s="128" t="str">
        <f t="shared" si="21"/>
        <v>Base Bid</v>
      </c>
      <c r="N152" s="124">
        <f>IF(A152="","",'CONSTRUCTION COST ESTIMATE'!BC152)</f>
        <v>0</v>
      </c>
      <c r="O152" s="124" t="str">
        <f t="shared" si="24"/>
        <v>N</v>
      </c>
      <c r="S152" s="124"/>
    </row>
    <row r="153" spans="1:26" hidden="1">
      <c r="A153" s="379">
        <f>IF('CONSTRUCTION COST ESTIMATE'!B153="","",'CONSTRUCTION COST ESTIMATE'!B153)</f>
        <v>202.226</v>
      </c>
      <c r="B153" s="128"/>
      <c r="C153" s="128" t="str">
        <f t="shared" si="19"/>
        <v>Item</v>
      </c>
      <c r="D153" s="128">
        <f t="shared" si="22"/>
        <v>1</v>
      </c>
      <c r="E153" s="128" t="str">
        <f>IF(A153="",'CONSTRUCTION COST ESTIMATE'!A153,"")</f>
        <v/>
      </c>
      <c r="F153" s="234" t="str">
        <f>IF(A153="","",'CONSTRUCTION COST ESTIMATE'!C153)</f>
        <v>REMOVE STREETLIGHT</v>
      </c>
      <c r="G153" s="234"/>
      <c r="H153" s="78" t="str">
        <f t="shared" si="20"/>
        <v>202.2260</v>
      </c>
      <c r="I153" s="128"/>
      <c r="J153" s="128">
        <f>IF(A153="","",'CONSTRUCTION COST ESTIMATE'!BA153)</f>
        <v>0</v>
      </c>
      <c r="K153" s="128" t="str">
        <f t="shared" si="23"/>
        <v>Default</v>
      </c>
      <c r="L153" s="128" t="str">
        <f>IF(A153="","",'CONSTRUCTION COST ESTIMATE'!BB153)</f>
        <v>EA</v>
      </c>
      <c r="M153" s="128" t="str">
        <f t="shared" si="21"/>
        <v>Base Bid</v>
      </c>
      <c r="N153" s="124">
        <f>IF(A153="","",'CONSTRUCTION COST ESTIMATE'!BC153)</f>
        <v>0</v>
      </c>
      <c r="O153" s="124" t="str">
        <f t="shared" si="24"/>
        <v>N</v>
      </c>
      <c r="S153" s="124"/>
    </row>
    <row r="154" spans="1:26" hidden="1">
      <c r="A154" s="379">
        <f>IF('CONSTRUCTION COST ESTIMATE'!B154="","",'CONSTRUCTION COST ESTIMATE'!B154)</f>
        <v>202.227</v>
      </c>
      <c r="B154" s="128"/>
      <c r="C154" s="128" t="str">
        <f t="shared" si="19"/>
        <v>Item</v>
      </c>
      <c r="D154" s="128">
        <f t="shared" si="22"/>
        <v>1</v>
      </c>
      <c r="E154" s="128" t="str">
        <f>IF(A154="",'CONSTRUCTION COST ESTIMATE'!A154,"")</f>
        <v/>
      </c>
      <c r="F154" s="234" t="str">
        <f>IF(A154="","",'CONSTRUCTION COST ESTIMATE'!C154)</f>
        <v>REMOVE AND SALVAGE STREETLIGHT</v>
      </c>
      <c r="G154" s="234"/>
      <c r="H154" s="78" t="str">
        <f t="shared" si="20"/>
        <v>202.2270</v>
      </c>
      <c r="I154" s="128"/>
      <c r="J154" s="128">
        <f>IF(A154="","",'CONSTRUCTION COST ESTIMATE'!BA154)</f>
        <v>0</v>
      </c>
      <c r="K154" s="128" t="str">
        <f t="shared" si="23"/>
        <v>Default</v>
      </c>
      <c r="L154" s="128" t="str">
        <f>IF(A154="","",'CONSTRUCTION COST ESTIMATE'!BB154)</f>
        <v>EA</v>
      </c>
      <c r="M154" s="128" t="str">
        <f t="shared" si="21"/>
        <v>Base Bid</v>
      </c>
      <c r="N154" s="124">
        <f>IF(A154="","",'CONSTRUCTION COST ESTIMATE'!BC154)</f>
        <v>0</v>
      </c>
      <c r="O154" s="124" t="str">
        <f t="shared" si="24"/>
        <v>N</v>
      </c>
      <c r="S154" s="124"/>
    </row>
    <row r="155" spans="1:26" hidden="1">
      <c r="A155" s="379">
        <f>IF('CONSTRUCTION COST ESTIMATE'!B155="","",'CONSTRUCTION COST ESTIMATE'!B155)</f>
        <v>202.22800000000001</v>
      </c>
      <c r="B155" s="128"/>
      <c r="C155" s="128" t="str">
        <f t="shared" si="19"/>
        <v>Item</v>
      </c>
      <c r="D155" s="128">
        <f t="shared" si="22"/>
        <v>1</v>
      </c>
      <c r="E155" s="128" t="str">
        <f>IF(A155="",'CONSTRUCTION COST ESTIMATE'!A155,"")</f>
        <v/>
      </c>
      <c r="F155" s="234" t="str">
        <f>IF(A155="","",'CONSTRUCTION COST ESTIMATE'!C155)</f>
        <v>REMOVE AND RELOCATE STREETLIGHT</v>
      </c>
      <c r="G155" s="234"/>
      <c r="H155" s="78" t="str">
        <f t="shared" si="20"/>
        <v>202.2280</v>
      </c>
      <c r="I155" s="128"/>
      <c r="J155" s="128">
        <f>IF(A155="","",'CONSTRUCTION COST ESTIMATE'!BA155)</f>
        <v>0</v>
      </c>
      <c r="K155" s="128" t="str">
        <f t="shared" si="23"/>
        <v>Default</v>
      </c>
      <c r="L155" s="128" t="str">
        <f>IF(A155="","",'CONSTRUCTION COST ESTIMATE'!BB155)</f>
        <v>EA</v>
      </c>
      <c r="M155" s="128" t="str">
        <f t="shared" si="21"/>
        <v>Base Bid</v>
      </c>
      <c r="N155" s="124">
        <f>IF(A155="","",'CONSTRUCTION COST ESTIMATE'!BC155)</f>
        <v>0</v>
      </c>
      <c r="O155" s="124" t="str">
        <f t="shared" si="24"/>
        <v>N</v>
      </c>
      <c r="S155" s="124"/>
    </row>
    <row r="156" spans="1:26" hidden="1">
      <c r="A156" s="379">
        <f>IF('CONSTRUCTION COST ESTIMATE'!B156="","",'CONSTRUCTION COST ESTIMATE'!B156)</f>
        <v>202.22900000000001</v>
      </c>
      <c r="B156" s="128"/>
      <c r="C156" s="128" t="str">
        <f t="shared" si="19"/>
        <v>Item</v>
      </c>
      <c r="D156" s="128">
        <f t="shared" si="22"/>
        <v>1</v>
      </c>
      <c r="E156" s="128" t="str">
        <f>IF(A156="",'CONSTRUCTION COST ESTIMATE'!A156,"")</f>
        <v/>
      </c>
      <c r="F156" s="234" t="str">
        <f>IF(A156="","",'CONSTRUCTION COST ESTIMATE'!C156)</f>
        <v>REMOVE TRAFFIC SIGNAL ASSEMBLY</v>
      </c>
      <c r="G156" s="234"/>
      <c r="H156" s="78" t="str">
        <f t="shared" si="20"/>
        <v>202.2290</v>
      </c>
      <c r="I156" s="128"/>
      <c r="J156" s="128">
        <f>IF(A156="","",'CONSTRUCTION COST ESTIMATE'!BA156)</f>
        <v>0</v>
      </c>
      <c r="K156" s="128" t="str">
        <f t="shared" si="23"/>
        <v>Default</v>
      </c>
      <c r="L156" s="128" t="str">
        <f>IF(A156="","",'CONSTRUCTION COST ESTIMATE'!BB156)</f>
        <v>EA</v>
      </c>
      <c r="M156" s="128" t="str">
        <f t="shared" si="21"/>
        <v>Base Bid</v>
      </c>
      <c r="N156" s="124">
        <f>IF(A156="","",'CONSTRUCTION COST ESTIMATE'!BC156)</f>
        <v>0</v>
      </c>
      <c r="O156" s="124" t="str">
        <f t="shared" si="24"/>
        <v>N</v>
      </c>
      <c r="S156" s="124"/>
    </row>
    <row r="157" spans="1:26" hidden="1">
      <c r="A157" s="379">
        <f>IF('CONSTRUCTION COST ESTIMATE'!B157="","",'CONSTRUCTION COST ESTIMATE'!B157)</f>
        <v>202.23</v>
      </c>
      <c r="B157" s="128"/>
      <c r="C157" s="128" t="str">
        <f t="shared" si="19"/>
        <v>Item</v>
      </c>
      <c r="D157" s="128">
        <f t="shared" si="22"/>
        <v>1</v>
      </c>
      <c r="E157" s="128" t="str">
        <f>IF(A157="",'CONSTRUCTION COST ESTIMATE'!A157,"")</f>
        <v/>
      </c>
      <c r="F157" s="234" t="str">
        <f>IF(A157="","",'CONSTRUCTION COST ESTIMATE'!C157)</f>
        <v>REMOVE AND SALVAGE TRAFFIC SIGNAL ASSEMBLY</v>
      </c>
      <c r="G157" s="234"/>
      <c r="H157" s="78" t="str">
        <f t="shared" si="20"/>
        <v>202.2300</v>
      </c>
      <c r="I157" s="128"/>
      <c r="J157" s="128">
        <f>IF(A157="","",'CONSTRUCTION COST ESTIMATE'!BA157)</f>
        <v>0</v>
      </c>
      <c r="K157" s="128" t="str">
        <f t="shared" si="23"/>
        <v>Default</v>
      </c>
      <c r="L157" s="128" t="str">
        <f>IF(A157="","",'CONSTRUCTION COST ESTIMATE'!BB157)</f>
        <v>EA</v>
      </c>
      <c r="M157" s="128" t="str">
        <f t="shared" si="21"/>
        <v>Base Bid</v>
      </c>
      <c r="N157" s="124">
        <f>IF(A157="","",'CONSTRUCTION COST ESTIMATE'!BC157)</f>
        <v>0</v>
      </c>
      <c r="O157" s="124" t="str">
        <f t="shared" si="24"/>
        <v>N</v>
      </c>
      <c r="S157" s="124"/>
    </row>
    <row r="158" spans="1:26" hidden="1">
      <c r="A158" s="379">
        <f>IF('CONSTRUCTION COST ESTIMATE'!B158="","",'CONSTRUCTION COST ESTIMATE'!B158)</f>
        <v>202.23099999999999</v>
      </c>
      <c r="B158" s="128"/>
      <c r="C158" s="128" t="str">
        <f t="shared" si="19"/>
        <v>Item</v>
      </c>
      <c r="D158" s="128">
        <f t="shared" si="22"/>
        <v>1</v>
      </c>
      <c r="E158" s="128" t="str">
        <f>IF(A158="",'CONSTRUCTION COST ESTIMATE'!A158,"")</f>
        <v/>
      </c>
      <c r="F158" s="234" t="str">
        <f>IF(A158="","",'CONSTRUCTION COST ESTIMATE'!C158)</f>
        <v>REMOVE AND RELOCATE TRAFFIC SIGNAL ASSEMBLY</v>
      </c>
      <c r="G158" s="234"/>
      <c r="H158" s="78" t="str">
        <f t="shared" si="20"/>
        <v>202.2310</v>
      </c>
      <c r="I158" s="128"/>
      <c r="J158" s="128">
        <f>IF(A158="","",'CONSTRUCTION COST ESTIMATE'!BA158)</f>
        <v>0</v>
      </c>
      <c r="K158" s="128" t="str">
        <f t="shared" si="23"/>
        <v>Default</v>
      </c>
      <c r="L158" s="128" t="str">
        <f>IF(A158="","",'CONSTRUCTION COST ESTIMATE'!BB158)</f>
        <v>EA</v>
      </c>
      <c r="M158" s="128" t="str">
        <f t="shared" si="21"/>
        <v>Base Bid</v>
      </c>
      <c r="N158" s="124">
        <f>IF(A158="","",'CONSTRUCTION COST ESTIMATE'!BC158)</f>
        <v>0</v>
      </c>
      <c r="O158" s="124" t="str">
        <f t="shared" si="24"/>
        <v>N</v>
      </c>
      <c r="S158" s="124"/>
    </row>
    <row r="159" spans="1:26" ht="30" customHeight="1">
      <c r="A159" s="378" t="str">
        <f>IF('CONSTRUCTION COST ESTIMATE'!B159="","",'CONSTRUCTION COST ESTIMATE'!B159)</f>
        <v/>
      </c>
      <c r="B159" s="134"/>
      <c r="C159" s="134" t="str">
        <f t="shared" si="19"/>
        <v>Container</v>
      </c>
      <c r="D159" s="134">
        <f t="shared" si="22"/>
        <v>0</v>
      </c>
      <c r="E159" s="134" t="str">
        <f>IF(A159="",'CONSTRUCTION COST ESTIMATE'!A159,"")</f>
        <v>SP 203-208</v>
      </c>
      <c r="F159" s="233" t="str">
        <f>IF(A159="",'CONSTRUCTION COST ESTIMATE'!C159,"")</f>
        <v>EXCAVATION/EMBANKMENT</v>
      </c>
      <c r="G159" s="233"/>
      <c r="H159" s="230" t="str">
        <f t="shared" si="20"/>
        <v/>
      </c>
      <c r="I159" s="134"/>
      <c r="J159" s="134" t="str">
        <f>IF(A159="","",'CONSTRUCTION COST ESTIMATE'!BA159)</f>
        <v/>
      </c>
      <c r="K159" s="134" t="str">
        <f t="shared" si="23"/>
        <v/>
      </c>
      <c r="L159" s="134" t="str">
        <f>IF(A159="","",'CONSTRUCTION COST ESTIMATE'!BB159)</f>
        <v/>
      </c>
      <c r="M159" s="134" t="str">
        <f t="shared" si="21"/>
        <v/>
      </c>
      <c r="N159" s="231" t="str">
        <f>IF(A159="","",'CONSTRUCTION COST ESTIMATE'!BC159)</f>
        <v/>
      </c>
      <c r="O159" s="375"/>
      <c r="P159" s="231"/>
      <c r="Q159" s="231"/>
      <c r="R159" s="231"/>
      <c r="S159" s="231"/>
      <c r="T159" s="124"/>
      <c r="U159" s="124"/>
      <c r="V159" s="124"/>
      <c r="W159" s="124"/>
      <c r="X159" s="124"/>
      <c r="Y159" s="124"/>
      <c r="Z159" s="124"/>
    </row>
    <row r="160" spans="1:26" hidden="1">
      <c r="A160" s="379">
        <f>IF('CONSTRUCTION COST ESTIMATE'!B160="","",'CONSTRUCTION COST ESTIMATE'!B160)</f>
        <v>203.00049999999999</v>
      </c>
      <c r="B160" s="128"/>
      <c r="C160" s="128" t="str">
        <f t="shared" si="19"/>
        <v>Item</v>
      </c>
      <c r="D160" s="128">
        <f t="shared" si="22"/>
        <v>1</v>
      </c>
      <c r="E160" s="128" t="str">
        <f>IF(A160="",'CONSTRUCTION COST ESTIMATE'!A160,"")</f>
        <v/>
      </c>
      <c r="F160" s="234" t="str">
        <f>IF(A160="","",'CONSTRUCTION COST ESTIMATE'!C160)</f>
        <v>DRAINAGE EXCAVATION</v>
      </c>
      <c r="G160" s="234"/>
      <c r="H160" s="78" t="str">
        <f t="shared" si="20"/>
        <v>203.0005</v>
      </c>
      <c r="I160" s="128"/>
      <c r="J160" s="128">
        <f>IF(A160="","",'CONSTRUCTION COST ESTIMATE'!BA160)</f>
        <v>0</v>
      </c>
      <c r="K160" s="128" t="str">
        <f t="shared" si="23"/>
        <v>Default</v>
      </c>
      <c r="L160" s="128" t="str">
        <f>IF(A160="","",'CONSTRUCTION COST ESTIMATE'!BB160)</f>
        <v>CY</v>
      </c>
      <c r="M160" s="128" t="str">
        <f t="shared" si="21"/>
        <v>Base Bid</v>
      </c>
      <c r="N160" s="124">
        <f>IF(A160="","",'CONSTRUCTION COST ESTIMATE'!BC160)</f>
        <v>0</v>
      </c>
      <c r="O160" s="124" t="str">
        <f t="shared" si="24"/>
        <v>N</v>
      </c>
      <c r="S160" s="124"/>
    </row>
    <row r="161" spans="1:19" hidden="1">
      <c r="A161" s="379">
        <f>IF('CONSTRUCTION COST ESTIMATE'!B161="","",'CONSTRUCTION COST ESTIMATE'!B161)</f>
        <v>203.001</v>
      </c>
      <c r="B161" s="128"/>
      <c r="C161" s="128" t="str">
        <f t="shared" si="19"/>
        <v>Item</v>
      </c>
      <c r="D161" s="128">
        <f t="shared" si="22"/>
        <v>1</v>
      </c>
      <c r="E161" s="128" t="str">
        <f>IF(A161="",'CONSTRUCTION COST ESTIMATE'!A161,"")</f>
        <v/>
      </c>
      <c r="F161" s="234" t="str">
        <f>IF(A161="","",'CONSTRUCTION COST ESTIMATE'!C161)</f>
        <v>ROADWAY EXCAVATION</v>
      </c>
      <c r="G161" s="234"/>
      <c r="H161" s="78" t="str">
        <f t="shared" si="20"/>
        <v>203.0010</v>
      </c>
      <c r="I161" s="128"/>
      <c r="J161" s="128">
        <f>IF(A161="","",'CONSTRUCTION COST ESTIMATE'!BA161)</f>
        <v>0</v>
      </c>
      <c r="K161" s="128" t="str">
        <f t="shared" si="23"/>
        <v>Default</v>
      </c>
      <c r="L161" s="128" t="str">
        <f>IF(A161="","",'CONSTRUCTION COST ESTIMATE'!BB161)</f>
        <v>CY</v>
      </c>
      <c r="M161" s="128" t="str">
        <f t="shared" si="21"/>
        <v>Base Bid</v>
      </c>
      <c r="N161" s="124">
        <f>IF(A161="","",'CONSTRUCTION COST ESTIMATE'!BC161)</f>
        <v>0</v>
      </c>
      <c r="O161" s="124" t="str">
        <f t="shared" si="24"/>
        <v>N</v>
      </c>
      <c r="S161" s="124"/>
    </row>
    <row r="162" spans="1:19" hidden="1">
      <c r="A162" s="379">
        <f>IF('CONSTRUCTION COST ESTIMATE'!B162="","",'CONSTRUCTION COST ESTIMATE'!B162)</f>
        <v>203.00200000000001</v>
      </c>
      <c r="B162" s="128"/>
      <c r="C162" s="128" t="str">
        <f t="shared" si="19"/>
        <v>Item</v>
      </c>
      <c r="D162" s="128">
        <f t="shared" si="22"/>
        <v>1</v>
      </c>
      <c r="E162" s="128" t="str">
        <f>IF(A162="",'CONSTRUCTION COST ESTIMATE'!A162,"")</f>
        <v/>
      </c>
      <c r="F162" s="234" t="str">
        <f>IF(A162="","",'CONSTRUCTION COST ESTIMATE'!C162)</f>
        <v>ROADWAY EMBANKMENT</v>
      </c>
      <c r="G162" s="234"/>
      <c r="H162" s="78" t="str">
        <f t="shared" si="20"/>
        <v>203.0020</v>
      </c>
      <c r="I162" s="128"/>
      <c r="J162" s="128">
        <f>IF(A162="","",'CONSTRUCTION COST ESTIMATE'!BA162)</f>
        <v>0</v>
      </c>
      <c r="K162" s="128" t="str">
        <f t="shared" si="23"/>
        <v>Default</v>
      </c>
      <c r="L162" s="128" t="str">
        <f>IF(A162="","",'CONSTRUCTION COST ESTIMATE'!BB162)</f>
        <v>CY</v>
      </c>
      <c r="M162" s="128" t="str">
        <f t="shared" si="21"/>
        <v>Base Bid</v>
      </c>
      <c r="N162" s="124">
        <f>IF(A162="","",'CONSTRUCTION COST ESTIMATE'!BC162)</f>
        <v>0</v>
      </c>
      <c r="O162" s="124" t="str">
        <f t="shared" si="24"/>
        <v>N</v>
      </c>
      <c r="S162" s="124"/>
    </row>
    <row r="163" spans="1:19" hidden="1">
      <c r="A163" s="379">
        <f>IF('CONSTRUCTION COST ESTIMATE'!B163="","",'CONSTRUCTION COST ESTIMATE'!B163)</f>
        <v>203.00299999999999</v>
      </c>
      <c r="B163" s="128"/>
      <c r="C163" s="128" t="str">
        <f t="shared" si="19"/>
        <v>Item</v>
      </c>
      <c r="D163" s="128">
        <f t="shared" si="22"/>
        <v>1</v>
      </c>
      <c r="E163" s="128" t="str">
        <f>IF(A163="",'CONSTRUCTION COST ESTIMATE'!A163,"")</f>
        <v/>
      </c>
      <c r="F163" s="234" t="str">
        <f>IF(A163="","",'CONSTRUCTION COST ESTIMATE'!C163)</f>
        <v>EXCAVATION OF NON-HAZARDOUS CONTAMINATED MATERIAL</v>
      </c>
      <c r="G163" s="234"/>
      <c r="H163" s="78" t="str">
        <f t="shared" si="20"/>
        <v>203.0030</v>
      </c>
      <c r="I163" s="128"/>
      <c r="J163" s="128">
        <f>IF(A163="","",'CONSTRUCTION COST ESTIMATE'!BA163)</f>
        <v>0</v>
      </c>
      <c r="K163" s="128" t="str">
        <f t="shared" si="23"/>
        <v>Default</v>
      </c>
      <c r="L163" s="128" t="str">
        <f>IF(A163="","",'CONSTRUCTION COST ESTIMATE'!BB163)</f>
        <v>CY</v>
      </c>
      <c r="M163" s="128" t="str">
        <f t="shared" si="21"/>
        <v>Base Bid</v>
      </c>
      <c r="N163" s="124">
        <f>IF(A163="","",'CONSTRUCTION COST ESTIMATE'!BC163)</f>
        <v>0</v>
      </c>
      <c r="O163" s="124" t="str">
        <f t="shared" si="24"/>
        <v>N</v>
      </c>
      <c r="S163" s="124"/>
    </row>
    <row r="164" spans="1:19" ht="30" hidden="1">
      <c r="A164" s="379">
        <f>IF('CONSTRUCTION COST ESTIMATE'!B164="","",'CONSTRUCTION COST ESTIMATE'!B164)</f>
        <v>203.00399999999999</v>
      </c>
      <c r="B164" s="128"/>
      <c r="C164" s="128" t="str">
        <f t="shared" si="19"/>
        <v>Item</v>
      </c>
      <c r="D164" s="128">
        <f t="shared" si="22"/>
        <v>1</v>
      </c>
      <c r="E164" s="128" t="str">
        <f>IF(A164="",'CONSTRUCTION COST ESTIMATE'!A164,"")</f>
        <v/>
      </c>
      <c r="F164" s="234" t="str">
        <f>IF(A164="","",'CONSTRUCTION COST ESTIMATE'!C164)</f>
        <v>REMOVAL OF RESOURCE CONSERVATION AND RECOVERY ACT (RCRA) HAZARDOUS MATERIAL</v>
      </c>
      <c r="G164" s="234"/>
      <c r="H164" s="78" t="str">
        <f t="shared" si="20"/>
        <v>203.0040</v>
      </c>
      <c r="I164" s="128"/>
      <c r="J164" s="128">
        <f>IF(A164="","",'CONSTRUCTION COST ESTIMATE'!BA164)</f>
        <v>0</v>
      </c>
      <c r="K164" s="128" t="str">
        <f t="shared" si="23"/>
        <v>Default</v>
      </c>
      <c r="L164" s="128" t="str">
        <f>IF(A164="","",'CONSTRUCTION COST ESTIMATE'!BB164)</f>
        <v>SY</v>
      </c>
      <c r="M164" s="128" t="str">
        <f t="shared" si="21"/>
        <v>Base Bid</v>
      </c>
      <c r="N164" s="124">
        <f>IF(A164="","",'CONSTRUCTION COST ESTIMATE'!BC164)</f>
        <v>0</v>
      </c>
      <c r="O164" s="124" t="str">
        <f t="shared" si="24"/>
        <v>N</v>
      </c>
      <c r="S164" s="124"/>
    </row>
    <row r="165" spans="1:19" hidden="1">
      <c r="A165" s="379">
        <f>IF('CONSTRUCTION COST ESTIMATE'!B165="","",'CONSTRUCTION COST ESTIMATE'!B165)</f>
        <v>203.005</v>
      </c>
      <c r="B165" s="128"/>
      <c r="C165" s="128" t="str">
        <f t="shared" si="19"/>
        <v>Item</v>
      </c>
      <c r="D165" s="128">
        <f t="shared" si="22"/>
        <v>1</v>
      </c>
      <c r="E165" s="128" t="str">
        <f>IF(A165="",'CONSTRUCTION COST ESTIMATE'!A165,"")</f>
        <v/>
      </c>
      <c r="F165" s="234" t="str">
        <f>IF(A165="","",'CONSTRUCTION COST ESTIMATE'!C165)</f>
        <v>OVER EXCAVATION</v>
      </c>
      <c r="G165" s="234"/>
      <c r="H165" s="78" t="str">
        <f t="shared" si="20"/>
        <v>203.0050</v>
      </c>
      <c r="I165" s="128"/>
      <c r="J165" s="128">
        <f>IF(A165="","",'CONSTRUCTION COST ESTIMATE'!BA165)</f>
        <v>0</v>
      </c>
      <c r="K165" s="128" t="str">
        <f t="shared" si="23"/>
        <v>Default</v>
      </c>
      <c r="L165" s="128" t="str">
        <f>IF(A165="","",'CONSTRUCTION COST ESTIMATE'!BB165)</f>
        <v>CY</v>
      </c>
      <c r="M165" s="128" t="str">
        <f t="shared" si="21"/>
        <v>Base Bid</v>
      </c>
      <c r="N165" s="124">
        <f>IF(A165="","",'CONSTRUCTION COST ESTIMATE'!BC165)</f>
        <v>0</v>
      </c>
      <c r="O165" s="124" t="str">
        <f t="shared" si="24"/>
        <v>N</v>
      </c>
      <c r="S165" s="124"/>
    </row>
    <row r="166" spans="1:19" hidden="1">
      <c r="A166" s="379">
        <f>IF('CONSTRUCTION COST ESTIMATE'!B166="","",'CONSTRUCTION COST ESTIMATE'!B166)</f>
        <v>203.006</v>
      </c>
      <c r="B166" s="128"/>
      <c r="C166" s="128" t="str">
        <f t="shared" si="19"/>
        <v>Item</v>
      </c>
      <c r="D166" s="128">
        <f t="shared" si="22"/>
        <v>1</v>
      </c>
      <c r="E166" s="128" t="str">
        <f>IF(A166="",'CONSTRUCTION COST ESTIMATE'!A166,"")</f>
        <v/>
      </c>
      <c r="F166" s="234" t="str">
        <f>IF(A166="","",'CONSTRUCTION COST ESTIMATE'!C166)</f>
        <v>OVER EXCAVATION AND BACKFILL</v>
      </c>
      <c r="G166" s="234"/>
      <c r="H166" s="78" t="str">
        <f t="shared" si="20"/>
        <v>203.0060</v>
      </c>
      <c r="I166" s="128"/>
      <c r="J166" s="128">
        <f>IF(A166="","",'CONSTRUCTION COST ESTIMATE'!BA166)</f>
        <v>0</v>
      </c>
      <c r="K166" s="128" t="str">
        <f t="shared" si="23"/>
        <v>Default</v>
      </c>
      <c r="L166" s="128" t="str">
        <f>IF(A166="","",'CONSTRUCTION COST ESTIMATE'!BB166)</f>
        <v>CY</v>
      </c>
      <c r="M166" s="128" t="str">
        <f t="shared" si="21"/>
        <v>Base Bid</v>
      </c>
      <c r="N166" s="124">
        <f>IF(A166="","",'CONSTRUCTION COST ESTIMATE'!BC166)</f>
        <v>0</v>
      </c>
      <c r="O166" s="124" t="str">
        <f t="shared" si="24"/>
        <v>N</v>
      </c>
      <c r="S166" s="124"/>
    </row>
    <row r="167" spans="1:19" hidden="1">
      <c r="A167" s="379">
        <f>IF('CONSTRUCTION COST ESTIMATE'!B167="","",'CONSTRUCTION COST ESTIMATE'!B167)</f>
        <v>203.00700000000001</v>
      </c>
      <c r="B167" s="128"/>
      <c r="C167" s="128" t="str">
        <f t="shared" si="19"/>
        <v>Item</v>
      </c>
      <c r="D167" s="128">
        <f t="shared" si="22"/>
        <v>1</v>
      </c>
      <c r="E167" s="128" t="str">
        <f>IF(A167="",'CONSTRUCTION COST ESTIMATE'!A167,"")</f>
        <v/>
      </c>
      <c r="F167" s="234" t="str">
        <f>IF(A167="","",'CONSTRUCTION COST ESTIMATE'!C167)</f>
        <v>TRAIL EXCAVATION</v>
      </c>
      <c r="G167" s="234"/>
      <c r="H167" s="78" t="str">
        <f t="shared" si="20"/>
        <v>203.0070</v>
      </c>
      <c r="I167" s="128"/>
      <c r="J167" s="128">
        <f>IF(A167="","",'CONSTRUCTION COST ESTIMATE'!BA167)</f>
        <v>0</v>
      </c>
      <c r="K167" s="128" t="str">
        <f t="shared" si="23"/>
        <v>Default</v>
      </c>
      <c r="L167" s="128" t="str">
        <f>IF(A167="","",'CONSTRUCTION COST ESTIMATE'!BB167)</f>
        <v>CY</v>
      </c>
      <c r="M167" s="128" t="str">
        <f t="shared" si="21"/>
        <v>Base Bid</v>
      </c>
      <c r="N167" s="124">
        <f>IF(A167="","",'CONSTRUCTION COST ESTIMATE'!BC167)</f>
        <v>0</v>
      </c>
      <c r="O167" s="124" t="str">
        <f t="shared" si="24"/>
        <v>N</v>
      </c>
      <c r="S167" s="124"/>
    </row>
    <row r="168" spans="1:19" hidden="1">
      <c r="A168" s="379">
        <f>IF('CONSTRUCTION COST ESTIMATE'!B168="","",'CONSTRUCTION COST ESTIMATE'!B168)</f>
        <v>203.01</v>
      </c>
      <c r="B168" s="128"/>
      <c r="C168" s="128" t="str">
        <f t="shared" si="19"/>
        <v>Item</v>
      </c>
      <c r="D168" s="128">
        <f t="shared" si="22"/>
        <v>1</v>
      </c>
      <c r="E168" s="128" t="str">
        <f>IF(A168="",'CONSTRUCTION COST ESTIMATE'!A168,"")</f>
        <v/>
      </c>
      <c r="F168" s="234" t="str">
        <f>IF(A168="","",'CONSTRUCTION COST ESTIMATE'!C168)</f>
        <v>REGRADE AND COMPACT EXISTING SHOULDER</v>
      </c>
      <c r="G168" s="234"/>
      <c r="H168" s="78" t="str">
        <f t="shared" si="20"/>
        <v>203.0100</v>
      </c>
      <c r="I168" s="128"/>
      <c r="J168" s="128">
        <f>IF(A168="","",'CONSTRUCTION COST ESTIMATE'!BA168)</f>
        <v>0</v>
      </c>
      <c r="K168" s="128" t="str">
        <f t="shared" si="23"/>
        <v>Default</v>
      </c>
      <c r="L168" s="128" t="str">
        <f>IF(A168="","",'CONSTRUCTION COST ESTIMATE'!BB168)</f>
        <v>LS</v>
      </c>
      <c r="M168" s="128" t="str">
        <f t="shared" si="21"/>
        <v>Base Bid</v>
      </c>
      <c r="N168" s="124">
        <f>IF(A168="","",'CONSTRUCTION COST ESTIMATE'!BC168)</f>
        <v>0</v>
      </c>
      <c r="O168" s="124" t="str">
        <f t="shared" si="24"/>
        <v>N</v>
      </c>
      <c r="S168" s="124"/>
    </row>
    <row r="169" spans="1:19" hidden="1">
      <c r="A169" s="379">
        <f>IF('CONSTRUCTION COST ESTIMATE'!B169="","",'CONSTRUCTION COST ESTIMATE'!B169)</f>
        <v>203.011</v>
      </c>
      <c r="B169" s="128"/>
      <c r="C169" s="128" t="str">
        <f t="shared" si="19"/>
        <v>Item</v>
      </c>
      <c r="D169" s="128">
        <f t="shared" si="22"/>
        <v>1</v>
      </c>
      <c r="E169" s="128" t="str">
        <f>IF(A169="",'CONSTRUCTION COST ESTIMATE'!A169,"")</f>
        <v/>
      </c>
      <c r="F169" s="234" t="str">
        <f>IF(A169="","",'CONSTRUCTION COST ESTIMATE'!C169)</f>
        <v>SWALE REGRADE IN SHOULDER</v>
      </c>
      <c r="G169" s="234"/>
      <c r="H169" s="78" t="str">
        <f t="shared" si="20"/>
        <v>203.0110</v>
      </c>
      <c r="I169" s="128"/>
      <c r="J169" s="128">
        <f>IF(A169="","",'CONSTRUCTION COST ESTIMATE'!BA169)</f>
        <v>0</v>
      </c>
      <c r="K169" s="128" t="str">
        <f t="shared" si="23"/>
        <v>Default</v>
      </c>
      <c r="L169" s="128" t="str">
        <f>IF(A169="","",'CONSTRUCTION COST ESTIMATE'!BB169)</f>
        <v>CY</v>
      </c>
      <c r="M169" s="128" t="str">
        <f t="shared" si="21"/>
        <v>Base Bid</v>
      </c>
      <c r="N169" s="124">
        <f>IF(A169="","",'CONSTRUCTION COST ESTIMATE'!BC169)</f>
        <v>0</v>
      </c>
      <c r="O169" s="124" t="str">
        <f t="shared" si="24"/>
        <v>N</v>
      </c>
      <c r="S169" s="124"/>
    </row>
    <row r="170" spans="1:19" hidden="1">
      <c r="A170" s="379">
        <f>IF('CONSTRUCTION COST ESTIMATE'!B170="","",'CONSTRUCTION COST ESTIMATE'!B170)</f>
        <v>203.012</v>
      </c>
      <c r="B170" s="128"/>
      <c r="C170" s="128" t="str">
        <f t="shared" si="19"/>
        <v>Item</v>
      </c>
      <c r="D170" s="128">
        <f t="shared" si="22"/>
        <v>1</v>
      </c>
      <c r="E170" s="128" t="str">
        <f>IF(A170="",'CONSTRUCTION COST ESTIMATE'!A170,"")</f>
        <v/>
      </c>
      <c r="F170" s="234" t="str">
        <f>IF(A170="","",'CONSTRUCTION COST ESTIMATE'!C170)</f>
        <v>REMOVE AND DISPOSE EXISTING SOIL</v>
      </c>
      <c r="G170" s="234"/>
      <c r="H170" s="78" t="str">
        <f t="shared" si="20"/>
        <v>203.0120</v>
      </c>
      <c r="I170" s="128"/>
      <c r="J170" s="128">
        <f>IF(A170="","",'CONSTRUCTION COST ESTIMATE'!BA170)</f>
        <v>0</v>
      </c>
      <c r="K170" s="128" t="str">
        <f t="shared" si="23"/>
        <v>Default</v>
      </c>
      <c r="L170" s="128" t="str">
        <f>IF(A170="","",'CONSTRUCTION COST ESTIMATE'!BB170)</f>
        <v>CY</v>
      </c>
      <c r="M170" s="128" t="str">
        <f t="shared" si="21"/>
        <v>Base Bid</v>
      </c>
      <c r="N170" s="124">
        <f>IF(A170="","",'CONSTRUCTION COST ESTIMATE'!BC170)</f>
        <v>0</v>
      </c>
      <c r="O170" s="124" t="str">
        <f t="shared" si="24"/>
        <v>N</v>
      </c>
      <c r="S170" s="124"/>
    </row>
    <row r="171" spans="1:19" hidden="1">
      <c r="A171" s="379">
        <f>IF('CONSTRUCTION COST ESTIMATE'!B171="","",'CONSTRUCTION COST ESTIMATE'!B171)</f>
        <v>203.01300000000001</v>
      </c>
      <c r="B171" s="128"/>
      <c r="C171" s="128" t="str">
        <f t="shared" si="19"/>
        <v>Item</v>
      </c>
      <c r="D171" s="128">
        <f t="shared" si="22"/>
        <v>1</v>
      </c>
      <c r="E171" s="128" t="str">
        <f>IF(A171="",'CONSTRUCTION COST ESTIMATE'!A171,"")</f>
        <v/>
      </c>
      <c r="F171" s="234" t="str">
        <f>IF(A171="","",'CONSTRUCTION COST ESTIMATE'!C171)</f>
        <v>SCARIFY AND RECOMPACT</v>
      </c>
      <c r="G171" s="234"/>
      <c r="H171" s="78" t="str">
        <f t="shared" si="20"/>
        <v>203.0130</v>
      </c>
      <c r="I171" s="128"/>
      <c r="J171" s="128">
        <f>IF(A171="","",'CONSTRUCTION COST ESTIMATE'!BA171)</f>
        <v>0</v>
      </c>
      <c r="K171" s="128" t="str">
        <f t="shared" si="23"/>
        <v>Default</v>
      </c>
      <c r="L171" s="128" t="str">
        <f>IF(A171="","",'CONSTRUCTION COST ESTIMATE'!BB171)</f>
        <v>CY</v>
      </c>
      <c r="M171" s="128" t="str">
        <f t="shared" si="21"/>
        <v>Base Bid</v>
      </c>
      <c r="N171" s="124">
        <f>IF(A171="","",'CONSTRUCTION COST ESTIMATE'!BC171)</f>
        <v>0</v>
      </c>
      <c r="O171" s="124" t="str">
        <f t="shared" si="24"/>
        <v>N</v>
      </c>
      <c r="S171" s="124"/>
    </row>
    <row r="172" spans="1:19" hidden="1">
      <c r="A172" s="379">
        <f>IF('CONSTRUCTION COST ESTIMATE'!B172="","",'CONSTRUCTION COST ESTIMATE'!B172)</f>
        <v>203.02</v>
      </c>
      <c r="B172" s="128"/>
      <c r="C172" s="128" t="str">
        <f t="shared" si="19"/>
        <v>Item</v>
      </c>
      <c r="D172" s="128">
        <f t="shared" si="22"/>
        <v>1</v>
      </c>
      <c r="E172" s="128" t="str">
        <f>IF(A172="",'CONSTRUCTION COST ESTIMATE'!A172,"")</f>
        <v/>
      </c>
      <c r="F172" s="234" t="str">
        <f>IF(A172="","",'CONSTRUCTION COST ESTIMATE'!C172)</f>
        <v>GEOFOAM</v>
      </c>
      <c r="G172" s="234"/>
      <c r="H172" s="78" t="str">
        <f t="shared" si="20"/>
        <v>203.0200</v>
      </c>
      <c r="I172" s="128"/>
      <c r="J172" s="128">
        <f>IF(A172="","",'CONSTRUCTION COST ESTIMATE'!BA172)</f>
        <v>0</v>
      </c>
      <c r="K172" s="128" t="str">
        <f t="shared" si="23"/>
        <v>Default</v>
      </c>
      <c r="L172" s="128" t="str">
        <f>IF(A172="","",'CONSTRUCTION COST ESTIMATE'!BB172)</f>
        <v>SY</v>
      </c>
      <c r="M172" s="128" t="str">
        <f t="shared" si="21"/>
        <v>Base Bid</v>
      </c>
      <c r="N172" s="124">
        <f>IF(A172="","",'CONSTRUCTION COST ESTIMATE'!BC172)</f>
        <v>0</v>
      </c>
      <c r="O172" s="124" t="str">
        <f t="shared" si="24"/>
        <v>N</v>
      </c>
      <c r="S172" s="124"/>
    </row>
    <row r="173" spans="1:19" hidden="1">
      <c r="A173" s="379">
        <f>IF('CONSTRUCTION COST ESTIMATE'!B173="","",'CONSTRUCTION COST ESTIMATE'!B173)</f>
        <v>203.02099999999999</v>
      </c>
      <c r="B173" s="128"/>
      <c r="C173" s="128" t="str">
        <f t="shared" si="19"/>
        <v>Item</v>
      </c>
      <c r="D173" s="128">
        <f t="shared" si="22"/>
        <v>1</v>
      </c>
      <c r="E173" s="128" t="str">
        <f>IF(A173="",'CONSTRUCTION COST ESTIMATE'!A173,"")</f>
        <v/>
      </c>
      <c r="F173" s="234" t="str">
        <f>IF(A173="","",'CONSTRUCTION COST ESTIMATE'!C173)</f>
        <v>GEOTEXTILE (CLASS 2)</v>
      </c>
      <c r="G173" s="234"/>
      <c r="H173" s="78" t="str">
        <f t="shared" si="20"/>
        <v>203.0210</v>
      </c>
      <c r="I173" s="128"/>
      <c r="J173" s="128">
        <f>IF(A173="","",'CONSTRUCTION COST ESTIMATE'!BA173)</f>
        <v>0</v>
      </c>
      <c r="K173" s="128" t="str">
        <f t="shared" si="23"/>
        <v>Default</v>
      </c>
      <c r="L173" s="128" t="str">
        <f>IF(A173="","",'CONSTRUCTION COST ESTIMATE'!BB173)</f>
        <v>SY</v>
      </c>
      <c r="M173" s="128" t="str">
        <f t="shared" si="21"/>
        <v>Base Bid</v>
      </c>
      <c r="N173" s="124">
        <f>IF(A173="","",'CONSTRUCTION COST ESTIMATE'!BC173)</f>
        <v>0</v>
      </c>
      <c r="O173" s="124" t="str">
        <f t="shared" si="24"/>
        <v>N</v>
      </c>
      <c r="S173" s="124"/>
    </row>
    <row r="174" spans="1:19" hidden="1">
      <c r="A174" s="379">
        <f>IF('CONSTRUCTION COST ESTIMATE'!B174="","",'CONSTRUCTION COST ESTIMATE'!B174)</f>
        <v>206.00049999999999</v>
      </c>
      <c r="B174" s="128"/>
      <c r="C174" s="128" t="str">
        <f t="shared" si="19"/>
        <v>Item</v>
      </c>
      <c r="D174" s="128">
        <f t="shared" si="22"/>
        <v>1</v>
      </c>
      <c r="E174" s="128" t="str">
        <f>IF(A174="",'CONSTRUCTION COST ESTIMATE'!A174,"")</f>
        <v/>
      </c>
      <c r="F174" s="234" t="str">
        <f>IF(A174="","",'CONSTRUCTION COST ESTIMATE'!C174)</f>
        <v>STRUCTURE EXCAVATION</v>
      </c>
      <c r="G174" s="234"/>
      <c r="H174" s="78" t="str">
        <f t="shared" si="20"/>
        <v>206.0005</v>
      </c>
      <c r="I174" s="128"/>
      <c r="J174" s="128">
        <f>IF(A174="","",'CONSTRUCTION COST ESTIMATE'!BA174)</f>
        <v>0</v>
      </c>
      <c r="K174" s="128" t="str">
        <f t="shared" si="23"/>
        <v>Default</v>
      </c>
      <c r="L174" s="128" t="str">
        <f>IF(A174="","",'CONSTRUCTION COST ESTIMATE'!BB174)</f>
        <v>CY</v>
      </c>
      <c r="M174" s="128" t="str">
        <f t="shared" si="21"/>
        <v>Base Bid</v>
      </c>
      <c r="N174" s="124">
        <f>IF(A174="","",'CONSTRUCTION COST ESTIMATE'!BC174)</f>
        <v>0</v>
      </c>
      <c r="O174" s="124" t="str">
        <f t="shared" si="24"/>
        <v>N</v>
      </c>
      <c r="S174" s="124"/>
    </row>
    <row r="175" spans="1:19" hidden="1">
      <c r="A175" s="379">
        <f>IF('CONSTRUCTION COST ESTIMATE'!B175="","",'CONSTRUCTION COST ESTIMATE'!B175)</f>
        <v>206.001</v>
      </c>
      <c r="B175" s="128"/>
      <c r="C175" s="128" t="str">
        <f t="shared" si="19"/>
        <v>Item</v>
      </c>
      <c r="D175" s="128">
        <f t="shared" si="22"/>
        <v>1</v>
      </c>
      <c r="E175" s="128" t="str">
        <f>IF(A175="",'CONSTRUCTION COST ESTIMATE'!A175,"")</f>
        <v/>
      </c>
      <c r="F175" s="234" t="str">
        <f>IF(A175="","",'CONSTRUCTION COST ESTIMATE'!C175)</f>
        <v>STRUCTURE EXCAVATION (SPECIAL)</v>
      </c>
      <c r="G175" s="234"/>
      <c r="H175" s="78" t="str">
        <f t="shared" si="20"/>
        <v>206.0010</v>
      </c>
      <c r="I175" s="128"/>
      <c r="J175" s="128">
        <f>IF(A175="","",'CONSTRUCTION COST ESTIMATE'!BA175)</f>
        <v>0</v>
      </c>
      <c r="K175" s="128" t="str">
        <f t="shared" si="23"/>
        <v>Default</v>
      </c>
      <c r="L175" s="128" t="str">
        <f>IF(A175="","",'CONSTRUCTION COST ESTIMATE'!BB175)</f>
        <v>CY</v>
      </c>
      <c r="M175" s="128" t="str">
        <f t="shared" si="21"/>
        <v>Base Bid</v>
      </c>
      <c r="N175" s="124">
        <f>IF(A175="","",'CONSTRUCTION COST ESTIMATE'!BC175)</f>
        <v>0</v>
      </c>
      <c r="O175" s="124" t="str">
        <f t="shared" si="24"/>
        <v>N</v>
      </c>
      <c r="S175" s="124"/>
    </row>
    <row r="176" spans="1:19" hidden="1">
      <c r="A176" s="379">
        <f>IF('CONSTRUCTION COST ESTIMATE'!B176="","",'CONSTRUCTION COST ESTIMATE'!B176)</f>
        <v>207.00049999999999</v>
      </c>
      <c r="B176" s="128"/>
      <c r="C176" s="128" t="str">
        <f t="shared" si="19"/>
        <v>Item</v>
      </c>
      <c r="D176" s="128">
        <f t="shared" si="22"/>
        <v>1</v>
      </c>
      <c r="E176" s="128" t="str">
        <f>IF(A176="",'CONSTRUCTION COST ESTIMATE'!A176,"")</f>
        <v/>
      </c>
      <c r="F176" s="234" t="str">
        <f>IF(A176="","",'CONSTRUCTION COST ESTIMATE'!C176)</f>
        <v>GRANULAR BACKFILL</v>
      </c>
      <c r="G176" s="234"/>
      <c r="H176" s="78" t="str">
        <f t="shared" si="20"/>
        <v>207.0005</v>
      </c>
      <c r="I176" s="128"/>
      <c r="J176" s="128">
        <f>IF(A176="","",'CONSTRUCTION COST ESTIMATE'!BA176)</f>
        <v>0</v>
      </c>
      <c r="K176" s="128" t="str">
        <f t="shared" si="23"/>
        <v>Default</v>
      </c>
      <c r="L176" s="128" t="str">
        <f>IF(A176="","",'CONSTRUCTION COST ESTIMATE'!BB176)</f>
        <v>CY</v>
      </c>
      <c r="M176" s="128" t="str">
        <f t="shared" si="21"/>
        <v>Base Bid</v>
      </c>
      <c r="N176" s="124">
        <f>IF(A176="","",'CONSTRUCTION COST ESTIMATE'!BC176)</f>
        <v>0</v>
      </c>
      <c r="O176" s="124" t="str">
        <f t="shared" si="24"/>
        <v>N</v>
      </c>
      <c r="S176" s="124"/>
    </row>
    <row r="177" spans="1:26" ht="30" hidden="1">
      <c r="A177" s="379">
        <f>IF('CONSTRUCTION COST ESTIMATE'!B177="","",'CONSTRUCTION COST ESTIMATE'!B177)</f>
        <v>208.00049999999999</v>
      </c>
      <c r="B177" s="128"/>
      <c r="C177" s="128" t="str">
        <f t="shared" si="19"/>
        <v>Item</v>
      </c>
      <c r="D177" s="128">
        <f t="shared" si="22"/>
        <v>1</v>
      </c>
      <c r="E177" s="128" t="str">
        <f>IF(A177="",'CONSTRUCTION COST ESTIMATE'!A177,"")</f>
        <v/>
      </c>
      <c r="F177" s="234" t="str">
        <f>IF(A177="","",'CONSTRUCTION COST ESTIMATE'!C177)</f>
        <v>TRENCH OVER EXCAVATION AND COMPACTED IMPORT AGGREGATE BEDDING</v>
      </c>
      <c r="G177" s="234"/>
      <c r="H177" s="78" t="str">
        <f t="shared" si="20"/>
        <v>208.0005</v>
      </c>
      <c r="I177" s="128"/>
      <c r="J177" s="128">
        <f>IF(A177="","",'CONSTRUCTION COST ESTIMATE'!BA177)</f>
        <v>0</v>
      </c>
      <c r="K177" s="128" t="str">
        <f t="shared" si="23"/>
        <v>Default</v>
      </c>
      <c r="L177" s="128" t="str">
        <f>IF(A177="","",'CONSTRUCTION COST ESTIMATE'!BB177)</f>
        <v>CY</v>
      </c>
      <c r="M177" s="128" t="str">
        <f t="shared" si="21"/>
        <v>Base Bid</v>
      </c>
      <c r="N177" s="124">
        <f>IF(A177="","",'CONSTRUCTION COST ESTIMATE'!BC177)</f>
        <v>0</v>
      </c>
      <c r="O177" s="124" t="str">
        <f t="shared" si="24"/>
        <v>N</v>
      </c>
      <c r="S177" s="124"/>
    </row>
    <row r="178" spans="1:26" hidden="1">
      <c r="A178" s="379">
        <f>IF('CONSTRUCTION COST ESTIMATE'!B178="","",'CONSTRUCTION COST ESTIMATE'!B178)</f>
        <v>208.001</v>
      </c>
      <c r="B178" s="128"/>
      <c r="C178" s="128" t="str">
        <f t="shared" si="19"/>
        <v>Item</v>
      </c>
      <c r="D178" s="128">
        <f t="shared" si="22"/>
        <v>1</v>
      </c>
      <c r="E178" s="128" t="str">
        <f>IF(A178="",'CONSTRUCTION COST ESTIMATE'!A178,"")</f>
        <v/>
      </c>
      <c r="F178" s="234" t="str">
        <f>IF(A178="","",'CONSTRUCTION COST ESTIMATE'!C178)</f>
        <v>NON CONTAMINATED SOIL EXCAVATION AND DISPOSAL</v>
      </c>
      <c r="G178" s="234"/>
      <c r="H178" s="78" t="str">
        <f t="shared" si="20"/>
        <v>208.0010</v>
      </c>
      <c r="I178" s="128"/>
      <c r="J178" s="128">
        <f>IF(A178="","",'CONSTRUCTION COST ESTIMATE'!BA178)</f>
        <v>0</v>
      </c>
      <c r="K178" s="128" t="str">
        <f t="shared" si="23"/>
        <v>Default</v>
      </c>
      <c r="L178" s="128" t="str">
        <f>IF(A178="","",'CONSTRUCTION COST ESTIMATE'!BB178)</f>
        <v>CY</v>
      </c>
      <c r="M178" s="128" t="str">
        <f t="shared" si="21"/>
        <v>Base Bid</v>
      </c>
      <c r="N178" s="124">
        <f>IF(A178="","",'CONSTRUCTION COST ESTIMATE'!BC178)</f>
        <v>0</v>
      </c>
      <c r="O178" s="124" t="str">
        <f t="shared" si="24"/>
        <v>N</v>
      </c>
      <c r="S178" s="124"/>
    </row>
    <row r="179" spans="1:26" hidden="1">
      <c r="A179" s="379">
        <f>IF('CONSTRUCTION COST ESTIMATE'!B179="","",'CONSTRUCTION COST ESTIMATE'!B179)</f>
        <v>208.00200000000001</v>
      </c>
      <c r="B179" s="128"/>
      <c r="C179" s="128" t="str">
        <f t="shared" si="19"/>
        <v>Item</v>
      </c>
      <c r="D179" s="128">
        <f t="shared" si="22"/>
        <v>1</v>
      </c>
      <c r="E179" s="128" t="str">
        <f>IF(A179="",'CONSTRUCTION COST ESTIMATE'!A179,"")</f>
        <v/>
      </c>
      <c r="F179" s="234" t="str">
        <f>IF(A179="","",'CONSTRUCTION COST ESTIMATE'!C179)</f>
        <v>CONTAMINATED SOIL EXCAVATION AND DISPOSAL</v>
      </c>
      <c r="G179" s="234"/>
      <c r="H179" s="78" t="str">
        <f t="shared" si="20"/>
        <v>208.0020</v>
      </c>
      <c r="I179" s="128"/>
      <c r="J179" s="128">
        <f>IF(A179="","",'CONSTRUCTION COST ESTIMATE'!BA179)</f>
        <v>0</v>
      </c>
      <c r="K179" s="128" t="str">
        <f t="shared" si="23"/>
        <v>Default</v>
      </c>
      <c r="L179" s="128" t="str">
        <f>IF(A179="","",'CONSTRUCTION COST ESTIMATE'!BB179)</f>
        <v>CY</v>
      </c>
      <c r="M179" s="128" t="str">
        <f t="shared" si="21"/>
        <v>Base Bid</v>
      </c>
      <c r="N179" s="124">
        <f>IF(A179="","",'CONSTRUCTION COST ESTIMATE'!BC179)</f>
        <v>0</v>
      </c>
      <c r="O179" s="124" t="str">
        <f t="shared" si="24"/>
        <v>N</v>
      </c>
      <c r="S179" s="124"/>
    </row>
    <row r="180" spans="1:26" hidden="1">
      <c r="A180" s="379">
        <f>IF('CONSTRUCTION COST ESTIMATE'!B180="","",'CONSTRUCTION COST ESTIMATE'!B180)</f>
        <v>208.00299999999999</v>
      </c>
      <c r="B180" s="128"/>
      <c r="C180" s="128" t="str">
        <f t="shared" si="19"/>
        <v>Item</v>
      </c>
      <c r="D180" s="128">
        <f t="shared" si="22"/>
        <v>1</v>
      </c>
      <c r="E180" s="128" t="str">
        <f>IF(A180="",'CONSTRUCTION COST ESTIMATE'!A180,"")</f>
        <v/>
      </c>
      <c r="F180" s="234" t="str">
        <f>IF(A180="","",'CONSTRUCTION COST ESTIMATE'!C180)</f>
        <v>TRENCH SHORING</v>
      </c>
      <c r="G180" s="234"/>
      <c r="H180" s="78" t="str">
        <f t="shared" si="20"/>
        <v>208.0030</v>
      </c>
      <c r="I180" s="128"/>
      <c r="J180" s="128">
        <f>IF(A180="","",'CONSTRUCTION COST ESTIMATE'!BA180)</f>
        <v>0</v>
      </c>
      <c r="K180" s="128" t="str">
        <f t="shared" si="23"/>
        <v>Default</v>
      </c>
      <c r="L180" s="128" t="str">
        <f>IF(A180="","",'CONSTRUCTION COST ESTIMATE'!BB180)</f>
        <v>LS</v>
      </c>
      <c r="M180" s="128" t="str">
        <f t="shared" si="21"/>
        <v>Base Bid</v>
      </c>
      <c r="N180" s="124">
        <f>IF(A180="","",'CONSTRUCTION COST ESTIMATE'!BC180)</f>
        <v>0</v>
      </c>
      <c r="O180" s="124" t="str">
        <f t="shared" si="24"/>
        <v>N</v>
      </c>
      <c r="S180" s="124"/>
    </row>
    <row r="181" spans="1:26" hidden="1">
      <c r="A181" s="379">
        <f>IF('CONSTRUCTION COST ESTIMATE'!B181="","",'CONSTRUCTION COST ESTIMATE'!B181)</f>
        <v>208.01</v>
      </c>
      <c r="B181" s="128"/>
      <c r="C181" s="128" t="str">
        <f t="shared" si="19"/>
        <v>Item</v>
      </c>
      <c r="D181" s="128">
        <f t="shared" si="22"/>
        <v>1</v>
      </c>
      <c r="E181" s="128" t="str">
        <f>IF(A181="",'CONSTRUCTION COST ESTIMATE'!A181,"")</f>
        <v/>
      </c>
      <c r="F181" s="234" t="str">
        <f>IF(A181="","",'CONSTRUCTION COST ESTIMATE'!C181)</f>
        <v>PERMANENT PATCH</v>
      </c>
      <c r="G181" s="234"/>
      <c r="H181" s="78" t="str">
        <f t="shared" si="20"/>
        <v>208.0100</v>
      </c>
      <c r="I181" s="128"/>
      <c r="J181" s="128">
        <f>IF(A181="","",'CONSTRUCTION COST ESTIMATE'!BA181)</f>
        <v>0</v>
      </c>
      <c r="K181" s="128" t="str">
        <f t="shared" si="23"/>
        <v>Default</v>
      </c>
      <c r="L181" s="128" t="str">
        <f>IF(A181="","",'CONSTRUCTION COST ESTIMATE'!BB181)</f>
        <v>SY</v>
      </c>
      <c r="M181" s="128" t="str">
        <f t="shared" si="21"/>
        <v>Base Bid</v>
      </c>
      <c r="N181" s="124">
        <f>IF(A181="","",'CONSTRUCTION COST ESTIMATE'!BC181)</f>
        <v>0</v>
      </c>
      <c r="O181" s="124" t="str">
        <f t="shared" si="24"/>
        <v>N</v>
      </c>
      <c r="S181" s="124"/>
    </row>
    <row r="182" spans="1:26" ht="30" customHeight="1">
      <c r="A182" s="378" t="str">
        <f>IF('CONSTRUCTION COST ESTIMATE'!B182="","",'CONSTRUCTION COST ESTIMATE'!B182)</f>
        <v/>
      </c>
      <c r="B182" s="134"/>
      <c r="C182" s="134" t="str">
        <f t="shared" si="19"/>
        <v>Container</v>
      </c>
      <c r="D182" s="134">
        <f t="shared" si="22"/>
        <v>0</v>
      </c>
      <c r="E182" s="134" t="str">
        <f>IF(A182="",'CONSTRUCTION COST ESTIMATE'!A182,"")</f>
        <v>SP 212</v>
      </c>
      <c r="F182" s="233" t="str">
        <f>IF(A182="",'CONSTRUCTION COST ESTIMATE'!C182,"")</f>
        <v>LANDSCAPE</v>
      </c>
      <c r="G182" s="233"/>
      <c r="H182" s="230" t="str">
        <f t="shared" si="20"/>
        <v/>
      </c>
      <c r="I182" s="134"/>
      <c r="J182" s="134" t="str">
        <f>IF(A182="","",'CONSTRUCTION COST ESTIMATE'!BA182)</f>
        <v/>
      </c>
      <c r="K182" s="134" t="str">
        <f t="shared" si="23"/>
        <v/>
      </c>
      <c r="L182" s="134" t="str">
        <f>IF(A182="","",'CONSTRUCTION COST ESTIMATE'!BB182)</f>
        <v/>
      </c>
      <c r="M182" s="134" t="str">
        <f t="shared" si="21"/>
        <v/>
      </c>
      <c r="N182" s="231" t="str">
        <f>IF(A182="","",'CONSTRUCTION COST ESTIMATE'!BC182)</f>
        <v/>
      </c>
      <c r="O182" s="375"/>
      <c r="P182" s="231"/>
      <c r="Q182" s="231"/>
      <c r="R182" s="231"/>
      <c r="S182" s="231"/>
      <c r="T182" s="124"/>
      <c r="U182" s="124"/>
      <c r="V182" s="124"/>
      <c r="W182" s="124"/>
      <c r="X182" s="124"/>
      <c r="Y182" s="124"/>
      <c r="Z182" s="124"/>
    </row>
    <row r="183" spans="1:26" hidden="1">
      <c r="A183" s="379">
        <f>IF('CONSTRUCTION COST ESTIMATE'!B183="","",'CONSTRUCTION COST ESTIMATE'!B183)</f>
        <v>212.00049999999999</v>
      </c>
      <c r="B183" s="128"/>
      <c r="C183" s="128" t="str">
        <f t="shared" si="19"/>
        <v>Item</v>
      </c>
      <c r="D183" s="128">
        <f t="shared" si="22"/>
        <v>1</v>
      </c>
      <c r="E183" s="128" t="str">
        <f>IF(A183="",'CONSTRUCTION COST ESTIMATE'!A183,"")</f>
        <v/>
      </c>
      <c r="F183" s="234" t="str">
        <f>IF(A183="","",'CONSTRUCTION COST ESTIMATE'!C183)</f>
        <v>24 INCH BOX TREE</v>
      </c>
      <c r="G183" s="234"/>
      <c r="H183" s="78" t="str">
        <f t="shared" si="20"/>
        <v>212.0005</v>
      </c>
      <c r="I183" s="128"/>
      <c r="J183" s="128">
        <f>IF(A183="","",'CONSTRUCTION COST ESTIMATE'!BA183)</f>
        <v>0</v>
      </c>
      <c r="K183" s="128" t="str">
        <f t="shared" si="23"/>
        <v>Default</v>
      </c>
      <c r="L183" s="128" t="str">
        <f>IF(A183="","",'CONSTRUCTION COST ESTIMATE'!BB183)</f>
        <v>EA</v>
      </c>
      <c r="M183" s="128" t="str">
        <f t="shared" si="21"/>
        <v>Base Bid</v>
      </c>
      <c r="N183" s="124">
        <f>IF(A183="","",'CONSTRUCTION COST ESTIMATE'!BC183)</f>
        <v>0</v>
      </c>
      <c r="O183" s="124" t="str">
        <f t="shared" si="24"/>
        <v>N</v>
      </c>
      <c r="S183" s="124"/>
    </row>
    <row r="184" spans="1:26" hidden="1">
      <c r="A184" s="379">
        <f>IF('CONSTRUCTION COST ESTIMATE'!B184="","",'CONSTRUCTION COST ESTIMATE'!B184)</f>
        <v>212.001</v>
      </c>
      <c r="B184" s="128"/>
      <c r="C184" s="128" t="str">
        <f t="shared" si="19"/>
        <v>Item</v>
      </c>
      <c r="D184" s="128">
        <f t="shared" si="22"/>
        <v>1</v>
      </c>
      <c r="E184" s="128" t="str">
        <f>IF(A184="",'CONSTRUCTION COST ESTIMATE'!A184,"")</f>
        <v/>
      </c>
      <c r="F184" s="234" t="str">
        <f>IF(A184="","",'CONSTRUCTION COST ESTIMATE'!C184)</f>
        <v>36 INCH BOX TREE</v>
      </c>
      <c r="G184" s="234"/>
      <c r="H184" s="78" t="str">
        <f t="shared" si="20"/>
        <v>212.0010</v>
      </c>
      <c r="I184" s="128"/>
      <c r="J184" s="128">
        <f>IF(A184="","",'CONSTRUCTION COST ESTIMATE'!BA184)</f>
        <v>0</v>
      </c>
      <c r="K184" s="128" t="str">
        <f t="shared" si="23"/>
        <v>Default</v>
      </c>
      <c r="L184" s="128" t="str">
        <f>IF(A184="","",'CONSTRUCTION COST ESTIMATE'!BB184)</f>
        <v>EA</v>
      </c>
      <c r="M184" s="128" t="str">
        <f t="shared" si="21"/>
        <v>Base Bid</v>
      </c>
      <c r="N184" s="124">
        <f>IF(A184="","",'CONSTRUCTION COST ESTIMATE'!BC184)</f>
        <v>0</v>
      </c>
      <c r="O184" s="124" t="str">
        <f t="shared" si="24"/>
        <v>N</v>
      </c>
      <c r="S184" s="124"/>
    </row>
    <row r="185" spans="1:26" hidden="1">
      <c r="A185" s="379">
        <f>IF('CONSTRUCTION COST ESTIMATE'!B185="","",'CONSTRUCTION COST ESTIMATE'!B185)</f>
        <v>212.00200000000001</v>
      </c>
      <c r="B185" s="128"/>
      <c r="C185" s="128" t="str">
        <f t="shared" si="19"/>
        <v>Item</v>
      </c>
      <c r="D185" s="128">
        <f t="shared" si="22"/>
        <v>1</v>
      </c>
      <c r="E185" s="128" t="str">
        <f>IF(A185="",'CONSTRUCTION COST ESTIMATE'!A185,"")</f>
        <v/>
      </c>
      <c r="F185" s="234" t="str">
        <f>IF(A185="","",'CONSTRUCTION COST ESTIMATE'!C185)</f>
        <v>48 INCH BOX TREE</v>
      </c>
      <c r="G185" s="234"/>
      <c r="H185" s="78" t="str">
        <f t="shared" si="20"/>
        <v>212.0020</v>
      </c>
      <c r="I185" s="128"/>
      <c r="J185" s="128">
        <f>IF(A185="","",'CONSTRUCTION COST ESTIMATE'!BA185)</f>
        <v>0</v>
      </c>
      <c r="K185" s="128" t="str">
        <f t="shared" si="23"/>
        <v>Default</v>
      </c>
      <c r="L185" s="128" t="str">
        <f>IF(A185="","",'CONSTRUCTION COST ESTIMATE'!BB185)</f>
        <v>EA</v>
      </c>
      <c r="M185" s="128" t="str">
        <f t="shared" si="21"/>
        <v>Base Bid</v>
      </c>
      <c r="N185" s="124">
        <f>IF(A185="","",'CONSTRUCTION COST ESTIMATE'!BC185)</f>
        <v>0</v>
      </c>
      <c r="O185" s="124" t="str">
        <f t="shared" si="24"/>
        <v>N</v>
      </c>
      <c r="S185" s="124"/>
    </row>
    <row r="186" spans="1:26" hidden="1">
      <c r="A186" s="379">
        <f>IF('CONSTRUCTION COST ESTIMATE'!B186="","",'CONSTRUCTION COST ESTIMATE'!B186)</f>
        <v>212.00299999999999</v>
      </c>
      <c r="B186" s="128"/>
      <c r="C186" s="128" t="str">
        <f t="shared" si="19"/>
        <v>Item</v>
      </c>
      <c r="D186" s="128">
        <f t="shared" si="22"/>
        <v>1</v>
      </c>
      <c r="E186" s="128" t="str">
        <f>IF(A186="",'CONSTRUCTION COST ESTIMATE'!A186,"")</f>
        <v/>
      </c>
      <c r="F186" s="234" t="str">
        <f>IF(A186="","",'CONSTRUCTION COST ESTIMATE'!C186)</f>
        <v>PALM TREE</v>
      </c>
      <c r="G186" s="234"/>
      <c r="H186" s="78" t="str">
        <f t="shared" si="20"/>
        <v>212.0030</v>
      </c>
      <c r="I186" s="128"/>
      <c r="J186" s="128">
        <f>IF(A186="","",'CONSTRUCTION COST ESTIMATE'!BA186)</f>
        <v>0</v>
      </c>
      <c r="K186" s="128" t="str">
        <f t="shared" si="23"/>
        <v>Default</v>
      </c>
      <c r="L186" s="128" t="str">
        <f>IF(A186="","",'CONSTRUCTION COST ESTIMATE'!BB186)</f>
        <v>EA</v>
      </c>
      <c r="M186" s="128" t="str">
        <f t="shared" si="21"/>
        <v>Base Bid</v>
      </c>
      <c r="N186" s="124">
        <f>IF(A186="","",'CONSTRUCTION COST ESTIMATE'!BC186)</f>
        <v>0</v>
      </c>
      <c r="O186" s="124" t="str">
        <f t="shared" si="24"/>
        <v>N</v>
      </c>
      <c r="S186" s="124"/>
    </row>
    <row r="187" spans="1:26" hidden="1">
      <c r="A187" s="379">
        <f>IF('CONSTRUCTION COST ESTIMATE'!B187="","",'CONSTRUCTION COST ESTIMATE'!B187)</f>
        <v>212.00399999999999</v>
      </c>
      <c r="B187" s="128"/>
      <c r="C187" s="128" t="str">
        <f t="shared" si="19"/>
        <v>Item</v>
      </c>
      <c r="D187" s="128">
        <f t="shared" si="22"/>
        <v>1</v>
      </c>
      <c r="E187" s="128" t="str">
        <f>IF(A187="",'CONSTRUCTION COST ESTIMATE'!A187,"")</f>
        <v/>
      </c>
      <c r="F187" s="234" t="str">
        <f>IF(A187="","",'CONSTRUCTION COST ESTIMATE'!C187)</f>
        <v>CALIFORNIA DATE PALM</v>
      </c>
      <c r="G187" s="234"/>
      <c r="H187" s="78" t="str">
        <f t="shared" si="20"/>
        <v>212.0040</v>
      </c>
      <c r="I187" s="128"/>
      <c r="J187" s="128">
        <f>IF(A187="","",'CONSTRUCTION COST ESTIMATE'!BA187)</f>
        <v>0</v>
      </c>
      <c r="K187" s="128" t="str">
        <f t="shared" si="23"/>
        <v>Default</v>
      </c>
      <c r="L187" s="128" t="str">
        <f>IF(A187="","",'CONSTRUCTION COST ESTIMATE'!BB187)</f>
        <v>EA</v>
      </c>
      <c r="M187" s="128" t="str">
        <f t="shared" si="21"/>
        <v>Base Bid</v>
      </c>
      <c r="N187" s="124">
        <f>IF(A187="","",'CONSTRUCTION COST ESTIMATE'!BC187)</f>
        <v>0</v>
      </c>
      <c r="O187" s="124" t="str">
        <f t="shared" si="24"/>
        <v>N</v>
      </c>
      <c r="S187" s="124"/>
    </row>
    <row r="188" spans="1:26" hidden="1">
      <c r="A188" s="379">
        <f>IF('CONSTRUCTION COST ESTIMATE'!B188="","",'CONSTRUCTION COST ESTIMATE'!B188)</f>
        <v>212.005</v>
      </c>
      <c r="B188" s="128"/>
      <c r="C188" s="128" t="str">
        <f t="shared" si="19"/>
        <v>Item</v>
      </c>
      <c r="D188" s="128">
        <f t="shared" si="22"/>
        <v>1</v>
      </c>
      <c r="E188" s="128" t="str">
        <f>IF(A188="",'CONSTRUCTION COST ESTIMATE'!A188,"")</f>
        <v/>
      </c>
      <c r="F188" s="234" t="str">
        <f>IF(A188="","",'CONSTRUCTION COST ESTIMATE'!C188)</f>
        <v>CANARY ISLAND PALM</v>
      </c>
      <c r="G188" s="234"/>
      <c r="H188" s="78" t="str">
        <f t="shared" si="20"/>
        <v>212.0050</v>
      </c>
      <c r="I188" s="128"/>
      <c r="J188" s="128">
        <f>IF(A188="","",'CONSTRUCTION COST ESTIMATE'!BA188)</f>
        <v>0</v>
      </c>
      <c r="K188" s="128" t="str">
        <f t="shared" si="23"/>
        <v>Default</v>
      </c>
      <c r="L188" s="128" t="str">
        <f>IF(A188="","",'CONSTRUCTION COST ESTIMATE'!BB188)</f>
        <v>EA</v>
      </c>
      <c r="M188" s="128" t="str">
        <f t="shared" si="21"/>
        <v>Base Bid</v>
      </c>
      <c r="N188" s="124">
        <f>IF(A188="","",'CONSTRUCTION COST ESTIMATE'!BC188)</f>
        <v>0</v>
      </c>
      <c r="O188" s="124" t="str">
        <f t="shared" si="24"/>
        <v>N</v>
      </c>
      <c r="S188" s="124"/>
    </row>
    <row r="189" spans="1:26" hidden="1">
      <c r="A189" s="379">
        <f>IF('CONSTRUCTION COST ESTIMATE'!B189="","",'CONSTRUCTION COST ESTIMATE'!B189)</f>
        <v>212.006</v>
      </c>
      <c r="B189" s="128"/>
      <c r="C189" s="128" t="str">
        <f t="shared" si="19"/>
        <v>Item</v>
      </c>
      <c r="D189" s="128">
        <f t="shared" si="22"/>
        <v>1</v>
      </c>
      <c r="E189" s="128" t="str">
        <f>IF(A189="",'CONSTRUCTION COST ESTIMATE'!A189,"")</f>
        <v/>
      </c>
      <c r="F189" s="234" t="str">
        <f>IF(A189="","",'CONSTRUCTION COST ESTIMATE'!C189)</f>
        <v>REMOVE AND RELOCATE TREE</v>
      </c>
      <c r="G189" s="234"/>
      <c r="H189" s="78" t="str">
        <f t="shared" si="20"/>
        <v>212.0060</v>
      </c>
      <c r="I189" s="128"/>
      <c r="J189" s="128">
        <f>IF(A189="","",'CONSTRUCTION COST ESTIMATE'!BA189)</f>
        <v>0</v>
      </c>
      <c r="K189" s="128" t="str">
        <f t="shared" si="23"/>
        <v>Default</v>
      </c>
      <c r="L189" s="128" t="str">
        <f>IF(A189="","",'CONSTRUCTION COST ESTIMATE'!BB189)</f>
        <v>EA</v>
      </c>
      <c r="M189" s="128" t="str">
        <f t="shared" si="21"/>
        <v>Base Bid</v>
      </c>
      <c r="N189" s="124">
        <f>IF(A189="","",'CONSTRUCTION COST ESTIMATE'!BC189)</f>
        <v>0</v>
      </c>
      <c r="O189" s="124" t="str">
        <f t="shared" si="24"/>
        <v>N</v>
      </c>
      <c r="S189" s="124"/>
    </row>
    <row r="190" spans="1:26" hidden="1">
      <c r="A190" s="379">
        <f>IF('CONSTRUCTION COST ESTIMATE'!B190="","",'CONSTRUCTION COST ESTIMATE'!B190)</f>
        <v>212.00700000000001</v>
      </c>
      <c r="B190" s="128"/>
      <c r="C190" s="128" t="str">
        <f t="shared" si="19"/>
        <v>Item</v>
      </c>
      <c r="D190" s="128">
        <f t="shared" si="22"/>
        <v>1</v>
      </c>
      <c r="E190" s="128" t="str">
        <f>IF(A190="",'CONSTRUCTION COST ESTIMATE'!A190,"")</f>
        <v/>
      </c>
      <c r="F190" s="234" t="str">
        <f>IF(A190="","",'CONSTRUCTION COST ESTIMATE'!C190)</f>
        <v>REMOVE AND RELOCATE PALM TREE</v>
      </c>
      <c r="G190" s="234"/>
      <c r="H190" s="78" t="str">
        <f t="shared" si="20"/>
        <v>212.0070</v>
      </c>
      <c r="I190" s="128"/>
      <c r="J190" s="128">
        <f>IF(A190="","",'CONSTRUCTION COST ESTIMATE'!BA190)</f>
        <v>0</v>
      </c>
      <c r="K190" s="128" t="str">
        <f t="shared" si="23"/>
        <v>Default</v>
      </c>
      <c r="L190" s="128" t="str">
        <f>IF(A190="","",'CONSTRUCTION COST ESTIMATE'!BB190)</f>
        <v>EA</v>
      </c>
      <c r="M190" s="128" t="str">
        <f t="shared" si="21"/>
        <v>Base Bid</v>
      </c>
      <c r="N190" s="124">
        <f>IF(A190="","",'CONSTRUCTION COST ESTIMATE'!BC190)</f>
        <v>0</v>
      </c>
      <c r="O190" s="124" t="str">
        <f t="shared" si="24"/>
        <v>N</v>
      </c>
      <c r="S190" s="124"/>
    </row>
    <row r="191" spans="1:26" hidden="1">
      <c r="A191" s="379">
        <f>IF('CONSTRUCTION COST ESTIMATE'!B191="","",'CONSTRUCTION COST ESTIMATE'!B191)</f>
        <v>212.01</v>
      </c>
      <c r="B191" s="128"/>
      <c r="C191" s="128" t="str">
        <f t="shared" si="19"/>
        <v>Item</v>
      </c>
      <c r="D191" s="128">
        <f t="shared" si="22"/>
        <v>1</v>
      </c>
      <c r="E191" s="128" t="str">
        <f>IF(A191="",'CONSTRUCTION COST ESTIMATE'!A191,"")</f>
        <v/>
      </c>
      <c r="F191" s="234" t="str">
        <f>IF(A191="","",'CONSTRUCTION COST ESTIMATE'!C191)</f>
        <v>5 GALLON SHRUB</v>
      </c>
      <c r="G191" s="234"/>
      <c r="H191" s="78" t="str">
        <f t="shared" si="20"/>
        <v>212.0100</v>
      </c>
      <c r="I191" s="128"/>
      <c r="J191" s="128">
        <f>IF(A191="","",'CONSTRUCTION COST ESTIMATE'!BA191)</f>
        <v>0</v>
      </c>
      <c r="K191" s="128" t="str">
        <f t="shared" si="23"/>
        <v>Default</v>
      </c>
      <c r="L191" s="128" t="str">
        <f>IF(A191="","",'CONSTRUCTION COST ESTIMATE'!BB191)</f>
        <v>EA</v>
      </c>
      <c r="M191" s="128" t="str">
        <f t="shared" si="21"/>
        <v>Base Bid</v>
      </c>
      <c r="N191" s="124">
        <f>IF(A191="","",'CONSTRUCTION COST ESTIMATE'!BC191)</f>
        <v>0</v>
      </c>
      <c r="O191" s="124" t="str">
        <f t="shared" si="24"/>
        <v>N</v>
      </c>
      <c r="S191" s="124"/>
    </row>
    <row r="192" spans="1:26" hidden="1">
      <c r="A192" s="379">
        <f>IF('CONSTRUCTION COST ESTIMATE'!B192="","",'CONSTRUCTION COST ESTIMATE'!B192)</f>
        <v>212.011</v>
      </c>
      <c r="B192" s="128"/>
      <c r="C192" s="128" t="str">
        <f t="shared" si="19"/>
        <v>Item</v>
      </c>
      <c r="D192" s="128">
        <f t="shared" si="22"/>
        <v>1</v>
      </c>
      <c r="E192" s="128" t="str">
        <f>IF(A192="",'CONSTRUCTION COST ESTIMATE'!A192,"")</f>
        <v/>
      </c>
      <c r="F192" s="234" t="str">
        <f>IF(A192="","",'CONSTRUCTION COST ESTIMATE'!C192)</f>
        <v>15 GALLON SHRUB</v>
      </c>
      <c r="G192" s="234"/>
      <c r="H192" s="78" t="str">
        <f t="shared" si="20"/>
        <v>212.0110</v>
      </c>
      <c r="I192" s="128"/>
      <c r="J192" s="128">
        <f>IF(A192="","",'CONSTRUCTION COST ESTIMATE'!BA192)</f>
        <v>0</v>
      </c>
      <c r="K192" s="128" t="str">
        <f t="shared" si="23"/>
        <v>Default</v>
      </c>
      <c r="L192" s="128" t="str">
        <f>IF(A192="","",'CONSTRUCTION COST ESTIMATE'!BB192)</f>
        <v>EA</v>
      </c>
      <c r="M192" s="128" t="str">
        <f t="shared" si="21"/>
        <v>Base Bid</v>
      </c>
      <c r="N192" s="124">
        <f>IF(A192="","",'CONSTRUCTION COST ESTIMATE'!BC192)</f>
        <v>0</v>
      </c>
      <c r="O192" s="124" t="str">
        <f t="shared" si="24"/>
        <v>N</v>
      </c>
      <c r="S192" s="124"/>
    </row>
    <row r="193" spans="1:19" hidden="1">
      <c r="A193" s="379">
        <f>IF('CONSTRUCTION COST ESTIMATE'!B193="","",'CONSTRUCTION COST ESTIMATE'!B193)</f>
        <v>212.02</v>
      </c>
      <c r="B193" s="128"/>
      <c r="C193" s="128" t="str">
        <f t="shared" si="19"/>
        <v>Item</v>
      </c>
      <c r="D193" s="128">
        <f t="shared" si="22"/>
        <v>1</v>
      </c>
      <c r="E193" s="128" t="str">
        <f>IF(A193="",'CONSTRUCTION COST ESTIMATE'!A193,"")</f>
        <v/>
      </c>
      <c r="F193" s="234" t="str">
        <f>IF(A193="","",'CONSTRUCTION COST ESTIMATE'!C193)</f>
        <v>2 FOOT LANDSCAPE BOULDER</v>
      </c>
      <c r="G193" s="234"/>
      <c r="H193" s="78" t="str">
        <f t="shared" si="20"/>
        <v>212.0200</v>
      </c>
      <c r="I193" s="128"/>
      <c r="J193" s="128">
        <f>IF(A193="","",'CONSTRUCTION COST ESTIMATE'!BA193)</f>
        <v>0</v>
      </c>
      <c r="K193" s="128" t="str">
        <f t="shared" si="23"/>
        <v>Default</v>
      </c>
      <c r="L193" s="128" t="str">
        <f>IF(A193="","",'CONSTRUCTION COST ESTIMATE'!BB193)</f>
        <v>EA</v>
      </c>
      <c r="M193" s="128" t="str">
        <f t="shared" si="21"/>
        <v>Base Bid</v>
      </c>
      <c r="N193" s="124">
        <f>IF(A193="","",'CONSTRUCTION COST ESTIMATE'!BC193)</f>
        <v>0</v>
      </c>
      <c r="O193" s="124" t="str">
        <f t="shared" si="24"/>
        <v>N</v>
      </c>
      <c r="S193" s="124"/>
    </row>
    <row r="194" spans="1:19" hidden="1">
      <c r="A194" s="379">
        <f>IF('CONSTRUCTION COST ESTIMATE'!B194="","",'CONSTRUCTION COST ESTIMATE'!B194)</f>
        <v>212.02099999999999</v>
      </c>
      <c r="B194" s="128"/>
      <c r="C194" s="128" t="str">
        <f t="shared" si="19"/>
        <v>Item</v>
      </c>
      <c r="D194" s="128">
        <f t="shared" si="22"/>
        <v>1</v>
      </c>
      <c r="E194" s="128" t="str">
        <f>IF(A194="",'CONSTRUCTION COST ESTIMATE'!A194,"")</f>
        <v/>
      </c>
      <c r="F194" s="234" t="str">
        <f>IF(A194="","",'CONSTRUCTION COST ESTIMATE'!C194)</f>
        <v>3 FOOT LANDSCAPE BOULDER</v>
      </c>
      <c r="G194" s="234"/>
      <c r="H194" s="78" t="str">
        <f t="shared" si="20"/>
        <v>212.0210</v>
      </c>
      <c r="I194" s="128"/>
      <c r="J194" s="128">
        <f>IF(A194="","",'CONSTRUCTION COST ESTIMATE'!BA194)</f>
        <v>0</v>
      </c>
      <c r="K194" s="128" t="str">
        <f t="shared" si="23"/>
        <v>Default</v>
      </c>
      <c r="L194" s="128" t="str">
        <f>IF(A194="","",'CONSTRUCTION COST ESTIMATE'!BB194)</f>
        <v>EA</v>
      </c>
      <c r="M194" s="128" t="str">
        <f t="shared" si="21"/>
        <v>Base Bid</v>
      </c>
      <c r="N194" s="124">
        <f>IF(A194="","",'CONSTRUCTION COST ESTIMATE'!BC194)</f>
        <v>0</v>
      </c>
      <c r="O194" s="124" t="str">
        <f t="shared" si="24"/>
        <v>N</v>
      </c>
      <c r="S194" s="124"/>
    </row>
    <row r="195" spans="1:19" hidden="1">
      <c r="A195" s="379">
        <f>IF('CONSTRUCTION COST ESTIMATE'!B195="","",'CONSTRUCTION COST ESTIMATE'!B195)</f>
        <v>212.02199999999999</v>
      </c>
      <c r="B195" s="128"/>
      <c r="C195" s="128" t="str">
        <f t="shared" si="19"/>
        <v>Item</v>
      </c>
      <c r="D195" s="128">
        <f t="shared" si="22"/>
        <v>1</v>
      </c>
      <c r="E195" s="128" t="str">
        <f>IF(A195="",'CONSTRUCTION COST ESTIMATE'!A195,"")</f>
        <v/>
      </c>
      <c r="F195" s="234" t="str">
        <f>IF(A195="","",'CONSTRUCTION COST ESTIMATE'!C195)</f>
        <v>4 FOOT LANDSCAPE BOULDER</v>
      </c>
      <c r="G195" s="234"/>
      <c r="H195" s="78" t="str">
        <f t="shared" si="20"/>
        <v>212.0220</v>
      </c>
      <c r="I195" s="128"/>
      <c r="J195" s="128">
        <f>IF(A195="","",'CONSTRUCTION COST ESTIMATE'!BA195)</f>
        <v>0</v>
      </c>
      <c r="K195" s="128" t="str">
        <f t="shared" si="23"/>
        <v>Default</v>
      </c>
      <c r="L195" s="128" t="str">
        <f>IF(A195="","",'CONSTRUCTION COST ESTIMATE'!BB195)</f>
        <v>EA</v>
      </c>
      <c r="M195" s="128" t="str">
        <f t="shared" si="21"/>
        <v>Base Bid</v>
      </c>
      <c r="N195" s="124">
        <f>IF(A195="","",'CONSTRUCTION COST ESTIMATE'!BC195)</f>
        <v>0</v>
      </c>
      <c r="O195" s="124" t="str">
        <f t="shared" si="24"/>
        <v>N</v>
      </c>
      <c r="S195" s="124"/>
    </row>
    <row r="196" spans="1:19" hidden="1">
      <c r="A196" s="379">
        <f>IF('CONSTRUCTION COST ESTIMATE'!B196="","",'CONSTRUCTION COST ESTIMATE'!B196)</f>
        <v>212.03</v>
      </c>
      <c r="B196" s="128"/>
      <c r="C196" s="128" t="str">
        <f t="shared" si="19"/>
        <v>Item</v>
      </c>
      <c r="D196" s="128">
        <f t="shared" si="22"/>
        <v>1</v>
      </c>
      <c r="E196" s="128" t="str">
        <f>IF(A196="",'CONSTRUCTION COST ESTIMATE'!A196,"")</f>
        <v/>
      </c>
      <c r="F196" s="234" t="str">
        <f>IF(A196="","",'CONSTRUCTION COST ESTIMATE'!C196)</f>
        <v>DECORATIVE ROCK</v>
      </c>
      <c r="G196" s="234"/>
      <c r="H196" s="78" t="str">
        <f t="shared" si="20"/>
        <v>212.0300</v>
      </c>
      <c r="I196" s="128"/>
      <c r="J196" s="128">
        <f>IF(A196="","",'CONSTRUCTION COST ESTIMATE'!BA196)</f>
        <v>0</v>
      </c>
      <c r="K196" s="128" t="str">
        <f t="shared" si="23"/>
        <v>Default</v>
      </c>
      <c r="L196" s="128" t="str">
        <f>IF(A196="","",'CONSTRUCTION COST ESTIMATE'!BB196)</f>
        <v>TON</v>
      </c>
      <c r="M196" s="128" t="str">
        <f t="shared" si="21"/>
        <v>Base Bid</v>
      </c>
      <c r="N196" s="124">
        <f>IF(A196="","",'CONSTRUCTION COST ESTIMATE'!BC196)</f>
        <v>0</v>
      </c>
      <c r="O196" s="124" t="str">
        <f t="shared" si="24"/>
        <v>N</v>
      </c>
      <c r="S196" s="124"/>
    </row>
    <row r="197" spans="1:19" hidden="1">
      <c r="A197" s="379">
        <f>IF('CONSTRUCTION COST ESTIMATE'!B197="","",'CONSTRUCTION COST ESTIMATE'!B197)</f>
        <v>212.03100000000001</v>
      </c>
      <c r="B197" s="128"/>
      <c r="C197" s="128" t="str">
        <f t="shared" ref="C197:C267" si="25">IF(A197="","Container","Item")</f>
        <v>Item</v>
      </c>
      <c r="D197" s="128">
        <f t="shared" si="22"/>
        <v>1</v>
      </c>
      <c r="E197" s="128" t="str">
        <f>IF(A197="",'CONSTRUCTION COST ESTIMATE'!A197,"")</f>
        <v/>
      </c>
      <c r="F197" s="234" t="str">
        <f>IF(A197="","",'CONSTRUCTION COST ESTIMATE'!C197)</f>
        <v>DECOMPOSED GRANITE</v>
      </c>
      <c r="G197" s="234"/>
      <c r="H197" s="78" t="str">
        <f t="shared" ref="H197:H267" si="26">TEXT(A197,"#.0000")</f>
        <v>212.0310</v>
      </c>
      <c r="I197" s="128"/>
      <c r="J197" s="128">
        <f>IF(A197="","",'CONSTRUCTION COST ESTIMATE'!BA197)</f>
        <v>0</v>
      </c>
      <c r="K197" s="128" t="str">
        <f t="shared" si="23"/>
        <v>Default</v>
      </c>
      <c r="L197" s="128" t="str">
        <f>IF(A197="","",'CONSTRUCTION COST ESTIMATE'!BB197)</f>
        <v>SF</v>
      </c>
      <c r="M197" s="128" t="str">
        <f t="shared" ref="M197:M267" si="27">IF(A197="","","Base Bid")</f>
        <v>Base Bid</v>
      </c>
      <c r="N197" s="124">
        <f>IF(A197="","",'CONSTRUCTION COST ESTIMATE'!BC197)</f>
        <v>0</v>
      </c>
      <c r="O197" s="124" t="str">
        <f t="shared" si="24"/>
        <v>N</v>
      </c>
      <c r="S197" s="124"/>
    </row>
    <row r="198" spans="1:19" hidden="1">
      <c r="A198" s="379">
        <f>IF('CONSTRUCTION COST ESTIMATE'!B198="","",'CONSTRUCTION COST ESTIMATE'!B198)</f>
        <v>212.03200000000001</v>
      </c>
      <c r="B198" s="128"/>
      <c r="C198" s="128" t="str">
        <f t="shared" si="25"/>
        <v>Item</v>
      </c>
      <c r="D198" s="128">
        <f t="shared" ref="D198:D268" si="28">IF(C198="Container",0,1)</f>
        <v>1</v>
      </c>
      <c r="E198" s="128" t="str">
        <f>IF(A198="",'CONSTRUCTION COST ESTIMATE'!A198,"")</f>
        <v/>
      </c>
      <c r="F198" s="234" t="str">
        <f>IF(A198="","",'CONSTRUCTION COST ESTIMATE'!C198)</f>
        <v>DECOMPOSED GRANITE (0.375 INCH AT 2 INCH DEPTH)</v>
      </c>
      <c r="G198" s="234"/>
      <c r="H198" s="78" t="str">
        <f t="shared" si="26"/>
        <v>212.0320</v>
      </c>
      <c r="I198" s="128"/>
      <c r="J198" s="128">
        <f>IF(A198="","",'CONSTRUCTION COST ESTIMATE'!BA198)</f>
        <v>0</v>
      </c>
      <c r="K198" s="128" t="str">
        <f t="shared" ref="K198:K268" si="29">IF(J198="","","Default")</f>
        <v>Default</v>
      </c>
      <c r="L198" s="128" t="str">
        <f>IF(A198="","",'CONSTRUCTION COST ESTIMATE'!BB198)</f>
        <v>SF</v>
      </c>
      <c r="M198" s="128" t="str">
        <f t="shared" si="27"/>
        <v>Base Bid</v>
      </c>
      <c r="N198" s="124">
        <f>IF(A198="","",'CONSTRUCTION COST ESTIMATE'!BC198)</f>
        <v>0</v>
      </c>
      <c r="O198" s="124" t="str">
        <f t="shared" si="24"/>
        <v>N</v>
      </c>
      <c r="S198" s="124"/>
    </row>
    <row r="199" spans="1:19" hidden="1">
      <c r="A199" s="379">
        <f>IF('CONSTRUCTION COST ESTIMATE'!B199="","",'CONSTRUCTION COST ESTIMATE'!B199)</f>
        <v>212.03299999999999</v>
      </c>
      <c r="B199" s="128"/>
      <c r="C199" s="128" t="str">
        <f t="shared" si="25"/>
        <v>Item</v>
      </c>
      <c r="D199" s="128">
        <f t="shared" si="28"/>
        <v>1</v>
      </c>
      <c r="E199" s="128" t="str">
        <f>IF(A199="",'CONSTRUCTION COST ESTIMATE'!A199,"")</f>
        <v/>
      </c>
      <c r="F199" s="234" t="str">
        <f>IF(A199="","",'CONSTRUCTION COST ESTIMATE'!C199)</f>
        <v>DECOMPOSED GRANITE (2 TO 4 INCH AT 5 INCH DEPTH)</v>
      </c>
      <c r="G199" s="234"/>
      <c r="H199" s="78" t="str">
        <f t="shared" si="26"/>
        <v>212.0330</v>
      </c>
      <c r="I199" s="128"/>
      <c r="J199" s="128">
        <f>IF(A199="","",'CONSTRUCTION COST ESTIMATE'!BA199)</f>
        <v>0</v>
      </c>
      <c r="K199" s="128" t="str">
        <f t="shared" si="29"/>
        <v>Default</v>
      </c>
      <c r="L199" s="128" t="str">
        <f>IF(A199="","",'CONSTRUCTION COST ESTIMATE'!BB199)</f>
        <v>SF</v>
      </c>
      <c r="M199" s="128" t="str">
        <f t="shared" si="27"/>
        <v>Base Bid</v>
      </c>
      <c r="N199" s="124">
        <f>IF(A199="","",'CONSTRUCTION COST ESTIMATE'!BC199)</f>
        <v>0</v>
      </c>
      <c r="O199" s="124" t="str">
        <f t="shared" ref="O199:O269" si="30">IF(N199=0,"N","Y")</f>
        <v>N</v>
      </c>
      <c r="S199" s="124"/>
    </row>
    <row r="200" spans="1:19" hidden="1">
      <c r="A200" s="379">
        <f>IF('CONSTRUCTION COST ESTIMATE'!B200="","",'CONSTRUCTION COST ESTIMATE'!B200)</f>
        <v>212.03399999999999</v>
      </c>
      <c r="B200" s="128"/>
      <c r="C200" s="128" t="str">
        <f t="shared" si="25"/>
        <v>Item</v>
      </c>
      <c r="D200" s="128">
        <f t="shared" si="28"/>
        <v>1</v>
      </c>
      <c r="E200" s="128" t="str">
        <f>IF(A200="",'CONSTRUCTION COST ESTIMATE'!A200,"")</f>
        <v/>
      </c>
      <c r="F200" s="234" t="str">
        <f>IF(A200="","",'CONSTRUCTION COST ESTIMATE'!C200)</f>
        <v>6 INCH DECOMPOSED GRANITE SEPARATING ROCK LINE</v>
      </c>
      <c r="G200" s="234"/>
      <c r="H200" s="78" t="str">
        <f t="shared" si="26"/>
        <v>212.0340</v>
      </c>
      <c r="I200" s="128"/>
      <c r="J200" s="128">
        <f>IF(A200="","",'CONSTRUCTION COST ESTIMATE'!BA200)</f>
        <v>0</v>
      </c>
      <c r="K200" s="128" t="str">
        <f t="shared" si="29"/>
        <v>Default</v>
      </c>
      <c r="L200" s="128" t="str">
        <f>IF(A200="","",'CONSTRUCTION COST ESTIMATE'!BB200)</f>
        <v>LF</v>
      </c>
      <c r="M200" s="128" t="str">
        <f t="shared" si="27"/>
        <v>Base Bid</v>
      </c>
      <c r="N200" s="124">
        <f>IF(A200="","",'CONSTRUCTION COST ESTIMATE'!BC200)</f>
        <v>0</v>
      </c>
      <c r="O200" s="124" t="str">
        <f t="shared" si="30"/>
        <v>N</v>
      </c>
      <c r="S200" s="124"/>
    </row>
    <row r="201" spans="1:19" hidden="1">
      <c r="A201" s="379">
        <f>IF('CONSTRUCTION COST ESTIMATE'!B201="","",'CONSTRUCTION COST ESTIMATE'!B201)</f>
        <v>212.035</v>
      </c>
      <c r="B201" s="128"/>
      <c r="C201" s="128" t="str">
        <f t="shared" si="25"/>
        <v>Item</v>
      </c>
      <c r="D201" s="128">
        <f t="shared" si="28"/>
        <v>1</v>
      </c>
      <c r="E201" s="128" t="str">
        <f>IF(A201="",'CONSTRUCTION COST ESTIMATE'!A201,"")</f>
        <v/>
      </c>
      <c r="F201" s="234" t="str">
        <f>IF(A201="","",'CONSTRUCTION COST ESTIMATE'!C201)</f>
        <v>10 FOOT DECOMPOSED GRANITE TRAIL</v>
      </c>
      <c r="G201" s="234"/>
      <c r="H201" s="78" t="str">
        <f t="shared" si="26"/>
        <v>212.0350</v>
      </c>
      <c r="I201" s="128"/>
      <c r="J201" s="128">
        <f>IF(A201="","",'CONSTRUCTION COST ESTIMATE'!BA201)</f>
        <v>0</v>
      </c>
      <c r="K201" s="128" t="str">
        <f t="shared" si="29"/>
        <v>Default</v>
      </c>
      <c r="L201" s="128" t="str">
        <f>IF(A201="","",'CONSTRUCTION COST ESTIMATE'!BB201)</f>
        <v>SF</v>
      </c>
      <c r="M201" s="128" t="str">
        <f t="shared" si="27"/>
        <v>Base Bid</v>
      </c>
      <c r="N201" s="124">
        <f>IF(A201="","",'CONSTRUCTION COST ESTIMATE'!BC201)</f>
        <v>0</v>
      </c>
      <c r="O201" s="124" t="str">
        <f t="shared" si="30"/>
        <v>N</v>
      </c>
      <c r="S201" s="124"/>
    </row>
    <row r="202" spans="1:19" hidden="1">
      <c r="A202" s="379">
        <f>IF('CONSTRUCTION COST ESTIMATE'!B202="","",'CONSTRUCTION COST ESTIMATE'!B202)</f>
        <v>212.036</v>
      </c>
      <c r="B202" s="128"/>
      <c r="C202" s="128" t="str">
        <f t="shared" si="25"/>
        <v>Item</v>
      </c>
      <c r="D202" s="128">
        <f t="shared" si="28"/>
        <v>1</v>
      </c>
      <c r="E202" s="128" t="str">
        <f>IF(A202="",'CONSTRUCTION COST ESTIMATE'!A202,"")</f>
        <v/>
      </c>
      <c r="F202" s="234" t="str">
        <f>IF(A202="","",'CONSTRUCTION COST ESTIMATE'!C202)</f>
        <v>4 INCH RIVER ROCK</v>
      </c>
      <c r="G202" s="234"/>
      <c r="H202" s="78" t="str">
        <f t="shared" si="26"/>
        <v>212.0360</v>
      </c>
      <c r="I202" s="128"/>
      <c r="J202" s="128">
        <f>IF(A202="","",'CONSTRUCTION COST ESTIMATE'!BA202)</f>
        <v>0</v>
      </c>
      <c r="K202" s="128" t="str">
        <f t="shared" si="29"/>
        <v>Default</v>
      </c>
      <c r="L202" s="128" t="str">
        <f>IF(A202="","",'CONSTRUCTION COST ESTIMATE'!BB202)</f>
        <v>SY</v>
      </c>
      <c r="M202" s="128" t="str">
        <f t="shared" si="27"/>
        <v>Base Bid</v>
      </c>
      <c r="N202" s="124">
        <f>IF(A202="","",'CONSTRUCTION COST ESTIMATE'!BC202)</f>
        <v>0</v>
      </c>
      <c r="O202" s="124" t="str">
        <f t="shared" si="30"/>
        <v>N</v>
      </c>
      <c r="S202" s="124"/>
    </row>
    <row r="203" spans="1:19" hidden="1">
      <c r="A203" s="379">
        <f>IF('CONSTRUCTION COST ESTIMATE'!B203="","",'CONSTRUCTION COST ESTIMATE'!B203)</f>
        <v>212.03700000000001</v>
      </c>
      <c r="B203" s="128"/>
      <c r="C203" s="128" t="str">
        <f t="shared" si="25"/>
        <v>Item</v>
      </c>
      <c r="D203" s="128">
        <f t="shared" si="28"/>
        <v>1</v>
      </c>
      <c r="E203" s="128" t="str">
        <f>IF(A203="",'CONSTRUCTION COST ESTIMATE'!A203,"")</f>
        <v/>
      </c>
      <c r="F203" s="234" t="str">
        <f>IF(A203="","",'CONSTRUCTION COST ESTIMATE'!C203)</f>
        <v>6 INCH RIVER ROCK</v>
      </c>
      <c r="G203" s="234"/>
      <c r="H203" s="78" t="str">
        <f t="shared" si="26"/>
        <v>212.0370</v>
      </c>
      <c r="I203" s="128"/>
      <c r="J203" s="128">
        <f>IF(A203="","",'CONSTRUCTION COST ESTIMATE'!BA203)</f>
        <v>0</v>
      </c>
      <c r="K203" s="128" t="str">
        <f t="shared" si="29"/>
        <v>Default</v>
      </c>
      <c r="L203" s="128" t="str">
        <f>IF(A203="","",'CONSTRUCTION COST ESTIMATE'!BB203)</f>
        <v>SY</v>
      </c>
      <c r="M203" s="128" t="str">
        <f t="shared" si="27"/>
        <v>Base Bid</v>
      </c>
      <c r="N203" s="124">
        <f>IF(A203="","",'CONSTRUCTION COST ESTIMATE'!BC203)</f>
        <v>0</v>
      </c>
      <c r="O203" s="124" t="str">
        <f t="shared" si="30"/>
        <v>N</v>
      </c>
      <c r="S203" s="124"/>
    </row>
    <row r="204" spans="1:19" hidden="1">
      <c r="A204" s="379">
        <f>IF('CONSTRUCTION COST ESTIMATE'!B204="","",'CONSTRUCTION COST ESTIMATE'!B204)</f>
        <v>212.03800000000001</v>
      </c>
      <c r="B204" s="128"/>
      <c r="C204" s="128" t="str">
        <f t="shared" si="25"/>
        <v>Item</v>
      </c>
      <c r="D204" s="128">
        <f t="shared" si="28"/>
        <v>1</v>
      </c>
      <c r="E204" s="128" t="str">
        <f>IF(A204="",'CONSTRUCTION COST ESTIMATE'!A204,"")</f>
        <v/>
      </c>
      <c r="F204" s="234" t="str">
        <f>IF(A204="","",'CONSTRUCTION COST ESTIMATE'!C204)</f>
        <v>ROCK MULCH</v>
      </c>
      <c r="G204" s="234"/>
      <c r="H204" s="78" t="str">
        <f t="shared" si="26"/>
        <v>212.0380</v>
      </c>
      <c r="I204" s="128"/>
      <c r="J204" s="128">
        <f>IF(A204="","",'CONSTRUCTION COST ESTIMATE'!BA204)</f>
        <v>0</v>
      </c>
      <c r="K204" s="128" t="str">
        <f t="shared" si="29"/>
        <v>Default</v>
      </c>
      <c r="L204" s="128" t="str">
        <f>IF(A204="","",'CONSTRUCTION COST ESTIMATE'!BB204)</f>
        <v>SF</v>
      </c>
      <c r="M204" s="128" t="str">
        <f t="shared" si="27"/>
        <v>Base Bid</v>
      </c>
      <c r="N204" s="124">
        <f>IF(A204="","",'CONSTRUCTION COST ESTIMATE'!BC204)</f>
        <v>0</v>
      </c>
      <c r="O204" s="124" t="str">
        <f t="shared" si="30"/>
        <v>N</v>
      </c>
      <c r="S204" s="124"/>
    </row>
    <row r="205" spans="1:19" hidden="1">
      <c r="A205" s="379">
        <f>IF('CONSTRUCTION COST ESTIMATE'!B205="","",'CONSTRUCTION COST ESTIMATE'!B205)</f>
        <v>212.03899999999999</v>
      </c>
      <c r="B205" s="128"/>
      <c r="C205" s="128" t="str">
        <f t="shared" si="25"/>
        <v>Item</v>
      </c>
      <c r="D205" s="128">
        <f t="shared" si="28"/>
        <v>1</v>
      </c>
      <c r="E205" s="128" t="str">
        <f>IF(A205="",'CONSTRUCTION COST ESTIMATE'!A205,"")</f>
        <v/>
      </c>
      <c r="F205" s="234" t="str">
        <f>IF(A205="","",'CONSTRUCTION COST ESTIMATE'!C205)</f>
        <v>ROCK MULCH 4 TO 6 INCHES</v>
      </c>
      <c r="G205" s="234"/>
      <c r="H205" s="78" t="str">
        <f t="shared" si="26"/>
        <v>212.0390</v>
      </c>
      <c r="I205" s="128"/>
      <c r="J205" s="128">
        <f>IF(A205="","",'CONSTRUCTION COST ESTIMATE'!BA205)</f>
        <v>0</v>
      </c>
      <c r="K205" s="128" t="str">
        <f t="shared" si="29"/>
        <v>Default</v>
      </c>
      <c r="L205" s="128" t="str">
        <f>IF(A205="","",'CONSTRUCTION COST ESTIMATE'!BB205)</f>
        <v>SF</v>
      </c>
      <c r="M205" s="128" t="str">
        <f t="shared" si="27"/>
        <v>Base Bid</v>
      </c>
      <c r="N205" s="124">
        <f>IF(A205="","",'CONSTRUCTION COST ESTIMATE'!BC205)</f>
        <v>0</v>
      </c>
      <c r="O205" s="124" t="str">
        <f t="shared" si="30"/>
        <v>N</v>
      </c>
      <c r="S205" s="124"/>
    </row>
    <row r="206" spans="1:19" hidden="1">
      <c r="A206" s="379">
        <f>IF('CONSTRUCTION COST ESTIMATE'!B206="","",'CONSTRUCTION COST ESTIMATE'!B206)</f>
        <v>212.04</v>
      </c>
      <c r="B206" s="128"/>
      <c r="C206" s="128" t="str">
        <f t="shared" si="25"/>
        <v>Item</v>
      </c>
      <c r="D206" s="128">
        <f t="shared" si="28"/>
        <v>1</v>
      </c>
      <c r="E206" s="128" t="str">
        <f>IF(A206="",'CONSTRUCTION COST ESTIMATE'!A206,"")</f>
        <v/>
      </c>
      <c r="F206" s="234" t="str">
        <f>IF(A206="","",'CONSTRUCTION COST ESTIMATE'!C206)</f>
        <v>1 INCH DIAMETER LANDSCAPE ROCK</v>
      </c>
      <c r="G206" s="234"/>
      <c r="H206" s="78" t="str">
        <f t="shared" si="26"/>
        <v>212.0400</v>
      </c>
      <c r="I206" s="128"/>
      <c r="J206" s="128">
        <f>IF(A206="","",'CONSTRUCTION COST ESTIMATE'!BA206)</f>
        <v>0</v>
      </c>
      <c r="K206" s="128" t="str">
        <f t="shared" si="29"/>
        <v>Default</v>
      </c>
      <c r="L206" s="128" t="str">
        <f>IF(A206="","",'CONSTRUCTION COST ESTIMATE'!BB206)</f>
        <v>SF</v>
      </c>
      <c r="M206" s="128" t="str">
        <f t="shared" si="27"/>
        <v>Base Bid</v>
      </c>
      <c r="N206" s="124">
        <f>IF(A206="","",'CONSTRUCTION COST ESTIMATE'!BC206)</f>
        <v>0</v>
      </c>
      <c r="O206" s="124" t="str">
        <f t="shared" si="30"/>
        <v>N</v>
      </c>
      <c r="S206" s="124"/>
    </row>
    <row r="207" spans="1:19" hidden="1">
      <c r="A207" s="379">
        <f>IF('CONSTRUCTION COST ESTIMATE'!B207="","",'CONSTRUCTION COST ESTIMATE'!B207)</f>
        <v>212.041</v>
      </c>
      <c r="B207" s="128"/>
      <c r="C207" s="128" t="str">
        <f t="shared" si="25"/>
        <v>Item</v>
      </c>
      <c r="D207" s="128">
        <f t="shared" si="28"/>
        <v>1</v>
      </c>
      <c r="E207" s="128" t="str">
        <f>IF(A207="",'CONSTRUCTION COST ESTIMATE'!A207,"")</f>
        <v/>
      </c>
      <c r="F207" s="234" t="str">
        <f>IF(A207="","",'CONSTRUCTION COST ESTIMATE'!C207)</f>
        <v>100% WASHED CONCRETE SAND</v>
      </c>
      <c r="G207" s="234"/>
      <c r="H207" s="78" t="str">
        <f t="shared" si="26"/>
        <v>212.0410</v>
      </c>
      <c r="I207" s="128"/>
      <c r="J207" s="128">
        <f>IF(A207="","",'CONSTRUCTION COST ESTIMATE'!BA207)</f>
        <v>0</v>
      </c>
      <c r="K207" s="128" t="str">
        <f t="shared" si="29"/>
        <v>Default</v>
      </c>
      <c r="L207" s="128" t="str">
        <f>IF(A207="","",'CONSTRUCTION COST ESTIMATE'!BB207)</f>
        <v>CY</v>
      </c>
      <c r="M207" s="128" t="str">
        <f t="shared" si="27"/>
        <v>Base Bid</v>
      </c>
      <c r="N207" s="124">
        <f>IF(A207="","",'CONSTRUCTION COST ESTIMATE'!BC207)</f>
        <v>0</v>
      </c>
      <c r="O207" s="124" t="str">
        <f t="shared" si="30"/>
        <v>N</v>
      </c>
      <c r="S207" s="124"/>
    </row>
    <row r="208" spans="1:19" hidden="1">
      <c r="A208" s="379">
        <f>IF('CONSTRUCTION COST ESTIMATE'!B208="","",'CONSTRUCTION COST ESTIMATE'!B208)</f>
        <v>212.05</v>
      </c>
      <c r="B208" s="128"/>
      <c r="C208" s="128" t="str">
        <f t="shared" si="25"/>
        <v>Item</v>
      </c>
      <c r="D208" s="128">
        <f t="shared" si="28"/>
        <v>1</v>
      </c>
      <c r="E208" s="128" t="str">
        <f>IF(A208="",'CONSTRUCTION COST ESTIMATE'!A208,"")</f>
        <v/>
      </c>
      <c r="F208" s="234" t="str">
        <f>IF(A208="","",'CONSTRUCTION COST ESTIMATE'!C208)</f>
        <v>LANDSCAPE REMOVAL AND REPLACEMENT</v>
      </c>
      <c r="G208" s="234"/>
      <c r="H208" s="78" t="str">
        <f t="shared" si="26"/>
        <v>212.0500</v>
      </c>
      <c r="I208" s="128"/>
      <c r="J208" s="128">
        <f>IF(A208="","",'CONSTRUCTION COST ESTIMATE'!BA208)</f>
        <v>0</v>
      </c>
      <c r="K208" s="128" t="str">
        <f t="shared" si="29"/>
        <v>Default</v>
      </c>
      <c r="L208" s="128" t="str">
        <f>IF(A208="","",'CONSTRUCTION COST ESTIMATE'!BB208)</f>
        <v>LS</v>
      </c>
      <c r="M208" s="128" t="str">
        <f t="shared" si="27"/>
        <v>Base Bid</v>
      </c>
      <c r="N208" s="124">
        <f>IF(A208="","",'CONSTRUCTION COST ESTIMATE'!BC208)</f>
        <v>0</v>
      </c>
      <c r="O208" s="124" t="str">
        <f t="shared" si="30"/>
        <v>N</v>
      </c>
      <c r="S208" s="124"/>
    </row>
    <row r="209" spans="1:26" hidden="1">
      <c r="A209" s="379">
        <f>IF('CONSTRUCTION COST ESTIMATE'!B209="","",'CONSTRUCTION COST ESTIMATE'!B209)</f>
        <v>212.05099999999999</v>
      </c>
      <c r="B209" s="128"/>
      <c r="C209" s="128" t="str">
        <f t="shared" si="25"/>
        <v>Item</v>
      </c>
      <c r="D209" s="128">
        <f t="shared" si="28"/>
        <v>1</v>
      </c>
      <c r="E209" s="128" t="str">
        <f>IF(A209="",'CONSTRUCTION COST ESTIMATE'!A209,"")</f>
        <v/>
      </c>
      <c r="F209" s="234" t="str">
        <f>IF(A209="","",'CONSTRUCTION COST ESTIMATE'!C209)</f>
        <v>LANDSCAPE EXCAVATION</v>
      </c>
      <c r="G209" s="234"/>
      <c r="H209" s="78" t="str">
        <f t="shared" si="26"/>
        <v>212.0510</v>
      </c>
      <c r="I209" s="128"/>
      <c r="J209" s="128">
        <f>IF(A209="","",'CONSTRUCTION COST ESTIMATE'!BA209)</f>
        <v>0</v>
      </c>
      <c r="K209" s="128" t="str">
        <f t="shared" si="29"/>
        <v>Default</v>
      </c>
      <c r="L209" s="128" t="str">
        <f>IF(A209="","",'CONSTRUCTION COST ESTIMATE'!BB209)</f>
        <v>CY</v>
      </c>
      <c r="M209" s="128" t="str">
        <f t="shared" si="27"/>
        <v>Base Bid</v>
      </c>
      <c r="N209" s="124">
        <f>IF(A209="","",'CONSTRUCTION COST ESTIMATE'!BC209)</f>
        <v>0</v>
      </c>
      <c r="O209" s="124" t="str">
        <f t="shared" si="30"/>
        <v>N</v>
      </c>
      <c r="S209" s="124"/>
    </row>
    <row r="210" spans="1:26" hidden="1">
      <c r="A210" s="379">
        <f>IF('CONSTRUCTION COST ESTIMATE'!B210="","",'CONSTRUCTION COST ESTIMATE'!B210)</f>
        <v>212.05199999999999</v>
      </c>
      <c r="B210" s="128"/>
      <c r="C210" s="128" t="str">
        <f t="shared" si="25"/>
        <v>Item</v>
      </c>
      <c r="D210" s="128">
        <f t="shared" si="28"/>
        <v>1</v>
      </c>
      <c r="E210" s="128" t="str">
        <f>IF(A210="",'CONSTRUCTION COST ESTIMATE'!A210,"")</f>
        <v/>
      </c>
      <c r="F210" s="234" t="str">
        <f>IF(A210="","",'CONSTRUCTION COST ESTIMATE'!C210)</f>
        <v>LANDSCAPE MODIFICATION</v>
      </c>
      <c r="G210" s="234"/>
      <c r="H210" s="78" t="str">
        <f t="shared" si="26"/>
        <v>212.0520</v>
      </c>
      <c r="I210" s="128"/>
      <c r="J210" s="128">
        <f>IF(A210="","",'CONSTRUCTION COST ESTIMATE'!BA210)</f>
        <v>0</v>
      </c>
      <c r="K210" s="128" t="str">
        <f t="shared" si="29"/>
        <v>Default</v>
      </c>
      <c r="L210" s="128" t="str">
        <f>IF(A210="","",'CONSTRUCTION COST ESTIMATE'!BB210)</f>
        <v>LS</v>
      </c>
      <c r="M210" s="128" t="str">
        <f t="shared" si="27"/>
        <v>Base Bid</v>
      </c>
      <c r="N210" s="124">
        <f>IF(A210="","",'CONSTRUCTION COST ESTIMATE'!BC210)</f>
        <v>0</v>
      </c>
      <c r="O210" s="124" t="str">
        <f t="shared" si="30"/>
        <v>N</v>
      </c>
      <c r="S210" s="124"/>
    </row>
    <row r="211" spans="1:26" hidden="1">
      <c r="A211" s="379">
        <f>IF('CONSTRUCTION COST ESTIMATE'!B211="","",'CONSTRUCTION COST ESTIMATE'!B211)</f>
        <v>212.053</v>
      </c>
      <c r="B211" s="128"/>
      <c r="C211" s="128" t="str">
        <f t="shared" si="25"/>
        <v>Item</v>
      </c>
      <c r="D211" s="128">
        <f t="shared" si="28"/>
        <v>1</v>
      </c>
      <c r="E211" s="128" t="str">
        <f>IF(A211="",'CONSTRUCTION COST ESTIMATE'!A211,"")</f>
        <v/>
      </c>
      <c r="F211" s="234" t="str">
        <f>IF(A211="","",'CONSTRUCTION COST ESTIMATE'!C211)</f>
        <v>LANDSCAPE RESTORATION</v>
      </c>
      <c r="G211" s="234"/>
      <c r="H211" s="78" t="str">
        <f t="shared" si="26"/>
        <v>212.0530</v>
      </c>
      <c r="I211" s="128"/>
      <c r="J211" s="128">
        <f>IF(A211="","",'CONSTRUCTION COST ESTIMATE'!BA211)</f>
        <v>0</v>
      </c>
      <c r="K211" s="128" t="str">
        <f t="shared" si="29"/>
        <v>Default</v>
      </c>
      <c r="L211" s="128" t="str">
        <f>IF(A211="","",'CONSTRUCTION COST ESTIMATE'!BB211)</f>
        <v>LS</v>
      </c>
      <c r="M211" s="128" t="str">
        <f t="shared" si="27"/>
        <v>Base Bid</v>
      </c>
      <c r="N211" s="124">
        <f>IF(A211="","",'CONSTRUCTION COST ESTIMATE'!BC211)</f>
        <v>0</v>
      </c>
      <c r="O211" s="124" t="str">
        <f t="shared" si="30"/>
        <v>N</v>
      </c>
      <c r="S211" s="124"/>
    </row>
    <row r="212" spans="1:26" hidden="1">
      <c r="A212" s="379">
        <f>IF('CONSTRUCTION COST ESTIMATE'!B212="","",'CONSTRUCTION COST ESTIMATE'!B212)</f>
        <v>212.054</v>
      </c>
      <c r="B212" s="128"/>
      <c r="C212" s="128" t="str">
        <f t="shared" si="25"/>
        <v>Item</v>
      </c>
      <c r="D212" s="128">
        <f t="shared" si="28"/>
        <v>1</v>
      </c>
      <c r="E212" s="128" t="str">
        <f>IF(A212="",'CONSTRUCTION COST ESTIMATE'!A212,"")</f>
        <v/>
      </c>
      <c r="F212" s="234" t="str">
        <f>IF(A212="","",'CONSTRUCTION COST ESTIMATE'!C212)</f>
        <v>IRRIGATION SYSTEM MODIFICATION</v>
      </c>
      <c r="G212" s="234"/>
      <c r="H212" s="78" t="str">
        <f t="shared" si="26"/>
        <v>212.0540</v>
      </c>
      <c r="I212" s="128"/>
      <c r="J212" s="128">
        <f>IF(A212="","",'CONSTRUCTION COST ESTIMATE'!BA212)</f>
        <v>0</v>
      </c>
      <c r="K212" s="128" t="str">
        <f t="shared" si="29"/>
        <v>Default</v>
      </c>
      <c r="L212" s="128" t="str">
        <f>IF(A212="","",'CONSTRUCTION COST ESTIMATE'!BB212)</f>
        <v>LS</v>
      </c>
      <c r="M212" s="128" t="str">
        <f t="shared" si="27"/>
        <v>Base Bid</v>
      </c>
      <c r="N212" s="124">
        <f>IF(A212="","",'CONSTRUCTION COST ESTIMATE'!BC212)</f>
        <v>0</v>
      </c>
      <c r="O212" s="124" t="str">
        <f t="shared" si="30"/>
        <v>N</v>
      </c>
      <c r="S212" s="124"/>
    </row>
    <row r="213" spans="1:26" hidden="1">
      <c r="A213" s="379">
        <f>IF('CONSTRUCTION COST ESTIMATE'!B213="","",'CONSTRUCTION COST ESTIMATE'!B213)</f>
        <v>212.05500000000001</v>
      </c>
      <c r="B213" s="128"/>
      <c r="C213" s="128" t="str">
        <f t="shared" si="25"/>
        <v>Item</v>
      </c>
      <c r="D213" s="128">
        <f t="shared" si="28"/>
        <v>1</v>
      </c>
      <c r="E213" s="128" t="str">
        <f>IF(A213="",'CONSTRUCTION COST ESTIMATE'!A213,"")</f>
        <v/>
      </c>
      <c r="F213" s="234" t="str">
        <f>IF(A213="","",'CONSTRUCTION COST ESTIMATE'!C213)</f>
        <v>12 MONTH MAINTENANCE SERVICE</v>
      </c>
      <c r="G213" s="234"/>
      <c r="H213" s="78" t="str">
        <f t="shared" si="26"/>
        <v>212.0550</v>
      </c>
      <c r="I213" s="128"/>
      <c r="J213" s="128">
        <f>IF(A213="","",'CONSTRUCTION COST ESTIMATE'!BA213)</f>
        <v>0</v>
      </c>
      <c r="K213" s="128" t="str">
        <f t="shared" si="29"/>
        <v>Default</v>
      </c>
      <c r="L213" s="128" t="str">
        <f>IF(A213="","",'CONSTRUCTION COST ESTIMATE'!BB213)</f>
        <v>LS</v>
      </c>
      <c r="M213" s="128" t="str">
        <f t="shared" si="27"/>
        <v>Base Bid</v>
      </c>
      <c r="N213" s="124">
        <f>IF(A213="","",'CONSTRUCTION COST ESTIMATE'!BC213)</f>
        <v>0</v>
      </c>
      <c r="O213" s="124" t="str">
        <f t="shared" si="30"/>
        <v>N</v>
      </c>
      <c r="S213" s="124"/>
    </row>
    <row r="214" spans="1:26" hidden="1">
      <c r="A214" s="379">
        <f>IF('CONSTRUCTION COST ESTIMATE'!B214="","",'CONSTRUCTION COST ESTIMATE'!B214)</f>
        <v>212.06</v>
      </c>
      <c r="B214" s="128"/>
      <c r="C214" s="128" t="str">
        <f t="shared" si="25"/>
        <v>Item</v>
      </c>
      <c r="D214" s="128">
        <f t="shared" si="28"/>
        <v>1</v>
      </c>
      <c r="E214" s="128" t="str">
        <f>IF(A214="",'CONSTRUCTION COST ESTIMATE'!A214,"")</f>
        <v/>
      </c>
      <c r="F214" s="234" t="str">
        <f>IF(A214="","",'CONSTRUCTION COST ESTIMATE'!C214)</f>
        <v>PLANTING SOIL BACKFILL</v>
      </c>
      <c r="G214" s="234"/>
      <c r="H214" s="78" t="str">
        <f t="shared" si="26"/>
        <v>212.0600</v>
      </c>
      <c r="I214" s="128"/>
      <c r="J214" s="128">
        <f>IF(A214="","",'CONSTRUCTION COST ESTIMATE'!BA214)</f>
        <v>0</v>
      </c>
      <c r="K214" s="128" t="str">
        <f t="shared" si="29"/>
        <v>Default</v>
      </c>
      <c r="L214" s="128" t="str">
        <f>IF(A214="","",'CONSTRUCTION COST ESTIMATE'!BB214)</f>
        <v>CY</v>
      </c>
      <c r="M214" s="128" t="str">
        <f t="shared" si="27"/>
        <v>Base Bid</v>
      </c>
      <c r="N214" s="124">
        <f>IF(A214="","",'CONSTRUCTION COST ESTIMATE'!BC214)</f>
        <v>0</v>
      </c>
      <c r="O214" s="124" t="str">
        <f t="shared" si="30"/>
        <v>N</v>
      </c>
      <c r="S214" s="124"/>
    </row>
    <row r="215" spans="1:26" hidden="1">
      <c r="A215" s="379">
        <f>IF('CONSTRUCTION COST ESTIMATE'!B215="","",'CONSTRUCTION COST ESTIMATE'!B215)</f>
        <v>212.06100000000001</v>
      </c>
      <c r="B215" s="128"/>
      <c r="C215" s="128" t="str">
        <f t="shared" si="25"/>
        <v>Item</v>
      </c>
      <c r="D215" s="128">
        <f t="shared" si="28"/>
        <v>1</v>
      </c>
      <c r="E215" s="128" t="str">
        <f>IF(A215="",'CONSTRUCTION COST ESTIMATE'!A215,"")</f>
        <v/>
      </c>
      <c r="F215" s="234" t="str">
        <f>IF(A215="","",'CONSTRUCTION COST ESTIMATE'!C215)</f>
        <v>PRE EMERGENT HERBICIDE</v>
      </c>
      <c r="G215" s="234"/>
      <c r="H215" s="78" t="str">
        <f t="shared" si="26"/>
        <v>212.0610</v>
      </c>
      <c r="I215" s="128"/>
      <c r="J215" s="128">
        <f>IF(A215="","",'CONSTRUCTION COST ESTIMATE'!BA215)</f>
        <v>0</v>
      </c>
      <c r="K215" s="128" t="str">
        <f t="shared" si="29"/>
        <v>Default</v>
      </c>
      <c r="L215" s="128" t="str">
        <f>IF(A215="","",'CONSTRUCTION COST ESTIMATE'!BB215)</f>
        <v>SF</v>
      </c>
      <c r="M215" s="128" t="str">
        <f t="shared" si="27"/>
        <v>Base Bid</v>
      </c>
      <c r="N215" s="124">
        <f>IF(A215="","",'CONSTRUCTION COST ESTIMATE'!BC215)</f>
        <v>0</v>
      </c>
      <c r="O215" s="124" t="str">
        <f t="shared" si="30"/>
        <v>N</v>
      </c>
      <c r="S215" s="124"/>
    </row>
    <row r="216" spans="1:26" hidden="1">
      <c r="A216" s="379">
        <f>IF('CONSTRUCTION COST ESTIMATE'!B216="","",'CONSTRUCTION COST ESTIMATE'!B216)</f>
        <v>212.06200000000001</v>
      </c>
      <c r="B216" s="128"/>
      <c r="C216" s="128" t="str">
        <f t="shared" si="25"/>
        <v>Item</v>
      </c>
      <c r="D216" s="128">
        <f t="shared" si="28"/>
        <v>1</v>
      </c>
      <c r="E216" s="128" t="str">
        <f>IF(A216="",'CONSTRUCTION COST ESTIMATE'!A216,"")</f>
        <v/>
      </c>
      <c r="F216" s="234" t="str">
        <f>IF(A216="","",'CONSTRUCTION COST ESTIMATE'!C216)</f>
        <v>ROOT BARRIER</v>
      </c>
      <c r="G216" s="234"/>
      <c r="H216" s="78" t="str">
        <f t="shared" si="26"/>
        <v>212.0620</v>
      </c>
      <c r="I216" s="128"/>
      <c r="J216" s="128">
        <f>IF(A216="","",'CONSTRUCTION COST ESTIMATE'!BA216)</f>
        <v>0</v>
      </c>
      <c r="K216" s="128" t="str">
        <f t="shared" si="29"/>
        <v>Default</v>
      </c>
      <c r="L216" s="128" t="str">
        <f>IF(A216="","",'CONSTRUCTION COST ESTIMATE'!BB216)</f>
        <v>SF</v>
      </c>
      <c r="M216" s="128" t="str">
        <f t="shared" si="27"/>
        <v>Base Bid</v>
      </c>
      <c r="N216" s="124">
        <f>IF(A216="","",'CONSTRUCTION COST ESTIMATE'!BC216)</f>
        <v>0</v>
      </c>
      <c r="O216" s="124" t="str">
        <f t="shared" si="30"/>
        <v>N</v>
      </c>
      <c r="S216" s="124"/>
    </row>
    <row r="217" spans="1:26" hidden="1">
      <c r="A217" s="379">
        <f>IF('CONSTRUCTION COST ESTIMATE'!B217="","",'CONSTRUCTION COST ESTIMATE'!B217)</f>
        <v>212.06299999999999</v>
      </c>
      <c r="B217" s="128"/>
      <c r="C217" s="128" t="str">
        <f t="shared" si="25"/>
        <v>Item</v>
      </c>
      <c r="D217" s="128">
        <f t="shared" si="28"/>
        <v>1</v>
      </c>
      <c r="E217" s="128" t="str">
        <f>IF(A217="",'CONSTRUCTION COST ESTIMATE'!A217,"")</f>
        <v/>
      </c>
      <c r="F217" s="234" t="str">
        <f>IF(A217="","",'CONSTRUCTION COST ESTIMATE'!C217)</f>
        <v>ROOT GUARD</v>
      </c>
      <c r="G217" s="234"/>
      <c r="H217" s="78" t="str">
        <f t="shared" si="26"/>
        <v>212.0630</v>
      </c>
      <c r="I217" s="128"/>
      <c r="J217" s="128">
        <f>IF(A217="","",'CONSTRUCTION COST ESTIMATE'!BA217)</f>
        <v>0</v>
      </c>
      <c r="K217" s="128" t="str">
        <f t="shared" si="29"/>
        <v>Default</v>
      </c>
      <c r="L217" s="128" t="str">
        <f>IF(A217="","",'CONSTRUCTION COST ESTIMATE'!BB217)</f>
        <v>LF</v>
      </c>
      <c r="M217" s="128" t="str">
        <f t="shared" si="27"/>
        <v>Base Bid</v>
      </c>
      <c r="N217" s="124">
        <f>IF(A217="","",'CONSTRUCTION COST ESTIMATE'!BC217)</f>
        <v>0</v>
      </c>
      <c r="O217" s="124" t="str">
        <f t="shared" si="30"/>
        <v>N</v>
      </c>
      <c r="S217" s="124"/>
    </row>
    <row r="218" spans="1:26" hidden="1">
      <c r="A218" s="379">
        <f>IF('CONSTRUCTION COST ESTIMATE'!B218="","",'CONSTRUCTION COST ESTIMATE'!B218)</f>
        <v>212.06399999999999</v>
      </c>
      <c r="B218" s="128"/>
      <c r="C218" s="128" t="str">
        <f t="shared" si="25"/>
        <v>Item</v>
      </c>
      <c r="D218" s="128">
        <f t="shared" si="28"/>
        <v>1</v>
      </c>
      <c r="E218" s="128" t="str">
        <f>IF(A218="",'CONSTRUCTION COST ESTIMATE'!A218,"")</f>
        <v/>
      </c>
      <c r="F218" s="234" t="str">
        <f>IF(A218="","",'CONSTRUCTION COST ESTIMATE'!C218)</f>
        <v>NATIVE PLANT</v>
      </c>
      <c r="G218" s="234"/>
      <c r="H218" s="78" t="str">
        <f t="shared" si="26"/>
        <v>212.0640</v>
      </c>
      <c r="I218" s="128"/>
      <c r="J218" s="128">
        <f>IF(A218="","",'CONSTRUCTION COST ESTIMATE'!BA218)</f>
        <v>0</v>
      </c>
      <c r="K218" s="128" t="str">
        <f t="shared" si="29"/>
        <v>Default</v>
      </c>
      <c r="L218" s="128" t="str">
        <f>IF(A218="","",'CONSTRUCTION COST ESTIMATE'!BB218)</f>
        <v>EA</v>
      </c>
      <c r="M218" s="128" t="str">
        <f t="shared" si="27"/>
        <v>Base Bid</v>
      </c>
      <c r="N218" s="124">
        <f>IF(A218="","",'CONSTRUCTION COST ESTIMATE'!BC218)</f>
        <v>0</v>
      </c>
      <c r="O218" s="124" t="str">
        <f t="shared" si="30"/>
        <v>N</v>
      </c>
      <c r="S218" s="124"/>
    </row>
    <row r="219" spans="1:26" hidden="1">
      <c r="A219" s="379">
        <f>IF('CONSTRUCTION COST ESTIMATE'!B219="","",'CONSTRUCTION COST ESTIMATE'!B219)</f>
        <v>212.065</v>
      </c>
      <c r="B219" s="128"/>
      <c r="C219" s="128" t="str">
        <f t="shared" si="25"/>
        <v>Item</v>
      </c>
      <c r="D219" s="128">
        <f t="shared" si="28"/>
        <v>1</v>
      </c>
      <c r="E219" s="128" t="str">
        <f>IF(A219="",'CONSTRUCTION COST ESTIMATE'!A219,"")</f>
        <v/>
      </c>
      <c r="F219" s="234" t="str">
        <f>IF(A219="","",'CONSTRUCTION COST ESTIMATE'!C219)</f>
        <v>NATIVE REVEGETATION</v>
      </c>
      <c r="G219" s="234"/>
      <c r="H219" s="78" t="str">
        <f t="shared" si="26"/>
        <v>212.0650</v>
      </c>
      <c r="I219" s="128"/>
      <c r="J219" s="128">
        <f>IF(A219="","",'CONSTRUCTION COST ESTIMATE'!BA219)</f>
        <v>0</v>
      </c>
      <c r="K219" s="128" t="str">
        <f t="shared" si="29"/>
        <v>Default</v>
      </c>
      <c r="L219" s="128" t="str">
        <f>IF(A219="","",'CONSTRUCTION COST ESTIMATE'!BB219)</f>
        <v>SF</v>
      </c>
      <c r="M219" s="128" t="str">
        <f t="shared" si="27"/>
        <v>Base Bid</v>
      </c>
      <c r="N219" s="124">
        <f>IF(A219="","",'CONSTRUCTION COST ESTIMATE'!BC219)</f>
        <v>0</v>
      </c>
      <c r="O219" s="124" t="str">
        <f t="shared" si="30"/>
        <v>N</v>
      </c>
      <c r="S219" s="124"/>
    </row>
    <row r="220" spans="1:26" hidden="1">
      <c r="A220" s="379">
        <f>IF('CONSTRUCTION COST ESTIMATE'!B220="","",'CONSTRUCTION COST ESTIMATE'!B220)</f>
        <v>212.066</v>
      </c>
      <c r="B220" s="128"/>
      <c r="C220" s="128" t="str">
        <f t="shared" si="25"/>
        <v>Item</v>
      </c>
      <c r="D220" s="128">
        <f t="shared" si="28"/>
        <v>1</v>
      </c>
      <c r="E220" s="128" t="str">
        <f>IF(A220="",'CONSTRUCTION COST ESTIMATE'!A220,"")</f>
        <v/>
      </c>
      <c r="F220" s="234" t="str">
        <f>IF(A220="","",'CONSTRUCTION COST ESTIMATE'!C220)</f>
        <v>COLOR RESTORATION</v>
      </c>
      <c r="G220" s="234"/>
      <c r="H220" s="78" t="str">
        <f t="shared" si="26"/>
        <v>212.0660</v>
      </c>
      <c r="I220" s="128"/>
      <c r="J220" s="128">
        <f>IF(A220="","",'CONSTRUCTION COST ESTIMATE'!BA220)</f>
        <v>0</v>
      </c>
      <c r="K220" s="128" t="str">
        <f t="shared" si="29"/>
        <v>Default</v>
      </c>
      <c r="L220" s="128" t="str">
        <f>IF(A220="","",'CONSTRUCTION COST ESTIMATE'!BB220)</f>
        <v>SF</v>
      </c>
      <c r="M220" s="128" t="str">
        <f t="shared" si="27"/>
        <v>Base Bid</v>
      </c>
      <c r="N220" s="124">
        <f>IF(A220="","",'CONSTRUCTION COST ESTIMATE'!BC220)</f>
        <v>0</v>
      </c>
      <c r="O220" s="124" t="str">
        <f t="shared" si="30"/>
        <v>N</v>
      </c>
      <c r="S220" s="124"/>
    </row>
    <row r="221" spans="1:26" ht="30" customHeight="1">
      <c r="A221" s="378" t="str">
        <f>IF('CONSTRUCTION COST ESTIMATE'!B221="","",'CONSTRUCTION COST ESTIMATE'!B221)</f>
        <v/>
      </c>
      <c r="B221" s="134"/>
      <c r="C221" s="134" t="str">
        <f t="shared" si="25"/>
        <v>Container</v>
      </c>
      <c r="D221" s="134">
        <f t="shared" si="28"/>
        <v>0</v>
      </c>
      <c r="E221" s="134" t="str">
        <f>IF(A221="",'CONSTRUCTION COST ESTIMATE'!A221,"")</f>
        <v>SP 213</v>
      </c>
      <c r="F221" s="233" t="str">
        <f>IF(A221="",'CONSTRUCTION COST ESTIMATE'!C221,"")</f>
        <v>IRRIGATION SYSTEMS</v>
      </c>
      <c r="G221" s="233"/>
      <c r="H221" s="230" t="str">
        <f t="shared" si="26"/>
        <v/>
      </c>
      <c r="I221" s="134"/>
      <c r="J221" s="134" t="str">
        <f>IF(A221="","",'CONSTRUCTION COST ESTIMATE'!BA221)</f>
        <v/>
      </c>
      <c r="K221" s="134" t="str">
        <f t="shared" si="29"/>
        <v/>
      </c>
      <c r="L221" s="134" t="str">
        <f>IF(A221="","",'CONSTRUCTION COST ESTIMATE'!BB221)</f>
        <v/>
      </c>
      <c r="M221" s="134" t="str">
        <f t="shared" si="27"/>
        <v/>
      </c>
      <c r="N221" s="231" t="str">
        <f>IF(A221="","",'CONSTRUCTION COST ESTIMATE'!BC221)</f>
        <v/>
      </c>
      <c r="O221" s="375"/>
      <c r="P221" s="231"/>
      <c r="Q221" s="231"/>
      <c r="R221" s="231"/>
      <c r="S221" s="231"/>
      <c r="T221" s="124"/>
      <c r="U221" s="124"/>
      <c r="V221" s="124"/>
      <c r="W221" s="124"/>
      <c r="X221" s="124"/>
      <c r="Y221" s="124"/>
      <c r="Z221" s="124"/>
    </row>
    <row r="222" spans="1:26" hidden="1">
      <c r="A222" s="379">
        <f>IF('CONSTRUCTION COST ESTIMATE'!B222="","",'CONSTRUCTION COST ESTIMATE'!B222)</f>
        <v>213.00049999999999</v>
      </c>
      <c r="B222" s="128"/>
      <c r="C222" s="128" t="str">
        <f t="shared" si="25"/>
        <v>Item</v>
      </c>
      <c r="D222" s="128">
        <f t="shared" si="28"/>
        <v>1</v>
      </c>
      <c r="E222" s="128" t="str">
        <f>IF(A222="",'CONSTRUCTION COST ESTIMATE'!A222,"")</f>
        <v/>
      </c>
      <c r="F222" s="234" t="str">
        <f>IF(A222="","",'CONSTRUCTION COST ESTIMATE'!C222)</f>
        <v>INSTALL IRRIGATION SYSTEM</v>
      </c>
      <c r="G222" s="234"/>
      <c r="H222" s="78" t="str">
        <f t="shared" si="26"/>
        <v>213.0005</v>
      </c>
      <c r="I222" s="128"/>
      <c r="J222" s="128">
        <f>IF(A222="","",'CONSTRUCTION COST ESTIMATE'!BA222)</f>
        <v>0</v>
      </c>
      <c r="K222" s="128" t="str">
        <f t="shared" si="29"/>
        <v>Default</v>
      </c>
      <c r="L222" s="128" t="str">
        <f>IF(A222="","",'CONSTRUCTION COST ESTIMATE'!BB222)</f>
        <v>LS</v>
      </c>
      <c r="M222" s="128" t="str">
        <f t="shared" si="27"/>
        <v>Base Bid</v>
      </c>
      <c r="N222" s="124">
        <f>IF(A222="","",'CONSTRUCTION COST ESTIMATE'!BC222)</f>
        <v>0</v>
      </c>
      <c r="O222" s="124" t="str">
        <f t="shared" si="30"/>
        <v>N</v>
      </c>
      <c r="S222" s="124"/>
    </row>
    <row r="223" spans="1:26" hidden="1">
      <c r="A223" s="379">
        <f>IF('CONSTRUCTION COST ESTIMATE'!B223="","",'CONSTRUCTION COST ESTIMATE'!B223)</f>
        <v>213.001</v>
      </c>
      <c r="B223" s="128"/>
      <c r="C223" s="128" t="str">
        <f t="shared" si="25"/>
        <v>Item</v>
      </c>
      <c r="D223" s="128">
        <f t="shared" si="28"/>
        <v>1</v>
      </c>
      <c r="E223" s="128" t="str">
        <f>IF(A223="",'CONSTRUCTION COST ESTIMATE'!A223,"")</f>
        <v/>
      </c>
      <c r="F223" s="234" t="str">
        <f>IF(A223="","",'CONSTRUCTION COST ESTIMATE'!C223)</f>
        <v>MODIFY IRRIGATION SYSTEM</v>
      </c>
      <c r="G223" s="234"/>
      <c r="H223" s="78" t="str">
        <f t="shared" si="26"/>
        <v>213.0010</v>
      </c>
      <c r="I223" s="128"/>
      <c r="J223" s="128">
        <f>IF(A223="","",'CONSTRUCTION COST ESTIMATE'!BA223)</f>
        <v>0</v>
      </c>
      <c r="K223" s="128" t="str">
        <f t="shared" si="29"/>
        <v>Default</v>
      </c>
      <c r="L223" s="128" t="str">
        <f>IF(A223="","",'CONSTRUCTION COST ESTIMATE'!BB223)</f>
        <v>LS</v>
      </c>
      <c r="M223" s="128" t="str">
        <f t="shared" si="27"/>
        <v>Base Bid</v>
      </c>
      <c r="N223" s="124">
        <f>IF(A223="","",'CONSTRUCTION COST ESTIMATE'!BC223)</f>
        <v>0</v>
      </c>
      <c r="O223" s="124" t="str">
        <f t="shared" si="30"/>
        <v>N</v>
      </c>
      <c r="S223" s="124"/>
    </row>
    <row r="224" spans="1:26" hidden="1">
      <c r="A224" s="379">
        <f>IF('CONSTRUCTION COST ESTIMATE'!B224="","",'CONSTRUCTION COST ESTIMATE'!B224)</f>
        <v>213.00200000000001</v>
      </c>
      <c r="B224" s="128"/>
      <c r="C224" s="128" t="str">
        <f t="shared" si="25"/>
        <v>Item</v>
      </c>
      <c r="D224" s="128">
        <f t="shared" si="28"/>
        <v>1</v>
      </c>
      <c r="E224" s="128" t="str">
        <f>IF(A224="",'CONSTRUCTION COST ESTIMATE'!A224,"")</f>
        <v/>
      </c>
      <c r="F224" s="234" t="str">
        <f>IF(A224="","",'CONSTRUCTION COST ESTIMATE'!C224)</f>
        <v>REMOVE AND REPLACE IRRIGATION SYSTEM</v>
      </c>
      <c r="G224" s="234"/>
      <c r="H224" s="78" t="str">
        <f t="shared" si="26"/>
        <v>213.0020</v>
      </c>
      <c r="I224" s="128"/>
      <c r="J224" s="128">
        <f>IF(A224="","",'CONSTRUCTION COST ESTIMATE'!BA224)</f>
        <v>0</v>
      </c>
      <c r="K224" s="128" t="str">
        <f t="shared" si="29"/>
        <v>Default</v>
      </c>
      <c r="L224" s="128" t="str">
        <f>IF(A224="","",'CONSTRUCTION COST ESTIMATE'!BB224)</f>
        <v>LS</v>
      </c>
      <c r="M224" s="128" t="str">
        <f t="shared" si="27"/>
        <v>Base Bid</v>
      </c>
      <c r="N224" s="124">
        <f>IF(A224="","",'CONSTRUCTION COST ESTIMATE'!BC224)</f>
        <v>0</v>
      </c>
      <c r="O224" s="124" t="str">
        <f t="shared" si="30"/>
        <v>N</v>
      </c>
      <c r="S224" s="124"/>
    </row>
    <row r="225" spans="1:26" hidden="1">
      <c r="A225" s="379">
        <f>IF('CONSTRUCTION COST ESTIMATE'!B225="","",'CONSTRUCTION COST ESTIMATE'!B225)</f>
        <v>213.00299999999999</v>
      </c>
      <c r="B225" s="128"/>
      <c r="C225" s="128" t="str">
        <f t="shared" si="25"/>
        <v>Item</v>
      </c>
      <c r="D225" s="128">
        <f t="shared" si="28"/>
        <v>1</v>
      </c>
      <c r="E225" s="128" t="str">
        <f>IF(A225="",'CONSTRUCTION COST ESTIMATE'!A225,"")</f>
        <v/>
      </c>
      <c r="F225" s="234" t="str">
        <f>IF(A225="","",'CONSTRUCTION COST ESTIMATE'!C225)</f>
        <v>DRIP IRRIGATION SYSTEM</v>
      </c>
      <c r="G225" s="234"/>
      <c r="H225" s="78" t="str">
        <f t="shared" si="26"/>
        <v>213.0030</v>
      </c>
      <c r="I225" s="128"/>
      <c r="J225" s="128">
        <f>IF(A225="","",'CONSTRUCTION COST ESTIMATE'!BA225)</f>
        <v>0</v>
      </c>
      <c r="K225" s="128" t="str">
        <f t="shared" si="29"/>
        <v>Default</v>
      </c>
      <c r="L225" s="128" t="str">
        <f>IF(A225="","",'CONSTRUCTION COST ESTIMATE'!BB225)</f>
        <v>LS</v>
      </c>
      <c r="M225" s="128" t="str">
        <f t="shared" si="27"/>
        <v>Base Bid</v>
      </c>
      <c r="N225" s="124">
        <f>IF(A225="","",'CONSTRUCTION COST ESTIMATE'!BC225)</f>
        <v>0</v>
      </c>
      <c r="O225" s="124" t="str">
        <f t="shared" si="30"/>
        <v>N</v>
      </c>
      <c r="S225" s="124"/>
    </row>
    <row r="226" spans="1:26" hidden="1">
      <c r="A226" s="379">
        <f>IF('CONSTRUCTION COST ESTIMATE'!B226="","",'CONSTRUCTION COST ESTIMATE'!B226)</f>
        <v>213.01</v>
      </c>
      <c r="B226" s="128"/>
      <c r="C226" s="128" t="str">
        <f t="shared" si="25"/>
        <v>Item</v>
      </c>
      <c r="D226" s="128">
        <f t="shared" si="28"/>
        <v>1</v>
      </c>
      <c r="E226" s="128" t="str">
        <f>IF(A226="",'CONSTRUCTION COST ESTIMATE'!A226,"")</f>
        <v/>
      </c>
      <c r="F226" s="234" t="str">
        <f>IF(A226="","",'CONSTRUCTION COST ESTIMATE'!C226)</f>
        <v>IRRIGATION LINE (0.75 INCH)</v>
      </c>
      <c r="G226" s="234"/>
      <c r="H226" s="78" t="str">
        <f t="shared" si="26"/>
        <v>213.0100</v>
      </c>
      <c r="I226" s="128"/>
      <c r="J226" s="128">
        <f>IF(A226="","",'CONSTRUCTION COST ESTIMATE'!BA226)</f>
        <v>0</v>
      </c>
      <c r="K226" s="128" t="str">
        <f t="shared" si="29"/>
        <v>Default</v>
      </c>
      <c r="L226" s="128" t="str">
        <f>IF(A226="","",'CONSTRUCTION COST ESTIMATE'!BB226)</f>
        <v>LF</v>
      </c>
      <c r="M226" s="128" t="str">
        <f t="shared" si="27"/>
        <v>Base Bid</v>
      </c>
      <c r="N226" s="124">
        <f>IF(A226="","",'CONSTRUCTION COST ESTIMATE'!BC226)</f>
        <v>0</v>
      </c>
      <c r="O226" s="124" t="str">
        <f t="shared" si="30"/>
        <v>N</v>
      </c>
      <c r="S226" s="124"/>
    </row>
    <row r="227" spans="1:26" hidden="1">
      <c r="A227" s="379">
        <f>IF('CONSTRUCTION COST ESTIMATE'!B227="","",'CONSTRUCTION COST ESTIMATE'!B227)</f>
        <v>213.011</v>
      </c>
      <c r="B227" s="128"/>
      <c r="C227" s="128" t="str">
        <f t="shared" si="25"/>
        <v>Item</v>
      </c>
      <c r="D227" s="128">
        <f t="shared" si="28"/>
        <v>1</v>
      </c>
      <c r="E227" s="128" t="str">
        <f>IF(A227="",'CONSTRUCTION COST ESTIMATE'!A227,"")</f>
        <v/>
      </c>
      <c r="F227" s="234" t="str">
        <f>IF(A227="","",'CONSTRUCTION COST ESTIMATE'!C227)</f>
        <v>IRRIGATION LINE (1 INCH)</v>
      </c>
      <c r="G227" s="234"/>
      <c r="H227" s="78" t="str">
        <f t="shared" si="26"/>
        <v>213.0110</v>
      </c>
      <c r="I227" s="128"/>
      <c r="J227" s="128">
        <f>IF(A227="","",'CONSTRUCTION COST ESTIMATE'!BA227)</f>
        <v>0</v>
      </c>
      <c r="K227" s="128" t="str">
        <f t="shared" si="29"/>
        <v>Default</v>
      </c>
      <c r="L227" s="128" t="str">
        <f>IF(A227="","",'CONSTRUCTION COST ESTIMATE'!BB227)</f>
        <v>LF</v>
      </c>
      <c r="M227" s="128" t="str">
        <f t="shared" si="27"/>
        <v>Base Bid</v>
      </c>
      <c r="N227" s="124">
        <f>IF(A227="","",'CONSTRUCTION COST ESTIMATE'!BC227)</f>
        <v>0</v>
      </c>
      <c r="O227" s="124" t="str">
        <f t="shared" si="30"/>
        <v>N</v>
      </c>
      <c r="S227" s="124"/>
    </row>
    <row r="228" spans="1:26" hidden="1">
      <c r="A228" s="379">
        <f>IF('CONSTRUCTION COST ESTIMATE'!B228="","",'CONSTRUCTION COST ESTIMATE'!B228)</f>
        <v>213.012</v>
      </c>
      <c r="B228" s="128"/>
      <c r="C228" s="128" t="str">
        <f t="shared" si="25"/>
        <v>Item</v>
      </c>
      <c r="D228" s="128">
        <f t="shared" si="28"/>
        <v>1</v>
      </c>
      <c r="E228" s="128" t="str">
        <f>IF(A228="",'CONSTRUCTION COST ESTIMATE'!A228,"")</f>
        <v/>
      </c>
      <c r="F228" s="234" t="str">
        <f>IF(A228="","",'CONSTRUCTION COST ESTIMATE'!C228)</f>
        <v>PVC SLEEVE (2 INCH)</v>
      </c>
      <c r="G228" s="234"/>
      <c r="H228" s="78" t="str">
        <f t="shared" si="26"/>
        <v>213.0120</v>
      </c>
      <c r="I228" s="128"/>
      <c r="J228" s="128">
        <f>IF(A228="","",'CONSTRUCTION COST ESTIMATE'!BA228)</f>
        <v>0</v>
      </c>
      <c r="K228" s="128" t="str">
        <f t="shared" si="29"/>
        <v>Default</v>
      </c>
      <c r="L228" s="128" t="str">
        <f>IF(A228="","",'CONSTRUCTION COST ESTIMATE'!BB228)</f>
        <v>LF</v>
      </c>
      <c r="M228" s="128" t="str">
        <f t="shared" si="27"/>
        <v>Base Bid</v>
      </c>
      <c r="N228" s="124">
        <f>IF(A228="","",'CONSTRUCTION COST ESTIMATE'!BC228)</f>
        <v>0</v>
      </c>
      <c r="O228" s="124" t="str">
        <f t="shared" si="30"/>
        <v>N</v>
      </c>
      <c r="S228" s="124"/>
    </row>
    <row r="229" spans="1:26" hidden="1">
      <c r="A229" s="379">
        <f>IF('CONSTRUCTION COST ESTIMATE'!B229="","",'CONSTRUCTION COST ESTIMATE'!B229)</f>
        <v>213.01300000000001</v>
      </c>
      <c r="B229" s="128"/>
      <c r="C229" s="128" t="str">
        <f t="shared" si="25"/>
        <v>Item</v>
      </c>
      <c r="D229" s="128">
        <f t="shared" si="28"/>
        <v>1</v>
      </c>
      <c r="E229" s="128" t="str">
        <f>IF(A229="",'CONSTRUCTION COST ESTIMATE'!A229,"")</f>
        <v/>
      </c>
      <c r="F229" s="234" t="str">
        <f>IF(A229="","",'CONSTRUCTION COST ESTIMATE'!C229)</f>
        <v>EMITTERS</v>
      </c>
      <c r="G229" s="234"/>
      <c r="H229" s="78" t="str">
        <f t="shared" si="26"/>
        <v>213.0130</v>
      </c>
      <c r="I229" s="128"/>
      <c r="J229" s="128">
        <f>IF(A229="","",'CONSTRUCTION COST ESTIMATE'!BA229)</f>
        <v>0</v>
      </c>
      <c r="K229" s="128" t="str">
        <f t="shared" si="29"/>
        <v>Default</v>
      </c>
      <c r="L229" s="128" t="str">
        <f>IF(A229="","",'CONSTRUCTION COST ESTIMATE'!BB229)</f>
        <v>EA</v>
      </c>
      <c r="M229" s="128" t="str">
        <f t="shared" si="27"/>
        <v>Base Bid</v>
      </c>
      <c r="N229" s="124">
        <f>IF(A229="","",'CONSTRUCTION COST ESTIMATE'!BC229)</f>
        <v>0</v>
      </c>
      <c r="O229" s="124" t="str">
        <f t="shared" si="30"/>
        <v>N</v>
      </c>
      <c r="S229" s="124"/>
    </row>
    <row r="230" spans="1:26" hidden="1">
      <c r="A230" s="379">
        <f>IF('CONSTRUCTION COST ESTIMATE'!B230="","",'CONSTRUCTION COST ESTIMATE'!B230)</f>
        <v>213.01400000000001</v>
      </c>
      <c r="B230" s="128"/>
      <c r="C230" s="128" t="str">
        <f t="shared" si="25"/>
        <v>Item</v>
      </c>
      <c r="D230" s="128">
        <f t="shared" si="28"/>
        <v>1</v>
      </c>
      <c r="E230" s="128" t="str">
        <f>IF(A230="",'CONSTRUCTION COST ESTIMATE'!A230,"")</f>
        <v/>
      </c>
      <c r="F230" s="234" t="str">
        <f>IF(A230="","",'CONSTRUCTION COST ESTIMATE'!C230)</f>
        <v>DROP VALVE (0.375)</v>
      </c>
      <c r="G230" s="234"/>
      <c r="H230" s="78" t="str">
        <f t="shared" si="26"/>
        <v>213.0140</v>
      </c>
      <c r="I230" s="128"/>
      <c r="J230" s="128">
        <f>IF(A230="","",'CONSTRUCTION COST ESTIMATE'!BA230)</f>
        <v>0</v>
      </c>
      <c r="K230" s="128" t="str">
        <f t="shared" si="29"/>
        <v>Default</v>
      </c>
      <c r="L230" s="128" t="str">
        <f>IF(A230="","",'CONSTRUCTION COST ESTIMATE'!BB230)</f>
        <v>EA</v>
      </c>
      <c r="M230" s="128" t="str">
        <f t="shared" si="27"/>
        <v>Base Bid</v>
      </c>
      <c r="N230" s="124">
        <f>IF(A230="","",'CONSTRUCTION COST ESTIMATE'!BC230)</f>
        <v>0</v>
      </c>
      <c r="O230" s="124" t="str">
        <f t="shared" si="30"/>
        <v>N</v>
      </c>
      <c r="S230" s="124"/>
    </row>
    <row r="231" spans="1:26" hidden="1">
      <c r="A231" s="379">
        <f>IF('CONSTRUCTION COST ESTIMATE'!B231="","",'CONSTRUCTION COST ESTIMATE'!B231)</f>
        <v>213.01499999999999</v>
      </c>
      <c r="B231" s="128"/>
      <c r="C231" s="128" t="str">
        <f t="shared" si="25"/>
        <v>Item</v>
      </c>
      <c r="D231" s="128">
        <f t="shared" si="28"/>
        <v>1</v>
      </c>
      <c r="E231" s="128" t="str">
        <f>IF(A231="",'CONSTRUCTION COST ESTIMATE'!A231,"")</f>
        <v/>
      </c>
      <c r="F231" s="234" t="str">
        <f>IF(A231="","",'CONSTRUCTION COST ESTIMATE'!C231)</f>
        <v>VALVE (1 INCH)</v>
      </c>
      <c r="G231" s="234"/>
      <c r="H231" s="78" t="str">
        <f t="shared" si="26"/>
        <v>213.0150</v>
      </c>
      <c r="I231" s="128"/>
      <c r="J231" s="128">
        <f>IF(A231="","",'CONSTRUCTION COST ESTIMATE'!BA231)</f>
        <v>0</v>
      </c>
      <c r="K231" s="128" t="str">
        <f t="shared" si="29"/>
        <v>Default</v>
      </c>
      <c r="L231" s="128" t="str">
        <f>IF(A231="","",'CONSTRUCTION COST ESTIMATE'!BB231)</f>
        <v>EA</v>
      </c>
      <c r="M231" s="128" t="str">
        <f t="shared" si="27"/>
        <v>Base Bid</v>
      </c>
      <c r="N231" s="124">
        <f>IF(A231="","",'CONSTRUCTION COST ESTIMATE'!BC231)</f>
        <v>0</v>
      </c>
      <c r="O231" s="124" t="str">
        <f t="shared" si="30"/>
        <v>N</v>
      </c>
      <c r="S231" s="124"/>
    </row>
    <row r="232" spans="1:26" hidden="1">
      <c r="A232" s="379">
        <f>IF('CONSTRUCTION COST ESTIMATE'!B232="","",'CONSTRUCTION COST ESTIMATE'!B232)</f>
        <v>213.01599999999999</v>
      </c>
      <c r="B232" s="128"/>
      <c r="C232" s="128" t="str">
        <f t="shared" si="25"/>
        <v>Item</v>
      </c>
      <c r="D232" s="128">
        <f t="shared" si="28"/>
        <v>1</v>
      </c>
      <c r="E232" s="128" t="str">
        <f>IF(A232="",'CONSTRUCTION COST ESTIMATE'!A232,"")</f>
        <v/>
      </c>
      <c r="F232" s="234" t="str">
        <f>IF(A232="","",'CONSTRUCTION COST ESTIMATE'!C232)</f>
        <v>QUICK COUPLING VALVE</v>
      </c>
      <c r="G232" s="234"/>
      <c r="H232" s="78" t="str">
        <f t="shared" si="26"/>
        <v>213.0160</v>
      </c>
      <c r="I232" s="128"/>
      <c r="J232" s="128">
        <f>IF(A232="","",'CONSTRUCTION COST ESTIMATE'!BA232)</f>
        <v>0</v>
      </c>
      <c r="K232" s="128" t="str">
        <f t="shared" si="29"/>
        <v>Default</v>
      </c>
      <c r="L232" s="128" t="str">
        <f>IF(A232="","",'CONSTRUCTION COST ESTIMATE'!BB232)</f>
        <v>EA</v>
      </c>
      <c r="M232" s="128" t="str">
        <f t="shared" si="27"/>
        <v>Base Bid</v>
      </c>
      <c r="N232" s="124">
        <f>IF(A232="","",'CONSTRUCTION COST ESTIMATE'!BC232)</f>
        <v>0</v>
      </c>
      <c r="O232" s="124" t="str">
        <f t="shared" si="30"/>
        <v>N</v>
      </c>
      <c r="S232" s="124"/>
    </row>
    <row r="233" spans="1:26" hidden="1">
      <c r="A233" s="379">
        <f>IF('CONSTRUCTION COST ESTIMATE'!B233="","",'CONSTRUCTION COST ESTIMATE'!B233)</f>
        <v>213.017</v>
      </c>
      <c r="B233" s="128"/>
      <c r="C233" s="128" t="str">
        <f t="shared" si="25"/>
        <v>Item</v>
      </c>
      <c r="D233" s="128">
        <f t="shared" si="28"/>
        <v>1</v>
      </c>
      <c r="E233" s="128" t="str">
        <f>IF(A233="",'CONSTRUCTION COST ESTIMATE'!A233,"")</f>
        <v/>
      </c>
      <c r="F233" s="234" t="str">
        <f>IF(A233="","",'CONSTRUCTION COST ESTIMATE'!C233)</f>
        <v>FIELD TRANSMITTER</v>
      </c>
      <c r="G233" s="234"/>
      <c r="H233" s="78" t="str">
        <f t="shared" si="26"/>
        <v>213.0170</v>
      </c>
      <c r="I233" s="128"/>
      <c r="J233" s="128">
        <f>IF(A233="","",'CONSTRUCTION COST ESTIMATE'!BA233)</f>
        <v>0</v>
      </c>
      <c r="K233" s="128" t="str">
        <f t="shared" si="29"/>
        <v>Default</v>
      </c>
      <c r="L233" s="128" t="str">
        <f>IF(A233="","",'CONSTRUCTION COST ESTIMATE'!BB233)</f>
        <v>EA</v>
      </c>
      <c r="M233" s="128" t="str">
        <f t="shared" si="27"/>
        <v>Base Bid</v>
      </c>
      <c r="N233" s="124">
        <f>IF(A233="","",'CONSTRUCTION COST ESTIMATE'!BC233)</f>
        <v>0</v>
      </c>
      <c r="O233" s="124" t="str">
        <f t="shared" si="30"/>
        <v>N</v>
      </c>
      <c r="S233" s="124"/>
    </row>
    <row r="234" spans="1:26" hidden="1">
      <c r="A234" s="379">
        <f>IF('CONSTRUCTION COST ESTIMATE'!B234="","",'CONSTRUCTION COST ESTIMATE'!B234)</f>
        <v>213.018</v>
      </c>
      <c r="B234" s="128"/>
      <c r="C234" s="128" t="str">
        <f t="shared" si="25"/>
        <v>Item</v>
      </c>
      <c r="D234" s="128">
        <f t="shared" si="28"/>
        <v>1</v>
      </c>
      <c r="E234" s="128" t="str">
        <f>IF(A234="",'CONSTRUCTION COST ESTIMATE'!A234,"")</f>
        <v/>
      </c>
      <c r="F234" s="234" t="str">
        <f>IF(A234="","",'CONSTRUCTION COST ESTIMATE'!C234)</f>
        <v>IRRIGATION CONTROLLER</v>
      </c>
      <c r="G234" s="234"/>
      <c r="H234" s="78" t="str">
        <f t="shared" si="26"/>
        <v>213.0180</v>
      </c>
      <c r="I234" s="128"/>
      <c r="J234" s="128">
        <f>IF(A234="","",'CONSTRUCTION COST ESTIMATE'!BA234)</f>
        <v>0</v>
      </c>
      <c r="K234" s="128" t="str">
        <f t="shared" si="29"/>
        <v>Default</v>
      </c>
      <c r="L234" s="128" t="str">
        <f>IF(A234="","",'CONSTRUCTION COST ESTIMATE'!BB234)</f>
        <v>EA</v>
      </c>
      <c r="M234" s="128" t="str">
        <f t="shared" si="27"/>
        <v>Base Bid</v>
      </c>
      <c r="N234" s="124">
        <f>IF(A234="","",'CONSTRUCTION COST ESTIMATE'!BC234)</f>
        <v>0</v>
      </c>
      <c r="O234" s="124" t="str">
        <f t="shared" si="30"/>
        <v>N</v>
      </c>
      <c r="S234" s="124"/>
    </row>
    <row r="235" spans="1:26" hidden="1">
      <c r="A235" s="379">
        <f>IF('CONSTRUCTION COST ESTIMATE'!B235="","",'CONSTRUCTION COST ESTIMATE'!B235)</f>
        <v>213.02</v>
      </c>
      <c r="B235" s="128"/>
      <c r="C235" s="128" t="str">
        <f t="shared" si="25"/>
        <v>Item</v>
      </c>
      <c r="D235" s="128">
        <f t="shared" si="28"/>
        <v>1</v>
      </c>
      <c r="E235" s="128" t="str">
        <f>IF(A235="",'CONSTRUCTION COST ESTIMATE'!A235,"")</f>
        <v/>
      </c>
      <c r="F235" s="234" t="str">
        <f>IF(A235="","",'CONSTRUCTION COST ESTIMATE'!C235)</f>
        <v>ONE YEAR MAINTENANCE OF MEDIAN ELEMENTS</v>
      </c>
      <c r="G235" s="234"/>
      <c r="H235" s="78" t="str">
        <f t="shared" si="26"/>
        <v>213.0200</v>
      </c>
      <c r="I235" s="128"/>
      <c r="J235" s="128">
        <f>IF(A235="","",'CONSTRUCTION COST ESTIMATE'!BA235)</f>
        <v>0</v>
      </c>
      <c r="K235" s="128" t="str">
        <f t="shared" si="29"/>
        <v>Default</v>
      </c>
      <c r="L235" s="128" t="str">
        <f>IF(A235="","",'CONSTRUCTION COST ESTIMATE'!BB235)</f>
        <v>LS</v>
      </c>
      <c r="M235" s="128" t="str">
        <f t="shared" si="27"/>
        <v>Base Bid</v>
      </c>
      <c r="N235" s="124">
        <f>IF(A235="","",'CONSTRUCTION COST ESTIMATE'!BC235)</f>
        <v>0</v>
      </c>
      <c r="O235" s="124" t="str">
        <f t="shared" si="30"/>
        <v>N</v>
      </c>
      <c r="S235" s="124"/>
    </row>
    <row r="236" spans="1:26" hidden="1">
      <c r="A236" s="379">
        <f>IF('CONSTRUCTION COST ESTIMATE'!B236="","",'CONSTRUCTION COST ESTIMATE'!B236)</f>
        <v>213.02099999999999</v>
      </c>
      <c r="B236" s="128"/>
      <c r="C236" s="128" t="str">
        <f t="shared" si="25"/>
        <v>Item</v>
      </c>
      <c r="D236" s="128">
        <f t="shared" si="28"/>
        <v>1</v>
      </c>
      <c r="E236" s="128" t="str">
        <f>IF(A236="",'CONSTRUCTION COST ESTIMATE'!A236,"")</f>
        <v/>
      </c>
      <c r="F236" s="234" t="str">
        <f>IF(A236="","",'CONSTRUCTION COST ESTIMATE'!C236)</f>
        <v>IRRIGATION LINE (1.5 INCH)</v>
      </c>
      <c r="G236" s="234"/>
      <c r="H236" s="78" t="str">
        <f t="shared" si="26"/>
        <v>213.0210</v>
      </c>
      <c r="I236" s="128"/>
      <c r="J236" s="128">
        <f>IF(A236="","",'CONSTRUCTION COST ESTIMATE'!BA236)</f>
        <v>0</v>
      </c>
      <c r="K236" s="128" t="str">
        <f t="shared" si="29"/>
        <v>Default</v>
      </c>
      <c r="L236" s="128" t="str">
        <f>IF(A236="","",'CONSTRUCTION COST ESTIMATE'!BB236)</f>
        <v>LF</v>
      </c>
      <c r="M236" s="128" t="str">
        <f t="shared" si="27"/>
        <v>Base Bid</v>
      </c>
      <c r="N236" s="124">
        <f>IF(A236="","",'CONSTRUCTION COST ESTIMATE'!BC236)</f>
        <v>0</v>
      </c>
      <c r="O236" s="124" t="str">
        <f t="shared" si="30"/>
        <v>N</v>
      </c>
      <c r="S236" s="124"/>
    </row>
    <row r="237" spans="1:26" hidden="1">
      <c r="A237" s="379">
        <f>IF('CONSTRUCTION COST ESTIMATE'!B237="","",'CONSTRUCTION COST ESTIMATE'!B237)</f>
        <v>213.02199999999999</v>
      </c>
      <c r="B237" s="128"/>
      <c r="C237" s="128" t="str">
        <f t="shared" si="25"/>
        <v>Item</v>
      </c>
      <c r="D237" s="128">
        <f t="shared" si="28"/>
        <v>1</v>
      </c>
      <c r="E237" s="128" t="str">
        <f>IF(A237="",'CONSTRUCTION COST ESTIMATE'!A237,"")</f>
        <v/>
      </c>
      <c r="F237" s="234" t="str">
        <f>IF(A237="","",'CONSTRUCTION COST ESTIMATE'!C237)</f>
        <v>PVC SLEEVE (3 INCH)</v>
      </c>
      <c r="G237" s="234"/>
      <c r="H237" s="78" t="str">
        <f t="shared" si="26"/>
        <v>213.0220</v>
      </c>
      <c r="I237" s="128"/>
      <c r="J237" s="128">
        <f>IF(A237="","",'CONSTRUCTION COST ESTIMATE'!BA237)</f>
        <v>0</v>
      </c>
      <c r="K237" s="128" t="str">
        <f t="shared" si="29"/>
        <v>Default</v>
      </c>
      <c r="L237" s="128" t="str">
        <f>IF(A237="","",'CONSTRUCTION COST ESTIMATE'!BB237)</f>
        <v>LF</v>
      </c>
      <c r="M237" s="128" t="str">
        <f t="shared" si="27"/>
        <v>Base Bid</v>
      </c>
      <c r="N237" s="124">
        <f>IF(A237="","",'CONSTRUCTION COST ESTIMATE'!BC237)</f>
        <v>0</v>
      </c>
      <c r="O237" s="124" t="str">
        <f t="shared" si="30"/>
        <v>N</v>
      </c>
      <c r="S237" s="124"/>
    </row>
    <row r="238" spans="1:26" ht="30" customHeight="1">
      <c r="A238" s="378" t="str">
        <f>IF('CONSTRUCTION COST ESTIMATE'!B238="","",'CONSTRUCTION COST ESTIMATE'!B238)</f>
        <v/>
      </c>
      <c r="B238" s="134"/>
      <c r="C238" s="134" t="str">
        <f t="shared" si="25"/>
        <v>Container</v>
      </c>
      <c r="D238" s="134">
        <f t="shared" si="28"/>
        <v>0</v>
      </c>
      <c r="E238" s="134" t="str">
        <f>IF(A238="",'CONSTRUCTION COST ESTIMATE'!A238,"")</f>
        <v>SP 214-272</v>
      </c>
      <c r="F238" s="233" t="str">
        <f>IF(A238="",'CONSTRUCTION COST ESTIMATE'!C238,"")</f>
        <v>SOIL/DEWATERING</v>
      </c>
      <c r="G238" s="233"/>
      <c r="H238" s="230" t="str">
        <f t="shared" si="26"/>
        <v/>
      </c>
      <c r="I238" s="134"/>
      <c r="J238" s="134" t="str">
        <f>IF(A238="","",'CONSTRUCTION COST ESTIMATE'!BA238)</f>
        <v/>
      </c>
      <c r="K238" s="134" t="str">
        <f t="shared" si="29"/>
        <v/>
      </c>
      <c r="L238" s="134" t="str">
        <f>IF(A238="","",'CONSTRUCTION COST ESTIMATE'!BB238)</f>
        <v/>
      </c>
      <c r="M238" s="134" t="str">
        <f t="shared" si="27"/>
        <v/>
      </c>
      <c r="N238" s="231" t="str">
        <f>IF(A238="","",'CONSTRUCTION COST ESTIMATE'!BC238)</f>
        <v/>
      </c>
      <c r="O238" s="375"/>
      <c r="P238" s="231"/>
      <c r="Q238" s="231"/>
      <c r="R238" s="231"/>
      <c r="S238" s="231"/>
      <c r="T238" s="124"/>
      <c r="U238" s="124"/>
      <c r="V238" s="124"/>
      <c r="W238" s="124"/>
      <c r="X238" s="124"/>
      <c r="Y238" s="124"/>
      <c r="Z238" s="124"/>
    </row>
    <row r="239" spans="1:26" hidden="1">
      <c r="A239" s="379">
        <f>IF('CONSTRUCTION COST ESTIMATE'!B239="","",'CONSTRUCTION COST ESTIMATE'!B239)</f>
        <v>214.001</v>
      </c>
      <c r="B239" s="128"/>
      <c r="C239" s="128" t="str">
        <f t="shared" si="25"/>
        <v>Item</v>
      </c>
      <c r="D239" s="128">
        <f t="shared" si="28"/>
        <v>1</v>
      </c>
      <c r="E239" s="128" t="str">
        <f>IF(A239="",'CONSTRUCTION COST ESTIMATE'!A239,"")</f>
        <v/>
      </c>
      <c r="F239" s="234" t="str">
        <f>IF(A239="","",'CONSTRUCTION COST ESTIMATE'!C239)</f>
        <v>ENGINEERED SOIL MIX</v>
      </c>
      <c r="G239" s="234"/>
      <c r="H239" s="78" t="str">
        <f t="shared" si="26"/>
        <v>214.0010</v>
      </c>
      <c r="I239" s="128"/>
      <c r="J239" s="128">
        <f>IF(A239="","",'CONSTRUCTION COST ESTIMATE'!BA239)</f>
        <v>0</v>
      </c>
      <c r="K239" s="128" t="str">
        <f t="shared" si="29"/>
        <v>Default</v>
      </c>
      <c r="L239" s="128" t="str">
        <f>IF(A239="","",'CONSTRUCTION COST ESTIMATE'!BB239)</f>
        <v>CY</v>
      </c>
      <c r="M239" s="128" t="str">
        <f t="shared" si="27"/>
        <v>Base Bid</v>
      </c>
      <c r="N239" s="124">
        <f>IF(A239="","",'CONSTRUCTION COST ESTIMATE'!BC239)</f>
        <v>0</v>
      </c>
      <c r="O239" s="124" t="str">
        <f t="shared" si="30"/>
        <v>N</v>
      </c>
      <c r="S239" s="124"/>
    </row>
    <row r="240" spans="1:26" hidden="1">
      <c r="A240" s="379">
        <f>IF('CONSTRUCTION COST ESTIMATE'!B240="","",'CONSTRUCTION COST ESTIMATE'!B240)</f>
        <v>214.00200000000001</v>
      </c>
      <c r="B240" s="128"/>
      <c r="C240" s="128" t="str">
        <f t="shared" si="25"/>
        <v>Item</v>
      </c>
      <c r="D240" s="128">
        <f t="shared" si="28"/>
        <v>1</v>
      </c>
      <c r="E240" s="128" t="str">
        <f>IF(A240="",'CONSTRUCTION COST ESTIMATE'!A240,"")</f>
        <v/>
      </c>
      <c r="F240" s="234" t="str">
        <f>IF(A240="","",'CONSTRUCTION COST ESTIMATE'!C240)</f>
        <v>FILTER FABRIC</v>
      </c>
      <c r="G240" s="234"/>
      <c r="H240" s="78" t="str">
        <f t="shared" si="26"/>
        <v>214.0020</v>
      </c>
      <c r="I240" s="128"/>
      <c r="J240" s="128">
        <f>IF(A240="","",'CONSTRUCTION COST ESTIMATE'!BA240)</f>
        <v>0</v>
      </c>
      <c r="K240" s="128" t="str">
        <f t="shared" si="29"/>
        <v>Default</v>
      </c>
      <c r="L240" s="128" t="str">
        <f>IF(A240="","",'CONSTRUCTION COST ESTIMATE'!BB240)</f>
        <v>SF</v>
      </c>
      <c r="M240" s="128" t="str">
        <f t="shared" si="27"/>
        <v>Base Bid</v>
      </c>
      <c r="N240" s="124">
        <f>IF(A240="","",'CONSTRUCTION COST ESTIMATE'!BC240)</f>
        <v>0</v>
      </c>
      <c r="O240" s="124" t="str">
        <f t="shared" si="30"/>
        <v>N</v>
      </c>
      <c r="S240" s="124"/>
    </row>
    <row r="241" spans="1:26" hidden="1">
      <c r="A241" s="379">
        <f>IF('CONSTRUCTION COST ESTIMATE'!B241="","",'CONSTRUCTION COST ESTIMATE'!B241)</f>
        <v>216.001</v>
      </c>
      <c r="B241" s="128"/>
      <c r="C241" s="128" t="str">
        <f t="shared" ref="C241:C246" si="31">IF(A241="","Container","Item")</f>
        <v>Item</v>
      </c>
      <c r="D241" s="128">
        <f t="shared" ref="D241:D246" si="32">IF(C241="Container",0,1)</f>
        <v>1</v>
      </c>
      <c r="E241" s="128" t="str">
        <f>IF(A241="",'CONSTRUCTION COST ESTIMATE'!A241,"")</f>
        <v/>
      </c>
      <c r="F241" s="234" t="str">
        <f>IF(A241="","",'CONSTRUCTION COST ESTIMATE'!C241)</f>
        <v>2 INCH CONDUIT (DIRECTIONAL DRILL)</v>
      </c>
      <c r="G241" s="234"/>
      <c r="H241" s="78" t="str">
        <f t="shared" ref="H241:H246" si="33">TEXT(A241,"#.0000")</f>
        <v>216.0010</v>
      </c>
      <c r="I241" s="128"/>
      <c r="J241" s="128">
        <f>IF(A241="","",'CONSTRUCTION COST ESTIMATE'!BA241)</f>
        <v>0</v>
      </c>
      <c r="K241" s="128" t="str">
        <f t="shared" ref="K241:K246" si="34">IF(J241="","","Default")</f>
        <v>Default</v>
      </c>
      <c r="L241" s="128" t="str">
        <f>IF(A241="","",'CONSTRUCTION COST ESTIMATE'!BB241)</f>
        <v>LF</v>
      </c>
      <c r="M241" s="128" t="str">
        <f t="shared" ref="M241:M246" si="35">IF(A241="","","Base Bid")</f>
        <v>Base Bid</v>
      </c>
      <c r="N241" s="124">
        <f>IF(A241="","",'CONSTRUCTION COST ESTIMATE'!BC241)</f>
        <v>0</v>
      </c>
      <c r="O241" s="124" t="str">
        <f t="shared" ref="O241:O246" si="36">IF(N241=0,"N","Y")</f>
        <v>N</v>
      </c>
      <c r="S241" s="124"/>
    </row>
    <row r="242" spans="1:26" hidden="1">
      <c r="A242" s="379">
        <f>IF('CONSTRUCTION COST ESTIMATE'!B242="","",'CONSTRUCTION COST ESTIMATE'!B242)</f>
        <v>216.00200000000001</v>
      </c>
      <c r="B242" s="128"/>
      <c r="C242" s="128" t="str">
        <f t="shared" si="31"/>
        <v>Item</v>
      </c>
      <c r="D242" s="128">
        <f t="shared" si="32"/>
        <v>1</v>
      </c>
      <c r="E242" s="128" t="str">
        <f>IF(A242="",'CONSTRUCTION COST ESTIMATE'!A242,"")</f>
        <v/>
      </c>
      <c r="F242" s="234" t="str">
        <f>IF(A242="","",'CONSTRUCTION COST ESTIMATE'!C242)</f>
        <v>3 INCH CONDUIT (DIRECTIONAL DRILL)</v>
      </c>
      <c r="G242" s="234"/>
      <c r="H242" s="78" t="str">
        <f t="shared" si="33"/>
        <v>216.0020</v>
      </c>
      <c r="I242" s="128"/>
      <c r="J242" s="128">
        <f>IF(A242="","",'CONSTRUCTION COST ESTIMATE'!BA242)</f>
        <v>0</v>
      </c>
      <c r="K242" s="128" t="str">
        <f t="shared" si="34"/>
        <v>Default</v>
      </c>
      <c r="L242" s="128" t="str">
        <f>IF(A242="","",'CONSTRUCTION COST ESTIMATE'!BB242)</f>
        <v>LF</v>
      </c>
      <c r="M242" s="128" t="str">
        <f t="shared" si="35"/>
        <v>Base Bid</v>
      </c>
      <c r="N242" s="124">
        <f>IF(A242="","",'CONSTRUCTION COST ESTIMATE'!BC242)</f>
        <v>0</v>
      </c>
      <c r="O242" s="124" t="str">
        <f t="shared" si="36"/>
        <v>N</v>
      </c>
      <c r="S242" s="124"/>
    </row>
    <row r="243" spans="1:26" hidden="1">
      <c r="A243" s="379">
        <f>IF('CONSTRUCTION COST ESTIMATE'!B243="","",'CONSTRUCTION COST ESTIMATE'!B243)</f>
        <v>216.00299999999999</v>
      </c>
      <c r="B243" s="128"/>
      <c r="C243" s="128" t="str">
        <f t="shared" si="31"/>
        <v>Item</v>
      </c>
      <c r="D243" s="128">
        <f t="shared" si="32"/>
        <v>1</v>
      </c>
      <c r="E243" s="128" t="str">
        <f>IF(A243="",'CONSTRUCTION COST ESTIMATE'!A243,"")</f>
        <v/>
      </c>
      <c r="F243" s="234" t="str">
        <f>IF(A243="","",'CONSTRUCTION COST ESTIMATE'!C243)</f>
        <v>4 INCH CONDUIT (DIRECTIONAL DRILL)</v>
      </c>
      <c r="G243" s="234"/>
      <c r="H243" s="78" t="str">
        <f t="shared" si="33"/>
        <v>216.0030</v>
      </c>
      <c r="I243" s="128"/>
      <c r="J243" s="128">
        <f>IF(A243="","",'CONSTRUCTION COST ESTIMATE'!BA243)</f>
        <v>0</v>
      </c>
      <c r="K243" s="128" t="str">
        <f t="shared" si="34"/>
        <v>Default</v>
      </c>
      <c r="L243" s="128" t="str">
        <f>IF(A243="","",'CONSTRUCTION COST ESTIMATE'!BB243)</f>
        <v>LF</v>
      </c>
      <c r="M243" s="128" t="str">
        <f t="shared" si="35"/>
        <v>Base Bid</v>
      </c>
      <c r="N243" s="124">
        <f>IF(A243="","",'CONSTRUCTION COST ESTIMATE'!BC243)</f>
        <v>0</v>
      </c>
      <c r="O243" s="124" t="str">
        <f t="shared" si="36"/>
        <v>N</v>
      </c>
      <c r="S243" s="124"/>
    </row>
    <row r="244" spans="1:26" hidden="1">
      <c r="A244" s="379">
        <f>IF('CONSTRUCTION COST ESTIMATE'!B244="","",'CONSTRUCTION COST ESTIMATE'!B244)</f>
        <v>216.01</v>
      </c>
      <c r="B244" s="128"/>
      <c r="C244" s="128" t="str">
        <f t="shared" si="31"/>
        <v>Item</v>
      </c>
      <c r="D244" s="128">
        <f t="shared" si="32"/>
        <v>1</v>
      </c>
      <c r="E244" s="128" t="str">
        <f>IF(A244="",'CONSTRUCTION COST ESTIMATE'!A244,"")</f>
        <v/>
      </c>
      <c r="F244" s="234" t="str">
        <f>IF(A244="","",'CONSTRUCTION COST ESTIMATE'!C244)</f>
        <v>2-2 INCH CONDUIT (DIRECTIONAL DRILL)</v>
      </c>
      <c r="G244" s="234"/>
      <c r="H244" s="78" t="str">
        <f t="shared" si="33"/>
        <v>216.0100</v>
      </c>
      <c r="I244" s="128"/>
      <c r="J244" s="128">
        <f>IF(A244="","",'CONSTRUCTION COST ESTIMATE'!BA244)</f>
        <v>0</v>
      </c>
      <c r="K244" s="128" t="str">
        <f t="shared" si="34"/>
        <v>Default</v>
      </c>
      <c r="L244" s="128" t="str">
        <f>IF(A244="","",'CONSTRUCTION COST ESTIMATE'!BB244)</f>
        <v>LF</v>
      </c>
      <c r="M244" s="128" t="str">
        <f t="shared" si="35"/>
        <v>Base Bid</v>
      </c>
      <c r="N244" s="124">
        <f>IF(A244="","",'CONSTRUCTION COST ESTIMATE'!BC244)</f>
        <v>0</v>
      </c>
      <c r="O244" s="124" t="str">
        <f t="shared" si="36"/>
        <v>N</v>
      </c>
      <c r="S244" s="124"/>
    </row>
    <row r="245" spans="1:26" hidden="1">
      <c r="A245" s="379">
        <f>IF('CONSTRUCTION COST ESTIMATE'!B245="","",'CONSTRUCTION COST ESTIMATE'!B245)</f>
        <v>216.02</v>
      </c>
      <c r="B245" s="128"/>
      <c r="C245" s="128" t="str">
        <f t="shared" si="31"/>
        <v>Item</v>
      </c>
      <c r="D245" s="128">
        <f t="shared" si="32"/>
        <v>1</v>
      </c>
      <c r="E245" s="128" t="str">
        <f>IF(A245="",'CONSTRUCTION COST ESTIMATE'!A245,"")</f>
        <v/>
      </c>
      <c r="F245" s="234" t="str">
        <f>IF(A245="","",'CONSTRUCTION COST ESTIMATE'!C245)</f>
        <v>2-3 INCH CONDUIT (DIRECTIONAL DRILL)</v>
      </c>
      <c r="G245" s="234"/>
      <c r="H245" s="78" t="str">
        <f t="shared" si="33"/>
        <v>216.0200</v>
      </c>
      <c r="I245" s="128"/>
      <c r="J245" s="128">
        <f>IF(A245="","",'CONSTRUCTION COST ESTIMATE'!BA245)</f>
        <v>0</v>
      </c>
      <c r="K245" s="128" t="str">
        <f t="shared" si="34"/>
        <v>Default</v>
      </c>
      <c r="L245" s="128" t="str">
        <f>IF(A245="","",'CONSTRUCTION COST ESTIMATE'!BB245)</f>
        <v>LF</v>
      </c>
      <c r="M245" s="128" t="str">
        <f t="shared" si="35"/>
        <v>Base Bid</v>
      </c>
      <c r="N245" s="124">
        <f>IF(A245="","",'CONSTRUCTION COST ESTIMATE'!BC245)</f>
        <v>0</v>
      </c>
      <c r="O245" s="124" t="str">
        <f t="shared" si="36"/>
        <v>N</v>
      </c>
      <c r="S245" s="124"/>
    </row>
    <row r="246" spans="1:26" hidden="1">
      <c r="A246" s="379">
        <f>IF('CONSTRUCTION COST ESTIMATE'!B246="","",'CONSTRUCTION COST ESTIMATE'!B246)</f>
        <v>216.03</v>
      </c>
      <c r="B246" s="128"/>
      <c r="C246" s="128" t="str">
        <f t="shared" si="31"/>
        <v>Item</v>
      </c>
      <c r="D246" s="128">
        <f t="shared" si="32"/>
        <v>1</v>
      </c>
      <c r="E246" s="128" t="str">
        <f>IF(A246="",'CONSTRUCTION COST ESTIMATE'!A246,"")</f>
        <v/>
      </c>
      <c r="F246" s="234" t="str">
        <f>IF(A246="","",'CONSTRUCTION COST ESTIMATE'!C246)</f>
        <v>2-4 INCH CONDUIT (DIRECTIONAL DRILL)</v>
      </c>
      <c r="G246" s="234"/>
      <c r="H246" s="78" t="str">
        <f t="shared" si="33"/>
        <v>216.0300</v>
      </c>
      <c r="I246" s="128"/>
      <c r="J246" s="128">
        <f>IF(A246="","",'CONSTRUCTION COST ESTIMATE'!BA246)</f>
        <v>0</v>
      </c>
      <c r="K246" s="128" t="str">
        <f t="shared" si="34"/>
        <v>Default</v>
      </c>
      <c r="L246" s="128" t="str">
        <f>IF(A246="","",'CONSTRUCTION COST ESTIMATE'!BB246)</f>
        <v>LF</v>
      </c>
      <c r="M246" s="128" t="str">
        <f t="shared" si="35"/>
        <v>Base Bid</v>
      </c>
      <c r="N246" s="124">
        <f>IF(A246="","",'CONSTRUCTION COST ESTIMATE'!BC246)</f>
        <v>0</v>
      </c>
      <c r="O246" s="124" t="str">
        <f t="shared" si="36"/>
        <v>N</v>
      </c>
      <c r="S246" s="124"/>
    </row>
    <row r="247" spans="1:26" hidden="1">
      <c r="A247" s="379">
        <f>IF('CONSTRUCTION COST ESTIMATE'!B247="","",'CONSTRUCTION COST ESTIMATE'!B247)</f>
        <v>270.00049999999999</v>
      </c>
      <c r="B247" s="128"/>
      <c r="C247" s="128" t="str">
        <f t="shared" si="25"/>
        <v>Item</v>
      </c>
      <c r="D247" s="128">
        <f t="shared" si="28"/>
        <v>1</v>
      </c>
      <c r="E247" s="128" t="str">
        <f>IF(A247="",'CONSTRUCTION COST ESTIMATE'!A247,"")</f>
        <v/>
      </c>
      <c r="F247" s="234" t="str">
        <f>IF(A247="","",'CONSTRUCTION COST ESTIMATE'!C247)</f>
        <v>DEWATERING</v>
      </c>
      <c r="G247" s="234"/>
      <c r="H247" s="78" t="str">
        <f t="shared" si="26"/>
        <v>270.0005</v>
      </c>
      <c r="I247" s="128"/>
      <c r="J247" s="128">
        <f>IF(A247="","",'CONSTRUCTION COST ESTIMATE'!BA247)</f>
        <v>0</v>
      </c>
      <c r="K247" s="128" t="str">
        <f t="shared" si="29"/>
        <v>Default</v>
      </c>
      <c r="L247" s="128" t="str">
        <f>IF(A247="","",'CONSTRUCTION COST ESTIMATE'!BB247)</f>
        <v>LS</v>
      </c>
      <c r="M247" s="128" t="str">
        <f t="shared" si="27"/>
        <v>Base Bid</v>
      </c>
      <c r="N247" s="124">
        <f>IF(A247="","",'CONSTRUCTION COST ESTIMATE'!BC247)</f>
        <v>0</v>
      </c>
      <c r="O247" s="124" t="str">
        <f t="shared" si="30"/>
        <v>N</v>
      </c>
      <c r="S247" s="124"/>
    </row>
    <row r="248" spans="1:26" hidden="1">
      <c r="A248" s="379">
        <f>IF('CONSTRUCTION COST ESTIMATE'!B248="","",'CONSTRUCTION COST ESTIMATE'!B248)</f>
        <v>270.00099999999998</v>
      </c>
      <c r="B248" s="128"/>
      <c r="C248" s="128" t="str">
        <f t="shared" si="25"/>
        <v>Item</v>
      </c>
      <c r="D248" s="128">
        <f t="shared" si="28"/>
        <v>1</v>
      </c>
      <c r="E248" s="128" t="str">
        <f>IF(A248="",'CONSTRUCTION COST ESTIMATE'!A248,"")</f>
        <v/>
      </c>
      <c r="F248" s="234" t="str">
        <f>IF(A248="","",'CONSTRUCTION COST ESTIMATE'!C248)</f>
        <v>CONTAMINATED GROUNDWATER PERMITTING ALLOWANCE</v>
      </c>
      <c r="G248" s="234"/>
      <c r="H248" s="78" t="str">
        <f t="shared" si="26"/>
        <v>270.0010</v>
      </c>
      <c r="I248" s="128"/>
      <c r="J248" s="128">
        <f>IF(A248="","",'CONSTRUCTION COST ESTIMATE'!BA248)</f>
        <v>0</v>
      </c>
      <c r="K248" s="128" t="str">
        <f t="shared" si="29"/>
        <v>Default</v>
      </c>
      <c r="L248" s="128" t="str">
        <f>IF(A248="","",'CONSTRUCTION COST ESTIMATE'!BB248)</f>
        <v>FA</v>
      </c>
      <c r="M248" s="128" t="str">
        <f t="shared" si="27"/>
        <v>Base Bid</v>
      </c>
      <c r="N248" s="124">
        <f>IF(A248="","",'CONSTRUCTION COST ESTIMATE'!BC248)</f>
        <v>0</v>
      </c>
      <c r="O248" s="124" t="str">
        <f t="shared" si="30"/>
        <v>N</v>
      </c>
      <c r="S248" s="124"/>
    </row>
    <row r="249" spans="1:26" hidden="1">
      <c r="A249" s="379">
        <f>IF('CONSTRUCTION COST ESTIMATE'!B249="","",'CONSTRUCTION COST ESTIMATE'!B249)</f>
        <v>270.00200000000001</v>
      </c>
      <c r="B249" s="128"/>
      <c r="C249" s="128" t="str">
        <f t="shared" si="25"/>
        <v>Item</v>
      </c>
      <c r="D249" s="128">
        <f t="shared" si="28"/>
        <v>1</v>
      </c>
      <c r="E249" s="128" t="str">
        <f>IF(A249="",'CONSTRUCTION COST ESTIMATE'!A249,"")</f>
        <v/>
      </c>
      <c r="F249" s="234" t="str">
        <f>IF(A249="","",'CONSTRUCTION COST ESTIMATE'!C249)</f>
        <v>CONTAMINATED GROUNDER PUMPING ALLOWANCE</v>
      </c>
      <c r="G249" s="234"/>
      <c r="H249" s="78" t="str">
        <f t="shared" si="26"/>
        <v>270.0020</v>
      </c>
      <c r="I249" s="128"/>
      <c r="J249" s="128">
        <f>IF(A249="","",'CONSTRUCTION COST ESTIMATE'!BA249)</f>
        <v>0</v>
      </c>
      <c r="K249" s="128" t="str">
        <f t="shared" si="29"/>
        <v>Default</v>
      </c>
      <c r="L249" s="128" t="str">
        <f>IF(A249="","",'CONSTRUCTION COST ESTIMATE'!BB249)</f>
        <v>FA</v>
      </c>
      <c r="M249" s="128" t="str">
        <f t="shared" si="27"/>
        <v>Base Bid</v>
      </c>
      <c r="N249" s="124">
        <f>IF(A249="","",'CONSTRUCTION COST ESTIMATE'!BC249)</f>
        <v>0</v>
      </c>
      <c r="O249" s="124" t="str">
        <f t="shared" si="30"/>
        <v>N</v>
      </c>
      <c r="S249" s="124"/>
    </row>
    <row r="250" spans="1:26" hidden="1">
      <c r="A250" s="379">
        <f>IF('CONSTRUCTION COST ESTIMATE'!B250="","",'CONSTRUCTION COST ESTIMATE'!B250)</f>
        <v>271.00099999999998</v>
      </c>
      <c r="B250" s="128"/>
      <c r="C250" s="128" t="str">
        <f t="shared" si="25"/>
        <v>Item</v>
      </c>
      <c r="D250" s="128">
        <f t="shared" si="28"/>
        <v>1</v>
      </c>
      <c r="E250" s="128" t="str">
        <f>IF(A250="",'CONSTRUCTION COST ESTIMATE'!A250,"")</f>
        <v/>
      </c>
      <c r="F250" s="234" t="str">
        <f>IF(A250="","",'CONSTRUCTION COST ESTIMATE'!C250)</f>
        <v>BIAXIAL GEOGRID BASE REINFORCEMENT</v>
      </c>
      <c r="G250" s="234"/>
      <c r="H250" s="78" t="str">
        <f t="shared" si="26"/>
        <v>271.0010</v>
      </c>
      <c r="I250" s="128"/>
      <c r="J250" s="128">
        <f>IF(A250="","",'CONSTRUCTION COST ESTIMATE'!BA250)</f>
        <v>0</v>
      </c>
      <c r="K250" s="128" t="str">
        <f t="shared" si="29"/>
        <v>Default</v>
      </c>
      <c r="L250" s="128" t="str">
        <f>IF(A250="","",'CONSTRUCTION COST ESTIMATE'!BB250)</f>
        <v>SY</v>
      </c>
      <c r="M250" s="128" t="str">
        <f t="shared" si="27"/>
        <v>Base Bid</v>
      </c>
      <c r="N250" s="124">
        <f>IF(A250="","",'CONSTRUCTION COST ESTIMATE'!BC250)</f>
        <v>0</v>
      </c>
      <c r="O250" s="124" t="str">
        <f t="shared" si="30"/>
        <v>N</v>
      </c>
      <c r="S250" s="124"/>
    </row>
    <row r="251" spans="1:26" hidden="1">
      <c r="A251" s="379">
        <f>IF('CONSTRUCTION COST ESTIMATE'!B251="","",'CONSTRUCTION COST ESTIMATE'!B251)</f>
        <v>272.00099999999998</v>
      </c>
      <c r="B251" s="128"/>
      <c r="C251" s="128" t="str">
        <f t="shared" si="25"/>
        <v>Item</v>
      </c>
      <c r="D251" s="128">
        <f t="shared" si="28"/>
        <v>1</v>
      </c>
      <c r="E251" s="128" t="str">
        <f>IF(A251="",'CONSTRUCTION COST ESTIMATE'!A251,"")</f>
        <v/>
      </c>
      <c r="F251" s="234" t="str">
        <f>IF(A251="","",'CONSTRUCTION COST ESTIMATE'!C251)</f>
        <v>GEOTEXTILE SEPARATION FABRIC</v>
      </c>
      <c r="G251" s="234"/>
      <c r="H251" s="78" t="str">
        <f t="shared" si="26"/>
        <v>272.0010</v>
      </c>
      <c r="I251" s="128"/>
      <c r="J251" s="128">
        <f>IF(A251="","",'CONSTRUCTION COST ESTIMATE'!BA251)</f>
        <v>0</v>
      </c>
      <c r="K251" s="128" t="str">
        <f t="shared" si="29"/>
        <v>Default</v>
      </c>
      <c r="L251" s="128" t="str">
        <f>IF(A251="","",'CONSTRUCTION COST ESTIMATE'!BB251)</f>
        <v>SY</v>
      </c>
      <c r="M251" s="128" t="str">
        <f t="shared" si="27"/>
        <v>Base Bid</v>
      </c>
      <c r="N251" s="124">
        <f>IF(A251="","",'CONSTRUCTION COST ESTIMATE'!BC251)</f>
        <v>0</v>
      </c>
      <c r="O251" s="124" t="str">
        <f t="shared" si="30"/>
        <v>N</v>
      </c>
      <c r="S251" s="124"/>
    </row>
    <row r="252" spans="1:26" ht="30" customHeight="1">
      <c r="A252" s="378" t="str">
        <f>IF('CONSTRUCTION COST ESTIMATE'!B252="","",'CONSTRUCTION COST ESTIMATE'!B252)</f>
        <v/>
      </c>
      <c r="B252" s="134"/>
      <c r="C252" s="134" t="str">
        <f t="shared" si="25"/>
        <v>Container</v>
      </c>
      <c r="D252" s="134">
        <f t="shared" si="28"/>
        <v>0</v>
      </c>
      <c r="E252" s="134" t="str">
        <f>IF(A252="",'CONSTRUCTION COST ESTIMATE'!A252,"")</f>
        <v>SP 302-308</v>
      </c>
      <c r="F252" s="233" t="str">
        <f>IF(A252="",'CONSTRUCTION COST ESTIMATE'!C252,"")</f>
        <v>AGGREGATE BASE</v>
      </c>
      <c r="G252" s="233"/>
      <c r="H252" s="230" t="str">
        <f t="shared" si="26"/>
        <v/>
      </c>
      <c r="I252" s="134"/>
      <c r="J252" s="134" t="str">
        <f>IF(A252="","",'CONSTRUCTION COST ESTIMATE'!BA252)</f>
        <v/>
      </c>
      <c r="K252" s="134" t="str">
        <f t="shared" si="29"/>
        <v/>
      </c>
      <c r="L252" s="134" t="str">
        <f>IF(A252="","",'CONSTRUCTION COST ESTIMATE'!BB252)</f>
        <v/>
      </c>
      <c r="M252" s="134" t="str">
        <f t="shared" si="27"/>
        <v/>
      </c>
      <c r="N252" s="231" t="str">
        <f>IF(A252="","",'CONSTRUCTION COST ESTIMATE'!BC252)</f>
        <v/>
      </c>
      <c r="O252" s="375"/>
      <c r="P252" s="231"/>
      <c r="Q252" s="231"/>
      <c r="R252" s="231"/>
      <c r="S252" s="231"/>
      <c r="T252" s="124"/>
      <c r="U252" s="124"/>
      <c r="V252" s="124"/>
      <c r="W252" s="124"/>
      <c r="X252" s="124"/>
      <c r="Y252" s="124"/>
      <c r="Z252" s="124"/>
    </row>
    <row r="253" spans="1:26" hidden="1">
      <c r="A253" s="379">
        <f>IF('CONSTRUCTION COST ESTIMATE'!B253="","",'CONSTRUCTION COST ESTIMATE'!B253)</f>
        <v>302.00049999999999</v>
      </c>
      <c r="B253" s="128"/>
      <c r="C253" s="128" t="str">
        <f t="shared" si="25"/>
        <v>Item</v>
      </c>
      <c r="D253" s="128">
        <f t="shared" si="28"/>
        <v>1</v>
      </c>
      <c r="E253" s="128" t="str">
        <f>IF(A253="",'CONSTRUCTION COST ESTIMATE'!A253,"")</f>
        <v/>
      </c>
      <c r="F253" s="234" t="str">
        <f>IF(A253="","",'CONSTRUCTION COST ESTIMATE'!C253)</f>
        <v>1 INCH FINE AGGREGATE (SAND)</v>
      </c>
      <c r="G253" s="234"/>
      <c r="H253" s="78" t="str">
        <f t="shared" si="26"/>
        <v>302.0005</v>
      </c>
      <c r="I253" s="128"/>
      <c r="J253" s="128">
        <f>IF(A253="","",'CONSTRUCTION COST ESTIMATE'!BA253)</f>
        <v>0</v>
      </c>
      <c r="K253" s="128" t="str">
        <f t="shared" si="29"/>
        <v>Default</v>
      </c>
      <c r="L253" s="128" t="str">
        <f>IF(A253="","",'CONSTRUCTION COST ESTIMATE'!BB253)</f>
        <v>SY</v>
      </c>
      <c r="M253" s="128" t="str">
        <f t="shared" si="27"/>
        <v>Base Bid</v>
      </c>
      <c r="N253" s="124">
        <f>IF(A253="","",'CONSTRUCTION COST ESTIMATE'!BC253)</f>
        <v>0</v>
      </c>
      <c r="O253" s="124" t="str">
        <f t="shared" si="30"/>
        <v>N</v>
      </c>
      <c r="S253" s="124"/>
    </row>
    <row r="254" spans="1:26" hidden="1">
      <c r="A254" s="379">
        <f>IF('CONSTRUCTION COST ESTIMATE'!B254="","",'CONSTRUCTION COST ESTIMATE'!B254)</f>
        <v>302.00099999999998</v>
      </c>
      <c r="B254" s="128"/>
      <c r="C254" s="128" t="str">
        <f t="shared" si="25"/>
        <v>Item</v>
      </c>
      <c r="D254" s="128">
        <f t="shared" si="28"/>
        <v>1</v>
      </c>
      <c r="E254" s="128" t="str">
        <f>IF(A254="",'CONSTRUCTION COST ESTIMATE'!A254,"")</f>
        <v/>
      </c>
      <c r="F254" s="234" t="str">
        <f>IF(A254="","",'CONSTRUCTION COST ESTIMATE'!C254)</f>
        <v>TYPE I AGGREGATE BASE</v>
      </c>
      <c r="G254" s="234"/>
      <c r="H254" s="78" t="str">
        <f t="shared" si="26"/>
        <v>302.0010</v>
      </c>
      <c r="I254" s="128"/>
      <c r="J254" s="128">
        <f>IF(A254="","",'CONSTRUCTION COST ESTIMATE'!BA254)</f>
        <v>0</v>
      </c>
      <c r="K254" s="128" t="str">
        <f t="shared" si="29"/>
        <v>Default</v>
      </c>
      <c r="L254" s="128" t="str">
        <f>IF(A254="","",'CONSTRUCTION COST ESTIMATE'!BB254)</f>
        <v>CY</v>
      </c>
      <c r="M254" s="128" t="str">
        <f t="shared" si="27"/>
        <v>Base Bid</v>
      </c>
      <c r="N254" s="124">
        <f>IF(A254="","",'CONSTRUCTION COST ESTIMATE'!BC254)</f>
        <v>0</v>
      </c>
      <c r="O254" s="124" t="str">
        <f t="shared" si="30"/>
        <v>N</v>
      </c>
      <c r="S254" s="124"/>
    </row>
    <row r="255" spans="1:26" hidden="1">
      <c r="A255" s="379">
        <f>IF('CONSTRUCTION COST ESTIMATE'!B255="","",'CONSTRUCTION COST ESTIMATE'!B255)</f>
        <v>302.00200000000001</v>
      </c>
      <c r="B255" s="128"/>
      <c r="C255" s="128" t="str">
        <f t="shared" si="25"/>
        <v>Item</v>
      </c>
      <c r="D255" s="128">
        <f t="shared" si="28"/>
        <v>1</v>
      </c>
      <c r="E255" s="128" t="str">
        <f>IF(A255="",'CONSTRUCTION COST ESTIMATE'!A255,"")</f>
        <v/>
      </c>
      <c r="F255" s="234" t="str">
        <f>IF(A255="","",'CONSTRUCTION COST ESTIMATE'!C255)</f>
        <v>TYPE I CLASS B AGGREGATE BASE</v>
      </c>
      <c r="G255" s="234"/>
      <c r="H255" s="78" t="str">
        <f t="shared" si="26"/>
        <v>302.0020</v>
      </c>
      <c r="I255" s="128"/>
      <c r="J255" s="128">
        <f>IF(A255="","",'CONSTRUCTION COST ESTIMATE'!BA255)</f>
        <v>0</v>
      </c>
      <c r="K255" s="128" t="str">
        <f t="shared" si="29"/>
        <v>Default</v>
      </c>
      <c r="L255" s="128" t="str">
        <f>IF(A255="","",'CONSTRUCTION COST ESTIMATE'!BB255)</f>
        <v>CY</v>
      </c>
      <c r="M255" s="128" t="str">
        <f t="shared" si="27"/>
        <v>Base Bid</v>
      </c>
      <c r="N255" s="124">
        <f>IF(A255="","",'CONSTRUCTION COST ESTIMATE'!BC255)</f>
        <v>0</v>
      </c>
      <c r="O255" s="124" t="str">
        <f t="shared" si="30"/>
        <v>N</v>
      </c>
      <c r="S255" s="124"/>
    </row>
    <row r="256" spans="1:26" hidden="1">
      <c r="A256" s="379">
        <f>IF('CONSTRUCTION COST ESTIMATE'!B256="","",'CONSTRUCTION COST ESTIMATE'!B256)</f>
        <v>302.00299999999999</v>
      </c>
      <c r="B256" s="128"/>
      <c r="C256" s="128" t="str">
        <f t="shared" si="25"/>
        <v>Item</v>
      </c>
      <c r="D256" s="128">
        <f t="shared" si="28"/>
        <v>1</v>
      </c>
      <c r="E256" s="128" t="str">
        <f>IF(A256="",'CONSTRUCTION COST ESTIMATE'!A256,"")</f>
        <v/>
      </c>
      <c r="F256" s="234" t="str">
        <f>IF(A256="","",'CONSTRUCTION COST ESTIMATE'!C256)</f>
        <v>TYPE II AGGREGATE BASE</v>
      </c>
      <c r="G256" s="234"/>
      <c r="H256" s="78" t="str">
        <f t="shared" si="26"/>
        <v>302.0030</v>
      </c>
      <c r="I256" s="128"/>
      <c r="J256" s="128">
        <f>IF(A256="","",'CONSTRUCTION COST ESTIMATE'!BA256)</f>
        <v>0</v>
      </c>
      <c r="K256" s="128" t="str">
        <f t="shared" si="29"/>
        <v>Default</v>
      </c>
      <c r="L256" s="128" t="str">
        <f>IF(A256="","",'CONSTRUCTION COST ESTIMATE'!BB256)</f>
        <v>CY</v>
      </c>
      <c r="M256" s="128" t="str">
        <f t="shared" si="27"/>
        <v>Base Bid</v>
      </c>
      <c r="N256" s="124">
        <f>IF(A256="","",'CONSTRUCTION COST ESTIMATE'!BC256)</f>
        <v>0</v>
      </c>
      <c r="O256" s="124" t="str">
        <f t="shared" si="30"/>
        <v>N</v>
      </c>
      <c r="S256" s="124"/>
    </row>
    <row r="257" spans="1:26" hidden="1">
      <c r="A257" s="379">
        <f>IF('CONSTRUCTION COST ESTIMATE'!B257="","",'CONSTRUCTION COST ESTIMATE'!B257)</f>
        <v>302.00400000000002</v>
      </c>
      <c r="B257" s="128"/>
      <c r="C257" s="128" t="str">
        <f t="shared" si="25"/>
        <v>Item</v>
      </c>
      <c r="D257" s="128">
        <f t="shared" si="28"/>
        <v>1</v>
      </c>
      <c r="E257" s="128" t="str">
        <f>IF(A257="",'CONSTRUCTION COST ESTIMATE'!A257,"")</f>
        <v/>
      </c>
      <c r="F257" s="234" t="str">
        <f>IF(A257="","",'CONSTRUCTION COST ESTIMATE'!C257)</f>
        <v>TYPE II CLASS B AGGREGATE BASE</v>
      </c>
      <c r="G257" s="234"/>
      <c r="H257" s="78" t="str">
        <f t="shared" si="26"/>
        <v>302.0040</v>
      </c>
      <c r="I257" s="128"/>
      <c r="J257" s="128">
        <f>IF(A257="","",'CONSTRUCTION COST ESTIMATE'!BA257)</f>
        <v>0</v>
      </c>
      <c r="K257" s="128" t="str">
        <f t="shared" si="29"/>
        <v>Default</v>
      </c>
      <c r="L257" s="128" t="str">
        <f>IF(A257="","",'CONSTRUCTION COST ESTIMATE'!BB257)</f>
        <v>CY</v>
      </c>
      <c r="M257" s="128" t="str">
        <f t="shared" si="27"/>
        <v>Base Bid</v>
      </c>
      <c r="N257" s="124">
        <f>IF(A257="","",'CONSTRUCTION COST ESTIMATE'!BC257)</f>
        <v>0</v>
      </c>
      <c r="O257" s="124" t="str">
        <f t="shared" si="30"/>
        <v>N</v>
      </c>
      <c r="S257" s="124"/>
    </row>
    <row r="258" spans="1:26" hidden="1">
      <c r="A258" s="379">
        <f>IF('CONSTRUCTION COST ESTIMATE'!B258="","",'CONSTRUCTION COST ESTIMATE'!B258)</f>
        <v>302.005</v>
      </c>
      <c r="B258" s="128"/>
      <c r="C258" s="128" t="str">
        <f t="shared" ref="C258" si="37">IF(A258="","Container","Item")</f>
        <v>Item</v>
      </c>
      <c r="D258" s="128">
        <f t="shared" ref="D258" si="38">IF(C258="Container",0,1)</f>
        <v>1</v>
      </c>
      <c r="E258" s="128" t="str">
        <f>IF(A258="",'CONSTRUCTION COST ESTIMATE'!A258,"")</f>
        <v/>
      </c>
      <c r="F258" s="234" t="str">
        <f>IF(A258="","",'CONSTRUCTION COST ESTIMATE'!C258)</f>
        <v>MODIFIED TYPE II ACCESS ROAD</v>
      </c>
      <c r="G258" s="234"/>
      <c r="H258" s="78" t="str">
        <f t="shared" ref="H258" si="39">TEXT(A258,"#.0000")</f>
        <v>302.0050</v>
      </c>
      <c r="I258" s="128"/>
      <c r="J258" s="128">
        <f>IF(A258="","",'CONSTRUCTION COST ESTIMATE'!BA258)</f>
        <v>0</v>
      </c>
      <c r="K258" s="128" t="str">
        <f t="shared" ref="K258" si="40">IF(J258="","","Default")</f>
        <v>Default</v>
      </c>
      <c r="L258" s="128" t="str">
        <f>IF(A258="","",'CONSTRUCTION COST ESTIMATE'!BB258)</f>
        <v>CY</v>
      </c>
      <c r="M258" s="128" t="str">
        <f t="shared" ref="M258" si="41">IF(A258="","","Base Bid")</f>
        <v>Base Bid</v>
      </c>
      <c r="N258" s="124">
        <f>IF(A258="","",'CONSTRUCTION COST ESTIMATE'!BC258)</f>
        <v>0</v>
      </c>
      <c r="O258" s="124" t="str">
        <f t="shared" ref="O258" si="42">IF(N258=0,"N","Y")</f>
        <v>N</v>
      </c>
      <c r="S258" s="124"/>
    </row>
    <row r="259" spans="1:26" hidden="1">
      <c r="A259" s="379">
        <f>IF('CONSTRUCTION COST ESTIMATE'!B259="","",'CONSTRUCTION COST ESTIMATE'!B259)</f>
        <v>308.00099999999998</v>
      </c>
      <c r="B259" s="128"/>
      <c r="C259" s="128" t="str">
        <f t="shared" si="25"/>
        <v>Item</v>
      </c>
      <c r="D259" s="128">
        <f t="shared" si="28"/>
        <v>1</v>
      </c>
      <c r="E259" s="128" t="str">
        <f>IF(A259="",'CONSTRUCTION COST ESTIMATE'!A259,"")</f>
        <v/>
      </c>
      <c r="F259" s="234" t="str">
        <f>IF(A259="","",'CONSTRUCTION COST ESTIMATE'!C259)</f>
        <v>CONSTRUCT ASPHALT EMULSION AGGREGATE BASE STABILIZATION</v>
      </c>
      <c r="G259" s="234"/>
      <c r="H259" s="78" t="str">
        <f t="shared" si="26"/>
        <v>308.0010</v>
      </c>
      <c r="I259" s="128"/>
      <c r="J259" s="128">
        <f>IF(A259="","",'CONSTRUCTION COST ESTIMATE'!BA259)</f>
        <v>0</v>
      </c>
      <c r="K259" s="128" t="str">
        <f t="shared" si="29"/>
        <v>Default</v>
      </c>
      <c r="L259" s="128" t="str">
        <f>IF(A259="","",'CONSTRUCTION COST ESTIMATE'!BB259)</f>
        <v>SY</v>
      </c>
      <c r="M259" s="128" t="str">
        <f t="shared" si="27"/>
        <v>Base Bid</v>
      </c>
      <c r="N259" s="124">
        <f>IF(A259="","",'CONSTRUCTION COST ESTIMATE'!BC259)</f>
        <v>0</v>
      </c>
      <c r="O259" s="124" t="str">
        <f t="shared" si="30"/>
        <v>N</v>
      </c>
      <c r="S259" s="124"/>
    </row>
    <row r="260" spans="1:26" hidden="1">
      <c r="A260" s="379">
        <f>IF('CONSTRUCTION COST ESTIMATE'!B260="","",'CONSTRUCTION COST ESTIMATE'!B260)</f>
        <v>308.00200000000001</v>
      </c>
      <c r="B260" s="128"/>
      <c r="C260" s="128" t="str">
        <f t="shared" si="25"/>
        <v>Item</v>
      </c>
      <c r="D260" s="128">
        <f t="shared" si="28"/>
        <v>1</v>
      </c>
      <c r="E260" s="128" t="str">
        <f>IF(A260="",'CONSTRUCTION COST ESTIMATE'!A260,"")</f>
        <v/>
      </c>
      <c r="F260" s="234" t="str">
        <f>IF(A260="","",'CONSTRUCTION COST ESTIMATE'!C260)</f>
        <v>ASPHALT EMULSION FOR AGGREGATE BASE STABILIZATION</v>
      </c>
      <c r="G260" s="234"/>
      <c r="H260" s="78" t="str">
        <f t="shared" si="26"/>
        <v>308.0020</v>
      </c>
      <c r="I260" s="128"/>
      <c r="J260" s="128">
        <f>IF(A260="","",'CONSTRUCTION COST ESTIMATE'!BA260)</f>
        <v>0</v>
      </c>
      <c r="K260" s="128" t="str">
        <f t="shared" si="29"/>
        <v>Default</v>
      </c>
      <c r="L260" s="128" t="str">
        <f>IF(A260="","",'CONSTRUCTION COST ESTIMATE'!BB260)</f>
        <v>TON</v>
      </c>
      <c r="M260" s="128" t="str">
        <f t="shared" si="27"/>
        <v>Base Bid</v>
      </c>
      <c r="N260" s="124">
        <f>IF(A260="","",'CONSTRUCTION COST ESTIMATE'!BC260)</f>
        <v>0</v>
      </c>
      <c r="O260" s="124" t="str">
        <f t="shared" si="30"/>
        <v>N</v>
      </c>
      <c r="S260" s="124"/>
    </row>
    <row r="261" spans="1:26" ht="30" customHeight="1">
      <c r="A261" s="378" t="str">
        <f>IF('CONSTRUCTION COST ESTIMATE'!B261="","",'CONSTRUCTION COST ESTIMATE'!B261)</f>
        <v/>
      </c>
      <c r="B261" s="134"/>
      <c r="C261" s="134" t="str">
        <f t="shared" si="25"/>
        <v>Container</v>
      </c>
      <c r="D261" s="134">
        <f t="shared" si="28"/>
        <v>0</v>
      </c>
      <c r="E261" s="134" t="str">
        <f>IF(A261="",'CONSTRUCTION COST ESTIMATE'!A261,"")</f>
        <v>SP 402-413</v>
      </c>
      <c r="F261" s="233" t="str">
        <f>IF(A261="",'CONSTRUCTION COST ESTIMATE'!C261,"")</f>
        <v>PLANTMIX BITUMINOUS SURFACE</v>
      </c>
      <c r="G261" s="233"/>
      <c r="H261" s="230" t="str">
        <f t="shared" si="26"/>
        <v/>
      </c>
      <c r="I261" s="134"/>
      <c r="J261" s="134" t="str">
        <f>IF(A261="","",'CONSTRUCTION COST ESTIMATE'!BA261)</f>
        <v/>
      </c>
      <c r="K261" s="134" t="str">
        <f t="shared" si="29"/>
        <v/>
      </c>
      <c r="L261" s="134" t="str">
        <f>IF(A261="","",'CONSTRUCTION COST ESTIMATE'!BB261)</f>
        <v/>
      </c>
      <c r="M261" s="134" t="str">
        <f t="shared" si="27"/>
        <v/>
      </c>
      <c r="N261" s="231" t="str">
        <f>IF(A261="","",'CONSTRUCTION COST ESTIMATE'!BC261)</f>
        <v/>
      </c>
      <c r="O261" s="375"/>
      <c r="P261" s="231"/>
      <c r="Q261" s="231"/>
      <c r="R261" s="231"/>
      <c r="S261" s="231"/>
      <c r="T261" s="124"/>
      <c r="U261" s="124"/>
      <c r="V261" s="124"/>
      <c r="W261" s="124"/>
      <c r="X261" s="124"/>
      <c r="Y261" s="124"/>
      <c r="Z261" s="124"/>
    </row>
    <row r="262" spans="1:26" hidden="1">
      <c r="A262" s="379">
        <f>IF('CONSTRUCTION COST ESTIMATE'!B262="","",'CONSTRUCTION COST ESTIMATE'!B262)</f>
        <v>402.00049999999999</v>
      </c>
      <c r="B262" s="128"/>
      <c r="C262" s="128" t="str">
        <f t="shared" si="25"/>
        <v>Item</v>
      </c>
      <c r="D262" s="128">
        <f t="shared" si="28"/>
        <v>1</v>
      </c>
      <c r="E262" s="128" t="str">
        <f>IF(A262="",'CONSTRUCTION COST ESTIMATE'!A262,"")</f>
        <v/>
      </c>
      <c r="F262" s="234" t="str">
        <f>IF(A262="","",'CONSTRUCTION COST ESTIMATE'!C262)</f>
        <v>2 INCH PLANTMIX BITUMINOUS SURFACE</v>
      </c>
      <c r="G262" s="234"/>
      <c r="H262" s="78" t="str">
        <f t="shared" si="26"/>
        <v>402.0005</v>
      </c>
      <c r="I262" s="128"/>
      <c r="J262" s="128">
        <f>IF(A262="","",'CONSTRUCTION COST ESTIMATE'!BA262)</f>
        <v>0</v>
      </c>
      <c r="K262" s="128" t="str">
        <f t="shared" si="29"/>
        <v>Default</v>
      </c>
      <c r="L262" s="128" t="str">
        <f>IF(A262="","",'CONSTRUCTION COST ESTIMATE'!BB262)</f>
        <v>SY</v>
      </c>
      <c r="M262" s="128" t="str">
        <f t="shared" si="27"/>
        <v>Base Bid</v>
      </c>
      <c r="N262" s="124">
        <f>IF(A262="","",'CONSTRUCTION COST ESTIMATE'!BC262)</f>
        <v>0</v>
      </c>
      <c r="O262" s="124" t="str">
        <f t="shared" si="30"/>
        <v>N</v>
      </c>
      <c r="S262" s="124"/>
    </row>
    <row r="263" spans="1:26" hidden="1">
      <c r="A263" s="379">
        <f>IF('CONSTRUCTION COST ESTIMATE'!B263="","",'CONSTRUCTION COST ESTIMATE'!B263)</f>
        <v>402.00099999999998</v>
      </c>
      <c r="B263" s="128"/>
      <c r="C263" s="128" t="str">
        <f t="shared" si="25"/>
        <v>Item</v>
      </c>
      <c r="D263" s="128">
        <f t="shared" si="28"/>
        <v>1</v>
      </c>
      <c r="E263" s="128" t="str">
        <f>IF(A263="",'CONSTRUCTION COST ESTIMATE'!A263,"")</f>
        <v/>
      </c>
      <c r="F263" s="234" t="str">
        <f>IF(A263="","",'CONSTRUCTION COST ESTIMATE'!C263)</f>
        <v>3 INCH PLANTMIX BITUMINOUS SURFACE</v>
      </c>
      <c r="G263" s="234"/>
      <c r="H263" s="78" t="str">
        <f t="shared" si="26"/>
        <v>402.0010</v>
      </c>
      <c r="I263" s="128"/>
      <c r="J263" s="128">
        <f>IF(A263="","",'CONSTRUCTION COST ESTIMATE'!BA263)</f>
        <v>0</v>
      </c>
      <c r="K263" s="128" t="str">
        <f t="shared" si="29"/>
        <v>Default</v>
      </c>
      <c r="L263" s="128" t="str">
        <f>IF(A263="","",'CONSTRUCTION COST ESTIMATE'!BB263)</f>
        <v>SY</v>
      </c>
      <c r="M263" s="128" t="str">
        <f t="shared" si="27"/>
        <v>Base Bid</v>
      </c>
      <c r="N263" s="124">
        <f>IF(A263="","",'CONSTRUCTION COST ESTIMATE'!BC263)</f>
        <v>0</v>
      </c>
      <c r="O263" s="124" t="str">
        <f t="shared" si="30"/>
        <v>N</v>
      </c>
      <c r="S263" s="124"/>
    </row>
    <row r="264" spans="1:26" hidden="1">
      <c r="A264" s="379">
        <f>IF('CONSTRUCTION COST ESTIMATE'!B264="","",'CONSTRUCTION COST ESTIMATE'!B264)</f>
        <v>402.00200000000001</v>
      </c>
      <c r="B264" s="128"/>
      <c r="C264" s="128" t="str">
        <f t="shared" si="25"/>
        <v>Item</v>
      </c>
      <c r="D264" s="128">
        <f t="shared" si="28"/>
        <v>1</v>
      </c>
      <c r="E264" s="128" t="str">
        <f>IF(A264="",'CONSTRUCTION COST ESTIMATE'!A264,"")</f>
        <v/>
      </c>
      <c r="F264" s="234" t="str">
        <f>IF(A264="","",'CONSTRUCTION COST ESTIMATE'!C264)</f>
        <v>4 INCH PLANTMIX BITUMINOUS SURFACE</v>
      </c>
      <c r="G264" s="234"/>
      <c r="H264" s="78" t="str">
        <f t="shared" si="26"/>
        <v>402.0020</v>
      </c>
      <c r="I264" s="128"/>
      <c r="J264" s="128">
        <f>IF(A264="","",'CONSTRUCTION COST ESTIMATE'!BA264)</f>
        <v>0</v>
      </c>
      <c r="K264" s="128" t="str">
        <f t="shared" si="29"/>
        <v>Default</v>
      </c>
      <c r="L264" s="128" t="str">
        <f>IF(A264="","",'CONSTRUCTION COST ESTIMATE'!BB264)</f>
        <v>SY</v>
      </c>
      <c r="M264" s="128" t="str">
        <f t="shared" si="27"/>
        <v>Base Bid</v>
      </c>
      <c r="N264" s="124">
        <f>IF(A264="","",'CONSTRUCTION COST ESTIMATE'!BC264)</f>
        <v>0</v>
      </c>
      <c r="O264" s="124" t="str">
        <f t="shared" si="30"/>
        <v>N</v>
      </c>
      <c r="S264" s="124"/>
    </row>
    <row r="265" spans="1:26" hidden="1">
      <c r="A265" s="379">
        <f>IF('CONSTRUCTION COST ESTIMATE'!B265="","",'CONSTRUCTION COST ESTIMATE'!B265)</f>
        <v>402.00299999999999</v>
      </c>
      <c r="B265" s="128"/>
      <c r="C265" s="128" t="str">
        <f t="shared" si="25"/>
        <v>Item</v>
      </c>
      <c r="D265" s="128">
        <f t="shared" si="28"/>
        <v>1</v>
      </c>
      <c r="E265" s="128" t="str">
        <f>IF(A265="",'CONSTRUCTION COST ESTIMATE'!A265,"")</f>
        <v/>
      </c>
      <c r="F265" s="234" t="str">
        <f>IF(A265="","",'CONSTRUCTION COST ESTIMATE'!C265)</f>
        <v>5 INCH PLANTMIX BITUMINOUS SURFACE</v>
      </c>
      <c r="G265" s="234"/>
      <c r="H265" s="78" t="str">
        <f t="shared" si="26"/>
        <v>402.0030</v>
      </c>
      <c r="I265" s="128"/>
      <c r="J265" s="128">
        <f>IF(A265="","",'CONSTRUCTION COST ESTIMATE'!BA265)</f>
        <v>0</v>
      </c>
      <c r="K265" s="128" t="str">
        <f t="shared" si="29"/>
        <v>Default</v>
      </c>
      <c r="L265" s="128" t="str">
        <f>IF(A265="","",'CONSTRUCTION COST ESTIMATE'!BB265)</f>
        <v>SY</v>
      </c>
      <c r="M265" s="128" t="str">
        <f t="shared" si="27"/>
        <v>Base Bid</v>
      </c>
      <c r="N265" s="124">
        <f>IF(A265="","",'CONSTRUCTION COST ESTIMATE'!BC265)</f>
        <v>0</v>
      </c>
      <c r="O265" s="124" t="str">
        <f t="shared" si="30"/>
        <v>N</v>
      </c>
      <c r="S265" s="124"/>
    </row>
    <row r="266" spans="1:26" hidden="1">
      <c r="A266" s="379">
        <f>IF('CONSTRUCTION COST ESTIMATE'!B266="","",'CONSTRUCTION COST ESTIMATE'!B266)</f>
        <v>402.00400000000002</v>
      </c>
      <c r="B266" s="128"/>
      <c r="C266" s="128" t="str">
        <f t="shared" si="25"/>
        <v>Item</v>
      </c>
      <c r="D266" s="128">
        <f t="shared" si="28"/>
        <v>1</v>
      </c>
      <c r="E266" s="128" t="str">
        <f>IF(A266="",'CONSTRUCTION COST ESTIMATE'!A266,"")</f>
        <v/>
      </c>
      <c r="F266" s="234" t="str">
        <f>IF(A266="","",'CONSTRUCTION COST ESTIMATE'!C266)</f>
        <v>6 INCH PLANTMIX BITUMINOUS SURFACE</v>
      </c>
      <c r="G266" s="234"/>
      <c r="H266" s="78" t="str">
        <f t="shared" si="26"/>
        <v>402.0040</v>
      </c>
      <c r="I266" s="128"/>
      <c r="J266" s="128">
        <f>IF(A266="","",'CONSTRUCTION COST ESTIMATE'!BA266)</f>
        <v>0</v>
      </c>
      <c r="K266" s="128" t="str">
        <f t="shared" si="29"/>
        <v>Default</v>
      </c>
      <c r="L266" s="128" t="str">
        <f>IF(A266="","",'CONSTRUCTION COST ESTIMATE'!BB266)</f>
        <v>SY</v>
      </c>
      <c r="M266" s="128" t="str">
        <f t="shared" si="27"/>
        <v>Base Bid</v>
      </c>
      <c r="N266" s="124">
        <f>IF(A266="","",'CONSTRUCTION COST ESTIMATE'!BC266)</f>
        <v>0</v>
      </c>
      <c r="O266" s="124" t="str">
        <f t="shared" si="30"/>
        <v>N</v>
      </c>
      <c r="S266" s="124"/>
    </row>
    <row r="267" spans="1:26" hidden="1">
      <c r="A267" s="379">
        <f>IF('CONSTRUCTION COST ESTIMATE'!B267="","",'CONSTRUCTION COST ESTIMATE'!B267)</f>
        <v>402.005</v>
      </c>
      <c r="B267" s="128"/>
      <c r="C267" s="128" t="str">
        <f t="shared" si="25"/>
        <v>Item</v>
      </c>
      <c r="D267" s="128">
        <f t="shared" si="28"/>
        <v>1</v>
      </c>
      <c r="E267" s="128" t="str">
        <f>IF(A267="",'CONSTRUCTION COST ESTIMATE'!A267,"")</f>
        <v/>
      </c>
      <c r="F267" s="234" t="str">
        <f>IF(A267="","",'CONSTRUCTION COST ESTIMATE'!C267)</f>
        <v>7 INCH PLANTMIX BITUMINOUS SURFACE</v>
      </c>
      <c r="G267" s="234"/>
      <c r="H267" s="78" t="str">
        <f t="shared" si="26"/>
        <v>402.0050</v>
      </c>
      <c r="I267" s="128"/>
      <c r="J267" s="128">
        <f>IF(A267="","",'CONSTRUCTION COST ESTIMATE'!BA267)</f>
        <v>0</v>
      </c>
      <c r="K267" s="128" t="str">
        <f t="shared" si="29"/>
        <v>Default</v>
      </c>
      <c r="L267" s="128" t="str">
        <f>IF(A267="","",'CONSTRUCTION COST ESTIMATE'!BB267)</f>
        <v>SY</v>
      </c>
      <c r="M267" s="128" t="str">
        <f t="shared" si="27"/>
        <v>Base Bid</v>
      </c>
      <c r="N267" s="124">
        <f>IF(A267="","",'CONSTRUCTION COST ESTIMATE'!BC267)</f>
        <v>0</v>
      </c>
      <c r="O267" s="124" t="str">
        <f t="shared" si="30"/>
        <v>N</v>
      </c>
      <c r="S267" s="124"/>
    </row>
    <row r="268" spans="1:26" hidden="1">
      <c r="A268" s="379">
        <f>IF('CONSTRUCTION COST ESTIMATE'!B268="","",'CONSTRUCTION COST ESTIMATE'!B268)</f>
        <v>402.00599999999997</v>
      </c>
      <c r="B268" s="128"/>
      <c r="C268" s="128" t="str">
        <f t="shared" ref="C268:C331" si="43">IF(A268="","Container","Item")</f>
        <v>Item</v>
      </c>
      <c r="D268" s="128">
        <f t="shared" si="28"/>
        <v>1</v>
      </c>
      <c r="E268" s="128" t="str">
        <f>IF(A268="",'CONSTRUCTION COST ESTIMATE'!A268,"")</f>
        <v/>
      </c>
      <c r="F268" s="234" t="str">
        <f>IF(A268="","",'CONSTRUCTION COST ESTIMATE'!C268)</f>
        <v>8.5 INCH PLANTMIX BITUMINOUS SURFACE</v>
      </c>
      <c r="G268" s="234"/>
      <c r="H268" s="78" t="str">
        <f t="shared" ref="H268:H331" si="44">TEXT(A268,"#.0000")</f>
        <v>402.0060</v>
      </c>
      <c r="I268" s="128"/>
      <c r="J268" s="128">
        <f>IF(A268="","",'CONSTRUCTION COST ESTIMATE'!BA268)</f>
        <v>0</v>
      </c>
      <c r="K268" s="128" t="str">
        <f t="shared" si="29"/>
        <v>Default</v>
      </c>
      <c r="L268" s="128" t="str">
        <f>IF(A268="","",'CONSTRUCTION COST ESTIMATE'!BB268)</f>
        <v>SY</v>
      </c>
      <c r="M268" s="128" t="str">
        <f t="shared" ref="M268:M331" si="45">IF(A268="","","Base Bid")</f>
        <v>Base Bid</v>
      </c>
      <c r="N268" s="124">
        <f>IF(A268="","",'CONSTRUCTION COST ESTIMATE'!BC268)</f>
        <v>0</v>
      </c>
      <c r="O268" s="124" t="str">
        <f t="shared" si="30"/>
        <v>N</v>
      </c>
      <c r="S268" s="124"/>
    </row>
    <row r="269" spans="1:26" hidden="1">
      <c r="A269" s="379">
        <f>IF('CONSTRUCTION COST ESTIMATE'!B269="","",'CONSTRUCTION COST ESTIMATE'!B269)</f>
        <v>402.00700000000001</v>
      </c>
      <c r="B269" s="128"/>
      <c r="C269" s="128" t="str">
        <f t="shared" si="43"/>
        <v>Item</v>
      </c>
      <c r="D269" s="128">
        <f t="shared" ref="D269:D332" si="46">IF(C269="Container",0,1)</f>
        <v>1</v>
      </c>
      <c r="E269" s="128" t="str">
        <f>IF(A269="",'CONSTRUCTION COST ESTIMATE'!A269,"")</f>
        <v/>
      </c>
      <c r="F269" s="234" t="str">
        <f>IF(A269="","",'CONSTRUCTION COST ESTIMATE'!C269)</f>
        <v>11 INCH PLANTMIX BITUMINOUS SURFACE</v>
      </c>
      <c r="G269" s="234"/>
      <c r="H269" s="78" t="str">
        <f t="shared" si="44"/>
        <v>402.0070</v>
      </c>
      <c r="I269" s="128"/>
      <c r="J269" s="128">
        <f>IF(A269="","",'CONSTRUCTION COST ESTIMATE'!BA269)</f>
        <v>0</v>
      </c>
      <c r="K269" s="128" t="str">
        <f t="shared" ref="K269:K332" si="47">IF(J269="","","Default")</f>
        <v>Default</v>
      </c>
      <c r="L269" s="128" t="str">
        <f>IF(A269="","",'CONSTRUCTION COST ESTIMATE'!BB269)</f>
        <v>SY</v>
      </c>
      <c r="M269" s="128" t="str">
        <f t="shared" si="45"/>
        <v>Base Bid</v>
      </c>
      <c r="N269" s="124">
        <f>IF(A269="","",'CONSTRUCTION COST ESTIMATE'!BC269)</f>
        <v>0</v>
      </c>
      <c r="O269" s="124" t="str">
        <f t="shared" si="30"/>
        <v>N</v>
      </c>
      <c r="S269" s="124"/>
    </row>
    <row r="270" spans="1:26" hidden="1">
      <c r="A270" s="379">
        <f>IF('CONSTRUCTION COST ESTIMATE'!B270="","",'CONSTRUCTION COST ESTIMATE'!B270)</f>
        <v>402.00799999999998</v>
      </c>
      <c r="B270" s="128"/>
      <c r="C270" s="128" t="str">
        <f t="shared" si="43"/>
        <v>Item</v>
      </c>
      <c r="D270" s="128">
        <f t="shared" si="46"/>
        <v>1</v>
      </c>
      <c r="E270" s="128" t="str">
        <f>IF(A270="",'CONSTRUCTION COST ESTIMATE'!A270,"")</f>
        <v/>
      </c>
      <c r="F270" s="234" t="str">
        <f>IF(A270="","",'CONSTRUCTION COST ESTIMATE'!C270)</f>
        <v>2 INCH HOT MIX PATCH</v>
      </c>
      <c r="G270" s="234"/>
      <c r="H270" s="78" t="str">
        <f t="shared" si="44"/>
        <v>402.0080</v>
      </c>
      <c r="I270" s="128"/>
      <c r="J270" s="128">
        <f>IF(A270="","",'CONSTRUCTION COST ESTIMATE'!BA270)</f>
        <v>0</v>
      </c>
      <c r="K270" s="128" t="str">
        <f t="shared" si="47"/>
        <v>Default</v>
      </c>
      <c r="L270" s="128" t="str">
        <f>IF(A270="","",'CONSTRUCTION COST ESTIMATE'!BB270)</f>
        <v>SY</v>
      </c>
      <c r="M270" s="128" t="str">
        <f t="shared" si="45"/>
        <v>Base Bid</v>
      </c>
      <c r="N270" s="124">
        <f>IF(A270="","",'CONSTRUCTION COST ESTIMATE'!BC270)</f>
        <v>0</v>
      </c>
      <c r="O270" s="124" t="str">
        <f t="shared" ref="O270:O332" si="48">IF(N270=0,"N","Y")</f>
        <v>N</v>
      </c>
      <c r="S270" s="124"/>
    </row>
    <row r="271" spans="1:26" hidden="1">
      <c r="A271" s="379">
        <f>IF('CONSTRUCTION COST ESTIMATE'!B271="","",'CONSTRUCTION COST ESTIMATE'!B271)</f>
        <v>402.00900000000001</v>
      </c>
      <c r="B271" s="128"/>
      <c r="C271" s="128" t="str">
        <f t="shared" si="43"/>
        <v>Item</v>
      </c>
      <c r="D271" s="128">
        <f t="shared" si="46"/>
        <v>1</v>
      </c>
      <c r="E271" s="128" t="str">
        <f>IF(A271="",'CONSTRUCTION COST ESTIMATE'!A271,"")</f>
        <v/>
      </c>
      <c r="F271" s="234" t="str">
        <f>IF(A271="","",'CONSTRUCTION COST ESTIMATE'!C271)</f>
        <v>ASPHALT PATCH</v>
      </c>
      <c r="G271" s="234"/>
      <c r="H271" s="78" t="str">
        <f t="shared" si="44"/>
        <v>402.0090</v>
      </c>
      <c r="I271" s="128"/>
      <c r="J271" s="128">
        <f>IF(A271="","",'CONSTRUCTION COST ESTIMATE'!BA271)</f>
        <v>0</v>
      </c>
      <c r="K271" s="128" t="str">
        <f t="shared" si="47"/>
        <v>Default</v>
      </c>
      <c r="L271" s="128" t="str">
        <f>IF(A271="","",'CONSTRUCTION COST ESTIMATE'!BB271)</f>
        <v>SY</v>
      </c>
      <c r="M271" s="128" t="str">
        <f t="shared" si="45"/>
        <v>Base Bid</v>
      </c>
      <c r="N271" s="124">
        <f>IF(A271="","",'CONSTRUCTION COST ESTIMATE'!BC271)</f>
        <v>0</v>
      </c>
      <c r="O271" s="124" t="str">
        <f t="shared" si="48"/>
        <v>N</v>
      </c>
      <c r="S271" s="124"/>
    </row>
    <row r="272" spans="1:26" hidden="1">
      <c r="A272" s="379">
        <f>IF('CONSTRUCTION COST ESTIMATE'!B272="","",'CONSTRUCTION COST ESTIMATE'!B272)</f>
        <v>402.01</v>
      </c>
      <c r="B272" s="128"/>
      <c r="C272" s="128" t="str">
        <f t="shared" si="43"/>
        <v>Item</v>
      </c>
      <c r="D272" s="128">
        <f t="shared" si="46"/>
        <v>1</v>
      </c>
      <c r="E272" s="128" t="str">
        <f>IF(A272="",'CONSTRUCTION COST ESTIMATE'!A272,"")</f>
        <v/>
      </c>
      <c r="F272" s="234" t="str">
        <f>IF(A272="","",'CONSTRUCTION COST ESTIMATE'!C272)</f>
        <v>ASPHALT PATH</v>
      </c>
      <c r="G272" s="234"/>
      <c r="H272" s="78" t="str">
        <f t="shared" si="44"/>
        <v>402.0100</v>
      </c>
      <c r="I272" s="128"/>
      <c r="J272" s="128">
        <f>IF(A272="","",'CONSTRUCTION COST ESTIMATE'!BA272)</f>
        <v>0</v>
      </c>
      <c r="K272" s="128" t="str">
        <f t="shared" si="47"/>
        <v>Default</v>
      </c>
      <c r="L272" s="128" t="str">
        <f>IF(A272="","",'CONSTRUCTION COST ESTIMATE'!BB272)</f>
        <v>SY</v>
      </c>
      <c r="M272" s="128" t="str">
        <f t="shared" si="45"/>
        <v>Base Bid</v>
      </c>
      <c r="N272" s="124">
        <f>IF(A272="","",'CONSTRUCTION COST ESTIMATE'!BC272)</f>
        <v>0</v>
      </c>
      <c r="O272" s="124" t="str">
        <f t="shared" si="48"/>
        <v>N</v>
      </c>
      <c r="S272" s="124"/>
    </row>
    <row r="273" spans="1:19" hidden="1">
      <c r="A273" s="379">
        <f>IF('CONSTRUCTION COST ESTIMATE'!B273="","",'CONSTRUCTION COST ESTIMATE'!B273)</f>
        <v>403.00049999999999</v>
      </c>
      <c r="B273" s="128"/>
      <c r="C273" s="128" t="str">
        <f t="shared" si="43"/>
        <v>Item</v>
      </c>
      <c r="D273" s="128">
        <f t="shared" si="46"/>
        <v>1</v>
      </c>
      <c r="E273" s="128" t="str">
        <f>IF(A273="",'CONSTRUCTION COST ESTIMATE'!A273,"")</f>
        <v/>
      </c>
      <c r="F273" s="234" t="str">
        <f>IF(A273="","",'CONSTRUCTION COST ESTIMATE'!C273)</f>
        <v>0.5 INCH PLANTMIX BITUMINOUS OPEN GRADE SURFACE (WET)</v>
      </c>
      <c r="G273" s="234"/>
      <c r="H273" s="78" t="str">
        <f t="shared" si="44"/>
        <v>403.0005</v>
      </c>
      <c r="I273" s="128"/>
      <c r="J273" s="128">
        <f>IF(A273="","",'CONSTRUCTION COST ESTIMATE'!BA273)</f>
        <v>0</v>
      </c>
      <c r="K273" s="128" t="str">
        <f t="shared" si="47"/>
        <v>Default</v>
      </c>
      <c r="L273" s="128" t="str">
        <f>IF(A273="","",'CONSTRUCTION COST ESTIMATE'!BB273)</f>
        <v>TON</v>
      </c>
      <c r="M273" s="128" t="str">
        <f t="shared" si="45"/>
        <v>Base Bid</v>
      </c>
      <c r="N273" s="124">
        <f>IF(A273="","",'CONSTRUCTION COST ESTIMATE'!BC273)</f>
        <v>0</v>
      </c>
      <c r="O273" s="124" t="str">
        <f t="shared" si="48"/>
        <v>N</v>
      </c>
      <c r="S273" s="124"/>
    </row>
    <row r="274" spans="1:19" hidden="1">
      <c r="A274" s="379">
        <f>IF('CONSTRUCTION COST ESTIMATE'!B274="","",'CONSTRUCTION COST ESTIMATE'!B274)</f>
        <v>403.00099999999998</v>
      </c>
      <c r="B274" s="128"/>
      <c r="C274" s="128" t="str">
        <f t="shared" si="43"/>
        <v>Item</v>
      </c>
      <c r="D274" s="128">
        <f t="shared" si="46"/>
        <v>1</v>
      </c>
      <c r="E274" s="128" t="str">
        <f>IF(A274="",'CONSTRUCTION COST ESTIMATE'!A274,"")</f>
        <v/>
      </c>
      <c r="F274" s="234" t="str">
        <f>IF(A274="","",'CONSTRUCTION COST ESTIMATE'!C274)</f>
        <v>0.5 INCH PLANTMIX BITUMINOUS OPEN GRADE SURFACE (WET)</v>
      </c>
      <c r="G274" s="234"/>
      <c r="H274" s="78" t="str">
        <f t="shared" si="44"/>
        <v>403.0010</v>
      </c>
      <c r="I274" s="128"/>
      <c r="J274" s="128">
        <f>IF(A274="","",'CONSTRUCTION COST ESTIMATE'!BA274)</f>
        <v>0</v>
      </c>
      <c r="K274" s="128" t="str">
        <f t="shared" si="47"/>
        <v>Default</v>
      </c>
      <c r="L274" s="128" t="str">
        <f>IF(A274="","",'CONSTRUCTION COST ESTIMATE'!BB274)</f>
        <v>SY</v>
      </c>
      <c r="M274" s="128" t="str">
        <f t="shared" si="45"/>
        <v>Base Bid</v>
      </c>
      <c r="N274" s="124">
        <f>IF(A274="","",'CONSTRUCTION COST ESTIMATE'!BC274)</f>
        <v>0</v>
      </c>
      <c r="O274" s="124" t="str">
        <f t="shared" si="48"/>
        <v>N</v>
      </c>
      <c r="S274" s="124"/>
    </row>
    <row r="275" spans="1:19" hidden="1">
      <c r="A275" s="379">
        <f>IF('CONSTRUCTION COST ESTIMATE'!B275="","",'CONSTRUCTION COST ESTIMATE'!B275)</f>
        <v>403.00200000000001</v>
      </c>
      <c r="B275" s="128"/>
      <c r="C275" s="128" t="str">
        <f t="shared" si="43"/>
        <v>Item</v>
      </c>
      <c r="D275" s="128">
        <f t="shared" si="46"/>
        <v>1</v>
      </c>
      <c r="E275" s="128" t="str">
        <f>IF(A275="",'CONSTRUCTION COST ESTIMATE'!A275,"")</f>
        <v/>
      </c>
      <c r="F275" s="234" t="str">
        <f>IF(A275="","",'CONSTRUCTION COST ESTIMATE'!C275)</f>
        <v>0.75 INCH PLANTMIX BITUMINOUS OPEN GRADE SURFACE</v>
      </c>
      <c r="G275" s="234"/>
      <c r="H275" s="78" t="str">
        <f t="shared" si="44"/>
        <v>403.0020</v>
      </c>
      <c r="I275" s="128"/>
      <c r="J275" s="128">
        <f>IF(A275="","",'CONSTRUCTION COST ESTIMATE'!BA275)</f>
        <v>0</v>
      </c>
      <c r="K275" s="128" t="str">
        <f t="shared" si="47"/>
        <v>Default</v>
      </c>
      <c r="L275" s="128" t="str">
        <f>IF(A275="","",'CONSTRUCTION COST ESTIMATE'!BB275)</f>
        <v>TON</v>
      </c>
      <c r="M275" s="128" t="str">
        <f t="shared" si="45"/>
        <v>Base Bid</v>
      </c>
      <c r="N275" s="124">
        <f>IF(A275="","",'CONSTRUCTION COST ESTIMATE'!BC275)</f>
        <v>0</v>
      </c>
      <c r="O275" s="124" t="str">
        <f t="shared" si="48"/>
        <v>N</v>
      </c>
      <c r="S275" s="124"/>
    </row>
    <row r="276" spans="1:19" hidden="1">
      <c r="A276" s="379">
        <f>IF('CONSTRUCTION COST ESTIMATE'!B276="","",'CONSTRUCTION COST ESTIMATE'!B276)</f>
        <v>403.00299999999999</v>
      </c>
      <c r="B276" s="128"/>
      <c r="C276" s="128" t="str">
        <f t="shared" si="43"/>
        <v>Item</v>
      </c>
      <c r="D276" s="128">
        <f t="shared" si="46"/>
        <v>1</v>
      </c>
      <c r="E276" s="128" t="str">
        <f>IF(A276="",'CONSTRUCTION COST ESTIMATE'!A276,"")</f>
        <v/>
      </c>
      <c r="F276" s="234" t="str">
        <f>IF(A276="","",'CONSTRUCTION COST ESTIMATE'!C276)</f>
        <v>0.75 INCH PLANTMIX BITUMINOUS OPEN GRADE SURFACE</v>
      </c>
      <c r="G276" s="234"/>
      <c r="H276" s="78" t="str">
        <f t="shared" si="44"/>
        <v>403.0030</v>
      </c>
      <c r="I276" s="128"/>
      <c r="J276" s="128">
        <f>IF(A276="","",'CONSTRUCTION COST ESTIMATE'!BA276)</f>
        <v>0</v>
      </c>
      <c r="K276" s="128" t="str">
        <f t="shared" si="47"/>
        <v>Default</v>
      </c>
      <c r="L276" s="128" t="str">
        <f>IF(A276="","",'CONSTRUCTION COST ESTIMATE'!BB276)</f>
        <v>SY</v>
      </c>
      <c r="M276" s="128" t="str">
        <f t="shared" si="45"/>
        <v>Base Bid</v>
      </c>
      <c r="N276" s="124">
        <f>IF(A276="","",'CONSTRUCTION COST ESTIMATE'!BC276)</f>
        <v>0</v>
      </c>
      <c r="O276" s="124" t="str">
        <f t="shared" si="48"/>
        <v>N</v>
      </c>
      <c r="S276" s="124"/>
    </row>
    <row r="277" spans="1:19" hidden="1">
      <c r="A277" s="379">
        <f>IF('CONSTRUCTION COST ESTIMATE'!B277="","",'CONSTRUCTION COST ESTIMATE'!B277)</f>
        <v>403.00400000000002</v>
      </c>
      <c r="B277" s="128"/>
      <c r="C277" s="128" t="str">
        <f t="shared" si="43"/>
        <v>Item</v>
      </c>
      <c r="D277" s="128">
        <f t="shared" si="46"/>
        <v>1</v>
      </c>
      <c r="E277" s="128" t="str">
        <f>IF(A277="",'CONSTRUCTION COST ESTIMATE'!A277,"")</f>
        <v/>
      </c>
      <c r="F277" s="234" t="str">
        <f>IF(A277="","",'CONSTRUCTION COST ESTIMATE'!C277)</f>
        <v>1 INCH PLANTMIX BITUMINOUS OPEN GRADE SURFACE</v>
      </c>
      <c r="G277" s="234"/>
      <c r="H277" s="78" t="str">
        <f t="shared" si="44"/>
        <v>403.0040</v>
      </c>
      <c r="I277" s="128"/>
      <c r="J277" s="128">
        <f>IF(A277="","",'CONSTRUCTION COST ESTIMATE'!BA277)</f>
        <v>0</v>
      </c>
      <c r="K277" s="128" t="str">
        <f t="shared" si="47"/>
        <v>Default</v>
      </c>
      <c r="L277" s="128" t="str">
        <f>IF(A277="","",'CONSTRUCTION COST ESTIMATE'!BB277)</f>
        <v>TON</v>
      </c>
      <c r="M277" s="128" t="str">
        <f t="shared" si="45"/>
        <v>Base Bid</v>
      </c>
      <c r="N277" s="124">
        <f>IF(A277="","",'CONSTRUCTION COST ESTIMATE'!BC277)</f>
        <v>0</v>
      </c>
      <c r="O277" s="124" t="str">
        <f t="shared" si="48"/>
        <v>N</v>
      </c>
      <c r="S277" s="124"/>
    </row>
    <row r="278" spans="1:19" hidden="1">
      <c r="A278" s="379">
        <f>IF('CONSTRUCTION COST ESTIMATE'!B278="","",'CONSTRUCTION COST ESTIMATE'!B278)</f>
        <v>403.005</v>
      </c>
      <c r="B278" s="128"/>
      <c r="C278" s="128" t="str">
        <f t="shared" si="43"/>
        <v>Item</v>
      </c>
      <c r="D278" s="128">
        <f t="shared" si="46"/>
        <v>1</v>
      </c>
      <c r="E278" s="128" t="str">
        <f>IF(A278="",'CONSTRUCTION COST ESTIMATE'!A278,"")</f>
        <v/>
      </c>
      <c r="F278" s="234" t="str">
        <f>IF(A278="","",'CONSTRUCTION COST ESTIMATE'!C278)</f>
        <v>1 INCH PLANTMIX BITUMINOUS OPEN GRADE SURFACE</v>
      </c>
      <c r="G278" s="234"/>
      <c r="H278" s="78" t="str">
        <f t="shared" si="44"/>
        <v>403.0050</v>
      </c>
      <c r="I278" s="128"/>
      <c r="J278" s="128">
        <f>IF(A278="","",'CONSTRUCTION COST ESTIMATE'!BA278)</f>
        <v>0</v>
      </c>
      <c r="K278" s="128" t="str">
        <f t="shared" si="47"/>
        <v>Default</v>
      </c>
      <c r="L278" s="128" t="str">
        <f>IF(A278="","",'CONSTRUCTION COST ESTIMATE'!BB278)</f>
        <v>SY</v>
      </c>
      <c r="M278" s="128" t="str">
        <f t="shared" si="45"/>
        <v>Base Bid</v>
      </c>
      <c r="N278" s="124">
        <f>IF(A278="","",'CONSTRUCTION COST ESTIMATE'!BC278)</f>
        <v>0</v>
      </c>
      <c r="O278" s="124" t="str">
        <f t="shared" si="48"/>
        <v>N</v>
      </c>
      <c r="S278" s="124"/>
    </row>
    <row r="279" spans="1:19" hidden="1">
      <c r="A279" s="379">
        <f>IF('CONSTRUCTION COST ESTIMATE'!B279="","",'CONSTRUCTION COST ESTIMATE'!B279)</f>
        <v>404.00049999999999</v>
      </c>
      <c r="B279" s="128"/>
      <c r="C279" s="128" t="str">
        <f t="shared" si="43"/>
        <v>Item</v>
      </c>
      <c r="D279" s="128">
        <f t="shared" si="46"/>
        <v>1</v>
      </c>
      <c r="E279" s="128" t="str">
        <f>IF(A279="",'CONSTRUCTION COST ESTIMATE'!A279,"")</f>
        <v/>
      </c>
      <c r="F279" s="234" t="str">
        <f>IF(A279="","",'CONSTRUCTION COST ESTIMATE'!C279)</f>
        <v>PLANTMIX RECYCLED BITUMINOUS PAVEMENT</v>
      </c>
      <c r="G279" s="234"/>
      <c r="H279" s="78" t="str">
        <f t="shared" si="44"/>
        <v>404.0005</v>
      </c>
      <c r="I279" s="128"/>
      <c r="J279" s="128">
        <f>IF(A279="","",'CONSTRUCTION COST ESTIMATE'!BA279)</f>
        <v>0</v>
      </c>
      <c r="K279" s="128" t="str">
        <f t="shared" si="47"/>
        <v>Default</v>
      </c>
      <c r="L279" s="128" t="str">
        <f>IF(A279="","",'CONSTRUCTION COST ESTIMATE'!BB279)</f>
        <v>SY</v>
      </c>
      <c r="M279" s="128" t="str">
        <f t="shared" si="45"/>
        <v>Base Bid</v>
      </c>
      <c r="N279" s="124">
        <f>IF(A279="","",'CONSTRUCTION COST ESTIMATE'!BC279)</f>
        <v>0</v>
      </c>
      <c r="O279" s="124" t="str">
        <f t="shared" si="48"/>
        <v>N</v>
      </c>
      <c r="S279" s="124"/>
    </row>
    <row r="280" spans="1:19" hidden="1">
      <c r="A280" s="379">
        <f>IF('CONSTRUCTION COST ESTIMATE'!B280="","",'CONSTRUCTION COST ESTIMATE'!B280)</f>
        <v>404.00099999999998</v>
      </c>
      <c r="B280" s="128"/>
      <c r="C280" s="128" t="str">
        <f t="shared" si="43"/>
        <v>Item</v>
      </c>
      <c r="D280" s="128">
        <f t="shared" si="46"/>
        <v>1</v>
      </c>
      <c r="E280" s="128" t="str">
        <f>IF(A280="",'CONSTRUCTION COST ESTIMATE'!A280,"")</f>
        <v/>
      </c>
      <c r="F280" s="234" t="str">
        <f>IF(A280="","",'CONSTRUCTION COST ESTIMATE'!C280)</f>
        <v>PLANTMIX RECYCLED BITUMINOUS PAVEMENT</v>
      </c>
      <c r="G280" s="234"/>
      <c r="H280" s="78" t="str">
        <f t="shared" si="44"/>
        <v>404.0010</v>
      </c>
      <c r="I280" s="128"/>
      <c r="J280" s="128">
        <f>IF(A280="","",'CONSTRUCTION COST ESTIMATE'!BA280)</f>
        <v>0</v>
      </c>
      <c r="K280" s="128" t="str">
        <f t="shared" si="47"/>
        <v>Default</v>
      </c>
      <c r="L280" s="128" t="str">
        <f>IF(A280="","",'CONSTRUCTION COST ESTIMATE'!BB280)</f>
        <v>TON</v>
      </c>
      <c r="M280" s="128" t="str">
        <f t="shared" si="45"/>
        <v>Base Bid</v>
      </c>
      <c r="N280" s="124">
        <f>IF(A280="","",'CONSTRUCTION COST ESTIMATE'!BC280)</f>
        <v>0</v>
      </c>
      <c r="O280" s="124" t="str">
        <f t="shared" si="48"/>
        <v>N</v>
      </c>
      <c r="S280" s="124"/>
    </row>
    <row r="281" spans="1:19" hidden="1">
      <c r="A281" s="379">
        <f>IF('CONSTRUCTION COST ESTIMATE'!B281="","",'CONSTRUCTION COST ESTIMATE'!B281)</f>
        <v>406.00049999999999</v>
      </c>
      <c r="B281" s="128"/>
      <c r="C281" s="128" t="str">
        <f t="shared" si="43"/>
        <v>Item</v>
      </c>
      <c r="D281" s="128">
        <f t="shared" si="46"/>
        <v>1</v>
      </c>
      <c r="E281" s="128" t="str">
        <f>IF(A281="",'CONSTRUCTION COST ESTIMATE'!A281,"")</f>
        <v/>
      </c>
      <c r="F281" s="234" t="str">
        <f>IF(A281="","",'CONSTRUCTION COST ESTIMATE'!C281)</f>
        <v>CUTBACK ASPHALT</v>
      </c>
      <c r="G281" s="234"/>
      <c r="H281" s="78" t="str">
        <f t="shared" si="44"/>
        <v>406.0005</v>
      </c>
      <c r="I281" s="128"/>
      <c r="J281" s="128">
        <f>IF(A281="","",'CONSTRUCTION COST ESTIMATE'!BA281)</f>
        <v>0</v>
      </c>
      <c r="K281" s="128" t="str">
        <f t="shared" si="47"/>
        <v>Default</v>
      </c>
      <c r="L281" s="128" t="str">
        <f>IF(A281="","",'CONSTRUCTION COST ESTIMATE'!BB281)</f>
        <v>TON</v>
      </c>
      <c r="M281" s="128" t="str">
        <f t="shared" si="45"/>
        <v>Base Bid</v>
      </c>
      <c r="N281" s="124">
        <f>IF(A281="","",'CONSTRUCTION COST ESTIMATE'!BC281)</f>
        <v>0</v>
      </c>
      <c r="O281" s="124" t="str">
        <f t="shared" si="48"/>
        <v>N</v>
      </c>
      <c r="S281" s="124"/>
    </row>
    <row r="282" spans="1:19" hidden="1">
      <c r="A282" s="379">
        <f>IF('CONSTRUCTION COST ESTIMATE'!B282="","",'CONSTRUCTION COST ESTIMATE'!B282)</f>
        <v>406.00099999999998</v>
      </c>
      <c r="B282" s="128"/>
      <c r="C282" s="128" t="str">
        <f t="shared" si="43"/>
        <v>Item</v>
      </c>
      <c r="D282" s="128">
        <f t="shared" si="46"/>
        <v>1</v>
      </c>
      <c r="E282" s="128" t="str">
        <f>IF(A282="",'CONSTRUCTION COST ESTIMATE'!A282,"")</f>
        <v/>
      </c>
      <c r="F282" s="234" t="str">
        <f>IF(A282="","",'CONSTRUCTION COST ESTIMATE'!C282)</f>
        <v>PRIME COAT</v>
      </c>
      <c r="G282" s="234"/>
      <c r="H282" s="78" t="str">
        <f t="shared" si="44"/>
        <v>406.0010</v>
      </c>
      <c r="I282" s="128"/>
      <c r="J282" s="128">
        <f>IF(A282="","",'CONSTRUCTION COST ESTIMATE'!BA282)</f>
        <v>0</v>
      </c>
      <c r="K282" s="128" t="str">
        <f t="shared" si="47"/>
        <v>Default</v>
      </c>
      <c r="L282" s="128" t="str">
        <f>IF(A282="","",'CONSTRUCTION COST ESTIMATE'!BB282)</f>
        <v>SY</v>
      </c>
      <c r="M282" s="128" t="str">
        <f t="shared" si="45"/>
        <v>Base Bid</v>
      </c>
      <c r="N282" s="124">
        <f>IF(A282="","",'CONSTRUCTION COST ESTIMATE'!BC282)</f>
        <v>0</v>
      </c>
      <c r="O282" s="124" t="str">
        <f t="shared" si="48"/>
        <v>N</v>
      </c>
      <c r="S282" s="124"/>
    </row>
    <row r="283" spans="1:19" hidden="1">
      <c r="A283" s="379">
        <f>IF('CONSTRUCTION COST ESTIMATE'!B283="","",'CONSTRUCTION COST ESTIMATE'!B283)</f>
        <v>406.00200000000001</v>
      </c>
      <c r="B283" s="128"/>
      <c r="C283" s="128" t="str">
        <f t="shared" si="43"/>
        <v>Item</v>
      </c>
      <c r="D283" s="128">
        <f t="shared" si="46"/>
        <v>1</v>
      </c>
      <c r="E283" s="128" t="str">
        <f>IF(A283="",'CONSTRUCTION COST ESTIMATE'!A283,"")</f>
        <v/>
      </c>
      <c r="F283" s="234" t="str">
        <f>IF(A283="","",'CONSTRUCTION COST ESTIMATE'!C283)</f>
        <v>PRIME COAT</v>
      </c>
      <c r="G283" s="234"/>
      <c r="H283" s="78" t="str">
        <f t="shared" si="44"/>
        <v>406.0020</v>
      </c>
      <c r="I283" s="128"/>
      <c r="J283" s="128">
        <f>IF(A283="","",'CONSTRUCTION COST ESTIMATE'!BA283)</f>
        <v>0</v>
      </c>
      <c r="K283" s="128" t="str">
        <f t="shared" si="47"/>
        <v>Default</v>
      </c>
      <c r="L283" s="128" t="str">
        <f>IF(A283="","",'CONSTRUCTION COST ESTIMATE'!BB283)</f>
        <v>TON</v>
      </c>
      <c r="M283" s="128" t="str">
        <f t="shared" si="45"/>
        <v>Base Bid</v>
      </c>
      <c r="N283" s="124">
        <f>IF(A283="","",'CONSTRUCTION COST ESTIMATE'!BC283)</f>
        <v>0</v>
      </c>
      <c r="O283" s="124" t="str">
        <f t="shared" si="48"/>
        <v>N</v>
      </c>
      <c r="S283" s="124"/>
    </row>
    <row r="284" spans="1:19" hidden="1">
      <c r="A284" s="379">
        <f>IF('CONSTRUCTION COST ESTIMATE'!B284="","",'CONSTRUCTION COST ESTIMATE'!B284)</f>
        <v>409.00049999999999</v>
      </c>
      <c r="B284" s="128"/>
      <c r="C284" s="128" t="str">
        <f t="shared" si="43"/>
        <v>Item</v>
      </c>
      <c r="D284" s="128">
        <f t="shared" si="46"/>
        <v>1</v>
      </c>
      <c r="E284" s="128" t="str">
        <f>IF(A284="",'CONSTRUCTION COST ESTIMATE'!A284,"")</f>
        <v/>
      </c>
      <c r="F284" s="234" t="str">
        <f>IF(A284="","",'CONSTRUCTION COST ESTIMATE'!C284)</f>
        <v>PORTLAND CEMENT CONCRETE PAVEMENT (10 INCH)</v>
      </c>
      <c r="G284" s="234"/>
      <c r="H284" s="78" t="str">
        <f t="shared" si="44"/>
        <v>409.0005</v>
      </c>
      <c r="I284" s="128"/>
      <c r="J284" s="128">
        <f>IF(A284="","",'CONSTRUCTION COST ESTIMATE'!BA284)</f>
        <v>0</v>
      </c>
      <c r="K284" s="128" t="str">
        <f t="shared" si="47"/>
        <v>Default</v>
      </c>
      <c r="L284" s="128" t="str">
        <f>IF(A284="","",'CONSTRUCTION COST ESTIMATE'!BB284)</f>
        <v>SF</v>
      </c>
      <c r="M284" s="128" t="str">
        <f t="shared" si="45"/>
        <v>Base Bid</v>
      </c>
      <c r="N284" s="124">
        <f>IF(A284="","",'CONSTRUCTION COST ESTIMATE'!BC284)</f>
        <v>0</v>
      </c>
      <c r="O284" s="124" t="str">
        <f t="shared" si="48"/>
        <v>N</v>
      </c>
      <c r="S284" s="124"/>
    </row>
    <row r="285" spans="1:19" hidden="1">
      <c r="A285" s="379">
        <f>IF('CONSTRUCTION COST ESTIMATE'!B285="","",'CONSTRUCTION COST ESTIMATE'!B285)</f>
        <v>409.00099999999998</v>
      </c>
      <c r="B285" s="128"/>
      <c r="C285" s="128" t="str">
        <f t="shared" si="43"/>
        <v>Item</v>
      </c>
      <c r="D285" s="128">
        <f t="shared" si="46"/>
        <v>1</v>
      </c>
      <c r="E285" s="128" t="str">
        <f>IF(A285="",'CONSTRUCTION COST ESTIMATE'!A285,"")</f>
        <v/>
      </c>
      <c r="F285" s="234" t="str">
        <f>IF(A285="","",'CONSTRUCTION COST ESTIMATE'!C285)</f>
        <v>PORTLAND CEMENT CONCRETE PAVEMENT (10 INCH)</v>
      </c>
      <c r="G285" s="234"/>
      <c r="H285" s="78" t="str">
        <f t="shared" si="44"/>
        <v>409.0010</v>
      </c>
      <c r="I285" s="128"/>
      <c r="J285" s="128">
        <f>IF(A285="","",'CONSTRUCTION COST ESTIMATE'!BA285)</f>
        <v>0</v>
      </c>
      <c r="K285" s="128" t="str">
        <f t="shared" si="47"/>
        <v>Default</v>
      </c>
      <c r="L285" s="128" t="str">
        <f>IF(A285="","",'CONSTRUCTION COST ESTIMATE'!BB285)</f>
        <v>SY</v>
      </c>
      <c r="M285" s="128" t="str">
        <f t="shared" si="45"/>
        <v>Base Bid</v>
      </c>
      <c r="N285" s="124">
        <f>IF(A285="","",'CONSTRUCTION COST ESTIMATE'!BC285)</f>
        <v>0</v>
      </c>
      <c r="O285" s="124" t="str">
        <f t="shared" si="48"/>
        <v>N</v>
      </c>
      <c r="S285" s="124"/>
    </row>
    <row r="286" spans="1:19" hidden="1">
      <c r="A286" s="379">
        <f>IF('CONSTRUCTION COST ESTIMATE'!B286="","",'CONSTRUCTION COST ESTIMATE'!B286)</f>
        <v>409.00200000000001</v>
      </c>
      <c r="B286" s="128"/>
      <c r="C286" s="128" t="str">
        <f t="shared" si="43"/>
        <v>Item</v>
      </c>
      <c r="D286" s="128">
        <f t="shared" si="46"/>
        <v>1</v>
      </c>
      <c r="E286" s="128" t="str">
        <f>IF(A286="",'CONSTRUCTION COST ESTIMATE'!A286,"")</f>
        <v/>
      </c>
      <c r="F286" s="234" t="str">
        <f>IF(A286="","",'CONSTRUCTION COST ESTIMATE'!C286)</f>
        <v>PORTLAND CEMENT CONCRETE PATH (6 INCH)</v>
      </c>
      <c r="G286" s="234"/>
      <c r="H286" s="78" t="str">
        <f t="shared" si="44"/>
        <v>409.0020</v>
      </c>
      <c r="I286" s="128"/>
      <c r="J286" s="128">
        <f>IF(A286="","",'CONSTRUCTION COST ESTIMATE'!BA286)</f>
        <v>0</v>
      </c>
      <c r="K286" s="128" t="str">
        <f t="shared" si="47"/>
        <v>Default</v>
      </c>
      <c r="L286" s="128" t="str">
        <f>IF(A286="","",'CONSTRUCTION COST ESTIMATE'!BB286)</f>
        <v>SY</v>
      </c>
      <c r="M286" s="128" t="str">
        <f t="shared" si="45"/>
        <v>Base Bid</v>
      </c>
      <c r="N286" s="124">
        <f>IF(A286="","",'CONSTRUCTION COST ESTIMATE'!BC286)</f>
        <v>0</v>
      </c>
      <c r="O286" s="124" t="str">
        <f t="shared" si="48"/>
        <v>N</v>
      </c>
      <c r="S286" s="124"/>
    </row>
    <row r="287" spans="1:19" hidden="1">
      <c r="A287" s="379">
        <f>IF('CONSTRUCTION COST ESTIMATE'!B287="","",'CONSTRUCTION COST ESTIMATE'!B287)</f>
        <v>412.00049999999999</v>
      </c>
      <c r="B287" s="128"/>
      <c r="C287" s="128" t="str">
        <f t="shared" si="43"/>
        <v>Item</v>
      </c>
      <c r="D287" s="128">
        <f t="shared" si="46"/>
        <v>1</v>
      </c>
      <c r="E287" s="128" t="str">
        <f>IF(A287="",'CONSTRUCTION COST ESTIMATE'!A287,"")</f>
        <v/>
      </c>
      <c r="F287" s="234" t="str">
        <f>IF(A287="","",'CONSTRUCTION COST ESTIMATE'!C287)</f>
        <v>SLURRY SEAL</v>
      </c>
      <c r="G287" s="234"/>
      <c r="H287" s="78" t="str">
        <f t="shared" si="44"/>
        <v>412.0005</v>
      </c>
      <c r="I287" s="128"/>
      <c r="J287" s="128">
        <f>IF(A287="","",'CONSTRUCTION COST ESTIMATE'!BA287)</f>
        <v>0</v>
      </c>
      <c r="K287" s="128" t="str">
        <f t="shared" si="47"/>
        <v>Default</v>
      </c>
      <c r="L287" s="128" t="str">
        <f>IF(A287="","",'CONSTRUCTION COST ESTIMATE'!BB287)</f>
        <v>SY</v>
      </c>
      <c r="M287" s="128" t="str">
        <f t="shared" si="45"/>
        <v>Base Bid</v>
      </c>
      <c r="N287" s="124">
        <f>IF(A287="","",'CONSTRUCTION COST ESTIMATE'!BC287)</f>
        <v>0</v>
      </c>
      <c r="O287" s="124" t="str">
        <f t="shared" si="48"/>
        <v>N</v>
      </c>
      <c r="S287" s="124"/>
    </row>
    <row r="288" spans="1:19" hidden="1">
      <c r="A288" s="379">
        <f>IF('CONSTRUCTION COST ESTIMATE'!B288="","",'CONSTRUCTION COST ESTIMATE'!B288)</f>
        <v>412.00099999999998</v>
      </c>
      <c r="B288" s="128"/>
      <c r="C288" s="128" t="str">
        <f t="shared" si="43"/>
        <v>Item</v>
      </c>
      <c r="D288" s="128">
        <f t="shared" si="46"/>
        <v>1</v>
      </c>
      <c r="E288" s="128" t="str">
        <f>IF(A288="",'CONSTRUCTION COST ESTIMATE'!A288,"")</f>
        <v/>
      </c>
      <c r="F288" s="234" t="str">
        <f>IF(A288="","",'CONSTRUCTION COST ESTIMATE'!C288)</f>
        <v>SLURRY SEAL (TYPE 1)</v>
      </c>
      <c r="G288" s="234"/>
      <c r="H288" s="78" t="str">
        <f t="shared" si="44"/>
        <v>412.0010</v>
      </c>
      <c r="I288" s="128"/>
      <c r="J288" s="128">
        <f>IF(A288="","",'CONSTRUCTION COST ESTIMATE'!BA288)</f>
        <v>0</v>
      </c>
      <c r="K288" s="128" t="str">
        <f t="shared" si="47"/>
        <v>Default</v>
      </c>
      <c r="L288" s="128" t="str">
        <f>IF(A288="","",'CONSTRUCTION COST ESTIMATE'!BB288)</f>
        <v>SY</v>
      </c>
      <c r="M288" s="128" t="str">
        <f t="shared" si="45"/>
        <v>Base Bid</v>
      </c>
      <c r="N288" s="124">
        <f>IF(A288="","",'CONSTRUCTION COST ESTIMATE'!BC288)</f>
        <v>0</v>
      </c>
      <c r="O288" s="124" t="str">
        <f t="shared" si="48"/>
        <v>N</v>
      </c>
      <c r="S288" s="124"/>
    </row>
    <row r="289" spans="1:26" hidden="1">
      <c r="A289" s="379">
        <f>IF('CONSTRUCTION COST ESTIMATE'!B289="","",'CONSTRUCTION COST ESTIMATE'!B289)</f>
        <v>412.00200000000001</v>
      </c>
      <c r="B289" s="128"/>
      <c r="C289" s="128" t="str">
        <f t="shared" si="43"/>
        <v>Item</v>
      </c>
      <c r="D289" s="128">
        <f t="shared" si="46"/>
        <v>1</v>
      </c>
      <c r="E289" s="128" t="str">
        <f>IF(A289="",'CONSTRUCTION COST ESTIMATE'!A289,"")</f>
        <v/>
      </c>
      <c r="F289" s="234" t="str">
        <f>IF(A289="","",'CONSTRUCTION COST ESTIMATE'!C289)</f>
        <v>SLURRY SEAL (TYPE 2)</v>
      </c>
      <c r="G289" s="234"/>
      <c r="H289" s="78" t="str">
        <f t="shared" si="44"/>
        <v>412.0020</v>
      </c>
      <c r="I289" s="128"/>
      <c r="J289" s="128">
        <f>IF(A289="","",'CONSTRUCTION COST ESTIMATE'!BA289)</f>
        <v>0</v>
      </c>
      <c r="K289" s="128" t="str">
        <f t="shared" si="47"/>
        <v>Default</v>
      </c>
      <c r="L289" s="128" t="str">
        <f>IF(A289="","",'CONSTRUCTION COST ESTIMATE'!BB289)</f>
        <v>SY</v>
      </c>
      <c r="M289" s="128" t="str">
        <f t="shared" si="45"/>
        <v>Base Bid</v>
      </c>
      <c r="N289" s="124">
        <f>IF(A289="","",'CONSTRUCTION COST ESTIMATE'!BC289)</f>
        <v>0</v>
      </c>
      <c r="O289" s="124" t="str">
        <f t="shared" si="48"/>
        <v>N</v>
      </c>
      <c r="S289" s="124"/>
    </row>
    <row r="290" spans="1:26" hidden="1">
      <c r="A290" s="379">
        <f>IF('CONSTRUCTION COST ESTIMATE'!B290="","",'CONSTRUCTION COST ESTIMATE'!B290)</f>
        <v>412.00299999999999</v>
      </c>
      <c r="B290" s="128"/>
      <c r="C290" s="128" t="str">
        <f t="shared" si="43"/>
        <v>Item</v>
      </c>
      <c r="D290" s="128">
        <f t="shared" si="46"/>
        <v>1</v>
      </c>
      <c r="E290" s="128" t="str">
        <f>IF(A290="",'CONSTRUCTION COST ESTIMATE'!A290,"")</f>
        <v/>
      </c>
      <c r="F290" s="234" t="str">
        <f>IF(A290="","",'CONSTRUCTION COST ESTIMATE'!C290)</f>
        <v>SLURRY SEAL (TYPE 3)</v>
      </c>
      <c r="G290" s="234"/>
      <c r="H290" s="78" t="str">
        <f t="shared" si="44"/>
        <v>412.0030</v>
      </c>
      <c r="I290" s="128"/>
      <c r="J290" s="128">
        <f>IF(A290="","",'CONSTRUCTION COST ESTIMATE'!BA290)</f>
        <v>0</v>
      </c>
      <c r="K290" s="128" t="str">
        <f t="shared" si="47"/>
        <v>Default</v>
      </c>
      <c r="L290" s="128" t="str">
        <f>IF(A290="","",'CONSTRUCTION COST ESTIMATE'!BB290)</f>
        <v>SY</v>
      </c>
      <c r="M290" s="128" t="str">
        <f t="shared" si="45"/>
        <v>Base Bid</v>
      </c>
      <c r="N290" s="124">
        <f>IF(A290="","",'CONSTRUCTION COST ESTIMATE'!BC290)</f>
        <v>0</v>
      </c>
      <c r="O290" s="124" t="str">
        <f t="shared" si="48"/>
        <v>N</v>
      </c>
      <c r="S290" s="124"/>
    </row>
    <row r="291" spans="1:26" hidden="1">
      <c r="A291" s="379">
        <f>IF('CONSTRUCTION COST ESTIMATE'!B291="","",'CONSTRUCTION COST ESTIMATE'!B291)</f>
        <v>413.00049999999999</v>
      </c>
      <c r="B291" s="128"/>
      <c r="C291" s="128" t="str">
        <f t="shared" si="43"/>
        <v>Item</v>
      </c>
      <c r="D291" s="128">
        <f t="shared" si="46"/>
        <v>1</v>
      </c>
      <c r="E291" s="128" t="str">
        <f>IF(A291="",'CONSTRUCTION COST ESTIMATE'!A291,"")</f>
        <v/>
      </c>
      <c r="F291" s="234" t="str">
        <f>IF(A291="","",'CONSTRUCTION COST ESTIMATE'!C291)</f>
        <v>UTACS BONDED WITH A PMM, S1 GRADATION (0.75 INCH)</v>
      </c>
      <c r="G291" s="234"/>
      <c r="H291" s="78" t="str">
        <f t="shared" si="44"/>
        <v>413.0005</v>
      </c>
      <c r="I291" s="128"/>
      <c r="J291" s="128">
        <f>IF(A291="","",'CONSTRUCTION COST ESTIMATE'!BA291)</f>
        <v>0</v>
      </c>
      <c r="K291" s="128" t="str">
        <f t="shared" si="47"/>
        <v>Default</v>
      </c>
      <c r="L291" s="128" t="str">
        <f>IF(A291="","",'CONSTRUCTION COST ESTIMATE'!BB291)</f>
        <v>SY</v>
      </c>
      <c r="M291" s="128" t="str">
        <f t="shared" si="45"/>
        <v>Base Bid</v>
      </c>
      <c r="N291" s="124">
        <f>IF(A291="","",'CONSTRUCTION COST ESTIMATE'!BC291)</f>
        <v>0</v>
      </c>
      <c r="O291" s="124" t="str">
        <f t="shared" si="48"/>
        <v>N</v>
      </c>
      <c r="S291" s="124"/>
    </row>
    <row r="292" spans="1:26" hidden="1">
      <c r="A292" s="379">
        <f>IF('CONSTRUCTION COST ESTIMATE'!B292="","",'CONSTRUCTION COST ESTIMATE'!B292)</f>
        <v>413.00099999999998</v>
      </c>
      <c r="B292" s="128"/>
      <c r="C292" s="128" t="str">
        <f t="shared" si="43"/>
        <v>Item</v>
      </c>
      <c r="D292" s="128">
        <f t="shared" si="46"/>
        <v>1</v>
      </c>
      <c r="E292" s="128" t="str">
        <f>IF(A292="",'CONSTRUCTION COST ESTIMATE'!A292,"")</f>
        <v/>
      </c>
      <c r="F292" s="234" t="str">
        <f>IF(A292="","",'CONSTRUCTION COST ESTIMATE'!C292)</f>
        <v>UTACS BONDED WITH A PMM, S2 GRADATION (0.75 INCH)</v>
      </c>
      <c r="G292" s="234"/>
      <c r="H292" s="78" t="str">
        <f t="shared" si="44"/>
        <v>413.0010</v>
      </c>
      <c r="I292" s="128"/>
      <c r="J292" s="128">
        <f>IF(A292="","",'CONSTRUCTION COST ESTIMATE'!BA292)</f>
        <v>0</v>
      </c>
      <c r="K292" s="128" t="str">
        <f t="shared" si="47"/>
        <v>Default</v>
      </c>
      <c r="L292" s="128" t="str">
        <f>IF(A292="","",'CONSTRUCTION COST ESTIMATE'!BB292)</f>
        <v>SY</v>
      </c>
      <c r="M292" s="128" t="str">
        <f t="shared" si="45"/>
        <v>Base Bid</v>
      </c>
      <c r="N292" s="124">
        <f>IF(A292="","",'CONSTRUCTION COST ESTIMATE'!BC292)</f>
        <v>0</v>
      </c>
      <c r="O292" s="124" t="str">
        <f t="shared" si="48"/>
        <v>N</v>
      </c>
      <c r="S292" s="124"/>
    </row>
    <row r="293" spans="1:26" hidden="1">
      <c r="A293" s="379">
        <f>IF('CONSTRUCTION COST ESTIMATE'!B293="","",'CONSTRUCTION COST ESTIMATE'!B293)</f>
        <v>413.00200000000001</v>
      </c>
      <c r="B293" s="128"/>
      <c r="C293" s="128" t="str">
        <f t="shared" si="43"/>
        <v>Item</v>
      </c>
      <c r="D293" s="128">
        <f t="shared" si="46"/>
        <v>1</v>
      </c>
      <c r="E293" s="128" t="str">
        <f>IF(A293="",'CONSTRUCTION COST ESTIMATE'!A293,"")</f>
        <v/>
      </c>
      <c r="F293" s="234" t="str">
        <f>IF(A293="","",'CONSTRUCTION COST ESTIMATE'!C293)</f>
        <v>UTACS BONDED WITH A PMM, S3 GRADATION (0.75 INCH)</v>
      </c>
      <c r="G293" s="234"/>
      <c r="H293" s="78" t="str">
        <f t="shared" si="44"/>
        <v>413.0020</v>
      </c>
      <c r="I293" s="128"/>
      <c r="J293" s="128">
        <f>IF(A293="","",'CONSTRUCTION COST ESTIMATE'!BA293)</f>
        <v>0</v>
      </c>
      <c r="K293" s="128" t="str">
        <f t="shared" si="47"/>
        <v>Default</v>
      </c>
      <c r="L293" s="128" t="str">
        <f>IF(A293="","",'CONSTRUCTION COST ESTIMATE'!BB293)</f>
        <v>SY</v>
      </c>
      <c r="M293" s="128" t="str">
        <f t="shared" si="45"/>
        <v>Base Bid</v>
      </c>
      <c r="N293" s="124">
        <f>IF(A293="","",'CONSTRUCTION COST ESTIMATE'!BC293)</f>
        <v>0</v>
      </c>
      <c r="O293" s="124" t="str">
        <f t="shared" si="48"/>
        <v>N</v>
      </c>
      <c r="S293" s="124"/>
    </row>
    <row r="294" spans="1:26" hidden="1">
      <c r="A294" s="379">
        <f>IF('CONSTRUCTION COST ESTIMATE'!B294="","",'CONSTRUCTION COST ESTIMATE'!B294)</f>
        <v>413.01</v>
      </c>
      <c r="B294" s="128"/>
      <c r="C294" s="128" t="str">
        <f t="shared" si="43"/>
        <v>Item</v>
      </c>
      <c r="D294" s="128">
        <f t="shared" si="46"/>
        <v>1</v>
      </c>
      <c r="E294" s="128" t="str">
        <f>IF(A294="",'CONSTRUCTION COST ESTIMATE'!A294,"")</f>
        <v/>
      </c>
      <c r="F294" s="234" t="str">
        <f>IF(A294="","",'CONSTRUCTION COST ESTIMATE'!C294)</f>
        <v>UTACS BONDED WITH A PMM, S1 GRADATION (1.0 INCH)</v>
      </c>
      <c r="G294" s="234"/>
      <c r="H294" s="78" t="str">
        <f t="shared" si="44"/>
        <v>413.0100</v>
      </c>
      <c r="I294" s="128"/>
      <c r="J294" s="128">
        <f>IF(A294="","",'CONSTRUCTION COST ESTIMATE'!BA294)</f>
        <v>0</v>
      </c>
      <c r="K294" s="128" t="str">
        <f t="shared" si="47"/>
        <v>Default</v>
      </c>
      <c r="L294" s="128" t="str">
        <f>IF(A294="","",'CONSTRUCTION COST ESTIMATE'!BB294)</f>
        <v>SY</v>
      </c>
      <c r="M294" s="128" t="str">
        <f t="shared" si="45"/>
        <v>Base Bid</v>
      </c>
      <c r="N294" s="124">
        <f>IF(A294="","",'CONSTRUCTION COST ESTIMATE'!BC294)</f>
        <v>0</v>
      </c>
      <c r="O294" s="124" t="str">
        <f t="shared" si="48"/>
        <v>N</v>
      </c>
      <c r="S294" s="124"/>
    </row>
    <row r="295" spans="1:26" hidden="1">
      <c r="A295" s="379">
        <f>IF('CONSTRUCTION COST ESTIMATE'!B295="","",'CONSTRUCTION COST ESTIMATE'!B295)</f>
        <v>413.01100000000002</v>
      </c>
      <c r="B295" s="128"/>
      <c r="C295" s="128" t="str">
        <f t="shared" si="43"/>
        <v>Item</v>
      </c>
      <c r="D295" s="128">
        <f t="shared" si="46"/>
        <v>1</v>
      </c>
      <c r="E295" s="128" t="str">
        <f>IF(A295="",'CONSTRUCTION COST ESTIMATE'!A295,"")</f>
        <v/>
      </c>
      <c r="F295" s="234" t="str">
        <f>IF(A295="","",'CONSTRUCTION COST ESTIMATE'!C295)</f>
        <v>UTACS BONDED WITH A PMM, S2 GRADATION (1.0 INCH)</v>
      </c>
      <c r="G295" s="234"/>
      <c r="H295" s="78" t="str">
        <f t="shared" si="44"/>
        <v>413.0110</v>
      </c>
      <c r="I295" s="128"/>
      <c r="J295" s="128">
        <f>IF(A295="","",'CONSTRUCTION COST ESTIMATE'!BA295)</f>
        <v>0</v>
      </c>
      <c r="K295" s="128" t="str">
        <f t="shared" si="47"/>
        <v>Default</v>
      </c>
      <c r="L295" s="128" t="str">
        <f>IF(A295="","",'CONSTRUCTION COST ESTIMATE'!BB295)</f>
        <v>SY</v>
      </c>
      <c r="M295" s="128" t="str">
        <f t="shared" si="45"/>
        <v>Base Bid</v>
      </c>
      <c r="N295" s="124">
        <f>IF(A295="","",'CONSTRUCTION COST ESTIMATE'!BC295)</f>
        <v>0</v>
      </c>
      <c r="O295" s="124" t="str">
        <f t="shared" si="48"/>
        <v>N</v>
      </c>
      <c r="S295" s="124"/>
    </row>
    <row r="296" spans="1:26" hidden="1">
      <c r="A296" s="379">
        <f>IF('CONSTRUCTION COST ESTIMATE'!B296="","",'CONSTRUCTION COST ESTIMATE'!B296)</f>
        <v>413.012</v>
      </c>
      <c r="B296" s="128"/>
      <c r="C296" s="128" t="str">
        <f t="shared" si="43"/>
        <v>Item</v>
      </c>
      <c r="D296" s="128">
        <f t="shared" si="46"/>
        <v>1</v>
      </c>
      <c r="E296" s="128" t="str">
        <f>IF(A296="",'CONSTRUCTION COST ESTIMATE'!A296,"")</f>
        <v/>
      </c>
      <c r="F296" s="234" t="str">
        <f>IF(A296="","",'CONSTRUCTION COST ESTIMATE'!C296)</f>
        <v>UTACS BONDED WITH A PMM, S3 GRADATION (1.0 INCH)</v>
      </c>
      <c r="G296" s="234"/>
      <c r="H296" s="78" t="str">
        <f t="shared" si="44"/>
        <v>413.0120</v>
      </c>
      <c r="I296" s="128"/>
      <c r="J296" s="128">
        <f>IF(A296="","",'CONSTRUCTION COST ESTIMATE'!BA296)</f>
        <v>0</v>
      </c>
      <c r="K296" s="128" t="str">
        <f t="shared" si="47"/>
        <v>Default</v>
      </c>
      <c r="L296" s="128" t="str">
        <f>IF(A296="","",'CONSTRUCTION COST ESTIMATE'!BB296)</f>
        <v>SY</v>
      </c>
      <c r="M296" s="128" t="str">
        <f t="shared" si="45"/>
        <v>Base Bid</v>
      </c>
      <c r="N296" s="124">
        <f>IF(A296="","",'CONSTRUCTION COST ESTIMATE'!BC296)</f>
        <v>0</v>
      </c>
      <c r="O296" s="124" t="str">
        <f t="shared" si="48"/>
        <v>N</v>
      </c>
      <c r="S296" s="124"/>
    </row>
    <row r="297" spans="1:26" hidden="1">
      <c r="A297" s="379">
        <f>IF('CONSTRUCTION COST ESTIMATE'!B297="","",'CONSTRUCTION COST ESTIMATE'!B297)</f>
        <v>413.02</v>
      </c>
      <c r="B297" s="128"/>
      <c r="C297" s="128" t="str">
        <f t="shared" si="43"/>
        <v>Item</v>
      </c>
      <c r="D297" s="128">
        <f t="shared" si="46"/>
        <v>1</v>
      </c>
      <c r="E297" s="128" t="str">
        <f>IF(A297="",'CONSTRUCTION COST ESTIMATE'!A297,"")</f>
        <v/>
      </c>
      <c r="F297" s="234" t="str">
        <f>IF(A297="","",'CONSTRUCTION COST ESTIMATE'!C297)</f>
        <v>UTACS Bonded with a PMM, S1 Gradation</v>
      </c>
      <c r="G297" s="234"/>
      <c r="H297" s="78" t="str">
        <f t="shared" si="44"/>
        <v>413.0200</v>
      </c>
      <c r="I297" s="128"/>
      <c r="J297" s="128">
        <f>IF(A297="","",'CONSTRUCTION COST ESTIMATE'!BA297)</f>
        <v>0</v>
      </c>
      <c r="K297" s="128" t="str">
        <f t="shared" si="47"/>
        <v>Default</v>
      </c>
      <c r="L297" s="128" t="str">
        <f>IF(A297="","",'CONSTRUCTION COST ESTIMATE'!BB297)</f>
        <v>SY</v>
      </c>
      <c r="M297" s="128" t="str">
        <f t="shared" si="45"/>
        <v>Base Bid</v>
      </c>
      <c r="N297" s="124">
        <f>IF(A297="","",'CONSTRUCTION COST ESTIMATE'!BC297)</f>
        <v>0</v>
      </c>
      <c r="O297" s="124" t="str">
        <f t="shared" si="48"/>
        <v>N</v>
      </c>
      <c r="S297" s="124"/>
    </row>
    <row r="298" spans="1:26" hidden="1">
      <c r="A298" s="379">
        <f>IF('CONSTRUCTION COST ESTIMATE'!B298="","",'CONSTRUCTION COST ESTIMATE'!B298)</f>
        <v>413.02100000000002</v>
      </c>
      <c r="B298" s="128"/>
      <c r="C298" s="128" t="str">
        <f t="shared" si="43"/>
        <v>Item</v>
      </c>
      <c r="D298" s="128">
        <f t="shared" si="46"/>
        <v>1</v>
      </c>
      <c r="E298" s="128" t="str">
        <f>IF(A298="",'CONSTRUCTION COST ESTIMATE'!A298,"")</f>
        <v/>
      </c>
      <c r="F298" s="234" t="str">
        <f>IF(A298="","",'CONSTRUCTION COST ESTIMATE'!C298)</f>
        <v>UTACS Bonded with a PMM, S2 Gradation</v>
      </c>
      <c r="G298" s="234"/>
      <c r="H298" s="78" t="str">
        <f t="shared" si="44"/>
        <v>413.0210</v>
      </c>
      <c r="I298" s="128"/>
      <c r="J298" s="128">
        <f>IF(A298="","",'CONSTRUCTION COST ESTIMATE'!BA298)</f>
        <v>0</v>
      </c>
      <c r="K298" s="128" t="str">
        <f t="shared" si="47"/>
        <v>Default</v>
      </c>
      <c r="L298" s="128" t="str">
        <f>IF(A298="","",'CONSTRUCTION COST ESTIMATE'!BB298)</f>
        <v>SY</v>
      </c>
      <c r="M298" s="128" t="str">
        <f t="shared" si="45"/>
        <v>Base Bid</v>
      </c>
      <c r="N298" s="124">
        <f>IF(A298="","",'CONSTRUCTION COST ESTIMATE'!BC298)</f>
        <v>0</v>
      </c>
      <c r="O298" s="124" t="str">
        <f t="shared" si="48"/>
        <v>N</v>
      </c>
      <c r="S298" s="124"/>
    </row>
    <row r="299" spans="1:26" hidden="1">
      <c r="A299" s="379">
        <f>IF('CONSTRUCTION COST ESTIMATE'!B299="","",'CONSTRUCTION COST ESTIMATE'!B299)</f>
        <v>413.02199999999999</v>
      </c>
      <c r="B299" s="128"/>
      <c r="C299" s="128" t="str">
        <f t="shared" si="43"/>
        <v>Item</v>
      </c>
      <c r="D299" s="128">
        <f t="shared" si="46"/>
        <v>1</v>
      </c>
      <c r="E299" s="128" t="str">
        <f>IF(A299="",'CONSTRUCTION COST ESTIMATE'!A299,"")</f>
        <v/>
      </c>
      <c r="F299" s="234" t="str">
        <f>IF(A299="","",'CONSTRUCTION COST ESTIMATE'!C299)</f>
        <v>UTACS Bonded with a PMM, S3 Gradation</v>
      </c>
      <c r="G299" s="234"/>
      <c r="H299" s="78" t="str">
        <f t="shared" si="44"/>
        <v>413.0220</v>
      </c>
      <c r="I299" s="128"/>
      <c r="J299" s="128">
        <f>IF(A299="","",'CONSTRUCTION COST ESTIMATE'!BA299)</f>
        <v>0</v>
      </c>
      <c r="K299" s="128" t="str">
        <f t="shared" si="47"/>
        <v>Default</v>
      </c>
      <c r="L299" s="128" t="str">
        <f>IF(A299="","",'CONSTRUCTION COST ESTIMATE'!BB299)</f>
        <v>SY</v>
      </c>
      <c r="M299" s="128" t="str">
        <f t="shared" si="45"/>
        <v>Base Bid</v>
      </c>
      <c r="N299" s="124">
        <f>IF(A299="","",'CONSTRUCTION COST ESTIMATE'!BC299)</f>
        <v>0</v>
      </c>
      <c r="O299" s="124" t="str">
        <f t="shared" si="48"/>
        <v>N</v>
      </c>
      <c r="S299" s="124"/>
    </row>
    <row r="300" spans="1:26" ht="30" customHeight="1">
      <c r="A300" s="378" t="str">
        <f>IF('CONSTRUCTION COST ESTIMATE'!B300="","",'CONSTRUCTION COST ESTIMATE'!B300)</f>
        <v/>
      </c>
      <c r="B300" s="134"/>
      <c r="C300" s="134" t="str">
        <f t="shared" si="43"/>
        <v>Container</v>
      </c>
      <c r="D300" s="134">
        <f t="shared" si="46"/>
        <v>0</v>
      </c>
      <c r="E300" s="134" t="str">
        <f>IF(A300="",'CONSTRUCTION COST ESTIMATE'!A300,"")</f>
        <v>SP 502-580</v>
      </c>
      <c r="F300" s="233" t="str">
        <f>IF(A300="",'CONSTRUCTION COST ESTIMATE'!C300,"")</f>
        <v>CONCRETE STRUCTURES</v>
      </c>
      <c r="G300" s="233"/>
      <c r="H300" s="230" t="str">
        <f t="shared" si="44"/>
        <v/>
      </c>
      <c r="I300" s="134"/>
      <c r="J300" s="134" t="str">
        <f>IF(A300="","",'CONSTRUCTION COST ESTIMATE'!BA300)</f>
        <v/>
      </c>
      <c r="K300" s="134" t="str">
        <f t="shared" si="47"/>
        <v/>
      </c>
      <c r="L300" s="134" t="str">
        <f>IF(A300="","",'CONSTRUCTION COST ESTIMATE'!BB300)</f>
        <v/>
      </c>
      <c r="M300" s="134" t="str">
        <f t="shared" si="45"/>
        <v/>
      </c>
      <c r="N300" s="231" t="str">
        <f>IF(A300="","",'CONSTRUCTION COST ESTIMATE'!BC300)</f>
        <v/>
      </c>
      <c r="O300" s="375"/>
      <c r="P300" s="231"/>
      <c r="Q300" s="231"/>
      <c r="R300" s="231"/>
      <c r="S300" s="231"/>
      <c r="T300" s="124"/>
      <c r="U300" s="124"/>
      <c r="V300" s="124"/>
      <c r="W300" s="124"/>
      <c r="X300" s="124"/>
      <c r="Y300" s="124"/>
      <c r="Z300" s="124"/>
    </row>
    <row r="301" spans="1:26" hidden="1">
      <c r="A301" s="379">
        <f>IF('CONSTRUCTION COST ESTIMATE'!B301="","",'CONSTRUCTION COST ESTIMATE'!B301)</f>
        <v>502.00049999999999</v>
      </c>
      <c r="B301" s="128"/>
      <c r="C301" s="128" t="str">
        <f t="shared" si="43"/>
        <v>Item</v>
      </c>
      <c r="D301" s="128">
        <f t="shared" si="46"/>
        <v>1</v>
      </c>
      <c r="E301" s="128" t="str">
        <f>IF(A301="",'CONSTRUCTION COST ESTIMATE'!A301,"")</f>
        <v/>
      </c>
      <c r="F301" s="234" t="str">
        <f>IF(A301="","",'CONSTRUCTION COST ESTIMATE'!C301)</f>
        <v>Concrete Barrier Rail Type A</v>
      </c>
      <c r="G301" s="234"/>
      <c r="H301" s="78" t="str">
        <f t="shared" si="44"/>
        <v>502.0005</v>
      </c>
      <c r="I301" s="128"/>
      <c r="J301" s="128">
        <f>IF(A301="","",'CONSTRUCTION COST ESTIMATE'!BA301)</f>
        <v>0</v>
      </c>
      <c r="K301" s="128" t="str">
        <f t="shared" si="47"/>
        <v>Default</v>
      </c>
      <c r="L301" s="128" t="str">
        <f>IF(A301="","",'CONSTRUCTION COST ESTIMATE'!BB301)</f>
        <v>LF</v>
      </c>
      <c r="M301" s="128" t="str">
        <f t="shared" si="45"/>
        <v>Base Bid</v>
      </c>
      <c r="N301" s="124">
        <f>IF(A301="","",'CONSTRUCTION COST ESTIMATE'!BC301)</f>
        <v>0</v>
      </c>
      <c r="O301" s="124" t="str">
        <f t="shared" si="48"/>
        <v>N</v>
      </c>
      <c r="S301" s="124"/>
    </row>
    <row r="302" spans="1:26" hidden="1">
      <c r="A302" s="379">
        <f>IF('CONSTRUCTION COST ESTIMATE'!B302="","",'CONSTRUCTION COST ESTIMATE'!B302)</f>
        <v>502.00099999999998</v>
      </c>
      <c r="B302" s="128"/>
      <c r="C302" s="128" t="str">
        <f t="shared" si="43"/>
        <v>Item</v>
      </c>
      <c r="D302" s="128">
        <f t="shared" si="46"/>
        <v>1</v>
      </c>
      <c r="E302" s="128" t="str">
        <f>IF(A302="",'CONSTRUCTION COST ESTIMATE'!A302,"")</f>
        <v/>
      </c>
      <c r="F302" s="234" t="str">
        <f>IF(A302="","",'CONSTRUCTION COST ESTIMATE'!C302)</f>
        <v>CONCRETE BRIDGE ADBUTMENT</v>
      </c>
      <c r="G302" s="234"/>
      <c r="H302" s="78" t="str">
        <f t="shared" si="44"/>
        <v>502.0010</v>
      </c>
      <c r="I302" s="128"/>
      <c r="J302" s="128">
        <f>IF(A302="","",'CONSTRUCTION COST ESTIMATE'!BA302)</f>
        <v>0</v>
      </c>
      <c r="K302" s="128" t="str">
        <f t="shared" si="47"/>
        <v>Default</v>
      </c>
      <c r="L302" s="128" t="str">
        <f>IF(A302="","",'CONSTRUCTION COST ESTIMATE'!BB302)</f>
        <v>CY</v>
      </c>
      <c r="M302" s="128" t="str">
        <f t="shared" si="45"/>
        <v>Base Bid</v>
      </c>
      <c r="N302" s="124">
        <f>IF(A302="","",'CONSTRUCTION COST ESTIMATE'!BC302)</f>
        <v>0</v>
      </c>
      <c r="O302" s="124" t="str">
        <f t="shared" si="48"/>
        <v>N</v>
      </c>
      <c r="S302" s="124"/>
    </row>
    <row r="303" spans="1:26" hidden="1">
      <c r="A303" s="379">
        <f>IF('CONSTRUCTION COST ESTIMATE'!B303="","",'CONSTRUCTION COST ESTIMATE'!B303)</f>
        <v>502.00200000000001</v>
      </c>
      <c r="B303" s="128"/>
      <c r="C303" s="128" t="str">
        <f t="shared" si="43"/>
        <v>Item</v>
      </c>
      <c r="D303" s="128">
        <f t="shared" si="46"/>
        <v>1</v>
      </c>
      <c r="E303" s="128" t="str">
        <f>IF(A303="",'CONSTRUCTION COST ESTIMATE'!A303,"")</f>
        <v/>
      </c>
      <c r="F303" s="234" t="str">
        <f>IF(A303="","",'CONSTRUCTION COST ESTIMATE'!C303)</f>
        <v>CONCRETE BRIDGE DECK</v>
      </c>
      <c r="G303" s="234"/>
      <c r="H303" s="78" t="str">
        <f t="shared" si="44"/>
        <v>502.0020</v>
      </c>
      <c r="I303" s="128"/>
      <c r="J303" s="128">
        <f>IF(A303="","",'CONSTRUCTION COST ESTIMATE'!BA303)</f>
        <v>0</v>
      </c>
      <c r="K303" s="128" t="str">
        <f t="shared" si="47"/>
        <v>Default</v>
      </c>
      <c r="L303" s="128" t="str">
        <f>IF(A303="","",'CONSTRUCTION COST ESTIMATE'!BB303)</f>
        <v>SF</v>
      </c>
      <c r="M303" s="128" t="str">
        <f t="shared" si="45"/>
        <v>Base Bid</v>
      </c>
      <c r="N303" s="124">
        <f>IF(A303="","",'CONSTRUCTION COST ESTIMATE'!BC303)</f>
        <v>0</v>
      </c>
      <c r="O303" s="124" t="str">
        <f t="shared" si="48"/>
        <v>N</v>
      </c>
      <c r="S303" s="124"/>
    </row>
    <row r="304" spans="1:26" hidden="1">
      <c r="A304" s="379">
        <f>IF('CONSTRUCTION COST ESTIMATE'!B304="","",'CONSTRUCTION COST ESTIMATE'!B304)</f>
        <v>502.00299999999999</v>
      </c>
      <c r="B304" s="128"/>
      <c r="C304" s="128" t="str">
        <f t="shared" si="43"/>
        <v>Item</v>
      </c>
      <c r="D304" s="128">
        <f t="shared" si="46"/>
        <v>1</v>
      </c>
      <c r="E304" s="128" t="str">
        <f>IF(A304="",'CONSTRUCTION COST ESTIMATE'!A304,"")</f>
        <v/>
      </c>
      <c r="F304" s="234" t="str">
        <f>IF(A304="","",'CONSTRUCTION COST ESTIMATE'!C304)</f>
        <v>CONCRETE BRIDGE DECK</v>
      </c>
      <c r="G304" s="234"/>
      <c r="H304" s="78" t="str">
        <f t="shared" si="44"/>
        <v>502.0030</v>
      </c>
      <c r="I304" s="128"/>
      <c r="J304" s="128">
        <f>IF(A304="","",'CONSTRUCTION COST ESTIMATE'!BA304)</f>
        <v>0</v>
      </c>
      <c r="K304" s="128" t="str">
        <f t="shared" si="47"/>
        <v>Default</v>
      </c>
      <c r="L304" s="128" t="str">
        <f>IF(A304="","",'CONSTRUCTION COST ESTIMATE'!BB304)</f>
        <v>CY</v>
      </c>
      <c r="M304" s="128" t="str">
        <f t="shared" si="45"/>
        <v>Base Bid</v>
      </c>
      <c r="N304" s="124">
        <f>IF(A304="","",'CONSTRUCTION COST ESTIMATE'!BC304)</f>
        <v>0</v>
      </c>
      <c r="O304" s="124" t="str">
        <f t="shared" si="48"/>
        <v>N</v>
      </c>
      <c r="S304" s="124"/>
    </row>
    <row r="305" spans="1:19" hidden="1">
      <c r="A305" s="379">
        <f>IF('CONSTRUCTION COST ESTIMATE'!B305="","",'CONSTRUCTION COST ESTIMATE'!B305)</f>
        <v>502.00400000000002</v>
      </c>
      <c r="B305" s="128"/>
      <c r="C305" s="128" t="str">
        <f t="shared" si="43"/>
        <v>Item</v>
      </c>
      <c r="D305" s="128">
        <f t="shared" si="46"/>
        <v>1</v>
      </c>
      <c r="E305" s="128" t="str">
        <f>IF(A305="",'CONSTRUCTION COST ESTIMATE'!A305,"")</f>
        <v/>
      </c>
      <c r="F305" s="234" t="str">
        <f>IF(A305="","",'CONSTRUCTION COST ESTIMATE'!C305)</f>
        <v>CONCRETE BRIDGE DECK</v>
      </c>
      <c r="G305" s="234"/>
      <c r="H305" s="78" t="str">
        <f t="shared" si="44"/>
        <v>502.0040</v>
      </c>
      <c r="I305" s="128"/>
      <c r="J305" s="128">
        <f>IF(A305="","",'CONSTRUCTION COST ESTIMATE'!BA305)</f>
        <v>0</v>
      </c>
      <c r="K305" s="128" t="str">
        <f t="shared" si="47"/>
        <v>Default</v>
      </c>
      <c r="L305" s="128" t="str">
        <f>IF(A305="","",'CONSTRUCTION COST ESTIMATE'!BB305)</f>
        <v>LS</v>
      </c>
      <c r="M305" s="128" t="str">
        <f t="shared" si="45"/>
        <v>Base Bid</v>
      </c>
      <c r="N305" s="124">
        <f>IF(A305="","",'CONSTRUCTION COST ESTIMATE'!BC305)</f>
        <v>0</v>
      </c>
      <c r="O305" s="124" t="str">
        <f t="shared" si="48"/>
        <v>N</v>
      </c>
      <c r="S305" s="124"/>
    </row>
    <row r="306" spans="1:19" hidden="1">
      <c r="A306" s="379">
        <f>IF('CONSTRUCTION COST ESTIMATE'!B306="","",'CONSTRUCTION COST ESTIMATE'!B306)</f>
        <v>502.005</v>
      </c>
      <c r="B306" s="128"/>
      <c r="C306" s="128" t="str">
        <f t="shared" si="43"/>
        <v>Item</v>
      </c>
      <c r="D306" s="128">
        <f t="shared" si="46"/>
        <v>1</v>
      </c>
      <c r="E306" s="128" t="str">
        <f>IF(A306="",'CONSTRUCTION COST ESTIMATE'!A306,"")</f>
        <v/>
      </c>
      <c r="F306" s="234" t="str">
        <f>IF(A306="","",'CONSTRUCTION COST ESTIMATE'!C306)</f>
        <v>CONCRETE BRIDGE WINGWALLS</v>
      </c>
      <c r="G306" s="234"/>
      <c r="H306" s="78" t="str">
        <f t="shared" si="44"/>
        <v>502.0050</v>
      </c>
      <c r="I306" s="128"/>
      <c r="J306" s="128">
        <f>IF(A306="","",'CONSTRUCTION COST ESTIMATE'!BA306)</f>
        <v>0</v>
      </c>
      <c r="K306" s="128" t="str">
        <f t="shared" si="47"/>
        <v>Default</v>
      </c>
      <c r="L306" s="128" t="str">
        <f>IF(A306="","",'CONSTRUCTION COST ESTIMATE'!BB306)</f>
        <v>CY</v>
      </c>
      <c r="M306" s="128" t="str">
        <f t="shared" si="45"/>
        <v>Base Bid</v>
      </c>
      <c r="N306" s="124">
        <f>IF(A306="","",'CONSTRUCTION COST ESTIMATE'!BC306)</f>
        <v>0</v>
      </c>
      <c r="O306" s="124" t="str">
        <f t="shared" si="48"/>
        <v>N</v>
      </c>
      <c r="S306" s="124"/>
    </row>
    <row r="307" spans="1:19" hidden="1">
      <c r="A307" s="379">
        <f>IF('CONSTRUCTION COST ESTIMATE'!B307="","",'CONSTRUCTION COST ESTIMATE'!B307)</f>
        <v>502.00599999999997</v>
      </c>
      <c r="B307" s="128"/>
      <c r="C307" s="128" t="str">
        <f t="shared" si="43"/>
        <v>Item</v>
      </c>
      <c r="D307" s="128">
        <f t="shared" si="46"/>
        <v>1</v>
      </c>
      <c r="E307" s="128" t="str">
        <f>IF(A307="",'CONSTRUCTION COST ESTIMATE'!A307,"")</f>
        <v/>
      </c>
      <c r="F307" s="234" t="str">
        <f>IF(A307="","",'CONSTRUCTION COST ESTIMATE'!C307)</f>
        <v>END CAP FOR REINFORCED CONCRETE BOX (RCB)</v>
      </c>
      <c r="G307" s="234"/>
      <c r="H307" s="78" t="str">
        <f t="shared" si="44"/>
        <v>502.0060</v>
      </c>
      <c r="I307" s="128"/>
      <c r="J307" s="128">
        <f>IF(A307="","",'CONSTRUCTION COST ESTIMATE'!BA307)</f>
        <v>0</v>
      </c>
      <c r="K307" s="128" t="str">
        <f t="shared" si="47"/>
        <v>Default</v>
      </c>
      <c r="L307" s="128" t="str">
        <f>IF(A307="","",'CONSTRUCTION COST ESTIMATE'!BB307)</f>
        <v>EA</v>
      </c>
      <c r="M307" s="128" t="str">
        <f t="shared" si="45"/>
        <v>Base Bid</v>
      </c>
      <c r="N307" s="124">
        <f>IF(A307="","",'CONSTRUCTION COST ESTIMATE'!BC307)</f>
        <v>0</v>
      </c>
      <c r="O307" s="124" t="str">
        <f t="shared" si="48"/>
        <v>N</v>
      </c>
      <c r="S307" s="124"/>
    </row>
    <row r="308" spans="1:19" hidden="1">
      <c r="A308" s="379">
        <f>IF('CONSTRUCTION COST ESTIMATE'!B308="","",'CONSTRUCTION COST ESTIMATE'!B308)</f>
        <v>502.00700000000001</v>
      </c>
      <c r="B308" s="128"/>
      <c r="C308" s="128" t="str">
        <f t="shared" si="43"/>
        <v>Item</v>
      </c>
      <c r="D308" s="128">
        <f t="shared" si="46"/>
        <v>1</v>
      </c>
      <c r="E308" s="128" t="str">
        <f>IF(A308="",'CONSTRUCTION COST ESTIMATE'!A308,"")</f>
        <v/>
      </c>
      <c r="F308" s="234" t="str">
        <f>IF(A308="","",'CONSTRUCTION COST ESTIMATE'!C308)</f>
        <v>PLUG, BRICK AND MORTAR FOR REINFORCED CONCRETE BOX (RCB)</v>
      </c>
      <c r="G308" s="234"/>
      <c r="H308" s="78" t="str">
        <f t="shared" si="44"/>
        <v>502.0070</v>
      </c>
      <c r="I308" s="128"/>
      <c r="J308" s="128">
        <f>IF(A308="","",'CONSTRUCTION COST ESTIMATE'!BA308)</f>
        <v>0</v>
      </c>
      <c r="K308" s="128" t="str">
        <f t="shared" si="47"/>
        <v>Default</v>
      </c>
      <c r="L308" s="128" t="str">
        <f>IF(A308="","",'CONSTRUCTION COST ESTIMATE'!BB308)</f>
        <v>EA</v>
      </c>
      <c r="M308" s="128" t="str">
        <f t="shared" si="45"/>
        <v>Base Bid</v>
      </c>
      <c r="N308" s="124">
        <f>IF(A308="","",'CONSTRUCTION COST ESTIMATE'!BC308)</f>
        <v>0</v>
      </c>
      <c r="O308" s="124" t="str">
        <f t="shared" si="48"/>
        <v>N</v>
      </c>
      <c r="S308" s="124"/>
    </row>
    <row r="309" spans="1:19" hidden="1">
      <c r="A309" s="379">
        <f>IF('CONSTRUCTION COST ESTIMATE'!B309="","",'CONSTRUCTION COST ESTIMATE'!B309)</f>
        <v>502.00799999999998</v>
      </c>
      <c r="B309" s="128"/>
      <c r="C309" s="128" t="str">
        <f t="shared" si="43"/>
        <v>Item</v>
      </c>
      <c r="D309" s="128">
        <f t="shared" si="46"/>
        <v>1</v>
      </c>
      <c r="E309" s="128" t="str">
        <f>IF(A309="",'CONSTRUCTION COST ESTIMATE'!A309,"")</f>
        <v/>
      </c>
      <c r="F309" s="234" t="str">
        <f>IF(A309="","",'CONSTRUCTION COST ESTIMATE'!C309)</f>
        <v>PLUG, BRICK AND MORTAR OR PRECAST CONCRETE (18 INCH RCP)</v>
      </c>
      <c r="G309" s="234"/>
      <c r="H309" s="78" t="str">
        <f t="shared" si="44"/>
        <v>502.0080</v>
      </c>
      <c r="I309" s="128"/>
      <c r="J309" s="128">
        <f>IF(A309="","",'CONSTRUCTION COST ESTIMATE'!BA309)</f>
        <v>0</v>
      </c>
      <c r="K309" s="128" t="str">
        <f t="shared" si="47"/>
        <v>Default</v>
      </c>
      <c r="L309" s="128" t="str">
        <f>IF(A309="","",'CONSTRUCTION COST ESTIMATE'!BB309)</f>
        <v>EA</v>
      </c>
      <c r="M309" s="128" t="str">
        <f t="shared" si="45"/>
        <v>Base Bid</v>
      </c>
      <c r="N309" s="124">
        <f>IF(A309="","",'CONSTRUCTION COST ESTIMATE'!BC309)</f>
        <v>0</v>
      </c>
      <c r="O309" s="124" t="str">
        <f t="shared" si="48"/>
        <v>N</v>
      </c>
      <c r="S309" s="124"/>
    </row>
    <row r="310" spans="1:19" hidden="1">
      <c r="A310" s="379">
        <f>IF('CONSTRUCTION COST ESTIMATE'!B310="","",'CONSTRUCTION COST ESTIMATE'!B310)</f>
        <v>502.00900000000001</v>
      </c>
      <c r="B310" s="128"/>
      <c r="C310" s="128" t="str">
        <f t="shared" si="43"/>
        <v>Item</v>
      </c>
      <c r="D310" s="128">
        <f t="shared" si="46"/>
        <v>1</v>
      </c>
      <c r="E310" s="128" t="str">
        <f>IF(A310="",'CONSTRUCTION COST ESTIMATE'!A310,"")</f>
        <v/>
      </c>
      <c r="F310" s="234" t="str">
        <f>IF(A310="","",'CONSTRUCTION COST ESTIMATE'!C310)</f>
        <v>PLUG, BRICK AND MORTAR OR PRECAST CONCRETE (24 INCH RCP)</v>
      </c>
      <c r="G310" s="234"/>
      <c r="H310" s="78" t="str">
        <f t="shared" si="44"/>
        <v>502.0090</v>
      </c>
      <c r="I310" s="128"/>
      <c r="J310" s="128">
        <f>IF(A310="","",'CONSTRUCTION COST ESTIMATE'!BA310)</f>
        <v>0</v>
      </c>
      <c r="K310" s="128" t="str">
        <f t="shared" si="47"/>
        <v>Default</v>
      </c>
      <c r="L310" s="128" t="str">
        <f>IF(A310="","",'CONSTRUCTION COST ESTIMATE'!BB310)</f>
        <v>EA</v>
      </c>
      <c r="M310" s="128" t="str">
        <f t="shared" si="45"/>
        <v>Base Bid</v>
      </c>
      <c r="N310" s="124">
        <f>IF(A310="","",'CONSTRUCTION COST ESTIMATE'!BC310)</f>
        <v>0</v>
      </c>
      <c r="O310" s="124" t="str">
        <f t="shared" si="48"/>
        <v>N</v>
      </c>
      <c r="S310" s="124"/>
    </row>
    <row r="311" spans="1:19" hidden="1">
      <c r="A311" s="379">
        <f>IF('CONSTRUCTION COST ESTIMATE'!B311="","",'CONSTRUCTION COST ESTIMATE'!B311)</f>
        <v>502.01</v>
      </c>
      <c r="B311" s="128"/>
      <c r="C311" s="128" t="str">
        <f t="shared" si="43"/>
        <v>Item</v>
      </c>
      <c r="D311" s="128">
        <f t="shared" si="46"/>
        <v>1</v>
      </c>
      <c r="E311" s="128" t="str">
        <f>IF(A311="",'CONSTRUCTION COST ESTIMATE'!A311,"")</f>
        <v/>
      </c>
      <c r="F311" s="234" t="str">
        <f>IF(A311="","",'CONSTRUCTION COST ESTIMATE'!C311)</f>
        <v>PLUG, BRICK AND MORTAR OR PRECAST CONCRETE (36 INCH RCP)</v>
      </c>
      <c r="G311" s="234"/>
      <c r="H311" s="78" t="str">
        <f t="shared" si="44"/>
        <v>502.0100</v>
      </c>
      <c r="I311" s="128"/>
      <c r="J311" s="128">
        <f>IF(A311="","",'CONSTRUCTION COST ESTIMATE'!BA311)</f>
        <v>0</v>
      </c>
      <c r="K311" s="128" t="str">
        <f t="shared" si="47"/>
        <v>Default</v>
      </c>
      <c r="L311" s="128" t="str">
        <f>IF(A311="","",'CONSTRUCTION COST ESTIMATE'!BB311)</f>
        <v>EA</v>
      </c>
      <c r="M311" s="128" t="str">
        <f t="shared" si="45"/>
        <v>Base Bid</v>
      </c>
      <c r="N311" s="124">
        <f>IF(A311="","",'CONSTRUCTION COST ESTIMATE'!BC311)</f>
        <v>0</v>
      </c>
      <c r="O311" s="124" t="str">
        <f t="shared" si="48"/>
        <v>N</v>
      </c>
      <c r="S311" s="124"/>
    </row>
    <row r="312" spans="1:19" hidden="1">
      <c r="A312" s="379">
        <f>IF('CONSTRUCTION COST ESTIMATE'!B312="","",'CONSTRUCTION COST ESTIMATE'!B312)</f>
        <v>502.01100000000002</v>
      </c>
      <c r="B312" s="128"/>
      <c r="C312" s="128" t="str">
        <f t="shared" si="43"/>
        <v>Item</v>
      </c>
      <c r="D312" s="128">
        <f t="shared" si="46"/>
        <v>1</v>
      </c>
      <c r="E312" s="128" t="str">
        <f>IF(A312="",'CONSTRUCTION COST ESTIMATE'!A312,"")</f>
        <v/>
      </c>
      <c r="F312" s="234" t="str">
        <f>IF(A312="","",'CONSTRUCTION COST ESTIMATE'!C312)</f>
        <v>CONCRETE PIER CAP</v>
      </c>
      <c r="G312" s="234"/>
      <c r="H312" s="78" t="str">
        <f t="shared" si="44"/>
        <v>502.0110</v>
      </c>
      <c r="I312" s="128"/>
      <c r="J312" s="128">
        <f>IF(A312="","",'CONSTRUCTION COST ESTIMATE'!BA312)</f>
        <v>0</v>
      </c>
      <c r="K312" s="128" t="str">
        <f t="shared" si="47"/>
        <v>Default</v>
      </c>
      <c r="L312" s="128" t="str">
        <f>IF(A312="","",'CONSTRUCTION COST ESTIMATE'!BB312)</f>
        <v>LS</v>
      </c>
      <c r="M312" s="128" t="str">
        <f t="shared" si="45"/>
        <v>Base Bid</v>
      </c>
      <c r="N312" s="124">
        <f>IF(A312="","",'CONSTRUCTION COST ESTIMATE'!BC312)</f>
        <v>0</v>
      </c>
      <c r="O312" s="124" t="str">
        <f t="shared" si="48"/>
        <v>N</v>
      </c>
      <c r="S312" s="124"/>
    </row>
    <row r="313" spans="1:19" hidden="1">
      <c r="A313" s="379">
        <f>IF('CONSTRUCTION COST ESTIMATE'!B313="","",'CONSTRUCTION COST ESTIMATE'!B313)</f>
        <v>502.012</v>
      </c>
      <c r="B313" s="128"/>
      <c r="C313" s="128" t="str">
        <f t="shared" si="43"/>
        <v>Item</v>
      </c>
      <c r="D313" s="128">
        <f t="shared" si="46"/>
        <v>1</v>
      </c>
      <c r="E313" s="128" t="str">
        <f>IF(A313="",'CONSTRUCTION COST ESTIMATE'!A313,"")</f>
        <v/>
      </c>
      <c r="F313" s="234" t="str">
        <f>IF(A313="","",'CONSTRUCTION COST ESTIMATE'!C313)</f>
        <v>REINFORCED CONCRETE CHANNEL</v>
      </c>
      <c r="G313" s="234"/>
      <c r="H313" s="78" t="str">
        <f t="shared" si="44"/>
        <v>502.0120</v>
      </c>
      <c r="I313" s="128"/>
      <c r="J313" s="128">
        <f>IF(A313="","",'CONSTRUCTION COST ESTIMATE'!BA313)</f>
        <v>0</v>
      </c>
      <c r="K313" s="128" t="str">
        <f t="shared" si="47"/>
        <v>Default</v>
      </c>
      <c r="L313" s="128" t="str">
        <f>IF(A313="","",'CONSTRUCTION COST ESTIMATE'!BB313)</f>
        <v>CY</v>
      </c>
      <c r="M313" s="128" t="str">
        <f t="shared" si="45"/>
        <v>Base Bid</v>
      </c>
      <c r="N313" s="124">
        <f>IF(A313="","",'CONSTRUCTION COST ESTIMATE'!BC313)</f>
        <v>0</v>
      </c>
      <c r="O313" s="124" t="str">
        <f t="shared" si="48"/>
        <v>N</v>
      </c>
      <c r="S313" s="124"/>
    </row>
    <row r="314" spans="1:19" hidden="1">
      <c r="A314" s="379">
        <f>IF('CONSTRUCTION COST ESTIMATE'!B314="","",'CONSTRUCTION COST ESTIMATE'!B314)</f>
        <v>502.01299999999998</v>
      </c>
      <c r="B314" s="128"/>
      <c r="C314" s="128" t="str">
        <f t="shared" si="43"/>
        <v>Item</v>
      </c>
      <c r="D314" s="128">
        <f t="shared" si="46"/>
        <v>1</v>
      </c>
      <c r="E314" s="128" t="str">
        <f>IF(A314="",'CONSTRUCTION COST ESTIMATE'!A314,"")</f>
        <v/>
      </c>
      <c r="F314" s="234" t="str">
        <f>IF(A314="","",'CONSTRUCTION COST ESTIMATE'!C314)</f>
        <v>REINFORCED CONCRETE CHANNEL (ADD DIMENSION)</v>
      </c>
      <c r="G314" s="234"/>
      <c r="H314" s="78" t="str">
        <f t="shared" si="44"/>
        <v>502.0130</v>
      </c>
      <c r="I314" s="128"/>
      <c r="J314" s="128">
        <f>IF(A314="","",'CONSTRUCTION COST ESTIMATE'!BA314)</f>
        <v>0</v>
      </c>
      <c r="K314" s="128" t="str">
        <f t="shared" si="47"/>
        <v>Default</v>
      </c>
      <c r="L314" s="128" t="str">
        <f>IF(A314="","",'CONSTRUCTION COST ESTIMATE'!BB314)</f>
        <v>LF</v>
      </c>
      <c r="M314" s="128" t="str">
        <f t="shared" si="45"/>
        <v>Base Bid</v>
      </c>
      <c r="N314" s="124">
        <f>IF(A314="","",'CONSTRUCTION COST ESTIMATE'!BC314)</f>
        <v>0</v>
      </c>
      <c r="O314" s="124" t="str">
        <f t="shared" si="48"/>
        <v>N</v>
      </c>
      <c r="S314" s="124"/>
    </row>
    <row r="315" spans="1:19" hidden="1">
      <c r="A315" s="379">
        <f>IF('CONSTRUCTION COST ESTIMATE'!B315="","",'CONSTRUCTION COST ESTIMATE'!B315)</f>
        <v>502.01400000000001</v>
      </c>
      <c r="B315" s="128"/>
      <c r="C315" s="128" t="str">
        <f t="shared" si="43"/>
        <v>Item</v>
      </c>
      <c r="D315" s="128">
        <f t="shared" si="46"/>
        <v>1</v>
      </c>
      <c r="E315" s="128" t="str">
        <f>IF(A315="",'CONSTRUCTION COST ESTIMATE'!A315,"")</f>
        <v/>
      </c>
      <c r="F315" s="234" t="str">
        <f>IF(A315="","",'CONSTRUCTION COST ESTIMATE'!C315)</f>
        <v>REINFORCED CONCRETE CHANNEL</v>
      </c>
      <c r="G315" s="234"/>
      <c r="H315" s="78" t="str">
        <f t="shared" si="44"/>
        <v>502.0140</v>
      </c>
      <c r="I315" s="128"/>
      <c r="J315" s="128">
        <f>IF(A315="","",'CONSTRUCTION COST ESTIMATE'!BA315)</f>
        <v>0</v>
      </c>
      <c r="K315" s="128" t="str">
        <f t="shared" si="47"/>
        <v>Default</v>
      </c>
      <c r="L315" s="128" t="str">
        <f>IF(A315="","",'CONSTRUCTION COST ESTIMATE'!BB315)</f>
        <v>LS</v>
      </c>
      <c r="M315" s="128" t="str">
        <f t="shared" si="45"/>
        <v>Base Bid</v>
      </c>
      <c r="N315" s="124">
        <f>IF(A315="","",'CONSTRUCTION COST ESTIMATE'!BC315)</f>
        <v>0</v>
      </c>
      <c r="O315" s="124" t="str">
        <f t="shared" si="48"/>
        <v>N</v>
      </c>
      <c r="S315" s="124"/>
    </row>
    <row r="316" spans="1:19" hidden="1">
      <c r="A316" s="379">
        <f>IF('CONSTRUCTION COST ESTIMATE'!B316="","",'CONSTRUCTION COST ESTIMATE'!B316)</f>
        <v>502.01499999999999</v>
      </c>
      <c r="B316" s="128"/>
      <c r="C316" s="128" t="str">
        <f t="shared" si="43"/>
        <v>Item</v>
      </c>
      <c r="D316" s="128">
        <f t="shared" si="46"/>
        <v>1</v>
      </c>
      <c r="E316" s="128" t="str">
        <f>IF(A316="",'CONSTRUCTION COST ESTIMATE'!A316,"")</f>
        <v/>
      </c>
      <c r="F316" s="234" t="str">
        <f>IF(A316="","",'CONSTRUCTION COST ESTIMATE'!C316)</f>
        <v>REINFORCED CONCRETE TRAPEZOIDAL CHANNEL</v>
      </c>
      <c r="G316" s="234"/>
      <c r="H316" s="78" t="str">
        <f t="shared" si="44"/>
        <v>502.0150</v>
      </c>
      <c r="I316" s="128"/>
      <c r="J316" s="128">
        <f>IF(A316="","",'CONSTRUCTION COST ESTIMATE'!BA316)</f>
        <v>0</v>
      </c>
      <c r="K316" s="128" t="str">
        <f t="shared" si="47"/>
        <v>Default</v>
      </c>
      <c r="L316" s="128" t="str">
        <f>IF(A316="","",'CONSTRUCTION COST ESTIMATE'!BB316)</f>
        <v>CY</v>
      </c>
      <c r="M316" s="128" t="str">
        <f t="shared" si="45"/>
        <v>Base Bid</v>
      </c>
      <c r="N316" s="124">
        <f>IF(A316="","",'CONSTRUCTION COST ESTIMATE'!BC316)</f>
        <v>0</v>
      </c>
      <c r="O316" s="124" t="str">
        <f t="shared" si="48"/>
        <v>N</v>
      </c>
      <c r="S316" s="124"/>
    </row>
    <row r="317" spans="1:19" hidden="1">
      <c r="A317" s="379">
        <f>IF('CONSTRUCTION COST ESTIMATE'!B317="","",'CONSTRUCTION COST ESTIMATE'!B317)</f>
        <v>502.01600000000002</v>
      </c>
      <c r="B317" s="128"/>
      <c r="C317" s="128" t="str">
        <f t="shared" si="43"/>
        <v>Item</v>
      </c>
      <c r="D317" s="128">
        <f t="shared" si="46"/>
        <v>1</v>
      </c>
      <c r="E317" s="128" t="str">
        <f>IF(A317="",'CONSTRUCTION COST ESTIMATE'!A317,"")</f>
        <v/>
      </c>
      <c r="F317" s="234" t="str">
        <f>IF(A317="","",'CONSTRUCTION COST ESTIMATE'!C317)</f>
        <v>REINFORCED CONCRETE TRAPEZOIDAL CHANNEL (ADD DIMENSION)</v>
      </c>
      <c r="G317" s="234"/>
      <c r="H317" s="78" t="str">
        <f t="shared" si="44"/>
        <v>502.0160</v>
      </c>
      <c r="I317" s="128"/>
      <c r="J317" s="128">
        <f>IF(A317="","",'CONSTRUCTION COST ESTIMATE'!BA317)</f>
        <v>0</v>
      </c>
      <c r="K317" s="128" t="str">
        <f t="shared" si="47"/>
        <v>Default</v>
      </c>
      <c r="L317" s="128" t="str">
        <f>IF(A317="","",'CONSTRUCTION COST ESTIMATE'!BB317)</f>
        <v>LF</v>
      </c>
      <c r="M317" s="128" t="str">
        <f t="shared" si="45"/>
        <v>Base Bid</v>
      </c>
      <c r="N317" s="124">
        <f>IF(A317="","",'CONSTRUCTION COST ESTIMATE'!BC317)</f>
        <v>0</v>
      </c>
      <c r="O317" s="124" t="str">
        <f t="shared" si="48"/>
        <v>N</v>
      </c>
      <c r="S317" s="124"/>
    </row>
    <row r="318" spans="1:19" hidden="1">
      <c r="A318" s="379">
        <f>IF('CONSTRUCTION COST ESTIMATE'!B318="","",'CONSTRUCTION COST ESTIMATE'!B318)</f>
        <v>502.017</v>
      </c>
      <c r="B318" s="128"/>
      <c r="C318" s="128" t="str">
        <f t="shared" si="43"/>
        <v>Item</v>
      </c>
      <c r="D318" s="128">
        <f t="shared" si="46"/>
        <v>1</v>
      </c>
      <c r="E318" s="128" t="str">
        <f>IF(A318="",'CONSTRUCTION COST ESTIMATE'!A318,"")</f>
        <v/>
      </c>
      <c r="F318" s="234" t="str">
        <f>IF(A318="","",'CONSTRUCTION COST ESTIMATE'!C318)</f>
        <v>REINFORCED CONCRETE TRAPEZOIDAL CHANNEL</v>
      </c>
      <c r="G318" s="234"/>
      <c r="H318" s="78" t="str">
        <f t="shared" si="44"/>
        <v>502.0170</v>
      </c>
      <c r="I318" s="128"/>
      <c r="J318" s="128">
        <f>IF(A318="","",'CONSTRUCTION COST ESTIMATE'!BA318)</f>
        <v>0</v>
      </c>
      <c r="K318" s="128" t="str">
        <f t="shared" si="47"/>
        <v>Default</v>
      </c>
      <c r="L318" s="128" t="str">
        <f>IF(A318="","",'CONSTRUCTION COST ESTIMATE'!BB318)</f>
        <v>LS</v>
      </c>
      <c r="M318" s="128" t="str">
        <f t="shared" si="45"/>
        <v>Base Bid</v>
      </c>
      <c r="N318" s="124">
        <f>IF(A318="","",'CONSTRUCTION COST ESTIMATE'!BC318)</f>
        <v>0</v>
      </c>
      <c r="O318" s="124" t="str">
        <f t="shared" si="48"/>
        <v>N</v>
      </c>
      <c r="S318" s="124"/>
    </row>
    <row r="319" spans="1:19" hidden="1">
      <c r="A319" s="379">
        <f>IF('CONSTRUCTION COST ESTIMATE'!B319="","",'CONSTRUCTION COST ESTIMATE'!B319)</f>
        <v>502.01799999999997</v>
      </c>
      <c r="B319" s="128"/>
      <c r="C319" s="128" t="str">
        <f t="shared" si="43"/>
        <v>Item</v>
      </c>
      <c r="D319" s="128">
        <f t="shared" si="46"/>
        <v>1</v>
      </c>
      <c r="E319" s="128" t="str">
        <f>IF(A319="",'CONSTRUCTION COST ESTIMATE'!A319,"")</f>
        <v/>
      </c>
      <c r="F319" s="234" t="str">
        <f>IF(A319="","",'CONSTRUCTION COST ESTIMATE'!C319)</f>
        <v>REINFORCED CONCRETE SWALE</v>
      </c>
      <c r="G319" s="234"/>
      <c r="H319" s="78" t="str">
        <f t="shared" si="44"/>
        <v>502.0180</v>
      </c>
      <c r="I319" s="128"/>
      <c r="J319" s="128">
        <f>IF(A319="","",'CONSTRUCTION COST ESTIMATE'!BA319)</f>
        <v>0</v>
      </c>
      <c r="K319" s="128" t="str">
        <f t="shared" si="47"/>
        <v>Default</v>
      </c>
      <c r="L319" s="128" t="str">
        <f>IF(A319="","",'CONSTRUCTION COST ESTIMATE'!BB319)</f>
        <v>CY</v>
      </c>
      <c r="M319" s="128" t="str">
        <f t="shared" si="45"/>
        <v>Base Bid</v>
      </c>
      <c r="N319" s="124">
        <f>IF(A319="","",'CONSTRUCTION COST ESTIMATE'!BC319)</f>
        <v>0</v>
      </c>
      <c r="O319" s="124" t="str">
        <f t="shared" si="48"/>
        <v>N</v>
      </c>
      <c r="S319" s="124"/>
    </row>
    <row r="320" spans="1:19" hidden="1">
      <c r="A320" s="379">
        <f>IF('CONSTRUCTION COST ESTIMATE'!B320="","",'CONSTRUCTION COST ESTIMATE'!B320)</f>
        <v>502.01900000000001</v>
      </c>
      <c r="B320" s="128"/>
      <c r="C320" s="128" t="str">
        <f t="shared" si="43"/>
        <v>Item</v>
      </c>
      <c r="D320" s="128">
        <f t="shared" si="46"/>
        <v>1</v>
      </c>
      <c r="E320" s="128" t="str">
        <f>IF(A320="",'CONSTRUCTION COST ESTIMATE'!A320,"")</f>
        <v/>
      </c>
      <c r="F320" s="234" t="str">
        <f>IF(A320="","",'CONSTRUCTION COST ESTIMATE'!C320)</f>
        <v>REINFORCED CONCRETE SWALE</v>
      </c>
      <c r="G320" s="234"/>
      <c r="H320" s="78" t="str">
        <f t="shared" si="44"/>
        <v>502.0190</v>
      </c>
      <c r="I320" s="128"/>
      <c r="J320" s="128">
        <f>IF(A320="","",'CONSTRUCTION COST ESTIMATE'!BA320)</f>
        <v>0</v>
      </c>
      <c r="K320" s="128" t="str">
        <f t="shared" si="47"/>
        <v>Default</v>
      </c>
      <c r="L320" s="128" t="str">
        <f>IF(A320="","",'CONSTRUCTION COST ESTIMATE'!BB320)</f>
        <v>LF</v>
      </c>
      <c r="M320" s="128" t="str">
        <f t="shared" si="45"/>
        <v>Base Bid</v>
      </c>
      <c r="N320" s="124">
        <f>IF(A320="","",'CONSTRUCTION COST ESTIMATE'!BC320)</f>
        <v>0</v>
      </c>
      <c r="O320" s="124" t="str">
        <f t="shared" si="48"/>
        <v>N</v>
      </c>
      <c r="S320" s="124"/>
    </row>
    <row r="321" spans="1:19" hidden="1">
      <c r="A321" s="379">
        <f>IF('CONSTRUCTION COST ESTIMATE'!B321="","",'CONSTRUCTION COST ESTIMATE'!B321)</f>
        <v>502.02</v>
      </c>
      <c r="B321" s="128"/>
      <c r="C321" s="128" t="str">
        <f t="shared" si="43"/>
        <v>Item</v>
      </c>
      <c r="D321" s="128">
        <f t="shared" si="46"/>
        <v>1</v>
      </c>
      <c r="E321" s="128" t="str">
        <f>IF(A321="",'CONSTRUCTION COST ESTIMATE'!A321,"")</f>
        <v/>
      </c>
      <c r="F321" s="234" t="str">
        <f>IF(A321="","",'CONSTRUCTION COST ESTIMATE'!C321)</f>
        <v>REINFORCED CONCRETE SWALE</v>
      </c>
      <c r="G321" s="234"/>
      <c r="H321" s="78" t="str">
        <f t="shared" si="44"/>
        <v>502.0200</v>
      </c>
      <c r="I321" s="128"/>
      <c r="J321" s="128">
        <f>IF(A321="","",'CONSTRUCTION COST ESTIMATE'!BA321)</f>
        <v>0</v>
      </c>
      <c r="K321" s="128" t="str">
        <f t="shared" si="47"/>
        <v>Default</v>
      </c>
      <c r="L321" s="128" t="str">
        <f>IF(A321="","",'CONSTRUCTION COST ESTIMATE'!BB321)</f>
        <v>LS</v>
      </c>
      <c r="M321" s="128" t="str">
        <f t="shared" si="45"/>
        <v>Base Bid</v>
      </c>
      <c r="N321" s="124">
        <f>IF(A321="","",'CONSTRUCTION COST ESTIMATE'!BC321)</f>
        <v>0</v>
      </c>
      <c r="O321" s="124" t="str">
        <f t="shared" si="48"/>
        <v>N</v>
      </c>
      <c r="S321" s="124"/>
    </row>
    <row r="322" spans="1:19" hidden="1">
      <c r="A322" s="379">
        <f>IF('CONSTRUCTION COST ESTIMATE'!B322="","",'CONSTRUCTION COST ESTIMATE'!B322)</f>
        <v>502.02100000000002</v>
      </c>
      <c r="B322" s="128"/>
      <c r="C322" s="128" t="str">
        <f t="shared" si="43"/>
        <v>Item</v>
      </c>
      <c r="D322" s="128">
        <f t="shared" si="46"/>
        <v>1</v>
      </c>
      <c r="E322" s="128" t="str">
        <f>IF(A322="",'CONSTRUCTION COST ESTIMATE'!A322,"")</f>
        <v/>
      </c>
      <c r="F322" s="234" t="str">
        <f>IF(A322="","",'CONSTRUCTION COST ESTIMATE'!C322)</f>
        <v>CONCRETE CLOSURE PANEL</v>
      </c>
      <c r="G322" s="234"/>
      <c r="H322" s="78" t="str">
        <f t="shared" si="44"/>
        <v>502.0210</v>
      </c>
      <c r="I322" s="128"/>
      <c r="J322" s="128">
        <f>IF(A322="","",'CONSTRUCTION COST ESTIMATE'!BA322)</f>
        <v>0</v>
      </c>
      <c r="K322" s="128" t="str">
        <f t="shared" si="47"/>
        <v>Default</v>
      </c>
      <c r="L322" s="128" t="str">
        <f>IF(A322="","",'CONSTRUCTION COST ESTIMATE'!BB322)</f>
        <v>EA</v>
      </c>
      <c r="M322" s="128" t="str">
        <f t="shared" si="45"/>
        <v>Base Bid</v>
      </c>
      <c r="N322" s="124">
        <f>IF(A322="","",'CONSTRUCTION COST ESTIMATE'!BC322)</f>
        <v>0</v>
      </c>
      <c r="O322" s="124" t="str">
        <f t="shared" si="48"/>
        <v>N</v>
      </c>
      <c r="S322" s="124"/>
    </row>
    <row r="323" spans="1:19" hidden="1">
      <c r="A323" s="379">
        <f>IF('CONSTRUCTION COST ESTIMATE'!B323="","",'CONSTRUCTION COST ESTIMATE'!B323)</f>
        <v>502.02199999999999</v>
      </c>
      <c r="B323" s="128"/>
      <c r="C323" s="128" t="str">
        <f t="shared" si="43"/>
        <v>Item</v>
      </c>
      <c r="D323" s="128">
        <f t="shared" si="46"/>
        <v>1</v>
      </c>
      <c r="E323" s="128" t="str">
        <f>IF(A323="",'CONSTRUCTION COST ESTIMATE'!A323,"")</f>
        <v/>
      </c>
      <c r="F323" s="234" t="str">
        <f>IF(A323="","",'CONSTRUCTION COST ESTIMATE'!C323)</f>
        <v>CONCRETE COLLAR</v>
      </c>
      <c r="G323" s="234"/>
      <c r="H323" s="78" t="str">
        <f t="shared" si="44"/>
        <v>502.0220</v>
      </c>
      <c r="I323" s="128"/>
      <c r="J323" s="128">
        <f>IF(A323="","",'CONSTRUCTION COST ESTIMATE'!BA323)</f>
        <v>0</v>
      </c>
      <c r="K323" s="128" t="str">
        <f t="shared" si="47"/>
        <v>Default</v>
      </c>
      <c r="L323" s="128" t="str">
        <f>IF(A323="","",'CONSTRUCTION COST ESTIMATE'!BB323)</f>
        <v>EA</v>
      </c>
      <c r="M323" s="128" t="str">
        <f t="shared" si="45"/>
        <v>Base Bid</v>
      </c>
      <c r="N323" s="124">
        <f>IF(A323="","",'CONSTRUCTION COST ESTIMATE'!BC323)</f>
        <v>0</v>
      </c>
      <c r="O323" s="124" t="str">
        <f t="shared" si="48"/>
        <v>N</v>
      </c>
      <c r="S323" s="124"/>
    </row>
    <row r="324" spans="1:19" hidden="1">
      <c r="A324" s="379">
        <f>IF('CONSTRUCTION COST ESTIMATE'!B324="","",'CONSTRUCTION COST ESTIMATE'!B324)</f>
        <v>502.02300000000002</v>
      </c>
      <c r="B324" s="128"/>
      <c r="C324" s="128" t="str">
        <f t="shared" si="43"/>
        <v>Item</v>
      </c>
      <c r="D324" s="128">
        <f t="shared" si="46"/>
        <v>1</v>
      </c>
      <c r="E324" s="128" t="str">
        <f>IF(A324="",'CONSTRUCTION COST ESTIMATE'!A324,"")</f>
        <v/>
      </c>
      <c r="F324" s="234" t="str">
        <f>IF(A324="","",'CONSTRUCTION COST ESTIMATE'!C324)</f>
        <v>CONCRETE COLUMN</v>
      </c>
      <c r="G324" s="234"/>
      <c r="H324" s="78" t="str">
        <f t="shared" si="44"/>
        <v>502.0230</v>
      </c>
      <c r="I324" s="128"/>
      <c r="J324" s="128">
        <f>IF(A324="","",'CONSTRUCTION COST ESTIMATE'!BA324)</f>
        <v>0</v>
      </c>
      <c r="K324" s="128" t="str">
        <f t="shared" si="47"/>
        <v>Default</v>
      </c>
      <c r="L324" s="128" t="str">
        <f>IF(A324="","",'CONSTRUCTION COST ESTIMATE'!BB324)</f>
        <v>LS</v>
      </c>
      <c r="M324" s="128" t="str">
        <f t="shared" si="45"/>
        <v>Base Bid</v>
      </c>
      <c r="N324" s="124">
        <f>IF(A324="","",'CONSTRUCTION COST ESTIMATE'!BC324)</f>
        <v>0</v>
      </c>
      <c r="O324" s="124" t="str">
        <f t="shared" si="48"/>
        <v>N</v>
      </c>
      <c r="S324" s="124"/>
    </row>
    <row r="325" spans="1:19" hidden="1">
      <c r="A325" s="379">
        <f>IF('CONSTRUCTION COST ESTIMATE'!B325="","",'CONSTRUCTION COST ESTIMATE'!B325)</f>
        <v>502.024</v>
      </c>
      <c r="B325" s="128"/>
      <c r="C325" s="128" t="str">
        <f t="shared" si="43"/>
        <v>Item</v>
      </c>
      <c r="D325" s="128">
        <f t="shared" si="46"/>
        <v>1</v>
      </c>
      <c r="E325" s="128" t="str">
        <f>IF(A325="",'CONSTRUCTION COST ESTIMATE'!A325,"")</f>
        <v/>
      </c>
      <c r="F325" s="234" t="str">
        <f>IF(A325="","",'CONSTRUCTION COST ESTIMATE'!C325)</f>
        <v>CONFLUENCE STRUCTURE</v>
      </c>
      <c r="G325" s="234"/>
      <c r="H325" s="78" t="str">
        <f t="shared" si="44"/>
        <v>502.0240</v>
      </c>
      <c r="I325" s="128"/>
      <c r="J325" s="128">
        <f>IF(A325="","",'CONSTRUCTION COST ESTIMATE'!BA325)</f>
        <v>0</v>
      </c>
      <c r="K325" s="128" t="str">
        <f t="shared" si="47"/>
        <v>Default</v>
      </c>
      <c r="L325" s="128" t="str">
        <f>IF(A325="","",'CONSTRUCTION COST ESTIMATE'!BB325)</f>
        <v>LS</v>
      </c>
      <c r="M325" s="128" t="str">
        <f t="shared" si="45"/>
        <v>Base Bid</v>
      </c>
      <c r="N325" s="124">
        <f>IF(A325="","",'CONSTRUCTION COST ESTIMATE'!BC325)</f>
        <v>0</v>
      </c>
      <c r="O325" s="124" t="str">
        <f t="shared" si="48"/>
        <v>N</v>
      </c>
      <c r="S325" s="124"/>
    </row>
    <row r="326" spans="1:19" hidden="1">
      <c r="A326" s="379">
        <f>IF('CONSTRUCTION COST ESTIMATE'!B326="","",'CONSTRUCTION COST ESTIMATE'!B326)</f>
        <v>502.02499999999998</v>
      </c>
      <c r="B326" s="128"/>
      <c r="C326" s="128" t="str">
        <f t="shared" si="43"/>
        <v>Item</v>
      </c>
      <c r="D326" s="128">
        <f t="shared" si="46"/>
        <v>1</v>
      </c>
      <c r="E326" s="128" t="str">
        <f>IF(A326="",'CONSTRUCTION COST ESTIMATE'!A326,"")</f>
        <v/>
      </c>
      <c r="F326" s="234" t="str">
        <f>IF(A326="","",'CONSTRUCTION COST ESTIMATE'!C326)</f>
        <v>CONCRETE TRANSITION STRUCTURE</v>
      </c>
      <c r="G326" s="234"/>
      <c r="H326" s="78" t="str">
        <f t="shared" si="44"/>
        <v>502.0250</v>
      </c>
      <c r="I326" s="128"/>
      <c r="J326" s="128">
        <f>IF(A326="","",'CONSTRUCTION COST ESTIMATE'!BA326)</f>
        <v>0</v>
      </c>
      <c r="K326" s="128" t="str">
        <f t="shared" si="47"/>
        <v>Default</v>
      </c>
      <c r="L326" s="128" t="str">
        <f>IF(A326="","",'CONSTRUCTION COST ESTIMATE'!BB326)</f>
        <v>EA</v>
      </c>
      <c r="M326" s="128" t="str">
        <f t="shared" si="45"/>
        <v>Base Bid</v>
      </c>
      <c r="N326" s="124">
        <f>IF(A326="","",'CONSTRUCTION COST ESTIMATE'!BC326)</f>
        <v>0</v>
      </c>
      <c r="O326" s="124" t="str">
        <f t="shared" si="48"/>
        <v>N</v>
      </c>
      <c r="S326" s="124"/>
    </row>
    <row r="327" spans="1:19" hidden="1">
      <c r="A327" s="379">
        <f>IF('CONSTRUCTION COST ESTIMATE'!B327="","",'CONSTRUCTION COST ESTIMATE'!B327)</f>
        <v>502.02600000000001</v>
      </c>
      <c r="B327" s="128"/>
      <c r="C327" s="128" t="str">
        <f t="shared" si="43"/>
        <v>Item</v>
      </c>
      <c r="D327" s="128">
        <f t="shared" si="46"/>
        <v>1</v>
      </c>
      <c r="E327" s="128" t="str">
        <f>IF(A327="",'CONSTRUCTION COST ESTIMATE'!A327,"")</f>
        <v/>
      </c>
      <c r="F327" s="234" t="str">
        <f>IF(A327="","",'CONSTRUCTION COST ESTIMATE'!C327)</f>
        <v>CONCRETE TRANSITION STRUCTURE</v>
      </c>
      <c r="G327" s="234"/>
      <c r="H327" s="78" t="str">
        <f t="shared" si="44"/>
        <v>502.0260</v>
      </c>
      <c r="I327" s="128"/>
      <c r="J327" s="128">
        <f>IF(A327="","",'CONSTRUCTION COST ESTIMATE'!BA327)</f>
        <v>0</v>
      </c>
      <c r="K327" s="128" t="str">
        <f t="shared" si="47"/>
        <v>Default</v>
      </c>
      <c r="L327" s="128" t="str">
        <f>IF(A327="","",'CONSTRUCTION COST ESTIMATE'!BB327)</f>
        <v>LS</v>
      </c>
      <c r="M327" s="128" t="str">
        <f t="shared" si="45"/>
        <v>Base Bid</v>
      </c>
      <c r="N327" s="124">
        <f>IF(A327="","",'CONSTRUCTION COST ESTIMATE'!BC327)</f>
        <v>0</v>
      </c>
      <c r="O327" s="124" t="str">
        <f t="shared" si="48"/>
        <v>N</v>
      </c>
      <c r="S327" s="124"/>
    </row>
    <row r="328" spans="1:19" hidden="1">
      <c r="A328" s="379">
        <f>IF('CONSTRUCTION COST ESTIMATE'!B328="","",'CONSTRUCTION COST ESTIMATE'!B328)</f>
        <v>502.02699999999999</v>
      </c>
      <c r="B328" s="128"/>
      <c r="C328" s="128" t="str">
        <f t="shared" si="43"/>
        <v>Item</v>
      </c>
      <c r="D328" s="128">
        <f t="shared" si="46"/>
        <v>1</v>
      </c>
      <c r="E328" s="128" t="str">
        <f>IF(A328="",'CONSTRUCTION COST ESTIMATE'!A328,"")</f>
        <v/>
      </c>
      <c r="F328" s="234" t="str">
        <f>IF(A328="","",'CONSTRUCTION COST ESTIMATE'!C328)</f>
        <v>CONCRETE JUNCTION STRUCTURE</v>
      </c>
      <c r="G328" s="234"/>
      <c r="H328" s="78" t="str">
        <f t="shared" si="44"/>
        <v>502.0270</v>
      </c>
      <c r="I328" s="128"/>
      <c r="J328" s="128">
        <f>IF(A328="","",'CONSTRUCTION COST ESTIMATE'!BA328)</f>
        <v>0</v>
      </c>
      <c r="K328" s="128" t="str">
        <f t="shared" si="47"/>
        <v>Default</v>
      </c>
      <c r="L328" s="128" t="str">
        <f>IF(A328="","",'CONSTRUCTION COST ESTIMATE'!BB328)</f>
        <v>EA</v>
      </c>
      <c r="M328" s="128" t="str">
        <f t="shared" si="45"/>
        <v>Base Bid</v>
      </c>
      <c r="N328" s="124">
        <f>IF(A328="","",'CONSTRUCTION COST ESTIMATE'!BC328)</f>
        <v>0</v>
      </c>
      <c r="O328" s="124" t="str">
        <f t="shared" si="48"/>
        <v>N</v>
      </c>
      <c r="S328" s="124"/>
    </row>
    <row r="329" spans="1:19" hidden="1">
      <c r="A329" s="379">
        <f>IF('CONSTRUCTION COST ESTIMATE'!B329="","",'CONSTRUCTION COST ESTIMATE'!B329)</f>
        <v>502.02800000000002</v>
      </c>
      <c r="B329" s="128"/>
      <c r="C329" s="128" t="str">
        <f t="shared" si="43"/>
        <v>Item</v>
      </c>
      <c r="D329" s="128">
        <f t="shared" si="46"/>
        <v>1</v>
      </c>
      <c r="E329" s="128" t="str">
        <f>IF(A329="",'CONSTRUCTION COST ESTIMATE'!A329,"")</f>
        <v/>
      </c>
      <c r="F329" s="234" t="str">
        <f>IF(A329="","",'CONSTRUCTION COST ESTIMATE'!C329)</f>
        <v>CONCRETE JUNCTION STRUCTURE</v>
      </c>
      <c r="G329" s="234"/>
      <c r="H329" s="78" t="str">
        <f t="shared" si="44"/>
        <v>502.0280</v>
      </c>
      <c r="I329" s="128"/>
      <c r="J329" s="128">
        <f>IF(A329="","",'CONSTRUCTION COST ESTIMATE'!BA329)</f>
        <v>0</v>
      </c>
      <c r="K329" s="128" t="str">
        <f t="shared" si="47"/>
        <v>Default</v>
      </c>
      <c r="L329" s="128" t="str">
        <f>IF(A329="","",'CONSTRUCTION COST ESTIMATE'!BB329)</f>
        <v>LS</v>
      </c>
      <c r="M329" s="128" t="str">
        <f t="shared" si="45"/>
        <v>Base Bid</v>
      </c>
      <c r="N329" s="124">
        <f>IF(A329="","",'CONSTRUCTION COST ESTIMATE'!BC329)</f>
        <v>0</v>
      </c>
      <c r="O329" s="124" t="str">
        <f t="shared" si="48"/>
        <v>N</v>
      </c>
      <c r="S329" s="124"/>
    </row>
    <row r="330" spans="1:19" hidden="1">
      <c r="A330" s="379">
        <f>IF('CONSTRUCTION COST ESTIMATE'!B330="","",'CONSTRUCTION COST ESTIMATE'!B330)</f>
        <v>502.029</v>
      </c>
      <c r="B330" s="128"/>
      <c r="C330" s="128" t="str">
        <f t="shared" si="43"/>
        <v>Item</v>
      </c>
      <c r="D330" s="128">
        <f t="shared" si="46"/>
        <v>1</v>
      </c>
      <c r="E330" s="128" t="str">
        <f>IF(A330="",'CONSTRUCTION COST ESTIMATE'!A330,"")</f>
        <v/>
      </c>
      <c r="F330" s="234" t="str">
        <f>IF(A330="","",'CONSTRUCTION COST ESTIMATE'!C330)</f>
        <v>CAST IN PLACE RAMP</v>
      </c>
      <c r="G330" s="234"/>
      <c r="H330" s="78" t="str">
        <f t="shared" si="44"/>
        <v>502.0290</v>
      </c>
      <c r="I330" s="128"/>
      <c r="J330" s="128">
        <f>IF(A330="","",'CONSTRUCTION COST ESTIMATE'!BA330)</f>
        <v>0</v>
      </c>
      <c r="K330" s="128" t="str">
        <f t="shared" si="47"/>
        <v>Default</v>
      </c>
      <c r="L330" s="128" t="str">
        <f>IF(A330="","",'CONSTRUCTION COST ESTIMATE'!BB330)</f>
        <v>CY</v>
      </c>
      <c r="M330" s="128" t="str">
        <f t="shared" si="45"/>
        <v>Base Bid</v>
      </c>
      <c r="N330" s="124">
        <f>IF(A330="","",'CONSTRUCTION COST ESTIMATE'!BC330)</f>
        <v>0</v>
      </c>
      <c r="O330" s="124" t="str">
        <f t="shared" si="48"/>
        <v>N</v>
      </c>
      <c r="S330" s="124"/>
    </row>
    <row r="331" spans="1:19" hidden="1">
      <c r="A331" s="379">
        <f>IF('CONSTRUCTION COST ESTIMATE'!B331="","",'CONSTRUCTION COST ESTIMATE'!B331)</f>
        <v>502.03</v>
      </c>
      <c r="B331" s="128"/>
      <c r="C331" s="128" t="str">
        <f t="shared" si="43"/>
        <v>Item</v>
      </c>
      <c r="D331" s="128">
        <f t="shared" si="46"/>
        <v>1</v>
      </c>
      <c r="E331" s="128" t="str">
        <f>IF(A331="",'CONSTRUCTION COST ESTIMATE'!A331,"")</f>
        <v/>
      </c>
      <c r="F331" s="234" t="str">
        <f>IF(A331="","",'CONSTRUCTION COST ESTIMATE'!C331)</f>
        <v>CAST IN PLACE RAMP</v>
      </c>
      <c r="G331" s="234"/>
      <c r="H331" s="78" t="str">
        <f t="shared" si="44"/>
        <v>502.0300</v>
      </c>
      <c r="I331" s="128"/>
      <c r="J331" s="128">
        <f>IF(A331="","",'CONSTRUCTION COST ESTIMATE'!BA331)</f>
        <v>0</v>
      </c>
      <c r="K331" s="128" t="str">
        <f t="shared" si="47"/>
        <v>Default</v>
      </c>
      <c r="L331" s="128" t="str">
        <f>IF(A331="","",'CONSTRUCTION COST ESTIMATE'!BB331)</f>
        <v>LS</v>
      </c>
      <c r="M331" s="128" t="str">
        <f t="shared" si="45"/>
        <v>Base Bid</v>
      </c>
      <c r="N331" s="124">
        <f>IF(A331="","",'CONSTRUCTION COST ESTIMATE'!BC331)</f>
        <v>0</v>
      </c>
      <c r="O331" s="124" t="str">
        <f t="shared" si="48"/>
        <v>N</v>
      </c>
      <c r="S331" s="124"/>
    </row>
    <row r="332" spans="1:19" hidden="1">
      <c r="A332" s="379">
        <f>IF('CONSTRUCTION COST ESTIMATE'!B332="","",'CONSTRUCTION COST ESTIMATE'!B332)</f>
        <v>502.03100000000001</v>
      </c>
      <c r="B332" s="128"/>
      <c r="C332" s="128" t="str">
        <f t="shared" ref="C332:C469" si="49">IF(A332="","Container","Item")</f>
        <v>Item</v>
      </c>
      <c r="D332" s="128">
        <f t="shared" si="46"/>
        <v>1</v>
      </c>
      <c r="E332" s="128" t="str">
        <f>IF(A332="",'CONSTRUCTION COST ESTIMATE'!A332,"")</f>
        <v/>
      </c>
      <c r="F332" s="234" t="str">
        <f>IF(A332="","",'CONSTRUCTION COST ESTIMATE'!C332)</f>
        <v>CONCRETE RESTROOM FACILITY</v>
      </c>
      <c r="G332" s="234"/>
      <c r="H332" s="78" t="str">
        <f t="shared" ref="H332:H469" si="50">TEXT(A332,"#.0000")</f>
        <v>502.0310</v>
      </c>
      <c r="I332" s="128"/>
      <c r="J332" s="128">
        <f>IF(A332="","",'CONSTRUCTION COST ESTIMATE'!BA332)</f>
        <v>0</v>
      </c>
      <c r="K332" s="128" t="str">
        <f t="shared" si="47"/>
        <v>Default</v>
      </c>
      <c r="L332" s="128" t="str">
        <f>IF(A332="","",'CONSTRUCTION COST ESTIMATE'!BB332)</f>
        <v>LS</v>
      </c>
      <c r="M332" s="128" t="str">
        <f t="shared" ref="M332:M469" si="51">IF(A332="","","Base Bid")</f>
        <v>Base Bid</v>
      </c>
      <c r="N332" s="124">
        <f>IF(A332="","",'CONSTRUCTION COST ESTIMATE'!BC332)</f>
        <v>0</v>
      </c>
      <c r="O332" s="124" t="str">
        <f t="shared" si="48"/>
        <v>N</v>
      </c>
      <c r="S332" s="124"/>
    </row>
    <row r="333" spans="1:19" hidden="1">
      <c r="A333" s="379">
        <f>IF('CONSTRUCTION COST ESTIMATE'!B333="","",'CONSTRUCTION COST ESTIMATE'!B333)</f>
        <v>505.00049999999999</v>
      </c>
      <c r="B333" s="128"/>
      <c r="C333" s="128" t="str">
        <f t="shared" si="49"/>
        <v>Item</v>
      </c>
      <c r="D333" s="128">
        <f t="shared" ref="D333:D470" si="52">IF(C333="Container",0,1)</f>
        <v>1</v>
      </c>
      <c r="E333" s="128" t="str">
        <f>IF(A333="",'CONSTRUCTION COST ESTIMATE'!A333,"")</f>
        <v/>
      </c>
      <c r="F333" s="234" t="str">
        <f>IF(A333="","",'CONSTRUCTION COST ESTIMATE'!C333)</f>
        <v>REINFORCING STEEL</v>
      </c>
      <c r="G333" s="234"/>
      <c r="H333" s="78" t="str">
        <f t="shared" si="50"/>
        <v>505.0005</v>
      </c>
      <c r="I333" s="128"/>
      <c r="J333" s="128">
        <f>IF(A333="","",'CONSTRUCTION COST ESTIMATE'!BA333)</f>
        <v>0</v>
      </c>
      <c r="K333" s="128" t="str">
        <f t="shared" ref="K333:K470" si="53">IF(J333="","","Default")</f>
        <v>Default</v>
      </c>
      <c r="L333" s="128" t="str">
        <f>IF(A333="","",'CONSTRUCTION COST ESTIMATE'!BB333)</f>
        <v>LB</v>
      </c>
      <c r="M333" s="128" t="str">
        <f t="shared" si="51"/>
        <v>Base Bid</v>
      </c>
      <c r="N333" s="124">
        <f>IF(A333="","",'CONSTRUCTION COST ESTIMATE'!BC333)</f>
        <v>0</v>
      </c>
      <c r="O333" s="124" t="str">
        <f t="shared" ref="O333:O471" si="54">IF(N333=0,"N","Y")</f>
        <v>N</v>
      </c>
      <c r="S333" s="124"/>
    </row>
    <row r="334" spans="1:19" hidden="1">
      <c r="A334" s="379">
        <f>IF('CONSTRUCTION COST ESTIMATE'!B334="","",'CONSTRUCTION COST ESTIMATE'!B334)</f>
        <v>505.00099999999998</v>
      </c>
      <c r="B334" s="128"/>
      <c r="C334" s="128" t="str">
        <f t="shared" si="49"/>
        <v>Item</v>
      </c>
      <c r="D334" s="128">
        <f t="shared" si="52"/>
        <v>1</v>
      </c>
      <c r="E334" s="128" t="str">
        <f>IF(A334="",'CONSTRUCTION COST ESTIMATE'!A334,"")</f>
        <v/>
      </c>
      <c r="F334" s="234" t="str">
        <f>IF(A334="","",'CONSTRUCTION COST ESTIMATE'!C334)</f>
        <v>REINFORCING STEEL - DEDUCTION</v>
      </c>
      <c r="G334" s="234"/>
      <c r="H334" s="78" t="str">
        <f t="shared" si="50"/>
        <v>505.0010</v>
      </c>
      <c r="I334" s="128"/>
      <c r="J334" s="128">
        <f>IF(A334="","",'CONSTRUCTION COST ESTIMATE'!BA334)</f>
        <v>0</v>
      </c>
      <c r="K334" s="128" t="str">
        <f t="shared" si="53"/>
        <v>Default</v>
      </c>
      <c r="L334" s="128" t="str">
        <f>IF(A334="","",'CONSTRUCTION COST ESTIMATE'!BB334)</f>
        <v>LB</v>
      </c>
      <c r="M334" s="128" t="str">
        <f t="shared" si="51"/>
        <v>Base Bid</v>
      </c>
      <c r="N334" s="124">
        <f>IF(A334="","",'CONSTRUCTION COST ESTIMATE'!BC334)</f>
        <v>0</v>
      </c>
      <c r="O334" s="124" t="str">
        <f t="shared" si="54"/>
        <v>N</v>
      </c>
      <c r="S334" s="124"/>
    </row>
    <row r="335" spans="1:19" hidden="1">
      <c r="A335" s="379">
        <f>IF('CONSTRUCTION COST ESTIMATE'!B335="","",'CONSTRUCTION COST ESTIMATE'!B335)</f>
        <v>506.00049999999999</v>
      </c>
      <c r="B335" s="128"/>
      <c r="C335" s="128" t="str">
        <f t="shared" si="49"/>
        <v>Item</v>
      </c>
      <c r="D335" s="128">
        <f t="shared" si="52"/>
        <v>1</v>
      </c>
      <c r="E335" s="128" t="str">
        <f>IF(A335="",'CONSTRUCTION COST ESTIMATE'!A335,"")</f>
        <v/>
      </c>
      <c r="F335" s="234" t="str">
        <f>IF(A335="","",'CONSTRUCTION COST ESTIMATE'!C335)</f>
        <v>BOLLARD</v>
      </c>
      <c r="G335" s="234"/>
      <c r="H335" s="78" t="str">
        <f t="shared" si="50"/>
        <v>506.0005</v>
      </c>
      <c r="I335" s="128"/>
      <c r="J335" s="128">
        <f>IF(A335="","",'CONSTRUCTION COST ESTIMATE'!BA335)</f>
        <v>0</v>
      </c>
      <c r="K335" s="128" t="str">
        <f t="shared" si="53"/>
        <v>Default</v>
      </c>
      <c r="L335" s="128" t="str">
        <f>IF(A335="","",'CONSTRUCTION COST ESTIMATE'!BB335)</f>
        <v>EA</v>
      </c>
      <c r="M335" s="128" t="str">
        <f t="shared" si="51"/>
        <v>Base Bid</v>
      </c>
      <c r="N335" s="124">
        <f>IF(A335="","",'CONSTRUCTION COST ESTIMATE'!BC335)</f>
        <v>0</v>
      </c>
      <c r="O335" s="124" t="str">
        <f t="shared" si="54"/>
        <v>N</v>
      </c>
      <c r="S335" s="124"/>
    </row>
    <row r="336" spans="1:19" hidden="1">
      <c r="A336" s="379">
        <f>IF('CONSTRUCTION COST ESTIMATE'!B336="","",'CONSTRUCTION COST ESTIMATE'!B336)</f>
        <v>506.00099999999998</v>
      </c>
      <c r="B336" s="128"/>
      <c r="C336" s="128" t="str">
        <f t="shared" si="49"/>
        <v>Item</v>
      </c>
      <c r="D336" s="128">
        <f t="shared" si="52"/>
        <v>1</v>
      </c>
      <c r="E336" s="128" t="str">
        <f>IF(A336="",'CONSTRUCTION COST ESTIMATE'!A336,"")</f>
        <v/>
      </c>
      <c r="F336" s="234" t="str">
        <f>IF(A336="","",'CONSTRUCTION COST ESTIMATE'!C336)</f>
        <v>BOLLARD, REMOVABLE</v>
      </c>
      <c r="G336" s="234"/>
      <c r="H336" s="78" t="str">
        <f t="shared" si="50"/>
        <v>506.0010</v>
      </c>
      <c r="I336" s="128"/>
      <c r="J336" s="128">
        <f>IF(A336="","",'CONSTRUCTION COST ESTIMATE'!BA336)</f>
        <v>0</v>
      </c>
      <c r="K336" s="128" t="str">
        <f t="shared" si="53"/>
        <v>Default</v>
      </c>
      <c r="L336" s="128" t="str">
        <f>IF(A336="","",'CONSTRUCTION COST ESTIMATE'!BB336)</f>
        <v>EA</v>
      </c>
      <c r="M336" s="128" t="str">
        <f t="shared" si="51"/>
        <v>Base Bid</v>
      </c>
      <c r="N336" s="124">
        <f>IF(A336="","",'CONSTRUCTION COST ESTIMATE'!BC336)</f>
        <v>0</v>
      </c>
      <c r="O336" s="124" t="str">
        <f t="shared" si="54"/>
        <v>N</v>
      </c>
      <c r="S336" s="124"/>
    </row>
    <row r="337" spans="1:19" hidden="1">
      <c r="A337" s="379">
        <f>IF('CONSTRUCTION COST ESTIMATE'!B337="","",'CONSTRUCTION COST ESTIMATE'!B337)</f>
        <v>506.00200000000001</v>
      </c>
      <c r="B337" s="128"/>
      <c r="C337" s="128" t="str">
        <f t="shared" si="49"/>
        <v>Item</v>
      </c>
      <c r="D337" s="128">
        <f t="shared" si="52"/>
        <v>1</v>
      </c>
      <c r="E337" s="128" t="str">
        <f>IF(A337="",'CONSTRUCTION COST ESTIMATE'!A337,"")</f>
        <v/>
      </c>
      <c r="F337" s="234" t="str">
        <f>IF(A337="","",'CONSTRUCTION COST ESTIMATE'!C337)</f>
        <v>METAL RAILING</v>
      </c>
      <c r="G337" s="234"/>
      <c r="H337" s="78" t="str">
        <f t="shared" si="50"/>
        <v>506.0020</v>
      </c>
      <c r="I337" s="128"/>
      <c r="J337" s="128">
        <f>IF(A337="","",'CONSTRUCTION COST ESTIMATE'!BA337)</f>
        <v>0</v>
      </c>
      <c r="K337" s="128" t="str">
        <f t="shared" si="53"/>
        <v>Default</v>
      </c>
      <c r="L337" s="128" t="str">
        <f>IF(A337="","",'CONSTRUCTION COST ESTIMATE'!BB337)</f>
        <v>LF</v>
      </c>
      <c r="M337" s="128" t="str">
        <f t="shared" si="51"/>
        <v>Base Bid</v>
      </c>
      <c r="N337" s="124">
        <f>IF(A337="","",'CONSTRUCTION COST ESTIMATE'!BC337)</f>
        <v>0</v>
      </c>
      <c r="O337" s="124" t="str">
        <f t="shared" si="54"/>
        <v>N</v>
      </c>
      <c r="S337" s="124"/>
    </row>
    <row r="338" spans="1:19" hidden="1">
      <c r="A338" s="379">
        <f>IF('CONSTRUCTION COST ESTIMATE'!B338="","",'CONSTRUCTION COST ESTIMATE'!B338)</f>
        <v>506.00299999999999</v>
      </c>
      <c r="B338" s="128"/>
      <c r="C338" s="128" t="str">
        <f t="shared" si="49"/>
        <v>Item</v>
      </c>
      <c r="D338" s="128">
        <f t="shared" si="52"/>
        <v>1</v>
      </c>
      <c r="E338" s="128" t="str">
        <f>IF(A338="",'CONSTRUCTION COST ESTIMATE'!A338,"")</f>
        <v/>
      </c>
      <c r="F338" s="234" t="str">
        <f>IF(A338="","",'CONSTRUCTION COST ESTIMATE'!C338)</f>
        <v>PEDESTRIAN RAIL</v>
      </c>
      <c r="G338" s="234"/>
      <c r="H338" s="78" t="str">
        <f t="shared" si="50"/>
        <v>506.0030</v>
      </c>
      <c r="I338" s="128"/>
      <c r="J338" s="128">
        <f>IF(A338="","",'CONSTRUCTION COST ESTIMATE'!BA338)</f>
        <v>0</v>
      </c>
      <c r="K338" s="128" t="str">
        <f t="shared" si="53"/>
        <v>Default</v>
      </c>
      <c r="L338" s="128" t="str">
        <f>IF(A338="","",'CONSTRUCTION COST ESTIMATE'!BB338)</f>
        <v>LF</v>
      </c>
      <c r="M338" s="128" t="str">
        <f t="shared" si="51"/>
        <v>Base Bid</v>
      </c>
      <c r="N338" s="124">
        <f>IF(A338="","",'CONSTRUCTION COST ESTIMATE'!BC338)</f>
        <v>0</v>
      </c>
      <c r="O338" s="124" t="str">
        <f t="shared" si="54"/>
        <v>N</v>
      </c>
      <c r="S338" s="124"/>
    </row>
    <row r="339" spans="1:19" hidden="1">
      <c r="A339" s="379">
        <f>IF('CONSTRUCTION COST ESTIMATE'!B339="","",'CONSTRUCTION COST ESTIMATE'!B339)</f>
        <v>506.00400000000002</v>
      </c>
      <c r="B339" s="128"/>
      <c r="C339" s="128" t="str">
        <f t="shared" si="49"/>
        <v>Item</v>
      </c>
      <c r="D339" s="128">
        <f t="shared" si="52"/>
        <v>1</v>
      </c>
      <c r="E339" s="128" t="str">
        <f>IF(A339="",'CONSTRUCTION COST ESTIMATE'!A339,"")</f>
        <v/>
      </c>
      <c r="F339" s="234" t="str">
        <f>IF(A339="","",'CONSTRUCTION COST ESTIMATE'!C339)</f>
        <v>SALVAGE RETAINING WALL RAIL</v>
      </c>
      <c r="G339" s="234"/>
      <c r="H339" s="78" t="str">
        <f t="shared" si="50"/>
        <v>506.0040</v>
      </c>
      <c r="I339" s="128"/>
      <c r="J339" s="128">
        <f>IF(A339="","",'CONSTRUCTION COST ESTIMATE'!BA339)</f>
        <v>0</v>
      </c>
      <c r="K339" s="128" t="str">
        <f t="shared" si="53"/>
        <v>Default</v>
      </c>
      <c r="L339" s="128" t="str">
        <f>IF(A339="","",'CONSTRUCTION COST ESTIMATE'!BB339)</f>
        <v>LF</v>
      </c>
      <c r="M339" s="128" t="str">
        <f t="shared" si="51"/>
        <v>Base Bid</v>
      </c>
      <c r="N339" s="124">
        <f>IF(A339="","",'CONSTRUCTION COST ESTIMATE'!BC339)</f>
        <v>0</v>
      </c>
      <c r="O339" s="124" t="str">
        <f t="shared" si="54"/>
        <v>N</v>
      </c>
      <c r="S339" s="124"/>
    </row>
    <row r="340" spans="1:19" hidden="1">
      <c r="A340" s="379">
        <f>IF('CONSTRUCTION COST ESTIMATE'!B340="","",'CONSTRUCTION COST ESTIMATE'!B340)</f>
        <v>506.005</v>
      </c>
      <c r="B340" s="128"/>
      <c r="C340" s="128" t="str">
        <f t="shared" si="49"/>
        <v>Item</v>
      </c>
      <c r="D340" s="128">
        <f t="shared" si="52"/>
        <v>1</v>
      </c>
      <c r="E340" s="128" t="str">
        <f>IF(A340="",'CONSTRUCTION COST ESTIMATE'!A340,"")</f>
        <v/>
      </c>
      <c r="F340" s="234" t="str">
        <f>IF(A340="","",'CONSTRUCTION COST ESTIMATE'!C340)</f>
        <v>MODIFY PARKING CANOPY</v>
      </c>
      <c r="G340" s="234"/>
      <c r="H340" s="78" t="str">
        <f t="shared" si="50"/>
        <v>506.0050</v>
      </c>
      <c r="I340" s="128"/>
      <c r="J340" s="128">
        <f>IF(A340="","",'CONSTRUCTION COST ESTIMATE'!BA340)</f>
        <v>0</v>
      </c>
      <c r="K340" s="128" t="str">
        <f t="shared" si="53"/>
        <v>Default</v>
      </c>
      <c r="L340" s="128" t="str">
        <f>IF(A340="","",'CONSTRUCTION COST ESTIMATE'!BB340)</f>
        <v>LS</v>
      </c>
      <c r="M340" s="128" t="str">
        <f t="shared" si="51"/>
        <v>Base Bid</v>
      </c>
      <c r="N340" s="124">
        <f>IF(A340="","",'CONSTRUCTION COST ESTIMATE'!BC340)</f>
        <v>0</v>
      </c>
      <c r="O340" s="124" t="str">
        <f t="shared" si="54"/>
        <v>N</v>
      </c>
      <c r="S340" s="124"/>
    </row>
    <row r="341" spans="1:19" hidden="1">
      <c r="A341" s="379">
        <f>IF('CONSTRUCTION COST ESTIMATE'!B341="","",'CONSTRUCTION COST ESTIMATE'!B341)</f>
        <v>506.00599999999997</v>
      </c>
      <c r="B341" s="128"/>
      <c r="C341" s="128" t="str">
        <f t="shared" si="49"/>
        <v>Item</v>
      </c>
      <c r="D341" s="128">
        <f t="shared" si="52"/>
        <v>1</v>
      </c>
      <c r="E341" s="128" t="str">
        <f>IF(A341="",'CONSTRUCTION COST ESTIMATE'!A341,"")</f>
        <v/>
      </c>
      <c r="F341" s="234" t="str">
        <f>IF(A341="","",'CONSTRUCTION COST ESTIMATE'!C341)</f>
        <v>STRUCTURAL STEEL</v>
      </c>
      <c r="G341" s="234"/>
      <c r="H341" s="78" t="str">
        <f t="shared" si="50"/>
        <v>506.0060</v>
      </c>
      <c r="I341" s="128"/>
      <c r="J341" s="128">
        <f>IF(A341="","",'CONSTRUCTION COST ESTIMATE'!BA341)</f>
        <v>0</v>
      </c>
      <c r="K341" s="128" t="str">
        <f t="shared" si="53"/>
        <v>Default</v>
      </c>
      <c r="L341" s="128" t="str">
        <f>IF(A341="","",'CONSTRUCTION COST ESTIMATE'!BB341)</f>
        <v>LB</v>
      </c>
      <c r="M341" s="128" t="str">
        <f t="shared" si="51"/>
        <v>Base Bid</v>
      </c>
      <c r="N341" s="124">
        <f>IF(A341="","",'CONSTRUCTION COST ESTIMATE'!BC341)</f>
        <v>0</v>
      </c>
      <c r="O341" s="124" t="str">
        <f t="shared" si="54"/>
        <v>N</v>
      </c>
      <c r="S341" s="124"/>
    </row>
    <row r="342" spans="1:19" hidden="1">
      <c r="A342" s="379">
        <f>IF('CONSTRUCTION COST ESTIMATE'!B342="","",'CONSTRUCTION COST ESTIMATE'!B342)</f>
        <v>506.00700000000001</v>
      </c>
      <c r="B342" s="128"/>
      <c r="C342" s="128" t="str">
        <f t="shared" si="49"/>
        <v>Item</v>
      </c>
      <c r="D342" s="128">
        <f t="shared" si="52"/>
        <v>1</v>
      </c>
      <c r="E342" s="128" t="str">
        <f>IF(A342="",'CONSTRUCTION COST ESTIMATE'!A342,"")</f>
        <v/>
      </c>
      <c r="F342" s="234" t="str">
        <f>IF(A342="","",'CONSTRUCTION COST ESTIMATE'!C342)</f>
        <v>STEEL SHADE STRUCUTRE</v>
      </c>
      <c r="G342" s="234"/>
      <c r="H342" s="78" t="str">
        <f t="shared" si="50"/>
        <v>506.0070</v>
      </c>
      <c r="I342" s="128"/>
      <c r="J342" s="128">
        <f>IF(A342="","",'CONSTRUCTION COST ESTIMATE'!BA342)</f>
        <v>0</v>
      </c>
      <c r="K342" s="128" t="str">
        <f t="shared" si="53"/>
        <v>Default</v>
      </c>
      <c r="L342" s="128" t="str">
        <f>IF(A342="","",'CONSTRUCTION COST ESTIMATE'!BB342)</f>
        <v>LS</v>
      </c>
      <c r="M342" s="128" t="str">
        <f t="shared" si="51"/>
        <v>Base Bid</v>
      </c>
      <c r="N342" s="124">
        <f>IF(A342="","",'CONSTRUCTION COST ESTIMATE'!BC342)</f>
        <v>0</v>
      </c>
      <c r="O342" s="124" t="str">
        <f t="shared" si="54"/>
        <v>N</v>
      </c>
      <c r="S342" s="124"/>
    </row>
    <row r="343" spans="1:19" hidden="1">
      <c r="A343" s="379">
        <f>IF('CONSTRUCTION COST ESTIMATE'!B343="","",'CONSTRUCTION COST ESTIMATE'!B343)</f>
        <v>506.00799999999998</v>
      </c>
      <c r="B343" s="128"/>
      <c r="C343" s="128" t="str">
        <f t="shared" si="49"/>
        <v>Item</v>
      </c>
      <c r="D343" s="128">
        <f t="shared" si="52"/>
        <v>1</v>
      </c>
      <c r="E343" s="128" t="str">
        <f>IF(A343="",'CONSTRUCTION COST ESTIMATE'!A343,"")</f>
        <v/>
      </c>
      <c r="F343" s="234" t="str">
        <f>IF(A343="","",'CONSTRUCTION COST ESTIMATE'!C343)</f>
        <v>TRIANGULAR KIOSK</v>
      </c>
      <c r="G343" s="234"/>
      <c r="H343" s="78" t="str">
        <f t="shared" si="50"/>
        <v>506.0080</v>
      </c>
      <c r="I343" s="128"/>
      <c r="J343" s="128">
        <f>IF(A343="","",'CONSTRUCTION COST ESTIMATE'!BA343)</f>
        <v>0</v>
      </c>
      <c r="K343" s="128" t="str">
        <f t="shared" si="53"/>
        <v>Default</v>
      </c>
      <c r="L343" s="128" t="str">
        <f>IF(A343="","",'CONSTRUCTION COST ESTIMATE'!BB343)</f>
        <v>LS</v>
      </c>
      <c r="M343" s="128" t="str">
        <f t="shared" si="51"/>
        <v>Base Bid</v>
      </c>
      <c r="N343" s="124">
        <f>IF(A343="","",'CONSTRUCTION COST ESTIMATE'!BC343)</f>
        <v>0</v>
      </c>
      <c r="O343" s="124" t="str">
        <f t="shared" si="54"/>
        <v>N</v>
      </c>
      <c r="S343" s="124"/>
    </row>
    <row r="344" spans="1:19" hidden="1">
      <c r="A344" s="379">
        <f>IF('CONSTRUCTION COST ESTIMATE'!B344="","",'CONSTRUCTION COST ESTIMATE'!B344)</f>
        <v>508.00049999999999</v>
      </c>
      <c r="B344" s="128"/>
      <c r="C344" s="128" t="str">
        <f t="shared" si="49"/>
        <v>Item</v>
      </c>
      <c r="D344" s="128">
        <f t="shared" si="52"/>
        <v>1</v>
      </c>
      <c r="E344" s="128" t="str">
        <f>IF(A344="",'CONSTRUCTION COST ESTIMATE'!A344,"")</f>
        <v/>
      </c>
      <c r="F344" s="234" t="str">
        <f>IF(A344="","",'CONSTRUCTION COST ESTIMATE'!C344)</f>
        <v>DIAMETER CIDH PILE (48 INCH)</v>
      </c>
      <c r="G344" s="234"/>
      <c r="H344" s="78" t="str">
        <f t="shared" si="50"/>
        <v>508.0005</v>
      </c>
      <c r="I344" s="128"/>
      <c r="J344" s="128">
        <f>IF(A344="","",'CONSTRUCTION COST ESTIMATE'!BA344)</f>
        <v>0</v>
      </c>
      <c r="K344" s="128" t="str">
        <f t="shared" si="53"/>
        <v>Default</v>
      </c>
      <c r="L344" s="128" t="str">
        <f>IF(A344="","",'CONSTRUCTION COST ESTIMATE'!BB344)</f>
        <v>LS</v>
      </c>
      <c r="M344" s="128" t="str">
        <f t="shared" si="51"/>
        <v>Base Bid</v>
      </c>
      <c r="N344" s="124">
        <f>IF(A344="","",'CONSTRUCTION COST ESTIMATE'!BC344)</f>
        <v>0</v>
      </c>
      <c r="O344" s="124" t="str">
        <f t="shared" si="54"/>
        <v>N</v>
      </c>
      <c r="S344" s="124"/>
    </row>
    <row r="345" spans="1:19" hidden="1">
      <c r="A345" s="379">
        <f>IF('CONSTRUCTION COST ESTIMATE'!B345="","",'CONSTRUCTION COST ESTIMATE'!B345)</f>
        <v>508.00099999999998</v>
      </c>
      <c r="B345" s="128"/>
      <c r="C345" s="128" t="str">
        <f t="shared" si="49"/>
        <v>Item</v>
      </c>
      <c r="D345" s="128">
        <f t="shared" si="52"/>
        <v>1</v>
      </c>
      <c r="E345" s="128" t="str">
        <f>IF(A345="",'CONSTRUCTION COST ESTIMATE'!A345,"")</f>
        <v/>
      </c>
      <c r="F345" s="234" t="str">
        <f>IF(A345="","",'CONSTRUCTION COST ESTIMATE'!C345)</f>
        <v>DIAMETER CIDH PILE (72 INCH)</v>
      </c>
      <c r="G345" s="234"/>
      <c r="H345" s="78" t="str">
        <f t="shared" si="50"/>
        <v>508.0010</v>
      </c>
      <c r="I345" s="128"/>
      <c r="J345" s="128">
        <f>IF(A345="","",'CONSTRUCTION COST ESTIMATE'!BA345)</f>
        <v>0</v>
      </c>
      <c r="K345" s="128" t="str">
        <f t="shared" si="53"/>
        <v>Default</v>
      </c>
      <c r="L345" s="128" t="str">
        <f>IF(A345="","",'CONSTRUCTION COST ESTIMATE'!BB345)</f>
        <v>LS</v>
      </c>
      <c r="M345" s="128" t="str">
        <f t="shared" si="51"/>
        <v>Base Bid</v>
      </c>
      <c r="N345" s="124">
        <f>IF(A345="","",'CONSTRUCTION COST ESTIMATE'!BC345)</f>
        <v>0</v>
      </c>
      <c r="O345" s="124" t="str">
        <f t="shared" si="54"/>
        <v>N</v>
      </c>
      <c r="S345" s="124"/>
    </row>
    <row r="346" spans="1:19" hidden="1">
      <c r="A346" s="379">
        <f>IF('CONSTRUCTION COST ESTIMATE'!B346="","",'CONSTRUCTION COST ESTIMATE'!B346)</f>
        <v>509.05029999999999</v>
      </c>
      <c r="B346" s="128"/>
      <c r="C346" s="128" t="str">
        <f t="shared" ref="C346:C409" si="55">IF(A346="","Container","Item")</f>
        <v>Item</v>
      </c>
      <c r="D346" s="128">
        <f t="shared" ref="D346:D409" si="56">IF(C346="Container",0,1)</f>
        <v>1</v>
      </c>
      <c r="E346" s="128" t="str">
        <f>IF(A346="",'CONSTRUCTION COST ESTIMATE'!A346,"")</f>
        <v/>
      </c>
      <c r="F346" s="234" t="str">
        <f>IF(A346="","",'CONSTRUCTION COST ESTIMATE'!C346)</f>
        <v>5 FOOT X 3 FOOT PRECAST REINFORCED CONCRETE BOX</v>
      </c>
      <c r="G346" s="234"/>
      <c r="H346" s="78" t="str">
        <f t="shared" ref="H346:H409" si="57">TEXT(A346,"#.0000")</f>
        <v>509.0503</v>
      </c>
      <c r="I346" s="128"/>
      <c r="J346" s="128">
        <f>IF(A346="","",'CONSTRUCTION COST ESTIMATE'!BA346)</f>
        <v>0</v>
      </c>
      <c r="K346" s="128" t="str">
        <f t="shared" ref="K346:K409" si="58">IF(J346="","","Default")</f>
        <v>Default</v>
      </c>
      <c r="L346" s="128" t="str">
        <f>IF(A346="","",'CONSTRUCTION COST ESTIMATE'!BB346)</f>
        <v>LF</v>
      </c>
      <c r="M346" s="128" t="str">
        <f t="shared" ref="M346:M409" si="59">IF(A346="","","Base Bid")</f>
        <v>Base Bid</v>
      </c>
      <c r="N346" s="124">
        <f>IF(A346="","",'CONSTRUCTION COST ESTIMATE'!BC346)</f>
        <v>0</v>
      </c>
      <c r="O346" s="124" t="str">
        <f t="shared" ref="O346:O409" si="60">IF(N346=0,"N","Y")</f>
        <v>N</v>
      </c>
      <c r="S346" s="124"/>
    </row>
    <row r="347" spans="1:19" hidden="1">
      <c r="A347" s="379">
        <f>IF('CONSTRUCTION COST ESTIMATE'!B347="","",'CONSTRUCTION COST ESTIMATE'!B347)</f>
        <v>509.05040000000002</v>
      </c>
      <c r="B347" s="128"/>
      <c r="C347" s="128" t="str">
        <f t="shared" si="55"/>
        <v>Item</v>
      </c>
      <c r="D347" s="128">
        <f t="shared" si="56"/>
        <v>1</v>
      </c>
      <c r="E347" s="128" t="str">
        <f>IF(A347="",'CONSTRUCTION COST ESTIMATE'!A347,"")</f>
        <v/>
      </c>
      <c r="F347" s="234" t="str">
        <f>IF(A347="","",'CONSTRUCTION COST ESTIMATE'!C347)</f>
        <v>5 FOOT X 4 FOOT PRECAST REINFORCED CONCRETE BOX</v>
      </c>
      <c r="G347" s="234"/>
      <c r="H347" s="78" t="str">
        <f t="shared" si="57"/>
        <v>509.0504</v>
      </c>
      <c r="I347" s="128"/>
      <c r="J347" s="128">
        <f>IF(A347="","",'CONSTRUCTION COST ESTIMATE'!BA347)</f>
        <v>0</v>
      </c>
      <c r="K347" s="128" t="str">
        <f t="shared" si="58"/>
        <v>Default</v>
      </c>
      <c r="L347" s="128" t="str">
        <f>IF(A347="","",'CONSTRUCTION COST ESTIMATE'!BB347)</f>
        <v>LF</v>
      </c>
      <c r="M347" s="128" t="str">
        <f t="shared" si="59"/>
        <v>Base Bid</v>
      </c>
      <c r="N347" s="124">
        <f>IF(A347="","",'CONSTRUCTION COST ESTIMATE'!BC347)</f>
        <v>0</v>
      </c>
      <c r="O347" s="124" t="str">
        <f t="shared" si="60"/>
        <v>N</v>
      </c>
      <c r="S347" s="124"/>
    </row>
    <row r="348" spans="1:19" hidden="1">
      <c r="A348" s="379">
        <f>IF('CONSTRUCTION COST ESTIMATE'!B348="","",'CONSTRUCTION COST ESTIMATE'!B348)</f>
        <v>509.0505</v>
      </c>
      <c r="B348" s="128"/>
      <c r="C348" s="128" t="str">
        <f t="shared" si="55"/>
        <v>Item</v>
      </c>
      <c r="D348" s="128">
        <f t="shared" si="56"/>
        <v>1</v>
      </c>
      <c r="E348" s="128" t="str">
        <f>IF(A348="",'CONSTRUCTION COST ESTIMATE'!A348,"")</f>
        <v/>
      </c>
      <c r="F348" s="234" t="str">
        <f>IF(A348="","",'CONSTRUCTION COST ESTIMATE'!C348)</f>
        <v>5 FOOT X 5 FOOT PRECAST REINFORCED CONCRETE BOX</v>
      </c>
      <c r="G348" s="234"/>
      <c r="H348" s="78" t="str">
        <f t="shared" si="57"/>
        <v>509.0505</v>
      </c>
      <c r="I348" s="128"/>
      <c r="J348" s="128">
        <f>IF(A348="","",'CONSTRUCTION COST ESTIMATE'!BA348)</f>
        <v>0</v>
      </c>
      <c r="K348" s="128" t="str">
        <f t="shared" si="58"/>
        <v>Default</v>
      </c>
      <c r="L348" s="128" t="str">
        <f>IF(A348="","",'CONSTRUCTION COST ESTIMATE'!BB348)</f>
        <v>LF</v>
      </c>
      <c r="M348" s="128" t="str">
        <f t="shared" si="59"/>
        <v>Base Bid</v>
      </c>
      <c r="N348" s="124">
        <f>IF(A348="","",'CONSTRUCTION COST ESTIMATE'!BC348)</f>
        <v>0</v>
      </c>
      <c r="O348" s="124" t="str">
        <f t="shared" si="60"/>
        <v>N</v>
      </c>
      <c r="S348" s="124"/>
    </row>
    <row r="349" spans="1:19" hidden="1">
      <c r="A349" s="379">
        <f>IF('CONSTRUCTION COST ESTIMATE'!B349="","",'CONSTRUCTION COST ESTIMATE'!B349)</f>
        <v>509.06029999999998</v>
      </c>
      <c r="B349" s="128"/>
      <c r="C349" s="128" t="str">
        <f t="shared" si="55"/>
        <v>Item</v>
      </c>
      <c r="D349" s="128">
        <f t="shared" si="56"/>
        <v>1</v>
      </c>
      <c r="E349" s="128" t="str">
        <f>IF(A349="",'CONSTRUCTION COST ESTIMATE'!A349,"")</f>
        <v/>
      </c>
      <c r="F349" s="234" t="str">
        <f>IF(A349="","",'CONSTRUCTION COST ESTIMATE'!C349)</f>
        <v>6 FOOT X 3 FOOT PRECAST REINFORCED CONCRETE BOX</v>
      </c>
      <c r="G349" s="234"/>
      <c r="H349" s="78" t="str">
        <f t="shared" si="57"/>
        <v>509.0603</v>
      </c>
      <c r="I349" s="128"/>
      <c r="J349" s="128">
        <f>IF(A349="","",'CONSTRUCTION COST ESTIMATE'!BA349)</f>
        <v>0</v>
      </c>
      <c r="K349" s="128" t="str">
        <f t="shared" si="58"/>
        <v>Default</v>
      </c>
      <c r="L349" s="128" t="str">
        <f>IF(A349="","",'CONSTRUCTION COST ESTIMATE'!BB349)</f>
        <v>LF</v>
      </c>
      <c r="M349" s="128" t="str">
        <f t="shared" si="59"/>
        <v>Base Bid</v>
      </c>
      <c r="N349" s="124">
        <f>IF(A349="","",'CONSTRUCTION COST ESTIMATE'!BC349)</f>
        <v>0</v>
      </c>
      <c r="O349" s="124" t="str">
        <f t="shared" si="60"/>
        <v>N</v>
      </c>
      <c r="S349" s="124"/>
    </row>
    <row r="350" spans="1:19" hidden="1">
      <c r="A350" s="379">
        <f>IF('CONSTRUCTION COST ESTIMATE'!B350="","",'CONSTRUCTION COST ESTIMATE'!B350)</f>
        <v>509.06040000000002</v>
      </c>
      <c r="B350" s="128"/>
      <c r="C350" s="128" t="str">
        <f t="shared" si="55"/>
        <v>Item</v>
      </c>
      <c r="D350" s="128">
        <f t="shared" si="56"/>
        <v>1</v>
      </c>
      <c r="E350" s="128" t="str">
        <f>IF(A350="",'CONSTRUCTION COST ESTIMATE'!A350,"")</f>
        <v/>
      </c>
      <c r="F350" s="234" t="str">
        <f>IF(A350="","",'CONSTRUCTION COST ESTIMATE'!C350)</f>
        <v>6 FOOT X 4 FOOT PRECAST REINFORCED CONCRETE BOX</v>
      </c>
      <c r="G350" s="234"/>
      <c r="H350" s="78" t="str">
        <f t="shared" si="57"/>
        <v>509.0604</v>
      </c>
      <c r="I350" s="128"/>
      <c r="J350" s="128">
        <f>IF(A350="","",'CONSTRUCTION COST ESTIMATE'!BA350)</f>
        <v>0</v>
      </c>
      <c r="K350" s="128" t="str">
        <f t="shared" si="58"/>
        <v>Default</v>
      </c>
      <c r="L350" s="128" t="str">
        <f>IF(A350="","",'CONSTRUCTION COST ESTIMATE'!BB350)</f>
        <v>LF</v>
      </c>
      <c r="M350" s="128" t="str">
        <f t="shared" si="59"/>
        <v>Base Bid</v>
      </c>
      <c r="N350" s="124">
        <f>IF(A350="","",'CONSTRUCTION COST ESTIMATE'!BC350)</f>
        <v>0</v>
      </c>
      <c r="O350" s="124" t="str">
        <f t="shared" si="60"/>
        <v>N</v>
      </c>
      <c r="S350" s="124"/>
    </row>
    <row r="351" spans="1:19" hidden="1">
      <c r="A351" s="379">
        <f>IF('CONSTRUCTION COST ESTIMATE'!B351="","",'CONSTRUCTION COST ESTIMATE'!B351)</f>
        <v>509.06049999999999</v>
      </c>
      <c r="B351" s="128"/>
      <c r="C351" s="128" t="str">
        <f t="shared" si="55"/>
        <v>Item</v>
      </c>
      <c r="D351" s="128">
        <f t="shared" si="56"/>
        <v>1</v>
      </c>
      <c r="E351" s="128" t="str">
        <f>IF(A351="",'CONSTRUCTION COST ESTIMATE'!A351,"")</f>
        <v/>
      </c>
      <c r="F351" s="234" t="str">
        <f>IF(A351="","",'CONSTRUCTION COST ESTIMATE'!C351)</f>
        <v>6 FOOT X 5 FOOT PRECAST REINFORCED CONCRETE BOX</v>
      </c>
      <c r="G351" s="234"/>
      <c r="H351" s="78" t="str">
        <f t="shared" si="57"/>
        <v>509.0605</v>
      </c>
      <c r="I351" s="128"/>
      <c r="J351" s="128">
        <f>IF(A351="","",'CONSTRUCTION COST ESTIMATE'!BA351)</f>
        <v>0</v>
      </c>
      <c r="K351" s="128" t="str">
        <f t="shared" si="58"/>
        <v>Default</v>
      </c>
      <c r="L351" s="128" t="str">
        <f>IF(A351="","",'CONSTRUCTION COST ESTIMATE'!BB351)</f>
        <v>LF</v>
      </c>
      <c r="M351" s="128" t="str">
        <f t="shared" si="59"/>
        <v>Base Bid</v>
      </c>
      <c r="N351" s="124">
        <f>IF(A351="","",'CONSTRUCTION COST ESTIMATE'!BC351)</f>
        <v>0</v>
      </c>
      <c r="O351" s="124" t="str">
        <f t="shared" si="60"/>
        <v>N</v>
      </c>
      <c r="S351" s="124"/>
    </row>
    <row r="352" spans="1:19" hidden="1">
      <c r="A352" s="379">
        <f>IF('CONSTRUCTION COST ESTIMATE'!B352="","",'CONSTRUCTION COST ESTIMATE'!B352)</f>
        <v>509.06060000000002</v>
      </c>
      <c r="B352" s="128"/>
      <c r="C352" s="128" t="str">
        <f t="shared" si="55"/>
        <v>Item</v>
      </c>
      <c r="D352" s="128">
        <f t="shared" si="56"/>
        <v>1</v>
      </c>
      <c r="E352" s="128" t="str">
        <f>IF(A352="",'CONSTRUCTION COST ESTIMATE'!A352,"")</f>
        <v/>
      </c>
      <c r="F352" s="234" t="str">
        <f>IF(A352="","",'CONSTRUCTION COST ESTIMATE'!C352)</f>
        <v>6 FOOT X 6 FOOT PRECAST REINFORCED CONCRETE BOX</v>
      </c>
      <c r="G352" s="234"/>
      <c r="H352" s="78" t="str">
        <f t="shared" si="57"/>
        <v>509.0606</v>
      </c>
      <c r="I352" s="128"/>
      <c r="J352" s="128">
        <f>IF(A352="","",'CONSTRUCTION COST ESTIMATE'!BA352)</f>
        <v>0</v>
      </c>
      <c r="K352" s="128" t="str">
        <f t="shared" si="58"/>
        <v>Default</v>
      </c>
      <c r="L352" s="128" t="str">
        <f>IF(A352="","",'CONSTRUCTION COST ESTIMATE'!BB352)</f>
        <v>LF</v>
      </c>
      <c r="M352" s="128" t="str">
        <f t="shared" si="59"/>
        <v>Base Bid</v>
      </c>
      <c r="N352" s="124">
        <f>IF(A352="","",'CONSTRUCTION COST ESTIMATE'!BC352)</f>
        <v>0</v>
      </c>
      <c r="O352" s="124" t="str">
        <f t="shared" si="60"/>
        <v>N</v>
      </c>
      <c r="S352" s="124"/>
    </row>
    <row r="353" spans="1:19" hidden="1">
      <c r="A353" s="379">
        <f>IF('CONSTRUCTION COST ESTIMATE'!B353="","",'CONSTRUCTION COST ESTIMATE'!B353)</f>
        <v>509.07029999999997</v>
      </c>
      <c r="B353" s="128"/>
      <c r="C353" s="128" t="str">
        <f t="shared" si="55"/>
        <v>Item</v>
      </c>
      <c r="D353" s="128">
        <f t="shared" si="56"/>
        <v>1</v>
      </c>
      <c r="E353" s="128" t="str">
        <f>IF(A353="",'CONSTRUCTION COST ESTIMATE'!A353,"")</f>
        <v/>
      </c>
      <c r="F353" s="234" t="str">
        <f>IF(A353="","",'CONSTRUCTION COST ESTIMATE'!C353)</f>
        <v>7 FOOT X 3 FOOT PRECAST REINFORCED CONCRETE BOX</v>
      </c>
      <c r="G353" s="234"/>
      <c r="H353" s="78" t="str">
        <f t="shared" si="57"/>
        <v>509.0703</v>
      </c>
      <c r="I353" s="128"/>
      <c r="J353" s="128">
        <f>IF(A353="","",'CONSTRUCTION COST ESTIMATE'!BA353)</f>
        <v>0</v>
      </c>
      <c r="K353" s="128" t="str">
        <f t="shared" si="58"/>
        <v>Default</v>
      </c>
      <c r="L353" s="128" t="str">
        <f>IF(A353="","",'CONSTRUCTION COST ESTIMATE'!BB353)</f>
        <v>LF</v>
      </c>
      <c r="M353" s="128" t="str">
        <f t="shared" si="59"/>
        <v>Base Bid</v>
      </c>
      <c r="N353" s="124">
        <f>IF(A353="","",'CONSTRUCTION COST ESTIMATE'!BC353)</f>
        <v>0</v>
      </c>
      <c r="O353" s="124" t="str">
        <f t="shared" si="60"/>
        <v>N</v>
      </c>
      <c r="S353" s="124"/>
    </row>
    <row r="354" spans="1:19" hidden="1">
      <c r="A354" s="379">
        <f>IF('CONSTRUCTION COST ESTIMATE'!B354="","",'CONSTRUCTION COST ESTIMATE'!B354)</f>
        <v>509.07040000000001</v>
      </c>
      <c r="B354" s="128"/>
      <c r="C354" s="128" t="str">
        <f t="shared" si="55"/>
        <v>Item</v>
      </c>
      <c r="D354" s="128">
        <f t="shared" si="56"/>
        <v>1</v>
      </c>
      <c r="E354" s="128" t="str">
        <f>IF(A354="",'CONSTRUCTION COST ESTIMATE'!A354,"")</f>
        <v/>
      </c>
      <c r="F354" s="234" t="str">
        <f>IF(A354="","",'CONSTRUCTION COST ESTIMATE'!C354)</f>
        <v>7 FOOT X 4 FOOT PRECAST REINFORCED CONCRETE BOX</v>
      </c>
      <c r="G354" s="234"/>
      <c r="H354" s="78" t="str">
        <f t="shared" si="57"/>
        <v>509.0704</v>
      </c>
      <c r="I354" s="128"/>
      <c r="J354" s="128">
        <f>IF(A354="","",'CONSTRUCTION COST ESTIMATE'!BA354)</f>
        <v>0</v>
      </c>
      <c r="K354" s="128" t="str">
        <f t="shared" si="58"/>
        <v>Default</v>
      </c>
      <c r="L354" s="128" t="str">
        <f>IF(A354="","",'CONSTRUCTION COST ESTIMATE'!BB354)</f>
        <v>LF</v>
      </c>
      <c r="M354" s="128" t="str">
        <f t="shared" si="59"/>
        <v>Base Bid</v>
      </c>
      <c r="N354" s="124">
        <f>IF(A354="","",'CONSTRUCTION COST ESTIMATE'!BC354)</f>
        <v>0</v>
      </c>
      <c r="O354" s="124" t="str">
        <f t="shared" si="60"/>
        <v>N</v>
      </c>
      <c r="S354" s="124"/>
    </row>
    <row r="355" spans="1:19" hidden="1">
      <c r="A355" s="379">
        <f>IF('CONSTRUCTION COST ESTIMATE'!B355="","",'CONSTRUCTION COST ESTIMATE'!B355)</f>
        <v>509.07049999999998</v>
      </c>
      <c r="B355" s="128"/>
      <c r="C355" s="128" t="str">
        <f t="shared" si="55"/>
        <v>Item</v>
      </c>
      <c r="D355" s="128">
        <f t="shared" si="56"/>
        <v>1</v>
      </c>
      <c r="E355" s="128" t="str">
        <f>IF(A355="",'CONSTRUCTION COST ESTIMATE'!A355,"")</f>
        <v/>
      </c>
      <c r="F355" s="234" t="str">
        <f>IF(A355="","",'CONSTRUCTION COST ESTIMATE'!C355)</f>
        <v>7 FOOT X 5 FOOT PRECAST REINFORCED CONCRETE BOX</v>
      </c>
      <c r="G355" s="234"/>
      <c r="H355" s="78" t="str">
        <f t="shared" si="57"/>
        <v>509.0705</v>
      </c>
      <c r="I355" s="128"/>
      <c r="J355" s="128">
        <f>IF(A355="","",'CONSTRUCTION COST ESTIMATE'!BA355)</f>
        <v>0</v>
      </c>
      <c r="K355" s="128" t="str">
        <f t="shared" si="58"/>
        <v>Default</v>
      </c>
      <c r="L355" s="128" t="str">
        <f>IF(A355="","",'CONSTRUCTION COST ESTIMATE'!BB355)</f>
        <v>LF</v>
      </c>
      <c r="M355" s="128" t="str">
        <f t="shared" si="59"/>
        <v>Base Bid</v>
      </c>
      <c r="N355" s="124">
        <f>IF(A355="","",'CONSTRUCTION COST ESTIMATE'!BC355)</f>
        <v>0</v>
      </c>
      <c r="O355" s="124" t="str">
        <f t="shared" si="60"/>
        <v>N</v>
      </c>
      <c r="S355" s="124"/>
    </row>
    <row r="356" spans="1:19" hidden="1">
      <c r="A356" s="379">
        <f>IF('CONSTRUCTION COST ESTIMATE'!B356="","",'CONSTRUCTION COST ESTIMATE'!B356)</f>
        <v>509.07060000000001</v>
      </c>
      <c r="B356" s="128"/>
      <c r="C356" s="128" t="str">
        <f t="shared" si="55"/>
        <v>Item</v>
      </c>
      <c r="D356" s="128">
        <f t="shared" si="56"/>
        <v>1</v>
      </c>
      <c r="E356" s="128" t="str">
        <f>IF(A356="",'CONSTRUCTION COST ESTIMATE'!A356,"")</f>
        <v/>
      </c>
      <c r="F356" s="234" t="str">
        <f>IF(A356="","",'CONSTRUCTION COST ESTIMATE'!C356)</f>
        <v>7 FOOT X 6 FOOT PRECAST REINFORCED CONCRETE BOX</v>
      </c>
      <c r="G356" s="234"/>
      <c r="H356" s="78" t="str">
        <f t="shared" si="57"/>
        <v>509.0706</v>
      </c>
      <c r="I356" s="128"/>
      <c r="J356" s="128">
        <f>IF(A356="","",'CONSTRUCTION COST ESTIMATE'!BA356)</f>
        <v>0</v>
      </c>
      <c r="K356" s="128" t="str">
        <f t="shared" si="58"/>
        <v>Default</v>
      </c>
      <c r="L356" s="128" t="str">
        <f>IF(A356="","",'CONSTRUCTION COST ESTIMATE'!BB356)</f>
        <v>LF</v>
      </c>
      <c r="M356" s="128" t="str">
        <f t="shared" si="59"/>
        <v>Base Bid</v>
      </c>
      <c r="N356" s="124">
        <f>IF(A356="","",'CONSTRUCTION COST ESTIMATE'!BC356)</f>
        <v>0</v>
      </c>
      <c r="O356" s="124" t="str">
        <f t="shared" si="60"/>
        <v>N</v>
      </c>
      <c r="S356" s="124"/>
    </row>
    <row r="357" spans="1:19" hidden="1">
      <c r="A357" s="379">
        <f>IF('CONSTRUCTION COST ESTIMATE'!B357="","",'CONSTRUCTION COST ESTIMATE'!B357)</f>
        <v>509.07069999999999</v>
      </c>
      <c r="B357" s="128"/>
      <c r="C357" s="128" t="str">
        <f t="shared" si="55"/>
        <v>Item</v>
      </c>
      <c r="D357" s="128">
        <f t="shared" si="56"/>
        <v>1</v>
      </c>
      <c r="E357" s="128" t="str">
        <f>IF(A357="",'CONSTRUCTION COST ESTIMATE'!A357,"")</f>
        <v/>
      </c>
      <c r="F357" s="234" t="str">
        <f>IF(A357="","",'CONSTRUCTION COST ESTIMATE'!C357)</f>
        <v>7 FOOT X 7 FOOT PRECAST REINFORCED CONCRETE BOX</v>
      </c>
      <c r="G357" s="234"/>
      <c r="H357" s="78" t="str">
        <f t="shared" si="57"/>
        <v>509.0707</v>
      </c>
      <c r="I357" s="128"/>
      <c r="J357" s="128">
        <f>IF(A357="","",'CONSTRUCTION COST ESTIMATE'!BA357)</f>
        <v>0</v>
      </c>
      <c r="K357" s="128" t="str">
        <f t="shared" si="58"/>
        <v>Default</v>
      </c>
      <c r="L357" s="128" t="str">
        <f>IF(A357="","",'CONSTRUCTION COST ESTIMATE'!BB357)</f>
        <v>LF</v>
      </c>
      <c r="M357" s="128" t="str">
        <f t="shared" si="59"/>
        <v>Base Bid</v>
      </c>
      <c r="N357" s="124">
        <f>IF(A357="","",'CONSTRUCTION COST ESTIMATE'!BC357)</f>
        <v>0</v>
      </c>
      <c r="O357" s="124" t="str">
        <f t="shared" si="60"/>
        <v>N</v>
      </c>
      <c r="S357" s="124"/>
    </row>
    <row r="358" spans="1:19" hidden="1">
      <c r="A358" s="379">
        <f>IF('CONSTRUCTION COST ESTIMATE'!B358="","",'CONSTRUCTION COST ESTIMATE'!B358)</f>
        <v>509.08030000000002</v>
      </c>
      <c r="B358" s="128"/>
      <c r="C358" s="128" t="str">
        <f t="shared" si="55"/>
        <v>Item</v>
      </c>
      <c r="D358" s="128">
        <f t="shared" si="56"/>
        <v>1</v>
      </c>
      <c r="E358" s="128" t="str">
        <f>IF(A358="",'CONSTRUCTION COST ESTIMATE'!A358,"")</f>
        <v/>
      </c>
      <c r="F358" s="234" t="str">
        <f>IF(A358="","",'CONSTRUCTION COST ESTIMATE'!C358)</f>
        <v>8 FOOT X 3 FOOT PRECAST REINFORCED CONCRETE BOX</v>
      </c>
      <c r="G358" s="234"/>
      <c r="H358" s="78" t="str">
        <f t="shared" si="57"/>
        <v>509.0803</v>
      </c>
      <c r="I358" s="128"/>
      <c r="J358" s="128">
        <f>IF(A358="","",'CONSTRUCTION COST ESTIMATE'!BA358)</f>
        <v>0</v>
      </c>
      <c r="K358" s="128" t="str">
        <f t="shared" si="58"/>
        <v>Default</v>
      </c>
      <c r="L358" s="128" t="str">
        <f>IF(A358="","",'CONSTRUCTION COST ESTIMATE'!BB358)</f>
        <v>LF</v>
      </c>
      <c r="M358" s="128" t="str">
        <f t="shared" si="59"/>
        <v>Base Bid</v>
      </c>
      <c r="N358" s="124">
        <f>IF(A358="","",'CONSTRUCTION COST ESTIMATE'!BC358)</f>
        <v>0</v>
      </c>
      <c r="O358" s="124" t="str">
        <f t="shared" si="60"/>
        <v>N</v>
      </c>
      <c r="S358" s="124"/>
    </row>
    <row r="359" spans="1:19" hidden="1">
      <c r="A359" s="379">
        <f>IF('CONSTRUCTION COST ESTIMATE'!B359="","",'CONSTRUCTION COST ESTIMATE'!B359)</f>
        <v>509.0804</v>
      </c>
      <c r="B359" s="128"/>
      <c r="C359" s="128" t="str">
        <f t="shared" si="55"/>
        <v>Item</v>
      </c>
      <c r="D359" s="128">
        <f t="shared" si="56"/>
        <v>1</v>
      </c>
      <c r="E359" s="128" t="str">
        <f>IF(A359="",'CONSTRUCTION COST ESTIMATE'!A359,"")</f>
        <v/>
      </c>
      <c r="F359" s="234" t="str">
        <f>IF(A359="","",'CONSTRUCTION COST ESTIMATE'!C359)</f>
        <v>8 FOOT X 4 FOOT PRECAST REINFORCED CONCRETE BOX</v>
      </c>
      <c r="G359" s="234"/>
      <c r="H359" s="78" t="str">
        <f t="shared" si="57"/>
        <v>509.0804</v>
      </c>
      <c r="I359" s="128"/>
      <c r="J359" s="128">
        <f>IF(A359="","",'CONSTRUCTION COST ESTIMATE'!BA359)</f>
        <v>0</v>
      </c>
      <c r="K359" s="128" t="str">
        <f t="shared" si="58"/>
        <v>Default</v>
      </c>
      <c r="L359" s="128" t="str">
        <f>IF(A359="","",'CONSTRUCTION COST ESTIMATE'!BB359)</f>
        <v>LF</v>
      </c>
      <c r="M359" s="128" t="str">
        <f t="shared" si="59"/>
        <v>Base Bid</v>
      </c>
      <c r="N359" s="124">
        <f>IF(A359="","",'CONSTRUCTION COST ESTIMATE'!BC359)</f>
        <v>0</v>
      </c>
      <c r="O359" s="124" t="str">
        <f t="shared" si="60"/>
        <v>N</v>
      </c>
      <c r="S359" s="124"/>
    </row>
    <row r="360" spans="1:19" hidden="1">
      <c r="A360" s="379">
        <f>IF('CONSTRUCTION COST ESTIMATE'!B360="","",'CONSTRUCTION COST ESTIMATE'!B360)</f>
        <v>509.08049999999997</v>
      </c>
      <c r="B360" s="128"/>
      <c r="C360" s="128" t="str">
        <f t="shared" si="55"/>
        <v>Item</v>
      </c>
      <c r="D360" s="128">
        <f t="shared" si="56"/>
        <v>1</v>
      </c>
      <c r="E360" s="128" t="str">
        <f>IF(A360="",'CONSTRUCTION COST ESTIMATE'!A360,"")</f>
        <v/>
      </c>
      <c r="F360" s="234" t="str">
        <f>IF(A360="","",'CONSTRUCTION COST ESTIMATE'!C360)</f>
        <v>8 FOOT X 5 FOOT PRECAST REINFORCED CONCRETE BOX</v>
      </c>
      <c r="G360" s="234"/>
      <c r="H360" s="78" t="str">
        <f t="shared" si="57"/>
        <v>509.0805</v>
      </c>
      <c r="I360" s="128"/>
      <c r="J360" s="128">
        <f>IF(A360="","",'CONSTRUCTION COST ESTIMATE'!BA360)</f>
        <v>0</v>
      </c>
      <c r="K360" s="128" t="str">
        <f t="shared" si="58"/>
        <v>Default</v>
      </c>
      <c r="L360" s="128" t="str">
        <f>IF(A360="","",'CONSTRUCTION COST ESTIMATE'!BB360)</f>
        <v>LF</v>
      </c>
      <c r="M360" s="128" t="str">
        <f t="shared" si="59"/>
        <v>Base Bid</v>
      </c>
      <c r="N360" s="124">
        <f>IF(A360="","",'CONSTRUCTION COST ESTIMATE'!BC360)</f>
        <v>0</v>
      </c>
      <c r="O360" s="124" t="str">
        <f t="shared" si="60"/>
        <v>N</v>
      </c>
      <c r="S360" s="124"/>
    </row>
    <row r="361" spans="1:19" hidden="1">
      <c r="A361" s="379">
        <f>IF('CONSTRUCTION COST ESTIMATE'!B361="","",'CONSTRUCTION COST ESTIMATE'!B361)</f>
        <v>509.0806</v>
      </c>
      <c r="B361" s="128"/>
      <c r="C361" s="128" t="str">
        <f t="shared" si="55"/>
        <v>Item</v>
      </c>
      <c r="D361" s="128">
        <f t="shared" si="56"/>
        <v>1</v>
      </c>
      <c r="E361" s="128" t="str">
        <f>IF(A361="",'CONSTRUCTION COST ESTIMATE'!A361,"")</f>
        <v/>
      </c>
      <c r="F361" s="234" t="str">
        <f>IF(A361="","",'CONSTRUCTION COST ESTIMATE'!C361)</f>
        <v>8 FOOT X 6 FOOT PRECAST REINFORCED CONCRETE BOX</v>
      </c>
      <c r="G361" s="234"/>
      <c r="H361" s="78" t="str">
        <f t="shared" si="57"/>
        <v>509.0806</v>
      </c>
      <c r="I361" s="128"/>
      <c r="J361" s="128">
        <f>IF(A361="","",'CONSTRUCTION COST ESTIMATE'!BA361)</f>
        <v>0</v>
      </c>
      <c r="K361" s="128" t="str">
        <f t="shared" si="58"/>
        <v>Default</v>
      </c>
      <c r="L361" s="128" t="str">
        <f>IF(A361="","",'CONSTRUCTION COST ESTIMATE'!BB361)</f>
        <v>LF</v>
      </c>
      <c r="M361" s="128" t="str">
        <f t="shared" si="59"/>
        <v>Base Bid</v>
      </c>
      <c r="N361" s="124">
        <f>IF(A361="","",'CONSTRUCTION COST ESTIMATE'!BC361)</f>
        <v>0</v>
      </c>
      <c r="O361" s="124" t="str">
        <f t="shared" si="60"/>
        <v>N</v>
      </c>
      <c r="S361" s="124"/>
    </row>
    <row r="362" spans="1:19" hidden="1">
      <c r="A362" s="379">
        <f>IF('CONSTRUCTION COST ESTIMATE'!B362="","",'CONSTRUCTION COST ESTIMATE'!B362)</f>
        <v>509.08069999999998</v>
      </c>
      <c r="B362" s="128"/>
      <c r="C362" s="128" t="str">
        <f t="shared" si="55"/>
        <v>Item</v>
      </c>
      <c r="D362" s="128">
        <f t="shared" si="56"/>
        <v>1</v>
      </c>
      <c r="E362" s="128" t="str">
        <f>IF(A362="",'CONSTRUCTION COST ESTIMATE'!A362,"")</f>
        <v/>
      </c>
      <c r="F362" s="234" t="str">
        <f>IF(A362="","",'CONSTRUCTION COST ESTIMATE'!C362)</f>
        <v>8 FOOT X 7 FOOT PRECAST REINFORCED CONCRETE BOX</v>
      </c>
      <c r="G362" s="234"/>
      <c r="H362" s="78" t="str">
        <f t="shared" si="57"/>
        <v>509.0807</v>
      </c>
      <c r="I362" s="128"/>
      <c r="J362" s="128">
        <f>IF(A362="","",'CONSTRUCTION COST ESTIMATE'!BA362)</f>
        <v>0</v>
      </c>
      <c r="K362" s="128" t="str">
        <f t="shared" si="58"/>
        <v>Default</v>
      </c>
      <c r="L362" s="128" t="str">
        <f>IF(A362="","",'CONSTRUCTION COST ESTIMATE'!BB362)</f>
        <v>LF</v>
      </c>
      <c r="M362" s="128" t="str">
        <f t="shared" si="59"/>
        <v>Base Bid</v>
      </c>
      <c r="N362" s="124">
        <f>IF(A362="","",'CONSTRUCTION COST ESTIMATE'!BC362)</f>
        <v>0</v>
      </c>
      <c r="O362" s="124" t="str">
        <f t="shared" si="60"/>
        <v>N</v>
      </c>
      <c r="S362" s="124"/>
    </row>
    <row r="363" spans="1:19" hidden="1">
      <c r="A363" s="379">
        <f>IF('CONSTRUCTION COST ESTIMATE'!B363="","",'CONSTRUCTION COST ESTIMATE'!B363)</f>
        <v>509.08080000000001</v>
      </c>
      <c r="B363" s="128"/>
      <c r="C363" s="128" t="str">
        <f t="shared" si="55"/>
        <v>Item</v>
      </c>
      <c r="D363" s="128">
        <f t="shared" si="56"/>
        <v>1</v>
      </c>
      <c r="E363" s="128" t="str">
        <f>IF(A363="",'CONSTRUCTION COST ESTIMATE'!A363,"")</f>
        <v/>
      </c>
      <c r="F363" s="234" t="str">
        <f>IF(A363="","",'CONSTRUCTION COST ESTIMATE'!C363)</f>
        <v>8 FOOT X 8 FOOT PRECAST REINFORCED CONCRETE BOX</v>
      </c>
      <c r="G363" s="234"/>
      <c r="H363" s="78" t="str">
        <f t="shared" si="57"/>
        <v>509.0808</v>
      </c>
      <c r="I363" s="128"/>
      <c r="J363" s="128">
        <f>IF(A363="","",'CONSTRUCTION COST ESTIMATE'!BA363)</f>
        <v>0</v>
      </c>
      <c r="K363" s="128" t="str">
        <f t="shared" si="58"/>
        <v>Default</v>
      </c>
      <c r="L363" s="128" t="str">
        <f>IF(A363="","",'CONSTRUCTION COST ESTIMATE'!BB363)</f>
        <v>LF</v>
      </c>
      <c r="M363" s="128" t="str">
        <f t="shared" si="59"/>
        <v>Base Bid</v>
      </c>
      <c r="N363" s="124">
        <f>IF(A363="","",'CONSTRUCTION COST ESTIMATE'!BC363)</f>
        <v>0</v>
      </c>
      <c r="O363" s="124" t="str">
        <f t="shared" si="60"/>
        <v>N</v>
      </c>
      <c r="S363" s="124"/>
    </row>
    <row r="364" spans="1:19" hidden="1">
      <c r="A364" s="379">
        <f>IF('CONSTRUCTION COST ESTIMATE'!B364="","",'CONSTRUCTION COST ESTIMATE'!B364)</f>
        <v>509.09030000000001</v>
      </c>
      <c r="B364" s="128"/>
      <c r="C364" s="128" t="str">
        <f t="shared" si="55"/>
        <v>Item</v>
      </c>
      <c r="D364" s="128">
        <f t="shared" si="56"/>
        <v>1</v>
      </c>
      <c r="E364" s="128" t="str">
        <f>IF(A364="",'CONSTRUCTION COST ESTIMATE'!A364,"")</f>
        <v/>
      </c>
      <c r="F364" s="234" t="str">
        <f>IF(A364="","",'CONSTRUCTION COST ESTIMATE'!C364)</f>
        <v>9 FOOT X 3 FOOT PRECAST REINFORCED CONCRETE BOX</v>
      </c>
      <c r="G364" s="234"/>
      <c r="H364" s="78" t="str">
        <f t="shared" si="57"/>
        <v>509.0903</v>
      </c>
      <c r="I364" s="128"/>
      <c r="J364" s="128">
        <f>IF(A364="","",'CONSTRUCTION COST ESTIMATE'!BA364)</f>
        <v>0</v>
      </c>
      <c r="K364" s="128" t="str">
        <f t="shared" si="58"/>
        <v>Default</v>
      </c>
      <c r="L364" s="128" t="str">
        <f>IF(A364="","",'CONSTRUCTION COST ESTIMATE'!BB364)</f>
        <v>LF</v>
      </c>
      <c r="M364" s="128" t="str">
        <f t="shared" si="59"/>
        <v>Base Bid</v>
      </c>
      <c r="N364" s="124">
        <f>IF(A364="","",'CONSTRUCTION COST ESTIMATE'!BC364)</f>
        <v>0</v>
      </c>
      <c r="O364" s="124" t="str">
        <f t="shared" si="60"/>
        <v>N</v>
      </c>
      <c r="S364" s="124"/>
    </row>
    <row r="365" spans="1:19" hidden="1">
      <c r="A365" s="379">
        <f>IF('CONSTRUCTION COST ESTIMATE'!B365="","",'CONSTRUCTION COST ESTIMATE'!B365)</f>
        <v>509.09039999999999</v>
      </c>
      <c r="B365" s="128"/>
      <c r="C365" s="128" t="str">
        <f t="shared" si="55"/>
        <v>Item</v>
      </c>
      <c r="D365" s="128">
        <f t="shared" si="56"/>
        <v>1</v>
      </c>
      <c r="E365" s="128" t="str">
        <f>IF(A365="",'CONSTRUCTION COST ESTIMATE'!A365,"")</f>
        <v/>
      </c>
      <c r="F365" s="234" t="str">
        <f>IF(A365="","",'CONSTRUCTION COST ESTIMATE'!C365)</f>
        <v>9 FOOT X 4 FOOT PRECAST REINFORCED CONCRETE BOX</v>
      </c>
      <c r="G365" s="234"/>
      <c r="H365" s="78" t="str">
        <f t="shared" si="57"/>
        <v>509.0904</v>
      </c>
      <c r="I365" s="128"/>
      <c r="J365" s="128">
        <f>IF(A365="","",'CONSTRUCTION COST ESTIMATE'!BA365)</f>
        <v>0</v>
      </c>
      <c r="K365" s="128" t="str">
        <f t="shared" si="58"/>
        <v>Default</v>
      </c>
      <c r="L365" s="128" t="str">
        <f>IF(A365="","",'CONSTRUCTION COST ESTIMATE'!BB365)</f>
        <v>LF</v>
      </c>
      <c r="M365" s="128" t="str">
        <f t="shared" si="59"/>
        <v>Base Bid</v>
      </c>
      <c r="N365" s="124">
        <f>IF(A365="","",'CONSTRUCTION COST ESTIMATE'!BC365)</f>
        <v>0</v>
      </c>
      <c r="O365" s="124" t="str">
        <f t="shared" si="60"/>
        <v>N</v>
      </c>
      <c r="S365" s="124"/>
    </row>
    <row r="366" spans="1:19" hidden="1">
      <c r="A366" s="379">
        <f>IF('CONSTRUCTION COST ESTIMATE'!B366="","",'CONSTRUCTION COST ESTIMATE'!B366)</f>
        <v>509.09050000000002</v>
      </c>
      <c r="B366" s="128"/>
      <c r="C366" s="128" t="str">
        <f t="shared" si="55"/>
        <v>Item</v>
      </c>
      <c r="D366" s="128">
        <f t="shared" si="56"/>
        <v>1</v>
      </c>
      <c r="E366" s="128" t="str">
        <f>IF(A366="",'CONSTRUCTION COST ESTIMATE'!A366,"")</f>
        <v/>
      </c>
      <c r="F366" s="234" t="str">
        <f>IF(A366="","",'CONSTRUCTION COST ESTIMATE'!C366)</f>
        <v>9 FOOT X 5 FOOT PRECAST REINFORCED CONCRETE BOX</v>
      </c>
      <c r="G366" s="234"/>
      <c r="H366" s="78" t="str">
        <f t="shared" si="57"/>
        <v>509.0905</v>
      </c>
      <c r="I366" s="128"/>
      <c r="J366" s="128">
        <f>IF(A366="","",'CONSTRUCTION COST ESTIMATE'!BA366)</f>
        <v>0</v>
      </c>
      <c r="K366" s="128" t="str">
        <f t="shared" si="58"/>
        <v>Default</v>
      </c>
      <c r="L366" s="128" t="str">
        <f>IF(A366="","",'CONSTRUCTION COST ESTIMATE'!BB366)</f>
        <v>LF</v>
      </c>
      <c r="M366" s="128" t="str">
        <f t="shared" si="59"/>
        <v>Base Bid</v>
      </c>
      <c r="N366" s="124">
        <f>IF(A366="","",'CONSTRUCTION COST ESTIMATE'!BC366)</f>
        <v>0</v>
      </c>
      <c r="O366" s="124" t="str">
        <f t="shared" si="60"/>
        <v>N</v>
      </c>
      <c r="S366" s="124"/>
    </row>
    <row r="367" spans="1:19" hidden="1">
      <c r="A367" s="379">
        <f>IF('CONSTRUCTION COST ESTIMATE'!B367="","",'CONSTRUCTION COST ESTIMATE'!B367)</f>
        <v>509.09059999999999</v>
      </c>
      <c r="B367" s="128"/>
      <c r="C367" s="128" t="str">
        <f t="shared" si="55"/>
        <v>Item</v>
      </c>
      <c r="D367" s="128">
        <f t="shared" si="56"/>
        <v>1</v>
      </c>
      <c r="E367" s="128" t="str">
        <f>IF(A367="",'CONSTRUCTION COST ESTIMATE'!A367,"")</f>
        <v/>
      </c>
      <c r="F367" s="234" t="str">
        <f>IF(A367="","",'CONSTRUCTION COST ESTIMATE'!C367)</f>
        <v>9 FOOT X 6 FOOT PRECAST REINFORCED CONCRETE BOX</v>
      </c>
      <c r="G367" s="234"/>
      <c r="H367" s="78" t="str">
        <f t="shared" si="57"/>
        <v>509.0906</v>
      </c>
      <c r="I367" s="128"/>
      <c r="J367" s="128">
        <f>IF(A367="","",'CONSTRUCTION COST ESTIMATE'!BA367)</f>
        <v>0</v>
      </c>
      <c r="K367" s="128" t="str">
        <f t="shared" si="58"/>
        <v>Default</v>
      </c>
      <c r="L367" s="128" t="str">
        <f>IF(A367="","",'CONSTRUCTION COST ESTIMATE'!BB367)</f>
        <v>LF</v>
      </c>
      <c r="M367" s="128" t="str">
        <f t="shared" si="59"/>
        <v>Base Bid</v>
      </c>
      <c r="N367" s="124">
        <f>IF(A367="","",'CONSTRUCTION COST ESTIMATE'!BC367)</f>
        <v>0</v>
      </c>
      <c r="O367" s="124" t="str">
        <f t="shared" si="60"/>
        <v>N</v>
      </c>
      <c r="S367" s="124"/>
    </row>
    <row r="368" spans="1:19" hidden="1">
      <c r="A368" s="379">
        <f>IF('CONSTRUCTION COST ESTIMATE'!B368="","",'CONSTRUCTION COST ESTIMATE'!B368)</f>
        <v>509.09070000000003</v>
      </c>
      <c r="B368" s="128"/>
      <c r="C368" s="128" t="str">
        <f t="shared" si="55"/>
        <v>Item</v>
      </c>
      <c r="D368" s="128">
        <f t="shared" si="56"/>
        <v>1</v>
      </c>
      <c r="E368" s="128" t="str">
        <f>IF(A368="",'CONSTRUCTION COST ESTIMATE'!A368,"")</f>
        <v/>
      </c>
      <c r="F368" s="234" t="str">
        <f>IF(A368="","",'CONSTRUCTION COST ESTIMATE'!C368)</f>
        <v>9 FOOT X 7 FOOT PRECAST REINFORCED CONCRETE BOX</v>
      </c>
      <c r="G368" s="234"/>
      <c r="H368" s="78" t="str">
        <f t="shared" si="57"/>
        <v>509.0907</v>
      </c>
      <c r="I368" s="128"/>
      <c r="J368" s="128">
        <f>IF(A368="","",'CONSTRUCTION COST ESTIMATE'!BA368)</f>
        <v>0</v>
      </c>
      <c r="K368" s="128" t="str">
        <f t="shared" si="58"/>
        <v>Default</v>
      </c>
      <c r="L368" s="128" t="str">
        <f>IF(A368="","",'CONSTRUCTION COST ESTIMATE'!BB368)</f>
        <v>LF</v>
      </c>
      <c r="M368" s="128" t="str">
        <f t="shared" si="59"/>
        <v>Base Bid</v>
      </c>
      <c r="N368" s="124">
        <f>IF(A368="","",'CONSTRUCTION COST ESTIMATE'!BC368)</f>
        <v>0</v>
      </c>
      <c r="O368" s="124" t="str">
        <f t="shared" si="60"/>
        <v>N</v>
      </c>
      <c r="S368" s="124"/>
    </row>
    <row r="369" spans="1:19" hidden="1">
      <c r="A369" s="379">
        <f>IF('CONSTRUCTION COST ESTIMATE'!B369="","",'CONSTRUCTION COST ESTIMATE'!B369)</f>
        <v>509.0908</v>
      </c>
      <c r="B369" s="128"/>
      <c r="C369" s="128" t="str">
        <f t="shared" si="55"/>
        <v>Item</v>
      </c>
      <c r="D369" s="128">
        <f t="shared" si="56"/>
        <v>1</v>
      </c>
      <c r="E369" s="128" t="str">
        <f>IF(A369="",'CONSTRUCTION COST ESTIMATE'!A369,"")</f>
        <v/>
      </c>
      <c r="F369" s="234" t="str">
        <f>IF(A369="","",'CONSTRUCTION COST ESTIMATE'!C369)</f>
        <v>9 FOOT X 8 FOOT PRECAST REINFORCED CONCRETE BOX</v>
      </c>
      <c r="G369" s="234"/>
      <c r="H369" s="78" t="str">
        <f t="shared" si="57"/>
        <v>509.0908</v>
      </c>
      <c r="I369" s="128"/>
      <c r="J369" s="128">
        <f>IF(A369="","",'CONSTRUCTION COST ESTIMATE'!BA369)</f>
        <v>0</v>
      </c>
      <c r="K369" s="128" t="str">
        <f t="shared" si="58"/>
        <v>Default</v>
      </c>
      <c r="L369" s="128" t="str">
        <f>IF(A369="","",'CONSTRUCTION COST ESTIMATE'!BB369)</f>
        <v>LF</v>
      </c>
      <c r="M369" s="128" t="str">
        <f t="shared" si="59"/>
        <v>Base Bid</v>
      </c>
      <c r="N369" s="124">
        <f>IF(A369="","",'CONSTRUCTION COST ESTIMATE'!BC369)</f>
        <v>0</v>
      </c>
      <c r="O369" s="124" t="str">
        <f t="shared" si="60"/>
        <v>N</v>
      </c>
      <c r="S369" s="124"/>
    </row>
    <row r="370" spans="1:19" hidden="1">
      <c r="A370" s="379">
        <f>IF('CONSTRUCTION COST ESTIMATE'!B370="","",'CONSTRUCTION COST ESTIMATE'!B370)</f>
        <v>509.09089999999998</v>
      </c>
      <c r="B370" s="128"/>
      <c r="C370" s="128" t="str">
        <f t="shared" si="55"/>
        <v>Item</v>
      </c>
      <c r="D370" s="128">
        <f t="shared" si="56"/>
        <v>1</v>
      </c>
      <c r="E370" s="128" t="str">
        <f>IF(A370="",'CONSTRUCTION COST ESTIMATE'!A370,"")</f>
        <v/>
      </c>
      <c r="F370" s="234" t="str">
        <f>IF(A370="","",'CONSTRUCTION COST ESTIMATE'!C370)</f>
        <v>9 FOOT X 9 FOOT PRECAST REINFORCED CONCRETE BOX</v>
      </c>
      <c r="G370" s="234"/>
      <c r="H370" s="78" t="str">
        <f t="shared" si="57"/>
        <v>509.0909</v>
      </c>
      <c r="I370" s="128"/>
      <c r="J370" s="128">
        <f>IF(A370="","",'CONSTRUCTION COST ESTIMATE'!BA370)</f>
        <v>0</v>
      </c>
      <c r="K370" s="128" t="str">
        <f t="shared" si="58"/>
        <v>Default</v>
      </c>
      <c r="L370" s="128" t="str">
        <f>IF(A370="","",'CONSTRUCTION COST ESTIMATE'!BB370)</f>
        <v>LF</v>
      </c>
      <c r="M370" s="128" t="str">
        <f t="shared" si="59"/>
        <v>Base Bid</v>
      </c>
      <c r="N370" s="124">
        <f>IF(A370="","",'CONSTRUCTION COST ESTIMATE'!BC370)</f>
        <v>0</v>
      </c>
      <c r="O370" s="124" t="str">
        <f t="shared" si="60"/>
        <v>N</v>
      </c>
      <c r="S370" s="124"/>
    </row>
    <row r="371" spans="1:19" hidden="1">
      <c r="A371" s="379">
        <f>IF('CONSTRUCTION COST ESTIMATE'!B371="","",'CONSTRUCTION COST ESTIMATE'!B371)</f>
        <v>509.1003</v>
      </c>
      <c r="B371" s="128"/>
      <c r="C371" s="128" t="str">
        <f t="shared" si="55"/>
        <v>Item</v>
      </c>
      <c r="D371" s="128">
        <f t="shared" si="56"/>
        <v>1</v>
      </c>
      <c r="E371" s="128" t="str">
        <f>IF(A371="",'CONSTRUCTION COST ESTIMATE'!A371,"")</f>
        <v/>
      </c>
      <c r="F371" s="234" t="str">
        <f>IF(A371="","",'CONSTRUCTION COST ESTIMATE'!C371)</f>
        <v>10 FOOT X 3 FOOT PRECAST REINFORCED CONCRETE BOX</v>
      </c>
      <c r="G371" s="234"/>
      <c r="H371" s="78" t="str">
        <f t="shared" si="57"/>
        <v>509.1003</v>
      </c>
      <c r="I371" s="128"/>
      <c r="J371" s="128">
        <f>IF(A371="","",'CONSTRUCTION COST ESTIMATE'!BA371)</f>
        <v>0</v>
      </c>
      <c r="K371" s="128" t="str">
        <f t="shared" si="58"/>
        <v>Default</v>
      </c>
      <c r="L371" s="128" t="str">
        <f>IF(A371="","",'CONSTRUCTION COST ESTIMATE'!BB371)</f>
        <v>LF</v>
      </c>
      <c r="M371" s="128" t="str">
        <f t="shared" si="59"/>
        <v>Base Bid</v>
      </c>
      <c r="N371" s="124">
        <f>IF(A371="","",'CONSTRUCTION COST ESTIMATE'!BC371)</f>
        <v>0</v>
      </c>
      <c r="O371" s="124" t="str">
        <f t="shared" si="60"/>
        <v>N</v>
      </c>
      <c r="S371" s="124"/>
    </row>
    <row r="372" spans="1:19" hidden="1">
      <c r="A372" s="379">
        <f>IF('CONSTRUCTION COST ESTIMATE'!B372="","",'CONSTRUCTION COST ESTIMATE'!B372)</f>
        <v>509.10039999999998</v>
      </c>
      <c r="B372" s="128"/>
      <c r="C372" s="128" t="str">
        <f t="shared" si="55"/>
        <v>Item</v>
      </c>
      <c r="D372" s="128">
        <f t="shared" si="56"/>
        <v>1</v>
      </c>
      <c r="E372" s="128" t="str">
        <f>IF(A372="",'CONSTRUCTION COST ESTIMATE'!A372,"")</f>
        <v/>
      </c>
      <c r="F372" s="234" t="str">
        <f>IF(A372="","",'CONSTRUCTION COST ESTIMATE'!C372)</f>
        <v>10 FOOT X 4 FOOT PRECAST REINFORCED CONCRETE BOX</v>
      </c>
      <c r="G372" s="234"/>
      <c r="H372" s="78" t="str">
        <f t="shared" si="57"/>
        <v>509.1004</v>
      </c>
      <c r="I372" s="128"/>
      <c r="J372" s="128">
        <f>IF(A372="","",'CONSTRUCTION COST ESTIMATE'!BA372)</f>
        <v>0</v>
      </c>
      <c r="K372" s="128" t="str">
        <f t="shared" si="58"/>
        <v>Default</v>
      </c>
      <c r="L372" s="128" t="str">
        <f>IF(A372="","",'CONSTRUCTION COST ESTIMATE'!BB372)</f>
        <v>LF</v>
      </c>
      <c r="M372" s="128" t="str">
        <f t="shared" si="59"/>
        <v>Base Bid</v>
      </c>
      <c r="N372" s="124">
        <f>IF(A372="","",'CONSTRUCTION COST ESTIMATE'!BC372)</f>
        <v>0</v>
      </c>
      <c r="O372" s="124" t="str">
        <f t="shared" si="60"/>
        <v>N</v>
      </c>
      <c r="S372" s="124"/>
    </row>
    <row r="373" spans="1:19" hidden="1">
      <c r="A373" s="379">
        <f>IF('CONSTRUCTION COST ESTIMATE'!B373="","",'CONSTRUCTION COST ESTIMATE'!B373)</f>
        <v>509.10050000000001</v>
      </c>
      <c r="B373" s="128"/>
      <c r="C373" s="128" t="str">
        <f t="shared" si="55"/>
        <v>Item</v>
      </c>
      <c r="D373" s="128">
        <f t="shared" si="56"/>
        <v>1</v>
      </c>
      <c r="E373" s="128" t="str">
        <f>IF(A373="",'CONSTRUCTION COST ESTIMATE'!A373,"")</f>
        <v/>
      </c>
      <c r="F373" s="234" t="str">
        <f>IF(A373="","",'CONSTRUCTION COST ESTIMATE'!C373)</f>
        <v>10 FOOT X 5 FOOT PRECAST REINFORCED CONCRETE BOX</v>
      </c>
      <c r="G373" s="234"/>
      <c r="H373" s="78" t="str">
        <f t="shared" si="57"/>
        <v>509.1005</v>
      </c>
      <c r="I373" s="128"/>
      <c r="J373" s="128">
        <f>IF(A373="","",'CONSTRUCTION COST ESTIMATE'!BA373)</f>
        <v>0</v>
      </c>
      <c r="K373" s="128" t="str">
        <f t="shared" si="58"/>
        <v>Default</v>
      </c>
      <c r="L373" s="128" t="str">
        <f>IF(A373="","",'CONSTRUCTION COST ESTIMATE'!BB373)</f>
        <v>LF</v>
      </c>
      <c r="M373" s="128" t="str">
        <f t="shared" si="59"/>
        <v>Base Bid</v>
      </c>
      <c r="N373" s="124">
        <f>IF(A373="","",'CONSTRUCTION COST ESTIMATE'!BC373)</f>
        <v>0</v>
      </c>
      <c r="O373" s="124" t="str">
        <f t="shared" si="60"/>
        <v>N</v>
      </c>
      <c r="S373" s="124"/>
    </row>
    <row r="374" spans="1:19" hidden="1">
      <c r="A374" s="379">
        <f>IF('CONSTRUCTION COST ESTIMATE'!B374="","",'CONSTRUCTION COST ESTIMATE'!B374)</f>
        <v>509.10059999999999</v>
      </c>
      <c r="B374" s="128"/>
      <c r="C374" s="128" t="str">
        <f t="shared" si="55"/>
        <v>Item</v>
      </c>
      <c r="D374" s="128">
        <f t="shared" si="56"/>
        <v>1</v>
      </c>
      <c r="E374" s="128" t="str">
        <f>IF(A374="",'CONSTRUCTION COST ESTIMATE'!A374,"")</f>
        <v/>
      </c>
      <c r="F374" s="234" t="str">
        <f>IF(A374="","",'CONSTRUCTION COST ESTIMATE'!C374)</f>
        <v>10 FOOT X 6 FOOT PRECAST REINFORCED CONCRETE BOX</v>
      </c>
      <c r="G374" s="234"/>
      <c r="H374" s="78" t="str">
        <f t="shared" si="57"/>
        <v>509.1006</v>
      </c>
      <c r="I374" s="128"/>
      <c r="J374" s="128">
        <f>IF(A374="","",'CONSTRUCTION COST ESTIMATE'!BA374)</f>
        <v>0</v>
      </c>
      <c r="K374" s="128" t="str">
        <f t="shared" si="58"/>
        <v>Default</v>
      </c>
      <c r="L374" s="128" t="str">
        <f>IF(A374="","",'CONSTRUCTION COST ESTIMATE'!BB374)</f>
        <v>LF</v>
      </c>
      <c r="M374" s="128" t="str">
        <f t="shared" si="59"/>
        <v>Base Bid</v>
      </c>
      <c r="N374" s="124">
        <f>IF(A374="","",'CONSTRUCTION COST ESTIMATE'!BC374)</f>
        <v>0</v>
      </c>
      <c r="O374" s="124" t="str">
        <f t="shared" si="60"/>
        <v>N</v>
      </c>
      <c r="S374" s="124"/>
    </row>
    <row r="375" spans="1:19" hidden="1">
      <c r="A375" s="379">
        <f>IF('CONSTRUCTION COST ESTIMATE'!B375="","",'CONSTRUCTION COST ESTIMATE'!B375)</f>
        <v>509.10070000000002</v>
      </c>
      <c r="B375" s="128"/>
      <c r="C375" s="128" t="str">
        <f t="shared" si="55"/>
        <v>Item</v>
      </c>
      <c r="D375" s="128">
        <f t="shared" si="56"/>
        <v>1</v>
      </c>
      <c r="E375" s="128" t="str">
        <f>IF(A375="",'CONSTRUCTION COST ESTIMATE'!A375,"")</f>
        <v/>
      </c>
      <c r="F375" s="234" t="str">
        <f>IF(A375="","",'CONSTRUCTION COST ESTIMATE'!C375)</f>
        <v>10 FOOT X 7 FOOT PRECAST REINFORCED CONCRETE BOX</v>
      </c>
      <c r="G375" s="234"/>
      <c r="H375" s="78" t="str">
        <f t="shared" si="57"/>
        <v>509.1007</v>
      </c>
      <c r="I375" s="128"/>
      <c r="J375" s="128">
        <f>IF(A375="","",'CONSTRUCTION COST ESTIMATE'!BA375)</f>
        <v>0</v>
      </c>
      <c r="K375" s="128" t="str">
        <f t="shared" si="58"/>
        <v>Default</v>
      </c>
      <c r="L375" s="128" t="str">
        <f>IF(A375="","",'CONSTRUCTION COST ESTIMATE'!BB375)</f>
        <v>LF</v>
      </c>
      <c r="M375" s="128" t="str">
        <f t="shared" si="59"/>
        <v>Base Bid</v>
      </c>
      <c r="N375" s="124">
        <f>IF(A375="","",'CONSTRUCTION COST ESTIMATE'!BC375)</f>
        <v>0</v>
      </c>
      <c r="O375" s="124" t="str">
        <f t="shared" si="60"/>
        <v>N</v>
      </c>
      <c r="S375" s="124"/>
    </row>
    <row r="376" spans="1:19" hidden="1">
      <c r="A376" s="379">
        <f>IF('CONSTRUCTION COST ESTIMATE'!B376="","",'CONSTRUCTION COST ESTIMATE'!B376)</f>
        <v>509.10079999999999</v>
      </c>
      <c r="B376" s="128"/>
      <c r="C376" s="128" t="str">
        <f t="shared" si="55"/>
        <v>Item</v>
      </c>
      <c r="D376" s="128">
        <f t="shared" si="56"/>
        <v>1</v>
      </c>
      <c r="E376" s="128" t="str">
        <f>IF(A376="",'CONSTRUCTION COST ESTIMATE'!A376,"")</f>
        <v/>
      </c>
      <c r="F376" s="234" t="str">
        <f>IF(A376="","",'CONSTRUCTION COST ESTIMATE'!C376)</f>
        <v>10 FOOT X 8 FOOT PRECAST REINFORCED CONCRETE BOX</v>
      </c>
      <c r="G376" s="234"/>
      <c r="H376" s="78" t="str">
        <f t="shared" si="57"/>
        <v>509.1008</v>
      </c>
      <c r="I376" s="128"/>
      <c r="J376" s="128">
        <f>IF(A376="","",'CONSTRUCTION COST ESTIMATE'!BA376)</f>
        <v>0</v>
      </c>
      <c r="K376" s="128" t="str">
        <f t="shared" si="58"/>
        <v>Default</v>
      </c>
      <c r="L376" s="128" t="str">
        <f>IF(A376="","",'CONSTRUCTION COST ESTIMATE'!BB376)</f>
        <v>LF</v>
      </c>
      <c r="M376" s="128" t="str">
        <f t="shared" si="59"/>
        <v>Base Bid</v>
      </c>
      <c r="N376" s="124">
        <f>IF(A376="","",'CONSTRUCTION COST ESTIMATE'!BC376)</f>
        <v>0</v>
      </c>
      <c r="O376" s="124" t="str">
        <f t="shared" si="60"/>
        <v>N</v>
      </c>
      <c r="S376" s="124"/>
    </row>
    <row r="377" spans="1:19" hidden="1">
      <c r="A377" s="379">
        <f>IF('CONSTRUCTION COST ESTIMATE'!B377="","",'CONSTRUCTION COST ESTIMATE'!B377)</f>
        <v>509.10090000000002</v>
      </c>
      <c r="B377" s="128"/>
      <c r="C377" s="128" t="str">
        <f t="shared" si="55"/>
        <v>Item</v>
      </c>
      <c r="D377" s="128">
        <f t="shared" si="56"/>
        <v>1</v>
      </c>
      <c r="E377" s="128" t="str">
        <f>IF(A377="",'CONSTRUCTION COST ESTIMATE'!A377,"")</f>
        <v/>
      </c>
      <c r="F377" s="234" t="str">
        <f>IF(A377="","",'CONSTRUCTION COST ESTIMATE'!C377)</f>
        <v>10 FOOT X 9 FOOT PRECAST REINFORCED CONCRETE BOX</v>
      </c>
      <c r="G377" s="234"/>
      <c r="H377" s="78" t="str">
        <f t="shared" si="57"/>
        <v>509.1009</v>
      </c>
      <c r="I377" s="128"/>
      <c r="J377" s="128">
        <f>IF(A377="","",'CONSTRUCTION COST ESTIMATE'!BA377)</f>
        <v>0</v>
      </c>
      <c r="K377" s="128" t="str">
        <f t="shared" si="58"/>
        <v>Default</v>
      </c>
      <c r="L377" s="128" t="str">
        <f>IF(A377="","",'CONSTRUCTION COST ESTIMATE'!BB377)</f>
        <v>LF</v>
      </c>
      <c r="M377" s="128" t="str">
        <f t="shared" si="59"/>
        <v>Base Bid</v>
      </c>
      <c r="N377" s="124">
        <f>IF(A377="","",'CONSTRUCTION COST ESTIMATE'!BC377)</f>
        <v>0</v>
      </c>
      <c r="O377" s="124" t="str">
        <f t="shared" si="60"/>
        <v>N</v>
      </c>
      <c r="S377" s="124"/>
    </row>
    <row r="378" spans="1:19" hidden="1">
      <c r="A378" s="379">
        <f>IF('CONSTRUCTION COST ESTIMATE'!B378="","",'CONSTRUCTION COST ESTIMATE'!B378)</f>
        <v>509.101</v>
      </c>
      <c r="B378" s="128"/>
      <c r="C378" s="128" t="str">
        <f t="shared" si="55"/>
        <v>Item</v>
      </c>
      <c r="D378" s="128">
        <f t="shared" si="56"/>
        <v>1</v>
      </c>
      <c r="E378" s="128" t="str">
        <f>IF(A378="",'CONSTRUCTION COST ESTIMATE'!A378,"")</f>
        <v/>
      </c>
      <c r="F378" s="234" t="str">
        <f>IF(A378="","",'CONSTRUCTION COST ESTIMATE'!C378)</f>
        <v>10 FOOT X 10 FOOT PRECAST REINFORCED CONCRETE BOX</v>
      </c>
      <c r="G378" s="234"/>
      <c r="H378" s="78" t="str">
        <f t="shared" si="57"/>
        <v>509.1010</v>
      </c>
      <c r="I378" s="128"/>
      <c r="J378" s="128">
        <f>IF(A378="","",'CONSTRUCTION COST ESTIMATE'!BA378)</f>
        <v>0</v>
      </c>
      <c r="K378" s="128" t="str">
        <f t="shared" si="58"/>
        <v>Default</v>
      </c>
      <c r="L378" s="128" t="str">
        <f>IF(A378="","",'CONSTRUCTION COST ESTIMATE'!BB378)</f>
        <v>LF</v>
      </c>
      <c r="M378" s="128" t="str">
        <f t="shared" si="59"/>
        <v>Base Bid</v>
      </c>
      <c r="N378" s="124">
        <f>IF(A378="","",'CONSTRUCTION COST ESTIMATE'!BC378)</f>
        <v>0</v>
      </c>
      <c r="O378" s="124" t="str">
        <f t="shared" si="60"/>
        <v>N</v>
      </c>
      <c r="S378" s="124"/>
    </row>
    <row r="379" spans="1:19" hidden="1">
      <c r="A379" s="379">
        <f>IF('CONSTRUCTION COST ESTIMATE'!B379="","",'CONSTRUCTION COST ESTIMATE'!B379)</f>
        <v>509.1103</v>
      </c>
      <c r="B379" s="128"/>
      <c r="C379" s="128" t="str">
        <f t="shared" si="55"/>
        <v>Item</v>
      </c>
      <c r="D379" s="128">
        <f t="shared" si="56"/>
        <v>1</v>
      </c>
      <c r="E379" s="128" t="str">
        <f>IF(A379="",'CONSTRUCTION COST ESTIMATE'!A379,"")</f>
        <v/>
      </c>
      <c r="F379" s="234" t="str">
        <f>IF(A379="","",'CONSTRUCTION COST ESTIMATE'!C379)</f>
        <v>11 FOOT X 3 FOOT PRECAST REINFORCED CONCRETE BOX</v>
      </c>
      <c r="G379" s="234"/>
      <c r="H379" s="78" t="str">
        <f t="shared" si="57"/>
        <v>509.1103</v>
      </c>
      <c r="I379" s="128"/>
      <c r="J379" s="128">
        <f>IF(A379="","",'CONSTRUCTION COST ESTIMATE'!BA379)</f>
        <v>0</v>
      </c>
      <c r="K379" s="128" t="str">
        <f t="shared" si="58"/>
        <v>Default</v>
      </c>
      <c r="L379" s="128" t="str">
        <f>IF(A379="","",'CONSTRUCTION COST ESTIMATE'!BB379)</f>
        <v>LF</v>
      </c>
      <c r="M379" s="128" t="str">
        <f t="shared" si="59"/>
        <v>Base Bid</v>
      </c>
      <c r="N379" s="124">
        <f>IF(A379="","",'CONSTRUCTION COST ESTIMATE'!BC379)</f>
        <v>0</v>
      </c>
      <c r="O379" s="124" t="str">
        <f t="shared" si="60"/>
        <v>N</v>
      </c>
      <c r="S379" s="124"/>
    </row>
    <row r="380" spans="1:19" hidden="1">
      <c r="A380" s="379">
        <f>IF('CONSTRUCTION COST ESTIMATE'!B380="","",'CONSTRUCTION COST ESTIMATE'!B380)</f>
        <v>509.11040000000003</v>
      </c>
      <c r="B380" s="128"/>
      <c r="C380" s="128" t="str">
        <f t="shared" si="55"/>
        <v>Item</v>
      </c>
      <c r="D380" s="128">
        <f t="shared" si="56"/>
        <v>1</v>
      </c>
      <c r="E380" s="128" t="str">
        <f>IF(A380="",'CONSTRUCTION COST ESTIMATE'!A380,"")</f>
        <v/>
      </c>
      <c r="F380" s="234" t="str">
        <f>IF(A380="","",'CONSTRUCTION COST ESTIMATE'!C380)</f>
        <v>11 FOOT X 4 FOOT PRECAST REINFORCED CONCRETE BOX</v>
      </c>
      <c r="G380" s="234"/>
      <c r="H380" s="78" t="str">
        <f t="shared" si="57"/>
        <v>509.1104</v>
      </c>
      <c r="I380" s="128"/>
      <c r="J380" s="128">
        <f>IF(A380="","",'CONSTRUCTION COST ESTIMATE'!BA380)</f>
        <v>0</v>
      </c>
      <c r="K380" s="128" t="str">
        <f t="shared" si="58"/>
        <v>Default</v>
      </c>
      <c r="L380" s="128" t="str">
        <f>IF(A380="","",'CONSTRUCTION COST ESTIMATE'!BB380)</f>
        <v>LF</v>
      </c>
      <c r="M380" s="128" t="str">
        <f t="shared" si="59"/>
        <v>Base Bid</v>
      </c>
      <c r="N380" s="124">
        <f>IF(A380="","",'CONSTRUCTION COST ESTIMATE'!BC380)</f>
        <v>0</v>
      </c>
      <c r="O380" s="124" t="str">
        <f t="shared" si="60"/>
        <v>N</v>
      </c>
      <c r="S380" s="124"/>
    </row>
    <row r="381" spans="1:19" hidden="1">
      <c r="A381" s="379">
        <f>IF('CONSTRUCTION COST ESTIMATE'!B381="","",'CONSTRUCTION COST ESTIMATE'!B381)</f>
        <v>509.1105</v>
      </c>
      <c r="B381" s="128"/>
      <c r="C381" s="128" t="str">
        <f t="shared" si="55"/>
        <v>Item</v>
      </c>
      <c r="D381" s="128">
        <f t="shared" si="56"/>
        <v>1</v>
      </c>
      <c r="E381" s="128" t="str">
        <f>IF(A381="",'CONSTRUCTION COST ESTIMATE'!A381,"")</f>
        <v/>
      </c>
      <c r="F381" s="234" t="str">
        <f>IF(A381="","",'CONSTRUCTION COST ESTIMATE'!C381)</f>
        <v>11 FOOT X 5 FOOT PRECAST REINFORCED CONCRETE BOX</v>
      </c>
      <c r="G381" s="234"/>
      <c r="H381" s="78" t="str">
        <f t="shared" si="57"/>
        <v>509.1105</v>
      </c>
      <c r="I381" s="128"/>
      <c r="J381" s="128">
        <f>IF(A381="","",'CONSTRUCTION COST ESTIMATE'!BA381)</f>
        <v>0</v>
      </c>
      <c r="K381" s="128" t="str">
        <f t="shared" si="58"/>
        <v>Default</v>
      </c>
      <c r="L381" s="128" t="str">
        <f>IF(A381="","",'CONSTRUCTION COST ESTIMATE'!BB381)</f>
        <v>LF</v>
      </c>
      <c r="M381" s="128" t="str">
        <f t="shared" si="59"/>
        <v>Base Bid</v>
      </c>
      <c r="N381" s="124">
        <f>IF(A381="","",'CONSTRUCTION COST ESTIMATE'!BC381)</f>
        <v>0</v>
      </c>
      <c r="O381" s="124" t="str">
        <f t="shared" si="60"/>
        <v>N</v>
      </c>
      <c r="S381" s="124"/>
    </row>
    <row r="382" spans="1:19" hidden="1">
      <c r="A382" s="379">
        <f>IF('CONSTRUCTION COST ESTIMATE'!B382="","",'CONSTRUCTION COST ESTIMATE'!B382)</f>
        <v>509.11059999999998</v>
      </c>
      <c r="B382" s="128"/>
      <c r="C382" s="128" t="str">
        <f t="shared" si="55"/>
        <v>Item</v>
      </c>
      <c r="D382" s="128">
        <f t="shared" si="56"/>
        <v>1</v>
      </c>
      <c r="E382" s="128" t="str">
        <f>IF(A382="",'CONSTRUCTION COST ESTIMATE'!A382,"")</f>
        <v/>
      </c>
      <c r="F382" s="234" t="str">
        <f>IF(A382="","",'CONSTRUCTION COST ESTIMATE'!C382)</f>
        <v>11 FOOT X 6 FOOT PRECAST REINFORCED CONCRETE BOX</v>
      </c>
      <c r="G382" s="234"/>
      <c r="H382" s="78" t="str">
        <f t="shared" si="57"/>
        <v>509.1106</v>
      </c>
      <c r="I382" s="128"/>
      <c r="J382" s="128">
        <f>IF(A382="","",'CONSTRUCTION COST ESTIMATE'!BA382)</f>
        <v>0</v>
      </c>
      <c r="K382" s="128" t="str">
        <f t="shared" si="58"/>
        <v>Default</v>
      </c>
      <c r="L382" s="128" t="str">
        <f>IF(A382="","",'CONSTRUCTION COST ESTIMATE'!BB382)</f>
        <v>LF</v>
      </c>
      <c r="M382" s="128" t="str">
        <f t="shared" si="59"/>
        <v>Base Bid</v>
      </c>
      <c r="N382" s="124">
        <f>IF(A382="","",'CONSTRUCTION COST ESTIMATE'!BC382)</f>
        <v>0</v>
      </c>
      <c r="O382" s="124" t="str">
        <f t="shared" si="60"/>
        <v>N</v>
      </c>
      <c r="S382" s="124"/>
    </row>
    <row r="383" spans="1:19" hidden="1">
      <c r="A383" s="379">
        <f>IF('CONSTRUCTION COST ESTIMATE'!B383="","",'CONSTRUCTION COST ESTIMATE'!B383)</f>
        <v>509.11070000000001</v>
      </c>
      <c r="B383" s="128"/>
      <c r="C383" s="128" t="str">
        <f t="shared" si="55"/>
        <v>Item</v>
      </c>
      <c r="D383" s="128">
        <f t="shared" si="56"/>
        <v>1</v>
      </c>
      <c r="E383" s="128" t="str">
        <f>IF(A383="",'CONSTRUCTION COST ESTIMATE'!A383,"")</f>
        <v/>
      </c>
      <c r="F383" s="234" t="str">
        <f>IF(A383="","",'CONSTRUCTION COST ESTIMATE'!C383)</f>
        <v>11 FOOT X 7 FOOT PRECAST REINFORCED CONCRETE BOX</v>
      </c>
      <c r="G383" s="234"/>
      <c r="H383" s="78" t="str">
        <f t="shared" si="57"/>
        <v>509.1107</v>
      </c>
      <c r="I383" s="128"/>
      <c r="J383" s="128">
        <f>IF(A383="","",'CONSTRUCTION COST ESTIMATE'!BA383)</f>
        <v>0</v>
      </c>
      <c r="K383" s="128" t="str">
        <f t="shared" si="58"/>
        <v>Default</v>
      </c>
      <c r="L383" s="128" t="str">
        <f>IF(A383="","",'CONSTRUCTION COST ESTIMATE'!BB383)</f>
        <v>LF</v>
      </c>
      <c r="M383" s="128" t="str">
        <f t="shared" si="59"/>
        <v>Base Bid</v>
      </c>
      <c r="N383" s="124">
        <f>IF(A383="","",'CONSTRUCTION COST ESTIMATE'!BC383)</f>
        <v>0</v>
      </c>
      <c r="O383" s="124" t="str">
        <f t="shared" si="60"/>
        <v>N</v>
      </c>
      <c r="S383" s="124"/>
    </row>
    <row r="384" spans="1:19" hidden="1">
      <c r="A384" s="379">
        <f>IF('CONSTRUCTION COST ESTIMATE'!B384="","",'CONSTRUCTION COST ESTIMATE'!B384)</f>
        <v>509.11079999999998</v>
      </c>
      <c r="B384" s="128"/>
      <c r="C384" s="128" t="str">
        <f t="shared" si="55"/>
        <v>Item</v>
      </c>
      <c r="D384" s="128">
        <f t="shared" si="56"/>
        <v>1</v>
      </c>
      <c r="E384" s="128" t="str">
        <f>IF(A384="",'CONSTRUCTION COST ESTIMATE'!A384,"")</f>
        <v/>
      </c>
      <c r="F384" s="234" t="str">
        <f>IF(A384="","",'CONSTRUCTION COST ESTIMATE'!C384)</f>
        <v>11 FOOT X 8 FOOT PRECAST REINFORCED CONCRETE BOX</v>
      </c>
      <c r="G384" s="234"/>
      <c r="H384" s="78" t="str">
        <f t="shared" si="57"/>
        <v>509.1108</v>
      </c>
      <c r="I384" s="128"/>
      <c r="J384" s="128">
        <f>IF(A384="","",'CONSTRUCTION COST ESTIMATE'!BA384)</f>
        <v>0</v>
      </c>
      <c r="K384" s="128" t="str">
        <f t="shared" si="58"/>
        <v>Default</v>
      </c>
      <c r="L384" s="128" t="str">
        <f>IF(A384="","",'CONSTRUCTION COST ESTIMATE'!BB384)</f>
        <v>LF</v>
      </c>
      <c r="M384" s="128" t="str">
        <f t="shared" si="59"/>
        <v>Base Bid</v>
      </c>
      <c r="N384" s="124">
        <f>IF(A384="","",'CONSTRUCTION COST ESTIMATE'!BC384)</f>
        <v>0</v>
      </c>
      <c r="O384" s="124" t="str">
        <f t="shared" si="60"/>
        <v>N</v>
      </c>
      <c r="S384" s="124"/>
    </row>
    <row r="385" spans="1:19" hidden="1">
      <c r="A385" s="379">
        <f>IF('CONSTRUCTION COST ESTIMATE'!B385="","",'CONSTRUCTION COST ESTIMATE'!B385)</f>
        <v>509.11090000000002</v>
      </c>
      <c r="B385" s="128"/>
      <c r="C385" s="128" t="str">
        <f t="shared" si="55"/>
        <v>Item</v>
      </c>
      <c r="D385" s="128">
        <f t="shared" si="56"/>
        <v>1</v>
      </c>
      <c r="E385" s="128" t="str">
        <f>IF(A385="",'CONSTRUCTION COST ESTIMATE'!A385,"")</f>
        <v/>
      </c>
      <c r="F385" s="234" t="str">
        <f>IF(A385="","",'CONSTRUCTION COST ESTIMATE'!C385)</f>
        <v>11 FOOT X 9 FOOT PRECAST REINFORCED CONCRETE BOX</v>
      </c>
      <c r="G385" s="234"/>
      <c r="H385" s="78" t="str">
        <f t="shared" si="57"/>
        <v>509.1109</v>
      </c>
      <c r="I385" s="128"/>
      <c r="J385" s="128">
        <f>IF(A385="","",'CONSTRUCTION COST ESTIMATE'!BA385)</f>
        <v>0</v>
      </c>
      <c r="K385" s="128" t="str">
        <f t="shared" si="58"/>
        <v>Default</v>
      </c>
      <c r="L385" s="128" t="str">
        <f>IF(A385="","",'CONSTRUCTION COST ESTIMATE'!BB385)</f>
        <v>LF</v>
      </c>
      <c r="M385" s="128" t="str">
        <f t="shared" si="59"/>
        <v>Base Bid</v>
      </c>
      <c r="N385" s="124">
        <f>IF(A385="","",'CONSTRUCTION COST ESTIMATE'!BC385)</f>
        <v>0</v>
      </c>
      <c r="O385" s="124" t="str">
        <f t="shared" si="60"/>
        <v>N</v>
      </c>
      <c r="S385" s="124"/>
    </row>
    <row r="386" spans="1:19" hidden="1">
      <c r="A386" s="379">
        <f>IF('CONSTRUCTION COST ESTIMATE'!B386="","",'CONSTRUCTION COST ESTIMATE'!B386)</f>
        <v>509.11099999999999</v>
      </c>
      <c r="B386" s="128"/>
      <c r="C386" s="128" t="str">
        <f t="shared" si="55"/>
        <v>Item</v>
      </c>
      <c r="D386" s="128">
        <f t="shared" si="56"/>
        <v>1</v>
      </c>
      <c r="E386" s="128" t="str">
        <f>IF(A386="",'CONSTRUCTION COST ESTIMATE'!A386,"")</f>
        <v/>
      </c>
      <c r="F386" s="234" t="str">
        <f>IF(A386="","",'CONSTRUCTION COST ESTIMATE'!C386)</f>
        <v>11 FOOT X 10 FOOT PRECAST REINFORCED CONCRETE BOX</v>
      </c>
      <c r="G386" s="234"/>
      <c r="H386" s="78" t="str">
        <f t="shared" si="57"/>
        <v>509.1110</v>
      </c>
      <c r="I386" s="128"/>
      <c r="J386" s="128">
        <f>IF(A386="","",'CONSTRUCTION COST ESTIMATE'!BA386)</f>
        <v>0</v>
      </c>
      <c r="K386" s="128" t="str">
        <f t="shared" si="58"/>
        <v>Default</v>
      </c>
      <c r="L386" s="128" t="str">
        <f>IF(A386="","",'CONSTRUCTION COST ESTIMATE'!BB386)</f>
        <v>LF</v>
      </c>
      <c r="M386" s="128" t="str">
        <f t="shared" si="59"/>
        <v>Base Bid</v>
      </c>
      <c r="N386" s="124">
        <f>IF(A386="","",'CONSTRUCTION COST ESTIMATE'!BC386)</f>
        <v>0</v>
      </c>
      <c r="O386" s="124" t="str">
        <f t="shared" si="60"/>
        <v>N</v>
      </c>
      <c r="S386" s="124"/>
    </row>
    <row r="387" spans="1:19" hidden="1">
      <c r="A387" s="379">
        <f>IF('CONSTRUCTION COST ESTIMATE'!B387="","",'CONSTRUCTION COST ESTIMATE'!B387)</f>
        <v>509.11110000000002</v>
      </c>
      <c r="B387" s="128"/>
      <c r="C387" s="128" t="str">
        <f t="shared" si="55"/>
        <v>Item</v>
      </c>
      <c r="D387" s="128">
        <f t="shared" si="56"/>
        <v>1</v>
      </c>
      <c r="E387" s="128" t="str">
        <f>IF(A387="",'CONSTRUCTION COST ESTIMATE'!A387,"")</f>
        <v/>
      </c>
      <c r="F387" s="234" t="str">
        <f>IF(A387="","",'CONSTRUCTION COST ESTIMATE'!C387)</f>
        <v>11 FOOT X 11 FOOT PRECAST REINFORCED CONCRETE BOX</v>
      </c>
      <c r="G387" s="234"/>
      <c r="H387" s="78" t="str">
        <f t="shared" si="57"/>
        <v>509.1111</v>
      </c>
      <c r="I387" s="128"/>
      <c r="J387" s="128">
        <f>IF(A387="","",'CONSTRUCTION COST ESTIMATE'!BA387)</f>
        <v>0</v>
      </c>
      <c r="K387" s="128" t="str">
        <f t="shared" si="58"/>
        <v>Default</v>
      </c>
      <c r="L387" s="128" t="str">
        <f>IF(A387="","",'CONSTRUCTION COST ESTIMATE'!BB387)</f>
        <v>LF</v>
      </c>
      <c r="M387" s="128" t="str">
        <f t="shared" si="59"/>
        <v>Base Bid</v>
      </c>
      <c r="N387" s="124">
        <f>IF(A387="","",'CONSTRUCTION COST ESTIMATE'!BC387)</f>
        <v>0</v>
      </c>
      <c r="O387" s="124" t="str">
        <f t="shared" si="60"/>
        <v>N</v>
      </c>
      <c r="S387" s="124"/>
    </row>
    <row r="388" spans="1:19" hidden="1">
      <c r="A388" s="379">
        <f>IF('CONSTRUCTION COST ESTIMATE'!B388="","",'CONSTRUCTION COST ESTIMATE'!B388)</f>
        <v>509.12029999999999</v>
      </c>
      <c r="B388" s="128"/>
      <c r="C388" s="128" t="str">
        <f t="shared" si="55"/>
        <v>Item</v>
      </c>
      <c r="D388" s="128">
        <f t="shared" si="56"/>
        <v>1</v>
      </c>
      <c r="E388" s="128" t="str">
        <f>IF(A388="",'CONSTRUCTION COST ESTIMATE'!A388,"")</f>
        <v/>
      </c>
      <c r="F388" s="234" t="str">
        <f>IF(A388="","",'CONSTRUCTION COST ESTIMATE'!C388)</f>
        <v>12 FOOT X 3 FOOT PRECAST REINFORCED CONCRETE BOX</v>
      </c>
      <c r="G388" s="234"/>
      <c r="H388" s="78" t="str">
        <f t="shared" si="57"/>
        <v>509.1203</v>
      </c>
      <c r="I388" s="128"/>
      <c r="J388" s="128">
        <f>IF(A388="","",'CONSTRUCTION COST ESTIMATE'!BA388)</f>
        <v>0</v>
      </c>
      <c r="K388" s="128" t="str">
        <f t="shared" si="58"/>
        <v>Default</v>
      </c>
      <c r="L388" s="128" t="str">
        <f>IF(A388="","",'CONSTRUCTION COST ESTIMATE'!BB388)</f>
        <v>LF</v>
      </c>
      <c r="M388" s="128" t="str">
        <f t="shared" si="59"/>
        <v>Base Bid</v>
      </c>
      <c r="N388" s="124">
        <f>IF(A388="","",'CONSTRUCTION COST ESTIMATE'!BC388)</f>
        <v>0</v>
      </c>
      <c r="O388" s="124" t="str">
        <f t="shared" si="60"/>
        <v>N</v>
      </c>
      <c r="S388" s="124"/>
    </row>
    <row r="389" spans="1:19" hidden="1">
      <c r="A389" s="379">
        <f>IF('CONSTRUCTION COST ESTIMATE'!B389="","",'CONSTRUCTION COST ESTIMATE'!B389)</f>
        <v>509.12040000000002</v>
      </c>
      <c r="B389" s="128"/>
      <c r="C389" s="128" t="str">
        <f t="shared" si="55"/>
        <v>Item</v>
      </c>
      <c r="D389" s="128">
        <f t="shared" si="56"/>
        <v>1</v>
      </c>
      <c r="E389" s="128" t="str">
        <f>IF(A389="",'CONSTRUCTION COST ESTIMATE'!A389,"")</f>
        <v/>
      </c>
      <c r="F389" s="234" t="str">
        <f>IF(A389="","",'CONSTRUCTION COST ESTIMATE'!C389)</f>
        <v>12 FOOT X 4 FOOT PRECAST REINFORCED CONCRETE BOX</v>
      </c>
      <c r="G389" s="234"/>
      <c r="H389" s="78" t="str">
        <f t="shared" si="57"/>
        <v>509.1204</v>
      </c>
      <c r="I389" s="128"/>
      <c r="J389" s="128">
        <f>IF(A389="","",'CONSTRUCTION COST ESTIMATE'!BA389)</f>
        <v>0</v>
      </c>
      <c r="K389" s="128" t="str">
        <f t="shared" si="58"/>
        <v>Default</v>
      </c>
      <c r="L389" s="128" t="str">
        <f>IF(A389="","",'CONSTRUCTION COST ESTIMATE'!BB389)</f>
        <v>LF</v>
      </c>
      <c r="M389" s="128" t="str">
        <f t="shared" si="59"/>
        <v>Base Bid</v>
      </c>
      <c r="N389" s="124">
        <f>IF(A389="","",'CONSTRUCTION COST ESTIMATE'!BC389)</f>
        <v>0</v>
      </c>
      <c r="O389" s="124" t="str">
        <f t="shared" si="60"/>
        <v>N</v>
      </c>
      <c r="S389" s="124"/>
    </row>
    <row r="390" spans="1:19" hidden="1">
      <c r="A390" s="379">
        <f>IF('CONSTRUCTION COST ESTIMATE'!B390="","",'CONSTRUCTION COST ESTIMATE'!B390)</f>
        <v>509.12049999999999</v>
      </c>
      <c r="B390" s="128"/>
      <c r="C390" s="128" t="str">
        <f t="shared" si="55"/>
        <v>Item</v>
      </c>
      <c r="D390" s="128">
        <f t="shared" si="56"/>
        <v>1</v>
      </c>
      <c r="E390" s="128" t="str">
        <f>IF(A390="",'CONSTRUCTION COST ESTIMATE'!A390,"")</f>
        <v/>
      </c>
      <c r="F390" s="234" t="str">
        <f>IF(A390="","",'CONSTRUCTION COST ESTIMATE'!C390)</f>
        <v>12 FOOT X 5 FOOT PRECAST REINFORCED CONCRETE BOX</v>
      </c>
      <c r="G390" s="234"/>
      <c r="H390" s="78" t="str">
        <f t="shared" si="57"/>
        <v>509.1205</v>
      </c>
      <c r="I390" s="128"/>
      <c r="J390" s="128">
        <f>IF(A390="","",'CONSTRUCTION COST ESTIMATE'!BA390)</f>
        <v>0</v>
      </c>
      <c r="K390" s="128" t="str">
        <f t="shared" si="58"/>
        <v>Default</v>
      </c>
      <c r="L390" s="128" t="str">
        <f>IF(A390="","",'CONSTRUCTION COST ESTIMATE'!BB390)</f>
        <v>LF</v>
      </c>
      <c r="M390" s="128" t="str">
        <f t="shared" si="59"/>
        <v>Base Bid</v>
      </c>
      <c r="N390" s="124">
        <f>IF(A390="","",'CONSTRUCTION COST ESTIMATE'!BC390)</f>
        <v>0</v>
      </c>
      <c r="O390" s="124" t="str">
        <f t="shared" si="60"/>
        <v>N</v>
      </c>
      <c r="S390" s="124"/>
    </row>
    <row r="391" spans="1:19" hidden="1">
      <c r="A391" s="379">
        <f>IF('CONSTRUCTION COST ESTIMATE'!B391="","",'CONSTRUCTION COST ESTIMATE'!B391)</f>
        <v>509.12060000000002</v>
      </c>
      <c r="B391" s="128"/>
      <c r="C391" s="128" t="str">
        <f t="shared" si="55"/>
        <v>Item</v>
      </c>
      <c r="D391" s="128">
        <f t="shared" si="56"/>
        <v>1</v>
      </c>
      <c r="E391" s="128" t="str">
        <f>IF(A391="",'CONSTRUCTION COST ESTIMATE'!A391,"")</f>
        <v/>
      </c>
      <c r="F391" s="234" t="str">
        <f>IF(A391="","",'CONSTRUCTION COST ESTIMATE'!C391)</f>
        <v>12 FOOT X 6 FOOT PRECAST REINFORCED CONCRETE BOX</v>
      </c>
      <c r="G391" s="234"/>
      <c r="H391" s="78" t="str">
        <f t="shared" si="57"/>
        <v>509.1206</v>
      </c>
      <c r="I391" s="128"/>
      <c r="J391" s="128">
        <f>IF(A391="","",'CONSTRUCTION COST ESTIMATE'!BA391)</f>
        <v>0</v>
      </c>
      <c r="K391" s="128" t="str">
        <f t="shared" si="58"/>
        <v>Default</v>
      </c>
      <c r="L391" s="128" t="str">
        <f>IF(A391="","",'CONSTRUCTION COST ESTIMATE'!BB391)</f>
        <v>LF</v>
      </c>
      <c r="M391" s="128" t="str">
        <f t="shared" si="59"/>
        <v>Base Bid</v>
      </c>
      <c r="N391" s="124">
        <f>IF(A391="","",'CONSTRUCTION COST ESTIMATE'!BC391)</f>
        <v>0</v>
      </c>
      <c r="O391" s="124" t="str">
        <f t="shared" si="60"/>
        <v>N</v>
      </c>
      <c r="S391" s="124"/>
    </row>
    <row r="392" spans="1:19" hidden="1">
      <c r="A392" s="379">
        <f>IF('CONSTRUCTION COST ESTIMATE'!B392="","",'CONSTRUCTION COST ESTIMATE'!B392)</f>
        <v>509.1207</v>
      </c>
      <c r="B392" s="128"/>
      <c r="C392" s="128" t="str">
        <f t="shared" si="55"/>
        <v>Item</v>
      </c>
      <c r="D392" s="128">
        <f t="shared" si="56"/>
        <v>1</v>
      </c>
      <c r="E392" s="128" t="str">
        <f>IF(A392="",'CONSTRUCTION COST ESTIMATE'!A392,"")</f>
        <v/>
      </c>
      <c r="F392" s="234" t="str">
        <f>IF(A392="","",'CONSTRUCTION COST ESTIMATE'!C392)</f>
        <v>12 FOOT X 7 FOOT PRECAST REINFORCED CONCRETE BOX</v>
      </c>
      <c r="G392" s="234"/>
      <c r="H392" s="78" t="str">
        <f t="shared" si="57"/>
        <v>509.1207</v>
      </c>
      <c r="I392" s="128"/>
      <c r="J392" s="128">
        <f>IF(A392="","",'CONSTRUCTION COST ESTIMATE'!BA392)</f>
        <v>0</v>
      </c>
      <c r="K392" s="128" t="str">
        <f t="shared" si="58"/>
        <v>Default</v>
      </c>
      <c r="L392" s="128" t="str">
        <f>IF(A392="","",'CONSTRUCTION COST ESTIMATE'!BB392)</f>
        <v>LF</v>
      </c>
      <c r="M392" s="128" t="str">
        <f t="shared" si="59"/>
        <v>Base Bid</v>
      </c>
      <c r="N392" s="124">
        <f>IF(A392="","",'CONSTRUCTION COST ESTIMATE'!BC392)</f>
        <v>0</v>
      </c>
      <c r="O392" s="124" t="str">
        <f t="shared" si="60"/>
        <v>N</v>
      </c>
      <c r="S392" s="124"/>
    </row>
    <row r="393" spans="1:19" hidden="1">
      <c r="A393" s="379">
        <f>IF('CONSTRUCTION COST ESTIMATE'!B393="","",'CONSTRUCTION COST ESTIMATE'!B393)</f>
        <v>509.12079999999997</v>
      </c>
      <c r="B393" s="128"/>
      <c r="C393" s="128" t="str">
        <f t="shared" si="55"/>
        <v>Item</v>
      </c>
      <c r="D393" s="128">
        <f t="shared" si="56"/>
        <v>1</v>
      </c>
      <c r="E393" s="128" t="str">
        <f>IF(A393="",'CONSTRUCTION COST ESTIMATE'!A393,"")</f>
        <v/>
      </c>
      <c r="F393" s="234" t="str">
        <f>IF(A393="","",'CONSTRUCTION COST ESTIMATE'!C393)</f>
        <v>12 FOOT X 8 FOOT PRECAST REINFORCED CONCRETE BOX</v>
      </c>
      <c r="G393" s="234"/>
      <c r="H393" s="78" t="str">
        <f t="shared" si="57"/>
        <v>509.1208</v>
      </c>
      <c r="I393" s="128"/>
      <c r="J393" s="128">
        <f>IF(A393="","",'CONSTRUCTION COST ESTIMATE'!BA393)</f>
        <v>0</v>
      </c>
      <c r="K393" s="128" t="str">
        <f t="shared" si="58"/>
        <v>Default</v>
      </c>
      <c r="L393" s="128" t="str">
        <f>IF(A393="","",'CONSTRUCTION COST ESTIMATE'!BB393)</f>
        <v>LF</v>
      </c>
      <c r="M393" s="128" t="str">
        <f t="shared" si="59"/>
        <v>Base Bid</v>
      </c>
      <c r="N393" s="124">
        <f>IF(A393="","",'CONSTRUCTION COST ESTIMATE'!BC393)</f>
        <v>0</v>
      </c>
      <c r="O393" s="124" t="str">
        <f t="shared" si="60"/>
        <v>N</v>
      </c>
      <c r="S393" s="124"/>
    </row>
    <row r="394" spans="1:19" hidden="1">
      <c r="A394" s="379">
        <f>IF('CONSTRUCTION COST ESTIMATE'!B394="","",'CONSTRUCTION COST ESTIMATE'!B394)</f>
        <v>509.12090000000001</v>
      </c>
      <c r="B394" s="128"/>
      <c r="C394" s="128" t="str">
        <f t="shared" si="55"/>
        <v>Item</v>
      </c>
      <c r="D394" s="128">
        <f t="shared" si="56"/>
        <v>1</v>
      </c>
      <c r="E394" s="128" t="str">
        <f>IF(A394="",'CONSTRUCTION COST ESTIMATE'!A394,"")</f>
        <v/>
      </c>
      <c r="F394" s="234" t="str">
        <f>IF(A394="","",'CONSTRUCTION COST ESTIMATE'!C394)</f>
        <v>12 FOOT X 9 FOOT PRECAST REINFORCED CONCRETE BOX</v>
      </c>
      <c r="G394" s="234"/>
      <c r="H394" s="78" t="str">
        <f t="shared" si="57"/>
        <v>509.1209</v>
      </c>
      <c r="I394" s="128"/>
      <c r="J394" s="128">
        <f>IF(A394="","",'CONSTRUCTION COST ESTIMATE'!BA394)</f>
        <v>0</v>
      </c>
      <c r="K394" s="128" t="str">
        <f t="shared" si="58"/>
        <v>Default</v>
      </c>
      <c r="L394" s="128" t="str">
        <f>IF(A394="","",'CONSTRUCTION COST ESTIMATE'!BB394)</f>
        <v>LF</v>
      </c>
      <c r="M394" s="128" t="str">
        <f t="shared" si="59"/>
        <v>Base Bid</v>
      </c>
      <c r="N394" s="124">
        <f>IF(A394="","",'CONSTRUCTION COST ESTIMATE'!BC394)</f>
        <v>0</v>
      </c>
      <c r="O394" s="124" t="str">
        <f t="shared" si="60"/>
        <v>N</v>
      </c>
      <c r="S394" s="124"/>
    </row>
    <row r="395" spans="1:19" hidden="1">
      <c r="A395" s="379">
        <f>IF('CONSTRUCTION COST ESTIMATE'!B395="","",'CONSTRUCTION COST ESTIMATE'!B395)</f>
        <v>509.12099999999998</v>
      </c>
      <c r="B395" s="128"/>
      <c r="C395" s="128" t="str">
        <f t="shared" si="55"/>
        <v>Item</v>
      </c>
      <c r="D395" s="128">
        <f t="shared" si="56"/>
        <v>1</v>
      </c>
      <c r="E395" s="128" t="str">
        <f>IF(A395="",'CONSTRUCTION COST ESTIMATE'!A395,"")</f>
        <v/>
      </c>
      <c r="F395" s="234" t="str">
        <f>IF(A395="","",'CONSTRUCTION COST ESTIMATE'!C395)</f>
        <v>12 FOOT X 10 FOOT PRECAST REINFORCED CONCRETE BOX</v>
      </c>
      <c r="G395" s="234"/>
      <c r="H395" s="78" t="str">
        <f t="shared" si="57"/>
        <v>509.1210</v>
      </c>
      <c r="I395" s="128"/>
      <c r="J395" s="128">
        <f>IF(A395="","",'CONSTRUCTION COST ESTIMATE'!BA395)</f>
        <v>0</v>
      </c>
      <c r="K395" s="128" t="str">
        <f t="shared" si="58"/>
        <v>Default</v>
      </c>
      <c r="L395" s="128" t="str">
        <f>IF(A395="","",'CONSTRUCTION COST ESTIMATE'!BB395)</f>
        <v>LF</v>
      </c>
      <c r="M395" s="128" t="str">
        <f t="shared" si="59"/>
        <v>Base Bid</v>
      </c>
      <c r="N395" s="124">
        <f>IF(A395="","",'CONSTRUCTION COST ESTIMATE'!BC395)</f>
        <v>0</v>
      </c>
      <c r="O395" s="124" t="str">
        <f t="shared" si="60"/>
        <v>N</v>
      </c>
      <c r="S395" s="124"/>
    </row>
    <row r="396" spans="1:19" hidden="1">
      <c r="A396" s="379">
        <f>IF('CONSTRUCTION COST ESTIMATE'!B396="","",'CONSTRUCTION COST ESTIMATE'!B396)</f>
        <v>509.12110000000001</v>
      </c>
      <c r="B396" s="128"/>
      <c r="C396" s="128" t="str">
        <f t="shared" si="55"/>
        <v>Item</v>
      </c>
      <c r="D396" s="128">
        <f t="shared" si="56"/>
        <v>1</v>
      </c>
      <c r="E396" s="128" t="str">
        <f>IF(A396="",'CONSTRUCTION COST ESTIMATE'!A396,"")</f>
        <v/>
      </c>
      <c r="F396" s="234" t="str">
        <f>IF(A396="","",'CONSTRUCTION COST ESTIMATE'!C396)</f>
        <v>12 FOOT X 11 FOOT PRECAST REINFORCED CONCRETE BOX</v>
      </c>
      <c r="G396" s="234"/>
      <c r="H396" s="78" t="str">
        <f t="shared" si="57"/>
        <v>509.1211</v>
      </c>
      <c r="I396" s="128"/>
      <c r="J396" s="128">
        <f>IF(A396="","",'CONSTRUCTION COST ESTIMATE'!BA396)</f>
        <v>0</v>
      </c>
      <c r="K396" s="128" t="str">
        <f t="shared" si="58"/>
        <v>Default</v>
      </c>
      <c r="L396" s="128" t="str">
        <f>IF(A396="","",'CONSTRUCTION COST ESTIMATE'!BB396)</f>
        <v>LF</v>
      </c>
      <c r="M396" s="128" t="str">
        <f t="shared" si="59"/>
        <v>Base Bid</v>
      </c>
      <c r="N396" s="124">
        <f>IF(A396="","",'CONSTRUCTION COST ESTIMATE'!BC396)</f>
        <v>0</v>
      </c>
      <c r="O396" s="124" t="str">
        <f t="shared" si="60"/>
        <v>N</v>
      </c>
      <c r="S396" s="124"/>
    </row>
    <row r="397" spans="1:19" hidden="1">
      <c r="A397" s="379">
        <f>IF('CONSTRUCTION COST ESTIMATE'!B397="","",'CONSTRUCTION COST ESTIMATE'!B397)</f>
        <v>509.12119999999999</v>
      </c>
      <c r="B397" s="128"/>
      <c r="C397" s="128" t="str">
        <f t="shared" si="55"/>
        <v>Item</v>
      </c>
      <c r="D397" s="128">
        <f t="shared" si="56"/>
        <v>1</v>
      </c>
      <c r="E397" s="128" t="str">
        <f>IF(A397="",'CONSTRUCTION COST ESTIMATE'!A397,"")</f>
        <v/>
      </c>
      <c r="F397" s="234" t="str">
        <f>IF(A397="","",'CONSTRUCTION COST ESTIMATE'!C397)</f>
        <v>12 FOOT X 12 FOOT PRECAST REINFORCED CONCRETE BOX</v>
      </c>
      <c r="G397" s="234"/>
      <c r="H397" s="78" t="str">
        <f t="shared" si="57"/>
        <v>509.1212</v>
      </c>
      <c r="I397" s="128"/>
      <c r="J397" s="128">
        <f>IF(A397="","",'CONSTRUCTION COST ESTIMATE'!BA397)</f>
        <v>0</v>
      </c>
      <c r="K397" s="128" t="str">
        <f t="shared" si="58"/>
        <v>Default</v>
      </c>
      <c r="L397" s="128" t="str">
        <f>IF(A397="","",'CONSTRUCTION COST ESTIMATE'!BB397)</f>
        <v>LF</v>
      </c>
      <c r="M397" s="128" t="str">
        <f t="shared" si="59"/>
        <v>Base Bid</v>
      </c>
      <c r="N397" s="124">
        <f>IF(A397="","",'CONSTRUCTION COST ESTIMATE'!BC397)</f>
        <v>0</v>
      </c>
      <c r="O397" s="124" t="str">
        <f t="shared" si="60"/>
        <v>N</v>
      </c>
      <c r="S397" s="124"/>
    </row>
    <row r="398" spans="1:19" hidden="1">
      <c r="A398" s="379">
        <f>IF('CONSTRUCTION COST ESTIMATE'!B398="","",'CONSTRUCTION COST ESTIMATE'!B398)</f>
        <v>509.13029999999998</v>
      </c>
      <c r="B398" s="128"/>
      <c r="C398" s="128" t="str">
        <f t="shared" si="55"/>
        <v>Item</v>
      </c>
      <c r="D398" s="128">
        <f t="shared" si="56"/>
        <v>1</v>
      </c>
      <c r="E398" s="128" t="str">
        <f>IF(A398="",'CONSTRUCTION COST ESTIMATE'!A398,"")</f>
        <v/>
      </c>
      <c r="F398" s="234" t="str">
        <f>IF(A398="","",'CONSTRUCTION COST ESTIMATE'!C398)</f>
        <v>12 FOOT X 3 FOOT PRECAST REINFORCED CONCRETE BOX</v>
      </c>
      <c r="G398" s="234"/>
      <c r="H398" s="78" t="str">
        <f t="shared" si="57"/>
        <v>509.1303</v>
      </c>
      <c r="I398" s="128"/>
      <c r="J398" s="128">
        <f>IF(A398="","",'CONSTRUCTION COST ESTIMATE'!BA398)</f>
        <v>0</v>
      </c>
      <c r="K398" s="128" t="str">
        <f t="shared" si="58"/>
        <v>Default</v>
      </c>
      <c r="L398" s="128" t="str">
        <f>IF(A398="","",'CONSTRUCTION COST ESTIMATE'!BB398)</f>
        <v>LF</v>
      </c>
      <c r="M398" s="128" t="str">
        <f t="shared" si="59"/>
        <v>Base Bid</v>
      </c>
      <c r="N398" s="124">
        <f>IF(A398="","",'CONSTRUCTION COST ESTIMATE'!BC398)</f>
        <v>0</v>
      </c>
      <c r="O398" s="124" t="str">
        <f t="shared" si="60"/>
        <v>N</v>
      </c>
      <c r="S398" s="124"/>
    </row>
    <row r="399" spans="1:19" hidden="1">
      <c r="A399" s="379">
        <f>IF('CONSTRUCTION COST ESTIMATE'!B399="","",'CONSTRUCTION COST ESTIMATE'!B399)</f>
        <v>509.13040000000001</v>
      </c>
      <c r="B399" s="128"/>
      <c r="C399" s="128" t="str">
        <f t="shared" si="55"/>
        <v>Item</v>
      </c>
      <c r="D399" s="128">
        <f t="shared" si="56"/>
        <v>1</v>
      </c>
      <c r="E399" s="128" t="str">
        <f>IF(A399="",'CONSTRUCTION COST ESTIMATE'!A399,"")</f>
        <v/>
      </c>
      <c r="F399" s="234" t="str">
        <f>IF(A399="","",'CONSTRUCTION COST ESTIMATE'!C399)</f>
        <v>13 FOOT X 4 FOOT PRECAST REINFORCED CONCRETE BOX</v>
      </c>
      <c r="G399" s="234"/>
      <c r="H399" s="78" t="str">
        <f t="shared" si="57"/>
        <v>509.1304</v>
      </c>
      <c r="I399" s="128"/>
      <c r="J399" s="128">
        <f>IF(A399="","",'CONSTRUCTION COST ESTIMATE'!BA399)</f>
        <v>0</v>
      </c>
      <c r="K399" s="128" t="str">
        <f t="shared" si="58"/>
        <v>Default</v>
      </c>
      <c r="L399" s="128" t="str">
        <f>IF(A399="","",'CONSTRUCTION COST ESTIMATE'!BB399)</f>
        <v>LF</v>
      </c>
      <c r="M399" s="128" t="str">
        <f t="shared" si="59"/>
        <v>Base Bid</v>
      </c>
      <c r="N399" s="124">
        <f>IF(A399="","",'CONSTRUCTION COST ESTIMATE'!BC399)</f>
        <v>0</v>
      </c>
      <c r="O399" s="124" t="str">
        <f t="shared" si="60"/>
        <v>N</v>
      </c>
      <c r="S399" s="124"/>
    </row>
    <row r="400" spans="1:19" hidden="1">
      <c r="A400" s="379">
        <f>IF('CONSTRUCTION COST ESTIMATE'!B400="","",'CONSTRUCTION COST ESTIMATE'!B400)</f>
        <v>509.13049999999998</v>
      </c>
      <c r="B400" s="128"/>
      <c r="C400" s="128" t="str">
        <f t="shared" si="55"/>
        <v>Item</v>
      </c>
      <c r="D400" s="128">
        <f t="shared" si="56"/>
        <v>1</v>
      </c>
      <c r="E400" s="128" t="str">
        <f>IF(A400="",'CONSTRUCTION COST ESTIMATE'!A400,"")</f>
        <v/>
      </c>
      <c r="F400" s="234" t="str">
        <f>IF(A400="","",'CONSTRUCTION COST ESTIMATE'!C400)</f>
        <v>13 FOOT X 5 FOOT PRECAST REINFORCED CONCRETE BOX</v>
      </c>
      <c r="G400" s="234"/>
      <c r="H400" s="78" t="str">
        <f t="shared" si="57"/>
        <v>509.1305</v>
      </c>
      <c r="I400" s="128"/>
      <c r="J400" s="128">
        <f>IF(A400="","",'CONSTRUCTION COST ESTIMATE'!BA400)</f>
        <v>0</v>
      </c>
      <c r="K400" s="128" t="str">
        <f t="shared" si="58"/>
        <v>Default</v>
      </c>
      <c r="L400" s="128" t="str">
        <f>IF(A400="","",'CONSTRUCTION COST ESTIMATE'!BB400)</f>
        <v>LF</v>
      </c>
      <c r="M400" s="128" t="str">
        <f t="shared" si="59"/>
        <v>Base Bid</v>
      </c>
      <c r="N400" s="124">
        <f>IF(A400="","",'CONSTRUCTION COST ESTIMATE'!BC400)</f>
        <v>0</v>
      </c>
      <c r="O400" s="124" t="str">
        <f t="shared" si="60"/>
        <v>N</v>
      </c>
      <c r="S400" s="124"/>
    </row>
    <row r="401" spans="1:19" hidden="1">
      <c r="A401" s="379">
        <f>IF('CONSTRUCTION COST ESTIMATE'!B401="","",'CONSTRUCTION COST ESTIMATE'!B401)</f>
        <v>509.13060000000002</v>
      </c>
      <c r="B401" s="128"/>
      <c r="C401" s="128" t="str">
        <f t="shared" si="55"/>
        <v>Item</v>
      </c>
      <c r="D401" s="128">
        <f t="shared" si="56"/>
        <v>1</v>
      </c>
      <c r="E401" s="128" t="str">
        <f>IF(A401="",'CONSTRUCTION COST ESTIMATE'!A401,"")</f>
        <v/>
      </c>
      <c r="F401" s="234" t="str">
        <f>IF(A401="","",'CONSTRUCTION COST ESTIMATE'!C401)</f>
        <v>13 FOOT X 6 FOOT PRECAST REINFORCED CONCRETE BOX</v>
      </c>
      <c r="G401" s="234"/>
      <c r="H401" s="78" t="str">
        <f t="shared" si="57"/>
        <v>509.1306</v>
      </c>
      <c r="I401" s="128"/>
      <c r="J401" s="128">
        <f>IF(A401="","",'CONSTRUCTION COST ESTIMATE'!BA401)</f>
        <v>0</v>
      </c>
      <c r="K401" s="128" t="str">
        <f t="shared" si="58"/>
        <v>Default</v>
      </c>
      <c r="L401" s="128" t="str">
        <f>IF(A401="","",'CONSTRUCTION COST ESTIMATE'!BB401)</f>
        <v>LF</v>
      </c>
      <c r="M401" s="128" t="str">
        <f t="shared" si="59"/>
        <v>Base Bid</v>
      </c>
      <c r="N401" s="124">
        <f>IF(A401="","",'CONSTRUCTION COST ESTIMATE'!BC401)</f>
        <v>0</v>
      </c>
      <c r="O401" s="124" t="str">
        <f t="shared" si="60"/>
        <v>N</v>
      </c>
      <c r="S401" s="124"/>
    </row>
    <row r="402" spans="1:19" hidden="1">
      <c r="A402" s="379">
        <f>IF('CONSTRUCTION COST ESTIMATE'!B402="","",'CONSTRUCTION COST ESTIMATE'!B402)</f>
        <v>509.13069999999999</v>
      </c>
      <c r="B402" s="128"/>
      <c r="C402" s="128" t="str">
        <f t="shared" si="55"/>
        <v>Item</v>
      </c>
      <c r="D402" s="128">
        <f t="shared" si="56"/>
        <v>1</v>
      </c>
      <c r="E402" s="128" t="str">
        <f>IF(A402="",'CONSTRUCTION COST ESTIMATE'!A402,"")</f>
        <v/>
      </c>
      <c r="F402" s="234" t="str">
        <f>IF(A402="","",'CONSTRUCTION COST ESTIMATE'!C402)</f>
        <v>13 FOOT X 7 FOOT PRECAST REINFORCED CONCRETE BOX</v>
      </c>
      <c r="G402" s="234"/>
      <c r="H402" s="78" t="str">
        <f t="shared" si="57"/>
        <v>509.1307</v>
      </c>
      <c r="I402" s="128"/>
      <c r="J402" s="128">
        <f>IF(A402="","",'CONSTRUCTION COST ESTIMATE'!BA402)</f>
        <v>0</v>
      </c>
      <c r="K402" s="128" t="str">
        <f t="shared" si="58"/>
        <v>Default</v>
      </c>
      <c r="L402" s="128" t="str">
        <f>IF(A402="","",'CONSTRUCTION COST ESTIMATE'!BB402)</f>
        <v>LF</v>
      </c>
      <c r="M402" s="128" t="str">
        <f t="shared" si="59"/>
        <v>Base Bid</v>
      </c>
      <c r="N402" s="124">
        <f>IF(A402="","",'CONSTRUCTION COST ESTIMATE'!BC402)</f>
        <v>0</v>
      </c>
      <c r="O402" s="124" t="str">
        <f t="shared" si="60"/>
        <v>N</v>
      </c>
      <c r="S402" s="124"/>
    </row>
    <row r="403" spans="1:19" hidden="1">
      <c r="A403" s="379">
        <f>IF('CONSTRUCTION COST ESTIMATE'!B403="","",'CONSTRUCTION COST ESTIMATE'!B403)</f>
        <v>509.13080000000002</v>
      </c>
      <c r="B403" s="128"/>
      <c r="C403" s="128" t="str">
        <f t="shared" si="55"/>
        <v>Item</v>
      </c>
      <c r="D403" s="128">
        <f t="shared" si="56"/>
        <v>1</v>
      </c>
      <c r="E403" s="128" t="str">
        <f>IF(A403="",'CONSTRUCTION COST ESTIMATE'!A403,"")</f>
        <v/>
      </c>
      <c r="F403" s="234" t="str">
        <f>IF(A403="","",'CONSTRUCTION COST ESTIMATE'!C403)</f>
        <v>13 FOOT X 8 FOOT PRECAST REINFORCED CONCRETE BOX</v>
      </c>
      <c r="G403" s="234"/>
      <c r="H403" s="78" t="str">
        <f t="shared" si="57"/>
        <v>509.1308</v>
      </c>
      <c r="I403" s="128"/>
      <c r="J403" s="128">
        <f>IF(A403="","",'CONSTRUCTION COST ESTIMATE'!BA403)</f>
        <v>0</v>
      </c>
      <c r="K403" s="128" t="str">
        <f t="shared" si="58"/>
        <v>Default</v>
      </c>
      <c r="L403" s="128" t="str">
        <f>IF(A403="","",'CONSTRUCTION COST ESTIMATE'!BB403)</f>
        <v>LF</v>
      </c>
      <c r="M403" s="128" t="str">
        <f t="shared" si="59"/>
        <v>Base Bid</v>
      </c>
      <c r="N403" s="124">
        <f>IF(A403="","",'CONSTRUCTION COST ESTIMATE'!BC403)</f>
        <v>0</v>
      </c>
      <c r="O403" s="124" t="str">
        <f t="shared" si="60"/>
        <v>N</v>
      </c>
      <c r="S403" s="124"/>
    </row>
    <row r="404" spans="1:19" hidden="1">
      <c r="A404" s="379">
        <f>IF('CONSTRUCTION COST ESTIMATE'!B404="","",'CONSTRUCTION COST ESTIMATE'!B404)</f>
        <v>509.1309</v>
      </c>
      <c r="B404" s="128"/>
      <c r="C404" s="128" t="str">
        <f t="shared" si="55"/>
        <v>Item</v>
      </c>
      <c r="D404" s="128">
        <f t="shared" si="56"/>
        <v>1</v>
      </c>
      <c r="E404" s="128" t="str">
        <f>IF(A404="",'CONSTRUCTION COST ESTIMATE'!A404,"")</f>
        <v/>
      </c>
      <c r="F404" s="234" t="str">
        <f>IF(A404="","",'CONSTRUCTION COST ESTIMATE'!C404)</f>
        <v>13 FOOT X 9 FOOT PRECAST REINFORCED CONCRETE BOX</v>
      </c>
      <c r="G404" s="234"/>
      <c r="H404" s="78" t="str">
        <f t="shared" si="57"/>
        <v>509.1309</v>
      </c>
      <c r="I404" s="128"/>
      <c r="J404" s="128">
        <f>IF(A404="","",'CONSTRUCTION COST ESTIMATE'!BA404)</f>
        <v>0</v>
      </c>
      <c r="K404" s="128" t="str">
        <f t="shared" si="58"/>
        <v>Default</v>
      </c>
      <c r="L404" s="128" t="str">
        <f>IF(A404="","",'CONSTRUCTION COST ESTIMATE'!BB404)</f>
        <v>LF</v>
      </c>
      <c r="M404" s="128" t="str">
        <f t="shared" si="59"/>
        <v>Base Bid</v>
      </c>
      <c r="N404" s="124">
        <f>IF(A404="","",'CONSTRUCTION COST ESTIMATE'!BC404)</f>
        <v>0</v>
      </c>
      <c r="O404" s="124" t="str">
        <f t="shared" si="60"/>
        <v>N</v>
      </c>
      <c r="S404" s="124"/>
    </row>
    <row r="405" spans="1:19" hidden="1">
      <c r="A405" s="379">
        <f>IF('CONSTRUCTION COST ESTIMATE'!B405="","",'CONSTRUCTION COST ESTIMATE'!B405)</f>
        <v>509.13099999999997</v>
      </c>
      <c r="B405" s="128"/>
      <c r="C405" s="128" t="str">
        <f t="shared" si="55"/>
        <v>Item</v>
      </c>
      <c r="D405" s="128">
        <f t="shared" si="56"/>
        <v>1</v>
      </c>
      <c r="E405" s="128" t="str">
        <f>IF(A405="",'CONSTRUCTION COST ESTIMATE'!A405,"")</f>
        <v/>
      </c>
      <c r="F405" s="234" t="str">
        <f>IF(A405="","",'CONSTRUCTION COST ESTIMATE'!C405)</f>
        <v>13 FOOT X 10 FOOT PRECAST REINFORCED CONCRETE BOX</v>
      </c>
      <c r="G405" s="234"/>
      <c r="H405" s="78" t="str">
        <f t="shared" si="57"/>
        <v>509.1310</v>
      </c>
      <c r="I405" s="128"/>
      <c r="J405" s="128">
        <f>IF(A405="","",'CONSTRUCTION COST ESTIMATE'!BA405)</f>
        <v>0</v>
      </c>
      <c r="K405" s="128" t="str">
        <f t="shared" si="58"/>
        <v>Default</v>
      </c>
      <c r="L405" s="128" t="str">
        <f>IF(A405="","",'CONSTRUCTION COST ESTIMATE'!BB405)</f>
        <v>LF</v>
      </c>
      <c r="M405" s="128" t="str">
        <f t="shared" si="59"/>
        <v>Base Bid</v>
      </c>
      <c r="N405" s="124">
        <f>IF(A405="","",'CONSTRUCTION COST ESTIMATE'!BC405)</f>
        <v>0</v>
      </c>
      <c r="O405" s="124" t="str">
        <f t="shared" si="60"/>
        <v>N</v>
      </c>
      <c r="S405" s="124"/>
    </row>
    <row r="406" spans="1:19" hidden="1">
      <c r="A406" s="379">
        <f>IF('CONSTRUCTION COST ESTIMATE'!B406="","",'CONSTRUCTION COST ESTIMATE'!B406)</f>
        <v>509.1311</v>
      </c>
      <c r="B406" s="128"/>
      <c r="C406" s="128" t="str">
        <f t="shared" si="55"/>
        <v>Item</v>
      </c>
      <c r="D406" s="128">
        <f t="shared" si="56"/>
        <v>1</v>
      </c>
      <c r="E406" s="128" t="str">
        <f>IF(A406="",'CONSTRUCTION COST ESTIMATE'!A406,"")</f>
        <v/>
      </c>
      <c r="F406" s="234" t="str">
        <f>IF(A406="","",'CONSTRUCTION COST ESTIMATE'!C406)</f>
        <v>13 FOOT X 11 FOOT PRECAST REINFORCED CONCRETE BOX</v>
      </c>
      <c r="G406" s="234"/>
      <c r="H406" s="78" t="str">
        <f t="shared" si="57"/>
        <v>509.1311</v>
      </c>
      <c r="I406" s="128"/>
      <c r="J406" s="128">
        <f>IF(A406="","",'CONSTRUCTION COST ESTIMATE'!BA406)</f>
        <v>0</v>
      </c>
      <c r="K406" s="128" t="str">
        <f t="shared" si="58"/>
        <v>Default</v>
      </c>
      <c r="L406" s="128" t="str">
        <f>IF(A406="","",'CONSTRUCTION COST ESTIMATE'!BB406)</f>
        <v>LF</v>
      </c>
      <c r="M406" s="128" t="str">
        <f t="shared" si="59"/>
        <v>Base Bid</v>
      </c>
      <c r="N406" s="124">
        <f>IF(A406="","",'CONSTRUCTION COST ESTIMATE'!BC406)</f>
        <v>0</v>
      </c>
      <c r="O406" s="124" t="str">
        <f t="shared" si="60"/>
        <v>N</v>
      </c>
      <c r="S406" s="124"/>
    </row>
    <row r="407" spans="1:19" hidden="1">
      <c r="A407" s="379">
        <f>IF('CONSTRUCTION COST ESTIMATE'!B407="","",'CONSTRUCTION COST ESTIMATE'!B407)</f>
        <v>509.13119999999998</v>
      </c>
      <c r="B407" s="128"/>
      <c r="C407" s="128" t="str">
        <f t="shared" si="55"/>
        <v>Item</v>
      </c>
      <c r="D407" s="128">
        <f t="shared" si="56"/>
        <v>1</v>
      </c>
      <c r="E407" s="128" t="str">
        <f>IF(A407="",'CONSTRUCTION COST ESTIMATE'!A407,"")</f>
        <v/>
      </c>
      <c r="F407" s="234" t="str">
        <f>IF(A407="","",'CONSTRUCTION COST ESTIMATE'!C407)</f>
        <v>13 FOOT X 12 FOOT PRECAST REINFORCED CONCRETE BOX</v>
      </c>
      <c r="G407" s="234"/>
      <c r="H407" s="78" t="str">
        <f t="shared" si="57"/>
        <v>509.1312</v>
      </c>
      <c r="I407" s="128"/>
      <c r="J407" s="128">
        <f>IF(A407="","",'CONSTRUCTION COST ESTIMATE'!BA407)</f>
        <v>0</v>
      </c>
      <c r="K407" s="128" t="str">
        <f t="shared" si="58"/>
        <v>Default</v>
      </c>
      <c r="L407" s="128" t="str">
        <f>IF(A407="","",'CONSTRUCTION COST ESTIMATE'!BB407)</f>
        <v>LF</v>
      </c>
      <c r="M407" s="128" t="str">
        <f t="shared" si="59"/>
        <v>Base Bid</v>
      </c>
      <c r="N407" s="124">
        <f>IF(A407="","",'CONSTRUCTION COST ESTIMATE'!BC407)</f>
        <v>0</v>
      </c>
      <c r="O407" s="124" t="str">
        <f t="shared" si="60"/>
        <v>N</v>
      </c>
      <c r="S407" s="124"/>
    </row>
    <row r="408" spans="1:19" hidden="1">
      <c r="A408" s="379">
        <f>IF('CONSTRUCTION COST ESTIMATE'!B408="","",'CONSTRUCTION COST ESTIMATE'!B408)</f>
        <v>509.13130000000001</v>
      </c>
      <c r="B408" s="128"/>
      <c r="C408" s="128" t="str">
        <f t="shared" si="55"/>
        <v>Item</v>
      </c>
      <c r="D408" s="128">
        <f t="shared" si="56"/>
        <v>1</v>
      </c>
      <c r="E408" s="128" t="str">
        <f>IF(A408="",'CONSTRUCTION COST ESTIMATE'!A408,"")</f>
        <v/>
      </c>
      <c r="F408" s="234" t="str">
        <f>IF(A408="","",'CONSTRUCTION COST ESTIMATE'!C408)</f>
        <v>13 FOOT X 13 FOOT PRECAST REINFORCED CONCRETE BOX</v>
      </c>
      <c r="G408" s="234"/>
      <c r="H408" s="78" t="str">
        <f t="shared" si="57"/>
        <v>509.1313</v>
      </c>
      <c r="I408" s="128"/>
      <c r="J408" s="128">
        <f>IF(A408="","",'CONSTRUCTION COST ESTIMATE'!BA408)</f>
        <v>0</v>
      </c>
      <c r="K408" s="128" t="str">
        <f t="shared" si="58"/>
        <v>Default</v>
      </c>
      <c r="L408" s="128" t="str">
        <f>IF(A408="","",'CONSTRUCTION COST ESTIMATE'!BB408)</f>
        <v>LF</v>
      </c>
      <c r="M408" s="128" t="str">
        <f t="shared" si="59"/>
        <v>Base Bid</v>
      </c>
      <c r="N408" s="124">
        <f>IF(A408="","",'CONSTRUCTION COST ESTIMATE'!BC408)</f>
        <v>0</v>
      </c>
      <c r="O408" s="124" t="str">
        <f t="shared" si="60"/>
        <v>N</v>
      </c>
      <c r="S408" s="124"/>
    </row>
    <row r="409" spans="1:19" hidden="1">
      <c r="A409" s="379">
        <f>IF('CONSTRUCTION COST ESTIMATE'!B409="","",'CONSTRUCTION COST ESTIMATE'!B409)</f>
        <v>509.14030000000002</v>
      </c>
      <c r="B409" s="128"/>
      <c r="C409" s="128" t="str">
        <f t="shared" si="55"/>
        <v>Item</v>
      </c>
      <c r="D409" s="128">
        <f t="shared" si="56"/>
        <v>1</v>
      </c>
      <c r="E409" s="128" t="str">
        <f>IF(A409="",'CONSTRUCTION COST ESTIMATE'!A409,"")</f>
        <v/>
      </c>
      <c r="F409" s="234" t="str">
        <f>IF(A409="","",'CONSTRUCTION COST ESTIMATE'!C409)</f>
        <v>14 FOOT X 3 FOOT PRECAST REINFORCED CONCRETE BOX</v>
      </c>
      <c r="G409" s="234"/>
      <c r="H409" s="78" t="str">
        <f t="shared" si="57"/>
        <v>509.1403</v>
      </c>
      <c r="I409" s="128"/>
      <c r="J409" s="128">
        <f>IF(A409="","",'CONSTRUCTION COST ESTIMATE'!BA409)</f>
        <v>0</v>
      </c>
      <c r="K409" s="128" t="str">
        <f t="shared" si="58"/>
        <v>Default</v>
      </c>
      <c r="L409" s="128" t="str">
        <f>IF(A409="","",'CONSTRUCTION COST ESTIMATE'!BB409)</f>
        <v>LF</v>
      </c>
      <c r="M409" s="128" t="str">
        <f t="shared" si="59"/>
        <v>Base Bid</v>
      </c>
      <c r="N409" s="124">
        <f>IF(A409="","",'CONSTRUCTION COST ESTIMATE'!BC409)</f>
        <v>0</v>
      </c>
      <c r="O409" s="124" t="str">
        <f t="shared" si="60"/>
        <v>N</v>
      </c>
      <c r="S409" s="124"/>
    </row>
    <row r="410" spans="1:19" hidden="1">
      <c r="A410" s="379">
        <f>IF('CONSTRUCTION COST ESTIMATE'!B410="","",'CONSTRUCTION COST ESTIMATE'!B410)</f>
        <v>509.1404</v>
      </c>
      <c r="B410" s="128"/>
      <c r="C410" s="128" t="str">
        <f t="shared" ref="C410:C420" si="61">IF(A410="","Container","Item")</f>
        <v>Item</v>
      </c>
      <c r="D410" s="128">
        <f t="shared" ref="D410:D420" si="62">IF(C410="Container",0,1)</f>
        <v>1</v>
      </c>
      <c r="E410" s="128" t="str">
        <f>IF(A410="",'CONSTRUCTION COST ESTIMATE'!A410,"")</f>
        <v/>
      </c>
      <c r="F410" s="234" t="str">
        <f>IF(A410="","",'CONSTRUCTION COST ESTIMATE'!C410)</f>
        <v>14 FOOT X 4 FOOT PRECAST REINFORCED CONCRETE BOX</v>
      </c>
      <c r="G410" s="234"/>
      <c r="H410" s="78" t="str">
        <f t="shared" ref="H410:H420" si="63">TEXT(A410,"#.0000")</f>
        <v>509.1404</v>
      </c>
      <c r="I410" s="128"/>
      <c r="J410" s="128">
        <f>IF(A410="","",'CONSTRUCTION COST ESTIMATE'!BA410)</f>
        <v>0</v>
      </c>
      <c r="K410" s="128" t="str">
        <f t="shared" ref="K410:K420" si="64">IF(J410="","","Default")</f>
        <v>Default</v>
      </c>
      <c r="L410" s="128" t="str">
        <f>IF(A410="","",'CONSTRUCTION COST ESTIMATE'!BB410)</f>
        <v>LF</v>
      </c>
      <c r="M410" s="128" t="str">
        <f t="shared" ref="M410:M420" si="65">IF(A410="","","Base Bid")</f>
        <v>Base Bid</v>
      </c>
      <c r="N410" s="124">
        <f>IF(A410="","",'CONSTRUCTION COST ESTIMATE'!BC410)</f>
        <v>0</v>
      </c>
      <c r="O410" s="124" t="str">
        <f t="shared" ref="O410:O420" si="66">IF(N410=0,"N","Y")</f>
        <v>N</v>
      </c>
      <c r="S410" s="124"/>
    </row>
    <row r="411" spans="1:19" hidden="1">
      <c r="A411" s="379">
        <f>IF('CONSTRUCTION COST ESTIMATE'!B411="","",'CONSTRUCTION COST ESTIMATE'!B411)</f>
        <v>509.14049999999997</v>
      </c>
      <c r="B411" s="128"/>
      <c r="C411" s="128" t="str">
        <f t="shared" si="61"/>
        <v>Item</v>
      </c>
      <c r="D411" s="128">
        <f t="shared" si="62"/>
        <v>1</v>
      </c>
      <c r="E411" s="128" t="str">
        <f>IF(A411="",'CONSTRUCTION COST ESTIMATE'!A411,"")</f>
        <v/>
      </c>
      <c r="F411" s="234" t="str">
        <f>IF(A411="","",'CONSTRUCTION COST ESTIMATE'!C411)</f>
        <v>14 FOOT X 5 FOOT PRECAST REINFORCED CONCRETE BOX</v>
      </c>
      <c r="G411" s="234"/>
      <c r="H411" s="78" t="str">
        <f t="shared" si="63"/>
        <v>509.1405</v>
      </c>
      <c r="I411" s="128"/>
      <c r="J411" s="128">
        <f>IF(A411="","",'CONSTRUCTION COST ESTIMATE'!BA411)</f>
        <v>0</v>
      </c>
      <c r="K411" s="128" t="str">
        <f t="shared" si="64"/>
        <v>Default</v>
      </c>
      <c r="L411" s="128" t="str">
        <f>IF(A411="","",'CONSTRUCTION COST ESTIMATE'!BB411)</f>
        <v>LF</v>
      </c>
      <c r="M411" s="128" t="str">
        <f t="shared" si="65"/>
        <v>Base Bid</v>
      </c>
      <c r="N411" s="124">
        <f>IF(A411="","",'CONSTRUCTION COST ESTIMATE'!BC411)</f>
        <v>0</v>
      </c>
      <c r="O411" s="124" t="str">
        <f t="shared" si="66"/>
        <v>N</v>
      </c>
      <c r="S411" s="124"/>
    </row>
    <row r="412" spans="1:19" hidden="1">
      <c r="A412" s="379">
        <f>IF('CONSTRUCTION COST ESTIMATE'!B412="","",'CONSTRUCTION COST ESTIMATE'!B412)</f>
        <v>509.14060000000001</v>
      </c>
      <c r="B412" s="128"/>
      <c r="C412" s="128" t="str">
        <f t="shared" si="61"/>
        <v>Item</v>
      </c>
      <c r="D412" s="128">
        <f t="shared" si="62"/>
        <v>1</v>
      </c>
      <c r="E412" s="128" t="str">
        <f>IF(A412="",'CONSTRUCTION COST ESTIMATE'!A412,"")</f>
        <v/>
      </c>
      <c r="F412" s="234" t="str">
        <f>IF(A412="","",'CONSTRUCTION COST ESTIMATE'!C412)</f>
        <v>14 FOOT X 6 FOOT PRECAST REINFORCED CONCRETE BOX</v>
      </c>
      <c r="G412" s="234"/>
      <c r="H412" s="78" t="str">
        <f t="shared" si="63"/>
        <v>509.1406</v>
      </c>
      <c r="I412" s="128"/>
      <c r="J412" s="128">
        <f>IF(A412="","",'CONSTRUCTION COST ESTIMATE'!BA412)</f>
        <v>0</v>
      </c>
      <c r="K412" s="128" t="str">
        <f t="shared" si="64"/>
        <v>Default</v>
      </c>
      <c r="L412" s="128" t="str">
        <f>IF(A412="","",'CONSTRUCTION COST ESTIMATE'!BB412)</f>
        <v>LF</v>
      </c>
      <c r="M412" s="128" t="str">
        <f t="shared" si="65"/>
        <v>Base Bid</v>
      </c>
      <c r="N412" s="124">
        <f>IF(A412="","",'CONSTRUCTION COST ESTIMATE'!BC412)</f>
        <v>0</v>
      </c>
      <c r="O412" s="124" t="str">
        <f t="shared" si="66"/>
        <v>N</v>
      </c>
      <c r="S412" s="124"/>
    </row>
    <row r="413" spans="1:19" hidden="1">
      <c r="A413" s="379">
        <f>IF('CONSTRUCTION COST ESTIMATE'!B413="","",'CONSTRUCTION COST ESTIMATE'!B413)</f>
        <v>509.14069999999998</v>
      </c>
      <c r="B413" s="128"/>
      <c r="C413" s="128" t="str">
        <f t="shared" si="61"/>
        <v>Item</v>
      </c>
      <c r="D413" s="128">
        <f t="shared" si="62"/>
        <v>1</v>
      </c>
      <c r="E413" s="128" t="str">
        <f>IF(A413="",'CONSTRUCTION COST ESTIMATE'!A413,"")</f>
        <v/>
      </c>
      <c r="F413" s="234" t="str">
        <f>IF(A413="","",'CONSTRUCTION COST ESTIMATE'!C413)</f>
        <v>14 FOOT X 7 FOOT PRECAST REINFORCED CONCRETE BOX</v>
      </c>
      <c r="G413" s="234"/>
      <c r="H413" s="78" t="str">
        <f t="shared" si="63"/>
        <v>509.1407</v>
      </c>
      <c r="I413" s="128"/>
      <c r="J413" s="128">
        <f>IF(A413="","",'CONSTRUCTION COST ESTIMATE'!BA413)</f>
        <v>0</v>
      </c>
      <c r="K413" s="128" t="str">
        <f t="shared" si="64"/>
        <v>Default</v>
      </c>
      <c r="L413" s="128" t="str">
        <f>IF(A413="","",'CONSTRUCTION COST ESTIMATE'!BB413)</f>
        <v>LF</v>
      </c>
      <c r="M413" s="128" t="str">
        <f t="shared" si="65"/>
        <v>Base Bid</v>
      </c>
      <c r="N413" s="124">
        <f>IF(A413="","",'CONSTRUCTION COST ESTIMATE'!BC413)</f>
        <v>0</v>
      </c>
      <c r="O413" s="124" t="str">
        <f t="shared" si="66"/>
        <v>N</v>
      </c>
      <c r="S413" s="124"/>
    </row>
    <row r="414" spans="1:19" hidden="1">
      <c r="A414" s="379">
        <f>IF('CONSTRUCTION COST ESTIMATE'!B414="","",'CONSTRUCTION COST ESTIMATE'!B414)</f>
        <v>509.14080000000001</v>
      </c>
      <c r="B414" s="128"/>
      <c r="C414" s="128" t="str">
        <f t="shared" si="61"/>
        <v>Item</v>
      </c>
      <c r="D414" s="128">
        <f t="shared" si="62"/>
        <v>1</v>
      </c>
      <c r="E414" s="128" t="str">
        <f>IF(A414="",'CONSTRUCTION COST ESTIMATE'!A414,"")</f>
        <v/>
      </c>
      <c r="F414" s="234" t="str">
        <f>IF(A414="","",'CONSTRUCTION COST ESTIMATE'!C414)</f>
        <v>14 FOOT X 8 FOOT PRECAST REINFORCED CONCRETE BOX</v>
      </c>
      <c r="G414" s="234"/>
      <c r="H414" s="78" t="str">
        <f t="shared" si="63"/>
        <v>509.1408</v>
      </c>
      <c r="I414" s="128"/>
      <c r="J414" s="128">
        <f>IF(A414="","",'CONSTRUCTION COST ESTIMATE'!BA414)</f>
        <v>0</v>
      </c>
      <c r="K414" s="128" t="str">
        <f t="shared" si="64"/>
        <v>Default</v>
      </c>
      <c r="L414" s="128" t="str">
        <f>IF(A414="","",'CONSTRUCTION COST ESTIMATE'!BB414)</f>
        <v>LF</v>
      </c>
      <c r="M414" s="128" t="str">
        <f t="shared" si="65"/>
        <v>Base Bid</v>
      </c>
      <c r="N414" s="124">
        <f>IF(A414="","",'CONSTRUCTION COST ESTIMATE'!BC414)</f>
        <v>0</v>
      </c>
      <c r="O414" s="124" t="str">
        <f t="shared" si="66"/>
        <v>N</v>
      </c>
      <c r="S414" s="124"/>
    </row>
    <row r="415" spans="1:19" hidden="1">
      <c r="A415" s="379">
        <f>IF('CONSTRUCTION COST ESTIMATE'!B415="","",'CONSTRUCTION COST ESTIMATE'!B415)</f>
        <v>509.14089999999999</v>
      </c>
      <c r="B415" s="128"/>
      <c r="C415" s="128" t="str">
        <f t="shared" si="61"/>
        <v>Item</v>
      </c>
      <c r="D415" s="128">
        <f t="shared" si="62"/>
        <v>1</v>
      </c>
      <c r="E415" s="128" t="str">
        <f>IF(A415="",'CONSTRUCTION COST ESTIMATE'!A415,"")</f>
        <v/>
      </c>
      <c r="F415" s="234" t="str">
        <f>IF(A415="","",'CONSTRUCTION COST ESTIMATE'!C415)</f>
        <v>14 FOOT X 9 FOOT PRECAST REINFORCED CONCRETE BOX</v>
      </c>
      <c r="G415" s="234"/>
      <c r="H415" s="78" t="str">
        <f t="shared" si="63"/>
        <v>509.1409</v>
      </c>
      <c r="I415" s="128"/>
      <c r="J415" s="128">
        <f>IF(A415="","",'CONSTRUCTION COST ESTIMATE'!BA415)</f>
        <v>0</v>
      </c>
      <c r="K415" s="128" t="str">
        <f t="shared" si="64"/>
        <v>Default</v>
      </c>
      <c r="L415" s="128" t="str">
        <f>IF(A415="","",'CONSTRUCTION COST ESTIMATE'!BB415)</f>
        <v>LF</v>
      </c>
      <c r="M415" s="128" t="str">
        <f t="shared" si="65"/>
        <v>Base Bid</v>
      </c>
      <c r="N415" s="124">
        <f>IF(A415="","",'CONSTRUCTION COST ESTIMATE'!BC415)</f>
        <v>0</v>
      </c>
      <c r="O415" s="124" t="str">
        <f t="shared" si="66"/>
        <v>N</v>
      </c>
      <c r="S415" s="124"/>
    </row>
    <row r="416" spans="1:19" hidden="1">
      <c r="A416" s="379">
        <f>IF('CONSTRUCTION COST ESTIMATE'!B416="","",'CONSTRUCTION COST ESTIMATE'!B416)</f>
        <v>509.14100000000002</v>
      </c>
      <c r="B416" s="128"/>
      <c r="C416" s="128" t="str">
        <f t="shared" si="61"/>
        <v>Item</v>
      </c>
      <c r="D416" s="128">
        <f t="shared" si="62"/>
        <v>1</v>
      </c>
      <c r="E416" s="128" t="str">
        <f>IF(A416="",'CONSTRUCTION COST ESTIMATE'!A416,"")</f>
        <v/>
      </c>
      <c r="F416" s="234" t="str">
        <f>IF(A416="","",'CONSTRUCTION COST ESTIMATE'!C416)</f>
        <v>14 FOOT X 10 FOOT PRECAST REINFORCED CONCRETE BOX</v>
      </c>
      <c r="G416" s="234"/>
      <c r="H416" s="78" t="str">
        <f t="shared" si="63"/>
        <v>509.1410</v>
      </c>
      <c r="I416" s="128"/>
      <c r="J416" s="128">
        <f>IF(A416="","",'CONSTRUCTION COST ESTIMATE'!BA416)</f>
        <v>0</v>
      </c>
      <c r="K416" s="128" t="str">
        <f t="shared" si="64"/>
        <v>Default</v>
      </c>
      <c r="L416" s="128" t="str">
        <f>IF(A416="","",'CONSTRUCTION COST ESTIMATE'!BB416)</f>
        <v>LF</v>
      </c>
      <c r="M416" s="128" t="str">
        <f t="shared" si="65"/>
        <v>Base Bid</v>
      </c>
      <c r="N416" s="124">
        <f>IF(A416="","",'CONSTRUCTION COST ESTIMATE'!BC416)</f>
        <v>0</v>
      </c>
      <c r="O416" s="124" t="str">
        <f t="shared" si="66"/>
        <v>N</v>
      </c>
      <c r="S416" s="124"/>
    </row>
    <row r="417" spans="1:26" hidden="1">
      <c r="A417" s="379">
        <f>IF('CONSTRUCTION COST ESTIMATE'!B417="","",'CONSTRUCTION COST ESTIMATE'!B417)</f>
        <v>509.14109999999999</v>
      </c>
      <c r="B417" s="128"/>
      <c r="C417" s="128" t="str">
        <f t="shared" si="61"/>
        <v>Item</v>
      </c>
      <c r="D417" s="128">
        <f t="shared" si="62"/>
        <v>1</v>
      </c>
      <c r="E417" s="128" t="str">
        <f>IF(A417="",'CONSTRUCTION COST ESTIMATE'!A417,"")</f>
        <v/>
      </c>
      <c r="F417" s="234" t="str">
        <f>IF(A417="","",'CONSTRUCTION COST ESTIMATE'!C417)</f>
        <v>14 FOOT X 11 FOOT PRECAST REINFORCED CONCRETE BOX</v>
      </c>
      <c r="G417" s="234"/>
      <c r="H417" s="78" t="str">
        <f t="shared" si="63"/>
        <v>509.1411</v>
      </c>
      <c r="I417" s="128"/>
      <c r="J417" s="128">
        <f>IF(A417="","",'CONSTRUCTION COST ESTIMATE'!BA417)</f>
        <v>0</v>
      </c>
      <c r="K417" s="128" t="str">
        <f t="shared" si="64"/>
        <v>Default</v>
      </c>
      <c r="L417" s="128" t="str">
        <f>IF(A417="","",'CONSTRUCTION COST ESTIMATE'!BB417)</f>
        <v>LF</v>
      </c>
      <c r="M417" s="128" t="str">
        <f t="shared" si="65"/>
        <v>Base Bid</v>
      </c>
      <c r="N417" s="124">
        <f>IF(A417="","",'CONSTRUCTION COST ESTIMATE'!BC417)</f>
        <v>0</v>
      </c>
      <c r="O417" s="124" t="str">
        <f t="shared" si="66"/>
        <v>N</v>
      </c>
      <c r="S417" s="124"/>
    </row>
    <row r="418" spans="1:26" hidden="1">
      <c r="A418" s="379">
        <f>IF('CONSTRUCTION COST ESTIMATE'!B418="","",'CONSTRUCTION COST ESTIMATE'!B418)</f>
        <v>509.14120000000003</v>
      </c>
      <c r="B418" s="128"/>
      <c r="C418" s="128" t="str">
        <f t="shared" si="61"/>
        <v>Item</v>
      </c>
      <c r="D418" s="128">
        <f t="shared" si="62"/>
        <v>1</v>
      </c>
      <c r="E418" s="128" t="str">
        <f>IF(A418="",'CONSTRUCTION COST ESTIMATE'!A418,"")</f>
        <v/>
      </c>
      <c r="F418" s="234" t="str">
        <f>IF(A418="","",'CONSTRUCTION COST ESTIMATE'!C418)</f>
        <v>14 FOOT X 12 FOOT PRECAST REINFORCED CONCRETE BOX</v>
      </c>
      <c r="G418" s="234"/>
      <c r="H418" s="78" t="str">
        <f t="shared" si="63"/>
        <v>509.1412</v>
      </c>
      <c r="I418" s="128"/>
      <c r="J418" s="128">
        <f>IF(A418="","",'CONSTRUCTION COST ESTIMATE'!BA418)</f>
        <v>0</v>
      </c>
      <c r="K418" s="128" t="str">
        <f t="shared" si="64"/>
        <v>Default</v>
      </c>
      <c r="L418" s="128" t="str">
        <f>IF(A418="","",'CONSTRUCTION COST ESTIMATE'!BB418)</f>
        <v>LF</v>
      </c>
      <c r="M418" s="128" t="str">
        <f t="shared" si="65"/>
        <v>Base Bid</v>
      </c>
      <c r="N418" s="124">
        <f>IF(A418="","",'CONSTRUCTION COST ESTIMATE'!BC418)</f>
        <v>0</v>
      </c>
      <c r="O418" s="124" t="str">
        <f t="shared" si="66"/>
        <v>N</v>
      </c>
      <c r="S418" s="124"/>
    </row>
    <row r="419" spans="1:26" hidden="1">
      <c r="A419" s="379">
        <f>IF('CONSTRUCTION COST ESTIMATE'!B419="","",'CONSTRUCTION COST ESTIMATE'!B419)</f>
        <v>509.1413</v>
      </c>
      <c r="B419" s="128"/>
      <c r="C419" s="128" t="str">
        <f t="shared" si="61"/>
        <v>Item</v>
      </c>
      <c r="D419" s="128">
        <f t="shared" si="62"/>
        <v>1</v>
      </c>
      <c r="E419" s="128" t="str">
        <f>IF(A419="",'CONSTRUCTION COST ESTIMATE'!A419,"")</f>
        <v/>
      </c>
      <c r="F419" s="234" t="str">
        <f>IF(A419="","",'CONSTRUCTION COST ESTIMATE'!C419)</f>
        <v>14 FOOT X 13 FOOT PRECAST REINFORCED CONCRETE BOX</v>
      </c>
      <c r="G419" s="234"/>
      <c r="H419" s="78" t="str">
        <f t="shared" si="63"/>
        <v>509.1413</v>
      </c>
      <c r="I419" s="128"/>
      <c r="J419" s="128">
        <f>IF(A419="","",'CONSTRUCTION COST ESTIMATE'!BA419)</f>
        <v>0</v>
      </c>
      <c r="K419" s="128" t="str">
        <f t="shared" si="64"/>
        <v>Default</v>
      </c>
      <c r="L419" s="128" t="str">
        <f>IF(A419="","",'CONSTRUCTION COST ESTIMATE'!BB419)</f>
        <v>LF</v>
      </c>
      <c r="M419" s="128" t="str">
        <f t="shared" si="65"/>
        <v>Base Bid</v>
      </c>
      <c r="N419" s="124">
        <f>IF(A419="","",'CONSTRUCTION COST ESTIMATE'!BC419)</f>
        <v>0</v>
      </c>
      <c r="O419" s="124" t="str">
        <f t="shared" si="66"/>
        <v>N</v>
      </c>
      <c r="S419" s="124"/>
    </row>
    <row r="420" spans="1:26" hidden="1">
      <c r="A420" s="379">
        <f>IF('CONSTRUCTION COST ESTIMATE'!B420="","",'CONSTRUCTION COST ESTIMATE'!B420)</f>
        <v>509.14139999999998</v>
      </c>
      <c r="B420" s="128"/>
      <c r="C420" s="128" t="str">
        <f t="shared" si="61"/>
        <v>Item</v>
      </c>
      <c r="D420" s="128">
        <f t="shared" si="62"/>
        <v>1</v>
      </c>
      <c r="E420" s="128" t="str">
        <f>IF(A420="",'CONSTRUCTION COST ESTIMATE'!A420,"")</f>
        <v/>
      </c>
      <c r="F420" s="234" t="str">
        <f>IF(A420="","",'CONSTRUCTION COST ESTIMATE'!C420)</f>
        <v>14 FOOT X 14 FOOT PRECAST REINFORCED CONCRETE BOX</v>
      </c>
      <c r="G420" s="234"/>
      <c r="H420" s="78" t="str">
        <f t="shared" si="63"/>
        <v>509.1414</v>
      </c>
      <c r="I420" s="128"/>
      <c r="J420" s="128">
        <f>IF(A420="","",'CONSTRUCTION COST ESTIMATE'!BA420)</f>
        <v>0</v>
      </c>
      <c r="K420" s="128" t="str">
        <f t="shared" si="64"/>
        <v>Default</v>
      </c>
      <c r="L420" s="128" t="str">
        <f>IF(A420="","",'CONSTRUCTION COST ESTIMATE'!BB420)</f>
        <v>LF</v>
      </c>
      <c r="M420" s="128" t="str">
        <f t="shared" si="65"/>
        <v>Base Bid</v>
      </c>
      <c r="N420" s="124">
        <f>IF(A420="","",'CONSTRUCTION COST ESTIMATE'!BC420)</f>
        <v>0</v>
      </c>
      <c r="O420" s="124" t="str">
        <f t="shared" si="66"/>
        <v>N</v>
      </c>
      <c r="S420" s="124"/>
    </row>
    <row r="421" spans="1:26" hidden="1">
      <c r="A421" s="379">
        <f>IF('CONSTRUCTION COST ESTIMATE'!B421="","",'CONSTRUCTION COST ESTIMATE'!B421)</f>
        <v>570.00049999999999</v>
      </c>
      <c r="B421" s="128"/>
      <c r="C421" s="128" t="str">
        <f t="shared" si="49"/>
        <v>Item</v>
      </c>
      <c r="D421" s="128">
        <f t="shared" si="52"/>
        <v>1</v>
      </c>
      <c r="E421" s="128" t="str">
        <f>IF(A421="",'CONSTRUCTION COST ESTIMATE'!A421,"")</f>
        <v/>
      </c>
      <c r="F421" s="234" t="str">
        <f>IF(A421="","",'CONSTRUCTION COST ESTIMATE'!C421)</f>
        <v>CMU RETAINING WALL</v>
      </c>
      <c r="G421" s="234"/>
      <c r="H421" s="78" t="str">
        <f t="shared" si="50"/>
        <v>570.0005</v>
      </c>
      <c r="I421" s="128"/>
      <c r="J421" s="128">
        <f>IF(A421="","",'CONSTRUCTION COST ESTIMATE'!BA421)</f>
        <v>0</v>
      </c>
      <c r="K421" s="128" t="str">
        <f t="shared" si="53"/>
        <v>Default</v>
      </c>
      <c r="L421" s="128" t="str">
        <f>IF(A421="","",'CONSTRUCTION COST ESTIMATE'!BB421)</f>
        <v>LF</v>
      </c>
      <c r="M421" s="128" t="str">
        <f t="shared" si="51"/>
        <v>Base Bid</v>
      </c>
      <c r="N421" s="124">
        <f>IF(A421="","",'CONSTRUCTION COST ESTIMATE'!BC421)</f>
        <v>0</v>
      </c>
      <c r="O421" s="124" t="str">
        <f t="shared" si="54"/>
        <v>N</v>
      </c>
      <c r="S421" s="124"/>
    </row>
    <row r="422" spans="1:26" hidden="1">
      <c r="A422" s="379">
        <f>IF('CONSTRUCTION COST ESTIMATE'!B422="","",'CONSTRUCTION COST ESTIMATE'!B422)</f>
        <v>570.00099999999998</v>
      </c>
      <c r="B422" s="128"/>
      <c r="C422" s="128" t="str">
        <f t="shared" si="49"/>
        <v>Item</v>
      </c>
      <c r="D422" s="128">
        <f t="shared" si="52"/>
        <v>1</v>
      </c>
      <c r="E422" s="128" t="str">
        <f>IF(A422="",'CONSTRUCTION COST ESTIMATE'!A422,"")</f>
        <v/>
      </c>
      <c r="F422" s="234" t="str">
        <f>IF(A422="","",'CONSTRUCTION COST ESTIMATE'!C422)</f>
        <v>CMU RETAINING WALL</v>
      </c>
      <c r="G422" s="234"/>
      <c r="H422" s="78" t="str">
        <f t="shared" si="50"/>
        <v>570.0010</v>
      </c>
      <c r="I422" s="128"/>
      <c r="J422" s="128">
        <f>IF(A422="","",'CONSTRUCTION COST ESTIMATE'!BA422)</f>
        <v>0</v>
      </c>
      <c r="K422" s="128" t="str">
        <f t="shared" si="53"/>
        <v>Default</v>
      </c>
      <c r="L422" s="128" t="str">
        <f>IF(A422="","",'CONSTRUCTION COST ESTIMATE'!BB422)</f>
        <v>SF</v>
      </c>
      <c r="M422" s="128" t="str">
        <f t="shared" si="51"/>
        <v>Base Bid</v>
      </c>
      <c r="N422" s="124">
        <f>IF(A422="","",'CONSTRUCTION COST ESTIMATE'!BC422)</f>
        <v>0</v>
      </c>
      <c r="O422" s="124" t="str">
        <f t="shared" si="54"/>
        <v>N</v>
      </c>
      <c r="S422" s="124"/>
    </row>
    <row r="423" spans="1:26" hidden="1">
      <c r="A423" s="379">
        <f>IF('CONSTRUCTION COST ESTIMATE'!B423="","",'CONSTRUCTION COST ESTIMATE'!B423)</f>
        <v>570.00199999999995</v>
      </c>
      <c r="B423" s="128"/>
      <c r="C423" s="128" t="str">
        <f t="shared" si="49"/>
        <v>Item</v>
      </c>
      <c r="D423" s="128">
        <f t="shared" si="52"/>
        <v>1</v>
      </c>
      <c r="E423" s="128" t="str">
        <f>IF(A423="",'CONSTRUCTION COST ESTIMATE'!A423,"")</f>
        <v/>
      </c>
      <c r="F423" s="234" t="str">
        <f>IF(A423="","",'CONSTRUCTION COST ESTIMATE'!C423)</f>
        <v>CMU RETAINING WALL (16 INCH)</v>
      </c>
      <c r="G423" s="234"/>
      <c r="H423" s="78" t="str">
        <f t="shared" si="50"/>
        <v>570.0020</v>
      </c>
      <c r="I423" s="128"/>
      <c r="J423" s="128">
        <f>IF(A423="","",'CONSTRUCTION COST ESTIMATE'!BA423)</f>
        <v>0</v>
      </c>
      <c r="K423" s="128" t="str">
        <f t="shared" si="53"/>
        <v>Default</v>
      </c>
      <c r="L423" s="128" t="str">
        <f>IF(A423="","",'CONSTRUCTION COST ESTIMATE'!BB423)</f>
        <v>LF</v>
      </c>
      <c r="M423" s="128" t="str">
        <f t="shared" si="51"/>
        <v>Base Bid</v>
      </c>
      <c r="N423" s="124">
        <f>IF(A423="","",'CONSTRUCTION COST ESTIMATE'!BC423)</f>
        <v>0</v>
      </c>
      <c r="O423" s="124" t="str">
        <f t="shared" si="54"/>
        <v>N</v>
      </c>
      <c r="S423" s="124"/>
    </row>
    <row r="424" spans="1:26" hidden="1">
      <c r="A424" s="379">
        <f>IF('CONSTRUCTION COST ESTIMATE'!B424="","",'CONSTRUCTION COST ESTIMATE'!B424)</f>
        <v>570.00300000000004</v>
      </c>
      <c r="B424" s="128"/>
      <c r="C424" s="128" t="str">
        <f t="shared" si="49"/>
        <v>Item</v>
      </c>
      <c r="D424" s="128">
        <f t="shared" si="52"/>
        <v>1</v>
      </c>
      <c r="E424" s="128" t="str">
        <f>IF(A424="",'CONSTRUCTION COST ESTIMATE'!A424,"")</f>
        <v/>
      </c>
      <c r="F424" s="234" t="str">
        <f>IF(A424="","",'CONSTRUCTION COST ESTIMATE'!C424)</f>
        <v>CMU RETAINING WALL (24 INCH)</v>
      </c>
      <c r="G424" s="234"/>
      <c r="H424" s="78" t="str">
        <f t="shared" si="50"/>
        <v>570.0030</v>
      </c>
      <c r="I424" s="128"/>
      <c r="J424" s="128">
        <f>IF(A424="","",'CONSTRUCTION COST ESTIMATE'!BA424)</f>
        <v>0</v>
      </c>
      <c r="K424" s="128" t="str">
        <f t="shared" si="53"/>
        <v>Default</v>
      </c>
      <c r="L424" s="128" t="str">
        <f>IF(A424="","",'CONSTRUCTION COST ESTIMATE'!BB424)</f>
        <v>LF</v>
      </c>
      <c r="M424" s="128" t="str">
        <f t="shared" si="51"/>
        <v>Base Bid</v>
      </c>
      <c r="N424" s="124">
        <f>IF(A424="","",'CONSTRUCTION COST ESTIMATE'!BC424)</f>
        <v>0</v>
      </c>
      <c r="O424" s="124" t="str">
        <f t="shared" si="54"/>
        <v>N</v>
      </c>
      <c r="S424" s="124"/>
    </row>
    <row r="425" spans="1:26" hidden="1">
      <c r="A425" s="379">
        <f>IF('CONSTRUCTION COST ESTIMATE'!B425="","",'CONSTRUCTION COST ESTIMATE'!B425)</f>
        <v>570.00400000000002</v>
      </c>
      <c r="B425" s="128"/>
      <c r="C425" s="128" t="str">
        <f t="shared" si="49"/>
        <v>Item</v>
      </c>
      <c r="D425" s="128">
        <f t="shared" si="52"/>
        <v>1</v>
      </c>
      <c r="E425" s="128" t="str">
        <f>IF(A425="",'CONSTRUCTION COST ESTIMATE'!A425,"")</f>
        <v/>
      </c>
      <c r="F425" s="234" t="str">
        <f>IF(A425="","",'CONSTRUCTION COST ESTIMATE'!C425)</f>
        <v>CMU RETAINING WALL (42 INCH)</v>
      </c>
      <c r="G425" s="234"/>
      <c r="H425" s="78" t="str">
        <f t="shared" si="50"/>
        <v>570.0040</v>
      </c>
      <c r="I425" s="128"/>
      <c r="J425" s="128">
        <f>IF(A425="","",'CONSTRUCTION COST ESTIMATE'!BA425)</f>
        <v>0</v>
      </c>
      <c r="K425" s="128" t="str">
        <f t="shared" si="53"/>
        <v>Default</v>
      </c>
      <c r="L425" s="128" t="str">
        <f>IF(A425="","",'CONSTRUCTION COST ESTIMATE'!BB425)</f>
        <v>LF</v>
      </c>
      <c r="M425" s="128" t="str">
        <f t="shared" si="51"/>
        <v>Base Bid</v>
      </c>
      <c r="N425" s="124">
        <f>IF(A425="","",'CONSTRUCTION COST ESTIMATE'!BC425)</f>
        <v>0</v>
      </c>
      <c r="O425" s="124" t="str">
        <f t="shared" si="54"/>
        <v>N</v>
      </c>
      <c r="S425" s="124"/>
    </row>
    <row r="426" spans="1:26" hidden="1">
      <c r="A426" s="379">
        <f>IF('CONSTRUCTION COST ESTIMATE'!B426="","",'CONSTRUCTION COST ESTIMATE'!B426)</f>
        <v>570.005</v>
      </c>
      <c r="B426" s="128"/>
      <c r="C426" s="128" t="str">
        <f t="shared" si="49"/>
        <v>Item</v>
      </c>
      <c r="D426" s="128">
        <f t="shared" si="52"/>
        <v>1</v>
      </c>
      <c r="E426" s="128" t="str">
        <f>IF(A426="",'CONSTRUCTION COST ESTIMATE'!A426,"")</f>
        <v/>
      </c>
      <c r="F426" s="234" t="str">
        <f>IF(A426="","",'CONSTRUCTION COST ESTIMATE'!C426)</f>
        <v>CMU RETAINING WALL (72 INCH)</v>
      </c>
      <c r="G426" s="234"/>
      <c r="H426" s="78" t="str">
        <f t="shared" si="50"/>
        <v>570.0050</v>
      </c>
      <c r="I426" s="128"/>
      <c r="J426" s="128">
        <f>IF(A426="","",'CONSTRUCTION COST ESTIMATE'!BA426)</f>
        <v>0</v>
      </c>
      <c r="K426" s="128" t="str">
        <f t="shared" si="53"/>
        <v>Default</v>
      </c>
      <c r="L426" s="128" t="str">
        <f>IF(A426="","",'CONSTRUCTION COST ESTIMATE'!BB426)</f>
        <v>LF</v>
      </c>
      <c r="M426" s="128" t="str">
        <f t="shared" si="51"/>
        <v>Base Bid</v>
      </c>
      <c r="N426" s="124">
        <f>IF(A426="","",'CONSTRUCTION COST ESTIMATE'!BC426)</f>
        <v>0</v>
      </c>
      <c r="O426" s="124" t="str">
        <f t="shared" si="54"/>
        <v>N</v>
      </c>
      <c r="S426" s="124"/>
    </row>
    <row r="427" spans="1:26" hidden="1">
      <c r="A427" s="379">
        <f>IF('CONSTRUCTION COST ESTIMATE'!B427="","",'CONSTRUCTION COST ESTIMATE'!B427)</f>
        <v>570.00599999999997</v>
      </c>
      <c r="B427" s="128"/>
      <c r="C427" s="128" t="str">
        <f t="shared" si="49"/>
        <v>Item</v>
      </c>
      <c r="D427" s="128">
        <f t="shared" si="52"/>
        <v>1</v>
      </c>
      <c r="E427" s="128" t="str">
        <f>IF(A427="",'CONSTRUCTION COST ESTIMATE'!A427,"")</f>
        <v/>
      </c>
      <c r="F427" s="234" t="str">
        <f>IF(A427="","",'CONSTRUCTION COST ESTIMATE'!C427)</f>
        <v>CMU SCREEN WALL</v>
      </c>
      <c r="G427" s="234"/>
      <c r="H427" s="78" t="str">
        <f t="shared" si="50"/>
        <v>570.0060</v>
      </c>
      <c r="I427" s="128"/>
      <c r="J427" s="128">
        <f>IF(A427="","",'CONSTRUCTION COST ESTIMATE'!BA427)</f>
        <v>0</v>
      </c>
      <c r="K427" s="128" t="str">
        <f t="shared" si="53"/>
        <v>Default</v>
      </c>
      <c r="L427" s="128" t="str">
        <f>IF(A427="","",'CONSTRUCTION COST ESTIMATE'!BB427)</f>
        <v>SF</v>
      </c>
      <c r="M427" s="128" t="str">
        <f t="shared" si="51"/>
        <v>Base Bid</v>
      </c>
      <c r="N427" s="124">
        <f>IF(A427="","",'CONSTRUCTION COST ESTIMATE'!BC427)</f>
        <v>0</v>
      </c>
      <c r="O427" s="124" t="str">
        <f t="shared" si="54"/>
        <v>N</v>
      </c>
      <c r="S427" s="124"/>
    </row>
    <row r="428" spans="1:26" hidden="1">
      <c r="A428" s="379">
        <f>IF('CONSTRUCTION COST ESTIMATE'!B428="","",'CONSTRUCTION COST ESTIMATE'!B428)</f>
        <v>570.00699999999995</v>
      </c>
      <c r="B428" s="128"/>
      <c r="C428" s="128" t="str">
        <f t="shared" si="49"/>
        <v>Item</v>
      </c>
      <c r="D428" s="128">
        <f t="shared" si="52"/>
        <v>1</v>
      </c>
      <c r="E428" s="128" t="str">
        <f>IF(A428="",'CONSTRUCTION COST ESTIMATE'!A428,"")</f>
        <v/>
      </c>
      <c r="F428" s="234" t="str">
        <f>IF(A428="","",'CONSTRUCTION COST ESTIMATE'!C428)</f>
        <v>CMU SCREEN WALL</v>
      </c>
      <c r="G428" s="234"/>
      <c r="H428" s="78" t="str">
        <f t="shared" si="50"/>
        <v>570.0070</v>
      </c>
      <c r="I428" s="128"/>
      <c r="J428" s="128">
        <f>IF(A428="","",'CONSTRUCTION COST ESTIMATE'!BA428)</f>
        <v>0</v>
      </c>
      <c r="K428" s="128" t="str">
        <f t="shared" si="53"/>
        <v>Default</v>
      </c>
      <c r="L428" s="128" t="str">
        <f>IF(A428="","",'CONSTRUCTION COST ESTIMATE'!BB428)</f>
        <v>LF</v>
      </c>
      <c r="M428" s="128" t="str">
        <f t="shared" si="51"/>
        <v>Base Bid</v>
      </c>
      <c r="N428" s="124">
        <f>IF(A428="","",'CONSTRUCTION COST ESTIMATE'!BC428)</f>
        <v>0</v>
      </c>
      <c r="O428" s="124" t="str">
        <f t="shared" si="54"/>
        <v>N</v>
      </c>
      <c r="S428" s="124"/>
    </row>
    <row r="429" spans="1:26" hidden="1">
      <c r="A429" s="379">
        <f>IF('CONSTRUCTION COST ESTIMATE'!B429="","",'CONSTRUCTION COST ESTIMATE'!B429)</f>
        <v>570.00800000000004</v>
      </c>
      <c r="B429" s="128"/>
      <c r="C429" s="128" t="str">
        <f t="shared" si="49"/>
        <v>Item</v>
      </c>
      <c r="D429" s="128">
        <f t="shared" si="52"/>
        <v>1</v>
      </c>
      <c r="E429" s="128" t="str">
        <f>IF(A429="",'CONSTRUCTION COST ESTIMATE'!A429,"")</f>
        <v/>
      </c>
      <c r="F429" s="234" t="str">
        <f>IF(A429="","",'CONSTRUCTION COST ESTIMATE'!C429)</f>
        <v>DECORATIVE EMU WALL</v>
      </c>
      <c r="G429" s="234"/>
      <c r="H429" s="78" t="str">
        <f t="shared" si="50"/>
        <v>570.0080</v>
      </c>
      <c r="I429" s="128"/>
      <c r="J429" s="128">
        <f>IF(A429="","",'CONSTRUCTION COST ESTIMATE'!BA429)</f>
        <v>0</v>
      </c>
      <c r="K429" s="128" t="str">
        <f t="shared" si="53"/>
        <v>Default</v>
      </c>
      <c r="L429" s="128" t="str">
        <f>IF(A429="","",'CONSTRUCTION COST ESTIMATE'!BB429)</f>
        <v>LF</v>
      </c>
      <c r="M429" s="128" t="str">
        <f t="shared" si="51"/>
        <v>Base Bid</v>
      </c>
      <c r="N429" s="124">
        <f>IF(A429="","",'CONSTRUCTION COST ESTIMATE'!BC429)</f>
        <v>0</v>
      </c>
      <c r="O429" s="124" t="str">
        <f t="shared" si="54"/>
        <v>N</v>
      </c>
      <c r="S429" s="124"/>
    </row>
    <row r="430" spans="1:26" hidden="1">
      <c r="A430" s="379">
        <f>IF('CONSTRUCTION COST ESTIMATE'!B430="","",'CONSTRUCTION COST ESTIMATE'!B430)</f>
        <v>570.00900000000001</v>
      </c>
      <c r="B430" s="128"/>
      <c r="C430" s="128" t="str">
        <f t="shared" si="49"/>
        <v>Item</v>
      </c>
      <c r="D430" s="128">
        <f t="shared" si="52"/>
        <v>1</v>
      </c>
      <c r="E430" s="128" t="str">
        <f>IF(A430="",'CONSTRUCTION COST ESTIMATE'!A430,"")</f>
        <v/>
      </c>
      <c r="F430" s="234" t="str">
        <f>IF(A430="","",'CONSTRUCTION COST ESTIMATE'!C430)</f>
        <v>REMOVE AND REPLACE RETAINING FLOODWALL</v>
      </c>
      <c r="G430" s="234"/>
      <c r="H430" s="78" t="str">
        <f t="shared" si="50"/>
        <v>570.0090</v>
      </c>
      <c r="I430" s="128"/>
      <c r="J430" s="128">
        <f>IF(A430="","",'CONSTRUCTION COST ESTIMATE'!BA430)</f>
        <v>0</v>
      </c>
      <c r="K430" s="128" t="str">
        <f t="shared" si="53"/>
        <v>Default</v>
      </c>
      <c r="L430" s="128" t="str">
        <f>IF(A430="","",'CONSTRUCTION COST ESTIMATE'!BB430)</f>
        <v>LF</v>
      </c>
      <c r="M430" s="128" t="str">
        <f t="shared" si="51"/>
        <v>Base Bid</v>
      </c>
      <c r="N430" s="124">
        <f>IF(A430="","",'CONSTRUCTION COST ESTIMATE'!BC430)</f>
        <v>0</v>
      </c>
      <c r="O430" s="124" t="str">
        <f t="shared" si="54"/>
        <v>N</v>
      </c>
      <c r="S430" s="124"/>
    </row>
    <row r="431" spans="1:26" hidden="1">
      <c r="A431" s="379">
        <f>IF('CONSTRUCTION COST ESTIMATE'!B431="","",'CONSTRUCTION COST ESTIMATE'!B431)</f>
        <v>580.00049999999999</v>
      </c>
      <c r="B431" s="128"/>
      <c r="C431" s="128" t="str">
        <f t="shared" si="49"/>
        <v>Item</v>
      </c>
      <c r="D431" s="128">
        <f t="shared" si="52"/>
        <v>1</v>
      </c>
      <c r="E431" s="128" t="str">
        <f>IF(A431="",'CONSTRUCTION COST ESTIMATE'!A431,"")</f>
        <v/>
      </c>
      <c r="F431" s="234" t="str">
        <f>IF(A431="","",'CONSTRUCTION COST ESTIMATE'!C431)</f>
        <v>PREFABRICATED STEEL PEDESTRIAN BRIDGE</v>
      </c>
      <c r="G431" s="234"/>
      <c r="H431" s="78" t="str">
        <f t="shared" si="50"/>
        <v>580.0005</v>
      </c>
      <c r="I431" s="128"/>
      <c r="J431" s="128">
        <f>IF(A431="","",'CONSTRUCTION COST ESTIMATE'!BA431)</f>
        <v>0</v>
      </c>
      <c r="K431" s="128" t="str">
        <f t="shared" si="53"/>
        <v>Default</v>
      </c>
      <c r="L431" s="128" t="str">
        <f>IF(A431="","",'CONSTRUCTION COST ESTIMATE'!BB431)</f>
        <v>LS</v>
      </c>
      <c r="M431" s="128" t="str">
        <f t="shared" si="51"/>
        <v>Base Bid</v>
      </c>
      <c r="N431" s="124">
        <f>IF(A431="","",'CONSTRUCTION COST ESTIMATE'!BC431)</f>
        <v>0</v>
      </c>
      <c r="O431" s="124" t="str">
        <f t="shared" si="54"/>
        <v>N</v>
      </c>
      <c r="S431" s="124"/>
    </row>
    <row r="432" spans="1:26" ht="30" customHeight="1">
      <c r="A432" s="378" t="str">
        <f>IF('CONSTRUCTION COST ESTIMATE'!B432="","",'CONSTRUCTION COST ESTIMATE'!B432)</f>
        <v/>
      </c>
      <c r="B432" s="134"/>
      <c r="C432" s="134" t="str">
        <f t="shared" si="49"/>
        <v>Container</v>
      </c>
      <c r="D432" s="134">
        <f t="shared" si="52"/>
        <v>0</v>
      </c>
      <c r="E432" s="134" t="str">
        <f>IF(A432="",'CONSTRUCTION COST ESTIMATE'!A432,"")</f>
        <v>SP 603-605</v>
      </c>
      <c r="F432" s="233" t="str">
        <f>IF(A432="",'CONSTRUCTION COST ESTIMATE'!C432,"")</f>
        <v>CULVERT PIPES</v>
      </c>
      <c r="G432" s="233"/>
      <c r="H432" s="230" t="str">
        <f t="shared" si="50"/>
        <v/>
      </c>
      <c r="I432" s="134"/>
      <c r="J432" s="134" t="str">
        <f>IF(A432="","",'CONSTRUCTION COST ESTIMATE'!BA432)</f>
        <v/>
      </c>
      <c r="K432" s="134" t="str">
        <f t="shared" si="53"/>
        <v/>
      </c>
      <c r="L432" s="134" t="str">
        <f>IF(A432="","",'CONSTRUCTION COST ESTIMATE'!BB432)</f>
        <v/>
      </c>
      <c r="M432" s="134" t="str">
        <f t="shared" si="51"/>
        <v/>
      </c>
      <c r="N432" s="231" t="str">
        <f>IF(A432="","",'CONSTRUCTION COST ESTIMATE'!BC432)</f>
        <v/>
      </c>
      <c r="O432" s="375"/>
      <c r="P432" s="231"/>
      <c r="Q432" s="231"/>
      <c r="R432" s="231"/>
      <c r="S432" s="231"/>
      <c r="T432" s="124"/>
      <c r="U432" s="124"/>
      <c r="V432" s="124"/>
      <c r="W432" s="124"/>
      <c r="X432" s="124"/>
      <c r="Y432" s="124"/>
      <c r="Z432" s="124"/>
    </row>
    <row r="433" spans="1:19" hidden="1">
      <c r="A433" s="379">
        <f>IF('CONSTRUCTION COST ESTIMATE'!B433="","",'CONSTRUCTION COST ESTIMATE'!B433)</f>
        <v>603.00049999999999</v>
      </c>
      <c r="B433" s="128"/>
      <c r="C433" s="128" t="str">
        <f t="shared" si="49"/>
        <v>Item</v>
      </c>
      <c r="D433" s="128">
        <f t="shared" si="52"/>
        <v>1</v>
      </c>
      <c r="E433" s="128" t="str">
        <f>IF(A433="",'CONSTRUCTION COST ESTIMATE'!A433,"")</f>
        <v/>
      </c>
      <c r="F433" s="234" t="str">
        <f>IF(A433="","",'CONSTRUCTION COST ESTIMATE'!C433)</f>
        <v>STORM DRAIN CHECK VALVE (18 INCH)</v>
      </c>
      <c r="G433" s="234"/>
      <c r="H433" s="78" t="str">
        <f t="shared" si="50"/>
        <v>603.0005</v>
      </c>
      <c r="I433" s="128"/>
      <c r="J433" s="128">
        <f>IF(A433="","",'CONSTRUCTION COST ESTIMATE'!BA433)</f>
        <v>0</v>
      </c>
      <c r="K433" s="128" t="str">
        <f t="shared" si="53"/>
        <v>Default</v>
      </c>
      <c r="L433" s="128" t="str">
        <f>IF(A433="","",'CONSTRUCTION COST ESTIMATE'!BB433)</f>
        <v>EA</v>
      </c>
      <c r="M433" s="128" t="str">
        <f t="shared" si="51"/>
        <v>Base Bid</v>
      </c>
      <c r="N433" s="124">
        <f>IF(A433="","",'CONSTRUCTION COST ESTIMATE'!BC433)</f>
        <v>0</v>
      </c>
      <c r="O433" s="124" t="str">
        <f t="shared" si="54"/>
        <v>N</v>
      </c>
      <c r="S433" s="124"/>
    </row>
    <row r="434" spans="1:19" hidden="1">
      <c r="A434" s="379">
        <f>IF('CONSTRUCTION COST ESTIMATE'!B434="","",'CONSTRUCTION COST ESTIMATE'!B434)</f>
        <v>603.00099999999998</v>
      </c>
      <c r="B434" s="128"/>
      <c r="C434" s="128" t="str">
        <f t="shared" si="49"/>
        <v>Item</v>
      </c>
      <c r="D434" s="128">
        <f t="shared" si="52"/>
        <v>1</v>
      </c>
      <c r="E434" s="128" t="str">
        <f>IF(A434="",'CONSTRUCTION COST ESTIMATE'!A434,"")</f>
        <v/>
      </c>
      <c r="F434" s="234" t="str">
        <f>IF(A434="","",'CONSTRUCTION COST ESTIMATE'!C434)</f>
        <v>STORM DRAIN CHECK VALVE (30 INCH)</v>
      </c>
      <c r="G434" s="234"/>
      <c r="H434" s="78" t="str">
        <f t="shared" si="50"/>
        <v>603.0010</v>
      </c>
      <c r="I434" s="128"/>
      <c r="J434" s="128">
        <f>IF(A434="","",'CONSTRUCTION COST ESTIMATE'!BA434)</f>
        <v>0</v>
      </c>
      <c r="K434" s="128" t="str">
        <f t="shared" si="53"/>
        <v>Default</v>
      </c>
      <c r="L434" s="128" t="str">
        <f>IF(A434="","",'CONSTRUCTION COST ESTIMATE'!BB434)</f>
        <v>EA</v>
      </c>
      <c r="M434" s="128" t="str">
        <f t="shared" si="51"/>
        <v>Base Bid</v>
      </c>
      <c r="N434" s="124">
        <f>IF(A434="","",'CONSTRUCTION COST ESTIMATE'!BC434)</f>
        <v>0</v>
      </c>
      <c r="O434" s="124" t="str">
        <f t="shared" si="54"/>
        <v>N</v>
      </c>
      <c r="S434" s="124"/>
    </row>
    <row r="435" spans="1:19" hidden="1">
      <c r="A435" s="379">
        <f>IF('CONSTRUCTION COST ESTIMATE'!B435="","",'CONSTRUCTION COST ESTIMATE'!B435)</f>
        <v>603.00199999999995</v>
      </c>
      <c r="B435" s="128"/>
      <c r="C435" s="128" t="str">
        <f t="shared" si="49"/>
        <v>Item</v>
      </c>
      <c r="D435" s="128">
        <f t="shared" si="52"/>
        <v>1</v>
      </c>
      <c r="E435" s="128" t="str">
        <f>IF(A435="",'CONSTRUCTION COST ESTIMATE'!A435,"")</f>
        <v/>
      </c>
      <c r="F435" s="234" t="str">
        <f>IF(A435="","",'CONSTRUCTION COST ESTIMATE'!C435)</f>
        <v>STORM DRAIN CHECK VALVE (36 INCH)</v>
      </c>
      <c r="G435" s="234"/>
      <c r="H435" s="78" t="str">
        <f t="shared" si="50"/>
        <v>603.0020</v>
      </c>
      <c r="I435" s="128"/>
      <c r="J435" s="128">
        <f>IF(A435="","",'CONSTRUCTION COST ESTIMATE'!BA435)</f>
        <v>0</v>
      </c>
      <c r="K435" s="128" t="str">
        <f t="shared" si="53"/>
        <v>Default</v>
      </c>
      <c r="L435" s="128" t="str">
        <f>IF(A435="","",'CONSTRUCTION COST ESTIMATE'!BB435)</f>
        <v>EA</v>
      </c>
      <c r="M435" s="128" t="str">
        <f t="shared" si="51"/>
        <v>Base Bid</v>
      </c>
      <c r="N435" s="124">
        <f>IF(A435="","",'CONSTRUCTION COST ESTIMATE'!BC435)</f>
        <v>0</v>
      </c>
      <c r="O435" s="124" t="str">
        <f t="shared" si="54"/>
        <v>N</v>
      </c>
      <c r="S435" s="124"/>
    </row>
    <row r="436" spans="1:19" hidden="1">
      <c r="A436" s="379">
        <f>IF('CONSTRUCTION COST ESTIMATE'!B436="","",'CONSTRUCTION COST ESTIMATE'!B436)</f>
        <v>603.00300000000004</v>
      </c>
      <c r="B436" s="128"/>
      <c r="C436" s="128" t="str">
        <f t="shared" si="49"/>
        <v>Item</v>
      </c>
      <c r="D436" s="128">
        <f t="shared" si="52"/>
        <v>1</v>
      </c>
      <c r="E436" s="128" t="str">
        <f>IF(A436="",'CONSTRUCTION COST ESTIMATE'!A436,"")</f>
        <v/>
      </c>
      <c r="F436" s="234" t="str">
        <f>IF(A436="","",'CONSTRUCTION COST ESTIMATE'!C436)</f>
        <v>REINFORCED CONCRETE COLLAR (EACH)</v>
      </c>
      <c r="G436" s="234"/>
      <c r="H436" s="78" t="str">
        <f t="shared" si="50"/>
        <v>603.0030</v>
      </c>
      <c r="I436" s="128"/>
      <c r="J436" s="128">
        <f>IF(A436="","",'CONSTRUCTION COST ESTIMATE'!BA436)</f>
        <v>0</v>
      </c>
      <c r="K436" s="128" t="str">
        <f t="shared" si="53"/>
        <v>Default</v>
      </c>
      <c r="L436" s="128" t="str">
        <f>IF(A436="","",'CONSTRUCTION COST ESTIMATE'!BB436)</f>
        <v>LF</v>
      </c>
      <c r="M436" s="128" t="str">
        <f t="shared" si="51"/>
        <v>Base Bid</v>
      </c>
      <c r="N436" s="124">
        <f>IF(A436="","",'CONSTRUCTION COST ESTIMATE'!BC436)</f>
        <v>0</v>
      </c>
      <c r="O436" s="124" t="str">
        <f t="shared" si="54"/>
        <v>N</v>
      </c>
      <c r="S436" s="124"/>
    </row>
    <row r="437" spans="1:19" ht="30" hidden="1">
      <c r="A437" s="379">
        <f>IF('CONSTRUCTION COST ESTIMATE'!B437="","",'CONSTRUCTION COST ESTIMATE'!B437)</f>
        <v>603.01</v>
      </c>
      <c r="B437" s="128"/>
      <c r="C437" s="128" t="str">
        <f t="shared" si="49"/>
        <v>Item</v>
      </c>
      <c r="D437" s="128">
        <f t="shared" si="52"/>
        <v>1</v>
      </c>
      <c r="E437" s="128" t="str">
        <f>IF(A437="",'CONSTRUCTION COST ESTIMATE'!A437,"")</f>
        <v/>
      </c>
      <c r="F437" s="234" t="str">
        <f>IF(A437="","",'CONSTRUCTION COST ESTIMATE'!C437)</f>
        <v>14 INCH X 23 INCH HORIZONTAL ELLIPTICAL REINFORCED CONCRETE PIPE (RCP) (CLASS III)</v>
      </c>
      <c r="G437" s="234"/>
      <c r="H437" s="78" t="str">
        <f t="shared" si="50"/>
        <v>603.0100</v>
      </c>
      <c r="I437" s="128"/>
      <c r="J437" s="128">
        <f>IF(A437="","",'CONSTRUCTION COST ESTIMATE'!BA437)</f>
        <v>0</v>
      </c>
      <c r="K437" s="128" t="str">
        <f t="shared" si="53"/>
        <v>Default</v>
      </c>
      <c r="L437" s="128" t="str">
        <f>IF(A437="","",'CONSTRUCTION COST ESTIMATE'!BB437)</f>
        <v>LF</v>
      </c>
      <c r="M437" s="128" t="str">
        <f t="shared" si="51"/>
        <v>Base Bid</v>
      </c>
      <c r="N437" s="124">
        <f>IF(A437="","",'CONSTRUCTION COST ESTIMATE'!BC437)</f>
        <v>0</v>
      </c>
      <c r="O437" s="124" t="str">
        <f t="shared" si="54"/>
        <v>N</v>
      </c>
      <c r="S437" s="124"/>
    </row>
    <row r="438" spans="1:19" ht="30" hidden="1">
      <c r="A438" s="379">
        <f>IF('CONSTRUCTION COST ESTIMATE'!B438="","",'CONSTRUCTION COST ESTIMATE'!B438)</f>
        <v>603.01099999999997</v>
      </c>
      <c r="B438" s="128"/>
      <c r="C438" s="128" t="str">
        <f t="shared" si="49"/>
        <v>Item</v>
      </c>
      <c r="D438" s="128">
        <f t="shared" si="52"/>
        <v>1</v>
      </c>
      <c r="E438" s="128" t="str">
        <f>IF(A438="",'CONSTRUCTION COST ESTIMATE'!A438,"")</f>
        <v/>
      </c>
      <c r="F438" s="234" t="str">
        <f>IF(A438="","",'CONSTRUCTION COST ESTIMATE'!C438)</f>
        <v>14 INCH X 23 INCH HORIZONTAL ELLIPTICAL REINFORCED CONCRETE PIPE (RCP) (CLASS IV)</v>
      </c>
      <c r="G438" s="234"/>
      <c r="H438" s="78" t="str">
        <f t="shared" si="50"/>
        <v>603.0110</v>
      </c>
      <c r="I438" s="128"/>
      <c r="J438" s="128">
        <f>IF(A438="","",'CONSTRUCTION COST ESTIMATE'!BA438)</f>
        <v>0</v>
      </c>
      <c r="K438" s="128" t="str">
        <f t="shared" si="53"/>
        <v>Default</v>
      </c>
      <c r="L438" s="128" t="str">
        <f>IF(A438="","",'CONSTRUCTION COST ESTIMATE'!BB438)</f>
        <v>LF</v>
      </c>
      <c r="M438" s="128" t="str">
        <f t="shared" si="51"/>
        <v>Base Bid</v>
      </c>
      <c r="N438" s="124">
        <f>IF(A438="","",'CONSTRUCTION COST ESTIMATE'!BC438)</f>
        <v>0</v>
      </c>
      <c r="O438" s="124" t="str">
        <f t="shared" si="54"/>
        <v>N</v>
      </c>
      <c r="S438" s="124"/>
    </row>
    <row r="439" spans="1:19" ht="30" hidden="1">
      <c r="A439" s="379">
        <f>IF('CONSTRUCTION COST ESTIMATE'!B439="","",'CONSTRUCTION COST ESTIMATE'!B439)</f>
        <v>603.01199999999994</v>
      </c>
      <c r="B439" s="128"/>
      <c r="C439" s="128" t="str">
        <f t="shared" si="49"/>
        <v>Item</v>
      </c>
      <c r="D439" s="128">
        <f t="shared" si="52"/>
        <v>1</v>
      </c>
      <c r="E439" s="128" t="str">
        <f>IF(A439="",'CONSTRUCTION COST ESTIMATE'!A439,"")</f>
        <v/>
      </c>
      <c r="F439" s="234" t="str">
        <f>IF(A439="","",'CONSTRUCTION COST ESTIMATE'!C439)</f>
        <v>14 INCH X 23 INCH HORIZONTAL ELLIPTICAL REINFORCED CONCRETE PIPE (RCP) (CLASS V)</v>
      </c>
      <c r="G439" s="234"/>
      <c r="H439" s="78" t="str">
        <f t="shared" si="50"/>
        <v>603.0120</v>
      </c>
      <c r="I439" s="128"/>
      <c r="J439" s="128">
        <f>IF(A439="","",'CONSTRUCTION COST ESTIMATE'!BA439)</f>
        <v>0</v>
      </c>
      <c r="K439" s="128" t="str">
        <f t="shared" si="53"/>
        <v>Default</v>
      </c>
      <c r="L439" s="128" t="str">
        <f>IF(A439="","",'CONSTRUCTION COST ESTIMATE'!BB439)</f>
        <v>LF</v>
      </c>
      <c r="M439" s="128" t="str">
        <f t="shared" si="51"/>
        <v>Base Bid</v>
      </c>
      <c r="N439" s="124">
        <f>IF(A439="","",'CONSTRUCTION COST ESTIMATE'!BC439)</f>
        <v>0</v>
      </c>
      <c r="O439" s="124" t="str">
        <f t="shared" si="54"/>
        <v>N</v>
      </c>
      <c r="S439" s="124"/>
    </row>
    <row r="440" spans="1:19" ht="30" hidden="1">
      <c r="A440" s="379">
        <f>IF('CONSTRUCTION COST ESTIMATE'!B440="","",'CONSTRUCTION COST ESTIMATE'!B440)</f>
        <v>603.01300000000003</v>
      </c>
      <c r="B440" s="128"/>
      <c r="C440" s="128" t="str">
        <f t="shared" si="49"/>
        <v>Item</v>
      </c>
      <c r="D440" s="128">
        <f t="shared" si="52"/>
        <v>1</v>
      </c>
      <c r="E440" s="128" t="str">
        <f>IF(A440="",'CONSTRUCTION COST ESTIMATE'!A440,"")</f>
        <v/>
      </c>
      <c r="F440" s="234" t="str">
        <f>IF(A440="","",'CONSTRUCTION COST ESTIMATE'!C440)</f>
        <v>19 INCH X 30 INCH HORIZONTAL ELLIPTICAL REINFORCED CONCRETE PIPE (RCP) (CLASS III)</v>
      </c>
      <c r="G440" s="234"/>
      <c r="H440" s="78" t="str">
        <f t="shared" si="50"/>
        <v>603.0130</v>
      </c>
      <c r="I440" s="128"/>
      <c r="J440" s="128">
        <f>IF(A440="","",'CONSTRUCTION COST ESTIMATE'!BA440)</f>
        <v>0</v>
      </c>
      <c r="K440" s="128" t="str">
        <f t="shared" si="53"/>
        <v>Default</v>
      </c>
      <c r="L440" s="128" t="str">
        <f>IF(A440="","",'CONSTRUCTION COST ESTIMATE'!BB440)</f>
        <v>LF</v>
      </c>
      <c r="M440" s="128" t="str">
        <f t="shared" si="51"/>
        <v>Base Bid</v>
      </c>
      <c r="N440" s="124">
        <f>IF(A440="","",'CONSTRUCTION COST ESTIMATE'!BC440)</f>
        <v>0</v>
      </c>
      <c r="O440" s="124" t="str">
        <f t="shared" si="54"/>
        <v>N</v>
      </c>
      <c r="S440" s="124"/>
    </row>
    <row r="441" spans="1:19" ht="30" hidden="1">
      <c r="A441" s="379">
        <f>IF('CONSTRUCTION COST ESTIMATE'!B441="","",'CONSTRUCTION COST ESTIMATE'!B441)</f>
        <v>603.01400000000001</v>
      </c>
      <c r="B441" s="128"/>
      <c r="C441" s="128" t="str">
        <f t="shared" si="49"/>
        <v>Item</v>
      </c>
      <c r="D441" s="128">
        <f t="shared" si="52"/>
        <v>1</v>
      </c>
      <c r="E441" s="128" t="str">
        <f>IF(A441="",'CONSTRUCTION COST ESTIMATE'!A441,"")</f>
        <v/>
      </c>
      <c r="F441" s="234" t="str">
        <f>IF(A441="","",'CONSTRUCTION COST ESTIMATE'!C441)</f>
        <v>19 INCH X 30 INCH HORIZONTAL ELLIPTICAL REINFORCED CONCRETE PIPE (RCP) (CLASS IV)</v>
      </c>
      <c r="G441" s="234"/>
      <c r="H441" s="78" t="str">
        <f t="shared" si="50"/>
        <v>603.0140</v>
      </c>
      <c r="I441" s="128"/>
      <c r="J441" s="128">
        <f>IF(A441="","",'CONSTRUCTION COST ESTIMATE'!BA441)</f>
        <v>0</v>
      </c>
      <c r="K441" s="128" t="str">
        <f t="shared" si="53"/>
        <v>Default</v>
      </c>
      <c r="L441" s="128" t="str">
        <f>IF(A441="","",'CONSTRUCTION COST ESTIMATE'!BB441)</f>
        <v>LF</v>
      </c>
      <c r="M441" s="128" t="str">
        <f t="shared" si="51"/>
        <v>Base Bid</v>
      </c>
      <c r="N441" s="124">
        <f>IF(A441="","",'CONSTRUCTION COST ESTIMATE'!BC441)</f>
        <v>0</v>
      </c>
      <c r="O441" s="124" t="str">
        <f t="shared" si="54"/>
        <v>N</v>
      </c>
      <c r="S441" s="124"/>
    </row>
    <row r="442" spans="1:19" ht="30" hidden="1">
      <c r="A442" s="379">
        <f>IF('CONSTRUCTION COST ESTIMATE'!B442="","",'CONSTRUCTION COST ESTIMATE'!B442)</f>
        <v>603.01499999999999</v>
      </c>
      <c r="B442" s="128"/>
      <c r="C442" s="128" t="str">
        <f t="shared" si="49"/>
        <v>Item</v>
      </c>
      <c r="D442" s="128">
        <f t="shared" si="52"/>
        <v>1</v>
      </c>
      <c r="E442" s="128" t="str">
        <f>IF(A442="",'CONSTRUCTION COST ESTIMATE'!A442,"")</f>
        <v/>
      </c>
      <c r="F442" s="234" t="str">
        <f>IF(A442="","",'CONSTRUCTION COST ESTIMATE'!C442)</f>
        <v>19 INCH X 30 INCH HORIZONTAL ELLIPTICAL REINFORCED CONCRETE PIPE (RCP) (CLASS V)</v>
      </c>
      <c r="G442" s="234"/>
      <c r="H442" s="78" t="str">
        <f t="shared" si="50"/>
        <v>603.0150</v>
      </c>
      <c r="I442" s="128"/>
      <c r="J442" s="128">
        <f>IF(A442="","",'CONSTRUCTION COST ESTIMATE'!BA442)</f>
        <v>0</v>
      </c>
      <c r="K442" s="128" t="str">
        <f t="shared" si="53"/>
        <v>Default</v>
      </c>
      <c r="L442" s="128" t="str">
        <f>IF(A442="","",'CONSTRUCTION COST ESTIMATE'!BB442)</f>
        <v>LF</v>
      </c>
      <c r="M442" s="128" t="str">
        <f t="shared" si="51"/>
        <v>Base Bid</v>
      </c>
      <c r="N442" s="124">
        <f>IF(A442="","",'CONSTRUCTION COST ESTIMATE'!BC442)</f>
        <v>0</v>
      </c>
      <c r="O442" s="124" t="str">
        <f t="shared" si="54"/>
        <v>N</v>
      </c>
      <c r="S442" s="124"/>
    </row>
    <row r="443" spans="1:19" ht="30" hidden="1">
      <c r="A443" s="379">
        <f>IF('CONSTRUCTION COST ESTIMATE'!B443="","",'CONSTRUCTION COST ESTIMATE'!B443)</f>
        <v>603.01599999999996</v>
      </c>
      <c r="B443" s="128"/>
      <c r="C443" s="128" t="str">
        <f t="shared" si="49"/>
        <v>Item</v>
      </c>
      <c r="D443" s="128">
        <f t="shared" si="52"/>
        <v>1</v>
      </c>
      <c r="E443" s="128" t="str">
        <f>IF(A443="",'CONSTRUCTION COST ESTIMATE'!A443,"")</f>
        <v/>
      </c>
      <c r="F443" s="234" t="str">
        <f>IF(A443="","",'CONSTRUCTION COST ESTIMATE'!C443)</f>
        <v>22 INCH X 34 INCH HORIZONTAL ELLIPTICAL REINFORCED CONCRETE PIPE (RCP) (CLASS III)</v>
      </c>
      <c r="G443" s="234"/>
      <c r="H443" s="78" t="str">
        <f t="shared" si="50"/>
        <v>603.0160</v>
      </c>
      <c r="I443" s="128"/>
      <c r="J443" s="128">
        <f>IF(A443="","",'CONSTRUCTION COST ESTIMATE'!BA443)</f>
        <v>0</v>
      </c>
      <c r="K443" s="128" t="str">
        <f t="shared" si="53"/>
        <v>Default</v>
      </c>
      <c r="L443" s="128" t="str">
        <f>IF(A443="","",'CONSTRUCTION COST ESTIMATE'!BB443)</f>
        <v>LF</v>
      </c>
      <c r="M443" s="128" t="str">
        <f t="shared" si="51"/>
        <v>Base Bid</v>
      </c>
      <c r="N443" s="124">
        <f>IF(A443="","",'CONSTRUCTION COST ESTIMATE'!BC443)</f>
        <v>0</v>
      </c>
      <c r="O443" s="124" t="str">
        <f t="shared" si="54"/>
        <v>N</v>
      </c>
      <c r="S443" s="124"/>
    </row>
    <row r="444" spans="1:19" ht="30" hidden="1">
      <c r="A444" s="379">
        <f>IF('CONSTRUCTION COST ESTIMATE'!B444="","",'CONSTRUCTION COST ESTIMATE'!B444)</f>
        <v>603.01700000000005</v>
      </c>
      <c r="B444" s="128"/>
      <c r="C444" s="128" t="str">
        <f t="shared" si="49"/>
        <v>Item</v>
      </c>
      <c r="D444" s="128">
        <f t="shared" si="52"/>
        <v>1</v>
      </c>
      <c r="E444" s="128" t="str">
        <f>IF(A444="",'CONSTRUCTION COST ESTIMATE'!A444,"")</f>
        <v/>
      </c>
      <c r="F444" s="234" t="str">
        <f>IF(A444="","",'CONSTRUCTION COST ESTIMATE'!C444)</f>
        <v>22 INCH X 34 INCH HORIZONTAL ELLIPTICAL REINFORCED CONCRETE PIPE (RCP) (CLASS IV)</v>
      </c>
      <c r="G444" s="234"/>
      <c r="H444" s="78" t="str">
        <f t="shared" si="50"/>
        <v>603.0170</v>
      </c>
      <c r="I444" s="128"/>
      <c r="J444" s="128">
        <f>IF(A444="","",'CONSTRUCTION COST ESTIMATE'!BA444)</f>
        <v>0</v>
      </c>
      <c r="K444" s="128" t="str">
        <f t="shared" si="53"/>
        <v>Default</v>
      </c>
      <c r="L444" s="128" t="str">
        <f>IF(A444="","",'CONSTRUCTION COST ESTIMATE'!BB444)</f>
        <v>LF</v>
      </c>
      <c r="M444" s="128" t="str">
        <f t="shared" si="51"/>
        <v>Base Bid</v>
      </c>
      <c r="N444" s="124">
        <f>IF(A444="","",'CONSTRUCTION COST ESTIMATE'!BC444)</f>
        <v>0</v>
      </c>
      <c r="O444" s="124" t="str">
        <f t="shared" si="54"/>
        <v>N</v>
      </c>
      <c r="S444" s="124"/>
    </row>
    <row r="445" spans="1:19" ht="30" hidden="1">
      <c r="A445" s="379">
        <f>IF('CONSTRUCTION COST ESTIMATE'!B445="","",'CONSTRUCTION COST ESTIMATE'!B445)</f>
        <v>603.01800000000003</v>
      </c>
      <c r="B445" s="128"/>
      <c r="C445" s="128" t="str">
        <f t="shared" si="49"/>
        <v>Item</v>
      </c>
      <c r="D445" s="128">
        <f t="shared" si="52"/>
        <v>1</v>
      </c>
      <c r="E445" s="128" t="str">
        <f>IF(A445="",'CONSTRUCTION COST ESTIMATE'!A445,"")</f>
        <v/>
      </c>
      <c r="F445" s="234" t="str">
        <f>IF(A445="","",'CONSTRUCTION COST ESTIMATE'!C445)</f>
        <v>22 INCH X 34 INCH HORIZONTAL ELLIPTICAL REINFORCED CONCRETE PIPE (RCP) (CLASS V)</v>
      </c>
      <c r="G445" s="234"/>
      <c r="H445" s="78" t="str">
        <f t="shared" si="50"/>
        <v>603.0180</v>
      </c>
      <c r="I445" s="128"/>
      <c r="J445" s="128">
        <f>IF(A445="","",'CONSTRUCTION COST ESTIMATE'!BA445)</f>
        <v>0</v>
      </c>
      <c r="K445" s="128" t="str">
        <f t="shared" si="53"/>
        <v>Default</v>
      </c>
      <c r="L445" s="128" t="str">
        <f>IF(A445="","",'CONSTRUCTION COST ESTIMATE'!BB445)</f>
        <v>LF</v>
      </c>
      <c r="M445" s="128" t="str">
        <f t="shared" si="51"/>
        <v>Base Bid</v>
      </c>
      <c r="N445" s="124">
        <f>IF(A445="","",'CONSTRUCTION COST ESTIMATE'!BC445)</f>
        <v>0</v>
      </c>
      <c r="O445" s="124" t="str">
        <f t="shared" si="54"/>
        <v>N</v>
      </c>
      <c r="S445" s="124"/>
    </row>
    <row r="446" spans="1:19" ht="30" hidden="1">
      <c r="A446" s="379">
        <f>IF('CONSTRUCTION COST ESTIMATE'!B446="","",'CONSTRUCTION COST ESTIMATE'!B446)</f>
        <v>603.01900000000001</v>
      </c>
      <c r="B446" s="128"/>
      <c r="C446" s="128" t="str">
        <f t="shared" si="49"/>
        <v>Item</v>
      </c>
      <c r="D446" s="128">
        <f t="shared" si="52"/>
        <v>1</v>
      </c>
      <c r="E446" s="128" t="str">
        <f>IF(A446="",'CONSTRUCTION COST ESTIMATE'!A446,"")</f>
        <v/>
      </c>
      <c r="F446" s="234" t="str">
        <f>IF(A446="","",'CONSTRUCTION COST ESTIMATE'!C446)</f>
        <v>24 INCH X 38 INCH HORIZONTAL ELLIPTICAL REINFORCED CONCRETE PIPE (RCP) (CLASS III)</v>
      </c>
      <c r="G446" s="234"/>
      <c r="H446" s="78" t="str">
        <f t="shared" si="50"/>
        <v>603.0190</v>
      </c>
      <c r="I446" s="128"/>
      <c r="J446" s="128">
        <f>IF(A446="","",'CONSTRUCTION COST ESTIMATE'!BA446)</f>
        <v>0</v>
      </c>
      <c r="K446" s="128" t="str">
        <f t="shared" si="53"/>
        <v>Default</v>
      </c>
      <c r="L446" s="128" t="str">
        <f>IF(A446="","",'CONSTRUCTION COST ESTIMATE'!BB446)</f>
        <v>LF</v>
      </c>
      <c r="M446" s="128" t="str">
        <f t="shared" si="51"/>
        <v>Base Bid</v>
      </c>
      <c r="N446" s="124">
        <f>IF(A446="","",'CONSTRUCTION COST ESTIMATE'!BC446)</f>
        <v>0</v>
      </c>
      <c r="O446" s="124" t="str">
        <f t="shared" si="54"/>
        <v>N</v>
      </c>
      <c r="S446" s="124"/>
    </row>
    <row r="447" spans="1:19" ht="30" hidden="1">
      <c r="A447" s="379">
        <f>IF('CONSTRUCTION COST ESTIMATE'!B447="","",'CONSTRUCTION COST ESTIMATE'!B447)</f>
        <v>603.02</v>
      </c>
      <c r="B447" s="128"/>
      <c r="C447" s="128" t="str">
        <f t="shared" si="49"/>
        <v>Item</v>
      </c>
      <c r="D447" s="128">
        <f t="shared" si="52"/>
        <v>1</v>
      </c>
      <c r="E447" s="128" t="str">
        <f>IF(A447="",'CONSTRUCTION COST ESTIMATE'!A447,"")</f>
        <v/>
      </c>
      <c r="F447" s="234" t="str">
        <f>IF(A447="","",'CONSTRUCTION COST ESTIMATE'!C447)</f>
        <v>24 INCH X 38 INCH HORIZONTAL ELLIPTICAL REINFORCED CONCRETE PIPE (RCP) (CLASS IV)</v>
      </c>
      <c r="G447" s="234"/>
      <c r="H447" s="78" t="str">
        <f t="shared" si="50"/>
        <v>603.0200</v>
      </c>
      <c r="I447" s="128"/>
      <c r="J447" s="128">
        <f>IF(A447="","",'CONSTRUCTION COST ESTIMATE'!BA447)</f>
        <v>0</v>
      </c>
      <c r="K447" s="128" t="str">
        <f t="shared" si="53"/>
        <v>Default</v>
      </c>
      <c r="L447" s="128" t="str">
        <f>IF(A447="","",'CONSTRUCTION COST ESTIMATE'!BB447)</f>
        <v>LF</v>
      </c>
      <c r="M447" s="128" t="str">
        <f t="shared" si="51"/>
        <v>Base Bid</v>
      </c>
      <c r="N447" s="124">
        <f>IF(A447="","",'CONSTRUCTION COST ESTIMATE'!BC447)</f>
        <v>0</v>
      </c>
      <c r="O447" s="124" t="str">
        <f t="shared" si="54"/>
        <v>N</v>
      </c>
      <c r="S447" s="124"/>
    </row>
    <row r="448" spans="1:19" ht="30" hidden="1">
      <c r="A448" s="379">
        <f>IF('CONSTRUCTION COST ESTIMATE'!B448="","",'CONSTRUCTION COST ESTIMATE'!B448)</f>
        <v>603.02099999999996</v>
      </c>
      <c r="B448" s="128"/>
      <c r="C448" s="128" t="str">
        <f t="shared" si="49"/>
        <v>Item</v>
      </c>
      <c r="D448" s="128">
        <f t="shared" si="52"/>
        <v>1</v>
      </c>
      <c r="E448" s="128" t="str">
        <f>IF(A448="",'CONSTRUCTION COST ESTIMATE'!A448,"")</f>
        <v/>
      </c>
      <c r="F448" s="234" t="str">
        <f>IF(A448="","",'CONSTRUCTION COST ESTIMATE'!C448)</f>
        <v>24 INCH X 38 INCH HORIZONTAL ELLIPTICAL REINFORCED CONCRETE PIPE (RCP) (CLASS V)</v>
      </c>
      <c r="G448" s="234"/>
      <c r="H448" s="78" t="str">
        <f t="shared" si="50"/>
        <v>603.0210</v>
      </c>
      <c r="I448" s="128"/>
      <c r="J448" s="128">
        <f>IF(A448="","",'CONSTRUCTION COST ESTIMATE'!BA448)</f>
        <v>0</v>
      </c>
      <c r="K448" s="128" t="str">
        <f t="shared" si="53"/>
        <v>Default</v>
      </c>
      <c r="L448" s="128" t="str">
        <f>IF(A448="","",'CONSTRUCTION COST ESTIMATE'!BB448)</f>
        <v>LF</v>
      </c>
      <c r="M448" s="128" t="str">
        <f t="shared" si="51"/>
        <v>Base Bid</v>
      </c>
      <c r="N448" s="124">
        <f>IF(A448="","",'CONSTRUCTION COST ESTIMATE'!BC448)</f>
        <v>0</v>
      </c>
      <c r="O448" s="124" t="str">
        <f t="shared" si="54"/>
        <v>N</v>
      </c>
      <c r="S448" s="124"/>
    </row>
    <row r="449" spans="1:19" ht="30" hidden="1">
      <c r="A449" s="379">
        <f>IF('CONSTRUCTION COST ESTIMATE'!B449="","",'CONSTRUCTION COST ESTIMATE'!B449)</f>
        <v>603.02200000000005</v>
      </c>
      <c r="B449" s="128"/>
      <c r="C449" s="128" t="str">
        <f t="shared" si="49"/>
        <v>Item</v>
      </c>
      <c r="D449" s="128">
        <f t="shared" si="52"/>
        <v>1</v>
      </c>
      <c r="E449" s="128" t="str">
        <f>IF(A449="",'CONSTRUCTION COST ESTIMATE'!A449,"")</f>
        <v/>
      </c>
      <c r="F449" s="234" t="str">
        <f>IF(A449="","",'CONSTRUCTION COST ESTIMATE'!C449)</f>
        <v>27 INCH X 42 INCH HORIZONTAL ELLIPTICAL REINFORCED CONCRETE PIPE (RCP) (CLASS III)</v>
      </c>
      <c r="G449" s="234"/>
      <c r="H449" s="78" t="str">
        <f t="shared" si="50"/>
        <v>603.0220</v>
      </c>
      <c r="I449" s="128"/>
      <c r="J449" s="128">
        <f>IF(A449="","",'CONSTRUCTION COST ESTIMATE'!BA449)</f>
        <v>0</v>
      </c>
      <c r="K449" s="128" t="str">
        <f t="shared" si="53"/>
        <v>Default</v>
      </c>
      <c r="L449" s="128" t="str">
        <f>IF(A449="","",'CONSTRUCTION COST ESTIMATE'!BB449)</f>
        <v>LF</v>
      </c>
      <c r="M449" s="128" t="str">
        <f t="shared" si="51"/>
        <v>Base Bid</v>
      </c>
      <c r="N449" s="124">
        <f>IF(A449="","",'CONSTRUCTION COST ESTIMATE'!BC449)</f>
        <v>0</v>
      </c>
      <c r="O449" s="124" t="str">
        <f t="shared" si="54"/>
        <v>N</v>
      </c>
      <c r="S449" s="124"/>
    </row>
    <row r="450" spans="1:19" ht="30" hidden="1">
      <c r="A450" s="379">
        <f>IF('CONSTRUCTION COST ESTIMATE'!B450="","",'CONSTRUCTION COST ESTIMATE'!B450)</f>
        <v>603.02300000000002</v>
      </c>
      <c r="B450" s="128"/>
      <c r="C450" s="128" t="str">
        <f t="shared" si="49"/>
        <v>Item</v>
      </c>
      <c r="D450" s="128">
        <f t="shared" si="52"/>
        <v>1</v>
      </c>
      <c r="E450" s="128" t="str">
        <f>IF(A450="",'CONSTRUCTION COST ESTIMATE'!A450,"")</f>
        <v/>
      </c>
      <c r="F450" s="234" t="str">
        <f>IF(A450="","",'CONSTRUCTION COST ESTIMATE'!C450)</f>
        <v>27 INCH X 42 INCH HORIZONTAL ELLIPTICAL REINFORCED CONCRETE PIPE (RCP) (CLASS IV)</v>
      </c>
      <c r="G450" s="234"/>
      <c r="H450" s="78" t="str">
        <f t="shared" si="50"/>
        <v>603.0230</v>
      </c>
      <c r="I450" s="128"/>
      <c r="J450" s="128">
        <f>IF(A450="","",'CONSTRUCTION COST ESTIMATE'!BA450)</f>
        <v>0</v>
      </c>
      <c r="K450" s="128" t="str">
        <f t="shared" si="53"/>
        <v>Default</v>
      </c>
      <c r="L450" s="128" t="str">
        <f>IF(A450="","",'CONSTRUCTION COST ESTIMATE'!BB450)</f>
        <v>LF</v>
      </c>
      <c r="M450" s="128" t="str">
        <f t="shared" si="51"/>
        <v>Base Bid</v>
      </c>
      <c r="N450" s="124">
        <f>IF(A450="","",'CONSTRUCTION COST ESTIMATE'!BC450)</f>
        <v>0</v>
      </c>
      <c r="O450" s="124" t="str">
        <f t="shared" si="54"/>
        <v>N</v>
      </c>
      <c r="S450" s="124"/>
    </row>
    <row r="451" spans="1:19" ht="30" hidden="1">
      <c r="A451" s="379">
        <f>IF('CONSTRUCTION COST ESTIMATE'!B451="","",'CONSTRUCTION COST ESTIMATE'!B451)</f>
        <v>603.024</v>
      </c>
      <c r="B451" s="128"/>
      <c r="C451" s="128" t="str">
        <f t="shared" si="49"/>
        <v>Item</v>
      </c>
      <c r="D451" s="128">
        <f t="shared" si="52"/>
        <v>1</v>
      </c>
      <c r="E451" s="128" t="str">
        <f>IF(A451="",'CONSTRUCTION COST ESTIMATE'!A451,"")</f>
        <v/>
      </c>
      <c r="F451" s="234" t="str">
        <f>IF(A451="","",'CONSTRUCTION COST ESTIMATE'!C451)</f>
        <v>27 INCH X 42 INCH HORIZONTAL ELLIPTICAL REINFORCED CONCRETE PIPE (RCP) (CLASS V)</v>
      </c>
      <c r="G451" s="234"/>
      <c r="H451" s="78" t="str">
        <f t="shared" si="50"/>
        <v>603.0240</v>
      </c>
      <c r="I451" s="128"/>
      <c r="J451" s="128">
        <f>IF(A451="","",'CONSTRUCTION COST ESTIMATE'!BA451)</f>
        <v>0</v>
      </c>
      <c r="K451" s="128" t="str">
        <f t="shared" si="53"/>
        <v>Default</v>
      </c>
      <c r="L451" s="128" t="str">
        <f>IF(A451="","",'CONSTRUCTION COST ESTIMATE'!BB451)</f>
        <v>LF</v>
      </c>
      <c r="M451" s="128" t="str">
        <f t="shared" si="51"/>
        <v>Base Bid</v>
      </c>
      <c r="N451" s="124">
        <f>IF(A451="","",'CONSTRUCTION COST ESTIMATE'!BC451)</f>
        <v>0</v>
      </c>
      <c r="O451" s="124" t="str">
        <f t="shared" si="54"/>
        <v>N</v>
      </c>
      <c r="S451" s="124"/>
    </row>
    <row r="452" spans="1:19" ht="30" hidden="1">
      <c r="A452" s="379">
        <f>IF('CONSTRUCTION COST ESTIMATE'!B452="","",'CONSTRUCTION COST ESTIMATE'!B452)</f>
        <v>603.02499999999998</v>
      </c>
      <c r="B452" s="128"/>
      <c r="C452" s="128" t="str">
        <f t="shared" si="49"/>
        <v>Item</v>
      </c>
      <c r="D452" s="128">
        <f t="shared" si="52"/>
        <v>1</v>
      </c>
      <c r="E452" s="128" t="str">
        <f>IF(A452="",'CONSTRUCTION COST ESTIMATE'!A452,"")</f>
        <v/>
      </c>
      <c r="F452" s="234" t="str">
        <f>IF(A452="","",'CONSTRUCTION COST ESTIMATE'!C452)</f>
        <v>29 INCH X 45 INCH HORIZONTAL ELLIPTICAL REINFORCED CONCRETE PIPE (RCP) (CLASS III)</v>
      </c>
      <c r="G452" s="234"/>
      <c r="H452" s="78" t="str">
        <f t="shared" si="50"/>
        <v>603.0250</v>
      </c>
      <c r="I452" s="128"/>
      <c r="J452" s="128">
        <f>IF(A452="","",'CONSTRUCTION COST ESTIMATE'!BA452)</f>
        <v>0</v>
      </c>
      <c r="K452" s="128" t="str">
        <f t="shared" si="53"/>
        <v>Default</v>
      </c>
      <c r="L452" s="128" t="str">
        <f>IF(A452="","",'CONSTRUCTION COST ESTIMATE'!BB452)</f>
        <v>LF</v>
      </c>
      <c r="M452" s="128" t="str">
        <f t="shared" si="51"/>
        <v>Base Bid</v>
      </c>
      <c r="N452" s="124">
        <f>IF(A452="","",'CONSTRUCTION COST ESTIMATE'!BC452)</f>
        <v>0</v>
      </c>
      <c r="O452" s="124" t="str">
        <f t="shared" si="54"/>
        <v>N</v>
      </c>
      <c r="S452" s="124"/>
    </row>
    <row r="453" spans="1:19" ht="30" hidden="1">
      <c r="A453" s="379">
        <f>IF('CONSTRUCTION COST ESTIMATE'!B453="","",'CONSTRUCTION COST ESTIMATE'!B453)</f>
        <v>603.02599999999995</v>
      </c>
      <c r="B453" s="128"/>
      <c r="C453" s="128" t="str">
        <f t="shared" si="49"/>
        <v>Item</v>
      </c>
      <c r="D453" s="128">
        <f t="shared" si="52"/>
        <v>1</v>
      </c>
      <c r="E453" s="128" t="str">
        <f>IF(A453="",'CONSTRUCTION COST ESTIMATE'!A453,"")</f>
        <v/>
      </c>
      <c r="F453" s="234" t="str">
        <f>IF(A453="","",'CONSTRUCTION COST ESTIMATE'!C453)</f>
        <v>29 INCH X 45 INCH HORIZONTAL ELLIPTICAL REINFORCED CONCRETE PIPE (RCP) (CLASS IV)</v>
      </c>
      <c r="G453" s="234"/>
      <c r="H453" s="78" t="str">
        <f t="shared" si="50"/>
        <v>603.0260</v>
      </c>
      <c r="I453" s="128"/>
      <c r="J453" s="128">
        <f>IF(A453="","",'CONSTRUCTION COST ESTIMATE'!BA453)</f>
        <v>0</v>
      </c>
      <c r="K453" s="128" t="str">
        <f t="shared" si="53"/>
        <v>Default</v>
      </c>
      <c r="L453" s="128" t="str">
        <f>IF(A453="","",'CONSTRUCTION COST ESTIMATE'!BB453)</f>
        <v>LF</v>
      </c>
      <c r="M453" s="128" t="str">
        <f t="shared" si="51"/>
        <v>Base Bid</v>
      </c>
      <c r="N453" s="124">
        <f>IF(A453="","",'CONSTRUCTION COST ESTIMATE'!BC453)</f>
        <v>0</v>
      </c>
      <c r="O453" s="124" t="str">
        <f t="shared" si="54"/>
        <v>N</v>
      </c>
      <c r="S453" s="124"/>
    </row>
    <row r="454" spans="1:19" ht="30" hidden="1">
      <c r="A454" s="379">
        <f>IF('CONSTRUCTION COST ESTIMATE'!B454="","",'CONSTRUCTION COST ESTIMATE'!B454)</f>
        <v>603.02700000000004</v>
      </c>
      <c r="B454" s="128"/>
      <c r="C454" s="128" t="str">
        <f t="shared" si="49"/>
        <v>Item</v>
      </c>
      <c r="D454" s="128">
        <f t="shared" si="52"/>
        <v>1</v>
      </c>
      <c r="E454" s="128" t="str">
        <f>IF(A454="",'CONSTRUCTION COST ESTIMATE'!A454,"")</f>
        <v/>
      </c>
      <c r="F454" s="234" t="str">
        <f>IF(A454="","",'CONSTRUCTION COST ESTIMATE'!C454)</f>
        <v>29 INCH X 45 INCH HORIZONTAL ELLIPTICAL REINFORCED CONCRETE PIPE (RCP) (CLASS V)</v>
      </c>
      <c r="G454" s="234"/>
      <c r="H454" s="78" t="str">
        <f t="shared" si="50"/>
        <v>603.0270</v>
      </c>
      <c r="I454" s="128"/>
      <c r="J454" s="128">
        <f>IF(A454="","",'CONSTRUCTION COST ESTIMATE'!BA454)</f>
        <v>0</v>
      </c>
      <c r="K454" s="128" t="str">
        <f t="shared" si="53"/>
        <v>Default</v>
      </c>
      <c r="L454" s="128" t="str">
        <f>IF(A454="","",'CONSTRUCTION COST ESTIMATE'!BB454)</f>
        <v>LF</v>
      </c>
      <c r="M454" s="128" t="str">
        <f t="shared" si="51"/>
        <v>Base Bid</v>
      </c>
      <c r="N454" s="124">
        <f>IF(A454="","",'CONSTRUCTION COST ESTIMATE'!BC454)</f>
        <v>0</v>
      </c>
      <c r="O454" s="124" t="str">
        <f t="shared" si="54"/>
        <v>N</v>
      </c>
      <c r="S454" s="124"/>
    </row>
    <row r="455" spans="1:19" ht="30" hidden="1">
      <c r="A455" s="379">
        <f>IF('CONSTRUCTION COST ESTIMATE'!B455="","",'CONSTRUCTION COST ESTIMATE'!B455)</f>
        <v>603.02800000000002</v>
      </c>
      <c r="B455" s="128"/>
      <c r="C455" s="128" t="str">
        <f t="shared" si="49"/>
        <v>Item</v>
      </c>
      <c r="D455" s="128">
        <f t="shared" si="52"/>
        <v>1</v>
      </c>
      <c r="E455" s="128" t="str">
        <f>IF(A455="",'CONSTRUCTION COST ESTIMATE'!A455,"")</f>
        <v/>
      </c>
      <c r="F455" s="234" t="str">
        <f>IF(A455="","",'CONSTRUCTION COST ESTIMATE'!C455)</f>
        <v>32 INCH X 49 INCH HORIZONTAL ELLIPTICAL REINFORCED CONCRETE PIPE (RCP) (CLASS III)</v>
      </c>
      <c r="G455" s="234"/>
      <c r="H455" s="78" t="str">
        <f t="shared" si="50"/>
        <v>603.0280</v>
      </c>
      <c r="I455" s="128"/>
      <c r="J455" s="128">
        <f>IF(A455="","",'CONSTRUCTION COST ESTIMATE'!BA455)</f>
        <v>0</v>
      </c>
      <c r="K455" s="128" t="str">
        <f t="shared" si="53"/>
        <v>Default</v>
      </c>
      <c r="L455" s="128" t="str">
        <f>IF(A455="","",'CONSTRUCTION COST ESTIMATE'!BB455)</f>
        <v>LF</v>
      </c>
      <c r="M455" s="128" t="str">
        <f t="shared" si="51"/>
        <v>Base Bid</v>
      </c>
      <c r="N455" s="124">
        <f>IF(A455="","",'CONSTRUCTION COST ESTIMATE'!BC455)</f>
        <v>0</v>
      </c>
      <c r="O455" s="124" t="str">
        <f t="shared" si="54"/>
        <v>N</v>
      </c>
      <c r="S455" s="124"/>
    </row>
    <row r="456" spans="1:19" ht="30" hidden="1">
      <c r="A456" s="379">
        <f>IF('CONSTRUCTION COST ESTIMATE'!B456="","",'CONSTRUCTION COST ESTIMATE'!B456)</f>
        <v>603.029</v>
      </c>
      <c r="B456" s="128"/>
      <c r="C456" s="128" t="str">
        <f t="shared" si="49"/>
        <v>Item</v>
      </c>
      <c r="D456" s="128">
        <f t="shared" si="52"/>
        <v>1</v>
      </c>
      <c r="E456" s="128" t="str">
        <f>IF(A456="",'CONSTRUCTION COST ESTIMATE'!A456,"")</f>
        <v/>
      </c>
      <c r="F456" s="234" t="str">
        <f>IF(A456="","",'CONSTRUCTION COST ESTIMATE'!C456)</f>
        <v>32 INCH X 49 INCH HORIZONTAL ELLIPTICAL REINFORCED CONCRETE PIPE (RCP) (CLASS IV)</v>
      </c>
      <c r="G456" s="234"/>
      <c r="H456" s="78" t="str">
        <f t="shared" si="50"/>
        <v>603.0290</v>
      </c>
      <c r="I456" s="128"/>
      <c r="J456" s="128">
        <f>IF(A456="","",'CONSTRUCTION COST ESTIMATE'!BA456)</f>
        <v>0</v>
      </c>
      <c r="K456" s="128" t="str">
        <f t="shared" si="53"/>
        <v>Default</v>
      </c>
      <c r="L456" s="128" t="str">
        <f>IF(A456="","",'CONSTRUCTION COST ESTIMATE'!BB456)</f>
        <v>LF</v>
      </c>
      <c r="M456" s="128" t="str">
        <f t="shared" si="51"/>
        <v>Base Bid</v>
      </c>
      <c r="N456" s="124">
        <f>IF(A456="","",'CONSTRUCTION COST ESTIMATE'!BC456)</f>
        <v>0</v>
      </c>
      <c r="O456" s="124" t="str">
        <f t="shared" si="54"/>
        <v>N</v>
      </c>
      <c r="S456" s="124"/>
    </row>
    <row r="457" spans="1:19" ht="30" hidden="1">
      <c r="A457" s="379">
        <f>IF('CONSTRUCTION COST ESTIMATE'!B457="","",'CONSTRUCTION COST ESTIMATE'!B457)</f>
        <v>603.03</v>
      </c>
      <c r="B457" s="128"/>
      <c r="C457" s="128" t="str">
        <f t="shared" si="49"/>
        <v>Item</v>
      </c>
      <c r="D457" s="128">
        <f t="shared" si="52"/>
        <v>1</v>
      </c>
      <c r="E457" s="128" t="str">
        <f>IF(A457="",'CONSTRUCTION COST ESTIMATE'!A457,"")</f>
        <v/>
      </c>
      <c r="F457" s="234" t="str">
        <f>IF(A457="","",'CONSTRUCTION COST ESTIMATE'!C457)</f>
        <v>32 INCH X 49 INCH HORIZONTAL ELLIPTICAL REINFORCED CONCRETE PIPE (RCP) (CLASS V)</v>
      </c>
      <c r="G457" s="234"/>
      <c r="H457" s="78" t="str">
        <f t="shared" si="50"/>
        <v>603.0300</v>
      </c>
      <c r="I457" s="128"/>
      <c r="J457" s="128">
        <f>IF(A457="","",'CONSTRUCTION COST ESTIMATE'!BA457)</f>
        <v>0</v>
      </c>
      <c r="K457" s="128" t="str">
        <f t="shared" si="53"/>
        <v>Default</v>
      </c>
      <c r="L457" s="128" t="str">
        <f>IF(A457="","",'CONSTRUCTION COST ESTIMATE'!BB457)</f>
        <v>LF</v>
      </c>
      <c r="M457" s="128" t="str">
        <f t="shared" si="51"/>
        <v>Base Bid</v>
      </c>
      <c r="N457" s="124">
        <f>IF(A457="","",'CONSTRUCTION COST ESTIMATE'!BC457)</f>
        <v>0</v>
      </c>
      <c r="O457" s="124" t="str">
        <f t="shared" si="54"/>
        <v>N</v>
      </c>
      <c r="S457" s="124"/>
    </row>
    <row r="458" spans="1:19" ht="30" hidden="1">
      <c r="A458" s="379">
        <f>IF('CONSTRUCTION COST ESTIMATE'!B458="","",'CONSTRUCTION COST ESTIMATE'!B458)</f>
        <v>603.03099999999995</v>
      </c>
      <c r="B458" s="128"/>
      <c r="C458" s="128" t="str">
        <f t="shared" si="49"/>
        <v>Item</v>
      </c>
      <c r="D458" s="128">
        <f t="shared" si="52"/>
        <v>1</v>
      </c>
      <c r="E458" s="128" t="str">
        <f>IF(A458="",'CONSTRUCTION COST ESTIMATE'!A458,"")</f>
        <v/>
      </c>
      <c r="F458" s="234" t="str">
        <f>IF(A458="","",'CONSTRUCTION COST ESTIMATE'!C458)</f>
        <v>34 INCH X 53 INCH HORIZONTAL ELLIPTICAL REINFORCED CONCRETE PIPE (RCP) (CLASS III)</v>
      </c>
      <c r="G458" s="234"/>
      <c r="H458" s="78" t="str">
        <f t="shared" si="50"/>
        <v>603.0310</v>
      </c>
      <c r="I458" s="128"/>
      <c r="J458" s="128">
        <f>IF(A458="","",'CONSTRUCTION COST ESTIMATE'!BA458)</f>
        <v>0</v>
      </c>
      <c r="K458" s="128" t="str">
        <f t="shared" si="53"/>
        <v>Default</v>
      </c>
      <c r="L458" s="128" t="str">
        <f>IF(A458="","",'CONSTRUCTION COST ESTIMATE'!BB458)</f>
        <v>LF</v>
      </c>
      <c r="M458" s="128" t="str">
        <f t="shared" si="51"/>
        <v>Base Bid</v>
      </c>
      <c r="N458" s="124">
        <f>IF(A458="","",'CONSTRUCTION COST ESTIMATE'!BC458)</f>
        <v>0</v>
      </c>
      <c r="O458" s="124" t="str">
        <f t="shared" si="54"/>
        <v>N</v>
      </c>
      <c r="S458" s="124"/>
    </row>
    <row r="459" spans="1:19" ht="30" hidden="1">
      <c r="A459" s="379">
        <f>IF('CONSTRUCTION COST ESTIMATE'!B459="","",'CONSTRUCTION COST ESTIMATE'!B459)</f>
        <v>603.03200000000004</v>
      </c>
      <c r="B459" s="128"/>
      <c r="C459" s="128" t="str">
        <f t="shared" si="49"/>
        <v>Item</v>
      </c>
      <c r="D459" s="128">
        <f t="shared" si="52"/>
        <v>1</v>
      </c>
      <c r="E459" s="128" t="str">
        <f>IF(A459="",'CONSTRUCTION COST ESTIMATE'!A459,"")</f>
        <v/>
      </c>
      <c r="F459" s="234" t="str">
        <f>IF(A459="","",'CONSTRUCTION COST ESTIMATE'!C459)</f>
        <v>34 INCH X 53 INCH HORIZONTAL ELLIPTICAL REINFORCED CONCRETE PIPE (RCP) (CLASS IV)</v>
      </c>
      <c r="G459" s="234"/>
      <c r="H459" s="78" t="str">
        <f t="shared" si="50"/>
        <v>603.0320</v>
      </c>
      <c r="I459" s="128"/>
      <c r="J459" s="128">
        <f>IF(A459="","",'CONSTRUCTION COST ESTIMATE'!BA459)</f>
        <v>0</v>
      </c>
      <c r="K459" s="128" t="str">
        <f t="shared" si="53"/>
        <v>Default</v>
      </c>
      <c r="L459" s="128" t="str">
        <f>IF(A459="","",'CONSTRUCTION COST ESTIMATE'!BB459)</f>
        <v>LF</v>
      </c>
      <c r="M459" s="128" t="str">
        <f t="shared" si="51"/>
        <v>Base Bid</v>
      </c>
      <c r="N459" s="124">
        <f>IF(A459="","",'CONSTRUCTION COST ESTIMATE'!BC459)</f>
        <v>0</v>
      </c>
      <c r="O459" s="124" t="str">
        <f t="shared" si="54"/>
        <v>N</v>
      </c>
      <c r="S459" s="124"/>
    </row>
    <row r="460" spans="1:19" ht="30" hidden="1">
      <c r="A460" s="379">
        <f>IF('CONSTRUCTION COST ESTIMATE'!B460="","",'CONSTRUCTION COST ESTIMATE'!B460)</f>
        <v>603.03300000000002</v>
      </c>
      <c r="B460" s="128"/>
      <c r="C460" s="128" t="str">
        <f t="shared" si="49"/>
        <v>Item</v>
      </c>
      <c r="D460" s="128">
        <f t="shared" si="52"/>
        <v>1</v>
      </c>
      <c r="E460" s="128" t="str">
        <f>IF(A460="",'CONSTRUCTION COST ESTIMATE'!A460,"")</f>
        <v/>
      </c>
      <c r="F460" s="234" t="str">
        <f>IF(A460="","",'CONSTRUCTION COST ESTIMATE'!C460)</f>
        <v>34 INCH X 53 INCH HORIZONTAL ELLIPTICAL REINFORCED CONCRETE PIPE (RCP) (CLASS V)</v>
      </c>
      <c r="G460" s="234"/>
      <c r="H460" s="78" t="str">
        <f t="shared" si="50"/>
        <v>603.0330</v>
      </c>
      <c r="I460" s="128"/>
      <c r="J460" s="128">
        <f>IF(A460="","",'CONSTRUCTION COST ESTIMATE'!BA460)</f>
        <v>0</v>
      </c>
      <c r="K460" s="128" t="str">
        <f t="shared" si="53"/>
        <v>Default</v>
      </c>
      <c r="L460" s="128" t="str">
        <f>IF(A460="","",'CONSTRUCTION COST ESTIMATE'!BB460)</f>
        <v>LF</v>
      </c>
      <c r="M460" s="128" t="str">
        <f t="shared" si="51"/>
        <v>Base Bid</v>
      </c>
      <c r="N460" s="124">
        <f>IF(A460="","",'CONSTRUCTION COST ESTIMATE'!BC460)</f>
        <v>0</v>
      </c>
      <c r="O460" s="124" t="str">
        <f t="shared" si="54"/>
        <v>N</v>
      </c>
      <c r="S460" s="124"/>
    </row>
    <row r="461" spans="1:19" ht="30" hidden="1">
      <c r="A461" s="379">
        <f>IF('CONSTRUCTION COST ESTIMATE'!B461="","",'CONSTRUCTION COST ESTIMATE'!B461)</f>
        <v>603.03399999999999</v>
      </c>
      <c r="B461" s="128"/>
      <c r="C461" s="128" t="str">
        <f t="shared" si="49"/>
        <v>Item</v>
      </c>
      <c r="D461" s="128">
        <f t="shared" si="52"/>
        <v>1</v>
      </c>
      <c r="E461" s="128" t="str">
        <f>IF(A461="",'CONSTRUCTION COST ESTIMATE'!A461,"")</f>
        <v/>
      </c>
      <c r="F461" s="234" t="str">
        <f>IF(A461="","",'CONSTRUCTION COST ESTIMATE'!C461)</f>
        <v>38 INCH X 60 INCH HORIZONTAL ELLIPTICAL REINFORCED CONCRETE PIPE (RCP) (CLASS III)</v>
      </c>
      <c r="G461" s="234"/>
      <c r="H461" s="78" t="str">
        <f t="shared" si="50"/>
        <v>603.0340</v>
      </c>
      <c r="I461" s="128"/>
      <c r="J461" s="128">
        <f>IF(A461="","",'CONSTRUCTION COST ESTIMATE'!BA461)</f>
        <v>0</v>
      </c>
      <c r="K461" s="128" t="str">
        <f t="shared" si="53"/>
        <v>Default</v>
      </c>
      <c r="L461" s="128" t="str">
        <f>IF(A461="","",'CONSTRUCTION COST ESTIMATE'!BB461)</f>
        <v>LF</v>
      </c>
      <c r="M461" s="128" t="str">
        <f t="shared" si="51"/>
        <v>Base Bid</v>
      </c>
      <c r="N461" s="124">
        <f>IF(A461="","",'CONSTRUCTION COST ESTIMATE'!BC461)</f>
        <v>0</v>
      </c>
      <c r="O461" s="124" t="str">
        <f t="shared" si="54"/>
        <v>N</v>
      </c>
      <c r="S461" s="124"/>
    </row>
    <row r="462" spans="1:19" ht="30" hidden="1">
      <c r="A462" s="379">
        <f>IF('CONSTRUCTION COST ESTIMATE'!B462="","",'CONSTRUCTION COST ESTIMATE'!B462)</f>
        <v>603.03499999999997</v>
      </c>
      <c r="B462" s="128"/>
      <c r="C462" s="128" t="str">
        <f t="shared" si="49"/>
        <v>Item</v>
      </c>
      <c r="D462" s="128">
        <f t="shared" si="52"/>
        <v>1</v>
      </c>
      <c r="E462" s="128" t="str">
        <f>IF(A462="",'CONSTRUCTION COST ESTIMATE'!A462,"")</f>
        <v/>
      </c>
      <c r="F462" s="234" t="str">
        <f>IF(A462="","",'CONSTRUCTION COST ESTIMATE'!C462)</f>
        <v>38 INCH X 60 INCH HORIZONTAL ELLIPTICAL REINFORCED CONCRETE PIPE (RCP) (CLASS IV)</v>
      </c>
      <c r="G462" s="234"/>
      <c r="H462" s="78" t="str">
        <f t="shared" si="50"/>
        <v>603.0350</v>
      </c>
      <c r="I462" s="128"/>
      <c r="J462" s="128">
        <f>IF(A462="","",'CONSTRUCTION COST ESTIMATE'!BA462)</f>
        <v>0</v>
      </c>
      <c r="K462" s="128" t="str">
        <f t="shared" si="53"/>
        <v>Default</v>
      </c>
      <c r="L462" s="128" t="str">
        <f>IF(A462="","",'CONSTRUCTION COST ESTIMATE'!BB462)</f>
        <v>LF</v>
      </c>
      <c r="M462" s="128" t="str">
        <f t="shared" si="51"/>
        <v>Base Bid</v>
      </c>
      <c r="N462" s="124">
        <f>IF(A462="","",'CONSTRUCTION COST ESTIMATE'!BC462)</f>
        <v>0</v>
      </c>
      <c r="O462" s="124" t="str">
        <f t="shared" si="54"/>
        <v>N</v>
      </c>
      <c r="S462" s="124"/>
    </row>
    <row r="463" spans="1:19" ht="30" hidden="1">
      <c r="A463" s="379">
        <f>IF('CONSTRUCTION COST ESTIMATE'!B463="","",'CONSTRUCTION COST ESTIMATE'!B463)</f>
        <v>603.03599999999994</v>
      </c>
      <c r="B463" s="128"/>
      <c r="C463" s="128" t="str">
        <f t="shared" si="49"/>
        <v>Item</v>
      </c>
      <c r="D463" s="128">
        <f t="shared" si="52"/>
        <v>1</v>
      </c>
      <c r="E463" s="128" t="str">
        <f>IF(A463="",'CONSTRUCTION COST ESTIMATE'!A463,"")</f>
        <v/>
      </c>
      <c r="F463" s="234" t="str">
        <f>IF(A463="","",'CONSTRUCTION COST ESTIMATE'!C463)</f>
        <v>38 INCH X 60 INCH HORIZONTAL ELLIPTICAL REINFORCED CONCRETE PIPE (RCP) (CLASS V)</v>
      </c>
      <c r="G463" s="234"/>
      <c r="H463" s="78" t="str">
        <f t="shared" si="50"/>
        <v>603.0360</v>
      </c>
      <c r="I463" s="128"/>
      <c r="J463" s="128">
        <f>IF(A463="","",'CONSTRUCTION COST ESTIMATE'!BA463)</f>
        <v>0</v>
      </c>
      <c r="K463" s="128" t="str">
        <f t="shared" si="53"/>
        <v>Default</v>
      </c>
      <c r="L463" s="128" t="str">
        <f>IF(A463="","",'CONSTRUCTION COST ESTIMATE'!BB463)</f>
        <v>LF</v>
      </c>
      <c r="M463" s="128" t="str">
        <f t="shared" si="51"/>
        <v>Base Bid</v>
      </c>
      <c r="N463" s="124">
        <f>IF(A463="","",'CONSTRUCTION COST ESTIMATE'!BC463)</f>
        <v>0</v>
      </c>
      <c r="O463" s="124" t="str">
        <f t="shared" si="54"/>
        <v>N</v>
      </c>
      <c r="S463" s="124"/>
    </row>
    <row r="464" spans="1:19" ht="30" hidden="1">
      <c r="A464" s="379">
        <f>IF('CONSTRUCTION COST ESTIMATE'!B464="","",'CONSTRUCTION COST ESTIMATE'!B464)</f>
        <v>603.03700000000003</v>
      </c>
      <c r="B464" s="128"/>
      <c r="C464" s="128" t="str">
        <f t="shared" si="49"/>
        <v>Item</v>
      </c>
      <c r="D464" s="128">
        <f t="shared" si="52"/>
        <v>1</v>
      </c>
      <c r="E464" s="128" t="str">
        <f>IF(A464="",'CONSTRUCTION COST ESTIMATE'!A464,"")</f>
        <v/>
      </c>
      <c r="F464" s="234" t="str">
        <f>IF(A464="","",'CONSTRUCTION COST ESTIMATE'!C464)</f>
        <v>43 INCH X 68 INCH HORIZONTAL ELLIPTICAL REINFORCED CONCRETE PIPE (RCP) (CLASS III)</v>
      </c>
      <c r="G464" s="234"/>
      <c r="H464" s="78" t="str">
        <f t="shared" si="50"/>
        <v>603.0370</v>
      </c>
      <c r="I464" s="128"/>
      <c r="J464" s="128">
        <f>IF(A464="","",'CONSTRUCTION COST ESTIMATE'!BA464)</f>
        <v>0</v>
      </c>
      <c r="K464" s="128" t="str">
        <f t="shared" si="53"/>
        <v>Default</v>
      </c>
      <c r="L464" s="128" t="str">
        <f>IF(A464="","",'CONSTRUCTION COST ESTIMATE'!BB464)</f>
        <v>LF</v>
      </c>
      <c r="M464" s="128" t="str">
        <f t="shared" si="51"/>
        <v>Base Bid</v>
      </c>
      <c r="N464" s="124">
        <f>IF(A464="","",'CONSTRUCTION COST ESTIMATE'!BC464)</f>
        <v>0</v>
      </c>
      <c r="O464" s="124" t="str">
        <f t="shared" si="54"/>
        <v>N</v>
      </c>
      <c r="S464" s="124"/>
    </row>
    <row r="465" spans="1:19" ht="30" hidden="1">
      <c r="A465" s="379">
        <f>IF('CONSTRUCTION COST ESTIMATE'!B465="","",'CONSTRUCTION COST ESTIMATE'!B465)</f>
        <v>603.03800000000001</v>
      </c>
      <c r="B465" s="128"/>
      <c r="C465" s="128" t="str">
        <f t="shared" si="49"/>
        <v>Item</v>
      </c>
      <c r="D465" s="128">
        <f t="shared" si="52"/>
        <v>1</v>
      </c>
      <c r="E465" s="128" t="str">
        <f>IF(A465="",'CONSTRUCTION COST ESTIMATE'!A465,"")</f>
        <v/>
      </c>
      <c r="F465" s="234" t="str">
        <f>IF(A465="","",'CONSTRUCTION COST ESTIMATE'!C465)</f>
        <v>43 INCH X 68 INCH HORIZONTAL ELLIPTICAL REINFORCED CONCRETE PIPE (RCP) (CLASS IV)</v>
      </c>
      <c r="G465" s="234"/>
      <c r="H465" s="78" t="str">
        <f t="shared" si="50"/>
        <v>603.0380</v>
      </c>
      <c r="I465" s="128"/>
      <c r="J465" s="128">
        <f>IF(A465="","",'CONSTRUCTION COST ESTIMATE'!BA465)</f>
        <v>0</v>
      </c>
      <c r="K465" s="128" t="str">
        <f t="shared" si="53"/>
        <v>Default</v>
      </c>
      <c r="L465" s="128" t="str">
        <f>IF(A465="","",'CONSTRUCTION COST ESTIMATE'!BB465)</f>
        <v>LF</v>
      </c>
      <c r="M465" s="128" t="str">
        <f t="shared" si="51"/>
        <v>Base Bid</v>
      </c>
      <c r="N465" s="124">
        <f>IF(A465="","",'CONSTRUCTION COST ESTIMATE'!BC465)</f>
        <v>0</v>
      </c>
      <c r="O465" s="124" t="str">
        <f t="shared" si="54"/>
        <v>N</v>
      </c>
      <c r="S465" s="124"/>
    </row>
    <row r="466" spans="1:19" ht="30" hidden="1">
      <c r="A466" s="379">
        <f>IF('CONSTRUCTION COST ESTIMATE'!B466="","",'CONSTRUCTION COST ESTIMATE'!B466)</f>
        <v>603.03899999999999</v>
      </c>
      <c r="B466" s="128"/>
      <c r="C466" s="128" t="str">
        <f t="shared" si="49"/>
        <v>Item</v>
      </c>
      <c r="D466" s="128">
        <f t="shared" si="52"/>
        <v>1</v>
      </c>
      <c r="E466" s="128" t="str">
        <f>IF(A466="",'CONSTRUCTION COST ESTIMATE'!A466,"")</f>
        <v/>
      </c>
      <c r="F466" s="234" t="str">
        <f>IF(A466="","",'CONSTRUCTION COST ESTIMATE'!C466)</f>
        <v>43 INCH X 68 INCH HORIZONTAL ELLIPTICAL REINFORCED CONCRETE PIPE (RCP) (CLASS V)</v>
      </c>
      <c r="G466" s="234"/>
      <c r="H466" s="78" t="str">
        <f t="shared" si="50"/>
        <v>603.0390</v>
      </c>
      <c r="I466" s="128"/>
      <c r="J466" s="128">
        <f>IF(A466="","",'CONSTRUCTION COST ESTIMATE'!BA466)</f>
        <v>0</v>
      </c>
      <c r="K466" s="128" t="str">
        <f t="shared" si="53"/>
        <v>Default</v>
      </c>
      <c r="L466" s="128" t="str">
        <f>IF(A466="","",'CONSTRUCTION COST ESTIMATE'!BB466)</f>
        <v>LF</v>
      </c>
      <c r="M466" s="128" t="str">
        <f t="shared" si="51"/>
        <v>Base Bid</v>
      </c>
      <c r="N466" s="124">
        <f>IF(A466="","",'CONSTRUCTION COST ESTIMATE'!BC466)</f>
        <v>0</v>
      </c>
      <c r="O466" s="124" t="str">
        <f t="shared" si="54"/>
        <v>N</v>
      </c>
      <c r="S466" s="124"/>
    </row>
    <row r="467" spans="1:19" ht="30" hidden="1">
      <c r="A467" s="379">
        <f>IF('CONSTRUCTION COST ESTIMATE'!B467="","",'CONSTRUCTION COST ESTIMATE'!B467)</f>
        <v>603.04</v>
      </c>
      <c r="B467" s="128"/>
      <c r="C467" s="128" t="str">
        <f t="shared" si="49"/>
        <v>Item</v>
      </c>
      <c r="D467" s="128">
        <f t="shared" si="52"/>
        <v>1</v>
      </c>
      <c r="E467" s="128" t="str">
        <f>IF(A467="",'CONSTRUCTION COST ESTIMATE'!A467,"")</f>
        <v/>
      </c>
      <c r="F467" s="234" t="str">
        <f>IF(A467="","",'CONSTRUCTION COST ESTIMATE'!C467)</f>
        <v>48 INCH X 76 INCH HORIZONTAL ELLIPTICAL REINFORCED CONCRETE PIPE (RCP) (CLASS III)</v>
      </c>
      <c r="G467" s="234"/>
      <c r="H467" s="78" t="str">
        <f t="shared" si="50"/>
        <v>603.0400</v>
      </c>
      <c r="I467" s="128"/>
      <c r="J467" s="128">
        <f>IF(A467="","",'CONSTRUCTION COST ESTIMATE'!BA467)</f>
        <v>0</v>
      </c>
      <c r="K467" s="128" t="str">
        <f t="shared" si="53"/>
        <v>Default</v>
      </c>
      <c r="L467" s="128" t="str">
        <f>IF(A467="","",'CONSTRUCTION COST ESTIMATE'!BB467)</f>
        <v>LF</v>
      </c>
      <c r="M467" s="128" t="str">
        <f t="shared" si="51"/>
        <v>Base Bid</v>
      </c>
      <c r="N467" s="124">
        <f>IF(A467="","",'CONSTRUCTION COST ESTIMATE'!BC467)</f>
        <v>0</v>
      </c>
      <c r="O467" s="124" t="str">
        <f t="shared" si="54"/>
        <v>N</v>
      </c>
      <c r="S467" s="124"/>
    </row>
    <row r="468" spans="1:19" ht="30" hidden="1">
      <c r="A468" s="379">
        <f>IF('CONSTRUCTION COST ESTIMATE'!B468="","",'CONSTRUCTION COST ESTIMATE'!B468)</f>
        <v>603.04100000000005</v>
      </c>
      <c r="B468" s="128"/>
      <c r="C468" s="128" t="str">
        <f t="shared" si="49"/>
        <v>Item</v>
      </c>
      <c r="D468" s="128">
        <f t="shared" si="52"/>
        <v>1</v>
      </c>
      <c r="E468" s="128" t="str">
        <f>IF(A468="",'CONSTRUCTION COST ESTIMATE'!A468,"")</f>
        <v/>
      </c>
      <c r="F468" s="234" t="str">
        <f>IF(A468="","",'CONSTRUCTION COST ESTIMATE'!C468)</f>
        <v>48 INCH X 76 INCH HORIZONTAL ELLIPTICAL REINFORCED CONCRETE PIPE (RCP) (CLASS IV)</v>
      </c>
      <c r="G468" s="234"/>
      <c r="H468" s="78" t="str">
        <f t="shared" si="50"/>
        <v>603.0410</v>
      </c>
      <c r="I468" s="128"/>
      <c r="J468" s="128">
        <f>IF(A468="","",'CONSTRUCTION COST ESTIMATE'!BA468)</f>
        <v>0</v>
      </c>
      <c r="K468" s="128" t="str">
        <f t="shared" si="53"/>
        <v>Default</v>
      </c>
      <c r="L468" s="128" t="str">
        <f>IF(A468="","",'CONSTRUCTION COST ESTIMATE'!BB468)</f>
        <v>LF</v>
      </c>
      <c r="M468" s="128" t="str">
        <f t="shared" si="51"/>
        <v>Base Bid</v>
      </c>
      <c r="N468" s="124">
        <f>IF(A468="","",'CONSTRUCTION COST ESTIMATE'!BC468)</f>
        <v>0</v>
      </c>
      <c r="O468" s="124" t="str">
        <f t="shared" si="54"/>
        <v>N</v>
      </c>
      <c r="S468" s="124"/>
    </row>
    <row r="469" spans="1:19" ht="30" hidden="1">
      <c r="A469" s="379">
        <f>IF('CONSTRUCTION COST ESTIMATE'!B469="","",'CONSTRUCTION COST ESTIMATE'!B469)</f>
        <v>603.04200000000003</v>
      </c>
      <c r="B469" s="128"/>
      <c r="C469" s="128" t="str">
        <f t="shared" si="49"/>
        <v>Item</v>
      </c>
      <c r="D469" s="128">
        <f t="shared" si="52"/>
        <v>1</v>
      </c>
      <c r="E469" s="128" t="str">
        <f>IF(A469="",'CONSTRUCTION COST ESTIMATE'!A469,"")</f>
        <v/>
      </c>
      <c r="F469" s="234" t="str">
        <f>IF(A469="","",'CONSTRUCTION COST ESTIMATE'!C469)</f>
        <v>48 INCH X 76 INCH HORIZONTAL ELLIPTICAL REINFORCED CONCRETE PIPE (RCP) (CLASS V)</v>
      </c>
      <c r="G469" s="234"/>
      <c r="H469" s="78" t="str">
        <f t="shared" si="50"/>
        <v>603.0420</v>
      </c>
      <c r="I469" s="128"/>
      <c r="J469" s="128">
        <f>IF(A469="","",'CONSTRUCTION COST ESTIMATE'!BA469)</f>
        <v>0</v>
      </c>
      <c r="K469" s="128" t="str">
        <f t="shared" si="53"/>
        <v>Default</v>
      </c>
      <c r="L469" s="128" t="str">
        <f>IF(A469="","",'CONSTRUCTION COST ESTIMATE'!BB469)</f>
        <v>LF</v>
      </c>
      <c r="M469" s="128" t="str">
        <f t="shared" si="51"/>
        <v>Base Bid</v>
      </c>
      <c r="N469" s="124">
        <f>IF(A469="","",'CONSTRUCTION COST ESTIMATE'!BC469)</f>
        <v>0</v>
      </c>
      <c r="O469" s="124" t="str">
        <f t="shared" si="54"/>
        <v>N</v>
      </c>
      <c r="S469" s="124"/>
    </row>
    <row r="470" spans="1:19" ht="30" hidden="1">
      <c r="A470" s="379">
        <f>IF('CONSTRUCTION COST ESTIMATE'!B470="","",'CONSTRUCTION COST ESTIMATE'!B470)</f>
        <v>603.04300000000001</v>
      </c>
      <c r="B470" s="128"/>
      <c r="C470" s="128" t="str">
        <f t="shared" ref="C470:C533" si="67">IF(A470="","Container","Item")</f>
        <v>Item</v>
      </c>
      <c r="D470" s="128">
        <f t="shared" si="52"/>
        <v>1</v>
      </c>
      <c r="E470" s="128" t="str">
        <f>IF(A470="",'CONSTRUCTION COST ESTIMATE'!A470,"")</f>
        <v/>
      </c>
      <c r="F470" s="234" t="str">
        <f>IF(A470="","",'CONSTRUCTION COST ESTIMATE'!C470)</f>
        <v>53 INCH X 83 INCH HORIZONTAL ELLIPTICAL REINFORCED CONCRETE PIPE (RCP) (CLASS III)</v>
      </c>
      <c r="G470" s="234"/>
      <c r="H470" s="78" t="str">
        <f t="shared" ref="H470:H533" si="68">TEXT(A470,"#.0000")</f>
        <v>603.0430</v>
      </c>
      <c r="I470" s="128"/>
      <c r="J470" s="128">
        <f>IF(A470="","",'CONSTRUCTION COST ESTIMATE'!BA470)</f>
        <v>0</v>
      </c>
      <c r="K470" s="128" t="str">
        <f t="shared" si="53"/>
        <v>Default</v>
      </c>
      <c r="L470" s="128" t="str">
        <f>IF(A470="","",'CONSTRUCTION COST ESTIMATE'!BB470)</f>
        <v>LF</v>
      </c>
      <c r="M470" s="128" t="str">
        <f t="shared" ref="M470:M533" si="69">IF(A470="","","Base Bid")</f>
        <v>Base Bid</v>
      </c>
      <c r="N470" s="124">
        <f>IF(A470="","",'CONSTRUCTION COST ESTIMATE'!BC470)</f>
        <v>0</v>
      </c>
      <c r="O470" s="124" t="str">
        <f t="shared" si="54"/>
        <v>N</v>
      </c>
      <c r="S470" s="124"/>
    </row>
    <row r="471" spans="1:19" ht="30" hidden="1">
      <c r="A471" s="379">
        <f>IF('CONSTRUCTION COST ESTIMATE'!B471="","",'CONSTRUCTION COST ESTIMATE'!B471)</f>
        <v>603.04399999999998</v>
      </c>
      <c r="B471" s="128"/>
      <c r="C471" s="128" t="str">
        <f t="shared" si="67"/>
        <v>Item</v>
      </c>
      <c r="D471" s="128">
        <f t="shared" ref="D471:D534" si="70">IF(C471="Container",0,1)</f>
        <v>1</v>
      </c>
      <c r="E471" s="128" t="str">
        <f>IF(A471="",'CONSTRUCTION COST ESTIMATE'!A471,"")</f>
        <v/>
      </c>
      <c r="F471" s="234" t="str">
        <f>IF(A471="","",'CONSTRUCTION COST ESTIMATE'!C471)</f>
        <v>53 INCH X 83 INCH HORIZONTAL ELLIPTICAL REINFORCED CONCRETE PIPE (RCP) (CLASS IV)</v>
      </c>
      <c r="G471" s="234"/>
      <c r="H471" s="78" t="str">
        <f t="shared" si="68"/>
        <v>603.0440</v>
      </c>
      <c r="I471" s="128"/>
      <c r="J471" s="128">
        <f>IF(A471="","",'CONSTRUCTION COST ESTIMATE'!BA471)</f>
        <v>0</v>
      </c>
      <c r="K471" s="128" t="str">
        <f t="shared" ref="K471:K534" si="71">IF(J471="","","Default")</f>
        <v>Default</v>
      </c>
      <c r="L471" s="128" t="str">
        <f>IF(A471="","",'CONSTRUCTION COST ESTIMATE'!BB471)</f>
        <v>LF</v>
      </c>
      <c r="M471" s="128" t="str">
        <f t="shared" si="69"/>
        <v>Base Bid</v>
      </c>
      <c r="N471" s="124">
        <f>IF(A471="","",'CONSTRUCTION COST ESTIMATE'!BC471)</f>
        <v>0</v>
      </c>
      <c r="O471" s="124" t="str">
        <f t="shared" si="54"/>
        <v>N</v>
      </c>
      <c r="S471" s="124"/>
    </row>
    <row r="472" spans="1:19" ht="30" hidden="1">
      <c r="A472" s="379">
        <f>IF('CONSTRUCTION COST ESTIMATE'!B472="","",'CONSTRUCTION COST ESTIMATE'!B472)</f>
        <v>603.04499999999996</v>
      </c>
      <c r="B472" s="128"/>
      <c r="C472" s="128" t="str">
        <f t="shared" si="67"/>
        <v>Item</v>
      </c>
      <c r="D472" s="128">
        <f t="shared" si="70"/>
        <v>1</v>
      </c>
      <c r="E472" s="128" t="str">
        <f>IF(A472="",'CONSTRUCTION COST ESTIMATE'!A472,"")</f>
        <v/>
      </c>
      <c r="F472" s="234" t="str">
        <f>IF(A472="","",'CONSTRUCTION COST ESTIMATE'!C472)</f>
        <v>53 INCH X 83 INCH HORIZONTAL ELLIPTICAL REINFORCED CONCRETE PIPE (RCP) (CLASS V)</v>
      </c>
      <c r="G472" s="234"/>
      <c r="H472" s="78" t="str">
        <f t="shared" si="68"/>
        <v>603.0450</v>
      </c>
      <c r="I472" s="128"/>
      <c r="J472" s="128">
        <f>IF(A472="","",'CONSTRUCTION COST ESTIMATE'!BA472)</f>
        <v>0</v>
      </c>
      <c r="K472" s="128" t="str">
        <f t="shared" si="71"/>
        <v>Default</v>
      </c>
      <c r="L472" s="128" t="str">
        <f>IF(A472="","",'CONSTRUCTION COST ESTIMATE'!BB472)</f>
        <v>LF</v>
      </c>
      <c r="M472" s="128" t="str">
        <f t="shared" si="69"/>
        <v>Base Bid</v>
      </c>
      <c r="N472" s="124">
        <f>IF(A472="","",'CONSTRUCTION COST ESTIMATE'!BC472)</f>
        <v>0</v>
      </c>
      <c r="O472" s="124" t="str">
        <f t="shared" ref="O472:O535" si="72">IF(N472=0,"N","Y")</f>
        <v>N</v>
      </c>
      <c r="S472" s="124"/>
    </row>
    <row r="473" spans="1:19" ht="30" hidden="1">
      <c r="A473" s="379">
        <f>IF('CONSTRUCTION COST ESTIMATE'!B473="","",'CONSTRUCTION COST ESTIMATE'!B473)</f>
        <v>603.04600000000005</v>
      </c>
      <c r="B473" s="128"/>
      <c r="C473" s="128" t="str">
        <f t="shared" si="67"/>
        <v>Item</v>
      </c>
      <c r="D473" s="128">
        <f t="shared" si="70"/>
        <v>1</v>
      </c>
      <c r="E473" s="128" t="str">
        <f>IF(A473="",'CONSTRUCTION COST ESTIMATE'!A473,"")</f>
        <v/>
      </c>
      <c r="F473" s="234" t="str">
        <f>IF(A473="","",'CONSTRUCTION COST ESTIMATE'!C473)</f>
        <v>58 INCH X 91 INCH HORIZONTAL ELLIPTICAL REINFORCED CONCRETE PIPE (RCP) (CLASS III)</v>
      </c>
      <c r="G473" s="234"/>
      <c r="H473" s="78" t="str">
        <f t="shared" si="68"/>
        <v>603.0460</v>
      </c>
      <c r="I473" s="128"/>
      <c r="J473" s="128">
        <f>IF(A473="","",'CONSTRUCTION COST ESTIMATE'!BA473)</f>
        <v>0</v>
      </c>
      <c r="K473" s="128" t="str">
        <f t="shared" si="71"/>
        <v>Default</v>
      </c>
      <c r="L473" s="128" t="str">
        <f>IF(A473="","",'CONSTRUCTION COST ESTIMATE'!BB473)</f>
        <v>LF</v>
      </c>
      <c r="M473" s="128" t="str">
        <f t="shared" si="69"/>
        <v>Base Bid</v>
      </c>
      <c r="N473" s="124">
        <f>IF(A473="","",'CONSTRUCTION COST ESTIMATE'!BC473)</f>
        <v>0</v>
      </c>
      <c r="O473" s="124" t="str">
        <f t="shared" si="72"/>
        <v>N</v>
      </c>
      <c r="S473" s="124"/>
    </row>
    <row r="474" spans="1:19" ht="30" hidden="1">
      <c r="A474" s="379">
        <f>IF('CONSTRUCTION COST ESTIMATE'!B474="","",'CONSTRUCTION COST ESTIMATE'!B474)</f>
        <v>603.04700000000003</v>
      </c>
      <c r="B474" s="128"/>
      <c r="C474" s="128" t="str">
        <f t="shared" si="67"/>
        <v>Item</v>
      </c>
      <c r="D474" s="128">
        <f t="shared" si="70"/>
        <v>1</v>
      </c>
      <c r="E474" s="128" t="str">
        <f>IF(A474="",'CONSTRUCTION COST ESTIMATE'!A474,"")</f>
        <v/>
      </c>
      <c r="F474" s="234" t="str">
        <f>IF(A474="","",'CONSTRUCTION COST ESTIMATE'!C474)</f>
        <v>58 INCH X 91 INCH HORIZONTAL ELLIPTICAL REINFORCED CONCRETE PIPE (RCP) (CLASS IV)</v>
      </c>
      <c r="G474" s="234"/>
      <c r="H474" s="78" t="str">
        <f t="shared" si="68"/>
        <v>603.0470</v>
      </c>
      <c r="I474" s="128"/>
      <c r="J474" s="128">
        <f>IF(A474="","",'CONSTRUCTION COST ESTIMATE'!BA474)</f>
        <v>0</v>
      </c>
      <c r="K474" s="128" t="str">
        <f t="shared" si="71"/>
        <v>Default</v>
      </c>
      <c r="L474" s="128" t="str">
        <f>IF(A474="","",'CONSTRUCTION COST ESTIMATE'!BB474)</f>
        <v>LF</v>
      </c>
      <c r="M474" s="128" t="str">
        <f t="shared" si="69"/>
        <v>Base Bid</v>
      </c>
      <c r="N474" s="124">
        <f>IF(A474="","",'CONSTRUCTION COST ESTIMATE'!BC474)</f>
        <v>0</v>
      </c>
      <c r="O474" s="124" t="str">
        <f t="shared" si="72"/>
        <v>N</v>
      </c>
      <c r="S474" s="124"/>
    </row>
    <row r="475" spans="1:19" ht="30" hidden="1">
      <c r="A475" s="379">
        <f>IF('CONSTRUCTION COST ESTIMATE'!B475="","",'CONSTRUCTION COST ESTIMATE'!B475)</f>
        <v>603.048</v>
      </c>
      <c r="B475" s="128"/>
      <c r="C475" s="128" t="str">
        <f t="shared" si="67"/>
        <v>Item</v>
      </c>
      <c r="D475" s="128">
        <f t="shared" si="70"/>
        <v>1</v>
      </c>
      <c r="E475" s="128" t="str">
        <f>IF(A475="",'CONSTRUCTION COST ESTIMATE'!A475,"")</f>
        <v/>
      </c>
      <c r="F475" s="234" t="str">
        <f>IF(A475="","",'CONSTRUCTION COST ESTIMATE'!C475)</f>
        <v>58 INCH X 91 INCH HORIZONTAL ELLIPTICAL REINFORCED CONCRETE PIPE (RCP) (CLASS V)</v>
      </c>
      <c r="G475" s="234"/>
      <c r="H475" s="78" t="str">
        <f t="shared" si="68"/>
        <v>603.0480</v>
      </c>
      <c r="I475" s="128"/>
      <c r="J475" s="128">
        <f>IF(A475="","",'CONSTRUCTION COST ESTIMATE'!BA475)</f>
        <v>0</v>
      </c>
      <c r="K475" s="128" t="str">
        <f t="shared" si="71"/>
        <v>Default</v>
      </c>
      <c r="L475" s="128" t="str">
        <f>IF(A475="","",'CONSTRUCTION COST ESTIMATE'!BB475)</f>
        <v>LF</v>
      </c>
      <c r="M475" s="128" t="str">
        <f t="shared" si="69"/>
        <v>Base Bid</v>
      </c>
      <c r="N475" s="124">
        <f>IF(A475="","",'CONSTRUCTION COST ESTIMATE'!BC475)</f>
        <v>0</v>
      </c>
      <c r="O475" s="124" t="str">
        <f t="shared" si="72"/>
        <v>N</v>
      </c>
      <c r="S475" s="124"/>
    </row>
    <row r="476" spans="1:19" ht="30" hidden="1">
      <c r="A476" s="379">
        <f>IF('CONSTRUCTION COST ESTIMATE'!B476="","",'CONSTRUCTION COST ESTIMATE'!B476)</f>
        <v>603.04899999999998</v>
      </c>
      <c r="B476" s="128"/>
      <c r="C476" s="128" t="str">
        <f t="shared" si="67"/>
        <v>Item</v>
      </c>
      <c r="D476" s="128">
        <f t="shared" si="70"/>
        <v>1</v>
      </c>
      <c r="E476" s="128" t="str">
        <f>IF(A476="",'CONSTRUCTION COST ESTIMATE'!A476,"")</f>
        <v/>
      </c>
      <c r="F476" s="234" t="str">
        <f>IF(A476="","",'CONSTRUCTION COST ESTIMATE'!C476)</f>
        <v>63 INCH X 98 INCH HORIZONTAL ELLIPTICAL REINFORCED CONCRETE PIPE (RCP) (CLASS III)</v>
      </c>
      <c r="G476" s="234"/>
      <c r="H476" s="78" t="str">
        <f t="shared" si="68"/>
        <v>603.0490</v>
      </c>
      <c r="I476" s="128"/>
      <c r="J476" s="128">
        <f>IF(A476="","",'CONSTRUCTION COST ESTIMATE'!BA476)</f>
        <v>0</v>
      </c>
      <c r="K476" s="128" t="str">
        <f t="shared" si="71"/>
        <v>Default</v>
      </c>
      <c r="L476" s="128" t="str">
        <f>IF(A476="","",'CONSTRUCTION COST ESTIMATE'!BB476)</f>
        <v>LF</v>
      </c>
      <c r="M476" s="128" t="str">
        <f t="shared" si="69"/>
        <v>Base Bid</v>
      </c>
      <c r="N476" s="124">
        <f>IF(A476="","",'CONSTRUCTION COST ESTIMATE'!BC476)</f>
        <v>0</v>
      </c>
      <c r="O476" s="124" t="str">
        <f t="shared" si="72"/>
        <v>N</v>
      </c>
      <c r="S476" s="124"/>
    </row>
    <row r="477" spans="1:19" ht="30" hidden="1">
      <c r="A477" s="379">
        <f>IF('CONSTRUCTION COST ESTIMATE'!B477="","",'CONSTRUCTION COST ESTIMATE'!B477)</f>
        <v>603.04999999999995</v>
      </c>
      <c r="B477" s="128"/>
      <c r="C477" s="128" t="str">
        <f t="shared" si="67"/>
        <v>Item</v>
      </c>
      <c r="D477" s="128">
        <f t="shared" si="70"/>
        <v>1</v>
      </c>
      <c r="E477" s="128" t="str">
        <f>IF(A477="",'CONSTRUCTION COST ESTIMATE'!A477,"")</f>
        <v/>
      </c>
      <c r="F477" s="234" t="str">
        <f>IF(A477="","",'CONSTRUCTION COST ESTIMATE'!C477)</f>
        <v>63 INCH X 98 INCH HORIZONTAL ELLIPTICAL REINFORCED CONCRETE PIPE (RCP) (CLASS IV)</v>
      </c>
      <c r="G477" s="234"/>
      <c r="H477" s="78" t="str">
        <f t="shared" si="68"/>
        <v>603.0500</v>
      </c>
      <c r="I477" s="128"/>
      <c r="J477" s="128">
        <f>IF(A477="","",'CONSTRUCTION COST ESTIMATE'!BA477)</f>
        <v>0</v>
      </c>
      <c r="K477" s="128" t="str">
        <f t="shared" si="71"/>
        <v>Default</v>
      </c>
      <c r="L477" s="128" t="str">
        <f>IF(A477="","",'CONSTRUCTION COST ESTIMATE'!BB477)</f>
        <v>LF</v>
      </c>
      <c r="M477" s="128" t="str">
        <f t="shared" si="69"/>
        <v>Base Bid</v>
      </c>
      <c r="N477" s="124">
        <f>IF(A477="","",'CONSTRUCTION COST ESTIMATE'!BC477)</f>
        <v>0</v>
      </c>
      <c r="O477" s="124" t="str">
        <f t="shared" si="72"/>
        <v>N</v>
      </c>
      <c r="S477" s="124"/>
    </row>
    <row r="478" spans="1:19" ht="30" hidden="1">
      <c r="A478" s="379">
        <f>IF('CONSTRUCTION COST ESTIMATE'!B478="","",'CONSTRUCTION COST ESTIMATE'!B478)</f>
        <v>603.05100000000004</v>
      </c>
      <c r="B478" s="128"/>
      <c r="C478" s="128" t="str">
        <f t="shared" si="67"/>
        <v>Item</v>
      </c>
      <c r="D478" s="128">
        <f t="shared" si="70"/>
        <v>1</v>
      </c>
      <c r="E478" s="128" t="str">
        <f>IF(A478="",'CONSTRUCTION COST ESTIMATE'!A478,"")</f>
        <v/>
      </c>
      <c r="F478" s="234" t="str">
        <f>IF(A478="","",'CONSTRUCTION COST ESTIMATE'!C478)</f>
        <v>63 INCH X 98 INCH HORIZONTAL ELLIPTICAL REINFORCED CONCRETE PIPE (RCP) (CLASS V)</v>
      </c>
      <c r="G478" s="234"/>
      <c r="H478" s="78" t="str">
        <f t="shared" si="68"/>
        <v>603.0510</v>
      </c>
      <c r="I478" s="128"/>
      <c r="J478" s="128">
        <f>IF(A478="","",'CONSTRUCTION COST ESTIMATE'!BA478)</f>
        <v>0</v>
      </c>
      <c r="K478" s="128" t="str">
        <f t="shared" si="71"/>
        <v>Default</v>
      </c>
      <c r="L478" s="128" t="str">
        <f>IF(A478="","",'CONSTRUCTION COST ESTIMATE'!BB478)</f>
        <v>LF</v>
      </c>
      <c r="M478" s="128" t="str">
        <f t="shared" si="69"/>
        <v>Base Bid</v>
      </c>
      <c r="N478" s="124">
        <f>IF(A478="","",'CONSTRUCTION COST ESTIMATE'!BC478)</f>
        <v>0</v>
      </c>
      <c r="O478" s="124" t="str">
        <f t="shared" si="72"/>
        <v>N</v>
      </c>
      <c r="S478" s="124"/>
    </row>
    <row r="479" spans="1:19" ht="30" hidden="1">
      <c r="A479" s="379">
        <f>IF('CONSTRUCTION COST ESTIMATE'!B479="","",'CONSTRUCTION COST ESTIMATE'!B479)</f>
        <v>603.05200000000002</v>
      </c>
      <c r="B479" s="128"/>
      <c r="C479" s="128" t="str">
        <f t="shared" si="67"/>
        <v>Item</v>
      </c>
      <c r="D479" s="128">
        <f t="shared" si="70"/>
        <v>1</v>
      </c>
      <c r="E479" s="128" t="str">
        <f>IF(A479="",'CONSTRUCTION COST ESTIMATE'!A479,"")</f>
        <v/>
      </c>
      <c r="F479" s="234" t="str">
        <f>IF(A479="","",'CONSTRUCTION COST ESTIMATE'!C479)</f>
        <v>68 INCH X 106 INCH HORIZONTAL ELLIPTICAL REINFORCED CONCRETE PIPE (RCP) (CLASS III)</v>
      </c>
      <c r="G479" s="234"/>
      <c r="H479" s="78" t="str">
        <f t="shared" si="68"/>
        <v>603.0520</v>
      </c>
      <c r="I479" s="128"/>
      <c r="J479" s="128">
        <f>IF(A479="","",'CONSTRUCTION COST ESTIMATE'!BA479)</f>
        <v>0</v>
      </c>
      <c r="K479" s="128" t="str">
        <f t="shared" si="71"/>
        <v>Default</v>
      </c>
      <c r="L479" s="128" t="str">
        <f>IF(A479="","",'CONSTRUCTION COST ESTIMATE'!BB479)</f>
        <v>LF</v>
      </c>
      <c r="M479" s="128" t="str">
        <f t="shared" si="69"/>
        <v>Base Bid</v>
      </c>
      <c r="N479" s="124">
        <f>IF(A479="","",'CONSTRUCTION COST ESTIMATE'!BC479)</f>
        <v>0</v>
      </c>
      <c r="O479" s="124" t="str">
        <f t="shared" si="72"/>
        <v>N</v>
      </c>
      <c r="S479" s="124"/>
    </row>
    <row r="480" spans="1:19" ht="30" hidden="1">
      <c r="A480" s="379">
        <f>IF('CONSTRUCTION COST ESTIMATE'!B480="","",'CONSTRUCTION COST ESTIMATE'!B480)</f>
        <v>603.053</v>
      </c>
      <c r="B480" s="128"/>
      <c r="C480" s="128" t="str">
        <f t="shared" si="67"/>
        <v>Item</v>
      </c>
      <c r="D480" s="128">
        <f t="shared" si="70"/>
        <v>1</v>
      </c>
      <c r="E480" s="128" t="str">
        <f>IF(A480="",'CONSTRUCTION COST ESTIMATE'!A480,"")</f>
        <v/>
      </c>
      <c r="F480" s="234" t="str">
        <f>IF(A480="","",'CONSTRUCTION COST ESTIMATE'!C480)</f>
        <v>68 INCH X 106 INCH HORIZONTAL ELLIPTICAL REINFORCED CONCRETE PIPE (RCP) (CLASS IV)</v>
      </c>
      <c r="G480" s="234"/>
      <c r="H480" s="78" t="str">
        <f t="shared" si="68"/>
        <v>603.0530</v>
      </c>
      <c r="I480" s="128"/>
      <c r="J480" s="128">
        <f>IF(A480="","",'CONSTRUCTION COST ESTIMATE'!BA480)</f>
        <v>0</v>
      </c>
      <c r="K480" s="128" t="str">
        <f t="shared" si="71"/>
        <v>Default</v>
      </c>
      <c r="L480" s="128" t="str">
        <f>IF(A480="","",'CONSTRUCTION COST ESTIMATE'!BB480)</f>
        <v>LF</v>
      </c>
      <c r="M480" s="128" t="str">
        <f t="shared" si="69"/>
        <v>Base Bid</v>
      </c>
      <c r="N480" s="124">
        <f>IF(A480="","",'CONSTRUCTION COST ESTIMATE'!BC480)</f>
        <v>0</v>
      </c>
      <c r="O480" s="124" t="str">
        <f t="shared" si="72"/>
        <v>N</v>
      </c>
      <c r="S480" s="124"/>
    </row>
    <row r="481" spans="1:19" ht="30" hidden="1">
      <c r="A481" s="379">
        <f>IF('CONSTRUCTION COST ESTIMATE'!B481="","",'CONSTRUCTION COST ESTIMATE'!B481)</f>
        <v>603.05399999999997</v>
      </c>
      <c r="B481" s="128"/>
      <c r="C481" s="128" t="str">
        <f t="shared" si="67"/>
        <v>Item</v>
      </c>
      <c r="D481" s="128">
        <f t="shared" si="70"/>
        <v>1</v>
      </c>
      <c r="E481" s="128" t="str">
        <f>IF(A481="",'CONSTRUCTION COST ESTIMATE'!A481,"")</f>
        <v/>
      </c>
      <c r="F481" s="234" t="str">
        <f>IF(A481="","",'CONSTRUCTION COST ESTIMATE'!C481)</f>
        <v>68 INCH X 106 INCH HORIZONTAL ELLIPTICAL REINFORCED CONCRETE PIPE (RCP) (CLASS V)</v>
      </c>
      <c r="G481" s="234"/>
      <c r="H481" s="78" t="str">
        <f t="shared" si="68"/>
        <v>603.0540</v>
      </c>
      <c r="I481" s="128"/>
      <c r="J481" s="128">
        <f>IF(A481="","",'CONSTRUCTION COST ESTIMATE'!BA481)</f>
        <v>0</v>
      </c>
      <c r="K481" s="128" t="str">
        <f t="shared" si="71"/>
        <v>Default</v>
      </c>
      <c r="L481" s="128" t="str">
        <f>IF(A481="","",'CONSTRUCTION COST ESTIMATE'!BB481)</f>
        <v>LF</v>
      </c>
      <c r="M481" s="128" t="str">
        <f t="shared" si="69"/>
        <v>Base Bid</v>
      </c>
      <c r="N481" s="124">
        <f>IF(A481="","",'CONSTRUCTION COST ESTIMATE'!BC481)</f>
        <v>0</v>
      </c>
      <c r="O481" s="124" t="str">
        <f t="shared" si="72"/>
        <v>N</v>
      </c>
      <c r="S481" s="124"/>
    </row>
    <row r="482" spans="1:19" ht="30" hidden="1">
      <c r="A482" s="379">
        <f>IF('CONSTRUCTION COST ESTIMATE'!B482="","",'CONSTRUCTION COST ESTIMATE'!B482)</f>
        <v>603.05499999999995</v>
      </c>
      <c r="B482" s="128"/>
      <c r="C482" s="128" t="str">
        <f t="shared" si="67"/>
        <v>Item</v>
      </c>
      <c r="D482" s="128">
        <f t="shared" si="70"/>
        <v>1</v>
      </c>
      <c r="E482" s="128" t="str">
        <f>IF(A482="",'CONSTRUCTION COST ESTIMATE'!A482,"")</f>
        <v/>
      </c>
      <c r="F482" s="234" t="str">
        <f>IF(A482="","",'CONSTRUCTION COST ESTIMATE'!C482)</f>
        <v>72 INCH X 113 INCH HORIZONTAL ELLIPTICAL REINFORCED CONCRETE PIPE (RCP) (CLASS III)</v>
      </c>
      <c r="G482" s="234"/>
      <c r="H482" s="78" t="str">
        <f t="shared" si="68"/>
        <v>603.0550</v>
      </c>
      <c r="I482" s="128"/>
      <c r="J482" s="128">
        <f>IF(A482="","",'CONSTRUCTION COST ESTIMATE'!BA482)</f>
        <v>0</v>
      </c>
      <c r="K482" s="128" t="str">
        <f t="shared" si="71"/>
        <v>Default</v>
      </c>
      <c r="L482" s="128" t="str">
        <f>IF(A482="","",'CONSTRUCTION COST ESTIMATE'!BB482)</f>
        <v>LF</v>
      </c>
      <c r="M482" s="128" t="str">
        <f t="shared" si="69"/>
        <v>Base Bid</v>
      </c>
      <c r="N482" s="124">
        <f>IF(A482="","",'CONSTRUCTION COST ESTIMATE'!BC482)</f>
        <v>0</v>
      </c>
      <c r="O482" s="124" t="str">
        <f t="shared" si="72"/>
        <v>N</v>
      </c>
      <c r="S482" s="124"/>
    </row>
    <row r="483" spans="1:19" ht="30" hidden="1">
      <c r="A483" s="379">
        <f>IF('CONSTRUCTION COST ESTIMATE'!B483="","",'CONSTRUCTION COST ESTIMATE'!B483)</f>
        <v>603.05600000000004</v>
      </c>
      <c r="B483" s="128"/>
      <c r="C483" s="128" t="str">
        <f t="shared" si="67"/>
        <v>Item</v>
      </c>
      <c r="D483" s="128">
        <f t="shared" si="70"/>
        <v>1</v>
      </c>
      <c r="E483" s="128" t="str">
        <f>IF(A483="",'CONSTRUCTION COST ESTIMATE'!A483,"")</f>
        <v/>
      </c>
      <c r="F483" s="234" t="str">
        <f>IF(A483="","",'CONSTRUCTION COST ESTIMATE'!C483)</f>
        <v>72 INCH X 113 INCH HORIZONTAL ELLIPTICAL REINFORCED CONCRETE PIPE (RCP) (CLASS IV)</v>
      </c>
      <c r="G483" s="234"/>
      <c r="H483" s="78" t="str">
        <f t="shared" si="68"/>
        <v>603.0560</v>
      </c>
      <c r="I483" s="128"/>
      <c r="J483" s="128">
        <f>IF(A483="","",'CONSTRUCTION COST ESTIMATE'!BA483)</f>
        <v>0</v>
      </c>
      <c r="K483" s="128" t="str">
        <f t="shared" si="71"/>
        <v>Default</v>
      </c>
      <c r="L483" s="128" t="str">
        <f>IF(A483="","",'CONSTRUCTION COST ESTIMATE'!BB483)</f>
        <v>LF</v>
      </c>
      <c r="M483" s="128" t="str">
        <f t="shared" si="69"/>
        <v>Base Bid</v>
      </c>
      <c r="N483" s="124">
        <f>IF(A483="","",'CONSTRUCTION COST ESTIMATE'!BC483)</f>
        <v>0</v>
      </c>
      <c r="O483" s="124" t="str">
        <f t="shared" si="72"/>
        <v>N</v>
      </c>
      <c r="S483" s="124"/>
    </row>
    <row r="484" spans="1:19" ht="30" hidden="1">
      <c r="A484" s="379">
        <f>IF('CONSTRUCTION COST ESTIMATE'!B484="","",'CONSTRUCTION COST ESTIMATE'!B484)</f>
        <v>603.05700000000002</v>
      </c>
      <c r="B484" s="128"/>
      <c r="C484" s="128" t="str">
        <f t="shared" si="67"/>
        <v>Item</v>
      </c>
      <c r="D484" s="128">
        <f t="shared" si="70"/>
        <v>1</v>
      </c>
      <c r="E484" s="128" t="str">
        <f>IF(A484="",'CONSTRUCTION COST ESTIMATE'!A484,"")</f>
        <v/>
      </c>
      <c r="F484" s="234" t="str">
        <f>IF(A484="","",'CONSTRUCTION COST ESTIMATE'!C484)</f>
        <v>72 INCH X 113 INCH HORIZONTAL ELLIPTICAL REINFORCED CONCRETE PIPE (RCP) (CLASS V)</v>
      </c>
      <c r="G484" s="234"/>
      <c r="H484" s="78" t="str">
        <f t="shared" si="68"/>
        <v>603.0570</v>
      </c>
      <c r="I484" s="128"/>
      <c r="J484" s="128">
        <f>IF(A484="","",'CONSTRUCTION COST ESTIMATE'!BA484)</f>
        <v>0</v>
      </c>
      <c r="K484" s="128" t="str">
        <f t="shared" si="71"/>
        <v>Default</v>
      </c>
      <c r="L484" s="128" t="str">
        <f>IF(A484="","",'CONSTRUCTION COST ESTIMATE'!BB484)</f>
        <v>LF</v>
      </c>
      <c r="M484" s="128" t="str">
        <f t="shared" si="69"/>
        <v>Base Bid</v>
      </c>
      <c r="N484" s="124">
        <f>IF(A484="","",'CONSTRUCTION COST ESTIMATE'!BC484)</f>
        <v>0</v>
      </c>
      <c r="O484" s="124" t="str">
        <f t="shared" si="72"/>
        <v>N</v>
      </c>
      <c r="S484" s="124"/>
    </row>
    <row r="485" spans="1:19" ht="30" hidden="1">
      <c r="A485" s="379">
        <f>IF('CONSTRUCTION COST ESTIMATE'!B485="","",'CONSTRUCTION COST ESTIMATE'!B485)</f>
        <v>603.05799999999999</v>
      </c>
      <c r="B485" s="128"/>
      <c r="C485" s="128" t="str">
        <f t="shared" si="67"/>
        <v>Item</v>
      </c>
      <c r="D485" s="128">
        <f t="shared" si="70"/>
        <v>1</v>
      </c>
      <c r="E485" s="128" t="str">
        <f>IF(A485="",'CONSTRUCTION COST ESTIMATE'!A485,"")</f>
        <v/>
      </c>
      <c r="F485" s="234" t="str">
        <f>IF(A485="","",'CONSTRUCTION COST ESTIMATE'!C485)</f>
        <v>77 INCH X 121 INCH HORIZONTAL ELLIPTICAL REINFORCED CONCRETE PIPE (RCP) (CLASS III)</v>
      </c>
      <c r="G485" s="234"/>
      <c r="H485" s="78" t="str">
        <f t="shared" si="68"/>
        <v>603.0580</v>
      </c>
      <c r="I485" s="128"/>
      <c r="J485" s="128">
        <f>IF(A485="","",'CONSTRUCTION COST ESTIMATE'!BA485)</f>
        <v>0</v>
      </c>
      <c r="K485" s="128" t="str">
        <f t="shared" si="71"/>
        <v>Default</v>
      </c>
      <c r="L485" s="128" t="str">
        <f>IF(A485="","",'CONSTRUCTION COST ESTIMATE'!BB485)</f>
        <v>LF</v>
      </c>
      <c r="M485" s="128" t="str">
        <f t="shared" si="69"/>
        <v>Base Bid</v>
      </c>
      <c r="N485" s="124">
        <f>IF(A485="","",'CONSTRUCTION COST ESTIMATE'!BC485)</f>
        <v>0</v>
      </c>
      <c r="O485" s="124" t="str">
        <f t="shared" si="72"/>
        <v>N</v>
      </c>
      <c r="S485" s="124"/>
    </row>
    <row r="486" spans="1:19" ht="30" hidden="1">
      <c r="A486" s="379">
        <f>IF('CONSTRUCTION COST ESTIMATE'!B486="","",'CONSTRUCTION COST ESTIMATE'!B486)</f>
        <v>603.05899999999997</v>
      </c>
      <c r="B486" s="128"/>
      <c r="C486" s="128" t="str">
        <f t="shared" si="67"/>
        <v>Item</v>
      </c>
      <c r="D486" s="128">
        <f t="shared" si="70"/>
        <v>1</v>
      </c>
      <c r="E486" s="128" t="str">
        <f>IF(A486="",'CONSTRUCTION COST ESTIMATE'!A486,"")</f>
        <v/>
      </c>
      <c r="F486" s="234" t="str">
        <f>IF(A486="","",'CONSTRUCTION COST ESTIMATE'!C486)</f>
        <v>77 INCH X 121 INCH HORIZONTAL ELLIPTICAL REINFORCED CONCRETE PIPE (RCP) (CLASS IV)</v>
      </c>
      <c r="G486" s="234"/>
      <c r="H486" s="78" t="str">
        <f t="shared" si="68"/>
        <v>603.0590</v>
      </c>
      <c r="I486" s="128"/>
      <c r="J486" s="128">
        <f>IF(A486="","",'CONSTRUCTION COST ESTIMATE'!BA486)</f>
        <v>0</v>
      </c>
      <c r="K486" s="128" t="str">
        <f t="shared" si="71"/>
        <v>Default</v>
      </c>
      <c r="L486" s="128" t="str">
        <f>IF(A486="","",'CONSTRUCTION COST ESTIMATE'!BB486)</f>
        <v>LF</v>
      </c>
      <c r="M486" s="128" t="str">
        <f t="shared" si="69"/>
        <v>Base Bid</v>
      </c>
      <c r="N486" s="124">
        <f>IF(A486="","",'CONSTRUCTION COST ESTIMATE'!BC486)</f>
        <v>0</v>
      </c>
      <c r="O486" s="124" t="str">
        <f t="shared" si="72"/>
        <v>N</v>
      </c>
      <c r="S486" s="124"/>
    </row>
    <row r="487" spans="1:19" ht="30" hidden="1">
      <c r="A487" s="379">
        <f>IF('CONSTRUCTION COST ESTIMATE'!B487="","",'CONSTRUCTION COST ESTIMATE'!B487)</f>
        <v>603.05999999999995</v>
      </c>
      <c r="B487" s="128"/>
      <c r="C487" s="128" t="str">
        <f t="shared" si="67"/>
        <v>Item</v>
      </c>
      <c r="D487" s="128">
        <f t="shared" si="70"/>
        <v>1</v>
      </c>
      <c r="E487" s="128" t="str">
        <f>IF(A487="",'CONSTRUCTION COST ESTIMATE'!A487,"")</f>
        <v/>
      </c>
      <c r="F487" s="234" t="str">
        <f>IF(A487="","",'CONSTRUCTION COST ESTIMATE'!C487)</f>
        <v>77 INCH X 121 INCH HORIZONTAL ELLIPTICAL REINFORCED CONCRETE PIPE (RCP) (CLASS V)</v>
      </c>
      <c r="G487" s="234"/>
      <c r="H487" s="78" t="str">
        <f t="shared" si="68"/>
        <v>603.0600</v>
      </c>
      <c r="I487" s="128"/>
      <c r="J487" s="128">
        <f>IF(A487="","",'CONSTRUCTION COST ESTIMATE'!BA487)</f>
        <v>0</v>
      </c>
      <c r="K487" s="128" t="str">
        <f t="shared" si="71"/>
        <v>Default</v>
      </c>
      <c r="L487" s="128" t="str">
        <f>IF(A487="","",'CONSTRUCTION COST ESTIMATE'!BB487)</f>
        <v>LF</v>
      </c>
      <c r="M487" s="128" t="str">
        <f t="shared" si="69"/>
        <v>Base Bid</v>
      </c>
      <c r="N487" s="124">
        <f>IF(A487="","",'CONSTRUCTION COST ESTIMATE'!BC487)</f>
        <v>0</v>
      </c>
      <c r="O487" s="124" t="str">
        <f t="shared" si="72"/>
        <v>N</v>
      </c>
      <c r="S487" s="124"/>
    </row>
    <row r="488" spans="1:19" ht="30" hidden="1">
      <c r="A488" s="379">
        <f>IF('CONSTRUCTION COST ESTIMATE'!B488="","",'CONSTRUCTION COST ESTIMATE'!B488)</f>
        <v>603.06100000000004</v>
      </c>
      <c r="B488" s="128"/>
      <c r="C488" s="128" t="str">
        <f t="shared" si="67"/>
        <v>Item</v>
      </c>
      <c r="D488" s="128">
        <f t="shared" si="70"/>
        <v>1</v>
      </c>
      <c r="E488" s="128" t="str">
        <f>IF(A488="",'CONSTRUCTION COST ESTIMATE'!A488,"")</f>
        <v/>
      </c>
      <c r="F488" s="234" t="str">
        <f>IF(A488="","",'CONSTRUCTION COST ESTIMATE'!C488)</f>
        <v>82 INCH X 128 INCH HORIZONTAL ELLIPTICAL REINFORCED CONCRETE PIPE (RCP) (CLASS III)</v>
      </c>
      <c r="G488" s="234"/>
      <c r="H488" s="78" t="str">
        <f t="shared" si="68"/>
        <v>603.0610</v>
      </c>
      <c r="I488" s="128"/>
      <c r="J488" s="128">
        <f>IF(A488="","",'CONSTRUCTION COST ESTIMATE'!BA488)</f>
        <v>0</v>
      </c>
      <c r="K488" s="128" t="str">
        <f t="shared" si="71"/>
        <v>Default</v>
      </c>
      <c r="L488" s="128" t="str">
        <f>IF(A488="","",'CONSTRUCTION COST ESTIMATE'!BB488)</f>
        <v>LF</v>
      </c>
      <c r="M488" s="128" t="str">
        <f t="shared" si="69"/>
        <v>Base Bid</v>
      </c>
      <c r="N488" s="124">
        <f>IF(A488="","",'CONSTRUCTION COST ESTIMATE'!BC488)</f>
        <v>0</v>
      </c>
      <c r="O488" s="124" t="str">
        <f t="shared" si="72"/>
        <v>N</v>
      </c>
      <c r="S488" s="124"/>
    </row>
    <row r="489" spans="1:19" ht="30" hidden="1">
      <c r="A489" s="379">
        <f>IF('CONSTRUCTION COST ESTIMATE'!B489="","",'CONSTRUCTION COST ESTIMATE'!B489)</f>
        <v>603.06200000000001</v>
      </c>
      <c r="B489" s="128"/>
      <c r="C489" s="128" t="str">
        <f t="shared" si="67"/>
        <v>Item</v>
      </c>
      <c r="D489" s="128">
        <f t="shared" si="70"/>
        <v>1</v>
      </c>
      <c r="E489" s="128" t="str">
        <f>IF(A489="",'CONSTRUCTION COST ESTIMATE'!A489,"")</f>
        <v/>
      </c>
      <c r="F489" s="234" t="str">
        <f>IF(A489="","",'CONSTRUCTION COST ESTIMATE'!C489)</f>
        <v>82 INCH X 128 INCH HORIZONTAL ELLIPTICAL REINFORCED CONCRETE PIPE (RCP) (CLASS IV)</v>
      </c>
      <c r="G489" s="234"/>
      <c r="H489" s="78" t="str">
        <f t="shared" si="68"/>
        <v>603.0620</v>
      </c>
      <c r="I489" s="128"/>
      <c r="J489" s="128">
        <f>IF(A489="","",'CONSTRUCTION COST ESTIMATE'!BA489)</f>
        <v>0</v>
      </c>
      <c r="K489" s="128" t="str">
        <f t="shared" si="71"/>
        <v>Default</v>
      </c>
      <c r="L489" s="128" t="str">
        <f>IF(A489="","",'CONSTRUCTION COST ESTIMATE'!BB489)</f>
        <v>LF</v>
      </c>
      <c r="M489" s="128" t="str">
        <f t="shared" si="69"/>
        <v>Base Bid</v>
      </c>
      <c r="N489" s="124">
        <f>IF(A489="","",'CONSTRUCTION COST ESTIMATE'!BC489)</f>
        <v>0</v>
      </c>
      <c r="O489" s="124" t="str">
        <f t="shared" si="72"/>
        <v>N</v>
      </c>
      <c r="S489" s="124"/>
    </row>
    <row r="490" spans="1:19" ht="30" hidden="1">
      <c r="A490" s="379">
        <f>IF('CONSTRUCTION COST ESTIMATE'!B490="","",'CONSTRUCTION COST ESTIMATE'!B490)</f>
        <v>603.06299999999999</v>
      </c>
      <c r="B490" s="128"/>
      <c r="C490" s="128" t="str">
        <f t="shared" si="67"/>
        <v>Item</v>
      </c>
      <c r="D490" s="128">
        <f t="shared" si="70"/>
        <v>1</v>
      </c>
      <c r="E490" s="128" t="str">
        <f>IF(A490="",'CONSTRUCTION COST ESTIMATE'!A490,"")</f>
        <v/>
      </c>
      <c r="F490" s="234" t="str">
        <f>IF(A490="","",'CONSTRUCTION COST ESTIMATE'!C490)</f>
        <v>82 INCH X 128 INCH HORIZONTAL ELLIPTICAL REINFORCED CONCRETE PIPE (RCP) (CLASS V)</v>
      </c>
      <c r="G490" s="234"/>
      <c r="H490" s="78" t="str">
        <f t="shared" si="68"/>
        <v>603.0630</v>
      </c>
      <c r="I490" s="128"/>
      <c r="J490" s="128">
        <f>IF(A490="","",'CONSTRUCTION COST ESTIMATE'!BA490)</f>
        <v>0</v>
      </c>
      <c r="K490" s="128" t="str">
        <f t="shared" si="71"/>
        <v>Default</v>
      </c>
      <c r="L490" s="128" t="str">
        <f>IF(A490="","",'CONSTRUCTION COST ESTIMATE'!BB490)</f>
        <v>LF</v>
      </c>
      <c r="M490" s="128" t="str">
        <f t="shared" si="69"/>
        <v>Base Bid</v>
      </c>
      <c r="N490" s="124">
        <f>IF(A490="","",'CONSTRUCTION COST ESTIMATE'!BC490)</f>
        <v>0</v>
      </c>
      <c r="O490" s="124" t="str">
        <f t="shared" si="72"/>
        <v>N</v>
      </c>
      <c r="S490" s="124"/>
    </row>
    <row r="491" spans="1:19" ht="30" hidden="1">
      <c r="A491" s="379">
        <f>IF('CONSTRUCTION COST ESTIMATE'!B491="","",'CONSTRUCTION COST ESTIMATE'!B491)</f>
        <v>603.06399999999996</v>
      </c>
      <c r="B491" s="128"/>
      <c r="C491" s="128" t="str">
        <f t="shared" si="67"/>
        <v>Item</v>
      </c>
      <c r="D491" s="128">
        <f t="shared" si="70"/>
        <v>1</v>
      </c>
      <c r="E491" s="128" t="str">
        <f>IF(A491="",'CONSTRUCTION COST ESTIMATE'!A491,"")</f>
        <v/>
      </c>
      <c r="F491" s="234" t="str">
        <f>IF(A491="","",'CONSTRUCTION COST ESTIMATE'!C491)</f>
        <v>87 INCH X 136 INCH HORIZONTAL ELLIPTICAL REINFORCED CONCRETE PIPE (RCP) (CLASS III)</v>
      </c>
      <c r="G491" s="234"/>
      <c r="H491" s="78" t="str">
        <f t="shared" si="68"/>
        <v>603.0640</v>
      </c>
      <c r="I491" s="128"/>
      <c r="J491" s="128">
        <f>IF(A491="","",'CONSTRUCTION COST ESTIMATE'!BA491)</f>
        <v>0</v>
      </c>
      <c r="K491" s="128" t="str">
        <f t="shared" si="71"/>
        <v>Default</v>
      </c>
      <c r="L491" s="128" t="str">
        <f>IF(A491="","",'CONSTRUCTION COST ESTIMATE'!BB491)</f>
        <v>LF</v>
      </c>
      <c r="M491" s="128" t="str">
        <f t="shared" si="69"/>
        <v>Base Bid</v>
      </c>
      <c r="N491" s="124">
        <f>IF(A491="","",'CONSTRUCTION COST ESTIMATE'!BC491)</f>
        <v>0</v>
      </c>
      <c r="O491" s="124" t="str">
        <f t="shared" si="72"/>
        <v>N</v>
      </c>
      <c r="S491" s="124"/>
    </row>
    <row r="492" spans="1:19" ht="30" hidden="1">
      <c r="A492" s="379">
        <f>IF('CONSTRUCTION COST ESTIMATE'!B492="","",'CONSTRUCTION COST ESTIMATE'!B492)</f>
        <v>603.06500000000005</v>
      </c>
      <c r="B492" s="128"/>
      <c r="C492" s="128" t="str">
        <f t="shared" si="67"/>
        <v>Item</v>
      </c>
      <c r="D492" s="128">
        <f t="shared" si="70"/>
        <v>1</v>
      </c>
      <c r="E492" s="128" t="str">
        <f>IF(A492="",'CONSTRUCTION COST ESTIMATE'!A492,"")</f>
        <v/>
      </c>
      <c r="F492" s="234" t="str">
        <f>IF(A492="","",'CONSTRUCTION COST ESTIMATE'!C492)</f>
        <v>87 INCH X 136 INCH HORIZONTAL ELLIPTICAL REINFORCED CONCRETE PIPE (RCP) (CLASS IV)</v>
      </c>
      <c r="G492" s="234"/>
      <c r="H492" s="78" t="str">
        <f t="shared" si="68"/>
        <v>603.0650</v>
      </c>
      <c r="I492" s="128"/>
      <c r="J492" s="128">
        <f>IF(A492="","",'CONSTRUCTION COST ESTIMATE'!BA492)</f>
        <v>0</v>
      </c>
      <c r="K492" s="128" t="str">
        <f t="shared" si="71"/>
        <v>Default</v>
      </c>
      <c r="L492" s="128" t="str">
        <f>IF(A492="","",'CONSTRUCTION COST ESTIMATE'!BB492)</f>
        <v>LF</v>
      </c>
      <c r="M492" s="128" t="str">
        <f t="shared" si="69"/>
        <v>Base Bid</v>
      </c>
      <c r="N492" s="124">
        <f>IF(A492="","",'CONSTRUCTION COST ESTIMATE'!BC492)</f>
        <v>0</v>
      </c>
      <c r="O492" s="124" t="str">
        <f t="shared" si="72"/>
        <v>N</v>
      </c>
      <c r="S492" s="124"/>
    </row>
    <row r="493" spans="1:19" ht="30" hidden="1">
      <c r="A493" s="379">
        <f>IF('CONSTRUCTION COST ESTIMATE'!B493="","",'CONSTRUCTION COST ESTIMATE'!B493)</f>
        <v>603.06600000000003</v>
      </c>
      <c r="B493" s="128"/>
      <c r="C493" s="128" t="str">
        <f t="shared" si="67"/>
        <v>Item</v>
      </c>
      <c r="D493" s="128">
        <f t="shared" si="70"/>
        <v>1</v>
      </c>
      <c r="E493" s="128" t="str">
        <f>IF(A493="",'CONSTRUCTION COST ESTIMATE'!A493,"")</f>
        <v/>
      </c>
      <c r="F493" s="234" t="str">
        <f>IF(A493="","",'CONSTRUCTION COST ESTIMATE'!C493)</f>
        <v>87 INCH X 136 INCH HORIZONTAL ELLIPTICAL REINFORCED CONCRETE PIPE (RCP) (CLASS V)</v>
      </c>
      <c r="G493" s="234"/>
      <c r="H493" s="78" t="str">
        <f t="shared" si="68"/>
        <v>603.0660</v>
      </c>
      <c r="I493" s="128"/>
      <c r="J493" s="128">
        <f>IF(A493="","",'CONSTRUCTION COST ESTIMATE'!BA493)</f>
        <v>0</v>
      </c>
      <c r="K493" s="128" t="str">
        <f t="shared" si="71"/>
        <v>Default</v>
      </c>
      <c r="L493" s="128" t="str">
        <f>IF(A493="","",'CONSTRUCTION COST ESTIMATE'!BB493)</f>
        <v>LF</v>
      </c>
      <c r="M493" s="128" t="str">
        <f t="shared" si="69"/>
        <v>Base Bid</v>
      </c>
      <c r="N493" s="124">
        <f>IF(A493="","",'CONSTRUCTION COST ESTIMATE'!BC493)</f>
        <v>0</v>
      </c>
      <c r="O493" s="124" t="str">
        <f t="shared" si="72"/>
        <v>N</v>
      </c>
      <c r="S493" s="124"/>
    </row>
    <row r="494" spans="1:19" ht="30" hidden="1">
      <c r="A494" s="379">
        <f>IF('CONSTRUCTION COST ESTIMATE'!B494="","",'CONSTRUCTION COST ESTIMATE'!B494)</f>
        <v>603.06700000000001</v>
      </c>
      <c r="B494" s="128"/>
      <c r="C494" s="128" t="str">
        <f t="shared" si="67"/>
        <v>Item</v>
      </c>
      <c r="D494" s="128">
        <f t="shared" si="70"/>
        <v>1</v>
      </c>
      <c r="E494" s="128" t="str">
        <f>IF(A494="",'CONSTRUCTION COST ESTIMATE'!A494,"")</f>
        <v/>
      </c>
      <c r="F494" s="234" t="str">
        <f>IF(A494="","",'CONSTRUCTION COST ESTIMATE'!C494)</f>
        <v>92 INCH X 143 INCH HORIZONTAL ELLIPTICAL REINFORCED CONCRETE PIPE (RCP) (CLASS III)</v>
      </c>
      <c r="G494" s="234"/>
      <c r="H494" s="78" t="str">
        <f t="shared" si="68"/>
        <v>603.0670</v>
      </c>
      <c r="I494" s="128"/>
      <c r="J494" s="128">
        <f>IF(A494="","",'CONSTRUCTION COST ESTIMATE'!BA494)</f>
        <v>0</v>
      </c>
      <c r="K494" s="128" t="str">
        <f t="shared" si="71"/>
        <v>Default</v>
      </c>
      <c r="L494" s="128" t="str">
        <f>IF(A494="","",'CONSTRUCTION COST ESTIMATE'!BB494)</f>
        <v>LF</v>
      </c>
      <c r="M494" s="128" t="str">
        <f t="shared" si="69"/>
        <v>Base Bid</v>
      </c>
      <c r="N494" s="124">
        <f>IF(A494="","",'CONSTRUCTION COST ESTIMATE'!BC494)</f>
        <v>0</v>
      </c>
      <c r="O494" s="124" t="str">
        <f t="shared" si="72"/>
        <v>N</v>
      </c>
      <c r="S494" s="124"/>
    </row>
    <row r="495" spans="1:19" ht="30" hidden="1">
      <c r="A495" s="379">
        <f>IF('CONSTRUCTION COST ESTIMATE'!B495="","",'CONSTRUCTION COST ESTIMATE'!B495)</f>
        <v>603.06799999999998</v>
      </c>
      <c r="B495" s="128"/>
      <c r="C495" s="128" t="str">
        <f t="shared" si="67"/>
        <v>Item</v>
      </c>
      <c r="D495" s="128">
        <f t="shared" si="70"/>
        <v>1</v>
      </c>
      <c r="E495" s="128" t="str">
        <f>IF(A495="",'CONSTRUCTION COST ESTIMATE'!A495,"")</f>
        <v/>
      </c>
      <c r="F495" s="234" t="str">
        <f>IF(A495="","",'CONSTRUCTION COST ESTIMATE'!C495)</f>
        <v>92 INCH X 143 INCH HORIZONTAL ELLIPTICAL REINFORCED CONCRETE PIPE (RCP) (CLASS IV)</v>
      </c>
      <c r="G495" s="234"/>
      <c r="H495" s="78" t="str">
        <f t="shared" si="68"/>
        <v>603.0680</v>
      </c>
      <c r="I495" s="128"/>
      <c r="J495" s="128">
        <f>IF(A495="","",'CONSTRUCTION COST ESTIMATE'!BA495)</f>
        <v>0</v>
      </c>
      <c r="K495" s="128" t="str">
        <f t="shared" si="71"/>
        <v>Default</v>
      </c>
      <c r="L495" s="128" t="str">
        <f>IF(A495="","",'CONSTRUCTION COST ESTIMATE'!BB495)</f>
        <v>LF</v>
      </c>
      <c r="M495" s="128" t="str">
        <f t="shared" si="69"/>
        <v>Base Bid</v>
      </c>
      <c r="N495" s="124">
        <f>IF(A495="","",'CONSTRUCTION COST ESTIMATE'!BC495)</f>
        <v>0</v>
      </c>
      <c r="O495" s="124" t="str">
        <f t="shared" si="72"/>
        <v>N</v>
      </c>
      <c r="S495" s="124"/>
    </row>
    <row r="496" spans="1:19" ht="30" hidden="1">
      <c r="A496" s="379">
        <f>IF('CONSTRUCTION COST ESTIMATE'!B496="","",'CONSTRUCTION COST ESTIMATE'!B496)</f>
        <v>603.06899999999996</v>
      </c>
      <c r="B496" s="128"/>
      <c r="C496" s="128" t="str">
        <f t="shared" si="67"/>
        <v>Item</v>
      </c>
      <c r="D496" s="128">
        <f t="shared" si="70"/>
        <v>1</v>
      </c>
      <c r="E496" s="128" t="str">
        <f>IF(A496="",'CONSTRUCTION COST ESTIMATE'!A496,"")</f>
        <v/>
      </c>
      <c r="F496" s="234" t="str">
        <f>IF(A496="","",'CONSTRUCTION COST ESTIMATE'!C496)</f>
        <v>92 INCH X 143 INCH HORIZONTAL ELLIPTICAL REINFORCED CONCRETE PIPE (RCP) (CLASS V)</v>
      </c>
      <c r="G496" s="234"/>
      <c r="H496" s="78" t="str">
        <f t="shared" si="68"/>
        <v>603.0690</v>
      </c>
      <c r="I496" s="128"/>
      <c r="J496" s="128">
        <f>IF(A496="","",'CONSTRUCTION COST ESTIMATE'!BA496)</f>
        <v>0</v>
      </c>
      <c r="K496" s="128" t="str">
        <f t="shared" si="71"/>
        <v>Default</v>
      </c>
      <c r="L496" s="128" t="str">
        <f>IF(A496="","",'CONSTRUCTION COST ESTIMATE'!BB496)</f>
        <v>LF</v>
      </c>
      <c r="M496" s="128" t="str">
        <f t="shared" si="69"/>
        <v>Base Bid</v>
      </c>
      <c r="N496" s="124">
        <f>IF(A496="","",'CONSTRUCTION COST ESTIMATE'!BC496)</f>
        <v>0</v>
      </c>
      <c r="O496" s="124" t="str">
        <f t="shared" si="72"/>
        <v>N</v>
      </c>
      <c r="S496" s="124"/>
    </row>
    <row r="497" spans="1:19" ht="30" hidden="1">
      <c r="A497" s="379">
        <f>IF('CONSTRUCTION COST ESTIMATE'!B497="","",'CONSTRUCTION COST ESTIMATE'!B497)</f>
        <v>603.07000000000005</v>
      </c>
      <c r="B497" s="128"/>
      <c r="C497" s="128" t="str">
        <f t="shared" si="67"/>
        <v>Item</v>
      </c>
      <c r="D497" s="128">
        <f t="shared" si="70"/>
        <v>1</v>
      </c>
      <c r="E497" s="128" t="str">
        <f>IF(A497="",'CONSTRUCTION COST ESTIMATE'!A497,"")</f>
        <v/>
      </c>
      <c r="F497" s="234" t="str">
        <f>IF(A497="","",'CONSTRUCTION COST ESTIMATE'!C497)</f>
        <v>97 INCH X 151 INCH HORIZONTAL ELLIPTICAL REINFORCED CONCRETE PIPE (RCP) (CLASS III)</v>
      </c>
      <c r="G497" s="234"/>
      <c r="H497" s="78" t="str">
        <f t="shared" si="68"/>
        <v>603.0700</v>
      </c>
      <c r="I497" s="128"/>
      <c r="J497" s="128">
        <f>IF(A497="","",'CONSTRUCTION COST ESTIMATE'!BA497)</f>
        <v>0</v>
      </c>
      <c r="K497" s="128" t="str">
        <f t="shared" si="71"/>
        <v>Default</v>
      </c>
      <c r="L497" s="128" t="str">
        <f>IF(A497="","",'CONSTRUCTION COST ESTIMATE'!BB497)</f>
        <v>LF</v>
      </c>
      <c r="M497" s="128" t="str">
        <f t="shared" si="69"/>
        <v>Base Bid</v>
      </c>
      <c r="N497" s="124">
        <f>IF(A497="","",'CONSTRUCTION COST ESTIMATE'!BC497)</f>
        <v>0</v>
      </c>
      <c r="O497" s="124" t="str">
        <f t="shared" si="72"/>
        <v>N</v>
      </c>
      <c r="S497" s="124"/>
    </row>
    <row r="498" spans="1:19" ht="30" hidden="1">
      <c r="A498" s="379">
        <f>IF('CONSTRUCTION COST ESTIMATE'!B498="","",'CONSTRUCTION COST ESTIMATE'!B498)</f>
        <v>603.07100000000003</v>
      </c>
      <c r="B498" s="128"/>
      <c r="C498" s="128" t="str">
        <f t="shared" si="67"/>
        <v>Item</v>
      </c>
      <c r="D498" s="128">
        <f t="shared" si="70"/>
        <v>1</v>
      </c>
      <c r="E498" s="128" t="str">
        <f>IF(A498="",'CONSTRUCTION COST ESTIMATE'!A498,"")</f>
        <v/>
      </c>
      <c r="F498" s="234" t="str">
        <f>IF(A498="","",'CONSTRUCTION COST ESTIMATE'!C498)</f>
        <v>97 INCH X 151 INCH HORIZONTAL ELLIPTICAL REINFORCED CONCRETE PIPE (RCP) (CLASS IV)</v>
      </c>
      <c r="G498" s="234"/>
      <c r="H498" s="78" t="str">
        <f t="shared" si="68"/>
        <v>603.0710</v>
      </c>
      <c r="I498" s="128"/>
      <c r="J498" s="128">
        <f>IF(A498="","",'CONSTRUCTION COST ESTIMATE'!BA498)</f>
        <v>0</v>
      </c>
      <c r="K498" s="128" t="str">
        <f t="shared" si="71"/>
        <v>Default</v>
      </c>
      <c r="L498" s="128" t="str">
        <f>IF(A498="","",'CONSTRUCTION COST ESTIMATE'!BB498)</f>
        <v>LF</v>
      </c>
      <c r="M498" s="128" t="str">
        <f t="shared" si="69"/>
        <v>Base Bid</v>
      </c>
      <c r="N498" s="124">
        <f>IF(A498="","",'CONSTRUCTION COST ESTIMATE'!BC498)</f>
        <v>0</v>
      </c>
      <c r="O498" s="124" t="str">
        <f t="shared" si="72"/>
        <v>N</v>
      </c>
      <c r="S498" s="124"/>
    </row>
    <row r="499" spans="1:19" ht="30" hidden="1">
      <c r="A499" s="379">
        <f>IF('CONSTRUCTION COST ESTIMATE'!B499="","",'CONSTRUCTION COST ESTIMATE'!B499)</f>
        <v>603.072</v>
      </c>
      <c r="B499" s="128"/>
      <c r="C499" s="128" t="str">
        <f t="shared" si="67"/>
        <v>Item</v>
      </c>
      <c r="D499" s="128">
        <f t="shared" si="70"/>
        <v>1</v>
      </c>
      <c r="E499" s="128" t="str">
        <f>IF(A499="",'CONSTRUCTION COST ESTIMATE'!A499,"")</f>
        <v/>
      </c>
      <c r="F499" s="234" t="str">
        <f>IF(A499="","",'CONSTRUCTION COST ESTIMATE'!C499)</f>
        <v>97 INCH X 151 INCH HORIZONTAL ELLIPTICAL REINFORCED CONCRETE PIPE (RCP) (CLASS V)</v>
      </c>
      <c r="G499" s="234"/>
      <c r="H499" s="78" t="str">
        <f t="shared" si="68"/>
        <v>603.0720</v>
      </c>
      <c r="I499" s="128"/>
      <c r="J499" s="128">
        <f>IF(A499="","",'CONSTRUCTION COST ESTIMATE'!BA499)</f>
        <v>0</v>
      </c>
      <c r="K499" s="128" t="str">
        <f t="shared" si="71"/>
        <v>Default</v>
      </c>
      <c r="L499" s="128" t="str">
        <f>IF(A499="","",'CONSTRUCTION COST ESTIMATE'!BB499)</f>
        <v>LF</v>
      </c>
      <c r="M499" s="128" t="str">
        <f t="shared" si="69"/>
        <v>Base Bid</v>
      </c>
      <c r="N499" s="124">
        <f>IF(A499="","",'CONSTRUCTION COST ESTIMATE'!BC499)</f>
        <v>0</v>
      </c>
      <c r="O499" s="124" t="str">
        <f t="shared" si="72"/>
        <v>N</v>
      </c>
      <c r="S499" s="124"/>
    </row>
    <row r="500" spans="1:19" ht="30" hidden="1">
      <c r="A500" s="379">
        <f>IF('CONSTRUCTION COST ESTIMATE'!B500="","",'CONSTRUCTION COST ESTIMATE'!B500)</f>
        <v>603.07299999999998</v>
      </c>
      <c r="B500" s="128"/>
      <c r="C500" s="128" t="str">
        <f t="shared" si="67"/>
        <v>Item</v>
      </c>
      <c r="D500" s="128">
        <f t="shared" si="70"/>
        <v>1</v>
      </c>
      <c r="E500" s="128" t="str">
        <f>IF(A500="",'CONSTRUCTION COST ESTIMATE'!A500,"")</f>
        <v/>
      </c>
      <c r="F500" s="234" t="str">
        <f>IF(A500="","",'CONSTRUCTION COST ESTIMATE'!C500)</f>
        <v>106 INCH X 166 INCH HORIZONTAL ELLIPTICAL REINFORCED CONCRETE PIPE (RCP) (CLASS III)</v>
      </c>
      <c r="G500" s="234"/>
      <c r="H500" s="78" t="str">
        <f t="shared" si="68"/>
        <v>603.0730</v>
      </c>
      <c r="I500" s="128"/>
      <c r="J500" s="128">
        <f>IF(A500="","",'CONSTRUCTION COST ESTIMATE'!BA500)</f>
        <v>0</v>
      </c>
      <c r="K500" s="128" t="str">
        <f t="shared" si="71"/>
        <v>Default</v>
      </c>
      <c r="L500" s="128" t="str">
        <f>IF(A500="","",'CONSTRUCTION COST ESTIMATE'!BB500)</f>
        <v>LF</v>
      </c>
      <c r="M500" s="128" t="str">
        <f t="shared" si="69"/>
        <v>Base Bid</v>
      </c>
      <c r="N500" s="124">
        <f>IF(A500="","",'CONSTRUCTION COST ESTIMATE'!BC500)</f>
        <v>0</v>
      </c>
      <c r="O500" s="124" t="str">
        <f t="shared" si="72"/>
        <v>N</v>
      </c>
      <c r="S500" s="124"/>
    </row>
    <row r="501" spans="1:19" ht="30" hidden="1">
      <c r="A501" s="379">
        <f>IF('CONSTRUCTION COST ESTIMATE'!B501="","",'CONSTRUCTION COST ESTIMATE'!B501)</f>
        <v>603.07399999999996</v>
      </c>
      <c r="B501" s="128"/>
      <c r="C501" s="128" t="str">
        <f t="shared" si="67"/>
        <v>Item</v>
      </c>
      <c r="D501" s="128">
        <f t="shared" si="70"/>
        <v>1</v>
      </c>
      <c r="E501" s="128" t="str">
        <f>IF(A501="",'CONSTRUCTION COST ESTIMATE'!A501,"")</f>
        <v/>
      </c>
      <c r="F501" s="234" t="str">
        <f>IF(A501="","",'CONSTRUCTION COST ESTIMATE'!C501)</f>
        <v>106 INCH X 166 INCH HORIZONTAL ELLIPTICAL REINFORCED CONCRETE PIPE (RCP) (CLASS IV)</v>
      </c>
      <c r="G501" s="234"/>
      <c r="H501" s="78" t="str">
        <f t="shared" si="68"/>
        <v>603.0740</v>
      </c>
      <c r="I501" s="128"/>
      <c r="J501" s="128">
        <f>IF(A501="","",'CONSTRUCTION COST ESTIMATE'!BA501)</f>
        <v>0</v>
      </c>
      <c r="K501" s="128" t="str">
        <f t="shared" si="71"/>
        <v>Default</v>
      </c>
      <c r="L501" s="128" t="str">
        <f>IF(A501="","",'CONSTRUCTION COST ESTIMATE'!BB501)</f>
        <v>LF</v>
      </c>
      <c r="M501" s="128" t="str">
        <f t="shared" si="69"/>
        <v>Base Bid</v>
      </c>
      <c r="N501" s="124">
        <f>IF(A501="","",'CONSTRUCTION COST ESTIMATE'!BC501)</f>
        <v>0</v>
      </c>
      <c r="O501" s="124" t="str">
        <f t="shared" si="72"/>
        <v>N</v>
      </c>
      <c r="S501" s="124"/>
    </row>
    <row r="502" spans="1:19" ht="30" hidden="1">
      <c r="A502" s="379">
        <f>IF('CONSTRUCTION COST ESTIMATE'!B502="","",'CONSTRUCTION COST ESTIMATE'!B502)</f>
        <v>603.07500000000005</v>
      </c>
      <c r="B502" s="128"/>
      <c r="C502" s="128" t="str">
        <f t="shared" si="67"/>
        <v>Item</v>
      </c>
      <c r="D502" s="128">
        <f t="shared" si="70"/>
        <v>1</v>
      </c>
      <c r="E502" s="128" t="str">
        <f>IF(A502="",'CONSTRUCTION COST ESTIMATE'!A502,"")</f>
        <v/>
      </c>
      <c r="F502" s="234" t="str">
        <f>IF(A502="","",'CONSTRUCTION COST ESTIMATE'!C502)</f>
        <v>106 INCH X 166 INCH HORIZONTAL ELLIPTICAL REINFORCED CONCRETE PIPE (RCP) (CLASS V)</v>
      </c>
      <c r="G502" s="234"/>
      <c r="H502" s="78" t="str">
        <f t="shared" si="68"/>
        <v>603.0750</v>
      </c>
      <c r="I502" s="128"/>
      <c r="J502" s="128">
        <f>IF(A502="","",'CONSTRUCTION COST ESTIMATE'!BA502)</f>
        <v>0</v>
      </c>
      <c r="K502" s="128" t="str">
        <f t="shared" si="71"/>
        <v>Default</v>
      </c>
      <c r="L502" s="128" t="str">
        <f>IF(A502="","",'CONSTRUCTION COST ESTIMATE'!BB502)</f>
        <v>LF</v>
      </c>
      <c r="M502" s="128" t="str">
        <f t="shared" si="69"/>
        <v>Base Bid</v>
      </c>
      <c r="N502" s="124">
        <f>IF(A502="","",'CONSTRUCTION COST ESTIMATE'!BC502)</f>
        <v>0</v>
      </c>
      <c r="O502" s="124" t="str">
        <f t="shared" si="72"/>
        <v>N</v>
      </c>
      <c r="S502" s="124"/>
    </row>
    <row r="503" spans="1:19" ht="30" hidden="1">
      <c r="A503" s="379">
        <f>IF('CONSTRUCTION COST ESTIMATE'!B503="","",'CONSTRUCTION COST ESTIMATE'!B503)</f>
        <v>603.07600000000002</v>
      </c>
      <c r="B503" s="128"/>
      <c r="C503" s="128" t="str">
        <f t="shared" si="67"/>
        <v>Item</v>
      </c>
      <c r="D503" s="128">
        <f t="shared" si="70"/>
        <v>1</v>
      </c>
      <c r="E503" s="128" t="str">
        <f>IF(A503="",'CONSTRUCTION COST ESTIMATE'!A503,"")</f>
        <v/>
      </c>
      <c r="F503" s="234" t="str">
        <f>IF(A503="","",'CONSTRUCTION COST ESTIMATE'!C503)</f>
        <v>116 INCH X 180 INCH HORIZONTAL ELLIPTICAL REINFORCED CONCRETE PIPE (RCP) (CLASS III)</v>
      </c>
      <c r="G503" s="234"/>
      <c r="H503" s="78" t="str">
        <f t="shared" si="68"/>
        <v>603.0760</v>
      </c>
      <c r="I503" s="128"/>
      <c r="J503" s="128">
        <f>IF(A503="","",'CONSTRUCTION COST ESTIMATE'!BA503)</f>
        <v>0</v>
      </c>
      <c r="K503" s="128" t="str">
        <f t="shared" si="71"/>
        <v>Default</v>
      </c>
      <c r="L503" s="128" t="str">
        <f>IF(A503="","",'CONSTRUCTION COST ESTIMATE'!BB503)</f>
        <v>LF</v>
      </c>
      <c r="M503" s="128" t="str">
        <f t="shared" si="69"/>
        <v>Base Bid</v>
      </c>
      <c r="N503" s="124">
        <f>IF(A503="","",'CONSTRUCTION COST ESTIMATE'!BC503)</f>
        <v>0</v>
      </c>
      <c r="O503" s="124" t="str">
        <f t="shared" si="72"/>
        <v>N</v>
      </c>
      <c r="S503" s="124"/>
    </row>
    <row r="504" spans="1:19" ht="30" hidden="1">
      <c r="A504" s="379">
        <f>IF('CONSTRUCTION COST ESTIMATE'!B504="","",'CONSTRUCTION COST ESTIMATE'!B504)</f>
        <v>603.077</v>
      </c>
      <c r="B504" s="128"/>
      <c r="C504" s="128" t="str">
        <f t="shared" si="67"/>
        <v>Item</v>
      </c>
      <c r="D504" s="128">
        <f t="shared" si="70"/>
        <v>1</v>
      </c>
      <c r="E504" s="128" t="str">
        <f>IF(A504="",'CONSTRUCTION COST ESTIMATE'!A504,"")</f>
        <v/>
      </c>
      <c r="F504" s="234" t="str">
        <f>IF(A504="","",'CONSTRUCTION COST ESTIMATE'!C504)</f>
        <v>116 INCH X 180 INCH HORIZONTAL ELLIPTICAL REINFORCED CONCRETE PIPE (RCP) (CLASS IV)</v>
      </c>
      <c r="G504" s="234"/>
      <c r="H504" s="78" t="str">
        <f t="shared" si="68"/>
        <v>603.0770</v>
      </c>
      <c r="I504" s="128"/>
      <c r="J504" s="128">
        <f>IF(A504="","",'CONSTRUCTION COST ESTIMATE'!BA504)</f>
        <v>0</v>
      </c>
      <c r="K504" s="128" t="str">
        <f t="shared" si="71"/>
        <v>Default</v>
      </c>
      <c r="L504" s="128" t="str">
        <f>IF(A504="","",'CONSTRUCTION COST ESTIMATE'!BB504)</f>
        <v>LF</v>
      </c>
      <c r="M504" s="128" t="str">
        <f t="shared" si="69"/>
        <v>Base Bid</v>
      </c>
      <c r="N504" s="124">
        <f>IF(A504="","",'CONSTRUCTION COST ESTIMATE'!BC504)</f>
        <v>0</v>
      </c>
      <c r="O504" s="124" t="str">
        <f t="shared" si="72"/>
        <v>N</v>
      </c>
      <c r="S504" s="124"/>
    </row>
    <row r="505" spans="1:19" ht="30" hidden="1">
      <c r="A505" s="379">
        <f>IF('CONSTRUCTION COST ESTIMATE'!B505="","",'CONSTRUCTION COST ESTIMATE'!B505)</f>
        <v>603.07799999999997</v>
      </c>
      <c r="B505" s="128"/>
      <c r="C505" s="128" t="str">
        <f t="shared" si="67"/>
        <v>Item</v>
      </c>
      <c r="D505" s="128">
        <f t="shared" si="70"/>
        <v>1</v>
      </c>
      <c r="E505" s="128" t="str">
        <f>IF(A505="",'CONSTRUCTION COST ESTIMATE'!A505,"")</f>
        <v/>
      </c>
      <c r="F505" s="234" t="str">
        <f>IF(A505="","",'CONSTRUCTION COST ESTIMATE'!C505)</f>
        <v>116 INCH X 180 INCH HORIZONTAL ELLIPTICAL REINFORCED CONCRETE PIPE (RCP) (CLASS V)</v>
      </c>
      <c r="G505" s="234"/>
      <c r="H505" s="78" t="str">
        <f t="shared" si="68"/>
        <v>603.0780</v>
      </c>
      <c r="I505" s="128"/>
      <c r="J505" s="128">
        <f>IF(A505="","",'CONSTRUCTION COST ESTIMATE'!BA505)</f>
        <v>0</v>
      </c>
      <c r="K505" s="128" t="str">
        <f t="shared" si="71"/>
        <v>Default</v>
      </c>
      <c r="L505" s="128" t="str">
        <f>IF(A505="","",'CONSTRUCTION COST ESTIMATE'!BB505)</f>
        <v>LF</v>
      </c>
      <c r="M505" s="128" t="str">
        <f t="shared" si="69"/>
        <v>Base Bid</v>
      </c>
      <c r="N505" s="124">
        <f>IF(A505="","",'CONSTRUCTION COST ESTIMATE'!BC505)</f>
        <v>0</v>
      </c>
      <c r="O505" s="124" t="str">
        <f t="shared" si="72"/>
        <v>N</v>
      </c>
      <c r="S505" s="124"/>
    </row>
    <row r="506" spans="1:19" hidden="1">
      <c r="A506" s="379">
        <f>IF('CONSTRUCTION COST ESTIMATE'!B506="","",'CONSTRUCTION COST ESTIMATE'!B506)</f>
        <v>603.08000000000004</v>
      </c>
      <c r="B506" s="128"/>
      <c r="C506" s="128" t="str">
        <f t="shared" si="67"/>
        <v>Item</v>
      </c>
      <c r="D506" s="128">
        <f t="shared" si="70"/>
        <v>1</v>
      </c>
      <c r="E506" s="128" t="str">
        <f>IF(A506="",'CONSTRUCTION COST ESTIMATE'!A506,"")</f>
        <v/>
      </c>
      <c r="F506" s="234" t="str">
        <f>IF(A506="","",'CONSTRUCTION COST ESTIMATE'!C506)</f>
        <v>12 INCH REINFORCED CONCRETE PIPE (CLASS III)</v>
      </c>
      <c r="G506" s="234"/>
      <c r="H506" s="78" t="str">
        <f t="shared" si="68"/>
        <v>603.0800</v>
      </c>
      <c r="I506" s="128"/>
      <c r="J506" s="128">
        <f>IF(A506="","",'CONSTRUCTION COST ESTIMATE'!BA506)</f>
        <v>0</v>
      </c>
      <c r="K506" s="128" t="str">
        <f t="shared" si="71"/>
        <v>Default</v>
      </c>
      <c r="L506" s="128" t="str">
        <f>IF(A506="","",'CONSTRUCTION COST ESTIMATE'!BB506)</f>
        <v>LF</v>
      </c>
      <c r="M506" s="128" t="str">
        <f t="shared" si="69"/>
        <v>Base Bid</v>
      </c>
      <c r="N506" s="124">
        <f>IF(A506="","",'CONSTRUCTION COST ESTIMATE'!BC506)</f>
        <v>0</v>
      </c>
      <c r="O506" s="124" t="str">
        <f t="shared" si="72"/>
        <v>N</v>
      </c>
      <c r="S506" s="124"/>
    </row>
    <row r="507" spans="1:19" hidden="1">
      <c r="A507" s="379">
        <f>IF('CONSTRUCTION COST ESTIMATE'!B507="","",'CONSTRUCTION COST ESTIMATE'!B507)</f>
        <v>603.08100000000002</v>
      </c>
      <c r="B507" s="128"/>
      <c r="C507" s="128" t="str">
        <f t="shared" si="67"/>
        <v>Item</v>
      </c>
      <c r="D507" s="128">
        <f t="shared" si="70"/>
        <v>1</v>
      </c>
      <c r="E507" s="128" t="str">
        <f>IF(A507="",'CONSTRUCTION COST ESTIMATE'!A507,"")</f>
        <v/>
      </c>
      <c r="F507" s="234" t="str">
        <f>IF(A507="","",'CONSTRUCTION COST ESTIMATE'!C507)</f>
        <v>12 INCH REINFORCED CONCRETE PIPE (CLASS IV)</v>
      </c>
      <c r="G507" s="234"/>
      <c r="H507" s="78" t="str">
        <f t="shared" si="68"/>
        <v>603.0810</v>
      </c>
      <c r="I507" s="128"/>
      <c r="J507" s="128">
        <f>IF(A507="","",'CONSTRUCTION COST ESTIMATE'!BA507)</f>
        <v>0</v>
      </c>
      <c r="K507" s="128" t="str">
        <f t="shared" si="71"/>
        <v>Default</v>
      </c>
      <c r="L507" s="128" t="str">
        <f>IF(A507="","",'CONSTRUCTION COST ESTIMATE'!BB507)</f>
        <v>LF</v>
      </c>
      <c r="M507" s="128" t="str">
        <f t="shared" si="69"/>
        <v>Base Bid</v>
      </c>
      <c r="N507" s="124">
        <f>IF(A507="","",'CONSTRUCTION COST ESTIMATE'!BC507)</f>
        <v>0</v>
      </c>
      <c r="O507" s="124" t="str">
        <f t="shared" si="72"/>
        <v>N</v>
      </c>
      <c r="S507" s="124"/>
    </row>
    <row r="508" spans="1:19" hidden="1">
      <c r="A508" s="379">
        <f>IF('CONSTRUCTION COST ESTIMATE'!B508="","",'CONSTRUCTION COST ESTIMATE'!B508)</f>
        <v>603.08199999999999</v>
      </c>
      <c r="B508" s="128"/>
      <c r="C508" s="128" t="str">
        <f t="shared" si="67"/>
        <v>Item</v>
      </c>
      <c r="D508" s="128">
        <f t="shared" si="70"/>
        <v>1</v>
      </c>
      <c r="E508" s="128" t="str">
        <f>IF(A508="",'CONSTRUCTION COST ESTIMATE'!A508,"")</f>
        <v/>
      </c>
      <c r="F508" s="234" t="str">
        <f>IF(A508="","",'CONSTRUCTION COST ESTIMATE'!C508)</f>
        <v>12 INCH REINFORCED CONCRETE PIPE (CLASS V)</v>
      </c>
      <c r="G508" s="234"/>
      <c r="H508" s="78" t="str">
        <f t="shared" si="68"/>
        <v>603.0820</v>
      </c>
      <c r="I508" s="128"/>
      <c r="J508" s="128">
        <f>IF(A508="","",'CONSTRUCTION COST ESTIMATE'!BA508)</f>
        <v>0</v>
      </c>
      <c r="K508" s="128" t="str">
        <f t="shared" si="71"/>
        <v>Default</v>
      </c>
      <c r="L508" s="128" t="str">
        <f>IF(A508="","",'CONSTRUCTION COST ESTIMATE'!BB508)</f>
        <v>LF</v>
      </c>
      <c r="M508" s="128" t="str">
        <f t="shared" si="69"/>
        <v>Base Bid</v>
      </c>
      <c r="N508" s="124">
        <f>IF(A508="","",'CONSTRUCTION COST ESTIMATE'!BC508)</f>
        <v>0</v>
      </c>
      <c r="O508" s="124" t="str">
        <f t="shared" si="72"/>
        <v>N</v>
      </c>
      <c r="S508" s="124"/>
    </row>
    <row r="509" spans="1:19" hidden="1">
      <c r="A509" s="379">
        <f>IF('CONSTRUCTION COST ESTIMATE'!B509="","",'CONSTRUCTION COST ESTIMATE'!B509)</f>
        <v>603.08299999999997</v>
      </c>
      <c r="B509" s="128"/>
      <c r="C509" s="128" t="str">
        <f t="shared" si="67"/>
        <v>Item</v>
      </c>
      <c r="D509" s="128">
        <f t="shared" si="70"/>
        <v>1</v>
      </c>
      <c r="E509" s="128" t="str">
        <f>IF(A509="",'CONSTRUCTION COST ESTIMATE'!A509,"")</f>
        <v/>
      </c>
      <c r="F509" s="234" t="str">
        <f>IF(A509="","",'CONSTRUCTION COST ESTIMATE'!C509)</f>
        <v>15 INCH REINFORCED CONCRETE PIPE (CLASS III)</v>
      </c>
      <c r="G509" s="234"/>
      <c r="H509" s="78" t="str">
        <f t="shared" si="68"/>
        <v>603.0830</v>
      </c>
      <c r="I509" s="128"/>
      <c r="J509" s="128">
        <f>IF(A509="","",'CONSTRUCTION COST ESTIMATE'!BA509)</f>
        <v>0</v>
      </c>
      <c r="K509" s="128" t="str">
        <f t="shared" si="71"/>
        <v>Default</v>
      </c>
      <c r="L509" s="128" t="str">
        <f>IF(A509="","",'CONSTRUCTION COST ESTIMATE'!BB509)</f>
        <v>LF</v>
      </c>
      <c r="M509" s="128" t="str">
        <f t="shared" si="69"/>
        <v>Base Bid</v>
      </c>
      <c r="N509" s="124">
        <f>IF(A509="","",'CONSTRUCTION COST ESTIMATE'!BC509)</f>
        <v>0</v>
      </c>
      <c r="O509" s="124" t="str">
        <f t="shared" si="72"/>
        <v>N</v>
      </c>
      <c r="S509" s="124"/>
    </row>
    <row r="510" spans="1:19" hidden="1">
      <c r="A510" s="379">
        <f>IF('CONSTRUCTION COST ESTIMATE'!B510="","",'CONSTRUCTION COST ESTIMATE'!B510)</f>
        <v>603.08399999999995</v>
      </c>
      <c r="B510" s="128"/>
      <c r="C510" s="128" t="str">
        <f t="shared" si="67"/>
        <v>Item</v>
      </c>
      <c r="D510" s="128">
        <f t="shared" si="70"/>
        <v>1</v>
      </c>
      <c r="E510" s="128" t="str">
        <f>IF(A510="",'CONSTRUCTION COST ESTIMATE'!A510,"")</f>
        <v/>
      </c>
      <c r="F510" s="234" t="str">
        <f>IF(A510="","",'CONSTRUCTION COST ESTIMATE'!C510)</f>
        <v>15 INCH REINFORCED CONCRETE PIPE (CLASS IV)</v>
      </c>
      <c r="G510" s="234"/>
      <c r="H510" s="78" t="str">
        <f t="shared" si="68"/>
        <v>603.0840</v>
      </c>
      <c r="I510" s="128"/>
      <c r="J510" s="128">
        <f>IF(A510="","",'CONSTRUCTION COST ESTIMATE'!BA510)</f>
        <v>0</v>
      </c>
      <c r="K510" s="128" t="str">
        <f t="shared" si="71"/>
        <v>Default</v>
      </c>
      <c r="L510" s="128" t="str">
        <f>IF(A510="","",'CONSTRUCTION COST ESTIMATE'!BB510)</f>
        <v>LF</v>
      </c>
      <c r="M510" s="128" t="str">
        <f t="shared" si="69"/>
        <v>Base Bid</v>
      </c>
      <c r="N510" s="124">
        <f>IF(A510="","",'CONSTRUCTION COST ESTIMATE'!BC510)</f>
        <v>0</v>
      </c>
      <c r="O510" s="124" t="str">
        <f t="shared" si="72"/>
        <v>N</v>
      </c>
      <c r="S510" s="124"/>
    </row>
    <row r="511" spans="1:19" hidden="1">
      <c r="A511" s="379">
        <f>IF('CONSTRUCTION COST ESTIMATE'!B511="","",'CONSTRUCTION COST ESTIMATE'!B511)</f>
        <v>603.08500000000004</v>
      </c>
      <c r="B511" s="128"/>
      <c r="C511" s="128" t="str">
        <f t="shared" si="67"/>
        <v>Item</v>
      </c>
      <c r="D511" s="128">
        <f t="shared" si="70"/>
        <v>1</v>
      </c>
      <c r="E511" s="128" t="str">
        <f>IF(A511="",'CONSTRUCTION COST ESTIMATE'!A511,"")</f>
        <v/>
      </c>
      <c r="F511" s="234" t="str">
        <f>IF(A511="","",'CONSTRUCTION COST ESTIMATE'!C511)</f>
        <v>15 INCH REINFORCED CONCRETE PIPE (CLASS V)</v>
      </c>
      <c r="G511" s="234"/>
      <c r="H511" s="78" t="str">
        <f t="shared" si="68"/>
        <v>603.0850</v>
      </c>
      <c r="I511" s="128"/>
      <c r="J511" s="128">
        <f>IF(A511="","",'CONSTRUCTION COST ESTIMATE'!BA511)</f>
        <v>0</v>
      </c>
      <c r="K511" s="128" t="str">
        <f t="shared" si="71"/>
        <v>Default</v>
      </c>
      <c r="L511" s="128" t="str">
        <f>IF(A511="","",'CONSTRUCTION COST ESTIMATE'!BB511)</f>
        <v>LF</v>
      </c>
      <c r="M511" s="128" t="str">
        <f t="shared" si="69"/>
        <v>Base Bid</v>
      </c>
      <c r="N511" s="124">
        <f>IF(A511="","",'CONSTRUCTION COST ESTIMATE'!BC511)</f>
        <v>0</v>
      </c>
      <c r="O511" s="124" t="str">
        <f t="shared" si="72"/>
        <v>N</v>
      </c>
      <c r="S511" s="124"/>
    </row>
    <row r="512" spans="1:19" hidden="1">
      <c r="A512" s="379">
        <f>IF('CONSTRUCTION COST ESTIMATE'!B512="","",'CONSTRUCTION COST ESTIMATE'!B512)</f>
        <v>603.08600000000001</v>
      </c>
      <c r="B512" s="128"/>
      <c r="C512" s="128" t="str">
        <f t="shared" si="67"/>
        <v>Item</v>
      </c>
      <c r="D512" s="128">
        <f t="shared" si="70"/>
        <v>1</v>
      </c>
      <c r="E512" s="128" t="str">
        <f>IF(A512="",'CONSTRUCTION COST ESTIMATE'!A512,"")</f>
        <v/>
      </c>
      <c r="F512" s="234" t="str">
        <f>IF(A512="","",'CONSTRUCTION COST ESTIMATE'!C512)</f>
        <v>18 INCH REINFORCED CONCRETE PIPE (CLASS III)</v>
      </c>
      <c r="G512" s="234"/>
      <c r="H512" s="78" t="str">
        <f t="shared" si="68"/>
        <v>603.0860</v>
      </c>
      <c r="I512" s="128"/>
      <c r="J512" s="128">
        <f>IF(A512="","",'CONSTRUCTION COST ESTIMATE'!BA512)</f>
        <v>0</v>
      </c>
      <c r="K512" s="128" t="str">
        <f t="shared" si="71"/>
        <v>Default</v>
      </c>
      <c r="L512" s="128" t="str">
        <f>IF(A512="","",'CONSTRUCTION COST ESTIMATE'!BB512)</f>
        <v>LF</v>
      </c>
      <c r="M512" s="128" t="str">
        <f t="shared" si="69"/>
        <v>Base Bid</v>
      </c>
      <c r="N512" s="124">
        <f>IF(A512="","",'CONSTRUCTION COST ESTIMATE'!BC512)</f>
        <v>0</v>
      </c>
      <c r="O512" s="124" t="str">
        <f t="shared" si="72"/>
        <v>N</v>
      </c>
      <c r="S512" s="124"/>
    </row>
    <row r="513" spans="1:19" hidden="1">
      <c r="A513" s="379">
        <f>IF('CONSTRUCTION COST ESTIMATE'!B513="","",'CONSTRUCTION COST ESTIMATE'!B513)</f>
        <v>603.08699999999999</v>
      </c>
      <c r="B513" s="128"/>
      <c r="C513" s="128" t="str">
        <f t="shared" si="67"/>
        <v>Item</v>
      </c>
      <c r="D513" s="128">
        <f t="shared" si="70"/>
        <v>1</v>
      </c>
      <c r="E513" s="128" t="str">
        <f>IF(A513="",'CONSTRUCTION COST ESTIMATE'!A513,"")</f>
        <v/>
      </c>
      <c r="F513" s="234" t="str">
        <f>IF(A513="","",'CONSTRUCTION COST ESTIMATE'!C513)</f>
        <v>18 INCH REINFORCED CONCRETE PIPE (CLASS IV)</v>
      </c>
      <c r="G513" s="234"/>
      <c r="H513" s="78" t="str">
        <f t="shared" si="68"/>
        <v>603.0870</v>
      </c>
      <c r="I513" s="128"/>
      <c r="J513" s="128">
        <f>IF(A513="","",'CONSTRUCTION COST ESTIMATE'!BA513)</f>
        <v>0</v>
      </c>
      <c r="K513" s="128" t="str">
        <f t="shared" si="71"/>
        <v>Default</v>
      </c>
      <c r="L513" s="128" t="str">
        <f>IF(A513="","",'CONSTRUCTION COST ESTIMATE'!BB513)</f>
        <v>LF</v>
      </c>
      <c r="M513" s="128" t="str">
        <f t="shared" si="69"/>
        <v>Base Bid</v>
      </c>
      <c r="N513" s="124">
        <f>IF(A513="","",'CONSTRUCTION COST ESTIMATE'!BC513)</f>
        <v>0</v>
      </c>
      <c r="O513" s="124" t="str">
        <f t="shared" si="72"/>
        <v>N</v>
      </c>
      <c r="S513" s="124"/>
    </row>
    <row r="514" spans="1:19" hidden="1">
      <c r="A514" s="379">
        <f>IF('CONSTRUCTION COST ESTIMATE'!B514="","",'CONSTRUCTION COST ESTIMATE'!B514)</f>
        <v>603.08799999999997</v>
      </c>
      <c r="B514" s="128"/>
      <c r="C514" s="128" t="str">
        <f t="shared" si="67"/>
        <v>Item</v>
      </c>
      <c r="D514" s="128">
        <f t="shared" si="70"/>
        <v>1</v>
      </c>
      <c r="E514" s="128" t="str">
        <f>IF(A514="",'CONSTRUCTION COST ESTIMATE'!A514,"")</f>
        <v/>
      </c>
      <c r="F514" s="234" t="str">
        <f>IF(A514="","",'CONSTRUCTION COST ESTIMATE'!C514)</f>
        <v>18 INCH REINFORCED CONCRETE PIPE (CLASS V)</v>
      </c>
      <c r="G514" s="234"/>
      <c r="H514" s="78" t="str">
        <f t="shared" si="68"/>
        <v>603.0880</v>
      </c>
      <c r="I514" s="128"/>
      <c r="J514" s="128">
        <f>IF(A514="","",'CONSTRUCTION COST ESTIMATE'!BA514)</f>
        <v>0</v>
      </c>
      <c r="K514" s="128" t="str">
        <f t="shared" si="71"/>
        <v>Default</v>
      </c>
      <c r="L514" s="128" t="str">
        <f>IF(A514="","",'CONSTRUCTION COST ESTIMATE'!BB514)</f>
        <v>LF</v>
      </c>
      <c r="M514" s="128" t="str">
        <f t="shared" si="69"/>
        <v>Base Bid</v>
      </c>
      <c r="N514" s="124">
        <f>IF(A514="","",'CONSTRUCTION COST ESTIMATE'!BC514)</f>
        <v>0</v>
      </c>
      <c r="O514" s="124" t="str">
        <f t="shared" si="72"/>
        <v>N</v>
      </c>
      <c r="S514" s="124"/>
    </row>
    <row r="515" spans="1:19" hidden="1">
      <c r="A515" s="379">
        <f>IF('CONSTRUCTION COST ESTIMATE'!B515="","",'CONSTRUCTION COST ESTIMATE'!B515)</f>
        <v>603.08900000000006</v>
      </c>
      <c r="B515" s="128"/>
      <c r="C515" s="128" t="str">
        <f t="shared" si="67"/>
        <v>Item</v>
      </c>
      <c r="D515" s="128">
        <f t="shared" si="70"/>
        <v>1</v>
      </c>
      <c r="E515" s="128" t="str">
        <f>IF(A515="",'CONSTRUCTION COST ESTIMATE'!A515,"")</f>
        <v/>
      </c>
      <c r="F515" s="234" t="str">
        <f>IF(A515="","",'CONSTRUCTION COST ESTIMATE'!C515)</f>
        <v>21 INCH REINFORCED CONCRETE PIPE (CLASS III)</v>
      </c>
      <c r="G515" s="234"/>
      <c r="H515" s="78" t="str">
        <f t="shared" si="68"/>
        <v>603.0890</v>
      </c>
      <c r="I515" s="128"/>
      <c r="J515" s="128">
        <f>IF(A515="","",'CONSTRUCTION COST ESTIMATE'!BA515)</f>
        <v>0</v>
      </c>
      <c r="K515" s="128" t="str">
        <f t="shared" si="71"/>
        <v>Default</v>
      </c>
      <c r="L515" s="128" t="str">
        <f>IF(A515="","",'CONSTRUCTION COST ESTIMATE'!BB515)</f>
        <v>LF</v>
      </c>
      <c r="M515" s="128" t="str">
        <f t="shared" si="69"/>
        <v>Base Bid</v>
      </c>
      <c r="N515" s="124">
        <f>IF(A515="","",'CONSTRUCTION COST ESTIMATE'!BC515)</f>
        <v>0</v>
      </c>
      <c r="O515" s="124" t="str">
        <f t="shared" si="72"/>
        <v>N</v>
      </c>
      <c r="S515" s="124"/>
    </row>
    <row r="516" spans="1:19" hidden="1">
      <c r="A516" s="379">
        <f>IF('CONSTRUCTION COST ESTIMATE'!B516="","",'CONSTRUCTION COST ESTIMATE'!B516)</f>
        <v>603.09</v>
      </c>
      <c r="B516" s="128"/>
      <c r="C516" s="128" t="str">
        <f t="shared" si="67"/>
        <v>Item</v>
      </c>
      <c r="D516" s="128">
        <f t="shared" si="70"/>
        <v>1</v>
      </c>
      <c r="E516" s="128" t="str">
        <f>IF(A516="",'CONSTRUCTION COST ESTIMATE'!A516,"")</f>
        <v/>
      </c>
      <c r="F516" s="234" t="str">
        <f>IF(A516="","",'CONSTRUCTION COST ESTIMATE'!C516)</f>
        <v>21 INCH REINFORCED CONCRETE PIPE (CLASS IV)</v>
      </c>
      <c r="G516" s="234"/>
      <c r="H516" s="78" t="str">
        <f t="shared" si="68"/>
        <v>603.0900</v>
      </c>
      <c r="I516" s="128"/>
      <c r="J516" s="128">
        <f>IF(A516="","",'CONSTRUCTION COST ESTIMATE'!BA516)</f>
        <v>0</v>
      </c>
      <c r="K516" s="128" t="str">
        <f t="shared" si="71"/>
        <v>Default</v>
      </c>
      <c r="L516" s="128" t="str">
        <f>IF(A516="","",'CONSTRUCTION COST ESTIMATE'!BB516)</f>
        <v>LF</v>
      </c>
      <c r="M516" s="128" t="str">
        <f t="shared" si="69"/>
        <v>Base Bid</v>
      </c>
      <c r="N516" s="124">
        <f>IF(A516="","",'CONSTRUCTION COST ESTIMATE'!BC516)</f>
        <v>0</v>
      </c>
      <c r="O516" s="124" t="str">
        <f t="shared" si="72"/>
        <v>N</v>
      </c>
      <c r="S516" s="124"/>
    </row>
    <row r="517" spans="1:19" hidden="1">
      <c r="A517" s="379">
        <f>IF('CONSTRUCTION COST ESTIMATE'!B517="","",'CONSTRUCTION COST ESTIMATE'!B517)</f>
        <v>603.09100000000001</v>
      </c>
      <c r="B517" s="128"/>
      <c r="C517" s="128" t="str">
        <f t="shared" si="67"/>
        <v>Item</v>
      </c>
      <c r="D517" s="128">
        <f t="shared" si="70"/>
        <v>1</v>
      </c>
      <c r="E517" s="128" t="str">
        <f>IF(A517="",'CONSTRUCTION COST ESTIMATE'!A517,"")</f>
        <v/>
      </c>
      <c r="F517" s="234" t="str">
        <f>IF(A517="","",'CONSTRUCTION COST ESTIMATE'!C517)</f>
        <v>21 INCH REINFORCED CONCRETE PIPE (CLASS V)</v>
      </c>
      <c r="G517" s="234"/>
      <c r="H517" s="78" t="str">
        <f t="shared" si="68"/>
        <v>603.0910</v>
      </c>
      <c r="I517" s="128"/>
      <c r="J517" s="128">
        <f>IF(A517="","",'CONSTRUCTION COST ESTIMATE'!BA517)</f>
        <v>0</v>
      </c>
      <c r="K517" s="128" t="str">
        <f t="shared" si="71"/>
        <v>Default</v>
      </c>
      <c r="L517" s="128" t="str">
        <f>IF(A517="","",'CONSTRUCTION COST ESTIMATE'!BB517)</f>
        <v>LF</v>
      </c>
      <c r="M517" s="128" t="str">
        <f t="shared" si="69"/>
        <v>Base Bid</v>
      </c>
      <c r="N517" s="124">
        <f>IF(A517="","",'CONSTRUCTION COST ESTIMATE'!BC517)</f>
        <v>0</v>
      </c>
      <c r="O517" s="124" t="str">
        <f t="shared" si="72"/>
        <v>N</v>
      </c>
      <c r="S517" s="124"/>
    </row>
    <row r="518" spans="1:19" hidden="1">
      <c r="A518" s="379">
        <f>IF('CONSTRUCTION COST ESTIMATE'!B518="","",'CONSTRUCTION COST ESTIMATE'!B518)</f>
        <v>603.09199999999998</v>
      </c>
      <c r="B518" s="128"/>
      <c r="C518" s="128" t="str">
        <f t="shared" si="67"/>
        <v>Item</v>
      </c>
      <c r="D518" s="128">
        <f t="shared" si="70"/>
        <v>1</v>
      </c>
      <c r="E518" s="128" t="str">
        <f>IF(A518="",'CONSTRUCTION COST ESTIMATE'!A518,"")</f>
        <v/>
      </c>
      <c r="F518" s="234" t="str">
        <f>IF(A518="","",'CONSTRUCTION COST ESTIMATE'!C518)</f>
        <v>24 INCH REINFORCED CONCRETE PIPE (CLASS III)</v>
      </c>
      <c r="G518" s="234"/>
      <c r="H518" s="78" t="str">
        <f t="shared" si="68"/>
        <v>603.0920</v>
      </c>
      <c r="I518" s="128"/>
      <c r="J518" s="128">
        <f>IF(A518="","",'CONSTRUCTION COST ESTIMATE'!BA518)</f>
        <v>0</v>
      </c>
      <c r="K518" s="128" t="str">
        <f t="shared" si="71"/>
        <v>Default</v>
      </c>
      <c r="L518" s="128" t="str">
        <f>IF(A518="","",'CONSTRUCTION COST ESTIMATE'!BB518)</f>
        <v>LF</v>
      </c>
      <c r="M518" s="128" t="str">
        <f t="shared" si="69"/>
        <v>Base Bid</v>
      </c>
      <c r="N518" s="124">
        <f>IF(A518="","",'CONSTRUCTION COST ESTIMATE'!BC518)</f>
        <v>0</v>
      </c>
      <c r="O518" s="124" t="str">
        <f t="shared" si="72"/>
        <v>N</v>
      </c>
      <c r="S518" s="124"/>
    </row>
    <row r="519" spans="1:19" hidden="1">
      <c r="A519" s="379">
        <f>IF('CONSTRUCTION COST ESTIMATE'!B519="","",'CONSTRUCTION COST ESTIMATE'!B519)</f>
        <v>603.09299999999996</v>
      </c>
      <c r="B519" s="128"/>
      <c r="C519" s="128" t="str">
        <f t="shared" si="67"/>
        <v>Item</v>
      </c>
      <c r="D519" s="128">
        <f t="shared" si="70"/>
        <v>1</v>
      </c>
      <c r="E519" s="128" t="str">
        <f>IF(A519="",'CONSTRUCTION COST ESTIMATE'!A519,"")</f>
        <v/>
      </c>
      <c r="F519" s="234" t="str">
        <f>IF(A519="","",'CONSTRUCTION COST ESTIMATE'!C519)</f>
        <v>24 INCH REINFORCED CONCRETE PIPE (CLASS IV)</v>
      </c>
      <c r="G519" s="234"/>
      <c r="H519" s="78" t="str">
        <f t="shared" si="68"/>
        <v>603.0930</v>
      </c>
      <c r="I519" s="128"/>
      <c r="J519" s="128">
        <f>IF(A519="","",'CONSTRUCTION COST ESTIMATE'!BA519)</f>
        <v>0</v>
      </c>
      <c r="K519" s="128" t="str">
        <f t="shared" si="71"/>
        <v>Default</v>
      </c>
      <c r="L519" s="128" t="str">
        <f>IF(A519="","",'CONSTRUCTION COST ESTIMATE'!BB519)</f>
        <v>LF</v>
      </c>
      <c r="M519" s="128" t="str">
        <f t="shared" si="69"/>
        <v>Base Bid</v>
      </c>
      <c r="N519" s="124">
        <f>IF(A519="","",'CONSTRUCTION COST ESTIMATE'!BC519)</f>
        <v>0</v>
      </c>
      <c r="O519" s="124" t="str">
        <f t="shared" si="72"/>
        <v>N</v>
      </c>
      <c r="S519" s="124"/>
    </row>
    <row r="520" spans="1:19" hidden="1">
      <c r="A520" s="379">
        <f>IF('CONSTRUCTION COST ESTIMATE'!B520="","",'CONSTRUCTION COST ESTIMATE'!B520)</f>
        <v>603.09400000000005</v>
      </c>
      <c r="B520" s="128"/>
      <c r="C520" s="128" t="str">
        <f t="shared" si="67"/>
        <v>Item</v>
      </c>
      <c r="D520" s="128">
        <f t="shared" si="70"/>
        <v>1</v>
      </c>
      <c r="E520" s="128" t="str">
        <f>IF(A520="",'CONSTRUCTION COST ESTIMATE'!A520,"")</f>
        <v/>
      </c>
      <c r="F520" s="234" t="str">
        <f>IF(A520="","",'CONSTRUCTION COST ESTIMATE'!C520)</f>
        <v>24 INCH REINFORCED CONCRETE PIPE (CLASS V)</v>
      </c>
      <c r="G520" s="234"/>
      <c r="H520" s="78" t="str">
        <f t="shared" si="68"/>
        <v>603.0940</v>
      </c>
      <c r="I520" s="128"/>
      <c r="J520" s="128">
        <f>IF(A520="","",'CONSTRUCTION COST ESTIMATE'!BA520)</f>
        <v>0</v>
      </c>
      <c r="K520" s="128" t="str">
        <f t="shared" si="71"/>
        <v>Default</v>
      </c>
      <c r="L520" s="128" t="str">
        <f>IF(A520="","",'CONSTRUCTION COST ESTIMATE'!BB520)</f>
        <v>LF</v>
      </c>
      <c r="M520" s="128" t="str">
        <f t="shared" si="69"/>
        <v>Base Bid</v>
      </c>
      <c r="N520" s="124">
        <f>IF(A520="","",'CONSTRUCTION COST ESTIMATE'!BC520)</f>
        <v>0</v>
      </c>
      <c r="O520" s="124" t="str">
        <f t="shared" si="72"/>
        <v>N</v>
      </c>
      <c r="S520" s="124"/>
    </row>
    <row r="521" spans="1:19" hidden="1">
      <c r="A521" s="379">
        <f>IF('CONSTRUCTION COST ESTIMATE'!B521="","",'CONSTRUCTION COST ESTIMATE'!B521)</f>
        <v>603.09500000000003</v>
      </c>
      <c r="B521" s="128"/>
      <c r="C521" s="128" t="str">
        <f t="shared" si="67"/>
        <v>Item</v>
      </c>
      <c r="D521" s="128">
        <f t="shared" si="70"/>
        <v>1</v>
      </c>
      <c r="E521" s="128" t="str">
        <f>IF(A521="",'CONSTRUCTION COST ESTIMATE'!A521,"")</f>
        <v/>
      </c>
      <c r="F521" s="234" t="str">
        <f>IF(A521="","",'CONSTRUCTION COST ESTIMATE'!C521)</f>
        <v>30 INCH REINFORCED CONCRETE PIPE (CLASS III)</v>
      </c>
      <c r="G521" s="234"/>
      <c r="H521" s="78" t="str">
        <f t="shared" si="68"/>
        <v>603.0950</v>
      </c>
      <c r="I521" s="128"/>
      <c r="J521" s="128">
        <f>IF(A521="","",'CONSTRUCTION COST ESTIMATE'!BA521)</f>
        <v>0</v>
      </c>
      <c r="K521" s="128" t="str">
        <f t="shared" si="71"/>
        <v>Default</v>
      </c>
      <c r="L521" s="128" t="str">
        <f>IF(A521="","",'CONSTRUCTION COST ESTIMATE'!BB521)</f>
        <v>LF</v>
      </c>
      <c r="M521" s="128" t="str">
        <f t="shared" si="69"/>
        <v>Base Bid</v>
      </c>
      <c r="N521" s="124">
        <f>IF(A521="","",'CONSTRUCTION COST ESTIMATE'!BC521)</f>
        <v>0</v>
      </c>
      <c r="O521" s="124" t="str">
        <f t="shared" si="72"/>
        <v>N</v>
      </c>
      <c r="S521" s="124"/>
    </row>
    <row r="522" spans="1:19" hidden="1">
      <c r="A522" s="379">
        <f>IF('CONSTRUCTION COST ESTIMATE'!B522="","",'CONSTRUCTION COST ESTIMATE'!B522)</f>
        <v>603.096</v>
      </c>
      <c r="B522" s="128"/>
      <c r="C522" s="128" t="str">
        <f t="shared" si="67"/>
        <v>Item</v>
      </c>
      <c r="D522" s="128">
        <f t="shared" si="70"/>
        <v>1</v>
      </c>
      <c r="E522" s="128" t="str">
        <f>IF(A522="",'CONSTRUCTION COST ESTIMATE'!A522,"")</f>
        <v/>
      </c>
      <c r="F522" s="234" t="str">
        <f>IF(A522="","",'CONSTRUCTION COST ESTIMATE'!C522)</f>
        <v>30 INCH REINFORCED CONCRETE PIPE (CLASS IV)</v>
      </c>
      <c r="G522" s="234"/>
      <c r="H522" s="78" t="str">
        <f t="shared" si="68"/>
        <v>603.0960</v>
      </c>
      <c r="I522" s="128"/>
      <c r="J522" s="128">
        <f>IF(A522="","",'CONSTRUCTION COST ESTIMATE'!BA522)</f>
        <v>0</v>
      </c>
      <c r="K522" s="128" t="str">
        <f t="shared" si="71"/>
        <v>Default</v>
      </c>
      <c r="L522" s="128" t="str">
        <f>IF(A522="","",'CONSTRUCTION COST ESTIMATE'!BB522)</f>
        <v>LF</v>
      </c>
      <c r="M522" s="128" t="str">
        <f t="shared" si="69"/>
        <v>Base Bid</v>
      </c>
      <c r="N522" s="124">
        <f>IF(A522="","",'CONSTRUCTION COST ESTIMATE'!BC522)</f>
        <v>0</v>
      </c>
      <c r="O522" s="124" t="str">
        <f t="shared" si="72"/>
        <v>N</v>
      </c>
      <c r="S522" s="124"/>
    </row>
    <row r="523" spans="1:19" hidden="1">
      <c r="A523" s="379">
        <f>IF('CONSTRUCTION COST ESTIMATE'!B523="","",'CONSTRUCTION COST ESTIMATE'!B523)</f>
        <v>603.09699999999998</v>
      </c>
      <c r="B523" s="128"/>
      <c r="C523" s="128" t="str">
        <f t="shared" si="67"/>
        <v>Item</v>
      </c>
      <c r="D523" s="128">
        <f t="shared" si="70"/>
        <v>1</v>
      </c>
      <c r="E523" s="128" t="str">
        <f>IF(A523="",'CONSTRUCTION COST ESTIMATE'!A523,"")</f>
        <v/>
      </c>
      <c r="F523" s="234" t="str">
        <f>IF(A523="","",'CONSTRUCTION COST ESTIMATE'!C523)</f>
        <v>30 INCH REINFORCED CONCRETE PIPE (CLASS V)</v>
      </c>
      <c r="G523" s="234"/>
      <c r="H523" s="78" t="str">
        <f t="shared" si="68"/>
        <v>603.0970</v>
      </c>
      <c r="I523" s="128"/>
      <c r="J523" s="128">
        <f>IF(A523="","",'CONSTRUCTION COST ESTIMATE'!BA523)</f>
        <v>0</v>
      </c>
      <c r="K523" s="128" t="str">
        <f t="shared" si="71"/>
        <v>Default</v>
      </c>
      <c r="L523" s="128" t="str">
        <f>IF(A523="","",'CONSTRUCTION COST ESTIMATE'!BB523)</f>
        <v>LF</v>
      </c>
      <c r="M523" s="128" t="str">
        <f t="shared" si="69"/>
        <v>Base Bid</v>
      </c>
      <c r="N523" s="124">
        <f>IF(A523="","",'CONSTRUCTION COST ESTIMATE'!BC523)</f>
        <v>0</v>
      </c>
      <c r="O523" s="124" t="str">
        <f t="shared" si="72"/>
        <v>N</v>
      </c>
      <c r="S523" s="124"/>
    </row>
    <row r="524" spans="1:19" hidden="1">
      <c r="A524" s="379">
        <f>IF('CONSTRUCTION COST ESTIMATE'!B524="","",'CONSTRUCTION COST ESTIMATE'!B524)</f>
        <v>603.09799999999996</v>
      </c>
      <c r="B524" s="128"/>
      <c r="C524" s="128" t="str">
        <f t="shared" si="67"/>
        <v>Item</v>
      </c>
      <c r="D524" s="128">
        <f t="shared" si="70"/>
        <v>1</v>
      </c>
      <c r="E524" s="128" t="str">
        <f>IF(A524="",'CONSTRUCTION COST ESTIMATE'!A524,"")</f>
        <v/>
      </c>
      <c r="F524" s="234" t="str">
        <f>IF(A524="","",'CONSTRUCTION COST ESTIMATE'!C524)</f>
        <v>36 INCH REINFORCED CONCRETE PIPE (CLASS III)</v>
      </c>
      <c r="G524" s="234"/>
      <c r="H524" s="78" t="str">
        <f t="shared" si="68"/>
        <v>603.0980</v>
      </c>
      <c r="I524" s="128"/>
      <c r="J524" s="128">
        <f>IF(A524="","",'CONSTRUCTION COST ESTIMATE'!BA524)</f>
        <v>0</v>
      </c>
      <c r="K524" s="128" t="str">
        <f t="shared" si="71"/>
        <v>Default</v>
      </c>
      <c r="L524" s="128" t="str">
        <f>IF(A524="","",'CONSTRUCTION COST ESTIMATE'!BB524)</f>
        <v>LF</v>
      </c>
      <c r="M524" s="128" t="str">
        <f t="shared" si="69"/>
        <v>Base Bid</v>
      </c>
      <c r="N524" s="124">
        <f>IF(A524="","",'CONSTRUCTION COST ESTIMATE'!BC524)</f>
        <v>0</v>
      </c>
      <c r="O524" s="124" t="str">
        <f t="shared" si="72"/>
        <v>N</v>
      </c>
      <c r="S524" s="124"/>
    </row>
    <row r="525" spans="1:19" hidden="1">
      <c r="A525" s="379">
        <f>IF('CONSTRUCTION COST ESTIMATE'!B525="","",'CONSTRUCTION COST ESTIMATE'!B525)</f>
        <v>603.09900000000005</v>
      </c>
      <c r="B525" s="128"/>
      <c r="C525" s="128" t="str">
        <f t="shared" si="67"/>
        <v>Item</v>
      </c>
      <c r="D525" s="128">
        <f t="shared" si="70"/>
        <v>1</v>
      </c>
      <c r="E525" s="128" t="str">
        <f>IF(A525="",'CONSTRUCTION COST ESTIMATE'!A525,"")</f>
        <v/>
      </c>
      <c r="F525" s="234" t="str">
        <f>IF(A525="","",'CONSTRUCTION COST ESTIMATE'!C525)</f>
        <v>36 INCH REINFORCED CONCRETE PIPE (CLASS IV)</v>
      </c>
      <c r="G525" s="234"/>
      <c r="H525" s="78" t="str">
        <f t="shared" si="68"/>
        <v>603.0990</v>
      </c>
      <c r="I525" s="128"/>
      <c r="J525" s="128">
        <f>IF(A525="","",'CONSTRUCTION COST ESTIMATE'!BA525)</f>
        <v>0</v>
      </c>
      <c r="K525" s="128" t="str">
        <f t="shared" si="71"/>
        <v>Default</v>
      </c>
      <c r="L525" s="128" t="str">
        <f>IF(A525="","",'CONSTRUCTION COST ESTIMATE'!BB525)</f>
        <v>LF</v>
      </c>
      <c r="M525" s="128" t="str">
        <f t="shared" si="69"/>
        <v>Base Bid</v>
      </c>
      <c r="N525" s="124">
        <f>IF(A525="","",'CONSTRUCTION COST ESTIMATE'!BC525)</f>
        <v>0</v>
      </c>
      <c r="O525" s="124" t="str">
        <f t="shared" si="72"/>
        <v>N</v>
      </c>
      <c r="S525" s="124"/>
    </row>
    <row r="526" spans="1:19" hidden="1">
      <c r="A526" s="379">
        <f>IF('CONSTRUCTION COST ESTIMATE'!B526="","",'CONSTRUCTION COST ESTIMATE'!B526)</f>
        <v>603.1</v>
      </c>
      <c r="B526" s="128"/>
      <c r="C526" s="128" t="str">
        <f t="shared" si="67"/>
        <v>Item</v>
      </c>
      <c r="D526" s="128">
        <f t="shared" si="70"/>
        <v>1</v>
      </c>
      <c r="E526" s="128" t="str">
        <f>IF(A526="",'CONSTRUCTION COST ESTIMATE'!A526,"")</f>
        <v/>
      </c>
      <c r="F526" s="234" t="str">
        <f>IF(A526="","",'CONSTRUCTION COST ESTIMATE'!C526)</f>
        <v>36 INCH REINFORCED CONCRETE PIPE (CLASS V)</v>
      </c>
      <c r="G526" s="234"/>
      <c r="H526" s="78" t="str">
        <f t="shared" si="68"/>
        <v>603.1000</v>
      </c>
      <c r="I526" s="128"/>
      <c r="J526" s="128">
        <f>IF(A526="","",'CONSTRUCTION COST ESTIMATE'!BA526)</f>
        <v>0</v>
      </c>
      <c r="K526" s="128" t="str">
        <f t="shared" si="71"/>
        <v>Default</v>
      </c>
      <c r="L526" s="128" t="str">
        <f>IF(A526="","",'CONSTRUCTION COST ESTIMATE'!BB526)</f>
        <v>LF</v>
      </c>
      <c r="M526" s="128" t="str">
        <f t="shared" si="69"/>
        <v>Base Bid</v>
      </c>
      <c r="N526" s="124">
        <f>IF(A526="","",'CONSTRUCTION COST ESTIMATE'!BC526)</f>
        <v>0</v>
      </c>
      <c r="O526" s="124" t="str">
        <f t="shared" si="72"/>
        <v>N</v>
      </c>
      <c r="S526" s="124"/>
    </row>
    <row r="527" spans="1:19" hidden="1">
      <c r="A527" s="379">
        <f>IF('CONSTRUCTION COST ESTIMATE'!B527="","",'CONSTRUCTION COST ESTIMATE'!B527)</f>
        <v>603.101</v>
      </c>
      <c r="B527" s="128"/>
      <c r="C527" s="128" t="str">
        <f t="shared" si="67"/>
        <v>Item</v>
      </c>
      <c r="D527" s="128">
        <f t="shared" si="70"/>
        <v>1</v>
      </c>
      <c r="E527" s="128" t="str">
        <f>IF(A527="",'CONSTRUCTION COST ESTIMATE'!A527,"")</f>
        <v/>
      </c>
      <c r="F527" s="234" t="str">
        <f>IF(A527="","",'CONSTRUCTION COST ESTIMATE'!C527)</f>
        <v>38 INCH REINFORCED CONCRETE PIPE (CLASS III)</v>
      </c>
      <c r="G527" s="234"/>
      <c r="H527" s="78" t="str">
        <f t="shared" si="68"/>
        <v>603.1010</v>
      </c>
      <c r="I527" s="128"/>
      <c r="J527" s="128">
        <f>IF(A527="","",'CONSTRUCTION COST ESTIMATE'!BA527)</f>
        <v>0</v>
      </c>
      <c r="K527" s="128" t="str">
        <f t="shared" si="71"/>
        <v>Default</v>
      </c>
      <c r="L527" s="128" t="str">
        <f>IF(A527="","",'CONSTRUCTION COST ESTIMATE'!BB527)</f>
        <v>LF</v>
      </c>
      <c r="M527" s="128" t="str">
        <f t="shared" si="69"/>
        <v>Base Bid</v>
      </c>
      <c r="N527" s="124">
        <f>IF(A527="","",'CONSTRUCTION COST ESTIMATE'!BC527)</f>
        <v>0</v>
      </c>
      <c r="O527" s="124" t="str">
        <f t="shared" si="72"/>
        <v>N</v>
      </c>
      <c r="S527" s="124"/>
    </row>
    <row r="528" spans="1:19" hidden="1">
      <c r="A528" s="379">
        <f>IF('CONSTRUCTION COST ESTIMATE'!B528="","",'CONSTRUCTION COST ESTIMATE'!B528)</f>
        <v>603.10199999999998</v>
      </c>
      <c r="B528" s="128"/>
      <c r="C528" s="128" t="str">
        <f t="shared" si="67"/>
        <v>Item</v>
      </c>
      <c r="D528" s="128">
        <f t="shared" si="70"/>
        <v>1</v>
      </c>
      <c r="E528" s="128" t="str">
        <f>IF(A528="",'CONSTRUCTION COST ESTIMATE'!A528,"")</f>
        <v/>
      </c>
      <c r="F528" s="234" t="str">
        <f>IF(A528="","",'CONSTRUCTION COST ESTIMATE'!C528)</f>
        <v>38 INCH REINFORCED CONCRETE PIPE (CLASS IV)</v>
      </c>
      <c r="G528" s="234"/>
      <c r="H528" s="78" t="str">
        <f t="shared" si="68"/>
        <v>603.1020</v>
      </c>
      <c r="I528" s="128"/>
      <c r="J528" s="128">
        <f>IF(A528="","",'CONSTRUCTION COST ESTIMATE'!BA528)</f>
        <v>0</v>
      </c>
      <c r="K528" s="128" t="str">
        <f t="shared" si="71"/>
        <v>Default</v>
      </c>
      <c r="L528" s="128" t="str">
        <f>IF(A528="","",'CONSTRUCTION COST ESTIMATE'!BB528)</f>
        <v>LF</v>
      </c>
      <c r="M528" s="128" t="str">
        <f t="shared" si="69"/>
        <v>Base Bid</v>
      </c>
      <c r="N528" s="124">
        <f>IF(A528="","",'CONSTRUCTION COST ESTIMATE'!BC528)</f>
        <v>0</v>
      </c>
      <c r="O528" s="124" t="str">
        <f t="shared" si="72"/>
        <v>N</v>
      </c>
      <c r="S528" s="124"/>
    </row>
    <row r="529" spans="1:19" hidden="1">
      <c r="A529" s="379">
        <f>IF('CONSTRUCTION COST ESTIMATE'!B529="","",'CONSTRUCTION COST ESTIMATE'!B529)</f>
        <v>603.10299999999995</v>
      </c>
      <c r="B529" s="128"/>
      <c r="C529" s="128" t="str">
        <f t="shared" si="67"/>
        <v>Item</v>
      </c>
      <c r="D529" s="128">
        <f t="shared" si="70"/>
        <v>1</v>
      </c>
      <c r="E529" s="128" t="str">
        <f>IF(A529="",'CONSTRUCTION COST ESTIMATE'!A529,"")</f>
        <v/>
      </c>
      <c r="F529" s="234" t="str">
        <f>IF(A529="","",'CONSTRUCTION COST ESTIMATE'!C529)</f>
        <v>38 INCH REINFORCED CONCRETE PIPE (CLASS V)</v>
      </c>
      <c r="G529" s="234"/>
      <c r="H529" s="78" t="str">
        <f t="shared" si="68"/>
        <v>603.1030</v>
      </c>
      <c r="I529" s="128"/>
      <c r="J529" s="128">
        <f>IF(A529="","",'CONSTRUCTION COST ESTIMATE'!BA529)</f>
        <v>0</v>
      </c>
      <c r="K529" s="128" t="str">
        <f t="shared" si="71"/>
        <v>Default</v>
      </c>
      <c r="L529" s="128" t="str">
        <f>IF(A529="","",'CONSTRUCTION COST ESTIMATE'!BB529)</f>
        <v>LF</v>
      </c>
      <c r="M529" s="128" t="str">
        <f t="shared" si="69"/>
        <v>Base Bid</v>
      </c>
      <c r="N529" s="124">
        <f>IF(A529="","",'CONSTRUCTION COST ESTIMATE'!BC529)</f>
        <v>0</v>
      </c>
      <c r="O529" s="124" t="str">
        <f t="shared" si="72"/>
        <v>N</v>
      </c>
      <c r="S529" s="124"/>
    </row>
    <row r="530" spans="1:19" hidden="1">
      <c r="A530" s="379">
        <f>IF('CONSTRUCTION COST ESTIMATE'!B530="","",'CONSTRUCTION COST ESTIMATE'!B530)</f>
        <v>603.10400000000004</v>
      </c>
      <c r="B530" s="128"/>
      <c r="C530" s="128" t="str">
        <f t="shared" si="67"/>
        <v>Item</v>
      </c>
      <c r="D530" s="128">
        <f t="shared" si="70"/>
        <v>1</v>
      </c>
      <c r="E530" s="128" t="str">
        <f>IF(A530="",'CONSTRUCTION COST ESTIMATE'!A530,"")</f>
        <v/>
      </c>
      <c r="F530" s="234" t="str">
        <f>IF(A530="","",'CONSTRUCTION COST ESTIMATE'!C530)</f>
        <v>42 INCH REINFORCED CONCRETE PIPE (CLASS III)</v>
      </c>
      <c r="G530" s="234"/>
      <c r="H530" s="78" t="str">
        <f t="shared" si="68"/>
        <v>603.1040</v>
      </c>
      <c r="I530" s="128"/>
      <c r="J530" s="128">
        <f>IF(A530="","",'CONSTRUCTION COST ESTIMATE'!BA530)</f>
        <v>0</v>
      </c>
      <c r="K530" s="128" t="str">
        <f t="shared" si="71"/>
        <v>Default</v>
      </c>
      <c r="L530" s="128" t="str">
        <f>IF(A530="","",'CONSTRUCTION COST ESTIMATE'!BB530)</f>
        <v>LF</v>
      </c>
      <c r="M530" s="128" t="str">
        <f t="shared" si="69"/>
        <v>Base Bid</v>
      </c>
      <c r="N530" s="124">
        <f>IF(A530="","",'CONSTRUCTION COST ESTIMATE'!BC530)</f>
        <v>0</v>
      </c>
      <c r="O530" s="124" t="str">
        <f t="shared" si="72"/>
        <v>N</v>
      </c>
      <c r="S530" s="124"/>
    </row>
    <row r="531" spans="1:19" hidden="1">
      <c r="A531" s="379">
        <f>IF('CONSTRUCTION COST ESTIMATE'!B531="","",'CONSTRUCTION COST ESTIMATE'!B531)</f>
        <v>603.10500000000002</v>
      </c>
      <c r="B531" s="128"/>
      <c r="C531" s="128" t="str">
        <f t="shared" si="67"/>
        <v>Item</v>
      </c>
      <c r="D531" s="128">
        <f t="shared" si="70"/>
        <v>1</v>
      </c>
      <c r="E531" s="128" t="str">
        <f>IF(A531="",'CONSTRUCTION COST ESTIMATE'!A531,"")</f>
        <v/>
      </c>
      <c r="F531" s="234" t="str">
        <f>IF(A531="","",'CONSTRUCTION COST ESTIMATE'!C531)</f>
        <v>42 INCH REINFORCED CONCRETE PIPE (CLASS IV)</v>
      </c>
      <c r="G531" s="234"/>
      <c r="H531" s="78" t="str">
        <f t="shared" si="68"/>
        <v>603.1050</v>
      </c>
      <c r="I531" s="128"/>
      <c r="J531" s="128">
        <f>IF(A531="","",'CONSTRUCTION COST ESTIMATE'!BA531)</f>
        <v>0</v>
      </c>
      <c r="K531" s="128" t="str">
        <f t="shared" si="71"/>
        <v>Default</v>
      </c>
      <c r="L531" s="128" t="str">
        <f>IF(A531="","",'CONSTRUCTION COST ESTIMATE'!BB531)</f>
        <v>LF</v>
      </c>
      <c r="M531" s="128" t="str">
        <f t="shared" si="69"/>
        <v>Base Bid</v>
      </c>
      <c r="N531" s="124">
        <f>IF(A531="","",'CONSTRUCTION COST ESTIMATE'!BC531)</f>
        <v>0</v>
      </c>
      <c r="O531" s="124" t="str">
        <f t="shared" si="72"/>
        <v>N</v>
      </c>
      <c r="S531" s="124"/>
    </row>
    <row r="532" spans="1:19" hidden="1">
      <c r="A532" s="379">
        <f>IF('CONSTRUCTION COST ESTIMATE'!B532="","",'CONSTRUCTION COST ESTIMATE'!B532)</f>
        <v>603.10599999999999</v>
      </c>
      <c r="B532" s="128"/>
      <c r="C532" s="128" t="str">
        <f t="shared" si="67"/>
        <v>Item</v>
      </c>
      <c r="D532" s="128">
        <f t="shared" si="70"/>
        <v>1</v>
      </c>
      <c r="E532" s="128" t="str">
        <f>IF(A532="",'CONSTRUCTION COST ESTIMATE'!A532,"")</f>
        <v/>
      </c>
      <c r="F532" s="234" t="str">
        <f>IF(A532="","",'CONSTRUCTION COST ESTIMATE'!C532)</f>
        <v>42 INCH REINFORCED CONCRETE PIPE (CLASS V)</v>
      </c>
      <c r="G532" s="234"/>
      <c r="H532" s="78" t="str">
        <f t="shared" si="68"/>
        <v>603.1060</v>
      </c>
      <c r="I532" s="128"/>
      <c r="J532" s="128">
        <f>IF(A532="","",'CONSTRUCTION COST ESTIMATE'!BA532)</f>
        <v>0</v>
      </c>
      <c r="K532" s="128" t="str">
        <f t="shared" si="71"/>
        <v>Default</v>
      </c>
      <c r="L532" s="128" t="str">
        <f>IF(A532="","",'CONSTRUCTION COST ESTIMATE'!BB532)</f>
        <v>LF</v>
      </c>
      <c r="M532" s="128" t="str">
        <f t="shared" si="69"/>
        <v>Base Bid</v>
      </c>
      <c r="N532" s="124">
        <f>IF(A532="","",'CONSTRUCTION COST ESTIMATE'!BC532)</f>
        <v>0</v>
      </c>
      <c r="O532" s="124" t="str">
        <f t="shared" si="72"/>
        <v>N</v>
      </c>
      <c r="S532" s="124"/>
    </row>
    <row r="533" spans="1:19" hidden="1">
      <c r="A533" s="379">
        <f>IF('CONSTRUCTION COST ESTIMATE'!B533="","",'CONSTRUCTION COST ESTIMATE'!B533)</f>
        <v>603.10699999999997</v>
      </c>
      <c r="B533" s="128"/>
      <c r="C533" s="128" t="str">
        <f t="shared" si="67"/>
        <v>Item</v>
      </c>
      <c r="D533" s="128">
        <f t="shared" si="70"/>
        <v>1</v>
      </c>
      <c r="E533" s="128" t="str">
        <f>IF(A533="",'CONSTRUCTION COST ESTIMATE'!A533,"")</f>
        <v/>
      </c>
      <c r="F533" s="234" t="str">
        <f>IF(A533="","",'CONSTRUCTION COST ESTIMATE'!C533)</f>
        <v>45 INCH REINFORCED CONCRETE PIPE (CLASS III)</v>
      </c>
      <c r="G533" s="234"/>
      <c r="H533" s="78" t="str">
        <f t="shared" si="68"/>
        <v>603.1070</v>
      </c>
      <c r="I533" s="128"/>
      <c r="J533" s="128">
        <f>IF(A533="","",'CONSTRUCTION COST ESTIMATE'!BA533)</f>
        <v>0</v>
      </c>
      <c r="K533" s="128" t="str">
        <f t="shared" si="71"/>
        <v>Default</v>
      </c>
      <c r="L533" s="128" t="str">
        <f>IF(A533="","",'CONSTRUCTION COST ESTIMATE'!BB533)</f>
        <v>LF</v>
      </c>
      <c r="M533" s="128" t="str">
        <f t="shared" si="69"/>
        <v>Base Bid</v>
      </c>
      <c r="N533" s="124">
        <f>IF(A533="","",'CONSTRUCTION COST ESTIMATE'!BC533)</f>
        <v>0</v>
      </c>
      <c r="O533" s="124" t="str">
        <f t="shared" si="72"/>
        <v>N</v>
      </c>
      <c r="S533" s="124"/>
    </row>
    <row r="534" spans="1:19" hidden="1">
      <c r="A534" s="379">
        <f>IF('CONSTRUCTION COST ESTIMATE'!B534="","",'CONSTRUCTION COST ESTIMATE'!B534)</f>
        <v>603.10799999999995</v>
      </c>
      <c r="B534" s="128"/>
      <c r="C534" s="128" t="str">
        <f t="shared" ref="C534:C597" si="73">IF(A534="","Container","Item")</f>
        <v>Item</v>
      </c>
      <c r="D534" s="128">
        <f t="shared" si="70"/>
        <v>1</v>
      </c>
      <c r="E534" s="128" t="str">
        <f>IF(A534="",'CONSTRUCTION COST ESTIMATE'!A534,"")</f>
        <v/>
      </c>
      <c r="F534" s="234" t="str">
        <f>IF(A534="","",'CONSTRUCTION COST ESTIMATE'!C534)</f>
        <v>45 INCH REINFORCED CONCRETE PIPE (CLASS IV)</v>
      </c>
      <c r="G534" s="234"/>
      <c r="H534" s="78" t="str">
        <f t="shared" ref="H534:H597" si="74">TEXT(A534,"#.0000")</f>
        <v>603.1080</v>
      </c>
      <c r="I534" s="128"/>
      <c r="J534" s="128">
        <f>IF(A534="","",'CONSTRUCTION COST ESTIMATE'!BA534)</f>
        <v>0</v>
      </c>
      <c r="K534" s="128" t="str">
        <f t="shared" si="71"/>
        <v>Default</v>
      </c>
      <c r="L534" s="128" t="str">
        <f>IF(A534="","",'CONSTRUCTION COST ESTIMATE'!BB534)</f>
        <v>LF</v>
      </c>
      <c r="M534" s="128" t="str">
        <f t="shared" ref="M534:M597" si="75">IF(A534="","","Base Bid")</f>
        <v>Base Bid</v>
      </c>
      <c r="N534" s="124">
        <f>IF(A534="","",'CONSTRUCTION COST ESTIMATE'!BC534)</f>
        <v>0</v>
      </c>
      <c r="O534" s="124" t="str">
        <f t="shared" si="72"/>
        <v>N</v>
      </c>
      <c r="S534" s="124"/>
    </row>
    <row r="535" spans="1:19" hidden="1">
      <c r="A535" s="379">
        <f>IF('CONSTRUCTION COST ESTIMATE'!B535="","",'CONSTRUCTION COST ESTIMATE'!B535)</f>
        <v>603.10900000000004</v>
      </c>
      <c r="B535" s="128"/>
      <c r="C535" s="128" t="str">
        <f t="shared" si="73"/>
        <v>Item</v>
      </c>
      <c r="D535" s="128">
        <f t="shared" ref="D535:D598" si="76">IF(C535="Container",0,1)</f>
        <v>1</v>
      </c>
      <c r="E535" s="128" t="str">
        <f>IF(A535="",'CONSTRUCTION COST ESTIMATE'!A535,"")</f>
        <v/>
      </c>
      <c r="F535" s="234" t="str">
        <f>IF(A535="","",'CONSTRUCTION COST ESTIMATE'!C535)</f>
        <v>45 INCH REINFORCED CONCRETE PIPE (CLASS V)</v>
      </c>
      <c r="G535" s="234"/>
      <c r="H535" s="78" t="str">
        <f t="shared" si="74"/>
        <v>603.1090</v>
      </c>
      <c r="I535" s="128"/>
      <c r="J535" s="128">
        <f>IF(A535="","",'CONSTRUCTION COST ESTIMATE'!BA535)</f>
        <v>0</v>
      </c>
      <c r="K535" s="128" t="str">
        <f t="shared" ref="K535:K598" si="77">IF(J535="","","Default")</f>
        <v>Default</v>
      </c>
      <c r="L535" s="128" t="str">
        <f>IF(A535="","",'CONSTRUCTION COST ESTIMATE'!BB535)</f>
        <v>LF</v>
      </c>
      <c r="M535" s="128" t="str">
        <f t="shared" si="75"/>
        <v>Base Bid</v>
      </c>
      <c r="N535" s="124">
        <f>IF(A535="","",'CONSTRUCTION COST ESTIMATE'!BC535)</f>
        <v>0</v>
      </c>
      <c r="O535" s="124" t="str">
        <f t="shared" si="72"/>
        <v>N</v>
      </c>
      <c r="S535" s="124"/>
    </row>
    <row r="536" spans="1:19" hidden="1">
      <c r="A536" s="379">
        <f>IF('CONSTRUCTION COST ESTIMATE'!B536="","",'CONSTRUCTION COST ESTIMATE'!B536)</f>
        <v>603.11</v>
      </c>
      <c r="B536" s="128"/>
      <c r="C536" s="128" t="str">
        <f t="shared" si="73"/>
        <v>Item</v>
      </c>
      <c r="D536" s="128">
        <f t="shared" si="76"/>
        <v>1</v>
      </c>
      <c r="E536" s="128" t="str">
        <f>IF(A536="",'CONSTRUCTION COST ESTIMATE'!A536,"")</f>
        <v/>
      </c>
      <c r="F536" s="234" t="str">
        <f>IF(A536="","",'CONSTRUCTION COST ESTIMATE'!C536)</f>
        <v>48 INCH REINFORCED CONCRETE PIPE (CLASS III)</v>
      </c>
      <c r="G536" s="234"/>
      <c r="H536" s="78" t="str">
        <f t="shared" si="74"/>
        <v>603.1100</v>
      </c>
      <c r="I536" s="128"/>
      <c r="J536" s="128">
        <f>IF(A536="","",'CONSTRUCTION COST ESTIMATE'!BA536)</f>
        <v>0</v>
      </c>
      <c r="K536" s="128" t="str">
        <f t="shared" si="77"/>
        <v>Default</v>
      </c>
      <c r="L536" s="128" t="str">
        <f>IF(A536="","",'CONSTRUCTION COST ESTIMATE'!BB536)</f>
        <v>LF</v>
      </c>
      <c r="M536" s="128" t="str">
        <f t="shared" si="75"/>
        <v>Base Bid</v>
      </c>
      <c r="N536" s="124">
        <f>IF(A536="","",'CONSTRUCTION COST ESTIMATE'!BC536)</f>
        <v>0</v>
      </c>
      <c r="O536" s="124" t="str">
        <f t="shared" ref="O536:O599" si="78">IF(N536=0,"N","Y")</f>
        <v>N</v>
      </c>
      <c r="S536" s="124"/>
    </row>
    <row r="537" spans="1:19" hidden="1">
      <c r="A537" s="379">
        <f>IF('CONSTRUCTION COST ESTIMATE'!B537="","",'CONSTRUCTION COST ESTIMATE'!B537)</f>
        <v>603.11099999999999</v>
      </c>
      <c r="B537" s="128"/>
      <c r="C537" s="128" t="str">
        <f t="shared" si="73"/>
        <v>Item</v>
      </c>
      <c r="D537" s="128">
        <f t="shared" si="76"/>
        <v>1</v>
      </c>
      <c r="E537" s="128" t="str">
        <f>IF(A537="",'CONSTRUCTION COST ESTIMATE'!A537,"")</f>
        <v/>
      </c>
      <c r="F537" s="234" t="str">
        <f>IF(A537="","",'CONSTRUCTION COST ESTIMATE'!C537)</f>
        <v>48 INCH REINFORCED CONCRETE PIPE (CLASS IV)</v>
      </c>
      <c r="G537" s="234"/>
      <c r="H537" s="78" t="str">
        <f t="shared" si="74"/>
        <v>603.1110</v>
      </c>
      <c r="I537" s="128"/>
      <c r="J537" s="128">
        <f>IF(A537="","",'CONSTRUCTION COST ESTIMATE'!BA537)</f>
        <v>0</v>
      </c>
      <c r="K537" s="128" t="str">
        <f t="shared" si="77"/>
        <v>Default</v>
      </c>
      <c r="L537" s="128" t="str">
        <f>IF(A537="","",'CONSTRUCTION COST ESTIMATE'!BB537)</f>
        <v>LF</v>
      </c>
      <c r="M537" s="128" t="str">
        <f t="shared" si="75"/>
        <v>Base Bid</v>
      </c>
      <c r="N537" s="124">
        <f>IF(A537="","",'CONSTRUCTION COST ESTIMATE'!BC537)</f>
        <v>0</v>
      </c>
      <c r="O537" s="124" t="str">
        <f t="shared" si="78"/>
        <v>N</v>
      </c>
      <c r="S537" s="124"/>
    </row>
    <row r="538" spans="1:19" hidden="1">
      <c r="A538" s="379">
        <f>IF('CONSTRUCTION COST ESTIMATE'!B538="","",'CONSTRUCTION COST ESTIMATE'!B538)</f>
        <v>603.11199999999997</v>
      </c>
      <c r="B538" s="128"/>
      <c r="C538" s="128" t="str">
        <f t="shared" si="73"/>
        <v>Item</v>
      </c>
      <c r="D538" s="128">
        <f t="shared" si="76"/>
        <v>1</v>
      </c>
      <c r="E538" s="128" t="str">
        <f>IF(A538="",'CONSTRUCTION COST ESTIMATE'!A538,"")</f>
        <v/>
      </c>
      <c r="F538" s="234" t="str">
        <f>IF(A538="","",'CONSTRUCTION COST ESTIMATE'!C538)</f>
        <v>48 INCH REINFORCED CONCRETE PIPE (CLASS V)</v>
      </c>
      <c r="G538" s="234"/>
      <c r="H538" s="78" t="str">
        <f t="shared" si="74"/>
        <v>603.1120</v>
      </c>
      <c r="I538" s="128"/>
      <c r="J538" s="128">
        <f>IF(A538="","",'CONSTRUCTION COST ESTIMATE'!BA538)</f>
        <v>0</v>
      </c>
      <c r="K538" s="128" t="str">
        <f t="shared" si="77"/>
        <v>Default</v>
      </c>
      <c r="L538" s="128" t="str">
        <f>IF(A538="","",'CONSTRUCTION COST ESTIMATE'!BB538)</f>
        <v>LF</v>
      </c>
      <c r="M538" s="128" t="str">
        <f t="shared" si="75"/>
        <v>Base Bid</v>
      </c>
      <c r="N538" s="124">
        <f>IF(A538="","",'CONSTRUCTION COST ESTIMATE'!BC538)</f>
        <v>0</v>
      </c>
      <c r="O538" s="124" t="str">
        <f t="shared" si="78"/>
        <v>N</v>
      </c>
      <c r="S538" s="124"/>
    </row>
    <row r="539" spans="1:19" hidden="1">
      <c r="A539" s="379">
        <f>IF('CONSTRUCTION COST ESTIMATE'!B539="","",'CONSTRUCTION COST ESTIMATE'!B539)</f>
        <v>603.11300000000006</v>
      </c>
      <c r="B539" s="128"/>
      <c r="C539" s="128" t="str">
        <f t="shared" si="73"/>
        <v>Item</v>
      </c>
      <c r="D539" s="128">
        <f t="shared" si="76"/>
        <v>1</v>
      </c>
      <c r="E539" s="128" t="str">
        <f>IF(A539="",'CONSTRUCTION COST ESTIMATE'!A539,"")</f>
        <v/>
      </c>
      <c r="F539" s="234" t="str">
        <f>IF(A539="","",'CONSTRUCTION COST ESTIMATE'!C539)</f>
        <v>53 INCH REINFORCED CONCRETE PIPE (CLASS III)</v>
      </c>
      <c r="G539" s="234"/>
      <c r="H539" s="78" t="str">
        <f t="shared" si="74"/>
        <v>603.1130</v>
      </c>
      <c r="I539" s="128"/>
      <c r="J539" s="128">
        <f>IF(A539="","",'CONSTRUCTION COST ESTIMATE'!BA539)</f>
        <v>0</v>
      </c>
      <c r="K539" s="128" t="str">
        <f t="shared" si="77"/>
        <v>Default</v>
      </c>
      <c r="L539" s="128" t="str">
        <f>IF(A539="","",'CONSTRUCTION COST ESTIMATE'!BB539)</f>
        <v>LF</v>
      </c>
      <c r="M539" s="128" t="str">
        <f t="shared" si="75"/>
        <v>Base Bid</v>
      </c>
      <c r="N539" s="124">
        <f>IF(A539="","",'CONSTRUCTION COST ESTIMATE'!BC539)</f>
        <v>0</v>
      </c>
      <c r="O539" s="124" t="str">
        <f t="shared" si="78"/>
        <v>N</v>
      </c>
      <c r="S539" s="124"/>
    </row>
    <row r="540" spans="1:19" hidden="1">
      <c r="A540" s="379">
        <f>IF('CONSTRUCTION COST ESTIMATE'!B540="","",'CONSTRUCTION COST ESTIMATE'!B540)</f>
        <v>603.11400000000003</v>
      </c>
      <c r="B540" s="128"/>
      <c r="C540" s="128" t="str">
        <f t="shared" si="73"/>
        <v>Item</v>
      </c>
      <c r="D540" s="128">
        <f t="shared" si="76"/>
        <v>1</v>
      </c>
      <c r="E540" s="128" t="str">
        <f>IF(A540="",'CONSTRUCTION COST ESTIMATE'!A540,"")</f>
        <v/>
      </c>
      <c r="F540" s="234" t="str">
        <f>IF(A540="","",'CONSTRUCTION COST ESTIMATE'!C540)</f>
        <v>53 INCH REINFORCED CONCRETE PIPE (CLASS IV)</v>
      </c>
      <c r="G540" s="234"/>
      <c r="H540" s="78" t="str">
        <f t="shared" si="74"/>
        <v>603.1140</v>
      </c>
      <c r="I540" s="128"/>
      <c r="J540" s="128">
        <f>IF(A540="","",'CONSTRUCTION COST ESTIMATE'!BA540)</f>
        <v>0</v>
      </c>
      <c r="K540" s="128" t="str">
        <f t="shared" si="77"/>
        <v>Default</v>
      </c>
      <c r="L540" s="128" t="str">
        <f>IF(A540="","",'CONSTRUCTION COST ESTIMATE'!BB540)</f>
        <v>LF</v>
      </c>
      <c r="M540" s="128" t="str">
        <f t="shared" si="75"/>
        <v>Base Bid</v>
      </c>
      <c r="N540" s="124">
        <f>IF(A540="","",'CONSTRUCTION COST ESTIMATE'!BC540)</f>
        <v>0</v>
      </c>
      <c r="O540" s="124" t="str">
        <f t="shared" si="78"/>
        <v>N</v>
      </c>
      <c r="S540" s="124"/>
    </row>
    <row r="541" spans="1:19" hidden="1">
      <c r="A541" s="379">
        <f>IF('CONSTRUCTION COST ESTIMATE'!B541="","",'CONSTRUCTION COST ESTIMATE'!B541)</f>
        <v>603.11500000000001</v>
      </c>
      <c r="B541" s="128"/>
      <c r="C541" s="128" t="str">
        <f t="shared" si="73"/>
        <v>Item</v>
      </c>
      <c r="D541" s="128">
        <f t="shared" si="76"/>
        <v>1</v>
      </c>
      <c r="E541" s="128" t="str">
        <f>IF(A541="",'CONSTRUCTION COST ESTIMATE'!A541,"")</f>
        <v/>
      </c>
      <c r="F541" s="234" t="str">
        <f>IF(A541="","",'CONSTRUCTION COST ESTIMATE'!C541)</f>
        <v>53 INCH REINFORCED CONCRETE PIPE (CLASS V)</v>
      </c>
      <c r="G541" s="234"/>
      <c r="H541" s="78" t="str">
        <f t="shared" si="74"/>
        <v>603.1150</v>
      </c>
      <c r="I541" s="128"/>
      <c r="J541" s="128">
        <f>IF(A541="","",'CONSTRUCTION COST ESTIMATE'!BA541)</f>
        <v>0</v>
      </c>
      <c r="K541" s="128" t="str">
        <f t="shared" si="77"/>
        <v>Default</v>
      </c>
      <c r="L541" s="128" t="str">
        <f>IF(A541="","",'CONSTRUCTION COST ESTIMATE'!BB541)</f>
        <v>LF</v>
      </c>
      <c r="M541" s="128" t="str">
        <f t="shared" si="75"/>
        <v>Base Bid</v>
      </c>
      <c r="N541" s="124">
        <f>IF(A541="","",'CONSTRUCTION COST ESTIMATE'!BC541)</f>
        <v>0</v>
      </c>
      <c r="O541" s="124" t="str">
        <f t="shared" si="78"/>
        <v>N</v>
      </c>
      <c r="S541" s="124"/>
    </row>
    <row r="542" spans="1:19" hidden="1">
      <c r="A542" s="379">
        <f>IF('CONSTRUCTION COST ESTIMATE'!B542="","",'CONSTRUCTION COST ESTIMATE'!B542)</f>
        <v>603.11599999999999</v>
      </c>
      <c r="B542" s="128"/>
      <c r="C542" s="128" t="str">
        <f t="shared" si="73"/>
        <v>Item</v>
      </c>
      <c r="D542" s="128">
        <f t="shared" si="76"/>
        <v>1</v>
      </c>
      <c r="E542" s="128" t="str">
        <f>IF(A542="",'CONSTRUCTION COST ESTIMATE'!A542,"")</f>
        <v/>
      </c>
      <c r="F542" s="234" t="str">
        <f>IF(A542="","",'CONSTRUCTION COST ESTIMATE'!C542)</f>
        <v>54 INCH REINFORCED CONCRETE PIPE (CLASS III)</v>
      </c>
      <c r="G542" s="234"/>
      <c r="H542" s="78" t="str">
        <f t="shared" si="74"/>
        <v>603.1160</v>
      </c>
      <c r="I542" s="128"/>
      <c r="J542" s="128">
        <f>IF(A542="","",'CONSTRUCTION COST ESTIMATE'!BA542)</f>
        <v>0</v>
      </c>
      <c r="K542" s="128" t="str">
        <f t="shared" si="77"/>
        <v>Default</v>
      </c>
      <c r="L542" s="128" t="str">
        <f>IF(A542="","",'CONSTRUCTION COST ESTIMATE'!BB542)</f>
        <v>LF</v>
      </c>
      <c r="M542" s="128" t="str">
        <f t="shared" si="75"/>
        <v>Base Bid</v>
      </c>
      <c r="N542" s="124">
        <f>IF(A542="","",'CONSTRUCTION COST ESTIMATE'!BC542)</f>
        <v>0</v>
      </c>
      <c r="O542" s="124" t="str">
        <f t="shared" si="78"/>
        <v>N</v>
      </c>
      <c r="S542" s="124"/>
    </row>
    <row r="543" spans="1:19" hidden="1">
      <c r="A543" s="379">
        <f>IF('CONSTRUCTION COST ESTIMATE'!B543="","",'CONSTRUCTION COST ESTIMATE'!B543)</f>
        <v>603.11699999999996</v>
      </c>
      <c r="B543" s="128"/>
      <c r="C543" s="128" t="str">
        <f t="shared" si="73"/>
        <v>Item</v>
      </c>
      <c r="D543" s="128">
        <f t="shared" si="76"/>
        <v>1</v>
      </c>
      <c r="E543" s="128" t="str">
        <f>IF(A543="",'CONSTRUCTION COST ESTIMATE'!A543,"")</f>
        <v/>
      </c>
      <c r="F543" s="234" t="str">
        <f>IF(A543="","",'CONSTRUCTION COST ESTIMATE'!C543)</f>
        <v>54 INCH REINFORCED CONCRETE PIPE (CLASS IV)</v>
      </c>
      <c r="G543" s="234"/>
      <c r="H543" s="78" t="str">
        <f t="shared" si="74"/>
        <v>603.1170</v>
      </c>
      <c r="I543" s="128"/>
      <c r="J543" s="128">
        <f>IF(A543="","",'CONSTRUCTION COST ESTIMATE'!BA543)</f>
        <v>0</v>
      </c>
      <c r="K543" s="128" t="str">
        <f t="shared" si="77"/>
        <v>Default</v>
      </c>
      <c r="L543" s="128" t="str">
        <f>IF(A543="","",'CONSTRUCTION COST ESTIMATE'!BB543)</f>
        <v>LF</v>
      </c>
      <c r="M543" s="128" t="str">
        <f t="shared" si="75"/>
        <v>Base Bid</v>
      </c>
      <c r="N543" s="124">
        <f>IF(A543="","",'CONSTRUCTION COST ESTIMATE'!BC543)</f>
        <v>0</v>
      </c>
      <c r="O543" s="124" t="str">
        <f t="shared" si="78"/>
        <v>N</v>
      </c>
      <c r="S543" s="124"/>
    </row>
    <row r="544" spans="1:19" hidden="1">
      <c r="A544" s="379">
        <f>IF('CONSTRUCTION COST ESTIMATE'!B544="","",'CONSTRUCTION COST ESTIMATE'!B544)</f>
        <v>603.11800000000005</v>
      </c>
      <c r="B544" s="128"/>
      <c r="C544" s="128" t="str">
        <f t="shared" si="73"/>
        <v>Item</v>
      </c>
      <c r="D544" s="128">
        <f t="shared" si="76"/>
        <v>1</v>
      </c>
      <c r="E544" s="128" t="str">
        <f>IF(A544="",'CONSTRUCTION COST ESTIMATE'!A544,"")</f>
        <v/>
      </c>
      <c r="F544" s="234" t="str">
        <f>IF(A544="","",'CONSTRUCTION COST ESTIMATE'!C544)</f>
        <v>54 INCH REINFORCED CONCRETE PIPE (CLASS V)</v>
      </c>
      <c r="G544" s="234"/>
      <c r="H544" s="78" t="str">
        <f t="shared" si="74"/>
        <v>603.1180</v>
      </c>
      <c r="I544" s="128"/>
      <c r="J544" s="128">
        <f>IF(A544="","",'CONSTRUCTION COST ESTIMATE'!BA544)</f>
        <v>0</v>
      </c>
      <c r="K544" s="128" t="str">
        <f t="shared" si="77"/>
        <v>Default</v>
      </c>
      <c r="L544" s="128" t="str">
        <f>IF(A544="","",'CONSTRUCTION COST ESTIMATE'!BB544)</f>
        <v>LF</v>
      </c>
      <c r="M544" s="128" t="str">
        <f t="shared" si="75"/>
        <v>Base Bid</v>
      </c>
      <c r="N544" s="124">
        <f>IF(A544="","",'CONSTRUCTION COST ESTIMATE'!BC544)</f>
        <v>0</v>
      </c>
      <c r="O544" s="124" t="str">
        <f t="shared" si="78"/>
        <v>N</v>
      </c>
      <c r="S544" s="124"/>
    </row>
    <row r="545" spans="1:19" hidden="1">
      <c r="A545" s="379">
        <f>IF('CONSTRUCTION COST ESTIMATE'!B545="","",'CONSTRUCTION COST ESTIMATE'!B545)</f>
        <v>603.11900000000003</v>
      </c>
      <c r="B545" s="128"/>
      <c r="C545" s="128" t="str">
        <f t="shared" si="73"/>
        <v>Item</v>
      </c>
      <c r="D545" s="128">
        <f t="shared" si="76"/>
        <v>1</v>
      </c>
      <c r="E545" s="128" t="str">
        <f>IF(A545="",'CONSTRUCTION COST ESTIMATE'!A545,"")</f>
        <v/>
      </c>
      <c r="F545" s="234" t="str">
        <f>IF(A545="","",'CONSTRUCTION COST ESTIMATE'!C545)</f>
        <v>60 INCH REINFORCED CONCRETE PIPE (CLASS III)</v>
      </c>
      <c r="G545" s="234"/>
      <c r="H545" s="78" t="str">
        <f t="shared" si="74"/>
        <v>603.1190</v>
      </c>
      <c r="I545" s="128"/>
      <c r="J545" s="128">
        <f>IF(A545="","",'CONSTRUCTION COST ESTIMATE'!BA545)</f>
        <v>0</v>
      </c>
      <c r="K545" s="128" t="str">
        <f t="shared" si="77"/>
        <v>Default</v>
      </c>
      <c r="L545" s="128" t="str">
        <f>IF(A545="","",'CONSTRUCTION COST ESTIMATE'!BB545)</f>
        <v>LF</v>
      </c>
      <c r="M545" s="128" t="str">
        <f t="shared" si="75"/>
        <v>Base Bid</v>
      </c>
      <c r="N545" s="124">
        <f>IF(A545="","",'CONSTRUCTION COST ESTIMATE'!BC545)</f>
        <v>0</v>
      </c>
      <c r="O545" s="124" t="str">
        <f t="shared" si="78"/>
        <v>N</v>
      </c>
      <c r="S545" s="124"/>
    </row>
    <row r="546" spans="1:19" hidden="1">
      <c r="A546" s="379">
        <f>IF('CONSTRUCTION COST ESTIMATE'!B546="","",'CONSTRUCTION COST ESTIMATE'!B546)</f>
        <v>603.12</v>
      </c>
      <c r="B546" s="128"/>
      <c r="C546" s="128" t="str">
        <f t="shared" si="73"/>
        <v>Item</v>
      </c>
      <c r="D546" s="128">
        <f t="shared" si="76"/>
        <v>1</v>
      </c>
      <c r="E546" s="128" t="str">
        <f>IF(A546="",'CONSTRUCTION COST ESTIMATE'!A546,"")</f>
        <v/>
      </c>
      <c r="F546" s="234" t="str">
        <f>IF(A546="","",'CONSTRUCTION COST ESTIMATE'!C546)</f>
        <v>60 INCH REINFORCED CONCRETE PIPE (CLASS IV)</v>
      </c>
      <c r="G546" s="234"/>
      <c r="H546" s="78" t="str">
        <f t="shared" si="74"/>
        <v>603.1200</v>
      </c>
      <c r="I546" s="128"/>
      <c r="J546" s="128">
        <f>IF(A546="","",'CONSTRUCTION COST ESTIMATE'!BA546)</f>
        <v>0</v>
      </c>
      <c r="K546" s="128" t="str">
        <f t="shared" si="77"/>
        <v>Default</v>
      </c>
      <c r="L546" s="128" t="str">
        <f>IF(A546="","",'CONSTRUCTION COST ESTIMATE'!BB546)</f>
        <v>LF</v>
      </c>
      <c r="M546" s="128" t="str">
        <f t="shared" si="75"/>
        <v>Base Bid</v>
      </c>
      <c r="N546" s="124">
        <f>IF(A546="","",'CONSTRUCTION COST ESTIMATE'!BC546)</f>
        <v>0</v>
      </c>
      <c r="O546" s="124" t="str">
        <f t="shared" si="78"/>
        <v>N</v>
      </c>
      <c r="S546" s="124"/>
    </row>
    <row r="547" spans="1:19" hidden="1">
      <c r="A547" s="379">
        <f>IF('CONSTRUCTION COST ESTIMATE'!B547="","",'CONSTRUCTION COST ESTIMATE'!B547)</f>
        <v>603.12099999999998</v>
      </c>
      <c r="B547" s="128"/>
      <c r="C547" s="128" t="str">
        <f t="shared" si="73"/>
        <v>Item</v>
      </c>
      <c r="D547" s="128">
        <f t="shared" si="76"/>
        <v>1</v>
      </c>
      <c r="E547" s="128" t="str">
        <f>IF(A547="",'CONSTRUCTION COST ESTIMATE'!A547,"")</f>
        <v/>
      </c>
      <c r="F547" s="234" t="str">
        <f>IF(A547="","",'CONSTRUCTION COST ESTIMATE'!C547)</f>
        <v>60 INCH REINFORCED CONCRETE PIPE (CLASS V)</v>
      </c>
      <c r="G547" s="234"/>
      <c r="H547" s="78" t="str">
        <f t="shared" si="74"/>
        <v>603.1210</v>
      </c>
      <c r="I547" s="128"/>
      <c r="J547" s="128">
        <f>IF(A547="","",'CONSTRUCTION COST ESTIMATE'!BA547)</f>
        <v>0</v>
      </c>
      <c r="K547" s="128" t="str">
        <f t="shared" si="77"/>
        <v>Default</v>
      </c>
      <c r="L547" s="128" t="str">
        <f>IF(A547="","",'CONSTRUCTION COST ESTIMATE'!BB547)</f>
        <v>LF</v>
      </c>
      <c r="M547" s="128" t="str">
        <f t="shared" si="75"/>
        <v>Base Bid</v>
      </c>
      <c r="N547" s="124">
        <f>IF(A547="","",'CONSTRUCTION COST ESTIMATE'!BC547)</f>
        <v>0</v>
      </c>
      <c r="O547" s="124" t="str">
        <f t="shared" si="78"/>
        <v>N</v>
      </c>
      <c r="S547" s="124"/>
    </row>
    <row r="548" spans="1:19" hidden="1">
      <c r="A548" s="379">
        <f>IF('CONSTRUCTION COST ESTIMATE'!B548="","",'CONSTRUCTION COST ESTIMATE'!B548)</f>
        <v>603.12199999999996</v>
      </c>
      <c r="B548" s="128"/>
      <c r="C548" s="128" t="str">
        <f t="shared" si="73"/>
        <v>Item</v>
      </c>
      <c r="D548" s="128">
        <f t="shared" si="76"/>
        <v>1</v>
      </c>
      <c r="E548" s="128" t="str">
        <f>IF(A548="",'CONSTRUCTION COST ESTIMATE'!A548,"")</f>
        <v/>
      </c>
      <c r="F548" s="234" t="str">
        <f>IF(A548="","",'CONSTRUCTION COST ESTIMATE'!C548)</f>
        <v>66 INCH REINFORCED CONCRETE PIPE (CLASS III)</v>
      </c>
      <c r="G548" s="234"/>
      <c r="H548" s="78" t="str">
        <f t="shared" si="74"/>
        <v>603.1220</v>
      </c>
      <c r="I548" s="128"/>
      <c r="J548" s="128">
        <f>IF(A548="","",'CONSTRUCTION COST ESTIMATE'!BA548)</f>
        <v>0</v>
      </c>
      <c r="K548" s="128" t="str">
        <f t="shared" si="77"/>
        <v>Default</v>
      </c>
      <c r="L548" s="128" t="str">
        <f>IF(A548="","",'CONSTRUCTION COST ESTIMATE'!BB548)</f>
        <v>LF</v>
      </c>
      <c r="M548" s="128" t="str">
        <f t="shared" si="75"/>
        <v>Base Bid</v>
      </c>
      <c r="N548" s="124">
        <f>IF(A548="","",'CONSTRUCTION COST ESTIMATE'!BC548)</f>
        <v>0</v>
      </c>
      <c r="O548" s="124" t="str">
        <f t="shared" si="78"/>
        <v>N</v>
      </c>
      <c r="S548" s="124"/>
    </row>
    <row r="549" spans="1:19" hidden="1">
      <c r="A549" s="379">
        <f>IF('CONSTRUCTION COST ESTIMATE'!B549="","",'CONSTRUCTION COST ESTIMATE'!B549)</f>
        <v>603.12300000000005</v>
      </c>
      <c r="B549" s="128"/>
      <c r="C549" s="128" t="str">
        <f t="shared" si="73"/>
        <v>Item</v>
      </c>
      <c r="D549" s="128">
        <f t="shared" si="76"/>
        <v>1</v>
      </c>
      <c r="E549" s="128" t="str">
        <f>IF(A549="",'CONSTRUCTION COST ESTIMATE'!A549,"")</f>
        <v/>
      </c>
      <c r="F549" s="234" t="str">
        <f>IF(A549="","",'CONSTRUCTION COST ESTIMATE'!C549)</f>
        <v>66 INCH REINFORCED CONCRETE PIPE (CLASS IV)</v>
      </c>
      <c r="G549" s="234"/>
      <c r="H549" s="78" t="str">
        <f t="shared" si="74"/>
        <v>603.1230</v>
      </c>
      <c r="I549" s="128"/>
      <c r="J549" s="128">
        <f>IF(A549="","",'CONSTRUCTION COST ESTIMATE'!BA549)</f>
        <v>0</v>
      </c>
      <c r="K549" s="128" t="str">
        <f t="shared" si="77"/>
        <v>Default</v>
      </c>
      <c r="L549" s="128" t="str">
        <f>IF(A549="","",'CONSTRUCTION COST ESTIMATE'!BB549)</f>
        <v>LF</v>
      </c>
      <c r="M549" s="128" t="str">
        <f t="shared" si="75"/>
        <v>Base Bid</v>
      </c>
      <c r="N549" s="124">
        <f>IF(A549="","",'CONSTRUCTION COST ESTIMATE'!BC549)</f>
        <v>0</v>
      </c>
      <c r="O549" s="124" t="str">
        <f t="shared" si="78"/>
        <v>N</v>
      </c>
      <c r="S549" s="124"/>
    </row>
    <row r="550" spans="1:19" hidden="1">
      <c r="A550" s="379">
        <f>IF('CONSTRUCTION COST ESTIMATE'!B550="","",'CONSTRUCTION COST ESTIMATE'!B550)</f>
        <v>603.12400000000002</v>
      </c>
      <c r="B550" s="128"/>
      <c r="C550" s="128" t="str">
        <f t="shared" si="73"/>
        <v>Item</v>
      </c>
      <c r="D550" s="128">
        <f t="shared" si="76"/>
        <v>1</v>
      </c>
      <c r="E550" s="128" t="str">
        <f>IF(A550="",'CONSTRUCTION COST ESTIMATE'!A550,"")</f>
        <v/>
      </c>
      <c r="F550" s="234" t="str">
        <f>IF(A550="","",'CONSTRUCTION COST ESTIMATE'!C550)</f>
        <v>66 INCH REINFORCED CONCRETE PIPE (CLASS V)</v>
      </c>
      <c r="G550" s="234"/>
      <c r="H550" s="78" t="str">
        <f t="shared" si="74"/>
        <v>603.1240</v>
      </c>
      <c r="I550" s="128"/>
      <c r="J550" s="128">
        <f>IF(A550="","",'CONSTRUCTION COST ESTIMATE'!BA550)</f>
        <v>0</v>
      </c>
      <c r="K550" s="128" t="str">
        <f t="shared" si="77"/>
        <v>Default</v>
      </c>
      <c r="L550" s="128" t="str">
        <f>IF(A550="","",'CONSTRUCTION COST ESTIMATE'!BB550)</f>
        <v>LF</v>
      </c>
      <c r="M550" s="128" t="str">
        <f t="shared" si="75"/>
        <v>Base Bid</v>
      </c>
      <c r="N550" s="124">
        <f>IF(A550="","",'CONSTRUCTION COST ESTIMATE'!BC550)</f>
        <v>0</v>
      </c>
      <c r="O550" s="124" t="str">
        <f t="shared" si="78"/>
        <v>N</v>
      </c>
      <c r="S550" s="124"/>
    </row>
    <row r="551" spans="1:19" hidden="1">
      <c r="A551" s="379">
        <f>IF('CONSTRUCTION COST ESTIMATE'!B551="","",'CONSTRUCTION COST ESTIMATE'!B551)</f>
        <v>603.125</v>
      </c>
      <c r="B551" s="128"/>
      <c r="C551" s="128" t="str">
        <f t="shared" si="73"/>
        <v>Item</v>
      </c>
      <c r="D551" s="128">
        <f t="shared" si="76"/>
        <v>1</v>
      </c>
      <c r="E551" s="128" t="str">
        <f>IF(A551="",'CONSTRUCTION COST ESTIMATE'!A551,"")</f>
        <v/>
      </c>
      <c r="F551" s="234" t="str">
        <f>IF(A551="","",'CONSTRUCTION COST ESTIMATE'!C551)</f>
        <v>72 INCH REINFORCED CONCRETE PIPE (CLASS III)</v>
      </c>
      <c r="G551" s="234"/>
      <c r="H551" s="78" t="str">
        <f t="shared" si="74"/>
        <v>603.1250</v>
      </c>
      <c r="I551" s="128"/>
      <c r="J551" s="128">
        <f>IF(A551="","",'CONSTRUCTION COST ESTIMATE'!BA551)</f>
        <v>0</v>
      </c>
      <c r="K551" s="128" t="str">
        <f t="shared" si="77"/>
        <v>Default</v>
      </c>
      <c r="L551" s="128" t="str">
        <f>IF(A551="","",'CONSTRUCTION COST ESTIMATE'!BB551)</f>
        <v>LF</v>
      </c>
      <c r="M551" s="128" t="str">
        <f t="shared" si="75"/>
        <v>Base Bid</v>
      </c>
      <c r="N551" s="124">
        <f>IF(A551="","",'CONSTRUCTION COST ESTIMATE'!BC551)</f>
        <v>0</v>
      </c>
      <c r="O551" s="124" t="str">
        <f t="shared" si="78"/>
        <v>N</v>
      </c>
      <c r="S551" s="124"/>
    </row>
    <row r="552" spans="1:19" hidden="1">
      <c r="A552" s="379">
        <f>IF('CONSTRUCTION COST ESTIMATE'!B552="","",'CONSTRUCTION COST ESTIMATE'!B552)</f>
        <v>603.12599999999998</v>
      </c>
      <c r="B552" s="128"/>
      <c r="C552" s="128" t="str">
        <f t="shared" si="73"/>
        <v>Item</v>
      </c>
      <c r="D552" s="128">
        <f t="shared" si="76"/>
        <v>1</v>
      </c>
      <c r="E552" s="128" t="str">
        <f>IF(A552="",'CONSTRUCTION COST ESTIMATE'!A552,"")</f>
        <v/>
      </c>
      <c r="F552" s="234" t="str">
        <f>IF(A552="","",'CONSTRUCTION COST ESTIMATE'!C552)</f>
        <v>72 INCH REINFORCED CONCRETE PIPE (CLASS IV)</v>
      </c>
      <c r="G552" s="234"/>
      <c r="H552" s="78" t="str">
        <f t="shared" si="74"/>
        <v>603.1260</v>
      </c>
      <c r="I552" s="128"/>
      <c r="J552" s="128">
        <f>IF(A552="","",'CONSTRUCTION COST ESTIMATE'!BA552)</f>
        <v>0</v>
      </c>
      <c r="K552" s="128" t="str">
        <f t="shared" si="77"/>
        <v>Default</v>
      </c>
      <c r="L552" s="128" t="str">
        <f>IF(A552="","",'CONSTRUCTION COST ESTIMATE'!BB552)</f>
        <v>LF</v>
      </c>
      <c r="M552" s="128" t="str">
        <f t="shared" si="75"/>
        <v>Base Bid</v>
      </c>
      <c r="N552" s="124">
        <f>IF(A552="","",'CONSTRUCTION COST ESTIMATE'!BC552)</f>
        <v>0</v>
      </c>
      <c r="O552" s="124" t="str">
        <f t="shared" si="78"/>
        <v>N</v>
      </c>
      <c r="S552" s="124"/>
    </row>
    <row r="553" spans="1:19" hidden="1">
      <c r="A553" s="379">
        <f>IF('CONSTRUCTION COST ESTIMATE'!B553="","",'CONSTRUCTION COST ESTIMATE'!B553)</f>
        <v>603.12699999999995</v>
      </c>
      <c r="B553" s="128"/>
      <c r="C553" s="128" t="str">
        <f t="shared" si="73"/>
        <v>Item</v>
      </c>
      <c r="D553" s="128">
        <f t="shared" si="76"/>
        <v>1</v>
      </c>
      <c r="E553" s="128" t="str">
        <f>IF(A553="",'CONSTRUCTION COST ESTIMATE'!A553,"")</f>
        <v/>
      </c>
      <c r="F553" s="234" t="str">
        <f>IF(A553="","",'CONSTRUCTION COST ESTIMATE'!C553)</f>
        <v>72 INCH REINFORCED CONCRETE PIPE (CLASS V)</v>
      </c>
      <c r="G553" s="234"/>
      <c r="H553" s="78" t="str">
        <f t="shared" si="74"/>
        <v>603.1270</v>
      </c>
      <c r="I553" s="128"/>
      <c r="J553" s="128">
        <f>IF(A553="","",'CONSTRUCTION COST ESTIMATE'!BA553)</f>
        <v>0</v>
      </c>
      <c r="K553" s="128" t="str">
        <f t="shared" si="77"/>
        <v>Default</v>
      </c>
      <c r="L553" s="128" t="str">
        <f>IF(A553="","",'CONSTRUCTION COST ESTIMATE'!BB553)</f>
        <v>LF</v>
      </c>
      <c r="M553" s="128" t="str">
        <f t="shared" si="75"/>
        <v>Base Bid</v>
      </c>
      <c r="N553" s="124">
        <f>IF(A553="","",'CONSTRUCTION COST ESTIMATE'!BC553)</f>
        <v>0</v>
      </c>
      <c r="O553" s="124" t="str">
        <f t="shared" si="78"/>
        <v>N</v>
      </c>
      <c r="S553" s="124"/>
    </row>
    <row r="554" spans="1:19" hidden="1">
      <c r="A554" s="379">
        <f>IF('CONSTRUCTION COST ESTIMATE'!B554="","",'CONSTRUCTION COST ESTIMATE'!B554)</f>
        <v>603.12800000000004</v>
      </c>
      <c r="B554" s="128"/>
      <c r="C554" s="128" t="str">
        <f t="shared" si="73"/>
        <v>Item</v>
      </c>
      <c r="D554" s="128">
        <f t="shared" si="76"/>
        <v>1</v>
      </c>
      <c r="E554" s="128" t="str">
        <f>IF(A554="",'CONSTRUCTION COST ESTIMATE'!A554,"")</f>
        <v/>
      </c>
      <c r="F554" s="234" t="str">
        <f>IF(A554="","",'CONSTRUCTION COST ESTIMATE'!C554)</f>
        <v>78 INCH REINFORCED CONCRETE PIPE (CLASS III)</v>
      </c>
      <c r="G554" s="234"/>
      <c r="H554" s="78" t="str">
        <f t="shared" si="74"/>
        <v>603.1280</v>
      </c>
      <c r="I554" s="128"/>
      <c r="J554" s="128">
        <f>IF(A554="","",'CONSTRUCTION COST ESTIMATE'!BA554)</f>
        <v>0</v>
      </c>
      <c r="K554" s="128" t="str">
        <f t="shared" si="77"/>
        <v>Default</v>
      </c>
      <c r="L554" s="128" t="str">
        <f>IF(A554="","",'CONSTRUCTION COST ESTIMATE'!BB554)</f>
        <v>LF</v>
      </c>
      <c r="M554" s="128" t="str">
        <f t="shared" si="75"/>
        <v>Base Bid</v>
      </c>
      <c r="N554" s="124">
        <f>IF(A554="","",'CONSTRUCTION COST ESTIMATE'!BC554)</f>
        <v>0</v>
      </c>
      <c r="O554" s="124" t="str">
        <f t="shared" si="78"/>
        <v>N</v>
      </c>
      <c r="S554" s="124"/>
    </row>
    <row r="555" spans="1:19" hidden="1">
      <c r="A555" s="379">
        <f>IF('CONSTRUCTION COST ESTIMATE'!B555="","",'CONSTRUCTION COST ESTIMATE'!B555)</f>
        <v>603.12900000000002</v>
      </c>
      <c r="B555" s="128"/>
      <c r="C555" s="128" t="str">
        <f t="shared" si="73"/>
        <v>Item</v>
      </c>
      <c r="D555" s="128">
        <f t="shared" si="76"/>
        <v>1</v>
      </c>
      <c r="E555" s="128" t="str">
        <f>IF(A555="",'CONSTRUCTION COST ESTIMATE'!A555,"")</f>
        <v/>
      </c>
      <c r="F555" s="234" t="str">
        <f>IF(A555="","",'CONSTRUCTION COST ESTIMATE'!C555)</f>
        <v>78 INCH REINFORCED CONCRETE PIPE (CLASS IV)</v>
      </c>
      <c r="G555" s="234"/>
      <c r="H555" s="78" t="str">
        <f t="shared" si="74"/>
        <v>603.1290</v>
      </c>
      <c r="I555" s="128"/>
      <c r="J555" s="128">
        <f>IF(A555="","",'CONSTRUCTION COST ESTIMATE'!BA555)</f>
        <v>0</v>
      </c>
      <c r="K555" s="128" t="str">
        <f t="shared" si="77"/>
        <v>Default</v>
      </c>
      <c r="L555" s="128" t="str">
        <f>IF(A555="","",'CONSTRUCTION COST ESTIMATE'!BB555)</f>
        <v>LF</v>
      </c>
      <c r="M555" s="128" t="str">
        <f t="shared" si="75"/>
        <v>Base Bid</v>
      </c>
      <c r="N555" s="124">
        <f>IF(A555="","",'CONSTRUCTION COST ESTIMATE'!BC555)</f>
        <v>0</v>
      </c>
      <c r="O555" s="124" t="str">
        <f t="shared" si="78"/>
        <v>N</v>
      </c>
      <c r="S555" s="124"/>
    </row>
    <row r="556" spans="1:19" hidden="1">
      <c r="A556" s="379">
        <f>IF('CONSTRUCTION COST ESTIMATE'!B556="","",'CONSTRUCTION COST ESTIMATE'!B556)</f>
        <v>603.13</v>
      </c>
      <c r="B556" s="128"/>
      <c r="C556" s="128" t="str">
        <f t="shared" si="73"/>
        <v>Item</v>
      </c>
      <c r="D556" s="128">
        <f t="shared" si="76"/>
        <v>1</v>
      </c>
      <c r="E556" s="128" t="str">
        <f>IF(A556="",'CONSTRUCTION COST ESTIMATE'!A556,"")</f>
        <v/>
      </c>
      <c r="F556" s="234" t="str">
        <f>IF(A556="","",'CONSTRUCTION COST ESTIMATE'!C556)</f>
        <v>78 INCH REINFORCED CONCRETE PIPE (CLASS V)</v>
      </c>
      <c r="G556" s="234"/>
      <c r="H556" s="78" t="str">
        <f t="shared" si="74"/>
        <v>603.1300</v>
      </c>
      <c r="I556" s="128"/>
      <c r="J556" s="128">
        <f>IF(A556="","",'CONSTRUCTION COST ESTIMATE'!BA556)</f>
        <v>0</v>
      </c>
      <c r="K556" s="128" t="str">
        <f t="shared" si="77"/>
        <v>Default</v>
      </c>
      <c r="L556" s="128" t="str">
        <f>IF(A556="","",'CONSTRUCTION COST ESTIMATE'!BB556)</f>
        <v>LF</v>
      </c>
      <c r="M556" s="128" t="str">
        <f t="shared" si="75"/>
        <v>Base Bid</v>
      </c>
      <c r="N556" s="124">
        <f>IF(A556="","",'CONSTRUCTION COST ESTIMATE'!BC556)</f>
        <v>0</v>
      </c>
      <c r="O556" s="124" t="str">
        <f t="shared" si="78"/>
        <v>N</v>
      </c>
      <c r="S556" s="124"/>
    </row>
    <row r="557" spans="1:19" hidden="1">
      <c r="A557" s="379">
        <f>IF('CONSTRUCTION COST ESTIMATE'!B557="","",'CONSTRUCTION COST ESTIMATE'!B557)</f>
        <v>603.13099999999997</v>
      </c>
      <c r="B557" s="128"/>
      <c r="C557" s="128" t="str">
        <f t="shared" si="73"/>
        <v>Item</v>
      </c>
      <c r="D557" s="128">
        <f t="shared" si="76"/>
        <v>1</v>
      </c>
      <c r="E557" s="128" t="str">
        <f>IF(A557="",'CONSTRUCTION COST ESTIMATE'!A557,"")</f>
        <v/>
      </c>
      <c r="F557" s="234" t="str">
        <f>IF(A557="","",'CONSTRUCTION COST ESTIMATE'!C557)</f>
        <v>84 INCH REINFORCED CONCRETE PIPE (CLASS III)</v>
      </c>
      <c r="G557" s="234"/>
      <c r="H557" s="78" t="str">
        <f t="shared" si="74"/>
        <v>603.1310</v>
      </c>
      <c r="I557" s="128"/>
      <c r="J557" s="128">
        <f>IF(A557="","",'CONSTRUCTION COST ESTIMATE'!BA557)</f>
        <v>0</v>
      </c>
      <c r="K557" s="128" t="str">
        <f t="shared" si="77"/>
        <v>Default</v>
      </c>
      <c r="L557" s="128" t="str">
        <f>IF(A557="","",'CONSTRUCTION COST ESTIMATE'!BB557)</f>
        <v>LF</v>
      </c>
      <c r="M557" s="128" t="str">
        <f t="shared" si="75"/>
        <v>Base Bid</v>
      </c>
      <c r="N557" s="124">
        <f>IF(A557="","",'CONSTRUCTION COST ESTIMATE'!BC557)</f>
        <v>0</v>
      </c>
      <c r="O557" s="124" t="str">
        <f t="shared" si="78"/>
        <v>N</v>
      </c>
      <c r="S557" s="124"/>
    </row>
    <row r="558" spans="1:19" hidden="1">
      <c r="A558" s="379">
        <f>IF('CONSTRUCTION COST ESTIMATE'!B558="","",'CONSTRUCTION COST ESTIMATE'!B558)</f>
        <v>603.13199999999995</v>
      </c>
      <c r="B558" s="128"/>
      <c r="C558" s="128" t="str">
        <f t="shared" si="73"/>
        <v>Item</v>
      </c>
      <c r="D558" s="128">
        <f t="shared" si="76"/>
        <v>1</v>
      </c>
      <c r="E558" s="128" t="str">
        <f>IF(A558="",'CONSTRUCTION COST ESTIMATE'!A558,"")</f>
        <v/>
      </c>
      <c r="F558" s="234" t="str">
        <f>IF(A558="","",'CONSTRUCTION COST ESTIMATE'!C558)</f>
        <v>84 INCH REINFORCED CONCRETE PIPE (CLASS IV)</v>
      </c>
      <c r="G558" s="234"/>
      <c r="H558" s="78" t="str">
        <f t="shared" si="74"/>
        <v>603.1320</v>
      </c>
      <c r="I558" s="128"/>
      <c r="J558" s="128">
        <f>IF(A558="","",'CONSTRUCTION COST ESTIMATE'!BA558)</f>
        <v>0</v>
      </c>
      <c r="K558" s="128" t="str">
        <f t="shared" si="77"/>
        <v>Default</v>
      </c>
      <c r="L558" s="128" t="str">
        <f>IF(A558="","",'CONSTRUCTION COST ESTIMATE'!BB558)</f>
        <v>LF</v>
      </c>
      <c r="M558" s="128" t="str">
        <f t="shared" si="75"/>
        <v>Base Bid</v>
      </c>
      <c r="N558" s="124">
        <f>IF(A558="","",'CONSTRUCTION COST ESTIMATE'!BC558)</f>
        <v>0</v>
      </c>
      <c r="O558" s="124" t="str">
        <f t="shared" si="78"/>
        <v>N</v>
      </c>
      <c r="S558" s="124"/>
    </row>
    <row r="559" spans="1:19" hidden="1">
      <c r="A559" s="379">
        <f>IF('CONSTRUCTION COST ESTIMATE'!B559="","",'CONSTRUCTION COST ESTIMATE'!B559)</f>
        <v>603.13300000000004</v>
      </c>
      <c r="B559" s="128"/>
      <c r="C559" s="128" t="str">
        <f t="shared" si="73"/>
        <v>Item</v>
      </c>
      <c r="D559" s="128">
        <f t="shared" si="76"/>
        <v>1</v>
      </c>
      <c r="E559" s="128" t="str">
        <f>IF(A559="",'CONSTRUCTION COST ESTIMATE'!A559,"")</f>
        <v/>
      </c>
      <c r="F559" s="234" t="str">
        <f>IF(A559="","",'CONSTRUCTION COST ESTIMATE'!C559)</f>
        <v>84 INCH REINFORCED CONCRETE PIPE (CLASS V)</v>
      </c>
      <c r="G559" s="234"/>
      <c r="H559" s="78" t="str">
        <f t="shared" si="74"/>
        <v>603.1330</v>
      </c>
      <c r="I559" s="128"/>
      <c r="J559" s="128">
        <f>IF(A559="","",'CONSTRUCTION COST ESTIMATE'!BA559)</f>
        <v>0</v>
      </c>
      <c r="K559" s="128" t="str">
        <f t="shared" si="77"/>
        <v>Default</v>
      </c>
      <c r="L559" s="128" t="str">
        <f>IF(A559="","",'CONSTRUCTION COST ESTIMATE'!BB559)</f>
        <v>LF</v>
      </c>
      <c r="M559" s="128" t="str">
        <f t="shared" si="75"/>
        <v>Base Bid</v>
      </c>
      <c r="N559" s="124">
        <f>IF(A559="","",'CONSTRUCTION COST ESTIMATE'!BC559)</f>
        <v>0</v>
      </c>
      <c r="O559" s="124" t="str">
        <f t="shared" si="78"/>
        <v>N</v>
      </c>
      <c r="S559" s="124"/>
    </row>
    <row r="560" spans="1:19" hidden="1">
      <c r="A560" s="379">
        <f>IF('CONSTRUCTION COST ESTIMATE'!B560="","",'CONSTRUCTION COST ESTIMATE'!B560)</f>
        <v>603.13400000000001</v>
      </c>
      <c r="B560" s="128"/>
      <c r="C560" s="128" t="str">
        <f t="shared" si="73"/>
        <v>Item</v>
      </c>
      <c r="D560" s="128">
        <f t="shared" si="76"/>
        <v>1</v>
      </c>
      <c r="E560" s="128" t="str">
        <f>IF(A560="",'CONSTRUCTION COST ESTIMATE'!A560,"")</f>
        <v/>
      </c>
      <c r="F560" s="234" t="str">
        <f>IF(A560="","",'CONSTRUCTION COST ESTIMATE'!C560)</f>
        <v>90 INCH REINFORCED CONCRETE PIPE (CLASS III)</v>
      </c>
      <c r="G560" s="234"/>
      <c r="H560" s="78" t="str">
        <f t="shared" si="74"/>
        <v>603.1340</v>
      </c>
      <c r="I560" s="128"/>
      <c r="J560" s="128">
        <f>IF(A560="","",'CONSTRUCTION COST ESTIMATE'!BA560)</f>
        <v>0</v>
      </c>
      <c r="K560" s="128" t="str">
        <f t="shared" si="77"/>
        <v>Default</v>
      </c>
      <c r="L560" s="128" t="str">
        <f>IF(A560="","",'CONSTRUCTION COST ESTIMATE'!BB560)</f>
        <v>LF</v>
      </c>
      <c r="M560" s="128" t="str">
        <f t="shared" si="75"/>
        <v>Base Bid</v>
      </c>
      <c r="N560" s="124">
        <f>IF(A560="","",'CONSTRUCTION COST ESTIMATE'!BC560)</f>
        <v>0</v>
      </c>
      <c r="O560" s="124" t="str">
        <f t="shared" si="78"/>
        <v>N</v>
      </c>
      <c r="S560" s="124"/>
    </row>
    <row r="561" spans="1:26" hidden="1">
      <c r="A561" s="379">
        <f>IF('CONSTRUCTION COST ESTIMATE'!B561="","",'CONSTRUCTION COST ESTIMATE'!B561)</f>
        <v>603.13499999999999</v>
      </c>
      <c r="B561" s="128"/>
      <c r="C561" s="128" t="str">
        <f t="shared" si="73"/>
        <v>Item</v>
      </c>
      <c r="D561" s="128">
        <f t="shared" si="76"/>
        <v>1</v>
      </c>
      <c r="E561" s="128" t="str">
        <f>IF(A561="",'CONSTRUCTION COST ESTIMATE'!A561,"")</f>
        <v/>
      </c>
      <c r="F561" s="234" t="str">
        <f>IF(A561="","",'CONSTRUCTION COST ESTIMATE'!C561)</f>
        <v>90 INCH REINFORCED CONCRETE PIPE (CLASS IV)</v>
      </c>
      <c r="G561" s="234"/>
      <c r="H561" s="78" t="str">
        <f t="shared" si="74"/>
        <v>603.1350</v>
      </c>
      <c r="I561" s="128"/>
      <c r="J561" s="128">
        <f>IF(A561="","",'CONSTRUCTION COST ESTIMATE'!BA561)</f>
        <v>0</v>
      </c>
      <c r="K561" s="128" t="str">
        <f t="shared" si="77"/>
        <v>Default</v>
      </c>
      <c r="L561" s="128" t="str">
        <f>IF(A561="","",'CONSTRUCTION COST ESTIMATE'!BB561)</f>
        <v>LF</v>
      </c>
      <c r="M561" s="128" t="str">
        <f t="shared" si="75"/>
        <v>Base Bid</v>
      </c>
      <c r="N561" s="124">
        <f>IF(A561="","",'CONSTRUCTION COST ESTIMATE'!BC561)</f>
        <v>0</v>
      </c>
      <c r="O561" s="124" t="str">
        <f t="shared" si="78"/>
        <v>N</v>
      </c>
      <c r="S561" s="124"/>
    </row>
    <row r="562" spans="1:26" hidden="1">
      <c r="A562" s="379">
        <f>IF('CONSTRUCTION COST ESTIMATE'!B562="","",'CONSTRUCTION COST ESTIMATE'!B562)</f>
        <v>603.13599999999997</v>
      </c>
      <c r="B562" s="128"/>
      <c r="C562" s="128" t="str">
        <f t="shared" si="73"/>
        <v>Item</v>
      </c>
      <c r="D562" s="128">
        <f t="shared" si="76"/>
        <v>1</v>
      </c>
      <c r="E562" s="128" t="str">
        <f>IF(A562="",'CONSTRUCTION COST ESTIMATE'!A562,"")</f>
        <v/>
      </c>
      <c r="F562" s="234" t="str">
        <f>IF(A562="","",'CONSTRUCTION COST ESTIMATE'!C562)</f>
        <v>90 INCH REINFORCED CONCRETE PIPE (CLASS V)</v>
      </c>
      <c r="G562" s="234"/>
      <c r="H562" s="78" t="str">
        <f t="shared" si="74"/>
        <v>603.1360</v>
      </c>
      <c r="I562" s="128"/>
      <c r="J562" s="128">
        <f>IF(A562="","",'CONSTRUCTION COST ESTIMATE'!BA562)</f>
        <v>0</v>
      </c>
      <c r="K562" s="128" t="str">
        <f t="shared" si="77"/>
        <v>Default</v>
      </c>
      <c r="L562" s="128" t="str">
        <f>IF(A562="","",'CONSTRUCTION COST ESTIMATE'!BB562)</f>
        <v>LF</v>
      </c>
      <c r="M562" s="128" t="str">
        <f t="shared" si="75"/>
        <v>Base Bid</v>
      </c>
      <c r="N562" s="124">
        <f>IF(A562="","",'CONSTRUCTION COST ESTIMATE'!BC562)</f>
        <v>0</v>
      </c>
      <c r="O562" s="124" t="str">
        <f t="shared" si="78"/>
        <v>N</v>
      </c>
      <c r="S562" s="124"/>
    </row>
    <row r="563" spans="1:26" hidden="1">
      <c r="A563" s="379">
        <f>IF('CONSTRUCTION COST ESTIMATE'!B563="","",'CONSTRUCTION COST ESTIMATE'!B563)</f>
        <v>603.13699999999994</v>
      </c>
      <c r="B563" s="128"/>
      <c r="C563" s="128" t="str">
        <f t="shared" si="73"/>
        <v>Item</v>
      </c>
      <c r="D563" s="128">
        <f t="shared" si="76"/>
        <v>1</v>
      </c>
      <c r="E563" s="128" t="str">
        <f>IF(A563="",'CONSTRUCTION COST ESTIMATE'!A563,"")</f>
        <v/>
      </c>
      <c r="F563" s="234" t="str">
        <f>IF(A563="","",'CONSTRUCTION COST ESTIMATE'!C563)</f>
        <v>96 INCH REINFORCED CONCRETE PIPE (CLASS III)</v>
      </c>
      <c r="G563" s="234"/>
      <c r="H563" s="78" t="str">
        <f t="shared" si="74"/>
        <v>603.1370</v>
      </c>
      <c r="I563" s="128"/>
      <c r="J563" s="128">
        <f>IF(A563="","",'CONSTRUCTION COST ESTIMATE'!BA563)</f>
        <v>0</v>
      </c>
      <c r="K563" s="128" t="str">
        <f t="shared" si="77"/>
        <v>Default</v>
      </c>
      <c r="L563" s="128" t="str">
        <f>IF(A563="","",'CONSTRUCTION COST ESTIMATE'!BB563)</f>
        <v>LF</v>
      </c>
      <c r="M563" s="128" t="str">
        <f t="shared" si="75"/>
        <v>Base Bid</v>
      </c>
      <c r="N563" s="124">
        <f>IF(A563="","",'CONSTRUCTION COST ESTIMATE'!BC563)</f>
        <v>0</v>
      </c>
      <c r="O563" s="124" t="str">
        <f t="shared" si="78"/>
        <v>N</v>
      </c>
      <c r="S563" s="124"/>
    </row>
    <row r="564" spans="1:26" hidden="1">
      <c r="A564" s="379">
        <f>IF('CONSTRUCTION COST ESTIMATE'!B564="","",'CONSTRUCTION COST ESTIMATE'!B564)</f>
        <v>603.13800000000003</v>
      </c>
      <c r="B564" s="128"/>
      <c r="C564" s="128" t="str">
        <f t="shared" si="73"/>
        <v>Item</v>
      </c>
      <c r="D564" s="128">
        <f t="shared" si="76"/>
        <v>1</v>
      </c>
      <c r="E564" s="128" t="str">
        <f>IF(A564="",'CONSTRUCTION COST ESTIMATE'!A564,"")</f>
        <v/>
      </c>
      <c r="F564" s="234" t="str">
        <f>IF(A564="","",'CONSTRUCTION COST ESTIMATE'!C564)</f>
        <v>96 INCH REINFORCED CONCRETE PIPE (CLASS IV)</v>
      </c>
      <c r="G564" s="234"/>
      <c r="H564" s="78" t="str">
        <f t="shared" si="74"/>
        <v>603.1380</v>
      </c>
      <c r="I564" s="128"/>
      <c r="J564" s="128">
        <f>IF(A564="","",'CONSTRUCTION COST ESTIMATE'!BA564)</f>
        <v>0</v>
      </c>
      <c r="K564" s="128" t="str">
        <f t="shared" si="77"/>
        <v>Default</v>
      </c>
      <c r="L564" s="128" t="str">
        <f>IF(A564="","",'CONSTRUCTION COST ESTIMATE'!BB564)</f>
        <v>LF</v>
      </c>
      <c r="M564" s="128" t="str">
        <f t="shared" si="75"/>
        <v>Base Bid</v>
      </c>
      <c r="N564" s="124">
        <f>IF(A564="","",'CONSTRUCTION COST ESTIMATE'!BC564)</f>
        <v>0</v>
      </c>
      <c r="O564" s="124" t="str">
        <f t="shared" si="78"/>
        <v>N</v>
      </c>
      <c r="S564" s="124"/>
    </row>
    <row r="565" spans="1:26" hidden="1">
      <c r="A565" s="379">
        <f>IF('CONSTRUCTION COST ESTIMATE'!B565="","",'CONSTRUCTION COST ESTIMATE'!B565)</f>
        <v>603.13900000000001</v>
      </c>
      <c r="B565" s="128"/>
      <c r="C565" s="128" t="str">
        <f t="shared" si="73"/>
        <v>Item</v>
      </c>
      <c r="D565" s="128">
        <f t="shared" si="76"/>
        <v>1</v>
      </c>
      <c r="E565" s="128" t="str">
        <f>IF(A565="",'CONSTRUCTION COST ESTIMATE'!A565,"")</f>
        <v/>
      </c>
      <c r="F565" s="234" t="str">
        <f>IF(A565="","",'CONSTRUCTION COST ESTIMATE'!C565)</f>
        <v>96 INCH REINFORCED CONCRETE PIPE (CLASS V)</v>
      </c>
      <c r="G565" s="234"/>
      <c r="H565" s="78" t="str">
        <f t="shared" si="74"/>
        <v>603.1390</v>
      </c>
      <c r="I565" s="128"/>
      <c r="J565" s="128">
        <f>IF(A565="","",'CONSTRUCTION COST ESTIMATE'!BA565)</f>
        <v>0</v>
      </c>
      <c r="K565" s="128" t="str">
        <f t="shared" si="77"/>
        <v>Default</v>
      </c>
      <c r="L565" s="128" t="str">
        <f>IF(A565="","",'CONSTRUCTION COST ESTIMATE'!BB565)</f>
        <v>LF</v>
      </c>
      <c r="M565" s="128" t="str">
        <f t="shared" si="75"/>
        <v>Base Bid</v>
      </c>
      <c r="N565" s="124">
        <f>IF(A565="","",'CONSTRUCTION COST ESTIMATE'!BC565)</f>
        <v>0</v>
      </c>
      <c r="O565" s="124" t="str">
        <f t="shared" si="78"/>
        <v>N</v>
      </c>
      <c r="S565" s="124"/>
    </row>
    <row r="566" spans="1:26" hidden="1">
      <c r="A566" s="379">
        <f>IF('CONSTRUCTION COST ESTIMATE'!B566="","",'CONSTRUCTION COST ESTIMATE'!B566)</f>
        <v>603.14</v>
      </c>
      <c r="B566" s="128"/>
      <c r="C566" s="128" t="str">
        <f t="shared" si="73"/>
        <v>Item</v>
      </c>
      <c r="D566" s="128">
        <f t="shared" si="76"/>
        <v>1</v>
      </c>
      <c r="E566" s="128" t="str">
        <f>IF(A566="",'CONSTRUCTION COST ESTIMATE'!A566,"")</f>
        <v/>
      </c>
      <c r="F566" s="234" t="str">
        <f>IF(A566="","",'CONSTRUCTION COST ESTIMATE'!C566)</f>
        <v>18 INCH C900 STORM DRAIN</v>
      </c>
      <c r="G566" s="234"/>
      <c r="H566" s="78" t="str">
        <f t="shared" si="74"/>
        <v>603.1400</v>
      </c>
      <c r="I566" s="128"/>
      <c r="J566" s="128">
        <f>IF(A566="","",'CONSTRUCTION COST ESTIMATE'!BA566)</f>
        <v>0</v>
      </c>
      <c r="K566" s="128" t="str">
        <f t="shared" si="77"/>
        <v>Default</v>
      </c>
      <c r="L566" s="128" t="str">
        <f>IF(A566="","",'CONSTRUCTION COST ESTIMATE'!BB566)</f>
        <v>LF</v>
      </c>
      <c r="M566" s="128" t="str">
        <f t="shared" si="75"/>
        <v>Base Bid</v>
      </c>
      <c r="N566" s="124">
        <f>IF(A566="","",'CONSTRUCTION COST ESTIMATE'!BC566)</f>
        <v>0</v>
      </c>
      <c r="O566" s="124" t="str">
        <f t="shared" si="78"/>
        <v>N</v>
      </c>
      <c r="S566" s="124"/>
    </row>
    <row r="567" spans="1:26" hidden="1">
      <c r="A567" s="379">
        <f>IF('CONSTRUCTION COST ESTIMATE'!B567="","",'CONSTRUCTION COST ESTIMATE'!B567)</f>
        <v>603.14099999999996</v>
      </c>
      <c r="B567" s="128"/>
      <c r="C567" s="128" t="str">
        <f t="shared" si="73"/>
        <v>Item</v>
      </c>
      <c r="D567" s="128">
        <f t="shared" si="76"/>
        <v>1</v>
      </c>
      <c r="E567" s="128" t="str">
        <f>IF(A567="",'CONSTRUCTION COST ESTIMATE'!A567,"")</f>
        <v/>
      </c>
      <c r="F567" s="234" t="str">
        <f>IF(A567="","",'CONSTRUCTION COST ESTIMATE'!C567)</f>
        <v>24 INCH C900 STORM DRAIN</v>
      </c>
      <c r="G567" s="234"/>
      <c r="H567" s="78" t="str">
        <f t="shared" si="74"/>
        <v>603.1410</v>
      </c>
      <c r="I567" s="128"/>
      <c r="J567" s="128">
        <f>IF(A567="","",'CONSTRUCTION COST ESTIMATE'!BA567)</f>
        <v>0</v>
      </c>
      <c r="K567" s="128" t="str">
        <f t="shared" si="77"/>
        <v>Default</v>
      </c>
      <c r="L567" s="128" t="str">
        <f>IF(A567="","",'CONSTRUCTION COST ESTIMATE'!BB567)</f>
        <v>LF</v>
      </c>
      <c r="M567" s="128" t="str">
        <f t="shared" si="75"/>
        <v>Base Bid</v>
      </c>
      <c r="N567" s="124">
        <f>IF(A567="","",'CONSTRUCTION COST ESTIMATE'!BC567)</f>
        <v>0</v>
      </c>
      <c r="O567" s="124" t="str">
        <f t="shared" si="78"/>
        <v>N</v>
      </c>
      <c r="S567" s="124"/>
    </row>
    <row r="568" spans="1:26" hidden="1">
      <c r="A568" s="379">
        <f>IF('CONSTRUCTION COST ESTIMATE'!B568="","",'CONSTRUCTION COST ESTIMATE'!B568)</f>
        <v>603.14200000000005</v>
      </c>
      <c r="B568" s="128"/>
      <c r="C568" s="128" t="str">
        <f t="shared" si="73"/>
        <v>Item</v>
      </c>
      <c r="D568" s="128">
        <f t="shared" si="76"/>
        <v>1</v>
      </c>
      <c r="E568" s="128" t="str">
        <f>IF(A568="",'CONSTRUCTION COST ESTIMATE'!A568,"")</f>
        <v/>
      </c>
      <c r="F568" s="234" t="str">
        <f>IF(A568="","",'CONSTRUCTION COST ESTIMATE'!C568)</f>
        <v>36 INCH C900 STORM DRAIN</v>
      </c>
      <c r="G568" s="234"/>
      <c r="H568" s="78" t="str">
        <f t="shared" si="74"/>
        <v>603.1420</v>
      </c>
      <c r="I568" s="128"/>
      <c r="J568" s="128">
        <f>IF(A568="","",'CONSTRUCTION COST ESTIMATE'!BA568)</f>
        <v>0</v>
      </c>
      <c r="K568" s="128" t="str">
        <f t="shared" si="77"/>
        <v>Default</v>
      </c>
      <c r="L568" s="128" t="str">
        <f>IF(A568="","",'CONSTRUCTION COST ESTIMATE'!BB568)</f>
        <v>LF</v>
      </c>
      <c r="M568" s="128" t="str">
        <f t="shared" si="75"/>
        <v>Base Bid</v>
      </c>
      <c r="N568" s="124">
        <f>IF(A568="","",'CONSTRUCTION COST ESTIMATE'!BC568)</f>
        <v>0</v>
      </c>
      <c r="O568" s="124" t="str">
        <f t="shared" si="78"/>
        <v>N</v>
      </c>
      <c r="S568" s="124"/>
    </row>
    <row r="569" spans="1:26" hidden="1">
      <c r="A569" s="379">
        <f>IF('CONSTRUCTION COST ESTIMATE'!B569="","",'CONSTRUCTION COST ESTIMATE'!B569)</f>
        <v>605.00049999999999</v>
      </c>
      <c r="B569" s="128"/>
      <c r="C569" s="128" t="str">
        <f t="shared" si="73"/>
        <v>Item</v>
      </c>
      <c r="D569" s="128">
        <f t="shared" si="76"/>
        <v>1</v>
      </c>
      <c r="E569" s="128" t="str">
        <f>IF(A569="",'CONSTRUCTION COST ESTIMATE'!A569,"")</f>
        <v/>
      </c>
      <c r="F569" s="234" t="str">
        <f>IF(A569="","",'CONSTRUCTION COST ESTIMATE'!C569)</f>
        <v>6 INCH PVC DRAIN PIPE</v>
      </c>
      <c r="G569" s="234"/>
      <c r="H569" s="78" t="str">
        <f t="shared" si="74"/>
        <v>605.0005</v>
      </c>
      <c r="I569" s="128"/>
      <c r="J569" s="128">
        <f>IF(A569="","",'CONSTRUCTION COST ESTIMATE'!BA569)</f>
        <v>0</v>
      </c>
      <c r="K569" s="128" t="str">
        <f t="shared" si="77"/>
        <v>Default</v>
      </c>
      <c r="L569" s="128" t="str">
        <f>IF(A569="","",'CONSTRUCTION COST ESTIMATE'!BB569)</f>
        <v>LF</v>
      </c>
      <c r="M569" s="128" t="str">
        <f t="shared" si="75"/>
        <v>Base Bid</v>
      </c>
      <c r="N569" s="124">
        <f>IF(A569="","",'CONSTRUCTION COST ESTIMATE'!BC569)</f>
        <v>0</v>
      </c>
      <c r="O569" s="124" t="str">
        <f t="shared" si="78"/>
        <v>N</v>
      </c>
      <c r="S569" s="124"/>
    </row>
    <row r="570" spans="1:26" hidden="1">
      <c r="A570" s="379">
        <f>IF('CONSTRUCTION COST ESTIMATE'!B570="","",'CONSTRUCTION COST ESTIMATE'!B570)</f>
        <v>605.00099999999998</v>
      </c>
      <c r="B570" s="128"/>
      <c r="C570" s="128" t="str">
        <f t="shared" si="73"/>
        <v>Item</v>
      </c>
      <c r="D570" s="128">
        <f t="shared" si="76"/>
        <v>1</v>
      </c>
      <c r="E570" s="128" t="str">
        <f>IF(A570="",'CONSTRUCTION COST ESTIMATE'!A570,"")</f>
        <v/>
      </c>
      <c r="F570" s="234" t="str">
        <f>IF(A570="","",'CONSTRUCTION COST ESTIMATE'!C570)</f>
        <v>12 INCH PVC SOLID WALL S46 PIPE</v>
      </c>
      <c r="G570" s="234"/>
      <c r="H570" s="78" t="str">
        <f t="shared" si="74"/>
        <v>605.0010</v>
      </c>
      <c r="I570" s="128"/>
      <c r="J570" s="128">
        <f>IF(A570="","",'CONSTRUCTION COST ESTIMATE'!BA570)</f>
        <v>0</v>
      </c>
      <c r="K570" s="128" t="str">
        <f t="shared" si="77"/>
        <v>Default</v>
      </c>
      <c r="L570" s="128" t="str">
        <f>IF(A570="","",'CONSTRUCTION COST ESTIMATE'!BB570)</f>
        <v>LF</v>
      </c>
      <c r="M570" s="128" t="str">
        <f t="shared" si="75"/>
        <v>Base Bid</v>
      </c>
      <c r="N570" s="124">
        <f>IF(A570="","",'CONSTRUCTION COST ESTIMATE'!BC570)</f>
        <v>0</v>
      </c>
      <c r="O570" s="124" t="str">
        <f t="shared" si="78"/>
        <v>N</v>
      </c>
      <c r="S570" s="124"/>
    </row>
    <row r="571" spans="1:26" hidden="1">
      <c r="A571" s="379">
        <f>IF('CONSTRUCTION COST ESTIMATE'!B571="","",'CONSTRUCTION COST ESTIMATE'!B571)</f>
        <v>605.00199999999995</v>
      </c>
      <c r="B571" s="128"/>
      <c r="C571" s="128" t="str">
        <f t="shared" si="73"/>
        <v>Item</v>
      </c>
      <c r="D571" s="128">
        <f t="shared" si="76"/>
        <v>1</v>
      </c>
      <c r="E571" s="128" t="str">
        <f>IF(A571="",'CONSTRUCTION COST ESTIMATE'!A571,"")</f>
        <v/>
      </c>
      <c r="F571" s="234" t="str">
        <f>IF(A571="","",'CONSTRUCTION COST ESTIMATE'!C571)</f>
        <v>18 INCH PVC C900</v>
      </c>
      <c r="G571" s="234"/>
      <c r="H571" s="78" t="str">
        <f t="shared" si="74"/>
        <v>605.0020</v>
      </c>
      <c r="I571" s="128"/>
      <c r="J571" s="128">
        <f>IF(A571="","",'CONSTRUCTION COST ESTIMATE'!BA571)</f>
        <v>0</v>
      </c>
      <c r="K571" s="128" t="str">
        <f t="shared" si="77"/>
        <v>Default</v>
      </c>
      <c r="L571" s="128" t="str">
        <f>IF(A571="","",'CONSTRUCTION COST ESTIMATE'!BB571)</f>
        <v>LF</v>
      </c>
      <c r="M571" s="128" t="str">
        <f t="shared" si="75"/>
        <v>Base Bid</v>
      </c>
      <c r="N571" s="124">
        <f>IF(A571="","",'CONSTRUCTION COST ESTIMATE'!BC571)</f>
        <v>0</v>
      </c>
      <c r="O571" s="124" t="str">
        <f t="shared" si="78"/>
        <v>N</v>
      </c>
      <c r="S571" s="124"/>
    </row>
    <row r="572" spans="1:26" hidden="1">
      <c r="A572" s="379">
        <f>IF('CONSTRUCTION COST ESTIMATE'!B572="","",'CONSTRUCTION COST ESTIMATE'!B572)</f>
        <v>605.00300000000004</v>
      </c>
      <c r="B572" s="128"/>
      <c r="C572" s="128" t="str">
        <f t="shared" si="73"/>
        <v>Item</v>
      </c>
      <c r="D572" s="128">
        <f t="shared" si="76"/>
        <v>1</v>
      </c>
      <c r="E572" s="128" t="str">
        <f>IF(A572="",'CONSTRUCTION COST ESTIMATE'!A572,"")</f>
        <v/>
      </c>
      <c r="F572" s="234" t="str">
        <f>IF(A572="","",'CONSTRUCTION COST ESTIMATE'!C572)</f>
        <v>24 INCH PLASTIC PIPE</v>
      </c>
      <c r="G572" s="234"/>
      <c r="H572" s="78" t="str">
        <f t="shared" si="74"/>
        <v>605.0030</v>
      </c>
      <c r="I572" s="128"/>
      <c r="J572" s="128">
        <f>IF(A572="","",'CONSTRUCTION COST ESTIMATE'!BA572)</f>
        <v>0</v>
      </c>
      <c r="K572" s="128" t="str">
        <f t="shared" si="77"/>
        <v>Default</v>
      </c>
      <c r="L572" s="128" t="str">
        <f>IF(A572="","",'CONSTRUCTION COST ESTIMATE'!BB572)</f>
        <v>LF</v>
      </c>
      <c r="M572" s="128" t="str">
        <f t="shared" si="75"/>
        <v>Base Bid</v>
      </c>
      <c r="N572" s="124">
        <f>IF(A572="","",'CONSTRUCTION COST ESTIMATE'!BC572)</f>
        <v>0</v>
      </c>
      <c r="O572" s="124" t="str">
        <f t="shared" si="78"/>
        <v>N</v>
      </c>
      <c r="S572" s="124"/>
    </row>
    <row r="573" spans="1:26" hidden="1">
      <c r="A573" s="379">
        <f>IF('CONSTRUCTION COST ESTIMATE'!B573="","",'CONSTRUCTION COST ESTIMATE'!B573)</f>
        <v>605.00400000000002</v>
      </c>
      <c r="B573" s="128"/>
      <c r="C573" s="128" t="str">
        <f t="shared" si="73"/>
        <v>Item</v>
      </c>
      <c r="D573" s="128">
        <f t="shared" si="76"/>
        <v>1</v>
      </c>
      <c r="E573" s="128" t="str">
        <f>IF(A573="",'CONSTRUCTION COST ESTIMATE'!A573,"")</f>
        <v/>
      </c>
      <c r="F573" s="234" t="str">
        <f>IF(A573="","",'CONSTRUCTION COST ESTIMATE'!C573)</f>
        <v>24 INCH PVC C900 PIPE</v>
      </c>
      <c r="G573" s="234"/>
      <c r="H573" s="78" t="str">
        <f t="shared" si="74"/>
        <v>605.0040</v>
      </c>
      <c r="I573" s="128"/>
      <c r="J573" s="128">
        <f>IF(A573="","",'CONSTRUCTION COST ESTIMATE'!BA573)</f>
        <v>0</v>
      </c>
      <c r="K573" s="128" t="str">
        <f t="shared" si="77"/>
        <v>Default</v>
      </c>
      <c r="L573" s="128" t="str">
        <f>IF(A573="","",'CONSTRUCTION COST ESTIMATE'!BB573)</f>
        <v>LF</v>
      </c>
      <c r="M573" s="128" t="str">
        <f t="shared" si="75"/>
        <v>Base Bid</v>
      </c>
      <c r="N573" s="124">
        <f>IF(A573="","",'CONSTRUCTION COST ESTIMATE'!BC573)</f>
        <v>0</v>
      </c>
      <c r="O573" s="124" t="str">
        <f t="shared" si="78"/>
        <v>N</v>
      </c>
      <c r="S573" s="124"/>
    </row>
    <row r="574" spans="1:26" ht="30" customHeight="1">
      <c r="A574" s="378" t="str">
        <f>IF('CONSTRUCTION COST ESTIMATE'!B574="","",'CONSTRUCTION COST ESTIMATE'!B574)</f>
        <v/>
      </c>
      <c r="B574" s="134"/>
      <c r="C574" s="134" t="str">
        <f t="shared" si="73"/>
        <v>Container</v>
      </c>
      <c r="D574" s="134">
        <f t="shared" si="76"/>
        <v>0</v>
      </c>
      <c r="E574" s="134" t="str">
        <f>IF(A574="",'CONSTRUCTION COST ESTIMATE'!A574,"")</f>
        <v>SP 609-611</v>
      </c>
      <c r="F574" s="233" t="str">
        <f>IF(A574="",'CONSTRUCTION COST ESTIMATE'!C574,"")</f>
        <v>REINFORCED CONCRETE PIPE</v>
      </c>
      <c r="G574" s="233"/>
      <c r="H574" s="230" t="str">
        <f t="shared" si="74"/>
        <v/>
      </c>
      <c r="I574" s="134"/>
      <c r="J574" s="134" t="str">
        <f>IF(A574="","",'CONSTRUCTION COST ESTIMATE'!BA574)</f>
        <v/>
      </c>
      <c r="K574" s="134" t="str">
        <f t="shared" si="77"/>
        <v/>
      </c>
      <c r="L574" s="134" t="str">
        <f>IF(A574="","",'CONSTRUCTION COST ESTIMATE'!BB574)</f>
        <v/>
      </c>
      <c r="M574" s="134" t="str">
        <f t="shared" si="75"/>
        <v/>
      </c>
      <c r="N574" s="231" t="str">
        <f>IF(A574="","",'CONSTRUCTION COST ESTIMATE'!BC574)</f>
        <v/>
      </c>
      <c r="O574" s="375"/>
      <c r="P574" s="231"/>
      <c r="Q574" s="231"/>
      <c r="R574" s="231"/>
      <c r="S574" s="231"/>
      <c r="T574" s="124"/>
      <c r="U574" s="124"/>
      <c r="V574" s="124"/>
      <c r="W574" s="124"/>
      <c r="X574" s="124"/>
      <c r="Y574" s="124"/>
      <c r="Z574" s="124"/>
    </row>
    <row r="575" spans="1:26" hidden="1">
      <c r="A575" s="379">
        <f>IF('CONSTRUCTION COST ESTIMATE'!B575="","",'CONSTRUCTION COST ESTIMATE'!B575)</f>
        <v>609.00049999999999</v>
      </c>
      <c r="B575" s="128"/>
      <c r="C575" s="128" t="str">
        <f t="shared" si="73"/>
        <v>Item</v>
      </c>
      <c r="D575" s="128">
        <f t="shared" si="76"/>
        <v>1</v>
      </c>
      <c r="E575" s="128" t="str">
        <f>IF(A575="",'CONSTRUCTION COST ESTIMATE'!A575,"")</f>
        <v/>
      </c>
      <c r="F575" s="234" t="str">
        <f>IF(A575="","",'CONSTRUCTION COST ESTIMATE'!C575)</f>
        <v>CASTING</v>
      </c>
      <c r="G575" s="234"/>
      <c r="H575" s="78" t="str">
        <f t="shared" si="74"/>
        <v>609.0005</v>
      </c>
      <c r="I575" s="128"/>
      <c r="J575" s="128">
        <f>IF(A575="","",'CONSTRUCTION COST ESTIMATE'!BA575)</f>
        <v>0</v>
      </c>
      <c r="K575" s="128" t="str">
        <f t="shared" si="77"/>
        <v>Default</v>
      </c>
      <c r="L575" s="128" t="str">
        <f>IF(A575="","",'CONSTRUCTION COST ESTIMATE'!BB575)</f>
        <v>LB</v>
      </c>
      <c r="M575" s="128" t="str">
        <f t="shared" si="75"/>
        <v>Base Bid</v>
      </c>
      <c r="N575" s="124">
        <f>IF(A575="","",'CONSTRUCTION COST ESTIMATE'!BC575)</f>
        <v>0</v>
      </c>
      <c r="O575" s="124" t="str">
        <f t="shared" si="78"/>
        <v>N</v>
      </c>
      <c r="S575" s="124"/>
    </row>
    <row r="576" spans="1:26" hidden="1">
      <c r="A576" s="379">
        <f>IF('CONSTRUCTION COST ESTIMATE'!B576="","",'CONSTRUCTION COST ESTIMATE'!B576)</f>
        <v>609.00099999999998</v>
      </c>
      <c r="B576" s="128"/>
      <c r="C576" s="128" t="str">
        <f t="shared" si="73"/>
        <v>Item</v>
      </c>
      <c r="D576" s="128">
        <f t="shared" si="76"/>
        <v>1</v>
      </c>
      <c r="E576" s="128" t="str">
        <f>IF(A576="",'CONSTRUCTION COST ESTIMATE'!A576,"")</f>
        <v/>
      </c>
      <c r="F576" s="234" t="str">
        <f>IF(A576="","",'CONSTRUCTION COST ESTIMATE'!C576)</f>
        <v>CONCRETE COLLAR (24 INCH)</v>
      </c>
      <c r="G576" s="234"/>
      <c r="H576" s="78" t="str">
        <f t="shared" si="74"/>
        <v>609.0010</v>
      </c>
      <c r="I576" s="128"/>
      <c r="J576" s="128">
        <f>IF(A576="","",'CONSTRUCTION COST ESTIMATE'!BA576)</f>
        <v>0</v>
      </c>
      <c r="K576" s="128" t="str">
        <f t="shared" si="77"/>
        <v>Default</v>
      </c>
      <c r="L576" s="128" t="str">
        <f>IF(A576="","",'CONSTRUCTION COST ESTIMATE'!BB576)</f>
        <v>EA</v>
      </c>
      <c r="M576" s="128" t="str">
        <f t="shared" si="75"/>
        <v>Base Bid</v>
      </c>
      <c r="N576" s="124">
        <f>IF(A576="","",'CONSTRUCTION COST ESTIMATE'!BC576)</f>
        <v>0</v>
      </c>
      <c r="O576" s="124" t="str">
        <f t="shared" si="78"/>
        <v>N</v>
      </c>
      <c r="S576" s="124"/>
    </row>
    <row r="577" spans="1:19" hidden="1">
      <c r="A577" s="379">
        <f>IF('CONSTRUCTION COST ESTIMATE'!B577="","",'CONSTRUCTION COST ESTIMATE'!B577)</f>
        <v>609.00199999999995</v>
      </c>
      <c r="B577" s="128"/>
      <c r="C577" s="128" t="str">
        <f t="shared" si="73"/>
        <v>Item</v>
      </c>
      <c r="D577" s="128">
        <f t="shared" si="76"/>
        <v>1</v>
      </c>
      <c r="E577" s="128" t="str">
        <f>IF(A577="",'CONSTRUCTION COST ESTIMATE'!A577,"")</f>
        <v/>
      </c>
      <c r="F577" s="234" t="str">
        <f>IF(A577="","",'CONSTRUCTION COST ESTIMATE'!C577)</f>
        <v>CONCRETE COLLAR (36 INCH)</v>
      </c>
      <c r="G577" s="234"/>
      <c r="H577" s="78" t="str">
        <f t="shared" si="74"/>
        <v>609.0020</v>
      </c>
      <c r="I577" s="128"/>
      <c r="J577" s="128">
        <f>IF(A577="","",'CONSTRUCTION COST ESTIMATE'!BA577)</f>
        <v>0</v>
      </c>
      <c r="K577" s="128" t="str">
        <f t="shared" si="77"/>
        <v>Default</v>
      </c>
      <c r="L577" s="128" t="str">
        <f>IF(A577="","",'CONSTRUCTION COST ESTIMATE'!BB577)</f>
        <v>EA</v>
      </c>
      <c r="M577" s="128" t="str">
        <f t="shared" si="75"/>
        <v>Base Bid</v>
      </c>
      <c r="N577" s="124">
        <f>IF(A577="","",'CONSTRUCTION COST ESTIMATE'!BC577)</f>
        <v>0</v>
      </c>
      <c r="O577" s="124" t="str">
        <f t="shared" si="78"/>
        <v>N</v>
      </c>
      <c r="S577" s="124"/>
    </row>
    <row r="578" spans="1:19" hidden="1">
      <c r="A578" s="379">
        <f>IF('CONSTRUCTION COST ESTIMATE'!B578="","",'CONSTRUCTION COST ESTIMATE'!B578)</f>
        <v>609.00300000000004</v>
      </c>
      <c r="B578" s="128"/>
      <c r="C578" s="128" t="str">
        <f t="shared" si="73"/>
        <v>Item</v>
      </c>
      <c r="D578" s="128">
        <f t="shared" si="76"/>
        <v>1</v>
      </c>
      <c r="E578" s="128" t="str">
        <f>IF(A578="",'CONSTRUCTION COST ESTIMATE'!A578,"")</f>
        <v/>
      </c>
      <c r="F578" s="234" t="str">
        <f>IF(A578="","",'CONSTRUCTION COST ESTIMATE'!C578)</f>
        <v>CONCRETE COLLAR (48 INCH)</v>
      </c>
      <c r="G578" s="234"/>
      <c r="H578" s="78" t="str">
        <f t="shared" si="74"/>
        <v>609.0030</v>
      </c>
      <c r="I578" s="128"/>
      <c r="J578" s="128">
        <f>IF(A578="","",'CONSTRUCTION COST ESTIMATE'!BA578)</f>
        <v>0</v>
      </c>
      <c r="K578" s="128" t="str">
        <f t="shared" si="77"/>
        <v>Default</v>
      </c>
      <c r="L578" s="128" t="str">
        <f>IF(A578="","",'CONSTRUCTION COST ESTIMATE'!BB578)</f>
        <v>EA</v>
      </c>
      <c r="M578" s="128" t="str">
        <f t="shared" si="75"/>
        <v>Base Bid</v>
      </c>
      <c r="N578" s="124">
        <f>IF(A578="","",'CONSTRUCTION COST ESTIMATE'!BC578)</f>
        <v>0</v>
      </c>
      <c r="O578" s="124" t="str">
        <f t="shared" si="78"/>
        <v>N</v>
      </c>
      <c r="S578" s="124"/>
    </row>
    <row r="579" spans="1:19" ht="30" hidden="1">
      <c r="A579" s="379">
        <f>IF('CONSTRUCTION COST ESTIMATE'!B579="","",'CONSTRUCTION COST ESTIMATE'!B579)</f>
        <v>609.00400000000002</v>
      </c>
      <c r="B579" s="128"/>
      <c r="C579" s="128" t="str">
        <f t="shared" si="73"/>
        <v>Item</v>
      </c>
      <c r="D579" s="128">
        <f t="shared" si="76"/>
        <v>1</v>
      </c>
      <c r="E579" s="128" t="str">
        <f>IF(A579="",'CONSTRUCTION COST ESTIMATE'!A579,"")</f>
        <v/>
      </c>
      <c r="F579" s="234" t="str">
        <f>IF(A579="","",'CONSTRUCTION COST ESTIMATE'!C579)</f>
        <v>REINFORCED CONCRETE PIPE (RCP) CONNECTION TO EXISTING REINFORCED CONCRETE PIPE (RCP)</v>
      </c>
      <c r="G579" s="234"/>
      <c r="H579" s="78" t="str">
        <f t="shared" si="74"/>
        <v>609.0040</v>
      </c>
      <c r="I579" s="128"/>
      <c r="J579" s="128">
        <f>IF(A579="","",'CONSTRUCTION COST ESTIMATE'!BA579)</f>
        <v>0</v>
      </c>
      <c r="K579" s="128" t="str">
        <f t="shared" si="77"/>
        <v>Default</v>
      </c>
      <c r="L579" s="128" t="str">
        <f>IF(A579="","",'CONSTRUCTION COST ESTIMATE'!BB579)</f>
        <v>EA</v>
      </c>
      <c r="M579" s="128" t="str">
        <f t="shared" si="75"/>
        <v>Base Bid</v>
      </c>
      <c r="N579" s="124">
        <f>IF(A579="","",'CONSTRUCTION COST ESTIMATE'!BC579)</f>
        <v>0</v>
      </c>
      <c r="O579" s="124" t="str">
        <f t="shared" si="78"/>
        <v>N</v>
      </c>
      <c r="S579" s="124"/>
    </row>
    <row r="580" spans="1:19" hidden="1">
      <c r="A580" s="379">
        <f>IF('CONSTRUCTION COST ESTIMATE'!B580="","",'CONSTRUCTION COST ESTIMATE'!B580)</f>
        <v>609.005</v>
      </c>
      <c r="B580" s="128"/>
      <c r="C580" s="128" t="str">
        <f t="shared" si="73"/>
        <v>Item</v>
      </c>
      <c r="D580" s="128">
        <f t="shared" si="76"/>
        <v>1</v>
      </c>
      <c r="E580" s="128" t="str">
        <f>IF(A580="",'CONSTRUCTION COST ESTIMATE'!A580,"")</f>
        <v/>
      </c>
      <c r="F580" s="234" t="str">
        <f>IF(A580="","",'CONSTRUCTION COST ESTIMATE'!C580)</f>
        <v>PRECAST CURB INLET</v>
      </c>
      <c r="G580" s="234"/>
      <c r="H580" s="78" t="str">
        <f t="shared" si="74"/>
        <v>609.0050</v>
      </c>
      <c r="I580" s="128"/>
      <c r="J580" s="128">
        <f>IF(A580="","",'CONSTRUCTION COST ESTIMATE'!BA580)</f>
        <v>0</v>
      </c>
      <c r="K580" s="128" t="str">
        <f t="shared" si="77"/>
        <v>Default</v>
      </c>
      <c r="L580" s="128" t="str">
        <f>IF(A580="","",'CONSTRUCTION COST ESTIMATE'!BB580)</f>
        <v>EA</v>
      </c>
      <c r="M580" s="128" t="str">
        <f t="shared" si="75"/>
        <v>Base Bid</v>
      </c>
      <c r="N580" s="124">
        <f>IF(A580="","",'CONSTRUCTION COST ESTIMATE'!BC580)</f>
        <v>0</v>
      </c>
      <c r="O580" s="124" t="str">
        <f t="shared" si="78"/>
        <v>N</v>
      </c>
      <c r="S580" s="124"/>
    </row>
    <row r="581" spans="1:19" hidden="1">
      <c r="A581" s="379">
        <f>IF('CONSTRUCTION COST ESTIMATE'!B581="","",'CONSTRUCTION COST ESTIMATE'!B581)</f>
        <v>609.01</v>
      </c>
      <c r="B581" s="128"/>
      <c r="C581" s="128" t="str">
        <f t="shared" si="73"/>
        <v>Item</v>
      </c>
      <c r="D581" s="128">
        <f t="shared" si="76"/>
        <v>1</v>
      </c>
      <c r="E581" s="128" t="str">
        <f>IF(A581="",'CONSTRUCTION COST ESTIMATE'!A581,"")</f>
        <v/>
      </c>
      <c r="F581" s="234" t="str">
        <f>IF(A581="","",'CONSTRUCTION COST ESTIMATE'!C581)</f>
        <v>TYPE A DROP INLET</v>
      </c>
      <c r="G581" s="234"/>
      <c r="H581" s="78" t="str">
        <f t="shared" si="74"/>
        <v>609.0100</v>
      </c>
      <c r="I581" s="128"/>
      <c r="J581" s="128">
        <f>IF(A581="","",'CONSTRUCTION COST ESTIMATE'!BA581)</f>
        <v>0</v>
      </c>
      <c r="K581" s="128" t="str">
        <f t="shared" si="77"/>
        <v>Default</v>
      </c>
      <c r="L581" s="128" t="str">
        <f>IF(A581="","",'CONSTRUCTION COST ESTIMATE'!BB581)</f>
        <v>EA</v>
      </c>
      <c r="M581" s="128" t="str">
        <f t="shared" si="75"/>
        <v>Base Bid</v>
      </c>
      <c r="N581" s="124">
        <f>IF(A581="","",'CONSTRUCTION COST ESTIMATE'!BC581)</f>
        <v>0</v>
      </c>
      <c r="O581" s="124" t="str">
        <f t="shared" si="78"/>
        <v>N</v>
      </c>
      <c r="S581" s="124"/>
    </row>
    <row r="582" spans="1:19" hidden="1">
      <c r="A582" s="379">
        <f>IF('CONSTRUCTION COST ESTIMATE'!B582="","",'CONSTRUCTION COST ESTIMATE'!B582)</f>
        <v>609.01099999999997</v>
      </c>
      <c r="B582" s="128"/>
      <c r="C582" s="128" t="str">
        <f t="shared" si="73"/>
        <v>Item</v>
      </c>
      <c r="D582" s="128">
        <f t="shared" si="76"/>
        <v>1</v>
      </c>
      <c r="E582" s="128" t="str">
        <f>IF(A582="",'CONSTRUCTION COST ESTIMATE'!A582,"")</f>
        <v/>
      </c>
      <c r="F582" s="234" t="str">
        <f>IF(A582="","",'CONSTRUCTION COST ESTIMATE'!C582)</f>
        <v>TYPE B DROP INLET</v>
      </c>
      <c r="G582" s="234"/>
      <c r="H582" s="78" t="str">
        <f t="shared" si="74"/>
        <v>609.0110</v>
      </c>
      <c r="I582" s="128"/>
      <c r="J582" s="128">
        <f>IF(A582="","",'CONSTRUCTION COST ESTIMATE'!BA582)</f>
        <v>0</v>
      </c>
      <c r="K582" s="128" t="str">
        <f t="shared" si="77"/>
        <v>Default</v>
      </c>
      <c r="L582" s="128" t="str">
        <f>IF(A582="","",'CONSTRUCTION COST ESTIMATE'!BB582)</f>
        <v>EA</v>
      </c>
      <c r="M582" s="128" t="str">
        <f t="shared" si="75"/>
        <v>Base Bid</v>
      </c>
      <c r="N582" s="124">
        <f>IF(A582="","",'CONSTRUCTION COST ESTIMATE'!BC582)</f>
        <v>0</v>
      </c>
      <c r="O582" s="124" t="str">
        <f t="shared" si="78"/>
        <v>N</v>
      </c>
      <c r="S582" s="124"/>
    </row>
    <row r="583" spans="1:19" hidden="1">
      <c r="A583" s="379">
        <f>IF('CONSTRUCTION COST ESTIMATE'!B583="","",'CONSTRUCTION COST ESTIMATE'!B583)</f>
        <v>609.01199999999994</v>
      </c>
      <c r="B583" s="128"/>
      <c r="C583" s="128" t="str">
        <f t="shared" si="73"/>
        <v>Item</v>
      </c>
      <c r="D583" s="128">
        <f t="shared" si="76"/>
        <v>1</v>
      </c>
      <c r="E583" s="128" t="str">
        <f>IF(A583="",'CONSTRUCTION COST ESTIMATE'!A583,"")</f>
        <v/>
      </c>
      <c r="F583" s="234" t="str">
        <f>IF(A583="","",'CONSTRUCTION COST ESTIMATE'!C583)</f>
        <v>MODIFIED TYPE CD DROP INLET</v>
      </c>
      <c r="G583" s="234"/>
      <c r="H583" s="78" t="str">
        <f t="shared" si="74"/>
        <v>609.0120</v>
      </c>
      <c r="I583" s="128"/>
      <c r="J583" s="128">
        <f>IF(A583="","",'CONSTRUCTION COST ESTIMATE'!BA583)</f>
        <v>0</v>
      </c>
      <c r="K583" s="128" t="str">
        <f t="shared" si="77"/>
        <v>Default</v>
      </c>
      <c r="L583" s="128" t="str">
        <f>IF(A583="","",'CONSTRUCTION COST ESTIMATE'!BB583)</f>
        <v>EA</v>
      </c>
      <c r="M583" s="128" t="str">
        <f t="shared" si="75"/>
        <v>Base Bid</v>
      </c>
      <c r="N583" s="124">
        <f>IF(A583="","",'CONSTRUCTION COST ESTIMATE'!BC583)</f>
        <v>0</v>
      </c>
      <c r="O583" s="124" t="str">
        <f t="shared" si="78"/>
        <v>N</v>
      </c>
      <c r="S583" s="124"/>
    </row>
    <row r="584" spans="1:19" hidden="1">
      <c r="A584" s="379">
        <f>IF('CONSTRUCTION COST ESTIMATE'!B584="","",'CONSTRUCTION COST ESTIMATE'!B584)</f>
        <v>609.01300000000003</v>
      </c>
      <c r="B584" s="128"/>
      <c r="C584" s="128" t="str">
        <f t="shared" si="73"/>
        <v>Item</v>
      </c>
      <c r="D584" s="128">
        <f t="shared" si="76"/>
        <v>1</v>
      </c>
      <c r="E584" s="128" t="str">
        <f>IF(A584="",'CONSTRUCTION COST ESTIMATE'!A584,"")</f>
        <v/>
      </c>
      <c r="F584" s="234" t="str">
        <f>IF(A584="","",'CONSTRUCTION COST ESTIMATE'!C584)</f>
        <v>TYPE CM DROP INLET (17.5 FOOT)</v>
      </c>
      <c r="G584" s="234"/>
      <c r="H584" s="78" t="str">
        <f t="shared" si="74"/>
        <v>609.0130</v>
      </c>
      <c r="I584" s="128"/>
      <c r="J584" s="128">
        <f>IF(A584="","",'CONSTRUCTION COST ESTIMATE'!BA584)</f>
        <v>0</v>
      </c>
      <c r="K584" s="128" t="str">
        <f t="shared" si="77"/>
        <v>Default</v>
      </c>
      <c r="L584" s="128" t="str">
        <f>IF(A584="","",'CONSTRUCTION COST ESTIMATE'!BB584)</f>
        <v>EA</v>
      </c>
      <c r="M584" s="128" t="str">
        <f t="shared" si="75"/>
        <v>Base Bid</v>
      </c>
      <c r="N584" s="124">
        <f>IF(A584="","",'CONSTRUCTION COST ESTIMATE'!BC584)</f>
        <v>0</v>
      </c>
      <c r="O584" s="124" t="str">
        <f t="shared" si="78"/>
        <v>N</v>
      </c>
      <c r="S584" s="124"/>
    </row>
    <row r="585" spans="1:19" hidden="1">
      <c r="A585" s="379">
        <f>IF('CONSTRUCTION COST ESTIMATE'!B585="","",'CONSTRUCTION COST ESTIMATE'!B585)</f>
        <v>609.01400000000001</v>
      </c>
      <c r="B585" s="128"/>
      <c r="C585" s="128" t="str">
        <f t="shared" si="73"/>
        <v>Item</v>
      </c>
      <c r="D585" s="128">
        <f t="shared" si="76"/>
        <v>1</v>
      </c>
      <c r="E585" s="128" t="str">
        <f>IF(A585="",'CONSTRUCTION COST ESTIMATE'!A585,"")</f>
        <v/>
      </c>
      <c r="F585" s="234" t="str">
        <f>IF(A585="","",'CONSTRUCTION COST ESTIMATE'!C585)</f>
        <v>TYPE CM DROP INLET (20 FOOT)</v>
      </c>
      <c r="G585" s="234"/>
      <c r="H585" s="78" t="str">
        <f t="shared" si="74"/>
        <v>609.0140</v>
      </c>
      <c r="I585" s="128"/>
      <c r="J585" s="128">
        <f>IF(A585="","",'CONSTRUCTION COST ESTIMATE'!BA585)</f>
        <v>0</v>
      </c>
      <c r="K585" s="128" t="str">
        <f t="shared" si="77"/>
        <v>Default</v>
      </c>
      <c r="L585" s="128" t="str">
        <f>IF(A585="","",'CONSTRUCTION COST ESTIMATE'!BB585)</f>
        <v>EA</v>
      </c>
      <c r="M585" s="128" t="str">
        <f t="shared" si="75"/>
        <v>Base Bid</v>
      </c>
      <c r="N585" s="124">
        <f>IF(A585="","",'CONSTRUCTION COST ESTIMATE'!BC585)</f>
        <v>0</v>
      </c>
      <c r="O585" s="124" t="str">
        <f t="shared" si="78"/>
        <v>N</v>
      </c>
      <c r="S585" s="124"/>
    </row>
    <row r="586" spans="1:19" hidden="1">
      <c r="A586" s="379">
        <f>IF('CONSTRUCTION COST ESTIMATE'!B586="","",'CONSTRUCTION COST ESTIMATE'!B586)</f>
        <v>609.01499999999999</v>
      </c>
      <c r="B586" s="128"/>
      <c r="C586" s="128" t="str">
        <f t="shared" si="73"/>
        <v>Item</v>
      </c>
      <c r="D586" s="128">
        <f t="shared" si="76"/>
        <v>1</v>
      </c>
      <c r="E586" s="128" t="str">
        <f>IF(A586="",'CONSTRUCTION COST ESTIMATE'!A586,"")</f>
        <v/>
      </c>
      <c r="F586" s="234" t="str">
        <f>IF(A586="","",'CONSTRUCTION COST ESTIMATE'!C586)</f>
        <v>TYPE CM2 DROP INLET (7.5 FOOT)</v>
      </c>
      <c r="G586" s="234"/>
      <c r="H586" s="78" t="str">
        <f t="shared" si="74"/>
        <v>609.0150</v>
      </c>
      <c r="I586" s="128"/>
      <c r="J586" s="128">
        <f>IF(A586="","",'CONSTRUCTION COST ESTIMATE'!BA586)</f>
        <v>0</v>
      </c>
      <c r="K586" s="128" t="str">
        <f t="shared" si="77"/>
        <v>Default</v>
      </c>
      <c r="L586" s="128" t="str">
        <f>IF(A586="","",'CONSTRUCTION COST ESTIMATE'!BB586)</f>
        <v>EA</v>
      </c>
      <c r="M586" s="128" t="str">
        <f t="shared" si="75"/>
        <v>Base Bid</v>
      </c>
      <c r="N586" s="124">
        <f>IF(A586="","",'CONSTRUCTION COST ESTIMATE'!BC586)</f>
        <v>0</v>
      </c>
      <c r="O586" s="124" t="str">
        <f t="shared" si="78"/>
        <v>N</v>
      </c>
      <c r="S586" s="124"/>
    </row>
    <row r="587" spans="1:19" hidden="1">
      <c r="A587" s="379">
        <f>IF('CONSTRUCTION COST ESTIMATE'!B587="","",'CONSTRUCTION COST ESTIMATE'!B587)</f>
        <v>609.01599999999996</v>
      </c>
      <c r="B587" s="128"/>
      <c r="C587" s="128" t="str">
        <f t="shared" si="73"/>
        <v>Item</v>
      </c>
      <c r="D587" s="128">
        <f t="shared" si="76"/>
        <v>1</v>
      </c>
      <c r="E587" s="128" t="str">
        <f>IF(A587="",'CONSTRUCTION COST ESTIMATE'!A587,"")</f>
        <v/>
      </c>
      <c r="F587" s="234" t="str">
        <f>IF(A587="","",'CONSTRUCTION COST ESTIMATE'!C587)</f>
        <v>TYPE CM2 DROP INLET (30 FOOT)</v>
      </c>
      <c r="G587" s="234"/>
      <c r="H587" s="78" t="str">
        <f t="shared" si="74"/>
        <v>609.0160</v>
      </c>
      <c r="I587" s="128"/>
      <c r="J587" s="128">
        <f>IF(A587="","",'CONSTRUCTION COST ESTIMATE'!BA587)</f>
        <v>0</v>
      </c>
      <c r="K587" s="128" t="str">
        <f t="shared" si="77"/>
        <v>Default</v>
      </c>
      <c r="L587" s="128" t="str">
        <f>IF(A587="","",'CONSTRUCTION COST ESTIMATE'!BB587)</f>
        <v>EA</v>
      </c>
      <c r="M587" s="128" t="str">
        <f t="shared" si="75"/>
        <v>Base Bid</v>
      </c>
      <c r="N587" s="124">
        <f>IF(A587="","",'CONSTRUCTION COST ESTIMATE'!BC587)</f>
        <v>0</v>
      </c>
      <c r="O587" s="124" t="str">
        <f t="shared" si="78"/>
        <v>N</v>
      </c>
      <c r="S587" s="124"/>
    </row>
    <row r="588" spans="1:19" hidden="1">
      <c r="A588" s="379">
        <f>IF('CONSTRUCTION COST ESTIMATE'!B588="","",'CONSTRUCTION COST ESTIMATE'!B588)</f>
        <v>609.01700000000005</v>
      </c>
      <c r="B588" s="128"/>
      <c r="C588" s="128" t="str">
        <f t="shared" si="73"/>
        <v>Item</v>
      </c>
      <c r="D588" s="128">
        <f t="shared" si="76"/>
        <v>1</v>
      </c>
      <c r="E588" s="128" t="str">
        <f>IF(A588="",'CONSTRUCTION COST ESTIMATE'!A588,"")</f>
        <v/>
      </c>
      <c r="F588" s="234" t="str">
        <f>IF(A588="","",'CONSTRUCTION COST ESTIMATE'!C588)</f>
        <v>DM FOOT DROP INLET (9.5 TYPE)</v>
      </c>
      <c r="G588" s="234"/>
      <c r="H588" s="78" t="str">
        <f t="shared" si="74"/>
        <v>609.0170</v>
      </c>
      <c r="I588" s="128"/>
      <c r="J588" s="128">
        <f>IF(A588="","",'CONSTRUCTION COST ESTIMATE'!BA588)</f>
        <v>0</v>
      </c>
      <c r="K588" s="128" t="str">
        <f t="shared" si="77"/>
        <v>Default</v>
      </c>
      <c r="L588" s="128" t="str">
        <f>IF(A588="","",'CONSTRUCTION COST ESTIMATE'!BB588)</f>
        <v>EA</v>
      </c>
      <c r="M588" s="128" t="str">
        <f t="shared" si="75"/>
        <v>Base Bid</v>
      </c>
      <c r="N588" s="124">
        <f>IF(A588="","",'CONSTRUCTION COST ESTIMATE'!BC588)</f>
        <v>0</v>
      </c>
      <c r="O588" s="124" t="str">
        <f t="shared" si="78"/>
        <v>N</v>
      </c>
      <c r="S588" s="124"/>
    </row>
    <row r="589" spans="1:19" hidden="1">
      <c r="A589" s="379">
        <f>IF('CONSTRUCTION COST ESTIMATE'!B589="","",'CONSTRUCTION COST ESTIMATE'!B589)</f>
        <v>609.01800000000003</v>
      </c>
      <c r="B589" s="128"/>
      <c r="C589" s="128" t="str">
        <f t="shared" si="73"/>
        <v>Item</v>
      </c>
      <c r="D589" s="128">
        <f t="shared" si="76"/>
        <v>1</v>
      </c>
      <c r="E589" s="128" t="str">
        <f>IF(A589="",'CONSTRUCTION COST ESTIMATE'!A589,"")</f>
        <v/>
      </c>
      <c r="F589" s="234" t="str">
        <f>IF(A589="","",'CONSTRUCTION COST ESTIMATE'!C589)</f>
        <v>TYPE DM DROP INLET (10 FOOT)</v>
      </c>
      <c r="G589" s="234"/>
      <c r="H589" s="78" t="str">
        <f t="shared" si="74"/>
        <v>609.0180</v>
      </c>
      <c r="I589" s="128"/>
      <c r="J589" s="128">
        <f>IF(A589="","",'CONSTRUCTION COST ESTIMATE'!BA589)</f>
        <v>0</v>
      </c>
      <c r="K589" s="128" t="str">
        <f t="shared" si="77"/>
        <v>Default</v>
      </c>
      <c r="L589" s="128" t="str">
        <f>IF(A589="","",'CONSTRUCTION COST ESTIMATE'!BB589)</f>
        <v>EA</v>
      </c>
      <c r="M589" s="128" t="str">
        <f t="shared" si="75"/>
        <v>Base Bid</v>
      </c>
      <c r="N589" s="124">
        <f>IF(A589="","",'CONSTRUCTION COST ESTIMATE'!BC589)</f>
        <v>0</v>
      </c>
      <c r="O589" s="124" t="str">
        <f t="shared" si="78"/>
        <v>N</v>
      </c>
      <c r="S589" s="124"/>
    </row>
    <row r="590" spans="1:19" hidden="1">
      <c r="A590" s="379">
        <f>IF('CONSTRUCTION COST ESTIMATE'!B590="","",'CONSTRUCTION COST ESTIMATE'!B590)</f>
        <v>609.01900000000001</v>
      </c>
      <c r="B590" s="128"/>
      <c r="C590" s="128" t="str">
        <f t="shared" si="73"/>
        <v>Item</v>
      </c>
      <c r="D590" s="128">
        <f t="shared" si="76"/>
        <v>1</v>
      </c>
      <c r="E590" s="128" t="str">
        <f>IF(A590="",'CONSTRUCTION COST ESTIMATE'!A590,"")</f>
        <v/>
      </c>
      <c r="F590" s="234" t="str">
        <f>IF(A590="","",'CONSTRUCTION COST ESTIMATE'!C590)</f>
        <v>TYPE DM DROP INLET (12 FOOT)</v>
      </c>
      <c r="G590" s="234"/>
      <c r="H590" s="78" t="str">
        <f t="shared" si="74"/>
        <v>609.0190</v>
      </c>
      <c r="I590" s="128"/>
      <c r="J590" s="128">
        <f>IF(A590="","",'CONSTRUCTION COST ESTIMATE'!BA590)</f>
        <v>0</v>
      </c>
      <c r="K590" s="128" t="str">
        <f t="shared" si="77"/>
        <v>Default</v>
      </c>
      <c r="L590" s="128" t="str">
        <f>IF(A590="","",'CONSTRUCTION COST ESTIMATE'!BB590)</f>
        <v>EA</v>
      </c>
      <c r="M590" s="128" t="str">
        <f t="shared" si="75"/>
        <v>Base Bid</v>
      </c>
      <c r="N590" s="124">
        <f>IF(A590="","",'CONSTRUCTION COST ESTIMATE'!BC590)</f>
        <v>0</v>
      </c>
      <c r="O590" s="124" t="str">
        <f t="shared" si="78"/>
        <v>N</v>
      </c>
      <c r="S590" s="124"/>
    </row>
    <row r="591" spans="1:19" hidden="1">
      <c r="A591" s="379">
        <f>IF('CONSTRUCTION COST ESTIMATE'!B591="","",'CONSTRUCTION COST ESTIMATE'!B591)</f>
        <v>609.02</v>
      </c>
      <c r="B591" s="128"/>
      <c r="C591" s="128" t="str">
        <f t="shared" si="73"/>
        <v>Item</v>
      </c>
      <c r="D591" s="128">
        <f t="shared" si="76"/>
        <v>1</v>
      </c>
      <c r="E591" s="128" t="str">
        <f>IF(A591="",'CONSTRUCTION COST ESTIMATE'!A591,"")</f>
        <v/>
      </c>
      <c r="F591" s="234" t="str">
        <f>IF(A591="","",'CONSTRUCTION COST ESTIMATE'!C591)</f>
        <v>TYPE DM DROP INLET (12.5 FOOT)</v>
      </c>
      <c r="G591" s="234"/>
      <c r="H591" s="78" t="str">
        <f t="shared" si="74"/>
        <v>609.0200</v>
      </c>
      <c r="I591" s="128"/>
      <c r="J591" s="128">
        <f>IF(A591="","",'CONSTRUCTION COST ESTIMATE'!BA591)</f>
        <v>0</v>
      </c>
      <c r="K591" s="128" t="str">
        <f t="shared" si="77"/>
        <v>Default</v>
      </c>
      <c r="L591" s="128" t="str">
        <f>IF(A591="","",'CONSTRUCTION COST ESTIMATE'!BB591)</f>
        <v>EA</v>
      </c>
      <c r="M591" s="128" t="str">
        <f t="shared" si="75"/>
        <v>Base Bid</v>
      </c>
      <c r="N591" s="124">
        <f>IF(A591="","",'CONSTRUCTION COST ESTIMATE'!BC591)</f>
        <v>0</v>
      </c>
      <c r="O591" s="124" t="str">
        <f t="shared" si="78"/>
        <v>N</v>
      </c>
      <c r="S591" s="124"/>
    </row>
    <row r="592" spans="1:19" hidden="1">
      <c r="A592" s="379">
        <f>IF('CONSTRUCTION COST ESTIMATE'!B592="","",'CONSTRUCTION COST ESTIMATE'!B592)</f>
        <v>609.02099999999996</v>
      </c>
      <c r="B592" s="128"/>
      <c r="C592" s="128" t="str">
        <f t="shared" si="73"/>
        <v>Item</v>
      </c>
      <c r="D592" s="128">
        <f t="shared" si="76"/>
        <v>1</v>
      </c>
      <c r="E592" s="128" t="str">
        <f>IF(A592="",'CONSTRUCTION COST ESTIMATE'!A592,"")</f>
        <v/>
      </c>
      <c r="F592" s="234" t="str">
        <f>IF(A592="","",'CONSTRUCTION COST ESTIMATE'!C592)</f>
        <v>TYPE DM DROP INLET (17 FOOT)</v>
      </c>
      <c r="G592" s="234"/>
      <c r="H592" s="78" t="str">
        <f t="shared" si="74"/>
        <v>609.0210</v>
      </c>
      <c r="I592" s="128"/>
      <c r="J592" s="128">
        <f>IF(A592="","",'CONSTRUCTION COST ESTIMATE'!BA592)</f>
        <v>0</v>
      </c>
      <c r="K592" s="128" t="str">
        <f t="shared" si="77"/>
        <v>Default</v>
      </c>
      <c r="L592" s="128" t="str">
        <f>IF(A592="","",'CONSTRUCTION COST ESTIMATE'!BB592)</f>
        <v>EA</v>
      </c>
      <c r="M592" s="128" t="str">
        <f t="shared" si="75"/>
        <v>Base Bid</v>
      </c>
      <c r="N592" s="124">
        <f>IF(A592="","",'CONSTRUCTION COST ESTIMATE'!BC592)</f>
        <v>0</v>
      </c>
      <c r="O592" s="124" t="str">
        <f t="shared" si="78"/>
        <v>N</v>
      </c>
      <c r="S592" s="124"/>
    </row>
    <row r="593" spans="1:19" hidden="1">
      <c r="A593" s="379">
        <f>IF('CONSTRUCTION COST ESTIMATE'!B593="","",'CONSTRUCTION COST ESTIMATE'!B593)</f>
        <v>609.02200000000005</v>
      </c>
      <c r="B593" s="128"/>
      <c r="C593" s="128" t="str">
        <f t="shared" si="73"/>
        <v>Item</v>
      </c>
      <c r="D593" s="128">
        <f t="shared" si="76"/>
        <v>1</v>
      </c>
      <c r="E593" s="128" t="str">
        <f>IF(A593="",'CONSTRUCTION COST ESTIMATE'!A593,"")</f>
        <v/>
      </c>
      <c r="F593" s="234" t="str">
        <f>IF(A593="","",'CONSTRUCTION COST ESTIMATE'!C593)</f>
        <v>TYPE DM DROP INLET (17.5 FOOT)</v>
      </c>
      <c r="G593" s="234"/>
      <c r="H593" s="78" t="str">
        <f t="shared" si="74"/>
        <v>609.0220</v>
      </c>
      <c r="I593" s="128"/>
      <c r="J593" s="128">
        <f>IF(A593="","",'CONSTRUCTION COST ESTIMATE'!BA593)</f>
        <v>0</v>
      </c>
      <c r="K593" s="128" t="str">
        <f t="shared" si="77"/>
        <v>Default</v>
      </c>
      <c r="L593" s="128" t="str">
        <f>IF(A593="","",'CONSTRUCTION COST ESTIMATE'!BB593)</f>
        <v>EA</v>
      </c>
      <c r="M593" s="128" t="str">
        <f t="shared" si="75"/>
        <v>Base Bid</v>
      </c>
      <c r="N593" s="124">
        <f>IF(A593="","",'CONSTRUCTION COST ESTIMATE'!BC593)</f>
        <v>0</v>
      </c>
      <c r="O593" s="124" t="str">
        <f t="shared" si="78"/>
        <v>N</v>
      </c>
      <c r="S593" s="124"/>
    </row>
    <row r="594" spans="1:19" hidden="1">
      <c r="A594" s="379">
        <f>IF('CONSTRUCTION COST ESTIMATE'!B594="","",'CONSTRUCTION COST ESTIMATE'!B594)</f>
        <v>609.02300000000002</v>
      </c>
      <c r="B594" s="128"/>
      <c r="C594" s="128" t="str">
        <f t="shared" si="73"/>
        <v>Item</v>
      </c>
      <c r="D594" s="128">
        <f t="shared" si="76"/>
        <v>1</v>
      </c>
      <c r="E594" s="128" t="str">
        <f>IF(A594="",'CONSTRUCTION COST ESTIMATE'!A594,"")</f>
        <v/>
      </c>
      <c r="F594" s="234" t="str">
        <f>IF(A594="","",'CONSTRUCTION COST ESTIMATE'!C594)</f>
        <v>TYPE DM DROP INLET (20 FOOT)</v>
      </c>
      <c r="G594" s="234"/>
      <c r="H594" s="78" t="str">
        <f t="shared" si="74"/>
        <v>609.0230</v>
      </c>
      <c r="I594" s="128"/>
      <c r="J594" s="128">
        <f>IF(A594="","",'CONSTRUCTION COST ESTIMATE'!BA594)</f>
        <v>0</v>
      </c>
      <c r="K594" s="128" t="str">
        <f t="shared" si="77"/>
        <v>Default</v>
      </c>
      <c r="L594" s="128" t="str">
        <f>IF(A594="","",'CONSTRUCTION COST ESTIMATE'!BB594)</f>
        <v>EA</v>
      </c>
      <c r="M594" s="128" t="str">
        <f t="shared" si="75"/>
        <v>Base Bid</v>
      </c>
      <c r="N594" s="124">
        <f>IF(A594="","",'CONSTRUCTION COST ESTIMATE'!BC594)</f>
        <v>0</v>
      </c>
      <c r="O594" s="124" t="str">
        <f t="shared" si="78"/>
        <v>N</v>
      </c>
      <c r="S594" s="124"/>
    </row>
    <row r="595" spans="1:19" hidden="1">
      <c r="A595" s="379">
        <f>IF('CONSTRUCTION COST ESTIMATE'!B595="","",'CONSTRUCTION COST ESTIMATE'!B595)</f>
        <v>609.024</v>
      </c>
      <c r="B595" s="128"/>
      <c r="C595" s="128" t="str">
        <f t="shared" si="73"/>
        <v>Item</v>
      </c>
      <c r="D595" s="128">
        <f t="shared" si="76"/>
        <v>1</v>
      </c>
      <c r="E595" s="128" t="str">
        <f>IF(A595="",'CONSTRUCTION COST ESTIMATE'!A595,"")</f>
        <v/>
      </c>
      <c r="F595" s="234" t="str">
        <f>IF(A595="","",'CONSTRUCTION COST ESTIMATE'!C595)</f>
        <v>TYPE DM DROP INLET (22 FOOT)</v>
      </c>
      <c r="G595" s="234"/>
      <c r="H595" s="78" t="str">
        <f t="shared" si="74"/>
        <v>609.0240</v>
      </c>
      <c r="I595" s="128"/>
      <c r="J595" s="128">
        <f>IF(A595="","",'CONSTRUCTION COST ESTIMATE'!BA595)</f>
        <v>0</v>
      </c>
      <c r="K595" s="128" t="str">
        <f t="shared" si="77"/>
        <v>Default</v>
      </c>
      <c r="L595" s="128" t="str">
        <f>IF(A595="","",'CONSTRUCTION COST ESTIMATE'!BB595)</f>
        <v>EA</v>
      </c>
      <c r="M595" s="128" t="str">
        <f t="shared" si="75"/>
        <v>Base Bid</v>
      </c>
      <c r="N595" s="124">
        <f>IF(A595="","",'CONSTRUCTION COST ESTIMATE'!BC595)</f>
        <v>0</v>
      </c>
      <c r="O595" s="124" t="str">
        <f t="shared" si="78"/>
        <v>N</v>
      </c>
      <c r="S595" s="124"/>
    </row>
    <row r="596" spans="1:19" hidden="1">
      <c r="A596" s="379">
        <f>IF('CONSTRUCTION COST ESTIMATE'!B596="","",'CONSTRUCTION COST ESTIMATE'!B596)</f>
        <v>609.02499999999998</v>
      </c>
      <c r="B596" s="128"/>
      <c r="C596" s="128" t="str">
        <f t="shared" si="73"/>
        <v>Item</v>
      </c>
      <c r="D596" s="128">
        <f t="shared" si="76"/>
        <v>1</v>
      </c>
      <c r="E596" s="128" t="str">
        <f>IF(A596="",'CONSTRUCTION COST ESTIMATE'!A596,"")</f>
        <v/>
      </c>
      <c r="F596" s="234" t="str">
        <f>IF(A596="","",'CONSTRUCTION COST ESTIMATE'!C596)</f>
        <v>TYPE DM2 DROP INLET (2.5 FOOT)</v>
      </c>
      <c r="G596" s="234"/>
      <c r="H596" s="78" t="str">
        <f t="shared" si="74"/>
        <v>609.0250</v>
      </c>
      <c r="I596" s="128"/>
      <c r="J596" s="128">
        <f>IF(A596="","",'CONSTRUCTION COST ESTIMATE'!BA596)</f>
        <v>0</v>
      </c>
      <c r="K596" s="128" t="str">
        <f t="shared" si="77"/>
        <v>Default</v>
      </c>
      <c r="L596" s="128" t="str">
        <f>IF(A596="","",'CONSTRUCTION COST ESTIMATE'!BB596)</f>
        <v>EA</v>
      </c>
      <c r="M596" s="128" t="str">
        <f t="shared" si="75"/>
        <v>Base Bid</v>
      </c>
      <c r="N596" s="124">
        <f>IF(A596="","",'CONSTRUCTION COST ESTIMATE'!BC596)</f>
        <v>0</v>
      </c>
      <c r="O596" s="124" t="str">
        <f t="shared" si="78"/>
        <v>N</v>
      </c>
      <c r="S596" s="124"/>
    </row>
    <row r="597" spans="1:19" hidden="1">
      <c r="A597" s="379">
        <f>IF('CONSTRUCTION COST ESTIMATE'!B597="","",'CONSTRUCTION COST ESTIMATE'!B597)</f>
        <v>609.02599999999995</v>
      </c>
      <c r="B597" s="128"/>
      <c r="C597" s="128" t="str">
        <f t="shared" si="73"/>
        <v>Item</v>
      </c>
      <c r="D597" s="128">
        <f t="shared" si="76"/>
        <v>1</v>
      </c>
      <c r="E597" s="128" t="str">
        <f>IF(A597="",'CONSTRUCTION COST ESTIMATE'!A597,"")</f>
        <v/>
      </c>
      <c r="F597" s="234" t="str">
        <f>IF(A597="","",'CONSTRUCTION COST ESTIMATE'!C597)</f>
        <v>TYPE DM2 DROP INLET (5 FOOT)</v>
      </c>
      <c r="G597" s="234"/>
      <c r="H597" s="78" t="str">
        <f t="shared" si="74"/>
        <v>609.0260</v>
      </c>
      <c r="I597" s="128"/>
      <c r="J597" s="128">
        <f>IF(A597="","",'CONSTRUCTION COST ESTIMATE'!BA597)</f>
        <v>0</v>
      </c>
      <c r="K597" s="128" t="str">
        <f t="shared" si="77"/>
        <v>Default</v>
      </c>
      <c r="L597" s="128" t="str">
        <f>IF(A597="","",'CONSTRUCTION COST ESTIMATE'!BB597)</f>
        <v>EA</v>
      </c>
      <c r="M597" s="128" t="str">
        <f t="shared" si="75"/>
        <v>Base Bid</v>
      </c>
      <c r="N597" s="124">
        <f>IF(A597="","",'CONSTRUCTION COST ESTIMATE'!BC597)</f>
        <v>0</v>
      </c>
      <c r="O597" s="124" t="str">
        <f t="shared" si="78"/>
        <v>N</v>
      </c>
      <c r="S597" s="124"/>
    </row>
    <row r="598" spans="1:19" hidden="1">
      <c r="A598" s="379">
        <f>IF('CONSTRUCTION COST ESTIMATE'!B598="","",'CONSTRUCTION COST ESTIMATE'!B598)</f>
        <v>609.02700000000004</v>
      </c>
      <c r="B598" s="128"/>
      <c r="C598" s="128" t="str">
        <f t="shared" ref="C598:C661" si="79">IF(A598="","Container","Item")</f>
        <v>Item</v>
      </c>
      <c r="D598" s="128">
        <f t="shared" si="76"/>
        <v>1</v>
      </c>
      <c r="E598" s="128" t="str">
        <f>IF(A598="",'CONSTRUCTION COST ESTIMATE'!A598,"")</f>
        <v/>
      </c>
      <c r="F598" s="234" t="str">
        <f>IF(A598="","",'CONSTRUCTION COST ESTIMATE'!C598)</f>
        <v>TYPE DM2 DROP INLET (7.5 FOOT)</v>
      </c>
      <c r="G598" s="234"/>
      <c r="H598" s="78" t="str">
        <f t="shared" ref="H598:H661" si="80">TEXT(A598,"#.0000")</f>
        <v>609.0270</v>
      </c>
      <c r="I598" s="128"/>
      <c r="J598" s="128">
        <f>IF(A598="","",'CONSTRUCTION COST ESTIMATE'!BA598)</f>
        <v>0</v>
      </c>
      <c r="K598" s="128" t="str">
        <f t="shared" si="77"/>
        <v>Default</v>
      </c>
      <c r="L598" s="128" t="str">
        <f>IF(A598="","",'CONSTRUCTION COST ESTIMATE'!BB598)</f>
        <v>EA</v>
      </c>
      <c r="M598" s="128" t="str">
        <f t="shared" ref="M598:M661" si="81">IF(A598="","","Base Bid")</f>
        <v>Base Bid</v>
      </c>
      <c r="N598" s="124">
        <f>IF(A598="","",'CONSTRUCTION COST ESTIMATE'!BC598)</f>
        <v>0</v>
      </c>
      <c r="O598" s="124" t="str">
        <f t="shared" si="78"/>
        <v>N</v>
      </c>
      <c r="S598" s="124"/>
    </row>
    <row r="599" spans="1:19" hidden="1">
      <c r="A599" s="379">
        <f>IF('CONSTRUCTION COST ESTIMATE'!B599="","",'CONSTRUCTION COST ESTIMATE'!B599)</f>
        <v>609.02800000000002</v>
      </c>
      <c r="B599" s="128"/>
      <c r="C599" s="128" t="str">
        <f t="shared" si="79"/>
        <v>Item</v>
      </c>
      <c r="D599" s="128">
        <f t="shared" ref="D599:D662" si="82">IF(C599="Container",0,1)</f>
        <v>1</v>
      </c>
      <c r="E599" s="128" t="str">
        <f>IF(A599="",'CONSTRUCTION COST ESTIMATE'!A599,"")</f>
        <v/>
      </c>
      <c r="F599" s="234" t="str">
        <f>IF(A599="","",'CONSTRUCTION COST ESTIMATE'!C599)</f>
        <v>TYPE DM2 DROP INLET (10 FOOT)</v>
      </c>
      <c r="G599" s="234"/>
      <c r="H599" s="78" t="str">
        <f t="shared" si="80"/>
        <v>609.0280</v>
      </c>
      <c r="I599" s="128"/>
      <c r="J599" s="128">
        <f>IF(A599="","",'CONSTRUCTION COST ESTIMATE'!BA599)</f>
        <v>0</v>
      </c>
      <c r="K599" s="128" t="str">
        <f t="shared" ref="K599:K662" si="83">IF(J599="","","Default")</f>
        <v>Default</v>
      </c>
      <c r="L599" s="128" t="str">
        <f>IF(A599="","",'CONSTRUCTION COST ESTIMATE'!BB599)</f>
        <v>EA</v>
      </c>
      <c r="M599" s="128" t="str">
        <f t="shared" si="81"/>
        <v>Base Bid</v>
      </c>
      <c r="N599" s="124">
        <f>IF(A599="","",'CONSTRUCTION COST ESTIMATE'!BC599)</f>
        <v>0</v>
      </c>
      <c r="O599" s="124" t="str">
        <f t="shared" si="78"/>
        <v>N</v>
      </c>
      <c r="S599" s="124"/>
    </row>
    <row r="600" spans="1:19" hidden="1">
      <c r="A600" s="379">
        <f>IF('CONSTRUCTION COST ESTIMATE'!B600="","",'CONSTRUCTION COST ESTIMATE'!B600)</f>
        <v>609.029</v>
      </c>
      <c r="B600" s="128"/>
      <c r="C600" s="128" t="str">
        <f t="shared" si="79"/>
        <v>Item</v>
      </c>
      <c r="D600" s="128">
        <f t="shared" si="82"/>
        <v>1</v>
      </c>
      <c r="E600" s="128" t="str">
        <f>IF(A600="",'CONSTRUCTION COST ESTIMATE'!A600,"")</f>
        <v/>
      </c>
      <c r="F600" s="234" t="str">
        <f>IF(A600="","",'CONSTRUCTION COST ESTIMATE'!C600)</f>
        <v>TYPE DM2 DROP INLET (15 FOOT)</v>
      </c>
      <c r="G600" s="234"/>
      <c r="H600" s="78" t="str">
        <f t="shared" si="80"/>
        <v>609.0290</v>
      </c>
      <c r="I600" s="128"/>
      <c r="J600" s="128">
        <f>IF(A600="","",'CONSTRUCTION COST ESTIMATE'!BA600)</f>
        <v>0</v>
      </c>
      <c r="K600" s="128" t="str">
        <f t="shared" si="83"/>
        <v>Default</v>
      </c>
      <c r="L600" s="128" t="str">
        <f>IF(A600="","",'CONSTRUCTION COST ESTIMATE'!BB600)</f>
        <v>EA</v>
      </c>
      <c r="M600" s="128" t="str">
        <f t="shared" si="81"/>
        <v>Base Bid</v>
      </c>
      <c r="N600" s="124">
        <f>IF(A600="","",'CONSTRUCTION COST ESTIMATE'!BC600)</f>
        <v>0</v>
      </c>
      <c r="O600" s="124" t="str">
        <f t="shared" ref="O600:O663" si="84">IF(N600=0,"N","Y")</f>
        <v>N</v>
      </c>
      <c r="S600" s="124"/>
    </row>
    <row r="601" spans="1:19" hidden="1">
      <c r="A601" s="379">
        <f>IF('CONSTRUCTION COST ESTIMATE'!B601="","",'CONSTRUCTION COST ESTIMATE'!B601)</f>
        <v>609.03</v>
      </c>
      <c r="B601" s="128"/>
      <c r="C601" s="128" t="str">
        <f t="shared" si="79"/>
        <v>Item</v>
      </c>
      <c r="D601" s="128">
        <f t="shared" si="82"/>
        <v>1</v>
      </c>
      <c r="E601" s="128" t="str">
        <f>IF(A601="",'CONSTRUCTION COST ESTIMATE'!A601,"")</f>
        <v/>
      </c>
      <c r="F601" s="234" t="str">
        <f>IF(A601="","",'CONSTRUCTION COST ESTIMATE'!C601)</f>
        <v>MODIFIED TYPE DM2 DROP INLET (16.5 FOOT)</v>
      </c>
      <c r="G601" s="234"/>
      <c r="H601" s="78" t="str">
        <f t="shared" si="80"/>
        <v>609.0300</v>
      </c>
      <c r="I601" s="128"/>
      <c r="J601" s="128">
        <f>IF(A601="","",'CONSTRUCTION COST ESTIMATE'!BA601)</f>
        <v>0</v>
      </c>
      <c r="K601" s="128" t="str">
        <f t="shared" si="83"/>
        <v>Default</v>
      </c>
      <c r="L601" s="128" t="str">
        <f>IF(A601="","",'CONSTRUCTION COST ESTIMATE'!BB601)</f>
        <v>EA</v>
      </c>
      <c r="M601" s="128" t="str">
        <f t="shared" si="81"/>
        <v>Base Bid</v>
      </c>
      <c r="N601" s="124">
        <f>IF(A601="","",'CONSTRUCTION COST ESTIMATE'!BC601)</f>
        <v>0</v>
      </c>
      <c r="O601" s="124" t="str">
        <f t="shared" si="84"/>
        <v>N</v>
      </c>
      <c r="S601" s="124"/>
    </row>
    <row r="602" spans="1:19" hidden="1">
      <c r="A602" s="379">
        <f>IF('CONSTRUCTION COST ESTIMATE'!B602="","",'CONSTRUCTION COST ESTIMATE'!B602)</f>
        <v>609.03099999999995</v>
      </c>
      <c r="B602" s="128"/>
      <c r="C602" s="128" t="str">
        <f t="shared" si="79"/>
        <v>Item</v>
      </c>
      <c r="D602" s="128">
        <f t="shared" si="82"/>
        <v>1</v>
      </c>
      <c r="E602" s="128" t="str">
        <f>IF(A602="",'CONSTRUCTION COST ESTIMATE'!A602,"")</f>
        <v/>
      </c>
      <c r="F602" s="234" t="str">
        <f>IF(A602="","",'CONSTRUCTION COST ESTIMATE'!C602)</f>
        <v>TYPE DM2 DROP INLET (20 FOOT)</v>
      </c>
      <c r="G602" s="234"/>
      <c r="H602" s="78" t="str">
        <f t="shared" si="80"/>
        <v>609.0310</v>
      </c>
      <c r="I602" s="128"/>
      <c r="J602" s="128">
        <f>IF(A602="","",'CONSTRUCTION COST ESTIMATE'!BA602)</f>
        <v>0</v>
      </c>
      <c r="K602" s="128" t="str">
        <f t="shared" si="83"/>
        <v>Default</v>
      </c>
      <c r="L602" s="128" t="str">
        <f>IF(A602="","",'CONSTRUCTION COST ESTIMATE'!BB602)</f>
        <v>EA</v>
      </c>
      <c r="M602" s="128" t="str">
        <f t="shared" si="81"/>
        <v>Base Bid</v>
      </c>
      <c r="N602" s="124">
        <f>IF(A602="","",'CONSTRUCTION COST ESTIMATE'!BC602)</f>
        <v>0</v>
      </c>
      <c r="O602" s="124" t="str">
        <f t="shared" si="84"/>
        <v>N</v>
      </c>
      <c r="S602" s="124"/>
    </row>
    <row r="603" spans="1:19" hidden="1">
      <c r="A603" s="379">
        <f>IF('CONSTRUCTION COST ESTIMATE'!B603="","",'CONSTRUCTION COST ESTIMATE'!B603)</f>
        <v>609.03200000000004</v>
      </c>
      <c r="B603" s="128"/>
      <c r="C603" s="128" t="str">
        <f t="shared" si="79"/>
        <v>Item</v>
      </c>
      <c r="D603" s="128">
        <f t="shared" si="82"/>
        <v>1</v>
      </c>
      <c r="E603" s="128" t="str">
        <f>IF(A603="",'CONSTRUCTION COST ESTIMATE'!A603,"")</f>
        <v/>
      </c>
      <c r="F603" s="234" t="str">
        <f>IF(A603="","",'CONSTRUCTION COST ESTIMATE'!C603)</f>
        <v>(NDOT) TYPE 2 DROP INLET WITH CONCRETE APRON</v>
      </c>
      <c r="G603" s="234"/>
      <c r="H603" s="78" t="str">
        <f t="shared" si="80"/>
        <v>609.0320</v>
      </c>
      <c r="I603" s="128"/>
      <c r="J603" s="128">
        <f>IF(A603="","",'CONSTRUCTION COST ESTIMATE'!BA603)</f>
        <v>0</v>
      </c>
      <c r="K603" s="128" t="str">
        <f t="shared" si="83"/>
        <v>Default</v>
      </c>
      <c r="L603" s="128" t="str">
        <f>IF(A603="","",'CONSTRUCTION COST ESTIMATE'!BB603)</f>
        <v>EA</v>
      </c>
      <c r="M603" s="128" t="str">
        <f t="shared" si="81"/>
        <v>Base Bid</v>
      </c>
      <c r="N603" s="124">
        <f>IF(A603="","",'CONSTRUCTION COST ESTIMATE'!BC603)</f>
        <v>0</v>
      </c>
      <c r="O603" s="124" t="str">
        <f t="shared" si="84"/>
        <v>N</v>
      </c>
      <c r="S603" s="124"/>
    </row>
    <row r="604" spans="1:19" hidden="1">
      <c r="A604" s="379">
        <f>IF('CONSTRUCTION COST ESTIMATE'!B604="","",'CONSTRUCTION COST ESTIMATE'!B604)</f>
        <v>609.03300000000002</v>
      </c>
      <c r="B604" s="128"/>
      <c r="C604" s="128" t="str">
        <f t="shared" si="79"/>
        <v>Item</v>
      </c>
      <c r="D604" s="128">
        <f t="shared" si="82"/>
        <v>1</v>
      </c>
      <c r="E604" s="128" t="str">
        <f>IF(A604="",'CONSTRUCTION COST ESTIMATE'!A604,"")</f>
        <v/>
      </c>
      <c r="F604" s="234" t="str">
        <f>IF(A604="","",'CONSTRUCTION COST ESTIMATE'!C604)</f>
        <v>(NDOT) TYPE 2B DROP INLET (2 FOOT)</v>
      </c>
      <c r="G604" s="234"/>
      <c r="H604" s="78" t="str">
        <f t="shared" si="80"/>
        <v>609.0330</v>
      </c>
      <c r="I604" s="128"/>
      <c r="J604" s="128">
        <f>IF(A604="","",'CONSTRUCTION COST ESTIMATE'!BA604)</f>
        <v>0</v>
      </c>
      <c r="K604" s="128" t="str">
        <f t="shared" si="83"/>
        <v>Default</v>
      </c>
      <c r="L604" s="128" t="str">
        <f>IF(A604="","",'CONSTRUCTION COST ESTIMATE'!BB604)</f>
        <v>EA</v>
      </c>
      <c r="M604" s="128" t="str">
        <f t="shared" si="81"/>
        <v>Base Bid</v>
      </c>
      <c r="N604" s="124">
        <f>IF(A604="","",'CONSTRUCTION COST ESTIMATE'!BC604)</f>
        <v>0</v>
      </c>
      <c r="O604" s="124" t="str">
        <f t="shared" si="84"/>
        <v>N</v>
      </c>
      <c r="S604" s="124"/>
    </row>
    <row r="605" spans="1:19" hidden="1">
      <c r="A605" s="379">
        <f>IF('CONSTRUCTION COST ESTIMATE'!B605="","",'CONSTRUCTION COST ESTIMATE'!B605)</f>
        <v>609.03399999999999</v>
      </c>
      <c r="B605" s="128"/>
      <c r="C605" s="128" t="str">
        <f t="shared" si="79"/>
        <v>Item</v>
      </c>
      <c r="D605" s="128">
        <f t="shared" si="82"/>
        <v>1</v>
      </c>
      <c r="E605" s="128" t="str">
        <f>IF(A605="",'CONSTRUCTION COST ESTIMATE'!A605,"")</f>
        <v/>
      </c>
      <c r="F605" s="234" t="str">
        <f>IF(A605="","",'CONSTRUCTION COST ESTIMATE'!C605)</f>
        <v>(NDOT) TYPE 2B DROP INLET WITH CONCRETE APRON</v>
      </c>
      <c r="G605" s="234"/>
      <c r="H605" s="78" t="str">
        <f t="shared" si="80"/>
        <v>609.0340</v>
      </c>
      <c r="I605" s="128"/>
      <c r="J605" s="128">
        <f>IF(A605="","",'CONSTRUCTION COST ESTIMATE'!BA605)</f>
        <v>0</v>
      </c>
      <c r="K605" s="128" t="str">
        <f t="shared" si="83"/>
        <v>Default</v>
      </c>
      <c r="L605" s="128" t="str">
        <f>IF(A605="","",'CONSTRUCTION COST ESTIMATE'!BB605)</f>
        <v>EA</v>
      </c>
      <c r="M605" s="128" t="str">
        <f t="shared" si="81"/>
        <v>Base Bid</v>
      </c>
      <c r="N605" s="124">
        <f>IF(A605="","",'CONSTRUCTION COST ESTIMATE'!BC605)</f>
        <v>0</v>
      </c>
      <c r="O605" s="124" t="str">
        <f t="shared" si="84"/>
        <v>N</v>
      </c>
      <c r="S605" s="124"/>
    </row>
    <row r="606" spans="1:19" hidden="1">
      <c r="A606" s="379">
        <f>IF('CONSTRUCTION COST ESTIMATE'!B606="","",'CONSTRUCTION COST ESTIMATE'!B606)</f>
        <v>609.03499999999997</v>
      </c>
      <c r="B606" s="128"/>
      <c r="C606" s="128" t="str">
        <f t="shared" si="79"/>
        <v>Item</v>
      </c>
      <c r="D606" s="128">
        <f t="shared" si="82"/>
        <v>1</v>
      </c>
      <c r="E606" s="128" t="str">
        <f>IF(A606="",'CONSTRUCTION COST ESTIMATE'!A606,"")</f>
        <v/>
      </c>
      <c r="F606" s="234" t="str">
        <f>IF(A606="","",'CONSTRUCTION COST ESTIMATE'!C606)</f>
        <v>(NDOT) TYPE 8 DROP INLET</v>
      </c>
      <c r="G606" s="234"/>
      <c r="H606" s="78" t="str">
        <f t="shared" si="80"/>
        <v>609.0350</v>
      </c>
      <c r="I606" s="128"/>
      <c r="J606" s="128">
        <f>IF(A606="","",'CONSTRUCTION COST ESTIMATE'!BA606)</f>
        <v>0</v>
      </c>
      <c r="K606" s="128" t="str">
        <f t="shared" si="83"/>
        <v>Default</v>
      </c>
      <c r="L606" s="128" t="str">
        <f>IF(A606="","",'CONSTRUCTION COST ESTIMATE'!BB606)</f>
        <v>EA</v>
      </c>
      <c r="M606" s="128" t="str">
        <f t="shared" si="81"/>
        <v>Base Bid</v>
      </c>
      <c r="N606" s="124">
        <f>IF(A606="","",'CONSTRUCTION COST ESTIMATE'!BC606)</f>
        <v>0</v>
      </c>
      <c r="O606" s="124" t="str">
        <f t="shared" si="84"/>
        <v>N</v>
      </c>
      <c r="S606" s="124"/>
    </row>
    <row r="607" spans="1:19" hidden="1">
      <c r="A607" s="379">
        <f>IF('CONSTRUCTION COST ESTIMATE'!B607="","",'CONSTRUCTION COST ESTIMATE'!B607)</f>
        <v>609.03599999999994</v>
      </c>
      <c r="B607" s="128"/>
      <c r="C607" s="128" t="str">
        <f t="shared" si="79"/>
        <v>Item</v>
      </c>
      <c r="D607" s="128">
        <f t="shared" si="82"/>
        <v>1</v>
      </c>
      <c r="E607" s="128" t="str">
        <f>IF(A607="",'CONSTRUCTION COST ESTIMATE'!A607,"")</f>
        <v/>
      </c>
      <c r="F607" s="234" t="str">
        <f>IF(A607="","",'CONSTRUCTION COST ESTIMATE'!C607)</f>
        <v>(NDOT) TYPE 11 DROP INLET</v>
      </c>
      <c r="G607" s="234"/>
      <c r="H607" s="78" t="str">
        <f t="shared" si="80"/>
        <v>609.0360</v>
      </c>
      <c r="I607" s="128"/>
      <c r="J607" s="128">
        <f>IF(A607="","",'CONSTRUCTION COST ESTIMATE'!BA607)</f>
        <v>0</v>
      </c>
      <c r="K607" s="128" t="str">
        <f t="shared" si="83"/>
        <v>Default</v>
      </c>
      <c r="L607" s="128" t="str">
        <f>IF(A607="","",'CONSTRUCTION COST ESTIMATE'!BB607)</f>
        <v>EA</v>
      </c>
      <c r="M607" s="128" t="str">
        <f t="shared" si="81"/>
        <v>Base Bid</v>
      </c>
      <c r="N607" s="124">
        <f>IF(A607="","",'CONSTRUCTION COST ESTIMATE'!BC607)</f>
        <v>0</v>
      </c>
      <c r="O607" s="124" t="str">
        <f t="shared" si="84"/>
        <v>N</v>
      </c>
      <c r="S607" s="124"/>
    </row>
    <row r="608" spans="1:19" hidden="1">
      <c r="A608" s="379">
        <f>IF('CONSTRUCTION COST ESTIMATE'!B608="","",'CONSTRUCTION COST ESTIMATE'!B608)</f>
        <v>609.03700000000003</v>
      </c>
      <c r="B608" s="128"/>
      <c r="C608" s="128" t="str">
        <f t="shared" si="79"/>
        <v>Item</v>
      </c>
      <c r="D608" s="128">
        <f t="shared" si="82"/>
        <v>1</v>
      </c>
      <c r="E608" s="128" t="str">
        <f>IF(A608="",'CONSTRUCTION COST ESTIMATE'!A608,"")</f>
        <v/>
      </c>
      <c r="F608" s="234" t="str">
        <f>IF(A608="","",'CONSTRUCTION COST ESTIMATE'!C608)</f>
        <v>2.5 FOOT X 15 FOOT SPECIAL DROP INLET WITH CONCRETE APRON</v>
      </c>
      <c r="G608" s="234"/>
      <c r="H608" s="78" t="str">
        <f t="shared" si="80"/>
        <v>609.0370</v>
      </c>
      <c r="I608" s="128"/>
      <c r="J608" s="128">
        <f>IF(A608="","",'CONSTRUCTION COST ESTIMATE'!BA608)</f>
        <v>0</v>
      </c>
      <c r="K608" s="128" t="str">
        <f t="shared" si="83"/>
        <v>Default</v>
      </c>
      <c r="L608" s="128" t="str">
        <f>IF(A608="","",'CONSTRUCTION COST ESTIMATE'!BB608)</f>
        <v>EA</v>
      </c>
      <c r="M608" s="128" t="str">
        <f t="shared" si="81"/>
        <v>Base Bid</v>
      </c>
      <c r="N608" s="124">
        <f>IF(A608="","",'CONSTRUCTION COST ESTIMATE'!BC608)</f>
        <v>0</v>
      </c>
      <c r="O608" s="124" t="str">
        <f t="shared" si="84"/>
        <v>N</v>
      </c>
      <c r="S608" s="124"/>
    </row>
    <row r="609" spans="1:19" hidden="1">
      <c r="A609" s="379">
        <f>IF('CONSTRUCTION COST ESTIMATE'!B609="","",'CONSTRUCTION COST ESTIMATE'!B609)</f>
        <v>609.03800000000001</v>
      </c>
      <c r="B609" s="128"/>
      <c r="C609" s="128" t="str">
        <f t="shared" si="79"/>
        <v>Item</v>
      </c>
      <c r="D609" s="128">
        <f t="shared" si="82"/>
        <v>1</v>
      </c>
      <c r="E609" s="128" t="str">
        <f>IF(A609="",'CONSTRUCTION COST ESTIMATE'!A609,"")</f>
        <v/>
      </c>
      <c r="F609" s="234" t="str">
        <f>IF(A609="","",'CONSTRUCTION COST ESTIMATE'!C609)</f>
        <v>3 FOOT X 14 FOOT SPECIAL DROP INLET WITH CONCRETE APRON</v>
      </c>
      <c r="G609" s="234"/>
      <c r="H609" s="78" t="str">
        <f t="shared" si="80"/>
        <v>609.0380</v>
      </c>
      <c r="I609" s="128"/>
      <c r="J609" s="128">
        <f>IF(A609="","",'CONSTRUCTION COST ESTIMATE'!BA609)</f>
        <v>0</v>
      </c>
      <c r="K609" s="128" t="str">
        <f t="shared" si="83"/>
        <v>Default</v>
      </c>
      <c r="L609" s="128" t="str">
        <f>IF(A609="","",'CONSTRUCTION COST ESTIMATE'!BB609)</f>
        <v>EA</v>
      </c>
      <c r="M609" s="128" t="str">
        <f t="shared" si="81"/>
        <v>Base Bid</v>
      </c>
      <c r="N609" s="124">
        <f>IF(A609="","",'CONSTRUCTION COST ESTIMATE'!BC609)</f>
        <v>0</v>
      </c>
      <c r="O609" s="124" t="str">
        <f t="shared" si="84"/>
        <v>N</v>
      </c>
      <c r="S609" s="124"/>
    </row>
    <row r="610" spans="1:19" hidden="1">
      <c r="A610" s="379">
        <f>IF('CONSTRUCTION COST ESTIMATE'!B610="","",'CONSTRUCTION COST ESTIMATE'!B610)</f>
        <v>609.03899999999999</v>
      </c>
      <c r="B610" s="128"/>
      <c r="C610" s="128" t="str">
        <f t="shared" si="79"/>
        <v>Item</v>
      </c>
      <c r="D610" s="128">
        <f t="shared" si="82"/>
        <v>1</v>
      </c>
      <c r="E610" s="128" t="str">
        <f>IF(A610="",'CONSTRUCTION COST ESTIMATE'!A610,"")</f>
        <v/>
      </c>
      <c r="F610" s="234" t="str">
        <f>IF(A610="","",'CONSTRUCTION COST ESTIMATE'!C610)</f>
        <v>5 FOOT X 5 FOOT PRECAST DROP INLET</v>
      </c>
      <c r="G610" s="234"/>
      <c r="H610" s="78" t="str">
        <f t="shared" si="80"/>
        <v>609.0390</v>
      </c>
      <c r="I610" s="128"/>
      <c r="J610" s="128">
        <f>IF(A610="","",'CONSTRUCTION COST ESTIMATE'!BA610)</f>
        <v>0</v>
      </c>
      <c r="K610" s="128" t="str">
        <f t="shared" si="83"/>
        <v>Default</v>
      </c>
      <c r="L610" s="128" t="str">
        <f>IF(A610="","",'CONSTRUCTION COST ESTIMATE'!BB610)</f>
        <v>EA</v>
      </c>
      <c r="M610" s="128" t="str">
        <f t="shared" si="81"/>
        <v>Base Bid</v>
      </c>
      <c r="N610" s="124">
        <f>IF(A610="","",'CONSTRUCTION COST ESTIMATE'!BC610)</f>
        <v>0</v>
      </c>
      <c r="O610" s="124" t="str">
        <f t="shared" si="84"/>
        <v>N</v>
      </c>
      <c r="S610" s="124"/>
    </row>
    <row r="611" spans="1:19" hidden="1">
      <c r="A611" s="379">
        <f>IF('CONSTRUCTION COST ESTIMATE'!B611="","",'CONSTRUCTION COST ESTIMATE'!B611)</f>
        <v>609.04</v>
      </c>
      <c r="B611" s="128"/>
      <c r="C611" s="128" t="str">
        <f t="shared" si="79"/>
        <v>Item</v>
      </c>
      <c r="D611" s="128">
        <f t="shared" si="82"/>
        <v>1</v>
      </c>
      <c r="E611" s="128" t="str">
        <f>IF(A611="",'CONSTRUCTION COST ESTIMATE'!A611,"")</f>
        <v/>
      </c>
      <c r="F611" s="234" t="str">
        <f>IF(A611="","",'CONSTRUCTION COST ESTIMATE'!C611)</f>
        <v>6 FOOT DROP INLET</v>
      </c>
      <c r="G611" s="234"/>
      <c r="H611" s="78" t="str">
        <f t="shared" si="80"/>
        <v>609.0400</v>
      </c>
      <c r="I611" s="128"/>
      <c r="J611" s="128">
        <f>IF(A611="","",'CONSTRUCTION COST ESTIMATE'!BA611)</f>
        <v>0</v>
      </c>
      <c r="K611" s="128" t="str">
        <f t="shared" si="83"/>
        <v>Default</v>
      </c>
      <c r="L611" s="128" t="str">
        <f>IF(A611="","",'CONSTRUCTION COST ESTIMATE'!BB611)</f>
        <v>EA</v>
      </c>
      <c r="M611" s="128" t="str">
        <f t="shared" si="81"/>
        <v>Base Bid</v>
      </c>
      <c r="N611" s="124">
        <f>IF(A611="","",'CONSTRUCTION COST ESTIMATE'!BC611)</f>
        <v>0</v>
      </c>
      <c r="O611" s="124" t="str">
        <f t="shared" si="84"/>
        <v>N</v>
      </c>
      <c r="S611" s="124"/>
    </row>
    <row r="612" spans="1:19" hidden="1">
      <c r="A612" s="379">
        <f>IF('CONSTRUCTION COST ESTIMATE'!B612="","",'CONSTRUCTION COST ESTIMATE'!B612)</f>
        <v>609.04100000000005</v>
      </c>
      <c r="B612" s="128"/>
      <c r="C612" s="128" t="str">
        <f t="shared" si="79"/>
        <v>Item</v>
      </c>
      <c r="D612" s="128">
        <f t="shared" si="82"/>
        <v>1</v>
      </c>
      <c r="E612" s="128" t="str">
        <f>IF(A612="",'CONSTRUCTION COST ESTIMATE'!A612,"")</f>
        <v/>
      </c>
      <c r="F612" s="234" t="str">
        <f>IF(A612="","",'CONSTRUCTION COST ESTIMATE'!C612)</f>
        <v>6 FOOT SPECIAL DROP INLET</v>
      </c>
      <c r="G612" s="234"/>
      <c r="H612" s="78" t="str">
        <f t="shared" si="80"/>
        <v>609.0410</v>
      </c>
      <c r="I612" s="128"/>
      <c r="J612" s="128">
        <f>IF(A612="","",'CONSTRUCTION COST ESTIMATE'!BA612)</f>
        <v>0</v>
      </c>
      <c r="K612" s="128" t="str">
        <f t="shared" si="83"/>
        <v>Default</v>
      </c>
      <c r="L612" s="128" t="str">
        <f>IF(A612="","",'CONSTRUCTION COST ESTIMATE'!BB612)</f>
        <v>EA</v>
      </c>
      <c r="M612" s="128" t="str">
        <f t="shared" si="81"/>
        <v>Base Bid</v>
      </c>
      <c r="N612" s="124">
        <f>IF(A612="","",'CONSTRUCTION COST ESTIMATE'!BC612)</f>
        <v>0</v>
      </c>
      <c r="O612" s="124" t="str">
        <f t="shared" si="84"/>
        <v>N</v>
      </c>
      <c r="S612" s="124"/>
    </row>
    <row r="613" spans="1:19" hidden="1">
      <c r="A613" s="379">
        <f>IF('CONSTRUCTION COST ESTIMATE'!B613="","",'CONSTRUCTION COST ESTIMATE'!B613)</f>
        <v>609.04200000000003</v>
      </c>
      <c r="B613" s="128"/>
      <c r="C613" s="128" t="str">
        <f t="shared" si="79"/>
        <v>Item</v>
      </c>
      <c r="D613" s="128">
        <f t="shared" si="82"/>
        <v>1</v>
      </c>
      <c r="E613" s="128" t="str">
        <f>IF(A613="",'CONSTRUCTION COST ESTIMATE'!A613,"")</f>
        <v/>
      </c>
      <c r="F613" s="234" t="str">
        <f>IF(A613="","",'CONSTRUCTION COST ESTIMATE'!C613)</f>
        <v>9 FOOT DROP INLET</v>
      </c>
      <c r="G613" s="234"/>
      <c r="H613" s="78" t="str">
        <f t="shared" si="80"/>
        <v>609.0420</v>
      </c>
      <c r="I613" s="128"/>
      <c r="J613" s="128">
        <f>IF(A613="","",'CONSTRUCTION COST ESTIMATE'!BA613)</f>
        <v>0</v>
      </c>
      <c r="K613" s="128" t="str">
        <f t="shared" si="83"/>
        <v>Default</v>
      </c>
      <c r="L613" s="128" t="str">
        <f>IF(A613="","",'CONSTRUCTION COST ESTIMATE'!BB613)</f>
        <v>EA</v>
      </c>
      <c r="M613" s="128" t="str">
        <f t="shared" si="81"/>
        <v>Base Bid</v>
      </c>
      <c r="N613" s="124">
        <f>IF(A613="","",'CONSTRUCTION COST ESTIMATE'!BC613)</f>
        <v>0</v>
      </c>
      <c r="O613" s="124" t="str">
        <f t="shared" si="84"/>
        <v>N</v>
      </c>
      <c r="S613" s="124"/>
    </row>
    <row r="614" spans="1:19" hidden="1">
      <c r="A614" s="379">
        <f>IF('CONSTRUCTION COST ESTIMATE'!B614="","",'CONSTRUCTION COST ESTIMATE'!B614)</f>
        <v>609.04300000000001</v>
      </c>
      <c r="B614" s="128"/>
      <c r="C614" s="128" t="str">
        <f t="shared" si="79"/>
        <v>Item</v>
      </c>
      <c r="D614" s="128">
        <f t="shared" si="82"/>
        <v>1</v>
      </c>
      <c r="E614" s="128" t="str">
        <f>IF(A614="",'CONSTRUCTION COST ESTIMATE'!A614,"")</f>
        <v/>
      </c>
      <c r="F614" s="234" t="str">
        <f>IF(A614="","",'CONSTRUCTION COST ESTIMATE'!C614)</f>
        <v>20 INCH X 48 INCH DROP INLET</v>
      </c>
      <c r="G614" s="234"/>
      <c r="H614" s="78" t="str">
        <f t="shared" si="80"/>
        <v>609.0430</v>
      </c>
      <c r="I614" s="128"/>
      <c r="J614" s="128">
        <f>IF(A614="","",'CONSTRUCTION COST ESTIMATE'!BA614)</f>
        <v>0</v>
      </c>
      <c r="K614" s="128" t="str">
        <f t="shared" si="83"/>
        <v>Default</v>
      </c>
      <c r="L614" s="128" t="str">
        <f>IF(A614="","",'CONSTRUCTION COST ESTIMATE'!BB614)</f>
        <v>EA</v>
      </c>
      <c r="M614" s="128" t="str">
        <f t="shared" si="81"/>
        <v>Base Bid</v>
      </c>
      <c r="N614" s="124">
        <f>IF(A614="","",'CONSTRUCTION COST ESTIMATE'!BC614)</f>
        <v>0</v>
      </c>
      <c r="O614" s="124" t="str">
        <f t="shared" si="84"/>
        <v>N</v>
      </c>
      <c r="S614" s="124"/>
    </row>
    <row r="615" spans="1:19" hidden="1">
      <c r="A615" s="379">
        <f>IF('CONSTRUCTION COST ESTIMATE'!B615="","",'CONSTRUCTION COST ESTIMATE'!B615)</f>
        <v>609.04999999999995</v>
      </c>
      <c r="B615" s="128"/>
      <c r="C615" s="128" t="str">
        <f t="shared" si="79"/>
        <v>Item</v>
      </c>
      <c r="D615" s="128">
        <f t="shared" si="82"/>
        <v>1</v>
      </c>
      <c r="E615" s="128" t="str">
        <f>IF(A615="",'CONSTRUCTION COST ESTIMATE'!A615,"")</f>
        <v/>
      </c>
      <c r="F615" s="234" t="str">
        <f>IF(A615="","",'CONSTRUCTION COST ESTIMATE'!C615)</f>
        <v>STORM DRAIN MANHOLE (30 INCH)</v>
      </c>
      <c r="G615" s="234"/>
      <c r="H615" s="78" t="str">
        <f t="shared" si="80"/>
        <v>609.0500</v>
      </c>
      <c r="I615" s="128"/>
      <c r="J615" s="128">
        <f>IF(A615="","",'CONSTRUCTION COST ESTIMATE'!BA615)</f>
        <v>0</v>
      </c>
      <c r="K615" s="128" t="str">
        <f t="shared" si="83"/>
        <v>Default</v>
      </c>
      <c r="L615" s="128" t="str">
        <f>IF(A615="","",'CONSTRUCTION COST ESTIMATE'!BB615)</f>
        <v>EA</v>
      </c>
      <c r="M615" s="128" t="str">
        <f t="shared" si="81"/>
        <v>Base Bid</v>
      </c>
      <c r="N615" s="124">
        <f>IF(A615="","",'CONSTRUCTION COST ESTIMATE'!BC615)</f>
        <v>0</v>
      </c>
      <c r="O615" s="124" t="str">
        <f t="shared" si="84"/>
        <v>N</v>
      </c>
      <c r="S615" s="124"/>
    </row>
    <row r="616" spans="1:19" hidden="1">
      <c r="A616" s="379">
        <f>IF('CONSTRUCTION COST ESTIMATE'!B616="","",'CONSTRUCTION COST ESTIMATE'!B616)</f>
        <v>609.05100000000004</v>
      </c>
      <c r="B616" s="128"/>
      <c r="C616" s="128" t="str">
        <f t="shared" si="79"/>
        <v>Item</v>
      </c>
      <c r="D616" s="128">
        <f t="shared" si="82"/>
        <v>1</v>
      </c>
      <c r="E616" s="128" t="str">
        <f>IF(A616="",'CONSTRUCTION COST ESTIMATE'!A616,"")</f>
        <v/>
      </c>
      <c r="F616" s="234" t="str">
        <f>IF(A616="","",'CONSTRUCTION COST ESTIMATE'!C616)</f>
        <v>ACCESS MANHOLE WITH STEPS (36 INCH)</v>
      </c>
      <c r="G616" s="234"/>
      <c r="H616" s="78" t="str">
        <f t="shared" si="80"/>
        <v>609.0510</v>
      </c>
      <c r="I616" s="128"/>
      <c r="J616" s="128">
        <f>IF(A616="","",'CONSTRUCTION COST ESTIMATE'!BA616)</f>
        <v>0</v>
      </c>
      <c r="K616" s="128" t="str">
        <f t="shared" si="83"/>
        <v>Default</v>
      </c>
      <c r="L616" s="128" t="str">
        <f>IF(A616="","",'CONSTRUCTION COST ESTIMATE'!BB616)</f>
        <v>EA</v>
      </c>
      <c r="M616" s="128" t="str">
        <f t="shared" si="81"/>
        <v>Base Bid</v>
      </c>
      <c r="N616" s="124">
        <f>IF(A616="","",'CONSTRUCTION COST ESTIMATE'!BC616)</f>
        <v>0</v>
      </c>
      <c r="O616" s="124" t="str">
        <f t="shared" si="84"/>
        <v>N</v>
      </c>
      <c r="S616" s="124"/>
    </row>
    <row r="617" spans="1:19" hidden="1">
      <c r="A617" s="379">
        <f>IF('CONSTRUCTION COST ESTIMATE'!B617="","",'CONSTRUCTION COST ESTIMATE'!B617)</f>
        <v>609.05200000000002</v>
      </c>
      <c r="B617" s="128"/>
      <c r="C617" s="128" t="str">
        <f t="shared" si="79"/>
        <v>Item</v>
      </c>
      <c r="D617" s="128">
        <f t="shared" si="82"/>
        <v>1</v>
      </c>
      <c r="E617" s="128" t="str">
        <f>IF(A617="",'CONSTRUCTION COST ESTIMATE'!A617,"")</f>
        <v/>
      </c>
      <c r="F617" s="234" t="str">
        <f>IF(A617="","",'CONSTRUCTION COST ESTIMATE'!C617)</f>
        <v>TYPE 1 MANHOLE RISER WITH 30 INCH RING AND COLLAR (48 INCH)</v>
      </c>
      <c r="G617" s="234"/>
      <c r="H617" s="78" t="str">
        <f t="shared" si="80"/>
        <v>609.0520</v>
      </c>
      <c r="I617" s="128"/>
      <c r="J617" s="128">
        <f>IF(A617="","",'CONSTRUCTION COST ESTIMATE'!BA617)</f>
        <v>0</v>
      </c>
      <c r="K617" s="128" t="str">
        <f t="shared" si="83"/>
        <v>Default</v>
      </c>
      <c r="L617" s="128" t="str">
        <f>IF(A617="","",'CONSTRUCTION COST ESTIMATE'!BB617)</f>
        <v>EA</v>
      </c>
      <c r="M617" s="128" t="str">
        <f t="shared" si="81"/>
        <v>Base Bid</v>
      </c>
      <c r="N617" s="124">
        <f>IF(A617="","",'CONSTRUCTION COST ESTIMATE'!BC617)</f>
        <v>0</v>
      </c>
      <c r="O617" s="124" t="str">
        <f t="shared" si="84"/>
        <v>N</v>
      </c>
      <c r="S617" s="124"/>
    </row>
    <row r="618" spans="1:19" hidden="1">
      <c r="A618" s="379">
        <f>IF('CONSTRUCTION COST ESTIMATE'!B618="","",'CONSTRUCTION COST ESTIMATE'!B618)</f>
        <v>609.053</v>
      </c>
      <c r="B618" s="128"/>
      <c r="C618" s="128" t="str">
        <f t="shared" si="79"/>
        <v>Item</v>
      </c>
      <c r="D618" s="128">
        <f t="shared" si="82"/>
        <v>1</v>
      </c>
      <c r="E618" s="128" t="str">
        <f>IF(A618="",'CONSTRUCTION COST ESTIMATE'!A618,"")</f>
        <v/>
      </c>
      <c r="F618" s="234" t="str">
        <f>IF(A618="","",'CONSTRUCTION COST ESTIMATE'!C618)</f>
        <v>TYPE 1 STORM DRAIN MANHOLE (48 INCH)</v>
      </c>
      <c r="G618" s="234"/>
      <c r="H618" s="78" t="str">
        <f t="shared" si="80"/>
        <v>609.0530</v>
      </c>
      <c r="I618" s="128"/>
      <c r="J618" s="128">
        <f>IF(A618="","",'CONSTRUCTION COST ESTIMATE'!BA618)</f>
        <v>0</v>
      </c>
      <c r="K618" s="128" t="str">
        <f t="shared" si="83"/>
        <v>Default</v>
      </c>
      <c r="L618" s="128" t="str">
        <f>IF(A618="","",'CONSTRUCTION COST ESTIMATE'!BB618)</f>
        <v>EA</v>
      </c>
      <c r="M618" s="128" t="str">
        <f t="shared" si="81"/>
        <v>Base Bid</v>
      </c>
      <c r="N618" s="124">
        <f>IF(A618="","",'CONSTRUCTION COST ESTIMATE'!BC618)</f>
        <v>0</v>
      </c>
      <c r="O618" s="124" t="str">
        <f t="shared" si="84"/>
        <v>N</v>
      </c>
      <c r="S618" s="124"/>
    </row>
    <row r="619" spans="1:19" hidden="1">
      <c r="A619" s="379">
        <f>IF('CONSTRUCTION COST ESTIMATE'!B619="","",'CONSTRUCTION COST ESTIMATE'!B619)</f>
        <v>609.05399999999997</v>
      </c>
      <c r="B619" s="128"/>
      <c r="C619" s="128" t="str">
        <f t="shared" si="79"/>
        <v>Item</v>
      </c>
      <c r="D619" s="128">
        <f t="shared" si="82"/>
        <v>1</v>
      </c>
      <c r="E619" s="128" t="str">
        <f>IF(A619="",'CONSTRUCTION COST ESTIMATE'!A619,"")</f>
        <v/>
      </c>
      <c r="F619" s="234" t="str">
        <f>IF(A619="","",'CONSTRUCTION COST ESTIMATE'!C619)</f>
        <v>TYPE 1A STORM DRAIN MANHOLE (48 INCH)</v>
      </c>
      <c r="G619" s="234"/>
      <c r="H619" s="78" t="str">
        <f t="shared" si="80"/>
        <v>609.0540</v>
      </c>
      <c r="I619" s="128"/>
      <c r="J619" s="128">
        <f>IF(A619="","",'CONSTRUCTION COST ESTIMATE'!BA619)</f>
        <v>0</v>
      </c>
      <c r="K619" s="128" t="str">
        <f t="shared" si="83"/>
        <v>Default</v>
      </c>
      <c r="L619" s="128" t="str">
        <f>IF(A619="","",'CONSTRUCTION COST ESTIMATE'!BB619)</f>
        <v>EA</v>
      </c>
      <c r="M619" s="128" t="str">
        <f t="shared" si="81"/>
        <v>Base Bid</v>
      </c>
      <c r="N619" s="124">
        <f>IF(A619="","",'CONSTRUCTION COST ESTIMATE'!BC619)</f>
        <v>0</v>
      </c>
      <c r="O619" s="124" t="str">
        <f t="shared" si="84"/>
        <v>N</v>
      </c>
      <c r="S619" s="124"/>
    </row>
    <row r="620" spans="1:19" hidden="1">
      <c r="A620" s="379">
        <f>IF('CONSTRUCTION COST ESTIMATE'!B620="","",'CONSTRUCTION COST ESTIMATE'!B620)</f>
        <v>609.05499999999995</v>
      </c>
      <c r="B620" s="128"/>
      <c r="C620" s="128" t="str">
        <f t="shared" si="79"/>
        <v>Item</v>
      </c>
      <c r="D620" s="128">
        <f t="shared" si="82"/>
        <v>1</v>
      </c>
      <c r="E620" s="128" t="str">
        <f>IF(A620="",'CONSTRUCTION COST ESTIMATE'!A620,"")</f>
        <v/>
      </c>
      <c r="F620" s="234" t="str">
        <f>IF(A620="","",'CONSTRUCTION COST ESTIMATE'!C620)</f>
        <v>TYPE 2 STORM DRAIN MANHOLE (48 INCH)</v>
      </c>
      <c r="G620" s="234"/>
      <c r="H620" s="78" t="str">
        <f t="shared" si="80"/>
        <v>609.0550</v>
      </c>
      <c r="I620" s="128"/>
      <c r="J620" s="128">
        <f>IF(A620="","",'CONSTRUCTION COST ESTIMATE'!BA620)</f>
        <v>0</v>
      </c>
      <c r="K620" s="128" t="str">
        <f t="shared" si="83"/>
        <v>Default</v>
      </c>
      <c r="L620" s="128" t="str">
        <f>IF(A620="","",'CONSTRUCTION COST ESTIMATE'!BB620)</f>
        <v>EA</v>
      </c>
      <c r="M620" s="128" t="str">
        <f t="shared" si="81"/>
        <v>Base Bid</v>
      </c>
      <c r="N620" s="124">
        <f>IF(A620="","",'CONSTRUCTION COST ESTIMATE'!BC620)</f>
        <v>0</v>
      </c>
      <c r="O620" s="124" t="str">
        <f t="shared" si="84"/>
        <v>N</v>
      </c>
      <c r="S620" s="124"/>
    </row>
    <row r="621" spans="1:19" hidden="1">
      <c r="A621" s="379">
        <f>IF('CONSTRUCTION COST ESTIMATE'!B621="","",'CONSTRUCTION COST ESTIMATE'!B621)</f>
        <v>609.05600000000004</v>
      </c>
      <c r="B621" s="128"/>
      <c r="C621" s="128" t="str">
        <f t="shared" si="79"/>
        <v>Item</v>
      </c>
      <c r="D621" s="128">
        <f t="shared" si="82"/>
        <v>1</v>
      </c>
      <c r="E621" s="128" t="str">
        <f>IF(A621="",'CONSTRUCTION COST ESTIMATE'!A621,"")</f>
        <v/>
      </c>
      <c r="F621" s="234" t="str">
        <f>IF(A621="","",'CONSTRUCTION COST ESTIMATE'!C621)</f>
        <v>ACCESS MANHOLE WITH STEPS (48 INCH)</v>
      </c>
      <c r="G621" s="234"/>
      <c r="H621" s="78" t="str">
        <f t="shared" si="80"/>
        <v>609.0560</v>
      </c>
      <c r="I621" s="128"/>
      <c r="J621" s="128">
        <f>IF(A621="","",'CONSTRUCTION COST ESTIMATE'!BA621)</f>
        <v>0</v>
      </c>
      <c r="K621" s="128" t="str">
        <f t="shared" si="83"/>
        <v>Default</v>
      </c>
      <c r="L621" s="128" t="str">
        <f>IF(A621="","",'CONSTRUCTION COST ESTIMATE'!BB621)</f>
        <v>EA</v>
      </c>
      <c r="M621" s="128" t="str">
        <f t="shared" si="81"/>
        <v>Base Bid</v>
      </c>
      <c r="N621" s="124">
        <f>IF(A621="","",'CONSTRUCTION COST ESTIMATE'!BC621)</f>
        <v>0</v>
      </c>
      <c r="O621" s="124" t="str">
        <f t="shared" si="84"/>
        <v>N</v>
      </c>
      <c r="S621" s="124"/>
    </row>
    <row r="622" spans="1:19" hidden="1">
      <c r="A622" s="379">
        <f>IF('CONSTRUCTION COST ESTIMATE'!B622="","",'CONSTRUCTION COST ESTIMATE'!B622)</f>
        <v>609.05700000000002</v>
      </c>
      <c r="B622" s="128"/>
      <c r="C622" s="128" t="str">
        <f t="shared" si="79"/>
        <v>Item</v>
      </c>
      <c r="D622" s="128">
        <f t="shared" si="82"/>
        <v>1</v>
      </c>
      <c r="E622" s="128" t="str">
        <f>IF(A622="",'CONSTRUCTION COST ESTIMATE'!A622,"")</f>
        <v/>
      </c>
      <c r="F622" s="234" t="str">
        <f>IF(A622="","",'CONSTRUCTION COST ESTIMATE'!C622)</f>
        <v>MANHOLE RISER FOR REINFORCED CONCRETE BOX (RCB) (48 INCH)</v>
      </c>
      <c r="G622" s="234"/>
      <c r="H622" s="78" t="str">
        <f t="shared" si="80"/>
        <v>609.0570</v>
      </c>
      <c r="I622" s="128"/>
      <c r="J622" s="128">
        <f>IF(A622="","",'CONSTRUCTION COST ESTIMATE'!BA622)</f>
        <v>0</v>
      </c>
      <c r="K622" s="128" t="str">
        <f t="shared" si="83"/>
        <v>Default</v>
      </c>
      <c r="L622" s="128" t="str">
        <f>IF(A622="","",'CONSTRUCTION COST ESTIMATE'!BB622)</f>
        <v>EA</v>
      </c>
      <c r="M622" s="128" t="str">
        <f t="shared" si="81"/>
        <v>Base Bid</v>
      </c>
      <c r="N622" s="124">
        <f>IF(A622="","",'CONSTRUCTION COST ESTIMATE'!BC622)</f>
        <v>0</v>
      </c>
      <c r="O622" s="124" t="str">
        <f t="shared" si="84"/>
        <v>N</v>
      </c>
      <c r="S622" s="124"/>
    </row>
    <row r="623" spans="1:19" hidden="1">
      <c r="A623" s="379">
        <f>IF('CONSTRUCTION COST ESTIMATE'!B623="","",'CONSTRUCTION COST ESTIMATE'!B623)</f>
        <v>609.05799999999999</v>
      </c>
      <c r="B623" s="128"/>
      <c r="C623" s="128" t="str">
        <f t="shared" si="79"/>
        <v>Item</v>
      </c>
      <c r="D623" s="128">
        <f t="shared" si="82"/>
        <v>1</v>
      </c>
      <c r="E623" s="128" t="str">
        <f>IF(A623="",'CONSTRUCTION COST ESTIMATE'!A623,"")</f>
        <v/>
      </c>
      <c r="F623" s="234" t="str">
        <f>IF(A623="","",'CONSTRUCTION COST ESTIMATE'!C623)</f>
        <v>TYPE 1 STORM DRAIN MANHOLE (60 INCH)</v>
      </c>
      <c r="G623" s="234"/>
      <c r="H623" s="78" t="str">
        <f t="shared" si="80"/>
        <v>609.0580</v>
      </c>
      <c r="I623" s="128"/>
      <c r="J623" s="128">
        <f>IF(A623="","",'CONSTRUCTION COST ESTIMATE'!BA623)</f>
        <v>0</v>
      </c>
      <c r="K623" s="128" t="str">
        <f t="shared" si="83"/>
        <v>Default</v>
      </c>
      <c r="L623" s="128" t="str">
        <f>IF(A623="","",'CONSTRUCTION COST ESTIMATE'!BB623)</f>
        <v>EA</v>
      </c>
      <c r="M623" s="128" t="str">
        <f t="shared" si="81"/>
        <v>Base Bid</v>
      </c>
      <c r="N623" s="124">
        <f>IF(A623="","",'CONSTRUCTION COST ESTIMATE'!BC623)</f>
        <v>0</v>
      </c>
      <c r="O623" s="124" t="str">
        <f t="shared" si="84"/>
        <v>N</v>
      </c>
      <c r="S623" s="124"/>
    </row>
    <row r="624" spans="1:19" hidden="1">
      <c r="A624" s="379">
        <f>IF('CONSTRUCTION COST ESTIMATE'!B624="","",'CONSTRUCTION COST ESTIMATE'!B624)</f>
        <v>609.05899999999997</v>
      </c>
      <c r="B624" s="128"/>
      <c r="C624" s="128" t="str">
        <f t="shared" si="79"/>
        <v>Item</v>
      </c>
      <c r="D624" s="128">
        <f t="shared" si="82"/>
        <v>1</v>
      </c>
      <c r="E624" s="128" t="str">
        <f>IF(A624="",'CONSTRUCTION COST ESTIMATE'!A624,"")</f>
        <v/>
      </c>
      <c r="F624" s="234" t="str">
        <f>IF(A624="","",'CONSTRUCTION COST ESTIMATE'!C624)</f>
        <v>TYPE 1A STORM DRAIN MANHOLE (60 INCH)</v>
      </c>
      <c r="G624" s="234"/>
      <c r="H624" s="78" t="str">
        <f t="shared" si="80"/>
        <v>609.0590</v>
      </c>
      <c r="I624" s="128"/>
      <c r="J624" s="128">
        <f>IF(A624="","",'CONSTRUCTION COST ESTIMATE'!BA624)</f>
        <v>0</v>
      </c>
      <c r="K624" s="128" t="str">
        <f t="shared" si="83"/>
        <v>Default</v>
      </c>
      <c r="L624" s="128" t="str">
        <f>IF(A624="","",'CONSTRUCTION COST ESTIMATE'!BB624)</f>
        <v>EA</v>
      </c>
      <c r="M624" s="128" t="str">
        <f t="shared" si="81"/>
        <v>Base Bid</v>
      </c>
      <c r="N624" s="124">
        <f>IF(A624="","",'CONSTRUCTION COST ESTIMATE'!BC624)</f>
        <v>0</v>
      </c>
      <c r="O624" s="124" t="str">
        <f t="shared" si="84"/>
        <v>N</v>
      </c>
      <c r="S624" s="124"/>
    </row>
    <row r="625" spans="1:19" hidden="1">
      <c r="A625" s="379">
        <f>IF('CONSTRUCTION COST ESTIMATE'!B625="","",'CONSTRUCTION COST ESTIMATE'!B625)</f>
        <v>609.05999999999995</v>
      </c>
      <c r="B625" s="128"/>
      <c r="C625" s="128" t="str">
        <f t="shared" si="79"/>
        <v>Item</v>
      </c>
      <c r="D625" s="128">
        <f t="shared" si="82"/>
        <v>1</v>
      </c>
      <c r="E625" s="128" t="str">
        <f>IF(A625="",'CONSTRUCTION COST ESTIMATE'!A625,"")</f>
        <v/>
      </c>
      <c r="F625" s="234" t="str">
        <f>IF(A625="","",'CONSTRUCTION COST ESTIMATE'!C625)</f>
        <v>TYPE 2 STORM DRAIN MANHOLE (60 INCH)</v>
      </c>
      <c r="G625" s="234"/>
      <c r="H625" s="78" t="str">
        <f t="shared" si="80"/>
        <v>609.0600</v>
      </c>
      <c r="I625" s="128"/>
      <c r="J625" s="128">
        <f>IF(A625="","",'CONSTRUCTION COST ESTIMATE'!BA625)</f>
        <v>0</v>
      </c>
      <c r="K625" s="128" t="str">
        <f t="shared" si="83"/>
        <v>Default</v>
      </c>
      <c r="L625" s="128" t="str">
        <f>IF(A625="","",'CONSTRUCTION COST ESTIMATE'!BB625)</f>
        <v>EA</v>
      </c>
      <c r="M625" s="128" t="str">
        <f t="shared" si="81"/>
        <v>Base Bid</v>
      </c>
      <c r="N625" s="124">
        <f>IF(A625="","",'CONSTRUCTION COST ESTIMATE'!BC625)</f>
        <v>0</v>
      </c>
      <c r="O625" s="124" t="str">
        <f t="shared" si="84"/>
        <v>N</v>
      </c>
      <c r="S625" s="124"/>
    </row>
    <row r="626" spans="1:19" hidden="1">
      <c r="A626" s="379">
        <f>IF('CONSTRUCTION COST ESTIMATE'!B626="","",'CONSTRUCTION COST ESTIMATE'!B626)</f>
        <v>609.06100000000004</v>
      </c>
      <c r="B626" s="128"/>
      <c r="C626" s="128" t="str">
        <f t="shared" si="79"/>
        <v>Item</v>
      </c>
      <c r="D626" s="128">
        <f t="shared" si="82"/>
        <v>1</v>
      </c>
      <c r="E626" s="128" t="str">
        <f>IF(A626="",'CONSTRUCTION COST ESTIMATE'!A626,"")</f>
        <v/>
      </c>
      <c r="F626" s="234" t="str">
        <f>IF(A626="","",'CONSTRUCTION COST ESTIMATE'!C626)</f>
        <v>TYPE 3 STORM DRAIN MANHOLE (60 INCH)</v>
      </c>
      <c r="G626" s="234"/>
      <c r="H626" s="78" t="str">
        <f t="shared" si="80"/>
        <v>609.0610</v>
      </c>
      <c r="I626" s="128"/>
      <c r="J626" s="128">
        <f>IF(A626="","",'CONSTRUCTION COST ESTIMATE'!BA626)</f>
        <v>0</v>
      </c>
      <c r="K626" s="128" t="str">
        <f t="shared" si="83"/>
        <v>Default</v>
      </c>
      <c r="L626" s="128" t="str">
        <f>IF(A626="","",'CONSTRUCTION COST ESTIMATE'!BB626)</f>
        <v>EA</v>
      </c>
      <c r="M626" s="128" t="str">
        <f t="shared" si="81"/>
        <v>Base Bid</v>
      </c>
      <c r="N626" s="124">
        <f>IF(A626="","",'CONSTRUCTION COST ESTIMATE'!BC626)</f>
        <v>0</v>
      </c>
      <c r="O626" s="124" t="str">
        <f t="shared" si="84"/>
        <v>N</v>
      </c>
      <c r="S626" s="124"/>
    </row>
    <row r="627" spans="1:19" hidden="1">
      <c r="A627" s="379">
        <f>IF('CONSTRUCTION COST ESTIMATE'!B627="","",'CONSTRUCTION COST ESTIMATE'!B627)</f>
        <v>609.06200000000001</v>
      </c>
      <c r="B627" s="128"/>
      <c r="C627" s="128" t="str">
        <f t="shared" si="79"/>
        <v>Item</v>
      </c>
      <c r="D627" s="128">
        <f t="shared" si="82"/>
        <v>1</v>
      </c>
      <c r="E627" s="128" t="str">
        <f>IF(A627="",'CONSTRUCTION COST ESTIMATE'!A627,"")</f>
        <v/>
      </c>
      <c r="F627" s="234" t="str">
        <f>IF(A627="","",'CONSTRUCTION COST ESTIMATE'!C627)</f>
        <v>TYPE 3A STORM DRAIN MANHOLE (60 INCH)</v>
      </c>
      <c r="G627" s="234"/>
      <c r="H627" s="78" t="str">
        <f t="shared" si="80"/>
        <v>609.0620</v>
      </c>
      <c r="I627" s="128"/>
      <c r="J627" s="128">
        <f>IF(A627="","",'CONSTRUCTION COST ESTIMATE'!BA627)</f>
        <v>0</v>
      </c>
      <c r="K627" s="128" t="str">
        <f t="shared" si="83"/>
        <v>Default</v>
      </c>
      <c r="L627" s="128" t="str">
        <f>IF(A627="","",'CONSTRUCTION COST ESTIMATE'!BB627)</f>
        <v>EA</v>
      </c>
      <c r="M627" s="128" t="str">
        <f t="shared" si="81"/>
        <v>Base Bid</v>
      </c>
      <c r="N627" s="124">
        <f>IF(A627="","",'CONSTRUCTION COST ESTIMATE'!BC627)</f>
        <v>0</v>
      </c>
      <c r="O627" s="124" t="str">
        <f t="shared" si="84"/>
        <v>N</v>
      </c>
      <c r="S627" s="124"/>
    </row>
    <row r="628" spans="1:19" hidden="1">
      <c r="A628" s="379">
        <f>IF('CONSTRUCTION COST ESTIMATE'!B628="","",'CONSTRUCTION COST ESTIMATE'!B628)</f>
        <v>609.06299999999999</v>
      </c>
      <c r="B628" s="128"/>
      <c r="C628" s="128" t="str">
        <f t="shared" si="79"/>
        <v>Item</v>
      </c>
      <c r="D628" s="128">
        <f t="shared" si="82"/>
        <v>1</v>
      </c>
      <c r="E628" s="128" t="str">
        <f>IF(A628="",'CONSTRUCTION COST ESTIMATE'!A628,"")</f>
        <v/>
      </c>
      <c r="F628" s="234" t="str">
        <f>IF(A628="","",'CONSTRUCTION COST ESTIMATE'!C628)</f>
        <v>TYPE 4 STORM DRAIN MANHOLE (60 INCH)</v>
      </c>
      <c r="G628" s="234"/>
      <c r="H628" s="78" t="str">
        <f t="shared" si="80"/>
        <v>609.0630</v>
      </c>
      <c r="I628" s="128"/>
      <c r="J628" s="128">
        <f>IF(A628="","",'CONSTRUCTION COST ESTIMATE'!BA628)</f>
        <v>0</v>
      </c>
      <c r="K628" s="128" t="str">
        <f t="shared" si="83"/>
        <v>Default</v>
      </c>
      <c r="L628" s="128" t="str">
        <f>IF(A628="","",'CONSTRUCTION COST ESTIMATE'!BB628)</f>
        <v>EA</v>
      </c>
      <c r="M628" s="128" t="str">
        <f t="shared" si="81"/>
        <v>Base Bid</v>
      </c>
      <c r="N628" s="124">
        <f>IF(A628="","",'CONSTRUCTION COST ESTIMATE'!BC628)</f>
        <v>0</v>
      </c>
      <c r="O628" s="124" t="str">
        <f t="shared" si="84"/>
        <v>N</v>
      </c>
      <c r="S628" s="124"/>
    </row>
    <row r="629" spans="1:19" hidden="1">
      <c r="A629" s="379">
        <f>IF('CONSTRUCTION COST ESTIMATE'!B629="","",'CONSTRUCTION COST ESTIMATE'!B629)</f>
        <v>609.06399999999996</v>
      </c>
      <c r="B629" s="128"/>
      <c r="C629" s="128" t="str">
        <f t="shared" si="79"/>
        <v>Item</v>
      </c>
      <c r="D629" s="128">
        <f t="shared" si="82"/>
        <v>1</v>
      </c>
      <c r="E629" s="128" t="str">
        <f>IF(A629="",'CONSTRUCTION COST ESTIMATE'!A629,"")</f>
        <v/>
      </c>
      <c r="F629" s="234" t="str">
        <f>IF(A629="","",'CONSTRUCTION COST ESTIMATE'!C629)</f>
        <v>TYPE 1 MANHOLE</v>
      </c>
      <c r="G629" s="234"/>
      <c r="H629" s="78" t="str">
        <f t="shared" si="80"/>
        <v>609.0640</v>
      </c>
      <c r="I629" s="128"/>
      <c r="J629" s="128">
        <f>IF(A629="","",'CONSTRUCTION COST ESTIMATE'!BA629)</f>
        <v>0</v>
      </c>
      <c r="K629" s="128" t="str">
        <f t="shared" si="83"/>
        <v>Default</v>
      </c>
      <c r="L629" s="128" t="str">
        <f>IF(A629="","",'CONSTRUCTION COST ESTIMATE'!BB629)</f>
        <v>EA</v>
      </c>
      <c r="M629" s="128" t="str">
        <f t="shared" si="81"/>
        <v>Base Bid</v>
      </c>
      <c r="N629" s="124">
        <f>IF(A629="","",'CONSTRUCTION COST ESTIMATE'!BC629)</f>
        <v>0</v>
      </c>
      <c r="O629" s="124" t="str">
        <f t="shared" si="84"/>
        <v>N</v>
      </c>
      <c r="S629" s="124"/>
    </row>
    <row r="630" spans="1:19" hidden="1">
      <c r="A630" s="379">
        <f>IF('CONSTRUCTION COST ESTIMATE'!B630="","",'CONSTRUCTION COST ESTIMATE'!B630)</f>
        <v>609.06500000000005</v>
      </c>
      <c r="B630" s="128"/>
      <c r="C630" s="128" t="str">
        <f t="shared" si="79"/>
        <v>Item</v>
      </c>
      <c r="D630" s="128">
        <f t="shared" si="82"/>
        <v>1</v>
      </c>
      <c r="E630" s="128" t="str">
        <f>IF(A630="",'CONSTRUCTION COST ESTIMATE'!A630,"")</f>
        <v/>
      </c>
      <c r="F630" s="234" t="str">
        <f>IF(A630="","",'CONSTRUCTION COST ESTIMATE'!C630)</f>
        <v>TYPE 1 MANHOLE (MODIFIED)</v>
      </c>
      <c r="G630" s="234"/>
      <c r="H630" s="78" t="str">
        <f t="shared" si="80"/>
        <v>609.0650</v>
      </c>
      <c r="I630" s="128"/>
      <c r="J630" s="128">
        <f>IF(A630="","",'CONSTRUCTION COST ESTIMATE'!BA630)</f>
        <v>0</v>
      </c>
      <c r="K630" s="128" t="str">
        <f t="shared" si="83"/>
        <v>Default</v>
      </c>
      <c r="L630" s="128" t="str">
        <f>IF(A630="","",'CONSTRUCTION COST ESTIMATE'!BB630)</f>
        <v>EA</v>
      </c>
      <c r="M630" s="128" t="str">
        <f t="shared" si="81"/>
        <v>Base Bid</v>
      </c>
      <c r="N630" s="124">
        <f>IF(A630="","",'CONSTRUCTION COST ESTIMATE'!BC630)</f>
        <v>0</v>
      </c>
      <c r="O630" s="124" t="str">
        <f t="shared" si="84"/>
        <v>N</v>
      </c>
      <c r="S630" s="124"/>
    </row>
    <row r="631" spans="1:19" hidden="1">
      <c r="A631" s="379">
        <f>IF('CONSTRUCTION COST ESTIMATE'!B631="","",'CONSTRUCTION COST ESTIMATE'!B631)</f>
        <v>609.06600000000003</v>
      </c>
      <c r="B631" s="128"/>
      <c r="C631" s="128" t="str">
        <f t="shared" si="79"/>
        <v>Item</v>
      </c>
      <c r="D631" s="128">
        <f t="shared" si="82"/>
        <v>1</v>
      </c>
      <c r="E631" s="128" t="str">
        <f>IF(A631="",'CONSTRUCTION COST ESTIMATE'!A631,"")</f>
        <v/>
      </c>
      <c r="F631" s="234" t="str">
        <f>IF(A631="","",'CONSTRUCTION COST ESTIMATE'!C631)</f>
        <v>TYPE 2 STORM DRAIN MANHOLE</v>
      </c>
      <c r="G631" s="234"/>
      <c r="H631" s="78" t="str">
        <f t="shared" si="80"/>
        <v>609.0660</v>
      </c>
      <c r="I631" s="128"/>
      <c r="J631" s="128">
        <f>IF(A631="","",'CONSTRUCTION COST ESTIMATE'!BA631)</f>
        <v>0</v>
      </c>
      <c r="K631" s="128" t="str">
        <f t="shared" si="83"/>
        <v>Default</v>
      </c>
      <c r="L631" s="128" t="str">
        <f>IF(A631="","",'CONSTRUCTION COST ESTIMATE'!BB631)</f>
        <v>EA</v>
      </c>
      <c r="M631" s="128" t="str">
        <f t="shared" si="81"/>
        <v>Base Bid</v>
      </c>
      <c r="N631" s="124">
        <f>IF(A631="","",'CONSTRUCTION COST ESTIMATE'!BC631)</f>
        <v>0</v>
      </c>
      <c r="O631" s="124" t="str">
        <f t="shared" si="84"/>
        <v>N</v>
      </c>
      <c r="S631" s="124"/>
    </row>
    <row r="632" spans="1:19" hidden="1">
      <c r="A632" s="379">
        <f>IF('CONSTRUCTION COST ESTIMATE'!B632="","",'CONSTRUCTION COST ESTIMATE'!B632)</f>
        <v>609.06700000000001</v>
      </c>
      <c r="B632" s="128"/>
      <c r="C632" s="128" t="str">
        <f t="shared" si="79"/>
        <v>Item</v>
      </c>
      <c r="D632" s="128">
        <f t="shared" si="82"/>
        <v>1</v>
      </c>
      <c r="E632" s="128" t="str">
        <f>IF(A632="",'CONSTRUCTION COST ESTIMATE'!A632,"")</f>
        <v/>
      </c>
      <c r="F632" s="234" t="str">
        <f>IF(A632="","",'CONSTRUCTION COST ESTIMATE'!C632)</f>
        <v>TYPE 3 STORM DRAIN MANHOLE</v>
      </c>
      <c r="G632" s="234"/>
      <c r="H632" s="78" t="str">
        <f t="shared" si="80"/>
        <v>609.0670</v>
      </c>
      <c r="I632" s="128"/>
      <c r="J632" s="128">
        <f>IF(A632="","",'CONSTRUCTION COST ESTIMATE'!BA632)</f>
        <v>0</v>
      </c>
      <c r="K632" s="128" t="str">
        <f t="shared" si="83"/>
        <v>Default</v>
      </c>
      <c r="L632" s="128" t="str">
        <f>IF(A632="","",'CONSTRUCTION COST ESTIMATE'!BB632)</f>
        <v>EA</v>
      </c>
      <c r="M632" s="128" t="str">
        <f t="shared" si="81"/>
        <v>Base Bid</v>
      </c>
      <c r="N632" s="124">
        <f>IF(A632="","",'CONSTRUCTION COST ESTIMATE'!BC632)</f>
        <v>0</v>
      </c>
      <c r="O632" s="124" t="str">
        <f t="shared" si="84"/>
        <v>N</v>
      </c>
      <c r="S632" s="124"/>
    </row>
    <row r="633" spans="1:19" hidden="1">
      <c r="A633" s="379">
        <f>IF('CONSTRUCTION COST ESTIMATE'!B633="","",'CONSTRUCTION COST ESTIMATE'!B633)</f>
        <v>609.06799999999998</v>
      </c>
      <c r="B633" s="128"/>
      <c r="C633" s="128" t="str">
        <f t="shared" si="79"/>
        <v>Item</v>
      </c>
      <c r="D633" s="128">
        <f t="shared" si="82"/>
        <v>1</v>
      </c>
      <c r="E633" s="128" t="str">
        <f>IF(A633="",'CONSTRUCTION COST ESTIMATE'!A633,"")</f>
        <v/>
      </c>
      <c r="F633" s="234" t="str">
        <f>IF(A633="","",'CONSTRUCTION COST ESTIMATE'!C633)</f>
        <v>TYPE 4 STORM DRAIN MANHOLE</v>
      </c>
      <c r="G633" s="234"/>
      <c r="H633" s="78" t="str">
        <f t="shared" si="80"/>
        <v>609.0680</v>
      </c>
      <c r="I633" s="128"/>
      <c r="J633" s="128">
        <f>IF(A633="","",'CONSTRUCTION COST ESTIMATE'!BA633)</f>
        <v>0</v>
      </c>
      <c r="K633" s="128" t="str">
        <f t="shared" si="83"/>
        <v>Default</v>
      </c>
      <c r="L633" s="128" t="str">
        <f>IF(A633="","",'CONSTRUCTION COST ESTIMATE'!BB633)</f>
        <v>EA</v>
      </c>
      <c r="M633" s="128" t="str">
        <f t="shared" si="81"/>
        <v>Base Bid</v>
      </c>
      <c r="N633" s="124">
        <f>IF(A633="","",'CONSTRUCTION COST ESTIMATE'!BC633)</f>
        <v>0</v>
      </c>
      <c r="O633" s="124" t="str">
        <f t="shared" si="84"/>
        <v>N</v>
      </c>
      <c r="S633" s="124"/>
    </row>
    <row r="634" spans="1:19" hidden="1">
      <c r="A634" s="379">
        <f>IF('CONSTRUCTION COST ESTIMATE'!B634="","",'CONSTRUCTION COST ESTIMATE'!B634)</f>
        <v>609.06899999999996</v>
      </c>
      <c r="B634" s="128"/>
      <c r="C634" s="128" t="str">
        <f t="shared" si="79"/>
        <v>Item</v>
      </c>
      <c r="D634" s="128">
        <f t="shared" si="82"/>
        <v>1</v>
      </c>
      <c r="E634" s="128" t="str">
        <f>IF(A634="",'CONSTRUCTION COST ESTIMATE'!A634,"")</f>
        <v/>
      </c>
      <c r="F634" s="234" t="str">
        <f>IF(A634="","",'CONSTRUCTION COST ESTIMATE'!C634)</f>
        <v>ADJUST EXISTING STORM DRAIN MANHOLE TO FINISHED GRADE</v>
      </c>
      <c r="G634" s="234"/>
      <c r="H634" s="78" t="str">
        <f t="shared" si="80"/>
        <v>609.0690</v>
      </c>
      <c r="I634" s="128"/>
      <c r="J634" s="128">
        <f>IF(A634="","",'CONSTRUCTION COST ESTIMATE'!BA634)</f>
        <v>0</v>
      </c>
      <c r="K634" s="128" t="str">
        <f t="shared" si="83"/>
        <v>Default</v>
      </c>
      <c r="L634" s="128" t="str">
        <f>IF(A634="","",'CONSTRUCTION COST ESTIMATE'!BB634)</f>
        <v>EA</v>
      </c>
      <c r="M634" s="128" t="str">
        <f t="shared" si="81"/>
        <v>Base Bid</v>
      </c>
      <c r="N634" s="124">
        <f>IF(A634="","",'CONSTRUCTION COST ESTIMATE'!BC634)</f>
        <v>0</v>
      </c>
      <c r="O634" s="124" t="str">
        <f t="shared" si="84"/>
        <v>N</v>
      </c>
      <c r="S634" s="124"/>
    </row>
    <row r="635" spans="1:19" hidden="1">
      <c r="A635" s="379">
        <f>IF('CONSTRUCTION COST ESTIMATE'!B635="","",'CONSTRUCTION COST ESTIMATE'!B635)</f>
        <v>609.07000000000005</v>
      </c>
      <c r="B635" s="128"/>
      <c r="C635" s="128" t="str">
        <f t="shared" si="79"/>
        <v>Item</v>
      </c>
      <c r="D635" s="128">
        <f t="shared" si="82"/>
        <v>1</v>
      </c>
      <c r="E635" s="128" t="str">
        <f>IF(A635="",'CONSTRUCTION COST ESTIMATE'!A635,"")</f>
        <v/>
      </c>
      <c r="F635" s="234" t="str">
        <f>IF(A635="","",'CONSTRUCTION COST ESTIMATE'!C635)</f>
        <v>ADJUST EXISTING MANHOLE COVER TO FINISHED GRADE</v>
      </c>
      <c r="G635" s="234"/>
      <c r="H635" s="78" t="str">
        <f t="shared" si="80"/>
        <v>609.0700</v>
      </c>
      <c r="I635" s="128"/>
      <c r="J635" s="128">
        <f>IF(A635="","",'CONSTRUCTION COST ESTIMATE'!BA635)</f>
        <v>0</v>
      </c>
      <c r="K635" s="128" t="str">
        <f t="shared" si="83"/>
        <v>Default</v>
      </c>
      <c r="L635" s="128" t="str">
        <f>IF(A635="","",'CONSTRUCTION COST ESTIMATE'!BB635)</f>
        <v>EA</v>
      </c>
      <c r="M635" s="128" t="str">
        <f t="shared" si="81"/>
        <v>Base Bid</v>
      </c>
      <c r="N635" s="124">
        <f>IF(A635="","",'CONSTRUCTION COST ESTIMATE'!BC635)</f>
        <v>0</v>
      </c>
      <c r="O635" s="124" t="str">
        <f t="shared" si="84"/>
        <v>N</v>
      </c>
      <c r="S635" s="124"/>
    </row>
    <row r="636" spans="1:19" hidden="1">
      <c r="A636" s="379">
        <f>IF('CONSTRUCTION COST ESTIMATE'!B636="","",'CONSTRUCTION COST ESTIMATE'!B636)</f>
        <v>609.07100000000003</v>
      </c>
      <c r="B636" s="128"/>
      <c r="C636" s="128" t="str">
        <f t="shared" si="79"/>
        <v>Item</v>
      </c>
      <c r="D636" s="128">
        <f t="shared" si="82"/>
        <v>1</v>
      </c>
      <c r="E636" s="128" t="str">
        <f>IF(A636="",'CONSTRUCTION COST ESTIMATE'!A636,"")</f>
        <v/>
      </c>
      <c r="F636" s="234" t="str">
        <f>IF(A636="","",'CONSTRUCTION COST ESTIMATE'!C636)</f>
        <v>PRECAST MANHOLE TEE</v>
      </c>
      <c r="G636" s="234"/>
      <c r="H636" s="78" t="str">
        <f t="shared" si="80"/>
        <v>609.0710</v>
      </c>
      <c r="I636" s="128"/>
      <c r="J636" s="128">
        <f>IF(A636="","",'CONSTRUCTION COST ESTIMATE'!BA636)</f>
        <v>0</v>
      </c>
      <c r="K636" s="128" t="str">
        <f t="shared" si="83"/>
        <v>Default</v>
      </c>
      <c r="L636" s="128" t="str">
        <f>IF(A636="","",'CONSTRUCTION COST ESTIMATE'!BB636)</f>
        <v>EA</v>
      </c>
      <c r="M636" s="128" t="str">
        <f t="shared" si="81"/>
        <v>Base Bid</v>
      </c>
      <c r="N636" s="124">
        <f>IF(A636="","",'CONSTRUCTION COST ESTIMATE'!BC636)</f>
        <v>0</v>
      </c>
      <c r="O636" s="124" t="str">
        <f t="shared" si="84"/>
        <v>N</v>
      </c>
      <c r="S636" s="124"/>
    </row>
    <row r="637" spans="1:19" hidden="1">
      <c r="A637" s="379">
        <f>IF('CONSTRUCTION COST ESTIMATE'!B637="","",'CONSTRUCTION COST ESTIMATE'!B637)</f>
        <v>609.072</v>
      </c>
      <c r="B637" s="128"/>
      <c r="C637" s="128" t="str">
        <f t="shared" si="79"/>
        <v>Item</v>
      </c>
      <c r="D637" s="128">
        <f t="shared" si="82"/>
        <v>1</v>
      </c>
      <c r="E637" s="128" t="str">
        <f>IF(A637="",'CONSTRUCTION COST ESTIMATE'!A637,"")</f>
        <v/>
      </c>
      <c r="F637" s="234" t="str">
        <f>IF(A637="","",'CONSTRUCTION COST ESTIMATE'!C637)</f>
        <v>REINFORCED CONCRETE BOX (RCB) MANHOLE</v>
      </c>
      <c r="G637" s="234"/>
      <c r="H637" s="78" t="str">
        <f t="shared" si="80"/>
        <v>609.0720</v>
      </c>
      <c r="I637" s="128"/>
      <c r="J637" s="128">
        <f>IF(A637="","",'CONSTRUCTION COST ESTIMATE'!BA637)</f>
        <v>0</v>
      </c>
      <c r="K637" s="128" t="str">
        <f t="shared" si="83"/>
        <v>Default</v>
      </c>
      <c r="L637" s="128" t="str">
        <f>IF(A637="","",'CONSTRUCTION COST ESTIMATE'!BB637)</f>
        <v>EA</v>
      </c>
      <c r="M637" s="128" t="str">
        <f t="shared" si="81"/>
        <v>Base Bid</v>
      </c>
      <c r="N637" s="124">
        <f>IF(A637="","",'CONSTRUCTION COST ESTIMATE'!BC637)</f>
        <v>0</v>
      </c>
      <c r="O637" s="124" t="str">
        <f t="shared" si="84"/>
        <v>N</v>
      </c>
      <c r="S637" s="124"/>
    </row>
    <row r="638" spans="1:19" hidden="1">
      <c r="A638" s="379">
        <f>IF('CONSTRUCTION COST ESTIMATE'!B638="","",'CONSTRUCTION COST ESTIMATE'!B638)</f>
        <v>609.07299999999998</v>
      </c>
      <c r="B638" s="128"/>
      <c r="C638" s="128" t="str">
        <f t="shared" si="79"/>
        <v>Item</v>
      </c>
      <c r="D638" s="128">
        <f t="shared" si="82"/>
        <v>1</v>
      </c>
      <c r="E638" s="128" t="str">
        <f>IF(A638="",'CONSTRUCTION COST ESTIMATE'!A638,"")</f>
        <v/>
      </c>
      <c r="F638" s="234" t="str">
        <f>IF(A638="","",'CONSTRUCTION COST ESTIMATE'!C638)</f>
        <v>SHALLOW COVER FOR REINFORCED CONCRETE BOX (RCB) MANHOLE</v>
      </c>
      <c r="G638" s="234"/>
      <c r="H638" s="78" t="str">
        <f t="shared" si="80"/>
        <v>609.0730</v>
      </c>
      <c r="I638" s="128"/>
      <c r="J638" s="128">
        <f>IF(A638="","",'CONSTRUCTION COST ESTIMATE'!BA638)</f>
        <v>0</v>
      </c>
      <c r="K638" s="128" t="str">
        <f t="shared" si="83"/>
        <v>Default</v>
      </c>
      <c r="L638" s="128" t="str">
        <f>IF(A638="","",'CONSTRUCTION COST ESTIMATE'!BB638)</f>
        <v>EA</v>
      </c>
      <c r="M638" s="128" t="str">
        <f t="shared" si="81"/>
        <v>Base Bid</v>
      </c>
      <c r="N638" s="124">
        <f>IF(A638="","",'CONSTRUCTION COST ESTIMATE'!BC638)</f>
        <v>0</v>
      </c>
      <c r="O638" s="124" t="str">
        <f t="shared" si="84"/>
        <v>N</v>
      </c>
      <c r="S638" s="124"/>
    </row>
    <row r="639" spans="1:19" hidden="1">
      <c r="A639" s="379">
        <f>IF('CONSTRUCTION COST ESTIMATE'!B639="","",'CONSTRUCTION COST ESTIMATE'!B639)</f>
        <v>609.07399999999996</v>
      </c>
      <c r="B639" s="128"/>
      <c r="C639" s="128" t="str">
        <f t="shared" si="79"/>
        <v>Item</v>
      </c>
      <c r="D639" s="128">
        <f t="shared" si="82"/>
        <v>1</v>
      </c>
      <c r="E639" s="128" t="str">
        <f>IF(A639="",'CONSTRUCTION COST ESTIMATE'!A639,"")</f>
        <v/>
      </c>
      <c r="F639" s="234" t="str">
        <f>IF(A639="","",'CONSTRUCTION COST ESTIMATE'!C639)</f>
        <v>STORM DRAIN MANHOLE COVER</v>
      </c>
      <c r="G639" s="234"/>
      <c r="H639" s="78" t="str">
        <f t="shared" si="80"/>
        <v>609.0740</v>
      </c>
      <c r="I639" s="128"/>
      <c r="J639" s="128">
        <f>IF(A639="","",'CONSTRUCTION COST ESTIMATE'!BA639)</f>
        <v>0</v>
      </c>
      <c r="K639" s="128" t="str">
        <f t="shared" si="83"/>
        <v>Default</v>
      </c>
      <c r="L639" s="128" t="str">
        <f>IF(A639="","",'CONSTRUCTION COST ESTIMATE'!BB639)</f>
        <v>EA</v>
      </c>
      <c r="M639" s="128" t="str">
        <f t="shared" si="81"/>
        <v>Base Bid</v>
      </c>
      <c r="N639" s="124">
        <f>IF(A639="","",'CONSTRUCTION COST ESTIMATE'!BC639)</f>
        <v>0</v>
      </c>
      <c r="O639" s="124" t="str">
        <f t="shared" si="84"/>
        <v>N</v>
      </c>
      <c r="S639" s="124"/>
    </row>
    <row r="640" spans="1:19" hidden="1">
      <c r="A640" s="379">
        <f>IF('CONSTRUCTION COST ESTIMATE'!B640="","",'CONSTRUCTION COST ESTIMATE'!B640)</f>
        <v>609.07500000000005</v>
      </c>
      <c r="B640" s="128"/>
      <c r="C640" s="128" t="str">
        <f t="shared" si="79"/>
        <v>Item</v>
      </c>
      <c r="D640" s="128">
        <f t="shared" si="82"/>
        <v>1</v>
      </c>
      <c r="E640" s="128" t="str">
        <f>IF(A640="",'CONSTRUCTION COST ESTIMATE'!A640,"")</f>
        <v/>
      </c>
      <c r="F640" s="234" t="str">
        <f>IF(A640="","",'CONSTRUCTION COST ESTIMATE'!C640)</f>
        <v>24 INCH STORM DRAIN MANHOLE COVER</v>
      </c>
      <c r="G640" s="234"/>
      <c r="H640" s="78" t="str">
        <f t="shared" si="80"/>
        <v>609.0750</v>
      </c>
      <c r="I640" s="128"/>
      <c r="J640" s="128">
        <f>IF(A640="","",'CONSTRUCTION COST ESTIMATE'!BA640)</f>
        <v>0</v>
      </c>
      <c r="K640" s="128" t="str">
        <f t="shared" si="83"/>
        <v>Default</v>
      </c>
      <c r="L640" s="128" t="str">
        <f>IF(A640="","",'CONSTRUCTION COST ESTIMATE'!BB640)</f>
        <v>EA</v>
      </c>
      <c r="M640" s="128" t="str">
        <f t="shared" si="81"/>
        <v>Base Bid</v>
      </c>
      <c r="N640" s="124">
        <f>IF(A640="","",'CONSTRUCTION COST ESTIMATE'!BC640)</f>
        <v>0</v>
      </c>
      <c r="O640" s="124" t="str">
        <f t="shared" si="84"/>
        <v>N</v>
      </c>
      <c r="S640" s="124"/>
    </row>
    <row r="641" spans="1:26" hidden="1">
      <c r="A641" s="379">
        <f>IF('CONSTRUCTION COST ESTIMATE'!B641="","",'CONSTRUCTION COST ESTIMATE'!B641)</f>
        <v>609.08000000000004</v>
      </c>
      <c r="B641" s="128"/>
      <c r="C641" s="128" t="str">
        <f t="shared" si="79"/>
        <v>Item</v>
      </c>
      <c r="D641" s="128">
        <f t="shared" si="82"/>
        <v>1</v>
      </c>
      <c r="E641" s="128" t="str">
        <f>IF(A641="",'CONSTRUCTION COST ESTIMATE'!A641,"")</f>
        <v/>
      </c>
      <c r="F641" s="234" t="str">
        <f>IF(A641="","",'CONSTRUCTION COST ESTIMATE'!C641)</f>
        <v>REINFORCED CONCRETE BOX (RCB) PLUG</v>
      </c>
      <c r="G641" s="234"/>
      <c r="H641" s="78" t="str">
        <f t="shared" si="80"/>
        <v>609.0800</v>
      </c>
      <c r="I641" s="128"/>
      <c r="J641" s="128">
        <f>IF(A641="","",'CONSTRUCTION COST ESTIMATE'!BA641)</f>
        <v>0</v>
      </c>
      <c r="K641" s="128" t="str">
        <f t="shared" si="83"/>
        <v>Default</v>
      </c>
      <c r="L641" s="128" t="str">
        <f>IF(A641="","",'CONSTRUCTION COST ESTIMATE'!BB641)</f>
        <v>EA</v>
      </c>
      <c r="M641" s="128" t="str">
        <f t="shared" si="81"/>
        <v>Base Bid</v>
      </c>
      <c r="N641" s="124">
        <f>IF(A641="","",'CONSTRUCTION COST ESTIMATE'!BC641)</f>
        <v>0</v>
      </c>
      <c r="O641" s="124" t="str">
        <f t="shared" si="84"/>
        <v>N</v>
      </c>
      <c r="S641" s="124"/>
    </row>
    <row r="642" spans="1:26" hidden="1">
      <c r="A642" s="379">
        <f>IF('CONSTRUCTION COST ESTIMATE'!B642="","",'CONSTRUCTION COST ESTIMATE'!B642)</f>
        <v>609.08100000000002</v>
      </c>
      <c r="B642" s="128"/>
      <c r="C642" s="128" t="str">
        <f t="shared" si="79"/>
        <v>Item</v>
      </c>
      <c r="D642" s="128">
        <f t="shared" si="82"/>
        <v>1</v>
      </c>
      <c r="E642" s="128" t="str">
        <f>IF(A642="",'CONSTRUCTION COST ESTIMATE'!A642,"")</f>
        <v/>
      </c>
      <c r="F642" s="234" t="str">
        <f>IF(A642="","",'CONSTRUCTION COST ESTIMATE'!C642)</f>
        <v>STORM DRAIN PIPE PLUG</v>
      </c>
      <c r="G642" s="234"/>
      <c r="H642" s="78" t="str">
        <f t="shared" si="80"/>
        <v>609.0810</v>
      </c>
      <c r="I642" s="128"/>
      <c r="J642" s="128">
        <f>IF(A642="","",'CONSTRUCTION COST ESTIMATE'!BA642)</f>
        <v>0</v>
      </c>
      <c r="K642" s="128" t="str">
        <f t="shared" si="83"/>
        <v>Default</v>
      </c>
      <c r="L642" s="128" t="str">
        <f>IF(A642="","",'CONSTRUCTION COST ESTIMATE'!BB642)</f>
        <v>EA</v>
      </c>
      <c r="M642" s="128" t="str">
        <f t="shared" si="81"/>
        <v>Base Bid</v>
      </c>
      <c r="N642" s="124">
        <f>IF(A642="","",'CONSTRUCTION COST ESTIMATE'!BC642)</f>
        <v>0</v>
      </c>
      <c r="O642" s="124" t="str">
        <f t="shared" si="84"/>
        <v>N</v>
      </c>
      <c r="S642" s="124"/>
    </row>
    <row r="643" spans="1:26" hidden="1">
      <c r="A643" s="379">
        <f>IF('CONSTRUCTION COST ESTIMATE'!B643="","",'CONSTRUCTION COST ESTIMATE'!B643)</f>
        <v>609.08199999999999</v>
      </c>
      <c r="B643" s="128"/>
      <c r="C643" s="128" t="str">
        <f t="shared" si="79"/>
        <v>Item</v>
      </c>
      <c r="D643" s="128">
        <f t="shared" si="82"/>
        <v>1</v>
      </c>
      <c r="E643" s="128" t="str">
        <f>IF(A643="",'CONSTRUCTION COST ESTIMATE'!A643,"")</f>
        <v/>
      </c>
      <c r="F643" s="234" t="str">
        <f>IF(A643="","",'CONSTRUCTION COST ESTIMATE'!C643)</f>
        <v>ADJUST PULL BOX COVERS</v>
      </c>
      <c r="G643" s="234"/>
      <c r="H643" s="78" t="str">
        <f t="shared" si="80"/>
        <v>609.0820</v>
      </c>
      <c r="I643" s="128"/>
      <c r="J643" s="128">
        <f>IF(A643="","",'CONSTRUCTION COST ESTIMATE'!BA643)</f>
        <v>0</v>
      </c>
      <c r="K643" s="128" t="str">
        <f t="shared" si="83"/>
        <v>Default</v>
      </c>
      <c r="L643" s="128" t="str">
        <f>IF(A643="","",'CONSTRUCTION COST ESTIMATE'!BB643)</f>
        <v>EA</v>
      </c>
      <c r="M643" s="128" t="str">
        <f t="shared" si="81"/>
        <v>Base Bid</v>
      </c>
      <c r="N643" s="124">
        <f>IF(A643="","",'CONSTRUCTION COST ESTIMATE'!BC643)</f>
        <v>0</v>
      </c>
      <c r="O643" s="124" t="str">
        <f t="shared" si="84"/>
        <v>N</v>
      </c>
      <c r="S643" s="124"/>
    </row>
    <row r="644" spans="1:26" hidden="1">
      <c r="A644" s="379">
        <f>IF('CONSTRUCTION COST ESTIMATE'!B644="","",'CONSTRUCTION COST ESTIMATE'!B644)</f>
        <v>609.08299999999997</v>
      </c>
      <c r="B644" s="128"/>
      <c r="C644" s="128" t="str">
        <f t="shared" si="79"/>
        <v>Item</v>
      </c>
      <c r="D644" s="128">
        <f t="shared" si="82"/>
        <v>1</v>
      </c>
      <c r="E644" s="128" t="str">
        <f>IF(A644="",'CONSTRUCTION COST ESTIMATE'!A644,"")</f>
        <v/>
      </c>
      <c r="F644" s="234" t="str">
        <f>IF(A644="","",'CONSTRUCTION COST ESTIMATE'!C644)</f>
        <v>TRENCH DRAIN</v>
      </c>
      <c r="G644" s="234"/>
      <c r="H644" s="78" t="str">
        <f t="shared" si="80"/>
        <v>609.0830</v>
      </c>
      <c r="I644" s="128"/>
      <c r="J644" s="128">
        <f>IF(A644="","",'CONSTRUCTION COST ESTIMATE'!BA644)</f>
        <v>0</v>
      </c>
      <c r="K644" s="128" t="str">
        <f t="shared" si="83"/>
        <v>Default</v>
      </c>
      <c r="L644" s="128" t="str">
        <f>IF(A644="","",'CONSTRUCTION COST ESTIMATE'!BB644)</f>
        <v>EA</v>
      </c>
      <c r="M644" s="128" t="str">
        <f t="shared" si="81"/>
        <v>Base Bid</v>
      </c>
      <c r="N644" s="124">
        <f>IF(A644="","",'CONSTRUCTION COST ESTIMATE'!BC644)</f>
        <v>0</v>
      </c>
      <c r="O644" s="124" t="str">
        <f t="shared" si="84"/>
        <v>N</v>
      </c>
      <c r="S644" s="124"/>
    </row>
    <row r="645" spans="1:26" hidden="1">
      <c r="A645" s="379">
        <f>IF('CONSTRUCTION COST ESTIMATE'!B645="","",'CONSTRUCTION COST ESTIMATE'!B645)</f>
        <v>610.00049999999999</v>
      </c>
      <c r="B645" s="128"/>
      <c r="C645" s="128" t="str">
        <f t="shared" si="79"/>
        <v>Item</v>
      </c>
      <c r="D645" s="128">
        <f t="shared" si="82"/>
        <v>1</v>
      </c>
      <c r="E645" s="128" t="str">
        <f>IF(A645="",'CONSTRUCTION COST ESTIMATE'!A645,"")</f>
        <v/>
      </c>
      <c r="F645" s="234" t="str">
        <f>IF(A645="","",'CONSTRUCTION COST ESTIMATE'!C645)</f>
        <v>GEOTEXTILE</v>
      </c>
      <c r="G645" s="234"/>
      <c r="H645" s="78" t="str">
        <f t="shared" si="80"/>
        <v>610.0005</v>
      </c>
      <c r="I645" s="128"/>
      <c r="J645" s="128">
        <f>IF(A645="","",'CONSTRUCTION COST ESTIMATE'!BA645)</f>
        <v>0</v>
      </c>
      <c r="K645" s="128" t="str">
        <f t="shared" si="83"/>
        <v>Default</v>
      </c>
      <c r="L645" s="128" t="str">
        <f>IF(A645="","",'CONSTRUCTION COST ESTIMATE'!BB645)</f>
        <v>SY</v>
      </c>
      <c r="M645" s="128" t="str">
        <f t="shared" si="81"/>
        <v>Base Bid</v>
      </c>
      <c r="N645" s="124">
        <f>IF(A645="","",'CONSTRUCTION COST ESTIMATE'!BC645)</f>
        <v>0</v>
      </c>
      <c r="O645" s="124" t="str">
        <f t="shared" si="84"/>
        <v>N</v>
      </c>
      <c r="S645" s="124"/>
    </row>
    <row r="646" spans="1:26" hidden="1">
      <c r="A646" s="379">
        <f>IF('CONSTRUCTION COST ESTIMATE'!B646="","",'CONSTRUCTION COST ESTIMATE'!B646)</f>
        <v>610.00099999999998</v>
      </c>
      <c r="B646" s="128"/>
      <c r="C646" s="128" t="str">
        <f t="shared" si="79"/>
        <v>Item</v>
      </c>
      <c r="D646" s="128">
        <f t="shared" si="82"/>
        <v>1</v>
      </c>
      <c r="E646" s="128" t="str">
        <f>IF(A646="",'CONSTRUCTION COST ESTIMATE'!A646,"")</f>
        <v/>
      </c>
      <c r="F646" s="234" t="str">
        <f>IF(A646="","",'CONSTRUCTION COST ESTIMATE'!C646)</f>
        <v>GEOTEXTILE CLASS 1</v>
      </c>
      <c r="G646" s="234"/>
      <c r="H646" s="78" t="str">
        <f t="shared" si="80"/>
        <v>610.0010</v>
      </c>
      <c r="I646" s="128"/>
      <c r="J646" s="128">
        <f>IF(A646="","",'CONSTRUCTION COST ESTIMATE'!BA646)</f>
        <v>0</v>
      </c>
      <c r="K646" s="128" t="str">
        <f t="shared" si="83"/>
        <v>Default</v>
      </c>
      <c r="L646" s="128" t="str">
        <f>IF(A646="","",'CONSTRUCTION COST ESTIMATE'!BB646)</f>
        <v>SY</v>
      </c>
      <c r="M646" s="128" t="str">
        <f t="shared" si="81"/>
        <v>Base Bid</v>
      </c>
      <c r="N646" s="124">
        <f>IF(A646="","",'CONSTRUCTION COST ESTIMATE'!BC646)</f>
        <v>0</v>
      </c>
      <c r="O646" s="124" t="str">
        <f t="shared" si="84"/>
        <v>N</v>
      </c>
      <c r="S646" s="124"/>
    </row>
    <row r="647" spans="1:26" hidden="1">
      <c r="A647" s="379">
        <f>IF('CONSTRUCTION COST ESTIMATE'!B647="","",'CONSTRUCTION COST ESTIMATE'!B647)</f>
        <v>610.00199999999995</v>
      </c>
      <c r="B647" s="128"/>
      <c r="C647" s="128" t="str">
        <f t="shared" si="79"/>
        <v>Item</v>
      </c>
      <c r="D647" s="128">
        <f t="shared" si="82"/>
        <v>1</v>
      </c>
      <c r="E647" s="128" t="str">
        <f>IF(A647="",'CONSTRUCTION COST ESTIMATE'!A647,"")</f>
        <v/>
      </c>
      <c r="F647" s="234" t="str">
        <f>IF(A647="","",'CONSTRUCTION COST ESTIMATE'!C647)</f>
        <v>RIPRAP</v>
      </c>
      <c r="G647" s="234"/>
      <c r="H647" s="78" t="str">
        <f t="shared" si="80"/>
        <v>610.0020</v>
      </c>
      <c r="I647" s="128"/>
      <c r="J647" s="128">
        <f>IF(A647="","",'CONSTRUCTION COST ESTIMATE'!BA647)</f>
        <v>0</v>
      </c>
      <c r="K647" s="128" t="str">
        <f t="shared" si="83"/>
        <v>Default</v>
      </c>
      <c r="L647" s="128" t="str">
        <f>IF(A647="","",'CONSTRUCTION COST ESTIMATE'!BB647)</f>
        <v>CY</v>
      </c>
      <c r="M647" s="128" t="str">
        <f t="shared" si="81"/>
        <v>Base Bid</v>
      </c>
      <c r="N647" s="124">
        <f>IF(A647="","",'CONSTRUCTION COST ESTIMATE'!BC647)</f>
        <v>0</v>
      </c>
      <c r="O647" s="124" t="str">
        <f t="shared" si="84"/>
        <v>N</v>
      </c>
      <c r="S647" s="124"/>
    </row>
    <row r="648" spans="1:26" hidden="1">
      <c r="A648" s="379">
        <f>IF('CONSTRUCTION COST ESTIMATE'!B648="","",'CONSTRUCTION COST ESTIMATE'!B648)</f>
        <v>610.00300000000004</v>
      </c>
      <c r="B648" s="128"/>
      <c r="C648" s="128" t="str">
        <f t="shared" si="79"/>
        <v>Item</v>
      </c>
      <c r="D648" s="128">
        <f t="shared" si="82"/>
        <v>1</v>
      </c>
      <c r="E648" s="128" t="str">
        <f>IF(A648="",'CONSTRUCTION COST ESTIMATE'!A648,"")</f>
        <v/>
      </c>
      <c r="F648" s="234" t="str">
        <f>IF(A648="","",'CONSTRUCTION COST ESTIMATE'!C648)</f>
        <v>REPLACE SALVAGED RIPRAP</v>
      </c>
      <c r="G648" s="234"/>
      <c r="H648" s="78" t="str">
        <f t="shared" si="80"/>
        <v>610.0030</v>
      </c>
      <c r="I648" s="128"/>
      <c r="J648" s="128">
        <f>IF(A648="","",'CONSTRUCTION COST ESTIMATE'!BA648)</f>
        <v>0</v>
      </c>
      <c r="K648" s="128" t="str">
        <f t="shared" si="83"/>
        <v>Default</v>
      </c>
      <c r="L648" s="128" t="str">
        <f>IF(A648="","",'CONSTRUCTION COST ESTIMATE'!BB648)</f>
        <v>CY</v>
      </c>
      <c r="M648" s="128" t="str">
        <f t="shared" si="81"/>
        <v>Base Bid</v>
      </c>
      <c r="N648" s="124">
        <f>IF(A648="","",'CONSTRUCTION COST ESTIMATE'!BC648)</f>
        <v>0</v>
      </c>
      <c r="O648" s="124" t="str">
        <f t="shared" si="84"/>
        <v>N</v>
      </c>
      <c r="S648" s="124"/>
    </row>
    <row r="649" spans="1:26" hidden="1">
      <c r="A649" s="379">
        <f>IF('CONSTRUCTION COST ESTIMATE'!B649="","",'CONSTRUCTION COST ESTIMATE'!B649)</f>
        <v>610.00400000000002</v>
      </c>
      <c r="B649" s="128"/>
      <c r="C649" s="128" t="str">
        <f t="shared" si="79"/>
        <v>Item</v>
      </c>
      <c r="D649" s="128">
        <f t="shared" si="82"/>
        <v>1</v>
      </c>
      <c r="E649" s="128" t="str">
        <f>IF(A649="",'CONSTRUCTION COST ESTIMATE'!A649,"")</f>
        <v/>
      </c>
      <c r="F649" s="234" t="str">
        <f>IF(A649="","",'CONSTRUCTION COST ESTIMATE'!C649)</f>
        <v>RIPRAP (CLASS 300)</v>
      </c>
      <c r="G649" s="234"/>
      <c r="H649" s="78" t="str">
        <f t="shared" si="80"/>
        <v>610.0040</v>
      </c>
      <c r="I649" s="128"/>
      <c r="J649" s="128">
        <f>IF(A649="","",'CONSTRUCTION COST ESTIMATE'!BA649)</f>
        <v>0</v>
      </c>
      <c r="K649" s="128" t="str">
        <f t="shared" si="83"/>
        <v>Default</v>
      </c>
      <c r="L649" s="128" t="str">
        <f>IF(A649="","",'CONSTRUCTION COST ESTIMATE'!BB649)</f>
        <v>CY</v>
      </c>
      <c r="M649" s="128" t="str">
        <f t="shared" si="81"/>
        <v>Base Bid</v>
      </c>
      <c r="N649" s="124">
        <f>IF(A649="","",'CONSTRUCTION COST ESTIMATE'!BC649)</f>
        <v>0</v>
      </c>
      <c r="O649" s="124" t="str">
        <f t="shared" si="84"/>
        <v>N</v>
      </c>
      <c r="S649" s="124"/>
    </row>
    <row r="650" spans="1:26" hidden="1">
      <c r="A650" s="379">
        <f>IF('CONSTRUCTION COST ESTIMATE'!B650="","",'CONSTRUCTION COST ESTIMATE'!B650)</f>
        <v>610.005</v>
      </c>
      <c r="B650" s="128"/>
      <c r="C650" s="128" t="str">
        <f t="shared" si="79"/>
        <v>Item</v>
      </c>
      <c r="D650" s="128">
        <f t="shared" si="82"/>
        <v>1</v>
      </c>
      <c r="E650" s="128" t="str">
        <f>IF(A650="",'CONSTRUCTION COST ESTIMATE'!A650,"")</f>
        <v/>
      </c>
      <c r="F650" s="234" t="str">
        <f>IF(A650="","",'CONSTRUCTION COST ESTIMATE'!C650)</f>
        <v>RIPRAP (CLASS 550)</v>
      </c>
      <c r="G650" s="234"/>
      <c r="H650" s="78" t="str">
        <f t="shared" si="80"/>
        <v>610.0050</v>
      </c>
      <c r="I650" s="128"/>
      <c r="J650" s="128">
        <f>IF(A650="","",'CONSTRUCTION COST ESTIMATE'!BA650)</f>
        <v>0</v>
      </c>
      <c r="K650" s="128" t="str">
        <f t="shared" si="83"/>
        <v>Default</v>
      </c>
      <c r="L650" s="128" t="str">
        <f>IF(A650="","",'CONSTRUCTION COST ESTIMATE'!BB650)</f>
        <v>CY</v>
      </c>
      <c r="M650" s="128" t="str">
        <f t="shared" si="81"/>
        <v>Base Bid</v>
      </c>
      <c r="N650" s="124">
        <f>IF(A650="","",'CONSTRUCTION COST ESTIMATE'!BC650)</f>
        <v>0</v>
      </c>
      <c r="O650" s="124" t="str">
        <f t="shared" si="84"/>
        <v>N</v>
      </c>
      <c r="S650" s="124"/>
    </row>
    <row r="651" spans="1:26" hidden="1">
      <c r="A651" s="379">
        <f>IF('CONSTRUCTION COST ESTIMATE'!B651="","",'CONSTRUCTION COST ESTIMATE'!B651)</f>
        <v>610.00599999999997</v>
      </c>
      <c r="B651" s="128"/>
      <c r="C651" s="128" t="str">
        <f t="shared" si="79"/>
        <v>Item</v>
      </c>
      <c r="D651" s="128">
        <f t="shared" si="82"/>
        <v>1</v>
      </c>
      <c r="E651" s="128" t="str">
        <f>IF(A651="",'CONSTRUCTION COST ESTIMATE'!A651,"")</f>
        <v/>
      </c>
      <c r="F651" s="234" t="str">
        <f>IF(A651="","",'CONSTRUCTION COST ESTIMATE'!C651)</f>
        <v>RIPRAP BEDDING (CLASS 300)</v>
      </c>
      <c r="G651" s="234"/>
      <c r="H651" s="78" t="str">
        <f t="shared" si="80"/>
        <v>610.0060</v>
      </c>
      <c r="I651" s="128"/>
      <c r="J651" s="128">
        <f>IF(A651="","",'CONSTRUCTION COST ESTIMATE'!BA651)</f>
        <v>0</v>
      </c>
      <c r="K651" s="128" t="str">
        <f t="shared" si="83"/>
        <v>Default</v>
      </c>
      <c r="L651" s="128" t="str">
        <f>IF(A651="","",'CONSTRUCTION COST ESTIMATE'!BB651)</f>
        <v>CY</v>
      </c>
      <c r="M651" s="128" t="str">
        <f t="shared" si="81"/>
        <v>Base Bid</v>
      </c>
      <c r="N651" s="124">
        <f>IF(A651="","",'CONSTRUCTION COST ESTIMATE'!BC651)</f>
        <v>0</v>
      </c>
      <c r="O651" s="124" t="str">
        <f t="shared" si="84"/>
        <v>N</v>
      </c>
      <c r="S651" s="124"/>
    </row>
    <row r="652" spans="1:26" hidden="1">
      <c r="A652" s="379">
        <f>IF('CONSTRUCTION COST ESTIMATE'!B652="","",'CONSTRUCTION COST ESTIMATE'!B652)</f>
        <v>610.00699999999995</v>
      </c>
      <c r="B652" s="128"/>
      <c r="C652" s="128" t="str">
        <f t="shared" si="79"/>
        <v>Item</v>
      </c>
      <c r="D652" s="128">
        <f t="shared" si="82"/>
        <v>1</v>
      </c>
      <c r="E652" s="128" t="str">
        <f>IF(A652="",'CONSTRUCTION COST ESTIMATE'!A652,"")</f>
        <v/>
      </c>
      <c r="F652" s="234" t="str">
        <f>IF(A652="","",'CONSTRUCTION COST ESTIMATE'!C652)</f>
        <v>RIPRAP BEDDING (CLASS 550)</v>
      </c>
      <c r="G652" s="234"/>
      <c r="H652" s="78" t="str">
        <f t="shared" si="80"/>
        <v>610.0070</v>
      </c>
      <c r="I652" s="128"/>
      <c r="J652" s="128">
        <f>IF(A652="","",'CONSTRUCTION COST ESTIMATE'!BA652)</f>
        <v>0</v>
      </c>
      <c r="K652" s="128" t="str">
        <f t="shared" si="83"/>
        <v>Default</v>
      </c>
      <c r="L652" s="128" t="str">
        <f>IF(A652="","",'CONSTRUCTION COST ESTIMATE'!BB652)</f>
        <v>CY</v>
      </c>
      <c r="M652" s="128" t="str">
        <f t="shared" si="81"/>
        <v>Base Bid</v>
      </c>
      <c r="N652" s="124">
        <f>IF(A652="","",'CONSTRUCTION COST ESTIMATE'!BC652)</f>
        <v>0</v>
      </c>
      <c r="O652" s="124" t="str">
        <f t="shared" si="84"/>
        <v>N</v>
      </c>
      <c r="S652" s="124"/>
    </row>
    <row r="653" spans="1:26" hidden="1">
      <c r="A653" s="379">
        <f>IF('CONSTRUCTION COST ESTIMATE'!B653="","",'CONSTRUCTION COST ESTIMATE'!B653)</f>
        <v>610.00800000000004</v>
      </c>
      <c r="B653" s="128"/>
      <c r="C653" s="128" t="str">
        <f t="shared" si="79"/>
        <v>Item</v>
      </c>
      <c r="D653" s="128">
        <f t="shared" si="82"/>
        <v>1</v>
      </c>
      <c r="E653" s="128" t="str">
        <f>IF(A653="",'CONSTRUCTION COST ESTIMATE'!A653,"")</f>
        <v/>
      </c>
      <c r="F653" s="234" t="str">
        <f>IF(A653="","",'CONSTRUCTION COST ESTIMATE'!C653)</f>
        <v>PARTIALLY GROUTED RIPRAP</v>
      </c>
      <c r="G653" s="234"/>
      <c r="H653" s="78" t="str">
        <f t="shared" si="80"/>
        <v>610.0080</v>
      </c>
      <c r="I653" s="128"/>
      <c r="J653" s="128">
        <f>IF(A653="","",'CONSTRUCTION COST ESTIMATE'!BA653)</f>
        <v>0</v>
      </c>
      <c r="K653" s="128" t="str">
        <f t="shared" si="83"/>
        <v>Default</v>
      </c>
      <c r="L653" s="128" t="str">
        <f>IF(A653="","",'CONSTRUCTION COST ESTIMATE'!BB653)</f>
        <v>CY</v>
      </c>
      <c r="M653" s="128" t="str">
        <f t="shared" si="81"/>
        <v>Base Bid</v>
      </c>
      <c r="N653" s="124">
        <f>IF(A653="","",'CONSTRUCTION COST ESTIMATE'!BC653)</f>
        <v>0</v>
      </c>
      <c r="O653" s="124" t="str">
        <f t="shared" si="84"/>
        <v>N</v>
      </c>
      <c r="S653" s="124"/>
    </row>
    <row r="654" spans="1:26" hidden="1">
      <c r="A654" s="379">
        <f>IF('CONSTRUCTION COST ESTIMATE'!B654="","",'CONSTRUCTION COST ESTIMATE'!B654)</f>
        <v>611.00099999999998</v>
      </c>
      <c r="B654" s="128"/>
      <c r="C654" s="128" t="str">
        <f t="shared" si="79"/>
        <v>Item</v>
      </c>
      <c r="D654" s="128">
        <f t="shared" si="82"/>
        <v>1</v>
      </c>
      <c r="E654" s="128" t="str">
        <f>IF(A654="",'CONSTRUCTION COST ESTIMATE'!A654,"")</f>
        <v/>
      </c>
      <c r="F654" s="234" t="str">
        <f>IF(A654="","",'CONSTRUCTION COST ESTIMATE'!C654)</f>
        <v>6 INCH CONCRETE SLOPE PAVEMENT</v>
      </c>
      <c r="G654" s="234"/>
      <c r="H654" s="78" t="str">
        <f t="shared" si="80"/>
        <v>611.0010</v>
      </c>
      <c r="I654" s="128"/>
      <c r="J654" s="128">
        <f>IF(A654="","",'CONSTRUCTION COST ESTIMATE'!BA654)</f>
        <v>0</v>
      </c>
      <c r="K654" s="128" t="str">
        <f t="shared" si="83"/>
        <v>Default</v>
      </c>
      <c r="L654" s="128" t="str">
        <f>IF(A654="","",'CONSTRUCTION COST ESTIMATE'!BB654)</f>
        <v>SY</v>
      </c>
      <c r="M654" s="128" t="str">
        <f t="shared" si="81"/>
        <v>Base Bid</v>
      </c>
      <c r="N654" s="124">
        <f>IF(A654="","",'CONSTRUCTION COST ESTIMATE'!BC654)</f>
        <v>0</v>
      </c>
      <c r="O654" s="124" t="str">
        <f t="shared" si="84"/>
        <v>N</v>
      </c>
      <c r="S654" s="124"/>
    </row>
    <row r="655" spans="1:26" ht="30" customHeight="1">
      <c r="A655" s="378" t="str">
        <f>IF('CONSTRUCTION COST ESTIMATE'!B655="","",'CONSTRUCTION COST ESTIMATE'!B655)</f>
        <v/>
      </c>
      <c r="B655" s="134"/>
      <c r="C655" s="134" t="str">
        <f t="shared" si="79"/>
        <v>Container</v>
      </c>
      <c r="D655" s="134">
        <f t="shared" si="82"/>
        <v>0</v>
      </c>
      <c r="E655" s="134" t="str">
        <f>IF(A655="",'CONSTRUCTION COST ESTIMATE'!A655,"")</f>
        <v>SP 613</v>
      </c>
      <c r="F655" s="233" t="str">
        <f>IF(A655="",'CONSTRUCTION COST ESTIMATE'!C655,"")</f>
        <v>CONCRETE CURB, WALK, GUTTERS, DRIVEWAYS, &amp; INTERSECTIONS</v>
      </c>
      <c r="G655" s="233"/>
      <c r="H655" s="230" t="str">
        <f t="shared" si="80"/>
        <v/>
      </c>
      <c r="I655" s="134"/>
      <c r="J655" s="134" t="str">
        <f>IF(A655="","",'CONSTRUCTION COST ESTIMATE'!BA655)</f>
        <v/>
      </c>
      <c r="K655" s="134" t="str">
        <f t="shared" si="83"/>
        <v/>
      </c>
      <c r="L655" s="134" t="str">
        <f>IF(A655="","",'CONSTRUCTION COST ESTIMATE'!BB655)</f>
        <v/>
      </c>
      <c r="M655" s="134" t="str">
        <f t="shared" si="81"/>
        <v/>
      </c>
      <c r="N655" s="231" t="str">
        <f>IF(A655="","",'CONSTRUCTION COST ESTIMATE'!BC655)</f>
        <v/>
      </c>
      <c r="O655" s="375"/>
      <c r="P655" s="231"/>
      <c r="Q655" s="231"/>
      <c r="R655" s="231"/>
      <c r="S655" s="231"/>
      <c r="T655" s="124"/>
      <c r="U655" s="124"/>
      <c r="V655" s="124"/>
      <c r="W655" s="124"/>
      <c r="X655" s="124"/>
      <c r="Y655" s="124"/>
      <c r="Z655" s="124"/>
    </row>
    <row r="656" spans="1:26" hidden="1">
      <c r="A656" s="379">
        <f>IF('CONSTRUCTION COST ESTIMATE'!B656="","",'CONSTRUCTION COST ESTIMATE'!B656)</f>
        <v>613.00049999999999</v>
      </c>
      <c r="B656" s="128"/>
      <c r="C656" s="128" t="str">
        <f t="shared" si="79"/>
        <v>Item</v>
      </c>
      <c r="D656" s="128">
        <f t="shared" si="82"/>
        <v>1</v>
      </c>
      <c r="E656" s="128" t="str">
        <f>IF(A656="",'CONSTRUCTION COST ESTIMATE'!A656,"")</f>
        <v/>
      </c>
      <c r="F656" s="234" t="str">
        <f>IF(A656="","",'CONSTRUCTION COST ESTIMATE'!C656)</f>
        <v>TYPE L CURB AND GUTTER</v>
      </c>
      <c r="G656" s="234"/>
      <c r="H656" s="78" t="str">
        <f t="shared" si="80"/>
        <v>613.0005</v>
      </c>
      <c r="I656" s="128"/>
      <c r="J656" s="128">
        <f>IF(A656="","",'CONSTRUCTION COST ESTIMATE'!BA656)</f>
        <v>0</v>
      </c>
      <c r="K656" s="128" t="str">
        <f t="shared" si="83"/>
        <v>Default</v>
      </c>
      <c r="L656" s="128" t="str">
        <f>IF(A656="","",'CONSTRUCTION COST ESTIMATE'!BB656)</f>
        <v>LF</v>
      </c>
      <c r="M656" s="128" t="str">
        <f t="shared" si="81"/>
        <v>Base Bid</v>
      </c>
      <c r="N656" s="124">
        <f>IF(A656="","",'CONSTRUCTION COST ESTIMATE'!BC656)</f>
        <v>0</v>
      </c>
      <c r="O656" s="124" t="str">
        <f t="shared" si="84"/>
        <v>N</v>
      </c>
      <c r="S656" s="124"/>
    </row>
    <row r="657" spans="1:19" hidden="1">
      <c r="A657" s="379">
        <f>IF('CONSTRUCTION COST ESTIMATE'!B657="","",'CONSTRUCTION COST ESTIMATE'!B657)</f>
        <v>613.00099999999998</v>
      </c>
      <c r="B657" s="128"/>
      <c r="C657" s="128" t="str">
        <f t="shared" si="79"/>
        <v>Item</v>
      </c>
      <c r="D657" s="128">
        <f t="shared" si="82"/>
        <v>1</v>
      </c>
      <c r="E657" s="128" t="str">
        <f>IF(A657="",'CONSTRUCTION COST ESTIMATE'!A657,"")</f>
        <v/>
      </c>
      <c r="F657" s="234" t="str">
        <f>IF(A657="","",'CONSTRUCTION COST ESTIMATE'!C657)</f>
        <v>"L" TYPE CURB AND GUTTER (18 INCH)</v>
      </c>
      <c r="G657" s="234"/>
      <c r="H657" s="78" t="str">
        <f t="shared" si="80"/>
        <v>613.0010</v>
      </c>
      <c r="I657" s="128"/>
      <c r="J657" s="128">
        <f>IF(A657="","",'CONSTRUCTION COST ESTIMATE'!BA657)</f>
        <v>0</v>
      </c>
      <c r="K657" s="128" t="str">
        <f t="shared" si="83"/>
        <v>Default</v>
      </c>
      <c r="L657" s="128" t="str">
        <f>IF(A657="","",'CONSTRUCTION COST ESTIMATE'!BB657)</f>
        <v>LF</v>
      </c>
      <c r="M657" s="128" t="str">
        <f t="shared" si="81"/>
        <v>Base Bid</v>
      </c>
      <c r="N657" s="124">
        <f>IF(A657="","",'CONSTRUCTION COST ESTIMATE'!BC657)</f>
        <v>0</v>
      </c>
      <c r="O657" s="124" t="str">
        <f t="shared" si="84"/>
        <v>N</v>
      </c>
      <c r="S657" s="124"/>
    </row>
    <row r="658" spans="1:19" hidden="1">
      <c r="A658" s="379">
        <f>IF('CONSTRUCTION COST ESTIMATE'!B658="","",'CONSTRUCTION COST ESTIMATE'!B658)</f>
        <v>613.00199999999995</v>
      </c>
      <c r="B658" s="128"/>
      <c r="C658" s="128" t="str">
        <f t="shared" si="79"/>
        <v>Item</v>
      </c>
      <c r="D658" s="128">
        <f t="shared" si="82"/>
        <v>1</v>
      </c>
      <c r="E658" s="128" t="str">
        <f>IF(A658="",'CONSTRUCTION COST ESTIMATE'!A658,"")</f>
        <v/>
      </c>
      <c r="F658" s="234" t="str">
        <f>IF(A658="","",'CONSTRUCTION COST ESTIMATE'!C658)</f>
        <v>"R" TYPE CURB AND GUTTER</v>
      </c>
      <c r="G658" s="234"/>
      <c r="H658" s="78" t="str">
        <f t="shared" si="80"/>
        <v>613.0020</v>
      </c>
      <c r="I658" s="128"/>
      <c r="J658" s="128">
        <f>IF(A658="","",'CONSTRUCTION COST ESTIMATE'!BA658)</f>
        <v>0</v>
      </c>
      <c r="K658" s="128" t="str">
        <f t="shared" si="83"/>
        <v>Default</v>
      </c>
      <c r="L658" s="128" t="str">
        <f>IF(A658="","",'CONSTRUCTION COST ESTIMATE'!BB658)</f>
        <v>LF</v>
      </c>
      <c r="M658" s="128" t="str">
        <f t="shared" si="81"/>
        <v>Base Bid</v>
      </c>
      <c r="N658" s="124">
        <f>IF(A658="","",'CONSTRUCTION COST ESTIMATE'!BC658)</f>
        <v>0</v>
      </c>
      <c r="O658" s="124" t="str">
        <f t="shared" si="84"/>
        <v>N</v>
      </c>
      <c r="S658" s="124"/>
    </row>
    <row r="659" spans="1:19" hidden="1">
      <c r="A659" s="379">
        <f>IF('CONSTRUCTION COST ESTIMATE'!B659="","",'CONSTRUCTION COST ESTIMATE'!B659)</f>
        <v>613.01</v>
      </c>
      <c r="B659" s="128"/>
      <c r="C659" s="128" t="str">
        <f t="shared" si="79"/>
        <v>Item</v>
      </c>
      <c r="D659" s="128">
        <f t="shared" si="82"/>
        <v>1</v>
      </c>
      <c r="E659" s="128" t="str">
        <f>IF(A659="",'CONSTRUCTION COST ESTIMATE'!A659,"")</f>
        <v/>
      </c>
      <c r="F659" s="234" t="str">
        <f>IF(A659="","",'CONSTRUCTION COST ESTIMATE'!C659)</f>
        <v>ROLL CURB (30 INCH)</v>
      </c>
      <c r="G659" s="234"/>
      <c r="H659" s="78" t="str">
        <f t="shared" si="80"/>
        <v>613.0100</v>
      </c>
      <c r="I659" s="128"/>
      <c r="J659" s="128">
        <f>IF(A659="","",'CONSTRUCTION COST ESTIMATE'!BA659)</f>
        <v>0</v>
      </c>
      <c r="K659" s="128" t="str">
        <f t="shared" si="83"/>
        <v>Default</v>
      </c>
      <c r="L659" s="128" t="str">
        <f>IF(A659="","",'CONSTRUCTION COST ESTIMATE'!BB659)</f>
        <v>LF</v>
      </c>
      <c r="M659" s="128" t="str">
        <f t="shared" si="81"/>
        <v>Base Bid</v>
      </c>
      <c r="N659" s="124">
        <f>IF(A659="","",'CONSTRUCTION COST ESTIMATE'!BC659)</f>
        <v>0</v>
      </c>
      <c r="O659" s="124" t="str">
        <f t="shared" si="84"/>
        <v>N</v>
      </c>
      <c r="S659" s="124"/>
    </row>
    <row r="660" spans="1:19" hidden="1">
      <c r="A660" s="379">
        <f>IF('CONSTRUCTION COST ESTIMATE'!B660="","",'CONSTRUCTION COST ESTIMATE'!B660)</f>
        <v>613.01099999999997</v>
      </c>
      <c r="B660" s="128"/>
      <c r="C660" s="128" t="str">
        <f t="shared" si="79"/>
        <v>Item</v>
      </c>
      <c r="D660" s="128">
        <f t="shared" si="82"/>
        <v>1</v>
      </c>
      <c r="E660" s="128" t="str">
        <f>IF(A660="",'CONSTRUCTION COST ESTIMATE'!A660,"")</f>
        <v/>
      </c>
      <c r="F660" s="234" t="str">
        <f>IF(A660="","",'CONSTRUCTION COST ESTIMATE'!C660)</f>
        <v>"A" TYPE ISLAND CURB</v>
      </c>
      <c r="G660" s="234"/>
      <c r="H660" s="78" t="str">
        <f t="shared" si="80"/>
        <v>613.0110</v>
      </c>
      <c r="I660" s="128"/>
      <c r="J660" s="128">
        <f>IF(A660="","",'CONSTRUCTION COST ESTIMATE'!BA660)</f>
        <v>0</v>
      </c>
      <c r="K660" s="128" t="str">
        <f t="shared" si="83"/>
        <v>Default</v>
      </c>
      <c r="L660" s="128" t="str">
        <f>IF(A660="","",'CONSTRUCTION COST ESTIMATE'!BB660)</f>
        <v>LF</v>
      </c>
      <c r="M660" s="128" t="str">
        <f t="shared" si="81"/>
        <v>Base Bid</v>
      </c>
      <c r="N660" s="124">
        <f>IF(A660="","",'CONSTRUCTION COST ESTIMATE'!BC660)</f>
        <v>0</v>
      </c>
      <c r="O660" s="124" t="str">
        <f t="shared" si="84"/>
        <v>N</v>
      </c>
      <c r="S660" s="124"/>
    </row>
    <row r="661" spans="1:19" hidden="1">
      <c r="A661" s="379">
        <f>IF('CONSTRUCTION COST ESTIMATE'!B661="","",'CONSTRUCTION COST ESTIMATE'!B661)</f>
        <v>613.01199999999994</v>
      </c>
      <c r="B661" s="128"/>
      <c r="C661" s="128" t="str">
        <f t="shared" si="79"/>
        <v>Item</v>
      </c>
      <c r="D661" s="128">
        <f t="shared" si="82"/>
        <v>1</v>
      </c>
      <c r="E661" s="128" t="str">
        <f>IF(A661="",'CONSTRUCTION COST ESTIMATE'!A661,"")</f>
        <v/>
      </c>
      <c r="F661" s="234" t="str">
        <f>IF(A661="","",'CONSTRUCTION COST ESTIMATE'!C661)</f>
        <v>"L" TYPE  ISLAND CURB</v>
      </c>
      <c r="G661" s="234"/>
      <c r="H661" s="78" t="str">
        <f t="shared" si="80"/>
        <v>613.0120</v>
      </c>
      <c r="I661" s="128"/>
      <c r="J661" s="128">
        <f>IF(A661="","",'CONSTRUCTION COST ESTIMATE'!BA661)</f>
        <v>0</v>
      </c>
      <c r="K661" s="128" t="str">
        <f t="shared" si="83"/>
        <v>Default</v>
      </c>
      <c r="L661" s="128" t="str">
        <f>IF(A661="","",'CONSTRUCTION COST ESTIMATE'!BB661)</f>
        <v>LF</v>
      </c>
      <c r="M661" s="128" t="str">
        <f t="shared" si="81"/>
        <v>Base Bid</v>
      </c>
      <c r="N661" s="124">
        <f>IF(A661="","",'CONSTRUCTION COST ESTIMATE'!BC661)</f>
        <v>0</v>
      </c>
      <c r="O661" s="124" t="str">
        <f t="shared" si="84"/>
        <v>N</v>
      </c>
      <c r="S661" s="124"/>
    </row>
    <row r="662" spans="1:19" hidden="1">
      <c r="A662" s="379">
        <f>IF('CONSTRUCTION COST ESTIMATE'!B662="","",'CONSTRUCTION COST ESTIMATE'!B662)</f>
        <v>613.01300000000003</v>
      </c>
      <c r="B662" s="128"/>
      <c r="C662" s="128" t="str">
        <f t="shared" ref="C662:C725" si="85">IF(A662="","Container","Item")</f>
        <v>Item</v>
      </c>
      <c r="D662" s="128">
        <f t="shared" si="82"/>
        <v>1</v>
      </c>
      <c r="E662" s="128" t="str">
        <f>IF(A662="",'CONSTRUCTION COST ESTIMATE'!A662,"")</f>
        <v/>
      </c>
      <c r="F662" s="234" t="str">
        <f>IF(A662="","",'CONSTRUCTION COST ESTIMATE'!C662)</f>
        <v>TACK ON ISLAND CURB</v>
      </c>
      <c r="G662" s="234"/>
      <c r="H662" s="78" t="str">
        <f t="shared" ref="H662:H725" si="86">TEXT(A662,"#.0000")</f>
        <v>613.0130</v>
      </c>
      <c r="I662" s="128"/>
      <c r="J662" s="128">
        <f>IF(A662="","",'CONSTRUCTION COST ESTIMATE'!BA662)</f>
        <v>0</v>
      </c>
      <c r="K662" s="128" t="str">
        <f t="shared" si="83"/>
        <v>Default</v>
      </c>
      <c r="L662" s="128" t="str">
        <f>IF(A662="","",'CONSTRUCTION COST ESTIMATE'!BB662)</f>
        <v>LF</v>
      </c>
      <c r="M662" s="128" t="str">
        <f t="shared" ref="M662:M725" si="87">IF(A662="","","Base Bid")</f>
        <v>Base Bid</v>
      </c>
      <c r="N662" s="124">
        <f>IF(A662="","",'CONSTRUCTION COST ESTIMATE'!BC662)</f>
        <v>0</v>
      </c>
      <c r="O662" s="124" t="str">
        <f t="shared" si="84"/>
        <v>N</v>
      </c>
      <c r="S662" s="124"/>
    </row>
    <row r="663" spans="1:19" hidden="1">
      <c r="A663" s="379">
        <f>IF('CONSTRUCTION COST ESTIMATE'!B663="","",'CONSTRUCTION COST ESTIMATE'!B663)</f>
        <v>613.01400000000001</v>
      </c>
      <c r="B663" s="128"/>
      <c r="C663" s="128" t="str">
        <f t="shared" si="85"/>
        <v>Item</v>
      </c>
      <c r="D663" s="128">
        <f t="shared" ref="D663:D726" si="88">IF(C663="Container",0,1)</f>
        <v>1</v>
      </c>
      <c r="E663" s="128" t="str">
        <f>IF(A663="",'CONSTRUCTION COST ESTIMATE'!A663,"")</f>
        <v/>
      </c>
      <c r="F663" s="234" t="str">
        <f>IF(A663="","",'CONSTRUCTION COST ESTIMATE'!C663)</f>
        <v>NDOT CLASS A CONCRETE CURB (TYPE 2)</v>
      </c>
      <c r="G663" s="234"/>
      <c r="H663" s="78" t="str">
        <f t="shared" si="86"/>
        <v>613.0140</v>
      </c>
      <c r="I663" s="128"/>
      <c r="J663" s="128">
        <f>IF(A663="","",'CONSTRUCTION COST ESTIMATE'!BA663)</f>
        <v>0</v>
      </c>
      <c r="K663" s="128" t="str">
        <f t="shared" ref="K663:K726" si="89">IF(J663="","","Default")</f>
        <v>Default</v>
      </c>
      <c r="L663" s="128" t="str">
        <f>IF(A663="","",'CONSTRUCTION COST ESTIMATE'!BB663)</f>
        <v>LF</v>
      </c>
      <c r="M663" s="128" t="str">
        <f t="shared" si="87"/>
        <v>Base Bid</v>
      </c>
      <c r="N663" s="124">
        <f>IF(A663="","",'CONSTRUCTION COST ESTIMATE'!BC663)</f>
        <v>0</v>
      </c>
      <c r="O663" s="124" t="str">
        <f t="shared" si="84"/>
        <v>N</v>
      </c>
      <c r="S663" s="124"/>
    </row>
    <row r="664" spans="1:19" hidden="1">
      <c r="A664" s="379">
        <f>IF('CONSTRUCTION COST ESTIMATE'!B664="","",'CONSTRUCTION COST ESTIMATE'!B664)</f>
        <v>613.01499999999999</v>
      </c>
      <c r="B664" s="128"/>
      <c r="C664" s="128" t="str">
        <f t="shared" si="85"/>
        <v>Item</v>
      </c>
      <c r="D664" s="128">
        <f t="shared" si="88"/>
        <v>1</v>
      </c>
      <c r="E664" s="128" t="str">
        <f>IF(A664="",'CONSTRUCTION COST ESTIMATE'!A664,"")</f>
        <v/>
      </c>
      <c r="F664" s="234" t="str">
        <f>IF(A664="","",'CONSTRUCTION COST ESTIMATE'!C664)</f>
        <v>NDOT CLASS A CONCRETE CURB (TYPE 3)</v>
      </c>
      <c r="G664" s="234"/>
      <c r="H664" s="78" t="str">
        <f t="shared" si="86"/>
        <v>613.0150</v>
      </c>
      <c r="I664" s="128"/>
      <c r="J664" s="128">
        <f>IF(A664="","",'CONSTRUCTION COST ESTIMATE'!BA664)</f>
        <v>0</v>
      </c>
      <c r="K664" s="128" t="str">
        <f t="shared" si="89"/>
        <v>Default</v>
      </c>
      <c r="L664" s="128" t="str">
        <f>IF(A664="","",'CONSTRUCTION COST ESTIMATE'!BB664)</f>
        <v>LF</v>
      </c>
      <c r="M664" s="128" t="str">
        <f t="shared" si="87"/>
        <v>Base Bid</v>
      </c>
      <c r="N664" s="124">
        <f>IF(A664="","",'CONSTRUCTION COST ESTIMATE'!BC664)</f>
        <v>0</v>
      </c>
      <c r="O664" s="124" t="str">
        <f t="shared" ref="O664:O727" si="90">IF(N664=0,"N","Y")</f>
        <v>N</v>
      </c>
      <c r="S664" s="124"/>
    </row>
    <row r="665" spans="1:19" hidden="1">
      <c r="A665" s="379">
        <f>IF('CONSTRUCTION COST ESTIMATE'!B665="","",'CONSTRUCTION COST ESTIMATE'!B665)</f>
        <v>613.01599999999996</v>
      </c>
      <c r="B665" s="128"/>
      <c r="C665" s="128" t="str">
        <f t="shared" si="85"/>
        <v>Item</v>
      </c>
      <c r="D665" s="128">
        <f t="shared" si="88"/>
        <v>1</v>
      </c>
      <c r="E665" s="128" t="str">
        <f>IF(A665="",'CONSTRUCTION COST ESTIMATE'!A665,"")</f>
        <v/>
      </c>
      <c r="F665" s="234" t="str">
        <f>IF(A665="","",'CONSTRUCTION COST ESTIMATE'!C665)</f>
        <v>NDOT CLASS A CURB AND GUTTER (TYPE 1)</v>
      </c>
      <c r="G665" s="234"/>
      <c r="H665" s="78" t="str">
        <f t="shared" si="86"/>
        <v>613.0160</v>
      </c>
      <c r="I665" s="128"/>
      <c r="J665" s="128">
        <f>IF(A665="","",'CONSTRUCTION COST ESTIMATE'!BA665)</f>
        <v>0</v>
      </c>
      <c r="K665" s="128" t="str">
        <f t="shared" si="89"/>
        <v>Default</v>
      </c>
      <c r="L665" s="128" t="str">
        <f>IF(A665="","",'CONSTRUCTION COST ESTIMATE'!BB665)</f>
        <v>LF</v>
      </c>
      <c r="M665" s="128" t="str">
        <f t="shared" si="87"/>
        <v>Base Bid</v>
      </c>
      <c r="N665" s="124">
        <f>IF(A665="","",'CONSTRUCTION COST ESTIMATE'!BC665)</f>
        <v>0</v>
      </c>
      <c r="O665" s="124" t="str">
        <f t="shared" si="90"/>
        <v>N</v>
      </c>
      <c r="S665" s="124"/>
    </row>
    <row r="666" spans="1:19" hidden="1">
      <c r="A666" s="379">
        <f>IF('CONSTRUCTION COST ESTIMATE'!B666="","",'CONSTRUCTION COST ESTIMATE'!B666)</f>
        <v>613.01700000000005</v>
      </c>
      <c r="B666" s="128"/>
      <c r="C666" s="128" t="str">
        <f t="shared" si="85"/>
        <v>Item</v>
      </c>
      <c r="D666" s="128">
        <f t="shared" si="88"/>
        <v>1</v>
      </c>
      <c r="E666" s="128" t="str">
        <f>IF(A666="",'CONSTRUCTION COST ESTIMATE'!A666,"")</f>
        <v/>
      </c>
      <c r="F666" s="234" t="str">
        <f>IF(A666="","",'CONSTRUCTION COST ESTIMATE'!C666)</f>
        <v>NDOT CLASS A CURB AND GUTTER (TYPE 4)</v>
      </c>
      <c r="G666" s="234"/>
      <c r="H666" s="78" t="str">
        <f t="shared" si="86"/>
        <v>613.0170</v>
      </c>
      <c r="I666" s="128"/>
      <c r="J666" s="128">
        <f>IF(A666="","",'CONSTRUCTION COST ESTIMATE'!BA666)</f>
        <v>0</v>
      </c>
      <c r="K666" s="128" t="str">
        <f t="shared" si="89"/>
        <v>Default</v>
      </c>
      <c r="L666" s="128" t="str">
        <f>IF(A666="","",'CONSTRUCTION COST ESTIMATE'!BB666)</f>
        <v>LF</v>
      </c>
      <c r="M666" s="128" t="str">
        <f t="shared" si="87"/>
        <v>Base Bid</v>
      </c>
      <c r="N666" s="124">
        <f>IF(A666="","",'CONSTRUCTION COST ESTIMATE'!BC666)</f>
        <v>0</v>
      </c>
      <c r="O666" s="124" t="str">
        <f t="shared" si="90"/>
        <v>N</v>
      </c>
      <c r="S666" s="124"/>
    </row>
    <row r="667" spans="1:19" hidden="1">
      <c r="A667" s="379">
        <f>IF('CONSTRUCTION COST ESTIMATE'!B667="","",'CONSTRUCTION COST ESTIMATE'!B667)</f>
        <v>613.01800000000003</v>
      </c>
      <c r="B667" s="128"/>
      <c r="C667" s="128" t="str">
        <f t="shared" si="85"/>
        <v>Item</v>
      </c>
      <c r="D667" s="128">
        <f t="shared" si="88"/>
        <v>1</v>
      </c>
      <c r="E667" s="128" t="str">
        <f>IF(A667="",'CONSTRUCTION COST ESTIMATE'!A667,"")</f>
        <v/>
      </c>
      <c r="F667" s="234" t="str">
        <f>IF(A667="","",'CONSTRUCTION COST ESTIMATE'!C667)</f>
        <v>NDOT CLASS A CURB AND GUTTER (TYPE 5)</v>
      </c>
      <c r="G667" s="234"/>
      <c r="H667" s="78" t="str">
        <f t="shared" si="86"/>
        <v>613.0180</v>
      </c>
      <c r="I667" s="128"/>
      <c r="J667" s="128">
        <f>IF(A667="","",'CONSTRUCTION COST ESTIMATE'!BA667)</f>
        <v>0</v>
      </c>
      <c r="K667" s="128" t="str">
        <f t="shared" si="89"/>
        <v>Default</v>
      </c>
      <c r="L667" s="128" t="str">
        <f>IF(A667="","",'CONSTRUCTION COST ESTIMATE'!BB667)</f>
        <v>LF</v>
      </c>
      <c r="M667" s="128" t="str">
        <f t="shared" si="87"/>
        <v>Base Bid</v>
      </c>
      <c r="N667" s="124">
        <f>IF(A667="","",'CONSTRUCTION COST ESTIMATE'!BC667)</f>
        <v>0</v>
      </c>
      <c r="O667" s="124" t="str">
        <f t="shared" si="90"/>
        <v>N</v>
      </c>
      <c r="S667" s="124"/>
    </row>
    <row r="668" spans="1:19" hidden="1">
      <c r="A668" s="379">
        <f>IF('CONSTRUCTION COST ESTIMATE'!B668="","",'CONSTRUCTION COST ESTIMATE'!B668)</f>
        <v>613.01900000000001</v>
      </c>
      <c r="B668" s="128"/>
      <c r="C668" s="128" t="str">
        <f t="shared" si="85"/>
        <v>Item</v>
      </c>
      <c r="D668" s="128">
        <f t="shared" si="88"/>
        <v>1</v>
      </c>
      <c r="E668" s="128" t="str">
        <f>IF(A668="",'CONSTRUCTION COST ESTIMATE'!A668,"")</f>
        <v/>
      </c>
      <c r="F668" s="234" t="str">
        <f>IF(A668="","",'CONSTRUCTION COST ESTIMATE'!C668)</f>
        <v>CONCRETE MOW CURB</v>
      </c>
      <c r="G668" s="234"/>
      <c r="H668" s="78" t="str">
        <f t="shared" si="86"/>
        <v>613.0190</v>
      </c>
      <c r="I668" s="128"/>
      <c r="J668" s="128">
        <f>IF(A668="","",'CONSTRUCTION COST ESTIMATE'!BA668)</f>
        <v>0</v>
      </c>
      <c r="K668" s="128" t="str">
        <f t="shared" si="89"/>
        <v>Default</v>
      </c>
      <c r="L668" s="128" t="str">
        <f>IF(A668="","",'CONSTRUCTION COST ESTIMATE'!BB668)</f>
        <v>LF</v>
      </c>
      <c r="M668" s="128" t="str">
        <f t="shared" si="87"/>
        <v>Base Bid</v>
      </c>
      <c r="N668" s="124">
        <f>IF(A668="","",'CONSTRUCTION COST ESTIMATE'!BC668)</f>
        <v>0</v>
      </c>
      <c r="O668" s="124" t="str">
        <f t="shared" si="90"/>
        <v>N</v>
      </c>
      <c r="S668" s="124"/>
    </row>
    <row r="669" spans="1:19" hidden="1">
      <c r="A669" s="379">
        <f>IF('CONSTRUCTION COST ESTIMATE'!B669="","",'CONSTRUCTION COST ESTIMATE'!B669)</f>
        <v>613.02</v>
      </c>
      <c r="B669" s="128"/>
      <c r="C669" s="128" t="str">
        <f t="shared" si="85"/>
        <v>Item</v>
      </c>
      <c r="D669" s="128">
        <f t="shared" si="88"/>
        <v>1</v>
      </c>
      <c r="E669" s="128" t="str">
        <f>IF(A669="",'CONSTRUCTION COST ESTIMATE'!A669,"")</f>
        <v/>
      </c>
      <c r="F669" s="234" t="str">
        <f>IF(A669="","",'CONSTRUCTION COST ESTIMATE'!C669)</f>
        <v>CONCRETE PERIMETER CURB</v>
      </c>
      <c r="G669" s="234"/>
      <c r="H669" s="78" t="str">
        <f t="shared" si="86"/>
        <v>613.0200</v>
      </c>
      <c r="I669" s="128"/>
      <c r="J669" s="128">
        <f>IF(A669="","",'CONSTRUCTION COST ESTIMATE'!BA669)</f>
        <v>0</v>
      </c>
      <c r="K669" s="128" t="str">
        <f t="shared" si="89"/>
        <v>Default</v>
      </c>
      <c r="L669" s="128" t="str">
        <f>IF(A669="","",'CONSTRUCTION COST ESTIMATE'!BB669)</f>
        <v>LF</v>
      </c>
      <c r="M669" s="128" t="str">
        <f t="shared" si="87"/>
        <v>Base Bid</v>
      </c>
      <c r="N669" s="124">
        <f>IF(A669="","",'CONSTRUCTION COST ESTIMATE'!BC669)</f>
        <v>0</v>
      </c>
      <c r="O669" s="124" t="str">
        <f t="shared" si="90"/>
        <v>N</v>
      </c>
      <c r="S669" s="124"/>
    </row>
    <row r="670" spans="1:19" hidden="1">
      <c r="A670" s="379">
        <f>IF('CONSTRUCTION COST ESTIMATE'!B670="","",'CONSTRUCTION COST ESTIMATE'!B670)</f>
        <v>613.03</v>
      </c>
      <c r="B670" s="128"/>
      <c r="C670" s="128" t="str">
        <f t="shared" si="85"/>
        <v>Item</v>
      </c>
      <c r="D670" s="128">
        <f t="shared" si="88"/>
        <v>1</v>
      </c>
      <c r="E670" s="128" t="str">
        <f>IF(A670="",'CONSTRUCTION COST ESTIMATE'!A670,"")</f>
        <v/>
      </c>
      <c r="F670" s="234" t="str">
        <f>IF(A670="","",'CONSTRUCTION COST ESTIMATE'!C670)</f>
        <v>CONCRETE SIDEWALK (4 INCH)</v>
      </c>
      <c r="G670" s="234"/>
      <c r="H670" s="78" t="str">
        <f t="shared" si="86"/>
        <v>613.0300</v>
      </c>
      <c r="I670" s="128"/>
      <c r="J670" s="128">
        <f>IF(A670="","",'CONSTRUCTION COST ESTIMATE'!BA670)</f>
        <v>0</v>
      </c>
      <c r="K670" s="128" t="str">
        <f t="shared" si="89"/>
        <v>Default</v>
      </c>
      <c r="L670" s="128" t="str">
        <f>IF(A670="","",'CONSTRUCTION COST ESTIMATE'!BB670)</f>
        <v>SF</v>
      </c>
      <c r="M670" s="128" t="str">
        <f t="shared" si="87"/>
        <v>Base Bid</v>
      </c>
      <c r="N670" s="124">
        <f>IF(A670="","",'CONSTRUCTION COST ESTIMATE'!BC670)</f>
        <v>0</v>
      </c>
      <c r="O670" s="124" t="str">
        <f t="shared" si="90"/>
        <v>N</v>
      </c>
      <c r="S670" s="124"/>
    </row>
    <row r="671" spans="1:19" hidden="1">
      <c r="A671" s="379">
        <f>IF('CONSTRUCTION COST ESTIMATE'!B671="","",'CONSTRUCTION COST ESTIMATE'!B671)</f>
        <v>613.03099999999995</v>
      </c>
      <c r="B671" s="128"/>
      <c r="C671" s="128" t="str">
        <f t="shared" si="85"/>
        <v>Item</v>
      </c>
      <c r="D671" s="128">
        <f t="shared" si="88"/>
        <v>1</v>
      </c>
      <c r="E671" s="128" t="str">
        <f>IF(A671="",'CONSTRUCTION COST ESTIMATE'!A671,"")</f>
        <v/>
      </c>
      <c r="F671" s="234" t="str">
        <f>IF(A671="","",'CONSTRUCTION COST ESTIMATE'!C671)</f>
        <v>CONCRETE SIDEWALK (5 INCH)</v>
      </c>
      <c r="G671" s="234"/>
      <c r="H671" s="78" t="str">
        <f t="shared" si="86"/>
        <v>613.0310</v>
      </c>
      <c r="I671" s="128"/>
      <c r="J671" s="128">
        <f>IF(A671="","",'CONSTRUCTION COST ESTIMATE'!BA671)</f>
        <v>0</v>
      </c>
      <c r="K671" s="128" t="str">
        <f t="shared" si="89"/>
        <v>Default</v>
      </c>
      <c r="L671" s="128" t="str">
        <f>IF(A671="","",'CONSTRUCTION COST ESTIMATE'!BB671)</f>
        <v>SF</v>
      </c>
      <c r="M671" s="128" t="str">
        <f t="shared" si="87"/>
        <v>Base Bid</v>
      </c>
      <c r="N671" s="124">
        <f>IF(A671="","",'CONSTRUCTION COST ESTIMATE'!BC671)</f>
        <v>0</v>
      </c>
      <c r="O671" s="124" t="str">
        <f t="shared" si="90"/>
        <v>N</v>
      </c>
      <c r="S671" s="124"/>
    </row>
    <row r="672" spans="1:19" hidden="1">
      <c r="A672" s="379">
        <f>IF('CONSTRUCTION COST ESTIMATE'!B672="","",'CONSTRUCTION COST ESTIMATE'!B672)</f>
        <v>613.03200000000004</v>
      </c>
      <c r="B672" s="128"/>
      <c r="C672" s="128" t="str">
        <f t="shared" si="85"/>
        <v>Item</v>
      </c>
      <c r="D672" s="128">
        <f t="shared" si="88"/>
        <v>1</v>
      </c>
      <c r="E672" s="128" t="str">
        <f>IF(A672="",'CONSTRUCTION COST ESTIMATE'!A672,"")</f>
        <v/>
      </c>
      <c r="F672" s="234" t="str">
        <f>IF(A672="","",'CONSTRUCTION COST ESTIMATE'!C672)</f>
        <v>CONCRETE SIDEWALK (4 INCH STAMPED)</v>
      </c>
      <c r="G672" s="234"/>
      <c r="H672" s="78" t="str">
        <f t="shared" si="86"/>
        <v>613.0320</v>
      </c>
      <c r="I672" s="128"/>
      <c r="J672" s="128">
        <f>IF(A672="","",'CONSTRUCTION COST ESTIMATE'!BA672)</f>
        <v>0</v>
      </c>
      <c r="K672" s="128" t="str">
        <f t="shared" si="89"/>
        <v>Default</v>
      </c>
      <c r="L672" s="128" t="str">
        <f>IF(A672="","",'CONSTRUCTION COST ESTIMATE'!BB672)</f>
        <v>SF</v>
      </c>
      <c r="M672" s="128" t="str">
        <f t="shared" si="87"/>
        <v>Base Bid</v>
      </c>
      <c r="N672" s="124">
        <f>IF(A672="","",'CONSTRUCTION COST ESTIMATE'!BC672)</f>
        <v>0</v>
      </c>
      <c r="O672" s="124" t="str">
        <f t="shared" si="90"/>
        <v>N</v>
      </c>
      <c r="S672" s="124"/>
    </row>
    <row r="673" spans="1:19" hidden="1">
      <c r="A673" s="379">
        <f>IF('CONSTRUCTION COST ESTIMATE'!B673="","",'CONSTRUCTION COST ESTIMATE'!B673)</f>
        <v>613.03300000000002</v>
      </c>
      <c r="B673" s="128"/>
      <c r="C673" s="128" t="str">
        <f t="shared" si="85"/>
        <v>Item</v>
      </c>
      <c r="D673" s="128">
        <f t="shared" si="88"/>
        <v>1</v>
      </c>
      <c r="E673" s="128" t="str">
        <f>IF(A673="",'CONSTRUCTION COST ESTIMATE'!A673,"")</f>
        <v/>
      </c>
      <c r="F673" s="234" t="str">
        <f>IF(A673="","",'CONSTRUCTION COST ESTIMATE'!C673)</f>
        <v>CONCRETE SIDEWALK (5 INCH STAMPED)</v>
      </c>
      <c r="G673" s="234"/>
      <c r="H673" s="78" t="str">
        <f t="shared" si="86"/>
        <v>613.0330</v>
      </c>
      <c r="I673" s="128"/>
      <c r="J673" s="128">
        <f>IF(A673="","",'CONSTRUCTION COST ESTIMATE'!BA673)</f>
        <v>0</v>
      </c>
      <c r="K673" s="128" t="str">
        <f t="shared" si="89"/>
        <v>Default</v>
      </c>
      <c r="L673" s="128" t="str">
        <f>IF(A673="","",'CONSTRUCTION COST ESTIMATE'!BB673)</f>
        <v>SF</v>
      </c>
      <c r="M673" s="128" t="str">
        <f t="shared" si="87"/>
        <v>Base Bid</v>
      </c>
      <c r="N673" s="124">
        <f>IF(A673="","",'CONSTRUCTION COST ESTIMATE'!BC673)</f>
        <v>0</v>
      </c>
      <c r="O673" s="124" t="str">
        <f t="shared" si="90"/>
        <v>N</v>
      </c>
      <c r="S673" s="124"/>
    </row>
    <row r="674" spans="1:19" hidden="1">
      <c r="A674" s="379">
        <f>IF('CONSTRUCTION COST ESTIMATE'!B674="","",'CONSTRUCTION COST ESTIMATE'!B674)</f>
        <v>613.03399999999999</v>
      </c>
      <c r="B674" s="128"/>
      <c r="C674" s="128" t="str">
        <f t="shared" si="85"/>
        <v>Item</v>
      </c>
      <c r="D674" s="128">
        <f t="shared" si="88"/>
        <v>1</v>
      </c>
      <c r="E674" s="128" t="str">
        <f>IF(A674="",'CONSTRUCTION COST ESTIMATE'!A674,"")</f>
        <v/>
      </c>
      <c r="F674" s="234" t="str">
        <f>IF(A674="","",'CONSTRUCTION COST ESTIMATE'!C674)</f>
        <v>CONCRETE SIDEWALK (REINFORCED)</v>
      </c>
      <c r="G674" s="234"/>
      <c r="H674" s="78" t="str">
        <f t="shared" si="86"/>
        <v>613.0340</v>
      </c>
      <c r="I674" s="128"/>
      <c r="J674" s="128">
        <f>IF(A674="","",'CONSTRUCTION COST ESTIMATE'!BA674)</f>
        <v>0</v>
      </c>
      <c r="K674" s="128" t="str">
        <f t="shared" si="89"/>
        <v>Default</v>
      </c>
      <c r="L674" s="128" t="str">
        <f>IF(A674="","",'CONSTRUCTION COST ESTIMATE'!BB674)</f>
        <v>SF</v>
      </c>
      <c r="M674" s="128" t="str">
        <f t="shared" si="87"/>
        <v>Base Bid</v>
      </c>
      <c r="N674" s="124">
        <f>IF(A674="","",'CONSTRUCTION COST ESTIMATE'!BC674)</f>
        <v>0</v>
      </c>
      <c r="O674" s="124" t="str">
        <f t="shared" si="90"/>
        <v>N</v>
      </c>
      <c r="S674" s="124"/>
    </row>
    <row r="675" spans="1:19" hidden="1">
      <c r="A675" s="379">
        <f>IF('CONSTRUCTION COST ESTIMATE'!B675="","",'CONSTRUCTION COST ESTIMATE'!B675)</f>
        <v>613.03499999999997</v>
      </c>
      <c r="B675" s="128"/>
      <c r="C675" s="128" t="str">
        <f t="shared" si="85"/>
        <v>Item</v>
      </c>
      <c r="D675" s="128">
        <f t="shared" si="88"/>
        <v>1</v>
      </c>
      <c r="E675" s="128" t="str">
        <f>IF(A675="",'CONSTRUCTION COST ESTIMATE'!A675,"")</f>
        <v/>
      </c>
      <c r="F675" s="234" t="str">
        <f>IF(A675="","",'CONSTRUCTION COST ESTIMATE'!C675)</f>
        <v>DECORATIVE SIDEWALK PANEL</v>
      </c>
      <c r="G675" s="234"/>
      <c r="H675" s="78" t="str">
        <f t="shared" si="86"/>
        <v>613.0350</v>
      </c>
      <c r="I675" s="128"/>
      <c r="J675" s="128">
        <f>IF(A675="","",'CONSTRUCTION COST ESTIMATE'!BA675)</f>
        <v>0</v>
      </c>
      <c r="K675" s="128" t="str">
        <f t="shared" si="89"/>
        <v>Default</v>
      </c>
      <c r="L675" s="128" t="str">
        <f>IF(A675="","",'CONSTRUCTION COST ESTIMATE'!BB675)</f>
        <v>EA</v>
      </c>
      <c r="M675" s="128" t="str">
        <f t="shared" si="87"/>
        <v>Base Bid</v>
      </c>
      <c r="N675" s="124">
        <f>IF(A675="","",'CONSTRUCTION COST ESTIMATE'!BC675)</f>
        <v>0</v>
      </c>
      <c r="O675" s="124" t="str">
        <f t="shared" si="90"/>
        <v>N</v>
      </c>
      <c r="S675" s="124"/>
    </row>
    <row r="676" spans="1:19" hidden="1">
      <c r="A676" s="379">
        <f>IF('CONSTRUCTION COST ESTIMATE'!B676="","",'CONSTRUCTION COST ESTIMATE'!B676)</f>
        <v>613.04</v>
      </c>
      <c r="B676" s="128"/>
      <c r="C676" s="128" t="str">
        <f t="shared" si="85"/>
        <v>Item</v>
      </c>
      <c r="D676" s="128">
        <f t="shared" si="88"/>
        <v>1</v>
      </c>
      <c r="E676" s="128" t="str">
        <f>IF(A676="",'CONSTRUCTION COST ESTIMATE'!A676,"")</f>
        <v/>
      </c>
      <c r="F676" s="234" t="str">
        <f>IF(A676="","",'CONSTRUCTION COST ESTIMATE'!C676)</f>
        <v>CONCRETE SIDEWALK DRAIN</v>
      </c>
      <c r="G676" s="234"/>
      <c r="H676" s="78" t="str">
        <f t="shared" si="86"/>
        <v>613.0400</v>
      </c>
      <c r="I676" s="128"/>
      <c r="J676" s="128">
        <f>IF(A676="","",'CONSTRUCTION COST ESTIMATE'!BA676)</f>
        <v>0</v>
      </c>
      <c r="K676" s="128" t="str">
        <f t="shared" si="89"/>
        <v>Default</v>
      </c>
      <c r="L676" s="128" t="str">
        <f>IF(A676="","",'CONSTRUCTION COST ESTIMATE'!BB676)</f>
        <v>EA</v>
      </c>
      <c r="M676" s="128" t="str">
        <f t="shared" si="87"/>
        <v>Base Bid</v>
      </c>
      <c r="N676" s="124">
        <f>IF(A676="","",'CONSTRUCTION COST ESTIMATE'!BC676)</f>
        <v>0</v>
      </c>
      <c r="O676" s="124" t="str">
        <f t="shared" si="90"/>
        <v>N</v>
      </c>
      <c r="S676" s="124"/>
    </row>
    <row r="677" spans="1:19" hidden="1">
      <c r="A677" s="379">
        <f>IF('CONSTRUCTION COST ESTIMATE'!B677="","",'CONSTRUCTION COST ESTIMATE'!B677)</f>
        <v>613.04100000000005</v>
      </c>
      <c r="B677" s="128"/>
      <c r="C677" s="128" t="str">
        <f t="shared" si="85"/>
        <v>Item</v>
      </c>
      <c r="D677" s="128">
        <f t="shared" si="88"/>
        <v>1</v>
      </c>
      <c r="E677" s="128" t="str">
        <f>IF(A677="",'CONSTRUCTION COST ESTIMATE'!A677,"")</f>
        <v/>
      </c>
      <c r="F677" s="234" t="str">
        <f>IF(A677="","",'CONSTRUCTION COST ESTIMATE'!C677)</f>
        <v>CONCRETE SIDEWALK DRAIN</v>
      </c>
      <c r="G677" s="234"/>
      <c r="H677" s="78" t="str">
        <f t="shared" si="86"/>
        <v>613.0410</v>
      </c>
      <c r="I677" s="128"/>
      <c r="J677" s="128">
        <f>IF(A677="","",'CONSTRUCTION COST ESTIMATE'!BA677)</f>
        <v>0</v>
      </c>
      <c r="K677" s="128" t="str">
        <f t="shared" si="89"/>
        <v>Default</v>
      </c>
      <c r="L677" s="128" t="str">
        <f>IF(A677="","",'CONSTRUCTION COST ESTIMATE'!BB677)</f>
        <v>SF</v>
      </c>
      <c r="M677" s="128" t="str">
        <f t="shared" si="87"/>
        <v>Base Bid</v>
      </c>
      <c r="N677" s="124">
        <f>IF(A677="","",'CONSTRUCTION COST ESTIMATE'!BC677)</f>
        <v>0</v>
      </c>
      <c r="O677" s="124" t="str">
        <f t="shared" si="90"/>
        <v>N</v>
      </c>
      <c r="S677" s="124"/>
    </row>
    <row r="678" spans="1:19" hidden="1">
      <c r="A678" s="379">
        <f>IF('CONSTRUCTION COST ESTIMATE'!B678="","",'CONSTRUCTION COST ESTIMATE'!B678)</f>
        <v>613.04200000000003</v>
      </c>
      <c r="B678" s="128"/>
      <c r="C678" s="128" t="str">
        <f t="shared" si="85"/>
        <v>Item</v>
      </c>
      <c r="D678" s="128">
        <f t="shared" si="88"/>
        <v>1</v>
      </c>
      <c r="E678" s="128" t="str">
        <f>IF(A678="",'CONSTRUCTION COST ESTIMATE'!A678,"")</f>
        <v/>
      </c>
      <c r="F678" s="234" t="str">
        <f>IF(A678="","",'CONSTRUCTION COST ESTIMATE'!C678)</f>
        <v>SIDEWALK DRAIN</v>
      </c>
      <c r="G678" s="234"/>
      <c r="H678" s="78" t="str">
        <f t="shared" si="86"/>
        <v>613.0420</v>
      </c>
      <c r="I678" s="128"/>
      <c r="J678" s="128">
        <f>IF(A678="","",'CONSTRUCTION COST ESTIMATE'!BA678)</f>
        <v>0</v>
      </c>
      <c r="K678" s="128" t="str">
        <f t="shared" si="89"/>
        <v>Default</v>
      </c>
      <c r="L678" s="128" t="str">
        <f>IF(A678="","",'CONSTRUCTION COST ESTIMATE'!BB678)</f>
        <v>EA</v>
      </c>
      <c r="M678" s="128" t="str">
        <f t="shared" si="87"/>
        <v>Base Bid</v>
      </c>
      <c r="N678" s="124">
        <f>IF(A678="","",'CONSTRUCTION COST ESTIMATE'!BC678)</f>
        <v>0</v>
      </c>
      <c r="O678" s="124" t="str">
        <f t="shared" si="90"/>
        <v>N</v>
      </c>
      <c r="S678" s="124"/>
    </row>
    <row r="679" spans="1:19" hidden="1">
      <c r="A679" s="379">
        <f>IF('CONSTRUCTION COST ESTIMATE'!B679="","",'CONSTRUCTION COST ESTIMATE'!B679)</f>
        <v>613.04300000000001</v>
      </c>
      <c r="B679" s="128"/>
      <c r="C679" s="128" t="str">
        <f t="shared" si="85"/>
        <v>Item</v>
      </c>
      <c r="D679" s="128">
        <f t="shared" si="88"/>
        <v>1</v>
      </c>
      <c r="E679" s="128" t="str">
        <f>IF(A679="",'CONSTRUCTION COST ESTIMATE'!A679,"")</f>
        <v/>
      </c>
      <c r="F679" s="234" t="str">
        <f>IF(A679="","",'CONSTRUCTION COST ESTIMATE'!C679)</f>
        <v>SIDEWALK ROOF DRAIN</v>
      </c>
      <c r="G679" s="234"/>
      <c r="H679" s="78" t="str">
        <f t="shared" si="86"/>
        <v>613.0430</v>
      </c>
      <c r="I679" s="128"/>
      <c r="J679" s="128">
        <f>IF(A679="","",'CONSTRUCTION COST ESTIMATE'!BA679)</f>
        <v>0</v>
      </c>
      <c r="K679" s="128" t="str">
        <f t="shared" si="89"/>
        <v>Default</v>
      </c>
      <c r="L679" s="128" t="str">
        <f>IF(A679="","",'CONSTRUCTION COST ESTIMATE'!BB679)</f>
        <v>EA</v>
      </c>
      <c r="M679" s="128" t="str">
        <f t="shared" si="87"/>
        <v>Base Bid</v>
      </c>
      <c r="N679" s="124">
        <f>IF(A679="","",'CONSTRUCTION COST ESTIMATE'!BC679)</f>
        <v>0</v>
      </c>
      <c r="O679" s="124" t="str">
        <f t="shared" si="90"/>
        <v>N</v>
      </c>
      <c r="S679" s="124"/>
    </row>
    <row r="680" spans="1:19" hidden="1">
      <c r="A680" s="379">
        <f>IF('CONSTRUCTION COST ESTIMATE'!B680="","",'CONSTRUCTION COST ESTIMATE'!B680)</f>
        <v>613.04999999999995</v>
      </c>
      <c r="B680" s="128"/>
      <c r="C680" s="128" t="str">
        <f t="shared" si="85"/>
        <v>Item</v>
      </c>
      <c r="D680" s="128">
        <f t="shared" si="88"/>
        <v>1</v>
      </c>
      <c r="E680" s="128" t="str">
        <f>IF(A680="",'CONSTRUCTION COST ESTIMATE'!A680,"")</f>
        <v/>
      </c>
      <c r="F680" s="234" t="str">
        <f>IF(A680="","",'CONSTRUCTION COST ESTIMATE'!C680)</f>
        <v>SIDEWALK RAMP</v>
      </c>
      <c r="G680" s="234"/>
      <c r="H680" s="78" t="str">
        <f t="shared" si="86"/>
        <v>613.0500</v>
      </c>
      <c r="I680" s="128"/>
      <c r="J680" s="128">
        <f>IF(A680="","",'CONSTRUCTION COST ESTIMATE'!BA680)</f>
        <v>0</v>
      </c>
      <c r="K680" s="128" t="str">
        <f t="shared" si="89"/>
        <v>Default</v>
      </c>
      <c r="L680" s="128" t="str">
        <f>IF(A680="","",'CONSTRUCTION COST ESTIMATE'!BB680)</f>
        <v>EA</v>
      </c>
      <c r="M680" s="128" t="str">
        <f t="shared" si="87"/>
        <v>Base Bid</v>
      </c>
      <c r="N680" s="124">
        <f>IF(A680="","",'CONSTRUCTION COST ESTIMATE'!BC680)</f>
        <v>0</v>
      </c>
      <c r="O680" s="124" t="str">
        <f t="shared" si="90"/>
        <v>N</v>
      </c>
      <c r="S680" s="124"/>
    </row>
    <row r="681" spans="1:19" hidden="1">
      <c r="A681" s="379">
        <f>IF('CONSTRUCTION COST ESTIMATE'!B681="","",'CONSTRUCTION COST ESTIMATE'!B681)</f>
        <v>613.05100000000004</v>
      </c>
      <c r="B681" s="128"/>
      <c r="C681" s="128" t="str">
        <f t="shared" si="85"/>
        <v>Item</v>
      </c>
      <c r="D681" s="128">
        <f t="shared" si="88"/>
        <v>1</v>
      </c>
      <c r="E681" s="128" t="str">
        <f>IF(A681="",'CONSTRUCTION COST ESTIMATE'!A681,"")</f>
        <v/>
      </c>
      <c r="F681" s="234" t="str">
        <f>IF(A681="","",'CONSTRUCTION COST ESTIMATE'!C681)</f>
        <v>SIDEWALK RAMP</v>
      </c>
      <c r="G681" s="234"/>
      <c r="H681" s="78" t="str">
        <f t="shared" si="86"/>
        <v>613.0510</v>
      </c>
      <c r="I681" s="128"/>
      <c r="J681" s="128">
        <f>IF(A681="","",'CONSTRUCTION COST ESTIMATE'!BA681)</f>
        <v>0</v>
      </c>
      <c r="K681" s="128" t="str">
        <f t="shared" si="89"/>
        <v>Default</v>
      </c>
      <c r="L681" s="128" t="str">
        <f>IF(A681="","",'CONSTRUCTION COST ESTIMATE'!BB681)</f>
        <v>SF</v>
      </c>
      <c r="M681" s="128" t="str">
        <f t="shared" si="87"/>
        <v>Base Bid</v>
      </c>
      <c r="N681" s="124">
        <f>IF(A681="","",'CONSTRUCTION COST ESTIMATE'!BC681)</f>
        <v>0</v>
      </c>
      <c r="O681" s="124" t="str">
        <f t="shared" si="90"/>
        <v>N</v>
      </c>
      <c r="S681" s="124"/>
    </row>
    <row r="682" spans="1:19" hidden="1">
      <c r="A682" s="379">
        <f>IF('CONSTRUCTION COST ESTIMATE'!B682="","",'CONSTRUCTION COST ESTIMATE'!B682)</f>
        <v>613.05200000000002</v>
      </c>
      <c r="B682" s="128"/>
      <c r="C682" s="128" t="str">
        <f t="shared" si="85"/>
        <v>Item</v>
      </c>
      <c r="D682" s="128">
        <f t="shared" si="88"/>
        <v>1</v>
      </c>
      <c r="E682" s="128" t="str">
        <f>IF(A682="",'CONSTRUCTION COST ESTIMATE'!A682,"")</f>
        <v/>
      </c>
      <c r="F682" s="234" t="str">
        <f>IF(A682="","",'CONSTRUCTION COST ESTIMATE'!C682)</f>
        <v>SIDEWALK RAMP (CASE 1)</v>
      </c>
      <c r="G682" s="234"/>
      <c r="H682" s="78" t="str">
        <f t="shared" si="86"/>
        <v>613.0520</v>
      </c>
      <c r="I682" s="128"/>
      <c r="J682" s="128">
        <f>IF(A682="","",'CONSTRUCTION COST ESTIMATE'!BA682)</f>
        <v>0</v>
      </c>
      <c r="K682" s="128" t="str">
        <f t="shared" si="89"/>
        <v>Default</v>
      </c>
      <c r="L682" s="128" t="str">
        <f>IF(A682="","",'CONSTRUCTION COST ESTIMATE'!BB682)</f>
        <v>EA</v>
      </c>
      <c r="M682" s="128" t="str">
        <f t="shared" si="87"/>
        <v>Base Bid</v>
      </c>
      <c r="N682" s="124">
        <f>IF(A682="","",'CONSTRUCTION COST ESTIMATE'!BC682)</f>
        <v>0</v>
      </c>
      <c r="O682" s="124" t="str">
        <f t="shared" si="90"/>
        <v>N</v>
      </c>
      <c r="S682" s="124"/>
    </row>
    <row r="683" spans="1:19" hidden="1">
      <c r="A683" s="379">
        <f>IF('CONSTRUCTION COST ESTIMATE'!B683="","",'CONSTRUCTION COST ESTIMATE'!B683)</f>
        <v>613.053</v>
      </c>
      <c r="B683" s="128"/>
      <c r="C683" s="128" t="str">
        <f t="shared" si="85"/>
        <v>Item</v>
      </c>
      <c r="D683" s="128">
        <f t="shared" si="88"/>
        <v>1</v>
      </c>
      <c r="E683" s="128" t="str">
        <f>IF(A683="",'CONSTRUCTION COST ESTIMATE'!A683,"")</f>
        <v/>
      </c>
      <c r="F683" s="234" t="str">
        <f>IF(A683="","",'CONSTRUCTION COST ESTIMATE'!C683)</f>
        <v>SIDEWALK RAMP (CASE 1)</v>
      </c>
      <c r="G683" s="234"/>
      <c r="H683" s="78" t="str">
        <f t="shared" si="86"/>
        <v>613.0530</v>
      </c>
      <c r="I683" s="128"/>
      <c r="J683" s="128">
        <f>IF(A683="","",'CONSTRUCTION COST ESTIMATE'!BA683)</f>
        <v>0</v>
      </c>
      <c r="K683" s="128" t="str">
        <f t="shared" si="89"/>
        <v>Default</v>
      </c>
      <c r="L683" s="128" t="str">
        <f>IF(A683="","",'CONSTRUCTION COST ESTIMATE'!BB683)</f>
        <v>SF</v>
      </c>
      <c r="M683" s="128" t="str">
        <f t="shared" si="87"/>
        <v>Base Bid</v>
      </c>
      <c r="N683" s="124">
        <f>IF(A683="","",'CONSTRUCTION COST ESTIMATE'!BC683)</f>
        <v>0</v>
      </c>
      <c r="O683" s="124" t="str">
        <f t="shared" si="90"/>
        <v>N</v>
      </c>
      <c r="S683" s="124"/>
    </row>
    <row r="684" spans="1:19" hidden="1">
      <c r="A684" s="379">
        <f>IF('CONSTRUCTION COST ESTIMATE'!B684="","",'CONSTRUCTION COST ESTIMATE'!B684)</f>
        <v>613.05399999999997</v>
      </c>
      <c r="B684" s="128"/>
      <c r="C684" s="128" t="str">
        <f t="shared" si="85"/>
        <v>Item</v>
      </c>
      <c r="D684" s="128">
        <f t="shared" si="88"/>
        <v>1</v>
      </c>
      <c r="E684" s="128" t="str">
        <f>IF(A684="",'CONSTRUCTION COST ESTIMATE'!A684,"")</f>
        <v/>
      </c>
      <c r="F684" s="234" t="str">
        <f>IF(A684="","",'CONSTRUCTION COST ESTIMATE'!C684)</f>
        <v>SIDEWALK RAMP (CASE 2)</v>
      </c>
      <c r="G684" s="234"/>
      <c r="H684" s="78" t="str">
        <f t="shared" si="86"/>
        <v>613.0540</v>
      </c>
      <c r="I684" s="128"/>
      <c r="J684" s="128">
        <f>IF(A684="","",'CONSTRUCTION COST ESTIMATE'!BA684)</f>
        <v>0</v>
      </c>
      <c r="K684" s="128" t="str">
        <f t="shared" si="89"/>
        <v>Default</v>
      </c>
      <c r="L684" s="128" t="str">
        <f>IF(A684="","",'CONSTRUCTION COST ESTIMATE'!BB684)</f>
        <v>EA</v>
      </c>
      <c r="M684" s="128" t="str">
        <f t="shared" si="87"/>
        <v>Base Bid</v>
      </c>
      <c r="N684" s="124">
        <f>IF(A684="","",'CONSTRUCTION COST ESTIMATE'!BC684)</f>
        <v>0</v>
      </c>
      <c r="O684" s="124" t="str">
        <f t="shared" si="90"/>
        <v>N</v>
      </c>
      <c r="S684" s="124"/>
    </row>
    <row r="685" spans="1:19" hidden="1">
      <c r="A685" s="379">
        <f>IF('CONSTRUCTION COST ESTIMATE'!B685="","",'CONSTRUCTION COST ESTIMATE'!B685)</f>
        <v>613.05499999999995</v>
      </c>
      <c r="B685" s="128"/>
      <c r="C685" s="128" t="str">
        <f t="shared" si="85"/>
        <v>Item</v>
      </c>
      <c r="D685" s="128">
        <f t="shared" si="88"/>
        <v>1</v>
      </c>
      <c r="E685" s="128" t="str">
        <f>IF(A685="",'CONSTRUCTION COST ESTIMATE'!A685,"")</f>
        <v/>
      </c>
      <c r="F685" s="234" t="str">
        <f>IF(A685="","",'CONSTRUCTION COST ESTIMATE'!C685)</f>
        <v>SIDEWALK RAMP (CASE 2)</v>
      </c>
      <c r="G685" s="234"/>
      <c r="H685" s="78" t="str">
        <f t="shared" si="86"/>
        <v>613.0550</v>
      </c>
      <c r="I685" s="128"/>
      <c r="J685" s="128">
        <f>IF(A685="","",'CONSTRUCTION COST ESTIMATE'!BA685)</f>
        <v>0</v>
      </c>
      <c r="K685" s="128" t="str">
        <f t="shared" si="89"/>
        <v>Default</v>
      </c>
      <c r="L685" s="128" t="str">
        <f>IF(A685="","",'CONSTRUCTION COST ESTIMATE'!BB685)</f>
        <v>SF</v>
      </c>
      <c r="M685" s="128" t="str">
        <f t="shared" si="87"/>
        <v>Base Bid</v>
      </c>
      <c r="N685" s="124">
        <f>IF(A685="","",'CONSTRUCTION COST ESTIMATE'!BC685)</f>
        <v>0</v>
      </c>
      <c r="O685" s="124" t="str">
        <f t="shared" si="90"/>
        <v>N</v>
      </c>
      <c r="S685" s="124"/>
    </row>
    <row r="686" spans="1:19" hidden="1">
      <c r="A686" s="379">
        <f>IF('CONSTRUCTION COST ESTIMATE'!B686="","",'CONSTRUCTION COST ESTIMATE'!B686)</f>
        <v>613.05600000000004</v>
      </c>
      <c r="B686" s="128"/>
      <c r="C686" s="128" t="str">
        <f t="shared" si="85"/>
        <v>Item</v>
      </c>
      <c r="D686" s="128">
        <f t="shared" si="88"/>
        <v>1</v>
      </c>
      <c r="E686" s="128" t="str">
        <f>IF(A686="",'CONSTRUCTION COST ESTIMATE'!A686,"")</f>
        <v/>
      </c>
      <c r="F686" s="234" t="str">
        <f>IF(A686="","",'CONSTRUCTION COST ESTIMATE'!C686)</f>
        <v>SIDEWALK RAMP (CASE 3)</v>
      </c>
      <c r="G686" s="234"/>
      <c r="H686" s="78" t="str">
        <f t="shared" si="86"/>
        <v>613.0560</v>
      </c>
      <c r="I686" s="128"/>
      <c r="J686" s="128">
        <f>IF(A686="","",'CONSTRUCTION COST ESTIMATE'!BA686)</f>
        <v>0</v>
      </c>
      <c r="K686" s="128" t="str">
        <f t="shared" si="89"/>
        <v>Default</v>
      </c>
      <c r="L686" s="128" t="str">
        <f>IF(A686="","",'CONSTRUCTION COST ESTIMATE'!BB686)</f>
        <v>EA</v>
      </c>
      <c r="M686" s="128" t="str">
        <f t="shared" si="87"/>
        <v>Base Bid</v>
      </c>
      <c r="N686" s="124">
        <f>IF(A686="","",'CONSTRUCTION COST ESTIMATE'!BC686)</f>
        <v>0</v>
      </c>
      <c r="O686" s="124" t="str">
        <f t="shared" si="90"/>
        <v>N</v>
      </c>
      <c r="S686" s="124"/>
    </row>
    <row r="687" spans="1:19" hidden="1">
      <c r="A687" s="379">
        <f>IF('CONSTRUCTION COST ESTIMATE'!B687="","",'CONSTRUCTION COST ESTIMATE'!B687)</f>
        <v>613.05700000000002</v>
      </c>
      <c r="B687" s="128"/>
      <c r="C687" s="128" t="str">
        <f t="shared" si="85"/>
        <v>Item</v>
      </c>
      <c r="D687" s="128">
        <f t="shared" si="88"/>
        <v>1</v>
      </c>
      <c r="E687" s="128" t="str">
        <f>IF(A687="",'CONSTRUCTION COST ESTIMATE'!A687,"")</f>
        <v/>
      </c>
      <c r="F687" s="234" t="str">
        <f>IF(A687="","",'CONSTRUCTION COST ESTIMATE'!C687)</f>
        <v>SIDEWALK RAMP (CASE 3)</v>
      </c>
      <c r="G687" s="234"/>
      <c r="H687" s="78" t="str">
        <f t="shared" si="86"/>
        <v>613.0570</v>
      </c>
      <c r="I687" s="128"/>
      <c r="J687" s="128">
        <f>IF(A687="","",'CONSTRUCTION COST ESTIMATE'!BA687)</f>
        <v>0</v>
      </c>
      <c r="K687" s="128" t="str">
        <f t="shared" si="89"/>
        <v>Default</v>
      </c>
      <c r="L687" s="128" t="str">
        <f>IF(A687="","",'CONSTRUCTION COST ESTIMATE'!BB687)</f>
        <v>SF</v>
      </c>
      <c r="M687" s="128" t="str">
        <f t="shared" si="87"/>
        <v>Base Bid</v>
      </c>
      <c r="N687" s="124">
        <f>IF(A687="","",'CONSTRUCTION COST ESTIMATE'!BC687)</f>
        <v>0</v>
      </c>
      <c r="O687" s="124" t="str">
        <f t="shared" si="90"/>
        <v>N</v>
      </c>
      <c r="S687" s="124"/>
    </row>
    <row r="688" spans="1:19" hidden="1">
      <c r="A688" s="379">
        <f>IF('CONSTRUCTION COST ESTIMATE'!B688="","",'CONSTRUCTION COST ESTIMATE'!B688)</f>
        <v>613.05799999999999</v>
      </c>
      <c r="B688" s="128"/>
      <c r="C688" s="128" t="str">
        <f t="shared" si="85"/>
        <v>Item</v>
      </c>
      <c r="D688" s="128">
        <f t="shared" si="88"/>
        <v>1</v>
      </c>
      <c r="E688" s="128" t="str">
        <f>IF(A688="",'CONSTRUCTION COST ESTIMATE'!A688,"")</f>
        <v/>
      </c>
      <c r="F688" s="234" t="str">
        <f>IF(A688="","",'CONSTRUCTION COST ESTIMATE'!C688)</f>
        <v>DETECTABLE WARNING PANEL</v>
      </c>
      <c r="G688" s="234"/>
      <c r="H688" s="78" t="str">
        <f t="shared" si="86"/>
        <v>613.0580</v>
      </c>
      <c r="I688" s="128"/>
      <c r="J688" s="128">
        <f>IF(A688="","",'CONSTRUCTION COST ESTIMATE'!BA688)</f>
        <v>0</v>
      </c>
      <c r="K688" s="128" t="str">
        <f t="shared" si="89"/>
        <v>Default</v>
      </c>
      <c r="L688" s="128" t="str">
        <f>IF(A688="","",'CONSTRUCTION COST ESTIMATE'!BB688)</f>
        <v>EA</v>
      </c>
      <c r="M688" s="128" t="str">
        <f t="shared" si="87"/>
        <v>Base Bid</v>
      </c>
      <c r="N688" s="124">
        <f>IF(A688="","",'CONSTRUCTION COST ESTIMATE'!BC688)</f>
        <v>0</v>
      </c>
      <c r="O688" s="124" t="str">
        <f t="shared" si="90"/>
        <v>N</v>
      </c>
      <c r="S688" s="124"/>
    </row>
    <row r="689" spans="1:19" hidden="1">
      <c r="A689" s="379">
        <f>IF('CONSTRUCTION COST ESTIMATE'!B689="","",'CONSTRUCTION COST ESTIMATE'!B689)</f>
        <v>613.07000000000005</v>
      </c>
      <c r="B689" s="128"/>
      <c r="C689" s="128" t="str">
        <f t="shared" si="85"/>
        <v>Item</v>
      </c>
      <c r="D689" s="128">
        <f t="shared" si="88"/>
        <v>1</v>
      </c>
      <c r="E689" s="128" t="str">
        <f>IF(A689="",'CONSTRUCTION COST ESTIMATE'!A689,"")</f>
        <v/>
      </c>
      <c r="F689" s="234" t="str">
        <f>IF(A689="","",'CONSTRUCTION COST ESTIMATE'!C689)</f>
        <v>CONCRETE CROSS GUTTER</v>
      </c>
      <c r="G689" s="234"/>
      <c r="H689" s="78" t="str">
        <f t="shared" si="86"/>
        <v>613.0700</v>
      </c>
      <c r="I689" s="128"/>
      <c r="J689" s="128">
        <f>IF(A689="","",'CONSTRUCTION COST ESTIMATE'!BA689)</f>
        <v>0</v>
      </c>
      <c r="K689" s="128" t="str">
        <f t="shared" si="89"/>
        <v>Default</v>
      </c>
      <c r="L689" s="128" t="str">
        <f>IF(A689="","",'CONSTRUCTION COST ESTIMATE'!BB689)</f>
        <v>SF</v>
      </c>
      <c r="M689" s="128" t="str">
        <f t="shared" si="87"/>
        <v>Base Bid</v>
      </c>
      <c r="N689" s="124">
        <f>IF(A689="","",'CONSTRUCTION COST ESTIMATE'!BC689)</f>
        <v>0</v>
      </c>
      <c r="O689" s="124" t="str">
        <f t="shared" si="90"/>
        <v>N</v>
      </c>
      <c r="S689" s="124"/>
    </row>
    <row r="690" spans="1:19" hidden="1">
      <c r="A690" s="379">
        <f>IF('CONSTRUCTION COST ESTIMATE'!B690="","",'CONSTRUCTION COST ESTIMATE'!B690)</f>
        <v>613.07100000000003</v>
      </c>
      <c r="B690" s="128"/>
      <c r="C690" s="128" t="str">
        <f t="shared" si="85"/>
        <v>Item</v>
      </c>
      <c r="D690" s="128">
        <f t="shared" si="88"/>
        <v>1</v>
      </c>
      <c r="E690" s="128" t="str">
        <f>IF(A690="",'CONSTRUCTION COST ESTIMATE'!A690,"")</f>
        <v/>
      </c>
      <c r="F690" s="234" t="str">
        <f>IF(A690="","",'CONSTRUCTION COST ESTIMATE'!C690)</f>
        <v>CONCRETE CROSS GUTTER (6 FOOT)</v>
      </c>
      <c r="G690" s="234"/>
      <c r="H690" s="78" t="str">
        <f t="shared" si="86"/>
        <v>613.0710</v>
      </c>
      <c r="I690" s="128"/>
      <c r="J690" s="128">
        <f>IF(A690="","",'CONSTRUCTION COST ESTIMATE'!BA690)</f>
        <v>0</v>
      </c>
      <c r="K690" s="128" t="str">
        <f t="shared" si="89"/>
        <v>Default</v>
      </c>
      <c r="L690" s="128" t="str">
        <f>IF(A690="","",'CONSTRUCTION COST ESTIMATE'!BB690)</f>
        <v>SF</v>
      </c>
      <c r="M690" s="128" t="str">
        <f t="shared" si="87"/>
        <v>Base Bid</v>
      </c>
      <c r="N690" s="124">
        <f>IF(A690="","",'CONSTRUCTION COST ESTIMATE'!BC690)</f>
        <v>0</v>
      </c>
      <c r="O690" s="124" t="str">
        <f t="shared" si="90"/>
        <v>N</v>
      </c>
      <c r="S690" s="124"/>
    </row>
    <row r="691" spans="1:19" hidden="1">
      <c r="A691" s="379">
        <f>IF('CONSTRUCTION COST ESTIMATE'!B691="","",'CONSTRUCTION COST ESTIMATE'!B691)</f>
        <v>613.08000000000004</v>
      </c>
      <c r="B691" s="128"/>
      <c r="C691" s="128" t="str">
        <f t="shared" si="85"/>
        <v>Item</v>
      </c>
      <c r="D691" s="128">
        <f t="shared" si="88"/>
        <v>1</v>
      </c>
      <c r="E691" s="128" t="str">
        <f>IF(A691="",'CONSTRUCTION COST ESTIMATE'!A691,"")</f>
        <v/>
      </c>
      <c r="F691" s="234" t="str">
        <f>IF(A691="","",'CONSTRUCTION COST ESTIMATE'!C691)</f>
        <v>RESIDENTIAL DRIVEWAY</v>
      </c>
      <c r="G691" s="234"/>
      <c r="H691" s="78" t="str">
        <f t="shared" si="86"/>
        <v>613.0800</v>
      </c>
      <c r="I691" s="128"/>
      <c r="J691" s="128">
        <f>IF(A691="","",'CONSTRUCTION COST ESTIMATE'!BA691)</f>
        <v>0</v>
      </c>
      <c r="K691" s="128" t="str">
        <f t="shared" si="89"/>
        <v>Default</v>
      </c>
      <c r="L691" s="128" t="str">
        <f>IF(A691="","",'CONSTRUCTION COST ESTIMATE'!BB691)</f>
        <v>SF</v>
      </c>
      <c r="M691" s="128" t="str">
        <f t="shared" si="87"/>
        <v>Base Bid</v>
      </c>
      <c r="N691" s="124">
        <f>IF(A691="","",'CONSTRUCTION COST ESTIMATE'!BC691)</f>
        <v>0</v>
      </c>
      <c r="O691" s="124" t="str">
        <f t="shared" si="90"/>
        <v>N</v>
      </c>
      <c r="S691" s="124"/>
    </row>
    <row r="692" spans="1:19" hidden="1">
      <c r="A692" s="379">
        <f>IF('CONSTRUCTION COST ESTIMATE'!B692="","",'CONSTRUCTION COST ESTIMATE'!B692)</f>
        <v>613.08100000000002</v>
      </c>
      <c r="B692" s="128"/>
      <c r="C692" s="128" t="str">
        <f t="shared" si="85"/>
        <v>Item</v>
      </c>
      <c r="D692" s="128">
        <f t="shared" si="88"/>
        <v>1</v>
      </c>
      <c r="E692" s="128" t="str">
        <f>IF(A692="",'CONSTRUCTION COST ESTIMATE'!A692,"")</f>
        <v/>
      </c>
      <c r="F692" s="234" t="str">
        <f>IF(A692="","",'CONSTRUCTION COST ESTIMATE'!C692)</f>
        <v>ALLEY DRIVEWAY</v>
      </c>
      <c r="G692" s="234"/>
      <c r="H692" s="78" t="str">
        <f t="shared" si="86"/>
        <v>613.0810</v>
      </c>
      <c r="I692" s="128"/>
      <c r="J692" s="128">
        <f>IF(A692="","",'CONSTRUCTION COST ESTIMATE'!BA692)</f>
        <v>0</v>
      </c>
      <c r="K692" s="128" t="str">
        <f t="shared" si="89"/>
        <v>Default</v>
      </c>
      <c r="L692" s="128" t="str">
        <f>IF(A692="","",'CONSTRUCTION COST ESTIMATE'!BB692)</f>
        <v>SF</v>
      </c>
      <c r="M692" s="128" t="str">
        <f t="shared" si="87"/>
        <v>Base Bid</v>
      </c>
      <c r="N692" s="124">
        <f>IF(A692="","",'CONSTRUCTION COST ESTIMATE'!BC692)</f>
        <v>0</v>
      </c>
      <c r="O692" s="124" t="str">
        <f t="shared" si="90"/>
        <v>N</v>
      </c>
      <c r="S692" s="124"/>
    </row>
    <row r="693" spans="1:19" hidden="1">
      <c r="A693" s="379">
        <f>IF('CONSTRUCTION COST ESTIMATE'!B693="","",'CONSTRUCTION COST ESTIMATE'!B693)</f>
        <v>613.08199999999999</v>
      </c>
      <c r="B693" s="128"/>
      <c r="C693" s="128" t="str">
        <f t="shared" si="85"/>
        <v>Item</v>
      </c>
      <c r="D693" s="128">
        <f t="shared" si="88"/>
        <v>1</v>
      </c>
      <c r="E693" s="128" t="str">
        <f>IF(A693="",'CONSTRUCTION COST ESTIMATE'!A693,"")</f>
        <v/>
      </c>
      <c r="F693" s="234" t="str">
        <f>IF(A693="","",'CONSTRUCTION COST ESTIMATE'!C693)</f>
        <v>ALLEY DRIVEWAY, DEPRESSED</v>
      </c>
      <c r="G693" s="234"/>
      <c r="H693" s="78" t="str">
        <f t="shared" si="86"/>
        <v>613.0820</v>
      </c>
      <c r="I693" s="128"/>
      <c r="J693" s="128">
        <f>IF(A693="","",'CONSTRUCTION COST ESTIMATE'!BA693)</f>
        <v>0</v>
      </c>
      <c r="K693" s="128" t="str">
        <f t="shared" si="89"/>
        <v>Default</v>
      </c>
      <c r="L693" s="128" t="str">
        <f>IF(A693="","",'CONSTRUCTION COST ESTIMATE'!BB693)</f>
        <v>SF</v>
      </c>
      <c r="M693" s="128" t="str">
        <f t="shared" si="87"/>
        <v>Base Bid</v>
      </c>
      <c r="N693" s="124">
        <f>IF(A693="","",'CONSTRUCTION COST ESTIMATE'!BC693)</f>
        <v>0</v>
      </c>
      <c r="O693" s="124" t="str">
        <f t="shared" si="90"/>
        <v>N</v>
      </c>
      <c r="S693" s="124"/>
    </row>
    <row r="694" spans="1:19" hidden="1">
      <c r="A694" s="379">
        <f>IF('CONSTRUCTION COST ESTIMATE'!B694="","",'CONSTRUCTION COST ESTIMATE'!B694)</f>
        <v>613.08299999999997</v>
      </c>
      <c r="B694" s="128"/>
      <c r="C694" s="128" t="str">
        <f t="shared" si="85"/>
        <v>Item</v>
      </c>
      <c r="D694" s="128">
        <f t="shared" si="88"/>
        <v>1</v>
      </c>
      <c r="E694" s="128" t="str">
        <f>IF(A694="",'CONSTRUCTION COST ESTIMATE'!A694,"")</f>
        <v/>
      </c>
      <c r="F694" s="234" t="str">
        <f>IF(A694="","",'CONSTRUCTION COST ESTIMATE'!C694)</f>
        <v>ALLEY DRIVEWAY, DOWNTOWN CENTENNIAL</v>
      </c>
      <c r="G694" s="234"/>
      <c r="H694" s="78" t="str">
        <f t="shared" si="86"/>
        <v>613.0830</v>
      </c>
      <c r="I694" s="128"/>
      <c r="J694" s="128">
        <f>IF(A694="","",'CONSTRUCTION COST ESTIMATE'!BA694)</f>
        <v>0</v>
      </c>
      <c r="K694" s="128" t="str">
        <f t="shared" si="89"/>
        <v>Default</v>
      </c>
      <c r="L694" s="128" t="str">
        <f>IF(A694="","",'CONSTRUCTION COST ESTIMATE'!BB694)</f>
        <v>SF</v>
      </c>
      <c r="M694" s="128" t="str">
        <f t="shared" si="87"/>
        <v>Base Bid</v>
      </c>
      <c r="N694" s="124">
        <f>IF(A694="","",'CONSTRUCTION COST ESTIMATE'!BC694)</f>
        <v>0</v>
      </c>
      <c r="O694" s="124" t="str">
        <f t="shared" si="90"/>
        <v>N</v>
      </c>
      <c r="S694" s="124"/>
    </row>
    <row r="695" spans="1:19" hidden="1">
      <c r="A695" s="379">
        <f>IF('CONSTRUCTION COST ESTIMATE'!B695="","",'CONSTRUCTION COST ESTIMATE'!B695)</f>
        <v>613.08399999999995</v>
      </c>
      <c r="B695" s="128"/>
      <c r="C695" s="128" t="str">
        <f t="shared" si="85"/>
        <v>Item</v>
      </c>
      <c r="D695" s="128">
        <f t="shared" si="88"/>
        <v>1</v>
      </c>
      <c r="E695" s="128" t="str">
        <f>IF(A695="",'CONSTRUCTION COST ESTIMATE'!A695,"")</f>
        <v/>
      </c>
      <c r="F695" s="234" t="str">
        <f>IF(A695="","",'CONSTRUCTION COST ESTIMATE'!C695)</f>
        <v>COMMERCIAL DRIVEWAY</v>
      </c>
      <c r="G695" s="234"/>
      <c r="H695" s="78" t="str">
        <f t="shared" si="86"/>
        <v>613.0840</v>
      </c>
      <c r="I695" s="128"/>
      <c r="J695" s="128">
        <f>IF(A695="","",'CONSTRUCTION COST ESTIMATE'!BA695)</f>
        <v>0</v>
      </c>
      <c r="K695" s="128" t="str">
        <f t="shared" si="89"/>
        <v>Default</v>
      </c>
      <c r="L695" s="128" t="str">
        <f>IF(A695="","",'CONSTRUCTION COST ESTIMATE'!BB695)</f>
        <v>SF</v>
      </c>
      <c r="M695" s="128" t="str">
        <f t="shared" si="87"/>
        <v>Base Bid</v>
      </c>
      <c r="N695" s="124">
        <f>IF(A695="","",'CONSTRUCTION COST ESTIMATE'!BC695)</f>
        <v>0</v>
      </c>
      <c r="O695" s="124" t="str">
        <f t="shared" si="90"/>
        <v>N</v>
      </c>
      <c r="S695" s="124"/>
    </row>
    <row r="696" spans="1:19" hidden="1">
      <c r="A696" s="379">
        <f>IF('CONSTRUCTION COST ESTIMATE'!B696="","",'CONSTRUCTION COST ESTIMATE'!B696)</f>
        <v>613.08500000000004</v>
      </c>
      <c r="B696" s="128"/>
      <c r="C696" s="128" t="str">
        <f t="shared" si="85"/>
        <v>Item</v>
      </c>
      <c r="D696" s="128">
        <f t="shared" si="88"/>
        <v>1</v>
      </c>
      <c r="E696" s="128" t="str">
        <f>IF(A696="",'CONSTRUCTION COST ESTIMATE'!A696,"")</f>
        <v/>
      </c>
      <c r="F696" s="234" t="str">
        <f>IF(A696="","",'CONSTRUCTION COST ESTIMATE'!C696)</f>
        <v>DOWNTOWN CENTENNIAL CONCRETE COMMERCIAL DRIVEWAY</v>
      </c>
      <c r="G696" s="234"/>
      <c r="H696" s="78" t="str">
        <f t="shared" si="86"/>
        <v>613.0850</v>
      </c>
      <c r="I696" s="128"/>
      <c r="J696" s="128">
        <f>IF(A696="","",'CONSTRUCTION COST ESTIMATE'!BA696)</f>
        <v>0</v>
      </c>
      <c r="K696" s="128" t="str">
        <f t="shared" si="89"/>
        <v>Default</v>
      </c>
      <c r="L696" s="128" t="str">
        <f>IF(A696="","",'CONSTRUCTION COST ESTIMATE'!BB696)</f>
        <v>SF</v>
      </c>
      <c r="M696" s="128" t="str">
        <f t="shared" si="87"/>
        <v>Base Bid</v>
      </c>
      <c r="N696" s="124">
        <f>IF(A696="","",'CONSTRUCTION COST ESTIMATE'!BC696)</f>
        <v>0</v>
      </c>
      <c r="O696" s="124" t="str">
        <f t="shared" si="90"/>
        <v>N</v>
      </c>
      <c r="S696" s="124"/>
    </row>
    <row r="697" spans="1:19" hidden="1">
      <c r="A697" s="379">
        <f>IF('CONSTRUCTION COST ESTIMATE'!B697="","",'CONSTRUCTION COST ESTIMATE'!B697)</f>
        <v>613.08600000000001</v>
      </c>
      <c r="B697" s="128"/>
      <c r="C697" s="128" t="str">
        <f t="shared" si="85"/>
        <v>Item</v>
      </c>
      <c r="D697" s="128">
        <f t="shared" si="88"/>
        <v>1</v>
      </c>
      <c r="E697" s="128" t="str">
        <f>IF(A697="",'CONSTRUCTION COST ESTIMATE'!A697,"")</f>
        <v/>
      </c>
      <c r="F697" s="234" t="str">
        <f>IF(A697="","",'CONSTRUCTION COST ESTIMATE'!C697)</f>
        <v>DEPRESSED ALLEY DRIVEWAY</v>
      </c>
      <c r="G697" s="234"/>
      <c r="H697" s="78" t="str">
        <f t="shared" si="86"/>
        <v>613.0860</v>
      </c>
      <c r="I697" s="128"/>
      <c r="J697" s="128">
        <f>IF(A697="","",'CONSTRUCTION COST ESTIMATE'!BA697)</f>
        <v>0</v>
      </c>
      <c r="K697" s="128" t="str">
        <f t="shared" si="89"/>
        <v>Default</v>
      </c>
      <c r="L697" s="128" t="str">
        <f>IF(A697="","",'CONSTRUCTION COST ESTIMATE'!BB697)</f>
        <v>SF</v>
      </c>
      <c r="M697" s="128" t="str">
        <f t="shared" si="87"/>
        <v>Base Bid</v>
      </c>
      <c r="N697" s="124">
        <f>IF(A697="","",'CONSTRUCTION COST ESTIMATE'!BC697)</f>
        <v>0</v>
      </c>
      <c r="O697" s="124" t="str">
        <f t="shared" si="90"/>
        <v>N</v>
      </c>
      <c r="S697" s="124"/>
    </row>
    <row r="698" spans="1:19" hidden="1">
      <c r="A698" s="379">
        <f>IF('CONSTRUCTION COST ESTIMATE'!B698="","",'CONSTRUCTION COST ESTIMATE'!B698)</f>
        <v>613.08699999999999</v>
      </c>
      <c r="B698" s="128"/>
      <c r="C698" s="128" t="str">
        <f t="shared" si="85"/>
        <v>Item</v>
      </c>
      <c r="D698" s="128">
        <f t="shared" si="88"/>
        <v>1</v>
      </c>
      <c r="E698" s="128" t="str">
        <f>IF(A698="",'CONSTRUCTION COST ESTIMATE'!A698,"")</f>
        <v/>
      </c>
      <c r="F698" s="234" t="str">
        <f>IF(A698="","",'CONSTRUCTION COST ESTIMATE'!C698)</f>
        <v>DEPRESSED DRIVEWAY CURB</v>
      </c>
      <c r="G698" s="234"/>
      <c r="H698" s="78" t="str">
        <f t="shared" si="86"/>
        <v>613.0870</v>
      </c>
      <c r="I698" s="128"/>
      <c r="J698" s="128">
        <f>IF(A698="","",'CONSTRUCTION COST ESTIMATE'!BA698)</f>
        <v>0</v>
      </c>
      <c r="K698" s="128" t="str">
        <f t="shared" si="89"/>
        <v>Default</v>
      </c>
      <c r="L698" s="128" t="str">
        <f>IF(A698="","",'CONSTRUCTION COST ESTIMATE'!BB698)</f>
        <v>LF</v>
      </c>
      <c r="M698" s="128" t="str">
        <f t="shared" si="87"/>
        <v>Base Bid</v>
      </c>
      <c r="N698" s="124">
        <f>IF(A698="","",'CONSTRUCTION COST ESTIMATE'!BC698)</f>
        <v>0</v>
      </c>
      <c r="O698" s="124" t="str">
        <f t="shared" si="90"/>
        <v>N</v>
      </c>
      <c r="S698" s="124"/>
    </row>
    <row r="699" spans="1:19" hidden="1">
      <c r="A699" s="379">
        <f>IF('CONSTRUCTION COST ESTIMATE'!B699="","",'CONSTRUCTION COST ESTIMATE'!B699)</f>
        <v>613.08799999999997</v>
      </c>
      <c r="B699" s="128"/>
      <c r="C699" s="128" t="str">
        <f t="shared" si="85"/>
        <v>Item</v>
      </c>
      <c r="D699" s="128">
        <f t="shared" si="88"/>
        <v>1</v>
      </c>
      <c r="E699" s="128" t="str">
        <f>IF(A699="",'CONSTRUCTION COST ESTIMATE'!A699,"")</f>
        <v/>
      </c>
      <c r="F699" s="234" t="str">
        <f>IF(A699="","",'CONSTRUCTION COST ESTIMATE'!C699)</f>
        <v>COMMERCIAL/INDUSTRIAL DRIVEWAY (OPTION A)</v>
      </c>
      <c r="G699" s="234"/>
      <c r="H699" s="78" t="str">
        <f t="shared" si="86"/>
        <v>613.0880</v>
      </c>
      <c r="I699" s="128"/>
      <c r="J699" s="128">
        <f>IF(A699="","",'CONSTRUCTION COST ESTIMATE'!BA699)</f>
        <v>0</v>
      </c>
      <c r="K699" s="128" t="str">
        <f t="shared" si="89"/>
        <v>Default</v>
      </c>
      <c r="L699" s="128" t="str">
        <f>IF(A699="","",'CONSTRUCTION COST ESTIMATE'!BB699)</f>
        <v>EA</v>
      </c>
      <c r="M699" s="128" t="str">
        <f t="shared" si="87"/>
        <v>Base Bid</v>
      </c>
      <c r="N699" s="124">
        <f>IF(A699="","",'CONSTRUCTION COST ESTIMATE'!BC699)</f>
        <v>0</v>
      </c>
      <c r="O699" s="124" t="str">
        <f t="shared" si="90"/>
        <v>N</v>
      </c>
      <c r="S699" s="124"/>
    </row>
    <row r="700" spans="1:19" hidden="1">
      <c r="A700" s="379">
        <f>IF('CONSTRUCTION COST ESTIMATE'!B700="","",'CONSTRUCTION COST ESTIMATE'!B700)</f>
        <v>613.08900000000006</v>
      </c>
      <c r="B700" s="128"/>
      <c r="C700" s="128" t="str">
        <f t="shared" si="85"/>
        <v>Item</v>
      </c>
      <c r="D700" s="128">
        <f t="shared" si="88"/>
        <v>1</v>
      </c>
      <c r="E700" s="128" t="str">
        <f>IF(A700="",'CONSTRUCTION COST ESTIMATE'!A700,"")</f>
        <v/>
      </c>
      <c r="F700" s="234" t="str">
        <f>IF(A700="","",'CONSTRUCTION COST ESTIMATE'!C700)</f>
        <v>COMMERCIAL/INDUSTRIAL DRIVEWAY (OPTION A)</v>
      </c>
      <c r="G700" s="234"/>
      <c r="H700" s="78" t="str">
        <f t="shared" si="86"/>
        <v>613.0890</v>
      </c>
      <c r="I700" s="128"/>
      <c r="J700" s="128">
        <f>IF(A700="","",'CONSTRUCTION COST ESTIMATE'!BA700)</f>
        <v>0</v>
      </c>
      <c r="K700" s="128" t="str">
        <f t="shared" si="89"/>
        <v>Default</v>
      </c>
      <c r="L700" s="128" t="str">
        <f>IF(A700="","",'CONSTRUCTION COST ESTIMATE'!BB700)</f>
        <v>SF</v>
      </c>
      <c r="M700" s="128" t="str">
        <f t="shared" si="87"/>
        <v>Base Bid</v>
      </c>
      <c r="N700" s="124">
        <f>IF(A700="","",'CONSTRUCTION COST ESTIMATE'!BC700)</f>
        <v>0</v>
      </c>
      <c r="O700" s="124" t="str">
        <f t="shared" si="90"/>
        <v>N</v>
      </c>
      <c r="S700" s="124"/>
    </row>
    <row r="701" spans="1:19" hidden="1">
      <c r="A701" s="379">
        <f>IF('CONSTRUCTION COST ESTIMATE'!B701="","",'CONSTRUCTION COST ESTIMATE'!B701)</f>
        <v>613.09</v>
      </c>
      <c r="B701" s="128"/>
      <c r="C701" s="128" t="str">
        <f t="shared" si="85"/>
        <v>Item</v>
      </c>
      <c r="D701" s="128">
        <f t="shared" si="88"/>
        <v>1</v>
      </c>
      <c r="E701" s="128" t="str">
        <f>IF(A701="",'CONSTRUCTION COST ESTIMATE'!A701,"")</f>
        <v/>
      </c>
      <c r="F701" s="234" t="str">
        <f>IF(A701="","",'CONSTRUCTION COST ESTIMATE'!C701)</f>
        <v>COMMERCIAL/INDUSTRIAL DRIVEWAY (OPTION B)</v>
      </c>
      <c r="G701" s="234"/>
      <c r="H701" s="78" t="str">
        <f t="shared" si="86"/>
        <v>613.0900</v>
      </c>
      <c r="I701" s="128"/>
      <c r="J701" s="128">
        <f>IF(A701="","",'CONSTRUCTION COST ESTIMATE'!BA701)</f>
        <v>0</v>
      </c>
      <c r="K701" s="128" t="str">
        <f t="shared" si="89"/>
        <v>Default</v>
      </c>
      <c r="L701" s="128" t="str">
        <f>IF(A701="","",'CONSTRUCTION COST ESTIMATE'!BB701)</f>
        <v>EA</v>
      </c>
      <c r="M701" s="128" t="str">
        <f t="shared" si="87"/>
        <v>Base Bid</v>
      </c>
      <c r="N701" s="124">
        <f>IF(A701="","",'CONSTRUCTION COST ESTIMATE'!BC701)</f>
        <v>0</v>
      </c>
      <c r="O701" s="124" t="str">
        <f t="shared" si="90"/>
        <v>N</v>
      </c>
      <c r="S701" s="124"/>
    </row>
    <row r="702" spans="1:19" hidden="1">
      <c r="A702" s="379">
        <f>IF('CONSTRUCTION COST ESTIMATE'!B702="","",'CONSTRUCTION COST ESTIMATE'!B702)</f>
        <v>613.09100000000001</v>
      </c>
      <c r="B702" s="128"/>
      <c r="C702" s="128" t="str">
        <f t="shared" si="85"/>
        <v>Item</v>
      </c>
      <c r="D702" s="128">
        <f t="shared" si="88"/>
        <v>1</v>
      </c>
      <c r="E702" s="128" t="str">
        <f>IF(A702="",'CONSTRUCTION COST ESTIMATE'!A702,"")</f>
        <v/>
      </c>
      <c r="F702" s="234" t="str">
        <f>IF(A702="","",'CONSTRUCTION COST ESTIMATE'!C702)</f>
        <v>COMMERCIAL/INDUSTRIAL DRIVEWAY (OPTION B)</v>
      </c>
      <c r="G702" s="234"/>
      <c r="H702" s="78" t="str">
        <f t="shared" si="86"/>
        <v>613.0910</v>
      </c>
      <c r="I702" s="128"/>
      <c r="J702" s="128">
        <f>IF(A702="","",'CONSTRUCTION COST ESTIMATE'!BA702)</f>
        <v>0</v>
      </c>
      <c r="K702" s="128" t="str">
        <f t="shared" si="89"/>
        <v>Default</v>
      </c>
      <c r="L702" s="128" t="str">
        <f>IF(A702="","",'CONSTRUCTION COST ESTIMATE'!BB702)</f>
        <v>SF</v>
      </c>
      <c r="M702" s="128" t="str">
        <f t="shared" si="87"/>
        <v>Base Bid</v>
      </c>
      <c r="N702" s="124">
        <f>IF(A702="","",'CONSTRUCTION COST ESTIMATE'!BC702)</f>
        <v>0</v>
      </c>
      <c r="O702" s="124" t="str">
        <f t="shared" si="90"/>
        <v>N</v>
      </c>
      <c r="S702" s="124"/>
    </row>
    <row r="703" spans="1:19" hidden="1">
      <c r="A703" s="379">
        <f>IF('CONSTRUCTION COST ESTIMATE'!B703="","",'CONSTRUCTION COST ESTIMATE'!B703)</f>
        <v>613.1</v>
      </c>
      <c r="B703" s="128"/>
      <c r="C703" s="128" t="str">
        <f t="shared" si="85"/>
        <v>Item</v>
      </c>
      <c r="D703" s="128">
        <f t="shared" si="88"/>
        <v>1</v>
      </c>
      <c r="E703" s="128" t="str">
        <f>IF(A703="",'CONSTRUCTION COST ESTIMATE'!A703,"")</f>
        <v/>
      </c>
      <c r="F703" s="234" t="str">
        <f>IF(A703="","",'CONSTRUCTION COST ESTIMATE'!C703)</f>
        <v>CONCRETE APRON</v>
      </c>
      <c r="G703" s="234"/>
      <c r="H703" s="78" t="str">
        <f t="shared" si="86"/>
        <v>613.1000</v>
      </c>
      <c r="I703" s="128"/>
      <c r="J703" s="128">
        <f>IF(A703="","",'CONSTRUCTION COST ESTIMATE'!BA703)</f>
        <v>0</v>
      </c>
      <c r="K703" s="128" t="str">
        <f t="shared" si="89"/>
        <v>Default</v>
      </c>
      <c r="L703" s="128" t="str">
        <f>IF(A703="","",'CONSTRUCTION COST ESTIMATE'!BB703)</f>
        <v>EA</v>
      </c>
      <c r="M703" s="128" t="str">
        <f t="shared" si="87"/>
        <v>Base Bid</v>
      </c>
      <c r="N703" s="124">
        <f>IF(A703="","",'CONSTRUCTION COST ESTIMATE'!BC703)</f>
        <v>0</v>
      </c>
      <c r="O703" s="124" t="str">
        <f t="shared" si="90"/>
        <v>N</v>
      </c>
      <c r="S703" s="124"/>
    </row>
    <row r="704" spans="1:19" hidden="1">
      <c r="A704" s="379">
        <f>IF('CONSTRUCTION COST ESTIMATE'!B704="","",'CONSTRUCTION COST ESTIMATE'!B704)</f>
        <v>613.101</v>
      </c>
      <c r="B704" s="128"/>
      <c r="C704" s="128" t="str">
        <f t="shared" si="85"/>
        <v>Item</v>
      </c>
      <c r="D704" s="128">
        <f t="shared" si="88"/>
        <v>1</v>
      </c>
      <c r="E704" s="128" t="str">
        <f>IF(A704="",'CONSTRUCTION COST ESTIMATE'!A704,"")</f>
        <v/>
      </c>
      <c r="F704" s="234" t="str">
        <f>IF(A704="","",'CONSTRUCTION COST ESTIMATE'!C704)</f>
        <v>CONCRETE BUS TURNOUT</v>
      </c>
      <c r="G704" s="234"/>
      <c r="H704" s="78" t="str">
        <f t="shared" si="86"/>
        <v>613.1010</v>
      </c>
      <c r="I704" s="128"/>
      <c r="J704" s="128">
        <f>IF(A704="","",'CONSTRUCTION COST ESTIMATE'!BA704)</f>
        <v>0</v>
      </c>
      <c r="K704" s="128" t="str">
        <f t="shared" si="89"/>
        <v>Default</v>
      </c>
      <c r="L704" s="128" t="str">
        <f>IF(A704="","",'CONSTRUCTION COST ESTIMATE'!BB704)</f>
        <v>SF</v>
      </c>
      <c r="M704" s="128" t="str">
        <f t="shared" si="87"/>
        <v>Base Bid</v>
      </c>
      <c r="N704" s="124">
        <f>IF(A704="","",'CONSTRUCTION COST ESTIMATE'!BC704)</f>
        <v>0</v>
      </c>
      <c r="O704" s="124" t="str">
        <f t="shared" si="90"/>
        <v>N</v>
      </c>
      <c r="S704" s="124"/>
    </row>
    <row r="705" spans="1:26" hidden="1">
      <c r="A705" s="379">
        <f>IF('CONSTRUCTION COST ESTIMATE'!B705="","",'CONSTRUCTION COST ESTIMATE'!B705)</f>
        <v>613.10199999999998</v>
      </c>
      <c r="B705" s="128"/>
      <c r="C705" s="128" t="str">
        <f t="shared" si="85"/>
        <v>Item</v>
      </c>
      <c r="D705" s="128">
        <f t="shared" si="88"/>
        <v>1</v>
      </c>
      <c r="E705" s="128" t="str">
        <f>IF(A705="",'CONSTRUCTION COST ESTIMATE'!A705,"")</f>
        <v/>
      </c>
      <c r="F705" s="234" t="str">
        <f>IF(A705="","",'CONSTRUCTION COST ESTIMATE'!C705)</f>
        <v>CONCRETE BUS TURNOUT SHELTER PAD</v>
      </c>
      <c r="G705" s="234"/>
      <c r="H705" s="78" t="str">
        <f t="shared" si="86"/>
        <v>613.1020</v>
      </c>
      <c r="I705" s="128"/>
      <c r="J705" s="128">
        <f>IF(A705="","",'CONSTRUCTION COST ESTIMATE'!BA705)</f>
        <v>0</v>
      </c>
      <c r="K705" s="128" t="str">
        <f t="shared" si="89"/>
        <v>Default</v>
      </c>
      <c r="L705" s="128" t="str">
        <f>IF(A705="","",'CONSTRUCTION COST ESTIMATE'!BB705)</f>
        <v>SF</v>
      </c>
      <c r="M705" s="128" t="str">
        <f t="shared" si="87"/>
        <v>Base Bid</v>
      </c>
      <c r="N705" s="124">
        <f>IF(A705="","",'CONSTRUCTION COST ESTIMATE'!BC705)</f>
        <v>0</v>
      </c>
      <c r="O705" s="124" t="str">
        <f t="shared" si="90"/>
        <v>N</v>
      </c>
      <c r="S705" s="124"/>
    </row>
    <row r="706" spans="1:26" hidden="1">
      <c r="A706" s="379">
        <f>IF('CONSTRUCTION COST ESTIMATE'!B706="","",'CONSTRUCTION COST ESTIMATE'!B706)</f>
        <v>613.10299999999995</v>
      </c>
      <c r="B706" s="128"/>
      <c r="C706" s="128" t="str">
        <f t="shared" si="85"/>
        <v>Item</v>
      </c>
      <c r="D706" s="128">
        <f t="shared" si="88"/>
        <v>1</v>
      </c>
      <c r="E706" s="128" t="str">
        <f>IF(A706="",'CONSTRUCTION COST ESTIMATE'!A706,"")</f>
        <v/>
      </c>
      <c r="F706" s="234" t="str">
        <f>IF(A706="","",'CONSTRUCTION COST ESTIMATE'!C706)</f>
        <v>MEDIAN SURFACE</v>
      </c>
      <c r="G706" s="234"/>
      <c r="H706" s="78" t="str">
        <f t="shared" si="86"/>
        <v>613.1030</v>
      </c>
      <c r="I706" s="128"/>
      <c r="J706" s="128">
        <f>IF(A706="","",'CONSTRUCTION COST ESTIMATE'!BA706)</f>
        <v>0</v>
      </c>
      <c r="K706" s="128" t="str">
        <f t="shared" si="89"/>
        <v>Default</v>
      </c>
      <c r="L706" s="128" t="str">
        <f>IF(A706="","",'CONSTRUCTION COST ESTIMATE'!BB706)</f>
        <v>SF</v>
      </c>
      <c r="M706" s="128" t="str">
        <f t="shared" si="87"/>
        <v>Base Bid</v>
      </c>
      <c r="N706" s="124">
        <f>IF(A706="","",'CONSTRUCTION COST ESTIMATE'!BC706)</f>
        <v>0</v>
      </c>
      <c r="O706" s="124" t="str">
        <f t="shared" si="90"/>
        <v>N</v>
      </c>
      <c r="S706" s="124"/>
    </row>
    <row r="707" spans="1:26" hidden="1">
      <c r="A707" s="379">
        <f>IF('CONSTRUCTION COST ESTIMATE'!B707="","",'CONSTRUCTION COST ESTIMATE'!B707)</f>
        <v>613.10400000000004</v>
      </c>
      <c r="B707" s="128"/>
      <c r="C707" s="128" t="str">
        <f t="shared" si="85"/>
        <v>Item</v>
      </c>
      <c r="D707" s="128">
        <f t="shared" si="88"/>
        <v>1</v>
      </c>
      <c r="E707" s="128" t="str">
        <f>IF(A707="",'CONSTRUCTION COST ESTIMATE'!A707,"")</f>
        <v/>
      </c>
      <c r="F707" s="234" t="str">
        <f>IF(A707="","",'CONSTRUCTION COST ESTIMATE'!C707)</f>
        <v>MISCELLANEOUS CONCRETE</v>
      </c>
      <c r="G707" s="234"/>
      <c r="H707" s="78" t="str">
        <f t="shared" si="86"/>
        <v>613.1040</v>
      </c>
      <c r="I707" s="128"/>
      <c r="J707" s="128">
        <f>IF(A707="","",'CONSTRUCTION COST ESTIMATE'!BA707)</f>
        <v>0</v>
      </c>
      <c r="K707" s="128" t="str">
        <f t="shared" si="89"/>
        <v>Default</v>
      </c>
      <c r="L707" s="128" t="str">
        <f>IF(A707="","",'CONSTRUCTION COST ESTIMATE'!BB707)</f>
        <v>SF</v>
      </c>
      <c r="M707" s="128" t="str">
        <f t="shared" si="87"/>
        <v>Base Bid</v>
      </c>
      <c r="N707" s="124">
        <f>IF(A707="","",'CONSTRUCTION COST ESTIMATE'!BC707)</f>
        <v>0</v>
      </c>
      <c r="O707" s="124" t="str">
        <f t="shared" si="90"/>
        <v>N</v>
      </c>
      <c r="S707" s="124"/>
    </row>
    <row r="708" spans="1:26" hidden="1">
      <c r="A708" s="379">
        <f>IF('CONSTRUCTION COST ESTIMATE'!B708="","",'CONSTRUCTION COST ESTIMATE'!B708)</f>
        <v>613.10500000000002</v>
      </c>
      <c r="B708" s="128"/>
      <c r="C708" s="128" t="str">
        <f t="shared" si="85"/>
        <v>Item</v>
      </c>
      <c r="D708" s="128">
        <f t="shared" si="88"/>
        <v>1</v>
      </c>
      <c r="E708" s="128" t="str">
        <f>IF(A708="",'CONSTRUCTION COST ESTIMATE'!A708,"")</f>
        <v/>
      </c>
      <c r="F708" s="234" t="str">
        <f>IF(A708="","",'CONSTRUCTION COST ESTIMATE'!C708)</f>
        <v>CONCRETE PATHWAY/SURFACE</v>
      </c>
      <c r="G708" s="234"/>
      <c r="H708" s="78" t="str">
        <f t="shared" si="86"/>
        <v>613.1050</v>
      </c>
      <c r="I708" s="128"/>
      <c r="J708" s="128">
        <f>IF(A708="","",'CONSTRUCTION COST ESTIMATE'!BA708)</f>
        <v>0</v>
      </c>
      <c r="K708" s="128" t="str">
        <f t="shared" si="89"/>
        <v>Default</v>
      </c>
      <c r="L708" s="128" t="str">
        <f>IF(A708="","",'CONSTRUCTION COST ESTIMATE'!BB708)</f>
        <v>SF</v>
      </c>
      <c r="M708" s="128" t="str">
        <f t="shared" si="87"/>
        <v>Base Bid</v>
      </c>
      <c r="N708" s="124">
        <f>IF(A708="","",'CONSTRUCTION COST ESTIMATE'!BC708)</f>
        <v>0</v>
      </c>
      <c r="O708" s="124" t="str">
        <f t="shared" si="90"/>
        <v>N</v>
      </c>
      <c r="S708" s="124"/>
    </row>
    <row r="709" spans="1:26" hidden="1">
      <c r="A709" s="379">
        <f>IF('CONSTRUCTION COST ESTIMATE'!B709="","",'CONSTRUCTION COST ESTIMATE'!B709)</f>
        <v>613.10599999999999</v>
      </c>
      <c r="B709" s="128"/>
      <c r="C709" s="128" t="str">
        <f t="shared" si="85"/>
        <v>Item</v>
      </c>
      <c r="D709" s="128">
        <f t="shared" si="88"/>
        <v>1</v>
      </c>
      <c r="E709" s="128" t="str">
        <f>IF(A709="",'CONSTRUCTION COST ESTIMATE'!A709,"")</f>
        <v/>
      </c>
      <c r="F709" s="234" t="str">
        <f>IF(A709="","",'CONSTRUCTION COST ESTIMATE'!C709)</f>
        <v>CONCRETE TRAIL (6 INCH)</v>
      </c>
      <c r="G709" s="234"/>
      <c r="H709" s="78" t="str">
        <f t="shared" si="86"/>
        <v>613.1060</v>
      </c>
      <c r="I709" s="128"/>
      <c r="J709" s="128">
        <f>IF(A709="","",'CONSTRUCTION COST ESTIMATE'!BA709)</f>
        <v>0</v>
      </c>
      <c r="K709" s="128" t="str">
        <f t="shared" si="89"/>
        <v>Default</v>
      </c>
      <c r="L709" s="128" t="str">
        <f>IF(A709="","",'CONSTRUCTION COST ESTIMATE'!BB709)</f>
        <v>SF</v>
      </c>
      <c r="M709" s="128" t="str">
        <f t="shared" si="87"/>
        <v>Base Bid</v>
      </c>
      <c r="N709" s="124">
        <f>IF(A709="","",'CONSTRUCTION COST ESTIMATE'!BC709)</f>
        <v>0</v>
      </c>
      <c r="O709" s="124" t="str">
        <f t="shared" si="90"/>
        <v>N</v>
      </c>
      <c r="S709" s="124"/>
    </row>
    <row r="710" spans="1:26" hidden="1">
      <c r="A710" s="379">
        <f>IF('CONSTRUCTION COST ESTIMATE'!B710="","",'CONSTRUCTION COST ESTIMATE'!B710)</f>
        <v>613.10699999999997</v>
      </c>
      <c r="B710" s="128"/>
      <c r="C710" s="128" t="str">
        <f t="shared" si="85"/>
        <v>Item</v>
      </c>
      <c r="D710" s="128">
        <f t="shared" si="88"/>
        <v>1</v>
      </c>
      <c r="E710" s="128" t="str">
        <f>IF(A710="",'CONSTRUCTION COST ESTIMATE'!A710,"")</f>
        <v/>
      </c>
      <c r="F710" s="234" t="str">
        <f>IF(A710="","",'CONSTRUCTION COST ESTIMATE'!C710)</f>
        <v>DETECTABLE TACTILE WARNING STRIPS</v>
      </c>
      <c r="G710" s="234"/>
      <c r="H710" s="78" t="str">
        <f t="shared" si="86"/>
        <v>613.1070</v>
      </c>
      <c r="I710" s="128"/>
      <c r="J710" s="128">
        <f>IF(A710="","",'CONSTRUCTION COST ESTIMATE'!BA710)</f>
        <v>0</v>
      </c>
      <c r="K710" s="128" t="str">
        <f t="shared" si="89"/>
        <v>Default</v>
      </c>
      <c r="L710" s="128" t="str">
        <f>IF(A710="","",'CONSTRUCTION COST ESTIMATE'!BB710)</f>
        <v>EA</v>
      </c>
      <c r="M710" s="128" t="str">
        <f t="shared" si="87"/>
        <v>Base Bid</v>
      </c>
      <c r="N710" s="124">
        <f>IF(A710="","",'CONSTRUCTION COST ESTIMATE'!BC710)</f>
        <v>0</v>
      </c>
      <c r="O710" s="124" t="str">
        <f t="shared" si="90"/>
        <v>N</v>
      </c>
      <c r="S710" s="124"/>
    </row>
    <row r="711" spans="1:26" hidden="1">
      <c r="A711" s="379">
        <f>IF('CONSTRUCTION COST ESTIMATE'!B711="","",'CONSTRUCTION COST ESTIMATE'!B711)</f>
        <v>613.10799999999995</v>
      </c>
      <c r="B711" s="128"/>
      <c r="C711" s="128" t="str">
        <f t="shared" si="85"/>
        <v>Item</v>
      </c>
      <c r="D711" s="128">
        <f t="shared" si="88"/>
        <v>1</v>
      </c>
      <c r="E711" s="128" t="str">
        <f>IF(A711="",'CONSTRUCTION COST ESTIMATE'!A711,"")</f>
        <v/>
      </c>
      <c r="F711" s="234" t="str">
        <f>IF(A711="","",'CONSTRUCTION COST ESTIMATE'!C711)</f>
        <v>BUMPER BLOCK</v>
      </c>
      <c r="G711" s="234"/>
      <c r="H711" s="78" t="str">
        <f t="shared" si="86"/>
        <v>613.1080</v>
      </c>
      <c r="I711" s="128"/>
      <c r="J711" s="128">
        <f>IF(A711="","",'CONSTRUCTION COST ESTIMATE'!BA711)</f>
        <v>0</v>
      </c>
      <c r="K711" s="128" t="str">
        <f t="shared" si="89"/>
        <v>Default</v>
      </c>
      <c r="L711" s="128" t="str">
        <f>IF(A711="","",'CONSTRUCTION COST ESTIMATE'!BB711)</f>
        <v>EA</v>
      </c>
      <c r="M711" s="128" t="str">
        <f t="shared" si="87"/>
        <v>Base Bid</v>
      </c>
      <c r="N711" s="124">
        <f>IF(A711="","",'CONSTRUCTION COST ESTIMATE'!BC711)</f>
        <v>0</v>
      </c>
      <c r="O711" s="124" t="str">
        <f t="shared" si="90"/>
        <v>N</v>
      </c>
      <c r="S711" s="124"/>
    </row>
    <row r="712" spans="1:26" hidden="1">
      <c r="A712" s="379">
        <f>IF('CONSTRUCTION COST ESTIMATE'!B712="","",'CONSTRUCTION COST ESTIMATE'!B712)</f>
        <v>613.10900000000004</v>
      </c>
      <c r="B712" s="128"/>
      <c r="C712" s="128" t="str">
        <f t="shared" si="85"/>
        <v>Item</v>
      </c>
      <c r="D712" s="128">
        <f t="shared" si="88"/>
        <v>1</v>
      </c>
      <c r="E712" s="128" t="str">
        <f>IF(A712="",'CONSTRUCTION COST ESTIMATE'!A712,"")</f>
        <v/>
      </c>
      <c r="F712" s="234" t="str">
        <f>IF(A712="","",'CONSTRUCTION COST ESTIMATE'!C712)</f>
        <v>PRECAST BUMPER BLOCK</v>
      </c>
      <c r="G712" s="234"/>
      <c r="H712" s="78" t="str">
        <f t="shared" si="86"/>
        <v>613.1090</v>
      </c>
      <c r="I712" s="128"/>
      <c r="J712" s="128">
        <f>IF(A712="","",'CONSTRUCTION COST ESTIMATE'!BA712)</f>
        <v>0</v>
      </c>
      <c r="K712" s="128" t="str">
        <f t="shared" si="89"/>
        <v>Default</v>
      </c>
      <c r="L712" s="128" t="str">
        <f>IF(A712="","",'CONSTRUCTION COST ESTIMATE'!BB712)</f>
        <v>EA</v>
      </c>
      <c r="M712" s="128" t="str">
        <f t="shared" si="87"/>
        <v>Base Bid</v>
      </c>
      <c r="N712" s="124">
        <f>IF(A712="","",'CONSTRUCTION COST ESTIMATE'!BC712)</f>
        <v>0</v>
      </c>
      <c r="O712" s="124" t="str">
        <f t="shared" si="90"/>
        <v>N</v>
      </c>
      <c r="S712" s="124"/>
    </row>
    <row r="713" spans="1:26" hidden="1">
      <c r="A713" s="379">
        <f>IF('CONSTRUCTION COST ESTIMATE'!B713="","",'CONSTRUCTION COST ESTIMATE'!B713)</f>
        <v>613.11</v>
      </c>
      <c r="B713" s="128"/>
      <c r="C713" s="128" t="str">
        <f t="shared" si="85"/>
        <v>Item</v>
      </c>
      <c r="D713" s="128">
        <f t="shared" si="88"/>
        <v>1</v>
      </c>
      <c r="E713" s="128" t="str">
        <f>IF(A713="",'CONSTRUCTION COST ESTIMATE'!A713,"")</f>
        <v/>
      </c>
      <c r="F713" s="234" t="str">
        <f>IF(A713="","",'CONSTRUCTION COST ESTIMATE'!C713)</f>
        <v>TYPE A CURB</v>
      </c>
      <c r="G713" s="234"/>
      <c r="H713" s="78" t="str">
        <f t="shared" si="86"/>
        <v>613.1100</v>
      </c>
      <c r="I713" s="128"/>
      <c r="J713" s="128">
        <f>IF(A713="","",'CONSTRUCTION COST ESTIMATE'!BA713)</f>
        <v>0</v>
      </c>
      <c r="K713" s="128" t="str">
        <f t="shared" si="89"/>
        <v>Default</v>
      </c>
      <c r="L713" s="128" t="str">
        <f>IF(A713="","",'CONSTRUCTION COST ESTIMATE'!BB713)</f>
        <v>LF</v>
      </c>
      <c r="M713" s="128" t="str">
        <f t="shared" si="87"/>
        <v>Base Bid</v>
      </c>
      <c r="N713" s="124">
        <f>IF(A713="","",'CONSTRUCTION COST ESTIMATE'!BC713)</f>
        <v>0</v>
      </c>
      <c r="O713" s="124" t="str">
        <f t="shared" si="90"/>
        <v>N</v>
      </c>
      <c r="S713" s="124"/>
    </row>
    <row r="714" spans="1:26" ht="30" customHeight="1">
      <c r="A714" s="378" t="str">
        <f>IF('CONSTRUCTION COST ESTIMATE'!B714="","",'CONSTRUCTION COST ESTIMATE'!B714)</f>
        <v/>
      </c>
      <c r="B714" s="134"/>
      <c r="C714" s="134" t="str">
        <f t="shared" si="85"/>
        <v>Container</v>
      </c>
      <c r="D714" s="134">
        <f t="shared" si="88"/>
        <v>0</v>
      </c>
      <c r="E714" s="134" t="str">
        <f>IF(A714="",'CONSTRUCTION COST ESTIMATE'!A714,"")</f>
        <v>SP 614</v>
      </c>
      <c r="F714" s="233" t="str">
        <f>IF(A714="",'CONSTRUCTION COST ESTIMATE'!C714,"")</f>
        <v>PAINTING</v>
      </c>
      <c r="G714" s="233"/>
      <c r="H714" s="230" t="str">
        <f t="shared" si="86"/>
        <v/>
      </c>
      <c r="I714" s="134"/>
      <c r="J714" s="134" t="str">
        <f>IF(A714="","",'CONSTRUCTION COST ESTIMATE'!BA714)</f>
        <v/>
      </c>
      <c r="K714" s="134" t="str">
        <f t="shared" si="89"/>
        <v/>
      </c>
      <c r="L714" s="134" t="str">
        <f>IF(A714="","",'CONSTRUCTION COST ESTIMATE'!BB714)</f>
        <v/>
      </c>
      <c r="M714" s="134" t="str">
        <f t="shared" si="87"/>
        <v/>
      </c>
      <c r="N714" s="231" t="str">
        <f>IF(A714="","",'CONSTRUCTION COST ESTIMATE'!BC714)</f>
        <v/>
      </c>
      <c r="O714" s="375"/>
      <c r="P714" s="231"/>
      <c r="Q714" s="231"/>
      <c r="R714" s="231"/>
      <c r="S714" s="231"/>
      <c r="T714" s="124"/>
      <c r="U714" s="124"/>
      <c r="V714" s="124"/>
      <c r="W714" s="124"/>
      <c r="X714" s="124"/>
      <c r="Y714" s="124"/>
      <c r="Z714" s="124"/>
    </row>
    <row r="715" spans="1:26" hidden="1">
      <c r="A715" s="379">
        <f>IF('CONSTRUCTION COST ESTIMATE'!B715="","",'CONSTRUCTION COST ESTIMATE'!B715)</f>
        <v>614.00049999999999</v>
      </c>
      <c r="B715" s="128"/>
      <c r="C715" s="128" t="str">
        <f t="shared" si="85"/>
        <v>Item</v>
      </c>
      <c r="D715" s="128">
        <f t="shared" si="88"/>
        <v>1</v>
      </c>
      <c r="E715" s="128" t="str">
        <f>IF(A715="",'CONSTRUCTION COST ESTIMATE'!A715,"")</f>
        <v/>
      </c>
      <c r="F715" s="234" t="str">
        <f>IF(A715="","",'CONSTRUCTION COST ESTIMATE'!C715)</f>
        <v>PAINT FLOOD CONTROL CONCRETE VAULT</v>
      </c>
      <c r="G715" s="234"/>
      <c r="H715" s="78" t="str">
        <f t="shared" si="86"/>
        <v>614.0005</v>
      </c>
      <c r="I715" s="128"/>
      <c r="J715" s="128">
        <f>IF(A715="","",'CONSTRUCTION COST ESTIMATE'!BA715)</f>
        <v>0</v>
      </c>
      <c r="K715" s="128" t="str">
        <f t="shared" si="89"/>
        <v>Default</v>
      </c>
      <c r="L715" s="128" t="str">
        <f>IF(A715="","",'CONSTRUCTION COST ESTIMATE'!BB715)</f>
        <v>LS</v>
      </c>
      <c r="M715" s="128" t="str">
        <f t="shared" si="87"/>
        <v>Base Bid</v>
      </c>
      <c r="N715" s="124">
        <f>IF(A715="","",'CONSTRUCTION COST ESTIMATE'!BC715)</f>
        <v>0</v>
      </c>
      <c r="O715" s="124" t="str">
        <f t="shared" si="90"/>
        <v>N</v>
      </c>
      <c r="S715" s="124"/>
    </row>
    <row r="716" spans="1:26" ht="30" customHeight="1">
      <c r="A716" s="378" t="str">
        <f>IF('CONSTRUCTION COST ESTIMATE'!B716="","",'CONSTRUCTION COST ESTIMATE'!B716)</f>
        <v/>
      </c>
      <c r="B716" s="134"/>
      <c r="C716" s="134" t="str">
        <f t="shared" si="85"/>
        <v>Container</v>
      </c>
      <c r="D716" s="134">
        <f t="shared" si="88"/>
        <v>0</v>
      </c>
      <c r="E716" s="134" t="str">
        <f>IF(A716="",'CONSTRUCTION COST ESTIMATE'!A716,"")</f>
        <v>SP 616-619</v>
      </c>
      <c r="F716" s="233" t="str">
        <f>IF(A716="",'CONSTRUCTION COST ESTIMATE'!C716,"")</f>
        <v>FENCING</v>
      </c>
      <c r="G716" s="233"/>
      <c r="H716" s="230" t="str">
        <f t="shared" si="86"/>
        <v/>
      </c>
      <c r="I716" s="134"/>
      <c r="J716" s="134" t="str">
        <f>IF(A716="","",'CONSTRUCTION COST ESTIMATE'!BA716)</f>
        <v/>
      </c>
      <c r="K716" s="134" t="str">
        <f t="shared" si="89"/>
        <v/>
      </c>
      <c r="L716" s="134" t="str">
        <f>IF(A716="","",'CONSTRUCTION COST ESTIMATE'!BB716)</f>
        <v/>
      </c>
      <c r="M716" s="134" t="str">
        <f t="shared" si="87"/>
        <v/>
      </c>
      <c r="N716" s="231" t="str">
        <f>IF(A716="","",'CONSTRUCTION COST ESTIMATE'!BC716)</f>
        <v/>
      </c>
      <c r="O716" s="375"/>
      <c r="P716" s="231"/>
      <c r="Q716" s="231"/>
      <c r="R716" s="231"/>
      <c r="S716" s="231"/>
      <c r="T716" s="124"/>
      <c r="U716" s="124"/>
      <c r="V716" s="124"/>
      <c r="W716" s="124"/>
      <c r="X716" s="124"/>
      <c r="Y716" s="124"/>
      <c r="Z716" s="124"/>
    </row>
    <row r="717" spans="1:26" hidden="1">
      <c r="A717" s="379">
        <f>IF('CONSTRUCTION COST ESTIMATE'!B717="","",'CONSTRUCTION COST ESTIMATE'!B717)</f>
        <v>616.00049999999999</v>
      </c>
      <c r="B717" s="128"/>
      <c r="C717" s="128" t="str">
        <f t="shared" si="85"/>
        <v>Item</v>
      </c>
      <c r="D717" s="128">
        <f t="shared" si="88"/>
        <v>1</v>
      </c>
      <c r="E717" s="128" t="str">
        <f>IF(A717="",'CONSTRUCTION COST ESTIMATE'!A717,"")</f>
        <v/>
      </c>
      <c r="F717" s="234" t="str">
        <f>IF(A717="","",'CONSTRUCTION COST ESTIMATE'!C717)</f>
        <v>PEDESTRIAN ACCESS GATE</v>
      </c>
      <c r="G717" s="234"/>
      <c r="H717" s="78" t="str">
        <f t="shared" si="86"/>
        <v>616.0005</v>
      </c>
      <c r="I717" s="128"/>
      <c r="J717" s="128">
        <f>IF(A717="","",'CONSTRUCTION COST ESTIMATE'!BA717)</f>
        <v>0</v>
      </c>
      <c r="K717" s="128" t="str">
        <f t="shared" si="89"/>
        <v>Default</v>
      </c>
      <c r="L717" s="128" t="str">
        <f>IF(A717="","",'CONSTRUCTION COST ESTIMATE'!BB717)</f>
        <v>EA</v>
      </c>
      <c r="M717" s="128" t="str">
        <f t="shared" si="87"/>
        <v>Base Bid</v>
      </c>
      <c r="N717" s="124">
        <f>IF(A717="","",'CONSTRUCTION COST ESTIMATE'!BC717)</f>
        <v>0</v>
      </c>
      <c r="O717" s="124" t="str">
        <f t="shared" si="90"/>
        <v>N</v>
      </c>
      <c r="S717" s="124"/>
    </row>
    <row r="718" spans="1:26" hidden="1">
      <c r="A718" s="379">
        <f>IF('CONSTRUCTION COST ESTIMATE'!B718="","",'CONSTRUCTION COST ESTIMATE'!B718)</f>
        <v>616.00099999999998</v>
      </c>
      <c r="B718" s="128"/>
      <c r="C718" s="128" t="str">
        <f t="shared" si="85"/>
        <v>Item</v>
      </c>
      <c r="D718" s="128">
        <f t="shared" si="88"/>
        <v>1</v>
      </c>
      <c r="E718" s="128" t="str">
        <f>IF(A718="",'CONSTRUCTION COST ESTIMATE'!A718,"")</f>
        <v/>
      </c>
      <c r="F718" s="234" t="str">
        <f>IF(A718="","",'CONSTRUCTION COST ESTIMATE'!C718)</f>
        <v>PEDESTRIAN ACCESS GATE</v>
      </c>
      <c r="G718" s="234"/>
      <c r="H718" s="78" t="str">
        <f t="shared" si="86"/>
        <v>616.0010</v>
      </c>
      <c r="I718" s="128"/>
      <c r="J718" s="128">
        <f>IF(A718="","",'CONSTRUCTION COST ESTIMATE'!BA718)</f>
        <v>0</v>
      </c>
      <c r="K718" s="128" t="str">
        <f t="shared" si="89"/>
        <v>Default</v>
      </c>
      <c r="L718" s="128" t="str">
        <f>IF(A718="","",'CONSTRUCTION COST ESTIMATE'!BB718)</f>
        <v>LS</v>
      </c>
      <c r="M718" s="128" t="str">
        <f t="shared" si="87"/>
        <v>Base Bid</v>
      </c>
      <c r="N718" s="124">
        <f>IF(A718="","",'CONSTRUCTION COST ESTIMATE'!BC718)</f>
        <v>0</v>
      </c>
      <c r="O718" s="124" t="str">
        <f t="shared" si="90"/>
        <v>N</v>
      </c>
      <c r="S718" s="124"/>
    </row>
    <row r="719" spans="1:26" hidden="1">
      <c r="A719" s="379">
        <f>IF('CONSTRUCTION COST ESTIMATE'!B719="","",'CONSTRUCTION COST ESTIMATE'!B719)</f>
        <v>616.00199999999995</v>
      </c>
      <c r="B719" s="128"/>
      <c r="C719" s="128" t="str">
        <f t="shared" si="85"/>
        <v>Item</v>
      </c>
      <c r="D719" s="128">
        <f t="shared" si="88"/>
        <v>1</v>
      </c>
      <c r="E719" s="128" t="str">
        <f>IF(A719="",'CONSTRUCTION COST ESTIMATE'!A719,"")</f>
        <v/>
      </c>
      <c r="F719" s="234" t="str">
        <f>IF(A719="","",'CONSTRUCTION COST ESTIMATE'!C719)</f>
        <v>MOTORIZED VEHICLE ACCESS GATE</v>
      </c>
      <c r="G719" s="234"/>
      <c r="H719" s="78" t="str">
        <f t="shared" si="86"/>
        <v>616.0020</v>
      </c>
      <c r="I719" s="128"/>
      <c r="J719" s="128">
        <f>IF(A719="","",'CONSTRUCTION COST ESTIMATE'!BA719)</f>
        <v>0</v>
      </c>
      <c r="K719" s="128" t="str">
        <f t="shared" si="89"/>
        <v>Default</v>
      </c>
      <c r="L719" s="128" t="str">
        <f>IF(A719="","",'CONSTRUCTION COST ESTIMATE'!BB719)</f>
        <v>EA</v>
      </c>
      <c r="M719" s="128" t="str">
        <f t="shared" si="87"/>
        <v>Base Bid</v>
      </c>
      <c r="N719" s="124">
        <f>IF(A719="","",'CONSTRUCTION COST ESTIMATE'!BC719)</f>
        <v>0</v>
      </c>
      <c r="O719" s="124" t="str">
        <f t="shared" si="90"/>
        <v>N</v>
      </c>
      <c r="S719" s="124"/>
    </row>
    <row r="720" spans="1:26" hidden="1">
      <c r="A720" s="379">
        <f>IF('CONSTRUCTION COST ESTIMATE'!B720="","",'CONSTRUCTION COST ESTIMATE'!B720)</f>
        <v>616.00300000000004</v>
      </c>
      <c r="B720" s="128"/>
      <c r="C720" s="128" t="str">
        <f t="shared" si="85"/>
        <v>Item</v>
      </c>
      <c r="D720" s="128">
        <f t="shared" si="88"/>
        <v>1</v>
      </c>
      <c r="E720" s="128" t="str">
        <f>IF(A720="",'CONSTRUCTION COST ESTIMATE'!A720,"")</f>
        <v/>
      </c>
      <c r="F720" s="234" t="str">
        <f>IF(A720="","",'CONSTRUCTION COST ESTIMATE'!C720)</f>
        <v>MOTORIZED VEHICLE ACCESS GATE</v>
      </c>
      <c r="G720" s="234"/>
      <c r="H720" s="78" t="str">
        <f t="shared" si="86"/>
        <v>616.0030</v>
      </c>
      <c r="I720" s="128"/>
      <c r="J720" s="128">
        <f>IF(A720="","",'CONSTRUCTION COST ESTIMATE'!BA720)</f>
        <v>0</v>
      </c>
      <c r="K720" s="128" t="str">
        <f t="shared" si="89"/>
        <v>Default</v>
      </c>
      <c r="L720" s="128" t="str">
        <f>IF(A720="","",'CONSTRUCTION COST ESTIMATE'!BB720)</f>
        <v>LS</v>
      </c>
      <c r="M720" s="128" t="str">
        <f t="shared" si="87"/>
        <v>Base Bid</v>
      </c>
      <c r="N720" s="124">
        <f>IF(A720="","",'CONSTRUCTION COST ESTIMATE'!BC720)</f>
        <v>0</v>
      </c>
      <c r="O720" s="124" t="str">
        <f t="shared" si="90"/>
        <v>N</v>
      </c>
      <c r="S720" s="124"/>
    </row>
    <row r="721" spans="1:19" hidden="1">
      <c r="A721" s="379">
        <f>IF('CONSTRUCTION COST ESTIMATE'!B721="","",'CONSTRUCTION COST ESTIMATE'!B721)</f>
        <v>616.00400000000002</v>
      </c>
      <c r="B721" s="128"/>
      <c r="C721" s="128" t="str">
        <f t="shared" si="85"/>
        <v>Item</v>
      </c>
      <c r="D721" s="128">
        <f t="shared" si="88"/>
        <v>1</v>
      </c>
      <c r="E721" s="128" t="str">
        <f>IF(A721="",'CONSTRUCTION COST ESTIMATE'!A721,"")</f>
        <v/>
      </c>
      <c r="F721" s="234" t="str">
        <f>IF(A721="","",'CONSTRUCTION COST ESTIMATE'!C721)</f>
        <v>PARKING LOT PEDESTRIAN ACCESS GATE</v>
      </c>
      <c r="G721" s="234"/>
      <c r="H721" s="78" t="str">
        <f t="shared" si="86"/>
        <v>616.0040</v>
      </c>
      <c r="I721" s="128"/>
      <c r="J721" s="128">
        <f>IF(A721="","",'CONSTRUCTION COST ESTIMATE'!BA721)</f>
        <v>0</v>
      </c>
      <c r="K721" s="128" t="str">
        <f t="shared" si="89"/>
        <v>Default</v>
      </c>
      <c r="L721" s="128" t="str">
        <f>IF(A721="","",'CONSTRUCTION COST ESTIMATE'!BB721)</f>
        <v>EA</v>
      </c>
      <c r="M721" s="128" t="str">
        <f t="shared" si="87"/>
        <v>Base Bid</v>
      </c>
      <c r="N721" s="124">
        <f>IF(A721="","",'CONSTRUCTION COST ESTIMATE'!BC721)</f>
        <v>0</v>
      </c>
      <c r="O721" s="124" t="str">
        <f t="shared" si="90"/>
        <v>N</v>
      </c>
      <c r="S721" s="124"/>
    </row>
    <row r="722" spans="1:19" hidden="1">
      <c r="A722" s="379">
        <f>IF('CONSTRUCTION COST ESTIMATE'!B722="","",'CONSTRUCTION COST ESTIMATE'!B722)</f>
        <v>616.005</v>
      </c>
      <c r="B722" s="128"/>
      <c r="C722" s="128" t="str">
        <f t="shared" si="85"/>
        <v>Item</v>
      </c>
      <c r="D722" s="128">
        <f t="shared" si="88"/>
        <v>1</v>
      </c>
      <c r="E722" s="128" t="str">
        <f>IF(A722="",'CONSTRUCTION COST ESTIMATE'!A722,"")</f>
        <v/>
      </c>
      <c r="F722" s="234" t="str">
        <f>IF(A722="","",'CONSTRUCTION COST ESTIMATE'!C722)</f>
        <v>PARKING LOT PEDESTRIAN ACCESS GATE</v>
      </c>
      <c r="G722" s="234"/>
      <c r="H722" s="78" t="str">
        <f t="shared" si="86"/>
        <v>616.0050</v>
      </c>
      <c r="I722" s="128"/>
      <c r="J722" s="128">
        <f>IF(A722="","",'CONSTRUCTION COST ESTIMATE'!BA722)</f>
        <v>0</v>
      </c>
      <c r="K722" s="128" t="str">
        <f t="shared" si="89"/>
        <v>Default</v>
      </c>
      <c r="L722" s="128" t="str">
        <f>IF(A722="","",'CONSTRUCTION COST ESTIMATE'!BB722)</f>
        <v>LS</v>
      </c>
      <c r="M722" s="128" t="str">
        <f t="shared" si="87"/>
        <v>Base Bid</v>
      </c>
      <c r="N722" s="124">
        <f>IF(A722="","",'CONSTRUCTION COST ESTIMATE'!BC722)</f>
        <v>0</v>
      </c>
      <c r="O722" s="124" t="str">
        <f t="shared" si="90"/>
        <v>N</v>
      </c>
      <c r="S722" s="124"/>
    </row>
    <row r="723" spans="1:19" hidden="1">
      <c r="A723" s="379">
        <f>IF('CONSTRUCTION COST ESTIMATE'!B723="","",'CONSTRUCTION COST ESTIMATE'!B723)</f>
        <v>616.00599999999997</v>
      </c>
      <c r="B723" s="128"/>
      <c r="C723" s="128" t="str">
        <f t="shared" si="85"/>
        <v>Item</v>
      </c>
      <c r="D723" s="128">
        <f t="shared" si="88"/>
        <v>1</v>
      </c>
      <c r="E723" s="128" t="str">
        <f>IF(A723="",'CONSTRUCTION COST ESTIMATE'!A723,"")</f>
        <v/>
      </c>
      <c r="F723" s="234" t="str">
        <f>IF(A723="","",'CONSTRUCTION COST ESTIMATE'!C723)</f>
        <v>POST AND CABLE FENCE</v>
      </c>
      <c r="G723" s="234"/>
      <c r="H723" s="78" t="str">
        <f t="shared" si="86"/>
        <v>616.0060</v>
      </c>
      <c r="I723" s="128"/>
      <c r="J723" s="128">
        <f>IF(A723="","",'CONSTRUCTION COST ESTIMATE'!BA723)</f>
        <v>0</v>
      </c>
      <c r="K723" s="128" t="str">
        <f t="shared" si="89"/>
        <v>Default</v>
      </c>
      <c r="L723" s="128" t="str">
        <f>IF(A723="","",'CONSTRUCTION COST ESTIMATE'!BB723)</f>
        <v>LF</v>
      </c>
      <c r="M723" s="128" t="str">
        <f t="shared" si="87"/>
        <v>Base Bid</v>
      </c>
      <c r="N723" s="124">
        <f>IF(A723="","",'CONSTRUCTION COST ESTIMATE'!BC723)</f>
        <v>0</v>
      </c>
      <c r="O723" s="124" t="str">
        <f t="shared" si="90"/>
        <v>N</v>
      </c>
      <c r="S723" s="124"/>
    </row>
    <row r="724" spans="1:19" hidden="1">
      <c r="A724" s="379">
        <f>IF('CONSTRUCTION COST ESTIMATE'!B724="","",'CONSTRUCTION COST ESTIMATE'!B724)</f>
        <v>616.00699999999995</v>
      </c>
      <c r="B724" s="128"/>
      <c r="C724" s="128" t="str">
        <f t="shared" si="85"/>
        <v>Item</v>
      </c>
      <c r="D724" s="128">
        <f t="shared" si="88"/>
        <v>1</v>
      </c>
      <c r="E724" s="128" t="str">
        <f>IF(A724="",'CONSTRUCTION COST ESTIMATE'!A724,"")</f>
        <v/>
      </c>
      <c r="F724" s="234" t="str">
        <f>IF(A724="","",'CONSTRUCTION COST ESTIMATE'!C724)</f>
        <v>POST AND CABLE FENCE (2 FOOT)</v>
      </c>
      <c r="G724" s="234"/>
      <c r="H724" s="78" t="str">
        <f t="shared" si="86"/>
        <v>616.0070</v>
      </c>
      <c r="I724" s="128"/>
      <c r="J724" s="128">
        <f>IF(A724="","",'CONSTRUCTION COST ESTIMATE'!BA724)</f>
        <v>0</v>
      </c>
      <c r="K724" s="128" t="str">
        <f t="shared" si="89"/>
        <v>Default</v>
      </c>
      <c r="L724" s="128" t="str">
        <f>IF(A724="","",'CONSTRUCTION COST ESTIMATE'!BB724)</f>
        <v>LF</v>
      </c>
      <c r="M724" s="128" t="str">
        <f t="shared" si="87"/>
        <v>Base Bid</v>
      </c>
      <c r="N724" s="124">
        <f>IF(A724="","",'CONSTRUCTION COST ESTIMATE'!BC724)</f>
        <v>0</v>
      </c>
      <c r="O724" s="124" t="str">
        <f t="shared" si="90"/>
        <v>N</v>
      </c>
      <c r="S724" s="124"/>
    </row>
    <row r="725" spans="1:19" hidden="1">
      <c r="A725" s="379">
        <f>IF('CONSTRUCTION COST ESTIMATE'!B725="","",'CONSTRUCTION COST ESTIMATE'!B725)</f>
        <v>616.00800000000004</v>
      </c>
      <c r="B725" s="128"/>
      <c r="C725" s="128" t="str">
        <f t="shared" si="85"/>
        <v>Item</v>
      </c>
      <c r="D725" s="128">
        <f t="shared" si="88"/>
        <v>1</v>
      </c>
      <c r="E725" s="128" t="str">
        <f>IF(A725="",'CONSTRUCTION COST ESTIMATE'!A725,"")</f>
        <v/>
      </c>
      <c r="F725" s="234" t="str">
        <f>IF(A725="","",'CONSTRUCTION COST ESTIMATE'!C725)</f>
        <v>POST AND CABLE FENCE (4.5 FOOT)</v>
      </c>
      <c r="G725" s="234"/>
      <c r="H725" s="78" t="str">
        <f t="shared" si="86"/>
        <v>616.0080</v>
      </c>
      <c r="I725" s="128"/>
      <c r="J725" s="128">
        <f>IF(A725="","",'CONSTRUCTION COST ESTIMATE'!BA725)</f>
        <v>0</v>
      </c>
      <c r="K725" s="128" t="str">
        <f t="shared" si="89"/>
        <v>Default</v>
      </c>
      <c r="L725" s="128" t="str">
        <f>IF(A725="","",'CONSTRUCTION COST ESTIMATE'!BB725)</f>
        <v>LF</v>
      </c>
      <c r="M725" s="128" t="str">
        <f t="shared" si="87"/>
        <v>Base Bid</v>
      </c>
      <c r="N725" s="124">
        <f>IF(A725="","",'CONSTRUCTION COST ESTIMATE'!BC725)</f>
        <v>0</v>
      </c>
      <c r="O725" s="124" t="str">
        <f t="shared" si="90"/>
        <v>N</v>
      </c>
      <c r="S725" s="124"/>
    </row>
    <row r="726" spans="1:19" hidden="1">
      <c r="A726" s="379">
        <f>IF('CONSTRUCTION COST ESTIMATE'!B726="","",'CONSTRUCTION COST ESTIMATE'!B726)</f>
        <v>616.00900000000001</v>
      </c>
      <c r="B726" s="128"/>
      <c r="C726" s="128" t="str">
        <f t="shared" ref="C726:C789" si="91">IF(A726="","Container","Item")</f>
        <v>Item</v>
      </c>
      <c r="D726" s="128">
        <f t="shared" si="88"/>
        <v>1</v>
      </c>
      <c r="E726" s="128" t="str">
        <f>IF(A726="",'CONSTRUCTION COST ESTIMATE'!A726,"")</f>
        <v/>
      </c>
      <c r="F726" s="234" t="str">
        <f>IF(A726="","",'CONSTRUCTION COST ESTIMATE'!C726)</f>
        <v>CHAIN LINK FENCE (4 FOOT)</v>
      </c>
      <c r="G726" s="234"/>
      <c r="H726" s="78" t="str">
        <f t="shared" ref="H726:H789" si="92">TEXT(A726,"#.0000")</f>
        <v>616.0090</v>
      </c>
      <c r="I726" s="128"/>
      <c r="J726" s="128">
        <f>IF(A726="","",'CONSTRUCTION COST ESTIMATE'!BA726)</f>
        <v>0</v>
      </c>
      <c r="K726" s="128" t="str">
        <f t="shared" si="89"/>
        <v>Default</v>
      </c>
      <c r="L726" s="128" t="str">
        <f>IF(A726="","",'CONSTRUCTION COST ESTIMATE'!BB726)</f>
        <v>LF</v>
      </c>
      <c r="M726" s="128" t="str">
        <f t="shared" ref="M726:M789" si="93">IF(A726="","","Base Bid")</f>
        <v>Base Bid</v>
      </c>
      <c r="N726" s="124">
        <f>IF(A726="","",'CONSTRUCTION COST ESTIMATE'!BC726)</f>
        <v>0</v>
      </c>
      <c r="O726" s="124" t="str">
        <f t="shared" si="90"/>
        <v>N</v>
      </c>
      <c r="S726" s="124"/>
    </row>
    <row r="727" spans="1:19" hidden="1">
      <c r="A727" s="379">
        <f>IF('CONSTRUCTION COST ESTIMATE'!B727="","",'CONSTRUCTION COST ESTIMATE'!B727)</f>
        <v>616.01</v>
      </c>
      <c r="B727" s="128"/>
      <c r="C727" s="128" t="str">
        <f t="shared" si="91"/>
        <v>Item</v>
      </c>
      <c r="D727" s="128">
        <f t="shared" ref="D727:D790" si="94">IF(C727="Container",0,1)</f>
        <v>1</v>
      </c>
      <c r="E727" s="128" t="str">
        <f>IF(A727="",'CONSTRUCTION COST ESTIMATE'!A727,"")</f>
        <v/>
      </c>
      <c r="F727" s="234" t="str">
        <f>IF(A727="","",'CONSTRUCTION COST ESTIMATE'!C727)</f>
        <v>CHAIN LINK FENCE (5 FOOT)</v>
      </c>
      <c r="G727" s="234"/>
      <c r="H727" s="78" t="str">
        <f t="shared" si="92"/>
        <v>616.0100</v>
      </c>
      <c r="I727" s="128"/>
      <c r="J727" s="128">
        <f>IF(A727="","",'CONSTRUCTION COST ESTIMATE'!BA727)</f>
        <v>0</v>
      </c>
      <c r="K727" s="128" t="str">
        <f t="shared" ref="K727:K790" si="95">IF(J727="","","Default")</f>
        <v>Default</v>
      </c>
      <c r="L727" s="128" t="str">
        <f>IF(A727="","",'CONSTRUCTION COST ESTIMATE'!BB727)</f>
        <v>LF</v>
      </c>
      <c r="M727" s="128" t="str">
        <f t="shared" si="93"/>
        <v>Base Bid</v>
      </c>
      <c r="N727" s="124">
        <f>IF(A727="","",'CONSTRUCTION COST ESTIMATE'!BC727)</f>
        <v>0</v>
      </c>
      <c r="O727" s="124" t="str">
        <f t="shared" si="90"/>
        <v>N</v>
      </c>
      <c r="S727" s="124"/>
    </row>
    <row r="728" spans="1:19" hidden="1">
      <c r="A728" s="379">
        <f>IF('CONSTRUCTION COST ESTIMATE'!B728="","",'CONSTRUCTION COST ESTIMATE'!B728)</f>
        <v>616.01099999999997</v>
      </c>
      <c r="B728" s="128"/>
      <c r="C728" s="128" t="str">
        <f t="shared" si="91"/>
        <v>Item</v>
      </c>
      <c r="D728" s="128">
        <f t="shared" si="94"/>
        <v>1</v>
      </c>
      <c r="E728" s="128" t="str">
        <f>IF(A728="",'CONSTRUCTION COST ESTIMATE'!A728,"")</f>
        <v/>
      </c>
      <c r="F728" s="234" t="str">
        <f>IF(A728="","",'CONSTRUCTION COST ESTIMATE'!C728)</f>
        <v>CHAIN LINK FENCE (6 FOOT)</v>
      </c>
      <c r="G728" s="234"/>
      <c r="H728" s="78" t="str">
        <f t="shared" si="92"/>
        <v>616.0110</v>
      </c>
      <c r="I728" s="128"/>
      <c r="J728" s="128">
        <f>IF(A728="","",'CONSTRUCTION COST ESTIMATE'!BA728)</f>
        <v>0</v>
      </c>
      <c r="K728" s="128" t="str">
        <f t="shared" si="95"/>
        <v>Default</v>
      </c>
      <c r="L728" s="128" t="str">
        <f>IF(A728="","",'CONSTRUCTION COST ESTIMATE'!BB728)</f>
        <v>LF</v>
      </c>
      <c r="M728" s="128" t="str">
        <f t="shared" si="93"/>
        <v>Base Bid</v>
      </c>
      <c r="N728" s="124">
        <f>IF(A728="","",'CONSTRUCTION COST ESTIMATE'!BC728)</f>
        <v>0</v>
      </c>
      <c r="O728" s="124" t="str">
        <f t="shared" ref="O728:O791" si="96">IF(N728=0,"N","Y")</f>
        <v>N</v>
      </c>
      <c r="S728" s="124"/>
    </row>
    <row r="729" spans="1:19" hidden="1">
      <c r="A729" s="379">
        <f>IF('CONSTRUCTION COST ESTIMATE'!B729="","",'CONSTRUCTION COST ESTIMATE'!B729)</f>
        <v>616.01199999999994</v>
      </c>
      <c r="B729" s="128"/>
      <c r="C729" s="128" t="str">
        <f t="shared" si="91"/>
        <v>Item</v>
      </c>
      <c r="D729" s="128">
        <f t="shared" si="94"/>
        <v>1</v>
      </c>
      <c r="E729" s="128" t="str">
        <f>IF(A729="",'CONSTRUCTION COST ESTIMATE'!A729,"")</f>
        <v/>
      </c>
      <c r="F729" s="234" t="str">
        <f>IF(A729="","",'CONSTRUCTION COST ESTIMATE'!C729)</f>
        <v>EMERGENCY CRASH GATE</v>
      </c>
      <c r="G729" s="234"/>
      <c r="H729" s="78" t="str">
        <f t="shared" si="92"/>
        <v>616.0120</v>
      </c>
      <c r="I729" s="128"/>
      <c r="J729" s="128">
        <f>IF(A729="","",'CONSTRUCTION COST ESTIMATE'!BA729)</f>
        <v>0</v>
      </c>
      <c r="K729" s="128" t="str">
        <f t="shared" si="95"/>
        <v>Default</v>
      </c>
      <c r="L729" s="128" t="str">
        <f>IF(A729="","",'CONSTRUCTION COST ESTIMATE'!BB729)</f>
        <v>EA</v>
      </c>
      <c r="M729" s="128" t="str">
        <f t="shared" si="93"/>
        <v>Base Bid</v>
      </c>
      <c r="N729" s="124">
        <f>IF(A729="","",'CONSTRUCTION COST ESTIMATE'!BC729)</f>
        <v>0</v>
      </c>
      <c r="O729" s="124" t="str">
        <f t="shared" si="96"/>
        <v>N</v>
      </c>
      <c r="S729" s="124"/>
    </row>
    <row r="730" spans="1:19" hidden="1">
      <c r="A730" s="379">
        <f>IF('CONSTRUCTION COST ESTIMATE'!B730="","",'CONSTRUCTION COST ESTIMATE'!B730)</f>
        <v>616.01300000000003</v>
      </c>
      <c r="B730" s="128"/>
      <c r="C730" s="128" t="str">
        <f t="shared" si="91"/>
        <v>Item</v>
      </c>
      <c r="D730" s="128">
        <f t="shared" si="94"/>
        <v>1</v>
      </c>
      <c r="E730" s="128" t="str">
        <f>IF(A730="",'CONSTRUCTION COST ESTIMATE'!A730,"")</f>
        <v/>
      </c>
      <c r="F730" s="234" t="str">
        <f>IF(A730="","",'CONSTRUCTION COST ESTIMATE'!C730)</f>
        <v>EMERGENCY CRASH GATE</v>
      </c>
      <c r="G730" s="234"/>
      <c r="H730" s="78" t="str">
        <f t="shared" si="92"/>
        <v>616.0130</v>
      </c>
      <c r="I730" s="128"/>
      <c r="J730" s="128">
        <f>IF(A730="","",'CONSTRUCTION COST ESTIMATE'!BA730)</f>
        <v>0</v>
      </c>
      <c r="K730" s="128" t="str">
        <f t="shared" si="95"/>
        <v>Default</v>
      </c>
      <c r="L730" s="128" t="str">
        <f>IF(A730="","",'CONSTRUCTION COST ESTIMATE'!BB730)</f>
        <v>LS</v>
      </c>
      <c r="M730" s="128" t="str">
        <f t="shared" si="93"/>
        <v>Base Bid</v>
      </c>
      <c r="N730" s="124">
        <f>IF(A730="","",'CONSTRUCTION COST ESTIMATE'!BC730)</f>
        <v>0</v>
      </c>
      <c r="O730" s="124" t="str">
        <f t="shared" si="96"/>
        <v>N</v>
      </c>
      <c r="S730" s="124"/>
    </row>
    <row r="731" spans="1:19" hidden="1">
      <c r="A731" s="379">
        <f>IF('CONSTRUCTION COST ESTIMATE'!B731="","",'CONSTRUCTION COST ESTIMATE'!B731)</f>
        <v>616.01400000000001</v>
      </c>
      <c r="B731" s="128"/>
      <c r="C731" s="128" t="str">
        <f t="shared" si="91"/>
        <v>Item</v>
      </c>
      <c r="D731" s="128">
        <f t="shared" si="94"/>
        <v>1</v>
      </c>
      <c r="E731" s="128" t="str">
        <f>IF(A731="",'CONSTRUCTION COST ESTIMATE'!A731,"")</f>
        <v/>
      </c>
      <c r="F731" s="234" t="str">
        <f>IF(A731="","",'CONSTRUCTION COST ESTIMATE'!C731)</f>
        <v>RELOCATE FENCE</v>
      </c>
      <c r="G731" s="234"/>
      <c r="H731" s="78" t="str">
        <f t="shared" si="92"/>
        <v>616.0140</v>
      </c>
      <c r="I731" s="128"/>
      <c r="J731" s="128">
        <f>IF(A731="","",'CONSTRUCTION COST ESTIMATE'!BA731)</f>
        <v>0</v>
      </c>
      <c r="K731" s="128" t="str">
        <f t="shared" si="95"/>
        <v>Default</v>
      </c>
      <c r="L731" s="128" t="str">
        <f>IF(A731="","",'CONSTRUCTION COST ESTIMATE'!BB731)</f>
        <v>LF</v>
      </c>
      <c r="M731" s="128" t="str">
        <f t="shared" si="93"/>
        <v>Base Bid</v>
      </c>
      <c r="N731" s="124">
        <f>IF(A731="","",'CONSTRUCTION COST ESTIMATE'!BC731)</f>
        <v>0</v>
      </c>
      <c r="O731" s="124" t="str">
        <f t="shared" si="96"/>
        <v>N</v>
      </c>
      <c r="S731" s="124"/>
    </row>
    <row r="732" spans="1:19" hidden="1">
      <c r="A732" s="379">
        <f>IF('CONSTRUCTION COST ESTIMATE'!B732="","",'CONSTRUCTION COST ESTIMATE'!B732)</f>
        <v>616.01499999999999</v>
      </c>
      <c r="B732" s="128"/>
      <c r="C732" s="128" t="str">
        <f t="shared" si="91"/>
        <v>Item</v>
      </c>
      <c r="D732" s="128">
        <f t="shared" si="94"/>
        <v>1</v>
      </c>
      <c r="E732" s="128" t="str">
        <f>IF(A732="",'CONSTRUCTION COST ESTIMATE'!A732,"")</f>
        <v/>
      </c>
      <c r="F732" s="234" t="str">
        <f>IF(A732="","",'CONSTRUCTION COST ESTIMATE'!C732)</f>
        <v>MANWAY GATE (3 FOOT)</v>
      </c>
      <c r="G732" s="234"/>
      <c r="H732" s="78" t="str">
        <f t="shared" si="92"/>
        <v>616.0150</v>
      </c>
      <c r="I732" s="128"/>
      <c r="J732" s="128">
        <f>IF(A732="","",'CONSTRUCTION COST ESTIMATE'!BA732)</f>
        <v>0</v>
      </c>
      <c r="K732" s="128" t="str">
        <f t="shared" si="95"/>
        <v>Default</v>
      </c>
      <c r="L732" s="128" t="str">
        <f>IF(A732="","",'CONSTRUCTION COST ESTIMATE'!BB732)</f>
        <v>EA</v>
      </c>
      <c r="M732" s="128" t="str">
        <f t="shared" si="93"/>
        <v>Base Bid</v>
      </c>
      <c r="N732" s="124">
        <f>IF(A732="","",'CONSTRUCTION COST ESTIMATE'!BC732)</f>
        <v>0</v>
      </c>
      <c r="O732" s="124" t="str">
        <f t="shared" si="96"/>
        <v>N</v>
      </c>
      <c r="S732" s="124"/>
    </row>
    <row r="733" spans="1:19" hidden="1">
      <c r="A733" s="379">
        <f>IF('CONSTRUCTION COST ESTIMATE'!B733="","",'CONSTRUCTION COST ESTIMATE'!B733)</f>
        <v>616.01599999999996</v>
      </c>
      <c r="B733" s="128"/>
      <c r="C733" s="128" t="str">
        <f t="shared" si="91"/>
        <v>Item</v>
      </c>
      <c r="D733" s="128">
        <f t="shared" si="94"/>
        <v>1</v>
      </c>
      <c r="E733" s="128" t="str">
        <f>IF(A733="",'CONSTRUCTION COST ESTIMATE'!A733,"")</f>
        <v/>
      </c>
      <c r="F733" s="234" t="str">
        <f>IF(A733="","",'CONSTRUCTION COST ESTIMATE'!C733)</f>
        <v>MANWAY GATE (3 FOOT)</v>
      </c>
      <c r="G733" s="234"/>
      <c r="H733" s="78" t="str">
        <f t="shared" si="92"/>
        <v>616.0160</v>
      </c>
      <c r="I733" s="128"/>
      <c r="J733" s="128">
        <f>IF(A733="","",'CONSTRUCTION COST ESTIMATE'!BA733)</f>
        <v>0</v>
      </c>
      <c r="K733" s="128" t="str">
        <f t="shared" si="95"/>
        <v>Default</v>
      </c>
      <c r="L733" s="128" t="str">
        <f>IF(A733="","",'CONSTRUCTION COST ESTIMATE'!BB733)</f>
        <v>LS</v>
      </c>
      <c r="M733" s="128" t="str">
        <f t="shared" si="93"/>
        <v>Base Bid</v>
      </c>
      <c r="N733" s="124">
        <f>IF(A733="","",'CONSTRUCTION COST ESTIMATE'!BC733)</f>
        <v>0</v>
      </c>
      <c r="O733" s="124" t="str">
        <f t="shared" si="96"/>
        <v>N</v>
      </c>
      <c r="S733" s="124"/>
    </row>
    <row r="734" spans="1:19" hidden="1">
      <c r="A734" s="379">
        <f>IF('CONSTRUCTION COST ESTIMATE'!B734="","",'CONSTRUCTION COST ESTIMATE'!B734)</f>
        <v>616.01700000000005</v>
      </c>
      <c r="B734" s="128"/>
      <c r="C734" s="128" t="str">
        <f t="shared" si="91"/>
        <v>Item</v>
      </c>
      <c r="D734" s="128">
        <f t="shared" si="94"/>
        <v>1</v>
      </c>
      <c r="E734" s="128" t="str">
        <f>IF(A734="",'CONSTRUCTION COST ESTIMATE'!A734,"")</f>
        <v/>
      </c>
      <c r="F734" s="234" t="str">
        <f>IF(A734="","",'CONSTRUCTION COST ESTIMATE'!C734)</f>
        <v>METAL GATE</v>
      </c>
      <c r="G734" s="234"/>
      <c r="H734" s="78" t="str">
        <f t="shared" si="92"/>
        <v>616.0170</v>
      </c>
      <c r="I734" s="128"/>
      <c r="J734" s="128">
        <f>IF(A734="","",'CONSTRUCTION COST ESTIMATE'!BA734)</f>
        <v>0</v>
      </c>
      <c r="K734" s="128" t="str">
        <f t="shared" si="95"/>
        <v>Default</v>
      </c>
      <c r="L734" s="128" t="str">
        <f>IF(A734="","",'CONSTRUCTION COST ESTIMATE'!BB734)</f>
        <v>EA</v>
      </c>
      <c r="M734" s="128" t="str">
        <f t="shared" si="93"/>
        <v>Base Bid</v>
      </c>
      <c r="N734" s="124">
        <f>IF(A734="","",'CONSTRUCTION COST ESTIMATE'!BC734)</f>
        <v>0</v>
      </c>
      <c r="O734" s="124" t="str">
        <f t="shared" si="96"/>
        <v>N</v>
      </c>
      <c r="S734" s="124"/>
    </row>
    <row r="735" spans="1:19" hidden="1">
      <c r="A735" s="379">
        <f>IF('CONSTRUCTION COST ESTIMATE'!B735="","",'CONSTRUCTION COST ESTIMATE'!B735)</f>
        <v>616.01800000000003</v>
      </c>
      <c r="B735" s="128"/>
      <c r="C735" s="128" t="str">
        <f t="shared" si="91"/>
        <v>Item</v>
      </c>
      <c r="D735" s="128">
        <f t="shared" si="94"/>
        <v>1</v>
      </c>
      <c r="E735" s="128" t="str">
        <f>IF(A735="",'CONSTRUCTION COST ESTIMATE'!A735,"")</f>
        <v/>
      </c>
      <c r="F735" s="234" t="str">
        <f>IF(A735="","",'CONSTRUCTION COST ESTIMATE'!C735)</f>
        <v>METAL GATE</v>
      </c>
      <c r="G735" s="234"/>
      <c r="H735" s="78" t="str">
        <f t="shared" si="92"/>
        <v>616.0180</v>
      </c>
      <c r="I735" s="128"/>
      <c r="J735" s="128">
        <f>IF(A735="","",'CONSTRUCTION COST ESTIMATE'!BA735)</f>
        <v>0</v>
      </c>
      <c r="K735" s="128" t="str">
        <f t="shared" si="95"/>
        <v>Default</v>
      </c>
      <c r="L735" s="128" t="str">
        <f>IF(A735="","",'CONSTRUCTION COST ESTIMATE'!BB735)</f>
        <v>LS</v>
      </c>
      <c r="M735" s="128" t="str">
        <f t="shared" si="93"/>
        <v>Base Bid</v>
      </c>
      <c r="N735" s="124">
        <f>IF(A735="","",'CONSTRUCTION COST ESTIMATE'!BC735)</f>
        <v>0</v>
      </c>
      <c r="O735" s="124" t="str">
        <f t="shared" si="96"/>
        <v>N</v>
      </c>
      <c r="S735" s="124"/>
    </row>
    <row r="736" spans="1:19" hidden="1">
      <c r="A736" s="379">
        <f>IF('CONSTRUCTION COST ESTIMATE'!B736="","",'CONSTRUCTION COST ESTIMATE'!B736)</f>
        <v>616.01900000000001</v>
      </c>
      <c r="B736" s="128"/>
      <c r="C736" s="128" t="str">
        <f t="shared" si="91"/>
        <v>Item</v>
      </c>
      <c r="D736" s="128">
        <f t="shared" si="94"/>
        <v>1</v>
      </c>
      <c r="E736" s="128" t="str">
        <f>IF(A736="",'CONSTRUCTION COST ESTIMATE'!A736,"")</f>
        <v/>
      </c>
      <c r="F736" s="234" t="str">
        <f>IF(A736="","",'CONSTRUCTION COST ESTIMATE'!C736)</f>
        <v>PEDESTRIAN FENCE</v>
      </c>
      <c r="G736" s="234"/>
      <c r="H736" s="78" t="str">
        <f t="shared" si="92"/>
        <v>616.0190</v>
      </c>
      <c r="I736" s="128"/>
      <c r="J736" s="128">
        <f>IF(A736="","",'CONSTRUCTION COST ESTIMATE'!BA736)</f>
        <v>0</v>
      </c>
      <c r="K736" s="128" t="str">
        <f t="shared" si="95"/>
        <v>Default</v>
      </c>
      <c r="L736" s="128" t="str">
        <f>IF(A736="","",'CONSTRUCTION COST ESTIMATE'!BB736)</f>
        <v>LF</v>
      </c>
      <c r="M736" s="128" t="str">
        <f t="shared" si="93"/>
        <v>Base Bid</v>
      </c>
      <c r="N736" s="124">
        <f>IF(A736="","",'CONSTRUCTION COST ESTIMATE'!BC736)</f>
        <v>0</v>
      </c>
      <c r="O736" s="124" t="str">
        <f t="shared" si="96"/>
        <v>N</v>
      </c>
      <c r="S736" s="124"/>
    </row>
    <row r="737" spans="1:19" hidden="1">
      <c r="A737" s="379">
        <f>IF('CONSTRUCTION COST ESTIMATE'!B737="","",'CONSTRUCTION COST ESTIMATE'!B737)</f>
        <v>616.02</v>
      </c>
      <c r="B737" s="128"/>
      <c r="C737" s="128" t="str">
        <f t="shared" si="91"/>
        <v>Item</v>
      </c>
      <c r="D737" s="128">
        <f t="shared" si="94"/>
        <v>1</v>
      </c>
      <c r="E737" s="128" t="str">
        <f>IF(A737="",'CONSTRUCTION COST ESTIMATE'!A737,"")</f>
        <v/>
      </c>
      <c r="F737" s="234" t="str">
        <f>IF(A737="","",'CONSTRUCTION COST ESTIMATE'!C737)</f>
        <v>SWING GATE (5 FOOT)</v>
      </c>
      <c r="G737" s="234"/>
      <c r="H737" s="78" t="str">
        <f t="shared" si="92"/>
        <v>616.0200</v>
      </c>
      <c r="I737" s="128"/>
      <c r="J737" s="128">
        <f>IF(A737="","",'CONSTRUCTION COST ESTIMATE'!BA737)</f>
        <v>0</v>
      </c>
      <c r="K737" s="128" t="str">
        <f t="shared" si="95"/>
        <v>Default</v>
      </c>
      <c r="L737" s="128" t="str">
        <f>IF(A737="","",'CONSTRUCTION COST ESTIMATE'!BB737)</f>
        <v>EA</v>
      </c>
      <c r="M737" s="128" t="str">
        <f t="shared" si="93"/>
        <v>Base Bid</v>
      </c>
      <c r="N737" s="124">
        <f>IF(A737="","",'CONSTRUCTION COST ESTIMATE'!BC737)</f>
        <v>0</v>
      </c>
      <c r="O737" s="124" t="str">
        <f t="shared" si="96"/>
        <v>N</v>
      </c>
      <c r="S737" s="124"/>
    </row>
    <row r="738" spans="1:19" hidden="1">
      <c r="A738" s="379">
        <f>IF('CONSTRUCTION COST ESTIMATE'!B738="","",'CONSTRUCTION COST ESTIMATE'!B738)</f>
        <v>616.02099999999996</v>
      </c>
      <c r="B738" s="128"/>
      <c r="C738" s="128" t="str">
        <f t="shared" si="91"/>
        <v>Item</v>
      </c>
      <c r="D738" s="128">
        <f t="shared" si="94"/>
        <v>1</v>
      </c>
      <c r="E738" s="128" t="str">
        <f>IF(A738="",'CONSTRUCTION COST ESTIMATE'!A738,"")</f>
        <v/>
      </c>
      <c r="F738" s="234" t="str">
        <f>IF(A738="","",'CONSTRUCTION COST ESTIMATE'!C738)</f>
        <v>SWING GATE (12 FOOT)</v>
      </c>
      <c r="G738" s="234"/>
      <c r="H738" s="78" t="str">
        <f t="shared" si="92"/>
        <v>616.0210</v>
      </c>
      <c r="I738" s="128"/>
      <c r="J738" s="128">
        <f>IF(A738="","",'CONSTRUCTION COST ESTIMATE'!BA738)</f>
        <v>0</v>
      </c>
      <c r="K738" s="128" t="str">
        <f t="shared" si="95"/>
        <v>Default</v>
      </c>
      <c r="L738" s="128" t="str">
        <f>IF(A738="","",'CONSTRUCTION COST ESTIMATE'!BB738)</f>
        <v>EA</v>
      </c>
      <c r="M738" s="128" t="str">
        <f t="shared" si="93"/>
        <v>Base Bid</v>
      </c>
      <c r="N738" s="124">
        <f>IF(A738="","",'CONSTRUCTION COST ESTIMATE'!BC738)</f>
        <v>0</v>
      </c>
      <c r="O738" s="124" t="str">
        <f t="shared" si="96"/>
        <v>N</v>
      </c>
      <c r="S738" s="124"/>
    </row>
    <row r="739" spans="1:19" hidden="1">
      <c r="A739" s="379">
        <f>IF('CONSTRUCTION COST ESTIMATE'!B739="","",'CONSTRUCTION COST ESTIMATE'!B739)</f>
        <v>616.02200000000005</v>
      </c>
      <c r="B739" s="128"/>
      <c r="C739" s="128" t="str">
        <f t="shared" si="91"/>
        <v>Item</v>
      </c>
      <c r="D739" s="128">
        <f t="shared" si="94"/>
        <v>1</v>
      </c>
      <c r="E739" s="128" t="str">
        <f>IF(A739="",'CONSTRUCTION COST ESTIMATE'!A739,"")</f>
        <v/>
      </c>
      <c r="F739" s="234" t="str">
        <f>IF(A739="","",'CONSTRUCTION COST ESTIMATE'!C739)</f>
        <v>DOUBLE SWING CHAIN LINK GATE (16 FOOT)</v>
      </c>
      <c r="G739" s="234"/>
      <c r="H739" s="78" t="str">
        <f t="shared" si="92"/>
        <v>616.0220</v>
      </c>
      <c r="I739" s="128"/>
      <c r="J739" s="128">
        <f>IF(A739="","",'CONSTRUCTION COST ESTIMATE'!BA739)</f>
        <v>0</v>
      </c>
      <c r="K739" s="128" t="str">
        <f t="shared" si="95"/>
        <v>Default</v>
      </c>
      <c r="L739" s="128" t="str">
        <f>IF(A739="","",'CONSTRUCTION COST ESTIMATE'!BB739)</f>
        <v>EA</v>
      </c>
      <c r="M739" s="128" t="str">
        <f t="shared" si="93"/>
        <v>Base Bid</v>
      </c>
      <c r="N739" s="124">
        <f>IF(A739="","",'CONSTRUCTION COST ESTIMATE'!BC739)</f>
        <v>0</v>
      </c>
      <c r="O739" s="124" t="str">
        <f t="shared" si="96"/>
        <v>N</v>
      </c>
      <c r="S739" s="124"/>
    </row>
    <row r="740" spans="1:19" hidden="1">
      <c r="A740" s="379">
        <f>IF('CONSTRUCTION COST ESTIMATE'!B740="","",'CONSTRUCTION COST ESTIMATE'!B740)</f>
        <v>616.02300000000002</v>
      </c>
      <c r="B740" s="128"/>
      <c r="C740" s="128" t="str">
        <f t="shared" si="91"/>
        <v>Item</v>
      </c>
      <c r="D740" s="128">
        <f t="shared" si="94"/>
        <v>1</v>
      </c>
      <c r="E740" s="128" t="str">
        <f>IF(A740="",'CONSTRUCTION COST ESTIMATE'!A740,"")</f>
        <v/>
      </c>
      <c r="F740" s="234" t="str">
        <f>IF(A740="","",'CONSTRUCTION COST ESTIMATE'!C740)</f>
        <v>DOUBLE SWING CHAIN LINK GATE (20 FOOT)</v>
      </c>
      <c r="G740" s="234"/>
      <c r="H740" s="78" t="str">
        <f t="shared" si="92"/>
        <v>616.0230</v>
      </c>
      <c r="I740" s="128"/>
      <c r="J740" s="128">
        <f>IF(A740="","",'CONSTRUCTION COST ESTIMATE'!BA740)</f>
        <v>0</v>
      </c>
      <c r="K740" s="128" t="str">
        <f t="shared" si="95"/>
        <v>Default</v>
      </c>
      <c r="L740" s="128" t="str">
        <f>IF(A740="","",'CONSTRUCTION COST ESTIMATE'!BB740)</f>
        <v>EA</v>
      </c>
      <c r="M740" s="128" t="str">
        <f t="shared" si="93"/>
        <v>Base Bid</v>
      </c>
      <c r="N740" s="124">
        <f>IF(A740="","",'CONSTRUCTION COST ESTIMATE'!BC740)</f>
        <v>0</v>
      </c>
      <c r="O740" s="124" t="str">
        <f t="shared" si="96"/>
        <v>N</v>
      </c>
      <c r="S740" s="124"/>
    </row>
    <row r="741" spans="1:19" hidden="1">
      <c r="A741" s="379">
        <f>IF('CONSTRUCTION COST ESTIMATE'!B741="","",'CONSTRUCTION COST ESTIMATE'!B741)</f>
        <v>616.024</v>
      </c>
      <c r="B741" s="128"/>
      <c r="C741" s="128" t="str">
        <f t="shared" si="91"/>
        <v>Item</v>
      </c>
      <c r="D741" s="128">
        <f t="shared" si="94"/>
        <v>1</v>
      </c>
      <c r="E741" s="128" t="str">
        <f>IF(A741="",'CONSTRUCTION COST ESTIMATE'!A741,"")</f>
        <v/>
      </c>
      <c r="F741" s="234" t="str">
        <f>IF(A741="","",'CONSTRUCTION COST ESTIMATE'!C741)</f>
        <v>DOUBLE SWING CHAIN LINK GATE (22 FOOT)</v>
      </c>
      <c r="G741" s="234"/>
      <c r="H741" s="78" t="str">
        <f t="shared" si="92"/>
        <v>616.0240</v>
      </c>
      <c r="I741" s="128"/>
      <c r="J741" s="128">
        <f>IF(A741="","",'CONSTRUCTION COST ESTIMATE'!BA741)</f>
        <v>0</v>
      </c>
      <c r="K741" s="128" t="str">
        <f t="shared" si="95"/>
        <v>Default</v>
      </c>
      <c r="L741" s="128" t="str">
        <f>IF(A741="","",'CONSTRUCTION COST ESTIMATE'!BB741)</f>
        <v>EA</v>
      </c>
      <c r="M741" s="128" t="str">
        <f t="shared" si="93"/>
        <v>Base Bid</v>
      </c>
      <c r="N741" s="124">
        <f>IF(A741="","",'CONSTRUCTION COST ESTIMATE'!BC741)</f>
        <v>0</v>
      </c>
      <c r="O741" s="124" t="str">
        <f t="shared" si="96"/>
        <v>N</v>
      </c>
      <c r="S741" s="124"/>
    </row>
    <row r="742" spans="1:19" hidden="1">
      <c r="A742" s="379">
        <f>IF('CONSTRUCTION COST ESTIMATE'!B742="","",'CONSTRUCTION COST ESTIMATE'!B742)</f>
        <v>616.02499999999998</v>
      </c>
      <c r="B742" s="128"/>
      <c r="C742" s="128" t="str">
        <f t="shared" si="91"/>
        <v>Item</v>
      </c>
      <c r="D742" s="128">
        <f t="shared" si="94"/>
        <v>1</v>
      </c>
      <c r="E742" s="128" t="str">
        <f>IF(A742="",'CONSTRUCTION COST ESTIMATE'!A742,"")</f>
        <v/>
      </c>
      <c r="F742" s="234" t="str">
        <f>IF(A742="","",'CONSTRUCTION COST ESTIMATE'!C742)</f>
        <v>WROUGHT IRON FENCE (6 FOOT)</v>
      </c>
      <c r="G742" s="234"/>
      <c r="H742" s="78" t="str">
        <f t="shared" si="92"/>
        <v>616.0250</v>
      </c>
      <c r="I742" s="128"/>
      <c r="J742" s="128">
        <f>IF(A742="","",'CONSTRUCTION COST ESTIMATE'!BA742)</f>
        <v>0</v>
      </c>
      <c r="K742" s="128" t="str">
        <f t="shared" si="95"/>
        <v>Default</v>
      </c>
      <c r="L742" s="128" t="str">
        <f>IF(A742="","",'CONSTRUCTION COST ESTIMATE'!BB742)</f>
        <v>LF</v>
      </c>
      <c r="M742" s="128" t="str">
        <f t="shared" si="93"/>
        <v>Base Bid</v>
      </c>
      <c r="N742" s="124">
        <f>IF(A742="","",'CONSTRUCTION COST ESTIMATE'!BC742)</f>
        <v>0</v>
      </c>
      <c r="O742" s="124" t="str">
        <f t="shared" si="96"/>
        <v>N</v>
      </c>
      <c r="S742" s="124"/>
    </row>
    <row r="743" spans="1:19" hidden="1">
      <c r="A743" s="379">
        <f>IF('CONSTRUCTION COST ESTIMATE'!B743="","",'CONSTRUCTION COST ESTIMATE'!B743)</f>
        <v>616.02599999999995</v>
      </c>
      <c r="B743" s="128"/>
      <c r="C743" s="128" t="str">
        <f t="shared" si="91"/>
        <v>Item</v>
      </c>
      <c r="D743" s="128">
        <f t="shared" si="94"/>
        <v>1</v>
      </c>
      <c r="E743" s="128" t="str">
        <f>IF(A743="",'CONSTRUCTION COST ESTIMATE'!A743,"")</f>
        <v/>
      </c>
      <c r="F743" s="234" t="str">
        <f>IF(A743="","",'CONSTRUCTION COST ESTIMATE'!C743)</f>
        <v>WROUGHT IRON FENCE (10 FOOT)</v>
      </c>
      <c r="G743" s="234"/>
      <c r="H743" s="78" t="str">
        <f t="shared" si="92"/>
        <v>616.0260</v>
      </c>
      <c r="I743" s="128"/>
      <c r="J743" s="128">
        <f>IF(A743="","",'CONSTRUCTION COST ESTIMATE'!BA743)</f>
        <v>0</v>
      </c>
      <c r="K743" s="128" t="str">
        <f t="shared" si="95"/>
        <v>Default</v>
      </c>
      <c r="L743" s="128" t="str">
        <f>IF(A743="","",'CONSTRUCTION COST ESTIMATE'!BB743)</f>
        <v>LF</v>
      </c>
      <c r="M743" s="128" t="str">
        <f t="shared" si="93"/>
        <v>Base Bid</v>
      </c>
      <c r="N743" s="124">
        <f>IF(A743="","",'CONSTRUCTION COST ESTIMATE'!BC743)</f>
        <v>0</v>
      </c>
      <c r="O743" s="124" t="str">
        <f t="shared" si="96"/>
        <v>N</v>
      </c>
      <c r="S743" s="124"/>
    </row>
    <row r="744" spans="1:19" hidden="1">
      <c r="A744" s="379">
        <f>IF('CONSTRUCTION COST ESTIMATE'!B744="","",'CONSTRUCTION COST ESTIMATE'!B744)</f>
        <v>616.02700000000004</v>
      </c>
      <c r="B744" s="128"/>
      <c r="C744" s="128" t="str">
        <f t="shared" si="91"/>
        <v>Item</v>
      </c>
      <c r="D744" s="128">
        <f t="shared" si="94"/>
        <v>1</v>
      </c>
      <c r="E744" s="128" t="str">
        <f>IF(A744="",'CONSTRUCTION COST ESTIMATE'!A744,"")</f>
        <v/>
      </c>
      <c r="F744" s="234" t="str">
        <f>IF(A744="","",'CONSTRUCTION COST ESTIMATE'!C744)</f>
        <v>WROUGHT IRON ACCESS GATE (16 FOOT)</v>
      </c>
      <c r="G744" s="234"/>
      <c r="H744" s="78" t="str">
        <f t="shared" si="92"/>
        <v>616.0270</v>
      </c>
      <c r="I744" s="128"/>
      <c r="J744" s="128">
        <f>IF(A744="","",'CONSTRUCTION COST ESTIMATE'!BA744)</f>
        <v>0</v>
      </c>
      <c r="K744" s="128" t="str">
        <f t="shared" si="95"/>
        <v>Default</v>
      </c>
      <c r="L744" s="128" t="str">
        <f>IF(A744="","",'CONSTRUCTION COST ESTIMATE'!BB744)</f>
        <v>EA</v>
      </c>
      <c r="M744" s="128" t="str">
        <f t="shared" si="93"/>
        <v>Base Bid</v>
      </c>
      <c r="N744" s="124">
        <f>IF(A744="","",'CONSTRUCTION COST ESTIMATE'!BC744)</f>
        <v>0</v>
      </c>
      <c r="O744" s="124" t="str">
        <f t="shared" si="96"/>
        <v>N</v>
      </c>
      <c r="S744" s="124"/>
    </row>
    <row r="745" spans="1:19" hidden="1">
      <c r="A745" s="379">
        <f>IF('CONSTRUCTION COST ESTIMATE'!B745="","",'CONSTRUCTION COST ESTIMATE'!B745)</f>
        <v>616.02800000000002</v>
      </c>
      <c r="B745" s="128"/>
      <c r="C745" s="128" t="str">
        <f t="shared" si="91"/>
        <v>Item</v>
      </c>
      <c r="D745" s="128">
        <f t="shared" si="94"/>
        <v>1</v>
      </c>
      <c r="E745" s="128" t="str">
        <f>IF(A745="",'CONSTRUCTION COST ESTIMATE'!A745,"")</f>
        <v/>
      </c>
      <c r="F745" s="234" t="str">
        <f>IF(A745="","",'CONSTRUCTION COST ESTIMATE'!C745)</f>
        <v>WROUGHT IRON FENCE (CUSTOM)</v>
      </c>
      <c r="G745" s="234"/>
      <c r="H745" s="78" t="str">
        <f t="shared" si="92"/>
        <v>616.0280</v>
      </c>
      <c r="I745" s="128"/>
      <c r="J745" s="128">
        <f>IF(A745="","",'CONSTRUCTION COST ESTIMATE'!BA745)</f>
        <v>0</v>
      </c>
      <c r="K745" s="128" t="str">
        <f t="shared" si="95"/>
        <v>Default</v>
      </c>
      <c r="L745" s="128" t="str">
        <f>IF(A745="","",'CONSTRUCTION COST ESTIMATE'!BB745)</f>
        <v>LF</v>
      </c>
      <c r="M745" s="128" t="str">
        <f t="shared" si="93"/>
        <v>Base Bid</v>
      </c>
      <c r="N745" s="124">
        <f>IF(A745="","",'CONSTRUCTION COST ESTIMATE'!BC745)</f>
        <v>0</v>
      </c>
      <c r="O745" s="124" t="str">
        <f t="shared" si="96"/>
        <v>N</v>
      </c>
      <c r="S745" s="124"/>
    </row>
    <row r="746" spans="1:19" hidden="1">
      <c r="A746" s="379">
        <f>IF('CONSTRUCTION COST ESTIMATE'!B746="","",'CONSTRUCTION COST ESTIMATE'!B746)</f>
        <v>618.00049999999999</v>
      </c>
      <c r="B746" s="128"/>
      <c r="C746" s="128" t="str">
        <f t="shared" si="91"/>
        <v>Item</v>
      </c>
      <c r="D746" s="128">
        <f t="shared" si="94"/>
        <v>1</v>
      </c>
      <c r="E746" s="128" t="str">
        <f>IF(A746="",'CONSTRUCTION COST ESTIMATE'!A746,"")</f>
        <v/>
      </c>
      <c r="F746" s="234" t="str">
        <f>IF(A746="","",'CONSTRUCTION COST ESTIMATE'!C746)</f>
        <v>GALVANIZED GUARDRAIL</v>
      </c>
      <c r="G746" s="234"/>
      <c r="H746" s="78" t="str">
        <f t="shared" si="92"/>
        <v>618.0005</v>
      </c>
      <c r="I746" s="128"/>
      <c r="J746" s="128">
        <f>IF(A746="","",'CONSTRUCTION COST ESTIMATE'!BA746)</f>
        <v>0</v>
      </c>
      <c r="K746" s="128" t="str">
        <f t="shared" si="95"/>
        <v>Default</v>
      </c>
      <c r="L746" s="128" t="str">
        <f>IF(A746="","",'CONSTRUCTION COST ESTIMATE'!BB746)</f>
        <v>LF</v>
      </c>
      <c r="M746" s="128" t="str">
        <f t="shared" si="93"/>
        <v>Base Bid</v>
      </c>
      <c r="N746" s="124">
        <f>IF(A746="","",'CONSTRUCTION COST ESTIMATE'!BC746)</f>
        <v>0</v>
      </c>
      <c r="O746" s="124" t="str">
        <f t="shared" si="96"/>
        <v>N</v>
      </c>
      <c r="S746" s="124"/>
    </row>
    <row r="747" spans="1:19" hidden="1">
      <c r="A747" s="379">
        <f>IF('CONSTRUCTION COST ESTIMATE'!B747="","",'CONSTRUCTION COST ESTIMATE'!B747)</f>
        <v>618.00099999999998</v>
      </c>
      <c r="B747" s="128"/>
      <c r="C747" s="128" t="str">
        <f t="shared" si="91"/>
        <v>Item</v>
      </c>
      <c r="D747" s="128">
        <f t="shared" si="94"/>
        <v>1</v>
      </c>
      <c r="E747" s="128" t="str">
        <f>IF(A747="",'CONSTRUCTION COST ESTIMATE'!A747,"")</f>
        <v/>
      </c>
      <c r="F747" s="234" t="str">
        <f>IF(A747="","",'CONSTRUCTION COST ESTIMATE'!C747)</f>
        <v>GALVAINIZED GUARDRAIL (FLARED)</v>
      </c>
      <c r="G747" s="234"/>
      <c r="H747" s="78" t="str">
        <f t="shared" si="92"/>
        <v>618.0010</v>
      </c>
      <c r="I747" s="128"/>
      <c r="J747" s="128">
        <f>IF(A747="","",'CONSTRUCTION COST ESTIMATE'!BA747)</f>
        <v>0</v>
      </c>
      <c r="K747" s="128" t="str">
        <f t="shared" si="95"/>
        <v>Default</v>
      </c>
      <c r="L747" s="128" t="str">
        <f>IF(A747="","",'CONSTRUCTION COST ESTIMATE'!BB747)</f>
        <v>EA</v>
      </c>
      <c r="M747" s="128" t="str">
        <f t="shared" si="93"/>
        <v>Base Bid</v>
      </c>
      <c r="N747" s="124">
        <f>IF(A747="","",'CONSTRUCTION COST ESTIMATE'!BC747)</f>
        <v>0</v>
      </c>
      <c r="O747" s="124" t="str">
        <f t="shared" si="96"/>
        <v>N</v>
      </c>
      <c r="S747" s="124"/>
    </row>
    <row r="748" spans="1:19" hidden="1">
      <c r="A748" s="379">
        <f>IF('CONSTRUCTION COST ESTIMATE'!B748="","",'CONSTRUCTION COST ESTIMATE'!B748)</f>
        <v>618.00199999999995</v>
      </c>
      <c r="B748" s="128"/>
      <c r="C748" s="128" t="str">
        <f t="shared" si="91"/>
        <v>Item</v>
      </c>
      <c r="D748" s="128">
        <f t="shared" si="94"/>
        <v>1</v>
      </c>
      <c r="E748" s="128" t="str">
        <f>IF(A748="",'CONSTRUCTION COST ESTIMATE'!A748,"")</f>
        <v/>
      </c>
      <c r="F748" s="234" t="str">
        <f>IF(A748="","",'CONSTRUCTION COST ESTIMATE'!C748)</f>
        <v>GALVAINIZED GUARDRAIL (TRIPLE CORRUGATION)</v>
      </c>
      <c r="G748" s="234"/>
      <c r="H748" s="78" t="str">
        <f t="shared" si="92"/>
        <v>618.0020</v>
      </c>
      <c r="I748" s="128"/>
      <c r="J748" s="128">
        <f>IF(A748="","",'CONSTRUCTION COST ESTIMATE'!BA748)</f>
        <v>0</v>
      </c>
      <c r="K748" s="128" t="str">
        <f t="shared" si="95"/>
        <v>Default</v>
      </c>
      <c r="L748" s="128" t="str">
        <f>IF(A748="","",'CONSTRUCTION COST ESTIMATE'!BB748)</f>
        <v>LF</v>
      </c>
      <c r="M748" s="128" t="str">
        <f t="shared" si="93"/>
        <v>Base Bid</v>
      </c>
      <c r="N748" s="124">
        <f>IF(A748="","",'CONSTRUCTION COST ESTIMATE'!BC748)</f>
        <v>0</v>
      </c>
      <c r="O748" s="124" t="str">
        <f t="shared" si="96"/>
        <v>N</v>
      </c>
      <c r="S748" s="124"/>
    </row>
    <row r="749" spans="1:19" hidden="1">
      <c r="A749" s="379">
        <f>IF('CONSTRUCTION COST ESTIMATE'!B749="","",'CONSTRUCTION COST ESTIMATE'!B749)</f>
        <v>619.00049999999999</v>
      </c>
      <c r="B749" s="128"/>
      <c r="C749" s="128" t="str">
        <f t="shared" si="91"/>
        <v>Item</v>
      </c>
      <c r="D749" s="128">
        <f t="shared" si="94"/>
        <v>1</v>
      </c>
      <c r="E749" s="128" t="str">
        <f>IF(A749="",'CONSTRUCTION COST ESTIMATE'!A749,"")</f>
        <v/>
      </c>
      <c r="F749" s="234" t="str">
        <f>IF(A749="","",'CONSTRUCTION COST ESTIMATE'!C749)</f>
        <v>FLEXIBLE MARKER POST</v>
      </c>
      <c r="G749" s="234"/>
      <c r="H749" s="78" t="str">
        <f t="shared" si="92"/>
        <v>619.0005</v>
      </c>
      <c r="I749" s="128"/>
      <c r="J749" s="128">
        <f>IF(A749="","",'CONSTRUCTION COST ESTIMATE'!BA749)</f>
        <v>0</v>
      </c>
      <c r="K749" s="128" t="str">
        <f t="shared" si="95"/>
        <v>Default</v>
      </c>
      <c r="L749" s="128" t="str">
        <f>IF(A749="","",'CONSTRUCTION COST ESTIMATE'!BB749)</f>
        <v>EA</v>
      </c>
      <c r="M749" s="128" t="str">
        <f t="shared" si="93"/>
        <v>Base Bid</v>
      </c>
      <c r="N749" s="124">
        <f>IF(A749="","",'CONSTRUCTION COST ESTIMATE'!BC749)</f>
        <v>0</v>
      </c>
      <c r="O749" s="124" t="str">
        <f t="shared" si="96"/>
        <v>N</v>
      </c>
      <c r="S749" s="124"/>
    </row>
    <row r="750" spans="1:19" hidden="1">
      <c r="A750" s="379">
        <f>IF('CONSTRUCTION COST ESTIMATE'!B750="","",'CONSTRUCTION COST ESTIMATE'!B750)</f>
        <v>619.00099999999998</v>
      </c>
      <c r="B750" s="128"/>
      <c r="C750" s="128" t="str">
        <f t="shared" si="91"/>
        <v>Item</v>
      </c>
      <c r="D750" s="128">
        <f t="shared" si="94"/>
        <v>1</v>
      </c>
      <c r="E750" s="128" t="str">
        <f>IF(A750="",'CONSTRUCTION COST ESTIMATE'!A750,"")</f>
        <v/>
      </c>
      <c r="F750" s="234" t="str">
        <f>IF(A750="","",'CONSTRUCTION COST ESTIMATE'!C750)</f>
        <v>K71 SELF RE-ERECTING MARKER POST</v>
      </c>
      <c r="G750" s="234"/>
      <c r="H750" s="78" t="str">
        <f t="shared" si="92"/>
        <v>619.0010</v>
      </c>
      <c r="I750" s="128"/>
      <c r="J750" s="128">
        <f>IF(A750="","",'CONSTRUCTION COST ESTIMATE'!BA750)</f>
        <v>0</v>
      </c>
      <c r="K750" s="128" t="str">
        <f t="shared" si="95"/>
        <v>Default</v>
      </c>
      <c r="L750" s="128" t="str">
        <f>IF(A750="","",'CONSTRUCTION COST ESTIMATE'!BB750)</f>
        <v>EA</v>
      </c>
      <c r="M750" s="128" t="str">
        <f t="shared" si="93"/>
        <v>Base Bid</v>
      </c>
      <c r="N750" s="124">
        <f>IF(A750="","",'CONSTRUCTION COST ESTIMATE'!BC750)</f>
        <v>0</v>
      </c>
      <c r="O750" s="124" t="str">
        <f t="shared" si="96"/>
        <v>N</v>
      </c>
      <c r="S750" s="124"/>
    </row>
    <row r="751" spans="1:19" hidden="1">
      <c r="A751" s="379">
        <f>IF('CONSTRUCTION COST ESTIMATE'!B751="","",'CONSTRUCTION COST ESTIMATE'!B751)</f>
        <v>619.00199999999995</v>
      </c>
      <c r="B751" s="128"/>
      <c r="C751" s="128" t="str">
        <f t="shared" si="91"/>
        <v>Item</v>
      </c>
      <c r="D751" s="128">
        <f t="shared" si="94"/>
        <v>1</v>
      </c>
      <c r="E751" s="128" t="str">
        <f>IF(A751="",'CONSTRUCTION COST ESTIMATE'!A751,"")</f>
        <v/>
      </c>
      <c r="F751" s="234" t="str">
        <f>IF(A751="","",'CONSTRUCTION COST ESTIMATE'!C751)</f>
        <v>MARKER POST</v>
      </c>
      <c r="G751" s="234"/>
      <c r="H751" s="78" t="str">
        <f t="shared" si="92"/>
        <v>619.0020</v>
      </c>
      <c r="I751" s="128"/>
      <c r="J751" s="128">
        <f>IF(A751="","",'CONSTRUCTION COST ESTIMATE'!BA751)</f>
        <v>0</v>
      </c>
      <c r="K751" s="128" t="str">
        <f t="shared" si="95"/>
        <v>Default</v>
      </c>
      <c r="L751" s="128" t="str">
        <f>IF(A751="","",'CONSTRUCTION COST ESTIMATE'!BB751)</f>
        <v>EA</v>
      </c>
      <c r="M751" s="128" t="str">
        <f t="shared" si="93"/>
        <v>Base Bid</v>
      </c>
      <c r="N751" s="124">
        <f>IF(A751="","",'CONSTRUCTION COST ESTIMATE'!BC751)</f>
        <v>0</v>
      </c>
      <c r="O751" s="124" t="str">
        <f t="shared" si="96"/>
        <v>N</v>
      </c>
      <c r="S751" s="124"/>
    </row>
    <row r="752" spans="1:19" hidden="1">
      <c r="A752" s="379">
        <f>IF('CONSTRUCTION COST ESTIMATE'!B752="","",'CONSTRUCTION COST ESTIMATE'!B752)</f>
        <v>619.00300000000004</v>
      </c>
      <c r="B752" s="128"/>
      <c r="C752" s="128" t="str">
        <f t="shared" si="91"/>
        <v>Item</v>
      </c>
      <c r="D752" s="128">
        <f t="shared" si="94"/>
        <v>1</v>
      </c>
      <c r="E752" s="128" t="str">
        <f>IF(A752="",'CONSTRUCTION COST ESTIMATE'!A752,"")</f>
        <v/>
      </c>
      <c r="F752" s="234" t="str">
        <f>IF(A752="","",'CONSTRUCTION COST ESTIMATE'!C752)</f>
        <v>PERMANENT OBJECT MARKER</v>
      </c>
      <c r="G752" s="234"/>
      <c r="H752" s="78" t="str">
        <f t="shared" si="92"/>
        <v>619.0030</v>
      </c>
      <c r="I752" s="128"/>
      <c r="J752" s="128">
        <f>IF(A752="","",'CONSTRUCTION COST ESTIMATE'!BA752)</f>
        <v>0</v>
      </c>
      <c r="K752" s="128" t="str">
        <f t="shared" si="95"/>
        <v>Default</v>
      </c>
      <c r="L752" s="128" t="str">
        <f>IF(A752="","",'CONSTRUCTION COST ESTIMATE'!BB752)</f>
        <v>EA</v>
      </c>
      <c r="M752" s="128" t="str">
        <f t="shared" si="93"/>
        <v>Base Bid</v>
      </c>
      <c r="N752" s="124">
        <f>IF(A752="","",'CONSTRUCTION COST ESTIMATE'!BC752)</f>
        <v>0</v>
      </c>
      <c r="O752" s="124" t="str">
        <f t="shared" si="96"/>
        <v>N</v>
      </c>
      <c r="S752" s="124"/>
    </row>
    <row r="753" spans="1:26" ht="30" customHeight="1">
      <c r="A753" s="378" t="str">
        <f>IF('CONSTRUCTION COST ESTIMATE'!B753="","",'CONSTRUCTION COST ESTIMATE'!B753)</f>
        <v/>
      </c>
      <c r="B753" s="134"/>
      <c r="C753" s="134" t="str">
        <f t="shared" si="91"/>
        <v>Container</v>
      </c>
      <c r="D753" s="134">
        <f t="shared" si="94"/>
        <v>0</v>
      </c>
      <c r="E753" s="134" t="str">
        <f>IF(A753="",'CONSTRUCTION COST ESTIMATE'!A753,"")</f>
        <v>SP 622</v>
      </c>
      <c r="F753" s="233" t="str">
        <f>IF(A753="",'CONSTRUCTION COST ESTIMATE'!C753,"")</f>
        <v>CONSTRUCTION SURVEYING</v>
      </c>
      <c r="G753" s="233"/>
      <c r="H753" s="230" t="str">
        <f t="shared" si="92"/>
        <v/>
      </c>
      <c r="I753" s="134"/>
      <c r="J753" s="134" t="str">
        <f>IF(A753="","",'CONSTRUCTION COST ESTIMATE'!BA753)</f>
        <v/>
      </c>
      <c r="K753" s="134" t="str">
        <f t="shared" si="95"/>
        <v/>
      </c>
      <c r="L753" s="134" t="str">
        <f>IF(A753="","",'CONSTRUCTION COST ESTIMATE'!BB753)</f>
        <v/>
      </c>
      <c r="M753" s="134" t="str">
        <f t="shared" si="93"/>
        <v/>
      </c>
      <c r="N753" s="231" t="str">
        <f>IF(A753="","",'CONSTRUCTION COST ESTIMATE'!BC753)</f>
        <v/>
      </c>
      <c r="O753" s="375"/>
      <c r="P753" s="231"/>
      <c r="Q753" s="231"/>
      <c r="R753" s="231"/>
      <c r="S753" s="231"/>
      <c r="T753" s="124"/>
      <c r="U753" s="124"/>
      <c r="V753" s="124"/>
      <c r="W753" s="124"/>
      <c r="X753" s="124"/>
      <c r="Y753" s="124"/>
      <c r="Z753" s="124"/>
    </row>
    <row r="754" spans="1:26" hidden="1">
      <c r="A754" s="379">
        <f>IF('CONSTRUCTION COST ESTIMATE'!B754="","",'CONSTRUCTION COST ESTIMATE'!B754)</f>
        <v>622.00049999999999</v>
      </c>
      <c r="B754" s="128"/>
      <c r="C754" s="128" t="str">
        <f t="shared" si="91"/>
        <v>Item</v>
      </c>
      <c r="D754" s="128">
        <f t="shared" si="94"/>
        <v>1</v>
      </c>
      <c r="E754" s="128" t="str">
        <f>IF(A754="",'CONSTRUCTION COST ESTIMATE'!A754,"")</f>
        <v/>
      </c>
      <c r="F754" s="234" t="str">
        <f>IF(A754="","",'CONSTRUCTION COST ESTIMATE'!C754)</f>
        <v>CONSTRUCTION SURVEYING</v>
      </c>
      <c r="G754" s="234"/>
      <c r="H754" s="78" t="str">
        <f t="shared" si="92"/>
        <v>622.0005</v>
      </c>
      <c r="I754" s="128"/>
      <c r="J754" s="128">
        <f>IF(A754="","",'CONSTRUCTION COST ESTIMATE'!BA754)</f>
        <v>0</v>
      </c>
      <c r="K754" s="128" t="str">
        <f t="shared" si="95"/>
        <v>Default</v>
      </c>
      <c r="L754" s="128" t="str">
        <f>IF(A754="","",'CONSTRUCTION COST ESTIMATE'!BB754)</f>
        <v>LS</v>
      </c>
      <c r="M754" s="128" t="str">
        <f t="shared" si="93"/>
        <v>Base Bid</v>
      </c>
      <c r="N754" s="124">
        <f>IF(A754="","",'CONSTRUCTION COST ESTIMATE'!BC754)</f>
        <v>0</v>
      </c>
      <c r="O754" s="124" t="str">
        <f t="shared" si="96"/>
        <v>N</v>
      </c>
      <c r="S754" s="124"/>
    </row>
    <row r="755" spans="1:26" hidden="1">
      <c r="A755" s="379">
        <f>IF('CONSTRUCTION COST ESTIMATE'!B755="","",'CONSTRUCTION COST ESTIMATE'!B755)</f>
        <v>622.00099999999998</v>
      </c>
      <c r="B755" s="128"/>
      <c r="C755" s="128" t="str">
        <f t="shared" ref="C755:C756" si="97">IF(A755="","Container","Item")</f>
        <v>Item</v>
      </c>
      <c r="D755" s="128">
        <f t="shared" ref="D755:D756" si="98">IF(C755="Container",0,1)</f>
        <v>1</v>
      </c>
      <c r="E755" s="128" t="str">
        <f>IF(A755="",'CONSTRUCTION COST ESTIMATE'!A755,"")</f>
        <v/>
      </c>
      <c r="F755" s="234" t="str">
        <f>IF(A755="","",'CONSTRUCTION COST ESTIMATE'!C755)</f>
        <v>CONSTRUCT TYPE I SURVEY MONUMENT</v>
      </c>
      <c r="G755" s="234"/>
      <c r="H755" s="78" t="str">
        <f t="shared" ref="H755:H756" si="99">TEXT(A755,"#.0000")</f>
        <v>622.0010</v>
      </c>
      <c r="I755" s="128"/>
      <c r="J755" s="128">
        <f>IF(A755="","",'CONSTRUCTION COST ESTIMATE'!BA755)</f>
        <v>0</v>
      </c>
      <c r="K755" s="128" t="str">
        <f t="shared" ref="K755:K756" si="100">IF(J755="","","Default")</f>
        <v>Default</v>
      </c>
      <c r="L755" s="128" t="str">
        <f>IF(A755="","",'CONSTRUCTION COST ESTIMATE'!BB755)</f>
        <v>EA</v>
      </c>
      <c r="M755" s="128" t="str">
        <f t="shared" ref="M755:M756" si="101">IF(A755="","","Base Bid")</f>
        <v>Base Bid</v>
      </c>
      <c r="N755" s="124">
        <f>IF(A755="","",'CONSTRUCTION COST ESTIMATE'!BC755)</f>
        <v>0</v>
      </c>
      <c r="O755" s="124" t="str">
        <f t="shared" ref="O755:O756" si="102">IF(N755=0,"N","Y")</f>
        <v>N</v>
      </c>
      <c r="S755" s="124"/>
    </row>
    <row r="756" spans="1:26" hidden="1">
      <c r="A756" s="379">
        <f>IF('CONSTRUCTION COST ESTIMATE'!B756="","",'CONSTRUCTION COST ESTIMATE'!B756)</f>
        <v>622.00199999999995</v>
      </c>
      <c r="B756" s="128"/>
      <c r="C756" s="128" t="str">
        <f t="shared" si="97"/>
        <v>Item</v>
      </c>
      <c r="D756" s="128">
        <f t="shared" si="98"/>
        <v>1</v>
      </c>
      <c r="E756" s="128" t="str">
        <f>IF(A756="",'CONSTRUCTION COST ESTIMATE'!A756,"")</f>
        <v/>
      </c>
      <c r="F756" s="234" t="str">
        <f>IF(A756="","",'CONSTRUCTION COST ESTIMATE'!C756)</f>
        <v>CONSTRUCT TYPE II-B SURVEY MONUMENT</v>
      </c>
      <c r="G756" s="234"/>
      <c r="H756" s="78" t="str">
        <f t="shared" si="99"/>
        <v>622.0020</v>
      </c>
      <c r="I756" s="128"/>
      <c r="J756" s="128">
        <f>IF(A756="","",'CONSTRUCTION COST ESTIMATE'!BA756)</f>
        <v>0</v>
      </c>
      <c r="K756" s="128" t="str">
        <f t="shared" si="100"/>
        <v>Default</v>
      </c>
      <c r="L756" s="128" t="str">
        <f>IF(A756="","",'CONSTRUCTION COST ESTIMATE'!BB756)</f>
        <v>EA</v>
      </c>
      <c r="M756" s="128" t="str">
        <f t="shared" si="101"/>
        <v>Base Bid</v>
      </c>
      <c r="N756" s="124">
        <f>IF(A756="","",'CONSTRUCTION COST ESTIMATE'!BC756)</f>
        <v>0</v>
      </c>
      <c r="O756" s="124" t="str">
        <f t="shared" si="102"/>
        <v>N</v>
      </c>
      <c r="S756" s="124"/>
    </row>
    <row r="757" spans="1:26" ht="30" customHeight="1">
      <c r="A757" s="378" t="str">
        <f>IF('CONSTRUCTION COST ESTIMATE'!B757="","",'CONSTRUCTION COST ESTIMATE'!B757)</f>
        <v/>
      </c>
      <c r="B757" s="134"/>
      <c r="C757" s="134" t="str">
        <f t="shared" si="91"/>
        <v>Container</v>
      </c>
      <c r="D757" s="134">
        <f t="shared" si="94"/>
        <v>0</v>
      </c>
      <c r="E757" s="134" t="str">
        <f>IF(A757="",'CONSTRUCTION COST ESTIMATE'!A757,"")</f>
        <v>SP 623</v>
      </c>
      <c r="F757" s="233" t="str">
        <f>IF(A757="",'CONSTRUCTION COST ESTIMATE'!C757,"")</f>
        <v>TRAFFIC SIGNAL &amp; STREET LIGHT</v>
      </c>
      <c r="G757" s="233"/>
      <c r="H757" s="230" t="str">
        <f t="shared" si="92"/>
        <v/>
      </c>
      <c r="I757" s="134"/>
      <c r="J757" s="134" t="str">
        <f>IF(A757="","",'CONSTRUCTION COST ESTIMATE'!BA757)</f>
        <v/>
      </c>
      <c r="K757" s="134" t="str">
        <f t="shared" si="95"/>
        <v/>
      </c>
      <c r="L757" s="134" t="str">
        <f>IF(A757="","",'CONSTRUCTION COST ESTIMATE'!BB757)</f>
        <v/>
      </c>
      <c r="M757" s="134" t="str">
        <f t="shared" si="93"/>
        <v/>
      </c>
      <c r="N757" s="231" t="str">
        <f>IF(A757="","",'CONSTRUCTION COST ESTIMATE'!BC757)</f>
        <v/>
      </c>
      <c r="O757" s="375"/>
      <c r="P757" s="231"/>
      <c r="Q757" s="231"/>
      <c r="R757" s="231"/>
      <c r="S757" s="231"/>
      <c r="T757" s="124"/>
      <c r="U757" s="124"/>
      <c r="V757" s="124"/>
      <c r="W757" s="124"/>
      <c r="X757" s="124"/>
      <c r="Y757" s="124"/>
      <c r="Z757" s="124"/>
    </row>
    <row r="758" spans="1:26" hidden="1">
      <c r="A758" s="379">
        <f>IF('CONSTRUCTION COST ESTIMATE'!B758="","",'CONSTRUCTION COST ESTIMATE'!B758)</f>
        <v>623.00049999999999</v>
      </c>
      <c r="B758" s="128"/>
      <c r="C758" s="128" t="str">
        <f t="shared" si="91"/>
        <v>Item</v>
      </c>
      <c r="D758" s="128">
        <f t="shared" si="94"/>
        <v>1</v>
      </c>
      <c r="E758" s="128" t="str">
        <f>IF(A758="",'CONSTRUCTION COST ESTIMATE'!A758,"")</f>
        <v/>
      </c>
      <c r="F758" s="234" t="str">
        <f>IF(A758="","",'CONSTRUCTION COST ESTIMATE'!C758)</f>
        <v>1-1/4-INCH CONDUIT WITH 1-#8 AWG BARE TRACER WIRE AND PULL STRING</v>
      </c>
      <c r="G758" s="234"/>
      <c r="H758" s="78" t="str">
        <f t="shared" si="92"/>
        <v>623.0005</v>
      </c>
      <c r="I758" s="128"/>
      <c r="J758" s="128">
        <f>IF(A758="","",'CONSTRUCTION COST ESTIMATE'!BA758)</f>
        <v>0</v>
      </c>
      <c r="K758" s="128" t="str">
        <f t="shared" si="95"/>
        <v>Default</v>
      </c>
      <c r="L758" s="128" t="str">
        <f>IF(A758="","",'CONSTRUCTION COST ESTIMATE'!BB758)</f>
        <v>LF</v>
      </c>
      <c r="M758" s="128" t="str">
        <f t="shared" si="93"/>
        <v>Base Bid</v>
      </c>
      <c r="N758" s="124">
        <f>IF(A758="","",'CONSTRUCTION COST ESTIMATE'!BC758)</f>
        <v>0</v>
      </c>
      <c r="O758" s="124" t="str">
        <f t="shared" si="96"/>
        <v>N</v>
      </c>
      <c r="S758" s="124"/>
    </row>
    <row r="759" spans="1:26" ht="30" hidden="1">
      <c r="A759" s="379">
        <f>IF('CONSTRUCTION COST ESTIMATE'!B759="","",'CONSTRUCTION COST ESTIMATE'!B759)</f>
        <v>623.00099999999998</v>
      </c>
      <c r="B759" s="128"/>
      <c r="C759" s="128" t="str">
        <f t="shared" si="91"/>
        <v>Item</v>
      </c>
      <c r="D759" s="128">
        <f t="shared" si="94"/>
        <v>1</v>
      </c>
      <c r="E759" s="128" t="str">
        <f>IF(A759="",'CONSTRUCTION COST ESTIMATE'!A759,"")</f>
        <v/>
      </c>
      <c r="F759" s="234" t="str">
        <f>IF(A759="","",'CONSTRUCTION COST ESTIMATE'!C759)</f>
        <v>1-1/4-INCH CONDUIT WITH 2-#4 THW AND 1-#8 THW STREETLIGHTING CONDUCTORS</v>
      </c>
      <c r="G759" s="234"/>
      <c r="H759" s="78" t="str">
        <f t="shared" si="92"/>
        <v>623.0010</v>
      </c>
      <c r="I759" s="128"/>
      <c r="J759" s="128">
        <f>IF(A759="","",'CONSTRUCTION COST ESTIMATE'!BA759)</f>
        <v>0</v>
      </c>
      <c r="K759" s="128" t="str">
        <f t="shared" si="95"/>
        <v>Default</v>
      </c>
      <c r="L759" s="128" t="str">
        <f>IF(A759="","",'CONSTRUCTION COST ESTIMATE'!BB759)</f>
        <v>LF</v>
      </c>
      <c r="M759" s="128" t="str">
        <f t="shared" si="93"/>
        <v>Base Bid</v>
      </c>
      <c r="N759" s="124">
        <f>IF(A759="","",'CONSTRUCTION COST ESTIMATE'!BC759)</f>
        <v>0</v>
      </c>
      <c r="O759" s="124" t="str">
        <f t="shared" si="96"/>
        <v>N</v>
      </c>
      <c r="S759" s="124"/>
    </row>
    <row r="760" spans="1:26" hidden="1">
      <c r="A760" s="379">
        <f>IF('CONSTRUCTION COST ESTIMATE'!B760="","",'CONSTRUCTION COST ESTIMATE'!B760)</f>
        <v>623.00199999999995</v>
      </c>
      <c r="B760" s="128"/>
      <c r="C760" s="128" t="str">
        <f t="shared" si="91"/>
        <v>Item</v>
      </c>
      <c r="D760" s="128">
        <f t="shared" si="94"/>
        <v>1</v>
      </c>
      <c r="E760" s="128" t="str">
        <f>IF(A760="",'CONSTRUCTION COST ESTIMATE'!A760,"")</f>
        <v/>
      </c>
      <c r="F760" s="234" t="str">
        <f>IF(A760="","",'CONSTRUCTION COST ESTIMATE'!C760)</f>
        <v>1-1/4-INCH CONDUIT WITH (SPECIFY CONDUCTORS)</v>
      </c>
      <c r="G760" s="234"/>
      <c r="H760" s="78" t="str">
        <f t="shared" si="92"/>
        <v>623.0020</v>
      </c>
      <c r="I760" s="128"/>
      <c r="J760" s="128">
        <f>IF(A760="","",'CONSTRUCTION COST ESTIMATE'!BA760)</f>
        <v>0</v>
      </c>
      <c r="K760" s="128" t="str">
        <f t="shared" si="95"/>
        <v>Default</v>
      </c>
      <c r="L760" s="128" t="str">
        <f>IF(A760="","",'CONSTRUCTION COST ESTIMATE'!BB760)</f>
        <v>LF</v>
      </c>
      <c r="M760" s="128" t="str">
        <f t="shared" si="93"/>
        <v>Base Bid</v>
      </c>
      <c r="N760" s="124">
        <f>IF(A760="","",'CONSTRUCTION COST ESTIMATE'!BC760)</f>
        <v>0</v>
      </c>
      <c r="O760" s="124" t="str">
        <f t="shared" si="96"/>
        <v>N</v>
      </c>
      <c r="S760" s="124"/>
    </row>
    <row r="761" spans="1:26" hidden="1">
      <c r="A761" s="379">
        <f>IF('CONSTRUCTION COST ESTIMATE'!B761="","",'CONSTRUCTION COST ESTIMATE'!B761)</f>
        <v>623.00300000000004</v>
      </c>
      <c r="B761" s="128"/>
      <c r="C761" s="128" t="str">
        <f t="shared" si="91"/>
        <v>Item</v>
      </c>
      <c r="D761" s="128">
        <f t="shared" si="94"/>
        <v>1</v>
      </c>
      <c r="E761" s="128" t="str">
        <f>IF(A761="",'CONSTRUCTION COST ESTIMATE'!A761,"")</f>
        <v/>
      </c>
      <c r="F761" s="234" t="str">
        <f>IF(A761="","",'CONSTRUCTION COST ESTIMATE'!C761)</f>
        <v>2 INCH CONDUIT WITH 1-#8 AWG BARE TRACER WIRE AND PULL STRING</v>
      </c>
      <c r="G761" s="234"/>
      <c r="H761" s="78" t="str">
        <f t="shared" si="92"/>
        <v>623.0030</v>
      </c>
      <c r="I761" s="128"/>
      <c r="J761" s="128">
        <f>IF(A761="","",'CONSTRUCTION COST ESTIMATE'!BA761)</f>
        <v>0</v>
      </c>
      <c r="K761" s="128" t="str">
        <f t="shared" si="95"/>
        <v>Default</v>
      </c>
      <c r="L761" s="128" t="str">
        <f>IF(A761="","",'CONSTRUCTION COST ESTIMATE'!BB761)</f>
        <v>LF</v>
      </c>
      <c r="M761" s="128" t="str">
        <f t="shared" si="93"/>
        <v>Base Bid</v>
      </c>
      <c r="N761" s="124">
        <f>IF(A761="","",'CONSTRUCTION COST ESTIMATE'!BC761)</f>
        <v>0</v>
      </c>
      <c r="O761" s="124" t="str">
        <f t="shared" si="96"/>
        <v>N</v>
      </c>
      <c r="S761" s="124"/>
    </row>
    <row r="762" spans="1:26" ht="30" hidden="1">
      <c r="A762" s="379">
        <f>IF('CONSTRUCTION COST ESTIMATE'!B762="","",'CONSTRUCTION COST ESTIMATE'!B762)</f>
        <v>623.00400000000002</v>
      </c>
      <c r="B762" s="128"/>
      <c r="C762" s="128" t="str">
        <f t="shared" si="91"/>
        <v>Item</v>
      </c>
      <c r="D762" s="128">
        <f t="shared" si="94"/>
        <v>1</v>
      </c>
      <c r="E762" s="128" t="str">
        <f>IF(A762="",'CONSTRUCTION COST ESTIMATE'!A762,"")</f>
        <v/>
      </c>
      <c r="F762" s="234" t="str">
        <f>IF(A762="","",'CONSTRUCTION COST ESTIMATE'!C762)</f>
        <v>2 INCH PVC CONDUIT WITH 2-#4 THW AND 1-#8 THW STREETLIGHTING CONDUCTORS</v>
      </c>
      <c r="G762" s="234"/>
      <c r="H762" s="78" t="str">
        <f t="shared" si="92"/>
        <v>623.0040</v>
      </c>
      <c r="I762" s="128"/>
      <c r="J762" s="128">
        <f>IF(A762="","",'CONSTRUCTION COST ESTIMATE'!BA762)</f>
        <v>0</v>
      </c>
      <c r="K762" s="128" t="str">
        <f t="shared" si="95"/>
        <v>Default</v>
      </c>
      <c r="L762" s="128" t="str">
        <f>IF(A762="","",'CONSTRUCTION COST ESTIMATE'!BB762)</f>
        <v>LF</v>
      </c>
      <c r="M762" s="128" t="str">
        <f t="shared" si="93"/>
        <v>Base Bid</v>
      </c>
      <c r="N762" s="124">
        <f>IF(A762="","",'CONSTRUCTION COST ESTIMATE'!BC762)</f>
        <v>0</v>
      </c>
      <c r="O762" s="124" t="str">
        <f t="shared" si="96"/>
        <v>N</v>
      </c>
      <c r="S762" s="124"/>
    </row>
    <row r="763" spans="1:26" ht="30" hidden="1">
      <c r="A763" s="379">
        <f>IF('CONSTRUCTION COST ESTIMATE'!B763="","",'CONSTRUCTION COST ESTIMATE'!B763)</f>
        <v>623.005</v>
      </c>
      <c r="B763" s="128"/>
      <c r="C763" s="128" t="str">
        <f t="shared" si="91"/>
        <v>Item</v>
      </c>
      <c r="D763" s="128">
        <f t="shared" si="94"/>
        <v>1</v>
      </c>
      <c r="E763" s="128" t="str">
        <f>IF(A763="",'CONSTRUCTION COST ESTIMATE'!A763,"")</f>
        <v/>
      </c>
      <c r="F763" s="234" t="str">
        <f>IF(A763="","",'CONSTRUCTION COST ESTIMATE'!C763)</f>
        <v>2-INCH PVC CONDUIT WITH 2-#6 THW AND 1-#8 THW RECEPTACLE CONDUCTORS</v>
      </c>
      <c r="G763" s="234"/>
      <c r="H763" s="78" t="str">
        <f t="shared" si="92"/>
        <v>623.0050</v>
      </c>
      <c r="I763" s="128"/>
      <c r="J763" s="128">
        <f>IF(A763="","",'CONSTRUCTION COST ESTIMATE'!BA763)</f>
        <v>0</v>
      </c>
      <c r="K763" s="128" t="str">
        <f t="shared" si="95"/>
        <v>Default</v>
      </c>
      <c r="L763" s="128" t="str">
        <f>IF(A763="","",'CONSTRUCTION COST ESTIMATE'!BB763)</f>
        <v>LF</v>
      </c>
      <c r="M763" s="128" t="str">
        <f t="shared" si="93"/>
        <v>Base Bid</v>
      </c>
      <c r="N763" s="124">
        <f>IF(A763="","",'CONSTRUCTION COST ESTIMATE'!BC763)</f>
        <v>0</v>
      </c>
      <c r="O763" s="124" t="str">
        <f t="shared" si="96"/>
        <v>N</v>
      </c>
      <c r="S763" s="124"/>
    </row>
    <row r="764" spans="1:26" hidden="1">
      <c r="A764" s="379">
        <f>IF('CONSTRUCTION COST ESTIMATE'!B764="","",'CONSTRUCTION COST ESTIMATE'!B764)</f>
        <v>623.00599999999997</v>
      </c>
      <c r="B764" s="128"/>
      <c r="C764" s="128" t="str">
        <f t="shared" si="91"/>
        <v>Item</v>
      </c>
      <c r="D764" s="128">
        <f t="shared" si="94"/>
        <v>1</v>
      </c>
      <c r="E764" s="128" t="str">
        <f>IF(A764="",'CONSTRUCTION COST ESTIMATE'!A764,"")</f>
        <v/>
      </c>
      <c r="F764" s="234" t="str">
        <f>IF(A764="","",'CONSTRUCTION COST ESTIMATE'!C764)</f>
        <v>2 INCH PVC CONDUIT WITH (SPECIFY CONDUCTORS)</v>
      </c>
      <c r="G764" s="234"/>
      <c r="H764" s="78" t="str">
        <f t="shared" si="92"/>
        <v>623.0060</v>
      </c>
      <c r="I764" s="128"/>
      <c r="J764" s="128">
        <f>IF(A764="","",'CONSTRUCTION COST ESTIMATE'!BA764)</f>
        <v>0</v>
      </c>
      <c r="K764" s="128" t="str">
        <f t="shared" si="95"/>
        <v>Default</v>
      </c>
      <c r="L764" s="128" t="str">
        <f>IF(A764="","",'CONSTRUCTION COST ESTIMATE'!BB764)</f>
        <v>LF</v>
      </c>
      <c r="M764" s="128" t="str">
        <f t="shared" si="93"/>
        <v>Base Bid</v>
      </c>
      <c r="N764" s="124">
        <f>IF(A764="","",'CONSTRUCTION COST ESTIMATE'!BC764)</f>
        <v>0</v>
      </c>
      <c r="O764" s="124" t="str">
        <f t="shared" si="96"/>
        <v>N</v>
      </c>
      <c r="S764" s="124"/>
    </row>
    <row r="765" spans="1:26" hidden="1">
      <c r="A765" s="379">
        <f>IF('CONSTRUCTION COST ESTIMATE'!B765="","",'CONSTRUCTION COST ESTIMATE'!B765)</f>
        <v>623.00699999999995</v>
      </c>
      <c r="B765" s="128"/>
      <c r="C765" s="128" t="str">
        <f t="shared" si="91"/>
        <v>Item</v>
      </c>
      <c r="D765" s="128">
        <f t="shared" si="94"/>
        <v>1</v>
      </c>
      <c r="E765" s="128" t="str">
        <f>IF(A765="",'CONSTRUCTION COST ESTIMATE'!A765,"")</f>
        <v/>
      </c>
      <c r="F765" s="234" t="str">
        <f>IF(A765="","",'CONSTRUCTION COST ESTIMATE'!C765)</f>
        <v>3 INCH CONDUIT WITH 1-#8 AWG BARE TRACER WIRE AND PULL STRING</v>
      </c>
      <c r="G765" s="234"/>
      <c r="H765" s="78" t="str">
        <f t="shared" si="92"/>
        <v>623.0070</v>
      </c>
      <c r="I765" s="128"/>
      <c r="J765" s="128">
        <f>IF(A765="","",'CONSTRUCTION COST ESTIMATE'!BA765)</f>
        <v>0</v>
      </c>
      <c r="K765" s="128" t="str">
        <f t="shared" si="95"/>
        <v>Default</v>
      </c>
      <c r="L765" s="128" t="str">
        <f>IF(A765="","",'CONSTRUCTION COST ESTIMATE'!BB765)</f>
        <v>LF</v>
      </c>
      <c r="M765" s="128" t="str">
        <f t="shared" si="93"/>
        <v>Base Bid</v>
      </c>
      <c r="N765" s="124">
        <f>IF(A765="","",'CONSTRUCTION COST ESTIMATE'!BC765)</f>
        <v>0</v>
      </c>
      <c r="O765" s="124" t="str">
        <f t="shared" si="96"/>
        <v>N</v>
      </c>
      <c r="S765" s="124"/>
    </row>
    <row r="766" spans="1:26" hidden="1">
      <c r="A766" s="379">
        <f>IF('CONSTRUCTION COST ESTIMATE'!B766="","",'CONSTRUCTION COST ESTIMATE'!B766)</f>
        <v>623.00800000000004</v>
      </c>
      <c r="B766" s="128"/>
      <c r="C766" s="128" t="str">
        <f t="shared" si="91"/>
        <v>Item</v>
      </c>
      <c r="D766" s="128">
        <f t="shared" si="94"/>
        <v>1</v>
      </c>
      <c r="E766" s="128" t="str">
        <f>IF(A766="",'CONSTRUCTION COST ESTIMATE'!A766,"")</f>
        <v/>
      </c>
      <c r="F766" s="234" t="str">
        <f>IF(A766="","",'CONSTRUCTION COST ESTIMATE'!C766)</f>
        <v>3 INCH CONDUIT WITH (SPECIFY CONDUCTORS)</v>
      </c>
      <c r="G766" s="234"/>
      <c r="H766" s="78" t="str">
        <f t="shared" si="92"/>
        <v>623.0080</v>
      </c>
      <c r="I766" s="128"/>
      <c r="J766" s="128">
        <f>IF(A766="","",'CONSTRUCTION COST ESTIMATE'!BA766)</f>
        <v>0</v>
      </c>
      <c r="K766" s="128" t="str">
        <f t="shared" si="95"/>
        <v>Default</v>
      </c>
      <c r="L766" s="128" t="str">
        <f>IF(A766="","",'CONSTRUCTION COST ESTIMATE'!BB766)</f>
        <v>LF</v>
      </c>
      <c r="M766" s="128" t="str">
        <f t="shared" si="93"/>
        <v>Base Bid</v>
      </c>
      <c r="N766" s="124">
        <f>IF(A766="","",'CONSTRUCTION COST ESTIMATE'!BC766)</f>
        <v>0</v>
      </c>
      <c r="O766" s="124" t="str">
        <f t="shared" si="96"/>
        <v>N</v>
      </c>
      <c r="S766" s="124"/>
    </row>
    <row r="767" spans="1:26" hidden="1">
      <c r="A767" s="379">
        <f>IF('CONSTRUCTION COST ESTIMATE'!B767="","",'CONSTRUCTION COST ESTIMATE'!B767)</f>
        <v>623.01</v>
      </c>
      <c r="B767" s="128"/>
      <c r="C767" s="128" t="str">
        <f t="shared" si="91"/>
        <v>Item</v>
      </c>
      <c r="D767" s="128">
        <f t="shared" si="94"/>
        <v>1</v>
      </c>
      <c r="E767" s="128" t="str">
        <f>IF(A767="",'CONSTRUCTION COST ESTIMATE'!A767,"")</f>
        <v/>
      </c>
      <c r="F767" s="234" t="str">
        <f>IF(A767="","",'CONSTRUCTION COST ESTIMATE'!C767)</f>
        <v>4 INCH CONDUIT WITH HERCULINE TRACEABLE PULL TAPE</v>
      </c>
      <c r="G767" s="234"/>
      <c r="H767" s="78" t="str">
        <f t="shared" si="92"/>
        <v>623.0100</v>
      </c>
      <c r="I767" s="128"/>
      <c r="J767" s="128">
        <f>IF(A767="","",'CONSTRUCTION COST ESTIMATE'!BA767)</f>
        <v>0</v>
      </c>
      <c r="K767" s="128" t="str">
        <f t="shared" si="95"/>
        <v>Default</v>
      </c>
      <c r="L767" s="128" t="str">
        <f>IF(A767="","",'CONSTRUCTION COST ESTIMATE'!BB767)</f>
        <v>LF</v>
      </c>
      <c r="M767" s="128" t="str">
        <f t="shared" si="93"/>
        <v>Base Bid</v>
      </c>
      <c r="N767" s="124">
        <f>IF(A767="","",'CONSTRUCTION COST ESTIMATE'!BC767)</f>
        <v>0</v>
      </c>
      <c r="O767" s="124" t="str">
        <f t="shared" si="96"/>
        <v>N</v>
      </c>
      <c r="S767" s="124"/>
    </row>
    <row r="768" spans="1:26" hidden="1">
      <c r="A768" s="379">
        <f>IF('CONSTRUCTION COST ESTIMATE'!B768="","",'CONSTRUCTION COST ESTIMATE'!B768)</f>
        <v>623.01099999999997</v>
      </c>
      <c r="B768" s="128"/>
      <c r="C768" s="128" t="str">
        <f t="shared" si="91"/>
        <v>Item</v>
      </c>
      <c r="D768" s="128">
        <f t="shared" si="94"/>
        <v>1</v>
      </c>
      <c r="E768" s="128" t="str">
        <f>IF(A768="",'CONSTRUCTION COST ESTIMATE'!A768,"")</f>
        <v/>
      </c>
      <c r="F768" s="234" t="str">
        <f>IF(A768="","",'CONSTRUCTION COST ESTIMATE'!C768)</f>
        <v>4 INCH CONDUIT WITH 72-STRAND FIBER OPTIC CABLE</v>
      </c>
      <c r="G768" s="234"/>
      <c r="H768" s="78" t="str">
        <f t="shared" si="92"/>
        <v>623.0110</v>
      </c>
      <c r="I768" s="128"/>
      <c r="J768" s="128">
        <f>IF(A768="","",'CONSTRUCTION COST ESTIMATE'!BA768)</f>
        <v>0</v>
      </c>
      <c r="K768" s="128" t="str">
        <f t="shared" si="95"/>
        <v>Default</v>
      </c>
      <c r="L768" s="128" t="str">
        <f>IF(A768="","",'CONSTRUCTION COST ESTIMATE'!BB768)</f>
        <v>LF</v>
      </c>
      <c r="M768" s="128" t="str">
        <f t="shared" si="93"/>
        <v>Base Bid</v>
      </c>
      <c r="N768" s="124">
        <f>IF(A768="","",'CONSTRUCTION COST ESTIMATE'!BC768)</f>
        <v>0</v>
      </c>
      <c r="O768" s="124" t="str">
        <f t="shared" si="96"/>
        <v>N</v>
      </c>
      <c r="S768" s="124"/>
    </row>
    <row r="769" spans="1:19" hidden="1">
      <c r="A769" s="379">
        <f>IF('CONSTRUCTION COST ESTIMATE'!B769="","",'CONSTRUCTION COST ESTIMATE'!B769)</f>
        <v>623.01199999999994</v>
      </c>
      <c r="B769" s="128"/>
      <c r="C769" s="128" t="str">
        <f t="shared" si="91"/>
        <v>Item</v>
      </c>
      <c r="D769" s="128">
        <f t="shared" si="94"/>
        <v>1</v>
      </c>
      <c r="E769" s="128" t="str">
        <f>IF(A769="",'CONSTRUCTION COST ESTIMATE'!A769,"")</f>
        <v/>
      </c>
      <c r="F769" s="234" t="str">
        <f>IF(A769="","",'CONSTRUCTION COST ESTIMATE'!C769)</f>
        <v>4 INCH CONDUIT WITH 144-STRAND FIBER OPTIC CABLE</v>
      </c>
      <c r="G769" s="234"/>
      <c r="H769" s="78" t="str">
        <f t="shared" si="92"/>
        <v>623.0120</v>
      </c>
      <c r="I769" s="128"/>
      <c r="J769" s="128">
        <f>IF(A769="","",'CONSTRUCTION COST ESTIMATE'!BA769)</f>
        <v>0</v>
      </c>
      <c r="K769" s="128" t="str">
        <f t="shared" si="95"/>
        <v>Default</v>
      </c>
      <c r="L769" s="128" t="str">
        <f>IF(A769="","",'CONSTRUCTION COST ESTIMATE'!BB769)</f>
        <v>LF</v>
      </c>
      <c r="M769" s="128" t="str">
        <f t="shared" si="93"/>
        <v>Base Bid</v>
      </c>
      <c r="N769" s="124">
        <f>IF(A769="","",'CONSTRUCTION COST ESTIMATE'!BC769)</f>
        <v>0</v>
      </c>
      <c r="O769" s="124" t="str">
        <f t="shared" si="96"/>
        <v>N</v>
      </c>
      <c r="S769" s="124"/>
    </row>
    <row r="770" spans="1:19" ht="30" hidden="1">
      <c r="A770" s="379">
        <f>IF('CONSTRUCTION COST ESTIMATE'!B770="","",'CONSTRUCTION COST ESTIMATE'!B770)</f>
        <v>623.01300000000003</v>
      </c>
      <c r="B770" s="128"/>
      <c r="C770" s="128" t="str">
        <f t="shared" si="91"/>
        <v>Item</v>
      </c>
      <c r="D770" s="128">
        <f t="shared" si="94"/>
        <v>1</v>
      </c>
      <c r="E770" s="128" t="str">
        <f>IF(A770="",'CONSTRUCTION COST ESTIMATE'!A770,"")</f>
        <v/>
      </c>
      <c r="F770" s="234" t="str">
        <f>IF(A770="","",'CONSTRUCTION COST ESTIMATE'!C770)</f>
        <v>4 INCH CONDUIT WITH 6-PAIR, REA SPECIFICATION PE-39, NO. 22 AWG TWISTED WIRE PAIR CABLE</v>
      </c>
      <c r="G770" s="234"/>
      <c r="H770" s="78" t="str">
        <f t="shared" si="92"/>
        <v>623.0130</v>
      </c>
      <c r="I770" s="128"/>
      <c r="J770" s="128">
        <f>IF(A770="","",'CONSTRUCTION COST ESTIMATE'!BA770)</f>
        <v>0</v>
      </c>
      <c r="K770" s="128" t="str">
        <f t="shared" si="95"/>
        <v>Default</v>
      </c>
      <c r="L770" s="128" t="str">
        <f>IF(A770="","",'CONSTRUCTION COST ESTIMATE'!BB770)</f>
        <v>LF</v>
      </c>
      <c r="M770" s="128" t="str">
        <f t="shared" si="93"/>
        <v>Base Bid</v>
      </c>
      <c r="N770" s="124">
        <f>IF(A770="","",'CONSTRUCTION COST ESTIMATE'!BC770)</f>
        <v>0</v>
      </c>
      <c r="O770" s="124" t="str">
        <f t="shared" si="96"/>
        <v>N</v>
      </c>
      <c r="S770" s="124"/>
    </row>
    <row r="771" spans="1:19" hidden="1">
      <c r="A771" s="379">
        <f>IF('CONSTRUCTION COST ESTIMATE'!B771="","",'CONSTRUCTION COST ESTIMATE'!B771)</f>
        <v>623.01400000000001</v>
      </c>
      <c r="B771" s="128"/>
      <c r="C771" s="128" t="str">
        <f t="shared" si="91"/>
        <v>Item</v>
      </c>
      <c r="D771" s="128">
        <f t="shared" si="94"/>
        <v>1</v>
      </c>
      <c r="E771" s="128" t="str">
        <f>IF(A771="",'CONSTRUCTION COST ESTIMATE'!A771,"")</f>
        <v/>
      </c>
      <c r="F771" s="234" t="str">
        <f>IF(A771="","",'CONSTRUCTION COST ESTIMATE'!C771)</f>
        <v>4 INCH CONDUIT WITH (SPECIFY CONDUCTORS)</v>
      </c>
      <c r="G771" s="234"/>
      <c r="H771" s="78" t="str">
        <f t="shared" si="92"/>
        <v>623.0140</v>
      </c>
      <c r="I771" s="128"/>
      <c r="J771" s="128">
        <f>IF(A771="","",'CONSTRUCTION COST ESTIMATE'!BA771)</f>
        <v>0</v>
      </c>
      <c r="K771" s="128" t="str">
        <f t="shared" si="95"/>
        <v>Default</v>
      </c>
      <c r="L771" s="128" t="str">
        <f>IF(A771="","",'CONSTRUCTION COST ESTIMATE'!BB771)</f>
        <v>LF</v>
      </c>
      <c r="M771" s="128" t="str">
        <f t="shared" si="93"/>
        <v>Base Bid</v>
      </c>
      <c r="N771" s="124">
        <f>IF(A771="","",'CONSTRUCTION COST ESTIMATE'!BC771)</f>
        <v>0</v>
      </c>
      <c r="O771" s="124" t="str">
        <f t="shared" si="96"/>
        <v>N</v>
      </c>
      <c r="S771" s="124"/>
    </row>
    <row r="772" spans="1:19" hidden="1">
      <c r="A772" s="379">
        <f>IF('CONSTRUCTION COST ESTIMATE'!B772="","",'CONSTRUCTION COST ESTIMATE'!B772)</f>
        <v>623.01499999999999</v>
      </c>
      <c r="B772" s="128"/>
      <c r="C772" s="128" t="str">
        <f t="shared" si="91"/>
        <v>Item</v>
      </c>
      <c r="D772" s="128">
        <f t="shared" si="94"/>
        <v>1</v>
      </c>
      <c r="E772" s="128" t="str">
        <f>IF(A772="",'CONSTRUCTION COST ESTIMATE'!A772,"")</f>
        <v/>
      </c>
      <c r="F772" s="234" t="str">
        <f>IF(A772="","",'CONSTRUCTION COST ESTIMATE'!C772)</f>
        <v xml:space="preserve">NO. 1/0 AWG THW CONDUCTOR </v>
      </c>
      <c r="G772" s="234"/>
      <c r="H772" s="78" t="str">
        <f t="shared" si="92"/>
        <v>623.0150</v>
      </c>
      <c r="I772" s="128"/>
      <c r="J772" s="128">
        <f>IF(A772="","",'CONSTRUCTION COST ESTIMATE'!BA772)</f>
        <v>0</v>
      </c>
      <c r="K772" s="128" t="str">
        <f t="shared" si="95"/>
        <v>Default</v>
      </c>
      <c r="L772" s="128" t="str">
        <f>IF(A772="","",'CONSTRUCTION COST ESTIMATE'!BB772)</f>
        <v>LF</v>
      </c>
      <c r="M772" s="128" t="str">
        <f t="shared" si="93"/>
        <v>Base Bid</v>
      </c>
      <c r="N772" s="124">
        <f>IF(A772="","",'CONSTRUCTION COST ESTIMATE'!BC772)</f>
        <v>0</v>
      </c>
      <c r="O772" s="124" t="str">
        <f t="shared" si="96"/>
        <v>N</v>
      </c>
      <c r="S772" s="124"/>
    </row>
    <row r="773" spans="1:19" hidden="1">
      <c r="A773" s="379">
        <f>IF('CONSTRUCTION COST ESTIMATE'!B773="","",'CONSTRUCTION COST ESTIMATE'!B773)</f>
        <v>623.01599999999996</v>
      </c>
      <c r="B773" s="128"/>
      <c r="C773" s="128" t="str">
        <f t="shared" si="91"/>
        <v>Item</v>
      </c>
      <c r="D773" s="128">
        <f t="shared" si="94"/>
        <v>1</v>
      </c>
      <c r="E773" s="128" t="str">
        <f>IF(A773="",'CONSTRUCTION COST ESTIMATE'!A773,"")</f>
        <v/>
      </c>
      <c r="F773" s="234" t="str">
        <f>IF(A773="","",'CONSTRUCTION COST ESTIMATE'!C773)</f>
        <v xml:space="preserve">NO. 4 AWG THW CONDUCTOR </v>
      </c>
      <c r="G773" s="234"/>
      <c r="H773" s="78" t="str">
        <f t="shared" si="92"/>
        <v>623.0160</v>
      </c>
      <c r="I773" s="128"/>
      <c r="J773" s="128">
        <f>IF(A773="","",'CONSTRUCTION COST ESTIMATE'!BA773)</f>
        <v>0</v>
      </c>
      <c r="K773" s="128" t="str">
        <f t="shared" si="95"/>
        <v>Default</v>
      </c>
      <c r="L773" s="128" t="str">
        <f>IF(A773="","",'CONSTRUCTION COST ESTIMATE'!BB773)</f>
        <v>LF</v>
      </c>
      <c r="M773" s="128" t="str">
        <f t="shared" si="93"/>
        <v>Base Bid</v>
      </c>
      <c r="N773" s="124">
        <f>IF(A773="","",'CONSTRUCTION COST ESTIMATE'!BC773)</f>
        <v>0</v>
      </c>
      <c r="O773" s="124" t="str">
        <f t="shared" si="96"/>
        <v>N</v>
      </c>
      <c r="S773" s="124"/>
    </row>
    <row r="774" spans="1:19" hidden="1">
      <c r="A774" s="379">
        <f>IF('CONSTRUCTION COST ESTIMATE'!B774="","",'CONSTRUCTION COST ESTIMATE'!B774)</f>
        <v>623.01700000000005</v>
      </c>
      <c r="B774" s="128"/>
      <c r="C774" s="128" t="str">
        <f t="shared" si="91"/>
        <v>Item</v>
      </c>
      <c r="D774" s="128">
        <f t="shared" si="94"/>
        <v>1</v>
      </c>
      <c r="E774" s="128" t="str">
        <f>IF(A774="",'CONSTRUCTION COST ESTIMATE'!A774,"")</f>
        <v/>
      </c>
      <c r="F774" s="234" t="str">
        <f>IF(A774="","",'CONSTRUCTION COST ESTIMATE'!C774)</f>
        <v xml:space="preserve">NO. 8 AWG THW CONDUCTOR </v>
      </c>
      <c r="G774" s="234"/>
      <c r="H774" s="78" t="str">
        <f t="shared" si="92"/>
        <v>623.0170</v>
      </c>
      <c r="I774" s="128"/>
      <c r="J774" s="128">
        <f>IF(A774="","",'CONSTRUCTION COST ESTIMATE'!BA774)</f>
        <v>0</v>
      </c>
      <c r="K774" s="128" t="str">
        <f t="shared" si="95"/>
        <v>Default</v>
      </c>
      <c r="L774" s="128" t="str">
        <f>IF(A774="","",'CONSTRUCTION COST ESTIMATE'!BB774)</f>
        <v>LF</v>
      </c>
      <c r="M774" s="128" t="str">
        <f t="shared" si="93"/>
        <v>Base Bid</v>
      </c>
      <c r="N774" s="124">
        <f>IF(A774="","",'CONSTRUCTION COST ESTIMATE'!BC774)</f>
        <v>0</v>
      </c>
      <c r="O774" s="124" t="str">
        <f t="shared" si="96"/>
        <v>N</v>
      </c>
      <c r="S774" s="124"/>
    </row>
    <row r="775" spans="1:19" hidden="1">
      <c r="A775" s="379">
        <f>IF('CONSTRUCTION COST ESTIMATE'!B775="","",'CONSTRUCTION COST ESTIMATE'!B775)</f>
        <v>623.01800000000003</v>
      </c>
      <c r="B775" s="128"/>
      <c r="C775" s="128" t="str">
        <f t="shared" si="91"/>
        <v>Item</v>
      </c>
      <c r="D775" s="128">
        <f t="shared" si="94"/>
        <v>1</v>
      </c>
      <c r="E775" s="128" t="str">
        <f>IF(A775="",'CONSTRUCTION COST ESTIMATE'!A775,"")</f>
        <v/>
      </c>
      <c r="F775" s="234" t="str">
        <f>IF(A775="","",'CONSTRUCTION COST ESTIMATE'!C775)</f>
        <v xml:space="preserve">NO. 10 AWG THW CONDUCTOR </v>
      </c>
      <c r="G775" s="234"/>
      <c r="H775" s="78" t="str">
        <f t="shared" si="92"/>
        <v>623.0180</v>
      </c>
      <c r="I775" s="128"/>
      <c r="J775" s="128">
        <f>IF(A775="","",'CONSTRUCTION COST ESTIMATE'!BA775)</f>
        <v>0</v>
      </c>
      <c r="K775" s="128" t="str">
        <f t="shared" si="95"/>
        <v>Default</v>
      </c>
      <c r="L775" s="128" t="str">
        <f>IF(A775="","",'CONSTRUCTION COST ESTIMATE'!BB775)</f>
        <v>LF</v>
      </c>
      <c r="M775" s="128" t="str">
        <f t="shared" si="93"/>
        <v>Base Bid</v>
      </c>
      <c r="N775" s="124">
        <f>IF(A775="","",'CONSTRUCTION COST ESTIMATE'!BC775)</f>
        <v>0</v>
      </c>
      <c r="O775" s="124" t="str">
        <f t="shared" si="96"/>
        <v>N</v>
      </c>
      <c r="S775" s="124"/>
    </row>
    <row r="776" spans="1:19" hidden="1">
      <c r="A776" s="379">
        <f>IF('CONSTRUCTION COST ESTIMATE'!B776="","",'CONSTRUCTION COST ESTIMATE'!B776)</f>
        <v>623.01900000000001</v>
      </c>
      <c r="B776" s="128"/>
      <c r="C776" s="128" t="str">
        <f t="shared" si="91"/>
        <v>Item</v>
      </c>
      <c r="D776" s="128">
        <f t="shared" si="94"/>
        <v>1</v>
      </c>
      <c r="E776" s="128" t="str">
        <f>IF(A776="",'CONSTRUCTION COST ESTIMATE'!A776,"")</f>
        <v/>
      </c>
      <c r="F776" s="234" t="str">
        <f>IF(A776="","",'CONSTRUCTION COST ESTIMATE'!C776)</f>
        <v>(SPECIFY WIRE SIZE) THW CONDUCTOR</v>
      </c>
      <c r="G776" s="234"/>
      <c r="H776" s="78" t="str">
        <f t="shared" si="92"/>
        <v>623.0190</v>
      </c>
      <c r="I776" s="128"/>
      <c r="J776" s="128">
        <f>IF(A776="","",'CONSTRUCTION COST ESTIMATE'!BA776)</f>
        <v>0</v>
      </c>
      <c r="K776" s="128" t="str">
        <f t="shared" si="95"/>
        <v>Default</v>
      </c>
      <c r="L776" s="128" t="str">
        <f>IF(A776="","",'CONSTRUCTION COST ESTIMATE'!BB776)</f>
        <v>LF</v>
      </c>
      <c r="M776" s="128" t="str">
        <f t="shared" si="93"/>
        <v>Base Bid</v>
      </c>
      <c r="N776" s="124">
        <f>IF(A776="","",'CONSTRUCTION COST ESTIMATE'!BC776)</f>
        <v>0</v>
      </c>
      <c r="O776" s="124" t="str">
        <f t="shared" si="96"/>
        <v>N</v>
      </c>
      <c r="S776" s="124"/>
    </row>
    <row r="777" spans="1:19" hidden="1">
      <c r="A777" s="379">
        <f>IF('CONSTRUCTION COST ESTIMATE'!B777="","",'CONSTRUCTION COST ESTIMATE'!B777)</f>
        <v>623.02</v>
      </c>
      <c r="B777" s="128"/>
      <c r="C777" s="128" t="str">
        <f t="shared" si="91"/>
        <v>Item</v>
      </c>
      <c r="D777" s="128">
        <f t="shared" si="94"/>
        <v>1</v>
      </c>
      <c r="E777" s="128" t="str">
        <f>IF(A777="",'CONSTRUCTION COST ESTIMATE'!A777,"")</f>
        <v/>
      </c>
      <c r="F777" s="234" t="str">
        <f>IF(A777="","",'CONSTRUCTION COST ESTIMATE'!C777)</f>
        <v>2-#4 AWG THW AND 1-#8 AWG THW STREETLIGHTING CONDUCTORS</v>
      </c>
      <c r="G777" s="234"/>
      <c r="H777" s="78" t="str">
        <f t="shared" si="92"/>
        <v>623.0200</v>
      </c>
      <c r="I777" s="128"/>
      <c r="J777" s="128">
        <f>IF(A777="","",'CONSTRUCTION COST ESTIMATE'!BA777)</f>
        <v>0</v>
      </c>
      <c r="K777" s="128" t="str">
        <f t="shared" si="95"/>
        <v>Default</v>
      </c>
      <c r="L777" s="128" t="str">
        <f>IF(A777="","",'CONSTRUCTION COST ESTIMATE'!BB777)</f>
        <v>LF</v>
      </c>
      <c r="M777" s="128" t="str">
        <f t="shared" si="93"/>
        <v>Base Bid</v>
      </c>
      <c r="N777" s="124">
        <f>IF(A777="","",'CONSTRUCTION COST ESTIMATE'!BC777)</f>
        <v>0</v>
      </c>
      <c r="O777" s="124" t="str">
        <f t="shared" si="96"/>
        <v>N</v>
      </c>
      <c r="S777" s="124"/>
    </row>
    <row r="778" spans="1:19" hidden="1">
      <c r="A778" s="379">
        <f>IF('CONSTRUCTION COST ESTIMATE'!B778="","",'CONSTRUCTION COST ESTIMATE'!B778)</f>
        <v>623.02099999999996</v>
      </c>
      <c r="B778" s="128"/>
      <c r="C778" s="128" t="str">
        <f t="shared" si="91"/>
        <v>Item</v>
      </c>
      <c r="D778" s="128">
        <f t="shared" si="94"/>
        <v>1</v>
      </c>
      <c r="E778" s="128" t="str">
        <f>IF(A778="",'CONSTRUCTION COST ESTIMATE'!A778,"")</f>
        <v/>
      </c>
      <c r="F778" s="234" t="str">
        <f>IF(A778="","",'CONSTRUCTION COST ESTIMATE'!C778)</f>
        <v xml:space="preserve">1-#8 AWG THW CONDUCTOR </v>
      </c>
      <c r="G778" s="234"/>
      <c r="H778" s="78" t="str">
        <f t="shared" si="92"/>
        <v>623.0210</v>
      </c>
      <c r="I778" s="128"/>
      <c r="J778" s="128">
        <f>IF(A778="","",'CONSTRUCTION COST ESTIMATE'!BA778)</f>
        <v>0</v>
      </c>
      <c r="K778" s="128" t="str">
        <f t="shared" si="95"/>
        <v>Default</v>
      </c>
      <c r="L778" s="128" t="str">
        <f>IF(A778="","",'CONSTRUCTION COST ESTIMATE'!BB778)</f>
        <v>LF</v>
      </c>
      <c r="M778" s="128" t="str">
        <f t="shared" si="93"/>
        <v>Base Bid</v>
      </c>
      <c r="N778" s="124">
        <f>IF(A778="","",'CONSTRUCTION COST ESTIMATE'!BC778)</f>
        <v>0</v>
      </c>
      <c r="O778" s="124" t="str">
        <f t="shared" si="96"/>
        <v>N</v>
      </c>
      <c r="S778" s="124"/>
    </row>
    <row r="779" spans="1:19" hidden="1">
      <c r="A779" s="379">
        <f>IF('CONSTRUCTION COST ESTIMATE'!B779="","",'CONSTRUCTION COST ESTIMATE'!B779)</f>
        <v>623.02200000000005</v>
      </c>
      <c r="B779" s="128"/>
      <c r="C779" s="128" t="str">
        <f t="shared" si="91"/>
        <v>Item</v>
      </c>
      <c r="D779" s="128">
        <f t="shared" si="94"/>
        <v>1</v>
      </c>
      <c r="E779" s="128" t="str">
        <f>IF(A779="",'CONSTRUCTION COST ESTIMATE'!A779,"")</f>
        <v/>
      </c>
      <c r="F779" s="234" t="str">
        <f>IF(A779="","",'CONSTRUCTION COST ESTIMATE'!C779)</f>
        <v xml:space="preserve">2-#8 AWG THW CONDUCTORS FOR RECEPTACLES </v>
      </c>
      <c r="G779" s="234"/>
      <c r="H779" s="78" t="str">
        <f t="shared" si="92"/>
        <v>623.0220</v>
      </c>
      <c r="I779" s="128"/>
      <c r="J779" s="128">
        <f>IF(A779="","",'CONSTRUCTION COST ESTIMATE'!BA779)</f>
        <v>0</v>
      </c>
      <c r="K779" s="128" t="str">
        <f t="shared" si="95"/>
        <v>Default</v>
      </c>
      <c r="L779" s="128" t="str">
        <f>IF(A779="","",'CONSTRUCTION COST ESTIMATE'!BB779)</f>
        <v>LF</v>
      </c>
      <c r="M779" s="128" t="str">
        <f t="shared" si="93"/>
        <v>Base Bid</v>
      </c>
      <c r="N779" s="124">
        <f>IF(A779="","",'CONSTRUCTION COST ESTIMATE'!BC779)</f>
        <v>0</v>
      </c>
      <c r="O779" s="124" t="str">
        <f t="shared" si="96"/>
        <v>N</v>
      </c>
      <c r="S779" s="124"/>
    </row>
    <row r="780" spans="1:19" ht="30" hidden="1">
      <c r="A780" s="379">
        <f>IF('CONSTRUCTION COST ESTIMATE'!B780="","",'CONSTRUCTION COST ESTIMATE'!B780)</f>
        <v>623.02499999999998</v>
      </c>
      <c r="B780" s="128"/>
      <c r="C780" s="128" t="str">
        <f t="shared" si="91"/>
        <v>Item</v>
      </c>
      <c r="D780" s="128">
        <f t="shared" si="94"/>
        <v>1</v>
      </c>
      <c r="E780" s="128" t="str">
        <f>IF(A780="",'CONSTRUCTION COST ESTIMATE'!A780,"")</f>
        <v/>
      </c>
      <c r="F780" s="234" t="str">
        <f>IF(A780="","",'CONSTRUCTION COST ESTIMATE'!C780)</f>
        <v>INSTALL 6-PAIR, REA SPECIFICATION PE-39, NO. 22 AWG TWISTED WIRE PAIR CABLE</v>
      </c>
      <c r="G780" s="234"/>
      <c r="H780" s="78" t="str">
        <f t="shared" si="92"/>
        <v>623.0250</v>
      </c>
      <c r="I780" s="128"/>
      <c r="J780" s="128">
        <f>IF(A780="","",'CONSTRUCTION COST ESTIMATE'!BA780)</f>
        <v>0</v>
      </c>
      <c r="K780" s="128" t="str">
        <f t="shared" si="95"/>
        <v>Default</v>
      </c>
      <c r="L780" s="128" t="str">
        <f>IF(A780="","",'CONSTRUCTION COST ESTIMATE'!BB780)</f>
        <v>LF</v>
      </c>
      <c r="M780" s="128" t="str">
        <f t="shared" si="93"/>
        <v>Base Bid</v>
      </c>
      <c r="N780" s="124">
        <f>IF(A780="","",'CONSTRUCTION COST ESTIMATE'!BC780)</f>
        <v>0</v>
      </c>
      <c r="O780" s="124" t="str">
        <f t="shared" si="96"/>
        <v>N</v>
      </c>
      <c r="S780" s="124"/>
    </row>
    <row r="781" spans="1:19" hidden="1">
      <c r="A781" s="379">
        <f>IF('CONSTRUCTION COST ESTIMATE'!B781="","",'CONSTRUCTION COST ESTIMATE'!B781)</f>
        <v>623.03</v>
      </c>
      <c r="B781" s="128"/>
      <c r="C781" s="128" t="str">
        <f t="shared" si="91"/>
        <v>Item</v>
      </c>
      <c r="D781" s="128">
        <f t="shared" si="94"/>
        <v>1</v>
      </c>
      <c r="E781" s="128" t="str">
        <f>IF(A781="",'CONSTRUCTION COST ESTIMATE'!A781,"")</f>
        <v/>
      </c>
      <c r="F781" s="234" t="str">
        <f>IF(A781="","",'CONSTRUCTION COST ESTIMATE'!C781)</f>
        <v>INSTALL NO. 3-1/2 PULL BOX WITH NON-CONDUCTIVE LID</v>
      </c>
      <c r="G781" s="234"/>
      <c r="H781" s="78" t="str">
        <f t="shared" si="92"/>
        <v>623.0300</v>
      </c>
      <c r="I781" s="128"/>
      <c r="J781" s="128">
        <f>IF(A781="","",'CONSTRUCTION COST ESTIMATE'!BA781)</f>
        <v>0</v>
      </c>
      <c r="K781" s="128" t="str">
        <f t="shared" si="95"/>
        <v>Default</v>
      </c>
      <c r="L781" s="128" t="str">
        <f>IF(A781="","",'CONSTRUCTION COST ESTIMATE'!BB781)</f>
        <v>EA</v>
      </c>
      <c r="M781" s="128" t="str">
        <f t="shared" si="93"/>
        <v>Base Bid</v>
      </c>
      <c r="N781" s="124">
        <f>IF(A781="","",'CONSTRUCTION COST ESTIMATE'!BC781)</f>
        <v>0</v>
      </c>
      <c r="O781" s="124" t="str">
        <f t="shared" si="96"/>
        <v>N</v>
      </c>
      <c r="S781" s="124"/>
    </row>
    <row r="782" spans="1:19" hidden="1">
      <c r="A782" s="379">
        <f>IF('CONSTRUCTION COST ESTIMATE'!B782="","",'CONSTRUCTION COST ESTIMATE'!B782)</f>
        <v>623.03099999999995</v>
      </c>
      <c r="B782" s="128"/>
      <c r="C782" s="128" t="str">
        <f t="shared" si="91"/>
        <v>Item</v>
      </c>
      <c r="D782" s="128">
        <f t="shared" si="94"/>
        <v>1</v>
      </c>
      <c r="E782" s="128" t="str">
        <f>IF(A782="",'CONSTRUCTION COST ESTIMATE'!A782,"")</f>
        <v/>
      </c>
      <c r="F782" s="234" t="str">
        <f>IF(A782="","",'CONSTRUCTION COST ESTIMATE'!C782)</f>
        <v>INSTALL NO. 5 PULL BOX WITH NON-CONDUCTIVE LID</v>
      </c>
      <c r="G782" s="234"/>
      <c r="H782" s="78" t="str">
        <f t="shared" si="92"/>
        <v>623.0310</v>
      </c>
      <c r="I782" s="128"/>
      <c r="J782" s="128">
        <f>IF(A782="","",'CONSTRUCTION COST ESTIMATE'!BA782)</f>
        <v>0</v>
      </c>
      <c r="K782" s="128" t="str">
        <f t="shared" si="95"/>
        <v>Default</v>
      </c>
      <c r="L782" s="128" t="str">
        <f>IF(A782="","",'CONSTRUCTION COST ESTIMATE'!BB782)</f>
        <v>EA</v>
      </c>
      <c r="M782" s="128" t="str">
        <f t="shared" si="93"/>
        <v>Base Bid</v>
      </c>
      <c r="N782" s="124">
        <f>IF(A782="","",'CONSTRUCTION COST ESTIMATE'!BC782)</f>
        <v>0</v>
      </c>
      <c r="O782" s="124" t="str">
        <f t="shared" si="96"/>
        <v>N</v>
      </c>
      <c r="S782" s="124"/>
    </row>
    <row r="783" spans="1:19" hidden="1">
      <c r="A783" s="379">
        <f>IF('CONSTRUCTION COST ESTIMATE'!B783="","",'CONSTRUCTION COST ESTIMATE'!B783)</f>
        <v>623.03200000000004</v>
      </c>
      <c r="B783" s="128"/>
      <c r="C783" s="128" t="str">
        <f t="shared" si="91"/>
        <v>Item</v>
      </c>
      <c r="D783" s="128">
        <f t="shared" si="94"/>
        <v>1</v>
      </c>
      <c r="E783" s="128" t="str">
        <f>IF(A783="",'CONSTRUCTION COST ESTIMATE'!A783,"")</f>
        <v/>
      </c>
      <c r="F783" s="234" t="str">
        <f>IF(A783="","",'CONSTRUCTION COST ESTIMATE'!C783)</f>
        <v>INSTALL NO. 7 PULL BOX WITH NON-CONDUCTIVE LID</v>
      </c>
      <c r="G783" s="234"/>
      <c r="H783" s="78" t="str">
        <f t="shared" si="92"/>
        <v>623.0320</v>
      </c>
      <c r="I783" s="128"/>
      <c r="J783" s="128">
        <f>IF(A783="","",'CONSTRUCTION COST ESTIMATE'!BA783)</f>
        <v>0</v>
      </c>
      <c r="K783" s="128" t="str">
        <f t="shared" si="95"/>
        <v>Default</v>
      </c>
      <c r="L783" s="128" t="str">
        <f>IF(A783="","",'CONSTRUCTION COST ESTIMATE'!BB783)</f>
        <v>EA</v>
      </c>
      <c r="M783" s="128" t="str">
        <f t="shared" si="93"/>
        <v>Base Bid</v>
      </c>
      <c r="N783" s="124">
        <f>IF(A783="","",'CONSTRUCTION COST ESTIMATE'!BC783)</f>
        <v>0</v>
      </c>
      <c r="O783" s="124" t="str">
        <f t="shared" si="96"/>
        <v>N</v>
      </c>
      <c r="S783" s="124"/>
    </row>
    <row r="784" spans="1:19" hidden="1">
      <c r="A784" s="379">
        <f>IF('CONSTRUCTION COST ESTIMATE'!B784="","",'CONSTRUCTION COST ESTIMATE'!B784)</f>
        <v>623.03300000000002</v>
      </c>
      <c r="B784" s="128"/>
      <c r="C784" s="128" t="str">
        <f t="shared" si="91"/>
        <v>Item</v>
      </c>
      <c r="D784" s="128">
        <f t="shared" si="94"/>
        <v>1</v>
      </c>
      <c r="E784" s="128" t="str">
        <f>IF(A784="",'CONSTRUCTION COST ESTIMATE'!A784,"")</f>
        <v/>
      </c>
      <c r="F784" s="234" t="str">
        <f>IF(A784="","",'CONSTRUCTION COST ESTIMATE'!C784)</f>
        <v>INSTALL P30 PULL BOX WITH NON-CONDUCTIVE LID</v>
      </c>
      <c r="G784" s="234"/>
      <c r="H784" s="78" t="str">
        <f t="shared" si="92"/>
        <v>623.0330</v>
      </c>
      <c r="I784" s="128"/>
      <c r="J784" s="128">
        <f>IF(A784="","",'CONSTRUCTION COST ESTIMATE'!BA784)</f>
        <v>0</v>
      </c>
      <c r="K784" s="128" t="str">
        <f t="shared" si="95"/>
        <v>Default</v>
      </c>
      <c r="L784" s="128" t="str">
        <f>IF(A784="","",'CONSTRUCTION COST ESTIMATE'!BB784)</f>
        <v>EA</v>
      </c>
      <c r="M784" s="128" t="str">
        <f t="shared" si="93"/>
        <v>Base Bid</v>
      </c>
      <c r="N784" s="124">
        <f>IF(A784="","",'CONSTRUCTION COST ESTIMATE'!BC784)</f>
        <v>0</v>
      </c>
      <c r="O784" s="124" t="str">
        <f t="shared" si="96"/>
        <v>N</v>
      </c>
      <c r="S784" s="124"/>
    </row>
    <row r="785" spans="1:19" hidden="1">
      <c r="A785" s="379">
        <f>IF('CONSTRUCTION COST ESTIMATE'!B785="","",'CONSTRUCTION COST ESTIMATE'!B785)</f>
        <v>623.03399999999999</v>
      </c>
      <c r="B785" s="128"/>
      <c r="C785" s="128" t="str">
        <f t="shared" si="91"/>
        <v>Item</v>
      </c>
      <c r="D785" s="128">
        <f t="shared" si="94"/>
        <v>1</v>
      </c>
      <c r="E785" s="128" t="str">
        <f>IF(A785="",'CONSTRUCTION COST ESTIMATE'!A785,"")</f>
        <v/>
      </c>
      <c r="F785" s="234" t="str">
        <f>IF(A785="","",'CONSTRUCTION COST ESTIMATE'!C785)</f>
        <v>INSTALL RS-1 PULL BOX WITH NON-CONDUCTIVE LID</v>
      </c>
      <c r="G785" s="234"/>
      <c r="H785" s="78" t="str">
        <f t="shared" si="92"/>
        <v>623.0340</v>
      </c>
      <c r="I785" s="128"/>
      <c r="J785" s="128">
        <f>IF(A785="","",'CONSTRUCTION COST ESTIMATE'!BA785)</f>
        <v>0</v>
      </c>
      <c r="K785" s="128" t="str">
        <f t="shared" si="95"/>
        <v>Default</v>
      </c>
      <c r="L785" s="128" t="str">
        <f>IF(A785="","",'CONSTRUCTION COST ESTIMATE'!BB785)</f>
        <v>EA</v>
      </c>
      <c r="M785" s="128" t="str">
        <f t="shared" si="93"/>
        <v>Base Bid</v>
      </c>
      <c r="N785" s="124">
        <f>IF(A785="","",'CONSTRUCTION COST ESTIMATE'!BC785)</f>
        <v>0</v>
      </c>
      <c r="O785" s="124" t="str">
        <f t="shared" si="96"/>
        <v>N</v>
      </c>
      <c r="S785" s="124"/>
    </row>
    <row r="786" spans="1:19" hidden="1">
      <c r="A786" s="379">
        <f>IF('CONSTRUCTION COST ESTIMATE'!B786="","",'CONSTRUCTION COST ESTIMATE'!B786)</f>
        <v>623.03499999999997</v>
      </c>
      <c r="B786" s="128"/>
      <c r="C786" s="128" t="str">
        <f t="shared" si="91"/>
        <v>Item</v>
      </c>
      <c r="D786" s="128">
        <f t="shared" si="94"/>
        <v>1</v>
      </c>
      <c r="E786" s="128" t="str">
        <f>IF(A786="",'CONSTRUCTION COST ESTIMATE'!A786,"")</f>
        <v/>
      </c>
      <c r="F786" s="234" t="str">
        <f>IF(A786="","",'CONSTRUCTION COST ESTIMATE'!C786)</f>
        <v>INSTALL TYPE 100 VAULT</v>
      </c>
      <c r="G786" s="234"/>
      <c r="H786" s="78" t="str">
        <f t="shared" si="92"/>
        <v>623.0350</v>
      </c>
      <c r="I786" s="128"/>
      <c r="J786" s="128">
        <f>IF(A786="","",'CONSTRUCTION COST ESTIMATE'!BA786)</f>
        <v>0</v>
      </c>
      <c r="K786" s="128" t="str">
        <f t="shared" si="95"/>
        <v>Default</v>
      </c>
      <c r="L786" s="128" t="str">
        <f>IF(A786="","",'CONSTRUCTION COST ESTIMATE'!BB786)</f>
        <v>EA</v>
      </c>
      <c r="M786" s="128" t="str">
        <f t="shared" si="93"/>
        <v>Base Bid</v>
      </c>
      <c r="N786" s="124">
        <f>IF(A786="","",'CONSTRUCTION COST ESTIMATE'!BC786)</f>
        <v>0</v>
      </c>
      <c r="O786" s="124" t="str">
        <f t="shared" si="96"/>
        <v>N</v>
      </c>
      <c r="S786" s="124"/>
    </row>
    <row r="787" spans="1:19" hidden="1">
      <c r="A787" s="379">
        <f>IF('CONSTRUCTION COST ESTIMATE'!B787="","",'CONSTRUCTION COST ESTIMATE'!B787)</f>
        <v>623.03599999999994</v>
      </c>
      <c r="B787" s="128"/>
      <c r="C787" s="128" t="str">
        <f t="shared" si="91"/>
        <v>Item</v>
      </c>
      <c r="D787" s="128">
        <f t="shared" si="94"/>
        <v>1</v>
      </c>
      <c r="E787" s="128" t="str">
        <f>IF(A787="",'CONSTRUCTION COST ESTIMATE'!A787,"")</f>
        <v/>
      </c>
      <c r="F787" s="234" t="str">
        <f>IF(A787="","",'CONSTRUCTION COST ESTIMATE'!C787)</f>
        <v>INSTALL TYPE 200 SPLICE VAULT</v>
      </c>
      <c r="G787" s="234"/>
      <c r="H787" s="78" t="str">
        <f t="shared" si="92"/>
        <v>623.0360</v>
      </c>
      <c r="I787" s="128"/>
      <c r="J787" s="128">
        <f>IF(A787="","",'CONSTRUCTION COST ESTIMATE'!BA787)</f>
        <v>0</v>
      </c>
      <c r="K787" s="128" t="str">
        <f t="shared" si="95"/>
        <v>Default</v>
      </c>
      <c r="L787" s="128" t="str">
        <f>IF(A787="","",'CONSTRUCTION COST ESTIMATE'!BB787)</f>
        <v>EA</v>
      </c>
      <c r="M787" s="128" t="str">
        <f t="shared" si="93"/>
        <v>Base Bid</v>
      </c>
      <c r="N787" s="124">
        <f>IF(A787="","",'CONSTRUCTION COST ESTIMATE'!BC787)</f>
        <v>0</v>
      </c>
      <c r="O787" s="124" t="str">
        <f t="shared" si="96"/>
        <v>N</v>
      </c>
      <c r="S787" s="124"/>
    </row>
    <row r="788" spans="1:19" hidden="1">
      <c r="A788" s="379">
        <f>IF('CONSTRUCTION COST ESTIMATE'!B788="","",'CONSTRUCTION COST ESTIMATE'!B788)</f>
        <v>623.03700000000003</v>
      </c>
      <c r="B788" s="128"/>
      <c r="C788" s="128" t="str">
        <f t="shared" si="91"/>
        <v>Item</v>
      </c>
      <c r="D788" s="128">
        <f t="shared" si="94"/>
        <v>1</v>
      </c>
      <c r="E788" s="128" t="str">
        <f>IF(A788="",'CONSTRUCTION COST ESTIMATE'!A788,"")</f>
        <v/>
      </c>
      <c r="F788" s="234" t="str">
        <f>IF(A788="","",'CONSTRUCTION COST ESTIMATE'!C788)</f>
        <v>RETRO-FIT TYPE 200 SPLICE VAULT PULL BOX LID</v>
      </c>
      <c r="G788" s="234"/>
      <c r="H788" s="78" t="str">
        <f t="shared" si="92"/>
        <v>623.0370</v>
      </c>
      <c r="I788" s="128"/>
      <c r="J788" s="128">
        <f>IF(A788="","",'CONSTRUCTION COST ESTIMATE'!BA788)</f>
        <v>0</v>
      </c>
      <c r="K788" s="128" t="str">
        <f t="shared" si="95"/>
        <v>Default</v>
      </c>
      <c r="L788" s="128" t="str">
        <f>IF(A788="","",'CONSTRUCTION COST ESTIMATE'!BB788)</f>
        <v>EA</v>
      </c>
      <c r="M788" s="128" t="str">
        <f t="shared" si="93"/>
        <v>Base Bid</v>
      </c>
      <c r="N788" s="124">
        <f>IF(A788="","",'CONSTRUCTION COST ESTIMATE'!BC788)</f>
        <v>0</v>
      </c>
      <c r="O788" s="124" t="str">
        <f t="shared" si="96"/>
        <v>N</v>
      </c>
      <c r="S788" s="124"/>
    </row>
    <row r="789" spans="1:19" ht="30" hidden="1">
      <c r="A789" s="379">
        <f>IF('CONSTRUCTION COST ESTIMATE'!B789="","",'CONSTRUCTION COST ESTIMATE'!B789)</f>
        <v>623.04</v>
      </c>
      <c r="B789" s="128"/>
      <c r="C789" s="128" t="str">
        <f t="shared" si="91"/>
        <v>Item</v>
      </c>
      <c r="D789" s="128">
        <f t="shared" si="94"/>
        <v>1</v>
      </c>
      <c r="E789" s="128" t="str">
        <f>IF(A789="",'CONSTRUCTION COST ESTIMATE'!A789,"")</f>
        <v/>
      </c>
      <c r="F789" s="234" t="str">
        <f>IF(A789="","",'CONSTRUCTION COST ESTIMATE'!C789)</f>
        <v>INSTALL 7 GAUGE STREETLIGHT POLE ASSEMBLY, X FOOT ARM, XX LUMEN LED LUMINAIRE</v>
      </c>
      <c r="G789" s="234"/>
      <c r="H789" s="78" t="str">
        <f t="shared" si="92"/>
        <v>623.0400</v>
      </c>
      <c r="I789" s="128"/>
      <c r="J789" s="128">
        <f>IF(A789="","",'CONSTRUCTION COST ESTIMATE'!BA789)</f>
        <v>0</v>
      </c>
      <c r="K789" s="128" t="str">
        <f t="shared" si="95"/>
        <v>Default</v>
      </c>
      <c r="L789" s="128" t="str">
        <f>IF(A789="","",'CONSTRUCTION COST ESTIMATE'!BB789)</f>
        <v>EA</v>
      </c>
      <c r="M789" s="128" t="str">
        <f t="shared" si="93"/>
        <v>Base Bid</v>
      </c>
      <c r="N789" s="124">
        <f>IF(A789="","",'CONSTRUCTION COST ESTIMATE'!BC789)</f>
        <v>0</v>
      </c>
      <c r="O789" s="124" t="str">
        <f t="shared" si="96"/>
        <v>N</v>
      </c>
      <c r="S789" s="124"/>
    </row>
    <row r="790" spans="1:19" ht="30" hidden="1">
      <c r="A790" s="379">
        <f>IF('CONSTRUCTION COST ESTIMATE'!B790="","",'CONSTRUCTION COST ESTIMATE'!B790)</f>
        <v>623.04010000000005</v>
      </c>
      <c r="B790" s="128"/>
      <c r="C790" s="128" t="str">
        <f t="shared" ref="C790:C852" si="103">IF(A790="","Container","Item")</f>
        <v>Item</v>
      </c>
      <c r="D790" s="128">
        <f t="shared" si="94"/>
        <v>1</v>
      </c>
      <c r="E790" s="128" t="str">
        <f>IF(A790="",'CONSTRUCTION COST ESTIMATE'!A790,"")</f>
        <v/>
      </c>
      <c r="F790" s="234" t="str">
        <f>IF(A790="","",'CONSTRUCTION COST ESTIMATE'!C790)</f>
        <v>INSTALL 7 GAUGE STREETLIGHT POLE ASSEMBLY, X FOOT ARM, XX LUMEN LED LUMINAIRE</v>
      </c>
      <c r="G790" s="234"/>
      <c r="H790" s="78" t="str">
        <f t="shared" ref="H790:H852" si="104">TEXT(A790,"#.0000")</f>
        <v>623.0401</v>
      </c>
      <c r="I790" s="128"/>
      <c r="J790" s="128">
        <f>IF(A790="","",'CONSTRUCTION COST ESTIMATE'!BA790)</f>
        <v>0</v>
      </c>
      <c r="K790" s="128" t="str">
        <f t="shared" si="95"/>
        <v>Default</v>
      </c>
      <c r="L790" s="128" t="str">
        <f>IF(A790="","",'CONSTRUCTION COST ESTIMATE'!BB790)</f>
        <v>EA</v>
      </c>
      <c r="M790" s="128" t="str">
        <f t="shared" ref="M790:M852" si="105">IF(A790="","","Base Bid")</f>
        <v>Base Bid</v>
      </c>
      <c r="N790" s="124">
        <f>IF(A790="","",'CONSTRUCTION COST ESTIMATE'!BC790)</f>
        <v>0</v>
      </c>
      <c r="O790" s="124" t="str">
        <f t="shared" si="96"/>
        <v>N</v>
      </c>
      <c r="S790" s="124"/>
    </row>
    <row r="791" spans="1:19" ht="30" hidden="1">
      <c r="A791" s="379">
        <f>IF('CONSTRUCTION COST ESTIMATE'!B791="","",'CONSTRUCTION COST ESTIMATE'!B791)</f>
        <v>623.04020000000003</v>
      </c>
      <c r="B791" s="128"/>
      <c r="C791" s="128" t="str">
        <f t="shared" si="103"/>
        <v>Item</v>
      </c>
      <c r="D791" s="128">
        <f t="shared" ref="D791:D853" si="106">IF(C791="Container",0,1)</f>
        <v>1</v>
      </c>
      <c r="E791" s="128" t="str">
        <f>IF(A791="",'CONSTRUCTION COST ESTIMATE'!A791,"")</f>
        <v/>
      </c>
      <c r="F791" s="234" t="str">
        <f>IF(A791="","",'CONSTRUCTION COST ESTIMATE'!C791)</f>
        <v>INSTALL 7 GAUGE STREETLIGHT POLE ASSEMBLY, X FOOT ARM, XX LUMEN LED LUMINAIRE</v>
      </c>
      <c r="G791" s="234"/>
      <c r="H791" s="78" t="str">
        <f t="shared" si="104"/>
        <v>623.0402</v>
      </c>
      <c r="I791" s="128"/>
      <c r="J791" s="128">
        <f>IF(A791="","",'CONSTRUCTION COST ESTIMATE'!BA791)</f>
        <v>0</v>
      </c>
      <c r="K791" s="128" t="str">
        <f t="shared" ref="K791:K853" si="107">IF(J791="","","Default")</f>
        <v>Default</v>
      </c>
      <c r="L791" s="128" t="str">
        <f>IF(A791="","",'CONSTRUCTION COST ESTIMATE'!BB791)</f>
        <v>EA</v>
      </c>
      <c r="M791" s="128" t="str">
        <f t="shared" si="105"/>
        <v>Base Bid</v>
      </c>
      <c r="N791" s="124">
        <f>IF(A791="","",'CONSTRUCTION COST ESTIMATE'!BC791)</f>
        <v>0</v>
      </c>
      <c r="O791" s="124" t="str">
        <f t="shared" si="96"/>
        <v>N</v>
      </c>
      <c r="S791" s="124"/>
    </row>
    <row r="792" spans="1:19" ht="30" hidden="1">
      <c r="A792" s="379">
        <f>IF('CONSTRUCTION COST ESTIMATE'!B792="","",'CONSTRUCTION COST ESTIMATE'!B792)</f>
        <v>623.0403</v>
      </c>
      <c r="B792" s="128"/>
      <c r="C792" s="128" t="str">
        <f t="shared" si="103"/>
        <v>Item</v>
      </c>
      <c r="D792" s="128">
        <f t="shared" si="106"/>
        <v>1</v>
      </c>
      <c r="E792" s="128" t="str">
        <f>IF(A792="",'CONSTRUCTION COST ESTIMATE'!A792,"")</f>
        <v/>
      </c>
      <c r="F792" s="234" t="str">
        <f>IF(A792="","",'CONSTRUCTION COST ESTIMATE'!C792)</f>
        <v>INSTALL 7 GAUGE STREETLIGHT POLE ASSEMBLY, X FOOT ARM, XX LUMEN LED LUMINAIRE</v>
      </c>
      <c r="G792" s="234"/>
      <c r="H792" s="78" t="str">
        <f t="shared" si="104"/>
        <v>623.0403</v>
      </c>
      <c r="I792" s="128"/>
      <c r="J792" s="128">
        <f>IF(A792="","",'CONSTRUCTION COST ESTIMATE'!BA792)</f>
        <v>0</v>
      </c>
      <c r="K792" s="128" t="str">
        <f t="shared" si="107"/>
        <v>Default</v>
      </c>
      <c r="L792" s="128" t="str">
        <f>IF(A792="","",'CONSTRUCTION COST ESTIMATE'!BB792)</f>
        <v>EA</v>
      </c>
      <c r="M792" s="128" t="str">
        <f t="shared" si="105"/>
        <v>Base Bid</v>
      </c>
      <c r="N792" s="124">
        <f>IF(A792="","",'CONSTRUCTION COST ESTIMATE'!BC792)</f>
        <v>0</v>
      </c>
      <c r="O792" s="124" t="str">
        <f t="shared" ref="O792:O854" si="108">IF(N792=0,"N","Y")</f>
        <v>N</v>
      </c>
      <c r="S792" s="124"/>
    </row>
    <row r="793" spans="1:19" ht="30" hidden="1">
      <c r="A793" s="379">
        <f>IF('CONSTRUCTION COST ESTIMATE'!B793="","",'CONSTRUCTION COST ESTIMATE'!B793)</f>
        <v>623.04039999999998</v>
      </c>
      <c r="B793" s="128"/>
      <c r="C793" s="128" t="str">
        <f t="shared" si="103"/>
        <v>Item</v>
      </c>
      <c r="D793" s="128">
        <f t="shared" si="106"/>
        <v>1</v>
      </c>
      <c r="E793" s="128" t="str">
        <f>IF(A793="",'CONSTRUCTION COST ESTIMATE'!A793,"")</f>
        <v/>
      </c>
      <c r="F793" s="234" t="str">
        <f>IF(A793="","",'CONSTRUCTION COST ESTIMATE'!C793)</f>
        <v>INSTALL 7 GAUGE STREETLIGHT POLE ASSEMBLY, X FOOT ARM, XX LUMEN LED LUMINAIRE</v>
      </c>
      <c r="G793" s="234"/>
      <c r="H793" s="78" t="str">
        <f t="shared" si="104"/>
        <v>623.0404</v>
      </c>
      <c r="I793" s="128"/>
      <c r="J793" s="128">
        <f>IF(A793="","",'CONSTRUCTION COST ESTIMATE'!BA793)</f>
        <v>0</v>
      </c>
      <c r="K793" s="128" t="str">
        <f t="shared" si="107"/>
        <v>Default</v>
      </c>
      <c r="L793" s="128" t="str">
        <f>IF(A793="","",'CONSTRUCTION COST ESTIMATE'!BB793)</f>
        <v>EA</v>
      </c>
      <c r="M793" s="128" t="str">
        <f t="shared" si="105"/>
        <v>Base Bid</v>
      </c>
      <c r="N793" s="124">
        <f>IF(A793="","",'CONSTRUCTION COST ESTIMATE'!BC793)</f>
        <v>0</v>
      </c>
      <c r="O793" s="124" t="str">
        <f t="shared" si="108"/>
        <v>N</v>
      </c>
      <c r="S793" s="124"/>
    </row>
    <row r="794" spans="1:19" ht="30" hidden="1">
      <c r="A794" s="379">
        <f>IF('CONSTRUCTION COST ESTIMATE'!B794="","",'CONSTRUCTION COST ESTIMATE'!B794)</f>
        <v>623.04200000000003</v>
      </c>
      <c r="B794" s="128"/>
      <c r="C794" s="128" t="str">
        <f t="shared" si="103"/>
        <v>Item</v>
      </c>
      <c r="D794" s="128">
        <f t="shared" si="106"/>
        <v>1</v>
      </c>
      <c r="E794" s="128" t="str">
        <f>IF(A794="",'CONSTRUCTION COST ESTIMATE'!A794,"")</f>
        <v/>
      </c>
      <c r="F794" s="234" t="str">
        <f>IF(A794="","",'CONSTRUCTION COST ESTIMATE'!C794)</f>
        <v>INSTALL 7 GAUGE DUAL-ARM (X FT/X FT) STREETLIGHT POLE ASSEMBLY, XX LUMEN LED LUMINAIRE</v>
      </c>
      <c r="G794" s="234"/>
      <c r="H794" s="78" t="str">
        <f t="shared" si="104"/>
        <v>623.0420</v>
      </c>
      <c r="I794" s="128"/>
      <c r="J794" s="128">
        <f>IF(A794="","",'CONSTRUCTION COST ESTIMATE'!BA794)</f>
        <v>0</v>
      </c>
      <c r="K794" s="128" t="str">
        <f t="shared" si="107"/>
        <v>Default</v>
      </c>
      <c r="L794" s="128" t="str">
        <f>IF(A794="","",'CONSTRUCTION COST ESTIMATE'!BB794)</f>
        <v>EA</v>
      </c>
      <c r="M794" s="128" t="str">
        <f t="shared" si="105"/>
        <v>Base Bid</v>
      </c>
      <c r="N794" s="124">
        <f>IF(A794="","",'CONSTRUCTION COST ESTIMATE'!BC794)</f>
        <v>0</v>
      </c>
      <c r="O794" s="124" t="str">
        <f t="shared" si="108"/>
        <v>N</v>
      </c>
      <c r="S794" s="124"/>
    </row>
    <row r="795" spans="1:19" ht="30" hidden="1">
      <c r="A795" s="379">
        <f>IF('CONSTRUCTION COST ESTIMATE'!B795="","",'CONSTRUCTION COST ESTIMATE'!B795)</f>
        <v>623.0421</v>
      </c>
      <c r="B795" s="128"/>
      <c r="C795" s="128" t="str">
        <f t="shared" si="103"/>
        <v>Item</v>
      </c>
      <c r="D795" s="128">
        <f t="shared" si="106"/>
        <v>1</v>
      </c>
      <c r="E795" s="128" t="str">
        <f>IF(A795="",'CONSTRUCTION COST ESTIMATE'!A795,"")</f>
        <v/>
      </c>
      <c r="F795" s="234" t="str">
        <f>IF(A795="","",'CONSTRUCTION COST ESTIMATE'!C795)</f>
        <v>INSTALL 7 GAUGE DUAL-ARM (X FT/X FT) STREETLIGHT POLE ASSEMBLY, XX LUMEN LED LUMINAIRE</v>
      </c>
      <c r="G795" s="234"/>
      <c r="H795" s="78" t="str">
        <f t="shared" si="104"/>
        <v>623.0421</v>
      </c>
      <c r="I795" s="128"/>
      <c r="J795" s="128">
        <f>IF(A795="","",'CONSTRUCTION COST ESTIMATE'!BA795)</f>
        <v>0</v>
      </c>
      <c r="K795" s="128" t="str">
        <f t="shared" si="107"/>
        <v>Default</v>
      </c>
      <c r="L795" s="128" t="str">
        <f>IF(A795="","",'CONSTRUCTION COST ESTIMATE'!BB795)</f>
        <v>EA</v>
      </c>
      <c r="M795" s="128" t="str">
        <f t="shared" si="105"/>
        <v>Base Bid</v>
      </c>
      <c r="N795" s="124">
        <f>IF(A795="","",'CONSTRUCTION COST ESTIMATE'!BC795)</f>
        <v>0</v>
      </c>
      <c r="O795" s="124" t="str">
        <f t="shared" si="108"/>
        <v>N</v>
      </c>
      <c r="S795" s="124"/>
    </row>
    <row r="796" spans="1:19" ht="30" hidden="1">
      <c r="A796" s="379">
        <f>IF('CONSTRUCTION COST ESTIMATE'!B796="","",'CONSTRUCTION COST ESTIMATE'!B796)</f>
        <v>623.04219999999998</v>
      </c>
      <c r="B796" s="128"/>
      <c r="C796" s="128" t="str">
        <f t="shared" si="103"/>
        <v>Item</v>
      </c>
      <c r="D796" s="128">
        <f t="shared" si="106"/>
        <v>1</v>
      </c>
      <c r="E796" s="128" t="str">
        <f>IF(A796="",'CONSTRUCTION COST ESTIMATE'!A796,"")</f>
        <v/>
      </c>
      <c r="F796" s="234" t="str">
        <f>IF(A796="","",'CONSTRUCTION COST ESTIMATE'!C796)</f>
        <v>INSTALL 7 GAUGE DUAL-ARM (X FT/X FT) STREETLIGHT POLE ASSEMBLY, XX LUMEN LED LUMINAIRE</v>
      </c>
      <c r="G796" s="234"/>
      <c r="H796" s="78" t="str">
        <f t="shared" si="104"/>
        <v>623.0422</v>
      </c>
      <c r="I796" s="128"/>
      <c r="J796" s="128">
        <f>IF(A796="","",'CONSTRUCTION COST ESTIMATE'!BA796)</f>
        <v>0</v>
      </c>
      <c r="K796" s="128" t="str">
        <f t="shared" si="107"/>
        <v>Default</v>
      </c>
      <c r="L796" s="128" t="str">
        <f>IF(A796="","",'CONSTRUCTION COST ESTIMATE'!BB796)</f>
        <v>EA</v>
      </c>
      <c r="M796" s="128" t="str">
        <f t="shared" si="105"/>
        <v>Base Bid</v>
      </c>
      <c r="N796" s="124">
        <f>IF(A796="","",'CONSTRUCTION COST ESTIMATE'!BC796)</f>
        <v>0</v>
      </c>
      <c r="O796" s="124" t="str">
        <f t="shared" si="108"/>
        <v>N</v>
      </c>
      <c r="S796" s="124"/>
    </row>
    <row r="797" spans="1:19" ht="30" hidden="1">
      <c r="A797" s="379">
        <f>IF('CONSTRUCTION COST ESTIMATE'!B797="","",'CONSTRUCTION COST ESTIMATE'!B797)</f>
        <v>623.04399999999998</v>
      </c>
      <c r="B797" s="128"/>
      <c r="C797" s="128" t="str">
        <f t="shared" si="103"/>
        <v>Item</v>
      </c>
      <c r="D797" s="128">
        <f t="shared" si="106"/>
        <v>1</v>
      </c>
      <c r="E797" s="128" t="str">
        <f>IF(A797="",'CONSTRUCTION COST ESTIMATE'!A797,"")</f>
        <v/>
      </c>
      <c r="F797" s="234" t="str">
        <f>IF(A797="","",'CONSTRUCTION COST ESTIMATE'!C797)</f>
        <v>INSTALL 11 GAUGE STREETLIGHT POLE ASSEMBLY, 8 FOOT ARM, XX LUMEN LED LUMINAIRE</v>
      </c>
      <c r="G797" s="234"/>
      <c r="H797" s="78" t="str">
        <f t="shared" si="104"/>
        <v>623.0440</v>
      </c>
      <c r="I797" s="128"/>
      <c r="J797" s="128">
        <f>IF(A797="","",'CONSTRUCTION COST ESTIMATE'!BA797)</f>
        <v>0</v>
      </c>
      <c r="K797" s="128" t="str">
        <f t="shared" si="107"/>
        <v>Default</v>
      </c>
      <c r="L797" s="128" t="str">
        <f>IF(A797="","",'CONSTRUCTION COST ESTIMATE'!BB797)</f>
        <v>EA</v>
      </c>
      <c r="M797" s="128" t="str">
        <f t="shared" si="105"/>
        <v>Base Bid</v>
      </c>
      <c r="N797" s="124">
        <f>IF(A797="","",'CONSTRUCTION COST ESTIMATE'!BC797)</f>
        <v>0</v>
      </c>
      <c r="O797" s="124" t="str">
        <f t="shared" si="108"/>
        <v>N</v>
      </c>
      <c r="S797" s="124"/>
    </row>
    <row r="798" spans="1:19" ht="30" hidden="1">
      <c r="A798" s="379">
        <f>IF('CONSTRUCTION COST ESTIMATE'!B798="","",'CONSTRUCTION COST ESTIMATE'!B798)</f>
        <v>623.04499999999996</v>
      </c>
      <c r="B798" s="128"/>
      <c r="C798" s="128" t="str">
        <f t="shared" si="103"/>
        <v>Item</v>
      </c>
      <c r="D798" s="128">
        <f t="shared" si="106"/>
        <v>1</v>
      </c>
      <c r="E798" s="128" t="str">
        <f>IF(A798="",'CONSTRUCTION COST ESTIMATE'!A798,"")</f>
        <v/>
      </c>
      <c r="F798" s="234" t="str">
        <f>IF(A798="","",'CONSTRUCTION COST ESTIMATE'!C798)</f>
        <v>INSTALL 11 GAUGE STREETLIGHT POLE ASSEMBLY, X FOOT ARM, XX LUMEN LED LUMINAIRE</v>
      </c>
      <c r="G798" s="234"/>
      <c r="H798" s="78" t="str">
        <f t="shared" si="104"/>
        <v>623.0450</v>
      </c>
      <c r="I798" s="128"/>
      <c r="J798" s="128">
        <f>IF(A798="","",'CONSTRUCTION COST ESTIMATE'!BA798)</f>
        <v>0</v>
      </c>
      <c r="K798" s="128" t="str">
        <f t="shared" si="107"/>
        <v>Default</v>
      </c>
      <c r="L798" s="128" t="str">
        <f>IF(A798="","",'CONSTRUCTION COST ESTIMATE'!BB798)</f>
        <v>EA</v>
      </c>
      <c r="M798" s="128" t="str">
        <f t="shared" si="105"/>
        <v>Base Bid</v>
      </c>
      <c r="N798" s="124">
        <f>IF(A798="","",'CONSTRUCTION COST ESTIMATE'!BC798)</f>
        <v>0</v>
      </c>
      <c r="O798" s="124" t="str">
        <f t="shared" si="108"/>
        <v>N</v>
      </c>
      <c r="S798" s="124"/>
    </row>
    <row r="799" spans="1:19" ht="30" hidden="1">
      <c r="A799" s="379">
        <f>IF('CONSTRUCTION COST ESTIMATE'!B799="","",'CONSTRUCTION COST ESTIMATE'!B799)</f>
        <v>623.04510000000005</v>
      </c>
      <c r="B799" s="128"/>
      <c r="C799" s="128" t="str">
        <f t="shared" si="103"/>
        <v>Item</v>
      </c>
      <c r="D799" s="128">
        <f t="shared" si="106"/>
        <v>1</v>
      </c>
      <c r="E799" s="128" t="str">
        <f>IF(A799="",'CONSTRUCTION COST ESTIMATE'!A799,"")</f>
        <v/>
      </c>
      <c r="F799" s="234" t="str">
        <f>IF(A799="","",'CONSTRUCTION COST ESTIMATE'!C799)</f>
        <v>INSTALL 11 GAUGE STREETLIGHT POLE ASSEMBLY, X FOOT ARM, XX LUMEN LED LUMINAIRE</v>
      </c>
      <c r="G799" s="234"/>
      <c r="H799" s="78" t="str">
        <f t="shared" si="104"/>
        <v>623.0451</v>
      </c>
      <c r="I799" s="128"/>
      <c r="J799" s="128">
        <f>IF(A799="","",'CONSTRUCTION COST ESTIMATE'!BA799)</f>
        <v>0</v>
      </c>
      <c r="K799" s="128" t="str">
        <f t="shared" si="107"/>
        <v>Default</v>
      </c>
      <c r="L799" s="128" t="str">
        <f>IF(A799="","",'CONSTRUCTION COST ESTIMATE'!BB799)</f>
        <v>EA</v>
      </c>
      <c r="M799" s="128" t="str">
        <f t="shared" si="105"/>
        <v>Base Bid</v>
      </c>
      <c r="N799" s="124">
        <f>IF(A799="","",'CONSTRUCTION COST ESTIMATE'!BC799)</f>
        <v>0</v>
      </c>
      <c r="O799" s="124" t="str">
        <f t="shared" si="108"/>
        <v>N</v>
      </c>
      <c r="S799" s="124"/>
    </row>
    <row r="800" spans="1:19" ht="30" hidden="1">
      <c r="A800" s="379">
        <f>IF('CONSTRUCTION COST ESTIMATE'!B800="","",'CONSTRUCTION COST ESTIMATE'!B800)</f>
        <v>623.04600000000005</v>
      </c>
      <c r="B800" s="128"/>
      <c r="C800" s="128" t="str">
        <f t="shared" si="103"/>
        <v>Item</v>
      </c>
      <c r="D800" s="128">
        <f t="shared" si="106"/>
        <v>1</v>
      </c>
      <c r="E800" s="128" t="str">
        <f>IF(A800="",'CONSTRUCTION COST ESTIMATE'!A800,"")</f>
        <v/>
      </c>
      <c r="F800" s="234" t="str">
        <f>IF(A800="","",'CONSTRUCTION COST ESTIMATE'!C800)</f>
        <v>INSTALL 11 GAUGE DUAL-ARM (X FT/X FT) STREETLIGHT POLE ASSEMBLY, XX LUMEN LED LUMINAIRE</v>
      </c>
      <c r="G800" s="234"/>
      <c r="H800" s="78" t="str">
        <f t="shared" si="104"/>
        <v>623.0460</v>
      </c>
      <c r="I800" s="128"/>
      <c r="J800" s="128">
        <f>IF(A800="","",'CONSTRUCTION COST ESTIMATE'!BA800)</f>
        <v>0</v>
      </c>
      <c r="K800" s="128" t="str">
        <f t="shared" si="107"/>
        <v>Default</v>
      </c>
      <c r="L800" s="128" t="str">
        <f>IF(A800="","",'CONSTRUCTION COST ESTIMATE'!BB800)</f>
        <v>EA</v>
      </c>
      <c r="M800" s="128" t="str">
        <f t="shared" si="105"/>
        <v>Base Bid</v>
      </c>
      <c r="N800" s="124">
        <f>IF(A800="","",'CONSTRUCTION COST ESTIMATE'!BC800)</f>
        <v>0</v>
      </c>
      <c r="O800" s="124" t="str">
        <f t="shared" si="108"/>
        <v>N</v>
      </c>
      <c r="S800" s="124"/>
    </row>
    <row r="801" spans="1:19" ht="30" hidden="1">
      <c r="A801" s="379">
        <f>IF('CONSTRUCTION COST ESTIMATE'!B801="","",'CONSTRUCTION COST ESTIMATE'!B801)</f>
        <v>623.04610000000002</v>
      </c>
      <c r="B801" s="128"/>
      <c r="C801" s="128" t="str">
        <f t="shared" si="103"/>
        <v>Item</v>
      </c>
      <c r="D801" s="128">
        <f t="shared" si="106"/>
        <v>1</v>
      </c>
      <c r="E801" s="128" t="str">
        <f>IF(A801="",'CONSTRUCTION COST ESTIMATE'!A801,"")</f>
        <v/>
      </c>
      <c r="F801" s="234" t="str">
        <f>IF(A801="","",'CONSTRUCTION COST ESTIMATE'!C801)</f>
        <v>INSTALL 11 GAUGE DUAL-ARM (X FT/X FT) STREETLIGHT POLE ASSEMBLY, XX LUMEN LED LUMINAIRE</v>
      </c>
      <c r="G801" s="234"/>
      <c r="H801" s="78" t="str">
        <f t="shared" si="104"/>
        <v>623.0461</v>
      </c>
      <c r="I801" s="128"/>
      <c r="J801" s="128">
        <f>IF(A801="","",'CONSTRUCTION COST ESTIMATE'!BA801)</f>
        <v>0</v>
      </c>
      <c r="K801" s="128" t="str">
        <f t="shared" si="107"/>
        <v>Default</v>
      </c>
      <c r="L801" s="128" t="str">
        <f>IF(A801="","",'CONSTRUCTION COST ESTIMATE'!BB801)</f>
        <v>EA</v>
      </c>
      <c r="M801" s="128" t="str">
        <f t="shared" si="105"/>
        <v>Base Bid</v>
      </c>
      <c r="N801" s="124">
        <f>IF(A801="","",'CONSTRUCTION COST ESTIMATE'!BC801)</f>
        <v>0</v>
      </c>
      <c r="O801" s="124" t="str">
        <f t="shared" si="108"/>
        <v>N</v>
      </c>
      <c r="S801" s="124"/>
    </row>
    <row r="802" spans="1:19" ht="30" hidden="1">
      <c r="A802" s="379">
        <f>IF('CONSTRUCTION COST ESTIMATE'!B802="","",'CONSTRUCTION COST ESTIMATE'!B802)</f>
        <v>623.0462</v>
      </c>
      <c r="B802" s="128"/>
      <c r="C802" s="128" t="str">
        <f t="shared" si="103"/>
        <v>Item</v>
      </c>
      <c r="D802" s="128">
        <f t="shared" si="106"/>
        <v>1</v>
      </c>
      <c r="E802" s="128" t="str">
        <f>IF(A802="",'CONSTRUCTION COST ESTIMATE'!A802,"")</f>
        <v/>
      </c>
      <c r="F802" s="234" t="str">
        <f>IF(A802="","",'CONSTRUCTION COST ESTIMATE'!C802)</f>
        <v>INSTALL 11 GAUGE DUAL-ARM (X FT/X FT) STREETLIGHT POLE ASSEMBLY, XX LUMEN LED LUMINAIRE</v>
      </c>
      <c r="G802" s="234"/>
      <c r="H802" s="78" t="str">
        <f t="shared" si="104"/>
        <v>623.0462</v>
      </c>
      <c r="I802" s="128"/>
      <c r="J802" s="128">
        <f>IF(A802="","",'CONSTRUCTION COST ESTIMATE'!BA802)</f>
        <v>0</v>
      </c>
      <c r="K802" s="128" t="str">
        <f t="shared" si="107"/>
        <v>Default</v>
      </c>
      <c r="L802" s="128" t="str">
        <f>IF(A802="","",'CONSTRUCTION COST ESTIMATE'!BB802)</f>
        <v>EA</v>
      </c>
      <c r="M802" s="128" t="str">
        <f t="shared" si="105"/>
        <v>Base Bid</v>
      </c>
      <c r="N802" s="124">
        <f>IF(A802="","",'CONSTRUCTION COST ESTIMATE'!BC802)</f>
        <v>0</v>
      </c>
      <c r="O802" s="124" t="str">
        <f t="shared" si="108"/>
        <v>N</v>
      </c>
      <c r="S802" s="124"/>
    </row>
    <row r="803" spans="1:19" ht="30" hidden="1">
      <c r="A803" s="379">
        <f>IF('CONSTRUCTION COST ESTIMATE'!B803="","",'CONSTRUCTION COST ESTIMATE'!B803)</f>
        <v>623.04700000000003</v>
      </c>
      <c r="B803" s="128"/>
      <c r="C803" s="128" t="str">
        <f t="shared" si="103"/>
        <v>Item</v>
      </c>
      <c r="D803" s="128">
        <f t="shared" si="106"/>
        <v>1</v>
      </c>
      <c r="E803" s="128" t="str">
        <f>IF(A803="",'CONSTRUCTION COST ESTIMATE'!A803,"")</f>
        <v/>
      </c>
      <c r="F803" s="234" t="str">
        <f>IF(A803="","",'CONSTRUCTION COST ESTIMATE'!C803)</f>
        <v>INSTALL 21' CONCRETE STREETLIGHT ASSEMBLY, X FOOT ARM, XX LUMEN LED LUMINAIRE</v>
      </c>
      <c r="G803" s="234"/>
      <c r="H803" s="78" t="str">
        <f t="shared" si="104"/>
        <v>623.0470</v>
      </c>
      <c r="I803" s="128"/>
      <c r="J803" s="128">
        <f>IF(A803="","",'CONSTRUCTION COST ESTIMATE'!BA803)</f>
        <v>0</v>
      </c>
      <c r="K803" s="128" t="str">
        <f t="shared" si="107"/>
        <v>Default</v>
      </c>
      <c r="L803" s="128" t="str">
        <f>IF(A803="","",'CONSTRUCTION COST ESTIMATE'!BB803)</f>
        <v>EA</v>
      </c>
      <c r="M803" s="128" t="str">
        <f t="shared" si="105"/>
        <v>Base Bid</v>
      </c>
      <c r="N803" s="124">
        <f>IF(A803="","",'CONSTRUCTION COST ESTIMATE'!BC803)</f>
        <v>0</v>
      </c>
      <c r="O803" s="124" t="str">
        <f t="shared" si="108"/>
        <v>N</v>
      </c>
      <c r="S803" s="124"/>
    </row>
    <row r="804" spans="1:19" ht="30" hidden="1">
      <c r="A804" s="379">
        <f>IF('CONSTRUCTION COST ESTIMATE'!B804="","",'CONSTRUCTION COST ESTIMATE'!B804)</f>
        <v>623.0471</v>
      </c>
      <c r="B804" s="128"/>
      <c r="C804" s="128" t="str">
        <f t="shared" si="103"/>
        <v>Item</v>
      </c>
      <c r="D804" s="128">
        <f t="shared" si="106"/>
        <v>1</v>
      </c>
      <c r="E804" s="128" t="str">
        <f>IF(A804="",'CONSTRUCTION COST ESTIMATE'!A804,"")</f>
        <v/>
      </c>
      <c r="F804" s="234" t="str">
        <f>IF(A804="","",'CONSTRUCTION COST ESTIMATE'!C804)</f>
        <v>INSTALL 21' CONCRETE STREETLIGHT ASSEMBLY, X FOOT ARM, XX LUMEN LED LUMINAIRE</v>
      </c>
      <c r="G804" s="234"/>
      <c r="H804" s="78" t="str">
        <f t="shared" si="104"/>
        <v>623.0471</v>
      </c>
      <c r="I804" s="128"/>
      <c r="J804" s="128">
        <f>IF(A804="","",'CONSTRUCTION COST ESTIMATE'!BA804)</f>
        <v>0</v>
      </c>
      <c r="K804" s="128" t="str">
        <f t="shared" si="107"/>
        <v>Default</v>
      </c>
      <c r="L804" s="128" t="str">
        <f>IF(A804="","",'CONSTRUCTION COST ESTIMATE'!BB804)</f>
        <v>EA</v>
      </c>
      <c r="M804" s="128" t="str">
        <f t="shared" si="105"/>
        <v>Base Bid</v>
      </c>
      <c r="N804" s="124">
        <f>IF(A804="","",'CONSTRUCTION COST ESTIMATE'!BC804)</f>
        <v>0</v>
      </c>
      <c r="O804" s="124" t="str">
        <f t="shared" si="108"/>
        <v>N</v>
      </c>
      <c r="S804" s="124"/>
    </row>
    <row r="805" spans="1:19" ht="30" hidden="1">
      <c r="A805" s="379">
        <f>IF('CONSTRUCTION COST ESTIMATE'!B805="","",'CONSTRUCTION COST ESTIMATE'!B805)</f>
        <v>623.048</v>
      </c>
      <c r="B805" s="128"/>
      <c r="C805" s="128" t="str">
        <f t="shared" si="103"/>
        <v>Item</v>
      </c>
      <c r="D805" s="128">
        <f t="shared" si="106"/>
        <v>1</v>
      </c>
      <c r="E805" s="128" t="str">
        <f>IF(A805="",'CONSTRUCTION COST ESTIMATE'!A805,"")</f>
        <v/>
      </c>
      <c r="F805" s="234" t="str">
        <f>IF(A805="","",'CONSTRUCTION COST ESTIMATE'!C805)</f>
        <v>INSTALL 21' CONCRETE DUAL-ARM (X FT/X FT) STREETLIGHT ASSEMBLY, XX/XX LUMEN LED LUMINAIRE</v>
      </c>
      <c r="G805" s="234"/>
      <c r="H805" s="78" t="str">
        <f t="shared" si="104"/>
        <v>623.0480</v>
      </c>
      <c r="I805" s="128"/>
      <c r="J805" s="128">
        <f>IF(A805="","",'CONSTRUCTION COST ESTIMATE'!BA805)</f>
        <v>0</v>
      </c>
      <c r="K805" s="128" t="str">
        <f t="shared" si="107"/>
        <v>Default</v>
      </c>
      <c r="L805" s="128" t="str">
        <f>IF(A805="","",'CONSTRUCTION COST ESTIMATE'!BB805)</f>
        <v>EA</v>
      </c>
      <c r="M805" s="128" t="str">
        <f t="shared" si="105"/>
        <v>Base Bid</v>
      </c>
      <c r="N805" s="124">
        <f>IF(A805="","",'CONSTRUCTION COST ESTIMATE'!BC805)</f>
        <v>0</v>
      </c>
      <c r="O805" s="124" t="str">
        <f t="shared" si="108"/>
        <v>N</v>
      </c>
      <c r="S805" s="124"/>
    </row>
    <row r="806" spans="1:19" ht="30" hidden="1">
      <c r="A806" s="379">
        <f>IF('CONSTRUCTION COST ESTIMATE'!B806="","",'CONSTRUCTION COST ESTIMATE'!B806)</f>
        <v>623.04809999999998</v>
      </c>
      <c r="B806" s="128"/>
      <c r="C806" s="128" t="str">
        <f t="shared" si="103"/>
        <v>Item</v>
      </c>
      <c r="D806" s="128">
        <f t="shared" si="106"/>
        <v>1</v>
      </c>
      <c r="E806" s="128" t="str">
        <f>IF(A806="",'CONSTRUCTION COST ESTIMATE'!A806,"")</f>
        <v/>
      </c>
      <c r="F806" s="234" t="str">
        <f>IF(A806="","",'CONSTRUCTION COST ESTIMATE'!C806)</f>
        <v>INSTALL 21' CONCRETE DUAL-ARM (X FT/X FT) STREETLIGHT ASSEMBLY, XX/XX LUMEN LED LUMINAIRE</v>
      </c>
      <c r="G806" s="234"/>
      <c r="H806" s="78" t="str">
        <f t="shared" si="104"/>
        <v>623.0481</v>
      </c>
      <c r="I806" s="128"/>
      <c r="J806" s="128">
        <f>IF(A806="","",'CONSTRUCTION COST ESTIMATE'!BA806)</f>
        <v>0</v>
      </c>
      <c r="K806" s="128" t="str">
        <f t="shared" si="107"/>
        <v>Default</v>
      </c>
      <c r="L806" s="128" t="str">
        <f>IF(A806="","",'CONSTRUCTION COST ESTIMATE'!BB806)</f>
        <v>EA</v>
      </c>
      <c r="M806" s="128" t="str">
        <f t="shared" si="105"/>
        <v>Base Bid</v>
      </c>
      <c r="N806" s="124">
        <f>IF(A806="","",'CONSTRUCTION COST ESTIMATE'!BC806)</f>
        <v>0</v>
      </c>
      <c r="O806" s="124" t="str">
        <f t="shared" si="108"/>
        <v>N</v>
      </c>
      <c r="S806" s="124"/>
    </row>
    <row r="807" spans="1:19" ht="30" hidden="1">
      <c r="A807" s="379">
        <f>IF('CONSTRUCTION COST ESTIMATE'!B807="","",'CONSTRUCTION COST ESTIMATE'!B807)</f>
        <v>623.04819999999995</v>
      </c>
      <c r="B807" s="128"/>
      <c r="C807" s="128" t="str">
        <f t="shared" si="103"/>
        <v>Item</v>
      </c>
      <c r="D807" s="128">
        <f t="shared" si="106"/>
        <v>1</v>
      </c>
      <c r="E807" s="128" t="str">
        <f>IF(A807="",'CONSTRUCTION COST ESTIMATE'!A807,"")</f>
        <v/>
      </c>
      <c r="F807" s="234" t="str">
        <f>IF(A807="","",'CONSTRUCTION COST ESTIMATE'!C807)</f>
        <v>INSTALL 21' CONCRETE DUAL-ARM (X FT/X FT) STREETLIGHT ASSEMBLY, XX/XX LUMEN LED LUMINAIRE</v>
      </c>
      <c r="G807" s="234"/>
      <c r="H807" s="78" t="str">
        <f t="shared" si="104"/>
        <v>623.0482</v>
      </c>
      <c r="I807" s="128"/>
      <c r="J807" s="128">
        <f>IF(A807="","",'CONSTRUCTION COST ESTIMATE'!BA807)</f>
        <v>0</v>
      </c>
      <c r="K807" s="128" t="str">
        <f t="shared" si="107"/>
        <v>Default</v>
      </c>
      <c r="L807" s="128" t="str">
        <f>IF(A807="","",'CONSTRUCTION COST ESTIMATE'!BB807)</f>
        <v>EA</v>
      </c>
      <c r="M807" s="128" t="str">
        <f t="shared" si="105"/>
        <v>Base Bid</v>
      </c>
      <c r="N807" s="124">
        <f>IF(A807="","",'CONSTRUCTION COST ESTIMATE'!BC807)</f>
        <v>0</v>
      </c>
      <c r="O807" s="124" t="str">
        <f t="shared" si="108"/>
        <v>N</v>
      </c>
      <c r="S807" s="124"/>
    </row>
    <row r="808" spans="1:19" ht="30" hidden="1">
      <c r="A808" s="379">
        <f>IF('CONSTRUCTION COST ESTIMATE'!B808="","",'CONSTRUCTION COST ESTIMATE'!B808)</f>
        <v>623.04830000000004</v>
      </c>
      <c r="B808" s="128"/>
      <c r="C808" s="128" t="str">
        <f t="shared" si="103"/>
        <v>Item</v>
      </c>
      <c r="D808" s="128">
        <f t="shared" si="106"/>
        <v>1</v>
      </c>
      <c r="E808" s="128" t="str">
        <f>IF(A808="",'CONSTRUCTION COST ESTIMATE'!A808,"")</f>
        <v/>
      </c>
      <c r="F808" s="234" t="str">
        <f>IF(A808="","",'CONSTRUCTION COST ESTIMATE'!C808)</f>
        <v>INSTALL 21' CONCRETE DUAL-ARM (X FT/X FT) STREETLIGHT ASSEMBLY, XX/XX LUMEN LED LUMINAIRE</v>
      </c>
      <c r="G808" s="234"/>
      <c r="H808" s="78" t="str">
        <f t="shared" si="104"/>
        <v>623.0483</v>
      </c>
      <c r="I808" s="128"/>
      <c r="J808" s="128">
        <f>IF(A808="","",'CONSTRUCTION COST ESTIMATE'!BA808)</f>
        <v>0</v>
      </c>
      <c r="K808" s="128" t="str">
        <f t="shared" si="107"/>
        <v>Default</v>
      </c>
      <c r="L808" s="128" t="str">
        <f>IF(A808="","",'CONSTRUCTION COST ESTIMATE'!BB808)</f>
        <v>EA</v>
      </c>
      <c r="M808" s="128" t="str">
        <f t="shared" si="105"/>
        <v>Base Bid</v>
      </c>
      <c r="N808" s="124">
        <f>IF(A808="","",'CONSTRUCTION COST ESTIMATE'!BC808)</f>
        <v>0</v>
      </c>
      <c r="O808" s="124" t="str">
        <f t="shared" si="108"/>
        <v>N</v>
      </c>
      <c r="S808" s="124"/>
    </row>
    <row r="809" spans="1:19" ht="30" hidden="1">
      <c r="A809" s="379">
        <f>IF('CONSTRUCTION COST ESTIMATE'!B809="","",'CONSTRUCTION COST ESTIMATE'!B809)</f>
        <v>623.04899999999998</v>
      </c>
      <c r="B809" s="128"/>
      <c r="C809" s="128" t="str">
        <f t="shared" si="103"/>
        <v>Item</v>
      </c>
      <c r="D809" s="128">
        <f t="shared" si="106"/>
        <v>1</v>
      </c>
      <c r="E809" s="128" t="str">
        <f>IF(A809="",'CONSTRUCTION COST ESTIMATE'!A809,"")</f>
        <v/>
      </c>
      <c r="F809" s="234" t="str">
        <f>IF(A809="","",'CONSTRUCTION COST ESTIMATE'!C809)</f>
        <v>INSTALL 26' CONCRETE STREETLIGHT ASSEMBLY, X FOOT ARM, XX LUMEN LED LUMINAIRE</v>
      </c>
      <c r="G809" s="234"/>
      <c r="H809" s="78" t="str">
        <f t="shared" si="104"/>
        <v>623.0490</v>
      </c>
      <c r="I809" s="128"/>
      <c r="J809" s="128">
        <f>IF(A809="","",'CONSTRUCTION COST ESTIMATE'!BA809)</f>
        <v>0</v>
      </c>
      <c r="K809" s="128" t="str">
        <f t="shared" si="107"/>
        <v>Default</v>
      </c>
      <c r="L809" s="128" t="str">
        <f>IF(A809="","",'CONSTRUCTION COST ESTIMATE'!BB809)</f>
        <v>EA</v>
      </c>
      <c r="M809" s="128" t="str">
        <f t="shared" si="105"/>
        <v>Base Bid</v>
      </c>
      <c r="N809" s="124">
        <f>IF(A809="","",'CONSTRUCTION COST ESTIMATE'!BC809)</f>
        <v>0</v>
      </c>
      <c r="O809" s="124" t="str">
        <f t="shared" si="108"/>
        <v>N</v>
      </c>
      <c r="S809" s="124"/>
    </row>
    <row r="810" spans="1:19" ht="30" hidden="1">
      <c r="A810" s="379">
        <f>IF('CONSTRUCTION COST ESTIMATE'!B810="","",'CONSTRUCTION COST ESTIMATE'!B810)</f>
        <v>623.04909999999995</v>
      </c>
      <c r="B810" s="128"/>
      <c r="C810" s="128" t="str">
        <f t="shared" si="103"/>
        <v>Item</v>
      </c>
      <c r="D810" s="128">
        <f t="shared" si="106"/>
        <v>1</v>
      </c>
      <c r="E810" s="128" t="str">
        <f>IF(A810="",'CONSTRUCTION COST ESTIMATE'!A810,"")</f>
        <v/>
      </c>
      <c r="F810" s="234" t="str">
        <f>IF(A810="","",'CONSTRUCTION COST ESTIMATE'!C810)</f>
        <v>INSTALL 26' CONCRETE STREETLIGHT ASSEMBLY, X FOOT ARM, XX LUMEN LED LUMINAIRE</v>
      </c>
      <c r="G810" s="234"/>
      <c r="H810" s="78" t="str">
        <f t="shared" si="104"/>
        <v>623.0491</v>
      </c>
      <c r="I810" s="128"/>
      <c r="J810" s="128">
        <f>IF(A810="","",'CONSTRUCTION COST ESTIMATE'!BA810)</f>
        <v>0</v>
      </c>
      <c r="K810" s="128" t="str">
        <f t="shared" si="107"/>
        <v>Default</v>
      </c>
      <c r="L810" s="128" t="str">
        <f>IF(A810="","",'CONSTRUCTION COST ESTIMATE'!BB810)</f>
        <v>EA</v>
      </c>
      <c r="M810" s="128" t="str">
        <f t="shared" si="105"/>
        <v>Base Bid</v>
      </c>
      <c r="N810" s="124">
        <f>IF(A810="","",'CONSTRUCTION COST ESTIMATE'!BC810)</f>
        <v>0</v>
      </c>
      <c r="O810" s="124" t="str">
        <f t="shared" si="108"/>
        <v>N</v>
      </c>
      <c r="S810" s="124"/>
    </row>
    <row r="811" spans="1:19" ht="30" hidden="1">
      <c r="A811" s="379">
        <f>IF('CONSTRUCTION COST ESTIMATE'!B811="","",'CONSTRUCTION COST ESTIMATE'!B811)</f>
        <v>623.04999999999995</v>
      </c>
      <c r="B811" s="128"/>
      <c r="C811" s="128" t="str">
        <f t="shared" si="103"/>
        <v>Item</v>
      </c>
      <c r="D811" s="128">
        <f t="shared" si="106"/>
        <v>1</v>
      </c>
      <c r="E811" s="128" t="str">
        <f>IF(A811="",'CONSTRUCTION COST ESTIMATE'!A811,"")</f>
        <v/>
      </c>
      <c r="F811" s="234" t="str">
        <f>IF(A811="","",'CONSTRUCTION COST ESTIMATE'!C811)</f>
        <v>INSTALL 26' CONCRETE DUAL-ARM (X FT/XFT) STREETLIGHT ASSEMBLY, XX/XX LUMEN LED LUMINAIRE</v>
      </c>
      <c r="G811" s="234"/>
      <c r="H811" s="78" t="str">
        <f t="shared" si="104"/>
        <v>623.0500</v>
      </c>
      <c r="I811" s="128"/>
      <c r="J811" s="128">
        <f>IF(A811="","",'CONSTRUCTION COST ESTIMATE'!BA811)</f>
        <v>0</v>
      </c>
      <c r="K811" s="128" t="str">
        <f t="shared" si="107"/>
        <v>Default</v>
      </c>
      <c r="L811" s="128" t="str">
        <f>IF(A811="","",'CONSTRUCTION COST ESTIMATE'!BB811)</f>
        <v>EA</v>
      </c>
      <c r="M811" s="128" t="str">
        <f t="shared" si="105"/>
        <v>Base Bid</v>
      </c>
      <c r="N811" s="124">
        <f>IF(A811="","",'CONSTRUCTION COST ESTIMATE'!BC811)</f>
        <v>0</v>
      </c>
      <c r="O811" s="124" t="str">
        <f t="shared" si="108"/>
        <v>N</v>
      </c>
      <c r="S811" s="124"/>
    </row>
    <row r="812" spans="1:19" ht="30" hidden="1">
      <c r="A812" s="379">
        <f>IF('CONSTRUCTION COST ESTIMATE'!B812="","",'CONSTRUCTION COST ESTIMATE'!B812)</f>
        <v>623.05010000000004</v>
      </c>
      <c r="B812" s="128"/>
      <c r="C812" s="128" t="str">
        <f t="shared" si="103"/>
        <v>Item</v>
      </c>
      <c r="D812" s="128">
        <f t="shared" si="106"/>
        <v>1</v>
      </c>
      <c r="E812" s="128" t="str">
        <f>IF(A812="",'CONSTRUCTION COST ESTIMATE'!A812,"")</f>
        <v/>
      </c>
      <c r="F812" s="234" t="str">
        <f>IF(A812="","",'CONSTRUCTION COST ESTIMATE'!C812)</f>
        <v>INSTALL 26' CONCRETE DUAL-ARM (X FT/XFT) STREETLIGHT ASSEMBLY, XX/XX LUMEN LED LUMINAIRE</v>
      </c>
      <c r="G812" s="234"/>
      <c r="H812" s="78" t="str">
        <f t="shared" si="104"/>
        <v>623.0501</v>
      </c>
      <c r="I812" s="128"/>
      <c r="J812" s="128">
        <f>IF(A812="","",'CONSTRUCTION COST ESTIMATE'!BA812)</f>
        <v>0</v>
      </c>
      <c r="K812" s="128" t="str">
        <f t="shared" si="107"/>
        <v>Default</v>
      </c>
      <c r="L812" s="128" t="str">
        <f>IF(A812="","",'CONSTRUCTION COST ESTIMATE'!BB812)</f>
        <v>EA</v>
      </c>
      <c r="M812" s="128" t="str">
        <f t="shared" si="105"/>
        <v>Base Bid</v>
      </c>
      <c r="N812" s="124">
        <f>IF(A812="","",'CONSTRUCTION COST ESTIMATE'!BC812)</f>
        <v>0</v>
      </c>
      <c r="O812" s="124" t="str">
        <f t="shared" si="108"/>
        <v>N</v>
      </c>
      <c r="S812" s="124"/>
    </row>
    <row r="813" spans="1:19" ht="30" hidden="1">
      <c r="A813" s="379">
        <f>IF('CONSTRUCTION COST ESTIMATE'!B813="","",'CONSTRUCTION COST ESTIMATE'!B813)</f>
        <v>623.05020000000002</v>
      </c>
      <c r="B813" s="128"/>
      <c r="C813" s="128" t="str">
        <f t="shared" si="103"/>
        <v>Item</v>
      </c>
      <c r="D813" s="128">
        <f t="shared" si="106"/>
        <v>1</v>
      </c>
      <c r="E813" s="128" t="str">
        <f>IF(A813="",'CONSTRUCTION COST ESTIMATE'!A813,"")</f>
        <v/>
      </c>
      <c r="F813" s="234" t="str">
        <f>IF(A813="","",'CONSTRUCTION COST ESTIMATE'!C813)</f>
        <v>INSTALL 26' CONCRETE DUAL-ARM (X FT/XFT) STREETLIGHT ASSEMBLY, XX/XX LUMEN LED LUMINAIRE</v>
      </c>
      <c r="G813" s="234"/>
      <c r="H813" s="78" t="str">
        <f t="shared" si="104"/>
        <v>623.0502</v>
      </c>
      <c r="I813" s="128"/>
      <c r="J813" s="128">
        <f>IF(A813="","",'CONSTRUCTION COST ESTIMATE'!BA813)</f>
        <v>0</v>
      </c>
      <c r="K813" s="128" t="str">
        <f t="shared" si="107"/>
        <v>Default</v>
      </c>
      <c r="L813" s="128" t="str">
        <f>IF(A813="","",'CONSTRUCTION COST ESTIMATE'!BB813)</f>
        <v>EA</v>
      </c>
      <c r="M813" s="128" t="str">
        <f t="shared" si="105"/>
        <v>Base Bid</v>
      </c>
      <c r="N813" s="124">
        <f>IF(A813="","",'CONSTRUCTION COST ESTIMATE'!BC813)</f>
        <v>0</v>
      </c>
      <c r="O813" s="124" t="str">
        <f t="shared" si="108"/>
        <v>N</v>
      </c>
      <c r="S813" s="124"/>
    </row>
    <row r="814" spans="1:19" ht="30" hidden="1">
      <c r="A814" s="379">
        <f>IF('CONSTRUCTION COST ESTIMATE'!B814="","",'CONSTRUCTION COST ESTIMATE'!B814)</f>
        <v>623.05029999999999</v>
      </c>
      <c r="B814" s="128"/>
      <c r="C814" s="128" t="str">
        <f t="shared" si="103"/>
        <v>Item</v>
      </c>
      <c r="D814" s="128">
        <f t="shared" si="106"/>
        <v>1</v>
      </c>
      <c r="E814" s="128" t="str">
        <f>IF(A814="",'CONSTRUCTION COST ESTIMATE'!A814,"")</f>
        <v/>
      </c>
      <c r="F814" s="234" t="str">
        <f>IF(A814="","",'CONSTRUCTION COST ESTIMATE'!C814)</f>
        <v>INSTALL 26' CONCRETE DUAL-ARM (X FT/XFT) STREETLIGHT ASSEMBLY, XX/XX LUMEN LED LUMINAIRE</v>
      </c>
      <c r="G814" s="234"/>
      <c r="H814" s="78" t="str">
        <f t="shared" si="104"/>
        <v>623.0503</v>
      </c>
      <c r="I814" s="128"/>
      <c r="J814" s="128">
        <f>IF(A814="","",'CONSTRUCTION COST ESTIMATE'!BA814)</f>
        <v>0</v>
      </c>
      <c r="K814" s="128" t="str">
        <f t="shared" si="107"/>
        <v>Default</v>
      </c>
      <c r="L814" s="128" t="str">
        <f>IF(A814="","",'CONSTRUCTION COST ESTIMATE'!BB814)</f>
        <v>EA</v>
      </c>
      <c r="M814" s="128" t="str">
        <f t="shared" si="105"/>
        <v>Base Bid</v>
      </c>
      <c r="N814" s="124">
        <f>IF(A814="","",'CONSTRUCTION COST ESTIMATE'!BC814)</f>
        <v>0</v>
      </c>
      <c r="O814" s="124" t="str">
        <f t="shared" si="108"/>
        <v>N</v>
      </c>
      <c r="S814" s="124"/>
    </row>
    <row r="815" spans="1:19" hidden="1">
      <c r="A815" s="379">
        <f>IF('CONSTRUCTION COST ESTIMATE'!B815="","",'CONSTRUCTION COST ESTIMATE'!B815)</f>
        <v>623.05100000000004</v>
      </c>
      <c r="B815" s="128"/>
      <c r="C815" s="128" t="str">
        <f t="shared" si="103"/>
        <v>Item</v>
      </c>
      <c r="D815" s="128">
        <f t="shared" si="106"/>
        <v>1</v>
      </c>
      <c r="E815" s="128" t="str">
        <f>IF(A815="",'CONSTRUCTION COST ESTIMATE'!A815,"")</f>
        <v/>
      </c>
      <c r="F815" s="234" t="str">
        <f>IF(A815="","",'CONSTRUCTION COST ESTIMATE'!C815)</f>
        <v>REMOVE AND RELOCATE STREETLIGHT ASSEMBLY ON NEW FOUNDATION</v>
      </c>
      <c r="G815" s="234"/>
      <c r="H815" s="78" t="str">
        <f t="shared" si="104"/>
        <v>623.0510</v>
      </c>
      <c r="I815" s="128"/>
      <c r="J815" s="128">
        <f>IF(A815="","",'CONSTRUCTION COST ESTIMATE'!BA815)</f>
        <v>0</v>
      </c>
      <c r="K815" s="128" t="str">
        <f t="shared" si="107"/>
        <v>Default</v>
      </c>
      <c r="L815" s="128" t="str">
        <f>IF(A815="","",'CONSTRUCTION COST ESTIMATE'!BB815)</f>
        <v>EA</v>
      </c>
      <c r="M815" s="128" t="str">
        <f t="shared" si="105"/>
        <v>Base Bid</v>
      </c>
      <c r="N815" s="124">
        <f>IF(A815="","",'CONSTRUCTION COST ESTIMATE'!BC815)</f>
        <v>0</v>
      </c>
      <c r="O815" s="124" t="str">
        <f t="shared" si="108"/>
        <v>N</v>
      </c>
      <c r="S815" s="124"/>
    </row>
    <row r="816" spans="1:19" ht="30" hidden="1">
      <c r="A816" s="379">
        <f>IF('CONSTRUCTION COST ESTIMATE'!B816="","",'CONSTRUCTION COST ESTIMATE'!B816)</f>
        <v>623.05200000000002</v>
      </c>
      <c r="B816" s="128"/>
      <c r="C816" s="128" t="str">
        <f t="shared" si="103"/>
        <v>Item</v>
      </c>
      <c r="D816" s="128">
        <f t="shared" si="106"/>
        <v>1</v>
      </c>
      <c r="E816" s="128" t="str">
        <f>IF(A816="",'CONSTRUCTION COST ESTIMATE'!A816,"")</f>
        <v/>
      </c>
      <c r="F816" s="234" t="str">
        <f>IF(A816="","",'CONSTRUCTION COST ESTIMATE'!C816)</f>
        <v>REMOVE AND RELOCATE STREETLIGHT ASSEMBLY ON EXISTING FOUNDATION</v>
      </c>
      <c r="G816" s="234"/>
      <c r="H816" s="78" t="str">
        <f t="shared" si="104"/>
        <v>623.0520</v>
      </c>
      <c r="I816" s="128"/>
      <c r="J816" s="128">
        <f>IF(A816="","",'CONSTRUCTION COST ESTIMATE'!BA816)</f>
        <v>0</v>
      </c>
      <c r="K816" s="128" t="str">
        <f t="shared" si="107"/>
        <v>Default</v>
      </c>
      <c r="L816" s="128" t="str">
        <f>IF(A816="","",'CONSTRUCTION COST ESTIMATE'!BB816)</f>
        <v>EA</v>
      </c>
      <c r="M816" s="128" t="str">
        <f t="shared" si="105"/>
        <v>Base Bid</v>
      </c>
      <c r="N816" s="124">
        <f>IF(A816="","",'CONSTRUCTION COST ESTIMATE'!BC816)</f>
        <v>0</v>
      </c>
      <c r="O816" s="124" t="str">
        <f t="shared" si="108"/>
        <v>N</v>
      </c>
      <c r="S816" s="124"/>
    </row>
    <row r="817" spans="1:19" hidden="1">
      <c r="A817" s="379">
        <f>IF('CONSTRUCTION COST ESTIMATE'!B817="","",'CONSTRUCTION COST ESTIMATE'!B817)</f>
        <v>623.06050000000005</v>
      </c>
      <c r="B817" s="128"/>
      <c r="C817" s="128" t="str">
        <f t="shared" si="103"/>
        <v>Item</v>
      </c>
      <c r="D817" s="128">
        <f t="shared" si="106"/>
        <v>1</v>
      </c>
      <c r="E817" s="128" t="str">
        <f>IF(A817="",'CONSTRUCTION COST ESTIMATE'!A817,"")</f>
        <v/>
      </c>
      <c r="F817" s="234" t="str">
        <f>IF(A817="","",'CONSTRUCTION COST ESTIMATE'!C817)</f>
        <v>INSTALL PAD MOUNTED 200 AMP SERVICE PEDESTAL</v>
      </c>
      <c r="G817" s="234"/>
      <c r="H817" s="78" t="str">
        <f t="shared" si="104"/>
        <v>623.0605</v>
      </c>
      <c r="I817" s="128"/>
      <c r="J817" s="128">
        <f>IF(A817="","",'CONSTRUCTION COST ESTIMATE'!BA817)</f>
        <v>0</v>
      </c>
      <c r="K817" s="128" t="str">
        <f t="shared" si="107"/>
        <v>Default</v>
      </c>
      <c r="L817" s="128" t="str">
        <f>IF(A817="","",'CONSTRUCTION COST ESTIMATE'!BB817)</f>
        <v>EA</v>
      </c>
      <c r="M817" s="128" t="str">
        <f t="shared" si="105"/>
        <v>Base Bid</v>
      </c>
      <c r="N817" s="124">
        <f>IF(A817="","",'CONSTRUCTION COST ESTIMATE'!BC817)</f>
        <v>0</v>
      </c>
      <c r="O817" s="124" t="str">
        <f t="shared" si="108"/>
        <v>N</v>
      </c>
      <c r="S817" s="124"/>
    </row>
    <row r="818" spans="1:19" hidden="1">
      <c r="A818" s="379">
        <f>IF('CONSTRUCTION COST ESTIMATE'!B818="","",'CONSTRUCTION COST ESTIMATE'!B818)</f>
        <v>623.06100000000004</v>
      </c>
      <c r="B818" s="128"/>
      <c r="C818" s="128" t="str">
        <f t="shared" si="103"/>
        <v>Item</v>
      </c>
      <c r="D818" s="128">
        <f t="shared" si="106"/>
        <v>1</v>
      </c>
      <c r="E818" s="128" t="str">
        <f>IF(A818="",'CONSTRUCTION COST ESTIMATE'!A818,"")</f>
        <v/>
      </c>
      <c r="F818" s="234" t="str">
        <f>IF(A818="","",'CONSTRUCTION COST ESTIMATE'!C818)</f>
        <v>INSTALL TRAFFIC LOOP DETECTOR (X FOOT BY X FOOT)</v>
      </c>
      <c r="G818" s="234"/>
      <c r="H818" s="78" t="str">
        <f t="shared" si="104"/>
        <v>623.0610</v>
      </c>
      <c r="I818" s="128"/>
      <c r="J818" s="128">
        <f>IF(A818="","",'CONSTRUCTION COST ESTIMATE'!BA818)</f>
        <v>0</v>
      </c>
      <c r="K818" s="128" t="str">
        <f t="shared" si="107"/>
        <v>Default</v>
      </c>
      <c r="L818" s="128" t="str">
        <f>IF(A818="","",'CONSTRUCTION COST ESTIMATE'!BB818)</f>
        <v>EA</v>
      </c>
      <c r="M818" s="128" t="str">
        <f t="shared" si="105"/>
        <v>Base Bid</v>
      </c>
      <c r="N818" s="124">
        <f>IF(A818="","",'CONSTRUCTION COST ESTIMATE'!BC818)</f>
        <v>0</v>
      </c>
      <c r="O818" s="124" t="str">
        <f t="shared" si="108"/>
        <v>N</v>
      </c>
      <c r="S818" s="124"/>
    </row>
    <row r="819" spans="1:19" hidden="1">
      <c r="A819" s="379">
        <f>IF('CONSTRUCTION COST ESTIMATE'!B819="","",'CONSTRUCTION COST ESTIMATE'!B819)</f>
        <v>623.06110000000001</v>
      </c>
      <c r="B819" s="128"/>
      <c r="C819" s="128" t="str">
        <f t="shared" si="103"/>
        <v>Item</v>
      </c>
      <c r="D819" s="128">
        <f t="shared" si="106"/>
        <v>1</v>
      </c>
      <c r="E819" s="128" t="str">
        <f>IF(A819="",'CONSTRUCTION COST ESTIMATE'!A819,"")</f>
        <v/>
      </c>
      <c r="F819" s="234" t="str">
        <f>IF(A819="","",'CONSTRUCTION COST ESTIMATE'!C819)</f>
        <v>INSTALL TRAFFIC LOOP DETECTOR (X FOOT BY X FOOT)</v>
      </c>
      <c r="G819" s="234"/>
      <c r="H819" s="78" t="str">
        <f t="shared" si="104"/>
        <v>623.0611</v>
      </c>
      <c r="I819" s="128"/>
      <c r="J819" s="128">
        <f>IF(A819="","",'CONSTRUCTION COST ESTIMATE'!BA819)</f>
        <v>0</v>
      </c>
      <c r="K819" s="128" t="str">
        <f t="shared" si="107"/>
        <v>Default</v>
      </c>
      <c r="L819" s="128" t="str">
        <f>IF(A819="","",'CONSTRUCTION COST ESTIMATE'!BB819)</f>
        <v>EA</v>
      </c>
      <c r="M819" s="128" t="str">
        <f t="shared" si="105"/>
        <v>Base Bid</v>
      </c>
      <c r="N819" s="124">
        <f>IF(A819="","",'CONSTRUCTION COST ESTIMATE'!BC819)</f>
        <v>0</v>
      </c>
      <c r="O819" s="124" t="str">
        <f t="shared" si="108"/>
        <v>N</v>
      </c>
      <c r="S819" s="124"/>
    </row>
    <row r="820" spans="1:19" hidden="1">
      <c r="A820" s="379">
        <f>IF('CONSTRUCTION COST ESTIMATE'!B820="","",'CONSTRUCTION COST ESTIMATE'!B820)</f>
        <v>623.06119999999999</v>
      </c>
      <c r="B820" s="128"/>
      <c r="C820" s="128" t="str">
        <f t="shared" si="103"/>
        <v>Item</v>
      </c>
      <c r="D820" s="128">
        <f t="shared" si="106"/>
        <v>1</v>
      </c>
      <c r="E820" s="128" t="str">
        <f>IF(A820="",'CONSTRUCTION COST ESTIMATE'!A820,"")</f>
        <v/>
      </c>
      <c r="F820" s="234" t="str">
        <f>IF(A820="","",'CONSTRUCTION COST ESTIMATE'!C820)</f>
        <v>INSTALL TRAFFIC LOOP DETECTOR (X FOOT BY X FOOT)</v>
      </c>
      <c r="G820" s="234"/>
      <c r="H820" s="78" t="str">
        <f t="shared" si="104"/>
        <v>623.0612</v>
      </c>
      <c r="I820" s="128"/>
      <c r="J820" s="128">
        <f>IF(A820="","",'CONSTRUCTION COST ESTIMATE'!BA820)</f>
        <v>0</v>
      </c>
      <c r="K820" s="128" t="str">
        <f t="shared" si="107"/>
        <v>Default</v>
      </c>
      <c r="L820" s="128" t="str">
        <f>IF(A820="","",'CONSTRUCTION COST ESTIMATE'!BB820)</f>
        <v>EA</v>
      </c>
      <c r="M820" s="128" t="str">
        <f t="shared" si="105"/>
        <v>Base Bid</v>
      </c>
      <c r="N820" s="124">
        <f>IF(A820="","",'CONSTRUCTION COST ESTIMATE'!BC820)</f>
        <v>0</v>
      </c>
      <c r="O820" s="124" t="str">
        <f t="shared" si="108"/>
        <v>N</v>
      </c>
      <c r="S820" s="124"/>
    </row>
    <row r="821" spans="1:19" hidden="1">
      <c r="A821" s="379">
        <f>IF('CONSTRUCTION COST ESTIMATE'!B821="","",'CONSTRUCTION COST ESTIMATE'!B821)</f>
        <v>623.06129999999996</v>
      </c>
      <c r="B821" s="128"/>
      <c r="C821" s="128" t="str">
        <f t="shared" si="103"/>
        <v>Item</v>
      </c>
      <c r="D821" s="128">
        <f t="shared" si="106"/>
        <v>1</v>
      </c>
      <c r="E821" s="128" t="str">
        <f>IF(A821="",'CONSTRUCTION COST ESTIMATE'!A821,"")</f>
        <v/>
      </c>
      <c r="F821" s="234" t="str">
        <f>IF(A821="","",'CONSTRUCTION COST ESTIMATE'!C821)</f>
        <v>INSTALL TRAFFIC LOOP DETECTOR (X FOOT BY X FOOT)</v>
      </c>
      <c r="G821" s="234"/>
      <c r="H821" s="78" t="str">
        <f t="shared" si="104"/>
        <v>623.0613</v>
      </c>
      <c r="I821" s="128"/>
      <c r="J821" s="128">
        <f>IF(A821="","",'CONSTRUCTION COST ESTIMATE'!BA821)</f>
        <v>0</v>
      </c>
      <c r="K821" s="128" t="str">
        <f t="shared" si="107"/>
        <v>Default</v>
      </c>
      <c r="L821" s="128" t="str">
        <f>IF(A821="","",'CONSTRUCTION COST ESTIMATE'!BB821)</f>
        <v>EA</v>
      </c>
      <c r="M821" s="128" t="str">
        <f t="shared" si="105"/>
        <v>Base Bid</v>
      </c>
      <c r="N821" s="124">
        <f>IF(A821="","",'CONSTRUCTION COST ESTIMATE'!BC821)</f>
        <v>0</v>
      </c>
      <c r="O821" s="124" t="str">
        <f t="shared" si="108"/>
        <v>N</v>
      </c>
      <c r="S821" s="124"/>
    </row>
    <row r="822" spans="1:19" hidden="1">
      <c r="A822" s="379">
        <f>IF('CONSTRUCTION COST ESTIMATE'!B822="","",'CONSTRUCTION COST ESTIMATE'!B822)</f>
        <v>623.06200000000001</v>
      </c>
      <c r="B822" s="128"/>
      <c r="C822" s="128" t="str">
        <f t="shared" ref="C822" si="109">IF(A822="","Container","Item")</f>
        <v>Item</v>
      </c>
      <c r="D822" s="128">
        <f t="shared" ref="D822" si="110">IF(C822="Container",0,1)</f>
        <v>1</v>
      </c>
      <c r="E822" s="128" t="str">
        <f>IF(A822="",'CONSTRUCTION COST ESTIMATE'!A822,"")</f>
        <v/>
      </c>
      <c r="F822" s="234" t="str">
        <f>IF(A822="","",'CONSTRUCTION COST ESTIMATE'!C822)</f>
        <v>TELECOM CABINET (POLE MOUNTED)</v>
      </c>
      <c r="G822" s="234"/>
      <c r="H822" s="78" t="str">
        <f t="shared" ref="H822" si="111">TEXT(A822,"#.0000")</f>
        <v>623.0620</v>
      </c>
      <c r="I822" s="128"/>
      <c r="J822" s="128">
        <f>IF(A822="","",'CONSTRUCTION COST ESTIMATE'!BA822)</f>
        <v>0</v>
      </c>
      <c r="K822" s="128" t="str">
        <f t="shared" ref="K822" si="112">IF(J822="","","Default")</f>
        <v>Default</v>
      </c>
      <c r="L822" s="128" t="str">
        <f>IF(A822="","",'CONSTRUCTION COST ESTIMATE'!BB822)</f>
        <v>EA</v>
      </c>
      <c r="M822" s="128" t="str">
        <f t="shared" ref="M822" si="113">IF(A822="","","Base Bid")</f>
        <v>Base Bid</v>
      </c>
      <c r="N822" s="124">
        <f>IF(A822="","",'CONSTRUCTION COST ESTIMATE'!BC822)</f>
        <v>0</v>
      </c>
      <c r="O822" s="124" t="str">
        <f t="shared" ref="O822" si="114">IF(N822=0,"N","Y")</f>
        <v>N</v>
      </c>
      <c r="S822" s="124"/>
    </row>
    <row r="823" spans="1:19" hidden="1">
      <c r="A823" s="379">
        <f>IF('CONSTRUCTION COST ESTIMATE'!B823="","",'CONSTRUCTION COST ESTIMATE'!B823)</f>
        <v>623.06209999999999</v>
      </c>
      <c r="B823" s="128"/>
      <c r="C823" s="128" t="str">
        <f t="shared" si="103"/>
        <v>Item</v>
      </c>
      <c r="D823" s="128">
        <f t="shared" si="106"/>
        <v>1</v>
      </c>
      <c r="E823" s="128" t="str">
        <f>IF(A823="",'CONSTRUCTION COST ESTIMATE'!A823,"")</f>
        <v/>
      </c>
      <c r="F823" s="234" t="str">
        <f>IF(A823="","",'CONSTRUCTION COST ESTIMATE'!C823)</f>
        <v>TELECOM CABINET (GROUND MOUNTED)</v>
      </c>
      <c r="G823" s="234"/>
      <c r="H823" s="78" t="str">
        <f t="shared" si="104"/>
        <v>623.0621</v>
      </c>
      <c r="I823" s="128"/>
      <c r="J823" s="128">
        <f>IF(A823="","",'CONSTRUCTION COST ESTIMATE'!BA823)</f>
        <v>0</v>
      </c>
      <c r="K823" s="128" t="str">
        <f t="shared" si="107"/>
        <v>Default</v>
      </c>
      <c r="L823" s="128" t="str">
        <f>IF(A823="","",'CONSTRUCTION COST ESTIMATE'!BB823)</f>
        <v>EA</v>
      </c>
      <c r="M823" s="128" t="str">
        <f t="shared" si="105"/>
        <v>Base Bid</v>
      </c>
      <c r="N823" s="124">
        <f>IF(A823="","",'CONSTRUCTION COST ESTIMATE'!BC823)</f>
        <v>0</v>
      </c>
      <c r="O823" s="124" t="str">
        <f t="shared" si="108"/>
        <v>N</v>
      </c>
      <c r="S823" s="124"/>
    </row>
    <row r="824" spans="1:19" hidden="1">
      <c r="A824" s="379">
        <f>IF('CONSTRUCTION COST ESTIMATE'!B824="","",'CONSTRUCTION COST ESTIMATE'!B824)</f>
        <v>623.06299999999999</v>
      </c>
      <c r="B824" s="128"/>
      <c r="C824" s="128" t="str">
        <f t="shared" si="103"/>
        <v>Item</v>
      </c>
      <c r="D824" s="128">
        <f t="shared" si="106"/>
        <v>1</v>
      </c>
      <c r="E824" s="128" t="str">
        <f>IF(A824="",'CONSTRUCTION COST ESTIMATE'!A824,"")</f>
        <v/>
      </c>
      <c r="F824" s="234" t="str">
        <f>IF(A824="","",'CONSTRUCTION COST ESTIMATE'!C824)</f>
        <v xml:space="preserve">CCTV CAMERA </v>
      </c>
      <c r="G824" s="234"/>
      <c r="H824" s="78" t="str">
        <f t="shared" si="104"/>
        <v>623.0630</v>
      </c>
      <c r="I824" s="128"/>
      <c r="J824" s="128">
        <f>IF(A824="","",'CONSTRUCTION COST ESTIMATE'!BA824)</f>
        <v>0</v>
      </c>
      <c r="K824" s="128" t="str">
        <f t="shared" si="107"/>
        <v>Default</v>
      </c>
      <c r="L824" s="128" t="str">
        <f>IF(A824="","",'CONSTRUCTION COST ESTIMATE'!BB824)</f>
        <v>EA</v>
      </c>
      <c r="M824" s="128" t="str">
        <f t="shared" si="105"/>
        <v>Base Bid</v>
      </c>
      <c r="N824" s="124">
        <f>IF(A824="","",'CONSTRUCTION COST ESTIMATE'!BC824)</f>
        <v>0</v>
      </c>
      <c r="O824" s="124" t="str">
        <f t="shared" si="108"/>
        <v>N</v>
      </c>
      <c r="S824" s="124"/>
    </row>
    <row r="825" spans="1:19" hidden="1">
      <c r="A825" s="379">
        <f>IF('CONSTRUCTION COST ESTIMATE'!B825="","",'CONSTRUCTION COST ESTIMATE'!B825)</f>
        <v>623.06399999999996</v>
      </c>
      <c r="B825" s="128"/>
      <c r="C825" s="128" t="str">
        <f t="shared" si="103"/>
        <v>Item</v>
      </c>
      <c r="D825" s="128">
        <f t="shared" si="106"/>
        <v>1</v>
      </c>
      <c r="E825" s="128" t="str">
        <f>IF(A825="",'CONSTRUCTION COST ESTIMATE'!A825,"")</f>
        <v/>
      </c>
      <c r="F825" s="234" t="str">
        <f>IF(A825="","",'CONSTRUCTION COST ESTIMATE'!C825)</f>
        <v>TRAFFIC SIGNAL ASSEMBLY (SPECIFY TYPE)</v>
      </c>
      <c r="G825" s="234"/>
      <c r="H825" s="78" t="str">
        <f t="shared" si="104"/>
        <v>623.0640</v>
      </c>
      <c r="I825" s="128"/>
      <c r="J825" s="128">
        <f>IF(A825="","",'CONSTRUCTION COST ESTIMATE'!BA825)</f>
        <v>0</v>
      </c>
      <c r="K825" s="128" t="str">
        <f t="shared" si="107"/>
        <v>Default</v>
      </c>
      <c r="L825" s="128" t="str">
        <f>IF(A825="","",'CONSTRUCTION COST ESTIMATE'!BB825)</f>
        <v>EA</v>
      </c>
      <c r="M825" s="128" t="str">
        <f t="shared" si="105"/>
        <v>Base Bid</v>
      </c>
      <c r="N825" s="124">
        <f>IF(A825="","",'CONSTRUCTION COST ESTIMATE'!BC825)</f>
        <v>0</v>
      </c>
      <c r="O825" s="124" t="str">
        <f t="shared" si="108"/>
        <v>N</v>
      </c>
      <c r="S825" s="124"/>
    </row>
    <row r="826" spans="1:19" hidden="1">
      <c r="A826" s="379">
        <f>IF('CONSTRUCTION COST ESTIMATE'!B826="","",'CONSTRUCTION COST ESTIMATE'!B826)</f>
        <v>623.06410000000005</v>
      </c>
      <c r="B826" s="128"/>
      <c r="C826" s="128" t="str">
        <f t="shared" si="103"/>
        <v>Item</v>
      </c>
      <c r="D826" s="128">
        <f t="shared" si="106"/>
        <v>1</v>
      </c>
      <c r="E826" s="128" t="str">
        <f>IF(A826="",'CONSTRUCTION COST ESTIMATE'!A826,"")</f>
        <v/>
      </c>
      <c r="F826" s="234" t="str">
        <f>IF(A826="","",'CONSTRUCTION COST ESTIMATE'!C826)</f>
        <v>TRAFFIC SIGNAL ASSEMBLY (SPECIFY TYPE)</v>
      </c>
      <c r="G826" s="234"/>
      <c r="H826" s="78" t="str">
        <f t="shared" si="104"/>
        <v>623.0641</v>
      </c>
      <c r="I826" s="128"/>
      <c r="J826" s="128">
        <f>IF(A826="","",'CONSTRUCTION COST ESTIMATE'!BA826)</f>
        <v>0</v>
      </c>
      <c r="K826" s="128" t="str">
        <f t="shared" si="107"/>
        <v>Default</v>
      </c>
      <c r="L826" s="128" t="str">
        <f>IF(A826="","",'CONSTRUCTION COST ESTIMATE'!BB826)</f>
        <v>EA</v>
      </c>
      <c r="M826" s="128" t="str">
        <f t="shared" si="105"/>
        <v>Base Bid</v>
      </c>
      <c r="N826" s="124">
        <f>IF(A826="","",'CONSTRUCTION COST ESTIMATE'!BC826)</f>
        <v>0</v>
      </c>
      <c r="O826" s="124" t="str">
        <f t="shared" si="108"/>
        <v>N</v>
      </c>
      <c r="S826" s="124"/>
    </row>
    <row r="827" spans="1:19" hidden="1">
      <c r="A827" s="379">
        <f>IF('CONSTRUCTION COST ESTIMATE'!B827="","",'CONSTRUCTION COST ESTIMATE'!B827)</f>
        <v>623.101</v>
      </c>
      <c r="B827" s="128"/>
      <c r="C827" s="128" t="str">
        <f t="shared" si="103"/>
        <v>Item</v>
      </c>
      <c r="D827" s="128">
        <f t="shared" si="106"/>
        <v>1</v>
      </c>
      <c r="E827" s="128" t="str">
        <f>IF(A827="",'CONSTRUCTION COST ESTIMATE'!A827,"")</f>
        <v/>
      </c>
      <c r="F827" s="234" t="str">
        <f>IF(A827="","",'CONSTRUCTION COST ESTIMATE'!C827)</f>
        <v>TRAFFIC SIGNAL SYSTEM (SPECIFY LOCATION)</v>
      </c>
      <c r="G827" s="234"/>
      <c r="H827" s="78" t="str">
        <f t="shared" si="104"/>
        <v>623.1010</v>
      </c>
      <c r="I827" s="128"/>
      <c r="J827" s="128">
        <f>IF(A827="","",'CONSTRUCTION COST ESTIMATE'!BA827)</f>
        <v>0</v>
      </c>
      <c r="K827" s="128" t="str">
        <f t="shared" si="107"/>
        <v>Default</v>
      </c>
      <c r="L827" s="128" t="str">
        <f>IF(A827="","",'CONSTRUCTION COST ESTIMATE'!BB827)</f>
        <v>LS</v>
      </c>
      <c r="M827" s="128" t="str">
        <f t="shared" si="105"/>
        <v>Base Bid</v>
      </c>
      <c r="N827" s="124">
        <f>IF(A827="","",'CONSTRUCTION COST ESTIMATE'!BC827)</f>
        <v>0</v>
      </c>
      <c r="O827" s="124" t="str">
        <f t="shared" si="108"/>
        <v>N</v>
      </c>
      <c r="S827" s="124"/>
    </row>
    <row r="828" spans="1:19" hidden="1">
      <c r="A828" s="379">
        <f>IF('CONSTRUCTION COST ESTIMATE'!B828="","",'CONSTRUCTION COST ESTIMATE'!B828)</f>
        <v>623.10109999999997</v>
      </c>
      <c r="B828" s="128"/>
      <c r="C828" s="128" t="str">
        <f t="shared" si="103"/>
        <v>Item</v>
      </c>
      <c r="D828" s="128">
        <f t="shared" si="106"/>
        <v>1</v>
      </c>
      <c r="E828" s="128" t="str">
        <f>IF(A828="",'CONSTRUCTION COST ESTIMATE'!A828,"")</f>
        <v/>
      </c>
      <c r="F828" s="234" t="str">
        <f>IF(A828="","",'CONSTRUCTION COST ESTIMATE'!C828)</f>
        <v>TRAFFIC SIGNAL SYSTEM (SPECIFY LOCATION)</v>
      </c>
      <c r="G828" s="234"/>
      <c r="H828" s="78" t="str">
        <f t="shared" si="104"/>
        <v>623.1011</v>
      </c>
      <c r="I828" s="128"/>
      <c r="J828" s="128">
        <f>IF(A828="","",'CONSTRUCTION COST ESTIMATE'!BA828)</f>
        <v>0</v>
      </c>
      <c r="K828" s="128" t="str">
        <f t="shared" si="107"/>
        <v>Default</v>
      </c>
      <c r="L828" s="128" t="str">
        <f>IF(A828="","",'CONSTRUCTION COST ESTIMATE'!BB828)</f>
        <v>LS</v>
      </c>
      <c r="M828" s="128" t="str">
        <f t="shared" si="105"/>
        <v>Base Bid</v>
      </c>
      <c r="N828" s="124">
        <f>IF(A828="","",'CONSTRUCTION COST ESTIMATE'!BC828)</f>
        <v>0</v>
      </c>
      <c r="O828" s="124" t="str">
        <f t="shared" si="108"/>
        <v>N</v>
      </c>
      <c r="S828" s="124"/>
    </row>
    <row r="829" spans="1:19" hidden="1">
      <c r="A829" s="379">
        <f>IF('CONSTRUCTION COST ESTIMATE'!B829="","",'CONSTRUCTION COST ESTIMATE'!B829)</f>
        <v>623.10299999999995</v>
      </c>
      <c r="B829" s="128"/>
      <c r="C829" s="128" t="str">
        <f t="shared" si="103"/>
        <v>Item</v>
      </c>
      <c r="D829" s="128">
        <f t="shared" si="106"/>
        <v>1</v>
      </c>
      <c r="E829" s="128" t="str">
        <f>IF(A829="",'CONSTRUCTION COST ESTIMATE'!A829,"")</f>
        <v/>
      </c>
      <c r="F829" s="234" t="str">
        <f>IF(A829="","",'CONSTRUCTION COST ESTIMATE'!C829)</f>
        <v>TRAFFIC SIGNAL MODIFICATION (SPECIFY LOCATION)</v>
      </c>
      <c r="G829" s="234"/>
      <c r="H829" s="78" t="str">
        <f t="shared" si="104"/>
        <v>623.1030</v>
      </c>
      <c r="I829" s="128"/>
      <c r="J829" s="128">
        <f>IF(A829="","",'CONSTRUCTION COST ESTIMATE'!BA829)</f>
        <v>0</v>
      </c>
      <c r="K829" s="128" t="str">
        <f t="shared" si="107"/>
        <v>Default</v>
      </c>
      <c r="L829" s="128" t="str">
        <f>IF(A829="","",'CONSTRUCTION COST ESTIMATE'!BB829)</f>
        <v>LS</v>
      </c>
      <c r="M829" s="128" t="str">
        <f t="shared" si="105"/>
        <v>Base Bid</v>
      </c>
      <c r="N829" s="124">
        <f>IF(A829="","",'CONSTRUCTION COST ESTIMATE'!BC829)</f>
        <v>0</v>
      </c>
      <c r="O829" s="124" t="str">
        <f t="shared" si="108"/>
        <v>N</v>
      </c>
      <c r="S829" s="124"/>
    </row>
    <row r="830" spans="1:19" hidden="1">
      <c r="A830" s="379">
        <f>IF('CONSTRUCTION COST ESTIMATE'!B830="","",'CONSTRUCTION COST ESTIMATE'!B830)</f>
        <v>623.10310000000004</v>
      </c>
      <c r="B830" s="128"/>
      <c r="C830" s="128" t="str">
        <f t="shared" si="103"/>
        <v>Item</v>
      </c>
      <c r="D830" s="128">
        <f t="shared" si="106"/>
        <v>1</v>
      </c>
      <c r="E830" s="128" t="str">
        <f>IF(A830="",'CONSTRUCTION COST ESTIMATE'!A830,"")</f>
        <v/>
      </c>
      <c r="F830" s="234" t="str">
        <f>IF(A830="","",'CONSTRUCTION COST ESTIMATE'!C830)</f>
        <v>TRAFFIC SIGNAL MODIFICATION (SPECIFY LOCATION)</v>
      </c>
      <c r="G830" s="234"/>
      <c r="H830" s="78" t="str">
        <f t="shared" si="104"/>
        <v>623.1031</v>
      </c>
      <c r="I830" s="128"/>
      <c r="J830" s="128">
        <f>IF(A830="","",'CONSTRUCTION COST ESTIMATE'!BA830)</f>
        <v>0</v>
      </c>
      <c r="K830" s="128" t="str">
        <f t="shared" si="107"/>
        <v>Default</v>
      </c>
      <c r="L830" s="128" t="str">
        <f>IF(A830="","",'CONSTRUCTION COST ESTIMATE'!BB830)</f>
        <v>LS</v>
      </c>
      <c r="M830" s="128" t="str">
        <f t="shared" si="105"/>
        <v>Base Bid</v>
      </c>
      <c r="N830" s="124">
        <f>IF(A830="","",'CONSTRUCTION COST ESTIMATE'!BC830)</f>
        <v>0</v>
      </c>
      <c r="O830" s="124" t="str">
        <f t="shared" si="108"/>
        <v>N</v>
      </c>
      <c r="S830" s="124"/>
    </row>
    <row r="831" spans="1:19" hidden="1">
      <c r="A831" s="379">
        <f>IF('CONSTRUCTION COST ESTIMATE'!B831="","",'CONSTRUCTION COST ESTIMATE'!B831)</f>
        <v>623.10500000000002</v>
      </c>
      <c r="B831" s="128"/>
      <c r="C831" s="128" t="str">
        <f t="shared" si="103"/>
        <v>Item</v>
      </c>
      <c r="D831" s="128">
        <f t="shared" si="106"/>
        <v>1</v>
      </c>
      <c r="E831" s="128" t="str">
        <f>IF(A831="",'CONSTRUCTION COST ESTIMATE'!A831,"")</f>
        <v/>
      </c>
      <c r="F831" s="234" t="str">
        <f>IF(A831="","",'CONSTRUCTION COST ESTIMATE'!C831)</f>
        <v>TRAFFIC SIGNAL UNDERGROUNDS (SPECIFY LOCATION)</v>
      </c>
      <c r="G831" s="234"/>
      <c r="H831" s="78" t="str">
        <f t="shared" si="104"/>
        <v>623.1050</v>
      </c>
      <c r="I831" s="128"/>
      <c r="J831" s="128">
        <f>IF(A831="","",'CONSTRUCTION COST ESTIMATE'!BA831)</f>
        <v>0</v>
      </c>
      <c r="K831" s="128" t="str">
        <f t="shared" si="107"/>
        <v>Default</v>
      </c>
      <c r="L831" s="128" t="str">
        <f>IF(A831="","",'CONSTRUCTION COST ESTIMATE'!BB831)</f>
        <v>LS</v>
      </c>
      <c r="M831" s="128" t="str">
        <f t="shared" si="105"/>
        <v>Base Bid</v>
      </c>
      <c r="N831" s="124">
        <f>IF(A831="","",'CONSTRUCTION COST ESTIMATE'!BC831)</f>
        <v>0</v>
      </c>
      <c r="O831" s="124" t="str">
        <f t="shared" si="108"/>
        <v>N</v>
      </c>
      <c r="S831" s="124"/>
    </row>
    <row r="832" spans="1:19" hidden="1">
      <c r="A832" s="379">
        <f>IF('CONSTRUCTION COST ESTIMATE'!B832="","",'CONSTRUCTION COST ESTIMATE'!B832)</f>
        <v>623.10509999999999</v>
      </c>
      <c r="B832" s="128"/>
      <c r="C832" s="128" t="str">
        <f t="shared" si="103"/>
        <v>Item</v>
      </c>
      <c r="D832" s="128">
        <f t="shared" si="106"/>
        <v>1</v>
      </c>
      <c r="E832" s="128" t="str">
        <f>IF(A832="",'CONSTRUCTION COST ESTIMATE'!A832,"")</f>
        <v/>
      </c>
      <c r="F832" s="234" t="str">
        <f>IF(A832="","",'CONSTRUCTION COST ESTIMATE'!C832)</f>
        <v>TRAFFIC SIGNAL UNDERGROUNDS (SPECIFY LOCATION)</v>
      </c>
      <c r="G832" s="234"/>
      <c r="H832" s="78" t="str">
        <f t="shared" si="104"/>
        <v>623.1051</v>
      </c>
      <c r="I832" s="128"/>
      <c r="J832" s="128">
        <f>IF(A832="","",'CONSTRUCTION COST ESTIMATE'!BA832)</f>
        <v>0</v>
      </c>
      <c r="K832" s="128" t="str">
        <f t="shared" si="107"/>
        <v>Default</v>
      </c>
      <c r="L832" s="128" t="str">
        <f>IF(A832="","",'CONSTRUCTION COST ESTIMATE'!BB832)</f>
        <v>LS</v>
      </c>
      <c r="M832" s="128" t="str">
        <f t="shared" si="105"/>
        <v>Base Bid</v>
      </c>
      <c r="N832" s="124">
        <f>IF(A832="","",'CONSTRUCTION COST ESTIMATE'!BC832)</f>
        <v>0</v>
      </c>
      <c r="O832" s="124" t="str">
        <f t="shared" si="108"/>
        <v>N</v>
      </c>
      <c r="S832" s="124"/>
    </row>
    <row r="833" spans="1:26" hidden="1">
      <c r="A833" s="379">
        <f>IF('CONSTRUCTION COST ESTIMATE'!B833="","",'CONSTRUCTION COST ESTIMATE'!B833)</f>
        <v>623.10699999999997</v>
      </c>
      <c r="B833" s="128"/>
      <c r="C833" s="128" t="str">
        <f t="shared" si="103"/>
        <v>Item</v>
      </c>
      <c r="D833" s="128">
        <f t="shared" si="106"/>
        <v>1</v>
      </c>
      <c r="E833" s="128" t="str">
        <f>IF(A833="",'CONSTRUCTION COST ESTIMATE'!A833,"")</f>
        <v/>
      </c>
      <c r="F833" s="234" t="str">
        <f>IF(A833="","",'CONSTRUCTION COST ESTIMATE'!C833)</f>
        <v>TRAFFIC SIGNAL UNDERGROUND MODIFICATION (SPECIFY LOCATION)</v>
      </c>
      <c r="G833" s="234"/>
      <c r="H833" s="78" t="str">
        <f t="shared" si="104"/>
        <v>623.1070</v>
      </c>
      <c r="I833" s="128"/>
      <c r="J833" s="128">
        <f>IF(A833="","",'CONSTRUCTION COST ESTIMATE'!BA833)</f>
        <v>0</v>
      </c>
      <c r="K833" s="128" t="str">
        <f t="shared" si="107"/>
        <v>Default</v>
      </c>
      <c r="L833" s="128" t="str">
        <f>IF(A833="","",'CONSTRUCTION COST ESTIMATE'!BB833)</f>
        <v>LS</v>
      </c>
      <c r="M833" s="128" t="str">
        <f t="shared" si="105"/>
        <v>Base Bid</v>
      </c>
      <c r="N833" s="124">
        <f>IF(A833="","",'CONSTRUCTION COST ESTIMATE'!BC833)</f>
        <v>0</v>
      </c>
      <c r="O833" s="124" t="str">
        <f t="shared" si="108"/>
        <v>N</v>
      </c>
      <c r="S833" s="124"/>
    </row>
    <row r="834" spans="1:26" hidden="1">
      <c r="A834" s="379">
        <f>IF('CONSTRUCTION COST ESTIMATE'!B834="","",'CONSTRUCTION COST ESTIMATE'!B834)</f>
        <v>623.10900000000004</v>
      </c>
      <c r="B834" s="128"/>
      <c r="C834" s="128" t="str">
        <f t="shared" si="103"/>
        <v>Item</v>
      </c>
      <c r="D834" s="128">
        <f t="shared" si="106"/>
        <v>1</v>
      </c>
      <c r="E834" s="128" t="str">
        <f>IF(A834="",'CONSTRUCTION COST ESTIMATE'!A834,"")</f>
        <v/>
      </c>
      <c r="F834" s="234" t="str">
        <f>IF(A834="","",'CONSTRUCTION COST ESTIMATE'!C834)</f>
        <v>TRAFFIC SIGNAL UNDERGROUND PER QUADRANT (SPECIFY LOCATION)</v>
      </c>
      <c r="G834" s="234"/>
      <c r="H834" s="78" t="str">
        <f t="shared" si="104"/>
        <v>623.1090</v>
      </c>
      <c r="I834" s="128"/>
      <c r="J834" s="128">
        <f>IF(A834="","",'CONSTRUCTION COST ESTIMATE'!BA834)</f>
        <v>0</v>
      </c>
      <c r="K834" s="128" t="str">
        <f t="shared" si="107"/>
        <v>Default</v>
      </c>
      <c r="L834" s="128" t="str">
        <f>IF(A834="","",'CONSTRUCTION COST ESTIMATE'!BB834)</f>
        <v>LS</v>
      </c>
      <c r="M834" s="128" t="str">
        <f t="shared" si="105"/>
        <v>Base Bid</v>
      </c>
      <c r="N834" s="124">
        <f>IF(A834="","",'CONSTRUCTION COST ESTIMATE'!BC834)</f>
        <v>0</v>
      </c>
      <c r="O834" s="124" t="str">
        <f t="shared" si="108"/>
        <v>N</v>
      </c>
      <c r="S834" s="124"/>
    </row>
    <row r="835" spans="1:26" ht="30" hidden="1">
      <c r="A835" s="379">
        <f>IF('CONSTRUCTION COST ESTIMATE'!B835="","",'CONSTRUCTION COST ESTIMATE'!B835)</f>
        <v>623.11</v>
      </c>
      <c r="B835" s="128"/>
      <c r="C835" s="128" t="str">
        <f t="shared" si="103"/>
        <v>Item</v>
      </c>
      <c r="D835" s="128">
        <f t="shared" si="106"/>
        <v>1</v>
      </c>
      <c r="E835" s="128" t="str">
        <f>IF(A835="",'CONSTRUCTION COST ESTIMATE'!A835,"")</f>
        <v/>
      </c>
      <c r="F835" s="234" t="str">
        <f>IF(A835="","",'CONSTRUCTION COST ESTIMATE'!C835)</f>
        <v>TRAFFIC SIGNAL/COMMUNICATION INTERCONNECT EQUIPMENT AND CONDUIT PROTECTION (SPECIFY LOCATION)</v>
      </c>
      <c r="G835" s="234"/>
      <c r="H835" s="78" t="str">
        <f t="shared" si="104"/>
        <v>623.1100</v>
      </c>
      <c r="I835" s="128"/>
      <c r="J835" s="128">
        <f>IF(A835="","",'CONSTRUCTION COST ESTIMATE'!BA835)</f>
        <v>0</v>
      </c>
      <c r="K835" s="128" t="str">
        <f t="shared" si="107"/>
        <v>Default</v>
      </c>
      <c r="L835" s="128" t="str">
        <f>IF(A835="","",'CONSTRUCTION COST ESTIMATE'!BB835)</f>
        <v>LS</v>
      </c>
      <c r="M835" s="128" t="str">
        <f t="shared" si="105"/>
        <v>Base Bid</v>
      </c>
      <c r="N835" s="124">
        <f>IF(A835="","",'CONSTRUCTION COST ESTIMATE'!BC835)</f>
        <v>0</v>
      </c>
      <c r="O835" s="124" t="str">
        <f t="shared" si="108"/>
        <v>N</v>
      </c>
      <c r="S835" s="124"/>
    </row>
    <row r="836" spans="1:26" hidden="1">
      <c r="A836" s="379">
        <f>IF('CONSTRUCTION COST ESTIMATE'!B836="","",'CONSTRUCTION COST ESTIMATE'!B836)</f>
        <v>623.12199999999996</v>
      </c>
      <c r="B836" s="128"/>
      <c r="C836" s="128" t="str">
        <f t="shared" si="103"/>
        <v>Item</v>
      </c>
      <c r="D836" s="128">
        <f t="shared" si="106"/>
        <v>1</v>
      </c>
      <c r="E836" s="128" t="str">
        <f>IF(A836="",'CONSTRUCTION COST ESTIMATE'!A836,"")</f>
        <v/>
      </c>
      <c r="F836" s="234" t="str">
        <f>IF(A836="","",'CONSTRUCTION COST ESTIMATE'!C836)</f>
        <v>PEDESTRIAN ACTIVATED FLASHING BEACON SYSTEM (SPECIFY LOCATION)</v>
      </c>
      <c r="G836" s="234"/>
      <c r="H836" s="78" t="str">
        <f t="shared" si="104"/>
        <v>623.1220</v>
      </c>
      <c r="I836" s="128"/>
      <c r="J836" s="128">
        <f>IF(A836="","",'CONSTRUCTION COST ESTIMATE'!BA836)</f>
        <v>0</v>
      </c>
      <c r="K836" s="128" t="str">
        <f t="shared" si="107"/>
        <v>Default</v>
      </c>
      <c r="L836" s="128" t="str">
        <f>IF(A836="","",'CONSTRUCTION COST ESTIMATE'!BB836)</f>
        <v>LS</v>
      </c>
      <c r="M836" s="128" t="str">
        <f t="shared" si="105"/>
        <v>Base Bid</v>
      </c>
      <c r="N836" s="124">
        <f>IF(A836="","",'CONSTRUCTION COST ESTIMATE'!BC836)</f>
        <v>0</v>
      </c>
      <c r="O836" s="124" t="str">
        <f t="shared" si="108"/>
        <v>N</v>
      </c>
      <c r="S836" s="124"/>
    </row>
    <row r="837" spans="1:26" ht="30" hidden="1">
      <c r="A837" s="379">
        <f>IF('CONSTRUCTION COST ESTIMATE'!B837="","",'CONSTRUCTION COST ESTIMATE'!B837)</f>
        <v>623.12599999999998</v>
      </c>
      <c r="B837" s="128"/>
      <c r="C837" s="128" t="str">
        <f t="shared" si="103"/>
        <v>Item</v>
      </c>
      <c r="D837" s="128">
        <f t="shared" si="106"/>
        <v>1</v>
      </c>
      <c r="E837" s="128" t="str">
        <f>IF(A837="",'CONSTRUCTION COST ESTIMATE'!A837,"")</f>
        <v/>
      </c>
      <c r="F837" s="234" t="str">
        <f>IF(A837="","",'CONSTRUCTION COST ESTIMATE'!C837)</f>
        <v>PEDESTRIAN ACTIVATED RAPID RECTANGULAR FLASHING BEACON SYSTEM (SPECIFY LOCATION)</v>
      </c>
      <c r="G837" s="234"/>
      <c r="H837" s="78" t="str">
        <f t="shared" si="104"/>
        <v>623.1260</v>
      </c>
      <c r="I837" s="128"/>
      <c r="J837" s="128">
        <f>IF(A837="","",'CONSTRUCTION COST ESTIMATE'!BA837)</f>
        <v>0</v>
      </c>
      <c r="K837" s="128" t="str">
        <f t="shared" si="107"/>
        <v>Default</v>
      </c>
      <c r="L837" s="128" t="str">
        <f>IF(A837="","",'CONSTRUCTION COST ESTIMATE'!BB837)</f>
        <v>LS</v>
      </c>
      <c r="M837" s="128" t="str">
        <f t="shared" si="105"/>
        <v>Base Bid</v>
      </c>
      <c r="N837" s="124">
        <f>IF(A837="","",'CONSTRUCTION COST ESTIMATE'!BC837)</f>
        <v>0</v>
      </c>
      <c r="O837" s="124" t="str">
        <f t="shared" si="108"/>
        <v>N</v>
      </c>
      <c r="S837" s="124"/>
    </row>
    <row r="838" spans="1:26" hidden="1">
      <c r="A838" s="379">
        <f>IF('CONSTRUCTION COST ESTIMATE'!B838="","",'CONSTRUCTION COST ESTIMATE'!B838)</f>
        <v>623.12800000000004</v>
      </c>
      <c r="B838" s="128"/>
      <c r="C838" s="128" t="str">
        <f t="shared" si="103"/>
        <v>Item</v>
      </c>
      <c r="D838" s="128">
        <f t="shared" si="106"/>
        <v>1</v>
      </c>
      <c r="E838" s="128" t="str">
        <f>IF(A838="",'CONSTRUCTION COST ESTIMATE'!A838,"")</f>
        <v/>
      </c>
      <c r="F838" s="234" t="str">
        <f>IF(A838="","",'CONSTRUCTION COST ESTIMATE'!C838)</f>
        <v>PEDESTRIAN HYBRID BEACON SYSTEM (SPECIFY LOCATION)</v>
      </c>
      <c r="G838" s="234"/>
      <c r="H838" s="78" t="str">
        <f t="shared" si="104"/>
        <v>623.1280</v>
      </c>
      <c r="I838" s="128"/>
      <c r="J838" s="128">
        <f>IF(A838="","",'CONSTRUCTION COST ESTIMATE'!BA838)</f>
        <v>0</v>
      </c>
      <c r="K838" s="128" t="str">
        <f t="shared" si="107"/>
        <v>Default</v>
      </c>
      <c r="L838" s="128" t="str">
        <f>IF(A838="","",'CONSTRUCTION COST ESTIMATE'!BB838)</f>
        <v>LS</v>
      </c>
      <c r="M838" s="128" t="str">
        <f t="shared" si="105"/>
        <v>Base Bid</v>
      </c>
      <c r="N838" s="124">
        <f>IF(A838="","",'CONSTRUCTION COST ESTIMATE'!BC838)</f>
        <v>0</v>
      </c>
      <c r="O838" s="124" t="str">
        <f t="shared" si="108"/>
        <v>N</v>
      </c>
      <c r="S838" s="124"/>
    </row>
    <row r="839" spans="1:26" ht="30" customHeight="1">
      <c r="A839" s="378" t="str">
        <f>IF('CONSTRUCTION COST ESTIMATE'!B839="","",'CONSTRUCTION COST ESTIMATE'!B839)</f>
        <v/>
      </c>
      <c r="B839" s="134"/>
      <c r="C839" s="134" t="str">
        <f t="shared" si="103"/>
        <v>Container</v>
      </c>
      <c r="D839" s="134">
        <f t="shared" si="106"/>
        <v>0</v>
      </c>
      <c r="E839" s="134" t="str">
        <f>IF(A839="",'CONSTRUCTION COST ESTIMATE'!A839,"")</f>
        <v>SP 624-626</v>
      </c>
      <c r="F839" s="233" t="str">
        <f>IF(A839="",'CONSTRUCTION COST ESTIMATE'!C839,"")</f>
        <v>TRAFFIC CONTROL</v>
      </c>
      <c r="G839" s="233"/>
      <c r="H839" s="230" t="str">
        <f t="shared" si="104"/>
        <v/>
      </c>
      <c r="I839" s="134"/>
      <c r="J839" s="134" t="str">
        <f>IF(A839="","",'CONSTRUCTION COST ESTIMATE'!BA839)</f>
        <v/>
      </c>
      <c r="K839" s="134" t="str">
        <f t="shared" si="107"/>
        <v/>
      </c>
      <c r="L839" s="134" t="str">
        <f>IF(A839="","",'CONSTRUCTION COST ESTIMATE'!BB839)</f>
        <v/>
      </c>
      <c r="M839" s="134" t="str">
        <f t="shared" si="105"/>
        <v/>
      </c>
      <c r="N839" s="231" t="str">
        <f>IF(A839="","",'CONSTRUCTION COST ESTIMATE'!BC839)</f>
        <v/>
      </c>
      <c r="O839" s="375"/>
      <c r="P839" s="231"/>
      <c r="Q839" s="231"/>
      <c r="R839" s="231"/>
      <c r="S839" s="231"/>
      <c r="T839" s="124"/>
      <c r="U839" s="124"/>
      <c r="V839" s="124"/>
      <c r="W839" s="124"/>
      <c r="X839" s="124"/>
      <c r="Y839" s="124"/>
      <c r="Z839" s="124"/>
    </row>
    <row r="840" spans="1:26" hidden="1">
      <c r="A840" s="379">
        <f>IF('CONSTRUCTION COST ESTIMATE'!B840="","",'CONSTRUCTION COST ESTIMATE'!B840)</f>
        <v>624.00099999999998</v>
      </c>
      <c r="B840" s="128"/>
      <c r="C840" s="128" t="str">
        <f t="shared" si="103"/>
        <v>Item</v>
      </c>
      <c r="D840" s="128">
        <f t="shared" si="106"/>
        <v>1</v>
      </c>
      <c r="E840" s="128" t="str">
        <f>IF(A840="",'CONSTRUCTION COST ESTIMATE'!A840,"")</f>
        <v/>
      </c>
      <c r="F840" s="234" t="str">
        <f>IF(A840="","",'CONSTRUCTION COST ESTIMATE'!C840)</f>
        <v>TRAFFIC CONTROL AND MAINTENANCE</v>
      </c>
      <c r="G840" s="234"/>
      <c r="H840" s="78" t="str">
        <f t="shared" si="104"/>
        <v>624.0010</v>
      </c>
      <c r="I840" s="128"/>
      <c r="J840" s="128">
        <f>IF(A840="","",'CONSTRUCTION COST ESTIMATE'!BA840)</f>
        <v>0</v>
      </c>
      <c r="K840" s="128" t="str">
        <f t="shared" si="107"/>
        <v>Default</v>
      </c>
      <c r="L840" s="128" t="str">
        <f>IF(A840="","",'CONSTRUCTION COST ESTIMATE'!BB840)</f>
        <v>LS</v>
      </c>
      <c r="M840" s="128" t="str">
        <f t="shared" si="105"/>
        <v>Base Bid</v>
      </c>
      <c r="N840" s="124">
        <f>IF(A840="","",'CONSTRUCTION COST ESTIMATE'!BC840)</f>
        <v>0</v>
      </c>
      <c r="O840" s="124" t="str">
        <f t="shared" si="108"/>
        <v>N</v>
      </c>
      <c r="S840" s="124"/>
    </row>
    <row r="841" spans="1:26" hidden="1">
      <c r="A841" s="379">
        <f>IF('CONSTRUCTION COST ESTIMATE'!B841="","",'CONSTRUCTION COST ESTIMATE'!B841)</f>
        <v>626.00049999999999</v>
      </c>
      <c r="B841" s="128"/>
      <c r="C841" s="128" t="str">
        <f t="shared" si="103"/>
        <v>Item</v>
      </c>
      <c r="D841" s="128">
        <f t="shared" si="106"/>
        <v>1</v>
      </c>
      <c r="E841" s="128" t="str">
        <f>IF(A841="",'CONSTRUCTION COST ESTIMATE'!A841,"")</f>
        <v/>
      </c>
      <c r="F841" s="234" t="str">
        <f>IF(A841="","",'CONSTRUCTION COST ESTIMATE'!C841)</f>
        <v>GRAFFITI REMOVAL</v>
      </c>
      <c r="G841" s="234"/>
      <c r="H841" s="78" t="str">
        <f t="shared" si="104"/>
        <v>626.0005</v>
      </c>
      <c r="I841" s="128"/>
      <c r="J841" s="128">
        <f>IF(A841="","",'CONSTRUCTION COST ESTIMATE'!BA841)</f>
        <v>0</v>
      </c>
      <c r="K841" s="128" t="str">
        <f t="shared" si="107"/>
        <v>Default</v>
      </c>
      <c r="L841" s="128" t="str">
        <f>IF(A841="","",'CONSTRUCTION COST ESTIMATE'!BB841)</f>
        <v>LS</v>
      </c>
      <c r="M841" s="128" t="str">
        <f t="shared" si="105"/>
        <v>Base Bid</v>
      </c>
      <c r="N841" s="124">
        <f>IF(A841="","",'CONSTRUCTION COST ESTIMATE'!BC841)</f>
        <v>0</v>
      </c>
      <c r="O841" s="124" t="str">
        <f t="shared" si="108"/>
        <v>N</v>
      </c>
      <c r="S841" s="124"/>
    </row>
    <row r="842" spans="1:26" hidden="1">
      <c r="A842" s="379">
        <f>IF('CONSTRUCTION COST ESTIMATE'!B842="","",'CONSTRUCTION COST ESTIMATE'!B842)</f>
        <v>626.00099999999998</v>
      </c>
      <c r="B842" s="128"/>
      <c r="C842" s="128" t="str">
        <f t="shared" si="103"/>
        <v>Item</v>
      </c>
      <c r="D842" s="128">
        <f t="shared" si="106"/>
        <v>1</v>
      </c>
      <c r="E842" s="128" t="str">
        <f>IF(A842="",'CONSTRUCTION COST ESTIMATE'!A842,"")</f>
        <v/>
      </c>
      <c r="F842" s="234" t="str">
        <f>IF(A842="","",'CONSTRUCTION COST ESTIMATE'!C842)</f>
        <v>18 INCH STEEL CASING</v>
      </c>
      <c r="G842" s="234"/>
      <c r="H842" s="78" t="str">
        <f t="shared" si="104"/>
        <v>626.0010</v>
      </c>
      <c r="I842" s="128"/>
      <c r="J842" s="128">
        <f>IF(A842="","",'CONSTRUCTION COST ESTIMATE'!BA842)</f>
        <v>0</v>
      </c>
      <c r="K842" s="128" t="str">
        <f t="shared" si="107"/>
        <v>Default</v>
      </c>
      <c r="L842" s="128" t="str">
        <f>IF(A842="","",'CONSTRUCTION COST ESTIMATE'!BB842)</f>
        <v>LF</v>
      </c>
      <c r="M842" s="128" t="str">
        <f t="shared" si="105"/>
        <v>Base Bid</v>
      </c>
      <c r="N842" s="124">
        <f>IF(A842="","",'CONSTRUCTION COST ESTIMATE'!BC842)</f>
        <v>0</v>
      </c>
      <c r="O842" s="124" t="str">
        <f t="shared" si="108"/>
        <v>N</v>
      </c>
      <c r="S842" s="124"/>
    </row>
    <row r="843" spans="1:26" ht="30" customHeight="1">
      <c r="A843" s="378" t="str">
        <f>IF('CONSTRUCTION COST ESTIMATE'!B843="","",'CONSTRUCTION COST ESTIMATE'!B843)</f>
        <v/>
      </c>
      <c r="B843" s="134"/>
      <c r="C843" s="134" t="str">
        <f t="shared" si="103"/>
        <v>Container</v>
      </c>
      <c r="D843" s="134">
        <f t="shared" si="106"/>
        <v>0</v>
      </c>
      <c r="E843" s="134" t="str">
        <f>IF(A843="",'CONSTRUCTION COST ESTIMATE'!A843,"")</f>
        <v>SP 627</v>
      </c>
      <c r="F843" s="233" t="str">
        <f>IF(A843="",'CONSTRUCTION COST ESTIMATE'!C843,"")</f>
        <v>PERMANENT SIGNS</v>
      </c>
      <c r="G843" s="233"/>
      <c r="H843" s="230" t="str">
        <f t="shared" si="104"/>
        <v/>
      </c>
      <c r="I843" s="134"/>
      <c r="J843" s="134" t="str">
        <f>IF(A843="","",'CONSTRUCTION COST ESTIMATE'!BA843)</f>
        <v/>
      </c>
      <c r="K843" s="134" t="str">
        <f t="shared" si="107"/>
        <v/>
      </c>
      <c r="L843" s="134" t="str">
        <f>IF(A843="","",'CONSTRUCTION COST ESTIMATE'!BB843)</f>
        <v/>
      </c>
      <c r="M843" s="134" t="str">
        <f t="shared" si="105"/>
        <v/>
      </c>
      <c r="N843" s="231" t="str">
        <f>IF(A843="","",'CONSTRUCTION COST ESTIMATE'!BC843)</f>
        <v/>
      </c>
      <c r="O843" s="375"/>
      <c r="P843" s="231"/>
      <c r="Q843" s="231"/>
      <c r="R843" s="231"/>
      <c r="S843" s="231"/>
      <c r="T843" s="124"/>
      <c r="U843" s="124"/>
      <c r="V843" s="124"/>
      <c r="W843" s="124"/>
      <c r="X843" s="124"/>
      <c r="Y843" s="124"/>
      <c r="Z843" s="124"/>
    </row>
    <row r="844" spans="1:26" hidden="1">
      <c r="A844" s="379">
        <f>IF('CONSTRUCTION COST ESTIMATE'!B844="","",'CONSTRUCTION COST ESTIMATE'!B844)</f>
        <v>627.00049999999999</v>
      </c>
      <c r="B844" s="128"/>
      <c r="C844" s="128" t="str">
        <f t="shared" si="103"/>
        <v>Item</v>
      </c>
      <c r="D844" s="128">
        <f t="shared" si="106"/>
        <v>1</v>
      </c>
      <c r="E844" s="128" t="str">
        <f>IF(A844="",'CONSTRUCTION COST ESTIMATE'!A844,"")</f>
        <v/>
      </c>
      <c r="F844" s="234" t="str">
        <f>IF(A844="","",'CONSTRUCTION COST ESTIMATE'!C844)</f>
        <v>INSTALL NEW SIGN (GROUND MOUNTED)</v>
      </c>
      <c r="G844" s="234"/>
      <c r="H844" s="78" t="str">
        <f t="shared" si="104"/>
        <v>627.0005</v>
      </c>
      <c r="I844" s="128"/>
      <c r="J844" s="128">
        <f>IF(A844="","",'CONSTRUCTION COST ESTIMATE'!BA844)</f>
        <v>0</v>
      </c>
      <c r="K844" s="128" t="str">
        <f t="shared" si="107"/>
        <v>Default</v>
      </c>
      <c r="L844" s="128" t="str">
        <f>IF(A844="","",'CONSTRUCTION COST ESTIMATE'!BB844)</f>
        <v>EA</v>
      </c>
      <c r="M844" s="128" t="str">
        <f t="shared" si="105"/>
        <v>Base Bid</v>
      </c>
      <c r="N844" s="124">
        <f>IF(A844="","",'CONSTRUCTION COST ESTIMATE'!BC844)</f>
        <v>0</v>
      </c>
      <c r="O844" s="124" t="str">
        <f t="shared" si="108"/>
        <v>N</v>
      </c>
      <c r="S844" s="124"/>
    </row>
    <row r="845" spans="1:26" hidden="1">
      <c r="A845" s="379">
        <f>IF('CONSTRUCTION COST ESTIMATE'!B845="","",'CONSTRUCTION COST ESTIMATE'!B845)</f>
        <v>627.00099999999998</v>
      </c>
      <c r="B845" s="128"/>
      <c r="C845" s="128" t="str">
        <f t="shared" si="103"/>
        <v>Item</v>
      </c>
      <c r="D845" s="128">
        <f t="shared" si="106"/>
        <v>1</v>
      </c>
      <c r="E845" s="128" t="str">
        <f>IF(A845="",'CONSTRUCTION COST ESTIMATE'!A845,"")</f>
        <v/>
      </c>
      <c r="F845" s="234" t="str">
        <f>IF(A845="","",'CONSTRUCTION COST ESTIMATE'!C845)</f>
        <v>INSTALL NEW SIGN (POLE MOUNTED)</v>
      </c>
      <c r="G845" s="234"/>
      <c r="H845" s="78" t="str">
        <f t="shared" si="104"/>
        <v>627.0010</v>
      </c>
      <c r="I845" s="128"/>
      <c r="J845" s="128">
        <f>IF(A845="","",'CONSTRUCTION COST ESTIMATE'!BA845)</f>
        <v>0</v>
      </c>
      <c r="K845" s="128" t="str">
        <f t="shared" si="107"/>
        <v>Default</v>
      </c>
      <c r="L845" s="128" t="str">
        <f>IF(A845="","",'CONSTRUCTION COST ESTIMATE'!BB845)</f>
        <v>EA</v>
      </c>
      <c r="M845" s="128" t="str">
        <f t="shared" si="105"/>
        <v>Base Bid</v>
      </c>
      <c r="N845" s="124">
        <f>IF(A845="","",'CONSTRUCTION COST ESTIMATE'!BC845)</f>
        <v>0</v>
      </c>
      <c r="O845" s="124" t="str">
        <f t="shared" si="108"/>
        <v>N</v>
      </c>
      <c r="S845" s="124"/>
    </row>
    <row r="846" spans="1:26" hidden="1">
      <c r="A846" s="379">
        <f>IF('CONSTRUCTION COST ESTIMATE'!B846="","",'CONSTRUCTION COST ESTIMATE'!B846)</f>
        <v>627.00199999999995</v>
      </c>
      <c r="B846" s="128"/>
      <c r="C846" s="128" t="str">
        <f t="shared" si="103"/>
        <v>Item</v>
      </c>
      <c r="D846" s="128">
        <f t="shared" si="106"/>
        <v>1</v>
      </c>
      <c r="E846" s="128" t="str">
        <f>IF(A846="",'CONSTRUCTION COST ESTIMATE'!A846,"")</f>
        <v/>
      </c>
      <c r="F846" s="234" t="str">
        <f>IF(A846="","",'CONSTRUCTION COST ESTIMATE'!C846)</f>
        <v>INSTALL NEW SIGN ON EXISTING POST</v>
      </c>
      <c r="G846" s="234"/>
      <c r="H846" s="78" t="str">
        <f t="shared" si="104"/>
        <v>627.0020</v>
      </c>
      <c r="I846" s="128"/>
      <c r="J846" s="128">
        <f>IF(A846="","",'CONSTRUCTION COST ESTIMATE'!BA846)</f>
        <v>0</v>
      </c>
      <c r="K846" s="128" t="str">
        <f t="shared" si="107"/>
        <v>Default</v>
      </c>
      <c r="L846" s="128" t="str">
        <f>IF(A846="","",'CONSTRUCTION COST ESTIMATE'!BB846)</f>
        <v>EA</v>
      </c>
      <c r="M846" s="128" t="str">
        <f t="shared" si="105"/>
        <v>Base Bid</v>
      </c>
      <c r="N846" s="124">
        <f>IF(A846="","",'CONSTRUCTION COST ESTIMATE'!BC846)</f>
        <v>0</v>
      </c>
      <c r="O846" s="124" t="str">
        <f t="shared" si="108"/>
        <v>N</v>
      </c>
      <c r="S846" s="124"/>
    </row>
    <row r="847" spans="1:26" hidden="1">
      <c r="A847" s="379">
        <f>IF('CONSTRUCTION COST ESTIMATE'!B847="","",'CONSTRUCTION COST ESTIMATE'!B847)</f>
        <v>627.00300000000004</v>
      </c>
      <c r="B847" s="128"/>
      <c r="C847" s="128" t="str">
        <f t="shared" si="103"/>
        <v>Item</v>
      </c>
      <c r="D847" s="128">
        <f t="shared" si="106"/>
        <v>1</v>
      </c>
      <c r="E847" s="128" t="str">
        <f>IF(A847="",'CONSTRUCTION COST ESTIMATE'!A847,"")</f>
        <v/>
      </c>
      <c r="F847" s="234" t="str">
        <f>IF(A847="","",'CONSTRUCTION COST ESTIMATE'!C847)</f>
        <v>INSTALL NEW SIGN ON EXISTING POLE</v>
      </c>
      <c r="G847" s="234"/>
      <c r="H847" s="78" t="str">
        <f t="shared" si="104"/>
        <v>627.0030</v>
      </c>
      <c r="I847" s="128"/>
      <c r="J847" s="128">
        <f>IF(A847="","",'CONSTRUCTION COST ESTIMATE'!BA847)</f>
        <v>0</v>
      </c>
      <c r="K847" s="128" t="str">
        <f t="shared" si="107"/>
        <v>Default</v>
      </c>
      <c r="L847" s="128" t="str">
        <f>IF(A847="","",'CONSTRUCTION COST ESTIMATE'!BB847)</f>
        <v>EA</v>
      </c>
      <c r="M847" s="128" t="str">
        <f t="shared" si="105"/>
        <v>Base Bid</v>
      </c>
      <c r="N847" s="124">
        <f>IF(A847="","",'CONSTRUCTION COST ESTIMATE'!BC847)</f>
        <v>0</v>
      </c>
      <c r="O847" s="124" t="str">
        <f t="shared" si="108"/>
        <v>N</v>
      </c>
      <c r="S847" s="124"/>
    </row>
    <row r="848" spans="1:26" hidden="1">
      <c r="A848" s="379">
        <f>IF('CONSTRUCTION COST ESTIMATE'!B848="","",'CONSTRUCTION COST ESTIMATE'!B848)</f>
        <v>627.00400000000002</v>
      </c>
      <c r="B848" s="128"/>
      <c r="C848" s="128" t="str">
        <f t="shared" si="103"/>
        <v>Item</v>
      </c>
      <c r="D848" s="128">
        <f t="shared" si="106"/>
        <v>1</v>
      </c>
      <c r="E848" s="128" t="str">
        <f>IF(A848="",'CONSTRUCTION COST ESTIMATE'!A848,"")</f>
        <v/>
      </c>
      <c r="F848" s="234" t="str">
        <f>IF(A848="","",'CONSTRUCTION COST ESTIMATE'!C848)</f>
        <v>RELOCATE GROUND MOUNTED SIGN</v>
      </c>
      <c r="G848" s="234"/>
      <c r="H848" s="78" t="str">
        <f t="shared" si="104"/>
        <v>627.0040</v>
      </c>
      <c r="I848" s="128"/>
      <c r="J848" s="128">
        <f>IF(A848="","",'CONSTRUCTION COST ESTIMATE'!BA848)</f>
        <v>0</v>
      </c>
      <c r="K848" s="128" t="str">
        <f t="shared" si="107"/>
        <v>Default</v>
      </c>
      <c r="L848" s="128" t="str">
        <f>IF(A848="","",'CONSTRUCTION COST ESTIMATE'!BB848)</f>
        <v>EA</v>
      </c>
      <c r="M848" s="128" t="str">
        <f t="shared" si="105"/>
        <v>Base Bid</v>
      </c>
      <c r="N848" s="124">
        <f>IF(A848="","",'CONSTRUCTION COST ESTIMATE'!BC848)</f>
        <v>0</v>
      </c>
      <c r="O848" s="124" t="str">
        <f t="shared" si="108"/>
        <v>N</v>
      </c>
      <c r="S848" s="124"/>
    </row>
    <row r="849" spans="1:26" hidden="1">
      <c r="A849" s="379">
        <f>IF('CONSTRUCTION COST ESTIMATE'!B849="","",'CONSTRUCTION COST ESTIMATE'!B849)</f>
        <v>627.005</v>
      </c>
      <c r="B849" s="128"/>
      <c r="C849" s="128" t="str">
        <f t="shared" si="103"/>
        <v>Item</v>
      </c>
      <c r="D849" s="128">
        <f t="shared" si="106"/>
        <v>1</v>
      </c>
      <c r="E849" s="128" t="str">
        <f>IF(A849="",'CONSTRUCTION COST ESTIMATE'!A849,"")</f>
        <v/>
      </c>
      <c r="F849" s="234" t="str">
        <f>IF(A849="","",'CONSTRUCTION COST ESTIMATE'!C849)</f>
        <v>RELOCATE GROUND MOUNTED SIGN TO NEW POST</v>
      </c>
      <c r="G849" s="234"/>
      <c r="H849" s="78" t="str">
        <f t="shared" si="104"/>
        <v>627.0050</v>
      </c>
      <c r="I849" s="128"/>
      <c r="J849" s="128">
        <f>IF(A849="","",'CONSTRUCTION COST ESTIMATE'!BA849)</f>
        <v>0</v>
      </c>
      <c r="K849" s="128" t="str">
        <f t="shared" si="107"/>
        <v>Default</v>
      </c>
      <c r="L849" s="128" t="str">
        <f>IF(A849="","",'CONSTRUCTION COST ESTIMATE'!BB849)</f>
        <v>EA</v>
      </c>
      <c r="M849" s="128" t="str">
        <f t="shared" si="105"/>
        <v>Base Bid</v>
      </c>
      <c r="N849" s="124">
        <f>IF(A849="","",'CONSTRUCTION COST ESTIMATE'!BC849)</f>
        <v>0</v>
      </c>
      <c r="O849" s="124" t="str">
        <f t="shared" si="108"/>
        <v>N</v>
      </c>
      <c r="S849" s="124"/>
    </row>
    <row r="850" spans="1:26" hidden="1">
      <c r="A850" s="379">
        <f>IF('CONSTRUCTION COST ESTIMATE'!B850="","",'CONSTRUCTION COST ESTIMATE'!B850)</f>
        <v>627.00599999999997</v>
      </c>
      <c r="B850" s="128"/>
      <c r="C850" s="128" t="str">
        <f t="shared" si="103"/>
        <v>Item</v>
      </c>
      <c r="D850" s="128">
        <f t="shared" si="106"/>
        <v>1</v>
      </c>
      <c r="E850" s="128" t="str">
        <f>IF(A850="",'CONSTRUCTION COST ESTIMATE'!A850,"")</f>
        <v/>
      </c>
      <c r="F850" s="234" t="str">
        <f>IF(A850="","",'CONSTRUCTION COST ESTIMATE'!C850)</f>
        <v>RELOCATE GROUND MOUNTED SIGN AND POST</v>
      </c>
      <c r="G850" s="234"/>
      <c r="H850" s="78" t="str">
        <f t="shared" si="104"/>
        <v>627.0060</v>
      </c>
      <c r="I850" s="128"/>
      <c r="J850" s="128">
        <f>IF(A850="","",'CONSTRUCTION COST ESTIMATE'!BA850)</f>
        <v>0</v>
      </c>
      <c r="K850" s="128" t="str">
        <f t="shared" si="107"/>
        <v>Default</v>
      </c>
      <c r="L850" s="128" t="str">
        <f>IF(A850="","",'CONSTRUCTION COST ESTIMATE'!BB850)</f>
        <v>EA</v>
      </c>
      <c r="M850" s="128" t="str">
        <f t="shared" si="105"/>
        <v>Base Bid</v>
      </c>
      <c r="N850" s="124">
        <f>IF(A850="","",'CONSTRUCTION COST ESTIMATE'!BC850)</f>
        <v>0</v>
      </c>
      <c r="O850" s="124" t="str">
        <f t="shared" si="108"/>
        <v>N</v>
      </c>
      <c r="S850" s="124"/>
    </row>
    <row r="851" spans="1:26" hidden="1">
      <c r="A851" s="379">
        <f>IF('CONSTRUCTION COST ESTIMATE'!B851="","",'CONSTRUCTION COST ESTIMATE'!B851)</f>
        <v>627.00699999999995</v>
      </c>
      <c r="B851" s="128"/>
      <c r="C851" s="128" t="str">
        <f t="shared" si="103"/>
        <v>Item</v>
      </c>
      <c r="D851" s="128">
        <f t="shared" si="106"/>
        <v>1</v>
      </c>
      <c r="E851" s="128" t="str">
        <f>IF(A851="",'CONSTRUCTION COST ESTIMATE'!A851,"")</f>
        <v/>
      </c>
      <c r="F851" s="234" t="str">
        <f>IF(A851="","",'CONSTRUCTION COST ESTIMATE'!C851)</f>
        <v>RELOCATE POLE MOUNTED SIGN</v>
      </c>
      <c r="G851" s="234"/>
      <c r="H851" s="78" t="str">
        <f t="shared" si="104"/>
        <v>627.0070</v>
      </c>
      <c r="I851" s="128"/>
      <c r="J851" s="128">
        <f>IF(A851="","",'CONSTRUCTION COST ESTIMATE'!BA851)</f>
        <v>0</v>
      </c>
      <c r="K851" s="128" t="str">
        <f t="shared" si="107"/>
        <v>Default</v>
      </c>
      <c r="L851" s="128" t="str">
        <f>IF(A851="","",'CONSTRUCTION COST ESTIMATE'!BB851)</f>
        <v>EA</v>
      </c>
      <c r="M851" s="128" t="str">
        <f t="shared" si="105"/>
        <v>Base Bid</v>
      </c>
      <c r="N851" s="124">
        <f>IF(A851="","",'CONSTRUCTION COST ESTIMATE'!BC851)</f>
        <v>0</v>
      </c>
      <c r="O851" s="124" t="str">
        <f t="shared" si="108"/>
        <v>N</v>
      </c>
      <c r="S851" s="124"/>
    </row>
    <row r="852" spans="1:26" hidden="1">
      <c r="A852" s="379">
        <f>IF('CONSTRUCTION COST ESTIMATE'!B852="","",'CONSTRUCTION COST ESTIMATE'!B852)</f>
        <v>627.00800000000004</v>
      </c>
      <c r="B852" s="128"/>
      <c r="C852" s="128" t="str">
        <f t="shared" si="103"/>
        <v>Item</v>
      </c>
      <c r="D852" s="128">
        <f t="shared" si="106"/>
        <v>1</v>
      </c>
      <c r="E852" s="128" t="str">
        <f>IF(A852="",'CONSTRUCTION COST ESTIMATE'!A852,"")</f>
        <v/>
      </c>
      <c r="F852" s="234" t="str">
        <f>IF(A852="","",'CONSTRUCTION COST ESTIMATE'!C852)</f>
        <v>REMOVE AND RESET SIGN (GROUND MOUNTED)</v>
      </c>
      <c r="G852" s="234"/>
      <c r="H852" s="78" t="str">
        <f t="shared" si="104"/>
        <v>627.0080</v>
      </c>
      <c r="I852" s="128"/>
      <c r="J852" s="128">
        <f>IF(A852="","",'CONSTRUCTION COST ESTIMATE'!BA852)</f>
        <v>0</v>
      </c>
      <c r="K852" s="128" t="str">
        <f t="shared" si="107"/>
        <v>Default</v>
      </c>
      <c r="L852" s="128" t="str">
        <f>IF(A852="","",'CONSTRUCTION COST ESTIMATE'!BB852)</f>
        <v>EA</v>
      </c>
      <c r="M852" s="128" t="str">
        <f t="shared" si="105"/>
        <v>Base Bid</v>
      </c>
      <c r="N852" s="124">
        <f>IF(A852="","",'CONSTRUCTION COST ESTIMATE'!BC852)</f>
        <v>0</v>
      </c>
      <c r="O852" s="124" t="str">
        <f t="shared" si="108"/>
        <v>N</v>
      </c>
      <c r="S852" s="124"/>
    </row>
    <row r="853" spans="1:26" hidden="1">
      <c r="A853" s="379">
        <f>IF('CONSTRUCTION COST ESTIMATE'!B853="","",'CONSTRUCTION COST ESTIMATE'!B853)</f>
        <v>627.00900000000001</v>
      </c>
      <c r="B853" s="128"/>
      <c r="C853" s="128" t="str">
        <f t="shared" ref="C853:C916" si="115">IF(A853="","Container","Item")</f>
        <v>Item</v>
      </c>
      <c r="D853" s="128">
        <f t="shared" si="106"/>
        <v>1</v>
      </c>
      <c r="E853" s="128" t="str">
        <f>IF(A853="",'CONSTRUCTION COST ESTIMATE'!A853,"")</f>
        <v/>
      </c>
      <c r="F853" s="234" t="str">
        <f>IF(A853="","",'CONSTRUCTION COST ESTIMATE'!C853)</f>
        <v>REMOVE AND RESET SIGN (POLE MOUNTED)</v>
      </c>
      <c r="G853" s="234"/>
      <c r="H853" s="78" t="str">
        <f t="shared" ref="H853:H916" si="116">TEXT(A853,"#.0000")</f>
        <v>627.0090</v>
      </c>
      <c r="I853" s="128"/>
      <c r="J853" s="128">
        <f>IF(A853="","",'CONSTRUCTION COST ESTIMATE'!BA853)</f>
        <v>0</v>
      </c>
      <c r="K853" s="128" t="str">
        <f t="shared" si="107"/>
        <v>Default</v>
      </c>
      <c r="L853" s="128" t="str">
        <f>IF(A853="","",'CONSTRUCTION COST ESTIMATE'!BB853)</f>
        <v>EA</v>
      </c>
      <c r="M853" s="128" t="str">
        <f t="shared" ref="M853:M916" si="117">IF(A853="","","Base Bid")</f>
        <v>Base Bid</v>
      </c>
      <c r="N853" s="124">
        <f>IF(A853="","",'CONSTRUCTION COST ESTIMATE'!BC853)</f>
        <v>0</v>
      </c>
      <c r="O853" s="124" t="str">
        <f t="shared" si="108"/>
        <v>N</v>
      </c>
      <c r="S853" s="124"/>
    </row>
    <row r="854" spans="1:26" hidden="1">
      <c r="A854" s="379">
        <f>IF('CONSTRUCTION COST ESTIMATE'!B854="","",'CONSTRUCTION COST ESTIMATE'!B854)</f>
        <v>627.01</v>
      </c>
      <c r="B854" s="128"/>
      <c r="C854" s="128" t="str">
        <f t="shared" si="115"/>
        <v>Item</v>
      </c>
      <c r="D854" s="128">
        <f t="shared" ref="D854:D917" si="118">IF(C854="Container",0,1)</f>
        <v>1</v>
      </c>
      <c r="E854" s="128" t="str">
        <f>IF(A854="",'CONSTRUCTION COST ESTIMATE'!A854,"")</f>
        <v/>
      </c>
      <c r="F854" s="234" t="str">
        <f>IF(A854="","",'CONSTRUCTION COST ESTIMATE'!C854)</f>
        <v>SIGN PANEL (SIZE X SIZE) OVERHEAD ON EXISTING SUPPORT</v>
      </c>
      <c r="G854" s="234"/>
      <c r="H854" s="78" t="str">
        <f t="shared" si="116"/>
        <v>627.0100</v>
      </c>
      <c r="I854" s="128"/>
      <c r="J854" s="128">
        <f>IF(A854="","",'CONSTRUCTION COST ESTIMATE'!BA854)</f>
        <v>0</v>
      </c>
      <c r="K854" s="128" t="str">
        <f t="shared" ref="K854:K917" si="119">IF(J854="","","Default")</f>
        <v>Default</v>
      </c>
      <c r="L854" s="128" t="str">
        <f>IF(A854="","",'CONSTRUCTION COST ESTIMATE'!BB854)</f>
        <v>EA</v>
      </c>
      <c r="M854" s="128" t="str">
        <f t="shared" si="117"/>
        <v>Base Bid</v>
      </c>
      <c r="N854" s="124">
        <f>IF(A854="","",'CONSTRUCTION COST ESTIMATE'!BC854)</f>
        <v>0</v>
      </c>
      <c r="O854" s="124" t="str">
        <f t="shared" si="108"/>
        <v>N</v>
      </c>
      <c r="S854" s="124"/>
    </row>
    <row r="855" spans="1:26" ht="30" hidden="1">
      <c r="A855" s="379">
        <f>IF('CONSTRUCTION COST ESTIMATE'!B855="","",'CONSTRUCTION COST ESTIMATE'!B855)</f>
        <v>627.01099999999997</v>
      </c>
      <c r="B855" s="128"/>
      <c r="C855" s="128" t="str">
        <f t="shared" si="115"/>
        <v>Item</v>
      </c>
      <c r="D855" s="128">
        <f t="shared" si="118"/>
        <v>1</v>
      </c>
      <c r="E855" s="128" t="str">
        <f>IF(A855="",'CONSTRUCTION COST ESTIMATE'!A855,"")</f>
        <v/>
      </c>
      <c r="F855" s="234" t="str">
        <f>IF(A855="","",'CONSTRUCTION COST ESTIMATE'!C855)</f>
        <v>OVERHEAD SIGN(S) (SIZE X SIZE) INSTALLED ON NEW TRAFFIC SIGNAL POLE WITH XX MAST ARM</v>
      </c>
      <c r="G855" s="234"/>
      <c r="H855" s="78" t="str">
        <f t="shared" si="116"/>
        <v>627.0110</v>
      </c>
      <c r="I855" s="128"/>
      <c r="J855" s="128">
        <f>IF(A855="","",'CONSTRUCTION COST ESTIMATE'!BA855)</f>
        <v>0</v>
      </c>
      <c r="K855" s="128" t="str">
        <f t="shared" si="119"/>
        <v>Default</v>
      </c>
      <c r="L855" s="128" t="str">
        <f>IF(A855="","",'CONSTRUCTION COST ESTIMATE'!BB855)</f>
        <v>EA</v>
      </c>
      <c r="M855" s="128" t="str">
        <f t="shared" si="117"/>
        <v>Base Bid</v>
      </c>
      <c r="N855" s="124">
        <f>IF(A855="","",'CONSTRUCTION COST ESTIMATE'!BC855)</f>
        <v>0</v>
      </c>
      <c r="O855" s="124" t="str">
        <f t="shared" ref="O855:O918" si="120">IF(N855=0,"N","Y")</f>
        <v>N</v>
      </c>
      <c r="S855" s="124"/>
    </row>
    <row r="856" spans="1:26" ht="30" customHeight="1">
      <c r="A856" s="378" t="str">
        <f>IF('CONSTRUCTION COST ESTIMATE'!B856="","",'CONSTRUCTION COST ESTIMATE'!B856)</f>
        <v/>
      </c>
      <c r="B856" s="134"/>
      <c r="C856" s="134" t="str">
        <f t="shared" si="115"/>
        <v>Container</v>
      </c>
      <c r="D856" s="134">
        <f t="shared" si="118"/>
        <v>0</v>
      </c>
      <c r="E856" s="134" t="str">
        <f>IF(A856="",'CONSTRUCTION COST ESTIMATE'!A856,"")</f>
        <v>SP 628</v>
      </c>
      <c r="F856" s="233" t="str">
        <f>IF(A856="",'CONSTRUCTION COST ESTIMATE'!C856,"")</f>
        <v>TRAFFIC STRIPING, PVMT, &amp; CURB MARKINGS</v>
      </c>
      <c r="G856" s="233"/>
      <c r="H856" s="230" t="str">
        <f t="shared" si="116"/>
        <v/>
      </c>
      <c r="I856" s="134"/>
      <c r="J856" s="134" t="str">
        <f>IF(A856="","",'CONSTRUCTION COST ESTIMATE'!BA856)</f>
        <v/>
      </c>
      <c r="K856" s="134" t="str">
        <f t="shared" si="119"/>
        <v/>
      </c>
      <c r="L856" s="134" t="str">
        <f>IF(A856="","",'CONSTRUCTION COST ESTIMATE'!BB856)</f>
        <v/>
      </c>
      <c r="M856" s="134" t="str">
        <f t="shared" si="117"/>
        <v/>
      </c>
      <c r="N856" s="231" t="str">
        <f>IF(A856="","",'CONSTRUCTION COST ESTIMATE'!BC856)</f>
        <v/>
      </c>
      <c r="O856" s="375"/>
      <c r="P856" s="231"/>
      <c r="Q856" s="231"/>
      <c r="R856" s="231"/>
      <c r="S856" s="231"/>
      <c r="T856" s="124"/>
      <c r="U856" s="124"/>
      <c r="V856" s="124"/>
      <c r="W856" s="124"/>
      <c r="X856" s="124"/>
      <c r="Y856" s="124"/>
      <c r="Z856" s="124"/>
    </row>
    <row r="857" spans="1:26" hidden="1">
      <c r="A857" s="379">
        <f>IF('CONSTRUCTION COST ESTIMATE'!B857="","",'CONSTRUCTION COST ESTIMATE'!B857)</f>
        <v>628.00099999999998</v>
      </c>
      <c r="B857" s="128"/>
      <c r="C857" s="128" t="str">
        <f t="shared" si="115"/>
        <v>Item</v>
      </c>
      <c r="D857" s="128">
        <f t="shared" si="118"/>
        <v>1</v>
      </c>
      <c r="E857" s="128" t="str">
        <f>IF(A857="",'CONSTRUCTION COST ESTIMATE'!A857,"")</f>
        <v/>
      </c>
      <c r="F857" s="234" t="str">
        <f>IF(A857="","",'CONSTRUCTION COST ESTIMATE'!C857)</f>
        <v>4 INCH SOLID WHITE LINE (PAINT)</v>
      </c>
      <c r="G857" s="234"/>
      <c r="H857" s="78" t="str">
        <f t="shared" si="116"/>
        <v>628.0010</v>
      </c>
      <c r="I857" s="128"/>
      <c r="J857" s="128">
        <f>IF(A857="","",'CONSTRUCTION COST ESTIMATE'!BA857)</f>
        <v>0</v>
      </c>
      <c r="K857" s="128" t="str">
        <f t="shared" si="119"/>
        <v>Default</v>
      </c>
      <c r="L857" s="128" t="str">
        <f>IF(A857="","",'CONSTRUCTION COST ESTIMATE'!BB857)</f>
        <v>LF</v>
      </c>
      <c r="M857" s="128" t="str">
        <f t="shared" si="117"/>
        <v>Base Bid</v>
      </c>
      <c r="N857" s="124">
        <f>IF(A857="","",'CONSTRUCTION COST ESTIMATE'!BC857)</f>
        <v>0</v>
      </c>
      <c r="O857" s="124" t="str">
        <f t="shared" si="120"/>
        <v>N</v>
      </c>
      <c r="S857" s="124"/>
    </row>
    <row r="858" spans="1:26" hidden="1">
      <c r="A858" s="379">
        <f>IF('CONSTRUCTION COST ESTIMATE'!B858="","",'CONSTRUCTION COST ESTIMATE'!B858)</f>
        <v>628.00199999999995</v>
      </c>
      <c r="B858" s="128"/>
      <c r="C858" s="128" t="str">
        <f t="shared" si="115"/>
        <v>Item</v>
      </c>
      <c r="D858" s="128">
        <f t="shared" si="118"/>
        <v>1</v>
      </c>
      <c r="E858" s="128" t="str">
        <f>IF(A858="",'CONSTRUCTION COST ESTIMATE'!A858,"")</f>
        <v/>
      </c>
      <c r="F858" s="234" t="str">
        <f>IF(A858="","",'CONSTRUCTION COST ESTIMATE'!C858)</f>
        <v>4 INCH SOLID WHITE LINE (POLYUREA)</v>
      </c>
      <c r="G858" s="234"/>
      <c r="H858" s="78" t="str">
        <f t="shared" si="116"/>
        <v>628.0020</v>
      </c>
      <c r="I858" s="128"/>
      <c r="J858" s="128">
        <f>IF(A858="","",'CONSTRUCTION COST ESTIMATE'!BA858)</f>
        <v>0</v>
      </c>
      <c r="K858" s="128" t="str">
        <f t="shared" si="119"/>
        <v>Default</v>
      </c>
      <c r="L858" s="128" t="str">
        <f>IF(A858="","",'CONSTRUCTION COST ESTIMATE'!BB858)</f>
        <v>LF</v>
      </c>
      <c r="M858" s="128" t="str">
        <f t="shared" si="117"/>
        <v>Base Bid</v>
      </c>
      <c r="N858" s="124">
        <f>IF(A858="","",'CONSTRUCTION COST ESTIMATE'!BC858)</f>
        <v>0</v>
      </c>
      <c r="O858" s="124" t="str">
        <f t="shared" si="120"/>
        <v>N</v>
      </c>
      <c r="S858" s="124"/>
    </row>
    <row r="859" spans="1:26" hidden="1">
      <c r="A859" s="379">
        <f>IF('CONSTRUCTION COST ESTIMATE'!B859="","",'CONSTRUCTION COST ESTIMATE'!B859)</f>
        <v>628.00300000000004</v>
      </c>
      <c r="B859" s="128"/>
      <c r="C859" s="128" t="str">
        <f t="shared" si="115"/>
        <v>Item</v>
      </c>
      <c r="D859" s="128">
        <f t="shared" si="118"/>
        <v>1</v>
      </c>
      <c r="E859" s="128" t="str">
        <f>IF(A859="",'CONSTRUCTION COST ESTIMATE'!A859,"")</f>
        <v/>
      </c>
      <c r="F859" s="234" t="str">
        <f>IF(A859="","",'CONSTRUCTION COST ESTIMATE'!C859)</f>
        <v>4 INCH SOLID WHITE LINE (PAVEMENT MARKING TAPE)</v>
      </c>
      <c r="G859" s="234"/>
      <c r="H859" s="78" t="str">
        <f t="shared" si="116"/>
        <v>628.0030</v>
      </c>
      <c r="I859" s="128"/>
      <c r="J859" s="128">
        <f>IF(A859="","",'CONSTRUCTION COST ESTIMATE'!BA859)</f>
        <v>0</v>
      </c>
      <c r="K859" s="128" t="str">
        <f t="shared" si="119"/>
        <v>Default</v>
      </c>
      <c r="L859" s="128" t="str">
        <f>IF(A859="","",'CONSTRUCTION COST ESTIMATE'!BB859)</f>
        <v>LF</v>
      </c>
      <c r="M859" s="128" t="str">
        <f t="shared" si="117"/>
        <v>Base Bid</v>
      </c>
      <c r="N859" s="124">
        <f>IF(A859="","",'CONSTRUCTION COST ESTIMATE'!BC859)</f>
        <v>0</v>
      </c>
      <c r="O859" s="124" t="str">
        <f t="shared" si="120"/>
        <v>N</v>
      </c>
      <c r="S859" s="124"/>
    </row>
    <row r="860" spans="1:26" hidden="1">
      <c r="A860" s="379">
        <f>IF('CONSTRUCTION COST ESTIMATE'!B860="","",'CONSTRUCTION COST ESTIMATE'!B860)</f>
        <v>628.00400000000002</v>
      </c>
      <c r="B860" s="128"/>
      <c r="C860" s="128" t="str">
        <f t="shared" si="115"/>
        <v>Item</v>
      </c>
      <c r="D860" s="128">
        <f t="shared" si="118"/>
        <v>1</v>
      </c>
      <c r="E860" s="128" t="str">
        <f>IF(A860="",'CONSTRUCTION COST ESTIMATE'!A860,"")</f>
        <v/>
      </c>
      <c r="F860" s="234" t="str">
        <f>IF(A860="","",'CONSTRUCTION COST ESTIMATE'!C860)</f>
        <v>4 INCH SOLID YELLOW LINE (PAINT)</v>
      </c>
      <c r="G860" s="234"/>
      <c r="H860" s="78" t="str">
        <f t="shared" si="116"/>
        <v>628.0040</v>
      </c>
      <c r="I860" s="128"/>
      <c r="J860" s="128">
        <f>IF(A860="","",'CONSTRUCTION COST ESTIMATE'!BA860)</f>
        <v>0</v>
      </c>
      <c r="K860" s="128" t="str">
        <f t="shared" si="119"/>
        <v>Default</v>
      </c>
      <c r="L860" s="128" t="str">
        <f>IF(A860="","",'CONSTRUCTION COST ESTIMATE'!BB860)</f>
        <v>LF</v>
      </c>
      <c r="M860" s="128" t="str">
        <f t="shared" si="117"/>
        <v>Base Bid</v>
      </c>
      <c r="N860" s="124">
        <f>IF(A860="","",'CONSTRUCTION COST ESTIMATE'!BC860)</f>
        <v>0</v>
      </c>
      <c r="O860" s="124" t="str">
        <f t="shared" si="120"/>
        <v>N</v>
      </c>
      <c r="S860" s="124"/>
    </row>
    <row r="861" spans="1:26" hidden="1">
      <c r="A861" s="379">
        <f>IF('CONSTRUCTION COST ESTIMATE'!B861="","",'CONSTRUCTION COST ESTIMATE'!B861)</f>
        <v>628.005</v>
      </c>
      <c r="B861" s="128"/>
      <c r="C861" s="128" t="str">
        <f t="shared" si="115"/>
        <v>Item</v>
      </c>
      <c r="D861" s="128">
        <f t="shared" si="118"/>
        <v>1</v>
      </c>
      <c r="E861" s="128" t="str">
        <f>IF(A861="",'CONSTRUCTION COST ESTIMATE'!A861,"")</f>
        <v/>
      </c>
      <c r="F861" s="234" t="str">
        <f>IF(A861="","",'CONSTRUCTION COST ESTIMATE'!C861)</f>
        <v>4 INCH SOLID YELLOW LINE (POLYUREA)</v>
      </c>
      <c r="G861" s="234"/>
      <c r="H861" s="78" t="str">
        <f t="shared" si="116"/>
        <v>628.0050</v>
      </c>
      <c r="I861" s="128"/>
      <c r="J861" s="128">
        <f>IF(A861="","",'CONSTRUCTION COST ESTIMATE'!BA861)</f>
        <v>0</v>
      </c>
      <c r="K861" s="128" t="str">
        <f t="shared" si="119"/>
        <v>Default</v>
      </c>
      <c r="L861" s="128" t="str">
        <f>IF(A861="","",'CONSTRUCTION COST ESTIMATE'!BB861)</f>
        <v>LF</v>
      </c>
      <c r="M861" s="128" t="str">
        <f t="shared" si="117"/>
        <v>Base Bid</v>
      </c>
      <c r="N861" s="124">
        <f>IF(A861="","",'CONSTRUCTION COST ESTIMATE'!BC861)</f>
        <v>0</v>
      </c>
      <c r="O861" s="124" t="str">
        <f t="shared" si="120"/>
        <v>N</v>
      </c>
      <c r="S861" s="124"/>
    </row>
    <row r="862" spans="1:26" hidden="1">
      <c r="A862" s="379">
        <f>IF('CONSTRUCTION COST ESTIMATE'!B862="","",'CONSTRUCTION COST ESTIMATE'!B862)</f>
        <v>628.00599999999997</v>
      </c>
      <c r="B862" s="128"/>
      <c r="C862" s="128" t="str">
        <f t="shared" si="115"/>
        <v>Item</v>
      </c>
      <c r="D862" s="128">
        <f t="shared" si="118"/>
        <v>1</v>
      </c>
      <c r="E862" s="128" t="str">
        <f>IF(A862="",'CONSTRUCTION COST ESTIMATE'!A862,"")</f>
        <v/>
      </c>
      <c r="F862" s="234" t="str">
        <f>IF(A862="","",'CONSTRUCTION COST ESTIMATE'!C862)</f>
        <v>4 INCH SOLID YELLOW LINE (PAVEMENT MARKING TAPE)</v>
      </c>
      <c r="G862" s="234"/>
      <c r="H862" s="78" t="str">
        <f t="shared" si="116"/>
        <v>628.0060</v>
      </c>
      <c r="I862" s="128"/>
      <c r="J862" s="128">
        <f>IF(A862="","",'CONSTRUCTION COST ESTIMATE'!BA862)</f>
        <v>0</v>
      </c>
      <c r="K862" s="128" t="str">
        <f t="shared" si="119"/>
        <v>Default</v>
      </c>
      <c r="L862" s="128" t="str">
        <f>IF(A862="","",'CONSTRUCTION COST ESTIMATE'!BB862)</f>
        <v>LF</v>
      </c>
      <c r="M862" s="128" t="str">
        <f t="shared" si="117"/>
        <v>Base Bid</v>
      </c>
      <c r="N862" s="124">
        <f>IF(A862="","",'CONSTRUCTION COST ESTIMATE'!BC862)</f>
        <v>0</v>
      </c>
      <c r="O862" s="124" t="str">
        <f t="shared" si="120"/>
        <v>N</v>
      </c>
      <c r="S862" s="124"/>
    </row>
    <row r="863" spans="1:26" hidden="1">
      <c r="A863" s="379">
        <f>IF('CONSTRUCTION COST ESTIMATE'!B863="","",'CONSTRUCTION COST ESTIMATE'!B863)</f>
        <v>628.00699999999995</v>
      </c>
      <c r="B863" s="128"/>
      <c r="C863" s="128" t="str">
        <f t="shared" si="115"/>
        <v>Item</v>
      </c>
      <c r="D863" s="128">
        <f t="shared" si="118"/>
        <v>1</v>
      </c>
      <c r="E863" s="128" t="str">
        <f>IF(A863="",'CONSTRUCTION COST ESTIMATE'!A863,"")</f>
        <v/>
      </c>
      <c r="F863" s="234" t="str">
        <f>IF(A863="","",'CONSTRUCTION COST ESTIMATE'!C863)</f>
        <v>4 INCH DASHED WHITE LINE (PAINT)</v>
      </c>
      <c r="G863" s="234"/>
      <c r="H863" s="78" t="str">
        <f t="shared" si="116"/>
        <v>628.0070</v>
      </c>
      <c r="I863" s="128"/>
      <c r="J863" s="128">
        <f>IF(A863="","",'CONSTRUCTION COST ESTIMATE'!BA863)</f>
        <v>0</v>
      </c>
      <c r="K863" s="128" t="str">
        <f t="shared" si="119"/>
        <v>Default</v>
      </c>
      <c r="L863" s="128" t="str">
        <f>IF(A863="","",'CONSTRUCTION COST ESTIMATE'!BB863)</f>
        <v>LF</v>
      </c>
      <c r="M863" s="128" t="str">
        <f t="shared" si="117"/>
        <v>Base Bid</v>
      </c>
      <c r="N863" s="124">
        <f>IF(A863="","",'CONSTRUCTION COST ESTIMATE'!BC863)</f>
        <v>0</v>
      </c>
      <c r="O863" s="124" t="str">
        <f t="shared" si="120"/>
        <v>N</v>
      </c>
      <c r="S863" s="124"/>
    </row>
    <row r="864" spans="1:26" hidden="1">
      <c r="A864" s="379">
        <f>IF('CONSTRUCTION COST ESTIMATE'!B864="","",'CONSTRUCTION COST ESTIMATE'!B864)</f>
        <v>628.00800000000004</v>
      </c>
      <c r="B864" s="128"/>
      <c r="C864" s="128" t="str">
        <f t="shared" si="115"/>
        <v>Item</v>
      </c>
      <c r="D864" s="128">
        <f t="shared" si="118"/>
        <v>1</v>
      </c>
      <c r="E864" s="128" t="str">
        <f>IF(A864="",'CONSTRUCTION COST ESTIMATE'!A864,"")</f>
        <v/>
      </c>
      <c r="F864" s="234" t="str">
        <f>IF(A864="","",'CONSTRUCTION COST ESTIMATE'!C864)</f>
        <v>4 INCH DASHED WHITE LINE (POLYUREA)</v>
      </c>
      <c r="G864" s="234"/>
      <c r="H864" s="78" t="str">
        <f t="shared" si="116"/>
        <v>628.0080</v>
      </c>
      <c r="I864" s="128"/>
      <c r="J864" s="128">
        <f>IF(A864="","",'CONSTRUCTION COST ESTIMATE'!BA864)</f>
        <v>0</v>
      </c>
      <c r="K864" s="128" t="str">
        <f t="shared" si="119"/>
        <v>Default</v>
      </c>
      <c r="L864" s="128" t="str">
        <f>IF(A864="","",'CONSTRUCTION COST ESTIMATE'!BB864)</f>
        <v>LF</v>
      </c>
      <c r="M864" s="128" t="str">
        <f t="shared" si="117"/>
        <v>Base Bid</v>
      </c>
      <c r="N864" s="124">
        <f>IF(A864="","",'CONSTRUCTION COST ESTIMATE'!BC864)</f>
        <v>0</v>
      </c>
      <c r="O864" s="124" t="str">
        <f t="shared" si="120"/>
        <v>N</v>
      </c>
      <c r="S864" s="124"/>
    </row>
    <row r="865" spans="1:19" hidden="1">
      <c r="A865" s="379">
        <f>IF('CONSTRUCTION COST ESTIMATE'!B865="","",'CONSTRUCTION COST ESTIMATE'!B865)</f>
        <v>628.00900000000001</v>
      </c>
      <c r="B865" s="128"/>
      <c r="C865" s="128" t="str">
        <f t="shared" si="115"/>
        <v>Item</v>
      </c>
      <c r="D865" s="128">
        <f t="shared" si="118"/>
        <v>1</v>
      </c>
      <c r="E865" s="128" t="str">
        <f>IF(A865="",'CONSTRUCTION COST ESTIMATE'!A865,"")</f>
        <v/>
      </c>
      <c r="F865" s="234" t="str">
        <f>IF(A865="","",'CONSTRUCTION COST ESTIMATE'!C865)</f>
        <v>4 INCH DASHED WHITE LINE (PAVEMENT MARKING TAPE)</v>
      </c>
      <c r="G865" s="234"/>
      <c r="H865" s="78" t="str">
        <f t="shared" si="116"/>
        <v>628.0090</v>
      </c>
      <c r="I865" s="128"/>
      <c r="J865" s="128">
        <f>IF(A865="","",'CONSTRUCTION COST ESTIMATE'!BA865)</f>
        <v>0</v>
      </c>
      <c r="K865" s="128" t="str">
        <f t="shared" si="119"/>
        <v>Default</v>
      </c>
      <c r="L865" s="128" t="str">
        <f>IF(A865="","",'CONSTRUCTION COST ESTIMATE'!BB865)</f>
        <v>LF</v>
      </c>
      <c r="M865" s="128" t="str">
        <f t="shared" si="117"/>
        <v>Base Bid</v>
      </c>
      <c r="N865" s="124">
        <f>IF(A865="","",'CONSTRUCTION COST ESTIMATE'!BC865)</f>
        <v>0</v>
      </c>
      <c r="O865" s="124" t="str">
        <f t="shared" si="120"/>
        <v>N</v>
      </c>
      <c r="S865" s="124"/>
    </row>
    <row r="866" spans="1:19" hidden="1">
      <c r="A866" s="379">
        <f>IF('CONSTRUCTION COST ESTIMATE'!B866="","",'CONSTRUCTION COST ESTIMATE'!B866)</f>
        <v>628.01</v>
      </c>
      <c r="B866" s="128"/>
      <c r="C866" s="128" t="str">
        <f t="shared" si="115"/>
        <v>Item</v>
      </c>
      <c r="D866" s="128">
        <f t="shared" si="118"/>
        <v>1</v>
      </c>
      <c r="E866" s="128" t="str">
        <f>IF(A866="",'CONSTRUCTION COST ESTIMATE'!A866,"")</f>
        <v/>
      </c>
      <c r="F866" s="234" t="str">
        <f>IF(A866="","",'CONSTRUCTION COST ESTIMATE'!C866)</f>
        <v>4 INCH DASHED YELLOW (PAINT)</v>
      </c>
      <c r="G866" s="234"/>
      <c r="H866" s="78" t="str">
        <f t="shared" si="116"/>
        <v>628.0100</v>
      </c>
      <c r="I866" s="128"/>
      <c r="J866" s="128">
        <f>IF(A866="","",'CONSTRUCTION COST ESTIMATE'!BA866)</f>
        <v>0</v>
      </c>
      <c r="K866" s="128" t="str">
        <f t="shared" si="119"/>
        <v>Default</v>
      </c>
      <c r="L866" s="128" t="str">
        <f>IF(A866="","",'CONSTRUCTION COST ESTIMATE'!BB866)</f>
        <v>LF</v>
      </c>
      <c r="M866" s="128" t="str">
        <f t="shared" si="117"/>
        <v>Base Bid</v>
      </c>
      <c r="N866" s="124">
        <f>IF(A866="","",'CONSTRUCTION COST ESTIMATE'!BC866)</f>
        <v>0</v>
      </c>
      <c r="O866" s="124" t="str">
        <f t="shared" si="120"/>
        <v>N</v>
      </c>
      <c r="S866" s="124"/>
    </row>
    <row r="867" spans="1:19" hidden="1">
      <c r="A867" s="379">
        <f>IF('CONSTRUCTION COST ESTIMATE'!B867="","",'CONSTRUCTION COST ESTIMATE'!B867)</f>
        <v>628.01099999999997</v>
      </c>
      <c r="B867" s="128"/>
      <c r="C867" s="128" t="str">
        <f t="shared" si="115"/>
        <v>Item</v>
      </c>
      <c r="D867" s="128">
        <f t="shared" si="118"/>
        <v>1</v>
      </c>
      <c r="E867" s="128" t="str">
        <f>IF(A867="",'CONSTRUCTION COST ESTIMATE'!A867,"")</f>
        <v/>
      </c>
      <c r="F867" s="234" t="str">
        <f>IF(A867="","",'CONSTRUCTION COST ESTIMATE'!C867)</f>
        <v>4 INCH DASHED YELLOW (POLYUREA)</v>
      </c>
      <c r="G867" s="234"/>
      <c r="H867" s="78" t="str">
        <f t="shared" si="116"/>
        <v>628.0110</v>
      </c>
      <c r="I867" s="128"/>
      <c r="J867" s="128">
        <f>IF(A867="","",'CONSTRUCTION COST ESTIMATE'!BA867)</f>
        <v>0</v>
      </c>
      <c r="K867" s="128" t="str">
        <f t="shared" si="119"/>
        <v>Default</v>
      </c>
      <c r="L867" s="128" t="str">
        <f>IF(A867="","",'CONSTRUCTION COST ESTIMATE'!BB867)</f>
        <v>LF</v>
      </c>
      <c r="M867" s="128" t="str">
        <f t="shared" si="117"/>
        <v>Base Bid</v>
      </c>
      <c r="N867" s="124">
        <f>IF(A867="","",'CONSTRUCTION COST ESTIMATE'!BC867)</f>
        <v>0</v>
      </c>
      <c r="O867" s="124" t="str">
        <f t="shared" si="120"/>
        <v>N</v>
      </c>
      <c r="S867" s="124"/>
    </row>
    <row r="868" spans="1:19" hidden="1">
      <c r="A868" s="379">
        <f>IF('CONSTRUCTION COST ESTIMATE'!B868="","",'CONSTRUCTION COST ESTIMATE'!B868)</f>
        <v>628.01199999999994</v>
      </c>
      <c r="B868" s="128"/>
      <c r="C868" s="128" t="str">
        <f t="shared" si="115"/>
        <v>Item</v>
      </c>
      <c r="D868" s="128">
        <f t="shared" si="118"/>
        <v>1</v>
      </c>
      <c r="E868" s="128" t="str">
        <f>IF(A868="",'CONSTRUCTION COST ESTIMATE'!A868,"")</f>
        <v/>
      </c>
      <c r="F868" s="234" t="str">
        <f>IF(A868="","",'CONSTRUCTION COST ESTIMATE'!C868)</f>
        <v>4 INCH DASHED YELLOW (PAVEMENT MARKING TAPE)</v>
      </c>
      <c r="G868" s="234"/>
      <c r="H868" s="78" t="str">
        <f t="shared" si="116"/>
        <v>628.0120</v>
      </c>
      <c r="I868" s="128"/>
      <c r="J868" s="128">
        <f>IF(A868="","",'CONSTRUCTION COST ESTIMATE'!BA868)</f>
        <v>0</v>
      </c>
      <c r="K868" s="128" t="str">
        <f t="shared" si="119"/>
        <v>Default</v>
      </c>
      <c r="L868" s="128" t="str">
        <f>IF(A868="","",'CONSTRUCTION COST ESTIMATE'!BB868)</f>
        <v>LF</v>
      </c>
      <c r="M868" s="128" t="str">
        <f t="shared" si="117"/>
        <v>Base Bid</v>
      </c>
      <c r="N868" s="124">
        <f>IF(A868="","",'CONSTRUCTION COST ESTIMATE'!BC868)</f>
        <v>0</v>
      </c>
      <c r="O868" s="124" t="str">
        <f t="shared" si="120"/>
        <v>N</v>
      </c>
      <c r="S868" s="124"/>
    </row>
    <row r="869" spans="1:19" hidden="1">
      <c r="A869" s="379">
        <f>IF('CONSTRUCTION COST ESTIMATE'!B869="","",'CONSTRUCTION COST ESTIMATE'!B869)</f>
        <v>628.01300000000003</v>
      </c>
      <c r="B869" s="128"/>
      <c r="C869" s="128" t="str">
        <f t="shared" si="115"/>
        <v>Item</v>
      </c>
      <c r="D869" s="128">
        <f t="shared" si="118"/>
        <v>1</v>
      </c>
      <c r="E869" s="128" t="str">
        <f>IF(A869="",'CONSTRUCTION COST ESTIMATE'!A869,"")</f>
        <v/>
      </c>
      <c r="F869" s="234" t="str">
        <f>IF(A869="","",'CONSTRUCTION COST ESTIMATE'!C869)</f>
        <v>DOUBLE 4 INCH SOLID YELLOW LINE (PAINT)</v>
      </c>
      <c r="G869" s="234"/>
      <c r="H869" s="78" t="str">
        <f t="shared" si="116"/>
        <v>628.0130</v>
      </c>
      <c r="I869" s="128"/>
      <c r="J869" s="128">
        <f>IF(A869="","",'CONSTRUCTION COST ESTIMATE'!BA869)</f>
        <v>0</v>
      </c>
      <c r="K869" s="128" t="str">
        <f t="shared" si="119"/>
        <v>Default</v>
      </c>
      <c r="L869" s="128" t="str">
        <f>IF(A869="","",'CONSTRUCTION COST ESTIMATE'!BB869)</f>
        <v>LF</v>
      </c>
      <c r="M869" s="128" t="str">
        <f t="shared" si="117"/>
        <v>Base Bid</v>
      </c>
      <c r="N869" s="124">
        <f>IF(A869="","",'CONSTRUCTION COST ESTIMATE'!BC869)</f>
        <v>0</v>
      </c>
      <c r="O869" s="124" t="str">
        <f t="shared" si="120"/>
        <v>N</v>
      </c>
      <c r="S869" s="124"/>
    </row>
    <row r="870" spans="1:19" hidden="1">
      <c r="A870" s="379">
        <f>IF('CONSTRUCTION COST ESTIMATE'!B870="","",'CONSTRUCTION COST ESTIMATE'!B870)</f>
        <v>628.01400000000001</v>
      </c>
      <c r="B870" s="128"/>
      <c r="C870" s="128" t="str">
        <f t="shared" si="115"/>
        <v>Item</v>
      </c>
      <c r="D870" s="128">
        <f t="shared" si="118"/>
        <v>1</v>
      </c>
      <c r="E870" s="128" t="str">
        <f>IF(A870="",'CONSTRUCTION COST ESTIMATE'!A870,"")</f>
        <v/>
      </c>
      <c r="F870" s="234" t="str">
        <f>IF(A870="","",'CONSTRUCTION COST ESTIMATE'!C870)</f>
        <v>DOUBLE 4 INCH SOLID YELLOW LINE (POLYUREA)</v>
      </c>
      <c r="G870" s="234"/>
      <c r="H870" s="78" t="str">
        <f t="shared" si="116"/>
        <v>628.0140</v>
      </c>
      <c r="I870" s="128"/>
      <c r="J870" s="128">
        <f>IF(A870="","",'CONSTRUCTION COST ESTIMATE'!BA870)</f>
        <v>0</v>
      </c>
      <c r="K870" s="128" t="str">
        <f t="shared" si="119"/>
        <v>Default</v>
      </c>
      <c r="L870" s="128" t="str">
        <f>IF(A870="","",'CONSTRUCTION COST ESTIMATE'!BB870)</f>
        <v>LF</v>
      </c>
      <c r="M870" s="128" t="str">
        <f t="shared" si="117"/>
        <v>Base Bid</v>
      </c>
      <c r="N870" s="124">
        <f>IF(A870="","",'CONSTRUCTION COST ESTIMATE'!BC870)</f>
        <v>0</v>
      </c>
      <c r="O870" s="124" t="str">
        <f t="shared" si="120"/>
        <v>N</v>
      </c>
      <c r="S870" s="124"/>
    </row>
    <row r="871" spans="1:19" hidden="1">
      <c r="A871" s="379">
        <f>IF('CONSTRUCTION COST ESTIMATE'!B871="","",'CONSTRUCTION COST ESTIMATE'!B871)</f>
        <v>628.01499999999999</v>
      </c>
      <c r="B871" s="128"/>
      <c r="C871" s="128" t="str">
        <f t="shared" si="115"/>
        <v>Item</v>
      </c>
      <c r="D871" s="128">
        <f t="shared" si="118"/>
        <v>1</v>
      </c>
      <c r="E871" s="128" t="str">
        <f>IF(A871="",'CONSTRUCTION COST ESTIMATE'!A871,"")</f>
        <v/>
      </c>
      <c r="F871" s="234" t="str">
        <f>IF(A871="","",'CONSTRUCTION COST ESTIMATE'!C871)</f>
        <v>DOUBLE 4 INCH SOLID YELLOW LINE (PAVEMENT MARKING TAPE)</v>
      </c>
      <c r="G871" s="234"/>
      <c r="H871" s="78" t="str">
        <f t="shared" si="116"/>
        <v>628.0150</v>
      </c>
      <c r="I871" s="128"/>
      <c r="J871" s="128">
        <f>IF(A871="","",'CONSTRUCTION COST ESTIMATE'!BA871)</f>
        <v>0</v>
      </c>
      <c r="K871" s="128" t="str">
        <f t="shared" si="119"/>
        <v>Default</v>
      </c>
      <c r="L871" s="128" t="str">
        <f>IF(A871="","",'CONSTRUCTION COST ESTIMATE'!BB871)</f>
        <v>LF</v>
      </c>
      <c r="M871" s="128" t="str">
        <f t="shared" si="117"/>
        <v>Base Bid</v>
      </c>
      <c r="N871" s="124">
        <f>IF(A871="","",'CONSTRUCTION COST ESTIMATE'!BC871)</f>
        <v>0</v>
      </c>
      <c r="O871" s="124" t="str">
        <f t="shared" si="120"/>
        <v>N</v>
      </c>
      <c r="S871" s="124"/>
    </row>
    <row r="872" spans="1:19" hidden="1">
      <c r="A872" s="379">
        <f>IF('CONSTRUCTION COST ESTIMATE'!B872="","",'CONSTRUCTION COST ESTIMATE'!B872)</f>
        <v>628.01599999999996</v>
      </c>
      <c r="B872" s="128"/>
      <c r="C872" s="128" t="str">
        <f t="shared" si="115"/>
        <v>Item</v>
      </c>
      <c r="D872" s="128">
        <f t="shared" si="118"/>
        <v>1</v>
      </c>
      <c r="E872" s="128" t="str">
        <f>IF(A872="",'CONSTRUCTION COST ESTIMATE'!A872,"")</f>
        <v/>
      </c>
      <c r="F872" s="234" t="str">
        <f>IF(A872="","",'CONSTRUCTION COST ESTIMATE'!C872)</f>
        <v>4 INCH SOLID YELLOW WITH 4 INCH DASHED YELLOW LINE (PAINT)</v>
      </c>
      <c r="G872" s="234"/>
      <c r="H872" s="78" t="str">
        <f t="shared" si="116"/>
        <v>628.0160</v>
      </c>
      <c r="I872" s="128"/>
      <c r="J872" s="128">
        <f>IF(A872="","",'CONSTRUCTION COST ESTIMATE'!BA872)</f>
        <v>0</v>
      </c>
      <c r="K872" s="128" t="str">
        <f t="shared" si="119"/>
        <v>Default</v>
      </c>
      <c r="L872" s="128" t="str">
        <f>IF(A872="","",'CONSTRUCTION COST ESTIMATE'!BB872)</f>
        <v>LF</v>
      </c>
      <c r="M872" s="128" t="str">
        <f t="shared" si="117"/>
        <v>Base Bid</v>
      </c>
      <c r="N872" s="124">
        <f>IF(A872="","",'CONSTRUCTION COST ESTIMATE'!BC872)</f>
        <v>0</v>
      </c>
      <c r="O872" s="124" t="str">
        <f t="shared" si="120"/>
        <v>N</v>
      </c>
      <c r="S872" s="124"/>
    </row>
    <row r="873" spans="1:19" hidden="1">
      <c r="A873" s="379">
        <f>IF('CONSTRUCTION COST ESTIMATE'!B873="","",'CONSTRUCTION COST ESTIMATE'!B873)</f>
        <v>628.01700000000005</v>
      </c>
      <c r="B873" s="128"/>
      <c r="C873" s="128" t="str">
        <f t="shared" si="115"/>
        <v>Item</v>
      </c>
      <c r="D873" s="128">
        <f t="shared" si="118"/>
        <v>1</v>
      </c>
      <c r="E873" s="128" t="str">
        <f>IF(A873="",'CONSTRUCTION COST ESTIMATE'!A873,"")</f>
        <v/>
      </c>
      <c r="F873" s="234" t="str">
        <f>IF(A873="","",'CONSTRUCTION COST ESTIMATE'!C873)</f>
        <v>4 INCH SOLID YELLOW WITH 4 INCH DASHED YELLOW LINE (POLYUREA)</v>
      </c>
      <c r="G873" s="234"/>
      <c r="H873" s="78" t="str">
        <f t="shared" si="116"/>
        <v>628.0170</v>
      </c>
      <c r="I873" s="128"/>
      <c r="J873" s="128">
        <f>IF(A873="","",'CONSTRUCTION COST ESTIMATE'!BA873)</f>
        <v>0</v>
      </c>
      <c r="K873" s="128" t="str">
        <f t="shared" si="119"/>
        <v>Default</v>
      </c>
      <c r="L873" s="128" t="str">
        <f>IF(A873="","",'CONSTRUCTION COST ESTIMATE'!BB873)</f>
        <v>LF</v>
      </c>
      <c r="M873" s="128" t="str">
        <f t="shared" si="117"/>
        <v>Base Bid</v>
      </c>
      <c r="N873" s="124">
        <f>IF(A873="","",'CONSTRUCTION COST ESTIMATE'!BC873)</f>
        <v>0</v>
      </c>
      <c r="O873" s="124" t="str">
        <f t="shared" si="120"/>
        <v>N</v>
      </c>
      <c r="S873" s="124"/>
    </row>
    <row r="874" spans="1:19" ht="30" hidden="1">
      <c r="A874" s="379">
        <f>IF('CONSTRUCTION COST ESTIMATE'!B874="","",'CONSTRUCTION COST ESTIMATE'!B874)</f>
        <v>628.01800000000003</v>
      </c>
      <c r="B874" s="128"/>
      <c r="C874" s="128" t="str">
        <f t="shared" si="115"/>
        <v>Item</v>
      </c>
      <c r="D874" s="128">
        <f t="shared" si="118"/>
        <v>1</v>
      </c>
      <c r="E874" s="128" t="str">
        <f>IF(A874="",'CONSTRUCTION COST ESTIMATE'!A874,"")</f>
        <v/>
      </c>
      <c r="F874" s="234" t="str">
        <f>IF(A874="","",'CONSTRUCTION COST ESTIMATE'!C874)</f>
        <v>4 INCH SOLID YELLOW WITH 4 INCH DASHED YELLOW LINE (PAVEMENT MARKING TAPE)</v>
      </c>
      <c r="G874" s="234"/>
      <c r="H874" s="78" t="str">
        <f t="shared" si="116"/>
        <v>628.0180</v>
      </c>
      <c r="I874" s="128"/>
      <c r="J874" s="128">
        <f>IF(A874="","",'CONSTRUCTION COST ESTIMATE'!BA874)</f>
        <v>0</v>
      </c>
      <c r="K874" s="128" t="str">
        <f t="shared" si="119"/>
        <v>Default</v>
      </c>
      <c r="L874" s="128" t="str">
        <f>IF(A874="","",'CONSTRUCTION COST ESTIMATE'!BB874)</f>
        <v>LF</v>
      </c>
      <c r="M874" s="128" t="str">
        <f t="shared" si="117"/>
        <v>Base Bid</v>
      </c>
      <c r="N874" s="124">
        <f>IF(A874="","",'CONSTRUCTION COST ESTIMATE'!BC874)</f>
        <v>0</v>
      </c>
      <c r="O874" s="124" t="str">
        <f t="shared" si="120"/>
        <v>N</v>
      </c>
      <c r="S874" s="124"/>
    </row>
    <row r="875" spans="1:19" hidden="1">
      <c r="A875" s="379">
        <f>IF('CONSTRUCTION COST ESTIMATE'!B875="","",'CONSTRUCTION COST ESTIMATE'!B875)</f>
        <v>628.01900000000001</v>
      </c>
      <c r="B875" s="128"/>
      <c r="C875" s="128" t="str">
        <f t="shared" si="115"/>
        <v>Item</v>
      </c>
      <c r="D875" s="128">
        <f t="shared" si="118"/>
        <v>1</v>
      </c>
      <c r="E875" s="128" t="str">
        <f>IF(A875="",'CONSTRUCTION COST ESTIMATE'!A875,"")</f>
        <v/>
      </c>
      <c r="F875" s="234" t="str">
        <f>IF(A875="","",'CONSTRUCTION COST ESTIMATE'!C875)</f>
        <v>6 INCH SOLID WHITE LINE (PAINT)</v>
      </c>
      <c r="G875" s="234"/>
      <c r="H875" s="78" t="str">
        <f t="shared" si="116"/>
        <v>628.0190</v>
      </c>
      <c r="I875" s="128"/>
      <c r="J875" s="128">
        <f>IF(A875="","",'CONSTRUCTION COST ESTIMATE'!BA875)</f>
        <v>0</v>
      </c>
      <c r="K875" s="128" t="str">
        <f t="shared" si="119"/>
        <v>Default</v>
      </c>
      <c r="L875" s="128" t="str">
        <f>IF(A875="","",'CONSTRUCTION COST ESTIMATE'!BB875)</f>
        <v>LF</v>
      </c>
      <c r="M875" s="128" t="str">
        <f t="shared" si="117"/>
        <v>Base Bid</v>
      </c>
      <c r="N875" s="124">
        <f>IF(A875="","",'CONSTRUCTION COST ESTIMATE'!BC875)</f>
        <v>0</v>
      </c>
      <c r="O875" s="124" t="str">
        <f t="shared" si="120"/>
        <v>N</v>
      </c>
      <c r="S875" s="124"/>
    </row>
    <row r="876" spans="1:19" hidden="1">
      <c r="A876" s="379">
        <f>IF('CONSTRUCTION COST ESTIMATE'!B876="","",'CONSTRUCTION COST ESTIMATE'!B876)</f>
        <v>628.02</v>
      </c>
      <c r="B876" s="128"/>
      <c r="C876" s="128" t="str">
        <f t="shared" si="115"/>
        <v>Item</v>
      </c>
      <c r="D876" s="128">
        <f t="shared" si="118"/>
        <v>1</v>
      </c>
      <c r="E876" s="128" t="str">
        <f>IF(A876="",'CONSTRUCTION COST ESTIMATE'!A876,"")</f>
        <v/>
      </c>
      <c r="F876" s="234" t="str">
        <f>IF(A876="","",'CONSTRUCTION COST ESTIMATE'!C876)</f>
        <v>6 INCH SOLID WHITE LINE (POLYUREA)</v>
      </c>
      <c r="G876" s="234"/>
      <c r="H876" s="78" t="str">
        <f t="shared" si="116"/>
        <v>628.0200</v>
      </c>
      <c r="I876" s="128"/>
      <c r="J876" s="128">
        <f>IF(A876="","",'CONSTRUCTION COST ESTIMATE'!BA876)</f>
        <v>0</v>
      </c>
      <c r="K876" s="128" t="str">
        <f t="shared" si="119"/>
        <v>Default</v>
      </c>
      <c r="L876" s="128" t="str">
        <f>IF(A876="","",'CONSTRUCTION COST ESTIMATE'!BB876)</f>
        <v>LF</v>
      </c>
      <c r="M876" s="128" t="str">
        <f t="shared" si="117"/>
        <v>Base Bid</v>
      </c>
      <c r="N876" s="124">
        <f>IF(A876="","",'CONSTRUCTION COST ESTIMATE'!BC876)</f>
        <v>0</v>
      </c>
      <c r="O876" s="124" t="str">
        <f t="shared" si="120"/>
        <v>N</v>
      </c>
      <c r="S876" s="124"/>
    </row>
    <row r="877" spans="1:19" hidden="1">
      <c r="A877" s="379">
        <f>IF('CONSTRUCTION COST ESTIMATE'!B877="","",'CONSTRUCTION COST ESTIMATE'!B877)</f>
        <v>628.02099999999996</v>
      </c>
      <c r="B877" s="128"/>
      <c r="C877" s="128" t="str">
        <f t="shared" si="115"/>
        <v>Item</v>
      </c>
      <c r="D877" s="128">
        <f t="shared" si="118"/>
        <v>1</v>
      </c>
      <c r="E877" s="128" t="str">
        <f>IF(A877="",'CONSTRUCTION COST ESTIMATE'!A877,"")</f>
        <v/>
      </c>
      <c r="F877" s="234" t="str">
        <f>IF(A877="","",'CONSTRUCTION COST ESTIMATE'!C877)</f>
        <v>6 INCH SOLID WHITE LINE (PAVEMENT MARKING TAPE)</v>
      </c>
      <c r="G877" s="234"/>
      <c r="H877" s="78" t="str">
        <f t="shared" si="116"/>
        <v>628.0210</v>
      </c>
      <c r="I877" s="128"/>
      <c r="J877" s="128">
        <f>IF(A877="","",'CONSTRUCTION COST ESTIMATE'!BA877)</f>
        <v>0</v>
      </c>
      <c r="K877" s="128" t="str">
        <f t="shared" si="119"/>
        <v>Default</v>
      </c>
      <c r="L877" s="128" t="str">
        <f>IF(A877="","",'CONSTRUCTION COST ESTIMATE'!BB877)</f>
        <v>LF</v>
      </c>
      <c r="M877" s="128" t="str">
        <f t="shared" si="117"/>
        <v>Base Bid</v>
      </c>
      <c r="N877" s="124">
        <f>IF(A877="","",'CONSTRUCTION COST ESTIMATE'!BC877)</f>
        <v>0</v>
      </c>
      <c r="O877" s="124" t="str">
        <f t="shared" si="120"/>
        <v>N</v>
      </c>
      <c r="S877" s="124"/>
    </row>
    <row r="878" spans="1:19" hidden="1">
      <c r="A878" s="379">
        <f>IF('CONSTRUCTION COST ESTIMATE'!B878="","",'CONSTRUCTION COST ESTIMATE'!B878)</f>
        <v>628.02199999999903</v>
      </c>
      <c r="B878" s="128"/>
      <c r="C878" s="128" t="str">
        <f t="shared" si="115"/>
        <v>Item</v>
      </c>
      <c r="D878" s="128">
        <f t="shared" si="118"/>
        <v>1</v>
      </c>
      <c r="E878" s="128" t="str">
        <f>IF(A878="",'CONSTRUCTION COST ESTIMATE'!A878,"")</f>
        <v/>
      </c>
      <c r="F878" s="234" t="str">
        <f>IF(A878="","",'CONSTRUCTION COST ESTIMATE'!C878)</f>
        <v>6 INCH DASHED WHITE LINE (PAINT)</v>
      </c>
      <c r="G878" s="234"/>
      <c r="H878" s="78" t="str">
        <f t="shared" si="116"/>
        <v>628.0220</v>
      </c>
      <c r="I878" s="128"/>
      <c r="J878" s="128">
        <f>IF(A878="","",'CONSTRUCTION COST ESTIMATE'!BA878)</f>
        <v>0</v>
      </c>
      <c r="K878" s="128" t="str">
        <f t="shared" si="119"/>
        <v>Default</v>
      </c>
      <c r="L878" s="128" t="str">
        <f>IF(A878="","",'CONSTRUCTION COST ESTIMATE'!BB878)</f>
        <v>LF</v>
      </c>
      <c r="M878" s="128" t="str">
        <f t="shared" si="117"/>
        <v>Base Bid</v>
      </c>
      <c r="N878" s="124">
        <f>IF(A878="","",'CONSTRUCTION COST ESTIMATE'!BC878)</f>
        <v>0</v>
      </c>
      <c r="O878" s="124" t="str">
        <f t="shared" si="120"/>
        <v>N</v>
      </c>
      <c r="S878" s="124"/>
    </row>
    <row r="879" spans="1:19" hidden="1">
      <c r="A879" s="379">
        <f>IF('CONSTRUCTION COST ESTIMATE'!B879="","",'CONSTRUCTION COST ESTIMATE'!B879)</f>
        <v>628.022999999999</v>
      </c>
      <c r="B879" s="128"/>
      <c r="C879" s="128" t="str">
        <f t="shared" si="115"/>
        <v>Item</v>
      </c>
      <c r="D879" s="128">
        <f t="shared" si="118"/>
        <v>1</v>
      </c>
      <c r="E879" s="128" t="str">
        <f>IF(A879="",'CONSTRUCTION COST ESTIMATE'!A879,"")</f>
        <v/>
      </c>
      <c r="F879" s="234" t="str">
        <f>IF(A879="","",'CONSTRUCTION COST ESTIMATE'!C879)</f>
        <v>6 INCH DASHED WHITE LINE (POLYUREA)</v>
      </c>
      <c r="G879" s="234"/>
      <c r="H879" s="78" t="str">
        <f t="shared" si="116"/>
        <v>628.0230</v>
      </c>
      <c r="I879" s="128"/>
      <c r="J879" s="128">
        <f>IF(A879="","",'CONSTRUCTION COST ESTIMATE'!BA879)</f>
        <v>0</v>
      </c>
      <c r="K879" s="128" t="str">
        <f t="shared" si="119"/>
        <v>Default</v>
      </c>
      <c r="L879" s="128" t="str">
        <f>IF(A879="","",'CONSTRUCTION COST ESTIMATE'!BB879)</f>
        <v>LF</v>
      </c>
      <c r="M879" s="128" t="str">
        <f t="shared" si="117"/>
        <v>Base Bid</v>
      </c>
      <c r="N879" s="124">
        <f>IF(A879="","",'CONSTRUCTION COST ESTIMATE'!BC879)</f>
        <v>0</v>
      </c>
      <c r="O879" s="124" t="str">
        <f t="shared" si="120"/>
        <v>N</v>
      </c>
      <c r="S879" s="124"/>
    </row>
    <row r="880" spans="1:19" hidden="1">
      <c r="A880" s="379">
        <f>IF('CONSTRUCTION COST ESTIMATE'!B880="","",'CONSTRUCTION COST ESTIMATE'!B880)</f>
        <v>628.02399999999898</v>
      </c>
      <c r="B880" s="128"/>
      <c r="C880" s="128" t="str">
        <f t="shared" si="115"/>
        <v>Item</v>
      </c>
      <c r="D880" s="128">
        <f t="shared" si="118"/>
        <v>1</v>
      </c>
      <c r="E880" s="128" t="str">
        <f>IF(A880="",'CONSTRUCTION COST ESTIMATE'!A880,"")</f>
        <v/>
      </c>
      <c r="F880" s="234" t="str">
        <f>IF(A880="","",'CONSTRUCTION COST ESTIMATE'!C880)</f>
        <v>6 INCH DASHED WHITE LINE (PAVEMENT MARKING TAPE)</v>
      </c>
      <c r="G880" s="234"/>
      <c r="H880" s="78" t="str">
        <f t="shared" si="116"/>
        <v>628.0240</v>
      </c>
      <c r="I880" s="128"/>
      <c r="J880" s="128">
        <f>IF(A880="","",'CONSTRUCTION COST ESTIMATE'!BA880)</f>
        <v>0</v>
      </c>
      <c r="K880" s="128" t="str">
        <f t="shared" si="119"/>
        <v>Default</v>
      </c>
      <c r="L880" s="128" t="str">
        <f>IF(A880="","",'CONSTRUCTION COST ESTIMATE'!BB880)</f>
        <v>LF</v>
      </c>
      <c r="M880" s="128" t="str">
        <f t="shared" si="117"/>
        <v>Base Bid</v>
      </c>
      <c r="N880" s="124">
        <f>IF(A880="","",'CONSTRUCTION COST ESTIMATE'!BC880)</f>
        <v>0</v>
      </c>
      <c r="O880" s="124" t="str">
        <f t="shared" si="120"/>
        <v>N</v>
      </c>
      <c r="S880" s="124"/>
    </row>
    <row r="881" spans="1:19" hidden="1">
      <c r="A881" s="379">
        <f>IF('CONSTRUCTION COST ESTIMATE'!B881="","",'CONSTRUCTION COST ESTIMATE'!B881)</f>
        <v>628.02499999999895</v>
      </c>
      <c r="B881" s="128"/>
      <c r="C881" s="128" t="str">
        <f t="shared" si="115"/>
        <v>Item</v>
      </c>
      <c r="D881" s="128">
        <f t="shared" si="118"/>
        <v>1</v>
      </c>
      <c r="E881" s="128" t="str">
        <f>IF(A881="",'CONSTRUCTION COST ESTIMATE'!A881,"")</f>
        <v/>
      </c>
      <c r="F881" s="234" t="str">
        <f>IF(A881="","",'CONSTRUCTION COST ESTIMATE'!C881)</f>
        <v>6 INCH BY 2 FEET SKIP WHITE LINE (PAINT)</v>
      </c>
      <c r="G881" s="234"/>
      <c r="H881" s="78" t="str">
        <f t="shared" si="116"/>
        <v>628.0250</v>
      </c>
      <c r="I881" s="128"/>
      <c r="J881" s="128">
        <f>IF(A881="","",'CONSTRUCTION COST ESTIMATE'!BA881)</f>
        <v>0</v>
      </c>
      <c r="K881" s="128" t="str">
        <f t="shared" si="119"/>
        <v>Default</v>
      </c>
      <c r="L881" s="128" t="str">
        <f>IF(A881="","",'CONSTRUCTION COST ESTIMATE'!BB881)</f>
        <v>LF</v>
      </c>
      <c r="M881" s="128" t="str">
        <f t="shared" si="117"/>
        <v>Base Bid</v>
      </c>
      <c r="N881" s="124">
        <f>IF(A881="","",'CONSTRUCTION COST ESTIMATE'!BC881)</f>
        <v>0</v>
      </c>
      <c r="O881" s="124" t="str">
        <f t="shared" si="120"/>
        <v>N</v>
      </c>
      <c r="S881" s="124"/>
    </row>
    <row r="882" spans="1:19" hidden="1">
      <c r="A882" s="379">
        <f>IF('CONSTRUCTION COST ESTIMATE'!B882="","",'CONSTRUCTION COST ESTIMATE'!B882)</f>
        <v>628.02599999999904</v>
      </c>
      <c r="B882" s="128"/>
      <c r="C882" s="128" t="str">
        <f t="shared" si="115"/>
        <v>Item</v>
      </c>
      <c r="D882" s="128">
        <f t="shared" si="118"/>
        <v>1</v>
      </c>
      <c r="E882" s="128" t="str">
        <f>IF(A882="",'CONSTRUCTION COST ESTIMATE'!A882,"")</f>
        <v/>
      </c>
      <c r="F882" s="234" t="str">
        <f>IF(A882="","",'CONSTRUCTION COST ESTIMATE'!C882)</f>
        <v>6 INCH BY 2 FEET SKIP WHITE LINE (POLYUREA)</v>
      </c>
      <c r="G882" s="234"/>
      <c r="H882" s="78" t="str">
        <f t="shared" si="116"/>
        <v>628.0260</v>
      </c>
      <c r="I882" s="128"/>
      <c r="J882" s="128">
        <f>IF(A882="","",'CONSTRUCTION COST ESTIMATE'!BA882)</f>
        <v>0</v>
      </c>
      <c r="K882" s="128" t="str">
        <f t="shared" si="119"/>
        <v>Default</v>
      </c>
      <c r="L882" s="128" t="str">
        <f>IF(A882="","",'CONSTRUCTION COST ESTIMATE'!BB882)</f>
        <v>LF</v>
      </c>
      <c r="M882" s="128" t="str">
        <f t="shared" si="117"/>
        <v>Base Bid</v>
      </c>
      <c r="N882" s="124">
        <f>IF(A882="","",'CONSTRUCTION COST ESTIMATE'!BC882)</f>
        <v>0</v>
      </c>
      <c r="O882" s="124" t="str">
        <f t="shared" si="120"/>
        <v>N</v>
      </c>
      <c r="S882" s="124"/>
    </row>
    <row r="883" spans="1:19" hidden="1">
      <c r="A883" s="379">
        <f>IF('CONSTRUCTION COST ESTIMATE'!B883="","",'CONSTRUCTION COST ESTIMATE'!B883)</f>
        <v>628.02699999999902</v>
      </c>
      <c r="B883" s="128"/>
      <c r="C883" s="128" t="str">
        <f t="shared" si="115"/>
        <v>Item</v>
      </c>
      <c r="D883" s="128">
        <f t="shared" si="118"/>
        <v>1</v>
      </c>
      <c r="E883" s="128" t="str">
        <f>IF(A883="",'CONSTRUCTION COST ESTIMATE'!A883,"")</f>
        <v/>
      </c>
      <c r="F883" s="234" t="str">
        <f>IF(A883="","",'CONSTRUCTION COST ESTIMATE'!C883)</f>
        <v>6 INCH BY 2 FEET SKIP WHITE LINE (PAVEMENT MARKING TAPE)</v>
      </c>
      <c r="G883" s="234"/>
      <c r="H883" s="78" t="str">
        <f t="shared" si="116"/>
        <v>628.0270</v>
      </c>
      <c r="I883" s="128"/>
      <c r="J883" s="128">
        <f>IF(A883="","",'CONSTRUCTION COST ESTIMATE'!BA883)</f>
        <v>0</v>
      </c>
      <c r="K883" s="128" t="str">
        <f t="shared" si="119"/>
        <v>Default</v>
      </c>
      <c r="L883" s="128" t="str">
        <f>IF(A883="","",'CONSTRUCTION COST ESTIMATE'!BB883)</f>
        <v>LF</v>
      </c>
      <c r="M883" s="128" t="str">
        <f t="shared" si="117"/>
        <v>Base Bid</v>
      </c>
      <c r="N883" s="124">
        <f>IF(A883="","",'CONSTRUCTION COST ESTIMATE'!BC883)</f>
        <v>0</v>
      </c>
      <c r="O883" s="124" t="str">
        <f t="shared" si="120"/>
        <v>N</v>
      </c>
      <c r="S883" s="124"/>
    </row>
    <row r="884" spans="1:19" hidden="1">
      <c r="A884" s="379">
        <f>IF('CONSTRUCTION COST ESTIMATE'!B884="","",'CONSTRUCTION COST ESTIMATE'!B884)</f>
        <v>628.027999999999</v>
      </c>
      <c r="B884" s="128"/>
      <c r="C884" s="128" t="str">
        <f t="shared" si="115"/>
        <v>Item</v>
      </c>
      <c r="D884" s="128">
        <f t="shared" si="118"/>
        <v>1</v>
      </c>
      <c r="E884" s="128" t="str">
        <f>IF(A884="",'CONSTRUCTION COST ESTIMATE'!A884,"")</f>
        <v/>
      </c>
      <c r="F884" s="234" t="str">
        <f>IF(A884="","",'CONSTRUCTION COST ESTIMATE'!C884)</f>
        <v>8 INCH SOLID WHITE LINE (PAINT)</v>
      </c>
      <c r="G884" s="234"/>
      <c r="H884" s="78" t="str">
        <f t="shared" si="116"/>
        <v>628.0280</v>
      </c>
      <c r="I884" s="128"/>
      <c r="J884" s="128">
        <f>IF(A884="","",'CONSTRUCTION COST ESTIMATE'!BA884)</f>
        <v>0</v>
      </c>
      <c r="K884" s="128" t="str">
        <f t="shared" si="119"/>
        <v>Default</v>
      </c>
      <c r="L884" s="128" t="str">
        <f>IF(A884="","",'CONSTRUCTION COST ESTIMATE'!BB884)</f>
        <v>LF</v>
      </c>
      <c r="M884" s="128" t="str">
        <f t="shared" si="117"/>
        <v>Base Bid</v>
      </c>
      <c r="N884" s="124">
        <f>IF(A884="","",'CONSTRUCTION COST ESTIMATE'!BC884)</f>
        <v>0</v>
      </c>
      <c r="O884" s="124" t="str">
        <f t="shared" si="120"/>
        <v>N</v>
      </c>
      <c r="S884" s="124"/>
    </row>
    <row r="885" spans="1:19" hidden="1">
      <c r="A885" s="379">
        <f>IF('CONSTRUCTION COST ESTIMATE'!B885="","",'CONSTRUCTION COST ESTIMATE'!B885)</f>
        <v>628.02899999999897</v>
      </c>
      <c r="B885" s="128"/>
      <c r="C885" s="128" t="str">
        <f t="shared" si="115"/>
        <v>Item</v>
      </c>
      <c r="D885" s="128">
        <f t="shared" si="118"/>
        <v>1</v>
      </c>
      <c r="E885" s="128" t="str">
        <f>IF(A885="",'CONSTRUCTION COST ESTIMATE'!A885,"")</f>
        <v/>
      </c>
      <c r="F885" s="234" t="str">
        <f>IF(A885="","",'CONSTRUCTION COST ESTIMATE'!C885)</f>
        <v>8 INCH SOLID WHITE LINE (POLYUREA)</v>
      </c>
      <c r="G885" s="234"/>
      <c r="H885" s="78" t="str">
        <f t="shared" si="116"/>
        <v>628.0290</v>
      </c>
      <c r="I885" s="128"/>
      <c r="J885" s="128">
        <f>IF(A885="","",'CONSTRUCTION COST ESTIMATE'!BA885)</f>
        <v>0</v>
      </c>
      <c r="K885" s="128" t="str">
        <f t="shared" si="119"/>
        <v>Default</v>
      </c>
      <c r="L885" s="128" t="str">
        <f>IF(A885="","",'CONSTRUCTION COST ESTIMATE'!BB885)</f>
        <v>LF</v>
      </c>
      <c r="M885" s="128" t="str">
        <f t="shared" si="117"/>
        <v>Base Bid</v>
      </c>
      <c r="N885" s="124">
        <f>IF(A885="","",'CONSTRUCTION COST ESTIMATE'!BC885)</f>
        <v>0</v>
      </c>
      <c r="O885" s="124" t="str">
        <f t="shared" si="120"/>
        <v>N</v>
      </c>
      <c r="S885" s="124"/>
    </row>
    <row r="886" spans="1:19" hidden="1">
      <c r="A886" s="379">
        <f>IF('CONSTRUCTION COST ESTIMATE'!B886="","",'CONSTRUCTION COST ESTIMATE'!B886)</f>
        <v>628.02999999999895</v>
      </c>
      <c r="B886" s="128"/>
      <c r="C886" s="128" t="str">
        <f t="shared" si="115"/>
        <v>Item</v>
      </c>
      <c r="D886" s="128">
        <f t="shared" si="118"/>
        <v>1</v>
      </c>
      <c r="E886" s="128" t="str">
        <f>IF(A886="",'CONSTRUCTION COST ESTIMATE'!A886,"")</f>
        <v/>
      </c>
      <c r="F886" s="234" t="str">
        <f>IF(A886="","",'CONSTRUCTION COST ESTIMATE'!C886)</f>
        <v>8 INCH SOLID WHITE LINE (PAVEMENT MARKING TAPE)</v>
      </c>
      <c r="G886" s="234"/>
      <c r="H886" s="78" t="str">
        <f t="shared" si="116"/>
        <v>628.0300</v>
      </c>
      <c r="I886" s="128"/>
      <c r="J886" s="128">
        <f>IF(A886="","",'CONSTRUCTION COST ESTIMATE'!BA886)</f>
        <v>0</v>
      </c>
      <c r="K886" s="128" t="str">
        <f t="shared" si="119"/>
        <v>Default</v>
      </c>
      <c r="L886" s="128" t="str">
        <f>IF(A886="","",'CONSTRUCTION COST ESTIMATE'!BB886)</f>
        <v>LF</v>
      </c>
      <c r="M886" s="128" t="str">
        <f t="shared" si="117"/>
        <v>Base Bid</v>
      </c>
      <c r="N886" s="124">
        <f>IF(A886="","",'CONSTRUCTION COST ESTIMATE'!BC886)</f>
        <v>0</v>
      </c>
      <c r="O886" s="124" t="str">
        <f t="shared" si="120"/>
        <v>N</v>
      </c>
      <c r="S886" s="124"/>
    </row>
    <row r="887" spans="1:19" hidden="1">
      <c r="A887" s="379">
        <f>IF('CONSTRUCTION COST ESTIMATE'!B887="","",'CONSTRUCTION COST ESTIMATE'!B887)</f>
        <v>628.03099999999904</v>
      </c>
      <c r="B887" s="128"/>
      <c r="C887" s="128" t="str">
        <f t="shared" si="115"/>
        <v>Item</v>
      </c>
      <c r="D887" s="128">
        <f t="shared" si="118"/>
        <v>1</v>
      </c>
      <c r="E887" s="128" t="str">
        <f>IF(A887="",'CONSTRUCTION COST ESTIMATE'!A887,"")</f>
        <v/>
      </c>
      <c r="F887" s="234" t="str">
        <f>IF(A887="","",'CONSTRUCTION COST ESTIMATE'!C887)</f>
        <v>8 INCH DASHED WHITE LINE (PAINT)</v>
      </c>
      <c r="G887" s="234"/>
      <c r="H887" s="78" t="str">
        <f t="shared" si="116"/>
        <v>628.0310</v>
      </c>
      <c r="I887" s="128"/>
      <c r="J887" s="128">
        <f>IF(A887="","",'CONSTRUCTION COST ESTIMATE'!BA887)</f>
        <v>0</v>
      </c>
      <c r="K887" s="128" t="str">
        <f t="shared" si="119"/>
        <v>Default</v>
      </c>
      <c r="L887" s="128" t="str">
        <f>IF(A887="","",'CONSTRUCTION COST ESTIMATE'!BB887)</f>
        <v>LF</v>
      </c>
      <c r="M887" s="128" t="str">
        <f t="shared" si="117"/>
        <v>Base Bid</v>
      </c>
      <c r="N887" s="124">
        <f>IF(A887="","",'CONSTRUCTION COST ESTIMATE'!BC887)</f>
        <v>0</v>
      </c>
      <c r="O887" s="124" t="str">
        <f t="shared" si="120"/>
        <v>N</v>
      </c>
      <c r="S887" s="124"/>
    </row>
    <row r="888" spans="1:19" hidden="1">
      <c r="A888" s="379">
        <f>IF('CONSTRUCTION COST ESTIMATE'!B888="","",'CONSTRUCTION COST ESTIMATE'!B888)</f>
        <v>628.03199999999902</v>
      </c>
      <c r="B888" s="128"/>
      <c r="C888" s="128" t="str">
        <f t="shared" si="115"/>
        <v>Item</v>
      </c>
      <c r="D888" s="128">
        <f t="shared" si="118"/>
        <v>1</v>
      </c>
      <c r="E888" s="128" t="str">
        <f>IF(A888="",'CONSTRUCTION COST ESTIMATE'!A888,"")</f>
        <v/>
      </c>
      <c r="F888" s="234" t="str">
        <f>IF(A888="","",'CONSTRUCTION COST ESTIMATE'!C888)</f>
        <v>8 INCH DASHED WHITE LINE (POLYUREA)</v>
      </c>
      <c r="G888" s="234"/>
      <c r="H888" s="78" t="str">
        <f t="shared" si="116"/>
        <v>628.0320</v>
      </c>
      <c r="I888" s="128"/>
      <c r="J888" s="128">
        <f>IF(A888="","",'CONSTRUCTION COST ESTIMATE'!BA888)</f>
        <v>0</v>
      </c>
      <c r="K888" s="128" t="str">
        <f t="shared" si="119"/>
        <v>Default</v>
      </c>
      <c r="L888" s="128" t="str">
        <f>IF(A888="","",'CONSTRUCTION COST ESTIMATE'!BB888)</f>
        <v>LF</v>
      </c>
      <c r="M888" s="128" t="str">
        <f t="shared" si="117"/>
        <v>Base Bid</v>
      </c>
      <c r="N888" s="124">
        <f>IF(A888="","",'CONSTRUCTION COST ESTIMATE'!BC888)</f>
        <v>0</v>
      </c>
      <c r="O888" s="124" t="str">
        <f t="shared" si="120"/>
        <v>N</v>
      </c>
      <c r="S888" s="124"/>
    </row>
    <row r="889" spans="1:19" hidden="1">
      <c r="A889" s="379">
        <f>IF('CONSTRUCTION COST ESTIMATE'!B889="","",'CONSTRUCTION COST ESTIMATE'!B889)</f>
        <v>628.03299999999899</v>
      </c>
      <c r="B889" s="128"/>
      <c r="C889" s="128" t="str">
        <f t="shared" si="115"/>
        <v>Item</v>
      </c>
      <c r="D889" s="128">
        <f t="shared" si="118"/>
        <v>1</v>
      </c>
      <c r="E889" s="128" t="str">
        <f>IF(A889="",'CONSTRUCTION COST ESTIMATE'!A889,"")</f>
        <v/>
      </c>
      <c r="F889" s="234" t="str">
        <f>IF(A889="","",'CONSTRUCTION COST ESTIMATE'!C889)</f>
        <v>8 INCH DASHED WHITE LINE (PAVEMENT MARKING TAPE)</v>
      </c>
      <c r="G889" s="234"/>
      <c r="H889" s="78" t="str">
        <f t="shared" si="116"/>
        <v>628.0330</v>
      </c>
      <c r="I889" s="128"/>
      <c r="J889" s="128">
        <f>IF(A889="","",'CONSTRUCTION COST ESTIMATE'!BA889)</f>
        <v>0</v>
      </c>
      <c r="K889" s="128" t="str">
        <f t="shared" si="119"/>
        <v>Default</v>
      </c>
      <c r="L889" s="128" t="str">
        <f>IF(A889="","",'CONSTRUCTION COST ESTIMATE'!BB889)</f>
        <v>LF</v>
      </c>
      <c r="M889" s="128" t="str">
        <f t="shared" si="117"/>
        <v>Base Bid</v>
      </c>
      <c r="N889" s="124">
        <f>IF(A889="","",'CONSTRUCTION COST ESTIMATE'!BC889)</f>
        <v>0</v>
      </c>
      <c r="O889" s="124" t="str">
        <f t="shared" si="120"/>
        <v>N</v>
      </c>
      <c r="S889" s="124"/>
    </row>
    <row r="890" spans="1:19" hidden="1">
      <c r="A890" s="379">
        <f>IF('CONSTRUCTION COST ESTIMATE'!B890="","",'CONSTRUCTION COST ESTIMATE'!B890)</f>
        <v>628.03399999999897</v>
      </c>
      <c r="B890" s="128"/>
      <c r="C890" s="128" t="str">
        <f t="shared" si="115"/>
        <v>Item</v>
      </c>
      <c r="D890" s="128">
        <f t="shared" si="118"/>
        <v>1</v>
      </c>
      <c r="E890" s="128" t="str">
        <f>IF(A890="",'CONSTRUCTION COST ESTIMATE'!A890,"")</f>
        <v/>
      </c>
      <c r="F890" s="234" t="str">
        <f>IF(A890="","",'CONSTRUCTION COST ESTIMATE'!C890)</f>
        <v>8 INCH BY 3 FEET SKIP WHITE LINE (PAINT)</v>
      </c>
      <c r="G890" s="234"/>
      <c r="H890" s="78" t="str">
        <f t="shared" si="116"/>
        <v>628.0340</v>
      </c>
      <c r="I890" s="128"/>
      <c r="J890" s="128">
        <f>IF(A890="","",'CONSTRUCTION COST ESTIMATE'!BA890)</f>
        <v>0</v>
      </c>
      <c r="K890" s="128" t="str">
        <f t="shared" si="119"/>
        <v>Default</v>
      </c>
      <c r="L890" s="128" t="str">
        <f>IF(A890="","",'CONSTRUCTION COST ESTIMATE'!BB890)</f>
        <v>LF</v>
      </c>
      <c r="M890" s="128" t="str">
        <f t="shared" si="117"/>
        <v>Base Bid</v>
      </c>
      <c r="N890" s="124">
        <f>IF(A890="","",'CONSTRUCTION COST ESTIMATE'!BC890)</f>
        <v>0</v>
      </c>
      <c r="O890" s="124" t="str">
        <f t="shared" si="120"/>
        <v>N</v>
      </c>
      <c r="S890" s="124"/>
    </row>
    <row r="891" spans="1:19" hidden="1">
      <c r="A891" s="379">
        <f>IF('CONSTRUCTION COST ESTIMATE'!B891="","",'CONSTRUCTION COST ESTIMATE'!B891)</f>
        <v>628.03499999999894</v>
      </c>
      <c r="B891" s="128"/>
      <c r="C891" s="128" t="str">
        <f t="shared" si="115"/>
        <v>Item</v>
      </c>
      <c r="D891" s="128">
        <f t="shared" si="118"/>
        <v>1</v>
      </c>
      <c r="E891" s="128" t="str">
        <f>IF(A891="",'CONSTRUCTION COST ESTIMATE'!A891,"")</f>
        <v/>
      </c>
      <c r="F891" s="234" t="str">
        <f>IF(A891="","",'CONSTRUCTION COST ESTIMATE'!C891)</f>
        <v>8 INCH BY 3 FEET SKIP WHITE LINE (POLYUREA)</v>
      </c>
      <c r="G891" s="234"/>
      <c r="H891" s="78" t="str">
        <f t="shared" si="116"/>
        <v>628.0350</v>
      </c>
      <c r="I891" s="128"/>
      <c r="J891" s="128">
        <f>IF(A891="","",'CONSTRUCTION COST ESTIMATE'!BA891)</f>
        <v>0</v>
      </c>
      <c r="K891" s="128" t="str">
        <f t="shared" si="119"/>
        <v>Default</v>
      </c>
      <c r="L891" s="128" t="str">
        <f>IF(A891="","",'CONSTRUCTION COST ESTIMATE'!BB891)</f>
        <v>LF</v>
      </c>
      <c r="M891" s="128" t="str">
        <f t="shared" si="117"/>
        <v>Base Bid</v>
      </c>
      <c r="N891" s="124">
        <f>IF(A891="","",'CONSTRUCTION COST ESTIMATE'!BC891)</f>
        <v>0</v>
      </c>
      <c r="O891" s="124" t="str">
        <f t="shared" si="120"/>
        <v>N</v>
      </c>
      <c r="S891" s="124"/>
    </row>
    <row r="892" spans="1:19" hidden="1">
      <c r="A892" s="379">
        <f>IF('CONSTRUCTION COST ESTIMATE'!B892="","",'CONSTRUCTION COST ESTIMATE'!B892)</f>
        <v>628.03599999999904</v>
      </c>
      <c r="B892" s="128"/>
      <c r="C892" s="128" t="str">
        <f t="shared" si="115"/>
        <v>Item</v>
      </c>
      <c r="D892" s="128">
        <f t="shared" si="118"/>
        <v>1</v>
      </c>
      <c r="E892" s="128" t="str">
        <f>IF(A892="",'CONSTRUCTION COST ESTIMATE'!A892,"")</f>
        <v/>
      </c>
      <c r="F892" s="234" t="str">
        <f>IF(A892="","",'CONSTRUCTION COST ESTIMATE'!C892)</f>
        <v>8 INCH BY 3 FEET SKIP WHITE LINE (PAVEMENT MARKING TAPE)</v>
      </c>
      <c r="G892" s="234"/>
      <c r="H892" s="78" t="str">
        <f t="shared" si="116"/>
        <v>628.0360</v>
      </c>
      <c r="I892" s="128"/>
      <c r="J892" s="128">
        <f>IF(A892="","",'CONSTRUCTION COST ESTIMATE'!BA892)</f>
        <v>0</v>
      </c>
      <c r="K892" s="128" t="str">
        <f t="shared" si="119"/>
        <v>Default</v>
      </c>
      <c r="L892" s="128" t="str">
        <f>IF(A892="","",'CONSTRUCTION COST ESTIMATE'!BB892)</f>
        <v>LF</v>
      </c>
      <c r="M892" s="128" t="str">
        <f t="shared" si="117"/>
        <v>Base Bid</v>
      </c>
      <c r="N892" s="124">
        <f>IF(A892="","",'CONSTRUCTION COST ESTIMATE'!BC892)</f>
        <v>0</v>
      </c>
      <c r="O892" s="124" t="str">
        <f t="shared" si="120"/>
        <v>N</v>
      </c>
      <c r="S892" s="124"/>
    </row>
    <row r="893" spans="1:19" hidden="1">
      <c r="A893" s="379">
        <f>IF('CONSTRUCTION COST ESTIMATE'!B893="","",'CONSTRUCTION COST ESTIMATE'!B893)</f>
        <v>628.03699999999901</v>
      </c>
      <c r="B893" s="128"/>
      <c r="C893" s="128" t="str">
        <f t="shared" si="115"/>
        <v>Item</v>
      </c>
      <c r="D893" s="128">
        <f t="shared" si="118"/>
        <v>1</v>
      </c>
      <c r="E893" s="128" t="str">
        <f>IF(A893="",'CONSTRUCTION COST ESTIMATE'!A893,"")</f>
        <v/>
      </c>
      <c r="F893" s="234" t="str">
        <f>IF(A893="","",'CONSTRUCTION COST ESTIMATE'!C893)</f>
        <v>8 INCH SOLID YELLOW LINE (PAINT)</v>
      </c>
      <c r="G893" s="234"/>
      <c r="H893" s="78" t="str">
        <f t="shared" si="116"/>
        <v>628.0370</v>
      </c>
      <c r="I893" s="128"/>
      <c r="J893" s="128">
        <f>IF(A893="","",'CONSTRUCTION COST ESTIMATE'!BA893)</f>
        <v>0</v>
      </c>
      <c r="K893" s="128" t="str">
        <f t="shared" si="119"/>
        <v>Default</v>
      </c>
      <c r="L893" s="128" t="str">
        <f>IF(A893="","",'CONSTRUCTION COST ESTIMATE'!BB893)</f>
        <v>LF</v>
      </c>
      <c r="M893" s="128" t="str">
        <f t="shared" si="117"/>
        <v>Base Bid</v>
      </c>
      <c r="N893" s="124">
        <f>IF(A893="","",'CONSTRUCTION COST ESTIMATE'!BC893)</f>
        <v>0</v>
      </c>
      <c r="O893" s="124" t="str">
        <f t="shared" si="120"/>
        <v>N</v>
      </c>
      <c r="S893" s="124"/>
    </row>
    <row r="894" spans="1:19" hidden="1">
      <c r="A894" s="379">
        <f>IF('CONSTRUCTION COST ESTIMATE'!B894="","",'CONSTRUCTION COST ESTIMATE'!B894)</f>
        <v>628.03799999999899</v>
      </c>
      <c r="B894" s="128"/>
      <c r="C894" s="128" t="str">
        <f t="shared" si="115"/>
        <v>Item</v>
      </c>
      <c r="D894" s="128">
        <f t="shared" si="118"/>
        <v>1</v>
      </c>
      <c r="E894" s="128" t="str">
        <f>IF(A894="",'CONSTRUCTION COST ESTIMATE'!A894,"")</f>
        <v/>
      </c>
      <c r="F894" s="234" t="str">
        <f>IF(A894="","",'CONSTRUCTION COST ESTIMATE'!C894)</f>
        <v>8 INCH SOLID YELLOW LINE (POLYUREA)</v>
      </c>
      <c r="G894" s="234"/>
      <c r="H894" s="78" t="str">
        <f t="shared" si="116"/>
        <v>628.0380</v>
      </c>
      <c r="I894" s="128"/>
      <c r="J894" s="128">
        <f>IF(A894="","",'CONSTRUCTION COST ESTIMATE'!BA894)</f>
        <v>0</v>
      </c>
      <c r="K894" s="128" t="str">
        <f t="shared" si="119"/>
        <v>Default</v>
      </c>
      <c r="L894" s="128" t="str">
        <f>IF(A894="","",'CONSTRUCTION COST ESTIMATE'!BB894)</f>
        <v>LF</v>
      </c>
      <c r="M894" s="128" t="str">
        <f t="shared" si="117"/>
        <v>Base Bid</v>
      </c>
      <c r="N894" s="124">
        <f>IF(A894="","",'CONSTRUCTION COST ESTIMATE'!BC894)</f>
        <v>0</v>
      </c>
      <c r="O894" s="124" t="str">
        <f t="shared" si="120"/>
        <v>N</v>
      </c>
      <c r="S894" s="124"/>
    </row>
    <row r="895" spans="1:19" hidden="1">
      <c r="A895" s="379">
        <f>IF('CONSTRUCTION COST ESTIMATE'!B895="","",'CONSTRUCTION COST ESTIMATE'!B895)</f>
        <v>628.03899999999896</v>
      </c>
      <c r="B895" s="128"/>
      <c r="C895" s="128" t="str">
        <f t="shared" si="115"/>
        <v>Item</v>
      </c>
      <c r="D895" s="128">
        <f t="shared" si="118"/>
        <v>1</v>
      </c>
      <c r="E895" s="128" t="str">
        <f>IF(A895="",'CONSTRUCTION COST ESTIMATE'!A895,"")</f>
        <v/>
      </c>
      <c r="F895" s="234" t="str">
        <f>IF(A895="","",'CONSTRUCTION COST ESTIMATE'!C895)</f>
        <v>8 INCH SOLID YELLOW LINE (PAVEMENT MARKING TAPE)</v>
      </c>
      <c r="G895" s="234"/>
      <c r="H895" s="78" t="str">
        <f t="shared" si="116"/>
        <v>628.0390</v>
      </c>
      <c r="I895" s="128"/>
      <c r="J895" s="128">
        <f>IF(A895="","",'CONSTRUCTION COST ESTIMATE'!BA895)</f>
        <v>0</v>
      </c>
      <c r="K895" s="128" t="str">
        <f t="shared" si="119"/>
        <v>Default</v>
      </c>
      <c r="L895" s="128" t="str">
        <f>IF(A895="","",'CONSTRUCTION COST ESTIMATE'!BB895)</f>
        <v>LF</v>
      </c>
      <c r="M895" s="128" t="str">
        <f t="shared" si="117"/>
        <v>Base Bid</v>
      </c>
      <c r="N895" s="124">
        <f>IF(A895="","",'CONSTRUCTION COST ESTIMATE'!BC895)</f>
        <v>0</v>
      </c>
      <c r="O895" s="124" t="str">
        <f t="shared" si="120"/>
        <v>N</v>
      </c>
      <c r="S895" s="124"/>
    </row>
    <row r="896" spans="1:19" hidden="1">
      <c r="A896" s="379">
        <f>IF('CONSTRUCTION COST ESTIMATE'!B896="","",'CONSTRUCTION COST ESTIMATE'!B896)</f>
        <v>628.03999999999905</v>
      </c>
      <c r="B896" s="128"/>
      <c r="C896" s="128" t="str">
        <f t="shared" si="115"/>
        <v>Item</v>
      </c>
      <c r="D896" s="128">
        <f t="shared" si="118"/>
        <v>1</v>
      </c>
      <c r="E896" s="128" t="str">
        <f>IF(A896="",'CONSTRUCTION COST ESTIMATE'!A896,"")</f>
        <v/>
      </c>
      <c r="F896" s="234" t="str">
        <f>IF(A896="","",'CONSTRUCTION COST ESTIMATE'!C896)</f>
        <v>8 INCH DASHED YELLOW LINE (PAINT)</v>
      </c>
      <c r="G896" s="234"/>
      <c r="H896" s="78" t="str">
        <f t="shared" si="116"/>
        <v>628.0400</v>
      </c>
      <c r="I896" s="128"/>
      <c r="J896" s="128">
        <f>IF(A896="","",'CONSTRUCTION COST ESTIMATE'!BA896)</f>
        <v>0</v>
      </c>
      <c r="K896" s="128" t="str">
        <f t="shared" si="119"/>
        <v>Default</v>
      </c>
      <c r="L896" s="128" t="str">
        <f>IF(A896="","",'CONSTRUCTION COST ESTIMATE'!BB896)</f>
        <v>LF</v>
      </c>
      <c r="M896" s="128" t="str">
        <f t="shared" si="117"/>
        <v>Base Bid</v>
      </c>
      <c r="N896" s="124">
        <f>IF(A896="","",'CONSTRUCTION COST ESTIMATE'!BC896)</f>
        <v>0</v>
      </c>
      <c r="O896" s="124" t="str">
        <f t="shared" si="120"/>
        <v>N</v>
      </c>
      <c r="S896" s="124"/>
    </row>
    <row r="897" spans="1:19" hidden="1">
      <c r="A897" s="379">
        <f>IF('CONSTRUCTION COST ESTIMATE'!B897="","",'CONSTRUCTION COST ESTIMATE'!B897)</f>
        <v>628.04099999999903</v>
      </c>
      <c r="B897" s="128"/>
      <c r="C897" s="128" t="str">
        <f t="shared" si="115"/>
        <v>Item</v>
      </c>
      <c r="D897" s="128">
        <f t="shared" si="118"/>
        <v>1</v>
      </c>
      <c r="E897" s="128" t="str">
        <f>IF(A897="",'CONSTRUCTION COST ESTIMATE'!A897,"")</f>
        <v/>
      </c>
      <c r="F897" s="234" t="str">
        <f>IF(A897="","",'CONSTRUCTION COST ESTIMATE'!C897)</f>
        <v>8 INCH DASHED YELLOW LINE (POLYUREA)</v>
      </c>
      <c r="G897" s="234"/>
      <c r="H897" s="78" t="str">
        <f t="shared" si="116"/>
        <v>628.0410</v>
      </c>
      <c r="I897" s="128"/>
      <c r="J897" s="128">
        <f>IF(A897="","",'CONSTRUCTION COST ESTIMATE'!BA897)</f>
        <v>0</v>
      </c>
      <c r="K897" s="128" t="str">
        <f t="shared" si="119"/>
        <v>Default</v>
      </c>
      <c r="L897" s="128" t="str">
        <f>IF(A897="","",'CONSTRUCTION COST ESTIMATE'!BB897)</f>
        <v>LF</v>
      </c>
      <c r="M897" s="128" t="str">
        <f t="shared" si="117"/>
        <v>Base Bid</v>
      </c>
      <c r="N897" s="124">
        <f>IF(A897="","",'CONSTRUCTION COST ESTIMATE'!BC897)</f>
        <v>0</v>
      </c>
      <c r="O897" s="124" t="str">
        <f t="shared" si="120"/>
        <v>N</v>
      </c>
      <c r="S897" s="124"/>
    </row>
    <row r="898" spans="1:19" hidden="1">
      <c r="A898" s="379">
        <f>IF('CONSTRUCTION COST ESTIMATE'!B898="","",'CONSTRUCTION COST ESTIMATE'!B898)</f>
        <v>628.04199999999901</v>
      </c>
      <c r="B898" s="128"/>
      <c r="C898" s="128" t="str">
        <f t="shared" si="115"/>
        <v>Item</v>
      </c>
      <c r="D898" s="128">
        <f t="shared" si="118"/>
        <v>1</v>
      </c>
      <c r="E898" s="128" t="str">
        <f>IF(A898="",'CONSTRUCTION COST ESTIMATE'!A898,"")</f>
        <v/>
      </c>
      <c r="F898" s="234" t="str">
        <f>IF(A898="","",'CONSTRUCTION COST ESTIMATE'!C898)</f>
        <v>8 INCH DASHED YELLOW LINE (PAVEMENT MARKING TAPE)</v>
      </c>
      <c r="G898" s="234"/>
      <c r="H898" s="78" t="str">
        <f t="shared" si="116"/>
        <v>628.0420</v>
      </c>
      <c r="I898" s="128"/>
      <c r="J898" s="128">
        <f>IF(A898="","",'CONSTRUCTION COST ESTIMATE'!BA898)</f>
        <v>0</v>
      </c>
      <c r="K898" s="128" t="str">
        <f t="shared" si="119"/>
        <v>Default</v>
      </c>
      <c r="L898" s="128" t="str">
        <f>IF(A898="","",'CONSTRUCTION COST ESTIMATE'!BB898)</f>
        <v>LF</v>
      </c>
      <c r="M898" s="128" t="str">
        <f t="shared" si="117"/>
        <v>Base Bid</v>
      </c>
      <c r="N898" s="124">
        <f>IF(A898="","",'CONSTRUCTION COST ESTIMATE'!BC898)</f>
        <v>0</v>
      </c>
      <c r="O898" s="124" t="str">
        <f t="shared" si="120"/>
        <v>N</v>
      </c>
      <c r="S898" s="124"/>
    </row>
    <row r="899" spans="1:19" hidden="1">
      <c r="A899" s="379">
        <f>IF('CONSTRUCTION COST ESTIMATE'!B899="","",'CONSTRUCTION COST ESTIMATE'!B899)</f>
        <v>628.04299999999898</v>
      </c>
      <c r="B899" s="128"/>
      <c r="C899" s="128" t="str">
        <f t="shared" si="115"/>
        <v>Item</v>
      </c>
      <c r="D899" s="128">
        <f t="shared" si="118"/>
        <v>1</v>
      </c>
      <c r="E899" s="128" t="str">
        <f>IF(A899="",'CONSTRUCTION COST ESTIMATE'!A899,"")</f>
        <v/>
      </c>
      <c r="F899" s="234" t="str">
        <f>IF(A899="","",'CONSTRUCTION COST ESTIMATE'!C899)</f>
        <v>12 INCH  SOLID WHITE LINE (PAINT)</v>
      </c>
      <c r="G899" s="234"/>
      <c r="H899" s="78" t="str">
        <f t="shared" si="116"/>
        <v>628.0430</v>
      </c>
      <c r="I899" s="128"/>
      <c r="J899" s="128">
        <f>IF(A899="","",'CONSTRUCTION COST ESTIMATE'!BA899)</f>
        <v>0</v>
      </c>
      <c r="K899" s="128" t="str">
        <f t="shared" si="119"/>
        <v>Default</v>
      </c>
      <c r="L899" s="128" t="str">
        <f>IF(A899="","",'CONSTRUCTION COST ESTIMATE'!BB899)</f>
        <v>LF</v>
      </c>
      <c r="M899" s="128" t="str">
        <f t="shared" si="117"/>
        <v>Base Bid</v>
      </c>
      <c r="N899" s="124">
        <f>IF(A899="","",'CONSTRUCTION COST ESTIMATE'!BC899)</f>
        <v>0</v>
      </c>
      <c r="O899" s="124" t="str">
        <f t="shared" si="120"/>
        <v>N</v>
      </c>
      <c r="S899" s="124"/>
    </row>
    <row r="900" spans="1:19" hidden="1">
      <c r="A900" s="379">
        <f>IF('CONSTRUCTION COST ESTIMATE'!B900="","",'CONSTRUCTION COST ESTIMATE'!B900)</f>
        <v>628.04399999999896</v>
      </c>
      <c r="B900" s="128"/>
      <c r="C900" s="128" t="str">
        <f t="shared" si="115"/>
        <v>Item</v>
      </c>
      <c r="D900" s="128">
        <f t="shared" si="118"/>
        <v>1</v>
      </c>
      <c r="E900" s="128" t="str">
        <f>IF(A900="",'CONSTRUCTION COST ESTIMATE'!A900,"")</f>
        <v/>
      </c>
      <c r="F900" s="234" t="str">
        <f>IF(A900="","",'CONSTRUCTION COST ESTIMATE'!C900)</f>
        <v>12 INCH  SOLID WHITE LINE (POLYUREA)</v>
      </c>
      <c r="G900" s="234"/>
      <c r="H900" s="78" t="str">
        <f t="shared" si="116"/>
        <v>628.0440</v>
      </c>
      <c r="I900" s="128"/>
      <c r="J900" s="128">
        <f>IF(A900="","",'CONSTRUCTION COST ESTIMATE'!BA900)</f>
        <v>0</v>
      </c>
      <c r="K900" s="128" t="str">
        <f t="shared" si="119"/>
        <v>Default</v>
      </c>
      <c r="L900" s="128" t="str">
        <f>IF(A900="","",'CONSTRUCTION COST ESTIMATE'!BB900)</f>
        <v>LF</v>
      </c>
      <c r="M900" s="128" t="str">
        <f t="shared" si="117"/>
        <v>Base Bid</v>
      </c>
      <c r="N900" s="124">
        <f>IF(A900="","",'CONSTRUCTION COST ESTIMATE'!BC900)</f>
        <v>0</v>
      </c>
      <c r="O900" s="124" t="str">
        <f t="shared" si="120"/>
        <v>N</v>
      </c>
      <c r="S900" s="124"/>
    </row>
    <row r="901" spans="1:19" hidden="1">
      <c r="A901" s="379">
        <f>IF('CONSTRUCTION COST ESTIMATE'!B901="","",'CONSTRUCTION COST ESTIMATE'!B901)</f>
        <v>628.04499999999905</v>
      </c>
      <c r="B901" s="128"/>
      <c r="C901" s="128" t="str">
        <f t="shared" si="115"/>
        <v>Item</v>
      </c>
      <c r="D901" s="128">
        <f t="shared" si="118"/>
        <v>1</v>
      </c>
      <c r="E901" s="128" t="str">
        <f>IF(A901="",'CONSTRUCTION COST ESTIMATE'!A901,"")</f>
        <v/>
      </c>
      <c r="F901" s="234" t="str">
        <f>IF(A901="","",'CONSTRUCTION COST ESTIMATE'!C901)</f>
        <v>12 INCH  SOLID WHITE LINE (PAVEMENT MARKING TAPE)</v>
      </c>
      <c r="G901" s="234"/>
      <c r="H901" s="78" t="str">
        <f t="shared" si="116"/>
        <v>628.0450</v>
      </c>
      <c r="I901" s="128"/>
      <c r="J901" s="128">
        <f>IF(A901="","",'CONSTRUCTION COST ESTIMATE'!BA901)</f>
        <v>0</v>
      </c>
      <c r="K901" s="128" t="str">
        <f t="shared" si="119"/>
        <v>Default</v>
      </c>
      <c r="L901" s="128" t="str">
        <f>IF(A901="","",'CONSTRUCTION COST ESTIMATE'!BB901)</f>
        <v>LF</v>
      </c>
      <c r="M901" s="128" t="str">
        <f t="shared" si="117"/>
        <v>Base Bid</v>
      </c>
      <c r="N901" s="124">
        <f>IF(A901="","",'CONSTRUCTION COST ESTIMATE'!BC901)</f>
        <v>0</v>
      </c>
      <c r="O901" s="124" t="str">
        <f t="shared" si="120"/>
        <v>N</v>
      </c>
      <c r="S901" s="124"/>
    </row>
    <row r="902" spans="1:19" hidden="1">
      <c r="A902" s="379">
        <f>IF('CONSTRUCTION COST ESTIMATE'!B902="","",'CONSTRUCTION COST ESTIMATE'!B902)</f>
        <v>628.04599999999903</v>
      </c>
      <c r="B902" s="128"/>
      <c r="C902" s="128" t="str">
        <f t="shared" si="115"/>
        <v>Item</v>
      </c>
      <c r="D902" s="128">
        <f t="shared" si="118"/>
        <v>1</v>
      </c>
      <c r="E902" s="128" t="str">
        <f>IF(A902="",'CONSTRUCTION COST ESTIMATE'!A902,"")</f>
        <v/>
      </c>
      <c r="F902" s="234" t="str">
        <f>IF(A902="","",'CONSTRUCTION COST ESTIMATE'!C902)</f>
        <v>12 INCH DASHED YELLOW LINE (PAINT)</v>
      </c>
      <c r="G902" s="234"/>
      <c r="H902" s="78" t="str">
        <f t="shared" si="116"/>
        <v>628.0460</v>
      </c>
      <c r="I902" s="128"/>
      <c r="J902" s="128">
        <f>IF(A902="","",'CONSTRUCTION COST ESTIMATE'!BA902)</f>
        <v>0</v>
      </c>
      <c r="K902" s="128" t="str">
        <f t="shared" si="119"/>
        <v>Default</v>
      </c>
      <c r="L902" s="128" t="str">
        <f>IF(A902="","",'CONSTRUCTION COST ESTIMATE'!BB902)</f>
        <v>LF</v>
      </c>
      <c r="M902" s="128" t="str">
        <f t="shared" si="117"/>
        <v>Base Bid</v>
      </c>
      <c r="N902" s="124">
        <f>IF(A902="","",'CONSTRUCTION COST ESTIMATE'!BC902)</f>
        <v>0</v>
      </c>
      <c r="O902" s="124" t="str">
        <f t="shared" si="120"/>
        <v>N</v>
      </c>
      <c r="S902" s="124"/>
    </row>
    <row r="903" spans="1:19" hidden="1">
      <c r="A903" s="379">
        <f>IF('CONSTRUCTION COST ESTIMATE'!B903="","",'CONSTRUCTION COST ESTIMATE'!B903)</f>
        <v>628.046999999999</v>
      </c>
      <c r="B903" s="128"/>
      <c r="C903" s="128" t="str">
        <f t="shared" si="115"/>
        <v>Item</v>
      </c>
      <c r="D903" s="128">
        <f t="shared" si="118"/>
        <v>1</v>
      </c>
      <c r="E903" s="128" t="str">
        <f>IF(A903="",'CONSTRUCTION COST ESTIMATE'!A903,"")</f>
        <v/>
      </c>
      <c r="F903" s="234" t="str">
        <f>IF(A903="","",'CONSTRUCTION COST ESTIMATE'!C903)</f>
        <v>12 INCH DASHED YELLOW LINE (POLYUREA)</v>
      </c>
      <c r="G903" s="234"/>
      <c r="H903" s="78" t="str">
        <f t="shared" si="116"/>
        <v>628.0470</v>
      </c>
      <c r="I903" s="128"/>
      <c r="J903" s="128">
        <f>IF(A903="","",'CONSTRUCTION COST ESTIMATE'!BA903)</f>
        <v>0</v>
      </c>
      <c r="K903" s="128" t="str">
        <f t="shared" si="119"/>
        <v>Default</v>
      </c>
      <c r="L903" s="128" t="str">
        <f>IF(A903="","",'CONSTRUCTION COST ESTIMATE'!BB903)</f>
        <v>LF</v>
      </c>
      <c r="M903" s="128" t="str">
        <f t="shared" si="117"/>
        <v>Base Bid</v>
      </c>
      <c r="N903" s="124">
        <f>IF(A903="","",'CONSTRUCTION COST ESTIMATE'!BC903)</f>
        <v>0</v>
      </c>
      <c r="O903" s="124" t="str">
        <f t="shared" si="120"/>
        <v>N</v>
      </c>
      <c r="S903" s="124"/>
    </row>
    <row r="904" spans="1:19" hidden="1">
      <c r="A904" s="379">
        <f>IF('CONSTRUCTION COST ESTIMATE'!B904="","",'CONSTRUCTION COST ESTIMATE'!B904)</f>
        <v>628.04799999999898</v>
      </c>
      <c r="B904" s="128"/>
      <c r="C904" s="128" t="str">
        <f t="shared" si="115"/>
        <v>Item</v>
      </c>
      <c r="D904" s="128">
        <f t="shared" si="118"/>
        <v>1</v>
      </c>
      <c r="E904" s="128" t="str">
        <f>IF(A904="",'CONSTRUCTION COST ESTIMATE'!A904,"")</f>
        <v/>
      </c>
      <c r="F904" s="234" t="str">
        <f>IF(A904="","",'CONSTRUCTION COST ESTIMATE'!C904)</f>
        <v>12 INCH DASHED YELLOW LINE (PAVEMENT MARKING TAPE)</v>
      </c>
      <c r="G904" s="234"/>
      <c r="H904" s="78" t="str">
        <f t="shared" si="116"/>
        <v>628.0480</v>
      </c>
      <c r="I904" s="128"/>
      <c r="J904" s="128">
        <f>IF(A904="","",'CONSTRUCTION COST ESTIMATE'!BA904)</f>
        <v>0</v>
      </c>
      <c r="K904" s="128" t="str">
        <f t="shared" si="119"/>
        <v>Default</v>
      </c>
      <c r="L904" s="128" t="str">
        <f>IF(A904="","",'CONSTRUCTION COST ESTIMATE'!BB904)</f>
        <v>LF</v>
      </c>
      <c r="M904" s="128" t="str">
        <f t="shared" si="117"/>
        <v>Base Bid</v>
      </c>
      <c r="N904" s="124">
        <f>IF(A904="","",'CONSTRUCTION COST ESTIMATE'!BC904)</f>
        <v>0</v>
      </c>
      <c r="O904" s="124" t="str">
        <f t="shared" si="120"/>
        <v>N</v>
      </c>
      <c r="S904" s="124"/>
    </row>
    <row r="905" spans="1:19" hidden="1">
      <c r="A905" s="379">
        <f>IF('CONSTRUCTION COST ESTIMATE'!B905="","",'CONSTRUCTION COST ESTIMATE'!B905)</f>
        <v>628.04899999999895</v>
      </c>
      <c r="B905" s="128"/>
      <c r="C905" s="128" t="str">
        <f t="shared" si="115"/>
        <v>Item</v>
      </c>
      <c r="D905" s="128">
        <f t="shared" si="118"/>
        <v>1</v>
      </c>
      <c r="E905" s="128" t="str">
        <f>IF(A905="",'CONSTRUCTION COST ESTIMATE'!A905,"")</f>
        <v/>
      </c>
      <c r="F905" s="234" t="str">
        <f>IF(A905="","",'CONSTRUCTION COST ESTIMATE'!C905)</f>
        <v>24 INCH  SOLID WHITE LINE (PAINT)</v>
      </c>
      <c r="G905" s="234"/>
      <c r="H905" s="78" t="str">
        <f t="shared" si="116"/>
        <v>628.0490</v>
      </c>
      <c r="I905" s="128"/>
      <c r="J905" s="128">
        <f>IF(A905="","",'CONSTRUCTION COST ESTIMATE'!BA905)</f>
        <v>0</v>
      </c>
      <c r="K905" s="128" t="str">
        <f t="shared" si="119"/>
        <v>Default</v>
      </c>
      <c r="L905" s="128" t="str">
        <f>IF(A905="","",'CONSTRUCTION COST ESTIMATE'!BB905)</f>
        <v>LF</v>
      </c>
      <c r="M905" s="128" t="str">
        <f t="shared" si="117"/>
        <v>Base Bid</v>
      </c>
      <c r="N905" s="124">
        <f>IF(A905="","",'CONSTRUCTION COST ESTIMATE'!BC905)</f>
        <v>0</v>
      </c>
      <c r="O905" s="124" t="str">
        <f t="shared" si="120"/>
        <v>N</v>
      </c>
      <c r="S905" s="124"/>
    </row>
    <row r="906" spans="1:19" hidden="1">
      <c r="A906" s="379">
        <f>IF('CONSTRUCTION COST ESTIMATE'!B906="","",'CONSTRUCTION COST ESTIMATE'!B906)</f>
        <v>628.04999999999905</v>
      </c>
      <c r="B906" s="128"/>
      <c r="C906" s="128" t="str">
        <f t="shared" si="115"/>
        <v>Item</v>
      </c>
      <c r="D906" s="128">
        <f t="shared" si="118"/>
        <v>1</v>
      </c>
      <c r="E906" s="128" t="str">
        <f>IF(A906="",'CONSTRUCTION COST ESTIMATE'!A906,"")</f>
        <v/>
      </c>
      <c r="F906" s="234" t="str">
        <f>IF(A906="","",'CONSTRUCTION COST ESTIMATE'!C906)</f>
        <v>24 INCH  SOLID WHITE LINE (POLYUREA)</v>
      </c>
      <c r="G906" s="234"/>
      <c r="H906" s="78" t="str">
        <f t="shared" si="116"/>
        <v>628.0500</v>
      </c>
      <c r="I906" s="128"/>
      <c r="J906" s="128">
        <f>IF(A906="","",'CONSTRUCTION COST ESTIMATE'!BA906)</f>
        <v>0</v>
      </c>
      <c r="K906" s="128" t="str">
        <f t="shared" si="119"/>
        <v>Default</v>
      </c>
      <c r="L906" s="128" t="str">
        <f>IF(A906="","",'CONSTRUCTION COST ESTIMATE'!BB906)</f>
        <v>LF</v>
      </c>
      <c r="M906" s="128" t="str">
        <f t="shared" si="117"/>
        <v>Base Bid</v>
      </c>
      <c r="N906" s="124">
        <f>IF(A906="","",'CONSTRUCTION COST ESTIMATE'!BC906)</f>
        <v>0</v>
      </c>
      <c r="O906" s="124" t="str">
        <f t="shared" si="120"/>
        <v>N</v>
      </c>
      <c r="S906" s="124"/>
    </row>
    <row r="907" spans="1:19" hidden="1">
      <c r="A907" s="379">
        <f>IF('CONSTRUCTION COST ESTIMATE'!B907="","",'CONSTRUCTION COST ESTIMATE'!B907)</f>
        <v>628.05099999999902</v>
      </c>
      <c r="B907" s="128"/>
      <c r="C907" s="128" t="str">
        <f t="shared" si="115"/>
        <v>Item</v>
      </c>
      <c r="D907" s="128">
        <f t="shared" si="118"/>
        <v>1</v>
      </c>
      <c r="E907" s="128" t="str">
        <f>IF(A907="",'CONSTRUCTION COST ESTIMATE'!A907,"")</f>
        <v/>
      </c>
      <c r="F907" s="234" t="str">
        <f>IF(A907="","",'CONSTRUCTION COST ESTIMATE'!C907)</f>
        <v>24 INCH  SOLID WHITE LINE (PAVEMENT MARKING TAPE)</v>
      </c>
      <c r="G907" s="234"/>
      <c r="H907" s="78" t="str">
        <f t="shared" si="116"/>
        <v>628.0510</v>
      </c>
      <c r="I907" s="128"/>
      <c r="J907" s="128">
        <f>IF(A907="","",'CONSTRUCTION COST ESTIMATE'!BA907)</f>
        <v>0</v>
      </c>
      <c r="K907" s="128" t="str">
        <f t="shared" si="119"/>
        <v>Default</v>
      </c>
      <c r="L907" s="128" t="str">
        <f>IF(A907="","",'CONSTRUCTION COST ESTIMATE'!BB907)</f>
        <v>LF</v>
      </c>
      <c r="M907" s="128" t="str">
        <f t="shared" si="117"/>
        <v>Base Bid</v>
      </c>
      <c r="N907" s="124">
        <f>IF(A907="","",'CONSTRUCTION COST ESTIMATE'!BC907)</f>
        <v>0</v>
      </c>
      <c r="O907" s="124" t="str">
        <f t="shared" si="120"/>
        <v>N</v>
      </c>
      <c r="S907" s="124"/>
    </row>
    <row r="908" spans="1:19" hidden="1">
      <c r="A908" s="379">
        <f>IF('CONSTRUCTION COST ESTIMATE'!B908="","",'CONSTRUCTION COST ESTIMATE'!B908)</f>
        <v>628.051999999999</v>
      </c>
      <c r="B908" s="128"/>
      <c r="C908" s="128" t="str">
        <f t="shared" si="115"/>
        <v>Item</v>
      </c>
      <c r="D908" s="128">
        <f t="shared" si="118"/>
        <v>1</v>
      </c>
      <c r="E908" s="128" t="str">
        <f>IF(A908="",'CONSTRUCTION COST ESTIMATE'!A908,"")</f>
        <v/>
      </c>
      <c r="F908" s="234" t="str">
        <f>IF(A908="","",'CONSTRUCTION COST ESTIMATE'!C908)</f>
        <v>24 INCH DASHED YELLOW LINE (PAINT)</v>
      </c>
      <c r="G908" s="234"/>
      <c r="H908" s="78" t="str">
        <f t="shared" si="116"/>
        <v>628.0520</v>
      </c>
      <c r="I908" s="128"/>
      <c r="J908" s="128">
        <f>IF(A908="","",'CONSTRUCTION COST ESTIMATE'!BA908)</f>
        <v>0</v>
      </c>
      <c r="K908" s="128" t="str">
        <f t="shared" si="119"/>
        <v>Default</v>
      </c>
      <c r="L908" s="128" t="str">
        <f>IF(A908="","",'CONSTRUCTION COST ESTIMATE'!BB908)</f>
        <v>LF</v>
      </c>
      <c r="M908" s="128" t="str">
        <f t="shared" si="117"/>
        <v>Base Bid</v>
      </c>
      <c r="N908" s="124">
        <f>IF(A908="","",'CONSTRUCTION COST ESTIMATE'!BC908)</f>
        <v>0</v>
      </c>
      <c r="O908" s="124" t="str">
        <f t="shared" si="120"/>
        <v>N</v>
      </c>
      <c r="S908" s="124"/>
    </row>
    <row r="909" spans="1:19" hidden="1">
      <c r="A909" s="379">
        <f>IF('CONSTRUCTION COST ESTIMATE'!B909="","",'CONSTRUCTION COST ESTIMATE'!B909)</f>
        <v>628.05299999999897</v>
      </c>
      <c r="B909" s="128"/>
      <c r="C909" s="128" t="str">
        <f t="shared" si="115"/>
        <v>Item</v>
      </c>
      <c r="D909" s="128">
        <f t="shared" si="118"/>
        <v>1</v>
      </c>
      <c r="E909" s="128" t="str">
        <f>IF(A909="",'CONSTRUCTION COST ESTIMATE'!A909,"")</f>
        <v/>
      </c>
      <c r="F909" s="234" t="str">
        <f>IF(A909="","",'CONSTRUCTION COST ESTIMATE'!C909)</f>
        <v>24 INCH DASHED YELLOW LINE (POLYUREA)</v>
      </c>
      <c r="G909" s="234"/>
      <c r="H909" s="78" t="str">
        <f t="shared" si="116"/>
        <v>628.0530</v>
      </c>
      <c r="I909" s="128"/>
      <c r="J909" s="128">
        <f>IF(A909="","",'CONSTRUCTION COST ESTIMATE'!BA909)</f>
        <v>0</v>
      </c>
      <c r="K909" s="128" t="str">
        <f t="shared" si="119"/>
        <v>Default</v>
      </c>
      <c r="L909" s="128" t="str">
        <f>IF(A909="","",'CONSTRUCTION COST ESTIMATE'!BB909)</f>
        <v>LF</v>
      </c>
      <c r="M909" s="128" t="str">
        <f t="shared" si="117"/>
        <v>Base Bid</v>
      </c>
      <c r="N909" s="124">
        <f>IF(A909="","",'CONSTRUCTION COST ESTIMATE'!BC909)</f>
        <v>0</v>
      </c>
      <c r="O909" s="124" t="str">
        <f t="shared" si="120"/>
        <v>N</v>
      </c>
      <c r="S909" s="124"/>
    </row>
    <row r="910" spans="1:19" hidden="1">
      <c r="A910" s="379">
        <f>IF('CONSTRUCTION COST ESTIMATE'!B910="","",'CONSTRUCTION COST ESTIMATE'!B910)</f>
        <v>628.05399999999895</v>
      </c>
      <c r="B910" s="128"/>
      <c r="C910" s="128" t="str">
        <f t="shared" si="115"/>
        <v>Item</v>
      </c>
      <c r="D910" s="128">
        <f t="shared" si="118"/>
        <v>1</v>
      </c>
      <c r="E910" s="128" t="str">
        <f>IF(A910="",'CONSTRUCTION COST ESTIMATE'!A910,"")</f>
        <v/>
      </c>
      <c r="F910" s="234" t="str">
        <f>IF(A910="","",'CONSTRUCTION COST ESTIMATE'!C910)</f>
        <v>24 INCH DASHED YELLOW LINE (PAVEMENT MARKING TAPE)</v>
      </c>
      <c r="G910" s="234"/>
      <c r="H910" s="78" t="str">
        <f t="shared" si="116"/>
        <v>628.0540</v>
      </c>
      <c r="I910" s="128"/>
      <c r="J910" s="128">
        <f>IF(A910="","",'CONSTRUCTION COST ESTIMATE'!BA910)</f>
        <v>0</v>
      </c>
      <c r="K910" s="128" t="str">
        <f t="shared" si="119"/>
        <v>Default</v>
      </c>
      <c r="L910" s="128" t="str">
        <f>IF(A910="","",'CONSTRUCTION COST ESTIMATE'!BB910)</f>
        <v>LF</v>
      </c>
      <c r="M910" s="128" t="str">
        <f t="shared" si="117"/>
        <v>Base Bid</v>
      </c>
      <c r="N910" s="124">
        <f>IF(A910="","",'CONSTRUCTION COST ESTIMATE'!BC910)</f>
        <v>0</v>
      </c>
      <c r="O910" s="124" t="str">
        <f t="shared" si="120"/>
        <v>N</v>
      </c>
      <c r="S910" s="124"/>
    </row>
    <row r="911" spans="1:19" hidden="1">
      <c r="A911" s="379">
        <f>IF('CONSTRUCTION COST ESTIMATE'!B911="","",'CONSTRUCTION COST ESTIMATE'!B911)</f>
        <v>628.05499999999904</v>
      </c>
      <c r="B911" s="128"/>
      <c r="C911" s="128" t="str">
        <f t="shared" si="115"/>
        <v>Item</v>
      </c>
      <c r="D911" s="128">
        <f t="shared" si="118"/>
        <v>1</v>
      </c>
      <c r="E911" s="128" t="str">
        <f>IF(A911="",'CONSTRUCTION COST ESTIMATE'!A911,"")</f>
        <v/>
      </c>
      <c r="F911" s="234" t="str">
        <f>IF(A911="","",'CONSTRUCTION COST ESTIMATE'!C911)</f>
        <v>SOLID WHITE PAVEMENT MARKING (PAINT)</v>
      </c>
      <c r="G911" s="234"/>
      <c r="H911" s="78" t="str">
        <f t="shared" si="116"/>
        <v>628.0550</v>
      </c>
      <c r="I911" s="128"/>
      <c r="J911" s="128">
        <f>IF(A911="","",'CONSTRUCTION COST ESTIMATE'!BA911)</f>
        <v>0</v>
      </c>
      <c r="K911" s="128" t="str">
        <f t="shared" si="119"/>
        <v>Default</v>
      </c>
      <c r="L911" s="128" t="str">
        <f>IF(A911="","",'CONSTRUCTION COST ESTIMATE'!BB911)</f>
        <v>SF</v>
      </c>
      <c r="M911" s="128" t="str">
        <f t="shared" si="117"/>
        <v>Base Bid</v>
      </c>
      <c r="N911" s="124">
        <f>IF(A911="","",'CONSTRUCTION COST ESTIMATE'!BC911)</f>
        <v>0</v>
      </c>
      <c r="O911" s="124" t="str">
        <f t="shared" si="120"/>
        <v>N</v>
      </c>
      <c r="S911" s="124"/>
    </row>
    <row r="912" spans="1:19" hidden="1">
      <c r="A912" s="379">
        <f>IF('CONSTRUCTION COST ESTIMATE'!B912="","",'CONSTRUCTION COST ESTIMATE'!B912)</f>
        <v>628.05599999999902</v>
      </c>
      <c r="B912" s="128"/>
      <c r="C912" s="128" t="str">
        <f t="shared" si="115"/>
        <v>Item</v>
      </c>
      <c r="D912" s="128">
        <f t="shared" si="118"/>
        <v>1</v>
      </c>
      <c r="E912" s="128" t="str">
        <f>IF(A912="",'CONSTRUCTION COST ESTIMATE'!A912,"")</f>
        <v/>
      </c>
      <c r="F912" s="234" t="str">
        <f>IF(A912="","",'CONSTRUCTION COST ESTIMATE'!C912)</f>
        <v>SOLID WHITE PAVEMENT MARKING (POLYUREA)</v>
      </c>
      <c r="G912" s="234"/>
      <c r="H912" s="78" t="str">
        <f t="shared" si="116"/>
        <v>628.0560</v>
      </c>
      <c r="I912" s="128"/>
      <c r="J912" s="128">
        <f>IF(A912="","",'CONSTRUCTION COST ESTIMATE'!BA912)</f>
        <v>0</v>
      </c>
      <c r="K912" s="128" t="str">
        <f t="shared" si="119"/>
        <v>Default</v>
      </c>
      <c r="L912" s="128" t="str">
        <f>IF(A912="","",'CONSTRUCTION COST ESTIMATE'!BB912)</f>
        <v>SF</v>
      </c>
      <c r="M912" s="128" t="str">
        <f t="shared" si="117"/>
        <v>Base Bid</v>
      </c>
      <c r="N912" s="124">
        <f>IF(A912="","",'CONSTRUCTION COST ESTIMATE'!BC912)</f>
        <v>0</v>
      </c>
      <c r="O912" s="124" t="str">
        <f t="shared" si="120"/>
        <v>N</v>
      </c>
      <c r="S912" s="124"/>
    </row>
    <row r="913" spans="1:19" hidden="1">
      <c r="A913" s="379">
        <f>IF('CONSTRUCTION COST ESTIMATE'!B913="","",'CONSTRUCTION COST ESTIMATE'!B913)</f>
        <v>628.05699999999899</v>
      </c>
      <c r="B913" s="128"/>
      <c r="C913" s="128" t="str">
        <f t="shared" si="115"/>
        <v>Item</v>
      </c>
      <c r="D913" s="128">
        <f t="shared" si="118"/>
        <v>1</v>
      </c>
      <c r="E913" s="128" t="str">
        <f>IF(A913="",'CONSTRUCTION COST ESTIMATE'!A913,"")</f>
        <v/>
      </c>
      <c r="F913" s="234" t="str">
        <f>IF(A913="","",'CONSTRUCTION COST ESTIMATE'!C913)</f>
        <v>SOLID WHITE PAVEMENT MARKING (PAVEMENT MARKING TAPE)</v>
      </c>
      <c r="G913" s="234"/>
      <c r="H913" s="78" t="str">
        <f t="shared" si="116"/>
        <v>628.0570</v>
      </c>
      <c r="I913" s="128"/>
      <c r="J913" s="128">
        <f>IF(A913="","",'CONSTRUCTION COST ESTIMATE'!BA913)</f>
        <v>0</v>
      </c>
      <c r="K913" s="128" t="str">
        <f t="shared" si="119"/>
        <v>Default</v>
      </c>
      <c r="L913" s="128" t="str">
        <f>IF(A913="","",'CONSTRUCTION COST ESTIMATE'!BB913)</f>
        <v>SF</v>
      </c>
      <c r="M913" s="128" t="str">
        <f t="shared" si="117"/>
        <v>Base Bid</v>
      </c>
      <c r="N913" s="124">
        <f>IF(A913="","",'CONSTRUCTION COST ESTIMATE'!BC913)</f>
        <v>0</v>
      </c>
      <c r="O913" s="124" t="str">
        <f t="shared" si="120"/>
        <v>N</v>
      </c>
      <c r="S913" s="124"/>
    </row>
    <row r="914" spans="1:19" hidden="1">
      <c r="A914" s="379">
        <f>IF('CONSTRUCTION COST ESTIMATE'!B914="","",'CONSTRUCTION COST ESTIMATE'!B914)</f>
        <v>628.05799999999897</v>
      </c>
      <c r="B914" s="128"/>
      <c r="C914" s="128" t="str">
        <f t="shared" si="115"/>
        <v>Item</v>
      </c>
      <c r="D914" s="128">
        <f t="shared" si="118"/>
        <v>1</v>
      </c>
      <c r="E914" s="128" t="str">
        <f>IF(A914="",'CONSTRUCTION COST ESTIMATE'!A914,"")</f>
        <v/>
      </c>
      <c r="F914" s="234" t="str">
        <f>IF(A914="","",'CONSTRUCTION COST ESTIMATE'!C914)</f>
        <v>SOLID YELLOW PAVEMENT MARKING (PAINT)</v>
      </c>
      <c r="G914" s="234"/>
      <c r="H914" s="78" t="str">
        <f t="shared" si="116"/>
        <v>628.0580</v>
      </c>
      <c r="I914" s="128"/>
      <c r="J914" s="128">
        <f>IF(A914="","",'CONSTRUCTION COST ESTIMATE'!BA914)</f>
        <v>0</v>
      </c>
      <c r="K914" s="128" t="str">
        <f t="shared" si="119"/>
        <v>Default</v>
      </c>
      <c r="L914" s="128" t="str">
        <f>IF(A914="","",'CONSTRUCTION COST ESTIMATE'!BB914)</f>
        <v>SF</v>
      </c>
      <c r="M914" s="128" t="str">
        <f t="shared" si="117"/>
        <v>Base Bid</v>
      </c>
      <c r="N914" s="124">
        <f>IF(A914="","",'CONSTRUCTION COST ESTIMATE'!BC914)</f>
        <v>0</v>
      </c>
      <c r="O914" s="124" t="str">
        <f t="shared" si="120"/>
        <v>N</v>
      </c>
      <c r="S914" s="124"/>
    </row>
    <row r="915" spans="1:19" hidden="1">
      <c r="A915" s="379">
        <f>IF('CONSTRUCTION COST ESTIMATE'!B915="","",'CONSTRUCTION COST ESTIMATE'!B915)</f>
        <v>628.05899999999895</v>
      </c>
      <c r="B915" s="128"/>
      <c r="C915" s="128" t="str">
        <f t="shared" si="115"/>
        <v>Item</v>
      </c>
      <c r="D915" s="128">
        <f t="shared" si="118"/>
        <v>1</v>
      </c>
      <c r="E915" s="128" t="str">
        <f>IF(A915="",'CONSTRUCTION COST ESTIMATE'!A915,"")</f>
        <v/>
      </c>
      <c r="F915" s="234" t="str">
        <f>IF(A915="","",'CONSTRUCTION COST ESTIMATE'!C915)</f>
        <v>SOLID YELLOW PAVEMENT MARKING (POLYUREA)</v>
      </c>
      <c r="G915" s="234"/>
      <c r="H915" s="78" t="str">
        <f t="shared" si="116"/>
        <v>628.0590</v>
      </c>
      <c r="I915" s="128"/>
      <c r="J915" s="128">
        <f>IF(A915="","",'CONSTRUCTION COST ESTIMATE'!BA915)</f>
        <v>0</v>
      </c>
      <c r="K915" s="128" t="str">
        <f t="shared" si="119"/>
        <v>Default</v>
      </c>
      <c r="L915" s="128" t="str">
        <f>IF(A915="","",'CONSTRUCTION COST ESTIMATE'!BB915)</f>
        <v>SF</v>
      </c>
      <c r="M915" s="128" t="str">
        <f t="shared" si="117"/>
        <v>Base Bid</v>
      </c>
      <c r="N915" s="124">
        <f>IF(A915="","",'CONSTRUCTION COST ESTIMATE'!BC915)</f>
        <v>0</v>
      </c>
      <c r="O915" s="124" t="str">
        <f t="shared" si="120"/>
        <v>N</v>
      </c>
      <c r="S915" s="124"/>
    </row>
    <row r="916" spans="1:19" hidden="1">
      <c r="A916" s="379">
        <f>IF('CONSTRUCTION COST ESTIMATE'!B916="","",'CONSTRUCTION COST ESTIMATE'!B916)</f>
        <v>628.05999999999904</v>
      </c>
      <c r="B916" s="128"/>
      <c r="C916" s="128" t="str">
        <f t="shared" si="115"/>
        <v>Item</v>
      </c>
      <c r="D916" s="128">
        <f t="shared" si="118"/>
        <v>1</v>
      </c>
      <c r="E916" s="128" t="str">
        <f>IF(A916="",'CONSTRUCTION COST ESTIMATE'!A916,"")</f>
        <v/>
      </c>
      <c r="F916" s="234" t="str">
        <f>IF(A916="","",'CONSTRUCTION COST ESTIMATE'!C916)</f>
        <v>SOLID YELLOW PAVEMENT MARKING (PAVEMENT MARKING TAPE)</v>
      </c>
      <c r="G916" s="234"/>
      <c r="H916" s="78" t="str">
        <f t="shared" si="116"/>
        <v>628.0600</v>
      </c>
      <c r="I916" s="128"/>
      <c r="J916" s="128">
        <f>IF(A916="","",'CONSTRUCTION COST ESTIMATE'!BA916)</f>
        <v>0</v>
      </c>
      <c r="K916" s="128" t="str">
        <f t="shared" si="119"/>
        <v>Default</v>
      </c>
      <c r="L916" s="128" t="str">
        <f>IF(A916="","",'CONSTRUCTION COST ESTIMATE'!BB916)</f>
        <v>SF</v>
      </c>
      <c r="M916" s="128" t="str">
        <f t="shared" si="117"/>
        <v>Base Bid</v>
      </c>
      <c r="N916" s="124">
        <f>IF(A916="","",'CONSTRUCTION COST ESTIMATE'!BC916)</f>
        <v>0</v>
      </c>
      <c r="O916" s="124" t="str">
        <f t="shared" si="120"/>
        <v>N</v>
      </c>
      <c r="S916" s="124"/>
    </row>
    <row r="917" spans="1:19" hidden="1">
      <c r="A917" s="379">
        <f>IF('CONSTRUCTION COST ESTIMATE'!B917="","",'CONSTRUCTION COST ESTIMATE'!B917)</f>
        <v>628.06099999999901</v>
      </c>
      <c r="B917" s="128"/>
      <c r="C917" s="128" t="str">
        <f t="shared" ref="C917:C980" si="121">IF(A917="","Container","Item")</f>
        <v>Item</v>
      </c>
      <c r="D917" s="128">
        <f t="shared" si="118"/>
        <v>1</v>
      </c>
      <c r="E917" s="128" t="str">
        <f>IF(A917="",'CONSTRUCTION COST ESTIMATE'!A917,"")</f>
        <v/>
      </c>
      <c r="F917" s="234" t="str">
        <f>IF(A917="","",'CONSTRUCTION COST ESTIMATE'!C917)</f>
        <v>12 INCH BY 18 INCH YIELD LINE MARKINGS (PAINT)</v>
      </c>
      <c r="G917" s="234"/>
      <c r="H917" s="78" t="str">
        <f t="shared" ref="H917:H980" si="122">TEXT(A917,"#.0000")</f>
        <v>628.0610</v>
      </c>
      <c r="I917" s="128"/>
      <c r="J917" s="128">
        <f>IF(A917="","",'CONSTRUCTION COST ESTIMATE'!BA917)</f>
        <v>0</v>
      </c>
      <c r="K917" s="128" t="str">
        <f t="shared" si="119"/>
        <v>Default</v>
      </c>
      <c r="L917" s="128" t="str">
        <f>IF(A917="","",'CONSTRUCTION COST ESTIMATE'!BB917)</f>
        <v>SF</v>
      </c>
      <c r="M917" s="128" t="str">
        <f t="shared" ref="M917:M980" si="123">IF(A917="","","Base Bid")</f>
        <v>Base Bid</v>
      </c>
      <c r="N917" s="124">
        <f>IF(A917="","",'CONSTRUCTION COST ESTIMATE'!BC917)</f>
        <v>0</v>
      </c>
      <c r="O917" s="124" t="str">
        <f t="shared" si="120"/>
        <v>N</v>
      </c>
      <c r="S917" s="124"/>
    </row>
    <row r="918" spans="1:19" hidden="1">
      <c r="A918" s="379">
        <f>IF('CONSTRUCTION COST ESTIMATE'!B918="","",'CONSTRUCTION COST ESTIMATE'!B918)</f>
        <v>628.06199999999899</v>
      </c>
      <c r="B918" s="128"/>
      <c r="C918" s="128" t="str">
        <f t="shared" si="121"/>
        <v>Item</v>
      </c>
      <c r="D918" s="128">
        <f t="shared" ref="D918:D981" si="124">IF(C918="Container",0,1)</f>
        <v>1</v>
      </c>
      <c r="E918" s="128" t="str">
        <f>IF(A918="",'CONSTRUCTION COST ESTIMATE'!A918,"")</f>
        <v/>
      </c>
      <c r="F918" s="234" t="str">
        <f>IF(A918="","",'CONSTRUCTION COST ESTIMATE'!C918)</f>
        <v>12 INCH BY 18 INCH YIELD LINE MARKINGS (PAVEMENT MARKING TAPE)</v>
      </c>
      <c r="G918" s="234"/>
      <c r="H918" s="78" t="str">
        <f t="shared" si="122"/>
        <v>628.0620</v>
      </c>
      <c r="I918" s="128"/>
      <c r="J918" s="128">
        <f>IF(A918="","",'CONSTRUCTION COST ESTIMATE'!BA918)</f>
        <v>0</v>
      </c>
      <c r="K918" s="128" t="str">
        <f t="shared" ref="K918:K981" si="125">IF(J918="","","Default")</f>
        <v>Default</v>
      </c>
      <c r="L918" s="128" t="str">
        <f>IF(A918="","",'CONSTRUCTION COST ESTIMATE'!BB918)</f>
        <v>SF</v>
      </c>
      <c r="M918" s="128" t="str">
        <f t="shared" si="123"/>
        <v>Base Bid</v>
      </c>
      <c r="N918" s="124">
        <f>IF(A918="","",'CONSTRUCTION COST ESTIMATE'!BC918)</f>
        <v>0</v>
      </c>
      <c r="O918" s="124" t="str">
        <f t="shared" si="120"/>
        <v>N</v>
      </c>
      <c r="S918" s="124"/>
    </row>
    <row r="919" spans="1:19" hidden="1">
      <c r="A919" s="379">
        <f>IF('CONSTRUCTION COST ESTIMATE'!B919="","",'CONSTRUCTION COST ESTIMATE'!B919)</f>
        <v>628.06299999999896</v>
      </c>
      <c r="B919" s="128"/>
      <c r="C919" s="128" t="str">
        <f t="shared" si="121"/>
        <v>Item</v>
      </c>
      <c r="D919" s="128">
        <f t="shared" si="124"/>
        <v>1</v>
      </c>
      <c r="E919" s="128" t="str">
        <f>IF(A919="",'CONSTRUCTION COST ESTIMATE'!A919,"")</f>
        <v/>
      </c>
      <c r="F919" s="234" t="str">
        <f>IF(A919="","",'CONSTRUCTION COST ESTIMATE'!C919)</f>
        <v>24 INCH BY 36 INCH YIELD LINE MARKINGS (PAINT)</v>
      </c>
      <c r="G919" s="234"/>
      <c r="H919" s="78" t="str">
        <f t="shared" si="122"/>
        <v>628.0630</v>
      </c>
      <c r="I919" s="128"/>
      <c r="J919" s="128">
        <f>IF(A919="","",'CONSTRUCTION COST ESTIMATE'!BA919)</f>
        <v>0</v>
      </c>
      <c r="K919" s="128" t="str">
        <f t="shared" si="125"/>
        <v>Default</v>
      </c>
      <c r="L919" s="128" t="str">
        <f>IF(A919="","",'CONSTRUCTION COST ESTIMATE'!BB919)</f>
        <v>SF</v>
      </c>
      <c r="M919" s="128" t="str">
        <f t="shared" si="123"/>
        <v>Base Bid</v>
      </c>
      <c r="N919" s="124">
        <f>IF(A919="","",'CONSTRUCTION COST ESTIMATE'!BC919)</f>
        <v>0</v>
      </c>
      <c r="O919" s="124" t="str">
        <f t="shared" ref="O919:O982" si="126">IF(N919=0,"N","Y")</f>
        <v>N</v>
      </c>
      <c r="S919" s="124"/>
    </row>
    <row r="920" spans="1:19" hidden="1">
      <c r="A920" s="379">
        <f>IF('CONSTRUCTION COST ESTIMATE'!B920="","",'CONSTRUCTION COST ESTIMATE'!B920)</f>
        <v>628.06399999999803</v>
      </c>
      <c r="B920" s="128"/>
      <c r="C920" s="128" t="str">
        <f t="shared" si="121"/>
        <v>Item</v>
      </c>
      <c r="D920" s="128">
        <f t="shared" si="124"/>
        <v>1</v>
      </c>
      <c r="E920" s="128" t="str">
        <f>IF(A920="",'CONSTRUCTION COST ESTIMATE'!A920,"")</f>
        <v/>
      </c>
      <c r="F920" s="234" t="str">
        <f>IF(A920="","",'CONSTRUCTION COST ESTIMATE'!C920)</f>
        <v>24 INCH BY 36 INCH YIELD LINE MARKINGS (PAVEMENT MARKING TAPE)</v>
      </c>
      <c r="G920" s="234"/>
      <c r="H920" s="78" t="str">
        <f t="shared" si="122"/>
        <v>628.0640</v>
      </c>
      <c r="I920" s="128"/>
      <c r="J920" s="128">
        <f>IF(A920="","",'CONSTRUCTION COST ESTIMATE'!BA920)</f>
        <v>0</v>
      </c>
      <c r="K920" s="128" t="str">
        <f t="shared" si="125"/>
        <v>Default</v>
      </c>
      <c r="L920" s="128" t="str">
        <f>IF(A920="","",'CONSTRUCTION COST ESTIMATE'!BB920)</f>
        <v>SF</v>
      </c>
      <c r="M920" s="128" t="str">
        <f t="shared" si="123"/>
        <v>Base Bid</v>
      </c>
      <c r="N920" s="124">
        <f>IF(A920="","",'CONSTRUCTION COST ESTIMATE'!BC920)</f>
        <v>0</v>
      </c>
      <c r="O920" s="124" t="str">
        <f t="shared" si="126"/>
        <v>N</v>
      </c>
      <c r="S920" s="124"/>
    </row>
    <row r="921" spans="1:19" hidden="1">
      <c r="A921" s="379">
        <f>IF('CONSTRUCTION COST ESTIMATE'!B921="","",'CONSTRUCTION COST ESTIMATE'!B921)</f>
        <v>628.06499999999801</v>
      </c>
      <c r="B921" s="128"/>
      <c r="C921" s="128" t="str">
        <f t="shared" si="121"/>
        <v>Item</v>
      </c>
      <c r="D921" s="128">
        <f t="shared" si="124"/>
        <v>1</v>
      </c>
      <c r="E921" s="128" t="str">
        <f>IF(A921="",'CONSTRUCTION COST ESTIMATE'!A921,"")</f>
        <v/>
      </c>
      <c r="F921" s="234" t="str">
        <f>IF(A921="","",'CONSTRUCTION COST ESTIMATE'!C921)</f>
        <v>PREFORMED THERMOPLASTIC GREEN BIKE LANE</v>
      </c>
      <c r="G921" s="234"/>
      <c r="H921" s="78" t="str">
        <f t="shared" si="122"/>
        <v>628.0650</v>
      </c>
      <c r="I921" s="128"/>
      <c r="J921" s="128">
        <f>IF(A921="","",'CONSTRUCTION COST ESTIMATE'!BA921)</f>
        <v>0</v>
      </c>
      <c r="K921" s="128" t="str">
        <f t="shared" si="125"/>
        <v>Default</v>
      </c>
      <c r="L921" s="128" t="str">
        <f>IF(A921="","",'CONSTRUCTION COST ESTIMATE'!BB921)</f>
        <v>LF</v>
      </c>
      <c r="M921" s="128" t="str">
        <f t="shared" si="123"/>
        <v>Base Bid</v>
      </c>
      <c r="N921" s="124">
        <f>IF(A921="","",'CONSTRUCTION COST ESTIMATE'!BC921)</f>
        <v>0</v>
      </c>
      <c r="O921" s="124" t="str">
        <f t="shared" si="126"/>
        <v>N</v>
      </c>
      <c r="S921" s="124"/>
    </row>
    <row r="922" spans="1:19" hidden="1">
      <c r="A922" s="379">
        <f>IF('CONSTRUCTION COST ESTIMATE'!B922="","",'CONSTRUCTION COST ESTIMATE'!B922)</f>
        <v>628.06599999999798</v>
      </c>
      <c r="B922" s="128"/>
      <c r="C922" s="128" t="str">
        <f t="shared" si="121"/>
        <v>Item</v>
      </c>
      <c r="D922" s="128">
        <f t="shared" si="124"/>
        <v>1</v>
      </c>
      <c r="E922" s="128" t="str">
        <f>IF(A922="",'CONSTRUCTION COST ESTIMATE'!A922,"")</f>
        <v/>
      </c>
      <c r="F922" s="234" t="str">
        <f>IF(A922="","",'CONSTRUCTION COST ESTIMATE'!C922)</f>
        <v>PREFORMED THERMOPLASTIC GREEN BIKE LANE WITH LEGEND</v>
      </c>
      <c r="G922" s="234"/>
      <c r="H922" s="78" t="str">
        <f t="shared" si="122"/>
        <v>628.0660</v>
      </c>
      <c r="I922" s="128"/>
      <c r="J922" s="128">
        <f>IF(A922="","",'CONSTRUCTION COST ESTIMATE'!BA922)</f>
        <v>0</v>
      </c>
      <c r="K922" s="128" t="str">
        <f t="shared" si="125"/>
        <v>Default</v>
      </c>
      <c r="L922" s="128" t="str">
        <f>IF(A922="","",'CONSTRUCTION COST ESTIMATE'!BB922)</f>
        <v>EA</v>
      </c>
      <c r="M922" s="128" t="str">
        <f t="shared" si="123"/>
        <v>Base Bid</v>
      </c>
      <c r="N922" s="124">
        <f>IF(A922="","",'CONSTRUCTION COST ESTIMATE'!BC922)</f>
        <v>0</v>
      </c>
      <c r="O922" s="124" t="str">
        <f t="shared" si="126"/>
        <v>N</v>
      </c>
      <c r="S922" s="124"/>
    </row>
    <row r="923" spans="1:19" hidden="1">
      <c r="A923" s="379">
        <f>IF('CONSTRUCTION COST ESTIMATE'!B923="","",'CONSTRUCTION COST ESTIMATE'!B923)</f>
        <v>628.06699999999796</v>
      </c>
      <c r="B923" s="128"/>
      <c r="C923" s="128" t="str">
        <f t="shared" si="121"/>
        <v>Item</v>
      </c>
      <c r="D923" s="128">
        <f t="shared" si="124"/>
        <v>1</v>
      </c>
      <c r="E923" s="128" t="str">
        <f>IF(A923="",'CONSTRUCTION COST ESTIMATE'!A923,"")</f>
        <v/>
      </c>
      <c r="F923" s="234" t="str">
        <f>IF(A923="","",'CONSTRUCTION COST ESTIMATE'!C923)</f>
        <v>THROUGH LANE-USE ARROW (PAINT)</v>
      </c>
      <c r="G923" s="234"/>
      <c r="H923" s="78" t="str">
        <f t="shared" si="122"/>
        <v>628.0670</v>
      </c>
      <c r="I923" s="128"/>
      <c r="J923" s="128">
        <f>IF(A923="","",'CONSTRUCTION COST ESTIMATE'!BA923)</f>
        <v>0</v>
      </c>
      <c r="K923" s="128" t="str">
        <f t="shared" si="125"/>
        <v>Default</v>
      </c>
      <c r="L923" s="128" t="str">
        <f>IF(A923="","",'CONSTRUCTION COST ESTIMATE'!BB923)</f>
        <v>EA</v>
      </c>
      <c r="M923" s="128" t="str">
        <f t="shared" si="123"/>
        <v>Base Bid</v>
      </c>
      <c r="N923" s="124">
        <f>IF(A923="","",'CONSTRUCTION COST ESTIMATE'!BC923)</f>
        <v>0</v>
      </c>
      <c r="O923" s="124" t="str">
        <f t="shared" si="126"/>
        <v>N</v>
      </c>
      <c r="S923" s="124"/>
    </row>
    <row r="924" spans="1:19" hidden="1">
      <c r="A924" s="379">
        <f>IF('CONSTRUCTION COST ESTIMATE'!B924="","",'CONSTRUCTION COST ESTIMATE'!B924)</f>
        <v>628.06799999999805</v>
      </c>
      <c r="B924" s="128"/>
      <c r="C924" s="128" t="str">
        <f t="shared" si="121"/>
        <v>Item</v>
      </c>
      <c r="D924" s="128">
        <f t="shared" si="124"/>
        <v>1</v>
      </c>
      <c r="E924" s="128" t="str">
        <f>IF(A924="",'CONSTRUCTION COST ESTIMATE'!A924,"")</f>
        <v/>
      </c>
      <c r="F924" s="234" t="str">
        <f>IF(A924="","",'CONSTRUCTION COST ESTIMATE'!C924)</f>
        <v>THROUGH LANE-USE ARROW (PAVEMENT MARKING TAPE)</v>
      </c>
      <c r="G924" s="234"/>
      <c r="H924" s="78" t="str">
        <f t="shared" si="122"/>
        <v>628.0680</v>
      </c>
      <c r="I924" s="128"/>
      <c r="J924" s="128">
        <f>IF(A924="","",'CONSTRUCTION COST ESTIMATE'!BA924)</f>
        <v>0</v>
      </c>
      <c r="K924" s="128" t="str">
        <f t="shared" si="125"/>
        <v>Default</v>
      </c>
      <c r="L924" s="128" t="str">
        <f>IF(A924="","",'CONSTRUCTION COST ESTIMATE'!BB924)</f>
        <v>EA</v>
      </c>
      <c r="M924" s="128" t="str">
        <f t="shared" si="123"/>
        <v>Base Bid</v>
      </c>
      <c r="N924" s="124">
        <f>IF(A924="","",'CONSTRUCTION COST ESTIMATE'!BC924)</f>
        <v>0</v>
      </c>
      <c r="O924" s="124" t="str">
        <f t="shared" si="126"/>
        <v>N</v>
      </c>
      <c r="S924" s="124"/>
    </row>
    <row r="925" spans="1:19" hidden="1">
      <c r="A925" s="379">
        <f>IF('CONSTRUCTION COST ESTIMATE'!B925="","",'CONSTRUCTION COST ESTIMATE'!B925)</f>
        <v>628.06899999999803</v>
      </c>
      <c r="B925" s="128"/>
      <c r="C925" s="128" t="str">
        <f t="shared" si="121"/>
        <v>Item</v>
      </c>
      <c r="D925" s="128">
        <f t="shared" si="124"/>
        <v>1</v>
      </c>
      <c r="E925" s="128" t="str">
        <f>IF(A925="",'CONSTRUCTION COST ESTIMATE'!A925,"")</f>
        <v/>
      </c>
      <c r="F925" s="234" t="str">
        <f>IF(A925="","",'CONSTRUCTION COST ESTIMATE'!C925)</f>
        <v>TURN LANE-USE ARROW (PAINT)</v>
      </c>
      <c r="G925" s="234"/>
      <c r="H925" s="78" t="str">
        <f t="shared" si="122"/>
        <v>628.0690</v>
      </c>
      <c r="I925" s="128"/>
      <c r="J925" s="128">
        <f>IF(A925="","",'CONSTRUCTION COST ESTIMATE'!BA925)</f>
        <v>0</v>
      </c>
      <c r="K925" s="128" t="str">
        <f t="shared" si="125"/>
        <v>Default</v>
      </c>
      <c r="L925" s="128" t="str">
        <f>IF(A925="","",'CONSTRUCTION COST ESTIMATE'!BB925)</f>
        <v>EA</v>
      </c>
      <c r="M925" s="128" t="str">
        <f t="shared" si="123"/>
        <v>Base Bid</v>
      </c>
      <c r="N925" s="124">
        <f>IF(A925="","",'CONSTRUCTION COST ESTIMATE'!BC925)</f>
        <v>0</v>
      </c>
      <c r="O925" s="124" t="str">
        <f t="shared" si="126"/>
        <v>N</v>
      </c>
      <c r="S925" s="124"/>
    </row>
    <row r="926" spans="1:19" hidden="1">
      <c r="A926" s="379">
        <f>IF('CONSTRUCTION COST ESTIMATE'!B926="","",'CONSTRUCTION COST ESTIMATE'!B926)</f>
        <v>628.069999999998</v>
      </c>
      <c r="B926" s="128"/>
      <c r="C926" s="128" t="str">
        <f t="shared" si="121"/>
        <v>Item</v>
      </c>
      <c r="D926" s="128">
        <f t="shared" si="124"/>
        <v>1</v>
      </c>
      <c r="E926" s="128" t="str">
        <f>IF(A926="",'CONSTRUCTION COST ESTIMATE'!A926,"")</f>
        <v/>
      </c>
      <c r="F926" s="234" t="str">
        <f>IF(A926="","",'CONSTRUCTION COST ESTIMATE'!C926)</f>
        <v>TURN LANE-USE ARROW (PAVEMENT MARKING TAPE)</v>
      </c>
      <c r="G926" s="234"/>
      <c r="H926" s="78" t="str">
        <f t="shared" si="122"/>
        <v>628.0700</v>
      </c>
      <c r="I926" s="128"/>
      <c r="J926" s="128">
        <f>IF(A926="","",'CONSTRUCTION COST ESTIMATE'!BA926)</f>
        <v>0</v>
      </c>
      <c r="K926" s="128" t="str">
        <f t="shared" si="125"/>
        <v>Default</v>
      </c>
      <c r="L926" s="128" t="str">
        <f>IF(A926="","",'CONSTRUCTION COST ESTIMATE'!BB926)</f>
        <v>EA</v>
      </c>
      <c r="M926" s="128" t="str">
        <f t="shared" si="123"/>
        <v>Base Bid</v>
      </c>
      <c r="N926" s="124">
        <f>IF(A926="","",'CONSTRUCTION COST ESTIMATE'!BC926)</f>
        <v>0</v>
      </c>
      <c r="O926" s="124" t="str">
        <f t="shared" si="126"/>
        <v>N</v>
      </c>
      <c r="S926" s="124"/>
    </row>
    <row r="927" spans="1:19" hidden="1">
      <c r="A927" s="379">
        <f>IF('CONSTRUCTION COST ESTIMATE'!B927="","",'CONSTRUCTION COST ESTIMATE'!B927)</f>
        <v>628.07099999999798</v>
      </c>
      <c r="B927" s="128"/>
      <c r="C927" s="128" t="str">
        <f t="shared" si="121"/>
        <v>Item</v>
      </c>
      <c r="D927" s="128">
        <f t="shared" si="124"/>
        <v>1</v>
      </c>
      <c r="E927" s="128" t="str">
        <f>IF(A927="",'CONSTRUCTION COST ESTIMATE'!A927,"")</f>
        <v/>
      </c>
      <c r="F927" s="234" t="str">
        <f>IF(A927="","",'CONSTRUCTION COST ESTIMATE'!C927)</f>
        <v>TURN AND THRU LANE-USE ARROW (PAINT)</v>
      </c>
      <c r="G927" s="234"/>
      <c r="H927" s="78" t="str">
        <f t="shared" si="122"/>
        <v>628.0710</v>
      </c>
      <c r="I927" s="128"/>
      <c r="J927" s="128">
        <f>IF(A927="","",'CONSTRUCTION COST ESTIMATE'!BA927)</f>
        <v>0</v>
      </c>
      <c r="K927" s="128" t="str">
        <f t="shared" si="125"/>
        <v>Default</v>
      </c>
      <c r="L927" s="128" t="str">
        <f>IF(A927="","",'CONSTRUCTION COST ESTIMATE'!BB927)</f>
        <v>EA</v>
      </c>
      <c r="M927" s="128" t="str">
        <f t="shared" si="123"/>
        <v>Base Bid</v>
      </c>
      <c r="N927" s="124">
        <f>IF(A927="","",'CONSTRUCTION COST ESTIMATE'!BC927)</f>
        <v>0</v>
      </c>
      <c r="O927" s="124" t="str">
        <f t="shared" si="126"/>
        <v>N</v>
      </c>
      <c r="S927" s="124"/>
    </row>
    <row r="928" spans="1:19" hidden="1">
      <c r="A928" s="379">
        <f>IF('CONSTRUCTION COST ESTIMATE'!B928="","",'CONSTRUCTION COST ESTIMATE'!B928)</f>
        <v>628.07199999999796</v>
      </c>
      <c r="B928" s="128"/>
      <c r="C928" s="128" t="str">
        <f t="shared" si="121"/>
        <v>Item</v>
      </c>
      <c r="D928" s="128">
        <f t="shared" si="124"/>
        <v>1</v>
      </c>
      <c r="E928" s="128" t="str">
        <f>IF(A928="",'CONSTRUCTION COST ESTIMATE'!A928,"")</f>
        <v/>
      </c>
      <c r="F928" s="234" t="str">
        <f>IF(A928="","",'CONSTRUCTION COST ESTIMATE'!C928)</f>
        <v>TURN AND THRU LANE-USE (PAVEMENT MARKING TAPE)</v>
      </c>
      <c r="G928" s="234"/>
      <c r="H928" s="78" t="str">
        <f t="shared" si="122"/>
        <v>628.0720</v>
      </c>
      <c r="I928" s="128"/>
      <c r="J928" s="128">
        <f>IF(A928="","",'CONSTRUCTION COST ESTIMATE'!BA928)</f>
        <v>0</v>
      </c>
      <c r="K928" s="128" t="str">
        <f t="shared" si="125"/>
        <v>Default</v>
      </c>
      <c r="L928" s="128" t="str">
        <f>IF(A928="","",'CONSTRUCTION COST ESTIMATE'!BB928)</f>
        <v>EA</v>
      </c>
      <c r="M928" s="128" t="str">
        <f t="shared" si="123"/>
        <v>Base Bid</v>
      </c>
      <c r="N928" s="124">
        <f>IF(A928="","",'CONSTRUCTION COST ESTIMATE'!BC928)</f>
        <v>0</v>
      </c>
      <c r="O928" s="124" t="str">
        <f t="shared" si="126"/>
        <v>N</v>
      </c>
      <c r="S928" s="124"/>
    </row>
    <row r="929" spans="1:19" hidden="1">
      <c r="A929" s="379">
        <f>IF('CONSTRUCTION COST ESTIMATE'!B929="","",'CONSTRUCTION COST ESTIMATE'!B929)</f>
        <v>628.07299999999805</v>
      </c>
      <c r="B929" s="128"/>
      <c r="C929" s="128" t="str">
        <f t="shared" si="121"/>
        <v>Item</v>
      </c>
      <c r="D929" s="128">
        <f t="shared" si="124"/>
        <v>1</v>
      </c>
      <c r="E929" s="128" t="str">
        <f>IF(A929="",'CONSTRUCTION COST ESTIMATE'!A929,"")</f>
        <v/>
      </c>
      <c r="F929" s="234" t="str">
        <f>IF(A929="","",'CONSTRUCTION COST ESTIMATE'!C929)</f>
        <v>LANE REDUCTION ARROW (PAINT)</v>
      </c>
      <c r="G929" s="234"/>
      <c r="H929" s="78" t="str">
        <f t="shared" si="122"/>
        <v>628.0730</v>
      </c>
      <c r="I929" s="128"/>
      <c r="J929" s="128">
        <f>IF(A929="","",'CONSTRUCTION COST ESTIMATE'!BA929)</f>
        <v>0</v>
      </c>
      <c r="K929" s="128" t="str">
        <f t="shared" si="125"/>
        <v>Default</v>
      </c>
      <c r="L929" s="128" t="str">
        <f>IF(A929="","",'CONSTRUCTION COST ESTIMATE'!BB929)</f>
        <v>EA</v>
      </c>
      <c r="M929" s="128" t="str">
        <f t="shared" si="123"/>
        <v>Base Bid</v>
      </c>
      <c r="N929" s="124">
        <f>IF(A929="","",'CONSTRUCTION COST ESTIMATE'!BC929)</f>
        <v>0</v>
      </c>
      <c r="O929" s="124" t="str">
        <f t="shared" si="126"/>
        <v>N</v>
      </c>
      <c r="S929" s="124"/>
    </row>
    <row r="930" spans="1:19" hidden="1">
      <c r="A930" s="379">
        <f>IF('CONSTRUCTION COST ESTIMATE'!B930="","",'CONSTRUCTION COST ESTIMATE'!B930)</f>
        <v>628.07399999999802</v>
      </c>
      <c r="B930" s="128"/>
      <c r="C930" s="128" t="str">
        <f t="shared" si="121"/>
        <v>Item</v>
      </c>
      <c r="D930" s="128">
        <f t="shared" si="124"/>
        <v>1</v>
      </c>
      <c r="E930" s="128" t="str">
        <f>IF(A930="",'CONSTRUCTION COST ESTIMATE'!A930,"")</f>
        <v/>
      </c>
      <c r="F930" s="234" t="str">
        <f>IF(A930="","",'CONSTRUCTION COST ESTIMATE'!C930)</f>
        <v>LANE REDUCTION ARROW (PAVEMENT MARKING TAPE)</v>
      </c>
      <c r="G930" s="234"/>
      <c r="H930" s="78" t="str">
        <f t="shared" si="122"/>
        <v>628.0740</v>
      </c>
      <c r="I930" s="128"/>
      <c r="J930" s="128">
        <f>IF(A930="","",'CONSTRUCTION COST ESTIMATE'!BA930)</f>
        <v>0</v>
      </c>
      <c r="K930" s="128" t="str">
        <f t="shared" si="125"/>
        <v>Default</v>
      </c>
      <c r="L930" s="128" t="str">
        <f>IF(A930="","",'CONSTRUCTION COST ESTIMATE'!BB930)</f>
        <v>EA</v>
      </c>
      <c r="M930" s="128" t="str">
        <f t="shared" si="123"/>
        <v>Base Bid</v>
      </c>
      <c r="N930" s="124">
        <f>IF(A930="","",'CONSTRUCTION COST ESTIMATE'!BC930)</f>
        <v>0</v>
      </c>
      <c r="O930" s="124" t="str">
        <f t="shared" si="126"/>
        <v>N</v>
      </c>
      <c r="S930" s="124"/>
    </row>
    <row r="931" spans="1:19" hidden="1">
      <c r="A931" s="379">
        <f>IF('CONSTRUCTION COST ESTIMATE'!B931="","",'CONSTRUCTION COST ESTIMATE'!B931)</f>
        <v>628.074999999998</v>
      </c>
      <c r="B931" s="128"/>
      <c r="C931" s="128" t="str">
        <f t="shared" si="121"/>
        <v>Item</v>
      </c>
      <c r="D931" s="128">
        <f t="shared" si="124"/>
        <v>1</v>
      </c>
      <c r="E931" s="128" t="str">
        <f>IF(A931="",'CONSTRUCTION COST ESTIMATE'!A931,"")</f>
        <v/>
      </c>
      <c r="F931" s="234" t="str">
        <f>IF(A931="","",'CONSTRUCTION COST ESTIMATE'!C931)</f>
        <v>SHARED LANE MARKING (PAINT)</v>
      </c>
      <c r="G931" s="234"/>
      <c r="H931" s="78" t="str">
        <f t="shared" si="122"/>
        <v>628.0750</v>
      </c>
      <c r="I931" s="128"/>
      <c r="J931" s="128">
        <f>IF(A931="","",'CONSTRUCTION COST ESTIMATE'!BA931)</f>
        <v>0</v>
      </c>
      <c r="K931" s="128" t="str">
        <f t="shared" si="125"/>
        <v>Default</v>
      </c>
      <c r="L931" s="128" t="str">
        <f>IF(A931="","",'CONSTRUCTION COST ESTIMATE'!BB931)</f>
        <v>EA</v>
      </c>
      <c r="M931" s="128" t="str">
        <f t="shared" si="123"/>
        <v>Base Bid</v>
      </c>
      <c r="N931" s="124">
        <f>IF(A931="","",'CONSTRUCTION COST ESTIMATE'!BC931)</f>
        <v>0</v>
      </c>
      <c r="O931" s="124" t="str">
        <f t="shared" si="126"/>
        <v>N</v>
      </c>
      <c r="S931" s="124"/>
    </row>
    <row r="932" spans="1:19" hidden="1">
      <c r="A932" s="379">
        <f>IF('CONSTRUCTION COST ESTIMATE'!B932="","",'CONSTRUCTION COST ESTIMATE'!B932)</f>
        <v>628.07599999999798</v>
      </c>
      <c r="B932" s="128"/>
      <c r="C932" s="128" t="str">
        <f t="shared" si="121"/>
        <v>Item</v>
      </c>
      <c r="D932" s="128">
        <f t="shared" si="124"/>
        <v>1</v>
      </c>
      <c r="E932" s="128" t="str">
        <f>IF(A932="",'CONSTRUCTION COST ESTIMATE'!A932,"")</f>
        <v/>
      </c>
      <c r="F932" s="234" t="str">
        <f>IF(A932="","",'CONSTRUCTION COST ESTIMATE'!C932)</f>
        <v>SHARED LANE MARKING (PAVEMENT MARKING TAPE)</v>
      </c>
      <c r="G932" s="234"/>
      <c r="H932" s="78" t="str">
        <f t="shared" si="122"/>
        <v>628.0760</v>
      </c>
      <c r="I932" s="128"/>
      <c r="J932" s="128">
        <f>IF(A932="","",'CONSTRUCTION COST ESTIMATE'!BA932)</f>
        <v>0</v>
      </c>
      <c r="K932" s="128" t="str">
        <f t="shared" si="125"/>
        <v>Default</v>
      </c>
      <c r="L932" s="128" t="str">
        <f>IF(A932="","",'CONSTRUCTION COST ESTIMATE'!BB932)</f>
        <v>EA</v>
      </c>
      <c r="M932" s="128" t="str">
        <f t="shared" si="123"/>
        <v>Base Bid</v>
      </c>
      <c r="N932" s="124">
        <f>IF(A932="","",'CONSTRUCTION COST ESTIMATE'!BC932)</f>
        <v>0</v>
      </c>
      <c r="O932" s="124" t="str">
        <f t="shared" si="126"/>
        <v>N</v>
      </c>
      <c r="S932" s="124"/>
    </row>
    <row r="933" spans="1:19" hidden="1">
      <c r="A933" s="379">
        <f>IF('CONSTRUCTION COST ESTIMATE'!B933="","",'CONSTRUCTION COST ESTIMATE'!B933)</f>
        <v>628.07699999999795</v>
      </c>
      <c r="B933" s="128"/>
      <c r="C933" s="128" t="str">
        <f t="shared" si="121"/>
        <v>Item</v>
      </c>
      <c r="D933" s="128">
        <f t="shared" si="124"/>
        <v>1</v>
      </c>
      <c r="E933" s="128" t="str">
        <f>IF(A933="",'CONSTRUCTION COST ESTIMATE'!A933,"")</f>
        <v/>
      </c>
      <c r="F933" s="234" t="str">
        <f>IF(A933="","",'CONSTRUCTION COST ESTIMATE'!C933)</f>
        <v>ROUNDABOUT ARROW (PAINT)</v>
      </c>
      <c r="G933" s="234"/>
      <c r="H933" s="78" t="str">
        <f t="shared" si="122"/>
        <v>628.0770</v>
      </c>
      <c r="I933" s="128"/>
      <c r="J933" s="128">
        <f>IF(A933="","",'CONSTRUCTION COST ESTIMATE'!BA933)</f>
        <v>0</v>
      </c>
      <c r="K933" s="128" t="str">
        <f t="shared" si="125"/>
        <v>Default</v>
      </c>
      <c r="L933" s="128" t="str">
        <f>IF(A933="","",'CONSTRUCTION COST ESTIMATE'!BB933)</f>
        <v>EA</v>
      </c>
      <c r="M933" s="128" t="str">
        <f t="shared" si="123"/>
        <v>Base Bid</v>
      </c>
      <c r="N933" s="124">
        <f>IF(A933="","",'CONSTRUCTION COST ESTIMATE'!BC933)</f>
        <v>0</v>
      </c>
      <c r="O933" s="124" t="str">
        <f t="shared" si="126"/>
        <v>N</v>
      </c>
      <c r="S933" s="124"/>
    </row>
    <row r="934" spans="1:19" hidden="1">
      <c r="A934" s="379">
        <f>IF('CONSTRUCTION COST ESTIMATE'!B934="","",'CONSTRUCTION COST ESTIMATE'!B934)</f>
        <v>628.07799999999804</v>
      </c>
      <c r="B934" s="128"/>
      <c r="C934" s="128" t="str">
        <f t="shared" si="121"/>
        <v>Item</v>
      </c>
      <c r="D934" s="128">
        <f t="shared" si="124"/>
        <v>1</v>
      </c>
      <c r="E934" s="128" t="str">
        <f>IF(A934="",'CONSTRUCTION COST ESTIMATE'!A934,"")</f>
        <v/>
      </c>
      <c r="F934" s="234" t="str">
        <f>IF(A934="","",'CONSTRUCTION COST ESTIMATE'!C934)</f>
        <v>ROUNDABOUT ARROW (PAVEMENT MARKING TAPE)</v>
      </c>
      <c r="G934" s="234"/>
      <c r="H934" s="78" t="str">
        <f t="shared" si="122"/>
        <v>628.0780</v>
      </c>
      <c r="I934" s="128"/>
      <c r="J934" s="128">
        <f>IF(A934="","",'CONSTRUCTION COST ESTIMATE'!BA934)</f>
        <v>0</v>
      </c>
      <c r="K934" s="128" t="str">
        <f t="shared" si="125"/>
        <v>Default</v>
      </c>
      <c r="L934" s="128" t="str">
        <f>IF(A934="","",'CONSTRUCTION COST ESTIMATE'!BB934)</f>
        <v>EA</v>
      </c>
      <c r="M934" s="128" t="str">
        <f t="shared" si="123"/>
        <v>Base Bid</v>
      </c>
      <c r="N934" s="124">
        <f>IF(A934="","",'CONSTRUCTION COST ESTIMATE'!BC934)</f>
        <v>0</v>
      </c>
      <c r="O934" s="124" t="str">
        <f t="shared" si="126"/>
        <v>N</v>
      </c>
      <c r="S934" s="124"/>
    </row>
    <row r="935" spans="1:19" hidden="1">
      <c r="A935" s="379">
        <f>IF('CONSTRUCTION COST ESTIMATE'!B935="","",'CONSTRUCTION COST ESTIMATE'!B935)</f>
        <v>628.07899999999802</v>
      </c>
      <c r="B935" s="128"/>
      <c r="C935" s="128" t="str">
        <f t="shared" si="121"/>
        <v>Item</v>
      </c>
      <c r="D935" s="128">
        <f t="shared" si="124"/>
        <v>1</v>
      </c>
      <c r="E935" s="128" t="str">
        <f>IF(A935="",'CONSTRUCTION COST ESTIMATE'!A935,"")</f>
        <v/>
      </c>
      <c r="F935" s="234" t="str">
        <f>IF(A935="","",'CONSTRUCTION COST ESTIMATE'!C935)</f>
        <v>BIKE LANE LEGEND AND ARROW (PAINT)</v>
      </c>
      <c r="G935" s="234"/>
      <c r="H935" s="78" t="str">
        <f t="shared" si="122"/>
        <v>628.0790</v>
      </c>
      <c r="I935" s="128"/>
      <c r="J935" s="128">
        <f>IF(A935="","",'CONSTRUCTION COST ESTIMATE'!BA935)</f>
        <v>0</v>
      </c>
      <c r="K935" s="128" t="str">
        <f t="shared" si="125"/>
        <v>Default</v>
      </c>
      <c r="L935" s="128" t="str">
        <f>IF(A935="","",'CONSTRUCTION COST ESTIMATE'!BB935)</f>
        <v>EA</v>
      </c>
      <c r="M935" s="128" t="str">
        <f t="shared" si="123"/>
        <v>Base Bid</v>
      </c>
      <c r="N935" s="124">
        <f>IF(A935="","",'CONSTRUCTION COST ESTIMATE'!BC935)</f>
        <v>0</v>
      </c>
      <c r="O935" s="124" t="str">
        <f t="shared" si="126"/>
        <v>N</v>
      </c>
      <c r="S935" s="124"/>
    </row>
    <row r="936" spans="1:19" hidden="1">
      <c r="A936" s="379">
        <f>IF('CONSTRUCTION COST ESTIMATE'!B936="","",'CONSTRUCTION COST ESTIMATE'!B936)</f>
        <v>628.07999999999799</v>
      </c>
      <c r="B936" s="128"/>
      <c r="C936" s="128" t="str">
        <f t="shared" si="121"/>
        <v>Item</v>
      </c>
      <c r="D936" s="128">
        <f t="shared" si="124"/>
        <v>1</v>
      </c>
      <c r="E936" s="128" t="str">
        <f>IF(A936="",'CONSTRUCTION COST ESTIMATE'!A936,"")</f>
        <v/>
      </c>
      <c r="F936" s="234" t="str">
        <f>IF(A936="","",'CONSTRUCTION COST ESTIMATE'!C936)</f>
        <v>BIKE LANE LEGEND AND ARROW (PAVEMENT MARKING TAPE)</v>
      </c>
      <c r="G936" s="234"/>
      <c r="H936" s="78" t="str">
        <f t="shared" si="122"/>
        <v>628.0800</v>
      </c>
      <c r="I936" s="128"/>
      <c r="J936" s="128">
        <f>IF(A936="","",'CONSTRUCTION COST ESTIMATE'!BA936)</f>
        <v>0</v>
      </c>
      <c r="K936" s="128" t="str">
        <f t="shared" si="125"/>
        <v>Default</v>
      </c>
      <c r="L936" s="128" t="str">
        <f>IF(A936="","",'CONSTRUCTION COST ESTIMATE'!BB936)</f>
        <v>EA</v>
      </c>
      <c r="M936" s="128" t="str">
        <f t="shared" si="123"/>
        <v>Base Bid</v>
      </c>
      <c r="N936" s="124">
        <f>IF(A936="","",'CONSTRUCTION COST ESTIMATE'!BC936)</f>
        <v>0</v>
      </c>
      <c r="O936" s="124" t="str">
        <f t="shared" si="126"/>
        <v>N</v>
      </c>
      <c r="S936" s="124"/>
    </row>
    <row r="937" spans="1:19" hidden="1">
      <c r="A937" s="379">
        <f>IF('CONSTRUCTION COST ESTIMATE'!B937="","",'CONSTRUCTION COST ESTIMATE'!B937)</f>
        <v>628.08099999999797</v>
      </c>
      <c r="B937" s="128"/>
      <c r="C937" s="128" t="str">
        <f t="shared" si="121"/>
        <v>Item</v>
      </c>
      <c r="D937" s="128">
        <f t="shared" si="124"/>
        <v>1</v>
      </c>
      <c r="E937" s="128" t="str">
        <f>IF(A937="",'CONSTRUCTION COST ESTIMATE'!A937,"")</f>
        <v/>
      </c>
      <c r="F937" s="234" t="str">
        <f>IF(A937="","",'CONSTRUCTION COST ESTIMATE'!C937)</f>
        <v>"ONLY" WORD MARKING (PAINT)</v>
      </c>
      <c r="G937" s="234"/>
      <c r="H937" s="78" t="str">
        <f t="shared" si="122"/>
        <v>628.0810</v>
      </c>
      <c r="I937" s="128"/>
      <c r="J937" s="128">
        <f>IF(A937="","",'CONSTRUCTION COST ESTIMATE'!BA937)</f>
        <v>0</v>
      </c>
      <c r="K937" s="128" t="str">
        <f t="shared" si="125"/>
        <v>Default</v>
      </c>
      <c r="L937" s="128" t="str">
        <f>IF(A937="","",'CONSTRUCTION COST ESTIMATE'!BB937)</f>
        <v>EA</v>
      </c>
      <c r="M937" s="128" t="str">
        <f t="shared" si="123"/>
        <v>Base Bid</v>
      </c>
      <c r="N937" s="124">
        <f>IF(A937="","",'CONSTRUCTION COST ESTIMATE'!BC937)</f>
        <v>0</v>
      </c>
      <c r="O937" s="124" t="str">
        <f t="shared" si="126"/>
        <v>N</v>
      </c>
      <c r="S937" s="124"/>
    </row>
    <row r="938" spans="1:19" hidden="1">
      <c r="A938" s="379">
        <f>IF('CONSTRUCTION COST ESTIMATE'!B938="","",'CONSTRUCTION COST ESTIMATE'!B938)</f>
        <v>628.08199999999795</v>
      </c>
      <c r="B938" s="128"/>
      <c r="C938" s="128" t="str">
        <f t="shared" si="121"/>
        <v>Item</v>
      </c>
      <c r="D938" s="128">
        <f t="shared" si="124"/>
        <v>1</v>
      </c>
      <c r="E938" s="128" t="str">
        <f>IF(A938="",'CONSTRUCTION COST ESTIMATE'!A938,"")</f>
        <v/>
      </c>
      <c r="F938" s="234" t="str">
        <f>IF(A938="","",'CONSTRUCTION COST ESTIMATE'!C938)</f>
        <v>"ONLY" WORD (PAVEMENT MARKING TAPE)</v>
      </c>
      <c r="G938" s="234"/>
      <c r="H938" s="78" t="str">
        <f t="shared" si="122"/>
        <v>628.0820</v>
      </c>
      <c r="I938" s="128"/>
      <c r="J938" s="128">
        <f>IF(A938="","",'CONSTRUCTION COST ESTIMATE'!BA938)</f>
        <v>0</v>
      </c>
      <c r="K938" s="128" t="str">
        <f t="shared" si="125"/>
        <v>Default</v>
      </c>
      <c r="L938" s="128" t="str">
        <f>IF(A938="","",'CONSTRUCTION COST ESTIMATE'!BB938)</f>
        <v>EA</v>
      </c>
      <c r="M938" s="128" t="str">
        <f t="shared" si="123"/>
        <v>Base Bid</v>
      </c>
      <c r="N938" s="124">
        <f>IF(A938="","",'CONSTRUCTION COST ESTIMATE'!BC938)</f>
        <v>0</v>
      </c>
      <c r="O938" s="124" t="str">
        <f t="shared" si="126"/>
        <v>N</v>
      </c>
      <c r="S938" s="124"/>
    </row>
    <row r="939" spans="1:19" hidden="1">
      <c r="A939" s="379">
        <f>IF('CONSTRUCTION COST ESTIMATE'!B939="","",'CONSTRUCTION COST ESTIMATE'!B939)</f>
        <v>628.08299999999804</v>
      </c>
      <c r="B939" s="128"/>
      <c r="C939" s="128" t="str">
        <f t="shared" si="121"/>
        <v>Item</v>
      </c>
      <c r="D939" s="128">
        <f t="shared" si="124"/>
        <v>1</v>
      </c>
      <c r="E939" s="128" t="str">
        <f>IF(A939="",'CONSTRUCTION COST ESTIMATE'!A939,"")</f>
        <v/>
      </c>
      <c r="F939" s="234" t="str">
        <f>IF(A939="","",'CONSTRUCTION COST ESTIMATE'!C939)</f>
        <v>"HUMP" WORD (PAINT)</v>
      </c>
      <c r="G939" s="234"/>
      <c r="H939" s="78" t="str">
        <f t="shared" si="122"/>
        <v>628.0830</v>
      </c>
      <c r="I939" s="128"/>
      <c r="J939" s="128">
        <f>IF(A939="","",'CONSTRUCTION COST ESTIMATE'!BA939)</f>
        <v>0</v>
      </c>
      <c r="K939" s="128" t="str">
        <f t="shared" si="125"/>
        <v>Default</v>
      </c>
      <c r="L939" s="128" t="str">
        <f>IF(A939="","",'CONSTRUCTION COST ESTIMATE'!BB939)</f>
        <v>EA</v>
      </c>
      <c r="M939" s="128" t="str">
        <f t="shared" si="123"/>
        <v>Base Bid</v>
      </c>
      <c r="N939" s="124">
        <f>IF(A939="","",'CONSTRUCTION COST ESTIMATE'!BC939)</f>
        <v>0</v>
      </c>
      <c r="O939" s="124" t="str">
        <f t="shared" si="126"/>
        <v>N</v>
      </c>
      <c r="S939" s="124"/>
    </row>
    <row r="940" spans="1:19" hidden="1">
      <c r="A940" s="379">
        <f>IF('CONSTRUCTION COST ESTIMATE'!B940="","",'CONSTRUCTION COST ESTIMATE'!B940)</f>
        <v>628.08399999999801</v>
      </c>
      <c r="B940" s="128"/>
      <c r="C940" s="128" t="str">
        <f t="shared" si="121"/>
        <v>Item</v>
      </c>
      <c r="D940" s="128">
        <f t="shared" si="124"/>
        <v>1</v>
      </c>
      <c r="E940" s="128" t="str">
        <f>IF(A940="",'CONSTRUCTION COST ESTIMATE'!A940,"")</f>
        <v/>
      </c>
      <c r="F940" s="234" t="str">
        <f>IF(A940="","",'CONSTRUCTION COST ESTIMATE'!C940)</f>
        <v>"HUMP" WORD (PAVEMENT MARKING TAPE)</v>
      </c>
      <c r="G940" s="234"/>
      <c r="H940" s="78" t="str">
        <f t="shared" si="122"/>
        <v>628.0840</v>
      </c>
      <c r="I940" s="128"/>
      <c r="J940" s="128">
        <f>IF(A940="","",'CONSTRUCTION COST ESTIMATE'!BA940)</f>
        <v>0</v>
      </c>
      <c r="K940" s="128" t="str">
        <f t="shared" si="125"/>
        <v>Default</v>
      </c>
      <c r="L940" s="128" t="str">
        <f>IF(A940="","",'CONSTRUCTION COST ESTIMATE'!BB940)</f>
        <v>EA</v>
      </c>
      <c r="M940" s="128" t="str">
        <f t="shared" si="123"/>
        <v>Base Bid</v>
      </c>
      <c r="N940" s="124">
        <f>IF(A940="","",'CONSTRUCTION COST ESTIMATE'!BC940)</f>
        <v>0</v>
      </c>
      <c r="O940" s="124" t="str">
        <f t="shared" si="126"/>
        <v>N</v>
      </c>
      <c r="S940" s="124"/>
    </row>
    <row r="941" spans="1:19" hidden="1">
      <c r="A941" s="379">
        <f>IF('CONSTRUCTION COST ESTIMATE'!B941="","",'CONSTRUCTION COST ESTIMATE'!B941)</f>
        <v>628.08499999999799</v>
      </c>
      <c r="B941" s="128"/>
      <c r="C941" s="128" t="str">
        <f t="shared" si="121"/>
        <v>Item</v>
      </c>
      <c r="D941" s="128">
        <f t="shared" si="124"/>
        <v>1</v>
      </c>
      <c r="E941" s="128" t="str">
        <f>IF(A941="",'CONSTRUCTION COST ESTIMATE'!A941,"")</f>
        <v/>
      </c>
      <c r="F941" s="234" t="str">
        <f>IF(A941="","",'CONSTRUCTION COST ESTIMATE'!C941)</f>
        <v>"XING" WORD (PAINT)</v>
      </c>
      <c r="G941" s="234"/>
      <c r="H941" s="78" t="str">
        <f t="shared" si="122"/>
        <v>628.0850</v>
      </c>
      <c r="I941" s="128"/>
      <c r="J941" s="128">
        <f>IF(A941="","",'CONSTRUCTION COST ESTIMATE'!BA941)</f>
        <v>0</v>
      </c>
      <c r="K941" s="128" t="str">
        <f t="shared" si="125"/>
        <v>Default</v>
      </c>
      <c r="L941" s="128" t="str">
        <f>IF(A941="","",'CONSTRUCTION COST ESTIMATE'!BB941)</f>
        <v>EA</v>
      </c>
      <c r="M941" s="128" t="str">
        <f t="shared" si="123"/>
        <v>Base Bid</v>
      </c>
      <c r="N941" s="124">
        <f>IF(A941="","",'CONSTRUCTION COST ESTIMATE'!BC941)</f>
        <v>0</v>
      </c>
      <c r="O941" s="124" t="str">
        <f t="shared" si="126"/>
        <v>N</v>
      </c>
      <c r="S941" s="124"/>
    </row>
    <row r="942" spans="1:19" hidden="1">
      <c r="A942" s="379">
        <f>IF('CONSTRUCTION COST ESTIMATE'!B942="","",'CONSTRUCTION COST ESTIMATE'!B942)</f>
        <v>628.08599999999797</v>
      </c>
      <c r="B942" s="128"/>
      <c r="C942" s="128" t="str">
        <f t="shared" si="121"/>
        <v>Item</v>
      </c>
      <c r="D942" s="128">
        <f t="shared" si="124"/>
        <v>1</v>
      </c>
      <c r="E942" s="128" t="str">
        <f>IF(A942="",'CONSTRUCTION COST ESTIMATE'!A942,"")</f>
        <v/>
      </c>
      <c r="F942" s="234" t="str">
        <f>IF(A942="","",'CONSTRUCTION COST ESTIMATE'!C942)</f>
        <v>"XING" WORD (PAVEMENT MARKING TAPE)</v>
      </c>
      <c r="G942" s="234"/>
      <c r="H942" s="78" t="str">
        <f t="shared" si="122"/>
        <v>628.0860</v>
      </c>
      <c r="I942" s="128"/>
      <c r="J942" s="128">
        <f>IF(A942="","",'CONSTRUCTION COST ESTIMATE'!BA942)</f>
        <v>0</v>
      </c>
      <c r="K942" s="128" t="str">
        <f t="shared" si="125"/>
        <v>Default</v>
      </c>
      <c r="L942" s="128" t="str">
        <f>IF(A942="","",'CONSTRUCTION COST ESTIMATE'!BB942)</f>
        <v>EA</v>
      </c>
      <c r="M942" s="128" t="str">
        <f t="shared" si="123"/>
        <v>Base Bid</v>
      </c>
      <c r="N942" s="124">
        <f>IF(A942="","",'CONSTRUCTION COST ESTIMATE'!BC942)</f>
        <v>0</v>
      </c>
      <c r="O942" s="124" t="str">
        <f t="shared" si="126"/>
        <v>N</v>
      </c>
      <c r="S942" s="124"/>
    </row>
    <row r="943" spans="1:19" hidden="1">
      <c r="A943" s="379">
        <f>IF('CONSTRUCTION COST ESTIMATE'!B943="","",'CONSTRUCTION COST ESTIMATE'!B943)</f>
        <v>628.08699999999806</v>
      </c>
      <c r="B943" s="128"/>
      <c r="C943" s="128" t="str">
        <f t="shared" si="121"/>
        <v>Item</v>
      </c>
      <c r="D943" s="128">
        <f t="shared" si="124"/>
        <v>1</v>
      </c>
      <c r="E943" s="128" t="str">
        <f>IF(A943="",'CONSTRUCTION COST ESTIMATE'!A943,"")</f>
        <v/>
      </c>
      <c r="F943" s="234" t="str">
        <f>IF(A943="","",'CONSTRUCTION COST ESTIMATE'!C943)</f>
        <v>"SCHOOL" WORD (PAINT)</v>
      </c>
      <c r="G943" s="234"/>
      <c r="H943" s="78" t="str">
        <f t="shared" si="122"/>
        <v>628.0870</v>
      </c>
      <c r="I943" s="128"/>
      <c r="J943" s="128">
        <f>IF(A943="","",'CONSTRUCTION COST ESTIMATE'!BA943)</f>
        <v>0</v>
      </c>
      <c r="K943" s="128" t="str">
        <f t="shared" si="125"/>
        <v>Default</v>
      </c>
      <c r="L943" s="128" t="str">
        <f>IF(A943="","",'CONSTRUCTION COST ESTIMATE'!BB943)</f>
        <v>EA</v>
      </c>
      <c r="M943" s="128" t="str">
        <f t="shared" si="123"/>
        <v>Base Bid</v>
      </c>
      <c r="N943" s="124">
        <f>IF(A943="","",'CONSTRUCTION COST ESTIMATE'!BC943)</f>
        <v>0</v>
      </c>
      <c r="O943" s="124" t="str">
        <f t="shared" si="126"/>
        <v>N</v>
      </c>
      <c r="S943" s="124"/>
    </row>
    <row r="944" spans="1:19" hidden="1">
      <c r="A944" s="379">
        <f>IF('CONSTRUCTION COST ESTIMATE'!B944="","",'CONSTRUCTION COST ESTIMATE'!B944)</f>
        <v>628.08799999999803</v>
      </c>
      <c r="B944" s="128"/>
      <c r="C944" s="128" t="str">
        <f t="shared" si="121"/>
        <v>Item</v>
      </c>
      <c r="D944" s="128">
        <f t="shared" si="124"/>
        <v>1</v>
      </c>
      <c r="E944" s="128" t="str">
        <f>IF(A944="",'CONSTRUCTION COST ESTIMATE'!A944,"")</f>
        <v/>
      </c>
      <c r="F944" s="234" t="str">
        <f>IF(A944="","",'CONSTRUCTION COST ESTIMATE'!C944)</f>
        <v>"SCHOOL" WORD (PAVEMENT MARKING TAPE)</v>
      </c>
      <c r="G944" s="234"/>
      <c r="H944" s="78" t="str">
        <f t="shared" si="122"/>
        <v>628.0880</v>
      </c>
      <c r="I944" s="128"/>
      <c r="J944" s="128">
        <f>IF(A944="","",'CONSTRUCTION COST ESTIMATE'!BA944)</f>
        <v>0</v>
      </c>
      <c r="K944" s="128" t="str">
        <f t="shared" si="125"/>
        <v>Default</v>
      </c>
      <c r="L944" s="128" t="str">
        <f>IF(A944="","",'CONSTRUCTION COST ESTIMATE'!BB944)</f>
        <v>EA</v>
      </c>
      <c r="M944" s="128" t="str">
        <f t="shared" si="123"/>
        <v>Base Bid</v>
      </c>
      <c r="N944" s="124">
        <f>IF(A944="","",'CONSTRUCTION COST ESTIMATE'!BC944)</f>
        <v>0</v>
      </c>
      <c r="O944" s="124" t="str">
        <f t="shared" si="126"/>
        <v>N</v>
      </c>
      <c r="S944" s="124"/>
    </row>
    <row r="945" spans="1:19" hidden="1">
      <c r="A945" s="379">
        <f>IF('CONSTRUCTION COST ESTIMATE'!B945="","",'CONSTRUCTION COST ESTIMATE'!B945)</f>
        <v>628.08899999999801</v>
      </c>
      <c r="B945" s="128"/>
      <c r="C945" s="128" t="str">
        <f t="shared" si="121"/>
        <v>Item</v>
      </c>
      <c r="D945" s="128">
        <f t="shared" si="124"/>
        <v>1</v>
      </c>
      <c r="E945" s="128" t="str">
        <f>IF(A945="",'CONSTRUCTION COST ESTIMATE'!A945,"")</f>
        <v/>
      </c>
      <c r="F945" s="234" t="str">
        <f>IF(A945="","",'CONSTRUCTION COST ESTIMATE'!C945)</f>
        <v>"STOP" WORD (PAINT)</v>
      </c>
      <c r="G945" s="234"/>
      <c r="H945" s="78" t="str">
        <f t="shared" si="122"/>
        <v>628.0890</v>
      </c>
      <c r="I945" s="128"/>
      <c r="J945" s="128">
        <f>IF(A945="","",'CONSTRUCTION COST ESTIMATE'!BA945)</f>
        <v>0</v>
      </c>
      <c r="K945" s="128" t="str">
        <f t="shared" si="125"/>
        <v>Default</v>
      </c>
      <c r="L945" s="128" t="str">
        <f>IF(A945="","",'CONSTRUCTION COST ESTIMATE'!BB945)</f>
        <v>EA</v>
      </c>
      <c r="M945" s="128" t="str">
        <f t="shared" si="123"/>
        <v>Base Bid</v>
      </c>
      <c r="N945" s="124">
        <f>IF(A945="","",'CONSTRUCTION COST ESTIMATE'!BC945)</f>
        <v>0</v>
      </c>
      <c r="O945" s="124" t="str">
        <f t="shared" si="126"/>
        <v>N</v>
      </c>
      <c r="S945" s="124"/>
    </row>
    <row r="946" spans="1:19" hidden="1">
      <c r="A946" s="379">
        <f>IF('CONSTRUCTION COST ESTIMATE'!B946="","",'CONSTRUCTION COST ESTIMATE'!B946)</f>
        <v>628.08999999999799</v>
      </c>
      <c r="B946" s="128"/>
      <c r="C946" s="128" t="str">
        <f t="shared" si="121"/>
        <v>Item</v>
      </c>
      <c r="D946" s="128">
        <f t="shared" si="124"/>
        <v>1</v>
      </c>
      <c r="E946" s="128" t="str">
        <f>IF(A946="",'CONSTRUCTION COST ESTIMATE'!A946,"")</f>
        <v/>
      </c>
      <c r="F946" s="234" t="str">
        <f>IF(A946="","",'CONSTRUCTION COST ESTIMATE'!C946)</f>
        <v>"STOP" WORD (PAVEMENT MARKING TAPE)</v>
      </c>
      <c r="G946" s="234"/>
      <c r="H946" s="78" t="str">
        <f t="shared" si="122"/>
        <v>628.0900</v>
      </c>
      <c r="I946" s="128"/>
      <c r="J946" s="128">
        <f>IF(A946="","",'CONSTRUCTION COST ESTIMATE'!BA946)</f>
        <v>0</v>
      </c>
      <c r="K946" s="128" t="str">
        <f t="shared" si="125"/>
        <v>Default</v>
      </c>
      <c r="L946" s="128" t="str">
        <f>IF(A946="","",'CONSTRUCTION COST ESTIMATE'!BB946)</f>
        <v>EA</v>
      </c>
      <c r="M946" s="128" t="str">
        <f t="shared" si="123"/>
        <v>Base Bid</v>
      </c>
      <c r="N946" s="124">
        <f>IF(A946="","",'CONSTRUCTION COST ESTIMATE'!BC946)</f>
        <v>0</v>
      </c>
      <c r="O946" s="124" t="str">
        <f t="shared" si="126"/>
        <v>N</v>
      </c>
      <c r="S946" s="124"/>
    </row>
    <row r="947" spans="1:19" hidden="1">
      <c r="A947" s="379">
        <f>IF('CONSTRUCTION COST ESTIMATE'!B947="","",'CONSTRUCTION COST ESTIMATE'!B947)</f>
        <v>628.09099999999796</v>
      </c>
      <c r="B947" s="128"/>
      <c r="C947" s="128" t="str">
        <f t="shared" si="121"/>
        <v>Item</v>
      </c>
      <c r="D947" s="128">
        <f t="shared" si="124"/>
        <v>1</v>
      </c>
      <c r="E947" s="128" t="str">
        <f>IF(A947="",'CONSTRUCTION COST ESTIMATE'!A947,"")</f>
        <v/>
      </c>
      <c r="F947" s="234" t="str">
        <f>IF(A947="","",'CONSTRUCTION COST ESTIMATE'!C947)</f>
        <v>"XX MPH" WORD (PAINT)</v>
      </c>
      <c r="G947" s="234"/>
      <c r="H947" s="78" t="str">
        <f t="shared" si="122"/>
        <v>628.0910</v>
      </c>
      <c r="I947" s="128"/>
      <c r="J947" s="128">
        <f>IF(A947="","",'CONSTRUCTION COST ESTIMATE'!BA947)</f>
        <v>0</v>
      </c>
      <c r="K947" s="128" t="str">
        <f t="shared" si="125"/>
        <v>Default</v>
      </c>
      <c r="L947" s="128" t="str">
        <f>IF(A947="","",'CONSTRUCTION COST ESTIMATE'!BB947)</f>
        <v>EA</v>
      </c>
      <c r="M947" s="128" t="str">
        <f t="shared" si="123"/>
        <v>Base Bid</v>
      </c>
      <c r="N947" s="124">
        <f>IF(A947="","",'CONSTRUCTION COST ESTIMATE'!BC947)</f>
        <v>0</v>
      </c>
      <c r="O947" s="124" t="str">
        <f t="shared" si="126"/>
        <v>N</v>
      </c>
      <c r="S947" s="124"/>
    </row>
    <row r="948" spans="1:19" hidden="1">
      <c r="A948" s="379">
        <f>IF('CONSTRUCTION COST ESTIMATE'!B948="","",'CONSTRUCTION COST ESTIMATE'!B948)</f>
        <v>628.09199999999805</v>
      </c>
      <c r="B948" s="128"/>
      <c r="C948" s="128" t="str">
        <f t="shared" si="121"/>
        <v>Item</v>
      </c>
      <c r="D948" s="128">
        <f t="shared" si="124"/>
        <v>1</v>
      </c>
      <c r="E948" s="128" t="str">
        <f>IF(A948="",'CONSTRUCTION COST ESTIMATE'!A948,"")</f>
        <v/>
      </c>
      <c r="F948" s="234" t="str">
        <f>IF(A948="","",'CONSTRUCTION COST ESTIMATE'!C948)</f>
        <v>"XX MPH" WORD (PAVEMENT MARKING TAPE)</v>
      </c>
      <c r="G948" s="234"/>
      <c r="H948" s="78" t="str">
        <f t="shared" si="122"/>
        <v>628.0920</v>
      </c>
      <c r="I948" s="128"/>
      <c r="J948" s="128">
        <f>IF(A948="","",'CONSTRUCTION COST ESTIMATE'!BA948)</f>
        <v>0</v>
      </c>
      <c r="K948" s="128" t="str">
        <f t="shared" si="125"/>
        <v>Default</v>
      </c>
      <c r="L948" s="128" t="str">
        <f>IF(A948="","",'CONSTRUCTION COST ESTIMATE'!BB948)</f>
        <v>EA</v>
      </c>
      <c r="M948" s="128" t="str">
        <f t="shared" si="123"/>
        <v>Base Bid</v>
      </c>
      <c r="N948" s="124">
        <f>IF(A948="","",'CONSTRUCTION COST ESTIMATE'!BC948)</f>
        <v>0</v>
      </c>
      <c r="O948" s="124" t="str">
        <f t="shared" si="126"/>
        <v>N</v>
      </c>
      <c r="S948" s="124"/>
    </row>
    <row r="949" spans="1:19" hidden="1">
      <c r="A949" s="379">
        <f>IF('CONSTRUCTION COST ESTIMATE'!B949="","",'CONSTRUCTION COST ESTIMATE'!B949)</f>
        <v>628.09299999999803</v>
      </c>
      <c r="B949" s="128"/>
      <c r="C949" s="128" t="str">
        <f t="shared" si="121"/>
        <v>Item</v>
      </c>
      <c r="D949" s="128">
        <f t="shared" si="124"/>
        <v>1</v>
      </c>
      <c r="E949" s="128" t="str">
        <f>IF(A949="",'CONSTRUCTION COST ESTIMATE'!A949,"")</f>
        <v/>
      </c>
      <c r="F949" s="234" t="str">
        <f>IF(A949="","",'CONSTRUCTION COST ESTIMATE'!C949)</f>
        <v>"YIELD" WORD (PAINT)</v>
      </c>
      <c r="G949" s="234"/>
      <c r="H949" s="78" t="str">
        <f t="shared" si="122"/>
        <v>628.0930</v>
      </c>
      <c r="I949" s="128"/>
      <c r="J949" s="128">
        <f>IF(A949="","",'CONSTRUCTION COST ESTIMATE'!BA949)</f>
        <v>0</v>
      </c>
      <c r="K949" s="128" t="str">
        <f t="shared" si="125"/>
        <v>Default</v>
      </c>
      <c r="L949" s="128" t="str">
        <f>IF(A949="","",'CONSTRUCTION COST ESTIMATE'!BB949)</f>
        <v>EA</v>
      </c>
      <c r="M949" s="128" t="str">
        <f t="shared" si="123"/>
        <v>Base Bid</v>
      </c>
      <c r="N949" s="124">
        <f>IF(A949="","",'CONSTRUCTION COST ESTIMATE'!BC949)</f>
        <v>0</v>
      </c>
      <c r="O949" s="124" t="str">
        <f t="shared" si="126"/>
        <v>N</v>
      </c>
      <c r="S949" s="124"/>
    </row>
    <row r="950" spans="1:19" hidden="1">
      <c r="A950" s="379">
        <f>IF('CONSTRUCTION COST ESTIMATE'!B950="","",'CONSTRUCTION COST ESTIMATE'!B950)</f>
        <v>628.093999999998</v>
      </c>
      <c r="B950" s="128"/>
      <c r="C950" s="128" t="str">
        <f t="shared" si="121"/>
        <v>Item</v>
      </c>
      <c r="D950" s="128">
        <f t="shared" si="124"/>
        <v>1</v>
      </c>
      <c r="E950" s="128" t="str">
        <f>IF(A950="",'CONSTRUCTION COST ESTIMATE'!A950,"")</f>
        <v/>
      </c>
      <c r="F950" s="234" t="str">
        <f>IF(A950="","",'CONSTRUCTION COST ESTIMATE'!C950)</f>
        <v>"YIELD" WORD (PAVEMENT MARKING TAPE)</v>
      </c>
      <c r="G950" s="234"/>
      <c r="H950" s="78" t="str">
        <f t="shared" si="122"/>
        <v>628.0940</v>
      </c>
      <c r="I950" s="128"/>
      <c r="J950" s="128">
        <f>IF(A950="","",'CONSTRUCTION COST ESTIMATE'!BA950)</f>
        <v>0</v>
      </c>
      <c r="K950" s="128" t="str">
        <f t="shared" si="125"/>
        <v>Default</v>
      </c>
      <c r="L950" s="128" t="str">
        <f>IF(A950="","",'CONSTRUCTION COST ESTIMATE'!BB950)</f>
        <v>EA</v>
      </c>
      <c r="M950" s="128" t="str">
        <f t="shared" si="123"/>
        <v>Base Bid</v>
      </c>
      <c r="N950" s="124">
        <f>IF(A950="","",'CONSTRUCTION COST ESTIMATE'!BC950)</f>
        <v>0</v>
      </c>
      <c r="O950" s="124" t="str">
        <f t="shared" si="126"/>
        <v>N</v>
      </c>
      <c r="S950" s="124"/>
    </row>
    <row r="951" spans="1:19" hidden="1">
      <c r="A951" s="379">
        <f>IF('CONSTRUCTION COST ESTIMATE'!B951="","",'CONSTRUCTION COST ESTIMATE'!B951)</f>
        <v>628.09499999999798</v>
      </c>
      <c r="B951" s="128"/>
      <c r="C951" s="128" t="str">
        <f t="shared" si="121"/>
        <v>Item</v>
      </c>
      <c r="D951" s="128">
        <f t="shared" si="124"/>
        <v>1</v>
      </c>
      <c r="E951" s="128" t="str">
        <f>IF(A951="",'CONSTRUCTION COST ESTIMATE'!A951,"")</f>
        <v/>
      </c>
      <c r="F951" s="234" t="str">
        <f>IF(A951="","",'CONSTRUCTION COST ESTIMATE'!C951)</f>
        <v>"BUSES" WORD (PAINT)</v>
      </c>
      <c r="G951" s="234"/>
      <c r="H951" s="78" t="str">
        <f t="shared" si="122"/>
        <v>628.0950</v>
      </c>
      <c r="I951" s="128"/>
      <c r="J951" s="128">
        <f>IF(A951="","",'CONSTRUCTION COST ESTIMATE'!BA951)</f>
        <v>0</v>
      </c>
      <c r="K951" s="128" t="str">
        <f t="shared" si="125"/>
        <v>Default</v>
      </c>
      <c r="L951" s="128" t="str">
        <f>IF(A951="","",'CONSTRUCTION COST ESTIMATE'!BB951)</f>
        <v>EA</v>
      </c>
      <c r="M951" s="128" t="str">
        <f t="shared" si="123"/>
        <v>Base Bid</v>
      </c>
      <c r="N951" s="124">
        <f>IF(A951="","",'CONSTRUCTION COST ESTIMATE'!BC951)</f>
        <v>0</v>
      </c>
      <c r="O951" s="124" t="str">
        <f t="shared" si="126"/>
        <v>N</v>
      </c>
      <c r="S951" s="124"/>
    </row>
    <row r="952" spans="1:19" hidden="1">
      <c r="A952" s="379">
        <f>IF('CONSTRUCTION COST ESTIMATE'!B952="","",'CONSTRUCTION COST ESTIMATE'!B952)</f>
        <v>628.09599999999796</v>
      </c>
      <c r="B952" s="128"/>
      <c r="C952" s="128" t="str">
        <f t="shared" si="121"/>
        <v>Item</v>
      </c>
      <c r="D952" s="128">
        <f t="shared" si="124"/>
        <v>1</v>
      </c>
      <c r="E952" s="128" t="str">
        <f>IF(A952="",'CONSTRUCTION COST ESTIMATE'!A952,"")</f>
        <v/>
      </c>
      <c r="F952" s="234" t="str">
        <f>IF(A952="","",'CONSTRUCTION COST ESTIMATE'!C952)</f>
        <v>"BUSES" WORD (PAVEMENT MARKING TAPE)</v>
      </c>
      <c r="G952" s="234"/>
      <c r="H952" s="78" t="str">
        <f t="shared" si="122"/>
        <v>628.0960</v>
      </c>
      <c r="I952" s="128"/>
      <c r="J952" s="128">
        <f>IF(A952="","",'CONSTRUCTION COST ESTIMATE'!BA952)</f>
        <v>0</v>
      </c>
      <c r="K952" s="128" t="str">
        <f t="shared" si="125"/>
        <v>Default</v>
      </c>
      <c r="L952" s="128" t="str">
        <f>IF(A952="","",'CONSTRUCTION COST ESTIMATE'!BB952)</f>
        <v>EA</v>
      </c>
      <c r="M952" s="128" t="str">
        <f t="shared" si="123"/>
        <v>Base Bid</v>
      </c>
      <c r="N952" s="124">
        <f>IF(A952="","",'CONSTRUCTION COST ESTIMATE'!BC952)</f>
        <v>0</v>
      </c>
      <c r="O952" s="124" t="str">
        <f t="shared" si="126"/>
        <v>N</v>
      </c>
      <c r="S952" s="124"/>
    </row>
    <row r="953" spans="1:19" hidden="1">
      <c r="A953" s="379">
        <f>IF('CONSTRUCTION COST ESTIMATE'!B953="","",'CONSTRUCTION COST ESTIMATE'!B953)</f>
        <v>628.09699999999805</v>
      </c>
      <c r="B953" s="128"/>
      <c r="C953" s="128" t="str">
        <f t="shared" si="121"/>
        <v>Item</v>
      </c>
      <c r="D953" s="128">
        <f t="shared" si="124"/>
        <v>1</v>
      </c>
      <c r="E953" s="128" t="str">
        <f>IF(A953="",'CONSTRUCTION COST ESTIMATE'!A953,"")</f>
        <v/>
      </c>
      <c r="F953" s="234" t="str">
        <f>IF(A953="","",'CONSTRUCTION COST ESTIMATE'!C953)</f>
        <v>ACCESSIBILITY PARKING SPACE MARKING SYMBOL (PAINT)</v>
      </c>
      <c r="G953" s="234"/>
      <c r="H953" s="78" t="str">
        <f t="shared" si="122"/>
        <v>628.0970</v>
      </c>
      <c r="I953" s="128"/>
      <c r="J953" s="128">
        <f>IF(A953="","",'CONSTRUCTION COST ESTIMATE'!BA953)</f>
        <v>0</v>
      </c>
      <c r="K953" s="128" t="str">
        <f t="shared" si="125"/>
        <v>Default</v>
      </c>
      <c r="L953" s="128" t="str">
        <f>IF(A953="","",'CONSTRUCTION COST ESTIMATE'!BB953)</f>
        <v>EA</v>
      </c>
      <c r="M953" s="128" t="str">
        <f t="shared" si="123"/>
        <v>Base Bid</v>
      </c>
      <c r="N953" s="124">
        <f>IF(A953="","",'CONSTRUCTION COST ESTIMATE'!BC953)</f>
        <v>0</v>
      </c>
      <c r="O953" s="124" t="str">
        <f t="shared" si="126"/>
        <v>N</v>
      </c>
      <c r="S953" s="124"/>
    </row>
    <row r="954" spans="1:19" ht="30" hidden="1">
      <c r="A954" s="379">
        <f>IF('CONSTRUCTION COST ESTIMATE'!B954="","",'CONSTRUCTION COST ESTIMATE'!B954)</f>
        <v>628.09799999999802</v>
      </c>
      <c r="B954" s="128"/>
      <c r="C954" s="128" t="str">
        <f t="shared" si="121"/>
        <v>Item</v>
      </c>
      <c r="D954" s="128">
        <f t="shared" si="124"/>
        <v>1</v>
      </c>
      <c r="E954" s="128" t="str">
        <f>IF(A954="",'CONSTRUCTION COST ESTIMATE'!A954,"")</f>
        <v/>
      </c>
      <c r="F954" s="234" t="str">
        <f>IF(A954="","",'CONSTRUCTION COST ESTIMATE'!C954)</f>
        <v>ACCESSIBILITY PARKING SPACE MARKING SYMBOL (PAVEMENT MARKING TAPE)</v>
      </c>
      <c r="G954" s="234"/>
      <c r="H954" s="78" t="str">
        <f t="shared" si="122"/>
        <v>628.0980</v>
      </c>
      <c r="I954" s="128"/>
      <c r="J954" s="128">
        <f>IF(A954="","",'CONSTRUCTION COST ESTIMATE'!BA954)</f>
        <v>0</v>
      </c>
      <c r="K954" s="128" t="str">
        <f t="shared" si="125"/>
        <v>Default</v>
      </c>
      <c r="L954" s="128" t="str">
        <f>IF(A954="","",'CONSTRUCTION COST ESTIMATE'!BB954)</f>
        <v>EA</v>
      </c>
      <c r="M954" s="128" t="str">
        <f t="shared" si="123"/>
        <v>Base Bid</v>
      </c>
      <c r="N954" s="124">
        <f>IF(A954="","",'CONSTRUCTION COST ESTIMATE'!BC954)</f>
        <v>0</v>
      </c>
      <c r="O954" s="124" t="str">
        <f t="shared" si="126"/>
        <v>N</v>
      </c>
      <c r="S954" s="124"/>
    </row>
    <row r="955" spans="1:19" hidden="1">
      <c r="A955" s="379">
        <f>IF('CONSTRUCTION COST ESTIMATE'!B955="","",'CONSTRUCTION COST ESTIMATE'!B955)</f>
        <v>628.098999999998</v>
      </c>
      <c r="B955" s="128"/>
      <c r="C955" s="128" t="str">
        <f t="shared" si="121"/>
        <v>Item</v>
      </c>
      <c r="D955" s="128">
        <f t="shared" si="124"/>
        <v>1</v>
      </c>
      <c r="E955" s="128" t="str">
        <f>IF(A955="",'CONSTRUCTION COST ESTIMATE'!A955,"")</f>
        <v/>
      </c>
      <c r="F955" s="234" t="str">
        <f>IF(A955="","",'CONSTRUCTION COST ESTIMATE'!C955)</f>
        <v>PAVEMENT LEGEND (PAINT)</v>
      </c>
      <c r="G955" s="234"/>
      <c r="H955" s="78" t="str">
        <f t="shared" si="122"/>
        <v>628.0990</v>
      </c>
      <c r="I955" s="128"/>
      <c r="J955" s="128">
        <f>IF(A955="","",'CONSTRUCTION COST ESTIMATE'!BA955)</f>
        <v>0</v>
      </c>
      <c r="K955" s="128" t="str">
        <f t="shared" si="125"/>
        <v>Default</v>
      </c>
      <c r="L955" s="128" t="str">
        <f>IF(A955="","",'CONSTRUCTION COST ESTIMATE'!BB955)</f>
        <v>EA</v>
      </c>
      <c r="M955" s="128" t="str">
        <f t="shared" si="123"/>
        <v>Base Bid</v>
      </c>
      <c r="N955" s="124">
        <f>IF(A955="","",'CONSTRUCTION COST ESTIMATE'!BC955)</f>
        <v>0</v>
      </c>
      <c r="O955" s="124" t="str">
        <f t="shared" si="126"/>
        <v>N</v>
      </c>
      <c r="S955" s="124"/>
    </row>
    <row r="956" spans="1:19" hidden="1">
      <c r="A956" s="379">
        <f>IF('CONSTRUCTION COST ESTIMATE'!B956="","",'CONSTRUCTION COST ESTIMATE'!B956)</f>
        <v>628.09999999999798</v>
      </c>
      <c r="B956" s="128"/>
      <c r="C956" s="128" t="str">
        <f t="shared" si="121"/>
        <v>Item</v>
      </c>
      <c r="D956" s="128">
        <f t="shared" si="124"/>
        <v>1</v>
      </c>
      <c r="E956" s="128" t="str">
        <f>IF(A956="",'CONSTRUCTION COST ESTIMATE'!A956,"")</f>
        <v/>
      </c>
      <c r="F956" s="234" t="str">
        <f>IF(A956="","",'CONSTRUCTION COST ESTIMATE'!C956)</f>
        <v>PAVEMENT LEGEND (PAVEMENT MARKING TAPE)</v>
      </c>
      <c r="G956" s="234"/>
      <c r="H956" s="78" t="str">
        <f t="shared" si="122"/>
        <v>628.1000</v>
      </c>
      <c r="I956" s="128"/>
      <c r="J956" s="128">
        <f>IF(A956="","",'CONSTRUCTION COST ESTIMATE'!BA956)</f>
        <v>0</v>
      </c>
      <c r="K956" s="128" t="str">
        <f t="shared" si="125"/>
        <v>Default</v>
      </c>
      <c r="L956" s="128" t="str">
        <f>IF(A956="","",'CONSTRUCTION COST ESTIMATE'!BB956)</f>
        <v>EA</v>
      </c>
      <c r="M956" s="128" t="str">
        <f t="shared" si="123"/>
        <v>Base Bid</v>
      </c>
      <c r="N956" s="124">
        <f>IF(A956="","",'CONSTRUCTION COST ESTIMATE'!BC956)</f>
        <v>0</v>
      </c>
      <c r="O956" s="124" t="str">
        <f t="shared" si="126"/>
        <v>N</v>
      </c>
      <c r="S956" s="124"/>
    </row>
    <row r="957" spans="1:19" hidden="1">
      <c r="A957" s="379">
        <f>IF('CONSTRUCTION COST ESTIMATE'!B957="","",'CONSTRUCTION COST ESTIMATE'!B957)</f>
        <v>628.10099999999795</v>
      </c>
      <c r="B957" s="128"/>
      <c r="C957" s="128" t="str">
        <f t="shared" si="121"/>
        <v>Item</v>
      </c>
      <c r="D957" s="128">
        <f t="shared" si="124"/>
        <v>1</v>
      </c>
      <c r="E957" s="128" t="str">
        <f>IF(A957="",'CONSTRUCTION COST ESTIMATE'!A957,"")</f>
        <v/>
      </c>
      <c r="F957" s="234" t="str">
        <f>IF(A957="","",'CONSTRUCTION COST ESTIMATE'!C957)</f>
        <v>TEMPORARY STRIPING</v>
      </c>
      <c r="G957" s="234"/>
      <c r="H957" s="78" t="str">
        <f t="shared" si="122"/>
        <v>628.1010</v>
      </c>
      <c r="I957" s="128"/>
      <c r="J957" s="128">
        <f>IF(A957="","",'CONSTRUCTION COST ESTIMATE'!BA957)</f>
        <v>0</v>
      </c>
      <c r="K957" s="128" t="str">
        <f t="shared" si="125"/>
        <v>Default</v>
      </c>
      <c r="L957" s="128" t="str">
        <f>IF(A957="","",'CONSTRUCTION COST ESTIMATE'!BB957)</f>
        <v>LF</v>
      </c>
      <c r="M957" s="128" t="str">
        <f t="shared" si="123"/>
        <v>Base Bid</v>
      </c>
      <c r="N957" s="124">
        <f>IF(A957="","",'CONSTRUCTION COST ESTIMATE'!BC957)</f>
        <v>0</v>
      </c>
      <c r="O957" s="124" t="str">
        <f t="shared" si="126"/>
        <v>N</v>
      </c>
      <c r="S957" s="124"/>
    </row>
    <row r="958" spans="1:19" hidden="1">
      <c r="A958" s="379">
        <f>IF('CONSTRUCTION COST ESTIMATE'!B958="","",'CONSTRUCTION COST ESTIMATE'!B958)</f>
        <v>628.10199999999804</v>
      </c>
      <c r="B958" s="128"/>
      <c r="C958" s="128" t="str">
        <f t="shared" si="121"/>
        <v>Item</v>
      </c>
      <c r="D958" s="128">
        <f t="shared" si="124"/>
        <v>1</v>
      </c>
      <c r="E958" s="128" t="str">
        <f>IF(A958="",'CONSTRUCTION COST ESTIMATE'!A958,"")</f>
        <v/>
      </c>
      <c r="F958" s="234" t="str">
        <f>IF(A958="","",'CONSTRUCTION COST ESTIMATE'!C958)</f>
        <v>REFLECTIVE WHITE CURB PAINT</v>
      </c>
      <c r="G958" s="234"/>
      <c r="H958" s="78" t="str">
        <f t="shared" si="122"/>
        <v>628.1020</v>
      </c>
      <c r="I958" s="128"/>
      <c r="J958" s="128">
        <f>IF(A958="","",'CONSTRUCTION COST ESTIMATE'!BA958)</f>
        <v>0</v>
      </c>
      <c r="K958" s="128" t="str">
        <f t="shared" si="125"/>
        <v>Default</v>
      </c>
      <c r="L958" s="128" t="str">
        <f>IF(A958="","",'CONSTRUCTION COST ESTIMATE'!BB958)</f>
        <v>SF</v>
      </c>
      <c r="M958" s="128" t="str">
        <f t="shared" si="123"/>
        <v>Base Bid</v>
      </c>
      <c r="N958" s="124">
        <f>IF(A958="","",'CONSTRUCTION COST ESTIMATE'!BC958)</f>
        <v>0</v>
      </c>
      <c r="O958" s="124" t="str">
        <f t="shared" si="126"/>
        <v>N</v>
      </c>
      <c r="S958" s="124"/>
    </row>
    <row r="959" spans="1:19" hidden="1">
      <c r="A959" s="379">
        <f>IF('CONSTRUCTION COST ESTIMATE'!B959="","",'CONSTRUCTION COST ESTIMATE'!B959)</f>
        <v>628.10299999999802</v>
      </c>
      <c r="B959" s="128"/>
      <c r="C959" s="128" t="str">
        <f t="shared" si="121"/>
        <v>Item</v>
      </c>
      <c r="D959" s="128">
        <f t="shared" si="124"/>
        <v>1</v>
      </c>
      <c r="E959" s="128" t="str">
        <f>IF(A959="",'CONSTRUCTION COST ESTIMATE'!A959,"")</f>
        <v/>
      </c>
      <c r="F959" s="234" t="str">
        <f>IF(A959="","",'CONSTRUCTION COST ESTIMATE'!C959)</f>
        <v>REFLECTIVE YELLOW CURB PAINT</v>
      </c>
      <c r="G959" s="234"/>
      <c r="H959" s="78" t="str">
        <f t="shared" si="122"/>
        <v>628.1030</v>
      </c>
      <c r="I959" s="128"/>
      <c r="J959" s="128">
        <f>IF(A959="","",'CONSTRUCTION COST ESTIMATE'!BA959)</f>
        <v>0</v>
      </c>
      <c r="K959" s="128" t="str">
        <f t="shared" si="125"/>
        <v>Default</v>
      </c>
      <c r="L959" s="128" t="str">
        <f>IF(A959="","",'CONSTRUCTION COST ESTIMATE'!BB959)</f>
        <v>SF</v>
      </c>
      <c r="M959" s="128" t="str">
        <f t="shared" si="123"/>
        <v>Base Bid</v>
      </c>
      <c r="N959" s="124">
        <f>IF(A959="","",'CONSTRUCTION COST ESTIMATE'!BC959)</f>
        <v>0</v>
      </c>
      <c r="O959" s="124" t="str">
        <f t="shared" si="126"/>
        <v>N</v>
      </c>
      <c r="S959" s="124"/>
    </row>
    <row r="960" spans="1:19" hidden="1">
      <c r="A960" s="379">
        <f>IF('CONSTRUCTION COST ESTIMATE'!B960="","",'CONSTRUCTION COST ESTIMATE'!B960)</f>
        <v>628.103999999998</v>
      </c>
      <c r="B960" s="128"/>
      <c r="C960" s="128" t="str">
        <f t="shared" si="121"/>
        <v>Item</v>
      </c>
      <c r="D960" s="128">
        <f t="shared" si="124"/>
        <v>1</v>
      </c>
      <c r="E960" s="128" t="str">
        <f>IF(A960="",'CONSTRUCTION COST ESTIMATE'!A960,"")</f>
        <v/>
      </c>
      <c r="F960" s="234" t="str">
        <f>IF(A960="","",'CONSTRUCTION COST ESTIMATE'!C960)</f>
        <v>NON-REFLECTIVE CURB PAINT (SPECIFY COLOR)</v>
      </c>
      <c r="G960" s="234"/>
      <c r="H960" s="78" t="str">
        <f t="shared" si="122"/>
        <v>628.1040</v>
      </c>
      <c r="I960" s="128"/>
      <c r="J960" s="128">
        <f>IF(A960="","",'CONSTRUCTION COST ESTIMATE'!BA960)</f>
        <v>0</v>
      </c>
      <c r="K960" s="128" t="str">
        <f t="shared" si="125"/>
        <v>Default</v>
      </c>
      <c r="L960" s="128" t="str">
        <f>IF(A960="","",'CONSTRUCTION COST ESTIMATE'!BB960)</f>
        <v>SF</v>
      </c>
      <c r="M960" s="128" t="str">
        <f t="shared" si="123"/>
        <v>Base Bid</v>
      </c>
      <c r="N960" s="124">
        <f>IF(A960="","",'CONSTRUCTION COST ESTIMATE'!BC960)</f>
        <v>0</v>
      </c>
      <c r="O960" s="124" t="str">
        <f t="shared" si="126"/>
        <v>N</v>
      </c>
      <c r="S960" s="124"/>
    </row>
    <row r="961" spans="1:26" hidden="1">
      <c r="A961" s="379">
        <f>IF('CONSTRUCTION COST ESTIMATE'!B961="","",'CONSTRUCTION COST ESTIMATE'!B961)</f>
        <v>628.10499999999797</v>
      </c>
      <c r="B961" s="128"/>
      <c r="C961" s="128" t="str">
        <f t="shared" si="121"/>
        <v>Item</v>
      </c>
      <c r="D961" s="128">
        <f t="shared" si="124"/>
        <v>1</v>
      </c>
      <c r="E961" s="128" t="str">
        <f>IF(A961="",'CONSTRUCTION COST ESTIMATE'!A961,"")</f>
        <v/>
      </c>
      <c r="F961" s="234" t="str">
        <f>IF(A961="","",'CONSTRUCTION COST ESTIMATE'!C961)</f>
        <v>REFLECTIVE WHITE MEDIAN PAINT</v>
      </c>
      <c r="G961" s="234"/>
      <c r="H961" s="78" t="str">
        <f t="shared" si="122"/>
        <v>628.1050</v>
      </c>
      <c r="I961" s="128"/>
      <c r="J961" s="128">
        <f>IF(A961="","",'CONSTRUCTION COST ESTIMATE'!BA961)</f>
        <v>0</v>
      </c>
      <c r="K961" s="128" t="str">
        <f t="shared" si="125"/>
        <v>Default</v>
      </c>
      <c r="L961" s="128" t="str">
        <f>IF(A961="","",'CONSTRUCTION COST ESTIMATE'!BB961)</f>
        <v>SF</v>
      </c>
      <c r="M961" s="128" t="str">
        <f t="shared" si="123"/>
        <v>Base Bid</v>
      </c>
      <c r="N961" s="124">
        <f>IF(A961="","",'CONSTRUCTION COST ESTIMATE'!BC961)</f>
        <v>0</v>
      </c>
      <c r="O961" s="124" t="str">
        <f t="shared" si="126"/>
        <v>N</v>
      </c>
      <c r="S961" s="124"/>
    </row>
    <row r="962" spans="1:26" hidden="1">
      <c r="A962" s="379">
        <f>IF('CONSTRUCTION COST ESTIMATE'!B962="","",'CONSTRUCTION COST ESTIMATE'!B962)</f>
        <v>628.10599999999704</v>
      </c>
      <c r="B962" s="128"/>
      <c r="C962" s="128" t="str">
        <f t="shared" si="121"/>
        <v>Item</v>
      </c>
      <c r="D962" s="128">
        <f t="shared" si="124"/>
        <v>1</v>
      </c>
      <c r="E962" s="128" t="str">
        <f>IF(A962="",'CONSTRUCTION COST ESTIMATE'!A962,"")</f>
        <v/>
      </c>
      <c r="F962" s="234" t="str">
        <f>IF(A962="","",'CONSTRUCTION COST ESTIMATE'!C962)</f>
        <v>REFLECTIVE YELLOW MEDIAN PAINT</v>
      </c>
      <c r="G962" s="234"/>
      <c r="H962" s="78" t="str">
        <f t="shared" si="122"/>
        <v>628.1060</v>
      </c>
      <c r="I962" s="128"/>
      <c r="J962" s="128">
        <f>IF(A962="","",'CONSTRUCTION COST ESTIMATE'!BA962)</f>
        <v>0</v>
      </c>
      <c r="K962" s="128" t="str">
        <f t="shared" si="125"/>
        <v>Default</v>
      </c>
      <c r="L962" s="128" t="str">
        <f>IF(A962="","",'CONSTRUCTION COST ESTIMATE'!BB962)</f>
        <v>SF</v>
      </c>
      <c r="M962" s="128" t="str">
        <f t="shared" si="123"/>
        <v>Base Bid</v>
      </c>
      <c r="N962" s="124">
        <f>IF(A962="","",'CONSTRUCTION COST ESTIMATE'!BC962)</f>
        <v>0</v>
      </c>
      <c r="O962" s="124" t="str">
        <f t="shared" si="126"/>
        <v>N</v>
      </c>
      <c r="S962" s="124"/>
    </row>
    <row r="963" spans="1:26" ht="30" hidden="1">
      <c r="A963" s="379">
        <f>IF('CONSTRUCTION COST ESTIMATE'!B963="","",'CONSTRUCTION COST ESTIMATE'!B963)</f>
        <v>628.10699999999702</v>
      </c>
      <c r="B963" s="128"/>
      <c r="C963" s="128" t="str">
        <f t="shared" si="121"/>
        <v>Item</v>
      </c>
      <c r="D963" s="128">
        <f t="shared" si="124"/>
        <v>1</v>
      </c>
      <c r="E963" s="128" t="str">
        <f>IF(A963="",'CONSTRUCTION COST ESTIMATE'!A963,"")</f>
        <v/>
      </c>
      <c r="F963" s="234" t="str">
        <f>IF(A963="","",'CONSTRUCTION COST ESTIMATE'!C963)</f>
        <v>REFLECTIVE WHITE MEDIAN NOSE PAINT WITH REFLECTIVE WHITE PAVEMENT MARKERS</v>
      </c>
      <c r="G963" s="234"/>
      <c r="H963" s="78" t="str">
        <f t="shared" si="122"/>
        <v>628.1070</v>
      </c>
      <c r="I963" s="128"/>
      <c r="J963" s="128">
        <f>IF(A963="","",'CONSTRUCTION COST ESTIMATE'!BA963)</f>
        <v>0</v>
      </c>
      <c r="K963" s="128" t="str">
        <f t="shared" si="125"/>
        <v>Default</v>
      </c>
      <c r="L963" s="128" t="str">
        <f>IF(A963="","",'CONSTRUCTION COST ESTIMATE'!BB963)</f>
        <v>SF</v>
      </c>
      <c r="M963" s="128" t="str">
        <f t="shared" si="123"/>
        <v>Base Bid</v>
      </c>
      <c r="N963" s="124">
        <f>IF(A963="","",'CONSTRUCTION COST ESTIMATE'!BC963)</f>
        <v>0</v>
      </c>
      <c r="O963" s="124" t="str">
        <f t="shared" si="126"/>
        <v>N</v>
      </c>
      <c r="S963" s="124"/>
    </row>
    <row r="964" spans="1:26" ht="30" hidden="1">
      <c r="A964" s="379">
        <f>IF('CONSTRUCTION COST ESTIMATE'!B964="","",'CONSTRUCTION COST ESTIMATE'!B964)</f>
        <v>628.10799999999699</v>
      </c>
      <c r="B964" s="128"/>
      <c r="C964" s="128" t="str">
        <f t="shared" si="121"/>
        <v>Item</v>
      </c>
      <c r="D964" s="128">
        <f t="shared" si="124"/>
        <v>1</v>
      </c>
      <c r="E964" s="128" t="str">
        <f>IF(A964="",'CONSTRUCTION COST ESTIMATE'!A964,"")</f>
        <v/>
      </c>
      <c r="F964" s="234" t="str">
        <f>IF(A964="","",'CONSTRUCTION COST ESTIMATE'!C964)</f>
        <v>REFLECTIVE YELLOW MEDIAN NOSE PAINT WITH REFLECTIVE YELLOW PAVEMENT MARKERS</v>
      </c>
      <c r="G964" s="234"/>
      <c r="H964" s="78" t="str">
        <f t="shared" si="122"/>
        <v>628.1080</v>
      </c>
      <c r="I964" s="128"/>
      <c r="J964" s="128">
        <f>IF(A964="","",'CONSTRUCTION COST ESTIMATE'!BA964)</f>
        <v>0</v>
      </c>
      <c r="K964" s="128" t="str">
        <f t="shared" si="125"/>
        <v>Default</v>
      </c>
      <c r="L964" s="128" t="str">
        <f>IF(A964="","",'CONSTRUCTION COST ESTIMATE'!BB964)</f>
        <v>SF</v>
      </c>
      <c r="M964" s="128" t="str">
        <f t="shared" si="123"/>
        <v>Base Bid</v>
      </c>
      <c r="N964" s="124">
        <f>IF(A964="","",'CONSTRUCTION COST ESTIMATE'!BC964)</f>
        <v>0</v>
      </c>
      <c r="O964" s="124" t="str">
        <f t="shared" si="126"/>
        <v>N</v>
      </c>
      <c r="S964" s="124"/>
    </row>
    <row r="965" spans="1:26" ht="30" customHeight="1">
      <c r="A965" s="378" t="str">
        <f>IF('CONSTRUCTION COST ESTIMATE'!B965="","",'CONSTRUCTION COST ESTIMATE'!B965)</f>
        <v/>
      </c>
      <c r="B965" s="134"/>
      <c r="C965" s="134" t="str">
        <f t="shared" si="121"/>
        <v>Container</v>
      </c>
      <c r="D965" s="134">
        <f t="shared" si="124"/>
        <v>0</v>
      </c>
      <c r="E965" s="134" t="str">
        <f>IF(A965="",'CONSTRUCTION COST ESTIMATE'!A965,"")</f>
        <v>SP 629</v>
      </c>
      <c r="F965" s="233" t="str">
        <f>IF(A965="",'CONSTRUCTION COST ESTIMATE'!C965,"")</f>
        <v>WATER DISTRIBUTION SYSTEMS</v>
      </c>
      <c r="G965" s="233"/>
      <c r="H965" s="230" t="str">
        <f t="shared" si="122"/>
        <v/>
      </c>
      <c r="I965" s="134"/>
      <c r="J965" s="134" t="str">
        <f>IF(A965="","",'CONSTRUCTION COST ESTIMATE'!BA965)</f>
        <v/>
      </c>
      <c r="K965" s="134" t="str">
        <f t="shared" si="125"/>
        <v/>
      </c>
      <c r="L965" s="134" t="str">
        <f>IF(A965="","",'CONSTRUCTION COST ESTIMATE'!BB965)</f>
        <v/>
      </c>
      <c r="M965" s="134" t="str">
        <f t="shared" si="123"/>
        <v/>
      </c>
      <c r="N965" s="231" t="str">
        <f>IF(A965="","",'CONSTRUCTION COST ESTIMATE'!BC965)</f>
        <v/>
      </c>
      <c r="O965" s="375"/>
      <c r="P965" s="231"/>
      <c r="Q965" s="231"/>
      <c r="R965" s="231"/>
      <c r="S965" s="231"/>
      <c r="T965" s="124"/>
      <c r="U965" s="124"/>
      <c r="V965" s="124"/>
      <c r="W965" s="124"/>
      <c r="X965" s="124"/>
      <c r="Y965" s="124"/>
      <c r="Z965" s="124"/>
    </row>
    <row r="966" spans="1:26" hidden="1">
      <c r="A966" s="379">
        <f>IF('CONSTRUCTION COST ESTIMATE'!B966="","",'CONSTRUCTION COST ESTIMATE'!B966)</f>
        <v>629.00049999999999</v>
      </c>
      <c r="B966" s="128"/>
      <c r="C966" s="128" t="str">
        <f t="shared" si="121"/>
        <v>Item</v>
      </c>
      <c r="D966" s="128">
        <f t="shared" si="124"/>
        <v>1</v>
      </c>
      <c r="E966" s="128" t="str">
        <f>IF(A966="",'CONSTRUCTION COST ESTIMATE'!A966,"")</f>
        <v/>
      </c>
      <c r="F966" s="234" t="str">
        <f>IF(A966="","",'CONSTRUCTION COST ESTIMATE'!C966)</f>
        <v>ADJUST AVAR</v>
      </c>
      <c r="G966" s="234"/>
      <c r="H966" s="78" t="str">
        <f t="shared" si="122"/>
        <v>629.0005</v>
      </c>
      <c r="I966" s="128"/>
      <c r="J966" s="128">
        <f>IF(A966="","",'CONSTRUCTION COST ESTIMATE'!BA966)</f>
        <v>0</v>
      </c>
      <c r="K966" s="128" t="str">
        <f t="shared" si="125"/>
        <v>Default</v>
      </c>
      <c r="L966" s="128" t="str">
        <f>IF(A966="","",'CONSTRUCTION COST ESTIMATE'!BB966)</f>
        <v>EA</v>
      </c>
      <c r="M966" s="128" t="str">
        <f t="shared" si="123"/>
        <v>Base Bid</v>
      </c>
      <c r="N966" s="124">
        <f>IF(A966="","",'CONSTRUCTION COST ESTIMATE'!BC966)</f>
        <v>0</v>
      </c>
      <c r="O966" s="124" t="str">
        <f t="shared" si="126"/>
        <v>N</v>
      </c>
      <c r="S966" s="124"/>
    </row>
    <row r="967" spans="1:26" hidden="1">
      <c r="A967" s="379">
        <f>IF('CONSTRUCTION COST ESTIMATE'!B967="","",'CONSTRUCTION COST ESTIMATE'!B967)</f>
        <v>629.00099999999998</v>
      </c>
      <c r="B967" s="128"/>
      <c r="C967" s="128" t="str">
        <f t="shared" si="121"/>
        <v>Item</v>
      </c>
      <c r="D967" s="128">
        <f t="shared" si="124"/>
        <v>1</v>
      </c>
      <c r="E967" s="128" t="str">
        <f>IF(A967="",'CONSTRUCTION COST ESTIMATE'!A967,"")</f>
        <v/>
      </c>
      <c r="F967" s="234" t="str">
        <f>IF(A967="","",'CONSTRUCTION COST ESTIMATE'!C967)</f>
        <v>MANUAL BLOW OFF ASSEMBLY (2 INCH)</v>
      </c>
      <c r="G967" s="234"/>
      <c r="H967" s="78" t="str">
        <f t="shared" si="122"/>
        <v>629.0010</v>
      </c>
      <c r="I967" s="128"/>
      <c r="J967" s="128">
        <f>IF(A967="","",'CONSTRUCTION COST ESTIMATE'!BA967)</f>
        <v>0</v>
      </c>
      <c r="K967" s="128" t="str">
        <f t="shared" si="125"/>
        <v>Default</v>
      </c>
      <c r="L967" s="128" t="str">
        <f>IF(A967="","",'CONSTRUCTION COST ESTIMATE'!BB967)</f>
        <v>EA</v>
      </c>
      <c r="M967" s="128" t="str">
        <f t="shared" si="123"/>
        <v>Base Bid</v>
      </c>
      <c r="N967" s="124">
        <f>IF(A967="","",'CONSTRUCTION COST ESTIMATE'!BC967)</f>
        <v>0</v>
      </c>
      <c r="O967" s="124" t="str">
        <f t="shared" si="126"/>
        <v>N</v>
      </c>
      <c r="S967" s="124"/>
    </row>
    <row r="968" spans="1:26" hidden="1">
      <c r="A968" s="379">
        <f>IF('CONSTRUCTION COST ESTIMATE'!B968="","",'CONSTRUCTION COST ESTIMATE'!B968)</f>
        <v>629.00199999999995</v>
      </c>
      <c r="B968" s="128"/>
      <c r="C968" s="128" t="str">
        <f t="shared" si="121"/>
        <v>Item</v>
      </c>
      <c r="D968" s="128">
        <f t="shared" si="124"/>
        <v>1</v>
      </c>
      <c r="E968" s="128" t="str">
        <f>IF(A968="",'CONSTRUCTION COST ESTIMATE'!A968,"")</f>
        <v/>
      </c>
      <c r="F968" s="234" t="str">
        <f>IF(A968="","",'CONSTRUCTION COST ESTIMATE'!C968)</f>
        <v>LOW POINT BLOW OFF DRAIN ASSEMBLY (6 INCH)</v>
      </c>
      <c r="G968" s="234"/>
      <c r="H968" s="78" t="str">
        <f t="shared" si="122"/>
        <v>629.0020</v>
      </c>
      <c r="I968" s="128"/>
      <c r="J968" s="128">
        <f>IF(A968="","",'CONSTRUCTION COST ESTIMATE'!BA968)</f>
        <v>0</v>
      </c>
      <c r="K968" s="128" t="str">
        <f t="shared" si="125"/>
        <v>Default</v>
      </c>
      <c r="L968" s="128" t="str">
        <f>IF(A968="","",'CONSTRUCTION COST ESTIMATE'!BB968)</f>
        <v>EA</v>
      </c>
      <c r="M968" s="128" t="str">
        <f t="shared" si="123"/>
        <v>Base Bid</v>
      </c>
      <c r="N968" s="124">
        <f>IF(A968="","",'CONSTRUCTION COST ESTIMATE'!BC968)</f>
        <v>0</v>
      </c>
      <c r="O968" s="124" t="str">
        <f t="shared" si="126"/>
        <v>N</v>
      </c>
      <c r="S968" s="124"/>
    </row>
    <row r="969" spans="1:26" hidden="1">
      <c r="A969" s="379">
        <f>IF('CONSTRUCTION COST ESTIMATE'!B969="","",'CONSTRUCTION COST ESTIMATE'!B969)</f>
        <v>629.00300000000004</v>
      </c>
      <c r="B969" s="128"/>
      <c r="C969" s="128" t="str">
        <f t="shared" si="121"/>
        <v>Item</v>
      </c>
      <c r="D969" s="128">
        <f t="shared" si="124"/>
        <v>1</v>
      </c>
      <c r="E969" s="128" t="str">
        <f>IF(A969="",'CONSTRUCTION COST ESTIMATE'!A969,"")</f>
        <v/>
      </c>
      <c r="F969" s="234" t="str">
        <f>IF(A969="","",'CONSTRUCTION COST ESTIMATE'!C969)</f>
        <v>ADJUST BLOW OFF COVER TO GRADE</v>
      </c>
      <c r="G969" s="234"/>
      <c r="H969" s="78" t="str">
        <f t="shared" si="122"/>
        <v>629.0030</v>
      </c>
      <c r="I969" s="128"/>
      <c r="J969" s="128">
        <f>IF(A969="","",'CONSTRUCTION COST ESTIMATE'!BA969)</f>
        <v>0</v>
      </c>
      <c r="K969" s="128" t="str">
        <f t="shared" si="125"/>
        <v>Default</v>
      </c>
      <c r="L969" s="128" t="str">
        <f>IF(A969="","",'CONSTRUCTION COST ESTIMATE'!BB969)</f>
        <v>EA</v>
      </c>
      <c r="M969" s="128" t="str">
        <f t="shared" si="123"/>
        <v>Base Bid</v>
      </c>
      <c r="N969" s="124">
        <f>IF(A969="","",'CONSTRUCTION COST ESTIMATE'!BC969)</f>
        <v>0</v>
      </c>
      <c r="O969" s="124" t="str">
        <f t="shared" si="126"/>
        <v>N</v>
      </c>
      <c r="S969" s="124"/>
    </row>
    <row r="970" spans="1:26" hidden="1">
      <c r="A970" s="379">
        <f>IF('CONSTRUCTION COST ESTIMATE'!B970="","",'CONSTRUCTION COST ESTIMATE'!B970)</f>
        <v>629.00400000000002</v>
      </c>
      <c r="B970" s="128"/>
      <c r="C970" s="128" t="str">
        <f t="shared" si="121"/>
        <v>Item</v>
      </c>
      <c r="D970" s="128">
        <f t="shared" si="124"/>
        <v>1</v>
      </c>
      <c r="E970" s="128" t="str">
        <f>IF(A970="",'CONSTRUCTION COST ESTIMATE'!A970,"")</f>
        <v/>
      </c>
      <c r="F970" s="234" t="str">
        <f>IF(A970="","",'CONSTRUCTION COST ESTIMATE'!C970)</f>
        <v>ADJUST BLOW OFF AND ASSEMBLY</v>
      </c>
      <c r="G970" s="234"/>
      <c r="H970" s="78" t="str">
        <f t="shared" si="122"/>
        <v>629.0040</v>
      </c>
      <c r="I970" s="128"/>
      <c r="J970" s="128">
        <f>IF(A970="","",'CONSTRUCTION COST ESTIMATE'!BA970)</f>
        <v>0</v>
      </c>
      <c r="K970" s="128" t="str">
        <f t="shared" si="125"/>
        <v>Default</v>
      </c>
      <c r="L970" s="128" t="str">
        <f>IF(A970="","",'CONSTRUCTION COST ESTIMATE'!BB970)</f>
        <v>EA</v>
      </c>
      <c r="M970" s="128" t="str">
        <f t="shared" si="123"/>
        <v>Base Bid</v>
      </c>
      <c r="N970" s="124">
        <f>IF(A970="","",'CONSTRUCTION COST ESTIMATE'!BC970)</f>
        <v>0</v>
      </c>
      <c r="O970" s="124" t="str">
        <f t="shared" si="126"/>
        <v>N</v>
      </c>
      <c r="S970" s="124"/>
    </row>
    <row r="971" spans="1:26" hidden="1">
      <c r="A971" s="379">
        <f>IF('CONSTRUCTION COST ESTIMATE'!B971="","",'CONSTRUCTION COST ESTIMATE'!B971)</f>
        <v>629.005</v>
      </c>
      <c r="B971" s="128"/>
      <c r="C971" s="128" t="str">
        <f t="shared" si="121"/>
        <v>Item</v>
      </c>
      <c r="D971" s="128">
        <f t="shared" si="124"/>
        <v>1</v>
      </c>
      <c r="E971" s="128" t="str">
        <f>IF(A971="",'CONSTRUCTION COST ESTIMATE'!A971,"")</f>
        <v/>
      </c>
      <c r="F971" s="234" t="str">
        <f>IF(A971="","",'CONSTRUCTION COST ESTIMATE'!C971)</f>
        <v>ADJUST BLOW OFF AND RISER ASSEMBLY</v>
      </c>
      <c r="G971" s="234"/>
      <c r="H971" s="78" t="str">
        <f t="shared" si="122"/>
        <v>629.0050</v>
      </c>
      <c r="I971" s="128"/>
      <c r="J971" s="128">
        <f>IF(A971="","",'CONSTRUCTION COST ESTIMATE'!BA971)</f>
        <v>0</v>
      </c>
      <c r="K971" s="128" t="str">
        <f t="shared" si="125"/>
        <v>Default</v>
      </c>
      <c r="L971" s="128" t="str">
        <f>IF(A971="","",'CONSTRUCTION COST ESTIMATE'!BB971)</f>
        <v>EA</v>
      </c>
      <c r="M971" s="128" t="str">
        <f t="shared" si="123"/>
        <v>Base Bid</v>
      </c>
      <c r="N971" s="124">
        <f>IF(A971="","",'CONSTRUCTION COST ESTIMATE'!BC971)</f>
        <v>0</v>
      </c>
      <c r="O971" s="124" t="str">
        <f t="shared" si="126"/>
        <v>N</v>
      </c>
      <c r="S971" s="124"/>
    </row>
    <row r="972" spans="1:26" hidden="1">
      <c r="A972" s="379">
        <f>IF('CONSTRUCTION COST ESTIMATE'!B972="","",'CONSTRUCTION COST ESTIMATE'!B972)</f>
        <v>629.00599999999997</v>
      </c>
      <c r="B972" s="128"/>
      <c r="C972" s="128" t="str">
        <f t="shared" si="121"/>
        <v>Item</v>
      </c>
      <c r="D972" s="128">
        <f t="shared" si="124"/>
        <v>1</v>
      </c>
      <c r="E972" s="128" t="str">
        <f>IF(A972="",'CONSTRUCTION COST ESTIMATE'!A972,"")</f>
        <v/>
      </c>
      <c r="F972" s="234" t="str">
        <f>IF(A972="","",'CONSTRUCTION COST ESTIMATE'!C972)</f>
        <v>RELOCATE 2 INCH BLOW OFF</v>
      </c>
      <c r="G972" s="234"/>
      <c r="H972" s="78" t="str">
        <f t="shared" si="122"/>
        <v>629.0060</v>
      </c>
      <c r="I972" s="128"/>
      <c r="J972" s="128">
        <f>IF(A972="","",'CONSTRUCTION COST ESTIMATE'!BA972)</f>
        <v>0</v>
      </c>
      <c r="K972" s="128" t="str">
        <f t="shared" si="125"/>
        <v>Default</v>
      </c>
      <c r="L972" s="128" t="str">
        <f>IF(A972="","",'CONSTRUCTION COST ESTIMATE'!BB972)</f>
        <v>LS</v>
      </c>
      <c r="M972" s="128" t="str">
        <f t="shared" si="123"/>
        <v>Base Bid</v>
      </c>
      <c r="N972" s="124">
        <f>IF(A972="","",'CONSTRUCTION COST ESTIMATE'!BC972)</f>
        <v>0</v>
      </c>
      <c r="O972" s="124" t="str">
        <f t="shared" si="126"/>
        <v>N</v>
      </c>
      <c r="S972" s="124"/>
    </row>
    <row r="973" spans="1:26" hidden="1">
      <c r="A973" s="379">
        <f>IF('CONSTRUCTION COST ESTIMATE'!B973="","",'CONSTRUCTION COST ESTIMATE'!B973)</f>
        <v>629.01</v>
      </c>
      <c r="B973" s="128"/>
      <c r="C973" s="128" t="str">
        <f t="shared" si="121"/>
        <v>Item</v>
      </c>
      <c r="D973" s="128">
        <f t="shared" si="124"/>
        <v>1</v>
      </c>
      <c r="E973" s="128" t="str">
        <f>IF(A973="",'CONSTRUCTION COST ESTIMATE'!A973,"")</f>
        <v/>
      </c>
      <c r="F973" s="234" t="str">
        <f>IF(A973="","",'CONSTRUCTION COST ESTIMATE'!C973)</f>
        <v>INSTALL VEHICULAR PROTECTION BOLLARD</v>
      </c>
      <c r="G973" s="234"/>
      <c r="H973" s="78" t="str">
        <f t="shared" si="122"/>
        <v>629.0100</v>
      </c>
      <c r="I973" s="128"/>
      <c r="J973" s="128">
        <f>IF(A973="","",'CONSTRUCTION COST ESTIMATE'!BA973)</f>
        <v>0</v>
      </c>
      <c r="K973" s="128" t="str">
        <f t="shared" si="125"/>
        <v>Default</v>
      </c>
      <c r="L973" s="128" t="str">
        <f>IF(A973="","",'CONSTRUCTION COST ESTIMATE'!BB973)</f>
        <v>EA</v>
      </c>
      <c r="M973" s="128" t="str">
        <f t="shared" si="123"/>
        <v>Base Bid</v>
      </c>
      <c r="N973" s="124">
        <f>IF(A973="","",'CONSTRUCTION COST ESTIMATE'!BC973)</f>
        <v>0</v>
      </c>
      <c r="O973" s="124" t="str">
        <f t="shared" si="126"/>
        <v>N</v>
      </c>
      <c r="S973" s="124"/>
    </row>
    <row r="974" spans="1:26" hidden="1">
      <c r="A974" s="379">
        <f>IF('CONSTRUCTION COST ESTIMATE'!B974="","",'CONSTRUCTION COST ESTIMATE'!B974)</f>
        <v>629.01099999999997</v>
      </c>
      <c r="B974" s="128"/>
      <c r="C974" s="128" t="str">
        <f t="shared" si="121"/>
        <v>Item</v>
      </c>
      <c r="D974" s="128">
        <f t="shared" si="124"/>
        <v>1</v>
      </c>
      <c r="E974" s="128" t="str">
        <f>IF(A974="",'CONSTRUCTION COST ESTIMATE'!A974,"")</f>
        <v/>
      </c>
      <c r="F974" s="234" t="str">
        <f>IF(A974="","",'CONSTRUCTION COST ESTIMATE'!C974)</f>
        <v>STEEL CASING (16 INCH)</v>
      </c>
      <c r="G974" s="234"/>
      <c r="H974" s="78" t="str">
        <f t="shared" si="122"/>
        <v>629.0110</v>
      </c>
      <c r="I974" s="128"/>
      <c r="J974" s="128">
        <f>IF(A974="","",'CONSTRUCTION COST ESTIMATE'!BA974)</f>
        <v>0</v>
      </c>
      <c r="K974" s="128" t="str">
        <f t="shared" si="125"/>
        <v>Default</v>
      </c>
      <c r="L974" s="128" t="str">
        <f>IF(A974="","",'CONSTRUCTION COST ESTIMATE'!BB974)</f>
        <v>LF</v>
      </c>
      <c r="M974" s="128" t="str">
        <f t="shared" si="123"/>
        <v>Base Bid</v>
      </c>
      <c r="N974" s="124">
        <f>IF(A974="","",'CONSTRUCTION COST ESTIMATE'!BC974)</f>
        <v>0</v>
      </c>
      <c r="O974" s="124" t="str">
        <f t="shared" si="126"/>
        <v>N</v>
      </c>
      <c r="S974" s="124"/>
    </row>
    <row r="975" spans="1:26" hidden="1">
      <c r="A975" s="379">
        <f>IF('CONSTRUCTION COST ESTIMATE'!B975="","",'CONSTRUCTION COST ESTIMATE'!B975)</f>
        <v>629.01199999999994</v>
      </c>
      <c r="B975" s="128"/>
      <c r="C975" s="128" t="str">
        <f t="shared" si="121"/>
        <v>Item</v>
      </c>
      <c r="D975" s="128">
        <f t="shared" si="124"/>
        <v>1</v>
      </c>
      <c r="E975" s="128" t="str">
        <f>IF(A975="",'CONSTRUCTION COST ESTIMATE'!A975,"")</f>
        <v/>
      </c>
      <c r="F975" s="234" t="str">
        <f>IF(A975="","",'CONSTRUCTION COST ESTIMATE'!C975)</f>
        <v>STEEL CASING (20 INCH)</v>
      </c>
      <c r="G975" s="234"/>
      <c r="H975" s="78" t="str">
        <f t="shared" si="122"/>
        <v>629.0120</v>
      </c>
      <c r="I975" s="128"/>
      <c r="J975" s="128">
        <f>IF(A975="","",'CONSTRUCTION COST ESTIMATE'!BA975)</f>
        <v>0</v>
      </c>
      <c r="K975" s="128" t="str">
        <f t="shared" si="125"/>
        <v>Default</v>
      </c>
      <c r="L975" s="128" t="str">
        <f>IF(A975="","",'CONSTRUCTION COST ESTIMATE'!BB975)</f>
        <v>LF</v>
      </c>
      <c r="M975" s="128" t="str">
        <f t="shared" si="123"/>
        <v>Base Bid</v>
      </c>
      <c r="N975" s="124">
        <f>IF(A975="","",'CONSTRUCTION COST ESTIMATE'!BC975)</f>
        <v>0</v>
      </c>
      <c r="O975" s="124" t="str">
        <f t="shared" si="126"/>
        <v>N</v>
      </c>
      <c r="S975" s="124"/>
    </row>
    <row r="976" spans="1:26" hidden="1">
      <c r="A976" s="379">
        <f>IF('CONSTRUCTION COST ESTIMATE'!B976="","",'CONSTRUCTION COST ESTIMATE'!B976)</f>
        <v>629.01300000000003</v>
      </c>
      <c r="B976" s="128"/>
      <c r="C976" s="128" t="str">
        <f t="shared" si="121"/>
        <v>Item</v>
      </c>
      <c r="D976" s="128">
        <f t="shared" si="124"/>
        <v>1</v>
      </c>
      <c r="E976" s="128" t="str">
        <f>IF(A976="",'CONSTRUCTION COST ESTIMATE'!A976,"")</f>
        <v/>
      </c>
      <c r="F976" s="234" t="str">
        <f>IF(A976="","",'CONSTRUCTION COST ESTIMATE'!C976)</f>
        <v>STEEL CASING (24 INCH)</v>
      </c>
      <c r="G976" s="234"/>
      <c r="H976" s="78" t="str">
        <f t="shared" si="122"/>
        <v>629.0130</v>
      </c>
      <c r="I976" s="128"/>
      <c r="J976" s="128">
        <f>IF(A976="","",'CONSTRUCTION COST ESTIMATE'!BA976)</f>
        <v>0</v>
      </c>
      <c r="K976" s="128" t="str">
        <f t="shared" si="125"/>
        <v>Default</v>
      </c>
      <c r="L976" s="128" t="str">
        <f>IF(A976="","",'CONSTRUCTION COST ESTIMATE'!BB976)</f>
        <v>LF</v>
      </c>
      <c r="M976" s="128" t="str">
        <f t="shared" si="123"/>
        <v>Base Bid</v>
      </c>
      <c r="N976" s="124">
        <f>IF(A976="","",'CONSTRUCTION COST ESTIMATE'!BC976)</f>
        <v>0</v>
      </c>
      <c r="O976" s="124" t="str">
        <f t="shared" si="126"/>
        <v>N</v>
      </c>
      <c r="S976" s="124"/>
    </row>
    <row r="977" spans="1:19" hidden="1">
      <c r="A977" s="379">
        <f>IF('CONSTRUCTION COST ESTIMATE'!B977="","",'CONSTRUCTION COST ESTIMATE'!B977)</f>
        <v>629.01400000000001</v>
      </c>
      <c r="B977" s="128"/>
      <c r="C977" s="128" t="str">
        <f t="shared" si="121"/>
        <v>Item</v>
      </c>
      <c r="D977" s="128">
        <f t="shared" si="124"/>
        <v>1</v>
      </c>
      <c r="E977" s="128" t="str">
        <f>IF(A977="",'CONSTRUCTION COST ESTIMATE'!A977,"")</f>
        <v/>
      </c>
      <c r="F977" s="234" t="str">
        <f>IF(A977="","",'CONSTRUCTION COST ESTIMATE'!C977)</f>
        <v>JACK AND BORING</v>
      </c>
      <c r="G977" s="234"/>
      <c r="H977" s="78" t="str">
        <f t="shared" si="122"/>
        <v>629.0140</v>
      </c>
      <c r="I977" s="128"/>
      <c r="J977" s="128">
        <f>IF(A977="","",'CONSTRUCTION COST ESTIMATE'!BA977)</f>
        <v>0</v>
      </c>
      <c r="K977" s="128" t="str">
        <f t="shared" si="125"/>
        <v>Default</v>
      </c>
      <c r="L977" s="128" t="str">
        <f>IF(A977="","",'CONSTRUCTION COST ESTIMATE'!BB977)</f>
        <v>LS</v>
      </c>
      <c r="M977" s="128" t="str">
        <f t="shared" si="123"/>
        <v>Base Bid</v>
      </c>
      <c r="N977" s="124">
        <f>IF(A977="","",'CONSTRUCTION COST ESTIMATE'!BC977)</f>
        <v>0</v>
      </c>
      <c r="O977" s="124" t="str">
        <f t="shared" si="126"/>
        <v>N</v>
      </c>
      <c r="S977" s="124"/>
    </row>
    <row r="978" spans="1:19" hidden="1">
      <c r="A978" s="379">
        <f>IF('CONSTRUCTION COST ESTIMATE'!B978="","",'CONSTRUCTION COST ESTIMATE'!B978)</f>
        <v>629.01499999999999</v>
      </c>
      <c r="B978" s="128"/>
      <c r="C978" s="128" t="str">
        <f t="shared" si="121"/>
        <v>Item</v>
      </c>
      <c r="D978" s="128">
        <f t="shared" si="124"/>
        <v>1</v>
      </c>
      <c r="E978" s="128" t="str">
        <f>IF(A978="",'CONSTRUCTION COST ESTIMATE'!A978,"")</f>
        <v/>
      </c>
      <c r="F978" s="234" t="str">
        <f>IF(A978="","",'CONSTRUCTION COST ESTIMATE'!C978)</f>
        <v>JACK AND BORING INCLUDING STEEL CASING</v>
      </c>
      <c r="G978" s="234"/>
      <c r="H978" s="78" t="str">
        <f t="shared" si="122"/>
        <v>629.0150</v>
      </c>
      <c r="I978" s="128"/>
      <c r="J978" s="128">
        <f>IF(A978="","",'CONSTRUCTION COST ESTIMATE'!BA978)</f>
        <v>0</v>
      </c>
      <c r="K978" s="128" t="str">
        <f t="shared" si="125"/>
        <v>Default</v>
      </c>
      <c r="L978" s="128" t="str">
        <f>IF(A978="","",'CONSTRUCTION COST ESTIMATE'!BB978)</f>
        <v>LS</v>
      </c>
      <c r="M978" s="128" t="str">
        <f t="shared" si="123"/>
        <v>Base Bid</v>
      </c>
      <c r="N978" s="124">
        <f>IF(A978="","",'CONSTRUCTION COST ESTIMATE'!BC978)</f>
        <v>0</v>
      </c>
      <c r="O978" s="124" t="str">
        <f t="shared" si="126"/>
        <v>N</v>
      </c>
      <c r="S978" s="124"/>
    </row>
    <row r="979" spans="1:19" hidden="1">
      <c r="A979" s="379">
        <f>IF('CONSTRUCTION COST ESTIMATE'!B979="","",'CONSTRUCTION COST ESTIMATE'!B979)</f>
        <v>629.02</v>
      </c>
      <c r="B979" s="128"/>
      <c r="C979" s="128" t="str">
        <f t="shared" si="121"/>
        <v>Item</v>
      </c>
      <c r="D979" s="128">
        <f t="shared" si="124"/>
        <v>1</v>
      </c>
      <c r="E979" s="128" t="str">
        <f>IF(A979="",'CONSTRUCTION COST ESTIMATE'!A979,"")</f>
        <v/>
      </c>
      <c r="F979" s="234" t="str">
        <f>IF(A979="","",'CONSTRUCTION COST ESTIMATE'!C979)</f>
        <v>MISCELLANEOUS LVVWD REQUIRED FIELD ADJUSTMENT</v>
      </c>
      <c r="G979" s="234"/>
      <c r="H979" s="78" t="str">
        <f t="shared" si="122"/>
        <v>629.0200</v>
      </c>
      <c r="I979" s="128"/>
      <c r="J979" s="128">
        <f>IF(A979="","",'CONSTRUCTION COST ESTIMATE'!BA979)</f>
        <v>0</v>
      </c>
      <c r="K979" s="128" t="str">
        <f t="shared" si="125"/>
        <v>Default</v>
      </c>
      <c r="L979" s="128" t="str">
        <f>IF(A979="","",'CONSTRUCTION COST ESTIMATE'!BB979)</f>
        <v>FA</v>
      </c>
      <c r="M979" s="128" t="str">
        <f t="shared" si="123"/>
        <v>Base Bid</v>
      </c>
      <c r="N979" s="124">
        <f>IF(A979="","",'CONSTRUCTION COST ESTIMATE'!BC979)</f>
        <v>0</v>
      </c>
      <c r="O979" s="124" t="str">
        <f t="shared" si="126"/>
        <v>N</v>
      </c>
      <c r="S979" s="124"/>
    </row>
    <row r="980" spans="1:19" hidden="1">
      <c r="A980" s="379">
        <f>IF('CONSTRUCTION COST ESTIMATE'!B980="","",'CONSTRUCTION COST ESTIMATE'!B980)</f>
        <v>629.02099999999996</v>
      </c>
      <c r="B980" s="128"/>
      <c r="C980" s="128" t="str">
        <f t="shared" si="121"/>
        <v>Item</v>
      </c>
      <c r="D980" s="128">
        <f t="shared" si="124"/>
        <v>1</v>
      </c>
      <c r="E980" s="128" t="str">
        <f>IF(A980="",'CONSTRUCTION COST ESTIMATE'!A980,"")</f>
        <v/>
      </c>
      <c r="F980" s="234" t="str">
        <f>IF(A980="","",'CONSTRUCTION COST ESTIMATE'!C980)</f>
        <v>FIRE HYDRANT LATERAL (6 INCH)</v>
      </c>
      <c r="G980" s="234"/>
      <c r="H980" s="78" t="str">
        <f t="shared" si="122"/>
        <v>629.0210</v>
      </c>
      <c r="I980" s="128"/>
      <c r="J980" s="128">
        <f>IF(A980="","",'CONSTRUCTION COST ESTIMATE'!BA980)</f>
        <v>0</v>
      </c>
      <c r="K980" s="128" t="str">
        <f t="shared" si="125"/>
        <v>Default</v>
      </c>
      <c r="L980" s="128" t="str">
        <f>IF(A980="","",'CONSTRUCTION COST ESTIMATE'!BB980)</f>
        <v>LF</v>
      </c>
      <c r="M980" s="128" t="str">
        <f t="shared" si="123"/>
        <v>Base Bid</v>
      </c>
      <c r="N980" s="124">
        <f>IF(A980="","",'CONSTRUCTION COST ESTIMATE'!BC980)</f>
        <v>0</v>
      </c>
      <c r="O980" s="124" t="str">
        <f t="shared" si="126"/>
        <v>N</v>
      </c>
      <c r="S980" s="124"/>
    </row>
    <row r="981" spans="1:19" hidden="1">
      <c r="A981" s="379">
        <f>IF('CONSTRUCTION COST ESTIMATE'!B981="","",'CONSTRUCTION COST ESTIMATE'!B981)</f>
        <v>629.02200000000005</v>
      </c>
      <c r="B981" s="128"/>
      <c r="C981" s="128" t="str">
        <f t="shared" ref="C981:C1044" si="127">IF(A981="","Container","Item")</f>
        <v>Item</v>
      </c>
      <c r="D981" s="128">
        <f t="shared" si="124"/>
        <v>1</v>
      </c>
      <c r="E981" s="128" t="str">
        <f>IF(A981="",'CONSTRUCTION COST ESTIMATE'!A981,"")</f>
        <v/>
      </c>
      <c r="F981" s="234" t="str">
        <f>IF(A981="","",'CONSTRUCTION COST ESTIMATE'!C981)</f>
        <v>RELOCATE FIRE HYDRANT ASSEMBLY</v>
      </c>
      <c r="G981" s="234"/>
      <c r="H981" s="78" t="str">
        <f t="shared" ref="H981:H1044" si="128">TEXT(A981,"#.0000")</f>
        <v>629.0220</v>
      </c>
      <c r="I981" s="128"/>
      <c r="J981" s="128">
        <f>IF(A981="","",'CONSTRUCTION COST ESTIMATE'!BA981)</f>
        <v>0</v>
      </c>
      <c r="K981" s="128" t="str">
        <f t="shared" si="125"/>
        <v>Default</v>
      </c>
      <c r="L981" s="128" t="str">
        <f>IF(A981="","",'CONSTRUCTION COST ESTIMATE'!BB981)</f>
        <v>EA</v>
      </c>
      <c r="M981" s="128" t="str">
        <f t="shared" ref="M981:M1044" si="129">IF(A981="","","Base Bid")</f>
        <v>Base Bid</v>
      </c>
      <c r="N981" s="124">
        <f>IF(A981="","",'CONSTRUCTION COST ESTIMATE'!BC981)</f>
        <v>0</v>
      </c>
      <c r="O981" s="124" t="str">
        <f t="shared" si="126"/>
        <v>N</v>
      </c>
      <c r="S981" s="124"/>
    </row>
    <row r="982" spans="1:19" hidden="1">
      <c r="A982" s="379">
        <f>IF('CONSTRUCTION COST ESTIMATE'!B982="","",'CONSTRUCTION COST ESTIMATE'!B982)</f>
        <v>629.02300000000002</v>
      </c>
      <c r="B982" s="128"/>
      <c r="C982" s="128" t="str">
        <f t="shared" si="127"/>
        <v>Item</v>
      </c>
      <c r="D982" s="128">
        <f t="shared" ref="D982:D1045" si="130">IF(C982="Container",0,1)</f>
        <v>1</v>
      </c>
      <c r="E982" s="128" t="str">
        <f>IF(A982="",'CONSTRUCTION COST ESTIMATE'!A982,"")</f>
        <v/>
      </c>
      <c r="F982" s="234" t="str">
        <f>IF(A982="","",'CONSTRUCTION COST ESTIMATE'!C982)</f>
        <v>REMOVE AND REPLACE FIRE HYRANT CONCRETE PAD</v>
      </c>
      <c r="G982" s="234"/>
      <c r="H982" s="78" t="str">
        <f t="shared" si="128"/>
        <v>629.0230</v>
      </c>
      <c r="I982" s="128"/>
      <c r="J982" s="128">
        <f>IF(A982="","",'CONSTRUCTION COST ESTIMATE'!BA982)</f>
        <v>0</v>
      </c>
      <c r="K982" s="128" t="str">
        <f t="shared" ref="K982:K1045" si="131">IF(J982="","","Default")</f>
        <v>Default</v>
      </c>
      <c r="L982" s="128" t="str">
        <f>IF(A982="","",'CONSTRUCTION COST ESTIMATE'!BB982)</f>
        <v>EA</v>
      </c>
      <c r="M982" s="128" t="str">
        <f t="shared" si="129"/>
        <v>Base Bid</v>
      </c>
      <c r="N982" s="124">
        <f>IF(A982="","",'CONSTRUCTION COST ESTIMATE'!BC982)</f>
        <v>0</v>
      </c>
      <c r="O982" s="124" t="str">
        <f t="shared" si="126"/>
        <v>N</v>
      </c>
      <c r="S982" s="124"/>
    </row>
    <row r="983" spans="1:19" hidden="1">
      <c r="A983" s="379">
        <f>IF('CONSTRUCTION COST ESTIMATE'!B983="","",'CONSTRUCTION COST ESTIMATE'!B983)</f>
        <v>629.024</v>
      </c>
      <c r="B983" s="128"/>
      <c r="C983" s="128" t="str">
        <f t="shared" si="127"/>
        <v>Item</v>
      </c>
      <c r="D983" s="128">
        <f t="shared" si="130"/>
        <v>1</v>
      </c>
      <c r="E983" s="128" t="str">
        <f>IF(A983="",'CONSTRUCTION COST ESTIMATE'!A983,"")</f>
        <v/>
      </c>
      <c r="F983" s="234" t="str">
        <f>IF(A983="","",'CONSTRUCTION COST ESTIMATE'!C983)</f>
        <v>RELOCATE WATER SERVICE</v>
      </c>
      <c r="G983" s="234"/>
      <c r="H983" s="78" t="str">
        <f t="shared" si="128"/>
        <v>629.0240</v>
      </c>
      <c r="I983" s="128"/>
      <c r="J983" s="128">
        <f>IF(A983="","",'CONSTRUCTION COST ESTIMATE'!BA983)</f>
        <v>0</v>
      </c>
      <c r="K983" s="128" t="str">
        <f t="shared" si="131"/>
        <v>Default</v>
      </c>
      <c r="L983" s="128" t="str">
        <f>IF(A983="","",'CONSTRUCTION COST ESTIMATE'!BB983)</f>
        <v>LS</v>
      </c>
      <c r="M983" s="128" t="str">
        <f t="shared" si="129"/>
        <v>Base Bid</v>
      </c>
      <c r="N983" s="124">
        <f>IF(A983="","",'CONSTRUCTION COST ESTIMATE'!BC983)</f>
        <v>0</v>
      </c>
      <c r="O983" s="124" t="str">
        <f t="shared" ref="O983:O1046" si="132">IF(N983=0,"N","Y")</f>
        <v>N</v>
      </c>
      <c r="S983" s="124"/>
    </row>
    <row r="984" spans="1:19" hidden="1">
      <c r="A984" s="379">
        <f>IF('CONSTRUCTION COST ESTIMATE'!B984="","",'CONSTRUCTION COST ESTIMATE'!B984)</f>
        <v>629.02499999999998</v>
      </c>
      <c r="B984" s="128"/>
      <c r="C984" s="128" t="str">
        <f t="shared" si="127"/>
        <v>Item</v>
      </c>
      <c r="D984" s="128">
        <f t="shared" si="130"/>
        <v>1</v>
      </c>
      <c r="E984" s="128" t="str">
        <f>IF(A984="",'CONSTRUCTION COST ESTIMATE'!A984,"")</f>
        <v/>
      </c>
      <c r="F984" s="234" t="str">
        <f>IF(A984="","",'CONSTRUCTION COST ESTIMATE'!C984)</f>
        <v>RELOCATE WATER SERVICE LATERAL</v>
      </c>
      <c r="G984" s="234"/>
      <c r="H984" s="78" t="str">
        <f t="shared" si="128"/>
        <v>629.0250</v>
      </c>
      <c r="I984" s="128"/>
      <c r="J984" s="128">
        <f>IF(A984="","",'CONSTRUCTION COST ESTIMATE'!BA984)</f>
        <v>0</v>
      </c>
      <c r="K984" s="128" t="str">
        <f t="shared" si="131"/>
        <v>Default</v>
      </c>
      <c r="L984" s="128" t="str">
        <f>IF(A984="","",'CONSTRUCTION COST ESTIMATE'!BB984)</f>
        <v>EA</v>
      </c>
      <c r="M984" s="128" t="str">
        <f t="shared" si="129"/>
        <v>Base Bid</v>
      </c>
      <c r="N984" s="124">
        <f>IF(A984="","",'CONSTRUCTION COST ESTIMATE'!BC984)</f>
        <v>0</v>
      </c>
      <c r="O984" s="124" t="str">
        <f t="shared" si="132"/>
        <v>N</v>
      </c>
      <c r="S984" s="124"/>
    </row>
    <row r="985" spans="1:19" hidden="1">
      <c r="A985" s="379">
        <f>IF('CONSTRUCTION COST ESTIMATE'!B985="","",'CONSTRUCTION COST ESTIMATE'!B985)</f>
        <v>629.02599999999995</v>
      </c>
      <c r="B985" s="128"/>
      <c r="C985" s="128" t="str">
        <f t="shared" si="127"/>
        <v>Item</v>
      </c>
      <c r="D985" s="128">
        <f t="shared" si="130"/>
        <v>1</v>
      </c>
      <c r="E985" s="128" t="str">
        <f>IF(A985="",'CONSTRUCTION COST ESTIMATE'!A985,"")</f>
        <v/>
      </c>
      <c r="F985" s="234" t="str">
        <f>IF(A985="","",'CONSTRUCTION COST ESTIMATE'!C985)</f>
        <v>SERVICE LATERAL (1 INCH)</v>
      </c>
      <c r="G985" s="234"/>
      <c r="H985" s="78" t="str">
        <f t="shared" si="128"/>
        <v>629.0260</v>
      </c>
      <c r="I985" s="128"/>
      <c r="J985" s="128">
        <f>IF(A985="","",'CONSTRUCTION COST ESTIMATE'!BA985)</f>
        <v>0</v>
      </c>
      <c r="K985" s="128" t="str">
        <f t="shared" si="131"/>
        <v>Default</v>
      </c>
      <c r="L985" s="128" t="str">
        <f>IF(A985="","",'CONSTRUCTION COST ESTIMATE'!BB985)</f>
        <v>LF</v>
      </c>
      <c r="M985" s="128" t="str">
        <f t="shared" si="129"/>
        <v>Base Bid</v>
      </c>
      <c r="N985" s="124">
        <f>IF(A985="","",'CONSTRUCTION COST ESTIMATE'!BC985)</f>
        <v>0</v>
      </c>
      <c r="O985" s="124" t="str">
        <f t="shared" si="132"/>
        <v>N</v>
      </c>
      <c r="S985" s="124"/>
    </row>
    <row r="986" spans="1:19" hidden="1">
      <c r="A986" s="379">
        <f>IF('CONSTRUCTION COST ESTIMATE'!B986="","",'CONSTRUCTION COST ESTIMATE'!B986)</f>
        <v>629.02700000000004</v>
      </c>
      <c r="B986" s="128"/>
      <c r="C986" s="128" t="str">
        <f t="shared" si="127"/>
        <v>Item</v>
      </c>
      <c r="D986" s="128">
        <f t="shared" si="130"/>
        <v>1</v>
      </c>
      <c r="E986" s="128" t="str">
        <f>IF(A986="",'CONSTRUCTION COST ESTIMATE'!A986,"")</f>
        <v/>
      </c>
      <c r="F986" s="234" t="str">
        <f>IF(A986="","",'CONSTRUCTION COST ESTIMATE'!C986)</f>
        <v>SERVICE LATERAL (2 INCH)</v>
      </c>
      <c r="G986" s="234"/>
      <c r="H986" s="78" t="str">
        <f t="shared" si="128"/>
        <v>629.0270</v>
      </c>
      <c r="I986" s="128"/>
      <c r="J986" s="128">
        <f>IF(A986="","",'CONSTRUCTION COST ESTIMATE'!BA986)</f>
        <v>0</v>
      </c>
      <c r="K986" s="128" t="str">
        <f t="shared" si="131"/>
        <v>Default</v>
      </c>
      <c r="L986" s="128" t="str">
        <f>IF(A986="","",'CONSTRUCTION COST ESTIMATE'!BB986)</f>
        <v>LF</v>
      </c>
      <c r="M986" s="128" t="str">
        <f t="shared" si="129"/>
        <v>Base Bid</v>
      </c>
      <c r="N986" s="124">
        <f>IF(A986="","",'CONSTRUCTION COST ESTIMATE'!BC986)</f>
        <v>0</v>
      </c>
      <c r="O986" s="124" t="str">
        <f t="shared" si="132"/>
        <v>N</v>
      </c>
      <c r="S986" s="124"/>
    </row>
    <row r="987" spans="1:19" hidden="1">
      <c r="A987" s="379">
        <f>IF('CONSTRUCTION COST ESTIMATE'!B987="","",'CONSTRUCTION COST ESTIMATE'!B987)</f>
        <v>629.02800000000002</v>
      </c>
      <c r="B987" s="128"/>
      <c r="C987" s="128" t="str">
        <f t="shared" si="127"/>
        <v>Item</v>
      </c>
      <c r="D987" s="128">
        <f t="shared" si="130"/>
        <v>1</v>
      </c>
      <c r="E987" s="128" t="str">
        <f>IF(A987="",'CONSTRUCTION COST ESTIMATE'!A987,"")</f>
        <v/>
      </c>
      <c r="F987" s="234" t="str">
        <f>IF(A987="","",'CONSTRUCTION COST ESTIMATE'!C987)</f>
        <v>45 DEGREE WATER MAIN MODIFICATION</v>
      </c>
      <c r="G987" s="234"/>
      <c r="H987" s="78" t="str">
        <f t="shared" si="128"/>
        <v>629.0280</v>
      </c>
      <c r="I987" s="128"/>
      <c r="J987" s="128">
        <f>IF(A987="","",'CONSTRUCTION COST ESTIMATE'!BA987)</f>
        <v>0</v>
      </c>
      <c r="K987" s="128" t="str">
        <f t="shared" si="131"/>
        <v>Default</v>
      </c>
      <c r="L987" s="128" t="str">
        <f>IF(A987="","",'CONSTRUCTION COST ESTIMATE'!BB987)</f>
        <v>EA</v>
      </c>
      <c r="M987" s="128" t="str">
        <f t="shared" si="129"/>
        <v>Base Bid</v>
      </c>
      <c r="N987" s="124">
        <f>IF(A987="","",'CONSTRUCTION COST ESTIMATE'!BC987)</f>
        <v>0</v>
      </c>
      <c r="O987" s="124" t="str">
        <f t="shared" si="132"/>
        <v>N</v>
      </c>
      <c r="S987" s="124"/>
    </row>
    <row r="988" spans="1:19" hidden="1">
      <c r="A988" s="379">
        <f>IF('CONSTRUCTION COST ESTIMATE'!B988="","",'CONSTRUCTION COST ESTIMATE'!B988)</f>
        <v>629.029</v>
      </c>
      <c r="B988" s="128"/>
      <c r="C988" s="128" t="str">
        <f t="shared" si="127"/>
        <v>Item</v>
      </c>
      <c r="D988" s="128">
        <f t="shared" si="130"/>
        <v>1</v>
      </c>
      <c r="E988" s="128" t="str">
        <f>IF(A988="",'CONSTRUCTION COST ESTIMATE'!A988,"")</f>
        <v/>
      </c>
      <c r="F988" s="234" t="str">
        <f>IF(A988="","",'CONSTRUCTION COST ESTIMATE'!C988)</f>
        <v>REPLACE WATER MAIN</v>
      </c>
      <c r="G988" s="234"/>
      <c r="H988" s="78" t="str">
        <f t="shared" si="128"/>
        <v>629.0290</v>
      </c>
      <c r="I988" s="128"/>
      <c r="J988" s="128">
        <f>IF(A988="","",'CONSTRUCTION COST ESTIMATE'!BA988)</f>
        <v>0</v>
      </c>
      <c r="K988" s="128" t="str">
        <f t="shared" si="131"/>
        <v>Default</v>
      </c>
      <c r="L988" s="128" t="str">
        <f>IF(A988="","",'CONSTRUCTION COST ESTIMATE'!BB988)</f>
        <v>LS</v>
      </c>
      <c r="M988" s="128" t="str">
        <f t="shared" si="129"/>
        <v>Base Bid</v>
      </c>
      <c r="N988" s="124">
        <f>IF(A988="","",'CONSTRUCTION COST ESTIMATE'!BC988)</f>
        <v>0</v>
      </c>
      <c r="O988" s="124" t="str">
        <f t="shared" si="132"/>
        <v>N</v>
      </c>
      <c r="S988" s="124"/>
    </row>
    <row r="989" spans="1:19" hidden="1">
      <c r="A989" s="379">
        <f>IF('CONSTRUCTION COST ESTIMATE'!B989="","",'CONSTRUCTION COST ESTIMATE'!B989)</f>
        <v>629.03</v>
      </c>
      <c r="B989" s="128"/>
      <c r="C989" s="128" t="str">
        <f t="shared" si="127"/>
        <v>Item</v>
      </c>
      <c r="D989" s="128">
        <f t="shared" si="130"/>
        <v>1</v>
      </c>
      <c r="E989" s="128" t="str">
        <f>IF(A989="",'CONSTRUCTION COST ESTIMATE'!A989,"")</f>
        <v/>
      </c>
      <c r="F989" s="234" t="str">
        <f>IF(A989="","",'CONSTRUCTION COST ESTIMATE'!C989)</f>
        <v>ADJUST WATER ACCESS MANHOLE COVER</v>
      </c>
      <c r="G989" s="234"/>
      <c r="H989" s="78" t="str">
        <f t="shared" si="128"/>
        <v>629.0300</v>
      </c>
      <c r="I989" s="128"/>
      <c r="J989" s="128">
        <f>IF(A989="","",'CONSTRUCTION COST ESTIMATE'!BA989)</f>
        <v>0</v>
      </c>
      <c r="K989" s="128" t="str">
        <f t="shared" si="131"/>
        <v>Default</v>
      </c>
      <c r="L989" s="128" t="str">
        <f>IF(A989="","",'CONSTRUCTION COST ESTIMATE'!BB989)</f>
        <v>EA</v>
      </c>
      <c r="M989" s="128" t="str">
        <f t="shared" si="129"/>
        <v>Base Bid</v>
      </c>
      <c r="N989" s="124">
        <f>IF(A989="","",'CONSTRUCTION COST ESTIMATE'!BC989)</f>
        <v>0</v>
      </c>
      <c r="O989" s="124" t="str">
        <f t="shared" si="132"/>
        <v>N</v>
      </c>
      <c r="S989" s="124"/>
    </row>
    <row r="990" spans="1:19" hidden="1">
      <c r="A990" s="379">
        <f>IF('CONSTRUCTION COST ESTIMATE'!B990="","",'CONSTRUCTION COST ESTIMATE'!B990)</f>
        <v>629.03099999999995</v>
      </c>
      <c r="B990" s="128"/>
      <c r="C990" s="128" t="str">
        <f t="shared" si="127"/>
        <v>Item</v>
      </c>
      <c r="D990" s="128">
        <f t="shared" si="130"/>
        <v>1</v>
      </c>
      <c r="E990" s="128" t="str">
        <f>IF(A990="",'CONSTRUCTION COST ESTIMATE'!A990,"")</f>
        <v/>
      </c>
      <c r="F990" s="234" t="str">
        <f>IF(A990="","",'CONSTRUCTION COST ESTIMATE'!C990)</f>
        <v>WATER METER (0.75 INCH)</v>
      </c>
      <c r="G990" s="234"/>
      <c r="H990" s="78" t="str">
        <f t="shared" si="128"/>
        <v>629.0310</v>
      </c>
      <c r="I990" s="128"/>
      <c r="J990" s="128">
        <f>IF(A990="","",'CONSTRUCTION COST ESTIMATE'!BA990)</f>
        <v>0</v>
      </c>
      <c r="K990" s="128" t="str">
        <f t="shared" si="131"/>
        <v>Default</v>
      </c>
      <c r="L990" s="128" t="str">
        <f>IF(A990="","",'CONSTRUCTION COST ESTIMATE'!BB990)</f>
        <v>EA</v>
      </c>
      <c r="M990" s="128" t="str">
        <f t="shared" si="129"/>
        <v>Base Bid</v>
      </c>
      <c r="N990" s="124">
        <f>IF(A990="","",'CONSTRUCTION COST ESTIMATE'!BC990)</f>
        <v>0</v>
      </c>
      <c r="O990" s="124" t="str">
        <f t="shared" si="132"/>
        <v>N</v>
      </c>
      <c r="S990" s="124"/>
    </row>
    <row r="991" spans="1:19" hidden="1">
      <c r="A991" s="379">
        <f>IF('CONSTRUCTION COST ESTIMATE'!B991="","",'CONSTRUCTION COST ESTIMATE'!B991)</f>
        <v>629.03200000000004</v>
      </c>
      <c r="B991" s="128"/>
      <c r="C991" s="128" t="str">
        <f t="shared" si="127"/>
        <v>Item</v>
      </c>
      <c r="D991" s="128">
        <f t="shared" si="130"/>
        <v>1</v>
      </c>
      <c r="E991" s="128" t="str">
        <f>IF(A991="",'CONSTRUCTION COST ESTIMATE'!A991,"")</f>
        <v/>
      </c>
      <c r="F991" s="234" t="str">
        <f>IF(A991="","",'CONSTRUCTION COST ESTIMATE'!C991)</f>
        <v>WATER METER (1 INCH)</v>
      </c>
      <c r="G991" s="234"/>
      <c r="H991" s="78" t="str">
        <f t="shared" si="128"/>
        <v>629.0320</v>
      </c>
      <c r="I991" s="128"/>
      <c r="J991" s="128">
        <f>IF(A991="","",'CONSTRUCTION COST ESTIMATE'!BA991)</f>
        <v>0</v>
      </c>
      <c r="K991" s="128" t="str">
        <f t="shared" si="131"/>
        <v>Default</v>
      </c>
      <c r="L991" s="128" t="str">
        <f>IF(A991="","",'CONSTRUCTION COST ESTIMATE'!BB991)</f>
        <v>EA</v>
      </c>
      <c r="M991" s="128" t="str">
        <f t="shared" si="129"/>
        <v>Base Bid</v>
      </c>
      <c r="N991" s="124">
        <f>IF(A991="","",'CONSTRUCTION COST ESTIMATE'!BC991)</f>
        <v>0</v>
      </c>
      <c r="O991" s="124" t="str">
        <f t="shared" si="132"/>
        <v>N</v>
      </c>
      <c r="S991" s="124"/>
    </row>
    <row r="992" spans="1:19" hidden="1">
      <c r="A992" s="379">
        <f>IF('CONSTRUCTION COST ESTIMATE'!B992="","",'CONSTRUCTION COST ESTIMATE'!B992)</f>
        <v>629.03300000000002</v>
      </c>
      <c r="B992" s="128"/>
      <c r="C992" s="128" t="str">
        <f t="shared" si="127"/>
        <v>Item</v>
      </c>
      <c r="D992" s="128">
        <f t="shared" si="130"/>
        <v>1</v>
      </c>
      <c r="E992" s="128" t="str">
        <f>IF(A992="",'CONSTRUCTION COST ESTIMATE'!A992,"")</f>
        <v/>
      </c>
      <c r="F992" s="234" t="str">
        <f>IF(A992="","",'CONSTRUCTION COST ESTIMATE'!C992)</f>
        <v>WATER METER AND METER BOX (1 INCH)</v>
      </c>
      <c r="G992" s="234"/>
      <c r="H992" s="78" t="str">
        <f t="shared" si="128"/>
        <v>629.0330</v>
      </c>
      <c r="I992" s="128"/>
      <c r="J992" s="128">
        <f>IF(A992="","",'CONSTRUCTION COST ESTIMATE'!BA992)</f>
        <v>0</v>
      </c>
      <c r="K992" s="128" t="str">
        <f t="shared" si="131"/>
        <v>Default</v>
      </c>
      <c r="L992" s="128" t="str">
        <f>IF(A992="","",'CONSTRUCTION COST ESTIMATE'!BB992)</f>
        <v>EA</v>
      </c>
      <c r="M992" s="128" t="str">
        <f t="shared" si="129"/>
        <v>Base Bid</v>
      </c>
      <c r="N992" s="124">
        <f>IF(A992="","",'CONSTRUCTION COST ESTIMATE'!BC992)</f>
        <v>0</v>
      </c>
      <c r="O992" s="124" t="str">
        <f t="shared" si="132"/>
        <v>N</v>
      </c>
      <c r="S992" s="124"/>
    </row>
    <row r="993" spans="1:19" hidden="1">
      <c r="A993" s="379">
        <f>IF('CONSTRUCTION COST ESTIMATE'!B993="","",'CONSTRUCTION COST ESTIMATE'!B993)</f>
        <v>629.03399999999999</v>
      </c>
      <c r="B993" s="128"/>
      <c r="C993" s="128" t="str">
        <f t="shared" si="127"/>
        <v>Item</v>
      </c>
      <c r="D993" s="128">
        <f t="shared" si="130"/>
        <v>1</v>
      </c>
      <c r="E993" s="128" t="str">
        <f>IF(A993="",'CONSTRUCTION COST ESTIMATE'!A993,"")</f>
        <v/>
      </c>
      <c r="F993" s="234" t="str">
        <f>IF(A993="","",'CONSTRUCTION COST ESTIMATE'!C993)</f>
        <v>ABANDON EXISTING WATER METER</v>
      </c>
      <c r="G993" s="234"/>
      <c r="H993" s="78" t="str">
        <f t="shared" si="128"/>
        <v>629.0340</v>
      </c>
      <c r="I993" s="128"/>
      <c r="J993" s="128">
        <f>IF(A993="","",'CONSTRUCTION COST ESTIMATE'!BA993)</f>
        <v>0</v>
      </c>
      <c r="K993" s="128" t="str">
        <f t="shared" si="131"/>
        <v>Default</v>
      </c>
      <c r="L993" s="128" t="str">
        <f>IF(A993="","",'CONSTRUCTION COST ESTIMATE'!BB993)</f>
        <v>EA</v>
      </c>
      <c r="M993" s="128" t="str">
        <f t="shared" si="129"/>
        <v>Base Bid</v>
      </c>
      <c r="N993" s="124">
        <f>IF(A993="","",'CONSTRUCTION COST ESTIMATE'!BC993)</f>
        <v>0</v>
      </c>
      <c r="O993" s="124" t="str">
        <f t="shared" si="132"/>
        <v>N</v>
      </c>
      <c r="S993" s="124"/>
    </row>
    <row r="994" spans="1:19" hidden="1">
      <c r="A994" s="379">
        <f>IF('CONSTRUCTION COST ESTIMATE'!B994="","",'CONSTRUCTION COST ESTIMATE'!B994)</f>
        <v>629.03499999999997</v>
      </c>
      <c r="B994" s="128"/>
      <c r="C994" s="128" t="str">
        <f t="shared" si="127"/>
        <v>Item</v>
      </c>
      <c r="D994" s="128">
        <f t="shared" si="130"/>
        <v>1</v>
      </c>
      <c r="E994" s="128" t="str">
        <f>IF(A994="",'CONSTRUCTION COST ESTIMATE'!A994,"")</f>
        <v/>
      </c>
      <c r="F994" s="234" t="str">
        <f>IF(A994="","",'CONSTRUCTION COST ESTIMATE'!C994)</f>
        <v>ADJUST RESIDENTIAL WATER METER</v>
      </c>
      <c r="G994" s="234"/>
      <c r="H994" s="78" t="str">
        <f t="shared" si="128"/>
        <v>629.0350</v>
      </c>
      <c r="I994" s="128"/>
      <c r="J994" s="128">
        <f>IF(A994="","",'CONSTRUCTION COST ESTIMATE'!BA994)</f>
        <v>0</v>
      </c>
      <c r="K994" s="128" t="str">
        <f t="shared" si="131"/>
        <v>Default</v>
      </c>
      <c r="L994" s="128" t="str">
        <f>IF(A994="","",'CONSTRUCTION COST ESTIMATE'!BB994)</f>
        <v>EA</v>
      </c>
      <c r="M994" s="128" t="str">
        <f t="shared" si="129"/>
        <v>Base Bid</v>
      </c>
      <c r="N994" s="124">
        <f>IF(A994="","",'CONSTRUCTION COST ESTIMATE'!BC994)</f>
        <v>0</v>
      </c>
      <c r="O994" s="124" t="str">
        <f t="shared" si="132"/>
        <v>N</v>
      </c>
      <c r="S994" s="124"/>
    </row>
    <row r="995" spans="1:19" hidden="1">
      <c r="A995" s="379">
        <f>IF('CONSTRUCTION COST ESTIMATE'!B995="","",'CONSTRUCTION COST ESTIMATE'!B995)</f>
        <v>629.03599999999994</v>
      </c>
      <c r="B995" s="128"/>
      <c r="C995" s="128" t="str">
        <f t="shared" si="127"/>
        <v>Item</v>
      </c>
      <c r="D995" s="128">
        <f t="shared" si="130"/>
        <v>1</v>
      </c>
      <c r="E995" s="128" t="str">
        <f>IF(A995="",'CONSTRUCTION COST ESTIMATE'!A995,"")</f>
        <v/>
      </c>
      <c r="F995" s="234" t="str">
        <f>IF(A995="","",'CONSTRUCTION COST ESTIMATE'!C995)</f>
        <v>ADJUST WATER METER BOX</v>
      </c>
      <c r="G995" s="234"/>
      <c r="H995" s="78" t="str">
        <f t="shared" si="128"/>
        <v>629.0360</v>
      </c>
      <c r="I995" s="128"/>
      <c r="J995" s="128">
        <f>IF(A995="","",'CONSTRUCTION COST ESTIMATE'!BA995)</f>
        <v>0</v>
      </c>
      <c r="K995" s="128" t="str">
        <f t="shared" si="131"/>
        <v>Default</v>
      </c>
      <c r="L995" s="128" t="str">
        <f>IF(A995="","",'CONSTRUCTION COST ESTIMATE'!BB995)</f>
        <v>EA</v>
      </c>
      <c r="M995" s="128" t="str">
        <f t="shared" si="129"/>
        <v>Base Bid</v>
      </c>
      <c r="N995" s="124">
        <f>IF(A995="","",'CONSTRUCTION COST ESTIMATE'!BC995)</f>
        <v>0</v>
      </c>
      <c r="O995" s="124" t="str">
        <f t="shared" si="132"/>
        <v>N</v>
      </c>
      <c r="S995" s="124"/>
    </row>
    <row r="996" spans="1:19" hidden="1">
      <c r="A996" s="379">
        <f>IF('CONSTRUCTION COST ESTIMATE'!B996="","",'CONSTRUCTION COST ESTIMATE'!B996)</f>
        <v>629.03700000000003</v>
      </c>
      <c r="B996" s="128"/>
      <c r="C996" s="128" t="str">
        <f t="shared" si="127"/>
        <v>Item</v>
      </c>
      <c r="D996" s="128">
        <f t="shared" si="130"/>
        <v>1</v>
      </c>
      <c r="E996" s="128" t="str">
        <f>IF(A996="",'CONSTRUCTION COST ESTIMATE'!A996,"")</f>
        <v/>
      </c>
      <c r="F996" s="234" t="str">
        <f>IF(A996="","",'CONSTRUCTION COST ESTIMATE'!C996)</f>
        <v>ADJUST WATER METER</v>
      </c>
      <c r="G996" s="234"/>
      <c r="H996" s="78" t="str">
        <f t="shared" si="128"/>
        <v>629.0370</v>
      </c>
      <c r="I996" s="128"/>
      <c r="J996" s="128">
        <f>IF(A996="","",'CONSTRUCTION COST ESTIMATE'!BA996)</f>
        <v>0</v>
      </c>
      <c r="K996" s="128" t="str">
        <f t="shared" si="131"/>
        <v>Default</v>
      </c>
      <c r="L996" s="128" t="str">
        <f>IF(A996="","",'CONSTRUCTION COST ESTIMATE'!BB996)</f>
        <v>EA</v>
      </c>
      <c r="M996" s="128" t="str">
        <f t="shared" si="129"/>
        <v>Base Bid</v>
      </c>
      <c r="N996" s="124">
        <f>IF(A996="","",'CONSTRUCTION COST ESTIMATE'!BC996)</f>
        <v>0</v>
      </c>
      <c r="O996" s="124" t="str">
        <f t="shared" si="132"/>
        <v>N</v>
      </c>
      <c r="S996" s="124"/>
    </row>
    <row r="997" spans="1:19" hidden="1">
      <c r="A997" s="379">
        <f>IF('CONSTRUCTION COST ESTIMATE'!B997="","",'CONSTRUCTION COST ESTIMATE'!B997)</f>
        <v>629.03800000000001</v>
      </c>
      <c r="B997" s="128"/>
      <c r="C997" s="128" t="str">
        <f t="shared" si="127"/>
        <v>Item</v>
      </c>
      <c r="D997" s="128">
        <f t="shared" si="130"/>
        <v>1</v>
      </c>
      <c r="E997" s="128" t="str">
        <f>IF(A997="",'CONSTRUCTION COST ESTIMATE'!A997,"")</f>
        <v/>
      </c>
      <c r="F997" s="234" t="str">
        <f>IF(A997="","",'CONSTRUCTION COST ESTIMATE'!C997)</f>
        <v>RELOCATE WATER METER AND RPPA</v>
      </c>
      <c r="G997" s="234"/>
      <c r="H997" s="78" t="str">
        <f t="shared" si="128"/>
        <v>629.0380</v>
      </c>
      <c r="I997" s="128"/>
      <c r="J997" s="128">
        <f>IF(A997="","",'CONSTRUCTION COST ESTIMATE'!BA997)</f>
        <v>0</v>
      </c>
      <c r="K997" s="128" t="str">
        <f t="shared" si="131"/>
        <v>Default</v>
      </c>
      <c r="L997" s="128" t="str">
        <f>IF(A997="","",'CONSTRUCTION COST ESTIMATE'!BB997)</f>
        <v>EA</v>
      </c>
      <c r="M997" s="128" t="str">
        <f t="shared" si="129"/>
        <v>Base Bid</v>
      </c>
      <c r="N997" s="124">
        <f>IF(A997="","",'CONSTRUCTION COST ESTIMATE'!BC997)</f>
        <v>0</v>
      </c>
      <c r="O997" s="124" t="str">
        <f t="shared" si="132"/>
        <v>N</v>
      </c>
      <c r="S997" s="124"/>
    </row>
    <row r="998" spans="1:19" hidden="1">
      <c r="A998" s="379">
        <f>IF('CONSTRUCTION COST ESTIMATE'!B998="","",'CONSTRUCTION COST ESTIMATE'!B998)</f>
        <v>629.03899999999999</v>
      </c>
      <c r="B998" s="128"/>
      <c r="C998" s="128" t="str">
        <f t="shared" si="127"/>
        <v>Item</v>
      </c>
      <c r="D998" s="128">
        <f t="shared" si="130"/>
        <v>1</v>
      </c>
      <c r="E998" s="128" t="str">
        <f>IF(A998="",'CONSTRUCTION COST ESTIMATE'!A998,"")</f>
        <v/>
      </c>
      <c r="F998" s="234" t="str">
        <f>IF(A998="","",'CONSTRUCTION COST ESTIMATE'!C998)</f>
        <v>RELOCATE WATER METER VAULT</v>
      </c>
      <c r="G998" s="234"/>
      <c r="H998" s="78" t="str">
        <f t="shared" si="128"/>
        <v>629.0390</v>
      </c>
      <c r="I998" s="128"/>
      <c r="J998" s="128">
        <f>IF(A998="","",'CONSTRUCTION COST ESTIMATE'!BA998)</f>
        <v>0</v>
      </c>
      <c r="K998" s="128" t="str">
        <f t="shared" si="131"/>
        <v>Default</v>
      </c>
      <c r="L998" s="128" t="str">
        <f>IF(A998="","",'CONSTRUCTION COST ESTIMATE'!BB998)</f>
        <v>EA</v>
      </c>
      <c r="M998" s="128" t="str">
        <f t="shared" si="129"/>
        <v>Base Bid</v>
      </c>
      <c r="N998" s="124">
        <f>IF(A998="","",'CONSTRUCTION COST ESTIMATE'!BC998)</f>
        <v>0</v>
      </c>
      <c r="O998" s="124" t="str">
        <f t="shared" si="132"/>
        <v>N</v>
      </c>
      <c r="S998" s="124"/>
    </row>
    <row r="999" spans="1:19" hidden="1">
      <c r="A999" s="379">
        <f>IF('CONSTRUCTION COST ESTIMATE'!B999="","",'CONSTRUCTION COST ESTIMATE'!B999)</f>
        <v>629.04</v>
      </c>
      <c r="B999" s="128"/>
      <c r="C999" s="128" t="str">
        <f t="shared" si="127"/>
        <v>Item</v>
      </c>
      <c r="D999" s="128">
        <f t="shared" si="130"/>
        <v>1</v>
      </c>
      <c r="E999" s="128" t="str">
        <f>IF(A999="",'CONSTRUCTION COST ESTIMATE'!A999,"")</f>
        <v/>
      </c>
      <c r="F999" s="234" t="str">
        <f>IF(A999="","",'CONSTRUCTION COST ESTIMATE'!C999)</f>
        <v>REPLACE WATER METER BOX</v>
      </c>
      <c r="G999" s="234"/>
      <c r="H999" s="78" t="str">
        <f t="shared" si="128"/>
        <v>629.0400</v>
      </c>
      <c r="I999" s="128"/>
      <c r="J999" s="128">
        <f>IF(A999="","",'CONSTRUCTION COST ESTIMATE'!BA999)</f>
        <v>0</v>
      </c>
      <c r="K999" s="128" t="str">
        <f t="shared" si="131"/>
        <v>Default</v>
      </c>
      <c r="L999" s="128" t="str">
        <f>IF(A999="","",'CONSTRUCTION COST ESTIMATE'!BB999)</f>
        <v>EA</v>
      </c>
      <c r="M999" s="128" t="str">
        <f t="shared" si="129"/>
        <v>Base Bid</v>
      </c>
      <c r="N999" s="124">
        <f>IF(A999="","",'CONSTRUCTION COST ESTIMATE'!BC999)</f>
        <v>0</v>
      </c>
      <c r="O999" s="124" t="str">
        <f t="shared" si="132"/>
        <v>N</v>
      </c>
      <c r="S999" s="124"/>
    </row>
    <row r="1000" spans="1:19" hidden="1">
      <c r="A1000" s="379">
        <f>IF('CONSTRUCTION COST ESTIMATE'!B1000="","",'CONSTRUCTION COST ESTIMATE'!B1000)</f>
        <v>629.04999999999995</v>
      </c>
      <c r="B1000" s="128"/>
      <c r="C1000" s="128" t="str">
        <f t="shared" si="127"/>
        <v>Item</v>
      </c>
      <c r="D1000" s="128">
        <f t="shared" si="130"/>
        <v>1</v>
      </c>
      <c r="E1000" s="128" t="str">
        <f>IF(A1000="",'CONSTRUCTION COST ESTIMATE'!A1000,"")</f>
        <v/>
      </c>
      <c r="F1000" s="234" t="str">
        <f>IF(A1000="","",'CONSTRUCTION COST ESTIMATE'!C1000)</f>
        <v>TIME RELATED OVERHEAD</v>
      </c>
      <c r="G1000" s="234"/>
      <c r="H1000" s="78" t="str">
        <f t="shared" si="128"/>
        <v>629.0500</v>
      </c>
      <c r="I1000" s="128"/>
      <c r="J1000" s="128">
        <f>IF(A1000="","",'CONSTRUCTION COST ESTIMATE'!BA1000)</f>
        <v>0</v>
      </c>
      <c r="K1000" s="128" t="str">
        <f t="shared" si="131"/>
        <v>Default</v>
      </c>
      <c r="L1000" s="128" t="str">
        <f>IF(A1000="","",'CONSTRUCTION COST ESTIMATE'!BB1000)</f>
        <v>DAY</v>
      </c>
      <c r="M1000" s="128" t="str">
        <f t="shared" si="129"/>
        <v>Base Bid</v>
      </c>
      <c r="N1000" s="124">
        <f>IF(A1000="","",'CONSTRUCTION COST ESTIMATE'!BC1000)</f>
        <v>0</v>
      </c>
      <c r="O1000" s="124" t="str">
        <f t="shared" si="132"/>
        <v>N</v>
      </c>
      <c r="S1000" s="124"/>
    </row>
    <row r="1001" spans="1:19" hidden="1">
      <c r="A1001" s="379">
        <f>IF('CONSTRUCTION COST ESTIMATE'!B1001="","",'CONSTRUCTION COST ESTIMATE'!B1001)</f>
        <v>629.05100000000004</v>
      </c>
      <c r="B1001" s="128"/>
      <c r="C1001" s="128" t="str">
        <f t="shared" si="127"/>
        <v>Item</v>
      </c>
      <c r="D1001" s="128">
        <f t="shared" si="130"/>
        <v>1</v>
      </c>
      <c r="E1001" s="128" t="str">
        <f>IF(A1001="",'CONSTRUCTION COST ESTIMATE'!A1001,"")</f>
        <v/>
      </c>
      <c r="F1001" s="234" t="str">
        <f>IF(A1001="","",'CONSTRUCTION COST ESTIMATE'!C1001)</f>
        <v>INSTALL CONCRETE PAD</v>
      </c>
      <c r="G1001" s="234"/>
      <c r="H1001" s="78" t="str">
        <f t="shared" si="128"/>
        <v>629.0510</v>
      </c>
      <c r="I1001" s="128"/>
      <c r="J1001" s="128">
        <f>IF(A1001="","",'CONSTRUCTION COST ESTIMATE'!BA1001)</f>
        <v>0</v>
      </c>
      <c r="K1001" s="128" t="str">
        <f t="shared" si="131"/>
        <v>Default</v>
      </c>
      <c r="L1001" s="128" t="str">
        <f>IF(A1001="","",'CONSTRUCTION COST ESTIMATE'!BB1001)</f>
        <v>EA</v>
      </c>
      <c r="M1001" s="128" t="str">
        <f t="shared" si="129"/>
        <v>Base Bid</v>
      </c>
      <c r="N1001" s="124">
        <f>IF(A1001="","",'CONSTRUCTION COST ESTIMATE'!BC1001)</f>
        <v>0</v>
      </c>
      <c r="O1001" s="124" t="str">
        <f t="shared" si="132"/>
        <v>N</v>
      </c>
      <c r="S1001" s="124"/>
    </row>
    <row r="1002" spans="1:19" hidden="1">
      <c r="A1002" s="379">
        <f>IF('CONSTRUCTION COST ESTIMATE'!B1002="","",'CONSTRUCTION COST ESTIMATE'!B1002)</f>
        <v>629.05200000000002</v>
      </c>
      <c r="B1002" s="128"/>
      <c r="C1002" s="128" t="str">
        <f t="shared" si="127"/>
        <v>Item</v>
      </c>
      <c r="D1002" s="128">
        <f t="shared" si="130"/>
        <v>1</v>
      </c>
      <c r="E1002" s="128" t="str">
        <f>IF(A1002="",'CONSTRUCTION COST ESTIMATE'!A1002,"")</f>
        <v/>
      </c>
      <c r="F1002" s="234" t="str">
        <f>IF(A1002="","",'CONSTRUCTION COST ESTIMATE'!C1002)</f>
        <v>BRASS PIPE (1 INCH)</v>
      </c>
      <c r="G1002" s="234"/>
      <c r="H1002" s="78" t="str">
        <f t="shared" si="128"/>
        <v>629.0520</v>
      </c>
      <c r="I1002" s="128"/>
      <c r="J1002" s="128">
        <f>IF(A1002="","",'CONSTRUCTION COST ESTIMATE'!BA1002)</f>
        <v>0</v>
      </c>
      <c r="K1002" s="128" t="str">
        <f t="shared" si="131"/>
        <v>Default</v>
      </c>
      <c r="L1002" s="128" t="str">
        <f>IF(A1002="","",'CONSTRUCTION COST ESTIMATE'!BB1002)</f>
        <v>LF</v>
      </c>
      <c r="M1002" s="128" t="str">
        <f t="shared" si="129"/>
        <v>Base Bid</v>
      </c>
      <c r="N1002" s="124">
        <f>IF(A1002="","",'CONSTRUCTION COST ESTIMATE'!BC1002)</f>
        <v>0</v>
      </c>
      <c r="O1002" s="124" t="str">
        <f t="shared" si="132"/>
        <v>N</v>
      </c>
      <c r="S1002" s="124"/>
    </row>
    <row r="1003" spans="1:19" hidden="1">
      <c r="A1003" s="379">
        <f>IF('CONSTRUCTION COST ESTIMATE'!B1003="","",'CONSTRUCTION COST ESTIMATE'!B1003)</f>
        <v>629.053</v>
      </c>
      <c r="B1003" s="128"/>
      <c r="C1003" s="128" t="str">
        <f t="shared" si="127"/>
        <v>Item</v>
      </c>
      <c r="D1003" s="128">
        <f t="shared" si="130"/>
        <v>1</v>
      </c>
      <c r="E1003" s="128" t="str">
        <f>IF(A1003="",'CONSTRUCTION COST ESTIMATE'!A1003,"")</f>
        <v/>
      </c>
      <c r="F1003" s="234" t="str">
        <f>IF(A1003="","",'CONSTRUCTION COST ESTIMATE'!C1003)</f>
        <v>COPPER PIPE (1 INCH)</v>
      </c>
      <c r="G1003" s="234"/>
      <c r="H1003" s="78" t="str">
        <f t="shared" si="128"/>
        <v>629.0530</v>
      </c>
      <c r="I1003" s="128"/>
      <c r="J1003" s="128">
        <f>IF(A1003="","",'CONSTRUCTION COST ESTIMATE'!BA1003)</f>
        <v>0</v>
      </c>
      <c r="K1003" s="128" t="str">
        <f t="shared" si="131"/>
        <v>Default</v>
      </c>
      <c r="L1003" s="128" t="str">
        <f>IF(A1003="","",'CONSTRUCTION COST ESTIMATE'!BB1003)</f>
        <v>LF</v>
      </c>
      <c r="M1003" s="128" t="str">
        <f t="shared" si="129"/>
        <v>Base Bid</v>
      </c>
      <c r="N1003" s="124">
        <f>IF(A1003="","",'CONSTRUCTION COST ESTIMATE'!BC1003)</f>
        <v>0</v>
      </c>
      <c r="O1003" s="124" t="str">
        <f t="shared" si="132"/>
        <v>N</v>
      </c>
      <c r="S1003" s="124"/>
    </row>
    <row r="1004" spans="1:19" hidden="1">
      <c r="A1004" s="379">
        <f>IF('CONSTRUCTION COST ESTIMATE'!B1004="","",'CONSTRUCTION COST ESTIMATE'!B1004)</f>
        <v>629.05399999999997</v>
      </c>
      <c r="B1004" s="128"/>
      <c r="C1004" s="128" t="str">
        <f t="shared" si="127"/>
        <v>Item</v>
      </c>
      <c r="D1004" s="128">
        <f t="shared" si="130"/>
        <v>1</v>
      </c>
      <c r="E1004" s="128" t="str">
        <f>IF(A1004="",'CONSTRUCTION COST ESTIMATE'!A1004,"")</f>
        <v/>
      </c>
      <c r="F1004" s="234" t="str">
        <f>IF(A1004="","",'CONSTRUCTION COST ESTIMATE'!C1004)</f>
        <v>DUCTILE IRON PIPE (6 INCH)</v>
      </c>
      <c r="G1004" s="234"/>
      <c r="H1004" s="78" t="str">
        <f t="shared" si="128"/>
        <v>629.0540</v>
      </c>
      <c r="I1004" s="128"/>
      <c r="J1004" s="128">
        <f>IF(A1004="","",'CONSTRUCTION COST ESTIMATE'!BA1004)</f>
        <v>0</v>
      </c>
      <c r="K1004" s="128" t="str">
        <f t="shared" si="131"/>
        <v>Default</v>
      </c>
      <c r="L1004" s="128" t="str">
        <f>IF(A1004="","",'CONSTRUCTION COST ESTIMATE'!BB1004)</f>
        <v>LF</v>
      </c>
      <c r="M1004" s="128" t="str">
        <f t="shared" si="129"/>
        <v>Base Bid</v>
      </c>
      <c r="N1004" s="124">
        <f>IF(A1004="","",'CONSTRUCTION COST ESTIMATE'!BC1004)</f>
        <v>0</v>
      </c>
      <c r="O1004" s="124" t="str">
        <f t="shared" si="132"/>
        <v>N</v>
      </c>
      <c r="S1004" s="124"/>
    </row>
    <row r="1005" spans="1:19" hidden="1">
      <c r="A1005" s="379">
        <f>IF('CONSTRUCTION COST ESTIMATE'!B1005="","",'CONSTRUCTION COST ESTIMATE'!B1005)</f>
        <v>629.05499999999995</v>
      </c>
      <c r="B1005" s="128"/>
      <c r="C1005" s="128" t="str">
        <f t="shared" si="127"/>
        <v>Item</v>
      </c>
      <c r="D1005" s="128">
        <f t="shared" si="130"/>
        <v>1</v>
      </c>
      <c r="E1005" s="128" t="str">
        <f>IF(A1005="",'CONSTRUCTION COST ESTIMATE'!A1005,"")</f>
        <v/>
      </c>
      <c r="F1005" s="234" t="str">
        <f>IF(A1005="","",'CONSTRUCTION COST ESTIMATE'!C1005)</f>
        <v>DUCTILE IRON PIPE (8 INCH)</v>
      </c>
      <c r="G1005" s="234"/>
      <c r="H1005" s="78" t="str">
        <f t="shared" si="128"/>
        <v>629.0550</v>
      </c>
      <c r="I1005" s="128"/>
      <c r="J1005" s="128">
        <f>IF(A1005="","",'CONSTRUCTION COST ESTIMATE'!BA1005)</f>
        <v>0</v>
      </c>
      <c r="K1005" s="128" t="str">
        <f t="shared" si="131"/>
        <v>Default</v>
      </c>
      <c r="L1005" s="128" t="str">
        <f>IF(A1005="","",'CONSTRUCTION COST ESTIMATE'!BB1005)</f>
        <v>LF</v>
      </c>
      <c r="M1005" s="128" t="str">
        <f t="shared" si="129"/>
        <v>Base Bid</v>
      </c>
      <c r="N1005" s="124">
        <f>IF(A1005="","",'CONSTRUCTION COST ESTIMATE'!BC1005)</f>
        <v>0</v>
      </c>
      <c r="O1005" s="124" t="str">
        <f t="shared" si="132"/>
        <v>N</v>
      </c>
      <c r="S1005" s="124"/>
    </row>
    <row r="1006" spans="1:19" hidden="1">
      <c r="A1006" s="379">
        <f>IF('CONSTRUCTION COST ESTIMATE'!B1006="","",'CONSTRUCTION COST ESTIMATE'!B1006)</f>
        <v>629.05600000000004</v>
      </c>
      <c r="B1006" s="128"/>
      <c r="C1006" s="128" t="str">
        <f t="shared" si="127"/>
        <v>Item</v>
      </c>
      <c r="D1006" s="128">
        <f t="shared" si="130"/>
        <v>1</v>
      </c>
      <c r="E1006" s="128" t="str">
        <f>IF(A1006="",'CONSTRUCTION COST ESTIMATE'!A1006,"")</f>
        <v/>
      </c>
      <c r="F1006" s="234" t="str">
        <f>IF(A1006="","",'CONSTRUCTION COST ESTIMATE'!C1006)</f>
        <v>DUCTILE IRON PIPE (10 INCH)</v>
      </c>
      <c r="G1006" s="234"/>
      <c r="H1006" s="78" t="str">
        <f t="shared" si="128"/>
        <v>629.0560</v>
      </c>
      <c r="I1006" s="128"/>
      <c r="J1006" s="128">
        <f>IF(A1006="","",'CONSTRUCTION COST ESTIMATE'!BA1006)</f>
        <v>0</v>
      </c>
      <c r="K1006" s="128" t="str">
        <f t="shared" si="131"/>
        <v>Default</v>
      </c>
      <c r="L1006" s="128" t="str">
        <f>IF(A1006="","",'CONSTRUCTION COST ESTIMATE'!BB1006)</f>
        <v>LF</v>
      </c>
      <c r="M1006" s="128" t="str">
        <f t="shared" si="129"/>
        <v>Base Bid</v>
      </c>
      <c r="N1006" s="124">
        <f>IF(A1006="","",'CONSTRUCTION COST ESTIMATE'!BC1006)</f>
        <v>0</v>
      </c>
      <c r="O1006" s="124" t="str">
        <f t="shared" si="132"/>
        <v>N</v>
      </c>
      <c r="S1006" s="124"/>
    </row>
    <row r="1007" spans="1:19" hidden="1">
      <c r="A1007" s="379">
        <f>IF('CONSTRUCTION COST ESTIMATE'!B1007="","",'CONSTRUCTION COST ESTIMATE'!B1007)</f>
        <v>629.05700000000002</v>
      </c>
      <c r="B1007" s="128"/>
      <c r="C1007" s="128" t="str">
        <f t="shared" si="127"/>
        <v>Item</v>
      </c>
      <c r="D1007" s="128">
        <f t="shared" si="130"/>
        <v>1</v>
      </c>
      <c r="E1007" s="128" t="str">
        <f>IF(A1007="",'CONSTRUCTION COST ESTIMATE'!A1007,"")</f>
        <v/>
      </c>
      <c r="F1007" s="234" t="str">
        <f>IF(A1007="","",'CONSTRUCTION COST ESTIMATE'!C1007)</f>
        <v>DUCTILE IRON PIPE (12 INCH)</v>
      </c>
      <c r="G1007" s="234"/>
      <c r="H1007" s="78" t="str">
        <f t="shared" si="128"/>
        <v>629.0570</v>
      </c>
      <c r="I1007" s="128"/>
      <c r="J1007" s="128">
        <f>IF(A1007="","",'CONSTRUCTION COST ESTIMATE'!BA1007)</f>
        <v>0</v>
      </c>
      <c r="K1007" s="128" t="str">
        <f t="shared" si="131"/>
        <v>Default</v>
      </c>
      <c r="L1007" s="128" t="str">
        <f>IF(A1007="","",'CONSTRUCTION COST ESTIMATE'!BB1007)</f>
        <v>LF</v>
      </c>
      <c r="M1007" s="128" t="str">
        <f t="shared" si="129"/>
        <v>Base Bid</v>
      </c>
      <c r="N1007" s="124">
        <f>IF(A1007="","",'CONSTRUCTION COST ESTIMATE'!BC1007)</f>
        <v>0</v>
      </c>
      <c r="O1007" s="124" t="str">
        <f t="shared" si="132"/>
        <v>N</v>
      </c>
      <c r="S1007" s="124"/>
    </row>
    <row r="1008" spans="1:19" hidden="1">
      <c r="A1008" s="379">
        <f>IF('CONSTRUCTION COST ESTIMATE'!B1008="","",'CONSTRUCTION COST ESTIMATE'!B1008)</f>
        <v>629.05799999999999</v>
      </c>
      <c r="B1008" s="128"/>
      <c r="C1008" s="128" t="str">
        <f t="shared" si="127"/>
        <v>Item</v>
      </c>
      <c r="D1008" s="128">
        <f t="shared" si="130"/>
        <v>1</v>
      </c>
      <c r="E1008" s="128" t="str">
        <f>IF(A1008="",'CONSTRUCTION COST ESTIMATE'!A1008,"")</f>
        <v/>
      </c>
      <c r="F1008" s="234" t="str">
        <f>IF(A1008="","",'CONSTRUCTION COST ESTIMATE'!C1008)</f>
        <v>PVC PIPE (6 INCH)</v>
      </c>
      <c r="G1008" s="234"/>
      <c r="H1008" s="78" t="str">
        <f t="shared" si="128"/>
        <v>629.0580</v>
      </c>
      <c r="I1008" s="128"/>
      <c r="J1008" s="128">
        <f>IF(A1008="","",'CONSTRUCTION COST ESTIMATE'!BA1008)</f>
        <v>0</v>
      </c>
      <c r="K1008" s="128" t="str">
        <f t="shared" si="131"/>
        <v>Default</v>
      </c>
      <c r="L1008" s="128" t="str">
        <f>IF(A1008="","",'CONSTRUCTION COST ESTIMATE'!BB1008)</f>
        <v>LF</v>
      </c>
      <c r="M1008" s="128" t="str">
        <f t="shared" si="129"/>
        <v>Base Bid</v>
      </c>
      <c r="N1008" s="124">
        <f>IF(A1008="","",'CONSTRUCTION COST ESTIMATE'!BC1008)</f>
        <v>0</v>
      </c>
      <c r="O1008" s="124" t="str">
        <f t="shared" si="132"/>
        <v>N</v>
      </c>
      <c r="S1008" s="124"/>
    </row>
    <row r="1009" spans="1:19" hidden="1">
      <c r="A1009" s="379">
        <f>IF('CONSTRUCTION COST ESTIMATE'!B1009="","",'CONSTRUCTION COST ESTIMATE'!B1009)</f>
        <v>629.05899999999997</v>
      </c>
      <c r="B1009" s="128"/>
      <c r="C1009" s="128" t="str">
        <f t="shared" si="127"/>
        <v>Item</v>
      </c>
      <c r="D1009" s="128">
        <f t="shared" si="130"/>
        <v>1</v>
      </c>
      <c r="E1009" s="128" t="str">
        <f>IF(A1009="",'CONSTRUCTION COST ESTIMATE'!A1009,"")</f>
        <v/>
      </c>
      <c r="F1009" s="234" t="str">
        <f>IF(A1009="","",'CONSTRUCTION COST ESTIMATE'!C1009)</f>
        <v>C905 PVC PIPE (18 INCH)</v>
      </c>
      <c r="G1009" s="234"/>
      <c r="H1009" s="78" t="str">
        <f t="shared" si="128"/>
        <v>629.0590</v>
      </c>
      <c r="I1009" s="128"/>
      <c r="J1009" s="128">
        <f>IF(A1009="","",'CONSTRUCTION COST ESTIMATE'!BA1009)</f>
        <v>0</v>
      </c>
      <c r="K1009" s="128" t="str">
        <f t="shared" si="131"/>
        <v>Default</v>
      </c>
      <c r="L1009" s="128" t="str">
        <f>IF(A1009="","",'CONSTRUCTION COST ESTIMATE'!BB1009)</f>
        <v>LF</v>
      </c>
      <c r="M1009" s="128" t="str">
        <f t="shared" si="129"/>
        <v>Base Bid</v>
      </c>
      <c r="N1009" s="124">
        <f>IF(A1009="","",'CONSTRUCTION COST ESTIMATE'!BC1009)</f>
        <v>0</v>
      </c>
      <c r="O1009" s="124" t="str">
        <f t="shared" si="132"/>
        <v>N</v>
      </c>
      <c r="S1009" s="124"/>
    </row>
    <row r="1010" spans="1:19" hidden="1">
      <c r="A1010" s="379">
        <f>IF('CONSTRUCTION COST ESTIMATE'!B1010="","",'CONSTRUCTION COST ESTIMATE'!B1010)</f>
        <v>629.05999999999995</v>
      </c>
      <c r="B1010" s="128"/>
      <c r="C1010" s="128" t="str">
        <f t="shared" si="127"/>
        <v>Item</v>
      </c>
      <c r="D1010" s="128">
        <f t="shared" si="130"/>
        <v>1</v>
      </c>
      <c r="E1010" s="128" t="str">
        <f>IF(A1010="",'CONSTRUCTION COST ESTIMATE'!A1010,"")</f>
        <v/>
      </c>
      <c r="F1010" s="234" t="str">
        <f>IF(A1010="","",'CONSTRUCTION COST ESTIMATE'!C1010)</f>
        <v>DUAL  RPDA (8 INCH)</v>
      </c>
      <c r="G1010" s="234"/>
      <c r="H1010" s="78" t="str">
        <f t="shared" si="128"/>
        <v>629.0600</v>
      </c>
      <c r="I1010" s="128"/>
      <c r="J1010" s="128">
        <f>IF(A1010="","",'CONSTRUCTION COST ESTIMATE'!BA1010)</f>
        <v>0</v>
      </c>
      <c r="K1010" s="128" t="str">
        <f t="shared" si="131"/>
        <v>Default</v>
      </c>
      <c r="L1010" s="128" t="str">
        <f>IF(A1010="","",'CONSTRUCTION COST ESTIMATE'!BB1010)</f>
        <v>EA</v>
      </c>
      <c r="M1010" s="128" t="str">
        <f t="shared" si="129"/>
        <v>Base Bid</v>
      </c>
      <c r="N1010" s="124">
        <f>IF(A1010="","",'CONSTRUCTION COST ESTIMATE'!BC1010)</f>
        <v>0</v>
      </c>
      <c r="O1010" s="124" t="str">
        <f t="shared" si="132"/>
        <v>N</v>
      </c>
      <c r="S1010" s="124"/>
    </row>
    <row r="1011" spans="1:19" ht="30" hidden="1">
      <c r="A1011" s="379">
        <f>IF('CONSTRUCTION COST ESTIMATE'!B1011="","",'CONSTRUCTION COST ESTIMATE'!B1011)</f>
        <v>629.07000000000005</v>
      </c>
      <c r="B1011" s="128"/>
      <c r="C1011" s="128" t="str">
        <f t="shared" si="127"/>
        <v>Item</v>
      </c>
      <c r="D1011" s="128">
        <f t="shared" si="130"/>
        <v>1</v>
      </c>
      <c r="E1011" s="128" t="str">
        <f>IF(A1011="",'CONSTRUCTION COST ESTIMATE'!A1011,"")</f>
        <v/>
      </c>
      <c r="F1011" s="234" t="str">
        <f>IF(A1011="","",'CONSTRUCTION COST ESTIMATE'!C1011)</f>
        <v>REMOVE AND REPLACE REDUCED PRESSURE PRINCIPLE ASSEMBLY (RPPA) (1 INCH)</v>
      </c>
      <c r="G1011" s="234"/>
      <c r="H1011" s="78" t="str">
        <f t="shared" si="128"/>
        <v>629.0700</v>
      </c>
      <c r="I1011" s="128"/>
      <c r="J1011" s="128">
        <f>IF(A1011="","",'CONSTRUCTION COST ESTIMATE'!BA1011)</f>
        <v>0</v>
      </c>
      <c r="K1011" s="128" t="str">
        <f t="shared" si="131"/>
        <v>Default</v>
      </c>
      <c r="L1011" s="128" t="str">
        <f>IF(A1011="","",'CONSTRUCTION COST ESTIMATE'!BB1011)</f>
        <v>EA</v>
      </c>
      <c r="M1011" s="128" t="str">
        <f t="shared" si="129"/>
        <v>Base Bid</v>
      </c>
      <c r="N1011" s="124">
        <f>IF(A1011="","",'CONSTRUCTION COST ESTIMATE'!BC1011)</f>
        <v>0</v>
      </c>
      <c r="O1011" s="124" t="str">
        <f t="shared" si="132"/>
        <v>N</v>
      </c>
      <c r="S1011" s="124"/>
    </row>
    <row r="1012" spans="1:19" hidden="1">
      <c r="A1012" s="379">
        <f>IF('CONSTRUCTION COST ESTIMATE'!B1012="","",'CONSTRUCTION COST ESTIMATE'!B1012)</f>
        <v>629.07100000000003</v>
      </c>
      <c r="B1012" s="128"/>
      <c r="C1012" s="128" t="str">
        <f t="shared" si="127"/>
        <v>Item</v>
      </c>
      <c r="D1012" s="128">
        <f t="shared" si="130"/>
        <v>1</v>
      </c>
      <c r="E1012" s="128" t="str">
        <f>IF(A1012="",'CONSTRUCTION COST ESTIMATE'!A1012,"")</f>
        <v/>
      </c>
      <c r="F1012" s="234" t="str">
        <f>IF(A1012="","",'CONSTRUCTION COST ESTIMATE'!C1012)</f>
        <v>REDUCED PRESSURE PRINCIPLE ASSEMBLY (RPPA) (1 INCH)</v>
      </c>
      <c r="G1012" s="234"/>
      <c r="H1012" s="78" t="str">
        <f t="shared" si="128"/>
        <v>629.0710</v>
      </c>
      <c r="I1012" s="128"/>
      <c r="J1012" s="128">
        <f>IF(A1012="","",'CONSTRUCTION COST ESTIMATE'!BA1012)</f>
        <v>0</v>
      </c>
      <c r="K1012" s="128" t="str">
        <f t="shared" si="131"/>
        <v>Default</v>
      </c>
      <c r="L1012" s="128" t="str">
        <f>IF(A1012="","",'CONSTRUCTION COST ESTIMATE'!BB1012)</f>
        <v>EA</v>
      </c>
      <c r="M1012" s="128" t="str">
        <f t="shared" si="129"/>
        <v>Base Bid</v>
      </c>
      <c r="N1012" s="124">
        <f>IF(A1012="","",'CONSTRUCTION COST ESTIMATE'!BC1012)</f>
        <v>0</v>
      </c>
      <c r="O1012" s="124" t="str">
        <f t="shared" si="132"/>
        <v>N</v>
      </c>
      <c r="S1012" s="124"/>
    </row>
    <row r="1013" spans="1:19" ht="30" hidden="1">
      <c r="A1013" s="379">
        <f>IF('CONSTRUCTION COST ESTIMATE'!B1013="","",'CONSTRUCTION COST ESTIMATE'!B1013)</f>
        <v>629.072</v>
      </c>
      <c r="B1013" s="128"/>
      <c r="C1013" s="128" t="str">
        <f t="shared" si="127"/>
        <v>Item</v>
      </c>
      <c r="D1013" s="128">
        <f t="shared" si="130"/>
        <v>1</v>
      </c>
      <c r="E1013" s="128" t="str">
        <f>IF(A1013="",'CONSTRUCTION COST ESTIMATE'!A1013,"")</f>
        <v/>
      </c>
      <c r="F1013" s="234" t="str">
        <f>IF(A1013="","",'CONSTRUCTION COST ESTIMATE'!C1013)</f>
        <v>REMOVE AND REPLACE REDUCED PRESSURE PRINCIPLE ASSEMBLY (RPPA) (2 INCH)</v>
      </c>
      <c r="G1013" s="234"/>
      <c r="H1013" s="78" t="str">
        <f t="shared" si="128"/>
        <v>629.0720</v>
      </c>
      <c r="I1013" s="128"/>
      <c r="J1013" s="128">
        <f>IF(A1013="","",'CONSTRUCTION COST ESTIMATE'!BA1013)</f>
        <v>0</v>
      </c>
      <c r="K1013" s="128" t="str">
        <f t="shared" si="131"/>
        <v>Default</v>
      </c>
      <c r="L1013" s="128" t="str">
        <f>IF(A1013="","",'CONSTRUCTION COST ESTIMATE'!BB1013)</f>
        <v>EA</v>
      </c>
      <c r="M1013" s="128" t="str">
        <f t="shared" si="129"/>
        <v>Base Bid</v>
      </c>
      <c r="N1013" s="124">
        <f>IF(A1013="","",'CONSTRUCTION COST ESTIMATE'!BC1013)</f>
        <v>0</v>
      </c>
      <c r="O1013" s="124" t="str">
        <f t="shared" si="132"/>
        <v>N</v>
      </c>
      <c r="S1013" s="124"/>
    </row>
    <row r="1014" spans="1:19" hidden="1">
      <c r="A1014" s="379">
        <f>IF('CONSTRUCTION COST ESTIMATE'!B1014="","",'CONSTRUCTION COST ESTIMATE'!B1014)</f>
        <v>629.07299999999998</v>
      </c>
      <c r="B1014" s="128"/>
      <c r="C1014" s="128" t="str">
        <f t="shared" si="127"/>
        <v>Item</v>
      </c>
      <c r="D1014" s="128">
        <f t="shared" si="130"/>
        <v>1</v>
      </c>
      <c r="E1014" s="128" t="str">
        <f>IF(A1014="",'CONSTRUCTION COST ESTIMATE'!A1014,"")</f>
        <v/>
      </c>
      <c r="F1014" s="234" t="str">
        <f>IF(A1014="","",'CONSTRUCTION COST ESTIMATE'!C1014)</f>
        <v>REDUCED PRESSURE PRINCIPLE ASSEMBLY (RPPA) (2 INCH)</v>
      </c>
      <c r="G1014" s="234"/>
      <c r="H1014" s="78" t="str">
        <f t="shared" si="128"/>
        <v>629.0730</v>
      </c>
      <c r="I1014" s="128"/>
      <c r="J1014" s="128">
        <f>IF(A1014="","",'CONSTRUCTION COST ESTIMATE'!BA1014)</f>
        <v>0</v>
      </c>
      <c r="K1014" s="128" t="str">
        <f t="shared" si="131"/>
        <v>Default</v>
      </c>
      <c r="L1014" s="128" t="str">
        <f>IF(A1014="","",'CONSTRUCTION COST ESTIMATE'!BB1014)</f>
        <v>EA</v>
      </c>
      <c r="M1014" s="128" t="str">
        <f t="shared" si="129"/>
        <v>Base Bid</v>
      </c>
      <c r="N1014" s="124">
        <f>IF(A1014="","",'CONSTRUCTION COST ESTIMATE'!BC1014)</f>
        <v>0</v>
      </c>
      <c r="O1014" s="124" t="str">
        <f t="shared" si="132"/>
        <v>N</v>
      </c>
      <c r="S1014" s="124"/>
    </row>
    <row r="1015" spans="1:19" ht="30" hidden="1">
      <c r="A1015" s="379">
        <f>IF('CONSTRUCTION COST ESTIMATE'!B1015="","",'CONSTRUCTION COST ESTIMATE'!B1015)</f>
        <v>629.07399999999996</v>
      </c>
      <c r="B1015" s="128"/>
      <c r="C1015" s="128" t="str">
        <f t="shared" si="127"/>
        <v>Item</v>
      </c>
      <c r="D1015" s="128">
        <f t="shared" si="130"/>
        <v>1</v>
      </c>
      <c r="E1015" s="128" t="str">
        <f>IF(A1015="",'CONSTRUCTION COST ESTIMATE'!A1015,"")</f>
        <v/>
      </c>
      <c r="F1015" s="234" t="str">
        <f>IF(A1015="","",'CONSTRUCTION COST ESTIMATE'!C1015)</f>
        <v>REMOVE AND REPLACE REDUCED PRESSURE PRINCIPLE ASSEMBLY (RPPA) (3 INCH)</v>
      </c>
      <c r="G1015" s="234"/>
      <c r="H1015" s="78" t="str">
        <f t="shared" si="128"/>
        <v>629.0740</v>
      </c>
      <c r="I1015" s="128"/>
      <c r="J1015" s="128">
        <f>IF(A1015="","",'CONSTRUCTION COST ESTIMATE'!BA1015)</f>
        <v>0</v>
      </c>
      <c r="K1015" s="128" t="str">
        <f t="shared" si="131"/>
        <v>Default</v>
      </c>
      <c r="L1015" s="128" t="str">
        <f>IF(A1015="","",'CONSTRUCTION COST ESTIMATE'!BB1015)</f>
        <v>EA</v>
      </c>
      <c r="M1015" s="128" t="str">
        <f t="shared" si="129"/>
        <v>Base Bid</v>
      </c>
      <c r="N1015" s="124">
        <f>IF(A1015="","",'CONSTRUCTION COST ESTIMATE'!BC1015)</f>
        <v>0</v>
      </c>
      <c r="O1015" s="124" t="str">
        <f t="shared" si="132"/>
        <v>N</v>
      </c>
      <c r="S1015" s="124"/>
    </row>
    <row r="1016" spans="1:19" hidden="1">
      <c r="A1016" s="379">
        <f>IF('CONSTRUCTION COST ESTIMATE'!B1016="","",'CONSTRUCTION COST ESTIMATE'!B1016)</f>
        <v>629.07500000000005</v>
      </c>
      <c r="B1016" s="128"/>
      <c r="C1016" s="128" t="str">
        <f t="shared" si="127"/>
        <v>Item</v>
      </c>
      <c r="D1016" s="128">
        <f t="shared" si="130"/>
        <v>1</v>
      </c>
      <c r="E1016" s="128" t="str">
        <f>IF(A1016="",'CONSTRUCTION COST ESTIMATE'!A1016,"")</f>
        <v/>
      </c>
      <c r="F1016" s="234" t="str">
        <f>IF(A1016="","",'CONSTRUCTION COST ESTIMATE'!C1016)</f>
        <v>REDUCED PRESSURE PRINCIPLE ASSEMBLY (RPPA) (3 INCH)</v>
      </c>
      <c r="G1016" s="234"/>
      <c r="H1016" s="78" t="str">
        <f t="shared" si="128"/>
        <v>629.0750</v>
      </c>
      <c r="I1016" s="128"/>
      <c r="J1016" s="128">
        <f>IF(A1016="","",'CONSTRUCTION COST ESTIMATE'!BA1016)</f>
        <v>0</v>
      </c>
      <c r="K1016" s="128" t="str">
        <f t="shared" si="131"/>
        <v>Default</v>
      </c>
      <c r="L1016" s="128" t="str">
        <f>IF(A1016="","",'CONSTRUCTION COST ESTIMATE'!BB1016)</f>
        <v>EA</v>
      </c>
      <c r="M1016" s="128" t="str">
        <f t="shared" si="129"/>
        <v>Base Bid</v>
      </c>
      <c r="N1016" s="124">
        <f>IF(A1016="","",'CONSTRUCTION COST ESTIMATE'!BC1016)</f>
        <v>0</v>
      </c>
      <c r="O1016" s="124" t="str">
        <f t="shared" si="132"/>
        <v>N</v>
      </c>
      <c r="S1016" s="124"/>
    </row>
    <row r="1017" spans="1:19" ht="30" hidden="1">
      <c r="A1017" s="379">
        <f>IF('CONSTRUCTION COST ESTIMATE'!B1017="","",'CONSTRUCTION COST ESTIMATE'!B1017)</f>
        <v>629.07600000000002</v>
      </c>
      <c r="B1017" s="128"/>
      <c r="C1017" s="128" t="str">
        <f t="shared" si="127"/>
        <v>Item</v>
      </c>
      <c r="D1017" s="128">
        <f t="shared" si="130"/>
        <v>1</v>
      </c>
      <c r="E1017" s="128" t="str">
        <f>IF(A1017="",'CONSTRUCTION COST ESTIMATE'!A1017,"")</f>
        <v/>
      </c>
      <c r="F1017" s="234" t="str">
        <f>IF(A1017="","",'CONSTRUCTION COST ESTIMATE'!C1017)</f>
        <v>REMOVE AND REPLACE REDUCED PRESSURE PRINCIPLE ASSEMBLY (RPPA) (4 INCH)</v>
      </c>
      <c r="G1017" s="234"/>
      <c r="H1017" s="78" t="str">
        <f t="shared" si="128"/>
        <v>629.0760</v>
      </c>
      <c r="I1017" s="128"/>
      <c r="J1017" s="128">
        <f>IF(A1017="","",'CONSTRUCTION COST ESTIMATE'!BA1017)</f>
        <v>0</v>
      </c>
      <c r="K1017" s="128" t="str">
        <f t="shared" si="131"/>
        <v>Default</v>
      </c>
      <c r="L1017" s="128" t="str">
        <f>IF(A1017="","",'CONSTRUCTION COST ESTIMATE'!BB1017)</f>
        <v>EA</v>
      </c>
      <c r="M1017" s="128" t="str">
        <f t="shared" si="129"/>
        <v>Base Bid</v>
      </c>
      <c r="N1017" s="124">
        <f>IF(A1017="","",'CONSTRUCTION COST ESTIMATE'!BC1017)</f>
        <v>0</v>
      </c>
      <c r="O1017" s="124" t="str">
        <f t="shared" si="132"/>
        <v>N</v>
      </c>
      <c r="S1017" s="124"/>
    </row>
    <row r="1018" spans="1:19" hidden="1">
      <c r="A1018" s="379">
        <f>IF('CONSTRUCTION COST ESTIMATE'!B1018="","",'CONSTRUCTION COST ESTIMATE'!B1018)</f>
        <v>629.077</v>
      </c>
      <c r="B1018" s="128"/>
      <c r="C1018" s="128" t="str">
        <f t="shared" si="127"/>
        <v>Item</v>
      </c>
      <c r="D1018" s="128">
        <f t="shared" si="130"/>
        <v>1</v>
      </c>
      <c r="E1018" s="128" t="str">
        <f>IF(A1018="",'CONSTRUCTION COST ESTIMATE'!A1018,"")</f>
        <v/>
      </c>
      <c r="F1018" s="234" t="str">
        <f>IF(A1018="","",'CONSTRUCTION COST ESTIMATE'!C1018)</f>
        <v>REDUCED PRESSURE PRINCIPLE ASSEMBLY (RPPA) (4 INCH)</v>
      </c>
      <c r="G1018" s="234"/>
      <c r="H1018" s="78" t="str">
        <f t="shared" si="128"/>
        <v>629.0770</v>
      </c>
      <c r="I1018" s="128"/>
      <c r="J1018" s="128">
        <f>IF(A1018="","",'CONSTRUCTION COST ESTIMATE'!BA1018)</f>
        <v>0</v>
      </c>
      <c r="K1018" s="128" t="str">
        <f t="shared" si="131"/>
        <v>Default</v>
      </c>
      <c r="L1018" s="128" t="str">
        <f>IF(A1018="","",'CONSTRUCTION COST ESTIMATE'!BB1018)</f>
        <v>EA</v>
      </c>
      <c r="M1018" s="128" t="str">
        <f t="shared" si="129"/>
        <v>Base Bid</v>
      </c>
      <c r="N1018" s="124">
        <f>IF(A1018="","",'CONSTRUCTION COST ESTIMATE'!BC1018)</f>
        <v>0</v>
      </c>
      <c r="O1018" s="124" t="str">
        <f t="shared" si="132"/>
        <v>N</v>
      </c>
      <c r="S1018" s="124"/>
    </row>
    <row r="1019" spans="1:19" ht="30" hidden="1">
      <c r="A1019" s="379">
        <f>IF('CONSTRUCTION COST ESTIMATE'!B1019="","",'CONSTRUCTION COST ESTIMATE'!B1019)</f>
        <v>629.07799999999997</v>
      </c>
      <c r="B1019" s="128"/>
      <c r="C1019" s="128" t="str">
        <f t="shared" si="127"/>
        <v>Item</v>
      </c>
      <c r="D1019" s="128">
        <f t="shared" si="130"/>
        <v>1</v>
      </c>
      <c r="E1019" s="128" t="str">
        <f>IF(A1019="",'CONSTRUCTION COST ESTIMATE'!A1019,"")</f>
        <v/>
      </c>
      <c r="F1019" s="234" t="str">
        <f>IF(A1019="","",'CONSTRUCTION COST ESTIMATE'!C1019)</f>
        <v>REMOVE AND REPLACE REDUCED PRESSURE PRINCIPLE ASSEMBLY (RPPA) (6 INCH)</v>
      </c>
      <c r="G1019" s="234"/>
      <c r="H1019" s="78" t="str">
        <f t="shared" si="128"/>
        <v>629.0780</v>
      </c>
      <c r="I1019" s="128"/>
      <c r="J1019" s="128">
        <f>IF(A1019="","",'CONSTRUCTION COST ESTIMATE'!BA1019)</f>
        <v>0</v>
      </c>
      <c r="K1019" s="128" t="str">
        <f t="shared" si="131"/>
        <v>Default</v>
      </c>
      <c r="L1019" s="128" t="str">
        <f>IF(A1019="","",'CONSTRUCTION COST ESTIMATE'!BB1019)</f>
        <v>EA</v>
      </c>
      <c r="M1019" s="128" t="str">
        <f t="shared" si="129"/>
        <v>Base Bid</v>
      </c>
      <c r="N1019" s="124">
        <f>IF(A1019="","",'CONSTRUCTION COST ESTIMATE'!BC1019)</f>
        <v>0</v>
      </c>
      <c r="O1019" s="124" t="str">
        <f t="shared" si="132"/>
        <v>N</v>
      </c>
      <c r="S1019" s="124"/>
    </row>
    <row r="1020" spans="1:19" hidden="1">
      <c r="A1020" s="379">
        <f>IF('CONSTRUCTION COST ESTIMATE'!B1020="","",'CONSTRUCTION COST ESTIMATE'!B1020)</f>
        <v>629.07899999999995</v>
      </c>
      <c r="B1020" s="128"/>
      <c r="C1020" s="128" t="str">
        <f t="shared" si="127"/>
        <v>Item</v>
      </c>
      <c r="D1020" s="128">
        <f t="shared" si="130"/>
        <v>1</v>
      </c>
      <c r="E1020" s="128" t="str">
        <f>IF(A1020="",'CONSTRUCTION COST ESTIMATE'!A1020,"")</f>
        <v/>
      </c>
      <c r="F1020" s="234" t="str">
        <f>IF(A1020="","",'CONSTRUCTION COST ESTIMATE'!C1020)</f>
        <v>REDUCED PRESSURE PRINCIPLE ASSEMBLY (RPPA) (6 INCH)</v>
      </c>
      <c r="G1020" s="234"/>
      <c r="H1020" s="78" t="str">
        <f t="shared" si="128"/>
        <v>629.0790</v>
      </c>
      <c r="I1020" s="128"/>
      <c r="J1020" s="128">
        <f>IF(A1020="","",'CONSTRUCTION COST ESTIMATE'!BA1020)</f>
        <v>0</v>
      </c>
      <c r="K1020" s="128" t="str">
        <f t="shared" si="131"/>
        <v>Default</v>
      </c>
      <c r="L1020" s="128" t="str">
        <f>IF(A1020="","",'CONSTRUCTION COST ESTIMATE'!BB1020)</f>
        <v>EA</v>
      </c>
      <c r="M1020" s="128" t="str">
        <f t="shared" si="129"/>
        <v>Base Bid</v>
      </c>
      <c r="N1020" s="124">
        <f>IF(A1020="","",'CONSTRUCTION COST ESTIMATE'!BC1020)</f>
        <v>0</v>
      </c>
      <c r="O1020" s="124" t="str">
        <f t="shared" si="132"/>
        <v>N</v>
      </c>
      <c r="S1020" s="124"/>
    </row>
    <row r="1021" spans="1:19" ht="30" hidden="1">
      <c r="A1021" s="379">
        <f>IF('CONSTRUCTION COST ESTIMATE'!B1021="","",'CONSTRUCTION COST ESTIMATE'!B1021)</f>
        <v>629.08000000000004</v>
      </c>
      <c r="B1021" s="128"/>
      <c r="C1021" s="128" t="str">
        <f t="shared" si="127"/>
        <v>Item</v>
      </c>
      <c r="D1021" s="128">
        <f t="shared" si="130"/>
        <v>1</v>
      </c>
      <c r="E1021" s="128" t="str">
        <f>IF(A1021="",'CONSTRUCTION COST ESTIMATE'!A1021,"")</f>
        <v/>
      </c>
      <c r="F1021" s="234" t="str">
        <f>IF(A1021="","",'CONSTRUCTION COST ESTIMATE'!C1021)</f>
        <v>REMOVE AND REPLACE REDUCED PRESSURE PRINCIPLE ASSEMBLY (RPPA) (8 INCH)</v>
      </c>
      <c r="G1021" s="234"/>
      <c r="H1021" s="78" t="str">
        <f t="shared" si="128"/>
        <v>629.0800</v>
      </c>
      <c r="I1021" s="128"/>
      <c r="J1021" s="128">
        <f>IF(A1021="","",'CONSTRUCTION COST ESTIMATE'!BA1021)</f>
        <v>0</v>
      </c>
      <c r="K1021" s="128" t="str">
        <f t="shared" si="131"/>
        <v>Default</v>
      </c>
      <c r="L1021" s="128" t="str">
        <f>IF(A1021="","",'CONSTRUCTION COST ESTIMATE'!BB1021)</f>
        <v>EA</v>
      </c>
      <c r="M1021" s="128" t="str">
        <f t="shared" si="129"/>
        <v>Base Bid</v>
      </c>
      <c r="N1021" s="124">
        <f>IF(A1021="","",'CONSTRUCTION COST ESTIMATE'!BC1021)</f>
        <v>0</v>
      </c>
      <c r="O1021" s="124" t="str">
        <f t="shared" si="132"/>
        <v>N</v>
      </c>
      <c r="S1021" s="124"/>
    </row>
    <row r="1022" spans="1:19" hidden="1">
      <c r="A1022" s="379">
        <f>IF('CONSTRUCTION COST ESTIMATE'!B1022="","",'CONSTRUCTION COST ESTIMATE'!B1022)</f>
        <v>629.08100000000002</v>
      </c>
      <c r="B1022" s="128"/>
      <c r="C1022" s="128" t="str">
        <f t="shared" si="127"/>
        <v>Item</v>
      </c>
      <c r="D1022" s="128">
        <f t="shared" si="130"/>
        <v>1</v>
      </c>
      <c r="E1022" s="128" t="str">
        <f>IF(A1022="",'CONSTRUCTION COST ESTIMATE'!A1022,"")</f>
        <v/>
      </c>
      <c r="F1022" s="234" t="str">
        <f>IF(A1022="","",'CONSTRUCTION COST ESTIMATE'!C1022)</f>
        <v>REDUCED PRESSURE PRINCIPLE ASSEMBLY (RPPA) (8 INCH)</v>
      </c>
      <c r="G1022" s="234"/>
      <c r="H1022" s="78" t="str">
        <f t="shared" si="128"/>
        <v>629.0810</v>
      </c>
      <c r="I1022" s="128"/>
      <c r="J1022" s="128">
        <f>IF(A1022="","",'CONSTRUCTION COST ESTIMATE'!BA1022)</f>
        <v>0</v>
      </c>
      <c r="K1022" s="128" t="str">
        <f t="shared" si="131"/>
        <v>Default</v>
      </c>
      <c r="L1022" s="128" t="str">
        <f>IF(A1022="","",'CONSTRUCTION COST ESTIMATE'!BB1022)</f>
        <v>EA</v>
      </c>
      <c r="M1022" s="128" t="str">
        <f t="shared" si="129"/>
        <v>Base Bid</v>
      </c>
      <c r="N1022" s="124">
        <f>IF(A1022="","",'CONSTRUCTION COST ESTIMATE'!BC1022)</f>
        <v>0</v>
      </c>
      <c r="O1022" s="124" t="str">
        <f t="shared" si="132"/>
        <v>N</v>
      </c>
      <c r="S1022" s="124"/>
    </row>
    <row r="1023" spans="1:19" ht="30" hidden="1">
      <c r="A1023" s="379">
        <f>IF('CONSTRUCTION COST ESTIMATE'!B1023="","",'CONSTRUCTION COST ESTIMATE'!B1023)</f>
        <v>629.08199999999999</v>
      </c>
      <c r="B1023" s="128"/>
      <c r="C1023" s="128" t="str">
        <f t="shared" si="127"/>
        <v>Item</v>
      </c>
      <c r="D1023" s="128">
        <f t="shared" si="130"/>
        <v>1</v>
      </c>
      <c r="E1023" s="128" t="str">
        <f>IF(A1023="",'CONSTRUCTION COST ESTIMATE'!A1023,"")</f>
        <v/>
      </c>
      <c r="F1023" s="234" t="str">
        <f>IF(A1023="","",'CONSTRUCTION COST ESTIMATE'!C1023)</f>
        <v>REMOVE AND REPLACE REDUCED PRESSURE PRINCIPLE ASSEMBLY (RPPA) (10 INCH)</v>
      </c>
      <c r="G1023" s="234"/>
      <c r="H1023" s="78" t="str">
        <f t="shared" si="128"/>
        <v>629.0820</v>
      </c>
      <c r="I1023" s="128"/>
      <c r="J1023" s="128">
        <f>IF(A1023="","",'CONSTRUCTION COST ESTIMATE'!BA1023)</f>
        <v>0</v>
      </c>
      <c r="K1023" s="128" t="str">
        <f t="shared" si="131"/>
        <v>Default</v>
      </c>
      <c r="L1023" s="128" t="str">
        <f>IF(A1023="","",'CONSTRUCTION COST ESTIMATE'!BB1023)</f>
        <v>EA</v>
      </c>
      <c r="M1023" s="128" t="str">
        <f t="shared" si="129"/>
        <v>Base Bid</v>
      </c>
      <c r="N1023" s="124">
        <f>IF(A1023="","",'CONSTRUCTION COST ESTIMATE'!BC1023)</f>
        <v>0</v>
      </c>
      <c r="O1023" s="124" t="str">
        <f t="shared" si="132"/>
        <v>N</v>
      </c>
      <c r="S1023" s="124"/>
    </row>
    <row r="1024" spans="1:19" hidden="1">
      <c r="A1024" s="379">
        <f>IF('CONSTRUCTION COST ESTIMATE'!B1024="","",'CONSTRUCTION COST ESTIMATE'!B1024)</f>
        <v>629.08299999999997</v>
      </c>
      <c r="B1024" s="128"/>
      <c r="C1024" s="128" t="str">
        <f t="shared" si="127"/>
        <v>Item</v>
      </c>
      <c r="D1024" s="128">
        <f t="shared" si="130"/>
        <v>1</v>
      </c>
      <c r="E1024" s="128" t="str">
        <f>IF(A1024="",'CONSTRUCTION COST ESTIMATE'!A1024,"")</f>
        <v/>
      </c>
      <c r="F1024" s="234" t="str">
        <f>IF(A1024="","",'CONSTRUCTION COST ESTIMATE'!C1024)</f>
        <v>REDUCED PRESSURE PRINCIPLE ASSEMBLY (RPPA) (10 INCH)</v>
      </c>
      <c r="G1024" s="234"/>
      <c r="H1024" s="78" t="str">
        <f t="shared" si="128"/>
        <v>629.0830</v>
      </c>
      <c r="I1024" s="128"/>
      <c r="J1024" s="128">
        <f>IF(A1024="","",'CONSTRUCTION COST ESTIMATE'!BA1024)</f>
        <v>0</v>
      </c>
      <c r="K1024" s="128" t="str">
        <f t="shared" si="131"/>
        <v>Default</v>
      </c>
      <c r="L1024" s="128" t="str">
        <f>IF(A1024="","",'CONSTRUCTION COST ESTIMATE'!BB1024)</f>
        <v>EA</v>
      </c>
      <c r="M1024" s="128" t="str">
        <f t="shared" si="129"/>
        <v>Base Bid</v>
      </c>
      <c r="N1024" s="124">
        <f>IF(A1024="","",'CONSTRUCTION COST ESTIMATE'!BC1024)</f>
        <v>0</v>
      </c>
      <c r="O1024" s="124" t="str">
        <f t="shared" si="132"/>
        <v>N</v>
      </c>
      <c r="S1024" s="124"/>
    </row>
    <row r="1025" spans="1:19" hidden="1">
      <c r="A1025" s="379">
        <f>IF('CONSTRUCTION COST ESTIMATE'!B1025="","",'CONSTRUCTION COST ESTIMATE'!B1025)</f>
        <v>629.08399999999995</v>
      </c>
      <c r="B1025" s="128"/>
      <c r="C1025" s="128" t="str">
        <f t="shared" si="127"/>
        <v>Item</v>
      </c>
      <c r="D1025" s="128">
        <f t="shared" si="130"/>
        <v>1</v>
      </c>
      <c r="E1025" s="128" t="str">
        <f>IF(A1025="",'CONSTRUCTION COST ESTIMATE'!A1025,"")</f>
        <v/>
      </c>
      <c r="F1025" s="234" t="str">
        <f>IF(A1025="","",'CONSTRUCTION COST ESTIMATE'!C1025)</f>
        <v>RELOCATE EXISTING RPPA</v>
      </c>
      <c r="G1025" s="234"/>
      <c r="H1025" s="78" t="str">
        <f t="shared" si="128"/>
        <v>629.0840</v>
      </c>
      <c r="I1025" s="128"/>
      <c r="J1025" s="128">
        <f>IF(A1025="","",'CONSTRUCTION COST ESTIMATE'!BA1025)</f>
        <v>0</v>
      </c>
      <c r="K1025" s="128" t="str">
        <f t="shared" si="131"/>
        <v>Default</v>
      </c>
      <c r="L1025" s="128" t="str">
        <f>IF(A1025="","",'CONSTRUCTION COST ESTIMATE'!BB1025)</f>
        <v>EA</v>
      </c>
      <c r="M1025" s="128" t="str">
        <f t="shared" si="129"/>
        <v>Base Bid</v>
      </c>
      <c r="N1025" s="124">
        <f>IF(A1025="","",'CONSTRUCTION COST ESTIMATE'!BC1025)</f>
        <v>0</v>
      </c>
      <c r="O1025" s="124" t="str">
        <f t="shared" si="132"/>
        <v>N</v>
      </c>
      <c r="S1025" s="124"/>
    </row>
    <row r="1026" spans="1:19" hidden="1">
      <c r="A1026" s="379">
        <f>IF('CONSTRUCTION COST ESTIMATE'!B1026="","",'CONSTRUCTION COST ESTIMATE'!B1026)</f>
        <v>629.09</v>
      </c>
      <c r="B1026" s="128"/>
      <c r="C1026" s="128" t="str">
        <f t="shared" si="127"/>
        <v>Item</v>
      </c>
      <c r="D1026" s="128">
        <f t="shared" si="130"/>
        <v>1</v>
      </c>
      <c r="E1026" s="128" t="str">
        <f>IF(A1026="",'CONSTRUCTION COST ESTIMATE'!A1026,"")</f>
        <v/>
      </c>
      <c r="F1026" s="234" t="str">
        <f>IF(A1026="","",'CONSTRUCTION COST ESTIMATE'!C1026)</f>
        <v>WATER MAIN (4 INCH)</v>
      </c>
      <c r="G1026" s="234"/>
      <c r="H1026" s="78" t="str">
        <f t="shared" si="128"/>
        <v>629.0900</v>
      </c>
      <c r="I1026" s="128"/>
      <c r="J1026" s="128">
        <f>IF(A1026="","",'CONSTRUCTION COST ESTIMATE'!BA1026)</f>
        <v>0</v>
      </c>
      <c r="K1026" s="128" t="str">
        <f t="shared" si="131"/>
        <v>Default</v>
      </c>
      <c r="L1026" s="128" t="str">
        <f>IF(A1026="","",'CONSTRUCTION COST ESTIMATE'!BB1026)</f>
        <v>LF</v>
      </c>
      <c r="M1026" s="128" t="str">
        <f t="shared" si="129"/>
        <v>Base Bid</v>
      </c>
      <c r="N1026" s="124">
        <f>IF(A1026="","",'CONSTRUCTION COST ESTIMATE'!BC1026)</f>
        <v>0</v>
      </c>
      <c r="O1026" s="124" t="str">
        <f t="shared" si="132"/>
        <v>N</v>
      </c>
      <c r="S1026" s="124"/>
    </row>
    <row r="1027" spans="1:19" hidden="1">
      <c r="A1027" s="379">
        <f>IF('CONSTRUCTION COST ESTIMATE'!B1027="","",'CONSTRUCTION COST ESTIMATE'!B1027)</f>
        <v>629.09100000000001</v>
      </c>
      <c r="B1027" s="128"/>
      <c r="C1027" s="128" t="str">
        <f t="shared" si="127"/>
        <v>Item</v>
      </c>
      <c r="D1027" s="128">
        <f t="shared" si="130"/>
        <v>1</v>
      </c>
      <c r="E1027" s="128" t="str">
        <f>IF(A1027="",'CONSTRUCTION COST ESTIMATE'!A1027,"")</f>
        <v/>
      </c>
      <c r="F1027" s="234" t="str">
        <f>IF(A1027="","",'CONSTRUCTION COST ESTIMATE'!C1027)</f>
        <v>WATER MAIN (6 INCH)</v>
      </c>
      <c r="G1027" s="234"/>
      <c r="H1027" s="78" t="str">
        <f t="shared" si="128"/>
        <v>629.0910</v>
      </c>
      <c r="I1027" s="128"/>
      <c r="J1027" s="128">
        <f>IF(A1027="","",'CONSTRUCTION COST ESTIMATE'!BA1027)</f>
        <v>0</v>
      </c>
      <c r="K1027" s="128" t="str">
        <f t="shared" si="131"/>
        <v>Default</v>
      </c>
      <c r="L1027" s="128" t="str">
        <f>IF(A1027="","",'CONSTRUCTION COST ESTIMATE'!BB1027)</f>
        <v>LF</v>
      </c>
      <c r="M1027" s="128" t="str">
        <f t="shared" si="129"/>
        <v>Base Bid</v>
      </c>
      <c r="N1027" s="124">
        <f>IF(A1027="","",'CONSTRUCTION COST ESTIMATE'!BC1027)</f>
        <v>0</v>
      </c>
      <c r="O1027" s="124" t="str">
        <f t="shared" si="132"/>
        <v>N</v>
      </c>
      <c r="S1027" s="124"/>
    </row>
    <row r="1028" spans="1:19" hidden="1">
      <c r="A1028" s="379">
        <f>IF('CONSTRUCTION COST ESTIMATE'!B1028="","",'CONSTRUCTION COST ESTIMATE'!B1028)</f>
        <v>629.09199999999998</v>
      </c>
      <c r="B1028" s="128"/>
      <c r="C1028" s="128" t="str">
        <f t="shared" si="127"/>
        <v>Item</v>
      </c>
      <c r="D1028" s="128">
        <f t="shared" si="130"/>
        <v>1</v>
      </c>
      <c r="E1028" s="128" t="str">
        <f>IF(A1028="",'CONSTRUCTION COST ESTIMATE'!A1028,"")</f>
        <v/>
      </c>
      <c r="F1028" s="234" t="str">
        <f>IF(A1028="","",'CONSTRUCTION COST ESTIMATE'!C1028)</f>
        <v>WATER MAIN (8 INCH)</v>
      </c>
      <c r="G1028" s="234"/>
      <c r="H1028" s="78" t="str">
        <f t="shared" si="128"/>
        <v>629.0920</v>
      </c>
      <c r="I1028" s="128"/>
      <c r="J1028" s="128">
        <f>IF(A1028="","",'CONSTRUCTION COST ESTIMATE'!BA1028)</f>
        <v>0</v>
      </c>
      <c r="K1028" s="128" t="str">
        <f t="shared" si="131"/>
        <v>Default</v>
      </c>
      <c r="L1028" s="128" t="str">
        <f>IF(A1028="","",'CONSTRUCTION COST ESTIMATE'!BB1028)</f>
        <v>LF</v>
      </c>
      <c r="M1028" s="128" t="str">
        <f t="shared" si="129"/>
        <v>Base Bid</v>
      </c>
      <c r="N1028" s="124">
        <f>IF(A1028="","",'CONSTRUCTION COST ESTIMATE'!BC1028)</f>
        <v>0</v>
      </c>
      <c r="O1028" s="124" t="str">
        <f t="shared" si="132"/>
        <v>N</v>
      </c>
      <c r="S1028" s="124"/>
    </row>
    <row r="1029" spans="1:19" hidden="1">
      <c r="A1029" s="379">
        <f>IF('CONSTRUCTION COST ESTIMATE'!B1029="","",'CONSTRUCTION COST ESTIMATE'!B1029)</f>
        <v>629.09299999999996</v>
      </c>
      <c r="B1029" s="128"/>
      <c r="C1029" s="128" t="str">
        <f t="shared" si="127"/>
        <v>Item</v>
      </c>
      <c r="D1029" s="128">
        <f t="shared" si="130"/>
        <v>1</v>
      </c>
      <c r="E1029" s="128" t="str">
        <f>IF(A1029="",'CONSTRUCTION COST ESTIMATE'!A1029,"")</f>
        <v/>
      </c>
      <c r="F1029" s="234" t="str">
        <f>IF(A1029="","",'CONSTRUCTION COST ESTIMATE'!C1029)</f>
        <v>WATER MAIN (10 INCH)</v>
      </c>
      <c r="G1029" s="234"/>
      <c r="H1029" s="78" t="str">
        <f t="shared" si="128"/>
        <v>629.0930</v>
      </c>
      <c r="I1029" s="128"/>
      <c r="J1029" s="128">
        <f>IF(A1029="","",'CONSTRUCTION COST ESTIMATE'!BA1029)</f>
        <v>0</v>
      </c>
      <c r="K1029" s="128" t="str">
        <f t="shared" si="131"/>
        <v>Default</v>
      </c>
      <c r="L1029" s="128" t="str">
        <f>IF(A1029="","",'CONSTRUCTION COST ESTIMATE'!BB1029)</f>
        <v>LF</v>
      </c>
      <c r="M1029" s="128" t="str">
        <f t="shared" si="129"/>
        <v>Base Bid</v>
      </c>
      <c r="N1029" s="124">
        <f>IF(A1029="","",'CONSTRUCTION COST ESTIMATE'!BC1029)</f>
        <v>0</v>
      </c>
      <c r="O1029" s="124" t="str">
        <f t="shared" si="132"/>
        <v>N</v>
      </c>
      <c r="S1029" s="124"/>
    </row>
    <row r="1030" spans="1:19" hidden="1">
      <c r="A1030" s="379">
        <f>IF('CONSTRUCTION COST ESTIMATE'!B1030="","",'CONSTRUCTION COST ESTIMATE'!B1030)</f>
        <v>629.09400000000005</v>
      </c>
      <c r="B1030" s="128"/>
      <c r="C1030" s="128" t="str">
        <f t="shared" si="127"/>
        <v>Item</v>
      </c>
      <c r="D1030" s="128">
        <f t="shared" si="130"/>
        <v>1</v>
      </c>
      <c r="E1030" s="128" t="str">
        <f>IF(A1030="",'CONSTRUCTION COST ESTIMATE'!A1030,"")</f>
        <v/>
      </c>
      <c r="F1030" s="234" t="str">
        <f>IF(A1030="","",'CONSTRUCTION COST ESTIMATE'!C1030)</f>
        <v>WATER MAIN (12 INCH)</v>
      </c>
      <c r="G1030" s="234"/>
      <c r="H1030" s="78" t="str">
        <f t="shared" si="128"/>
        <v>629.0940</v>
      </c>
      <c r="I1030" s="128"/>
      <c r="J1030" s="128">
        <f>IF(A1030="","",'CONSTRUCTION COST ESTIMATE'!BA1030)</f>
        <v>0</v>
      </c>
      <c r="K1030" s="128" t="str">
        <f t="shared" si="131"/>
        <v>Default</v>
      </c>
      <c r="L1030" s="128" t="str">
        <f>IF(A1030="","",'CONSTRUCTION COST ESTIMATE'!BB1030)</f>
        <v>LF</v>
      </c>
      <c r="M1030" s="128" t="str">
        <f t="shared" si="129"/>
        <v>Base Bid</v>
      </c>
      <c r="N1030" s="124">
        <f>IF(A1030="","",'CONSTRUCTION COST ESTIMATE'!BC1030)</f>
        <v>0</v>
      </c>
      <c r="O1030" s="124" t="str">
        <f t="shared" si="132"/>
        <v>N</v>
      </c>
      <c r="S1030" s="124"/>
    </row>
    <row r="1031" spans="1:19" hidden="1">
      <c r="A1031" s="379">
        <f>IF('CONSTRUCTION COST ESTIMATE'!B1031="","",'CONSTRUCTION COST ESTIMATE'!B1031)</f>
        <v>629.09500000000003</v>
      </c>
      <c r="B1031" s="128"/>
      <c r="C1031" s="128" t="str">
        <f t="shared" si="127"/>
        <v>Item</v>
      </c>
      <c r="D1031" s="128">
        <f t="shared" si="130"/>
        <v>1</v>
      </c>
      <c r="E1031" s="128" t="str">
        <f>IF(A1031="",'CONSTRUCTION COST ESTIMATE'!A1031,"")</f>
        <v/>
      </c>
      <c r="F1031" s="234" t="str">
        <f>IF(A1031="","",'CONSTRUCTION COST ESTIMATE'!C1031)</f>
        <v>WATER MAIN (14 INCH)</v>
      </c>
      <c r="G1031" s="234"/>
      <c r="H1031" s="78" t="str">
        <f t="shared" si="128"/>
        <v>629.0950</v>
      </c>
      <c r="I1031" s="128"/>
      <c r="J1031" s="128">
        <f>IF(A1031="","",'CONSTRUCTION COST ESTIMATE'!BA1031)</f>
        <v>0</v>
      </c>
      <c r="K1031" s="128" t="str">
        <f t="shared" si="131"/>
        <v>Default</v>
      </c>
      <c r="L1031" s="128" t="str">
        <f>IF(A1031="","",'CONSTRUCTION COST ESTIMATE'!BB1031)</f>
        <v>LF</v>
      </c>
      <c r="M1031" s="128" t="str">
        <f t="shared" si="129"/>
        <v>Base Bid</v>
      </c>
      <c r="N1031" s="124">
        <f>IF(A1031="","",'CONSTRUCTION COST ESTIMATE'!BC1031)</f>
        <v>0</v>
      </c>
      <c r="O1031" s="124" t="str">
        <f t="shared" si="132"/>
        <v>N</v>
      </c>
      <c r="S1031" s="124"/>
    </row>
    <row r="1032" spans="1:19" hidden="1">
      <c r="A1032" s="379">
        <f>IF('CONSTRUCTION COST ESTIMATE'!B1032="","",'CONSTRUCTION COST ESTIMATE'!B1032)</f>
        <v>629.096</v>
      </c>
      <c r="B1032" s="128"/>
      <c r="C1032" s="128" t="str">
        <f t="shared" si="127"/>
        <v>Item</v>
      </c>
      <c r="D1032" s="128">
        <f t="shared" si="130"/>
        <v>1</v>
      </c>
      <c r="E1032" s="128" t="str">
        <f>IF(A1032="",'CONSTRUCTION COST ESTIMATE'!A1032,"")</f>
        <v/>
      </c>
      <c r="F1032" s="234" t="str">
        <f>IF(A1032="","",'CONSTRUCTION COST ESTIMATE'!C1032)</f>
        <v>WATER MAIN (15 INCH)</v>
      </c>
      <c r="G1032" s="234"/>
      <c r="H1032" s="78" t="str">
        <f t="shared" si="128"/>
        <v>629.0960</v>
      </c>
      <c r="I1032" s="128"/>
      <c r="J1032" s="128">
        <f>IF(A1032="","",'CONSTRUCTION COST ESTIMATE'!BA1032)</f>
        <v>0</v>
      </c>
      <c r="K1032" s="128" t="str">
        <f t="shared" si="131"/>
        <v>Default</v>
      </c>
      <c r="L1032" s="128" t="str">
        <f>IF(A1032="","",'CONSTRUCTION COST ESTIMATE'!BB1032)</f>
        <v>LF</v>
      </c>
      <c r="M1032" s="128" t="str">
        <f t="shared" si="129"/>
        <v>Base Bid</v>
      </c>
      <c r="N1032" s="124">
        <f>IF(A1032="","",'CONSTRUCTION COST ESTIMATE'!BC1032)</f>
        <v>0</v>
      </c>
      <c r="O1032" s="124" t="str">
        <f t="shared" si="132"/>
        <v>N</v>
      </c>
      <c r="S1032" s="124"/>
    </row>
    <row r="1033" spans="1:19" hidden="1">
      <c r="A1033" s="379">
        <f>IF('CONSTRUCTION COST ESTIMATE'!B1033="","",'CONSTRUCTION COST ESTIMATE'!B1033)</f>
        <v>629.09699999999998</v>
      </c>
      <c r="B1033" s="128"/>
      <c r="C1033" s="128" t="str">
        <f t="shared" si="127"/>
        <v>Item</v>
      </c>
      <c r="D1033" s="128">
        <f t="shared" si="130"/>
        <v>1</v>
      </c>
      <c r="E1033" s="128" t="str">
        <f>IF(A1033="",'CONSTRUCTION COST ESTIMATE'!A1033,"")</f>
        <v/>
      </c>
      <c r="F1033" s="234" t="str">
        <f>IF(A1033="","",'CONSTRUCTION COST ESTIMATE'!C1033)</f>
        <v>WATER MAIN (16 INCH)</v>
      </c>
      <c r="G1033" s="234"/>
      <c r="H1033" s="78" t="str">
        <f t="shared" si="128"/>
        <v>629.0970</v>
      </c>
      <c r="I1033" s="128"/>
      <c r="J1033" s="128">
        <f>IF(A1033="","",'CONSTRUCTION COST ESTIMATE'!BA1033)</f>
        <v>0</v>
      </c>
      <c r="K1033" s="128" t="str">
        <f t="shared" si="131"/>
        <v>Default</v>
      </c>
      <c r="L1033" s="128" t="str">
        <f>IF(A1033="","",'CONSTRUCTION COST ESTIMATE'!BB1033)</f>
        <v>LF</v>
      </c>
      <c r="M1033" s="128" t="str">
        <f t="shared" si="129"/>
        <v>Base Bid</v>
      </c>
      <c r="N1033" s="124">
        <f>IF(A1033="","",'CONSTRUCTION COST ESTIMATE'!BC1033)</f>
        <v>0</v>
      </c>
      <c r="O1033" s="124" t="str">
        <f t="shared" si="132"/>
        <v>N</v>
      </c>
      <c r="S1033" s="124"/>
    </row>
    <row r="1034" spans="1:19" hidden="1">
      <c r="A1034" s="379">
        <f>IF('CONSTRUCTION COST ESTIMATE'!B1034="","",'CONSTRUCTION COST ESTIMATE'!B1034)</f>
        <v>629.09799999999996</v>
      </c>
      <c r="B1034" s="128"/>
      <c r="C1034" s="128" t="str">
        <f t="shared" si="127"/>
        <v>Item</v>
      </c>
      <c r="D1034" s="128">
        <f t="shared" si="130"/>
        <v>1</v>
      </c>
      <c r="E1034" s="128" t="str">
        <f>IF(A1034="",'CONSTRUCTION COST ESTIMATE'!A1034,"")</f>
        <v/>
      </c>
      <c r="F1034" s="234" t="str">
        <f>IF(A1034="","",'CONSTRUCTION COST ESTIMATE'!C1034)</f>
        <v>WATER MAIN (18 INCH)</v>
      </c>
      <c r="G1034" s="234"/>
      <c r="H1034" s="78" t="str">
        <f t="shared" si="128"/>
        <v>629.0980</v>
      </c>
      <c r="I1034" s="128"/>
      <c r="J1034" s="128">
        <f>IF(A1034="","",'CONSTRUCTION COST ESTIMATE'!BA1034)</f>
        <v>0</v>
      </c>
      <c r="K1034" s="128" t="str">
        <f t="shared" si="131"/>
        <v>Default</v>
      </c>
      <c r="L1034" s="128" t="str">
        <f>IF(A1034="","",'CONSTRUCTION COST ESTIMATE'!BB1034)</f>
        <v>LF</v>
      </c>
      <c r="M1034" s="128" t="str">
        <f t="shared" si="129"/>
        <v>Base Bid</v>
      </c>
      <c r="N1034" s="124">
        <f>IF(A1034="","",'CONSTRUCTION COST ESTIMATE'!BC1034)</f>
        <v>0</v>
      </c>
      <c r="O1034" s="124" t="str">
        <f t="shared" si="132"/>
        <v>N</v>
      </c>
      <c r="S1034" s="124"/>
    </row>
    <row r="1035" spans="1:19" hidden="1">
      <c r="A1035" s="379">
        <f>IF('CONSTRUCTION COST ESTIMATE'!B1035="","",'CONSTRUCTION COST ESTIMATE'!B1035)</f>
        <v>629.09900000000005</v>
      </c>
      <c r="B1035" s="128"/>
      <c r="C1035" s="128" t="str">
        <f t="shared" si="127"/>
        <v>Item</v>
      </c>
      <c r="D1035" s="128">
        <f t="shared" si="130"/>
        <v>1</v>
      </c>
      <c r="E1035" s="128" t="str">
        <f>IF(A1035="",'CONSTRUCTION COST ESTIMATE'!A1035,"")</f>
        <v/>
      </c>
      <c r="F1035" s="234" t="str">
        <f>IF(A1035="","",'CONSTRUCTION COST ESTIMATE'!C1035)</f>
        <v>WATER MAIN (20 INCH)</v>
      </c>
      <c r="G1035" s="234"/>
      <c r="H1035" s="78" t="str">
        <f t="shared" si="128"/>
        <v>629.0990</v>
      </c>
      <c r="I1035" s="128"/>
      <c r="J1035" s="128">
        <f>IF(A1035="","",'CONSTRUCTION COST ESTIMATE'!BA1035)</f>
        <v>0</v>
      </c>
      <c r="K1035" s="128" t="str">
        <f t="shared" si="131"/>
        <v>Default</v>
      </c>
      <c r="L1035" s="128" t="str">
        <f>IF(A1035="","",'CONSTRUCTION COST ESTIMATE'!BB1035)</f>
        <v>LF</v>
      </c>
      <c r="M1035" s="128" t="str">
        <f t="shared" si="129"/>
        <v>Base Bid</v>
      </c>
      <c r="N1035" s="124">
        <f>IF(A1035="","",'CONSTRUCTION COST ESTIMATE'!BC1035)</f>
        <v>0</v>
      </c>
      <c r="O1035" s="124" t="str">
        <f t="shared" si="132"/>
        <v>N</v>
      </c>
      <c r="S1035" s="124"/>
    </row>
    <row r="1036" spans="1:19" hidden="1">
      <c r="A1036" s="379">
        <f>IF('CONSTRUCTION COST ESTIMATE'!B1036="","",'CONSTRUCTION COST ESTIMATE'!B1036)</f>
        <v>629.1</v>
      </c>
      <c r="B1036" s="128"/>
      <c r="C1036" s="128" t="str">
        <f t="shared" si="127"/>
        <v>Item</v>
      </c>
      <c r="D1036" s="128">
        <f t="shared" si="130"/>
        <v>1</v>
      </c>
      <c r="E1036" s="128" t="str">
        <f>IF(A1036="",'CONSTRUCTION COST ESTIMATE'!A1036,"")</f>
        <v/>
      </c>
      <c r="F1036" s="234" t="str">
        <f>IF(A1036="","",'CONSTRUCTION COST ESTIMATE'!C1036)</f>
        <v>WATER MAIN (21 INCH)</v>
      </c>
      <c r="G1036" s="234"/>
      <c r="H1036" s="78" t="str">
        <f t="shared" si="128"/>
        <v>629.1000</v>
      </c>
      <c r="I1036" s="128"/>
      <c r="J1036" s="128">
        <f>IF(A1036="","",'CONSTRUCTION COST ESTIMATE'!BA1036)</f>
        <v>0</v>
      </c>
      <c r="K1036" s="128" t="str">
        <f t="shared" si="131"/>
        <v>Default</v>
      </c>
      <c r="L1036" s="128" t="str">
        <f>IF(A1036="","",'CONSTRUCTION COST ESTIMATE'!BB1036)</f>
        <v>LF</v>
      </c>
      <c r="M1036" s="128" t="str">
        <f t="shared" si="129"/>
        <v>Base Bid</v>
      </c>
      <c r="N1036" s="124">
        <f>IF(A1036="","",'CONSTRUCTION COST ESTIMATE'!BC1036)</f>
        <v>0</v>
      </c>
      <c r="O1036" s="124" t="str">
        <f t="shared" si="132"/>
        <v>N</v>
      </c>
      <c r="S1036" s="124"/>
    </row>
    <row r="1037" spans="1:19" hidden="1">
      <c r="A1037" s="379">
        <f>IF('CONSTRUCTION COST ESTIMATE'!B1037="","",'CONSTRUCTION COST ESTIMATE'!B1037)</f>
        <v>629.101</v>
      </c>
      <c r="B1037" s="128"/>
      <c r="C1037" s="128" t="str">
        <f t="shared" si="127"/>
        <v>Item</v>
      </c>
      <c r="D1037" s="128">
        <f t="shared" si="130"/>
        <v>1</v>
      </c>
      <c r="E1037" s="128" t="str">
        <f>IF(A1037="",'CONSTRUCTION COST ESTIMATE'!A1037,"")</f>
        <v/>
      </c>
      <c r="F1037" s="234" t="str">
        <f>IF(A1037="","",'CONSTRUCTION COST ESTIMATE'!C1037)</f>
        <v>WATER MAIN (24 INCH)</v>
      </c>
      <c r="G1037" s="234"/>
      <c r="H1037" s="78" t="str">
        <f t="shared" si="128"/>
        <v>629.1010</v>
      </c>
      <c r="I1037" s="128"/>
      <c r="J1037" s="128">
        <f>IF(A1037="","",'CONSTRUCTION COST ESTIMATE'!BA1037)</f>
        <v>0</v>
      </c>
      <c r="K1037" s="128" t="str">
        <f t="shared" si="131"/>
        <v>Default</v>
      </c>
      <c r="L1037" s="128" t="str">
        <f>IF(A1037="","",'CONSTRUCTION COST ESTIMATE'!BB1037)</f>
        <v>LF</v>
      </c>
      <c r="M1037" s="128" t="str">
        <f t="shared" si="129"/>
        <v>Base Bid</v>
      </c>
      <c r="N1037" s="124">
        <f>IF(A1037="","",'CONSTRUCTION COST ESTIMATE'!BC1037)</f>
        <v>0</v>
      </c>
      <c r="O1037" s="124" t="str">
        <f t="shared" si="132"/>
        <v>N</v>
      </c>
      <c r="S1037" s="124"/>
    </row>
    <row r="1038" spans="1:19" hidden="1">
      <c r="A1038" s="379">
        <f>IF('CONSTRUCTION COST ESTIMATE'!B1038="","",'CONSTRUCTION COST ESTIMATE'!B1038)</f>
        <v>629.10199999999998</v>
      </c>
      <c r="B1038" s="128"/>
      <c r="C1038" s="128" t="str">
        <f t="shared" si="127"/>
        <v>Item</v>
      </c>
      <c r="D1038" s="128">
        <f t="shared" si="130"/>
        <v>1</v>
      </c>
      <c r="E1038" s="128" t="str">
        <f>IF(A1038="",'CONSTRUCTION COST ESTIMATE'!A1038,"")</f>
        <v/>
      </c>
      <c r="F1038" s="234" t="str">
        <f>IF(A1038="","",'CONSTRUCTION COST ESTIMATE'!C1038)</f>
        <v>WATER MAIN (30 INCH)</v>
      </c>
      <c r="G1038" s="234"/>
      <c r="H1038" s="78" t="str">
        <f t="shared" si="128"/>
        <v>629.1020</v>
      </c>
      <c r="I1038" s="128"/>
      <c r="J1038" s="128">
        <f>IF(A1038="","",'CONSTRUCTION COST ESTIMATE'!BA1038)</f>
        <v>0</v>
      </c>
      <c r="K1038" s="128" t="str">
        <f t="shared" si="131"/>
        <v>Default</v>
      </c>
      <c r="L1038" s="128" t="str">
        <f>IF(A1038="","",'CONSTRUCTION COST ESTIMATE'!BB1038)</f>
        <v>LF</v>
      </c>
      <c r="M1038" s="128" t="str">
        <f t="shared" si="129"/>
        <v>Base Bid</v>
      </c>
      <c r="N1038" s="124">
        <f>IF(A1038="","",'CONSTRUCTION COST ESTIMATE'!BC1038)</f>
        <v>0</v>
      </c>
      <c r="O1038" s="124" t="str">
        <f t="shared" si="132"/>
        <v>N</v>
      </c>
      <c r="S1038" s="124"/>
    </row>
    <row r="1039" spans="1:19" hidden="1">
      <c r="A1039" s="379">
        <f>IF('CONSTRUCTION COST ESTIMATE'!B1039="","",'CONSTRUCTION COST ESTIMATE'!B1039)</f>
        <v>629.10299999999995</v>
      </c>
      <c r="B1039" s="128"/>
      <c r="C1039" s="128" t="str">
        <f t="shared" si="127"/>
        <v>Item</v>
      </c>
      <c r="D1039" s="128">
        <f t="shared" si="130"/>
        <v>1</v>
      </c>
      <c r="E1039" s="128" t="str">
        <f>IF(A1039="",'CONSTRUCTION COST ESTIMATE'!A1039,"")</f>
        <v/>
      </c>
      <c r="F1039" s="234" t="str">
        <f>IF(A1039="","",'CONSTRUCTION COST ESTIMATE'!C1039)</f>
        <v>WATER MAIN (36 INCH)</v>
      </c>
      <c r="G1039" s="234"/>
      <c r="H1039" s="78" t="str">
        <f t="shared" si="128"/>
        <v>629.1030</v>
      </c>
      <c r="I1039" s="128"/>
      <c r="J1039" s="128">
        <f>IF(A1039="","",'CONSTRUCTION COST ESTIMATE'!BA1039)</f>
        <v>0</v>
      </c>
      <c r="K1039" s="128" t="str">
        <f t="shared" si="131"/>
        <v>Default</v>
      </c>
      <c r="L1039" s="128" t="str">
        <f>IF(A1039="","",'CONSTRUCTION COST ESTIMATE'!BB1039)</f>
        <v>LF</v>
      </c>
      <c r="M1039" s="128" t="str">
        <f t="shared" si="129"/>
        <v>Base Bid</v>
      </c>
      <c r="N1039" s="124">
        <f>IF(A1039="","",'CONSTRUCTION COST ESTIMATE'!BC1039)</f>
        <v>0</v>
      </c>
      <c r="O1039" s="124" t="str">
        <f t="shared" si="132"/>
        <v>N</v>
      </c>
      <c r="S1039" s="124"/>
    </row>
    <row r="1040" spans="1:19" hidden="1">
      <c r="A1040" s="379">
        <f>IF('CONSTRUCTION COST ESTIMATE'!B1040="","",'CONSTRUCTION COST ESTIMATE'!B1040)</f>
        <v>629.10400000000004</v>
      </c>
      <c r="B1040" s="128"/>
      <c r="C1040" s="128" t="str">
        <f t="shared" si="127"/>
        <v>Item</v>
      </c>
      <c r="D1040" s="128">
        <f t="shared" si="130"/>
        <v>1</v>
      </c>
      <c r="E1040" s="128" t="str">
        <f>IF(A1040="",'CONSTRUCTION COST ESTIMATE'!A1040,"")</f>
        <v/>
      </c>
      <c r="F1040" s="234" t="str">
        <f>IF(A1040="","",'CONSTRUCTION COST ESTIMATE'!C1040)</f>
        <v>WATER MAIN (42 INCH)</v>
      </c>
      <c r="G1040" s="234"/>
      <c r="H1040" s="78" t="str">
        <f t="shared" si="128"/>
        <v>629.1040</v>
      </c>
      <c r="I1040" s="128"/>
      <c r="J1040" s="128">
        <f>IF(A1040="","",'CONSTRUCTION COST ESTIMATE'!BA1040)</f>
        <v>0</v>
      </c>
      <c r="K1040" s="128" t="str">
        <f t="shared" si="131"/>
        <v>Default</v>
      </c>
      <c r="L1040" s="128" t="str">
        <f>IF(A1040="","",'CONSTRUCTION COST ESTIMATE'!BB1040)</f>
        <v>LF</v>
      </c>
      <c r="M1040" s="128" t="str">
        <f t="shared" si="129"/>
        <v>Base Bid</v>
      </c>
      <c r="N1040" s="124">
        <f>IF(A1040="","",'CONSTRUCTION COST ESTIMATE'!BC1040)</f>
        <v>0</v>
      </c>
      <c r="O1040" s="124" t="str">
        <f t="shared" si="132"/>
        <v>N</v>
      </c>
      <c r="S1040" s="124"/>
    </row>
    <row r="1041" spans="1:19" hidden="1">
      <c r="A1041" s="379">
        <f>IF('CONSTRUCTION COST ESTIMATE'!B1041="","",'CONSTRUCTION COST ESTIMATE'!B1041)</f>
        <v>629.10500000000002</v>
      </c>
      <c r="B1041" s="128"/>
      <c r="C1041" s="128" t="str">
        <f t="shared" si="127"/>
        <v>Item</v>
      </c>
      <c r="D1041" s="128">
        <f t="shared" si="130"/>
        <v>1</v>
      </c>
      <c r="E1041" s="128" t="str">
        <f>IF(A1041="",'CONSTRUCTION COST ESTIMATE'!A1041,"")</f>
        <v/>
      </c>
      <c r="F1041" s="234" t="str">
        <f>IF(A1041="","",'CONSTRUCTION COST ESTIMATE'!C1041)</f>
        <v>WATER MAIN (48 INCH)</v>
      </c>
      <c r="G1041" s="234"/>
      <c r="H1041" s="78" t="str">
        <f t="shared" si="128"/>
        <v>629.1050</v>
      </c>
      <c r="I1041" s="128"/>
      <c r="J1041" s="128">
        <f>IF(A1041="","",'CONSTRUCTION COST ESTIMATE'!BA1041)</f>
        <v>0</v>
      </c>
      <c r="K1041" s="128" t="str">
        <f t="shared" si="131"/>
        <v>Default</v>
      </c>
      <c r="L1041" s="128" t="str">
        <f>IF(A1041="","",'CONSTRUCTION COST ESTIMATE'!BB1041)</f>
        <v>LF</v>
      </c>
      <c r="M1041" s="128" t="str">
        <f t="shared" si="129"/>
        <v>Base Bid</v>
      </c>
      <c r="N1041" s="124">
        <f>IF(A1041="","",'CONSTRUCTION COST ESTIMATE'!BC1041)</f>
        <v>0</v>
      </c>
      <c r="O1041" s="124" t="str">
        <f t="shared" si="132"/>
        <v>N</v>
      </c>
      <c r="S1041" s="124"/>
    </row>
    <row r="1042" spans="1:19" hidden="1">
      <c r="A1042" s="379">
        <f>IF('CONSTRUCTION COST ESTIMATE'!B1042="","",'CONSTRUCTION COST ESTIMATE'!B1042)</f>
        <v>629.10599999999999</v>
      </c>
      <c r="B1042" s="128"/>
      <c r="C1042" s="128" t="str">
        <f t="shared" si="127"/>
        <v>Item</v>
      </c>
      <c r="D1042" s="128">
        <f t="shared" si="130"/>
        <v>1</v>
      </c>
      <c r="E1042" s="128" t="str">
        <f>IF(A1042="",'CONSTRUCTION COST ESTIMATE'!A1042,"")</f>
        <v/>
      </c>
      <c r="F1042" s="234" t="str">
        <f>IF(A1042="","",'CONSTRUCTION COST ESTIMATE'!C1042)</f>
        <v>WATER MAIN (54 INCH)</v>
      </c>
      <c r="G1042" s="234"/>
      <c r="H1042" s="78" t="str">
        <f t="shared" si="128"/>
        <v>629.1060</v>
      </c>
      <c r="I1042" s="128"/>
      <c r="J1042" s="128">
        <f>IF(A1042="","",'CONSTRUCTION COST ESTIMATE'!BA1042)</f>
        <v>0</v>
      </c>
      <c r="K1042" s="128" t="str">
        <f t="shared" si="131"/>
        <v>Default</v>
      </c>
      <c r="L1042" s="128" t="str">
        <f>IF(A1042="","",'CONSTRUCTION COST ESTIMATE'!BB1042)</f>
        <v>LF</v>
      </c>
      <c r="M1042" s="128" t="str">
        <f t="shared" si="129"/>
        <v>Base Bid</v>
      </c>
      <c r="N1042" s="124">
        <f>IF(A1042="","",'CONSTRUCTION COST ESTIMATE'!BC1042)</f>
        <v>0</v>
      </c>
      <c r="O1042" s="124" t="str">
        <f t="shared" si="132"/>
        <v>N</v>
      </c>
      <c r="S1042" s="124"/>
    </row>
    <row r="1043" spans="1:19" hidden="1">
      <c r="A1043" s="379">
        <f>IF('CONSTRUCTION COST ESTIMATE'!B1043="","",'CONSTRUCTION COST ESTIMATE'!B1043)</f>
        <v>629.10699999999997</v>
      </c>
      <c r="B1043" s="128"/>
      <c r="C1043" s="128" t="str">
        <f t="shared" si="127"/>
        <v>Item</v>
      </c>
      <c r="D1043" s="128">
        <f t="shared" si="130"/>
        <v>1</v>
      </c>
      <c r="E1043" s="128" t="str">
        <f>IF(A1043="",'CONSTRUCTION COST ESTIMATE'!A1043,"")</f>
        <v/>
      </c>
      <c r="F1043" s="234" t="str">
        <f>IF(A1043="","",'CONSTRUCTION COST ESTIMATE'!C1043)</f>
        <v>WATER MAIN (60 INCH)</v>
      </c>
      <c r="G1043" s="234"/>
      <c r="H1043" s="78" t="str">
        <f t="shared" si="128"/>
        <v>629.1070</v>
      </c>
      <c r="I1043" s="128"/>
      <c r="J1043" s="128">
        <f>IF(A1043="","",'CONSTRUCTION COST ESTIMATE'!BA1043)</f>
        <v>0</v>
      </c>
      <c r="K1043" s="128" t="str">
        <f t="shared" si="131"/>
        <v>Default</v>
      </c>
      <c r="L1043" s="128" t="str">
        <f>IF(A1043="","",'CONSTRUCTION COST ESTIMATE'!BB1043)</f>
        <v>LF</v>
      </c>
      <c r="M1043" s="128" t="str">
        <f t="shared" si="129"/>
        <v>Base Bid</v>
      </c>
      <c r="N1043" s="124">
        <f>IF(A1043="","",'CONSTRUCTION COST ESTIMATE'!BC1043)</f>
        <v>0</v>
      </c>
      <c r="O1043" s="124" t="str">
        <f t="shared" si="132"/>
        <v>N</v>
      </c>
      <c r="S1043" s="124"/>
    </row>
    <row r="1044" spans="1:19" hidden="1">
      <c r="A1044" s="379">
        <f>IF('CONSTRUCTION COST ESTIMATE'!B1044="","",'CONSTRUCTION COST ESTIMATE'!B1044)</f>
        <v>629.10799999999995</v>
      </c>
      <c r="B1044" s="128"/>
      <c r="C1044" s="128" t="str">
        <f t="shared" si="127"/>
        <v>Item</v>
      </c>
      <c r="D1044" s="128">
        <f t="shared" si="130"/>
        <v>1</v>
      </c>
      <c r="E1044" s="128" t="str">
        <f>IF(A1044="",'CONSTRUCTION COST ESTIMATE'!A1044,"")</f>
        <v/>
      </c>
      <c r="F1044" s="234" t="str">
        <f>IF(A1044="","",'CONSTRUCTION COST ESTIMATE'!C1044)</f>
        <v>WATER MAIN (66 INCH)</v>
      </c>
      <c r="G1044" s="234"/>
      <c r="H1044" s="78" t="str">
        <f t="shared" si="128"/>
        <v>629.1080</v>
      </c>
      <c r="I1044" s="128"/>
      <c r="J1044" s="128">
        <f>IF(A1044="","",'CONSTRUCTION COST ESTIMATE'!BA1044)</f>
        <v>0</v>
      </c>
      <c r="K1044" s="128" t="str">
        <f t="shared" si="131"/>
        <v>Default</v>
      </c>
      <c r="L1044" s="128" t="str">
        <f>IF(A1044="","",'CONSTRUCTION COST ESTIMATE'!BB1044)</f>
        <v>LF</v>
      </c>
      <c r="M1044" s="128" t="str">
        <f t="shared" si="129"/>
        <v>Base Bid</v>
      </c>
      <c r="N1044" s="124">
        <f>IF(A1044="","",'CONSTRUCTION COST ESTIMATE'!BC1044)</f>
        <v>0</v>
      </c>
      <c r="O1044" s="124" t="str">
        <f t="shared" si="132"/>
        <v>N</v>
      </c>
      <c r="S1044" s="124"/>
    </row>
    <row r="1045" spans="1:19" hidden="1">
      <c r="A1045" s="379">
        <f>IF('CONSTRUCTION COST ESTIMATE'!B1045="","",'CONSTRUCTION COST ESTIMATE'!B1045)</f>
        <v>629.10900000000004</v>
      </c>
      <c r="B1045" s="128"/>
      <c r="C1045" s="128" t="str">
        <f t="shared" ref="C1045:C1114" si="133">IF(A1045="","Container","Item")</f>
        <v>Item</v>
      </c>
      <c r="D1045" s="128">
        <f t="shared" si="130"/>
        <v>1</v>
      </c>
      <c r="E1045" s="128" t="str">
        <f>IF(A1045="",'CONSTRUCTION COST ESTIMATE'!A1045,"")</f>
        <v/>
      </c>
      <c r="F1045" s="234" t="str">
        <f>IF(A1045="","",'CONSTRUCTION COST ESTIMATE'!C1045)</f>
        <v>WATER MAIN (72 INCH)</v>
      </c>
      <c r="G1045" s="234"/>
      <c r="H1045" s="78" t="str">
        <f t="shared" ref="H1045:H1114" si="134">TEXT(A1045,"#.0000")</f>
        <v>629.1090</v>
      </c>
      <c r="I1045" s="128"/>
      <c r="J1045" s="128">
        <f>IF(A1045="","",'CONSTRUCTION COST ESTIMATE'!BA1045)</f>
        <v>0</v>
      </c>
      <c r="K1045" s="128" t="str">
        <f t="shared" si="131"/>
        <v>Default</v>
      </c>
      <c r="L1045" s="128" t="str">
        <f>IF(A1045="","",'CONSTRUCTION COST ESTIMATE'!BB1045)</f>
        <v>LF</v>
      </c>
      <c r="M1045" s="128" t="str">
        <f t="shared" ref="M1045:M1114" si="135">IF(A1045="","","Base Bid")</f>
        <v>Base Bid</v>
      </c>
      <c r="N1045" s="124">
        <f>IF(A1045="","",'CONSTRUCTION COST ESTIMATE'!BC1045)</f>
        <v>0</v>
      </c>
      <c r="O1045" s="124" t="str">
        <f t="shared" si="132"/>
        <v>N</v>
      </c>
      <c r="S1045" s="124"/>
    </row>
    <row r="1046" spans="1:19" hidden="1">
      <c r="A1046" s="379">
        <f>IF('CONSTRUCTION COST ESTIMATE'!B1046="","",'CONSTRUCTION COST ESTIMATE'!B1046)</f>
        <v>629.11</v>
      </c>
      <c r="B1046" s="128"/>
      <c r="C1046" s="128" t="str">
        <f t="shared" si="133"/>
        <v>Item</v>
      </c>
      <c r="D1046" s="128">
        <f t="shared" ref="D1046:D1115" si="136">IF(C1046="Container",0,1)</f>
        <v>1</v>
      </c>
      <c r="E1046" s="128" t="str">
        <f>IF(A1046="",'CONSTRUCTION COST ESTIMATE'!A1046,"")</f>
        <v/>
      </c>
      <c r="F1046" s="234" t="str">
        <f>IF(A1046="","",'CONSTRUCTION COST ESTIMATE'!C1046)</f>
        <v>WATER MAIN (78 INCH)</v>
      </c>
      <c r="G1046" s="234"/>
      <c r="H1046" s="78" t="str">
        <f t="shared" si="134"/>
        <v>629.1100</v>
      </c>
      <c r="I1046" s="128"/>
      <c r="J1046" s="128">
        <f>IF(A1046="","",'CONSTRUCTION COST ESTIMATE'!BA1046)</f>
        <v>0</v>
      </c>
      <c r="K1046" s="128" t="str">
        <f t="shared" ref="K1046:K1115" si="137">IF(J1046="","","Default")</f>
        <v>Default</v>
      </c>
      <c r="L1046" s="128" t="str">
        <f>IF(A1046="","",'CONSTRUCTION COST ESTIMATE'!BB1046)</f>
        <v>LF</v>
      </c>
      <c r="M1046" s="128" t="str">
        <f t="shared" si="135"/>
        <v>Base Bid</v>
      </c>
      <c r="N1046" s="124">
        <f>IF(A1046="","",'CONSTRUCTION COST ESTIMATE'!BC1046)</f>
        <v>0</v>
      </c>
      <c r="O1046" s="124" t="str">
        <f t="shared" si="132"/>
        <v>N</v>
      </c>
      <c r="S1046" s="124"/>
    </row>
    <row r="1047" spans="1:19" hidden="1">
      <c r="A1047" s="379">
        <f>IF('CONSTRUCTION COST ESTIMATE'!B1047="","",'CONSTRUCTION COST ESTIMATE'!B1047)</f>
        <v>629.11099999999999</v>
      </c>
      <c r="B1047" s="128"/>
      <c r="C1047" s="128" t="str">
        <f t="shared" si="133"/>
        <v>Item</v>
      </c>
      <c r="D1047" s="128">
        <f t="shared" si="136"/>
        <v>1</v>
      </c>
      <c r="E1047" s="128" t="str">
        <f>IF(A1047="",'CONSTRUCTION COST ESTIMATE'!A1047,"")</f>
        <v/>
      </c>
      <c r="F1047" s="234" t="str">
        <f>IF(A1047="","",'CONSTRUCTION COST ESTIMATE'!C1047)</f>
        <v>WATER MAIN (84 INCH)</v>
      </c>
      <c r="G1047" s="234"/>
      <c r="H1047" s="78" t="str">
        <f t="shared" si="134"/>
        <v>629.1110</v>
      </c>
      <c r="I1047" s="128"/>
      <c r="J1047" s="128">
        <f>IF(A1047="","",'CONSTRUCTION COST ESTIMATE'!BA1047)</f>
        <v>0</v>
      </c>
      <c r="K1047" s="128" t="str">
        <f t="shared" si="137"/>
        <v>Default</v>
      </c>
      <c r="L1047" s="128" t="str">
        <f>IF(A1047="","",'CONSTRUCTION COST ESTIMATE'!BB1047)</f>
        <v>LF</v>
      </c>
      <c r="M1047" s="128" t="str">
        <f t="shared" si="135"/>
        <v>Base Bid</v>
      </c>
      <c r="N1047" s="124">
        <f>IF(A1047="","",'CONSTRUCTION COST ESTIMATE'!BC1047)</f>
        <v>0</v>
      </c>
      <c r="O1047" s="124" t="str">
        <f t="shared" ref="O1047:O1116" si="138">IF(N1047=0,"N","Y")</f>
        <v>N</v>
      </c>
      <c r="S1047" s="124"/>
    </row>
    <row r="1048" spans="1:19" hidden="1">
      <c r="A1048" s="379">
        <f>IF('CONSTRUCTION COST ESTIMATE'!B1048="","",'CONSTRUCTION COST ESTIMATE'!B1048)</f>
        <v>629.11199999999997</v>
      </c>
      <c r="B1048" s="128"/>
      <c r="C1048" s="128" t="str">
        <f t="shared" si="133"/>
        <v>Item</v>
      </c>
      <c r="D1048" s="128">
        <f t="shared" si="136"/>
        <v>1</v>
      </c>
      <c r="E1048" s="128" t="str">
        <f>IF(A1048="",'CONSTRUCTION COST ESTIMATE'!A1048,"")</f>
        <v/>
      </c>
      <c r="F1048" s="234" t="str">
        <f>IF(A1048="","",'CONSTRUCTION COST ESTIMATE'!C1048)</f>
        <v>WATER MAIN (90 INCH)</v>
      </c>
      <c r="G1048" s="234"/>
      <c r="H1048" s="78" t="str">
        <f t="shared" si="134"/>
        <v>629.1120</v>
      </c>
      <c r="I1048" s="128"/>
      <c r="J1048" s="128">
        <f>IF(A1048="","",'CONSTRUCTION COST ESTIMATE'!BA1048)</f>
        <v>0</v>
      </c>
      <c r="K1048" s="128" t="str">
        <f t="shared" si="137"/>
        <v>Default</v>
      </c>
      <c r="L1048" s="128" t="str">
        <f>IF(A1048="","",'CONSTRUCTION COST ESTIMATE'!BB1048)</f>
        <v>LF</v>
      </c>
      <c r="M1048" s="128" t="str">
        <f t="shared" si="135"/>
        <v>Base Bid</v>
      </c>
      <c r="N1048" s="124">
        <f>IF(A1048="","",'CONSTRUCTION COST ESTIMATE'!BC1048)</f>
        <v>0</v>
      </c>
      <c r="O1048" s="124" t="str">
        <f t="shared" si="138"/>
        <v>N</v>
      </c>
      <c r="S1048" s="124"/>
    </row>
    <row r="1049" spans="1:19" hidden="1">
      <c r="A1049" s="379">
        <f>IF('CONSTRUCTION COST ESTIMATE'!B1049="","",'CONSTRUCTION COST ESTIMATE'!B1049)</f>
        <v>629.11300000000006</v>
      </c>
      <c r="B1049" s="128"/>
      <c r="C1049" s="128" t="str">
        <f t="shared" si="133"/>
        <v>Item</v>
      </c>
      <c r="D1049" s="128">
        <f t="shared" si="136"/>
        <v>1</v>
      </c>
      <c r="E1049" s="128" t="str">
        <f>IF(A1049="",'CONSTRUCTION COST ESTIMATE'!A1049,"")</f>
        <v/>
      </c>
      <c r="F1049" s="234" t="str">
        <f>IF(A1049="","",'CONSTRUCTION COST ESTIMATE'!C1049)</f>
        <v>WATER MAIN (96 INCH)</v>
      </c>
      <c r="G1049" s="234"/>
      <c r="H1049" s="78" t="str">
        <f t="shared" si="134"/>
        <v>629.1130</v>
      </c>
      <c r="I1049" s="128"/>
      <c r="J1049" s="128">
        <f>IF(A1049="","",'CONSTRUCTION COST ESTIMATE'!BA1049)</f>
        <v>0</v>
      </c>
      <c r="K1049" s="128" t="str">
        <f t="shared" si="137"/>
        <v>Default</v>
      </c>
      <c r="L1049" s="128" t="str">
        <f>IF(A1049="","",'CONSTRUCTION COST ESTIMATE'!BB1049)</f>
        <v>LF</v>
      </c>
      <c r="M1049" s="128" t="str">
        <f t="shared" si="135"/>
        <v>Base Bid</v>
      </c>
      <c r="N1049" s="124">
        <f>IF(A1049="","",'CONSTRUCTION COST ESTIMATE'!BC1049)</f>
        <v>0</v>
      </c>
      <c r="O1049" s="124" t="str">
        <f t="shared" si="138"/>
        <v>N</v>
      </c>
      <c r="S1049" s="124"/>
    </row>
    <row r="1050" spans="1:19" hidden="1">
      <c r="A1050" s="379">
        <f>IF('CONSTRUCTION COST ESTIMATE'!B1050="","",'CONSTRUCTION COST ESTIMATE'!B1050)</f>
        <v>629.11400000000003</v>
      </c>
      <c r="B1050" s="128"/>
      <c r="C1050" s="128" t="str">
        <f t="shared" si="133"/>
        <v>Item</v>
      </c>
      <c r="D1050" s="128">
        <f t="shared" si="136"/>
        <v>1</v>
      </c>
      <c r="E1050" s="128" t="str">
        <f>IF(A1050="",'CONSTRUCTION COST ESTIMATE'!A1050,"")</f>
        <v/>
      </c>
      <c r="F1050" s="234" t="str">
        <f>IF(A1050="","",'CONSTRUCTION COST ESTIMATE'!C1050)</f>
        <v>DIP WATER MAIN (4 INCH)</v>
      </c>
      <c r="G1050" s="234"/>
      <c r="H1050" s="78" t="str">
        <f t="shared" si="134"/>
        <v>629.1140</v>
      </c>
      <c r="I1050" s="128"/>
      <c r="J1050" s="128">
        <f>IF(A1050="","",'CONSTRUCTION COST ESTIMATE'!BA1050)</f>
        <v>0</v>
      </c>
      <c r="K1050" s="128" t="str">
        <f t="shared" si="137"/>
        <v>Default</v>
      </c>
      <c r="L1050" s="128" t="str">
        <f>IF(A1050="","",'CONSTRUCTION COST ESTIMATE'!BB1050)</f>
        <v>LF</v>
      </c>
      <c r="M1050" s="128" t="str">
        <f t="shared" si="135"/>
        <v>Base Bid</v>
      </c>
      <c r="N1050" s="124">
        <f>IF(A1050="","",'CONSTRUCTION COST ESTIMATE'!BC1050)</f>
        <v>0</v>
      </c>
      <c r="O1050" s="124" t="str">
        <f t="shared" si="138"/>
        <v>N</v>
      </c>
      <c r="S1050" s="124"/>
    </row>
    <row r="1051" spans="1:19" hidden="1">
      <c r="A1051" s="379">
        <f>IF('CONSTRUCTION COST ESTIMATE'!B1051="","",'CONSTRUCTION COST ESTIMATE'!B1051)</f>
        <v>629.11500000000001</v>
      </c>
      <c r="B1051" s="128"/>
      <c r="C1051" s="128" t="str">
        <f t="shared" si="133"/>
        <v>Item</v>
      </c>
      <c r="D1051" s="128">
        <f t="shared" si="136"/>
        <v>1</v>
      </c>
      <c r="E1051" s="128" t="str">
        <f>IF(A1051="",'CONSTRUCTION COST ESTIMATE'!A1051,"")</f>
        <v/>
      </c>
      <c r="F1051" s="234" t="str">
        <f>IF(A1051="","",'CONSTRUCTION COST ESTIMATE'!C1051)</f>
        <v>DIP WATER MAIN (6 INCH)</v>
      </c>
      <c r="G1051" s="234"/>
      <c r="H1051" s="78" t="str">
        <f t="shared" si="134"/>
        <v>629.1150</v>
      </c>
      <c r="I1051" s="128"/>
      <c r="J1051" s="128">
        <f>IF(A1051="","",'CONSTRUCTION COST ESTIMATE'!BA1051)</f>
        <v>0</v>
      </c>
      <c r="K1051" s="128" t="str">
        <f t="shared" si="137"/>
        <v>Default</v>
      </c>
      <c r="L1051" s="128" t="str">
        <f>IF(A1051="","",'CONSTRUCTION COST ESTIMATE'!BB1051)</f>
        <v>LF</v>
      </c>
      <c r="M1051" s="128" t="str">
        <f t="shared" si="135"/>
        <v>Base Bid</v>
      </c>
      <c r="N1051" s="124">
        <f>IF(A1051="","",'CONSTRUCTION COST ESTIMATE'!BC1051)</f>
        <v>0</v>
      </c>
      <c r="O1051" s="124" t="str">
        <f t="shared" si="138"/>
        <v>N</v>
      </c>
      <c r="S1051" s="124"/>
    </row>
    <row r="1052" spans="1:19" hidden="1">
      <c r="A1052" s="379">
        <f>IF('CONSTRUCTION COST ESTIMATE'!B1052="","",'CONSTRUCTION COST ESTIMATE'!B1052)</f>
        <v>629.11599999999999</v>
      </c>
      <c r="B1052" s="128"/>
      <c r="C1052" s="128" t="str">
        <f t="shared" si="133"/>
        <v>Item</v>
      </c>
      <c r="D1052" s="128">
        <f t="shared" si="136"/>
        <v>1</v>
      </c>
      <c r="E1052" s="128" t="str">
        <f>IF(A1052="",'CONSTRUCTION COST ESTIMATE'!A1052,"")</f>
        <v/>
      </c>
      <c r="F1052" s="234" t="str">
        <f>IF(A1052="","",'CONSTRUCTION COST ESTIMATE'!C1052)</f>
        <v>DIP WATER MAIN (8 INCH)</v>
      </c>
      <c r="G1052" s="234"/>
      <c r="H1052" s="78" t="str">
        <f t="shared" si="134"/>
        <v>629.1160</v>
      </c>
      <c r="I1052" s="128"/>
      <c r="J1052" s="128">
        <f>IF(A1052="","",'CONSTRUCTION COST ESTIMATE'!BA1052)</f>
        <v>0</v>
      </c>
      <c r="K1052" s="128" t="str">
        <f t="shared" si="137"/>
        <v>Default</v>
      </c>
      <c r="L1052" s="128" t="str">
        <f>IF(A1052="","",'CONSTRUCTION COST ESTIMATE'!BB1052)</f>
        <v>LF</v>
      </c>
      <c r="M1052" s="128" t="str">
        <f t="shared" si="135"/>
        <v>Base Bid</v>
      </c>
      <c r="N1052" s="124">
        <f>IF(A1052="","",'CONSTRUCTION COST ESTIMATE'!BC1052)</f>
        <v>0</v>
      </c>
      <c r="O1052" s="124" t="str">
        <f t="shared" si="138"/>
        <v>N</v>
      </c>
      <c r="S1052" s="124"/>
    </row>
    <row r="1053" spans="1:19" hidden="1">
      <c r="A1053" s="379">
        <f>IF('CONSTRUCTION COST ESTIMATE'!B1053="","",'CONSTRUCTION COST ESTIMATE'!B1053)</f>
        <v>629.11699999999996</v>
      </c>
      <c r="B1053" s="128"/>
      <c r="C1053" s="128" t="str">
        <f t="shared" si="133"/>
        <v>Item</v>
      </c>
      <c r="D1053" s="128">
        <f t="shared" si="136"/>
        <v>1</v>
      </c>
      <c r="E1053" s="128" t="str">
        <f>IF(A1053="",'CONSTRUCTION COST ESTIMATE'!A1053,"")</f>
        <v/>
      </c>
      <c r="F1053" s="234" t="str">
        <f>IF(A1053="","",'CONSTRUCTION COST ESTIMATE'!C1053)</f>
        <v>DIP WATER MAIN (10 INCH)</v>
      </c>
      <c r="G1053" s="234"/>
      <c r="H1053" s="78" t="str">
        <f t="shared" si="134"/>
        <v>629.1170</v>
      </c>
      <c r="I1053" s="128"/>
      <c r="J1053" s="128">
        <f>IF(A1053="","",'CONSTRUCTION COST ESTIMATE'!BA1053)</f>
        <v>0</v>
      </c>
      <c r="K1053" s="128" t="str">
        <f t="shared" si="137"/>
        <v>Default</v>
      </c>
      <c r="L1053" s="128" t="str">
        <f>IF(A1053="","",'CONSTRUCTION COST ESTIMATE'!BB1053)</f>
        <v>LF</v>
      </c>
      <c r="M1053" s="128" t="str">
        <f t="shared" si="135"/>
        <v>Base Bid</v>
      </c>
      <c r="N1053" s="124">
        <f>IF(A1053="","",'CONSTRUCTION COST ESTIMATE'!BC1053)</f>
        <v>0</v>
      </c>
      <c r="O1053" s="124" t="str">
        <f t="shared" si="138"/>
        <v>N</v>
      </c>
      <c r="S1053" s="124"/>
    </row>
    <row r="1054" spans="1:19" hidden="1">
      <c r="A1054" s="379">
        <f>IF('CONSTRUCTION COST ESTIMATE'!B1054="","",'CONSTRUCTION COST ESTIMATE'!B1054)</f>
        <v>629.11800000000005</v>
      </c>
      <c r="B1054" s="128"/>
      <c r="C1054" s="128" t="str">
        <f t="shared" si="133"/>
        <v>Item</v>
      </c>
      <c r="D1054" s="128">
        <f t="shared" si="136"/>
        <v>1</v>
      </c>
      <c r="E1054" s="128" t="str">
        <f>IF(A1054="",'CONSTRUCTION COST ESTIMATE'!A1054,"")</f>
        <v/>
      </c>
      <c r="F1054" s="234" t="str">
        <f>IF(A1054="","",'CONSTRUCTION COST ESTIMATE'!C1054)</f>
        <v>DIP WATER MAIN (12 INCH)</v>
      </c>
      <c r="G1054" s="234"/>
      <c r="H1054" s="78" t="str">
        <f t="shared" si="134"/>
        <v>629.1180</v>
      </c>
      <c r="I1054" s="128"/>
      <c r="J1054" s="128">
        <f>IF(A1054="","",'CONSTRUCTION COST ESTIMATE'!BA1054)</f>
        <v>0</v>
      </c>
      <c r="K1054" s="128" t="str">
        <f t="shared" si="137"/>
        <v>Default</v>
      </c>
      <c r="L1054" s="128" t="str">
        <f>IF(A1054="","",'CONSTRUCTION COST ESTIMATE'!BB1054)</f>
        <v>LF</v>
      </c>
      <c r="M1054" s="128" t="str">
        <f t="shared" si="135"/>
        <v>Base Bid</v>
      </c>
      <c r="N1054" s="124">
        <f>IF(A1054="","",'CONSTRUCTION COST ESTIMATE'!BC1054)</f>
        <v>0</v>
      </c>
      <c r="O1054" s="124" t="str">
        <f t="shared" si="138"/>
        <v>N</v>
      </c>
      <c r="S1054" s="124"/>
    </row>
    <row r="1055" spans="1:19" hidden="1">
      <c r="A1055" s="379">
        <f>IF('CONSTRUCTION COST ESTIMATE'!B1055="","",'CONSTRUCTION COST ESTIMATE'!B1055)</f>
        <v>629.11900000000003</v>
      </c>
      <c r="B1055" s="128"/>
      <c r="C1055" s="128" t="str">
        <f t="shared" si="133"/>
        <v>Item</v>
      </c>
      <c r="D1055" s="128">
        <f t="shared" si="136"/>
        <v>1</v>
      </c>
      <c r="E1055" s="128" t="str">
        <f>IF(A1055="",'CONSTRUCTION COST ESTIMATE'!A1055,"")</f>
        <v/>
      </c>
      <c r="F1055" s="234" t="str">
        <f>IF(A1055="","",'CONSTRUCTION COST ESTIMATE'!C1055)</f>
        <v>DIP WATER MAIN (14 INCH)</v>
      </c>
      <c r="G1055" s="234"/>
      <c r="H1055" s="78" t="str">
        <f t="shared" si="134"/>
        <v>629.1190</v>
      </c>
      <c r="I1055" s="128"/>
      <c r="J1055" s="128">
        <f>IF(A1055="","",'CONSTRUCTION COST ESTIMATE'!BA1055)</f>
        <v>0</v>
      </c>
      <c r="K1055" s="128" t="str">
        <f t="shared" si="137"/>
        <v>Default</v>
      </c>
      <c r="L1055" s="128" t="str">
        <f>IF(A1055="","",'CONSTRUCTION COST ESTIMATE'!BB1055)</f>
        <v>LF</v>
      </c>
      <c r="M1055" s="128" t="str">
        <f t="shared" si="135"/>
        <v>Base Bid</v>
      </c>
      <c r="N1055" s="124">
        <f>IF(A1055="","",'CONSTRUCTION COST ESTIMATE'!BC1055)</f>
        <v>0</v>
      </c>
      <c r="O1055" s="124" t="str">
        <f t="shared" si="138"/>
        <v>N</v>
      </c>
      <c r="S1055" s="124"/>
    </row>
    <row r="1056" spans="1:19" hidden="1">
      <c r="A1056" s="379">
        <f>IF('CONSTRUCTION COST ESTIMATE'!B1056="","",'CONSTRUCTION COST ESTIMATE'!B1056)</f>
        <v>629.12</v>
      </c>
      <c r="B1056" s="128"/>
      <c r="C1056" s="128" t="str">
        <f t="shared" si="133"/>
        <v>Item</v>
      </c>
      <c r="D1056" s="128">
        <f t="shared" si="136"/>
        <v>1</v>
      </c>
      <c r="E1056" s="128" t="str">
        <f>IF(A1056="",'CONSTRUCTION COST ESTIMATE'!A1056,"")</f>
        <v/>
      </c>
      <c r="F1056" s="234" t="str">
        <f>IF(A1056="","",'CONSTRUCTION COST ESTIMATE'!C1056)</f>
        <v>DIP WATER MAIN (15 INCH)</v>
      </c>
      <c r="G1056" s="234"/>
      <c r="H1056" s="78" t="str">
        <f t="shared" si="134"/>
        <v>629.1200</v>
      </c>
      <c r="I1056" s="128"/>
      <c r="J1056" s="128">
        <f>IF(A1056="","",'CONSTRUCTION COST ESTIMATE'!BA1056)</f>
        <v>0</v>
      </c>
      <c r="K1056" s="128" t="str">
        <f t="shared" si="137"/>
        <v>Default</v>
      </c>
      <c r="L1056" s="128" t="str">
        <f>IF(A1056="","",'CONSTRUCTION COST ESTIMATE'!BB1056)</f>
        <v>LF</v>
      </c>
      <c r="M1056" s="128" t="str">
        <f t="shared" si="135"/>
        <v>Base Bid</v>
      </c>
      <c r="N1056" s="124">
        <f>IF(A1056="","",'CONSTRUCTION COST ESTIMATE'!BC1056)</f>
        <v>0</v>
      </c>
      <c r="O1056" s="124" t="str">
        <f t="shared" si="138"/>
        <v>N</v>
      </c>
      <c r="S1056" s="124"/>
    </row>
    <row r="1057" spans="1:19" hidden="1">
      <c r="A1057" s="379">
        <f>IF('CONSTRUCTION COST ESTIMATE'!B1057="","",'CONSTRUCTION COST ESTIMATE'!B1057)</f>
        <v>629.12099999999998</v>
      </c>
      <c r="B1057" s="128"/>
      <c r="C1057" s="128" t="str">
        <f t="shared" si="133"/>
        <v>Item</v>
      </c>
      <c r="D1057" s="128">
        <f t="shared" si="136"/>
        <v>1</v>
      </c>
      <c r="E1057" s="128" t="str">
        <f>IF(A1057="",'CONSTRUCTION COST ESTIMATE'!A1057,"")</f>
        <v/>
      </c>
      <c r="F1057" s="234" t="str">
        <f>IF(A1057="","",'CONSTRUCTION COST ESTIMATE'!C1057)</f>
        <v>DIP WATER MAIN (16 INCH)</v>
      </c>
      <c r="G1057" s="234"/>
      <c r="H1057" s="78" t="str">
        <f t="shared" si="134"/>
        <v>629.1210</v>
      </c>
      <c r="I1057" s="128"/>
      <c r="J1057" s="128">
        <f>IF(A1057="","",'CONSTRUCTION COST ESTIMATE'!BA1057)</f>
        <v>0</v>
      </c>
      <c r="K1057" s="128" t="str">
        <f t="shared" si="137"/>
        <v>Default</v>
      </c>
      <c r="L1057" s="128" t="str">
        <f>IF(A1057="","",'CONSTRUCTION COST ESTIMATE'!BB1057)</f>
        <v>LF</v>
      </c>
      <c r="M1057" s="128" t="str">
        <f t="shared" si="135"/>
        <v>Base Bid</v>
      </c>
      <c r="N1057" s="124">
        <f>IF(A1057="","",'CONSTRUCTION COST ESTIMATE'!BC1057)</f>
        <v>0</v>
      </c>
      <c r="O1057" s="124" t="str">
        <f t="shared" si="138"/>
        <v>N</v>
      </c>
      <c r="S1057" s="124"/>
    </row>
    <row r="1058" spans="1:19" hidden="1">
      <c r="A1058" s="379">
        <f>IF('CONSTRUCTION COST ESTIMATE'!B1058="","",'CONSTRUCTION COST ESTIMATE'!B1058)</f>
        <v>629.12199999999996</v>
      </c>
      <c r="B1058" s="128"/>
      <c r="C1058" s="128" t="str">
        <f t="shared" si="133"/>
        <v>Item</v>
      </c>
      <c r="D1058" s="128">
        <f t="shared" si="136"/>
        <v>1</v>
      </c>
      <c r="E1058" s="128" t="str">
        <f>IF(A1058="",'CONSTRUCTION COST ESTIMATE'!A1058,"")</f>
        <v/>
      </c>
      <c r="F1058" s="234" t="str">
        <f>IF(A1058="","",'CONSTRUCTION COST ESTIMATE'!C1058)</f>
        <v>DIP WATER MAIN (18 INCH)</v>
      </c>
      <c r="G1058" s="234"/>
      <c r="H1058" s="78" t="str">
        <f t="shared" si="134"/>
        <v>629.1220</v>
      </c>
      <c r="I1058" s="128"/>
      <c r="J1058" s="128">
        <f>IF(A1058="","",'CONSTRUCTION COST ESTIMATE'!BA1058)</f>
        <v>0</v>
      </c>
      <c r="K1058" s="128" t="str">
        <f t="shared" si="137"/>
        <v>Default</v>
      </c>
      <c r="L1058" s="128" t="str">
        <f>IF(A1058="","",'CONSTRUCTION COST ESTIMATE'!BB1058)</f>
        <v>LF</v>
      </c>
      <c r="M1058" s="128" t="str">
        <f t="shared" si="135"/>
        <v>Base Bid</v>
      </c>
      <c r="N1058" s="124">
        <f>IF(A1058="","",'CONSTRUCTION COST ESTIMATE'!BC1058)</f>
        <v>0</v>
      </c>
      <c r="O1058" s="124" t="str">
        <f t="shared" si="138"/>
        <v>N</v>
      </c>
      <c r="S1058" s="124"/>
    </row>
    <row r="1059" spans="1:19" hidden="1">
      <c r="A1059" s="379">
        <f>IF('CONSTRUCTION COST ESTIMATE'!B1059="","",'CONSTRUCTION COST ESTIMATE'!B1059)</f>
        <v>629.12300000000005</v>
      </c>
      <c r="B1059" s="128"/>
      <c r="C1059" s="128" t="str">
        <f t="shared" si="133"/>
        <v>Item</v>
      </c>
      <c r="D1059" s="128">
        <f t="shared" si="136"/>
        <v>1</v>
      </c>
      <c r="E1059" s="128" t="str">
        <f>IF(A1059="",'CONSTRUCTION COST ESTIMATE'!A1059,"")</f>
        <v/>
      </c>
      <c r="F1059" s="234" t="str">
        <f>IF(A1059="","",'CONSTRUCTION COST ESTIMATE'!C1059)</f>
        <v>DIP WATER MAIN (20 INCH)</v>
      </c>
      <c r="G1059" s="234"/>
      <c r="H1059" s="78" t="str">
        <f t="shared" si="134"/>
        <v>629.1230</v>
      </c>
      <c r="I1059" s="128"/>
      <c r="J1059" s="128">
        <f>IF(A1059="","",'CONSTRUCTION COST ESTIMATE'!BA1059)</f>
        <v>0</v>
      </c>
      <c r="K1059" s="128" t="str">
        <f t="shared" si="137"/>
        <v>Default</v>
      </c>
      <c r="L1059" s="128" t="str">
        <f>IF(A1059="","",'CONSTRUCTION COST ESTIMATE'!BB1059)</f>
        <v>LF</v>
      </c>
      <c r="M1059" s="128" t="str">
        <f t="shared" si="135"/>
        <v>Base Bid</v>
      </c>
      <c r="N1059" s="124">
        <f>IF(A1059="","",'CONSTRUCTION COST ESTIMATE'!BC1059)</f>
        <v>0</v>
      </c>
      <c r="O1059" s="124" t="str">
        <f t="shared" si="138"/>
        <v>N</v>
      </c>
      <c r="S1059" s="124"/>
    </row>
    <row r="1060" spans="1:19" hidden="1">
      <c r="A1060" s="379">
        <f>IF('CONSTRUCTION COST ESTIMATE'!B1060="","",'CONSTRUCTION COST ESTIMATE'!B1060)</f>
        <v>629.12400000000002</v>
      </c>
      <c r="B1060" s="128"/>
      <c r="C1060" s="128" t="str">
        <f t="shared" si="133"/>
        <v>Item</v>
      </c>
      <c r="D1060" s="128">
        <f t="shared" si="136"/>
        <v>1</v>
      </c>
      <c r="E1060" s="128" t="str">
        <f>IF(A1060="",'CONSTRUCTION COST ESTIMATE'!A1060,"")</f>
        <v/>
      </c>
      <c r="F1060" s="234" t="str">
        <f>IF(A1060="","",'CONSTRUCTION COST ESTIMATE'!C1060)</f>
        <v>DIP WATER MAIN (21 INCH)</v>
      </c>
      <c r="G1060" s="234"/>
      <c r="H1060" s="78" t="str">
        <f t="shared" si="134"/>
        <v>629.1240</v>
      </c>
      <c r="I1060" s="128"/>
      <c r="J1060" s="128">
        <f>IF(A1060="","",'CONSTRUCTION COST ESTIMATE'!BA1060)</f>
        <v>0</v>
      </c>
      <c r="K1060" s="128" t="str">
        <f t="shared" si="137"/>
        <v>Default</v>
      </c>
      <c r="L1060" s="128" t="str">
        <f>IF(A1060="","",'CONSTRUCTION COST ESTIMATE'!BB1060)</f>
        <v>LF</v>
      </c>
      <c r="M1060" s="128" t="str">
        <f t="shared" si="135"/>
        <v>Base Bid</v>
      </c>
      <c r="N1060" s="124">
        <f>IF(A1060="","",'CONSTRUCTION COST ESTIMATE'!BC1060)</f>
        <v>0</v>
      </c>
      <c r="O1060" s="124" t="str">
        <f t="shared" si="138"/>
        <v>N</v>
      </c>
      <c r="S1060" s="124"/>
    </row>
    <row r="1061" spans="1:19" hidden="1">
      <c r="A1061" s="379">
        <f>IF('CONSTRUCTION COST ESTIMATE'!B1061="","",'CONSTRUCTION COST ESTIMATE'!B1061)</f>
        <v>629.125</v>
      </c>
      <c r="B1061" s="128"/>
      <c r="C1061" s="128" t="str">
        <f t="shared" si="133"/>
        <v>Item</v>
      </c>
      <c r="D1061" s="128">
        <f t="shared" si="136"/>
        <v>1</v>
      </c>
      <c r="E1061" s="128" t="str">
        <f>IF(A1061="",'CONSTRUCTION COST ESTIMATE'!A1061,"")</f>
        <v/>
      </c>
      <c r="F1061" s="234" t="str">
        <f>IF(A1061="","",'CONSTRUCTION COST ESTIMATE'!C1061)</f>
        <v>DIP WATER MAIN (24 INCH)</v>
      </c>
      <c r="G1061" s="234"/>
      <c r="H1061" s="78" t="str">
        <f t="shared" si="134"/>
        <v>629.1250</v>
      </c>
      <c r="I1061" s="128"/>
      <c r="J1061" s="128">
        <f>IF(A1061="","",'CONSTRUCTION COST ESTIMATE'!BA1061)</f>
        <v>0</v>
      </c>
      <c r="K1061" s="128" t="str">
        <f t="shared" si="137"/>
        <v>Default</v>
      </c>
      <c r="L1061" s="128" t="str">
        <f>IF(A1061="","",'CONSTRUCTION COST ESTIMATE'!BB1061)</f>
        <v>LF</v>
      </c>
      <c r="M1061" s="128" t="str">
        <f t="shared" si="135"/>
        <v>Base Bid</v>
      </c>
      <c r="N1061" s="124">
        <f>IF(A1061="","",'CONSTRUCTION COST ESTIMATE'!BC1061)</f>
        <v>0</v>
      </c>
      <c r="O1061" s="124" t="str">
        <f t="shared" si="138"/>
        <v>N</v>
      </c>
      <c r="S1061" s="124"/>
    </row>
    <row r="1062" spans="1:19" hidden="1">
      <c r="A1062" s="379">
        <f>IF('CONSTRUCTION COST ESTIMATE'!B1062="","",'CONSTRUCTION COST ESTIMATE'!B1062)</f>
        <v>629.12599999999998</v>
      </c>
      <c r="B1062" s="128"/>
      <c r="C1062" s="128" t="str">
        <f t="shared" si="133"/>
        <v>Item</v>
      </c>
      <c r="D1062" s="128">
        <f t="shared" si="136"/>
        <v>1</v>
      </c>
      <c r="E1062" s="128" t="str">
        <f>IF(A1062="",'CONSTRUCTION COST ESTIMATE'!A1062,"")</f>
        <v/>
      </c>
      <c r="F1062" s="234" t="str">
        <f>IF(A1062="","",'CONSTRUCTION COST ESTIMATE'!C1062)</f>
        <v>DIP WATER MAIN (30 INCH)</v>
      </c>
      <c r="G1062" s="234"/>
      <c r="H1062" s="78" t="str">
        <f t="shared" si="134"/>
        <v>629.1260</v>
      </c>
      <c r="I1062" s="128"/>
      <c r="J1062" s="128">
        <f>IF(A1062="","",'CONSTRUCTION COST ESTIMATE'!BA1062)</f>
        <v>0</v>
      </c>
      <c r="K1062" s="128" t="str">
        <f t="shared" si="137"/>
        <v>Default</v>
      </c>
      <c r="L1062" s="128" t="str">
        <f>IF(A1062="","",'CONSTRUCTION COST ESTIMATE'!BB1062)</f>
        <v>LF</v>
      </c>
      <c r="M1062" s="128" t="str">
        <f t="shared" si="135"/>
        <v>Base Bid</v>
      </c>
      <c r="N1062" s="124">
        <f>IF(A1062="","",'CONSTRUCTION COST ESTIMATE'!BC1062)</f>
        <v>0</v>
      </c>
      <c r="O1062" s="124" t="str">
        <f t="shared" si="138"/>
        <v>N</v>
      </c>
      <c r="S1062" s="124"/>
    </row>
    <row r="1063" spans="1:19" hidden="1">
      <c r="A1063" s="379">
        <f>IF('CONSTRUCTION COST ESTIMATE'!B1063="","",'CONSTRUCTION COST ESTIMATE'!B1063)</f>
        <v>629.12699999999995</v>
      </c>
      <c r="B1063" s="128"/>
      <c r="C1063" s="128" t="str">
        <f t="shared" si="133"/>
        <v>Item</v>
      </c>
      <c r="D1063" s="128">
        <f t="shared" si="136"/>
        <v>1</v>
      </c>
      <c r="E1063" s="128" t="str">
        <f>IF(A1063="",'CONSTRUCTION COST ESTIMATE'!A1063,"")</f>
        <v/>
      </c>
      <c r="F1063" s="234" t="str">
        <f>IF(A1063="","",'CONSTRUCTION COST ESTIMATE'!C1063)</f>
        <v>DIP WATER MAIN (36 INCH)</v>
      </c>
      <c r="G1063" s="234"/>
      <c r="H1063" s="78" t="str">
        <f t="shared" si="134"/>
        <v>629.1270</v>
      </c>
      <c r="I1063" s="128"/>
      <c r="J1063" s="128">
        <f>IF(A1063="","",'CONSTRUCTION COST ESTIMATE'!BA1063)</f>
        <v>0</v>
      </c>
      <c r="K1063" s="128" t="str">
        <f t="shared" si="137"/>
        <v>Default</v>
      </c>
      <c r="L1063" s="128" t="str">
        <f>IF(A1063="","",'CONSTRUCTION COST ESTIMATE'!BB1063)</f>
        <v>LF</v>
      </c>
      <c r="M1063" s="128" t="str">
        <f t="shared" si="135"/>
        <v>Base Bid</v>
      </c>
      <c r="N1063" s="124">
        <f>IF(A1063="","",'CONSTRUCTION COST ESTIMATE'!BC1063)</f>
        <v>0</v>
      </c>
      <c r="O1063" s="124" t="str">
        <f t="shared" si="138"/>
        <v>N</v>
      </c>
      <c r="S1063" s="124"/>
    </row>
    <row r="1064" spans="1:19" hidden="1">
      <c r="A1064" s="379">
        <f>IF('CONSTRUCTION COST ESTIMATE'!B1064="","",'CONSTRUCTION COST ESTIMATE'!B1064)</f>
        <v>629.12800000000004</v>
      </c>
      <c r="B1064" s="128"/>
      <c r="C1064" s="128" t="str">
        <f t="shared" si="133"/>
        <v>Item</v>
      </c>
      <c r="D1064" s="128">
        <f t="shared" si="136"/>
        <v>1</v>
      </c>
      <c r="E1064" s="128" t="str">
        <f>IF(A1064="",'CONSTRUCTION COST ESTIMATE'!A1064,"")</f>
        <v/>
      </c>
      <c r="F1064" s="234" t="str">
        <f>IF(A1064="","",'CONSTRUCTION COST ESTIMATE'!C1064)</f>
        <v>DIP WATER MAIN (42 INCH)</v>
      </c>
      <c r="G1064" s="234"/>
      <c r="H1064" s="78" t="str">
        <f t="shared" si="134"/>
        <v>629.1280</v>
      </c>
      <c r="I1064" s="128"/>
      <c r="J1064" s="128">
        <f>IF(A1064="","",'CONSTRUCTION COST ESTIMATE'!BA1064)</f>
        <v>0</v>
      </c>
      <c r="K1064" s="128" t="str">
        <f t="shared" si="137"/>
        <v>Default</v>
      </c>
      <c r="L1064" s="128" t="str">
        <f>IF(A1064="","",'CONSTRUCTION COST ESTIMATE'!BB1064)</f>
        <v>LF</v>
      </c>
      <c r="M1064" s="128" t="str">
        <f t="shared" si="135"/>
        <v>Base Bid</v>
      </c>
      <c r="N1064" s="124">
        <f>IF(A1064="","",'CONSTRUCTION COST ESTIMATE'!BC1064)</f>
        <v>0</v>
      </c>
      <c r="O1064" s="124" t="str">
        <f t="shared" si="138"/>
        <v>N</v>
      </c>
      <c r="S1064" s="124"/>
    </row>
    <row r="1065" spans="1:19" hidden="1">
      <c r="A1065" s="379">
        <f>IF('CONSTRUCTION COST ESTIMATE'!B1065="","",'CONSTRUCTION COST ESTIMATE'!B1065)</f>
        <v>629.12900000000002</v>
      </c>
      <c r="B1065" s="128"/>
      <c r="C1065" s="128" t="str">
        <f t="shared" si="133"/>
        <v>Item</v>
      </c>
      <c r="D1065" s="128">
        <f t="shared" si="136"/>
        <v>1</v>
      </c>
      <c r="E1065" s="128" t="str">
        <f>IF(A1065="",'CONSTRUCTION COST ESTIMATE'!A1065,"")</f>
        <v/>
      </c>
      <c r="F1065" s="234" t="str">
        <f>IF(A1065="","",'CONSTRUCTION COST ESTIMATE'!C1065)</f>
        <v>DIP WATER MAIN (48 INCH)</v>
      </c>
      <c r="G1065" s="234"/>
      <c r="H1065" s="78" t="str">
        <f t="shared" si="134"/>
        <v>629.1290</v>
      </c>
      <c r="I1065" s="128"/>
      <c r="J1065" s="128">
        <f>IF(A1065="","",'CONSTRUCTION COST ESTIMATE'!BA1065)</f>
        <v>0</v>
      </c>
      <c r="K1065" s="128" t="str">
        <f t="shared" si="137"/>
        <v>Default</v>
      </c>
      <c r="L1065" s="128" t="str">
        <f>IF(A1065="","",'CONSTRUCTION COST ESTIMATE'!BB1065)</f>
        <v>LF</v>
      </c>
      <c r="M1065" s="128" t="str">
        <f t="shared" si="135"/>
        <v>Base Bid</v>
      </c>
      <c r="N1065" s="124">
        <f>IF(A1065="","",'CONSTRUCTION COST ESTIMATE'!BC1065)</f>
        <v>0</v>
      </c>
      <c r="O1065" s="124" t="str">
        <f t="shared" si="138"/>
        <v>N</v>
      </c>
      <c r="S1065" s="124"/>
    </row>
    <row r="1066" spans="1:19" hidden="1">
      <c r="A1066" s="379">
        <f>IF('CONSTRUCTION COST ESTIMATE'!B1066="","",'CONSTRUCTION COST ESTIMATE'!B1066)</f>
        <v>629.13</v>
      </c>
      <c r="B1066" s="128"/>
      <c r="C1066" s="128" t="str">
        <f t="shared" si="133"/>
        <v>Item</v>
      </c>
      <c r="D1066" s="128">
        <f t="shared" si="136"/>
        <v>1</v>
      </c>
      <c r="E1066" s="128" t="str">
        <f>IF(A1066="",'CONSTRUCTION COST ESTIMATE'!A1066,"")</f>
        <v/>
      </c>
      <c r="F1066" s="234" t="str">
        <f>IF(A1066="","",'CONSTRUCTION COST ESTIMATE'!C1066)</f>
        <v>DIP WATER MAIN (54 INCH)</v>
      </c>
      <c r="G1066" s="234"/>
      <c r="H1066" s="78" t="str">
        <f t="shared" si="134"/>
        <v>629.1300</v>
      </c>
      <c r="I1066" s="128"/>
      <c r="J1066" s="128">
        <f>IF(A1066="","",'CONSTRUCTION COST ESTIMATE'!BA1066)</f>
        <v>0</v>
      </c>
      <c r="K1066" s="128" t="str">
        <f t="shared" si="137"/>
        <v>Default</v>
      </c>
      <c r="L1066" s="128" t="str">
        <f>IF(A1066="","",'CONSTRUCTION COST ESTIMATE'!BB1066)</f>
        <v>LF</v>
      </c>
      <c r="M1066" s="128" t="str">
        <f t="shared" si="135"/>
        <v>Base Bid</v>
      </c>
      <c r="N1066" s="124">
        <f>IF(A1066="","",'CONSTRUCTION COST ESTIMATE'!BC1066)</f>
        <v>0</v>
      </c>
      <c r="O1066" s="124" t="str">
        <f t="shared" si="138"/>
        <v>N</v>
      </c>
      <c r="S1066" s="124"/>
    </row>
    <row r="1067" spans="1:19" hidden="1">
      <c r="A1067" s="379">
        <f>IF('CONSTRUCTION COST ESTIMATE'!B1067="","",'CONSTRUCTION COST ESTIMATE'!B1067)</f>
        <v>629.13099999999997</v>
      </c>
      <c r="B1067" s="128"/>
      <c r="C1067" s="128" t="str">
        <f t="shared" si="133"/>
        <v>Item</v>
      </c>
      <c r="D1067" s="128">
        <f t="shared" si="136"/>
        <v>1</v>
      </c>
      <c r="E1067" s="128" t="str">
        <f>IF(A1067="",'CONSTRUCTION COST ESTIMATE'!A1067,"")</f>
        <v/>
      </c>
      <c r="F1067" s="234" t="str">
        <f>IF(A1067="","",'CONSTRUCTION COST ESTIMATE'!C1067)</f>
        <v>DIP WATER MAIN (60 INCH)</v>
      </c>
      <c r="G1067" s="234"/>
      <c r="H1067" s="78" t="str">
        <f t="shared" si="134"/>
        <v>629.1310</v>
      </c>
      <c r="I1067" s="128"/>
      <c r="J1067" s="128">
        <f>IF(A1067="","",'CONSTRUCTION COST ESTIMATE'!BA1067)</f>
        <v>0</v>
      </c>
      <c r="K1067" s="128" t="str">
        <f t="shared" si="137"/>
        <v>Default</v>
      </c>
      <c r="L1067" s="128" t="str">
        <f>IF(A1067="","",'CONSTRUCTION COST ESTIMATE'!BB1067)</f>
        <v>LF</v>
      </c>
      <c r="M1067" s="128" t="str">
        <f t="shared" si="135"/>
        <v>Base Bid</v>
      </c>
      <c r="N1067" s="124">
        <f>IF(A1067="","",'CONSTRUCTION COST ESTIMATE'!BC1067)</f>
        <v>0</v>
      </c>
      <c r="O1067" s="124" t="str">
        <f t="shared" si="138"/>
        <v>N</v>
      </c>
      <c r="S1067" s="124"/>
    </row>
    <row r="1068" spans="1:19" hidden="1">
      <c r="A1068" s="379">
        <f>IF('CONSTRUCTION COST ESTIMATE'!B1068="","",'CONSTRUCTION COST ESTIMATE'!B1068)</f>
        <v>629.13199999999995</v>
      </c>
      <c r="B1068" s="128"/>
      <c r="C1068" s="128" t="str">
        <f t="shared" si="133"/>
        <v>Item</v>
      </c>
      <c r="D1068" s="128">
        <f t="shared" si="136"/>
        <v>1</v>
      </c>
      <c r="E1068" s="128" t="str">
        <f>IF(A1068="",'CONSTRUCTION COST ESTIMATE'!A1068,"")</f>
        <v/>
      </c>
      <c r="F1068" s="234" t="str">
        <f>IF(A1068="","",'CONSTRUCTION COST ESTIMATE'!C1068)</f>
        <v>DIP WATER MAIN (66 INCH)</v>
      </c>
      <c r="G1068" s="234"/>
      <c r="H1068" s="78" t="str">
        <f t="shared" si="134"/>
        <v>629.1320</v>
      </c>
      <c r="I1068" s="128"/>
      <c r="J1068" s="128">
        <f>IF(A1068="","",'CONSTRUCTION COST ESTIMATE'!BA1068)</f>
        <v>0</v>
      </c>
      <c r="K1068" s="128" t="str">
        <f t="shared" si="137"/>
        <v>Default</v>
      </c>
      <c r="L1068" s="128" t="str">
        <f>IF(A1068="","",'CONSTRUCTION COST ESTIMATE'!BB1068)</f>
        <v>LF</v>
      </c>
      <c r="M1068" s="128" t="str">
        <f t="shared" si="135"/>
        <v>Base Bid</v>
      </c>
      <c r="N1068" s="124">
        <f>IF(A1068="","",'CONSTRUCTION COST ESTIMATE'!BC1068)</f>
        <v>0</v>
      </c>
      <c r="O1068" s="124" t="str">
        <f t="shared" si="138"/>
        <v>N</v>
      </c>
      <c r="S1068" s="124"/>
    </row>
    <row r="1069" spans="1:19" hidden="1">
      <c r="A1069" s="379">
        <f>IF('CONSTRUCTION COST ESTIMATE'!B1069="","",'CONSTRUCTION COST ESTIMATE'!B1069)</f>
        <v>629.13300000000004</v>
      </c>
      <c r="B1069" s="128"/>
      <c r="C1069" s="128" t="str">
        <f t="shared" si="133"/>
        <v>Item</v>
      </c>
      <c r="D1069" s="128">
        <f t="shared" si="136"/>
        <v>1</v>
      </c>
      <c r="E1069" s="128" t="str">
        <f>IF(A1069="",'CONSTRUCTION COST ESTIMATE'!A1069,"")</f>
        <v/>
      </c>
      <c r="F1069" s="234" t="str">
        <f>IF(A1069="","",'CONSTRUCTION COST ESTIMATE'!C1069)</f>
        <v>DIP WATER MAIN (72 INCH)</v>
      </c>
      <c r="G1069" s="234"/>
      <c r="H1069" s="78" t="str">
        <f t="shared" si="134"/>
        <v>629.1330</v>
      </c>
      <c r="I1069" s="128"/>
      <c r="J1069" s="128">
        <f>IF(A1069="","",'CONSTRUCTION COST ESTIMATE'!BA1069)</f>
        <v>0</v>
      </c>
      <c r="K1069" s="128" t="str">
        <f t="shared" si="137"/>
        <v>Default</v>
      </c>
      <c r="L1069" s="128" t="str">
        <f>IF(A1069="","",'CONSTRUCTION COST ESTIMATE'!BB1069)</f>
        <v>LF</v>
      </c>
      <c r="M1069" s="128" t="str">
        <f t="shared" si="135"/>
        <v>Base Bid</v>
      </c>
      <c r="N1069" s="124">
        <f>IF(A1069="","",'CONSTRUCTION COST ESTIMATE'!BC1069)</f>
        <v>0</v>
      </c>
      <c r="O1069" s="124" t="str">
        <f t="shared" si="138"/>
        <v>N</v>
      </c>
      <c r="S1069" s="124"/>
    </row>
    <row r="1070" spans="1:19" hidden="1">
      <c r="A1070" s="379">
        <f>IF('CONSTRUCTION COST ESTIMATE'!B1070="","",'CONSTRUCTION COST ESTIMATE'!B1070)</f>
        <v>629.13400000000001</v>
      </c>
      <c r="B1070" s="128"/>
      <c r="C1070" s="128" t="str">
        <f t="shared" si="133"/>
        <v>Item</v>
      </c>
      <c r="D1070" s="128">
        <f t="shared" si="136"/>
        <v>1</v>
      </c>
      <c r="E1070" s="128" t="str">
        <f>IF(A1070="",'CONSTRUCTION COST ESTIMATE'!A1070,"")</f>
        <v/>
      </c>
      <c r="F1070" s="234" t="str">
        <f>IF(A1070="","",'CONSTRUCTION COST ESTIMATE'!C1070)</f>
        <v>DIP WATER MAIN (78 INCH)</v>
      </c>
      <c r="G1070" s="234"/>
      <c r="H1070" s="78" t="str">
        <f t="shared" si="134"/>
        <v>629.1340</v>
      </c>
      <c r="I1070" s="128"/>
      <c r="J1070" s="128">
        <f>IF(A1070="","",'CONSTRUCTION COST ESTIMATE'!BA1070)</f>
        <v>0</v>
      </c>
      <c r="K1070" s="128" t="str">
        <f t="shared" si="137"/>
        <v>Default</v>
      </c>
      <c r="L1070" s="128" t="str">
        <f>IF(A1070="","",'CONSTRUCTION COST ESTIMATE'!BB1070)</f>
        <v>LF</v>
      </c>
      <c r="M1070" s="128" t="str">
        <f t="shared" si="135"/>
        <v>Base Bid</v>
      </c>
      <c r="N1070" s="124">
        <f>IF(A1070="","",'CONSTRUCTION COST ESTIMATE'!BC1070)</f>
        <v>0</v>
      </c>
      <c r="O1070" s="124" t="str">
        <f t="shared" si="138"/>
        <v>N</v>
      </c>
      <c r="S1070" s="124"/>
    </row>
    <row r="1071" spans="1:19" hidden="1">
      <c r="A1071" s="379">
        <f>IF('CONSTRUCTION COST ESTIMATE'!B1071="","",'CONSTRUCTION COST ESTIMATE'!B1071)</f>
        <v>629.13499999999999</v>
      </c>
      <c r="B1071" s="128"/>
      <c r="C1071" s="128" t="str">
        <f t="shared" si="133"/>
        <v>Item</v>
      </c>
      <c r="D1071" s="128">
        <f t="shared" si="136"/>
        <v>1</v>
      </c>
      <c r="E1071" s="128" t="str">
        <f>IF(A1071="",'CONSTRUCTION COST ESTIMATE'!A1071,"")</f>
        <v/>
      </c>
      <c r="F1071" s="234" t="str">
        <f>IF(A1071="","",'CONSTRUCTION COST ESTIMATE'!C1071)</f>
        <v>DIP WATER MAIN (84 INCH)</v>
      </c>
      <c r="G1071" s="234"/>
      <c r="H1071" s="78" t="str">
        <f t="shared" si="134"/>
        <v>629.1350</v>
      </c>
      <c r="I1071" s="128"/>
      <c r="J1071" s="128">
        <f>IF(A1071="","",'CONSTRUCTION COST ESTIMATE'!BA1071)</f>
        <v>0</v>
      </c>
      <c r="K1071" s="128" t="str">
        <f t="shared" si="137"/>
        <v>Default</v>
      </c>
      <c r="L1071" s="128" t="str">
        <f>IF(A1071="","",'CONSTRUCTION COST ESTIMATE'!BB1071)</f>
        <v>LF</v>
      </c>
      <c r="M1071" s="128" t="str">
        <f t="shared" si="135"/>
        <v>Base Bid</v>
      </c>
      <c r="N1071" s="124">
        <f>IF(A1071="","",'CONSTRUCTION COST ESTIMATE'!BC1071)</f>
        <v>0</v>
      </c>
      <c r="O1071" s="124" t="str">
        <f t="shared" si="138"/>
        <v>N</v>
      </c>
      <c r="S1071" s="124"/>
    </row>
    <row r="1072" spans="1:19" hidden="1">
      <c r="A1072" s="379">
        <f>IF('CONSTRUCTION COST ESTIMATE'!B1072="","",'CONSTRUCTION COST ESTIMATE'!B1072)</f>
        <v>629.13599999999997</v>
      </c>
      <c r="B1072" s="128"/>
      <c r="C1072" s="128" t="str">
        <f t="shared" si="133"/>
        <v>Item</v>
      </c>
      <c r="D1072" s="128">
        <f t="shared" si="136"/>
        <v>1</v>
      </c>
      <c r="E1072" s="128" t="str">
        <f>IF(A1072="",'CONSTRUCTION COST ESTIMATE'!A1072,"")</f>
        <v/>
      </c>
      <c r="F1072" s="234" t="str">
        <f>IF(A1072="","",'CONSTRUCTION COST ESTIMATE'!C1072)</f>
        <v>DIP WATER MAIN (90 INCH)</v>
      </c>
      <c r="G1072" s="234"/>
      <c r="H1072" s="78" t="str">
        <f t="shared" si="134"/>
        <v>629.1360</v>
      </c>
      <c r="I1072" s="128"/>
      <c r="J1072" s="128">
        <f>IF(A1072="","",'CONSTRUCTION COST ESTIMATE'!BA1072)</f>
        <v>0</v>
      </c>
      <c r="K1072" s="128" t="str">
        <f t="shared" si="137"/>
        <v>Default</v>
      </c>
      <c r="L1072" s="128" t="str">
        <f>IF(A1072="","",'CONSTRUCTION COST ESTIMATE'!BB1072)</f>
        <v>LF</v>
      </c>
      <c r="M1072" s="128" t="str">
        <f t="shared" si="135"/>
        <v>Base Bid</v>
      </c>
      <c r="N1072" s="124">
        <f>IF(A1072="","",'CONSTRUCTION COST ESTIMATE'!BC1072)</f>
        <v>0</v>
      </c>
      <c r="O1072" s="124" t="str">
        <f t="shared" si="138"/>
        <v>N</v>
      </c>
      <c r="S1072" s="124"/>
    </row>
    <row r="1073" spans="1:19" hidden="1">
      <c r="A1073" s="379">
        <f>IF('CONSTRUCTION COST ESTIMATE'!B1073="","",'CONSTRUCTION COST ESTIMATE'!B1073)</f>
        <v>629.13699999999994</v>
      </c>
      <c r="B1073" s="128"/>
      <c r="C1073" s="128" t="str">
        <f t="shared" si="133"/>
        <v>Item</v>
      </c>
      <c r="D1073" s="128">
        <f t="shared" si="136"/>
        <v>1</v>
      </c>
      <c r="E1073" s="128" t="str">
        <f>IF(A1073="",'CONSTRUCTION COST ESTIMATE'!A1073,"")</f>
        <v/>
      </c>
      <c r="F1073" s="234" t="str">
        <f>IF(A1073="","",'CONSTRUCTION COST ESTIMATE'!C1073)</f>
        <v>DIP WATER MAIN (96 INCH)</v>
      </c>
      <c r="G1073" s="234"/>
      <c r="H1073" s="78" t="str">
        <f t="shared" si="134"/>
        <v>629.1370</v>
      </c>
      <c r="I1073" s="128"/>
      <c r="J1073" s="128">
        <f>IF(A1073="","",'CONSTRUCTION COST ESTIMATE'!BA1073)</f>
        <v>0</v>
      </c>
      <c r="K1073" s="128" t="str">
        <f t="shared" si="137"/>
        <v>Default</v>
      </c>
      <c r="L1073" s="128" t="str">
        <f>IF(A1073="","",'CONSTRUCTION COST ESTIMATE'!BB1073)</f>
        <v>LF</v>
      </c>
      <c r="M1073" s="128" t="str">
        <f t="shared" si="135"/>
        <v>Base Bid</v>
      </c>
      <c r="N1073" s="124">
        <f>IF(A1073="","",'CONSTRUCTION COST ESTIMATE'!BC1073)</f>
        <v>0</v>
      </c>
      <c r="O1073" s="124" t="str">
        <f t="shared" si="138"/>
        <v>N</v>
      </c>
      <c r="S1073" s="124"/>
    </row>
    <row r="1074" spans="1:19" hidden="1">
      <c r="A1074" s="379">
        <f>IF('CONSTRUCTION COST ESTIMATE'!B1074="","",'CONSTRUCTION COST ESTIMATE'!B1074)</f>
        <v>629.14</v>
      </c>
      <c r="B1074" s="128"/>
      <c r="C1074" s="128" t="str">
        <f t="shared" si="133"/>
        <v>Item</v>
      </c>
      <c r="D1074" s="128">
        <f t="shared" si="136"/>
        <v>1</v>
      </c>
      <c r="E1074" s="128" t="str">
        <f>IF(A1074="",'CONSTRUCTION COST ESTIMATE'!A1074,"")</f>
        <v/>
      </c>
      <c r="F1074" s="234" t="str">
        <f>IF(A1074="","",'CONSTRUCTION COST ESTIMATE'!C1074)</f>
        <v>ADJUST CATHODIC PROTECTION TEST STATION</v>
      </c>
      <c r="G1074" s="234"/>
      <c r="H1074" s="78" t="str">
        <f t="shared" si="134"/>
        <v>629.1400</v>
      </c>
      <c r="I1074" s="128"/>
      <c r="J1074" s="128">
        <f>IF(A1074="","",'CONSTRUCTION COST ESTIMATE'!BA1074)</f>
        <v>0</v>
      </c>
      <c r="K1074" s="128" t="str">
        <f t="shared" si="137"/>
        <v>Default</v>
      </c>
      <c r="L1074" s="128" t="str">
        <f>IF(A1074="","",'CONSTRUCTION COST ESTIMATE'!BB1074)</f>
        <v>EA</v>
      </c>
      <c r="M1074" s="128" t="str">
        <f t="shared" si="135"/>
        <v>Base Bid</v>
      </c>
      <c r="N1074" s="124">
        <f>IF(A1074="","",'CONSTRUCTION COST ESTIMATE'!BC1074)</f>
        <v>0</v>
      </c>
      <c r="O1074" s="124" t="str">
        <f t="shared" si="138"/>
        <v>N</v>
      </c>
      <c r="S1074" s="124"/>
    </row>
    <row r="1075" spans="1:19" hidden="1">
      <c r="A1075" s="379">
        <f>IF('CONSTRUCTION COST ESTIMATE'!B1075="","",'CONSTRUCTION COST ESTIMATE'!B1075)</f>
        <v>629.14099999999996</v>
      </c>
      <c r="B1075" s="128"/>
      <c r="C1075" s="128" t="str">
        <f t="shared" si="133"/>
        <v>Item</v>
      </c>
      <c r="D1075" s="128">
        <f t="shared" si="136"/>
        <v>1</v>
      </c>
      <c r="E1075" s="128" t="str">
        <f>IF(A1075="",'CONSTRUCTION COST ESTIMATE'!A1075,"")</f>
        <v/>
      </c>
      <c r="F1075" s="234" t="str">
        <f>IF(A1075="","",'CONSTRUCTION COST ESTIMATE'!C1075)</f>
        <v>COMBINATION AIR VACUUM/RELEASE VALVE ASSEMBLY (2 INCH)</v>
      </c>
      <c r="G1075" s="234"/>
      <c r="H1075" s="78" t="str">
        <f t="shared" si="134"/>
        <v>629.1410</v>
      </c>
      <c r="I1075" s="128"/>
      <c r="J1075" s="128">
        <f>IF(A1075="","",'CONSTRUCTION COST ESTIMATE'!BA1075)</f>
        <v>0</v>
      </c>
      <c r="K1075" s="128" t="str">
        <f t="shared" si="137"/>
        <v>Default</v>
      </c>
      <c r="L1075" s="128" t="str">
        <f>IF(A1075="","",'CONSTRUCTION COST ESTIMATE'!BB1075)</f>
        <v>EA</v>
      </c>
      <c r="M1075" s="128" t="str">
        <f t="shared" si="135"/>
        <v>Base Bid</v>
      </c>
      <c r="N1075" s="124">
        <f>IF(A1075="","",'CONSTRUCTION COST ESTIMATE'!BC1075)</f>
        <v>0</v>
      </c>
      <c r="O1075" s="124" t="str">
        <f t="shared" si="138"/>
        <v>N</v>
      </c>
      <c r="S1075" s="124"/>
    </row>
    <row r="1076" spans="1:19" hidden="1">
      <c r="A1076" s="379">
        <f>IF('CONSTRUCTION COST ESTIMATE'!B1076="","",'CONSTRUCTION COST ESTIMATE'!B1076)</f>
        <v>629.14200000000005</v>
      </c>
      <c r="B1076" s="128"/>
      <c r="C1076" s="128" t="str">
        <f t="shared" si="133"/>
        <v>Item</v>
      </c>
      <c r="D1076" s="128">
        <f t="shared" si="136"/>
        <v>1</v>
      </c>
      <c r="E1076" s="128" t="str">
        <f>IF(A1076="",'CONSTRUCTION COST ESTIMATE'!A1076,"")</f>
        <v/>
      </c>
      <c r="F1076" s="234" t="str">
        <f>IF(A1076="","",'CONSTRUCTION COST ESTIMATE'!C1076)</f>
        <v>COMBINATION AIR VACUUM/RELEASE VALVE ASSEMBLY (3 INCH)</v>
      </c>
      <c r="G1076" s="234"/>
      <c r="H1076" s="78" t="str">
        <f t="shared" si="134"/>
        <v>629.1420</v>
      </c>
      <c r="I1076" s="128"/>
      <c r="J1076" s="128">
        <f>IF(A1076="","",'CONSTRUCTION COST ESTIMATE'!BA1076)</f>
        <v>0</v>
      </c>
      <c r="K1076" s="128" t="str">
        <f t="shared" si="137"/>
        <v>Default</v>
      </c>
      <c r="L1076" s="128" t="str">
        <f>IF(A1076="","",'CONSTRUCTION COST ESTIMATE'!BB1076)</f>
        <v>EA</v>
      </c>
      <c r="M1076" s="128" t="str">
        <f t="shared" si="135"/>
        <v>Base Bid</v>
      </c>
      <c r="N1076" s="124">
        <f>IF(A1076="","",'CONSTRUCTION COST ESTIMATE'!BC1076)</f>
        <v>0</v>
      </c>
      <c r="O1076" s="124" t="str">
        <f t="shared" si="138"/>
        <v>N</v>
      </c>
      <c r="S1076" s="124"/>
    </row>
    <row r="1077" spans="1:19" hidden="1">
      <c r="A1077" s="379">
        <f>IF('CONSTRUCTION COST ESTIMATE'!B1077="","",'CONSTRUCTION COST ESTIMATE'!B1077)</f>
        <v>629.14300000000003</v>
      </c>
      <c r="B1077" s="128"/>
      <c r="C1077" s="128" t="str">
        <f t="shared" si="133"/>
        <v>Item</v>
      </c>
      <c r="D1077" s="128">
        <f t="shared" si="136"/>
        <v>1</v>
      </c>
      <c r="E1077" s="128" t="str">
        <f>IF(A1077="",'CONSTRUCTION COST ESTIMATE'!A1077,"")</f>
        <v/>
      </c>
      <c r="F1077" s="234" t="str">
        <f>IF(A1077="","",'CONSTRUCTION COST ESTIMATE'!C1077)</f>
        <v>GATE VALVE (6 INCH)</v>
      </c>
      <c r="G1077" s="234"/>
      <c r="H1077" s="78" t="str">
        <f t="shared" si="134"/>
        <v>629.1430</v>
      </c>
      <c r="I1077" s="128"/>
      <c r="J1077" s="128">
        <f>IF(A1077="","",'CONSTRUCTION COST ESTIMATE'!BA1077)</f>
        <v>0</v>
      </c>
      <c r="K1077" s="128" t="str">
        <f t="shared" si="137"/>
        <v>Default</v>
      </c>
      <c r="L1077" s="128" t="str">
        <f>IF(A1077="","",'CONSTRUCTION COST ESTIMATE'!BB1077)</f>
        <v>EA</v>
      </c>
      <c r="M1077" s="128" t="str">
        <f t="shared" si="135"/>
        <v>Base Bid</v>
      </c>
      <c r="N1077" s="124">
        <f>IF(A1077="","",'CONSTRUCTION COST ESTIMATE'!BC1077)</f>
        <v>0</v>
      </c>
      <c r="O1077" s="124" t="str">
        <f t="shared" si="138"/>
        <v>N</v>
      </c>
      <c r="S1077" s="124"/>
    </row>
    <row r="1078" spans="1:19" hidden="1">
      <c r="A1078" s="379">
        <f>IF('CONSTRUCTION COST ESTIMATE'!B1078="","",'CONSTRUCTION COST ESTIMATE'!B1078)</f>
        <v>629.14400000000001</v>
      </c>
      <c r="B1078" s="128"/>
      <c r="C1078" s="128" t="str">
        <f t="shared" si="133"/>
        <v>Item</v>
      </c>
      <c r="D1078" s="128">
        <f t="shared" si="136"/>
        <v>1</v>
      </c>
      <c r="E1078" s="128" t="str">
        <f>IF(A1078="",'CONSTRUCTION COST ESTIMATE'!A1078,"")</f>
        <v/>
      </c>
      <c r="F1078" s="234" t="str">
        <f>IF(A1078="","",'CONSTRUCTION COST ESTIMATE'!C1078)</f>
        <v>GATE VALVE (8 INCH)</v>
      </c>
      <c r="G1078" s="234"/>
      <c r="H1078" s="78" t="str">
        <f t="shared" si="134"/>
        <v>629.1440</v>
      </c>
      <c r="I1078" s="128"/>
      <c r="J1078" s="128">
        <f>IF(A1078="","",'CONSTRUCTION COST ESTIMATE'!BA1078)</f>
        <v>0</v>
      </c>
      <c r="K1078" s="128" t="str">
        <f t="shared" si="137"/>
        <v>Default</v>
      </c>
      <c r="L1078" s="128" t="str">
        <f>IF(A1078="","",'CONSTRUCTION COST ESTIMATE'!BB1078)</f>
        <v>EA</v>
      </c>
      <c r="M1078" s="128" t="str">
        <f t="shared" si="135"/>
        <v>Base Bid</v>
      </c>
      <c r="N1078" s="124">
        <f>IF(A1078="","",'CONSTRUCTION COST ESTIMATE'!BC1078)</f>
        <v>0</v>
      </c>
      <c r="O1078" s="124" t="str">
        <f t="shared" si="138"/>
        <v>N</v>
      </c>
      <c r="S1078" s="124"/>
    </row>
    <row r="1079" spans="1:19" hidden="1">
      <c r="A1079" s="379">
        <f>IF('CONSTRUCTION COST ESTIMATE'!B1079="","",'CONSTRUCTION COST ESTIMATE'!B1079)</f>
        <v>629.14499999999998</v>
      </c>
      <c r="B1079" s="128"/>
      <c r="C1079" s="128" t="str">
        <f t="shared" si="133"/>
        <v>Item</v>
      </c>
      <c r="D1079" s="128">
        <f t="shared" si="136"/>
        <v>1</v>
      </c>
      <c r="E1079" s="128" t="str">
        <f>IF(A1079="",'CONSTRUCTION COST ESTIMATE'!A1079,"")</f>
        <v/>
      </c>
      <c r="F1079" s="234" t="str">
        <f>IF(A1079="","",'CONSTRUCTION COST ESTIMATE'!C1079)</f>
        <v>GATE VALVE (18 INCH)</v>
      </c>
      <c r="G1079" s="234"/>
      <c r="H1079" s="78" t="str">
        <f t="shared" si="134"/>
        <v>629.1450</v>
      </c>
      <c r="I1079" s="128"/>
      <c r="J1079" s="128">
        <f>IF(A1079="","",'CONSTRUCTION COST ESTIMATE'!BA1079)</f>
        <v>0</v>
      </c>
      <c r="K1079" s="128" t="str">
        <f t="shared" si="137"/>
        <v>Default</v>
      </c>
      <c r="L1079" s="128" t="str">
        <f>IF(A1079="","",'CONSTRUCTION COST ESTIMATE'!BB1079)</f>
        <v>EA</v>
      </c>
      <c r="M1079" s="128" t="str">
        <f t="shared" si="135"/>
        <v>Base Bid</v>
      </c>
      <c r="N1079" s="124">
        <f>IF(A1079="","",'CONSTRUCTION COST ESTIMATE'!BC1079)</f>
        <v>0</v>
      </c>
      <c r="O1079" s="124" t="str">
        <f t="shared" si="138"/>
        <v>N</v>
      </c>
      <c r="S1079" s="124"/>
    </row>
    <row r="1080" spans="1:19" hidden="1">
      <c r="A1080" s="379">
        <f>IF('CONSTRUCTION COST ESTIMATE'!B1080="","",'CONSTRUCTION COST ESTIMATE'!B1080)</f>
        <v>629.14599999999996</v>
      </c>
      <c r="B1080" s="128"/>
      <c r="C1080" s="128" t="str">
        <f t="shared" si="133"/>
        <v>Item</v>
      </c>
      <c r="D1080" s="128">
        <f t="shared" si="136"/>
        <v>1</v>
      </c>
      <c r="E1080" s="128" t="str">
        <f>IF(A1080="",'CONSTRUCTION COST ESTIMATE'!A1080,"")</f>
        <v/>
      </c>
      <c r="F1080" s="234" t="str">
        <f>IF(A1080="","",'CONSTRUCTION COST ESTIMATE'!C1080)</f>
        <v>ABANDON WATER LINE</v>
      </c>
      <c r="G1080" s="234"/>
      <c r="H1080" s="78" t="str">
        <f t="shared" si="134"/>
        <v>629.1460</v>
      </c>
      <c r="I1080" s="128"/>
      <c r="J1080" s="128">
        <f>IF(A1080="","",'CONSTRUCTION COST ESTIMATE'!BA1080)</f>
        <v>0</v>
      </c>
      <c r="K1080" s="128" t="str">
        <f t="shared" si="137"/>
        <v>Default</v>
      </c>
      <c r="L1080" s="128" t="str">
        <f>IF(A1080="","",'CONSTRUCTION COST ESTIMATE'!BB1080)</f>
        <v>EA</v>
      </c>
      <c r="M1080" s="128" t="str">
        <f t="shared" si="135"/>
        <v>Base Bid</v>
      </c>
      <c r="N1080" s="124">
        <f>IF(A1080="","",'CONSTRUCTION COST ESTIMATE'!BC1080)</f>
        <v>0</v>
      </c>
      <c r="O1080" s="124" t="str">
        <f t="shared" si="138"/>
        <v>N</v>
      </c>
      <c r="S1080" s="124"/>
    </row>
    <row r="1081" spans="1:19" hidden="1">
      <c r="A1081" s="379">
        <f>IF('CONSTRUCTION COST ESTIMATE'!B1081="","",'CONSTRUCTION COST ESTIMATE'!B1081)</f>
        <v>629.14700000000005</v>
      </c>
      <c r="B1081" s="128"/>
      <c r="C1081" s="128" t="str">
        <f t="shared" si="133"/>
        <v>Item</v>
      </c>
      <c r="D1081" s="128">
        <f t="shared" si="136"/>
        <v>1</v>
      </c>
      <c r="E1081" s="128" t="str">
        <f>IF(A1081="",'CONSTRUCTION COST ESTIMATE'!A1081,"")</f>
        <v/>
      </c>
      <c r="F1081" s="234" t="str">
        <f>IF(A1081="","",'CONSTRUCTION COST ESTIMATE'!C1081)</f>
        <v>ADJUST EXISTING WATER VALVE COVER TO FINISHED GRADE</v>
      </c>
      <c r="G1081" s="234"/>
      <c r="H1081" s="78" t="str">
        <f t="shared" si="134"/>
        <v>629.1470</v>
      </c>
      <c r="I1081" s="128"/>
      <c r="J1081" s="128">
        <f>IF(A1081="","",'CONSTRUCTION COST ESTIMATE'!BA1081)</f>
        <v>0</v>
      </c>
      <c r="K1081" s="128" t="str">
        <f t="shared" si="137"/>
        <v>Default</v>
      </c>
      <c r="L1081" s="128" t="str">
        <f>IF(A1081="","",'CONSTRUCTION COST ESTIMATE'!BB1081)</f>
        <v>EA</v>
      </c>
      <c r="M1081" s="128" t="str">
        <f t="shared" si="135"/>
        <v>Base Bid</v>
      </c>
      <c r="N1081" s="124">
        <f>IF(A1081="","",'CONSTRUCTION COST ESTIMATE'!BC1081)</f>
        <v>0</v>
      </c>
      <c r="O1081" s="124" t="str">
        <f t="shared" si="138"/>
        <v>N</v>
      </c>
      <c r="S1081" s="124"/>
    </row>
    <row r="1082" spans="1:19" hidden="1">
      <c r="A1082" s="379">
        <f>IF('CONSTRUCTION COST ESTIMATE'!B1082="","",'CONSTRUCTION COST ESTIMATE'!B1082)</f>
        <v>629.15</v>
      </c>
      <c r="B1082" s="128"/>
      <c r="C1082" s="128" t="str">
        <f t="shared" si="133"/>
        <v>Item</v>
      </c>
      <c r="D1082" s="128">
        <f t="shared" si="136"/>
        <v>1</v>
      </c>
      <c r="E1082" s="128" t="str">
        <f>IF(A1082="",'CONSTRUCTION COST ESTIMATE'!A1082,"")</f>
        <v/>
      </c>
      <c r="F1082" s="234" t="str">
        <f>IF(A1082="","",'CONSTRUCTION COST ESTIMATE'!C1082)</f>
        <v>RELOCATE AIR VALVE ASSEMBLY</v>
      </c>
      <c r="G1082" s="234"/>
      <c r="H1082" s="78" t="str">
        <f t="shared" si="134"/>
        <v>629.1500</v>
      </c>
      <c r="I1082" s="128"/>
      <c r="J1082" s="128">
        <f>IF(A1082="","",'CONSTRUCTION COST ESTIMATE'!BA1082)</f>
        <v>0</v>
      </c>
      <c r="K1082" s="128" t="str">
        <f t="shared" si="137"/>
        <v>Default</v>
      </c>
      <c r="L1082" s="128" t="str">
        <f>IF(A1082="","",'CONSTRUCTION COST ESTIMATE'!BB1082)</f>
        <v>EA</v>
      </c>
      <c r="M1082" s="128" t="str">
        <f t="shared" si="135"/>
        <v>Base Bid</v>
      </c>
      <c r="N1082" s="124">
        <f>IF(A1082="","",'CONSTRUCTION COST ESTIMATE'!BC1082)</f>
        <v>0</v>
      </c>
      <c r="O1082" s="124" t="str">
        <f t="shared" si="138"/>
        <v>N</v>
      </c>
      <c r="S1082" s="124"/>
    </row>
    <row r="1083" spans="1:19" hidden="1">
      <c r="A1083" s="379">
        <f>IF('CONSTRUCTION COST ESTIMATE'!B1083="","",'CONSTRUCTION COST ESTIMATE'!B1083)</f>
        <v>629.15099999999995</v>
      </c>
      <c r="B1083" s="128"/>
      <c r="C1083" s="128" t="str">
        <f t="shared" si="133"/>
        <v>Item</v>
      </c>
      <c r="D1083" s="128">
        <f t="shared" si="136"/>
        <v>1</v>
      </c>
      <c r="E1083" s="128" t="str">
        <f>IF(A1083="",'CONSTRUCTION COST ESTIMATE'!A1083,"")</f>
        <v/>
      </c>
      <c r="F1083" s="234" t="str">
        <f>IF(A1083="","",'CONSTRUCTION COST ESTIMATE'!C1083)</f>
        <v>TAPPING SLEEVE AND VALVE</v>
      </c>
      <c r="G1083" s="234"/>
      <c r="H1083" s="78" t="str">
        <f t="shared" si="134"/>
        <v>629.1510</v>
      </c>
      <c r="I1083" s="128"/>
      <c r="J1083" s="128">
        <f>IF(A1083="","",'CONSTRUCTION COST ESTIMATE'!BA1083)</f>
        <v>0</v>
      </c>
      <c r="K1083" s="128" t="str">
        <f t="shared" si="137"/>
        <v>Default</v>
      </c>
      <c r="L1083" s="128" t="str">
        <f>IF(A1083="","",'CONSTRUCTION COST ESTIMATE'!BB1083)</f>
        <v>EA</v>
      </c>
      <c r="M1083" s="128" t="str">
        <f t="shared" si="135"/>
        <v>Base Bid</v>
      </c>
      <c r="N1083" s="124">
        <f>IF(A1083="","",'CONSTRUCTION COST ESTIMATE'!BC1083)</f>
        <v>0</v>
      </c>
      <c r="O1083" s="124" t="str">
        <f t="shared" si="138"/>
        <v>N</v>
      </c>
      <c r="S1083" s="124"/>
    </row>
    <row r="1084" spans="1:19" hidden="1">
      <c r="A1084" s="379">
        <f>IF('CONSTRUCTION COST ESTIMATE'!B1084="","",'CONSTRUCTION COST ESTIMATE'!B1084)</f>
        <v>629.15200000000004</v>
      </c>
      <c r="B1084" s="128"/>
      <c r="C1084" s="128" t="str">
        <f t="shared" si="133"/>
        <v>Item</v>
      </c>
      <c r="D1084" s="128">
        <f t="shared" si="136"/>
        <v>1</v>
      </c>
      <c r="E1084" s="128" t="str">
        <f>IF(A1084="",'CONSTRUCTION COST ESTIMATE'!A1084,"")</f>
        <v/>
      </c>
      <c r="F1084" s="234" t="str">
        <f>IF(A1084="","",'CONSTRUCTION COST ESTIMATE'!C1084)</f>
        <v>INSTALL WATER SERVICE</v>
      </c>
      <c r="G1084" s="234"/>
      <c r="H1084" s="78" t="str">
        <f t="shared" si="134"/>
        <v>629.1520</v>
      </c>
      <c r="I1084" s="128"/>
      <c r="J1084" s="128">
        <f>IF(A1084="","",'CONSTRUCTION COST ESTIMATE'!BA1084)</f>
        <v>0</v>
      </c>
      <c r="K1084" s="128" t="str">
        <f t="shared" si="137"/>
        <v>Default</v>
      </c>
      <c r="L1084" s="128" t="str">
        <f>IF(A1084="","",'CONSTRUCTION COST ESTIMATE'!BB1084)</f>
        <v>LS</v>
      </c>
      <c r="M1084" s="128" t="str">
        <f t="shared" si="135"/>
        <v>Base Bid</v>
      </c>
      <c r="N1084" s="124">
        <f>IF(A1084="","",'CONSTRUCTION COST ESTIMATE'!BC1084)</f>
        <v>0</v>
      </c>
      <c r="O1084" s="124" t="str">
        <f t="shared" si="138"/>
        <v>N</v>
      </c>
      <c r="S1084" s="124"/>
    </row>
    <row r="1085" spans="1:19" hidden="1">
      <c r="A1085" s="379">
        <f>IF('CONSTRUCTION COST ESTIMATE'!B1085="","",'CONSTRUCTION COST ESTIMATE'!B1085)</f>
        <v>629.15300000000002</v>
      </c>
      <c r="B1085" s="128"/>
      <c r="C1085" s="128" t="str">
        <f t="shared" si="133"/>
        <v>Item</v>
      </c>
      <c r="D1085" s="128">
        <f t="shared" si="136"/>
        <v>1</v>
      </c>
      <c r="E1085" s="128" t="str">
        <f>IF(A1085="",'CONSTRUCTION COST ESTIMATE'!A1085,"")</f>
        <v/>
      </c>
      <c r="F1085" s="234" t="str">
        <f>IF(A1085="","",'CONSTRUCTION COST ESTIMATE'!C1085)</f>
        <v>RELOCATE 1 INCH WATER SERVICE</v>
      </c>
      <c r="G1085" s="234"/>
      <c r="H1085" s="78" t="str">
        <f t="shared" si="134"/>
        <v>629.1530</v>
      </c>
      <c r="I1085" s="128"/>
      <c r="J1085" s="128">
        <f>IF(A1085="","",'CONSTRUCTION COST ESTIMATE'!BA1085)</f>
        <v>0</v>
      </c>
      <c r="K1085" s="128" t="str">
        <f t="shared" si="137"/>
        <v>Default</v>
      </c>
      <c r="L1085" s="128" t="str">
        <f>IF(A1085="","",'CONSTRUCTION COST ESTIMATE'!BB1085)</f>
        <v>LS</v>
      </c>
      <c r="M1085" s="128" t="str">
        <f t="shared" si="135"/>
        <v>Base Bid</v>
      </c>
      <c r="N1085" s="124">
        <f>IF(A1085="","",'CONSTRUCTION COST ESTIMATE'!BC1085)</f>
        <v>0</v>
      </c>
      <c r="O1085" s="124" t="str">
        <f t="shared" si="138"/>
        <v>N</v>
      </c>
      <c r="S1085" s="124"/>
    </row>
    <row r="1086" spans="1:19" hidden="1">
      <c r="A1086" s="379">
        <f>IF('CONSTRUCTION COST ESTIMATE'!B1086="","",'CONSTRUCTION COST ESTIMATE'!B1086)</f>
        <v>629.154</v>
      </c>
      <c r="B1086" s="128"/>
      <c r="C1086" s="128" t="str">
        <f t="shared" si="133"/>
        <v>Item</v>
      </c>
      <c r="D1086" s="128">
        <f t="shared" si="136"/>
        <v>1</v>
      </c>
      <c r="E1086" s="128" t="str">
        <f>IF(A1086="",'CONSTRUCTION COST ESTIMATE'!A1086,"")</f>
        <v/>
      </c>
      <c r="F1086" s="234" t="str">
        <f>IF(A1086="","",'CONSTRUCTION COST ESTIMATE'!C1086)</f>
        <v>1 INCH COPPER WATERLINE</v>
      </c>
      <c r="G1086" s="234"/>
      <c r="H1086" s="78" t="str">
        <f t="shared" si="134"/>
        <v>629.1540</v>
      </c>
      <c r="I1086" s="128"/>
      <c r="J1086" s="128">
        <f>IF(A1086="","",'CONSTRUCTION COST ESTIMATE'!BA1086)</f>
        <v>0</v>
      </c>
      <c r="K1086" s="128" t="str">
        <f t="shared" si="137"/>
        <v>Default</v>
      </c>
      <c r="L1086" s="128" t="str">
        <f>IF(A1086="","",'CONSTRUCTION COST ESTIMATE'!BB1086)</f>
        <v>LF</v>
      </c>
      <c r="M1086" s="128" t="str">
        <f t="shared" si="135"/>
        <v>Base Bid</v>
      </c>
      <c r="N1086" s="124">
        <f>IF(A1086="","",'CONSTRUCTION COST ESTIMATE'!BC1086)</f>
        <v>0</v>
      </c>
      <c r="O1086" s="124" t="str">
        <f t="shared" si="138"/>
        <v>N</v>
      </c>
      <c r="S1086" s="124"/>
    </row>
    <row r="1087" spans="1:19" hidden="1">
      <c r="A1087" s="379">
        <f>IF('CONSTRUCTION COST ESTIMATE'!B1087="","",'CONSTRUCTION COST ESTIMATE'!B1087)</f>
        <v>629.15499999999997</v>
      </c>
      <c r="B1087" s="128"/>
      <c r="C1087" s="128" t="str">
        <f t="shared" si="133"/>
        <v>Item</v>
      </c>
      <c r="D1087" s="128">
        <f t="shared" si="136"/>
        <v>1</v>
      </c>
      <c r="E1087" s="128" t="str">
        <f>IF(A1087="",'CONSTRUCTION COST ESTIMATE'!A1087,"")</f>
        <v/>
      </c>
      <c r="F1087" s="234" t="str">
        <f>IF(A1087="","",'CONSTRUCTION COST ESTIMATE'!C1087)</f>
        <v>6 INCH DUCTILE IRON WATERLINE</v>
      </c>
      <c r="G1087" s="234"/>
      <c r="H1087" s="78" t="str">
        <f t="shared" si="134"/>
        <v>629.1550</v>
      </c>
      <c r="I1087" s="128"/>
      <c r="J1087" s="128">
        <f>IF(A1087="","",'CONSTRUCTION COST ESTIMATE'!BA1087)</f>
        <v>0</v>
      </c>
      <c r="K1087" s="128" t="str">
        <f t="shared" si="137"/>
        <v>Default</v>
      </c>
      <c r="L1087" s="128" t="str">
        <f>IF(A1087="","",'CONSTRUCTION COST ESTIMATE'!BB1087)</f>
        <v>LF</v>
      </c>
      <c r="M1087" s="128" t="str">
        <f t="shared" si="135"/>
        <v>Base Bid</v>
      </c>
      <c r="N1087" s="124">
        <f>IF(A1087="","",'CONSTRUCTION COST ESTIMATE'!BC1087)</f>
        <v>0</v>
      </c>
      <c r="O1087" s="124" t="str">
        <f t="shared" si="138"/>
        <v>N</v>
      </c>
      <c r="S1087" s="124"/>
    </row>
    <row r="1088" spans="1:19" hidden="1">
      <c r="A1088" s="379">
        <f>IF('CONSTRUCTION COST ESTIMATE'!B1088="","",'CONSTRUCTION COST ESTIMATE'!B1088)</f>
        <v>629.15599999999995</v>
      </c>
      <c r="B1088" s="128"/>
      <c r="C1088" s="128" t="str">
        <f t="shared" si="133"/>
        <v>Item</v>
      </c>
      <c r="D1088" s="128">
        <f t="shared" si="136"/>
        <v>1</v>
      </c>
      <c r="E1088" s="128" t="str">
        <f>IF(A1088="",'CONSTRUCTION COST ESTIMATE'!A1088,"")</f>
        <v/>
      </c>
      <c r="F1088" s="234" t="str">
        <f>IF(A1088="","",'CONSTRUCTION COST ESTIMATE'!C1088)</f>
        <v>8 INCH DUCTILE IRON WATERLINE</v>
      </c>
      <c r="G1088" s="234"/>
      <c r="H1088" s="78" t="str">
        <f t="shared" si="134"/>
        <v>629.1560</v>
      </c>
      <c r="I1088" s="128"/>
      <c r="J1088" s="128">
        <f>IF(A1088="","",'CONSTRUCTION COST ESTIMATE'!BA1088)</f>
        <v>0</v>
      </c>
      <c r="K1088" s="128" t="str">
        <f t="shared" si="137"/>
        <v>Default</v>
      </c>
      <c r="L1088" s="128" t="str">
        <f>IF(A1088="","",'CONSTRUCTION COST ESTIMATE'!BB1088)</f>
        <v>LF</v>
      </c>
      <c r="M1088" s="128" t="str">
        <f t="shared" si="135"/>
        <v>Base Bid</v>
      </c>
      <c r="N1088" s="124">
        <f>IF(A1088="","",'CONSTRUCTION COST ESTIMATE'!BC1088)</f>
        <v>0</v>
      </c>
      <c r="O1088" s="124" t="str">
        <f t="shared" si="138"/>
        <v>N</v>
      </c>
      <c r="S1088" s="124"/>
    </row>
    <row r="1089" spans="1:19" hidden="1">
      <c r="A1089" s="379">
        <f>IF('CONSTRUCTION COST ESTIMATE'!B1089="","",'CONSTRUCTION COST ESTIMATE'!B1089)</f>
        <v>629.15700000000004</v>
      </c>
      <c r="B1089" s="128"/>
      <c r="C1089" s="128" t="str">
        <f t="shared" si="133"/>
        <v>Item</v>
      </c>
      <c r="D1089" s="128">
        <f t="shared" si="136"/>
        <v>1</v>
      </c>
      <c r="E1089" s="128" t="str">
        <f>IF(A1089="",'CONSTRUCTION COST ESTIMATE'!A1089,"")</f>
        <v/>
      </c>
      <c r="F1089" s="234" t="str">
        <f>IF(A1089="","",'CONSTRUCTION COST ESTIMATE'!C1089)</f>
        <v>12 INCH DUCTILE IRON WATERLINE</v>
      </c>
      <c r="G1089" s="234"/>
      <c r="H1089" s="78" t="str">
        <f t="shared" si="134"/>
        <v>629.1570</v>
      </c>
      <c r="I1089" s="128"/>
      <c r="J1089" s="128">
        <f>IF(A1089="","",'CONSTRUCTION COST ESTIMATE'!BA1089)</f>
        <v>0</v>
      </c>
      <c r="K1089" s="128" t="str">
        <f t="shared" si="137"/>
        <v>Default</v>
      </c>
      <c r="L1089" s="128" t="str">
        <f>IF(A1089="","",'CONSTRUCTION COST ESTIMATE'!BB1089)</f>
        <v>LF</v>
      </c>
      <c r="M1089" s="128" t="str">
        <f t="shared" si="135"/>
        <v>Base Bid</v>
      </c>
      <c r="N1089" s="124">
        <f>IF(A1089="","",'CONSTRUCTION COST ESTIMATE'!BC1089)</f>
        <v>0</v>
      </c>
      <c r="O1089" s="124" t="str">
        <f t="shared" si="138"/>
        <v>N</v>
      </c>
      <c r="S1089" s="124"/>
    </row>
    <row r="1090" spans="1:19" hidden="1">
      <c r="A1090" s="379">
        <f>IF('CONSTRUCTION COST ESTIMATE'!B1090="","",'CONSTRUCTION COST ESTIMATE'!B1090)</f>
        <v>629.15800000000002</v>
      </c>
      <c r="B1090" s="128"/>
      <c r="C1090" s="128" t="str">
        <f t="shared" si="133"/>
        <v>Item</v>
      </c>
      <c r="D1090" s="128">
        <f t="shared" si="136"/>
        <v>1</v>
      </c>
      <c r="E1090" s="128" t="str">
        <f>IF(A1090="",'CONSTRUCTION COST ESTIMATE'!A1090,"")</f>
        <v/>
      </c>
      <c r="F1090" s="234" t="str">
        <f>IF(A1090="","",'CONSTRUCTION COST ESTIMATE'!C1090)</f>
        <v>16 INCH DUCTILE IRON WATERLINE</v>
      </c>
      <c r="G1090" s="234"/>
      <c r="H1090" s="78" t="str">
        <f t="shared" si="134"/>
        <v>629.1580</v>
      </c>
      <c r="I1090" s="128"/>
      <c r="J1090" s="128">
        <f>IF(A1090="","",'CONSTRUCTION COST ESTIMATE'!BA1090)</f>
        <v>0</v>
      </c>
      <c r="K1090" s="128" t="str">
        <f t="shared" si="137"/>
        <v>Default</v>
      </c>
      <c r="L1090" s="128" t="str">
        <f>IF(A1090="","",'CONSTRUCTION COST ESTIMATE'!BB1090)</f>
        <v>LF</v>
      </c>
      <c r="M1090" s="128" t="str">
        <f t="shared" si="135"/>
        <v>Base Bid</v>
      </c>
      <c r="N1090" s="124">
        <f>IF(A1090="","",'CONSTRUCTION COST ESTIMATE'!BC1090)</f>
        <v>0</v>
      </c>
      <c r="O1090" s="124" t="str">
        <f t="shared" si="138"/>
        <v>N</v>
      </c>
      <c r="S1090" s="124"/>
    </row>
    <row r="1091" spans="1:19" hidden="1">
      <c r="A1091" s="379">
        <f>IF('CONSTRUCTION COST ESTIMATE'!B1091="","",'CONSTRUCTION COST ESTIMATE'!B1091)</f>
        <v>629.15899999999999</v>
      </c>
      <c r="B1091" s="128"/>
      <c r="C1091" s="128" t="str">
        <f t="shared" si="133"/>
        <v>Item</v>
      </c>
      <c r="D1091" s="128">
        <f t="shared" si="136"/>
        <v>1</v>
      </c>
      <c r="E1091" s="128" t="str">
        <f>IF(A1091="",'CONSTRUCTION COST ESTIMATE'!A1091,"")</f>
        <v/>
      </c>
      <c r="F1091" s="234" t="str">
        <f>IF(A1091="","",'CONSTRUCTION COST ESTIMATE'!C1091)</f>
        <v>2 INCH PVC WATERLINE</v>
      </c>
      <c r="G1091" s="234"/>
      <c r="H1091" s="78" t="str">
        <f t="shared" si="134"/>
        <v>629.1590</v>
      </c>
      <c r="I1091" s="128"/>
      <c r="J1091" s="128">
        <f>IF(A1091="","",'CONSTRUCTION COST ESTIMATE'!BA1091)</f>
        <v>0</v>
      </c>
      <c r="K1091" s="128" t="str">
        <f t="shared" si="137"/>
        <v>Default</v>
      </c>
      <c r="L1091" s="128" t="str">
        <f>IF(A1091="","",'CONSTRUCTION COST ESTIMATE'!BB1091)</f>
        <v>EA</v>
      </c>
      <c r="M1091" s="128" t="str">
        <f t="shared" si="135"/>
        <v>Base Bid</v>
      </c>
      <c r="N1091" s="124">
        <f>IF(A1091="","",'CONSTRUCTION COST ESTIMATE'!BC1091)</f>
        <v>0</v>
      </c>
      <c r="O1091" s="124" t="str">
        <f t="shared" si="138"/>
        <v>N</v>
      </c>
      <c r="S1091" s="124"/>
    </row>
    <row r="1092" spans="1:19" hidden="1">
      <c r="A1092" s="379">
        <f>IF('CONSTRUCTION COST ESTIMATE'!B1092="","",'CONSTRUCTION COST ESTIMATE'!B1092)</f>
        <v>629.16</v>
      </c>
      <c r="B1092" s="128"/>
      <c r="C1092" s="128" t="str">
        <f t="shared" si="133"/>
        <v>Item</v>
      </c>
      <c r="D1092" s="128">
        <f t="shared" si="136"/>
        <v>1</v>
      </c>
      <c r="E1092" s="128" t="str">
        <f>IF(A1092="",'CONSTRUCTION COST ESTIMATE'!A1092,"")</f>
        <v/>
      </c>
      <c r="F1092" s="234" t="str">
        <f>IF(A1092="","",'CONSTRUCTION COST ESTIMATE'!C1092)</f>
        <v>8 INCH PVC WATERLINE</v>
      </c>
      <c r="G1092" s="234"/>
      <c r="H1092" s="78" t="str">
        <f t="shared" si="134"/>
        <v>629.1600</v>
      </c>
      <c r="I1092" s="128"/>
      <c r="J1092" s="128">
        <f>IF(A1092="","",'CONSTRUCTION COST ESTIMATE'!BA1092)</f>
        <v>0</v>
      </c>
      <c r="K1092" s="128" t="str">
        <f t="shared" si="137"/>
        <v>Default</v>
      </c>
      <c r="L1092" s="128" t="str">
        <f>IF(A1092="","",'CONSTRUCTION COST ESTIMATE'!BB1092)</f>
        <v>LF</v>
      </c>
      <c r="M1092" s="128" t="str">
        <f t="shared" si="135"/>
        <v>Base Bid</v>
      </c>
      <c r="N1092" s="124">
        <f>IF(A1092="","",'CONSTRUCTION COST ESTIMATE'!BC1092)</f>
        <v>0</v>
      </c>
      <c r="O1092" s="124" t="str">
        <f t="shared" si="138"/>
        <v>N</v>
      </c>
      <c r="S1092" s="124"/>
    </row>
    <row r="1093" spans="1:19" hidden="1">
      <c r="A1093" s="379">
        <f>IF('CONSTRUCTION COST ESTIMATE'!B1093="","",'CONSTRUCTION COST ESTIMATE'!B1093)</f>
        <v>629.16099999999994</v>
      </c>
      <c r="B1093" s="128"/>
      <c r="C1093" s="128" t="str">
        <f t="shared" si="133"/>
        <v>Item</v>
      </c>
      <c r="D1093" s="128">
        <f t="shared" si="136"/>
        <v>1</v>
      </c>
      <c r="E1093" s="128" t="str">
        <f>IF(A1093="",'CONSTRUCTION COST ESTIMATE'!A1093,"")</f>
        <v/>
      </c>
      <c r="F1093" s="234" t="str">
        <f>IF(A1093="","",'CONSTRUCTION COST ESTIMATE'!C1093)</f>
        <v>16 INCH STEEL WATERLINE CASING</v>
      </c>
      <c r="G1093" s="234"/>
      <c r="H1093" s="78" t="str">
        <f t="shared" si="134"/>
        <v>629.1610</v>
      </c>
      <c r="I1093" s="128"/>
      <c r="J1093" s="128">
        <f>IF(A1093="","",'CONSTRUCTION COST ESTIMATE'!BA1093)</f>
        <v>0</v>
      </c>
      <c r="K1093" s="128" t="str">
        <f t="shared" si="137"/>
        <v>Default</v>
      </c>
      <c r="L1093" s="128" t="str">
        <f>IF(A1093="","",'CONSTRUCTION COST ESTIMATE'!BB1093)</f>
        <v>LF</v>
      </c>
      <c r="M1093" s="128" t="str">
        <f t="shared" si="135"/>
        <v>Base Bid</v>
      </c>
      <c r="N1093" s="124">
        <f>IF(A1093="","",'CONSTRUCTION COST ESTIMATE'!BC1093)</f>
        <v>0</v>
      </c>
      <c r="O1093" s="124" t="str">
        <f t="shared" si="138"/>
        <v>N</v>
      </c>
      <c r="S1093" s="124"/>
    </row>
    <row r="1094" spans="1:19" hidden="1">
      <c r="A1094" s="379">
        <f>IF('CONSTRUCTION COST ESTIMATE'!B1094="","",'CONSTRUCTION COST ESTIMATE'!B1094)</f>
        <v>629.16200000000003</v>
      </c>
      <c r="B1094" s="128"/>
      <c r="C1094" s="128" t="str">
        <f t="shared" si="133"/>
        <v>Item</v>
      </c>
      <c r="D1094" s="128">
        <f t="shared" si="136"/>
        <v>1</v>
      </c>
      <c r="E1094" s="128" t="str">
        <f>IF(A1094="",'CONSTRUCTION COST ESTIMATE'!A1094,"")</f>
        <v/>
      </c>
      <c r="F1094" s="234" t="str">
        <f>IF(A1094="","",'CONSTRUCTION COST ESTIMATE'!C1094)</f>
        <v>18 INCH STEEL WATERLINE CASING</v>
      </c>
      <c r="G1094" s="234"/>
      <c r="H1094" s="78" t="str">
        <f t="shared" si="134"/>
        <v>629.1620</v>
      </c>
      <c r="I1094" s="128"/>
      <c r="J1094" s="128">
        <f>IF(A1094="","",'CONSTRUCTION COST ESTIMATE'!BA1094)</f>
        <v>0</v>
      </c>
      <c r="K1094" s="128" t="str">
        <f t="shared" si="137"/>
        <v>Default</v>
      </c>
      <c r="L1094" s="128" t="str">
        <f>IF(A1094="","",'CONSTRUCTION COST ESTIMATE'!BB1094)</f>
        <v>LF</v>
      </c>
      <c r="M1094" s="128" t="str">
        <f t="shared" si="135"/>
        <v>Base Bid</v>
      </c>
      <c r="N1094" s="124">
        <f>IF(A1094="","",'CONSTRUCTION COST ESTIMATE'!BC1094)</f>
        <v>0</v>
      </c>
      <c r="O1094" s="124" t="str">
        <f t="shared" si="138"/>
        <v>N</v>
      </c>
      <c r="S1094" s="124"/>
    </row>
    <row r="1095" spans="1:19" hidden="1">
      <c r="A1095" s="379">
        <f>IF('CONSTRUCTION COST ESTIMATE'!B1095="","",'CONSTRUCTION COST ESTIMATE'!B1095)</f>
        <v>629.16300000000001</v>
      </c>
      <c r="B1095" s="128"/>
      <c r="C1095" s="128" t="str">
        <f t="shared" si="133"/>
        <v>Item</v>
      </c>
      <c r="D1095" s="128">
        <f t="shared" si="136"/>
        <v>1</v>
      </c>
      <c r="E1095" s="128" t="str">
        <f>IF(A1095="",'CONSTRUCTION COST ESTIMATE'!A1095,"")</f>
        <v/>
      </c>
      <c r="F1095" s="234" t="str">
        <f>IF(A1095="","",'CONSTRUCTION COST ESTIMATE'!C1095)</f>
        <v>24 INCH STEEL WATERLINE CASING</v>
      </c>
      <c r="G1095" s="234"/>
      <c r="H1095" s="78" t="str">
        <f t="shared" si="134"/>
        <v>629.1630</v>
      </c>
      <c r="I1095" s="128"/>
      <c r="J1095" s="128">
        <f>IF(A1095="","",'CONSTRUCTION COST ESTIMATE'!BA1095)</f>
        <v>0</v>
      </c>
      <c r="K1095" s="128" t="str">
        <f t="shared" si="137"/>
        <v>Default</v>
      </c>
      <c r="L1095" s="128" t="str">
        <f>IF(A1095="","",'CONSTRUCTION COST ESTIMATE'!BB1095)</f>
        <v>LF</v>
      </c>
      <c r="M1095" s="128" t="str">
        <f t="shared" si="135"/>
        <v>Base Bid</v>
      </c>
      <c r="N1095" s="124">
        <f>IF(A1095="","",'CONSTRUCTION COST ESTIMATE'!BC1095)</f>
        <v>0</v>
      </c>
      <c r="O1095" s="124" t="str">
        <f t="shared" si="138"/>
        <v>N</v>
      </c>
      <c r="S1095" s="124"/>
    </row>
    <row r="1096" spans="1:19" hidden="1">
      <c r="A1096" s="379">
        <f>IF('CONSTRUCTION COST ESTIMATE'!B1096="","",'CONSTRUCTION COST ESTIMATE'!B1096)</f>
        <v>629.16399999999999</v>
      </c>
      <c r="B1096" s="128"/>
      <c r="C1096" s="128" t="str">
        <f t="shared" si="133"/>
        <v>Item</v>
      </c>
      <c r="D1096" s="128">
        <f t="shared" si="136"/>
        <v>1</v>
      </c>
      <c r="E1096" s="128" t="str">
        <f>IF(A1096="",'CONSTRUCTION COST ESTIMATE'!A1096,"")</f>
        <v/>
      </c>
      <c r="F1096" s="234" t="str">
        <f>IF(A1096="","",'CONSTRUCTION COST ESTIMATE'!C1096)</f>
        <v>8 INCH WATERLINE AND APPURTENANCES</v>
      </c>
      <c r="G1096" s="234"/>
      <c r="H1096" s="78" t="str">
        <f t="shared" si="134"/>
        <v>629.1640</v>
      </c>
      <c r="I1096" s="128"/>
      <c r="J1096" s="128">
        <f>IF(A1096="","",'CONSTRUCTION COST ESTIMATE'!BA1096)</f>
        <v>0</v>
      </c>
      <c r="K1096" s="128" t="str">
        <f t="shared" si="137"/>
        <v>Default</v>
      </c>
      <c r="L1096" s="128" t="str">
        <f>IF(A1096="","",'CONSTRUCTION COST ESTIMATE'!BB1096)</f>
        <v>LS</v>
      </c>
      <c r="M1096" s="128" t="str">
        <f t="shared" si="135"/>
        <v>Base Bid</v>
      </c>
      <c r="N1096" s="124">
        <f>IF(A1096="","",'CONSTRUCTION COST ESTIMATE'!BC1096)</f>
        <v>0</v>
      </c>
      <c r="O1096" s="124" t="str">
        <f t="shared" si="138"/>
        <v>N</v>
      </c>
      <c r="S1096" s="124"/>
    </row>
    <row r="1097" spans="1:19" hidden="1">
      <c r="A1097" s="379">
        <f>IF('CONSTRUCTION COST ESTIMATE'!B1097="","",'CONSTRUCTION COST ESTIMATE'!B1097)</f>
        <v>629.16499999999996</v>
      </c>
      <c r="B1097" s="128"/>
      <c r="C1097" s="128" t="str">
        <f t="shared" si="133"/>
        <v>Item</v>
      </c>
      <c r="D1097" s="128">
        <f t="shared" si="136"/>
        <v>1</v>
      </c>
      <c r="E1097" s="128" t="str">
        <f>IF(A1097="",'CONSTRUCTION COST ESTIMATE'!A1097,"")</f>
        <v/>
      </c>
      <c r="F1097" s="234" t="str">
        <f>IF(A1097="","",'CONSTRUCTION COST ESTIMATE'!C1097)</f>
        <v>8 INCH WATERLINE RELOCATION</v>
      </c>
      <c r="G1097" s="234"/>
      <c r="H1097" s="78" t="str">
        <f t="shared" si="134"/>
        <v>629.1650</v>
      </c>
      <c r="I1097" s="128"/>
      <c r="J1097" s="128">
        <f>IF(A1097="","",'CONSTRUCTION COST ESTIMATE'!BA1097)</f>
        <v>0</v>
      </c>
      <c r="K1097" s="128" t="str">
        <f t="shared" si="137"/>
        <v>Default</v>
      </c>
      <c r="L1097" s="128" t="str">
        <f>IF(A1097="","",'CONSTRUCTION COST ESTIMATE'!BB1097)</f>
        <v>LS</v>
      </c>
      <c r="M1097" s="128" t="str">
        <f t="shared" si="135"/>
        <v>Base Bid</v>
      </c>
      <c r="N1097" s="124">
        <f>IF(A1097="","",'CONSTRUCTION COST ESTIMATE'!BC1097)</f>
        <v>0</v>
      </c>
      <c r="O1097" s="124" t="str">
        <f t="shared" si="138"/>
        <v>N</v>
      </c>
      <c r="S1097" s="124"/>
    </row>
    <row r="1098" spans="1:19" hidden="1">
      <c r="A1098" s="379">
        <f>IF('CONSTRUCTION COST ESTIMATE'!B1098="","",'CONSTRUCTION COST ESTIMATE'!B1098)</f>
        <v>629.16600000000005</v>
      </c>
      <c r="B1098" s="128"/>
      <c r="C1098" s="128" t="str">
        <f t="shared" si="133"/>
        <v>Item</v>
      </c>
      <c r="D1098" s="128">
        <f t="shared" si="136"/>
        <v>1</v>
      </c>
      <c r="E1098" s="128" t="str">
        <f>IF(A1098="",'CONSTRUCTION COST ESTIMATE'!A1098,"")</f>
        <v/>
      </c>
      <c r="F1098" s="234" t="str">
        <f>IF(A1098="","",'CONSTRUCTION COST ESTIMATE'!C1098)</f>
        <v>12 INCH WATERLINE APPURTENANCES</v>
      </c>
      <c r="G1098" s="234"/>
      <c r="H1098" s="78" t="str">
        <f t="shared" si="134"/>
        <v>629.1660</v>
      </c>
      <c r="I1098" s="128"/>
      <c r="J1098" s="128">
        <f>IF(A1098="","",'CONSTRUCTION COST ESTIMATE'!BA1098)</f>
        <v>0</v>
      </c>
      <c r="K1098" s="128" t="str">
        <f t="shared" si="137"/>
        <v>Default</v>
      </c>
      <c r="L1098" s="128" t="str">
        <f>IF(A1098="","",'CONSTRUCTION COST ESTIMATE'!BB1098)</f>
        <v>LS</v>
      </c>
      <c r="M1098" s="128" t="str">
        <f t="shared" si="135"/>
        <v>Base Bid</v>
      </c>
      <c r="N1098" s="124">
        <f>IF(A1098="","",'CONSTRUCTION COST ESTIMATE'!BC1098)</f>
        <v>0</v>
      </c>
      <c r="O1098" s="124" t="str">
        <f t="shared" si="138"/>
        <v>N</v>
      </c>
      <c r="S1098" s="124"/>
    </row>
    <row r="1099" spans="1:19" hidden="1">
      <c r="A1099" s="379">
        <f>IF('CONSTRUCTION COST ESTIMATE'!B1099="","",'CONSTRUCTION COST ESTIMATE'!B1099)</f>
        <v>629.16700000000003</v>
      </c>
      <c r="B1099" s="128"/>
      <c r="C1099" s="128" t="str">
        <f t="shared" si="133"/>
        <v>Item</v>
      </c>
      <c r="D1099" s="128">
        <f t="shared" si="136"/>
        <v>1</v>
      </c>
      <c r="E1099" s="128" t="str">
        <f>IF(A1099="",'CONSTRUCTION COST ESTIMATE'!A1099,"")</f>
        <v/>
      </c>
      <c r="F1099" s="234" t="str">
        <f>IF(A1099="","",'CONSTRUCTION COST ESTIMATE'!C1099)</f>
        <v>CUT AND CAP EXISTING ACP WATER LINE</v>
      </c>
      <c r="G1099" s="234"/>
      <c r="H1099" s="78" t="str">
        <f t="shared" si="134"/>
        <v>629.1670</v>
      </c>
      <c r="I1099" s="128"/>
      <c r="J1099" s="128">
        <f>IF(A1099="","",'CONSTRUCTION COST ESTIMATE'!BA1099)</f>
        <v>0</v>
      </c>
      <c r="K1099" s="128" t="str">
        <f t="shared" si="137"/>
        <v>Default</v>
      </c>
      <c r="L1099" s="128" t="str">
        <f>IF(A1099="","",'CONSTRUCTION COST ESTIMATE'!BB1099)</f>
        <v>LS</v>
      </c>
      <c r="M1099" s="128" t="str">
        <f t="shared" si="135"/>
        <v>Base Bid</v>
      </c>
      <c r="N1099" s="124">
        <f>IF(A1099="","",'CONSTRUCTION COST ESTIMATE'!BC1099)</f>
        <v>0</v>
      </c>
      <c r="O1099" s="124" t="str">
        <f t="shared" si="138"/>
        <v>N</v>
      </c>
      <c r="S1099" s="124"/>
    </row>
    <row r="1100" spans="1:19" hidden="1">
      <c r="A1100" s="379">
        <f>IF('CONSTRUCTION COST ESTIMATE'!B1100="","",'CONSTRUCTION COST ESTIMATE'!B1100)</f>
        <v>629.16800000000001</v>
      </c>
      <c r="B1100" s="128"/>
      <c r="C1100" s="128" t="str">
        <f t="shared" si="133"/>
        <v>Item</v>
      </c>
      <c r="D1100" s="128">
        <f t="shared" si="136"/>
        <v>1</v>
      </c>
      <c r="E1100" s="128" t="str">
        <f>IF(A1100="",'CONSTRUCTION COST ESTIMATE'!A1100,"")</f>
        <v/>
      </c>
      <c r="F1100" s="234" t="str">
        <f>IF(A1100="","",'CONSTRUCTION COST ESTIMATE'!C1100)</f>
        <v>EXISTING WATERLINE PROTECTION (20 INCH DIAMETER OR SMALLER)</v>
      </c>
      <c r="G1100" s="234"/>
      <c r="H1100" s="78" t="str">
        <f t="shared" si="134"/>
        <v>629.1680</v>
      </c>
      <c r="I1100" s="128"/>
      <c r="J1100" s="128">
        <f>IF(A1100="","",'CONSTRUCTION COST ESTIMATE'!BA1100)</f>
        <v>0</v>
      </c>
      <c r="K1100" s="128" t="str">
        <f t="shared" si="137"/>
        <v>Default</v>
      </c>
      <c r="L1100" s="128" t="str">
        <f>IF(A1100="","",'CONSTRUCTION COST ESTIMATE'!BB1100)</f>
        <v>EA</v>
      </c>
      <c r="M1100" s="128" t="str">
        <f t="shared" si="135"/>
        <v>Base Bid</v>
      </c>
      <c r="N1100" s="124">
        <f>IF(A1100="","",'CONSTRUCTION COST ESTIMATE'!BC1100)</f>
        <v>0</v>
      </c>
      <c r="O1100" s="124" t="str">
        <f t="shared" si="138"/>
        <v>N</v>
      </c>
      <c r="S1100" s="124"/>
    </row>
    <row r="1101" spans="1:19" hidden="1">
      <c r="A1101" s="379">
        <f>IF('CONSTRUCTION COST ESTIMATE'!B1101="","",'CONSTRUCTION COST ESTIMATE'!B1101)</f>
        <v>629.16899999999998</v>
      </c>
      <c r="B1101" s="128"/>
      <c r="C1101" s="128" t="str">
        <f t="shared" si="133"/>
        <v>Item</v>
      </c>
      <c r="D1101" s="128">
        <f t="shared" si="136"/>
        <v>1</v>
      </c>
      <c r="E1101" s="128" t="str">
        <f>IF(A1101="",'CONSTRUCTION COST ESTIMATE'!A1101,"")</f>
        <v/>
      </c>
      <c r="F1101" s="234" t="str">
        <f>IF(A1101="","",'CONSTRUCTION COST ESTIMATE'!C1101)</f>
        <v>6 INCH X 6 INCH WET TAP ASSEMBLY</v>
      </c>
      <c r="G1101" s="234"/>
      <c r="H1101" s="78" t="str">
        <f t="shared" si="134"/>
        <v>629.1690</v>
      </c>
      <c r="I1101" s="128"/>
      <c r="J1101" s="128">
        <f>IF(A1101="","",'CONSTRUCTION COST ESTIMATE'!BA1101)</f>
        <v>0</v>
      </c>
      <c r="K1101" s="128" t="str">
        <f t="shared" si="137"/>
        <v>Default</v>
      </c>
      <c r="L1101" s="128" t="str">
        <f>IF(A1101="","",'CONSTRUCTION COST ESTIMATE'!BB1101)</f>
        <v>EA</v>
      </c>
      <c r="M1101" s="128" t="str">
        <f t="shared" si="135"/>
        <v>Base Bid</v>
      </c>
      <c r="N1101" s="124">
        <f>IF(A1101="","",'CONSTRUCTION COST ESTIMATE'!BC1101)</f>
        <v>0</v>
      </c>
      <c r="O1101" s="124" t="str">
        <f t="shared" si="138"/>
        <v>N</v>
      </c>
      <c r="S1101" s="124"/>
    </row>
    <row r="1102" spans="1:19" hidden="1">
      <c r="A1102" s="379">
        <f>IF('CONSTRUCTION COST ESTIMATE'!B1102="","",'CONSTRUCTION COST ESTIMATE'!B1102)</f>
        <v>629.16999999999996</v>
      </c>
      <c r="B1102" s="128"/>
      <c r="C1102" s="128" t="str">
        <f t="shared" si="133"/>
        <v>Item</v>
      </c>
      <c r="D1102" s="128">
        <f t="shared" si="136"/>
        <v>1</v>
      </c>
      <c r="E1102" s="128" t="str">
        <f>IF(A1102="",'CONSTRUCTION COST ESTIMATE'!A1102,"")</f>
        <v/>
      </c>
      <c r="F1102" s="234" t="str">
        <f>IF(A1102="","",'CONSTRUCTION COST ESTIMATE'!C1102)</f>
        <v>8 INCH X 8 INCH WET TAP ASSEMBLY</v>
      </c>
      <c r="G1102" s="234"/>
      <c r="H1102" s="78" t="str">
        <f t="shared" si="134"/>
        <v>629.1700</v>
      </c>
      <c r="I1102" s="128"/>
      <c r="J1102" s="128">
        <f>IF(A1102="","",'CONSTRUCTION COST ESTIMATE'!BA1102)</f>
        <v>0</v>
      </c>
      <c r="K1102" s="128" t="str">
        <f t="shared" si="137"/>
        <v>Default</v>
      </c>
      <c r="L1102" s="128" t="str">
        <f>IF(A1102="","",'CONSTRUCTION COST ESTIMATE'!BB1102)</f>
        <v>EA</v>
      </c>
      <c r="M1102" s="128" t="str">
        <f t="shared" si="135"/>
        <v>Base Bid</v>
      </c>
      <c r="N1102" s="124">
        <f>IF(A1102="","",'CONSTRUCTION COST ESTIMATE'!BC1102)</f>
        <v>0</v>
      </c>
      <c r="O1102" s="124" t="str">
        <f t="shared" si="138"/>
        <v>N</v>
      </c>
      <c r="S1102" s="124"/>
    </row>
    <row r="1103" spans="1:19" hidden="1">
      <c r="A1103" s="379">
        <f>IF('CONSTRUCTION COST ESTIMATE'!B1103="","",'CONSTRUCTION COST ESTIMATE'!B1103)</f>
        <v>629.17100000000005</v>
      </c>
      <c r="B1103" s="128"/>
      <c r="C1103" s="128" t="str">
        <f t="shared" si="133"/>
        <v>Item</v>
      </c>
      <c r="D1103" s="128">
        <f t="shared" si="136"/>
        <v>1</v>
      </c>
      <c r="E1103" s="128" t="str">
        <f>IF(A1103="",'CONSTRUCTION COST ESTIMATE'!A1103,"")</f>
        <v/>
      </c>
      <c r="F1103" s="234" t="str">
        <f>IF(A1103="","",'CONSTRUCTION COST ESTIMATE'!C1103)</f>
        <v>12 INCH X 6 INCH WET TAP ASSEMBLY</v>
      </c>
      <c r="G1103" s="234"/>
      <c r="H1103" s="78" t="str">
        <f t="shared" si="134"/>
        <v>629.1710</v>
      </c>
      <c r="I1103" s="128"/>
      <c r="J1103" s="128">
        <f>IF(A1103="","",'CONSTRUCTION COST ESTIMATE'!BA1103)</f>
        <v>0</v>
      </c>
      <c r="K1103" s="128" t="str">
        <f t="shared" si="137"/>
        <v>Default</v>
      </c>
      <c r="L1103" s="128" t="str">
        <f>IF(A1103="","",'CONSTRUCTION COST ESTIMATE'!BB1103)</f>
        <v>EA</v>
      </c>
      <c r="M1103" s="128" t="str">
        <f t="shared" si="135"/>
        <v>Base Bid</v>
      </c>
      <c r="N1103" s="124">
        <f>IF(A1103="","",'CONSTRUCTION COST ESTIMATE'!BC1103)</f>
        <v>0</v>
      </c>
      <c r="O1103" s="124" t="str">
        <f t="shared" si="138"/>
        <v>N</v>
      </c>
      <c r="S1103" s="124"/>
    </row>
    <row r="1104" spans="1:19" hidden="1">
      <c r="A1104" s="379">
        <f>IF('CONSTRUCTION COST ESTIMATE'!B1104="","",'CONSTRUCTION COST ESTIMATE'!B1104)</f>
        <v>629.17200000000003</v>
      </c>
      <c r="B1104" s="128"/>
      <c r="C1104" s="128" t="str">
        <f t="shared" si="133"/>
        <v>Item</v>
      </c>
      <c r="D1104" s="128">
        <f t="shared" si="136"/>
        <v>1</v>
      </c>
      <c r="E1104" s="128" t="str">
        <f>IF(A1104="",'CONSTRUCTION COST ESTIMATE'!A1104,"")</f>
        <v/>
      </c>
      <c r="F1104" s="234" t="str">
        <f>IF(A1104="","",'CONSTRUCTION COST ESTIMATE'!C1104)</f>
        <v>12 INCH X 12 INCH WET TAP ASSEMBLY</v>
      </c>
      <c r="G1104" s="234"/>
      <c r="H1104" s="78" t="str">
        <f t="shared" si="134"/>
        <v>629.1720</v>
      </c>
      <c r="I1104" s="128"/>
      <c r="J1104" s="128">
        <f>IF(A1104="","",'CONSTRUCTION COST ESTIMATE'!BA1104)</f>
        <v>0</v>
      </c>
      <c r="K1104" s="128" t="str">
        <f t="shared" si="137"/>
        <v>Default</v>
      </c>
      <c r="L1104" s="128" t="str">
        <f>IF(A1104="","",'CONSTRUCTION COST ESTIMATE'!BB1104)</f>
        <v>EA</v>
      </c>
      <c r="M1104" s="128" t="str">
        <f t="shared" si="135"/>
        <v>Base Bid</v>
      </c>
      <c r="N1104" s="124">
        <f>IF(A1104="","",'CONSTRUCTION COST ESTIMATE'!BC1104)</f>
        <v>0</v>
      </c>
      <c r="O1104" s="124" t="str">
        <f t="shared" si="138"/>
        <v>N</v>
      </c>
      <c r="S1104" s="124"/>
    </row>
    <row r="1105" spans="1:26" hidden="1">
      <c r="A1105" s="379">
        <f>IF('CONSTRUCTION COST ESTIMATE'!B1105="","",'CONSTRUCTION COST ESTIMATE'!B1105)</f>
        <v>629.173</v>
      </c>
      <c r="B1105" s="128"/>
      <c r="C1105" s="128" t="str">
        <f t="shared" si="133"/>
        <v>Item</v>
      </c>
      <c r="D1105" s="128">
        <f t="shared" si="136"/>
        <v>1</v>
      </c>
      <c r="E1105" s="128" t="str">
        <f>IF(A1105="",'CONSTRUCTION COST ESTIMATE'!A1105,"")</f>
        <v/>
      </c>
      <c r="F1105" s="234" t="str">
        <f>IF(A1105="","",'CONSTRUCTION COST ESTIMATE'!C1105)</f>
        <v>16 INCH X 16 INCH WET TAP ASSEMBLY</v>
      </c>
      <c r="G1105" s="234"/>
      <c r="H1105" s="78" t="str">
        <f t="shared" si="134"/>
        <v>629.1730</v>
      </c>
      <c r="I1105" s="128"/>
      <c r="J1105" s="128">
        <f>IF(A1105="","",'CONSTRUCTION COST ESTIMATE'!BA1105)</f>
        <v>0</v>
      </c>
      <c r="K1105" s="128" t="str">
        <f t="shared" si="137"/>
        <v>Default</v>
      </c>
      <c r="L1105" s="128" t="str">
        <f>IF(A1105="","",'CONSTRUCTION COST ESTIMATE'!BB1105)</f>
        <v>EA</v>
      </c>
      <c r="M1105" s="128" t="str">
        <f t="shared" si="135"/>
        <v>Base Bid</v>
      </c>
      <c r="N1105" s="124">
        <f>IF(A1105="","",'CONSTRUCTION COST ESTIMATE'!BC1105)</f>
        <v>0</v>
      </c>
      <c r="O1105" s="124" t="str">
        <f t="shared" si="138"/>
        <v>N</v>
      </c>
      <c r="S1105" s="124"/>
    </row>
    <row r="1106" spans="1:26" hidden="1">
      <c r="A1106" s="379">
        <f>IF('CONSTRUCTION COST ESTIMATE'!B1106="","",'CONSTRUCTION COST ESTIMATE'!B1106)</f>
        <v>629.17399999999998</v>
      </c>
      <c r="B1106" s="128"/>
      <c r="C1106" s="128" t="str">
        <f t="shared" si="133"/>
        <v>Item</v>
      </c>
      <c r="D1106" s="128">
        <f t="shared" si="136"/>
        <v>1</v>
      </c>
      <c r="E1106" s="128" t="str">
        <f>IF(A1106="",'CONSTRUCTION COST ESTIMATE'!A1106,"")</f>
        <v/>
      </c>
      <c r="F1106" s="234" t="str">
        <f>IF(A1106="","",'CONSTRUCTION COST ESTIMATE'!C1106)</f>
        <v>REMOVE AND RELOCATE WATER METER</v>
      </c>
      <c r="G1106" s="234"/>
      <c r="H1106" s="78" t="str">
        <f t="shared" si="134"/>
        <v>629.1740</v>
      </c>
      <c r="I1106" s="128"/>
      <c r="J1106" s="128">
        <f>IF(A1106="","",'CONSTRUCTION COST ESTIMATE'!BA1106)</f>
        <v>0</v>
      </c>
      <c r="K1106" s="128" t="str">
        <f t="shared" si="137"/>
        <v>Default</v>
      </c>
      <c r="L1106" s="128" t="str">
        <f>IF(A1106="","",'CONSTRUCTION COST ESTIMATE'!BB1106)</f>
        <v>EA</v>
      </c>
      <c r="M1106" s="128" t="str">
        <f t="shared" si="135"/>
        <v>Base Bid</v>
      </c>
      <c r="N1106" s="124">
        <f>IF(A1106="","",'CONSTRUCTION COST ESTIMATE'!BC1106)</f>
        <v>0</v>
      </c>
      <c r="O1106" s="124" t="str">
        <f t="shared" si="138"/>
        <v>N</v>
      </c>
      <c r="S1106" s="124"/>
    </row>
    <row r="1107" spans="1:26" hidden="1">
      <c r="A1107" s="379">
        <f>IF('CONSTRUCTION COST ESTIMATE'!B1107="","",'CONSTRUCTION COST ESTIMATE'!B1107)</f>
        <v>629.17999999999995</v>
      </c>
      <c r="B1107" s="128"/>
      <c r="C1107" s="128" t="str">
        <f t="shared" ref="C1107:C1112" si="139">IF(A1107="","Container","Item")</f>
        <v>Item</v>
      </c>
      <c r="D1107" s="128">
        <f t="shared" ref="D1107:D1112" si="140">IF(C1107="Container",0,1)</f>
        <v>1</v>
      </c>
      <c r="E1107" s="128" t="str">
        <f>IF(A1107="",'CONSTRUCTION COST ESTIMATE'!A1107,"")</f>
        <v/>
      </c>
      <c r="F1107" s="234" t="str">
        <f>IF(A1107="","",'CONSTRUCTION COST ESTIMATE'!C1107)</f>
        <v>ACP WATERLINE REPLACEMENT WITH (MATERIAL) PIPE (6 INCH)</v>
      </c>
      <c r="G1107" s="234"/>
      <c r="H1107" s="78" t="str">
        <f t="shared" ref="H1107:H1112" si="141">TEXT(A1107,"#.0000")</f>
        <v>629.1800</v>
      </c>
      <c r="I1107" s="128"/>
      <c r="J1107" s="128">
        <f>IF(A1107="","",'CONSTRUCTION COST ESTIMATE'!BA1107)</f>
        <v>0</v>
      </c>
      <c r="K1107" s="128" t="str">
        <f t="shared" ref="K1107:K1112" si="142">IF(J1107="","","Default")</f>
        <v>Default</v>
      </c>
      <c r="L1107" s="128" t="str">
        <f>IF(A1107="","",'CONSTRUCTION COST ESTIMATE'!BB1107)</f>
        <v>LF</v>
      </c>
      <c r="M1107" s="128" t="str">
        <f t="shared" ref="M1107:M1112" si="143">IF(A1107="","","Base Bid")</f>
        <v>Base Bid</v>
      </c>
      <c r="N1107" s="124">
        <f>IF(A1107="","",'CONSTRUCTION COST ESTIMATE'!BC1107)</f>
        <v>0</v>
      </c>
      <c r="O1107" s="124" t="str">
        <f t="shared" ref="O1107:O1112" si="144">IF(N1107=0,"N","Y")</f>
        <v>N</v>
      </c>
      <c r="S1107" s="124"/>
    </row>
    <row r="1108" spans="1:26" hidden="1">
      <c r="A1108" s="379">
        <f>IF('CONSTRUCTION COST ESTIMATE'!B1108="","",'CONSTRUCTION COST ESTIMATE'!B1108)</f>
        <v>629.18100000000004</v>
      </c>
      <c r="B1108" s="128"/>
      <c r="C1108" s="128" t="str">
        <f t="shared" si="139"/>
        <v>Item</v>
      </c>
      <c r="D1108" s="128">
        <f t="shared" si="140"/>
        <v>1</v>
      </c>
      <c r="E1108" s="128" t="str">
        <f>IF(A1108="",'CONSTRUCTION COST ESTIMATE'!A1108,"")</f>
        <v/>
      </c>
      <c r="F1108" s="234" t="str">
        <f>IF(A1108="","",'CONSTRUCTION COST ESTIMATE'!C1108)</f>
        <v>ACP WATERLINE REPLACEMENT WITH (MATERIAL) PIPE (8 INCH)</v>
      </c>
      <c r="G1108" s="234"/>
      <c r="H1108" s="78" t="str">
        <f t="shared" si="141"/>
        <v>629.1810</v>
      </c>
      <c r="I1108" s="128"/>
      <c r="J1108" s="128">
        <f>IF(A1108="","",'CONSTRUCTION COST ESTIMATE'!BA1108)</f>
        <v>0</v>
      </c>
      <c r="K1108" s="128" t="str">
        <f t="shared" si="142"/>
        <v>Default</v>
      </c>
      <c r="L1108" s="128" t="str">
        <f>IF(A1108="","",'CONSTRUCTION COST ESTIMATE'!BB1108)</f>
        <v>LF</v>
      </c>
      <c r="M1108" s="128" t="str">
        <f t="shared" si="143"/>
        <v>Base Bid</v>
      </c>
      <c r="N1108" s="124">
        <f>IF(A1108="","",'CONSTRUCTION COST ESTIMATE'!BC1108)</f>
        <v>0</v>
      </c>
      <c r="O1108" s="124" t="str">
        <f t="shared" si="144"/>
        <v>N</v>
      </c>
      <c r="S1108" s="124"/>
    </row>
    <row r="1109" spans="1:26" hidden="1">
      <c r="A1109" s="379">
        <f>IF('CONSTRUCTION COST ESTIMATE'!B1109="","",'CONSTRUCTION COST ESTIMATE'!B1109)</f>
        <v>629.18200000000002</v>
      </c>
      <c r="B1109" s="128"/>
      <c r="C1109" s="128" t="str">
        <f t="shared" si="139"/>
        <v>Item</v>
      </c>
      <c r="D1109" s="128">
        <f t="shared" si="140"/>
        <v>1</v>
      </c>
      <c r="E1109" s="128" t="str">
        <f>IF(A1109="",'CONSTRUCTION COST ESTIMATE'!A1109,"")</f>
        <v/>
      </c>
      <c r="F1109" s="234" t="str">
        <f>IF(A1109="","",'CONSTRUCTION COST ESTIMATE'!C1109)</f>
        <v>ACP WATERLINE REPLACEMENT WITH (MATERIAL) PIPE (10 INCH)</v>
      </c>
      <c r="G1109" s="234"/>
      <c r="H1109" s="78" t="str">
        <f t="shared" si="141"/>
        <v>629.1820</v>
      </c>
      <c r="I1109" s="128"/>
      <c r="J1109" s="128">
        <f>IF(A1109="","",'CONSTRUCTION COST ESTIMATE'!BA1109)</f>
        <v>0</v>
      </c>
      <c r="K1109" s="128" t="str">
        <f t="shared" si="142"/>
        <v>Default</v>
      </c>
      <c r="L1109" s="128" t="str">
        <f>IF(A1109="","",'CONSTRUCTION COST ESTIMATE'!BB1109)</f>
        <v>LF</v>
      </c>
      <c r="M1109" s="128" t="str">
        <f t="shared" si="143"/>
        <v>Base Bid</v>
      </c>
      <c r="N1109" s="124">
        <f>IF(A1109="","",'CONSTRUCTION COST ESTIMATE'!BC1109)</f>
        <v>0</v>
      </c>
      <c r="O1109" s="124" t="str">
        <f t="shared" si="144"/>
        <v>N</v>
      </c>
      <c r="S1109" s="124"/>
    </row>
    <row r="1110" spans="1:26" hidden="1">
      <c r="A1110" s="379">
        <f>IF('CONSTRUCTION COST ESTIMATE'!B1110="","",'CONSTRUCTION COST ESTIMATE'!B1110)</f>
        <v>629.18299999999999</v>
      </c>
      <c r="B1110" s="128"/>
      <c r="C1110" s="128" t="str">
        <f t="shared" si="139"/>
        <v>Item</v>
      </c>
      <c r="D1110" s="128">
        <f t="shared" si="140"/>
        <v>1</v>
      </c>
      <c r="E1110" s="128" t="str">
        <f>IF(A1110="",'CONSTRUCTION COST ESTIMATE'!A1110,"")</f>
        <v/>
      </c>
      <c r="F1110" s="234" t="str">
        <f>IF(A1110="","",'CONSTRUCTION COST ESTIMATE'!C1110)</f>
        <v>ACP WATERLINE REPLACEMENT WITH (MATERIAL) PIPE (12 INCH)</v>
      </c>
      <c r="G1110" s="234"/>
      <c r="H1110" s="78" t="str">
        <f t="shared" si="141"/>
        <v>629.1830</v>
      </c>
      <c r="I1110" s="128"/>
      <c r="J1110" s="128">
        <f>IF(A1110="","",'CONSTRUCTION COST ESTIMATE'!BA1110)</f>
        <v>0</v>
      </c>
      <c r="K1110" s="128" t="str">
        <f t="shared" si="142"/>
        <v>Default</v>
      </c>
      <c r="L1110" s="128" t="str">
        <f>IF(A1110="","",'CONSTRUCTION COST ESTIMATE'!BB1110)</f>
        <v>LF</v>
      </c>
      <c r="M1110" s="128" t="str">
        <f t="shared" si="143"/>
        <v>Base Bid</v>
      </c>
      <c r="N1110" s="124">
        <f>IF(A1110="","",'CONSTRUCTION COST ESTIMATE'!BC1110)</f>
        <v>0</v>
      </c>
      <c r="O1110" s="124" t="str">
        <f t="shared" si="144"/>
        <v>N</v>
      </c>
      <c r="S1110" s="124"/>
    </row>
    <row r="1111" spans="1:26" hidden="1">
      <c r="A1111" s="379">
        <f>IF('CONSTRUCTION COST ESTIMATE'!B1111="","",'CONSTRUCTION COST ESTIMATE'!B1111)</f>
        <v>629.18399999999997</v>
      </c>
      <c r="B1111" s="128"/>
      <c r="C1111" s="128" t="str">
        <f t="shared" si="139"/>
        <v>Item</v>
      </c>
      <c r="D1111" s="128">
        <f t="shared" si="140"/>
        <v>1</v>
      </c>
      <c r="E1111" s="128" t="str">
        <f>IF(A1111="",'CONSTRUCTION COST ESTIMATE'!A1111,"")</f>
        <v/>
      </c>
      <c r="F1111" s="234" t="str">
        <f>IF(A1111="","",'CONSTRUCTION COST ESTIMATE'!C1111)</f>
        <v>ACP WATERLINE REPLACEMENT WITH (MATERIAL) PIPE (16 INCH)</v>
      </c>
      <c r="G1111" s="234"/>
      <c r="H1111" s="78" t="str">
        <f t="shared" si="141"/>
        <v>629.1840</v>
      </c>
      <c r="I1111" s="128"/>
      <c r="J1111" s="128">
        <f>IF(A1111="","",'CONSTRUCTION COST ESTIMATE'!BA1111)</f>
        <v>0</v>
      </c>
      <c r="K1111" s="128" t="str">
        <f t="shared" si="142"/>
        <v>Default</v>
      </c>
      <c r="L1111" s="128" t="str">
        <f>IF(A1111="","",'CONSTRUCTION COST ESTIMATE'!BB1111)</f>
        <v>LF</v>
      </c>
      <c r="M1111" s="128" t="str">
        <f t="shared" si="143"/>
        <v>Base Bid</v>
      </c>
      <c r="N1111" s="124">
        <f>IF(A1111="","",'CONSTRUCTION COST ESTIMATE'!BC1111)</f>
        <v>0</v>
      </c>
      <c r="O1111" s="124" t="str">
        <f t="shared" si="144"/>
        <v>N</v>
      </c>
      <c r="S1111" s="124"/>
    </row>
    <row r="1112" spans="1:26" hidden="1">
      <c r="A1112" s="379">
        <f>IF('CONSTRUCTION COST ESTIMATE'!B1112="","",'CONSTRUCTION COST ESTIMATE'!B1112)</f>
        <v>629.18499999999995</v>
      </c>
      <c r="B1112" s="128"/>
      <c r="C1112" s="128" t="str">
        <f t="shared" si="139"/>
        <v>Item</v>
      </c>
      <c r="D1112" s="128">
        <f t="shared" si="140"/>
        <v>1</v>
      </c>
      <c r="E1112" s="128" t="str">
        <f>IF(A1112="",'CONSTRUCTION COST ESTIMATE'!A1112,"")</f>
        <v/>
      </c>
      <c r="F1112" s="234" t="str">
        <f>IF(A1112="","",'CONSTRUCTION COST ESTIMATE'!C1112)</f>
        <v>ACP WATERLINE REPLACEMENT WITH (MATERIAL) PIPE (XX INCH)</v>
      </c>
      <c r="G1112" s="234"/>
      <c r="H1112" s="78" t="str">
        <f t="shared" si="141"/>
        <v>629.1850</v>
      </c>
      <c r="I1112" s="128"/>
      <c r="J1112" s="128">
        <f>IF(A1112="","",'CONSTRUCTION COST ESTIMATE'!BA1112)</f>
        <v>0</v>
      </c>
      <c r="K1112" s="128" t="str">
        <f t="shared" si="142"/>
        <v>Default</v>
      </c>
      <c r="L1112" s="128" t="str">
        <f>IF(A1112="","",'CONSTRUCTION COST ESTIMATE'!BB1112)</f>
        <v>LF</v>
      </c>
      <c r="M1112" s="128" t="str">
        <f t="shared" si="143"/>
        <v>Base Bid</v>
      </c>
      <c r="N1112" s="124">
        <f>IF(A1112="","",'CONSTRUCTION COST ESTIMATE'!BC1112)</f>
        <v>0</v>
      </c>
      <c r="O1112" s="124" t="str">
        <f t="shared" si="144"/>
        <v>N</v>
      </c>
      <c r="S1112" s="124"/>
    </row>
    <row r="1113" spans="1:26" ht="30" customHeight="1">
      <c r="A1113" s="378" t="str">
        <f>IF('CONSTRUCTION COST ESTIMATE'!B1113="","",'CONSTRUCTION COST ESTIMATE'!B1113)</f>
        <v/>
      </c>
      <c r="B1113" s="134"/>
      <c r="C1113" s="134" t="str">
        <f t="shared" si="133"/>
        <v>Container</v>
      </c>
      <c r="D1113" s="134">
        <f t="shared" si="136"/>
        <v>0</v>
      </c>
      <c r="E1113" s="134" t="str">
        <f>IF(A1113="",'CONSTRUCTION COST ESTIMATE'!A1113,"")</f>
        <v>SP 630</v>
      </c>
      <c r="F1113" s="233" t="str">
        <f>IF(A1113="",'CONSTRUCTION COST ESTIMATE'!C1113,"")</f>
        <v>SANITARY SEWERS</v>
      </c>
      <c r="G1113" s="233"/>
      <c r="H1113" s="230" t="str">
        <f t="shared" si="134"/>
        <v/>
      </c>
      <c r="I1113" s="134"/>
      <c r="J1113" s="134" t="str">
        <f>IF(A1113="","",'CONSTRUCTION COST ESTIMATE'!BA1113)</f>
        <v/>
      </c>
      <c r="K1113" s="134" t="str">
        <f t="shared" si="137"/>
        <v/>
      </c>
      <c r="L1113" s="134" t="str">
        <f>IF(A1113="","",'CONSTRUCTION COST ESTIMATE'!BB1113)</f>
        <v/>
      </c>
      <c r="M1113" s="134" t="str">
        <f t="shared" si="135"/>
        <v/>
      </c>
      <c r="N1113" s="231" t="str">
        <f>IF(A1113="","",'CONSTRUCTION COST ESTIMATE'!BC1113)</f>
        <v/>
      </c>
      <c r="O1113" s="375"/>
      <c r="P1113" s="231"/>
      <c r="Q1113" s="231"/>
      <c r="R1113" s="231"/>
      <c r="S1113" s="231"/>
      <c r="T1113" s="124"/>
      <c r="U1113" s="124"/>
      <c r="V1113" s="124"/>
      <c r="W1113" s="124"/>
      <c r="X1113" s="124"/>
      <c r="Y1113" s="124"/>
      <c r="Z1113" s="124"/>
    </row>
    <row r="1114" spans="1:26" hidden="1">
      <c r="A1114" s="379">
        <f>IF('CONSTRUCTION COST ESTIMATE'!B1114="","",'CONSTRUCTION COST ESTIMATE'!B1114)</f>
        <v>630.00049999999999</v>
      </c>
      <c r="B1114" s="128"/>
      <c r="C1114" s="128" t="str">
        <f t="shared" si="133"/>
        <v>Item</v>
      </c>
      <c r="D1114" s="128">
        <f t="shared" si="136"/>
        <v>1</v>
      </c>
      <c r="E1114" s="128" t="str">
        <f>IF(A1114="",'CONSTRUCTION COST ESTIMATE'!A1114,"")</f>
        <v/>
      </c>
      <c r="F1114" s="234" t="str">
        <f>IF(A1114="","",'CONSTRUCTION COST ESTIMATE'!C1114)</f>
        <v>PVC SANITARY SEWER PIPE (4 INCH)</v>
      </c>
      <c r="G1114" s="234"/>
      <c r="H1114" s="78" t="str">
        <f t="shared" si="134"/>
        <v>630.0005</v>
      </c>
      <c r="I1114" s="128"/>
      <c r="J1114" s="128">
        <f>IF(A1114="","",'CONSTRUCTION COST ESTIMATE'!BA1114)</f>
        <v>0</v>
      </c>
      <c r="K1114" s="128" t="str">
        <f t="shared" si="137"/>
        <v>Default</v>
      </c>
      <c r="L1114" s="128" t="str">
        <f>IF(A1114="","",'CONSTRUCTION COST ESTIMATE'!BB1114)</f>
        <v>LF</v>
      </c>
      <c r="M1114" s="128" t="str">
        <f t="shared" si="135"/>
        <v>Base Bid</v>
      </c>
      <c r="N1114" s="124">
        <f>IF(A1114="","",'CONSTRUCTION COST ESTIMATE'!BC1114)</f>
        <v>0</v>
      </c>
      <c r="O1114" s="124" t="str">
        <f t="shared" si="138"/>
        <v>N</v>
      </c>
      <c r="S1114" s="124"/>
    </row>
    <row r="1115" spans="1:26" hidden="1">
      <c r="A1115" s="379">
        <f>IF('CONSTRUCTION COST ESTIMATE'!B1115="","",'CONSTRUCTION COST ESTIMATE'!B1115)</f>
        <v>630.00099999999998</v>
      </c>
      <c r="B1115" s="128"/>
      <c r="C1115" s="128" t="str">
        <f t="shared" ref="C1115:C1178" si="145">IF(A1115="","Container","Item")</f>
        <v>Item</v>
      </c>
      <c r="D1115" s="128">
        <f t="shared" si="136"/>
        <v>1</v>
      </c>
      <c r="E1115" s="128" t="str">
        <f>IF(A1115="",'CONSTRUCTION COST ESTIMATE'!A1115,"")</f>
        <v/>
      </c>
      <c r="F1115" s="234" t="str">
        <f>IF(A1115="","",'CONSTRUCTION COST ESTIMATE'!C1115)</f>
        <v>PVC SANITARY SEWER PIPE (6 INCH)</v>
      </c>
      <c r="G1115" s="234"/>
      <c r="H1115" s="78" t="str">
        <f t="shared" ref="H1115:H1178" si="146">TEXT(A1115,"#.0000")</f>
        <v>630.0010</v>
      </c>
      <c r="I1115" s="128"/>
      <c r="J1115" s="128">
        <f>IF(A1115="","",'CONSTRUCTION COST ESTIMATE'!BA1115)</f>
        <v>0</v>
      </c>
      <c r="K1115" s="128" t="str">
        <f t="shared" si="137"/>
        <v>Default</v>
      </c>
      <c r="L1115" s="128" t="str">
        <f>IF(A1115="","",'CONSTRUCTION COST ESTIMATE'!BB1115)</f>
        <v>LF</v>
      </c>
      <c r="M1115" s="128" t="str">
        <f t="shared" ref="M1115:M1178" si="147">IF(A1115="","","Base Bid")</f>
        <v>Base Bid</v>
      </c>
      <c r="N1115" s="124">
        <f>IF(A1115="","",'CONSTRUCTION COST ESTIMATE'!BC1115)</f>
        <v>0</v>
      </c>
      <c r="O1115" s="124" t="str">
        <f t="shared" si="138"/>
        <v>N</v>
      </c>
      <c r="S1115" s="124"/>
    </row>
    <row r="1116" spans="1:26" hidden="1">
      <c r="A1116" s="379">
        <f>IF('CONSTRUCTION COST ESTIMATE'!B1116="","",'CONSTRUCTION COST ESTIMATE'!B1116)</f>
        <v>630.00199999999995</v>
      </c>
      <c r="B1116" s="128"/>
      <c r="C1116" s="128" t="str">
        <f t="shared" si="145"/>
        <v>Item</v>
      </c>
      <c r="D1116" s="128">
        <f t="shared" ref="D1116:D1179" si="148">IF(C1116="Container",0,1)</f>
        <v>1</v>
      </c>
      <c r="E1116" s="128" t="str">
        <f>IF(A1116="",'CONSTRUCTION COST ESTIMATE'!A1116,"")</f>
        <v/>
      </c>
      <c r="F1116" s="234" t="str">
        <f>IF(A1116="","",'CONSTRUCTION COST ESTIMATE'!C1116)</f>
        <v>PVC SANITARY SEWER PIPE (8 INCH)</v>
      </c>
      <c r="G1116" s="234"/>
      <c r="H1116" s="78" t="str">
        <f t="shared" si="146"/>
        <v>630.0020</v>
      </c>
      <c r="I1116" s="128"/>
      <c r="J1116" s="128">
        <f>IF(A1116="","",'CONSTRUCTION COST ESTIMATE'!BA1116)</f>
        <v>0</v>
      </c>
      <c r="K1116" s="128" t="str">
        <f t="shared" ref="K1116:K1179" si="149">IF(J1116="","","Default")</f>
        <v>Default</v>
      </c>
      <c r="L1116" s="128" t="str">
        <f>IF(A1116="","",'CONSTRUCTION COST ESTIMATE'!BB1116)</f>
        <v>LF</v>
      </c>
      <c r="M1116" s="128" t="str">
        <f t="shared" si="147"/>
        <v>Base Bid</v>
      </c>
      <c r="N1116" s="124">
        <f>IF(A1116="","",'CONSTRUCTION COST ESTIMATE'!BC1116)</f>
        <v>0</v>
      </c>
      <c r="O1116" s="124" t="str">
        <f t="shared" si="138"/>
        <v>N</v>
      </c>
      <c r="S1116" s="124"/>
    </row>
    <row r="1117" spans="1:26" hidden="1">
      <c r="A1117" s="379">
        <f>IF('CONSTRUCTION COST ESTIMATE'!B1117="","",'CONSTRUCTION COST ESTIMATE'!B1117)</f>
        <v>630.00300000000004</v>
      </c>
      <c r="B1117" s="128"/>
      <c r="C1117" s="128" t="str">
        <f t="shared" si="145"/>
        <v>Item</v>
      </c>
      <c r="D1117" s="128">
        <f t="shared" si="148"/>
        <v>1</v>
      </c>
      <c r="E1117" s="128" t="str">
        <f>IF(A1117="",'CONSTRUCTION COST ESTIMATE'!A1117,"")</f>
        <v/>
      </c>
      <c r="F1117" s="234" t="str">
        <f>IF(A1117="","",'CONSTRUCTION COST ESTIMATE'!C1117)</f>
        <v>PVC SANITARY SEWER PIPE (10 INCH)</v>
      </c>
      <c r="G1117" s="234"/>
      <c r="H1117" s="78" t="str">
        <f t="shared" si="146"/>
        <v>630.0030</v>
      </c>
      <c r="I1117" s="128"/>
      <c r="J1117" s="128">
        <f>IF(A1117="","",'CONSTRUCTION COST ESTIMATE'!BA1117)</f>
        <v>0</v>
      </c>
      <c r="K1117" s="128" t="str">
        <f t="shared" si="149"/>
        <v>Default</v>
      </c>
      <c r="L1117" s="128" t="str">
        <f>IF(A1117="","",'CONSTRUCTION COST ESTIMATE'!BB1117)</f>
        <v>LF</v>
      </c>
      <c r="M1117" s="128" t="str">
        <f t="shared" si="147"/>
        <v>Base Bid</v>
      </c>
      <c r="N1117" s="124">
        <f>IF(A1117="","",'CONSTRUCTION COST ESTIMATE'!BC1117)</f>
        <v>0</v>
      </c>
      <c r="O1117" s="124" t="str">
        <f t="shared" ref="O1117:O1180" si="150">IF(N1117=0,"N","Y")</f>
        <v>N</v>
      </c>
      <c r="S1117" s="124"/>
    </row>
    <row r="1118" spans="1:26" hidden="1">
      <c r="A1118" s="379">
        <f>IF('CONSTRUCTION COST ESTIMATE'!B1118="","",'CONSTRUCTION COST ESTIMATE'!B1118)</f>
        <v>630.00400000000002</v>
      </c>
      <c r="B1118" s="128"/>
      <c r="C1118" s="128" t="str">
        <f t="shared" si="145"/>
        <v>Item</v>
      </c>
      <c r="D1118" s="128">
        <f t="shared" si="148"/>
        <v>1</v>
      </c>
      <c r="E1118" s="128" t="str">
        <f>IF(A1118="",'CONSTRUCTION COST ESTIMATE'!A1118,"")</f>
        <v/>
      </c>
      <c r="F1118" s="234" t="str">
        <f>IF(A1118="","",'CONSTRUCTION COST ESTIMATE'!C1118)</f>
        <v>PVC SANITARY SEWER PIPE (12 INCH)</v>
      </c>
      <c r="G1118" s="234"/>
      <c r="H1118" s="78" t="str">
        <f t="shared" si="146"/>
        <v>630.0040</v>
      </c>
      <c r="I1118" s="128"/>
      <c r="J1118" s="128">
        <f>IF(A1118="","",'CONSTRUCTION COST ESTIMATE'!BA1118)</f>
        <v>0</v>
      </c>
      <c r="K1118" s="128" t="str">
        <f t="shared" si="149"/>
        <v>Default</v>
      </c>
      <c r="L1118" s="128" t="str">
        <f>IF(A1118="","",'CONSTRUCTION COST ESTIMATE'!BB1118)</f>
        <v>LF</v>
      </c>
      <c r="M1118" s="128" t="str">
        <f t="shared" si="147"/>
        <v>Base Bid</v>
      </c>
      <c r="N1118" s="124">
        <f>IF(A1118="","",'CONSTRUCTION COST ESTIMATE'!BC1118)</f>
        <v>0</v>
      </c>
      <c r="O1118" s="124" t="str">
        <f t="shared" si="150"/>
        <v>N</v>
      </c>
      <c r="S1118" s="124"/>
    </row>
    <row r="1119" spans="1:26" hidden="1">
      <c r="A1119" s="379">
        <f>IF('CONSTRUCTION COST ESTIMATE'!B1119="","",'CONSTRUCTION COST ESTIMATE'!B1119)</f>
        <v>630.005</v>
      </c>
      <c r="B1119" s="128"/>
      <c r="C1119" s="128" t="str">
        <f t="shared" si="145"/>
        <v>Item</v>
      </c>
      <c r="D1119" s="128">
        <f t="shared" si="148"/>
        <v>1</v>
      </c>
      <c r="E1119" s="128" t="str">
        <f>IF(A1119="",'CONSTRUCTION COST ESTIMATE'!A1119,"")</f>
        <v/>
      </c>
      <c r="F1119" s="234" t="str">
        <f>IF(A1119="","",'CONSTRUCTION COST ESTIMATE'!C1119)</f>
        <v>PVC SANITARY SEWER PIPE (15 INCH)</v>
      </c>
      <c r="G1119" s="234"/>
      <c r="H1119" s="78" t="str">
        <f t="shared" si="146"/>
        <v>630.0050</v>
      </c>
      <c r="I1119" s="128"/>
      <c r="J1119" s="128">
        <f>IF(A1119="","",'CONSTRUCTION COST ESTIMATE'!BA1119)</f>
        <v>0</v>
      </c>
      <c r="K1119" s="128" t="str">
        <f t="shared" si="149"/>
        <v>Default</v>
      </c>
      <c r="L1119" s="128" t="str">
        <f>IF(A1119="","",'CONSTRUCTION COST ESTIMATE'!BB1119)</f>
        <v>LF</v>
      </c>
      <c r="M1119" s="128" t="str">
        <f t="shared" si="147"/>
        <v>Base Bid</v>
      </c>
      <c r="N1119" s="124">
        <f>IF(A1119="","",'CONSTRUCTION COST ESTIMATE'!BC1119)</f>
        <v>0</v>
      </c>
      <c r="O1119" s="124" t="str">
        <f t="shared" si="150"/>
        <v>N</v>
      </c>
      <c r="S1119" s="124"/>
    </row>
    <row r="1120" spans="1:26" hidden="1">
      <c r="A1120" s="379">
        <f>IF('CONSTRUCTION COST ESTIMATE'!B1120="","",'CONSTRUCTION COST ESTIMATE'!B1120)</f>
        <v>630.00599999999997</v>
      </c>
      <c r="B1120" s="128"/>
      <c r="C1120" s="128" t="str">
        <f t="shared" si="145"/>
        <v>Item</v>
      </c>
      <c r="D1120" s="128">
        <f t="shared" si="148"/>
        <v>1</v>
      </c>
      <c r="E1120" s="128" t="str">
        <f>IF(A1120="",'CONSTRUCTION COST ESTIMATE'!A1120,"")</f>
        <v/>
      </c>
      <c r="F1120" s="234" t="str">
        <f>IF(A1120="","",'CONSTRUCTION COST ESTIMATE'!C1120)</f>
        <v>PVC SANITARY SEWER PIPE (18 INCH)</v>
      </c>
      <c r="G1120" s="234"/>
      <c r="H1120" s="78" t="str">
        <f t="shared" si="146"/>
        <v>630.0060</v>
      </c>
      <c r="I1120" s="128"/>
      <c r="J1120" s="128">
        <f>IF(A1120="","",'CONSTRUCTION COST ESTIMATE'!BA1120)</f>
        <v>0</v>
      </c>
      <c r="K1120" s="128" t="str">
        <f t="shared" si="149"/>
        <v>Default</v>
      </c>
      <c r="L1120" s="128" t="str">
        <f>IF(A1120="","",'CONSTRUCTION COST ESTIMATE'!BB1120)</f>
        <v>LF</v>
      </c>
      <c r="M1120" s="128" t="str">
        <f t="shared" si="147"/>
        <v>Base Bid</v>
      </c>
      <c r="N1120" s="124">
        <f>IF(A1120="","",'CONSTRUCTION COST ESTIMATE'!BC1120)</f>
        <v>0</v>
      </c>
      <c r="O1120" s="124" t="str">
        <f t="shared" si="150"/>
        <v>N</v>
      </c>
      <c r="S1120" s="124"/>
    </row>
    <row r="1121" spans="1:19" hidden="1">
      <c r="A1121" s="379">
        <f>IF('CONSTRUCTION COST ESTIMATE'!B1121="","",'CONSTRUCTION COST ESTIMATE'!B1121)</f>
        <v>630.00699999999995</v>
      </c>
      <c r="B1121" s="128"/>
      <c r="C1121" s="128" t="str">
        <f t="shared" si="145"/>
        <v>Item</v>
      </c>
      <c r="D1121" s="128">
        <f t="shared" si="148"/>
        <v>1</v>
      </c>
      <c r="E1121" s="128" t="str">
        <f>IF(A1121="",'CONSTRUCTION COST ESTIMATE'!A1121,"")</f>
        <v/>
      </c>
      <c r="F1121" s="234" t="str">
        <f>IF(A1121="","",'CONSTRUCTION COST ESTIMATE'!C1121)</f>
        <v>PVC SANITARY SEWER PIPE (21 INCH)</v>
      </c>
      <c r="G1121" s="234"/>
      <c r="H1121" s="78" t="str">
        <f t="shared" si="146"/>
        <v>630.0070</v>
      </c>
      <c r="I1121" s="128"/>
      <c r="J1121" s="128">
        <f>IF(A1121="","",'CONSTRUCTION COST ESTIMATE'!BA1121)</f>
        <v>0</v>
      </c>
      <c r="K1121" s="128" t="str">
        <f t="shared" si="149"/>
        <v>Default</v>
      </c>
      <c r="L1121" s="128" t="str">
        <f>IF(A1121="","",'CONSTRUCTION COST ESTIMATE'!BB1121)</f>
        <v>LF</v>
      </c>
      <c r="M1121" s="128" t="str">
        <f t="shared" si="147"/>
        <v>Base Bid</v>
      </c>
      <c r="N1121" s="124">
        <f>IF(A1121="","",'CONSTRUCTION COST ESTIMATE'!BC1121)</f>
        <v>0</v>
      </c>
      <c r="O1121" s="124" t="str">
        <f t="shared" si="150"/>
        <v>N</v>
      </c>
      <c r="S1121" s="124"/>
    </row>
    <row r="1122" spans="1:19" hidden="1">
      <c r="A1122" s="379">
        <f>IF('CONSTRUCTION COST ESTIMATE'!B1122="","",'CONSTRUCTION COST ESTIMATE'!B1122)</f>
        <v>630.00800000000004</v>
      </c>
      <c r="B1122" s="128"/>
      <c r="C1122" s="128" t="str">
        <f t="shared" si="145"/>
        <v>Item</v>
      </c>
      <c r="D1122" s="128">
        <f t="shared" si="148"/>
        <v>1</v>
      </c>
      <c r="E1122" s="128" t="str">
        <f>IF(A1122="",'CONSTRUCTION COST ESTIMATE'!A1122,"")</f>
        <v/>
      </c>
      <c r="F1122" s="234" t="str">
        <f>IF(A1122="","",'CONSTRUCTION COST ESTIMATE'!C1122)</f>
        <v>PVC SANITARY SEWER PIPE (24 INCH)</v>
      </c>
      <c r="G1122" s="234"/>
      <c r="H1122" s="78" t="str">
        <f t="shared" si="146"/>
        <v>630.0080</v>
      </c>
      <c r="I1122" s="128"/>
      <c r="J1122" s="128">
        <f>IF(A1122="","",'CONSTRUCTION COST ESTIMATE'!BA1122)</f>
        <v>0</v>
      </c>
      <c r="K1122" s="128" t="str">
        <f t="shared" si="149"/>
        <v>Default</v>
      </c>
      <c r="L1122" s="128" t="str">
        <f>IF(A1122="","",'CONSTRUCTION COST ESTIMATE'!BB1122)</f>
        <v>LF</v>
      </c>
      <c r="M1122" s="128" t="str">
        <f t="shared" si="147"/>
        <v>Base Bid</v>
      </c>
      <c r="N1122" s="124">
        <f>IF(A1122="","",'CONSTRUCTION COST ESTIMATE'!BC1122)</f>
        <v>0</v>
      </c>
      <c r="O1122" s="124" t="str">
        <f t="shared" si="150"/>
        <v>N</v>
      </c>
      <c r="S1122" s="124"/>
    </row>
    <row r="1123" spans="1:19" hidden="1">
      <c r="A1123" s="379">
        <f>IF('CONSTRUCTION COST ESTIMATE'!B1123="","",'CONSTRUCTION COST ESTIMATE'!B1123)</f>
        <v>630.00900000000001</v>
      </c>
      <c r="B1123" s="128"/>
      <c r="C1123" s="128" t="str">
        <f t="shared" si="145"/>
        <v>Item</v>
      </c>
      <c r="D1123" s="128">
        <f t="shared" si="148"/>
        <v>1</v>
      </c>
      <c r="E1123" s="128" t="str">
        <f>IF(A1123="",'CONSTRUCTION COST ESTIMATE'!A1123,"")</f>
        <v/>
      </c>
      <c r="F1123" s="234" t="str">
        <f>IF(A1123="","",'CONSTRUCTION COST ESTIMATE'!C1123)</f>
        <v>PVC SANITARY SEWER PIPE (30 INCH)</v>
      </c>
      <c r="G1123" s="234"/>
      <c r="H1123" s="78" t="str">
        <f t="shared" si="146"/>
        <v>630.0090</v>
      </c>
      <c r="I1123" s="128"/>
      <c r="J1123" s="128">
        <f>IF(A1123="","",'CONSTRUCTION COST ESTIMATE'!BA1123)</f>
        <v>0</v>
      </c>
      <c r="K1123" s="128" t="str">
        <f t="shared" si="149"/>
        <v>Default</v>
      </c>
      <c r="L1123" s="128" t="str">
        <f>IF(A1123="","",'CONSTRUCTION COST ESTIMATE'!BB1123)</f>
        <v>LF</v>
      </c>
      <c r="M1123" s="128" t="str">
        <f t="shared" si="147"/>
        <v>Base Bid</v>
      </c>
      <c r="N1123" s="124">
        <f>IF(A1123="","",'CONSTRUCTION COST ESTIMATE'!BC1123)</f>
        <v>0</v>
      </c>
      <c r="O1123" s="124" t="str">
        <f t="shared" si="150"/>
        <v>N</v>
      </c>
      <c r="S1123" s="124"/>
    </row>
    <row r="1124" spans="1:19" hidden="1">
      <c r="A1124" s="379">
        <f>IF('CONSTRUCTION COST ESTIMATE'!B1124="","",'CONSTRUCTION COST ESTIMATE'!B1124)</f>
        <v>630.01</v>
      </c>
      <c r="B1124" s="128"/>
      <c r="C1124" s="128" t="str">
        <f t="shared" si="145"/>
        <v>Item</v>
      </c>
      <c r="D1124" s="128">
        <f t="shared" si="148"/>
        <v>1</v>
      </c>
      <c r="E1124" s="128" t="str">
        <f>IF(A1124="",'CONSTRUCTION COST ESTIMATE'!A1124,"")</f>
        <v/>
      </c>
      <c r="F1124" s="234" t="str">
        <f>IF(A1124="","",'CONSTRUCTION COST ESTIMATE'!C1124)</f>
        <v>PVC SANITARY SEWER PIPE (36 INCH)</v>
      </c>
      <c r="G1124" s="234"/>
      <c r="H1124" s="78" t="str">
        <f t="shared" si="146"/>
        <v>630.0100</v>
      </c>
      <c r="I1124" s="128"/>
      <c r="J1124" s="128">
        <f>IF(A1124="","",'CONSTRUCTION COST ESTIMATE'!BA1124)</f>
        <v>0</v>
      </c>
      <c r="K1124" s="128" t="str">
        <f t="shared" si="149"/>
        <v>Default</v>
      </c>
      <c r="L1124" s="128" t="str">
        <f>IF(A1124="","",'CONSTRUCTION COST ESTIMATE'!BB1124)</f>
        <v>LF</v>
      </c>
      <c r="M1124" s="128" t="str">
        <f t="shared" si="147"/>
        <v>Base Bid</v>
      </c>
      <c r="N1124" s="124">
        <f>IF(A1124="","",'CONSTRUCTION COST ESTIMATE'!BC1124)</f>
        <v>0</v>
      </c>
      <c r="O1124" s="124" t="str">
        <f t="shared" si="150"/>
        <v>N</v>
      </c>
      <c r="S1124" s="124"/>
    </row>
    <row r="1125" spans="1:19" hidden="1">
      <c r="A1125" s="379">
        <f>IF('CONSTRUCTION COST ESTIMATE'!B1125="","",'CONSTRUCTION COST ESTIMATE'!B1125)</f>
        <v>630.02</v>
      </c>
      <c r="B1125" s="128"/>
      <c r="C1125" s="128" t="str">
        <f t="shared" si="145"/>
        <v>Item</v>
      </c>
      <c r="D1125" s="128">
        <f t="shared" si="148"/>
        <v>1</v>
      </c>
      <c r="E1125" s="128" t="str">
        <f>IF(A1125="",'CONSTRUCTION COST ESTIMATE'!A1125,"")</f>
        <v/>
      </c>
      <c r="F1125" s="234" t="str">
        <f>IF(A1125="","",'CONSTRUCTION COST ESTIMATE'!C1125)</f>
        <v>4 TO 6 INCH C900 PVC SANITARY SEWER LATERAL</v>
      </c>
      <c r="G1125" s="234"/>
      <c r="H1125" s="78" t="str">
        <f t="shared" si="146"/>
        <v>630.0200</v>
      </c>
      <c r="I1125" s="128"/>
      <c r="J1125" s="128">
        <f>IF(A1125="","",'CONSTRUCTION COST ESTIMATE'!BA1125)</f>
        <v>0</v>
      </c>
      <c r="K1125" s="128" t="str">
        <f t="shared" si="149"/>
        <v>Default</v>
      </c>
      <c r="L1125" s="128" t="str">
        <f>IF(A1125="","",'CONSTRUCTION COST ESTIMATE'!BB1125)</f>
        <v>LF</v>
      </c>
      <c r="M1125" s="128" t="str">
        <f t="shared" si="147"/>
        <v>Base Bid</v>
      </c>
      <c r="N1125" s="124">
        <f>IF(A1125="","",'CONSTRUCTION COST ESTIMATE'!BC1125)</f>
        <v>0</v>
      </c>
      <c r="O1125" s="124" t="str">
        <f t="shared" si="150"/>
        <v>N</v>
      </c>
      <c r="S1125" s="124"/>
    </row>
    <row r="1126" spans="1:19" hidden="1">
      <c r="A1126" s="379">
        <f>IF('CONSTRUCTION COST ESTIMATE'!B1126="","",'CONSTRUCTION COST ESTIMATE'!B1126)</f>
        <v>630.02099999999996</v>
      </c>
      <c r="B1126" s="128"/>
      <c r="C1126" s="128" t="str">
        <f t="shared" si="145"/>
        <v>Item</v>
      </c>
      <c r="D1126" s="128">
        <f t="shared" si="148"/>
        <v>1</v>
      </c>
      <c r="E1126" s="128" t="str">
        <f>IF(A1126="",'CONSTRUCTION COST ESTIMATE'!A1126,"")</f>
        <v/>
      </c>
      <c r="F1126" s="234" t="str">
        <f>IF(A1126="","",'CONSTRUCTION COST ESTIMATE'!C1126)</f>
        <v>PVC SDR 35 SANITARY SEWER LATERAL (4 INCH)</v>
      </c>
      <c r="G1126" s="234"/>
      <c r="H1126" s="78" t="str">
        <f t="shared" si="146"/>
        <v>630.0210</v>
      </c>
      <c r="I1126" s="128"/>
      <c r="J1126" s="128">
        <f>IF(A1126="","",'CONSTRUCTION COST ESTIMATE'!BA1126)</f>
        <v>0</v>
      </c>
      <c r="K1126" s="128" t="str">
        <f t="shared" si="149"/>
        <v>Default</v>
      </c>
      <c r="L1126" s="128" t="str">
        <f>IF(A1126="","",'CONSTRUCTION COST ESTIMATE'!BB1126)</f>
        <v>LF</v>
      </c>
      <c r="M1126" s="128" t="str">
        <f t="shared" si="147"/>
        <v>Base Bid</v>
      </c>
      <c r="N1126" s="124">
        <f>IF(A1126="","",'CONSTRUCTION COST ESTIMATE'!BC1126)</f>
        <v>0</v>
      </c>
      <c r="O1126" s="124" t="str">
        <f t="shared" si="150"/>
        <v>N</v>
      </c>
      <c r="S1126" s="124"/>
    </row>
    <row r="1127" spans="1:19" hidden="1">
      <c r="A1127" s="379">
        <f>IF('CONSTRUCTION COST ESTIMATE'!B1127="","",'CONSTRUCTION COST ESTIMATE'!B1127)</f>
        <v>630.02200000000005</v>
      </c>
      <c r="B1127" s="128"/>
      <c r="C1127" s="128" t="str">
        <f t="shared" si="145"/>
        <v>Item</v>
      </c>
      <c r="D1127" s="128">
        <f t="shared" si="148"/>
        <v>1</v>
      </c>
      <c r="E1127" s="128" t="str">
        <f>IF(A1127="",'CONSTRUCTION COST ESTIMATE'!A1127,"")</f>
        <v/>
      </c>
      <c r="F1127" s="234" t="str">
        <f>IF(A1127="","",'CONSTRUCTION COST ESTIMATE'!C1127)</f>
        <v>PVC SDR 35 SANITARY SEWER LATERAL (6 INCH)</v>
      </c>
      <c r="G1127" s="234"/>
      <c r="H1127" s="78" t="str">
        <f t="shared" si="146"/>
        <v>630.0220</v>
      </c>
      <c r="I1127" s="128"/>
      <c r="J1127" s="128">
        <f>IF(A1127="","",'CONSTRUCTION COST ESTIMATE'!BA1127)</f>
        <v>0</v>
      </c>
      <c r="K1127" s="128" t="str">
        <f t="shared" si="149"/>
        <v>Default</v>
      </c>
      <c r="L1127" s="128" t="str">
        <f>IF(A1127="","",'CONSTRUCTION COST ESTIMATE'!BB1127)</f>
        <v>LF</v>
      </c>
      <c r="M1127" s="128" t="str">
        <f t="shared" si="147"/>
        <v>Base Bid</v>
      </c>
      <c r="N1127" s="124">
        <f>IF(A1127="","",'CONSTRUCTION COST ESTIMATE'!BC1127)</f>
        <v>0</v>
      </c>
      <c r="O1127" s="124" t="str">
        <f t="shared" si="150"/>
        <v>N</v>
      </c>
      <c r="S1127" s="124"/>
    </row>
    <row r="1128" spans="1:19" hidden="1">
      <c r="A1128" s="379">
        <f>IF('CONSTRUCTION COST ESTIMATE'!B1128="","",'CONSTRUCTION COST ESTIMATE'!B1128)</f>
        <v>630.02300000000002</v>
      </c>
      <c r="B1128" s="128"/>
      <c r="C1128" s="128" t="str">
        <f t="shared" si="145"/>
        <v>Item</v>
      </c>
      <c r="D1128" s="128">
        <f t="shared" si="148"/>
        <v>1</v>
      </c>
      <c r="E1128" s="128" t="str">
        <f>IF(A1128="",'CONSTRUCTION COST ESTIMATE'!A1128,"")</f>
        <v/>
      </c>
      <c r="F1128" s="234" t="str">
        <f>IF(A1128="","",'CONSTRUCTION COST ESTIMATE'!C1128)</f>
        <v>PVC SDR 35 SANITARY SEWER LATERAL (8 INCH)</v>
      </c>
      <c r="G1128" s="234"/>
      <c r="H1128" s="78" t="str">
        <f t="shared" si="146"/>
        <v>630.0230</v>
      </c>
      <c r="I1128" s="128"/>
      <c r="J1128" s="128">
        <f>IF(A1128="","",'CONSTRUCTION COST ESTIMATE'!BA1128)</f>
        <v>0</v>
      </c>
      <c r="K1128" s="128" t="str">
        <f t="shared" si="149"/>
        <v>Default</v>
      </c>
      <c r="L1128" s="128" t="str">
        <f>IF(A1128="","",'CONSTRUCTION COST ESTIMATE'!BB1128)</f>
        <v>LF</v>
      </c>
      <c r="M1128" s="128" t="str">
        <f t="shared" si="147"/>
        <v>Base Bid</v>
      </c>
      <c r="N1128" s="124">
        <f>IF(A1128="","",'CONSTRUCTION COST ESTIMATE'!BC1128)</f>
        <v>0</v>
      </c>
      <c r="O1128" s="124" t="str">
        <f t="shared" si="150"/>
        <v>N</v>
      </c>
      <c r="S1128" s="124"/>
    </row>
    <row r="1129" spans="1:19" hidden="1">
      <c r="A1129" s="379">
        <f>IF('CONSTRUCTION COST ESTIMATE'!B1129="","",'CONSTRUCTION COST ESTIMATE'!B1129)</f>
        <v>630.024</v>
      </c>
      <c r="B1129" s="128"/>
      <c r="C1129" s="128" t="str">
        <f t="shared" si="145"/>
        <v>Item</v>
      </c>
      <c r="D1129" s="128">
        <f t="shared" si="148"/>
        <v>1</v>
      </c>
      <c r="E1129" s="128" t="str">
        <f>IF(A1129="",'CONSTRUCTION COST ESTIMATE'!A1129,"")</f>
        <v/>
      </c>
      <c r="F1129" s="234" t="str">
        <f>IF(A1129="","",'CONSTRUCTION COST ESTIMATE'!C1129)</f>
        <v>PVC SDR 35 SANITARY SEWER LATERAL (10 INCH)</v>
      </c>
      <c r="G1129" s="234"/>
      <c r="H1129" s="78" t="str">
        <f t="shared" si="146"/>
        <v>630.0240</v>
      </c>
      <c r="I1129" s="128"/>
      <c r="J1129" s="128">
        <f>IF(A1129="","",'CONSTRUCTION COST ESTIMATE'!BA1129)</f>
        <v>0</v>
      </c>
      <c r="K1129" s="128" t="str">
        <f t="shared" si="149"/>
        <v>Default</v>
      </c>
      <c r="L1129" s="128" t="str">
        <f>IF(A1129="","",'CONSTRUCTION COST ESTIMATE'!BB1129)</f>
        <v>LF</v>
      </c>
      <c r="M1129" s="128" t="str">
        <f t="shared" si="147"/>
        <v>Base Bid</v>
      </c>
      <c r="N1129" s="124">
        <f>IF(A1129="","",'CONSTRUCTION COST ESTIMATE'!BC1129)</f>
        <v>0</v>
      </c>
      <c r="O1129" s="124" t="str">
        <f t="shared" si="150"/>
        <v>N</v>
      </c>
      <c r="S1129" s="124"/>
    </row>
    <row r="1130" spans="1:19" hidden="1">
      <c r="A1130" s="379">
        <f>IF('CONSTRUCTION COST ESTIMATE'!B1130="","",'CONSTRUCTION COST ESTIMATE'!B1130)</f>
        <v>630.02499999999998</v>
      </c>
      <c r="B1130" s="128"/>
      <c r="C1130" s="128" t="str">
        <f t="shared" si="145"/>
        <v>Item</v>
      </c>
      <c r="D1130" s="128">
        <f t="shared" si="148"/>
        <v>1</v>
      </c>
      <c r="E1130" s="128" t="str">
        <f>IF(A1130="",'CONSTRUCTION COST ESTIMATE'!A1130,"")</f>
        <v/>
      </c>
      <c r="F1130" s="234" t="str">
        <f>IF(A1130="","",'CONSTRUCTION COST ESTIMATE'!C1130)</f>
        <v>PVC SDR 35 SANITARY SEWER LATERAL (12 INCH)</v>
      </c>
      <c r="G1130" s="234"/>
      <c r="H1130" s="78" t="str">
        <f t="shared" si="146"/>
        <v>630.0250</v>
      </c>
      <c r="I1130" s="128"/>
      <c r="J1130" s="128">
        <f>IF(A1130="","",'CONSTRUCTION COST ESTIMATE'!BA1130)</f>
        <v>0</v>
      </c>
      <c r="K1130" s="128" t="str">
        <f t="shared" si="149"/>
        <v>Default</v>
      </c>
      <c r="L1130" s="128" t="str">
        <f>IF(A1130="","",'CONSTRUCTION COST ESTIMATE'!BB1130)</f>
        <v>LF</v>
      </c>
      <c r="M1130" s="128" t="str">
        <f t="shared" si="147"/>
        <v>Base Bid</v>
      </c>
      <c r="N1130" s="124">
        <f>IF(A1130="","",'CONSTRUCTION COST ESTIMATE'!BC1130)</f>
        <v>0</v>
      </c>
      <c r="O1130" s="124" t="str">
        <f t="shared" si="150"/>
        <v>N</v>
      </c>
      <c r="S1130" s="124"/>
    </row>
    <row r="1131" spans="1:19" hidden="1">
      <c r="A1131" s="379">
        <f>IF('CONSTRUCTION COST ESTIMATE'!B1131="","",'CONSTRUCTION COST ESTIMATE'!B1131)</f>
        <v>630.02599999999995</v>
      </c>
      <c r="B1131" s="128"/>
      <c r="C1131" s="128" t="str">
        <f t="shared" si="145"/>
        <v>Item</v>
      </c>
      <c r="D1131" s="128">
        <f t="shared" si="148"/>
        <v>1</v>
      </c>
      <c r="E1131" s="128" t="str">
        <f>IF(A1131="",'CONSTRUCTION COST ESTIMATE'!A1131,"")</f>
        <v/>
      </c>
      <c r="F1131" s="234" t="str">
        <f>IF(A1131="","",'CONSTRUCTION COST ESTIMATE'!C1131)</f>
        <v>PVC SDR 35 SANITARY SEWER LATERAL (15 INCH )</v>
      </c>
      <c r="G1131" s="234"/>
      <c r="H1131" s="78" t="str">
        <f t="shared" si="146"/>
        <v>630.0260</v>
      </c>
      <c r="I1131" s="128"/>
      <c r="J1131" s="128">
        <f>IF(A1131="","",'CONSTRUCTION COST ESTIMATE'!BA1131)</f>
        <v>0</v>
      </c>
      <c r="K1131" s="128" t="str">
        <f t="shared" si="149"/>
        <v>Default</v>
      </c>
      <c r="L1131" s="128" t="str">
        <f>IF(A1131="","",'CONSTRUCTION COST ESTIMATE'!BB1131)</f>
        <v>LF</v>
      </c>
      <c r="M1131" s="128" t="str">
        <f t="shared" si="147"/>
        <v>Base Bid</v>
      </c>
      <c r="N1131" s="124">
        <f>IF(A1131="","",'CONSTRUCTION COST ESTIMATE'!BC1131)</f>
        <v>0</v>
      </c>
      <c r="O1131" s="124" t="str">
        <f t="shared" si="150"/>
        <v>N</v>
      </c>
      <c r="S1131" s="124"/>
    </row>
    <row r="1132" spans="1:19" hidden="1">
      <c r="A1132" s="379">
        <f>IF('CONSTRUCTION COST ESTIMATE'!B1132="","",'CONSTRUCTION COST ESTIMATE'!B1132)</f>
        <v>630.02700000000004</v>
      </c>
      <c r="B1132" s="128"/>
      <c r="C1132" s="128" t="str">
        <f t="shared" si="145"/>
        <v>Item</v>
      </c>
      <c r="D1132" s="128">
        <f t="shared" si="148"/>
        <v>1</v>
      </c>
      <c r="E1132" s="128" t="str">
        <f>IF(A1132="",'CONSTRUCTION COST ESTIMATE'!A1132,"")</f>
        <v/>
      </c>
      <c r="F1132" s="234" t="str">
        <f>IF(A1132="","",'CONSTRUCTION COST ESTIMATE'!C1132)</f>
        <v>PVC SDR 35 SANITARY SEWER LATERAL (18 INCH)</v>
      </c>
      <c r="G1132" s="234"/>
      <c r="H1132" s="78" t="str">
        <f t="shared" si="146"/>
        <v>630.0270</v>
      </c>
      <c r="I1132" s="128"/>
      <c r="J1132" s="128">
        <f>IF(A1132="","",'CONSTRUCTION COST ESTIMATE'!BA1132)</f>
        <v>0</v>
      </c>
      <c r="K1132" s="128" t="str">
        <f t="shared" si="149"/>
        <v>Default</v>
      </c>
      <c r="L1132" s="128" t="str">
        <f>IF(A1132="","",'CONSTRUCTION COST ESTIMATE'!BB1132)</f>
        <v>LF</v>
      </c>
      <c r="M1132" s="128" t="str">
        <f t="shared" si="147"/>
        <v>Base Bid</v>
      </c>
      <c r="N1132" s="124">
        <f>IF(A1132="","",'CONSTRUCTION COST ESTIMATE'!BC1132)</f>
        <v>0</v>
      </c>
      <c r="O1132" s="124" t="str">
        <f t="shared" si="150"/>
        <v>N</v>
      </c>
      <c r="S1132" s="124"/>
    </row>
    <row r="1133" spans="1:19" hidden="1">
      <c r="A1133" s="379">
        <f>IF('CONSTRUCTION COST ESTIMATE'!B1133="","",'CONSTRUCTION COST ESTIMATE'!B1133)</f>
        <v>630.02800000000002</v>
      </c>
      <c r="B1133" s="128"/>
      <c r="C1133" s="128" t="str">
        <f t="shared" si="145"/>
        <v>Item</v>
      </c>
      <c r="D1133" s="128">
        <f t="shared" si="148"/>
        <v>1</v>
      </c>
      <c r="E1133" s="128" t="str">
        <f>IF(A1133="",'CONSTRUCTION COST ESTIMATE'!A1133,"")</f>
        <v/>
      </c>
      <c r="F1133" s="234" t="str">
        <f>IF(A1133="","",'CONSTRUCTION COST ESTIMATE'!C1133)</f>
        <v>PVC SDR 35 SANITARY SEWER LATERAL (21 INCH)</v>
      </c>
      <c r="G1133" s="234"/>
      <c r="H1133" s="78" t="str">
        <f t="shared" si="146"/>
        <v>630.0280</v>
      </c>
      <c r="I1133" s="128"/>
      <c r="J1133" s="128">
        <f>IF(A1133="","",'CONSTRUCTION COST ESTIMATE'!BA1133)</f>
        <v>0</v>
      </c>
      <c r="K1133" s="128" t="str">
        <f t="shared" si="149"/>
        <v>Default</v>
      </c>
      <c r="L1133" s="128" t="str">
        <f>IF(A1133="","",'CONSTRUCTION COST ESTIMATE'!BB1133)</f>
        <v>LF</v>
      </c>
      <c r="M1133" s="128" t="str">
        <f t="shared" si="147"/>
        <v>Base Bid</v>
      </c>
      <c r="N1133" s="124">
        <f>IF(A1133="","",'CONSTRUCTION COST ESTIMATE'!BC1133)</f>
        <v>0</v>
      </c>
      <c r="O1133" s="124" t="str">
        <f t="shared" si="150"/>
        <v>N</v>
      </c>
      <c r="S1133" s="124"/>
    </row>
    <row r="1134" spans="1:19" hidden="1">
      <c r="A1134" s="379">
        <f>IF('CONSTRUCTION COST ESTIMATE'!B1134="","",'CONSTRUCTION COST ESTIMATE'!B1134)</f>
        <v>630.029</v>
      </c>
      <c r="B1134" s="128"/>
      <c r="C1134" s="128" t="str">
        <f t="shared" si="145"/>
        <v>Item</v>
      </c>
      <c r="D1134" s="128">
        <f t="shared" si="148"/>
        <v>1</v>
      </c>
      <c r="E1134" s="128" t="str">
        <f>IF(A1134="",'CONSTRUCTION COST ESTIMATE'!A1134,"")</f>
        <v/>
      </c>
      <c r="F1134" s="234" t="str">
        <f>IF(A1134="","",'CONSTRUCTION COST ESTIMATE'!C1134)</f>
        <v>PVC SDR 35 SANITARY SEWER LATERAL (24 INCH)</v>
      </c>
      <c r="G1134" s="234"/>
      <c r="H1134" s="78" t="str">
        <f t="shared" si="146"/>
        <v>630.0290</v>
      </c>
      <c r="I1134" s="128"/>
      <c r="J1134" s="128">
        <f>IF(A1134="","",'CONSTRUCTION COST ESTIMATE'!BA1134)</f>
        <v>0</v>
      </c>
      <c r="K1134" s="128" t="str">
        <f t="shared" si="149"/>
        <v>Default</v>
      </c>
      <c r="L1134" s="128" t="str">
        <f>IF(A1134="","",'CONSTRUCTION COST ESTIMATE'!BB1134)</f>
        <v>LF</v>
      </c>
      <c r="M1134" s="128" t="str">
        <f t="shared" si="147"/>
        <v>Base Bid</v>
      </c>
      <c r="N1134" s="124">
        <f>IF(A1134="","",'CONSTRUCTION COST ESTIMATE'!BC1134)</f>
        <v>0</v>
      </c>
      <c r="O1134" s="124" t="str">
        <f t="shared" si="150"/>
        <v>N</v>
      </c>
      <c r="S1134" s="124"/>
    </row>
    <row r="1135" spans="1:19" hidden="1">
      <c r="A1135" s="379">
        <f>IF('CONSTRUCTION COST ESTIMATE'!B1135="","",'CONSTRUCTION COST ESTIMATE'!B1135)</f>
        <v>630.03</v>
      </c>
      <c r="B1135" s="128"/>
      <c r="C1135" s="128" t="str">
        <f t="shared" si="145"/>
        <v>Item</v>
      </c>
      <c r="D1135" s="128">
        <f t="shared" si="148"/>
        <v>1</v>
      </c>
      <c r="E1135" s="128" t="str">
        <f>IF(A1135="",'CONSTRUCTION COST ESTIMATE'!A1135,"")</f>
        <v/>
      </c>
      <c r="F1135" s="234" t="str">
        <f>IF(A1135="","",'CONSTRUCTION COST ESTIMATE'!C1135)</f>
        <v>PVC SDR 35 SANITARY SEWER LATERAL (30 INCH)</v>
      </c>
      <c r="G1135" s="234"/>
      <c r="H1135" s="78" t="str">
        <f t="shared" si="146"/>
        <v>630.0300</v>
      </c>
      <c r="I1135" s="128"/>
      <c r="J1135" s="128">
        <f>IF(A1135="","",'CONSTRUCTION COST ESTIMATE'!BA1135)</f>
        <v>0</v>
      </c>
      <c r="K1135" s="128" t="str">
        <f t="shared" si="149"/>
        <v>Default</v>
      </c>
      <c r="L1135" s="128" t="str">
        <f>IF(A1135="","",'CONSTRUCTION COST ESTIMATE'!BB1135)</f>
        <v>LF</v>
      </c>
      <c r="M1135" s="128" t="str">
        <f t="shared" si="147"/>
        <v>Base Bid</v>
      </c>
      <c r="N1135" s="124">
        <f>IF(A1135="","",'CONSTRUCTION COST ESTIMATE'!BC1135)</f>
        <v>0</v>
      </c>
      <c r="O1135" s="124" t="str">
        <f t="shared" si="150"/>
        <v>N</v>
      </c>
      <c r="S1135" s="124"/>
    </row>
    <row r="1136" spans="1:19" hidden="1">
      <c r="A1136" s="379">
        <f>IF('CONSTRUCTION COST ESTIMATE'!B1136="","",'CONSTRUCTION COST ESTIMATE'!B1136)</f>
        <v>630.03099999999995</v>
      </c>
      <c r="B1136" s="128"/>
      <c r="C1136" s="128" t="str">
        <f t="shared" si="145"/>
        <v>Item</v>
      </c>
      <c r="D1136" s="128">
        <f t="shared" si="148"/>
        <v>1</v>
      </c>
      <c r="E1136" s="128" t="str">
        <f>IF(A1136="",'CONSTRUCTION COST ESTIMATE'!A1136,"")</f>
        <v/>
      </c>
      <c r="F1136" s="234" t="str">
        <f>IF(A1136="","",'CONSTRUCTION COST ESTIMATE'!C1136)</f>
        <v>PVC SDR 35 SANITARY SEWER LATERAL (36 INCH)</v>
      </c>
      <c r="G1136" s="234"/>
      <c r="H1136" s="78" t="str">
        <f t="shared" si="146"/>
        <v>630.0310</v>
      </c>
      <c r="I1136" s="128"/>
      <c r="J1136" s="128">
        <f>IF(A1136="","",'CONSTRUCTION COST ESTIMATE'!BA1136)</f>
        <v>0</v>
      </c>
      <c r="K1136" s="128" t="str">
        <f t="shared" si="149"/>
        <v>Default</v>
      </c>
      <c r="L1136" s="128" t="str">
        <f>IF(A1136="","",'CONSTRUCTION COST ESTIMATE'!BB1136)</f>
        <v>LF</v>
      </c>
      <c r="M1136" s="128" t="str">
        <f t="shared" si="147"/>
        <v>Base Bid</v>
      </c>
      <c r="N1136" s="124">
        <f>IF(A1136="","",'CONSTRUCTION COST ESTIMATE'!BC1136)</f>
        <v>0</v>
      </c>
      <c r="O1136" s="124" t="str">
        <f t="shared" si="150"/>
        <v>N</v>
      </c>
      <c r="S1136" s="124"/>
    </row>
    <row r="1137" spans="1:19" hidden="1">
      <c r="A1137" s="379">
        <f>IF('CONSTRUCTION COST ESTIMATE'!B1137="","",'CONSTRUCTION COST ESTIMATE'!B1137)</f>
        <v>630.04</v>
      </c>
      <c r="B1137" s="128"/>
      <c r="C1137" s="128" t="str">
        <f t="shared" si="145"/>
        <v>Item</v>
      </c>
      <c r="D1137" s="128">
        <f t="shared" si="148"/>
        <v>1</v>
      </c>
      <c r="E1137" s="128" t="str">
        <f>IF(A1137="",'CONSTRUCTION COST ESTIMATE'!A1137,"")</f>
        <v/>
      </c>
      <c r="F1137" s="234" t="str">
        <f>IF(A1137="","",'CONSTRUCTION COST ESTIMATE'!C1137)</f>
        <v>PVC SDR 35 SANITARY SEWER PIPE (4 INCH)</v>
      </c>
      <c r="G1137" s="234"/>
      <c r="H1137" s="78" t="str">
        <f t="shared" si="146"/>
        <v>630.0400</v>
      </c>
      <c r="I1137" s="128"/>
      <c r="J1137" s="128">
        <f>IF(A1137="","",'CONSTRUCTION COST ESTIMATE'!BA1137)</f>
        <v>0</v>
      </c>
      <c r="K1137" s="128" t="str">
        <f t="shared" si="149"/>
        <v>Default</v>
      </c>
      <c r="L1137" s="128" t="str">
        <f>IF(A1137="","",'CONSTRUCTION COST ESTIMATE'!BB1137)</f>
        <v>LF</v>
      </c>
      <c r="M1137" s="128" t="str">
        <f t="shared" si="147"/>
        <v>Base Bid</v>
      </c>
      <c r="N1137" s="124">
        <f>IF(A1137="","",'CONSTRUCTION COST ESTIMATE'!BC1137)</f>
        <v>0</v>
      </c>
      <c r="O1137" s="124" t="str">
        <f t="shared" si="150"/>
        <v>N</v>
      </c>
      <c r="S1137" s="124"/>
    </row>
    <row r="1138" spans="1:19" hidden="1">
      <c r="A1138" s="379">
        <f>IF('CONSTRUCTION COST ESTIMATE'!B1138="","",'CONSTRUCTION COST ESTIMATE'!B1138)</f>
        <v>630.04100000000005</v>
      </c>
      <c r="B1138" s="128"/>
      <c r="C1138" s="128" t="str">
        <f t="shared" si="145"/>
        <v>Item</v>
      </c>
      <c r="D1138" s="128">
        <f t="shared" si="148"/>
        <v>1</v>
      </c>
      <c r="E1138" s="128" t="str">
        <f>IF(A1138="",'CONSTRUCTION COST ESTIMATE'!A1138,"")</f>
        <v/>
      </c>
      <c r="F1138" s="234" t="str">
        <f>IF(A1138="","",'CONSTRUCTION COST ESTIMATE'!C1138)</f>
        <v>PVC SDR 35 SANITARY SEWER PIPE (6 INCH)</v>
      </c>
      <c r="G1138" s="234"/>
      <c r="H1138" s="78" t="str">
        <f t="shared" si="146"/>
        <v>630.0410</v>
      </c>
      <c r="I1138" s="128"/>
      <c r="J1138" s="128">
        <f>IF(A1138="","",'CONSTRUCTION COST ESTIMATE'!BA1138)</f>
        <v>0</v>
      </c>
      <c r="K1138" s="128" t="str">
        <f t="shared" si="149"/>
        <v>Default</v>
      </c>
      <c r="L1138" s="128" t="str">
        <f>IF(A1138="","",'CONSTRUCTION COST ESTIMATE'!BB1138)</f>
        <v>LF</v>
      </c>
      <c r="M1138" s="128" t="str">
        <f t="shared" si="147"/>
        <v>Base Bid</v>
      </c>
      <c r="N1138" s="124">
        <f>IF(A1138="","",'CONSTRUCTION COST ESTIMATE'!BC1138)</f>
        <v>0</v>
      </c>
      <c r="O1138" s="124" t="str">
        <f t="shared" si="150"/>
        <v>N</v>
      </c>
      <c r="S1138" s="124"/>
    </row>
    <row r="1139" spans="1:19" hidden="1">
      <c r="A1139" s="379">
        <f>IF('CONSTRUCTION COST ESTIMATE'!B1139="","",'CONSTRUCTION COST ESTIMATE'!B1139)</f>
        <v>630.04200000000003</v>
      </c>
      <c r="B1139" s="128"/>
      <c r="C1139" s="128" t="str">
        <f t="shared" si="145"/>
        <v>Item</v>
      </c>
      <c r="D1139" s="128">
        <f t="shared" si="148"/>
        <v>1</v>
      </c>
      <c r="E1139" s="128" t="str">
        <f>IF(A1139="",'CONSTRUCTION COST ESTIMATE'!A1139,"")</f>
        <v/>
      </c>
      <c r="F1139" s="234" t="str">
        <f>IF(A1139="","",'CONSTRUCTION COST ESTIMATE'!C1139)</f>
        <v>PVC SDR 35 SANITARY SEWER PIPE (8 INCH)</v>
      </c>
      <c r="G1139" s="234"/>
      <c r="H1139" s="78" t="str">
        <f t="shared" si="146"/>
        <v>630.0420</v>
      </c>
      <c r="I1139" s="128"/>
      <c r="J1139" s="128">
        <f>IF(A1139="","",'CONSTRUCTION COST ESTIMATE'!BA1139)</f>
        <v>0</v>
      </c>
      <c r="K1139" s="128" t="str">
        <f t="shared" si="149"/>
        <v>Default</v>
      </c>
      <c r="L1139" s="128" t="str">
        <f>IF(A1139="","",'CONSTRUCTION COST ESTIMATE'!BB1139)</f>
        <v>LF</v>
      </c>
      <c r="M1139" s="128" t="str">
        <f t="shared" si="147"/>
        <v>Base Bid</v>
      </c>
      <c r="N1139" s="124">
        <f>IF(A1139="","",'CONSTRUCTION COST ESTIMATE'!BC1139)</f>
        <v>0</v>
      </c>
      <c r="O1139" s="124" t="str">
        <f t="shared" si="150"/>
        <v>N</v>
      </c>
      <c r="S1139" s="124"/>
    </row>
    <row r="1140" spans="1:19" hidden="1">
      <c r="A1140" s="379">
        <f>IF('CONSTRUCTION COST ESTIMATE'!B1140="","",'CONSTRUCTION COST ESTIMATE'!B1140)</f>
        <v>630.04300000000001</v>
      </c>
      <c r="B1140" s="128"/>
      <c r="C1140" s="128" t="str">
        <f t="shared" si="145"/>
        <v>Item</v>
      </c>
      <c r="D1140" s="128">
        <f t="shared" si="148"/>
        <v>1</v>
      </c>
      <c r="E1140" s="128" t="str">
        <f>IF(A1140="",'CONSTRUCTION COST ESTIMATE'!A1140,"")</f>
        <v/>
      </c>
      <c r="F1140" s="234" t="str">
        <f>IF(A1140="","",'CONSTRUCTION COST ESTIMATE'!C1140)</f>
        <v>PVC SDR 35 SANITARY SEWER PIPE (10 INCH)</v>
      </c>
      <c r="G1140" s="234"/>
      <c r="H1140" s="78" t="str">
        <f t="shared" si="146"/>
        <v>630.0430</v>
      </c>
      <c r="I1140" s="128"/>
      <c r="J1140" s="128">
        <f>IF(A1140="","",'CONSTRUCTION COST ESTIMATE'!BA1140)</f>
        <v>0</v>
      </c>
      <c r="K1140" s="128" t="str">
        <f t="shared" si="149"/>
        <v>Default</v>
      </c>
      <c r="L1140" s="128" t="str">
        <f>IF(A1140="","",'CONSTRUCTION COST ESTIMATE'!BB1140)</f>
        <v>LF</v>
      </c>
      <c r="M1140" s="128" t="str">
        <f t="shared" si="147"/>
        <v>Base Bid</v>
      </c>
      <c r="N1140" s="124">
        <f>IF(A1140="","",'CONSTRUCTION COST ESTIMATE'!BC1140)</f>
        <v>0</v>
      </c>
      <c r="O1140" s="124" t="str">
        <f t="shared" si="150"/>
        <v>N</v>
      </c>
      <c r="S1140" s="124"/>
    </row>
    <row r="1141" spans="1:19" hidden="1">
      <c r="A1141" s="379">
        <f>IF('CONSTRUCTION COST ESTIMATE'!B1141="","",'CONSTRUCTION COST ESTIMATE'!B1141)</f>
        <v>630.04399999999998</v>
      </c>
      <c r="B1141" s="128"/>
      <c r="C1141" s="128" t="str">
        <f t="shared" si="145"/>
        <v>Item</v>
      </c>
      <c r="D1141" s="128">
        <f t="shared" si="148"/>
        <v>1</v>
      </c>
      <c r="E1141" s="128" t="str">
        <f>IF(A1141="",'CONSTRUCTION COST ESTIMATE'!A1141,"")</f>
        <v/>
      </c>
      <c r="F1141" s="234" t="str">
        <f>IF(A1141="","",'CONSTRUCTION COST ESTIMATE'!C1141)</f>
        <v>PVC SDR 35 SANITARY SEWER PIPE (12 INCH)</v>
      </c>
      <c r="G1141" s="234"/>
      <c r="H1141" s="78" t="str">
        <f t="shared" si="146"/>
        <v>630.0440</v>
      </c>
      <c r="I1141" s="128"/>
      <c r="J1141" s="128">
        <f>IF(A1141="","",'CONSTRUCTION COST ESTIMATE'!BA1141)</f>
        <v>0</v>
      </c>
      <c r="K1141" s="128" t="str">
        <f t="shared" si="149"/>
        <v>Default</v>
      </c>
      <c r="L1141" s="128" t="str">
        <f>IF(A1141="","",'CONSTRUCTION COST ESTIMATE'!BB1141)</f>
        <v>LF</v>
      </c>
      <c r="M1141" s="128" t="str">
        <f t="shared" si="147"/>
        <v>Base Bid</v>
      </c>
      <c r="N1141" s="124">
        <f>IF(A1141="","",'CONSTRUCTION COST ESTIMATE'!BC1141)</f>
        <v>0</v>
      </c>
      <c r="O1141" s="124" t="str">
        <f t="shared" si="150"/>
        <v>N</v>
      </c>
      <c r="S1141" s="124"/>
    </row>
    <row r="1142" spans="1:19" hidden="1">
      <c r="A1142" s="379">
        <f>IF('CONSTRUCTION COST ESTIMATE'!B1142="","",'CONSTRUCTION COST ESTIMATE'!B1142)</f>
        <v>630.04499999999996</v>
      </c>
      <c r="B1142" s="128"/>
      <c r="C1142" s="128" t="str">
        <f t="shared" si="145"/>
        <v>Item</v>
      </c>
      <c r="D1142" s="128">
        <f t="shared" si="148"/>
        <v>1</v>
      </c>
      <c r="E1142" s="128" t="str">
        <f>IF(A1142="",'CONSTRUCTION COST ESTIMATE'!A1142,"")</f>
        <v/>
      </c>
      <c r="F1142" s="234" t="str">
        <f>IF(A1142="","",'CONSTRUCTION COST ESTIMATE'!C1142)</f>
        <v>PVC SDR 35 SANITARY SEWER PIPE (15 INCH)</v>
      </c>
      <c r="G1142" s="234"/>
      <c r="H1142" s="78" t="str">
        <f t="shared" si="146"/>
        <v>630.0450</v>
      </c>
      <c r="I1142" s="128"/>
      <c r="J1142" s="128">
        <f>IF(A1142="","",'CONSTRUCTION COST ESTIMATE'!BA1142)</f>
        <v>0</v>
      </c>
      <c r="K1142" s="128" t="str">
        <f t="shared" si="149"/>
        <v>Default</v>
      </c>
      <c r="L1142" s="128" t="str">
        <f>IF(A1142="","",'CONSTRUCTION COST ESTIMATE'!BB1142)</f>
        <v>LF</v>
      </c>
      <c r="M1142" s="128" t="str">
        <f t="shared" si="147"/>
        <v>Base Bid</v>
      </c>
      <c r="N1142" s="124">
        <f>IF(A1142="","",'CONSTRUCTION COST ESTIMATE'!BC1142)</f>
        <v>0</v>
      </c>
      <c r="O1142" s="124" t="str">
        <f t="shared" si="150"/>
        <v>N</v>
      </c>
      <c r="S1142" s="124"/>
    </row>
    <row r="1143" spans="1:19" hidden="1">
      <c r="A1143" s="379">
        <f>IF('CONSTRUCTION COST ESTIMATE'!B1143="","",'CONSTRUCTION COST ESTIMATE'!B1143)</f>
        <v>630.04600000000005</v>
      </c>
      <c r="B1143" s="128"/>
      <c r="C1143" s="128" t="str">
        <f t="shared" si="145"/>
        <v>Item</v>
      </c>
      <c r="D1143" s="128">
        <f t="shared" si="148"/>
        <v>1</v>
      </c>
      <c r="E1143" s="128" t="str">
        <f>IF(A1143="",'CONSTRUCTION COST ESTIMATE'!A1143,"")</f>
        <v/>
      </c>
      <c r="F1143" s="234" t="str">
        <f>IF(A1143="","",'CONSTRUCTION COST ESTIMATE'!C1143)</f>
        <v>PVC SDR 35 SANITARY SEWER PIPE (18 INCH)</v>
      </c>
      <c r="G1143" s="234"/>
      <c r="H1143" s="78" t="str">
        <f t="shared" si="146"/>
        <v>630.0460</v>
      </c>
      <c r="I1143" s="128"/>
      <c r="J1143" s="128">
        <f>IF(A1143="","",'CONSTRUCTION COST ESTIMATE'!BA1143)</f>
        <v>0</v>
      </c>
      <c r="K1143" s="128" t="str">
        <f t="shared" si="149"/>
        <v>Default</v>
      </c>
      <c r="L1143" s="128" t="str">
        <f>IF(A1143="","",'CONSTRUCTION COST ESTIMATE'!BB1143)</f>
        <v>LF</v>
      </c>
      <c r="M1143" s="128" t="str">
        <f t="shared" si="147"/>
        <v>Base Bid</v>
      </c>
      <c r="N1143" s="124">
        <f>IF(A1143="","",'CONSTRUCTION COST ESTIMATE'!BC1143)</f>
        <v>0</v>
      </c>
      <c r="O1143" s="124" t="str">
        <f t="shared" si="150"/>
        <v>N</v>
      </c>
      <c r="S1143" s="124"/>
    </row>
    <row r="1144" spans="1:19" hidden="1">
      <c r="A1144" s="379">
        <f>IF('CONSTRUCTION COST ESTIMATE'!B1144="","",'CONSTRUCTION COST ESTIMATE'!B1144)</f>
        <v>630.04700000000003</v>
      </c>
      <c r="B1144" s="128"/>
      <c r="C1144" s="128" t="str">
        <f t="shared" si="145"/>
        <v>Item</v>
      </c>
      <c r="D1144" s="128">
        <f t="shared" si="148"/>
        <v>1</v>
      </c>
      <c r="E1144" s="128" t="str">
        <f>IF(A1144="",'CONSTRUCTION COST ESTIMATE'!A1144,"")</f>
        <v/>
      </c>
      <c r="F1144" s="234" t="str">
        <f>IF(A1144="","",'CONSTRUCTION COST ESTIMATE'!C1144)</f>
        <v>PVC SDR 35 SANITARY SEWER PIPE (21 INCH)</v>
      </c>
      <c r="G1144" s="234"/>
      <c r="H1144" s="78" t="str">
        <f t="shared" si="146"/>
        <v>630.0470</v>
      </c>
      <c r="I1144" s="128"/>
      <c r="J1144" s="128">
        <f>IF(A1144="","",'CONSTRUCTION COST ESTIMATE'!BA1144)</f>
        <v>0</v>
      </c>
      <c r="K1144" s="128" t="str">
        <f t="shared" si="149"/>
        <v>Default</v>
      </c>
      <c r="L1144" s="128" t="str">
        <f>IF(A1144="","",'CONSTRUCTION COST ESTIMATE'!BB1144)</f>
        <v>LF</v>
      </c>
      <c r="M1144" s="128" t="str">
        <f t="shared" si="147"/>
        <v>Base Bid</v>
      </c>
      <c r="N1144" s="124">
        <f>IF(A1144="","",'CONSTRUCTION COST ESTIMATE'!BC1144)</f>
        <v>0</v>
      </c>
      <c r="O1144" s="124" t="str">
        <f t="shared" si="150"/>
        <v>N</v>
      </c>
      <c r="S1144" s="124"/>
    </row>
    <row r="1145" spans="1:19" hidden="1">
      <c r="A1145" s="379">
        <f>IF('CONSTRUCTION COST ESTIMATE'!B1145="","",'CONSTRUCTION COST ESTIMATE'!B1145)</f>
        <v>630.048</v>
      </c>
      <c r="B1145" s="128"/>
      <c r="C1145" s="128" t="str">
        <f t="shared" si="145"/>
        <v>Item</v>
      </c>
      <c r="D1145" s="128">
        <f t="shared" si="148"/>
        <v>1</v>
      </c>
      <c r="E1145" s="128" t="str">
        <f>IF(A1145="",'CONSTRUCTION COST ESTIMATE'!A1145,"")</f>
        <v/>
      </c>
      <c r="F1145" s="234" t="str">
        <f>IF(A1145="","",'CONSTRUCTION COST ESTIMATE'!C1145)</f>
        <v>PVC SDR 35 SANITARY SEWER PIPE (24 INCH)</v>
      </c>
      <c r="G1145" s="234"/>
      <c r="H1145" s="78" t="str">
        <f t="shared" si="146"/>
        <v>630.0480</v>
      </c>
      <c r="I1145" s="128"/>
      <c r="J1145" s="128">
        <f>IF(A1145="","",'CONSTRUCTION COST ESTIMATE'!BA1145)</f>
        <v>0</v>
      </c>
      <c r="K1145" s="128" t="str">
        <f t="shared" si="149"/>
        <v>Default</v>
      </c>
      <c r="L1145" s="128" t="str">
        <f>IF(A1145="","",'CONSTRUCTION COST ESTIMATE'!BB1145)</f>
        <v>LF</v>
      </c>
      <c r="M1145" s="128" t="str">
        <f t="shared" si="147"/>
        <v>Base Bid</v>
      </c>
      <c r="N1145" s="124">
        <f>IF(A1145="","",'CONSTRUCTION COST ESTIMATE'!BC1145)</f>
        <v>0</v>
      </c>
      <c r="O1145" s="124" t="str">
        <f t="shared" si="150"/>
        <v>N</v>
      </c>
      <c r="S1145" s="124"/>
    </row>
    <row r="1146" spans="1:19" hidden="1">
      <c r="A1146" s="379">
        <f>IF('CONSTRUCTION COST ESTIMATE'!B1146="","",'CONSTRUCTION COST ESTIMATE'!B1146)</f>
        <v>630.04899999999998</v>
      </c>
      <c r="B1146" s="128"/>
      <c r="C1146" s="128" t="str">
        <f t="shared" si="145"/>
        <v>Item</v>
      </c>
      <c r="D1146" s="128">
        <f t="shared" si="148"/>
        <v>1</v>
      </c>
      <c r="E1146" s="128" t="str">
        <f>IF(A1146="",'CONSTRUCTION COST ESTIMATE'!A1146,"")</f>
        <v/>
      </c>
      <c r="F1146" s="234" t="str">
        <f>IF(A1146="","",'CONSTRUCTION COST ESTIMATE'!C1146)</f>
        <v>PVC SDR 35 SANITARY SEWER PIPE (30 INCH)</v>
      </c>
      <c r="G1146" s="234"/>
      <c r="H1146" s="78" t="str">
        <f t="shared" si="146"/>
        <v>630.0490</v>
      </c>
      <c r="I1146" s="128"/>
      <c r="J1146" s="128">
        <f>IF(A1146="","",'CONSTRUCTION COST ESTIMATE'!BA1146)</f>
        <v>0</v>
      </c>
      <c r="K1146" s="128" t="str">
        <f t="shared" si="149"/>
        <v>Default</v>
      </c>
      <c r="L1146" s="128" t="str">
        <f>IF(A1146="","",'CONSTRUCTION COST ESTIMATE'!BB1146)</f>
        <v>LF</v>
      </c>
      <c r="M1146" s="128" t="str">
        <f t="shared" si="147"/>
        <v>Base Bid</v>
      </c>
      <c r="N1146" s="124">
        <f>IF(A1146="","",'CONSTRUCTION COST ESTIMATE'!BC1146)</f>
        <v>0</v>
      </c>
      <c r="O1146" s="124" t="str">
        <f t="shared" si="150"/>
        <v>N</v>
      </c>
      <c r="S1146" s="124"/>
    </row>
    <row r="1147" spans="1:19" hidden="1">
      <c r="A1147" s="379">
        <f>IF('CONSTRUCTION COST ESTIMATE'!B1147="","",'CONSTRUCTION COST ESTIMATE'!B1147)</f>
        <v>630.04999999999995</v>
      </c>
      <c r="B1147" s="128"/>
      <c r="C1147" s="128" t="str">
        <f t="shared" si="145"/>
        <v>Item</v>
      </c>
      <c r="D1147" s="128">
        <f t="shared" si="148"/>
        <v>1</v>
      </c>
      <c r="E1147" s="128" t="str">
        <f>IF(A1147="",'CONSTRUCTION COST ESTIMATE'!A1147,"")</f>
        <v/>
      </c>
      <c r="F1147" s="234" t="str">
        <f>IF(A1147="","",'CONSTRUCTION COST ESTIMATE'!C1147)</f>
        <v>PVC SDR 35 SANITARY SEWER PIPE (36 INCH)</v>
      </c>
      <c r="G1147" s="234"/>
      <c r="H1147" s="78" t="str">
        <f t="shared" si="146"/>
        <v>630.0500</v>
      </c>
      <c r="I1147" s="128"/>
      <c r="J1147" s="128">
        <f>IF(A1147="","",'CONSTRUCTION COST ESTIMATE'!BA1147)</f>
        <v>0</v>
      </c>
      <c r="K1147" s="128" t="str">
        <f t="shared" si="149"/>
        <v>Default</v>
      </c>
      <c r="L1147" s="128" t="str">
        <f>IF(A1147="","",'CONSTRUCTION COST ESTIMATE'!BB1147)</f>
        <v>LF</v>
      </c>
      <c r="M1147" s="128" t="str">
        <f t="shared" si="147"/>
        <v>Base Bid</v>
      </c>
      <c r="N1147" s="124">
        <f>IF(A1147="","",'CONSTRUCTION COST ESTIMATE'!BC1147)</f>
        <v>0</v>
      </c>
      <c r="O1147" s="124" t="str">
        <f t="shared" si="150"/>
        <v>N</v>
      </c>
      <c r="S1147" s="124"/>
    </row>
    <row r="1148" spans="1:19" hidden="1">
      <c r="A1148" s="379">
        <f>IF('CONSTRUCTION COST ESTIMATE'!B1148="","",'CONSTRUCTION COST ESTIMATE'!B1148)</f>
        <v>630.05999999999995</v>
      </c>
      <c r="B1148" s="128"/>
      <c r="C1148" s="128" t="str">
        <f t="shared" si="145"/>
        <v>Item</v>
      </c>
      <c r="D1148" s="128">
        <f t="shared" si="148"/>
        <v>1</v>
      </c>
      <c r="E1148" s="128" t="str">
        <f>IF(A1148="",'CONSTRUCTION COST ESTIMATE'!A1148,"")</f>
        <v/>
      </c>
      <c r="F1148" s="234" t="str">
        <f>IF(A1148="","",'CONSTRUCTION COST ESTIMATE'!C1148)</f>
        <v>SANITARY SEWER PIPE ABANDONMENT (4 INCH)</v>
      </c>
      <c r="G1148" s="234"/>
      <c r="H1148" s="78" t="str">
        <f t="shared" si="146"/>
        <v>630.0600</v>
      </c>
      <c r="I1148" s="128"/>
      <c r="J1148" s="128">
        <f>IF(A1148="","",'CONSTRUCTION COST ESTIMATE'!BA1148)</f>
        <v>0</v>
      </c>
      <c r="K1148" s="128" t="str">
        <f t="shared" si="149"/>
        <v>Default</v>
      </c>
      <c r="L1148" s="128" t="str">
        <f>IF(A1148="","",'CONSTRUCTION COST ESTIMATE'!BB1148)</f>
        <v>LF</v>
      </c>
      <c r="M1148" s="128" t="str">
        <f t="shared" si="147"/>
        <v>Base Bid</v>
      </c>
      <c r="N1148" s="124">
        <f>IF(A1148="","",'CONSTRUCTION COST ESTIMATE'!BC1148)</f>
        <v>0</v>
      </c>
      <c r="O1148" s="124" t="str">
        <f t="shared" si="150"/>
        <v>N</v>
      </c>
      <c r="S1148" s="124"/>
    </row>
    <row r="1149" spans="1:19" hidden="1">
      <c r="A1149" s="379">
        <f>IF('CONSTRUCTION COST ESTIMATE'!B1149="","",'CONSTRUCTION COST ESTIMATE'!B1149)</f>
        <v>630.06100000000004</v>
      </c>
      <c r="B1149" s="128"/>
      <c r="C1149" s="128" t="str">
        <f t="shared" si="145"/>
        <v>Item</v>
      </c>
      <c r="D1149" s="128">
        <f t="shared" si="148"/>
        <v>1</v>
      </c>
      <c r="E1149" s="128" t="str">
        <f>IF(A1149="",'CONSTRUCTION COST ESTIMATE'!A1149,"")</f>
        <v/>
      </c>
      <c r="F1149" s="234" t="str">
        <f>IF(A1149="","",'CONSTRUCTION COST ESTIMATE'!C1149)</f>
        <v>SANITARY SEWER PIPE ABANDONMENT (6 INCH)</v>
      </c>
      <c r="G1149" s="234"/>
      <c r="H1149" s="78" t="str">
        <f t="shared" si="146"/>
        <v>630.0610</v>
      </c>
      <c r="I1149" s="128"/>
      <c r="J1149" s="128">
        <f>IF(A1149="","",'CONSTRUCTION COST ESTIMATE'!BA1149)</f>
        <v>0</v>
      </c>
      <c r="K1149" s="128" t="str">
        <f t="shared" si="149"/>
        <v>Default</v>
      </c>
      <c r="L1149" s="128" t="str">
        <f>IF(A1149="","",'CONSTRUCTION COST ESTIMATE'!BB1149)</f>
        <v>LF</v>
      </c>
      <c r="M1149" s="128" t="str">
        <f t="shared" si="147"/>
        <v>Base Bid</v>
      </c>
      <c r="N1149" s="124">
        <f>IF(A1149="","",'CONSTRUCTION COST ESTIMATE'!BC1149)</f>
        <v>0</v>
      </c>
      <c r="O1149" s="124" t="str">
        <f t="shared" si="150"/>
        <v>N</v>
      </c>
      <c r="S1149" s="124"/>
    </row>
    <row r="1150" spans="1:19" hidden="1">
      <c r="A1150" s="379">
        <f>IF('CONSTRUCTION COST ESTIMATE'!B1150="","",'CONSTRUCTION COST ESTIMATE'!B1150)</f>
        <v>630.06200000000001</v>
      </c>
      <c r="B1150" s="128"/>
      <c r="C1150" s="128" t="str">
        <f t="shared" si="145"/>
        <v>Item</v>
      </c>
      <c r="D1150" s="128">
        <f t="shared" si="148"/>
        <v>1</v>
      </c>
      <c r="E1150" s="128" t="str">
        <f>IF(A1150="",'CONSTRUCTION COST ESTIMATE'!A1150,"")</f>
        <v/>
      </c>
      <c r="F1150" s="234" t="str">
        <f>IF(A1150="","",'CONSTRUCTION COST ESTIMATE'!C1150)</f>
        <v>SANITARY SEWER PIPE ABANDONMENT (8 INCH)</v>
      </c>
      <c r="G1150" s="234"/>
      <c r="H1150" s="78" t="str">
        <f t="shared" si="146"/>
        <v>630.0620</v>
      </c>
      <c r="I1150" s="128"/>
      <c r="J1150" s="128">
        <f>IF(A1150="","",'CONSTRUCTION COST ESTIMATE'!BA1150)</f>
        <v>0</v>
      </c>
      <c r="K1150" s="128" t="str">
        <f t="shared" si="149"/>
        <v>Default</v>
      </c>
      <c r="L1150" s="128" t="str">
        <f>IF(A1150="","",'CONSTRUCTION COST ESTIMATE'!BB1150)</f>
        <v>LF</v>
      </c>
      <c r="M1150" s="128" t="str">
        <f t="shared" si="147"/>
        <v>Base Bid</v>
      </c>
      <c r="N1150" s="124">
        <f>IF(A1150="","",'CONSTRUCTION COST ESTIMATE'!BC1150)</f>
        <v>0</v>
      </c>
      <c r="O1150" s="124" t="str">
        <f t="shared" si="150"/>
        <v>N</v>
      </c>
      <c r="S1150" s="124"/>
    </row>
    <row r="1151" spans="1:19" hidden="1">
      <c r="A1151" s="379">
        <f>IF('CONSTRUCTION COST ESTIMATE'!B1151="","",'CONSTRUCTION COST ESTIMATE'!B1151)</f>
        <v>630.06299999999999</v>
      </c>
      <c r="B1151" s="128"/>
      <c r="C1151" s="128" t="str">
        <f t="shared" si="145"/>
        <v>Item</v>
      </c>
      <c r="D1151" s="128">
        <f t="shared" si="148"/>
        <v>1</v>
      </c>
      <c r="E1151" s="128" t="str">
        <f>IF(A1151="",'CONSTRUCTION COST ESTIMATE'!A1151,"")</f>
        <v/>
      </c>
      <c r="F1151" s="234" t="str">
        <f>IF(A1151="","",'CONSTRUCTION COST ESTIMATE'!C1151)</f>
        <v>SANITARY SEWER PIPE ABANDONMENT (10 INCH)</v>
      </c>
      <c r="G1151" s="234"/>
      <c r="H1151" s="78" t="str">
        <f t="shared" si="146"/>
        <v>630.0630</v>
      </c>
      <c r="I1151" s="128"/>
      <c r="J1151" s="128">
        <f>IF(A1151="","",'CONSTRUCTION COST ESTIMATE'!BA1151)</f>
        <v>0</v>
      </c>
      <c r="K1151" s="128" t="str">
        <f t="shared" si="149"/>
        <v>Default</v>
      </c>
      <c r="L1151" s="128" t="str">
        <f>IF(A1151="","",'CONSTRUCTION COST ESTIMATE'!BB1151)</f>
        <v>LF</v>
      </c>
      <c r="M1151" s="128" t="str">
        <f t="shared" si="147"/>
        <v>Base Bid</v>
      </c>
      <c r="N1151" s="124">
        <f>IF(A1151="","",'CONSTRUCTION COST ESTIMATE'!BC1151)</f>
        <v>0</v>
      </c>
      <c r="O1151" s="124" t="str">
        <f t="shared" si="150"/>
        <v>N</v>
      </c>
      <c r="S1151" s="124"/>
    </row>
    <row r="1152" spans="1:19" hidden="1">
      <c r="A1152" s="379">
        <f>IF('CONSTRUCTION COST ESTIMATE'!B1152="","",'CONSTRUCTION COST ESTIMATE'!B1152)</f>
        <v>630.06399999999996</v>
      </c>
      <c r="B1152" s="128"/>
      <c r="C1152" s="128" t="str">
        <f t="shared" si="145"/>
        <v>Item</v>
      </c>
      <c r="D1152" s="128">
        <f t="shared" si="148"/>
        <v>1</v>
      </c>
      <c r="E1152" s="128" t="str">
        <f>IF(A1152="",'CONSTRUCTION COST ESTIMATE'!A1152,"")</f>
        <v/>
      </c>
      <c r="F1152" s="234" t="str">
        <f>IF(A1152="","",'CONSTRUCTION COST ESTIMATE'!C1152)</f>
        <v>SANITARY SEWER PIPE ABANDONMENT (12 INCH)</v>
      </c>
      <c r="G1152" s="234"/>
      <c r="H1152" s="78" t="str">
        <f t="shared" si="146"/>
        <v>630.0640</v>
      </c>
      <c r="I1152" s="128"/>
      <c r="J1152" s="128">
        <f>IF(A1152="","",'CONSTRUCTION COST ESTIMATE'!BA1152)</f>
        <v>0</v>
      </c>
      <c r="K1152" s="128" t="str">
        <f t="shared" si="149"/>
        <v>Default</v>
      </c>
      <c r="L1152" s="128" t="str">
        <f>IF(A1152="","",'CONSTRUCTION COST ESTIMATE'!BB1152)</f>
        <v>LF</v>
      </c>
      <c r="M1152" s="128" t="str">
        <f t="shared" si="147"/>
        <v>Base Bid</v>
      </c>
      <c r="N1152" s="124">
        <f>IF(A1152="","",'CONSTRUCTION COST ESTIMATE'!BC1152)</f>
        <v>0</v>
      </c>
      <c r="O1152" s="124" t="str">
        <f t="shared" si="150"/>
        <v>N</v>
      </c>
      <c r="S1152" s="124"/>
    </row>
    <row r="1153" spans="1:19" hidden="1">
      <c r="A1153" s="379">
        <f>IF('CONSTRUCTION COST ESTIMATE'!B1153="","",'CONSTRUCTION COST ESTIMATE'!B1153)</f>
        <v>630.06500000000005</v>
      </c>
      <c r="B1153" s="128"/>
      <c r="C1153" s="128" t="str">
        <f t="shared" si="145"/>
        <v>Item</v>
      </c>
      <c r="D1153" s="128">
        <f t="shared" si="148"/>
        <v>1</v>
      </c>
      <c r="E1153" s="128" t="str">
        <f>IF(A1153="",'CONSTRUCTION COST ESTIMATE'!A1153,"")</f>
        <v/>
      </c>
      <c r="F1153" s="234" t="str">
        <f>IF(A1153="","",'CONSTRUCTION COST ESTIMATE'!C1153)</f>
        <v>SANITARY SEWER PIPE ABANDONMENT (15 INCH)</v>
      </c>
      <c r="G1153" s="234"/>
      <c r="H1153" s="78" t="str">
        <f t="shared" si="146"/>
        <v>630.0650</v>
      </c>
      <c r="I1153" s="128"/>
      <c r="J1153" s="128">
        <f>IF(A1153="","",'CONSTRUCTION COST ESTIMATE'!BA1153)</f>
        <v>0</v>
      </c>
      <c r="K1153" s="128" t="str">
        <f t="shared" si="149"/>
        <v>Default</v>
      </c>
      <c r="L1153" s="128" t="str">
        <f>IF(A1153="","",'CONSTRUCTION COST ESTIMATE'!BB1153)</f>
        <v>LF</v>
      </c>
      <c r="M1153" s="128" t="str">
        <f t="shared" si="147"/>
        <v>Base Bid</v>
      </c>
      <c r="N1153" s="124">
        <f>IF(A1153="","",'CONSTRUCTION COST ESTIMATE'!BC1153)</f>
        <v>0</v>
      </c>
      <c r="O1153" s="124" t="str">
        <f t="shared" si="150"/>
        <v>N</v>
      </c>
      <c r="S1153" s="124"/>
    </row>
    <row r="1154" spans="1:19" hidden="1">
      <c r="A1154" s="379">
        <f>IF('CONSTRUCTION COST ESTIMATE'!B1154="","",'CONSTRUCTION COST ESTIMATE'!B1154)</f>
        <v>630.06600000000003</v>
      </c>
      <c r="B1154" s="128"/>
      <c r="C1154" s="128" t="str">
        <f t="shared" si="145"/>
        <v>Item</v>
      </c>
      <c r="D1154" s="128">
        <f t="shared" si="148"/>
        <v>1</v>
      </c>
      <c r="E1154" s="128" t="str">
        <f>IF(A1154="",'CONSTRUCTION COST ESTIMATE'!A1154,"")</f>
        <v/>
      </c>
      <c r="F1154" s="234" t="str">
        <f>IF(A1154="","",'CONSTRUCTION COST ESTIMATE'!C1154)</f>
        <v>SANITARY SEWER PIPE ABANDONMENT (18 INCH)</v>
      </c>
      <c r="G1154" s="234"/>
      <c r="H1154" s="78" t="str">
        <f t="shared" si="146"/>
        <v>630.0660</v>
      </c>
      <c r="I1154" s="128"/>
      <c r="J1154" s="128">
        <f>IF(A1154="","",'CONSTRUCTION COST ESTIMATE'!BA1154)</f>
        <v>0</v>
      </c>
      <c r="K1154" s="128" t="str">
        <f t="shared" si="149"/>
        <v>Default</v>
      </c>
      <c r="L1154" s="128" t="str">
        <f>IF(A1154="","",'CONSTRUCTION COST ESTIMATE'!BB1154)</f>
        <v>LF</v>
      </c>
      <c r="M1154" s="128" t="str">
        <f t="shared" si="147"/>
        <v>Base Bid</v>
      </c>
      <c r="N1154" s="124">
        <f>IF(A1154="","",'CONSTRUCTION COST ESTIMATE'!BC1154)</f>
        <v>0</v>
      </c>
      <c r="O1154" s="124" t="str">
        <f t="shared" si="150"/>
        <v>N</v>
      </c>
      <c r="S1154" s="124"/>
    </row>
    <row r="1155" spans="1:19" hidden="1">
      <c r="A1155" s="379">
        <f>IF('CONSTRUCTION COST ESTIMATE'!B1155="","",'CONSTRUCTION COST ESTIMATE'!B1155)</f>
        <v>630.06700000000001</v>
      </c>
      <c r="B1155" s="128"/>
      <c r="C1155" s="128" t="str">
        <f t="shared" si="145"/>
        <v>Item</v>
      </c>
      <c r="D1155" s="128">
        <f t="shared" si="148"/>
        <v>1</v>
      </c>
      <c r="E1155" s="128" t="str">
        <f>IF(A1155="",'CONSTRUCTION COST ESTIMATE'!A1155,"")</f>
        <v/>
      </c>
      <c r="F1155" s="234" t="str">
        <f>IF(A1155="","",'CONSTRUCTION COST ESTIMATE'!C1155)</f>
        <v>SANITARY SEWER PIPE ABANDONMENT (21 INCH)</v>
      </c>
      <c r="G1155" s="234"/>
      <c r="H1155" s="78" t="str">
        <f t="shared" si="146"/>
        <v>630.0670</v>
      </c>
      <c r="I1155" s="128"/>
      <c r="J1155" s="128">
        <f>IF(A1155="","",'CONSTRUCTION COST ESTIMATE'!BA1155)</f>
        <v>0</v>
      </c>
      <c r="K1155" s="128" t="str">
        <f t="shared" si="149"/>
        <v>Default</v>
      </c>
      <c r="L1155" s="128" t="str">
        <f>IF(A1155="","",'CONSTRUCTION COST ESTIMATE'!BB1155)</f>
        <v>LF</v>
      </c>
      <c r="M1155" s="128" t="str">
        <f t="shared" si="147"/>
        <v>Base Bid</v>
      </c>
      <c r="N1155" s="124">
        <f>IF(A1155="","",'CONSTRUCTION COST ESTIMATE'!BC1155)</f>
        <v>0</v>
      </c>
      <c r="O1155" s="124" t="str">
        <f t="shared" si="150"/>
        <v>N</v>
      </c>
      <c r="S1155" s="124"/>
    </row>
    <row r="1156" spans="1:19" hidden="1">
      <c r="A1156" s="379">
        <f>IF('CONSTRUCTION COST ESTIMATE'!B1156="","",'CONSTRUCTION COST ESTIMATE'!B1156)</f>
        <v>630.06799999999998</v>
      </c>
      <c r="B1156" s="128"/>
      <c r="C1156" s="128" t="str">
        <f t="shared" si="145"/>
        <v>Item</v>
      </c>
      <c r="D1156" s="128">
        <f t="shared" si="148"/>
        <v>1</v>
      </c>
      <c r="E1156" s="128" t="str">
        <f>IF(A1156="",'CONSTRUCTION COST ESTIMATE'!A1156,"")</f>
        <v/>
      </c>
      <c r="F1156" s="234" t="str">
        <f>IF(A1156="","",'CONSTRUCTION COST ESTIMATE'!C1156)</f>
        <v>SANITARY SEWER PIPE ABANDONMENT (24 INCH)</v>
      </c>
      <c r="G1156" s="234"/>
      <c r="H1156" s="78" t="str">
        <f t="shared" si="146"/>
        <v>630.0680</v>
      </c>
      <c r="I1156" s="128"/>
      <c r="J1156" s="128">
        <f>IF(A1156="","",'CONSTRUCTION COST ESTIMATE'!BA1156)</f>
        <v>0</v>
      </c>
      <c r="K1156" s="128" t="str">
        <f t="shared" si="149"/>
        <v>Default</v>
      </c>
      <c r="L1156" s="128" t="str">
        <f>IF(A1156="","",'CONSTRUCTION COST ESTIMATE'!BB1156)</f>
        <v>LF</v>
      </c>
      <c r="M1156" s="128" t="str">
        <f t="shared" si="147"/>
        <v>Base Bid</v>
      </c>
      <c r="N1156" s="124">
        <f>IF(A1156="","",'CONSTRUCTION COST ESTIMATE'!BC1156)</f>
        <v>0</v>
      </c>
      <c r="O1156" s="124" t="str">
        <f t="shared" si="150"/>
        <v>N</v>
      </c>
      <c r="S1156" s="124"/>
    </row>
    <row r="1157" spans="1:19" hidden="1">
      <c r="A1157" s="379">
        <f>IF('CONSTRUCTION COST ESTIMATE'!B1157="","",'CONSTRUCTION COST ESTIMATE'!B1157)</f>
        <v>630.06899999999996</v>
      </c>
      <c r="B1157" s="128"/>
      <c r="C1157" s="128" t="str">
        <f t="shared" si="145"/>
        <v>Item</v>
      </c>
      <c r="D1157" s="128">
        <f t="shared" si="148"/>
        <v>1</v>
      </c>
      <c r="E1157" s="128" t="str">
        <f>IF(A1157="",'CONSTRUCTION COST ESTIMATE'!A1157,"")</f>
        <v/>
      </c>
      <c r="F1157" s="234" t="str">
        <f>IF(A1157="","",'CONSTRUCTION COST ESTIMATE'!C1157)</f>
        <v>SANITARY SEWER PIPE ABANDONMENT (30 INCH)</v>
      </c>
      <c r="G1157" s="234"/>
      <c r="H1157" s="78" t="str">
        <f t="shared" si="146"/>
        <v>630.0690</v>
      </c>
      <c r="I1157" s="128"/>
      <c r="J1157" s="128">
        <f>IF(A1157="","",'CONSTRUCTION COST ESTIMATE'!BA1157)</f>
        <v>0</v>
      </c>
      <c r="K1157" s="128" t="str">
        <f t="shared" si="149"/>
        <v>Default</v>
      </c>
      <c r="L1157" s="128" t="str">
        <f>IF(A1157="","",'CONSTRUCTION COST ESTIMATE'!BB1157)</f>
        <v>LF</v>
      </c>
      <c r="M1157" s="128" t="str">
        <f t="shared" si="147"/>
        <v>Base Bid</v>
      </c>
      <c r="N1157" s="124">
        <f>IF(A1157="","",'CONSTRUCTION COST ESTIMATE'!BC1157)</f>
        <v>0</v>
      </c>
      <c r="O1157" s="124" t="str">
        <f t="shared" si="150"/>
        <v>N</v>
      </c>
      <c r="S1157" s="124"/>
    </row>
    <row r="1158" spans="1:19" hidden="1">
      <c r="A1158" s="379">
        <f>IF('CONSTRUCTION COST ESTIMATE'!B1158="","",'CONSTRUCTION COST ESTIMATE'!B1158)</f>
        <v>630.07000000000005</v>
      </c>
      <c r="B1158" s="128"/>
      <c r="C1158" s="128" t="str">
        <f t="shared" si="145"/>
        <v>Item</v>
      </c>
      <c r="D1158" s="128">
        <f t="shared" si="148"/>
        <v>1</v>
      </c>
      <c r="E1158" s="128" t="str">
        <f>IF(A1158="",'CONSTRUCTION COST ESTIMATE'!A1158,"")</f>
        <v/>
      </c>
      <c r="F1158" s="234" t="str">
        <f>IF(A1158="","",'CONSTRUCTION COST ESTIMATE'!C1158)</f>
        <v>SANITARY SEWER PIPE ABANDONMENT (36 INCH)</v>
      </c>
      <c r="G1158" s="234"/>
      <c r="H1158" s="78" t="str">
        <f t="shared" si="146"/>
        <v>630.0700</v>
      </c>
      <c r="I1158" s="128"/>
      <c r="J1158" s="128">
        <f>IF(A1158="","",'CONSTRUCTION COST ESTIMATE'!BA1158)</f>
        <v>0</v>
      </c>
      <c r="K1158" s="128" t="str">
        <f t="shared" si="149"/>
        <v>Default</v>
      </c>
      <c r="L1158" s="128" t="str">
        <f>IF(A1158="","",'CONSTRUCTION COST ESTIMATE'!BB1158)</f>
        <v>LF</v>
      </c>
      <c r="M1158" s="128" t="str">
        <f t="shared" si="147"/>
        <v>Base Bid</v>
      </c>
      <c r="N1158" s="124">
        <f>IF(A1158="","",'CONSTRUCTION COST ESTIMATE'!BC1158)</f>
        <v>0</v>
      </c>
      <c r="O1158" s="124" t="str">
        <f t="shared" si="150"/>
        <v>N</v>
      </c>
      <c r="S1158" s="124"/>
    </row>
    <row r="1159" spans="1:19" hidden="1">
      <c r="A1159" s="379">
        <f>IF('CONSTRUCTION COST ESTIMATE'!B1159="","",'CONSTRUCTION COST ESTIMATE'!B1159)</f>
        <v>630.08000000000004</v>
      </c>
      <c r="B1159" s="128"/>
      <c r="C1159" s="128" t="str">
        <f t="shared" si="145"/>
        <v>Item</v>
      </c>
      <c r="D1159" s="128">
        <f t="shared" si="148"/>
        <v>1</v>
      </c>
      <c r="E1159" s="128" t="str">
        <f>IF(A1159="",'CONSTRUCTION COST ESTIMATE'!A1159,"")</f>
        <v/>
      </c>
      <c r="F1159" s="234" t="str">
        <f>IF(A1159="","",'CONSTRUCTION COST ESTIMATE'!C1159)</f>
        <v>4 INCH C900 PVC SANITARY SEWER LATERAL</v>
      </c>
      <c r="G1159" s="234"/>
      <c r="H1159" s="78" t="str">
        <f t="shared" si="146"/>
        <v>630.0800</v>
      </c>
      <c r="I1159" s="128"/>
      <c r="J1159" s="128">
        <f>IF(A1159="","",'CONSTRUCTION COST ESTIMATE'!BA1159)</f>
        <v>0</v>
      </c>
      <c r="K1159" s="128" t="str">
        <f t="shared" si="149"/>
        <v>Default</v>
      </c>
      <c r="L1159" s="128" t="str">
        <f>IF(A1159="","",'CONSTRUCTION COST ESTIMATE'!BB1159)</f>
        <v>LF</v>
      </c>
      <c r="M1159" s="128" t="str">
        <f t="shared" si="147"/>
        <v>Base Bid</v>
      </c>
      <c r="N1159" s="124">
        <f>IF(A1159="","",'CONSTRUCTION COST ESTIMATE'!BC1159)</f>
        <v>0</v>
      </c>
      <c r="O1159" s="124" t="str">
        <f t="shared" si="150"/>
        <v>N</v>
      </c>
      <c r="S1159" s="124"/>
    </row>
    <row r="1160" spans="1:19" hidden="1">
      <c r="A1160" s="379">
        <f>IF('CONSTRUCTION COST ESTIMATE'!B1160="","",'CONSTRUCTION COST ESTIMATE'!B1160)</f>
        <v>630.08100000000002</v>
      </c>
      <c r="B1160" s="128"/>
      <c r="C1160" s="128" t="str">
        <f t="shared" si="145"/>
        <v>Item</v>
      </c>
      <c r="D1160" s="128">
        <f t="shared" si="148"/>
        <v>1</v>
      </c>
      <c r="E1160" s="128" t="str">
        <f>IF(A1160="",'CONSTRUCTION COST ESTIMATE'!A1160,"")</f>
        <v/>
      </c>
      <c r="F1160" s="234" t="str">
        <f>IF(A1160="","",'CONSTRUCTION COST ESTIMATE'!C1160)</f>
        <v>C900 PVC SEWER LATERAL (6 INCH)</v>
      </c>
      <c r="G1160" s="234"/>
      <c r="H1160" s="78" t="str">
        <f t="shared" si="146"/>
        <v>630.0810</v>
      </c>
      <c r="I1160" s="128"/>
      <c r="J1160" s="128">
        <f>IF(A1160="","",'CONSTRUCTION COST ESTIMATE'!BA1160)</f>
        <v>0</v>
      </c>
      <c r="K1160" s="128" t="str">
        <f t="shared" si="149"/>
        <v>Default</v>
      </c>
      <c r="L1160" s="128" t="str">
        <f>IF(A1160="","",'CONSTRUCTION COST ESTIMATE'!BB1160)</f>
        <v>LF</v>
      </c>
      <c r="M1160" s="128" t="str">
        <f t="shared" si="147"/>
        <v>Base Bid</v>
      </c>
      <c r="N1160" s="124">
        <f>IF(A1160="","",'CONSTRUCTION COST ESTIMATE'!BC1160)</f>
        <v>0</v>
      </c>
      <c r="O1160" s="124" t="str">
        <f t="shared" si="150"/>
        <v>N</v>
      </c>
      <c r="S1160" s="124"/>
    </row>
    <row r="1161" spans="1:19" hidden="1">
      <c r="A1161" s="379">
        <f>IF('CONSTRUCTION COST ESTIMATE'!B1161="","",'CONSTRUCTION COST ESTIMATE'!B1161)</f>
        <v>630.08199999999999</v>
      </c>
      <c r="B1161" s="128"/>
      <c r="C1161" s="128" t="str">
        <f t="shared" si="145"/>
        <v>Item</v>
      </c>
      <c r="D1161" s="128">
        <f t="shared" si="148"/>
        <v>1</v>
      </c>
      <c r="E1161" s="128" t="str">
        <f>IF(A1161="",'CONSTRUCTION COST ESTIMATE'!A1161,"")</f>
        <v/>
      </c>
      <c r="F1161" s="234" t="str">
        <f>IF(A1161="","",'CONSTRUCTION COST ESTIMATE'!C1161)</f>
        <v>C900 PVC SEWER LATERAL (8 INCH)</v>
      </c>
      <c r="G1161" s="234"/>
      <c r="H1161" s="78" t="str">
        <f t="shared" si="146"/>
        <v>630.0820</v>
      </c>
      <c r="I1161" s="128"/>
      <c r="J1161" s="128">
        <f>IF(A1161="","",'CONSTRUCTION COST ESTIMATE'!BA1161)</f>
        <v>0</v>
      </c>
      <c r="K1161" s="128" t="str">
        <f t="shared" si="149"/>
        <v>Default</v>
      </c>
      <c r="L1161" s="128" t="str">
        <f>IF(A1161="","",'CONSTRUCTION COST ESTIMATE'!BB1161)</f>
        <v>LF</v>
      </c>
      <c r="M1161" s="128" t="str">
        <f t="shared" si="147"/>
        <v>Base Bid</v>
      </c>
      <c r="N1161" s="124">
        <f>IF(A1161="","",'CONSTRUCTION COST ESTIMATE'!BC1161)</f>
        <v>0</v>
      </c>
      <c r="O1161" s="124" t="str">
        <f t="shared" si="150"/>
        <v>N</v>
      </c>
      <c r="S1161" s="124"/>
    </row>
    <row r="1162" spans="1:19" hidden="1">
      <c r="A1162" s="379">
        <f>IF('CONSTRUCTION COST ESTIMATE'!B1162="","",'CONSTRUCTION COST ESTIMATE'!B1162)</f>
        <v>630.08299999999997</v>
      </c>
      <c r="B1162" s="128"/>
      <c r="C1162" s="128" t="str">
        <f t="shared" si="145"/>
        <v>Item</v>
      </c>
      <c r="D1162" s="128">
        <f t="shared" si="148"/>
        <v>1</v>
      </c>
      <c r="E1162" s="128" t="str">
        <f>IF(A1162="",'CONSTRUCTION COST ESTIMATE'!A1162,"")</f>
        <v/>
      </c>
      <c r="F1162" s="234" t="str">
        <f>IF(A1162="","",'CONSTRUCTION COST ESTIMATE'!C1162)</f>
        <v>C900 PVC SEWER LATERAL (10 INCH)</v>
      </c>
      <c r="G1162" s="234"/>
      <c r="H1162" s="78" t="str">
        <f t="shared" si="146"/>
        <v>630.0830</v>
      </c>
      <c r="I1162" s="128"/>
      <c r="J1162" s="128">
        <f>IF(A1162="","",'CONSTRUCTION COST ESTIMATE'!BA1162)</f>
        <v>0</v>
      </c>
      <c r="K1162" s="128" t="str">
        <f t="shared" si="149"/>
        <v>Default</v>
      </c>
      <c r="L1162" s="128" t="str">
        <f>IF(A1162="","",'CONSTRUCTION COST ESTIMATE'!BB1162)</f>
        <v>LF</v>
      </c>
      <c r="M1162" s="128" t="str">
        <f t="shared" si="147"/>
        <v>Base Bid</v>
      </c>
      <c r="N1162" s="124">
        <f>IF(A1162="","",'CONSTRUCTION COST ESTIMATE'!BC1162)</f>
        <v>0</v>
      </c>
      <c r="O1162" s="124" t="str">
        <f t="shared" si="150"/>
        <v>N</v>
      </c>
      <c r="S1162" s="124"/>
    </row>
    <row r="1163" spans="1:19" hidden="1">
      <c r="A1163" s="379">
        <f>IF('CONSTRUCTION COST ESTIMATE'!B1163="","",'CONSTRUCTION COST ESTIMATE'!B1163)</f>
        <v>630.08399999999995</v>
      </c>
      <c r="B1163" s="128"/>
      <c r="C1163" s="128" t="str">
        <f t="shared" si="145"/>
        <v>Item</v>
      </c>
      <c r="D1163" s="128">
        <f t="shared" si="148"/>
        <v>1</v>
      </c>
      <c r="E1163" s="128" t="str">
        <f>IF(A1163="",'CONSTRUCTION COST ESTIMATE'!A1163,"")</f>
        <v/>
      </c>
      <c r="F1163" s="234" t="str">
        <f>IF(A1163="","",'CONSTRUCTION COST ESTIMATE'!C1163)</f>
        <v>C900 PVC SEWER LATERAL (12 INCH)</v>
      </c>
      <c r="G1163" s="234"/>
      <c r="H1163" s="78" t="str">
        <f t="shared" si="146"/>
        <v>630.0840</v>
      </c>
      <c r="I1163" s="128"/>
      <c r="J1163" s="128">
        <f>IF(A1163="","",'CONSTRUCTION COST ESTIMATE'!BA1163)</f>
        <v>0</v>
      </c>
      <c r="K1163" s="128" t="str">
        <f t="shared" si="149"/>
        <v>Default</v>
      </c>
      <c r="L1163" s="128" t="str">
        <f>IF(A1163="","",'CONSTRUCTION COST ESTIMATE'!BB1163)</f>
        <v>LF</v>
      </c>
      <c r="M1163" s="128" t="str">
        <f t="shared" si="147"/>
        <v>Base Bid</v>
      </c>
      <c r="N1163" s="124">
        <f>IF(A1163="","",'CONSTRUCTION COST ESTIMATE'!BC1163)</f>
        <v>0</v>
      </c>
      <c r="O1163" s="124" t="str">
        <f t="shared" si="150"/>
        <v>N</v>
      </c>
      <c r="S1163" s="124"/>
    </row>
    <row r="1164" spans="1:19" hidden="1">
      <c r="A1164" s="379">
        <f>IF('CONSTRUCTION COST ESTIMATE'!B1164="","",'CONSTRUCTION COST ESTIMATE'!B1164)</f>
        <v>630.08500000000004</v>
      </c>
      <c r="B1164" s="128"/>
      <c r="C1164" s="128" t="str">
        <f t="shared" si="145"/>
        <v>Item</v>
      </c>
      <c r="D1164" s="128">
        <f t="shared" si="148"/>
        <v>1</v>
      </c>
      <c r="E1164" s="128" t="str">
        <f>IF(A1164="",'CONSTRUCTION COST ESTIMATE'!A1164,"")</f>
        <v/>
      </c>
      <c r="F1164" s="234" t="str">
        <f>IF(A1164="","",'CONSTRUCTION COST ESTIMATE'!C1164)</f>
        <v>C900 PVC SEWER LATERAL (15 INCH)</v>
      </c>
      <c r="G1164" s="234"/>
      <c r="H1164" s="78" t="str">
        <f t="shared" si="146"/>
        <v>630.0850</v>
      </c>
      <c r="I1164" s="128"/>
      <c r="J1164" s="128">
        <f>IF(A1164="","",'CONSTRUCTION COST ESTIMATE'!BA1164)</f>
        <v>0</v>
      </c>
      <c r="K1164" s="128" t="str">
        <f t="shared" si="149"/>
        <v>Default</v>
      </c>
      <c r="L1164" s="128" t="str">
        <f>IF(A1164="","",'CONSTRUCTION COST ESTIMATE'!BB1164)</f>
        <v>LF</v>
      </c>
      <c r="M1164" s="128" t="str">
        <f t="shared" si="147"/>
        <v>Base Bid</v>
      </c>
      <c r="N1164" s="124">
        <f>IF(A1164="","",'CONSTRUCTION COST ESTIMATE'!BC1164)</f>
        <v>0</v>
      </c>
      <c r="O1164" s="124" t="str">
        <f t="shared" si="150"/>
        <v>N</v>
      </c>
      <c r="S1164" s="124"/>
    </row>
    <row r="1165" spans="1:19" hidden="1">
      <c r="A1165" s="379">
        <f>IF('CONSTRUCTION COST ESTIMATE'!B1165="","",'CONSTRUCTION COST ESTIMATE'!B1165)</f>
        <v>630.08600000000001</v>
      </c>
      <c r="B1165" s="128"/>
      <c r="C1165" s="128" t="str">
        <f t="shared" si="145"/>
        <v>Item</v>
      </c>
      <c r="D1165" s="128">
        <f t="shared" si="148"/>
        <v>1</v>
      </c>
      <c r="E1165" s="128" t="str">
        <f>IF(A1165="",'CONSTRUCTION COST ESTIMATE'!A1165,"")</f>
        <v/>
      </c>
      <c r="F1165" s="234" t="str">
        <f>IF(A1165="","",'CONSTRUCTION COST ESTIMATE'!C1165)</f>
        <v>C900 PVC SEWER LATERAL (18 INCH)</v>
      </c>
      <c r="G1165" s="234"/>
      <c r="H1165" s="78" t="str">
        <f t="shared" si="146"/>
        <v>630.0860</v>
      </c>
      <c r="I1165" s="128"/>
      <c r="J1165" s="128">
        <f>IF(A1165="","",'CONSTRUCTION COST ESTIMATE'!BA1165)</f>
        <v>0</v>
      </c>
      <c r="K1165" s="128" t="str">
        <f t="shared" si="149"/>
        <v>Default</v>
      </c>
      <c r="L1165" s="128" t="str">
        <f>IF(A1165="","",'CONSTRUCTION COST ESTIMATE'!BB1165)</f>
        <v>LF</v>
      </c>
      <c r="M1165" s="128" t="str">
        <f t="shared" si="147"/>
        <v>Base Bid</v>
      </c>
      <c r="N1165" s="124">
        <f>IF(A1165="","",'CONSTRUCTION COST ESTIMATE'!BC1165)</f>
        <v>0</v>
      </c>
      <c r="O1165" s="124" t="str">
        <f t="shared" si="150"/>
        <v>N</v>
      </c>
      <c r="S1165" s="124"/>
    </row>
    <row r="1166" spans="1:19" hidden="1">
      <c r="A1166" s="379">
        <f>IF('CONSTRUCTION COST ESTIMATE'!B1166="","",'CONSTRUCTION COST ESTIMATE'!B1166)</f>
        <v>630.08699999999999</v>
      </c>
      <c r="B1166" s="128"/>
      <c r="C1166" s="128" t="str">
        <f t="shared" si="145"/>
        <v>Item</v>
      </c>
      <c r="D1166" s="128">
        <f t="shared" si="148"/>
        <v>1</v>
      </c>
      <c r="E1166" s="128" t="str">
        <f>IF(A1166="",'CONSTRUCTION COST ESTIMATE'!A1166,"")</f>
        <v/>
      </c>
      <c r="F1166" s="234" t="str">
        <f>IF(A1166="","",'CONSTRUCTION COST ESTIMATE'!C1166)</f>
        <v>C900 PVC SEWER LATERAL (21 INCH)</v>
      </c>
      <c r="G1166" s="234"/>
      <c r="H1166" s="78" t="str">
        <f t="shared" si="146"/>
        <v>630.0870</v>
      </c>
      <c r="I1166" s="128"/>
      <c r="J1166" s="128">
        <f>IF(A1166="","",'CONSTRUCTION COST ESTIMATE'!BA1166)</f>
        <v>0</v>
      </c>
      <c r="K1166" s="128" t="str">
        <f t="shared" si="149"/>
        <v>Default</v>
      </c>
      <c r="L1166" s="128" t="str">
        <f>IF(A1166="","",'CONSTRUCTION COST ESTIMATE'!BB1166)</f>
        <v>LF</v>
      </c>
      <c r="M1166" s="128" t="str">
        <f t="shared" si="147"/>
        <v>Base Bid</v>
      </c>
      <c r="N1166" s="124">
        <f>IF(A1166="","",'CONSTRUCTION COST ESTIMATE'!BC1166)</f>
        <v>0</v>
      </c>
      <c r="O1166" s="124" t="str">
        <f t="shared" si="150"/>
        <v>N</v>
      </c>
      <c r="S1166" s="124"/>
    </row>
    <row r="1167" spans="1:19" hidden="1">
      <c r="A1167" s="379">
        <f>IF('CONSTRUCTION COST ESTIMATE'!B1167="","",'CONSTRUCTION COST ESTIMATE'!B1167)</f>
        <v>630.08799999999997</v>
      </c>
      <c r="B1167" s="128"/>
      <c r="C1167" s="128" t="str">
        <f t="shared" si="145"/>
        <v>Item</v>
      </c>
      <c r="D1167" s="128">
        <f t="shared" si="148"/>
        <v>1</v>
      </c>
      <c r="E1167" s="128" t="str">
        <f>IF(A1167="",'CONSTRUCTION COST ESTIMATE'!A1167,"")</f>
        <v/>
      </c>
      <c r="F1167" s="234" t="str">
        <f>IF(A1167="","",'CONSTRUCTION COST ESTIMATE'!C1167)</f>
        <v>C900 PVC SEWER LATERAL (24 INCH)</v>
      </c>
      <c r="G1167" s="234"/>
      <c r="H1167" s="78" t="str">
        <f t="shared" si="146"/>
        <v>630.0880</v>
      </c>
      <c r="I1167" s="128"/>
      <c r="J1167" s="128">
        <f>IF(A1167="","",'CONSTRUCTION COST ESTIMATE'!BA1167)</f>
        <v>0</v>
      </c>
      <c r="K1167" s="128" t="str">
        <f t="shared" si="149"/>
        <v>Default</v>
      </c>
      <c r="L1167" s="128" t="str">
        <f>IF(A1167="","",'CONSTRUCTION COST ESTIMATE'!BB1167)</f>
        <v>LF</v>
      </c>
      <c r="M1167" s="128" t="str">
        <f t="shared" si="147"/>
        <v>Base Bid</v>
      </c>
      <c r="N1167" s="124">
        <f>IF(A1167="","",'CONSTRUCTION COST ESTIMATE'!BC1167)</f>
        <v>0</v>
      </c>
      <c r="O1167" s="124" t="str">
        <f t="shared" si="150"/>
        <v>N</v>
      </c>
      <c r="S1167" s="124"/>
    </row>
    <row r="1168" spans="1:19" hidden="1">
      <c r="A1168" s="379">
        <f>IF('CONSTRUCTION COST ESTIMATE'!B1168="","",'CONSTRUCTION COST ESTIMATE'!B1168)</f>
        <v>630.08900000000006</v>
      </c>
      <c r="B1168" s="128"/>
      <c r="C1168" s="128" t="str">
        <f t="shared" si="145"/>
        <v>Item</v>
      </c>
      <c r="D1168" s="128">
        <f t="shared" si="148"/>
        <v>1</v>
      </c>
      <c r="E1168" s="128" t="str">
        <f>IF(A1168="",'CONSTRUCTION COST ESTIMATE'!A1168,"")</f>
        <v/>
      </c>
      <c r="F1168" s="234" t="str">
        <f>IF(A1168="","",'CONSTRUCTION COST ESTIMATE'!C1168)</f>
        <v>C900 PVC SEWER LATERAL (30 INCH)</v>
      </c>
      <c r="G1168" s="234"/>
      <c r="H1168" s="78" t="str">
        <f t="shared" si="146"/>
        <v>630.0890</v>
      </c>
      <c r="I1168" s="128"/>
      <c r="J1168" s="128">
        <f>IF(A1168="","",'CONSTRUCTION COST ESTIMATE'!BA1168)</f>
        <v>0</v>
      </c>
      <c r="K1168" s="128" t="str">
        <f t="shared" si="149"/>
        <v>Default</v>
      </c>
      <c r="L1168" s="128" t="str">
        <f>IF(A1168="","",'CONSTRUCTION COST ESTIMATE'!BB1168)</f>
        <v>LF</v>
      </c>
      <c r="M1168" s="128" t="str">
        <f t="shared" si="147"/>
        <v>Base Bid</v>
      </c>
      <c r="N1168" s="124">
        <f>IF(A1168="","",'CONSTRUCTION COST ESTIMATE'!BC1168)</f>
        <v>0</v>
      </c>
      <c r="O1168" s="124" t="str">
        <f t="shared" si="150"/>
        <v>N</v>
      </c>
      <c r="S1168" s="124"/>
    </row>
    <row r="1169" spans="1:19" hidden="1">
      <c r="A1169" s="379">
        <f>IF('CONSTRUCTION COST ESTIMATE'!B1169="","",'CONSTRUCTION COST ESTIMATE'!B1169)</f>
        <v>630.09</v>
      </c>
      <c r="B1169" s="128"/>
      <c r="C1169" s="128" t="str">
        <f t="shared" si="145"/>
        <v>Item</v>
      </c>
      <c r="D1169" s="128">
        <f t="shared" si="148"/>
        <v>1</v>
      </c>
      <c r="E1169" s="128" t="str">
        <f>IF(A1169="",'CONSTRUCTION COST ESTIMATE'!A1169,"")</f>
        <v/>
      </c>
      <c r="F1169" s="234" t="str">
        <f>IF(A1169="","",'CONSTRUCTION COST ESTIMATE'!C1169)</f>
        <v>C900 PVC SEWER LATERAL (36 INCH)</v>
      </c>
      <c r="G1169" s="234"/>
      <c r="H1169" s="78" t="str">
        <f t="shared" si="146"/>
        <v>630.0900</v>
      </c>
      <c r="I1169" s="128"/>
      <c r="J1169" s="128">
        <f>IF(A1169="","",'CONSTRUCTION COST ESTIMATE'!BA1169)</f>
        <v>0</v>
      </c>
      <c r="K1169" s="128" t="str">
        <f t="shared" si="149"/>
        <v>Default</v>
      </c>
      <c r="L1169" s="128" t="str">
        <f>IF(A1169="","",'CONSTRUCTION COST ESTIMATE'!BB1169)</f>
        <v>LF</v>
      </c>
      <c r="M1169" s="128" t="str">
        <f t="shared" si="147"/>
        <v>Base Bid</v>
      </c>
      <c r="N1169" s="124">
        <f>IF(A1169="","",'CONSTRUCTION COST ESTIMATE'!BC1169)</f>
        <v>0</v>
      </c>
      <c r="O1169" s="124" t="str">
        <f t="shared" si="150"/>
        <v>N</v>
      </c>
      <c r="S1169" s="124"/>
    </row>
    <row r="1170" spans="1:19" hidden="1">
      <c r="A1170" s="379">
        <f>IF('CONSTRUCTION COST ESTIMATE'!B1170="","",'CONSTRUCTION COST ESTIMATE'!B1170)</f>
        <v>630.1</v>
      </c>
      <c r="B1170" s="128"/>
      <c r="C1170" s="128" t="str">
        <f t="shared" si="145"/>
        <v>Item</v>
      </c>
      <c r="D1170" s="128">
        <f t="shared" si="148"/>
        <v>1</v>
      </c>
      <c r="E1170" s="128" t="str">
        <f>IF(A1170="",'CONSTRUCTION COST ESTIMATE'!A1170,"")</f>
        <v/>
      </c>
      <c r="F1170" s="234" t="str">
        <f>IF(A1170="","",'CONSTRUCTION COST ESTIMATE'!C1170)</f>
        <v>SEWER CLEANOUT (4 INCH)</v>
      </c>
      <c r="G1170" s="234"/>
      <c r="H1170" s="78" t="str">
        <f t="shared" si="146"/>
        <v>630.1000</v>
      </c>
      <c r="I1170" s="128"/>
      <c r="J1170" s="128">
        <f>IF(A1170="","",'CONSTRUCTION COST ESTIMATE'!BA1170)</f>
        <v>0</v>
      </c>
      <c r="K1170" s="128" t="str">
        <f t="shared" si="149"/>
        <v>Default</v>
      </c>
      <c r="L1170" s="128" t="str">
        <f>IF(A1170="","",'CONSTRUCTION COST ESTIMATE'!BB1170)</f>
        <v>EA</v>
      </c>
      <c r="M1170" s="128" t="str">
        <f t="shared" si="147"/>
        <v>Base Bid</v>
      </c>
      <c r="N1170" s="124">
        <f>IF(A1170="","",'CONSTRUCTION COST ESTIMATE'!BC1170)</f>
        <v>0</v>
      </c>
      <c r="O1170" s="124" t="str">
        <f t="shared" si="150"/>
        <v>N</v>
      </c>
      <c r="S1170" s="124"/>
    </row>
    <row r="1171" spans="1:19" hidden="1">
      <c r="A1171" s="379">
        <f>IF('CONSTRUCTION COST ESTIMATE'!B1171="","",'CONSTRUCTION COST ESTIMATE'!B1171)</f>
        <v>630.101</v>
      </c>
      <c r="B1171" s="128"/>
      <c r="C1171" s="128" t="str">
        <f t="shared" si="145"/>
        <v>Item</v>
      </c>
      <c r="D1171" s="128">
        <f t="shared" si="148"/>
        <v>1</v>
      </c>
      <c r="E1171" s="128" t="str">
        <f>IF(A1171="",'CONSTRUCTION COST ESTIMATE'!A1171,"")</f>
        <v/>
      </c>
      <c r="F1171" s="234" t="str">
        <f>IF(A1171="","",'CONSTRUCTION COST ESTIMATE'!C1171)</f>
        <v>SEWER CLEANOUT (6 INCH)</v>
      </c>
      <c r="G1171" s="234"/>
      <c r="H1171" s="78" t="str">
        <f t="shared" si="146"/>
        <v>630.1010</v>
      </c>
      <c r="I1171" s="128"/>
      <c r="J1171" s="128">
        <f>IF(A1171="","",'CONSTRUCTION COST ESTIMATE'!BA1171)</f>
        <v>0</v>
      </c>
      <c r="K1171" s="128" t="str">
        <f t="shared" si="149"/>
        <v>Default</v>
      </c>
      <c r="L1171" s="128" t="str">
        <f>IF(A1171="","",'CONSTRUCTION COST ESTIMATE'!BB1171)</f>
        <v>EA</v>
      </c>
      <c r="M1171" s="128" t="str">
        <f t="shared" si="147"/>
        <v>Base Bid</v>
      </c>
      <c r="N1171" s="124">
        <f>IF(A1171="","",'CONSTRUCTION COST ESTIMATE'!BC1171)</f>
        <v>0</v>
      </c>
      <c r="O1171" s="124" t="str">
        <f t="shared" si="150"/>
        <v>N</v>
      </c>
      <c r="S1171" s="124"/>
    </row>
    <row r="1172" spans="1:19" hidden="1">
      <c r="A1172" s="379">
        <f>IF('CONSTRUCTION COST ESTIMATE'!B1172="","",'CONSTRUCTION COST ESTIMATE'!B1172)</f>
        <v>630.10199999999998</v>
      </c>
      <c r="B1172" s="128"/>
      <c r="C1172" s="128" t="str">
        <f t="shared" si="145"/>
        <v>Item</v>
      </c>
      <c r="D1172" s="128">
        <f t="shared" si="148"/>
        <v>1</v>
      </c>
      <c r="E1172" s="128" t="str">
        <f>IF(A1172="",'CONSTRUCTION COST ESTIMATE'!A1172,"")</f>
        <v/>
      </c>
      <c r="F1172" s="234" t="str">
        <f>IF(A1172="","",'CONSTRUCTION COST ESTIMATE'!C1172)</f>
        <v>SEWER CLEANOUT (8 INCH)</v>
      </c>
      <c r="G1172" s="234"/>
      <c r="H1172" s="78" t="str">
        <f t="shared" si="146"/>
        <v>630.1020</v>
      </c>
      <c r="I1172" s="128"/>
      <c r="J1172" s="128">
        <f>IF(A1172="","",'CONSTRUCTION COST ESTIMATE'!BA1172)</f>
        <v>0</v>
      </c>
      <c r="K1172" s="128" t="str">
        <f t="shared" si="149"/>
        <v>Default</v>
      </c>
      <c r="L1172" s="128" t="str">
        <f>IF(A1172="","",'CONSTRUCTION COST ESTIMATE'!BB1172)</f>
        <v>EA</v>
      </c>
      <c r="M1172" s="128" t="str">
        <f t="shared" si="147"/>
        <v>Base Bid</v>
      </c>
      <c r="N1172" s="124">
        <f>IF(A1172="","",'CONSTRUCTION COST ESTIMATE'!BC1172)</f>
        <v>0</v>
      </c>
      <c r="O1172" s="124" t="str">
        <f t="shared" si="150"/>
        <v>N</v>
      </c>
      <c r="S1172" s="124"/>
    </row>
    <row r="1173" spans="1:19" hidden="1">
      <c r="A1173" s="379">
        <f>IF('CONSTRUCTION COST ESTIMATE'!B1173="","",'CONSTRUCTION COST ESTIMATE'!B1173)</f>
        <v>630.10299999999995</v>
      </c>
      <c r="B1173" s="128"/>
      <c r="C1173" s="128" t="str">
        <f t="shared" si="145"/>
        <v>Item</v>
      </c>
      <c r="D1173" s="128">
        <f t="shared" si="148"/>
        <v>1</v>
      </c>
      <c r="E1173" s="128" t="str">
        <f>IF(A1173="",'CONSTRUCTION COST ESTIMATE'!A1173,"")</f>
        <v/>
      </c>
      <c r="F1173" s="234" t="str">
        <f>IF(A1173="","",'CONSTRUCTION COST ESTIMATE'!C1173)</f>
        <v>SEWER CLEANOUT (10 INCH)</v>
      </c>
      <c r="G1173" s="234"/>
      <c r="H1173" s="78" t="str">
        <f t="shared" si="146"/>
        <v>630.1030</v>
      </c>
      <c r="I1173" s="128"/>
      <c r="J1173" s="128">
        <f>IF(A1173="","",'CONSTRUCTION COST ESTIMATE'!BA1173)</f>
        <v>0</v>
      </c>
      <c r="K1173" s="128" t="str">
        <f t="shared" si="149"/>
        <v>Default</v>
      </c>
      <c r="L1173" s="128" t="str">
        <f>IF(A1173="","",'CONSTRUCTION COST ESTIMATE'!BB1173)</f>
        <v>EA</v>
      </c>
      <c r="M1173" s="128" t="str">
        <f t="shared" si="147"/>
        <v>Base Bid</v>
      </c>
      <c r="N1173" s="124">
        <f>IF(A1173="","",'CONSTRUCTION COST ESTIMATE'!BC1173)</f>
        <v>0</v>
      </c>
      <c r="O1173" s="124" t="str">
        <f t="shared" si="150"/>
        <v>N</v>
      </c>
      <c r="S1173" s="124"/>
    </row>
    <row r="1174" spans="1:19" hidden="1">
      <c r="A1174" s="379">
        <f>IF('CONSTRUCTION COST ESTIMATE'!B1174="","",'CONSTRUCTION COST ESTIMATE'!B1174)</f>
        <v>630.10400000000004</v>
      </c>
      <c r="B1174" s="128"/>
      <c r="C1174" s="128" t="str">
        <f t="shared" si="145"/>
        <v>Item</v>
      </c>
      <c r="D1174" s="128">
        <f t="shared" si="148"/>
        <v>1</v>
      </c>
      <c r="E1174" s="128" t="str">
        <f>IF(A1174="",'CONSTRUCTION COST ESTIMATE'!A1174,"")</f>
        <v/>
      </c>
      <c r="F1174" s="234" t="str">
        <f>IF(A1174="","",'CONSTRUCTION COST ESTIMATE'!C1174)</f>
        <v>SEWER CLEANOUT (12 INCH)</v>
      </c>
      <c r="G1174" s="234"/>
      <c r="H1174" s="78" t="str">
        <f t="shared" si="146"/>
        <v>630.1040</v>
      </c>
      <c r="I1174" s="128"/>
      <c r="J1174" s="128">
        <f>IF(A1174="","",'CONSTRUCTION COST ESTIMATE'!BA1174)</f>
        <v>0</v>
      </c>
      <c r="K1174" s="128" t="str">
        <f t="shared" si="149"/>
        <v>Default</v>
      </c>
      <c r="L1174" s="128" t="str">
        <f>IF(A1174="","",'CONSTRUCTION COST ESTIMATE'!BB1174)</f>
        <v>EA</v>
      </c>
      <c r="M1174" s="128" t="str">
        <f t="shared" si="147"/>
        <v>Base Bid</v>
      </c>
      <c r="N1174" s="124">
        <f>IF(A1174="","",'CONSTRUCTION COST ESTIMATE'!BC1174)</f>
        <v>0</v>
      </c>
      <c r="O1174" s="124" t="str">
        <f t="shared" si="150"/>
        <v>N</v>
      </c>
      <c r="S1174" s="124"/>
    </row>
    <row r="1175" spans="1:19" hidden="1">
      <c r="A1175" s="379">
        <f>IF('CONSTRUCTION COST ESTIMATE'!B1175="","",'CONSTRUCTION COST ESTIMATE'!B1175)</f>
        <v>630.10500000000002</v>
      </c>
      <c r="B1175" s="128"/>
      <c r="C1175" s="128" t="str">
        <f t="shared" si="145"/>
        <v>Item</v>
      </c>
      <c r="D1175" s="128">
        <f t="shared" si="148"/>
        <v>1</v>
      </c>
      <c r="E1175" s="128" t="str">
        <f>IF(A1175="",'CONSTRUCTION COST ESTIMATE'!A1175,"")</f>
        <v/>
      </c>
      <c r="F1175" s="234" t="str">
        <f>IF(A1175="","",'CONSTRUCTION COST ESTIMATE'!C1175)</f>
        <v>SEWER CLEANOUT (15 INCH)</v>
      </c>
      <c r="G1175" s="234"/>
      <c r="H1175" s="78" t="str">
        <f t="shared" si="146"/>
        <v>630.1050</v>
      </c>
      <c r="I1175" s="128"/>
      <c r="J1175" s="128">
        <f>IF(A1175="","",'CONSTRUCTION COST ESTIMATE'!BA1175)</f>
        <v>0</v>
      </c>
      <c r="K1175" s="128" t="str">
        <f t="shared" si="149"/>
        <v>Default</v>
      </c>
      <c r="L1175" s="128" t="str">
        <f>IF(A1175="","",'CONSTRUCTION COST ESTIMATE'!BB1175)</f>
        <v>EA</v>
      </c>
      <c r="M1175" s="128" t="str">
        <f t="shared" si="147"/>
        <v>Base Bid</v>
      </c>
      <c r="N1175" s="124">
        <f>IF(A1175="","",'CONSTRUCTION COST ESTIMATE'!BC1175)</f>
        <v>0</v>
      </c>
      <c r="O1175" s="124" t="str">
        <f t="shared" si="150"/>
        <v>N</v>
      </c>
      <c r="S1175" s="124"/>
    </row>
    <row r="1176" spans="1:19" hidden="1">
      <c r="A1176" s="379">
        <f>IF('CONSTRUCTION COST ESTIMATE'!B1176="","",'CONSTRUCTION COST ESTIMATE'!B1176)</f>
        <v>630.10599999999999</v>
      </c>
      <c r="B1176" s="128"/>
      <c r="C1176" s="128" t="str">
        <f t="shared" si="145"/>
        <v>Item</v>
      </c>
      <c r="D1176" s="128">
        <f t="shared" si="148"/>
        <v>1</v>
      </c>
      <c r="E1176" s="128" t="str">
        <f>IF(A1176="",'CONSTRUCTION COST ESTIMATE'!A1176,"")</f>
        <v/>
      </c>
      <c r="F1176" s="234" t="str">
        <f>IF(A1176="","",'CONSTRUCTION COST ESTIMATE'!C1176)</f>
        <v>SEWER CLEANOUT (18 INCH)</v>
      </c>
      <c r="G1176" s="234"/>
      <c r="H1176" s="78" t="str">
        <f t="shared" si="146"/>
        <v>630.1060</v>
      </c>
      <c r="I1176" s="128"/>
      <c r="J1176" s="128">
        <f>IF(A1176="","",'CONSTRUCTION COST ESTIMATE'!BA1176)</f>
        <v>0</v>
      </c>
      <c r="K1176" s="128" t="str">
        <f t="shared" si="149"/>
        <v>Default</v>
      </c>
      <c r="L1176" s="128" t="str">
        <f>IF(A1176="","",'CONSTRUCTION COST ESTIMATE'!BB1176)</f>
        <v>EA</v>
      </c>
      <c r="M1176" s="128" t="str">
        <f t="shared" si="147"/>
        <v>Base Bid</v>
      </c>
      <c r="N1176" s="124">
        <f>IF(A1176="","",'CONSTRUCTION COST ESTIMATE'!BC1176)</f>
        <v>0</v>
      </c>
      <c r="O1176" s="124" t="str">
        <f t="shared" si="150"/>
        <v>N</v>
      </c>
      <c r="S1176" s="124"/>
    </row>
    <row r="1177" spans="1:19" hidden="1">
      <c r="A1177" s="379">
        <f>IF('CONSTRUCTION COST ESTIMATE'!B1177="","",'CONSTRUCTION COST ESTIMATE'!B1177)</f>
        <v>630.10699999999997</v>
      </c>
      <c r="B1177" s="128"/>
      <c r="C1177" s="128" t="str">
        <f t="shared" si="145"/>
        <v>Item</v>
      </c>
      <c r="D1177" s="128">
        <f t="shared" si="148"/>
        <v>1</v>
      </c>
      <c r="E1177" s="128" t="str">
        <f>IF(A1177="",'CONSTRUCTION COST ESTIMATE'!A1177,"")</f>
        <v/>
      </c>
      <c r="F1177" s="234" t="str">
        <f>IF(A1177="","",'CONSTRUCTION COST ESTIMATE'!C1177)</f>
        <v>SEWER CLEANOUT (21 INCH)</v>
      </c>
      <c r="G1177" s="234"/>
      <c r="H1177" s="78" t="str">
        <f t="shared" si="146"/>
        <v>630.1070</v>
      </c>
      <c r="I1177" s="128"/>
      <c r="J1177" s="128">
        <f>IF(A1177="","",'CONSTRUCTION COST ESTIMATE'!BA1177)</f>
        <v>0</v>
      </c>
      <c r="K1177" s="128" t="str">
        <f t="shared" si="149"/>
        <v>Default</v>
      </c>
      <c r="L1177" s="128" t="str">
        <f>IF(A1177="","",'CONSTRUCTION COST ESTIMATE'!BB1177)</f>
        <v>EA</v>
      </c>
      <c r="M1177" s="128" t="str">
        <f t="shared" si="147"/>
        <v>Base Bid</v>
      </c>
      <c r="N1177" s="124">
        <f>IF(A1177="","",'CONSTRUCTION COST ESTIMATE'!BC1177)</f>
        <v>0</v>
      </c>
      <c r="O1177" s="124" t="str">
        <f t="shared" si="150"/>
        <v>N</v>
      </c>
      <c r="S1177" s="124"/>
    </row>
    <row r="1178" spans="1:19" hidden="1">
      <c r="A1178" s="379">
        <f>IF('CONSTRUCTION COST ESTIMATE'!B1178="","",'CONSTRUCTION COST ESTIMATE'!B1178)</f>
        <v>630.10799999999995</v>
      </c>
      <c r="B1178" s="128"/>
      <c r="C1178" s="128" t="str">
        <f t="shared" si="145"/>
        <v>Item</v>
      </c>
      <c r="D1178" s="128">
        <f t="shared" si="148"/>
        <v>1</v>
      </c>
      <c r="E1178" s="128" t="str">
        <f>IF(A1178="",'CONSTRUCTION COST ESTIMATE'!A1178,"")</f>
        <v/>
      </c>
      <c r="F1178" s="234" t="str">
        <f>IF(A1178="","",'CONSTRUCTION COST ESTIMATE'!C1178)</f>
        <v>SEWER CLEANOUT (24 INCH)</v>
      </c>
      <c r="G1178" s="234"/>
      <c r="H1178" s="78" t="str">
        <f t="shared" si="146"/>
        <v>630.1080</v>
      </c>
      <c r="I1178" s="128"/>
      <c r="J1178" s="128">
        <f>IF(A1178="","",'CONSTRUCTION COST ESTIMATE'!BA1178)</f>
        <v>0</v>
      </c>
      <c r="K1178" s="128" t="str">
        <f t="shared" si="149"/>
        <v>Default</v>
      </c>
      <c r="L1178" s="128" t="str">
        <f>IF(A1178="","",'CONSTRUCTION COST ESTIMATE'!BB1178)</f>
        <v>EA</v>
      </c>
      <c r="M1178" s="128" t="str">
        <f t="shared" si="147"/>
        <v>Base Bid</v>
      </c>
      <c r="N1178" s="124">
        <f>IF(A1178="","",'CONSTRUCTION COST ESTIMATE'!BC1178)</f>
        <v>0</v>
      </c>
      <c r="O1178" s="124" t="str">
        <f t="shared" si="150"/>
        <v>N</v>
      </c>
      <c r="S1178" s="124"/>
    </row>
    <row r="1179" spans="1:19" hidden="1">
      <c r="A1179" s="379">
        <f>IF('CONSTRUCTION COST ESTIMATE'!B1179="","",'CONSTRUCTION COST ESTIMATE'!B1179)</f>
        <v>630.10900000000004</v>
      </c>
      <c r="B1179" s="128"/>
      <c r="C1179" s="128" t="str">
        <f t="shared" ref="C1179:C1248" si="151">IF(A1179="","Container","Item")</f>
        <v>Item</v>
      </c>
      <c r="D1179" s="128">
        <f t="shared" si="148"/>
        <v>1</v>
      </c>
      <c r="E1179" s="128" t="str">
        <f>IF(A1179="",'CONSTRUCTION COST ESTIMATE'!A1179,"")</f>
        <v/>
      </c>
      <c r="F1179" s="234" t="str">
        <f>IF(A1179="","",'CONSTRUCTION COST ESTIMATE'!C1179)</f>
        <v>SEWER CLEANOUT (30 INCH)</v>
      </c>
      <c r="G1179" s="234"/>
      <c r="H1179" s="78" t="str">
        <f t="shared" ref="H1179:H1248" si="152">TEXT(A1179,"#.0000")</f>
        <v>630.1090</v>
      </c>
      <c r="I1179" s="128"/>
      <c r="J1179" s="128">
        <f>IF(A1179="","",'CONSTRUCTION COST ESTIMATE'!BA1179)</f>
        <v>0</v>
      </c>
      <c r="K1179" s="128" t="str">
        <f t="shared" si="149"/>
        <v>Default</v>
      </c>
      <c r="L1179" s="128" t="str">
        <f>IF(A1179="","",'CONSTRUCTION COST ESTIMATE'!BB1179)</f>
        <v>EA</v>
      </c>
      <c r="M1179" s="128" t="str">
        <f t="shared" ref="M1179:M1248" si="153">IF(A1179="","","Base Bid")</f>
        <v>Base Bid</v>
      </c>
      <c r="N1179" s="124">
        <f>IF(A1179="","",'CONSTRUCTION COST ESTIMATE'!BC1179)</f>
        <v>0</v>
      </c>
      <c r="O1179" s="124" t="str">
        <f t="shared" si="150"/>
        <v>N</v>
      </c>
      <c r="S1179" s="124"/>
    </row>
    <row r="1180" spans="1:19" hidden="1">
      <c r="A1180" s="379">
        <f>IF('CONSTRUCTION COST ESTIMATE'!B1180="","",'CONSTRUCTION COST ESTIMATE'!B1180)</f>
        <v>630.11</v>
      </c>
      <c r="B1180" s="128"/>
      <c r="C1180" s="128" t="str">
        <f t="shared" si="151"/>
        <v>Item</v>
      </c>
      <c r="D1180" s="128">
        <f t="shared" ref="D1180:D1249" si="154">IF(C1180="Container",0,1)</f>
        <v>1</v>
      </c>
      <c r="E1180" s="128" t="str">
        <f>IF(A1180="",'CONSTRUCTION COST ESTIMATE'!A1180,"")</f>
        <v/>
      </c>
      <c r="F1180" s="234" t="str">
        <f>IF(A1180="","",'CONSTRUCTION COST ESTIMATE'!C1180)</f>
        <v>SEWER CLEANOUT (36 INCH)</v>
      </c>
      <c r="G1180" s="234"/>
      <c r="H1180" s="78" t="str">
        <f t="shared" si="152"/>
        <v>630.1100</v>
      </c>
      <c r="I1180" s="128"/>
      <c r="J1180" s="128">
        <f>IF(A1180="","",'CONSTRUCTION COST ESTIMATE'!BA1180)</f>
        <v>0</v>
      </c>
      <c r="K1180" s="128" t="str">
        <f t="shared" ref="K1180:K1249" si="155">IF(J1180="","","Default")</f>
        <v>Default</v>
      </c>
      <c r="L1180" s="128" t="str">
        <f>IF(A1180="","",'CONSTRUCTION COST ESTIMATE'!BB1180)</f>
        <v>EA</v>
      </c>
      <c r="M1180" s="128" t="str">
        <f t="shared" si="153"/>
        <v>Base Bid</v>
      </c>
      <c r="N1180" s="124">
        <f>IF(A1180="","",'CONSTRUCTION COST ESTIMATE'!BC1180)</f>
        <v>0</v>
      </c>
      <c r="O1180" s="124" t="str">
        <f t="shared" si="150"/>
        <v>N</v>
      </c>
      <c r="S1180" s="124"/>
    </row>
    <row r="1181" spans="1:19" hidden="1">
      <c r="A1181" s="379">
        <f>IF('CONSTRUCTION COST ESTIMATE'!B1181="","",'CONSTRUCTION COST ESTIMATE'!B1181)</f>
        <v>630.12</v>
      </c>
      <c r="B1181" s="128"/>
      <c r="C1181" s="128" t="str">
        <f t="shared" si="151"/>
        <v>Item</v>
      </c>
      <c r="D1181" s="128">
        <f t="shared" si="154"/>
        <v>1</v>
      </c>
      <c r="E1181" s="128" t="str">
        <f>IF(A1181="",'CONSTRUCTION COST ESTIMATE'!A1181,"")</f>
        <v/>
      </c>
      <c r="F1181" s="234" t="str">
        <f>IF(A1181="","",'CONSTRUCTION COST ESTIMATE'!C1181)</f>
        <v>C900 PVC UTILITY CROSSING (4 INCH)</v>
      </c>
      <c r="G1181" s="234"/>
      <c r="H1181" s="78" t="str">
        <f t="shared" si="152"/>
        <v>630.1200</v>
      </c>
      <c r="I1181" s="128"/>
      <c r="J1181" s="128">
        <f>IF(A1181="","",'CONSTRUCTION COST ESTIMATE'!BA1181)</f>
        <v>0</v>
      </c>
      <c r="K1181" s="128" t="str">
        <f t="shared" si="155"/>
        <v>Default</v>
      </c>
      <c r="L1181" s="128" t="str">
        <f>IF(A1181="","",'CONSTRUCTION COST ESTIMATE'!BB1181)</f>
        <v>LF</v>
      </c>
      <c r="M1181" s="128" t="str">
        <f t="shared" si="153"/>
        <v>Base Bid</v>
      </c>
      <c r="N1181" s="124">
        <f>IF(A1181="","",'CONSTRUCTION COST ESTIMATE'!BC1181)</f>
        <v>0</v>
      </c>
      <c r="O1181" s="124" t="str">
        <f t="shared" ref="O1181:O1250" si="156">IF(N1181=0,"N","Y")</f>
        <v>N</v>
      </c>
      <c r="S1181" s="124"/>
    </row>
    <row r="1182" spans="1:19" hidden="1">
      <c r="A1182" s="379">
        <f>IF('CONSTRUCTION COST ESTIMATE'!B1182="","",'CONSTRUCTION COST ESTIMATE'!B1182)</f>
        <v>630.12099999999998</v>
      </c>
      <c r="B1182" s="128"/>
      <c r="C1182" s="128" t="str">
        <f t="shared" si="151"/>
        <v>Item</v>
      </c>
      <c r="D1182" s="128">
        <f t="shared" si="154"/>
        <v>1</v>
      </c>
      <c r="E1182" s="128" t="str">
        <f>IF(A1182="",'CONSTRUCTION COST ESTIMATE'!A1182,"")</f>
        <v/>
      </c>
      <c r="F1182" s="234" t="str">
        <f>IF(A1182="","",'CONSTRUCTION COST ESTIMATE'!C1182)</f>
        <v>C900 PVC UTILITY CROSSING (6 INCH)</v>
      </c>
      <c r="G1182" s="234"/>
      <c r="H1182" s="78" t="str">
        <f t="shared" si="152"/>
        <v>630.1210</v>
      </c>
      <c r="I1182" s="128"/>
      <c r="J1182" s="128">
        <f>IF(A1182="","",'CONSTRUCTION COST ESTIMATE'!BA1182)</f>
        <v>0</v>
      </c>
      <c r="K1182" s="128" t="str">
        <f t="shared" si="155"/>
        <v>Default</v>
      </c>
      <c r="L1182" s="128" t="str">
        <f>IF(A1182="","",'CONSTRUCTION COST ESTIMATE'!BB1182)</f>
        <v>LF</v>
      </c>
      <c r="M1182" s="128" t="str">
        <f t="shared" si="153"/>
        <v>Base Bid</v>
      </c>
      <c r="N1182" s="124">
        <f>IF(A1182="","",'CONSTRUCTION COST ESTIMATE'!BC1182)</f>
        <v>0</v>
      </c>
      <c r="O1182" s="124" t="str">
        <f t="shared" si="156"/>
        <v>N</v>
      </c>
      <c r="S1182" s="124"/>
    </row>
    <row r="1183" spans="1:19" hidden="1">
      <c r="A1183" s="379">
        <f>IF('CONSTRUCTION COST ESTIMATE'!B1183="","",'CONSTRUCTION COST ESTIMATE'!B1183)</f>
        <v>630.12199999999996</v>
      </c>
      <c r="B1183" s="128"/>
      <c r="C1183" s="128" t="str">
        <f t="shared" si="151"/>
        <v>Item</v>
      </c>
      <c r="D1183" s="128">
        <f t="shared" si="154"/>
        <v>1</v>
      </c>
      <c r="E1183" s="128" t="str">
        <f>IF(A1183="",'CONSTRUCTION COST ESTIMATE'!A1183,"")</f>
        <v/>
      </c>
      <c r="F1183" s="234" t="str">
        <f>IF(A1183="","",'CONSTRUCTION COST ESTIMATE'!C1183)</f>
        <v>C900 PVC UTILITY CROSSING (8 INCH)</v>
      </c>
      <c r="G1183" s="234"/>
      <c r="H1183" s="78" t="str">
        <f t="shared" si="152"/>
        <v>630.1220</v>
      </c>
      <c r="I1183" s="128"/>
      <c r="J1183" s="128">
        <f>IF(A1183="","",'CONSTRUCTION COST ESTIMATE'!BA1183)</f>
        <v>0</v>
      </c>
      <c r="K1183" s="128" t="str">
        <f t="shared" si="155"/>
        <v>Default</v>
      </c>
      <c r="L1183" s="128" t="str">
        <f>IF(A1183="","",'CONSTRUCTION COST ESTIMATE'!BB1183)</f>
        <v>LF</v>
      </c>
      <c r="M1183" s="128" t="str">
        <f t="shared" si="153"/>
        <v>Base Bid</v>
      </c>
      <c r="N1183" s="124">
        <f>IF(A1183="","",'CONSTRUCTION COST ESTIMATE'!BC1183)</f>
        <v>0</v>
      </c>
      <c r="O1183" s="124" t="str">
        <f t="shared" si="156"/>
        <v>N</v>
      </c>
      <c r="S1183" s="124"/>
    </row>
    <row r="1184" spans="1:19" hidden="1">
      <c r="A1184" s="379">
        <f>IF('CONSTRUCTION COST ESTIMATE'!B1184="","",'CONSTRUCTION COST ESTIMATE'!B1184)</f>
        <v>630.12300000000005</v>
      </c>
      <c r="B1184" s="128"/>
      <c r="C1184" s="128" t="str">
        <f t="shared" si="151"/>
        <v>Item</v>
      </c>
      <c r="D1184" s="128">
        <f t="shared" si="154"/>
        <v>1</v>
      </c>
      <c r="E1184" s="128" t="str">
        <f>IF(A1184="",'CONSTRUCTION COST ESTIMATE'!A1184,"")</f>
        <v/>
      </c>
      <c r="F1184" s="234" t="str">
        <f>IF(A1184="","",'CONSTRUCTION COST ESTIMATE'!C1184)</f>
        <v>C900 PVC UTILITY CROSSING (10 INCH)</v>
      </c>
      <c r="G1184" s="234"/>
      <c r="H1184" s="78" t="str">
        <f t="shared" si="152"/>
        <v>630.1230</v>
      </c>
      <c r="I1184" s="128"/>
      <c r="J1184" s="128">
        <f>IF(A1184="","",'CONSTRUCTION COST ESTIMATE'!BA1184)</f>
        <v>0</v>
      </c>
      <c r="K1184" s="128" t="str">
        <f t="shared" si="155"/>
        <v>Default</v>
      </c>
      <c r="L1184" s="128" t="str">
        <f>IF(A1184="","",'CONSTRUCTION COST ESTIMATE'!BB1184)</f>
        <v>LF</v>
      </c>
      <c r="M1184" s="128" t="str">
        <f t="shared" si="153"/>
        <v>Base Bid</v>
      </c>
      <c r="N1184" s="124">
        <f>IF(A1184="","",'CONSTRUCTION COST ESTIMATE'!BC1184)</f>
        <v>0</v>
      </c>
      <c r="O1184" s="124" t="str">
        <f t="shared" si="156"/>
        <v>N</v>
      </c>
      <c r="S1184" s="124"/>
    </row>
    <row r="1185" spans="1:19" hidden="1">
      <c r="A1185" s="379">
        <f>IF('CONSTRUCTION COST ESTIMATE'!B1185="","",'CONSTRUCTION COST ESTIMATE'!B1185)</f>
        <v>630.12400000000002</v>
      </c>
      <c r="B1185" s="128"/>
      <c r="C1185" s="128" t="str">
        <f t="shared" si="151"/>
        <v>Item</v>
      </c>
      <c r="D1185" s="128">
        <f t="shared" si="154"/>
        <v>1</v>
      </c>
      <c r="E1185" s="128" t="str">
        <f>IF(A1185="",'CONSTRUCTION COST ESTIMATE'!A1185,"")</f>
        <v/>
      </c>
      <c r="F1185" s="234" t="str">
        <f>IF(A1185="","",'CONSTRUCTION COST ESTIMATE'!C1185)</f>
        <v>C900 PVC UTILITY CROSSING (12 INCH)</v>
      </c>
      <c r="G1185" s="234"/>
      <c r="H1185" s="78" t="str">
        <f t="shared" si="152"/>
        <v>630.1240</v>
      </c>
      <c r="I1185" s="128"/>
      <c r="J1185" s="128">
        <f>IF(A1185="","",'CONSTRUCTION COST ESTIMATE'!BA1185)</f>
        <v>0</v>
      </c>
      <c r="K1185" s="128" t="str">
        <f t="shared" si="155"/>
        <v>Default</v>
      </c>
      <c r="L1185" s="128" t="str">
        <f>IF(A1185="","",'CONSTRUCTION COST ESTIMATE'!BB1185)</f>
        <v>LF</v>
      </c>
      <c r="M1185" s="128" t="str">
        <f t="shared" si="153"/>
        <v>Base Bid</v>
      </c>
      <c r="N1185" s="124">
        <f>IF(A1185="","",'CONSTRUCTION COST ESTIMATE'!BC1185)</f>
        <v>0</v>
      </c>
      <c r="O1185" s="124" t="str">
        <f t="shared" si="156"/>
        <v>N</v>
      </c>
      <c r="S1185" s="124"/>
    </row>
    <row r="1186" spans="1:19" hidden="1">
      <c r="A1186" s="379">
        <f>IF('CONSTRUCTION COST ESTIMATE'!B1186="","",'CONSTRUCTION COST ESTIMATE'!B1186)</f>
        <v>630.125</v>
      </c>
      <c r="B1186" s="128"/>
      <c r="C1186" s="128" t="str">
        <f t="shared" si="151"/>
        <v>Item</v>
      </c>
      <c r="D1186" s="128">
        <f t="shared" si="154"/>
        <v>1</v>
      </c>
      <c r="E1186" s="128" t="str">
        <f>IF(A1186="",'CONSTRUCTION COST ESTIMATE'!A1186,"")</f>
        <v/>
      </c>
      <c r="F1186" s="234" t="str">
        <f>IF(A1186="","",'CONSTRUCTION COST ESTIMATE'!C1186)</f>
        <v>C900 PVC UTILITY CROSSING (15 INCH)</v>
      </c>
      <c r="G1186" s="234"/>
      <c r="H1186" s="78" t="str">
        <f t="shared" si="152"/>
        <v>630.1250</v>
      </c>
      <c r="I1186" s="128"/>
      <c r="J1186" s="128">
        <f>IF(A1186="","",'CONSTRUCTION COST ESTIMATE'!BA1186)</f>
        <v>0</v>
      </c>
      <c r="K1186" s="128" t="str">
        <f t="shared" si="155"/>
        <v>Default</v>
      </c>
      <c r="L1186" s="128" t="str">
        <f>IF(A1186="","",'CONSTRUCTION COST ESTIMATE'!BB1186)</f>
        <v>LF</v>
      </c>
      <c r="M1186" s="128" t="str">
        <f t="shared" si="153"/>
        <v>Base Bid</v>
      </c>
      <c r="N1186" s="124">
        <f>IF(A1186="","",'CONSTRUCTION COST ESTIMATE'!BC1186)</f>
        <v>0</v>
      </c>
      <c r="O1186" s="124" t="str">
        <f t="shared" si="156"/>
        <v>N</v>
      </c>
      <c r="S1186" s="124"/>
    </row>
    <row r="1187" spans="1:19" hidden="1">
      <c r="A1187" s="379">
        <f>IF('CONSTRUCTION COST ESTIMATE'!B1187="","",'CONSTRUCTION COST ESTIMATE'!B1187)</f>
        <v>630.12599999999998</v>
      </c>
      <c r="B1187" s="128"/>
      <c r="C1187" s="128" t="str">
        <f t="shared" si="151"/>
        <v>Item</v>
      </c>
      <c r="D1187" s="128">
        <f t="shared" si="154"/>
        <v>1</v>
      </c>
      <c r="E1187" s="128" t="str">
        <f>IF(A1187="",'CONSTRUCTION COST ESTIMATE'!A1187,"")</f>
        <v/>
      </c>
      <c r="F1187" s="234" t="str">
        <f>IF(A1187="","",'CONSTRUCTION COST ESTIMATE'!C1187)</f>
        <v>C900 PVC UTILITY CROSSING (18 INCH)</v>
      </c>
      <c r="G1187" s="234"/>
      <c r="H1187" s="78" t="str">
        <f t="shared" si="152"/>
        <v>630.1260</v>
      </c>
      <c r="I1187" s="128"/>
      <c r="J1187" s="128">
        <f>IF(A1187="","",'CONSTRUCTION COST ESTIMATE'!BA1187)</f>
        <v>0</v>
      </c>
      <c r="K1187" s="128" t="str">
        <f t="shared" si="155"/>
        <v>Default</v>
      </c>
      <c r="L1187" s="128" t="str">
        <f>IF(A1187="","",'CONSTRUCTION COST ESTIMATE'!BB1187)</f>
        <v>LF</v>
      </c>
      <c r="M1187" s="128" t="str">
        <f t="shared" si="153"/>
        <v>Base Bid</v>
      </c>
      <c r="N1187" s="124">
        <f>IF(A1187="","",'CONSTRUCTION COST ESTIMATE'!BC1187)</f>
        <v>0</v>
      </c>
      <c r="O1187" s="124" t="str">
        <f t="shared" si="156"/>
        <v>N</v>
      </c>
      <c r="S1187" s="124"/>
    </row>
    <row r="1188" spans="1:19" hidden="1">
      <c r="A1188" s="379">
        <f>IF('CONSTRUCTION COST ESTIMATE'!B1188="","",'CONSTRUCTION COST ESTIMATE'!B1188)</f>
        <v>630.12699999999995</v>
      </c>
      <c r="B1188" s="128"/>
      <c r="C1188" s="128" t="str">
        <f t="shared" si="151"/>
        <v>Item</v>
      </c>
      <c r="D1188" s="128">
        <f t="shared" si="154"/>
        <v>1</v>
      </c>
      <c r="E1188" s="128" t="str">
        <f>IF(A1188="",'CONSTRUCTION COST ESTIMATE'!A1188,"")</f>
        <v/>
      </c>
      <c r="F1188" s="234" t="str">
        <f>IF(A1188="","",'CONSTRUCTION COST ESTIMATE'!C1188)</f>
        <v>C900 PVC UTILITY CROSSING (21 INCH)</v>
      </c>
      <c r="G1188" s="234"/>
      <c r="H1188" s="78" t="str">
        <f t="shared" si="152"/>
        <v>630.1270</v>
      </c>
      <c r="I1188" s="128"/>
      <c r="J1188" s="128">
        <f>IF(A1188="","",'CONSTRUCTION COST ESTIMATE'!BA1188)</f>
        <v>0</v>
      </c>
      <c r="K1188" s="128" t="str">
        <f t="shared" si="155"/>
        <v>Default</v>
      </c>
      <c r="L1188" s="128" t="str">
        <f>IF(A1188="","",'CONSTRUCTION COST ESTIMATE'!BB1188)</f>
        <v>LF</v>
      </c>
      <c r="M1188" s="128" t="str">
        <f t="shared" si="153"/>
        <v>Base Bid</v>
      </c>
      <c r="N1188" s="124">
        <f>IF(A1188="","",'CONSTRUCTION COST ESTIMATE'!BC1188)</f>
        <v>0</v>
      </c>
      <c r="O1188" s="124" t="str">
        <f t="shared" si="156"/>
        <v>N</v>
      </c>
      <c r="S1188" s="124"/>
    </row>
    <row r="1189" spans="1:19" hidden="1">
      <c r="A1189" s="379">
        <f>IF('CONSTRUCTION COST ESTIMATE'!B1189="","",'CONSTRUCTION COST ESTIMATE'!B1189)</f>
        <v>630.12800000000004</v>
      </c>
      <c r="B1189" s="128"/>
      <c r="C1189" s="128" t="str">
        <f t="shared" si="151"/>
        <v>Item</v>
      </c>
      <c r="D1189" s="128">
        <f t="shared" si="154"/>
        <v>1</v>
      </c>
      <c r="E1189" s="128" t="str">
        <f>IF(A1189="",'CONSTRUCTION COST ESTIMATE'!A1189,"")</f>
        <v/>
      </c>
      <c r="F1189" s="234" t="str">
        <f>IF(A1189="","",'CONSTRUCTION COST ESTIMATE'!C1189)</f>
        <v>C900 PVC UTILITY CROSSING (24 INCH)</v>
      </c>
      <c r="G1189" s="234"/>
      <c r="H1189" s="78" t="str">
        <f t="shared" si="152"/>
        <v>630.1280</v>
      </c>
      <c r="I1189" s="128"/>
      <c r="J1189" s="128">
        <f>IF(A1189="","",'CONSTRUCTION COST ESTIMATE'!BA1189)</f>
        <v>0</v>
      </c>
      <c r="K1189" s="128" t="str">
        <f t="shared" si="155"/>
        <v>Default</v>
      </c>
      <c r="L1189" s="128" t="str">
        <f>IF(A1189="","",'CONSTRUCTION COST ESTIMATE'!BB1189)</f>
        <v>LF</v>
      </c>
      <c r="M1189" s="128" t="str">
        <f t="shared" si="153"/>
        <v>Base Bid</v>
      </c>
      <c r="N1189" s="124">
        <f>IF(A1189="","",'CONSTRUCTION COST ESTIMATE'!BC1189)</f>
        <v>0</v>
      </c>
      <c r="O1189" s="124" t="str">
        <f t="shared" si="156"/>
        <v>N</v>
      </c>
      <c r="S1189" s="124"/>
    </row>
    <row r="1190" spans="1:19" hidden="1">
      <c r="A1190" s="379">
        <f>IF('CONSTRUCTION COST ESTIMATE'!B1190="","",'CONSTRUCTION COST ESTIMATE'!B1190)</f>
        <v>630.12900000000002</v>
      </c>
      <c r="B1190" s="128"/>
      <c r="C1190" s="128" t="str">
        <f t="shared" si="151"/>
        <v>Item</v>
      </c>
      <c r="D1190" s="128">
        <f t="shared" si="154"/>
        <v>1</v>
      </c>
      <c r="E1190" s="128" t="str">
        <f>IF(A1190="",'CONSTRUCTION COST ESTIMATE'!A1190,"")</f>
        <v/>
      </c>
      <c r="F1190" s="234" t="str">
        <f>IF(A1190="","",'CONSTRUCTION COST ESTIMATE'!C1190)</f>
        <v>C900 PVC UTILITY CROSSING (30 INCH)</v>
      </c>
      <c r="G1190" s="234"/>
      <c r="H1190" s="78" t="str">
        <f t="shared" si="152"/>
        <v>630.1290</v>
      </c>
      <c r="I1190" s="128"/>
      <c r="J1190" s="128">
        <f>IF(A1190="","",'CONSTRUCTION COST ESTIMATE'!BA1190)</f>
        <v>0</v>
      </c>
      <c r="K1190" s="128" t="str">
        <f t="shared" si="155"/>
        <v>Default</v>
      </c>
      <c r="L1190" s="128" t="str">
        <f>IF(A1190="","",'CONSTRUCTION COST ESTIMATE'!BB1190)</f>
        <v>LF</v>
      </c>
      <c r="M1190" s="128" t="str">
        <f t="shared" si="153"/>
        <v>Base Bid</v>
      </c>
      <c r="N1190" s="124">
        <f>IF(A1190="","",'CONSTRUCTION COST ESTIMATE'!BC1190)</f>
        <v>0</v>
      </c>
      <c r="O1190" s="124" t="str">
        <f t="shared" si="156"/>
        <v>N</v>
      </c>
      <c r="S1190" s="124"/>
    </row>
    <row r="1191" spans="1:19" hidden="1">
      <c r="A1191" s="379">
        <f>IF('CONSTRUCTION COST ESTIMATE'!B1191="","",'CONSTRUCTION COST ESTIMATE'!B1191)</f>
        <v>630.13</v>
      </c>
      <c r="B1191" s="128"/>
      <c r="C1191" s="128" t="str">
        <f t="shared" si="151"/>
        <v>Item</v>
      </c>
      <c r="D1191" s="128">
        <f t="shared" si="154"/>
        <v>1</v>
      </c>
      <c r="E1191" s="128" t="str">
        <f>IF(A1191="",'CONSTRUCTION COST ESTIMATE'!A1191,"")</f>
        <v/>
      </c>
      <c r="F1191" s="234" t="str">
        <f>IF(A1191="","",'CONSTRUCTION COST ESTIMATE'!C1191)</f>
        <v>C900 PVC UTILITY CROSSING (36 INCH)</v>
      </c>
      <c r="G1191" s="234"/>
      <c r="H1191" s="78" t="str">
        <f t="shared" si="152"/>
        <v>630.1300</v>
      </c>
      <c r="I1191" s="128"/>
      <c r="J1191" s="128">
        <f>IF(A1191="","",'CONSTRUCTION COST ESTIMATE'!BA1191)</f>
        <v>0</v>
      </c>
      <c r="K1191" s="128" t="str">
        <f t="shared" si="155"/>
        <v>Default</v>
      </c>
      <c r="L1191" s="128" t="str">
        <f>IF(A1191="","",'CONSTRUCTION COST ESTIMATE'!BB1191)</f>
        <v>LF</v>
      </c>
      <c r="M1191" s="128" t="str">
        <f t="shared" si="153"/>
        <v>Base Bid</v>
      </c>
      <c r="N1191" s="124">
        <f>IF(A1191="","",'CONSTRUCTION COST ESTIMATE'!BC1191)</f>
        <v>0</v>
      </c>
      <c r="O1191" s="124" t="str">
        <f t="shared" si="156"/>
        <v>N</v>
      </c>
      <c r="S1191" s="124"/>
    </row>
    <row r="1192" spans="1:19" hidden="1">
      <c r="A1192" s="379">
        <f>IF('CONSTRUCTION COST ESTIMATE'!B1192="","",'CONSTRUCTION COST ESTIMATE'!B1192)</f>
        <v>630.14</v>
      </c>
      <c r="B1192" s="128"/>
      <c r="C1192" s="128" t="str">
        <f t="shared" si="151"/>
        <v>Item</v>
      </c>
      <c r="D1192" s="128">
        <f t="shared" si="154"/>
        <v>1</v>
      </c>
      <c r="E1192" s="128" t="str">
        <f>IF(A1192="",'CONSTRUCTION COST ESTIMATE'!A1192,"")</f>
        <v/>
      </c>
      <c r="F1192" s="234" t="str">
        <f>IF(A1192="","",'CONSTRUCTION COST ESTIMATE'!C1192)</f>
        <v>SANITARY SEWER DROP MANHOLE (48 INCH)</v>
      </c>
      <c r="G1192" s="234"/>
      <c r="H1192" s="78" t="str">
        <f t="shared" si="152"/>
        <v>630.1400</v>
      </c>
      <c r="I1192" s="128"/>
      <c r="J1192" s="128">
        <f>IF(A1192="","",'CONSTRUCTION COST ESTIMATE'!BA1192)</f>
        <v>0</v>
      </c>
      <c r="K1192" s="128" t="str">
        <f t="shared" si="155"/>
        <v>Default</v>
      </c>
      <c r="L1192" s="128" t="str">
        <f>IF(A1192="","",'CONSTRUCTION COST ESTIMATE'!BB1192)</f>
        <v>EA</v>
      </c>
      <c r="M1192" s="128" t="str">
        <f t="shared" si="153"/>
        <v>Base Bid</v>
      </c>
      <c r="N1192" s="124">
        <f>IF(A1192="","",'CONSTRUCTION COST ESTIMATE'!BC1192)</f>
        <v>0</v>
      </c>
      <c r="O1192" s="124" t="str">
        <f t="shared" si="156"/>
        <v>N</v>
      </c>
      <c r="S1192" s="124"/>
    </row>
    <row r="1193" spans="1:19" hidden="1">
      <c r="A1193" s="379">
        <f>IF('CONSTRUCTION COST ESTIMATE'!B1193="","",'CONSTRUCTION COST ESTIMATE'!B1193)</f>
        <v>630.14099999999996</v>
      </c>
      <c r="B1193" s="128"/>
      <c r="C1193" s="128" t="str">
        <f t="shared" si="151"/>
        <v>Item</v>
      </c>
      <c r="D1193" s="128">
        <f t="shared" si="154"/>
        <v>1</v>
      </c>
      <c r="E1193" s="128" t="str">
        <f>IF(A1193="",'CONSTRUCTION COST ESTIMATE'!A1193,"")</f>
        <v/>
      </c>
      <c r="F1193" s="234" t="str">
        <f>IF(A1193="","",'CONSTRUCTION COST ESTIMATE'!C1193)</f>
        <v>SANITARY SEWER DROP MANHOLE (60 INCH)</v>
      </c>
      <c r="G1193" s="234"/>
      <c r="H1193" s="78" t="str">
        <f t="shared" si="152"/>
        <v>630.1410</v>
      </c>
      <c r="I1193" s="128"/>
      <c r="J1193" s="128">
        <f>IF(A1193="","",'CONSTRUCTION COST ESTIMATE'!BA1193)</f>
        <v>0</v>
      </c>
      <c r="K1193" s="128" t="str">
        <f t="shared" si="155"/>
        <v>Default</v>
      </c>
      <c r="L1193" s="128" t="str">
        <f>IF(A1193="","",'CONSTRUCTION COST ESTIMATE'!BB1193)</f>
        <v>EA</v>
      </c>
      <c r="M1193" s="128" t="str">
        <f t="shared" si="153"/>
        <v>Base Bid</v>
      </c>
      <c r="N1193" s="124">
        <f>IF(A1193="","",'CONSTRUCTION COST ESTIMATE'!BC1193)</f>
        <v>0</v>
      </c>
      <c r="O1193" s="124" t="str">
        <f t="shared" si="156"/>
        <v>N</v>
      </c>
      <c r="S1193" s="124"/>
    </row>
    <row r="1194" spans="1:19" hidden="1">
      <c r="A1194" s="379">
        <f>IF('CONSTRUCTION COST ESTIMATE'!B1194="","",'CONSTRUCTION COST ESTIMATE'!B1194)</f>
        <v>630.14200000000005</v>
      </c>
      <c r="B1194" s="128"/>
      <c r="C1194" s="128" t="str">
        <f t="shared" si="151"/>
        <v>Item</v>
      </c>
      <c r="D1194" s="128">
        <f t="shared" si="154"/>
        <v>1</v>
      </c>
      <c r="E1194" s="128" t="str">
        <f>IF(A1194="",'CONSTRUCTION COST ESTIMATE'!A1194,"")</f>
        <v/>
      </c>
      <c r="F1194" s="234" t="str">
        <f>IF(A1194="","",'CONSTRUCTION COST ESTIMATE'!C1194)</f>
        <v>SANITARY SEWER DROP MANHOLE (72 INCH)</v>
      </c>
      <c r="G1194" s="234"/>
      <c r="H1194" s="78" t="str">
        <f t="shared" si="152"/>
        <v>630.1420</v>
      </c>
      <c r="I1194" s="128"/>
      <c r="J1194" s="128">
        <f>IF(A1194="","",'CONSTRUCTION COST ESTIMATE'!BA1194)</f>
        <v>0</v>
      </c>
      <c r="K1194" s="128" t="str">
        <f t="shared" si="155"/>
        <v>Default</v>
      </c>
      <c r="L1194" s="128" t="str">
        <f>IF(A1194="","",'CONSTRUCTION COST ESTIMATE'!BB1194)</f>
        <v>EA</v>
      </c>
      <c r="M1194" s="128" t="str">
        <f t="shared" si="153"/>
        <v>Base Bid</v>
      </c>
      <c r="N1194" s="124">
        <f>IF(A1194="","",'CONSTRUCTION COST ESTIMATE'!BC1194)</f>
        <v>0</v>
      </c>
      <c r="O1194" s="124" t="str">
        <f t="shared" si="156"/>
        <v>N</v>
      </c>
      <c r="S1194" s="124"/>
    </row>
    <row r="1195" spans="1:19" hidden="1">
      <c r="A1195" s="379">
        <f>IF('CONSTRUCTION COST ESTIMATE'!B1195="","",'CONSTRUCTION COST ESTIMATE'!B1195)</f>
        <v>630.14300000000003</v>
      </c>
      <c r="B1195" s="128"/>
      <c r="C1195" s="128" t="str">
        <f t="shared" si="151"/>
        <v>Item</v>
      </c>
      <c r="D1195" s="128">
        <f t="shared" si="154"/>
        <v>1</v>
      </c>
      <c r="E1195" s="128" t="str">
        <f>IF(A1195="",'CONSTRUCTION COST ESTIMATE'!A1195,"")</f>
        <v/>
      </c>
      <c r="F1195" s="234" t="str">
        <f>IF(A1195="","",'CONSTRUCTION COST ESTIMATE'!C1195)</f>
        <v>SANITARY SEWER MANHOLE (48 INCH)</v>
      </c>
      <c r="G1195" s="234"/>
      <c r="H1195" s="78" t="str">
        <f t="shared" si="152"/>
        <v>630.1430</v>
      </c>
      <c r="I1195" s="128"/>
      <c r="J1195" s="128">
        <f>IF(A1195="","",'CONSTRUCTION COST ESTIMATE'!BA1195)</f>
        <v>0</v>
      </c>
      <c r="K1195" s="128" t="str">
        <f t="shared" si="155"/>
        <v>Default</v>
      </c>
      <c r="L1195" s="128" t="str">
        <f>IF(A1195="","",'CONSTRUCTION COST ESTIMATE'!BB1195)</f>
        <v>EA</v>
      </c>
      <c r="M1195" s="128" t="str">
        <f t="shared" si="153"/>
        <v>Base Bid</v>
      </c>
      <c r="N1195" s="124">
        <f>IF(A1195="","",'CONSTRUCTION COST ESTIMATE'!BC1195)</f>
        <v>0</v>
      </c>
      <c r="O1195" s="124" t="str">
        <f t="shared" si="156"/>
        <v>N</v>
      </c>
      <c r="S1195" s="124"/>
    </row>
    <row r="1196" spans="1:19" hidden="1">
      <c r="A1196" s="379">
        <f>IF('CONSTRUCTION COST ESTIMATE'!B1196="","",'CONSTRUCTION COST ESTIMATE'!B1196)</f>
        <v>630.14400000000001</v>
      </c>
      <c r="B1196" s="128"/>
      <c r="C1196" s="128" t="str">
        <f t="shared" si="151"/>
        <v>Item</v>
      </c>
      <c r="D1196" s="128">
        <f t="shared" si="154"/>
        <v>1</v>
      </c>
      <c r="E1196" s="128" t="str">
        <f>IF(A1196="",'CONSTRUCTION COST ESTIMATE'!A1196,"")</f>
        <v/>
      </c>
      <c r="F1196" s="234" t="str">
        <f>IF(A1196="","",'CONSTRUCTION COST ESTIMATE'!C1196)</f>
        <v>SANITARY SEWER MANHOLE (60 INCH)</v>
      </c>
      <c r="G1196" s="234"/>
      <c r="H1196" s="78" t="str">
        <f t="shared" si="152"/>
        <v>630.1440</v>
      </c>
      <c r="I1196" s="128"/>
      <c r="J1196" s="128">
        <f>IF(A1196="","",'CONSTRUCTION COST ESTIMATE'!BA1196)</f>
        <v>0</v>
      </c>
      <c r="K1196" s="128" t="str">
        <f t="shared" si="155"/>
        <v>Default</v>
      </c>
      <c r="L1196" s="128" t="str">
        <f>IF(A1196="","",'CONSTRUCTION COST ESTIMATE'!BB1196)</f>
        <v>EA</v>
      </c>
      <c r="M1196" s="128" t="str">
        <f t="shared" si="153"/>
        <v>Base Bid</v>
      </c>
      <c r="N1196" s="124">
        <f>IF(A1196="","",'CONSTRUCTION COST ESTIMATE'!BC1196)</f>
        <v>0</v>
      </c>
      <c r="O1196" s="124" t="str">
        <f t="shared" si="156"/>
        <v>N</v>
      </c>
      <c r="S1196" s="124"/>
    </row>
    <row r="1197" spans="1:19" hidden="1">
      <c r="A1197" s="379">
        <f>IF('CONSTRUCTION COST ESTIMATE'!B1197="","",'CONSTRUCTION COST ESTIMATE'!B1197)</f>
        <v>630.14499999999998</v>
      </c>
      <c r="B1197" s="128"/>
      <c r="C1197" s="128" t="str">
        <f t="shared" si="151"/>
        <v>Item</v>
      </c>
      <c r="D1197" s="128">
        <f t="shared" si="154"/>
        <v>1</v>
      </c>
      <c r="E1197" s="128" t="str">
        <f>IF(A1197="",'CONSTRUCTION COST ESTIMATE'!A1197,"")</f>
        <v/>
      </c>
      <c r="F1197" s="234" t="str">
        <f>IF(A1197="","",'CONSTRUCTION COST ESTIMATE'!C1197)</f>
        <v>SANITARY SEWER MANHOLE (72 INCH)</v>
      </c>
      <c r="G1197" s="234"/>
      <c r="H1197" s="78" t="str">
        <f t="shared" si="152"/>
        <v>630.1450</v>
      </c>
      <c r="I1197" s="128"/>
      <c r="J1197" s="128">
        <f>IF(A1197="","",'CONSTRUCTION COST ESTIMATE'!BA1197)</f>
        <v>0</v>
      </c>
      <c r="K1197" s="128" t="str">
        <f t="shared" si="155"/>
        <v>Default</v>
      </c>
      <c r="L1197" s="128" t="str">
        <f>IF(A1197="","",'CONSTRUCTION COST ESTIMATE'!BB1197)</f>
        <v>EA</v>
      </c>
      <c r="M1197" s="128" t="str">
        <f t="shared" si="153"/>
        <v>Base Bid</v>
      </c>
      <c r="N1197" s="124">
        <f>IF(A1197="","",'CONSTRUCTION COST ESTIMATE'!BC1197)</f>
        <v>0</v>
      </c>
      <c r="O1197" s="124" t="str">
        <f t="shared" si="156"/>
        <v>N</v>
      </c>
      <c r="S1197" s="124"/>
    </row>
    <row r="1198" spans="1:19" hidden="1">
      <c r="A1198" s="379">
        <f>IF('CONSTRUCTION COST ESTIMATE'!B1198="","",'CONSTRUCTION COST ESTIMATE'!B1198)</f>
        <v>630.14599999999996</v>
      </c>
      <c r="B1198" s="128"/>
      <c r="C1198" s="128" t="str">
        <f t="shared" si="151"/>
        <v>Item</v>
      </c>
      <c r="D1198" s="128">
        <f t="shared" si="154"/>
        <v>1</v>
      </c>
      <c r="E1198" s="128" t="str">
        <f>IF(A1198="",'CONSTRUCTION COST ESTIMATE'!A1198,"")</f>
        <v/>
      </c>
      <c r="F1198" s="234" t="str">
        <f>IF(A1198="","",'CONSTRUCTION COST ESTIMATE'!C1198)</f>
        <v>OFFSET SANITARY SEWER MANHOLE (84 INCH)</v>
      </c>
      <c r="G1198" s="234"/>
      <c r="H1198" s="78" t="str">
        <f t="shared" si="152"/>
        <v>630.1460</v>
      </c>
      <c r="I1198" s="128"/>
      <c r="J1198" s="128">
        <f>IF(A1198="","",'CONSTRUCTION COST ESTIMATE'!BA1198)</f>
        <v>0</v>
      </c>
      <c r="K1198" s="128" t="str">
        <f t="shared" si="155"/>
        <v>Default</v>
      </c>
      <c r="L1198" s="128" t="str">
        <f>IF(A1198="","",'CONSTRUCTION COST ESTIMATE'!BB1198)</f>
        <v>EA</v>
      </c>
      <c r="M1198" s="128" t="str">
        <f t="shared" si="153"/>
        <v>Base Bid</v>
      </c>
      <c r="N1198" s="124">
        <f>IF(A1198="","",'CONSTRUCTION COST ESTIMATE'!BC1198)</f>
        <v>0</v>
      </c>
      <c r="O1198" s="124" t="str">
        <f t="shared" si="156"/>
        <v>N</v>
      </c>
      <c r="S1198" s="124"/>
    </row>
    <row r="1199" spans="1:19" hidden="1">
      <c r="A1199" s="379">
        <f>IF('CONSTRUCTION COST ESTIMATE'!B1199="","",'CONSTRUCTION COST ESTIMATE'!B1199)</f>
        <v>630.14700000000005</v>
      </c>
      <c r="B1199" s="128"/>
      <c r="C1199" s="128" t="str">
        <f t="shared" si="151"/>
        <v>Item</v>
      </c>
      <c r="D1199" s="128">
        <f t="shared" si="154"/>
        <v>1</v>
      </c>
      <c r="E1199" s="128" t="str">
        <f>IF(A1199="",'CONSTRUCTION COST ESTIMATE'!A1199,"")</f>
        <v/>
      </c>
      <c r="F1199" s="234" t="str">
        <f>IF(A1199="","",'CONSTRUCTION COST ESTIMATE'!C1199)</f>
        <v>SANITARY SEWER MANHOLE ABANDONMENT (48 INCH)</v>
      </c>
      <c r="G1199" s="234"/>
      <c r="H1199" s="78" t="str">
        <f t="shared" si="152"/>
        <v>630.1470</v>
      </c>
      <c r="I1199" s="128"/>
      <c r="J1199" s="128">
        <f>IF(A1199="","",'CONSTRUCTION COST ESTIMATE'!BA1199)</f>
        <v>0</v>
      </c>
      <c r="K1199" s="128" t="str">
        <f t="shared" si="155"/>
        <v>Default</v>
      </c>
      <c r="L1199" s="128" t="str">
        <f>IF(A1199="","",'CONSTRUCTION COST ESTIMATE'!BB1199)</f>
        <v>EA</v>
      </c>
      <c r="M1199" s="128" t="str">
        <f t="shared" si="153"/>
        <v>Base Bid</v>
      </c>
      <c r="N1199" s="124">
        <f>IF(A1199="","",'CONSTRUCTION COST ESTIMATE'!BC1199)</f>
        <v>0</v>
      </c>
      <c r="O1199" s="124" t="str">
        <f t="shared" si="156"/>
        <v>N</v>
      </c>
      <c r="S1199" s="124"/>
    </row>
    <row r="1200" spans="1:19" hidden="1">
      <c r="A1200" s="379">
        <f>IF('CONSTRUCTION COST ESTIMATE'!B1200="","",'CONSTRUCTION COST ESTIMATE'!B1200)</f>
        <v>630.14800000000002</v>
      </c>
      <c r="B1200" s="128"/>
      <c r="C1200" s="128" t="str">
        <f t="shared" si="151"/>
        <v>Item</v>
      </c>
      <c r="D1200" s="128">
        <f t="shared" si="154"/>
        <v>1</v>
      </c>
      <c r="E1200" s="128" t="str">
        <f>IF(A1200="",'CONSTRUCTION COST ESTIMATE'!A1200,"")</f>
        <v/>
      </c>
      <c r="F1200" s="234" t="str">
        <f>IF(A1200="","",'CONSTRUCTION COST ESTIMATE'!C1200)</f>
        <v>SANITARY SEWER MANHOLE ABANDONMENT (60 INCH)</v>
      </c>
      <c r="G1200" s="234"/>
      <c r="H1200" s="78" t="str">
        <f t="shared" si="152"/>
        <v>630.1480</v>
      </c>
      <c r="I1200" s="128"/>
      <c r="J1200" s="128">
        <f>IF(A1200="","",'CONSTRUCTION COST ESTIMATE'!BA1200)</f>
        <v>0</v>
      </c>
      <c r="K1200" s="128" t="str">
        <f t="shared" si="155"/>
        <v>Default</v>
      </c>
      <c r="L1200" s="128" t="str">
        <f>IF(A1200="","",'CONSTRUCTION COST ESTIMATE'!BB1200)</f>
        <v>EA</v>
      </c>
      <c r="M1200" s="128" t="str">
        <f t="shared" si="153"/>
        <v>Base Bid</v>
      </c>
      <c r="N1200" s="124">
        <f>IF(A1200="","",'CONSTRUCTION COST ESTIMATE'!BC1200)</f>
        <v>0</v>
      </c>
      <c r="O1200" s="124" t="str">
        <f t="shared" si="156"/>
        <v>N</v>
      </c>
      <c r="S1200" s="124"/>
    </row>
    <row r="1201" spans="1:19" hidden="1">
      <c r="A1201" s="379">
        <f>IF('CONSTRUCTION COST ESTIMATE'!B1201="","",'CONSTRUCTION COST ESTIMATE'!B1201)</f>
        <v>630.149</v>
      </c>
      <c r="B1201" s="128"/>
      <c r="C1201" s="128" t="str">
        <f t="shared" si="151"/>
        <v>Item</v>
      </c>
      <c r="D1201" s="128">
        <f t="shared" si="154"/>
        <v>1</v>
      </c>
      <c r="E1201" s="128" t="str">
        <f>IF(A1201="",'CONSTRUCTION COST ESTIMATE'!A1201,"")</f>
        <v/>
      </c>
      <c r="F1201" s="234" t="str">
        <f>IF(A1201="","",'CONSTRUCTION COST ESTIMATE'!C1201)</f>
        <v>SANITARY SEWER MANHOLE ABANDONMENT (72 INCH)</v>
      </c>
      <c r="G1201" s="234"/>
      <c r="H1201" s="78" t="str">
        <f t="shared" si="152"/>
        <v>630.1490</v>
      </c>
      <c r="I1201" s="128"/>
      <c r="J1201" s="128">
        <f>IF(A1201="","",'CONSTRUCTION COST ESTIMATE'!BA1201)</f>
        <v>0</v>
      </c>
      <c r="K1201" s="128" t="str">
        <f t="shared" si="155"/>
        <v>Default</v>
      </c>
      <c r="L1201" s="128" t="str">
        <f>IF(A1201="","",'CONSTRUCTION COST ESTIMATE'!BB1201)</f>
        <v>EA</v>
      </c>
      <c r="M1201" s="128" t="str">
        <f t="shared" si="153"/>
        <v>Base Bid</v>
      </c>
      <c r="N1201" s="124">
        <f>IF(A1201="","",'CONSTRUCTION COST ESTIMATE'!BC1201)</f>
        <v>0</v>
      </c>
      <c r="O1201" s="124" t="str">
        <f t="shared" si="156"/>
        <v>N</v>
      </c>
      <c r="S1201" s="124"/>
    </row>
    <row r="1202" spans="1:19" hidden="1">
      <c r="A1202" s="379">
        <f>IF('CONSTRUCTION COST ESTIMATE'!B1202="","",'CONSTRUCTION COST ESTIMATE'!B1202)</f>
        <v>630.15</v>
      </c>
      <c r="B1202" s="128"/>
      <c r="C1202" s="128" t="str">
        <f t="shared" si="151"/>
        <v>Item</v>
      </c>
      <c r="D1202" s="128">
        <f t="shared" si="154"/>
        <v>1</v>
      </c>
      <c r="E1202" s="128" t="str">
        <f>IF(A1202="",'CONSTRUCTION COST ESTIMATE'!A1202,"")</f>
        <v/>
      </c>
      <c r="F1202" s="234" t="str">
        <f>IF(A1202="","",'CONSTRUCTION COST ESTIMATE'!C1202)</f>
        <v>84 INCH SANITARY SEWER MANHOLE ABANDONMENT</v>
      </c>
      <c r="G1202" s="234"/>
      <c r="H1202" s="78" t="str">
        <f t="shared" si="152"/>
        <v>630.1500</v>
      </c>
      <c r="I1202" s="128"/>
      <c r="J1202" s="128">
        <f>IF(A1202="","",'CONSTRUCTION COST ESTIMATE'!BA1202)</f>
        <v>0</v>
      </c>
      <c r="K1202" s="128" t="str">
        <f t="shared" si="155"/>
        <v>Default</v>
      </c>
      <c r="L1202" s="128" t="str">
        <f>IF(A1202="","",'CONSTRUCTION COST ESTIMATE'!BB1202)</f>
        <v>EA</v>
      </c>
      <c r="M1202" s="128" t="str">
        <f t="shared" si="153"/>
        <v>Base Bid</v>
      </c>
      <c r="N1202" s="124">
        <f>IF(A1202="","",'CONSTRUCTION COST ESTIMATE'!BC1202)</f>
        <v>0</v>
      </c>
      <c r="O1202" s="124" t="str">
        <f t="shared" si="156"/>
        <v>N</v>
      </c>
      <c r="S1202" s="124"/>
    </row>
    <row r="1203" spans="1:19" hidden="1">
      <c r="A1203" s="379">
        <f>IF('CONSTRUCTION COST ESTIMATE'!B1203="","",'CONSTRUCTION COST ESTIMATE'!B1203)</f>
        <v>630.15099999999995</v>
      </c>
      <c r="B1203" s="128"/>
      <c r="C1203" s="128" t="str">
        <f t="shared" si="151"/>
        <v>Item</v>
      </c>
      <c r="D1203" s="128">
        <f t="shared" si="154"/>
        <v>1</v>
      </c>
      <c r="E1203" s="128" t="str">
        <f>IF(A1203="",'CONSTRUCTION COST ESTIMATE'!A1203,"")</f>
        <v/>
      </c>
      <c r="F1203" s="234" t="str">
        <f>IF(A1203="","",'CONSTRUCTION COST ESTIMATE'!C1203)</f>
        <v>ABANDON SANITARY SEWER MANHOLE</v>
      </c>
      <c r="G1203" s="234"/>
      <c r="H1203" s="78" t="str">
        <f t="shared" si="152"/>
        <v>630.1510</v>
      </c>
      <c r="I1203" s="128"/>
      <c r="J1203" s="128">
        <f>IF(A1203="","",'CONSTRUCTION COST ESTIMATE'!BA1203)</f>
        <v>0</v>
      </c>
      <c r="K1203" s="128" t="str">
        <f t="shared" si="155"/>
        <v>Default</v>
      </c>
      <c r="L1203" s="128" t="str">
        <f>IF(A1203="","",'CONSTRUCTION COST ESTIMATE'!BB1203)</f>
        <v>EA</v>
      </c>
      <c r="M1203" s="128" t="str">
        <f t="shared" si="153"/>
        <v>Base Bid</v>
      </c>
      <c r="N1203" s="124">
        <f>IF(A1203="","",'CONSTRUCTION COST ESTIMATE'!BC1203)</f>
        <v>0</v>
      </c>
      <c r="O1203" s="124" t="str">
        <f t="shared" si="156"/>
        <v>N</v>
      </c>
      <c r="S1203" s="124"/>
    </row>
    <row r="1204" spans="1:19" hidden="1">
      <c r="A1204" s="379">
        <f>IF('CONSTRUCTION COST ESTIMATE'!B1204="","",'CONSTRUCTION COST ESTIMATE'!B1204)</f>
        <v>630.16</v>
      </c>
      <c r="B1204" s="128"/>
      <c r="C1204" s="128" t="str">
        <f t="shared" si="151"/>
        <v>Item</v>
      </c>
      <c r="D1204" s="128">
        <f t="shared" si="154"/>
        <v>1</v>
      </c>
      <c r="E1204" s="128" t="str">
        <f>IF(A1204="",'CONSTRUCTION COST ESTIMATE'!A1204,"")</f>
        <v/>
      </c>
      <c r="F1204" s="234" t="str">
        <f>IF(A1204="","",'CONSTRUCTION COST ESTIMATE'!C1204)</f>
        <v>STEEL CASING (48 INCH)</v>
      </c>
      <c r="G1204" s="234"/>
      <c r="H1204" s="78" t="str">
        <f t="shared" si="152"/>
        <v>630.1600</v>
      </c>
      <c r="I1204" s="128"/>
      <c r="J1204" s="128">
        <f>IF(A1204="","",'CONSTRUCTION COST ESTIMATE'!BA1204)</f>
        <v>0</v>
      </c>
      <c r="K1204" s="128" t="str">
        <f t="shared" si="155"/>
        <v>Default</v>
      </c>
      <c r="L1204" s="128" t="str">
        <f>IF(A1204="","",'CONSTRUCTION COST ESTIMATE'!BB1204)</f>
        <v>LF</v>
      </c>
      <c r="M1204" s="128" t="str">
        <f t="shared" si="153"/>
        <v>Base Bid</v>
      </c>
      <c r="N1204" s="124">
        <f>IF(A1204="","",'CONSTRUCTION COST ESTIMATE'!BC1204)</f>
        <v>0</v>
      </c>
      <c r="O1204" s="124" t="str">
        <f t="shared" si="156"/>
        <v>N</v>
      </c>
      <c r="S1204" s="124"/>
    </row>
    <row r="1205" spans="1:19" hidden="1">
      <c r="A1205" s="379">
        <f>IF('CONSTRUCTION COST ESTIMATE'!B1205="","",'CONSTRUCTION COST ESTIMATE'!B1205)</f>
        <v>630.16099999999994</v>
      </c>
      <c r="B1205" s="128"/>
      <c r="C1205" s="128" t="str">
        <f t="shared" si="151"/>
        <v>Item</v>
      </c>
      <c r="D1205" s="128">
        <f t="shared" si="154"/>
        <v>1</v>
      </c>
      <c r="E1205" s="128" t="str">
        <f>IF(A1205="",'CONSTRUCTION COST ESTIMATE'!A1205,"")</f>
        <v/>
      </c>
      <c r="F1205" s="234" t="str">
        <f>IF(A1205="","",'CONSTRUCTION COST ESTIMATE'!C1205)</f>
        <v>STEEL CASING (60 INCH)</v>
      </c>
      <c r="G1205" s="234"/>
      <c r="H1205" s="78" t="str">
        <f t="shared" si="152"/>
        <v>630.1610</v>
      </c>
      <c r="I1205" s="128"/>
      <c r="J1205" s="128">
        <f>IF(A1205="","",'CONSTRUCTION COST ESTIMATE'!BA1205)</f>
        <v>0</v>
      </c>
      <c r="K1205" s="128" t="str">
        <f t="shared" si="155"/>
        <v>Default</v>
      </c>
      <c r="L1205" s="128" t="str">
        <f>IF(A1205="","",'CONSTRUCTION COST ESTIMATE'!BB1205)</f>
        <v>LF</v>
      </c>
      <c r="M1205" s="128" t="str">
        <f t="shared" si="153"/>
        <v>Base Bid</v>
      </c>
      <c r="N1205" s="124">
        <f>IF(A1205="","",'CONSTRUCTION COST ESTIMATE'!BC1205)</f>
        <v>0</v>
      </c>
      <c r="O1205" s="124" t="str">
        <f t="shared" si="156"/>
        <v>N</v>
      </c>
      <c r="S1205" s="124"/>
    </row>
    <row r="1206" spans="1:19" hidden="1">
      <c r="A1206" s="379">
        <f>IF('CONSTRUCTION COST ESTIMATE'!B1206="","",'CONSTRUCTION COST ESTIMATE'!B1206)</f>
        <v>630.16200000000003</v>
      </c>
      <c r="B1206" s="128"/>
      <c r="C1206" s="128" t="str">
        <f t="shared" si="151"/>
        <v>Item</v>
      </c>
      <c r="D1206" s="128">
        <f t="shared" si="154"/>
        <v>1</v>
      </c>
      <c r="E1206" s="128" t="str">
        <f>IF(A1206="",'CONSTRUCTION COST ESTIMATE'!A1206,"")</f>
        <v/>
      </c>
      <c r="F1206" s="234" t="str">
        <f>IF(A1206="","",'CONSTRUCTION COST ESTIMATE'!C1206)</f>
        <v>STEEL CASING (72 INCH)</v>
      </c>
      <c r="G1206" s="234"/>
      <c r="H1206" s="78" t="str">
        <f t="shared" si="152"/>
        <v>630.1620</v>
      </c>
      <c r="I1206" s="128"/>
      <c r="J1206" s="128">
        <f>IF(A1206="","",'CONSTRUCTION COST ESTIMATE'!BA1206)</f>
        <v>0</v>
      </c>
      <c r="K1206" s="128" t="str">
        <f t="shared" si="155"/>
        <v>Default</v>
      </c>
      <c r="L1206" s="128" t="str">
        <f>IF(A1206="","",'CONSTRUCTION COST ESTIMATE'!BB1206)</f>
        <v>LF</v>
      </c>
      <c r="M1206" s="128" t="str">
        <f t="shared" si="153"/>
        <v>Base Bid</v>
      </c>
      <c r="N1206" s="124">
        <f>IF(A1206="","",'CONSTRUCTION COST ESTIMATE'!BC1206)</f>
        <v>0</v>
      </c>
      <c r="O1206" s="124" t="str">
        <f t="shared" si="156"/>
        <v>N</v>
      </c>
      <c r="S1206" s="124"/>
    </row>
    <row r="1207" spans="1:19" hidden="1">
      <c r="A1207" s="379">
        <f>IF('CONSTRUCTION COST ESTIMATE'!B1207="","",'CONSTRUCTION COST ESTIMATE'!B1207)</f>
        <v>630.16300000000001</v>
      </c>
      <c r="B1207" s="128"/>
      <c r="C1207" s="128" t="str">
        <f t="shared" si="151"/>
        <v>Item</v>
      </c>
      <c r="D1207" s="128">
        <f t="shared" si="154"/>
        <v>1</v>
      </c>
      <c r="E1207" s="128" t="str">
        <f>IF(A1207="",'CONSTRUCTION COST ESTIMATE'!A1207,"")</f>
        <v/>
      </c>
      <c r="F1207" s="234" t="str">
        <f>IF(A1207="","",'CONSTRUCTION COST ESTIMATE'!C1207)</f>
        <v>STEEL CASING (84 INCH)</v>
      </c>
      <c r="G1207" s="234"/>
      <c r="H1207" s="78" t="str">
        <f t="shared" si="152"/>
        <v>630.1630</v>
      </c>
      <c r="I1207" s="128"/>
      <c r="J1207" s="128">
        <f>IF(A1207="","",'CONSTRUCTION COST ESTIMATE'!BA1207)</f>
        <v>0</v>
      </c>
      <c r="K1207" s="128" t="str">
        <f t="shared" si="155"/>
        <v>Default</v>
      </c>
      <c r="L1207" s="128" t="str">
        <f>IF(A1207="","",'CONSTRUCTION COST ESTIMATE'!BB1207)</f>
        <v>LF</v>
      </c>
      <c r="M1207" s="128" t="str">
        <f t="shared" si="153"/>
        <v>Base Bid</v>
      </c>
      <c r="N1207" s="124">
        <f>IF(A1207="","",'CONSTRUCTION COST ESTIMATE'!BC1207)</f>
        <v>0</v>
      </c>
      <c r="O1207" s="124" t="str">
        <f t="shared" si="156"/>
        <v>N</v>
      </c>
      <c r="S1207" s="124"/>
    </row>
    <row r="1208" spans="1:19" hidden="1">
      <c r="A1208" s="379">
        <f>IF('CONSTRUCTION COST ESTIMATE'!B1208="","",'CONSTRUCTION COST ESTIMATE'!B1208)</f>
        <v>630.16999999999996</v>
      </c>
      <c r="B1208" s="128"/>
      <c r="C1208" s="128" t="str">
        <f t="shared" si="151"/>
        <v>Item</v>
      </c>
      <c r="D1208" s="128">
        <f t="shared" si="154"/>
        <v>1</v>
      </c>
      <c r="E1208" s="128" t="str">
        <f>IF(A1208="",'CONSTRUCTION COST ESTIMATE'!A1208,"")</f>
        <v/>
      </c>
      <c r="F1208" s="234" t="str">
        <f>IF(A1208="","",'CONSTRUCTION COST ESTIMATE'!C1208)</f>
        <v>CONSTRUCT 48 INCH ECCENTRIC SANITARY SEWER MANHOLE</v>
      </c>
      <c r="G1208" s="234"/>
      <c r="H1208" s="78" t="str">
        <f t="shared" si="152"/>
        <v>630.1700</v>
      </c>
      <c r="I1208" s="128"/>
      <c r="J1208" s="128">
        <f>IF(A1208="","",'CONSTRUCTION COST ESTIMATE'!BA1208)</f>
        <v>0</v>
      </c>
      <c r="K1208" s="128" t="str">
        <f t="shared" si="155"/>
        <v>Default</v>
      </c>
      <c r="L1208" s="128" t="str">
        <f>IF(A1208="","",'CONSTRUCTION COST ESTIMATE'!BB1208)</f>
        <v>EA</v>
      </c>
      <c r="M1208" s="128" t="str">
        <f t="shared" si="153"/>
        <v>Base Bid</v>
      </c>
      <c r="N1208" s="124">
        <f>IF(A1208="","",'CONSTRUCTION COST ESTIMATE'!BC1208)</f>
        <v>0</v>
      </c>
      <c r="O1208" s="124" t="str">
        <f t="shared" si="156"/>
        <v>N</v>
      </c>
      <c r="S1208" s="124"/>
    </row>
    <row r="1209" spans="1:19" hidden="1">
      <c r="A1209" s="379">
        <f>IF('CONSTRUCTION COST ESTIMATE'!B1209="","",'CONSTRUCTION COST ESTIMATE'!B1209)</f>
        <v>630.17100000000005</v>
      </c>
      <c r="B1209" s="128"/>
      <c r="C1209" s="128" t="str">
        <f t="shared" si="151"/>
        <v>Item</v>
      </c>
      <c r="D1209" s="128">
        <f t="shared" si="154"/>
        <v>1</v>
      </c>
      <c r="E1209" s="128" t="str">
        <f>IF(A1209="",'CONSTRUCTION COST ESTIMATE'!A1209,"")</f>
        <v/>
      </c>
      <c r="F1209" s="234" t="str">
        <f>IF(A1209="","",'CONSTRUCTION COST ESTIMATE'!C1209)</f>
        <v>72 INCH LINED SANITARY SEWER MANHOLE</v>
      </c>
      <c r="G1209" s="234"/>
      <c r="H1209" s="78" t="str">
        <f t="shared" si="152"/>
        <v>630.1710</v>
      </c>
      <c r="I1209" s="128"/>
      <c r="J1209" s="128">
        <f>IF(A1209="","",'CONSTRUCTION COST ESTIMATE'!BA1209)</f>
        <v>0</v>
      </c>
      <c r="K1209" s="128" t="str">
        <f t="shared" si="155"/>
        <v>Default</v>
      </c>
      <c r="L1209" s="128" t="str">
        <f>IF(A1209="","",'CONSTRUCTION COST ESTIMATE'!BB1209)</f>
        <v>EA</v>
      </c>
      <c r="M1209" s="128" t="str">
        <f t="shared" si="153"/>
        <v>Base Bid</v>
      </c>
      <c r="N1209" s="124">
        <f>IF(A1209="","",'CONSTRUCTION COST ESTIMATE'!BC1209)</f>
        <v>0</v>
      </c>
      <c r="O1209" s="124" t="str">
        <f t="shared" si="156"/>
        <v>N</v>
      </c>
      <c r="S1209" s="124"/>
    </row>
    <row r="1210" spans="1:19" hidden="1">
      <c r="A1210" s="379">
        <f>IF('CONSTRUCTION COST ESTIMATE'!B1210="","",'CONSTRUCTION COST ESTIMATE'!B1210)</f>
        <v>630.17200000000003</v>
      </c>
      <c r="B1210" s="128"/>
      <c r="C1210" s="128" t="str">
        <f t="shared" si="151"/>
        <v>Item</v>
      </c>
      <c r="D1210" s="128">
        <f t="shared" si="154"/>
        <v>1</v>
      </c>
      <c r="E1210" s="128" t="str">
        <f>IF(A1210="",'CONSTRUCTION COST ESTIMATE'!A1210,"")</f>
        <v/>
      </c>
      <c r="F1210" s="234" t="str">
        <f>IF(A1210="","",'CONSTRUCTION COST ESTIMATE'!C1210)</f>
        <v>ADJUST EXISTING SEWER MANHOLE TO GRADE</v>
      </c>
      <c r="G1210" s="234"/>
      <c r="H1210" s="78" t="str">
        <f t="shared" si="152"/>
        <v>630.1720</v>
      </c>
      <c r="I1210" s="128"/>
      <c r="J1210" s="128">
        <f>IF(A1210="","",'CONSTRUCTION COST ESTIMATE'!BA1210)</f>
        <v>0</v>
      </c>
      <c r="K1210" s="128" t="str">
        <f t="shared" si="155"/>
        <v>Default</v>
      </c>
      <c r="L1210" s="128" t="str">
        <f>IF(A1210="","",'CONSTRUCTION COST ESTIMATE'!BB1210)</f>
        <v>EA</v>
      </c>
      <c r="M1210" s="128" t="str">
        <f t="shared" si="153"/>
        <v>Base Bid</v>
      </c>
      <c r="N1210" s="124">
        <f>IF(A1210="","",'CONSTRUCTION COST ESTIMATE'!BC1210)</f>
        <v>0</v>
      </c>
      <c r="O1210" s="124" t="str">
        <f t="shared" si="156"/>
        <v>N</v>
      </c>
      <c r="S1210" s="124"/>
    </row>
    <row r="1211" spans="1:19" hidden="1">
      <c r="A1211" s="379">
        <f>IF('CONSTRUCTION COST ESTIMATE'!B1211="","",'CONSTRUCTION COST ESTIMATE'!B1211)</f>
        <v>630.173</v>
      </c>
      <c r="B1211" s="128"/>
      <c r="C1211" s="128" t="str">
        <f t="shared" si="151"/>
        <v>Item</v>
      </c>
      <c r="D1211" s="128">
        <f t="shared" si="154"/>
        <v>1</v>
      </c>
      <c r="E1211" s="128" t="str">
        <f>IF(A1211="",'CONSTRUCTION COST ESTIMATE'!A1211,"")</f>
        <v/>
      </c>
      <c r="F1211" s="234" t="str">
        <f>IF(A1211="","",'CONSTRUCTION COST ESTIMATE'!C1211)</f>
        <v>ADJUST EXISTING SANITARY SEWER MANHOLE COVER</v>
      </c>
      <c r="G1211" s="234"/>
      <c r="H1211" s="78" t="str">
        <f t="shared" si="152"/>
        <v>630.1730</v>
      </c>
      <c r="I1211" s="128"/>
      <c r="J1211" s="128">
        <f>IF(A1211="","",'CONSTRUCTION COST ESTIMATE'!BA1211)</f>
        <v>0</v>
      </c>
      <c r="K1211" s="128" t="str">
        <f t="shared" si="155"/>
        <v>Default</v>
      </c>
      <c r="L1211" s="128" t="str">
        <f>IF(A1211="","",'CONSTRUCTION COST ESTIMATE'!BB1211)</f>
        <v>EA</v>
      </c>
      <c r="M1211" s="128" t="str">
        <f t="shared" si="153"/>
        <v>Base Bid</v>
      </c>
      <c r="N1211" s="124">
        <f>IF(A1211="","",'CONSTRUCTION COST ESTIMATE'!BC1211)</f>
        <v>0</v>
      </c>
      <c r="O1211" s="124" t="str">
        <f t="shared" si="156"/>
        <v>N</v>
      </c>
      <c r="S1211" s="124"/>
    </row>
    <row r="1212" spans="1:19" hidden="1">
      <c r="A1212" s="379">
        <f>IF('CONSTRUCTION COST ESTIMATE'!B1212="","",'CONSTRUCTION COST ESTIMATE'!B1212)</f>
        <v>630.17399999999998</v>
      </c>
      <c r="B1212" s="128"/>
      <c r="C1212" s="128" t="str">
        <f t="shared" si="151"/>
        <v>Item</v>
      </c>
      <c r="D1212" s="128">
        <f t="shared" si="154"/>
        <v>1</v>
      </c>
      <c r="E1212" s="128" t="str">
        <f>IF(A1212="",'CONSTRUCTION COST ESTIMATE'!A1212,"")</f>
        <v/>
      </c>
      <c r="F1212" s="234" t="str">
        <f>IF(A1212="","",'CONSTRUCTION COST ESTIMATE'!C1212)</f>
        <v>ROTATE SEWER MANHOLE CONE SECTION</v>
      </c>
      <c r="G1212" s="234"/>
      <c r="H1212" s="78" t="str">
        <f t="shared" si="152"/>
        <v>630.1740</v>
      </c>
      <c r="I1212" s="128"/>
      <c r="J1212" s="128">
        <f>IF(A1212="","",'CONSTRUCTION COST ESTIMATE'!BA1212)</f>
        <v>0</v>
      </c>
      <c r="K1212" s="128" t="str">
        <f t="shared" si="155"/>
        <v>Default</v>
      </c>
      <c r="L1212" s="128" t="str">
        <f>IF(A1212="","",'CONSTRUCTION COST ESTIMATE'!BB1212)</f>
        <v>EA</v>
      </c>
      <c r="M1212" s="128" t="str">
        <f t="shared" si="153"/>
        <v>Base Bid</v>
      </c>
      <c r="N1212" s="124">
        <f>IF(A1212="","",'CONSTRUCTION COST ESTIMATE'!BC1212)</f>
        <v>0</v>
      </c>
      <c r="O1212" s="124" t="str">
        <f t="shared" si="156"/>
        <v>N</v>
      </c>
      <c r="S1212" s="124"/>
    </row>
    <row r="1213" spans="1:19" hidden="1">
      <c r="A1213" s="379">
        <f>IF('CONSTRUCTION COST ESTIMATE'!B1213="","",'CONSTRUCTION COST ESTIMATE'!B1213)</f>
        <v>630.17499999999995</v>
      </c>
      <c r="B1213" s="128"/>
      <c r="C1213" s="128" t="str">
        <f t="shared" si="151"/>
        <v>Item</v>
      </c>
      <c r="D1213" s="128">
        <f t="shared" si="154"/>
        <v>1</v>
      </c>
      <c r="E1213" s="128" t="str">
        <f>IF(A1213="",'CONSTRUCTION COST ESTIMATE'!A1213,"")</f>
        <v/>
      </c>
      <c r="F1213" s="234" t="str">
        <f>IF(A1213="","",'CONSTRUCTION COST ESTIMATE'!C1213)</f>
        <v>ONSITE HIGH DROP MANHOLE MODIFICATION</v>
      </c>
      <c r="G1213" s="234"/>
      <c r="H1213" s="78" t="str">
        <f t="shared" si="152"/>
        <v>630.1750</v>
      </c>
      <c r="I1213" s="128"/>
      <c r="J1213" s="128">
        <f>IF(A1213="","",'CONSTRUCTION COST ESTIMATE'!BA1213)</f>
        <v>0</v>
      </c>
      <c r="K1213" s="128" t="str">
        <f t="shared" si="155"/>
        <v>Default</v>
      </c>
      <c r="L1213" s="128" t="str">
        <f>IF(A1213="","",'CONSTRUCTION COST ESTIMATE'!BB1213)</f>
        <v>LS</v>
      </c>
      <c r="M1213" s="128" t="str">
        <f t="shared" si="153"/>
        <v>Base Bid</v>
      </c>
      <c r="N1213" s="124">
        <f>IF(A1213="","",'CONSTRUCTION COST ESTIMATE'!BC1213)</f>
        <v>0</v>
      </c>
      <c r="O1213" s="124" t="str">
        <f t="shared" si="156"/>
        <v>N</v>
      </c>
      <c r="S1213" s="124"/>
    </row>
    <row r="1214" spans="1:19" hidden="1">
      <c r="A1214" s="379">
        <f>IF('CONSTRUCTION COST ESTIMATE'!B1214="","",'CONSTRUCTION COST ESTIMATE'!B1214)</f>
        <v>630.17600000000004</v>
      </c>
      <c r="B1214" s="128"/>
      <c r="C1214" s="128" t="str">
        <f t="shared" si="151"/>
        <v>Item</v>
      </c>
      <c r="D1214" s="128">
        <f t="shared" si="154"/>
        <v>1</v>
      </c>
      <c r="E1214" s="128" t="str">
        <f>IF(A1214="",'CONSTRUCTION COST ESTIMATE'!A1214,"")</f>
        <v/>
      </c>
      <c r="F1214" s="234" t="str">
        <f>IF(A1214="","",'CONSTRUCTION COST ESTIMATE'!C1214)</f>
        <v>LOCKING MANHOLE FRAME AND COVER</v>
      </c>
      <c r="G1214" s="234"/>
      <c r="H1214" s="78" t="str">
        <f t="shared" si="152"/>
        <v>630.1760</v>
      </c>
      <c r="I1214" s="128"/>
      <c r="J1214" s="128">
        <f>IF(A1214="","",'CONSTRUCTION COST ESTIMATE'!BA1214)</f>
        <v>0</v>
      </c>
      <c r="K1214" s="128" t="str">
        <f t="shared" si="155"/>
        <v>Default</v>
      </c>
      <c r="L1214" s="128" t="str">
        <f>IF(A1214="","",'CONSTRUCTION COST ESTIMATE'!BB1214)</f>
        <v>EA</v>
      </c>
      <c r="M1214" s="128" t="str">
        <f t="shared" si="153"/>
        <v>Base Bid</v>
      </c>
      <c r="N1214" s="124">
        <f>IF(A1214="","",'CONSTRUCTION COST ESTIMATE'!BC1214)</f>
        <v>0</v>
      </c>
      <c r="O1214" s="124" t="str">
        <f t="shared" si="156"/>
        <v>N</v>
      </c>
      <c r="S1214" s="124"/>
    </row>
    <row r="1215" spans="1:19" hidden="1">
      <c r="A1215" s="379">
        <f>IF('CONSTRUCTION COST ESTIMATE'!B1215="","",'CONSTRUCTION COST ESTIMATE'!B1215)</f>
        <v>630.17700000000002</v>
      </c>
      <c r="B1215" s="128"/>
      <c r="C1215" s="128" t="str">
        <f t="shared" si="151"/>
        <v>Item</v>
      </c>
      <c r="D1215" s="128">
        <f t="shared" si="154"/>
        <v>1</v>
      </c>
      <c r="E1215" s="128" t="str">
        <f>IF(A1215="",'CONSTRUCTION COST ESTIMATE'!A1215,"")</f>
        <v/>
      </c>
      <c r="F1215" s="234" t="str">
        <f>IF(A1215="","",'CONSTRUCTION COST ESTIMATE'!C1215)</f>
        <v>REGROUT SANITARY SEWER MANHOLE BASE</v>
      </c>
      <c r="G1215" s="234"/>
      <c r="H1215" s="78" t="str">
        <f t="shared" si="152"/>
        <v>630.1770</v>
      </c>
      <c r="I1215" s="128"/>
      <c r="J1215" s="128">
        <f>IF(A1215="","",'CONSTRUCTION COST ESTIMATE'!BA1215)</f>
        <v>0</v>
      </c>
      <c r="K1215" s="128" t="str">
        <f t="shared" si="155"/>
        <v>Default</v>
      </c>
      <c r="L1215" s="128" t="str">
        <f>IF(A1215="","",'CONSTRUCTION COST ESTIMATE'!BB1215)</f>
        <v>EA</v>
      </c>
      <c r="M1215" s="128" t="str">
        <f t="shared" si="153"/>
        <v>Base Bid</v>
      </c>
      <c r="N1215" s="124">
        <f>IF(A1215="","",'CONSTRUCTION COST ESTIMATE'!BC1215)</f>
        <v>0</v>
      </c>
      <c r="O1215" s="124" t="str">
        <f t="shared" si="156"/>
        <v>N</v>
      </c>
      <c r="S1215" s="124"/>
    </row>
    <row r="1216" spans="1:19" hidden="1">
      <c r="A1216" s="379">
        <f>IF('CONSTRUCTION COST ESTIMATE'!B1216="","",'CONSTRUCTION COST ESTIMATE'!B1216)</f>
        <v>630.178</v>
      </c>
      <c r="B1216" s="128"/>
      <c r="C1216" s="128" t="str">
        <f t="shared" si="151"/>
        <v>Item</v>
      </c>
      <c r="D1216" s="128">
        <f t="shared" si="154"/>
        <v>1</v>
      </c>
      <c r="E1216" s="128" t="str">
        <f>IF(A1216="",'CONSTRUCTION COST ESTIMATE'!A1216,"")</f>
        <v/>
      </c>
      <c r="F1216" s="234" t="str">
        <f>IF(A1216="","",'CONSTRUCTION COST ESTIMATE'!C1216)</f>
        <v>SANITARY SEWER LATERAL RECONNECTION</v>
      </c>
      <c r="G1216" s="234"/>
      <c r="H1216" s="78" t="str">
        <f t="shared" si="152"/>
        <v>630.1780</v>
      </c>
      <c r="I1216" s="128"/>
      <c r="J1216" s="128">
        <f>IF(A1216="","",'CONSTRUCTION COST ESTIMATE'!BA1216)</f>
        <v>0</v>
      </c>
      <c r="K1216" s="128" t="str">
        <f t="shared" si="155"/>
        <v>Default</v>
      </c>
      <c r="L1216" s="128" t="str">
        <f>IF(A1216="","",'CONSTRUCTION COST ESTIMATE'!BB1216)</f>
        <v>EA</v>
      </c>
      <c r="M1216" s="128" t="str">
        <f t="shared" si="153"/>
        <v>Base Bid</v>
      </c>
      <c r="N1216" s="124">
        <f>IF(A1216="","",'CONSTRUCTION COST ESTIMATE'!BC1216)</f>
        <v>0</v>
      </c>
      <c r="O1216" s="124" t="str">
        <f t="shared" si="156"/>
        <v>N</v>
      </c>
      <c r="S1216" s="124"/>
    </row>
    <row r="1217" spans="1:26" hidden="1">
      <c r="A1217" s="379">
        <f>IF('CONSTRUCTION COST ESTIMATE'!B1217="","",'CONSTRUCTION COST ESTIMATE'!B1217)</f>
        <v>630.17899999999997</v>
      </c>
      <c r="B1217" s="128"/>
      <c r="C1217" s="128" t="str">
        <f t="shared" si="151"/>
        <v>Item</v>
      </c>
      <c r="D1217" s="128">
        <f t="shared" si="154"/>
        <v>1</v>
      </c>
      <c r="E1217" s="128" t="str">
        <f>IF(A1217="",'CONSTRUCTION COST ESTIMATE'!A1217,"")</f>
        <v/>
      </c>
      <c r="F1217" s="234" t="str">
        <f>IF(A1217="","",'CONSTRUCTION COST ESTIMATE'!C1217)</f>
        <v>DIVERSION STRUCTURE</v>
      </c>
      <c r="G1217" s="234"/>
      <c r="H1217" s="78" t="str">
        <f t="shared" si="152"/>
        <v>630.1790</v>
      </c>
      <c r="I1217" s="128"/>
      <c r="J1217" s="128">
        <f>IF(A1217="","",'CONSTRUCTION COST ESTIMATE'!BA1217)</f>
        <v>0</v>
      </c>
      <c r="K1217" s="128" t="str">
        <f t="shared" si="155"/>
        <v>Default</v>
      </c>
      <c r="L1217" s="128" t="str">
        <f>IF(A1217="","",'CONSTRUCTION COST ESTIMATE'!BB1217)</f>
        <v>LS</v>
      </c>
      <c r="M1217" s="128" t="str">
        <f t="shared" si="153"/>
        <v>Base Bid</v>
      </c>
      <c r="N1217" s="124">
        <f>IF(A1217="","",'CONSTRUCTION COST ESTIMATE'!BC1217)</f>
        <v>0</v>
      </c>
      <c r="O1217" s="124" t="str">
        <f t="shared" si="156"/>
        <v>N</v>
      </c>
      <c r="S1217" s="124"/>
    </row>
    <row r="1218" spans="1:26" hidden="1">
      <c r="A1218" s="379">
        <f>IF('CONSTRUCTION COST ESTIMATE'!B1218="","",'CONSTRUCTION COST ESTIMATE'!B1218)</f>
        <v>630.17999999999995</v>
      </c>
      <c r="B1218" s="128"/>
      <c r="C1218" s="128" t="str">
        <f t="shared" si="151"/>
        <v>Item</v>
      </c>
      <c r="D1218" s="128">
        <f t="shared" si="154"/>
        <v>1</v>
      </c>
      <c r="E1218" s="128" t="str">
        <f>IF(A1218="",'CONSTRUCTION COST ESTIMATE'!A1218,"")</f>
        <v/>
      </c>
      <c r="F1218" s="234" t="str">
        <f>IF(A1218="","",'CONSTRUCTION COST ESTIMATE'!C1218)</f>
        <v>DIVERSION STRUCTURE MODIFICATION</v>
      </c>
      <c r="G1218" s="234"/>
      <c r="H1218" s="78" t="str">
        <f t="shared" si="152"/>
        <v>630.1800</v>
      </c>
      <c r="I1218" s="128"/>
      <c r="J1218" s="128">
        <f>IF(A1218="","",'CONSTRUCTION COST ESTIMATE'!BA1218)</f>
        <v>0</v>
      </c>
      <c r="K1218" s="128" t="str">
        <f t="shared" si="155"/>
        <v>Default</v>
      </c>
      <c r="L1218" s="128" t="str">
        <f>IF(A1218="","",'CONSTRUCTION COST ESTIMATE'!BB1218)</f>
        <v>LS</v>
      </c>
      <c r="M1218" s="128" t="str">
        <f t="shared" si="153"/>
        <v>Base Bid</v>
      </c>
      <c r="N1218" s="124">
        <f>IF(A1218="","",'CONSTRUCTION COST ESTIMATE'!BC1218)</f>
        <v>0</v>
      </c>
      <c r="O1218" s="124" t="str">
        <f t="shared" si="156"/>
        <v>N</v>
      </c>
      <c r="S1218" s="124"/>
    </row>
    <row r="1219" spans="1:26" hidden="1">
      <c r="A1219" s="379">
        <f>IF('CONSTRUCTION COST ESTIMATE'!B1219="","",'CONSTRUCTION COST ESTIMATE'!B1219)</f>
        <v>630.18100000000004</v>
      </c>
      <c r="B1219" s="128"/>
      <c r="C1219" s="128" t="str">
        <f t="shared" si="151"/>
        <v>Item</v>
      </c>
      <c r="D1219" s="128">
        <f t="shared" si="154"/>
        <v>1</v>
      </c>
      <c r="E1219" s="128" t="str">
        <f>IF(A1219="",'CONSTRUCTION COST ESTIMATE'!A1219,"")</f>
        <v/>
      </c>
      <c r="F1219" s="234" t="str">
        <f>IF(A1219="","",'CONSTRUCTION COST ESTIMATE'!C1219)</f>
        <v>MECHANICAL POINT REPAIR</v>
      </c>
      <c r="G1219" s="234"/>
      <c r="H1219" s="78" t="str">
        <f t="shared" si="152"/>
        <v>630.1810</v>
      </c>
      <c r="I1219" s="128"/>
      <c r="J1219" s="128">
        <f>IF(A1219="","",'CONSTRUCTION COST ESTIMATE'!BA1219)</f>
        <v>0</v>
      </c>
      <c r="K1219" s="128" t="str">
        <f t="shared" si="155"/>
        <v>Default</v>
      </c>
      <c r="L1219" s="128" t="str">
        <f>IF(A1219="","",'CONSTRUCTION COST ESTIMATE'!BB1219)</f>
        <v>EA</v>
      </c>
      <c r="M1219" s="128" t="str">
        <f t="shared" si="153"/>
        <v>Base Bid</v>
      </c>
      <c r="N1219" s="124">
        <f>IF(A1219="","",'CONSTRUCTION COST ESTIMATE'!BC1219)</f>
        <v>0</v>
      </c>
      <c r="O1219" s="124" t="str">
        <f t="shared" si="156"/>
        <v>N</v>
      </c>
      <c r="S1219" s="124"/>
    </row>
    <row r="1220" spans="1:26" hidden="1">
      <c r="A1220" s="379">
        <f>IF('CONSTRUCTION COST ESTIMATE'!B1220="","",'CONSTRUCTION COST ESTIMATE'!B1220)</f>
        <v>630.19000000000005</v>
      </c>
      <c r="B1220" s="128"/>
      <c r="C1220" s="128" t="str">
        <f t="shared" ref="C1220:C1224" si="157">IF(A1220="","Container","Item")</f>
        <v>Item</v>
      </c>
      <c r="D1220" s="128">
        <f t="shared" ref="D1220:D1224" si="158">IF(C1220="Container",0,1)</f>
        <v>1</v>
      </c>
      <c r="E1220" s="128" t="str">
        <f>IF(A1220="",'CONSTRUCTION COST ESTIMATE'!A1220,"")</f>
        <v/>
      </c>
      <c r="F1220" s="234" t="str">
        <f>IF(A1220="","",'CONSTRUCTION COST ESTIMATE'!C1220)</f>
        <v>REPLACE SANITARY SEWER PIPE WITH PVC PIPE (6 INCH)</v>
      </c>
      <c r="G1220" s="234"/>
      <c r="H1220" s="78" t="str">
        <f t="shared" ref="H1220:H1224" si="159">TEXT(A1220,"#.0000")</f>
        <v>630.1900</v>
      </c>
      <c r="I1220" s="128"/>
      <c r="J1220" s="128">
        <f>IF(A1220="","",'CONSTRUCTION COST ESTIMATE'!BA1220)</f>
        <v>0</v>
      </c>
      <c r="K1220" s="128" t="str">
        <f t="shared" ref="K1220:K1224" si="160">IF(J1220="","","Default")</f>
        <v>Default</v>
      </c>
      <c r="L1220" s="128" t="str">
        <f>IF(A1220="","",'CONSTRUCTION COST ESTIMATE'!BB1220)</f>
        <v>LF</v>
      </c>
      <c r="M1220" s="128" t="str">
        <f t="shared" ref="M1220:M1224" si="161">IF(A1220="","","Base Bid")</f>
        <v>Base Bid</v>
      </c>
      <c r="N1220" s="124">
        <f>IF(A1220="","",'CONSTRUCTION COST ESTIMATE'!BC1220)</f>
        <v>0</v>
      </c>
      <c r="O1220" s="124" t="str">
        <f t="shared" ref="O1220:O1224" si="162">IF(N1220=0,"N","Y")</f>
        <v>N</v>
      </c>
      <c r="S1220" s="124"/>
    </row>
    <row r="1221" spans="1:26" hidden="1">
      <c r="A1221" s="379">
        <f>IF('CONSTRUCTION COST ESTIMATE'!B1221="","",'CONSTRUCTION COST ESTIMATE'!B1221)</f>
        <v>630.19100000000003</v>
      </c>
      <c r="B1221" s="128"/>
      <c r="C1221" s="128" t="str">
        <f t="shared" si="157"/>
        <v>Item</v>
      </c>
      <c r="D1221" s="128">
        <f t="shared" si="158"/>
        <v>1</v>
      </c>
      <c r="E1221" s="128" t="str">
        <f>IF(A1221="",'CONSTRUCTION COST ESTIMATE'!A1221,"")</f>
        <v/>
      </c>
      <c r="F1221" s="234" t="str">
        <f>IF(A1221="","",'CONSTRUCTION COST ESTIMATE'!C1221)</f>
        <v>REPLACE SANITARY SEWER PIPE WITH PVC PIPE (8 INCH)</v>
      </c>
      <c r="G1221" s="234"/>
      <c r="H1221" s="78" t="str">
        <f t="shared" si="159"/>
        <v>630.1910</v>
      </c>
      <c r="I1221" s="128"/>
      <c r="J1221" s="128">
        <f>IF(A1221="","",'CONSTRUCTION COST ESTIMATE'!BA1221)</f>
        <v>0</v>
      </c>
      <c r="K1221" s="128" t="str">
        <f t="shared" si="160"/>
        <v>Default</v>
      </c>
      <c r="L1221" s="128" t="str">
        <f>IF(A1221="","",'CONSTRUCTION COST ESTIMATE'!BB1221)</f>
        <v>LF</v>
      </c>
      <c r="M1221" s="128" t="str">
        <f t="shared" si="161"/>
        <v>Base Bid</v>
      </c>
      <c r="N1221" s="124">
        <f>IF(A1221="","",'CONSTRUCTION COST ESTIMATE'!BC1221)</f>
        <v>0</v>
      </c>
      <c r="O1221" s="124" t="str">
        <f t="shared" si="162"/>
        <v>N</v>
      </c>
      <c r="S1221" s="124"/>
    </row>
    <row r="1222" spans="1:26" hidden="1">
      <c r="A1222" s="379">
        <f>IF('CONSTRUCTION COST ESTIMATE'!B1222="","",'CONSTRUCTION COST ESTIMATE'!B1222)</f>
        <v>630.19200000000001</v>
      </c>
      <c r="B1222" s="128"/>
      <c r="C1222" s="128" t="str">
        <f t="shared" si="157"/>
        <v>Item</v>
      </c>
      <c r="D1222" s="128">
        <f t="shared" si="158"/>
        <v>1</v>
      </c>
      <c r="E1222" s="128" t="str">
        <f>IF(A1222="",'CONSTRUCTION COST ESTIMATE'!A1222,"")</f>
        <v/>
      </c>
      <c r="F1222" s="234" t="str">
        <f>IF(A1222="","",'CONSTRUCTION COST ESTIMATE'!C1222)</f>
        <v>REPLACE SANITARY SEWER PIPE WITH PVC PIPE (10 INCH)</v>
      </c>
      <c r="G1222" s="234"/>
      <c r="H1222" s="78" t="str">
        <f t="shared" si="159"/>
        <v>630.1920</v>
      </c>
      <c r="I1222" s="128"/>
      <c r="J1222" s="128">
        <f>IF(A1222="","",'CONSTRUCTION COST ESTIMATE'!BA1222)</f>
        <v>0</v>
      </c>
      <c r="K1222" s="128" t="str">
        <f t="shared" si="160"/>
        <v>Default</v>
      </c>
      <c r="L1222" s="128" t="str">
        <f>IF(A1222="","",'CONSTRUCTION COST ESTIMATE'!BB1222)</f>
        <v>LF</v>
      </c>
      <c r="M1222" s="128" t="str">
        <f t="shared" si="161"/>
        <v>Base Bid</v>
      </c>
      <c r="N1222" s="124">
        <f>IF(A1222="","",'CONSTRUCTION COST ESTIMATE'!BC1222)</f>
        <v>0</v>
      </c>
      <c r="O1222" s="124" t="str">
        <f t="shared" si="162"/>
        <v>N</v>
      </c>
      <c r="S1222" s="124"/>
    </row>
    <row r="1223" spans="1:26" hidden="1">
      <c r="A1223" s="379">
        <f>IF('CONSTRUCTION COST ESTIMATE'!B1223="","",'CONSTRUCTION COST ESTIMATE'!B1223)</f>
        <v>630.19299999999998</v>
      </c>
      <c r="B1223" s="128"/>
      <c r="C1223" s="128" t="str">
        <f t="shared" si="157"/>
        <v>Item</v>
      </c>
      <c r="D1223" s="128">
        <f t="shared" si="158"/>
        <v>1</v>
      </c>
      <c r="E1223" s="128" t="str">
        <f>IF(A1223="",'CONSTRUCTION COST ESTIMATE'!A1223,"")</f>
        <v/>
      </c>
      <c r="F1223" s="234" t="str">
        <f>IF(A1223="","",'CONSTRUCTION COST ESTIMATE'!C1223)</f>
        <v>REPLACE SANITARY SEWER PIPE WITH PVC PIPE (12 INCH)</v>
      </c>
      <c r="G1223" s="234"/>
      <c r="H1223" s="78" t="str">
        <f t="shared" si="159"/>
        <v>630.1930</v>
      </c>
      <c r="I1223" s="128"/>
      <c r="J1223" s="128">
        <f>IF(A1223="","",'CONSTRUCTION COST ESTIMATE'!BA1223)</f>
        <v>0</v>
      </c>
      <c r="K1223" s="128" t="str">
        <f t="shared" si="160"/>
        <v>Default</v>
      </c>
      <c r="L1223" s="128" t="str">
        <f>IF(A1223="","",'CONSTRUCTION COST ESTIMATE'!BB1223)</f>
        <v>LF</v>
      </c>
      <c r="M1223" s="128" t="str">
        <f t="shared" si="161"/>
        <v>Base Bid</v>
      </c>
      <c r="N1223" s="124">
        <f>IF(A1223="","",'CONSTRUCTION COST ESTIMATE'!BC1223)</f>
        <v>0</v>
      </c>
      <c r="O1223" s="124" t="str">
        <f t="shared" si="162"/>
        <v>N</v>
      </c>
      <c r="S1223" s="124"/>
    </row>
    <row r="1224" spans="1:26" hidden="1">
      <c r="A1224" s="379">
        <f>IF('CONSTRUCTION COST ESTIMATE'!B1224="","",'CONSTRUCTION COST ESTIMATE'!B1224)</f>
        <v>630.19399999999996</v>
      </c>
      <c r="B1224" s="128"/>
      <c r="C1224" s="128" t="str">
        <f t="shared" si="157"/>
        <v>Item</v>
      </c>
      <c r="D1224" s="128">
        <f t="shared" si="158"/>
        <v>1</v>
      </c>
      <c r="E1224" s="128" t="str">
        <f>IF(A1224="",'CONSTRUCTION COST ESTIMATE'!A1224,"")</f>
        <v/>
      </c>
      <c r="F1224" s="234" t="str">
        <f>IF(A1224="","",'CONSTRUCTION COST ESTIMATE'!C1224)</f>
        <v>REPLACE SANITARY SEWER PIPE WITH PVC PIPE (18 INCH)</v>
      </c>
      <c r="G1224" s="234"/>
      <c r="H1224" s="78" t="str">
        <f t="shared" si="159"/>
        <v>630.1940</v>
      </c>
      <c r="I1224" s="128"/>
      <c r="J1224" s="128">
        <f>IF(A1224="","",'CONSTRUCTION COST ESTIMATE'!BA1224)</f>
        <v>0</v>
      </c>
      <c r="K1224" s="128" t="str">
        <f t="shared" si="160"/>
        <v>Default</v>
      </c>
      <c r="L1224" s="128" t="str">
        <f>IF(A1224="","",'CONSTRUCTION COST ESTIMATE'!BB1224)</f>
        <v>LF</v>
      </c>
      <c r="M1224" s="128" t="str">
        <f t="shared" si="161"/>
        <v>Base Bid</v>
      </c>
      <c r="N1224" s="124">
        <f>IF(A1224="","",'CONSTRUCTION COST ESTIMATE'!BC1224)</f>
        <v>0</v>
      </c>
      <c r="O1224" s="124" t="str">
        <f t="shared" si="162"/>
        <v>N</v>
      </c>
      <c r="S1224" s="124"/>
    </row>
    <row r="1225" spans="1:26" hidden="1">
      <c r="A1225" s="379">
        <f>IF('CONSTRUCTION COST ESTIMATE'!B1225="","",'CONSTRUCTION COST ESTIMATE'!B1225)</f>
        <v>630.19500000000005</v>
      </c>
      <c r="B1225" s="128"/>
      <c r="C1225" s="128" t="str">
        <f t="shared" ref="C1225" si="163">IF(A1225="","Container","Item")</f>
        <v>Item</v>
      </c>
      <c r="D1225" s="128">
        <f t="shared" ref="D1225" si="164">IF(C1225="Container",0,1)</f>
        <v>1</v>
      </c>
      <c r="E1225" s="128" t="str">
        <f>IF(A1225="",'CONSTRUCTION COST ESTIMATE'!A1225,"")</f>
        <v/>
      </c>
      <c r="F1225" s="234" t="str">
        <f>IF(A1225="","",'CONSTRUCTION COST ESTIMATE'!C1225)</f>
        <v>REPLACE SANITARY SEWER PIPE WITH PVC PIPE (XX INCH)</v>
      </c>
      <c r="G1225" s="234"/>
      <c r="H1225" s="78" t="str">
        <f t="shared" ref="H1225" si="165">TEXT(A1225,"#.0000")</f>
        <v>630.1950</v>
      </c>
      <c r="I1225" s="128"/>
      <c r="J1225" s="128">
        <f>IF(A1225="","",'CONSTRUCTION COST ESTIMATE'!BA1225)</f>
        <v>0</v>
      </c>
      <c r="K1225" s="128" t="str">
        <f t="shared" ref="K1225" si="166">IF(J1225="","","Default")</f>
        <v>Default</v>
      </c>
      <c r="L1225" s="128" t="str">
        <f>IF(A1225="","",'CONSTRUCTION COST ESTIMATE'!BB1225)</f>
        <v>LF</v>
      </c>
      <c r="M1225" s="128" t="str">
        <f t="shared" ref="M1225" si="167">IF(A1225="","","Base Bid")</f>
        <v>Base Bid</v>
      </c>
      <c r="N1225" s="124">
        <f>IF(A1225="","",'CONSTRUCTION COST ESTIMATE'!BC1225)</f>
        <v>0</v>
      </c>
      <c r="O1225" s="124" t="str">
        <f t="shared" ref="O1225" si="168">IF(N1225=0,"N","Y")</f>
        <v>N</v>
      </c>
      <c r="S1225" s="124"/>
    </row>
    <row r="1226" spans="1:26" ht="30" customHeight="1">
      <c r="A1226" s="378" t="str">
        <f>IF('CONSTRUCTION COST ESTIMATE'!B1226="","",'CONSTRUCTION COST ESTIMATE'!B1226)</f>
        <v/>
      </c>
      <c r="B1226" s="134"/>
      <c r="C1226" s="134" t="str">
        <f t="shared" si="151"/>
        <v>Container</v>
      </c>
      <c r="D1226" s="134">
        <f t="shared" si="154"/>
        <v>0</v>
      </c>
      <c r="E1226" s="134" t="str">
        <f>IF(A1226="",'CONSTRUCTION COST ESTIMATE'!A1226,"")</f>
        <v>SP 631-633</v>
      </c>
      <c r="F1226" s="233" t="str">
        <f>IF(A1226="",'CONSTRUCTION COST ESTIMATE'!C1226,"")</f>
        <v>TRAFFIC MARKINGS</v>
      </c>
      <c r="G1226" s="233"/>
      <c r="H1226" s="230" t="str">
        <f t="shared" si="152"/>
        <v/>
      </c>
      <c r="I1226" s="134"/>
      <c r="J1226" s="134" t="str">
        <f>IF(A1226="","",'CONSTRUCTION COST ESTIMATE'!BA1226)</f>
        <v/>
      </c>
      <c r="K1226" s="134" t="str">
        <f t="shared" si="155"/>
        <v/>
      </c>
      <c r="L1226" s="134" t="str">
        <f>IF(A1226="","",'CONSTRUCTION COST ESTIMATE'!BB1226)</f>
        <v/>
      </c>
      <c r="M1226" s="134" t="str">
        <f t="shared" si="153"/>
        <v/>
      </c>
      <c r="N1226" s="231" t="str">
        <f>IF(A1226="","",'CONSTRUCTION COST ESTIMATE'!BC1226)</f>
        <v/>
      </c>
      <c r="O1226" s="375"/>
      <c r="P1226" s="231"/>
      <c r="Q1226" s="231"/>
      <c r="R1226" s="231"/>
      <c r="S1226" s="231"/>
      <c r="T1226" s="124"/>
      <c r="U1226" s="124"/>
      <c r="V1226" s="124"/>
      <c r="W1226" s="124"/>
      <c r="X1226" s="124"/>
      <c r="Y1226" s="124"/>
      <c r="Z1226" s="124"/>
    </row>
    <row r="1227" spans="1:26" hidden="1">
      <c r="A1227" s="379">
        <f>IF('CONSTRUCTION COST ESTIMATE'!B1227="","",'CONSTRUCTION COST ESTIMATE'!B1227)</f>
        <v>631.00099999999998</v>
      </c>
      <c r="B1227" s="128"/>
      <c r="C1227" s="128" t="str">
        <f t="shared" si="151"/>
        <v>Item</v>
      </c>
      <c r="D1227" s="128">
        <f t="shared" si="154"/>
        <v>1</v>
      </c>
      <c r="E1227" s="128" t="str">
        <f>IF(A1227="",'CONSTRUCTION COST ESTIMATE'!A1227,"")</f>
        <v/>
      </c>
      <c r="F1227" s="234" t="str">
        <f>IF(A1227="","",'CONSTRUCTION COST ESTIMATE'!C1227)</f>
        <v>STREET NAME SIGN</v>
      </c>
      <c r="G1227" s="234"/>
      <c r="H1227" s="78" t="str">
        <f t="shared" si="152"/>
        <v>631.0010</v>
      </c>
      <c r="I1227" s="128"/>
      <c r="J1227" s="128">
        <f>IF(A1227="","",'CONSTRUCTION COST ESTIMATE'!BA1227)</f>
        <v>0</v>
      </c>
      <c r="K1227" s="128" t="str">
        <f t="shared" si="155"/>
        <v>Default</v>
      </c>
      <c r="L1227" s="128" t="str">
        <f>IF(A1227="","",'CONSTRUCTION COST ESTIMATE'!BB1227)</f>
        <v>EA</v>
      </c>
      <c r="M1227" s="128" t="str">
        <f t="shared" si="153"/>
        <v>Base Bid</v>
      </c>
      <c r="N1227" s="124">
        <f>IF(A1227="","",'CONSTRUCTION COST ESTIMATE'!BC1227)</f>
        <v>0</v>
      </c>
      <c r="O1227" s="124" t="str">
        <f t="shared" si="156"/>
        <v>N</v>
      </c>
      <c r="S1227" s="124"/>
    </row>
    <row r="1228" spans="1:26" hidden="1">
      <c r="A1228" s="379">
        <f>IF('CONSTRUCTION COST ESTIMATE'!B1228="","",'CONSTRUCTION COST ESTIMATE'!B1228)</f>
        <v>633.00049999999999</v>
      </c>
      <c r="B1228" s="128"/>
      <c r="C1228" s="128" t="str">
        <f t="shared" si="151"/>
        <v>Item</v>
      </c>
      <c r="D1228" s="128">
        <f t="shared" si="154"/>
        <v>1</v>
      </c>
      <c r="E1228" s="128" t="str">
        <f>IF(A1228="",'CONSTRUCTION COST ESTIMATE'!A1228,"")</f>
        <v/>
      </c>
      <c r="F1228" s="234" t="str">
        <f>IF(A1228="","",'CONSTRUCTION COST ESTIMATE'!C1228)</f>
        <v>RAISED PAVEMENT MARKER (8 INCH )</v>
      </c>
      <c r="G1228" s="234"/>
      <c r="H1228" s="78" t="str">
        <f t="shared" si="152"/>
        <v>633.0005</v>
      </c>
      <c r="I1228" s="128"/>
      <c r="J1228" s="128">
        <f>IF(A1228="","",'CONSTRUCTION COST ESTIMATE'!BA1228)</f>
        <v>0</v>
      </c>
      <c r="K1228" s="128" t="str">
        <f t="shared" si="155"/>
        <v>Default</v>
      </c>
      <c r="L1228" s="128" t="str">
        <f>IF(A1228="","",'CONSTRUCTION COST ESTIMATE'!BB1228)</f>
        <v>EA</v>
      </c>
      <c r="M1228" s="128" t="str">
        <f t="shared" si="153"/>
        <v>Base Bid</v>
      </c>
      <c r="N1228" s="124">
        <f>IF(A1228="","",'CONSTRUCTION COST ESTIMATE'!BC1228)</f>
        <v>0</v>
      </c>
      <c r="O1228" s="124" t="str">
        <f t="shared" si="156"/>
        <v>N</v>
      </c>
      <c r="S1228" s="124"/>
    </row>
    <row r="1229" spans="1:26" hidden="1">
      <c r="A1229" s="379">
        <f>IF('CONSTRUCTION COST ESTIMATE'!B1229="","",'CONSTRUCTION COST ESTIMATE'!B1229)</f>
        <v>633.00099999999998</v>
      </c>
      <c r="B1229" s="128"/>
      <c r="C1229" s="128" t="str">
        <f t="shared" si="151"/>
        <v>Item</v>
      </c>
      <c r="D1229" s="128">
        <f t="shared" si="154"/>
        <v>1</v>
      </c>
      <c r="E1229" s="128" t="str">
        <f>IF(A1229="",'CONSTRUCTION COST ESTIMATE'!A1229,"")</f>
        <v/>
      </c>
      <c r="F1229" s="234" t="str">
        <f>IF(A1229="","",'CONSTRUCTION COST ESTIMATE'!C1229)</f>
        <v>BLUE REFLECTIVE RAISED FIRE HYDRANT ID PAVEMENT MARKER</v>
      </c>
      <c r="G1229" s="234"/>
      <c r="H1229" s="78" t="str">
        <f t="shared" si="152"/>
        <v>633.0010</v>
      </c>
      <c r="I1229" s="128"/>
      <c r="J1229" s="128">
        <f>IF(A1229="","",'CONSTRUCTION COST ESTIMATE'!BA1229)</f>
        <v>0</v>
      </c>
      <c r="K1229" s="128" t="str">
        <f t="shared" si="155"/>
        <v>Default</v>
      </c>
      <c r="L1229" s="128" t="str">
        <f>IF(A1229="","",'CONSTRUCTION COST ESTIMATE'!BB1229)</f>
        <v>EA</v>
      </c>
      <c r="M1229" s="128" t="str">
        <f t="shared" si="153"/>
        <v>Base Bid</v>
      </c>
      <c r="N1229" s="124">
        <f>IF(A1229="","",'CONSTRUCTION COST ESTIMATE'!BC1229)</f>
        <v>0</v>
      </c>
      <c r="O1229" s="124" t="str">
        <f t="shared" si="156"/>
        <v>N</v>
      </c>
      <c r="S1229" s="124"/>
    </row>
    <row r="1230" spans="1:26" hidden="1">
      <c r="A1230" s="379">
        <f>IF('CONSTRUCTION COST ESTIMATE'!B1230="","",'CONSTRUCTION COST ESTIMATE'!B1230)</f>
        <v>633.00199999999995</v>
      </c>
      <c r="B1230" s="128"/>
      <c r="C1230" s="128" t="str">
        <f t="shared" si="151"/>
        <v>Item</v>
      </c>
      <c r="D1230" s="128">
        <f t="shared" si="154"/>
        <v>1</v>
      </c>
      <c r="E1230" s="128" t="str">
        <f>IF(A1230="",'CONSTRUCTION COST ESTIMATE'!A1230,"")</f>
        <v/>
      </c>
      <c r="F1230" s="234" t="str">
        <f>IF(A1230="","",'CONSTRUCTION COST ESTIMATE'!C1230)</f>
        <v>NON REFLECTIVE PAVEMENT MARKER</v>
      </c>
      <c r="G1230" s="234"/>
      <c r="H1230" s="78" t="str">
        <f t="shared" si="152"/>
        <v>633.0020</v>
      </c>
      <c r="I1230" s="128"/>
      <c r="J1230" s="128">
        <f>IF(A1230="","",'CONSTRUCTION COST ESTIMATE'!BA1230)</f>
        <v>0</v>
      </c>
      <c r="K1230" s="128" t="str">
        <f t="shared" si="155"/>
        <v>Default</v>
      </c>
      <c r="L1230" s="128" t="str">
        <f>IF(A1230="","",'CONSTRUCTION COST ESTIMATE'!BB1230)</f>
        <v>EA</v>
      </c>
      <c r="M1230" s="128" t="str">
        <f t="shared" si="153"/>
        <v>Base Bid</v>
      </c>
      <c r="N1230" s="124">
        <f>IF(A1230="","",'CONSTRUCTION COST ESTIMATE'!BC1230)</f>
        <v>0</v>
      </c>
      <c r="O1230" s="124" t="str">
        <f t="shared" si="156"/>
        <v>N</v>
      </c>
      <c r="S1230" s="124"/>
    </row>
    <row r="1231" spans="1:26" hidden="1">
      <c r="A1231" s="379">
        <f>IF('CONSTRUCTION COST ESTIMATE'!B1231="","",'CONSTRUCTION COST ESTIMATE'!B1231)</f>
        <v>633.00300000000004</v>
      </c>
      <c r="B1231" s="128"/>
      <c r="C1231" s="128" t="str">
        <f t="shared" si="151"/>
        <v>Item</v>
      </c>
      <c r="D1231" s="128">
        <f t="shared" si="154"/>
        <v>1</v>
      </c>
      <c r="E1231" s="128" t="str">
        <f>IF(A1231="",'CONSTRUCTION COST ESTIMATE'!A1231,"")</f>
        <v/>
      </c>
      <c r="F1231" s="234" t="str">
        <f>IF(A1231="","",'CONSTRUCTION COST ESTIMATE'!C1231)</f>
        <v>NON REFLECTIVE RAISED PAVEMENT MARKER</v>
      </c>
      <c r="G1231" s="234"/>
      <c r="H1231" s="78" t="str">
        <f t="shared" si="152"/>
        <v>633.0030</v>
      </c>
      <c r="I1231" s="128"/>
      <c r="J1231" s="128">
        <f>IF(A1231="","",'CONSTRUCTION COST ESTIMATE'!BA1231)</f>
        <v>0</v>
      </c>
      <c r="K1231" s="128" t="str">
        <f t="shared" si="155"/>
        <v>Default</v>
      </c>
      <c r="L1231" s="128" t="str">
        <f>IF(A1231="","",'CONSTRUCTION COST ESTIMATE'!BB1231)</f>
        <v>EA</v>
      </c>
      <c r="M1231" s="128" t="str">
        <f t="shared" si="153"/>
        <v>Base Bid</v>
      </c>
      <c r="N1231" s="124">
        <f>IF(A1231="","",'CONSTRUCTION COST ESTIMATE'!BC1231)</f>
        <v>0</v>
      </c>
      <c r="O1231" s="124" t="str">
        <f t="shared" si="156"/>
        <v>N</v>
      </c>
      <c r="S1231" s="124"/>
    </row>
    <row r="1232" spans="1:26" hidden="1">
      <c r="A1232" s="379">
        <f>IF('CONSTRUCTION COST ESTIMATE'!B1232="","",'CONSTRUCTION COST ESTIMATE'!B1232)</f>
        <v>633.00400000000002</v>
      </c>
      <c r="B1232" s="128"/>
      <c r="C1232" s="128" t="str">
        <f t="shared" si="151"/>
        <v>Item</v>
      </c>
      <c r="D1232" s="128">
        <f t="shared" si="154"/>
        <v>1</v>
      </c>
      <c r="E1232" s="128" t="str">
        <f>IF(A1232="",'CONSTRUCTION COST ESTIMATE'!A1232,"")</f>
        <v/>
      </c>
      <c r="F1232" s="234" t="str">
        <f>IF(A1232="","",'CONSTRUCTION COST ESTIMATE'!C1232)</f>
        <v>REFLECTIVE PAVEMENT MARKER</v>
      </c>
      <c r="G1232" s="234"/>
      <c r="H1232" s="78" t="str">
        <f t="shared" si="152"/>
        <v>633.0040</v>
      </c>
      <c r="I1232" s="128"/>
      <c r="J1232" s="128">
        <f>IF(A1232="","",'CONSTRUCTION COST ESTIMATE'!BA1232)</f>
        <v>0</v>
      </c>
      <c r="K1232" s="128" t="str">
        <f t="shared" si="155"/>
        <v>Default</v>
      </c>
      <c r="L1232" s="128" t="str">
        <f>IF(A1232="","",'CONSTRUCTION COST ESTIMATE'!BB1232)</f>
        <v>EA</v>
      </c>
      <c r="M1232" s="128" t="str">
        <f t="shared" si="153"/>
        <v>Base Bid</v>
      </c>
      <c r="N1232" s="124">
        <f>IF(A1232="","",'CONSTRUCTION COST ESTIMATE'!BC1232)</f>
        <v>0</v>
      </c>
      <c r="O1232" s="124" t="str">
        <f t="shared" si="156"/>
        <v>N</v>
      </c>
      <c r="S1232" s="124"/>
    </row>
    <row r="1233" spans="1:26" hidden="1">
      <c r="A1233" s="379">
        <f>IF('CONSTRUCTION COST ESTIMATE'!B1233="","",'CONSTRUCTION COST ESTIMATE'!B1233)</f>
        <v>633.005</v>
      </c>
      <c r="B1233" s="128"/>
      <c r="C1233" s="128" t="str">
        <f t="shared" si="151"/>
        <v>Item</v>
      </c>
      <c r="D1233" s="128">
        <f t="shared" si="154"/>
        <v>1</v>
      </c>
      <c r="E1233" s="128" t="str">
        <f>IF(A1233="",'CONSTRUCTION COST ESTIMATE'!A1233,"")</f>
        <v/>
      </c>
      <c r="F1233" s="234" t="str">
        <f>IF(A1233="","",'CONSTRUCTION COST ESTIMATE'!C1233)</f>
        <v>REFLECTIVE RAISED PAVEMENT MARKERS</v>
      </c>
      <c r="G1233" s="234"/>
      <c r="H1233" s="78" t="str">
        <f t="shared" si="152"/>
        <v>633.0050</v>
      </c>
      <c r="I1233" s="128"/>
      <c r="J1233" s="128">
        <f>IF(A1233="","",'CONSTRUCTION COST ESTIMATE'!BA1233)</f>
        <v>0</v>
      </c>
      <c r="K1233" s="128" t="str">
        <f t="shared" si="155"/>
        <v>Default</v>
      </c>
      <c r="L1233" s="128" t="str">
        <f>IF(A1233="","",'CONSTRUCTION COST ESTIMATE'!BB1233)</f>
        <v>EA</v>
      </c>
      <c r="M1233" s="128" t="str">
        <f t="shared" si="153"/>
        <v>Base Bid</v>
      </c>
      <c r="N1233" s="124">
        <f>IF(A1233="","",'CONSTRUCTION COST ESTIMATE'!BC1233)</f>
        <v>0</v>
      </c>
      <c r="O1233" s="124" t="str">
        <f t="shared" si="156"/>
        <v>N</v>
      </c>
      <c r="S1233" s="124"/>
    </row>
    <row r="1234" spans="1:26" hidden="1">
      <c r="A1234" s="379">
        <f>IF('CONSTRUCTION COST ESTIMATE'!B1234="","",'CONSTRUCTION COST ESTIMATE'!B1234)</f>
        <v>633.00599999999997</v>
      </c>
      <c r="B1234" s="128"/>
      <c r="C1234" s="128" t="str">
        <f t="shared" si="151"/>
        <v>Item</v>
      </c>
      <c r="D1234" s="128">
        <f t="shared" si="154"/>
        <v>1</v>
      </c>
      <c r="E1234" s="128" t="str">
        <f>IF(A1234="",'CONSTRUCTION COST ESTIMATE'!A1234,"")</f>
        <v/>
      </c>
      <c r="F1234" s="234" t="str">
        <f>IF(A1234="","",'CONSTRUCTION COST ESTIMATE'!C1234)</f>
        <v>REFLECTIVE RAISED PAVEMENT MARKER TYPE C</v>
      </c>
      <c r="G1234" s="234"/>
      <c r="H1234" s="78" t="str">
        <f t="shared" si="152"/>
        <v>633.0060</v>
      </c>
      <c r="I1234" s="128"/>
      <c r="J1234" s="128">
        <f>IF(A1234="","",'CONSTRUCTION COST ESTIMATE'!BA1234)</f>
        <v>0</v>
      </c>
      <c r="K1234" s="128" t="str">
        <f t="shared" si="155"/>
        <v>Default</v>
      </c>
      <c r="L1234" s="128" t="str">
        <f>IF(A1234="","",'CONSTRUCTION COST ESTIMATE'!BB1234)</f>
        <v>EA</v>
      </c>
      <c r="M1234" s="128" t="str">
        <f t="shared" si="153"/>
        <v>Base Bid</v>
      </c>
      <c r="N1234" s="124">
        <f>IF(A1234="","",'CONSTRUCTION COST ESTIMATE'!BC1234)</f>
        <v>0</v>
      </c>
      <c r="O1234" s="124" t="str">
        <f t="shared" si="156"/>
        <v>N</v>
      </c>
      <c r="S1234" s="124"/>
    </row>
    <row r="1235" spans="1:26" hidden="1">
      <c r="A1235" s="379">
        <f>IF('CONSTRUCTION COST ESTIMATE'!B1235="","",'CONSTRUCTION COST ESTIMATE'!B1235)</f>
        <v>633.00699999999995</v>
      </c>
      <c r="B1235" s="128"/>
      <c r="C1235" s="128" t="str">
        <f t="shared" si="151"/>
        <v>Item</v>
      </c>
      <c r="D1235" s="128">
        <f t="shared" si="154"/>
        <v>1</v>
      </c>
      <c r="E1235" s="128" t="str">
        <f>IF(A1235="",'CONSTRUCTION COST ESTIMATE'!A1235,"")</f>
        <v/>
      </c>
      <c r="F1235" s="234" t="str">
        <f>IF(A1235="","",'CONSTRUCTION COST ESTIMATE'!C1235)</f>
        <v>REFLECTIVE RAISED PAVEMENT MARKER TYPE E</v>
      </c>
      <c r="G1235" s="234"/>
      <c r="H1235" s="78" t="str">
        <f t="shared" si="152"/>
        <v>633.0070</v>
      </c>
      <c r="I1235" s="128"/>
      <c r="J1235" s="128">
        <f>IF(A1235="","",'CONSTRUCTION COST ESTIMATE'!BA1235)</f>
        <v>0</v>
      </c>
      <c r="K1235" s="128" t="str">
        <f t="shared" si="155"/>
        <v>Default</v>
      </c>
      <c r="L1235" s="128" t="str">
        <f>IF(A1235="","",'CONSTRUCTION COST ESTIMATE'!BB1235)</f>
        <v>EA</v>
      </c>
      <c r="M1235" s="128" t="str">
        <f t="shared" si="153"/>
        <v>Base Bid</v>
      </c>
      <c r="N1235" s="124">
        <f>IF(A1235="","",'CONSTRUCTION COST ESTIMATE'!BC1235)</f>
        <v>0</v>
      </c>
      <c r="O1235" s="124" t="str">
        <f t="shared" si="156"/>
        <v>N</v>
      </c>
      <c r="S1235" s="124"/>
    </row>
    <row r="1236" spans="1:26" hidden="1">
      <c r="A1236" s="379">
        <f>IF('CONSTRUCTION COST ESTIMATE'!B1236="","",'CONSTRUCTION COST ESTIMATE'!B1236)</f>
        <v>633.00800000000004</v>
      </c>
      <c r="B1236" s="128"/>
      <c r="C1236" s="128" t="str">
        <f t="shared" si="151"/>
        <v>Item</v>
      </c>
      <c r="D1236" s="128">
        <f t="shared" si="154"/>
        <v>1</v>
      </c>
      <c r="E1236" s="128" t="str">
        <f>IF(A1236="",'CONSTRUCTION COST ESTIMATE'!A1236,"")</f>
        <v/>
      </c>
      <c r="F1236" s="234" t="str">
        <f>IF(A1236="","",'CONSTRUCTION COST ESTIMATE'!C1236)</f>
        <v>REFLECTIVE RAISED PAVEMENT MARKER TYPE F</v>
      </c>
      <c r="G1236" s="234"/>
      <c r="H1236" s="78" t="str">
        <f t="shared" si="152"/>
        <v>633.0080</v>
      </c>
      <c r="I1236" s="128"/>
      <c r="J1236" s="128">
        <f>IF(A1236="","",'CONSTRUCTION COST ESTIMATE'!BA1236)</f>
        <v>0</v>
      </c>
      <c r="K1236" s="128" t="str">
        <f t="shared" si="155"/>
        <v>Default</v>
      </c>
      <c r="L1236" s="128" t="str">
        <f>IF(A1236="","",'CONSTRUCTION COST ESTIMATE'!BB1236)</f>
        <v>EA</v>
      </c>
      <c r="M1236" s="128" t="str">
        <f t="shared" si="153"/>
        <v>Base Bid</v>
      </c>
      <c r="N1236" s="124">
        <f>IF(A1236="","",'CONSTRUCTION COST ESTIMATE'!BC1236)</f>
        <v>0</v>
      </c>
      <c r="O1236" s="124" t="str">
        <f t="shared" si="156"/>
        <v>N</v>
      </c>
      <c r="S1236" s="124"/>
    </row>
    <row r="1237" spans="1:26" hidden="1">
      <c r="A1237" s="379">
        <f>IF('CONSTRUCTION COST ESTIMATE'!B1237="","",'CONSTRUCTION COST ESTIMATE'!B1237)</f>
        <v>633.00900000000001</v>
      </c>
      <c r="B1237" s="128"/>
      <c r="C1237" s="128" t="str">
        <f t="shared" si="151"/>
        <v>Item</v>
      </c>
      <c r="D1237" s="128">
        <f t="shared" si="154"/>
        <v>1</v>
      </c>
      <c r="E1237" s="128" t="str">
        <f>IF(A1237="",'CONSTRUCTION COST ESTIMATE'!A1237,"")</f>
        <v/>
      </c>
      <c r="F1237" s="234" t="str">
        <f>IF(A1237="","",'CONSTRUCTION COST ESTIMATE'!C1237)</f>
        <v>YELLOW REFLECTIVE RAISED MEDIAN MARKERS</v>
      </c>
      <c r="G1237" s="234"/>
      <c r="H1237" s="78" t="str">
        <f t="shared" si="152"/>
        <v>633.0090</v>
      </c>
      <c r="I1237" s="128"/>
      <c r="J1237" s="128">
        <f>IF(A1237="","",'CONSTRUCTION COST ESTIMATE'!BA1237)</f>
        <v>0</v>
      </c>
      <c r="K1237" s="128" t="str">
        <f t="shared" si="155"/>
        <v>Default</v>
      </c>
      <c r="L1237" s="128" t="str">
        <f>IF(A1237="","",'CONSTRUCTION COST ESTIMATE'!BB1237)</f>
        <v>EA</v>
      </c>
      <c r="M1237" s="128" t="str">
        <f t="shared" si="153"/>
        <v>Base Bid</v>
      </c>
      <c r="N1237" s="124">
        <f>IF(A1237="","",'CONSTRUCTION COST ESTIMATE'!BC1237)</f>
        <v>0</v>
      </c>
      <c r="O1237" s="124" t="str">
        <f t="shared" si="156"/>
        <v>N</v>
      </c>
      <c r="S1237" s="124"/>
    </row>
    <row r="1238" spans="1:26" ht="30" customHeight="1">
      <c r="A1238" s="378" t="str">
        <f>IF('CONSTRUCTION COST ESTIMATE'!B1238="","",'CONSTRUCTION COST ESTIMATE'!B1238)</f>
        <v/>
      </c>
      <c r="B1238" s="134"/>
      <c r="C1238" s="134" t="str">
        <f t="shared" si="151"/>
        <v>Container</v>
      </c>
      <c r="D1238" s="134">
        <f t="shared" si="154"/>
        <v>0</v>
      </c>
      <c r="E1238" s="134" t="str">
        <f>IF(A1238="",'CONSTRUCTION COST ESTIMATE'!A1238,"")</f>
        <v>SP 635</v>
      </c>
      <c r="F1238" s="233" t="str">
        <f>IF(A1238="",'CONSTRUCTION COST ESTIMATE'!C1238,"")</f>
        <v>WORK ZONE ITS</v>
      </c>
      <c r="G1238" s="233"/>
      <c r="H1238" s="230" t="str">
        <f t="shared" si="152"/>
        <v/>
      </c>
      <c r="I1238" s="134"/>
      <c r="J1238" s="134" t="str">
        <f>IF(A1238="","",'CONSTRUCTION COST ESTIMATE'!BA1238)</f>
        <v/>
      </c>
      <c r="K1238" s="134" t="str">
        <f t="shared" si="155"/>
        <v/>
      </c>
      <c r="L1238" s="134" t="str">
        <f>IF(A1238="","",'CONSTRUCTION COST ESTIMATE'!BB1238)</f>
        <v/>
      </c>
      <c r="M1238" s="134" t="str">
        <f t="shared" si="153"/>
        <v/>
      </c>
      <c r="N1238" s="231" t="str">
        <f>IF(A1238="","",'CONSTRUCTION COST ESTIMATE'!BC1238)</f>
        <v/>
      </c>
      <c r="O1238" s="375"/>
      <c r="P1238" s="231"/>
      <c r="Q1238" s="231"/>
      <c r="R1238" s="231"/>
      <c r="S1238" s="231"/>
      <c r="T1238" s="124"/>
      <c r="U1238" s="124"/>
      <c r="V1238" s="124"/>
      <c r="W1238" s="124"/>
      <c r="X1238" s="124"/>
      <c r="Y1238" s="124"/>
      <c r="Z1238" s="124"/>
    </row>
    <row r="1239" spans="1:26" hidden="1">
      <c r="A1239" s="379">
        <f>IF('CONSTRUCTION COST ESTIMATE'!B1239="","",'CONSTRUCTION COST ESTIMATE'!B1239)</f>
        <v>635.00099999999998</v>
      </c>
      <c r="B1239" s="128"/>
      <c r="C1239" s="128" t="str">
        <f t="shared" si="151"/>
        <v>Item</v>
      </c>
      <c r="D1239" s="128">
        <f t="shared" si="154"/>
        <v>1</v>
      </c>
      <c r="E1239" s="128" t="str">
        <f>IF(A1239="",'CONSTRUCTION COST ESTIMATE'!A1239,"")</f>
        <v/>
      </c>
      <c r="F1239" s="234" t="str">
        <f>IF(A1239="","",'CONSTRUCTION COST ESTIMATE'!C1239)</f>
        <v>VEHICULAR TRAFFIC DETECTION ZONE</v>
      </c>
      <c r="G1239" s="234"/>
      <c r="H1239" s="78" t="str">
        <f t="shared" si="152"/>
        <v>635.0010</v>
      </c>
      <c r="I1239" s="128"/>
      <c r="J1239" s="128">
        <f>IF(A1239="","",'CONSTRUCTION COST ESTIMATE'!BA1239)</f>
        <v>0</v>
      </c>
      <c r="K1239" s="128" t="str">
        <f t="shared" si="155"/>
        <v>Default</v>
      </c>
      <c r="L1239" s="128" t="str">
        <f>IF(A1239="","",'CONSTRUCTION COST ESTIMATE'!BB1239)</f>
        <v>DAY</v>
      </c>
      <c r="M1239" s="128" t="str">
        <f t="shared" si="153"/>
        <v>Base Bid</v>
      </c>
      <c r="N1239" s="124">
        <f>IF(A1239="","",'CONSTRUCTION COST ESTIMATE'!BC1239)</f>
        <v>0</v>
      </c>
      <c r="O1239" s="124" t="str">
        <f t="shared" si="156"/>
        <v>N</v>
      </c>
      <c r="S1239" s="124"/>
    </row>
    <row r="1240" spans="1:26" hidden="1">
      <c r="A1240" s="379">
        <f>IF('CONSTRUCTION COST ESTIMATE'!B1240="","",'CONSTRUCTION COST ESTIMATE'!B1240)</f>
        <v>635.00199999999995</v>
      </c>
      <c r="B1240" s="128"/>
      <c r="C1240" s="128" t="str">
        <f t="shared" si="151"/>
        <v>Item</v>
      </c>
      <c r="D1240" s="128">
        <f t="shared" si="154"/>
        <v>1</v>
      </c>
      <c r="E1240" s="128" t="str">
        <f>IF(A1240="",'CONSTRUCTION COST ESTIMATE'!A1240,"")</f>
        <v/>
      </c>
      <c r="F1240" s="234" t="str">
        <f>IF(A1240="","",'CONSTRUCTION COST ESTIMATE'!C1240)</f>
        <v>PTZ CAMERA</v>
      </c>
      <c r="G1240" s="234"/>
      <c r="H1240" s="78" t="str">
        <f t="shared" si="152"/>
        <v>635.0020</v>
      </c>
      <c r="I1240" s="128"/>
      <c r="J1240" s="128">
        <f>IF(A1240="","",'CONSTRUCTION COST ESTIMATE'!BA1240)</f>
        <v>0</v>
      </c>
      <c r="K1240" s="128" t="str">
        <f t="shared" si="155"/>
        <v>Default</v>
      </c>
      <c r="L1240" s="128" t="str">
        <f>IF(A1240="","",'CONSTRUCTION COST ESTIMATE'!BB1240)</f>
        <v>DAY</v>
      </c>
      <c r="M1240" s="128" t="str">
        <f t="shared" si="153"/>
        <v>Base Bid</v>
      </c>
      <c r="N1240" s="124">
        <f>IF(A1240="","",'CONSTRUCTION COST ESTIMATE'!BC1240)</f>
        <v>0</v>
      </c>
      <c r="O1240" s="124" t="str">
        <f t="shared" si="156"/>
        <v>N</v>
      </c>
      <c r="S1240" s="124"/>
    </row>
    <row r="1241" spans="1:26" hidden="1">
      <c r="A1241" s="379">
        <f>IF('CONSTRUCTION COST ESTIMATE'!B1241="","",'CONSTRUCTION COST ESTIMATE'!B1241)</f>
        <v>635.00300000000004</v>
      </c>
      <c r="B1241" s="128"/>
      <c r="C1241" s="128" t="str">
        <f t="shared" si="151"/>
        <v>Item</v>
      </c>
      <c r="D1241" s="128">
        <f t="shared" si="154"/>
        <v>1</v>
      </c>
      <c r="E1241" s="128" t="str">
        <f>IF(A1241="",'CONSTRUCTION COST ESTIMATE'!A1241,"")</f>
        <v/>
      </c>
      <c r="F1241" s="234" t="str">
        <f>IF(A1241="","",'CONSTRUCTION COST ESTIMATE'!C1241)</f>
        <v>GPS ARROW BOARD</v>
      </c>
      <c r="G1241" s="234"/>
      <c r="H1241" s="78" t="str">
        <f t="shared" si="152"/>
        <v>635.0030</v>
      </c>
      <c r="I1241" s="128"/>
      <c r="J1241" s="128">
        <f>IF(A1241="","",'CONSTRUCTION COST ESTIMATE'!BA1241)</f>
        <v>0</v>
      </c>
      <c r="K1241" s="128" t="str">
        <f t="shared" si="155"/>
        <v>Default</v>
      </c>
      <c r="L1241" s="128" t="str">
        <f>IF(A1241="","",'CONSTRUCTION COST ESTIMATE'!BB1241)</f>
        <v>DAY</v>
      </c>
      <c r="M1241" s="128" t="str">
        <f t="shared" si="153"/>
        <v>Base Bid</v>
      </c>
      <c r="N1241" s="124">
        <f>IF(A1241="","",'CONSTRUCTION COST ESTIMATE'!BC1241)</f>
        <v>0</v>
      </c>
      <c r="O1241" s="124" t="str">
        <f t="shared" si="156"/>
        <v>N</v>
      </c>
      <c r="S1241" s="124"/>
    </row>
    <row r="1242" spans="1:26" hidden="1">
      <c r="A1242" s="379">
        <f>IF('CONSTRUCTION COST ESTIMATE'!B1242="","",'CONSTRUCTION COST ESTIMATE'!B1242)</f>
        <v>635.00400000000002</v>
      </c>
      <c r="B1242" s="128"/>
      <c r="C1242" s="128" t="str">
        <f t="shared" si="151"/>
        <v>Item</v>
      </c>
      <c r="D1242" s="128">
        <f t="shared" si="154"/>
        <v>1</v>
      </c>
      <c r="E1242" s="128" t="str">
        <f>IF(A1242="",'CONSTRUCTION COST ESTIMATE'!A1242,"")</f>
        <v/>
      </c>
      <c r="F1242" s="234" t="str">
        <f>IF(A1242="","",'CONSTRUCTION COST ESTIMATE'!C1242)</f>
        <v>GPS LOCATED TRAFFIC CONTROL DEVICE</v>
      </c>
      <c r="G1242" s="234"/>
      <c r="H1242" s="78" t="str">
        <f t="shared" si="152"/>
        <v>635.0040</v>
      </c>
      <c r="I1242" s="128"/>
      <c r="J1242" s="128">
        <f>IF(A1242="","",'CONSTRUCTION COST ESTIMATE'!BA1242)</f>
        <v>0</v>
      </c>
      <c r="K1242" s="128" t="str">
        <f t="shared" si="155"/>
        <v>Default</v>
      </c>
      <c r="L1242" s="128" t="str">
        <f>IF(A1242="","",'CONSTRUCTION COST ESTIMATE'!BB1242)</f>
        <v>DAY</v>
      </c>
      <c r="M1242" s="128" t="str">
        <f t="shared" si="153"/>
        <v>Base Bid</v>
      </c>
      <c r="N1242" s="124">
        <f>IF(A1242="","",'CONSTRUCTION COST ESTIMATE'!BC1242)</f>
        <v>0</v>
      </c>
      <c r="O1242" s="124" t="str">
        <f t="shared" si="156"/>
        <v>N</v>
      </c>
      <c r="S1242" s="124"/>
    </row>
    <row r="1243" spans="1:26" hidden="1">
      <c r="A1243" s="379">
        <f>IF('CONSTRUCTION COST ESTIMATE'!B1243="","",'CONSTRUCTION COST ESTIMATE'!B1243)</f>
        <v>635.005</v>
      </c>
      <c r="B1243" s="128"/>
      <c r="C1243" s="128" t="str">
        <f t="shared" si="151"/>
        <v>Item</v>
      </c>
      <c r="D1243" s="128">
        <f t="shared" si="154"/>
        <v>1</v>
      </c>
      <c r="E1243" s="128" t="str">
        <f>IF(A1243="",'CONSTRUCTION COST ESTIMATE'!A1243,"")</f>
        <v/>
      </c>
      <c r="F1243" s="234" t="str">
        <f>IF(A1243="","",'CONSTRUCTION COST ESTIMATE'!C1243)</f>
        <v>TRAVEL TIME TRAFFIC ANALYTICS SYSTEM</v>
      </c>
      <c r="G1243" s="234"/>
      <c r="H1243" s="78" t="str">
        <f t="shared" si="152"/>
        <v>635.0050</v>
      </c>
      <c r="I1243" s="128"/>
      <c r="J1243" s="128">
        <f>IF(A1243="","",'CONSTRUCTION COST ESTIMATE'!BA1243)</f>
        <v>0</v>
      </c>
      <c r="K1243" s="128" t="str">
        <f t="shared" si="155"/>
        <v>Default</v>
      </c>
      <c r="L1243" s="128" t="str">
        <f>IF(A1243="","",'CONSTRUCTION COST ESTIMATE'!BB1243)</f>
        <v>DAY</v>
      </c>
      <c r="M1243" s="128" t="str">
        <f t="shared" si="153"/>
        <v>Base Bid</v>
      </c>
      <c r="N1243" s="124">
        <f>IF(A1243="","",'CONSTRUCTION COST ESTIMATE'!BC1243)</f>
        <v>0</v>
      </c>
      <c r="O1243" s="124" t="str">
        <f t="shared" si="156"/>
        <v>N</v>
      </c>
      <c r="S1243" s="124"/>
    </row>
    <row r="1244" spans="1:26" hidden="1">
      <c r="A1244" s="379">
        <f>IF('CONSTRUCTION COST ESTIMATE'!B1244="","",'CONSTRUCTION COST ESTIMATE'!B1244)</f>
        <v>635.00599999999997</v>
      </c>
      <c r="B1244" s="128"/>
      <c r="C1244" s="128" t="str">
        <f t="shared" si="151"/>
        <v>Item</v>
      </c>
      <c r="D1244" s="128">
        <f t="shared" si="154"/>
        <v>1</v>
      </c>
      <c r="E1244" s="128" t="str">
        <f>IF(A1244="",'CONSTRUCTION COST ESTIMATE'!A1244,"")</f>
        <v/>
      </c>
      <c r="F1244" s="234" t="str">
        <f>IF(A1244="","",'CONSTRUCTION COST ESTIMATE'!C1244)</f>
        <v>SPEED FEEDBACK SIGN</v>
      </c>
      <c r="G1244" s="234"/>
      <c r="H1244" s="78" t="str">
        <f t="shared" si="152"/>
        <v>635.0060</v>
      </c>
      <c r="I1244" s="128"/>
      <c r="J1244" s="128">
        <f>IF(A1244="","",'CONSTRUCTION COST ESTIMATE'!BA1244)</f>
        <v>0</v>
      </c>
      <c r="K1244" s="128" t="str">
        <f t="shared" si="155"/>
        <v>Default</v>
      </c>
      <c r="L1244" s="128" t="str">
        <f>IF(A1244="","",'CONSTRUCTION COST ESTIMATE'!BB1244)</f>
        <v>DAY</v>
      </c>
      <c r="M1244" s="128" t="str">
        <f t="shared" si="153"/>
        <v>Base Bid</v>
      </c>
      <c r="N1244" s="124">
        <f>IF(A1244="","",'CONSTRUCTION COST ESTIMATE'!BC1244)</f>
        <v>0</v>
      </c>
      <c r="O1244" s="124" t="str">
        <f t="shared" si="156"/>
        <v>N</v>
      </c>
      <c r="S1244" s="124"/>
    </row>
    <row r="1245" spans="1:26" hidden="1">
      <c r="A1245" s="379">
        <f>IF('CONSTRUCTION COST ESTIMATE'!B1245="","",'CONSTRUCTION COST ESTIMATE'!B1245)</f>
        <v>635.00699999999995</v>
      </c>
      <c r="B1245" s="128"/>
      <c r="C1245" s="128" t="str">
        <f t="shared" si="151"/>
        <v>Item</v>
      </c>
      <c r="D1245" s="128">
        <f t="shared" si="154"/>
        <v>1</v>
      </c>
      <c r="E1245" s="128" t="str">
        <f>IF(A1245="",'CONSTRUCTION COST ESTIMATE'!A1245,"")</f>
        <v/>
      </c>
      <c r="F1245" s="234" t="str">
        <f>IF(A1245="","",'CONSTRUCTION COST ESTIMATE'!C1245)</f>
        <v>WORK ZONE ITS CHANGEABLE MESSAGE SIGN</v>
      </c>
      <c r="G1245" s="234"/>
      <c r="H1245" s="78" t="str">
        <f t="shared" si="152"/>
        <v>635.0070</v>
      </c>
      <c r="I1245" s="128"/>
      <c r="J1245" s="128">
        <f>IF(A1245="","",'CONSTRUCTION COST ESTIMATE'!BA1245)</f>
        <v>0</v>
      </c>
      <c r="K1245" s="128" t="str">
        <f t="shared" si="155"/>
        <v>Default</v>
      </c>
      <c r="L1245" s="128" t="str">
        <f>IF(A1245="","",'CONSTRUCTION COST ESTIMATE'!BB1245)</f>
        <v>DAY</v>
      </c>
      <c r="M1245" s="128" t="str">
        <f t="shared" si="153"/>
        <v>Base Bid</v>
      </c>
      <c r="N1245" s="124">
        <f>IF(A1245="","",'CONSTRUCTION COST ESTIMATE'!BC1245)</f>
        <v>0</v>
      </c>
      <c r="O1245" s="124" t="str">
        <f t="shared" si="156"/>
        <v>N</v>
      </c>
      <c r="S1245" s="124"/>
    </row>
    <row r="1246" spans="1:26" hidden="1">
      <c r="A1246" s="379">
        <f>IF('CONSTRUCTION COST ESTIMATE'!B1246="","",'CONSTRUCTION COST ESTIMATE'!B1246)</f>
        <v>635.00800000000004</v>
      </c>
      <c r="B1246" s="128"/>
      <c r="C1246" s="128" t="str">
        <f t="shared" si="151"/>
        <v>Item</v>
      </c>
      <c r="D1246" s="128">
        <f t="shared" si="154"/>
        <v>1</v>
      </c>
      <c r="E1246" s="128" t="str">
        <f>IF(A1246="",'CONSTRUCTION COST ESTIMATE'!A1246,"")</f>
        <v/>
      </c>
      <c r="F1246" s="234" t="str">
        <f>IF(A1246="","",'CONSTRUCTION COST ESTIMATE'!C1246)</f>
        <v>VEHICLE PRESENCE ALERT SYSTEM</v>
      </c>
      <c r="G1246" s="234"/>
      <c r="H1246" s="78" t="str">
        <f t="shared" si="152"/>
        <v>635.0080</v>
      </c>
      <c r="I1246" s="128"/>
      <c r="J1246" s="128">
        <f>IF(A1246="","",'CONSTRUCTION COST ESTIMATE'!BA1246)</f>
        <v>0</v>
      </c>
      <c r="K1246" s="128" t="str">
        <f t="shared" si="155"/>
        <v>Default</v>
      </c>
      <c r="L1246" s="128" t="str">
        <f>IF(A1246="","",'CONSTRUCTION COST ESTIMATE'!BB1246)</f>
        <v>DAY</v>
      </c>
      <c r="M1246" s="128" t="str">
        <f t="shared" si="153"/>
        <v>Base Bid</v>
      </c>
      <c r="N1246" s="124">
        <f>IF(A1246="","",'CONSTRUCTION COST ESTIMATE'!BC1246)</f>
        <v>0</v>
      </c>
      <c r="O1246" s="124" t="str">
        <f t="shared" si="156"/>
        <v>N</v>
      </c>
      <c r="S1246" s="124"/>
    </row>
    <row r="1247" spans="1:26" ht="30" customHeight="1">
      <c r="A1247" s="378" t="str">
        <f>IF('CONSTRUCTION COST ESTIMATE'!B1247="","",'CONSTRUCTION COST ESTIMATE'!B1247)</f>
        <v/>
      </c>
      <c r="B1247" s="134"/>
      <c r="C1247" s="134" t="str">
        <f t="shared" si="151"/>
        <v>Container</v>
      </c>
      <c r="D1247" s="134">
        <f t="shared" si="154"/>
        <v>0</v>
      </c>
      <c r="E1247" s="134" t="str">
        <f>IF(A1247="",'CONSTRUCTION COST ESTIMATE'!A1247,"")</f>
        <v>SP 636</v>
      </c>
      <c r="F1247" s="233" t="str">
        <f>IF(A1247="",'CONSTRUCTION COST ESTIMATE'!C1247,"")</f>
        <v>MARKED CROSS WALKS</v>
      </c>
      <c r="G1247" s="233"/>
      <c r="H1247" s="230" t="str">
        <f t="shared" si="152"/>
        <v/>
      </c>
      <c r="I1247" s="134"/>
      <c r="J1247" s="134" t="str">
        <f>IF(A1247="","",'CONSTRUCTION COST ESTIMATE'!BA1247)</f>
        <v/>
      </c>
      <c r="K1247" s="134" t="str">
        <f t="shared" si="155"/>
        <v/>
      </c>
      <c r="L1247" s="134" t="str">
        <f>IF(A1247="","",'CONSTRUCTION COST ESTIMATE'!BB1247)</f>
        <v/>
      </c>
      <c r="M1247" s="134" t="str">
        <f t="shared" si="153"/>
        <v/>
      </c>
      <c r="N1247" s="231" t="str">
        <f>IF(A1247="","",'CONSTRUCTION COST ESTIMATE'!BC1247)</f>
        <v/>
      </c>
      <c r="O1247" s="375"/>
      <c r="P1247" s="231"/>
      <c r="Q1247" s="231"/>
      <c r="R1247" s="231"/>
      <c r="S1247" s="231"/>
      <c r="T1247" s="124"/>
      <c r="U1247" s="124"/>
      <c r="V1247" s="124"/>
      <c r="W1247" s="124"/>
      <c r="X1247" s="124"/>
      <c r="Y1247" s="124"/>
      <c r="Z1247" s="124"/>
    </row>
    <row r="1248" spans="1:26" hidden="1">
      <c r="A1248" s="379">
        <f>IF('CONSTRUCTION COST ESTIMATE'!B1248="","",'CONSTRUCTION COST ESTIMATE'!B1248)</f>
        <v>636.00099999999998</v>
      </c>
      <c r="B1248" s="128"/>
      <c r="C1248" s="128" t="str">
        <f t="shared" si="151"/>
        <v>Item</v>
      </c>
      <c r="D1248" s="128">
        <f t="shared" si="154"/>
        <v>1</v>
      </c>
      <c r="E1248" s="128" t="str">
        <f>IF(A1248="",'CONSTRUCTION COST ESTIMATE'!A1248,"")</f>
        <v/>
      </c>
      <c r="F1248" s="234" t="str">
        <f>IF(A1248="","",'CONSTRUCTION COST ESTIMATE'!C1248)</f>
        <v>DECORATIVE CROSS WALK MARKINGS</v>
      </c>
      <c r="G1248" s="234"/>
      <c r="H1248" s="78" t="str">
        <f t="shared" si="152"/>
        <v>636.0010</v>
      </c>
      <c r="I1248" s="128"/>
      <c r="J1248" s="128">
        <f>IF(A1248="","",'CONSTRUCTION COST ESTIMATE'!BA1248)</f>
        <v>0</v>
      </c>
      <c r="K1248" s="128" t="str">
        <f t="shared" si="155"/>
        <v>Default</v>
      </c>
      <c r="L1248" s="128" t="str">
        <f>IF(A1248="","",'CONSTRUCTION COST ESTIMATE'!BB1248)</f>
        <v>SF</v>
      </c>
      <c r="M1248" s="128" t="str">
        <f t="shared" si="153"/>
        <v>Base Bid</v>
      </c>
      <c r="N1248" s="124">
        <f>IF(A1248="","",'CONSTRUCTION COST ESTIMATE'!BC1248)</f>
        <v>0</v>
      </c>
      <c r="O1248" s="124" t="str">
        <f t="shared" si="156"/>
        <v>N</v>
      </c>
      <c r="S1248" s="124"/>
    </row>
    <row r="1249" spans="1:26" ht="30" customHeight="1">
      <c r="A1249" s="378" t="str">
        <f>IF('CONSTRUCTION COST ESTIMATE'!B1249="","",'CONSTRUCTION COST ESTIMATE'!B1249)</f>
        <v/>
      </c>
      <c r="B1249" s="134"/>
      <c r="C1249" s="134" t="str">
        <f t="shared" ref="C1249:C1315" si="169">IF(A1249="","Container","Item")</f>
        <v>Container</v>
      </c>
      <c r="D1249" s="134">
        <f t="shared" si="154"/>
        <v>0</v>
      </c>
      <c r="E1249" s="134" t="str">
        <f>IF(A1249="",'CONSTRUCTION COST ESTIMATE'!A1249,"")</f>
        <v>SP 637</v>
      </c>
      <c r="F1249" s="233" t="str">
        <f>IF(A1249="",'CONSTRUCTION COST ESTIMATE'!C1249,"")</f>
        <v>POLLUTION CONTROL</v>
      </c>
      <c r="G1249" s="233"/>
      <c r="H1249" s="230" t="str">
        <f t="shared" ref="H1249:H1315" si="170">TEXT(A1249,"#.0000")</f>
        <v/>
      </c>
      <c r="I1249" s="134"/>
      <c r="J1249" s="134" t="str">
        <f>IF(A1249="","",'CONSTRUCTION COST ESTIMATE'!BA1249)</f>
        <v/>
      </c>
      <c r="K1249" s="134" t="str">
        <f t="shared" si="155"/>
        <v/>
      </c>
      <c r="L1249" s="134" t="str">
        <f>IF(A1249="","",'CONSTRUCTION COST ESTIMATE'!BB1249)</f>
        <v/>
      </c>
      <c r="M1249" s="134" t="str">
        <f t="shared" ref="M1249:M1315" si="171">IF(A1249="","","Base Bid")</f>
        <v/>
      </c>
      <c r="N1249" s="231" t="str">
        <f>IF(A1249="","",'CONSTRUCTION COST ESTIMATE'!BC1249)</f>
        <v/>
      </c>
      <c r="O1249" s="375"/>
      <c r="P1249" s="231"/>
      <c r="Q1249" s="231"/>
      <c r="R1249" s="231"/>
      <c r="S1249" s="231"/>
      <c r="T1249" s="124"/>
      <c r="U1249" s="124"/>
      <c r="V1249" s="124"/>
      <c r="W1249" s="124"/>
      <c r="X1249" s="124"/>
      <c r="Y1249" s="124"/>
      <c r="Z1249" s="124"/>
    </row>
    <row r="1250" spans="1:26" hidden="1">
      <c r="A1250" s="379">
        <f>IF('CONSTRUCTION COST ESTIMATE'!B1250="","",'CONSTRUCTION COST ESTIMATE'!B1250)</f>
        <v>637.00049999999999</v>
      </c>
      <c r="B1250" s="128"/>
      <c r="C1250" s="128" t="str">
        <f t="shared" si="169"/>
        <v>Item</v>
      </c>
      <c r="D1250" s="128">
        <f t="shared" ref="D1250:D1316" si="172">IF(C1250="Container",0,1)</f>
        <v>1</v>
      </c>
      <c r="E1250" s="128" t="str">
        <f>IF(A1250="",'CONSTRUCTION COST ESTIMATE'!A1250,"")</f>
        <v/>
      </c>
      <c r="F1250" s="234" t="str">
        <f>IF(A1250="","",'CONSTRUCTION COST ESTIMATE'!C1250)</f>
        <v>DUST CONTROL</v>
      </c>
      <c r="G1250" s="234"/>
      <c r="H1250" s="78" t="str">
        <f t="shared" si="170"/>
        <v>637.0005</v>
      </c>
      <c r="I1250" s="128"/>
      <c r="J1250" s="128">
        <f>IF(A1250="","",'CONSTRUCTION COST ESTIMATE'!BA1250)</f>
        <v>0</v>
      </c>
      <c r="K1250" s="128" t="str">
        <f t="shared" ref="K1250:K1316" si="173">IF(J1250="","","Default")</f>
        <v>Default</v>
      </c>
      <c r="L1250" s="128" t="str">
        <f>IF(A1250="","",'CONSTRUCTION COST ESTIMATE'!BB1250)</f>
        <v>LS</v>
      </c>
      <c r="M1250" s="128" t="str">
        <f t="shared" si="171"/>
        <v>Base Bid</v>
      </c>
      <c r="N1250" s="124">
        <f>IF(A1250="","",'CONSTRUCTION COST ESTIMATE'!BC1250)</f>
        <v>0</v>
      </c>
      <c r="O1250" s="124" t="str">
        <f t="shared" si="156"/>
        <v>N</v>
      </c>
      <c r="S1250" s="124"/>
    </row>
    <row r="1251" spans="1:26" hidden="1">
      <c r="A1251" s="379">
        <f>IF('CONSTRUCTION COST ESTIMATE'!B1251="","",'CONSTRUCTION COST ESTIMATE'!B1251)</f>
        <v>637.00099999999998</v>
      </c>
      <c r="B1251" s="128"/>
      <c r="C1251" s="128" t="str">
        <f t="shared" si="169"/>
        <v>Item</v>
      </c>
      <c r="D1251" s="128">
        <f t="shared" si="172"/>
        <v>1</v>
      </c>
      <c r="E1251" s="128" t="str">
        <f>IF(A1251="",'CONSTRUCTION COST ESTIMATE'!A1251,"")</f>
        <v/>
      </c>
      <c r="F1251" s="234" t="str">
        <f>IF(A1251="","",'CONSTRUCTION COST ESTIMATE'!C1251)</f>
        <v>NPDES DISCHARGE PERMIT</v>
      </c>
      <c r="G1251" s="234"/>
      <c r="H1251" s="78" t="str">
        <f t="shared" si="170"/>
        <v>637.0010</v>
      </c>
      <c r="I1251" s="128"/>
      <c r="J1251" s="128">
        <f>IF(A1251="","",'CONSTRUCTION COST ESTIMATE'!BA1251)</f>
        <v>0</v>
      </c>
      <c r="K1251" s="128" t="str">
        <f t="shared" si="173"/>
        <v>Default</v>
      </c>
      <c r="L1251" s="128" t="str">
        <f>IF(A1251="","",'CONSTRUCTION COST ESTIMATE'!BB1251)</f>
        <v>LS</v>
      </c>
      <c r="M1251" s="128" t="str">
        <f t="shared" si="171"/>
        <v>Base Bid</v>
      </c>
      <c r="N1251" s="124">
        <f>IF(A1251="","",'CONSTRUCTION COST ESTIMATE'!BC1251)</f>
        <v>0</v>
      </c>
      <c r="O1251" s="124" t="str">
        <f t="shared" ref="O1251:O1317" si="174">IF(N1251=0,"N","Y")</f>
        <v>N</v>
      </c>
      <c r="S1251" s="124"/>
    </row>
    <row r="1252" spans="1:26" hidden="1">
      <c r="A1252" s="379">
        <f>IF('CONSTRUCTION COST ESTIMATE'!B1252="","",'CONSTRUCTION COST ESTIMATE'!B1252)</f>
        <v>637.00300000000004</v>
      </c>
      <c r="B1252" s="128"/>
      <c r="C1252" s="128" t="str">
        <f t="shared" si="169"/>
        <v>Item</v>
      </c>
      <c r="D1252" s="128">
        <f t="shared" si="172"/>
        <v>1</v>
      </c>
      <c r="E1252" s="128" t="str">
        <f>IF(A1252="",'CONSTRUCTION COST ESTIMATE'!A1252,"")</f>
        <v/>
      </c>
      <c r="F1252" s="234" t="str">
        <f>IF(A1252="","",'CONSTRUCTION COST ESTIMATE'!C1252)</f>
        <v>POST CONSTRUCTION ROCK MULCH</v>
      </c>
      <c r="G1252" s="234"/>
      <c r="H1252" s="78" t="str">
        <f t="shared" si="170"/>
        <v>637.0030</v>
      </c>
      <c r="I1252" s="128"/>
      <c r="J1252" s="128">
        <f>IF(A1252="","",'CONSTRUCTION COST ESTIMATE'!BA1252)</f>
        <v>0</v>
      </c>
      <c r="K1252" s="128" t="str">
        <f t="shared" si="173"/>
        <v>Default</v>
      </c>
      <c r="L1252" s="128" t="str">
        <f>IF(A1252="","",'CONSTRUCTION COST ESTIMATE'!BB1252)</f>
        <v>AC</v>
      </c>
      <c r="M1252" s="128" t="str">
        <f t="shared" si="171"/>
        <v>Base Bid</v>
      </c>
      <c r="N1252" s="124">
        <f>IF(A1252="","",'CONSTRUCTION COST ESTIMATE'!BC1252)</f>
        <v>0</v>
      </c>
      <c r="O1252" s="124" t="str">
        <f t="shared" si="174"/>
        <v>N</v>
      </c>
      <c r="S1252" s="124"/>
    </row>
    <row r="1253" spans="1:26" hidden="1">
      <c r="A1253" s="379">
        <f>IF('CONSTRUCTION COST ESTIMATE'!B1253="","",'CONSTRUCTION COST ESTIMATE'!B1253)</f>
        <v>637.00400000000002</v>
      </c>
      <c r="B1253" s="128"/>
      <c r="C1253" s="128" t="str">
        <f t="shared" si="169"/>
        <v>Item</v>
      </c>
      <c r="D1253" s="128">
        <f t="shared" si="172"/>
        <v>1</v>
      </c>
      <c r="E1253" s="128" t="str">
        <f>IF(A1253="",'CONSTRUCTION COST ESTIMATE'!A1253,"")</f>
        <v/>
      </c>
      <c r="F1253" s="234" t="str">
        <f>IF(A1253="","",'CONSTRUCTION COST ESTIMATE'!C1253)</f>
        <v>TEMPORARY POLLUTION CONTROL</v>
      </c>
      <c r="G1253" s="234"/>
      <c r="H1253" s="78" t="str">
        <f t="shared" si="170"/>
        <v>637.0040</v>
      </c>
      <c r="I1253" s="128"/>
      <c r="J1253" s="128">
        <f>IF(A1253="","",'CONSTRUCTION COST ESTIMATE'!BA1253)</f>
        <v>0</v>
      </c>
      <c r="K1253" s="128" t="str">
        <f t="shared" si="173"/>
        <v>Default</v>
      </c>
      <c r="L1253" s="128" t="str">
        <f>IF(A1253="","",'CONSTRUCTION COST ESTIMATE'!BB1253)</f>
        <v>LS</v>
      </c>
      <c r="M1253" s="128" t="str">
        <f t="shared" si="171"/>
        <v>Base Bid</v>
      </c>
      <c r="N1253" s="124">
        <f>IF(A1253="","",'CONSTRUCTION COST ESTIMATE'!BC1253)</f>
        <v>0</v>
      </c>
      <c r="O1253" s="124" t="str">
        <f t="shared" si="174"/>
        <v>N</v>
      </c>
      <c r="S1253" s="124"/>
    </row>
    <row r="1254" spans="1:26" ht="30" customHeight="1">
      <c r="A1254" s="378" t="str">
        <f>IF('CONSTRUCTION COST ESTIMATE'!B1254="","",'CONSTRUCTION COST ESTIMATE'!B1254)</f>
        <v/>
      </c>
      <c r="B1254" s="134"/>
      <c r="C1254" s="134" t="str">
        <f t="shared" si="169"/>
        <v>Container</v>
      </c>
      <c r="D1254" s="134">
        <f t="shared" si="172"/>
        <v>0</v>
      </c>
      <c r="E1254" s="134" t="str">
        <f>IF(A1254="",'CONSTRUCTION COST ESTIMATE'!A1254,"")</f>
        <v>SP 650</v>
      </c>
      <c r="F1254" s="233" t="str">
        <f>IF(A1254="",'CONSTRUCTION COST ESTIMATE'!C1254,"")</f>
        <v>OFFSITE IMPROVEMENTS</v>
      </c>
      <c r="G1254" s="233"/>
      <c r="H1254" s="230" t="str">
        <f t="shared" si="170"/>
        <v/>
      </c>
      <c r="I1254" s="134"/>
      <c r="J1254" s="134" t="str">
        <f>IF(A1254="","",'CONSTRUCTION COST ESTIMATE'!BA1254)</f>
        <v/>
      </c>
      <c r="K1254" s="134" t="str">
        <f t="shared" si="173"/>
        <v/>
      </c>
      <c r="L1254" s="134" t="str">
        <f>IF(A1254="","",'CONSTRUCTION COST ESTIMATE'!BB1254)</f>
        <v/>
      </c>
      <c r="M1254" s="134" t="str">
        <f t="shared" si="171"/>
        <v/>
      </c>
      <c r="N1254" s="231" t="str">
        <f>IF(A1254="","",'CONSTRUCTION COST ESTIMATE'!BC1254)</f>
        <v/>
      </c>
      <c r="O1254" s="375"/>
      <c r="P1254" s="231"/>
      <c r="Q1254" s="231"/>
      <c r="R1254" s="231"/>
      <c r="S1254" s="231"/>
      <c r="T1254" s="124"/>
      <c r="U1254" s="124"/>
      <c r="V1254" s="124"/>
      <c r="W1254" s="124"/>
      <c r="X1254" s="124"/>
      <c r="Y1254" s="124"/>
      <c r="Z1254" s="124"/>
    </row>
    <row r="1255" spans="1:26" hidden="1">
      <c r="A1255" s="379">
        <f>IF('CONSTRUCTION COST ESTIMATE'!B1255="","",'CONSTRUCTION COST ESTIMATE'!B1255)</f>
        <v>650.00049999999999</v>
      </c>
      <c r="B1255" s="128"/>
      <c r="C1255" s="128" t="str">
        <f t="shared" si="169"/>
        <v>Item</v>
      </c>
      <c r="D1255" s="128">
        <f t="shared" si="172"/>
        <v>1</v>
      </c>
      <c r="E1255" s="128" t="str">
        <f>IF(A1255="",'CONSTRUCTION COST ESTIMATE'!A1255,"")</f>
        <v/>
      </c>
      <c r="F1255" s="234" t="str">
        <f>IF(A1255="","",'CONSTRUCTION COST ESTIMATE'!C1255)</f>
        <v>WATERLINE MODIFICATION</v>
      </c>
      <c r="G1255" s="234"/>
      <c r="H1255" s="78" t="str">
        <f t="shared" si="170"/>
        <v>650.0005</v>
      </c>
      <c r="I1255" s="128"/>
      <c r="J1255" s="128">
        <f>IF(A1255="","",'CONSTRUCTION COST ESTIMATE'!BA1255)</f>
        <v>0</v>
      </c>
      <c r="K1255" s="128" t="str">
        <f t="shared" si="173"/>
        <v>Default</v>
      </c>
      <c r="L1255" s="128" t="str">
        <f>IF(A1255="","",'CONSTRUCTION COST ESTIMATE'!BB1255)</f>
        <v>LS</v>
      </c>
      <c r="M1255" s="128" t="str">
        <f t="shared" si="171"/>
        <v>Base Bid</v>
      </c>
      <c r="N1255" s="124">
        <f>IF(A1255="","",'CONSTRUCTION COST ESTIMATE'!BC1255)</f>
        <v>0</v>
      </c>
      <c r="O1255" s="124" t="str">
        <f t="shared" si="174"/>
        <v>N</v>
      </c>
      <c r="S1255" s="124"/>
    </row>
    <row r="1256" spans="1:26" hidden="1">
      <c r="A1256" s="379">
        <f>IF('CONSTRUCTION COST ESTIMATE'!B1256="","",'CONSTRUCTION COST ESTIMATE'!B1256)</f>
        <v>650.00099999999998</v>
      </c>
      <c r="B1256" s="128"/>
      <c r="C1256" s="128" t="str">
        <f t="shared" si="169"/>
        <v>Item</v>
      </c>
      <c r="D1256" s="128">
        <f t="shared" si="172"/>
        <v>1</v>
      </c>
      <c r="E1256" s="128" t="str">
        <f>IF(A1256="",'CONSTRUCTION COST ESTIMATE'!A1256,"")</f>
        <v/>
      </c>
      <c r="F1256" s="234" t="str">
        <f>IF(A1256="","",'CONSTRUCTION COST ESTIMATE'!C1256)</f>
        <v>GAS LINE MODIFICATION</v>
      </c>
      <c r="G1256" s="234"/>
      <c r="H1256" s="78" t="str">
        <f t="shared" si="170"/>
        <v>650.0010</v>
      </c>
      <c r="I1256" s="128"/>
      <c r="J1256" s="128">
        <f>IF(A1256="","",'CONSTRUCTION COST ESTIMATE'!BA1256)</f>
        <v>0</v>
      </c>
      <c r="K1256" s="128" t="str">
        <f t="shared" si="173"/>
        <v>Default</v>
      </c>
      <c r="L1256" s="128" t="str">
        <f>IF(A1256="","",'CONSTRUCTION COST ESTIMATE'!BB1256)</f>
        <v>LS</v>
      </c>
      <c r="M1256" s="128" t="str">
        <f t="shared" si="171"/>
        <v>Base Bid</v>
      </c>
      <c r="N1256" s="124">
        <f>IF(A1256="","",'CONSTRUCTION COST ESTIMATE'!BC1256)</f>
        <v>0</v>
      </c>
      <c r="O1256" s="124" t="str">
        <f t="shared" si="174"/>
        <v>N</v>
      </c>
      <c r="S1256" s="124"/>
    </row>
    <row r="1257" spans="1:26" hidden="1">
      <c r="A1257" s="379">
        <f>IF('CONSTRUCTION COST ESTIMATE'!B1257="","",'CONSTRUCTION COST ESTIMATE'!B1257)</f>
        <v>650.00199999999995</v>
      </c>
      <c r="B1257" s="128"/>
      <c r="C1257" s="128" t="str">
        <f t="shared" si="169"/>
        <v>Item</v>
      </c>
      <c r="D1257" s="128">
        <f t="shared" si="172"/>
        <v>1</v>
      </c>
      <c r="E1257" s="128" t="str">
        <f>IF(A1257="",'CONSTRUCTION COST ESTIMATE'!A1257,"")</f>
        <v/>
      </c>
      <c r="F1257" s="234" t="str">
        <f>IF(A1257="","",'CONSTRUCTION COST ESTIMATE'!C1257)</f>
        <v>ADJUST GAS VALVE BOX TO FINISH GRADE</v>
      </c>
      <c r="G1257" s="234"/>
      <c r="H1257" s="78" t="str">
        <f t="shared" si="170"/>
        <v>650.0020</v>
      </c>
      <c r="I1257" s="128"/>
      <c r="J1257" s="128">
        <f>IF(A1257="","",'CONSTRUCTION COST ESTIMATE'!BA1257)</f>
        <v>0</v>
      </c>
      <c r="K1257" s="128" t="str">
        <f t="shared" si="173"/>
        <v>Default</v>
      </c>
      <c r="L1257" s="128" t="str">
        <f>IF(A1257="","",'CONSTRUCTION COST ESTIMATE'!BB1257)</f>
        <v>EA</v>
      </c>
      <c r="M1257" s="128" t="str">
        <f t="shared" si="171"/>
        <v>Base Bid</v>
      </c>
      <c r="N1257" s="124">
        <f>IF(A1257="","",'CONSTRUCTION COST ESTIMATE'!BC1257)</f>
        <v>0</v>
      </c>
      <c r="O1257" s="124" t="str">
        <f t="shared" si="174"/>
        <v>N</v>
      </c>
      <c r="S1257" s="124"/>
    </row>
    <row r="1258" spans="1:26" hidden="1">
      <c r="A1258" s="379">
        <f>IF('CONSTRUCTION COST ESTIMATE'!B1258="","",'CONSTRUCTION COST ESTIMATE'!B1258)</f>
        <v>650.00300000000004</v>
      </c>
      <c r="B1258" s="128"/>
      <c r="C1258" s="128" t="str">
        <f t="shared" si="169"/>
        <v>Item</v>
      </c>
      <c r="D1258" s="128">
        <f t="shared" si="172"/>
        <v>1</v>
      </c>
      <c r="E1258" s="128" t="str">
        <f>IF(A1258="",'CONSTRUCTION COST ESTIMATE'!A1258,"")</f>
        <v/>
      </c>
      <c r="F1258" s="234" t="str">
        <f>IF(A1258="","",'CONSTRUCTION COST ESTIMATE'!C1258)</f>
        <v>IMPROVEMENTS TO APN</v>
      </c>
      <c r="G1258" s="234"/>
      <c r="H1258" s="78" t="str">
        <f t="shared" si="170"/>
        <v>650.0030</v>
      </c>
      <c r="I1258" s="128"/>
      <c r="J1258" s="128">
        <f>IF(A1258="","",'CONSTRUCTION COST ESTIMATE'!BA1258)</f>
        <v>0</v>
      </c>
      <c r="K1258" s="128" t="str">
        <f t="shared" si="173"/>
        <v>Default</v>
      </c>
      <c r="L1258" s="128" t="str">
        <f>IF(A1258="","",'CONSTRUCTION COST ESTIMATE'!BB1258)</f>
        <v>EA</v>
      </c>
      <c r="M1258" s="128" t="str">
        <f t="shared" si="171"/>
        <v>Base Bid</v>
      </c>
      <c r="N1258" s="124">
        <f>IF(A1258="","",'CONSTRUCTION COST ESTIMATE'!BC1258)</f>
        <v>0</v>
      </c>
      <c r="O1258" s="124" t="str">
        <f t="shared" si="174"/>
        <v>N</v>
      </c>
      <c r="S1258" s="124"/>
    </row>
    <row r="1259" spans="1:26" hidden="1">
      <c r="A1259" s="379">
        <f>IF('CONSTRUCTION COST ESTIMATE'!B1259="","",'CONSTRUCTION COST ESTIMATE'!B1259)</f>
        <v>650.00400000000002</v>
      </c>
      <c r="B1259" s="128"/>
      <c r="C1259" s="128" t="str">
        <f t="shared" si="169"/>
        <v>Item</v>
      </c>
      <c r="D1259" s="128">
        <f t="shared" si="172"/>
        <v>1</v>
      </c>
      <c r="E1259" s="128" t="str">
        <f>IF(A1259="",'CONSTRUCTION COST ESTIMATE'!A1259,"")</f>
        <v/>
      </c>
      <c r="F1259" s="234" t="str">
        <f>IF(A1259="","",'CONSTRUCTION COST ESTIMATE'!C1259)</f>
        <v>NV ENERGY TRANSMISSION POLE SUPPORT</v>
      </c>
      <c r="G1259" s="234"/>
      <c r="H1259" s="78" t="str">
        <f t="shared" si="170"/>
        <v>650.0040</v>
      </c>
      <c r="I1259" s="128"/>
      <c r="J1259" s="128">
        <f>IF(A1259="","",'CONSTRUCTION COST ESTIMATE'!BA1259)</f>
        <v>0</v>
      </c>
      <c r="K1259" s="128" t="str">
        <f t="shared" si="173"/>
        <v>Default</v>
      </c>
      <c r="L1259" s="128" t="str">
        <f>IF(A1259="","",'CONSTRUCTION COST ESTIMATE'!BB1259)</f>
        <v>EA</v>
      </c>
      <c r="M1259" s="128" t="str">
        <f t="shared" si="171"/>
        <v>Base Bid</v>
      </c>
      <c r="N1259" s="124">
        <f>IF(A1259="","",'CONSTRUCTION COST ESTIMATE'!BC1259)</f>
        <v>0</v>
      </c>
      <c r="O1259" s="124" t="str">
        <f t="shared" si="174"/>
        <v>N</v>
      </c>
      <c r="S1259" s="124"/>
    </row>
    <row r="1260" spans="1:26" hidden="1">
      <c r="A1260" s="379">
        <f>IF('CONSTRUCTION COST ESTIMATE'!B1260="","",'CONSTRUCTION COST ESTIMATE'!B1260)</f>
        <v>650.005</v>
      </c>
      <c r="B1260" s="128"/>
      <c r="C1260" s="128" t="str">
        <f t="shared" si="169"/>
        <v>Item</v>
      </c>
      <c r="D1260" s="128">
        <f t="shared" si="172"/>
        <v>1</v>
      </c>
      <c r="E1260" s="128" t="str">
        <f>IF(A1260="",'CONSTRUCTION COST ESTIMATE'!A1260,"")</f>
        <v/>
      </c>
      <c r="F1260" s="234" t="str">
        <f>IF(A1260="","",'CONSTRUCTION COST ESTIMATE'!C1260)</f>
        <v>NV ENERGY FEES</v>
      </c>
      <c r="G1260" s="234"/>
      <c r="H1260" s="78" t="str">
        <f t="shared" si="170"/>
        <v>650.0050</v>
      </c>
      <c r="I1260" s="128"/>
      <c r="J1260" s="128">
        <f>IF(A1260="","",'CONSTRUCTION COST ESTIMATE'!BA1260)</f>
        <v>0</v>
      </c>
      <c r="K1260" s="128" t="str">
        <f t="shared" si="173"/>
        <v>Default</v>
      </c>
      <c r="L1260" s="128" t="str">
        <f>IF(A1260="","",'CONSTRUCTION COST ESTIMATE'!BB1260)</f>
        <v>FA</v>
      </c>
      <c r="M1260" s="128" t="str">
        <f t="shared" si="171"/>
        <v>Base Bid</v>
      </c>
      <c r="N1260" s="124">
        <f>IF(A1260="","",'CONSTRUCTION COST ESTIMATE'!BC1260)</f>
        <v>0</v>
      </c>
      <c r="O1260" s="124" t="str">
        <f t="shared" si="174"/>
        <v>N</v>
      </c>
      <c r="S1260" s="124"/>
    </row>
    <row r="1261" spans="1:26" hidden="1">
      <c r="A1261" s="379">
        <f>IF('CONSTRUCTION COST ESTIMATE'!B1261="","",'CONSTRUCTION COST ESTIMATE'!B1261)</f>
        <v>650.00599999999997</v>
      </c>
      <c r="B1261" s="128"/>
      <c r="C1261" s="128" t="str">
        <f t="shared" si="169"/>
        <v>Item</v>
      </c>
      <c r="D1261" s="128">
        <f t="shared" si="172"/>
        <v>1</v>
      </c>
      <c r="E1261" s="128" t="str">
        <f>IF(A1261="",'CONSTRUCTION COST ESTIMATE'!A1261,"")</f>
        <v/>
      </c>
      <c r="F1261" s="234" t="str">
        <f>IF(A1261="","",'CONSTRUCTION COST ESTIMATE'!C1261)</f>
        <v>NV ENERGY POLE SUPPORT</v>
      </c>
      <c r="G1261" s="234"/>
      <c r="H1261" s="78" t="str">
        <f t="shared" si="170"/>
        <v>650.0060</v>
      </c>
      <c r="I1261" s="128"/>
      <c r="J1261" s="128">
        <f>IF(A1261="","",'CONSTRUCTION COST ESTIMATE'!BA1261)</f>
        <v>0</v>
      </c>
      <c r="K1261" s="128" t="str">
        <f t="shared" si="173"/>
        <v>Default</v>
      </c>
      <c r="L1261" s="128" t="str">
        <f>IF(A1261="","",'CONSTRUCTION COST ESTIMATE'!BB1261)</f>
        <v>EA</v>
      </c>
      <c r="M1261" s="128" t="str">
        <f t="shared" si="171"/>
        <v>Base Bid</v>
      </c>
      <c r="N1261" s="124">
        <f>IF(A1261="","",'CONSTRUCTION COST ESTIMATE'!BC1261)</f>
        <v>0</v>
      </c>
      <c r="O1261" s="124" t="str">
        <f t="shared" si="174"/>
        <v>N</v>
      </c>
      <c r="S1261" s="124"/>
    </row>
    <row r="1262" spans="1:26" ht="30" customHeight="1">
      <c r="A1262" s="378" t="str">
        <f>IF('CONSTRUCTION COST ESTIMATE'!B1262="","",'CONSTRUCTION COST ESTIMATE'!B1262)</f>
        <v/>
      </c>
      <c r="B1262" s="134"/>
      <c r="C1262" s="134" t="str">
        <f t="shared" si="169"/>
        <v>Container</v>
      </c>
      <c r="D1262" s="134">
        <f t="shared" si="172"/>
        <v>0</v>
      </c>
      <c r="E1262" s="134" t="str">
        <f>IF(A1262="",'CONSTRUCTION COST ESTIMATE'!A1262,"")</f>
        <v>SP 670-671</v>
      </c>
      <c r="F1262" s="233" t="str">
        <f>IF(A1262="",'CONSTRUCTION COST ESTIMATE'!C1262,"")</f>
        <v>UTILITY CONDUITS &amp; STRUCTURES</v>
      </c>
      <c r="G1262" s="233"/>
      <c r="H1262" s="230" t="str">
        <f t="shared" si="170"/>
        <v/>
      </c>
      <c r="I1262" s="134"/>
      <c r="J1262" s="134" t="str">
        <f>IF(A1262="","",'CONSTRUCTION COST ESTIMATE'!BA1262)</f>
        <v/>
      </c>
      <c r="K1262" s="134" t="str">
        <f t="shared" si="173"/>
        <v/>
      </c>
      <c r="L1262" s="134" t="str">
        <f>IF(A1262="","",'CONSTRUCTION COST ESTIMATE'!BB1262)</f>
        <v/>
      </c>
      <c r="M1262" s="134" t="str">
        <f t="shared" si="171"/>
        <v/>
      </c>
      <c r="N1262" s="231" t="str">
        <f>IF(A1262="","",'CONSTRUCTION COST ESTIMATE'!BC1262)</f>
        <v/>
      </c>
      <c r="O1262" s="375"/>
      <c r="P1262" s="231"/>
      <c r="Q1262" s="231"/>
      <c r="R1262" s="231"/>
      <c r="S1262" s="231"/>
      <c r="T1262" s="124"/>
      <c r="U1262" s="124"/>
      <c r="V1262" s="124"/>
      <c r="W1262" s="124"/>
      <c r="X1262" s="124"/>
      <c r="Y1262" s="124"/>
      <c r="Z1262" s="124"/>
    </row>
    <row r="1263" spans="1:26" hidden="1">
      <c r="A1263" s="379">
        <f>IF('CONSTRUCTION COST ESTIMATE'!B1263="","",'CONSTRUCTION COST ESTIMATE'!B1263)</f>
        <v>670.00049999999999</v>
      </c>
      <c r="B1263" s="128"/>
      <c r="C1263" s="128" t="str">
        <f t="shared" si="169"/>
        <v>Item</v>
      </c>
      <c r="D1263" s="128">
        <f t="shared" si="172"/>
        <v>1</v>
      </c>
      <c r="E1263" s="128" t="str">
        <f>IF(A1263="",'CONSTRUCTION COST ESTIMATE'!A1263,"")</f>
        <v/>
      </c>
      <c r="F1263" s="234" t="str">
        <f>IF(A1263="","",'CONSTRUCTION COST ESTIMATE'!C1263)</f>
        <v>ADJUST CENTURY LINK TELEPHONE MANHOLE TO GRADE</v>
      </c>
      <c r="G1263" s="234"/>
      <c r="H1263" s="78" t="str">
        <f t="shared" si="170"/>
        <v>670.0005</v>
      </c>
      <c r="I1263" s="128"/>
      <c r="J1263" s="128">
        <f>IF(A1263="","",'CONSTRUCTION COST ESTIMATE'!BA1263)</f>
        <v>0</v>
      </c>
      <c r="K1263" s="128" t="str">
        <f t="shared" si="173"/>
        <v>Default</v>
      </c>
      <c r="L1263" s="128" t="str">
        <f>IF(A1263="","",'CONSTRUCTION COST ESTIMATE'!BB1263)</f>
        <v>EA</v>
      </c>
      <c r="M1263" s="128" t="str">
        <f t="shared" si="171"/>
        <v>Base Bid</v>
      </c>
      <c r="N1263" s="124">
        <f>IF(A1263="","",'CONSTRUCTION COST ESTIMATE'!BC1263)</f>
        <v>0</v>
      </c>
      <c r="O1263" s="124" t="str">
        <f t="shared" si="174"/>
        <v>N</v>
      </c>
      <c r="S1263" s="124"/>
    </row>
    <row r="1264" spans="1:26" hidden="1">
      <c r="A1264" s="379">
        <f>IF('CONSTRUCTION COST ESTIMATE'!B1264="","",'CONSTRUCTION COST ESTIMATE'!B1264)</f>
        <v>670.00099999999998</v>
      </c>
      <c r="B1264" s="128"/>
      <c r="C1264" s="128" t="str">
        <f t="shared" si="169"/>
        <v>Item</v>
      </c>
      <c r="D1264" s="128">
        <f t="shared" si="172"/>
        <v>1</v>
      </c>
      <c r="E1264" s="128" t="str">
        <f>IF(A1264="",'CONSTRUCTION COST ESTIMATE'!A1264,"")</f>
        <v/>
      </c>
      <c r="F1264" s="234" t="str">
        <f>IF(A1264="","",'CONSTRUCTION COST ESTIMATE'!C1264)</f>
        <v>NV ENERGY DISTRIBUTION SERVICES</v>
      </c>
      <c r="G1264" s="234"/>
      <c r="H1264" s="78" t="str">
        <f t="shared" si="170"/>
        <v>670.0010</v>
      </c>
      <c r="I1264" s="128"/>
      <c r="J1264" s="128">
        <f>IF(A1264="","",'CONSTRUCTION COST ESTIMATE'!BA1264)</f>
        <v>0</v>
      </c>
      <c r="K1264" s="128" t="str">
        <f t="shared" si="173"/>
        <v>Default</v>
      </c>
      <c r="L1264" s="128" t="str">
        <f>IF(A1264="","",'CONSTRUCTION COST ESTIMATE'!BB1264)</f>
        <v>LS</v>
      </c>
      <c r="M1264" s="128" t="str">
        <f t="shared" si="171"/>
        <v>Base Bid</v>
      </c>
      <c r="N1264" s="124">
        <f>IF(A1264="","",'CONSTRUCTION COST ESTIMATE'!BC1264)</f>
        <v>0</v>
      </c>
      <c r="O1264" s="124" t="str">
        <f t="shared" si="174"/>
        <v>N</v>
      </c>
      <c r="S1264" s="124"/>
    </row>
    <row r="1265" spans="1:19" hidden="1">
      <c r="A1265" s="379">
        <f>IF('CONSTRUCTION COST ESTIMATE'!B1265="","",'CONSTRUCTION COST ESTIMATE'!B1265)</f>
        <v>670.00199999999995</v>
      </c>
      <c r="B1265" s="128"/>
      <c r="C1265" s="128" t="str">
        <f t="shared" si="169"/>
        <v>Item</v>
      </c>
      <c r="D1265" s="128">
        <f t="shared" si="172"/>
        <v>1</v>
      </c>
      <c r="E1265" s="128" t="str">
        <f>IF(A1265="",'CONSTRUCTION COST ESTIMATE'!A1265,"")</f>
        <v/>
      </c>
      <c r="F1265" s="234" t="str">
        <f>IF(A1265="","",'CONSTRUCTION COST ESTIMATE'!C1265)</f>
        <v>ADJUST UTILITY CONDUITS</v>
      </c>
      <c r="G1265" s="234"/>
      <c r="H1265" s="78" t="str">
        <f t="shared" si="170"/>
        <v>670.0020</v>
      </c>
      <c r="I1265" s="128"/>
      <c r="J1265" s="128">
        <f>IF(A1265="","",'CONSTRUCTION COST ESTIMATE'!BA1265)</f>
        <v>0</v>
      </c>
      <c r="K1265" s="128" t="str">
        <f t="shared" si="173"/>
        <v>Default</v>
      </c>
      <c r="L1265" s="128" t="str">
        <f>IF(A1265="","",'CONSTRUCTION COST ESTIMATE'!BB1265)</f>
        <v>LF</v>
      </c>
      <c r="M1265" s="128" t="str">
        <f t="shared" si="171"/>
        <v>Base Bid</v>
      </c>
      <c r="N1265" s="124">
        <f>IF(A1265="","",'CONSTRUCTION COST ESTIMATE'!BC1265)</f>
        <v>0</v>
      </c>
      <c r="O1265" s="124" t="str">
        <f t="shared" si="174"/>
        <v>N</v>
      </c>
      <c r="S1265" s="124"/>
    </row>
    <row r="1266" spans="1:19" hidden="1">
      <c r="A1266" s="379">
        <f>IF('CONSTRUCTION COST ESTIMATE'!B1266="","",'CONSTRUCTION COST ESTIMATE'!B1266)</f>
        <v>670.00300000000004</v>
      </c>
      <c r="B1266" s="128"/>
      <c r="C1266" s="128" t="str">
        <f t="shared" si="169"/>
        <v>Item</v>
      </c>
      <c r="D1266" s="128">
        <f t="shared" si="172"/>
        <v>1</v>
      </c>
      <c r="E1266" s="128" t="str">
        <f>IF(A1266="",'CONSTRUCTION COST ESTIMATE'!A1266,"")</f>
        <v/>
      </c>
      <c r="F1266" s="234" t="str">
        <f>IF(A1266="","",'CONSTRUCTION COST ESTIMATE'!C1266)</f>
        <v>ADJUST UTILITY CONDUITS</v>
      </c>
      <c r="G1266" s="234"/>
      <c r="H1266" s="78" t="str">
        <f t="shared" si="170"/>
        <v>670.0030</v>
      </c>
      <c r="I1266" s="128"/>
      <c r="J1266" s="128">
        <f>IF(A1266="","",'CONSTRUCTION COST ESTIMATE'!BA1266)</f>
        <v>0</v>
      </c>
      <c r="K1266" s="128" t="str">
        <f t="shared" si="173"/>
        <v>Default</v>
      </c>
      <c r="L1266" s="128" t="str">
        <f>IF(A1266="","",'CONSTRUCTION COST ESTIMATE'!BB1266)</f>
        <v>LS</v>
      </c>
      <c r="M1266" s="128" t="str">
        <f t="shared" si="171"/>
        <v>Base Bid</v>
      </c>
      <c r="N1266" s="124">
        <f>IF(A1266="","",'CONSTRUCTION COST ESTIMATE'!BC1266)</f>
        <v>0</v>
      </c>
      <c r="O1266" s="124" t="str">
        <f t="shared" si="174"/>
        <v>N</v>
      </c>
      <c r="S1266" s="124"/>
    </row>
    <row r="1267" spans="1:19" hidden="1">
      <c r="A1267" s="379">
        <f>IF('CONSTRUCTION COST ESTIMATE'!B1267="","",'CONSTRUCTION COST ESTIMATE'!B1267)</f>
        <v>670.00400000000002</v>
      </c>
      <c r="B1267" s="128"/>
      <c r="C1267" s="128" t="str">
        <f t="shared" si="169"/>
        <v>Item</v>
      </c>
      <c r="D1267" s="128">
        <f t="shared" si="172"/>
        <v>1</v>
      </c>
      <c r="E1267" s="128" t="str">
        <f>IF(A1267="",'CONSTRUCTION COST ESTIMATE'!A1267,"")</f>
        <v/>
      </c>
      <c r="F1267" s="234" t="str">
        <f>IF(A1267="","",'CONSTRUCTION COST ESTIMATE'!C1267)</f>
        <v>2 INCH CENTURY LINK CONDUIT</v>
      </c>
      <c r="G1267" s="234"/>
      <c r="H1267" s="78" t="str">
        <f t="shared" si="170"/>
        <v>670.0040</v>
      </c>
      <c r="I1267" s="128"/>
      <c r="J1267" s="128">
        <f>IF(A1267="","",'CONSTRUCTION COST ESTIMATE'!BA1267)</f>
        <v>0</v>
      </c>
      <c r="K1267" s="128" t="str">
        <f t="shared" si="173"/>
        <v>Default</v>
      </c>
      <c r="L1267" s="128" t="str">
        <f>IF(A1267="","",'CONSTRUCTION COST ESTIMATE'!BB1267)</f>
        <v>LF</v>
      </c>
      <c r="M1267" s="128" t="str">
        <f t="shared" si="171"/>
        <v>Base Bid</v>
      </c>
      <c r="N1267" s="124">
        <f>IF(A1267="","",'CONSTRUCTION COST ESTIMATE'!BC1267)</f>
        <v>0</v>
      </c>
      <c r="O1267" s="124" t="str">
        <f t="shared" si="174"/>
        <v>N</v>
      </c>
      <c r="S1267" s="124"/>
    </row>
    <row r="1268" spans="1:19" hidden="1">
      <c r="A1268" s="379">
        <f>IF('CONSTRUCTION COST ESTIMATE'!B1268="","",'CONSTRUCTION COST ESTIMATE'!B1268)</f>
        <v>670.005</v>
      </c>
      <c r="B1268" s="128"/>
      <c r="C1268" s="128" t="str">
        <f t="shared" si="169"/>
        <v>Item</v>
      </c>
      <c r="D1268" s="128">
        <f t="shared" si="172"/>
        <v>1</v>
      </c>
      <c r="E1268" s="128" t="str">
        <f>IF(A1268="",'CONSTRUCTION COST ESTIMATE'!A1268,"")</f>
        <v/>
      </c>
      <c r="F1268" s="234" t="str">
        <f>IF(A1268="","",'CONSTRUCTION COST ESTIMATE'!C1268)</f>
        <v>4 INCH CENTURY LINK CONDUIT</v>
      </c>
      <c r="G1268" s="234"/>
      <c r="H1268" s="78" t="str">
        <f t="shared" si="170"/>
        <v>670.0050</v>
      </c>
      <c r="I1268" s="128"/>
      <c r="J1268" s="128">
        <f>IF(A1268="","",'CONSTRUCTION COST ESTIMATE'!BA1268)</f>
        <v>0</v>
      </c>
      <c r="K1268" s="128" t="str">
        <f t="shared" si="173"/>
        <v>Default</v>
      </c>
      <c r="L1268" s="128" t="str">
        <f>IF(A1268="","",'CONSTRUCTION COST ESTIMATE'!BB1268)</f>
        <v>LF</v>
      </c>
      <c r="M1268" s="128" t="str">
        <f t="shared" si="171"/>
        <v>Base Bid</v>
      </c>
      <c r="N1268" s="124">
        <f>IF(A1268="","",'CONSTRUCTION COST ESTIMATE'!BC1268)</f>
        <v>0</v>
      </c>
      <c r="O1268" s="124" t="str">
        <f t="shared" si="174"/>
        <v>N</v>
      </c>
      <c r="S1268" s="124"/>
    </row>
    <row r="1269" spans="1:19" hidden="1">
      <c r="A1269" s="379">
        <f>IF('CONSTRUCTION COST ESTIMATE'!B1269="","",'CONSTRUCTION COST ESTIMATE'!B1269)</f>
        <v>670.00599999999997</v>
      </c>
      <c r="B1269" s="128"/>
      <c r="C1269" s="128" t="str">
        <f t="shared" si="169"/>
        <v>Item</v>
      </c>
      <c r="D1269" s="128">
        <f t="shared" si="172"/>
        <v>1</v>
      </c>
      <c r="E1269" s="128" t="str">
        <f>IF(A1269="",'CONSTRUCTION COST ESTIMATE'!A1269,"")</f>
        <v/>
      </c>
      <c r="F1269" s="234" t="str">
        <f>IF(A1269="","",'CONSTRUCTION COST ESTIMATE'!C1269)</f>
        <v>3 INCH COX COMMUNICATIONS CATV CONDUIT</v>
      </c>
      <c r="G1269" s="234"/>
      <c r="H1269" s="78" t="str">
        <f t="shared" si="170"/>
        <v>670.0060</v>
      </c>
      <c r="I1269" s="128"/>
      <c r="J1269" s="128">
        <f>IF(A1269="","",'CONSTRUCTION COST ESTIMATE'!BA1269)</f>
        <v>0</v>
      </c>
      <c r="K1269" s="128" t="str">
        <f t="shared" si="173"/>
        <v>Default</v>
      </c>
      <c r="L1269" s="128" t="str">
        <f>IF(A1269="","",'CONSTRUCTION COST ESTIMATE'!BB1269)</f>
        <v>LF</v>
      </c>
      <c r="M1269" s="128" t="str">
        <f t="shared" si="171"/>
        <v>Base Bid</v>
      </c>
      <c r="N1269" s="124">
        <f>IF(A1269="","",'CONSTRUCTION COST ESTIMATE'!BC1269)</f>
        <v>0</v>
      </c>
      <c r="O1269" s="124" t="str">
        <f t="shared" si="174"/>
        <v>N</v>
      </c>
      <c r="S1269" s="124"/>
    </row>
    <row r="1270" spans="1:19" hidden="1">
      <c r="A1270" s="379">
        <f>IF('CONSTRUCTION COST ESTIMATE'!B1270="","",'CONSTRUCTION COST ESTIMATE'!B1270)</f>
        <v>670.00699999999995</v>
      </c>
      <c r="B1270" s="128"/>
      <c r="C1270" s="128" t="str">
        <f t="shared" si="169"/>
        <v>Item</v>
      </c>
      <c r="D1270" s="128">
        <f t="shared" si="172"/>
        <v>1</v>
      </c>
      <c r="E1270" s="128" t="str">
        <f>IF(A1270="",'CONSTRUCTION COST ESTIMATE'!A1270,"")</f>
        <v/>
      </c>
      <c r="F1270" s="234" t="str">
        <f>IF(A1270="","",'CONSTRUCTION COST ESTIMATE'!C1270)</f>
        <v>4 INCH NV ENERGY CONDUIT</v>
      </c>
      <c r="G1270" s="234"/>
      <c r="H1270" s="78" t="str">
        <f t="shared" si="170"/>
        <v>670.0070</v>
      </c>
      <c r="I1270" s="128"/>
      <c r="J1270" s="128">
        <f>IF(A1270="","",'CONSTRUCTION COST ESTIMATE'!BA1270)</f>
        <v>0</v>
      </c>
      <c r="K1270" s="128" t="str">
        <f t="shared" si="173"/>
        <v>Default</v>
      </c>
      <c r="L1270" s="128" t="str">
        <f>IF(A1270="","",'CONSTRUCTION COST ESTIMATE'!BB1270)</f>
        <v>LF</v>
      </c>
      <c r="M1270" s="128" t="str">
        <f t="shared" si="171"/>
        <v>Base Bid</v>
      </c>
      <c r="N1270" s="124">
        <f>IF(A1270="","",'CONSTRUCTION COST ESTIMATE'!BC1270)</f>
        <v>0</v>
      </c>
      <c r="O1270" s="124" t="str">
        <f t="shared" si="174"/>
        <v>N</v>
      </c>
      <c r="S1270" s="124"/>
    </row>
    <row r="1271" spans="1:19" hidden="1">
      <c r="A1271" s="379">
        <f>IF('CONSTRUCTION COST ESTIMATE'!B1271="","",'CONSTRUCTION COST ESTIMATE'!B1271)</f>
        <v>670.00800000000004</v>
      </c>
      <c r="B1271" s="128"/>
      <c r="C1271" s="128" t="str">
        <f t="shared" si="169"/>
        <v>Item</v>
      </c>
      <c r="D1271" s="128">
        <f t="shared" si="172"/>
        <v>1</v>
      </c>
      <c r="E1271" s="128" t="str">
        <f>IF(A1271="",'CONSTRUCTION COST ESTIMATE'!A1271,"")</f>
        <v/>
      </c>
      <c r="F1271" s="234" t="str">
        <f>IF(A1271="","",'CONSTRUCTION COST ESTIMATE'!C1271)</f>
        <v>6 INCH NV ENERGY CONDUIT</v>
      </c>
      <c r="G1271" s="234"/>
      <c r="H1271" s="78" t="str">
        <f t="shared" si="170"/>
        <v>670.0080</v>
      </c>
      <c r="I1271" s="128"/>
      <c r="J1271" s="128">
        <f>IF(A1271="","",'CONSTRUCTION COST ESTIMATE'!BA1271)</f>
        <v>0</v>
      </c>
      <c r="K1271" s="128" t="str">
        <f t="shared" si="173"/>
        <v>Default</v>
      </c>
      <c r="L1271" s="128" t="str">
        <f>IF(A1271="","",'CONSTRUCTION COST ESTIMATE'!BB1271)</f>
        <v>LF</v>
      </c>
      <c r="M1271" s="128" t="str">
        <f t="shared" si="171"/>
        <v>Base Bid</v>
      </c>
      <c r="N1271" s="124">
        <f>IF(A1271="","",'CONSTRUCTION COST ESTIMATE'!BC1271)</f>
        <v>0</v>
      </c>
      <c r="O1271" s="124" t="str">
        <f t="shared" si="174"/>
        <v>N</v>
      </c>
      <c r="S1271" s="124"/>
    </row>
    <row r="1272" spans="1:19" hidden="1">
      <c r="A1272" s="379">
        <f>IF('CONSTRUCTION COST ESTIMATE'!B1272="","",'CONSTRUCTION COST ESTIMATE'!B1272)</f>
        <v>670.00900000000001</v>
      </c>
      <c r="B1272" s="128"/>
      <c r="C1272" s="128" t="str">
        <f t="shared" si="169"/>
        <v>Item</v>
      </c>
      <c r="D1272" s="128">
        <f t="shared" si="172"/>
        <v>1</v>
      </c>
      <c r="E1272" s="128" t="str">
        <f>IF(A1272="",'CONSTRUCTION COST ESTIMATE'!A1272,"")</f>
        <v/>
      </c>
      <c r="F1272" s="234" t="str">
        <f>IF(A1272="","",'CONSTRUCTION COST ESTIMATE'!C1272)</f>
        <v>ZAYO CONDUIT</v>
      </c>
      <c r="G1272" s="234"/>
      <c r="H1272" s="78" t="str">
        <f t="shared" si="170"/>
        <v>670.0090</v>
      </c>
      <c r="I1272" s="128"/>
      <c r="J1272" s="128">
        <f>IF(A1272="","",'CONSTRUCTION COST ESTIMATE'!BA1272)</f>
        <v>0</v>
      </c>
      <c r="K1272" s="128" t="str">
        <f t="shared" si="173"/>
        <v>Default</v>
      </c>
      <c r="L1272" s="128" t="str">
        <f>IF(A1272="","",'CONSTRUCTION COST ESTIMATE'!BB1272)</f>
        <v>LF</v>
      </c>
      <c r="M1272" s="128" t="str">
        <f t="shared" si="171"/>
        <v>Base Bid</v>
      </c>
      <c r="N1272" s="124">
        <f>IF(A1272="","",'CONSTRUCTION COST ESTIMATE'!BC1272)</f>
        <v>0</v>
      </c>
      <c r="O1272" s="124" t="str">
        <f t="shared" si="174"/>
        <v>N</v>
      </c>
      <c r="S1272" s="124"/>
    </row>
    <row r="1273" spans="1:19" hidden="1">
      <c r="A1273" s="379">
        <f>IF('CONSTRUCTION COST ESTIMATE'!B1273="","",'CONSTRUCTION COST ESTIMATE'!B1273)</f>
        <v>671.00049999999999</v>
      </c>
      <c r="B1273" s="128"/>
      <c r="C1273" s="128" t="str">
        <f t="shared" si="169"/>
        <v>Item</v>
      </c>
      <c r="D1273" s="128">
        <f t="shared" si="172"/>
        <v>1</v>
      </c>
      <c r="E1273" s="128" t="str">
        <f>IF(A1273="",'CONSTRUCTION COST ESTIMATE'!A1273,"")</f>
        <v/>
      </c>
      <c r="F1273" s="234" t="str">
        <f>IF(A1273="","",'CONSTRUCTION COST ESTIMATE'!C1273)</f>
        <v>30 INCH X 48 INCH X 36 INCH T-200 CATV VAULT</v>
      </c>
      <c r="G1273" s="234"/>
      <c r="H1273" s="78" t="str">
        <f t="shared" si="170"/>
        <v>671.0005</v>
      </c>
      <c r="I1273" s="128"/>
      <c r="J1273" s="128">
        <f>IF(A1273="","",'CONSTRUCTION COST ESTIMATE'!BA1273)</f>
        <v>0</v>
      </c>
      <c r="K1273" s="128" t="str">
        <f t="shared" si="173"/>
        <v>Default</v>
      </c>
      <c r="L1273" s="128" t="str">
        <f>IF(A1273="","",'CONSTRUCTION COST ESTIMATE'!BB1273)</f>
        <v>EA</v>
      </c>
      <c r="M1273" s="128" t="str">
        <f t="shared" si="171"/>
        <v>Base Bid</v>
      </c>
      <c r="N1273" s="124">
        <f>IF(A1273="","",'CONSTRUCTION COST ESTIMATE'!BC1273)</f>
        <v>0</v>
      </c>
      <c r="O1273" s="124" t="str">
        <f t="shared" si="174"/>
        <v>N</v>
      </c>
      <c r="S1273" s="124"/>
    </row>
    <row r="1274" spans="1:19" hidden="1">
      <c r="A1274" s="379">
        <f>IF('CONSTRUCTION COST ESTIMATE'!B1274="","",'CONSTRUCTION COST ESTIMATE'!B1274)</f>
        <v>671.00099999999998</v>
      </c>
      <c r="B1274" s="128"/>
      <c r="C1274" s="128" t="str">
        <f t="shared" si="169"/>
        <v>Item</v>
      </c>
      <c r="D1274" s="128">
        <f t="shared" si="172"/>
        <v>1</v>
      </c>
      <c r="E1274" s="128" t="str">
        <f>IF(A1274="",'CONSTRUCTION COST ESTIMATE'!A1274,"")</f>
        <v/>
      </c>
      <c r="F1274" s="234" t="str">
        <f>IF(A1274="","",'CONSTRUCTION COST ESTIMATE'!C1274)</f>
        <v>3 FOOT X 5 FOOT X 4 FOOT CENTURY LINK PULL BOX</v>
      </c>
      <c r="G1274" s="234"/>
      <c r="H1274" s="78" t="str">
        <f t="shared" si="170"/>
        <v>671.0010</v>
      </c>
      <c r="I1274" s="128"/>
      <c r="J1274" s="128">
        <f>IF(A1274="","",'CONSTRUCTION COST ESTIMATE'!BA1274)</f>
        <v>0</v>
      </c>
      <c r="K1274" s="128" t="str">
        <f t="shared" si="173"/>
        <v>Default</v>
      </c>
      <c r="L1274" s="128" t="str">
        <f>IF(A1274="","",'CONSTRUCTION COST ESTIMATE'!BB1274)</f>
        <v>EA</v>
      </c>
      <c r="M1274" s="128" t="str">
        <f t="shared" si="171"/>
        <v>Base Bid</v>
      </c>
      <c r="N1274" s="124">
        <f>IF(A1274="","",'CONSTRUCTION COST ESTIMATE'!BC1274)</f>
        <v>0</v>
      </c>
      <c r="O1274" s="124" t="str">
        <f t="shared" si="174"/>
        <v>N</v>
      </c>
      <c r="S1274" s="124"/>
    </row>
    <row r="1275" spans="1:19" hidden="1">
      <c r="A1275" s="379">
        <f>IF('CONSTRUCTION COST ESTIMATE'!B1275="","",'CONSTRUCTION COST ESTIMATE'!B1275)</f>
        <v>671.00199999999995</v>
      </c>
      <c r="B1275" s="128"/>
      <c r="C1275" s="128" t="str">
        <f t="shared" si="169"/>
        <v>Item</v>
      </c>
      <c r="D1275" s="128">
        <f t="shared" si="172"/>
        <v>1</v>
      </c>
      <c r="E1275" s="128" t="str">
        <f>IF(A1275="",'CONSTRUCTION COST ESTIMATE'!A1275,"")</f>
        <v/>
      </c>
      <c r="F1275" s="234" t="str">
        <f>IF(A1275="","",'CONSTRUCTION COST ESTIMATE'!C1275)</f>
        <v>24 INCH X 36 INCH X 24 INCH B 100 PULL BOX</v>
      </c>
      <c r="G1275" s="234"/>
      <c r="H1275" s="78" t="str">
        <f t="shared" si="170"/>
        <v>671.0020</v>
      </c>
      <c r="I1275" s="128"/>
      <c r="J1275" s="128">
        <f>IF(A1275="","",'CONSTRUCTION COST ESTIMATE'!BA1275)</f>
        <v>0</v>
      </c>
      <c r="K1275" s="128" t="str">
        <f t="shared" si="173"/>
        <v>Default</v>
      </c>
      <c r="L1275" s="128" t="str">
        <f>IF(A1275="","",'CONSTRUCTION COST ESTIMATE'!BB1275)</f>
        <v>EA</v>
      </c>
      <c r="M1275" s="128" t="str">
        <f t="shared" si="171"/>
        <v>Base Bid</v>
      </c>
      <c r="N1275" s="124">
        <f>IF(A1275="","",'CONSTRUCTION COST ESTIMATE'!BC1275)</f>
        <v>0</v>
      </c>
      <c r="O1275" s="124" t="str">
        <f t="shared" si="174"/>
        <v>N</v>
      </c>
      <c r="S1275" s="124"/>
    </row>
    <row r="1276" spans="1:19" hidden="1">
      <c r="A1276" s="379">
        <f>IF('CONSTRUCTION COST ESTIMATE'!B1276="","",'CONSTRUCTION COST ESTIMATE'!B1276)</f>
        <v>671.00300000000004</v>
      </c>
      <c r="B1276" s="128"/>
      <c r="C1276" s="128" t="str">
        <f t="shared" si="169"/>
        <v>Item</v>
      </c>
      <c r="D1276" s="128">
        <f t="shared" si="172"/>
        <v>1</v>
      </c>
      <c r="E1276" s="128" t="str">
        <f>IF(A1276="",'CONSTRUCTION COST ESTIMATE'!A1276,"")</f>
        <v/>
      </c>
      <c r="F1276" s="234" t="str">
        <f>IF(A1276="","",'CONSTRUCTION COST ESTIMATE'!C1276)</f>
        <v>3 FOOT X 7 FOOT X 4 FOOT NV ENERGY PULL BOX</v>
      </c>
      <c r="G1276" s="234"/>
      <c r="H1276" s="78" t="str">
        <f t="shared" si="170"/>
        <v>671.0030</v>
      </c>
      <c r="I1276" s="128"/>
      <c r="J1276" s="128">
        <f>IF(A1276="","",'CONSTRUCTION COST ESTIMATE'!BA1276)</f>
        <v>0</v>
      </c>
      <c r="K1276" s="128" t="str">
        <f t="shared" si="173"/>
        <v>Default</v>
      </c>
      <c r="L1276" s="128" t="str">
        <f>IF(A1276="","",'CONSTRUCTION COST ESTIMATE'!BB1276)</f>
        <v>EA</v>
      </c>
      <c r="M1276" s="128" t="str">
        <f t="shared" si="171"/>
        <v>Base Bid</v>
      </c>
      <c r="N1276" s="124">
        <f>IF(A1276="","",'CONSTRUCTION COST ESTIMATE'!BC1276)</f>
        <v>0</v>
      </c>
      <c r="O1276" s="124" t="str">
        <f t="shared" si="174"/>
        <v>N</v>
      </c>
      <c r="S1276" s="124"/>
    </row>
    <row r="1277" spans="1:19" hidden="1">
      <c r="A1277" s="379">
        <f>IF('CONSTRUCTION COST ESTIMATE'!B1277="","",'CONSTRUCTION COST ESTIMATE'!B1277)</f>
        <v>671.00400000000002</v>
      </c>
      <c r="B1277" s="128"/>
      <c r="C1277" s="128" t="str">
        <f t="shared" si="169"/>
        <v>Item</v>
      </c>
      <c r="D1277" s="128">
        <f t="shared" si="172"/>
        <v>1</v>
      </c>
      <c r="E1277" s="128" t="str">
        <f>IF(A1277="",'CONSTRUCTION COST ESTIMATE'!A1277,"")</f>
        <v/>
      </c>
      <c r="F1277" s="234" t="str">
        <f>IF(A1277="","",'CONSTRUCTION COST ESTIMATE'!C1277)</f>
        <v>5 FOOT X 6 FOOT X 7 FOOT NV ENERGY PULL BOX</v>
      </c>
      <c r="G1277" s="234"/>
      <c r="H1277" s="78" t="str">
        <f t="shared" si="170"/>
        <v>671.0040</v>
      </c>
      <c r="I1277" s="128"/>
      <c r="J1277" s="128">
        <f>IF(A1277="","",'CONSTRUCTION COST ESTIMATE'!BA1277)</f>
        <v>0</v>
      </c>
      <c r="K1277" s="128" t="str">
        <f t="shared" si="173"/>
        <v>Default</v>
      </c>
      <c r="L1277" s="128" t="str">
        <f>IF(A1277="","",'CONSTRUCTION COST ESTIMATE'!BB1277)</f>
        <v>EA</v>
      </c>
      <c r="M1277" s="128" t="str">
        <f t="shared" si="171"/>
        <v>Base Bid</v>
      </c>
      <c r="N1277" s="124">
        <f>IF(A1277="","",'CONSTRUCTION COST ESTIMATE'!BC1277)</f>
        <v>0</v>
      </c>
      <c r="O1277" s="124" t="str">
        <f t="shared" si="174"/>
        <v>N</v>
      </c>
      <c r="S1277" s="124"/>
    </row>
    <row r="1278" spans="1:19" hidden="1">
      <c r="A1278" s="379">
        <f>IF('CONSTRUCTION COST ESTIMATE'!B1278="","",'CONSTRUCTION COST ESTIMATE'!B1278)</f>
        <v>671.005</v>
      </c>
      <c r="B1278" s="128"/>
      <c r="C1278" s="128" t="str">
        <f t="shared" si="169"/>
        <v>Item</v>
      </c>
      <c r="D1278" s="128">
        <f t="shared" si="172"/>
        <v>1</v>
      </c>
      <c r="E1278" s="128" t="str">
        <f>IF(A1278="",'CONSTRUCTION COST ESTIMATE'!A1278,"")</f>
        <v/>
      </c>
      <c r="F1278" s="234" t="str">
        <f>IF(A1278="","",'CONSTRUCTION COST ESTIMATE'!C1278)</f>
        <v>T-200 ZAYO PULL BOX</v>
      </c>
      <c r="G1278" s="234"/>
      <c r="H1278" s="78" t="str">
        <f t="shared" si="170"/>
        <v>671.0050</v>
      </c>
      <c r="I1278" s="128"/>
      <c r="J1278" s="128">
        <f>IF(A1278="","",'CONSTRUCTION COST ESTIMATE'!BA1278)</f>
        <v>0</v>
      </c>
      <c r="K1278" s="128" t="str">
        <f t="shared" si="173"/>
        <v>Default</v>
      </c>
      <c r="L1278" s="128" t="str">
        <f>IF(A1278="","",'CONSTRUCTION COST ESTIMATE'!BB1278)</f>
        <v>EA</v>
      </c>
      <c r="M1278" s="128" t="str">
        <f t="shared" si="171"/>
        <v>Base Bid</v>
      </c>
      <c r="N1278" s="124">
        <f>IF(A1278="","",'CONSTRUCTION COST ESTIMATE'!BC1278)</f>
        <v>0</v>
      </c>
      <c r="O1278" s="124" t="str">
        <f t="shared" si="174"/>
        <v>N</v>
      </c>
      <c r="S1278" s="124"/>
    </row>
    <row r="1279" spans="1:19" hidden="1">
      <c r="A1279" s="379">
        <f>IF('CONSTRUCTION COST ESTIMATE'!B1279="","",'CONSTRUCTION COST ESTIMATE'!B1279)</f>
        <v>671.00599999999997</v>
      </c>
      <c r="B1279" s="128"/>
      <c r="C1279" s="128" t="str">
        <f t="shared" si="169"/>
        <v>Item</v>
      </c>
      <c r="D1279" s="128">
        <f t="shared" si="172"/>
        <v>1</v>
      </c>
      <c r="E1279" s="128" t="str">
        <f>IF(A1279="",'CONSTRUCTION COST ESTIMATE'!A1279,"")</f>
        <v/>
      </c>
      <c r="F1279" s="234" t="str">
        <f>IF(A1279="","",'CONSTRUCTION COST ESTIMATE'!C1279)</f>
        <v>ADJUST PULL BOX TO GRADE</v>
      </c>
      <c r="G1279" s="234"/>
      <c r="H1279" s="78" t="str">
        <f t="shared" si="170"/>
        <v>671.0060</v>
      </c>
      <c r="I1279" s="128"/>
      <c r="J1279" s="128">
        <f>IF(A1279="","",'CONSTRUCTION COST ESTIMATE'!BA1279)</f>
        <v>0</v>
      </c>
      <c r="K1279" s="128" t="str">
        <f t="shared" si="173"/>
        <v>Default</v>
      </c>
      <c r="L1279" s="128" t="str">
        <f>IF(A1279="","",'CONSTRUCTION COST ESTIMATE'!BB1279)</f>
        <v>EA</v>
      </c>
      <c r="M1279" s="128" t="str">
        <f t="shared" si="171"/>
        <v>Base Bid</v>
      </c>
      <c r="N1279" s="124">
        <f>IF(A1279="","",'CONSTRUCTION COST ESTIMATE'!BC1279)</f>
        <v>0</v>
      </c>
      <c r="O1279" s="124" t="str">
        <f t="shared" si="174"/>
        <v>N</v>
      </c>
      <c r="S1279" s="124"/>
    </row>
    <row r="1280" spans="1:19" hidden="1">
      <c r="A1280" s="379">
        <f>IF('CONSTRUCTION COST ESTIMATE'!B1280="","",'CONSTRUCTION COST ESTIMATE'!B1280)</f>
        <v>671.00699999999995</v>
      </c>
      <c r="B1280" s="128"/>
      <c r="C1280" s="128" t="str">
        <f t="shared" si="169"/>
        <v>Item</v>
      </c>
      <c r="D1280" s="128">
        <f t="shared" si="172"/>
        <v>1</v>
      </c>
      <c r="E1280" s="128" t="str">
        <f>IF(A1280="",'CONSTRUCTION COST ESTIMATE'!A1280,"")</f>
        <v/>
      </c>
      <c r="F1280" s="234" t="str">
        <f>IF(A1280="","",'CONSTRUCTION COST ESTIMATE'!C1280)</f>
        <v>REMOVE NV ENERGY RS-37</v>
      </c>
      <c r="G1280" s="234"/>
      <c r="H1280" s="78" t="str">
        <f t="shared" si="170"/>
        <v>671.0070</v>
      </c>
      <c r="I1280" s="128"/>
      <c r="J1280" s="128">
        <f>IF(A1280="","",'CONSTRUCTION COST ESTIMATE'!BA1280)</f>
        <v>0</v>
      </c>
      <c r="K1280" s="128" t="str">
        <f t="shared" si="173"/>
        <v>Default</v>
      </c>
      <c r="L1280" s="128" t="str">
        <f>IF(A1280="","",'CONSTRUCTION COST ESTIMATE'!BB1280)</f>
        <v>EA</v>
      </c>
      <c r="M1280" s="128" t="str">
        <f t="shared" si="171"/>
        <v>Base Bid</v>
      </c>
      <c r="N1280" s="124">
        <f>IF(A1280="","",'CONSTRUCTION COST ESTIMATE'!BC1280)</f>
        <v>0</v>
      </c>
      <c r="O1280" s="124" t="str">
        <f t="shared" si="174"/>
        <v>N</v>
      </c>
      <c r="S1280" s="124"/>
    </row>
    <row r="1281" spans="1:26" hidden="1">
      <c r="A1281" s="379">
        <f>IF('CONSTRUCTION COST ESTIMATE'!B1281="","",'CONSTRUCTION COST ESTIMATE'!B1281)</f>
        <v>671.00800000000004</v>
      </c>
      <c r="B1281" s="128"/>
      <c r="C1281" s="128" t="str">
        <f t="shared" si="169"/>
        <v>Item</v>
      </c>
      <c r="D1281" s="128">
        <f t="shared" si="172"/>
        <v>1</v>
      </c>
      <c r="E1281" s="128" t="str">
        <f>IF(A1281="",'CONSTRUCTION COST ESTIMATE'!A1281,"")</f>
        <v/>
      </c>
      <c r="F1281" s="234" t="str">
        <f>IF(A1281="","",'CONSTRUCTION COST ESTIMATE'!C1281)</f>
        <v>REMOVE NV ENERGY RS-46</v>
      </c>
      <c r="G1281" s="234"/>
      <c r="H1281" s="78" t="str">
        <f t="shared" si="170"/>
        <v>671.0080</v>
      </c>
      <c r="I1281" s="128"/>
      <c r="J1281" s="128">
        <f>IF(A1281="","",'CONSTRUCTION COST ESTIMATE'!BA1281)</f>
        <v>0</v>
      </c>
      <c r="K1281" s="128" t="str">
        <f t="shared" si="173"/>
        <v>Default</v>
      </c>
      <c r="L1281" s="128" t="str">
        <f>IF(A1281="","",'CONSTRUCTION COST ESTIMATE'!BB1281)</f>
        <v>EA</v>
      </c>
      <c r="M1281" s="128" t="str">
        <f t="shared" si="171"/>
        <v>Base Bid</v>
      </c>
      <c r="N1281" s="124">
        <f>IF(A1281="","",'CONSTRUCTION COST ESTIMATE'!BC1281)</f>
        <v>0</v>
      </c>
      <c r="O1281" s="124" t="str">
        <f t="shared" si="174"/>
        <v>N</v>
      </c>
      <c r="S1281" s="124"/>
    </row>
    <row r="1282" spans="1:26" ht="30" customHeight="1">
      <c r="A1282" s="378" t="str">
        <f>IF('CONSTRUCTION COST ESTIMATE'!B1282="","",'CONSTRUCTION COST ESTIMATE'!B1282)</f>
        <v/>
      </c>
      <c r="B1282" s="134"/>
      <c r="C1282" s="134" t="str">
        <f t="shared" si="169"/>
        <v>Container</v>
      </c>
      <c r="D1282" s="134">
        <f t="shared" si="172"/>
        <v>0</v>
      </c>
      <c r="E1282" s="134" t="str">
        <f>IF(A1282="",'CONSTRUCTION COST ESTIMATE'!A1282,"")</f>
        <v>SP 672</v>
      </c>
      <c r="F1282" s="233" t="str">
        <f>IF(A1282="",'CONSTRUCTION COST ESTIMATE'!C1282,"")</f>
        <v>TRAIL LIGHTING</v>
      </c>
      <c r="G1282" s="233"/>
      <c r="H1282" s="230" t="str">
        <f t="shared" si="170"/>
        <v/>
      </c>
      <c r="I1282" s="134"/>
      <c r="J1282" s="134" t="str">
        <f>IF(A1282="","",'CONSTRUCTION COST ESTIMATE'!BA1282)</f>
        <v/>
      </c>
      <c r="K1282" s="134" t="str">
        <f t="shared" si="173"/>
        <v/>
      </c>
      <c r="L1282" s="134" t="str">
        <f>IF(A1282="","",'CONSTRUCTION COST ESTIMATE'!BB1282)</f>
        <v/>
      </c>
      <c r="M1282" s="134" t="str">
        <f t="shared" si="171"/>
        <v/>
      </c>
      <c r="N1282" s="231" t="str">
        <f>IF(A1282="","",'CONSTRUCTION COST ESTIMATE'!BC1282)</f>
        <v/>
      </c>
      <c r="O1282" s="375"/>
      <c r="P1282" s="231"/>
      <c r="Q1282" s="231"/>
      <c r="R1282" s="231"/>
      <c r="S1282" s="231"/>
      <c r="T1282" s="124"/>
      <c r="U1282" s="124"/>
      <c r="V1282" s="124"/>
      <c r="W1282" s="124"/>
      <c r="X1282" s="124"/>
      <c r="Y1282" s="124"/>
      <c r="Z1282" s="124"/>
    </row>
    <row r="1283" spans="1:26" hidden="1">
      <c r="A1283" s="379">
        <f>IF('CONSTRUCTION COST ESTIMATE'!B1283="","",'CONSTRUCTION COST ESTIMATE'!B1283)</f>
        <v>672.00049999999999</v>
      </c>
      <c r="B1283" s="128"/>
      <c r="C1283" s="128" t="str">
        <f t="shared" si="169"/>
        <v>Item</v>
      </c>
      <c r="D1283" s="128">
        <f t="shared" si="172"/>
        <v>1</v>
      </c>
      <c r="E1283" s="128" t="str">
        <f>IF(A1283="",'CONSTRUCTION COST ESTIMATE'!A1283,"")</f>
        <v/>
      </c>
      <c r="F1283" s="234" t="str">
        <f>IF(A1283="","",'CONSTRUCTION COST ESTIMATE'!C1283)</f>
        <v>PVC CONDUIT (1.25 INCH)</v>
      </c>
      <c r="G1283" s="234"/>
      <c r="H1283" s="78" t="str">
        <f t="shared" si="170"/>
        <v>672.0005</v>
      </c>
      <c r="I1283" s="128"/>
      <c r="J1283" s="128">
        <f>IF(A1283="","",'CONSTRUCTION COST ESTIMATE'!BA1283)</f>
        <v>0</v>
      </c>
      <c r="K1283" s="128" t="str">
        <f t="shared" si="173"/>
        <v>Default</v>
      </c>
      <c r="L1283" s="128" t="str">
        <f>IF(A1283="","",'CONSTRUCTION COST ESTIMATE'!BB1283)</f>
        <v>LF</v>
      </c>
      <c r="M1283" s="128" t="str">
        <f t="shared" si="171"/>
        <v>Base Bid</v>
      </c>
      <c r="N1283" s="124">
        <f>IF(A1283="","",'CONSTRUCTION COST ESTIMATE'!BC1283)</f>
        <v>0</v>
      </c>
      <c r="O1283" s="124" t="str">
        <f t="shared" si="174"/>
        <v>N</v>
      </c>
      <c r="S1283" s="124"/>
    </row>
    <row r="1284" spans="1:26" hidden="1">
      <c r="A1284" s="379">
        <f>IF('CONSTRUCTION COST ESTIMATE'!B1284="","",'CONSTRUCTION COST ESTIMATE'!B1284)</f>
        <v>672.00099999999998</v>
      </c>
      <c r="B1284" s="128"/>
      <c r="C1284" s="128" t="str">
        <f t="shared" si="169"/>
        <v>Item</v>
      </c>
      <c r="D1284" s="128">
        <f t="shared" si="172"/>
        <v>1</v>
      </c>
      <c r="E1284" s="128" t="str">
        <f>IF(A1284="",'CONSTRUCTION COST ESTIMATE'!A1284,"")</f>
        <v/>
      </c>
      <c r="F1284" s="234" t="str">
        <f>IF(A1284="","",'CONSTRUCTION COST ESTIMATE'!C1284)</f>
        <v>PVC CONDUIT (1.5 INCH)</v>
      </c>
      <c r="G1284" s="234"/>
      <c r="H1284" s="78" t="str">
        <f t="shared" si="170"/>
        <v>672.0010</v>
      </c>
      <c r="I1284" s="128"/>
      <c r="J1284" s="128">
        <f>IF(A1284="","",'CONSTRUCTION COST ESTIMATE'!BA1284)</f>
        <v>0</v>
      </c>
      <c r="K1284" s="128" t="str">
        <f t="shared" si="173"/>
        <v>Default</v>
      </c>
      <c r="L1284" s="128" t="str">
        <f>IF(A1284="","",'CONSTRUCTION COST ESTIMATE'!BB1284)</f>
        <v>LF</v>
      </c>
      <c r="M1284" s="128" t="str">
        <f t="shared" si="171"/>
        <v>Base Bid</v>
      </c>
      <c r="N1284" s="124">
        <f>IF(A1284="","",'CONSTRUCTION COST ESTIMATE'!BC1284)</f>
        <v>0</v>
      </c>
      <c r="O1284" s="124" t="str">
        <f t="shared" si="174"/>
        <v>N</v>
      </c>
      <c r="S1284" s="124"/>
    </row>
    <row r="1285" spans="1:26" hidden="1">
      <c r="A1285" s="379">
        <f>IF('CONSTRUCTION COST ESTIMATE'!B1285="","",'CONSTRUCTION COST ESTIMATE'!B1285)</f>
        <v>672.00199999999995</v>
      </c>
      <c r="B1285" s="128"/>
      <c r="C1285" s="128" t="str">
        <f t="shared" si="169"/>
        <v>Item</v>
      </c>
      <c r="D1285" s="128">
        <f t="shared" si="172"/>
        <v>1</v>
      </c>
      <c r="E1285" s="128" t="str">
        <f>IF(A1285="",'CONSTRUCTION COST ESTIMATE'!A1285,"")</f>
        <v/>
      </c>
      <c r="F1285" s="234" t="str">
        <f>IF(A1285="","",'CONSTRUCTION COST ESTIMATE'!C1285)</f>
        <v>PVC CONDUIT (2 INCH)</v>
      </c>
      <c r="G1285" s="234"/>
      <c r="H1285" s="78" t="str">
        <f t="shared" si="170"/>
        <v>672.0020</v>
      </c>
      <c r="I1285" s="128"/>
      <c r="J1285" s="128">
        <f>IF(A1285="","",'CONSTRUCTION COST ESTIMATE'!BA1285)</f>
        <v>0</v>
      </c>
      <c r="K1285" s="128" t="str">
        <f t="shared" si="173"/>
        <v>Default</v>
      </c>
      <c r="L1285" s="128" t="str">
        <f>IF(A1285="","",'CONSTRUCTION COST ESTIMATE'!BB1285)</f>
        <v>LF</v>
      </c>
      <c r="M1285" s="128" t="str">
        <f t="shared" si="171"/>
        <v>Base Bid</v>
      </c>
      <c r="N1285" s="124">
        <f>IF(A1285="","",'CONSTRUCTION COST ESTIMATE'!BC1285)</f>
        <v>0</v>
      </c>
      <c r="O1285" s="124" t="str">
        <f t="shared" si="174"/>
        <v>N</v>
      </c>
      <c r="S1285" s="124"/>
    </row>
    <row r="1286" spans="1:26" hidden="1">
      <c r="A1286" s="379">
        <f>IF('CONSTRUCTION COST ESTIMATE'!B1286="","",'CONSTRUCTION COST ESTIMATE'!B1286)</f>
        <v>672.00300000000004</v>
      </c>
      <c r="B1286" s="128"/>
      <c r="C1286" s="128" t="str">
        <f t="shared" si="169"/>
        <v>Item</v>
      </c>
      <c r="D1286" s="128">
        <f t="shared" si="172"/>
        <v>1</v>
      </c>
      <c r="E1286" s="128" t="str">
        <f>IF(A1286="",'CONSTRUCTION COST ESTIMATE'!A1286,"")</f>
        <v/>
      </c>
      <c r="F1286" s="234" t="str">
        <f>IF(A1286="","",'CONSTRUCTION COST ESTIMATE'!C1286)</f>
        <v>RMC CONDUIT (1 INCH)</v>
      </c>
      <c r="G1286" s="234"/>
      <c r="H1286" s="78" t="str">
        <f t="shared" si="170"/>
        <v>672.0030</v>
      </c>
      <c r="I1286" s="128"/>
      <c r="J1286" s="128">
        <f>IF(A1286="","",'CONSTRUCTION COST ESTIMATE'!BA1286)</f>
        <v>0</v>
      </c>
      <c r="K1286" s="128" t="str">
        <f t="shared" si="173"/>
        <v>Default</v>
      </c>
      <c r="L1286" s="128" t="str">
        <f>IF(A1286="","",'CONSTRUCTION COST ESTIMATE'!BB1286)</f>
        <v>LF</v>
      </c>
      <c r="M1286" s="128" t="str">
        <f t="shared" si="171"/>
        <v>Base Bid</v>
      </c>
      <c r="N1286" s="124">
        <f>IF(A1286="","",'CONSTRUCTION COST ESTIMATE'!BC1286)</f>
        <v>0</v>
      </c>
      <c r="O1286" s="124" t="str">
        <f t="shared" si="174"/>
        <v>N</v>
      </c>
      <c r="S1286" s="124"/>
    </row>
    <row r="1287" spans="1:26" hidden="1">
      <c r="A1287" s="379">
        <f>IF('CONSTRUCTION COST ESTIMATE'!B1287="","",'CONSTRUCTION COST ESTIMATE'!B1287)</f>
        <v>672.00400000000002</v>
      </c>
      <c r="B1287" s="128"/>
      <c r="C1287" s="128" t="str">
        <f t="shared" si="169"/>
        <v>Item</v>
      </c>
      <c r="D1287" s="128">
        <f t="shared" si="172"/>
        <v>1</v>
      </c>
      <c r="E1287" s="128" t="str">
        <f>IF(A1287="",'CONSTRUCTION COST ESTIMATE'!A1287,"")</f>
        <v/>
      </c>
      <c r="F1287" s="234" t="str">
        <f>IF(A1287="","",'CONSTRUCTION COST ESTIMATE'!C1287)</f>
        <v>RMC CONDUIT (1.5 INCH)</v>
      </c>
      <c r="G1287" s="234"/>
      <c r="H1287" s="78" t="str">
        <f t="shared" si="170"/>
        <v>672.0040</v>
      </c>
      <c r="I1287" s="128"/>
      <c r="J1287" s="128">
        <f>IF(A1287="","",'CONSTRUCTION COST ESTIMATE'!BA1287)</f>
        <v>0</v>
      </c>
      <c r="K1287" s="128" t="str">
        <f t="shared" si="173"/>
        <v>Default</v>
      </c>
      <c r="L1287" s="128" t="str">
        <f>IF(A1287="","",'CONSTRUCTION COST ESTIMATE'!BB1287)</f>
        <v>LF</v>
      </c>
      <c r="M1287" s="128" t="str">
        <f t="shared" si="171"/>
        <v>Base Bid</v>
      </c>
      <c r="N1287" s="124">
        <f>IF(A1287="","",'CONSTRUCTION COST ESTIMATE'!BC1287)</f>
        <v>0</v>
      </c>
      <c r="O1287" s="124" t="str">
        <f t="shared" si="174"/>
        <v>N</v>
      </c>
      <c r="S1287" s="124"/>
    </row>
    <row r="1288" spans="1:26" hidden="1">
      <c r="A1288" s="379">
        <f>IF('CONSTRUCTION COST ESTIMATE'!B1288="","",'CONSTRUCTION COST ESTIMATE'!B1288)</f>
        <v>672.005</v>
      </c>
      <c r="B1288" s="128"/>
      <c r="C1288" s="128" t="str">
        <f t="shared" si="169"/>
        <v>Item</v>
      </c>
      <c r="D1288" s="128">
        <f t="shared" si="172"/>
        <v>1</v>
      </c>
      <c r="E1288" s="128" t="str">
        <f>IF(A1288="",'CONSTRUCTION COST ESTIMATE'!A1288,"")</f>
        <v/>
      </c>
      <c r="F1288" s="234" t="str">
        <f>IF(A1288="","",'CONSTRUCTION COST ESTIMATE'!C1288)</f>
        <v>MODIFY EXISTING SERVICE PEDESTAL</v>
      </c>
      <c r="G1288" s="234"/>
      <c r="H1288" s="78" t="str">
        <f t="shared" si="170"/>
        <v>672.0050</v>
      </c>
      <c r="I1288" s="128"/>
      <c r="J1288" s="128">
        <f>IF(A1288="","",'CONSTRUCTION COST ESTIMATE'!BA1288)</f>
        <v>0</v>
      </c>
      <c r="K1288" s="128" t="str">
        <f t="shared" si="173"/>
        <v>Default</v>
      </c>
      <c r="L1288" s="128" t="str">
        <f>IF(A1288="","",'CONSTRUCTION COST ESTIMATE'!BB1288)</f>
        <v>EA</v>
      </c>
      <c r="M1288" s="128" t="str">
        <f t="shared" si="171"/>
        <v>Base Bid</v>
      </c>
      <c r="N1288" s="124">
        <f>IF(A1288="","",'CONSTRUCTION COST ESTIMATE'!BC1288)</f>
        <v>0</v>
      </c>
      <c r="O1288" s="124" t="str">
        <f t="shared" si="174"/>
        <v>N</v>
      </c>
      <c r="S1288" s="124"/>
    </row>
    <row r="1289" spans="1:26" hidden="1">
      <c r="A1289" s="379">
        <f>IF('CONSTRUCTION COST ESTIMATE'!B1289="","",'CONSTRUCTION COST ESTIMATE'!B1289)</f>
        <v>672.00599999999997</v>
      </c>
      <c r="B1289" s="128"/>
      <c r="C1289" s="128" t="str">
        <f t="shared" si="169"/>
        <v>Item</v>
      </c>
      <c r="D1289" s="128">
        <f t="shared" si="172"/>
        <v>1</v>
      </c>
      <c r="E1289" s="128" t="str">
        <f>IF(A1289="",'CONSTRUCTION COST ESTIMATE'!A1289,"")</f>
        <v/>
      </c>
      <c r="F1289" s="234" t="str">
        <f>IF(A1289="","",'CONSTRUCTION COST ESTIMATE'!C1289)</f>
        <v>POLE AND LIGHT ASSEMBLY (11 FOOT)</v>
      </c>
      <c r="G1289" s="234"/>
      <c r="H1289" s="78" t="str">
        <f t="shared" si="170"/>
        <v>672.0060</v>
      </c>
      <c r="I1289" s="128"/>
      <c r="J1289" s="128">
        <f>IF(A1289="","",'CONSTRUCTION COST ESTIMATE'!BA1289)</f>
        <v>0</v>
      </c>
      <c r="K1289" s="128" t="str">
        <f t="shared" si="173"/>
        <v>Default</v>
      </c>
      <c r="L1289" s="128" t="str">
        <f>IF(A1289="","",'CONSTRUCTION COST ESTIMATE'!BB1289)</f>
        <v>EA</v>
      </c>
      <c r="M1289" s="128" t="str">
        <f t="shared" si="171"/>
        <v>Base Bid</v>
      </c>
      <c r="N1289" s="124">
        <f>IF(A1289="","",'CONSTRUCTION COST ESTIMATE'!BC1289)</f>
        <v>0</v>
      </c>
      <c r="O1289" s="124" t="str">
        <f t="shared" si="174"/>
        <v>N</v>
      </c>
      <c r="S1289" s="124"/>
    </row>
    <row r="1290" spans="1:26" hidden="1">
      <c r="A1290" s="379">
        <f>IF('CONSTRUCTION COST ESTIMATE'!B1290="","",'CONSTRUCTION COST ESTIMATE'!B1290)</f>
        <v>672.00699999999995</v>
      </c>
      <c r="B1290" s="128"/>
      <c r="C1290" s="128" t="str">
        <f t="shared" si="169"/>
        <v>Item</v>
      </c>
      <c r="D1290" s="128">
        <f t="shared" si="172"/>
        <v>1</v>
      </c>
      <c r="E1290" s="128" t="str">
        <f>IF(A1290="",'CONSTRUCTION COST ESTIMATE'!A1290,"")</f>
        <v/>
      </c>
      <c r="F1290" s="234" t="str">
        <f>IF(A1290="","",'CONSTRUCTION COST ESTIMATE'!C1290)</f>
        <v>POLE AND LIGHT ASSEMBLY (14.5 FOOT)</v>
      </c>
      <c r="G1290" s="234"/>
      <c r="H1290" s="78" t="str">
        <f t="shared" si="170"/>
        <v>672.0070</v>
      </c>
      <c r="I1290" s="128"/>
      <c r="J1290" s="128">
        <f>IF(A1290="","",'CONSTRUCTION COST ESTIMATE'!BA1290)</f>
        <v>0</v>
      </c>
      <c r="K1290" s="128" t="str">
        <f t="shared" si="173"/>
        <v>Default</v>
      </c>
      <c r="L1290" s="128" t="str">
        <f>IF(A1290="","",'CONSTRUCTION COST ESTIMATE'!BB1290)</f>
        <v>EA</v>
      </c>
      <c r="M1290" s="128" t="str">
        <f t="shared" si="171"/>
        <v>Base Bid</v>
      </c>
      <c r="N1290" s="124">
        <f>IF(A1290="","",'CONSTRUCTION COST ESTIMATE'!BC1290)</f>
        <v>0</v>
      </c>
      <c r="O1290" s="124" t="str">
        <f t="shared" si="174"/>
        <v>N</v>
      </c>
      <c r="S1290" s="124"/>
    </row>
    <row r="1291" spans="1:26" hidden="1">
      <c r="A1291" s="379">
        <f>IF('CONSTRUCTION COST ESTIMATE'!B1291="","",'CONSTRUCTION COST ESTIMATE'!B1291)</f>
        <v>672.00800000000004</v>
      </c>
      <c r="B1291" s="128"/>
      <c r="C1291" s="128" t="str">
        <f t="shared" si="169"/>
        <v>Item</v>
      </c>
      <c r="D1291" s="128">
        <f t="shared" si="172"/>
        <v>1</v>
      </c>
      <c r="E1291" s="128" t="str">
        <f>IF(A1291="",'CONSTRUCTION COST ESTIMATE'!A1291,"")</f>
        <v/>
      </c>
      <c r="F1291" s="234" t="str">
        <f>IF(A1291="","",'CONSTRUCTION COST ESTIMATE'!C1291)</f>
        <v>NO. 3 1/2 PULL BOX</v>
      </c>
      <c r="G1291" s="234"/>
      <c r="H1291" s="78" t="str">
        <f t="shared" si="170"/>
        <v>672.0080</v>
      </c>
      <c r="I1291" s="128"/>
      <c r="J1291" s="128">
        <f>IF(A1291="","",'CONSTRUCTION COST ESTIMATE'!BA1291)</f>
        <v>0</v>
      </c>
      <c r="K1291" s="128" t="str">
        <f t="shared" si="173"/>
        <v>Default</v>
      </c>
      <c r="L1291" s="128" t="str">
        <f>IF(A1291="","",'CONSTRUCTION COST ESTIMATE'!BB1291)</f>
        <v>EA</v>
      </c>
      <c r="M1291" s="128" t="str">
        <f t="shared" si="171"/>
        <v>Base Bid</v>
      </c>
      <c r="N1291" s="124">
        <f>IF(A1291="","",'CONSTRUCTION COST ESTIMATE'!BC1291)</f>
        <v>0</v>
      </c>
      <c r="O1291" s="124" t="str">
        <f t="shared" si="174"/>
        <v>N</v>
      </c>
      <c r="S1291" s="124"/>
    </row>
    <row r="1292" spans="1:26" hidden="1">
      <c r="A1292" s="379">
        <f>IF('CONSTRUCTION COST ESTIMATE'!B1292="","",'CONSTRUCTION COST ESTIMATE'!B1292)</f>
        <v>672.00900000000001</v>
      </c>
      <c r="B1292" s="128"/>
      <c r="C1292" s="128" t="str">
        <f t="shared" si="169"/>
        <v>Item</v>
      </c>
      <c r="D1292" s="128">
        <f t="shared" si="172"/>
        <v>1</v>
      </c>
      <c r="E1292" s="128" t="str">
        <f>IF(A1292="",'CONSTRUCTION COST ESTIMATE'!A1292,"")</f>
        <v/>
      </c>
      <c r="F1292" s="234" t="str">
        <f>IF(A1292="","",'CONSTRUCTION COST ESTIMATE'!C1292)</f>
        <v>POLE AND BRIDGE LIGHT ASSEMBLY (14.5 FOOT)</v>
      </c>
      <c r="G1292" s="234"/>
      <c r="H1292" s="78" t="str">
        <f t="shared" si="170"/>
        <v>672.0090</v>
      </c>
      <c r="I1292" s="128"/>
      <c r="J1292" s="128">
        <f>IF(A1292="","",'CONSTRUCTION COST ESTIMATE'!BA1292)</f>
        <v>0</v>
      </c>
      <c r="K1292" s="128" t="str">
        <f t="shared" si="173"/>
        <v>Default</v>
      </c>
      <c r="L1292" s="128" t="str">
        <f>IF(A1292="","",'CONSTRUCTION COST ESTIMATE'!BB1292)</f>
        <v>EA</v>
      </c>
      <c r="M1292" s="128" t="str">
        <f t="shared" si="171"/>
        <v>Base Bid</v>
      </c>
      <c r="N1292" s="124">
        <f>IF(A1292="","",'CONSTRUCTION COST ESTIMATE'!BC1292)</f>
        <v>0</v>
      </c>
      <c r="O1292" s="124" t="str">
        <f t="shared" si="174"/>
        <v>N</v>
      </c>
      <c r="S1292" s="124"/>
    </row>
    <row r="1293" spans="1:26" hidden="1">
      <c r="A1293" s="379">
        <f>IF('CONSTRUCTION COST ESTIMATE'!B1293="","",'CONSTRUCTION COST ESTIMATE'!B1293)</f>
        <v>672.01</v>
      </c>
      <c r="B1293" s="128"/>
      <c r="C1293" s="128" t="str">
        <f t="shared" si="169"/>
        <v>Item</v>
      </c>
      <c r="D1293" s="128">
        <f t="shared" si="172"/>
        <v>1</v>
      </c>
      <c r="E1293" s="128" t="str">
        <f>IF(A1293="",'CONSTRUCTION COST ESTIMATE'!A1293,"")</f>
        <v/>
      </c>
      <c r="F1293" s="234" t="str">
        <f>IF(A1293="","",'CONSTRUCTION COST ESTIMATE'!C1293)</f>
        <v>REMOVE, SALVAGE, AND RETURN LIGHT ASSEMBLY TO OWNER</v>
      </c>
      <c r="G1293" s="234"/>
      <c r="H1293" s="78" t="str">
        <f t="shared" si="170"/>
        <v>672.0100</v>
      </c>
      <c r="I1293" s="128"/>
      <c r="J1293" s="128">
        <f>IF(A1293="","",'CONSTRUCTION COST ESTIMATE'!BA1293)</f>
        <v>0</v>
      </c>
      <c r="K1293" s="128" t="str">
        <f t="shared" si="173"/>
        <v>Default</v>
      </c>
      <c r="L1293" s="128" t="str">
        <f>IF(A1293="","",'CONSTRUCTION COST ESTIMATE'!BB1293)</f>
        <v>EA</v>
      </c>
      <c r="M1293" s="128" t="str">
        <f t="shared" si="171"/>
        <v>Base Bid</v>
      </c>
      <c r="N1293" s="124">
        <f>IF(A1293="","",'CONSTRUCTION COST ESTIMATE'!BC1293)</f>
        <v>0</v>
      </c>
      <c r="O1293" s="124" t="str">
        <f t="shared" si="174"/>
        <v>N</v>
      </c>
      <c r="S1293" s="124"/>
    </row>
    <row r="1294" spans="1:26" hidden="1">
      <c r="A1294" s="379">
        <f>IF('CONSTRUCTION COST ESTIMATE'!B1294="","",'CONSTRUCTION COST ESTIMATE'!B1294)</f>
        <v>672.01099999999997</v>
      </c>
      <c r="B1294" s="128"/>
      <c r="C1294" s="128" t="str">
        <f t="shared" si="169"/>
        <v>Item</v>
      </c>
      <c r="D1294" s="128">
        <f t="shared" si="172"/>
        <v>1</v>
      </c>
      <c r="E1294" s="128" t="str">
        <f>IF(A1294="",'CONSTRUCTION COST ESTIMATE'!A1294,"")</f>
        <v/>
      </c>
      <c r="F1294" s="234" t="str">
        <f>IF(A1294="","",'CONSTRUCTION COST ESTIMATE'!C1294)</f>
        <v>200 AMP SERVICE PEDESTAL</v>
      </c>
      <c r="G1294" s="234"/>
      <c r="H1294" s="78" t="str">
        <f t="shared" si="170"/>
        <v>672.0110</v>
      </c>
      <c r="I1294" s="128"/>
      <c r="J1294" s="128">
        <f>IF(A1294="","",'CONSTRUCTION COST ESTIMATE'!BA1294)</f>
        <v>0</v>
      </c>
      <c r="K1294" s="128" t="str">
        <f t="shared" si="173"/>
        <v>Default</v>
      </c>
      <c r="L1294" s="128" t="str">
        <f>IF(A1294="","",'CONSTRUCTION COST ESTIMATE'!BB1294)</f>
        <v>EA</v>
      </c>
      <c r="M1294" s="128" t="str">
        <f t="shared" si="171"/>
        <v>Base Bid</v>
      </c>
      <c r="N1294" s="124">
        <f>IF(A1294="","",'CONSTRUCTION COST ESTIMATE'!BC1294)</f>
        <v>0</v>
      </c>
      <c r="O1294" s="124" t="str">
        <f t="shared" si="174"/>
        <v>N</v>
      </c>
      <c r="S1294" s="124"/>
    </row>
    <row r="1295" spans="1:26" hidden="1">
      <c r="A1295" s="379">
        <f>IF('CONSTRUCTION COST ESTIMATE'!B1295="","",'CONSTRUCTION COST ESTIMATE'!B1295)</f>
        <v>672.01199999999994</v>
      </c>
      <c r="B1295" s="128"/>
      <c r="C1295" s="128" t="str">
        <f t="shared" si="169"/>
        <v>Item</v>
      </c>
      <c r="D1295" s="128">
        <f t="shared" si="172"/>
        <v>1</v>
      </c>
      <c r="E1295" s="128" t="str">
        <f>IF(A1295="",'CONSTRUCTION COST ESTIMATE'!A1295,"")</f>
        <v/>
      </c>
      <c r="F1295" s="234" t="str">
        <f>IF(A1295="","",'CONSTRUCTION COST ESTIMATE'!C1295)</f>
        <v>FLOOD LEVEL CONTROL UNIT</v>
      </c>
      <c r="G1295" s="234"/>
      <c r="H1295" s="78" t="str">
        <f t="shared" si="170"/>
        <v>672.0120</v>
      </c>
      <c r="I1295" s="128"/>
      <c r="J1295" s="128">
        <f>IF(A1295="","",'CONSTRUCTION COST ESTIMATE'!BA1295)</f>
        <v>0</v>
      </c>
      <c r="K1295" s="128" t="str">
        <f t="shared" si="173"/>
        <v>Default</v>
      </c>
      <c r="L1295" s="128" t="str">
        <f>IF(A1295="","",'CONSTRUCTION COST ESTIMATE'!BB1295)</f>
        <v>EA</v>
      </c>
      <c r="M1295" s="128" t="str">
        <f t="shared" si="171"/>
        <v>Base Bid</v>
      </c>
      <c r="N1295" s="124">
        <f>IF(A1295="","",'CONSTRUCTION COST ESTIMATE'!BC1295)</f>
        <v>0</v>
      </c>
      <c r="O1295" s="124" t="str">
        <f t="shared" si="174"/>
        <v>N</v>
      </c>
      <c r="S1295" s="124"/>
    </row>
    <row r="1296" spans="1:26" hidden="1">
      <c r="A1296" s="379">
        <f>IF('CONSTRUCTION COST ESTIMATE'!B1296="","",'CONSTRUCTION COST ESTIMATE'!B1296)</f>
        <v>672.01300000000003</v>
      </c>
      <c r="B1296" s="128"/>
      <c r="C1296" s="128" t="str">
        <f t="shared" si="169"/>
        <v>Item</v>
      </c>
      <c r="D1296" s="128">
        <f t="shared" si="172"/>
        <v>1</v>
      </c>
      <c r="E1296" s="128" t="str">
        <f>IF(A1296="",'CONSTRUCTION COST ESTIMATE'!A1296,"")</f>
        <v/>
      </c>
      <c r="F1296" s="234" t="str">
        <f>IF(A1296="","",'CONSTRUCTION COST ESTIMATE'!C1296)</f>
        <v xml:space="preserve">SOLAR POWERED TRAIL LIGHTING ASSEMBLY ON NEW FOUNDATION </v>
      </c>
      <c r="G1296" s="234"/>
      <c r="H1296" s="78" t="str">
        <f t="shared" si="170"/>
        <v>672.0130</v>
      </c>
      <c r="I1296" s="128"/>
      <c r="J1296" s="128">
        <f>IF(A1296="","",'CONSTRUCTION COST ESTIMATE'!BA1296)</f>
        <v>0</v>
      </c>
      <c r="K1296" s="128" t="str">
        <f t="shared" si="173"/>
        <v>Default</v>
      </c>
      <c r="L1296" s="128" t="str">
        <f>IF(A1296="","",'CONSTRUCTION COST ESTIMATE'!BB1296)</f>
        <v xml:space="preserve">EA </v>
      </c>
      <c r="M1296" s="128" t="str">
        <f t="shared" si="171"/>
        <v>Base Bid</v>
      </c>
      <c r="N1296" s="124">
        <f>IF(A1296="","",'CONSTRUCTION COST ESTIMATE'!BC1296)</f>
        <v>0</v>
      </c>
      <c r="O1296" s="124" t="str">
        <f t="shared" si="174"/>
        <v>N</v>
      </c>
      <c r="S1296" s="124"/>
    </row>
    <row r="1297" spans="1:26" hidden="1">
      <c r="A1297" s="379">
        <f>IF('CONSTRUCTION COST ESTIMATE'!B1297="","",'CONSTRUCTION COST ESTIMATE'!B1297)</f>
        <v>672.01400000000001</v>
      </c>
      <c r="B1297" s="128"/>
      <c r="C1297" s="128" t="str">
        <f t="shared" si="169"/>
        <v>Item</v>
      </c>
      <c r="D1297" s="128">
        <f t="shared" si="172"/>
        <v>1</v>
      </c>
      <c r="E1297" s="128" t="str">
        <f>IF(A1297="",'CONSTRUCTION COST ESTIMATE'!A1297,"")</f>
        <v/>
      </c>
      <c r="F1297" s="234" t="str">
        <f>IF(A1297="","",'CONSTRUCTION COST ESTIMATE'!C1297)</f>
        <v xml:space="preserve">TRAIL LIGHTING ASSEMBLY ON NEW FOUNDATION </v>
      </c>
      <c r="G1297" s="234"/>
      <c r="H1297" s="78" t="str">
        <f t="shared" si="170"/>
        <v>672.0140</v>
      </c>
      <c r="I1297" s="128"/>
      <c r="J1297" s="128">
        <f>IF(A1297="","",'CONSTRUCTION COST ESTIMATE'!BA1297)</f>
        <v>0</v>
      </c>
      <c r="K1297" s="128" t="str">
        <f t="shared" si="173"/>
        <v>Default</v>
      </c>
      <c r="L1297" s="128" t="str">
        <f>IF(A1297="","",'CONSTRUCTION COST ESTIMATE'!BB1297)</f>
        <v>EA</v>
      </c>
      <c r="M1297" s="128" t="str">
        <f t="shared" si="171"/>
        <v>Base Bid</v>
      </c>
      <c r="N1297" s="124">
        <f>IF(A1297="","",'CONSTRUCTION COST ESTIMATE'!BC1297)</f>
        <v>0</v>
      </c>
      <c r="O1297" s="124" t="str">
        <f t="shared" si="174"/>
        <v>N</v>
      </c>
      <c r="S1297" s="124"/>
    </row>
    <row r="1298" spans="1:26" ht="30" customHeight="1">
      <c r="A1298" s="378" t="str">
        <f>IF('CONSTRUCTION COST ESTIMATE'!B1298="","",'CONSTRUCTION COST ESTIMATE'!B1298)</f>
        <v/>
      </c>
      <c r="B1298" s="134"/>
      <c r="C1298" s="134" t="str">
        <f t="shared" si="169"/>
        <v>Container</v>
      </c>
      <c r="D1298" s="134">
        <f t="shared" si="172"/>
        <v>0</v>
      </c>
      <c r="E1298" s="134" t="str">
        <f>IF(A1298="",'CONSTRUCTION COST ESTIMATE'!A1298,"")</f>
        <v>SP 675</v>
      </c>
      <c r="F1298" s="233" t="str">
        <f>IF(A1298="",'CONSTRUCTION COST ESTIMATE'!C1298,"")</f>
        <v>MITIGATION</v>
      </c>
      <c r="G1298" s="233"/>
      <c r="H1298" s="230" t="str">
        <f t="shared" si="170"/>
        <v/>
      </c>
      <c r="I1298" s="134"/>
      <c r="J1298" s="134" t="str">
        <f>IF(A1298="","",'CONSTRUCTION COST ESTIMATE'!BA1298)</f>
        <v/>
      </c>
      <c r="K1298" s="134" t="str">
        <f t="shared" si="173"/>
        <v/>
      </c>
      <c r="L1298" s="134" t="str">
        <f>IF(A1298="","",'CONSTRUCTION COST ESTIMATE'!BB1298)</f>
        <v/>
      </c>
      <c r="M1298" s="134" t="str">
        <f t="shared" si="171"/>
        <v/>
      </c>
      <c r="N1298" s="231" t="str">
        <f>IF(A1298="","",'CONSTRUCTION COST ESTIMATE'!BC1298)</f>
        <v/>
      </c>
      <c r="O1298" s="375"/>
      <c r="P1298" s="231"/>
      <c r="Q1298" s="231"/>
      <c r="R1298" s="231"/>
      <c r="S1298" s="231"/>
      <c r="T1298" s="124"/>
      <c r="U1298" s="124"/>
      <c r="V1298" s="124"/>
      <c r="W1298" s="124"/>
      <c r="X1298" s="124"/>
      <c r="Y1298" s="124"/>
      <c r="Z1298" s="124"/>
    </row>
    <row r="1299" spans="1:26" hidden="1">
      <c r="A1299" s="379">
        <f>IF('CONSTRUCTION COST ESTIMATE'!B1299="","",'CONSTRUCTION COST ESTIMATE'!B1299)</f>
        <v>675.00049999999999</v>
      </c>
      <c r="B1299" s="128"/>
      <c r="C1299" s="128" t="str">
        <f t="shared" si="169"/>
        <v>Item</v>
      </c>
      <c r="D1299" s="128">
        <f t="shared" si="172"/>
        <v>1</v>
      </c>
      <c r="E1299" s="128" t="str">
        <f>IF(A1299="",'CONSTRUCTION COST ESTIMATE'!A1299,"")</f>
        <v/>
      </c>
      <c r="F1299" s="234" t="str">
        <f>IF(A1299="","",'CONSTRUCTION COST ESTIMATE'!C1299)</f>
        <v>PALEONTOLOGICAL MITIGATION</v>
      </c>
      <c r="G1299" s="234"/>
      <c r="H1299" s="78" t="str">
        <f t="shared" si="170"/>
        <v>675.0005</v>
      </c>
      <c r="I1299" s="128"/>
      <c r="J1299" s="128">
        <f>IF(A1299="","",'CONSTRUCTION COST ESTIMATE'!BA1299)</f>
        <v>0</v>
      </c>
      <c r="K1299" s="128" t="str">
        <f t="shared" si="173"/>
        <v>Default</v>
      </c>
      <c r="L1299" s="128" t="str">
        <f>IF(A1299="","",'CONSTRUCTION COST ESTIMATE'!BB1299)</f>
        <v>DAY</v>
      </c>
      <c r="M1299" s="128" t="str">
        <f t="shared" si="171"/>
        <v>Base Bid</v>
      </c>
      <c r="N1299" s="124">
        <f>IF(A1299="","",'CONSTRUCTION COST ESTIMATE'!BC1299)</f>
        <v>0</v>
      </c>
      <c r="O1299" s="124" t="str">
        <f t="shared" si="174"/>
        <v>N</v>
      </c>
      <c r="S1299" s="124"/>
    </row>
    <row r="1300" spans="1:26" hidden="1">
      <c r="A1300" s="379">
        <f>IF('CONSTRUCTION COST ESTIMATE'!B1300="","",'CONSTRUCTION COST ESTIMATE'!B1300)</f>
        <v>675.00099999999998</v>
      </c>
      <c r="B1300" s="128"/>
      <c r="C1300" s="128" t="str">
        <f t="shared" si="169"/>
        <v>Item</v>
      </c>
      <c r="D1300" s="128">
        <f t="shared" si="172"/>
        <v>1</v>
      </c>
      <c r="E1300" s="128" t="str">
        <f>IF(A1300="",'CONSTRUCTION COST ESTIMATE'!A1300,"")</f>
        <v/>
      </c>
      <c r="F1300" s="234" t="str">
        <f>IF(A1300="","",'CONSTRUCTION COST ESTIMATE'!C1300)</f>
        <v>BURROWING OWL MITIGATION</v>
      </c>
      <c r="G1300" s="234"/>
      <c r="H1300" s="78" t="str">
        <f t="shared" si="170"/>
        <v>675.0010</v>
      </c>
      <c r="I1300" s="128"/>
      <c r="J1300" s="128">
        <f>IF(A1300="","",'CONSTRUCTION COST ESTIMATE'!BA1300)</f>
        <v>0</v>
      </c>
      <c r="K1300" s="128" t="str">
        <f t="shared" si="173"/>
        <v>Default</v>
      </c>
      <c r="L1300" s="128" t="str">
        <f>IF(A1300="","",'CONSTRUCTION COST ESTIMATE'!BB1300)</f>
        <v>DAY</v>
      </c>
      <c r="M1300" s="128" t="str">
        <f t="shared" si="171"/>
        <v>Base Bid</v>
      </c>
      <c r="N1300" s="124">
        <f>IF(A1300="","",'CONSTRUCTION COST ESTIMATE'!BC1300)</f>
        <v>0</v>
      </c>
      <c r="O1300" s="124" t="str">
        <f t="shared" si="174"/>
        <v>N</v>
      </c>
      <c r="S1300" s="124"/>
    </row>
    <row r="1301" spans="1:26" ht="30" customHeight="1">
      <c r="A1301" s="378" t="str">
        <f>IF('CONSTRUCTION COST ESTIMATE'!B1301="","",'CONSTRUCTION COST ESTIMATE'!B1301)</f>
        <v/>
      </c>
      <c r="B1301" s="134"/>
      <c r="C1301" s="134" t="str">
        <f t="shared" si="169"/>
        <v>Container</v>
      </c>
      <c r="D1301" s="134">
        <f t="shared" si="172"/>
        <v>0</v>
      </c>
      <c r="E1301" s="134" t="str">
        <f>IF(A1301="",'CONSTRUCTION COST ESTIMATE'!A1301,"")</f>
        <v>SP 680-688</v>
      </c>
      <c r="F1301" s="233" t="str">
        <f>IF(A1301="",'CONSTRUCTION COST ESTIMATE'!C1301,"")</f>
        <v>FIBER OPTICS</v>
      </c>
      <c r="G1301" s="233"/>
      <c r="H1301" s="230" t="str">
        <f t="shared" si="170"/>
        <v/>
      </c>
      <c r="I1301" s="134"/>
      <c r="J1301" s="134" t="str">
        <f>IF(A1301="","",'CONSTRUCTION COST ESTIMATE'!BA1301)</f>
        <v/>
      </c>
      <c r="K1301" s="134" t="str">
        <f t="shared" si="173"/>
        <v/>
      </c>
      <c r="L1301" s="134" t="str">
        <f>IF(A1301="","",'CONSTRUCTION COST ESTIMATE'!BB1301)</f>
        <v/>
      </c>
      <c r="M1301" s="134" t="str">
        <f t="shared" si="171"/>
        <v/>
      </c>
      <c r="N1301" s="231" t="str">
        <f>IF(A1301="","",'CONSTRUCTION COST ESTIMATE'!BC1301)</f>
        <v/>
      </c>
      <c r="O1301" s="375"/>
      <c r="P1301" s="231"/>
      <c r="Q1301" s="231"/>
      <c r="R1301" s="231"/>
      <c r="S1301" s="231"/>
      <c r="T1301" s="124"/>
      <c r="U1301" s="124"/>
      <c r="V1301" s="124"/>
      <c r="W1301" s="124"/>
      <c r="X1301" s="124"/>
      <c r="Y1301" s="124"/>
      <c r="Z1301" s="124"/>
    </row>
    <row r="1302" spans="1:26" hidden="1">
      <c r="A1302" s="379">
        <f>IF('CONSTRUCTION COST ESTIMATE'!B1302="","",'CONSTRUCTION COST ESTIMATE'!B1302)</f>
        <v>680.00049999999999</v>
      </c>
      <c r="B1302" s="128"/>
      <c r="C1302" s="128" t="str">
        <f t="shared" si="169"/>
        <v>Item</v>
      </c>
      <c r="D1302" s="128">
        <f t="shared" si="172"/>
        <v>1</v>
      </c>
      <c r="E1302" s="128" t="str">
        <f>IF(A1302="",'CONSTRUCTION COST ESTIMATE'!A1302,"")</f>
        <v/>
      </c>
      <c r="F1302" s="234" t="str">
        <f>IF(A1302="","",'CONSTRUCTION COST ESTIMATE'!C1302)</f>
        <v>FIBER OPTIC CABLE (72 - STRAND)</v>
      </c>
      <c r="G1302" s="234"/>
      <c r="H1302" s="78" t="str">
        <f t="shared" si="170"/>
        <v>680.0005</v>
      </c>
      <c r="I1302" s="128"/>
      <c r="J1302" s="128">
        <f>IF(A1302="","",'CONSTRUCTION COST ESTIMATE'!BA1302)</f>
        <v>0</v>
      </c>
      <c r="K1302" s="128" t="str">
        <f t="shared" si="173"/>
        <v>Default</v>
      </c>
      <c r="L1302" s="128" t="str">
        <f>IF(A1302="","",'CONSTRUCTION COST ESTIMATE'!BB1302)</f>
        <v>LF</v>
      </c>
      <c r="M1302" s="128" t="str">
        <f t="shared" si="171"/>
        <v>Base Bid</v>
      </c>
      <c r="N1302" s="124">
        <f>IF(A1302="","",'CONSTRUCTION COST ESTIMATE'!BC1302)</f>
        <v>0</v>
      </c>
      <c r="O1302" s="124" t="str">
        <f t="shared" si="174"/>
        <v>N</v>
      </c>
      <c r="S1302" s="124"/>
    </row>
    <row r="1303" spans="1:26" hidden="1">
      <c r="A1303" s="379">
        <f>IF('CONSTRUCTION COST ESTIMATE'!B1303="","",'CONSTRUCTION COST ESTIMATE'!B1303)</f>
        <v>680.00099999999998</v>
      </c>
      <c r="B1303" s="128"/>
      <c r="C1303" s="128" t="str">
        <f t="shared" ref="C1303:C1305" si="175">IF(A1303="","Container","Item")</f>
        <v>Item</v>
      </c>
      <c r="D1303" s="128">
        <f t="shared" ref="D1303:D1305" si="176">IF(C1303="Container",0,1)</f>
        <v>1</v>
      </c>
      <c r="E1303" s="128" t="str">
        <f>IF(A1303="",'CONSTRUCTION COST ESTIMATE'!A1303,"")</f>
        <v/>
      </c>
      <c r="F1303" s="234" t="str">
        <f>IF(A1303="","",'CONSTRUCTION COST ESTIMATE'!C1303)</f>
        <v>FIBER OPTIC CABLE (96-STRAND)</v>
      </c>
      <c r="G1303" s="234"/>
      <c r="H1303" s="78" t="str">
        <f t="shared" ref="H1303:H1305" si="177">TEXT(A1303,"#.0000")</f>
        <v>680.0010</v>
      </c>
      <c r="I1303" s="128"/>
      <c r="J1303" s="128">
        <f>IF(A1303="","",'CONSTRUCTION COST ESTIMATE'!BA1303)</f>
        <v>0</v>
      </c>
      <c r="K1303" s="128" t="str">
        <f t="shared" ref="K1303:K1305" si="178">IF(J1303="","","Default")</f>
        <v>Default</v>
      </c>
      <c r="L1303" s="128" t="str">
        <f>IF(A1303="","",'CONSTRUCTION COST ESTIMATE'!BB1303)</f>
        <v>LF</v>
      </c>
      <c r="M1303" s="128" t="str">
        <f t="shared" ref="M1303:M1305" si="179">IF(A1303="","","Base Bid")</f>
        <v>Base Bid</v>
      </c>
      <c r="N1303" s="124">
        <f>IF(A1303="","",'CONSTRUCTION COST ESTIMATE'!BC1303)</f>
        <v>0</v>
      </c>
      <c r="O1303" s="124" t="str">
        <f t="shared" ref="O1303:O1305" si="180">IF(N1303=0,"N","Y")</f>
        <v>N</v>
      </c>
      <c r="S1303" s="124"/>
    </row>
    <row r="1304" spans="1:26" hidden="1">
      <c r="A1304" s="379">
        <f>IF('CONSTRUCTION COST ESTIMATE'!B1304="","",'CONSTRUCTION COST ESTIMATE'!B1304)</f>
        <v>680.00149999999996</v>
      </c>
      <c r="B1304" s="128"/>
      <c r="C1304" s="128" t="str">
        <f t="shared" si="175"/>
        <v>Item</v>
      </c>
      <c r="D1304" s="128">
        <f t="shared" si="176"/>
        <v>1</v>
      </c>
      <c r="E1304" s="128" t="str">
        <f>IF(A1304="",'CONSTRUCTION COST ESTIMATE'!A1304,"")</f>
        <v/>
      </c>
      <c r="F1304" s="234" t="str">
        <f>IF(A1304="","",'CONSTRUCTION COST ESTIMATE'!C1304)</f>
        <v>FIBER OPTIC CABLE (144-STRAND)</v>
      </c>
      <c r="G1304" s="234"/>
      <c r="H1304" s="78" t="str">
        <f t="shared" si="177"/>
        <v>680.0015</v>
      </c>
      <c r="I1304" s="128"/>
      <c r="J1304" s="128">
        <f>IF(A1304="","",'CONSTRUCTION COST ESTIMATE'!BA1304)</f>
        <v>0</v>
      </c>
      <c r="K1304" s="128" t="str">
        <f t="shared" si="178"/>
        <v>Default</v>
      </c>
      <c r="L1304" s="128" t="str">
        <f>IF(A1304="","",'CONSTRUCTION COST ESTIMATE'!BB1304)</f>
        <v>LF</v>
      </c>
      <c r="M1304" s="128" t="str">
        <f t="shared" si="179"/>
        <v>Base Bid</v>
      </c>
      <c r="N1304" s="124">
        <f>IF(A1304="","",'CONSTRUCTION COST ESTIMATE'!BC1304)</f>
        <v>0</v>
      </c>
      <c r="O1304" s="124" t="str">
        <f t="shared" si="180"/>
        <v>N</v>
      </c>
      <c r="S1304" s="124"/>
    </row>
    <row r="1305" spans="1:26" hidden="1">
      <c r="A1305" s="379">
        <f>IF('CONSTRUCTION COST ESTIMATE'!B1305="","",'CONSTRUCTION COST ESTIMATE'!B1305)</f>
        <v>680.00199999999995</v>
      </c>
      <c r="B1305" s="128"/>
      <c r="C1305" s="128" t="str">
        <f t="shared" si="175"/>
        <v>Item</v>
      </c>
      <c r="D1305" s="128">
        <f t="shared" si="176"/>
        <v>1</v>
      </c>
      <c r="E1305" s="128" t="str">
        <f>IF(A1305="",'CONSTRUCTION COST ESTIMATE'!A1305,"")</f>
        <v/>
      </c>
      <c r="F1305" s="234" t="str">
        <f>IF(A1305="","",'CONSTRUCTION COST ESTIMATE'!C1305)</f>
        <v>FIBER OPTIC CABLE (XX-STRAND)</v>
      </c>
      <c r="G1305" s="234"/>
      <c r="H1305" s="78" t="str">
        <f t="shared" si="177"/>
        <v>680.0020</v>
      </c>
      <c r="I1305" s="128"/>
      <c r="J1305" s="128">
        <f>IF(A1305="","",'CONSTRUCTION COST ESTIMATE'!BA1305)</f>
        <v>0</v>
      </c>
      <c r="K1305" s="128" t="str">
        <f t="shared" si="178"/>
        <v>Default</v>
      </c>
      <c r="L1305" s="128" t="str">
        <f>IF(A1305="","",'CONSTRUCTION COST ESTIMATE'!BB1305)</f>
        <v>LF</v>
      </c>
      <c r="M1305" s="128" t="str">
        <f t="shared" si="179"/>
        <v>Base Bid</v>
      </c>
      <c r="N1305" s="124">
        <f>IF(A1305="","",'CONSTRUCTION COST ESTIMATE'!BC1305)</f>
        <v>0</v>
      </c>
      <c r="O1305" s="124" t="str">
        <f t="shared" si="180"/>
        <v>N</v>
      </c>
      <c r="S1305" s="124"/>
    </row>
    <row r="1306" spans="1:26" hidden="1">
      <c r="A1306" s="379">
        <f>IF('CONSTRUCTION COST ESTIMATE'!B1306="","",'CONSTRUCTION COST ESTIMATE'!B1306)</f>
        <v>681.00049999999999</v>
      </c>
      <c r="B1306" s="128"/>
      <c r="C1306" s="128" t="str">
        <f t="shared" si="169"/>
        <v>Item</v>
      </c>
      <c r="D1306" s="128">
        <f t="shared" si="172"/>
        <v>1</v>
      </c>
      <c r="E1306" s="128" t="str">
        <f>IF(A1306="",'CONSTRUCTION COST ESTIMATE'!A1306,"")</f>
        <v/>
      </c>
      <c r="F1306" s="234" t="str">
        <f>IF(A1306="","",'CONSTRUCTION COST ESTIMATE'!C1306)</f>
        <v>UNDERGROUND SPLICE ENCLOSURE</v>
      </c>
      <c r="G1306" s="234"/>
      <c r="H1306" s="78" t="str">
        <f t="shared" si="170"/>
        <v>681.0005</v>
      </c>
      <c r="I1306" s="128"/>
      <c r="J1306" s="128">
        <f>IF(A1306="","",'CONSTRUCTION COST ESTIMATE'!BA1306)</f>
        <v>0</v>
      </c>
      <c r="K1306" s="128" t="str">
        <f t="shared" si="173"/>
        <v>Default</v>
      </c>
      <c r="L1306" s="128" t="str">
        <f>IF(A1306="","",'CONSTRUCTION COST ESTIMATE'!BB1306)</f>
        <v>EA</v>
      </c>
      <c r="M1306" s="128" t="str">
        <f t="shared" si="171"/>
        <v>Base Bid</v>
      </c>
      <c r="N1306" s="124">
        <f>IF(A1306="","",'CONSTRUCTION COST ESTIMATE'!BC1306)</f>
        <v>0</v>
      </c>
      <c r="O1306" s="124" t="str">
        <f t="shared" si="174"/>
        <v>N</v>
      </c>
      <c r="S1306" s="124"/>
    </row>
    <row r="1307" spans="1:26" hidden="1">
      <c r="A1307" s="379">
        <f>IF('CONSTRUCTION COST ESTIMATE'!B1307="","",'CONSTRUCTION COST ESTIMATE'!B1307)</f>
        <v>681.00099999999998</v>
      </c>
      <c r="B1307" s="128"/>
      <c r="C1307" s="128" t="str">
        <f t="shared" si="169"/>
        <v>Item</v>
      </c>
      <c r="D1307" s="128">
        <f t="shared" si="172"/>
        <v>1</v>
      </c>
      <c r="E1307" s="128" t="str">
        <f>IF(A1307="",'CONSTRUCTION COST ESTIMATE'!A1307,"")</f>
        <v/>
      </c>
      <c r="F1307" s="234" t="str">
        <f>IF(A1307="","",'CONSTRUCTION COST ESTIMATE'!C1307)</f>
        <v>RE-PULL FIBER OBTIC CABLE</v>
      </c>
      <c r="G1307" s="234"/>
      <c r="H1307" s="78" t="str">
        <f t="shared" si="170"/>
        <v>681.0010</v>
      </c>
      <c r="I1307" s="128"/>
      <c r="J1307" s="128">
        <f>IF(A1307="","",'CONSTRUCTION COST ESTIMATE'!BA1307)</f>
        <v>0</v>
      </c>
      <c r="K1307" s="128" t="str">
        <f t="shared" si="173"/>
        <v>Default</v>
      </c>
      <c r="L1307" s="128" t="str">
        <f>IF(A1307="","",'CONSTRUCTION COST ESTIMATE'!BB1307)</f>
        <v>LF</v>
      </c>
      <c r="M1307" s="128" t="str">
        <f t="shared" si="171"/>
        <v>Base Bid</v>
      </c>
      <c r="N1307" s="124">
        <f>IF(A1307="","",'CONSTRUCTION COST ESTIMATE'!BC1307)</f>
        <v>0</v>
      </c>
      <c r="O1307" s="124" t="str">
        <f t="shared" si="174"/>
        <v>N</v>
      </c>
      <c r="S1307" s="124"/>
    </row>
    <row r="1308" spans="1:26" hidden="1">
      <c r="A1308" s="379">
        <f>IF('CONSTRUCTION COST ESTIMATE'!B1308="","",'CONSTRUCTION COST ESTIMATE'!B1308)</f>
        <v>681.00199999999995</v>
      </c>
      <c r="B1308" s="128"/>
      <c r="C1308" s="128" t="str">
        <f t="shared" si="169"/>
        <v>Item</v>
      </c>
      <c r="D1308" s="128">
        <f t="shared" si="172"/>
        <v>1</v>
      </c>
      <c r="E1308" s="128" t="str">
        <f>IF(A1308="",'CONSTRUCTION COST ESTIMATE'!A1308,"")</f>
        <v/>
      </c>
      <c r="F1308" s="234" t="str">
        <f>IF(A1308="","",'CONSTRUCTION COST ESTIMATE'!C1308)</f>
        <v>COMMUNICATION DISTRIBUTION CABLE ASSEMBLY</v>
      </c>
      <c r="G1308" s="234"/>
      <c r="H1308" s="78" t="str">
        <f t="shared" si="170"/>
        <v>681.0020</v>
      </c>
      <c r="I1308" s="128"/>
      <c r="J1308" s="128">
        <f>IF(A1308="","",'CONSTRUCTION COST ESTIMATE'!BA1308)</f>
        <v>0</v>
      </c>
      <c r="K1308" s="128" t="str">
        <f t="shared" si="173"/>
        <v>Default</v>
      </c>
      <c r="L1308" s="128" t="str">
        <f>IF(A1308="","",'CONSTRUCTION COST ESTIMATE'!BB1308)</f>
        <v>EA</v>
      </c>
      <c r="M1308" s="128" t="str">
        <f t="shared" si="171"/>
        <v>Base Bid</v>
      </c>
      <c r="N1308" s="124">
        <f>IF(A1308="","",'CONSTRUCTION COST ESTIMATE'!BC1308)</f>
        <v>0</v>
      </c>
      <c r="O1308" s="124" t="str">
        <f t="shared" si="174"/>
        <v>N</v>
      </c>
      <c r="S1308" s="124"/>
    </row>
    <row r="1309" spans="1:26" hidden="1">
      <c r="A1309" s="379">
        <f>IF('CONSTRUCTION COST ESTIMATE'!B1309="","",'CONSTRUCTION COST ESTIMATE'!B1309)</f>
        <v>681.00300000000004</v>
      </c>
      <c r="B1309" s="128"/>
      <c r="C1309" s="128" t="str">
        <f t="shared" si="169"/>
        <v>Item</v>
      </c>
      <c r="D1309" s="128">
        <f t="shared" si="172"/>
        <v>1</v>
      </c>
      <c r="E1309" s="128" t="str">
        <f>IF(A1309="",'CONSTRUCTION COST ESTIMATE'!A1309,"")</f>
        <v/>
      </c>
      <c r="F1309" s="234" t="str">
        <f>IF(A1309="","",'CONSTRUCTION COST ESTIMATE'!C1309)</f>
        <v>CLV ETHERNET SWITCH</v>
      </c>
      <c r="G1309" s="234"/>
      <c r="H1309" s="78" t="str">
        <f t="shared" si="170"/>
        <v>681.0030</v>
      </c>
      <c r="I1309" s="128"/>
      <c r="J1309" s="128">
        <f>IF(A1309="","",'CONSTRUCTION COST ESTIMATE'!BA1309)</f>
        <v>0</v>
      </c>
      <c r="K1309" s="128" t="str">
        <f t="shared" si="173"/>
        <v>Default</v>
      </c>
      <c r="L1309" s="128" t="str">
        <f>IF(A1309="","",'CONSTRUCTION COST ESTIMATE'!BB1309)</f>
        <v>EA</v>
      </c>
      <c r="M1309" s="128" t="str">
        <f t="shared" si="171"/>
        <v>Base Bid</v>
      </c>
      <c r="N1309" s="124">
        <f>IF(A1309="","",'CONSTRUCTION COST ESTIMATE'!BC1309)</f>
        <v>0</v>
      </c>
      <c r="O1309" s="124" t="str">
        <f t="shared" si="174"/>
        <v>N</v>
      </c>
      <c r="S1309" s="124"/>
    </row>
    <row r="1310" spans="1:26" hidden="1">
      <c r="A1310" s="379">
        <f>IF('CONSTRUCTION COST ESTIMATE'!B1310="","",'CONSTRUCTION COST ESTIMATE'!B1310)</f>
        <v>682.00099999999998</v>
      </c>
      <c r="B1310" s="128"/>
      <c r="C1310" s="128" t="str">
        <f t="shared" si="169"/>
        <v>Item</v>
      </c>
      <c r="D1310" s="128">
        <f t="shared" si="172"/>
        <v>1</v>
      </c>
      <c r="E1310" s="128" t="str">
        <f>IF(A1310="",'CONSTRUCTION COST ESTIMATE'!A1310,"")</f>
        <v/>
      </c>
      <c r="F1310" s="234" t="str">
        <f>IF(A1310="","",'CONSTRUCTION COST ESTIMATE'!C1310)</f>
        <v>SHELF MOUNT FIBER OPTIC TRANSCEIVERS (OTR/SH) WITH CABLES</v>
      </c>
      <c r="G1310" s="234"/>
      <c r="H1310" s="78" t="str">
        <f t="shared" si="170"/>
        <v>682.0010</v>
      </c>
      <c r="I1310" s="128"/>
      <c r="J1310" s="128">
        <f>IF(A1310="","",'CONSTRUCTION COST ESTIMATE'!BA1310)</f>
        <v>0</v>
      </c>
      <c r="K1310" s="128" t="str">
        <f t="shared" si="173"/>
        <v>Default</v>
      </c>
      <c r="L1310" s="128" t="str">
        <f>IF(A1310="","",'CONSTRUCTION COST ESTIMATE'!BB1310)</f>
        <v>EA</v>
      </c>
      <c r="M1310" s="128" t="str">
        <f t="shared" si="171"/>
        <v>Base Bid</v>
      </c>
      <c r="N1310" s="124">
        <f>IF(A1310="","",'CONSTRUCTION COST ESTIMATE'!BC1310)</f>
        <v>0</v>
      </c>
      <c r="O1310" s="124" t="str">
        <f t="shared" si="174"/>
        <v>N</v>
      </c>
      <c r="S1310" s="124"/>
    </row>
    <row r="1311" spans="1:26" hidden="1">
      <c r="A1311" s="379">
        <f>IF('CONSTRUCTION COST ESTIMATE'!B1311="","",'CONSTRUCTION COST ESTIMATE'!B1311)</f>
        <v>682.00199999999995</v>
      </c>
      <c r="B1311" s="128"/>
      <c r="C1311" s="128" t="str">
        <f t="shared" si="169"/>
        <v>Item</v>
      </c>
      <c r="D1311" s="128">
        <f t="shared" si="172"/>
        <v>1</v>
      </c>
      <c r="E1311" s="128" t="str">
        <f>IF(A1311="",'CONSTRUCTION COST ESTIMATE'!A1311,"")</f>
        <v/>
      </c>
      <c r="F1311" s="234" t="str">
        <f>IF(A1311="","",'CONSTRUCTION COST ESTIMATE'!C1311)</f>
        <v>RACK MOUNT FIBER OPTIC TRANSCEIVERS (OTR/SH) WITH CABLES</v>
      </c>
      <c r="G1311" s="234"/>
      <c r="H1311" s="78" t="str">
        <f t="shared" si="170"/>
        <v>682.0020</v>
      </c>
      <c r="I1311" s="128"/>
      <c r="J1311" s="128">
        <f>IF(A1311="","",'CONSTRUCTION COST ESTIMATE'!BA1311)</f>
        <v>0</v>
      </c>
      <c r="K1311" s="128" t="str">
        <f t="shared" si="173"/>
        <v>Default</v>
      </c>
      <c r="L1311" s="128" t="str">
        <f>IF(A1311="","",'CONSTRUCTION COST ESTIMATE'!BB1311)</f>
        <v>EA</v>
      </c>
      <c r="M1311" s="128" t="str">
        <f t="shared" si="171"/>
        <v>Base Bid</v>
      </c>
      <c r="N1311" s="124">
        <f>IF(A1311="","",'CONSTRUCTION COST ESTIMATE'!BC1311)</f>
        <v>0</v>
      </c>
      <c r="O1311" s="124" t="str">
        <f t="shared" si="174"/>
        <v>N</v>
      </c>
      <c r="S1311" s="124"/>
    </row>
    <row r="1312" spans="1:26" hidden="1">
      <c r="A1312" s="379">
        <f>IF('CONSTRUCTION COST ESTIMATE'!B1312="","",'CONSTRUCTION COST ESTIMATE'!B1312)</f>
        <v>682.00300000000004</v>
      </c>
      <c r="B1312" s="128"/>
      <c r="C1312" s="128" t="str">
        <f t="shared" si="169"/>
        <v>Item</v>
      </c>
      <c r="D1312" s="128">
        <f t="shared" si="172"/>
        <v>1</v>
      </c>
      <c r="E1312" s="128" t="str">
        <f>IF(A1312="",'CONSTRUCTION COST ESTIMATE'!A1312,"")</f>
        <v/>
      </c>
      <c r="F1312" s="234" t="str">
        <f>IF(A1312="","",'CONSTRUCTION COST ESTIMATE'!C1312)</f>
        <v>19-INCH RACK MOUNTED FIBER OPTIC CARD CAGE</v>
      </c>
      <c r="G1312" s="234"/>
      <c r="H1312" s="78" t="str">
        <f t="shared" si="170"/>
        <v>682.0030</v>
      </c>
      <c r="I1312" s="128"/>
      <c r="J1312" s="128">
        <f>IF(A1312="","",'CONSTRUCTION COST ESTIMATE'!BA1312)</f>
        <v>0</v>
      </c>
      <c r="K1312" s="128" t="str">
        <f t="shared" si="173"/>
        <v>Default</v>
      </c>
      <c r="L1312" s="128" t="str">
        <f>IF(A1312="","",'CONSTRUCTION COST ESTIMATE'!BB1312)</f>
        <v>EA</v>
      </c>
      <c r="M1312" s="128" t="str">
        <f t="shared" si="171"/>
        <v>Base Bid</v>
      </c>
      <c r="N1312" s="124">
        <f>IF(A1312="","",'CONSTRUCTION COST ESTIMATE'!BC1312)</f>
        <v>0</v>
      </c>
      <c r="O1312" s="124" t="str">
        <f t="shared" si="174"/>
        <v>N</v>
      </c>
      <c r="S1312" s="124"/>
    </row>
    <row r="1313" spans="1:26" hidden="1">
      <c r="A1313" s="379">
        <f>IF('CONSTRUCTION COST ESTIMATE'!B1313="","",'CONSTRUCTION COST ESTIMATE'!B1313)</f>
        <v>683.00099999999998</v>
      </c>
      <c r="B1313" s="128"/>
      <c r="C1313" s="128" t="str">
        <f t="shared" si="169"/>
        <v>Item</v>
      </c>
      <c r="D1313" s="128">
        <f t="shared" si="172"/>
        <v>1</v>
      </c>
      <c r="E1313" s="128" t="str">
        <f>IF(A1313="",'CONSTRUCTION COST ESTIMATE'!A1313,"")</f>
        <v/>
      </c>
      <c r="F1313" s="234" t="str">
        <f>IF(A1313="","",'CONSTRUCTION COST ESTIMATE'!C1313)</f>
        <v>SHELF MOUNTED VIDEO OPTICAL TRANSCEIVERS WITH CABLE</v>
      </c>
      <c r="G1313" s="234"/>
      <c r="H1313" s="78" t="str">
        <f t="shared" si="170"/>
        <v>683.0010</v>
      </c>
      <c r="I1313" s="128"/>
      <c r="J1313" s="128">
        <f>IF(A1313="","",'CONSTRUCTION COST ESTIMATE'!BA1313)</f>
        <v>0</v>
      </c>
      <c r="K1313" s="128" t="str">
        <f t="shared" si="173"/>
        <v>Default</v>
      </c>
      <c r="L1313" s="128" t="str">
        <f>IF(A1313="","",'CONSTRUCTION COST ESTIMATE'!BB1313)</f>
        <v>EA</v>
      </c>
      <c r="M1313" s="128" t="str">
        <f t="shared" si="171"/>
        <v>Base Bid</v>
      </c>
      <c r="N1313" s="124">
        <f>IF(A1313="","",'CONSTRUCTION COST ESTIMATE'!BC1313)</f>
        <v>0</v>
      </c>
      <c r="O1313" s="124" t="str">
        <f t="shared" si="174"/>
        <v>N</v>
      </c>
      <c r="S1313" s="124"/>
    </row>
    <row r="1314" spans="1:26" hidden="1">
      <c r="A1314" s="379">
        <f>IF('CONSTRUCTION COST ESTIMATE'!B1314="","",'CONSTRUCTION COST ESTIMATE'!B1314)</f>
        <v>683.00199999999995</v>
      </c>
      <c r="B1314" s="128"/>
      <c r="C1314" s="128" t="str">
        <f t="shared" si="169"/>
        <v>Item</v>
      </c>
      <c r="D1314" s="128">
        <f t="shared" si="172"/>
        <v>1</v>
      </c>
      <c r="E1314" s="128" t="str">
        <f>IF(A1314="",'CONSTRUCTION COST ESTIMATE'!A1314,"")</f>
        <v/>
      </c>
      <c r="F1314" s="234" t="str">
        <f>IF(A1314="","",'CONSTRUCTION COST ESTIMATE'!C1314)</f>
        <v>RACK MOUNTED VIDEO OPTICAL TRANSCEIVERS WITH CABLE</v>
      </c>
      <c r="G1314" s="234"/>
      <c r="H1314" s="78" t="str">
        <f t="shared" si="170"/>
        <v>683.0020</v>
      </c>
      <c r="I1314" s="128"/>
      <c r="J1314" s="128">
        <f>IF(A1314="","",'CONSTRUCTION COST ESTIMATE'!BA1314)</f>
        <v>0</v>
      </c>
      <c r="K1314" s="128" t="str">
        <f t="shared" si="173"/>
        <v>Default</v>
      </c>
      <c r="L1314" s="128" t="str">
        <f>IF(A1314="","",'CONSTRUCTION COST ESTIMATE'!BB1314)</f>
        <v>EA</v>
      </c>
      <c r="M1314" s="128" t="str">
        <f t="shared" si="171"/>
        <v>Base Bid</v>
      </c>
      <c r="N1314" s="124">
        <f>IF(A1314="","",'CONSTRUCTION COST ESTIMATE'!BC1314)</f>
        <v>0</v>
      </c>
      <c r="O1314" s="124" t="str">
        <f t="shared" si="174"/>
        <v>N</v>
      </c>
      <c r="S1314" s="124"/>
    </row>
    <row r="1315" spans="1:26" hidden="1">
      <c r="A1315" s="379">
        <f>IF('CONSTRUCTION COST ESTIMATE'!B1315="","",'CONSTRUCTION COST ESTIMATE'!B1315)</f>
        <v>683.00300000000004</v>
      </c>
      <c r="B1315" s="128"/>
      <c r="C1315" s="128" t="str">
        <f t="shared" si="169"/>
        <v>Item</v>
      </c>
      <c r="D1315" s="128">
        <f t="shared" si="172"/>
        <v>1</v>
      </c>
      <c r="E1315" s="128" t="str">
        <f>IF(A1315="",'CONSTRUCTION COST ESTIMATE'!A1315,"")</f>
        <v/>
      </c>
      <c r="F1315" s="234" t="str">
        <f>IF(A1315="","",'CONSTRUCTION COST ESTIMATE'!C1315)</f>
        <v>19-INCH RACK MOUNTED VIDEO OPTICAL CARD CAGE</v>
      </c>
      <c r="G1315" s="234"/>
      <c r="H1315" s="78" t="str">
        <f t="shared" si="170"/>
        <v>683.0030</v>
      </c>
      <c r="I1315" s="128"/>
      <c r="J1315" s="128">
        <f>IF(A1315="","",'CONSTRUCTION COST ESTIMATE'!BA1315)</f>
        <v>0</v>
      </c>
      <c r="K1315" s="128" t="str">
        <f t="shared" si="173"/>
        <v>Default</v>
      </c>
      <c r="L1315" s="128" t="str">
        <f>IF(A1315="","",'CONSTRUCTION COST ESTIMATE'!BB1315)</f>
        <v>EA</v>
      </c>
      <c r="M1315" s="128" t="str">
        <f t="shared" si="171"/>
        <v>Base Bid</v>
      </c>
      <c r="N1315" s="124">
        <f>IF(A1315="","",'CONSTRUCTION COST ESTIMATE'!BC1315)</f>
        <v>0</v>
      </c>
      <c r="O1315" s="124" t="str">
        <f t="shared" si="174"/>
        <v>N</v>
      </c>
      <c r="S1315" s="124"/>
    </row>
    <row r="1316" spans="1:26" hidden="1">
      <c r="A1316" s="379">
        <f>IF('CONSTRUCTION COST ESTIMATE'!B1316="","",'CONSTRUCTION COST ESTIMATE'!B1316)</f>
        <v>684.00099999999998</v>
      </c>
      <c r="B1316" s="128"/>
      <c r="C1316" s="128" t="str">
        <f t="shared" ref="C1316:C1379" si="181">IF(A1316="","Container","Item")</f>
        <v>Item</v>
      </c>
      <c r="D1316" s="128">
        <f t="shared" si="172"/>
        <v>1</v>
      </c>
      <c r="E1316" s="128" t="str">
        <f>IF(A1316="",'CONSTRUCTION COST ESTIMATE'!A1316,"")</f>
        <v/>
      </c>
      <c r="F1316" s="234" t="str">
        <f>IF(A1316="","",'CONSTRUCTION COST ESTIMATE'!C1316)</f>
        <v>FIELD-HARDENED ETHERNET SWITCH</v>
      </c>
      <c r="G1316" s="234"/>
      <c r="H1316" s="78" t="str">
        <f t="shared" ref="H1316:H1379" si="182">TEXT(A1316,"#.0000")</f>
        <v>684.0010</v>
      </c>
      <c r="I1316" s="128"/>
      <c r="J1316" s="128">
        <f>IF(A1316="","",'CONSTRUCTION COST ESTIMATE'!BA1316)</f>
        <v>0</v>
      </c>
      <c r="K1316" s="128" t="str">
        <f t="shared" si="173"/>
        <v>Default</v>
      </c>
      <c r="L1316" s="128" t="str">
        <f>IF(A1316="","",'CONSTRUCTION COST ESTIMATE'!BB1316)</f>
        <v>EA</v>
      </c>
      <c r="M1316" s="128" t="str">
        <f t="shared" ref="M1316:M1379" si="183">IF(A1316="","","Base Bid")</f>
        <v>Base Bid</v>
      </c>
      <c r="N1316" s="124">
        <f>IF(A1316="","",'CONSTRUCTION COST ESTIMATE'!BC1316)</f>
        <v>0</v>
      </c>
      <c r="O1316" s="124" t="str">
        <f t="shared" si="174"/>
        <v>N</v>
      </c>
      <c r="S1316" s="124"/>
    </row>
    <row r="1317" spans="1:26" hidden="1">
      <c r="A1317" s="379">
        <f>IF('CONSTRUCTION COST ESTIMATE'!B1317="","",'CONSTRUCTION COST ESTIMATE'!B1317)</f>
        <v>685.00099999999998</v>
      </c>
      <c r="B1317" s="128"/>
      <c r="C1317" s="128" t="str">
        <f t="shared" si="181"/>
        <v>Item</v>
      </c>
      <c r="D1317" s="128">
        <f t="shared" ref="D1317:D1380" si="184">IF(C1317="Container",0,1)</f>
        <v>1</v>
      </c>
      <c r="E1317" s="128" t="str">
        <f>IF(A1317="",'CONSTRUCTION COST ESTIMATE'!A1317,"")</f>
        <v/>
      </c>
      <c r="F1317" s="234" t="str">
        <f>IF(A1317="","",'CONSTRUCTION COST ESTIMATE'!C1317)</f>
        <v>VIDEO ENCODER</v>
      </c>
      <c r="G1317" s="234"/>
      <c r="H1317" s="78" t="str">
        <f t="shared" si="182"/>
        <v>685.0010</v>
      </c>
      <c r="I1317" s="128"/>
      <c r="J1317" s="128">
        <f>IF(A1317="","",'CONSTRUCTION COST ESTIMATE'!BA1317)</f>
        <v>0</v>
      </c>
      <c r="K1317" s="128" t="str">
        <f t="shared" ref="K1317:K1380" si="185">IF(J1317="","","Default")</f>
        <v>Default</v>
      </c>
      <c r="L1317" s="128" t="str">
        <f>IF(A1317="","",'CONSTRUCTION COST ESTIMATE'!BB1317)</f>
        <v>EA</v>
      </c>
      <c r="M1317" s="128" t="str">
        <f t="shared" si="183"/>
        <v>Base Bid</v>
      </c>
      <c r="N1317" s="124">
        <f>IF(A1317="","",'CONSTRUCTION COST ESTIMATE'!BC1317)</f>
        <v>0</v>
      </c>
      <c r="O1317" s="124" t="str">
        <f t="shared" si="174"/>
        <v>N</v>
      </c>
      <c r="S1317" s="124"/>
    </row>
    <row r="1318" spans="1:26" hidden="1">
      <c r="A1318" s="379">
        <f>IF('CONSTRUCTION COST ESTIMATE'!B1318="","",'CONSTRUCTION COST ESTIMATE'!B1318)</f>
        <v>685.00199999999995</v>
      </c>
      <c r="B1318" s="128"/>
      <c r="C1318" s="128" t="str">
        <f t="shared" si="181"/>
        <v>Item</v>
      </c>
      <c r="D1318" s="128">
        <f t="shared" si="184"/>
        <v>1</v>
      </c>
      <c r="E1318" s="128" t="str">
        <f>IF(A1318="",'CONSTRUCTION COST ESTIMATE'!A1318,"")</f>
        <v/>
      </c>
      <c r="F1318" s="234" t="str">
        <f>IF(A1318="","",'CONSTRUCTION COST ESTIMATE'!C1318)</f>
        <v>VIDEO ENCODER EXTENDED 2-YEAR WARRANTY</v>
      </c>
      <c r="G1318" s="234"/>
      <c r="H1318" s="78" t="str">
        <f t="shared" si="182"/>
        <v>685.0020</v>
      </c>
      <c r="I1318" s="128"/>
      <c r="J1318" s="128">
        <f>IF(A1318="","",'CONSTRUCTION COST ESTIMATE'!BA1318)</f>
        <v>0</v>
      </c>
      <c r="K1318" s="128" t="str">
        <f t="shared" si="185"/>
        <v>Default</v>
      </c>
      <c r="L1318" s="128" t="str">
        <f>IF(A1318="","",'CONSTRUCTION COST ESTIMATE'!BB1318)</f>
        <v>LS</v>
      </c>
      <c r="M1318" s="128" t="str">
        <f t="shared" si="183"/>
        <v>Base Bid</v>
      </c>
      <c r="N1318" s="124">
        <f>IF(A1318="","",'CONSTRUCTION COST ESTIMATE'!BC1318)</f>
        <v>0</v>
      </c>
      <c r="O1318" s="124" t="str">
        <f t="shared" ref="O1318:O1381" si="186">IF(N1318=0,"N","Y")</f>
        <v>N</v>
      </c>
      <c r="S1318" s="124"/>
    </row>
    <row r="1319" spans="1:26" hidden="1">
      <c r="A1319" s="379">
        <f>IF('CONSTRUCTION COST ESTIMATE'!B1319="","",'CONSTRUCTION COST ESTIMATE'!B1319)</f>
        <v>686.00099999999998</v>
      </c>
      <c r="B1319" s="128"/>
      <c r="C1319" s="128" t="str">
        <f t="shared" si="181"/>
        <v>Item</v>
      </c>
      <c r="D1319" s="128">
        <f t="shared" si="184"/>
        <v>1</v>
      </c>
      <c r="E1319" s="128" t="str">
        <f>IF(A1319="",'CONSTRUCTION COST ESTIMATE'!A1319,"")</f>
        <v/>
      </c>
      <c r="F1319" s="234" t="str">
        <f>IF(A1319="","",'CONSTRUCTION COST ESTIMATE'!C1319)</f>
        <v>VIDEO DECODER</v>
      </c>
      <c r="G1319" s="234"/>
      <c r="H1319" s="78" t="str">
        <f t="shared" si="182"/>
        <v>686.0010</v>
      </c>
      <c r="I1319" s="128"/>
      <c r="J1319" s="128">
        <f>IF(A1319="","",'CONSTRUCTION COST ESTIMATE'!BA1319)</f>
        <v>0</v>
      </c>
      <c r="K1319" s="128" t="str">
        <f t="shared" si="185"/>
        <v>Default</v>
      </c>
      <c r="L1319" s="128" t="str">
        <f>IF(A1319="","",'CONSTRUCTION COST ESTIMATE'!BB1319)</f>
        <v>EA</v>
      </c>
      <c r="M1319" s="128" t="str">
        <f t="shared" si="183"/>
        <v>Base Bid</v>
      </c>
      <c r="N1319" s="124">
        <f>IF(A1319="","",'CONSTRUCTION COST ESTIMATE'!BC1319)</f>
        <v>0</v>
      </c>
      <c r="O1319" s="124" t="str">
        <f t="shared" si="186"/>
        <v>N</v>
      </c>
      <c r="S1319" s="124"/>
    </row>
    <row r="1320" spans="1:26" hidden="1">
      <c r="A1320" s="379">
        <f>IF('CONSTRUCTION COST ESTIMATE'!B1320="","",'CONSTRUCTION COST ESTIMATE'!B1320)</f>
        <v>686.00199999999995</v>
      </c>
      <c r="B1320" s="128"/>
      <c r="C1320" s="128" t="str">
        <f t="shared" si="181"/>
        <v>Item</v>
      </c>
      <c r="D1320" s="128">
        <f t="shared" si="184"/>
        <v>1</v>
      </c>
      <c r="E1320" s="128" t="str">
        <f>IF(A1320="",'CONSTRUCTION COST ESTIMATE'!A1320,"")</f>
        <v/>
      </c>
      <c r="F1320" s="234" t="str">
        <f>IF(A1320="","",'CONSTRUCTION COST ESTIMATE'!C1320)</f>
        <v>VIDEO DECODER EXTENDED 2-YEAR WARRANTY</v>
      </c>
      <c r="G1320" s="234"/>
      <c r="H1320" s="78" t="str">
        <f t="shared" si="182"/>
        <v>686.0020</v>
      </c>
      <c r="I1320" s="128"/>
      <c r="J1320" s="128">
        <f>IF(A1320="","",'CONSTRUCTION COST ESTIMATE'!BA1320)</f>
        <v>0</v>
      </c>
      <c r="K1320" s="128" t="str">
        <f t="shared" si="185"/>
        <v>Default</v>
      </c>
      <c r="L1320" s="128" t="str">
        <f>IF(A1320="","",'CONSTRUCTION COST ESTIMATE'!BB1320)</f>
        <v>LS</v>
      </c>
      <c r="M1320" s="128" t="str">
        <f t="shared" si="183"/>
        <v>Base Bid</v>
      </c>
      <c r="N1320" s="124">
        <f>IF(A1320="","",'CONSTRUCTION COST ESTIMATE'!BC1320)</f>
        <v>0</v>
      </c>
      <c r="O1320" s="124" t="str">
        <f t="shared" si="186"/>
        <v>N</v>
      </c>
      <c r="S1320" s="124"/>
    </row>
    <row r="1321" spans="1:26" hidden="1">
      <c r="A1321" s="379">
        <f>IF('CONSTRUCTION COST ESTIMATE'!B1321="","",'CONSTRUCTION COST ESTIMATE'!B1321)</f>
        <v>687.00099999999998</v>
      </c>
      <c r="B1321" s="128"/>
      <c r="C1321" s="128" t="str">
        <f t="shared" si="181"/>
        <v>Item</v>
      </c>
      <c r="D1321" s="128">
        <f t="shared" si="184"/>
        <v>1</v>
      </c>
      <c r="E1321" s="128" t="str">
        <f>IF(A1321="",'CONSTRUCTION COST ESTIMATE'!A1321,"")</f>
        <v/>
      </c>
      <c r="F1321" s="234" t="str">
        <f>IF(A1321="","",'CONSTRUCTION COST ESTIMATE'!C1321)</f>
        <v>CCTV FIELD EQUIPMENT</v>
      </c>
      <c r="G1321" s="234"/>
      <c r="H1321" s="78" t="str">
        <f t="shared" si="182"/>
        <v>687.0010</v>
      </c>
      <c r="I1321" s="128"/>
      <c r="J1321" s="128">
        <f>IF(A1321="","",'CONSTRUCTION COST ESTIMATE'!BA1321)</f>
        <v>0</v>
      </c>
      <c r="K1321" s="128" t="str">
        <f t="shared" si="185"/>
        <v>Default</v>
      </c>
      <c r="L1321" s="128" t="str">
        <f>IF(A1321="","",'CONSTRUCTION COST ESTIMATE'!BB1321)</f>
        <v>EA</v>
      </c>
      <c r="M1321" s="128" t="str">
        <f t="shared" si="183"/>
        <v>Base Bid</v>
      </c>
      <c r="N1321" s="124">
        <f>IF(A1321="","",'CONSTRUCTION COST ESTIMATE'!BC1321)</f>
        <v>0</v>
      </c>
      <c r="O1321" s="124" t="str">
        <f t="shared" si="186"/>
        <v>N</v>
      </c>
      <c r="S1321" s="124"/>
    </row>
    <row r="1322" spans="1:26" hidden="1">
      <c r="A1322" s="379">
        <f>IF('CONSTRUCTION COST ESTIMATE'!B1322="","",'CONSTRUCTION COST ESTIMATE'!B1322)</f>
        <v>688.00099999999998</v>
      </c>
      <c r="B1322" s="128"/>
      <c r="C1322" s="128" t="str">
        <f t="shared" si="181"/>
        <v>Item</v>
      </c>
      <c r="D1322" s="128">
        <f t="shared" si="184"/>
        <v>1</v>
      </c>
      <c r="E1322" s="128" t="str">
        <f>IF(A1322="",'CONSTRUCTION COST ESTIMATE'!A1322,"")</f>
        <v/>
      </c>
      <c r="F1322" s="234" t="str">
        <f>IF(A1322="","",'CONSTRUCTION COST ESTIMATE'!C1322)</f>
        <v>REMOTE DATA RADIO UNIT</v>
      </c>
      <c r="G1322" s="234"/>
      <c r="H1322" s="78" t="str">
        <f t="shared" si="182"/>
        <v>688.0010</v>
      </c>
      <c r="I1322" s="128"/>
      <c r="J1322" s="128">
        <f>IF(A1322="","",'CONSTRUCTION COST ESTIMATE'!BA1322)</f>
        <v>0</v>
      </c>
      <c r="K1322" s="128" t="str">
        <f t="shared" si="185"/>
        <v>Default</v>
      </c>
      <c r="L1322" s="128" t="str">
        <f>IF(A1322="","",'CONSTRUCTION COST ESTIMATE'!BB1322)</f>
        <v>EA</v>
      </c>
      <c r="M1322" s="128" t="str">
        <f t="shared" si="183"/>
        <v>Base Bid</v>
      </c>
      <c r="N1322" s="124">
        <f>IF(A1322="","",'CONSTRUCTION COST ESTIMATE'!BC1322)</f>
        <v>0</v>
      </c>
      <c r="O1322" s="124" t="str">
        <f t="shared" si="186"/>
        <v>N</v>
      </c>
      <c r="S1322" s="124"/>
    </row>
    <row r="1323" spans="1:26" ht="30" customHeight="1">
      <c r="A1323" s="378" t="str">
        <f>IF('CONSTRUCTION COST ESTIMATE'!B1323="","",'CONSTRUCTION COST ESTIMATE'!B1323)</f>
        <v/>
      </c>
      <c r="B1323" s="134"/>
      <c r="C1323" s="134" t="str">
        <f t="shared" si="181"/>
        <v>Container</v>
      </c>
      <c r="D1323" s="134">
        <f t="shared" si="184"/>
        <v>0</v>
      </c>
      <c r="E1323" s="134" t="str">
        <f>IF(A1323="",'CONSTRUCTION COST ESTIMATE'!A1323,"")</f>
        <v>SP 690-695</v>
      </c>
      <c r="F1323" s="233" t="str">
        <f>IF(A1323="",'CONSTRUCTION COST ESTIMATE'!C1323,"")</f>
        <v>CURED IN PLACE REHAB EXISTING SEWERS</v>
      </c>
      <c r="G1323" s="233"/>
      <c r="H1323" s="230" t="str">
        <f t="shared" si="182"/>
        <v/>
      </c>
      <c r="I1323" s="134"/>
      <c r="J1323" s="134" t="str">
        <f>IF(A1323="","",'CONSTRUCTION COST ESTIMATE'!BA1323)</f>
        <v/>
      </c>
      <c r="K1323" s="134" t="str">
        <f t="shared" si="185"/>
        <v/>
      </c>
      <c r="L1323" s="134" t="str">
        <f>IF(A1323="","",'CONSTRUCTION COST ESTIMATE'!BB1323)</f>
        <v/>
      </c>
      <c r="M1323" s="134" t="str">
        <f t="shared" si="183"/>
        <v/>
      </c>
      <c r="N1323" s="231" t="str">
        <f>IF(A1323="","",'CONSTRUCTION COST ESTIMATE'!BC1323)</f>
        <v/>
      </c>
      <c r="O1323" s="375"/>
      <c r="P1323" s="231"/>
      <c r="Q1323" s="231"/>
      <c r="R1323" s="231"/>
      <c r="S1323" s="231"/>
      <c r="T1323" s="124"/>
      <c r="U1323" s="124"/>
      <c r="V1323" s="124"/>
      <c r="W1323" s="124"/>
      <c r="X1323" s="124"/>
      <c r="Y1323" s="124"/>
      <c r="Z1323" s="124"/>
    </row>
    <row r="1324" spans="1:26" hidden="1">
      <c r="A1324" s="379">
        <f>IF('CONSTRUCTION COST ESTIMATE'!B1324="","",'CONSTRUCTION COST ESTIMATE'!B1324)</f>
        <v>690.00049999999999</v>
      </c>
      <c r="B1324" s="128"/>
      <c r="C1324" s="128" t="str">
        <f t="shared" si="181"/>
        <v>Item</v>
      </c>
      <c r="D1324" s="128">
        <f t="shared" si="184"/>
        <v>1</v>
      </c>
      <c r="E1324" s="128" t="str">
        <f>IF(A1324="",'CONSTRUCTION COST ESTIMATE'!A1324,"")</f>
        <v/>
      </c>
      <c r="F1324" s="234" t="str">
        <f>IF(A1324="","",'CONSTRUCTION COST ESTIMATE'!C1324)</f>
        <v>CURED IN PLACE PIPE (CIPP) LINER (12 INCH)</v>
      </c>
      <c r="G1324" s="234"/>
      <c r="H1324" s="78" t="str">
        <f t="shared" si="182"/>
        <v>690.0005</v>
      </c>
      <c r="I1324" s="128"/>
      <c r="J1324" s="128">
        <f>IF(A1324="","",'CONSTRUCTION COST ESTIMATE'!BA1324)</f>
        <v>0</v>
      </c>
      <c r="K1324" s="128" t="str">
        <f t="shared" si="185"/>
        <v>Default</v>
      </c>
      <c r="L1324" s="128" t="str">
        <f>IF(A1324="","",'CONSTRUCTION COST ESTIMATE'!BB1324)</f>
        <v>LF</v>
      </c>
      <c r="M1324" s="128" t="str">
        <f t="shared" si="183"/>
        <v>Base Bid</v>
      </c>
      <c r="N1324" s="124">
        <f>IF(A1324="","",'CONSTRUCTION COST ESTIMATE'!BC1324)</f>
        <v>0</v>
      </c>
      <c r="O1324" s="124" t="str">
        <f t="shared" si="186"/>
        <v>N</v>
      </c>
      <c r="S1324" s="124"/>
    </row>
    <row r="1325" spans="1:26" hidden="1">
      <c r="A1325" s="379">
        <f>IF('CONSTRUCTION COST ESTIMATE'!B1325="","",'CONSTRUCTION COST ESTIMATE'!B1325)</f>
        <v>690.00099999999998</v>
      </c>
      <c r="B1325" s="128"/>
      <c r="C1325" s="128" t="str">
        <f t="shared" si="181"/>
        <v>Item</v>
      </c>
      <c r="D1325" s="128">
        <f t="shared" si="184"/>
        <v>1</v>
      </c>
      <c r="E1325" s="128" t="str">
        <f>IF(A1325="",'CONSTRUCTION COST ESTIMATE'!A1325,"")</f>
        <v/>
      </c>
      <c r="F1325" s="234" t="str">
        <f>IF(A1325="","",'CONSTRUCTION COST ESTIMATE'!C1325)</f>
        <v>CURED IN PLACE PIPE (CIPP) LINER (12 INCH)</v>
      </c>
      <c r="G1325" s="234"/>
      <c r="H1325" s="78" t="str">
        <f t="shared" si="182"/>
        <v>690.0010</v>
      </c>
      <c r="I1325" s="128"/>
      <c r="J1325" s="128">
        <f>IF(A1325="","",'CONSTRUCTION COST ESTIMATE'!BA1325)</f>
        <v>0</v>
      </c>
      <c r="K1325" s="128" t="str">
        <f t="shared" si="185"/>
        <v>Default</v>
      </c>
      <c r="L1325" s="128" t="str">
        <f>IF(A1325="","",'CONSTRUCTION COST ESTIMATE'!BB1325)</f>
        <v>EA</v>
      </c>
      <c r="M1325" s="128" t="str">
        <f t="shared" si="183"/>
        <v>Base Bid</v>
      </c>
      <c r="N1325" s="124">
        <f>IF(A1325="","",'CONSTRUCTION COST ESTIMATE'!BC1325)</f>
        <v>0</v>
      </c>
      <c r="O1325" s="124" t="str">
        <f t="shared" si="186"/>
        <v>N</v>
      </c>
      <c r="S1325" s="124"/>
    </row>
    <row r="1326" spans="1:26" hidden="1">
      <c r="A1326" s="379">
        <f>IF('CONSTRUCTION COST ESTIMATE'!B1326="","",'CONSTRUCTION COST ESTIMATE'!B1326)</f>
        <v>690.00199999999995</v>
      </c>
      <c r="B1326" s="128"/>
      <c r="C1326" s="128" t="str">
        <f t="shared" si="181"/>
        <v>Item</v>
      </c>
      <c r="D1326" s="128">
        <f t="shared" si="184"/>
        <v>1</v>
      </c>
      <c r="E1326" s="128" t="str">
        <f>IF(A1326="",'CONSTRUCTION COST ESTIMATE'!A1326,"")</f>
        <v/>
      </c>
      <c r="F1326" s="234" t="str">
        <f>IF(A1326="","",'CONSTRUCTION COST ESTIMATE'!C1326)</f>
        <v>CURED IN PLACE PIPE (CIPP) LINER (15 INCH)</v>
      </c>
      <c r="G1326" s="234"/>
      <c r="H1326" s="78" t="str">
        <f t="shared" si="182"/>
        <v>690.0020</v>
      </c>
      <c r="I1326" s="128"/>
      <c r="J1326" s="128">
        <f>IF(A1326="","",'CONSTRUCTION COST ESTIMATE'!BA1326)</f>
        <v>0</v>
      </c>
      <c r="K1326" s="128" t="str">
        <f t="shared" si="185"/>
        <v>Default</v>
      </c>
      <c r="L1326" s="128" t="str">
        <f>IF(A1326="","",'CONSTRUCTION COST ESTIMATE'!BB1326)</f>
        <v>LF</v>
      </c>
      <c r="M1326" s="128" t="str">
        <f t="shared" si="183"/>
        <v>Base Bid</v>
      </c>
      <c r="N1326" s="124">
        <f>IF(A1326="","",'CONSTRUCTION COST ESTIMATE'!BC1326)</f>
        <v>0</v>
      </c>
      <c r="O1326" s="124" t="str">
        <f t="shared" si="186"/>
        <v>N</v>
      </c>
      <c r="S1326" s="124"/>
    </row>
    <row r="1327" spans="1:26" hidden="1">
      <c r="A1327" s="379">
        <f>IF('CONSTRUCTION COST ESTIMATE'!B1327="","",'CONSTRUCTION COST ESTIMATE'!B1327)</f>
        <v>690.00300000000004</v>
      </c>
      <c r="B1327" s="128"/>
      <c r="C1327" s="128" t="str">
        <f t="shared" si="181"/>
        <v>Item</v>
      </c>
      <c r="D1327" s="128">
        <f t="shared" si="184"/>
        <v>1</v>
      </c>
      <c r="E1327" s="128" t="str">
        <f>IF(A1327="",'CONSTRUCTION COST ESTIMATE'!A1327,"")</f>
        <v/>
      </c>
      <c r="F1327" s="234" t="str">
        <f>IF(A1327="","",'CONSTRUCTION COST ESTIMATE'!C1327)</f>
        <v>CURED IN PLACE PIPE (CIPP) LINER (15 INCH)</v>
      </c>
      <c r="G1327" s="234"/>
      <c r="H1327" s="78" t="str">
        <f t="shared" si="182"/>
        <v>690.0030</v>
      </c>
      <c r="I1327" s="128"/>
      <c r="J1327" s="128">
        <f>IF(A1327="","",'CONSTRUCTION COST ESTIMATE'!BA1327)</f>
        <v>0</v>
      </c>
      <c r="K1327" s="128" t="str">
        <f t="shared" si="185"/>
        <v>Default</v>
      </c>
      <c r="L1327" s="128" t="str">
        <f>IF(A1327="","",'CONSTRUCTION COST ESTIMATE'!BB1327)</f>
        <v>EA</v>
      </c>
      <c r="M1327" s="128" t="str">
        <f t="shared" si="183"/>
        <v>Base Bid</v>
      </c>
      <c r="N1327" s="124">
        <f>IF(A1327="","",'CONSTRUCTION COST ESTIMATE'!BC1327)</f>
        <v>0</v>
      </c>
      <c r="O1327" s="124" t="str">
        <f t="shared" si="186"/>
        <v>N</v>
      </c>
      <c r="S1327" s="124"/>
    </row>
    <row r="1328" spans="1:26" hidden="1">
      <c r="A1328" s="379">
        <f>IF('CONSTRUCTION COST ESTIMATE'!B1328="","",'CONSTRUCTION COST ESTIMATE'!B1328)</f>
        <v>690.00400000000002</v>
      </c>
      <c r="B1328" s="128"/>
      <c r="C1328" s="128" t="str">
        <f t="shared" si="181"/>
        <v>Item</v>
      </c>
      <c r="D1328" s="128">
        <f t="shared" si="184"/>
        <v>1</v>
      </c>
      <c r="E1328" s="128" t="str">
        <f>IF(A1328="",'CONSTRUCTION COST ESTIMATE'!A1328,"")</f>
        <v/>
      </c>
      <c r="F1328" s="234" t="str">
        <f>IF(A1328="","",'CONSTRUCTION COST ESTIMATE'!C1328)</f>
        <v>CURED IN PLACE PIPE (CIPP) LINER (18 INCH)</v>
      </c>
      <c r="G1328" s="234"/>
      <c r="H1328" s="78" t="str">
        <f t="shared" si="182"/>
        <v>690.0040</v>
      </c>
      <c r="I1328" s="128"/>
      <c r="J1328" s="128">
        <f>IF(A1328="","",'CONSTRUCTION COST ESTIMATE'!BA1328)</f>
        <v>0</v>
      </c>
      <c r="K1328" s="128" t="str">
        <f t="shared" si="185"/>
        <v>Default</v>
      </c>
      <c r="L1328" s="128" t="str">
        <f>IF(A1328="","",'CONSTRUCTION COST ESTIMATE'!BB1328)</f>
        <v>LF</v>
      </c>
      <c r="M1328" s="128" t="str">
        <f t="shared" si="183"/>
        <v>Base Bid</v>
      </c>
      <c r="N1328" s="124">
        <f>IF(A1328="","",'CONSTRUCTION COST ESTIMATE'!BC1328)</f>
        <v>0</v>
      </c>
      <c r="O1328" s="124" t="str">
        <f t="shared" si="186"/>
        <v>N</v>
      </c>
      <c r="S1328" s="124"/>
    </row>
    <row r="1329" spans="1:19" hidden="1">
      <c r="A1329" s="379">
        <f>IF('CONSTRUCTION COST ESTIMATE'!B1329="","",'CONSTRUCTION COST ESTIMATE'!B1329)</f>
        <v>690.005</v>
      </c>
      <c r="B1329" s="128"/>
      <c r="C1329" s="128" t="str">
        <f t="shared" si="181"/>
        <v>Item</v>
      </c>
      <c r="D1329" s="128">
        <f t="shared" si="184"/>
        <v>1</v>
      </c>
      <c r="E1329" s="128" t="str">
        <f>IF(A1329="",'CONSTRUCTION COST ESTIMATE'!A1329,"")</f>
        <v/>
      </c>
      <c r="F1329" s="234" t="str">
        <f>IF(A1329="","",'CONSTRUCTION COST ESTIMATE'!C1329)</f>
        <v>CURED IN PLACE PIPE (CIPP) LINER (18 INCH)</v>
      </c>
      <c r="G1329" s="234"/>
      <c r="H1329" s="78" t="str">
        <f t="shared" si="182"/>
        <v>690.0050</v>
      </c>
      <c r="I1329" s="128"/>
      <c r="J1329" s="128">
        <f>IF(A1329="","",'CONSTRUCTION COST ESTIMATE'!BA1329)</f>
        <v>0</v>
      </c>
      <c r="K1329" s="128" t="str">
        <f t="shared" si="185"/>
        <v>Default</v>
      </c>
      <c r="L1329" s="128" t="str">
        <f>IF(A1329="","",'CONSTRUCTION COST ESTIMATE'!BB1329)</f>
        <v>EA</v>
      </c>
      <c r="M1329" s="128" t="str">
        <f t="shared" si="183"/>
        <v>Base Bid</v>
      </c>
      <c r="N1329" s="124">
        <f>IF(A1329="","",'CONSTRUCTION COST ESTIMATE'!BC1329)</f>
        <v>0</v>
      </c>
      <c r="O1329" s="124" t="str">
        <f t="shared" si="186"/>
        <v>N</v>
      </c>
      <c r="S1329" s="124"/>
    </row>
    <row r="1330" spans="1:19" hidden="1">
      <c r="A1330" s="379">
        <f>IF('CONSTRUCTION COST ESTIMATE'!B1330="","",'CONSTRUCTION COST ESTIMATE'!B1330)</f>
        <v>690.00599999999997</v>
      </c>
      <c r="B1330" s="128"/>
      <c r="C1330" s="128" t="str">
        <f t="shared" si="181"/>
        <v>Item</v>
      </c>
      <c r="D1330" s="128">
        <f t="shared" si="184"/>
        <v>1</v>
      </c>
      <c r="E1330" s="128" t="str">
        <f>IF(A1330="",'CONSTRUCTION COST ESTIMATE'!A1330,"")</f>
        <v/>
      </c>
      <c r="F1330" s="234" t="str">
        <f>IF(A1330="","",'CONSTRUCTION COST ESTIMATE'!C1330)</f>
        <v>CURED IN PLACE PIPE (CIPP) LINER (21 INCH)</v>
      </c>
      <c r="G1330" s="234"/>
      <c r="H1330" s="78" t="str">
        <f t="shared" si="182"/>
        <v>690.0060</v>
      </c>
      <c r="I1330" s="128"/>
      <c r="J1330" s="128">
        <f>IF(A1330="","",'CONSTRUCTION COST ESTIMATE'!BA1330)</f>
        <v>0</v>
      </c>
      <c r="K1330" s="128" t="str">
        <f t="shared" si="185"/>
        <v>Default</v>
      </c>
      <c r="L1330" s="128" t="str">
        <f>IF(A1330="","",'CONSTRUCTION COST ESTIMATE'!BB1330)</f>
        <v>LF</v>
      </c>
      <c r="M1330" s="128" t="str">
        <f t="shared" si="183"/>
        <v>Base Bid</v>
      </c>
      <c r="N1330" s="124">
        <f>IF(A1330="","",'CONSTRUCTION COST ESTIMATE'!BC1330)</f>
        <v>0</v>
      </c>
      <c r="O1330" s="124" t="str">
        <f t="shared" si="186"/>
        <v>N</v>
      </c>
      <c r="S1330" s="124"/>
    </row>
    <row r="1331" spans="1:19" hidden="1">
      <c r="A1331" s="379">
        <f>IF('CONSTRUCTION COST ESTIMATE'!B1331="","",'CONSTRUCTION COST ESTIMATE'!B1331)</f>
        <v>690.00699999999995</v>
      </c>
      <c r="B1331" s="128"/>
      <c r="C1331" s="128" t="str">
        <f t="shared" si="181"/>
        <v>Item</v>
      </c>
      <c r="D1331" s="128">
        <f t="shared" si="184"/>
        <v>1</v>
      </c>
      <c r="E1331" s="128" t="str">
        <f>IF(A1331="",'CONSTRUCTION COST ESTIMATE'!A1331,"")</f>
        <v/>
      </c>
      <c r="F1331" s="234" t="str">
        <f>IF(A1331="","",'CONSTRUCTION COST ESTIMATE'!C1331)</f>
        <v>CURED IN PLACE PIPE (CIPP) LINER (21 INCH)</v>
      </c>
      <c r="G1331" s="234"/>
      <c r="H1331" s="78" t="str">
        <f t="shared" si="182"/>
        <v>690.0070</v>
      </c>
      <c r="I1331" s="128"/>
      <c r="J1331" s="128">
        <f>IF(A1331="","",'CONSTRUCTION COST ESTIMATE'!BA1331)</f>
        <v>0</v>
      </c>
      <c r="K1331" s="128" t="str">
        <f t="shared" si="185"/>
        <v>Default</v>
      </c>
      <c r="L1331" s="128" t="str">
        <f>IF(A1331="","",'CONSTRUCTION COST ESTIMATE'!BB1331)</f>
        <v>EA</v>
      </c>
      <c r="M1331" s="128" t="str">
        <f t="shared" si="183"/>
        <v>Base Bid</v>
      </c>
      <c r="N1331" s="124">
        <f>IF(A1331="","",'CONSTRUCTION COST ESTIMATE'!BC1331)</f>
        <v>0</v>
      </c>
      <c r="O1331" s="124" t="str">
        <f t="shared" si="186"/>
        <v>N</v>
      </c>
      <c r="S1331" s="124"/>
    </row>
    <row r="1332" spans="1:19" hidden="1">
      <c r="A1332" s="379">
        <f>IF('CONSTRUCTION COST ESTIMATE'!B1332="","",'CONSTRUCTION COST ESTIMATE'!B1332)</f>
        <v>690.00800000000004</v>
      </c>
      <c r="B1332" s="128"/>
      <c r="C1332" s="128" t="str">
        <f t="shared" si="181"/>
        <v>Item</v>
      </c>
      <c r="D1332" s="128">
        <f t="shared" si="184"/>
        <v>1</v>
      </c>
      <c r="E1332" s="128" t="str">
        <f>IF(A1332="",'CONSTRUCTION COST ESTIMATE'!A1332,"")</f>
        <v/>
      </c>
      <c r="F1332" s="234" t="str">
        <f>IF(A1332="","",'CONSTRUCTION COST ESTIMATE'!C1332)</f>
        <v>CURED IN PLACE PIPE (CIPP) LINER (24 INCH)</v>
      </c>
      <c r="G1332" s="234"/>
      <c r="H1332" s="78" t="str">
        <f t="shared" si="182"/>
        <v>690.0080</v>
      </c>
      <c r="I1332" s="128"/>
      <c r="J1332" s="128">
        <f>IF(A1332="","",'CONSTRUCTION COST ESTIMATE'!BA1332)</f>
        <v>0</v>
      </c>
      <c r="K1332" s="128" t="str">
        <f t="shared" si="185"/>
        <v>Default</v>
      </c>
      <c r="L1332" s="128" t="str">
        <f>IF(A1332="","",'CONSTRUCTION COST ESTIMATE'!BB1332)</f>
        <v>LF</v>
      </c>
      <c r="M1332" s="128" t="str">
        <f t="shared" si="183"/>
        <v>Base Bid</v>
      </c>
      <c r="N1332" s="124">
        <f>IF(A1332="","",'CONSTRUCTION COST ESTIMATE'!BC1332)</f>
        <v>0</v>
      </c>
      <c r="O1332" s="124" t="str">
        <f t="shared" si="186"/>
        <v>N</v>
      </c>
      <c r="S1332" s="124"/>
    </row>
    <row r="1333" spans="1:19" hidden="1">
      <c r="A1333" s="379">
        <f>IF('CONSTRUCTION COST ESTIMATE'!B1333="","",'CONSTRUCTION COST ESTIMATE'!B1333)</f>
        <v>690.00900000000001</v>
      </c>
      <c r="B1333" s="128"/>
      <c r="C1333" s="128" t="str">
        <f t="shared" si="181"/>
        <v>Item</v>
      </c>
      <c r="D1333" s="128">
        <f t="shared" si="184"/>
        <v>1</v>
      </c>
      <c r="E1333" s="128" t="str">
        <f>IF(A1333="",'CONSTRUCTION COST ESTIMATE'!A1333,"")</f>
        <v/>
      </c>
      <c r="F1333" s="234" t="str">
        <f>IF(A1333="","",'CONSTRUCTION COST ESTIMATE'!C1333)</f>
        <v>CURED IN PLACE PIPE (CIPP) LINER (24 INCH)</v>
      </c>
      <c r="G1333" s="234"/>
      <c r="H1333" s="78" t="str">
        <f t="shared" si="182"/>
        <v>690.0090</v>
      </c>
      <c r="I1333" s="128"/>
      <c r="J1333" s="128">
        <f>IF(A1333="","",'CONSTRUCTION COST ESTIMATE'!BA1333)</f>
        <v>0</v>
      </c>
      <c r="K1333" s="128" t="str">
        <f t="shared" si="185"/>
        <v>Default</v>
      </c>
      <c r="L1333" s="128" t="str">
        <f>IF(A1333="","",'CONSTRUCTION COST ESTIMATE'!BB1333)</f>
        <v>EA</v>
      </c>
      <c r="M1333" s="128" t="str">
        <f t="shared" si="183"/>
        <v>Base Bid</v>
      </c>
      <c r="N1333" s="124">
        <f>IF(A1333="","",'CONSTRUCTION COST ESTIMATE'!BC1333)</f>
        <v>0</v>
      </c>
      <c r="O1333" s="124" t="str">
        <f t="shared" si="186"/>
        <v>N</v>
      </c>
      <c r="S1333" s="124"/>
    </row>
    <row r="1334" spans="1:19" hidden="1">
      <c r="A1334" s="379">
        <f>IF('CONSTRUCTION COST ESTIMATE'!B1334="","",'CONSTRUCTION COST ESTIMATE'!B1334)</f>
        <v>690.01</v>
      </c>
      <c r="B1334" s="128"/>
      <c r="C1334" s="128" t="str">
        <f t="shared" si="181"/>
        <v>Item</v>
      </c>
      <c r="D1334" s="128">
        <f t="shared" si="184"/>
        <v>1</v>
      </c>
      <c r="E1334" s="128" t="str">
        <f>IF(A1334="",'CONSTRUCTION COST ESTIMATE'!A1334,"")</f>
        <v/>
      </c>
      <c r="F1334" s="234" t="str">
        <f>IF(A1334="","",'CONSTRUCTION COST ESTIMATE'!C1334)</f>
        <v>CURED IN PLACE PIPE (CIPP) LINER (27 INCH)</v>
      </c>
      <c r="G1334" s="234"/>
      <c r="H1334" s="78" t="str">
        <f t="shared" si="182"/>
        <v>690.0100</v>
      </c>
      <c r="I1334" s="128"/>
      <c r="J1334" s="128">
        <f>IF(A1334="","",'CONSTRUCTION COST ESTIMATE'!BA1334)</f>
        <v>0</v>
      </c>
      <c r="K1334" s="128" t="str">
        <f t="shared" si="185"/>
        <v>Default</v>
      </c>
      <c r="L1334" s="128" t="str">
        <f>IF(A1334="","",'CONSTRUCTION COST ESTIMATE'!BB1334)</f>
        <v>LF</v>
      </c>
      <c r="M1334" s="128" t="str">
        <f t="shared" si="183"/>
        <v>Base Bid</v>
      </c>
      <c r="N1334" s="124">
        <f>IF(A1334="","",'CONSTRUCTION COST ESTIMATE'!BC1334)</f>
        <v>0</v>
      </c>
      <c r="O1334" s="124" t="str">
        <f t="shared" si="186"/>
        <v>N</v>
      </c>
      <c r="S1334" s="124"/>
    </row>
    <row r="1335" spans="1:19" hidden="1">
      <c r="A1335" s="379">
        <f>IF('CONSTRUCTION COST ESTIMATE'!B1335="","",'CONSTRUCTION COST ESTIMATE'!B1335)</f>
        <v>690.01099999999997</v>
      </c>
      <c r="B1335" s="128"/>
      <c r="C1335" s="128" t="str">
        <f t="shared" si="181"/>
        <v>Item</v>
      </c>
      <c r="D1335" s="128">
        <f t="shared" si="184"/>
        <v>1</v>
      </c>
      <c r="E1335" s="128" t="str">
        <f>IF(A1335="",'CONSTRUCTION COST ESTIMATE'!A1335,"")</f>
        <v/>
      </c>
      <c r="F1335" s="234" t="str">
        <f>IF(A1335="","",'CONSTRUCTION COST ESTIMATE'!C1335)</f>
        <v>CURED IN PLACE PIPE (CIPP) LINER (27 INCH)</v>
      </c>
      <c r="G1335" s="234"/>
      <c r="H1335" s="78" t="str">
        <f t="shared" si="182"/>
        <v>690.0110</v>
      </c>
      <c r="I1335" s="128"/>
      <c r="J1335" s="128">
        <f>IF(A1335="","",'CONSTRUCTION COST ESTIMATE'!BA1335)</f>
        <v>0</v>
      </c>
      <c r="K1335" s="128" t="str">
        <f t="shared" si="185"/>
        <v>Default</v>
      </c>
      <c r="L1335" s="128" t="str">
        <f>IF(A1335="","",'CONSTRUCTION COST ESTIMATE'!BB1335)</f>
        <v>EA</v>
      </c>
      <c r="M1335" s="128" t="str">
        <f t="shared" si="183"/>
        <v>Base Bid</v>
      </c>
      <c r="N1335" s="124">
        <f>IF(A1335="","",'CONSTRUCTION COST ESTIMATE'!BC1335)</f>
        <v>0</v>
      </c>
      <c r="O1335" s="124" t="str">
        <f t="shared" si="186"/>
        <v>N</v>
      </c>
      <c r="S1335" s="124"/>
    </row>
    <row r="1336" spans="1:19" hidden="1">
      <c r="A1336" s="379">
        <f>IF('CONSTRUCTION COST ESTIMATE'!B1336="","",'CONSTRUCTION COST ESTIMATE'!B1336)</f>
        <v>690.01199999999994</v>
      </c>
      <c r="B1336" s="128"/>
      <c r="C1336" s="128" t="str">
        <f t="shared" si="181"/>
        <v>Item</v>
      </c>
      <c r="D1336" s="128">
        <f t="shared" si="184"/>
        <v>1</v>
      </c>
      <c r="E1336" s="128" t="str">
        <f>IF(A1336="",'CONSTRUCTION COST ESTIMATE'!A1336,"")</f>
        <v/>
      </c>
      <c r="F1336" s="234" t="str">
        <f>IF(A1336="","",'CONSTRUCTION COST ESTIMATE'!C1336)</f>
        <v>CURED IN PLACE PIPE (CIPP) LINER (30 INCH)</v>
      </c>
      <c r="G1336" s="234"/>
      <c r="H1336" s="78" t="str">
        <f t="shared" si="182"/>
        <v>690.0120</v>
      </c>
      <c r="I1336" s="128"/>
      <c r="J1336" s="128">
        <f>IF(A1336="","",'CONSTRUCTION COST ESTIMATE'!BA1336)</f>
        <v>0</v>
      </c>
      <c r="K1336" s="128" t="str">
        <f t="shared" si="185"/>
        <v>Default</v>
      </c>
      <c r="L1336" s="128" t="str">
        <f>IF(A1336="","",'CONSTRUCTION COST ESTIMATE'!BB1336)</f>
        <v>LF</v>
      </c>
      <c r="M1336" s="128" t="str">
        <f t="shared" si="183"/>
        <v>Base Bid</v>
      </c>
      <c r="N1336" s="124">
        <f>IF(A1336="","",'CONSTRUCTION COST ESTIMATE'!BC1336)</f>
        <v>0</v>
      </c>
      <c r="O1336" s="124" t="str">
        <f t="shared" si="186"/>
        <v>N</v>
      </c>
      <c r="S1336" s="124"/>
    </row>
    <row r="1337" spans="1:19" hidden="1">
      <c r="A1337" s="379">
        <f>IF('CONSTRUCTION COST ESTIMATE'!B1337="","",'CONSTRUCTION COST ESTIMATE'!B1337)</f>
        <v>690.01300000000003</v>
      </c>
      <c r="B1337" s="128"/>
      <c r="C1337" s="128" t="str">
        <f t="shared" si="181"/>
        <v>Item</v>
      </c>
      <c r="D1337" s="128">
        <f t="shared" si="184"/>
        <v>1</v>
      </c>
      <c r="E1337" s="128" t="str">
        <f>IF(A1337="",'CONSTRUCTION COST ESTIMATE'!A1337,"")</f>
        <v/>
      </c>
      <c r="F1337" s="234" t="str">
        <f>IF(A1337="","",'CONSTRUCTION COST ESTIMATE'!C1337)</f>
        <v>CURED IN PLACE PIPE (CIPP) LINER (30 INCH)</v>
      </c>
      <c r="G1337" s="234"/>
      <c r="H1337" s="78" t="str">
        <f t="shared" si="182"/>
        <v>690.0130</v>
      </c>
      <c r="I1337" s="128"/>
      <c r="J1337" s="128">
        <f>IF(A1337="","",'CONSTRUCTION COST ESTIMATE'!BA1337)</f>
        <v>0</v>
      </c>
      <c r="K1337" s="128" t="str">
        <f t="shared" si="185"/>
        <v>Default</v>
      </c>
      <c r="L1337" s="128" t="str">
        <f>IF(A1337="","",'CONSTRUCTION COST ESTIMATE'!BB1337)</f>
        <v>EA</v>
      </c>
      <c r="M1337" s="128" t="str">
        <f t="shared" si="183"/>
        <v>Base Bid</v>
      </c>
      <c r="N1337" s="124">
        <f>IF(A1337="","",'CONSTRUCTION COST ESTIMATE'!BC1337)</f>
        <v>0</v>
      </c>
      <c r="O1337" s="124" t="str">
        <f t="shared" si="186"/>
        <v>N</v>
      </c>
      <c r="S1337" s="124"/>
    </row>
    <row r="1338" spans="1:19" hidden="1">
      <c r="A1338" s="379">
        <f>IF('CONSTRUCTION COST ESTIMATE'!B1338="","",'CONSTRUCTION COST ESTIMATE'!B1338)</f>
        <v>690.01400000000001</v>
      </c>
      <c r="B1338" s="128"/>
      <c r="C1338" s="128" t="str">
        <f t="shared" si="181"/>
        <v>Item</v>
      </c>
      <c r="D1338" s="128">
        <f t="shared" si="184"/>
        <v>1</v>
      </c>
      <c r="E1338" s="128" t="str">
        <f>IF(A1338="",'CONSTRUCTION COST ESTIMATE'!A1338,"")</f>
        <v/>
      </c>
      <c r="F1338" s="234" t="str">
        <f>IF(A1338="","",'CONSTRUCTION COST ESTIMATE'!C1338)</f>
        <v>CURED IN PLACE PIPE (CIPP) LINER (33 INCH)</v>
      </c>
      <c r="G1338" s="234"/>
      <c r="H1338" s="78" t="str">
        <f t="shared" si="182"/>
        <v>690.0140</v>
      </c>
      <c r="I1338" s="128"/>
      <c r="J1338" s="128">
        <f>IF(A1338="","",'CONSTRUCTION COST ESTIMATE'!BA1338)</f>
        <v>0</v>
      </c>
      <c r="K1338" s="128" t="str">
        <f t="shared" si="185"/>
        <v>Default</v>
      </c>
      <c r="L1338" s="128" t="str">
        <f>IF(A1338="","",'CONSTRUCTION COST ESTIMATE'!BB1338)</f>
        <v>LF</v>
      </c>
      <c r="M1338" s="128" t="str">
        <f t="shared" si="183"/>
        <v>Base Bid</v>
      </c>
      <c r="N1338" s="124">
        <f>IF(A1338="","",'CONSTRUCTION COST ESTIMATE'!BC1338)</f>
        <v>0</v>
      </c>
      <c r="O1338" s="124" t="str">
        <f t="shared" si="186"/>
        <v>N</v>
      </c>
      <c r="S1338" s="124"/>
    </row>
    <row r="1339" spans="1:19" hidden="1">
      <c r="A1339" s="379">
        <f>IF('CONSTRUCTION COST ESTIMATE'!B1339="","",'CONSTRUCTION COST ESTIMATE'!B1339)</f>
        <v>690.01499999999999</v>
      </c>
      <c r="B1339" s="128"/>
      <c r="C1339" s="128" t="str">
        <f t="shared" si="181"/>
        <v>Item</v>
      </c>
      <c r="D1339" s="128">
        <f t="shared" si="184"/>
        <v>1</v>
      </c>
      <c r="E1339" s="128" t="str">
        <f>IF(A1339="",'CONSTRUCTION COST ESTIMATE'!A1339,"")</f>
        <v/>
      </c>
      <c r="F1339" s="234" t="str">
        <f>IF(A1339="","",'CONSTRUCTION COST ESTIMATE'!C1339)</f>
        <v>CURED IN PLACE PIPE (CIPP) LINER (33 INCH)</v>
      </c>
      <c r="G1339" s="234"/>
      <c r="H1339" s="78" t="str">
        <f t="shared" si="182"/>
        <v>690.0150</v>
      </c>
      <c r="I1339" s="128"/>
      <c r="J1339" s="128">
        <f>IF(A1339="","",'CONSTRUCTION COST ESTIMATE'!BA1339)</f>
        <v>0</v>
      </c>
      <c r="K1339" s="128" t="str">
        <f t="shared" si="185"/>
        <v>Default</v>
      </c>
      <c r="L1339" s="128" t="str">
        <f>IF(A1339="","",'CONSTRUCTION COST ESTIMATE'!BB1339)</f>
        <v>EA</v>
      </c>
      <c r="M1339" s="128" t="str">
        <f t="shared" si="183"/>
        <v>Base Bid</v>
      </c>
      <c r="N1339" s="124">
        <f>IF(A1339="","",'CONSTRUCTION COST ESTIMATE'!BC1339)</f>
        <v>0</v>
      </c>
      <c r="O1339" s="124" t="str">
        <f t="shared" si="186"/>
        <v>N</v>
      </c>
      <c r="S1339" s="124"/>
    </row>
    <row r="1340" spans="1:19" hidden="1">
      <c r="A1340" s="379">
        <f>IF('CONSTRUCTION COST ESTIMATE'!B1340="","",'CONSTRUCTION COST ESTIMATE'!B1340)</f>
        <v>690.01599999999996</v>
      </c>
      <c r="B1340" s="128"/>
      <c r="C1340" s="128" t="str">
        <f t="shared" si="181"/>
        <v>Item</v>
      </c>
      <c r="D1340" s="128">
        <f t="shared" si="184"/>
        <v>1</v>
      </c>
      <c r="E1340" s="128" t="str">
        <f>IF(A1340="",'CONSTRUCTION COST ESTIMATE'!A1340,"")</f>
        <v/>
      </c>
      <c r="F1340" s="234" t="str">
        <f>IF(A1340="","",'CONSTRUCTION COST ESTIMATE'!C1340)</f>
        <v>CURED IN PLACE PIPE (CIPP) LINER (36 INCH)</v>
      </c>
      <c r="G1340" s="234"/>
      <c r="H1340" s="78" t="str">
        <f t="shared" si="182"/>
        <v>690.0160</v>
      </c>
      <c r="I1340" s="128"/>
      <c r="J1340" s="128">
        <f>IF(A1340="","",'CONSTRUCTION COST ESTIMATE'!BA1340)</f>
        <v>0</v>
      </c>
      <c r="K1340" s="128" t="str">
        <f t="shared" si="185"/>
        <v>Default</v>
      </c>
      <c r="L1340" s="128" t="str">
        <f>IF(A1340="","",'CONSTRUCTION COST ESTIMATE'!BB1340)</f>
        <v>LF</v>
      </c>
      <c r="M1340" s="128" t="str">
        <f t="shared" si="183"/>
        <v>Base Bid</v>
      </c>
      <c r="N1340" s="124">
        <f>IF(A1340="","",'CONSTRUCTION COST ESTIMATE'!BC1340)</f>
        <v>0</v>
      </c>
      <c r="O1340" s="124" t="str">
        <f t="shared" si="186"/>
        <v>N</v>
      </c>
      <c r="S1340" s="124"/>
    </row>
    <row r="1341" spans="1:19" hidden="1">
      <c r="A1341" s="379">
        <f>IF('CONSTRUCTION COST ESTIMATE'!B1341="","",'CONSTRUCTION COST ESTIMATE'!B1341)</f>
        <v>690.01700000000005</v>
      </c>
      <c r="B1341" s="128"/>
      <c r="C1341" s="128" t="str">
        <f t="shared" si="181"/>
        <v>Item</v>
      </c>
      <c r="D1341" s="128">
        <f t="shared" si="184"/>
        <v>1</v>
      </c>
      <c r="E1341" s="128" t="str">
        <f>IF(A1341="",'CONSTRUCTION COST ESTIMATE'!A1341,"")</f>
        <v/>
      </c>
      <c r="F1341" s="234" t="str">
        <f>IF(A1341="","",'CONSTRUCTION COST ESTIMATE'!C1341)</f>
        <v>CURED IN PLACE PIPE (CIPP) LINER (36 INCH)</v>
      </c>
      <c r="G1341" s="234"/>
      <c r="H1341" s="78" t="str">
        <f t="shared" si="182"/>
        <v>690.0170</v>
      </c>
      <c r="I1341" s="128"/>
      <c r="J1341" s="128">
        <f>IF(A1341="","",'CONSTRUCTION COST ESTIMATE'!BA1341)</f>
        <v>0</v>
      </c>
      <c r="K1341" s="128" t="str">
        <f t="shared" si="185"/>
        <v>Default</v>
      </c>
      <c r="L1341" s="128" t="str">
        <f>IF(A1341="","",'CONSTRUCTION COST ESTIMATE'!BB1341)</f>
        <v>EA</v>
      </c>
      <c r="M1341" s="128" t="str">
        <f t="shared" si="183"/>
        <v>Base Bid</v>
      </c>
      <c r="N1341" s="124">
        <f>IF(A1341="","",'CONSTRUCTION COST ESTIMATE'!BC1341)</f>
        <v>0</v>
      </c>
      <c r="O1341" s="124" t="str">
        <f t="shared" si="186"/>
        <v>N</v>
      </c>
      <c r="S1341" s="124"/>
    </row>
    <row r="1342" spans="1:19" hidden="1">
      <c r="A1342" s="379">
        <f>IF('CONSTRUCTION COST ESTIMATE'!B1342="","",'CONSTRUCTION COST ESTIMATE'!B1342)</f>
        <v>690.01800000000003</v>
      </c>
      <c r="B1342" s="128"/>
      <c r="C1342" s="128" t="str">
        <f t="shared" si="181"/>
        <v>Item</v>
      </c>
      <c r="D1342" s="128">
        <f t="shared" si="184"/>
        <v>1</v>
      </c>
      <c r="E1342" s="128" t="str">
        <f>IF(A1342="",'CONSTRUCTION COST ESTIMATE'!A1342,"")</f>
        <v/>
      </c>
      <c r="F1342" s="234" t="str">
        <f>IF(A1342="","",'CONSTRUCTION COST ESTIMATE'!C1342)</f>
        <v>CURED IN PLACE PIPE (CIPP) LINER (39 INCH)</v>
      </c>
      <c r="G1342" s="234"/>
      <c r="H1342" s="78" t="str">
        <f t="shared" si="182"/>
        <v>690.0180</v>
      </c>
      <c r="I1342" s="128"/>
      <c r="J1342" s="128">
        <f>IF(A1342="","",'CONSTRUCTION COST ESTIMATE'!BA1342)</f>
        <v>0</v>
      </c>
      <c r="K1342" s="128" t="str">
        <f t="shared" si="185"/>
        <v>Default</v>
      </c>
      <c r="L1342" s="128" t="str">
        <f>IF(A1342="","",'CONSTRUCTION COST ESTIMATE'!BB1342)</f>
        <v>LF</v>
      </c>
      <c r="M1342" s="128" t="str">
        <f t="shared" si="183"/>
        <v>Base Bid</v>
      </c>
      <c r="N1342" s="124">
        <f>IF(A1342="","",'CONSTRUCTION COST ESTIMATE'!BC1342)</f>
        <v>0</v>
      </c>
      <c r="O1342" s="124" t="str">
        <f t="shared" si="186"/>
        <v>N</v>
      </c>
      <c r="S1342" s="124"/>
    </row>
    <row r="1343" spans="1:19" hidden="1">
      <c r="A1343" s="379">
        <f>IF('CONSTRUCTION COST ESTIMATE'!B1343="","",'CONSTRUCTION COST ESTIMATE'!B1343)</f>
        <v>690.01900000000001</v>
      </c>
      <c r="B1343" s="128"/>
      <c r="C1343" s="128" t="str">
        <f t="shared" si="181"/>
        <v>Item</v>
      </c>
      <c r="D1343" s="128">
        <f t="shared" si="184"/>
        <v>1</v>
      </c>
      <c r="E1343" s="128" t="str">
        <f>IF(A1343="",'CONSTRUCTION COST ESTIMATE'!A1343,"")</f>
        <v/>
      </c>
      <c r="F1343" s="234" t="str">
        <f>IF(A1343="","",'CONSTRUCTION COST ESTIMATE'!C1343)</f>
        <v>CURED IN PLACE PIPE (CIPP) LINER (39 INCH)</v>
      </c>
      <c r="G1343" s="234"/>
      <c r="H1343" s="78" t="str">
        <f t="shared" si="182"/>
        <v>690.0190</v>
      </c>
      <c r="I1343" s="128"/>
      <c r="J1343" s="128">
        <f>IF(A1343="","",'CONSTRUCTION COST ESTIMATE'!BA1343)</f>
        <v>0</v>
      </c>
      <c r="K1343" s="128" t="str">
        <f t="shared" si="185"/>
        <v>Default</v>
      </c>
      <c r="L1343" s="128" t="str">
        <f>IF(A1343="","",'CONSTRUCTION COST ESTIMATE'!BB1343)</f>
        <v>EA</v>
      </c>
      <c r="M1343" s="128" t="str">
        <f t="shared" si="183"/>
        <v>Base Bid</v>
      </c>
      <c r="N1343" s="124">
        <f>IF(A1343="","",'CONSTRUCTION COST ESTIMATE'!BC1343)</f>
        <v>0</v>
      </c>
      <c r="O1343" s="124" t="str">
        <f t="shared" si="186"/>
        <v>N</v>
      </c>
      <c r="S1343" s="124"/>
    </row>
    <row r="1344" spans="1:19" hidden="1">
      <c r="A1344" s="379">
        <f>IF('CONSTRUCTION COST ESTIMATE'!B1344="","",'CONSTRUCTION COST ESTIMATE'!B1344)</f>
        <v>690.02</v>
      </c>
      <c r="B1344" s="128"/>
      <c r="C1344" s="128" t="str">
        <f t="shared" si="181"/>
        <v>Item</v>
      </c>
      <c r="D1344" s="128">
        <f t="shared" si="184"/>
        <v>1</v>
      </c>
      <c r="E1344" s="128" t="str">
        <f>IF(A1344="",'CONSTRUCTION COST ESTIMATE'!A1344,"")</f>
        <v/>
      </c>
      <c r="F1344" s="234" t="str">
        <f>IF(A1344="","",'CONSTRUCTION COST ESTIMATE'!C1344)</f>
        <v>CURED IN PLACE PIPE (CIPP) LINER (42 INCH)</v>
      </c>
      <c r="G1344" s="234"/>
      <c r="H1344" s="78" t="str">
        <f t="shared" si="182"/>
        <v>690.0200</v>
      </c>
      <c r="I1344" s="128"/>
      <c r="J1344" s="128">
        <f>IF(A1344="","",'CONSTRUCTION COST ESTIMATE'!BA1344)</f>
        <v>0</v>
      </c>
      <c r="K1344" s="128" t="str">
        <f t="shared" si="185"/>
        <v>Default</v>
      </c>
      <c r="L1344" s="128" t="str">
        <f>IF(A1344="","",'CONSTRUCTION COST ESTIMATE'!BB1344)</f>
        <v>LF</v>
      </c>
      <c r="M1344" s="128" t="str">
        <f t="shared" si="183"/>
        <v>Base Bid</v>
      </c>
      <c r="N1344" s="124">
        <f>IF(A1344="","",'CONSTRUCTION COST ESTIMATE'!BC1344)</f>
        <v>0</v>
      </c>
      <c r="O1344" s="124" t="str">
        <f t="shared" si="186"/>
        <v>N</v>
      </c>
      <c r="S1344" s="124"/>
    </row>
    <row r="1345" spans="1:19" hidden="1">
      <c r="A1345" s="379">
        <f>IF('CONSTRUCTION COST ESTIMATE'!B1345="","",'CONSTRUCTION COST ESTIMATE'!B1345)</f>
        <v>690.02099999999996</v>
      </c>
      <c r="B1345" s="128"/>
      <c r="C1345" s="128" t="str">
        <f t="shared" si="181"/>
        <v>Item</v>
      </c>
      <c r="D1345" s="128">
        <f t="shared" si="184"/>
        <v>1</v>
      </c>
      <c r="E1345" s="128" t="str">
        <f>IF(A1345="",'CONSTRUCTION COST ESTIMATE'!A1345,"")</f>
        <v/>
      </c>
      <c r="F1345" s="234" t="str">
        <f>IF(A1345="","",'CONSTRUCTION COST ESTIMATE'!C1345)</f>
        <v>CURED IN PLACE PIPE (CIPP) LINER (42 INCH)</v>
      </c>
      <c r="G1345" s="234"/>
      <c r="H1345" s="78" t="str">
        <f t="shared" si="182"/>
        <v>690.0210</v>
      </c>
      <c r="I1345" s="128"/>
      <c r="J1345" s="128">
        <f>IF(A1345="","",'CONSTRUCTION COST ESTIMATE'!BA1345)</f>
        <v>0</v>
      </c>
      <c r="K1345" s="128" t="str">
        <f t="shared" si="185"/>
        <v>Default</v>
      </c>
      <c r="L1345" s="128" t="str">
        <f>IF(A1345="","",'CONSTRUCTION COST ESTIMATE'!BB1345)</f>
        <v>EA</v>
      </c>
      <c r="M1345" s="128" t="str">
        <f t="shared" si="183"/>
        <v>Base Bid</v>
      </c>
      <c r="N1345" s="124">
        <f>IF(A1345="","",'CONSTRUCTION COST ESTIMATE'!BC1345)</f>
        <v>0</v>
      </c>
      <c r="O1345" s="124" t="str">
        <f t="shared" si="186"/>
        <v>N</v>
      </c>
      <c r="S1345" s="124"/>
    </row>
    <row r="1346" spans="1:19" hidden="1">
      <c r="A1346" s="379">
        <f>IF('CONSTRUCTION COST ESTIMATE'!B1346="","",'CONSTRUCTION COST ESTIMATE'!B1346)</f>
        <v>690.02200000000005</v>
      </c>
      <c r="B1346" s="128"/>
      <c r="C1346" s="128" t="str">
        <f t="shared" si="181"/>
        <v>Item</v>
      </c>
      <c r="D1346" s="128">
        <f t="shared" si="184"/>
        <v>1</v>
      </c>
      <c r="E1346" s="128" t="str">
        <f>IF(A1346="",'CONSTRUCTION COST ESTIMATE'!A1346,"")</f>
        <v/>
      </c>
      <c r="F1346" s="234" t="str">
        <f>IF(A1346="","",'CONSTRUCTION COST ESTIMATE'!C1346)</f>
        <v>CURED IN PLACE PIPE (CIPP) LINER (48 INCH)</v>
      </c>
      <c r="G1346" s="234"/>
      <c r="H1346" s="78" t="str">
        <f t="shared" si="182"/>
        <v>690.0220</v>
      </c>
      <c r="I1346" s="128"/>
      <c r="J1346" s="128">
        <f>IF(A1346="","",'CONSTRUCTION COST ESTIMATE'!BA1346)</f>
        <v>0</v>
      </c>
      <c r="K1346" s="128" t="str">
        <f t="shared" si="185"/>
        <v>Default</v>
      </c>
      <c r="L1346" s="128" t="str">
        <f>IF(A1346="","",'CONSTRUCTION COST ESTIMATE'!BB1346)</f>
        <v>LF</v>
      </c>
      <c r="M1346" s="128" t="str">
        <f t="shared" si="183"/>
        <v>Base Bid</v>
      </c>
      <c r="N1346" s="124">
        <f>IF(A1346="","",'CONSTRUCTION COST ESTIMATE'!BC1346)</f>
        <v>0</v>
      </c>
      <c r="O1346" s="124" t="str">
        <f t="shared" si="186"/>
        <v>N</v>
      </c>
      <c r="S1346" s="124"/>
    </row>
    <row r="1347" spans="1:19" hidden="1">
      <c r="A1347" s="379">
        <f>IF('CONSTRUCTION COST ESTIMATE'!B1347="","",'CONSTRUCTION COST ESTIMATE'!B1347)</f>
        <v>690.02300000000002</v>
      </c>
      <c r="B1347" s="128"/>
      <c r="C1347" s="128" t="str">
        <f t="shared" si="181"/>
        <v>Item</v>
      </c>
      <c r="D1347" s="128">
        <f t="shared" si="184"/>
        <v>1</v>
      </c>
      <c r="E1347" s="128" t="str">
        <f>IF(A1347="",'CONSTRUCTION COST ESTIMATE'!A1347,"")</f>
        <v/>
      </c>
      <c r="F1347" s="234" t="str">
        <f>IF(A1347="","",'CONSTRUCTION COST ESTIMATE'!C1347)</f>
        <v>CURED IN PLACE PIPE (CIPP) LINER (48 INCH)</v>
      </c>
      <c r="G1347" s="234"/>
      <c r="H1347" s="78" t="str">
        <f t="shared" si="182"/>
        <v>690.0230</v>
      </c>
      <c r="I1347" s="128"/>
      <c r="J1347" s="128">
        <f>IF(A1347="","",'CONSTRUCTION COST ESTIMATE'!BA1347)</f>
        <v>0</v>
      </c>
      <c r="K1347" s="128" t="str">
        <f t="shared" si="185"/>
        <v>Default</v>
      </c>
      <c r="L1347" s="128" t="str">
        <f>IF(A1347="","",'CONSTRUCTION COST ESTIMATE'!BB1347)</f>
        <v>EA</v>
      </c>
      <c r="M1347" s="128" t="str">
        <f t="shared" si="183"/>
        <v>Base Bid</v>
      </c>
      <c r="N1347" s="124">
        <f>IF(A1347="","",'CONSTRUCTION COST ESTIMATE'!BC1347)</f>
        <v>0</v>
      </c>
      <c r="O1347" s="124" t="str">
        <f t="shared" si="186"/>
        <v>N</v>
      </c>
      <c r="S1347" s="124"/>
    </row>
    <row r="1348" spans="1:19" hidden="1">
      <c r="A1348" s="379">
        <f>IF('CONSTRUCTION COST ESTIMATE'!B1348="","",'CONSTRUCTION COST ESTIMATE'!B1348)</f>
        <v>690.024</v>
      </c>
      <c r="B1348" s="128"/>
      <c r="C1348" s="128" t="str">
        <f t="shared" si="181"/>
        <v>Item</v>
      </c>
      <c r="D1348" s="128">
        <f t="shared" si="184"/>
        <v>1</v>
      </c>
      <c r="E1348" s="128" t="str">
        <f>IF(A1348="",'CONSTRUCTION COST ESTIMATE'!A1348,"")</f>
        <v/>
      </c>
      <c r="F1348" s="234" t="str">
        <f>IF(A1348="","",'CONSTRUCTION COST ESTIMATE'!C1348)</f>
        <v>CURED IN PLACE PIPE (CIPP) LINER (54 INCH)</v>
      </c>
      <c r="G1348" s="234"/>
      <c r="H1348" s="78" t="str">
        <f t="shared" si="182"/>
        <v>690.0240</v>
      </c>
      <c r="I1348" s="128"/>
      <c r="J1348" s="128">
        <f>IF(A1348="","",'CONSTRUCTION COST ESTIMATE'!BA1348)</f>
        <v>0</v>
      </c>
      <c r="K1348" s="128" t="str">
        <f t="shared" si="185"/>
        <v>Default</v>
      </c>
      <c r="L1348" s="128" t="str">
        <f>IF(A1348="","",'CONSTRUCTION COST ESTIMATE'!BB1348)</f>
        <v>LF</v>
      </c>
      <c r="M1348" s="128" t="str">
        <f t="shared" si="183"/>
        <v>Base Bid</v>
      </c>
      <c r="N1348" s="124">
        <f>IF(A1348="","",'CONSTRUCTION COST ESTIMATE'!BC1348)</f>
        <v>0</v>
      </c>
      <c r="O1348" s="124" t="str">
        <f t="shared" si="186"/>
        <v>N</v>
      </c>
      <c r="S1348" s="124"/>
    </row>
    <row r="1349" spans="1:19" hidden="1">
      <c r="A1349" s="379">
        <f>IF('CONSTRUCTION COST ESTIMATE'!B1349="","",'CONSTRUCTION COST ESTIMATE'!B1349)</f>
        <v>690.02499999999998</v>
      </c>
      <c r="B1349" s="128"/>
      <c r="C1349" s="128" t="str">
        <f t="shared" si="181"/>
        <v>Item</v>
      </c>
      <c r="D1349" s="128">
        <f t="shared" si="184"/>
        <v>1</v>
      </c>
      <c r="E1349" s="128" t="str">
        <f>IF(A1349="",'CONSTRUCTION COST ESTIMATE'!A1349,"")</f>
        <v/>
      </c>
      <c r="F1349" s="234" t="str">
        <f>IF(A1349="","",'CONSTRUCTION COST ESTIMATE'!C1349)</f>
        <v>CURED IN PLACE PIPE (CIPP) LINER (54 INCH)</v>
      </c>
      <c r="G1349" s="234"/>
      <c r="H1349" s="78" t="str">
        <f t="shared" si="182"/>
        <v>690.0250</v>
      </c>
      <c r="I1349" s="128"/>
      <c r="J1349" s="128">
        <f>IF(A1349="","",'CONSTRUCTION COST ESTIMATE'!BA1349)</f>
        <v>0</v>
      </c>
      <c r="K1349" s="128" t="str">
        <f t="shared" si="185"/>
        <v>Default</v>
      </c>
      <c r="L1349" s="128" t="str">
        <f>IF(A1349="","",'CONSTRUCTION COST ESTIMATE'!BB1349)</f>
        <v>EA</v>
      </c>
      <c r="M1349" s="128" t="str">
        <f t="shared" si="183"/>
        <v>Base Bid</v>
      </c>
      <c r="N1349" s="124">
        <f>IF(A1349="","",'CONSTRUCTION COST ESTIMATE'!BC1349)</f>
        <v>0</v>
      </c>
      <c r="O1349" s="124" t="str">
        <f t="shared" si="186"/>
        <v>N</v>
      </c>
      <c r="S1349" s="124"/>
    </row>
    <row r="1350" spans="1:19" hidden="1">
      <c r="A1350" s="379">
        <f>IF('CONSTRUCTION COST ESTIMATE'!B1350="","",'CONSTRUCTION COST ESTIMATE'!B1350)</f>
        <v>690.02599999999995</v>
      </c>
      <c r="B1350" s="128"/>
      <c r="C1350" s="128" t="str">
        <f t="shared" si="181"/>
        <v>Item</v>
      </c>
      <c r="D1350" s="128">
        <f t="shared" si="184"/>
        <v>1</v>
      </c>
      <c r="E1350" s="128" t="str">
        <f>IF(A1350="",'CONSTRUCTION COST ESTIMATE'!A1350,"")</f>
        <v/>
      </c>
      <c r="F1350" s="234" t="str">
        <f>IF(A1350="","",'CONSTRUCTION COST ESTIMATE'!C1350)</f>
        <v>CURED IN PLACE PIPE (CIPP) LINER (60 INCH)</v>
      </c>
      <c r="G1350" s="234"/>
      <c r="H1350" s="78" t="str">
        <f t="shared" si="182"/>
        <v>690.0260</v>
      </c>
      <c r="I1350" s="128"/>
      <c r="J1350" s="128">
        <f>IF(A1350="","",'CONSTRUCTION COST ESTIMATE'!BA1350)</f>
        <v>0</v>
      </c>
      <c r="K1350" s="128" t="str">
        <f t="shared" si="185"/>
        <v>Default</v>
      </c>
      <c r="L1350" s="128" t="str">
        <f>IF(A1350="","",'CONSTRUCTION COST ESTIMATE'!BB1350)</f>
        <v>LF</v>
      </c>
      <c r="M1350" s="128" t="str">
        <f t="shared" si="183"/>
        <v>Base Bid</v>
      </c>
      <c r="N1350" s="124">
        <f>IF(A1350="","",'CONSTRUCTION COST ESTIMATE'!BC1350)</f>
        <v>0</v>
      </c>
      <c r="O1350" s="124" t="str">
        <f t="shared" si="186"/>
        <v>N</v>
      </c>
      <c r="S1350" s="124"/>
    </row>
    <row r="1351" spans="1:19" hidden="1">
      <c r="A1351" s="379">
        <f>IF('CONSTRUCTION COST ESTIMATE'!B1351="","",'CONSTRUCTION COST ESTIMATE'!B1351)</f>
        <v>690.02700000000004</v>
      </c>
      <c r="B1351" s="128"/>
      <c r="C1351" s="128" t="str">
        <f t="shared" si="181"/>
        <v>Item</v>
      </c>
      <c r="D1351" s="128">
        <f t="shared" si="184"/>
        <v>1</v>
      </c>
      <c r="E1351" s="128" t="str">
        <f>IF(A1351="",'CONSTRUCTION COST ESTIMATE'!A1351,"")</f>
        <v/>
      </c>
      <c r="F1351" s="234" t="str">
        <f>IF(A1351="","",'CONSTRUCTION COST ESTIMATE'!C1351)</f>
        <v>CURED IN PLACE PIPE (CIPP) LINER (60 INCH)</v>
      </c>
      <c r="G1351" s="234"/>
      <c r="H1351" s="78" t="str">
        <f t="shared" si="182"/>
        <v>690.0270</v>
      </c>
      <c r="I1351" s="128"/>
      <c r="J1351" s="128">
        <f>IF(A1351="","",'CONSTRUCTION COST ESTIMATE'!BA1351)</f>
        <v>0</v>
      </c>
      <c r="K1351" s="128" t="str">
        <f t="shared" si="185"/>
        <v>Default</v>
      </c>
      <c r="L1351" s="128" t="str">
        <f>IF(A1351="","",'CONSTRUCTION COST ESTIMATE'!BB1351)</f>
        <v>EA</v>
      </c>
      <c r="M1351" s="128" t="str">
        <f t="shared" si="183"/>
        <v>Base Bid</v>
      </c>
      <c r="N1351" s="124">
        <f>IF(A1351="","",'CONSTRUCTION COST ESTIMATE'!BC1351)</f>
        <v>0</v>
      </c>
      <c r="O1351" s="124" t="str">
        <f t="shared" si="186"/>
        <v>N</v>
      </c>
      <c r="S1351" s="124"/>
    </row>
    <row r="1352" spans="1:19" hidden="1">
      <c r="A1352" s="379">
        <f>IF('CONSTRUCTION COST ESTIMATE'!B1352="","",'CONSTRUCTION COST ESTIMATE'!B1352)</f>
        <v>690.02800000000002</v>
      </c>
      <c r="B1352" s="128"/>
      <c r="C1352" s="128" t="str">
        <f t="shared" si="181"/>
        <v>Item</v>
      </c>
      <c r="D1352" s="128">
        <f t="shared" si="184"/>
        <v>1</v>
      </c>
      <c r="E1352" s="128" t="str">
        <f>IF(A1352="",'CONSTRUCTION COST ESTIMATE'!A1352,"")</f>
        <v/>
      </c>
      <c r="F1352" s="234" t="str">
        <f>IF(A1352="","",'CONSTRUCTION COST ESTIMATE'!C1352)</f>
        <v>CURED IN PLACE PIPE (CIPP) LINER (66 INCH)</v>
      </c>
      <c r="G1352" s="234"/>
      <c r="H1352" s="78" t="str">
        <f t="shared" si="182"/>
        <v>690.0280</v>
      </c>
      <c r="I1352" s="128"/>
      <c r="J1352" s="128">
        <f>IF(A1352="","",'CONSTRUCTION COST ESTIMATE'!BA1352)</f>
        <v>0</v>
      </c>
      <c r="K1352" s="128" t="str">
        <f t="shared" si="185"/>
        <v>Default</v>
      </c>
      <c r="L1352" s="128" t="str">
        <f>IF(A1352="","",'CONSTRUCTION COST ESTIMATE'!BB1352)</f>
        <v>LF</v>
      </c>
      <c r="M1352" s="128" t="str">
        <f t="shared" si="183"/>
        <v>Base Bid</v>
      </c>
      <c r="N1352" s="124">
        <f>IF(A1352="","",'CONSTRUCTION COST ESTIMATE'!BC1352)</f>
        <v>0</v>
      </c>
      <c r="O1352" s="124" t="str">
        <f t="shared" si="186"/>
        <v>N</v>
      </c>
      <c r="S1352" s="124"/>
    </row>
    <row r="1353" spans="1:19" hidden="1">
      <c r="A1353" s="379">
        <f>IF('CONSTRUCTION COST ESTIMATE'!B1353="","",'CONSTRUCTION COST ESTIMATE'!B1353)</f>
        <v>690.029</v>
      </c>
      <c r="B1353" s="128"/>
      <c r="C1353" s="128" t="str">
        <f t="shared" si="181"/>
        <v>Item</v>
      </c>
      <c r="D1353" s="128">
        <f t="shared" si="184"/>
        <v>1</v>
      </c>
      <c r="E1353" s="128" t="str">
        <f>IF(A1353="",'CONSTRUCTION COST ESTIMATE'!A1353,"")</f>
        <v/>
      </c>
      <c r="F1353" s="234" t="str">
        <f>IF(A1353="","",'CONSTRUCTION COST ESTIMATE'!C1353)</f>
        <v>CURED IN PLACE PIPE (CIPP) LINER (66 INCH)</v>
      </c>
      <c r="G1353" s="234"/>
      <c r="H1353" s="78" t="str">
        <f t="shared" si="182"/>
        <v>690.0290</v>
      </c>
      <c r="I1353" s="128"/>
      <c r="J1353" s="128">
        <f>IF(A1353="","",'CONSTRUCTION COST ESTIMATE'!BA1353)</f>
        <v>0</v>
      </c>
      <c r="K1353" s="128" t="str">
        <f t="shared" si="185"/>
        <v>Default</v>
      </c>
      <c r="L1353" s="128" t="str">
        <f>IF(A1353="","",'CONSTRUCTION COST ESTIMATE'!BB1353)</f>
        <v>EA</v>
      </c>
      <c r="M1353" s="128" t="str">
        <f t="shared" si="183"/>
        <v>Base Bid</v>
      </c>
      <c r="N1353" s="124">
        <f>IF(A1353="","",'CONSTRUCTION COST ESTIMATE'!BC1353)</f>
        <v>0</v>
      </c>
      <c r="O1353" s="124" t="str">
        <f t="shared" si="186"/>
        <v>N</v>
      </c>
      <c r="S1353" s="124"/>
    </row>
    <row r="1354" spans="1:19" hidden="1">
      <c r="A1354" s="379">
        <f>IF('CONSTRUCTION COST ESTIMATE'!B1354="","",'CONSTRUCTION COST ESTIMATE'!B1354)</f>
        <v>690.03</v>
      </c>
      <c r="B1354" s="128"/>
      <c r="C1354" s="128" t="str">
        <f t="shared" si="181"/>
        <v>Item</v>
      </c>
      <c r="D1354" s="128">
        <f t="shared" si="184"/>
        <v>1</v>
      </c>
      <c r="E1354" s="128" t="str">
        <f>IF(A1354="",'CONSTRUCTION COST ESTIMATE'!A1354,"")</f>
        <v/>
      </c>
      <c r="F1354" s="234" t="str">
        <f>IF(A1354="","",'CONSTRUCTION COST ESTIMATE'!C1354)</f>
        <v>CURED IN PLACE PIPE (CIPP) LINER (72 INCH)</v>
      </c>
      <c r="G1354" s="234"/>
      <c r="H1354" s="78" t="str">
        <f t="shared" si="182"/>
        <v>690.0300</v>
      </c>
      <c r="I1354" s="128"/>
      <c r="J1354" s="128">
        <f>IF(A1354="","",'CONSTRUCTION COST ESTIMATE'!BA1354)</f>
        <v>0</v>
      </c>
      <c r="K1354" s="128" t="str">
        <f t="shared" si="185"/>
        <v>Default</v>
      </c>
      <c r="L1354" s="128" t="str">
        <f>IF(A1354="","",'CONSTRUCTION COST ESTIMATE'!BB1354)</f>
        <v>LF</v>
      </c>
      <c r="M1354" s="128" t="str">
        <f t="shared" si="183"/>
        <v>Base Bid</v>
      </c>
      <c r="N1354" s="124">
        <f>IF(A1354="","",'CONSTRUCTION COST ESTIMATE'!BC1354)</f>
        <v>0</v>
      </c>
      <c r="O1354" s="124" t="str">
        <f t="shared" si="186"/>
        <v>N</v>
      </c>
      <c r="S1354" s="124"/>
    </row>
    <row r="1355" spans="1:19" hidden="1">
      <c r="A1355" s="379">
        <f>IF('CONSTRUCTION COST ESTIMATE'!B1355="","",'CONSTRUCTION COST ESTIMATE'!B1355)</f>
        <v>690.03099999999995</v>
      </c>
      <c r="B1355" s="128"/>
      <c r="C1355" s="128" t="str">
        <f t="shared" si="181"/>
        <v>Item</v>
      </c>
      <c r="D1355" s="128">
        <f t="shared" si="184"/>
        <v>1</v>
      </c>
      <c r="E1355" s="128" t="str">
        <f>IF(A1355="",'CONSTRUCTION COST ESTIMATE'!A1355,"")</f>
        <v/>
      </c>
      <c r="F1355" s="234" t="str">
        <f>IF(A1355="","",'CONSTRUCTION COST ESTIMATE'!C1355)</f>
        <v>CURED IN PLACE PIPE (CIPP) LINER (72 INCH)</v>
      </c>
      <c r="G1355" s="234"/>
      <c r="H1355" s="78" t="str">
        <f t="shared" si="182"/>
        <v>690.0310</v>
      </c>
      <c r="I1355" s="128"/>
      <c r="J1355" s="128">
        <f>IF(A1355="","",'CONSTRUCTION COST ESTIMATE'!BA1355)</f>
        <v>0</v>
      </c>
      <c r="K1355" s="128" t="str">
        <f t="shared" si="185"/>
        <v>Default</v>
      </c>
      <c r="L1355" s="128" t="str">
        <f>IF(A1355="","",'CONSTRUCTION COST ESTIMATE'!BB1355)</f>
        <v>EA</v>
      </c>
      <c r="M1355" s="128" t="str">
        <f t="shared" si="183"/>
        <v>Base Bid</v>
      </c>
      <c r="N1355" s="124">
        <f>IF(A1355="","",'CONSTRUCTION COST ESTIMATE'!BC1355)</f>
        <v>0</v>
      </c>
      <c r="O1355" s="124" t="str">
        <f t="shared" si="186"/>
        <v>N</v>
      </c>
      <c r="S1355" s="124"/>
    </row>
    <row r="1356" spans="1:19" hidden="1">
      <c r="A1356" s="379">
        <f>IF('CONSTRUCTION COST ESTIMATE'!B1356="","",'CONSTRUCTION COST ESTIMATE'!B1356)</f>
        <v>690.03200000000004</v>
      </c>
      <c r="B1356" s="128"/>
      <c r="C1356" s="128" t="str">
        <f t="shared" si="181"/>
        <v>Item</v>
      </c>
      <c r="D1356" s="128">
        <f t="shared" si="184"/>
        <v>1</v>
      </c>
      <c r="E1356" s="128" t="str">
        <f>IF(A1356="",'CONSTRUCTION COST ESTIMATE'!A1356,"")</f>
        <v/>
      </c>
      <c r="F1356" s="234" t="str">
        <f>IF(A1356="","",'CONSTRUCTION COST ESTIMATE'!C1356)</f>
        <v>CURED IN PLACE PIPE (CIPP) LINER (78 INCH)</v>
      </c>
      <c r="G1356" s="234"/>
      <c r="H1356" s="78" t="str">
        <f t="shared" si="182"/>
        <v>690.0320</v>
      </c>
      <c r="I1356" s="128"/>
      <c r="J1356" s="128">
        <f>IF(A1356="","",'CONSTRUCTION COST ESTIMATE'!BA1356)</f>
        <v>0</v>
      </c>
      <c r="K1356" s="128" t="str">
        <f t="shared" si="185"/>
        <v>Default</v>
      </c>
      <c r="L1356" s="128" t="str">
        <f>IF(A1356="","",'CONSTRUCTION COST ESTIMATE'!BB1356)</f>
        <v>LF</v>
      </c>
      <c r="M1356" s="128" t="str">
        <f t="shared" si="183"/>
        <v>Base Bid</v>
      </c>
      <c r="N1356" s="124">
        <f>IF(A1356="","",'CONSTRUCTION COST ESTIMATE'!BC1356)</f>
        <v>0</v>
      </c>
      <c r="O1356" s="124" t="str">
        <f t="shared" si="186"/>
        <v>N</v>
      </c>
      <c r="S1356" s="124"/>
    </row>
    <row r="1357" spans="1:19" hidden="1">
      <c r="A1357" s="379">
        <f>IF('CONSTRUCTION COST ESTIMATE'!B1357="","",'CONSTRUCTION COST ESTIMATE'!B1357)</f>
        <v>690.03300000000002</v>
      </c>
      <c r="B1357" s="128"/>
      <c r="C1357" s="128" t="str">
        <f t="shared" si="181"/>
        <v>Item</v>
      </c>
      <c r="D1357" s="128">
        <f t="shared" si="184"/>
        <v>1</v>
      </c>
      <c r="E1357" s="128" t="str">
        <f>IF(A1357="",'CONSTRUCTION COST ESTIMATE'!A1357,"")</f>
        <v/>
      </c>
      <c r="F1357" s="234" t="str">
        <f>IF(A1357="","",'CONSTRUCTION COST ESTIMATE'!C1357)</f>
        <v>CURED IN PLACE PIPE (CIPP) LINER (78 INCH)</v>
      </c>
      <c r="G1357" s="234"/>
      <c r="H1357" s="78" t="str">
        <f t="shared" si="182"/>
        <v>690.0330</v>
      </c>
      <c r="I1357" s="128"/>
      <c r="J1357" s="128">
        <f>IF(A1357="","",'CONSTRUCTION COST ESTIMATE'!BA1357)</f>
        <v>0</v>
      </c>
      <c r="K1357" s="128" t="str">
        <f t="shared" si="185"/>
        <v>Default</v>
      </c>
      <c r="L1357" s="128" t="str">
        <f>IF(A1357="","",'CONSTRUCTION COST ESTIMATE'!BB1357)</f>
        <v>EA</v>
      </c>
      <c r="M1357" s="128" t="str">
        <f t="shared" si="183"/>
        <v>Base Bid</v>
      </c>
      <c r="N1357" s="124">
        <f>IF(A1357="","",'CONSTRUCTION COST ESTIMATE'!BC1357)</f>
        <v>0</v>
      </c>
      <c r="O1357" s="124" t="str">
        <f t="shared" si="186"/>
        <v>N</v>
      </c>
      <c r="S1357" s="124"/>
    </row>
    <row r="1358" spans="1:19" hidden="1">
      <c r="A1358" s="379">
        <f>IF('CONSTRUCTION COST ESTIMATE'!B1358="","",'CONSTRUCTION COST ESTIMATE'!B1358)</f>
        <v>690.03399999999999</v>
      </c>
      <c r="B1358" s="128"/>
      <c r="C1358" s="128" t="str">
        <f t="shared" si="181"/>
        <v>Item</v>
      </c>
      <c r="D1358" s="128">
        <f t="shared" si="184"/>
        <v>1</v>
      </c>
      <c r="E1358" s="128" t="str">
        <f>IF(A1358="",'CONSTRUCTION COST ESTIMATE'!A1358,"")</f>
        <v/>
      </c>
      <c r="F1358" s="234" t="str">
        <f>IF(A1358="","",'CONSTRUCTION COST ESTIMATE'!C1358)</f>
        <v>CURED IN PLACE PIPE (CIPP) LINER (84 INCH)</v>
      </c>
      <c r="G1358" s="234"/>
      <c r="H1358" s="78" t="str">
        <f t="shared" si="182"/>
        <v>690.0340</v>
      </c>
      <c r="I1358" s="128"/>
      <c r="J1358" s="128">
        <f>IF(A1358="","",'CONSTRUCTION COST ESTIMATE'!BA1358)</f>
        <v>0</v>
      </c>
      <c r="K1358" s="128" t="str">
        <f t="shared" si="185"/>
        <v>Default</v>
      </c>
      <c r="L1358" s="128" t="str">
        <f>IF(A1358="","",'CONSTRUCTION COST ESTIMATE'!BB1358)</f>
        <v>LF</v>
      </c>
      <c r="M1358" s="128" t="str">
        <f t="shared" si="183"/>
        <v>Base Bid</v>
      </c>
      <c r="N1358" s="124">
        <f>IF(A1358="","",'CONSTRUCTION COST ESTIMATE'!BC1358)</f>
        <v>0</v>
      </c>
      <c r="O1358" s="124" t="str">
        <f t="shared" si="186"/>
        <v>N</v>
      </c>
      <c r="S1358" s="124"/>
    </row>
    <row r="1359" spans="1:19" hidden="1">
      <c r="A1359" s="379">
        <f>IF('CONSTRUCTION COST ESTIMATE'!B1359="","",'CONSTRUCTION COST ESTIMATE'!B1359)</f>
        <v>690.03499999999997</v>
      </c>
      <c r="B1359" s="128"/>
      <c r="C1359" s="128" t="str">
        <f t="shared" si="181"/>
        <v>Item</v>
      </c>
      <c r="D1359" s="128">
        <f t="shared" si="184"/>
        <v>1</v>
      </c>
      <c r="E1359" s="128" t="str">
        <f>IF(A1359="",'CONSTRUCTION COST ESTIMATE'!A1359,"")</f>
        <v/>
      </c>
      <c r="F1359" s="234" t="str">
        <f>IF(A1359="","",'CONSTRUCTION COST ESTIMATE'!C1359)</f>
        <v>CURED IN PLACE PIPE (CIPP) LINER (84 INCH)</v>
      </c>
      <c r="G1359" s="234"/>
      <c r="H1359" s="78" t="str">
        <f t="shared" si="182"/>
        <v>690.0350</v>
      </c>
      <c r="I1359" s="128"/>
      <c r="J1359" s="128">
        <f>IF(A1359="","",'CONSTRUCTION COST ESTIMATE'!BA1359)</f>
        <v>0</v>
      </c>
      <c r="K1359" s="128" t="str">
        <f t="shared" si="185"/>
        <v>Default</v>
      </c>
      <c r="L1359" s="128" t="str">
        <f>IF(A1359="","",'CONSTRUCTION COST ESTIMATE'!BB1359)</f>
        <v>EA</v>
      </c>
      <c r="M1359" s="128" t="str">
        <f t="shared" si="183"/>
        <v>Base Bid</v>
      </c>
      <c r="N1359" s="124">
        <f>IF(A1359="","",'CONSTRUCTION COST ESTIMATE'!BC1359)</f>
        <v>0</v>
      </c>
      <c r="O1359" s="124" t="str">
        <f t="shared" si="186"/>
        <v>N</v>
      </c>
      <c r="S1359" s="124"/>
    </row>
    <row r="1360" spans="1:19" hidden="1">
      <c r="A1360" s="379">
        <f>IF('CONSTRUCTION COST ESTIMATE'!B1360="","",'CONSTRUCTION COST ESTIMATE'!B1360)</f>
        <v>690.03599999999994</v>
      </c>
      <c r="B1360" s="128"/>
      <c r="C1360" s="128" t="str">
        <f t="shared" si="181"/>
        <v>Item</v>
      </c>
      <c r="D1360" s="128">
        <f t="shared" si="184"/>
        <v>1</v>
      </c>
      <c r="E1360" s="128" t="str">
        <f>IF(A1360="",'CONSTRUCTION COST ESTIMATE'!A1360,"")</f>
        <v/>
      </c>
      <c r="F1360" s="234" t="str">
        <f>IF(A1360="","",'CONSTRUCTION COST ESTIMATE'!C1360)</f>
        <v>CURED IN PLACE PIPE (CIPP) LINER (90 INCH)</v>
      </c>
      <c r="G1360" s="234"/>
      <c r="H1360" s="78" t="str">
        <f t="shared" si="182"/>
        <v>690.0360</v>
      </c>
      <c r="I1360" s="128"/>
      <c r="J1360" s="128">
        <f>IF(A1360="","",'CONSTRUCTION COST ESTIMATE'!BA1360)</f>
        <v>0</v>
      </c>
      <c r="K1360" s="128" t="str">
        <f t="shared" si="185"/>
        <v>Default</v>
      </c>
      <c r="L1360" s="128" t="str">
        <f>IF(A1360="","",'CONSTRUCTION COST ESTIMATE'!BB1360)</f>
        <v>LF</v>
      </c>
      <c r="M1360" s="128" t="str">
        <f t="shared" si="183"/>
        <v>Base Bid</v>
      </c>
      <c r="N1360" s="124">
        <f>IF(A1360="","",'CONSTRUCTION COST ESTIMATE'!BC1360)</f>
        <v>0</v>
      </c>
      <c r="O1360" s="124" t="str">
        <f t="shared" si="186"/>
        <v>N</v>
      </c>
      <c r="S1360" s="124"/>
    </row>
    <row r="1361" spans="1:19" hidden="1">
      <c r="A1361" s="379">
        <f>IF('CONSTRUCTION COST ESTIMATE'!B1361="","",'CONSTRUCTION COST ESTIMATE'!B1361)</f>
        <v>690.03700000000003</v>
      </c>
      <c r="B1361" s="128"/>
      <c r="C1361" s="128" t="str">
        <f t="shared" si="181"/>
        <v>Item</v>
      </c>
      <c r="D1361" s="128">
        <f t="shared" si="184"/>
        <v>1</v>
      </c>
      <c r="E1361" s="128" t="str">
        <f>IF(A1361="",'CONSTRUCTION COST ESTIMATE'!A1361,"")</f>
        <v/>
      </c>
      <c r="F1361" s="234" t="str">
        <f>IF(A1361="","",'CONSTRUCTION COST ESTIMATE'!C1361)</f>
        <v>CURED IN PLACE PIPE (CIPP) LINER (90 INCH)</v>
      </c>
      <c r="G1361" s="234"/>
      <c r="H1361" s="78" t="str">
        <f t="shared" si="182"/>
        <v>690.0370</v>
      </c>
      <c r="I1361" s="128"/>
      <c r="J1361" s="128">
        <f>IF(A1361="","",'CONSTRUCTION COST ESTIMATE'!BA1361)</f>
        <v>0</v>
      </c>
      <c r="K1361" s="128" t="str">
        <f t="shared" si="185"/>
        <v>Default</v>
      </c>
      <c r="L1361" s="128" t="str">
        <f>IF(A1361="","",'CONSTRUCTION COST ESTIMATE'!BB1361)</f>
        <v>EA</v>
      </c>
      <c r="M1361" s="128" t="str">
        <f t="shared" si="183"/>
        <v>Base Bid</v>
      </c>
      <c r="N1361" s="124">
        <f>IF(A1361="","",'CONSTRUCTION COST ESTIMATE'!BC1361)</f>
        <v>0</v>
      </c>
      <c r="O1361" s="124" t="str">
        <f t="shared" si="186"/>
        <v>N</v>
      </c>
      <c r="S1361" s="124"/>
    </row>
    <row r="1362" spans="1:19" hidden="1">
      <c r="A1362" s="379">
        <f>IF('CONSTRUCTION COST ESTIMATE'!B1362="","",'CONSTRUCTION COST ESTIMATE'!B1362)</f>
        <v>690.03800000000001</v>
      </c>
      <c r="B1362" s="128"/>
      <c r="C1362" s="128" t="str">
        <f t="shared" si="181"/>
        <v>Item</v>
      </c>
      <c r="D1362" s="128">
        <f t="shared" si="184"/>
        <v>1</v>
      </c>
      <c r="E1362" s="128" t="str">
        <f>IF(A1362="",'CONSTRUCTION COST ESTIMATE'!A1362,"")</f>
        <v/>
      </c>
      <c r="F1362" s="234" t="str">
        <f>IF(A1362="","",'CONSTRUCTION COST ESTIMATE'!C1362)</f>
        <v>CURED IN PLACE PIPE (CIPP) LINER (96 INCH)</v>
      </c>
      <c r="G1362" s="234"/>
      <c r="H1362" s="78" t="str">
        <f t="shared" si="182"/>
        <v>690.0380</v>
      </c>
      <c r="I1362" s="128"/>
      <c r="J1362" s="128">
        <f>IF(A1362="","",'CONSTRUCTION COST ESTIMATE'!BA1362)</f>
        <v>0</v>
      </c>
      <c r="K1362" s="128" t="str">
        <f t="shared" si="185"/>
        <v>Default</v>
      </c>
      <c r="L1362" s="128" t="str">
        <f>IF(A1362="","",'CONSTRUCTION COST ESTIMATE'!BB1362)</f>
        <v>LF</v>
      </c>
      <c r="M1362" s="128" t="str">
        <f t="shared" si="183"/>
        <v>Base Bid</v>
      </c>
      <c r="N1362" s="124">
        <f>IF(A1362="","",'CONSTRUCTION COST ESTIMATE'!BC1362)</f>
        <v>0</v>
      </c>
      <c r="O1362" s="124" t="str">
        <f t="shared" si="186"/>
        <v>N</v>
      </c>
      <c r="S1362" s="124"/>
    </row>
    <row r="1363" spans="1:19" hidden="1">
      <c r="A1363" s="379">
        <f>IF('CONSTRUCTION COST ESTIMATE'!B1363="","",'CONSTRUCTION COST ESTIMATE'!B1363)</f>
        <v>690.03899999999999</v>
      </c>
      <c r="B1363" s="128"/>
      <c r="C1363" s="128" t="str">
        <f t="shared" si="181"/>
        <v>Item</v>
      </c>
      <c r="D1363" s="128">
        <f t="shared" si="184"/>
        <v>1</v>
      </c>
      <c r="E1363" s="128" t="str">
        <f>IF(A1363="",'CONSTRUCTION COST ESTIMATE'!A1363,"")</f>
        <v/>
      </c>
      <c r="F1363" s="234" t="str">
        <f>IF(A1363="","",'CONSTRUCTION COST ESTIMATE'!C1363)</f>
        <v>CURED IN PLACE PIPE (CIPP) LINER (96 INCH)</v>
      </c>
      <c r="G1363" s="234"/>
      <c r="H1363" s="78" t="str">
        <f t="shared" si="182"/>
        <v>690.0390</v>
      </c>
      <c r="I1363" s="128"/>
      <c r="J1363" s="128">
        <f>IF(A1363="","",'CONSTRUCTION COST ESTIMATE'!BA1363)</f>
        <v>0</v>
      </c>
      <c r="K1363" s="128" t="str">
        <f t="shared" si="185"/>
        <v>Default</v>
      </c>
      <c r="L1363" s="128" t="str">
        <f>IF(A1363="","",'CONSTRUCTION COST ESTIMATE'!BB1363)</f>
        <v>EA</v>
      </c>
      <c r="M1363" s="128" t="str">
        <f t="shared" si="183"/>
        <v>Base Bid</v>
      </c>
      <c r="N1363" s="124">
        <f>IF(A1363="","",'CONSTRUCTION COST ESTIMATE'!BC1363)</f>
        <v>0</v>
      </c>
      <c r="O1363" s="124" t="str">
        <f t="shared" si="186"/>
        <v>N</v>
      </c>
      <c r="S1363" s="124"/>
    </row>
    <row r="1364" spans="1:19" hidden="1">
      <c r="A1364" s="379">
        <f>IF('CONSTRUCTION COST ESTIMATE'!B1364="","",'CONSTRUCTION COST ESTIMATE'!B1364)</f>
        <v>690.04</v>
      </c>
      <c r="B1364" s="128"/>
      <c r="C1364" s="128" t="str">
        <f t="shared" si="181"/>
        <v>Item</v>
      </c>
      <c r="D1364" s="128">
        <f t="shared" si="184"/>
        <v>1</v>
      </c>
      <c r="E1364" s="128" t="str">
        <f>IF(A1364="",'CONSTRUCTION COST ESTIMATE'!A1364,"")</f>
        <v/>
      </c>
      <c r="F1364" s="234" t="str">
        <f>IF(A1364="","",'CONSTRUCTION COST ESTIMATE'!C1364)</f>
        <v>CURED IN PLACE SECTIONAL PIPE LINER (12 INCH)</v>
      </c>
      <c r="G1364" s="234"/>
      <c r="H1364" s="78" t="str">
        <f t="shared" si="182"/>
        <v>690.0400</v>
      </c>
      <c r="I1364" s="128"/>
      <c r="J1364" s="128">
        <f>IF(A1364="","",'CONSTRUCTION COST ESTIMATE'!BA1364)</f>
        <v>0</v>
      </c>
      <c r="K1364" s="128" t="str">
        <f t="shared" si="185"/>
        <v>Default</v>
      </c>
      <c r="L1364" s="128" t="str">
        <f>IF(A1364="","",'CONSTRUCTION COST ESTIMATE'!BB1364)</f>
        <v>LF</v>
      </c>
      <c r="M1364" s="128" t="str">
        <f t="shared" si="183"/>
        <v>Base Bid</v>
      </c>
      <c r="N1364" s="124">
        <f>IF(A1364="","",'CONSTRUCTION COST ESTIMATE'!BC1364)</f>
        <v>0</v>
      </c>
      <c r="O1364" s="124" t="str">
        <f t="shared" si="186"/>
        <v>N</v>
      </c>
      <c r="S1364" s="124"/>
    </row>
    <row r="1365" spans="1:19" hidden="1">
      <c r="A1365" s="379">
        <f>IF('CONSTRUCTION COST ESTIMATE'!B1365="","",'CONSTRUCTION COST ESTIMATE'!B1365)</f>
        <v>690.04100000000005</v>
      </c>
      <c r="B1365" s="128"/>
      <c r="C1365" s="128" t="str">
        <f t="shared" si="181"/>
        <v>Item</v>
      </c>
      <c r="D1365" s="128">
        <f t="shared" si="184"/>
        <v>1</v>
      </c>
      <c r="E1365" s="128" t="str">
        <f>IF(A1365="",'CONSTRUCTION COST ESTIMATE'!A1365,"")</f>
        <v/>
      </c>
      <c r="F1365" s="234" t="str">
        <f>IF(A1365="","",'CONSTRUCTION COST ESTIMATE'!C1365)</f>
        <v>CURED IN PLACE SECTIONAL PIPE LINER (12 INCH)</v>
      </c>
      <c r="G1365" s="234"/>
      <c r="H1365" s="78" t="str">
        <f t="shared" si="182"/>
        <v>690.0410</v>
      </c>
      <c r="I1365" s="128"/>
      <c r="J1365" s="128">
        <f>IF(A1365="","",'CONSTRUCTION COST ESTIMATE'!BA1365)</f>
        <v>0</v>
      </c>
      <c r="K1365" s="128" t="str">
        <f t="shared" si="185"/>
        <v>Default</v>
      </c>
      <c r="L1365" s="128" t="str">
        <f>IF(A1365="","",'CONSTRUCTION COST ESTIMATE'!BB1365)</f>
        <v>EA</v>
      </c>
      <c r="M1365" s="128" t="str">
        <f t="shared" si="183"/>
        <v>Base Bid</v>
      </c>
      <c r="N1365" s="124">
        <f>IF(A1365="","",'CONSTRUCTION COST ESTIMATE'!BC1365)</f>
        <v>0</v>
      </c>
      <c r="O1365" s="124" t="str">
        <f t="shared" si="186"/>
        <v>N</v>
      </c>
      <c r="S1365" s="124"/>
    </row>
    <row r="1366" spans="1:19" hidden="1">
      <c r="A1366" s="379">
        <f>IF('CONSTRUCTION COST ESTIMATE'!B1366="","",'CONSTRUCTION COST ESTIMATE'!B1366)</f>
        <v>690.04200000000003</v>
      </c>
      <c r="B1366" s="128"/>
      <c r="C1366" s="128" t="str">
        <f t="shared" si="181"/>
        <v>Item</v>
      </c>
      <c r="D1366" s="128">
        <f t="shared" si="184"/>
        <v>1</v>
      </c>
      <c r="E1366" s="128" t="str">
        <f>IF(A1366="",'CONSTRUCTION COST ESTIMATE'!A1366,"")</f>
        <v/>
      </c>
      <c r="F1366" s="234" t="str">
        <f>IF(A1366="","",'CONSTRUCTION COST ESTIMATE'!C1366)</f>
        <v>CURED IN PLACE SECTIONAL PIPE LINER (15 INCH)</v>
      </c>
      <c r="G1366" s="234"/>
      <c r="H1366" s="78" t="str">
        <f t="shared" si="182"/>
        <v>690.0420</v>
      </c>
      <c r="I1366" s="128"/>
      <c r="J1366" s="128">
        <f>IF(A1366="","",'CONSTRUCTION COST ESTIMATE'!BA1366)</f>
        <v>0</v>
      </c>
      <c r="K1366" s="128" t="str">
        <f t="shared" si="185"/>
        <v>Default</v>
      </c>
      <c r="L1366" s="128" t="str">
        <f>IF(A1366="","",'CONSTRUCTION COST ESTIMATE'!BB1366)</f>
        <v>LF</v>
      </c>
      <c r="M1366" s="128" t="str">
        <f t="shared" si="183"/>
        <v>Base Bid</v>
      </c>
      <c r="N1366" s="124">
        <f>IF(A1366="","",'CONSTRUCTION COST ESTIMATE'!BC1366)</f>
        <v>0</v>
      </c>
      <c r="O1366" s="124" t="str">
        <f t="shared" si="186"/>
        <v>N</v>
      </c>
      <c r="S1366" s="124"/>
    </row>
    <row r="1367" spans="1:19" hidden="1">
      <c r="A1367" s="379">
        <f>IF('CONSTRUCTION COST ESTIMATE'!B1367="","",'CONSTRUCTION COST ESTIMATE'!B1367)</f>
        <v>690.04300000000001</v>
      </c>
      <c r="B1367" s="128"/>
      <c r="C1367" s="128" t="str">
        <f t="shared" si="181"/>
        <v>Item</v>
      </c>
      <c r="D1367" s="128">
        <f t="shared" si="184"/>
        <v>1</v>
      </c>
      <c r="E1367" s="128" t="str">
        <f>IF(A1367="",'CONSTRUCTION COST ESTIMATE'!A1367,"")</f>
        <v/>
      </c>
      <c r="F1367" s="234" t="str">
        <f>IF(A1367="","",'CONSTRUCTION COST ESTIMATE'!C1367)</f>
        <v>CURED IN PLACE SECTIONAL PIPE LINER (15 INCH)</v>
      </c>
      <c r="G1367" s="234"/>
      <c r="H1367" s="78" t="str">
        <f t="shared" si="182"/>
        <v>690.0430</v>
      </c>
      <c r="I1367" s="128"/>
      <c r="J1367" s="128">
        <f>IF(A1367="","",'CONSTRUCTION COST ESTIMATE'!BA1367)</f>
        <v>0</v>
      </c>
      <c r="K1367" s="128" t="str">
        <f t="shared" si="185"/>
        <v>Default</v>
      </c>
      <c r="L1367" s="128" t="str">
        <f>IF(A1367="","",'CONSTRUCTION COST ESTIMATE'!BB1367)</f>
        <v>EA</v>
      </c>
      <c r="M1367" s="128" t="str">
        <f t="shared" si="183"/>
        <v>Base Bid</v>
      </c>
      <c r="N1367" s="124">
        <f>IF(A1367="","",'CONSTRUCTION COST ESTIMATE'!BC1367)</f>
        <v>0</v>
      </c>
      <c r="O1367" s="124" t="str">
        <f t="shared" si="186"/>
        <v>N</v>
      </c>
      <c r="S1367" s="124"/>
    </row>
    <row r="1368" spans="1:19" hidden="1">
      <c r="A1368" s="379">
        <f>IF('CONSTRUCTION COST ESTIMATE'!B1368="","",'CONSTRUCTION COST ESTIMATE'!B1368)</f>
        <v>690.04399999999998</v>
      </c>
      <c r="B1368" s="128"/>
      <c r="C1368" s="128" t="str">
        <f t="shared" si="181"/>
        <v>Item</v>
      </c>
      <c r="D1368" s="128">
        <f t="shared" si="184"/>
        <v>1</v>
      </c>
      <c r="E1368" s="128" t="str">
        <f>IF(A1368="",'CONSTRUCTION COST ESTIMATE'!A1368,"")</f>
        <v/>
      </c>
      <c r="F1368" s="234" t="str">
        <f>IF(A1368="","",'CONSTRUCTION COST ESTIMATE'!C1368)</f>
        <v>CURED IN PLACE SECTIONAL PIPE LINER (18 INCH)</v>
      </c>
      <c r="G1368" s="234"/>
      <c r="H1368" s="78" t="str">
        <f t="shared" si="182"/>
        <v>690.0440</v>
      </c>
      <c r="I1368" s="128"/>
      <c r="J1368" s="128">
        <f>IF(A1368="","",'CONSTRUCTION COST ESTIMATE'!BA1368)</f>
        <v>0</v>
      </c>
      <c r="K1368" s="128" t="str">
        <f t="shared" si="185"/>
        <v>Default</v>
      </c>
      <c r="L1368" s="128" t="str">
        <f>IF(A1368="","",'CONSTRUCTION COST ESTIMATE'!BB1368)</f>
        <v>LF</v>
      </c>
      <c r="M1368" s="128" t="str">
        <f t="shared" si="183"/>
        <v>Base Bid</v>
      </c>
      <c r="N1368" s="124">
        <f>IF(A1368="","",'CONSTRUCTION COST ESTIMATE'!BC1368)</f>
        <v>0</v>
      </c>
      <c r="O1368" s="124" t="str">
        <f t="shared" si="186"/>
        <v>N</v>
      </c>
      <c r="S1368" s="124"/>
    </row>
    <row r="1369" spans="1:19" hidden="1">
      <c r="A1369" s="379">
        <f>IF('CONSTRUCTION COST ESTIMATE'!B1369="","",'CONSTRUCTION COST ESTIMATE'!B1369)</f>
        <v>690.04499999999996</v>
      </c>
      <c r="B1369" s="128"/>
      <c r="C1369" s="128" t="str">
        <f t="shared" si="181"/>
        <v>Item</v>
      </c>
      <c r="D1369" s="128">
        <f t="shared" si="184"/>
        <v>1</v>
      </c>
      <c r="E1369" s="128" t="str">
        <f>IF(A1369="",'CONSTRUCTION COST ESTIMATE'!A1369,"")</f>
        <v/>
      </c>
      <c r="F1369" s="234" t="str">
        <f>IF(A1369="","",'CONSTRUCTION COST ESTIMATE'!C1369)</f>
        <v>CURED IN PLACE SECTIONAL PIPE LINER (18 INCH)</v>
      </c>
      <c r="G1369" s="234"/>
      <c r="H1369" s="78" t="str">
        <f t="shared" si="182"/>
        <v>690.0450</v>
      </c>
      <c r="I1369" s="128"/>
      <c r="J1369" s="128">
        <f>IF(A1369="","",'CONSTRUCTION COST ESTIMATE'!BA1369)</f>
        <v>0</v>
      </c>
      <c r="K1369" s="128" t="str">
        <f t="shared" si="185"/>
        <v>Default</v>
      </c>
      <c r="L1369" s="128" t="str">
        <f>IF(A1369="","",'CONSTRUCTION COST ESTIMATE'!BB1369)</f>
        <v>EA</v>
      </c>
      <c r="M1369" s="128" t="str">
        <f t="shared" si="183"/>
        <v>Base Bid</v>
      </c>
      <c r="N1369" s="124">
        <f>IF(A1369="","",'CONSTRUCTION COST ESTIMATE'!BC1369)</f>
        <v>0</v>
      </c>
      <c r="O1369" s="124" t="str">
        <f t="shared" si="186"/>
        <v>N</v>
      </c>
      <c r="S1369" s="124"/>
    </row>
    <row r="1370" spans="1:19" hidden="1">
      <c r="A1370" s="379">
        <f>IF('CONSTRUCTION COST ESTIMATE'!B1370="","",'CONSTRUCTION COST ESTIMATE'!B1370)</f>
        <v>690.04600000000005</v>
      </c>
      <c r="B1370" s="128"/>
      <c r="C1370" s="128" t="str">
        <f t="shared" si="181"/>
        <v>Item</v>
      </c>
      <c r="D1370" s="128">
        <f t="shared" si="184"/>
        <v>1</v>
      </c>
      <c r="E1370" s="128" t="str">
        <f>IF(A1370="",'CONSTRUCTION COST ESTIMATE'!A1370,"")</f>
        <v/>
      </c>
      <c r="F1370" s="234" t="str">
        <f>IF(A1370="","",'CONSTRUCTION COST ESTIMATE'!C1370)</f>
        <v>CURED IN PLACE SECTIONAL PIPE LINER (21 INCH)</v>
      </c>
      <c r="G1370" s="234"/>
      <c r="H1370" s="78" t="str">
        <f t="shared" si="182"/>
        <v>690.0460</v>
      </c>
      <c r="I1370" s="128"/>
      <c r="J1370" s="128">
        <f>IF(A1370="","",'CONSTRUCTION COST ESTIMATE'!BA1370)</f>
        <v>0</v>
      </c>
      <c r="K1370" s="128" t="str">
        <f t="shared" si="185"/>
        <v>Default</v>
      </c>
      <c r="L1370" s="128" t="str">
        <f>IF(A1370="","",'CONSTRUCTION COST ESTIMATE'!BB1370)</f>
        <v>LF</v>
      </c>
      <c r="M1370" s="128" t="str">
        <f t="shared" si="183"/>
        <v>Base Bid</v>
      </c>
      <c r="N1370" s="124">
        <f>IF(A1370="","",'CONSTRUCTION COST ESTIMATE'!BC1370)</f>
        <v>0</v>
      </c>
      <c r="O1370" s="124" t="str">
        <f t="shared" si="186"/>
        <v>N</v>
      </c>
      <c r="S1370" s="124"/>
    </row>
    <row r="1371" spans="1:19" hidden="1">
      <c r="A1371" s="379">
        <f>IF('CONSTRUCTION COST ESTIMATE'!B1371="","",'CONSTRUCTION COST ESTIMATE'!B1371)</f>
        <v>690.04700000000003</v>
      </c>
      <c r="B1371" s="128"/>
      <c r="C1371" s="128" t="str">
        <f t="shared" si="181"/>
        <v>Item</v>
      </c>
      <c r="D1371" s="128">
        <f t="shared" si="184"/>
        <v>1</v>
      </c>
      <c r="E1371" s="128" t="str">
        <f>IF(A1371="",'CONSTRUCTION COST ESTIMATE'!A1371,"")</f>
        <v/>
      </c>
      <c r="F1371" s="234" t="str">
        <f>IF(A1371="","",'CONSTRUCTION COST ESTIMATE'!C1371)</f>
        <v>CURED IN PLACE SECTIONAL PIPE LINER (21 INCH)</v>
      </c>
      <c r="G1371" s="234"/>
      <c r="H1371" s="78" t="str">
        <f t="shared" si="182"/>
        <v>690.0470</v>
      </c>
      <c r="I1371" s="128"/>
      <c r="J1371" s="128">
        <f>IF(A1371="","",'CONSTRUCTION COST ESTIMATE'!BA1371)</f>
        <v>0</v>
      </c>
      <c r="K1371" s="128" t="str">
        <f t="shared" si="185"/>
        <v>Default</v>
      </c>
      <c r="L1371" s="128" t="str">
        <f>IF(A1371="","",'CONSTRUCTION COST ESTIMATE'!BB1371)</f>
        <v>EA</v>
      </c>
      <c r="M1371" s="128" t="str">
        <f t="shared" si="183"/>
        <v>Base Bid</v>
      </c>
      <c r="N1371" s="124">
        <f>IF(A1371="","",'CONSTRUCTION COST ESTIMATE'!BC1371)</f>
        <v>0</v>
      </c>
      <c r="O1371" s="124" t="str">
        <f t="shared" si="186"/>
        <v>N</v>
      </c>
      <c r="S1371" s="124"/>
    </row>
    <row r="1372" spans="1:19" hidden="1">
      <c r="A1372" s="379">
        <f>IF('CONSTRUCTION COST ESTIMATE'!B1372="","",'CONSTRUCTION COST ESTIMATE'!B1372)</f>
        <v>690.048</v>
      </c>
      <c r="B1372" s="128"/>
      <c r="C1372" s="128" t="str">
        <f t="shared" si="181"/>
        <v>Item</v>
      </c>
      <c r="D1372" s="128">
        <f t="shared" si="184"/>
        <v>1</v>
      </c>
      <c r="E1372" s="128" t="str">
        <f>IF(A1372="",'CONSTRUCTION COST ESTIMATE'!A1372,"")</f>
        <v/>
      </c>
      <c r="F1372" s="234" t="str">
        <f>IF(A1372="","",'CONSTRUCTION COST ESTIMATE'!C1372)</f>
        <v>CURED IN PLACE SECTIONAL PIPE LINER (24 INCH)</v>
      </c>
      <c r="G1372" s="234"/>
      <c r="H1372" s="78" t="str">
        <f t="shared" si="182"/>
        <v>690.0480</v>
      </c>
      <c r="I1372" s="128"/>
      <c r="J1372" s="128">
        <f>IF(A1372="","",'CONSTRUCTION COST ESTIMATE'!BA1372)</f>
        <v>0</v>
      </c>
      <c r="K1372" s="128" t="str">
        <f t="shared" si="185"/>
        <v>Default</v>
      </c>
      <c r="L1372" s="128" t="str">
        <f>IF(A1372="","",'CONSTRUCTION COST ESTIMATE'!BB1372)</f>
        <v>LF</v>
      </c>
      <c r="M1372" s="128" t="str">
        <f t="shared" si="183"/>
        <v>Base Bid</v>
      </c>
      <c r="N1372" s="124">
        <f>IF(A1372="","",'CONSTRUCTION COST ESTIMATE'!BC1372)</f>
        <v>0</v>
      </c>
      <c r="O1372" s="124" t="str">
        <f t="shared" si="186"/>
        <v>N</v>
      </c>
      <c r="S1372" s="124"/>
    </row>
    <row r="1373" spans="1:19" hidden="1">
      <c r="A1373" s="379">
        <f>IF('CONSTRUCTION COST ESTIMATE'!B1373="","",'CONSTRUCTION COST ESTIMATE'!B1373)</f>
        <v>690.04899999999998</v>
      </c>
      <c r="B1373" s="128"/>
      <c r="C1373" s="128" t="str">
        <f t="shared" si="181"/>
        <v>Item</v>
      </c>
      <c r="D1373" s="128">
        <f t="shared" si="184"/>
        <v>1</v>
      </c>
      <c r="E1373" s="128" t="str">
        <f>IF(A1373="",'CONSTRUCTION COST ESTIMATE'!A1373,"")</f>
        <v/>
      </c>
      <c r="F1373" s="234" t="str">
        <f>IF(A1373="","",'CONSTRUCTION COST ESTIMATE'!C1373)</f>
        <v>CURED IN PLACE SECTIONAL PIPE LINER (24 INCH)</v>
      </c>
      <c r="G1373" s="234"/>
      <c r="H1373" s="78" t="str">
        <f t="shared" si="182"/>
        <v>690.0490</v>
      </c>
      <c r="I1373" s="128"/>
      <c r="J1373" s="128">
        <f>IF(A1373="","",'CONSTRUCTION COST ESTIMATE'!BA1373)</f>
        <v>0</v>
      </c>
      <c r="K1373" s="128" t="str">
        <f t="shared" si="185"/>
        <v>Default</v>
      </c>
      <c r="L1373" s="128" t="str">
        <f>IF(A1373="","",'CONSTRUCTION COST ESTIMATE'!BB1373)</f>
        <v>EA</v>
      </c>
      <c r="M1373" s="128" t="str">
        <f t="shared" si="183"/>
        <v>Base Bid</v>
      </c>
      <c r="N1373" s="124">
        <f>IF(A1373="","",'CONSTRUCTION COST ESTIMATE'!BC1373)</f>
        <v>0</v>
      </c>
      <c r="O1373" s="124" t="str">
        <f t="shared" si="186"/>
        <v>N</v>
      </c>
      <c r="S1373" s="124"/>
    </row>
    <row r="1374" spans="1:19" hidden="1">
      <c r="A1374" s="379">
        <f>IF('CONSTRUCTION COST ESTIMATE'!B1374="","",'CONSTRUCTION COST ESTIMATE'!B1374)</f>
        <v>690.05</v>
      </c>
      <c r="B1374" s="128"/>
      <c r="C1374" s="128" t="str">
        <f t="shared" si="181"/>
        <v>Item</v>
      </c>
      <c r="D1374" s="128">
        <f t="shared" si="184"/>
        <v>1</v>
      </c>
      <c r="E1374" s="128" t="str">
        <f>IF(A1374="",'CONSTRUCTION COST ESTIMATE'!A1374,"")</f>
        <v/>
      </c>
      <c r="F1374" s="234" t="str">
        <f>IF(A1374="","",'CONSTRUCTION COST ESTIMATE'!C1374)</f>
        <v>CURED IN PLACE SECTIONAL PIPE LINER (27 INCH)</v>
      </c>
      <c r="G1374" s="234"/>
      <c r="H1374" s="78" t="str">
        <f t="shared" si="182"/>
        <v>690.0500</v>
      </c>
      <c r="I1374" s="128"/>
      <c r="J1374" s="128">
        <f>IF(A1374="","",'CONSTRUCTION COST ESTIMATE'!BA1374)</f>
        <v>0</v>
      </c>
      <c r="K1374" s="128" t="str">
        <f t="shared" si="185"/>
        <v>Default</v>
      </c>
      <c r="L1374" s="128" t="str">
        <f>IF(A1374="","",'CONSTRUCTION COST ESTIMATE'!BB1374)</f>
        <v>LF</v>
      </c>
      <c r="M1374" s="128" t="str">
        <f t="shared" si="183"/>
        <v>Base Bid</v>
      </c>
      <c r="N1374" s="124">
        <f>IF(A1374="","",'CONSTRUCTION COST ESTIMATE'!BC1374)</f>
        <v>0</v>
      </c>
      <c r="O1374" s="124" t="str">
        <f t="shared" si="186"/>
        <v>N</v>
      </c>
      <c r="S1374" s="124"/>
    </row>
    <row r="1375" spans="1:19" hidden="1">
      <c r="A1375" s="379">
        <f>IF('CONSTRUCTION COST ESTIMATE'!B1375="","",'CONSTRUCTION COST ESTIMATE'!B1375)</f>
        <v>690.05100000000004</v>
      </c>
      <c r="B1375" s="128"/>
      <c r="C1375" s="128" t="str">
        <f t="shared" si="181"/>
        <v>Item</v>
      </c>
      <c r="D1375" s="128">
        <f t="shared" si="184"/>
        <v>1</v>
      </c>
      <c r="E1375" s="128" t="str">
        <f>IF(A1375="",'CONSTRUCTION COST ESTIMATE'!A1375,"")</f>
        <v/>
      </c>
      <c r="F1375" s="234" t="str">
        <f>IF(A1375="","",'CONSTRUCTION COST ESTIMATE'!C1375)</f>
        <v>CURED IN PLACE SECTIONAL PIPE LINER (27 INCH)</v>
      </c>
      <c r="G1375" s="234"/>
      <c r="H1375" s="78" t="str">
        <f t="shared" si="182"/>
        <v>690.0510</v>
      </c>
      <c r="I1375" s="128"/>
      <c r="J1375" s="128">
        <f>IF(A1375="","",'CONSTRUCTION COST ESTIMATE'!BA1375)</f>
        <v>0</v>
      </c>
      <c r="K1375" s="128" t="str">
        <f t="shared" si="185"/>
        <v>Default</v>
      </c>
      <c r="L1375" s="128" t="str">
        <f>IF(A1375="","",'CONSTRUCTION COST ESTIMATE'!BB1375)</f>
        <v>EA</v>
      </c>
      <c r="M1375" s="128" t="str">
        <f t="shared" si="183"/>
        <v>Base Bid</v>
      </c>
      <c r="N1375" s="124">
        <f>IF(A1375="","",'CONSTRUCTION COST ESTIMATE'!BC1375)</f>
        <v>0</v>
      </c>
      <c r="O1375" s="124" t="str">
        <f t="shared" si="186"/>
        <v>N</v>
      </c>
      <c r="S1375" s="124"/>
    </row>
    <row r="1376" spans="1:19" hidden="1">
      <c r="A1376" s="379">
        <f>IF('CONSTRUCTION COST ESTIMATE'!B1376="","",'CONSTRUCTION COST ESTIMATE'!B1376)</f>
        <v>690.05200000000002</v>
      </c>
      <c r="B1376" s="128"/>
      <c r="C1376" s="128" t="str">
        <f t="shared" si="181"/>
        <v>Item</v>
      </c>
      <c r="D1376" s="128">
        <f t="shared" si="184"/>
        <v>1</v>
      </c>
      <c r="E1376" s="128" t="str">
        <f>IF(A1376="",'CONSTRUCTION COST ESTIMATE'!A1376,"")</f>
        <v/>
      </c>
      <c r="F1376" s="234" t="str">
        <f>IF(A1376="","",'CONSTRUCTION COST ESTIMATE'!C1376)</f>
        <v>CURED IN PLACE SECTIONAL PIPE LINER (30 INCH)</v>
      </c>
      <c r="G1376" s="234"/>
      <c r="H1376" s="78" t="str">
        <f t="shared" si="182"/>
        <v>690.0520</v>
      </c>
      <c r="I1376" s="128"/>
      <c r="J1376" s="128">
        <f>IF(A1376="","",'CONSTRUCTION COST ESTIMATE'!BA1376)</f>
        <v>0</v>
      </c>
      <c r="K1376" s="128" t="str">
        <f t="shared" si="185"/>
        <v>Default</v>
      </c>
      <c r="L1376" s="128" t="str">
        <f>IF(A1376="","",'CONSTRUCTION COST ESTIMATE'!BB1376)</f>
        <v>LF</v>
      </c>
      <c r="M1376" s="128" t="str">
        <f t="shared" si="183"/>
        <v>Base Bid</v>
      </c>
      <c r="N1376" s="124">
        <f>IF(A1376="","",'CONSTRUCTION COST ESTIMATE'!BC1376)</f>
        <v>0</v>
      </c>
      <c r="O1376" s="124" t="str">
        <f t="shared" si="186"/>
        <v>N</v>
      </c>
      <c r="S1376" s="124"/>
    </row>
    <row r="1377" spans="1:19" hidden="1">
      <c r="A1377" s="379">
        <f>IF('CONSTRUCTION COST ESTIMATE'!B1377="","",'CONSTRUCTION COST ESTIMATE'!B1377)</f>
        <v>690.053</v>
      </c>
      <c r="B1377" s="128"/>
      <c r="C1377" s="128" t="str">
        <f t="shared" si="181"/>
        <v>Item</v>
      </c>
      <c r="D1377" s="128">
        <f t="shared" si="184"/>
        <v>1</v>
      </c>
      <c r="E1377" s="128" t="str">
        <f>IF(A1377="",'CONSTRUCTION COST ESTIMATE'!A1377,"")</f>
        <v/>
      </c>
      <c r="F1377" s="234" t="str">
        <f>IF(A1377="","",'CONSTRUCTION COST ESTIMATE'!C1377)</f>
        <v>CURED IN PLACE SECTIONAL PIPE LINER (30 INCH)</v>
      </c>
      <c r="G1377" s="234"/>
      <c r="H1377" s="78" t="str">
        <f t="shared" si="182"/>
        <v>690.0530</v>
      </c>
      <c r="I1377" s="128"/>
      <c r="J1377" s="128">
        <f>IF(A1377="","",'CONSTRUCTION COST ESTIMATE'!BA1377)</f>
        <v>0</v>
      </c>
      <c r="K1377" s="128" t="str">
        <f t="shared" si="185"/>
        <v>Default</v>
      </c>
      <c r="L1377" s="128" t="str">
        <f>IF(A1377="","",'CONSTRUCTION COST ESTIMATE'!BB1377)</f>
        <v>EA</v>
      </c>
      <c r="M1377" s="128" t="str">
        <f t="shared" si="183"/>
        <v>Base Bid</v>
      </c>
      <c r="N1377" s="124">
        <f>IF(A1377="","",'CONSTRUCTION COST ESTIMATE'!BC1377)</f>
        <v>0</v>
      </c>
      <c r="O1377" s="124" t="str">
        <f t="shared" si="186"/>
        <v>N</v>
      </c>
      <c r="S1377" s="124"/>
    </row>
    <row r="1378" spans="1:19" hidden="1">
      <c r="A1378" s="379">
        <f>IF('CONSTRUCTION COST ESTIMATE'!B1378="","",'CONSTRUCTION COST ESTIMATE'!B1378)</f>
        <v>690.05399999999997</v>
      </c>
      <c r="B1378" s="128"/>
      <c r="C1378" s="128" t="str">
        <f t="shared" si="181"/>
        <v>Item</v>
      </c>
      <c r="D1378" s="128">
        <f t="shared" si="184"/>
        <v>1</v>
      </c>
      <c r="E1378" s="128" t="str">
        <f>IF(A1378="",'CONSTRUCTION COST ESTIMATE'!A1378,"")</f>
        <v/>
      </c>
      <c r="F1378" s="234" t="str">
        <f>IF(A1378="","",'CONSTRUCTION COST ESTIMATE'!C1378)</f>
        <v>CURED IN PLACE SECTIONAL PIPE LINER (33 INCH)</v>
      </c>
      <c r="G1378" s="234"/>
      <c r="H1378" s="78" t="str">
        <f t="shared" si="182"/>
        <v>690.0540</v>
      </c>
      <c r="I1378" s="128"/>
      <c r="J1378" s="128">
        <f>IF(A1378="","",'CONSTRUCTION COST ESTIMATE'!BA1378)</f>
        <v>0</v>
      </c>
      <c r="K1378" s="128" t="str">
        <f t="shared" si="185"/>
        <v>Default</v>
      </c>
      <c r="L1378" s="128" t="str">
        <f>IF(A1378="","",'CONSTRUCTION COST ESTIMATE'!BB1378)</f>
        <v>LF</v>
      </c>
      <c r="M1378" s="128" t="str">
        <f t="shared" si="183"/>
        <v>Base Bid</v>
      </c>
      <c r="N1378" s="124">
        <f>IF(A1378="","",'CONSTRUCTION COST ESTIMATE'!BC1378)</f>
        <v>0</v>
      </c>
      <c r="O1378" s="124" t="str">
        <f t="shared" si="186"/>
        <v>N</v>
      </c>
      <c r="S1378" s="124"/>
    </row>
    <row r="1379" spans="1:19" hidden="1">
      <c r="A1379" s="379">
        <f>IF('CONSTRUCTION COST ESTIMATE'!B1379="","",'CONSTRUCTION COST ESTIMATE'!B1379)</f>
        <v>690.05499999999995</v>
      </c>
      <c r="B1379" s="128"/>
      <c r="C1379" s="128" t="str">
        <f t="shared" si="181"/>
        <v>Item</v>
      </c>
      <c r="D1379" s="128">
        <f t="shared" si="184"/>
        <v>1</v>
      </c>
      <c r="E1379" s="128" t="str">
        <f>IF(A1379="",'CONSTRUCTION COST ESTIMATE'!A1379,"")</f>
        <v/>
      </c>
      <c r="F1379" s="234" t="str">
        <f>IF(A1379="","",'CONSTRUCTION COST ESTIMATE'!C1379)</f>
        <v>CURED IN PLACE SECTIONAL PIPE LINER (33 INCH)</v>
      </c>
      <c r="G1379" s="234"/>
      <c r="H1379" s="78" t="str">
        <f t="shared" si="182"/>
        <v>690.0550</v>
      </c>
      <c r="I1379" s="128"/>
      <c r="J1379" s="128">
        <f>IF(A1379="","",'CONSTRUCTION COST ESTIMATE'!BA1379)</f>
        <v>0</v>
      </c>
      <c r="K1379" s="128" t="str">
        <f t="shared" si="185"/>
        <v>Default</v>
      </c>
      <c r="L1379" s="128" t="str">
        <f>IF(A1379="","",'CONSTRUCTION COST ESTIMATE'!BB1379)</f>
        <v>EA</v>
      </c>
      <c r="M1379" s="128" t="str">
        <f t="shared" si="183"/>
        <v>Base Bid</v>
      </c>
      <c r="N1379" s="124">
        <f>IF(A1379="","",'CONSTRUCTION COST ESTIMATE'!BC1379)</f>
        <v>0</v>
      </c>
      <c r="O1379" s="124" t="str">
        <f t="shared" si="186"/>
        <v>N</v>
      </c>
      <c r="S1379" s="124"/>
    </row>
    <row r="1380" spans="1:19" hidden="1">
      <c r="A1380" s="379">
        <f>IF('CONSTRUCTION COST ESTIMATE'!B1380="","",'CONSTRUCTION COST ESTIMATE'!B1380)</f>
        <v>690.05600000000004</v>
      </c>
      <c r="B1380" s="128"/>
      <c r="C1380" s="128" t="str">
        <f t="shared" ref="C1380:C1443" si="187">IF(A1380="","Container","Item")</f>
        <v>Item</v>
      </c>
      <c r="D1380" s="128">
        <f t="shared" si="184"/>
        <v>1</v>
      </c>
      <c r="E1380" s="128" t="str">
        <f>IF(A1380="",'CONSTRUCTION COST ESTIMATE'!A1380,"")</f>
        <v/>
      </c>
      <c r="F1380" s="234" t="str">
        <f>IF(A1380="","",'CONSTRUCTION COST ESTIMATE'!C1380)</f>
        <v>CURED IN PLACE SECTIONAL PIPE LINER (36 INCH)</v>
      </c>
      <c r="G1380" s="234"/>
      <c r="H1380" s="78" t="str">
        <f t="shared" ref="H1380:H1443" si="188">TEXT(A1380,"#.0000")</f>
        <v>690.0560</v>
      </c>
      <c r="I1380" s="128"/>
      <c r="J1380" s="128">
        <f>IF(A1380="","",'CONSTRUCTION COST ESTIMATE'!BA1380)</f>
        <v>0</v>
      </c>
      <c r="K1380" s="128" t="str">
        <f t="shared" si="185"/>
        <v>Default</v>
      </c>
      <c r="L1380" s="128" t="str">
        <f>IF(A1380="","",'CONSTRUCTION COST ESTIMATE'!BB1380)</f>
        <v>LF</v>
      </c>
      <c r="M1380" s="128" t="str">
        <f t="shared" ref="M1380:M1443" si="189">IF(A1380="","","Base Bid")</f>
        <v>Base Bid</v>
      </c>
      <c r="N1380" s="124">
        <f>IF(A1380="","",'CONSTRUCTION COST ESTIMATE'!BC1380)</f>
        <v>0</v>
      </c>
      <c r="O1380" s="124" t="str">
        <f t="shared" si="186"/>
        <v>N</v>
      </c>
      <c r="S1380" s="124"/>
    </row>
    <row r="1381" spans="1:19" hidden="1">
      <c r="A1381" s="379">
        <f>IF('CONSTRUCTION COST ESTIMATE'!B1381="","",'CONSTRUCTION COST ESTIMATE'!B1381)</f>
        <v>690.05700000000002</v>
      </c>
      <c r="B1381" s="128"/>
      <c r="C1381" s="128" t="str">
        <f t="shared" si="187"/>
        <v>Item</v>
      </c>
      <c r="D1381" s="128">
        <f t="shared" ref="D1381:D1444" si="190">IF(C1381="Container",0,1)</f>
        <v>1</v>
      </c>
      <c r="E1381" s="128" t="str">
        <f>IF(A1381="",'CONSTRUCTION COST ESTIMATE'!A1381,"")</f>
        <v/>
      </c>
      <c r="F1381" s="234" t="str">
        <f>IF(A1381="","",'CONSTRUCTION COST ESTIMATE'!C1381)</f>
        <v>CURED IN PLACE SECTIONAL PIPE LINER (36 INCH)</v>
      </c>
      <c r="G1381" s="234"/>
      <c r="H1381" s="78" t="str">
        <f t="shared" si="188"/>
        <v>690.0570</v>
      </c>
      <c r="I1381" s="128"/>
      <c r="J1381" s="128">
        <f>IF(A1381="","",'CONSTRUCTION COST ESTIMATE'!BA1381)</f>
        <v>0</v>
      </c>
      <c r="K1381" s="128" t="str">
        <f t="shared" ref="K1381:K1444" si="191">IF(J1381="","","Default")</f>
        <v>Default</v>
      </c>
      <c r="L1381" s="128" t="str">
        <f>IF(A1381="","",'CONSTRUCTION COST ESTIMATE'!BB1381)</f>
        <v>EA</v>
      </c>
      <c r="M1381" s="128" t="str">
        <f t="shared" si="189"/>
        <v>Base Bid</v>
      </c>
      <c r="N1381" s="124">
        <f>IF(A1381="","",'CONSTRUCTION COST ESTIMATE'!BC1381)</f>
        <v>0</v>
      </c>
      <c r="O1381" s="124" t="str">
        <f t="shared" si="186"/>
        <v>N</v>
      </c>
      <c r="S1381" s="124"/>
    </row>
    <row r="1382" spans="1:19" hidden="1">
      <c r="A1382" s="379">
        <f>IF('CONSTRUCTION COST ESTIMATE'!B1382="","",'CONSTRUCTION COST ESTIMATE'!B1382)</f>
        <v>690.05799999999999</v>
      </c>
      <c r="B1382" s="128"/>
      <c r="C1382" s="128" t="str">
        <f t="shared" si="187"/>
        <v>Item</v>
      </c>
      <c r="D1382" s="128">
        <f t="shared" si="190"/>
        <v>1</v>
      </c>
      <c r="E1382" s="128" t="str">
        <f>IF(A1382="",'CONSTRUCTION COST ESTIMATE'!A1382,"")</f>
        <v/>
      </c>
      <c r="F1382" s="234" t="str">
        <f>IF(A1382="","",'CONSTRUCTION COST ESTIMATE'!C1382)</f>
        <v>CURED IN PLACE SECTIONAL PIPE LINER (39 INCH)</v>
      </c>
      <c r="G1382" s="234"/>
      <c r="H1382" s="78" t="str">
        <f t="shared" si="188"/>
        <v>690.0580</v>
      </c>
      <c r="I1382" s="128"/>
      <c r="J1382" s="128">
        <f>IF(A1382="","",'CONSTRUCTION COST ESTIMATE'!BA1382)</f>
        <v>0</v>
      </c>
      <c r="K1382" s="128" t="str">
        <f t="shared" si="191"/>
        <v>Default</v>
      </c>
      <c r="L1382" s="128" t="str">
        <f>IF(A1382="","",'CONSTRUCTION COST ESTIMATE'!BB1382)</f>
        <v>LF</v>
      </c>
      <c r="M1382" s="128" t="str">
        <f t="shared" si="189"/>
        <v>Base Bid</v>
      </c>
      <c r="N1382" s="124">
        <f>IF(A1382="","",'CONSTRUCTION COST ESTIMATE'!BC1382)</f>
        <v>0</v>
      </c>
      <c r="O1382" s="124" t="str">
        <f t="shared" ref="O1382:O1445" si="192">IF(N1382=0,"N","Y")</f>
        <v>N</v>
      </c>
      <c r="S1382" s="124"/>
    </row>
    <row r="1383" spans="1:19" hidden="1">
      <c r="A1383" s="379">
        <f>IF('CONSTRUCTION COST ESTIMATE'!B1383="","",'CONSTRUCTION COST ESTIMATE'!B1383)</f>
        <v>690.05899999999997</v>
      </c>
      <c r="B1383" s="128"/>
      <c r="C1383" s="128" t="str">
        <f t="shared" si="187"/>
        <v>Item</v>
      </c>
      <c r="D1383" s="128">
        <f t="shared" si="190"/>
        <v>1</v>
      </c>
      <c r="E1383" s="128" t="str">
        <f>IF(A1383="",'CONSTRUCTION COST ESTIMATE'!A1383,"")</f>
        <v/>
      </c>
      <c r="F1383" s="234" t="str">
        <f>IF(A1383="","",'CONSTRUCTION COST ESTIMATE'!C1383)</f>
        <v>CURED IN PLACE SECTIONAL PIPE LINER (39 INCH)</v>
      </c>
      <c r="G1383" s="234"/>
      <c r="H1383" s="78" t="str">
        <f t="shared" si="188"/>
        <v>690.0590</v>
      </c>
      <c r="I1383" s="128"/>
      <c r="J1383" s="128">
        <f>IF(A1383="","",'CONSTRUCTION COST ESTIMATE'!BA1383)</f>
        <v>0</v>
      </c>
      <c r="K1383" s="128" t="str">
        <f t="shared" si="191"/>
        <v>Default</v>
      </c>
      <c r="L1383" s="128" t="str">
        <f>IF(A1383="","",'CONSTRUCTION COST ESTIMATE'!BB1383)</f>
        <v>EA</v>
      </c>
      <c r="M1383" s="128" t="str">
        <f t="shared" si="189"/>
        <v>Base Bid</v>
      </c>
      <c r="N1383" s="124">
        <f>IF(A1383="","",'CONSTRUCTION COST ESTIMATE'!BC1383)</f>
        <v>0</v>
      </c>
      <c r="O1383" s="124" t="str">
        <f t="shared" si="192"/>
        <v>N</v>
      </c>
      <c r="S1383" s="124"/>
    </row>
    <row r="1384" spans="1:19" hidden="1">
      <c r="A1384" s="379">
        <f>IF('CONSTRUCTION COST ESTIMATE'!B1384="","",'CONSTRUCTION COST ESTIMATE'!B1384)</f>
        <v>690.06</v>
      </c>
      <c r="B1384" s="128"/>
      <c r="C1384" s="128" t="str">
        <f t="shared" si="187"/>
        <v>Item</v>
      </c>
      <c r="D1384" s="128">
        <f t="shared" si="190"/>
        <v>1</v>
      </c>
      <c r="E1384" s="128" t="str">
        <f>IF(A1384="",'CONSTRUCTION COST ESTIMATE'!A1384,"")</f>
        <v/>
      </c>
      <c r="F1384" s="234" t="str">
        <f>IF(A1384="","",'CONSTRUCTION COST ESTIMATE'!C1384)</f>
        <v>CURED IN PLACE SECTIONAL PIPE LINER (42 INCH)</v>
      </c>
      <c r="G1384" s="234"/>
      <c r="H1384" s="78" t="str">
        <f t="shared" si="188"/>
        <v>690.0600</v>
      </c>
      <c r="I1384" s="128"/>
      <c r="J1384" s="128">
        <f>IF(A1384="","",'CONSTRUCTION COST ESTIMATE'!BA1384)</f>
        <v>0</v>
      </c>
      <c r="K1384" s="128" t="str">
        <f t="shared" si="191"/>
        <v>Default</v>
      </c>
      <c r="L1384" s="128" t="str">
        <f>IF(A1384="","",'CONSTRUCTION COST ESTIMATE'!BB1384)</f>
        <v>LF</v>
      </c>
      <c r="M1384" s="128" t="str">
        <f t="shared" si="189"/>
        <v>Base Bid</v>
      </c>
      <c r="N1384" s="124">
        <f>IF(A1384="","",'CONSTRUCTION COST ESTIMATE'!BC1384)</f>
        <v>0</v>
      </c>
      <c r="O1384" s="124" t="str">
        <f t="shared" si="192"/>
        <v>N</v>
      </c>
      <c r="S1384" s="124"/>
    </row>
    <row r="1385" spans="1:19" hidden="1">
      <c r="A1385" s="379">
        <f>IF('CONSTRUCTION COST ESTIMATE'!B1385="","",'CONSTRUCTION COST ESTIMATE'!B1385)</f>
        <v>690.06100000000004</v>
      </c>
      <c r="B1385" s="128"/>
      <c r="C1385" s="128" t="str">
        <f t="shared" si="187"/>
        <v>Item</v>
      </c>
      <c r="D1385" s="128">
        <f t="shared" si="190"/>
        <v>1</v>
      </c>
      <c r="E1385" s="128" t="str">
        <f>IF(A1385="",'CONSTRUCTION COST ESTIMATE'!A1385,"")</f>
        <v/>
      </c>
      <c r="F1385" s="234" t="str">
        <f>IF(A1385="","",'CONSTRUCTION COST ESTIMATE'!C1385)</f>
        <v>CURED IN PLACE SECTIONAL PIPE LINER (42 INCH)</v>
      </c>
      <c r="G1385" s="234"/>
      <c r="H1385" s="78" t="str">
        <f t="shared" si="188"/>
        <v>690.0610</v>
      </c>
      <c r="I1385" s="128"/>
      <c r="J1385" s="128">
        <f>IF(A1385="","",'CONSTRUCTION COST ESTIMATE'!BA1385)</f>
        <v>0</v>
      </c>
      <c r="K1385" s="128" t="str">
        <f t="shared" si="191"/>
        <v>Default</v>
      </c>
      <c r="L1385" s="128" t="str">
        <f>IF(A1385="","",'CONSTRUCTION COST ESTIMATE'!BB1385)</f>
        <v>EA</v>
      </c>
      <c r="M1385" s="128" t="str">
        <f t="shared" si="189"/>
        <v>Base Bid</v>
      </c>
      <c r="N1385" s="124">
        <f>IF(A1385="","",'CONSTRUCTION COST ESTIMATE'!BC1385)</f>
        <v>0</v>
      </c>
      <c r="O1385" s="124" t="str">
        <f t="shared" si="192"/>
        <v>N</v>
      </c>
      <c r="S1385" s="124"/>
    </row>
    <row r="1386" spans="1:19" hidden="1">
      <c r="A1386" s="379">
        <f>IF('CONSTRUCTION COST ESTIMATE'!B1386="","",'CONSTRUCTION COST ESTIMATE'!B1386)</f>
        <v>690.06200000000001</v>
      </c>
      <c r="B1386" s="128"/>
      <c r="C1386" s="128" t="str">
        <f t="shared" si="187"/>
        <v>Item</v>
      </c>
      <c r="D1386" s="128">
        <f t="shared" si="190"/>
        <v>1</v>
      </c>
      <c r="E1386" s="128" t="str">
        <f>IF(A1386="",'CONSTRUCTION COST ESTIMATE'!A1386,"")</f>
        <v/>
      </c>
      <c r="F1386" s="234" t="str">
        <f>IF(A1386="","",'CONSTRUCTION COST ESTIMATE'!C1386)</f>
        <v>CURED IN PLACE SECTIONAL PIPE LINER (48 INCH)</v>
      </c>
      <c r="G1386" s="234"/>
      <c r="H1386" s="78" t="str">
        <f t="shared" si="188"/>
        <v>690.0620</v>
      </c>
      <c r="I1386" s="128"/>
      <c r="J1386" s="128">
        <f>IF(A1386="","",'CONSTRUCTION COST ESTIMATE'!BA1386)</f>
        <v>0</v>
      </c>
      <c r="K1386" s="128" t="str">
        <f t="shared" si="191"/>
        <v>Default</v>
      </c>
      <c r="L1386" s="128" t="str">
        <f>IF(A1386="","",'CONSTRUCTION COST ESTIMATE'!BB1386)</f>
        <v>LF</v>
      </c>
      <c r="M1386" s="128" t="str">
        <f t="shared" si="189"/>
        <v>Base Bid</v>
      </c>
      <c r="N1386" s="124">
        <f>IF(A1386="","",'CONSTRUCTION COST ESTIMATE'!BC1386)</f>
        <v>0</v>
      </c>
      <c r="O1386" s="124" t="str">
        <f t="shared" si="192"/>
        <v>N</v>
      </c>
      <c r="S1386" s="124"/>
    </row>
    <row r="1387" spans="1:19" hidden="1">
      <c r="A1387" s="379">
        <f>IF('CONSTRUCTION COST ESTIMATE'!B1387="","",'CONSTRUCTION COST ESTIMATE'!B1387)</f>
        <v>690.06299999999999</v>
      </c>
      <c r="B1387" s="128"/>
      <c r="C1387" s="128" t="str">
        <f t="shared" si="187"/>
        <v>Item</v>
      </c>
      <c r="D1387" s="128">
        <f t="shared" si="190"/>
        <v>1</v>
      </c>
      <c r="E1387" s="128" t="str">
        <f>IF(A1387="",'CONSTRUCTION COST ESTIMATE'!A1387,"")</f>
        <v/>
      </c>
      <c r="F1387" s="234" t="str">
        <f>IF(A1387="","",'CONSTRUCTION COST ESTIMATE'!C1387)</f>
        <v>CURED IN PLACE SECTIONAL PIPE LINER (48 INCH)</v>
      </c>
      <c r="G1387" s="234"/>
      <c r="H1387" s="78" t="str">
        <f t="shared" si="188"/>
        <v>690.0630</v>
      </c>
      <c r="I1387" s="128"/>
      <c r="J1387" s="128">
        <f>IF(A1387="","",'CONSTRUCTION COST ESTIMATE'!BA1387)</f>
        <v>0</v>
      </c>
      <c r="K1387" s="128" t="str">
        <f t="shared" si="191"/>
        <v>Default</v>
      </c>
      <c r="L1387" s="128" t="str">
        <f>IF(A1387="","",'CONSTRUCTION COST ESTIMATE'!BB1387)</f>
        <v>EA</v>
      </c>
      <c r="M1387" s="128" t="str">
        <f t="shared" si="189"/>
        <v>Base Bid</v>
      </c>
      <c r="N1387" s="124">
        <f>IF(A1387="","",'CONSTRUCTION COST ESTIMATE'!BC1387)</f>
        <v>0</v>
      </c>
      <c r="O1387" s="124" t="str">
        <f t="shared" si="192"/>
        <v>N</v>
      </c>
      <c r="S1387" s="124"/>
    </row>
    <row r="1388" spans="1:19" hidden="1">
      <c r="A1388" s="379">
        <f>IF('CONSTRUCTION COST ESTIMATE'!B1388="","",'CONSTRUCTION COST ESTIMATE'!B1388)</f>
        <v>690.06399999999996</v>
      </c>
      <c r="B1388" s="128"/>
      <c r="C1388" s="128" t="str">
        <f t="shared" si="187"/>
        <v>Item</v>
      </c>
      <c r="D1388" s="128">
        <f t="shared" si="190"/>
        <v>1</v>
      </c>
      <c r="E1388" s="128" t="str">
        <f>IF(A1388="",'CONSTRUCTION COST ESTIMATE'!A1388,"")</f>
        <v/>
      </c>
      <c r="F1388" s="234" t="str">
        <f>IF(A1388="","",'CONSTRUCTION COST ESTIMATE'!C1388)</f>
        <v>CURED IN PLACE SECTIONAL PIPE LINER (54 INCH)</v>
      </c>
      <c r="G1388" s="234"/>
      <c r="H1388" s="78" t="str">
        <f t="shared" si="188"/>
        <v>690.0640</v>
      </c>
      <c r="I1388" s="128"/>
      <c r="J1388" s="128">
        <f>IF(A1388="","",'CONSTRUCTION COST ESTIMATE'!BA1388)</f>
        <v>0</v>
      </c>
      <c r="K1388" s="128" t="str">
        <f t="shared" si="191"/>
        <v>Default</v>
      </c>
      <c r="L1388" s="128" t="str">
        <f>IF(A1388="","",'CONSTRUCTION COST ESTIMATE'!BB1388)</f>
        <v>LF</v>
      </c>
      <c r="M1388" s="128" t="str">
        <f t="shared" si="189"/>
        <v>Base Bid</v>
      </c>
      <c r="N1388" s="124">
        <f>IF(A1388="","",'CONSTRUCTION COST ESTIMATE'!BC1388)</f>
        <v>0</v>
      </c>
      <c r="O1388" s="124" t="str">
        <f t="shared" si="192"/>
        <v>N</v>
      </c>
      <c r="S1388" s="124"/>
    </row>
    <row r="1389" spans="1:19" hidden="1">
      <c r="A1389" s="379">
        <f>IF('CONSTRUCTION COST ESTIMATE'!B1389="","",'CONSTRUCTION COST ESTIMATE'!B1389)</f>
        <v>690.06500000000005</v>
      </c>
      <c r="B1389" s="128"/>
      <c r="C1389" s="128" t="str">
        <f t="shared" si="187"/>
        <v>Item</v>
      </c>
      <c r="D1389" s="128">
        <f t="shared" si="190"/>
        <v>1</v>
      </c>
      <c r="E1389" s="128" t="str">
        <f>IF(A1389="",'CONSTRUCTION COST ESTIMATE'!A1389,"")</f>
        <v/>
      </c>
      <c r="F1389" s="234" t="str">
        <f>IF(A1389="","",'CONSTRUCTION COST ESTIMATE'!C1389)</f>
        <v>CURED IN PLACE SECTIONAL PIPE LINER (54 INCH)</v>
      </c>
      <c r="G1389" s="234"/>
      <c r="H1389" s="78" t="str">
        <f t="shared" si="188"/>
        <v>690.0650</v>
      </c>
      <c r="I1389" s="128"/>
      <c r="J1389" s="128">
        <f>IF(A1389="","",'CONSTRUCTION COST ESTIMATE'!BA1389)</f>
        <v>0</v>
      </c>
      <c r="K1389" s="128" t="str">
        <f t="shared" si="191"/>
        <v>Default</v>
      </c>
      <c r="L1389" s="128" t="str">
        <f>IF(A1389="","",'CONSTRUCTION COST ESTIMATE'!BB1389)</f>
        <v>EA</v>
      </c>
      <c r="M1389" s="128" t="str">
        <f t="shared" si="189"/>
        <v>Base Bid</v>
      </c>
      <c r="N1389" s="124">
        <f>IF(A1389="","",'CONSTRUCTION COST ESTIMATE'!BC1389)</f>
        <v>0</v>
      </c>
      <c r="O1389" s="124" t="str">
        <f t="shared" si="192"/>
        <v>N</v>
      </c>
      <c r="S1389" s="124"/>
    </row>
    <row r="1390" spans="1:19" hidden="1">
      <c r="A1390" s="379">
        <f>IF('CONSTRUCTION COST ESTIMATE'!B1390="","",'CONSTRUCTION COST ESTIMATE'!B1390)</f>
        <v>690.06600000000003</v>
      </c>
      <c r="B1390" s="128"/>
      <c r="C1390" s="128" t="str">
        <f t="shared" si="187"/>
        <v>Item</v>
      </c>
      <c r="D1390" s="128">
        <f t="shared" si="190"/>
        <v>1</v>
      </c>
      <c r="E1390" s="128" t="str">
        <f>IF(A1390="",'CONSTRUCTION COST ESTIMATE'!A1390,"")</f>
        <v/>
      </c>
      <c r="F1390" s="234" t="str">
        <f>IF(A1390="","",'CONSTRUCTION COST ESTIMATE'!C1390)</f>
        <v>CURED IN PLACE SECTIONAL PIPE LINER (60 INCH)</v>
      </c>
      <c r="G1390" s="234"/>
      <c r="H1390" s="78" t="str">
        <f t="shared" si="188"/>
        <v>690.0660</v>
      </c>
      <c r="I1390" s="128"/>
      <c r="J1390" s="128">
        <f>IF(A1390="","",'CONSTRUCTION COST ESTIMATE'!BA1390)</f>
        <v>0</v>
      </c>
      <c r="K1390" s="128" t="str">
        <f t="shared" si="191"/>
        <v>Default</v>
      </c>
      <c r="L1390" s="128" t="str">
        <f>IF(A1390="","",'CONSTRUCTION COST ESTIMATE'!BB1390)</f>
        <v>LF</v>
      </c>
      <c r="M1390" s="128" t="str">
        <f t="shared" si="189"/>
        <v>Base Bid</v>
      </c>
      <c r="N1390" s="124">
        <f>IF(A1390="","",'CONSTRUCTION COST ESTIMATE'!BC1390)</f>
        <v>0</v>
      </c>
      <c r="O1390" s="124" t="str">
        <f t="shared" si="192"/>
        <v>N</v>
      </c>
      <c r="S1390" s="124"/>
    </row>
    <row r="1391" spans="1:19" hidden="1">
      <c r="A1391" s="379">
        <f>IF('CONSTRUCTION COST ESTIMATE'!B1391="","",'CONSTRUCTION COST ESTIMATE'!B1391)</f>
        <v>690.06700000000001</v>
      </c>
      <c r="B1391" s="128"/>
      <c r="C1391" s="128" t="str">
        <f t="shared" si="187"/>
        <v>Item</v>
      </c>
      <c r="D1391" s="128">
        <f t="shared" si="190"/>
        <v>1</v>
      </c>
      <c r="E1391" s="128" t="str">
        <f>IF(A1391="",'CONSTRUCTION COST ESTIMATE'!A1391,"")</f>
        <v/>
      </c>
      <c r="F1391" s="234" t="str">
        <f>IF(A1391="","",'CONSTRUCTION COST ESTIMATE'!C1391)</f>
        <v>CURED IN PLACE SECTIONAL PIPE LINER (60 INCH)</v>
      </c>
      <c r="G1391" s="234"/>
      <c r="H1391" s="78" t="str">
        <f t="shared" si="188"/>
        <v>690.0670</v>
      </c>
      <c r="I1391" s="128"/>
      <c r="J1391" s="128">
        <f>IF(A1391="","",'CONSTRUCTION COST ESTIMATE'!BA1391)</f>
        <v>0</v>
      </c>
      <c r="K1391" s="128" t="str">
        <f t="shared" si="191"/>
        <v>Default</v>
      </c>
      <c r="L1391" s="128" t="str">
        <f>IF(A1391="","",'CONSTRUCTION COST ESTIMATE'!BB1391)</f>
        <v>EA</v>
      </c>
      <c r="M1391" s="128" t="str">
        <f t="shared" si="189"/>
        <v>Base Bid</v>
      </c>
      <c r="N1391" s="124">
        <f>IF(A1391="","",'CONSTRUCTION COST ESTIMATE'!BC1391)</f>
        <v>0</v>
      </c>
      <c r="O1391" s="124" t="str">
        <f t="shared" si="192"/>
        <v>N</v>
      </c>
      <c r="S1391" s="124"/>
    </row>
    <row r="1392" spans="1:19" hidden="1">
      <c r="A1392" s="379">
        <f>IF('CONSTRUCTION COST ESTIMATE'!B1392="","",'CONSTRUCTION COST ESTIMATE'!B1392)</f>
        <v>690.06799999999998</v>
      </c>
      <c r="B1392" s="128"/>
      <c r="C1392" s="128" t="str">
        <f t="shared" si="187"/>
        <v>Item</v>
      </c>
      <c r="D1392" s="128">
        <f t="shared" si="190"/>
        <v>1</v>
      </c>
      <c r="E1392" s="128" t="str">
        <f>IF(A1392="",'CONSTRUCTION COST ESTIMATE'!A1392,"")</f>
        <v/>
      </c>
      <c r="F1392" s="234" t="str">
        <f>IF(A1392="","",'CONSTRUCTION COST ESTIMATE'!C1392)</f>
        <v>CURED IN PLACE SECTIONAL PIPE LINER (66 INCH)</v>
      </c>
      <c r="G1392" s="234"/>
      <c r="H1392" s="78" t="str">
        <f t="shared" si="188"/>
        <v>690.0680</v>
      </c>
      <c r="I1392" s="128"/>
      <c r="J1392" s="128">
        <f>IF(A1392="","",'CONSTRUCTION COST ESTIMATE'!BA1392)</f>
        <v>0</v>
      </c>
      <c r="K1392" s="128" t="str">
        <f t="shared" si="191"/>
        <v>Default</v>
      </c>
      <c r="L1392" s="128" t="str">
        <f>IF(A1392="","",'CONSTRUCTION COST ESTIMATE'!BB1392)</f>
        <v>LF</v>
      </c>
      <c r="M1392" s="128" t="str">
        <f t="shared" si="189"/>
        <v>Base Bid</v>
      </c>
      <c r="N1392" s="124">
        <f>IF(A1392="","",'CONSTRUCTION COST ESTIMATE'!BC1392)</f>
        <v>0</v>
      </c>
      <c r="O1392" s="124" t="str">
        <f t="shared" si="192"/>
        <v>N</v>
      </c>
      <c r="S1392" s="124"/>
    </row>
    <row r="1393" spans="1:19" hidden="1">
      <c r="A1393" s="379">
        <f>IF('CONSTRUCTION COST ESTIMATE'!B1393="","",'CONSTRUCTION COST ESTIMATE'!B1393)</f>
        <v>690.06899999999996</v>
      </c>
      <c r="B1393" s="128"/>
      <c r="C1393" s="128" t="str">
        <f t="shared" si="187"/>
        <v>Item</v>
      </c>
      <c r="D1393" s="128">
        <f t="shared" si="190"/>
        <v>1</v>
      </c>
      <c r="E1393" s="128" t="str">
        <f>IF(A1393="",'CONSTRUCTION COST ESTIMATE'!A1393,"")</f>
        <v/>
      </c>
      <c r="F1393" s="234" t="str">
        <f>IF(A1393="","",'CONSTRUCTION COST ESTIMATE'!C1393)</f>
        <v>CURED IN PLACE SECTIONAL PIPE LINER (66 INCH)</v>
      </c>
      <c r="G1393" s="234"/>
      <c r="H1393" s="78" t="str">
        <f t="shared" si="188"/>
        <v>690.0690</v>
      </c>
      <c r="I1393" s="128"/>
      <c r="J1393" s="128">
        <f>IF(A1393="","",'CONSTRUCTION COST ESTIMATE'!BA1393)</f>
        <v>0</v>
      </c>
      <c r="K1393" s="128" t="str">
        <f t="shared" si="191"/>
        <v>Default</v>
      </c>
      <c r="L1393" s="128" t="str">
        <f>IF(A1393="","",'CONSTRUCTION COST ESTIMATE'!BB1393)</f>
        <v>EA</v>
      </c>
      <c r="M1393" s="128" t="str">
        <f t="shared" si="189"/>
        <v>Base Bid</v>
      </c>
      <c r="N1393" s="124">
        <f>IF(A1393="","",'CONSTRUCTION COST ESTIMATE'!BC1393)</f>
        <v>0</v>
      </c>
      <c r="O1393" s="124" t="str">
        <f t="shared" si="192"/>
        <v>N</v>
      </c>
      <c r="S1393" s="124"/>
    </row>
    <row r="1394" spans="1:19" hidden="1">
      <c r="A1394" s="379">
        <f>IF('CONSTRUCTION COST ESTIMATE'!B1394="","",'CONSTRUCTION COST ESTIMATE'!B1394)</f>
        <v>690.07</v>
      </c>
      <c r="B1394" s="128"/>
      <c r="C1394" s="128" t="str">
        <f t="shared" si="187"/>
        <v>Item</v>
      </c>
      <c r="D1394" s="128">
        <f t="shared" si="190"/>
        <v>1</v>
      </c>
      <c r="E1394" s="128" t="str">
        <f>IF(A1394="",'CONSTRUCTION COST ESTIMATE'!A1394,"")</f>
        <v/>
      </c>
      <c r="F1394" s="234" t="str">
        <f>IF(A1394="","",'CONSTRUCTION COST ESTIMATE'!C1394)</f>
        <v>CURED IN PLACE SECTIONAL PIPE LINER (72 INCH)</v>
      </c>
      <c r="G1394" s="234"/>
      <c r="H1394" s="78" t="str">
        <f t="shared" si="188"/>
        <v>690.0700</v>
      </c>
      <c r="I1394" s="128"/>
      <c r="J1394" s="128">
        <f>IF(A1394="","",'CONSTRUCTION COST ESTIMATE'!BA1394)</f>
        <v>0</v>
      </c>
      <c r="K1394" s="128" t="str">
        <f t="shared" si="191"/>
        <v>Default</v>
      </c>
      <c r="L1394" s="128" t="str">
        <f>IF(A1394="","",'CONSTRUCTION COST ESTIMATE'!BB1394)</f>
        <v>LF</v>
      </c>
      <c r="M1394" s="128" t="str">
        <f t="shared" si="189"/>
        <v>Base Bid</v>
      </c>
      <c r="N1394" s="124">
        <f>IF(A1394="","",'CONSTRUCTION COST ESTIMATE'!BC1394)</f>
        <v>0</v>
      </c>
      <c r="O1394" s="124" t="str">
        <f t="shared" si="192"/>
        <v>N</v>
      </c>
      <c r="S1394" s="124"/>
    </row>
    <row r="1395" spans="1:19" hidden="1">
      <c r="A1395" s="379">
        <f>IF('CONSTRUCTION COST ESTIMATE'!B1395="","",'CONSTRUCTION COST ESTIMATE'!B1395)</f>
        <v>690.07100000000003</v>
      </c>
      <c r="B1395" s="128"/>
      <c r="C1395" s="128" t="str">
        <f t="shared" si="187"/>
        <v>Item</v>
      </c>
      <c r="D1395" s="128">
        <f t="shared" si="190"/>
        <v>1</v>
      </c>
      <c r="E1395" s="128" t="str">
        <f>IF(A1395="",'CONSTRUCTION COST ESTIMATE'!A1395,"")</f>
        <v/>
      </c>
      <c r="F1395" s="234" t="str">
        <f>IF(A1395="","",'CONSTRUCTION COST ESTIMATE'!C1395)</f>
        <v>CURED IN PLACE SECTIONAL PIPE LINER (72 INCH)</v>
      </c>
      <c r="G1395" s="234"/>
      <c r="H1395" s="78" t="str">
        <f t="shared" si="188"/>
        <v>690.0710</v>
      </c>
      <c r="I1395" s="128"/>
      <c r="J1395" s="128">
        <f>IF(A1395="","",'CONSTRUCTION COST ESTIMATE'!BA1395)</f>
        <v>0</v>
      </c>
      <c r="K1395" s="128" t="str">
        <f t="shared" si="191"/>
        <v>Default</v>
      </c>
      <c r="L1395" s="128" t="str">
        <f>IF(A1395="","",'CONSTRUCTION COST ESTIMATE'!BB1395)</f>
        <v>EA</v>
      </c>
      <c r="M1395" s="128" t="str">
        <f t="shared" si="189"/>
        <v>Base Bid</v>
      </c>
      <c r="N1395" s="124">
        <f>IF(A1395="","",'CONSTRUCTION COST ESTIMATE'!BC1395)</f>
        <v>0</v>
      </c>
      <c r="O1395" s="124" t="str">
        <f t="shared" si="192"/>
        <v>N</v>
      </c>
      <c r="S1395" s="124"/>
    </row>
    <row r="1396" spans="1:19" hidden="1">
      <c r="A1396" s="379">
        <f>IF('CONSTRUCTION COST ESTIMATE'!B1396="","",'CONSTRUCTION COST ESTIMATE'!B1396)</f>
        <v>690.072</v>
      </c>
      <c r="B1396" s="128"/>
      <c r="C1396" s="128" t="str">
        <f t="shared" si="187"/>
        <v>Item</v>
      </c>
      <c r="D1396" s="128">
        <f t="shared" si="190"/>
        <v>1</v>
      </c>
      <c r="E1396" s="128" t="str">
        <f>IF(A1396="",'CONSTRUCTION COST ESTIMATE'!A1396,"")</f>
        <v/>
      </c>
      <c r="F1396" s="234" t="str">
        <f>IF(A1396="","",'CONSTRUCTION COST ESTIMATE'!C1396)</f>
        <v>CURED IN PLACE SECTIONAL PIPE LINER (78 INCH)</v>
      </c>
      <c r="G1396" s="234"/>
      <c r="H1396" s="78" t="str">
        <f t="shared" si="188"/>
        <v>690.0720</v>
      </c>
      <c r="I1396" s="128"/>
      <c r="J1396" s="128">
        <f>IF(A1396="","",'CONSTRUCTION COST ESTIMATE'!BA1396)</f>
        <v>0</v>
      </c>
      <c r="K1396" s="128" t="str">
        <f t="shared" si="191"/>
        <v>Default</v>
      </c>
      <c r="L1396" s="128" t="str">
        <f>IF(A1396="","",'CONSTRUCTION COST ESTIMATE'!BB1396)</f>
        <v>LF</v>
      </c>
      <c r="M1396" s="128" t="str">
        <f t="shared" si="189"/>
        <v>Base Bid</v>
      </c>
      <c r="N1396" s="124">
        <f>IF(A1396="","",'CONSTRUCTION COST ESTIMATE'!BC1396)</f>
        <v>0</v>
      </c>
      <c r="O1396" s="124" t="str">
        <f t="shared" si="192"/>
        <v>N</v>
      </c>
      <c r="S1396" s="124"/>
    </row>
    <row r="1397" spans="1:19" hidden="1">
      <c r="A1397" s="379">
        <f>IF('CONSTRUCTION COST ESTIMATE'!B1397="","",'CONSTRUCTION COST ESTIMATE'!B1397)</f>
        <v>690.07299999999998</v>
      </c>
      <c r="B1397" s="128"/>
      <c r="C1397" s="128" t="str">
        <f t="shared" si="187"/>
        <v>Item</v>
      </c>
      <c r="D1397" s="128">
        <f t="shared" si="190"/>
        <v>1</v>
      </c>
      <c r="E1397" s="128" t="str">
        <f>IF(A1397="",'CONSTRUCTION COST ESTIMATE'!A1397,"")</f>
        <v/>
      </c>
      <c r="F1397" s="234" t="str">
        <f>IF(A1397="","",'CONSTRUCTION COST ESTIMATE'!C1397)</f>
        <v>CURED IN PLACE SECTIONAL PIPE LINER (78 INCH)</v>
      </c>
      <c r="G1397" s="234"/>
      <c r="H1397" s="78" t="str">
        <f t="shared" si="188"/>
        <v>690.0730</v>
      </c>
      <c r="I1397" s="128"/>
      <c r="J1397" s="128">
        <f>IF(A1397="","",'CONSTRUCTION COST ESTIMATE'!BA1397)</f>
        <v>0</v>
      </c>
      <c r="K1397" s="128" t="str">
        <f t="shared" si="191"/>
        <v>Default</v>
      </c>
      <c r="L1397" s="128" t="str">
        <f>IF(A1397="","",'CONSTRUCTION COST ESTIMATE'!BB1397)</f>
        <v>EA</v>
      </c>
      <c r="M1397" s="128" t="str">
        <f t="shared" si="189"/>
        <v>Base Bid</v>
      </c>
      <c r="N1397" s="124">
        <f>IF(A1397="","",'CONSTRUCTION COST ESTIMATE'!BC1397)</f>
        <v>0</v>
      </c>
      <c r="O1397" s="124" t="str">
        <f t="shared" si="192"/>
        <v>N</v>
      </c>
      <c r="S1397" s="124"/>
    </row>
    <row r="1398" spans="1:19" hidden="1">
      <c r="A1398" s="379">
        <f>IF('CONSTRUCTION COST ESTIMATE'!B1398="","",'CONSTRUCTION COST ESTIMATE'!B1398)</f>
        <v>690.07399999999996</v>
      </c>
      <c r="B1398" s="128"/>
      <c r="C1398" s="128" t="str">
        <f t="shared" si="187"/>
        <v>Item</v>
      </c>
      <c r="D1398" s="128">
        <f t="shared" si="190"/>
        <v>1</v>
      </c>
      <c r="E1398" s="128" t="str">
        <f>IF(A1398="",'CONSTRUCTION COST ESTIMATE'!A1398,"")</f>
        <v/>
      </c>
      <c r="F1398" s="234" t="str">
        <f>IF(A1398="","",'CONSTRUCTION COST ESTIMATE'!C1398)</f>
        <v>CURED IN PLACE SECTIONAL PIPE LINER (84 INCH)</v>
      </c>
      <c r="G1398" s="234"/>
      <c r="H1398" s="78" t="str">
        <f t="shared" si="188"/>
        <v>690.0740</v>
      </c>
      <c r="I1398" s="128"/>
      <c r="J1398" s="128">
        <f>IF(A1398="","",'CONSTRUCTION COST ESTIMATE'!BA1398)</f>
        <v>0</v>
      </c>
      <c r="K1398" s="128" t="str">
        <f t="shared" si="191"/>
        <v>Default</v>
      </c>
      <c r="L1398" s="128" t="str">
        <f>IF(A1398="","",'CONSTRUCTION COST ESTIMATE'!BB1398)</f>
        <v>LF</v>
      </c>
      <c r="M1398" s="128" t="str">
        <f t="shared" si="189"/>
        <v>Base Bid</v>
      </c>
      <c r="N1398" s="124">
        <f>IF(A1398="","",'CONSTRUCTION COST ESTIMATE'!BC1398)</f>
        <v>0</v>
      </c>
      <c r="O1398" s="124" t="str">
        <f t="shared" si="192"/>
        <v>N</v>
      </c>
      <c r="S1398" s="124"/>
    </row>
    <row r="1399" spans="1:19" hidden="1">
      <c r="A1399" s="379">
        <f>IF('CONSTRUCTION COST ESTIMATE'!B1399="","",'CONSTRUCTION COST ESTIMATE'!B1399)</f>
        <v>690.07500000000005</v>
      </c>
      <c r="B1399" s="128"/>
      <c r="C1399" s="128" t="str">
        <f t="shared" si="187"/>
        <v>Item</v>
      </c>
      <c r="D1399" s="128">
        <f t="shared" si="190"/>
        <v>1</v>
      </c>
      <c r="E1399" s="128" t="str">
        <f>IF(A1399="",'CONSTRUCTION COST ESTIMATE'!A1399,"")</f>
        <v/>
      </c>
      <c r="F1399" s="234" t="str">
        <f>IF(A1399="","",'CONSTRUCTION COST ESTIMATE'!C1399)</f>
        <v>CURED IN PLACE SECTIONAL PIPE LINER (84 INCH)</v>
      </c>
      <c r="G1399" s="234"/>
      <c r="H1399" s="78" t="str">
        <f t="shared" si="188"/>
        <v>690.0750</v>
      </c>
      <c r="I1399" s="128"/>
      <c r="J1399" s="128">
        <f>IF(A1399="","",'CONSTRUCTION COST ESTIMATE'!BA1399)</f>
        <v>0</v>
      </c>
      <c r="K1399" s="128" t="str">
        <f t="shared" si="191"/>
        <v>Default</v>
      </c>
      <c r="L1399" s="128" t="str">
        <f>IF(A1399="","",'CONSTRUCTION COST ESTIMATE'!BB1399)</f>
        <v>EA</v>
      </c>
      <c r="M1399" s="128" t="str">
        <f t="shared" si="189"/>
        <v>Base Bid</v>
      </c>
      <c r="N1399" s="124">
        <f>IF(A1399="","",'CONSTRUCTION COST ESTIMATE'!BC1399)</f>
        <v>0</v>
      </c>
      <c r="O1399" s="124" t="str">
        <f t="shared" si="192"/>
        <v>N</v>
      </c>
      <c r="S1399" s="124"/>
    </row>
    <row r="1400" spans="1:19" hidden="1">
      <c r="A1400" s="379">
        <f>IF('CONSTRUCTION COST ESTIMATE'!B1400="","",'CONSTRUCTION COST ESTIMATE'!B1400)</f>
        <v>690.07600000000002</v>
      </c>
      <c r="B1400" s="128"/>
      <c r="C1400" s="128" t="str">
        <f t="shared" si="187"/>
        <v>Item</v>
      </c>
      <c r="D1400" s="128">
        <f t="shared" si="190"/>
        <v>1</v>
      </c>
      <c r="E1400" s="128" t="str">
        <f>IF(A1400="",'CONSTRUCTION COST ESTIMATE'!A1400,"")</f>
        <v/>
      </c>
      <c r="F1400" s="234" t="str">
        <f>IF(A1400="","",'CONSTRUCTION COST ESTIMATE'!C1400)</f>
        <v>CURED IN PLACE SECTIONAL PIPE LINER (90 INCH)</v>
      </c>
      <c r="G1400" s="234"/>
      <c r="H1400" s="78" t="str">
        <f t="shared" si="188"/>
        <v>690.0760</v>
      </c>
      <c r="I1400" s="128"/>
      <c r="J1400" s="128">
        <f>IF(A1400="","",'CONSTRUCTION COST ESTIMATE'!BA1400)</f>
        <v>0</v>
      </c>
      <c r="K1400" s="128" t="str">
        <f t="shared" si="191"/>
        <v>Default</v>
      </c>
      <c r="L1400" s="128" t="str">
        <f>IF(A1400="","",'CONSTRUCTION COST ESTIMATE'!BB1400)</f>
        <v>LF</v>
      </c>
      <c r="M1400" s="128" t="str">
        <f t="shared" si="189"/>
        <v>Base Bid</v>
      </c>
      <c r="N1400" s="124">
        <f>IF(A1400="","",'CONSTRUCTION COST ESTIMATE'!BC1400)</f>
        <v>0</v>
      </c>
      <c r="O1400" s="124" t="str">
        <f t="shared" si="192"/>
        <v>N</v>
      </c>
      <c r="S1400" s="124"/>
    </row>
    <row r="1401" spans="1:19" hidden="1">
      <c r="A1401" s="379">
        <f>IF('CONSTRUCTION COST ESTIMATE'!B1401="","",'CONSTRUCTION COST ESTIMATE'!B1401)</f>
        <v>690.077</v>
      </c>
      <c r="B1401" s="128"/>
      <c r="C1401" s="128" t="str">
        <f t="shared" si="187"/>
        <v>Item</v>
      </c>
      <c r="D1401" s="128">
        <f t="shared" si="190"/>
        <v>1</v>
      </c>
      <c r="E1401" s="128" t="str">
        <f>IF(A1401="",'CONSTRUCTION COST ESTIMATE'!A1401,"")</f>
        <v/>
      </c>
      <c r="F1401" s="234" t="str">
        <f>IF(A1401="","",'CONSTRUCTION COST ESTIMATE'!C1401)</f>
        <v>CURED IN PLACE SECTIONAL PIPE LINER (90 INCH)</v>
      </c>
      <c r="G1401" s="234"/>
      <c r="H1401" s="78" t="str">
        <f t="shared" si="188"/>
        <v>690.0770</v>
      </c>
      <c r="I1401" s="128"/>
      <c r="J1401" s="128">
        <f>IF(A1401="","",'CONSTRUCTION COST ESTIMATE'!BA1401)</f>
        <v>0</v>
      </c>
      <c r="K1401" s="128" t="str">
        <f t="shared" si="191"/>
        <v>Default</v>
      </c>
      <c r="L1401" s="128" t="str">
        <f>IF(A1401="","",'CONSTRUCTION COST ESTIMATE'!BB1401)</f>
        <v>EA</v>
      </c>
      <c r="M1401" s="128" t="str">
        <f t="shared" si="189"/>
        <v>Base Bid</v>
      </c>
      <c r="N1401" s="124">
        <f>IF(A1401="","",'CONSTRUCTION COST ESTIMATE'!BC1401)</f>
        <v>0</v>
      </c>
      <c r="O1401" s="124" t="str">
        <f t="shared" si="192"/>
        <v>N</v>
      </c>
      <c r="S1401" s="124"/>
    </row>
    <row r="1402" spans="1:19" hidden="1">
      <c r="A1402" s="379">
        <f>IF('CONSTRUCTION COST ESTIMATE'!B1402="","",'CONSTRUCTION COST ESTIMATE'!B1402)</f>
        <v>690.07799999999997</v>
      </c>
      <c r="B1402" s="128"/>
      <c r="C1402" s="128" t="str">
        <f t="shared" si="187"/>
        <v>Item</v>
      </c>
      <c r="D1402" s="128">
        <f t="shared" si="190"/>
        <v>1</v>
      </c>
      <c r="E1402" s="128" t="str">
        <f>IF(A1402="",'CONSTRUCTION COST ESTIMATE'!A1402,"")</f>
        <v/>
      </c>
      <c r="F1402" s="234" t="str">
        <f>IF(A1402="","",'CONSTRUCTION COST ESTIMATE'!C1402)</f>
        <v>CURED IN PLACE SECTIONAL PIPE LINER (96 INCH)</v>
      </c>
      <c r="G1402" s="234"/>
      <c r="H1402" s="78" t="str">
        <f t="shared" si="188"/>
        <v>690.0780</v>
      </c>
      <c r="I1402" s="128"/>
      <c r="J1402" s="128">
        <f>IF(A1402="","",'CONSTRUCTION COST ESTIMATE'!BA1402)</f>
        <v>0</v>
      </c>
      <c r="K1402" s="128" t="str">
        <f t="shared" si="191"/>
        <v>Default</v>
      </c>
      <c r="L1402" s="128" t="str">
        <f>IF(A1402="","",'CONSTRUCTION COST ESTIMATE'!BB1402)</f>
        <v>LF</v>
      </c>
      <c r="M1402" s="128" t="str">
        <f t="shared" si="189"/>
        <v>Base Bid</v>
      </c>
      <c r="N1402" s="124">
        <f>IF(A1402="","",'CONSTRUCTION COST ESTIMATE'!BC1402)</f>
        <v>0</v>
      </c>
      <c r="O1402" s="124" t="str">
        <f t="shared" si="192"/>
        <v>N</v>
      </c>
      <c r="S1402" s="124"/>
    </row>
    <row r="1403" spans="1:19" hidden="1">
      <c r="A1403" s="379">
        <f>IF('CONSTRUCTION COST ESTIMATE'!B1403="","",'CONSTRUCTION COST ESTIMATE'!B1403)</f>
        <v>690.07899999999995</v>
      </c>
      <c r="B1403" s="128"/>
      <c r="C1403" s="128" t="str">
        <f t="shared" si="187"/>
        <v>Item</v>
      </c>
      <c r="D1403" s="128">
        <f t="shared" si="190"/>
        <v>1</v>
      </c>
      <c r="E1403" s="128" t="str">
        <f>IF(A1403="",'CONSTRUCTION COST ESTIMATE'!A1403,"")</f>
        <v/>
      </c>
      <c r="F1403" s="234" t="str">
        <f>IF(A1403="","",'CONSTRUCTION COST ESTIMATE'!C1403)</f>
        <v>CURED IN PLACE SECTIONAL PIPE LINER (96 INCH)</v>
      </c>
      <c r="G1403" s="234"/>
      <c r="H1403" s="78" t="str">
        <f t="shared" si="188"/>
        <v>690.0790</v>
      </c>
      <c r="I1403" s="128"/>
      <c r="J1403" s="128">
        <f>IF(A1403="","",'CONSTRUCTION COST ESTIMATE'!BA1403)</f>
        <v>0</v>
      </c>
      <c r="K1403" s="128" t="str">
        <f t="shared" si="191"/>
        <v>Default</v>
      </c>
      <c r="L1403" s="128" t="str">
        <f>IF(A1403="","",'CONSTRUCTION COST ESTIMATE'!BB1403)</f>
        <v>EA</v>
      </c>
      <c r="M1403" s="128" t="str">
        <f t="shared" si="189"/>
        <v>Base Bid</v>
      </c>
      <c r="N1403" s="124">
        <f>IF(A1403="","",'CONSTRUCTION COST ESTIMATE'!BC1403)</f>
        <v>0</v>
      </c>
      <c r="O1403" s="124" t="str">
        <f t="shared" si="192"/>
        <v>N</v>
      </c>
      <c r="S1403" s="124"/>
    </row>
    <row r="1404" spans="1:19" hidden="1">
      <c r="A1404" s="379">
        <f>IF('CONSTRUCTION COST ESTIMATE'!B1404="","",'CONSTRUCTION COST ESTIMATE'!B1404)</f>
        <v>690.08</v>
      </c>
      <c r="B1404" s="128"/>
      <c r="C1404" s="128" t="str">
        <f t="shared" si="187"/>
        <v>Item</v>
      </c>
      <c r="D1404" s="128">
        <f t="shared" si="190"/>
        <v>1</v>
      </c>
      <c r="E1404" s="128" t="str">
        <f>IF(A1404="",'CONSTRUCTION COST ESTIMATE'!A1404,"")</f>
        <v/>
      </c>
      <c r="F1404" s="234" t="str">
        <f>IF(A1404="","",'CONSTRUCTION COST ESTIMATE'!C1404)</f>
        <v>CURED IN PLACE SPOT REPAIR (10 INCH)</v>
      </c>
      <c r="G1404" s="234"/>
      <c r="H1404" s="78" t="str">
        <f t="shared" si="188"/>
        <v>690.0800</v>
      </c>
      <c r="I1404" s="128"/>
      <c r="J1404" s="128">
        <f>IF(A1404="","",'CONSTRUCTION COST ESTIMATE'!BA1404)</f>
        <v>0</v>
      </c>
      <c r="K1404" s="128" t="str">
        <f t="shared" si="191"/>
        <v>Default</v>
      </c>
      <c r="L1404" s="128" t="str">
        <f>IF(A1404="","",'CONSTRUCTION COST ESTIMATE'!BB1404)</f>
        <v>EA</v>
      </c>
      <c r="M1404" s="128" t="str">
        <f t="shared" si="189"/>
        <v>Base Bid</v>
      </c>
      <c r="N1404" s="124">
        <f>IF(A1404="","",'CONSTRUCTION COST ESTIMATE'!BC1404)</f>
        <v>0</v>
      </c>
      <c r="O1404" s="124" t="str">
        <f t="shared" si="192"/>
        <v>N</v>
      </c>
      <c r="S1404" s="124"/>
    </row>
    <row r="1405" spans="1:19" hidden="1">
      <c r="A1405" s="379">
        <f>IF('CONSTRUCTION COST ESTIMATE'!B1405="","",'CONSTRUCTION COST ESTIMATE'!B1405)</f>
        <v>690.08100000000002</v>
      </c>
      <c r="B1405" s="128"/>
      <c r="C1405" s="128" t="str">
        <f t="shared" si="187"/>
        <v>Item</v>
      </c>
      <c r="D1405" s="128">
        <f t="shared" si="190"/>
        <v>1</v>
      </c>
      <c r="E1405" s="128" t="str">
        <f>IF(A1405="",'CONSTRUCTION COST ESTIMATE'!A1405,"")</f>
        <v/>
      </c>
      <c r="F1405" s="234" t="str">
        <f>IF(A1405="","",'CONSTRUCTION COST ESTIMATE'!C1405)</f>
        <v>CURED IN PLACE SPOT REPAIR (15 INCH)</v>
      </c>
      <c r="G1405" s="234"/>
      <c r="H1405" s="78" t="str">
        <f t="shared" si="188"/>
        <v>690.0810</v>
      </c>
      <c r="I1405" s="128"/>
      <c r="J1405" s="128">
        <f>IF(A1405="","",'CONSTRUCTION COST ESTIMATE'!BA1405)</f>
        <v>0</v>
      </c>
      <c r="K1405" s="128" t="str">
        <f t="shared" si="191"/>
        <v>Default</v>
      </c>
      <c r="L1405" s="128" t="str">
        <f>IF(A1405="","",'CONSTRUCTION COST ESTIMATE'!BB1405)</f>
        <v>EA</v>
      </c>
      <c r="M1405" s="128" t="str">
        <f t="shared" si="189"/>
        <v>Base Bid</v>
      </c>
      <c r="N1405" s="124">
        <f>IF(A1405="","",'CONSTRUCTION COST ESTIMATE'!BC1405)</f>
        <v>0</v>
      </c>
      <c r="O1405" s="124" t="str">
        <f t="shared" si="192"/>
        <v>N</v>
      </c>
      <c r="S1405" s="124"/>
    </row>
    <row r="1406" spans="1:19" hidden="1">
      <c r="A1406" s="379">
        <f>IF('CONSTRUCTION COST ESTIMATE'!B1406="","",'CONSTRUCTION COST ESTIMATE'!B1406)</f>
        <v>691.00049999999999</v>
      </c>
      <c r="B1406" s="128"/>
      <c r="C1406" s="128" t="str">
        <f t="shared" si="187"/>
        <v>Item</v>
      </c>
      <c r="D1406" s="128">
        <f t="shared" si="190"/>
        <v>1</v>
      </c>
      <c r="E1406" s="128" t="str">
        <f>IF(A1406="",'CONSTRUCTION COST ESTIMATE'!A1406,"")</f>
        <v/>
      </c>
      <c r="F1406" s="234" t="str">
        <f>IF(A1406="","",'CONSTRUCTION COST ESTIMATE'!C1406)</f>
        <v>COAT EXISTING 48 INCH MANHOLE &gt; 5 FEET DEPTH AND &lt; 10 FEET DEPTH</v>
      </c>
      <c r="G1406" s="234"/>
      <c r="H1406" s="78" t="str">
        <f t="shared" si="188"/>
        <v>691.0005</v>
      </c>
      <c r="I1406" s="128"/>
      <c r="J1406" s="128">
        <f>IF(A1406="","",'CONSTRUCTION COST ESTIMATE'!BA1406)</f>
        <v>0</v>
      </c>
      <c r="K1406" s="128" t="str">
        <f t="shared" si="191"/>
        <v>Default</v>
      </c>
      <c r="L1406" s="128" t="str">
        <f>IF(A1406="","",'CONSTRUCTION COST ESTIMATE'!BB1406)</f>
        <v>EA</v>
      </c>
      <c r="M1406" s="128" t="str">
        <f t="shared" si="189"/>
        <v>Base Bid</v>
      </c>
      <c r="N1406" s="124">
        <f>IF(A1406="","",'CONSTRUCTION COST ESTIMATE'!BC1406)</f>
        <v>0</v>
      </c>
      <c r="O1406" s="124" t="str">
        <f t="shared" si="192"/>
        <v>N</v>
      </c>
      <c r="S1406" s="124"/>
    </row>
    <row r="1407" spans="1:19" hidden="1">
      <c r="A1407" s="379">
        <f>IF('CONSTRUCTION COST ESTIMATE'!B1407="","",'CONSTRUCTION COST ESTIMATE'!B1407)</f>
        <v>691.00099999999998</v>
      </c>
      <c r="B1407" s="128"/>
      <c r="C1407" s="128" t="str">
        <f t="shared" si="187"/>
        <v>Item</v>
      </c>
      <c r="D1407" s="128">
        <f t="shared" si="190"/>
        <v>1</v>
      </c>
      <c r="E1407" s="128" t="str">
        <f>IF(A1407="",'CONSTRUCTION COST ESTIMATE'!A1407,"")</f>
        <v/>
      </c>
      <c r="F1407" s="234" t="str">
        <f>IF(A1407="","",'CONSTRUCTION COST ESTIMATE'!C1407)</f>
        <v>COAT EXISTING 48 INCH MANHOLE &gt; 10 FEET DEPTH AND &lt; 15 FEET DEPTH</v>
      </c>
      <c r="G1407" s="234"/>
      <c r="H1407" s="78" t="str">
        <f t="shared" si="188"/>
        <v>691.0010</v>
      </c>
      <c r="I1407" s="128"/>
      <c r="J1407" s="128">
        <f>IF(A1407="","",'CONSTRUCTION COST ESTIMATE'!BA1407)</f>
        <v>0</v>
      </c>
      <c r="K1407" s="128" t="str">
        <f t="shared" si="191"/>
        <v>Default</v>
      </c>
      <c r="L1407" s="128" t="str">
        <f>IF(A1407="","",'CONSTRUCTION COST ESTIMATE'!BB1407)</f>
        <v>EA</v>
      </c>
      <c r="M1407" s="128" t="str">
        <f t="shared" si="189"/>
        <v>Base Bid</v>
      </c>
      <c r="N1407" s="124">
        <f>IF(A1407="","",'CONSTRUCTION COST ESTIMATE'!BC1407)</f>
        <v>0</v>
      </c>
      <c r="O1407" s="124" t="str">
        <f t="shared" si="192"/>
        <v>N</v>
      </c>
      <c r="S1407" s="124"/>
    </row>
    <row r="1408" spans="1:19" hidden="1">
      <c r="A1408" s="379">
        <f>IF('CONSTRUCTION COST ESTIMATE'!B1408="","",'CONSTRUCTION COST ESTIMATE'!B1408)</f>
        <v>691.00199999999995</v>
      </c>
      <c r="B1408" s="128"/>
      <c r="C1408" s="128" t="str">
        <f t="shared" si="187"/>
        <v>Item</v>
      </c>
      <c r="D1408" s="128">
        <f t="shared" si="190"/>
        <v>1</v>
      </c>
      <c r="E1408" s="128" t="str">
        <f>IF(A1408="",'CONSTRUCTION COST ESTIMATE'!A1408,"")</f>
        <v/>
      </c>
      <c r="F1408" s="234" t="str">
        <f>IF(A1408="","",'CONSTRUCTION COST ESTIMATE'!C1408)</f>
        <v>COAT EXISTING 48 INCH MANHOLE &gt; 15 FEET DEPTH AND &lt; 20 FEET DEPTH</v>
      </c>
      <c r="G1408" s="234"/>
      <c r="H1408" s="78" t="str">
        <f t="shared" si="188"/>
        <v>691.0020</v>
      </c>
      <c r="I1408" s="128"/>
      <c r="J1408" s="128">
        <f>IF(A1408="","",'CONSTRUCTION COST ESTIMATE'!BA1408)</f>
        <v>0</v>
      </c>
      <c r="K1408" s="128" t="str">
        <f t="shared" si="191"/>
        <v>Default</v>
      </c>
      <c r="L1408" s="128" t="str">
        <f>IF(A1408="","",'CONSTRUCTION COST ESTIMATE'!BB1408)</f>
        <v>EA</v>
      </c>
      <c r="M1408" s="128" t="str">
        <f t="shared" si="189"/>
        <v>Base Bid</v>
      </c>
      <c r="N1408" s="124">
        <f>IF(A1408="","",'CONSTRUCTION COST ESTIMATE'!BC1408)</f>
        <v>0</v>
      </c>
      <c r="O1408" s="124" t="str">
        <f t="shared" si="192"/>
        <v>N</v>
      </c>
      <c r="S1408" s="124"/>
    </row>
    <row r="1409" spans="1:19" hidden="1">
      <c r="A1409" s="379">
        <f>IF('CONSTRUCTION COST ESTIMATE'!B1409="","",'CONSTRUCTION COST ESTIMATE'!B1409)</f>
        <v>691.00300000000004</v>
      </c>
      <c r="B1409" s="128"/>
      <c r="C1409" s="128" t="str">
        <f t="shared" si="187"/>
        <v>Item</v>
      </c>
      <c r="D1409" s="128">
        <f t="shared" si="190"/>
        <v>1</v>
      </c>
      <c r="E1409" s="128" t="str">
        <f>IF(A1409="",'CONSTRUCTION COST ESTIMATE'!A1409,"")</f>
        <v/>
      </c>
      <c r="F1409" s="234" t="str">
        <f>IF(A1409="","",'CONSTRUCTION COST ESTIMATE'!C1409)</f>
        <v>COAT EXISTING 48 INCH MANHOLE &gt; 20 FEET DEPTH AND &lt; 25 FEET DEPTH</v>
      </c>
      <c r="G1409" s="234"/>
      <c r="H1409" s="78" t="str">
        <f t="shared" si="188"/>
        <v>691.0030</v>
      </c>
      <c r="I1409" s="128"/>
      <c r="J1409" s="128">
        <f>IF(A1409="","",'CONSTRUCTION COST ESTIMATE'!BA1409)</f>
        <v>0</v>
      </c>
      <c r="K1409" s="128" t="str">
        <f t="shared" si="191"/>
        <v>Default</v>
      </c>
      <c r="L1409" s="128" t="str">
        <f>IF(A1409="","",'CONSTRUCTION COST ESTIMATE'!BB1409)</f>
        <v>EA</v>
      </c>
      <c r="M1409" s="128" t="str">
        <f t="shared" si="189"/>
        <v>Base Bid</v>
      </c>
      <c r="N1409" s="124">
        <f>IF(A1409="","",'CONSTRUCTION COST ESTIMATE'!BC1409)</f>
        <v>0</v>
      </c>
      <c r="O1409" s="124" t="str">
        <f t="shared" si="192"/>
        <v>N</v>
      </c>
      <c r="S1409" s="124"/>
    </row>
    <row r="1410" spans="1:19" hidden="1">
      <c r="A1410" s="379">
        <f>IF('CONSTRUCTION COST ESTIMATE'!B1410="","",'CONSTRUCTION COST ESTIMATE'!B1410)</f>
        <v>691.00400000000002</v>
      </c>
      <c r="B1410" s="128"/>
      <c r="C1410" s="128" t="str">
        <f t="shared" si="187"/>
        <v>Item</v>
      </c>
      <c r="D1410" s="128">
        <f t="shared" si="190"/>
        <v>1</v>
      </c>
      <c r="E1410" s="128" t="str">
        <f>IF(A1410="",'CONSTRUCTION COST ESTIMATE'!A1410,"")</f>
        <v/>
      </c>
      <c r="F1410" s="234" t="str">
        <f>IF(A1410="","",'CONSTRUCTION COST ESTIMATE'!C1410)</f>
        <v>COAT EXISTING 48 INCH MANHOLE</v>
      </c>
      <c r="G1410" s="234"/>
      <c r="H1410" s="78" t="str">
        <f t="shared" si="188"/>
        <v>691.0040</v>
      </c>
      <c r="I1410" s="128"/>
      <c r="J1410" s="128">
        <f>IF(A1410="","",'CONSTRUCTION COST ESTIMATE'!BA1410)</f>
        <v>0</v>
      </c>
      <c r="K1410" s="128" t="str">
        <f t="shared" si="191"/>
        <v>Default</v>
      </c>
      <c r="L1410" s="128" t="str">
        <f>IF(A1410="","",'CONSTRUCTION COST ESTIMATE'!BB1410)</f>
        <v>EA</v>
      </c>
      <c r="M1410" s="128" t="str">
        <f t="shared" si="189"/>
        <v>Base Bid</v>
      </c>
      <c r="N1410" s="124">
        <f>IF(A1410="","",'CONSTRUCTION COST ESTIMATE'!BC1410)</f>
        <v>0</v>
      </c>
      <c r="O1410" s="124" t="str">
        <f t="shared" si="192"/>
        <v>N</v>
      </c>
      <c r="S1410" s="124"/>
    </row>
    <row r="1411" spans="1:19" hidden="1">
      <c r="A1411" s="379">
        <f>IF('CONSTRUCTION COST ESTIMATE'!B1411="","",'CONSTRUCTION COST ESTIMATE'!B1411)</f>
        <v>691.005</v>
      </c>
      <c r="B1411" s="128"/>
      <c r="C1411" s="128" t="str">
        <f t="shared" si="187"/>
        <v>Item</v>
      </c>
      <c r="D1411" s="128">
        <f t="shared" si="190"/>
        <v>1</v>
      </c>
      <c r="E1411" s="128" t="str">
        <f>IF(A1411="",'CONSTRUCTION COST ESTIMATE'!A1411,"")</f>
        <v/>
      </c>
      <c r="F1411" s="234" t="str">
        <f>IF(A1411="","",'CONSTRUCTION COST ESTIMATE'!C1411)</f>
        <v>COAT EXISTING 60 INCH MANHOLE &gt; 5 FEET DEPTH AND &lt; 10 FEET DEPTH</v>
      </c>
      <c r="G1411" s="234"/>
      <c r="H1411" s="78" t="str">
        <f t="shared" si="188"/>
        <v>691.0050</v>
      </c>
      <c r="I1411" s="128"/>
      <c r="J1411" s="128">
        <f>IF(A1411="","",'CONSTRUCTION COST ESTIMATE'!BA1411)</f>
        <v>0</v>
      </c>
      <c r="K1411" s="128" t="str">
        <f t="shared" si="191"/>
        <v>Default</v>
      </c>
      <c r="L1411" s="128" t="str">
        <f>IF(A1411="","",'CONSTRUCTION COST ESTIMATE'!BB1411)</f>
        <v>EA</v>
      </c>
      <c r="M1411" s="128" t="str">
        <f t="shared" si="189"/>
        <v>Base Bid</v>
      </c>
      <c r="N1411" s="124">
        <f>IF(A1411="","",'CONSTRUCTION COST ESTIMATE'!BC1411)</f>
        <v>0</v>
      </c>
      <c r="O1411" s="124" t="str">
        <f t="shared" si="192"/>
        <v>N</v>
      </c>
      <c r="S1411" s="124"/>
    </row>
    <row r="1412" spans="1:19" hidden="1">
      <c r="A1412" s="379">
        <f>IF('CONSTRUCTION COST ESTIMATE'!B1412="","",'CONSTRUCTION COST ESTIMATE'!B1412)</f>
        <v>691.00599999999997</v>
      </c>
      <c r="B1412" s="128"/>
      <c r="C1412" s="128" t="str">
        <f t="shared" si="187"/>
        <v>Item</v>
      </c>
      <c r="D1412" s="128">
        <f t="shared" si="190"/>
        <v>1</v>
      </c>
      <c r="E1412" s="128" t="str">
        <f>IF(A1412="",'CONSTRUCTION COST ESTIMATE'!A1412,"")</f>
        <v/>
      </c>
      <c r="F1412" s="234" t="str">
        <f>IF(A1412="","",'CONSTRUCTION COST ESTIMATE'!C1412)</f>
        <v>COAT EXISTING 60 INCH MANHOLE &gt; 10 FEET DEPTH AND &lt; 15 FEET DEPTH</v>
      </c>
      <c r="G1412" s="234"/>
      <c r="H1412" s="78" t="str">
        <f t="shared" si="188"/>
        <v>691.0060</v>
      </c>
      <c r="I1412" s="128"/>
      <c r="J1412" s="128">
        <f>IF(A1412="","",'CONSTRUCTION COST ESTIMATE'!BA1412)</f>
        <v>0</v>
      </c>
      <c r="K1412" s="128" t="str">
        <f t="shared" si="191"/>
        <v>Default</v>
      </c>
      <c r="L1412" s="128" t="str">
        <f>IF(A1412="","",'CONSTRUCTION COST ESTIMATE'!BB1412)</f>
        <v>EA</v>
      </c>
      <c r="M1412" s="128" t="str">
        <f t="shared" si="189"/>
        <v>Base Bid</v>
      </c>
      <c r="N1412" s="124">
        <f>IF(A1412="","",'CONSTRUCTION COST ESTIMATE'!BC1412)</f>
        <v>0</v>
      </c>
      <c r="O1412" s="124" t="str">
        <f t="shared" si="192"/>
        <v>N</v>
      </c>
      <c r="S1412" s="124"/>
    </row>
    <row r="1413" spans="1:19" hidden="1">
      <c r="A1413" s="379">
        <f>IF('CONSTRUCTION COST ESTIMATE'!B1413="","",'CONSTRUCTION COST ESTIMATE'!B1413)</f>
        <v>691.00699999999995</v>
      </c>
      <c r="B1413" s="128"/>
      <c r="C1413" s="128" t="str">
        <f t="shared" si="187"/>
        <v>Item</v>
      </c>
      <c r="D1413" s="128">
        <f t="shared" si="190"/>
        <v>1</v>
      </c>
      <c r="E1413" s="128" t="str">
        <f>IF(A1413="",'CONSTRUCTION COST ESTIMATE'!A1413,"")</f>
        <v/>
      </c>
      <c r="F1413" s="234" t="str">
        <f>IF(A1413="","",'CONSTRUCTION COST ESTIMATE'!C1413)</f>
        <v>COAT EXISTING 60 INCH MANHOLE &gt; 15 FEET DEPTH AND &lt; 20 FEET DEPTH</v>
      </c>
      <c r="G1413" s="234"/>
      <c r="H1413" s="78" t="str">
        <f t="shared" si="188"/>
        <v>691.0070</v>
      </c>
      <c r="I1413" s="128"/>
      <c r="J1413" s="128">
        <f>IF(A1413="","",'CONSTRUCTION COST ESTIMATE'!BA1413)</f>
        <v>0</v>
      </c>
      <c r="K1413" s="128" t="str">
        <f t="shared" si="191"/>
        <v>Default</v>
      </c>
      <c r="L1413" s="128" t="str">
        <f>IF(A1413="","",'CONSTRUCTION COST ESTIMATE'!BB1413)</f>
        <v>EA</v>
      </c>
      <c r="M1413" s="128" t="str">
        <f t="shared" si="189"/>
        <v>Base Bid</v>
      </c>
      <c r="N1413" s="124">
        <f>IF(A1413="","",'CONSTRUCTION COST ESTIMATE'!BC1413)</f>
        <v>0</v>
      </c>
      <c r="O1413" s="124" t="str">
        <f t="shared" si="192"/>
        <v>N</v>
      </c>
      <c r="S1413" s="124"/>
    </row>
    <row r="1414" spans="1:19" hidden="1">
      <c r="A1414" s="379">
        <f>IF('CONSTRUCTION COST ESTIMATE'!B1414="","",'CONSTRUCTION COST ESTIMATE'!B1414)</f>
        <v>691.00800000000004</v>
      </c>
      <c r="B1414" s="128"/>
      <c r="C1414" s="128" t="str">
        <f t="shared" si="187"/>
        <v>Item</v>
      </c>
      <c r="D1414" s="128">
        <f t="shared" si="190"/>
        <v>1</v>
      </c>
      <c r="E1414" s="128" t="str">
        <f>IF(A1414="",'CONSTRUCTION COST ESTIMATE'!A1414,"")</f>
        <v/>
      </c>
      <c r="F1414" s="234" t="str">
        <f>IF(A1414="","",'CONSTRUCTION COST ESTIMATE'!C1414)</f>
        <v>COAT EXISTING 60 INCH MANHOLE &gt; 20 FEET DEPTH AND &lt; 25 FEET DEPTH</v>
      </c>
      <c r="G1414" s="234"/>
      <c r="H1414" s="78" t="str">
        <f t="shared" si="188"/>
        <v>691.0080</v>
      </c>
      <c r="I1414" s="128"/>
      <c r="J1414" s="128">
        <f>IF(A1414="","",'CONSTRUCTION COST ESTIMATE'!BA1414)</f>
        <v>0</v>
      </c>
      <c r="K1414" s="128" t="str">
        <f t="shared" si="191"/>
        <v>Default</v>
      </c>
      <c r="L1414" s="128" t="str">
        <f>IF(A1414="","",'CONSTRUCTION COST ESTIMATE'!BB1414)</f>
        <v>EA</v>
      </c>
      <c r="M1414" s="128" t="str">
        <f t="shared" si="189"/>
        <v>Base Bid</v>
      </c>
      <c r="N1414" s="124">
        <f>IF(A1414="","",'CONSTRUCTION COST ESTIMATE'!BC1414)</f>
        <v>0</v>
      </c>
      <c r="O1414" s="124" t="str">
        <f t="shared" si="192"/>
        <v>N</v>
      </c>
      <c r="S1414" s="124"/>
    </row>
    <row r="1415" spans="1:19" hidden="1">
      <c r="A1415" s="379">
        <f>IF('CONSTRUCTION COST ESTIMATE'!B1415="","",'CONSTRUCTION COST ESTIMATE'!B1415)</f>
        <v>691.00900000000001</v>
      </c>
      <c r="B1415" s="128"/>
      <c r="C1415" s="128" t="str">
        <f t="shared" si="187"/>
        <v>Item</v>
      </c>
      <c r="D1415" s="128">
        <f t="shared" si="190"/>
        <v>1</v>
      </c>
      <c r="E1415" s="128" t="str">
        <f>IF(A1415="",'CONSTRUCTION COST ESTIMATE'!A1415,"")</f>
        <v/>
      </c>
      <c r="F1415" s="234" t="str">
        <f>IF(A1415="","",'CONSTRUCTION COST ESTIMATE'!C1415)</f>
        <v>COAT EXISTING 60 INCH MANHOLE</v>
      </c>
      <c r="G1415" s="234"/>
      <c r="H1415" s="78" t="str">
        <f t="shared" si="188"/>
        <v>691.0090</v>
      </c>
      <c r="I1415" s="128"/>
      <c r="J1415" s="128">
        <f>IF(A1415="","",'CONSTRUCTION COST ESTIMATE'!BA1415)</f>
        <v>0</v>
      </c>
      <c r="K1415" s="128" t="str">
        <f t="shared" si="191"/>
        <v>Default</v>
      </c>
      <c r="L1415" s="128" t="str">
        <f>IF(A1415="","",'CONSTRUCTION COST ESTIMATE'!BB1415)</f>
        <v>EA</v>
      </c>
      <c r="M1415" s="128" t="str">
        <f t="shared" si="189"/>
        <v>Base Bid</v>
      </c>
      <c r="N1415" s="124">
        <f>IF(A1415="","",'CONSTRUCTION COST ESTIMATE'!BC1415)</f>
        <v>0</v>
      </c>
      <c r="O1415" s="124" t="str">
        <f t="shared" si="192"/>
        <v>N</v>
      </c>
      <c r="S1415" s="124"/>
    </row>
    <row r="1416" spans="1:19" hidden="1">
      <c r="A1416" s="379">
        <f>IF('CONSTRUCTION COST ESTIMATE'!B1416="","",'CONSTRUCTION COST ESTIMATE'!B1416)</f>
        <v>691.01</v>
      </c>
      <c r="B1416" s="128"/>
      <c r="C1416" s="128" t="str">
        <f t="shared" si="187"/>
        <v>Item</v>
      </c>
      <c r="D1416" s="128">
        <f t="shared" si="190"/>
        <v>1</v>
      </c>
      <c r="E1416" s="128" t="str">
        <f>IF(A1416="",'CONSTRUCTION COST ESTIMATE'!A1416,"")</f>
        <v/>
      </c>
      <c r="F1416" s="234" t="str">
        <f>IF(A1416="","",'CONSTRUCTION COST ESTIMATE'!C1416)</f>
        <v>COAT EXISTING 72 INCH MANHOLE &gt; 5 FEET DEPTH AND &lt; 10 FEET DEPTH</v>
      </c>
      <c r="G1416" s="234"/>
      <c r="H1416" s="78" t="str">
        <f t="shared" si="188"/>
        <v>691.0100</v>
      </c>
      <c r="I1416" s="128"/>
      <c r="J1416" s="128">
        <f>IF(A1416="","",'CONSTRUCTION COST ESTIMATE'!BA1416)</f>
        <v>0</v>
      </c>
      <c r="K1416" s="128" t="str">
        <f t="shared" si="191"/>
        <v>Default</v>
      </c>
      <c r="L1416" s="128" t="str">
        <f>IF(A1416="","",'CONSTRUCTION COST ESTIMATE'!BB1416)</f>
        <v>EA</v>
      </c>
      <c r="M1416" s="128" t="str">
        <f t="shared" si="189"/>
        <v>Base Bid</v>
      </c>
      <c r="N1416" s="124">
        <f>IF(A1416="","",'CONSTRUCTION COST ESTIMATE'!BC1416)</f>
        <v>0</v>
      </c>
      <c r="O1416" s="124" t="str">
        <f t="shared" si="192"/>
        <v>N</v>
      </c>
      <c r="S1416" s="124"/>
    </row>
    <row r="1417" spans="1:19" hidden="1">
      <c r="A1417" s="379">
        <f>IF('CONSTRUCTION COST ESTIMATE'!B1417="","",'CONSTRUCTION COST ESTIMATE'!B1417)</f>
        <v>691.01099999999997</v>
      </c>
      <c r="B1417" s="128"/>
      <c r="C1417" s="128" t="str">
        <f t="shared" si="187"/>
        <v>Item</v>
      </c>
      <c r="D1417" s="128">
        <f t="shared" si="190"/>
        <v>1</v>
      </c>
      <c r="E1417" s="128" t="str">
        <f>IF(A1417="",'CONSTRUCTION COST ESTIMATE'!A1417,"")</f>
        <v/>
      </c>
      <c r="F1417" s="234" t="str">
        <f>IF(A1417="","",'CONSTRUCTION COST ESTIMATE'!C1417)</f>
        <v>COAT EXISTING 72 INCH MANHOLE &gt; 10 FEET DEPTH AND &lt; 15 FEET DEPTH</v>
      </c>
      <c r="G1417" s="234"/>
      <c r="H1417" s="78" t="str">
        <f t="shared" si="188"/>
        <v>691.0110</v>
      </c>
      <c r="I1417" s="128"/>
      <c r="J1417" s="128">
        <f>IF(A1417="","",'CONSTRUCTION COST ESTIMATE'!BA1417)</f>
        <v>0</v>
      </c>
      <c r="K1417" s="128" t="str">
        <f t="shared" si="191"/>
        <v>Default</v>
      </c>
      <c r="L1417" s="128" t="str">
        <f>IF(A1417="","",'CONSTRUCTION COST ESTIMATE'!BB1417)</f>
        <v>EA</v>
      </c>
      <c r="M1417" s="128" t="str">
        <f t="shared" si="189"/>
        <v>Base Bid</v>
      </c>
      <c r="N1417" s="124">
        <f>IF(A1417="","",'CONSTRUCTION COST ESTIMATE'!BC1417)</f>
        <v>0</v>
      </c>
      <c r="O1417" s="124" t="str">
        <f t="shared" si="192"/>
        <v>N</v>
      </c>
      <c r="S1417" s="124"/>
    </row>
    <row r="1418" spans="1:19" hidden="1">
      <c r="A1418" s="379">
        <f>IF('CONSTRUCTION COST ESTIMATE'!B1418="","",'CONSTRUCTION COST ESTIMATE'!B1418)</f>
        <v>691.01199999999994</v>
      </c>
      <c r="B1418" s="128"/>
      <c r="C1418" s="128" t="str">
        <f t="shared" si="187"/>
        <v>Item</v>
      </c>
      <c r="D1418" s="128">
        <f t="shared" si="190"/>
        <v>1</v>
      </c>
      <c r="E1418" s="128" t="str">
        <f>IF(A1418="",'CONSTRUCTION COST ESTIMATE'!A1418,"")</f>
        <v/>
      </c>
      <c r="F1418" s="234" t="str">
        <f>IF(A1418="","",'CONSTRUCTION COST ESTIMATE'!C1418)</f>
        <v>COAT EXISTING 72 INCH MANHOLE &gt; 15 FEET DEPTH AND &lt; 20 FEET DEPTH</v>
      </c>
      <c r="G1418" s="234"/>
      <c r="H1418" s="78" t="str">
        <f t="shared" si="188"/>
        <v>691.0120</v>
      </c>
      <c r="I1418" s="128"/>
      <c r="J1418" s="128">
        <f>IF(A1418="","",'CONSTRUCTION COST ESTIMATE'!BA1418)</f>
        <v>0</v>
      </c>
      <c r="K1418" s="128" t="str">
        <f t="shared" si="191"/>
        <v>Default</v>
      </c>
      <c r="L1418" s="128" t="str">
        <f>IF(A1418="","",'CONSTRUCTION COST ESTIMATE'!BB1418)</f>
        <v>EA</v>
      </c>
      <c r="M1418" s="128" t="str">
        <f t="shared" si="189"/>
        <v>Base Bid</v>
      </c>
      <c r="N1418" s="124">
        <f>IF(A1418="","",'CONSTRUCTION COST ESTIMATE'!BC1418)</f>
        <v>0</v>
      </c>
      <c r="O1418" s="124" t="str">
        <f t="shared" si="192"/>
        <v>N</v>
      </c>
      <c r="S1418" s="124"/>
    </row>
    <row r="1419" spans="1:19" hidden="1">
      <c r="A1419" s="379">
        <f>IF('CONSTRUCTION COST ESTIMATE'!B1419="","",'CONSTRUCTION COST ESTIMATE'!B1419)</f>
        <v>691.01300000000003</v>
      </c>
      <c r="B1419" s="128"/>
      <c r="C1419" s="128" t="str">
        <f t="shared" si="187"/>
        <v>Item</v>
      </c>
      <c r="D1419" s="128">
        <f t="shared" si="190"/>
        <v>1</v>
      </c>
      <c r="E1419" s="128" t="str">
        <f>IF(A1419="",'CONSTRUCTION COST ESTIMATE'!A1419,"")</f>
        <v/>
      </c>
      <c r="F1419" s="234" t="str">
        <f>IF(A1419="","",'CONSTRUCTION COST ESTIMATE'!C1419)</f>
        <v>COAT EXISTING 72 INCH MANHOLE &gt; 20 FEET DEPTH AND &lt; 25 FEET DEPTH</v>
      </c>
      <c r="G1419" s="234"/>
      <c r="H1419" s="78" t="str">
        <f t="shared" si="188"/>
        <v>691.0130</v>
      </c>
      <c r="I1419" s="128"/>
      <c r="J1419" s="128">
        <f>IF(A1419="","",'CONSTRUCTION COST ESTIMATE'!BA1419)</f>
        <v>0</v>
      </c>
      <c r="K1419" s="128" t="str">
        <f t="shared" si="191"/>
        <v>Default</v>
      </c>
      <c r="L1419" s="128" t="str">
        <f>IF(A1419="","",'CONSTRUCTION COST ESTIMATE'!BB1419)</f>
        <v>EA</v>
      </c>
      <c r="M1419" s="128" t="str">
        <f t="shared" si="189"/>
        <v>Base Bid</v>
      </c>
      <c r="N1419" s="124">
        <f>IF(A1419="","",'CONSTRUCTION COST ESTIMATE'!BC1419)</f>
        <v>0</v>
      </c>
      <c r="O1419" s="124" t="str">
        <f t="shared" si="192"/>
        <v>N</v>
      </c>
      <c r="S1419" s="124"/>
    </row>
    <row r="1420" spans="1:19" hidden="1">
      <c r="A1420" s="379">
        <f>IF('CONSTRUCTION COST ESTIMATE'!B1420="","",'CONSTRUCTION COST ESTIMATE'!B1420)</f>
        <v>691.01400000000001</v>
      </c>
      <c r="B1420" s="128"/>
      <c r="C1420" s="128" t="str">
        <f t="shared" si="187"/>
        <v>Item</v>
      </c>
      <c r="D1420" s="128">
        <f t="shared" si="190"/>
        <v>1</v>
      </c>
      <c r="E1420" s="128" t="str">
        <f>IF(A1420="",'CONSTRUCTION COST ESTIMATE'!A1420,"")</f>
        <v/>
      </c>
      <c r="F1420" s="234" t="str">
        <f>IF(A1420="","",'CONSTRUCTION COST ESTIMATE'!C1420)</f>
        <v>COAT EXISTING 72 INCH MANHOLE</v>
      </c>
      <c r="G1420" s="234"/>
      <c r="H1420" s="78" t="str">
        <f t="shared" si="188"/>
        <v>691.0140</v>
      </c>
      <c r="I1420" s="128"/>
      <c r="J1420" s="128">
        <f>IF(A1420="","",'CONSTRUCTION COST ESTIMATE'!BA1420)</f>
        <v>0</v>
      </c>
      <c r="K1420" s="128" t="str">
        <f t="shared" si="191"/>
        <v>Default</v>
      </c>
      <c r="L1420" s="128" t="str">
        <f>IF(A1420="","",'CONSTRUCTION COST ESTIMATE'!BB1420)</f>
        <v>EA</v>
      </c>
      <c r="M1420" s="128" t="str">
        <f t="shared" si="189"/>
        <v>Base Bid</v>
      </c>
      <c r="N1420" s="124">
        <f>IF(A1420="","",'CONSTRUCTION COST ESTIMATE'!BC1420)</f>
        <v>0</v>
      </c>
      <c r="O1420" s="124" t="str">
        <f t="shared" si="192"/>
        <v>N</v>
      </c>
      <c r="S1420" s="124"/>
    </row>
    <row r="1421" spans="1:19" hidden="1">
      <c r="A1421" s="379">
        <f>IF('CONSTRUCTION COST ESTIMATE'!B1421="","",'CONSTRUCTION COST ESTIMATE'!B1421)</f>
        <v>691.01499999999999</v>
      </c>
      <c r="B1421" s="128"/>
      <c r="C1421" s="128" t="str">
        <f t="shared" si="187"/>
        <v>Item</v>
      </c>
      <c r="D1421" s="128">
        <f t="shared" si="190"/>
        <v>1</v>
      </c>
      <c r="E1421" s="128" t="str">
        <f>IF(A1421="",'CONSTRUCTION COST ESTIMATE'!A1421,"")</f>
        <v/>
      </c>
      <c r="F1421" s="234" t="str">
        <f>IF(A1421="","",'CONSTRUCTION COST ESTIMATE'!C1421)</f>
        <v>COAT EXISTING 84 INCH MANHOLE &gt; 5 FEET DEPTH AND &lt; 10 FEET DEPTH</v>
      </c>
      <c r="G1421" s="234"/>
      <c r="H1421" s="78" t="str">
        <f t="shared" si="188"/>
        <v>691.0150</v>
      </c>
      <c r="I1421" s="128"/>
      <c r="J1421" s="128">
        <f>IF(A1421="","",'CONSTRUCTION COST ESTIMATE'!BA1421)</f>
        <v>0</v>
      </c>
      <c r="K1421" s="128" t="str">
        <f t="shared" si="191"/>
        <v>Default</v>
      </c>
      <c r="L1421" s="128" t="str">
        <f>IF(A1421="","",'CONSTRUCTION COST ESTIMATE'!BB1421)</f>
        <v>EA</v>
      </c>
      <c r="M1421" s="128" t="str">
        <f t="shared" si="189"/>
        <v>Base Bid</v>
      </c>
      <c r="N1421" s="124">
        <f>IF(A1421="","",'CONSTRUCTION COST ESTIMATE'!BC1421)</f>
        <v>0</v>
      </c>
      <c r="O1421" s="124" t="str">
        <f t="shared" si="192"/>
        <v>N</v>
      </c>
      <c r="S1421" s="124"/>
    </row>
    <row r="1422" spans="1:19" hidden="1">
      <c r="A1422" s="379">
        <f>IF('CONSTRUCTION COST ESTIMATE'!B1422="","",'CONSTRUCTION COST ESTIMATE'!B1422)</f>
        <v>691.01599999999996</v>
      </c>
      <c r="B1422" s="128"/>
      <c r="C1422" s="128" t="str">
        <f t="shared" si="187"/>
        <v>Item</v>
      </c>
      <c r="D1422" s="128">
        <f t="shared" si="190"/>
        <v>1</v>
      </c>
      <c r="E1422" s="128" t="str">
        <f>IF(A1422="",'CONSTRUCTION COST ESTIMATE'!A1422,"")</f>
        <v/>
      </c>
      <c r="F1422" s="234" t="str">
        <f>IF(A1422="","",'CONSTRUCTION COST ESTIMATE'!C1422)</f>
        <v>COAT EXISTING 84 INCH MANHOLE &gt; 10 FEET DEPTH AND &lt; 15 FEET DEPTH</v>
      </c>
      <c r="G1422" s="234"/>
      <c r="H1422" s="78" t="str">
        <f t="shared" si="188"/>
        <v>691.0160</v>
      </c>
      <c r="I1422" s="128"/>
      <c r="J1422" s="128">
        <f>IF(A1422="","",'CONSTRUCTION COST ESTIMATE'!BA1422)</f>
        <v>0</v>
      </c>
      <c r="K1422" s="128" t="str">
        <f t="shared" si="191"/>
        <v>Default</v>
      </c>
      <c r="L1422" s="128" t="str">
        <f>IF(A1422="","",'CONSTRUCTION COST ESTIMATE'!BB1422)</f>
        <v>EA</v>
      </c>
      <c r="M1422" s="128" t="str">
        <f t="shared" si="189"/>
        <v>Base Bid</v>
      </c>
      <c r="N1422" s="124">
        <f>IF(A1422="","",'CONSTRUCTION COST ESTIMATE'!BC1422)</f>
        <v>0</v>
      </c>
      <c r="O1422" s="124" t="str">
        <f t="shared" si="192"/>
        <v>N</v>
      </c>
      <c r="S1422" s="124"/>
    </row>
    <row r="1423" spans="1:19" hidden="1">
      <c r="A1423" s="379">
        <f>IF('CONSTRUCTION COST ESTIMATE'!B1423="","",'CONSTRUCTION COST ESTIMATE'!B1423)</f>
        <v>691.01700000000005</v>
      </c>
      <c r="B1423" s="128"/>
      <c r="C1423" s="128" t="str">
        <f t="shared" si="187"/>
        <v>Item</v>
      </c>
      <c r="D1423" s="128">
        <f t="shared" si="190"/>
        <v>1</v>
      </c>
      <c r="E1423" s="128" t="str">
        <f>IF(A1423="",'CONSTRUCTION COST ESTIMATE'!A1423,"")</f>
        <v/>
      </c>
      <c r="F1423" s="234" t="str">
        <f>IF(A1423="","",'CONSTRUCTION COST ESTIMATE'!C1423)</f>
        <v>COAT EXISTING 84 INCH MANHOLE &gt; 15 FEET DEPTH AND &lt; 20 FEET DEPTH</v>
      </c>
      <c r="G1423" s="234"/>
      <c r="H1423" s="78" t="str">
        <f t="shared" si="188"/>
        <v>691.0170</v>
      </c>
      <c r="I1423" s="128"/>
      <c r="J1423" s="128">
        <f>IF(A1423="","",'CONSTRUCTION COST ESTIMATE'!BA1423)</f>
        <v>0</v>
      </c>
      <c r="K1423" s="128" t="str">
        <f t="shared" si="191"/>
        <v>Default</v>
      </c>
      <c r="L1423" s="128" t="str">
        <f>IF(A1423="","",'CONSTRUCTION COST ESTIMATE'!BB1423)</f>
        <v>EA</v>
      </c>
      <c r="M1423" s="128" t="str">
        <f t="shared" si="189"/>
        <v>Base Bid</v>
      </c>
      <c r="N1423" s="124">
        <f>IF(A1423="","",'CONSTRUCTION COST ESTIMATE'!BC1423)</f>
        <v>0</v>
      </c>
      <c r="O1423" s="124" t="str">
        <f t="shared" si="192"/>
        <v>N</v>
      </c>
      <c r="S1423" s="124"/>
    </row>
    <row r="1424" spans="1:19" hidden="1">
      <c r="A1424" s="379">
        <f>IF('CONSTRUCTION COST ESTIMATE'!B1424="","",'CONSTRUCTION COST ESTIMATE'!B1424)</f>
        <v>691.01800000000003</v>
      </c>
      <c r="B1424" s="128"/>
      <c r="C1424" s="128" t="str">
        <f t="shared" si="187"/>
        <v>Item</v>
      </c>
      <c r="D1424" s="128">
        <f t="shared" si="190"/>
        <v>1</v>
      </c>
      <c r="E1424" s="128" t="str">
        <f>IF(A1424="",'CONSTRUCTION COST ESTIMATE'!A1424,"")</f>
        <v/>
      </c>
      <c r="F1424" s="234" t="str">
        <f>IF(A1424="","",'CONSTRUCTION COST ESTIMATE'!C1424)</f>
        <v>COAT EXISTING 84 INCH MANHOLE &gt; 20 FEET DEPTH AND &lt; 25 FEET DEPTH</v>
      </c>
      <c r="G1424" s="234"/>
      <c r="H1424" s="78" t="str">
        <f t="shared" si="188"/>
        <v>691.0180</v>
      </c>
      <c r="I1424" s="128"/>
      <c r="J1424" s="128">
        <f>IF(A1424="","",'CONSTRUCTION COST ESTIMATE'!BA1424)</f>
        <v>0</v>
      </c>
      <c r="K1424" s="128" t="str">
        <f t="shared" si="191"/>
        <v>Default</v>
      </c>
      <c r="L1424" s="128" t="str">
        <f>IF(A1424="","",'CONSTRUCTION COST ESTIMATE'!BB1424)</f>
        <v>EA</v>
      </c>
      <c r="M1424" s="128" t="str">
        <f t="shared" si="189"/>
        <v>Base Bid</v>
      </c>
      <c r="N1424" s="124">
        <f>IF(A1424="","",'CONSTRUCTION COST ESTIMATE'!BC1424)</f>
        <v>0</v>
      </c>
      <c r="O1424" s="124" t="str">
        <f t="shared" si="192"/>
        <v>N</v>
      </c>
      <c r="S1424" s="124"/>
    </row>
    <row r="1425" spans="1:26" hidden="1">
      <c r="A1425" s="379">
        <f>IF('CONSTRUCTION COST ESTIMATE'!B1425="","",'CONSTRUCTION COST ESTIMATE'!B1425)</f>
        <v>691.01900000000001</v>
      </c>
      <c r="B1425" s="128"/>
      <c r="C1425" s="128" t="str">
        <f t="shared" si="187"/>
        <v>Item</v>
      </c>
      <c r="D1425" s="128">
        <f t="shared" si="190"/>
        <v>1</v>
      </c>
      <c r="E1425" s="128" t="str">
        <f>IF(A1425="",'CONSTRUCTION COST ESTIMATE'!A1425,"")</f>
        <v/>
      </c>
      <c r="F1425" s="234" t="str">
        <f>IF(A1425="","",'CONSTRUCTION COST ESTIMATE'!C1425)</f>
        <v>COAT EXISTING 84 INCH MANHOLE</v>
      </c>
      <c r="G1425" s="234"/>
      <c r="H1425" s="78" t="str">
        <f t="shared" si="188"/>
        <v>691.0190</v>
      </c>
      <c r="I1425" s="128"/>
      <c r="J1425" s="128">
        <f>IF(A1425="","",'CONSTRUCTION COST ESTIMATE'!BA1425)</f>
        <v>0</v>
      </c>
      <c r="K1425" s="128" t="str">
        <f t="shared" si="191"/>
        <v>Default</v>
      </c>
      <c r="L1425" s="128" t="str">
        <f>IF(A1425="","",'CONSTRUCTION COST ESTIMATE'!BB1425)</f>
        <v>EA</v>
      </c>
      <c r="M1425" s="128" t="str">
        <f t="shared" si="189"/>
        <v>Base Bid</v>
      </c>
      <c r="N1425" s="124">
        <f>IF(A1425="","",'CONSTRUCTION COST ESTIMATE'!BC1425)</f>
        <v>0</v>
      </c>
      <c r="O1425" s="124" t="str">
        <f t="shared" si="192"/>
        <v>N</v>
      </c>
      <c r="S1425" s="124"/>
    </row>
    <row r="1426" spans="1:26" hidden="1">
      <c r="A1426" s="379">
        <f>IF('CONSTRUCTION COST ESTIMATE'!B1426="","",'CONSTRUCTION COST ESTIMATE'!B1426)</f>
        <v>691.02</v>
      </c>
      <c r="B1426" s="128"/>
      <c r="C1426" s="128" t="str">
        <f t="shared" si="187"/>
        <v>Item</v>
      </c>
      <c r="D1426" s="128">
        <f t="shared" si="190"/>
        <v>1</v>
      </c>
      <c r="E1426" s="128" t="str">
        <f>IF(A1426="",'CONSTRUCTION COST ESTIMATE'!A1426,"")</f>
        <v/>
      </c>
      <c r="F1426" s="234" t="str">
        <f>IF(A1426="","",'CONSTRUCTION COST ESTIMATE'!C1426)</f>
        <v>COAT EXISTING 10 FOOT X 9 FOOT JUNCTION MANHOLE</v>
      </c>
      <c r="G1426" s="234"/>
      <c r="H1426" s="78" t="str">
        <f t="shared" si="188"/>
        <v>691.0200</v>
      </c>
      <c r="I1426" s="128"/>
      <c r="J1426" s="128">
        <f>IF(A1426="","",'CONSTRUCTION COST ESTIMATE'!BA1426)</f>
        <v>0</v>
      </c>
      <c r="K1426" s="128" t="str">
        <f t="shared" si="191"/>
        <v>Default</v>
      </c>
      <c r="L1426" s="128" t="str">
        <f>IF(A1426="","",'CONSTRUCTION COST ESTIMATE'!BB1426)</f>
        <v>EA</v>
      </c>
      <c r="M1426" s="128" t="str">
        <f t="shared" si="189"/>
        <v>Base Bid</v>
      </c>
      <c r="N1426" s="124">
        <f>IF(A1426="","",'CONSTRUCTION COST ESTIMATE'!BC1426)</f>
        <v>0</v>
      </c>
      <c r="O1426" s="124" t="str">
        <f t="shared" si="192"/>
        <v>N</v>
      </c>
      <c r="S1426" s="124"/>
    </row>
    <row r="1427" spans="1:26" hidden="1">
      <c r="A1427" s="379">
        <f>IF('CONSTRUCTION COST ESTIMATE'!B1427="","",'CONSTRUCTION COST ESTIMATE'!B1427)</f>
        <v>691.02099999999996</v>
      </c>
      <c r="B1427" s="128"/>
      <c r="C1427" s="128" t="str">
        <f t="shared" si="187"/>
        <v>Item</v>
      </c>
      <c r="D1427" s="128">
        <f t="shared" si="190"/>
        <v>1</v>
      </c>
      <c r="E1427" s="128" t="str">
        <f>IF(A1427="",'CONSTRUCTION COST ESTIMATE'!A1427,"")</f>
        <v/>
      </c>
      <c r="F1427" s="234" t="str">
        <f>IF(A1427="","",'CONSTRUCTION COST ESTIMATE'!C1427)</f>
        <v>COAT EXISTING MANHOLE</v>
      </c>
      <c r="G1427" s="234"/>
      <c r="H1427" s="78" t="str">
        <f t="shared" si="188"/>
        <v>691.0210</v>
      </c>
      <c r="I1427" s="128"/>
      <c r="J1427" s="128">
        <f>IF(A1427="","",'CONSTRUCTION COST ESTIMATE'!BA1427)</f>
        <v>0</v>
      </c>
      <c r="K1427" s="128" t="str">
        <f t="shared" si="191"/>
        <v>Default</v>
      </c>
      <c r="L1427" s="128" t="str">
        <f>IF(A1427="","",'CONSTRUCTION COST ESTIMATE'!BB1427)</f>
        <v>EA</v>
      </c>
      <c r="M1427" s="128" t="str">
        <f t="shared" si="189"/>
        <v>Base Bid</v>
      </c>
      <c r="N1427" s="124">
        <f>IF(A1427="","",'CONSTRUCTION COST ESTIMATE'!BC1427)</f>
        <v>0</v>
      </c>
      <c r="O1427" s="124" t="str">
        <f t="shared" si="192"/>
        <v>N</v>
      </c>
      <c r="S1427" s="124"/>
    </row>
    <row r="1428" spans="1:26" ht="30" hidden="1">
      <c r="A1428" s="379">
        <f>IF('CONSTRUCTION COST ESTIMATE'!B1428="","",'CONSTRUCTION COST ESTIMATE'!B1428)</f>
        <v>691.02200000000005</v>
      </c>
      <c r="B1428" s="128"/>
      <c r="C1428" s="128" t="str">
        <f t="shared" si="187"/>
        <v>Item</v>
      </c>
      <c r="D1428" s="128">
        <f t="shared" si="190"/>
        <v>1</v>
      </c>
      <c r="E1428" s="128" t="str">
        <f>IF(A1428="",'CONSTRUCTION COST ESTIMATE'!A1428,"")</f>
        <v/>
      </c>
      <c r="F1428" s="234" t="str">
        <f>IF(A1428="","",'CONSTRUCTION COST ESTIMATE'!C1428)</f>
        <v>COATING EXISTING 60 INCH MANHOLE &gt; 25 FEET DEPTH AND &lt; 30 FEET DEPTH</v>
      </c>
      <c r="G1428" s="234"/>
      <c r="H1428" s="78" t="str">
        <f t="shared" si="188"/>
        <v>691.0220</v>
      </c>
      <c r="I1428" s="128"/>
      <c r="J1428" s="128">
        <f>IF(A1428="","",'CONSTRUCTION COST ESTIMATE'!BA1428)</f>
        <v>0</v>
      </c>
      <c r="K1428" s="128" t="str">
        <f t="shared" si="191"/>
        <v>Default</v>
      </c>
      <c r="L1428" s="128" t="str">
        <f>IF(A1428="","",'CONSTRUCTION COST ESTIMATE'!BB1428)</f>
        <v>EA</v>
      </c>
      <c r="M1428" s="128" t="str">
        <f t="shared" si="189"/>
        <v>Base Bid</v>
      </c>
      <c r="N1428" s="124">
        <f>IF(A1428="","",'CONSTRUCTION COST ESTIMATE'!BC1428)</f>
        <v>0</v>
      </c>
      <c r="O1428" s="124" t="str">
        <f t="shared" si="192"/>
        <v>N</v>
      </c>
      <c r="S1428" s="124"/>
    </row>
    <row r="1429" spans="1:26" ht="30" hidden="1">
      <c r="A1429" s="379">
        <f>IF('CONSTRUCTION COST ESTIMATE'!B1429="","",'CONSTRUCTION COST ESTIMATE'!B1429)</f>
        <v>691.02300000000002</v>
      </c>
      <c r="B1429" s="128"/>
      <c r="C1429" s="128" t="str">
        <f t="shared" si="187"/>
        <v>Item</v>
      </c>
      <c r="D1429" s="128">
        <f t="shared" si="190"/>
        <v>1</v>
      </c>
      <c r="E1429" s="128" t="str">
        <f>IF(A1429="",'CONSTRUCTION COST ESTIMATE'!A1429,"")</f>
        <v/>
      </c>
      <c r="F1429" s="234" t="str">
        <f>IF(A1429="","",'CONSTRUCTION COST ESTIMATE'!C1429)</f>
        <v>COATING EXISTING 60 INCH MANHOLE &gt; 30 FEET DEPTH AND &lt; 35 FEET DEPTH</v>
      </c>
      <c r="G1429" s="234"/>
      <c r="H1429" s="78" t="str">
        <f t="shared" si="188"/>
        <v>691.0230</v>
      </c>
      <c r="I1429" s="128"/>
      <c r="J1429" s="128">
        <f>IF(A1429="","",'CONSTRUCTION COST ESTIMATE'!BA1429)</f>
        <v>0</v>
      </c>
      <c r="K1429" s="128" t="str">
        <f t="shared" si="191"/>
        <v>Default</v>
      </c>
      <c r="L1429" s="128" t="str">
        <f>IF(A1429="","",'CONSTRUCTION COST ESTIMATE'!BB1429)</f>
        <v>EA</v>
      </c>
      <c r="M1429" s="128" t="str">
        <f t="shared" si="189"/>
        <v>Base Bid</v>
      </c>
      <c r="N1429" s="124">
        <f>IF(A1429="","",'CONSTRUCTION COST ESTIMATE'!BC1429)</f>
        <v>0</v>
      </c>
      <c r="O1429" s="124" t="str">
        <f t="shared" si="192"/>
        <v>N</v>
      </c>
      <c r="S1429" s="124"/>
    </row>
    <row r="1430" spans="1:26" hidden="1">
      <c r="A1430" s="379">
        <f>IF('CONSTRUCTION COST ESTIMATE'!B1430="","",'CONSTRUCTION COST ESTIMATE'!B1430)</f>
        <v>695</v>
      </c>
      <c r="B1430" s="128"/>
      <c r="C1430" s="128" t="str">
        <f t="shared" si="187"/>
        <v>Item</v>
      </c>
      <c r="D1430" s="128">
        <f t="shared" si="190"/>
        <v>1</v>
      </c>
      <c r="E1430" s="128" t="str">
        <f>IF(A1430="",'CONSTRUCTION COST ESTIMATE'!A1430,"")</f>
        <v/>
      </c>
      <c r="F1430" s="234" t="str">
        <f>IF(A1430="","",'CONSTRUCTION COST ESTIMATE'!C1430)</f>
        <v>DIVERSION OF SEWAGE FLOW</v>
      </c>
      <c r="G1430" s="234"/>
      <c r="H1430" s="78" t="str">
        <f t="shared" si="188"/>
        <v>695.0000</v>
      </c>
      <c r="I1430" s="128"/>
      <c r="J1430" s="128">
        <f>IF(A1430="","",'CONSTRUCTION COST ESTIMATE'!BA1430)</f>
        <v>0</v>
      </c>
      <c r="K1430" s="128" t="str">
        <f t="shared" si="191"/>
        <v>Default</v>
      </c>
      <c r="L1430" s="128" t="str">
        <f>IF(A1430="","",'CONSTRUCTION COST ESTIMATE'!BB1430)</f>
        <v>LS</v>
      </c>
      <c r="M1430" s="128" t="str">
        <f t="shared" si="189"/>
        <v>Base Bid</v>
      </c>
      <c r="N1430" s="124">
        <f>IF(A1430="","",'CONSTRUCTION COST ESTIMATE'!BC1430)</f>
        <v>0</v>
      </c>
      <c r="O1430" s="124" t="str">
        <f t="shared" si="192"/>
        <v>N</v>
      </c>
      <c r="S1430" s="124"/>
    </row>
    <row r="1431" spans="1:26" hidden="1">
      <c r="A1431" s="379">
        <f>IF('CONSTRUCTION COST ESTIMATE'!B1431="","",'CONSTRUCTION COST ESTIMATE'!B1431)</f>
        <v>695.00099999999998</v>
      </c>
      <c r="B1431" s="128"/>
      <c r="C1431" s="128" t="str">
        <f t="shared" si="187"/>
        <v>Item</v>
      </c>
      <c r="D1431" s="128">
        <f t="shared" si="190"/>
        <v>1</v>
      </c>
      <c r="E1431" s="128" t="str">
        <f>IF(A1431="",'CONSTRUCTION COST ESTIMATE'!A1431,"")</f>
        <v/>
      </c>
      <c r="F1431" s="234" t="str">
        <f>IF(A1431="","",'CONSTRUCTION COST ESTIMATE'!C1431)</f>
        <v>DIVERSION OF SEWAGE</v>
      </c>
      <c r="G1431" s="234"/>
      <c r="H1431" s="78" t="str">
        <f t="shared" si="188"/>
        <v>695.0010</v>
      </c>
      <c r="I1431" s="128"/>
      <c r="J1431" s="128">
        <f>IF(A1431="","",'CONSTRUCTION COST ESTIMATE'!BA1431)</f>
        <v>0</v>
      </c>
      <c r="K1431" s="128" t="str">
        <f t="shared" si="191"/>
        <v>Default</v>
      </c>
      <c r="L1431" s="128" t="str">
        <f>IF(A1431="","",'CONSTRUCTION COST ESTIMATE'!BB1431)</f>
        <v>LS</v>
      </c>
      <c r="M1431" s="128" t="str">
        <f t="shared" si="189"/>
        <v>Base Bid</v>
      </c>
      <c r="N1431" s="124">
        <f>IF(A1431="","",'CONSTRUCTION COST ESTIMATE'!BC1431)</f>
        <v>0</v>
      </c>
      <c r="O1431" s="124" t="str">
        <f t="shared" si="192"/>
        <v>N</v>
      </c>
      <c r="S1431" s="124"/>
    </row>
    <row r="1432" spans="1:26" hidden="1">
      <c r="A1432" s="379">
        <f>IF('CONSTRUCTION COST ESTIMATE'!B1432="","",'CONSTRUCTION COST ESTIMATE'!B1432)</f>
        <v>695.00199999999995</v>
      </c>
      <c r="B1432" s="128"/>
      <c r="C1432" s="128" t="str">
        <f t="shared" si="187"/>
        <v>Item</v>
      </c>
      <c r="D1432" s="128">
        <f t="shared" si="190"/>
        <v>1</v>
      </c>
      <c r="E1432" s="128" t="str">
        <f>IF(A1432="",'CONSTRUCTION COST ESTIMATE'!A1432,"")</f>
        <v/>
      </c>
      <c r="F1432" s="234" t="str">
        <f>IF(A1432="","",'CONSTRUCTION COST ESTIMATE'!C1432)</f>
        <v>SANITARY SEWER BYPASS</v>
      </c>
      <c r="G1432" s="234"/>
      <c r="H1432" s="78" t="str">
        <f t="shared" si="188"/>
        <v>695.0020</v>
      </c>
      <c r="I1432" s="128"/>
      <c r="J1432" s="128">
        <f>IF(A1432="","",'CONSTRUCTION COST ESTIMATE'!BA1432)</f>
        <v>0</v>
      </c>
      <c r="K1432" s="128" t="str">
        <f t="shared" si="191"/>
        <v>Default</v>
      </c>
      <c r="L1432" s="128" t="str">
        <f>IF(A1432="","",'CONSTRUCTION COST ESTIMATE'!BB1432)</f>
        <v>LS</v>
      </c>
      <c r="M1432" s="128" t="str">
        <f t="shared" si="189"/>
        <v>Base Bid</v>
      </c>
      <c r="N1432" s="124">
        <f>IF(A1432="","",'CONSTRUCTION COST ESTIMATE'!BC1432)</f>
        <v>0</v>
      </c>
      <c r="O1432" s="124" t="str">
        <f t="shared" si="192"/>
        <v>N</v>
      </c>
      <c r="S1432" s="124"/>
    </row>
    <row r="1433" spans="1:26" ht="30" customHeight="1">
      <c r="A1433" s="378" t="str">
        <f>IF('CONSTRUCTION COST ESTIMATE'!B1433="","",'CONSTRUCTION COST ESTIMATE'!B1433)</f>
        <v/>
      </c>
      <c r="B1433" s="134"/>
      <c r="C1433" s="134" t="str">
        <f t="shared" si="187"/>
        <v>Container</v>
      </c>
      <c r="D1433" s="134">
        <f t="shared" si="190"/>
        <v>0</v>
      </c>
      <c r="E1433" s="134" t="str">
        <f>IF(A1433="",'CONSTRUCTION COST ESTIMATE'!A1433,"")</f>
        <v>SP 699</v>
      </c>
      <c r="F1433" s="233" t="str">
        <f>IF(A1433="",'CONSTRUCTION COST ESTIMATE'!C1433,"")</f>
        <v>SITE FURNISHINGS</v>
      </c>
      <c r="G1433" s="233"/>
      <c r="H1433" s="230" t="str">
        <f t="shared" si="188"/>
        <v/>
      </c>
      <c r="I1433" s="134"/>
      <c r="J1433" s="134" t="str">
        <f>IF(A1433="","",'CONSTRUCTION COST ESTIMATE'!BA1433)</f>
        <v/>
      </c>
      <c r="K1433" s="134" t="str">
        <f t="shared" si="191"/>
        <v/>
      </c>
      <c r="L1433" s="134" t="str">
        <f>IF(A1433="","",'CONSTRUCTION COST ESTIMATE'!BB1433)</f>
        <v/>
      </c>
      <c r="M1433" s="134" t="str">
        <f t="shared" si="189"/>
        <v/>
      </c>
      <c r="N1433" s="231" t="str">
        <f>IF(A1433="","",'CONSTRUCTION COST ESTIMATE'!BC1433)</f>
        <v/>
      </c>
      <c r="O1433" s="375"/>
      <c r="P1433" s="231"/>
      <c r="Q1433" s="231"/>
      <c r="R1433" s="231"/>
      <c r="S1433" s="231"/>
      <c r="T1433" s="124"/>
      <c r="U1433" s="124"/>
      <c r="V1433" s="124"/>
      <c r="W1433" s="124"/>
      <c r="X1433" s="124"/>
      <c r="Y1433" s="124"/>
      <c r="Z1433" s="124"/>
    </row>
    <row r="1434" spans="1:26" hidden="1">
      <c r="A1434" s="379">
        <f>IF('CONSTRUCTION COST ESTIMATE'!B1434="","",'CONSTRUCTION COST ESTIMATE'!B1434)</f>
        <v>699.00049999999999</v>
      </c>
      <c r="B1434" s="128"/>
      <c r="C1434" s="128" t="str">
        <f t="shared" si="187"/>
        <v>Item</v>
      </c>
      <c r="D1434" s="128">
        <f t="shared" si="190"/>
        <v>1</v>
      </c>
      <c r="E1434" s="128" t="str">
        <f>IF(A1434="",'CONSTRUCTION COST ESTIMATE'!A1434,"")</f>
        <v/>
      </c>
      <c r="F1434" s="234" t="str">
        <f>IF(A1434="","",'CONSTRUCTION COST ESTIMATE'!C1434)</f>
        <v>BENCH</v>
      </c>
      <c r="G1434" s="234"/>
      <c r="H1434" s="78" t="str">
        <f t="shared" si="188"/>
        <v>699.0005</v>
      </c>
      <c r="I1434" s="128"/>
      <c r="J1434" s="128">
        <f>IF(A1434="","",'CONSTRUCTION COST ESTIMATE'!BA1434)</f>
        <v>0</v>
      </c>
      <c r="K1434" s="128" t="str">
        <f t="shared" si="191"/>
        <v>Default</v>
      </c>
      <c r="L1434" s="128" t="str">
        <f>IF(A1434="","",'CONSTRUCTION COST ESTIMATE'!BB1434)</f>
        <v>EA</v>
      </c>
      <c r="M1434" s="128" t="str">
        <f t="shared" si="189"/>
        <v>Base Bid</v>
      </c>
      <c r="N1434" s="124">
        <f>IF(A1434="","",'CONSTRUCTION COST ESTIMATE'!BC1434)</f>
        <v>0</v>
      </c>
      <c r="O1434" s="124" t="str">
        <f t="shared" si="192"/>
        <v>N</v>
      </c>
      <c r="S1434" s="124"/>
    </row>
    <row r="1435" spans="1:26" hidden="1">
      <c r="A1435" s="379">
        <f>IF('CONSTRUCTION COST ESTIMATE'!B1435="","",'CONSTRUCTION COST ESTIMATE'!B1435)</f>
        <v>699.00099999999998</v>
      </c>
      <c r="B1435" s="128"/>
      <c r="C1435" s="128" t="str">
        <f t="shared" si="187"/>
        <v>Item</v>
      </c>
      <c r="D1435" s="128">
        <f t="shared" si="190"/>
        <v>1</v>
      </c>
      <c r="E1435" s="128" t="str">
        <f>IF(A1435="",'CONSTRUCTION COST ESTIMATE'!A1435,"")</f>
        <v/>
      </c>
      <c r="F1435" s="234" t="str">
        <f>IF(A1435="","",'CONSTRUCTION COST ESTIMATE'!C1435)</f>
        <v>CONCRETE PICNIC BENCH</v>
      </c>
      <c r="G1435" s="234"/>
      <c r="H1435" s="78" t="str">
        <f t="shared" si="188"/>
        <v>699.0010</v>
      </c>
      <c r="I1435" s="128"/>
      <c r="J1435" s="128">
        <f>IF(A1435="","",'CONSTRUCTION COST ESTIMATE'!BA1435)</f>
        <v>0</v>
      </c>
      <c r="K1435" s="128" t="str">
        <f t="shared" si="191"/>
        <v>Default</v>
      </c>
      <c r="L1435" s="128" t="str">
        <f>IF(A1435="","",'CONSTRUCTION COST ESTIMATE'!BB1435)</f>
        <v>EA</v>
      </c>
      <c r="M1435" s="128" t="str">
        <f t="shared" si="189"/>
        <v>Base Bid</v>
      </c>
      <c r="N1435" s="124">
        <f>IF(A1435="","",'CONSTRUCTION COST ESTIMATE'!BC1435)</f>
        <v>0</v>
      </c>
      <c r="O1435" s="124" t="str">
        <f t="shared" si="192"/>
        <v>N</v>
      </c>
      <c r="S1435" s="124"/>
    </row>
    <row r="1436" spans="1:26" hidden="1">
      <c r="A1436" s="379">
        <f>IF('CONSTRUCTION COST ESTIMATE'!B1436="","",'CONSTRUCTION COST ESTIMATE'!B1436)</f>
        <v>699.00199999999995</v>
      </c>
      <c r="B1436" s="128"/>
      <c r="C1436" s="128" t="str">
        <f t="shared" si="187"/>
        <v>Item</v>
      </c>
      <c r="D1436" s="128">
        <f t="shared" si="190"/>
        <v>1</v>
      </c>
      <c r="E1436" s="128" t="str">
        <f>IF(A1436="",'CONSTRUCTION COST ESTIMATE'!A1436,"")</f>
        <v/>
      </c>
      <c r="F1436" s="234" t="str">
        <f>IF(A1436="","",'CONSTRUCTION COST ESTIMATE'!C1436)</f>
        <v>STREET BENCH</v>
      </c>
      <c r="G1436" s="234"/>
      <c r="H1436" s="78" t="str">
        <f t="shared" si="188"/>
        <v>699.0020</v>
      </c>
      <c r="I1436" s="128"/>
      <c r="J1436" s="128">
        <f>IF(A1436="","",'CONSTRUCTION COST ESTIMATE'!BA1436)</f>
        <v>0</v>
      </c>
      <c r="K1436" s="128" t="str">
        <f t="shared" si="191"/>
        <v>Default</v>
      </c>
      <c r="L1436" s="128" t="str">
        <f>IF(A1436="","",'CONSTRUCTION COST ESTIMATE'!BB1436)</f>
        <v>EA</v>
      </c>
      <c r="M1436" s="128" t="str">
        <f t="shared" si="189"/>
        <v>Base Bid</v>
      </c>
      <c r="N1436" s="124">
        <f>IF(A1436="","",'CONSTRUCTION COST ESTIMATE'!BC1436)</f>
        <v>0</v>
      </c>
      <c r="O1436" s="124" t="str">
        <f t="shared" si="192"/>
        <v>N</v>
      </c>
      <c r="S1436" s="124"/>
    </row>
    <row r="1437" spans="1:26" hidden="1">
      <c r="A1437" s="379">
        <f>IF('CONSTRUCTION COST ESTIMATE'!B1437="","",'CONSTRUCTION COST ESTIMATE'!B1437)</f>
        <v>699.00300000000004</v>
      </c>
      <c r="B1437" s="128"/>
      <c r="C1437" s="128" t="str">
        <f t="shared" si="187"/>
        <v>Item</v>
      </c>
      <c r="D1437" s="128">
        <f t="shared" si="190"/>
        <v>1</v>
      </c>
      <c r="E1437" s="128" t="str">
        <f>IF(A1437="",'CONSTRUCTION COST ESTIMATE'!A1437,"")</f>
        <v/>
      </c>
      <c r="F1437" s="234" t="str">
        <f>IF(A1437="","",'CONSTRUCTION COST ESTIMATE'!C1437)</f>
        <v>BICYCLE RACK</v>
      </c>
      <c r="G1437" s="234"/>
      <c r="H1437" s="78" t="str">
        <f t="shared" si="188"/>
        <v>699.0030</v>
      </c>
      <c r="I1437" s="128"/>
      <c r="J1437" s="128">
        <f>IF(A1437="","",'CONSTRUCTION COST ESTIMATE'!BA1437)</f>
        <v>0</v>
      </c>
      <c r="K1437" s="128" t="str">
        <f t="shared" si="191"/>
        <v>Default</v>
      </c>
      <c r="L1437" s="128" t="str">
        <f>IF(A1437="","",'CONSTRUCTION COST ESTIMATE'!BB1437)</f>
        <v>EA</v>
      </c>
      <c r="M1437" s="128" t="str">
        <f t="shared" si="189"/>
        <v>Base Bid</v>
      </c>
      <c r="N1437" s="124">
        <f>IF(A1437="","",'CONSTRUCTION COST ESTIMATE'!BC1437)</f>
        <v>0</v>
      </c>
      <c r="O1437" s="124" t="str">
        <f t="shared" si="192"/>
        <v>N</v>
      </c>
      <c r="S1437" s="124"/>
    </row>
    <row r="1438" spans="1:26" hidden="1">
      <c r="A1438" s="379">
        <f>IF('CONSTRUCTION COST ESTIMATE'!B1438="","",'CONSTRUCTION COST ESTIMATE'!B1438)</f>
        <v>699.00400000000002</v>
      </c>
      <c r="B1438" s="128"/>
      <c r="C1438" s="128" t="str">
        <f t="shared" si="187"/>
        <v>Item</v>
      </c>
      <c r="D1438" s="128">
        <f t="shared" si="190"/>
        <v>1</v>
      </c>
      <c r="E1438" s="128" t="str">
        <f>IF(A1438="",'CONSTRUCTION COST ESTIMATE'!A1438,"")</f>
        <v/>
      </c>
      <c r="F1438" s="234" t="str">
        <f>IF(A1438="","",'CONSTRUCTION COST ESTIMATE'!C1438)</f>
        <v>COLLAPSIBLE BOLLARD</v>
      </c>
      <c r="G1438" s="234"/>
      <c r="H1438" s="78" t="str">
        <f t="shared" si="188"/>
        <v>699.0040</v>
      </c>
      <c r="I1438" s="128"/>
      <c r="J1438" s="128">
        <f>IF(A1438="","",'CONSTRUCTION COST ESTIMATE'!BA1438)</f>
        <v>0</v>
      </c>
      <c r="K1438" s="128" t="str">
        <f t="shared" si="191"/>
        <v>Default</v>
      </c>
      <c r="L1438" s="128" t="str">
        <f>IF(A1438="","",'CONSTRUCTION COST ESTIMATE'!BB1438)</f>
        <v>EA</v>
      </c>
      <c r="M1438" s="128" t="str">
        <f t="shared" si="189"/>
        <v>Base Bid</v>
      </c>
      <c r="N1438" s="124">
        <f>IF(A1438="","",'CONSTRUCTION COST ESTIMATE'!BC1438)</f>
        <v>0</v>
      </c>
      <c r="O1438" s="124" t="str">
        <f t="shared" si="192"/>
        <v>N</v>
      </c>
      <c r="S1438" s="124"/>
    </row>
    <row r="1439" spans="1:26" hidden="1">
      <c r="A1439" s="379">
        <f>IF('CONSTRUCTION COST ESTIMATE'!B1439="","",'CONSTRUCTION COST ESTIMATE'!B1439)</f>
        <v>699.005</v>
      </c>
      <c r="B1439" s="128"/>
      <c r="C1439" s="128" t="str">
        <f t="shared" si="187"/>
        <v>Item</v>
      </c>
      <c r="D1439" s="128">
        <f t="shared" si="190"/>
        <v>1</v>
      </c>
      <c r="E1439" s="128" t="str">
        <f>IF(A1439="",'CONSTRUCTION COST ESTIMATE'!A1439,"")</f>
        <v/>
      </c>
      <c r="F1439" s="234" t="str">
        <f>IF(A1439="","",'CONSTRUCTION COST ESTIMATE'!C1439)</f>
        <v>REMOVABLE BOLLARD</v>
      </c>
      <c r="G1439" s="234"/>
      <c r="H1439" s="78" t="str">
        <f t="shared" si="188"/>
        <v>699.0050</v>
      </c>
      <c r="I1439" s="128"/>
      <c r="J1439" s="128">
        <f>IF(A1439="","",'CONSTRUCTION COST ESTIMATE'!BA1439)</f>
        <v>0</v>
      </c>
      <c r="K1439" s="128" t="str">
        <f t="shared" si="191"/>
        <v>Default</v>
      </c>
      <c r="L1439" s="128" t="str">
        <f>IF(A1439="","",'CONSTRUCTION COST ESTIMATE'!BB1439)</f>
        <v>EA</v>
      </c>
      <c r="M1439" s="128" t="str">
        <f t="shared" si="189"/>
        <v>Base Bid</v>
      </c>
      <c r="N1439" s="124">
        <f>IF(A1439="","",'CONSTRUCTION COST ESTIMATE'!BC1439)</f>
        <v>0</v>
      </c>
      <c r="O1439" s="124" t="str">
        <f t="shared" si="192"/>
        <v>N</v>
      </c>
      <c r="S1439" s="124"/>
    </row>
    <row r="1440" spans="1:26" hidden="1">
      <c r="A1440" s="379">
        <f>IF('CONSTRUCTION COST ESTIMATE'!B1440="","",'CONSTRUCTION COST ESTIMATE'!B1440)</f>
        <v>699.00599999999997</v>
      </c>
      <c r="B1440" s="128"/>
      <c r="C1440" s="128" t="str">
        <f t="shared" si="187"/>
        <v>Item</v>
      </c>
      <c r="D1440" s="128">
        <f t="shared" si="190"/>
        <v>1</v>
      </c>
      <c r="E1440" s="128" t="str">
        <f>IF(A1440="",'CONSTRUCTION COST ESTIMATE'!A1440,"")</f>
        <v/>
      </c>
      <c r="F1440" s="234" t="str">
        <f>IF(A1440="","",'CONSTRUCTION COST ESTIMATE'!C1440)</f>
        <v>BRONZE MEDALLION</v>
      </c>
      <c r="G1440" s="234"/>
      <c r="H1440" s="78" t="str">
        <f t="shared" si="188"/>
        <v>699.0060</v>
      </c>
      <c r="I1440" s="128"/>
      <c r="J1440" s="128">
        <f>IF(A1440="","",'CONSTRUCTION COST ESTIMATE'!BA1440)</f>
        <v>0</v>
      </c>
      <c r="K1440" s="128" t="str">
        <f t="shared" si="191"/>
        <v>Default</v>
      </c>
      <c r="L1440" s="128" t="str">
        <f>IF(A1440="","",'CONSTRUCTION COST ESTIMATE'!BB1440)</f>
        <v>EA</v>
      </c>
      <c r="M1440" s="128" t="str">
        <f t="shared" si="189"/>
        <v>Base Bid</v>
      </c>
      <c r="N1440" s="124">
        <f>IF(A1440="","",'CONSTRUCTION COST ESTIMATE'!BC1440)</f>
        <v>0</v>
      </c>
      <c r="O1440" s="124" t="str">
        <f t="shared" si="192"/>
        <v>N</v>
      </c>
      <c r="S1440" s="124"/>
    </row>
    <row r="1441" spans="1:19" hidden="1">
      <c r="A1441" s="379">
        <f>IF('CONSTRUCTION COST ESTIMATE'!B1441="","",'CONSTRUCTION COST ESTIMATE'!B1441)</f>
        <v>699.00699999999995</v>
      </c>
      <c r="B1441" s="128"/>
      <c r="C1441" s="128" t="str">
        <f t="shared" si="187"/>
        <v>Item</v>
      </c>
      <c r="D1441" s="128">
        <f t="shared" si="190"/>
        <v>1</v>
      </c>
      <c r="E1441" s="128" t="str">
        <f>IF(A1441="",'CONSTRUCTION COST ESTIMATE'!A1441,"")</f>
        <v/>
      </c>
      <c r="F1441" s="234" t="str">
        <f>IF(A1441="","",'CONSTRUCTION COST ESTIMATE'!C1441)</f>
        <v>SNPLMA BRONZE MEDALLION</v>
      </c>
      <c r="G1441" s="234"/>
      <c r="H1441" s="78" t="str">
        <f t="shared" si="188"/>
        <v>699.0070</v>
      </c>
      <c r="I1441" s="128"/>
      <c r="J1441" s="128">
        <f>IF(A1441="","",'CONSTRUCTION COST ESTIMATE'!BA1441)</f>
        <v>0</v>
      </c>
      <c r="K1441" s="128" t="str">
        <f t="shared" si="191"/>
        <v>Default</v>
      </c>
      <c r="L1441" s="128" t="str">
        <f>IF(A1441="","",'CONSTRUCTION COST ESTIMATE'!BB1441)</f>
        <v>EA</v>
      </c>
      <c r="M1441" s="128" t="str">
        <f t="shared" si="189"/>
        <v>Base Bid</v>
      </c>
      <c r="N1441" s="124">
        <f>IF(A1441="","",'CONSTRUCTION COST ESTIMATE'!BC1441)</f>
        <v>0</v>
      </c>
      <c r="O1441" s="124" t="str">
        <f t="shared" si="192"/>
        <v>N</v>
      </c>
      <c r="S1441" s="124"/>
    </row>
    <row r="1442" spans="1:19" hidden="1">
      <c r="A1442" s="379">
        <f>IF('CONSTRUCTION COST ESTIMATE'!B1442="","",'CONSTRUCTION COST ESTIMATE'!B1442)</f>
        <v>699.00800000000004</v>
      </c>
      <c r="B1442" s="128"/>
      <c r="C1442" s="128" t="str">
        <f t="shared" si="187"/>
        <v>Item</v>
      </c>
      <c r="D1442" s="128">
        <f t="shared" si="190"/>
        <v>1</v>
      </c>
      <c r="E1442" s="128" t="str">
        <f>IF(A1442="",'CONSTRUCTION COST ESTIMATE'!A1442,"")</f>
        <v/>
      </c>
      <c r="F1442" s="234" t="str">
        <f>IF(A1442="","",'CONSTRUCTION COST ESTIMATE'!C1442)</f>
        <v>PET WASTE STATION</v>
      </c>
      <c r="G1442" s="234"/>
      <c r="H1442" s="78" t="str">
        <f t="shared" si="188"/>
        <v>699.0080</v>
      </c>
      <c r="I1442" s="128"/>
      <c r="J1442" s="128">
        <f>IF(A1442="","",'CONSTRUCTION COST ESTIMATE'!BA1442)</f>
        <v>0</v>
      </c>
      <c r="K1442" s="128" t="str">
        <f t="shared" si="191"/>
        <v>Default</v>
      </c>
      <c r="L1442" s="128" t="str">
        <f>IF(A1442="","",'CONSTRUCTION COST ESTIMATE'!BB1442)</f>
        <v>EA</v>
      </c>
      <c r="M1442" s="128" t="str">
        <f t="shared" si="189"/>
        <v>Base Bid</v>
      </c>
      <c r="N1442" s="124">
        <f>IF(A1442="","",'CONSTRUCTION COST ESTIMATE'!BC1442)</f>
        <v>0</v>
      </c>
      <c r="O1442" s="124" t="str">
        <f t="shared" si="192"/>
        <v>N</v>
      </c>
      <c r="S1442" s="124"/>
    </row>
    <row r="1443" spans="1:19" hidden="1">
      <c r="A1443" s="379">
        <f>IF('CONSTRUCTION COST ESTIMATE'!B1443="","",'CONSTRUCTION COST ESTIMATE'!B1443)</f>
        <v>699.00900000000001</v>
      </c>
      <c r="B1443" s="128"/>
      <c r="C1443" s="128" t="str">
        <f t="shared" si="187"/>
        <v>Item</v>
      </c>
      <c r="D1443" s="128">
        <f t="shared" si="190"/>
        <v>1</v>
      </c>
      <c r="E1443" s="128" t="str">
        <f>IF(A1443="",'CONSTRUCTION COST ESTIMATE'!A1443,"")</f>
        <v/>
      </c>
      <c r="F1443" s="234" t="str">
        <f>IF(A1443="","",'CONSTRUCTION COST ESTIMATE'!C1443)</f>
        <v>TRASH</v>
      </c>
      <c r="G1443" s="234"/>
      <c r="H1443" s="78" t="str">
        <f t="shared" si="188"/>
        <v>699.0090</v>
      </c>
      <c r="I1443" s="128"/>
      <c r="J1443" s="128">
        <f>IF(A1443="","",'CONSTRUCTION COST ESTIMATE'!BA1443)</f>
        <v>0</v>
      </c>
      <c r="K1443" s="128" t="str">
        <f t="shared" si="191"/>
        <v>Default</v>
      </c>
      <c r="L1443" s="128" t="str">
        <f>IF(A1443="","",'CONSTRUCTION COST ESTIMATE'!BB1443)</f>
        <v>EA</v>
      </c>
      <c r="M1443" s="128" t="str">
        <f t="shared" si="189"/>
        <v>Base Bid</v>
      </c>
      <c r="N1443" s="124">
        <f>IF(A1443="","",'CONSTRUCTION COST ESTIMATE'!BC1443)</f>
        <v>0</v>
      </c>
      <c r="O1443" s="124" t="str">
        <f t="shared" si="192"/>
        <v>N</v>
      </c>
      <c r="S1443" s="124"/>
    </row>
    <row r="1444" spans="1:19" hidden="1">
      <c r="A1444" s="379">
        <f>IF('CONSTRUCTION COST ESTIMATE'!B1444="","",'CONSTRUCTION COST ESTIMATE'!B1444)</f>
        <v>699.01</v>
      </c>
      <c r="B1444" s="128"/>
      <c r="C1444" s="128" t="str">
        <f t="shared" ref="C1444:C1456" si="193">IF(A1444="","Container","Item")</f>
        <v>Item</v>
      </c>
      <c r="D1444" s="128">
        <f t="shared" si="190"/>
        <v>1</v>
      </c>
      <c r="E1444" s="128" t="str">
        <f>IF(A1444="",'CONSTRUCTION COST ESTIMATE'!A1444,"")</f>
        <v/>
      </c>
      <c r="F1444" s="234" t="str">
        <f>IF(A1444="","",'CONSTRUCTION COST ESTIMATE'!C1444)</f>
        <v>#12 SOLID CU WIRE</v>
      </c>
      <c r="G1444" s="234"/>
      <c r="H1444" s="78" t="str">
        <f t="shared" ref="H1444:H1456" si="194">TEXT(A1444,"#.0000")</f>
        <v>699.0100</v>
      </c>
      <c r="I1444" s="128"/>
      <c r="J1444" s="128">
        <f>IF(A1444="","",'CONSTRUCTION COST ESTIMATE'!BA1444)</f>
        <v>0</v>
      </c>
      <c r="K1444" s="128" t="str">
        <f t="shared" si="191"/>
        <v>Default</v>
      </c>
      <c r="L1444" s="128" t="str">
        <f>IF(A1444="","",'CONSTRUCTION COST ESTIMATE'!BB1444)</f>
        <v>LF</v>
      </c>
      <c r="M1444" s="128" t="str">
        <f t="shared" ref="M1444:M1456" si="195">IF(A1444="","","Base Bid")</f>
        <v>Base Bid</v>
      </c>
      <c r="N1444" s="124">
        <f>IF(A1444="","",'CONSTRUCTION COST ESTIMATE'!BC1444)</f>
        <v>0</v>
      </c>
      <c r="O1444" s="124" t="str">
        <f t="shared" si="192"/>
        <v>N</v>
      </c>
      <c r="S1444" s="124"/>
    </row>
    <row r="1445" spans="1:19" hidden="1">
      <c r="A1445" s="379">
        <f>IF('CONSTRUCTION COST ESTIMATE'!B1445="","",'CONSTRUCTION COST ESTIMATE'!B1445)</f>
        <v>699.01099999999997</v>
      </c>
      <c r="B1445" s="128"/>
      <c r="C1445" s="128" t="str">
        <f t="shared" si="193"/>
        <v>Item</v>
      </c>
      <c r="D1445" s="128">
        <f t="shared" ref="D1445:D1457" si="196">IF(C1445="Container",0,1)</f>
        <v>1</v>
      </c>
      <c r="E1445" s="128" t="str">
        <f>IF(A1445="",'CONSTRUCTION COST ESTIMATE'!A1445,"")</f>
        <v/>
      </c>
      <c r="F1445" s="234" t="str">
        <f>IF(A1445="","",'CONSTRUCTION COST ESTIMATE'!C1445)</f>
        <v>1 INCH PVC CONDUIT</v>
      </c>
      <c r="G1445" s="234"/>
      <c r="H1445" s="78" t="str">
        <f t="shared" si="194"/>
        <v>699.0110</v>
      </c>
      <c r="I1445" s="128"/>
      <c r="J1445" s="128">
        <f>IF(A1445="","",'CONSTRUCTION COST ESTIMATE'!BA1445)</f>
        <v>0</v>
      </c>
      <c r="K1445" s="128" t="str">
        <f t="shared" ref="K1445:K1457" si="197">IF(J1445="","","Default")</f>
        <v>Default</v>
      </c>
      <c r="L1445" s="128" t="str">
        <f>IF(A1445="","",'CONSTRUCTION COST ESTIMATE'!BB1445)</f>
        <v>LF</v>
      </c>
      <c r="M1445" s="128" t="str">
        <f t="shared" si="195"/>
        <v>Base Bid</v>
      </c>
      <c r="N1445" s="124">
        <f>IF(A1445="","",'CONSTRUCTION COST ESTIMATE'!BC1445)</f>
        <v>0</v>
      </c>
      <c r="O1445" s="124" t="str">
        <f t="shared" si="192"/>
        <v>N</v>
      </c>
      <c r="S1445" s="124"/>
    </row>
    <row r="1446" spans="1:19" hidden="1">
      <c r="A1446" s="379">
        <f>IF('CONSTRUCTION COST ESTIMATE'!B1446="","",'CONSTRUCTION COST ESTIMATE'!B1446)</f>
        <v>699.01199999999994</v>
      </c>
      <c r="B1446" s="128"/>
      <c r="C1446" s="128" t="str">
        <f t="shared" si="193"/>
        <v>Item</v>
      </c>
      <c r="D1446" s="128">
        <f t="shared" si="196"/>
        <v>1</v>
      </c>
      <c r="E1446" s="128" t="str">
        <f>IF(A1446="",'CONSTRUCTION COST ESTIMATE'!A1446,"")</f>
        <v/>
      </c>
      <c r="F1446" s="234" t="str">
        <f>IF(A1446="","",'CONSTRUCTION COST ESTIMATE'!C1446)</f>
        <v>1.5 INCH PVC CONDUIT</v>
      </c>
      <c r="G1446" s="234"/>
      <c r="H1446" s="78" t="str">
        <f t="shared" si="194"/>
        <v>699.0120</v>
      </c>
      <c r="I1446" s="128"/>
      <c r="J1446" s="128">
        <f>IF(A1446="","",'CONSTRUCTION COST ESTIMATE'!BA1446)</f>
        <v>0</v>
      </c>
      <c r="K1446" s="128" t="str">
        <f t="shared" si="197"/>
        <v>Default</v>
      </c>
      <c r="L1446" s="128" t="str">
        <f>IF(A1446="","",'CONSTRUCTION COST ESTIMATE'!BB1446)</f>
        <v>LF</v>
      </c>
      <c r="M1446" s="128" t="str">
        <f t="shared" si="195"/>
        <v>Base Bid</v>
      </c>
      <c r="N1446" s="124">
        <f>IF(A1446="","",'CONSTRUCTION COST ESTIMATE'!BC1446)</f>
        <v>0</v>
      </c>
      <c r="O1446" s="124" t="str">
        <f t="shared" ref="O1446:O1457" si="198">IF(N1446=0,"N","Y")</f>
        <v>N</v>
      </c>
      <c r="S1446" s="124"/>
    </row>
    <row r="1447" spans="1:19" hidden="1">
      <c r="A1447" s="379">
        <f>IF('CONSTRUCTION COST ESTIMATE'!B1447="","",'CONSTRUCTION COST ESTIMATE'!B1447)</f>
        <v>699.01300000000003</v>
      </c>
      <c r="B1447" s="128"/>
      <c r="C1447" s="128" t="str">
        <f t="shared" si="193"/>
        <v>Item</v>
      </c>
      <c r="D1447" s="128">
        <f t="shared" si="196"/>
        <v>1</v>
      </c>
      <c r="E1447" s="128" t="str">
        <f>IF(A1447="",'CONSTRUCTION COST ESTIMATE'!A1447,"")</f>
        <v/>
      </c>
      <c r="F1447" s="234" t="str">
        <f>IF(A1447="","",'CONSTRUCTION COST ESTIMATE'!C1447)</f>
        <v>12 FOOT X 12 FOOT SHADE STRUCTURE</v>
      </c>
      <c r="G1447" s="234"/>
      <c r="H1447" s="78" t="str">
        <f t="shared" si="194"/>
        <v>699.0130</v>
      </c>
      <c r="I1447" s="128"/>
      <c r="J1447" s="128">
        <f>IF(A1447="","",'CONSTRUCTION COST ESTIMATE'!BA1447)</f>
        <v>0</v>
      </c>
      <c r="K1447" s="128" t="str">
        <f t="shared" si="197"/>
        <v>Default</v>
      </c>
      <c r="L1447" s="128" t="str">
        <f>IF(A1447="","",'CONSTRUCTION COST ESTIMATE'!BB1447)</f>
        <v>EA</v>
      </c>
      <c r="M1447" s="128" t="str">
        <f t="shared" si="195"/>
        <v>Base Bid</v>
      </c>
      <c r="N1447" s="124">
        <f>IF(A1447="","",'CONSTRUCTION COST ESTIMATE'!BC1447)</f>
        <v>0</v>
      </c>
      <c r="O1447" s="124" t="str">
        <f t="shared" si="198"/>
        <v>N</v>
      </c>
      <c r="S1447" s="124"/>
    </row>
    <row r="1448" spans="1:19" hidden="1">
      <c r="A1448" s="379">
        <f>IF('CONSTRUCTION COST ESTIMATE'!B1448="","",'CONSTRUCTION COST ESTIMATE'!B1448)</f>
        <v>699.01400000000001</v>
      </c>
      <c r="B1448" s="128"/>
      <c r="C1448" s="128" t="str">
        <f t="shared" si="193"/>
        <v>Item</v>
      </c>
      <c r="D1448" s="128">
        <f t="shared" si="196"/>
        <v>1</v>
      </c>
      <c r="E1448" s="128" t="str">
        <f>IF(A1448="",'CONSTRUCTION COST ESTIMATE'!A1448,"")</f>
        <v/>
      </c>
      <c r="F1448" s="234" t="str">
        <f>IF(A1448="","",'CONSTRUCTION COST ESTIMATE'!C1448)</f>
        <v>200 AMP SERVICE PEDESTAL AND FOUNDATION</v>
      </c>
      <c r="G1448" s="234"/>
      <c r="H1448" s="78" t="str">
        <f t="shared" si="194"/>
        <v>699.0140</v>
      </c>
      <c r="I1448" s="128"/>
      <c r="J1448" s="128">
        <f>IF(A1448="","",'CONSTRUCTION COST ESTIMATE'!BA1448)</f>
        <v>0</v>
      </c>
      <c r="K1448" s="128" t="str">
        <f t="shared" si="197"/>
        <v>Default</v>
      </c>
      <c r="L1448" s="128" t="str">
        <f>IF(A1448="","",'CONSTRUCTION COST ESTIMATE'!BB1448)</f>
        <v>EA</v>
      </c>
      <c r="M1448" s="128" t="str">
        <f t="shared" si="195"/>
        <v>Base Bid</v>
      </c>
      <c r="N1448" s="124">
        <f>IF(A1448="","",'CONSTRUCTION COST ESTIMATE'!BC1448)</f>
        <v>0</v>
      </c>
      <c r="O1448" s="124" t="str">
        <f t="shared" si="198"/>
        <v>N</v>
      </c>
      <c r="S1448" s="124"/>
    </row>
    <row r="1449" spans="1:19" hidden="1">
      <c r="A1449" s="379">
        <f>IF('CONSTRUCTION COST ESTIMATE'!B1449="","",'CONSTRUCTION COST ESTIMATE'!B1449)</f>
        <v>699.01499999999999</v>
      </c>
      <c r="B1449" s="128"/>
      <c r="C1449" s="128" t="str">
        <f t="shared" si="193"/>
        <v>Item</v>
      </c>
      <c r="D1449" s="128">
        <f t="shared" si="196"/>
        <v>1</v>
      </c>
      <c r="E1449" s="128" t="str">
        <f>IF(A1449="",'CONSTRUCTION COST ESTIMATE'!A1449,"")</f>
        <v/>
      </c>
      <c r="F1449" s="234" t="str">
        <f>IF(A1449="","",'CONSTRUCTION COST ESTIMATE'!C1449)</f>
        <v>SINGLE ARM PARKING LOT STANDARD AND LUMINARE</v>
      </c>
      <c r="G1449" s="234"/>
      <c r="H1449" s="78" t="str">
        <f t="shared" si="194"/>
        <v>699.0150</v>
      </c>
      <c r="I1449" s="128"/>
      <c r="J1449" s="128">
        <f>IF(A1449="","",'CONSTRUCTION COST ESTIMATE'!BA1449)</f>
        <v>0</v>
      </c>
      <c r="K1449" s="128" t="str">
        <f t="shared" si="197"/>
        <v>Default</v>
      </c>
      <c r="L1449" s="128" t="str">
        <f>IF(A1449="","",'CONSTRUCTION COST ESTIMATE'!BB1449)</f>
        <v>EA</v>
      </c>
      <c r="M1449" s="128" t="str">
        <f t="shared" si="195"/>
        <v>Base Bid</v>
      </c>
      <c r="N1449" s="124">
        <f>IF(A1449="","",'CONSTRUCTION COST ESTIMATE'!BC1449)</f>
        <v>0</v>
      </c>
      <c r="O1449" s="124" t="str">
        <f t="shared" si="198"/>
        <v>N</v>
      </c>
      <c r="S1449" s="124"/>
    </row>
    <row r="1450" spans="1:19" hidden="1">
      <c r="A1450" s="379">
        <f>IF('CONSTRUCTION COST ESTIMATE'!B1450="","",'CONSTRUCTION COST ESTIMATE'!B1450)</f>
        <v>699.01599999999996</v>
      </c>
      <c r="B1450" s="128"/>
      <c r="C1450" s="128" t="str">
        <f t="shared" si="193"/>
        <v>Item</v>
      </c>
      <c r="D1450" s="128">
        <f t="shared" si="196"/>
        <v>1</v>
      </c>
      <c r="E1450" s="128" t="str">
        <f>IF(A1450="",'CONSTRUCTION COST ESTIMATE'!A1450,"")</f>
        <v/>
      </c>
      <c r="F1450" s="234" t="str">
        <f>IF(A1450="","",'CONSTRUCTION COST ESTIMATE'!C1450)</f>
        <v>DOUBLE ARM PARKING LOT STANDARD AND LUMINARES</v>
      </c>
      <c r="G1450" s="234"/>
      <c r="H1450" s="78" t="str">
        <f t="shared" si="194"/>
        <v>699.0160</v>
      </c>
      <c r="I1450" s="128"/>
      <c r="J1450" s="128">
        <f>IF(A1450="","",'CONSTRUCTION COST ESTIMATE'!BA1450)</f>
        <v>0</v>
      </c>
      <c r="K1450" s="128" t="str">
        <f t="shared" si="197"/>
        <v>Default</v>
      </c>
      <c r="L1450" s="128" t="str">
        <f>IF(A1450="","",'CONSTRUCTION COST ESTIMATE'!BB1450)</f>
        <v>EA</v>
      </c>
      <c r="M1450" s="128" t="str">
        <f t="shared" si="195"/>
        <v>Base Bid</v>
      </c>
      <c r="N1450" s="124">
        <f>IF(A1450="","",'CONSTRUCTION COST ESTIMATE'!BC1450)</f>
        <v>0</v>
      </c>
      <c r="O1450" s="124" t="str">
        <f t="shared" si="198"/>
        <v>N</v>
      </c>
      <c r="S1450" s="124"/>
    </row>
    <row r="1451" spans="1:19" hidden="1">
      <c r="A1451" s="379">
        <f>IF('CONSTRUCTION COST ESTIMATE'!B1451="","",'CONSTRUCTION COST ESTIMATE'!B1451)</f>
        <v>699.01700000000005</v>
      </c>
      <c r="B1451" s="128"/>
      <c r="C1451" s="128" t="str">
        <f t="shared" si="193"/>
        <v>Item</v>
      </c>
      <c r="D1451" s="128">
        <f t="shared" si="196"/>
        <v>1</v>
      </c>
      <c r="E1451" s="128" t="str">
        <f>IF(A1451="",'CONSTRUCTION COST ESTIMATE'!A1451,"")</f>
        <v/>
      </c>
      <c r="F1451" s="234" t="str">
        <f>IF(A1451="","",'CONSTRUCTION COST ESTIMATE'!C1451)</f>
        <v>ELECTRICAL CABINET AND FOUNDATION</v>
      </c>
      <c r="G1451" s="234"/>
      <c r="H1451" s="78" t="str">
        <f t="shared" si="194"/>
        <v>699.0170</v>
      </c>
      <c r="I1451" s="128"/>
      <c r="J1451" s="128">
        <f>IF(A1451="","",'CONSTRUCTION COST ESTIMATE'!BA1451)</f>
        <v>0</v>
      </c>
      <c r="K1451" s="128" t="str">
        <f t="shared" si="197"/>
        <v>Default</v>
      </c>
      <c r="L1451" s="128" t="str">
        <f>IF(A1451="","",'CONSTRUCTION COST ESTIMATE'!BB1451)</f>
        <v>EA</v>
      </c>
      <c r="M1451" s="128" t="str">
        <f t="shared" si="195"/>
        <v>Base Bid</v>
      </c>
      <c r="N1451" s="124">
        <f>IF(A1451="","",'CONSTRUCTION COST ESTIMATE'!BC1451)</f>
        <v>0</v>
      </c>
      <c r="O1451" s="124" t="str">
        <f t="shared" si="198"/>
        <v>N</v>
      </c>
      <c r="S1451" s="124"/>
    </row>
    <row r="1452" spans="1:19" hidden="1">
      <c r="A1452" s="379">
        <f>IF('CONSTRUCTION COST ESTIMATE'!B1452="","",'CONSTRUCTION COST ESTIMATE'!B1452)</f>
        <v>699.01800000000003</v>
      </c>
      <c r="B1452" s="128"/>
      <c r="C1452" s="128" t="str">
        <f t="shared" si="193"/>
        <v>Item</v>
      </c>
      <c r="D1452" s="128">
        <f t="shared" si="196"/>
        <v>1</v>
      </c>
      <c r="E1452" s="128" t="str">
        <f>IF(A1452="",'CONSTRUCTION COST ESTIMATE'!A1452,"")</f>
        <v/>
      </c>
      <c r="F1452" s="234" t="str">
        <f>IF(A1452="","",'CONSTRUCTION COST ESTIMATE'!C1452)</f>
        <v>JACK AND BORE 36 INCH STEEL PIPE</v>
      </c>
      <c r="G1452" s="234"/>
      <c r="H1452" s="78" t="str">
        <f t="shared" si="194"/>
        <v>699.0180</v>
      </c>
      <c r="I1452" s="128"/>
      <c r="J1452" s="128">
        <f>IF(A1452="","",'CONSTRUCTION COST ESTIMATE'!BA1452)</f>
        <v>0</v>
      </c>
      <c r="K1452" s="128" t="str">
        <f t="shared" si="197"/>
        <v>Default</v>
      </c>
      <c r="L1452" s="128" t="str">
        <f>IF(A1452="","",'CONSTRUCTION COST ESTIMATE'!BB1452)</f>
        <v>LF</v>
      </c>
      <c r="M1452" s="128" t="str">
        <f t="shared" si="195"/>
        <v>Base Bid</v>
      </c>
      <c r="N1452" s="124">
        <f>IF(A1452="","",'CONSTRUCTION COST ESTIMATE'!BC1452)</f>
        <v>0</v>
      </c>
      <c r="O1452" s="124" t="str">
        <f t="shared" si="198"/>
        <v>N</v>
      </c>
      <c r="S1452" s="124"/>
    </row>
    <row r="1453" spans="1:19" hidden="1">
      <c r="A1453" s="379">
        <f>IF('CONSTRUCTION COST ESTIMATE'!B1453="","",'CONSTRUCTION COST ESTIMATE'!B1453)</f>
        <v>699.01900000000001</v>
      </c>
      <c r="B1453" s="128"/>
      <c r="C1453" s="128" t="str">
        <f t="shared" si="193"/>
        <v>Item</v>
      </c>
      <c r="D1453" s="128">
        <f t="shared" si="196"/>
        <v>1</v>
      </c>
      <c r="E1453" s="128" t="str">
        <f>IF(A1453="",'CONSTRUCTION COST ESTIMATE'!A1453,"")</f>
        <v/>
      </c>
      <c r="F1453" s="234" t="str">
        <f>IF(A1453="","",'CONSTRUCTION COST ESTIMATE'!C1453)</f>
        <v>MISCELLANEOUS EXISTING ADJACENT IMPROVEMENT MODIFICATIONS</v>
      </c>
      <c r="G1453" s="234"/>
      <c r="H1453" s="78" t="str">
        <f t="shared" si="194"/>
        <v>699.0190</v>
      </c>
      <c r="I1453" s="128"/>
      <c r="J1453" s="128">
        <f>IF(A1453="","",'CONSTRUCTION COST ESTIMATE'!BA1453)</f>
        <v>0</v>
      </c>
      <c r="K1453" s="128" t="str">
        <f t="shared" si="197"/>
        <v>Default</v>
      </c>
      <c r="L1453" s="128" t="str">
        <f>IF(A1453="","",'CONSTRUCTION COST ESTIMATE'!BB1453)</f>
        <v>FA</v>
      </c>
      <c r="M1453" s="128" t="str">
        <f t="shared" si="195"/>
        <v>Base Bid</v>
      </c>
      <c r="N1453" s="124">
        <f>IF(A1453="","",'CONSTRUCTION COST ESTIMATE'!BC1453)</f>
        <v>0</v>
      </c>
      <c r="O1453" s="124" t="str">
        <f t="shared" si="198"/>
        <v>N</v>
      </c>
      <c r="S1453" s="124"/>
    </row>
    <row r="1454" spans="1:19" hidden="1">
      <c r="A1454" s="379">
        <f>IF('CONSTRUCTION COST ESTIMATE'!B1454="","",'CONSTRUCTION COST ESTIMATE'!B1454)</f>
        <v>699.02</v>
      </c>
      <c r="B1454" s="128"/>
      <c r="C1454" s="128" t="str">
        <f t="shared" si="193"/>
        <v>Item</v>
      </c>
      <c r="D1454" s="128">
        <f t="shared" si="196"/>
        <v>1</v>
      </c>
      <c r="E1454" s="128" t="str">
        <f>IF(A1454="",'CONSTRUCTION COST ESTIMATE'!A1454,"")</f>
        <v/>
      </c>
      <c r="F1454" s="234" t="str">
        <f>IF(A1454="","",'CONSTRUCTION COST ESTIMATE'!C1454)</f>
        <v>MONUMENT SIGNS</v>
      </c>
      <c r="G1454" s="234"/>
      <c r="H1454" s="78" t="str">
        <f t="shared" si="194"/>
        <v>699.0200</v>
      </c>
      <c r="I1454" s="128"/>
      <c r="J1454" s="128">
        <f>IF(A1454="","",'CONSTRUCTION COST ESTIMATE'!BA1454)</f>
        <v>0</v>
      </c>
      <c r="K1454" s="128" t="str">
        <f t="shared" si="197"/>
        <v>Default</v>
      </c>
      <c r="L1454" s="128" t="str">
        <f>IF(A1454="","",'CONSTRUCTION COST ESTIMATE'!BB1454)</f>
        <v>EA</v>
      </c>
      <c r="M1454" s="128" t="str">
        <f t="shared" si="195"/>
        <v>Base Bid</v>
      </c>
      <c r="N1454" s="124">
        <f>IF(A1454="","",'CONSTRUCTION COST ESTIMATE'!BC1454)</f>
        <v>0</v>
      </c>
      <c r="O1454" s="124" t="str">
        <f t="shared" si="198"/>
        <v>N</v>
      </c>
      <c r="S1454" s="124"/>
    </row>
    <row r="1455" spans="1:19" hidden="1">
      <c r="A1455" s="379">
        <f>IF('CONSTRUCTION COST ESTIMATE'!B1455="","",'CONSTRUCTION COST ESTIMATE'!B1455)</f>
        <v>699.02099999999996</v>
      </c>
      <c r="B1455" s="128"/>
      <c r="C1455" s="128" t="str">
        <f t="shared" si="193"/>
        <v>Item</v>
      </c>
      <c r="D1455" s="128">
        <f t="shared" si="196"/>
        <v>1</v>
      </c>
      <c r="E1455" s="128" t="str">
        <f>IF(A1455="",'CONSTRUCTION COST ESTIMATE'!A1455,"")</f>
        <v/>
      </c>
      <c r="F1455" s="234" t="str">
        <f>IF(A1455="","",'CONSTRUCTION COST ESTIMATE'!C1455)</f>
        <v>NO. 3-1/2 PULL BOX</v>
      </c>
      <c r="G1455" s="234"/>
      <c r="H1455" s="78" t="str">
        <f t="shared" si="194"/>
        <v>699.0210</v>
      </c>
      <c r="I1455" s="128"/>
      <c r="J1455" s="128">
        <f>IF(A1455="","",'CONSTRUCTION COST ESTIMATE'!BA1455)</f>
        <v>0</v>
      </c>
      <c r="K1455" s="128" t="str">
        <f t="shared" si="197"/>
        <v>Default</v>
      </c>
      <c r="L1455" s="128" t="str">
        <f>IF(A1455="","",'CONSTRUCTION COST ESTIMATE'!BB1455)</f>
        <v>EA</v>
      </c>
      <c r="M1455" s="128" t="str">
        <f t="shared" si="195"/>
        <v>Base Bid</v>
      </c>
      <c r="N1455" s="124">
        <f>IF(A1455="","",'CONSTRUCTION COST ESTIMATE'!BC1455)</f>
        <v>0</v>
      </c>
      <c r="O1455" s="124" t="str">
        <f t="shared" si="198"/>
        <v>N</v>
      </c>
      <c r="S1455" s="124"/>
    </row>
    <row r="1456" spans="1:19" hidden="1">
      <c r="A1456" s="379">
        <f>IF('CONSTRUCTION COST ESTIMATE'!B1456="","",'CONSTRUCTION COST ESTIMATE'!B1456)</f>
        <v>699.02200000000005</v>
      </c>
      <c r="B1456" s="128"/>
      <c r="C1456" s="128" t="str">
        <f t="shared" si="193"/>
        <v>Item</v>
      </c>
      <c r="D1456" s="128">
        <f t="shared" si="196"/>
        <v>1</v>
      </c>
      <c r="E1456" s="128" t="str">
        <f>IF(A1456="",'CONSTRUCTION COST ESTIMATE'!A1456,"")</f>
        <v/>
      </c>
      <c r="F1456" s="234" t="str">
        <f>IF(A1456="","",'CONSTRUCTION COST ESTIMATE'!C1456)</f>
        <v>RAILROAD TIE DIRECTIONAL SIGN</v>
      </c>
      <c r="G1456" s="234"/>
      <c r="H1456" s="78" t="str">
        <f t="shared" si="194"/>
        <v>699.0220</v>
      </c>
      <c r="I1456" s="128"/>
      <c r="J1456" s="128">
        <f>IF(A1456="","",'CONSTRUCTION COST ESTIMATE'!BA1456)</f>
        <v>0</v>
      </c>
      <c r="K1456" s="128" t="str">
        <f t="shared" si="197"/>
        <v>Default</v>
      </c>
      <c r="L1456" s="128" t="str">
        <f>IF(A1456="","",'CONSTRUCTION COST ESTIMATE'!BB1456)</f>
        <v>EA</v>
      </c>
      <c r="M1456" s="128" t="str">
        <f t="shared" si="195"/>
        <v>Base Bid</v>
      </c>
      <c r="N1456" s="124">
        <f>IF(A1456="","",'CONSTRUCTION COST ESTIMATE'!BC1456)</f>
        <v>0</v>
      </c>
      <c r="O1456" s="124" t="str">
        <f t="shared" si="198"/>
        <v>N</v>
      </c>
      <c r="S1456" s="124"/>
    </row>
    <row r="1457" spans="1:19" hidden="1">
      <c r="A1457" s="379">
        <f>IF('CONSTRUCTION COST ESTIMATE'!B1457="","",'CONSTRUCTION COST ESTIMATE'!B1457)</f>
        <v>699.02300000000002</v>
      </c>
      <c r="B1457" s="128"/>
      <c r="C1457" s="128" t="str">
        <f t="shared" ref="C1457" si="199">IF(A1457="","Container","Item")</f>
        <v>Item</v>
      </c>
      <c r="D1457" s="128">
        <f t="shared" si="196"/>
        <v>1</v>
      </c>
      <c r="E1457" s="128" t="str">
        <f>IF(A1457="",'CONSTRUCTION COST ESTIMATE'!A1457,"")</f>
        <v/>
      </c>
      <c r="F1457" s="234" t="str">
        <f>IF(A1457="","",'CONSTRUCTION COST ESTIMATE'!C1457)</f>
        <v>SYNTHETIC TURF</v>
      </c>
      <c r="G1457" s="234"/>
      <c r="H1457" s="78" t="str">
        <f t="shared" ref="H1457" si="200">TEXT(A1457,"#.0000")</f>
        <v>699.0230</v>
      </c>
      <c r="I1457" s="128"/>
      <c r="J1457" s="128">
        <f>IF(A1457="","",'CONSTRUCTION COST ESTIMATE'!BA1457)</f>
        <v>0</v>
      </c>
      <c r="K1457" s="128" t="str">
        <f t="shared" si="197"/>
        <v>Default</v>
      </c>
      <c r="L1457" s="128" t="str">
        <f>IF(A1457="","",'CONSTRUCTION COST ESTIMATE'!BB1457)</f>
        <v>SF</v>
      </c>
      <c r="M1457" s="128" t="str">
        <f t="shared" ref="M1457" si="201">IF(A1457="","","Base Bid")</f>
        <v>Base Bid</v>
      </c>
      <c r="N1457" s="124">
        <f>IF(A1457="","",'CONSTRUCTION COST ESTIMATE'!BC1457)</f>
        <v>0</v>
      </c>
      <c r="O1457" s="124" t="str">
        <f t="shared" si="198"/>
        <v>N</v>
      </c>
      <c r="S1457" s="124"/>
    </row>
    <row r="1459" spans="1:19">
      <c r="A1459" s="380"/>
    </row>
    <row r="1460" spans="1:19">
      <c r="A1460" s="255">
        <f>COUNT(A6:A1457)</f>
        <v>1420</v>
      </c>
    </row>
  </sheetData>
  <customSheetViews>
    <customSheetView guid="{1CF76A0A-16AD-4C35-9F05-B1226981ACC1}">
      <pane xSplit="1" ySplit="5" topLeftCell="B6" activePane="bottomRight" state="frozen"/>
      <selection pane="bottomRight" activeCell="B6" sqref="B6"/>
      <pageMargins left="0.7" right="0.7" top="0.75" bottom="0.75" header="0.3" footer="0.3"/>
      <pageSetup orientation="portrait" verticalDpi="0" r:id="rId1"/>
    </customSheetView>
    <customSheetView guid="{278BC841-009A-457C-80BE-E56C415EF71A}" hiddenRows="1">
      <pane xSplit="1" ySplit="5" topLeftCell="B6" activePane="bottomRight" state="frozen"/>
      <selection pane="bottomRight" activeCell="B6" sqref="B6"/>
      <pageMargins left="0.7" right="0.7" top="0.75" bottom="0.75" header="0.3" footer="0.3"/>
      <pageSetup orientation="portrait" verticalDpi="0" r:id="rId2"/>
    </customSheetView>
    <customSheetView guid="{27D65E28-1937-405D-9E45-620A72086D16}" hiddenRows="1">
      <pane xSplit="1" ySplit="5" topLeftCell="B6" activePane="bottomRight" state="frozen"/>
      <selection pane="bottomRight" activeCell="A7" sqref="A7"/>
      <pageMargins left="0.7" right="0.7" top="0.75" bottom="0.75" header="0.3" footer="0.3"/>
      <pageSetup orientation="portrait" verticalDpi="0" r:id="rId3"/>
    </customSheetView>
    <customSheetView guid="{9D7FB7D0-2FE3-4D80-9704-7D12107D2B58}" hiddenRows="1">
      <pane xSplit="1" ySplit="5" topLeftCell="B17" activePane="bottomRight" state="frozen"/>
      <selection pane="bottomRight" activeCell="A18" sqref="A18"/>
      <pageMargins left="0.7" right="0.7" top="0.75" bottom="0.75" header="0.3" footer="0.3"/>
      <pageSetup orientation="portrait" verticalDpi="0" r:id="rId4"/>
    </customSheetView>
    <customSheetView guid="{F67DCBEC-74ED-4958-AE1F-2F13B4531374}" hiddenRows="1">
      <pane xSplit="1" ySplit="5" topLeftCell="B160" activePane="bottomRight" state="frozen"/>
      <selection pane="bottomRight" activeCell="A161" sqref="A161"/>
      <pageMargins left="0.7" right="0.7" top="0.75" bottom="0.75" header="0.3" footer="0.3"/>
      <pageSetup orientation="portrait" verticalDpi="0" r:id="rId5"/>
    </customSheetView>
    <customSheetView guid="{B3DD5EE1-4C3E-4B34-8831-343795BF8503}" hiddenRows="1">
      <pane xSplit="1" ySplit="5" topLeftCell="B183" activePane="bottomRight" state="frozen"/>
      <selection pane="bottomRight" activeCell="A184" sqref="A184"/>
      <pageMargins left="0.7" right="0.7" top="0.75" bottom="0.75" header="0.3" footer="0.3"/>
      <pageSetup orientation="portrait" verticalDpi="0" r:id="rId6"/>
    </customSheetView>
    <customSheetView guid="{98646AEC-BFC2-40D4-B1F2-9C97172258A9}" hiddenRows="1">
      <pane xSplit="1" ySplit="5" topLeftCell="B222" activePane="bottomRight" state="frozen"/>
      <selection pane="bottomRight" activeCell="A223" sqref="A223"/>
      <pageMargins left="0.7" right="0.7" top="0.75" bottom="0.75" header="0.3" footer="0.3"/>
      <pageSetup orientation="portrait" verticalDpi="0" r:id="rId7"/>
    </customSheetView>
    <customSheetView guid="{BB391942-1FB3-41F5-9CBE-EC787F77B6B8}" hiddenRows="1">
      <pane xSplit="1" ySplit="5" topLeftCell="B239" activePane="bottomRight" state="frozen"/>
      <selection pane="bottomRight" activeCell="A240" sqref="A240"/>
      <pageMargins left="0.7" right="0.7" top="0.75" bottom="0.75" header="0.3" footer="0.3"/>
      <pageSetup orientation="portrait" verticalDpi="0" r:id="rId8"/>
    </customSheetView>
    <customSheetView guid="{5BA5ECE7-D8DE-4B42-A737-BC45BC65BD31}" hiddenRows="1">
      <pane xSplit="1" ySplit="5" topLeftCell="B247" activePane="bottomRight" state="frozen"/>
      <selection pane="bottomRight" activeCell="A248" sqref="A248"/>
      <pageMargins left="0.7" right="0.7" top="0.75" bottom="0.75" header="0.3" footer="0.3"/>
      <pageSetup orientation="portrait" verticalDpi="0" r:id="rId9"/>
    </customSheetView>
    <customSheetView guid="{B7C3B2E8-7FEE-4A10-B692-08D64A86AE04}" hiddenRows="1">
      <pane xSplit="1" ySplit="5" topLeftCell="B255" activePane="bottomRight" state="frozen"/>
      <selection pane="bottomRight" activeCell="A256" sqref="A256"/>
      <pageMargins left="0.7" right="0.7" top="0.75" bottom="0.75" header="0.3" footer="0.3"/>
      <pageSetup orientation="portrait" verticalDpi="0" r:id="rId10"/>
    </customSheetView>
    <customSheetView guid="{7BC85BCC-F4B2-4BA9-83CC-D3C00836D4E1}" hiddenRows="1">
      <pane xSplit="1" ySplit="5" topLeftCell="B294" activePane="bottomRight" state="frozen"/>
      <selection pane="bottomRight" activeCell="C295" sqref="C295"/>
      <pageMargins left="0.7" right="0.7" top="0.75" bottom="0.75" header="0.3" footer="0.3"/>
      <pageSetup orientation="portrait" verticalDpi="0" r:id="rId11"/>
    </customSheetView>
    <customSheetView guid="{5E458D96-3465-44DD-BEEB-23D5B1BB0A4C}" hiddenRows="1">
      <pane xSplit="1" ySplit="5" topLeftCell="B327" activePane="bottomRight" state="frozen"/>
      <selection pane="bottomRight" activeCell="B328" sqref="B328"/>
      <pageMargins left="0.7" right="0.7" top="0.75" bottom="0.75" header="0.3" footer="0.3"/>
      <pageSetup orientation="portrait" verticalDpi="0" r:id="rId12"/>
    </customSheetView>
    <customSheetView guid="{702D690B-DC4D-4484-B629-DDDCF53422C3}" hiddenRows="1">
      <pane xSplit="1" ySplit="5" topLeftCell="B328" activePane="bottomRight" state="frozen"/>
      <selection pane="bottomRight" activeCell="A353" sqref="A353"/>
      <pageMargins left="0.7" right="0.7" top="0.75" bottom="0.75" header="0.3" footer="0.3"/>
      <pageSetup orientation="portrait" verticalDpi="0" r:id="rId13"/>
    </customSheetView>
    <customSheetView guid="{61B6830F-A041-4B66-8C0B-F5CBD6E485C1}" hiddenRows="1">
      <pane xSplit="1" ySplit="5" topLeftCell="B476" activePane="bottomRight" state="frozen"/>
      <selection pane="bottomRight" activeCell="C495" sqref="C495"/>
      <pageMargins left="0.7" right="0.7" top="0.75" bottom="0.75" header="0.3" footer="0.3"/>
      <pageSetup orientation="portrait" verticalDpi="0" r:id="rId14"/>
    </customSheetView>
    <customSheetView guid="{B26042E3-9255-4F2C-B190-BB7774E65A20}" hiddenRows="1">
      <pane xSplit="1" ySplit="5" topLeftCell="B549" activePane="bottomRight" state="frozen"/>
      <selection pane="bottomRight" activeCell="A577" sqref="A577"/>
      <pageMargins left="0.7" right="0.7" top="0.75" bottom="0.75" header="0.3" footer="0.3"/>
      <pageSetup orientation="portrait" verticalDpi="0" r:id="rId15"/>
    </customSheetView>
    <customSheetView guid="{3625C264-40DB-470F-8A4A-4B5966370BB1}" hiddenRows="1">
      <pane xSplit="1" ySplit="5" topLeftCell="B636" activePane="bottomRight" state="frozen"/>
      <selection pane="bottomRight" activeCell="C637" sqref="C637"/>
      <pageMargins left="0.7" right="0.7" top="0.75" bottom="0.75" header="0.3" footer="0.3"/>
      <pageSetup orientation="portrait" verticalDpi="0" r:id="rId16"/>
    </customSheetView>
    <customSheetView guid="{F0BE8373-3F58-42B3-A085-B9BB3C3DC889}" hiddenRows="1">
      <pane xSplit="1" ySplit="5" topLeftCell="B675" activePane="bottomRight" state="frozen"/>
      <selection pane="bottomRight" activeCell="A676" sqref="A676"/>
      <pageMargins left="0.7" right="0.7" top="0.75" bottom="0.75" header="0.3" footer="0.3"/>
      <pageSetup orientation="portrait" verticalDpi="0" r:id="rId17"/>
    </customSheetView>
    <customSheetView guid="{42D4FBF7-0BF5-44C1-915B-0EF72A67D14D}" hiddenRows="1">
      <pane xSplit="1" ySplit="5" topLeftCell="B765" activePane="bottomRight" state="frozen"/>
      <selection pane="bottomRight" activeCell="A778" sqref="A778"/>
      <pageMargins left="0.7" right="0.7" top="0.75" bottom="0.75" header="0.3" footer="0.3"/>
      <pageSetup orientation="portrait" verticalDpi="0" r:id="rId18"/>
    </customSheetView>
    <customSheetView guid="{AFCDB6B2-BAA8-4AEA-B004-7CCCE9FCBD59}" hiddenRows="1">
      <pane xSplit="1" ySplit="5" topLeftCell="B764" activePane="bottomRight" state="frozen"/>
      <selection pane="bottomRight" activeCell="A765" sqref="A765"/>
      <pageMargins left="0.7" right="0.7" top="0.75" bottom="0.75" header="0.3" footer="0.3"/>
      <pageSetup orientation="portrait" verticalDpi="0" r:id="rId19"/>
    </customSheetView>
    <customSheetView guid="{A747D0B4-F12D-4FB2-9E3E-BD134EB5BFB0}" hiddenRows="1">
      <pane xSplit="1" ySplit="5" topLeftCell="B886" activePane="bottomRight" state="frozen"/>
      <selection pane="bottomRight" activeCell="A887" sqref="A887"/>
      <pageMargins left="0.7" right="0.7" top="0.75" bottom="0.75" header="0.3" footer="0.3"/>
      <pageSetup orientation="portrait" verticalDpi="0" r:id="rId20"/>
    </customSheetView>
    <customSheetView guid="{543E4C33-6846-4B21-B31C-8DA3E5202380}" hiddenRows="1">
      <pane xSplit="1" ySplit="5" topLeftCell="B1013" activePane="bottomRight" state="frozen"/>
      <selection pane="bottomRight" activeCell="A1029" sqref="A1029"/>
      <pageMargins left="0.7" right="0.7" top="0.75" bottom="0.75" header="0.3" footer="0.3"/>
      <pageSetup orientation="portrait" verticalDpi="0" r:id="rId21"/>
    </customSheetView>
    <customSheetView guid="{F26FCCA8-AA21-4100-B361-552320CC1605}" hiddenRows="1">
      <pane xSplit="1" ySplit="5" topLeftCell="B1119" activePane="bottomRight" state="frozen"/>
      <selection pane="bottomRight" activeCell="C1136" sqref="C1136"/>
      <pageMargins left="0.7" right="0.7" top="0.75" bottom="0.75" header="0.3" footer="0.3"/>
      <pageSetup orientation="portrait" verticalDpi="0" r:id="rId22"/>
    </customSheetView>
    <customSheetView guid="{6B8162DC-4BF6-4258-BE91-712674C5E408}" hiddenRows="1">
      <pane xSplit="1" ySplit="5" topLeftCell="B1147" activePane="bottomRight" state="frozen"/>
      <selection pane="bottomRight" activeCell="A1148" sqref="A1148"/>
      <pageMargins left="0.7" right="0.7" top="0.75" bottom="0.75" header="0.3" footer="0.3"/>
      <pageSetup orientation="portrait" verticalDpi="0" r:id="rId23"/>
    </customSheetView>
    <customSheetView guid="{F04B5AD9-0BBC-4AFF-94A0-FEC8B0BA5185}" hiddenRows="1">
      <pane xSplit="1" ySplit="5" topLeftCell="B1163" activePane="bottomRight" state="frozen"/>
      <selection pane="bottomRight" activeCell="A1164" sqref="A1164"/>
      <pageMargins left="0.7" right="0.7" top="0.75" bottom="0.75" header="0.3" footer="0.3"/>
      <pageSetup orientation="portrait" verticalDpi="0" r:id="rId24"/>
    </customSheetView>
    <customSheetView guid="{AAE9B859-FA1A-465F-A466-DE9F58B67B7B}" hiddenRows="1">
      <pane xSplit="1" ySplit="5" topLeftCell="B1164" activePane="bottomRight" state="frozen"/>
      <selection pane="bottomRight" activeCell="A1172" sqref="A1172"/>
      <pageMargins left="0.7" right="0.7" top="0.75" bottom="0.75" header="0.3" footer="0.3"/>
      <pageSetup orientation="portrait" verticalDpi="0" r:id="rId25"/>
    </customSheetView>
    <customSheetView guid="{D5781ADF-513A-4BFD-A06E-479BE89ECF0E}" hiddenRows="1">
      <pane xSplit="1" ySplit="5" topLeftCell="B1172" activePane="bottomRight" state="frozen"/>
      <selection pane="bottomRight" activeCell="A1192" sqref="A1192"/>
      <pageMargins left="0.7" right="0.7" top="0.75" bottom="0.75" header="0.3" footer="0.3"/>
      <pageSetup orientation="portrait" verticalDpi="0" r:id="rId26"/>
    </customSheetView>
    <customSheetView guid="{39AE9B85-1BA1-4D9C-A7D9-9969965259F1}" hiddenRows="1">
      <pane xSplit="1" ySplit="5" topLeftCell="B1210" activePane="bottomRight" state="frozen"/>
      <selection pane="bottomRight" activeCell="A1211" sqref="A1211"/>
      <pageMargins left="0.7" right="0.7" top="0.75" bottom="0.75" header="0.3" footer="0.3"/>
      <pageSetup orientation="portrait" verticalDpi="0" r:id="rId27"/>
    </customSheetView>
    <customSheetView guid="{858C65F6-83B9-4CDB-922C-47E4FF0B76D6}" hiddenRows="1">
      <pane xSplit="1" ySplit="5" topLeftCell="B1211" activePane="bottomRight" state="frozen"/>
      <selection pane="bottomRight" activeCell="A1230" sqref="A1230"/>
      <pageMargins left="0.7" right="0.7" top="0.75" bottom="0.75" header="0.3" footer="0.3"/>
      <pageSetup orientation="portrait" verticalDpi="0" r:id="rId28"/>
    </customSheetView>
    <customSheetView guid="{E49ABD47-7530-472D-8348-E4D114EBED2E}" hiddenRows="1">
      <pane xSplit="1" ySplit="5" topLeftCell="B1339" activePane="bottomRight" state="frozen"/>
      <selection pane="bottomRight" activeCell="A1340" sqref="A1340"/>
      <pageMargins left="0.7" right="0.7" top="0.75" bottom="0.75" header="0.3" footer="0.3"/>
      <pageSetup orientation="portrait" verticalDpi="0" r:id="rId29"/>
    </customSheetView>
  </customSheetViews>
  <mergeCells count="1">
    <mergeCell ref="A1:A4"/>
  </mergeCells>
  <pageMargins left="0.7" right="0.7" top="0.75" bottom="0.75" header="0.3" footer="0.3"/>
  <pageSetup orientation="portrait" verticalDpi="0"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460"/>
  <sheetViews>
    <sheetView workbookViewId="0">
      <pane xSplit="1" ySplit="5" topLeftCell="B6" activePane="bottomRight" state="frozen"/>
      <selection pane="topRight" activeCell="B1" sqref="B1"/>
      <selection pane="bottomLeft" activeCell="A6" sqref="A6"/>
      <selection pane="bottomRight" activeCell="A253" sqref="A253:XFD260"/>
    </sheetView>
  </sheetViews>
  <sheetFormatPr defaultColWidth="9.33203125" defaultRowHeight="15"/>
  <cols>
    <col min="1" max="1" width="11.1640625" style="72" bestFit="1" customWidth="1"/>
    <col min="2" max="5" width="10.83203125" style="69" customWidth="1"/>
    <col min="6" max="6" width="80.83203125" style="73" customWidth="1"/>
    <col min="7" max="7" width="10.83203125" style="69" customWidth="1"/>
    <col min="8" max="8" width="10.83203125" style="74" customWidth="1"/>
    <col min="9" max="9" width="12.83203125" style="69" customWidth="1"/>
    <col min="10" max="11" width="10.83203125" style="69" customWidth="1"/>
    <col min="12" max="12" width="15.83203125" style="69" customWidth="1"/>
    <col min="13" max="13" width="12.83203125" style="69" customWidth="1"/>
    <col min="14" max="14" width="18.33203125" style="69" customWidth="1"/>
    <col min="15" max="15" width="12.83203125" style="69" customWidth="1"/>
    <col min="16" max="18" width="8.83203125" style="69" customWidth="1"/>
    <col min="19" max="26" width="9.33203125" style="387"/>
    <col min="27" max="16384" width="9.33203125" style="69"/>
  </cols>
  <sheetData>
    <row r="1" spans="1:26" s="381" customFormat="1" ht="20.100000000000001" customHeight="1">
      <c r="A1" s="454" t="s">
        <v>1493</v>
      </c>
      <c r="B1" s="385"/>
      <c r="C1" s="386" t="s">
        <v>1497</v>
      </c>
      <c r="F1" s="382"/>
      <c r="H1" s="72"/>
      <c r="S1" s="413"/>
      <c r="T1" s="413"/>
      <c r="U1" s="413"/>
      <c r="V1" s="413"/>
      <c r="W1" s="413"/>
      <c r="X1" s="413"/>
      <c r="Y1" s="413"/>
      <c r="Z1" s="413"/>
    </row>
    <row r="2" spans="1:26" s="381" customFormat="1" ht="20.100000000000001" customHeight="1">
      <c r="A2" s="454"/>
      <c r="B2" s="385"/>
      <c r="C2" s="386" t="s">
        <v>1496</v>
      </c>
      <c r="F2" s="382"/>
      <c r="H2" s="72"/>
      <c r="S2" s="413"/>
      <c r="T2" s="413"/>
      <c r="U2" s="413"/>
      <c r="V2" s="413"/>
      <c r="W2" s="413"/>
      <c r="X2" s="413"/>
      <c r="Y2" s="413"/>
      <c r="Z2" s="413"/>
    </row>
    <row r="3" spans="1:26" s="381" customFormat="1" ht="20.100000000000001" customHeight="1">
      <c r="A3" s="454"/>
      <c r="B3" s="386"/>
      <c r="C3" s="386" t="s">
        <v>1494</v>
      </c>
      <c r="F3" s="382"/>
      <c r="G3" s="383"/>
      <c r="H3" s="72"/>
      <c r="S3" s="413"/>
      <c r="T3" s="413"/>
      <c r="U3" s="413"/>
      <c r="V3" s="413"/>
      <c r="W3" s="413"/>
      <c r="X3" s="413"/>
      <c r="Y3" s="413"/>
      <c r="Z3" s="413"/>
    </row>
    <row r="4" spans="1:26" s="381" customFormat="1" ht="20.100000000000001" customHeight="1">
      <c r="A4" s="454"/>
      <c r="B4" s="386"/>
      <c r="C4" s="386" t="s">
        <v>1495</v>
      </c>
      <c r="F4" s="382"/>
      <c r="G4" s="383"/>
      <c r="H4" s="72"/>
      <c r="S4" s="413"/>
      <c r="T4" s="413"/>
      <c r="U4" s="413"/>
      <c r="V4" s="413"/>
      <c r="W4" s="413"/>
      <c r="X4" s="413"/>
      <c r="Y4" s="413"/>
      <c r="Z4" s="413"/>
    </row>
    <row r="5" spans="1:26" s="68" customFormat="1" ht="60" customHeight="1">
      <c r="A5" s="392" t="s">
        <v>1510</v>
      </c>
      <c r="B5" s="68" t="s">
        <v>1314</v>
      </c>
      <c r="C5" s="70" t="s">
        <v>1295</v>
      </c>
      <c r="D5" s="70" t="s">
        <v>1296</v>
      </c>
      <c r="E5" s="68" t="s">
        <v>1297</v>
      </c>
      <c r="F5" s="68" t="s">
        <v>1127</v>
      </c>
      <c r="G5" s="68" t="s">
        <v>1298</v>
      </c>
      <c r="H5" s="71" t="s">
        <v>1299</v>
      </c>
      <c r="I5" s="68" t="s">
        <v>1300</v>
      </c>
      <c r="J5" s="68" t="s">
        <v>58</v>
      </c>
      <c r="K5" s="70" t="s">
        <v>1301</v>
      </c>
      <c r="L5" s="68" t="s">
        <v>1302</v>
      </c>
      <c r="M5" s="70" t="s">
        <v>1306</v>
      </c>
      <c r="N5" s="68" t="s">
        <v>1303</v>
      </c>
      <c r="O5" s="70" t="s">
        <v>1307</v>
      </c>
      <c r="P5" s="68" t="s">
        <v>1309</v>
      </c>
      <c r="Q5" s="68" t="s">
        <v>1310</v>
      </c>
      <c r="R5" s="68" t="s">
        <v>1315</v>
      </c>
      <c r="S5" s="68" t="s">
        <v>1308</v>
      </c>
      <c r="T5" s="388"/>
      <c r="U5" s="388"/>
      <c r="V5" s="388"/>
      <c r="W5" s="388"/>
      <c r="X5" s="388"/>
      <c r="Y5" s="388"/>
      <c r="Z5" s="388"/>
    </row>
    <row r="6" spans="1:26" s="400" customFormat="1">
      <c r="A6" s="408"/>
      <c r="B6" s="395"/>
      <c r="C6" s="395" t="s">
        <v>1311</v>
      </c>
      <c r="D6" s="395">
        <v>0</v>
      </c>
      <c r="E6" s="395"/>
      <c r="F6" s="396" t="str">
        <f>'CONSTRUCTION COST ESTIMATE'!C6</f>
        <v>GENERAL</v>
      </c>
      <c r="G6" s="395"/>
      <c r="H6" s="394" t="str">
        <f t="shared" ref="H6" si="0">TEXT(A6,"#.0000")</f>
        <v>.0000</v>
      </c>
      <c r="I6" s="395"/>
      <c r="J6" s="397">
        <f>'CONSTRUCTION COST ESTIMATE'!BA6</f>
        <v>0</v>
      </c>
      <c r="K6" s="395" t="s">
        <v>1304</v>
      </c>
      <c r="L6" s="395">
        <f>'CONSTRUCTION COST ESTIMATE'!BB6</f>
        <v>0</v>
      </c>
      <c r="M6" s="395" t="s">
        <v>1312</v>
      </c>
      <c r="N6" s="398">
        <f>'CONSTRUCTION COST ESTIMATE'!BC6</f>
        <v>0</v>
      </c>
      <c r="O6" s="395" t="s">
        <v>1313</v>
      </c>
      <c r="S6" s="414"/>
      <c r="T6" s="414"/>
      <c r="U6" s="414"/>
      <c r="V6" s="414"/>
      <c r="W6" s="414"/>
      <c r="X6" s="414"/>
      <c r="Y6" s="414"/>
      <c r="Z6" s="414"/>
    </row>
    <row r="7" spans="1:26" hidden="1">
      <c r="A7" s="72">
        <f>'CONSTRUCTION COST ESTIMATE'!B7</f>
        <v>105.001</v>
      </c>
      <c r="C7" s="69" t="s">
        <v>1311</v>
      </c>
      <c r="D7" s="69">
        <v>0</v>
      </c>
      <c r="F7" s="73" t="str">
        <f>'CONSTRUCTION COST ESTIMATE'!C7</f>
        <v>CONTRACTOR QUALITY CONTROL</v>
      </c>
      <c r="H7" s="74" t="str">
        <f>TEXT(A7,"#.0000")</f>
        <v>105.0010</v>
      </c>
      <c r="J7" s="75">
        <f>'CONSTRUCTION COST ESTIMATE'!BA7</f>
        <v>1</v>
      </c>
      <c r="K7" s="69" t="s">
        <v>1304</v>
      </c>
      <c r="L7" s="69" t="str">
        <f>'CONSTRUCTION COST ESTIMATE'!BB7</f>
        <v>LS</v>
      </c>
      <c r="M7" s="69" t="s">
        <v>1312</v>
      </c>
      <c r="N7" s="76">
        <f>'CONSTRUCTION COST ESTIMATE'!BC7</f>
        <v>0</v>
      </c>
      <c r="O7" s="69" t="s">
        <v>1313</v>
      </c>
    </row>
    <row r="8" spans="1:26" hidden="1">
      <c r="A8" s="72">
        <f>'CONSTRUCTION COST ESTIMATE'!B8</f>
        <v>107.001</v>
      </c>
      <c r="C8" s="69" t="s">
        <v>1311</v>
      </c>
      <c r="D8" s="69">
        <v>0</v>
      </c>
      <c r="F8" s="73" t="str">
        <f>'CONSTRUCTION COST ESTIMATE'!C8</f>
        <v>PUBLIC OUTREACH PROGRAM</v>
      </c>
      <c r="H8" s="74" t="str">
        <f t="shared" ref="H8:H70" si="1">TEXT(A8,"#.0000")</f>
        <v>107.0010</v>
      </c>
      <c r="J8" s="75">
        <f>'CONSTRUCTION COST ESTIMATE'!BA8</f>
        <v>0</v>
      </c>
      <c r="K8" s="69" t="s">
        <v>1304</v>
      </c>
      <c r="L8" s="69" t="str">
        <f>'CONSTRUCTION COST ESTIMATE'!BB8</f>
        <v>LS</v>
      </c>
      <c r="M8" s="69" t="s">
        <v>1312</v>
      </c>
      <c r="N8" s="76">
        <f>'CONSTRUCTION COST ESTIMATE'!BC8</f>
        <v>0</v>
      </c>
      <c r="O8" s="69" t="s">
        <v>1313</v>
      </c>
    </row>
    <row r="9" spans="1:26" hidden="1">
      <c r="A9" s="72">
        <f>'CONSTRUCTION COST ESTIMATE'!B9</f>
        <v>108.001</v>
      </c>
      <c r="C9" s="69" t="s">
        <v>1311</v>
      </c>
      <c r="D9" s="69">
        <v>0</v>
      </c>
      <c r="F9" s="73" t="str">
        <f>'CONSTRUCTION COST ESTIMATE'!C9</f>
        <v>MONTHLY PROGRESS SCHEDULE</v>
      </c>
      <c r="H9" s="74" t="str">
        <f t="shared" si="1"/>
        <v>108.0010</v>
      </c>
      <c r="J9" s="75">
        <f>'CONSTRUCTION COST ESTIMATE'!BA9</f>
        <v>0</v>
      </c>
      <c r="K9" s="69" t="s">
        <v>1304</v>
      </c>
      <c r="L9" s="69" t="str">
        <f>'CONSTRUCTION COST ESTIMATE'!BB9</f>
        <v>MONTH</v>
      </c>
      <c r="M9" s="69" t="s">
        <v>1312</v>
      </c>
      <c r="N9" s="76">
        <f>'CONSTRUCTION COST ESTIMATE'!BC9</f>
        <v>0</v>
      </c>
      <c r="O9" s="69" t="s">
        <v>1313</v>
      </c>
    </row>
    <row r="10" spans="1:26" hidden="1">
      <c r="A10" s="72">
        <f>'CONSTRUCTION COST ESTIMATE'!B10</f>
        <v>109.0001</v>
      </c>
      <c r="C10" s="69" t="s">
        <v>1311</v>
      </c>
      <c r="D10" s="69">
        <v>0</v>
      </c>
      <c r="F10" s="73" t="str">
        <f>'CONSTRUCTION COST ESTIMATE'!C10</f>
        <v>CONSTRUCTION CONFLICTS AND CONTINGENCY ALLOWANCE</v>
      </c>
      <c r="H10" s="74" t="str">
        <f t="shared" si="1"/>
        <v>109.0001</v>
      </c>
      <c r="J10" s="75">
        <f>'CONSTRUCTION COST ESTIMATE'!BA10</f>
        <v>1</v>
      </c>
      <c r="K10" s="69" t="s">
        <v>1304</v>
      </c>
      <c r="L10" s="69" t="str">
        <f>'CONSTRUCTION COST ESTIMATE'!BB10</f>
        <v>ALLOW</v>
      </c>
      <c r="M10" s="69" t="s">
        <v>1312</v>
      </c>
      <c r="N10" s="76">
        <f>'CONSTRUCTION COST ESTIMATE'!BC10</f>
        <v>0</v>
      </c>
      <c r="O10" s="69" t="s">
        <v>1313</v>
      </c>
    </row>
    <row r="11" spans="1:26" hidden="1">
      <c r="A11" s="72">
        <f>'CONSTRUCTION COST ESTIMATE'!B11</f>
        <v>109.001</v>
      </c>
      <c r="C11" s="69" t="s">
        <v>1311</v>
      </c>
      <c r="D11" s="69">
        <v>0</v>
      </c>
      <c r="F11" s="73" t="str">
        <f>'CONSTRUCTION COST ESTIMATE'!C11</f>
        <v>OWNER INITIATED TIME EXTENSION ALLOWANCE</v>
      </c>
      <c r="H11" s="74" t="str">
        <f t="shared" si="1"/>
        <v>109.0010</v>
      </c>
      <c r="J11" s="75">
        <f>'CONSTRUCTION COST ESTIMATE'!BA11</f>
        <v>0</v>
      </c>
      <c r="K11" s="69" t="s">
        <v>1304</v>
      </c>
      <c r="L11" s="69" t="str">
        <f>'CONSTRUCTION COST ESTIMATE'!BB11</f>
        <v>DAY</v>
      </c>
      <c r="M11" s="69" t="s">
        <v>1312</v>
      </c>
      <c r="N11" s="76">
        <f>'CONSTRUCTION COST ESTIMATE'!BC11</f>
        <v>500</v>
      </c>
      <c r="O11" s="69" t="s">
        <v>1313</v>
      </c>
    </row>
    <row r="12" spans="1:26" hidden="1">
      <c r="A12" s="72">
        <f>'CONSTRUCTION COST ESTIMATE'!B12</f>
        <v>109.002</v>
      </c>
      <c r="C12" s="69" t="s">
        <v>1311</v>
      </c>
      <c r="D12" s="69">
        <v>0</v>
      </c>
      <c r="F12" s="73" t="str">
        <f>'CONSTRUCTION COST ESTIMATE'!C12</f>
        <v>OWNER INITIATED TIME EXTENSION AMOUNT IN ADDITION TO ALLOWANCE</v>
      </c>
      <c r="H12" s="74" t="str">
        <f t="shared" si="1"/>
        <v>109.0020</v>
      </c>
      <c r="J12" s="75">
        <f>'CONSTRUCTION COST ESTIMATE'!BA12</f>
        <v>0</v>
      </c>
      <c r="K12" s="69" t="s">
        <v>1304</v>
      </c>
      <c r="L12" s="69" t="str">
        <f>'CONSTRUCTION COST ESTIMATE'!BB12</f>
        <v>DAY</v>
      </c>
      <c r="M12" s="69" t="s">
        <v>1312</v>
      </c>
      <c r="N12" s="76">
        <f>'CONSTRUCTION COST ESTIMATE'!BC12</f>
        <v>1500</v>
      </c>
      <c r="O12" s="69" t="s">
        <v>1313</v>
      </c>
    </row>
    <row r="13" spans="1:26" hidden="1">
      <c r="A13" s="72">
        <f>'CONSTRUCTION COST ESTIMATE'!B13</f>
        <v>110.001</v>
      </c>
      <c r="C13" s="69" t="s">
        <v>1311</v>
      </c>
      <c r="D13" s="69">
        <v>0</v>
      </c>
      <c r="F13" s="73" t="str">
        <f>'CONSTRUCTION COST ESTIMATE'!C13</f>
        <v>TRAINING</v>
      </c>
      <c r="H13" s="74" t="str">
        <f t="shared" si="1"/>
        <v>110.0010</v>
      </c>
      <c r="J13" s="75">
        <f>'CONSTRUCTION COST ESTIMATE'!BA13</f>
        <v>0</v>
      </c>
      <c r="K13" s="69" t="s">
        <v>1304</v>
      </c>
      <c r="L13" s="69" t="str">
        <f>'CONSTRUCTION COST ESTIMATE'!BB13</f>
        <v>HR</v>
      </c>
      <c r="M13" s="69" t="s">
        <v>1312</v>
      </c>
      <c r="N13" s="76">
        <f>'CONSTRUCTION COST ESTIMATE'!BC13</f>
        <v>0</v>
      </c>
      <c r="O13" s="69" t="s">
        <v>1313</v>
      </c>
    </row>
    <row r="14" spans="1:26" hidden="1">
      <c r="A14" s="72">
        <f>'CONSTRUCTION COST ESTIMATE'!B14</f>
        <v>200.001</v>
      </c>
      <c r="C14" s="69" t="s">
        <v>1311</v>
      </c>
      <c r="D14" s="69">
        <v>0</v>
      </c>
      <c r="F14" s="73" t="str">
        <f>'CONSTRUCTION COST ESTIMATE'!C14</f>
        <v>MOBILIZATION AND DEMOBILIZATION</v>
      </c>
      <c r="H14" s="74" t="str">
        <f t="shared" si="1"/>
        <v>200.0010</v>
      </c>
      <c r="J14" s="75">
        <f>'CONSTRUCTION COST ESTIMATE'!BA14</f>
        <v>0</v>
      </c>
      <c r="K14" s="69" t="s">
        <v>1304</v>
      </c>
      <c r="L14" s="69" t="str">
        <f>'CONSTRUCTION COST ESTIMATE'!BB14</f>
        <v>LS</v>
      </c>
      <c r="M14" s="69" t="s">
        <v>1312</v>
      </c>
      <c r="N14" s="76">
        <f>'CONSTRUCTION COST ESTIMATE'!BC14</f>
        <v>0</v>
      </c>
      <c r="O14" s="69" t="s">
        <v>1313</v>
      </c>
    </row>
    <row r="15" spans="1:26" hidden="1">
      <c r="A15" s="72">
        <f>'CONSTRUCTION COST ESTIMATE'!B15</f>
        <v>201.001</v>
      </c>
      <c r="C15" s="69" t="s">
        <v>1311</v>
      </c>
      <c r="D15" s="69">
        <v>0</v>
      </c>
      <c r="F15" s="73" t="str">
        <f>'CONSTRUCTION COST ESTIMATE'!C15</f>
        <v>CLEARING AND GRUBBING</v>
      </c>
      <c r="H15" s="74" t="str">
        <f t="shared" si="1"/>
        <v>201.0010</v>
      </c>
      <c r="J15" s="75">
        <f>'CONSTRUCTION COST ESTIMATE'!BA15</f>
        <v>0</v>
      </c>
      <c r="K15" s="69" t="s">
        <v>1304</v>
      </c>
      <c r="L15" s="69" t="str">
        <f>'CONSTRUCTION COST ESTIMATE'!BB15</f>
        <v>LS</v>
      </c>
      <c r="M15" s="69" t="s">
        <v>1312</v>
      </c>
      <c r="N15" s="76">
        <f>'CONSTRUCTION COST ESTIMATE'!BC15</f>
        <v>0</v>
      </c>
      <c r="O15" s="69" t="s">
        <v>1313</v>
      </c>
    </row>
    <row r="16" spans="1:26" s="400" customFormat="1">
      <c r="A16" s="408"/>
      <c r="B16" s="395"/>
      <c r="C16" s="395" t="s">
        <v>1311</v>
      </c>
      <c r="D16" s="395">
        <v>0</v>
      </c>
      <c r="E16" s="395"/>
      <c r="F16" s="396" t="str">
        <f>'CONSTRUCTION COST ESTIMATE'!C16</f>
        <v>REMOVAL</v>
      </c>
      <c r="G16" s="395"/>
      <c r="H16" s="394" t="str">
        <f t="shared" si="1"/>
        <v>.0000</v>
      </c>
      <c r="I16" s="395"/>
      <c r="J16" s="397">
        <f>'CONSTRUCTION COST ESTIMATE'!BA16</f>
        <v>0</v>
      </c>
      <c r="K16" s="395" t="s">
        <v>1304</v>
      </c>
      <c r="L16" s="395">
        <f>'CONSTRUCTION COST ESTIMATE'!BB16</f>
        <v>0</v>
      </c>
      <c r="M16" s="395" t="s">
        <v>1312</v>
      </c>
      <c r="N16" s="398">
        <f>'CONSTRUCTION COST ESTIMATE'!BC16</f>
        <v>0</v>
      </c>
      <c r="O16" s="395" t="s">
        <v>1313</v>
      </c>
      <c r="S16" s="414"/>
      <c r="T16" s="414"/>
      <c r="U16" s="414"/>
      <c r="V16" s="414"/>
      <c r="W16" s="414"/>
      <c r="X16" s="414"/>
      <c r="Y16" s="414"/>
      <c r="Z16" s="414"/>
    </row>
    <row r="17" spans="1:15" hidden="1">
      <c r="A17" s="72">
        <f>'CONSTRUCTION COST ESTIMATE'!B17</f>
        <v>202.00049999999999</v>
      </c>
      <c r="C17" s="69" t="s">
        <v>1311</v>
      </c>
      <c r="D17" s="69">
        <v>0</v>
      </c>
      <c r="F17" s="73" t="str">
        <f>'CONSTRUCTION COST ESTIMATE'!C17</f>
        <v>REMOVE PLANTMIX BITUMINOUS SURFACE</v>
      </c>
      <c r="H17" s="74" t="str">
        <f t="shared" si="1"/>
        <v>202.0005</v>
      </c>
      <c r="J17" s="75">
        <f>'CONSTRUCTION COST ESTIMATE'!BA17</f>
        <v>0</v>
      </c>
      <c r="K17" s="69" t="s">
        <v>1304</v>
      </c>
      <c r="L17" s="69" t="str">
        <f>'CONSTRUCTION COST ESTIMATE'!BB17</f>
        <v>SY</v>
      </c>
      <c r="M17" s="69" t="s">
        <v>1312</v>
      </c>
      <c r="N17" s="76">
        <f>'CONSTRUCTION COST ESTIMATE'!BC17</f>
        <v>0</v>
      </c>
      <c r="O17" s="69" t="s">
        <v>1313</v>
      </c>
    </row>
    <row r="18" spans="1:15" hidden="1">
      <c r="A18" s="72">
        <f>'CONSTRUCTION COST ESTIMATE'!B18</f>
        <v>202.001</v>
      </c>
      <c r="C18" s="69" t="s">
        <v>1311</v>
      </c>
      <c r="D18" s="69">
        <v>0</v>
      </c>
      <c r="F18" s="73" t="str">
        <f>'CONSTRUCTION COST ESTIMATE'!C18</f>
        <v>REMOVE AND REPLACE PLANTMIX BITUMINOUS PAVEMENT</v>
      </c>
      <c r="H18" s="74" t="str">
        <f t="shared" si="1"/>
        <v>202.0010</v>
      </c>
      <c r="J18" s="75">
        <f>'CONSTRUCTION COST ESTIMATE'!BA18</f>
        <v>0</v>
      </c>
      <c r="K18" s="69" t="s">
        <v>1304</v>
      </c>
      <c r="L18" s="69" t="str">
        <f>'CONSTRUCTION COST ESTIMATE'!BB18</f>
        <v>SY</v>
      </c>
      <c r="M18" s="69" t="s">
        <v>1312</v>
      </c>
      <c r="N18" s="76">
        <f>'CONSTRUCTION COST ESTIMATE'!BC18</f>
        <v>0</v>
      </c>
      <c r="O18" s="69" t="s">
        <v>1313</v>
      </c>
    </row>
    <row r="19" spans="1:15" ht="30" hidden="1">
      <c r="A19" s="72">
        <f>'CONSTRUCTION COST ESTIMATE'!B19</f>
        <v>202.00200000000001</v>
      </c>
      <c r="C19" s="69" t="s">
        <v>1311</v>
      </c>
      <c r="D19" s="69">
        <v>0</v>
      </c>
      <c r="F19" s="73" t="str">
        <f>'CONSTRUCTION COST ESTIMATE'!C19</f>
        <v>REMOVE PLANTMIX BITUMINOUS PAVEMENT BY COLD MILLING METHOD, (0.5 INCH)</v>
      </c>
      <c r="H19" s="74" t="str">
        <f t="shared" si="1"/>
        <v>202.0020</v>
      </c>
      <c r="J19" s="75">
        <f>'CONSTRUCTION COST ESTIMATE'!BA19</f>
        <v>0</v>
      </c>
      <c r="K19" s="69" t="s">
        <v>1304</v>
      </c>
      <c r="L19" s="69" t="str">
        <f>'CONSTRUCTION COST ESTIMATE'!BB19</f>
        <v>SY</v>
      </c>
      <c r="M19" s="69" t="s">
        <v>1312</v>
      </c>
      <c r="N19" s="76">
        <f>'CONSTRUCTION COST ESTIMATE'!BC19</f>
        <v>0</v>
      </c>
      <c r="O19" s="69" t="s">
        <v>1313</v>
      </c>
    </row>
    <row r="20" spans="1:15" ht="30" hidden="1">
      <c r="A20" s="72">
        <f>'CONSTRUCTION COST ESTIMATE'!B20</f>
        <v>202.00299999999999</v>
      </c>
      <c r="C20" s="69" t="s">
        <v>1311</v>
      </c>
      <c r="D20" s="69">
        <v>0</v>
      </c>
      <c r="F20" s="73" t="str">
        <f>'CONSTRUCTION COST ESTIMATE'!C20</f>
        <v>REMOVE PLANTMIX BITUMINOUS PAVEMENT BY COLD MILLING METHOD (0.75 INCH)</v>
      </c>
      <c r="H20" s="74" t="str">
        <f t="shared" si="1"/>
        <v>202.0030</v>
      </c>
      <c r="J20" s="75">
        <f>'CONSTRUCTION COST ESTIMATE'!BA20</f>
        <v>0</v>
      </c>
      <c r="K20" s="69" t="s">
        <v>1304</v>
      </c>
      <c r="L20" s="69" t="str">
        <f>'CONSTRUCTION COST ESTIMATE'!BB20</f>
        <v>SY</v>
      </c>
      <c r="M20" s="69" t="s">
        <v>1312</v>
      </c>
      <c r="N20" s="76">
        <f>'CONSTRUCTION COST ESTIMATE'!BC20</f>
        <v>0</v>
      </c>
      <c r="O20" s="69" t="s">
        <v>1313</v>
      </c>
    </row>
    <row r="21" spans="1:15" ht="30" hidden="1">
      <c r="A21" s="72">
        <f>'CONSTRUCTION COST ESTIMATE'!B21</f>
        <v>202.00399999999999</v>
      </c>
      <c r="C21" s="69" t="s">
        <v>1311</v>
      </c>
      <c r="D21" s="69">
        <v>0</v>
      </c>
      <c r="F21" s="73" t="str">
        <f>'CONSTRUCTION COST ESTIMATE'!C21</f>
        <v>REMOVE PLANTMIX BITUMINOUS PAVEMENT BY COLD MILLING METHOD  (1.0 INCH)</v>
      </c>
      <c r="H21" s="74" t="str">
        <f t="shared" si="1"/>
        <v>202.0040</v>
      </c>
      <c r="J21" s="75">
        <f>'CONSTRUCTION COST ESTIMATE'!BA21</f>
        <v>0</v>
      </c>
      <c r="K21" s="69" t="s">
        <v>1304</v>
      </c>
      <c r="L21" s="69" t="str">
        <f>'CONSTRUCTION COST ESTIMATE'!BB21</f>
        <v>SY</v>
      </c>
      <c r="M21" s="69" t="s">
        <v>1312</v>
      </c>
      <c r="N21" s="76">
        <f>'CONSTRUCTION COST ESTIMATE'!BC21</f>
        <v>0</v>
      </c>
      <c r="O21" s="69" t="s">
        <v>1313</v>
      </c>
    </row>
    <row r="22" spans="1:15" ht="30" hidden="1">
      <c r="A22" s="72">
        <f>'CONSTRUCTION COST ESTIMATE'!B22</f>
        <v>202.005</v>
      </c>
      <c r="C22" s="69" t="s">
        <v>1311</v>
      </c>
      <c r="D22" s="69">
        <v>0</v>
      </c>
      <c r="F22" s="73" t="str">
        <f>'CONSTRUCTION COST ESTIMATE'!C22</f>
        <v>REMOVE PLANTMIX BITUMINOUS PAVEMENT BY COLD MILLING METHOD (1.5 INCH)</v>
      </c>
      <c r="H22" s="74" t="str">
        <f t="shared" si="1"/>
        <v>202.0050</v>
      </c>
      <c r="J22" s="75">
        <f>'CONSTRUCTION COST ESTIMATE'!BA22</f>
        <v>0</v>
      </c>
      <c r="K22" s="69" t="s">
        <v>1304</v>
      </c>
      <c r="L22" s="69" t="str">
        <f>'CONSTRUCTION COST ESTIMATE'!BB22</f>
        <v>SY</v>
      </c>
      <c r="M22" s="69" t="s">
        <v>1312</v>
      </c>
      <c r="N22" s="76">
        <f>'CONSTRUCTION COST ESTIMATE'!BC22</f>
        <v>0</v>
      </c>
      <c r="O22" s="69" t="s">
        <v>1313</v>
      </c>
    </row>
    <row r="23" spans="1:15" ht="30" hidden="1">
      <c r="A23" s="72">
        <f>'CONSTRUCTION COST ESTIMATE'!B23</f>
        <v>202.006</v>
      </c>
      <c r="C23" s="69" t="s">
        <v>1311</v>
      </c>
      <c r="D23" s="69">
        <v>0</v>
      </c>
      <c r="F23" s="73" t="str">
        <f>'CONSTRUCTION COST ESTIMATE'!C23</f>
        <v>REMOVE PLANTMIX BITUMINOUS PAVEMENT BY COLD MILLING METHOD (2.0 INCH)</v>
      </c>
      <c r="H23" s="74" t="str">
        <f t="shared" si="1"/>
        <v>202.0060</v>
      </c>
      <c r="J23" s="75">
        <f>'CONSTRUCTION COST ESTIMATE'!BA23</f>
        <v>0</v>
      </c>
      <c r="K23" s="69" t="s">
        <v>1304</v>
      </c>
      <c r="L23" s="69" t="str">
        <f>'CONSTRUCTION COST ESTIMATE'!BB23</f>
        <v>SY</v>
      </c>
      <c r="M23" s="69" t="s">
        <v>1312</v>
      </c>
      <c r="N23" s="76">
        <f>'CONSTRUCTION COST ESTIMATE'!BC23</f>
        <v>0</v>
      </c>
      <c r="O23" s="69" t="s">
        <v>1313</v>
      </c>
    </row>
    <row r="24" spans="1:15" ht="30" hidden="1">
      <c r="A24" s="72">
        <f>'CONSTRUCTION COST ESTIMATE'!B24</f>
        <v>202.00700000000001</v>
      </c>
      <c r="C24" s="69" t="s">
        <v>1311</v>
      </c>
      <c r="D24" s="69">
        <v>0</v>
      </c>
      <c r="F24" s="73" t="str">
        <f>'CONSTRUCTION COST ESTIMATE'!C24</f>
        <v>REMOVE PLANTMIX BITUMINOUS PAVEMENT BY COLD MILLING METHOD, WEDGE MILL</v>
      </c>
      <c r="H24" s="74" t="str">
        <f t="shared" si="1"/>
        <v>202.0070</v>
      </c>
      <c r="J24" s="75">
        <f>'CONSTRUCTION COST ESTIMATE'!BA24</f>
        <v>0</v>
      </c>
      <c r="K24" s="69" t="s">
        <v>1304</v>
      </c>
      <c r="L24" s="69" t="str">
        <f>'CONSTRUCTION COST ESTIMATE'!BB24</f>
        <v>SY</v>
      </c>
      <c r="M24" s="69" t="s">
        <v>1312</v>
      </c>
      <c r="N24" s="76">
        <f>'CONSTRUCTION COST ESTIMATE'!BC24</f>
        <v>0</v>
      </c>
      <c r="O24" s="69" t="s">
        <v>1313</v>
      </c>
    </row>
    <row r="25" spans="1:15" ht="30" hidden="1">
      <c r="A25" s="72">
        <f>'CONSTRUCTION COST ESTIMATE'!B25</f>
        <v>202.00800000000001</v>
      </c>
      <c r="C25" s="69" t="s">
        <v>1311</v>
      </c>
      <c r="D25" s="69">
        <v>0</v>
      </c>
      <c r="F25" s="73" t="str">
        <f>'CONSTRUCTION COST ESTIMATE'!C25</f>
        <v>REMOVE PLANTMIX BITUMINOUS PAVEMENT BY COLD MILLING METHOD, EDGE MILL</v>
      </c>
      <c r="H25" s="74" t="str">
        <f t="shared" si="1"/>
        <v>202.0080</v>
      </c>
      <c r="J25" s="75">
        <f>'CONSTRUCTION COST ESTIMATE'!BA25</f>
        <v>0</v>
      </c>
      <c r="K25" s="69" t="s">
        <v>1304</v>
      </c>
      <c r="L25" s="69" t="str">
        <f>'CONSTRUCTION COST ESTIMATE'!BB25</f>
        <v>SY</v>
      </c>
      <c r="M25" s="69" t="s">
        <v>1312</v>
      </c>
      <c r="N25" s="76">
        <f>'CONSTRUCTION COST ESTIMATE'!BC25</f>
        <v>0</v>
      </c>
      <c r="O25" s="69" t="s">
        <v>1313</v>
      </c>
    </row>
    <row r="26" spans="1:15" hidden="1">
      <c r="A26" s="72">
        <f>'CONSTRUCTION COST ESTIMATE'!B26</f>
        <v>202.00899999999999</v>
      </c>
      <c r="C26" s="69" t="s">
        <v>1311</v>
      </c>
      <c r="D26" s="69">
        <v>0</v>
      </c>
      <c r="F26" s="73" t="str">
        <f>'CONSTRUCTION COST ESTIMATE'!C26</f>
        <v>REMOVE PLANTMIX BITUMINOUS PAVEMENT CURB</v>
      </c>
      <c r="H26" s="74" t="str">
        <f t="shared" si="1"/>
        <v>202.0090</v>
      </c>
      <c r="J26" s="75">
        <f>'CONSTRUCTION COST ESTIMATE'!BA26</f>
        <v>0</v>
      </c>
      <c r="K26" s="69" t="s">
        <v>1304</v>
      </c>
      <c r="L26" s="69" t="str">
        <f>'CONSTRUCTION COST ESTIMATE'!BB26</f>
        <v>LF</v>
      </c>
      <c r="M26" s="69" t="s">
        <v>1312</v>
      </c>
      <c r="N26" s="76">
        <f>'CONSTRUCTION COST ESTIMATE'!BC26</f>
        <v>0</v>
      </c>
      <c r="O26" s="69" t="s">
        <v>1313</v>
      </c>
    </row>
    <row r="27" spans="1:15" hidden="1">
      <c r="A27" s="72">
        <f>'CONSTRUCTION COST ESTIMATE'!B27</f>
        <v>202.01</v>
      </c>
      <c r="C27" s="69" t="s">
        <v>1311</v>
      </c>
      <c r="D27" s="69">
        <v>0</v>
      </c>
      <c r="F27" s="73" t="str">
        <f>'CONSTRUCTION COST ESTIMATE'!C27</f>
        <v>REMOVE TEMPORARY ASPHALT CONCRETE SIDEWALK</v>
      </c>
      <c r="H27" s="74" t="str">
        <f t="shared" si="1"/>
        <v>202.0100</v>
      </c>
      <c r="J27" s="75">
        <f>'CONSTRUCTION COST ESTIMATE'!BA27</f>
        <v>0</v>
      </c>
      <c r="K27" s="69" t="s">
        <v>1304</v>
      </c>
      <c r="L27" s="69" t="str">
        <f>'CONSTRUCTION COST ESTIMATE'!BB27</f>
        <v>SF</v>
      </c>
      <c r="M27" s="69" t="s">
        <v>1312</v>
      </c>
      <c r="N27" s="76">
        <f>'CONSTRUCTION COST ESTIMATE'!BC27</f>
        <v>0</v>
      </c>
      <c r="O27" s="69" t="s">
        <v>1313</v>
      </c>
    </row>
    <row r="28" spans="1:15" hidden="1">
      <c r="A28" s="72">
        <f>'CONSTRUCTION COST ESTIMATE'!B28</f>
        <v>202.02</v>
      </c>
      <c r="C28" s="69" t="s">
        <v>1311</v>
      </c>
      <c r="D28" s="69">
        <v>0</v>
      </c>
      <c r="F28" s="73" t="str">
        <f>'CONSTRUCTION COST ESTIMATE'!C28</f>
        <v>REMOVE BOLLARD</v>
      </c>
      <c r="H28" s="74" t="str">
        <f t="shared" si="1"/>
        <v>202.0200</v>
      </c>
      <c r="J28" s="75">
        <f>'CONSTRUCTION COST ESTIMATE'!BA28</f>
        <v>0</v>
      </c>
      <c r="K28" s="69" t="s">
        <v>1304</v>
      </c>
      <c r="L28" s="69" t="str">
        <f>'CONSTRUCTION COST ESTIMATE'!BB28</f>
        <v>EA</v>
      </c>
      <c r="M28" s="69" t="s">
        <v>1312</v>
      </c>
      <c r="N28" s="76">
        <f>'CONSTRUCTION COST ESTIMATE'!BC28</f>
        <v>0</v>
      </c>
      <c r="O28" s="69" t="s">
        <v>1313</v>
      </c>
    </row>
    <row r="29" spans="1:15" hidden="1">
      <c r="A29" s="72">
        <f>'CONSTRUCTION COST ESTIMATE'!B29</f>
        <v>202.02099999999999</v>
      </c>
      <c r="C29" s="69" t="s">
        <v>1311</v>
      </c>
      <c r="D29" s="69">
        <v>0</v>
      </c>
      <c r="F29" s="73" t="str">
        <f>'CONSTRUCTION COST ESTIMATE'!C29</f>
        <v>REMOVE AND SALVAGE BOLLARD</v>
      </c>
      <c r="H29" s="74" t="str">
        <f t="shared" si="1"/>
        <v>202.0210</v>
      </c>
      <c r="J29" s="75">
        <f>'CONSTRUCTION COST ESTIMATE'!BA29</f>
        <v>0</v>
      </c>
      <c r="K29" s="69" t="s">
        <v>1304</v>
      </c>
      <c r="L29" s="69" t="str">
        <f>'CONSTRUCTION COST ESTIMATE'!BB29</f>
        <v>EA</v>
      </c>
      <c r="M29" s="69" t="s">
        <v>1312</v>
      </c>
      <c r="N29" s="76">
        <f>'CONSTRUCTION COST ESTIMATE'!BC29</f>
        <v>0</v>
      </c>
      <c r="O29" s="69" t="s">
        <v>1313</v>
      </c>
    </row>
    <row r="30" spans="1:15" hidden="1">
      <c r="A30" s="72">
        <f>'CONSTRUCTION COST ESTIMATE'!B30</f>
        <v>202.02199999999999</v>
      </c>
      <c r="C30" s="69" t="s">
        <v>1311</v>
      </c>
      <c r="D30" s="69">
        <v>0</v>
      </c>
      <c r="F30" s="73" t="str">
        <f>'CONSTRUCTION COST ESTIMATE'!C30</f>
        <v>REMOVE AND RELOCATE BOLLARD</v>
      </c>
      <c r="H30" s="74" t="str">
        <f t="shared" si="1"/>
        <v>202.0220</v>
      </c>
      <c r="J30" s="75">
        <f>'CONSTRUCTION COST ESTIMATE'!BA30</f>
        <v>0</v>
      </c>
      <c r="K30" s="69" t="s">
        <v>1304</v>
      </c>
      <c r="L30" s="69" t="str">
        <f>'CONSTRUCTION COST ESTIMATE'!BB30</f>
        <v>EA</v>
      </c>
      <c r="M30" s="69" t="s">
        <v>1312</v>
      </c>
      <c r="N30" s="76">
        <f>'CONSTRUCTION COST ESTIMATE'!BC30</f>
        <v>0</v>
      </c>
      <c r="O30" s="69" t="s">
        <v>1313</v>
      </c>
    </row>
    <row r="31" spans="1:15" hidden="1">
      <c r="A31" s="72">
        <f>'CONSTRUCTION COST ESTIMATE'!B31</f>
        <v>202.023</v>
      </c>
      <c r="C31" s="69" t="s">
        <v>1311</v>
      </c>
      <c r="D31" s="69">
        <v>0</v>
      </c>
      <c r="F31" s="73" t="str">
        <f>'CONSTRUCTION COST ESTIMATE'!C31</f>
        <v>REMOVE MAILBOX</v>
      </c>
      <c r="H31" s="74" t="str">
        <f t="shared" si="1"/>
        <v>202.0230</v>
      </c>
      <c r="J31" s="75">
        <f>'CONSTRUCTION COST ESTIMATE'!BA31</f>
        <v>0</v>
      </c>
      <c r="K31" s="69" t="s">
        <v>1304</v>
      </c>
      <c r="L31" s="69" t="str">
        <f>'CONSTRUCTION COST ESTIMATE'!BB31</f>
        <v>EA</v>
      </c>
      <c r="M31" s="69" t="s">
        <v>1312</v>
      </c>
      <c r="N31" s="76">
        <f>'CONSTRUCTION COST ESTIMATE'!BC31</f>
        <v>0</v>
      </c>
      <c r="O31" s="69" t="s">
        <v>1313</v>
      </c>
    </row>
    <row r="32" spans="1:15" hidden="1">
      <c r="A32" s="72">
        <f>'CONSTRUCTION COST ESTIMATE'!B32</f>
        <v>202.024</v>
      </c>
      <c r="C32" s="69" t="s">
        <v>1311</v>
      </c>
      <c r="D32" s="69">
        <v>0</v>
      </c>
      <c r="F32" s="73" t="str">
        <f>'CONSTRUCTION COST ESTIMATE'!C32</f>
        <v>REMOVE AND SALVAGE MAILBOX</v>
      </c>
      <c r="H32" s="74" t="str">
        <f t="shared" si="1"/>
        <v>202.0240</v>
      </c>
      <c r="J32" s="75">
        <f>'CONSTRUCTION COST ESTIMATE'!BA32</f>
        <v>0</v>
      </c>
      <c r="K32" s="69" t="s">
        <v>1304</v>
      </c>
      <c r="L32" s="69" t="str">
        <f>'CONSTRUCTION COST ESTIMATE'!BB32</f>
        <v>EA</v>
      </c>
      <c r="M32" s="69" t="s">
        <v>1312</v>
      </c>
      <c r="N32" s="76">
        <f>'CONSTRUCTION COST ESTIMATE'!BC32</f>
        <v>0</v>
      </c>
      <c r="O32" s="69" t="s">
        <v>1313</v>
      </c>
    </row>
    <row r="33" spans="1:15" hidden="1">
      <c r="A33" s="72">
        <f>'CONSTRUCTION COST ESTIMATE'!B33</f>
        <v>202.02500000000001</v>
      </c>
      <c r="C33" s="69" t="s">
        <v>1311</v>
      </c>
      <c r="D33" s="69">
        <v>0</v>
      </c>
      <c r="F33" s="73" t="str">
        <f>'CONSTRUCTION COST ESTIMATE'!C33</f>
        <v>REMOVE AND RELOCATE MAILBOX</v>
      </c>
      <c r="H33" s="74" t="str">
        <f t="shared" si="1"/>
        <v>202.0250</v>
      </c>
      <c r="J33" s="75">
        <f>'CONSTRUCTION COST ESTIMATE'!BA33</f>
        <v>0</v>
      </c>
      <c r="K33" s="69" t="s">
        <v>1304</v>
      </c>
      <c r="L33" s="69" t="str">
        <f>'CONSTRUCTION COST ESTIMATE'!BB33</f>
        <v>EA</v>
      </c>
      <c r="M33" s="69" t="s">
        <v>1312</v>
      </c>
      <c r="N33" s="76">
        <f>'CONSTRUCTION COST ESTIMATE'!BC33</f>
        <v>0</v>
      </c>
      <c r="O33" s="69" t="s">
        <v>1313</v>
      </c>
    </row>
    <row r="34" spans="1:15" hidden="1">
      <c r="A34" s="72">
        <f>'CONSTRUCTION COST ESTIMATE'!B34</f>
        <v>202.02600000000001</v>
      </c>
      <c r="C34" s="69" t="s">
        <v>1311</v>
      </c>
      <c r="D34" s="69">
        <v>0</v>
      </c>
      <c r="F34" s="73" t="str">
        <f>'CONSTRUCTION COST ESTIMATE'!C34</f>
        <v>REMOVE PARKING METER</v>
      </c>
      <c r="H34" s="74" t="str">
        <f t="shared" si="1"/>
        <v>202.0260</v>
      </c>
      <c r="J34" s="75">
        <f>'CONSTRUCTION COST ESTIMATE'!BA34</f>
        <v>0</v>
      </c>
      <c r="K34" s="69" t="s">
        <v>1304</v>
      </c>
      <c r="L34" s="69" t="str">
        <f>'CONSTRUCTION COST ESTIMATE'!BB34</f>
        <v>EA</v>
      </c>
      <c r="M34" s="69" t="s">
        <v>1312</v>
      </c>
      <c r="N34" s="76">
        <f>'CONSTRUCTION COST ESTIMATE'!BC34</f>
        <v>0</v>
      </c>
      <c r="O34" s="69" t="s">
        <v>1313</v>
      </c>
    </row>
    <row r="35" spans="1:15" hidden="1">
      <c r="A35" s="72">
        <f>'CONSTRUCTION COST ESTIMATE'!B35</f>
        <v>202.02699999999999</v>
      </c>
      <c r="C35" s="69" t="s">
        <v>1311</v>
      </c>
      <c r="D35" s="69">
        <v>0</v>
      </c>
      <c r="F35" s="73" t="str">
        <f>'CONSTRUCTION COST ESTIMATE'!C35</f>
        <v>REMOVE AND SALVAGE PARKING METER</v>
      </c>
      <c r="H35" s="74" t="str">
        <f t="shared" si="1"/>
        <v>202.0270</v>
      </c>
      <c r="J35" s="75">
        <f>'CONSTRUCTION COST ESTIMATE'!BA35</f>
        <v>0</v>
      </c>
      <c r="K35" s="69" t="s">
        <v>1304</v>
      </c>
      <c r="L35" s="69" t="str">
        <f>'CONSTRUCTION COST ESTIMATE'!BB35</f>
        <v>EA</v>
      </c>
      <c r="M35" s="69" t="s">
        <v>1312</v>
      </c>
      <c r="N35" s="76">
        <f>'CONSTRUCTION COST ESTIMATE'!BC35</f>
        <v>0</v>
      </c>
      <c r="O35" s="69" t="s">
        <v>1313</v>
      </c>
    </row>
    <row r="36" spans="1:15" hidden="1">
      <c r="A36" s="72">
        <f>'CONSTRUCTION COST ESTIMATE'!B36</f>
        <v>202.02799999999999</v>
      </c>
      <c r="C36" s="69" t="s">
        <v>1311</v>
      </c>
      <c r="D36" s="69">
        <v>0</v>
      </c>
      <c r="F36" s="73" t="str">
        <f>'CONSTRUCTION COST ESTIMATE'!C36</f>
        <v>REMOVE AND RELOCATE PARKING METER</v>
      </c>
      <c r="H36" s="74" t="str">
        <f t="shared" si="1"/>
        <v>202.0280</v>
      </c>
      <c r="J36" s="75">
        <f>'CONSTRUCTION COST ESTIMATE'!BA36</f>
        <v>0</v>
      </c>
      <c r="K36" s="69" t="s">
        <v>1304</v>
      </c>
      <c r="L36" s="69" t="str">
        <f>'CONSTRUCTION COST ESTIMATE'!BB36</f>
        <v>EA</v>
      </c>
      <c r="M36" s="69" t="s">
        <v>1312</v>
      </c>
      <c r="N36" s="76">
        <f>'CONSTRUCTION COST ESTIMATE'!BC36</f>
        <v>0</v>
      </c>
      <c r="O36" s="69" t="s">
        <v>1313</v>
      </c>
    </row>
    <row r="37" spans="1:15" hidden="1">
      <c r="A37" s="72">
        <f>'CONSTRUCTION COST ESTIMATE'!B37</f>
        <v>202.03</v>
      </c>
      <c r="C37" s="69" t="s">
        <v>1311</v>
      </c>
      <c r="D37" s="69">
        <v>0</v>
      </c>
      <c r="F37" s="73" t="str">
        <f>'CONSTRUCTION COST ESTIMATE'!C37</f>
        <v>REMOVE CONCRETE PAVEMENT</v>
      </c>
      <c r="H37" s="74" t="str">
        <f t="shared" si="1"/>
        <v>202.0300</v>
      </c>
      <c r="J37" s="75">
        <f>'CONSTRUCTION COST ESTIMATE'!BA37</f>
        <v>0</v>
      </c>
      <c r="K37" s="69" t="s">
        <v>1304</v>
      </c>
      <c r="L37" s="69" t="str">
        <f>'CONSTRUCTION COST ESTIMATE'!BB37</f>
        <v>SF</v>
      </c>
      <c r="M37" s="69" t="s">
        <v>1312</v>
      </c>
      <c r="N37" s="76">
        <f>'CONSTRUCTION COST ESTIMATE'!BC37</f>
        <v>0</v>
      </c>
      <c r="O37" s="69" t="s">
        <v>1313</v>
      </c>
    </row>
    <row r="38" spans="1:15" hidden="1">
      <c r="A38" s="72">
        <f>'CONSTRUCTION COST ESTIMATE'!B38</f>
        <v>202.03100000000001</v>
      </c>
      <c r="C38" s="69" t="s">
        <v>1311</v>
      </c>
      <c r="D38" s="69">
        <v>0</v>
      </c>
      <c r="F38" s="73" t="str">
        <f>'CONSTRUCTION COST ESTIMATE'!C38</f>
        <v>REMOVE CONCRETE BUS TURNOUT</v>
      </c>
      <c r="H38" s="74" t="str">
        <f t="shared" si="1"/>
        <v>202.0310</v>
      </c>
      <c r="J38" s="75">
        <f>'CONSTRUCTION COST ESTIMATE'!BA38</f>
        <v>0</v>
      </c>
      <c r="K38" s="69" t="s">
        <v>1304</v>
      </c>
      <c r="L38" s="69" t="str">
        <f>'CONSTRUCTION COST ESTIMATE'!BB38</f>
        <v>SF</v>
      </c>
      <c r="M38" s="69" t="s">
        <v>1312</v>
      </c>
      <c r="N38" s="76">
        <f>'CONSTRUCTION COST ESTIMATE'!BC38</f>
        <v>0</v>
      </c>
      <c r="O38" s="69" t="s">
        <v>1313</v>
      </c>
    </row>
    <row r="39" spans="1:15" hidden="1">
      <c r="A39" s="72">
        <f>'CONSTRUCTION COST ESTIMATE'!B39</f>
        <v>202.03200000000001</v>
      </c>
      <c r="C39" s="69" t="s">
        <v>1311</v>
      </c>
      <c r="D39" s="69">
        <v>0</v>
      </c>
      <c r="F39" s="73" t="str">
        <f>'CONSTRUCTION COST ESTIMATE'!C39</f>
        <v>REMOVE CONCRETE SIDEWALK</v>
      </c>
      <c r="H39" s="74" t="str">
        <f t="shared" si="1"/>
        <v>202.0320</v>
      </c>
      <c r="J39" s="75">
        <f>'CONSTRUCTION COST ESTIMATE'!BA39</f>
        <v>0</v>
      </c>
      <c r="K39" s="69" t="s">
        <v>1304</v>
      </c>
      <c r="L39" s="69" t="str">
        <f>'CONSTRUCTION COST ESTIMATE'!BB39</f>
        <v>SF</v>
      </c>
      <c r="M39" s="69" t="s">
        <v>1312</v>
      </c>
      <c r="N39" s="76">
        <f>'CONSTRUCTION COST ESTIMATE'!BC39</f>
        <v>0</v>
      </c>
      <c r="O39" s="69" t="s">
        <v>1313</v>
      </c>
    </row>
    <row r="40" spans="1:15" hidden="1">
      <c r="A40" s="72">
        <f>'CONSTRUCTION COST ESTIMATE'!B40</f>
        <v>202.03299999999999</v>
      </c>
      <c r="C40" s="69" t="s">
        <v>1311</v>
      </c>
      <c r="D40" s="69">
        <v>0</v>
      </c>
      <c r="F40" s="73" t="str">
        <f>'CONSTRUCTION COST ESTIMATE'!C40</f>
        <v>REMOVE CONCRETE SIDEWALK ROOF DRAIN</v>
      </c>
      <c r="H40" s="74" t="str">
        <f t="shared" si="1"/>
        <v>202.0330</v>
      </c>
      <c r="J40" s="75">
        <f>'CONSTRUCTION COST ESTIMATE'!BA40</f>
        <v>0</v>
      </c>
      <c r="K40" s="69" t="s">
        <v>1304</v>
      </c>
      <c r="L40" s="69" t="str">
        <f>'CONSTRUCTION COST ESTIMATE'!BB40</f>
        <v>EA</v>
      </c>
      <c r="M40" s="69" t="s">
        <v>1312</v>
      </c>
      <c r="N40" s="76">
        <f>'CONSTRUCTION COST ESTIMATE'!BC40</f>
        <v>0</v>
      </c>
      <c r="O40" s="69" t="s">
        <v>1313</v>
      </c>
    </row>
    <row r="41" spans="1:15" hidden="1">
      <c r="A41" s="72">
        <f>'CONSTRUCTION COST ESTIMATE'!B41</f>
        <v>202.03399999999999</v>
      </c>
      <c r="C41" s="69" t="s">
        <v>1311</v>
      </c>
      <c r="D41" s="69">
        <v>0</v>
      </c>
      <c r="F41" s="73" t="str">
        <f>'CONSTRUCTION COST ESTIMATE'!C41</f>
        <v>REMOVE CONCRETE SIDEWALK UNDERDRAIN</v>
      </c>
      <c r="H41" s="74" t="str">
        <f t="shared" si="1"/>
        <v>202.0340</v>
      </c>
      <c r="J41" s="75">
        <f>'CONSTRUCTION COST ESTIMATE'!BA41</f>
        <v>0</v>
      </c>
      <c r="K41" s="69" t="s">
        <v>1304</v>
      </c>
      <c r="L41" s="69" t="str">
        <f>'CONSTRUCTION COST ESTIMATE'!BB41</f>
        <v>EA</v>
      </c>
      <c r="M41" s="69" t="s">
        <v>1312</v>
      </c>
      <c r="N41" s="76">
        <f>'CONSTRUCTION COST ESTIMATE'!BC41</f>
        <v>0</v>
      </c>
      <c r="O41" s="69" t="s">
        <v>1313</v>
      </c>
    </row>
    <row r="42" spans="1:15" hidden="1">
      <c r="A42" s="72">
        <f>'CONSTRUCTION COST ESTIMATE'!B42</f>
        <v>202.035</v>
      </c>
      <c r="C42" s="69" t="s">
        <v>1311</v>
      </c>
      <c r="D42" s="69">
        <v>0</v>
      </c>
      <c r="F42" s="73" t="str">
        <f>'CONSTRUCTION COST ESTIMATE'!C42</f>
        <v>REMOVE CONCRETE SIDEWALK AND SIDEWALK RAMP</v>
      </c>
      <c r="H42" s="74" t="str">
        <f t="shared" si="1"/>
        <v>202.0350</v>
      </c>
      <c r="J42" s="75">
        <f>'CONSTRUCTION COST ESTIMATE'!BA42</f>
        <v>0</v>
      </c>
      <c r="K42" s="69" t="s">
        <v>1304</v>
      </c>
      <c r="L42" s="69" t="str">
        <f>'CONSTRUCTION COST ESTIMATE'!BB42</f>
        <v>SF</v>
      </c>
      <c r="M42" s="69" t="s">
        <v>1312</v>
      </c>
      <c r="N42" s="76">
        <f>'CONSTRUCTION COST ESTIMATE'!BC42</f>
        <v>0</v>
      </c>
      <c r="O42" s="69" t="s">
        <v>1313</v>
      </c>
    </row>
    <row r="43" spans="1:15" hidden="1">
      <c r="A43" s="72">
        <f>'CONSTRUCTION COST ESTIMATE'!B43</f>
        <v>202.036</v>
      </c>
      <c r="C43" s="69" t="s">
        <v>1311</v>
      </c>
      <c r="D43" s="69">
        <v>0</v>
      </c>
      <c r="F43" s="73" t="str">
        <f>'CONSTRUCTION COST ESTIMATE'!C43</f>
        <v>REMOVE CONCRETE SIDEWALK RAMP</v>
      </c>
      <c r="H43" s="74" t="str">
        <f t="shared" si="1"/>
        <v>202.0360</v>
      </c>
      <c r="J43" s="75">
        <f>'CONSTRUCTION COST ESTIMATE'!BA43</f>
        <v>0</v>
      </c>
      <c r="K43" s="69" t="s">
        <v>1304</v>
      </c>
      <c r="L43" s="69" t="str">
        <f>'CONSTRUCTION COST ESTIMATE'!BB43</f>
        <v>SF</v>
      </c>
      <c r="M43" s="69" t="s">
        <v>1312</v>
      </c>
      <c r="N43" s="76">
        <f>'CONSTRUCTION COST ESTIMATE'!BC43</f>
        <v>0</v>
      </c>
      <c r="O43" s="69" t="s">
        <v>1313</v>
      </c>
    </row>
    <row r="44" spans="1:15" hidden="1">
      <c r="A44" s="72">
        <f>'CONSTRUCTION COST ESTIMATE'!B44</f>
        <v>202.03700000000001</v>
      </c>
      <c r="C44" s="69" t="s">
        <v>1311</v>
      </c>
      <c r="D44" s="69">
        <v>0</v>
      </c>
      <c r="F44" s="73" t="str">
        <f>'CONSTRUCTION COST ESTIMATE'!C44</f>
        <v>REMOVE CONCRETE CURB AND GUTTER</v>
      </c>
      <c r="H44" s="74" t="str">
        <f t="shared" si="1"/>
        <v>202.0370</v>
      </c>
      <c r="J44" s="75">
        <f>'CONSTRUCTION COST ESTIMATE'!BA44</f>
        <v>0</v>
      </c>
      <c r="K44" s="69" t="s">
        <v>1304</v>
      </c>
      <c r="L44" s="69" t="str">
        <f>'CONSTRUCTION COST ESTIMATE'!BB44</f>
        <v>LF</v>
      </c>
      <c r="M44" s="69" t="s">
        <v>1312</v>
      </c>
      <c r="N44" s="76">
        <f>'CONSTRUCTION COST ESTIMATE'!BC44</f>
        <v>0</v>
      </c>
      <c r="O44" s="69" t="s">
        <v>1313</v>
      </c>
    </row>
    <row r="45" spans="1:15" hidden="1">
      <c r="A45" s="72">
        <f>'CONSTRUCTION COST ESTIMATE'!B45</f>
        <v>202.03800000000001</v>
      </c>
      <c r="C45" s="69" t="s">
        <v>1311</v>
      </c>
      <c r="D45" s="69">
        <v>0</v>
      </c>
      <c r="F45" s="73" t="str">
        <f>'CONSTRUCTION COST ESTIMATE'!C45</f>
        <v>REMOVE CONCRETE CURB</v>
      </c>
      <c r="H45" s="74" t="str">
        <f t="shared" si="1"/>
        <v>202.0380</v>
      </c>
      <c r="J45" s="75">
        <f>'CONSTRUCTION COST ESTIMATE'!BA45</f>
        <v>0</v>
      </c>
      <c r="K45" s="69" t="s">
        <v>1304</v>
      </c>
      <c r="L45" s="69" t="str">
        <f>'CONSTRUCTION COST ESTIMATE'!BB45</f>
        <v>LF</v>
      </c>
      <c r="M45" s="69" t="s">
        <v>1312</v>
      </c>
      <c r="N45" s="76">
        <f>'CONSTRUCTION COST ESTIMATE'!BC45</f>
        <v>0</v>
      </c>
      <c r="O45" s="69" t="s">
        <v>1313</v>
      </c>
    </row>
    <row r="46" spans="1:15" hidden="1">
      <c r="A46" s="72">
        <f>'CONSTRUCTION COST ESTIMATE'!B46</f>
        <v>202.03899999999999</v>
      </c>
      <c r="C46" s="69" t="s">
        <v>1311</v>
      </c>
      <c r="D46" s="69">
        <v>0</v>
      </c>
      <c r="F46" s="73" t="str">
        <f>'CONSTRUCTION COST ESTIMATE'!C46</f>
        <v>REMOVE CONCRETE CROSS GUTTER</v>
      </c>
      <c r="H46" s="74" t="str">
        <f t="shared" si="1"/>
        <v>202.0390</v>
      </c>
      <c r="J46" s="75">
        <f>'CONSTRUCTION COST ESTIMATE'!BA46</f>
        <v>0</v>
      </c>
      <c r="K46" s="69" t="s">
        <v>1304</v>
      </c>
      <c r="L46" s="69" t="str">
        <f>'CONSTRUCTION COST ESTIMATE'!BB46</f>
        <v>SF</v>
      </c>
      <c r="M46" s="69" t="s">
        <v>1312</v>
      </c>
      <c r="N46" s="76">
        <f>'CONSTRUCTION COST ESTIMATE'!BC46</f>
        <v>0</v>
      </c>
      <c r="O46" s="69" t="s">
        <v>1313</v>
      </c>
    </row>
    <row r="47" spans="1:15" hidden="1">
      <c r="A47" s="72">
        <f>'CONSTRUCTION COST ESTIMATE'!B47</f>
        <v>202.04</v>
      </c>
      <c r="C47" s="69" t="s">
        <v>1311</v>
      </c>
      <c r="D47" s="69">
        <v>0</v>
      </c>
      <c r="F47" s="73" t="str">
        <f>'CONSTRUCTION COST ESTIMATE'!C47</f>
        <v>REMOVE CONCRETE CUT OFF WALL</v>
      </c>
      <c r="H47" s="74" t="str">
        <f t="shared" si="1"/>
        <v>202.0400</v>
      </c>
      <c r="J47" s="75">
        <f>'CONSTRUCTION COST ESTIMATE'!BA47</f>
        <v>0</v>
      </c>
      <c r="K47" s="69" t="s">
        <v>1304</v>
      </c>
      <c r="L47" s="69" t="str">
        <f>'CONSTRUCTION COST ESTIMATE'!BB47</f>
        <v>LF</v>
      </c>
      <c r="M47" s="69" t="s">
        <v>1312</v>
      </c>
      <c r="N47" s="76">
        <f>'CONSTRUCTION COST ESTIMATE'!BC47</f>
        <v>0</v>
      </c>
      <c r="O47" s="69" t="s">
        <v>1313</v>
      </c>
    </row>
    <row r="48" spans="1:15" hidden="1">
      <c r="A48" s="72">
        <f>'CONSTRUCTION COST ESTIMATE'!B48</f>
        <v>202.041</v>
      </c>
      <c r="C48" s="69" t="s">
        <v>1311</v>
      </c>
      <c r="D48" s="69">
        <v>0</v>
      </c>
      <c r="F48" s="73" t="str">
        <f>'CONSTRUCTION COST ESTIMATE'!C48</f>
        <v>REMOVE CONCRETE DRIVEWAY</v>
      </c>
      <c r="H48" s="74" t="str">
        <f t="shared" si="1"/>
        <v>202.0410</v>
      </c>
      <c r="J48" s="75">
        <f>'CONSTRUCTION COST ESTIMATE'!BA48</f>
        <v>0</v>
      </c>
      <c r="K48" s="69" t="s">
        <v>1304</v>
      </c>
      <c r="L48" s="69" t="str">
        <f>'CONSTRUCTION COST ESTIMATE'!BB48</f>
        <v>SF</v>
      </c>
      <c r="M48" s="69" t="s">
        <v>1312</v>
      </c>
      <c r="N48" s="76">
        <f>'CONSTRUCTION COST ESTIMATE'!BC48</f>
        <v>0</v>
      </c>
      <c r="O48" s="69" t="s">
        <v>1313</v>
      </c>
    </row>
    <row r="49" spans="1:15" hidden="1">
      <c r="A49" s="72">
        <f>'CONSTRUCTION COST ESTIMATE'!B49</f>
        <v>202.042</v>
      </c>
      <c r="C49" s="69" t="s">
        <v>1311</v>
      </c>
      <c r="D49" s="69">
        <v>0</v>
      </c>
      <c r="F49" s="73" t="str">
        <f>'CONSTRUCTION COST ESTIMATE'!C49</f>
        <v>REMOVE CONCRETE PATH</v>
      </c>
      <c r="H49" s="74" t="str">
        <f t="shared" si="1"/>
        <v>202.0420</v>
      </c>
      <c r="J49" s="75">
        <f>'CONSTRUCTION COST ESTIMATE'!BA49</f>
        <v>0</v>
      </c>
      <c r="K49" s="69" t="s">
        <v>1304</v>
      </c>
      <c r="L49" s="69" t="str">
        <f>'CONSTRUCTION COST ESTIMATE'!BB49</f>
        <v>SF</v>
      </c>
      <c r="M49" s="69" t="s">
        <v>1312</v>
      </c>
      <c r="N49" s="76">
        <f>'CONSTRUCTION COST ESTIMATE'!BC49</f>
        <v>0</v>
      </c>
      <c r="O49" s="69" t="s">
        <v>1313</v>
      </c>
    </row>
    <row r="50" spans="1:15" hidden="1">
      <c r="A50" s="72">
        <f>'CONSTRUCTION COST ESTIMATE'!B50</f>
        <v>202.04300000000001</v>
      </c>
      <c r="C50" s="69" t="s">
        <v>1311</v>
      </c>
      <c r="D50" s="69">
        <v>0</v>
      </c>
      <c r="F50" s="73" t="str">
        <f>'CONSTRUCTION COST ESTIMATE'!C50</f>
        <v>REMOVE MEDIAN ISLAND</v>
      </c>
      <c r="H50" s="74" t="str">
        <f t="shared" si="1"/>
        <v>202.0430</v>
      </c>
      <c r="J50" s="75">
        <f>'CONSTRUCTION COST ESTIMATE'!BA50</f>
        <v>0</v>
      </c>
      <c r="K50" s="69" t="s">
        <v>1304</v>
      </c>
      <c r="L50" s="69" t="str">
        <f>'CONSTRUCTION COST ESTIMATE'!BB50</f>
        <v>SF</v>
      </c>
      <c r="M50" s="69" t="s">
        <v>1312</v>
      </c>
      <c r="N50" s="76">
        <f>'CONSTRUCTION COST ESTIMATE'!BC50</f>
        <v>0</v>
      </c>
      <c r="O50" s="69" t="s">
        <v>1313</v>
      </c>
    </row>
    <row r="51" spans="1:15" hidden="1">
      <c r="A51" s="72">
        <f>'CONSTRUCTION COST ESTIMATE'!B51</f>
        <v>202.04400000000001</v>
      </c>
      <c r="C51" s="69" t="s">
        <v>1311</v>
      </c>
      <c r="D51" s="69">
        <v>0</v>
      </c>
      <c r="F51" s="73" t="str">
        <f>'CONSTRUCTION COST ESTIMATE'!C51</f>
        <v>REMOVE CONCRETE SLAB</v>
      </c>
      <c r="H51" s="74" t="str">
        <f t="shared" si="1"/>
        <v>202.0440</v>
      </c>
      <c r="J51" s="75">
        <f>'CONSTRUCTION COST ESTIMATE'!BA51</f>
        <v>0</v>
      </c>
      <c r="K51" s="69" t="s">
        <v>1304</v>
      </c>
      <c r="L51" s="69" t="str">
        <f>'CONSTRUCTION COST ESTIMATE'!BB51</f>
        <v>SF</v>
      </c>
      <c r="M51" s="69" t="s">
        <v>1312</v>
      </c>
      <c r="N51" s="76">
        <f>'CONSTRUCTION COST ESTIMATE'!BC51</f>
        <v>0</v>
      </c>
      <c r="O51" s="69" t="s">
        <v>1313</v>
      </c>
    </row>
    <row r="52" spans="1:15" hidden="1">
      <c r="A52" s="72">
        <f>'CONSTRUCTION COST ESTIMATE'!B52</f>
        <v>202.04499999999999</v>
      </c>
      <c r="C52" s="69" t="s">
        <v>1311</v>
      </c>
      <c r="D52" s="69">
        <v>0</v>
      </c>
      <c r="F52" s="73" t="str">
        <f>'CONSTRUCTION COST ESTIMATE'!C52</f>
        <v>REMOVE CONCRETE SLOPE PAVEMENT</v>
      </c>
      <c r="H52" s="74" t="str">
        <f t="shared" si="1"/>
        <v>202.0450</v>
      </c>
      <c r="J52" s="75">
        <f>'CONSTRUCTION COST ESTIMATE'!BA52</f>
        <v>0</v>
      </c>
      <c r="K52" s="69" t="s">
        <v>1304</v>
      </c>
      <c r="L52" s="69" t="str">
        <f>'CONSTRUCTION COST ESTIMATE'!BB52</f>
        <v>SY</v>
      </c>
      <c r="M52" s="69" t="s">
        <v>1312</v>
      </c>
      <c r="N52" s="76">
        <f>'CONSTRUCTION COST ESTIMATE'!BC52</f>
        <v>0</v>
      </c>
      <c r="O52" s="69" t="s">
        <v>1313</v>
      </c>
    </row>
    <row r="53" spans="1:15" hidden="1">
      <c r="A53" s="72">
        <f>'CONSTRUCTION COST ESTIMATE'!B53</f>
        <v>202.05</v>
      </c>
      <c r="C53" s="69" t="s">
        <v>1311</v>
      </c>
      <c r="D53" s="69">
        <v>0</v>
      </c>
      <c r="F53" s="73" t="str">
        <f>'CONSTRUCTION COST ESTIMATE'!C53</f>
        <v>REMOVE FENCING</v>
      </c>
      <c r="H53" s="74" t="str">
        <f t="shared" si="1"/>
        <v>202.0500</v>
      </c>
      <c r="J53" s="75">
        <f>'CONSTRUCTION COST ESTIMATE'!BA53</f>
        <v>0</v>
      </c>
      <c r="K53" s="69" t="s">
        <v>1304</v>
      </c>
      <c r="L53" s="69" t="str">
        <f>'CONSTRUCTION COST ESTIMATE'!BB53</f>
        <v>LF</v>
      </c>
      <c r="M53" s="69" t="s">
        <v>1312</v>
      </c>
      <c r="N53" s="76">
        <f>'CONSTRUCTION COST ESTIMATE'!BC53</f>
        <v>0</v>
      </c>
      <c r="O53" s="69" t="s">
        <v>1313</v>
      </c>
    </row>
    <row r="54" spans="1:15" hidden="1">
      <c r="A54" s="72">
        <f>'CONSTRUCTION COST ESTIMATE'!B54</f>
        <v>202.05099999999999</v>
      </c>
      <c r="C54" s="69" t="s">
        <v>1311</v>
      </c>
      <c r="D54" s="69">
        <v>0</v>
      </c>
      <c r="F54" s="73" t="str">
        <f>'CONSTRUCTION COST ESTIMATE'!C54</f>
        <v>REMOVE AND SALAGE FENCING</v>
      </c>
      <c r="H54" s="74" t="str">
        <f t="shared" si="1"/>
        <v>202.0510</v>
      </c>
      <c r="J54" s="75">
        <f>'CONSTRUCTION COST ESTIMATE'!BA54</f>
        <v>0</v>
      </c>
      <c r="K54" s="69" t="s">
        <v>1304</v>
      </c>
      <c r="L54" s="69" t="str">
        <f>'CONSTRUCTION COST ESTIMATE'!BB54</f>
        <v>LF</v>
      </c>
      <c r="M54" s="69" t="s">
        <v>1312</v>
      </c>
      <c r="N54" s="76">
        <f>'CONSTRUCTION COST ESTIMATE'!BC54</f>
        <v>0</v>
      </c>
      <c r="O54" s="69" t="s">
        <v>1313</v>
      </c>
    </row>
    <row r="55" spans="1:15" hidden="1">
      <c r="A55" s="72">
        <f>'CONSTRUCTION COST ESTIMATE'!B55</f>
        <v>202.05199999999999</v>
      </c>
      <c r="C55" s="69" t="s">
        <v>1311</v>
      </c>
      <c r="D55" s="69">
        <v>0</v>
      </c>
      <c r="F55" s="73" t="str">
        <f>'CONSTRUCTION COST ESTIMATE'!C55</f>
        <v>REMOVE AND RELOCATE FENCING</v>
      </c>
      <c r="H55" s="74" t="str">
        <f t="shared" si="1"/>
        <v>202.0520</v>
      </c>
      <c r="J55" s="75">
        <f>'CONSTRUCTION COST ESTIMATE'!BA55</f>
        <v>0</v>
      </c>
      <c r="K55" s="69" t="s">
        <v>1304</v>
      </c>
      <c r="L55" s="69" t="str">
        <f>'CONSTRUCTION COST ESTIMATE'!BB55</f>
        <v>LF</v>
      </c>
      <c r="M55" s="69" t="s">
        <v>1312</v>
      </c>
      <c r="N55" s="76">
        <f>'CONSTRUCTION COST ESTIMATE'!BC55</f>
        <v>0</v>
      </c>
      <c r="O55" s="69" t="s">
        <v>1313</v>
      </c>
    </row>
    <row r="56" spans="1:15" hidden="1">
      <c r="A56" s="72">
        <f>'CONSTRUCTION COST ESTIMATE'!B56</f>
        <v>202.053</v>
      </c>
      <c r="C56" s="69" t="s">
        <v>1311</v>
      </c>
      <c r="D56" s="69">
        <v>0</v>
      </c>
      <c r="F56" s="73" t="str">
        <f>'CONSTRUCTION COST ESTIMATE'!C56</f>
        <v>REMOVE CHAIN LINK FENCE</v>
      </c>
      <c r="H56" s="74" t="str">
        <f t="shared" si="1"/>
        <v>202.0530</v>
      </c>
      <c r="J56" s="75">
        <f>'CONSTRUCTION COST ESTIMATE'!BA56</f>
        <v>0</v>
      </c>
      <c r="K56" s="69" t="s">
        <v>1304</v>
      </c>
      <c r="L56" s="69" t="str">
        <f>'CONSTRUCTION COST ESTIMATE'!BB56</f>
        <v>LF</v>
      </c>
      <c r="M56" s="69" t="s">
        <v>1312</v>
      </c>
      <c r="N56" s="76">
        <f>'CONSTRUCTION COST ESTIMATE'!BC56</f>
        <v>0</v>
      </c>
      <c r="O56" s="69" t="s">
        <v>1313</v>
      </c>
    </row>
    <row r="57" spans="1:15" hidden="1">
      <c r="A57" s="72">
        <f>'CONSTRUCTION COST ESTIMATE'!B57</f>
        <v>202.054</v>
      </c>
      <c r="C57" s="69" t="s">
        <v>1311</v>
      </c>
      <c r="D57" s="69">
        <v>0</v>
      </c>
      <c r="F57" s="73" t="str">
        <f>'CONSTRUCTION COST ESTIMATE'!C57</f>
        <v>REMOVE AND SALVAGE CHAIN LINK FENCE</v>
      </c>
      <c r="H57" s="74" t="str">
        <f t="shared" si="1"/>
        <v>202.0540</v>
      </c>
      <c r="J57" s="75">
        <f>'CONSTRUCTION COST ESTIMATE'!BA57</f>
        <v>0</v>
      </c>
      <c r="K57" s="69" t="s">
        <v>1304</v>
      </c>
      <c r="L57" s="69" t="str">
        <f>'CONSTRUCTION COST ESTIMATE'!BB57</f>
        <v>LF</v>
      </c>
      <c r="M57" s="69" t="s">
        <v>1312</v>
      </c>
      <c r="N57" s="76">
        <f>'CONSTRUCTION COST ESTIMATE'!BC57</f>
        <v>0</v>
      </c>
      <c r="O57" s="69" t="s">
        <v>1313</v>
      </c>
    </row>
    <row r="58" spans="1:15" hidden="1">
      <c r="A58" s="72">
        <f>'CONSTRUCTION COST ESTIMATE'!B58</f>
        <v>202.05500000000001</v>
      </c>
      <c r="C58" s="69" t="s">
        <v>1311</v>
      </c>
      <c r="D58" s="69">
        <v>0</v>
      </c>
      <c r="F58" s="73" t="str">
        <f>'CONSTRUCTION COST ESTIMATE'!C58</f>
        <v>REMOVE AND RELOCATE CHAIN LINK FENCE</v>
      </c>
      <c r="H58" s="74" t="str">
        <f t="shared" si="1"/>
        <v>202.0550</v>
      </c>
      <c r="J58" s="75">
        <f>'CONSTRUCTION COST ESTIMATE'!BA58</f>
        <v>0</v>
      </c>
      <c r="K58" s="69" t="s">
        <v>1304</v>
      </c>
      <c r="L58" s="69" t="str">
        <f>'CONSTRUCTION COST ESTIMATE'!BB58</f>
        <v>LF</v>
      </c>
      <c r="M58" s="69" t="s">
        <v>1312</v>
      </c>
      <c r="N58" s="76">
        <f>'CONSTRUCTION COST ESTIMATE'!BC58</f>
        <v>0</v>
      </c>
      <c r="O58" s="69" t="s">
        <v>1313</v>
      </c>
    </row>
    <row r="59" spans="1:15" hidden="1">
      <c r="A59" s="72">
        <f>'CONSTRUCTION COST ESTIMATE'!B59</f>
        <v>202.05600000000001</v>
      </c>
      <c r="C59" s="69" t="s">
        <v>1311</v>
      </c>
      <c r="D59" s="69">
        <v>0</v>
      </c>
      <c r="F59" s="73" t="str">
        <f>'CONSTRUCTION COST ESTIMATE'!C59</f>
        <v>REMOVE CONCRETE MASONRY UNIT (CMU) FENCE</v>
      </c>
      <c r="H59" s="74" t="str">
        <f t="shared" si="1"/>
        <v>202.0560</v>
      </c>
      <c r="J59" s="75">
        <f>'CONSTRUCTION COST ESTIMATE'!BA59</f>
        <v>0</v>
      </c>
      <c r="K59" s="69" t="s">
        <v>1304</v>
      </c>
      <c r="L59" s="69" t="str">
        <f>'CONSTRUCTION COST ESTIMATE'!BB59</f>
        <v>LF</v>
      </c>
      <c r="M59" s="69" t="s">
        <v>1312</v>
      </c>
      <c r="N59" s="76">
        <f>'CONSTRUCTION COST ESTIMATE'!BC59</f>
        <v>0</v>
      </c>
      <c r="O59" s="69" t="s">
        <v>1313</v>
      </c>
    </row>
    <row r="60" spans="1:15" hidden="1">
      <c r="A60" s="72">
        <f>'CONSTRUCTION COST ESTIMATE'!B60</f>
        <v>202.05699999999999</v>
      </c>
      <c r="C60" s="69" t="s">
        <v>1311</v>
      </c>
      <c r="D60" s="69">
        <v>0</v>
      </c>
      <c r="F60" s="73" t="str">
        <f>'CONSTRUCTION COST ESTIMATE'!C60</f>
        <v>REMOVE AND SALVAGE CONCRETE MASONRY UNIT (CMU) FENCE</v>
      </c>
      <c r="H60" s="74" t="str">
        <f t="shared" si="1"/>
        <v>202.0570</v>
      </c>
      <c r="J60" s="75">
        <f>'CONSTRUCTION COST ESTIMATE'!BA60</f>
        <v>0</v>
      </c>
      <c r="K60" s="69" t="s">
        <v>1304</v>
      </c>
      <c r="L60" s="69" t="str">
        <f>'CONSTRUCTION COST ESTIMATE'!BB60</f>
        <v>LF</v>
      </c>
      <c r="M60" s="69" t="s">
        <v>1312</v>
      </c>
      <c r="N60" s="76">
        <f>'CONSTRUCTION COST ESTIMATE'!BC60</f>
        <v>0</v>
      </c>
      <c r="O60" s="69" t="s">
        <v>1313</v>
      </c>
    </row>
    <row r="61" spans="1:15" hidden="1">
      <c r="A61" s="72">
        <f>'CONSTRUCTION COST ESTIMATE'!B61</f>
        <v>202.05799999999999</v>
      </c>
      <c r="C61" s="69" t="s">
        <v>1311</v>
      </c>
      <c r="D61" s="69">
        <v>0</v>
      </c>
      <c r="F61" s="73" t="str">
        <f>'CONSTRUCTION COST ESTIMATE'!C61</f>
        <v>REMOVE AND RELOCATE CONCRETE MASONRY UNIT (CMU) FENCE</v>
      </c>
      <c r="H61" s="74" t="str">
        <f t="shared" si="1"/>
        <v>202.0580</v>
      </c>
      <c r="J61" s="75">
        <f>'CONSTRUCTION COST ESTIMATE'!BA61</f>
        <v>0</v>
      </c>
      <c r="K61" s="69" t="s">
        <v>1304</v>
      </c>
      <c r="L61" s="69" t="str">
        <f>'CONSTRUCTION COST ESTIMATE'!BB61</f>
        <v>LF</v>
      </c>
      <c r="M61" s="69" t="s">
        <v>1312</v>
      </c>
      <c r="N61" s="76">
        <f>'CONSTRUCTION COST ESTIMATE'!BC61</f>
        <v>0</v>
      </c>
      <c r="O61" s="69" t="s">
        <v>1313</v>
      </c>
    </row>
    <row r="62" spans="1:15" hidden="1">
      <c r="A62" s="72">
        <f>'CONSTRUCTION COST ESTIMATE'!B62</f>
        <v>202.059</v>
      </c>
      <c r="C62" s="69" t="s">
        <v>1311</v>
      </c>
      <c r="D62" s="69">
        <v>0</v>
      </c>
      <c r="F62" s="73" t="str">
        <f>'CONSTRUCTION COST ESTIMATE'!C62</f>
        <v>REMOVE FENCE POST</v>
      </c>
      <c r="H62" s="74" t="str">
        <f t="shared" si="1"/>
        <v>202.0590</v>
      </c>
      <c r="J62" s="75">
        <f>'CONSTRUCTION COST ESTIMATE'!BA62</f>
        <v>0</v>
      </c>
      <c r="K62" s="69" t="s">
        <v>1304</v>
      </c>
      <c r="L62" s="69" t="str">
        <f>'CONSTRUCTION COST ESTIMATE'!BB62</f>
        <v>EA</v>
      </c>
      <c r="M62" s="69" t="s">
        <v>1312</v>
      </c>
      <c r="N62" s="76">
        <f>'CONSTRUCTION COST ESTIMATE'!BC62</f>
        <v>0</v>
      </c>
      <c r="O62" s="69" t="s">
        <v>1313</v>
      </c>
    </row>
    <row r="63" spans="1:15" hidden="1">
      <c r="A63" s="72">
        <f>'CONSTRUCTION COST ESTIMATE'!B63</f>
        <v>202.06</v>
      </c>
      <c r="C63" s="69" t="s">
        <v>1311</v>
      </c>
      <c r="D63" s="69">
        <v>0</v>
      </c>
      <c r="F63" s="73" t="str">
        <f>'CONSTRUCTION COST ESTIMATE'!C63</f>
        <v>REMOVE AND SALVAGE FENCE POST</v>
      </c>
      <c r="H63" s="74" t="str">
        <f t="shared" si="1"/>
        <v>202.0600</v>
      </c>
      <c r="J63" s="75">
        <f>'CONSTRUCTION COST ESTIMATE'!BA63</f>
        <v>0</v>
      </c>
      <c r="K63" s="69" t="s">
        <v>1304</v>
      </c>
      <c r="L63" s="69" t="str">
        <f>'CONSTRUCTION COST ESTIMATE'!BB63</f>
        <v>EA</v>
      </c>
      <c r="M63" s="69" t="s">
        <v>1312</v>
      </c>
      <c r="N63" s="76">
        <f>'CONSTRUCTION COST ESTIMATE'!BC63</f>
        <v>0</v>
      </c>
      <c r="O63" s="69" t="s">
        <v>1313</v>
      </c>
    </row>
    <row r="64" spans="1:15" hidden="1">
      <c r="A64" s="72">
        <f>'CONSTRUCTION COST ESTIMATE'!B64</f>
        <v>202.06100000000001</v>
      </c>
      <c r="C64" s="69" t="s">
        <v>1311</v>
      </c>
      <c r="D64" s="69">
        <v>0</v>
      </c>
      <c r="F64" s="73" t="str">
        <f>'CONSTRUCTION COST ESTIMATE'!C64</f>
        <v>REMOVE AND RELOCATE FENCE POST</v>
      </c>
      <c r="H64" s="74" t="str">
        <f t="shared" si="1"/>
        <v>202.0610</v>
      </c>
      <c r="J64" s="75">
        <f>'CONSTRUCTION COST ESTIMATE'!BA64</f>
        <v>0</v>
      </c>
      <c r="K64" s="69" t="s">
        <v>1304</v>
      </c>
      <c r="L64" s="69" t="str">
        <f>'CONSTRUCTION COST ESTIMATE'!BB64</f>
        <v>EA</v>
      </c>
      <c r="M64" s="69" t="s">
        <v>1312</v>
      </c>
      <c r="N64" s="76">
        <f>'CONSTRUCTION COST ESTIMATE'!BC64</f>
        <v>0</v>
      </c>
      <c r="O64" s="69" t="s">
        <v>1313</v>
      </c>
    </row>
    <row r="65" spans="1:15" hidden="1">
      <c r="A65" s="72">
        <f>'CONSTRUCTION COST ESTIMATE'!B65</f>
        <v>202.06200000000001</v>
      </c>
      <c r="C65" s="69" t="s">
        <v>1311</v>
      </c>
      <c r="D65" s="69">
        <v>0</v>
      </c>
      <c r="F65" s="73" t="str">
        <f>'CONSTRUCTION COST ESTIMATE'!C65</f>
        <v>REMOVE WROUGHT IRON FENCE</v>
      </c>
      <c r="H65" s="74" t="str">
        <f t="shared" si="1"/>
        <v>202.0620</v>
      </c>
      <c r="J65" s="75">
        <f>'CONSTRUCTION COST ESTIMATE'!BA65</f>
        <v>0</v>
      </c>
      <c r="K65" s="69" t="s">
        <v>1304</v>
      </c>
      <c r="L65" s="69" t="str">
        <f>'CONSTRUCTION COST ESTIMATE'!BB65</f>
        <v>LF</v>
      </c>
      <c r="M65" s="69" t="s">
        <v>1312</v>
      </c>
      <c r="N65" s="76">
        <f>'CONSTRUCTION COST ESTIMATE'!BC65</f>
        <v>0</v>
      </c>
      <c r="O65" s="69" t="s">
        <v>1313</v>
      </c>
    </row>
    <row r="66" spans="1:15" hidden="1">
      <c r="A66" s="72">
        <f>'CONSTRUCTION COST ESTIMATE'!B66</f>
        <v>202.06299999999999</v>
      </c>
      <c r="C66" s="69" t="s">
        <v>1311</v>
      </c>
      <c r="D66" s="69">
        <v>0</v>
      </c>
      <c r="F66" s="73" t="str">
        <f>'CONSTRUCTION COST ESTIMATE'!C66</f>
        <v>REMOVE AND RELOCATE WROUGHT IRON FENCE</v>
      </c>
      <c r="H66" s="74" t="str">
        <f t="shared" si="1"/>
        <v>202.0630</v>
      </c>
      <c r="J66" s="75">
        <f>'CONSTRUCTION COST ESTIMATE'!BA66</f>
        <v>0</v>
      </c>
      <c r="K66" s="69" t="s">
        <v>1304</v>
      </c>
      <c r="L66" s="69" t="str">
        <f>'CONSTRUCTION COST ESTIMATE'!BB66</f>
        <v>LF</v>
      </c>
      <c r="M66" s="69" t="s">
        <v>1312</v>
      </c>
      <c r="N66" s="76">
        <f>'CONSTRUCTION COST ESTIMATE'!BC66</f>
        <v>0</v>
      </c>
      <c r="O66" s="69" t="s">
        <v>1313</v>
      </c>
    </row>
    <row r="67" spans="1:15" hidden="1">
      <c r="A67" s="72">
        <f>'CONSTRUCTION COST ESTIMATE'!B67</f>
        <v>202.06399999999999</v>
      </c>
      <c r="C67" s="69" t="s">
        <v>1311</v>
      </c>
      <c r="D67" s="69">
        <v>0</v>
      </c>
      <c r="F67" s="73" t="str">
        <f>'CONSTRUCTION COST ESTIMATE'!C67</f>
        <v>REMOVE AND SALVAGE WROUGHT IRON FENCE</v>
      </c>
      <c r="H67" s="74" t="str">
        <f t="shared" si="1"/>
        <v>202.0640</v>
      </c>
      <c r="J67" s="75">
        <f>'CONSTRUCTION COST ESTIMATE'!BA67</f>
        <v>0</v>
      </c>
      <c r="K67" s="69" t="s">
        <v>1304</v>
      </c>
      <c r="L67" s="69" t="str">
        <f>'CONSTRUCTION COST ESTIMATE'!BB67</f>
        <v>LF</v>
      </c>
      <c r="M67" s="69" t="s">
        <v>1312</v>
      </c>
      <c r="N67" s="76">
        <f>'CONSTRUCTION COST ESTIMATE'!BC67</f>
        <v>0</v>
      </c>
      <c r="O67" s="69" t="s">
        <v>1313</v>
      </c>
    </row>
    <row r="68" spans="1:15" hidden="1">
      <c r="A68" s="72">
        <f>'CONSTRUCTION COST ESTIMATE'!B68</f>
        <v>202.065</v>
      </c>
      <c r="C68" s="69" t="s">
        <v>1311</v>
      </c>
      <c r="D68" s="69">
        <v>0</v>
      </c>
      <c r="F68" s="73" t="str">
        <f>'CONSTRUCTION COST ESTIMATE'!C68</f>
        <v>REMOVE GATE</v>
      </c>
      <c r="H68" s="74" t="str">
        <f t="shared" si="1"/>
        <v>202.0650</v>
      </c>
      <c r="J68" s="75">
        <f>'CONSTRUCTION COST ESTIMATE'!BA68</f>
        <v>0</v>
      </c>
      <c r="K68" s="69" t="s">
        <v>1304</v>
      </c>
      <c r="L68" s="69" t="str">
        <f>'CONSTRUCTION COST ESTIMATE'!BB68</f>
        <v>EA</v>
      </c>
      <c r="M68" s="69" t="s">
        <v>1312</v>
      </c>
      <c r="N68" s="76">
        <f>'CONSTRUCTION COST ESTIMATE'!BC68</f>
        <v>0</v>
      </c>
      <c r="O68" s="69" t="s">
        <v>1313</v>
      </c>
    </row>
    <row r="69" spans="1:15" hidden="1">
      <c r="A69" s="72">
        <f>'CONSTRUCTION COST ESTIMATE'!B69</f>
        <v>202.066</v>
      </c>
      <c r="C69" s="69" t="s">
        <v>1311</v>
      </c>
      <c r="D69" s="69">
        <v>0</v>
      </c>
      <c r="F69" s="73" t="str">
        <f>'CONSTRUCTION COST ESTIMATE'!C69</f>
        <v>REMOVE AND SALVAGE GATE</v>
      </c>
      <c r="H69" s="74" t="str">
        <f t="shared" si="1"/>
        <v>202.0660</v>
      </c>
      <c r="J69" s="75">
        <f>'CONSTRUCTION COST ESTIMATE'!BA69</f>
        <v>0</v>
      </c>
      <c r="K69" s="69" t="s">
        <v>1304</v>
      </c>
      <c r="L69" s="69" t="str">
        <f>'CONSTRUCTION COST ESTIMATE'!BB69</f>
        <v>EA</v>
      </c>
      <c r="M69" s="69" t="s">
        <v>1312</v>
      </c>
      <c r="N69" s="76">
        <f>'CONSTRUCTION COST ESTIMATE'!BC69</f>
        <v>0</v>
      </c>
      <c r="O69" s="69" t="s">
        <v>1313</v>
      </c>
    </row>
    <row r="70" spans="1:15" hidden="1">
      <c r="A70" s="72">
        <f>'CONSTRUCTION COST ESTIMATE'!B70</f>
        <v>202.06700000000001</v>
      </c>
      <c r="C70" s="69" t="s">
        <v>1311</v>
      </c>
      <c r="D70" s="69">
        <v>0</v>
      </c>
      <c r="F70" s="73" t="str">
        <f>'CONSTRUCTION COST ESTIMATE'!C70</f>
        <v>REMOVE AND RELOCATE GATE</v>
      </c>
      <c r="H70" s="74" t="str">
        <f t="shared" si="1"/>
        <v>202.0670</v>
      </c>
      <c r="J70" s="75">
        <f>'CONSTRUCTION COST ESTIMATE'!BA70</f>
        <v>0</v>
      </c>
      <c r="K70" s="69" t="s">
        <v>1304</v>
      </c>
      <c r="L70" s="69" t="str">
        <f>'CONSTRUCTION COST ESTIMATE'!BB70</f>
        <v>EA</v>
      </c>
      <c r="M70" s="69" t="s">
        <v>1312</v>
      </c>
      <c r="N70" s="76">
        <f>'CONSTRUCTION COST ESTIMATE'!BC70</f>
        <v>0</v>
      </c>
      <c r="O70" s="69" t="s">
        <v>1313</v>
      </c>
    </row>
    <row r="71" spans="1:15" hidden="1">
      <c r="A71" s="72">
        <f>'CONSTRUCTION COST ESTIMATE'!B71</f>
        <v>202.06800000000001</v>
      </c>
      <c r="C71" s="69" t="s">
        <v>1311</v>
      </c>
      <c r="D71" s="69">
        <v>0</v>
      </c>
      <c r="F71" s="73" t="str">
        <f>'CONSTRUCTION COST ESTIMATE'!C71</f>
        <v>REMOVE STONE WALL</v>
      </c>
      <c r="H71" s="74" t="str">
        <f t="shared" ref="H71:H134" si="2">TEXT(A71,"#.0000")</f>
        <v>202.0680</v>
      </c>
      <c r="J71" s="75">
        <f>'CONSTRUCTION COST ESTIMATE'!BA71</f>
        <v>0</v>
      </c>
      <c r="K71" s="69" t="s">
        <v>1304</v>
      </c>
      <c r="L71" s="69" t="str">
        <f>'CONSTRUCTION COST ESTIMATE'!BB71</f>
        <v>LS</v>
      </c>
      <c r="M71" s="69" t="s">
        <v>1312</v>
      </c>
      <c r="N71" s="76">
        <f>'CONSTRUCTION COST ESTIMATE'!BC71</f>
        <v>0</v>
      </c>
      <c r="O71" s="69" t="s">
        <v>1313</v>
      </c>
    </row>
    <row r="72" spans="1:15" hidden="1">
      <c r="A72" s="72">
        <f>'CONSTRUCTION COST ESTIMATE'!B72</f>
        <v>202.07</v>
      </c>
      <c r="C72" s="69" t="s">
        <v>1311</v>
      </c>
      <c r="D72" s="69">
        <v>0</v>
      </c>
      <c r="F72" s="73" t="str">
        <f>'CONSTRUCTION COST ESTIMATE'!C72</f>
        <v>REMOVE DROP INLET</v>
      </c>
      <c r="H72" s="74" t="str">
        <f t="shared" si="2"/>
        <v>202.0700</v>
      </c>
      <c r="J72" s="75">
        <f>'CONSTRUCTION COST ESTIMATE'!BA72</f>
        <v>0</v>
      </c>
      <c r="K72" s="69" t="s">
        <v>1304</v>
      </c>
      <c r="L72" s="69" t="str">
        <f>'CONSTRUCTION COST ESTIMATE'!BB72</f>
        <v>EA</v>
      </c>
      <c r="M72" s="69" t="s">
        <v>1312</v>
      </c>
      <c r="N72" s="76">
        <f>'CONSTRUCTION COST ESTIMATE'!BC72</f>
        <v>0</v>
      </c>
      <c r="O72" s="69" t="s">
        <v>1313</v>
      </c>
    </row>
    <row r="73" spans="1:15" hidden="1">
      <c r="A73" s="72">
        <f>'CONSTRUCTION COST ESTIMATE'!B73</f>
        <v>202.071</v>
      </c>
      <c r="C73" s="69" t="s">
        <v>1311</v>
      </c>
      <c r="D73" s="69">
        <v>0</v>
      </c>
      <c r="F73" s="73" t="str">
        <f>'CONSTRUCTION COST ESTIMATE'!C73</f>
        <v>REMOVE CULVERT PIPE</v>
      </c>
      <c r="H73" s="74" t="str">
        <f t="shared" si="2"/>
        <v>202.0710</v>
      </c>
      <c r="J73" s="75">
        <f>'CONSTRUCTION COST ESTIMATE'!BA73</f>
        <v>0</v>
      </c>
      <c r="K73" s="69" t="s">
        <v>1304</v>
      </c>
      <c r="L73" s="69" t="str">
        <f>'CONSTRUCTION COST ESTIMATE'!BB73</f>
        <v>LF</v>
      </c>
      <c r="M73" s="69" t="s">
        <v>1312</v>
      </c>
      <c r="N73" s="76">
        <f>'CONSTRUCTION COST ESTIMATE'!BC73</f>
        <v>0</v>
      </c>
      <c r="O73" s="69" t="s">
        <v>1313</v>
      </c>
    </row>
    <row r="74" spans="1:15" hidden="1">
      <c r="A74" s="72">
        <f>'CONSTRUCTION COST ESTIMATE'!B74</f>
        <v>202.072</v>
      </c>
      <c r="C74" s="69" t="s">
        <v>1311</v>
      </c>
      <c r="D74" s="69">
        <v>0</v>
      </c>
      <c r="F74" s="73" t="str">
        <f>'CONSTRUCTION COST ESTIMATE'!C74</f>
        <v>REMOVE GABION BASKET</v>
      </c>
      <c r="H74" s="74" t="str">
        <f t="shared" si="2"/>
        <v>202.0720</v>
      </c>
      <c r="J74" s="75">
        <f>'CONSTRUCTION COST ESTIMATE'!BA74</f>
        <v>0</v>
      </c>
      <c r="K74" s="69" t="s">
        <v>1304</v>
      </c>
      <c r="L74" s="69" t="str">
        <f>'CONSTRUCTION COST ESTIMATE'!BB74</f>
        <v>SF</v>
      </c>
      <c r="M74" s="69" t="s">
        <v>1312</v>
      </c>
      <c r="N74" s="76">
        <f>'CONSTRUCTION COST ESTIMATE'!BC74</f>
        <v>0</v>
      </c>
      <c r="O74" s="69" t="s">
        <v>1313</v>
      </c>
    </row>
    <row r="75" spans="1:15" hidden="1">
      <c r="A75" s="72">
        <f>'CONSTRUCTION COST ESTIMATE'!B75</f>
        <v>202.07300000000001</v>
      </c>
      <c r="C75" s="69" t="s">
        <v>1311</v>
      </c>
      <c r="D75" s="69">
        <v>0</v>
      </c>
      <c r="F75" s="73" t="str">
        <f>'CONSTRUCTION COST ESTIMATE'!C75</f>
        <v>REMOVE AND SALVAGE GABION BASKET</v>
      </c>
      <c r="H75" s="74" t="str">
        <f t="shared" si="2"/>
        <v>202.0730</v>
      </c>
      <c r="J75" s="75">
        <f>'CONSTRUCTION COST ESTIMATE'!BA75</f>
        <v>0</v>
      </c>
      <c r="K75" s="69" t="s">
        <v>1304</v>
      </c>
      <c r="L75" s="69" t="str">
        <f>'CONSTRUCTION COST ESTIMATE'!BB75</f>
        <v>SF</v>
      </c>
      <c r="M75" s="69" t="s">
        <v>1312</v>
      </c>
      <c r="N75" s="76">
        <f>'CONSTRUCTION COST ESTIMATE'!BC75</f>
        <v>0</v>
      </c>
      <c r="O75" s="69" t="s">
        <v>1313</v>
      </c>
    </row>
    <row r="76" spans="1:15" hidden="1">
      <c r="A76" s="72">
        <f>'CONSTRUCTION COST ESTIMATE'!B76</f>
        <v>202.07400000000001</v>
      </c>
      <c r="C76" s="69" t="s">
        <v>1311</v>
      </c>
      <c r="D76" s="69">
        <v>0</v>
      </c>
      <c r="F76" s="73" t="str">
        <f>'CONSTRUCTION COST ESTIMATE'!C76</f>
        <v>REMOVE AND RELOCATE GABION BASKET</v>
      </c>
      <c r="H76" s="74" t="str">
        <f t="shared" si="2"/>
        <v>202.0740</v>
      </c>
      <c r="J76" s="75">
        <f>'CONSTRUCTION COST ESTIMATE'!BA76</f>
        <v>0</v>
      </c>
      <c r="K76" s="69" t="s">
        <v>1304</v>
      </c>
      <c r="L76" s="69" t="str">
        <f>'CONSTRUCTION COST ESTIMATE'!BB76</f>
        <v>SF</v>
      </c>
      <c r="M76" s="69" t="s">
        <v>1312</v>
      </c>
      <c r="N76" s="76">
        <f>'CONSTRUCTION COST ESTIMATE'!BC76</f>
        <v>0</v>
      </c>
      <c r="O76" s="69" t="s">
        <v>1313</v>
      </c>
    </row>
    <row r="77" spans="1:15" hidden="1">
      <c r="A77" s="72">
        <f>'CONSTRUCTION COST ESTIMATE'!B77</f>
        <v>202.07499999999999</v>
      </c>
      <c r="C77" s="69" t="s">
        <v>1311</v>
      </c>
      <c r="D77" s="69">
        <v>0</v>
      </c>
      <c r="F77" s="73" t="str">
        <f>'CONSTRUCTION COST ESTIMATE'!C77</f>
        <v>REMOVE RIPRAP</v>
      </c>
      <c r="H77" s="74" t="str">
        <f t="shared" si="2"/>
        <v>202.0750</v>
      </c>
      <c r="J77" s="75">
        <f>'CONSTRUCTION COST ESTIMATE'!BA77</f>
        <v>0</v>
      </c>
      <c r="K77" s="69" t="s">
        <v>1304</v>
      </c>
      <c r="L77" s="69" t="str">
        <f>'CONSTRUCTION COST ESTIMATE'!BB77</f>
        <v>SF</v>
      </c>
      <c r="M77" s="69" t="s">
        <v>1312</v>
      </c>
      <c r="N77" s="76">
        <f>'CONSTRUCTION COST ESTIMATE'!BC77</f>
        <v>0</v>
      </c>
      <c r="O77" s="69" t="s">
        <v>1313</v>
      </c>
    </row>
    <row r="78" spans="1:15" hidden="1">
      <c r="A78" s="72">
        <f>'CONSTRUCTION COST ESTIMATE'!B78</f>
        <v>202.07599999999999</v>
      </c>
      <c r="C78" s="69" t="s">
        <v>1311</v>
      </c>
      <c r="D78" s="69">
        <v>0</v>
      </c>
      <c r="F78" s="73" t="str">
        <f>'CONSTRUCTION COST ESTIMATE'!C78</f>
        <v>REMOVE AND SALVAGE RIPRAP</v>
      </c>
      <c r="H78" s="74" t="str">
        <f t="shared" si="2"/>
        <v>202.0760</v>
      </c>
      <c r="J78" s="75">
        <f>'CONSTRUCTION COST ESTIMATE'!BA78</f>
        <v>0</v>
      </c>
      <c r="K78" s="69" t="s">
        <v>1304</v>
      </c>
      <c r="L78" s="69" t="str">
        <f>'CONSTRUCTION COST ESTIMATE'!BB78</f>
        <v>SF</v>
      </c>
      <c r="M78" s="69" t="s">
        <v>1312</v>
      </c>
      <c r="N78" s="76">
        <f>'CONSTRUCTION COST ESTIMATE'!BC78</f>
        <v>0</v>
      </c>
      <c r="O78" s="69" t="s">
        <v>1313</v>
      </c>
    </row>
    <row r="79" spans="1:15" hidden="1">
      <c r="A79" s="72">
        <f>'CONSTRUCTION COST ESTIMATE'!B79</f>
        <v>202.077</v>
      </c>
      <c r="C79" s="69" t="s">
        <v>1311</v>
      </c>
      <c r="D79" s="69">
        <v>0</v>
      </c>
      <c r="F79" s="73" t="str">
        <f>'CONSTRUCTION COST ESTIMATE'!C79</f>
        <v>REMOVE AND RELOCATE RIPRAP</v>
      </c>
      <c r="H79" s="74" t="str">
        <f t="shared" si="2"/>
        <v>202.0770</v>
      </c>
      <c r="J79" s="75">
        <f>'CONSTRUCTION COST ESTIMATE'!BA79</f>
        <v>0</v>
      </c>
      <c r="K79" s="69" t="s">
        <v>1304</v>
      </c>
      <c r="L79" s="69" t="str">
        <f>'CONSTRUCTION COST ESTIMATE'!BB79</f>
        <v>SF</v>
      </c>
      <c r="M79" s="69" t="s">
        <v>1312</v>
      </c>
      <c r="N79" s="76">
        <f>'CONSTRUCTION COST ESTIMATE'!BC79</f>
        <v>0</v>
      </c>
      <c r="O79" s="69" t="s">
        <v>1313</v>
      </c>
    </row>
    <row r="80" spans="1:15" hidden="1">
      <c r="A80" s="72">
        <f>'CONSTRUCTION COST ESTIMATE'!B80</f>
        <v>202.078</v>
      </c>
      <c r="C80" s="69" t="s">
        <v>1311</v>
      </c>
      <c r="D80" s="69">
        <v>0</v>
      </c>
      <c r="F80" s="73" t="str">
        <f>'CONSTRUCTION COST ESTIMATE'!C80</f>
        <v>REMOVE MANHOLE</v>
      </c>
      <c r="H80" s="74" t="str">
        <f t="shared" si="2"/>
        <v>202.0780</v>
      </c>
      <c r="J80" s="75">
        <f>'CONSTRUCTION COST ESTIMATE'!BA80</f>
        <v>0</v>
      </c>
      <c r="K80" s="69" t="s">
        <v>1304</v>
      </c>
      <c r="L80" s="69" t="str">
        <f>'CONSTRUCTION COST ESTIMATE'!BB80</f>
        <v>EA</v>
      </c>
      <c r="M80" s="69" t="s">
        <v>1312</v>
      </c>
      <c r="N80" s="76">
        <f>'CONSTRUCTION COST ESTIMATE'!BC80</f>
        <v>0</v>
      </c>
      <c r="O80" s="69" t="s">
        <v>1313</v>
      </c>
    </row>
    <row r="81" spans="1:15" hidden="1">
      <c r="A81" s="72">
        <f>'CONSTRUCTION COST ESTIMATE'!B81</f>
        <v>202.09</v>
      </c>
      <c r="C81" s="69" t="s">
        <v>1311</v>
      </c>
      <c r="D81" s="69">
        <v>0</v>
      </c>
      <c r="F81" s="73" t="str">
        <f>'CONSTRUCTION COST ESTIMATE'!C81</f>
        <v>REMOVE PORTION OF REINFORCED CONCRETE BOX (RCB)</v>
      </c>
      <c r="H81" s="74" t="str">
        <f t="shared" si="2"/>
        <v>202.0900</v>
      </c>
      <c r="J81" s="75">
        <f>'CONSTRUCTION COST ESTIMATE'!BA81</f>
        <v>0</v>
      </c>
      <c r="K81" s="69" t="s">
        <v>1304</v>
      </c>
      <c r="L81" s="69" t="str">
        <f>'CONSTRUCTION COST ESTIMATE'!BB81</f>
        <v>EA</v>
      </c>
      <c r="M81" s="69" t="s">
        <v>1312</v>
      </c>
      <c r="N81" s="76">
        <f>'CONSTRUCTION COST ESTIMATE'!BC81</f>
        <v>0</v>
      </c>
      <c r="O81" s="69" t="s">
        <v>1313</v>
      </c>
    </row>
    <row r="82" spans="1:15" hidden="1">
      <c r="A82" s="72">
        <f>'CONSTRUCTION COST ESTIMATE'!B82</f>
        <v>202.09100000000001</v>
      </c>
      <c r="C82" s="69" t="s">
        <v>1311</v>
      </c>
      <c r="D82" s="69">
        <v>0</v>
      </c>
      <c r="F82" s="73" t="str">
        <f>'CONSTRUCTION COST ESTIMATE'!C82</f>
        <v>REMOVE REINFORCED CONCRETE BOX (RCB) CULVERT</v>
      </c>
      <c r="H82" s="74" t="str">
        <f t="shared" si="2"/>
        <v>202.0910</v>
      </c>
      <c r="J82" s="75">
        <f>'CONSTRUCTION COST ESTIMATE'!BA82</f>
        <v>0</v>
      </c>
      <c r="K82" s="69" t="s">
        <v>1304</v>
      </c>
      <c r="L82" s="69" t="str">
        <f>'CONSTRUCTION COST ESTIMATE'!BB82</f>
        <v>LF</v>
      </c>
      <c r="M82" s="69" t="s">
        <v>1312</v>
      </c>
      <c r="N82" s="76">
        <f>'CONSTRUCTION COST ESTIMATE'!BC82</f>
        <v>0</v>
      </c>
      <c r="O82" s="69" t="s">
        <v>1313</v>
      </c>
    </row>
    <row r="83" spans="1:15" hidden="1">
      <c r="A83" s="72">
        <f>'CONSTRUCTION COST ESTIMATE'!B83</f>
        <v>202.09200000000001</v>
      </c>
      <c r="C83" s="69" t="s">
        <v>1311</v>
      </c>
      <c r="D83" s="69">
        <v>0</v>
      </c>
      <c r="F83" s="73" t="str">
        <f>'CONSTRUCTION COST ESTIMATE'!C83</f>
        <v>REMOVE REINFORCED CONCRETE BOX (RCB) PLUG</v>
      </c>
      <c r="H83" s="74" t="str">
        <f t="shared" si="2"/>
        <v>202.0920</v>
      </c>
      <c r="J83" s="75">
        <f>'CONSTRUCTION COST ESTIMATE'!BA83</f>
        <v>0</v>
      </c>
      <c r="K83" s="69" t="s">
        <v>1304</v>
      </c>
      <c r="L83" s="69" t="str">
        <f>'CONSTRUCTION COST ESTIMATE'!BB83</f>
        <v>EA</v>
      </c>
      <c r="M83" s="69" t="s">
        <v>1312</v>
      </c>
      <c r="N83" s="76">
        <f>'CONSTRUCTION COST ESTIMATE'!BC83</f>
        <v>0</v>
      </c>
      <c r="O83" s="69" t="s">
        <v>1313</v>
      </c>
    </row>
    <row r="84" spans="1:15" hidden="1">
      <c r="A84" s="72">
        <f>'CONSTRUCTION COST ESTIMATE'!B84</f>
        <v>202.09299999999999</v>
      </c>
      <c r="C84" s="69" t="s">
        <v>1311</v>
      </c>
      <c r="D84" s="69">
        <v>0</v>
      </c>
      <c r="F84" s="73" t="str">
        <f>'CONSTRUCTION COST ESTIMATE'!C84</f>
        <v>REMOVE REINFORCED CONCRETE BOX (RCB) STORM DRAIN</v>
      </c>
      <c r="H84" s="74" t="str">
        <f t="shared" si="2"/>
        <v>202.0930</v>
      </c>
      <c r="J84" s="75">
        <f>'CONSTRUCTION COST ESTIMATE'!BA84</f>
        <v>0</v>
      </c>
      <c r="K84" s="69" t="s">
        <v>1304</v>
      </c>
      <c r="L84" s="69" t="str">
        <f>'CONSTRUCTION COST ESTIMATE'!BB84</f>
        <v>LF</v>
      </c>
      <c r="M84" s="69" t="s">
        <v>1312</v>
      </c>
      <c r="N84" s="76">
        <f>'CONSTRUCTION COST ESTIMATE'!BC84</f>
        <v>0</v>
      </c>
      <c r="O84" s="69" t="s">
        <v>1313</v>
      </c>
    </row>
    <row r="85" spans="1:15" hidden="1">
      <c r="A85" s="72">
        <f>'CONSTRUCTION COST ESTIMATE'!B85</f>
        <v>202.09399999999999</v>
      </c>
      <c r="C85" s="69" t="s">
        <v>1311</v>
      </c>
      <c r="D85" s="69">
        <v>0</v>
      </c>
      <c r="F85" s="73" t="str">
        <f>'CONSTRUCTION COST ESTIMATE'!C85</f>
        <v>REMOVE REINFORCED CONCRETE BOX (RCB) STRUCTURE</v>
      </c>
      <c r="H85" s="74" t="str">
        <f t="shared" si="2"/>
        <v>202.0940</v>
      </c>
      <c r="J85" s="75">
        <f>'CONSTRUCTION COST ESTIMATE'!BA85</f>
        <v>0</v>
      </c>
      <c r="K85" s="69" t="s">
        <v>1304</v>
      </c>
      <c r="L85" s="69" t="str">
        <f>'CONSTRUCTION COST ESTIMATE'!BB85</f>
        <v>LS</v>
      </c>
      <c r="M85" s="69" t="s">
        <v>1312</v>
      </c>
      <c r="N85" s="76">
        <f>'CONSTRUCTION COST ESTIMATE'!BC85</f>
        <v>0</v>
      </c>
      <c r="O85" s="69" t="s">
        <v>1313</v>
      </c>
    </row>
    <row r="86" spans="1:15" hidden="1">
      <c r="A86" s="72">
        <f>'CONSTRUCTION COST ESTIMATE'!B86</f>
        <v>202.095</v>
      </c>
      <c r="C86" s="69" t="s">
        <v>1311</v>
      </c>
      <c r="D86" s="69">
        <v>0</v>
      </c>
      <c r="F86" s="73" t="str">
        <f>'CONSTRUCTION COST ESTIMATE'!C86</f>
        <v>REMOVE PORTION OF REINFORCED CONCRETE PIPE (RCP)</v>
      </c>
      <c r="H86" s="74" t="str">
        <f t="shared" si="2"/>
        <v>202.0950</v>
      </c>
      <c r="J86" s="75">
        <f>'CONSTRUCTION COST ESTIMATE'!BA86</f>
        <v>0</v>
      </c>
      <c r="K86" s="69" t="s">
        <v>1304</v>
      </c>
      <c r="L86" s="69" t="str">
        <f>'CONSTRUCTION COST ESTIMATE'!BB86</f>
        <v>EA</v>
      </c>
      <c r="M86" s="69" t="s">
        <v>1312</v>
      </c>
      <c r="N86" s="76">
        <f>'CONSTRUCTION COST ESTIMATE'!BC86</f>
        <v>0</v>
      </c>
      <c r="O86" s="69" t="s">
        <v>1313</v>
      </c>
    </row>
    <row r="87" spans="1:15" hidden="1">
      <c r="A87" s="72">
        <f>'CONSTRUCTION COST ESTIMATE'!B87</f>
        <v>202.096</v>
      </c>
      <c r="C87" s="69" t="s">
        <v>1311</v>
      </c>
      <c r="D87" s="69">
        <v>0</v>
      </c>
      <c r="F87" s="73" t="str">
        <f>'CONSTRUCTION COST ESTIMATE'!C87</f>
        <v>REMOVE  REINFORCED CONCRETE PIPE (RCP) CULVERT</v>
      </c>
      <c r="H87" s="74" t="str">
        <f t="shared" si="2"/>
        <v>202.0960</v>
      </c>
      <c r="J87" s="75">
        <f>'CONSTRUCTION COST ESTIMATE'!BA87</f>
        <v>0</v>
      </c>
      <c r="K87" s="69" t="s">
        <v>1304</v>
      </c>
      <c r="L87" s="69" t="str">
        <f>'CONSTRUCTION COST ESTIMATE'!BB87</f>
        <v>LF</v>
      </c>
      <c r="M87" s="69" t="s">
        <v>1312</v>
      </c>
      <c r="N87" s="76">
        <f>'CONSTRUCTION COST ESTIMATE'!BC87</f>
        <v>0</v>
      </c>
      <c r="O87" s="69" t="s">
        <v>1313</v>
      </c>
    </row>
    <row r="88" spans="1:15" hidden="1">
      <c r="A88" s="72">
        <f>'CONSTRUCTION COST ESTIMATE'!B88</f>
        <v>202.09700000000001</v>
      </c>
      <c r="C88" s="69" t="s">
        <v>1311</v>
      </c>
      <c r="D88" s="69">
        <v>0</v>
      </c>
      <c r="F88" s="73" t="str">
        <f>'CONSTRUCTION COST ESTIMATE'!C88</f>
        <v>REMOVE  REINFORCED CONCRETE PIPE (RCP) PLUG</v>
      </c>
      <c r="H88" s="74" t="str">
        <f t="shared" si="2"/>
        <v>202.0970</v>
      </c>
      <c r="J88" s="75">
        <f>'CONSTRUCTION COST ESTIMATE'!BA88</f>
        <v>0</v>
      </c>
      <c r="K88" s="69" t="s">
        <v>1304</v>
      </c>
      <c r="L88" s="69" t="str">
        <f>'CONSTRUCTION COST ESTIMATE'!BB88</f>
        <v>EA</v>
      </c>
      <c r="M88" s="69" t="s">
        <v>1312</v>
      </c>
      <c r="N88" s="76">
        <f>'CONSTRUCTION COST ESTIMATE'!BC88</f>
        <v>0</v>
      </c>
      <c r="O88" s="69" t="s">
        <v>1313</v>
      </c>
    </row>
    <row r="89" spans="1:15" hidden="1">
      <c r="A89" s="72">
        <f>'CONSTRUCTION COST ESTIMATE'!B89</f>
        <v>202.09800000000001</v>
      </c>
      <c r="C89" s="69" t="s">
        <v>1311</v>
      </c>
      <c r="D89" s="69">
        <v>0</v>
      </c>
      <c r="F89" s="73" t="str">
        <f>'CONSTRUCTION COST ESTIMATE'!C89</f>
        <v>REMOVE  REINFORCED CONCRETE PIPE (RCP) STORM DRAIN</v>
      </c>
      <c r="H89" s="74" t="str">
        <f t="shared" si="2"/>
        <v>202.0980</v>
      </c>
      <c r="J89" s="75">
        <f>'CONSTRUCTION COST ESTIMATE'!BA89</f>
        <v>0</v>
      </c>
      <c r="K89" s="69" t="s">
        <v>1304</v>
      </c>
      <c r="L89" s="69" t="str">
        <f>'CONSTRUCTION COST ESTIMATE'!BB89</f>
        <v>LF</v>
      </c>
      <c r="M89" s="69" t="s">
        <v>1312</v>
      </c>
      <c r="N89" s="76">
        <f>'CONSTRUCTION COST ESTIMATE'!BC89</f>
        <v>0</v>
      </c>
      <c r="O89" s="69" t="s">
        <v>1313</v>
      </c>
    </row>
    <row r="90" spans="1:15" hidden="1">
      <c r="A90" s="72">
        <f>'CONSTRUCTION COST ESTIMATE'!B90</f>
        <v>202.09899999999999</v>
      </c>
      <c r="C90" s="69" t="s">
        <v>1311</v>
      </c>
      <c r="D90" s="69">
        <v>0</v>
      </c>
      <c r="F90" s="73" t="str">
        <f>'CONSTRUCTION COST ESTIMATE'!C90</f>
        <v>ABANDON  REINFORCED CONCRETE PIPE (RCP) STORM DRAIN</v>
      </c>
      <c r="H90" s="74" t="str">
        <f t="shared" si="2"/>
        <v>202.0990</v>
      </c>
      <c r="J90" s="75">
        <f>'CONSTRUCTION COST ESTIMATE'!BA90</f>
        <v>0</v>
      </c>
      <c r="K90" s="69" t="s">
        <v>1304</v>
      </c>
      <c r="L90" s="69" t="str">
        <f>'CONSTRUCTION COST ESTIMATE'!BB90</f>
        <v>LF</v>
      </c>
      <c r="M90" s="69" t="s">
        <v>1312</v>
      </c>
      <c r="N90" s="76">
        <f>'CONSTRUCTION COST ESTIMATE'!BC90</f>
        <v>0</v>
      </c>
      <c r="O90" s="69" t="s">
        <v>1313</v>
      </c>
    </row>
    <row r="91" spans="1:15" hidden="1">
      <c r="A91" s="72">
        <f>'CONSTRUCTION COST ESTIMATE'!B91</f>
        <v>202.1</v>
      </c>
      <c r="C91" s="69" t="s">
        <v>1311</v>
      </c>
      <c r="D91" s="69">
        <v>0</v>
      </c>
      <c r="F91" s="73" t="str">
        <f>'CONSTRUCTION COST ESTIMATE'!C91</f>
        <v>MORTAR AND SEAL  REINFORCED CONCRETE PIPE (RCP) STORM DRAIN</v>
      </c>
      <c r="H91" s="74" t="str">
        <f t="shared" si="2"/>
        <v>202.1000</v>
      </c>
      <c r="J91" s="75">
        <f>'CONSTRUCTION COST ESTIMATE'!BA91</f>
        <v>0</v>
      </c>
      <c r="K91" s="69" t="s">
        <v>1304</v>
      </c>
      <c r="L91" s="69" t="str">
        <f>'CONSTRUCTION COST ESTIMATE'!BB91</f>
        <v>EA</v>
      </c>
      <c r="M91" s="69" t="s">
        <v>1312</v>
      </c>
      <c r="N91" s="76">
        <f>'CONSTRUCTION COST ESTIMATE'!BC91</f>
        <v>0</v>
      </c>
      <c r="O91" s="69" t="s">
        <v>1313</v>
      </c>
    </row>
    <row r="92" spans="1:15" hidden="1">
      <c r="A92" s="72">
        <f>'CONSTRUCTION COST ESTIMATE'!B92</f>
        <v>202.101</v>
      </c>
      <c r="C92" s="69" t="s">
        <v>1311</v>
      </c>
      <c r="D92" s="69">
        <v>0</v>
      </c>
      <c r="F92" s="73" t="str">
        <f>'CONSTRUCTION COST ESTIMATE'!C92</f>
        <v>REMOVE STORM DRAIN MANHOLE</v>
      </c>
      <c r="H92" s="74" t="str">
        <f t="shared" si="2"/>
        <v>202.1010</v>
      </c>
      <c r="J92" s="75">
        <f>'CONSTRUCTION COST ESTIMATE'!BA92</f>
        <v>0</v>
      </c>
      <c r="K92" s="69" t="s">
        <v>1304</v>
      </c>
      <c r="L92" s="69" t="str">
        <f>'CONSTRUCTION COST ESTIMATE'!BB92</f>
        <v>EA</v>
      </c>
      <c r="M92" s="69" t="s">
        <v>1312</v>
      </c>
      <c r="N92" s="76">
        <f>'CONSTRUCTION COST ESTIMATE'!BC92</f>
        <v>0</v>
      </c>
      <c r="O92" s="69" t="s">
        <v>1313</v>
      </c>
    </row>
    <row r="93" spans="1:15" hidden="1">
      <c r="A93" s="72">
        <f>'CONSTRUCTION COST ESTIMATE'!B93</f>
        <v>202.102</v>
      </c>
      <c r="C93" s="69" t="s">
        <v>1311</v>
      </c>
      <c r="D93" s="69">
        <v>0</v>
      </c>
      <c r="F93" s="73" t="str">
        <f>'CONSTRUCTION COST ESTIMATE'!C93</f>
        <v>ABANDON STORM DRAIN MANHOLE</v>
      </c>
      <c r="H93" s="74" t="str">
        <f t="shared" si="2"/>
        <v>202.1020</v>
      </c>
      <c r="J93" s="75">
        <f>'CONSTRUCTION COST ESTIMATE'!BA93</f>
        <v>0</v>
      </c>
      <c r="K93" s="69" t="s">
        <v>1304</v>
      </c>
      <c r="L93" s="69" t="str">
        <f>'CONSTRUCTION COST ESTIMATE'!BB93</f>
        <v>EA</v>
      </c>
      <c r="M93" s="69" t="s">
        <v>1312</v>
      </c>
      <c r="N93" s="76">
        <f>'CONSTRUCTION COST ESTIMATE'!BC93</f>
        <v>0</v>
      </c>
      <c r="O93" s="69" t="s">
        <v>1313</v>
      </c>
    </row>
    <row r="94" spans="1:15" hidden="1">
      <c r="A94" s="72">
        <f>'CONSTRUCTION COST ESTIMATE'!B94</f>
        <v>202.10300000000001</v>
      </c>
      <c r="C94" s="69" t="s">
        <v>1311</v>
      </c>
      <c r="D94" s="69">
        <v>0</v>
      </c>
      <c r="F94" s="73" t="str">
        <f>'CONSTRUCTION COST ESTIMATE'!C94</f>
        <v>REMOVE  REINFORCED CONCRETE JUNCTION STRUCTURE</v>
      </c>
      <c r="H94" s="74" t="str">
        <f t="shared" si="2"/>
        <v>202.1030</v>
      </c>
      <c r="J94" s="75">
        <f>'CONSTRUCTION COST ESTIMATE'!BA94</f>
        <v>0</v>
      </c>
      <c r="K94" s="69" t="s">
        <v>1304</v>
      </c>
      <c r="L94" s="69" t="str">
        <f>'CONSTRUCTION COST ESTIMATE'!BB94</f>
        <v>LS</v>
      </c>
      <c r="M94" s="69" t="s">
        <v>1312</v>
      </c>
      <c r="N94" s="76">
        <f>'CONSTRUCTION COST ESTIMATE'!BC94</f>
        <v>0</v>
      </c>
      <c r="O94" s="69" t="s">
        <v>1313</v>
      </c>
    </row>
    <row r="95" spans="1:15" hidden="1">
      <c r="A95" s="72">
        <f>'CONSTRUCTION COST ESTIMATE'!B95</f>
        <v>202.10400000000001</v>
      </c>
      <c r="C95" s="69" t="s">
        <v>1311</v>
      </c>
      <c r="D95" s="69">
        <v>0</v>
      </c>
      <c r="F95" s="73" t="str">
        <f>'CONSTRUCTION COST ESTIMATE'!C95</f>
        <v>REMOVE HEADWALL</v>
      </c>
      <c r="H95" s="74" t="str">
        <f t="shared" si="2"/>
        <v>202.1040</v>
      </c>
      <c r="J95" s="75">
        <f>'CONSTRUCTION COST ESTIMATE'!BA95</f>
        <v>0</v>
      </c>
      <c r="K95" s="69" t="s">
        <v>1304</v>
      </c>
      <c r="L95" s="69" t="str">
        <f>'CONSTRUCTION COST ESTIMATE'!BB95</f>
        <v>EA</v>
      </c>
      <c r="M95" s="69" t="s">
        <v>1312</v>
      </c>
      <c r="N95" s="76">
        <f>'CONSTRUCTION COST ESTIMATE'!BC95</f>
        <v>0</v>
      </c>
      <c r="O95" s="69" t="s">
        <v>1313</v>
      </c>
    </row>
    <row r="96" spans="1:15" hidden="1">
      <c r="A96" s="72">
        <f>'CONSTRUCTION COST ESTIMATE'!B96</f>
        <v>202.10499999999999</v>
      </c>
      <c r="C96" s="69" t="s">
        <v>1311</v>
      </c>
      <c r="D96" s="69">
        <v>0</v>
      </c>
      <c r="F96" s="73" t="str">
        <f>'CONSTRUCTION COST ESTIMATE'!C96</f>
        <v>REMOVE RETAINING WALL</v>
      </c>
      <c r="H96" s="74" t="str">
        <f t="shared" si="2"/>
        <v>202.1050</v>
      </c>
      <c r="J96" s="75">
        <f>'CONSTRUCTION COST ESTIMATE'!BA96</f>
        <v>0</v>
      </c>
      <c r="K96" s="69" t="s">
        <v>1304</v>
      </c>
      <c r="L96" s="69" t="str">
        <f>'CONSTRUCTION COST ESTIMATE'!BB96</f>
        <v>LF</v>
      </c>
      <c r="M96" s="69" t="s">
        <v>1312</v>
      </c>
      <c r="N96" s="76">
        <f>'CONSTRUCTION COST ESTIMATE'!BC96</f>
        <v>0</v>
      </c>
      <c r="O96" s="69" t="s">
        <v>1313</v>
      </c>
    </row>
    <row r="97" spans="1:15" hidden="1">
      <c r="A97" s="72">
        <f>'CONSTRUCTION COST ESTIMATE'!B97</f>
        <v>202.10599999999999</v>
      </c>
      <c r="C97" s="69" t="s">
        <v>1311</v>
      </c>
      <c r="D97" s="69">
        <v>0</v>
      </c>
      <c r="F97" s="73" t="str">
        <f>'CONSTRUCTION COST ESTIMATE'!C97</f>
        <v>REMOVE RETAINING WALL</v>
      </c>
      <c r="H97" s="74" t="str">
        <f t="shared" si="2"/>
        <v>202.1060</v>
      </c>
      <c r="J97" s="75">
        <f>'CONSTRUCTION COST ESTIMATE'!BA97</f>
        <v>0</v>
      </c>
      <c r="K97" s="69" t="s">
        <v>1304</v>
      </c>
      <c r="L97" s="69" t="str">
        <f>'CONSTRUCTION COST ESTIMATE'!BB97</f>
        <v>LS</v>
      </c>
      <c r="M97" s="69" t="s">
        <v>1312</v>
      </c>
      <c r="N97" s="76">
        <f>'CONSTRUCTION COST ESTIMATE'!BC97</f>
        <v>0</v>
      </c>
      <c r="O97" s="69" t="s">
        <v>1313</v>
      </c>
    </row>
    <row r="98" spans="1:15" hidden="1">
      <c r="A98" s="72">
        <f>'CONSTRUCTION COST ESTIMATE'!B98</f>
        <v>202.107</v>
      </c>
      <c r="C98" s="69" t="s">
        <v>1311</v>
      </c>
      <c r="D98" s="69">
        <v>0</v>
      </c>
      <c r="F98" s="73" t="str">
        <f>'CONSTRUCTION COST ESTIMATE'!C98</f>
        <v>REMOVE AND SALVAGE RETAINING WALL</v>
      </c>
      <c r="H98" s="74" t="str">
        <f t="shared" si="2"/>
        <v>202.1070</v>
      </c>
      <c r="J98" s="75">
        <f>'CONSTRUCTION COST ESTIMATE'!BA98</f>
        <v>0</v>
      </c>
      <c r="K98" s="69" t="s">
        <v>1304</v>
      </c>
      <c r="L98" s="69" t="str">
        <f>'CONSTRUCTION COST ESTIMATE'!BB98</f>
        <v>LF</v>
      </c>
      <c r="M98" s="69" t="s">
        <v>1312</v>
      </c>
      <c r="N98" s="76">
        <f>'CONSTRUCTION COST ESTIMATE'!BC98</f>
        <v>0</v>
      </c>
      <c r="O98" s="69" t="s">
        <v>1313</v>
      </c>
    </row>
    <row r="99" spans="1:15" hidden="1">
      <c r="A99" s="72">
        <f>'CONSTRUCTION COST ESTIMATE'!B99</f>
        <v>202.108</v>
      </c>
      <c r="C99" s="69" t="s">
        <v>1311</v>
      </c>
      <c r="D99" s="69">
        <v>0</v>
      </c>
      <c r="F99" s="73" t="str">
        <f>'CONSTRUCTION COST ESTIMATE'!C99</f>
        <v>REMOVE AND SALVAGE RETAINING WALL</v>
      </c>
      <c r="H99" s="74" t="str">
        <f t="shared" si="2"/>
        <v>202.1080</v>
      </c>
      <c r="J99" s="75">
        <f>'CONSTRUCTION COST ESTIMATE'!BA99</f>
        <v>0</v>
      </c>
      <c r="K99" s="69" t="s">
        <v>1304</v>
      </c>
      <c r="L99" s="69" t="str">
        <f>'CONSTRUCTION COST ESTIMATE'!BB99</f>
        <v>LS</v>
      </c>
      <c r="M99" s="69" t="s">
        <v>1312</v>
      </c>
      <c r="N99" s="76">
        <f>'CONSTRUCTION COST ESTIMATE'!BC99</f>
        <v>0</v>
      </c>
      <c r="O99" s="69" t="s">
        <v>1313</v>
      </c>
    </row>
    <row r="100" spans="1:15" hidden="1">
      <c r="A100" s="72">
        <f>'CONSTRUCTION COST ESTIMATE'!B100</f>
        <v>202.10900000000001</v>
      </c>
      <c r="C100" s="69" t="s">
        <v>1311</v>
      </c>
      <c r="D100" s="69">
        <v>0</v>
      </c>
      <c r="F100" s="73" t="str">
        <f>'CONSTRUCTION COST ESTIMATE'!C100</f>
        <v>REMOVE AND REPLACE RETAINING WALL</v>
      </c>
      <c r="H100" s="74" t="str">
        <f t="shared" si="2"/>
        <v>202.1090</v>
      </c>
      <c r="J100" s="75">
        <f>'CONSTRUCTION COST ESTIMATE'!BA100</f>
        <v>0</v>
      </c>
      <c r="K100" s="69" t="s">
        <v>1304</v>
      </c>
      <c r="L100" s="69" t="str">
        <f>'CONSTRUCTION COST ESTIMATE'!BB100</f>
        <v>LF</v>
      </c>
      <c r="M100" s="69" t="s">
        <v>1312</v>
      </c>
      <c r="N100" s="76">
        <f>'CONSTRUCTION COST ESTIMATE'!BC100</f>
        <v>0</v>
      </c>
      <c r="O100" s="69" t="s">
        <v>1313</v>
      </c>
    </row>
    <row r="101" spans="1:15" hidden="1">
      <c r="A101" s="72">
        <f>'CONSTRUCTION COST ESTIMATE'!B101</f>
        <v>202.11</v>
      </c>
      <c r="C101" s="69" t="s">
        <v>1311</v>
      </c>
      <c r="D101" s="69">
        <v>0</v>
      </c>
      <c r="F101" s="73" t="str">
        <f>'CONSTRUCTION COST ESTIMATE'!C101</f>
        <v>REMOVE AND REPLACE RETAINING WALL</v>
      </c>
      <c r="H101" s="74" t="str">
        <f t="shared" si="2"/>
        <v>202.1100</v>
      </c>
      <c r="J101" s="75">
        <f>'CONSTRUCTION COST ESTIMATE'!BA101</f>
        <v>0</v>
      </c>
      <c r="K101" s="69" t="s">
        <v>1304</v>
      </c>
      <c r="L101" s="69" t="str">
        <f>'CONSTRUCTION COST ESTIMATE'!BB101</f>
        <v>LS</v>
      </c>
      <c r="M101" s="69" t="s">
        <v>1312</v>
      </c>
      <c r="N101" s="76">
        <f>'CONSTRUCTION COST ESTIMATE'!BC101</f>
        <v>0</v>
      </c>
      <c r="O101" s="69" t="s">
        <v>1313</v>
      </c>
    </row>
    <row r="102" spans="1:15" hidden="1">
      <c r="A102" s="72">
        <f>'CONSTRUCTION COST ESTIMATE'!B102</f>
        <v>202.12</v>
      </c>
      <c r="C102" s="69" t="s">
        <v>1311</v>
      </c>
      <c r="D102" s="69">
        <v>0</v>
      </c>
      <c r="F102" s="73" t="str">
        <f>'CONSTRUCTION COST ESTIMATE'!C102</f>
        <v>REMOVE SANITARY SEWER</v>
      </c>
      <c r="H102" s="74" t="str">
        <f t="shared" si="2"/>
        <v>202.1200</v>
      </c>
      <c r="J102" s="75">
        <f>'CONSTRUCTION COST ESTIMATE'!BA102</f>
        <v>0</v>
      </c>
      <c r="K102" s="69" t="s">
        <v>1304</v>
      </c>
      <c r="L102" s="69" t="str">
        <f>'CONSTRUCTION COST ESTIMATE'!BB102</f>
        <v>LF</v>
      </c>
      <c r="M102" s="69" t="s">
        <v>1312</v>
      </c>
      <c r="N102" s="76">
        <f>'CONSTRUCTION COST ESTIMATE'!BC102</f>
        <v>0</v>
      </c>
      <c r="O102" s="69" t="s">
        <v>1313</v>
      </c>
    </row>
    <row r="103" spans="1:15" hidden="1">
      <c r="A103" s="72">
        <f>'CONSTRUCTION COST ESTIMATE'!B103</f>
        <v>202.12100000000001</v>
      </c>
      <c r="C103" s="69" t="s">
        <v>1311</v>
      </c>
      <c r="D103" s="69">
        <v>0</v>
      </c>
      <c r="F103" s="73" t="str">
        <f>'CONSTRUCTION COST ESTIMATE'!C103</f>
        <v>ABANDON SANITARY SEWER</v>
      </c>
      <c r="H103" s="74" t="str">
        <f t="shared" si="2"/>
        <v>202.1210</v>
      </c>
      <c r="J103" s="75">
        <f>'CONSTRUCTION COST ESTIMATE'!BA103</f>
        <v>0</v>
      </c>
      <c r="K103" s="69" t="s">
        <v>1304</v>
      </c>
      <c r="L103" s="69" t="str">
        <f>'CONSTRUCTION COST ESTIMATE'!BB103</f>
        <v>LF</v>
      </c>
      <c r="M103" s="69" t="s">
        <v>1312</v>
      </c>
      <c r="N103" s="76">
        <f>'CONSTRUCTION COST ESTIMATE'!BC103</f>
        <v>0</v>
      </c>
      <c r="O103" s="69" t="s">
        <v>1313</v>
      </c>
    </row>
    <row r="104" spans="1:15" hidden="1">
      <c r="A104" s="72">
        <f>'CONSTRUCTION COST ESTIMATE'!B104</f>
        <v>202.12200000000001</v>
      </c>
      <c r="C104" s="69" t="s">
        <v>1311</v>
      </c>
      <c r="D104" s="69">
        <v>0</v>
      </c>
      <c r="F104" s="73" t="str">
        <f>'CONSTRUCTION COST ESTIMATE'!C104</f>
        <v>MORTAR AND SEAL  SANITARY SEWER MAIN CONNECTION</v>
      </c>
      <c r="H104" s="74" t="str">
        <f t="shared" si="2"/>
        <v>202.1220</v>
      </c>
      <c r="J104" s="75">
        <f>'CONSTRUCTION COST ESTIMATE'!BA104</f>
        <v>0</v>
      </c>
      <c r="K104" s="69" t="s">
        <v>1304</v>
      </c>
      <c r="L104" s="69" t="str">
        <f>'CONSTRUCTION COST ESTIMATE'!BB104</f>
        <v>EA</v>
      </c>
      <c r="M104" s="69" t="s">
        <v>1312</v>
      </c>
      <c r="N104" s="76">
        <f>'CONSTRUCTION COST ESTIMATE'!BC104</f>
        <v>0</v>
      </c>
      <c r="O104" s="69" t="s">
        <v>1313</v>
      </c>
    </row>
    <row r="105" spans="1:15" hidden="1">
      <c r="A105" s="72">
        <f>'CONSTRUCTION COST ESTIMATE'!B105</f>
        <v>202.12299999999999</v>
      </c>
      <c r="C105" s="69" t="s">
        <v>1311</v>
      </c>
      <c r="D105" s="69">
        <v>0</v>
      </c>
      <c r="F105" s="73" t="str">
        <f>'CONSTRUCTION COST ESTIMATE'!C105</f>
        <v>REMOVE SANITARY SEWER MANHOLE</v>
      </c>
      <c r="H105" s="74" t="str">
        <f t="shared" si="2"/>
        <v>202.1230</v>
      </c>
      <c r="J105" s="75">
        <f>'CONSTRUCTION COST ESTIMATE'!BA105</f>
        <v>0</v>
      </c>
      <c r="K105" s="69" t="s">
        <v>1304</v>
      </c>
      <c r="L105" s="69" t="str">
        <f>'CONSTRUCTION COST ESTIMATE'!BB105</f>
        <v>EA</v>
      </c>
      <c r="M105" s="69" t="s">
        <v>1312</v>
      </c>
      <c r="N105" s="76">
        <f>'CONSTRUCTION COST ESTIMATE'!BC105</f>
        <v>0</v>
      </c>
      <c r="O105" s="69" t="s">
        <v>1313</v>
      </c>
    </row>
    <row r="106" spans="1:15" hidden="1">
      <c r="A106" s="72">
        <f>'CONSTRUCTION COST ESTIMATE'!B106</f>
        <v>202.124</v>
      </c>
      <c r="C106" s="69" t="s">
        <v>1311</v>
      </c>
      <c r="D106" s="69">
        <v>0</v>
      </c>
      <c r="F106" s="73" t="str">
        <f>'CONSTRUCTION COST ESTIMATE'!C106</f>
        <v>ABANDON SANITARY SEWER MANHOLE</v>
      </c>
      <c r="H106" s="74" t="str">
        <f t="shared" si="2"/>
        <v>202.1240</v>
      </c>
      <c r="J106" s="75">
        <f>'CONSTRUCTION COST ESTIMATE'!BA106</f>
        <v>0</v>
      </c>
      <c r="K106" s="69" t="s">
        <v>1304</v>
      </c>
      <c r="L106" s="69" t="str">
        <f>'CONSTRUCTION COST ESTIMATE'!BB106</f>
        <v>EA</v>
      </c>
      <c r="M106" s="69" t="s">
        <v>1312</v>
      </c>
      <c r="N106" s="76">
        <f>'CONSTRUCTION COST ESTIMATE'!BC106</f>
        <v>0</v>
      </c>
      <c r="O106" s="69" t="s">
        <v>1313</v>
      </c>
    </row>
    <row r="107" spans="1:15" hidden="1">
      <c r="A107" s="72">
        <f>'CONSTRUCTION COST ESTIMATE'!B107</f>
        <v>202.14</v>
      </c>
      <c r="C107" s="69" t="s">
        <v>1311</v>
      </c>
      <c r="D107" s="69">
        <v>0</v>
      </c>
      <c r="F107" s="73" t="str">
        <f>'CONSTRUCTION COST ESTIMATE'!C107</f>
        <v>REMOVE WATER MAIN</v>
      </c>
      <c r="H107" s="74" t="str">
        <f t="shared" si="2"/>
        <v>202.1400</v>
      </c>
      <c r="J107" s="75">
        <f>'CONSTRUCTION COST ESTIMATE'!BA107</f>
        <v>0</v>
      </c>
      <c r="K107" s="69" t="s">
        <v>1304</v>
      </c>
      <c r="L107" s="69" t="str">
        <f>'CONSTRUCTION COST ESTIMATE'!BB107</f>
        <v>LF</v>
      </c>
      <c r="M107" s="69" t="s">
        <v>1312</v>
      </c>
      <c r="N107" s="76">
        <f>'CONSTRUCTION COST ESTIMATE'!BC107</f>
        <v>0</v>
      </c>
      <c r="O107" s="69" t="s">
        <v>1313</v>
      </c>
    </row>
    <row r="108" spans="1:15" hidden="1">
      <c r="A108" s="72">
        <f>'CONSTRUCTION COST ESTIMATE'!B108</f>
        <v>202.14099999999999</v>
      </c>
      <c r="C108" s="69" t="s">
        <v>1311</v>
      </c>
      <c r="D108" s="69">
        <v>0</v>
      </c>
      <c r="F108" s="73" t="str">
        <f>'CONSTRUCTION COST ESTIMATE'!C108</f>
        <v>ABANDON WATER MAIN</v>
      </c>
      <c r="H108" s="74" t="str">
        <f t="shared" si="2"/>
        <v>202.1410</v>
      </c>
      <c r="J108" s="75">
        <f>'CONSTRUCTION COST ESTIMATE'!BA108</f>
        <v>0</v>
      </c>
      <c r="K108" s="69" t="s">
        <v>1304</v>
      </c>
      <c r="L108" s="69" t="str">
        <f>'CONSTRUCTION COST ESTIMATE'!BB108</f>
        <v>LF</v>
      </c>
      <c r="M108" s="69" t="s">
        <v>1312</v>
      </c>
      <c r="N108" s="76">
        <f>'CONSTRUCTION COST ESTIMATE'!BC108</f>
        <v>0</v>
      </c>
      <c r="O108" s="69" t="s">
        <v>1313</v>
      </c>
    </row>
    <row r="109" spans="1:15" hidden="1">
      <c r="A109" s="72">
        <f>'CONSTRUCTION COST ESTIMATE'!B109</f>
        <v>202.142</v>
      </c>
      <c r="C109" s="69" t="s">
        <v>1311</v>
      </c>
      <c r="D109" s="69">
        <v>0</v>
      </c>
      <c r="F109" s="73" t="str">
        <f>'CONSTRUCTION COST ESTIMATE'!C109</f>
        <v>REMOVE WATER LATERAL</v>
      </c>
      <c r="H109" s="74" t="str">
        <f t="shared" si="2"/>
        <v>202.1420</v>
      </c>
      <c r="J109" s="75">
        <f>'CONSTRUCTION COST ESTIMATE'!BA109</f>
        <v>0</v>
      </c>
      <c r="K109" s="69" t="s">
        <v>1304</v>
      </c>
      <c r="L109" s="69" t="str">
        <f>'CONSTRUCTION COST ESTIMATE'!BB109</f>
        <v>LF</v>
      </c>
      <c r="M109" s="69" t="s">
        <v>1312</v>
      </c>
      <c r="N109" s="76">
        <f>'CONSTRUCTION COST ESTIMATE'!BC109</f>
        <v>0</v>
      </c>
      <c r="O109" s="69" t="s">
        <v>1313</v>
      </c>
    </row>
    <row r="110" spans="1:15" hidden="1">
      <c r="A110" s="72">
        <f>'CONSTRUCTION COST ESTIMATE'!B110</f>
        <v>202.143</v>
      </c>
      <c r="C110" s="69" t="s">
        <v>1311</v>
      </c>
      <c r="D110" s="69">
        <v>0</v>
      </c>
      <c r="F110" s="73" t="str">
        <f>'CONSTRUCTION COST ESTIMATE'!C110</f>
        <v>ABANDON WATER LATERAL</v>
      </c>
      <c r="H110" s="74" t="str">
        <f t="shared" si="2"/>
        <v>202.1430</v>
      </c>
      <c r="J110" s="75">
        <f>'CONSTRUCTION COST ESTIMATE'!BA110</f>
        <v>0</v>
      </c>
      <c r="K110" s="69" t="s">
        <v>1304</v>
      </c>
      <c r="L110" s="69" t="str">
        <f>'CONSTRUCTION COST ESTIMATE'!BB110</f>
        <v>LF</v>
      </c>
      <c r="M110" s="69" t="s">
        <v>1312</v>
      </c>
      <c r="N110" s="76">
        <f>'CONSTRUCTION COST ESTIMATE'!BC110</f>
        <v>0</v>
      </c>
      <c r="O110" s="69" t="s">
        <v>1313</v>
      </c>
    </row>
    <row r="111" spans="1:15" hidden="1">
      <c r="A111" s="72">
        <f>'CONSTRUCTION COST ESTIMATE'!B111</f>
        <v>202.14400000000001</v>
      </c>
      <c r="C111" s="69" t="s">
        <v>1311</v>
      </c>
      <c r="D111" s="69">
        <v>0</v>
      </c>
      <c r="F111" s="73" t="str">
        <f>'CONSTRUCTION COST ESTIMATE'!C111</f>
        <v>REMOVE WATER VALVE</v>
      </c>
      <c r="H111" s="74" t="str">
        <f t="shared" si="2"/>
        <v>202.1440</v>
      </c>
      <c r="J111" s="75">
        <f>'CONSTRUCTION COST ESTIMATE'!BA111</f>
        <v>0</v>
      </c>
      <c r="K111" s="69" t="s">
        <v>1304</v>
      </c>
      <c r="L111" s="69" t="str">
        <f>'CONSTRUCTION COST ESTIMATE'!BB111</f>
        <v>EA</v>
      </c>
      <c r="M111" s="69" t="s">
        <v>1312</v>
      </c>
      <c r="N111" s="76">
        <f>'CONSTRUCTION COST ESTIMATE'!BC111</f>
        <v>0</v>
      </c>
      <c r="O111" s="69" t="s">
        <v>1313</v>
      </c>
    </row>
    <row r="112" spans="1:15" hidden="1">
      <c r="A112" s="72">
        <f>'CONSTRUCTION COST ESTIMATE'!B112</f>
        <v>202.14500000000001</v>
      </c>
      <c r="C112" s="69" t="s">
        <v>1311</v>
      </c>
      <c r="D112" s="69">
        <v>0</v>
      </c>
      <c r="F112" s="73" t="str">
        <f>'CONSTRUCTION COST ESTIMATE'!C112</f>
        <v>ABANDON WATER VALVE</v>
      </c>
      <c r="H112" s="74" t="str">
        <f t="shared" si="2"/>
        <v>202.1450</v>
      </c>
      <c r="J112" s="75">
        <f>'CONSTRUCTION COST ESTIMATE'!BA112</f>
        <v>0</v>
      </c>
      <c r="K112" s="69" t="s">
        <v>1304</v>
      </c>
      <c r="L112" s="69" t="str">
        <f>'CONSTRUCTION COST ESTIMATE'!BB112</f>
        <v>EA</v>
      </c>
      <c r="M112" s="69" t="s">
        <v>1312</v>
      </c>
      <c r="N112" s="76">
        <f>'CONSTRUCTION COST ESTIMATE'!BC112</f>
        <v>0</v>
      </c>
      <c r="O112" s="69" t="s">
        <v>1313</v>
      </c>
    </row>
    <row r="113" spans="1:15" hidden="1">
      <c r="A113" s="72">
        <f>'CONSTRUCTION COST ESTIMATE'!B113</f>
        <v>202.14599999999999</v>
      </c>
      <c r="C113" s="69" t="s">
        <v>1311</v>
      </c>
      <c r="D113" s="69">
        <v>0</v>
      </c>
      <c r="F113" s="73" t="str">
        <f>'CONSTRUCTION COST ESTIMATE'!C113</f>
        <v>REMOVE ASBESTOS-CEMENT WATER PIPE</v>
      </c>
      <c r="H113" s="74" t="str">
        <f t="shared" si="2"/>
        <v>202.1460</v>
      </c>
      <c r="J113" s="75">
        <f>'CONSTRUCTION COST ESTIMATE'!BA113</f>
        <v>0</v>
      </c>
      <c r="K113" s="69" t="s">
        <v>1304</v>
      </c>
      <c r="L113" s="69" t="str">
        <f>'CONSTRUCTION COST ESTIMATE'!BB113</f>
        <v>LF</v>
      </c>
      <c r="M113" s="69" t="s">
        <v>1312</v>
      </c>
      <c r="N113" s="76">
        <f>'CONSTRUCTION COST ESTIMATE'!BC113</f>
        <v>0</v>
      </c>
      <c r="O113" s="69" t="s">
        <v>1313</v>
      </c>
    </row>
    <row r="114" spans="1:15" hidden="1">
      <c r="A114" s="72">
        <f>'CONSTRUCTION COST ESTIMATE'!B114</f>
        <v>202.14699999999999</v>
      </c>
      <c r="C114" s="69" t="s">
        <v>1311</v>
      </c>
      <c r="D114" s="69">
        <v>0</v>
      </c>
      <c r="F114" s="73" t="str">
        <f>'CONSTRUCTION COST ESTIMATE'!C114</f>
        <v>ABANDON ASBESTOS-CEMENT WATER PIPE</v>
      </c>
      <c r="H114" s="74" t="str">
        <f t="shared" si="2"/>
        <v>202.1470</v>
      </c>
      <c r="J114" s="75">
        <f>'CONSTRUCTION COST ESTIMATE'!BA114</f>
        <v>0</v>
      </c>
      <c r="K114" s="69" t="s">
        <v>1304</v>
      </c>
      <c r="L114" s="69" t="str">
        <f>'CONSTRUCTION COST ESTIMATE'!BB114</f>
        <v>LF</v>
      </c>
      <c r="M114" s="69" t="s">
        <v>1312</v>
      </c>
      <c r="N114" s="76">
        <f>'CONSTRUCTION COST ESTIMATE'!BC114</f>
        <v>0</v>
      </c>
      <c r="O114" s="69" t="s">
        <v>1313</v>
      </c>
    </row>
    <row r="115" spans="1:15" hidden="1">
      <c r="A115" s="72">
        <f>'CONSTRUCTION COST ESTIMATE'!B115</f>
        <v>202.148</v>
      </c>
      <c r="C115" s="69" t="s">
        <v>1311</v>
      </c>
      <c r="D115" s="69">
        <v>0</v>
      </c>
      <c r="F115" s="73" t="str">
        <f>'CONSTRUCTION COST ESTIMATE'!C115</f>
        <v>REMOVE WATER METER BOX</v>
      </c>
      <c r="H115" s="74" t="str">
        <f t="shared" si="2"/>
        <v>202.1480</v>
      </c>
      <c r="J115" s="75">
        <f>'CONSTRUCTION COST ESTIMATE'!BA115</f>
        <v>0</v>
      </c>
      <c r="K115" s="69" t="s">
        <v>1304</v>
      </c>
      <c r="L115" s="69" t="str">
        <f>'CONSTRUCTION COST ESTIMATE'!BB115</f>
        <v>EA</v>
      </c>
      <c r="M115" s="69" t="s">
        <v>1312</v>
      </c>
      <c r="N115" s="76">
        <f>'CONSTRUCTION COST ESTIMATE'!BC115</f>
        <v>0</v>
      </c>
      <c r="O115" s="69" t="s">
        <v>1313</v>
      </c>
    </row>
    <row r="116" spans="1:15" hidden="1">
      <c r="A116" s="72">
        <f>'CONSTRUCTION COST ESTIMATE'!B116</f>
        <v>202.149</v>
      </c>
      <c r="C116" s="69" t="s">
        <v>1311</v>
      </c>
      <c r="D116" s="69">
        <v>0</v>
      </c>
      <c r="F116" s="73" t="str">
        <f>'CONSTRUCTION COST ESTIMATE'!C116</f>
        <v>REMOVE WATER METER</v>
      </c>
      <c r="H116" s="74" t="str">
        <f t="shared" si="2"/>
        <v>202.1490</v>
      </c>
      <c r="J116" s="75">
        <f>'CONSTRUCTION COST ESTIMATE'!BA116</f>
        <v>0</v>
      </c>
      <c r="K116" s="69" t="s">
        <v>1304</v>
      </c>
      <c r="L116" s="69" t="str">
        <f>'CONSTRUCTION COST ESTIMATE'!BB116</f>
        <v>EA</v>
      </c>
      <c r="M116" s="69" t="s">
        <v>1312</v>
      </c>
      <c r="N116" s="76">
        <f>'CONSTRUCTION COST ESTIMATE'!BC116</f>
        <v>0</v>
      </c>
      <c r="O116" s="69" t="s">
        <v>1313</v>
      </c>
    </row>
    <row r="117" spans="1:15" hidden="1">
      <c r="A117" s="72">
        <f>'CONSTRUCTION COST ESTIMATE'!B117</f>
        <v>202.16</v>
      </c>
      <c r="C117" s="69" t="s">
        <v>1311</v>
      </c>
      <c r="D117" s="69">
        <v>0</v>
      </c>
      <c r="F117" s="73" t="str">
        <f>'CONSTRUCTION COST ESTIMATE'!C117</f>
        <v>REMOVE IRRIGATION VALVE</v>
      </c>
      <c r="H117" s="74" t="str">
        <f t="shared" si="2"/>
        <v>202.1600</v>
      </c>
      <c r="J117" s="75">
        <f>'CONSTRUCTION COST ESTIMATE'!BA117</f>
        <v>0</v>
      </c>
      <c r="K117" s="69" t="s">
        <v>1304</v>
      </c>
      <c r="L117" s="69" t="str">
        <f>'CONSTRUCTION COST ESTIMATE'!BB117</f>
        <v>EA</v>
      </c>
      <c r="M117" s="69" t="s">
        <v>1312</v>
      </c>
      <c r="N117" s="76">
        <f>'CONSTRUCTION COST ESTIMATE'!BC117</f>
        <v>0</v>
      </c>
      <c r="O117" s="69" t="s">
        <v>1313</v>
      </c>
    </row>
    <row r="118" spans="1:15" hidden="1">
      <c r="A118" s="72">
        <f>'CONSTRUCTION COST ESTIMATE'!B118</f>
        <v>202.161</v>
      </c>
      <c r="C118" s="69" t="s">
        <v>1311</v>
      </c>
      <c r="D118" s="69">
        <v>0</v>
      </c>
      <c r="F118" s="73" t="str">
        <f>'CONSTRUCTION COST ESTIMATE'!C118</f>
        <v>REMOVE AND SALVAGE IRRIGATION VALVE</v>
      </c>
      <c r="H118" s="74" t="str">
        <f t="shared" si="2"/>
        <v>202.1610</v>
      </c>
      <c r="J118" s="75">
        <f>'CONSTRUCTION COST ESTIMATE'!BA118</f>
        <v>0</v>
      </c>
      <c r="K118" s="69" t="s">
        <v>1304</v>
      </c>
      <c r="L118" s="69" t="str">
        <f>'CONSTRUCTION COST ESTIMATE'!BB118</f>
        <v>EA</v>
      </c>
      <c r="M118" s="69" t="s">
        <v>1312</v>
      </c>
      <c r="N118" s="76">
        <f>'CONSTRUCTION COST ESTIMATE'!BC118</f>
        <v>0</v>
      </c>
      <c r="O118" s="69" t="s">
        <v>1313</v>
      </c>
    </row>
    <row r="119" spans="1:15" hidden="1">
      <c r="A119" s="72">
        <f>'CONSTRUCTION COST ESTIMATE'!B119</f>
        <v>202.16200000000001</v>
      </c>
      <c r="C119" s="69" t="s">
        <v>1311</v>
      </c>
      <c r="D119" s="69">
        <v>0</v>
      </c>
      <c r="F119" s="73" t="str">
        <f>'CONSTRUCTION COST ESTIMATE'!C119</f>
        <v>REMOVE AND RELOCATE IRRIGATION VALVE</v>
      </c>
      <c r="H119" s="74" t="str">
        <f t="shared" si="2"/>
        <v>202.1620</v>
      </c>
      <c r="J119" s="75">
        <f>'CONSTRUCTION COST ESTIMATE'!BA119</f>
        <v>0</v>
      </c>
      <c r="K119" s="69" t="s">
        <v>1304</v>
      </c>
      <c r="L119" s="69" t="str">
        <f>'CONSTRUCTION COST ESTIMATE'!BB119</f>
        <v>EA</v>
      </c>
      <c r="M119" s="69" t="s">
        <v>1312</v>
      </c>
      <c r="N119" s="76">
        <f>'CONSTRUCTION COST ESTIMATE'!BC119</f>
        <v>0</v>
      </c>
      <c r="O119" s="69" t="s">
        <v>1313</v>
      </c>
    </row>
    <row r="120" spans="1:15" hidden="1">
      <c r="A120" s="72">
        <f>'CONSTRUCTION COST ESTIMATE'!B120</f>
        <v>202.16300000000001</v>
      </c>
      <c r="C120" s="69" t="s">
        <v>1311</v>
      </c>
      <c r="D120" s="69">
        <v>0</v>
      </c>
      <c r="F120" s="73" t="str">
        <f>'CONSTRUCTION COST ESTIMATE'!C120</f>
        <v>REMOVE TREES</v>
      </c>
      <c r="H120" s="74" t="str">
        <f t="shared" si="2"/>
        <v>202.1630</v>
      </c>
      <c r="J120" s="75">
        <f>'CONSTRUCTION COST ESTIMATE'!BA120</f>
        <v>0</v>
      </c>
      <c r="K120" s="69" t="s">
        <v>1304</v>
      </c>
      <c r="L120" s="69" t="str">
        <f>'CONSTRUCTION COST ESTIMATE'!BB120</f>
        <v>EA</v>
      </c>
      <c r="M120" s="69" t="s">
        <v>1312</v>
      </c>
      <c r="N120" s="76">
        <f>'CONSTRUCTION COST ESTIMATE'!BC120</f>
        <v>0</v>
      </c>
      <c r="O120" s="69" t="s">
        <v>1313</v>
      </c>
    </row>
    <row r="121" spans="1:15" hidden="1">
      <c r="A121" s="72">
        <f>'CONSTRUCTION COST ESTIMATE'!B121</f>
        <v>202.16399999999999</v>
      </c>
      <c r="C121" s="69" t="s">
        <v>1311</v>
      </c>
      <c r="D121" s="69">
        <v>0</v>
      </c>
      <c r="F121" s="73" t="str">
        <f>'CONSTRUCTION COST ESTIMATE'!C121</f>
        <v>REMOVE BUSHES</v>
      </c>
      <c r="H121" s="74" t="str">
        <f t="shared" si="2"/>
        <v>202.1640</v>
      </c>
      <c r="J121" s="75">
        <f>'CONSTRUCTION COST ESTIMATE'!BA121</f>
        <v>0</v>
      </c>
      <c r="K121" s="69" t="s">
        <v>1304</v>
      </c>
      <c r="L121" s="69" t="str">
        <f>'CONSTRUCTION COST ESTIMATE'!BB121</f>
        <v>EA</v>
      </c>
      <c r="M121" s="69" t="s">
        <v>1312</v>
      </c>
      <c r="N121" s="76">
        <f>'CONSTRUCTION COST ESTIMATE'!BC121</f>
        <v>0</v>
      </c>
      <c r="O121" s="69" t="s">
        <v>1313</v>
      </c>
    </row>
    <row r="122" spans="1:15" hidden="1">
      <c r="A122" s="72">
        <f>'CONSTRUCTION COST ESTIMATE'!B122</f>
        <v>202.16499999999999</v>
      </c>
      <c r="C122" s="69" t="s">
        <v>1311</v>
      </c>
      <c r="D122" s="69">
        <v>0</v>
      </c>
      <c r="F122" s="73" t="str">
        <f>'CONSTRUCTION COST ESTIMATE'!C122</f>
        <v>REMOVE SHRUBS</v>
      </c>
      <c r="H122" s="74" t="str">
        <f t="shared" si="2"/>
        <v>202.1650</v>
      </c>
      <c r="J122" s="75">
        <f>'CONSTRUCTION COST ESTIMATE'!BA122</f>
        <v>0</v>
      </c>
      <c r="K122" s="69" t="s">
        <v>1304</v>
      </c>
      <c r="L122" s="69" t="str">
        <f>'CONSTRUCTION COST ESTIMATE'!BB122</f>
        <v>EA</v>
      </c>
      <c r="M122" s="69" t="s">
        <v>1312</v>
      </c>
      <c r="N122" s="76">
        <f>'CONSTRUCTION COST ESTIMATE'!BC122</f>
        <v>0</v>
      </c>
      <c r="O122" s="69" t="s">
        <v>1313</v>
      </c>
    </row>
    <row r="123" spans="1:15" hidden="1">
      <c r="A123" s="72">
        <f>'CONSTRUCTION COST ESTIMATE'!B123</f>
        <v>202.166</v>
      </c>
      <c r="C123" s="69" t="s">
        <v>1311</v>
      </c>
      <c r="D123" s="69">
        <v>0</v>
      </c>
      <c r="F123" s="73" t="str">
        <f>'CONSTRUCTION COST ESTIMATE'!C123</f>
        <v>REMOVE LANDSCAPE ROCK</v>
      </c>
      <c r="H123" s="74" t="str">
        <f t="shared" si="2"/>
        <v>202.1660</v>
      </c>
      <c r="J123" s="75">
        <f>'CONSTRUCTION COST ESTIMATE'!BA123</f>
        <v>0</v>
      </c>
      <c r="K123" s="69" t="s">
        <v>1304</v>
      </c>
      <c r="L123" s="69" t="str">
        <f>'CONSTRUCTION COST ESTIMATE'!BB123</f>
        <v>LS</v>
      </c>
      <c r="M123" s="69" t="s">
        <v>1312</v>
      </c>
      <c r="N123" s="76">
        <f>'CONSTRUCTION COST ESTIMATE'!BC123</f>
        <v>0</v>
      </c>
      <c r="O123" s="69" t="s">
        <v>1313</v>
      </c>
    </row>
    <row r="124" spans="1:15" hidden="1">
      <c r="A124" s="72">
        <f>'CONSTRUCTION COST ESTIMATE'!B124</f>
        <v>202.167</v>
      </c>
      <c r="C124" s="69" t="s">
        <v>1311</v>
      </c>
      <c r="D124" s="69">
        <v>0</v>
      </c>
      <c r="F124" s="73" t="str">
        <f>'CONSTRUCTION COST ESTIMATE'!C124</f>
        <v>REMOVE PAVING STONES</v>
      </c>
      <c r="H124" s="74" t="str">
        <f t="shared" si="2"/>
        <v>202.1670</v>
      </c>
      <c r="J124" s="75">
        <f>'CONSTRUCTION COST ESTIMATE'!BA124</f>
        <v>0</v>
      </c>
      <c r="K124" s="69" t="s">
        <v>1304</v>
      </c>
      <c r="L124" s="69" t="str">
        <f>'CONSTRUCTION COST ESTIMATE'!BB124</f>
        <v>SF</v>
      </c>
      <c r="M124" s="69" t="s">
        <v>1312</v>
      </c>
      <c r="N124" s="76">
        <f>'CONSTRUCTION COST ESTIMATE'!BC124</f>
        <v>0</v>
      </c>
      <c r="O124" s="69" t="s">
        <v>1313</v>
      </c>
    </row>
    <row r="125" spans="1:15" hidden="1">
      <c r="A125" s="72">
        <f>'CONSTRUCTION COST ESTIMATE'!B125</f>
        <v>202.16800000000001</v>
      </c>
      <c r="C125" s="69" t="s">
        <v>1311</v>
      </c>
      <c r="D125" s="69">
        <v>0</v>
      </c>
      <c r="F125" s="73" t="str">
        <f>'CONSTRUCTION COST ESTIMATE'!C125</f>
        <v>REMOVE PLANTER BOX</v>
      </c>
      <c r="H125" s="74" t="str">
        <f t="shared" si="2"/>
        <v>202.1680</v>
      </c>
      <c r="J125" s="75">
        <f>'CONSTRUCTION COST ESTIMATE'!BA125</f>
        <v>0</v>
      </c>
      <c r="K125" s="69" t="s">
        <v>1304</v>
      </c>
      <c r="L125" s="69" t="str">
        <f>'CONSTRUCTION COST ESTIMATE'!BB125</f>
        <v>LS</v>
      </c>
      <c r="M125" s="69" t="s">
        <v>1312</v>
      </c>
      <c r="N125" s="76">
        <f>'CONSTRUCTION COST ESTIMATE'!BC125</f>
        <v>0</v>
      </c>
      <c r="O125" s="69" t="s">
        <v>1313</v>
      </c>
    </row>
    <row r="126" spans="1:15" hidden="1">
      <c r="A126" s="72">
        <f>'CONSTRUCTION COST ESTIMATE'!B126</f>
        <v>202.18</v>
      </c>
      <c r="C126" s="69" t="s">
        <v>1311</v>
      </c>
      <c r="D126" s="69">
        <v>0</v>
      </c>
      <c r="F126" s="73" t="str">
        <f>'CONSTRUCTION COST ESTIMATE'!C126</f>
        <v>REMOVE PAVEMENT MARKINGS</v>
      </c>
      <c r="H126" s="74" t="str">
        <f t="shared" si="2"/>
        <v>202.1800</v>
      </c>
      <c r="J126" s="75">
        <f>'CONSTRUCTION COST ESTIMATE'!BA126</f>
        <v>0</v>
      </c>
      <c r="K126" s="69" t="s">
        <v>1304</v>
      </c>
      <c r="L126" s="69" t="str">
        <f>'CONSTRUCTION COST ESTIMATE'!BB126</f>
        <v>LS</v>
      </c>
      <c r="M126" s="69" t="s">
        <v>1312</v>
      </c>
      <c r="N126" s="76">
        <f>'CONSTRUCTION COST ESTIMATE'!BC126</f>
        <v>0</v>
      </c>
      <c r="O126" s="69" t="s">
        <v>1313</v>
      </c>
    </row>
    <row r="127" spans="1:15" hidden="1">
      <c r="A127" s="72">
        <f>'CONSTRUCTION COST ESTIMATE'!B127</f>
        <v>202.18100000000001</v>
      </c>
      <c r="C127" s="69" t="s">
        <v>1311</v>
      </c>
      <c r="D127" s="69">
        <v>0</v>
      </c>
      <c r="F127" s="73" t="str">
        <f>'CONSTRUCTION COST ESTIMATE'!C127</f>
        <v>REMOVE PAVEMENT MARKINGS</v>
      </c>
      <c r="H127" s="74" t="str">
        <f t="shared" si="2"/>
        <v>202.1810</v>
      </c>
      <c r="J127" s="75">
        <f>'CONSTRUCTION COST ESTIMATE'!BA127</f>
        <v>0</v>
      </c>
      <c r="K127" s="69" t="s">
        <v>1304</v>
      </c>
      <c r="L127" s="69" t="str">
        <f>'CONSTRUCTION COST ESTIMATE'!BB127</f>
        <v>SY</v>
      </c>
      <c r="M127" s="69" t="s">
        <v>1312</v>
      </c>
      <c r="N127" s="76">
        <f>'CONSTRUCTION COST ESTIMATE'!BC127</f>
        <v>0</v>
      </c>
      <c r="O127" s="69" t="s">
        <v>1313</v>
      </c>
    </row>
    <row r="128" spans="1:15" hidden="1">
      <c r="A128" s="72">
        <f>'CONSTRUCTION COST ESTIMATE'!B128</f>
        <v>202.18199999999999</v>
      </c>
      <c r="C128" s="69" t="s">
        <v>1311</v>
      </c>
      <c r="D128" s="69">
        <v>0</v>
      </c>
      <c r="F128" s="73" t="str">
        <f>'CONSTRUCTION COST ESTIMATE'!C128</f>
        <v>REMOVE RAISED PAVEMENT MARKERS</v>
      </c>
      <c r="H128" s="74" t="str">
        <f t="shared" si="2"/>
        <v>202.1820</v>
      </c>
      <c r="J128" s="75">
        <f>'CONSTRUCTION COST ESTIMATE'!BA128</f>
        <v>0</v>
      </c>
      <c r="K128" s="69" t="s">
        <v>1304</v>
      </c>
      <c r="L128" s="69" t="str">
        <f>'CONSTRUCTION COST ESTIMATE'!BB128</f>
        <v>EA</v>
      </c>
      <c r="M128" s="69" t="s">
        <v>1312</v>
      </c>
      <c r="N128" s="76">
        <f>'CONSTRUCTION COST ESTIMATE'!BC128</f>
        <v>0</v>
      </c>
      <c r="O128" s="69" t="s">
        <v>1313</v>
      </c>
    </row>
    <row r="129" spans="1:15" hidden="1">
      <c r="A129" s="72">
        <f>'CONSTRUCTION COST ESTIMATE'!B129</f>
        <v>202.18299999999999</v>
      </c>
      <c r="C129" s="69" t="s">
        <v>1311</v>
      </c>
      <c r="D129" s="69">
        <v>0</v>
      </c>
      <c r="F129" s="73" t="str">
        <f>'CONSTRUCTION COST ESTIMATE'!C129</f>
        <v>REMOVE GUARDRAIL</v>
      </c>
      <c r="H129" s="74" t="str">
        <f t="shared" si="2"/>
        <v>202.1830</v>
      </c>
      <c r="J129" s="75">
        <f>'CONSTRUCTION COST ESTIMATE'!BA129</f>
        <v>0</v>
      </c>
      <c r="K129" s="69" t="s">
        <v>1304</v>
      </c>
      <c r="L129" s="69" t="str">
        <f>'CONSTRUCTION COST ESTIMATE'!BB129</f>
        <v>LF</v>
      </c>
      <c r="M129" s="69" t="s">
        <v>1312</v>
      </c>
      <c r="N129" s="76">
        <f>'CONSTRUCTION COST ESTIMATE'!BC129</f>
        <v>0</v>
      </c>
      <c r="O129" s="69" t="s">
        <v>1313</v>
      </c>
    </row>
    <row r="130" spans="1:15" hidden="1">
      <c r="A130" s="72">
        <f>'CONSTRUCTION COST ESTIMATE'!B130</f>
        <v>202.184</v>
      </c>
      <c r="C130" s="69" t="s">
        <v>1311</v>
      </c>
      <c r="D130" s="69">
        <v>0</v>
      </c>
      <c r="F130" s="73" t="str">
        <f>'CONSTRUCTION COST ESTIMATE'!C130</f>
        <v>REMOVE AND RELOCATE GUARDRAIL</v>
      </c>
      <c r="H130" s="74" t="str">
        <f t="shared" si="2"/>
        <v>202.1840</v>
      </c>
      <c r="J130" s="75">
        <f>'CONSTRUCTION COST ESTIMATE'!BA130</f>
        <v>0</v>
      </c>
      <c r="K130" s="69" t="s">
        <v>1304</v>
      </c>
      <c r="L130" s="69" t="str">
        <f>'CONSTRUCTION COST ESTIMATE'!BB130</f>
        <v>LF</v>
      </c>
      <c r="M130" s="69" t="s">
        <v>1312</v>
      </c>
      <c r="N130" s="76">
        <f>'CONSTRUCTION COST ESTIMATE'!BC130</f>
        <v>0</v>
      </c>
      <c r="O130" s="69" t="s">
        <v>1313</v>
      </c>
    </row>
    <row r="131" spans="1:15" hidden="1">
      <c r="A131" s="72">
        <f>'CONSTRUCTION COST ESTIMATE'!B131</f>
        <v>202.185</v>
      </c>
      <c r="C131" s="69" t="s">
        <v>1311</v>
      </c>
      <c r="D131" s="69">
        <v>0</v>
      </c>
      <c r="F131" s="73" t="str">
        <f>'CONSTRUCTION COST ESTIMATE'!C131</f>
        <v>REMOVE AND SALVAGE GUARDRAIL</v>
      </c>
      <c r="H131" s="74" t="str">
        <f t="shared" si="2"/>
        <v>202.1850</v>
      </c>
      <c r="J131" s="75">
        <f>'CONSTRUCTION COST ESTIMATE'!BA131</f>
        <v>0</v>
      </c>
      <c r="K131" s="69" t="s">
        <v>1304</v>
      </c>
      <c r="L131" s="69" t="str">
        <f>'CONSTRUCTION COST ESTIMATE'!BB131</f>
        <v>LF</v>
      </c>
      <c r="M131" s="69" t="s">
        <v>1312</v>
      </c>
      <c r="N131" s="76">
        <f>'CONSTRUCTION COST ESTIMATE'!BC131</f>
        <v>0</v>
      </c>
      <c r="O131" s="69" t="s">
        <v>1313</v>
      </c>
    </row>
    <row r="132" spans="1:15" hidden="1">
      <c r="A132" s="72">
        <f>'CONSTRUCTION COST ESTIMATE'!B132</f>
        <v>202.2</v>
      </c>
      <c r="C132" s="69" t="s">
        <v>1311</v>
      </c>
      <c r="D132" s="69">
        <v>0</v>
      </c>
      <c r="F132" s="73" t="str">
        <f>'CONSTRUCTION COST ESTIMATE'!C132</f>
        <v>REMOVE SIGN</v>
      </c>
      <c r="H132" s="74" t="str">
        <f t="shared" si="2"/>
        <v>202.2000</v>
      </c>
      <c r="J132" s="75">
        <f>'CONSTRUCTION COST ESTIMATE'!BA132</f>
        <v>0</v>
      </c>
      <c r="K132" s="69" t="s">
        <v>1304</v>
      </c>
      <c r="L132" s="69" t="str">
        <f>'CONSTRUCTION COST ESTIMATE'!BB132</f>
        <v>EA</v>
      </c>
      <c r="M132" s="69" t="s">
        <v>1312</v>
      </c>
      <c r="N132" s="76">
        <f>'CONSTRUCTION COST ESTIMATE'!BC132</f>
        <v>0</v>
      </c>
      <c r="O132" s="69" t="s">
        <v>1313</v>
      </c>
    </row>
    <row r="133" spans="1:15" hidden="1">
      <c r="A133" s="72">
        <f>'CONSTRUCTION COST ESTIMATE'!B133</f>
        <v>202.20099999999999</v>
      </c>
      <c r="C133" s="69" t="s">
        <v>1311</v>
      </c>
      <c r="D133" s="69">
        <v>0</v>
      </c>
      <c r="F133" s="73" t="str">
        <f>'CONSTRUCTION COST ESTIMATE'!C133</f>
        <v>REMOVE AND SALVAGE SIGN</v>
      </c>
      <c r="H133" s="74" t="str">
        <f t="shared" si="2"/>
        <v>202.2010</v>
      </c>
      <c r="J133" s="75">
        <f>'CONSTRUCTION COST ESTIMATE'!BA133</f>
        <v>0</v>
      </c>
      <c r="K133" s="69" t="s">
        <v>1304</v>
      </c>
      <c r="L133" s="69" t="str">
        <f>'CONSTRUCTION COST ESTIMATE'!BB133</f>
        <v>EA</v>
      </c>
      <c r="M133" s="69" t="s">
        <v>1312</v>
      </c>
      <c r="N133" s="76">
        <f>'CONSTRUCTION COST ESTIMATE'!BC133</f>
        <v>0</v>
      </c>
      <c r="O133" s="69" t="s">
        <v>1313</v>
      </c>
    </row>
    <row r="134" spans="1:15" hidden="1">
      <c r="A134" s="72">
        <f>'CONSTRUCTION COST ESTIMATE'!B134</f>
        <v>202.202</v>
      </c>
      <c r="C134" s="69" t="s">
        <v>1311</v>
      </c>
      <c r="D134" s="69">
        <v>0</v>
      </c>
      <c r="F134" s="73" t="str">
        <f>'CONSTRUCTION COST ESTIMATE'!C134</f>
        <v>REMOVE AND RELOCATE SIGN</v>
      </c>
      <c r="H134" s="74" t="str">
        <f t="shared" si="2"/>
        <v>202.2020</v>
      </c>
      <c r="J134" s="75">
        <f>'CONSTRUCTION COST ESTIMATE'!BA134</f>
        <v>0</v>
      </c>
      <c r="K134" s="69" t="s">
        <v>1304</v>
      </c>
      <c r="L134" s="69" t="str">
        <f>'CONSTRUCTION COST ESTIMATE'!BB134</f>
        <v>EA</v>
      </c>
      <c r="M134" s="69" t="s">
        <v>1312</v>
      </c>
      <c r="N134" s="76">
        <f>'CONSTRUCTION COST ESTIMATE'!BC134</f>
        <v>0</v>
      </c>
      <c r="O134" s="69" t="s">
        <v>1313</v>
      </c>
    </row>
    <row r="135" spans="1:15" hidden="1">
      <c r="A135" s="72">
        <f>'CONSTRUCTION COST ESTIMATE'!B135</f>
        <v>202.203</v>
      </c>
      <c r="C135" s="69" t="s">
        <v>1311</v>
      </c>
      <c r="D135" s="69">
        <v>0</v>
      </c>
      <c r="F135" s="73" t="str">
        <f>'CONSTRUCTION COST ESTIMATE'!C135</f>
        <v>REMOVE SPECIALTY SIGN</v>
      </c>
      <c r="H135" s="74" t="str">
        <f t="shared" ref="H135:H198" si="3">TEXT(A135,"#.0000")</f>
        <v>202.2030</v>
      </c>
      <c r="J135" s="75">
        <f>'CONSTRUCTION COST ESTIMATE'!BA135</f>
        <v>0</v>
      </c>
      <c r="K135" s="69" t="s">
        <v>1304</v>
      </c>
      <c r="L135" s="69" t="str">
        <f>'CONSTRUCTION COST ESTIMATE'!BB135</f>
        <v>EA</v>
      </c>
      <c r="M135" s="69" t="s">
        <v>1312</v>
      </c>
      <c r="N135" s="76">
        <f>'CONSTRUCTION COST ESTIMATE'!BC135</f>
        <v>0</v>
      </c>
      <c r="O135" s="69" t="s">
        <v>1313</v>
      </c>
    </row>
    <row r="136" spans="1:15" hidden="1">
      <c r="A136" s="72">
        <f>'CONSTRUCTION COST ESTIMATE'!B136</f>
        <v>202.20400000000001</v>
      </c>
      <c r="C136" s="69" t="s">
        <v>1311</v>
      </c>
      <c r="D136" s="69">
        <v>0</v>
      </c>
      <c r="F136" s="73" t="str">
        <f>'CONSTRUCTION COST ESTIMATE'!C136</f>
        <v>REMOVE AND SALVAGE SPECIALTY SIGN</v>
      </c>
      <c r="H136" s="74" t="str">
        <f t="shared" si="3"/>
        <v>202.2040</v>
      </c>
      <c r="J136" s="75">
        <f>'CONSTRUCTION COST ESTIMATE'!BA136</f>
        <v>0</v>
      </c>
      <c r="K136" s="69" t="s">
        <v>1304</v>
      </c>
      <c r="L136" s="69" t="str">
        <f>'CONSTRUCTION COST ESTIMATE'!BB136</f>
        <v>EA</v>
      </c>
      <c r="M136" s="69" t="s">
        <v>1312</v>
      </c>
      <c r="N136" s="76">
        <f>'CONSTRUCTION COST ESTIMATE'!BC136</f>
        <v>0</v>
      </c>
      <c r="O136" s="69" t="s">
        <v>1313</v>
      </c>
    </row>
    <row r="137" spans="1:15" hidden="1">
      <c r="A137" s="72">
        <f>'CONSTRUCTION COST ESTIMATE'!B137</f>
        <v>202.20500000000001</v>
      </c>
      <c r="C137" s="69" t="s">
        <v>1311</v>
      </c>
      <c r="D137" s="69">
        <v>0</v>
      </c>
      <c r="F137" s="73" t="str">
        <f>'CONSTRUCTION COST ESTIMATE'!C137</f>
        <v>REMOVE AND RELOCATE  SPECIALTY SIGN</v>
      </c>
      <c r="H137" s="74" t="str">
        <f t="shared" si="3"/>
        <v>202.2050</v>
      </c>
      <c r="J137" s="75">
        <f>'CONSTRUCTION COST ESTIMATE'!BA137</f>
        <v>0</v>
      </c>
      <c r="K137" s="69" t="s">
        <v>1304</v>
      </c>
      <c r="L137" s="69" t="str">
        <f>'CONSTRUCTION COST ESTIMATE'!BB137</f>
        <v>EA</v>
      </c>
      <c r="M137" s="69" t="s">
        <v>1312</v>
      </c>
      <c r="N137" s="76">
        <f>'CONSTRUCTION COST ESTIMATE'!BC137</f>
        <v>0</v>
      </c>
      <c r="O137" s="69" t="s">
        <v>1313</v>
      </c>
    </row>
    <row r="138" spans="1:15" hidden="1">
      <c r="A138" s="72">
        <f>'CONSTRUCTION COST ESTIMATE'!B138</f>
        <v>202.20599999999999</v>
      </c>
      <c r="C138" s="69" t="s">
        <v>1311</v>
      </c>
      <c r="D138" s="69">
        <v>0</v>
      </c>
      <c r="F138" s="73" t="str">
        <f>'CONSTRUCTION COST ESTIMATE'!C138</f>
        <v>REMOVE SIGN AND POST</v>
      </c>
      <c r="H138" s="74" t="str">
        <f t="shared" si="3"/>
        <v>202.2060</v>
      </c>
      <c r="J138" s="75">
        <f>'CONSTRUCTION COST ESTIMATE'!BA138</f>
        <v>0</v>
      </c>
      <c r="K138" s="69" t="s">
        <v>1304</v>
      </c>
      <c r="L138" s="69" t="str">
        <f>'CONSTRUCTION COST ESTIMATE'!BB138</f>
        <v>EA</v>
      </c>
      <c r="M138" s="69" t="s">
        <v>1312</v>
      </c>
      <c r="N138" s="76">
        <f>'CONSTRUCTION COST ESTIMATE'!BC138</f>
        <v>0</v>
      </c>
      <c r="O138" s="69" t="s">
        <v>1313</v>
      </c>
    </row>
    <row r="139" spans="1:15" hidden="1">
      <c r="A139" s="72">
        <f>'CONSTRUCTION COST ESTIMATE'!B139</f>
        <v>202.20699999999999</v>
      </c>
      <c r="C139" s="69" t="s">
        <v>1311</v>
      </c>
      <c r="D139" s="69">
        <v>0</v>
      </c>
      <c r="F139" s="73" t="str">
        <f>'CONSTRUCTION COST ESTIMATE'!C139</f>
        <v>REMOVE AND SALVAGE SIGN AND POST</v>
      </c>
      <c r="H139" s="74" t="str">
        <f t="shared" si="3"/>
        <v>202.2070</v>
      </c>
      <c r="J139" s="75">
        <f>'CONSTRUCTION COST ESTIMATE'!BA139</f>
        <v>0</v>
      </c>
      <c r="K139" s="69" t="s">
        <v>1304</v>
      </c>
      <c r="L139" s="69" t="str">
        <f>'CONSTRUCTION COST ESTIMATE'!BB139</f>
        <v>EA</v>
      </c>
      <c r="M139" s="69" t="s">
        <v>1312</v>
      </c>
      <c r="N139" s="76">
        <f>'CONSTRUCTION COST ESTIMATE'!BC139</f>
        <v>0</v>
      </c>
      <c r="O139" s="69" t="s">
        <v>1313</v>
      </c>
    </row>
    <row r="140" spans="1:15" hidden="1">
      <c r="A140" s="72">
        <f>'CONSTRUCTION COST ESTIMATE'!B140</f>
        <v>202.208</v>
      </c>
      <c r="C140" s="69" t="s">
        <v>1311</v>
      </c>
      <c r="D140" s="69">
        <v>0</v>
      </c>
      <c r="F140" s="73" t="str">
        <f>'CONSTRUCTION COST ESTIMATE'!C140</f>
        <v>REMOVE AND RELOCATE SIGN AND POST</v>
      </c>
      <c r="H140" s="74" t="str">
        <f t="shared" si="3"/>
        <v>202.2080</v>
      </c>
      <c r="J140" s="75">
        <f>'CONSTRUCTION COST ESTIMATE'!BA140</f>
        <v>0</v>
      </c>
      <c r="K140" s="69" t="s">
        <v>1304</v>
      </c>
      <c r="L140" s="69" t="str">
        <f>'CONSTRUCTION COST ESTIMATE'!BB140</f>
        <v>EA</v>
      </c>
      <c r="M140" s="69" t="s">
        <v>1312</v>
      </c>
      <c r="N140" s="76">
        <f>'CONSTRUCTION COST ESTIMATE'!BC140</f>
        <v>0</v>
      </c>
      <c r="O140" s="69" t="s">
        <v>1313</v>
      </c>
    </row>
    <row r="141" spans="1:15" hidden="1">
      <c r="A141" s="72">
        <f>'CONSTRUCTION COST ESTIMATE'!B141</f>
        <v>202.209</v>
      </c>
      <c r="C141" s="69" t="s">
        <v>1311</v>
      </c>
      <c r="D141" s="69">
        <v>0</v>
      </c>
      <c r="F141" s="73" t="str">
        <f>'CONSTRUCTION COST ESTIMATE'!C141</f>
        <v>REMOVE PEDESTRIAN CROSSING SIGN</v>
      </c>
      <c r="H141" s="74" t="str">
        <f t="shared" si="3"/>
        <v>202.2090</v>
      </c>
      <c r="J141" s="75">
        <f>'CONSTRUCTION COST ESTIMATE'!BA141</f>
        <v>0</v>
      </c>
      <c r="K141" s="69" t="s">
        <v>1304</v>
      </c>
      <c r="L141" s="69" t="str">
        <f>'CONSTRUCTION COST ESTIMATE'!BB141</f>
        <v>EA</v>
      </c>
      <c r="M141" s="69" t="s">
        <v>1312</v>
      </c>
      <c r="N141" s="76">
        <f>'CONSTRUCTION COST ESTIMATE'!BC141</f>
        <v>0</v>
      </c>
      <c r="O141" s="69" t="s">
        <v>1313</v>
      </c>
    </row>
    <row r="142" spans="1:15" hidden="1">
      <c r="A142" s="72">
        <f>'CONSTRUCTION COST ESTIMATE'!B142</f>
        <v>202.21</v>
      </c>
      <c r="C142" s="69" t="s">
        <v>1311</v>
      </c>
      <c r="D142" s="69">
        <v>0</v>
      </c>
      <c r="F142" s="73" t="str">
        <f>'CONSTRUCTION COST ESTIMATE'!C142</f>
        <v>REMOVE AND SALVAGE PEDESTRIAN CROSSING SIGN</v>
      </c>
      <c r="H142" s="74" t="str">
        <f t="shared" si="3"/>
        <v>202.2100</v>
      </c>
      <c r="J142" s="75">
        <f>'CONSTRUCTION COST ESTIMATE'!BA142</f>
        <v>0</v>
      </c>
      <c r="K142" s="69" t="s">
        <v>1304</v>
      </c>
      <c r="L142" s="69" t="str">
        <f>'CONSTRUCTION COST ESTIMATE'!BB142</f>
        <v>EA</v>
      </c>
      <c r="M142" s="69" t="s">
        <v>1312</v>
      </c>
      <c r="N142" s="76">
        <f>'CONSTRUCTION COST ESTIMATE'!BC142</f>
        <v>0</v>
      </c>
      <c r="O142" s="69" t="s">
        <v>1313</v>
      </c>
    </row>
    <row r="143" spans="1:15" hidden="1">
      <c r="A143" s="72">
        <f>'CONSTRUCTION COST ESTIMATE'!B143</f>
        <v>202.21100000000001</v>
      </c>
      <c r="C143" s="69" t="s">
        <v>1311</v>
      </c>
      <c r="D143" s="69">
        <v>0</v>
      </c>
      <c r="F143" s="73" t="str">
        <f>'CONSTRUCTION COST ESTIMATE'!C143</f>
        <v>REMOVE AND RELOCATE PEDESTRIAN CROSSING SIGN</v>
      </c>
      <c r="H143" s="74" t="str">
        <f t="shared" si="3"/>
        <v>202.2110</v>
      </c>
      <c r="J143" s="75">
        <f>'CONSTRUCTION COST ESTIMATE'!BA143</f>
        <v>0</v>
      </c>
      <c r="K143" s="69" t="s">
        <v>1304</v>
      </c>
      <c r="L143" s="69" t="str">
        <f>'CONSTRUCTION COST ESTIMATE'!BB143</f>
        <v>EA</v>
      </c>
      <c r="M143" s="69" t="s">
        <v>1312</v>
      </c>
      <c r="N143" s="76">
        <f>'CONSTRUCTION COST ESTIMATE'!BC143</f>
        <v>0</v>
      </c>
      <c r="O143" s="69" t="s">
        <v>1313</v>
      </c>
    </row>
    <row r="144" spans="1:15" hidden="1">
      <c r="A144" s="72">
        <f>'CONSTRUCTION COST ESTIMATE'!B144</f>
        <v>202.21199999999999</v>
      </c>
      <c r="C144" s="69" t="s">
        <v>1311</v>
      </c>
      <c r="D144" s="69">
        <v>0</v>
      </c>
      <c r="F144" s="73" t="str">
        <f>'CONSTRUCTION COST ESTIMATE'!C144</f>
        <v>REMOVE COMMERCIAL SIGN</v>
      </c>
      <c r="H144" s="74" t="str">
        <f t="shared" si="3"/>
        <v>202.2120</v>
      </c>
      <c r="J144" s="75">
        <f>'CONSTRUCTION COST ESTIMATE'!BA144</f>
        <v>0</v>
      </c>
      <c r="K144" s="69" t="s">
        <v>1304</v>
      </c>
      <c r="L144" s="69" t="str">
        <f>'CONSTRUCTION COST ESTIMATE'!BB144</f>
        <v>EA</v>
      </c>
      <c r="M144" s="69" t="s">
        <v>1312</v>
      </c>
      <c r="N144" s="76">
        <f>'CONSTRUCTION COST ESTIMATE'!BC144</f>
        <v>0</v>
      </c>
      <c r="O144" s="69" t="s">
        <v>1313</v>
      </c>
    </row>
    <row r="145" spans="1:26" hidden="1">
      <c r="A145" s="72">
        <f>'CONSTRUCTION COST ESTIMATE'!B145</f>
        <v>202.21299999999999</v>
      </c>
      <c r="C145" s="69" t="s">
        <v>1311</v>
      </c>
      <c r="D145" s="69">
        <v>0</v>
      </c>
      <c r="F145" s="73" t="str">
        <f>'CONSTRUCTION COST ESTIMATE'!C145</f>
        <v>REMOVE AND SALVAGE COMMERCIAL SIGN</v>
      </c>
      <c r="H145" s="74" t="str">
        <f t="shared" si="3"/>
        <v>202.2130</v>
      </c>
      <c r="J145" s="75">
        <f>'CONSTRUCTION COST ESTIMATE'!BA145</f>
        <v>0</v>
      </c>
      <c r="K145" s="69" t="s">
        <v>1304</v>
      </c>
      <c r="L145" s="69" t="str">
        <f>'CONSTRUCTION COST ESTIMATE'!BB145</f>
        <v>EA</v>
      </c>
      <c r="M145" s="69" t="s">
        <v>1312</v>
      </c>
      <c r="N145" s="76">
        <f>'CONSTRUCTION COST ESTIMATE'!BC145</f>
        <v>0</v>
      </c>
      <c r="O145" s="69" t="s">
        <v>1313</v>
      </c>
    </row>
    <row r="146" spans="1:26" hidden="1">
      <c r="A146" s="72">
        <f>'CONSTRUCTION COST ESTIMATE'!B146</f>
        <v>202.214</v>
      </c>
      <c r="C146" s="69" t="s">
        <v>1311</v>
      </c>
      <c r="D146" s="69">
        <v>0</v>
      </c>
      <c r="F146" s="73" t="str">
        <f>'CONSTRUCTION COST ESTIMATE'!C146</f>
        <v>REMOVE AND RELOCATE COMMERCIAL SIGN</v>
      </c>
      <c r="H146" s="74" t="str">
        <f t="shared" si="3"/>
        <v>202.2140</v>
      </c>
      <c r="J146" s="75">
        <f>'CONSTRUCTION COST ESTIMATE'!BA146</f>
        <v>0</v>
      </c>
      <c r="K146" s="69" t="s">
        <v>1304</v>
      </c>
      <c r="L146" s="69" t="str">
        <f>'CONSTRUCTION COST ESTIMATE'!BB146</f>
        <v>EA</v>
      </c>
      <c r="M146" s="69" t="s">
        <v>1312</v>
      </c>
      <c r="N146" s="76">
        <f>'CONSTRUCTION COST ESTIMATE'!BC146</f>
        <v>0</v>
      </c>
      <c r="O146" s="69" t="s">
        <v>1313</v>
      </c>
    </row>
    <row r="147" spans="1:26" hidden="1">
      <c r="A147" s="72">
        <f>'CONSTRUCTION COST ESTIMATE'!B147</f>
        <v>202.22</v>
      </c>
      <c r="C147" s="69" t="s">
        <v>1311</v>
      </c>
      <c r="D147" s="69">
        <v>0</v>
      </c>
      <c r="F147" s="73" t="str">
        <f>'CONSTRUCTION COST ESTIMATE'!C147</f>
        <v>REMOVE TRAFFIC SIGNAL LIGHT CONDUIT</v>
      </c>
      <c r="H147" s="74" t="str">
        <f t="shared" si="3"/>
        <v>202.2200</v>
      </c>
      <c r="J147" s="75">
        <f>'CONSTRUCTION COST ESTIMATE'!BA147</f>
        <v>0</v>
      </c>
      <c r="K147" s="69" t="s">
        <v>1304</v>
      </c>
      <c r="L147" s="69" t="str">
        <f>'CONSTRUCTION COST ESTIMATE'!BB147</f>
        <v>LF</v>
      </c>
      <c r="M147" s="69" t="s">
        <v>1312</v>
      </c>
      <c r="N147" s="76">
        <f>'CONSTRUCTION COST ESTIMATE'!BC147</f>
        <v>0</v>
      </c>
      <c r="O147" s="69" t="s">
        <v>1313</v>
      </c>
    </row>
    <row r="148" spans="1:26" hidden="1">
      <c r="A148" s="72">
        <f>'CONSTRUCTION COST ESTIMATE'!B148</f>
        <v>202.221</v>
      </c>
      <c r="C148" s="69" t="s">
        <v>1311</v>
      </c>
      <c r="D148" s="69">
        <v>0</v>
      </c>
      <c r="F148" s="73" t="str">
        <f>'CONSTRUCTION COST ESTIMATE'!C148</f>
        <v>REMOVE STREETLIGHT CONDUIT</v>
      </c>
      <c r="H148" s="74" t="str">
        <f t="shared" si="3"/>
        <v>202.2210</v>
      </c>
      <c r="J148" s="75">
        <f>'CONSTRUCTION COST ESTIMATE'!BA148</f>
        <v>0</v>
      </c>
      <c r="K148" s="69" t="s">
        <v>1304</v>
      </c>
      <c r="L148" s="69" t="str">
        <f>'CONSTRUCTION COST ESTIMATE'!BB148</f>
        <v>LF</v>
      </c>
      <c r="M148" s="69" t="s">
        <v>1312</v>
      </c>
      <c r="N148" s="76">
        <f>'CONSTRUCTION COST ESTIMATE'!BC148</f>
        <v>0</v>
      </c>
      <c r="O148" s="69" t="s">
        <v>1313</v>
      </c>
    </row>
    <row r="149" spans="1:26" hidden="1">
      <c r="A149" s="72">
        <f>'CONSTRUCTION COST ESTIMATE'!B149</f>
        <v>202.22200000000001</v>
      </c>
      <c r="C149" s="69" t="s">
        <v>1311</v>
      </c>
      <c r="D149" s="69">
        <v>0</v>
      </c>
      <c r="F149" s="73" t="str">
        <f>'CONSTRUCTION COST ESTIMATE'!C149</f>
        <v>REMOVE UTILITY CONDUIT</v>
      </c>
      <c r="H149" s="74" t="str">
        <f t="shared" si="3"/>
        <v>202.2220</v>
      </c>
      <c r="J149" s="75">
        <f>'CONSTRUCTION COST ESTIMATE'!BA149</f>
        <v>0</v>
      </c>
      <c r="K149" s="69" t="s">
        <v>1304</v>
      </c>
      <c r="L149" s="69" t="str">
        <f>'CONSTRUCTION COST ESTIMATE'!BB149</f>
        <v>LF</v>
      </c>
      <c r="M149" s="69" t="s">
        <v>1312</v>
      </c>
      <c r="N149" s="76">
        <f>'CONSTRUCTION COST ESTIMATE'!BC149</f>
        <v>0</v>
      </c>
      <c r="O149" s="69" t="s">
        <v>1313</v>
      </c>
    </row>
    <row r="150" spans="1:26" hidden="1">
      <c r="A150" s="72">
        <f>'CONSTRUCTION COST ESTIMATE'!B150</f>
        <v>202.22300000000001</v>
      </c>
      <c r="C150" s="69" t="s">
        <v>1311</v>
      </c>
      <c r="D150" s="69">
        <v>0</v>
      </c>
      <c r="F150" s="73" t="str">
        <f>'CONSTRUCTION COST ESTIMATE'!C150</f>
        <v>REMOVE UTILITY VAULT</v>
      </c>
      <c r="H150" s="74" t="str">
        <f t="shared" si="3"/>
        <v>202.2230</v>
      </c>
      <c r="J150" s="75">
        <f>'CONSTRUCTION COST ESTIMATE'!BA150</f>
        <v>0</v>
      </c>
      <c r="K150" s="69" t="s">
        <v>1304</v>
      </c>
      <c r="L150" s="69" t="str">
        <f>'CONSTRUCTION COST ESTIMATE'!BB150</f>
        <v>EA</v>
      </c>
      <c r="M150" s="69" t="s">
        <v>1312</v>
      </c>
      <c r="N150" s="76">
        <f>'CONSTRUCTION COST ESTIMATE'!BC150</f>
        <v>0</v>
      </c>
      <c r="O150" s="69" t="s">
        <v>1313</v>
      </c>
    </row>
    <row r="151" spans="1:26" hidden="1">
      <c r="A151" s="72">
        <f>'CONSTRUCTION COST ESTIMATE'!B151</f>
        <v>202.22399999999999</v>
      </c>
      <c r="C151" s="69" t="s">
        <v>1311</v>
      </c>
      <c r="D151" s="69">
        <v>0</v>
      </c>
      <c r="F151" s="73" t="str">
        <f>'CONSTRUCTION COST ESTIMATE'!C151</f>
        <v>REMOVE PULLBOX</v>
      </c>
      <c r="H151" s="74" t="str">
        <f t="shared" si="3"/>
        <v>202.2240</v>
      </c>
      <c r="J151" s="75">
        <f>'CONSTRUCTION COST ESTIMATE'!BA151</f>
        <v>0</v>
      </c>
      <c r="K151" s="69" t="s">
        <v>1304</v>
      </c>
      <c r="L151" s="69" t="str">
        <f>'CONSTRUCTION COST ESTIMATE'!BB151</f>
        <v>EA</v>
      </c>
      <c r="M151" s="69" t="s">
        <v>1312</v>
      </c>
      <c r="N151" s="76">
        <f>'CONSTRUCTION COST ESTIMATE'!BC151</f>
        <v>0</v>
      </c>
      <c r="O151" s="69" t="s">
        <v>1313</v>
      </c>
    </row>
    <row r="152" spans="1:26" hidden="1">
      <c r="A152" s="72">
        <f>'CONSTRUCTION COST ESTIMATE'!B152</f>
        <v>202.22499999999999</v>
      </c>
      <c r="C152" s="69" t="s">
        <v>1311</v>
      </c>
      <c r="D152" s="69">
        <v>0</v>
      </c>
      <c r="F152" s="73" t="str">
        <f>'CONSTRUCTION COST ESTIMATE'!C152</f>
        <v>REMOVE TRAFFIC SIGNAL PULLBOX</v>
      </c>
      <c r="H152" s="74" t="str">
        <f t="shared" si="3"/>
        <v>202.2250</v>
      </c>
      <c r="J152" s="75">
        <f>'CONSTRUCTION COST ESTIMATE'!BA152</f>
        <v>0</v>
      </c>
      <c r="K152" s="69" t="s">
        <v>1304</v>
      </c>
      <c r="L152" s="69" t="str">
        <f>'CONSTRUCTION COST ESTIMATE'!BB152</f>
        <v>EA</v>
      </c>
      <c r="M152" s="69" t="s">
        <v>1312</v>
      </c>
      <c r="N152" s="76">
        <f>'CONSTRUCTION COST ESTIMATE'!BC152</f>
        <v>0</v>
      </c>
      <c r="O152" s="69" t="s">
        <v>1313</v>
      </c>
    </row>
    <row r="153" spans="1:26" hidden="1">
      <c r="A153" s="72">
        <f>'CONSTRUCTION COST ESTIMATE'!B153</f>
        <v>202.226</v>
      </c>
      <c r="C153" s="69" t="s">
        <v>1311</v>
      </c>
      <c r="D153" s="69">
        <v>0</v>
      </c>
      <c r="F153" s="73" t="str">
        <f>'CONSTRUCTION COST ESTIMATE'!C153</f>
        <v>REMOVE STREETLIGHT</v>
      </c>
      <c r="H153" s="74" t="str">
        <f t="shared" si="3"/>
        <v>202.2260</v>
      </c>
      <c r="J153" s="75">
        <f>'CONSTRUCTION COST ESTIMATE'!BA153</f>
        <v>0</v>
      </c>
      <c r="K153" s="69" t="s">
        <v>1304</v>
      </c>
      <c r="L153" s="69" t="str">
        <f>'CONSTRUCTION COST ESTIMATE'!BB153</f>
        <v>EA</v>
      </c>
      <c r="M153" s="69" t="s">
        <v>1312</v>
      </c>
      <c r="N153" s="76">
        <f>'CONSTRUCTION COST ESTIMATE'!BC153</f>
        <v>0</v>
      </c>
      <c r="O153" s="69" t="s">
        <v>1313</v>
      </c>
    </row>
    <row r="154" spans="1:26" hidden="1">
      <c r="A154" s="72">
        <f>'CONSTRUCTION COST ESTIMATE'!B154</f>
        <v>202.227</v>
      </c>
      <c r="C154" s="69" t="s">
        <v>1311</v>
      </c>
      <c r="D154" s="69">
        <v>0</v>
      </c>
      <c r="F154" s="73" t="str">
        <f>'CONSTRUCTION COST ESTIMATE'!C154</f>
        <v>REMOVE AND SALVAGE STREETLIGHT</v>
      </c>
      <c r="H154" s="74" t="str">
        <f t="shared" si="3"/>
        <v>202.2270</v>
      </c>
      <c r="J154" s="75">
        <f>'CONSTRUCTION COST ESTIMATE'!BA154</f>
        <v>0</v>
      </c>
      <c r="K154" s="69" t="s">
        <v>1304</v>
      </c>
      <c r="L154" s="69" t="str">
        <f>'CONSTRUCTION COST ESTIMATE'!BB154</f>
        <v>EA</v>
      </c>
      <c r="M154" s="69" t="s">
        <v>1312</v>
      </c>
      <c r="N154" s="76">
        <f>'CONSTRUCTION COST ESTIMATE'!BC154</f>
        <v>0</v>
      </c>
      <c r="O154" s="69" t="s">
        <v>1313</v>
      </c>
    </row>
    <row r="155" spans="1:26" hidden="1">
      <c r="A155" s="72">
        <f>'CONSTRUCTION COST ESTIMATE'!B155</f>
        <v>202.22800000000001</v>
      </c>
      <c r="C155" s="69" t="s">
        <v>1311</v>
      </c>
      <c r="D155" s="69">
        <v>0</v>
      </c>
      <c r="F155" s="73" t="str">
        <f>'CONSTRUCTION COST ESTIMATE'!C155</f>
        <v>REMOVE AND RELOCATE STREETLIGHT</v>
      </c>
      <c r="H155" s="74" t="str">
        <f t="shared" si="3"/>
        <v>202.2280</v>
      </c>
      <c r="J155" s="75">
        <f>'CONSTRUCTION COST ESTIMATE'!BA155</f>
        <v>0</v>
      </c>
      <c r="K155" s="69" t="s">
        <v>1304</v>
      </c>
      <c r="L155" s="69" t="str">
        <f>'CONSTRUCTION COST ESTIMATE'!BB155</f>
        <v>EA</v>
      </c>
      <c r="M155" s="69" t="s">
        <v>1312</v>
      </c>
      <c r="N155" s="76">
        <f>'CONSTRUCTION COST ESTIMATE'!BC155</f>
        <v>0</v>
      </c>
      <c r="O155" s="69" t="s">
        <v>1313</v>
      </c>
    </row>
    <row r="156" spans="1:26" hidden="1">
      <c r="A156" s="72">
        <f>'CONSTRUCTION COST ESTIMATE'!B156</f>
        <v>202.22900000000001</v>
      </c>
      <c r="C156" s="69" t="s">
        <v>1311</v>
      </c>
      <c r="D156" s="69">
        <v>0</v>
      </c>
      <c r="F156" s="73" t="str">
        <f>'CONSTRUCTION COST ESTIMATE'!C156</f>
        <v>REMOVE TRAFFIC SIGNAL ASSEMBLY</v>
      </c>
      <c r="H156" s="74" t="str">
        <f t="shared" si="3"/>
        <v>202.2290</v>
      </c>
      <c r="J156" s="75">
        <f>'CONSTRUCTION COST ESTIMATE'!BA156</f>
        <v>0</v>
      </c>
      <c r="K156" s="69" t="s">
        <v>1304</v>
      </c>
      <c r="L156" s="69" t="str">
        <f>'CONSTRUCTION COST ESTIMATE'!BB156</f>
        <v>EA</v>
      </c>
      <c r="M156" s="69" t="s">
        <v>1312</v>
      </c>
      <c r="N156" s="76">
        <f>'CONSTRUCTION COST ESTIMATE'!BC156</f>
        <v>0</v>
      </c>
      <c r="O156" s="69" t="s">
        <v>1313</v>
      </c>
    </row>
    <row r="157" spans="1:26" hidden="1">
      <c r="A157" s="72">
        <f>'CONSTRUCTION COST ESTIMATE'!B157</f>
        <v>202.23</v>
      </c>
      <c r="C157" s="69" t="s">
        <v>1311</v>
      </c>
      <c r="D157" s="69">
        <v>0</v>
      </c>
      <c r="F157" s="73" t="str">
        <f>'CONSTRUCTION COST ESTIMATE'!C157</f>
        <v>REMOVE AND SALVAGE TRAFFIC SIGNAL ASSEMBLY</v>
      </c>
      <c r="H157" s="74" t="str">
        <f t="shared" si="3"/>
        <v>202.2300</v>
      </c>
      <c r="J157" s="75">
        <f>'CONSTRUCTION COST ESTIMATE'!BA157</f>
        <v>0</v>
      </c>
      <c r="K157" s="69" t="s">
        <v>1304</v>
      </c>
      <c r="L157" s="69" t="str">
        <f>'CONSTRUCTION COST ESTIMATE'!BB157</f>
        <v>EA</v>
      </c>
      <c r="M157" s="69" t="s">
        <v>1312</v>
      </c>
      <c r="N157" s="76">
        <f>'CONSTRUCTION COST ESTIMATE'!BC157</f>
        <v>0</v>
      </c>
      <c r="O157" s="69" t="s">
        <v>1313</v>
      </c>
    </row>
    <row r="158" spans="1:26" hidden="1">
      <c r="A158" s="72">
        <f>'CONSTRUCTION COST ESTIMATE'!B158</f>
        <v>202.23099999999999</v>
      </c>
      <c r="C158" s="69" t="s">
        <v>1311</v>
      </c>
      <c r="D158" s="69">
        <v>0</v>
      </c>
      <c r="F158" s="73" t="str">
        <f>'CONSTRUCTION COST ESTIMATE'!C158</f>
        <v>REMOVE AND RELOCATE TRAFFIC SIGNAL ASSEMBLY</v>
      </c>
      <c r="H158" s="74" t="str">
        <f t="shared" si="3"/>
        <v>202.2310</v>
      </c>
      <c r="J158" s="75">
        <f>'CONSTRUCTION COST ESTIMATE'!BA158</f>
        <v>0</v>
      </c>
      <c r="K158" s="69" t="s">
        <v>1304</v>
      </c>
      <c r="L158" s="69" t="str">
        <f>'CONSTRUCTION COST ESTIMATE'!BB158</f>
        <v>EA</v>
      </c>
      <c r="M158" s="69" t="s">
        <v>1312</v>
      </c>
      <c r="N158" s="76">
        <f>'CONSTRUCTION COST ESTIMATE'!BC158</f>
        <v>0</v>
      </c>
      <c r="O158" s="69" t="s">
        <v>1313</v>
      </c>
    </row>
    <row r="159" spans="1:26" s="400" customFormat="1">
      <c r="A159" s="408"/>
      <c r="B159" s="395"/>
      <c r="C159" s="395" t="s">
        <v>1311</v>
      </c>
      <c r="D159" s="395">
        <v>0</v>
      </c>
      <c r="E159" s="395"/>
      <c r="F159" s="396" t="str">
        <f>'CONSTRUCTION COST ESTIMATE'!C159</f>
        <v>EXCAVATION/EMBANKMENT</v>
      </c>
      <c r="G159" s="395"/>
      <c r="H159" s="394" t="str">
        <f t="shared" si="3"/>
        <v>.0000</v>
      </c>
      <c r="I159" s="395"/>
      <c r="J159" s="397">
        <f>'CONSTRUCTION COST ESTIMATE'!BA159</f>
        <v>0</v>
      </c>
      <c r="K159" s="395" t="s">
        <v>1304</v>
      </c>
      <c r="L159" s="395">
        <f>'CONSTRUCTION COST ESTIMATE'!BB159</f>
        <v>0</v>
      </c>
      <c r="M159" s="395" t="s">
        <v>1312</v>
      </c>
      <c r="N159" s="398">
        <f>'CONSTRUCTION COST ESTIMATE'!BC159</f>
        <v>0</v>
      </c>
      <c r="O159" s="395" t="s">
        <v>1313</v>
      </c>
      <c r="S159" s="414"/>
      <c r="T159" s="414"/>
      <c r="U159" s="414"/>
      <c r="V159" s="414"/>
      <c r="W159" s="414"/>
      <c r="X159" s="414"/>
      <c r="Y159" s="414"/>
      <c r="Z159" s="414"/>
    </row>
    <row r="160" spans="1:26" hidden="1">
      <c r="A160" s="72">
        <f>'CONSTRUCTION COST ESTIMATE'!B160</f>
        <v>203.00049999999999</v>
      </c>
      <c r="C160" s="69" t="s">
        <v>1311</v>
      </c>
      <c r="D160" s="69">
        <v>0</v>
      </c>
      <c r="F160" s="73" t="str">
        <f>'CONSTRUCTION COST ESTIMATE'!C160</f>
        <v>DRAINAGE EXCAVATION</v>
      </c>
      <c r="H160" s="74" t="str">
        <f t="shared" si="3"/>
        <v>203.0005</v>
      </c>
      <c r="J160" s="75">
        <f>'CONSTRUCTION COST ESTIMATE'!BA160</f>
        <v>0</v>
      </c>
      <c r="K160" s="69" t="s">
        <v>1304</v>
      </c>
      <c r="L160" s="69" t="str">
        <f>'CONSTRUCTION COST ESTIMATE'!BB160</f>
        <v>CY</v>
      </c>
      <c r="M160" s="69" t="s">
        <v>1312</v>
      </c>
      <c r="N160" s="76">
        <f>'CONSTRUCTION COST ESTIMATE'!BC160</f>
        <v>0</v>
      </c>
      <c r="O160" s="69" t="s">
        <v>1313</v>
      </c>
    </row>
    <row r="161" spans="1:15" hidden="1">
      <c r="A161" s="72">
        <f>'CONSTRUCTION COST ESTIMATE'!B161</f>
        <v>203.001</v>
      </c>
      <c r="C161" s="69" t="s">
        <v>1311</v>
      </c>
      <c r="D161" s="69">
        <v>0</v>
      </c>
      <c r="F161" s="73" t="str">
        <f>'CONSTRUCTION COST ESTIMATE'!C161</f>
        <v>ROADWAY EXCAVATION</v>
      </c>
      <c r="H161" s="74" t="str">
        <f t="shared" si="3"/>
        <v>203.0010</v>
      </c>
      <c r="J161" s="75">
        <f>'CONSTRUCTION COST ESTIMATE'!BA161</f>
        <v>0</v>
      </c>
      <c r="K161" s="69" t="s">
        <v>1304</v>
      </c>
      <c r="L161" s="69" t="str">
        <f>'CONSTRUCTION COST ESTIMATE'!BB161</f>
        <v>CY</v>
      </c>
      <c r="M161" s="69" t="s">
        <v>1312</v>
      </c>
      <c r="N161" s="76">
        <f>'CONSTRUCTION COST ESTIMATE'!BC161</f>
        <v>0</v>
      </c>
      <c r="O161" s="69" t="s">
        <v>1313</v>
      </c>
    </row>
    <row r="162" spans="1:15" hidden="1">
      <c r="A162" s="72">
        <f>'CONSTRUCTION COST ESTIMATE'!B162</f>
        <v>203.00200000000001</v>
      </c>
      <c r="C162" s="69" t="s">
        <v>1311</v>
      </c>
      <c r="D162" s="69">
        <v>0</v>
      </c>
      <c r="F162" s="73" t="str">
        <f>'CONSTRUCTION COST ESTIMATE'!C162</f>
        <v>ROADWAY EMBANKMENT</v>
      </c>
      <c r="H162" s="74" t="str">
        <f t="shared" si="3"/>
        <v>203.0020</v>
      </c>
      <c r="J162" s="75">
        <f>'CONSTRUCTION COST ESTIMATE'!BA162</f>
        <v>0</v>
      </c>
      <c r="K162" s="69" t="s">
        <v>1304</v>
      </c>
      <c r="L162" s="69" t="str">
        <f>'CONSTRUCTION COST ESTIMATE'!BB162</f>
        <v>CY</v>
      </c>
      <c r="M162" s="69" t="s">
        <v>1312</v>
      </c>
      <c r="N162" s="76">
        <f>'CONSTRUCTION COST ESTIMATE'!BC162</f>
        <v>0</v>
      </c>
      <c r="O162" s="69" t="s">
        <v>1313</v>
      </c>
    </row>
    <row r="163" spans="1:15" hidden="1">
      <c r="A163" s="72">
        <f>'CONSTRUCTION COST ESTIMATE'!B163</f>
        <v>203.00299999999999</v>
      </c>
      <c r="C163" s="69" t="s">
        <v>1311</v>
      </c>
      <c r="D163" s="69">
        <v>0</v>
      </c>
      <c r="F163" s="73" t="str">
        <f>'CONSTRUCTION COST ESTIMATE'!C163</f>
        <v>EXCAVATION OF NON-HAZARDOUS CONTAMINATED MATERIAL</v>
      </c>
      <c r="H163" s="74" t="str">
        <f t="shared" si="3"/>
        <v>203.0030</v>
      </c>
      <c r="J163" s="75">
        <f>'CONSTRUCTION COST ESTIMATE'!BA163</f>
        <v>0</v>
      </c>
      <c r="K163" s="69" t="s">
        <v>1304</v>
      </c>
      <c r="L163" s="69" t="str">
        <f>'CONSTRUCTION COST ESTIMATE'!BB163</f>
        <v>CY</v>
      </c>
      <c r="M163" s="69" t="s">
        <v>1312</v>
      </c>
      <c r="N163" s="76">
        <f>'CONSTRUCTION COST ESTIMATE'!BC163</f>
        <v>0</v>
      </c>
      <c r="O163" s="69" t="s">
        <v>1313</v>
      </c>
    </row>
    <row r="164" spans="1:15" ht="30" hidden="1">
      <c r="A164" s="72">
        <f>'CONSTRUCTION COST ESTIMATE'!B164</f>
        <v>203.00399999999999</v>
      </c>
      <c r="C164" s="69" t="s">
        <v>1311</v>
      </c>
      <c r="D164" s="69">
        <v>0</v>
      </c>
      <c r="F164" s="73" t="str">
        <f>'CONSTRUCTION COST ESTIMATE'!C164</f>
        <v>REMOVAL OF RESOURCE CONSERVATION AND RECOVERY ACT (RCRA) HAZARDOUS MATERIAL</v>
      </c>
      <c r="H164" s="74" t="str">
        <f t="shared" si="3"/>
        <v>203.0040</v>
      </c>
      <c r="J164" s="75">
        <f>'CONSTRUCTION COST ESTIMATE'!BA164</f>
        <v>0</v>
      </c>
      <c r="K164" s="69" t="s">
        <v>1304</v>
      </c>
      <c r="L164" s="69" t="str">
        <f>'CONSTRUCTION COST ESTIMATE'!BB164</f>
        <v>SY</v>
      </c>
      <c r="M164" s="69" t="s">
        <v>1312</v>
      </c>
      <c r="N164" s="76">
        <f>'CONSTRUCTION COST ESTIMATE'!BC164</f>
        <v>0</v>
      </c>
      <c r="O164" s="69" t="s">
        <v>1313</v>
      </c>
    </row>
    <row r="165" spans="1:15" hidden="1">
      <c r="A165" s="72">
        <f>'CONSTRUCTION COST ESTIMATE'!B165</f>
        <v>203.005</v>
      </c>
      <c r="C165" s="69" t="s">
        <v>1311</v>
      </c>
      <c r="D165" s="69">
        <v>0</v>
      </c>
      <c r="F165" s="73" t="str">
        <f>'CONSTRUCTION COST ESTIMATE'!C165</f>
        <v>OVER EXCAVATION</v>
      </c>
      <c r="H165" s="74" t="str">
        <f t="shared" si="3"/>
        <v>203.0050</v>
      </c>
      <c r="J165" s="75">
        <f>'CONSTRUCTION COST ESTIMATE'!BA165</f>
        <v>0</v>
      </c>
      <c r="K165" s="69" t="s">
        <v>1304</v>
      </c>
      <c r="L165" s="69" t="str">
        <f>'CONSTRUCTION COST ESTIMATE'!BB165</f>
        <v>CY</v>
      </c>
      <c r="M165" s="69" t="s">
        <v>1312</v>
      </c>
      <c r="N165" s="76">
        <f>'CONSTRUCTION COST ESTIMATE'!BC165</f>
        <v>0</v>
      </c>
      <c r="O165" s="69" t="s">
        <v>1313</v>
      </c>
    </row>
    <row r="166" spans="1:15" hidden="1">
      <c r="A166" s="72">
        <f>'CONSTRUCTION COST ESTIMATE'!B166</f>
        <v>203.006</v>
      </c>
      <c r="C166" s="69" t="s">
        <v>1311</v>
      </c>
      <c r="D166" s="69">
        <v>0</v>
      </c>
      <c r="F166" s="73" t="str">
        <f>'CONSTRUCTION COST ESTIMATE'!C166</f>
        <v>OVER EXCAVATION AND BACKFILL</v>
      </c>
      <c r="H166" s="74" t="str">
        <f t="shared" si="3"/>
        <v>203.0060</v>
      </c>
      <c r="J166" s="75">
        <f>'CONSTRUCTION COST ESTIMATE'!BA166</f>
        <v>0</v>
      </c>
      <c r="K166" s="69" t="s">
        <v>1304</v>
      </c>
      <c r="L166" s="69" t="str">
        <f>'CONSTRUCTION COST ESTIMATE'!BB166</f>
        <v>CY</v>
      </c>
      <c r="M166" s="69" t="s">
        <v>1312</v>
      </c>
      <c r="N166" s="76">
        <f>'CONSTRUCTION COST ESTIMATE'!BC166</f>
        <v>0</v>
      </c>
      <c r="O166" s="69" t="s">
        <v>1313</v>
      </c>
    </row>
    <row r="167" spans="1:15" hidden="1">
      <c r="A167" s="72">
        <f>'CONSTRUCTION COST ESTIMATE'!B167</f>
        <v>203.00700000000001</v>
      </c>
      <c r="C167" s="69" t="s">
        <v>1311</v>
      </c>
      <c r="D167" s="69">
        <v>0</v>
      </c>
      <c r="F167" s="73" t="str">
        <f>'CONSTRUCTION COST ESTIMATE'!C167</f>
        <v>TRAIL EXCAVATION</v>
      </c>
      <c r="H167" s="74" t="str">
        <f t="shared" si="3"/>
        <v>203.0070</v>
      </c>
      <c r="J167" s="75">
        <f>'CONSTRUCTION COST ESTIMATE'!BA167</f>
        <v>0</v>
      </c>
      <c r="K167" s="69" t="s">
        <v>1304</v>
      </c>
      <c r="L167" s="69" t="str">
        <f>'CONSTRUCTION COST ESTIMATE'!BB167</f>
        <v>CY</v>
      </c>
      <c r="M167" s="69" t="s">
        <v>1312</v>
      </c>
      <c r="N167" s="76">
        <f>'CONSTRUCTION COST ESTIMATE'!BC167</f>
        <v>0</v>
      </c>
      <c r="O167" s="69" t="s">
        <v>1313</v>
      </c>
    </row>
    <row r="168" spans="1:15" hidden="1">
      <c r="A168" s="72">
        <f>'CONSTRUCTION COST ESTIMATE'!B168</f>
        <v>203.01</v>
      </c>
      <c r="C168" s="69" t="s">
        <v>1311</v>
      </c>
      <c r="D168" s="69">
        <v>0</v>
      </c>
      <c r="F168" s="73" t="str">
        <f>'CONSTRUCTION COST ESTIMATE'!C168</f>
        <v>REGRADE AND COMPACT EXISTING SHOULDER</v>
      </c>
      <c r="H168" s="74" t="str">
        <f t="shared" si="3"/>
        <v>203.0100</v>
      </c>
      <c r="J168" s="75">
        <f>'CONSTRUCTION COST ESTIMATE'!BA168</f>
        <v>0</v>
      </c>
      <c r="K168" s="69" t="s">
        <v>1304</v>
      </c>
      <c r="L168" s="69" t="str">
        <f>'CONSTRUCTION COST ESTIMATE'!BB168</f>
        <v>LS</v>
      </c>
      <c r="M168" s="69" t="s">
        <v>1312</v>
      </c>
      <c r="N168" s="76">
        <f>'CONSTRUCTION COST ESTIMATE'!BC168</f>
        <v>0</v>
      </c>
      <c r="O168" s="69" t="s">
        <v>1313</v>
      </c>
    </row>
    <row r="169" spans="1:15" hidden="1">
      <c r="A169" s="72">
        <f>'CONSTRUCTION COST ESTIMATE'!B169</f>
        <v>203.011</v>
      </c>
      <c r="C169" s="69" t="s">
        <v>1311</v>
      </c>
      <c r="D169" s="69">
        <v>0</v>
      </c>
      <c r="F169" s="73" t="str">
        <f>'CONSTRUCTION COST ESTIMATE'!C169</f>
        <v>SWALE REGRADE IN SHOULDER</v>
      </c>
      <c r="H169" s="74" t="str">
        <f t="shared" si="3"/>
        <v>203.0110</v>
      </c>
      <c r="J169" s="75">
        <f>'CONSTRUCTION COST ESTIMATE'!BA169</f>
        <v>0</v>
      </c>
      <c r="K169" s="69" t="s">
        <v>1304</v>
      </c>
      <c r="L169" s="69" t="str">
        <f>'CONSTRUCTION COST ESTIMATE'!BB169</f>
        <v>CY</v>
      </c>
      <c r="M169" s="69" t="s">
        <v>1312</v>
      </c>
      <c r="N169" s="76">
        <f>'CONSTRUCTION COST ESTIMATE'!BC169</f>
        <v>0</v>
      </c>
      <c r="O169" s="69" t="s">
        <v>1313</v>
      </c>
    </row>
    <row r="170" spans="1:15" hidden="1">
      <c r="A170" s="72">
        <f>'CONSTRUCTION COST ESTIMATE'!B170</f>
        <v>203.012</v>
      </c>
      <c r="C170" s="69" t="s">
        <v>1311</v>
      </c>
      <c r="D170" s="69">
        <v>0</v>
      </c>
      <c r="F170" s="73" t="str">
        <f>'CONSTRUCTION COST ESTIMATE'!C170</f>
        <v>REMOVE AND DISPOSE EXISTING SOIL</v>
      </c>
      <c r="H170" s="74" t="str">
        <f t="shared" si="3"/>
        <v>203.0120</v>
      </c>
      <c r="J170" s="75">
        <f>'CONSTRUCTION COST ESTIMATE'!BA170</f>
        <v>0</v>
      </c>
      <c r="K170" s="69" t="s">
        <v>1304</v>
      </c>
      <c r="L170" s="69" t="str">
        <f>'CONSTRUCTION COST ESTIMATE'!BB170</f>
        <v>CY</v>
      </c>
      <c r="M170" s="69" t="s">
        <v>1312</v>
      </c>
      <c r="N170" s="76">
        <f>'CONSTRUCTION COST ESTIMATE'!BC170</f>
        <v>0</v>
      </c>
      <c r="O170" s="69" t="s">
        <v>1313</v>
      </c>
    </row>
    <row r="171" spans="1:15" hidden="1">
      <c r="A171" s="72">
        <f>'CONSTRUCTION COST ESTIMATE'!B171</f>
        <v>203.01300000000001</v>
      </c>
      <c r="C171" s="69" t="s">
        <v>1311</v>
      </c>
      <c r="D171" s="69">
        <v>0</v>
      </c>
      <c r="F171" s="73" t="str">
        <f>'CONSTRUCTION COST ESTIMATE'!C171</f>
        <v>SCARIFY AND RECOMPACT</v>
      </c>
      <c r="H171" s="74" t="str">
        <f t="shared" si="3"/>
        <v>203.0130</v>
      </c>
      <c r="J171" s="75">
        <f>'CONSTRUCTION COST ESTIMATE'!BA171</f>
        <v>0</v>
      </c>
      <c r="K171" s="69" t="s">
        <v>1304</v>
      </c>
      <c r="L171" s="69" t="str">
        <f>'CONSTRUCTION COST ESTIMATE'!BB171</f>
        <v>CY</v>
      </c>
      <c r="M171" s="69" t="s">
        <v>1312</v>
      </c>
      <c r="N171" s="76">
        <f>'CONSTRUCTION COST ESTIMATE'!BC171</f>
        <v>0</v>
      </c>
      <c r="O171" s="69" t="s">
        <v>1313</v>
      </c>
    </row>
    <row r="172" spans="1:15" hidden="1">
      <c r="A172" s="72">
        <f>'CONSTRUCTION COST ESTIMATE'!B172</f>
        <v>203.02</v>
      </c>
      <c r="C172" s="69" t="s">
        <v>1311</v>
      </c>
      <c r="D172" s="69">
        <v>0</v>
      </c>
      <c r="F172" s="73" t="str">
        <f>'CONSTRUCTION COST ESTIMATE'!C172</f>
        <v>GEOFOAM</v>
      </c>
      <c r="H172" s="74" t="str">
        <f t="shared" si="3"/>
        <v>203.0200</v>
      </c>
      <c r="J172" s="75">
        <f>'CONSTRUCTION COST ESTIMATE'!BA172</f>
        <v>0</v>
      </c>
      <c r="K172" s="69" t="s">
        <v>1304</v>
      </c>
      <c r="L172" s="69" t="str">
        <f>'CONSTRUCTION COST ESTIMATE'!BB172</f>
        <v>SY</v>
      </c>
      <c r="M172" s="69" t="s">
        <v>1312</v>
      </c>
      <c r="N172" s="76">
        <f>'CONSTRUCTION COST ESTIMATE'!BC172</f>
        <v>0</v>
      </c>
      <c r="O172" s="69" t="s">
        <v>1313</v>
      </c>
    </row>
    <row r="173" spans="1:15" hidden="1">
      <c r="A173" s="72">
        <f>'CONSTRUCTION COST ESTIMATE'!B173</f>
        <v>203.02099999999999</v>
      </c>
      <c r="C173" s="69" t="s">
        <v>1311</v>
      </c>
      <c r="D173" s="69">
        <v>0</v>
      </c>
      <c r="F173" s="73" t="str">
        <f>'CONSTRUCTION COST ESTIMATE'!C173</f>
        <v>GEOTEXTILE (CLASS 2)</v>
      </c>
      <c r="H173" s="74" t="str">
        <f t="shared" si="3"/>
        <v>203.0210</v>
      </c>
      <c r="J173" s="75">
        <f>'CONSTRUCTION COST ESTIMATE'!BA173</f>
        <v>0</v>
      </c>
      <c r="K173" s="69" t="s">
        <v>1304</v>
      </c>
      <c r="L173" s="69" t="str">
        <f>'CONSTRUCTION COST ESTIMATE'!BB173</f>
        <v>SY</v>
      </c>
      <c r="M173" s="69" t="s">
        <v>1312</v>
      </c>
      <c r="N173" s="76">
        <f>'CONSTRUCTION COST ESTIMATE'!BC173</f>
        <v>0</v>
      </c>
      <c r="O173" s="69" t="s">
        <v>1313</v>
      </c>
    </row>
    <row r="174" spans="1:15" hidden="1">
      <c r="A174" s="72">
        <f>'CONSTRUCTION COST ESTIMATE'!B174</f>
        <v>206.00049999999999</v>
      </c>
      <c r="C174" s="69" t="s">
        <v>1311</v>
      </c>
      <c r="D174" s="69">
        <v>0</v>
      </c>
      <c r="F174" s="73" t="str">
        <f>'CONSTRUCTION COST ESTIMATE'!C174</f>
        <v>STRUCTURE EXCAVATION</v>
      </c>
      <c r="H174" s="74" t="str">
        <f t="shared" si="3"/>
        <v>206.0005</v>
      </c>
      <c r="J174" s="75">
        <f>'CONSTRUCTION COST ESTIMATE'!BA174</f>
        <v>0</v>
      </c>
      <c r="K174" s="69" t="s">
        <v>1304</v>
      </c>
      <c r="L174" s="69" t="str">
        <f>'CONSTRUCTION COST ESTIMATE'!BB174</f>
        <v>CY</v>
      </c>
      <c r="M174" s="69" t="s">
        <v>1312</v>
      </c>
      <c r="N174" s="76">
        <f>'CONSTRUCTION COST ESTIMATE'!BC174</f>
        <v>0</v>
      </c>
      <c r="O174" s="69" t="s">
        <v>1313</v>
      </c>
    </row>
    <row r="175" spans="1:15" hidden="1">
      <c r="A175" s="72">
        <f>'CONSTRUCTION COST ESTIMATE'!B175</f>
        <v>206.001</v>
      </c>
      <c r="C175" s="69" t="s">
        <v>1311</v>
      </c>
      <c r="D175" s="69">
        <v>0</v>
      </c>
      <c r="F175" s="73" t="str">
        <f>'CONSTRUCTION COST ESTIMATE'!C175</f>
        <v>STRUCTURE EXCAVATION (SPECIAL)</v>
      </c>
      <c r="H175" s="74" t="str">
        <f t="shared" si="3"/>
        <v>206.0010</v>
      </c>
      <c r="J175" s="75">
        <f>'CONSTRUCTION COST ESTIMATE'!BA175</f>
        <v>0</v>
      </c>
      <c r="K175" s="69" t="s">
        <v>1304</v>
      </c>
      <c r="L175" s="69" t="str">
        <f>'CONSTRUCTION COST ESTIMATE'!BB175</f>
        <v>CY</v>
      </c>
      <c r="M175" s="69" t="s">
        <v>1312</v>
      </c>
      <c r="N175" s="76">
        <f>'CONSTRUCTION COST ESTIMATE'!BC175</f>
        <v>0</v>
      </c>
      <c r="O175" s="69" t="s">
        <v>1313</v>
      </c>
    </row>
    <row r="176" spans="1:15" hidden="1">
      <c r="A176" s="72">
        <f>'CONSTRUCTION COST ESTIMATE'!B176</f>
        <v>207.00049999999999</v>
      </c>
      <c r="C176" s="69" t="s">
        <v>1311</v>
      </c>
      <c r="D176" s="69">
        <v>0</v>
      </c>
      <c r="F176" s="73" t="str">
        <f>'CONSTRUCTION COST ESTIMATE'!C176</f>
        <v>GRANULAR BACKFILL</v>
      </c>
      <c r="H176" s="74" t="str">
        <f t="shared" si="3"/>
        <v>207.0005</v>
      </c>
      <c r="J176" s="75">
        <f>'CONSTRUCTION COST ESTIMATE'!BA176</f>
        <v>0</v>
      </c>
      <c r="K176" s="69" t="s">
        <v>1304</v>
      </c>
      <c r="L176" s="69" t="str">
        <f>'CONSTRUCTION COST ESTIMATE'!BB176</f>
        <v>CY</v>
      </c>
      <c r="M176" s="69" t="s">
        <v>1312</v>
      </c>
      <c r="N176" s="76">
        <f>'CONSTRUCTION COST ESTIMATE'!BC176</f>
        <v>0</v>
      </c>
      <c r="O176" s="69" t="s">
        <v>1313</v>
      </c>
    </row>
    <row r="177" spans="1:26" ht="30" hidden="1">
      <c r="A177" s="72">
        <f>'CONSTRUCTION COST ESTIMATE'!B177</f>
        <v>208.00049999999999</v>
      </c>
      <c r="C177" s="69" t="s">
        <v>1311</v>
      </c>
      <c r="D177" s="69">
        <v>0</v>
      </c>
      <c r="F177" s="73" t="str">
        <f>'CONSTRUCTION COST ESTIMATE'!C177</f>
        <v>TRENCH OVER EXCAVATION AND COMPACTED IMPORT AGGREGATE BEDDING</v>
      </c>
      <c r="H177" s="74" t="str">
        <f t="shared" si="3"/>
        <v>208.0005</v>
      </c>
      <c r="J177" s="75">
        <f>'CONSTRUCTION COST ESTIMATE'!BA177</f>
        <v>0</v>
      </c>
      <c r="K177" s="69" t="s">
        <v>1304</v>
      </c>
      <c r="L177" s="69" t="str">
        <f>'CONSTRUCTION COST ESTIMATE'!BB177</f>
        <v>CY</v>
      </c>
      <c r="M177" s="69" t="s">
        <v>1312</v>
      </c>
      <c r="N177" s="76">
        <f>'CONSTRUCTION COST ESTIMATE'!BC177</f>
        <v>0</v>
      </c>
      <c r="O177" s="69" t="s">
        <v>1313</v>
      </c>
    </row>
    <row r="178" spans="1:26" hidden="1">
      <c r="A178" s="72">
        <f>'CONSTRUCTION COST ESTIMATE'!B178</f>
        <v>208.001</v>
      </c>
      <c r="C178" s="69" t="s">
        <v>1311</v>
      </c>
      <c r="D178" s="69">
        <v>0</v>
      </c>
      <c r="F178" s="73" t="str">
        <f>'CONSTRUCTION COST ESTIMATE'!C178</f>
        <v>NON CONTAMINATED SOIL EXCAVATION AND DISPOSAL</v>
      </c>
      <c r="H178" s="74" t="str">
        <f t="shared" si="3"/>
        <v>208.0010</v>
      </c>
      <c r="J178" s="75">
        <f>'CONSTRUCTION COST ESTIMATE'!BA178</f>
        <v>0</v>
      </c>
      <c r="K178" s="69" t="s">
        <v>1304</v>
      </c>
      <c r="L178" s="69" t="str">
        <f>'CONSTRUCTION COST ESTIMATE'!BB178</f>
        <v>CY</v>
      </c>
      <c r="M178" s="69" t="s">
        <v>1312</v>
      </c>
      <c r="N178" s="76">
        <f>'CONSTRUCTION COST ESTIMATE'!BC178</f>
        <v>0</v>
      </c>
      <c r="O178" s="69" t="s">
        <v>1313</v>
      </c>
    </row>
    <row r="179" spans="1:26" hidden="1">
      <c r="A179" s="72">
        <f>'CONSTRUCTION COST ESTIMATE'!B179</f>
        <v>208.00200000000001</v>
      </c>
      <c r="C179" s="69" t="s">
        <v>1311</v>
      </c>
      <c r="D179" s="69">
        <v>0</v>
      </c>
      <c r="F179" s="73" t="str">
        <f>'CONSTRUCTION COST ESTIMATE'!C179</f>
        <v>CONTAMINATED SOIL EXCAVATION AND DISPOSAL</v>
      </c>
      <c r="H179" s="74" t="str">
        <f t="shared" si="3"/>
        <v>208.0020</v>
      </c>
      <c r="J179" s="75">
        <f>'CONSTRUCTION COST ESTIMATE'!BA179</f>
        <v>0</v>
      </c>
      <c r="K179" s="69" t="s">
        <v>1304</v>
      </c>
      <c r="L179" s="69" t="str">
        <f>'CONSTRUCTION COST ESTIMATE'!BB179</f>
        <v>CY</v>
      </c>
      <c r="M179" s="69" t="s">
        <v>1312</v>
      </c>
      <c r="N179" s="76">
        <f>'CONSTRUCTION COST ESTIMATE'!BC179</f>
        <v>0</v>
      </c>
      <c r="O179" s="69" t="s">
        <v>1313</v>
      </c>
    </row>
    <row r="180" spans="1:26" hidden="1">
      <c r="A180" s="72">
        <f>'CONSTRUCTION COST ESTIMATE'!B180</f>
        <v>208.00299999999999</v>
      </c>
      <c r="C180" s="69" t="s">
        <v>1311</v>
      </c>
      <c r="D180" s="69">
        <v>0</v>
      </c>
      <c r="F180" s="73" t="str">
        <f>'CONSTRUCTION COST ESTIMATE'!C180</f>
        <v>TRENCH SHORING</v>
      </c>
      <c r="H180" s="74" t="str">
        <f t="shared" si="3"/>
        <v>208.0030</v>
      </c>
      <c r="J180" s="75">
        <f>'CONSTRUCTION COST ESTIMATE'!BA180</f>
        <v>0</v>
      </c>
      <c r="K180" s="69" t="s">
        <v>1304</v>
      </c>
      <c r="L180" s="69" t="str">
        <f>'CONSTRUCTION COST ESTIMATE'!BB180</f>
        <v>LS</v>
      </c>
      <c r="M180" s="69" t="s">
        <v>1312</v>
      </c>
      <c r="N180" s="76">
        <f>'CONSTRUCTION COST ESTIMATE'!BC180</f>
        <v>0</v>
      </c>
      <c r="O180" s="69" t="s">
        <v>1313</v>
      </c>
    </row>
    <row r="181" spans="1:26" hidden="1">
      <c r="A181" s="72">
        <f>'CONSTRUCTION COST ESTIMATE'!B181</f>
        <v>208.01</v>
      </c>
      <c r="C181" s="69" t="s">
        <v>1311</v>
      </c>
      <c r="D181" s="69">
        <v>0</v>
      </c>
      <c r="F181" s="73" t="str">
        <f>'CONSTRUCTION COST ESTIMATE'!C181</f>
        <v>PERMANENT PATCH</v>
      </c>
      <c r="H181" s="74" t="str">
        <f t="shared" si="3"/>
        <v>208.0100</v>
      </c>
      <c r="J181" s="75">
        <f>'CONSTRUCTION COST ESTIMATE'!BA181</f>
        <v>0</v>
      </c>
      <c r="K181" s="69" t="s">
        <v>1304</v>
      </c>
      <c r="L181" s="69" t="str">
        <f>'CONSTRUCTION COST ESTIMATE'!BB181</f>
        <v>SY</v>
      </c>
      <c r="M181" s="69" t="s">
        <v>1312</v>
      </c>
      <c r="N181" s="76">
        <f>'CONSTRUCTION COST ESTIMATE'!BC181</f>
        <v>0</v>
      </c>
      <c r="O181" s="69" t="s">
        <v>1313</v>
      </c>
    </row>
    <row r="182" spans="1:26" s="400" customFormat="1">
      <c r="A182" s="408"/>
      <c r="B182" s="395"/>
      <c r="C182" s="395" t="s">
        <v>1311</v>
      </c>
      <c r="D182" s="395">
        <v>0</v>
      </c>
      <c r="E182" s="395"/>
      <c r="F182" s="396" t="str">
        <f>'CONSTRUCTION COST ESTIMATE'!C182</f>
        <v>LANDSCAPE</v>
      </c>
      <c r="G182" s="395"/>
      <c r="H182" s="394" t="str">
        <f t="shared" si="3"/>
        <v>.0000</v>
      </c>
      <c r="I182" s="395"/>
      <c r="J182" s="397">
        <f>'CONSTRUCTION COST ESTIMATE'!BA182</f>
        <v>0</v>
      </c>
      <c r="K182" s="395" t="s">
        <v>1304</v>
      </c>
      <c r="L182" s="395">
        <f>'CONSTRUCTION COST ESTIMATE'!BB182</f>
        <v>0</v>
      </c>
      <c r="M182" s="395" t="s">
        <v>1312</v>
      </c>
      <c r="N182" s="398">
        <f>'CONSTRUCTION COST ESTIMATE'!BC182</f>
        <v>0</v>
      </c>
      <c r="O182" s="395" t="s">
        <v>1313</v>
      </c>
      <c r="S182" s="414"/>
      <c r="T182" s="414"/>
      <c r="U182" s="414"/>
      <c r="V182" s="414"/>
      <c r="W182" s="414"/>
      <c r="X182" s="414"/>
      <c r="Y182" s="414"/>
      <c r="Z182" s="414"/>
    </row>
    <row r="183" spans="1:26" hidden="1">
      <c r="A183" s="72">
        <f>'CONSTRUCTION COST ESTIMATE'!B183</f>
        <v>212.00049999999999</v>
      </c>
      <c r="C183" s="69" t="s">
        <v>1311</v>
      </c>
      <c r="D183" s="69">
        <v>0</v>
      </c>
      <c r="F183" s="73" t="str">
        <f>'CONSTRUCTION COST ESTIMATE'!C183</f>
        <v>24 INCH BOX TREE</v>
      </c>
      <c r="H183" s="74" t="str">
        <f t="shared" si="3"/>
        <v>212.0005</v>
      </c>
      <c r="J183" s="75">
        <f>'CONSTRUCTION COST ESTIMATE'!BA183</f>
        <v>0</v>
      </c>
      <c r="K183" s="69" t="s">
        <v>1304</v>
      </c>
      <c r="L183" s="69" t="str">
        <f>'CONSTRUCTION COST ESTIMATE'!BB183</f>
        <v>EA</v>
      </c>
      <c r="M183" s="69" t="s">
        <v>1312</v>
      </c>
      <c r="N183" s="76">
        <f>'CONSTRUCTION COST ESTIMATE'!BC183</f>
        <v>0</v>
      </c>
      <c r="O183" s="69" t="s">
        <v>1313</v>
      </c>
    </row>
    <row r="184" spans="1:26" hidden="1">
      <c r="A184" s="72">
        <f>'CONSTRUCTION COST ESTIMATE'!B184</f>
        <v>212.001</v>
      </c>
      <c r="C184" s="69" t="s">
        <v>1311</v>
      </c>
      <c r="D184" s="69">
        <v>0</v>
      </c>
      <c r="F184" s="73" t="str">
        <f>'CONSTRUCTION COST ESTIMATE'!C184</f>
        <v>36 INCH BOX TREE</v>
      </c>
      <c r="H184" s="74" t="str">
        <f t="shared" si="3"/>
        <v>212.0010</v>
      </c>
      <c r="J184" s="75">
        <f>'CONSTRUCTION COST ESTIMATE'!BA184</f>
        <v>0</v>
      </c>
      <c r="K184" s="69" t="s">
        <v>1304</v>
      </c>
      <c r="L184" s="69" t="str">
        <f>'CONSTRUCTION COST ESTIMATE'!BB184</f>
        <v>EA</v>
      </c>
      <c r="M184" s="69" t="s">
        <v>1312</v>
      </c>
      <c r="N184" s="76">
        <f>'CONSTRUCTION COST ESTIMATE'!BC184</f>
        <v>0</v>
      </c>
      <c r="O184" s="69" t="s">
        <v>1313</v>
      </c>
    </row>
    <row r="185" spans="1:26" hidden="1">
      <c r="A185" s="72">
        <f>'CONSTRUCTION COST ESTIMATE'!B185</f>
        <v>212.00200000000001</v>
      </c>
      <c r="C185" s="69" t="s">
        <v>1311</v>
      </c>
      <c r="D185" s="69">
        <v>0</v>
      </c>
      <c r="F185" s="73" t="str">
        <f>'CONSTRUCTION COST ESTIMATE'!C185</f>
        <v>48 INCH BOX TREE</v>
      </c>
      <c r="H185" s="74" t="str">
        <f t="shared" si="3"/>
        <v>212.0020</v>
      </c>
      <c r="J185" s="75">
        <f>'CONSTRUCTION COST ESTIMATE'!BA185</f>
        <v>0</v>
      </c>
      <c r="K185" s="69" t="s">
        <v>1304</v>
      </c>
      <c r="L185" s="69" t="str">
        <f>'CONSTRUCTION COST ESTIMATE'!BB185</f>
        <v>EA</v>
      </c>
      <c r="M185" s="69" t="s">
        <v>1312</v>
      </c>
      <c r="N185" s="76">
        <f>'CONSTRUCTION COST ESTIMATE'!BC185</f>
        <v>0</v>
      </c>
      <c r="O185" s="69" t="s">
        <v>1313</v>
      </c>
    </row>
    <row r="186" spans="1:26" hidden="1">
      <c r="A186" s="72">
        <f>'CONSTRUCTION COST ESTIMATE'!B186</f>
        <v>212.00299999999999</v>
      </c>
      <c r="C186" s="69" t="s">
        <v>1311</v>
      </c>
      <c r="D186" s="69">
        <v>0</v>
      </c>
      <c r="F186" s="73" t="str">
        <f>'CONSTRUCTION COST ESTIMATE'!C186</f>
        <v>PALM TREE</v>
      </c>
      <c r="H186" s="74" t="str">
        <f t="shared" si="3"/>
        <v>212.0030</v>
      </c>
      <c r="J186" s="75">
        <f>'CONSTRUCTION COST ESTIMATE'!BA186</f>
        <v>0</v>
      </c>
      <c r="K186" s="69" t="s">
        <v>1304</v>
      </c>
      <c r="L186" s="69" t="str">
        <f>'CONSTRUCTION COST ESTIMATE'!BB186</f>
        <v>EA</v>
      </c>
      <c r="M186" s="69" t="s">
        <v>1312</v>
      </c>
      <c r="N186" s="76">
        <f>'CONSTRUCTION COST ESTIMATE'!BC186</f>
        <v>0</v>
      </c>
      <c r="O186" s="69" t="s">
        <v>1313</v>
      </c>
    </row>
    <row r="187" spans="1:26" hidden="1">
      <c r="A187" s="72">
        <f>'CONSTRUCTION COST ESTIMATE'!B187</f>
        <v>212.00399999999999</v>
      </c>
      <c r="C187" s="69" t="s">
        <v>1311</v>
      </c>
      <c r="D187" s="69">
        <v>0</v>
      </c>
      <c r="F187" s="73" t="str">
        <f>'CONSTRUCTION COST ESTIMATE'!C187</f>
        <v>CALIFORNIA DATE PALM</v>
      </c>
      <c r="H187" s="74" t="str">
        <f t="shared" si="3"/>
        <v>212.0040</v>
      </c>
      <c r="J187" s="75">
        <f>'CONSTRUCTION COST ESTIMATE'!BA187</f>
        <v>0</v>
      </c>
      <c r="K187" s="69" t="s">
        <v>1304</v>
      </c>
      <c r="L187" s="69" t="str">
        <f>'CONSTRUCTION COST ESTIMATE'!BB187</f>
        <v>EA</v>
      </c>
      <c r="M187" s="69" t="s">
        <v>1312</v>
      </c>
      <c r="N187" s="76">
        <f>'CONSTRUCTION COST ESTIMATE'!BC187</f>
        <v>0</v>
      </c>
      <c r="O187" s="69" t="s">
        <v>1313</v>
      </c>
    </row>
    <row r="188" spans="1:26" hidden="1">
      <c r="A188" s="72">
        <f>'CONSTRUCTION COST ESTIMATE'!B188</f>
        <v>212.005</v>
      </c>
      <c r="C188" s="69" t="s">
        <v>1311</v>
      </c>
      <c r="D188" s="69">
        <v>0</v>
      </c>
      <c r="F188" s="73" t="str">
        <f>'CONSTRUCTION COST ESTIMATE'!C188</f>
        <v>CANARY ISLAND PALM</v>
      </c>
      <c r="H188" s="74" t="str">
        <f t="shared" si="3"/>
        <v>212.0050</v>
      </c>
      <c r="J188" s="75">
        <f>'CONSTRUCTION COST ESTIMATE'!BA188</f>
        <v>0</v>
      </c>
      <c r="K188" s="69" t="s">
        <v>1304</v>
      </c>
      <c r="L188" s="69" t="str">
        <f>'CONSTRUCTION COST ESTIMATE'!BB188</f>
        <v>EA</v>
      </c>
      <c r="M188" s="69" t="s">
        <v>1312</v>
      </c>
      <c r="N188" s="76">
        <f>'CONSTRUCTION COST ESTIMATE'!BC188</f>
        <v>0</v>
      </c>
      <c r="O188" s="69" t="s">
        <v>1313</v>
      </c>
    </row>
    <row r="189" spans="1:26" hidden="1">
      <c r="A189" s="72">
        <f>'CONSTRUCTION COST ESTIMATE'!B189</f>
        <v>212.006</v>
      </c>
      <c r="C189" s="69" t="s">
        <v>1311</v>
      </c>
      <c r="D189" s="69">
        <v>0</v>
      </c>
      <c r="F189" s="73" t="str">
        <f>'CONSTRUCTION COST ESTIMATE'!C189</f>
        <v>REMOVE AND RELOCATE TREE</v>
      </c>
      <c r="H189" s="74" t="str">
        <f t="shared" si="3"/>
        <v>212.0060</v>
      </c>
      <c r="J189" s="75">
        <f>'CONSTRUCTION COST ESTIMATE'!BA189</f>
        <v>0</v>
      </c>
      <c r="K189" s="69" t="s">
        <v>1304</v>
      </c>
      <c r="L189" s="69" t="str">
        <f>'CONSTRUCTION COST ESTIMATE'!BB189</f>
        <v>EA</v>
      </c>
      <c r="M189" s="69" t="s">
        <v>1312</v>
      </c>
      <c r="N189" s="76">
        <f>'CONSTRUCTION COST ESTIMATE'!BC189</f>
        <v>0</v>
      </c>
      <c r="O189" s="69" t="s">
        <v>1313</v>
      </c>
    </row>
    <row r="190" spans="1:26" hidden="1">
      <c r="A190" s="72">
        <f>'CONSTRUCTION COST ESTIMATE'!B190</f>
        <v>212.00700000000001</v>
      </c>
      <c r="C190" s="69" t="s">
        <v>1311</v>
      </c>
      <c r="D190" s="69">
        <v>0</v>
      </c>
      <c r="F190" s="73" t="str">
        <f>'CONSTRUCTION COST ESTIMATE'!C190</f>
        <v>REMOVE AND RELOCATE PALM TREE</v>
      </c>
      <c r="H190" s="74" t="str">
        <f t="shared" si="3"/>
        <v>212.0070</v>
      </c>
      <c r="J190" s="75">
        <f>'CONSTRUCTION COST ESTIMATE'!BA190</f>
        <v>0</v>
      </c>
      <c r="K190" s="69" t="s">
        <v>1304</v>
      </c>
      <c r="L190" s="69" t="str">
        <f>'CONSTRUCTION COST ESTIMATE'!BB190</f>
        <v>EA</v>
      </c>
      <c r="M190" s="69" t="s">
        <v>1312</v>
      </c>
      <c r="N190" s="76">
        <f>'CONSTRUCTION COST ESTIMATE'!BC190</f>
        <v>0</v>
      </c>
      <c r="O190" s="69" t="s">
        <v>1313</v>
      </c>
    </row>
    <row r="191" spans="1:26" hidden="1">
      <c r="A191" s="72">
        <f>'CONSTRUCTION COST ESTIMATE'!B191</f>
        <v>212.01</v>
      </c>
      <c r="C191" s="69" t="s">
        <v>1311</v>
      </c>
      <c r="D191" s="69">
        <v>0</v>
      </c>
      <c r="F191" s="73" t="str">
        <f>'CONSTRUCTION COST ESTIMATE'!C191</f>
        <v>5 GALLON SHRUB</v>
      </c>
      <c r="H191" s="74" t="str">
        <f t="shared" si="3"/>
        <v>212.0100</v>
      </c>
      <c r="J191" s="75">
        <f>'CONSTRUCTION COST ESTIMATE'!BA191</f>
        <v>0</v>
      </c>
      <c r="K191" s="69" t="s">
        <v>1304</v>
      </c>
      <c r="L191" s="69" t="str">
        <f>'CONSTRUCTION COST ESTIMATE'!BB191</f>
        <v>EA</v>
      </c>
      <c r="M191" s="69" t="s">
        <v>1312</v>
      </c>
      <c r="N191" s="76">
        <f>'CONSTRUCTION COST ESTIMATE'!BC191</f>
        <v>0</v>
      </c>
      <c r="O191" s="69" t="s">
        <v>1313</v>
      </c>
    </row>
    <row r="192" spans="1:26" hidden="1">
      <c r="A192" s="72">
        <f>'CONSTRUCTION COST ESTIMATE'!B192</f>
        <v>212.011</v>
      </c>
      <c r="C192" s="69" t="s">
        <v>1311</v>
      </c>
      <c r="D192" s="69">
        <v>0</v>
      </c>
      <c r="F192" s="73" t="str">
        <f>'CONSTRUCTION COST ESTIMATE'!C192</f>
        <v>15 GALLON SHRUB</v>
      </c>
      <c r="H192" s="74" t="str">
        <f t="shared" si="3"/>
        <v>212.0110</v>
      </c>
      <c r="J192" s="75">
        <f>'CONSTRUCTION COST ESTIMATE'!BA192</f>
        <v>0</v>
      </c>
      <c r="K192" s="69" t="s">
        <v>1304</v>
      </c>
      <c r="L192" s="69" t="str">
        <f>'CONSTRUCTION COST ESTIMATE'!BB192</f>
        <v>EA</v>
      </c>
      <c r="M192" s="69" t="s">
        <v>1312</v>
      </c>
      <c r="N192" s="76">
        <f>'CONSTRUCTION COST ESTIMATE'!BC192</f>
        <v>0</v>
      </c>
      <c r="O192" s="69" t="s">
        <v>1313</v>
      </c>
    </row>
    <row r="193" spans="1:15" hidden="1">
      <c r="A193" s="72">
        <f>'CONSTRUCTION COST ESTIMATE'!B193</f>
        <v>212.02</v>
      </c>
      <c r="C193" s="69" t="s">
        <v>1311</v>
      </c>
      <c r="D193" s="69">
        <v>0</v>
      </c>
      <c r="F193" s="73" t="str">
        <f>'CONSTRUCTION COST ESTIMATE'!C193</f>
        <v>2 FOOT LANDSCAPE BOULDER</v>
      </c>
      <c r="H193" s="74" t="str">
        <f t="shared" si="3"/>
        <v>212.0200</v>
      </c>
      <c r="J193" s="75">
        <f>'CONSTRUCTION COST ESTIMATE'!BA193</f>
        <v>0</v>
      </c>
      <c r="K193" s="69" t="s">
        <v>1304</v>
      </c>
      <c r="L193" s="69" t="str">
        <f>'CONSTRUCTION COST ESTIMATE'!BB193</f>
        <v>EA</v>
      </c>
      <c r="M193" s="69" t="s">
        <v>1312</v>
      </c>
      <c r="N193" s="76">
        <f>'CONSTRUCTION COST ESTIMATE'!BC193</f>
        <v>0</v>
      </c>
      <c r="O193" s="69" t="s">
        <v>1313</v>
      </c>
    </row>
    <row r="194" spans="1:15" hidden="1">
      <c r="A194" s="72">
        <f>'CONSTRUCTION COST ESTIMATE'!B194</f>
        <v>212.02099999999999</v>
      </c>
      <c r="C194" s="69" t="s">
        <v>1311</v>
      </c>
      <c r="D194" s="69">
        <v>0</v>
      </c>
      <c r="F194" s="73" t="str">
        <f>'CONSTRUCTION COST ESTIMATE'!C194</f>
        <v>3 FOOT LANDSCAPE BOULDER</v>
      </c>
      <c r="H194" s="74" t="str">
        <f t="shared" si="3"/>
        <v>212.0210</v>
      </c>
      <c r="J194" s="75">
        <f>'CONSTRUCTION COST ESTIMATE'!BA194</f>
        <v>0</v>
      </c>
      <c r="K194" s="69" t="s">
        <v>1304</v>
      </c>
      <c r="L194" s="69" t="str">
        <f>'CONSTRUCTION COST ESTIMATE'!BB194</f>
        <v>EA</v>
      </c>
      <c r="M194" s="69" t="s">
        <v>1312</v>
      </c>
      <c r="N194" s="76">
        <f>'CONSTRUCTION COST ESTIMATE'!BC194</f>
        <v>0</v>
      </c>
      <c r="O194" s="69" t="s">
        <v>1313</v>
      </c>
    </row>
    <row r="195" spans="1:15" hidden="1">
      <c r="A195" s="72">
        <f>'CONSTRUCTION COST ESTIMATE'!B195</f>
        <v>212.02199999999999</v>
      </c>
      <c r="C195" s="69" t="s">
        <v>1311</v>
      </c>
      <c r="D195" s="69">
        <v>0</v>
      </c>
      <c r="F195" s="73" t="str">
        <f>'CONSTRUCTION COST ESTIMATE'!C195</f>
        <v>4 FOOT LANDSCAPE BOULDER</v>
      </c>
      <c r="H195" s="74" t="str">
        <f t="shared" si="3"/>
        <v>212.0220</v>
      </c>
      <c r="J195" s="75">
        <f>'CONSTRUCTION COST ESTIMATE'!BA195</f>
        <v>0</v>
      </c>
      <c r="K195" s="69" t="s">
        <v>1304</v>
      </c>
      <c r="L195" s="69" t="str">
        <f>'CONSTRUCTION COST ESTIMATE'!BB195</f>
        <v>EA</v>
      </c>
      <c r="M195" s="69" t="s">
        <v>1312</v>
      </c>
      <c r="N195" s="76">
        <f>'CONSTRUCTION COST ESTIMATE'!BC195</f>
        <v>0</v>
      </c>
      <c r="O195" s="69" t="s">
        <v>1313</v>
      </c>
    </row>
    <row r="196" spans="1:15" hidden="1">
      <c r="A196" s="72">
        <f>'CONSTRUCTION COST ESTIMATE'!B196</f>
        <v>212.03</v>
      </c>
      <c r="C196" s="69" t="s">
        <v>1311</v>
      </c>
      <c r="D196" s="69">
        <v>0</v>
      </c>
      <c r="F196" s="73" t="str">
        <f>'CONSTRUCTION COST ESTIMATE'!C196</f>
        <v>DECORATIVE ROCK</v>
      </c>
      <c r="H196" s="74" t="str">
        <f t="shared" si="3"/>
        <v>212.0300</v>
      </c>
      <c r="J196" s="75">
        <f>'CONSTRUCTION COST ESTIMATE'!BA196</f>
        <v>0</v>
      </c>
      <c r="K196" s="69" t="s">
        <v>1304</v>
      </c>
      <c r="L196" s="69" t="str">
        <f>'CONSTRUCTION COST ESTIMATE'!BB196</f>
        <v>TON</v>
      </c>
      <c r="M196" s="69" t="s">
        <v>1312</v>
      </c>
      <c r="N196" s="76">
        <f>'CONSTRUCTION COST ESTIMATE'!BC196</f>
        <v>0</v>
      </c>
      <c r="O196" s="69" t="s">
        <v>1313</v>
      </c>
    </row>
    <row r="197" spans="1:15" hidden="1">
      <c r="A197" s="72">
        <f>'CONSTRUCTION COST ESTIMATE'!B197</f>
        <v>212.03100000000001</v>
      </c>
      <c r="C197" s="69" t="s">
        <v>1311</v>
      </c>
      <c r="D197" s="69">
        <v>0</v>
      </c>
      <c r="F197" s="73" t="str">
        <f>'CONSTRUCTION COST ESTIMATE'!C197</f>
        <v>DECOMPOSED GRANITE</v>
      </c>
      <c r="H197" s="74" t="str">
        <f t="shared" si="3"/>
        <v>212.0310</v>
      </c>
      <c r="J197" s="75">
        <f>'CONSTRUCTION COST ESTIMATE'!BA197</f>
        <v>0</v>
      </c>
      <c r="K197" s="69" t="s">
        <v>1304</v>
      </c>
      <c r="L197" s="69" t="str">
        <f>'CONSTRUCTION COST ESTIMATE'!BB197</f>
        <v>SF</v>
      </c>
      <c r="M197" s="69" t="s">
        <v>1312</v>
      </c>
      <c r="N197" s="76">
        <f>'CONSTRUCTION COST ESTIMATE'!BC197</f>
        <v>0</v>
      </c>
      <c r="O197" s="69" t="s">
        <v>1313</v>
      </c>
    </row>
    <row r="198" spans="1:15" hidden="1">
      <c r="A198" s="72">
        <f>'CONSTRUCTION COST ESTIMATE'!B198</f>
        <v>212.03200000000001</v>
      </c>
      <c r="C198" s="69" t="s">
        <v>1311</v>
      </c>
      <c r="D198" s="69">
        <v>0</v>
      </c>
      <c r="F198" s="73" t="str">
        <f>'CONSTRUCTION COST ESTIMATE'!C198</f>
        <v>DECOMPOSED GRANITE (0.375 INCH AT 2 INCH DEPTH)</v>
      </c>
      <c r="H198" s="74" t="str">
        <f t="shared" si="3"/>
        <v>212.0320</v>
      </c>
      <c r="J198" s="75">
        <f>'CONSTRUCTION COST ESTIMATE'!BA198</f>
        <v>0</v>
      </c>
      <c r="K198" s="69" t="s">
        <v>1304</v>
      </c>
      <c r="L198" s="69" t="str">
        <f>'CONSTRUCTION COST ESTIMATE'!BB198</f>
        <v>SF</v>
      </c>
      <c r="M198" s="69" t="s">
        <v>1312</v>
      </c>
      <c r="N198" s="76">
        <f>'CONSTRUCTION COST ESTIMATE'!BC198</f>
        <v>0</v>
      </c>
      <c r="O198" s="69" t="s">
        <v>1313</v>
      </c>
    </row>
    <row r="199" spans="1:15" hidden="1">
      <c r="A199" s="72">
        <f>'CONSTRUCTION COST ESTIMATE'!B199</f>
        <v>212.03299999999999</v>
      </c>
      <c r="C199" s="69" t="s">
        <v>1311</v>
      </c>
      <c r="D199" s="69">
        <v>0</v>
      </c>
      <c r="F199" s="73" t="str">
        <f>'CONSTRUCTION COST ESTIMATE'!C199</f>
        <v>DECOMPOSED GRANITE (2 TO 4 INCH AT 5 INCH DEPTH)</v>
      </c>
      <c r="H199" s="74" t="str">
        <f t="shared" ref="H199:H269" si="4">TEXT(A199,"#.0000")</f>
        <v>212.0330</v>
      </c>
      <c r="J199" s="75">
        <f>'CONSTRUCTION COST ESTIMATE'!BA199</f>
        <v>0</v>
      </c>
      <c r="K199" s="69" t="s">
        <v>1304</v>
      </c>
      <c r="L199" s="69" t="str">
        <f>'CONSTRUCTION COST ESTIMATE'!BB199</f>
        <v>SF</v>
      </c>
      <c r="M199" s="69" t="s">
        <v>1312</v>
      </c>
      <c r="N199" s="76">
        <f>'CONSTRUCTION COST ESTIMATE'!BC199</f>
        <v>0</v>
      </c>
      <c r="O199" s="69" t="s">
        <v>1313</v>
      </c>
    </row>
    <row r="200" spans="1:15" hidden="1">
      <c r="A200" s="72">
        <f>'CONSTRUCTION COST ESTIMATE'!B200</f>
        <v>212.03399999999999</v>
      </c>
      <c r="C200" s="69" t="s">
        <v>1311</v>
      </c>
      <c r="D200" s="69">
        <v>0</v>
      </c>
      <c r="F200" s="73" t="str">
        <f>'CONSTRUCTION COST ESTIMATE'!C200</f>
        <v>6 INCH DECOMPOSED GRANITE SEPARATING ROCK LINE</v>
      </c>
      <c r="H200" s="74" t="str">
        <f t="shared" si="4"/>
        <v>212.0340</v>
      </c>
      <c r="J200" s="75">
        <f>'CONSTRUCTION COST ESTIMATE'!BA200</f>
        <v>0</v>
      </c>
      <c r="K200" s="69" t="s">
        <v>1304</v>
      </c>
      <c r="L200" s="69" t="str">
        <f>'CONSTRUCTION COST ESTIMATE'!BB200</f>
        <v>LF</v>
      </c>
      <c r="M200" s="69" t="s">
        <v>1312</v>
      </c>
      <c r="N200" s="76">
        <f>'CONSTRUCTION COST ESTIMATE'!BC200</f>
        <v>0</v>
      </c>
      <c r="O200" s="69" t="s">
        <v>1313</v>
      </c>
    </row>
    <row r="201" spans="1:15" hidden="1">
      <c r="A201" s="72">
        <f>'CONSTRUCTION COST ESTIMATE'!B201</f>
        <v>212.035</v>
      </c>
      <c r="C201" s="69" t="s">
        <v>1311</v>
      </c>
      <c r="D201" s="69">
        <v>0</v>
      </c>
      <c r="F201" s="73" t="str">
        <f>'CONSTRUCTION COST ESTIMATE'!C201</f>
        <v>10 FOOT DECOMPOSED GRANITE TRAIL</v>
      </c>
      <c r="H201" s="74" t="str">
        <f t="shared" si="4"/>
        <v>212.0350</v>
      </c>
      <c r="J201" s="75">
        <f>'CONSTRUCTION COST ESTIMATE'!BA201</f>
        <v>0</v>
      </c>
      <c r="K201" s="69" t="s">
        <v>1304</v>
      </c>
      <c r="L201" s="69" t="str">
        <f>'CONSTRUCTION COST ESTIMATE'!BB201</f>
        <v>SF</v>
      </c>
      <c r="M201" s="69" t="s">
        <v>1312</v>
      </c>
      <c r="N201" s="76">
        <f>'CONSTRUCTION COST ESTIMATE'!BC201</f>
        <v>0</v>
      </c>
      <c r="O201" s="69" t="s">
        <v>1313</v>
      </c>
    </row>
    <row r="202" spans="1:15" hidden="1">
      <c r="A202" s="72">
        <f>'CONSTRUCTION COST ESTIMATE'!B202</f>
        <v>212.036</v>
      </c>
      <c r="C202" s="69" t="s">
        <v>1311</v>
      </c>
      <c r="D202" s="69">
        <v>0</v>
      </c>
      <c r="F202" s="73" t="str">
        <f>'CONSTRUCTION COST ESTIMATE'!C202</f>
        <v>4 INCH RIVER ROCK</v>
      </c>
      <c r="H202" s="74" t="str">
        <f t="shared" si="4"/>
        <v>212.0360</v>
      </c>
      <c r="J202" s="75">
        <f>'CONSTRUCTION COST ESTIMATE'!BA202</f>
        <v>0</v>
      </c>
      <c r="K202" s="69" t="s">
        <v>1304</v>
      </c>
      <c r="L202" s="69" t="str">
        <f>'CONSTRUCTION COST ESTIMATE'!BB202</f>
        <v>SY</v>
      </c>
      <c r="M202" s="69" t="s">
        <v>1312</v>
      </c>
      <c r="N202" s="76">
        <f>'CONSTRUCTION COST ESTIMATE'!BC202</f>
        <v>0</v>
      </c>
      <c r="O202" s="69" t="s">
        <v>1313</v>
      </c>
    </row>
    <row r="203" spans="1:15" hidden="1">
      <c r="A203" s="72">
        <f>'CONSTRUCTION COST ESTIMATE'!B203</f>
        <v>212.03700000000001</v>
      </c>
      <c r="C203" s="69" t="s">
        <v>1311</v>
      </c>
      <c r="D203" s="69">
        <v>0</v>
      </c>
      <c r="F203" s="73" t="str">
        <f>'CONSTRUCTION COST ESTIMATE'!C203</f>
        <v>6 INCH RIVER ROCK</v>
      </c>
      <c r="H203" s="74" t="str">
        <f t="shared" si="4"/>
        <v>212.0370</v>
      </c>
      <c r="J203" s="75">
        <f>'CONSTRUCTION COST ESTIMATE'!BA203</f>
        <v>0</v>
      </c>
      <c r="K203" s="69" t="s">
        <v>1304</v>
      </c>
      <c r="L203" s="69" t="str">
        <f>'CONSTRUCTION COST ESTIMATE'!BB203</f>
        <v>SY</v>
      </c>
      <c r="M203" s="69" t="s">
        <v>1312</v>
      </c>
      <c r="N203" s="76">
        <f>'CONSTRUCTION COST ESTIMATE'!BC203</f>
        <v>0</v>
      </c>
      <c r="O203" s="69" t="s">
        <v>1313</v>
      </c>
    </row>
    <row r="204" spans="1:15" hidden="1">
      <c r="A204" s="72">
        <f>'CONSTRUCTION COST ESTIMATE'!B204</f>
        <v>212.03800000000001</v>
      </c>
      <c r="C204" s="69" t="s">
        <v>1311</v>
      </c>
      <c r="D204" s="69">
        <v>0</v>
      </c>
      <c r="F204" s="73" t="str">
        <f>'CONSTRUCTION COST ESTIMATE'!C204</f>
        <v>ROCK MULCH</v>
      </c>
      <c r="H204" s="74" t="str">
        <f t="shared" si="4"/>
        <v>212.0380</v>
      </c>
      <c r="J204" s="75">
        <f>'CONSTRUCTION COST ESTIMATE'!BA204</f>
        <v>0</v>
      </c>
      <c r="K204" s="69" t="s">
        <v>1304</v>
      </c>
      <c r="L204" s="69" t="str">
        <f>'CONSTRUCTION COST ESTIMATE'!BB204</f>
        <v>SF</v>
      </c>
      <c r="M204" s="69" t="s">
        <v>1312</v>
      </c>
      <c r="N204" s="76">
        <f>'CONSTRUCTION COST ESTIMATE'!BC204</f>
        <v>0</v>
      </c>
      <c r="O204" s="69" t="s">
        <v>1313</v>
      </c>
    </row>
    <row r="205" spans="1:15" hidden="1">
      <c r="A205" s="72">
        <f>'CONSTRUCTION COST ESTIMATE'!B205</f>
        <v>212.03899999999999</v>
      </c>
      <c r="C205" s="69" t="s">
        <v>1311</v>
      </c>
      <c r="D205" s="69">
        <v>0</v>
      </c>
      <c r="F205" s="73" t="str">
        <f>'CONSTRUCTION COST ESTIMATE'!C205</f>
        <v>ROCK MULCH 4 TO 6 INCHES</v>
      </c>
      <c r="H205" s="74" t="str">
        <f t="shared" si="4"/>
        <v>212.0390</v>
      </c>
      <c r="J205" s="75">
        <f>'CONSTRUCTION COST ESTIMATE'!BA205</f>
        <v>0</v>
      </c>
      <c r="K205" s="69" t="s">
        <v>1304</v>
      </c>
      <c r="L205" s="69" t="str">
        <f>'CONSTRUCTION COST ESTIMATE'!BB205</f>
        <v>SF</v>
      </c>
      <c r="M205" s="69" t="s">
        <v>1312</v>
      </c>
      <c r="N205" s="76">
        <f>'CONSTRUCTION COST ESTIMATE'!BC205</f>
        <v>0</v>
      </c>
      <c r="O205" s="69" t="s">
        <v>1313</v>
      </c>
    </row>
    <row r="206" spans="1:15" hidden="1">
      <c r="A206" s="72">
        <f>'CONSTRUCTION COST ESTIMATE'!B206</f>
        <v>212.04</v>
      </c>
      <c r="C206" s="69" t="s">
        <v>1311</v>
      </c>
      <c r="D206" s="69">
        <v>0</v>
      </c>
      <c r="F206" s="73" t="str">
        <f>'CONSTRUCTION COST ESTIMATE'!C206</f>
        <v>1 INCH DIAMETER LANDSCAPE ROCK</v>
      </c>
      <c r="H206" s="74" t="str">
        <f t="shared" si="4"/>
        <v>212.0400</v>
      </c>
      <c r="J206" s="75">
        <f>'CONSTRUCTION COST ESTIMATE'!BA206</f>
        <v>0</v>
      </c>
      <c r="K206" s="69" t="s">
        <v>1304</v>
      </c>
      <c r="L206" s="69" t="str">
        <f>'CONSTRUCTION COST ESTIMATE'!BB206</f>
        <v>SF</v>
      </c>
      <c r="M206" s="69" t="s">
        <v>1312</v>
      </c>
      <c r="N206" s="76">
        <f>'CONSTRUCTION COST ESTIMATE'!BC206</f>
        <v>0</v>
      </c>
      <c r="O206" s="69" t="s">
        <v>1313</v>
      </c>
    </row>
    <row r="207" spans="1:15" hidden="1">
      <c r="A207" s="72">
        <f>'CONSTRUCTION COST ESTIMATE'!B207</f>
        <v>212.041</v>
      </c>
      <c r="C207" s="69" t="s">
        <v>1311</v>
      </c>
      <c r="D207" s="69">
        <v>0</v>
      </c>
      <c r="F207" s="73" t="str">
        <f>'CONSTRUCTION COST ESTIMATE'!C207</f>
        <v>100% WASHED CONCRETE SAND</v>
      </c>
      <c r="H207" s="74" t="str">
        <f t="shared" si="4"/>
        <v>212.0410</v>
      </c>
      <c r="J207" s="75">
        <f>'CONSTRUCTION COST ESTIMATE'!BA207</f>
        <v>0</v>
      </c>
      <c r="K207" s="69" t="s">
        <v>1304</v>
      </c>
      <c r="L207" s="69" t="str">
        <f>'CONSTRUCTION COST ESTIMATE'!BB207</f>
        <v>CY</v>
      </c>
      <c r="M207" s="69" t="s">
        <v>1312</v>
      </c>
      <c r="N207" s="76">
        <f>'CONSTRUCTION COST ESTIMATE'!BC207</f>
        <v>0</v>
      </c>
      <c r="O207" s="69" t="s">
        <v>1313</v>
      </c>
    </row>
    <row r="208" spans="1:15" hidden="1">
      <c r="A208" s="72">
        <f>'CONSTRUCTION COST ESTIMATE'!B208</f>
        <v>212.05</v>
      </c>
      <c r="C208" s="69" t="s">
        <v>1311</v>
      </c>
      <c r="D208" s="69">
        <v>0</v>
      </c>
      <c r="F208" s="73" t="str">
        <f>'CONSTRUCTION COST ESTIMATE'!C208</f>
        <v>LANDSCAPE REMOVAL AND REPLACEMENT</v>
      </c>
      <c r="H208" s="74" t="str">
        <f t="shared" si="4"/>
        <v>212.0500</v>
      </c>
      <c r="J208" s="75">
        <f>'CONSTRUCTION COST ESTIMATE'!BA208</f>
        <v>0</v>
      </c>
      <c r="K208" s="69" t="s">
        <v>1304</v>
      </c>
      <c r="L208" s="69" t="str">
        <f>'CONSTRUCTION COST ESTIMATE'!BB208</f>
        <v>LS</v>
      </c>
      <c r="M208" s="69" t="s">
        <v>1312</v>
      </c>
      <c r="N208" s="76">
        <f>'CONSTRUCTION COST ESTIMATE'!BC208</f>
        <v>0</v>
      </c>
      <c r="O208" s="69" t="s">
        <v>1313</v>
      </c>
    </row>
    <row r="209" spans="1:26" hidden="1">
      <c r="A209" s="72">
        <f>'CONSTRUCTION COST ESTIMATE'!B209</f>
        <v>212.05099999999999</v>
      </c>
      <c r="C209" s="69" t="s">
        <v>1311</v>
      </c>
      <c r="D209" s="69">
        <v>0</v>
      </c>
      <c r="F209" s="73" t="str">
        <f>'CONSTRUCTION COST ESTIMATE'!C209</f>
        <v>LANDSCAPE EXCAVATION</v>
      </c>
      <c r="H209" s="74" t="str">
        <f t="shared" si="4"/>
        <v>212.0510</v>
      </c>
      <c r="J209" s="75">
        <f>'CONSTRUCTION COST ESTIMATE'!BA209</f>
        <v>0</v>
      </c>
      <c r="K209" s="69" t="s">
        <v>1304</v>
      </c>
      <c r="L209" s="69" t="str">
        <f>'CONSTRUCTION COST ESTIMATE'!BB209</f>
        <v>CY</v>
      </c>
      <c r="M209" s="69" t="s">
        <v>1312</v>
      </c>
      <c r="N209" s="76">
        <f>'CONSTRUCTION COST ESTIMATE'!BC209</f>
        <v>0</v>
      </c>
      <c r="O209" s="69" t="s">
        <v>1313</v>
      </c>
    </row>
    <row r="210" spans="1:26" hidden="1">
      <c r="A210" s="72">
        <f>'CONSTRUCTION COST ESTIMATE'!B210</f>
        <v>212.05199999999999</v>
      </c>
      <c r="C210" s="69" t="s">
        <v>1311</v>
      </c>
      <c r="D210" s="69">
        <v>0</v>
      </c>
      <c r="F210" s="73" t="str">
        <f>'CONSTRUCTION COST ESTIMATE'!C210</f>
        <v>LANDSCAPE MODIFICATION</v>
      </c>
      <c r="H210" s="74" t="str">
        <f t="shared" si="4"/>
        <v>212.0520</v>
      </c>
      <c r="J210" s="75">
        <f>'CONSTRUCTION COST ESTIMATE'!BA210</f>
        <v>0</v>
      </c>
      <c r="K210" s="69" t="s">
        <v>1304</v>
      </c>
      <c r="L210" s="69" t="str">
        <f>'CONSTRUCTION COST ESTIMATE'!BB210</f>
        <v>LS</v>
      </c>
      <c r="M210" s="69" t="s">
        <v>1312</v>
      </c>
      <c r="N210" s="76">
        <f>'CONSTRUCTION COST ESTIMATE'!BC210</f>
        <v>0</v>
      </c>
      <c r="O210" s="69" t="s">
        <v>1313</v>
      </c>
    </row>
    <row r="211" spans="1:26" hidden="1">
      <c r="A211" s="72">
        <f>'CONSTRUCTION COST ESTIMATE'!B211</f>
        <v>212.053</v>
      </c>
      <c r="C211" s="69" t="s">
        <v>1311</v>
      </c>
      <c r="D211" s="69">
        <v>0</v>
      </c>
      <c r="F211" s="73" t="str">
        <f>'CONSTRUCTION COST ESTIMATE'!C211</f>
        <v>LANDSCAPE RESTORATION</v>
      </c>
      <c r="H211" s="74" t="str">
        <f t="shared" si="4"/>
        <v>212.0530</v>
      </c>
      <c r="J211" s="75">
        <f>'CONSTRUCTION COST ESTIMATE'!BA211</f>
        <v>0</v>
      </c>
      <c r="K211" s="69" t="s">
        <v>1304</v>
      </c>
      <c r="L211" s="69" t="str">
        <f>'CONSTRUCTION COST ESTIMATE'!BB211</f>
        <v>LS</v>
      </c>
      <c r="M211" s="69" t="s">
        <v>1312</v>
      </c>
      <c r="N211" s="76">
        <f>'CONSTRUCTION COST ESTIMATE'!BC211</f>
        <v>0</v>
      </c>
      <c r="O211" s="69" t="s">
        <v>1313</v>
      </c>
    </row>
    <row r="212" spans="1:26" hidden="1">
      <c r="A212" s="72">
        <f>'CONSTRUCTION COST ESTIMATE'!B212</f>
        <v>212.054</v>
      </c>
      <c r="C212" s="69" t="s">
        <v>1311</v>
      </c>
      <c r="D212" s="69">
        <v>0</v>
      </c>
      <c r="F212" s="73" t="str">
        <f>'CONSTRUCTION COST ESTIMATE'!C212</f>
        <v>IRRIGATION SYSTEM MODIFICATION</v>
      </c>
      <c r="H212" s="74" t="str">
        <f t="shared" si="4"/>
        <v>212.0540</v>
      </c>
      <c r="J212" s="75">
        <f>'CONSTRUCTION COST ESTIMATE'!BA212</f>
        <v>0</v>
      </c>
      <c r="K212" s="69" t="s">
        <v>1304</v>
      </c>
      <c r="L212" s="69" t="str">
        <f>'CONSTRUCTION COST ESTIMATE'!BB212</f>
        <v>LS</v>
      </c>
      <c r="M212" s="69" t="s">
        <v>1312</v>
      </c>
      <c r="N212" s="76">
        <f>'CONSTRUCTION COST ESTIMATE'!BC212</f>
        <v>0</v>
      </c>
      <c r="O212" s="69" t="s">
        <v>1313</v>
      </c>
    </row>
    <row r="213" spans="1:26" hidden="1">
      <c r="A213" s="72">
        <f>'CONSTRUCTION COST ESTIMATE'!B213</f>
        <v>212.05500000000001</v>
      </c>
      <c r="C213" s="69" t="s">
        <v>1311</v>
      </c>
      <c r="D213" s="69">
        <v>0</v>
      </c>
      <c r="F213" s="73" t="str">
        <f>'CONSTRUCTION COST ESTIMATE'!C213</f>
        <v>12 MONTH MAINTENANCE SERVICE</v>
      </c>
      <c r="H213" s="74" t="str">
        <f t="shared" si="4"/>
        <v>212.0550</v>
      </c>
      <c r="J213" s="75">
        <f>'CONSTRUCTION COST ESTIMATE'!BA213</f>
        <v>0</v>
      </c>
      <c r="K213" s="69" t="s">
        <v>1304</v>
      </c>
      <c r="L213" s="69" t="str">
        <f>'CONSTRUCTION COST ESTIMATE'!BB213</f>
        <v>LS</v>
      </c>
      <c r="M213" s="69" t="s">
        <v>1312</v>
      </c>
      <c r="N213" s="76">
        <f>'CONSTRUCTION COST ESTIMATE'!BC213</f>
        <v>0</v>
      </c>
      <c r="O213" s="69" t="s">
        <v>1313</v>
      </c>
    </row>
    <row r="214" spans="1:26" hidden="1">
      <c r="A214" s="72">
        <f>'CONSTRUCTION COST ESTIMATE'!B214</f>
        <v>212.06</v>
      </c>
      <c r="C214" s="69" t="s">
        <v>1311</v>
      </c>
      <c r="D214" s="69">
        <v>0</v>
      </c>
      <c r="F214" s="73" t="str">
        <f>'CONSTRUCTION COST ESTIMATE'!C214</f>
        <v>PLANTING SOIL BACKFILL</v>
      </c>
      <c r="H214" s="74" t="str">
        <f t="shared" si="4"/>
        <v>212.0600</v>
      </c>
      <c r="J214" s="75">
        <f>'CONSTRUCTION COST ESTIMATE'!BA214</f>
        <v>0</v>
      </c>
      <c r="K214" s="69" t="s">
        <v>1304</v>
      </c>
      <c r="L214" s="69" t="str">
        <f>'CONSTRUCTION COST ESTIMATE'!BB214</f>
        <v>CY</v>
      </c>
      <c r="M214" s="69" t="s">
        <v>1312</v>
      </c>
      <c r="N214" s="76">
        <f>'CONSTRUCTION COST ESTIMATE'!BC214</f>
        <v>0</v>
      </c>
      <c r="O214" s="69" t="s">
        <v>1313</v>
      </c>
    </row>
    <row r="215" spans="1:26" hidden="1">
      <c r="A215" s="72">
        <f>'CONSTRUCTION COST ESTIMATE'!B215</f>
        <v>212.06100000000001</v>
      </c>
      <c r="C215" s="69" t="s">
        <v>1311</v>
      </c>
      <c r="D215" s="69">
        <v>0</v>
      </c>
      <c r="F215" s="73" t="str">
        <f>'CONSTRUCTION COST ESTIMATE'!C215</f>
        <v>PRE EMERGENT HERBICIDE</v>
      </c>
      <c r="H215" s="74" t="str">
        <f t="shared" si="4"/>
        <v>212.0610</v>
      </c>
      <c r="J215" s="75">
        <f>'CONSTRUCTION COST ESTIMATE'!BA215</f>
        <v>0</v>
      </c>
      <c r="K215" s="69" t="s">
        <v>1304</v>
      </c>
      <c r="L215" s="69" t="str">
        <f>'CONSTRUCTION COST ESTIMATE'!BB215</f>
        <v>SF</v>
      </c>
      <c r="M215" s="69" t="s">
        <v>1312</v>
      </c>
      <c r="N215" s="76">
        <f>'CONSTRUCTION COST ESTIMATE'!BC215</f>
        <v>0</v>
      </c>
      <c r="O215" s="69" t="s">
        <v>1313</v>
      </c>
    </row>
    <row r="216" spans="1:26" hidden="1">
      <c r="A216" s="72">
        <f>'CONSTRUCTION COST ESTIMATE'!B216</f>
        <v>212.06200000000001</v>
      </c>
      <c r="C216" s="69" t="s">
        <v>1311</v>
      </c>
      <c r="D216" s="69">
        <v>0</v>
      </c>
      <c r="F216" s="73" t="str">
        <f>'CONSTRUCTION COST ESTIMATE'!C216</f>
        <v>ROOT BARRIER</v>
      </c>
      <c r="H216" s="74" t="str">
        <f t="shared" si="4"/>
        <v>212.0620</v>
      </c>
      <c r="J216" s="75">
        <f>'CONSTRUCTION COST ESTIMATE'!BA216</f>
        <v>0</v>
      </c>
      <c r="K216" s="69" t="s">
        <v>1304</v>
      </c>
      <c r="L216" s="69" t="str">
        <f>'CONSTRUCTION COST ESTIMATE'!BB216</f>
        <v>SF</v>
      </c>
      <c r="M216" s="69" t="s">
        <v>1312</v>
      </c>
      <c r="N216" s="76">
        <f>'CONSTRUCTION COST ESTIMATE'!BC216</f>
        <v>0</v>
      </c>
      <c r="O216" s="69" t="s">
        <v>1313</v>
      </c>
    </row>
    <row r="217" spans="1:26" hidden="1">
      <c r="A217" s="72">
        <f>'CONSTRUCTION COST ESTIMATE'!B217</f>
        <v>212.06299999999999</v>
      </c>
      <c r="C217" s="69" t="s">
        <v>1311</v>
      </c>
      <c r="D217" s="69">
        <v>0</v>
      </c>
      <c r="F217" s="73" t="str">
        <f>'CONSTRUCTION COST ESTIMATE'!C217</f>
        <v>ROOT GUARD</v>
      </c>
      <c r="H217" s="74" t="str">
        <f t="shared" si="4"/>
        <v>212.0630</v>
      </c>
      <c r="J217" s="75">
        <f>'CONSTRUCTION COST ESTIMATE'!BA217</f>
        <v>0</v>
      </c>
      <c r="K217" s="69" t="s">
        <v>1304</v>
      </c>
      <c r="L217" s="69" t="str">
        <f>'CONSTRUCTION COST ESTIMATE'!BB217</f>
        <v>LF</v>
      </c>
      <c r="M217" s="69" t="s">
        <v>1312</v>
      </c>
      <c r="N217" s="76">
        <f>'CONSTRUCTION COST ESTIMATE'!BC217</f>
        <v>0</v>
      </c>
      <c r="O217" s="69" t="s">
        <v>1313</v>
      </c>
    </row>
    <row r="218" spans="1:26" hidden="1">
      <c r="A218" s="72">
        <f>'CONSTRUCTION COST ESTIMATE'!B218</f>
        <v>212.06399999999999</v>
      </c>
      <c r="C218" s="69" t="s">
        <v>1311</v>
      </c>
      <c r="D218" s="69">
        <v>0</v>
      </c>
      <c r="F218" s="73" t="str">
        <f>'CONSTRUCTION COST ESTIMATE'!C218</f>
        <v>NATIVE PLANT</v>
      </c>
      <c r="H218" s="74" t="str">
        <f t="shared" si="4"/>
        <v>212.0640</v>
      </c>
      <c r="J218" s="75">
        <f>'CONSTRUCTION COST ESTIMATE'!BA218</f>
        <v>0</v>
      </c>
      <c r="K218" s="69" t="s">
        <v>1304</v>
      </c>
      <c r="L218" s="69" t="str">
        <f>'CONSTRUCTION COST ESTIMATE'!BB218</f>
        <v>EA</v>
      </c>
      <c r="M218" s="69" t="s">
        <v>1312</v>
      </c>
      <c r="N218" s="76">
        <f>'CONSTRUCTION COST ESTIMATE'!BC218</f>
        <v>0</v>
      </c>
      <c r="O218" s="69" t="s">
        <v>1313</v>
      </c>
    </row>
    <row r="219" spans="1:26" hidden="1">
      <c r="A219" s="72">
        <f>'CONSTRUCTION COST ESTIMATE'!B219</f>
        <v>212.065</v>
      </c>
      <c r="C219" s="69" t="s">
        <v>1311</v>
      </c>
      <c r="D219" s="69">
        <v>0</v>
      </c>
      <c r="F219" s="73" t="str">
        <f>'CONSTRUCTION COST ESTIMATE'!C219</f>
        <v>NATIVE REVEGETATION</v>
      </c>
      <c r="H219" s="74" t="str">
        <f t="shared" si="4"/>
        <v>212.0650</v>
      </c>
      <c r="J219" s="75">
        <f>'CONSTRUCTION COST ESTIMATE'!BA219</f>
        <v>0</v>
      </c>
      <c r="K219" s="69" t="s">
        <v>1304</v>
      </c>
      <c r="L219" s="69" t="str">
        <f>'CONSTRUCTION COST ESTIMATE'!BB219</f>
        <v>SF</v>
      </c>
      <c r="M219" s="69" t="s">
        <v>1312</v>
      </c>
      <c r="N219" s="76">
        <f>'CONSTRUCTION COST ESTIMATE'!BC219</f>
        <v>0</v>
      </c>
      <c r="O219" s="69" t="s">
        <v>1313</v>
      </c>
    </row>
    <row r="220" spans="1:26" hidden="1">
      <c r="A220" s="72">
        <f>'CONSTRUCTION COST ESTIMATE'!B220</f>
        <v>212.066</v>
      </c>
      <c r="C220" s="69" t="s">
        <v>1311</v>
      </c>
      <c r="D220" s="69">
        <v>0</v>
      </c>
      <c r="F220" s="73" t="str">
        <f>'CONSTRUCTION COST ESTIMATE'!C220</f>
        <v>COLOR RESTORATION</v>
      </c>
      <c r="H220" s="74" t="str">
        <f t="shared" si="4"/>
        <v>212.0660</v>
      </c>
      <c r="J220" s="75">
        <f>'CONSTRUCTION COST ESTIMATE'!BA220</f>
        <v>0</v>
      </c>
      <c r="K220" s="69" t="s">
        <v>1304</v>
      </c>
      <c r="L220" s="69" t="str">
        <f>'CONSTRUCTION COST ESTIMATE'!BB220</f>
        <v>SF</v>
      </c>
      <c r="M220" s="69" t="s">
        <v>1312</v>
      </c>
      <c r="N220" s="76">
        <f>'CONSTRUCTION COST ESTIMATE'!BC220</f>
        <v>0</v>
      </c>
      <c r="O220" s="69" t="s">
        <v>1313</v>
      </c>
    </row>
    <row r="221" spans="1:26" s="400" customFormat="1">
      <c r="A221" s="408"/>
      <c r="B221" s="395"/>
      <c r="C221" s="395" t="s">
        <v>1311</v>
      </c>
      <c r="D221" s="395">
        <v>0</v>
      </c>
      <c r="E221" s="395"/>
      <c r="F221" s="396" t="str">
        <f>'CONSTRUCTION COST ESTIMATE'!C221</f>
        <v>IRRIGATION SYSTEMS</v>
      </c>
      <c r="G221" s="395"/>
      <c r="H221" s="394" t="str">
        <f t="shared" si="4"/>
        <v>.0000</v>
      </c>
      <c r="I221" s="395"/>
      <c r="J221" s="397">
        <f>'CONSTRUCTION COST ESTIMATE'!BA221</f>
        <v>0</v>
      </c>
      <c r="K221" s="395" t="s">
        <v>1304</v>
      </c>
      <c r="L221" s="395">
        <f>'CONSTRUCTION COST ESTIMATE'!BB221</f>
        <v>0</v>
      </c>
      <c r="M221" s="395" t="s">
        <v>1312</v>
      </c>
      <c r="N221" s="398">
        <f>'CONSTRUCTION COST ESTIMATE'!BC221</f>
        <v>0</v>
      </c>
      <c r="O221" s="395" t="s">
        <v>1313</v>
      </c>
      <c r="S221" s="414"/>
      <c r="T221" s="414"/>
      <c r="U221" s="414"/>
      <c r="V221" s="414"/>
      <c r="W221" s="414"/>
      <c r="X221" s="414"/>
      <c r="Y221" s="414"/>
      <c r="Z221" s="414"/>
    </row>
    <row r="222" spans="1:26" hidden="1">
      <c r="A222" s="72">
        <f>'CONSTRUCTION COST ESTIMATE'!B222</f>
        <v>213.00049999999999</v>
      </c>
      <c r="C222" s="69" t="s">
        <v>1311</v>
      </c>
      <c r="D222" s="69">
        <v>0</v>
      </c>
      <c r="F222" s="73" t="str">
        <f>'CONSTRUCTION COST ESTIMATE'!C222</f>
        <v>INSTALL IRRIGATION SYSTEM</v>
      </c>
      <c r="H222" s="74" t="str">
        <f t="shared" si="4"/>
        <v>213.0005</v>
      </c>
      <c r="J222" s="75">
        <f>'CONSTRUCTION COST ESTIMATE'!BA222</f>
        <v>0</v>
      </c>
      <c r="K222" s="69" t="s">
        <v>1304</v>
      </c>
      <c r="L222" s="69" t="str">
        <f>'CONSTRUCTION COST ESTIMATE'!BB222</f>
        <v>LS</v>
      </c>
      <c r="M222" s="69" t="s">
        <v>1312</v>
      </c>
      <c r="N222" s="76">
        <f>'CONSTRUCTION COST ESTIMATE'!BC222</f>
        <v>0</v>
      </c>
      <c r="O222" s="69" t="s">
        <v>1313</v>
      </c>
    </row>
    <row r="223" spans="1:26" hidden="1">
      <c r="A223" s="72">
        <f>'CONSTRUCTION COST ESTIMATE'!B223</f>
        <v>213.001</v>
      </c>
      <c r="C223" s="69" t="s">
        <v>1311</v>
      </c>
      <c r="D223" s="69">
        <v>0</v>
      </c>
      <c r="F223" s="73" t="str">
        <f>'CONSTRUCTION COST ESTIMATE'!C223</f>
        <v>MODIFY IRRIGATION SYSTEM</v>
      </c>
      <c r="H223" s="74" t="str">
        <f t="shared" si="4"/>
        <v>213.0010</v>
      </c>
      <c r="J223" s="75">
        <f>'CONSTRUCTION COST ESTIMATE'!BA223</f>
        <v>0</v>
      </c>
      <c r="K223" s="69" t="s">
        <v>1304</v>
      </c>
      <c r="L223" s="69" t="str">
        <f>'CONSTRUCTION COST ESTIMATE'!BB223</f>
        <v>LS</v>
      </c>
      <c r="M223" s="69" t="s">
        <v>1312</v>
      </c>
      <c r="N223" s="76">
        <f>'CONSTRUCTION COST ESTIMATE'!BC223</f>
        <v>0</v>
      </c>
      <c r="O223" s="69" t="s">
        <v>1313</v>
      </c>
    </row>
    <row r="224" spans="1:26" hidden="1">
      <c r="A224" s="72">
        <f>'CONSTRUCTION COST ESTIMATE'!B224</f>
        <v>213.00200000000001</v>
      </c>
      <c r="C224" s="69" t="s">
        <v>1311</v>
      </c>
      <c r="D224" s="69">
        <v>0</v>
      </c>
      <c r="F224" s="73" t="str">
        <f>'CONSTRUCTION COST ESTIMATE'!C224</f>
        <v>REMOVE AND REPLACE IRRIGATION SYSTEM</v>
      </c>
      <c r="H224" s="74" t="str">
        <f t="shared" si="4"/>
        <v>213.0020</v>
      </c>
      <c r="J224" s="75">
        <f>'CONSTRUCTION COST ESTIMATE'!BA224</f>
        <v>0</v>
      </c>
      <c r="K224" s="69" t="s">
        <v>1304</v>
      </c>
      <c r="L224" s="69" t="str">
        <f>'CONSTRUCTION COST ESTIMATE'!BB224</f>
        <v>LS</v>
      </c>
      <c r="M224" s="69" t="s">
        <v>1312</v>
      </c>
      <c r="N224" s="76">
        <f>'CONSTRUCTION COST ESTIMATE'!BC224</f>
        <v>0</v>
      </c>
      <c r="O224" s="69" t="s">
        <v>1313</v>
      </c>
    </row>
    <row r="225" spans="1:26" hidden="1">
      <c r="A225" s="72">
        <f>'CONSTRUCTION COST ESTIMATE'!B225</f>
        <v>213.00299999999999</v>
      </c>
      <c r="C225" s="69" t="s">
        <v>1311</v>
      </c>
      <c r="D225" s="69">
        <v>0</v>
      </c>
      <c r="F225" s="73" t="str">
        <f>'CONSTRUCTION COST ESTIMATE'!C225</f>
        <v>DRIP IRRIGATION SYSTEM</v>
      </c>
      <c r="H225" s="74" t="str">
        <f t="shared" si="4"/>
        <v>213.0030</v>
      </c>
      <c r="J225" s="75">
        <f>'CONSTRUCTION COST ESTIMATE'!BA225</f>
        <v>0</v>
      </c>
      <c r="K225" s="69" t="s">
        <v>1304</v>
      </c>
      <c r="L225" s="69" t="str">
        <f>'CONSTRUCTION COST ESTIMATE'!BB225</f>
        <v>LS</v>
      </c>
      <c r="M225" s="69" t="s">
        <v>1312</v>
      </c>
      <c r="N225" s="76">
        <f>'CONSTRUCTION COST ESTIMATE'!BC225</f>
        <v>0</v>
      </c>
      <c r="O225" s="69" t="s">
        <v>1313</v>
      </c>
    </row>
    <row r="226" spans="1:26" hidden="1">
      <c r="A226" s="72">
        <f>'CONSTRUCTION COST ESTIMATE'!B226</f>
        <v>213.01</v>
      </c>
      <c r="C226" s="69" t="s">
        <v>1311</v>
      </c>
      <c r="D226" s="69">
        <v>0</v>
      </c>
      <c r="F226" s="73" t="str">
        <f>'CONSTRUCTION COST ESTIMATE'!C226</f>
        <v>IRRIGATION LINE (0.75 INCH)</v>
      </c>
      <c r="H226" s="74" t="str">
        <f t="shared" si="4"/>
        <v>213.0100</v>
      </c>
      <c r="J226" s="75">
        <f>'CONSTRUCTION COST ESTIMATE'!BA226</f>
        <v>0</v>
      </c>
      <c r="K226" s="69" t="s">
        <v>1304</v>
      </c>
      <c r="L226" s="69" t="str">
        <f>'CONSTRUCTION COST ESTIMATE'!BB226</f>
        <v>LF</v>
      </c>
      <c r="M226" s="69" t="s">
        <v>1312</v>
      </c>
      <c r="N226" s="76">
        <f>'CONSTRUCTION COST ESTIMATE'!BC226</f>
        <v>0</v>
      </c>
      <c r="O226" s="69" t="s">
        <v>1313</v>
      </c>
    </row>
    <row r="227" spans="1:26" hidden="1">
      <c r="A227" s="72">
        <f>'CONSTRUCTION COST ESTIMATE'!B227</f>
        <v>213.011</v>
      </c>
      <c r="C227" s="69" t="s">
        <v>1311</v>
      </c>
      <c r="D227" s="69">
        <v>0</v>
      </c>
      <c r="F227" s="73" t="str">
        <f>'CONSTRUCTION COST ESTIMATE'!C227</f>
        <v>IRRIGATION LINE (1 INCH)</v>
      </c>
      <c r="H227" s="74" t="str">
        <f t="shared" si="4"/>
        <v>213.0110</v>
      </c>
      <c r="J227" s="75">
        <f>'CONSTRUCTION COST ESTIMATE'!BA227</f>
        <v>0</v>
      </c>
      <c r="K227" s="69" t="s">
        <v>1304</v>
      </c>
      <c r="L227" s="69" t="str">
        <f>'CONSTRUCTION COST ESTIMATE'!BB227</f>
        <v>LF</v>
      </c>
      <c r="M227" s="69" t="s">
        <v>1312</v>
      </c>
      <c r="N227" s="76">
        <f>'CONSTRUCTION COST ESTIMATE'!BC227</f>
        <v>0</v>
      </c>
      <c r="O227" s="69" t="s">
        <v>1313</v>
      </c>
    </row>
    <row r="228" spans="1:26" hidden="1">
      <c r="A228" s="72">
        <f>'CONSTRUCTION COST ESTIMATE'!B228</f>
        <v>213.012</v>
      </c>
      <c r="C228" s="69" t="s">
        <v>1311</v>
      </c>
      <c r="D228" s="69">
        <v>0</v>
      </c>
      <c r="F228" s="73" t="str">
        <f>'CONSTRUCTION COST ESTIMATE'!C228</f>
        <v>PVC SLEEVE (2 INCH)</v>
      </c>
      <c r="H228" s="74" t="str">
        <f t="shared" si="4"/>
        <v>213.0120</v>
      </c>
      <c r="J228" s="75">
        <f>'CONSTRUCTION COST ESTIMATE'!BA228</f>
        <v>0</v>
      </c>
      <c r="K228" s="69" t="s">
        <v>1304</v>
      </c>
      <c r="L228" s="69" t="str">
        <f>'CONSTRUCTION COST ESTIMATE'!BB228</f>
        <v>LF</v>
      </c>
      <c r="M228" s="69" t="s">
        <v>1312</v>
      </c>
      <c r="N228" s="76">
        <f>'CONSTRUCTION COST ESTIMATE'!BC228</f>
        <v>0</v>
      </c>
      <c r="O228" s="69" t="s">
        <v>1313</v>
      </c>
    </row>
    <row r="229" spans="1:26" hidden="1">
      <c r="A229" s="72">
        <f>'CONSTRUCTION COST ESTIMATE'!B229</f>
        <v>213.01300000000001</v>
      </c>
      <c r="C229" s="69" t="s">
        <v>1311</v>
      </c>
      <c r="D229" s="69">
        <v>0</v>
      </c>
      <c r="F229" s="73" t="str">
        <f>'CONSTRUCTION COST ESTIMATE'!C229</f>
        <v>EMITTERS</v>
      </c>
      <c r="H229" s="74" t="str">
        <f t="shared" si="4"/>
        <v>213.0130</v>
      </c>
      <c r="J229" s="75">
        <f>'CONSTRUCTION COST ESTIMATE'!BA229</f>
        <v>0</v>
      </c>
      <c r="K229" s="69" t="s">
        <v>1304</v>
      </c>
      <c r="L229" s="69" t="str">
        <f>'CONSTRUCTION COST ESTIMATE'!BB229</f>
        <v>EA</v>
      </c>
      <c r="M229" s="69" t="s">
        <v>1312</v>
      </c>
      <c r="N229" s="76">
        <f>'CONSTRUCTION COST ESTIMATE'!BC229</f>
        <v>0</v>
      </c>
      <c r="O229" s="69" t="s">
        <v>1313</v>
      </c>
    </row>
    <row r="230" spans="1:26" hidden="1">
      <c r="A230" s="72">
        <f>'CONSTRUCTION COST ESTIMATE'!B230</f>
        <v>213.01400000000001</v>
      </c>
      <c r="C230" s="69" t="s">
        <v>1311</v>
      </c>
      <c r="D230" s="69">
        <v>0</v>
      </c>
      <c r="F230" s="73" t="str">
        <f>'CONSTRUCTION COST ESTIMATE'!C230</f>
        <v>DROP VALVE (0.375)</v>
      </c>
      <c r="H230" s="74" t="str">
        <f t="shared" si="4"/>
        <v>213.0140</v>
      </c>
      <c r="J230" s="75">
        <f>'CONSTRUCTION COST ESTIMATE'!BA230</f>
        <v>0</v>
      </c>
      <c r="K230" s="69" t="s">
        <v>1304</v>
      </c>
      <c r="L230" s="69" t="str">
        <f>'CONSTRUCTION COST ESTIMATE'!BB230</f>
        <v>EA</v>
      </c>
      <c r="M230" s="69" t="s">
        <v>1312</v>
      </c>
      <c r="N230" s="76">
        <f>'CONSTRUCTION COST ESTIMATE'!BC230</f>
        <v>0</v>
      </c>
      <c r="O230" s="69" t="s">
        <v>1313</v>
      </c>
    </row>
    <row r="231" spans="1:26" hidden="1">
      <c r="A231" s="72">
        <f>'CONSTRUCTION COST ESTIMATE'!B231</f>
        <v>213.01499999999999</v>
      </c>
      <c r="C231" s="69" t="s">
        <v>1311</v>
      </c>
      <c r="D231" s="69">
        <v>0</v>
      </c>
      <c r="F231" s="73" t="str">
        <f>'CONSTRUCTION COST ESTIMATE'!C231</f>
        <v>VALVE (1 INCH)</v>
      </c>
      <c r="H231" s="74" t="str">
        <f t="shared" si="4"/>
        <v>213.0150</v>
      </c>
      <c r="J231" s="75">
        <f>'CONSTRUCTION COST ESTIMATE'!BA231</f>
        <v>0</v>
      </c>
      <c r="K231" s="69" t="s">
        <v>1304</v>
      </c>
      <c r="L231" s="69" t="str">
        <f>'CONSTRUCTION COST ESTIMATE'!BB231</f>
        <v>EA</v>
      </c>
      <c r="M231" s="69" t="s">
        <v>1312</v>
      </c>
      <c r="N231" s="76">
        <f>'CONSTRUCTION COST ESTIMATE'!BC231</f>
        <v>0</v>
      </c>
      <c r="O231" s="69" t="s">
        <v>1313</v>
      </c>
    </row>
    <row r="232" spans="1:26" hidden="1">
      <c r="A232" s="72">
        <f>'CONSTRUCTION COST ESTIMATE'!B232</f>
        <v>213.01599999999999</v>
      </c>
      <c r="C232" s="69" t="s">
        <v>1311</v>
      </c>
      <c r="D232" s="69">
        <v>0</v>
      </c>
      <c r="F232" s="73" t="str">
        <f>'CONSTRUCTION COST ESTIMATE'!C232</f>
        <v>QUICK COUPLING VALVE</v>
      </c>
      <c r="H232" s="74" t="str">
        <f t="shared" si="4"/>
        <v>213.0160</v>
      </c>
      <c r="J232" s="75">
        <f>'CONSTRUCTION COST ESTIMATE'!BA232</f>
        <v>0</v>
      </c>
      <c r="K232" s="69" t="s">
        <v>1304</v>
      </c>
      <c r="L232" s="69" t="str">
        <f>'CONSTRUCTION COST ESTIMATE'!BB232</f>
        <v>EA</v>
      </c>
      <c r="M232" s="69" t="s">
        <v>1312</v>
      </c>
      <c r="N232" s="76">
        <f>'CONSTRUCTION COST ESTIMATE'!BC232</f>
        <v>0</v>
      </c>
      <c r="O232" s="69" t="s">
        <v>1313</v>
      </c>
    </row>
    <row r="233" spans="1:26" hidden="1">
      <c r="A233" s="72">
        <f>'CONSTRUCTION COST ESTIMATE'!B233</f>
        <v>213.017</v>
      </c>
      <c r="C233" s="69" t="s">
        <v>1311</v>
      </c>
      <c r="D233" s="69">
        <v>0</v>
      </c>
      <c r="F233" s="73" t="str">
        <f>'CONSTRUCTION COST ESTIMATE'!C233</f>
        <v>FIELD TRANSMITTER</v>
      </c>
      <c r="H233" s="74" t="str">
        <f t="shared" si="4"/>
        <v>213.0170</v>
      </c>
      <c r="J233" s="75">
        <f>'CONSTRUCTION COST ESTIMATE'!BA233</f>
        <v>0</v>
      </c>
      <c r="K233" s="69" t="s">
        <v>1304</v>
      </c>
      <c r="L233" s="69" t="str">
        <f>'CONSTRUCTION COST ESTIMATE'!BB233</f>
        <v>EA</v>
      </c>
      <c r="M233" s="69" t="s">
        <v>1312</v>
      </c>
      <c r="N233" s="76">
        <f>'CONSTRUCTION COST ESTIMATE'!BC233</f>
        <v>0</v>
      </c>
      <c r="O233" s="69" t="s">
        <v>1313</v>
      </c>
    </row>
    <row r="234" spans="1:26" hidden="1">
      <c r="A234" s="72">
        <f>'CONSTRUCTION COST ESTIMATE'!B234</f>
        <v>213.018</v>
      </c>
      <c r="C234" s="69" t="s">
        <v>1311</v>
      </c>
      <c r="D234" s="69">
        <v>0</v>
      </c>
      <c r="F234" s="73" t="str">
        <f>'CONSTRUCTION COST ESTIMATE'!C234</f>
        <v>IRRIGATION CONTROLLER</v>
      </c>
      <c r="H234" s="74" t="str">
        <f t="shared" si="4"/>
        <v>213.0180</v>
      </c>
      <c r="J234" s="75">
        <f>'CONSTRUCTION COST ESTIMATE'!BA234</f>
        <v>0</v>
      </c>
      <c r="K234" s="69" t="s">
        <v>1304</v>
      </c>
      <c r="L234" s="69" t="str">
        <f>'CONSTRUCTION COST ESTIMATE'!BB234</f>
        <v>EA</v>
      </c>
      <c r="M234" s="69" t="s">
        <v>1312</v>
      </c>
      <c r="N234" s="76">
        <f>'CONSTRUCTION COST ESTIMATE'!BC234</f>
        <v>0</v>
      </c>
      <c r="O234" s="69" t="s">
        <v>1313</v>
      </c>
    </row>
    <row r="235" spans="1:26" hidden="1">
      <c r="A235" s="72">
        <f>'CONSTRUCTION COST ESTIMATE'!B235</f>
        <v>213.02</v>
      </c>
      <c r="C235" s="69" t="s">
        <v>1311</v>
      </c>
      <c r="D235" s="69">
        <v>0</v>
      </c>
      <c r="F235" s="73" t="str">
        <f>'CONSTRUCTION COST ESTIMATE'!C235</f>
        <v>ONE YEAR MAINTENANCE OF MEDIAN ELEMENTS</v>
      </c>
      <c r="H235" s="74" t="str">
        <f t="shared" si="4"/>
        <v>213.0200</v>
      </c>
      <c r="J235" s="75">
        <f>'CONSTRUCTION COST ESTIMATE'!BA235</f>
        <v>0</v>
      </c>
      <c r="K235" s="69" t="s">
        <v>1304</v>
      </c>
      <c r="L235" s="69" t="str">
        <f>'CONSTRUCTION COST ESTIMATE'!BB235</f>
        <v>LS</v>
      </c>
      <c r="M235" s="69" t="s">
        <v>1312</v>
      </c>
      <c r="N235" s="76">
        <f>'CONSTRUCTION COST ESTIMATE'!BC235</f>
        <v>0</v>
      </c>
      <c r="O235" s="69" t="s">
        <v>1313</v>
      </c>
    </row>
    <row r="236" spans="1:26" hidden="1">
      <c r="A236" s="72">
        <f>'CONSTRUCTION COST ESTIMATE'!B236</f>
        <v>213.02099999999999</v>
      </c>
      <c r="C236" s="69" t="s">
        <v>1311</v>
      </c>
      <c r="D236" s="69">
        <v>0</v>
      </c>
      <c r="F236" s="73" t="str">
        <f>'CONSTRUCTION COST ESTIMATE'!C236</f>
        <v>IRRIGATION LINE (1.5 INCH)</v>
      </c>
      <c r="H236" s="74" t="str">
        <f t="shared" si="4"/>
        <v>213.0210</v>
      </c>
      <c r="J236" s="75">
        <f>'CONSTRUCTION COST ESTIMATE'!BA236</f>
        <v>0</v>
      </c>
      <c r="K236" s="69" t="s">
        <v>1304</v>
      </c>
      <c r="L236" s="69" t="str">
        <f>'CONSTRUCTION COST ESTIMATE'!BB236</f>
        <v>LF</v>
      </c>
      <c r="M236" s="69" t="s">
        <v>1312</v>
      </c>
      <c r="N236" s="76">
        <f>'CONSTRUCTION COST ESTIMATE'!BC236</f>
        <v>0</v>
      </c>
      <c r="O236" s="69" t="s">
        <v>1313</v>
      </c>
    </row>
    <row r="237" spans="1:26" hidden="1">
      <c r="A237" s="72">
        <f>'CONSTRUCTION COST ESTIMATE'!B237</f>
        <v>213.02199999999999</v>
      </c>
      <c r="C237" s="69" t="s">
        <v>1311</v>
      </c>
      <c r="D237" s="69">
        <v>0</v>
      </c>
      <c r="F237" s="73" t="str">
        <f>'CONSTRUCTION COST ESTIMATE'!C237</f>
        <v>PVC SLEEVE (3 INCH)</v>
      </c>
      <c r="H237" s="74" t="str">
        <f t="shared" si="4"/>
        <v>213.0220</v>
      </c>
      <c r="J237" s="75">
        <f>'CONSTRUCTION COST ESTIMATE'!BA237</f>
        <v>0</v>
      </c>
      <c r="K237" s="69" t="s">
        <v>1304</v>
      </c>
      <c r="L237" s="69" t="str">
        <f>'CONSTRUCTION COST ESTIMATE'!BB237</f>
        <v>LF</v>
      </c>
      <c r="M237" s="69" t="s">
        <v>1312</v>
      </c>
      <c r="N237" s="76">
        <f>'CONSTRUCTION COST ESTIMATE'!BC237</f>
        <v>0</v>
      </c>
      <c r="O237" s="69" t="s">
        <v>1313</v>
      </c>
    </row>
    <row r="238" spans="1:26" s="400" customFormat="1">
      <c r="A238" s="408"/>
      <c r="B238" s="395"/>
      <c r="C238" s="395" t="s">
        <v>1311</v>
      </c>
      <c r="D238" s="395">
        <v>0</v>
      </c>
      <c r="E238" s="395"/>
      <c r="F238" s="396" t="str">
        <f>'CONSTRUCTION COST ESTIMATE'!C238</f>
        <v>SOIL/DEWATERING</v>
      </c>
      <c r="G238" s="395"/>
      <c r="H238" s="394" t="str">
        <f t="shared" si="4"/>
        <v>.0000</v>
      </c>
      <c r="I238" s="395"/>
      <c r="J238" s="397">
        <f>'CONSTRUCTION COST ESTIMATE'!BA238</f>
        <v>0</v>
      </c>
      <c r="K238" s="395" t="s">
        <v>1304</v>
      </c>
      <c r="L238" s="395">
        <f>'CONSTRUCTION COST ESTIMATE'!BB238</f>
        <v>0</v>
      </c>
      <c r="M238" s="395" t="s">
        <v>1312</v>
      </c>
      <c r="N238" s="398">
        <f>'CONSTRUCTION COST ESTIMATE'!BC238</f>
        <v>0</v>
      </c>
      <c r="O238" s="395" t="s">
        <v>1313</v>
      </c>
      <c r="S238" s="414"/>
      <c r="T238" s="414"/>
      <c r="U238" s="414"/>
      <c r="V238" s="414"/>
      <c r="W238" s="414"/>
      <c r="X238" s="414"/>
      <c r="Y238" s="414"/>
      <c r="Z238" s="414"/>
    </row>
    <row r="239" spans="1:26" hidden="1">
      <c r="A239" s="72">
        <f>'CONSTRUCTION COST ESTIMATE'!B239</f>
        <v>214.001</v>
      </c>
      <c r="C239" s="69" t="s">
        <v>1311</v>
      </c>
      <c r="D239" s="69">
        <v>0</v>
      </c>
      <c r="F239" s="73" t="str">
        <f>'CONSTRUCTION COST ESTIMATE'!C239</f>
        <v>ENGINEERED SOIL MIX</v>
      </c>
      <c r="H239" s="74" t="str">
        <f t="shared" si="4"/>
        <v>214.0010</v>
      </c>
      <c r="J239" s="75">
        <f>'CONSTRUCTION COST ESTIMATE'!BA239</f>
        <v>0</v>
      </c>
      <c r="K239" s="69" t="s">
        <v>1304</v>
      </c>
      <c r="L239" s="69" t="str">
        <f>'CONSTRUCTION COST ESTIMATE'!BB239</f>
        <v>CY</v>
      </c>
      <c r="M239" s="69" t="s">
        <v>1312</v>
      </c>
      <c r="N239" s="76">
        <f>'CONSTRUCTION COST ESTIMATE'!BC239</f>
        <v>0</v>
      </c>
      <c r="O239" s="69" t="s">
        <v>1313</v>
      </c>
    </row>
    <row r="240" spans="1:26" hidden="1">
      <c r="A240" s="72">
        <f>'CONSTRUCTION COST ESTIMATE'!B240</f>
        <v>214.00200000000001</v>
      </c>
      <c r="C240" s="69" t="s">
        <v>1311</v>
      </c>
      <c r="D240" s="69">
        <v>0</v>
      </c>
      <c r="F240" s="73" t="str">
        <f>'CONSTRUCTION COST ESTIMATE'!C240</f>
        <v>FILTER FABRIC</v>
      </c>
      <c r="H240" s="74" t="str">
        <f t="shared" si="4"/>
        <v>214.0020</v>
      </c>
      <c r="J240" s="75">
        <f>'CONSTRUCTION COST ESTIMATE'!BA240</f>
        <v>0</v>
      </c>
      <c r="K240" s="69" t="s">
        <v>1304</v>
      </c>
      <c r="L240" s="69" t="str">
        <f>'CONSTRUCTION COST ESTIMATE'!BB240</f>
        <v>SF</v>
      </c>
      <c r="M240" s="69" t="s">
        <v>1312</v>
      </c>
      <c r="N240" s="76">
        <f>'CONSTRUCTION COST ESTIMATE'!BC240</f>
        <v>0</v>
      </c>
      <c r="O240" s="69" t="s">
        <v>1313</v>
      </c>
    </row>
    <row r="241" spans="1:26" hidden="1">
      <c r="A241" s="72">
        <f>'CONSTRUCTION COST ESTIMATE'!B241</f>
        <v>216.001</v>
      </c>
      <c r="C241" s="69" t="s">
        <v>1311</v>
      </c>
      <c r="D241" s="69">
        <v>0</v>
      </c>
      <c r="F241" s="73" t="str">
        <f>'CONSTRUCTION COST ESTIMATE'!C241</f>
        <v>2 INCH CONDUIT (DIRECTIONAL DRILL)</v>
      </c>
      <c r="H241" s="74" t="str">
        <f t="shared" ref="H241:H246" si="5">TEXT(A241,"#.0000")</f>
        <v>216.0010</v>
      </c>
      <c r="J241" s="75">
        <f>'CONSTRUCTION COST ESTIMATE'!BA241</f>
        <v>0</v>
      </c>
      <c r="K241" s="69" t="s">
        <v>1304</v>
      </c>
      <c r="L241" s="69" t="str">
        <f>'CONSTRUCTION COST ESTIMATE'!BB241</f>
        <v>LF</v>
      </c>
      <c r="M241" s="69" t="s">
        <v>1312</v>
      </c>
      <c r="N241" s="76">
        <f>'CONSTRUCTION COST ESTIMATE'!BC241</f>
        <v>0</v>
      </c>
      <c r="O241" s="69" t="s">
        <v>1313</v>
      </c>
    </row>
    <row r="242" spans="1:26" hidden="1">
      <c r="A242" s="72">
        <f>'CONSTRUCTION COST ESTIMATE'!B242</f>
        <v>216.00200000000001</v>
      </c>
      <c r="C242" s="69" t="s">
        <v>1311</v>
      </c>
      <c r="D242" s="69">
        <v>0</v>
      </c>
      <c r="F242" s="73" t="str">
        <f>'CONSTRUCTION COST ESTIMATE'!C242</f>
        <v>3 INCH CONDUIT (DIRECTIONAL DRILL)</v>
      </c>
      <c r="H242" s="74" t="str">
        <f t="shared" si="5"/>
        <v>216.0020</v>
      </c>
      <c r="J242" s="75">
        <f>'CONSTRUCTION COST ESTIMATE'!BA242</f>
        <v>0</v>
      </c>
      <c r="K242" s="69" t="s">
        <v>1304</v>
      </c>
      <c r="L242" s="69" t="str">
        <f>'CONSTRUCTION COST ESTIMATE'!BB242</f>
        <v>LF</v>
      </c>
      <c r="M242" s="69" t="s">
        <v>1312</v>
      </c>
      <c r="N242" s="76">
        <f>'CONSTRUCTION COST ESTIMATE'!BC242</f>
        <v>0</v>
      </c>
      <c r="O242" s="69" t="s">
        <v>1313</v>
      </c>
    </row>
    <row r="243" spans="1:26" hidden="1">
      <c r="A243" s="72">
        <f>'CONSTRUCTION COST ESTIMATE'!B243</f>
        <v>216.00299999999999</v>
      </c>
      <c r="C243" s="69" t="s">
        <v>1311</v>
      </c>
      <c r="D243" s="69">
        <v>0</v>
      </c>
      <c r="F243" s="73" t="str">
        <f>'CONSTRUCTION COST ESTIMATE'!C243</f>
        <v>4 INCH CONDUIT (DIRECTIONAL DRILL)</v>
      </c>
      <c r="H243" s="74" t="str">
        <f t="shared" si="5"/>
        <v>216.0030</v>
      </c>
      <c r="J243" s="75">
        <f>'CONSTRUCTION COST ESTIMATE'!BA243</f>
        <v>0</v>
      </c>
      <c r="K243" s="69" t="s">
        <v>1304</v>
      </c>
      <c r="L243" s="69" t="str">
        <f>'CONSTRUCTION COST ESTIMATE'!BB243</f>
        <v>LF</v>
      </c>
      <c r="M243" s="69" t="s">
        <v>1312</v>
      </c>
      <c r="N243" s="76">
        <f>'CONSTRUCTION COST ESTIMATE'!BC243</f>
        <v>0</v>
      </c>
      <c r="O243" s="69" t="s">
        <v>1313</v>
      </c>
    </row>
    <row r="244" spans="1:26" hidden="1">
      <c r="A244" s="72">
        <f>'CONSTRUCTION COST ESTIMATE'!B244</f>
        <v>216.01</v>
      </c>
      <c r="C244" s="69" t="s">
        <v>1311</v>
      </c>
      <c r="D244" s="69">
        <v>0</v>
      </c>
      <c r="F244" s="73" t="str">
        <f>'CONSTRUCTION COST ESTIMATE'!C244</f>
        <v>2-2 INCH CONDUIT (DIRECTIONAL DRILL)</v>
      </c>
      <c r="H244" s="74" t="str">
        <f t="shared" si="5"/>
        <v>216.0100</v>
      </c>
      <c r="J244" s="75">
        <f>'CONSTRUCTION COST ESTIMATE'!BA244</f>
        <v>0</v>
      </c>
      <c r="K244" s="69" t="s">
        <v>1304</v>
      </c>
      <c r="L244" s="69" t="str">
        <f>'CONSTRUCTION COST ESTIMATE'!BB244</f>
        <v>LF</v>
      </c>
      <c r="M244" s="69" t="s">
        <v>1312</v>
      </c>
      <c r="N244" s="76">
        <f>'CONSTRUCTION COST ESTIMATE'!BC244</f>
        <v>0</v>
      </c>
      <c r="O244" s="69" t="s">
        <v>1313</v>
      </c>
    </row>
    <row r="245" spans="1:26" hidden="1">
      <c r="A245" s="72">
        <f>'CONSTRUCTION COST ESTIMATE'!B245</f>
        <v>216.02</v>
      </c>
      <c r="C245" s="69" t="s">
        <v>1311</v>
      </c>
      <c r="D245" s="69">
        <v>0</v>
      </c>
      <c r="F245" s="73" t="str">
        <f>'CONSTRUCTION COST ESTIMATE'!C245</f>
        <v>2-3 INCH CONDUIT (DIRECTIONAL DRILL)</v>
      </c>
      <c r="H245" s="74" t="str">
        <f t="shared" si="5"/>
        <v>216.0200</v>
      </c>
      <c r="J245" s="75">
        <f>'CONSTRUCTION COST ESTIMATE'!BA245</f>
        <v>0</v>
      </c>
      <c r="K245" s="69" t="s">
        <v>1304</v>
      </c>
      <c r="L245" s="69" t="str">
        <f>'CONSTRUCTION COST ESTIMATE'!BB245</f>
        <v>LF</v>
      </c>
      <c r="M245" s="69" t="s">
        <v>1312</v>
      </c>
      <c r="N245" s="76">
        <f>'CONSTRUCTION COST ESTIMATE'!BC245</f>
        <v>0</v>
      </c>
      <c r="O245" s="69" t="s">
        <v>1313</v>
      </c>
    </row>
    <row r="246" spans="1:26" hidden="1">
      <c r="A246" s="72">
        <f>'CONSTRUCTION COST ESTIMATE'!B246</f>
        <v>216.03</v>
      </c>
      <c r="C246" s="69" t="s">
        <v>1311</v>
      </c>
      <c r="D246" s="69">
        <v>0</v>
      </c>
      <c r="F246" s="73" t="str">
        <f>'CONSTRUCTION COST ESTIMATE'!C246</f>
        <v>2-4 INCH CONDUIT (DIRECTIONAL DRILL)</v>
      </c>
      <c r="H246" s="74" t="str">
        <f t="shared" si="5"/>
        <v>216.0300</v>
      </c>
      <c r="J246" s="75">
        <f>'CONSTRUCTION COST ESTIMATE'!BA246</f>
        <v>0</v>
      </c>
      <c r="K246" s="69" t="s">
        <v>1304</v>
      </c>
      <c r="L246" s="69" t="str">
        <f>'CONSTRUCTION COST ESTIMATE'!BB246</f>
        <v>LF</v>
      </c>
      <c r="M246" s="69" t="s">
        <v>1312</v>
      </c>
      <c r="N246" s="76">
        <f>'CONSTRUCTION COST ESTIMATE'!BC246</f>
        <v>0</v>
      </c>
      <c r="O246" s="69" t="s">
        <v>1313</v>
      </c>
    </row>
    <row r="247" spans="1:26" hidden="1">
      <c r="A247" s="72">
        <f>'CONSTRUCTION COST ESTIMATE'!B247</f>
        <v>270.00049999999999</v>
      </c>
      <c r="C247" s="69" t="s">
        <v>1311</v>
      </c>
      <c r="D247" s="69">
        <v>0</v>
      </c>
      <c r="F247" s="73" t="str">
        <f>'CONSTRUCTION COST ESTIMATE'!C247</f>
        <v>DEWATERING</v>
      </c>
      <c r="H247" s="74" t="str">
        <f t="shared" si="4"/>
        <v>270.0005</v>
      </c>
      <c r="J247" s="75">
        <f>'CONSTRUCTION COST ESTIMATE'!BA247</f>
        <v>0</v>
      </c>
      <c r="K247" s="69" t="s">
        <v>1304</v>
      </c>
      <c r="L247" s="69" t="str">
        <f>'CONSTRUCTION COST ESTIMATE'!BB247</f>
        <v>LS</v>
      </c>
      <c r="M247" s="69" t="s">
        <v>1312</v>
      </c>
      <c r="N247" s="76">
        <f>'CONSTRUCTION COST ESTIMATE'!BC247</f>
        <v>0</v>
      </c>
      <c r="O247" s="69" t="s">
        <v>1313</v>
      </c>
    </row>
    <row r="248" spans="1:26" hidden="1">
      <c r="A248" s="72">
        <f>'CONSTRUCTION COST ESTIMATE'!B248</f>
        <v>270.00099999999998</v>
      </c>
      <c r="C248" s="69" t="s">
        <v>1311</v>
      </c>
      <c r="D248" s="69">
        <v>0</v>
      </c>
      <c r="F248" s="73" t="str">
        <f>'CONSTRUCTION COST ESTIMATE'!C248</f>
        <v>CONTAMINATED GROUNDWATER PERMITTING ALLOWANCE</v>
      </c>
      <c r="H248" s="74" t="str">
        <f t="shared" si="4"/>
        <v>270.0010</v>
      </c>
      <c r="J248" s="75">
        <f>'CONSTRUCTION COST ESTIMATE'!BA248</f>
        <v>0</v>
      </c>
      <c r="K248" s="69" t="s">
        <v>1304</v>
      </c>
      <c r="L248" s="69" t="str">
        <f>'CONSTRUCTION COST ESTIMATE'!BB248</f>
        <v>FA</v>
      </c>
      <c r="M248" s="69" t="s">
        <v>1312</v>
      </c>
      <c r="N248" s="76">
        <f>'CONSTRUCTION COST ESTIMATE'!BC248</f>
        <v>0</v>
      </c>
      <c r="O248" s="69" t="s">
        <v>1313</v>
      </c>
    </row>
    <row r="249" spans="1:26" hidden="1">
      <c r="A249" s="72">
        <f>'CONSTRUCTION COST ESTIMATE'!B249</f>
        <v>270.00200000000001</v>
      </c>
      <c r="C249" s="69" t="s">
        <v>1311</v>
      </c>
      <c r="D249" s="69">
        <v>0</v>
      </c>
      <c r="F249" s="73" t="str">
        <f>'CONSTRUCTION COST ESTIMATE'!C249</f>
        <v>CONTAMINATED GROUNDER PUMPING ALLOWANCE</v>
      </c>
      <c r="H249" s="74" t="str">
        <f t="shared" si="4"/>
        <v>270.0020</v>
      </c>
      <c r="J249" s="75">
        <f>'CONSTRUCTION COST ESTIMATE'!BA249</f>
        <v>0</v>
      </c>
      <c r="K249" s="69" t="s">
        <v>1304</v>
      </c>
      <c r="L249" s="69" t="str">
        <f>'CONSTRUCTION COST ESTIMATE'!BB249</f>
        <v>FA</v>
      </c>
      <c r="M249" s="69" t="s">
        <v>1312</v>
      </c>
      <c r="N249" s="76">
        <f>'CONSTRUCTION COST ESTIMATE'!BC249</f>
        <v>0</v>
      </c>
      <c r="O249" s="69" t="s">
        <v>1313</v>
      </c>
    </row>
    <row r="250" spans="1:26" hidden="1">
      <c r="A250" s="72">
        <f>'CONSTRUCTION COST ESTIMATE'!B250</f>
        <v>271.00099999999998</v>
      </c>
      <c r="C250" s="69" t="s">
        <v>1311</v>
      </c>
      <c r="D250" s="69">
        <v>0</v>
      </c>
      <c r="F250" s="73" t="str">
        <f>'CONSTRUCTION COST ESTIMATE'!C250</f>
        <v>BIAXIAL GEOGRID BASE REINFORCEMENT</v>
      </c>
      <c r="H250" s="74" t="str">
        <f t="shared" si="4"/>
        <v>271.0010</v>
      </c>
      <c r="J250" s="75">
        <f>'CONSTRUCTION COST ESTIMATE'!BA250</f>
        <v>0</v>
      </c>
      <c r="K250" s="69" t="s">
        <v>1304</v>
      </c>
      <c r="L250" s="69" t="str">
        <f>'CONSTRUCTION COST ESTIMATE'!BB250</f>
        <v>SY</v>
      </c>
      <c r="M250" s="69" t="s">
        <v>1312</v>
      </c>
      <c r="N250" s="76">
        <f>'CONSTRUCTION COST ESTIMATE'!BC250</f>
        <v>0</v>
      </c>
      <c r="O250" s="69" t="s">
        <v>1313</v>
      </c>
    </row>
    <row r="251" spans="1:26" hidden="1">
      <c r="A251" s="72">
        <f>'CONSTRUCTION COST ESTIMATE'!B251</f>
        <v>272.00099999999998</v>
      </c>
      <c r="C251" s="69" t="s">
        <v>1311</v>
      </c>
      <c r="D251" s="69">
        <v>0</v>
      </c>
      <c r="F251" s="73" t="str">
        <f>'CONSTRUCTION COST ESTIMATE'!C251</f>
        <v>GEOTEXTILE SEPARATION FABRIC</v>
      </c>
      <c r="H251" s="74" t="str">
        <f t="shared" si="4"/>
        <v>272.0010</v>
      </c>
      <c r="J251" s="75">
        <f>'CONSTRUCTION COST ESTIMATE'!BA251</f>
        <v>0</v>
      </c>
      <c r="K251" s="69" t="s">
        <v>1304</v>
      </c>
      <c r="L251" s="69" t="str">
        <f>'CONSTRUCTION COST ESTIMATE'!BB251</f>
        <v>SY</v>
      </c>
      <c r="M251" s="69" t="s">
        <v>1312</v>
      </c>
      <c r="N251" s="76">
        <f>'CONSTRUCTION COST ESTIMATE'!BC251</f>
        <v>0</v>
      </c>
      <c r="O251" s="69" t="s">
        <v>1313</v>
      </c>
    </row>
    <row r="252" spans="1:26" s="400" customFormat="1">
      <c r="A252" s="408"/>
      <c r="B252" s="395"/>
      <c r="C252" s="395" t="s">
        <v>1311</v>
      </c>
      <c r="D252" s="395">
        <v>0</v>
      </c>
      <c r="E252" s="395"/>
      <c r="F252" s="396" t="str">
        <f>'CONSTRUCTION COST ESTIMATE'!C252</f>
        <v>AGGREGATE BASE</v>
      </c>
      <c r="G252" s="395"/>
      <c r="H252" s="394" t="str">
        <f t="shared" si="4"/>
        <v>.0000</v>
      </c>
      <c r="I252" s="395"/>
      <c r="J252" s="397">
        <f>'CONSTRUCTION COST ESTIMATE'!BA252</f>
        <v>0</v>
      </c>
      <c r="K252" s="395" t="s">
        <v>1304</v>
      </c>
      <c r="L252" s="395">
        <f>'CONSTRUCTION COST ESTIMATE'!BB252</f>
        <v>0</v>
      </c>
      <c r="M252" s="395" t="s">
        <v>1312</v>
      </c>
      <c r="N252" s="398">
        <f>'CONSTRUCTION COST ESTIMATE'!BC252</f>
        <v>0</v>
      </c>
      <c r="O252" s="395" t="s">
        <v>1313</v>
      </c>
      <c r="S252" s="414"/>
      <c r="T252" s="414"/>
      <c r="U252" s="414"/>
      <c r="V252" s="414"/>
      <c r="W252" s="414"/>
      <c r="X252" s="414"/>
      <c r="Y252" s="414"/>
      <c r="Z252" s="414"/>
    </row>
    <row r="253" spans="1:26" hidden="1">
      <c r="A253" s="72">
        <f>'CONSTRUCTION COST ESTIMATE'!B253</f>
        <v>302.00049999999999</v>
      </c>
      <c r="C253" s="69" t="s">
        <v>1311</v>
      </c>
      <c r="D253" s="69">
        <v>0</v>
      </c>
      <c r="F253" s="73" t="str">
        <f>'CONSTRUCTION COST ESTIMATE'!C253</f>
        <v>1 INCH FINE AGGREGATE (SAND)</v>
      </c>
      <c r="H253" s="74" t="str">
        <f t="shared" si="4"/>
        <v>302.0005</v>
      </c>
      <c r="J253" s="75">
        <f>'CONSTRUCTION COST ESTIMATE'!BA253</f>
        <v>0</v>
      </c>
      <c r="K253" s="69" t="s">
        <v>1304</v>
      </c>
      <c r="L253" s="69" t="str">
        <f>'CONSTRUCTION COST ESTIMATE'!BB253</f>
        <v>SY</v>
      </c>
      <c r="M253" s="69" t="s">
        <v>1312</v>
      </c>
      <c r="N253" s="76">
        <f>'CONSTRUCTION COST ESTIMATE'!BC253</f>
        <v>0</v>
      </c>
      <c r="O253" s="69" t="s">
        <v>1313</v>
      </c>
    </row>
    <row r="254" spans="1:26" hidden="1">
      <c r="A254" s="72">
        <f>'CONSTRUCTION COST ESTIMATE'!B254</f>
        <v>302.00099999999998</v>
      </c>
      <c r="C254" s="69" t="s">
        <v>1311</v>
      </c>
      <c r="D254" s="69">
        <v>0</v>
      </c>
      <c r="F254" s="73" t="str">
        <f>'CONSTRUCTION COST ESTIMATE'!C254</f>
        <v>TYPE I AGGREGATE BASE</v>
      </c>
      <c r="H254" s="74" t="str">
        <f t="shared" si="4"/>
        <v>302.0010</v>
      </c>
      <c r="J254" s="75">
        <f>'CONSTRUCTION COST ESTIMATE'!BA254</f>
        <v>0</v>
      </c>
      <c r="K254" s="69" t="s">
        <v>1304</v>
      </c>
      <c r="L254" s="69" t="str">
        <f>'CONSTRUCTION COST ESTIMATE'!BB254</f>
        <v>CY</v>
      </c>
      <c r="M254" s="69" t="s">
        <v>1312</v>
      </c>
      <c r="N254" s="76">
        <f>'CONSTRUCTION COST ESTIMATE'!BC254</f>
        <v>0</v>
      </c>
      <c r="O254" s="69" t="s">
        <v>1313</v>
      </c>
    </row>
    <row r="255" spans="1:26" hidden="1">
      <c r="A255" s="72">
        <f>'CONSTRUCTION COST ESTIMATE'!B255</f>
        <v>302.00200000000001</v>
      </c>
      <c r="C255" s="69" t="s">
        <v>1311</v>
      </c>
      <c r="D255" s="69">
        <v>0</v>
      </c>
      <c r="F255" s="73" t="str">
        <f>'CONSTRUCTION COST ESTIMATE'!C255</f>
        <v>TYPE I CLASS B AGGREGATE BASE</v>
      </c>
      <c r="H255" s="74" t="str">
        <f t="shared" si="4"/>
        <v>302.0020</v>
      </c>
      <c r="J255" s="75">
        <f>'CONSTRUCTION COST ESTIMATE'!BA255</f>
        <v>0</v>
      </c>
      <c r="K255" s="69" t="s">
        <v>1304</v>
      </c>
      <c r="L255" s="69" t="str">
        <f>'CONSTRUCTION COST ESTIMATE'!BB255</f>
        <v>CY</v>
      </c>
      <c r="M255" s="69" t="s">
        <v>1312</v>
      </c>
      <c r="N255" s="76">
        <f>'CONSTRUCTION COST ESTIMATE'!BC255</f>
        <v>0</v>
      </c>
      <c r="O255" s="69" t="s">
        <v>1313</v>
      </c>
    </row>
    <row r="256" spans="1:26" hidden="1">
      <c r="A256" s="72">
        <f>'CONSTRUCTION COST ESTIMATE'!B256</f>
        <v>302.00299999999999</v>
      </c>
      <c r="C256" s="69" t="s">
        <v>1311</v>
      </c>
      <c r="D256" s="69">
        <v>0</v>
      </c>
      <c r="F256" s="73" t="str">
        <f>'CONSTRUCTION COST ESTIMATE'!C256</f>
        <v>TYPE II AGGREGATE BASE</v>
      </c>
      <c r="H256" s="74" t="str">
        <f t="shared" si="4"/>
        <v>302.0030</v>
      </c>
      <c r="J256" s="75">
        <f>'CONSTRUCTION COST ESTIMATE'!BA256</f>
        <v>0</v>
      </c>
      <c r="K256" s="69" t="s">
        <v>1304</v>
      </c>
      <c r="L256" s="69" t="str">
        <f>'CONSTRUCTION COST ESTIMATE'!BB256</f>
        <v>CY</v>
      </c>
      <c r="M256" s="69" t="s">
        <v>1312</v>
      </c>
      <c r="N256" s="76">
        <f>'CONSTRUCTION COST ESTIMATE'!BC256</f>
        <v>0</v>
      </c>
      <c r="O256" s="69" t="s">
        <v>1313</v>
      </c>
    </row>
    <row r="257" spans="1:26" hidden="1">
      <c r="A257" s="72">
        <f>'CONSTRUCTION COST ESTIMATE'!B257</f>
        <v>302.00400000000002</v>
      </c>
      <c r="C257" s="69" t="s">
        <v>1311</v>
      </c>
      <c r="D257" s="69">
        <v>0</v>
      </c>
      <c r="F257" s="73" t="str">
        <f>'CONSTRUCTION COST ESTIMATE'!C257</f>
        <v>TYPE II CLASS B AGGREGATE BASE</v>
      </c>
      <c r="H257" s="74" t="str">
        <f t="shared" si="4"/>
        <v>302.0040</v>
      </c>
      <c r="J257" s="75">
        <f>'CONSTRUCTION COST ESTIMATE'!BA257</f>
        <v>0</v>
      </c>
      <c r="K257" s="69" t="s">
        <v>1304</v>
      </c>
      <c r="L257" s="69" t="str">
        <f>'CONSTRUCTION COST ESTIMATE'!BB257</f>
        <v>CY</v>
      </c>
      <c r="M257" s="69" t="s">
        <v>1312</v>
      </c>
      <c r="N257" s="76">
        <f>'CONSTRUCTION COST ESTIMATE'!BC257</f>
        <v>0</v>
      </c>
      <c r="O257" s="69" t="s">
        <v>1313</v>
      </c>
    </row>
    <row r="258" spans="1:26" hidden="1">
      <c r="A258" s="72">
        <f>'CONSTRUCTION COST ESTIMATE'!B258</f>
        <v>302.005</v>
      </c>
      <c r="C258" s="69" t="s">
        <v>1311</v>
      </c>
      <c r="D258" s="69">
        <v>0</v>
      </c>
      <c r="F258" s="73" t="str">
        <f>'CONSTRUCTION COST ESTIMATE'!C258</f>
        <v>MODIFIED TYPE II ACCESS ROAD</v>
      </c>
      <c r="H258" s="74" t="str">
        <f t="shared" ref="H258" si="6">TEXT(A258,"#.0000")</f>
        <v>302.0050</v>
      </c>
      <c r="J258" s="75">
        <f>'CONSTRUCTION COST ESTIMATE'!BA258</f>
        <v>0</v>
      </c>
      <c r="K258" s="69" t="s">
        <v>1304</v>
      </c>
      <c r="L258" s="69" t="str">
        <f>'CONSTRUCTION COST ESTIMATE'!BB258</f>
        <v>CY</v>
      </c>
      <c r="M258" s="69" t="s">
        <v>1312</v>
      </c>
      <c r="N258" s="76">
        <f>'CONSTRUCTION COST ESTIMATE'!BC258</f>
        <v>0</v>
      </c>
      <c r="O258" s="69" t="s">
        <v>1313</v>
      </c>
    </row>
    <row r="259" spans="1:26" hidden="1">
      <c r="A259" s="72">
        <f>'CONSTRUCTION COST ESTIMATE'!B259</f>
        <v>308.00099999999998</v>
      </c>
      <c r="C259" s="69" t="s">
        <v>1311</v>
      </c>
      <c r="D259" s="69">
        <v>0</v>
      </c>
      <c r="F259" s="73" t="str">
        <f>'CONSTRUCTION COST ESTIMATE'!C259</f>
        <v>CONSTRUCT ASPHALT EMULSION AGGREGATE BASE STABILIZATION</v>
      </c>
      <c r="H259" s="74" t="str">
        <f t="shared" si="4"/>
        <v>308.0010</v>
      </c>
      <c r="J259" s="75">
        <f>'CONSTRUCTION COST ESTIMATE'!BA259</f>
        <v>0</v>
      </c>
      <c r="K259" s="69" t="s">
        <v>1304</v>
      </c>
      <c r="L259" s="69" t="str">
        <f>'CONSTRUCTION COST ESTIMATE'!BB259</f>
        <v>SY</v>
      </c>
      <c r="M259" s="69" t="s">
        <v>1312</v>
      </c>
      <c r="N259" s="76">
        <f>'CONSTRUCTION COST ESTIMATE'!BC259</f>
        <v>0</v>
      </c>
      <c r="O259" s="69" t="s">
        <v>1313</v>
      </c>
    </row>
    <row r="260" spans="1:26" hidden="1">
      <c r="A260" s="72">
        <f>'CONSTRUCTION COST ESTIMATE'!B260</f>
        <v>308.00200000000001</v>
      </c>
      <c r="C260" s="69" t="s">
        <v>1311</v>
      </c>
      <c r="D260" s="69">
        <v>0</v>
      </c>
      <c r="F260" s="73" t="str">
        <f>'CONSTRUCTION COST ESTIMATE'!C260</f>
        <v>ASPHALT EMULSION FOR AGGREGATE BASE STABILIZATION</v>
      </c>
      <c r="H260" s="74" t="str">
        <f t="shared" si="4"/>
        <v>308.0020</v>
      </c>
      <c r="J260" s="75">
        <f>'CONSTRUCTION COST ESTIMATE'!BA260</f>
        <v>0</v>
      </c>
      <c r="K260" s="69" t="s">
        <v>1304</v>
      </c>
      <c r="L260" s="69" t="str">
        <f>'CONSTRUCTION COST ESTIMATE'!BB260</f>
        <v>TON</v>
      </c>
      <c r="M260" s="69" t="s">
        <v>1312</v>
      </c>
      <c r="N260" s="76">
        <f>'CONSTRUCTION COST ESTIMATE'!BC260</f>
        <v>0</v>
      </c>
      <c r="O260" s="69" t="s">
        <v>1313</v>
      </c>
    </row>
    <row r="261" spans="1:26" s="400" customFormat="1">
      <c r="A261" s="408"/>
      <c r="B261" s="395"/>
      <c r="C261" s="395" t="s">
        <v>1311</v>
      </c>
      <c r="D261" s="395">
        <v>0</v>
      </c>
      <c r="E261" s="395"/>
      <c r="F261" s="396" t="str">
        <f>'CONSTRUCTION COST ESTIMATE'!C261</f>
        <v>PLANTMIX BITUMINOUS SURFACE</v>
      </c>
      <c r="G261" s="395"/>
      <c r="H261" s="394" t="str">
        <f t="shared" si="4"/>
        <v>.0000</v>
      </c>
      <c r="I261" s="395"/>
      <c r="J261" s="397">
        <f>'CONSTRUCTION COST ESTIMATE'!BA261</f>
        <v>0</v>
      </c>
      <c r="K261" s="395" t="s">
        <v>1304</v>
      </c>
      <c r="L261" s="395">
        <f>'CONSTRUCTION COST ESTIMATE'!BB261</f>
        <v>0</v>
      </c>
      <c r="M261" s="395" t="s">
        <v>1312</v>
      </c>
      <c r="N261" s="398">
        <f>'CONSTRUCTION COST ESTIMATE'!BC261</f>
        <v>0</v>
      </c>
      <c r="O261" s="395" t="s">
        <v>1313</v>
      </c>
      <c r="S261" s="414"/>
      <c r="T261" s="414"/>
      <c r="U261" s="414"/>
      <c r="V261" s="414"/>
      <c r="W261" s="414"/>
      <c r="X261" s="414"/>
      <c r="Y261" s="414"/>
      <c r="Z261" s="414"/>
    </row>
    <row r="262" spans="1:26" hidden="1">
      <c r="A262" s="72">
        <f>'CONSTRUCTION COST ESTIMATE'!B262</f>
        <v>402.00049999999999</v>
      </c>
      <c r="C262" s="69" t="s">
        <v>1311</v>
      </c>
      <c r="D262" s="69">
        <v>0</v>
      </c>
      <c r="F262" s="73" t="str">
        <f>'CONSTRUCTION COST ESTIMATE'!C262</f>
        <v>2 INCH PLANTMIX BITUMINOUS SURFACE</v>
      </c>
      <c r="H262" s="74" t="str">
        <f t="shared" si="4"/>
        <v>402.0005</v>
      </c>
      <c r="J262" s="75">
        <f>'CONSTRUCTION COST ESTIMATE'!BA262</f>
        <v>0</v>
      </c>
      <c r="K262" s="69" t="s">
        <v>1304</v>
      </c>
      <c r="L262" s="69" t="str">
        <f>'CONSTRUCTION COST ESTIMATE'!BB262</f>
        <v>SY</v>
      </c>
      <c r="M262" s="69" t="s">
        <v>1312</v>
      </c>
      <c r="N262" s="76">
        <f>'CONSTRUCTION COST ESTIMATE'!BC262</f>
        <v>0</v>
      </c>
      <c r="O262" s="69" t="s">
        <v>1313</v>
      </c>
    </row>
    <row r="263" spans="1:26" hidden="1">
      <c r="A263" s="72">
        <f>'CONSTRUCTION COST ESTIMATE'!B263</f>
        <v>402.00099999999998</v>
      </c>
      <c r="C263" s="69" t="s">
        <v>1311</v>
      </c>
      <c r="D263" s="69">
        <v>0</v>
      </c>
      <c r="F263" s="73" t="str">
        <f>'CONSTRUCTION COST ESTIMATE'!C263</f>
        <v>3 INCH PLANTMIX BITUMINOUS SURFACE</v>
      </c>
      <c r="H263" s="74" t="str">
        <f t="shared" si="4"/>
        <v>402.0010</v>
      </c>
      <c r="J263" s="75">
        <f>'CONSTRUCTION COST ESTIMATE'!BA263</f>
        <v>0</v>
      </c>
      <c r="K263" s="69" t="s">
        <v>1304</v>
      </c>
      <c r="L263" s="69" t="str">
        <f>'CONSTRUCTION COST ESTIMATE'!BB263</f>
        <v>SY</v>
      </c>
      <c r="M263" s="69" t="s">
        <v>1312</v>
      </c>
      <c r="N263" s="76">
        <f>'CONSTRUCTION COST ESTIMATE'!BC263</f>
        <v>0</v>
      </c>
      <c r="O263" s="69" t="s">
        <v>1313</v>
      </c>
    </row>
    <row r="264" spans="1:26" hidden="1">
      <c r="A264" s="72">
        <f>'CONSTRUCTION COST ESTIMATE'!B264</f>
        <v>402.00200000000001</v>
      </c>
      <c r="C264" s="69" t="s">
        <v>1311</v>
      </c>
      <c r="D264" s="69">
        <v>0</v>
      </c>
      <c r="F264" s="73" t="str">
        <f>'CONSTRUCTION COST ESTIMATE'!C264</f>
        <v>4 INCH PLANTMIX BITUMINOUS SURFACE</v>
      </c>
      <c r="H264" s="74" t="str">
        <f t="shared" si="4"/>
        <v>402.0020</v>
      </c>
      <c r="J264" s="75">
        <f>'CONSTRUCTION COST ESTIMATE'!BA264</f>
        <v>0</v>
      </c>
      <c r="K264" s="69" t="s">
        <v>1304</v>
      </c>
      <c r="L264" s="69" t="str">
        <f>'CONSTRUCTION COST ESTIMATE'!BB264</f>
        <v>SY</v>
      </c>
      <c r="M264" s="69" t="s">
        <v>1312</v>
      </c>
      <c r="N264" s="76">
        <f>'CONSTRUCTION COST ESTIMATE'!BC264</f>
        <v>0</v>
      </c>
      <c r="O264" s="69" t="s">
        <v>1313</v>
      </c>
    </row>
    <row r="265" spans="1:26" hidden="1">
      <c r="A265" s="72">
        <f>'CONSTRUCTION COST ESTIMATE'!B265</f>
        <v>402.00299999999999</v>
      </c>
      <c r="C265" s="69" t="s">
        <v>1311</v>
      </c>
      <c r="D265" s="69">
        <v>0</v>
      </c>
      <c r="F265" s="73" t="str">
        <f>'CONSTRUCTION COST ESTIMATE'!C265</f>
        <v>5 INCH PLANTMIX BITUMINOUS SURFACE</v>
      </c>
      <c r="H265" s="74" t="str">
        <f t="shared" si="4"/>
        <v>402.0030</v>
      </c>
      <c r="J265" s="75">
        <f>'CONSTRUCTION COST ESTIMATE'!BA265</f>
        <v>0</v>
      </c>
      <c r="K265" s="69" t="s">
        <v>1304</v>
      </c>
      <c r="L265" s="69" t="str">
        <f>'CONSTRUCTION COST ESTIMATE'!BB265</f>
        <v>SY</v>
      </c>
      <c r="M265" s="69" t="s">
        <v>1312</v>
      </c>
      <c r="N265" s="76">
        <f>'CONSTRUCTION COST ESTIMATE'!BC265</f>
        <v>0</v>
      </c>
      <c r="O265" s="69" t="s">
        <v>1313</v>
      </c>
    </row>
    <row r="266" spans="1:26" hidden="1">
      <c r="A266" s="72">
        <f>'CONSTRUCTION COST ESTIMATE'!B266</f>
        <v>402.00400000000002</v>
      </c>
      <c r="C266" s="69" t="s">
        <v>1311</v>
      </c>
      <c r="D266" s="69">
        <v>0</v>
      </c>
      <c r="F266" s="73" t="str">
        <f>'CONSTRUCTION COST ESTIMATE'!C266</f>
        <v>6 INCH PLANTMIX BITUMINOUS SURFACE</v>
      </c>
      <c r="H266" s="74" t="str">
        <f t="shared" si="4"/>
        <v>402.0040</v>
      </c>
      <c r="J266" s="75">
        <f>'CONSTRUCTION COST ESTIMATE'!BA266</f>
        <v>0</v>
      </c>
      <c r="K266" s="69" t="s">
        <v>1304</v>
      </c>
      <c r="L266" s="69" t="str">
        <f>'CONSTRUCTION COST ESTIMATE'!BB266</f>
        <v>SY</v>
      </c>
      <c r="M266" s="69" t="s">
        <v>1312</v>
      </c>
      <c r="N266" s="76">
        <f>'CONSTRUCTION COST ESTIMATE'!BC266</f>
        <v>0</v>
      </c>
      <c r="O266" s="69" t="s">
        <v>1313</v>
      </c>
    </row>
    <row r="267" spans="1:26" hidden="1">
      <c r="A267" s="72">
        <f>'CONSTRUCTION COST ESTIMATE'!B267</f>
        <v>402.005</v>
      </c>
      <c r="C267" s="69" t="s">
        <v>1311</v>
      </c>
      <c r="D267" s="69">
        <v>0</v>
      </c>
      <c r="F267" s="73" t="str">
        <f>'CONSTRUCTION COST ESTIMATE'!C267</f>
        <v>7 INCH PLANTMIX BITUMINOUS SURFACE</v>
      </c>
      <c r="H267" s="74" t="str">
        <f t="shared" si="4"/>
        <v>402.0050</v>
      </c>
      <c r="J267" s="75">
        <f>'CONSTRUCTION COST ESTIMATE'!BA267</f>
        <v>0</v>
      </c>
      <c r="K267" s="69" t="s">
        <v>1304</v>
      </c>
      <c r="L267" s="69" t="str">
        <f>'CONSTRUCTION COST ESTIMATE'!BB267</f>
        <v>SY</v>
      </c>
      <c r="M267" s="69" t="s">
        <v>1312</v>
      </c>
      <c r="N267" s="76">
        <f>'CONSTRUCTION COST ESTIMATE'!BC267</f>
        <v>0</v>
      </c>
      <c r="O267" s="69" t="s">
        <v>1313</v>
      </c>
    </row>
    <row r="268" spans="1:26" hidden="1">
      <c r="A268" s="72">
        <f>'CONSTRUCTION COST ESTIMATE'!B268</f>
        <v>402.00599999999997</v>
      </c>
      <c r="C268" s="69" t="s">
        <v>1311</v>
      </c>
      <c r="D268" s="69">
        <v>0</v>
      </c>
      <c r="F268" s="73" t="str">
        <f>'CONSTRUCTION COST ESTIMATE'!C268</f>
        <v>8.5 INCH PLANTMIX BITUMINOUS SURFACE</v>
      </c>
      <c r="H268" s="74" t="str">
        <f t="shared" si="4"/>
        <v>402.0060</v>
      </c>
      <c r="J268" s="75">
        <f>'CONSTRUCTION COST ESTIMATE'!BA268</f>
        <v>0</v>
      </c>
      <c r="K268" s="69" t="s">
        <v>1304</v>
      </c>
      <c r="L268" s="69" t="str">
        <f>'CONSTRUCTION COST ESTIMATE'!BB268</f>
        <v>SY</v>
      </c>
      <c r="M268" s="69" t="s">
        <v>1312</v>
      </c>
      <c r="N268" s="76">
        <f>'CONSTRUCTION COST ESTIMATE'!BC268</f>
        <v>0</v>
      </c>
      <c r="O268" s="69" t="s">
        <v>1313</v>
      </c>
    </row>
    <row r="269" spans="1:26" hidden="1">
      <c r="A269" s="72">
        <f>'CONSTRUCTION COST ESTIMATE'!B269</f>
        <v>402.00700000000001</v>
      </c>
      <c r="C269" s="69" t="s">
        <v>1311</v>
      </c>
      <c r="D269" s="69">
        <v>0</v>
      </c>
      <c r="F269" s="73" t="str">
        <f>'CONSTRUCTION COST ESTIMATE'!C269</f>
        <v>11 INCH PLANTMIX BITUMINOUS SURFACE</v>
      </c>
      <c r="H269" s="74" t="str">
        <f t="shared" si="4"/>
        <v>402.0070</v>
      </c>
      <c r="J269" s="75">
        <f>'CONSTRUCTION COST ESTIMATE'!BA269</f>
        <v>0</v>
      </c>
      <c r="K269" s="69" t="s">
        <v>1304</v>
      </c>
      <c r="L269" s="69" t="str">
        <f>'CONSTRUCTION COST ESTIMATE'!BB269</f>
        <v>SY</v>
      </c>
      <c r="M269" s="69" t="s">
        <v>1312</v>
      </c>
      <c r="N269" s="76">
        <f>'CONSTRUCTION COST ESTIMATE'!BC269</f>
        <v>0</v>
      </c>
      <c r="O269" s="69" t="s">
        <v>1313</v>
      </c>
    </row>
    <row r="270" spans="1:26" hidden="1">
      <c r="A270" s="72">
        <f>'CONSTRUCTION COST ESTIMATE'!B270</f>
        <v>402.00799999999998</v>
      </c>
      <c r="C270" s="69" t="s">
        <v>1311</v>
      </c>
      <c r="D270" s="69">
        <v>0</v>
      </c>
      <c r="F270" s="73" t="str">
        <f>'CONSTRUCTION COST ESTIMATE'!C270</f>
        <v>2 INCH HOT MIX PATCH</v>
      </c>
      <c r="H270" s="74" t="str">
        <f t="shared" ref="H270:H332" si="7">TEXT(A270,"#.0000")</f>
        <v>402.0080</v>
      </c>
      <c r="J270" s="75">
        <f>'CONSTRUCTION COST ESTIMATE'!BA270</f>
        <v>0</v>
      </c>
      <c r="K270" s="69" t="s">
        <v>1304</v>
      </c>
      <c r="L270" s="69" t="str">
        <f>'CONSTRUCTION COST ESTIMATE'!BB270</f>
        <v>SY</v>
      </c>
      <c r="M270" s="69" t="s">
        <v>1312</v>
      </c>
      <c r="N270" s="76">
        <f>'CONSTRUCTION COST ESTIMATE'!BC270</f>
        <v>0</v>
      </c>
      <c r="O270" s="69" t="s">
        <v>1313</v>
      </c>
    </row>
    <row r="271" spans="1:26" hidden="1">
      <c r="A271" s="72">
        <f>'CONSTRUCTION COST ESTIMATE'!B271</f>
        <v>402.00900000000001</v>
      </c>
      <c r="C271" s="69" t="s">
        <v>1311</v>
      </c>
      <c r="D271" s="69">
        <v>0</v>
      </c>
      <c r="F271" s="73" t="str">
        <f>'CONSTRUCTION COST ESTIMATE'!C271</f>
        <v>ASPHALT PATCH</v>
      </c>
      <c r="H271" s="74" t="str">
        <f t="shared" si="7"/>
        <v>402.0090</v>
      </c>
      <c r="J271" s="75">
        <f>'CONSTRUCTION COST ESTIMATE'!BA271</f>
        <v>0</v>
      </c>
      <c r="K271" s="69" t="s">
        <v>1304</v>
      </c>
      <c r="L271" s="69" t="str">
        <f>'CONSTRUCTION COST ESTIMATE'!BB271</f>
        <v>SY</v>
      </c>
      <c r="M271" s="69" t="s">
        <v>1312</v>
      </c>
      <c r="N271" s="76">
        <f>'CONSTRUCTION COST ESTIMATE'!BC271</f>
        <v>0</v>
      </c>
      <c r="O271" s="69" t="s">
        <v>1313</v>
      </c>
    </row>
    <row r="272" spans="1:26" hidden="1">
      <c r="A272" s="72">
        <f>'CONSTRUCTION COST ESTIMATE'!B272</f>
        <v>402.01</v>
      </c>
      <c r="C272" s="69" t="s">
        <v>1311</v>
      </c>
      <c r="D272" s="69">
        <v>0</v>
      </c>
      <c r="F272" s="73" t="str">
        <f>'CONSTRUCTION COST ESTIMATE'!C272</f>
        <v>ASPHALT PATH</v>
      </c>
      <c r="H272" s="74" t="str">
        <f t="shared" si="7"/>
        <v>402.0100</v>
      </c>
      <c r="J272" s="75">
        <f>'CONSTRUCTION COST ESTIMATE'!BA272</f>
        <v>0</v>
      </c>
      <c r="K272" s="69" t="s">
        <v>1304</v>
      </c>
      <c r="L272" s="69" t="str">
        <f>'CONSTRUCTION COST ESTIMATE'!BB272</f>
        <v>SY</v>
      </c>
      <c r="M272" s="69" t="s">
        <v>1312</v>
      </c>
      <c r="N272" s="76">
        <f>'CONSTRUCTION COST ESTIMATE'!BC272</f>
        <v>0</v>
      </c>
      <c r="O272" s="69" t="s">
        <v>1313</v>
      </c>
    </row>
    <row r="273" spans="1:15" hidden="1">
      <c r="A273" s="72">
        <f>'CONSTRUCTION COST ESTIMATE'!B273</f>
        <v>403.00049999999999</v>
      </c>
      <c r="C273" s="69" t="s">
        <v>1311</v>
      </c>
      <c r="D273" s="69">
        <v>0</v>
      </c>
      <c r="F273" s="73" t="str">
        <f>'CONSTRUCTION COST ESTIMATE'!C273</f>
        <v>0.5 INCH PLANTMIX BITUMINOUS OPEN GRADE SURFACE (WET)</v>
      </c>
      <c r="H273" s="74" t="str">
        <f t="shared" si="7"/>
        <v>403.0005</v>
      </c>
      <c r="J273" s="75">
        <f>'CONSTRUCTION COST ESTIMATE'!BA273</f>
        <v>0</v>
      </c>
      <c r="K273" s="69" t="s">
        <v>1304</v>
      </c>
      <c r="L273" s="69" t="str">
        <f>'CONSTRUCTION COST ESTIMATE'!BB273</f>
        <v>TON</v>
      </c>
      <c r="M273" s="69" t="s">
        <v>1312</v>
      </c>
      <c r="N273" s="76">
        <f>'CONSTRUCTION COST ESTIMATE'!BC273</f>
        <v>0</v>
      </c>
      <c r="O273" s="69" t="s">
        <v>1313</v>
      </c>
    </row>
    <row r="274" spans="1:15" hidden="1">
      <c r="A274" s="72">
        <f>'CONSTRUCTION COST ESTIMATE'!B274</f>
        <v>403.00099999999998</v>
      </c>
      <c r="C274" s="69" t="s">
        <v>1311</v>
      </c>
      <c r="D274" s="69">
        <v>0</v>
      </c>
      <c r="F274" s="73" t="str">
        <f>'CONSTRUCTION COST ESTIMATE'!C274</f>
        <v>0.5 INCH PLANTMIX BITUMINOUS OPEN GRADE SURFACE (WET)</v>
      </c>
      <c r="H274" s="74" t="str">
        <f t="shared" si="7"/>
        <v>403.0010</v>
      </c>
      <c r="J274" s="75">
        <f>'CONSTRUCTION COST ESTIMATE'!BA274</f>
        <v>0</v>
      </c>
      <c r="K274" s="69" t="s">
        <v>1304</v>
      </c>
      <c r="L274" s="69" t="str">
        <f>'CONSTRUCTION COST ESTIMATE'!BB274</f>
        <v>SY</v>
      </c>
      <c r="M274" s="69" t="s">
        <v>1312</v>
      </c>
      <c r="N274" s="76">
        <f>'CONSTRUCTION COST ESTIMATE'!BC274</f>
        <v>0</v>
      </c>
      <c r="O274" s="69" t="s">
        <v>1313</v>
      </c>
    </row>
    <row r="275" spans="1:15" hidden="1">
      <c r="A275" s="72">
        <f>'CONSTRUCTION COST ESTIMATE'!B275</f>
        <v>403.00200000000001</v>
      </c>
      <c r="C275" s="69" t="s">
        <v>1311</v>
      </c>
      <c r="D275" s="69">
        <v>0</v>
      </c>
      <c r="F275" s="73" t="str">
        <f>'CONSTRUCTION COST ESTIMATE'!C275</f>
        <v>0.75 INCH PLANTMIX BITUMINOUS OPEN GRADE SURFACE</v>
      </c>
      <c r="H275" s="74" t="str">
        <f t="shared" si="7"/>
        <v>403.0020</v>
      </c>
      <c r="J275" s="75">
        <f>'CONSTRUCTION COST ESTIMATE'!BA275</f>
        <v>0</v>
      </c>
      <c r="K275" s="69" t="s">
        <v>1304</v>
      </c>
      <c r="L275" s="69" t="str">
        <f>'CONSTRUCTION COST ESTIMATE'!BB275</f>
        <v>TON</v>
      </c>
      <c r="M275" s="69" t="s">
        <v>1312</v>
      </c>
      <c r="N275" s="76">
        <f>'CONSTRUCTION COST ESTIMATE'!BC275</f>
        <v>0</v>
      </c>
      <c r="O275" s="69" t="s">
        <v>1313</v>
      </c>
    </row>
    <row r="276" spans="1:15" hidden="1">
      <c r="A276" s="72">
        <f>'CONSTRUCTION COST ESTIMATE'!B276</f>
        <v>403.00299999999999</v>
      </c>
      <c r="C276" s="69" t="s">
        <v>1311</v>
      </c>
      <c r="D276" s="69">
        <v>0</v>
      </c>
      <c r="F276" s="73" t="str">
        <f>'CONSTRUCTION COST ESTIMATE'!C276</f>
        <v>0.75 INCH PLANTMIX BITUMINOUS OPEN GRADE SURFACE</v>
      </c>
      <c r="H276" s="74" t="str">
        <f t="shared" si="7"/>
        <v>403.0030</v>
      </c>
      <c r="J276" s="75">
        <f>'CONSTRUCTION COST ESTIMATE'!BA276</f>
        <v>0</v>
      </c>
      <c r="K276" s="69" t="s">
        <v>1304</v>
      </c>
      <c r="L276" s="69" t="str">
        <f>'CONSTRUCTION COST ESTIMATE'!BB276</f>
        <v>SY</v>
      </c>
      <c r="M276" s="69" t="s">
        <v>1312</v>
      </c>
      <c r="N276" s="76">
        <f>'CONSTRUCTION COST ESTIMATE'!BC276</f>
        <v>0</v>
      </c>
      <c r="O276" s="69" t="s">
        <v>1313</v>
      </c>
    </row>
    <row r="277" spans="1:15" hidden="1">
      <c r="A277" s="72">
        <f>'CONSTRUCTION COST ESTIMATE'!B277</f>
        <v>403.00400000000002</v>
      </c>
      <c r="C277" s="69" t="s">
        <v>1311</v>
      </c>
      <c r="D277" s="69">
        <v>0</v>
      </c>
      <c r="F277" s="73" t="str">
        <f>'CONSTRUCTION COST ESTIMATE'!C277</f>
        <v>1 INCH PLANTMIX BITUMINOUS OPEN GRADE SURFACE</v>
      </c>
      <c r="H277" s="74" t="str">
        <f t="shared" si="7"/>
        <v>403.0040</v>
      </c>
      <c r="J277" s="75">
        <f>'CONSTRUCTION COST ESTIMATE'!BA277</f>
        <v>0</v>
      </c>
      <c r="K277" s="69" t="s">
        <v>1304</v>
      </c>
      <c r="L277" s="69" t="str">
        <f>'CONSTRUCTION COST ESTIMATE'!BB277</f>
        <v>TON</v>
      </c>
      <c r="M277" s="69" t="s">
        <v>1312</v>
      </c>
      <c r="N277" s="76">
        <f>'CONSTRUCTION COST ESTIMATE'!BC277</f>
        <v>0</v>
      </c>
      <c r="O277" s="69" t="s">
        <v>1313</v>
      </c>
    </row>
    <row r="278" spans="1:15" hidden="1">
      <c r="A278" s="72">
        <f>'CONSTRUCTION COST ESTIMATE'!B278</f>
        <v>403.005</v>
      </c>
      <c r="C278" s="69" t="s">
        <v>1311</v>
      </c>
      <c r="D278" s="69">
        <v>0</v>
      </c>
      <c r="F278" s="73" t="str">
        <f>'CONSTRUCTION COST ESTIMATE'!C278</f>
        <v>1 INCH PLANTMIX BITUMINOUS OPEN GRADE SURFACE</v>
      </c>
      <c r="H278" s="74" t="str">
        <f t="shared" si="7"/>
        <v>403.0050</v>
      </c>
      <c r="J278" s="75">
        <f>'CONSTRUCTION COST ESTIMATE'!BA278</f>
        <v>0</v>
      </c>
      <c r="K278" s="69" t="s">
        <v>1304</v>
      </c>
      <c r="L278" s="69" t="str">
        <f>'CONSTRUCTION COST ESTIMATE'!BB278</f>
        <v>SY</v>
      </c>
      <c r="M278" s="69" t="s">
        <v>1312</v>
      </c>
      <c r="N278" s="76">
        <f>'CONSTRUCTION COST ESTIMATE'!BC278</f>
        <v>0</v>
      </c>
      <c r="O278" s="69" t="s">
        <v>1313</v>
      </c>
    </row>
    <row r="279" spans="1:15" hidden="1">
      <c r="A279" s="72">
        <f>'CONSTRUCTION COST ESTIMATE'!B279</f>
        <v>404.00049999999999</v>
      </c>
      <c r="C279" s="69" t="s">
        <v>1311</v>
      </c>
      <c r="D279" s="69">
        <v>0</v>
      </c>
      <c r="F279" s="73" t="str">
        <f>'CONSTRUCTION COST ESTIMATE'!C279</f>
        <v>PLANTMIX RECYCLED BITUMINOUS PAVEMENT</v>
      </c>
      <c r="H279" s="74" t="str">
        <f t="shared" si="7"/>
        <v>404.0005</v>
      </c>
      <c r="J279" s="75">
        <f>'CONSTRUCTION COST ESTIMATE'!BA279</f>
        <v>0</v>
      </c>
      <c r="K279" s="69" t="s">
        <v>1304</v>
      </c>
      <c r="L279" s="69" t="str">
        <f>'CONSTRUCTION COST ESTIMATE'!BB279</f>
        <v>SY</v>
      </c>
      <c r="M279" s="69" t="s">
        <v>1312</v>
      </c>
      <c r="N279" s="76">
        <f>'CONSTRUCTION COST ESTIMATE'!BC279</f>
        <v>0</v>
      </c>
      <c r="O279" s="69" t="s">
        <v>1313</v>
      </c>
    </row>
    <row r="280" spans="1:15" hidden="1">
      <c r="A280" s="72">
        <f>'CONSTRUCTION COST ESTIMATE'!B280</f>
        <v>404.00099999999998</v>
      </c>
      <c r="C280" s="69" t="s">
        <v>1311</v>
      </c>
      <c r="D280" s="69">
        <v>0</v>
      </c>
      <c r="F280" s="73" t="str">
        <f>'CONSTRUCTION COST ESTIMATE'!C280</f>
        <v>PLANTMIX RECYCLED BITUMINOUS PAVEMENT</v>
      </c>
      <c r="H280" s="74" t="str">
        <f t="shared" si="7"/>
        <v>404.0010</v>
      </c>
      <c r="J280" s="75">
        <f>'CONSTRUCTION COST ESTIMATE'!BA280</f>
        <v>0</v>
      </c>
      <c r="K280" s="69" t="s">
        <v>1304</v>
      </c>
      <c r="L280" s="69" t="str">
        <f>'CONSTRUCTION COST ESTIMATE'!BB280</f>
        <v>TON</v>
      </c>
      <c r="M280" s="69" t="s">
        <v>1312</v>
      </c>
      <c r="N280" s="76">
        <f>'CONSTRUCTION COST ESTIMATE'!BC280</f>
        <v>0</v>
      </c>
      <c r="O280" s="69" t="s">
        <v>1313</v>
      </c>
    </row>
    <row r="281" spans="1:15" hidden="1">
      <c r="A281" s="72">
        <f>'CONSTRUCTION COST ESTIMATE'!B281</f>
        <v>406.00049999999999</v>
      </c>
      <c r="C281" s="69" t="s">
        <v>1311</v>
      </c>
      <c r="D281" s="69">
        <v>0</v>
      </c>
      <c r="F281" s="73" t="str">
        <f>'CONSTRUCTION COST ESTIMATE'!C281</f>
        <v>CUTBACK ASPHALT</v>
      </c>
      <c r="H281" s="74" t="str">
        <f t="shared" si="7"/>
        <v>406.0005</v>
      </c>
      <c r="J281" s="75">
        <f>'CONSTRUCTION COST ESTIMATE'!BA281</f>
        <v>0</v>
      </c>
      <c r="K281" s="69" t="s">
        <v>1304</v>
      </c>
      <c r="L281" s="69" t="str">
        <f>'CONSTRUCTION COST ESTIMATE'!BB281</f>
        <v>TON</v>
      </c>
      <c r="M281" s="69" t="s">
        <v>1312</v>
      </c>
      <c r="N281" s="76">
        <f>'CONSTRUCTION COST ESTIMATE'!BC281</f>
        <v>0</v>
      </c>
      <c r="O281" s="69" t="s">
        <v>1313</v>
      </c>
    </row>
    <row r="282" spans="1:15" hidden="1">
      <c r="A282" s="72">
        <f>'CONSTRUCTION COST ESTIMATE'!B282</f>
        <v>406.00099999999998</v>
      </c>
      <c r="C282" s="69" t="s">
        <v>1311</v>
      </c>
      <c r="D282" s="69">
        <v>0</v>
      </c>
      <c r="F282" s="73" t="str">
        <f>'CONSTRUCTION COST ESTIMATE'!C282</f>
        <v>PRIME COAT</v>
      </c>
      <c r="H282" s="74" t="str">
        <f t="shared" si="7"/>
        <v>406.0010</v>
      </c>
      <c r="J282" s="75">
        <f>'CONSTRUCTION COST ESTIMATE'!BA282</f>
        <v>0</v>
      </c>
      <c r="K282" s="69" t="s">
        <v>1304</v>
      </c>
      <c r="L282" s="69" t="str">
        <f>'CONSTRUCTION COST ESTIMATE'!BB282</f>
        <v>SY</v>
      </c>
      <c r="M282" s="69" t="s">
        <v>1312</v>
      </c>
      <c r="N282" s="76">
        <f>'CONSTRUCTION COST ESTIMATE'!BC282</f>
        <v>0</v>
      </c>
      <c r="O282" s="69" t="s">
        <v>1313</v>
      </c>
    </row>
    <row r="283" spans="1:15" hidden="1">
      <c r="A283" s="72">
        <f>'CONSTRUCTION COST ESTIMATE'!B283</f>
        <v>406.00200000000001</v>
      </c>
      <c r="C283" s="69" t="s">
        <v>1311</v>
      </c>
      <c r="D283" s="69">
        <v>0</v>
      </c>
      <c r="F283" s="73" t="str">
        <f>'CONSTRUCTION COST ESTIMATE'!C283</f>
        <v>PRIME COAT</v>
      </c>
      <c r="H283" s="74" t="str">
        <f t="shared" si="7"/>
        <v>406.0020</v>
      </c>
      <c r="J283" s="75">
        <f>'CONSTRUCTION COST ESTIMATE'!BA283</f>
        <v>0</v>
      </c>
      <c r="K283" s="69" t="s">
        <v>1304</v>
      </c>
      <c r="L283" s="69" t="str">
        <f>'CONSTRUCTION COST ESTIMATE'!BB283</f>
        <v>TON</v>
      </c>
      <c r="M283" s="69" t="s">
        <v>1312</v>
      </c>
      <c r="N283" s="76">
        <f>'CONSTRUCTION COST ESTIMATE'!BC283</f>
        <v>0</v>
      </c>
      <c r="O283" s="69" t="s">
        <v>1313</v>
      </c>
    </row>
    <row r="284" spans="1:15" hidden="1">
      <c r="A284" s="72">
        <f>'CONSTRUCTION COST ESTIMATE'!B284</f>
        <v>409.00049999999999</v>
      </c>
      <c r="C284" s="69" t="s">
        <v>1311</v>
      </c>
      <c r="D284" s="69">
        <v>0</v>
      </c>
      <c r="F284" s="73" t="str">
        <f>'CONSTRUCTION COST ESTIMATE'!C284</f>
        <v>PORTLAND CEMENT CONCRETE PAVEMENT (10 INCH)</v>
      </c>
      <c r="H284" s="74" t="str">
        <f t="shared" si="7"/>
        <v>409.0005</v>
      </c>
      <c r="J284" s="75">
        <f>'CONSTRUCTION COST ESTIMATE'!BA284</f>
        <v>0</v>
      </c>
      <c r="K284" s="69" t="s">
        <v>1304</v>
      </c>
      <c r="L284" s="69" t="str">
        <f>'CONSTRUCTION COST ESTIMATE'!BB284</f>
        <v>SF</v>
      </c>
      <c r="M284" s="69" t="s">
        <v>1312</v>
      </c>
      <c r="N284" s="76">
        <f>'CONSTRUCTION COST ESTIMATE'!BC284</f>
        <v>0</v>
      </c>
      <c r="O284" s="69" t="s">
        <v>1313</v>
      </c>
    </row>
    <row r="285" spans="1:15" hidden="1">
      <c r="A285" s="72">
        <f>'CONSTRUCTION COST ESTIMATE'!B285</f>
        <v>409.00099999999998</v>
      </c>
      <c r="C285" s="69" t="s">
        <v>1311</v>
      </c>
      <c r="D285" s="69">
        <v>0</v>
      </c>
      <c r="F285" s="73" t="str">
        <f>'CONSTRUCTION COST ESTIMATE'!C285</f>
        <v>PORTLAND CEMENT CONCRETE PAVEMENT (10 INCH)</v>
      </c>
      <c r="H285" s="74" t="str">
        <f t="shared" si="7"/>
        <v>409.0010</v>
      </c>
      <c r="J285" s="75">
        <f>'CONSTRUCTION COST ESTIMATE'!BA285</f>
        <v>0</v>
      </c>
      <c r="K285" s="69" t="s">
        <v>1304</v>
      </c>
      <c r="L285" s="69" t="str">
        <f>'CONSTRUCTION COST ESTIMATE'!BB285</f>
        <v>SY</v>
      </c>
      <c r="M285" s="69" t="s">
        <v>1312</v>
      </c>
      <c r="N285" s="76">
        <f>'CONSTRUCTION COST ESTIMATE'!BC285</f>
        <v>0</v>
      </c>
      <c r="O285" s="69" t="s">
        <v>1313</v>
      </c>
    </row>
    <row r="286" spans="1:15" hidden="1">
      <c r="A286" s="72">
        <f>'CONSTRUCTION COST ESTIMATE'!B286</f>
        <v>409.00200000000001</v>
      </c>
      <c r="C286" s="69" t="s">
        <v>1311</v>
      </c>
      <c r="D286" s="69">
        <v>0</v>
      </c>
      <c r="F286" s="73" t="str">
        <f>'CONSTRUCTION COST ESTIMATE'!C286</f>
        <v>PORTLAND CEMENT CONCRETE PATH (6 INCH)</v>
      </c>
      <c r="H286" s="74" t="str">
        <f t="shared" si="7"/>
        <v>409.0020</v>
      </c>
      <c r="J286" s="75">
        <f>'CONSTRUCTION COST ESTIMATE'!BA286</f>
        <v>0</v>
      </c>
      <c r="K286" s="69" t="s">
        <v>1304</v>
      </c>
      <c r="L286" s="69" t="str">
        <f>'CONSTRUCTION COST ESTIMATE'!BB286</f>
        <v>SY</v>
      </c>
      <c r="M286" s="69" t="s">
        <v>1312</v>
      </c>
      <c r="N286" s="76">
        <f>'CONSTRUCTION COST ESTIMATE'!BC286</f>
        <v>0</v>
      </c>
      <c r="O286" s="69" t="s">
        <v>1313</v>
      </c>
    </row>
    <row r="287" spans="1:15" hidden="1">
      <c r="A287" s="72">
        <f>'CONSTRUCTION COST ESTIMATE'!B287</f>
        <v>412.00049999999999</v>
      </c>
      <c r="C287" s="69" t="s">
        <v>1311</v>
      </c>
      <c r="D287" s="69">
        <v>0</v>
      </c>
      <c r="F287" s="73" t="str">
        <f>'CONSTRUCTION COST ESTIMATE'!C287</f>
        <v>SLURRY SEAL</v>
      </c>
      <c r="H287" s="74" t="str">
        <f t="shared" si="7"/>
        <v>412.0005</v>
      </c>
      <c r="J287" s="75">
        <f>'CONSTRUCTION COST ESTIMATE'!BA287</f>
        <v>0</v>
      </c>
      <c r="K287" s="69" t="s">
        <v>1304</v>
      </c>
      <c r="L287" s="69" t="str">
        <f>'CONSTRUCTION COST ESTIMATE'!BB287</f>
        <v>SY</v>
      </c>
      <c r="M287" s="69" t="s">
        <v>1312</v>
      </c>
      <c r="N287" s="76">
        <f>'CONSTRUCTION COST ESTIMATE'!BC287</f>
        <v>0</v>
      </c>
      <c r="O287" s="69" t="s">
        <v>1313</v>
      </c>
    </row>
    <row r="288" spans="1:15" hidden="1">
      <c r="A288" s="72">
        <f>'CONSTRUCTION COST ESTIMATE'!B288</f>
        <v>412.00099999999998</v>
      </c>
      <c r="C288" s="69" t="s">
        <v>1311</v>
      </c>
      <c r="D288" s="69">
        <v>0</v>
      </c>
      <c r="F288" s="73" t="str">
        <f>'CONSTRUCTION COST ESTIMATE'!C288</f>
        <v>SLURRY SEAL (TYPE 1)</v>
      </c>
      <c r="H288" s="74" t="str">
        <f t="shared" si="7"/>
        <v>412.0010</v>
      </c>
      <c r="J288" s="75">
        <f>'CONSTRUCTION COST ESTIMATE'!BA288</f>
        <v>0</v>
      </c>
      <c r="K288" s="69" t="s">
        <v>1304</v>
      </c>
      <c r="L288" s="69" t="str">
        <f>'CONSTRUCTION COST ESTIMATE'!BB288</f>
        <v>SY</v>
      </c>
      <c r="M288" s="69" t="s">
        <v>1312</v>
      </c>
      <c r="N288" s="76">
        <f>'CONSTRUCTION COST ESTIMATE'!BC288</f>
        <v>0</v>
      </c>
      <c r="O288" s="69" t="s">
        <v>1313</v>
      </c>
    </row>
    <row r="289" spans="1:26" hidden="1">
      <c r="A289" s="72">
        <f>'CONSTRUCTION COST ESTIMATE'!B289</f>
        <v>412.00200000000001</v>
      </c>
      <c r="C289" s="69" t="s">
        <v>1311</v>
      </c>
      <c r="D289" s="69">
        <v>0</v>
      </c>
      <c r="F289" s="73" t="str">
        <f>'CONSTRUCTION COST ESTIMATE'!C289</f>
        <v>SLURRY SEAL (TYPE 2)</v>
      </c>
      <c r="H289" s="74" t="str">
        <f t="shared" si="7"/>
        <v>412.0020</v>
      </c>
      <c r="J289" s="75">
        <f>'CONSTRUCTION COST ESTIMATE'!BA289</f>
        <v>0</v>
      </c>
      <c r="K289" s="69" t="s">
        <v>1304</v>
      </c>
      <c r="L289" s="69" t="str">
        <f>'CONSTRUCTION COST ESTIMATE'!BB289</f>
        <v>SY</v>
      </c>
      <c r="M289" s="69" t="s">
        <v>1312</v>
      </c>
      <c r="N289" s="76">
        <f>'CONSTRUCTION COST ESTIMATE'!BC289</f>
        <v>0</v>
      </c>
      <c r="O289" s="69" t="s">
        <v>1313</v>
      </c>
    </row>
    <row r="290" spans="1:26" hidden="1">
      <c r="A290" s="72">
        <f>'CONSTRUCTION COST ESTIMATE'!B290</f>
        <v>412.00299999999999</v>
      </c>
      <c r="C290" s="69" t="s">
        <v>1311</v>
      </c>
      <c r="D290" s="69">
        <v>0</v>
      </c>
      <c r="F290" s="73" t="str">
        <f>'CONSTRUCTION COST ESTIMATE'!C290</f>
        <v>SLURRY SEAL (TYPE 3)</v>
      </c>
      <c r="H290" s="74" t="str">
        <f t="shared" si="7"/>
        <v>412.0030</v>
      </c>
      <c r="J290" s="75">
        <f>'CONSTRUCTION COST ESTIMATE'!BA290</f>
        <v>0</v>
      </c>
      <c r="K290" s="69" t="s">
        <v>1304</v>
      </c>
      <c r="L290" s="69" t="str">
        <f>'CONSTRUCTION COST ESTIMATE'!BB290</f>
        <v>SY</v>
      </c>
      <c r="M290" s="69" t="s">
        <v>1312</v>
      </c>
      <c r="N290" s="76">
        <f>'CONSTRUCTION COST ESTIMATE'!BC290</f>
        <v>0</v>
      </c>
      <c r="O290" s="69" t="s">
        <v>1313</v>
      </c>
    </row>
    <row r="291" spans="1:26" hidden="1">
      <c r="A291" s="72">
        <f>'CONSTRUCTION COST ESTIMATE'!B291</f>
        <v>413.00049999999999</v>
      </c>
      <c r="C291" s="69" t="s">
        <v>1311</v>
      </c>
      <c r="D291" s="69">
        <v>0</v>
      </c>
      <c r="F291" s="73" t="str">
        <f>'CONSTRUCTION COST ESTIMATE'!C291</f>
        <v>UTACS BONDED WITH A PMM, S1 GRADATION (0.75 INCH)</v>
      </c>
      <c r="H291" s="74" t="str">
        <f t="shared" si="7"/>
        <v>413.0005</v>
      </c>
      <c r="J291" s="75">
        <f>'CONSTRUCTION COST ESTIMATE'!BA291</f>
        <v>0</v>
      </c>
      <c r="K291" s="69" t="s">
        <v>1304</v>
      </c>
      <c r="L291" s="69" t="str">
        <f>'CONSTRUCTION COST ESTIMATE'!BB291</f>
        <v>SY</v>
      </c>
      <c r="M291" s="69" t="s">
        <v>1312</v>
      </c>
      <c r="N291" s="76">
        <f>'CONSTRUCTION COST ESTIMATE'!BC291</f>
        <v>0</v>
      </c>
      <c r="O291" s="69" t="s">
        <v>1313</v>
      </c>
    </row>
    <row r="292" spans="1:26" hidden="1">
      <c r="A292" s="72">
        <f>'CONSTRUCTION COST ESTIMATE'!B292</f>
        <v>413.00099999999998</v>
      </c>
      <c r="C292" s="69" t="s">
        <v>1311</v>
      </c>
      <c r="D292" s="69">
        <v>0</v>
      </c>
      <c r="F292" s="73" t="str">
        <f>'CONSTRUCTION COST ESTIMATE'!C292</f>
        <v>UTACS BONDED WITH A PMM, S2 GRADATION (0.75 INCH)</v>
      </c>
      <c r="H292" s="74" t="str">
        <f t="shared" si="7"/>
        <v>413.0010</v>
      </c>
      <c r="J292" s="75">
        <f>'CONSTRUCTION COST ESTIMATE'!BA292</f>
        <v>0</v>
      </c>
      <c r="K292" s="69" t="s">
        <v>1304</v>
      </c>
      <c r="L292" s="69" t="str">
        <f>'CONSTRUCTION COST ESTIMATE'!BB292</f>
        <v>SY</v>
      </c>
      <c r="M292" s="69" t="s">
        <v>1312</v>
      </c>
      <c r="N292" s="76">
        <f>'CONSTRUCTION COST ESTIMATE'!BC292</f>
        <v>0</v>
      </c>
      <c r="O292" s="69" t="s">
        <v>1313</v>
      </c>
    </row>
    <row r="293" spans="1:26" hidden="1">
      <c r="A293" s="72">
        <f>'CONSTRUCTION COST ESTIMATE'!B293</f>
        <v>413.00200000000001</v>
      </c>
      <c r="C293" s="69" t="s">
        <v>1311</v>
      </c>
      <c r="D293" s="69">
        <v>0</v>
      </c>
      <c r="F293" s="73" t="str">
        <f>'CONSTRUCTION COST ESTIMATE'!C293</f>
        <v>UTACS BONDED WITH A PMM, S3 GRADATION (0.75 INCH)</v>
      </c>
      <c r="H293" s="74" t="str">
        <f t="shared" si="7"/>
        <v>413.0020</v>
      </c>
      <c r="J293" s="75">
        <f>'CONSTRUCTION COST ESTIMATE'!BA293</f>
        <v>0</v>
      </c>
      <c r="K293" s="69" t="s">
        <v>1304</v>
      </c>
      <c r="L293" s="69" t="str">
        <f>'CONSTRUCTION COST ESTIMATE'!BB293</f>
        <v>SY</v>
      </c>
      <c r="M293" s="69" t="s">
        <v>1312</v>
      </c>
      <c r="N293" s="76">
        <f>'CONSTRUCTION COST ESTIMATE'!BC293</f>
        <v>0</v>
      </c>
      <c r="O293" s="69" t="s">
        <v>1313</v>
      </c>
    </row>
    <row r="294" spans="1:26" hidden="1">
      <c r="A294" s="72">
        <f>'CONSTRUCTION COST ESTIMATE'!B294</f>
        <v>413.01</v>
      </c>
      <c r="C294" s="69" t="s">
        <v>1311</v>
      </c>
      <c r="D294" s="69">
        <v>0</v>
      </c>
      <c r="F294" s="73" t="str">
        <f>'CONSTRUCTION COST ESTIMATE'!C294</f>
        <v>UTACS BONDED WITH A PMM, S1 GRADATION (1.0 INCH)</v>
      </c>
      <c r="H294" s="74" t="str">
        <f t="shared" si="7"/>
        <v>413.0100</v>
      </c>
      <c r="J294" s="75">
        <f>'CONSTRUCTION COST ESTIMATE'!BA294</f>
        <v>0</v>
      </c>
      <c r="K294" s="69" t="s">
        <v>1304</v>
      </c>
      <c r="L294" s="69" t="str">
        <f>'CONSTRUCTION COST ESTIMATE'!BB294</f>
        <v>SY</v>
      </c>
      <c r="M294" s="69" t="s">
        <v>1312</v>
      </c>
      <c r="N294" s="76">
        <f>'CONSTRUCTION COST ESTIMATE'!BC294</f>
        <v>0</v>
      </c>
      <c r="O294" s="69" t="s">
        <v>1313</v>
      </c>
    </row>
    <row r="295" spans="1:26" hidden="1">
      <c r="A295" s="72">
        <f>'CONSTRUCTION COST ESTIMATE'!B295</f>
        <v>413.01100000000002</v>
      </c>
      <c r="C295" s="69" t="s">
        <v>1311</v>
      </c>
      <c r="D295" s="69">
        <v>0</v>
      </c>
      <c r="F295" s="73" t="str">
        <f>'CONSTRUCTION COST ESTIMATE'!C295</f>
        <v>UTACS BONDED WITH A PMM, S2 GRADATION (1.0 INCH)</v>
      </c>
      <c r="H295" s="74" t="str">
        <f t="shared" si="7"/>
        <v>413.0110</v>
      </c>
      <c r="J295" s="75">
        <f>'CONSTRUCTION COST ESTIMATE'!BA295</f>
        <v>0</v>
      </c>
      <c r="K295" s="69" t="s">
        <v>1304</v>
      </c>
      <c r="L295" s="69" t="str">
        <f>'CONSTRUCTION COST ESTIMATE'!BB295</f>
        <v>SY</v>
      </c>
      <c r="M295" s="69" t="s">
        <v>1312</v>
      </c>
      <c r="N295" s="76">
        <f>'CONSTRUCTION COST ESTIMATE'!BC295</f>
        <v>0</v>
      </c>
      <c r="O295" s="69" t="s">
        <v>1313</v>
      </c>
    </row>
    <row r="296" spans="1:26" hidden="1">
      <c r="A296" s="72">
        <f>'CONSTRUCTION COST ESTIMATE'!B296</f>
        <v>413.012</v>
      </c>
      <c r="C296" s="69" t="s">
        <v>1311</v>
      </c>
      <c r="D296" s="69">
        <v>0</v>
      </c>
      <c r="F296" s="73" t="str">
        <f>'CONSTRUCTION COST ESTIMATE'!C296</f>
        <v>UTACS BONDED WITH A PMM, S3 GRADATION (1.0 INCH)</v>
      </c>
      <c r="H296" s="74" t="str">
        <f t="shared" si="7"/>
        <v>413.0120</v>
      </c>
      <c r="J296" s="75">
        <f>'CONSTRUCTION COST ESTIMATE'!BA296</f>
        <v>0</v>
      </c>
      <c r="K296" s="69" t="s">
        <v>1304</v>
      </c>
      <c r="L296" s="69" t="str">
        <f>'CONSTRUCTION COST ESTIMATE'!BB296</f>
        <v>SY</v>
      </c>
      <c r="M296" s="69" t="s">
        <v>1312</v>
      </c>
      <c r="N296" s="76">
        <f>'CONSTRUCTION COST ESTIMATE'!BC296</f>
        <v>0</v>
      </c>
      <c r="O296" s="69" t="s">
        <v>1313</v>
      </c>
    </row>
    <row r="297" spans="1:26" hidden="1">
      <c r="A297" s="72">
        <f>'CONSTRUCTION COST ESTIMATE'!B297</f>
        <v>413.02</v>
      </c>
      <c r="C297" s="69" t="s">
        <v>1311</v>
      </c>
      <c r="D297" s="69">
        <v>0</v>
      </c>
      <c r="F297" s="73" t="str">
        <f>'CONSTRUCTION COST ESTIMATE'!C297</f>
        <v>UTACS Bonded with a PMM, S1 Gradation</v>
      </c>
      <c r="H297" s="74" t="str">
        <f t="shared" si="7"/>
        <v>413.0200</v>
      </c>
      <c r="J297" s="75">
        <f>'CONSTRUCTION COST ESTIMATE'!BA297</f>
        <v>0</v>
      </c>
      <c r="K297" s="69" t="s">
        <v>1304</v>
      </c>
      <c r="L297" s="69" t="str">
        <f>'CONSTRUCTION COST ESTIMATE'!BB297</f>
        <v>SY</v>
      </c>
      <c r="M297" s="69" t="s">
        <v>1312</v>
      </c>
      <c r="N297" s="76">
        <f>'CONSTRUCTION COST ESTIMATE'!BC297</f>
        <v>0</v>
      </c>
      <c r="O297" s="69" t="s">
        <v>1313</v>
      </c>
    </row>
    <row r="298" spans="1:26" hidden="1">
      <c r="A298" s="72">
        <f>'CONSTRUCTION COST ESTIMATE'!B298</f>
        <v>413.02100000000002</v>
      </c>
      <c r="C298" s="69" t="s">
        <v>1311</v>
      </c>
      <c r="D298" s="69">
        <v>0</v>
      </c>
      <c r="F298" s="73" t="str">
        <f>'CONSTRUCTION COST ESTIMATE'!C298</f>
        <v>UTACS Bonded with a PMM, S2 Gradation</v>
      </c>
      <c r="H298" s="74" t="str">
        <f t="shared" si="7"/>
        <v>413.0210</v>
      </c>
      <c r="J298" s="75">
        <f>'CONSTRUCTION COST ESTIMATE'!BA298</f>
        <v>0</v>
      </c>
      <c r="K298" s="69" t="s">
        <v>1304</v>
      </c>
      <c r="L298" s="69" t="str">
        <f>'CONSTRUCTION COST ESTIMATE'!BB298</f>
        <v>SY</v>
      </c>
      <c r="M298" s="69" t="s">
        <v>1312</v>
      </c>
      <c r="N298" s="76">
        <f>'CONSTRUCTION COST ESTIMATE'!BC298</f>
        <v>0</v>
      </c>
      <c r="O298" s="69" t="s">
        <v>1313</v>
      </c>
    </row>
    <row r="299" spans="1:26" hidden="1">
      <c r="A299" s="72">
        <f>'CONSTRUCTION COST ESTIMATE'!B299</f>
        <v>413.02199999999999</v>
      </c>
      <c r="C299" s="69" t="s">
        <v>1311</v>
      </c>
      <c r="D299" s="69">
        <v>0</v>
      </c>
      <c r="F299" s="73" t="str">
        <f>'CONSTRUCTION COST ESTIMATE'!C299</f>
        <v>UTACS Bonded with a PMM, S3 Gradation</v>
      </c>
      <c r="H299" s="74" t="str">
        <f t="shared" si="7"/>
        <v>413.0220</v>
      </c>
      <c r="J299" s="75">
        <f>'CONSTRUCTION COST ESTIMATE'!BA299</f>
        <v>0</v>
      </c>
      <c r="K299" s="69" t="s">
        <v>1304</v>
      </c>
      <c r="L299" s="69" t="str">
        <f>'CONSTRUCTION COST ESTIMATE'!BB299</f>
        <v>SY</v>
      </c>
      <c r="M299" s="69" t="s">
        <v>1312</v>
      </c>
      <c r="N299" s="76">
        <f>'CONSTRUCTION COST ESTIMATE'!BC299</f>
        <v>0</v>
      </c>
      <c r="O299" s="69" t="s">
        <v>1313</v>
      </c>
    </row>
    <row r="300" spans="1:26" s="400" customFormat="1">
      <c r="A300" s="408"/>
      <c r="B300" s="395"/>
      <c r="C300" s="395" t="s">
        <v>1311</v>
      </c>
      <c r="D300" s="395">
        <v>0</v>
      </c>
      <c r="E300" s="395"/>
      <c r="F300" s="396" t="str">
        <f>'CONSTRUCTION COST ESTIMATE'!C300</f>
        <v>CONCRETE STRUCTURES</v>
      </c>
      <c r="G300" s="395"/>
      <c r="H300" s="394" t="str">
        <f t="shared" si="7"/>
        <v>.0000</v>
      </c>
      <c r="I300" s="395"/>
      <c r="J300" s="397">
        <f>'CONSTRUCTION COST ESTIMATE'!BA300</f>
        <v>0</v>
      </c>
      <c r="K300" s="395" t="s">
        <v>1304</v>
      </c>
      <c r="L300" s="395">
        <f>'CONSTRUCTION COST ESTIMATE'!BB300</f>
        <v>0</v>
      </c>
      <c r="M300" s="395" t="s">
        <v>1312</v>
      </c>
      <c r="N300" s="398">
        <f>'CONSTRUCTION COST ESTIMATE'!BC300</f>
        <v>0</v>
      </c>
      <c r="O300" s="395" t="s">
        <v>1313</v>
      </c>
      <c r="S300" s="414"/>
      <c r="T300" s="414"/>
      <c r="U300" s="414"/>
      <c r="V300" s="414"/>
      <c r="W300" s="414"/>
      <c r="X300" s="414"/>
      <c r="Y300" s="414"/>
      <c r="Z300" s="414"/>
    </row>
    <row r="301" spans="1:26" hidden="1">
      <c r="A301" s="72">
        <f>'CONSTRUCTION COST ESTIMATE'!B301</f>
        <v>502.00049999999999</v>
      </c>
      <c r="C301" s="69" t="s">
        <v>1311</v>
      </c>
      <c r="D301" s="69">
        <v>0</v>
      </c>
      <c r="F301" s="73" t="str">
        <f>'CONSTRUCTION COST ESTIMATE'!C301</f>
        <v>Concrete Barrier Rail Type A</v>
      </c>
      <c r="H301" s="74" t="str">
        <f t="shared" si="7"/>
        <v>502.0005</v>
      </c>
      <c r="J301" s="75">
        <f>'CONSTRUCTION COST ESTIMATE'!BA301</f>
        <v>0</v>
      </c>
      <c r="K301" s="69" t="s">
        <v>1304</v>
      </c>
      <c r="L301" s="69" t="str">
        <f>'CONSTRUCTION COST ESTIMATE'!BB301</f>
        <v>LF</v>
      </c>
      <c r="M301" s="69" t="s">
        <v>1312</v>
      </c>
      <c r="N301" s="76">
        <f>'CONSTRUCTION COST ESTIMATE'!BC301</f>
        <v>0</v>
      </c>
      <c r="O301" s="69" t="s">
        <v>1313</v>
      </c>
    </row>
    <row r="302" spans="1:26" hidden="1">
      <c r="A302" s="72">
        <f>'CONSTRUCTION COST ESTIMATE'!B302</f>
        <v>502.00099999999998</v>
      </c>
      <c r="C302" s="69" t="s">
        <v>1311</v>
      </c>
      <c r="D302" s="69">
        <v>0</v>
      </c>
      <c r="F302" s="73" t="str">
        <f>'CONSTRUCTION COST ESTIMATE'!C302</f>
        <v>CONCRETE BRIDGE ADBUTMENT</v>
      </c>
      <c r="H302" s="74" t="str">
        <f t="shared" si="7"/>
        <v>502.0010</v>
      </c>
      <c r="J302" s="75">
        <f>'CONSTRUCTION COST ESTIMATE'!BA302</f>
        <v>0</v>
      </c>
      <c r="K302" s="69" t="s">
        <v>1304</v>
      </c>
      <c r="L302" s="69" t="str">
        <f>'CONSTRUCTION COST ESTIMATE'!BB302</f>
        <v>CY</v>
      </c>
      <c r="M302" s="69" t="s">
        <v>1312</v>
      </c>
      <c r="N302" s="76">
        <f>'CONSTRUCTION COST ESTIMATE'!BC302</f>
        <v>0</v>
      </c>
      <c r="O302" s="69" t="s">
        <v>1313</v>
      </c>
    </row>
    <row r="303" spans="1:26" hidden="1">
      <c r="A303" s="72">
        <f>'CONSTRUCTION COST ESTIMATE'!B303</f>
        <v>502.00200000000001</v>
      </c>
      <c r="C303" s="69" t="s">
        <v>1311</v>
      </c>
      <c r="D303" s="69">
        <v>0</v>
      </c>
      <c r="F303" s="73" t="str">
        <f>'CONSTRUCTION COST ESTIMATE'!C303</f>
        <v>CONCRETE BRIDGE DECK</v>
      </c>
      <c r="H303" s="74" t="str">
        <f t="shared" si="7"/>
        <v>502.0020</v>
      </c>
      <c r="J303" s="75">
        <f>'CONSTRUCTION COST ESTIMATE'!BA303</f>
        <v>0</v>
      </c>
      <c r="K303" s="69" t="s">
        <v>1304</v>
      </c>
      <c r="L303" s="69" t="str">
        <f>'CONSTRUCTION COST ESTIMATE'!BB303</f>
        <v>SF</v>
      </c>
      <c r="M303" s="69" t="s">
        <v>1312</v>
      </c>
      <c r="N303" s="76">
        <f>'CONSTRUCTION COST ESTIMATE'!BC303</f>
        <v>0</v>
      </c>
      <c r="O303" s="69" t="s">
        <v>1313</v>
      </c>
    </row>
    <row r="304" spans="1:26" hidden="1">
      <c r="A304" s="72">
        <f>'CONSTRUCTION COST ESTIMATE'!B304</f>
        <v>502.00299999999999</v>
      </c>
      <c r="C304" s="69" t="s">
        <v>1311</v>
      </c>
      <c r="D304" s="69">
        <v>0</v>
      </c>
      <c r="F304" s="73" t="str">
        <f>'CONSTRUCTION COST ESTIMATE'!C304</f>
        <v>CONCRETE BRIDGE DECK</v>
      </c>
      <c r="H304" s="74" t="str">
        <f t="shared" si="7"/>
        <v>502.0030</v>
      </c>
      <c r="J304" s="75">
        <f>'CONSTRUCTION COST ESTIMATE'!BA304</f>
        <v>0</v>
      </c>
      <c r="K304" s="69" t="s">
        <v>1304</v>
      </c>
      <c r="L304" s="69" t="str">
        <f>'CONSTRUCTION COST ESTIMATE'!BB304</f>
        <v>CY</v>
      </c>
      <c r="M304" s="69" t="s">
        <v>1312</v>
      </c>
      <c r="N304" s="76">
        <f>'CONSTRUCTION COST ESTIMATE'!BC304</f>
        <v>0</v>
      </c>
      <c r="O304" s="69" t="s">
        <v>1313</v>
      </c>
    </row>
    <row r="305" spans="1:15" hidden="1">
      <c r="A305" s="72">
        <f>'CONSTRUCTION COST ESTIMATE'!B305</f>
        <v>502.00400000000002</v>
      </c>
      <c r="C305" s="69" t="s">
        <v>1311</v>
      </c>
      <c r="D305" s="69">
        <v>0</v>
      </c>
      <c r="F305" s="73" t="str">
        <f>'CONSTRUCTION COST ESTIMATE'!C305</f>
        <v>CONCRETE BRIDGE DECK</v>
      </c>
      <c r="H305" s="74" t="str">
        <f t="shared" si="7"/>
        <v>502.0040</v>
      </c>
      <c r="J305" s="75">
        <f>'CONSTRUCTION COST ESTIMATE'!BA305</f>
        <v>0</v>
      </c>
      <c r="K305" s="69" t="s">
        <v>1304</v>
      </c>
      <c r="L305" s="69" t="str">
        <f>'CONSTRUCTION COST ESTIMATE'!BB305</f>
        <v>LS</v>
      </c>
      <c r="M305" s="69" t="s">
        <v>1312</v>
      </c>
      <c r="N305" s="76">
        <f>'CONSTRUCTION COST ESTIMATE'!BC305</f>
        <v>0</v>
      </c>
      <c r="O305" s="69" t="s">
        <v>1313</v>
      </c>
    </row>
    <row r="306" spans="1:15" hidden="1">
      <c r="A306" s="72">
        <f>'CONSTRUCTION COST ESTIMATE'!B306</f>
        <v>502.005</v>
      </c>
      <c r="C306" s="69" t="s">
        <v>1311</v>
      </c>
      <c r="D306" s="69">
        <v>0</v>
      </c>
      <c r="F306" s="73" t="str">
        <f>'CONSTRUCTION COST ESTIMATE'!C306</f>
        <v>CONCRETE BRIDGE WINGWALLS</v>
      </c>
      <c r="H306" s="74" t="str">
        <f t="shared" si="7"/>
        <v>502.0050</v>
      </c>
      <c r="J306" s="75">
        <f>'CONSTRUCTION COST ESTIMATE'!BA306</f>
        <v>0</v>
      </c>
      <c r="K306" s="69" t="s">
        <v>1304</v>
      </c>
      <c r="L306" s="69" t="str">
        <f>'CONSTRUCTION COST ESTIMATE'!BB306</f>
        <v>CY</v>
      </c>
      <c r="M306" s="69" t="s">
        <v>1312</v>
      </c>
      <c r="N306" s="76">
        <f>'CONSTRUCTION COST ESTIMATE'!BC306</f>
        <v>0</v>
      </c>
      <c r="O306" s="69" t="s">
        <v>1313</v>
      </c>
    </row>
    <row r="307" spans="1:15" hidden="1">
      <c r="A307" s="72">
        <f>'CONSTRUCTION COST ESTIMATE'!B307</f>
        <v>502.00599999999997</v>
      </c>
      <c r="C307" s="69" t="s">
        <v>1311</v>
      </c>
      <c r="D307" s="69">
        <v>0</v>
      </c>
      <c r="F307" s="73" t="str">
        <f>'CONSTRUCTION COST ESTIMATE'!C307</f>
        <v>END CAP FOR REINFORCED CONCRETE BOX (RCB)</v>
      </c>
      <c r="H307" s="74" t="str">
        <f t="shared" si="7"/>
        <v>502.0060</v>
      </c>
      <c r="J307" s="75">
        <f>'CONSTRUCTION COST ESTIMATE'!BA307</f>
        <v>0</v>
      </c>
      <c r="K307" s="69" t="s">
        <v>1304</v>
      </c>
      <c r="L307" s="69" t="str">
        <f>'CONSTRUCTION COST ESTIMATE'!BB307</f>
        <v>EA</v>
      </c>
      <c r="M307" s="69" t="s">
        <v>1312</v>
      </c>
      <c r="N307" s="76">
        <f>'CONSTRUCTION COST ESTIMATE'!BC307</f>
        <v>0</v>
      </c>
      <c r="O307" s="69" t="s">
        <v>1313</v>
      </c>
    </row>
    <row r="308" spans="1:15" hidden="1">
      <c r="A308" s="72">
        <f>'CONSTRUCTION COST ESTIMATE'!B308</f>
        <v>502.00700000000001</v>
      </c>
      <c r="C308" s="69" t="s">
        <v>1311</v>
      </c>
      <c r="D308" s="69">
        <v>0</v>
      </c>
      <c r="F308" s="73" t="str">
        <f>'CONSTRUCTION COST ESTIMATE'!C308</f>
        <v>PLUG, BRICK AND MORTAR FOR REINFORCED CONCRETE BOX (RCB)</v>
      </c>
      <c r="H308" s="74" t="str">
        <f t="shared" si="7"/>
        <v>502.0070</v>
      </c>
      <c r="J308" s="75">
        <f>'CONSTRUCTION COST ESTIMATE'!BA308</f>
        <v>0</v>
      </c>
      <c r="K308" s="69" t="s">
        <v>1304</v>
      </c>
      <c r="L308" s="69" t="str">
        <f>'CONSTRUCTION COST ESTIMATE'!BB308</f>
        <v>EA</v>
      </c>
      <c r="M308" s="69" t="s">
        <v>1312</v>
      </c>
      <c r="N308" s="76">
        <f>'CONSTRUCTION COST ESTIMATE'!BC308</f>
        <v>0</v>
      </c>
      <c r="O308" s="69" t="s">
        <v>1313</v>
      </c>
    </row>
    <row r="309" spans="1:15" hidden="1">
      <c r="A309" s="72">
        <f>'CONSTRUCTION COST ESTIMATE'!B309</f>
        <v>502.00799999999998</v>
      </c>
      <c r="C309" s="69" t="s">
        <v>1311</v>
      </c>
      <c r="D309" s="69">
        <v>0</v>
      </c>
      <c r="F309" s="73" t="str">
        <f>'CONSTRUCTION COST ESTIMATE'!C309</f>
        <v>PLUG, BRICK AND MORTAR OR PRECAST CONCRETE (18 INCH RCP)</v>
      </c>
      <c r="H309" s="74" t="str">
        <f t="shared" si="7"/>
        <v>502.0080</v>
      </c>
      <c r="J309" s="75">
        <f>'CONSTRUCTION COST ESTIMATE'!BA309</f>
        <v>0</v>
      </c>
      <c r="K309" s="69" t="s">
        <v>1304</v>
      </c>
      <c r="L309" s="69" t="str">
        <f>'CONSTRUCTION COST ESTIMATE'!BB309</f>
        <v>EA</v>
      </c>
      <c r="M309" s="69" t="s">
        <v>1312</v>
      </c>
      <c r="N309" s="76">
        <f>'CONSTRUCTION COST ESTIMATE'!BC309</f>
        <v>0</v>
      </c>
      <c r="O309" s="69" t="s">
        <v>1313</v>
      </c>
    </row>
    <row r="310" spans="1:15" hidden="1">
      <c r="A310" s="72">
        <f>'CONSTRUCTION COST ESTIMATE'!B310</f>
        <v>502.00900000000001</v>
      </c>
      <c r="C310" s="69" t="s">
        <v>1311</v>
      </c>
      <c r="D310" s="69">
        <v>0</v>
      </c>
      <c r="F310" s="73" t="str">
        <f>'CONSTRUCTION COST ESTIMATE'!C310</f>
        <v>PLUG, BRICK AND MORTAR OR PRECAST CONCRETE (24 INCH RCP)</v>
      </c>
      <c r="H310" s="74" t="str">
        <f t="shared" si="7"/>
        <v>502.0090</v>
      </c>
      <c r="J310" s="75">
        <f>'CONSTRUCTION COST ESTIMATE'!BA310</f>
        <v>0</v>
      </c>
      <c r="K310" s="69" t="s">
        <v>1304</v>
      </c>
      <c r="L310" s="69" t="str">
        <f>'CONSTRUCTION COST ESTIMATE'!BB310</f>
        <v>EA</v>
      </c>
      <c r="M310" s="69" t="s">
        <v>1312</v>
      </c>
      <c r="N310" s="76">
        <f>'CONSTRUCTION COST ESTIMATE'!BC310</f>
        <v>0</v>
      </c>
      <c r="O310" s="69" t="s">
        <v>1313</v>
      </c>
    </row>
    <row r="311" spans="1:15" hidden="1">
      <c r="A311" s="72">
        <f>'CONSTRUCTION COST ESTIMATE'!B311</f>
        <v>502.01</v>
      </c>
      <c r="C311" s="69" t="s">
        <v>1311</v>
      </c>
      <c r="D311" s="69">
        <v>0</v>
      </c>
      <c r="F311" s="73" t="str">
        <f>'CONSTRUCTION COST ESTIMATE'!C311</f>
        <v>PLUG, BRICK AND MORTAR OR PRECAST CONCRETE (36 INCH RCP)</v>
      </c>
      <c r="H311" s="74" t="str">
        <f t="shared" si="7"/>
        <v>502.0100</v>
      </c>
      <c r="J311" s="75">
        <f>'CONSTRUCTION COST ESTIMATE'!BA311</f>
        <v>0</v>
      </c>
      <c r="K311" s="69" t="s">
        <v>1304</v>
      </c>
      <c r="L311" s="69" t="str">
        <f>'CONSTRUCTION COST ESTIMATE'!BB311</f>
        <v>EA</v>
      </c>
      <c r="M311" s="69" t="s">
        <v>1312</v>
      </c>
      <c r="N311" s="76">
        <f>'CONSTRUCTION COST ESTIMATE'!BC311</f>
        <v>0</v>
      </c>
      <c r="O311" s="69" t="s">
        <v>1313</v>
      </c>
    </row>
    <row r="312" spans="1:15" hidden="1">
      <c r="A312" s="72">
        <f>'CONSTRUCTION COST ESTIMATE'!B312</f>
        <v>502.01100000000002</v>
      </c>
      <c r="C312" s="69" t="s">
        <v>1311</v>
      </c>
      <c r="D312" s="69">
        <v>0</v>
      </c>
      <c r="F312" s="73" t="str">
        <f>'CONSTRUCTION COST ESTIMATE'!C312</f>
        <v>CONCRETE PIER CAP</v>
      </c>
      <c r="H312" s="74" t="str">
        <f t="shared" si="7"/>
        <v>502.0110</v>
      </c>
      <c r="J312" s="75">
        <f>'CONSTRUCTION COST ESTIMATE'!BA312</f>
        <v>0</v>
      </c>
      <c r="K312" s="69" t="s">
        <v>1304</v>
      </c>
      <c r="L312" s="69" t="str">
        <f>'CONSTRUCTION COST ESTIMATE'!BB312</f>
        <v>LS</v>
      </c>
      <c r="M312" s="69" t="s">
        <v>1312</v>
      </c>
      <c r="N312" s="76">
        <f>'CONSTRUCTION COST ESTIMATE'!BC312</f>
        <v>0</v>
      </c>
      <c r="O312" s="69" t="s">
        <v>1313</v>
      </c>
    </row>
    <row r="313" spans="1:15" hidden="1">
      <c r="A313" s="72">
        <f>'CONSTRUCTION COST ESTIMATE'!B313</f>
        <v>502.012</v>
      </c>
      <c r="C313" s="69" t="s">
        <v>1311</v>
      </c>
      <c r="D313" s="69">
        <v>0</v>
      </c>
      <c r="F313" s="73" t="str">
        <f>'CONSTRUCTION COST ESTIMATE'!C313</f>
        <v>REINFORCED CONCRETE CHANNEL</v>
      </c>
      <c r="H313" s="74" t="str">
        <f t="shared" si="7"/>
        <v>502.0120</v>
      </c>
      <c r="J313" s="75">
        <f>'CONSTRUCTION COST ESTIMATE'!BA313</f>
        <v>0</v>
      </c>
      <c r="K313" s="69" t="s">
        <v>1304</v>
      </c>
      <c r="L313" s="69" t="str">
        <f>'CONSTRUCTION COST ESTIMATE'!BB313</f>
        <v>CY</v>
      </c>
      <c r="M313" s="69" t="s">
        <v>1312</v>
      </c>
      <c r="N313" s="76">
        <f>'CONSTRUCTION COST ESTIMATE'!BC313</f>
        <v>0</v>
      </c>
      <c r="O313" s="69" t="s">
        <v>1313</v>
      </c>
    </row>
    <row r="314" spans="1:15" hidden="1">
      <c r="A314" s="72">
        <f>'CONSTRUCTION COST ESTIMATE'!B314</f>
        <v>502.01299999999998</v>
      </c>
      <c r="C314" s="69" t="s">
        <v>1311</v>
      </c>
      <c r="D314" s="69">
        <v>0</v>
      </c>
      <c r="F314" s="73" t="str">
        <f>'CONSTRUCTION COST ESTIMATE'!C314</f>
        <v>REINFORCED CONCRETE CHANNEL (ADD DIMENSION)</v>
      </c>
      <c r="H314" s="74" t="str">
        <f t="shared" si="7"/>
        <v>502.0130</v>
      </c>
      <c r="J314" s="75">
        <f>'CONSTRUCTION COST ESTIMATE'!BA314</f>
        <v>0</v>
      </c>
      <c r="K314" s="69" t="s">
        <v>1304</v>
      </c>
      <c r="L314" s="69" t="str">
        <f>'CONSTRUCTION COST ESTIMATE'!BB314</f>
        <v>LF</v>
      </c>
      <c r="M314" s="69" t="s">
        <v>1312</v>
      </c>
      <c r="N314" s="76">
        <f>'CONSTRUCTION COST ESTIMATE'!BC314</f>
        <v>0</v>
      </c>
      <c r="O314" s="69" t="s">
        <v>1313</v>
      </c>
    </row>
    <row r="315" spans="1:15" hidden="1">
      <c r="A315" s="72">
        <f>'CONSTRUCTION COST ESTIMATE'!B315</f>
        <v>502.01400000000001</v>
      </c>
      <c r="C315" s="69" t="s">
        <v>1311</v>
      </c>
      <c r="D315" s="69">
        <v>0</v>
      </c>
      <c r="F315" s="73" t="str">
        <f>'CONSTRUCTION COST ESTIMATE'!C315</f>
        <v>REINFORCED CONCRETE CHANNEL</v>
      </c>
      <c r="H315" s="74" t="str">
        <f t="shared" si="7"/>
        <v>502.0140</v>
      </c>
      <c r="J315" s="75">
        <f>'CONSTRUCTION COST ESTIMATE'!BA315</f>
        <v>0</v>
      </c>
      <c r="K315" s="69" t="s">
        <v>1304</v>
      </c>
      <c r="L315" s="69" t="str">
        <f>'CONSTRUCTION COST ESTIMATE'!BB315</f>
        <v>LS</v>
      </c>
      <c r="M315" s="69" t="s">
        <v>1312</v>
      </c>
      <c r="N315" s="76">
        <f>'CONSTRUCTION COST ESTIMATE'!BC315</f>
        <v>0</v>
      </c>
      <c r="O315" s="69" t="s">
        <v>1313</v>
      </c>
    </row>
    <row r="316" spans="1:15" hidden="1">
      <c r="A316" s="72">
        <f>'CONSTRUCTION COST ESTIMATE'!B316</f>
        <v>502.01499999999999</v>
      </c>
      <c r="C316" s="69" t="s">
        <v>1311</v>
      </c>
      <c r="D316" s="69">
        <v>0</v>
      </c>
      <c r="F316" s="73" t="str">
        <f>'CONSTRUCTION COST ESTIMATE'!C316</f>
        <v>REINFORCED CONCRETE TRAPEZOIDAL CHANNEL</v>
      </c>
      <c r="H316" s="74" t="str">
        <f t="shared" si="7"/>
        <v>502.0150</v>
      </c>
      <c r="J316" s="75">
        <f>'CONSTRUCTION COST ESTIMATE'!BA316</f>
        <v>0</v>
      </c>
      <c r="K316" s="69" t="s">
        <v>1304</v>
      </c>
      <c r="L316" s="69" t="str">
        <f>'CONSTRUCTION COST ESTIMATE'!BB316</f>
        <v>CY</v>
      </c>
      <c r="M316" s="69" t="s">
        <v>1312</v>
      </c>
      <c r="N316" s="76">
        <f>'CONSTRUCTION COST ESTIMATE'!BC316</f>
        <v>0</v>
      </c>
      <c r="O316" s="69" t="s">
        <v>1313</v>
      </c>
    </row>
    <row r="317" spans="1:15" hidden="1">
      <c r="A317" s="72">
        <f>'CONSTRUCTION COST ESTIMATE'!B317</f>
        <v>502.01600000000002</v>
      </c>
      <c r="C317" s="69" t="s">
        <v>1311</v>
      </c>
      <c r="D317" s="69">
        <v>0</v>
      </c>
      <c r="F317" s="73" t="str">
        <f>'CONSTRUCTION COST ESTIMATE'!C317</f>
        <v>REINFORCED CONCRETE TRAPEZOIDAL CHANNEL (ADD DIMENSION)</v>
      </c>
      <c r="H317" s="74" t="str">
        <f t="shared" si="7"/>
        <v>502.0160</v>
      </c>
      <c r="J317" s="75">
        <f>'CONSTRUCTION COST ESTIMATE'!BA317</f>
        <v>0</v>
      </c>
      <c r="K317" s="69" t="s">
        <v>1304</v>
      </c>
      <c r="L317" s="69" t="str">
        <f>'CONSTRUCTION COST ESTIMATE'!BB317</f>
        <v>LF</v>
      </c>
      <c r="M317" s="69" t="s">
        <v>1312</v>
      </c>
      <c r="N317" s="76">
        <f>'CONSTRUCTION COST ESTIMATE'!BC317</f>
        <v>0</v>
      </c>
      <c r="O317" s="69" t="s">
        <v>1313</v>
      </c>
    </row>
    <row r="318" spans="1:15" hidden="1">
      <c r="A318" s="72">
        <f>'CONSTRUCTION COST ESTIMATE'!B318</f>
        <v>502.017</v>
      </c>
      <c r="C318" s="69" t="s">
        <v>1311</v>
      </c>
      <c r="D318" s="69">
        <v>0</v>
      </c>
      <c r="F318" s="73" t="str">
        <f>'CONSTRUCTION COST ESTIMATE'!C318</f>
        <v>REINFORCED CONCRETE TRAPEZOIDAL CHANNEL</v>
      </c>
      <c r="H318" s="74" t="str">
        <f t="shared" si="7"/>
        <v>502.0170</v>
      </c>
      <c r="J318" s="75">
        <f>'CONSTRUCTION COST ESTIMATE'!BA318</f>
        <v>0</v>
      </c>
      <c r="K318" s="69" t="s">
        <v>1304</v>
      </c>
      <c r="L318" s="69" t="str">
        <f>'CONSTRUCTION COST ESTIMATE'!BB318</f>
        <v>LS</v>
      </c>
      <c r="M318" s="69" t="s">
        <v>1312</v>
      </c>
      <c r="N318" s="76">
        <f>'CONSTRUCTION COST ESTIMATE'!BC318</f>
        <v>0</v>
      </c>
      <c r="O318" s="69" t="s">
        <v>1313</v>
      </c>
    </row>
    <row r="319" spans="1:15" hidden="1">
      <c r="A319" s="72">
        <f>'CONSTRUCTION COST ESTIMATE'!B319</f>
        <v>502.01799999999997</v>
      </c>
      <c r="C319" s="69" t="s">
        <v>1311</v>
      </c>
      <c r="D319" s="69">
        <v>0</v>
      </c>
      <c r="F319" s="73" t="str">
        <f>'CONSTRUCTION COST ESTIMATE'!C319</f>
        <v>REINFORCED CONCRETE SWALE</v>
      </c>
      <c r="H319" s="74" t="str">
        <f t="shared" si="7"/>
        <v>502.0180</v>
      </c>
      <c r="J319" s="75">
        <f>'CONSTRUCTION COST ESTIMATE'!BA319</f>
        <v>0</v>
      </c>
      <c r="K319" s="69" t="s">
        <v>1304</v>
      </c>
      <c r="L319" s="69" t="str">
        <f>'CONSTRUCTION COST ESTIMATE'!BB319</f>
        <v>CY</v>
      </c>
      <c r="M319" s="69" t="s">
        <v>1312</v>
      </c>
      <c r="N319" s="76">
        <f>'CONSTRUCTION COST ESTIMATE'!BC319</f>
        <v>0</v>
      </c>
      <c r="O319" s="69" t="s">
        <v>1313</v>
      </c>
    </row>
    <row r="320" spans="1:15" hidden="1">
      <c r="A320" s="72">
        <f>'CONSTRUCTION COST ESTIMATE'!B320</f>
        <v>502.01900000000001</v>
      </c>
      <c r="C320" s="69" t="s">
        <v>1311</v>
      </c>
      <c r="D320" s="69">
        <v>0</v>
      </c>
      <c r="F320" s="73" t="str">
        <f>'CONSTRUCTION COST ESTIMATE'!C320</f>
        <v>REINFORCED CONCRETE SWALE</v>
      </c>
      <c r="H320" s="74" t="str">
        <f t="shared" si="7"/>
        <v>502.0190</v>
      </c>
      <c r="J320" s="75">
        <f>'CONSTRUCTION COST ESTIMATE'!BA320</f>
        <v>0</v>
      </c>
      <c r="K320" s="69" t="s">
        <v>1304</v>
      </c>
      <c r="L320" s="69" t="str">
        <f>'CONSTRUCTION COST ESTIMATE'!BB320</f>
        <v>LF</v>
      </c>
      <c r="M320" s="69" t="s">
        <v>1312</v>
      </c>
      <c r="N320" s="76">
        <f>'CONSTRUCTION COST ESTIMATE'!BC320</f>
        <v>0</v>
      </c>
      <c r="O320" s="69" t="s">
        <v>1313</v>
      </c>
    </row>
    <row r="321" spans="1:15" hidden="1">
      <c r="A321" s="72">
        <f>'CONSTRUCTION COST ESTIMATE'!B321</f>
        <v>502.02</v>
      </c>
      <c r="C321" s="69" t="s">
        <v>1311</v>
      </c>
      <c r="D321" s="69">
        <v>0</v>
      </c>
      <c r="F321" s="73" t="str">
        <f>'CONSTRUCTION COST ESTIMATE'!C321</f>
        <v>REINFORCED CONCRETE SWALE</v>
      </c>
      <c r="H321" s="74" t="str">
        <f t="shared" si="7"/>
        <v>502.0200</v>
      </c>
      <c r="J321" s="75">
        <f>'CONSTRUCTION COST ESTIMATE'!BA321</f>
        <v>0</v>
      </c>
      <c r="K321" s="69" t="s">
        <v>1304</v>
      </c>
      <c r="L321" s="69" t="str">
        <f>'CONSTRUCTION COST ESTIMATE'!BB321</f>
        <v>LS</v>
      </c>
      <c r="M321" s="69" t="s">
        <v>1312</v>
      </c>
      <c r="N321" s="76">
        <f>'CONSTRUCTION COST ESTIMATE'!BC321</f>
        <v>0</v>
      </c>
      <c r="O321" s="69" t="s">
        <v>1313</v>
      </c>
    </row>
    <row r="322" spans="1:15" hidden="1">
      <c r="A322" s="72">
        <f>'CONSTRUCTION COST ESTIMATE'!B322</f>
        <v>502.02100000000002</v>
      </c>
      <c r="C322" s="69" t="s">
        <v>1311</v>
      </c>
      <c r="D322" s="69">
        <v>0</v>
      </c>
      <c r="F322" s="73" t="str">
        <f>'CONSTRUCTION COST ESTIMATE'!C322</f>
        <v>CONCRETE CLOSURE PANEL</v>
      </c>
      <c r="H322" s="74" t="str">
        <f t="shared" si="7"/>
        <v>502.0210</v>
      </c>
      <c r="J322" s="75">
        <f>'CONSTRUCTION COST ESTIMATE'!BA322</f>
        <v>0</v>
      </c>
      <c r="K322" s="69" t="s">
        <v>1304</v>
      </c>
      <c r="L322" s="69" t="str">
        <f>'CONSTRUCTION COST ESTIMATE'!BB322</f>
        <v>EA</v>
      </c>
      <c r="M322" s="69" t="s">
        <v>1312</v>
      </c>
      <c r="N322" s="76">
        <f>'CONSTRUCTION COST ESTIMATE'!BC322</f>
        <v>0</v>
      </c>
      <c r="O322" s="69" t="s">
        <v>1313</v>
      </c>
    </row>
    <row r="323" spans="1:15" hidden="1">
      <c r="A323" s="72">
        <f>'CONSTRUCTION COST ESTIMATE'!B323</f>
        <v>502.02199999999999</v>
      </c>
      <c r="C323" s="69" t="s">
        <v>1311</v>
      </c>
      <c r="D323" s="69">
        <v>0</v>
      </c>
      <c r="F323" s="73" t="str">
        <f>'CONSTRUCTION COST ESTIMATE'!C323</f>
        <v>CONCRETE COLLAR</v>
      </c>
      <c r="H323" s="74" t="str">
        <f t="shared" si="7"/>
        <v>502.0220</v>
      </c>
      <c r="J323" s="75">
        <f>'CONSTRUCTION COST ESTIMATE'!BA323</f>
        <v>0</v>
      </c>
      <c r="K323" s="69" t="s">
        <v>1304</v>
      </c>
      <c r="L323" s="69" t="str">
        <f>'CONSTRUCTION COST ESTIMATE'!BB323</f>
        <v>EA</v>
      </c>
      <c r="M323" s="69" t="s">
        <v>1312</v>
      </c>
      <c r="N323" s="76">
        <f>'CONSTRUCTION COST ESTIMATE'!BC323</f>
        <v>0</v>
      </c>
      <c r="O323" s="69" t="s">
        <v>1313</v>
      </c>
    </row>
    <row r="324" spans="1:15" hidden="1">
      <c r="A324" s="72">
        <f>'CONSTRUCTION COST ESTIMATE'!B324</f>
        <v>502.02300000000002</v>
      </c>
      <c r="C324" s="69" t="s">
        <v>1311</v>
      </c>
      <c r="D324" s="69">
        <v>0</v>
      </c>
      <c r="F324" s="73" t="str">
        <f>'CONSTRUCTION COST ESTIMATE'!C324</f>
        <v>CONCRETE COLUMN</v>
      </c>
      <c r="H324" s="74" t="str">
        <f t="shared" si="7"/>
        <v>502.0230</v>
      </c>
      <c r="J324" s="75">
        <f>'CONSTRUCTION COST ESTIMATE'!BA324</f>
        <v>0</v>
      </c>
      <c r="K324" s="69" t="s">
        <v>1304</v>
      </c>
      <c r="L324" s="69" t="str">
        <f>'CONSTRUCTION COST ESTIMATE'!BB324</f>
        <v>LS</v>
      </c>
      <c r="M324" s="69" t="s">
        <v>1312</v>
      </c>
      <c r="N324" s="76">
        <f>'CONSTRUCTION COST ESTIMATE'!BC324</f>
        <v>0</v>
      </c>
      <c r="O324" s="69" t="s">
        <v>1313</v>
      </c>
    </row>
    <row r="325" spans="1:15" hidden="1">
      <c r="A325" s="72">
        <f>'CONSTRUCTION COST ESTIMATE'!B325</f>
        <v>502.024</v>
      </c>
      <c r="C325" s="69" t="s">
        <v>1311</v>
      </c>
      <c r="D325" s="69">
        <v>0</v>
      </c>
      <c r="F325" s="73" t="str">
        <f>'CONSTRUCTION COST ESTIMATE'!C325</f>
        <v>CONFLUENCE STRUCTURE</v>
      </c>
      <c r="H325" s="74" t="str">
        <f t="shared" si="7"/>
        <v>502.0240</v>
      </c>
      <c r="J325" s="75">
        <f>'CONSTRUCTION COST ESTIMATE'!BA325</f>
        <v>0</v>
      </c>
      <c r="K325" s="69" t="s">
        <v>1304</v>
      </c>
      <c r="L325" s="69" t="str">
        <f>'CONSTRUCTION COST ESTIMATE'!BB325</f>
        <v>LS</v>
      </c>
      <c r="M325" s="69" t="s">
        <v>1312</v>
      </c>
      <c r="N325" s="76">
        <f>'CONSTRUCTION COST ESTIMATE'!BC325</f>
        <v>0</v>
      </c>
      <c r="O325" s="69" t="s">
        <v>1313</v>
      </c>
    </row>
    <row r="326" spans="1:15" hidden="1">
      <c r="A326" s="72">
        <f>'CONSTRUCTION COST ESTIMATE'!B326</f>
        <v>502.02499999999998</v>
      </c>
      <c r="C326" s="69" t="s">
        <v>1311</v>
      </c>
      <c r="D326" s="69">
        <v>0</v>
      </c>
      <c r="F326" s="73" t="str">
        <f>'CONSTRUCTION COST ESTIMATE'!C326</f>
        <v>CONCRETE TRANSITION STRUCTURE</v>
      </c>
      <c r="H326" s="74" t="str">
        <f t="shared" si="7"/>
        <v>502.0250</v>
      </c>
      <c r="J326" s="75">
        <f>'CONSTRUCTION COST ESTIMATE'!BA326</f>
        <v>0</v>
      </c>
      <c r="K326" s="69" t="s">
        <v>1304</v>
      </c>
      <c r="L326" s="69" t="str">
        <f>'CONSTRUCTION COST ESTIMATE'!BB326</f>
        <v>EA</v>
      </c>
      <c r="M326" s="69" t="s">
        <v>1312</v>
      </c>
      <c r="N326" s="76">
        <f>'CONSTRUCTION COST ESTIMATE'!BC326</f>
        <v>0</v>
      </c>
      <c r="O326" s="69" t="s">
        <v>1313</v>
      </c>
    </row>
    <row r="327" spans="1:15" hidden="1">
      <c r="A327" s="72">
        <f>'CONSTRUCTION COST ESTIMATE'!B327</f>
        <v>502.02600000000001</v>
      </c>
      <c r="C327" s="69" t="s">
        <v>1311</v>
      </c>
      <c r="D327" s="69">
        <v>0</v>
      </c>
      <c r="F327" s="73" t="str">
        <f>'CONSTRUCTION COST ESTIMATE'!C327</f>
        <v>CONCRETE TRANSITION STRUCTURE</v>
      </c>
      <c r="H327" s="74" t="str">
        <f t="shared" si="7"/>
        <v>502.0260</v>
      </c>
      <c r="J327" s="75">
        <f>'CONSTRUCTION COST ESTIMATE'!BA327</f>
        <v>0</v>
      </c>
      <c r="K327" s="69" t="s">
        <v>1304</v>
      </c>
      <c r="L327" s="69" t="str">
        <f>'CONSTRUCTION COST ESTIMATE'!BB327</f>
        <v>LS</v>
      </c>
      <c r="M327" s="69" t="s">
        <v>1312</v>
      </c>
      <c r="N327" s="76">
        <f>'CONSTRUCTION COST ESTIMATE'!BC327</f>
        <v>0</v>
      </c>
      <c r="O327" s="69" t="s">
        <v>1313</v>
      </c>
    </row>
    <row r="328" spans="1:15" hidden="1">
      <c r="A328" s="72">
        <f>'CONSTRUCTION COST ESTIMATE'!B328</f>
        <v>502.02699999999999</v>
      </c>
      <c r="C328" s="69" t="s">
        <v>1311</v>
      </c>
      <c r="D328" s="69">
        <v>0</v>
      </c>
      <c r="F328" s="73" t="str">
        <f>'CONSTRUCTION COST ESTIMATE'!C328</f>
        <v>CONCRETE JUNCTION STRUCTURE</v>
      </c>
      <c r="H328" s="74" t="str">
        <f t="shared" si="7"/>
        <v>502.0270</v>
      </c>
      <c r="J328" s="75">
        <f>'CONSTRUCTION COST ESTIMATE'!BA328</f>
        <v>0</v>
      </c>
      <c r="K328" s="69" t="s">
        <v>1304</v>
      </c>
      <c r="L328" s="69" t="str">
        <f>'CONSTRUCTION COST ESTIMATE'!BB328</f>
        <v>EA</v>
      </c>
      <c r="M328" s="69" t="s">
        <v>1312</v>
      </c>
      <c r="N328" s="76">
        <f>'CONSTRUCTION COST ESTIMATE'!BC328</f>
        <v>0</v>
      </c>
      <c r="O328" s="69" t="s">
        <v>1313</v>
      </c>
    </row>
    <row r="329" spans="1:15" hidden="1">
      <c r="A329" s="72">
        <f>'CONSTRUCTION COST ESTIMATE'!B329</f>
        <v>502.02800000000002</v>
      </c>
      <c r="C329" s="69" t="s">
        <v>1311</v>
      </c>
      <c r="D329" s="69">
        <v>0</v>
      </c>
      <c r="F329" s="73" t="str">
        <f>'CONSTRUCTION COST ESTIMATE'!C329</f>
        <v>CONCRETE JUNCTION STRUCTURE</v>
      </c>
      <c r="H329" s="74" t="str">
        <f t="shared" si="7"/>
        <v>502.0280</v>
      </c>
      <c r="J329" s="75">
        <f>'CONSTRUCTION COST ESTIMATE'!BA329</f>
        <v>0</v>
      </c>
      <c r="K329" s="69" t="s">
        <v>1304</v>
      </c>
      <c r="L329" s="69" t="str">
        <f>'CONSTRUCTION COST ESTIMATE'!BB329</f>
        <v>LS</v>
      </c>
      <c r="M329" s="69" t="s">
        <v>1312</v>
      </c>
      <c r="N329" s="76">
        <f>'CONSTRUCTION COST ESTIMATE'!BC329</f>
        <v>0</v>
      </c>
      <c r="O329" s="69" t="s">
        <v>1313</v>
      </c>
    </row>
    <row r="330" spans="1:15" hidden="1">
      <c r="A330" s="72">
        <f>'CONSTRUCTION COST ESTIMATE'!B330</f>
        <v>502.029</v>
      </c>
      <c r="C330" s="69" t="s">
        <v>1311</v>
      </c>
      <c r="D330" s="69">
        <v>0</v>
      </c>
      <c r="F330" s="73" t="str">
        <f>'CONSTRUCTION COST ESTIMATE'!C330</f>
        <v>CAST IN PLACE RAMP</v>
      </c>
      <c r="H330" s="74" t="str">
        <f t="shared" si="7"/>
        <v>502.0290</v>
      </c>
      <c r="J330" s="75">
        <f>'CONSTRUCTION COST ESTIMATE'!BA330</f>
        <v>0</v>
      </c>
      <c r="K330" s="69" t="s">
        <v>1304</v>
      </c>
      <c r="L330" s="69" t="str">
        <f>'CONSTRUCTION COST ESTIMATE'!BB330</f>
        <v>CY</v>
      </c>
      <c r="M330" s="69" t="s">
        <v>1312</v>
      </c>
      <c r="N330" s="76">
        <f>'CONSTRUCTION COST ESTIMATE'!BC330</f>
        <v>0</v>
      </c>
      <c r="O330" s="69" t="s">
        <v>1313</v>
      </c>
    </row>
    <row r="331" spans="1:15" hidden="1">
      <c r="A331" s="72">
        <f>'CONSTRUCTION COST ESTIMATE'!B331</f>
        <v>502.03</v>
      </c>
      <c r="C331" s="69" t="s">
        <v>1311</v>
      </c>
      <c r="D331" s="69">
        <v>0</v>
      </c>
      <c r="F331" s="73" t="str">
        <f>'CONSTRUCTION COST ESTIMATE'!C331</f>
        <v>CAST IN PLACE RAMP</v>
      </c>
      <c r="H331" s="74" t="str">
        <f t="shared" si="7"/>
        <v>502.0300</v>
      </c>
      <c r="J331" s="75">
        <f>'CONSTRUCTION COST ESTIMATE'!BA331</f>
        <v>0</v>
      </c>
      <c r="K331" s="69" t="s">
        <v>1304</v>
      </c>
      <c r="L331" s="69" t="str">
        <f>'CONSTRUCTION COST ESTIMATE'!BB331</f>
        <v>LS</v>
      </c>
      <c r="M331" s="69" t="s">
        <v>1312</v>
      </c>
      <c r="N331" s="76">
        <f>'CONSTRUCTION COST ESTIMATE'!BC331</f>
        <v>0</v>
      </c>
      <c r="O331" s="69" t="s">
        <v>1313</v>
      </c>
    </row>
    <row r="332" spans="1:15" hidden="1">
      <c r="A332" s="72">
        <f>'CONSTRUCTION COST ESTIMATE'!B332</f>
        <v>502.03100000000001</v>
      </c>
      <c r="C332" s="69" t="s">
        <v>1311</v>
      </c>
      <c r="D332" s="69">
        <v>0</v>
      </c>
      <c r="F332" s="73" t="str">
        <f>'CONSTRUCTION COST ESTIMATE'!C332</f>
        <v>CONCRETE RESTROOM FACILITY</v>
      </c>
      <c r="H332" s="74" t="str">
        <f t="shared" si="7"/>
        <v>502.0310</v>
      </c>
      <c r="J332" s="75">
        <f>'CONSTRUCTION COST ESTIMATE'!BA332</f>
        <v>0</v>
      </c>
      <c r="K332" s="69" t="s">
        <v>1304</v>
      </c>
      <c r="L332" s="69" t="str">
        <f>'CONSTRUCTION COST ESTIMATE'!BB332</f>
        <v>LS</v>
      </c>
      <c r="M332" s="69" t="s">
        <v>1312</v>
      </c>
      <c r="N332" s="76">
        <f>'CONSTRUCTION COST ESTIMATE'!BC332</f>
        <v>0</v>
      </c>
      <c r="O332" s="69" t="s">
        <v>1313</v>
      </c>
    </row>
    <row r="333" spans="1:15" hidden="1">
      <c r="A333" s="72">
        <f>'CONSTRUCTION COST ESTIMATE'!B333</f>
        <v>505.00049999999999</v>
      </c>
      <c r="C333" s="69" t="s">
        <v>1311</v>
      </c>
      <c r="D333" s="69">
        <v>0</v>
      </c>
      <c r="F333" s="73" t="str">
        <f>'CONSTRUCTION COST ESTIMATE'!C333</f>
        <v>REINFORCING STEEL</v>
      </c>
      <c r="H333" s="74" t="str">
        <f t="shared" ref="H333:H471" si="8">TEXT(A333,"#.0000")</f>
        <v>505.0005</v>
      </c>
      <c r="J333" s="75">
        <f>'CONSTRUCTION COST ESTIMATE'!BA333</f>
        <v>0</v>
      </c>
      <c r="K333" s="69" t="s">
        <v>1304</v>
      </c>
      <c r="L333" s="69" t="str">
        <f>'CONSTRUCTION COST ESTIMATE'!BB333</f>
        <v>LB</v>
      </c>
      <c r="M333" s="69" t="s">
        <v>1312</v>
      </c>
      <c r="N333" s="76">
        <f>'CONSTRUCTION COST ESTIMATE'!BC333</f>
        <v>0</v>
      </c>
      <c r="O333" s="69" t="s">
        <v>1313</v>
      </c>
    </row>
    <row r="334" spans="1:15" hidden="1">
      <c r="A334" s="72">
        <f>'CONSTRUCTION COST ESTIMATE'!B334</f>
        <v>505.00099999999998</v>
      </c>
      <c r="C334" s="69" t="s">
        <v>1311</v>
      </c>
      <c r="D334" s="69">
        <v>0</v>
      </c>
      <c r="F334" s="73" t="str">
        <f>'CONSTRUCTION COST ESTIMATE'!C334</f>
        <v>REINFORCING STEEL - DEDUCTION</v>
      </c>
      <c r="H334" s="74" t="str">
        <f t="shared" si="8"/>
        <v>505.0010</v>
      </c>
      <c r="J334" s="75">
        <f>'CONSTRUCTION COST ESTIMATE'!BA334</f>
        <v>0</v>
      </c>
      <c r="K334" s="69" t="s">
        <v>1304</v>
      </c>
      <c r="L334" s="69" t="str">
        <f>'CONSTRUCTION COST ESTIMATE'!BB334</f>
        <v>LB</v>
      </c>
      <c r="M334" s="69" t="s">
        <v>1312</v>
      </c>
      <c r="N334" s="76">
        <f>'CONSTRUCTION COST ESTIMATE'!BC334</f>
        <v>0</v>
      </c>
      <c r="O334" s="69" t="s">
        <v>1313</v>
      </c>
    </row>
    <row r="335" spans="1:15" hidden="1">
      <c r="A335" s="72">
        <f>'CONSTRUCTION COST ESTIMATE'!B335</f>
        <v>506.00049999999999</v>
      </c>
      <c r="C335" s="69" t="s">
        <v>1311</v>
      </c>
      <c r="D335" s="69">
        <v>0</v>
      </c>
      <c r="F335" s="73" t="str">
        <f>'CONSTRUCTION COST ESTIMATE'!C335</f>
        <v>BOLLARD</v>
      </c>
      <c r="H335" s="74" t="str">
        <f t="shared" si="8"/>
        <v>506.0005</v>
      </c>
      <c r="J335" s="75">
        <f>'CONSTRUCTION COST ESTIMATE'!BA335</f>
        <v>0</v>
      </c>
      <c r="K335" s="69" t="s">
        <v>1304</v>
      </c>
      <c r="L335" s="69" t="str">
        <f>'CONSTRUCTION COST ESTIMATE'!BB335</f>
        <v>EA</v>
      </c>
      <c r="M335" s="69" t="s">
        <v>1312</v>
      </c>
      <c r="N335" s="76">
        <f>'CONSTRUCTION COST ESTIMATE'!BC335</f>
        <v>0</v>
      </c>
      <c r="O335" s="69" t="s">
        <v>1313</v>
      </c>
    </row>
    <row r="336" spans="1:15" hidden="1">
      <c r="A336" s="72">
        <f>'CONSTRUCTION COST ESTIMATE'!B336</f>
        <v>506.00099999999998</v>
      </c>
      <c r="C336" s="69" t="s">
        <v>1311</v>
      </c>
      <c r="D336" s="69">
        <v>0</v>
      </c>
      <c r="F336" s="73" t="str">
        <f>'CONSTRUCTION COST ESTIMATE'!C336</f>
        <v>BOLLARD, REMOVABLE</v>
      </c>
      <c r="H336" s="74" t="str">
        <f t="shared" si="8"/>
        <v>506.0010</v>
      </c>
      <c r="J336" s="75">
        <f>'CONSTRUCTION COST ESTIMATE'!BA336</f>
        <v>0</v>
      </c>
      <c r="K336" s="69" t="s">
        <v>1304</v>
      </c>
      <c r="L336" s="69" t="str">
        <f>'CONSTRUCTION COST ESTIMATE'!BB336</f>
        <v>EA</v>
      </c>
      <c r="M336" s="69" t="s">
        <v>1312</v>
      </c>
      <c r="N336" s="76">
        <f>'CONSTRUCTION COST ESTIMATE'!BC336</f>
        <v>0</v>
      </c>
      <c r="O336" s="69" t="s">
        <v>1313</v>
      </c>
    </row>
    <row r="337" spans="1:15" hidden="1">
      <c r="A337" s="72">
        <f>'CONSTRUCTION COST ESTIMATE'!B337</f>
        <v>506.00200000000001</v>
      </c>
      <c r="C337" s="69" t="s">
        <v>1311</v>
      </c>
      <c r="D337" s="69">
        <v>0</v>
      </c>
      <c r="F337" s="73" t="str">
        <f>'CONSTRUCTION COST ESTIMATE'!C337</f>
        <v>METAL RAILING</v>
      </c>
      <c r="H337" s="74" t="str">
        <f t="shared" si="8"/>
        <v>506.0020</v>
      </c>
      <c r="J337" s="75">
        <f>'CONSTRUCTION COST ESTIMATE'!BA337</f>
        <v>0</v>
      </c>
      <c r="K337" s="69" t="s">
        <v>1304</v>
      </c>
      <c r="L337" s="69" t="str">
        <f>'CONSTRUCTION COST ESTIMATE'!BB337</f>
        <v>LF</v>
      </c>
      <c r="M337" s="69" t="s">
        <v>1312</v>
      </c>
      <c r="N337" s="76">
        <f>'CONSTRUCTION COST ESTIMATE'!BC337</f>
        <v>0</v>
      </c>
      <c r="O337" s="69" t="s">
        <v>1313</v>
      </c>
    </row>
    <row r="338" spans="1:15" hidden="1">
      <c r="A338" s="72">
        <f>'CONSTRUCTION COST ESTIMATE'!B338</f>
        <v>506.00299999999999</v>
      </c>
      <c r="C338" s="69" t="s">
        <v>1311</v>
      </c>
      <c r="D338" s="69">
        <v>0</v>
      </c>
      <c r="F338" s="73" t="str">
        <f>'CONSTRUCTION COST ESTIMATE'!C338</f>
        <v>PEDESTRIAN RAIL</v>
      </c>
      <c r="H338" s="74" t="str">
        <f t="shared" si="8"/>
        <v>506.0030</v>
      </c>
      <c r="J338" s="75">
        <f>'CONSTRUCTION COST ESTIMATE'!BA338</f>
        <v>0</v>
      </c>
      <c r="K338" s="69" t="s">
        <v>1304</v>
      </c>
      <c r="L338" s="69" t="str">
        <f>'CONSTRUCTION COST ESTIMATE'!BB338</f>
        <v>LF</v>
      </c>
      <c r="M338" s="69" t="s">
        <v>1312</v>
      </c>
      <c r="N338" s="76">
        <f>'CONSTRUCTION COST ESTIMATE'!BC338</f>
        <v>0</v>
      </c>
      <c r="O338" s="69" t="s">
        <v>1313</v>
      </c>
    </row>
    <row r="339" spans="1:15" hidden="1">
      <c r="A339" s="72">
        <f>'CONSTRUCTION COST ESTIMATE'!B339</f>
        <v>506.00400000000002</v>
      </c>
      <c r="C339" s="69" t="s">
        <v>1311</v>
      </c>
      <c r="D339" s="69">
        <v>0</v>
      </c>
      <c r="F339" s="73" t="str">
        <f>'CONSTRUCTION COST ESTIMATE'!C339</f>
        <v>SALVAGE RETAINING WALL RAIL</v>
      </c>
      <c r="H339" s="74" t="str">
        <f t="shared" si="8"/>
        <v>506.0040</v>
      </c>
      <c r="J339" s="75">
        <f>'CONSTRUCTION COST ESTIMATE'!BA339</f>
        <v>0</v>
      </c>
      <c r="K339" s="69" t="s">
        <v>1304</v>
      </c>
      <c r="L339" s="69" t="str">
        <f>'CONSTRUCTION COST ESTIMATE'!BB339</f>
        <v>LF</v>
      </c>
      <c r="M339" s="69" t="s">
        <v>1312</v>
      </c>
      <c r="N339" s="76">
        <f>'CONSTRUCTION COST ESTIMATE'!BC339</f>
        <v>0</v>
      </c>
      <c r="O339" s="69" t="s">
        <v>1313</v>
      </c>
    </row>
    <row r="340" spans="1:15" hidden="1">
      <c r="A340" s="72">
        <f>'CONSTRUCTION COST ESTIMATE'!B340</f>
        <v>506.005</v>
      </c>
      <c r="C340" s="69" t="s">
        <v>1311</v>
      </c>
      <c r="D340" s="69">
        <v>0</v>
      </c>
      <c r="F340" s="73" t="str">
        <f>'CONSTRUCTION COST ESTIMATE'!C340</f>
        <v>MODIFY PARKING CANOPY</v>
      </c>
      <c r="H340" s="74" t="str">
        <f t="shared" si="8"/>
        <v>506.0050</v>
      </c>
      <c r="J340" s="75">
        <f>'CONSTRUCTION COST ESTIMATE'!BA340</f>
        <v>0</v>
      </c>
      <c r="K340" s="69" t="s">
        <v>1304</v>
      </c>
      <c r="L340" s="69" t="str">
        <f>'CONSTRUCTION COST ESTIMATE'!BB340</f>
        <v>LS</v>
      </c>
      <c r="M340" s="69" t="s">
        <v>1312</v>
      </c>
      <c r="N340" s="76">
        <f>'CONSTRUCTION COST ESTIMATE'!BC340</f>
        <v>0</v>
      </c>
      <c r="O340" s="69" t="s">
        <v>1313</v>
      </c>
    </row>
    <row r="341" spans="1:15" hidden="1">
      <c r="A341" s="72">
        <f>'CONSTRUCTION COST ESTIMATE'!B341</f>
        <v>506.00599999999997</v>
      </c>
      <c r="C341" s="69" t="s">
        <v>1311</v>
      </c>
      <c r="D341" s="69">
        <v>0</v>
      </c>
      <c r="F341" s="73" t="str">
        <f>'CONSTRUCTION COST ESTIMATE'!C341</f>
        <v>STRUCTURAL STEEL</v>
      </c>
      <c r="H341" s="74" t="str">
        <f t="shared" si="8"/>
        <v>506.0060</v>
      </c>
      <c r="J341" s="75">
        <f>'CONSTRUCTION COST ESTIMATE'!BA341</f>
        <v>0</v>
      </c>
      <c r="K341" s="69" t="s">
        <v>1304</v>
      </c>
      <c r="L341" s="69" t="str">
        <f>'CONSTRUCTION COST ESTIMATE'!BB341</f>
        <v>LB</v>
      </c>
      <c r="M341" s="69" t="s">
        <v>1312</v>
      </c>
      <c r="N341" s="76">
        <f>'CONSTRUCTION COST ESTIMATE'!BC341</f>
        <v>0</v>
      </c>
      <c r="O341" s="69" t="s">
        <v>1313</v>
      </c>
    </row>
    <row r="342" spans="1:15" hidden="1">
      <c r="A342" s="72">
        <f>'CONSTRUCTION COST ESTIMATE'!B342</f>
        <v>506.00700000000001</v>
      </c>
      <c r="C342" s="69" t="s">
        <v>1311</v>
      </c>
      <c r="D342" s="69">
        <v>0</v>
      </c>
      <c r="F342" s="73" t="str">
        <f>'CONSTRUCTION COST ESTIMATE'!C342</f>
        <v>STEEL SHADE STRUCUTRE</v>
      </c>
      <c r="H342" s="74" t="str">
        <f t="shared" si="8"/>
        <v>506.0070</v>
      </c>
      <c r="J342" s="75">
        <f>'CONSTRUCTION COST ESTIMATE'!BA342</f>
        <v>0</v>
      </c>
      <c r="K342" s="69" t="s">
        <v>1304</v>
      </c>
      <c r="L342" s="69" t="str">
        <f>'CONSTRUCTION COST ESTIMATE'!BB342</f>
        <v>LS</v>
      </c>
      <c r="M342" s="69" t="s">
        <v>1312</v>
      </c>
      <c r="N342" s="76">
        <f>'CONSTRUCTION COST ESTIMATE'!BC342</f>
        <v>0</v>
      </c>
      <c r="O342" s="69" t="s">
        <v>1313</v>
      </c>
    </row>
    <row r="343" spans="1:15" hidden="1">
      <c r="A343" s="72">
        <f>'CONSTRUCTION COST ESTIMATE'!B343</f>
        <v>506.00799999999998</v>
      </c>
      <c r="C343" s="69" t="s">
        <v>1311</v>
      </c>
      <c r="D343" s="69">
        <v>0</v>
      </c>
      <c r="F343" s="73" t="str">
        <f>'CONSTRUCTION COST ESTIMATE'!C343</f>
        <v>TRIANGULAR KIOSK</v>
      </c>
      <c r="H343" s="74" t="str">
        <f t="shared" si="8"/>
        <v>506.0080</v>
      </c>
      <c r="J343" s="75">
        <f>'CONSTRUCTION COST ESTIMATE'!BA343</f>
        <v>0</v>
      </c>
      <c r="K343" s="69" t="s">
        <v>1304</v>
      </c>
      <c r="L343" s="69" t="str">
        <f>'CONSTRUCTION COST ESTIMATE'!BB343</f>
        <v>LS</v>
      </c>
      <c r="M343" s="69" t="s">
        <v>1312</v>
      </c>
      <c r="N343" s="76">
        <f>'CONSTRUCTION COST ESTIMATE'!BC343</f>
        <v>0</v>
      </c>
      <c r="O343" s="69" t="s">
        <v>1313</v>
      </c>
    </row>
    <row r="344" spans="1:15" hidden="1">
      <c r="A344" s="72">
        <f>'CONSTRUCTION COST ESTIMATE'!B344</f>
        <v>508.00049999999999</v>
      </c>
      <c r="C344" s="69" t="s">
        <v>1311</v>
      </c>
      <c r="D344" s="69">
        <v>0</v>
      </c>
      <c r="F344" s="73" t="str">
        <f>'CONSTRUCTION COST ESTIMATE'!C344</f>
        <v>DIAMETER CIDH PILE (48 INCH)</v>
      </c>
      <c r="H344" s="74" t="str">
        <f t="shared" si="8"/>
        <v>508.0005</v>
      </c>
      <c r="J344" s="75">
        <f>'CONSTRUCTION COST ESTIMATE'!BA344</f>
        <v>0</v>
      </c>
      <c r="K344" s="69" t="s">
        <v>1304</v>
      </c>
      <c r="L344" s="69" t="str">
        <f>'CONSTRUCTION COST ESTIMATE'!BB344</f>
        <v>LS</v>
      </c>
      <c r="M344" s="69" t="s">
        <v>1312</v>
      </c>
      <c r="N344" s="76">
        <f>'CONSTRUCTION COST ESTIMATE'!BC344</f>
        <v>0</v>
      </c>
      <c r="O344" s="69" t="s">
        <v>1313</v>
      </c>
    </row>
    <row r="345" spans="1:15" hidden="1">
      <c r="A345" s="72">
        <f>'CONSTRUCTION COST ESTIMATE'!B345</f>
        <v>508.00099999999998</v>
      </c>
      <c r="C345" s="69" t="s">
        <v>1311</v>
      </c>
      <c r="D345" s="69">
        <v>0</v>
      </c>
      <c r="F345" s="73" t="str">
        <f>'CONSTRUCTION COST ESTIMATE'!C345</f>
        <v>DIAMETER CIDH PILE (72 INCH)</v>
      </c>
      <c r="H345" s="74" t="str">
        <f t="shared" si="8"/>
        <v>508.0010</v>
      </c>
      <c r="J345" s="75">
        <f>'CONSTRUCTION COST ESTIMATE'!BA345</f>
        <v>0</v>
      </c>
      <c r="K345" s="69" t="s">
        <v>1304</v>
      </c>
      <c r="L345" s="69" t="str">
        <f>'CONSTRUCTION COST ESTIMATE'!BB345</f>
        <v>LS</v>
      </c>
      <c r="M345" s="69" t="s">
        <v>1312</v>
      </c>
      <c r="N345" s="76">
        <f>'CONSTRUCTION COST ESTIMATE'!BC345</f>
        <v>0</v>
      </c>
      <c r="O345" s="69" t="s">
        <v>1313</v>
      </c>
    </row>
    <row r="346" spans="1:15" hidden="1">
      <c r="A346" s="72">
        <f>'CONSTRUCTION COST ESTIMATE'!B346</f>
        <v>509.05029999999999</v>
      </c>
      <c r="C346" s="69" t="s">
        <v>1311</v>
      </c>
      <c r="D346" s="69">
        <v>0</v>
      </c>
      <c r="F346" s="73" t="str">
        <f>'CONSTRUCTION COST ESTIMATE'!C346</f>
        <v>5 FOOT X 3 FOOT PRECAST REINFORCED CONCRETE BOX</v>
      </c>
      <c r="H346" s="74" t="str">
        <f t="shared" ref="H346:H409" si="9">TEXT(A346,"#.0000")</f>
        <v>509.0503</v>
      </c>
      <c r="J346" s="75">
        <f>'CONSTRUCTION COST ESTIMATE'!BA346</f>
        <v>0</v>
      </c>
      <c r="K346" s="69" t="s">
        <v>1304</v>
      </c>
      <c r="L346" s="69" t="str">
        <f>'CONSTRUCTION COST ESTIMATE'!BB346</f>
        <v>LF</v>
      </c>
      <c r="M346" s="69" t="s">
        <v>1312</v>
      </c>
      <c r="N346" s="76">
        <f>'CONSTRUCTION COST ESTIMATE'!BC346</f>
        <v>0</v>
      </c>
      <c r="O346" s="69" t="s">
        <v>1313</v>
      </c>
    </row>
    <row r="347" spans="1:15" hidden="1">
      <c r="A347" s="72">
        <f>'CONSTRUCTION COST ESTIMATE'!B347</f>
        <v>509.05040000000002</v>
      </c>
      <c r="C347" s="69" t="s">
        <v>1311</v>
      </c>
      <c r="D347" s="69">
        <v>0</v>
      </c>
      <c r="F347" s="73" t="str">
        <f>'CONSTRUCTION COST ESTIMATE'!C347</f>
        <v>5 FOOT X 4 FOOT PRECAST REINFORCED CONCRETE BOX</v>
      </c>
      <c r="H347" s="74" t="str">
        <f t="shared" si="9"/>
        <v>509.0504</v>
      </c>
      <c r="J347" s="75">
        <f>'CONSTRUCTION COST ESTIMATE'!BA347</f>
        <v>0</v>
      </c>
      <c r="K347" s="69" t="s">
        <v>1304</v>
      </c>
      <c r="L347" s="69" t="str">
        <f>'CONSTRUCTION COST ESTIMATE'!BB347</f>
        <v>LF</v>
      </c>
      <c r="M347" s="69" t="s">
        <v>1312</v>
      </c>
      <c r="N347" s="76">
        <f>'CONSTRUCTION COST ESTIMATE'!BC347</f>
        <v>0</v>
      </c>
      <c r="O347" s="69" t="s">
        <v>1313</v>
      </c>
    </row>
    <row r="348" spans="1:15" hidden="1">
      <c r="A348" s="72">
        <f>'CONSTRUCTION COST ESTIMATE'!B348</f>
        <v>509.0505</v>
      </c>
      <c r="C348" s="69" t="s">
        <v>1311</v>
      </c>
      <c r="D348" s="69">
        <v>0</v>
      </c>
      <c r="F348" s="73" t="str">
        <f>'CONSTRUCTION COST ESTIMATE'!C348</f>
        <v>5 FOOT X 5 FOOT PRECAST REINFORCED CONCRETE BOX</v>
      </c>
      <c r="H348" s="74" t="str">
        <f t="shared" si="9"/>
        <v>509.0505</v>
      </c>
      <c r="J348" s="75">
        <f>'CONSTRUCTION COST ESTIMATE'!BA348</f>
        <v>0</v>
      </c>
      <c r="K348" s="69" t="s">
        <v>1304</v>
      </c>
      <c r="L348" s="69" t="str">
        <f>'CONSTRUCTION COST ESTIMATE'!BB348</f>
        <v>LF</v>
      </c>
      <c r="M348" s="69" t="s">
        <v>1312</v>
      </c>
      <c r="N348" s="76">
        <f>'CONSTRUCTION COST ESTIMATE'!BC348</f>
        <v>0</v>
      </c>
      <c r="O348" s="69" t="s">
        <v>1313</v>
      </c>
    </row>
    <row r="349" spans="1:15" hidden="1">
      <c r="A349" s="72">
        <f>'CONSTRUCTION COST ESTIMATE'!B349</f>
        <v>509.06029999999998</v>
      </c>
      <c r="C349" s="69" t="s">
        <v>1311</v>
      </c>
      <c r="D349" s="69">
        <v>0</v>
      </c>
      <c r="F349" s="73" t="str">
        <f>'CONSTRUCTION COST ESTIMATE'!C349</f>
        <v>6 FOOT X 3 FOOT PRECAST REINFORCED CONCRETE BOX</v>
      </c>
      <c r="H349" s="74" t="str">
        <f t="shared" si="9"/>
        <v>509.0603</v>
      </c>
      <c r="J349" s="75">
        <f>'CONSTRUCTION COST ESTIMATE'!BA349</f>
        <v>0</v>
      </c>
      <c r="K349" s="69" t="s">
        <v>1304</v>
      </c>
      <c r="L349" s="69" t="str">
        <f>'CONSTRUCTION COST ESTIMATE'!BB349</f>
        <v>LF</v>
      </c>
      <c r="M349" s="69" t="s">
        <v>1312</v>
      </c>
      <c r="N349" s="76">
        <f>'CONSTRUCTION COST ESTIMATE'!BC349</f>
        <v>0</v>
      </c>
      <c r="O349" s="69" t="s">
        <v>1313</v>
      </c>
    </row>
    <row r="350" spans="1:15" hidden="1">
      <c r="A350" s="72">
        <f>'CONSTRUCTION COST ESTIMATE'!B350</f>
        <v>509.06040000000002</v>
      </c>
      <c r="C350" s="69" t="s">
        <v>1311</v>
      </c>
      <c r="D350" s="69">
        <v>0</v>
      </c>
      <c r="F350" s="73" t="str">
        <f>'CONSTRUCTION COST ESTIMATE'!C350</f>
        <v>6 FOOT X 4 FOOT PRECAST REINFORCED CONCRETE BOX</v>
      </c>
      <c r="H350" s="74" t="str">
        <f t="shared" si="9"/>
        <v>509.0604</v>
      </c>
      <c r="J350" s="75">
        <f>'CONSTRUCTION COST ESTIMATE'!BA350</f>
        <v>0</v>
      </c>
      <c r="K350" s="69" t="s">
        <v>1304</v>
      </c>
      <c r="L350" s="69" t="str">
        <f>'CONSTRUCTION COST ESTIMATE'!BB350</f>
        <v>LF</v>
      </c>
      <c r="M350" s="69" t="s">
        <v>1312</v>
      </c>
      <c r="N350" s="76">
        <f>'CONSTRUCTION COST ESTIMATE'!BC350</f>
        <v>0</v>
      </c>
      <c r="O350" s="69" t="s">
        <v>1313</v>
      </c>
    </row>
    <row r="351" spans="1:15" hidden="1">
      <c r="A351" s="72">
        <f>'CONSTRUCTION COST ESTIMATE'!B351</f>
        <v>509.06049999999999</v>
      </c>
      <c r="C351" s="69" t="s">
        <v>1311</v>
      </c>
      <c r="D351" s="69">
        <v>0</v>
      </c>
      <c r="F351" s="73" t="str">
        <f>'CONSTRUCTION COST ESTIMATE'!C351</f>
        <v>6 FOOT X 5 FOOT PRECAST REINFORCED CONCRETE BOX</v>
      </c>
      <c r="H351" s="74" t="str">
        <f t="shared" si="9"/>
        <v>509.0605</v>
      </c>
      <c r="J351" s="75">
        <f>'CONSTRUCTION COST ESTIMATE'!BA351</f>
        <v>0</v>
      </c>
      <c r="K351" s="69" t="s">
        <v>1304</v>
      </c>
      <c r="L351" s="69" t="str">
        <f>'CONSTRUCTION COST ESTIMATE'!BB351</f>
        <v>LF</v>
      </c>
      <c r="M351" s="69" t="s">
        <v>1312</v>
      </c>
      <c r="N351" s="76">
        <f>'CONSTRUCTION COST ESTIMATE'!BC351</f>
        <v>0</v>
      </c>
      <c r="O351" s="69" t="s">
        <v>1313</v>
      </c>
    </row>
    <row r="352" spans="1:15" hidden="1">
      <c r="A352" s="72">
        <f>'CONSTRUCTION COST ESTIMATE'!B352</f>
        <v>509.06060000000002</v>
      </c>
      <c r="C352" s="69" t="s">
        <v>1311</v>
      </c>
      <c r="D352" s="69">
        <v>0</v>
      </c>
      <c r="F352" s="73" t="str">
        <f>'CONSTRUCTION COST ESTIMATE'!C352</f>
        <v>6 FOOT X 6 FOOT PRECAST REINFORCED CONCRETE BOX</v>
      </c>
      <c r="H352" s="74" t="str">
        <f t="shared" si="9"/>
        <v>509.0606</v>
      </c>
      <c r="J352" s="75">
        <f>'CONSTRUCTION COST ESTIMATE'!BA352</f>
        <v>0</v>
      </c>
      <c r="K352" s="69" t="s">
        <v>1304</v>
      </c>
      <c r="L352" s="69" t="str">
        <f>'CONSTRUCTION COST ESTIMATE'!BB352</f>
        <v>LF</v>
      </c>
      <c r="M352" s="69" t="s">
        <v>1312</v>
      </c>
      <c r="N352" s="76">
        <f>'CONSTRUCTION COST ESTIMATE'!BC352</f>
        <v>0</v>
      </c>
      <c r="O352" s="69" t="s">
        <v>1313</v>
      </c>
    </row>
    <row r="353" spans="1:15" hidden="1">
      <c r="A353" s="72">
        <f>'CONSTRUCTION COST ESTIMATE'!B353</f>
        <v>509.07029999999997</v>
      </c>
      <c r="C353" s="69" t="s">
        <v>1311</v>
      </c>
      <c r="D353" s="69">
        <v>0</v>
      </c>
      <c r="F353" s="73" t="str">
        <f>'CONSTRUCTION COST ESTIMATE'!C353</f>
        <v>7 FOOT X 3 FOOT PRECAST REINFORCED CONCRETE BOX</v>
      </c>
      <c r="H353" s="74" t="str">
        <f t="shared" si="9"/>
        <v>509.0703</v>
      </c>
      <c r="J353" s="75">
        <f>'CONSTRUCTION COST ESTIMATE'!BA353</f>
        <v>0</v>
      </c>
      <c r="K353" s="69" t="s">
        <v>1304</v>
      </c>
      <c r="L353" s="69" t="str">
        <f>'CONSTRUCTION COST ESTIMATE'!BB353</f>
        <v>LF</v>
      </c>
      <c r="M353" s="69" t="s">
        <v>1312</v>
      </c>
      <c r="N353" s="76">
        <f>'CONSTRUCTION COST ESTIMATE'!BC353</f>
        <v>0</v>
      </c>
      <c r="O353" s="69" t="s">
        <v>1313</v>
      </c>
    </row>
    <row r="354" spans="1:15" hidden="1">
      <c r="A354" s="72">
        <f>'CONSTRUCTION COST ESTIMATE'!B354</f>
        <v>509.07040000000001</v>
      </c>
      <c r="C354" s="69" t="s">
        <v>1311</v>
      </c>
      <c r="D354" s="69">
        <v>0</v>
      </c>
      <c r="F354" s="73" t="str">
        <f>'CONSTRUCTION COST ESTIMATE'!C354</f>
        <v>7 FOOT X 4 FOOT PRECAST REINFORCED CONCRETE BOX</v>
      </c>
      <c r="H354" s="74" t="str">
        <f t="shared" si="9"/>
        <v>509.0704</v>
      </c>
      <c r="J354" s="75">
        <f>'CONSTRUCTION COST ESTIMATE'!BA354</f>
        <v>0</v>
      </c>
      <c r="K354" s="69" t="s">
        <v>1304</v>
      </c>
      <c r="L354" s="69" t="str">
        <f>'CONSTRUCTION COST ESTIMATE'!BB354</f>
        <v>LF</v>
      </c>
      <c r="M354" s="69" t="s">
        <v>1312</v>
      </c>
      <c r="N354" s="76">
        <f>'CONSTRUCTION COST ESTIMATE'!BC354</f>
        <v>0</v>
      </c>
      <c r="O354" s="69" t="s">
        <v>1313</v>
      </c>
    </row>
    <row r="355" spans="1:15" hidden="1">
      <c r="A355" s="72">
        <f>'CONSTRUCTION COST ESTIMATE'!B355</f>
        <v>509.07049999999998</v>
      </c>
      <c r="C355" s="69" t="s">
        <v>1311</v>
      </c>
      <c r="D355" s="69">
        <v>0</v>
      </c>
      <c r="F355" s="73" t="str">
        <f>'CONSTRUCTION COST ESTIMATE'!C355</f>
        <v>7 FOOT X 5 FOOT PRECAST REINFORCED CONCRETE BOX</v>
      </c>
      <c r="H355" s="74" t="str">
        <f t="shared" si="9"/>
        <v>509.0705</v>
      </c>
      <c r="J355" s="75">
        <f>'CONSTRUCTION COST ESTIMATE'!BA355</f>
        <v>0</v>
      </c>
      <c r="K355" s="69" t="s">
        <v>1304</v>
      </c>
      <c r="L355" s="69" t="str">
        <f>'CONSTRUCTION COST ESTIMATE'!BB355</f>
        <v>LF</v>
      </c>
      <c r="M355" s="69" t="s">
        <v>1312</v>
      </c>
      <c r="N355" s="76">
        <f>'CONSTRUCTION COST ESTIMATE'!BC355</f>
        <v>0</v>
      </c>
      <c r="O355" s="69" t="s">
        <v>1313</v>
      </c>
    </row>
    <row r="356" spans="1:15" hidden="1">
      <c r="A356" s="72">
        <f>'CONSTRUCTION COST ESTIMATE'!B356</f>
        <v>509.07060000000001</v>
      </c>
      <c r="C356" s="69" t="s">
        <v>1311</v>
      </c>
      <c r="D356" s="69">
        <v>0</v>
      </c>
      <c r="F356" s="73" t="str">
        <f>'CONSTRUCTION COST ESTIMATE'!C356</f>
        <v>7 FOOT X 6 FOOT PRECAST REINFORCED CONCRETE BOX</v>
      </c>
      <c r="H356" s="74" t="str">
        <f t="shared" si="9"/>
        <v>509.0706</v>
      </c>
      <c r="J356" s="75">
        <f>'CONSTRUCTION COST ESTIMATE'!BA356</f>
        <v>0</v>
      </c>
      <c r="K356" s="69" t="s">
        <v>1304</v>
      </c>
      <c r="L356" s="69" t="str">
        <f>'CONSTRUCTION COST ESTIMATE'!BB356</f>
        <v>LF</v>
      </c>
      <c r="M356" s="69" t="s">
        <v>1312</v>
      </c>
      <c r="N356" s="76">
        <f>'CONSTRUCTION COST ESTIMATE'!BC356</f>
        <v>0</v>
      </c>
      <c r="O356" s="69" t="s">
        <v>1313</v>
      </c>
    </row>
    <row r="357" spans="1:15" hidden="1">
      <c r="A357" s="72">
        <f>'CONSTRUCTION COST ESTIMATE'!B357</f>
        <v>509.07069999999999</v>
      </c>
      <c r="C357" s="69" t="s">
        <v>1311</v>
      </c>
      <c r="D357" s="69">
        <v>0</v>
      </c>
      <c r="F357" s="73" t="str">
        <f>'CONSTRUCTION COST ESTIMATE'!C357</f>
        <v>7 FOOT X 7 FOOT PRECAST REINFORCED CONCRETE BOX</v>
      </c>
      <c r="H357" s="74" t="str">
        <f t="shared" si="9"/>
        <v>509.0707</v>
      </c>
      <c r="J357" s="75">
        <f>'CONSTRUCTION COST ESTIMATE'!BA357</f>
        <v>0</v>
      </c>
      <c r="K357" s="69" t="s">
        <v>1304</v>
      </c>
      <c r="L357" s="69" t="str">
        <f>'CONSTRUCTION COST ESTIMATE'!BB357</f>
        <v>LF</v>
      </c>
      <c r="M357" s="69" t="s">
        <v>1312</v>
      </c>
      <c r="N357" s="76">
        <f>'CONSTRUCTION COST ESTIMATE'!BC357</f>
        <v>0</v>
      </c>
      <c r="O357" s="69" t="s">
        <v>1313</v>
      </c>
    </row>
    <row r="358" spans="1:15" hidden="1">
      <c r="A358" s="72">
        <f>'CONSTRUCTION COST ESTIMATE'!B358</f>
        <v>509.08030000000002</v>
      </c>
      <c r="C358" s="69" t="s">
        <v>1311</v>
      </c>
      <c r="D358" s="69">
        <v>0</v>
      </c>
      <c r="F358" s="73" t="str">
        <f>'CONSTRUCTION COST ESTIMATE'!C358</f>
        <v>8 FOOT X 3 FOOT PRECAST REINFORCED CONCRETE BOX</v>
      </c>
      <c r="H358" s="74" t="str">
        <f t="shared" si="9"/>
        <v>509.0803</v>
      </c>
      <c r="J358" s="75">
        <f>'CONSTRUCTION COST ESTIMATE'!BA358</f>
        <v>0</v>
      </c>
      <c r="K358" s="69" t="s">
        <v>1304</v>
      </c>
      <c r="L358" s="69" t="str">
        <f>'CONSTRUCTION COST ESTIMATE'!BB358</f>
        <v>LF</v>
      </c>
      <c r="M358" s="69" t="s">
        <v>1312</v>
      </c>
      <c r="N358" s="76">
        <f>'CONSTRUCTION COST ESTIMATE'!BC358</f>
        <v>0</v>
      </c>
      <c r="O358" s="69" t="s">
        <v>1313</v>
      </c>
    </row>
    <row r="359" spans="1:15" hidden="1">
      <c r="A359" s="72">
        <f>'CONSTRUCTION COST ESTIMATE'!B359</f>
        <v>509.0804</v>
      </c>
      <c r="C359" s="69" t="s">
        <v>1311</v>
      </c>
      <c r="D359" s="69">
        <v>0</v>
      </c>
      <c r="F359" s="73" t="str">
        <f>'CONSTRUCTION COST ESTIMATE'!C359</f>
        <v>8 FOOT X 4 FOOT PRECAST REINFORCED CONCRETE BOX</v>
      </c>
      <c r="H359" s="74" t="str">
        <f t="shared" si="9"/>
        <v>509.0804</v>
      </c>
      <c r="J359" s="75">
        <f>'CONSTRUCTION COST ESTIMATE'!BA359</f>
        <v>0</v>
      </c>
      <c r="K359" s="69" t="s">
        <v>1304</v>
      </c>
      <c r="L359" s="69" t="str">
        <f>'CONSTRUCTION COST ESTIMATE'!BB359</f>
        <v>LF</v>
      </c>
      <c r="M359" s="69" t="s">
        <v>1312</v>
      </c>
      <c r="N359" s="76">
        <f>'CONSTRUCTION COST ESTIMATE'!BC359</f>
        <v>0</v>
      </c>
      <c r="O359" s="69" t="s">
        <v>1313</v>
      </c>
    </row>
    <row r="360" spans="1:15" hidden="1">
      <c r="A360" s="72">
        <f>'CONSTRUCTION COST ESTIMATE'!B360</f>
        <v>509.08049999999997</v>
      </c>
      <c r="C360" s="69" t="s">
        <v>1311</v>
      </c>
      <c r="D360" s="69">
        <v>0</v>
      </c>
      <c r="F360" s="73" t="str">
        <f>'CONSTRUCTION COST ESTIMATE'!C360</f>
        <v>8 FOOT X 5 FOOT PRECAST REINFORCED CONCRETE BOX</v>
      </c>
      <c r="H360" s="74" t="str">
        <f t="shared" si="9"/>
        <v>509.0805</v>
      </c>
      <c r="J360" s="75">
        <f>'CONSTRUCTION COST ESTIMATE'!BA360</f>
        <v>0</v>
      </c>
      <c r="K360" s="69" t="s">
        <v>1304</v>
      </c>
      <c r="L360" s="69" t="str">
        <f>'CONSTRUCTION COST ESTIMATE'!BB360</f>
        <v>LF</v>
      </c>
      <c r="M360" s="69" t="s">
        <v>1312</v>
      </c>
      <c r="N360" s="76">
        <f>'CONSTRUCTION COST ESTIMATE'!BC360</f>
        <v>0</v>
      </c>
      <c r="O360" s="69" t="s">
        <v>1313</v>
      </c>
    </row>
    <row r="361" spans="1:15" hidden="1">
      <c r="A361" s="72">
        <f>'CONSTRUCTION COST ESTIMATE'!B361</f>
        <v>509.0806</v>
      </c>
      <c r="C361" s="69" t="s">
        <v>1311</v>
      </c>
      <c r="D361" s="69">
        <v>0</v>
      </c>
      <c r="F361" s="73" t="str">
        <f>'CONSTRUCTION COST ESTIMATE'!C361</f>
        <v>8 FOOT X 6 FOOT PRECAST REINFORCED CONCRETE BOX</v>
      </c>
      <c r="H361" s="74" t="str">
        <f t="shared" si="9"/>
        <v>509.0806</v>
      </c>
      <c r="J361" s="75">
        <f>'CONSTRUCTION COST ESTIMATE'!BA361</f>
        <v>0</v>
      </c>
      <c r="K361" s="69" t="s">
        <v>1304</v>
      </c>
      <c r="L361" s="69" t="str">
        <f>'CONSTRUCTION COST ESTIMATE'!BB361</f>
        <v>LF</v>
      </c>
      <c r="M361" s="69" t="s">
        <v>1312</v>
      </c>
      <c r="N361" s="76">
        <f>'CONSTRUCTION COST ESTIMATE'!BC361</f>
        <v>0</v>
      </c>
      <c r="O361" s="69" t="s">
        <v>1313</v>
      </c>
    </row>
    <row r="362" spans="1:15" hidden="1">
      <c r="A362" s="72">
        <f>'CONSTRUCTION COST ESTIMATE'!B362</f>
        <v>509.08069999999998</v>
      </c>
      <c r="C362" s="69" t="s">
        <v>1311</v>
      </c>
      <c r="D362" s="69">
        <v>0</v>
      </c>
      <c r="F362" s="73" t="str">
        <f>'CONSTRUCTION COST ESTIMATE'!C362</f>
        <v>8 FOOT X 7 FOOT PRECAST REINFORCED CONCRETE BOX</v>
      </c>
      <c r="H362" s="74" t="str">
        <f t="shared" si="9"/>
        <v>509.0807</v>
      </c>
      <c r="J362" s="75">
        <f>'CONSTRUCTION COST ESTIMATE'!BA362</f>
        <v>0</v>
      </c>
      <c r="K362" s="69" t="s">
        <v>1304</v>
      </c>
      <c r="L362" s="69" t="str">
        <f>'CONSTRUCTION COST ESTIMATE'!BB362</f>
        <v>LF</v>
      </c>
      <c r="M362" s="69" t="s">
        <v>1312</v>
      </c>
      <c r="N362" s="76">
        <f>'CONSTRUCTION COST ESTIMATE'!BC362</f>
        <v>0</v>
      </c>
      <c r="O362" s="69" t="s">
        <v>1313</v>
      </c>
    </row>
    <row r="363" spans="1:15" hidden="1">
      <c r="A363" s="72">
        <f>'CONSTRUCTION COST ESTIMATE'!B363</f>
        <v>509.08080000000001</v>
      </c>
      <c r="C363" s="69" t="s">
        <v>1311</v>
      </c>
      <c r="D363" s="69">
        <v>0</v>
      </c>
      <c r="F363" s="73" t="str">
        <f>'CONSTRUCTION COST ESTIMATE'!C363</f>
        <v>8 FOOT X 8 FOOT PRECAST REINFORCED CONCRETE BOX</v>
      </c>
      <c r="H363" s="74" t="str">
        <f t="shared" si="9"/>
        <v>509.0808</v>
      </c>
      <c r="J363" s="75">
        <f>'CONSTRUCTION COST ESTIMATE'!BA363</f>
        <v>0</v>
      </c>
      <c r="K363" s="69" t="s">
        <v>1304</v>
      </c>
      <c r="L363" s="69" t="str">
        <f>'CONSTRUCTION COST ESTIMATE'!BB363</f>
        <v>LF</v>
      </c>
      <c r="M363" s="69" t="s">
        <v>1312</v>
      </c>
      <c r="N363" s="76">
        <f>'CONSTRUCTION COST ESTIMATE'!BC363</f>
        <v>0</v>
      </c>
      <c r="O363" s="69" t="s">
        <v>1313</v>
      </c>
    </row>
    <row r="364" spans="1:15" hidden="1">
      <c r="A364" s="72">
        <f>'CONSTRUCTION COST ESTIMATE'!B364</f>
        <v>509.09030000000001</v>
      </c>
      <c r="C364" s="69" t="s">
        <v>1311</v>
      </c>
      <c r="D364" s="69">
        <v>0</v>
      </c>
      <c r="F364" s="73" t="str">
        <f>'CONSTRUCTION COST ESTIMATE'!C364</f>
        <v>9 FOOT X 3 FOOT PRECAST REINFORCED CONCRETE BOX</v>
      </c>
      <c r="H364" s="74" t="str">
        <f t="shared" si="9"/>
        <v>509.0903</v>
      </c>
      <c r="J364" s="75">
        <f>'CONSTRUCTION COST ESTIMATE'!BA364</f>
        <v>0</v>
      </c>
      <c r="K364" s="69" t="s">
        <v>1304</v>
      </c>
      <c r="L364" s="69" t="str">
        <f>'CONSTRUCTION COST ESTIMATE'!BB364</f>
        <v>LF</v>
      </c>
      <c r="M364" s="69" t="s">
        <v>1312</v>
      </c>
      <c r="N364" s="76">
        <f>'CONSTRUCTION COST ESTIMATE'!BC364</f>
        <v>0</v>
      </c>
      <c r="O364" s="69" t="s">
        <v>1313</v>
      </c>
    </row>
    <row r="365" spans="1:15" hidden="1">
      <c r="A365" s="72">
        <f>'CONSTRUCTION COST ESTIMATE'!B365</f>
        <v>509.09039999999999</v>
      </c>
      <c r="C365" s="69" t="s">
        <v>1311</v>
      </c>
      <c r="D365" s="69">
        <v>0</v>
      </c>
      <c r="F365" s="73" t="str">
        <f>'CONSTRUCTION COST ESTIMATE'!C365</f>
        <v>9 FOOT X 4 FOOT PRECAST REINFORCED CONCRETE BOX</v>
      </c>
      <c r="H365" s="74" t="str">
        <f t="shared" si="9"/>
        <v>509.0904</v>
      </c>
      <c r="J365" s="75">
        <f>'CONSTRUCTION COST ESTIMATE'!BA365</f>
        <v>0</v>
      </c>
      <c r="K365" s="69" t="s">
        <v>1304</v>
      </c>
      <c r="L365" s="69" t="str">
        <f>'CONSTRUCTION COST ESTIMATE'!BB365</f>
        <v>LF</v>
      </c>
      <c r="M365" s="69" t="s">
        <v>1312</v>
      </c>
      <c r="N365" s="76">
        <f>'CONSTRUCTION COST ESTIMATE'!BC365</f>
        <v>0</v>
      </c>
      <c r="O365" s="69" t="s">
        <v>1313</v>
      </c>
    </row>
    <row r="366" spans="1:15" hidden="1">
      <c r="A366" s="72">
        <f>'CONSTRUCTION COST ESTIMATE'!B366</f>
        <v>509.09050000000002</v>
      </c>
      <c r="C366" s="69" t="s">
        <v>1311</v>
      </c>
      <c r="D366" s="69">
        <v>0</v>
      </c>
      <c r="F366" s="73" t="str">
        <f>'CONSTRUCTION COST ESTIMATE'!C366</f>
        <v>9 FOOT X 5 FOOT PRECAST REINFORCED CONCRETE BOX</v>
      </c>
      <c r="H366" s="74" t="str">
        <f t="shared" si="9"/>
        <v>509.0905</v>
      </c>
      <c r="J366" s="75">
        <f>'CONSTRUCTION COST ESTIMATE'!BA366</f>
        <v>0</v>
      </c>
      <c r="K366" s="69" t="s">
        <v>1304</v>
      </c>
      <c r="L366" s="69" t="str">
        <f>'CONSTRUCTION COST ESTIMATE'!BB366</f>
        <v>LF</v>
      </c>
      <c r="M366" s="69" t="s">
        <v>1312</v>
      </c>
      <c r="N366" s="76">
        <f>'CONSTRUCTION COST ESTIMATE'!BC366</f>
        <v>0</v>
      </c>
      <c r="O366" s="69" t="s">
        <v>1313</v>
      </c>
    </row>
    <row r="367" spans="1:15" hidden="1">
      <c r="A367" s="72">
        <f>'CONSTRUCTION COST ESTIMATE'!B367</f>
        <v>509.09059999999999</v>
      </c>
      <c r="C367" s="69" t="s">
        <v>1311</v>
      </c>
      <c r="D367" s="69">
        <v>0</v>
      </c>
      <c r="F367" s="73" t="str">
        <f>'CONSTRUCTION COST ESTIMATE'!C367</f>
        <v>9 FOOT X 6 FOOT PRECAST REINFORCED CONCRETE BOX</v>
      </c>
      <c r="H367" s="74" t="str">
        <f t="shared" si="9"/>
        <v>509.0906</v>
      </c>
      <c r="J367" s="75">
        <f>'CONSTRUCTION COST ESTIMATE'!BA367</f>
        <v>0</v>
      </c>
      <c r="K367" s="69" t="s">
        <v>1304</v>
      </c>
      <c r="L367" s="69" t="str">
        <f>'CONSTRUCTION COST ESTIMATE'!BB367</f>
        <v>LF</v>
      </c>
      <c r="M367" s="69" t="s">
        <v>1312</v>
      </c>
      <c r="N367" s="76">
        <f>'CONSTRUCTION COST ESTIMATE'!BC367</f>
        <v>0</v>
      </c>
      <c r="O367" s="69" t="s">
        <v>1313</v>
      </c>
    </row>
    <row r="368" spans="1:15" hidden="1">
      <c r="A368" s="72">
        <f>'CONSTRUCTION COST ESTIMATE'!B368</f>
        <v>509.09070000000003</v>
      </c>
      <c r="C368" s="69" t="s">
        <v>1311</v>
      </c>
      <c r="D368" s="69">
        <v>0</v>
      </c>
      <c r="F368" s="73" t="str">
        <f>'CONSTRUCTION COST ESTIMATE'!C368</f>
        <v>9 FOOT X 7 FOOT PRECAST REINFORCED CONCRETE BOX</v>
      </c>
      <c r="H368" s="74" t="str">
        <f t="shared" si="9"/>
        <v>509.0907</v>
      </c>
      <c r="J368" s="75">
        <f>'CONSTRUCTION COST ESTIMATE'!BA368</f>
        <v>0</v>
      </c>
      <c r="K368" s="69" t="s">
        <v>1304</v>
      </c>
      <c r="L368" s="69" t="str">
        <f>'CONSTRUCTION COST ESTIMATE'!BB368</f>
        <v>LF</v>
      </c>
      <c r="M368" s="69" t="s">
        <v>1312</v>
      </c>
      <c r="N368" s="76">
        <f>'CONSTRUCTION COST ESTIMATE'!BC368</f>
        <v>0</v>
      </c>
      <c r="O368" s="69" t="s">
        <v>1313</v>
      </c>
    </row>
    <row r="369" spans="1:15" hidden="1">
      <c r="A369" s="72">
        <f>'CONSTRUCTION COST ESTIMATE'!B369</f>
        <v>509.0908</v>
      </c>
      <c r="C369" s="69" t="s">
        <v>1311</v>
      </c>
      <c r="D369" s="69">
        <v>0</v>
      </c>
      <c r="F369" s="73" t="str">
        <f>'CONSTRUCTION COST ESTIMATE'!C369</f>
        <v>9 FOOT X 8 FOOT PRECAST REINFORCED CONCRETE BOX</v>
      </c>
      <c r="H369" s="74" t="str">
        <f t="shared" si="9"/>
        <v>509.0908</v>
      </c>
      <c r="J369" s="75">
        <f>'CONSTRUCTION COST ESTIMATE'!BA369</f>
        <v>0</v>
      </c>
      <c r="K369" s="69" t="s">
        <v>1304</v>
      </c>
      <c r="L369" s="69" t="str">
        <f>'CONSTRUCTION COST ESTIMATE'!BB369</f>
        <v>LF</v>
      </c>
      <c r="M369" s="69" t="s">
        <v>1312</v>
      </c>
      <c r="N369" s="76">
        <f>'CONSTRUCTION COST ESTIMATE'!BC369</f>
        <v>0</v>
      </c>
      <c r="O369" s="69" t="s">
        <v>1313</v>
      </c>
    </row>
    <row r="370" spans="1:15" hidden="1">
      <c r="A370" s="72">
        <f>'CONSTRUCTION COST ESTIMATE'!B370</f>
        <v>509.09089999999998</v>
      </c>
      <c r="C370" s="69" t="s">
        <v>1311</v>
      </c>
      <c r="D370" s="69">
        <v>0</v>
      </c>
      <c r="F370" s="73" t="str">
        <f>'CONSTRUCTION COST ESTIMATE'!C370</f>
        <v>9 FOOT X 9 FOOT PRECAST REINFORCED CONCRETE BOX</v>
      </c>
      <c r="H370" s="74" t="str">
        <f t="shared" si="9"/>
        <v>509.0909</v>
      </c>
      <c r="J370" s="75">
        <f>'CONSTRUCTION COST ESTIMATE'!BA370</f>
        <v>0</v>
      </c>
      <c r="K370" s="69" t="s">
        <v>1304</v>
      </c>
      <c r="L370" s="69" t="str">
        <f>'CONSTRUCTION COST ESTIMATE'!BB370</f>
        <v>LF</v>
      </c>
      <c r="M370" s="69" t="s">
        <v>1312</v>
      </c>
      <c r="N370" s="76">
        <f>'CONSTRUCTION COST ESTIMATE'!BC370</f>
        <v>0</v>
      </c>
      <c r="O370" s="69" t="s">
        <v>1313</v>
      </c>
    </row>
    <row r="371" spans="1:15" hidden="1">
      <c r="A371" s="72">
        <f>'CONSTRUCTION COST ESTIMATE'!B371</f>
        <v>509.1003</v>
      </c>
      <c r="C371" s="69" t="s">
        <v>1311</v>
      </c>
      <c r="D371" s="69">
        <v>0</v>
      </c>
      <c r="F371" s="73" t="str">
        <f>'CONSTRUCTION COST ESTIMATE'!C371</f>
        <v>10 FOOT X 3 FOOT PRECAST REINFORCED CONCRETE BOX</v>
      </c>
      <c r="H371" s="74" t="str">
        <f t="shared" si="9"/>
        <v>509.1003</v>
      </c>
      <c r="J371" s="75">
        <f>'CONSTRUCTION COST ESTIMATE'!BA371</f>
        <v>0</v>
      </c>
      <c r="K371" s="69" t="s">
        <v>1304</v>
      </c>
      <c r="L371" s="69" t="str">
        <f>'CONSTRUCTION COST ESTIMATE'!BB371</f>
        <v>LF</v>
      </c>
      <c r="M371" s="69" t="s">
        <v>1312</v>
      </c>
      <c r="N371" s="76">
        <f>'CONSTRUCTION COST ESTIMATE'!BC371</f>
        <v>0</v>
      </c>
      <c r="O371" s="69" t="s">
        <v>1313</v>
      </c>
    </row>
    <row r="372" spans="1:15" hidden="1">
      <c r="A372" s="72">
        <f>'CONSTRUCTION COST ESTIMATE'!B372</f>
        <v>509.10039999999998</v>
      </c>
      <c r="C372" s="69" t="s">
        <v>1311</v>
      </c>
      <c r="D372" s="69">
        <v>0</v>
      </c>
      <c r="F372" s="73" t="str">
        <f>'CONSTRUCTION COST ESTIMATE'!C372</f>
        <v>10 FOOT X 4 FOOT PRECAST REINFORCED CONCRETE BOX</v>
      </c>
      <c r="H372" s="74" t="str">
        <f t="shared" si="9"/>
        <v>509.1004</v>
      </c>
      <c r="J372" s="75">
        <f>'CONSTRUCTION COST ESTIMATE'!BA372</f>
        <v>0</v>
      </c>
      <c r="K372" s="69" t="s">
        <v>1304</v>
      </c>
      <c r="L372" s="69" t="str">
        <f>'CONSTRUCTION COST ESTIMATE'!BB372</f>
        <v>LF</v>
      </c>
      <c r="M372" s="69" t="s">
        <v>1312</v>
      </c>
      <c r="N372" s="76">
        <f>'CONSTRUCTION COST ESTIMATE'!BC372</f>
        <v>0</v>
      </c>
      <c r="O372" s="69" t="s">
        <v>1313</v>
      </c>
    </row>
    <row r="373" spans="1:15" hidden="1">
      <c r="A373" s="72">
        <f>'CONSTRUCTION COST ESTIMATE'!B373</f>
        <v>509.10050000000001</v>
      </c>
      <c r="C373" s="69" t="s">
        <v>1311</v>
      </c>
      <c r="D373" s="69">
        <v>0</v>
      </c>
      <c r="F373" s="73" t="str">
        <f>'CONSTRUCTION COST ESTIMATE'!C373</f>
        <v>10 FOOT X 5 FOOT PRECAST REINFORCED CONCRETE BOX</v>
      </c>
      <c r="H373" s="74" t="str">
        <f t="shared" si="9"/>
        <v>509.1005</v>
      </c>
      <c r="J373" s="75">
        <f>'CONSTRUCTION COST ESTIMATE'!BA373</f>
        <v>0</v>
      </c>
      <c r="K373" s="69" t="s">
        <v>1304</v>
      </c>
      <c r="L373" s="69" t="str">
        <f>'CONSTRUCTION COST ESTIMATE'!BB373</f>
        <v>LF</v>
      </c>
      <c r="M373" s="69" t="s">
        <v>1312</v>
      </c>
      <c r="N373" s="76">
        <f>'CONSTRUCTION COST ESTIMATE'!BC373</f>
        <v>0</v>
      </c>
      <c r="O373" s="69" t="s">
        <v>1313</v>
      </c>
    </row>
    <row r="374" spans="1:15" hidden="1">
      <c r="A374" s="72">
        <f>'CONSTRUCTION COST ESTIMATE'!B374</f>
        <v>509.10059999999999</v>
      </c>
      <c r="C374" s="69" t="s">
        <v>1311</v>
      </c>
      <c r="D374" s="69">
        <v>0</v>
      </c>
      <c r="F374" s="73" t="str">
        <f>'CONSTRUCTION COST ESTIMATE'!C374</f>
        <v>10 FOOT X 6 FOOT PRECAST REINFORCED CONCRETE BOX</v>
      </c>
      <c r="H374" s="74" t="str">
        <f t="shared" si="9"/>
        <v>509.1006</v>
      </c>
      <c r="J374" s="75">
        <f>'CONSTRUCTION COST ESTIMATE'!BA374</f>
        <v>0</v>
      </c>
      <c r="K374" s="69" t="s">
        <v>1304</v>
      </c>
      <c r="L374" s="69" t="str">
        <f>'CONSTRUCTION COST ESTIMATE'!BB374</f>
        <v>LF</v>
      </c>
      <c r="M374" s="69" t="s">
        <v>1312</v>
      </c>
      <c r="N374" s="76">
        <f>'CONSTRUCTION COST ESTIMATE'!BC374</f>
        <v>0</v>
      </c>
      <c r="O374" s="69" t="s">
        <v>1313</v>
      </c>
    </row>
    <row r="375" spans="1:15" hidden="1">
      <c r="A375" s="72">
        <f>'CONSTRUCTION COST ESTIMATE'!B375</f>
        <v>509.10070000000002</v>
      </c>
      <c r="C375" s="69" t="s">
        <v>1311</v>
      </c>
      <c r="D375" s="69">
        <v>0</v>
      </c>
      <c r="F375" s="73" t="str">
        <f>'CONSTRUCTION COST ESTIMATE'!C375</f>
        <v>10 FOOT X 7 FOOT PRECAST REINFORCED CONCRETE BOX</v>
      </c>
      <c r="H375" s="74" t="str">
        <f t="shared" si="9"/>
        <v>509.1007</v>
      </c>
      <c r="J375" s="75">
        <f>'CONSTRUCTION COST ESTIMATE'!BA375</f>
        <v>0</v>
      </c>
      <c r="K375" s="69" t="s">
        <v>1304</v>
      </c>
      <c r="L375" s="69" t="str">
        <f>'CONSTRUCTION COST ESTIMATE'!BB375</f>
        <v>LF</v>
      </c>
      <c r="M375" s="69" t="s">
        <v>1312</v>
      </c>
      <c r="N375" s="76">
        <f>'CONSTRUCTION COST ESTIMATE'!BC375</f>
        <v>0</v>
      </c>
      <c r="O375" s="69" t="s">
        <v>1313</v>
      </c>
    </row>
    <row r="376" spans="1:15" hidden="1">
      <c r="A376" s="72">
        <f>'CONSTRUCTION COST ESTIMATE'!B376</f>
        <v>509.10079999999999</v>
      </c>
      <c r="C376" s="69" t="s">
        <v>1311</v>
      </c>
      <c r="D376" s="69">
        <v>0</v>
      </c>
      <c r="F376" s="73" t="str">
        <f>'CONSTRUCTION COST ESTIMATE'!C376</f>
        <v>10 FOOT X 8 FOOT PRECAST REINFORCED CONCRETE BOX</v>
      </c>
      <c r="H376" s="74" t="str">
        <f t="shared" si="9"/>
        <v>509.1008</v>
      </c>
      <c r="J376" s="75">
        <f>'CONSTRUCTION COST ESTIMATE'!BA376</f>
        <v>0</v>
      </c>
      <c r="K376" s="69" t="s">
        <v>1304</v>
      </c>
      <c r="L376" s="69" t="str">
        <f>'CONSTRUCTION COST ESTIMATE'!BB376</f>
        <v>LF</v>
      </c>
      <c r="M376" s="69" t="s">
        <v>1312</v>
      </c>
      <c r="N376" s="76">
        <f>'CONSTRUCTION COST ESTIMATE'!BC376</f>
        <v>0</v>
      </c>
      <c r="O376" s="69" t="s">
        <v>1313</v>
      </c>
    </row>
    <row r="377" spans="1:15" hidden="1">
      <c r="A377" s="72">
        <f>'CONSTRUCTION COST ESTIMATE'!B377</f>
        <v>509.10090000000002</v>
      </c>
      <c r="C377" s="69" t="s">
        <v>1311</v>
      </c>
      <c r="D377" s="69">
        <v>0</v>
      </c>
      <c r="F377" s="73" t="str">
        <f>'CONSTRUCTION COST ESTIMATE'!C377</f>
        <v>10 FOOT X 9 FOOT PRECAST REINFORCED CONCRETE BOX</v>
      </c>
      <c r="H377" s="74" t="str">
        <f t="shared" si="9"/>
        <v>509.1009</v>
      </c>
      <c r="J377" s="75">
        <f>'CONSTRUCTION COST ESTIMATE'!BA377</f>
        <v>0</v>
      </c>
      <c r="K377" s="69" t="s">
        <v>1304</v>
      </c>
      <c r="L377" s="69" t="str">
        <f>'CONSTRUCTION COST ESTIMATE'!BB377</f>
        <v>LF</v>
      </c>
      <c r="M377" s="69" t="s">
        <v>1312</v>
      </c>
      <c r="N377" s="76">
        <f>'CONSTRUCTION COST ESTIMATE'!BC377</f>
        <v>0</v>
      </c>
      <c r="O377" s="69" t="s">
        <v>1313</v>
      </c>
    </row>
    <row r="378" spans="1:15" hidden="1">
      <c r="A378" s="72">
        <f>'CONSTRUCTION COST ESTIMATE'!B378</f>
        <v>509.101</v>
      </c>
      <c r="C378" s="69" t="s">
        <v>1311</v>
      </c>
      <c r="D378" s="69">
        <v>0</v>
      </c>
      <c r="F378" s="73" t="str">
        <f>'CONSTRUCTION COST ESTIMATE'!C378</f>
        <v>10 FOOT X 10 FOOT PRECAST REINFORCED CONCRETE BOX</v>
      </c>
      <c r="H378" s="74" t="str">
        <f t="shared" si="9"/>
        <v>509.1010</v>
      </c>
      <c r="J378" s="75">
        <f>'CONSTRUCTION COST ESTIMATE'!BA378</f>
        <v>0</v>
      </c>
      <c r="K378" s="69" t="s">
        <v>1304</v>
      </c>
      <c r="L378" s="69" t="str">
        <f>'CONSTRUCTION COST ESTIMATE'!BB378</f>
        <v>LF</v>
      </c>
      <c r="M378" s="69" t="s">
        <v>1312</v>
      </c>
      <c r="N378" s="76">
        <f>'CONSTRUCTION COST ESTIMATE'!BC378</f>
        <v>0</v>
      </c>
      <c r="O378" s="69" t="s">
        <v>1313</v>
      </c>
    </row>
    <row r="379" spans="1:15" hidden="1">
      <c r="A379" s="72">
        <f>'CONSTRUCTION COST ESTIMATE'!B379</f>
        <v>509.1103</v>
      </c>
      <c r="C379" s="69" t="s">
        <v>1311</v>
      </c>
      <c r="D379" s="69">
        <v>0</v>
      </c>
      <c r="F379" s="73" t="str">
        <f>'CONSTRUCTION COST ESTIMATE'!C379</f>
        <v>11 FOOT X 3 FOOT PRECAST REINFORCED CONCRETE BOX</v>
      </c>
      <c r="H379" s="74" t="str">
        <f t="shared" si="9"/>
        <v>509.1103</v>
      </c>
      <c r="J379" s="75">
        <f>'CONSTRUCTION COST ESTIMATE'!BA379</f>
        <v>0</v>
      </c>
      <c r="K379" s="69" t="s">
        <v>1304</v>
      </c>
      <c r="L379" s="69" t="str">
        <f>'CONSTRUCTION COST ESTIMATE'!BB379</f>
        <v>LF</v>
      </c>
      <c r="M379" s="69" t="s">
        <v>1312</v>
      </c>
      <c r="N379" s="76">
        <f>'CONSTRUCTION COST ESTIMATE'!BC379</f>
        <v>0</v>
      </c>
      <c r="O379" s="69" t="s">
        <v>1313</v>
      </c>
    </row>
    <row r="380" spans="1:15" hidden="1">
      <c r="A380" s="72">
        <f>'CONSTRUCTION COST ESTIMATE'!B380</f>
        <v>509.11040000000003</v>
      </c>
      <c r="C380" s="69" t="s">
        <v>1311</v>
      </c>
      <c r="D380" s="69">
        <v>0</v>
      </c>
      <c r="F380" s="73" t="str">
        <f>'CONSTRUCTION COST ESTIMATE'!C380</f>
        <v>11 FOOT X 4 FOOT PRECAST REINFORCED CONCRETE BOX</v>
      </c>
      <c r="H380" s="74" t="str">
        <f t="shared" si="9"/>
        <v>509.1104</v>
      </c>
      <c r="J380" s="75">
        <f>'CONSTRUCTION COST ESTIMATE'!BA380</f>
        <v>0</v>
      </c>
      <c r="K380" s="69" t="s">
        <v>1304</v>
      </c>
      <c r="L380" s="69" t="str">
        <f>'CONSTRUCTION COST ESTIMATE'!BB380</f>
        <v>LF</v>
      </c>
      <c r="M380" s="69" t="s">
        <v>1312</v>
      </c>
      <c r="N380" s="76">
        <f>'CONSTRUCTION COST ESTIMATE'!BC380</f>
        <v>0</v>
      </c>
      <c r="O380" s="69" t="s">
        <v>1313</v>
      </c>
    </row>
    <row r="381" spans="1:15" hidden="1">
      <c r="A381" s="72">
        <f>'CONSTRUCTION COST ESTIMATE'!B381</f>
        <v>509.1105</v>
      </c>
      <c r="C381" s="69" t="s">
        <v>1311</v>
      </c>
      <c r="D381" s="69">
        <v>0</v>
      </c>
      <c r="F381" s="73" t="str">
        <f>'CONSTRUCTION COST ESTIMATE'!C381</f>
        <v>11 FOOT X 5 FOOT PRECAST REINFORCED CONCRETE BOX</v>
      </c>
      <c r="H381" s="74" t="str">
        <f t="shared" si="9"/>
        <v>509.1105</v>
      </c>
      <c r="J381" s="75">
        <f>'CONSTRUCTION COST ESTIMATE'!BA381</f>
        <v>0</v>
      </c>
      <c r="K381" s="69" t="s">
        <v>1304</v>
      </c>
      <c r="L381" s="69" t="str">
        <f>'CONSTRUCTION COST ESTIMATE'!BB381</f>
        <v>LF</v>
      </c>
      <c r="M381" s="69" t="s">
        <v>1312</v>
      </c>
      <c r="N381" s="76">
        <f>'CONSTRUCTION COST ESTIMATE'!BC381</f>
        <v>0</v>
      </c>
      <c r="O381" s="69" t="s">
        <v>1313</v>
      </c>
    </row>
    <row r="382" spans="1:15" hidden="1">
      <c r="A382" s="72">
        <f>'CONSTRUCTION COST ESTIMATE'!B382</f>
        <v>509.11059999999998</v>
      </c>
      <c r="C382" s="69" t="s">
        <v>1311</v>
      </c>
      <c r="D382" s="69">
        <v>0</v>
      </c>
      <c r="F382" s="73" t="str">
        <f>'CONSTRUCTION COST ESTIMATE'!C382</f>
        <v>11 FOOT X 6 FOOT PRECAST REINFORCED CONCRETE BOX</v>
      </c>
      <c r="H382" s="74" t="str">
        <f t="shared" si="9"/>
        <v>509.1106</v>
      </c>
      <c r="J382" s="75">
        <f>'CONSTRUCTION COST ESTIMATE'!BA382</f>
        <v>0</v>
      </c>
      <c r="K382" s="69" t="s">
        <v>1304</v>
      </c>
      <c r="L382" s="69" t="str">
        <f>'CONSTRUCTION COST ESTIMATE'!BB382</f>
        <v>LF</v>
      </c>
      <c r="M382" s="69" t="s">
        <v>1312</v>
      </c>
      <c r="N382" s="76">
        <f>'CONSTRUCTION COST ESTIMATE'!BC382</f>
        <v>0</v>
      </c>
      <c r="O382" s="69" t="s">
        <v>1313</v>
      </c>
    </row>
    <row r="383" spans="1:15" hidden="1">
      <c r="A383" s="72">
        <f>'CONSTRUCTION COST ESTIMATE'!B383</f>
        <v>509.11070000000001</v>
      </c>
      <c r="C383" s="69" t="s">
        <v>1311</v>
      </c>
      <c r="D383" s="69">
        <v>0</v>
      </c>
      <c r="F383" s="73" t="str">
        <f>'CONSTRUCTION COST ESTIMATE'!C383</f>
        <v>11 FOOT X 7 FOOT PRECAST REINFORCED CONCRETE BOX</v>
      </c>
      <c r="H383" s="74" t="str">
        <f t="shared" si="9"/>
        <v>509.1107</v>
      </c>
      <c r="J383" s="75">
        <f>'CONSTRUCTION COST ESTIMATE'!BA383</f>
        <v>0</v>
      </c>
      <c r="K383" s="69" t="s">
        <v>1304</v>
      </c>
      <c r="L383" s="69" t="str">
        <f>'CONSTRUCTION COST ESTIMATE'!BB383</f>
        <v>LF</v>
      </c>
      <c r="M383" s="69" t="s">
        <v>1312</v>
      </c>
      <c r="N383" s="76">
        <f>'CONSTRUCTION COST ESTIMATE'!BC383</f>
        <v>0</v>
      </c>
      <c r="O383" s="69" t="s">
        <v>1313</v>
      </c>
    </row>
    <row r="384" spans="1:15" hidden="1">
      <c r="A384" s="72">
        <f>'CONSTRUCTION COST ESTIMATE'!B384</f>
        <v>509.11079999999998</v>
      </c>
      <c r="C384" s="69" t="s">
        <v>1311</v>
      </c>
      <c r="D384" s="69">
        <v>0</v>
      </c>
      <c r="F384" s="73" t="str">
        <f>'CONSTRUCTION COST ESTIMATE'!C384</f>
        <v>11 FOOT X 8 FOOT PRECAST REINFORCED CONCRETE BOX</v>
      </c>
      <c r="H384" s="74" t="str">
        <f t="shared" si="9"/>
        <v>509.1108</v>
      </c>
      <c r="J384" s="75">
        <f>'CONSTRUCTION COST ESTIMATE'!BA384</f>
        <v>0</v>
      </c>
      <c r="K384" s="69" t="s">
        <v>1304</v>
      </c>
      <c r="L384" s="69" t="str">
        <f>'CONSTRUCTION COST ESTIMATE'!BB384</f>
        <v>LF</v>
      </c>
      <c r="M384" s="69" t="s">
        <v>1312</v>
      </c>
      <c r="N384" s="76">
        <f>'CONSTRUCTION COST ESTIMATE'!BC384</f>
        <v>0</v>
      </c>
      <c r="O384" s="69" t="s">
        <v>1313</v>
      </c>
    </row>
    <row r="385" spans="1:15" hidden="1">
      <c r="A385" s="72">
        <f>'CONSTRUCTION COST ESTIMATE'!B385</f>
        <v>509.11090000000002</v>
      </c>
      <c r="C385" s="69" t="s">
        <v>1311</v>
      </c>
      <c r="D385" s="69">
        <v>0</v>
      </c>
      <c r="F385" s="73" t="str">
        <f>'CONSTRUCTION COST ESTIMATE'!C385</f>
        <v>11 FOOT X 9 FOOT PRECAST REINFORCED CONCRETE BOX</v>
      </c>
      <c r="H385" s="74" t="str">
        <f t="shared" si="9"/>
        <v>509.1109</v>
      </c>
      <c r="J385" s="75">
        <f>'CONSTRUCTION COST ESTIMATE'!BA385</f>
        <v>0</v>
      </c>
      <c r="K385" s="69" t="s">
        <v>1304</v>
      </c>
      <c r="L385" s="69" t="str">
        <f>'CONSTRUCTION COST ESTIMATE'!BB385</f>
        <v>LF</v>
      </c>
      <c r="M385" s="69" t="s">
        <v>1312</v>
      </c>
      <c r="N385" s="76">
        <f>'CONSTRUCTION COST ESTIMATE'!BC385</f>
        <v>0</v>
      </c>
      <c r="O385" s="69" t="s">
        <v>1313</v>
      </c>
    </row>
    <row r="386" spans="1:15" hidden="1">
      <c r="A386" s="72">
        <f>'CONSTRUCTION COST ESTIMATE'!B386</f>
        <v>509.11099999999999</v>
      </c>
      <c r="C386" s="69" t="s">
        <v>1311</v>
      </c>
      <c r="D386" s="69">
        <v>0</v>
      </c>
      <c r="F386" s="73" t="str">
        <f>'CONSTRUCTION COST ESTIMATE'!C386</f>
        <v>11 FOOT X 10 FOOT PRECAST REINFORCED CONCRETE BOX</v>
      </c>
      <c r="H386" s="74" t="str">
        <f t="shared" si="9"/>
        <v>509.1110</v>
      </c>
      <c r="J386" s="75">
        <f>'CONSTRUCTION COST ESTIMATE'!BA386</f>
        <v>0</v>
      </c>
      <c r="K386" s="69" t="s">
        <v>1304</v>
      </c>
      <c r="L386" s="69" t="str">
        <f>'CONSTRUCTION COST ESTIMATE'!BB386</f>
        <v>LF</v>
      </c>
      <c r="M386" s="69" t="s">
        <v>1312</v>
      </c>
      <c r="N386" s="76">
        <f>'CONSTRUCTION COST ESTIMATE'!BC386</f>
        <v>0</v>
      </c>
      <c r="O386" s="69" t="s">
        <v>1313</v>
      </c>
    </row>
    <row r="387" spans="1:15" hidden="1">
      <c r="A387" s="72">
        <f>'CONSTRUCTION COST ESTIMATE'!B387</f>
        <v>509.11110000000002</v>
      </c>
      <c r="C387" s="69" t="s">
        <v>1311</v>
      </c>
      <c r="D387" s="69">
        <v>0</v>
      </c>
      <c r="F387" s="73" t="str">
        <f>'CONSTRUCTION COST ESTIMATE'!C387</f>
        <v>11 FOOT X 11 FOOT PRECAST REINFORCED CONCRETE BOX</v>
      </c>
      <c r="H387" s="74" t="str">
        <f t="shared" si="9"/>
        <v>509.1111</v>
      </c>
      <c r="J387" s="75">
        <f>'CONSTRUCTION COST ESTIMATE'!BA387</f>
        <v>0</v>
      </c>
      <c r="K387" s="69" t="s">
        <v>1304</v>
      </c>
      <c r="L387" s="69" t="str">
        <f>'CONSTRUCTION COST ESTIMATE'!BB387</f>
        <v>LF</v>
      </c>
      <c r="M387" s="69" t="s">
        <v>1312</v>
      </c>
      <c r="N387" s="76">
        <f>'CONSTRUCTION COST ESTIMATE'!BC387</f>
        <v>0</v>
      </c>
      <c r="O387" s="69" t="s">
        <v>1313</v>
      </c>
    </row>
    <row r="388" spans="1:15" hidden="1">
      <c r="A388" s="72">
        <f>'CONSTRUCTION COST ESTIMATE'!B388</f>
        <v>509.12029999999999</v>
      </c>
      <c r="C388" s="69" t="s">
        <v>1311</v>
      </c>
      <c r="D388" s="69">
        <v>0</v>
      </c>
      <c r="F388" s="73" t="str">
        <f>'CONSTRUCTION COST ESTIMATE'!C388</f>
        <v>12 FOOT X 3 FOOT PRECAST REINFORCED CONCRETE BOX</v>
      </c>
      <c r="H388" s="74" t="str">
        <f t="shared" si="9"/>
        <v>509.1203</v>
      </c>
      <c r="J388" s="75">
        <f>'CONSTRUCTION COST ESTIMATE'!BA388</f>
        <v>0</v>
      </c>
      <c r="K388" s="69" t="s">
        <v>1304</v>
      </c>
      <c r="L388" s="69" t="str">
        <f>'CONSTRUCTION COST ESTIMATE'!BB388</f>
        <v>LF</v>
      </c>
      <c r="M388" s="69" t="s">
        <v>1312</v>
      </c>
      <c r="N388" s="76">
        <f>'CONSTRUCTION COST ESTIMATE'!BC388</f>
        <v>0</v>
      </c>
      <c r="O388" s="69" t="s">
        <v>1313</v>
      </c>
    </row>
    <row r="389" spans="1:15" hidden="1">
      <c r="A389" s="72">
        <f>'CONSTRUCTION COST ESTIMATE'!B389</f>
        <v>509.12040000000002</v>
      </c>
      <c r="C389" s="69" t="s">
        <v>1311</v>
      </c>
      <c r="D389" s="69">
        <v>0</v>
      </c>
      <c r="F389" s="73" t="str">
        <f>'CONSTRUCTION COST ESTIMATE'!C389</f>
        <v>12 FOOT X 4 FOOT PRECAST REINFORCED CONCRETE BOX</v>
      </c>
      <c r="H389" s="74" t="str">
        <f t="shared" si="9"/>
        <v>509.1204</v>
      </c>
      <c r="J389" s="75">
        <f>'CONSTRUCTION COST ESTIMATE'!BA389</f>
        <v>0</v>
      </c>
      <c r="K389" s="69" t="s">
        <v>1304</v>
      </c>
      <c r="L389" s="69" t="str">
        <f>'CONSTRUCTION COST ESTIMATE'!BB389</f>
        <v>LF</v>
      </c>
      <c r="M389" s="69" t="s">
        <v>1312</v>
      </c>
      <c r="N389" s="76">
        <f>'CONSTRUCTION COST ESTIMATE'!BC389</f>
        <v>0</v>
      </c>
      <c r="O389" s="69" t="s">
        <v>1313</v>
      </c>
    </row>
    <row r="390" spans="1:15" hidden="1">
      <c r="A390" s="72">
        <f>'CONSTRUCTION COST ESTIMATE'!B390</f>
        <v>509.12049999999999</v>
      </c>
      <c r="C390" s="69" t="s">
        <v>1311</v>
      </c>
      <c r="D390" s="69">
        <v>0</v>
      </c>
      <c r="F390" s="73" t="str">
        <f>'CONSTRUCTION COST ESTIMATE'!C390</f>
        <v>12 FOOT X 5 FOOT PRECAST REINFORCED CONCRETE BOX</v>
      </c>
      <c r="H390" s="74" t="str">
        <f t="shared" si="9"/>
        <v>509.1205</v>
      </c>
      <c r="J390" s="75">
        <f>'CONSTRUCTION COST ESTIMATE'!BA390</f>
        <v>0</v>
      </c>
      <c r="K390" s="69" t="s">
        <v>1304</v>
      </c>
      <c r="L390" s="69" t="str">
        <f>'CONSTRUCTION COST ESTIMATE'!BB390</f>
        <v>LF</v>
      </c>
      <c r="M390" s="69" t="s">
        <v>1312</v>
      </c>
      <c r="N390" s="76">
        <f>'CONSTRUCTION COST ESTIMATE'!BC390</f>
        <v>0</v>
      </c>
      <c r="O390" s="69" t="s">
        <v>1313</v>
      </c>
    </row>
    <row r="391" spans="1:15" hidden="1">
      <c r="A391" s="72">
        <f>'CONSTRUCTION COST ESTIMATE'!B391</f>
        <v>509.12060000000002</v>
      </c>
      <c r="C391" s="69" t="s">
        <v>1311</v>
      </c>
      <c r="D391" s="69">
        <v>0</v>
      </c>
      <c r="F391" s="73" t="str">
        <f>'CONSTRUCTION COST ESTIMATE'!C391</f>
        <v>12 FOOT X 6 FOOT PRECAST REINFORCED CONCRETE BOX</v>
      </c>
      <c r="H391" s="74" t="str">
        <f t="shared" si="9"/>
        <v>509.1206</v>
      </c>
      <c r="J391" s="75">
        <f>'CONSTRUCTION COST ESTIMATE'!BA391</f>
        <v>0</v>
      </c>
      <c r="K391" s="69" t="s">
        <v>1304</v>
      </c>
      <c r="L391" s="69" t="str">
        <f>'CONSTRUCTION COST ESTIMATE'!BB391</f>
        <v>LF</v>
      </c>
      <c r="M391" s="69" t="s">
        <v>1312</v>
      </c>
      <c r="N391" s="76">
        <f>'CONSTRUCTION COST ESTIMATE'!BC391</f>
        <v>0</v>
      </c>
      <c r="O391" s="69" t="s">
        <v>1313</v>
      </c>
    </row>
    <row r="392" spans="1:15" hidden="1">
      <c r="A392" s="72">
        <f>'CONSTRUCTION COST ESTIMATE'!B392</f>
        <v>509.1207</v>
      </c>
      <c r="C392" s="69" t="s">
        <v>1311</v>
      </c>
      <c r="D392" s="69">
        <v>0</v>
      </c>
      <c r="F392" s="73" t="str">
        <f>'CONSTRUCTION COST ESTIMATE'!C392</f>
        <v>12 FOOT X 7 FOOT PRECAST REINFORCED CONCRETE BOX</v>
      </c>
      <c r="H392" s="74" t="str">
        <f t="shared" si="9"/>
        <v>509.1207</v>
      </c>
      <c r="J392" s="75">
        <f>'CONSTRUCTION COST ESTIMATE'!BA392</f>
        <v>0</v>
      </c>
      <c r="K392" s="69" t="s">
        <v>1304</v>
      </c>
      <c r="L392" s="69" t="str">
        <f>'CONSTRUCTION COST ESTIMATE'!BB392</f>
        <v>LF</v>
      </c>
      <c r="M392" s="69" t="s">
        <v>1312</v>
      </c>
      <c r="N392" s="76">
        <f>'CONSTRUCTION COST ESTIMATE'!BC392</f>
        <v>0</v>
      </c>
      <c r="O392" s="69" t="s">
        <v>1313</v>
      </c>
    </row>
    <row r="393" spans="1:15" hidden="1">
      <c r="A393" s="72">
        <f>'CONSTRUCTION COST ESTIMATE'!B393</f>
        <v>509.12079999999997</v>
      </c>
      <c r="C393" s="69" t="s">
        <v>1311</v>
      </c>
      <c r="D393" s="69">
        <v>0</v>
      </c>
      <c r="F393" s="73" t="str">
        <f>'CONSTRUCTION COST ESTIMATE'!C393</f>
        <v>12 FOOT X 8 FOOT PRECAST REINFORCED CONCRETE BOX</v>
      </c>
      <c r="H393" s="74" t="str">
        <f t="shared" si="9"/>
        <v>509.1208</v>
      </c>
      <c r="J393" s="75">
        <f>'CONSTRUCTION COST ESTIMATE'!BA393</f>
        <v>0</v>
      </c>
      <c r="K393" s="69" t="s">
        <v>1304</v>
      </c>
      <c r="L393" s="69" t="str">
        <f>'CONSTRUCTION COST ESTIMATE'!BB393</f>
        <v>LF</v>
      </c>
      <c r="M393" s="69" t="s">
        <v>1312</v>
      </c>
      <c r="N393" s="76">
        <f>'CONSTRUCTION COST ESTIMATE'!BC393</f>
        <v>0</v>
      </c>
      <c r="O393" s="69" t="s">
        <v>1313</v>
      </c>
    </row>
    <row r="394" spans="1:15" hidden="1">
      <c r="A394" s="72">
        <f>'CONSTRUCTION COST ESTIMATE'!B394</f>
        <v>509.12090000000001</v>
      </c>
      <c r="C394" s="69" t="s">
        <v>1311</v>
      </c>
      <c r="D394" s="69">
        <v>0</v>
      </c>
      <c r="F394" s="73" t="str">
        <f>'CONSTRUCTION COST ESTIMATE'!C394</f>
        <v>12 FOOT X 9 FOOT PRECAST REINFORCED CONCRETE BOX</v>
      </c>
      <c r="H394" s="74" t="str">
        <f t="shared" si="9"/>
        <v>509.1209</v>
      </c>
      <c r="J394" s="75">
        <f>'CONSTRUCTION COST ESTIMATE'!BA394</f>
        <v>0</v>
      </c>
      <c r="K394" s="69" t="s">
        <v>1304</v>
      </c>
      <c r="L394" s="69" t="str">
        <f>'CONSTRUCTION COST ESTIMATE'!BB394</f>
        <v>LF</v>
      </c>
      <c r="M394" s="69" t="s">
        <v>1312</v>
      </c>
      <c r="N394" s="76">
        <f>'CONSTRUCTION COST ESTIMATE'!BC394</f>
        <v>0</v>
      </c>
      <c r="O394" s="69" t="s">
        <v>1313</v>
      </c>
    </row>
    <row r="395" spans="1:15" hidden="1">
      <c r="A395" s="72">
        <f>'CONSTRUCTION COST ESTIMATE'!B395</f>
        <v>509.12099999999998</v>
      </c>
      <c r="C395" s="69" t="s">
        <v>1311</v>
      </c>
      <c r="D395" s="69">
        <v>0</v>
      </c>
      <c r="F395" s="73" t="str">
        <f>'CONSTRUCTION COST ESTIMATE'!C395</f>
        <v>12 FOOT X 10 FOOT PRECAST REINFORCED CONCRETE BOX</v>
      </c>
      <c r="H395" s="74" t="str">
        <f t="shared" si="9"/>
        <v>509.1210</v>
      </c>
      <c r="J395" s="75">
        <f>'CONSTRUCTION COST ESTIMATE'!BA395</f>
        <v>0</v>
      </c>
      <c r="K395" s="69" t="s">
        <v>1304</v>
      </c>
      <c r="L395" s="69" t="str">
        <f>'CONSTRUCTION COST ESTIMATE'!BB395</f>
        <v>LF</v>
      </c>
      <c r="M395" s="69" t="s">
        <v>1312</v>
      </c>
      <c r="N395" s="76">
        <f>'CONSTRUCTION COST ESTIMATE'!BC395</f>
        <v>0</v>
      </c>
      <c r="O395" s="69" t="s">
        <v>1313</v>
      </c>
    </row>
    <row r="396" spans="1:15" hidden="1">
      <c r="A396" s="72">
        <f>'CONSTRUCTION COST ESTIMATE'!B396</f>
        <v>509.12110000000001</v>
      </c>
      <c r="C396" s="69" t="s">
        <v>1311</v>
      </c>
      <c r="D396" s="69">
        <v>0</v>
      </c>
      <c r="F396" s="73" t="str">
        <f>'CONSTRUCTION COST ESTIMATE'!C396</f>
        <v>12 FOOT X 11 FOOT PRECAST REINFORCED CONCRETE BOX</v>
      </c>
      <c r="H396" s="74" t="str">
        <f t="shared" si="9"/>
        <v>509.1211</v>
      </c>
      <c r="J396" s="75">
        <f>'CONSTRUCTION COST ESTIMATE'!BA396</f>
        <v>0</v>
      </c>
      <c r="K396" s="69" t="s">
        <v>1304</v>
      </c>
      <c r="L396" s="69" t="str">
        <f>'CONSTRUCTION COST ESTIMATE'!BB396</f>
        <v>LF</v>
      </c>
      <c r="M396" s="69" t="s">
        <v>1312</v>
      </c>
      <c r="N396" s="76">
        <f>'CONSTRUCTION COST ESTIMATE'!BC396</f>
        <v>0</v>
      </c>
      <c r="O396" s="69" t="s">
        <v>1313</v>
      </c>
    </row>
    <row r="397" spans="1:15" hidden="1">
      <c r="A397" s="72">
        <f>'CONSTRUCTION COST ESTIMATE'!B397</f>
        <v>509.12119999999999</v>
      </c>
      <c r="C397" s="69" t="s">
        <v>1311</v>
      </c>
      <c r="D397" s="69">
        <v>0</v>
      </c>
      <c r="F397" s="73" t="str">
        <f>'CONSTRUCTION COST ESTIMATE'!C397</f>
        <v>12 FOOT X 12 FOOT PRECAST REINFORCED CONCRETE BOX</v>
      </c>
      <c r="H397" s="74" t="str">
        <f t="shared" si="9"/>
        <v>509.1212</v>
      </c>
      <c r="J397" s="75">
        <f>'CONSTRUCTION COST ESTIMATE'!BA397</f>
        <v>0</v>
      </c>
      <c r="K397" s="69" t="s">
        <v>1304</v>
      </c>
      <c r="L397" s="69" t="str">
        <f>'CONSTRUCTION COST ESTIMATE'!BB397</f>
        <v>LF</v>
      </c>
      <c r="M397" s="69" t="s">
        <v>1312</v>
      </c>
      <c r="N397" s="76">
        <f>'CONSTRUCTION COST ESTIMATE'!BC397</f>
        <v>0</v>
      </c>
      <c r="O397" s="69" t="s">
        <v>1313</v>
      </c>
    </row>
    <row r="398" spans="1:15" hidden="1">
      <c r="A398" s="72">
        <f>'CONSTRUCTION COST ESTIMATE'!B398</f>
        <v>509.13029999999998</v>
      </c>
      <c r="C398" s="69" t="s">
        <v>1311</v>
      </c>
      <c r="D398" s="69">
        <v>0</v>
      </c>
      <c r="F398" s="73" t="str">
        <f>'CONSTRUCTION COST ESTIMATE'!C398</f>
        <v>12 FOOT X 3 FOOT PRECAST REINFORCED CONCRETE BOX</v>
      </c>
      <c r="H398" s="74" t="str">
        <f t="shared" si="9"/>
        <v>509.1303</v>
      </c>
      <c r="J398" s="75">
        <f>'CONSTRUCTION COST ESTIMATE'!BA398</f>
        <v>0</v>
      </c>
      <c r="K398" s="69" t="s">
        <v>1304</v>
      </c>
      <c r="L398" s="69" t="str">
        <f>'CONSTRUCTION COST ESTIMATE'!BB398</f>
        <v>LF</v>
      </c>
      <c r="M398" s="69" t="s">
        <v>1312</v>
      </c>
      <c r="N398" s="76">
        <f>'CONSTRUCTION COST ESTIMATE'!BC398</f>
        <v>0</v>
      </c>
      <c r="O398" s="69" t="s">
        <v>1313</v>
      </c>
    </row>
    <row r="399" spans="1:15" hidden="1">
      <c r="A399" s="72">
        <f>'CONSTRUCTION COST ESTIMATE'!B399</f>
        <v>509.13040000000001</v>
      </c>
      <c r="C399" s="69" t="s">
        <v>1311</v>
      </c>
      <c r="D399" s="69">
        <v>0</v>
      </c>
      <c r="F399" s="73" t="str">
        <f>'CONSTRUCTION COST ESTIMATE'!C399</f>
        <v>13 FOOT X 4 FOOT PRECAST REINFORCED CONCRETE BOX</v>
      </c>
      <c r="H399" s="74" t="str">
        <f t="shared" si="9"/>
        <v>509.1304</v>
      </c>
      <c r="J399" s="75">
        <f>'CONSTRUCTION COST ESTIMATE'!BA399</f>
        <v>0</v>
      </c>
      <c r="K399" s="69" t="s">
        <v>1304</v>
      </c>
      <c r="L399" s="69" t="str">
        <f>'CONSTRUCTION COST ESTIMATE'!BB399</f>
        <v>LF</v>
      </c>
      <c r="M399" s="69" t="s">
        <v>1312</v>
      </c>
      <c r="N399" s="76">
        <f>'CONSTRUCTION COST ESTIMATE'!BC399</f>
        <v>0</v>
      </c>
      <c r="O399" s="69" t="s">
        <v>1313</v>
      </c>
    </row>
    <row r="400" spans="1:15" hidden="1">
      <c r="A400" s="72">
        <f>'CONSTRUCTION COST ESTIMATE'!B400</f>
        <v>509.13049999999998</v>
      </c>
      <c r="C400" s="69" t="s">
        <v>1311</v>
      </c>
      <c r="D400" s="69">
        <v>0</v>
      </c>
      <c r="F400" s="73" t="str">
        <f>'CONSTRUCTION COST ESTIMATE'!C400</f>
        <v>13 FOOT X 5 FOOT PRECAST REINFORCED CONCRETE BOX</v>
      </c>
      <c r="H400" s="74" t="str">
        <f t="shared" si="9"/>
        <v>509.1305</v>
      </c>
      <c r="J400" s="75">
        <f>'CONSTRUCTION COST ESTIMATE'!BA400</f>
        <v>0</v>
      </c>
      <c r="K400" s="69" t="s">
        <v>1304</v>
      </c>
      <c r="L400" s="69" t="str">
        <f>'CONSTRUCTION COST ESTIMATE'!BB400</f>
        <v>LF</v>
      </c>
      <c r="M400" s="69" t="s">
        <v>1312</v>
      </c>
      <c r="N400" s="76">
        <f>'CONSTRUCTION COST ESTIMATE'!BC400</f>
        <v>0</v>
      </c>
      <c r="O400" s="69" t="s">
        <v>1313</v>
      </c>
    </row>
    <row r="401" spans="1:15" hidden="1">
      <c r="A401" s="72">
        <f>'CONSTRUCTION COST ESTIMATE'!B401</f>
        <v>509.13060000000002</v>
      </c>
      <c r="C401" s="69" t="s">
        <v>1311</v>
      </c>
      <c r="D401" s="69">
        <v>0</v>
      </c>
      <c r="F401" s="73" t="str">
        <f>'CONSTRUCTION COST ESTIMATE'!C401</f>
        <v>13 FOOT X 6 FOOT PRECAST REINFORCED CONCRETE BOX</v>
      </c>
      <c r="H401" s="74" t="str">
        <f t="shared" si="9"/>
        <v>509.1306</v>
      </c>
      <c r="J401" s="75">
        <f>'CONSTRUCTION COST ESTIMATE'!BA401</f>
        <v>0</v>
      </c>
      <c r="K401" s="69" t="s">
        <v>1304</v>
      </c>
      <c r="L401" s="69" t="str">
        <f>'CONSTRUCTION COST ESTIMATE'!BB401</f>
        <v>LF</v>
      </c>
      <c r="M401" s="69" t="s">
        <v>1312</v>
      </c>
      <c r="N401" s="76">
        <f>'CONSTRUCTION COST ESTIMATE'!BC401</f>
        <v>0</v>
      </c>
      <c r="O401" s="69" t="s">
        <v>1313</v>
      </c>
    </row>
    <row r="402" spans="1:15" hidden="1">
      <c r="A402" s="72">
        <f>'CONSTRUCTION COST ESTIMATE'!B402</f>
        <v>509.13069999999999</v>
      </c>
      <c r="C402" s="69" t="s">
        <v>1311</v>
      </c>
      <c r="D402" s="69">
        <v>0</v>
      </c>
      <c r="F402" s="73" t="str">
        <f>'CONSTRUCTION COST ESTIMATE'!C402</f>
        <v>13 FOOT X 7 FOOT PRECAST REINFORCED CONCRETE BOX</v>
      </c>
      <c r="H402" s="74" t="str">
        <f t="shared" si="9"/>
        <v>509.1307</v>
      </c>
      <c r="J402" s="75">
        <f>'CONSTRUCTION COST ESTIMATE'!BA402</f>
        <v>0</v>
      </c>
      <c r="K402" s="69" t="s">
        <v>1304</v>
      </c>
      <c r="L402" s="69" t="str">
        <f>'CONSTRUCTION COST ESTIMATE'!BB402</f>
        <v>LF</v>
      </c>
      <c r="M402" s="69" t="s">
        <v>1312</v>
      </c>
      <c r="N402" s="76">
        <f>'CONSTRUCTION COST ESTIMATE'!BC402</f>
        <v>0</v>
      </c>
      <c r="O402" s="69" t="s">
        <v>1313</v>
      </c>
    </row>
    <row r="403" spans="1:15" hidden="1">
      <c r="A403" s="72">
        <f>'CONSTRUCTION COST ESTIMATE'!B403</f>
        <v>509.13080000000002</v>
      </c>
      <c r="C403" s="69" t="s">
        <v>1311</v>
      </c>
      <c r="D403" s="69">
        <v>0</v>
      </c>
      <c r="F403" s="73" t="str">
        <f>'CONSTRUCTION COST ESTIMATE'!C403</f>
        <v>13 FOOT X 8 FOOT PRECAST REINFORCED CONCRETE BOX</v>
      </c>
      <c r="H403" s="74" t="str">
        <f t="shared" si="9"/>
        <v>509.1308</v>
      </c>
      <c r="J403" s="75">
        <f>'CONSTRUCTION COST ESTIMATE'!BA403</f>
        <v>0</v>
      </c>
      <c r="K403" s="69" t="s">
        <v>1304</v>
      </c>
      <c r="L403" s="69" t="str">
        <f>'CONSTRUCTION COST ESTIMATE'!BB403</f>
        <v>LF</v>
      </c>
      <c r="M403" s="69" t="s">
        <v>1312</v>
      </c>
      <c r="N403" s="76">
        <f>'CONSTRUCTION COST ESTIMATE'!BC403</f>
        <v>0</v>
      </c>
      <c r="O403" s="69" t="s">
        <v>1313</v>
      </c>
    </row>
    <row r="404" spans="1:15" hidden="1">
      <c r="A404" s="72">
        <f>'CONSTRUCTION COST ESTIMATE'!B404</f>
        <v>509.1309</v>
      </c>
      <c r="C404" s="69" t="s">
        <v>1311</v>
      </c>
      <c r="D404" s="69">
        <v>0</v>
      </c>
      <c r="F404" s="73" t="str">
        <f>'CONSTRUCTION COST ESTIMATE'!C404</f>
        <v>13 FOOT X 9 FOOT PRECAST REINFORCED CONCRETE BOX</v>
      </c>
      <c r="H404" s="74" t="str">
        <f t="shared" si="9"/>
        <v>509.1309</v>
      </c>
      <c r="J404" s="75">
        <f>'CONSTRUCTION COST ESTIMATE'!BA404</f>
        <v>0</v>
      </c>
      <c r="K404" s="69" t="s">
        <v>1304</v>
      </c>
      <c r="L404" s="69" t="str">
        <f>'CONSTRUCTION COST ESTIMATE'!BB404</f>
        <v>LF</v>
      </c>
      <c r="M404" s="69" t="s">
        <v>1312</v>
      </c>
      <c r="N404" s="76">
        <f>'CONSTRUCTION COST ESTIMATE'!BC404</f>
        <v>0</v>
      </c>
      <c r="O404" s="69" t="s">
        <v>1313</v>
      </c>
    </row>
    <row r="405" spans="1:15" hidden="1">
      <c r="A405" s="72">
        <f>'CONSTRUCTION COST ESTIMATE'!B405</f>
        <v>509.13099999999997</v>
      </c>
      <c r="C405" s="69" t="s">
        <v>1311</v>
      </c>
      <c r="D405" s="69">
        <v>0</v>
      </c>
      <c r="F405" s="73" t="str">
        <f>'CONSTRUCTION COST ESTIMATE'!C405</f>
        <v>13 FOOT X 10 FOOT PRECAST REINFORCED CONCRETE BOX</v>
      </c>
      <c r="H405" s="74" t="str">
        <f t="shared" si="9"/>
        <v>509.1310</v>
      </c>
      <c r="J405" s="75">
        <f>'CONSTRUCTION COST ESTIMATE'!BA405</f>
        <v>0</v>
      </c>
      <c r="K405" s="69" t="s">
        <v>1304</v>
      </c>
      <c r="L405" s="69" t="str">
        <f>'CONSTRUCTION COST ESTIMATE'!BB405</f>
        <v>LF</v>
      </c>
      <c r="M405" s="69" t="s">
        <v>1312</v>
      </c>
      <c r="N405" s="76">
        <f>'CONSTRUCTION COST ESTIMATE'!BC405</f>
        <v>0</v>
      </c>
      <c r="O405" s="69" t="s">
        <v>1313</v>
      </c>
    </row>
    <row r="406" spans="1:15" hidden="1">
      <c r="A406" s="72">
        <f>'CONSTRUCTION COST ESTIMATE'!B406</f>
        <v>509.1311</v>
      </c>
      <c r="C406" s="69" t="s">
        <v>1311</v>
      </c>
      <c r="D406" s="69">
        <v>0</v>
      </c>
      <c r="F406" s="73" t="str">
        <f>'CONSTRUCTION COST ESTIMATE'!C406</f>
        <v>13 FOOT X 11 FOOT PRECAST REINFORCED CONCRETE BOX</v>
      </c>
      <c r="H406" s="74" t="str">
        <f t="shared" si="9"/>
        <v>509.1311</v>
      </c>
      <c r="J406" s="75">
        <f>'CONSTRUCTION COST ESTIMATE'!BA406</f>
        <v>0</v>
      </c>
      <c r="K406" s="69" t="s">
        <v>1304</v>
      </c>
      <c r="L406" s="69" t="str">
        <f>'CONSTRUCTION COST ESTIMATE'!BB406</f>
        <v>LF</v>
      </c>
      <c r="M406" s="69" t="s">
        <v>1312</v>
      </c>
      <c r="N406" s="76">
        <f>'CONSTRUCTION COST ESTIMATE'!BC406</f>
        <v>0</v>
      </c>
      <c r="O406" s="69" t="s">
        <v>1313</v>
      </c>
    </row>
    <row r="407" spans="1:15" hidden="1">
      <c r="A407" s="72">
        <f>'CONSTRUCTION COST ESTIMATE'!B407</f>
        <v>509.13119999999998</v>
      </c>
      <c r="C407" s="69" t="s">
        <v>1311</v>
      </c>
      <c r="D407" s="69">
        <v>0</v>
      </c>
      <c r="F407" s="73" t="str">
        <f>'CONSTRUCTION COST ESTIMATE'!C407</f>
        <v>13 FOOT X 12 FOOT PRECAST REINFORCED CONCRETE BOX</v>
      </c>
      <c r="H407" s="74" t="str">
        <f t="shared" si="9"/>
        <v>509.1312</v>
      </c>
      <c r="J407" s="75">
        <f>'CONSTRUCTION COST ESTIMATE'!BA407</f>
        <v>0</v>
      </c>
      <c r="K407" s="69" t="s">
        <v>1304</v>
      </c>
      <c r="L407" s="69" t="str">
        <f>'CONSTRUCTION COST ESTIMATE'!BB407</f>
        <v>LF</v>
      </c>
      <c r="M407" s="69" t="s">
        <v>1312</v>
      </c>
      <c r="N407" s="76">
        <f>'CONSTRUCTION COST ESTIMATE'!BC407</f>
        <v>0</v>
      </c>
      <c r="O407" s="69" t="s">
        <v>1313</v>
      </c>
    </row>
    <row r="408" spans="1:15" hidden="1">
      <c r="A408" s="72">
        <f>'CONSTRUCTION COST ESTIMATE'!B408</f>
        <v>509.13130000000001</v>
      </c>
      <c r="C408" s="69" t="s">
        <v>1311</v>
      </c>
      <c r="D408" s="69">
        <v>0</v>
      </c>
      <c r="F408" s="73" t="str">
        <f>'CONSTRUCTION COST ESTIMATE'!C408</f>
        <v>13 FOOT X 13 FOOT PRECAST REINFORCED CONCRETE BOX</v>
      </c>
      <c r="H408" s="74" t="str">
        <f t="shared" si="9"/>
        <v>509.1313</v>
      </c>
      <c r="J408" s="75">
        <f>'CONSTRUCTION COST ESTIMATE'!BA408</f>
        <v>0</v>
      </c>
      <c r="K408" s="69" t="s">
        <v>1304</v>
      </c>
      <c r="L408" s="69" t="str">
        <f>'CONSTRUCTION COST ESTIMATE'!BB408</f>
        <v>LF</v>
      </c>
      <c r="M408" s="69" t="s">
        <v>1312</v>
      </c>
      <c r="N408" s="76">
        <f>'CONSTRUCTION COST ESTIMATE'!BC408</f>
        <v>0</v>
      </c>
      <c r="O408" s="69" t="s">
        <v>1313</v>
      </c>
    </row>
    <row r="409" spans="1:15" hidden="1">
      <c r="A409" s="72">
        <f>'CONSTRUCTION COST ESTIMATE'!B409</f>
        <v>509.14030000000002</v>
      </c>
      <c r="C409" s="69" t="s">
        <v>1311</v>
      </c>
      <c r="D409" s="69">
        <v>0</v>
      </c>
      <c r="F409" s="73" t="str">
        <f>'CONSTRUCTION COST ESTIMATE'!C409</f>
        <v>14 FOOT X 3 FOOT PRECAST REINFORCED CONCRETE BOX</v>
      </c>
      <c r="H409" s="74" t="str">
        <f t="shared" si="9"/>
        <v>509.1403</v>
      </c>
      <c r="J409" s="75">
        <f>'CONSTRUCTION COST ESTIMATE'!BA409</f>
        <v>0</v>
      </c>
      <c r="K409" s="69" t="s">
        <v>1304</v>
      </c>
      <c r="L409" s="69" t="str">
        <f>'CONSTRUCTION COST ESTIMATE'!BB409</f>
        <v>LF</v>
      </c>
      <c r="M409" s="69" t="s">
        <v>1312</v>
      </c>
      <c r="N409" s="76">
        <f>'CONSTRUCTION COST ESTIMATE'!BC409</f>
        <v>0</v>
      </c>
      <c r="O409" s="69" t="s">
        <v>1313</v>
      </c>
    </row>
    <row r="410" spans="1:15" hidden="1">
      <c r="A410" s="72">
        <f>'CONSTRUCTION COST ESTIMATE'!B410</f>
        <v>509.1404</v>
      </c>
      <c r="C410" s="69" t="s">
        <v>1311</v>
      </c>
      <c r="D410" s="69">
        <v>0</v>
      </c>
      <c r="F410" s="73" t="str">
        <f>'CONSTRUCTION COST ESTIMATE'!C410</f>
        <v>14 FOOT X 4 FOOT PRECAST REINFORCED CONCRETE BOX</v>
      </c>
      <c r="H410" s="74" t="str">
        <f t="shared" ref="H410:H420" si="10">TEXT(A410,"#.0000")</f>
        <v>509.1404</v>
      </c>
      <c r="J410" s="75">
        <f>'CONSTRUCTION COST ESTIMATE'!BA410</f>
        <v>0</v>
      </c>
      <c r="K410" s="69" t="s">
        <v>1304</v>
      </c>
      <c r="L410" s="69" t="str">
        <f>'CONSTRUCTION COST ESTIMATE'!BB410</f>
        <v>LF</v>
      </c>
      <c r="M410" s="69" t="s">
        <v>1312</v>
      </c>
      <c r="N410" s="76">
        <f>'CONSTRUCTION COST ESTIMATE'!BC410</f>
        <v>0</v>
      </c>
      <c r="O410" s="69" t="s">
        <v>1313</v>
      </c>
    </row>
    <row r="411" spans="1:15" hidden="1">
      <c r="A411" s="72">
        <f>'CONSTRUCTION COST ESTIMATE'!B411</f>
        <v>509.14049999999997</v>
      </c>
      <c r="C411" s="69" t="s">
        <v>1311</v>
      </c>
      <c r="D411" s="69">
        <v>0</v>
      </c>
      <c r="F411" s="73" t="str">
        <f>'CONSTRUCTION COST ESTIMATE'!C411</f>
        <v>14 FOOT X 5 FOOT PRECAST REINFORCED CONCRETE BOX</v>
      </c>
      <c r="H411" s="74" t="str">
        <f t="shared" si="10"/>
        <v>509.1405</v>
      </c>
      <c r="J411" s="75">
        <f>'CONSTRUCTION COST ESTIMATE'!BA411</f>
        <v>0</v>
      </c>
      <c r="K411" s="69" t="s">
        <v>1304</v>
      </c>
      <c r="L411" s="69" t="str">
        <f>'CONSTRUCTION COST ESTIMATE'!BB411</f>
        <v>LF</v>
      </c>
      <c r="M411" s="69" t="s">
        <v>1312</v>
      </c>
      <c r="N411" s="76">
        <f>'CONSTRUCTION COST ESTIMATE'!BC411</f>
        <v>0</v>
      </c>
      <c r="O411" s="69" t="s">
        <v>1313</v>
      </c>
    </row>
    <row r="412" spans="1:15" hidden="1">
      <c r="A412" s="72">
        <f>'CONSTRUCTION COST ESTIMATE'!B412</f>
        <v>509.14060000000001</v>
      </c>
      <c r="C412" s="69" t="s">
        <v>1311</v>
      </c>
      <c r="D412" s="69">
        <v>0</v>
      </c>
      <c r="F412" s="73" t="str">
        <f>'CONSTRUCTION COST ESTIMATE'!C412</f>
        <v>14 FOOT X 6 FOOT PRECAST REINFORCED CONCRETE BOX</v>
      </c>
      <c r="H412" s="74" t="str">
        <f t="shared" si="10"/>
        <v>509.1406</v>
      </c>
      <c r="J412" s="75">
        <f>'CONSTRUCTION COST ESTIMATE'!BA412</f>
        <v>0</v>
      </c>
      <c r="K412" s="69" t="s">
        <v>1304</v>
      </c>
      <c r="L412" s="69" t="str">
        <f>'CONSTRUCTION COST ESTIMATE'!BB412</f>
        <v>LF</v>
      </c>
      <c r="M412" s="69" t="s">
        <v>1312</v>
      </c>
      <c r="N412" s="76">
        <f>'CONSTRUCTION COST ESTIMATE'!BC412</f>
        <v>0</v>
      </c>
      <c r="O412" s="69" t="s">
        <v>1313</v>
      </c>
    </row>
    <row r="413" spans="1:15" hidden="1">
      <c r="A413" s="72">
        <f>'CONSTRUCTION COST ESTIMATE'!B413</f>
        <v>509.14069999999998</v>
      </c>
      <c r="C413" s="69" t="s">
        <v>1311</v>
      </c>
      <c r="D413" s="69">
        <v>0</v>
      </c>
      <c r="F413" s="73" t="str">
        <f>'CONSTRUCTION COST ESTIMATE'!C413</f>
        <v>14 FOOT X 7 FOOT PRECAST REINFORCED CONCRETE BOX</v>
      </c>
      <c r="H413" s="74" t="str">
        <f t="shared" si="10"/>
        <v>509.1407</v>
      </c>
      <c r="J413" s="75">
        <f>'CONSTRUCTION COST ESTIMATE'!BA413</f>
        <v>0</v>
      </c>
      <c r="K413" s="69" t="s">
        <v>1304</v>
      </c>
      <c r="L413" s="69" t="str">
        <f>'CONSTRUCTION COST ESTIMATE'!BB413</f>
        <v>LF</v>
      </c>
      <c r="M413" s="69" t="s">
        <v>1312</v>
      </c>
      <c r="N413" s="76">
        <f>'CONSTRUCTION COST ESTIMATE'!BC413</f>
        <v>0</v>
      </c>
      <c r="O413" s="69" t="s">
        <v>1313</v>
      </c>
    </row>
    <row r="414" spans="1:15" hidden="1">
      <c r="A414" s="72">
        <f>'CONSTRUCTION COST ESTIMATE'!B414</f>
        <v>509.14080000000001</v>
      </c>
      <c r="C414" s="69" t="s">
        <v>1311</v>
      </c>
      <c r="D414" s="69">
        <v>0</v>
      </c>
      <c r="F414" s="73" t="str">
        <f>'CONSTRUCTION COST ESTIMATE'!C414</f>
        <v>14 FOOT X 8 FOOT PRECAST REINFORCED CONCRETE BOX</v>
      </c>
      <c r="H414" s="74" t="str">
        <f t="shared" si="10"/>
        <v>509.1408</v>
      </c>
      <c r="J414" s="75">
        <f>'CONSTRUCTION COST ESTIMATE'!BA414</f>
        <v>0</v>
      </c>
      <c r="K414" s="69" t="s">
        <v>1304</v>
      </c>
      <c r="L414" s="69" t="str">
        <f>'CONSTRUCTION COST ESTIMATE'!BB414</f>
        <v>LF</v>
      </c>
      <c r="M414" s="69" t="s">
        <v>1312</v>
      </c>
      <c r="N414" s="76">
        <f>'CONSTRUCTION COST ESTIMATE'!BC414</f>
        <v>0</v>
      </c>
      <c r="O414" s="69" t="s">
        <v>1313</v>
      </c>
    </row>
    <row r="415" spans="1:15" hidden="1">
      <c r="A415" s="72">
        <f>'CONSTRUCTION COST ESTIMATE'!B415</f>
        <v>509.14089999999999</v>
      </c>
      <c r="C415" s="69" t="s">
        <v>1311</v>
      </c>
      <c r="D415" s="69">
        <v>0</v>
      </c>
      <c r="F415" s="73" t="str">
        <f>'CONSTRUCTION COST ESTIMATE'!C415</f>
        <v>14 FOOT X 9 FOOT PRECAST REINFORCED CONCRETE BOX</v>
      </c>
      <c r="H415" s="74" t="str">
        <f t="shared" si="10"/>
        <v>509.1409</v>
      </c>
      <c r="J415" s="75">
        <f>'CONSTRUCTION COST ESTIMATE'!BA415</f>
        <v>0</v>
      </c>
      <c r="K415" s="69" t="s">
        <v>1304</v>
      </c>
      <c r="L415" s="69" t="str">
        <f>'CONSTRUCTION COST ESTIMATE'!BB415</f>
        <v>LF</v>
      </c>
      <c r="M415" s="69" t="s">
        <v>1312</v>
      </c>
      <c r="N415" s="76">
        <f>'CONSTRUCTION COST ESTIMATE'!BC415</f>
        <v>0</v>
      </c>
      <c r="O415" s="69" t="s">
        <v>1313</v>
      </c>
    </row>
    <row r="416" spans="1:15" hidden="1">
      <c r="A416" s="72">
        <f>'CONSTRUCTION COST ESTIMATE'!B416</f>
        <v>509.14100000000002</v>
      </c>
      <c r="C416" s="69" t="s">
        <v>1311</v>
      </c>
      <c r="D416" s="69">
        <v>0</v>
      </c>
      <c r="F416" s="73" t="str">
        <f>'CONSTRUCTION COST ESTIMATE'!C416</f>
        <v>14 FOOT X 10 FOOT PRECAST REINFORCED CONCRETE BOX</v>
      </c>
      <c r="H416" s="74" t="str">
        <f t="shared" si="10"/>
        <v>509.1410</v>
      </c>
      <c r="J416" s="75">
        <f>'CONSTRUCTION COST ESTIMATE'!BA416</f>
        <v>0</v>
      </c>
      <c r="K416" s="69" t="s">
        <v>1304</v>
      </c>
      <c r="L416" s="69" t="str">
        <f>'CONSTRUCTION COST ESTIMATE'!BB416</f>
        <v>LF</v>
      </c>
      <c r="M416" s="69" t="s">
        <v>1312</v>
      </c>
      <c r="N416" s="76">
        <f>'CONSTRUCTION COST ESTIMATE'!BC416</f>
        <v>0</v>
      </c>
      <c r="O416" s="69" t="s">
        <v>1313</v>
      </c>
    </row>
    <row r="417" spans="1:26" hidden="1">
      <c r="A417" s="72">
        <f>'CONSTRUCTION COST ESTIMATE'!B417</f>
        <v>509.14109999999999</v>
      </c>
      <c r="C417" s="69" t="s">
        <v>1311</v>
      </c>
      <c r="D417" s="69">
        <v>0</v>
      </c>
      <c r="F417" s="73" t="str">
        <f>'CONSTRUCTION COST ESTIMATE'!C417</f>
        <v>14 FOOT X 11 FOOT PRECAST REINFORCED CONCRETE BOX</v>
      </c>
      <c r="H417" s="74" t="str">
        <f t="shared" si="10"/>
        <v>509.1411</v>
      </c>
      <c r="J417" s="75">
        <f>'CONSTRUCTION COST ESTIMATE'!BA417</f>
        <v>0</v>
      </c>
      <c r="K417" s="69" t="s">
        <v>1304</v>
      </c>
      <c r="L417" s="69" t="str">
        <f>'CONSTRUCTION COST ESTIMATE'!BB417</f>
        <v>LF</v>
      </c>
      <c r="M417" s="69" t="s">
        <v>1312</v>
      </c>
      <c r="N417" s="76">
        <f>'CONSTRUCTION COST ESTIMATE'!BC417</f>
        <v>0</v>
      </c>
      <c r="O417" s="69" t="s">
        <v>1313</v>
      </c>
    </row>
    <row r="418" spans="1:26" hidden="1">
      <c r="A418" s="72">
        <f>'CONSTRUCTION COST ESTIMATE'!B418</f>
        <v>509.14120000000003</v>
      </c>
      <c r="C418" s="69" t="s">
        <v>1311</v>
      </c>
      <c r="D418" s="69">
        <v>0</v>
      </c>
      <c r="F418" s="73" t="str">
        <f>'CONSTRUCTION COST ESTIMATE'!C418</f>
        <v>14 FOOT X 12 FOOT PRECAST REINFORCED CONCRETE BOX</v>
      </c>
      <c r="H418" s="74" t="str">
        <f t="shared" si="10"/>
        <v>509.1412</v>
      </c>
      <c r="J418" s="75">
        <f>'CONSTRUCTION COST ESTIMATE'!BA418</f>
        <v>0</v>
      </c>
      <c r="K418" s="69" t="s">
        <v>1304</v>
      </c>
      <c r="L418" s="69" t="str">
        <f>'CONSTRUCTION COST ESTIMATE'!BB418</f>
        <v>LF</v>
      </c>
      <c r="M418" s="69" t="s">
        <v>1312</v>
      </c>
      <c r="N418" s="76">
        <f>'CONSTRUCTION COST ESTIMATE'!BC418</f>
        <v>0</v>
      </c>
      <c r="O418" s="69" t="s">
        <v>1313</v>
      </c>
    </row>
    <row r="419" spans="1:26" hidden="1">
      <c r="A419" s="72">
        <f>'CONSTRUCTION COST ESTIMATE'!B419</f>
        <v>509.1413</v>
      </c>
      <c r="C419" s="69" t="s">
        <v>1311</v>
      </c>
      <c r="D419" s="69">
        <v>0</v>
      </c>
      <c r="F419" s="73" t="str">
        <f>'CONSTRUCTION COST ESTIMATE'!C419</f>
        <v>14 FOOT X 13 FOOT PRECAST REINFORCED CONCRETE BOX</v>
      </c>
      <c r="H419" s="74" t="str">
        <f t="shared" si="10"/>
        <v>509.1413</v>
      </c>
      <c r="J419" s="75">
        <f>'CONSTRUCTION COST ESTIMATE'!BA419</f>
        <v>0</v>
      </c>
      <c r="K419" s="69" t="s">
        <v>1304</v>
      </c>
      <c r="L419" s="69" t="str">
        <f>'CONSTRUCTION COST ESTIMATE'!BB419</f>
        <v>LF</v>
      </c>
      <c r="M419" s="69" t="s">
        <v>1312</v>
      </c>
      <c r="N419" s="76">
        <f>'CONSTRUCTION COST ESTIMATE'!BC419</f>
        <v>0</v>
      </c>
      <c r="O419" s="69" t="s">
        <v>1313</v>
      </c>
    </row>
    <row r="420" spans="1:26" hidden="1">
      <c r="A420" s="72">
        <f>'CONSTRUCTION COST ESTIMATE'!B420</f>
        <v>509.14139999999998</v>
      </c>
      <c r="C420" s="69" t="s">
        <v>1311</v>
      </c>
      <c r="D420" s="69">
        <v>0</v>
      </c>
      <c r="F420" s="73" t="str">
        <f>'CONSTRUCTION COST ESTIMATE'!C420</f>
        <v>14 FOOT X 14 FOOT PRECAST REINFORCED CONCRETE BOX</v>
      </c>
      <c r="H420" s="74" t="str">
        <f t="shared" si="10"/>
        <v>509.1414</v>
      </c>
      <c r="J420" s="75">
        <f>'CONSTRUCTION COST ESTIMATE'!BA420</f>
        <v>0</v>
      </c>
      <c r="K420" s="69" t="s">
        <v>1304</v>
      </c>
      <c r="L420" s="69" t="str">
        <f>'CONSTRUCTION COST ESTIMATE'!BB420</f>
        <v>LF</v>
      </c>
      <c r="M420" s="69" t="s">
        <v>1312</v>
      </c>
      <c r="N420" s="76">
        <f>'CONSTRUCTION COST ESTIMATE'!BC420</f>
        <v>0</v>
      </c>
      <c r="O420" s="69" t="s">
        <v>1313</v>
      </c>
    </row>
    <row r="421" spans="1:26" hidden="1">
      <c r="A421" s="72">
        <f>'CONSTRUCTION COST ESTIMATE'!B421</f>
        <v>570.00049999999999</v>
      </c>
      <c r="C421" s="69" t="s">
        <v>1311</v>
      </c>
      <c r="D421" s="69">
        <v>0</v>
      </c>
      <c r="F421" s="73" t="str">
        <f>'CONSTRUCTION COST ESTIMATE'!C421</f>
        <v>CMU RETAINING WALL</v>
      </c>
      <c r="H421" s="74" t="str">
        <f t="shared" si="8"/>
        <v>570.0005</v>
      </c>
      <c r="J421" s="75">
        <f>'CONSTRUCTION COST ESTIMATE'!BA421</f>
        <v>0</v>
      </c>
      <c r="K421" s="69" t="s">
        <v>1304</v>
      </c>
      <c r="L421" s="69" t="str">
        <f>'CONSTRUCTION COST ESTIMATE'!BB421</f>
        <v>LF</v>
      </c>
      <c r="M421" s="69" t="s">
        <v>1312</v>
      </c>
      <c r="N421" s="76">
        <f>'CONSTRUCTION COST ESTIMATE'!BC421</f>
        <v>0</v>
      </c>
      <c r="O421" s="69" t="s">
        <v>1313</v>
      </c>
    </row>
    <row r="422" spans="1:26" hidden="1">
      <c r="A422" s="72">
        <f>'CONSTRUCTION COST ESTIMATE'!B422</f>
        <v>570.00099999999998</v>
      </c>
      <c r="C422" s="69" t="s">
        <v>1311</v>
      </c>
      <c r="D422" s="69">
        <v>0</v>
      </c>
      <c r="F422" s="73" t="str">
        <f>'CONSTRUCTION COST ESTIMATE'!C422</f>
        <v>CMU RETAINING WALL</v>
      </c>
      <c r="H422" s="74" t="str">
        <f t="shared" si="8"/>
        <v>570.0010</v>
      </c>
      <c r="J422" s="75">
        <f>'CONSTRUCTION COST ESTIMATE'!BA422</f>
        <v>0</v>
      </c>
      <c r="K422" s="69" t="s">
        <v>1304</v>
      </c>
      <c r="L422" s="69" t="str">
        <f>'CONSTRUCTION COST ESTIMATE'!BB422</f>
        <v>SF</v>
      </c>
      <c r="M422" s="69" t="s">
        <v>1312</v>
      </c>
      <c r="N422" s="76">
        <f>'CONSTRUCTION COST ESTIMATE'!BC422</f>
        <v>0</v>
      </c>
      <c r="O422" s="69" t="s">
        <v>1313</v>
      </c>
    </row>
    <row r="423" spans="1:26" hidden="1">
      <c r="A423" s="72">
        <f>'CONSTRUCTION COST ESTIMATE'!B423</f>
        <v>570.00199999999995</v>
      </c>
      <c r="C423" s="69" t="s">
        <v>1311</v>
      </c>
      <c r="D423" s="69">
        <v>0</v>
      </c>
      <c r="F423" s="73" t="str">
        <f>'CONSTRUCTION COST ESTIMATE'!C423</f>
        <v>CMU RETAINING WALL (16 INCH)</v>
      </c>
      <c r="H423" s="74" t="str">
        <f t="shared" si="8"/>
        <v>570.0020</v>
      </c>
      <c r="J423" s="75">
        <f>'CONSTRUCTION COST ESTIMATE'!BA423</f>
        <v>0</v>
      </c>
      <c r="K423" s="69" t="s">
        <v>1304</v>
      </c>
      <c r="L423" s="69" t="str">
        <f>'CONSTRUCTION COST ESTIMATE'!BB423</f>
        <v>LF</v>
      </c>
      <c r="M423" s="69" t="s">
        <v>1312</v>
      </c>
      <c r="N423" s="76">
        <f>'CONSTRUCTION COST ESTIMATE'!BC423</f>
        <v>0</v>
      </c>
      <c r="O423" s="69" t="s">
        <v>1313</v>
      </c>
    </row>
    <row r="424" spans="1:26" hidden="1">
      <c r="A424" s="72">
        <f>'CONSTRUCTION COST ESTIMATE'!B424</f>
        <v>570.00300000000004</v>
      </c>
      <c r="C424" s="69" t="s">
        <v>1311</v>
      </c>
      <c r="D424" s="69">
        <v>0</v>
      </c>
      <c r="F424" s="73" t="str">
        <f>'CONSTRUCTION COST ESTIMATE'!C424</f>
        <v>CMU RETAINING WALL (24 INCH)</v>
      </c>
      <c r="H424" s="74" t="str">
        <f t="shared" si="8"/>
        <v>570.0030</v>
      </c>
      <c r="J424" s="75">
        <f>'CONSTRUCTION COST ESTIMATE'!BA424</f>
        <v>0</v>
      </c>
      <c r="K424" s="69" t="s">
        <v>1304</v>
      </c>
      <c r="L424" s="69" t="str">
        <f>'CONSTRUCTION COST ESTIMATE'!BB424</f>
        <v>LF</v>
      </c>
      <c r="M424" s="69" t="s">
        <v>1312</v>
      </c>
      <c r="N424" s="76">
        <f>'CONSTRUCTION COST ESTIMATE'!BC424</f>
        <v>0</v>
      </c>
      <c r="O424" s="69" t="s">
        <v>1313</v>
      </c>
    </row>
    <row r="425" spans="1:26" hidden="1">
      <c r="A425" s="72">
        <f>'CONSTRUCTION COST ESTIMATE'!B425</f>
        <v>570.00400000000002</v>
      </c>
      <c r="C425" s="69" t="s">
        <v>1311</v>
      </c>
      <c r="D425" s="69">
        <v>0</v>
      </c>
      <c r="F425" s="73" t="str">
        <f>'CONSTRUCTION COST ESTIMATE'!C425</f>
        <v>CMU RETAINING WALL (42 INCH)</v>
      </c>
      <c r="H425" s="74" t="str">
        <f t="shared" si="8"/>
        <v>570.0040</v>
      </c>
      <c r="J425" s="75">
        <f>'CONSTRUCTION COST ESTIMATE'!BA425</f>
        <v>0</v>
      </c>
      <c r="K425" s="69" t="s">
        <v>1304</v>
      </c>
      <c r="L425" s="69" t="str">
        <f>'CONSTRUCTION COST ESTIMATE'!BB425</f>
        <v>LF</v>
      </c>
      <c r="M425" s="69" t="s">
        <v>1312</v>
      </c>
      <c r="N425" s="76">
        <f>'CONSTRUCTION COST ESTIMATE'!BC425</f>
        <v>0</v>
      </c>
      <c r="O425" s="69" t="s">
        <v>1313</v>
      </c>
    </row>
    <row r="426" spans="1:26" hidden="1">
      <c r="A426" s="72">
        <f>'CONSTRUCTION COST ESTIMATE'!B426</f>
        <v>570.005</v>
      </c>
      <c r="C426" s="69" t="s">
        <v>1311</v>
      </c>
      <c r="D426" s="69">
        <v>0</v>
      </c>
      <c r="F426" s="73" t="str">
        <f>'CONSTRUCTION COST ESTIMATE'!C426</f>
        <v>CMU RETAINING WALL (72 INCH)</v>
      </c>
      <c r="H426" s="74" t="str">
        <f t="shared" si="8"/>
        <v>570.0050</v>
      </c>
      <c r="J426" s="75">
        <f>'CONSTRUCTION COST ESTIMATE'!BA426</f>
        <v>0</v>
      </c>
      <c r="K426" s="69" t="s">
        <v>1304</v>
      </c>
      <c r="L426" s="69" t="str">
        <f>'CONSTRUCTION COST ESTIMATE'!BB426</f>
        <v>LF</v>
      </c>
      <c r="M426" s="69" t="s">
        <v>1312</v>
      </c>
      <c r="N426" s="76">
        <f>'CONSTRUCTION COST ESTIMATE'!BC426</f>
        <v>0</v>
      </c>
      <c r="O426" s="69" t="s">
        <v>1313</v>
      </c>
    </row>
    <row r="427" spans="1:26" hidden="1">
      <c r="A427" s="72">
        <f>'CONSTRUCTION COST ESTIMATE'!B427</f>
        <v>570.00599999999997</v>
      </c>
      <c r="C427" s="69" t="s">
        <v>1311</v>
      </c>
      <c r="D427" s="69">
        <v>0</v>
      </c>
      <c r="F427" s="73" t="str">
        <f>'CONSTRUCTION COST ESTIMATE'!C427</f>
        <v>CMU SCREEN WALL</v>
      </c>
      <c r="H427" s="74" t="str">
        <f t="shared" si="8"/>
        <v>570.0060</v>
      </c>
      <c r="J427" s="75">
        <f>'CONSTRUCTION COST ESTIMATE'!BA427</f>
        <v>0</v>
      </c>
      <c r="K427" s="69" t="s">
        <v>1304</v>
      </c>
      <c r="L427" s="69" t="str">
        <f>'CONSTRUCTION COST ESTIMATE'!BB427</f>
        <v>SF</v>
      </c>
      <c r="M427" s="69" t="s">
        <v>1312</v>
      </c>
      <c r="N427" s="76">
        <f>'CONSTRUCTION COST ESTIMATE'!BC427</f>
        <v>0</v>
      </c>
      <c r="O427" s="69" t="s">
        <v>1313</v>
      </c>
    </row>
    <row r="428" spans="1:26" hidden="1">
      <c r="A428" s="72">
        <f>'CONSTRUCTION COST ESTIMATE'!B428</f>
        <v>570.00699999999995</v>
      </c>
      <c r="C428" s="69" t="s">
        <v>1311</v>
      </c>
      <c r="D428" s="69">
        <v>0</v>
      </c>
      <c r="F428" s="73" t="str">
        <f>'CONSTRUCTION COST ESTIMATE'!C428</f>
        <v>CMU SCREEN WALL</v>
      </c>
      <c r="H428" s="74" t="str">
        <f t="shared" si="8"/>
        <v>570.0070</v>
      </c>
      <c r="J428" s="75">
        <f>'CONSTRUCTION COST ESTIMATE'!BA428</f>
        <v>0</v>
      </c>
      <c r="K428" s="69" t="s">
        <v>1304</v>
      </c>
      <c r="L428" s="69" t="str">
        <f>'CONSTRUCTION COST ESTIMATE'!BB428</f>
        <v>LF</v>
      </c>
      <c r="M428" s="69" t="s">
        <v>1312</v>
      </c>
      <c r="N428" s="76">
        <f>'CONSTRUCTION COST ESTIMATE'!BC428</f>
        <v>0</v>
      </c>
      <c r="O428" s="69" t="s">
        <v>1313</v>
      </c>
    </row>
    <row r="429" spans="1:26" hidden="1">
      <c r="A429" s="72">
        <f>'CONSTRUCTION COST ESTIMATE'!B429</f>
        <v>570.00800000000004</v>
      </c>
      <c r="C429" s="69" t="s">
        <v>1311</v>
      </c>
      <c r="D429" s="69">
        <v>0</v>
      </c>
      <c r="F429" s="73" t="str">
        <f>'CONSTRUCTION COST ESTIMATE'!C429</f>
        <v>DECORATIVE EMU WALL</v>
      </c>
      <c r="H429" s="74" t="str">
        <f t="shared" si="8"/>
        <v>570.0080</v>
      </c>
      <c r="J429" s="75">
        <f>'CONSTRUCTION COST ESTIMATE'!BA429</f>
        <v>0</v>
      </c>
      <c r="K429" s="69" t="s">
        <v>1304</v>
      </c>
      <c r="L429" s="69" t="str">
        <f>'CONSTRUCTION COST ESTIMATE'!BB429</f>
        <v>LF</v>
      </c>
      <c r="M429" s="69" t="s">
        <v>1312</v>
      </c>
      <c r="N429" s="76">
        <f>'CONSTRUCTION COST ESTIMATE'!BC429</f>
        <v>0</v>
      </c>
      <c r="O429" s="69" t="s">
        <v>1313</v>
      </c>
    </row>
    <row r="430" spans="1:26" hidden="1">
      <c r="A430" s="72">
        <f>'CONSTRUCTION COST ESTIMATE'!B430</f>
        <v>570.00900000000001</v>
      </c>
      <c r="C430" s="69" t="s">
        <v>1311</v>
      </c>
      <c r="D430" s="69">
        <v>0</v>
      </c>
      <c r="F430" s="73" t="str">
        <f>'CONSTRUCTION COST ESTIMATE'!C430</f>
        <v>REMOVE AND REPLACE RETAINING FLOODWALL</v>
      </c>
      <c r="H430" s="74" t="str">
        <f t="shared" si="8"/>
        <v>570.0090</v>
      </c>
      <c r="J430" s="75">
        <f>'CONSTRUCTION COST ESTIMATE'!BA430</f>
        <v>0</v>
      </c>
      <c r="K430" s="69" t="s">
        <v>1304</v>
      </c>
      <c r="L430" s="69" t="str">
        <f>'CONSTRUCTION COST ESTIMATE'!BB430</f>
        <v>LF</v>
      </c>
      <c r="M430" s="69" t="s">
        <v>1312</v>
      </c>
      <c r="N430" s="76">
        <f>'CONSTRUCTION COST ESTIMATE'!BC430</f>
        <v>0</v>
      </c>
      <c r="O430" s="69" t="s">
        <v>1313</v>
      </c>
    </row>
    <row r="431" spans="1:26" hidden="1">
      <c r="A431" s="72">
        <f>'CONSTRUCTION COST ESTIMATE'!B431</f>
        <v>580.00049999999999</v>
      </c>
      <c r="C431" s="69" t="s">
        <v>1311</v>
      </c>
      <c r="D431" s="69">
        <v>0</v>
      </c>
      <c r="F431" s="73" t="str">
        <f>'CONSTRUCTION COST ESTIMATE'!C431</f>
        <v>PREFABRICATED STEEL PEDESTRIAN BRIDGE</v>
      </c>
      <c r="H431" s="74" t="str">
        <f t="shared" si="8"/>
        <v>580.0005</v>
      </c>
      <c r="J431" s="75">
        <f>'CONSTRUCTION COST ESTIMATE'!BA431</f>
        <v>0</v>
      </c>
      <c r="K431" s="69" t="s">
        <v>1304</v>
      </c>
      <c r="L431" s="69" t="str">
        <f>'CONSTRUCTION COST ESTIMATE'!BB431</f>
        <v>LS</v>
      </c>
      <c r="M431" s="69" t="s">
        <v>1312</v>
      </c>
      <c r="N431" s="76">
        <f>'CONSTRUCTION COST ESTIMATE'!BC431</f>
        <v>0</v>
      </c>
      <c r="O431" s="69" t="s">
        <v>1313</v>
      </c>
    </row>
    <row r="432" spans="1:26" s="400" customFormat="1">
      <c r="A432" s="408"/>
      <c r="B432" s="395"/>
      <c r="C432" s="395" t="s">
        <v>1311</v>
      </c>
      <c r="D432" s="395">
        <v>0</v>
      </c>
      <c r="E432" s="395"/>
      <c r="F432" s="396" t="str">
        <f>'CONSTRUCTION COST ESTIMATE'!C432</f>
        <v>CULVERT PIPES</v>
      </c>
      <c r="G432" s="395"/>
      <c r="H432" s="394" t="str">
        <f t="shared" si="8"/>
        <v>.0000</v>
      </c>
      <c r="I432" s="395"/>
      <c r="J432" s="397">
        <f>'CONSTRUCTION COST ESTIMATE'!BA432</f>
        <v>0</v>
      </c>
      <c r="K432" s="395" t="s">
        <v>1304</v>
      </c>
      <c r="L432" s="395">
        <f>'CONSTRUCTION COST ESTIMATE'!BB432</f>
        <v>0</v>
      </c>
      <c r="M432" s="395" t="s">
        <v>1312</v>
      </c>
      <c r="N432" s="398">
        <f>'CONSTRUCTION COST ESTIMATE'!BC432</f>
        <v>0</v>
      </c>
      <c r="O432" s="395" t="s">
        <v>1313</v>
      </c>
      <c r="S432" s="414"/>
      <c r="T432" s="414"/>
      <c r="U432" s="414"/>
      <c r="V432" s="414"/>
      <c r="W432" s="414"/>
      <c r="X432" s="414"/>
      <c r="Y432" s="414"/>
      <c r="Z432" s="414"/>
    </row>
    <row r="433" spans="1:15" hidden="1">
      <c r="A433" s="72">
        <f>'CONSTRUCTION COST ESTIMATE'!B433</f>
        <v>603.00049999999999</v>
      </c>
      <c r="C433" s="69" t="s">
        <v>1311</v>
      </c>
      <c r="D433" s="69">
        <v>0</v>
      </c>
      <c r="F433" s="73" t="str">
        <f>'CONSTRUCTION COST ESTIMATE'!C433</f>
        <v>STORM DRAIN CHECK VALVE (18 INCH)</v>
      </c>
      <c r="H433" s="74" t="str">
        <f t="shared" si="8"/>
        <v>603.0005</v>
      </c>
      <c r="J433" s="75">
        <f>'CONSTRUCTION COST ESTIMATE'!BA433</f>
        <v>0</v>
      </c>
      <c r="K433" s="69" t="s">
        <v>1304</v>
      </c>
      <c r="L433" s="69" t="str">
        <f>'CONSTRUCTION COST ESTIMATE'!BB433</f>
        <v>EA</v>
      </c>
      <c r="M433" s="69" t="s">
        <v>1312</v>
      </c>
      <c r="N433" s="76">
        <f>'CONSTRUCTION COST ESTIMATE'!BC433</f>
        <v>0</v>
      </c>
      <c r="O433" s="69" t="s">
        <v>1313</v>
      </c>
    </row>
    <row r="434" spans="1:15" hidden="1">
      <c r="A434" s="72">
        <f>'CONSTRUCTION COST ESTIMATE'!B434</f>
        <v>603.00099999999998</v>
      </c>
      <c r="C434" s="69" t="s">
        <v>1311</v>
      </c>
      <c r="D434" s="69">
        <v>0</v>
      </c>
      <c r="F434" s="73" t="str">
        <f>'CONSTRUCTION COST ESTIMATE'!C434</f>
        <v>STORM DRAIN CHECK VALVE (30 INCH)</v>
      </c>
      <c r="H434" s="74" t="str">
        <f t="shared" si="8"/>
        <v>603.0010</v>
      </c>
      <c r="J434" s="75">
        <f>'CONSTRUCTION COST ESTIMATE'!BA434</f>
        <v>0</v>
      </c>
      <c r="K434" s="69" t="s">
        <v>1304</v>
      </c>
      <c r="L434" s="69" t="str">
        <f>'CONSTRUCTION COST ESTIMATE'!BB434</f>
        <v>EA</v>
      </c>
      <c r="M434" s="69" t="s">
        <v>1312</v>
      </c>
      <c r="N434" s="76">
        <f>'CONSTRUCTION COST ESTIMATE'!BC434</f>
        <v>0</v>
      </c>
      <c r="O434" s="69" t="s">
        <v>1313</v>
      </c>
    </row>
    <row r="435" spans="1:15" hidden="1">
      <c r="A435" s="72">
        <f>'CONSTRUCTION COST ESTIMATE'!B435</f>
        <v>603.00199999999995</v>
      </c>
      <c r="C435" s="69" t="s">
        <v>1311</v>
      </c>
      <c r="D435" s="69">
        <v>0</v>
      </c>
      <c r="F435" s="73" t="str">
        <f>'CONSTRUCTION COST ESTIMATE'!C435</f>
        <v>STORM DRAIN CHECK VALVE (36 INCH)</v>
      </c>
      <c r="H435" s="74" t="str">
        <f t="shared" si="8"/>
        <v>603.0020</v>
      </c>
      <c r="J435" s="75">
        <f>'CONSTRUCTION COST ESTIMATE'!BA435</f>
        <v>0</v>
      </c>
      <c r="K435" s="69" t="s">
        <v>1304</v>
      </c>
      <c r="L435" s="69" t="str">
        <f>'CONSTRUCTION COST ESTIMATE'!BB435</f>
        <v>EA</v>
      </c>
      <c r="M435" s="69" t="s">
        <v>1312</v>
      </c>
      <c r="N435" s="76">
        <f>'CONSTRUCTION COST ESTIMATE'!BC435</f>
        <v>0</v>
      </c>
      <c r="O435" s="69" t="s">
        <v>1313</v>
      </c>
    </row>
    <row r="436" spans="1:15" hidden="1">
      <c r="A436" s="72">
        <f>'CONSTRUCTION COST ESTIMATE'!B436</f>
        <v>603.00300000000004</v>
      </c>
      <c r="C436" s="69" t="s">
        <v>1311</v>
      </c>
      <c r="D436" s="69">
        <v>0</v>
      </c>
      <c r="F436" s="73" t="str">
        <f>'CONSTRUCTION COST ESTIMATE'!C436</f>
        <v>REINFORCED CONCRETE COLLAR (EACH)</v>
      </c>
      <c r="H436" s="74" t="str">
        <f t="shared" si="8"/>
        <v>603.0030</v>
      </c>
      <c r="J436" s="75">
        <f>'CONSTRUCTION COST ESTIMATE'!BA436</f>
        <v>0</v>
      </c>
      <c r="K436" s="69" t="s">
        <v>1304</v>
      </c>
      <c r="L436" s="69" t="str">
        <f>'CONSTRUCTION COST ESTIMATE'!BB436</f>
        <v>LF</v>
      </c>
      <c r="M436" s="69" t="s">
        <v>1312</v>
      </c>
      <c r="N436" s="76">
        <f>'CONSTRUCTION COST ESTIMATE'!BC436</f>
        <v>0</v>
      </c>
      <c r="O436" s="69" t="s">
        <v>1313</v>
      </c>
    </row>
    <row r="437" spans="1:15" ht="30" hidden="1">
      <c r="A437" s="72">
        <f>'CONSTRUCTION COST ESTIMATE'!B437</f>
        <v>603.01</v>
      </c>
      <c r="C437" s="69" t="s">
        <v>1311</v>
      </c>
      <c r="D437" s="69">
        <v>0</v>
      </c>
      <c r="F437" s="73" t="str">
        <f>'CONSTRUCTION COST ESTIMATE'!C437</f>
        <v>14 INCH X 23 INCH HORIZONTAL ELLIPTICAL REINFORCED CONCRETE PIPE (RCP) (CLASS III)</v>
      </c>
      <c r="H437" s="74" t="str">
        <f t="shared" si="8"/>
        <v>603.0100</v>
      </c>
      <c r="J437" s="75">
        <f>'CONSTRUCTION COST ESTIMATE'!BA437</f>
        <v>0</v>
      </c>
      <c r="K437" s="69" t="s">
        <v>1304</v>
      </c>
      <c r="L437" s="69" t="str">
        <f>'CONSTRUCTION COST ESTIMATE'!BB437</f>
        <v>LF</v>
      </c>
      <c r="M437" s="69" t="s">
        <v>1312</v>
      </c>
      <c r="N437" s="76">
        <f>'CONSTRUCTION COST ESTIMATE'!BC437</f>
        <v>0</v>
      </c>
      <c r="O437" s="69" t="s">
        <v>1313</v>
      </c>
    </row>
    <row r="438" spans="1:15" ht="30" hidden="1">
      <c r="A438" s="72">
        <f>'CONSTRUCTION COST ESTIMATE'!B438</f>
        <v>603.01099999999997</v>
      </c>
      <c r="C438" s="69" t="s">
        <v>1311</v>
      </c>
      <c r="D438" s="69">
        <v>0</v>
      </c>
      <c r="F438" s="73" t="str">
        <f>'CONSTRUCTION COST ESTIMATE'!C438</f>
        <v>14 INCH X 23 INCH HORIZONTAL ELLIPTICAL REINFORCED CONCRETE PIPE (RCP) (CLASS IV)</v>
      </c>
      <c r="H438" s="74" t="str">
        <f t="shared" si="8"/>
        <v>603.0110</v>
      </c>
      <c r="J438" s="75">
        <f>'CONSTRUCTION COST ESTIMATE'!BA438</f>
        <v>0</v>
      </c>
      <c r="K438" s="69" t="s">
        <v>1304</v>
      </c>
      <c r="L438" s="69" t="str">
        <f>'CONSTRUCTION COST ESTIMATE'!BB438</f>
        <v>LF</v>
      </c>
      <c r="M438" s="69" t="s">
        <v>1312</v>
      </c>
      <c r="N438" s="76">
        <f>'CONSTRUCTION COST ESTIMATE'!BC438</f>
        <v>0</v>
      </c>
      <c r="O438" s="69" t="s">
        <v>1313</v>
      </c>
    </row>
    <row r="439" spans="1:15" ht="30" hidden="1">
      <c r="A439" s="72">
        <f>'CONSTRUCTION COST ESTIMATE'!B439</f>
        <v>603.01199999999994</v>
      </c>
      <c r="C439" s="69" t="s">
        <v>1311</v>
      </c>
      <c r="D439" s="69">
        <v>0</v>
      </c>
      <c r="F439" s="73" t="str">
        <f>'CONSTRUCTION COST ESTIMATE'!C439</f>
        <v>14 INCH X 23 INCH HORIZONTAL ELLIPTICAL REINFORCED CONCRETE PIPE (RCP) (CLASS V)</v>
      </c>
      <c r="H439" s="74" t="str">
        <f t="shared" si="8"/>
        <v>603.0120</v>
      </c>
      <c r="J439" s="75">
        <f>'CONSTRUCTION COST ESTIMATE'!BA439</f>
        <v>0</v>
      </c>
      <c r="K439" s="69" t="s">
        <v>1304</v>
      </c>
      <c r="L439" s="69" t="str">
        <f>'CONSTRUCTION COST ESTIMATE'!BB439</f>
        <v>LF</v>
      </c>
      <c r="M439" s="69" t="s">
        <v>1312</v>
      </c>
      <c r="N439" s="76">
        <f>'CONSTRUCTION COST ESTIMATE'!BC439</f>
        <v>0</v>
      </c>
      <c r="O439" s="69" t="s">
        <v>1313</v>
      </c>
    </row>
    <row r="440" spans="1:15" ht="30" hidden="1">
      <c r="A440" s="72">
        <f>'CONSTRUCTION COST ESTIMATE'!B440</f>
        <v>603.01300000000003</v>
      </c>
      <c r="C440" s="69" t="s">
        <v>1311</v>
      </c>
      <c r="D440" s="69">
        <v>0</v>
      </c>
      <c r="F440" s="73" t="str">
        <f>'CONSTRUCTION COST ESTIMATE'!C440</f>
        <v>19 INCH X 30 INCH HORIZONTAL ELLIPTICAL REINFORCED CONCRETE PIPE (RCP) (CLASS III)</v>
      </c>
      <c r="H440" s="74" t="str">
        <f t="shared" si="8"/>
        <v>603.0130</v>
      </c>
      <c r="J440" s="75">
        <f>'CONSTRUCTION COST ESTIMATE'!BA440</f>
        <v>0</v>
      </c>
      <c r="K440" s="69" t="s">
        <v>1304</v>
      </c>
      <c r="L440" s="69" t="str">
        <f>'CONSTRUCTION COST ESTIMATE'!BB440</f>
        <v>LF</v>
      </c>
      <c r="M440" s="69" t="s">
        <v>1312</v>
      </c>
      <c r="N440" s="76">
        <f>'CONSTRUCTION COST ESTIMATE'!BC440</f>
        <v>0</v>
      </c>
      <c r="O440" s="69" t="s">
        <v>1313</v>
      </c>
    </row>
    <row r="441" spans="1:15" ht="30" hidden="1">
      <c r="A441" s="72">
        <f>'CONSTRUCTION COST ESTIMATE'!B441</f>
        <v>603.01400000000001</v>
      </c>
      <c r="C441" s="69" t="s">
        <v>1311</v>
      </c>
      <c r="D441" s="69">
        <v>0</v>
      </c>
      <c r="F441" s="73" t="str">
        <f>'CONSTRUCTION COST ESTIMATE'!C441</f>
        <v>19 INCH X 30 INCH HORIZONTAL ELLIPTICAL REINFORCED CONCRETE PIPE (RCP) (CLASS IV)</v>
      </c>
      <c r="H441" s="74" t="str">
        <f t="shared" si="8"/>
        <v>603.0140</v>
      </c>
      <c r="J441" s="75">
        <f>'CONSTRUCTION COST ESTIMATE'!BA441</f>
        <v>0</v>
      </c>
      <c r="K441" s="69" t="s">
        <v>1304</v>
      </c>
      <c r="L441" s="69" t="str">
        <f>'CONSTRUCTION COST ESTIMATE'!BB441</f>
        <v>LF</v>
      </c>
      <c r="M441" s="69" t="s">
        <v>1312</v>
      </c>
      <c r="N441" s="76">
        <f>'CONSTRUCTION COST ESTIMATE'!BC441</f>
        <v>0</v>
      </c>
      <c r="O441" s="69" t="s">
        <v>1313</v>
      </c>
    </row>
    <row r="442" spans="1:15" ht="30" hidden="1">
      <c r="A442" s="72">
        <f>'CONSTRUCTION COST ESTIMATE'!B442</f>
        <v>603.01499999999999</v>
      </c>
      <c r="C442" s="69" t="s">
        <v>1311</v>
      </c>
      <c r="D442" s="69">
        <v>0</v>
      </c>
      <c r="F442" s="73" t="str">
        <f>'CONSTRUCTION COST ESTIMATE'!C442</f>
        <v>19 INCH X 30 INCH HORIZONTAL ELLIPTICAL REINFORCED CONCRETE PIPE (RCP) (CLASS V)</v>
      </c>
      <c r="H442" s="74" t="str">
        <f t="shared" si="8"/>
        <v>603.0150</v>
      </c>
      <c r="J442" s="75">
        <f>'CONSTRUCTION COST ESTIMATE'!BA442</f>
        <v>0</v>
      </c>
      <c r="K442" s="69" t="s">
        <v>1304</v>
      </c>
      <c r="L442" s="69" t="str">
        <f>'CONSTRUCTION COST ESTIMATE'!BB442</f>
        <v>LF</v>
      </c>
      <c r="M442" s="69" t="s">
        <v>1312</v>
      </c>
      <c r="N442" s="76">
        <f>'CONSTRUCTION COST ESTIMATE'!BC442</f>
        <v>0</v>
      </c>
      <c r="O442" s="69" t="s">
        <v>1313</v>
      </c>
    </row>
    <row r="443" spans="1:15" ht="30" hidden="1">
      <c r="A443" s="72">
        <f>'CONSTRUCTION COST ESTIMATE'!B443</f>
        <v>603.01599999999996</v>
      </c>
      <c r="C443" s="69" t="s">
        <v>1311</v>
      </c>
      <c r="D443" s="69">
        <v>0</v>
      </c>
      <c r="F443" s="73" t="str">
        <f>'CONSTRUCTION COST ESTIMATE'!C443</f>
        <v>22 INCH X 34 INCH HORIZONTAL ELLIPTICAL REINFORCED CONCRETE PIPE (RCP) (CLASS III)</v>
      </c>
      <c r="H443" s="74" t="str">
        <f t="shared" si="8"/>
        <v>603.0160</v>
      </c>
      <c r="J443" s="75">
        <f>'CONSTRUCTION COST ESTIMATE'!BA443</f>
        <v>0</v>
      </c>
      <c r="K443" s="69" t="s">
        <v>1304</v>
      </c>
      <c r="L443" s="69" t="str">
        <f>'CONSTRUCTION COST ESTIMATE'!BB443</f>
        <v>LF</v>
      </c>
      <c r="M443" s="69" t="s">
        <v>1312</v>
      </c>
      <c r="N443" s="76">
        <f>'CONSTRUCTION COST ESTIMATE'!BC443</f>
        <v>0</v>
      </c>
      <c r="O443" s="69" t="s">
        <v>1313</v>
      </c>
    </row>
    <row r="444" spans="1:15" ht="30" hidden="1">
      <c r="A444" s="72">
        <f>'CONSTRUCTION COST ESTIMATE'!B444</f>
        <v>603.01700000000005</v>
      </c>
      <c r="C444" s="69" t="s">
        <v>1311</v>
      </c>
      <c r="D444" s="69">
        <v>0</v>
      </c>
      <c r="F444" s="73" t="str">
        <f>'CONSTRUCTION COST ESTIMATE'!C444</f>
        <v>22 INCH X 34 INCH HORIZONTAL ELLIPTICAL REINFORCED CONCRETE PIPE (RCP) (CLASS IV)</v>
      </c>
      <c r="H444" s="74" t="str">
        <f t="shared" si="8"/>
        <v>603.0170</v>
      </c>
      <c r="J444" s="75">
        <f>'CONSTRUCTION COST ESTIMATE'!BA444</f>
        <v>0</v>
      </c>
      <c r="K444" s="69" t="s">
        <v>1304</v>
      </c>
      <c r="L444" s="69" t="str">
        <f>'CONSTRUCTION COST ESTIMATE'!BB444</f>
        <v>LF</v>
      </c>
      <c r="M444" s="69" t="s">
        <v>1312</v>
      </c>
      <c r="N444" s="76">
        <f>'CONSTRUCTION COST ESTIMATE'!BC444</f>
        <v>0</v>
      </c>
      <c r="O444" s="69" t="s">
        <v>1313</v>
      </c>
    </row>
    <row r="445" spans="1:15" ht="30" hidden="1">
      <c r="A445" s="72">
        <f>'CONSTRUCTION COST ESTIMATE'!B445</f>
        <v>603.01800000000003</v>
      </c>
      <c r="C445" s="69" t="s">
        <v>1311</v>
      </c>
      <c r="D445" s="69">
        <v>0</v>
      </c>
      <c r="F445" s="73" t="str">
        <f>'CONSTRUCTION COST ESTIMATE'!C445</f>
        <v>22 INCH X 34 INCH HORIZONTAL ELLIPTICAL REINFORCED CONCRETE PIPE (RCP) (CLASS V)</v>
      </c>
      <c r="H445" s="74" t="str">
        <f t="shared" si="8"/>
        <v>603.0180</v>
      </c>
      <c r="J445" s="75">
        <f>'CONSTRUCTION COST ESTIMATE'!BA445</f>
        <v>0</v>
      </c>
      <c r="K445" s="69" t="s">
        <v>1304</v>
      </c>
      <c r="L445" s="69" t="str">
        <f>'CONSTRUCTION COST ESTIMATE'!BB445</f>
        <v>LF</v>
      </c>
      <c r="M445" s="69" t="s">
        <v>1312</v>
      </c>
      <c r="N445" s="76">
        <f>'CONSTRUCTION COST ESTIMATE'!BC445</f>
        <v>0</v>
      </c>
      <c r="O445" s="69" t="s">
        <v>1313</v>
      </c>
    </row>
    <row r="446" spans="1:15" ht="30" hidden="1">
      <c r="A446" s="72">
        <f>'CONSTRUCTION COST ESTIMATE'!B446</f>
        <v>603.01900000000001</v>
      </c>
      <c r="C446" s="69" t="s">
        <v>1311</v>
      </c>
      <c r="D446" s="69">
        <v>0</v>
      </c>
      <c r="F446" s="73" t="str">
        <f>'CONSTRUCTION COST ESTIMATE'!C446</f>
        <v>24 INCH X 38 INCH HORIZONTAL ELLIPTICAL REINFORCED CONCRETE PIPE (RCP) (CLASS III)</v>
      </c>
      <c r="H446" s="74" t="str">
        <f t="shared" si="8"/>
        <v>603.0190</v>
      </c>
      <c r="J446" s="75">
        <f>'CONSTRUCTION COST ESTIMATE'!BA446</f>
        <v>0</v>
      </c>
      <c r="K446" s="69" t="s">
        <v>1304</v>
      </c>
      <c r="L446" s="69" t="str">
        <f>'CONSTRUCTION COST ESTIMATE'!BB446</f>
        <v>LF</v>
      </c>
      <c r="M446" s="69" t="s">
        <v>1312</v>
      </c>
      <c r="N446" s="76">
        <f>'CONSTRUCTION COST ESTIMATE'!BC446</f>
        <v>0</v>
      </c>
      <c r="O446" s="69" t="s">
        <v>1313</v>
      </c>
    </row>
    <row r="447" spans="1:15" ht="30" hidden="1">
      <c r="A447" s="72">
        <f>'CONSTRUCTION COST ESTIMATE'!B447</f>
        <v>603.02</v>
      </c>
      <c r="C447" s="69" t="s">
        <v>1311</v>
      </c>
      <c r="D447" s="69">
        <v>0</v>
      </c>
      <c r="F447" s="73" t="str">
        <f>'CONSTRUCTION COST ESTIMATE'!C447</f>
        <v>24 INCH X 38 INCH HORIZONTAL ELLIPTICAL REINFORCED CONCRETE PIPE (RCP) (CLASS IV)</v>
      </c>
      <c r="H447" s="74" t="str">
        <f t="shared" si="8"/>
        <v>603.0200</v>
      </c>
      <c r="J447" s="75">
        <f>'CONSTRUCTION COST ESTIMATE'!BA447</f>
        <v>0</v>
      </c>
      <c r="K447" s="69" t="s">
        <v>1304</v>
      </c>
      <c r="L447" s="69" t="str">
        <f>'CONSTRUCTION COST ESTIMATE'!BB447</f>
        <v>LF</v>
      </c>
      <c r="M447" s="69" t="s">
        <v>1312</v>
      </c>
      <c r="N447" s="76">
        <f>'CONSTRUCTION COST ESTIMATE'!BC447</f>
        <v>0</v>
      </c>
      <c r="O447" s="69" t="s">
        <v>1313</v>
      </c>
    </row>
    <row r="448" spans="1:15" ht="30" hidden="1">
      <c r="A448" s="72">
        <f>'CONSTRUCTION COST ESTIMATE'!B448</f>
        <v>603.02099999999996</v>
      </c>
      <c r="C448" s="69" t="s">
        <v>1311</v>
      </c>
      <c r="D448" s="69">
        <v>0</v>
      </c>
      <c r="F448" s="73" t="str">
        <f>'CONSTRUCTION COST ESTIMATE'!C448</f>
        <v>24 INCH X 38 INCH HORIZONTAL ELLIPTICAL REINFORCED CONCRETE PIPE (RCP) (CLASS V)</v>
      </c>
      <c r="H448" s="74" t="str">
        <f t="shared" si="8"/>
        <v>603.0210</v>
      </c>
      <c r="J448" s="75">
        <f>'CONSTRUCTION COST ESTIMATE'!BA448</f>
        <v>0</v>
      </c>
      <c r="K448" s="69" t="s">
        <v>1304</v>
      </c>
      <c r="L448" s="69" t="str">
        <f>'CONSTRUCTION COST ESTIMATE'!BB448</f>
        <v>LF</v>
      </c>
      <c r="M448" s="69" t="s">
        <v>1312</v>
      </c>
      <c r="N448" s="76">
        <f>'CONSTRUCTION COST ESTIMATE'!BC448</f>
        <v>0</v>
      </c>
      <c r="O448" s="69" t="s">
        <v>1313</v>
      </c>
    </row>
    <row r="449" spans="1:15" ht="30" hidden="1">
      <c r="A449" s="72">
        <f>'CONSTRUCTION COST ESTIMATE'!B449</f>
        <v>603.02200000000005</v>
      </c>
      <c r="C449" s="69" t="s">
        <v>1311</v>
      </c>
      <c r="D449" s="69">
        <v>0</v>
      </c>
      <c r="F449" s="73" t="str">
        <f>'CONSTRUCTION COST ESTIMATE'!C449</f>
        <v>27 INCH X 42 INCH HORIZONTAL ELLIPTICAL REINFORCED CONCRETE PIPE (RCP) (CLASS III)</v>
      </c>
      <c r="H449" s="74" t="str">
        <f t="shared" si="8"/>
        <v>603.0220</v>
      </c>
      <c r="J449" s="75">
        <f>'CONSTRUCTION COST ESTIMATE'!BA449</f>
        <v>0</v>
      </c>
      <c r="K449" s="69" t="s">
        <v>1304</v>
      </c>
      <c r="L449" s="69" t="str">
        <f>'CONSTRUCTION COST ESTIMATE'!BB449</f>
        <v>LF</v>
      </c>
      <c r="M449" s="69" t="s">
        <v>1312</v>
      </c>
      <c r="N449" s="76">
        <f>'CONSTRUCTION COST ESTIMATE'!BC449</f>
        <v>0</v>
      </c>
      <c r="O449" s="69" t="s">
        <v>1313</v>
      </c>
    </row>
    <row r="450" spans="1:15" ht="30" hidden="1">
      <c r="A450" s="72">
        <f>'CONSTRUCTION COST ESTIMATE'!B450</f>
        <v>603.02300000000002</v>
      </c>
      <c r="C450" s="69" t="s">
        <v>1311</v>
      </c>
      <c r="D450" s="69">
        <v>0</v>
      </c>
      <c r="F450" s="73" t="str">
        <f>'CONSTRUCTION COST ESTIMATE'!C450</f>
        <v>27 INCH X 42 INCH HORIZONTAL ELLIPTICAL REINFORCED CONCRETE PIPE (RCP) (CLASS IV)</v>
      </c>
      <c r="H450" s="74" t="str">
        <f t="shared" si="8"/>
        <v>603.0230</v>
      </c>
      <c r="J450" s="75">
        <f>'CONSTRUCTION COST ESTIMATE'!BA450</f>
        <v>0</v>
      </c>
      <c r="K450" s="69" t="s">
        <v>1304</v>
      </c>
      <c r="L450" s="69" t="str">
        <f>'CONSTRUCTION COST ESTIMATE'!BB450</f>
        <v>LF</v>
      </c>
      <c r="M450" s="69" t="s">
        <v>1312</v>
      </c>
      <c r="N450" s="76">
        <f>'CONSTRUCTION COST ESTIMATE'!BC450</f>
        <v>0</v>
      </c>
      <c r="O450" s="69" t="s">
        <v>1313</v>
      </c>
    </row>
    <row r="451" spans="1:15" ht="30" hidden="1">
      <c r="A451" s="72">
        <f>'CONSTRUCTION COST ESTIMATE'!B451</f>
        <v>603.024</v>
      </c>
      <c r="C451" s="69" t="s">
        <v>1311</v>
      </c>
      <c r="D451" s="69">
        <v>0</v>
      </c>
      <c r="F451" s="73" t="str">
        <f>'CONSTRUCTION COST ESTIMATE'!C451</f>
        <v>27 INCH X 42 INCH HORIZONTAL ELLIPTICAL REINFORCED CONCRETE PIPE (RCP) (CLASS V)</v>
      </c>
      <c r="H451" s="74" t="str">
        <f t="shared" si="8"/>
        <v>603.0240</v>
      </c>
      <c r="J451" s="75">
        <f>'CONSTRUCTION COST ESTIMATE'!BA451</f>
        <v>0</v>
      </c>
      <c r="K451" s="69" t="s">
        <v>1304</v>
      </c>
      <c r="L451" s="69" t="str">
        <f>'CONSTRUCTION COST ESTIMATE'!BB451</f>
        <v>LF</v>
      </c>
      <c r="M451" s="69" t="s">
        <v>1312</v>
      </c>
      <c r="N451" s="76">
        <f>'CONSTRUCTION COST ESTIMATE'!BC451</f>
        <v>0</v>
      </c>
      <c r="O451" s="69" t="s">
        <v>1313</v>
      </c>
    </row>
    <row r="452" spans="1:15" ht="30" hidden="1">
      <c r="A452" s="72">
        <f>'CONSTRUCTION COST ESTIMATE'!B452</f>
        <v>603.02499999999998</v>
      </c>
      <c r="C452" s="69" t="s">
        <v>1311</v>
      </c>
      <c r="D452" s="69">
        <v>0</v>
      </c>
      <c r="F452" s="73" t="str">
        <f>'CONSTRUCTION COST ESTIMATE'!C452</f>
        <v>29 INCH X 45 INCH HORIZONTAL ELLIPTICAL REINFORCED CONCRETE PIPE (RCP) (CLASS III)</v>
      </c>
      <c r="H452" s="74" t="str">
        <f t="shared" si="8"/>
        <v>603.0250</v>
      </c>
      <c r="J452" s="75">
        <f>'CONSTRUCTION COST ESTIMATE'!BA452</f>
        <v>0</v>
      </c>
      <c r="K452" s="69" t="s">
        <v>1304</v>
      </c>
      <c r="L452" s="69" t="str">
        <f>'CONSTRUCTION COST ESTIMATE'!BB452</f>
        <v>LF</v>
      </c>
      <c r="M452" s="69" t="s">
        <v>1312</v>
      </c>
      <c r="N452" s="76">
        <f>'CONSTRUCTION COST ESTIMATE'!BC452</f>
        <v>0</v>
      </c>
      <c r="O452" s="69" t="s">
        <v>1313</v>
      </c>
    </row>
    <row r="453" spans="1:15" ht="30" hidden="1">
      <c r="A453" s="72">
        <f>'CONSTRUCTION COST ESTIMATE'!B453</f>
        <v>603.02599999999995</v>
      </c>
      <c r="C453" s="69" t="s">
        <v>1311</v>
      </c>
      <c r="D453" s="69">
        <v>0</v>
      </c>
      <c r="F453" s="73" t="str">
        <f>'CONSTRUCTION COST ESTIMATE'!C453</f>
        <v>29 INCH X 45 INCH HORIZONTAL ELLIPTICAL REINFORCED CONCRETE PIPE (RCP) (CLASS IV)</v>
      </c>
      <c r="H453" s="74" t="str">
        <f t="shared" si="8"/>
        <v>603.0260</v>
      </c>
      <c r="J453" s="75">
        <f>'CONSTRUCTION COST ESTIMATE'!BA453</f>
        <v>0</v>
      </c>
      <c r="K453" s="69" t="s">
        <v>1304</v>
      </c>
      <c r="L453" s="69" t="str">
        <f>'CONSTRUCTION COST ESTIMATE'!BB453</f>
        <v>LF</v>
      </c>
      <c r="M453" s="69" t="s">
        <v>1312</v>
      </c>
      <c r="N453" s="76">
        <f>'CONSTRUCTION COST ESTIMATE'!BC453</f>
        <v>0</v>
      </c>
      <c r="O453" s="69" t="s">
        <v>1313</v>
      </c>
    </row>
    <row r="454" spans="1:15" ht="30" hidden="1">
      <c r="A454" s="72">
        <f>'CONSTRUCTION COST ESTIMATE'!B454</f>
        <v>603.02700000000004</v>
      </c>
      <c r="C454" s="69" t="s">
        <v>1311</v>
      </c>
      <c r="D454" s="69">
        <v>0</v>
      </c>
      <c r="F454" s="73" t="str">
        <f>'CONSTRUCTION COST ESTIMATE'!C454</f>
        <v>29 INCH X 45 INCH HORIZONTAL ELLIPTICAL REINFORCED CONCRETE PIPE (RCP) (CLASS V)</v>
      </c>
      <c r="H454" s="74" t="str">
        <f t="shared" si="8"/>
        <v>603.0270</v>
      </c>
      <c r="J454" s="75">
        <f>'CONSTRUCTION COST ESTIMATE'!BA454</f>
        <v>0</v>
      </c>
      <c r="K454" s="69" t="s">
        <v>1304</v>
      </c>
      <c r="L454" s="69" t="str">
        <f>'CONSTRUCTION COST ESTIMATE'!BB454</f>
        <v>LF</v>
      </c>
      <c r="M454" s="69" t="s">
        <v>1312</v>
      </c>
      <c r="N454" s="76">
        <f>'CONSTRUCTION COST ESTIMATE'!BC454</f>
        <v>0</v>
      </c>
      <c r="O454" s="69" t="s">
        <v>1313</v>
      </c>
    </row>
    <row r="455" spans="1:15" ht="30" hidden="1">
      <c r="A455" s="72">
        <f>'CONSTRUCTION COST ESTIMATE'!B455</f>
        <v>603.02800000000002</v>
      </c>
      <c r="C455" s="69" t="s">
        <v>1311</v>
      </c>
      <c r="D455" s="69">
        <v>0</v>
      </c>
      <c r="F455" s="73" t="str">
        <f>'CONSTRUCTION COST ESTIMATE'!C455</f>
        <v>32 INCH X 49 INCH HORIZONTAL ELLIPTICAL REINFORCED CONCRETE PIPE (RCP) (CLASS III)</v>
      </c>
      <c r="H455" s="74" t="str">
        <f t="shared" si="8"/>
        <v>603.0280</v>
      </c>
      <c r="J455" s="75">
        <f>'CONSTRUCTION COST ESTIMATE'!BA455</f>
        <v>0</v>
      </c>
      <c r="K455" s="69" t="s">
        <v>1304</v>
      </c>
      <c r="L455" s="69" t="str">
        <f>'CONSTRUCTION COST ESTIMATE'!BB455</f>
        <v>LF</v>
      </c>
      <c r="M455" s="69" t="s">
        <v>1312</v>
      </c>
      <c r="N455" s="76">
        <f>'CONSTRUCTION COST ESTIMATE'!BC455</f>
        <v>0</v>
      </c>
      <c r="O455" s="69" t="s">
        <v>1313</v>
      </c>
    </row>
    <row r="456" spans="1:15" ht="30" hidden="1">
      <c r="A456" s="72">
        <f>'CONSTRUCTION COST ESTIMATE'!B456</f>
        <v>603.029</v>
      </c>
      <c r="C456" s="69" t="s">
        <v>1311</v>
      </c>
      <c r="D456" s="69">
        <v>0</v>
      </c>
      <c r="F456" s="73" t="str">
        <f>'CONSTRUCTION COST ESTIMATE'!C456</f>
        <v>32 INCH X 49 INCH HORIZONTAL ELLIPTICAL REINFORCED CONCRETE PIPE (RCP) (CLASS IV)</v>
      </c>
      <c r="H456" s="74" t="str">
        <f t="shared" si="8"/>
        <v>603.0290</v>
      </c>
      <c r="J456" s="75">
        <f>'CONSTRUCTION COST ESTIMATE'!BA456</f>
        <v>0</v>
      </c>
      <c r="K456" s="69" t="s">
        <v>1304</v>
      </c>
      <c r="L456" s="69" t="str">
        <f>'CONSTRUCTION COST ESTIMATE'!BB456</f>
        <v>LF</v>
      </c>
      <c r="M456" s="69" t="s">
        <v>1312</v>
      </c>
      <c r="N456" s="76">
        <f>'CONSTRUCTION COST ESTIMATE'!BC456</f>
        <v>0</v>
      </c>
      <c r="O456" s="69" t="s">
        <v>1313</v>
      </c>
    </row>
    <row r="457" spans="1:15" ht="30" hidden="1">
      <c r="A457" s="72">
        <f>'CONSTRUCTION COST ESTIMATE'!B457</f>
        <v>603.03</v>
      </c>
      <c r="C457" s="69" t="s">
        <v>1311</v>
      </c>
      <c r="D457" s="69">
        <v>0</v>
      </c>
      <c r="F457" s="73" t="str">
        <f>'CONSTRUCTION COST ESTIMATE'!C457</f>
        <v>32 INCH X 49 INCH HORIZONTAL ELLIPTICAL REINFORCED CONCRETE PIPE (RCP) (CLASS V)</v>
      </c>
      <c r="H457" s="74" t="str">
        <f t="shared" si="8"/>
        <v>603.0300</v>
      </c>
      <c r="J457" s="75">
        <f>'CONSTRUCTION COST ESTIMATE'!BA457</f>
        <v>0</v>
      </c>
      <c r="K457" s="69" t="s">
        <v>1304</v>
      </c>
      <c r="L457" s="69" t="str">
        <f>'CONSTRUCTION COST ESTIMATE'!BB457</f>
        <v>LF</v>
      </c>
      <c r="M457" s="69" t="s">
        <v>1312</v>
      </c>
      <c r="N457" s="76">
        <f>'CONSTRUCTION COST ESTIMATE'!BC457</f>
        <v>0</v>
      </c>
      <c r="O457" s="69" t="s">
        <v>1313</v>
      </c>
    </row>
    <row r="458" spans="1:15" ht="30" hidden="1">
      <c r="A458" s="72">
        <f>'CONSTRUCTION COST ESTIMATE'!B458</f>
        <v>603.03099999999995</v>
      </c>
      <c r="C458" s="69" t="s">
        <v>1311</v>
      </c>
      <c r="D458" s="69">
        <v>0</v>
      </c>
      <c r="F458" s="73" t="str">
        <f>'CONSTRUCTION COST ESTIMATE'!C458</f>
        <v>34 INCH X 53 INCH HORIZONTAL ELLIPTICAL REINFORCED CONCRETE PIPE (RCP) (CLASS III)</v>
      </c>
      <c r="H458" s="74" t="str">
        <f t="shared" si="8"/>
        <v>603.0310</v>
      </c>
      <c r="J458" s="75">
        <f>'CONSTRUCTION COST ESTIMATE'!BA458</f>
        <v>0</v>
      </c>
      <c r="K458" s="69" t="s">
        <v>1304</v>
      </c>
      <c r="L458" s="69" t="str">
        <f>'CONSTRUCTION COST ESTIMATE'!BB458</f>
        <v>LF</v>
      </c>
      <c r="M458" s="69" t="s">
        <v>1312</v>
      </c>
      <c r="N458" s="76">
        <f>'CONSTRUCTION COST ESTIMATE'!BC458</f>
        <v>0</v>
      </c>
      <c r="O458" s="69" t="s">
        <v>1313</v>
      </c>
    </row>
    <row r="459" spans="1:15" ht="30" hidden="1">
      <c r="A459" s="72">
        <f>'CONSTRUCTION COST ESTIMATE'!B459</f>
        <v>603.03200000000004</v>
      </c>
      <c r="C459" s="69" t="s">
        <v>1311</v>
      </c>
      <c r="D459" s="69">
        <v>0</v>
      </c>
      <c r="F459" s="73" t="str">
        <f>'CONSTRUCTION COST ESTIMATE'!C459</f>
        <v>34 INCH X 53 INCH HORIZONTAL ELLIPTICAL REINFORCED CONCRETE PIPE (RCP) (CLASS IV)</v>
      </c>
      <c r="H459" s="74" t="str">
        <f t="shared" si="8"/>
        <v>603.0320</v>
      </c>
      <c r="J459" s="75">
        <f>'CONSTRUCTION COST ESTIMATE'!BA459</f>
        <v>0</v>
      </c>
      <c r="K459" s="69" t="s">
        <v>1304</v>
      </c>
      <c r="L459" s="69" t="str">
        <f>'CONSTRUCTION COST ESTIMATE'!BB459</f>
        <v>LF</v>
      </c>
      <c r="M459" s="69" t="s">
        <v>1312</v>
      </c>
      <c r="N459" s="76">
        <f>'CONSTRUCTION COST ESTIMATE'!BC459</f>
        <v>0</v>
      </c>
      <c r="O459" s="69" t="s">
        <v>1313</v>
      </c>
    </row>
    <row r="460" spans="1:15" ht="30" hidden="1">
      <c r="A460" s="72">
        <f>'CONSTRUCTION COST ESTIMATE'!B460</f>
        <v>603.03300000000002</v>
      </c>
      <c r="C460" s="69" t="s">
        <v>1311</v>
      </c>
      <c r="D460" s="69">
        <v>0</v>
      </c>
      <c r="F460" s="73" t="str">
        <f>'CONSTRUCTION COST ESTIMATE'!C460</f>
        <v>34 INCH X 53 INCH HORIZONTAL ELLIPTICAL REINFORCED CONCRETE PIPE (RCP) (CLASS V)</v>
      </c>
      <c r="H460" s="74" t="str">
        <f t="shared" si="8"/>
        <v>603.0330</v>
      </c>
      <c r="J460" s="75">
        <f>'CONSTRUCTION COST ESTIMATE'!BA460</f>
        <v>0</v>
      </c>
      <c r="K460" s="69" t="s">
        <v>1304</v>
      </c>
      <c r="L460" s="69" t="str">
        <f>'CONSTRUCTION COST ESTIMATE'!BB460</f>
        <v>LF</v>
      </c>
      <c r="M460" s="69" t="s">
        <v>1312</v>
      </c>
      <c r="N460" s="76">
        <f>'CONSTRUCTION COST ESTIMATE'!BC460</f>
        <v>0</v>
      </c>
      <c r="O460" s="69" t="s">
        <v>1313</v>
      </c>
    </row>
    <row r="461" spans="1:15" ht="30" hidden="1">
      <c r="A461" s="72">
        <f>'CONSTRUCTION COST ESTIMATE'!B461</f>
        <v>603.03399999999999</v>
      </c>
      <c r="C461" s="69" t="s">
        <v>1311</v>
      </c>
      <c r="D461" s="69">
        <v>0</v>
      </c>
      <c r="F461" s="73" t="str">
        <f>'CONSTRUCTION COST ESTIMATE'!C461</f>
        <v>38 INCH X 60 INCH HORIZONTAL ELLIPTICAL REINFORCED CONCRETE PIPE (RCP) (CLASS III)</v>
      </c>
      <c r="H461" s="74" t="str">
        <f t="shared" si="8"/>
        <v>603.0340</v>
      </c>
      <c r="J461" s="75">
        <f>'CONSTRUCTION COST ESTIMATE'!BA461</f>
        <v>0</v>
      </c>
      <c r="K461" s="69" t="s">
        <v>1304</v>
      </c>
      <c r="L461" s="69" t="str">
        <f>'CONSTRUCTION COST ESTIMATE'!BB461</f>
        <v>LF</v>
      </c>
      <c r="M461" s="69" t="s">
        <v>1312</v>
      </c>
      <c r="N461" s="76">
        <f>'CONSTRUCTION COST ESTIMATE'!BC461</f>
        <v>0</v>
      </c>
      <c r="O461" s="69" t="s">
        <v>1313</v>
      </c>
    </row>
    <row r="462" spans="1:15" ht="30" hidden="1">
      <c r="A462" s="72">
        <f>'CONSTRUCTION COST ESTIMATE'!B462</f>
        <v>603.03499999999997</v>
      </c>
      <c r="C462" s="69" t="s">
        <v>1311</v>
      </c>
      <c r="D462" s="69">
        <v>0</v>
      </c>
      <c r="F462" s="73" t="str">
        <f>'CONSTRUCTION COST ESTIMATE'!C462</f>
        <v>38 INCH X 60 INCH HORIZONTAL ELLIPTICAL REINFORCED CONCRETE PIPE (RCP) (CLASS IV)</v>
      </c>
      <c r="H462" s="74" t="str">
        <f t="shared" si="8"/>
        <v>603.0350</v>
      </c>
      <c r="J462" s="75">
        <f>'CONSTRUCTION COST ESTIMATE'!BA462</f>
        <v>0</v>
      </c>
      <c r="K462" s="69" t="s">
        <v>1304</v>
      </c>
      <c r="L462" s="69" t="str">
        <f>'CONSTRUCTION COST ESTIMATE'!BB462</f>
        <v>LF</v>
      </c>
      <c r="M462" s="69" t="s">
        <v>1312</v>
      </c>
      <c r="N462" s="76">
        <f>'CONSTRUCTION COST ESTIMATE'!BC462</f>
        <v>0</v>
      </c>
      <c r="O462" s="69" t="s">
        <v>1313</v>
      </c>
    </row>
    <row r="463" spans="1:15" ht="30" hidden="1">
      <c r="A463" s="72">
        <f>'CONSTRUCTION COST ESTIMATE'!B463</f>
        <v>603.03599999999994</v>
      </c>
      <c r="C463" s="69" t="s">
        <v>1311</v>
      </c>
      <c r="D463" s="69">
        <v>0</v>
      </c>
      <c r="F463" s="73" t="str">
        <f>'CONSTRUCTION COST ESTIMATE'!C463</f>
        <v>38 INCH X 60 INCH HORIZONTAL ELLIPTICAL REINFORCED CONCRETE PIPE (RCP) (CLASS V)</v>
      </c>
      <c r="H463" s="74" t="str">
        <f t="shared" si="8"/>
        <v>603.0360</v>
      </c>
      <c r="J463" s="75">
        <f>'CONSTRUCTION COST ESTIMATE'!BA463</f>
        <v>0</v>
      </c>
      <c r="K463" s="69" t="s">
        <v>1304</v>
      </c>
      <c r="L463" s="69" t="str">
        <f>'CONSTRUCTION COST ESTIMATE'!BB463</f>
        <v>LF</v>
      </c>
      <c r="M463" s="69" t="s">
        <v>1312</v>
      </c>
      <c r="N463" s="76">
        <f>'CONSTRUCTION COST ESTIMATE'!BC463</f>
        <v>0</v>
      </c>
      <c r="O463" s="69" t="s">
        <v>1313</v>
      </c>
    </row>
    <row r="464" spans="1:15" ht="30" hidden="1">
      <c r="A464" s="72">
        <f>'CONSTRUCTION COST ESTIMATE'!B464</f>
        <v>603.03700000000003</v>
      </c>
      <c r="C464" s="69" t="s">
        <v>1311</v>
      </c>
      <c r="D464" s="69">
        <v>0</v>
      </c>
      <c r="F464" s="73" t="str">
        <f>'CONSTRUCTION COST ESTIMATE'!C464</f>
        <v>43 INCH X 68 INCH HORIZONTAL ELLIPTICAL REINFORCED CONCRETE PIPE (RCP) (CLASS III)</v>
      </c>
      <c r="H464" s="74" t="str">
        <f t="shared" si="8"/>
        <v>603.0370</v>
      </c>
      <c r="J464" s="75">
        <f>'CONSTRUCTION COST ESTIMATE'!BA464</f>
        <v>0</v>
      </c>
      <c r="K464" s="69" t="s">
        <v>1304</v>
      </c>
      <c r="L464" s="69" t="str">
        <f>'CONSTRUCTION COST ESTIMATE'!BB464</f>
        <v>LF</v>
      </c>
      <c r="M464" s="69" t="s">
        <v>1312</v>
      </c>
      <c r="N464" s="76">
        <f>'CONSTRUCTION COST ESTIMATE'!BC464</f>
        <v>0</v>
      </c>
      <c r="O464" s="69" t="s">
        <v>1313</v>
      </c>
    </row>
    <row r="465" spans="1:15" ht="30" hidden="1">
      <c r="A465" s="72">
        <f>'CONSTRUCTION COST ESTIMATE'!B465</f>
        <v>603.03800000000001</v>
      </c>
      <c r="C465" s="69" t="s">
        <v>1311</v>
      </c>
      <c r="D465" s="69">
        <v>0</v>
      </c>
      <c r="F465" s="73" t="str">
        <f>'CONSTRUCTION COST ESTIMATE'!C465</f>
        <v>43 INCH X 68 INCH HORIZONTAL ELLIPTICAL REINFORCED CONCRETE PIPE (RCP) (CLASS IV)</v>
      </c>
      <c r="H465" s="74" t="str">
        <f t="shared" si="8"/>
        <v>603.0380</v>
      </c>
      <c r="J465" s="75">
        <f>'CONSTRUCTION COST ESTIMATE'!BA465</f>
        <v>0</v>
      </c>
      <c r="K465" s="69" t="s">
        <v>1304</v>
      </c>
      <c r="L465" s="69" t="str">
        <f>'CONSTRUCTION COST ESTIMATE'!BB465</f>
        <v>LF</v>
      </c>
      <c r="M465" s="69" t="s">
        <v>1312</v>
      </c>
      <c r="N465" s="76">
        <f>'CONSTRUCTION COST ESTIMATE'!BC465</f>
        <v>0</v>
      </c>
      <c r="O465" s="69" t="s">
        <v>1313</v>
      </c>
    </row>
    <row r="466" spans="1:15" ht="30" hidden="1">
      <c r="A466" s="72">
        <f>'CONSTRUCTION COST ESTIMATE'!B466</f>
        <v>603.03899999999999</v>
      </c>
      <c r="C466" s="69" t="s">
        <v>1311</v>
      </c>
      <c r="D466" s="69">
        <v>0</v>
      </c>
      <c r="F466" s="73" t="str">
        <f>'CONSTRUCTION COST ESTIMATE'!C466</f>
        <v>43 INCH X 68 INCH HORIZONTAL ELLIPTICAL REINFORCED CONCRETE PIPE (RCP) (CLASS V)</v>
      </c>
      <c r="H466" s="74" t="str">
        <f t="shared" si="8"/>
        <v>603.0390</v>
      </c>
      <c r="J466" s="75">
        <f>'CONSTRUCTION COST ESTIMATE'!BA466</f>
        <v>0</v>
      </c>
      <c r="K466" s="69" t="s">
        <v>1304</v>
      </c>
      <c r="L466" s="69" t="str">
        <f>'CONSTRUCTION COST ESTIMATE'!BB466</f>
        <v>LF</v>
      </c>
      <c r="M466" s="69" t="s">
        <v>1312</v>
      </c>
      <c r="N466" s="76">
        <f>'CONSTRUCTION COST ESTIMATE'!BC466</f>
        <v>0</v>
      </c>
      <c r="O466" s="69" t="s">
        <v>1313</v>
      </c>
    </row>
    <row r="467" spans="1:15" ht="30" hidden="1">
      <c r="A467" s="72">
        <f>'CONSTRUCTION COST ESTIMATE'!B467</f>
        <v>603.04</v>
      </c>
      <c r="C467" s="69" t="s">
        <v>1311</v>
      </c>
      <c r="D467" s="69">
        <v>0</v>
      </c>
      <c r="F467" s="73" t="str">
        <f>'CONSTRUCTION COST ESTIMATE'!C467</f>
        <v>48 INCH X 76 INCH HORIZONTAL ELLIPTICAL REINFORCED CONCRETE PIPE (RCP) (CLASS III)</v>
      </c>
      <c r="H467" s="74" t="str">
        <f t="shared" si="8"/>
        <v>603.0400</v>
      </c>
      <c r="J467" s="75">
        <f>'CONSTRUCTION COST ESTIMATE'!BA467</f>
        <v>0</v>
      </c>
      <c r="K467" s="69" t="s">
        <v>1304</v>
      </c>
      <c r="L467" s="69" t="str">
        <f>'CONSTRUCTION COST ESTIMATE'!BB467</f>
        <v>LF</v>
      </c>
      <c r="M467" s="69" t="s">
        <v>1312</v>
      </c>
      <c r="N467" s="76">
        <f>'CONSTRUCTION COST ESTIMATE'!BC467</f>
        <v>0</v>
      </c>
      <c r="O467" s="69" t="s">
        <v>1313</v>
      </c>
    </row>
    <row r="468" spans="1:15" ht="30" hidden="1">
      <c r="A468" s="72">
        <f>'CONSTRUCTION COST ESTIMATE'!B468</f>
        <v>603.04100000000005</v>
      </c>
      <c r="C468" s="69" t="s">
        <v>1311</v>
      </c>
      <c r="D468" s="69">
        <v>0</v>
      </c>
      <c r="F468" s="73" t="str">
        <f>'CONSTRUCTION COST ESTIMATE'!C468</f>
        <v>48 INCH X 76 INCH HORIZONTAL ELLIPTICAL REINFORCED CONCRETE PIPE (RCP) (CLASS IV)</v>
      </c>
      <c r="H468" s="74" t="str">
        <f t="shared" si="8"/>
        <v>603.0410</v>
      </c>
      <c r="J468" s="75">
        <f>'CONSTRUCTION COST ESTIMATE'!BA468</f>
        <v>0</v>
      </c>
      <c r="K468" s="69" t="s">
        <v>1304</v>
      </c>
      <c r="L468" s="69" t="str">
        <f>'CONSTRUCTION COST ESTIMATE'!BB468</f>
        <v>LF</v>
      </c>
      <c r="M468" s="69" t="s">
        <v>1312</v>
      </c>
      <c r="N468" s="76">
        <f>'CONSTRUCTION COST ESTIMATE'!BC468</f>
        <v>0</v>
      </c>
      <c r="O468" s="69" t="s">
        <v>1313</v>
      </c>
    </row>
    <row r="469" spans="1:15" ht="30" hidden="1">
      <c r="A469" s="72">
        <f>'CONSTRUCTION COST ESTIMATE'!B469</f>
        <v>603.04200000000003</v>
      </c>
      <c r="C469" s="69" t="s">
        <v>1311</v>
      </c>
      <c r="D469" s="69">
        <v>0</v>
      </c>
      <c r="F469" s="73" t="str">
        <f>'CONSTRUCTION COST ESTIMATE'!C469</f>
        <v>48 INCH X 76 INCH HORIZONTAL ELLIPTICAL REINFORCED CONCRETE PIPE (RCP) (CLASS V)</v>
      </c>
      <c r="H469" s="74" t="str">
        <f t="shared" si="8"/>
        <v>603.0420</v>
      </c>
      <c r="J469" s="75">
        <f>'CONSTRUCTION COST ESTIMATE'!BA469</f>
        <v>0</v>
      </c>
      <c r="K469" s="69" t="s">
        <v>1304</v>
      </c>
      <c r="L469" s="69" t="str">
        <f>'CONSTRUCTION COST ESTIMATE'!BB469</f>
        <v>LF</v>
      </c>
      <c r="M469" s="69" t="s">
        <v>1312</v>
      </c>
      <c r="N469" s="76">
        <f>'CONSTRUCTION COST ESTIMATE'!BC469</f>
        <v>0</v>
      </c>
      <c r="O469" s="69" t="s">
        <v>1313</v>
      </c>
    </row>
    <row r="470" spans="1:15" ht="30" hidden="1">
      <c r="A470" s="72">
        <f>'CONSTRUCTION COST ESTIMATE'!B470</f>
        <v>603.04300000000001</v>
      </c>
      <c r="C470" s="69" t="s">
        <v>1311</v>
      </c>
      <c r="D470" s="69">
        <v>0</v>
      </c>
      <c r="F470" s="73" t="str">
        <f>'CONSTRUCTION COST ESTIMATE'!C470</f>
        <v>53 INCH X 83 INCH HORIZONTAL ELLIPTICAL REINFORCED CONCRETE PIPE (RCP) (CLASS III)</v>
      </c>
      <c r="H470" s="74" t="str">
        <f t="shared" si="8"/>
        <v>603.0430</v>
      </c>
      <c r="J470" s="75">
        <f>'CONSTRUCTION COST ESTIMATE'!BA470</f>
        <v>0</v>
      </c>
      <c r="K470" s="69" t="s">
        <v>1304</v>
      </c>
      <c r="L470" s="69" t="str">
        <f>'CONSTRUCTION COST ESTIMATE'!BB470</f>
        <v>LF</v>
      </c>
      <c r="M470" s="69" t="s">
        <v>1312</v>
      </c>
      <c r="N470" s="76">
        <f>'CONSTRUCTION COST ESTIMATE'!BC470</f>
        <v>0</v>
      </c>
      <c r="O470" s="69" t="s">
        <v>1313</v>
      </c>
    </row>
    <row r="471" spans="1:15" ht="30" hidden="1">
      <c r="A471" s="72">
        <f>'CONSTRUCTION COST ESTIMATE'!B471</f>
        <v>603.04399999999998</v>
      </c>
      <c r="C471" s="69" t="s">
        <v>1311</v>
      </c>
      <c r="D471" s="69">
        <v>0</v>
      </c>
      <c r="F471" s="73" t="str">
        <f>'CONSTRUCTION COST ESTIMATE'!C471</f>
        <v>53 INCH X 83 INCH HORIZONTAL ELLIPTICAL REINFORCED CONCRETE PIPE (RCP) (CLASS IV)</v>
      </c>
      <c r="H471" s="74" t="str">
        <f t="shared" si="8"/>
        <v>603.0440</v>
      </c>
      <c r="J471" s="75">
        <f>'CONSTRUCTION COST ESTIMATE'!BA471</f>
        <v>0</v>
      </c>
      <c r="K471" s="69" t="s">
        <v>1304</v>
      </c>
      <c r="L471" s="69" t="str">
        <f>'CONSTRUCTION COST ESTIMATE'!BB471</f>
        <v>LF</v>
      </c>
      <c r="M471" s="69" t="s">
        <v>1312</v>
      </c>
      <c r="N471" s="76">
        <f>'CONSTRUCTION COST ESTIMATE'!BC471</f>
        <v>0</v>
      </c>
      <c r="O471" s="69" t="s">
        <v>1313</v>
      </c>
    </row>
    <row r="472" spans="1:15" ht="30" hidden="1">
      <c r="A472" s="72">
        <f>'CONSTRUCTION COST ESTIMATE'!B472</f>
        <v>603.04499999999996</v>
      </c>
      <c r="C472" s="69" t="s">
        <v>1311</v>
      </c>
      <c r="D472" s="69">
        <v>0</v>
      </c>
      <c r="F472" s="73" t="str">
        <f>'CONSTRUCTION COST ESTIMATE'!C472</f>
        <v>53 INCH X 83 INCH HORIZONTAL ELLIPTICAL REINFORCED CONCRETE PIPE (RCP) (CLASS V)</v>
      </c>
      <c r="H472" s="74" t="str">
        <f t="shared" ref="H472:H535" si="11">TEXT(A472,"#.0000")</f>
        <v>603.0450</v>
      </c>
      <c r="J472" s="75">
        <f>'CONSTRUCTION COST ESTIMATE'!BA472</f>
        <v>0</v>
      </c>
      <c r="K472" s="69" t="s">
        <v>1304</v>
      </c>
      <c r="L472" s="69" t="str">
        <f>'CONSTRUCTION COST ESTIMATE'!BB472</f>
        <v>LF</v>
      </c>
      <c r="M472" s="69" t="s">
        <v>1312</v>
      </c>
      <c r="N472" s="76">
        <f>'CONSTRUCTION COST ESTIMATE'!BC472</f>
        <v>0</v>
      </c>
      <c r="O472" s="69" t="s">
        <v>1313</v>
      </c>
    </row>
    <row r="473" spans="1:15" ht="30" hidden="1">
      <c r="A473" s="72">
        <f>'CONSTRUCTION COST ESTIMATE'!B473</f>
        <v>603.04600000000005</v>
      </c>
      <c r="C473" s="69" t="s">
        <v>1311</v>
      </c>
      <c r="D473" s="69">
        <v>0</v>
      </c>
      <c r="F473" s="73" t="str">
        <f>'CONSTRUCTION COST ESTIMATE'!C473</f>
        <v>58 INCH X 91 INCH HORIZONTAL ELLIPTICAL REINFORCED CONCRETE PIPE (RCP) (CLASS III)</v>
      </c>
      <c r="H473" s="74" t="str">
        <f t="shared" si="11"/>
        <v>603.0460</v>
      </c>
      <c r="J473" s="75">
        <f>'CONSTRUCTION COST ESTIMATE'!BA473</f>
        <v>0</v>
      </c>
      <c r="K473" s="69" t="s">
        <v>1304</v>
      </c>
      <c r="L473" s="69" t="str">
        <f>'CONSTRUCTION COST ESTIMATE'!BB473</f>
        <v>LF</v>
      </c>
      <c r="M473" s="69" t="s">
        <v>1312</v>
      </c>
      <c r="N473" s="76">
        <f>'CONSTRUCTION COST ESTIMATE'!BC473</f>
        <v>0</v>
      </c>
      <c r="O473" s="69" t="s">
        <v>1313</v>
      </c>
    </row>
    <row r="474" spans="1:15" ht="30" hidden="1">
      <c r="A474" s="72">
        <f>'CONSTRUCTION COST ESTIMATE'!B474</f>
        <v>603.04700000000003</v>
      </c>
      <c r="C474" s="69" t="s">
        <v>1311</v>
      </c>
      <c r="D474" s="69">
        <v>0</v>
      </c>
      <c r="F474" s="73" t="str">
        <f>'CONSTRUCTION COST ESTIMATE'!C474</f>
        <v>58 INCH X 91 INCH HORIZONTAL ELLIPTICAL REINFORCED CONCRETE PIPE (RCP) (CLASS IV)</v>
      </c>
      <c r="H474" s="74" t="str">
        <f t="shared" si="11"/>
        <v>603.0470</v>
      </c>
      <c r="J474" s="75">
        <f>'CONSTRUCTION COST ESTIMATE'!BA474</f>
        <v>0</v>
      </c>
      <c r="K474" s="69" t="s">
        <v>1304</v>
      </c>
      <c r="L474" s="69" t="str">
        <f>'CONSTRUCTION COST ESTIMATE'!BB474</f>
        <v>LF</v>
      </c>
      <c r="M474" s="69" t="s">
        <v>1312</v>
      </c>
      <c r="N474" s="76">
        <f>'CONSTRUCTION COST ESTIMATE'!BC474</f>
        <v>0</v>
      </c>
      <c r="O474" s="69" t="s">
        <v>1313</v>
      </c>
    </row>
    <row r="475" spans="1:15" ht="30" hidden="1">
      <c r="A475" s="72">
        <f>'CONSTRUCTION COST ESTIMATE'!B475</f>
        <v>603.048</v>
      </c>
      <c r="C475" s="69" t="s">
        <v>1311</v>
      </c>
      <c r="D475" s="69">
        <v>0</v>
      </c>
      <c r="F475" s="73" t="str">
        <f>'CONSTRUCTION COST ESTIMATE'!C475</f>
        <v>58 INCH X 91 INCH HORIZONTAL ELLIPTICAL REINFORCED CONCRETE PIPE (RCP) (CLASS V)</v>
      </c>
      <c r="H475" s="74" t="str">
        <f t="shared" si="11"/>
        <v>603.0480</v>
      </c>
      <c r="J475" s="75">
        <f>'CONSTRUCTION COST ESTIMATE'!BA475</f>
        <v>0</v>
      </c>
      <c r="K475" s="69" t="s">
        <v>1304</v>
      </c>
      <c r="L475" s="69" t="str">
        <f>'CONSTRUCTION COST ESTIMATE'!BB475</f>
        <v>LF</v>
      </c>
      <c r="M475" s="69" t="s">
        <v>1312</v>
      </c>
      <c r="N475" s="76">
        <f>'CONSTRUCTION COST ESTIMATE'!BC475</f>
        <v>0</v>
      </c>
      <c r="O475" s="69" t="s">
        <v>1313</v>
      </c>
    </row>
    <row r="476" spans="1:15" ht="30" hidden="1">
      <c r="A476" s="72">
        <f>'CONSTRUCTION COST ESTIMATE'!B476</f>
        <v>603.04899999999998</v>
      </c>
      <c r="C476" s="69" t="s">
        <v>1311</v>
      </c>
      <c r="D476" s="69">
        <v>0</v>
      </c>
      <c r="F476" s="73" t="str">
        <f>'CONSTRUCTION COST ESTIMATE'!C476</f>
        <v>63 INCH X 98 INCH HORIZONTAL ELLIPTICAL REINFORCED CONCRETE PIPE (RCP) (CLASS III)</v>
      </c>
      <c r="H476" s="74" t="str">
        <f t="shared" si="11"/>
        <v>603.0490</v>
      </c>
      <c r="J476" s="75">
        <f>'CONSTRUCTION COST ESTIMATE'!BA476</f>
        <v>0</v>
      </c>
      <c r="K476" s="69" t="s">
        <v>1304</v>
      </c>
      <c r="L476" s="69" t="str">
        <f>'CONSTRUCTION COST ESTIMATE'!BB476</f>
        <v>LF</v>
      </c>
      <c r="M476" s="69" t="s">
        <v>1312</v>
      </c>
      <c r="N476" s="76">
        <f>'CONSTRUCTION COST ESTIMATE'!BC476</f>
        <v>0</v>
      </c>
      <c r="O476" s="69" t="s">
        <v>1313</v>
      </c>
    </row>
    <row r="477" spans="1:15" ht="30" hidden="1">
      <c r="A477" s="72">
        <f>'CONSTRUCTION COST ESTIMATE'!B477</f>
        <v>603.04999999999995</v>
      </c>
      <c r="C477" s="69" t="s">
        <v>1311</v>
      </c>
      <c r="D477" s="69">
        <v>0</v>
      </c>
      <c r="F477" s="73" t="str">
        <f>'CONSTRUCTION COST ESTIMATE'!C477</f>
        <v>63 INCH X 98 INCH HORIZONTAL ELLIPTICAL REINFORCED CONCRETE PIPE (RCP) (CLASS IV)</v>
      </c>
      <c r="H477" s="74" t="str">
        <f t="shared" si="11"/>
        <v>603.0500</v>
      </c>
      <c r="J477" s="75">
        <f>'CONSTRUCTION COST ESTIMATE'!BA477</f>
        <v>0</v>
      </c>
      <c r="K477" s="69" t="s">
        <v>1304</v>
      </c>
      <c r="L477" s="69" t="str">
        <f>'CONSTRUCTION COST ESTIMATE'!BB477</f>
        <v>LF</v>
      </c>
      <c r="M477" s="69" t="s">
        <v>1312</v>
      </c>
      <c r="N477" s="76">
        <f>'CONSTRUCTION COST ESTIMATE'!BC477</f>
        <v>0</v>
      </c>
      <c r="O477" s="69" t="s">
        <v>1313</v>
      </c>
    </row>
    <row r="478" spans="1:15" ht="30" hidden="1">
      <c r="A478" s="72">
        <f>'CONSTRUCTION COST ESTIMATE'!B478</f>
        <v>603.05100000000004</v>
      </c>
      <c r="C478" s="69" t="s">
        <v>1311</v>
      </c>
      <c r="D478" s="69">
        <v>0</v>
      </c>
      <c r="F478" s="73" t="str">
        <f>'CONSTRUCTION COST ESTIMATE'!C478</f>
        <v>63 INCH X 98 INCH HORIZONTAL ELLIPTICAL REINFORCED CONCRETE PIPE (RCP) (CLASS V)</v>
      </c>
      <c r="H478" s="74" t="str">
        <f t="shared" si="11"/>
        <v>603.0510</v>
      </c>
      <c r="J478" s="75">
        <f>'CONSTRUCTION COST ESTIMATE'!BA478</f>
        <v>0</v>
      </c>
      <c r="K478" s="69" t="s">
        <v>1304</v>
      </c>
      <c r="L478" s="69" t="str">
        <f>'CONSTRUCTION COST ESTIMATE'!BB478</f>
        <v>LF</v>
      </c>
      <c r="M478" s="69" t="s">
        <v>1312</v>
      </c>
      <c r="N478" s="76">
        <f>'CONSTRUCTION COST ESTIMATE'!BC478</f>
        <v>0</v>
      </c>
      <c r="O478" s="69" t="s">
        <v>1313</v>
      </c>
    </row>
    <row r="479" spans="1:15" ht="30" hidden="1">
      <c r="A479" s="72">
        <f>'CONSTRUCTION COST ESTIMATE'!B479</f>
        <v>603.05200000000002</v>
      </c>
      <c r="C479" s="69" t="s">
        <v>1311</v>
      </c>
      <c r="D479" s="69">
        <v>0</v>
      </c>
      <c r="F479" s="73" t="str">
        <f>'CONSTRUCTION COST ESTIMATE'!C479</f>
        <v>68 INCH X 106 INCH HORIZONTAL ELLIPTICAL REINFORCED CONCRETE PIPE (RCP) (CLASS III)</v>
      </c>
      <c r="H479" s="74" t="str">
        <f t="shared" si="11"/>
        <v>603.0520</v>
      </c>
      <c r="J479" s="75">
        <f>'CONSTRUCTION COST ESTIMATE'!BA479</f>
        <v>0</v>
      </c>
      <c r="K479" s="69" t="s">
        <v>1304</v>
      </c>
      <c r="L479" s="69" t="str">
        <f>'CONSTRUCTION COST ESTIMATE'!BB479</f>
        <v>LF</v>
      </c>
      <c r="M479" s="69" t="s">
        <v>1312</v>
      </c>
      <c r="N479" s="76">
        <f>'CONSTRUCTION COST ESTIMATE'!BC479</f>
        <v>0</v>
      </c>
      <c r="O479" s="69" t="s">
        <v>1313</v>
      </c>
    </row>
    <row r="480" spans="1:15" ht="30" hidden="1">
      <c r="A480" s="72">
        <f>'CONSTRUCTION COST ESTIMATE'!B480</f>
        <v>603.053</v>
      </c>
      <c r="C480" s="69" t="s">
        <v>1311</v>
      </c>
      <c r="D480" s="69">
        <v>0</v>
      </c>
      <c r="F480" s="73" t="str">
        <f>'CONSTRUCTION COST ESTIMATE'!C480</f>
        <v>68 INCH X 106 INCH HORIZONTAL ELLIPTICAL REINFORCED CONCRETE PIPE (RCP) (CLASS IV)</v>
      </c>
      <c r="H480" s="74" t="str">
        <f t="shared" si="11"/>
        <v>603.0530</v>
      </c>
      <c r="J480" s="75">
        <f>'CONSTRUCTION COST ESTIMATE'!BA480</f>
        <v>0</v>
      </c>
      <c r="K480" s="69" t="s">
        <v>1304</v>
      </c>
      <c r="L480" s="69" t="str">
        <f>'CONSTRUCTION COST ESTIMATE'!BB480</f>
        <v>LF</v>
      </c>
      <c r="M480" s="69" t="s">
        <v>1312</v>
      </c>
      <c r="N480" s="76">
        <f>'CONSTRUCTION COST ESTIMATE'!BC480</f>
        <v>0</v>
      </c>
      <c r="O480" s="69" t="s">
        <v>1313</v>
      </c>
    </row>
    <row r="481" spans="1:15" ht="30" hidden="1">
      <c r="A481" s="72">
        <f>'CONSTRUCTION COST ESTIMATE'!B481</f>
        <v>603.05399999999997</v>
      </c>
      <c r="C481" s="69" t="s">
        <v>1311</v>
      </c>
      <c r="D481" s="69">
        <v>0</v>
      </c>
      <c r="F481" s="73" t="str">
        <f>'CONSTRUCTION COST ESTIMATE'!C481</f>
        <v>68 INCH X 106 INCH HORIZONTAL ELLIPTICAL REINFORCED CONCRETE PIPE (RCP) (CLASS V)</v>
      </c>
      <c r="H481" s="74" t="str">
        <f t="shared" si="11"/>
        <v>603.0540</v>
      </c>
      <c r="J481" s="75">
        <f>'CONSTRUCTION COST ESTIMATE'!BA481</f>
        <v>0</v>
      </c>
      <c r="K481" s="69" t="s">
        <v>1304</v>
      </c>
      <c r="L481" s="69" t="str">
        <f>'CONSTRUCTION COST ESTIMATE'!BB481</f>
        <v>LF</v>
      </c>
      <c r="M481" s="69" t="s">
        <v>1312</v>
      </c>
      <c r="N481" s="76">
        <f>'CONSTRUCTION COST ESTIMATE'!BC481</f>
        <v>0</v>
      </c>
      <c r="O481" s="69" t="s">
        <v>1313</v>
      </c>
    </row>
    <row r="482" spans="1:15" ht="30" hidden="1">
      <c r="A482" s="72">
        <f>'CONSTRUCTION COST ESTIMATE'!B482</f>
        <v>603.05499999999995</v>
      </c>
      <c r="C482" s="69" t="s">
        <v>1311</v>
      </c>
      <c r="D482" s="69">
        <v>0</v>
      </c>
      <c r="F482" s="73" t="str">
        <f>'CONSTRUCTION COST ESTIMATE'!C482</f>
        <v>72 INCH X 113 INCH HORIZONTAL ELLIPTICAL REINFORCED CONCRETE PIPE (RCP) (CLASS III)</v>
      </c>
      <c r="H482" s="74" t="str">
        <f t="shared" si="11"/>
        <v>603.0550</v>
      </c>
      <c r="J482" s="75">
        <f>'CONSTRUCTION COST ESTIMATE'!BA482</f>
        <v>0</v>
      </c>
      <c r="K482" s="69" t="s">
        <v>1304</v>
      </c>
      <c r="L482" s="69" t="str">
        <f>'CONSTRUCTION COST ESTIMATE'!BB482</f>
        <v>LF</v>
      </c>
      <c r="M482" s="69" t="s">
        <v>1312</v>
      </c>
      <c r="N482" s="76">
        <f>'CONSTRUCTION COST ESTIMATE'!BC482</f>
        <v>0</v>
      </c>
      <c r="O482" s="69" t="s">
        <v>1313</v>
      </c>
    </row>
    <row r="483" spans="1:15" ht="30" hidden="1">
      <c r="A483" s="72">
        <f>'CONSTRUCTION COST ESTIMATE'!B483</f>
        <v>603.05600000000004</v>
      </c>
      <c r="C483" s="69" t="s">
        <v>1311</v>
      </c>
      <c r="D483" s="69">
        <v>0</v>
      </c>
      <c r="F483" s="73" t="str">
        <f>'CONSTRUCTION COST ESTIMATE'!C483</f>
        <v>72 INCH X 113 INCH HORIZONTAL ELLIPTICAL REINFORCED CONCRETE PIPE (RCP) (CLASS IV)</v>
      </c>
      <c r="H483" s="74" t="str">
        <f t="shared" si="11"/>
        <v>603.0560</v>
      </c>
      <c r="J483" s="75">
        <f>'CONSTRUCTION COST ESTIMATE'!BA483</f>
        <v>0</v>
      </c>
      <c r="K483" s="69" t="s">
        <v>1304</v>
      </c>
      <c r="L483" s="69" t="str">
        <f>'CONSTRUCTION COST ESTIMATE'!BB483</f>
        <v>LF</v>
      </c>
      <c r="M483" s="69" t="s">
        <v>1312</v>
      </c>
      <c r="N483" s="76">
        <f>'CONSTRUCTION COST ESTIMATE'!BC483</f>
        <v>0</v>
      </c>
      <c r="O483" s="69" t="s">
        <v>1313</v>
      </c>
    </row>
    <row r="484" spans="1:15" ht="30" hidden="1">
      <c r="A484" s="72">
        <f>'CONSTRUCTION COST ESTIMATE'!B484</f>
        <v>603.05700000000002</v>
      </c>
      <c r="C484" s="69" t="s">
        <v>1311</v>
      </c>
      <c r="D484" s="69">
        <v>0</v>
      </c>
      <c r="F484" s="73" t="str">
        <f>'CONSTRUCTION COST ESTIMATE'!C484</f>
        <v>72 INCH X 113 INCH HORIZONTAL ELLIPTICAL REINFORCED CONCRETE PIPE (RCP) (CLASS V)</v>
      </c>
      <c r="H484" s="74" t="str">
        <f t="shared" si="11"/>
        <v>603.0570</v>
      </c>
      <c r="J484" s="75">
        <f>'CONSTRUCTION COST ESTIMATE'!BA484</f>
        <v>0</v>
      </c>
      <c r="K484" s="69" t="s">
        <v>1304</v>
      </c>
      <c r="L484" s="69" t="str">
        <f>'CONSTRUCTION COST ESTIMATE'!BB484</f>
        <v>LF</v>
      </c>
      <c r="M484" s="69" t="s">
        <v>1312</v>
      </c>
      <c r="N484" s="76">
        <f>'CONSTRUCTION COST ESTIMATE'!BC484</f>
        <v>0</v>
      </c>
      <c r="O484" s="69" t="s">
        <v>1313</v>
      </c>
    </row>
    <row r="485" spans="1:15" ht="30" hidden="1">
      <c r="A485" s="72">
        <f>'CONSTRUCTION COST ESTIMATE'!B485</f>
        <v>603.05799999999999</v>
      </c>
      <c r="C485" s="69" t="s">
        <v>1311</v>
      </c>
      <c r="D485" s="69">
        <v>0</v>
      </c>
      <c r="F485" s="73" t="str">
        <f>'CONSTRUCTION COST ESTIMATE'!C485</f>
        <v>77 INCH X 121 INCH HORIZONTAL ELLIPTICAL REINFORCED CONCRETE PIPE (RCP) (CLASS III)</v>
      </c>
      <c r="H485" s="74" t="str">
        <f t="shared" si="11"/>
        <v>603.0580</v>
      </c>
      <c r="J485" s="75">
        <f>'CONSTRUCTION COST ESTIMATE'!BA485</f>
        <v>0</v>
      </c>
      <c r="K485" s="69" t="s">
        <v>1304</v>
      </c>
      <c r="L485" s="69" t="str">
        <f>'CONSTRUCTION COST ESTIMATE'!BB485</f>
        <v>LF</v>
      </c>
      <c r="M485" s="69" t="s">
        <v>1312</v>
      </c>
      <c r="N485" s="76">
        <f>'CONSTRUCTION COST ESTIMATE'!BC485</f>
        <v>0</v>
      </c>
      <c r="O485" s="69" t="s">
        <v>1313</v>
      </c>
    </row>
    <row r="486" spans="1:15" ht="30" hidden="1">
      <c r="A486" s="72">
        <f>'CONSTRUCTION COST ESTIMATE'!B486</f>
        <v>603.05899999999997</v>
      </c>
      <c r="C486" s="69" t="s">
        <v>1311</v>
      </c>
      <c r="D486" s="69">
        <v>0</v>
      </c>
      <c r="F486" s="73" t="str">
        <f>'CONSTRUCTION COST ESTIMATE'!C486</f>
        <v>77 INCH X 121 INCH HORIZONTAL ELLIPTICAL REINFORCED CONCRETE PIPE (RCP) (CLASS IV)</v>
      </c>
      <c r="H486" s="74" t="str">
        <f t="shared" si="11"/>
        <v>603.0590</v>
      </c>
      <c r="J486" s="75">
        <f>'CONSTRUCTION COST ESTIMATE'!BA486</f>
        <v>0</v>
      </c>
      <c r="K486" s="69" t="s">
        <v>1304</v>
      </c>
      <c r="L486" s="69" t="str">
        <f>'CONSTRUCTION COST ESTIMATE'!BB486</f>
        <v>LF</v>
      </c>
      <c r="M486" s="69" t="s">
        <v>1312</v>
      </c>
      <c r="N486" s="76">
        <f>'CONSTRUCTION COST ESTIMATE'!BC486</f>
        <v>0</v>
      </c>
      <c r="O486" s="69" t="s">
        <v>1313</v>
      </c>
    </row>
    <row r="487" spans="1:15" ht="30" hidden="1">
      <c r="A487" s="72">
        <f>'CONSTRUCTION COST ESTIMATE'!B487</f>
        <v>603.05999999999995</v>
      </c>
      <c r="C487" s="69" t="s">
        <v>1311</v>
      </c>
      <c r="D487" s="69">
        <v>0</v>
      </c>
      <c r="F487" s="73" t="str">
        <f>'CONSTRUCTION COST ESTIMATE'!C487</f>
        <v>77 INCH X 121 INCH HORIZONTAL ELLIPTICAL REINFORCED CONCRETE PIPE (RCP) (CLASS V)</v>
      </c>
      <c r="H487" s="74" t="str">
        <f t="shared" si="11"/>
        <v>603.0600</v>
      </c>
      <c r="J487" s="75">
        <f>'CONSTRUCTION COST ESTIMATE'!BA487</f>
        <v>0</v>
      </c>
      <c r="K487" s="69" t="s">
        <v>1304</v>
      </c>
      <c r="L487" s="69" t="str">
        <f>'CONSTRUCTION COST ESTIMATE'!BB487</f>
        <v>LF</v>
      </c>
      <c r="M487" s="69" t="s">
        <v>1312</v>
      </c>
      <c r="N487" s="76">
        <f>'CONSTRUCTION COST ESTIMATE'!BC487</f>
        <v>0</v>
      </c>
      <c r="O487" s="69" t="s">
        <v>1313</v>
      </c>
    </row>
    <row r="488" spans="1:15" ht="30" hidden="1">
      <c r="A488" s="72">
        <f>'CONSTRUCTION COST ESTIMATE'!B488</f>
        <v>603.06100000000004</v>
      </c>
      <c r="C488" s="69" t="s">
        <v>1311</v>
      </c>
      <c r="D488" s="69">
        <v>0</v>
      </c>
      <c r="F488" s="73" t="str">
        <f>'CONSTRUCTION COST ESTIMATE'!C488</f>
        <v>82 INCH X 128 INCH HORIZONTAL ELLIPTICAL REINFORCED CONCRETE PIPE (RCP) (CLASS III)</v>
      </c>
      <c r="H488" s="74" t="str">
        <f t="shared" si="11"/>
        <v>603.0610</v>
      </c>
      <c r="J488" s="75">
        <f>'CONSTRUCTION COST ESTIMATE'!BA488</f>
        <v>0</v>
      </c>
      <c r="K488" s="69" t="s">
        <v>1304</v>
      </c>
      <c r="L488" s="69" t="str">
        <f>'CONSTRUCTION COST ESTIMATE'!BB488</f>
        <v>LF</v>
      </c>
      <c r="M488" s="69" t="s">
        <v>1312</v>
      </c>
      <c r="N488" s="76">
        <f>'CONSTRUCTION COST ESTIMATE'!BC488</f>
        <v>0</v>
      </c>
      <c r="O488" s="69" t="s">
        <v>1313</v>
      </c>
    </row>
    <row r="489" spans="1:15" ht="30" hidden="1">
      <c r="A489" s="72">
        <f>'CONSTRUCTION COST ESTIMATE'!B489</f>
        <v>603.06200000000001</v>
      </c>
      <c r="C489" s="69" t="s">
        <v>1311</v>
      </c>
      <c r="D489" s="69">
        <v>0</v>
      </c>
      <c r="F489" s="73" t="str">
        <f>'CONSTRUCTION COST ESTIMATE'!C489</f>
        <v>82 INCH X 128 INCH HORIZONTAL ELLIPTICAL REINFORCED CONCRETE PIPE (RCP) (CLASS IV)</v>
      </c>
      <c r="H489" s="74" t="str">
        <f t="shared" si="11"/>
        <v>603.0620</v>
      </c>
      <c r="J489" s="75">
        <f>'CONSTRUCTION COST ESTIMATE'!BA489</f>
        <v>0</v>
      </c>
      <c r="K489" s="69" t="s">
        <v>1304</v>
      </c>
      <c r="L489" s="69" t="str">
        <f>'CONSTRUCTION COST ESTIMATE'!BB489</f>
        <v>LF</v>
      </c>
      <c r="M489" s="69" t="s">
        <v>1312</v>
      </c>
      <c r="N489" s="76">
        <f>'CONSTRUCTION COST ESTIMATE'!BC489</f>
        <v>0</v>
      </c>
      <c r="O489" s="69" t="s">
        <v>1313</v>
      </c>
    </row>
    <row r="490" spans="1:15" ht="30" hidden="1">
      <c r="A490" s="72">
        <f>'CONSTRUCTION COST ESTIMATE'!B490</f>
        <v>603.06299999999999</v>
      </c>
      <c r="C490" s="69" t="s">
        <v>1311</v>
      </c>
      <c r="D490" s="69">
        <v>0</v>
      </c>
      <c r="F490" s="73" t="str">
        <f>'CONSTRUCTION COST ESTIMATE'!C490</f>
        <v>82 INCH X 128 INCH HORIZONTAL ELLIPTICAL REINFORCED CONCRETE PIPE (RCP) (CLASS V)</v>
      </c>
      <c r="H490" s="74" t="str">
        <f t="shared" si="11"/>
        <v>603.0630</v>
      </c>
      <c r="J490" s="75">
        <f>'CONSTRUCTION COST ESTIMATE'!BA490</f>
        <v>0</v>
      </c>
      <c r="K490" s="69" t="s">
        <v>1304</v>
      </c>
      <c r="L490" s="69" t="str">
        <f>'CONSTRUCTION COST ESTIMATE'!BB490</f>
        <v>LF</v>
      </c>
      <c r="M490" s="69" t="s">
        <v>1312</v>
      </c>
      <c r="N490" s="76">
        <f>'CONSTRUCTION COST ESTIMATE'!BC490</f>
        <v>0</v>
      </c>
      <c r="O490" s="69" t="s">
        <v>1313</v>
      </c>
    </row>
    <row r="491" spans="1:15" ht="30" hidden="1">
      <c r="A491" s="72">
        <f>'CONSTRUCTION COST ESTIMATE'!B491</f>
        <v>603.06399999999996</v>
      </c>
      <c r="C491" s="69" t="s">
        <v>1311</v>
      </c>
      <c r="D491" s="69">
        <v>0</v>
      </c>
      <c r="F491" s="73" t="str">
        <f>'CONSTRUCTION COST ESTIMATE'!C491</f>
        <v>87 INCH X 136 INCH HORIZONTAL ELLIPTICAL REINFORCED CONCRETE PIPE (RCP) (CLASS III)</v>
      </c>
      <c r="H491" s="74" t="str">
        <f t="shared" si="11"/>
        <v>603.0640</v>
      </c>
      <c r="J491" s="75">
        <f>'CONSTRUCTION COST ESTIMATE'!BA491</f>
        <v>0</v>
      </c>
      <c r="K491" s="69" t="s">
        <v>1304</v>
      </c>
      <c r="L491" s="69" t="str">
        <f>'CONSTRUCTION COST ESTIMATE'!BB491</f>
        <v>LF</v>
      </c>
      <c r="M491" s="69" t="s">
        <v>1312</v>
      </c>
      <c r="N491" s="76">
        <f>'CONSTRUCTION COST ESTIMATE'!BC491</f>
        <v>0</v>
      </c>
      <c r="O491" s="69" t="s">
        <v>1313</v>
      </c>
    </row>
    <row r="492" spans="1:15" ht="30" hidden="1">
      <c r="A492" s="72">
        <f>'CONSTRUCTION COST ESTIMATE'!B492</f>
        <v>603.06500000000005</v>
      </c>
      <c r="C492" s="69" t="s">
        <v>1311</v>
      </c>
      <c r="D492" s="69">
        <v>0</v>
      </c>
      <c r="F492" s="73" t="str">
        <f>'CONSTRUCTION COST ESTIMATE'!C492</f>
        <v>87 INCH X 136 INCH HORIZONTAL ELLIPTICAL REINFORCED CONCRETE PIPE (RCP) (CLASS IV)</v>
      </c>
      <c r="H492" s="74" t="str">
        <f t="shared" si="11"/>
        <v>603.0650</v>
      </c>
      <c r="J492" s="75">
        <f>'CONSTRUCTION COST ESTIMATE'!BA492</f>
        <v>0</v>
      </c>
      <c r="K492" s="69" t="s">
        <v>1304</v>
      </c>
      <c r="L492" s="69" t="str">
        <f>'CONSTRUCTION COST ESTIMATE'!BB492</f>
        <v>LF</v>
      </c>
      <c r="M492" s="69" t="s">
        <v>1312</v>
      </c>
      <c r="N492" s="76">
        <f>'CONSTRUCTION COST ESTIMATE'!BC492</f>
        <v>0</v>
      </c>
      <c r="O492" s="69" t="s">
        <v>1313</v>
      </c>
    </row>
    <row r="493" spans="1:15" ht="30" hidden="1">
      <c r="A493" s="72">
        <f>'CONSTRUCTION COST ESTIMATE'!B493</f>
        <v>603.06600000000003</v>
      </c>
      <c r="C493" s="69" t="s">
        <v>1311</v>
      </c>
      <c r="D493" s="69">
        <v>0</v>
      </c>
      <c r="F493" s="73" t="str">
        <f>'CONSTRUCTION COST ESTIMATE'!C493</f>
        <v>87 INCH X 136 INCH HORIZONTAL ELLIPTICAL REINFORCED CONCRETE PIPE (RCP) (CLASS V)</v>
      </c>
      <c r="H493" s="74" t="str">
        <f t="shared" si="11"/>
        <v>603.0660</v>
      </c>
      <c r="J493" s="75">
        <f>'CONSTRUCTION COST ESTIMATE'!BA493</f>
        <v>0</v>
      </c>
      <c r="K493" s="69" t="s">
        <v>1304</v>
      </c>
      <c r="L493" s="69" t="str">
        <f>'CONSTRUCTION COST ESTIMATE'!BB493</f>
        <v>LF</v>
      </c>
      <c r="M493" s="69" t="s">
        <v>1312</v>
      </c>
      <c r="N493" s="76">
        <f>'CONSTRUCTION COST ESTIMATE'!BC493</f>
        <v>0</v>
      </c>
      <c r="O493" s="69" t="s">
        <v>1313</v>
      </c>
    </row>
    <row r="494" spans="1:15" ht="30" hidden="1">
      <c r="A494" s="72">
        <f>'CONSTRUCTION COST ESTIMATE'!B494</f>
        <v>603.06700000000001</v>
      </c>
      <c r="C494" s="69" t="s">
        <v>1311</v>
      </c>
      <c r="D494" s="69">
        <v>0</v>
      </c>
      <c r="F494" s="73" t="str">
        <f>'CONSTRUCTION COST ESTIMATE'!C494</f>
        <v>92 INCH X 143 INCH HORIZONTAL ELLIPTICAL REINFORCED CONCRETE PIPE (RCP) (CLASS III)</v>
      </c>
      <c r="H494" s="74" t="str">
        <f t="shared" si="11"/>
        <v>603.0670</v>
      </c>
      <c r="J494" s="75">
        <f>'CONSTRUCTION COST ESTIMATE'!BA494</f>
        <v>0</v>
      </c>
      <c r="K494" s="69" t="s">
        <v>1304</v>
      </c>
      <c r="L494" s="69" t="str">
        <f>'CONSTRUCTION COST ESTIMATE'!BB494</f>
        <v>LF</v>
      </c>
      <c r="M494" s="69" t="s">
        <v>1312</v>
      </c>
      <c r="N494" s="76">
        <f>'CONSTRUCTION COST ESTIMATE'!BC494</f>
        <v>0</v>
      </c>
      <c r="O494" s="69" t="s">
        <v>1313</v>
      </c>
    </row>
    <row r="495" spans="1:15" ht="30" hidden="1">
      <c r="A495" s="72">
        <f>'CONSTRUCTION COST ESTIMATE'!B495</f>
        <v>603.06799999999998</v>
      </c>
      <c r="C495" s="69" t="s">
        <v>1311</v>
      </c>
      <c r="D495" s="69">
        <v>0</v>
      </c>
      <c r="F495" s="73" t="str">
        <f>'CONSTRUCTION COST ESTIMATE'!C495</f>
        <v>92 INCH X 143 INCH HORIZONTAL ELLIPTICAL REINFORCED CONCRETE PIPE (RCP) (CLASS IV)</v>
      </c>
      <c r="H495" s="74" t="str">
        <f t="shared" si="11"/>
        <v>603.0680</v>
      </c>
      <c r="J495" s="75">
        <f>'CONSTRUCTION COST ESTIMATE'!BA495</f>
        <v>0</v>
      </c>
      <c r="K495" s="69" t="s">
        <v>1304</v>
      </c>
      <c r="L495" s="69" t="str">
        <f>'CONSTRUCTION COST ESTIMATE'!BB495</f>
        <v>LF</v>
      </c>
      <c r="M495" s="69" t="s">
        <v>1312</v>
      </c>
      <c r="N495" s="76">
        <f>'CONSTRUCTION COST ESTIMATE'!BC495</f>
        <v>0</v>
      </c>
      <c r="O495" s="69" t="s">
        <v>1313</v>
      </c>
    </row>
    <row r="496" spans="1:15" ht="30" hidden="1">
      <c r="A496" s="72">
        <f>'CONSTRUCTION COST ESTIMATE'!B496</f>
        <v>603.06899999999996</v>
      </c>
      <c r="C496" s="69" t="s">
        <v>1311</v>
      </c>
      <c r="D496" s="69">
        <v>0</v>
      </c>
      <c r="F496" s="73" t="str">
        <f>'CONSTRUCTION COST ESTIMATE'!C496</f>
        <v>92 INCH X 143 INCH HORIZONTAL ELLIPTICAL REINFORCED CONCRETE PIPE (RCP) (CLASS V)</v>
      </c>
      <c r="H496" s="74" t="str">
        <f t="shared" si="11"/>
        <v>603.0690</v>
      </c>
      <c r="J496" s="75">
        <f>'CONSTRUCTION COST ESTIMATE'!BA496</f>
        <v>0</v>
      </c>
      <c r="K496" s="69" t="s">
        <v>1304</v>
      </c>
      <c r="L496" s="69" t="str">
        <f>'CONSTRUCTION COST ESTIMATE'!BB496</f>
        <v>LF</v>
      </c>
      <c r="M496" s="69" t="s">
        <v>1312</v>
      </c>
      <c r="N496" s="76">
        <f>'CONSTRUCTION COST ESTIMATE'!BC496</f>
        <v>0</v>
      </c>
      <c r="O496" s="69" t="s">
        <v>1313</v>
      </c>
    </row>
    <row r="497" spans="1:15" ht="30" hidden="1">
      <c r="A497" s="72">
        <f>'CONSTRUCTION COST ESTIMATE'!B497</f>
        <v>603.07000000000005</v>
      </c>
      <c r="C497" s="69" t="s">
        <v>1311</v>
      </c>
      <c r="D497" s="69">
        <v>0</v>
      </c>
      <c r="F497" s="73" t="str">
        <f>'CONSTRUCTION COST ESTIMATE'!C497</f>
        <v>97 INCH X 151 INCH HORIZONTAL ELLIPTICAL REINFORCED CONCRETE PIPE (RCP) (CLASS III)</v>
      </c>
      <c r="H497" s="74" t="str">
        <f t="shared" si="11"/>
        <v>603.0700</v>
      </c>
      <c r="J497" s="75">
        <f>'CONSTRUCTION COST ESTIMATE'!BA497</f>
        <v>0</v>
      </c>
      <c r="K497" s="69" t="s">
        <v>1304</v>
      </c>
      <c r="L497" s="69" t="str">
        <f>'CONSTRUCTION COST ESTIMATE'!BB497</f>
        <v>LF</v>
      </c>
      <c r="M497" s="69" t="s">
        <v>1312</v>
      </c>
      <c r="N497" s="76">
        <f>'CONSTRUCTION COST ESTIMATE'!BC497</f>
        <v>0</v>
      </c>
      <c r="O497" s="69" t="s">
        <v>1313</v>
      </c>
    </row>
    <row r="498" spans="1:15" ht="30" hidden="1">
      <c r="A498" s="72">
        <f>'CONSTRUCTION COST ESTIMATE'!B498</f>
        <v>603.07100000000003</v>
      </c>
      <c r="C498" s="69" t="s">
        <v>1311</v>
      </c>
      <c r="D498" s="69">
        <v>0</v>
      </c>
      <c r="F498" s="73" t="str">
        <f>'CONSTRUCTION COST ESTIMATE'!C498</f>
        <v>97 INCH X 151 INCH HORIZONTAL ELLIPTICAL REINFORCED CONCRETE PIPE (RCP) (CLASS IV)</v>
      </c>
      <c r="H498" s="74" t="str">
        <f t="shared" si="11"/>
        <v>603.0710</v>
      </c>
      <c r="J498" s="75">
        <f>'CONSTRUCTION COST ESTIMATE'!BA498</f>
        <v>0</v>
      </c>
      <c r="K498" s="69" t="s">
        <v>1304</v>
      </c>
      <c r="L498" s="69" t="str">
        <f>'CONSTRUCTION COST ESTIMATE'!BB498</f>
        <v>LF</v>
      </c>
      <c r="M498" s="69" t="s">
        <v>1312</v>
      </c>
      <c r="N498" s="76">
        <f>'CONSTRUCTION COST ESTIMATE'!BC498</f>
        <v>0</v>
      </c>
      <c r="O498" s="69" t="s">
        <v>1313</v>
      </c>
    </row>
    <row r="499" spans="1:15" ht="30" hidden="1">
      <c r="A499" s="72">
        <f>'CONSTRUCTION COST ESTIMATE'!B499</f>
        <v>603.072</v>
      </c>
      <c r="C499" s="69" t="s">
        <v>1311</v>
      </c>
      <c r="D499" s="69">
        <v>0</v>
      </c>
      <c r="F499" s="73" t="str">
        <f>'CONSTRUCTION COST ESTIMATE'!C499</f>
        <v>97 INCH X 151 INCH HORIZONTAL ELLIPTICAL REINFORCED CONCRETE PIPE (RCP) (CLASS V)</v>
      </c>
      <c r="H499" s="74" t="str">
        <f t="shared" si="11"/>
        <v>603.0720</v>
      </c>
      <c r="J499" s="75">
        <f>'CONSTRUCTION COST ESTIMATE'!BA499</f>
        <v>0</v>
      </c>
      <c r="K499" s="69" t="s">
        <v>1304</v>
      </c>
      <c r="L499" s="69" t="str">
        <f>'CONSTRUCTION COST ESTIMATE'!BB499</f>
        <v>LF</v>
      </c>
      <c r="M499" s="69" t="s">
        <v>1312</v>
      </c>
      <c r="N499" s="76">
        <f>'CONSTRUCTION COST ESTIMATE'!BC499</f>
        <v>0</v>
      </c>
      <c r="O499" s="69" t="s">
        <v>1313</v>
      </c>
    </row>
    <row r="500" spans="1:15" ht="30" hidden="1">
      <c r="A500" s="72">
        <f>'CONSTRUCTION COST ESTIMATE'!B500</f>
        <v>603.07299999999998</v>
      </c>
      <c r="C500" s="69" t="s">
        <v>1311</v>
      </c>
      <c r="D500" s="69">
        <v>0</v>
      </c>
      <c r="F500" s="73" t="str">
        <f>'CONSTRUCTION COST ESTIMATE'!C500</f>
        <v>106 INCH X 166 INCH HORIZONTAL ELLIPTICAL REINFORCED CONCRETE PIPE (RCP) (CLASS III)</v>
      </c>
      <c r="H500" s="74" t="str">
        <f t="shared" si="11"/>
        <v>603.0730</v>
      </c>
      <c r="J500" s="75">
        <f>'CONSTRUCTION COST ESTIMATE'!BA500</f>
        <v>0</v>
      </c>
      <c r="K500" s="69" t="s">
        <v>1304</v>
      </c>
      <c r="L500" s="69" t="str">
        <f>'CONSTRUCTION COST ESTIMATE'!BB500</f>
        <v>LF</v>
      </c>
      <c r="M500" s="69" t="s">
        <v>1312</v>
      </c>
      <c r="N500" s="76">
        <f>'CONSTRUCTION COST ESTIMATE'!BC500</f>
        <v>0</v>
      </c>
      <c r="O500" s="69" t="s">
        <v>1313</v>
      </c>
    </row>
    <row r="501" spans="1:15" ht="30" hidden="1">
      <c r="A501" s="72">
        <f>'CONSTRUCTION COST ESTIMATE'!B501</f>
        <v>603.07399999999996</v>
      </c>
      <c r="C501" s="69" t="s">
        <v>1311</v>
      </c>
      <c r="D501" s="69">
        <v>0</v>
      </c>
      <c r="F501" s="73" t="str">
        <f>'CONSTRUCTION COST ESTIMATE'!C501</f>
        <v>106 INCH X 166 INCH HORIZONTAL ELLIPTICAL REINFORCED CONCRETE PIPE (RCP) (CLASS IV)</v>
      </c>
      <c r="H501" s="74" t="str">
        <f t="shared" si="11"/>
        <v>603.0740</v>
      </c>
      <c r="J501" s="75">
        <f>'CONSTRUCTION COST ESTIMATE'!BA501</f>
        <v>0</v>
      </c>
      <c r="K501" s="69" t="s">
        <v>1304</v>
      </c>
      <c r="L501" s="69" t="str">
        <f>'CONSTRUCTION COST ESTIMATE'!BB501</f>
        <v>LF</v>
      </c>
      <c r="M501" s="69" t="s">
        <v>1312</v>
      </c>
      <c r="N501" s="76">
        <f>'CONSTRUCTION COST ESTIMATE'!BC501</f>
        <v>0</v>
      </c>
      <c r="O501" s="69" t="s">
        <v>1313</v>
      </c>
    </row>
    <row r="502" spans="1:15" ht="30" hidden="1">
      <c r="A502" s="72">
        <f>'CONSTRUCTION COST ESTIMATE'!B502</f>
        <v>603.07500000000005</v>
      </c>
      <c r="C502" s="69" t="s">
        <v>1311</v>
      </c>
      <c r="D502" s="69">
        <v>0</v>
      </c>
      <c r="F502" s="73" t="str">
        <f>'CONSTRUCTION COST ESTIMATE'!C502</f>
        <v>106 INCH X 166 INCH HORIZONTAL ELLIPTICAL REINFORCED CONCRETE PIPE (RCP) (CLASS V)</v>
      </c>
      <c r="H502" s="74" t="str">
        <f t="shared" si="11"/>
        <v>603.0750</v>
      </c>
      <c r="J502" s="75">
        <f>'CONSTRUCTION COST ESTIMATE'!BA502</f>
        <v>0</v>
      </c>
      <c r="K502" s="69" t="s">
        <v>1304</v>
      </c>
      <c r="L502" s="69" t="str">
        <f>'CONSTRUCTION COST ESTIMATE'!BB502</f>
        <v>LF</v>
      </c>
      <c r="M502" s="69" t="s">
        <v>1312</v>
      </c>
      <c r="N502" s="76">
        <f>'CONSTRUCTION COST ESTIMATE'!BC502</f>
        <v>0</v>
      </c>
      <c r="O502" s="69" t="s">
        <v>1313</v>
      </c>
    </row>
    <row r="503" spans="1:15" ht="30" hidden="1">
      <c r="A503" s="72">
        <f>'CONSTRUCTION COST ESTIMATE'!B503</f>
        <v>603.07600000000002</v>
      </c>
      <c r="C503" s="69" t="s">
        <v>1311</v>
      </c>
      <c r="D503" s="69">
        <v>0</v>
      </c>
      <c r="F503" s="73" t="str">
        <f>'CONSTRUCTION COST ESTIMATE'!C503</f>
        <v>116 INCH X 180 INCH HORIZONTAL ELLIPTICAL REINFORCED CONCRETE PIPE (RCP) (CLASS III)</v>
      </c>
      <c r="H503" s="74" t="str">
        <f t="shared" si="11"/>
        <v>603.0760</v>
      </c>
      <c r="J503" s="75">
        <f>'CONSTRUCTION COST ESTIMATE'!BA503</f>
        <v>0</v>
      </c>
      <c r="K503" s="69" t="s">
        <v>1304</v>
      </c>
      <c r="L503" s="69" t="str">
        <f>'CONSTRUCTION COST ESTIMATE'!BB503</f>
        <v>LF</v>
      </c>
      <c r="M503" s="69" t="s">
        <v>1312</v>
      </c>
      <c r="N503" s="76">
        <f>'CONSTRUCTION COST ESTIMATE'!BC503</f>
        <v>0</v>
      </c>
      <c r="O503" s="69" t="s">
        <v>1313</v>
      </c>
    </row>
    <row r="504" spans="1:15" ht="30" hidden="1">
      <c r="A504" s="72">
        <f>'CONSTRUCTION COST ESTIMATE'!B504</f>
        <v>603.077</v>
      </c>
      <c r="C504" s="69" t="s">
        <v>1311</v>
      </c>
      <c r="D504" s="69">
        <v>0</v>
      </c>
      <c r="F504" s="73" t="str">
        <f>'CONSTRUCTION COST ESTIMATE'!C504</f>
        <v>116 INCH X 180 INCH HORIZONTAL ELLIPTICAL REINFORCED CONCRETE PIPE (RCP) (CLASS IV)</v>
      </c>
      <c r="H504" s="74" t="str">
        <f t="shared" si="11"/>
        <v>603.0770</v>
      </c>
      <c r="J504" s="75">
        <f>'CONSTRUCTION COST ESTIMATE'!BA504</f>
        <v>0</v>
      </c>
      <c r="K504" s="69" t="s">
        <v>1304</v>
      </c>
      <c r="L504" s="69" t="str">
        <f>'CONSTRUCTION COST ESTIMATE'!BB504</f>
        <v>LF</v>
      </c>
      <c r="M504" s="69" t="s">
        <v>1312</v>
      </c>
      <c r="N504" s="76">
        <f>'CONSTRUCTION COST ESTIMATE'!BC504</f>
        <v>0</v>
      </c>
      <c r="O504" s="69" t="s">
        <v>1313</v>
      </c>
    </row>
    <row r="505" spans="1:15" ht="30" hidden="1">
      <c r="A505" s="72">
        <f>'CONSTRUCTION COST ESTIMATE'!B505</f>
        <v>603.07799999999997</v>
      </c>
      <c r="C505" s="69" t="s">
        <v>1311</v>
      </c>
      <c r="D505" s="69">
        <v>0</v>
      </c>
      <c r="F505" s="73" t="str">
        <f>'CONSTRUCTION COST ESTIMATE'!C505</f>
        <v>116 INCH X 180 INCH HORIZONTAL ELLIPTICAL REINFORCED CONCRETE PIPE (RCP) (CLASS V)</v>
      </c>
      <c r="H505" s="74" t="str">
        <f t="shared" si="11"/>
        <v>603.0780</v>
      </c>
      <c r="J505" s="75">
        <f>'CONSTRUCTION COST ESTIMATE'!BA505</f>
        <v>0</v>
      </c>
      <c r="K505" s="69" t="s">
        <v>1304</v>
      </c>
      <c r="L505" s="69" t="str">
        <f>'CONSTRUCTION COST ESTIMATE'!BB505</f>
        <v>LF</v>
      </c>
      <c r="M505" s="69" t="s">
        <v>1312</v>
      </c>
      <c r="N505" s="76">
        <f>'CONSTRUCTION COST ESTIMATE'!BC505</f>
        <v>0</v>
      </c>
      <c r="O505" s="69" t="s">
        <v>1313</v>
      </c>
    </row>
    <row r="506" spans="1:15" hidden="1">
      <c r="A506" s="72">
        <f>'CONSTRUCTION COST ESTIMATE'!B506</f>
        <v>603.08000000000004</v>
      </c>
      <c r="C506" s="69" t="s">
        <v>1311</v>
      </c>
      <c r="D506" s="69">
        <v>0</v>
      </c>
      <c r="F506" s="73" t="str">
        <f>'CONSTRUCTION COST ESTIMATE'!C506</f>
        <v>12 INCH REINFORCED CONCRETE PIPE (CLASS III)</v>
      </c>
      <c r="H506" s="74" t="str">
        <f t="shared" si="11"/>
        <v>603.0800</v>
      </c>
      <c r="J506" s="75">
        <f>'CONSTRUCTION COST ESTIMATE'!BA506</f>
        <v>0</v>
      </c>
      <c r="K506" s="69" t="s">
        <v>1304</v>
      </c>
      <c r="L506" s="69" t="str">
        <f>'CONSTRUCTION COST ESTIMATE'!BB506</f>
        <v>LF</v>
      </c>
      <c r="M506" s="69" t="s">
        <v>1312</v>
      </c>
      <c r="N506" s="76">
        <f>'CONSTRUCTION COST ESTIMATE'!BC506</f>
        <v>0</v>
      </c>
      <c r="O506" s="69" t="s">
        <v>1313</v>
      </c>
    </row>
    <row r="507" spans="1:15" hidden="1">
      <c r="A507" s="72">
        <f>'CONSTRUCTION COST ESTIMATE'!B507</f>
        <v>603.08100000000002</v>
      </c>
      <c r="C507" s="69" t="s">
        <v>1311</v>
      </c>
      <c r="D507" s="69">
        <v>0</v>
      </c>
      <c r="F507" s="73" t="str">
        <f>'CONSTRUCTION COST ESTIMATE'!C507</f>
        <v>12 INCH REINFORCED CONCRETE PIPE (CLASS IV)</v>
      </c>
      <c r="H507" s="74" t="str">
        <f t="shared" si="11"/>
        <v>603.0810</v>
      </c>
      <c r="J507" s="75">
        <f>'CONSTRUCTION COST ESTIMATE'!BA507</f>
        <v>0</v>
      </c>
      <c r="K507" s="69" t="s">
        <v>1304</v>
      </c>
      <c r="L507" s="69" t="str">
        <f>'CONSTRUCTION COST ESTIMATE'!BB507</f>
        <v>LF</v>
      </c>
      <c r="M507" s="69" t="s">
        <v>1312</v>
      </c>
      <c r="N507" s="76">
        <f>'CONSTRUCTION COST ESTIMATE'!BC507</f>
        <v>0</v>
      </c>
      <c r="O507" s="69" t="s">
        <v>1313</v>
      </c>
    </row>
    <row r="508" spans="1:15" hidden="1">
      <c r="A508" s="72">
        <f>'CONSTRUCTION COST ESTIMATE'!B508</f>
        <v>603.08199999999999</v>
      </c>
      <c r="C508" s="69" t="s">
        <v>1311</v>
      </c>
      <c r="D508" s="69">
        <v>0</v>
      </c>
      <c r="F508" s="73" t="str">
        <f>'CONSTRUCTION COST ESTIMATE'!C508</f>
        <v>12 INCH REINFORCED CONCRETE PIPE (CLASS V)</v>
      </c>
      <c r="H508" s="74" t="str">
        <f t="shared" si="11"/>
        <v>603.0820</v>
      </c>
      <c r="J508" s="75">
        <f>'CONSTRUCTION COST ESTIMATE'!BA508</f>
        <v>0</v>
      </c>
      <c r="K508" s="69" t="s">
        <v>1304</v>
      </c>
      <c r="L508" s="69" t="str">
        <f>'CONSTRUCTION COST ESTIMATE'!BB508</f>
        <v>LF</v>
      </c>
      <c r="M508" s="69" t="s">
        <v>1312</v>
      </c>
      <c r="N508" s="76">
        <f>'CONSTRUCTION COST ESTIMATE'!BC508</f>
        <v>0</v>
      </c>
      <c r="O508" s="69" t="s">
        <v>1313</v>
      </c>
    </row>
    <row r="509" spans="1:15" hidden="1">
      <c r="A509" s="72">
        <f>'CONSTRUCTION COST ESTIMATE'!B509</f>
        <v>603.08299999999997</v>
      </c>
      <c r="C509" s="69" t="s">
        <v>1311</v>
      </c>
      <c r="D509" s="69">
        <v>0</v>
      </c>
      <c r="F509" s="73" t="str">
        <f>'CONSTRUCTION COST ESTIMATE'!C509</f>
        <v>15 INCH REINFORCED CONCRETE PIPE (CLASS III)</v>
      </c>
      <c r="H509" s="74" t="str">
        <f t="shared" si="11"/>
        <v>603.0830</v>
      </c>
      <c r="J509" s="75">
        <f>'CONSTRUCTION COST ESTIMATE'!BA509</f>
        <v>0</v>
      </c>
      <c r="K509" s="69" t="s">
        <v>1304</v>
      </c>
      <c r="L509" s="69" t="str">
        <f>'CONSTRUCTION COST ESTIMATE'!BB509</f>
        <v>LF</v>
      </c>
      <c r="M509" s="69" t="s">
        <v>1312</v>
      </c>
      <c r="N509" s="76">
        <f>'CONSTRUCTION COST ESTIMATE'!BC509</f>
        <v>0</v>
      </c>
      <c r="O509" s="69" t="s">
        <v>1313</v>
      </c>
    </row>
    <row r="510" spans="1:15" hidden="1">
      <c r="A510" s="72">
        <f>'CONSTRUCTION COST ESTIMATE'!B510</f>
        <v>603.08399999999995</v>
      </c>
      <c r="C510" s="69" t="s">
        <v>1311</v>
      </c>
      <c r="D510" s="69">
        <v>0</v>
      </c>
      <c r="F510" s="73" t="str">
        <f>'CONSTRUCTION COST ESTIMATE'!C510</f>
        <v>15 INCH REINFORCED CONCRETE PIPE (CLASS IV)</v>
      </c>
      <c r="H510" s="74" t="str">
        <f t="shared" si="11"/>
        <v>603.0840</v>
      </c>
      <c r="J510" s="75">
        <f>'CONSTRUCTION COST ESTIMATE'!BA510</f>
        <v>0</v>
      </c>
      <c r="K510" s="69" t="s">
        <v>1304</v>
      </c>
      <c r="L510" s="69" t="str">
        <f>'CONSTRUCTION COST ESTIMATE'!BB510</f>
        <v>LF</v>
      </c>
      <c r="M510" s="69" t="s">
        <v>1312</v>
      </c>
      <c r="N510" s="76">
        <f>'CONSTRUCTION COST ESTIMATE'!BC510</f>
        <v>0</v>
      </c>
      <c r="O510" s="69" t="s">
        <v>1313</v>
      </c>
    </row>
    <row r="511" spans="1:15" hidden="1">
      <c r="A511" s="72">
        <f>'CONSTRUCTION COST ESTIMATE'!B511</f>
        <v>603.08500000000004</v>
      </c>
      <c r="C511" s="69" t="s">
        <v>1311</v>
      </c>
      <c r="D511" s="69">
        <v>0</v>
      </c>
      <c r="F511" s="73" t="str">
        <f>'CONSTRUCTION COST ESTIMATE'!C511</f>
        <v>15 INCH REINFORCED CONCRETE PIPE (CLASS V)</v>
      </c>
      <c r="H511" s="74" t="str">
        <f t="shared" si="11"/>
        <v>603.0850</v>
      </c>
      <c r="J511" s="75">
        <f>'CONSTRUCTION COST ESTIMATE'!BA511</f>
        <v>0</v>
      </c>
      <c r="K511" s="69" t="s">
        <v>1304</v>
      </c>
      <c r="L511" s="69" t="str">
        <f>'CONSTRUCTION COST ESTIMATE'!BB511</f>
        <v>LF</v>
      </c>
      <c r="M511" s="69" t="s">
        <v>1312</v>
      </c>
      <c r="N511" s="76">
        <f>'CONSTRUCTION COST ESTIMATE'!BC511</f>
        <v>0</v>
      </c>
      <c r="O511" s="69" t="s">
        <v>1313</v>
      </c>
    </row>
    <row r="512" spans="1:15" hidden="1">
      <c r="A512" s="72">
        <f>'CONSTRUCTION COST ESTIMATE'!B512</f>
        <v>603.08600000000001</v>
      </c>
      <c r="C512" s="69" t="s">
        <v>1311</v>
      </c>
      <c r="D512" s="69">
        <v>0</v>
      </c>
      <c r="F512" s="73" t="str">
        <f>'CONSTRUCTION COST ESTIMATE'!C512</f>
        <v>18 INCH REINFORCED CONCRETE PIPE (CLASS III)</v>
      </c>
      <c r="H512" s="74" t="str">
        <f t="shared" si="11"/>
        <v>603.0860</v>
      </c>
      <c r="J512" s="75">
        <f>'CONSTRUCTION COST ESTIMATE'!BA512</f>
        <v>0</v>
      </c>
      <c r="K512" s="69" t="s">
        <v>1304</v>
      </c>
      <c r="L512" s="69" t="str">
        <f>'CONSTRUCTION COST ESTIMATE'!BB512</f>
        <v>LF</v>
      </c>
      <c r="M512" s="69" t="s">
        <v>1312</v>
      </c>
      <c r="N512" s="76">
        <f>'CONSTRUCTION COST ESTIMATE'!BC512</f>
        <v>0</v>
      </c>
      <c r="O512" s="69" t="s">
        <v>1313</v>
      </c>
    </row>
    <row r="513" spans="1:15" hidden="1">
      <c r="A513" s="72">
        <f>'CONSTRUCTION COST ESTIMATE'!B513</f>
        <v>603.08699999999999</v>
      </c>
      <c r="C513" s="69" t="s">
        <v>1311</v>
      </c>
      <c r="D513" s="69">
        <v>0</v>
      </c>
      <c r="F513" s="73" t="str">
        <f>'CONSTRUCTION COST ESTIMATE'!C513</f>
        <v>18 INCH REINFORCED CONCRETE PIPE (CLASS IV)</v>
      </c>
      <c r="H513" s="74" t="str">
        <f t="shared" si="11"/>
        <v>603.0870</v>
      </c>
      <c r="J513" s="75">
        <f>'CONSTRUCTION COST ESTIMATE'!BA513</f>
        <v>0</v>
      </c>
      <c r="K513" s="69" t="s">
        <v>1304</v>
      </c>
      <c r="L513" s="69" t="str">
        <f>'CONSTRUCTION COST ESTIMATE'!BB513</f>
        <v>LF</v>
      </c>
      <c r="M513" s="69" t="s">
        <v>1312</v>
      </c>
      <c r="N513" s="76">
        <f>'CONSTRUCTION COST ESTIMATE'!BC513</f>
        <v>0</v>
      </c>
      <c r="O513" s="69" t="s">
        <v>1313</v>
      </c>
    </row>
    <row r="514" spans="1:15" hidden="1">
      <c r="A514" s="72">
        <f>'CONSTRUCTION COST ESTIMATE'!B514</f>
        <v>603.08799999999997</v>
      </c>
      <c r="C514" s="69" t="s">
        <v>1311</v>
      </c>
      <c r="D514" s="69">
        <v>0</v>
      </c>
      <c r="F514" s="73" t="str">
        <f>'CONSTRUCTION COST ESTIMATE'!C514</f>
        <v>18 INCH REINFORCED CONCRETE PIPE (CLASS V)</v>
      </c>
      <c r="H514" s="74" t="str">
        <f t="shared" si="11"/>
        <v>603.0880</v>
      </c>
      <c r="J514" s="75">
        <f>'CONSTRUCTION COST ESTIMATE'!BA514</f>
        <v>0</v>
      </c>
      <c r="K514" s="69" t="s">
        <v>1304</v>
      </c>
      <c r="L514" s="69" t="str">
        <f>'CONSTRUCTION COST ESTIMATE'!BB514</f>
        <v>LF</v>
      </c>
      <c r="M514" s="69" t="s">
        <v>1312</v>
      </c>
      <c r="N514" s="76">
        <f>'CONSTRUCTION COST ESTIMATE'!BC514</f>
        <v>0</v>
      </c>
      <c r="O514" s="69" t="s">
        <v>1313</v>
      </c>
    </row>
    <row r="515" spans="1:15" hidden="1">
      <c r="A515" s="72">
        <f>'CONSTRUCTION COST ESTIMATE'!B515</f>
        <v>603.08900000000006</v>
      </c>
      <c r="C515" s="69" t="s">
        <v>1311</v>
      </c>
      <c r="D515" s="69">
        <v>0</v>
      </c>
      <c r="F515" s="73" t="str">
        <f>'CONSTRUCTION COST ESTIMATE'!C515</f>
        <v>21 INCH REINFORCED CONCRETE PIPE (CLASS III)</v>
      </c>
      <c r="H515" s="74" t="str">
        <f t="shared" si="11"/>
        <v>603.0890</v>
      </c>
      <c r="J515" s="75">
        <f>'CONSTRUCTION COST ESTIMATE'!BA515</f>
        <v>0</v>
      </c>
      <c r="K515" s="69" t="s">
        <v>1304</v>
      </c>
      <c r="L515" s="69" t="str">
        <f>'CONSTRUCTION COST ESTIMATE'!BB515</f>
        <v>LF</v>
      </c>
      <c r="M515" s="69" t="s">
        <v>1312</v>
      </c>
      <c r="N515" s="76">
        <f>'CONSTRUCTION COST ESTIMATE'!BC515</f>
        <v>0</v>
      </c>
      <c r="O515" s="69" t="s">
        <v>1313</v>
      </c>
    </row>
    <row r="516" spans="1:15" hidden="1">
      <c r="A516" s="72">
        <f>'CONSTRUCTION COST ESTIMATE'!B516</f>
        <v>603.09</v>
      </c>
      <c r="C516" s="69" t="s">
        <v>1311</v>
      </c>
      <c r="D516" s="69">
        <v>0</v>
      </c>
      <c r="F516" s="73" t="str">
        <f>'CONSTRUCTION COST ESTIMATE'!C516</f>
        <v>21 INCH REINFORCED CONCRETE PIPE (CLASS IV)</v>
      </c>
      <c r="H516" s="74" t="str">
        <f t="shared" si="11"/>
        <v>603.0900</v>
      </c>
      <c r="J516" s="75">
        <f>'CONSTRUCTION COST ESTIMATE'!BA516</f>
        <v>0</v>
      </c>
      <c r="K516" s="69" t="s">
        <v>1304</v>
      </c>
      <c r="L516" s="69" t="str">
        <f>'CONSTRUCTION COST ESTIMATE'!BB516</f>
        <v>LF</v>
      </c>
      <c r="M516" s="69" t="s">
        <v>1312</v>
      </c>
      <c r="N516" s="76">
        <f>'CONSTRUCTION COST ESTIMATE'!BC516</f>
        <v>0</v>
      </c>
      <c r="O516" s="69" t="s">
        <v>1313</v>
      </c>
    </row>
    <row r="517" spans="1:15" hidden="1">
      <c r="A517" s="72">
        <f>'CONSTRUCTION COST ESTIMATE'!B517</f>
        <v>603.09100000000001</v>
      </c>
      <c r="C517" s="69" t="s">
        <v>1311</v>
      </c>
      <c r="D517" s="69">
        <v>0</v>
      </c>
      <c r="F517" s="73" t="str">
        <f>'CONSTRUCTION COST ESTIMATE'!C517</f>
        <v>21 INCH REINFORCED CONCRETE PIPE (CLASS V)</v>
      </c>
      <c r="H517" s="74" t="str">
        <f t="shared" si="11"/>
        <v>603.0910</v>
      </c>
      <c r="J517" s="75">
        <f>'CONSTRUCTION COST ESTIMATE'!BA517</f>
        <v>0</v>
      </c>
      <c r="K517" s="69" t="s">
        <v>1304</v>
      </c>
      <c r="L517" s="69" t="str">
        <f>'CONSTRUCTION COST ESTIMATE'!BB517</f>
        <v>LF</v>
      </c>
      <c r="M517" s="69" t="s">
        <v>1312</v>
      </c>
      <c r="N517" s="76">
        <f>'CONSTRUCTION COST ESTIMATE'!BC517</f>
        <v>0</v>
      </c>
      <c r="O517" s="69" t="s">
        <v>1313</v>
      </c>
    </row>
    <row r="518" spans="1:15" hidden="1">
      <c r="A518" s="72">
        <f>'CONSTRUCTION COST ESTIMATE'!B518</f>
        <v>603.09199999999998</v>
      </c>
      <c r="C518" s="69" t="s">
        <v>1311</v>
      </c>
      <c r="D518" s="69">
        <v>0</v>
      </c>
      <c r="F518" s="73" t="str">
        <f>'CONSTRUCTION COST ESTIMATE'!C518</f>
        <v>24 INCH REINFORCED CONCRETE PIPE (CLASS III)</v>
      </c>
      <c r="H518" s="74" t="str">
        <f t="shared" si="11"/>
        <v>603.0920</v>
      </c>
      <c r="J518" s="75">
        <f>'CONSTRUCTION COST ESTIMATE'!BA518</f>
        <v>0</v>
      </c>
      <c r="K518" s="69" t="s">
        <v>1304</v>
      </c>
      <c r="L518" s="69" t="str">
        <f>'CONSTRUCTION COST ESTIMATE'!BB518</f>
        <v>LF</v>
      </c>
      <c r="M518" s="69" t="s">
        <v>1312</v>
      </c>
      <c r="N518" s="76">
        <f>'CONSTRUCTION COST ESTIMATE'!BC518</f>
        <v>0</v>
      </c>
      <c r="O518" s="69" t="s">
        <v>1313</v>
      </c>
    </row>
    <row r="519" spans="1:15" hidden="1">
      <c r="A519" s="72">
        <f>'CONSTRUCTION COST ESTIMATE'!B519</f>
        <v>603.09299999999996</v>
      </c>
      <c r="C519" s="69" t="s">
        <v>1311</v>
      </c>
      <c r="D519" s="69">
        <v>0</v>
      </c>
      <c r="F519" s="73" t="str">
        <f>'CONSTRUCTION COST ESTIMATE'!C519</f>
        <v>24 INCH REINFORCED CONCRETE PIPE (CLASS IV)</v>
      </c>
      <c r="H519" s="74" t="str">
        <f t="shared" si="11"/>
        <v>603.0930</v>
      </c>
      <c r="J519" s="75">
        <f>'CONSTRUCTION COST ESTIMATE'!BA519</f>
        <v>0</v>
      </c>
      <c r="K519" s="69" t="s">
        <v>1304</v>
      </c>
      <c r="L519" s="69" t="str">
        <f>'CONSTRUCTION COST ESTIMATE'!BB519</f>
        <v>LF</v>
      </c>
      <c r="M519" s="69" t="s">
        <v>1312</v>
      </c>
      <c r="N519" s="76">
        <f>'CONSTRUCTION COST ESTIMATE'!BC519</f>
        <v>0</v>
      </c>
      <c r="O519" s="69" t="s">
        <v>1313</v>
      </c>
    </row>
    <row r="520" spans="1:15" hidden="1">
      <c r="A520" s="72">
        <f>'CONSTRUCTION COST ESTIMATE'!B520</f>
        <v>603.09400000000005</v>
      </c>
      <c r="C520" s="69" t="s">
        <v>1311</v>
      </c>
      <c r="D520" s="69">
        <v>0</v>
      </c>
      <c r="F520" s="73" t="str">
        <f>'CONSTRUCTION COST ESTIMATE'!C520</f>
        <v>24 INCH REINFORCED CONCRETE PIPE (CLASS V)</v>
      </c>
      <c r="H520" s="74" t="str">
        <f t="shared" si="11"/>
        <v>603.0940</v>
      </c>
      <c r="J520" s="75">
        <f>'CONSTRUCTION COST ESTIMATE'!BA520</f>
        <v>0</v>
      </c>
      <c r="K520" s="69" t="s">
        <v>1304</v>
      </c>
      <c r="L520" s="69" t="str">
        <f>'CONSTRUCTION COST ESTIMATE'!BB520</f>
        <v>LF</v>
      </c>
      <c r="M520" s="69" t="s">
        <v>1312</v>
      </c>
      <c r="N520" s="76">
        <f>'CONSTRUCTION COST ESTIMATE'!BC520</f>
        <v>0</v>
      </c>
      <c r="O520" s="69" t="s">
        <v>1313</v>
      </c>
    </row>
    <row r="521" spans="1:15" hidden="1">
      <c r="A521" s="72">
        <f>'CONSTRUCTION COST ESTIMATE'!B521</f>
        <v>603.09500000000003</v>
      </c>
      <c r="C521" s="69" t="s">
        <v>1311</v>
      </c>
      <c r="D521" s="69">
        <v>0</v>
      </c>
      <c r="F521" s="73" t="str">
        <f>'CONSTRUCTION COST ESTIMATE'!C521</f>
        <v>30 INCH REINFORCED CONCRETE PIPE (CLASS III)</v>
      </c>
      <c r="H521" s="74" t="str">
        <f t="shared" si="11"/>
        <v>603.0950</v>
      </c>
      <c r="J521" s="75">
        <f>'CONSTRUCTION COST ESTIMATE'!BA521</f>
        <v>0</v>
      </c>
      <c r="K521" s="69" t="s">
        <v>1304</v>
      </c>
      <c r="L521" s="69" t="str">
        <f>'CONSTRUCTION COST ESTIMATE'!BB521</f>
        <v>LF</v>
      </c>
      <c r="M521" s="69" t="s">
        <v>1312</v>
      </c>
      <c r="N521" s="76">
        <f>'CONSTRUCTION COST ESTIMATE'!BC521</f>
        <v>0</v>
      </c>
      <c r="O521" s="69" t="s">
        <v>1313</v>
      </c>
    </row>
    <row r="522" spans="1:15" hidden="1">
      <c r="A522" s="72">
        <f>'CONSTRUCTION COST ESTIMATE'!B522</f>
        <v>603.096</v>
      </c>
      <c r="C522" s="69" t="s">
        <v>1311</v>
      </c>
      <c r="D522" s="69">
        <v>0</v>
      </c>
      <c r="F522" s="73" t="str">
        <f>'CONSTRUCTION COST ESTIMATE'!C522</f>
        <v>30 INCH REINFORCED CONCRETE PIPE (CLASS IV)</v>
      </c>
      <c r="H522" s="74" t="str">
        <f t="shared" si="11"/>
        <v>603.0960</v>
      </c>
      <c r="J522" s="75">
        <f>'CONSTRUCTION COST ESTIMATE'!BA522</f>
        <v>0</v>
      </c>
      <c r="K522" s="69" t="s">
        <v>1304</v>
      </c>
      <c r="L522" s="69" t="str">
        <f>'CONSTRUCTION COST ESTIMATE'!BB522</f>
        <v>LF</v>
      </c>
      <c r="M522" s="69" t="s">
        <v>1312</v>
      </c>
      <c r="N522" s="76">
        <f>'CONSTRUCTION COST ESTIMATE'!BC522</f>
        <v>0</v>
      </c>
      <c r="O522" s="69" t="s">
        <v>1313</v>
      </c>
    </row>
    <row r="523" spans="1:15" hidden="1">
      <c r="A523" s="72">
        <f>'CONSTRUCTION COST ESTIMATE'!B523</f>
        <v>603.09699999999998</v>
      </c>
      <c r="C523" s="69" t="s">
        <v>1311</v>
      </c>
      <c r="D523" s="69">
        <v>0</v>
      </c>
      <c r="F523" s="73" t="str">
        <f>'CONSTRUCTION COST ESTIMATE'!C523</f>
        <v>30 INCH REINFORCED CONCRETE PIPE (CLASS V)</v>
      </c>
      <c r="H523" s="74" t="str">
        <f t="shared" si="11"/>
        <v>603.0970</v>
      </c>
      <c r="J523" s="75">
        <f>'CONSTRUCTION COST ESTIMATE'!BA523</f>
        <v>0</v>
      </c>
      <c r="K523" s="69" t="s">
        <v>1304</v>
      </c>
      <c r="L523" s="69" t="str">
        <f>'CONSTRUCTION COST ESTIMATE'!BB523</f>
        <v>LF</v>
      </c>
      <c r="M523" s="69" t="s">
        <v>1312</v>
      </c>
      <c r="N523" s="76">
        <f>'CONSTRUCTION COST ESTIMATE'!BC523</f>
        <v>0</v>
      </c>
      <c r="O523" s="69" t="s">
        <v>1313</v>
      </c>
    </row>
    <row r="524" spans="1:15" hidden="1">
      <c r="A524" s="72">
        <f>'CONSTRUCTION COST ESTIMATE'!B524</f>
        <v>603.09799999999996</v>
      </c>
      <c r="C524" s="69" t="s">
        <v>1311</v>
      </c>
      <c r="D524" s="69">
        <v>0</v>
      </c>
      <c r="F524" s="73" t="str">
        <f>'CONSTRUCTION COST ESTIMATE'!C524</f>
        <v>36 INCH REINFORCED CONCRETE PIPE (CLASS III)</v>
      </c>
      <c r="H524" s="74" t="str">
        <f t="shared" si="11"/>
        <v>603.0980</v>
      </c>
      <c r="J524" s="75">
        <f>'CONSTRUCTION COST ESTIMATE'!BA524</f>
        <v>0</v>
      </c>
      <c r="K524" s="69" t="s">
        <v>1304</v>
      </c>
      <c r="L524" s="69" t="str">
        <f>'CONSTRUCTION COST ESTIMATE'!BB524</f>
        <v>LF</v>
      </c>
      <c r="M524" s="69" t="s">
        <v>1312</v>
      </c>
      <c r="N524" s="76">
        <f>'CONSTRUCTION COST ESTIMATE'!BC524</f>
        <v>0</v>
      </c>
      <c r="O524" s="69" t="s">
        <v>1313</v>
      </c>
    </row>
    <row r="525" spans="1:15" hidden="1">
      <c r="A525" s="72">
        <f>'CONSTRUCTION COST ESTIMATE'!B525</f>
        <v>603.09900000000005</v>
      </c>
      <c r="C525" s="69" t="s">
        <v>1311</v>
      </c>
      <c r="D525" s="69">
        <v>0</v>
      </c>
      <c r="F525" s="73" t="str">
        <f>'CONSTRUCTION COST ESTIMATE'!C525</f>
        <v>36 INCH REINFORCED CONCRETE PIPE (CLASS IV)</v>
      </c>
      <c r="H525" s="74" t="str">
        <f t="shared" si="11"/>
        <v>603.0990</v>
      </c>
      <c r="J525" s="75">
        <f>'CONSTRUCTION COST ESTIMATE'!BA525</f>
        <v>0</v>
      </c>
      <c r="K525" s="69" t="s">
        <v>1304</v>
      </c>
      <c r="L525" s="69" t="str">
        <f>'CONSTRUCTION COST ESTIMATE'!BB525</f>
        <v>LF</v>
      </c>
      <c r="M525" s="69" t="s">
        <v>1312</v>
      </c>
      <c r="N525" s="76">
        <f>'CONSTRUCTION COST ESTIMATE'!BC525</f>
        <v>0</v>
      </c>
      <c r="O525" s="69" t="s">
        <v>1313</v>
      </c>
    </row>
    <row r="526" spans="1:15" hidden="1">
      <c r="A526" s="72">
        <f>'CONSTRUCTION COST ESTIMATE'!B526</f>
        <v>603.1</v>
      </c>
      <c r="C526" s="69" t="s">
        <v>1311</v>
      </c>
      <c r="D526" s="69">
        <v>0</v>
      </c>
      <c r="F526" s="73" t="str">
        <f>'CONSTRUCTION COST ESTIMATE'!C526</f>
        <v>36 INCH REINFORCED CONCRETE PIPE (CLASS V)</v>
      </c>
      <c r="H526" s="74" t="str">
        <f t="shared" si="11"/>
        <v>603.1000</v>
      </c>
      <c r="J526" s="75">
        <f>'CONSTRUCTION COST ESTIMATE'!BA526</f>
        <v>0</v>
      </c>
      <c r="K526" s="69" t="s">
        <v>1304</v>
      </c>
      <c r="L526" s="69" t="str">
        <f>'CONSTRUCTION COST ESTIMATE'!BB526</f>
        <v>LF</v>
      </c>
      <c r="M526" s="69" t="s">
        <v>1312</v>
      </c>
      <c r="N526" s="76">
        <f>'CONSTRUCTION COST ESTIMATE'!BC526</f>
        <v>0</v>
      </c>
      <c r="O526" s="69" t="s">
        <v>1313</v>
      </c>
    </row>
    <row r="527" spans="1:15" hidden="1">
      <c r="A527" s="72">
        <f>'CONSTRUCTION COST ESTIMATE'!B527</f>
        <v>603.101</v>
      </c>
      <c r="C527" s="69" t="s">
        <v>1311</v>
      </c>
      <c r="D527" s="69">
        <v>0</v>
      </c>
      <c r="F527" s="73" t="str">
        <f>'CONSTRUCTION COST ESTIMATE'!C527</f>
        <v>38 INCH REINFORCED CONCRETE PIPE (CLASS III)</v>
      </c>
      <c r="H527" s="74" t="str">
        <f t="shared" si="11"/>
        <v>603.1010</v>
      </c>
      <c r="J527" s="75">
        <f>'CONSTRUCTION COST ESTIMATE'!BA527</f>
        <v>0</v>
      </c>
      <c r="K527" s="69" t="s">
        <v>1304</v>
      </c>
      <c r="L527" s="69" t="str">
        <f>'CONSTRUCTION COST ESTIMATE'!BB527</f>
        <v>LF</v>
      </c>
      <c r="M527" s="69" t="s">
        <v>1312</v>
      </c>
      <c r="N527" s="76">
        <f>'CONSTRUCTION COST ESTIMATE'!BC527</f>
        <v>0</v>
      </c>
      <c r="O527" s="69" t="s">
        <v>1313</v>
      </c>
    </row>
    <row r="528" spans="1:15" hidden="1">
      <c r="A528" s="72">
        <f>'CONSTRUCTION COST ESTIMATE'!B528</f>
        <v>603.10199999999998</v>
      </c>
      <c r="C528" s="69" t="s">
        <v>1311</v>
      </c>
      <c r="D528" s="69">
        <v>0</v>
      </c>
      <c r="F528" s="73" t="str">
        <f>'CONSTRUCTION COST ESTIMATE'!C528</f>
        <v>38 INCH REINFORCED CONCRETE PIPE (CLASS IV)</v>
      </c>
      <c r="H528" s="74" t="str">
        <f t="shared" si="11"/>
        <v>603.1020</v>
      </c>
      <c r="J528" s="75">
        <f>'CONSTRUCTION COST ESTIMATE'!BA528</f>
        <v>0</v>
      </c>
      <c r="K528" s="69" t="s">
        <v>1304</v>
      </c>
      <c r="L528" s="69" t="str">
        <f>'CONSTRUCTION COST ESTIMATE'!BB528</f>
        <v>LF</v>
      </c>
      <c r="M528" s="69" t="s">
        <v>1312</v>
      </c>
      <c r="N528" s="76">
        <f>'CONSTRUCTION COST ESTIMATE'!BC528</f>
        <v>0</v>
      </c>
      <c r="O528" s="69" t="s">
        <v>1313</v>
      </c>
    </row>
    <row r="529" spans="1:15" hidden="1">
      <c r="A529" s="72">
        <f>'CONSTRUCTION COST ESTIMATE'!B529</f>
        <v>603.10299999999995</v>
      </c>
      <c r="C529" s="69" t="s">
        <v>1311</v>
      </c>
      <c r="D529" s="69">
        <v>0</v>
      </c>
      <c r="F529" s="73" t="str">
        <f>'CONSTRUCTION COST ESTIMATE'!C529</f>
        <v>38 INCH REINFORCED CONCRETE PIPE (CLASS V)</v>
      </c>
      <c r="H529" s="74" t="str">
        <f t="shared" si="11"/>
        <v>603.1030</v>
      </c>
      <c r="J529" s="75">
        <f>'CONSTRUCTION COST ESTIMATE'!BA529</f>
        <v>0</v>
      </c>
      <c r="K529" s="69" t="s">
        <v>1304</v>
      </c>
      <c r="L529" s="69" t="str">
        <f>'CONSTRUCTION COST ESTIMATE'!BB529</f>
        <v>LF</v>
      </c>
      <c r="M529" s="69" t="s">
        <v>1312</v>
      </c>
      <c r="N529" s="76">
        <f>'CONSTRUCTION COST ESTIMATE'!BC529</f>
        <v>0</v>
      </c>
      <c r="O529" s="69" t="s">
        <v>1313</v>
      </c>
    </row>
    <row r="530" spans="1:15" hidden="1">
      <c r="A530" s="72">
        <f>'CONSTRUCTION COST ESTIMATE'!B530</f>
        <v>603.10400000000004</v>
      </c>
      <c r="C530" s="69" t="s">
        <v>1311</v>
      </c>
      <c r="D530" s="69">
        <v>0</v>
      </c>
      <c r="F530" s="73" t="str">
        <f>'CONSTRUCTION COST ESTIMATE'!C530</f>
        <v>42 INCH REINFORCED CONCRETE PIPE (CLASS III)</v>
      </c>
      <c r="H530" s="74" t="str">
        <f t="shared" si="11"/>
        <v>603.1040</v>
      </c>
      <c r="J530" s="75">
        <f>'CONSTRUCTION COST ESTIMATE'!BA530</f>
        <v>0</v>
      </c>
      <c r="K530" s="69" t="s">
        <v>1304</v>
      </c>
      <c r="L530" s="69" t="str">
        <f>'CONSTRUCTION COST ESTIMATE'!BB530</f>
        <v>LF</v>
      </c>
      <c r="M530" s="69" t="s">
        <v>1312</v>
      </c>
      <c r="N530" s="76">
        <f>'CONSTRUCTION COST ESTIMATE'!BC530</f>
        <v>0</v>
      </c>
      <c r="O530" s="69" t="s">
        <v>1313</v>
      </c>
    </row>
    <row r="531" spans="1:15" hidden="1">
      <c r="A531" s="72">
        <f>'CONSTRUCTION COST ESTIMATE'!B531</f>
        <v>603.10500000000002</v>
      </c>
      <c r="C531" s="69" t="s">
        <v>1311</v>
      </c>
      <c r="D531" s="69">
        <v>0</v>
      </c>
      <c r="F531" s="73" t="str">
        <f>'CONSTRUCTION COST ESTIMATE'!C531</f>
        <v>42 INCH REINFORCED CONCRETE PIPE (CLASS IV)</v>
      </c>
      <c r="H531" s="74" t="str">
        <f t="shared" si="11"/>
        <v>603.1050</v>
      </c>
      <c r="J531" s="75">
        <f>'CONSTRUCTION COST ESTIMATE'!BA531</f>
        <v>0</v>
      </c>
      <c r="K531" s="69" t="s">
        <v>1304</v>
      </c>
      <c r="L531" s="69" t="str">
        <f>'CONSTRUCTION COST ESTIMATE'!BB531</f>
        <v>LF</v>
      </c>
      <c r="M531" s="69" t="s">
        <v>1312</v>
      </c>
      <c r="N531" s="76">
        <f>'CONSTRUCTION COST ESTIMATE'!BC531</f>
        <v>0</v>
      </c>
      <c r="O531" s="69" t="s">
        <v>1313</v>
      </c>
    </row>
    <row r="532" spans="1:15" hidden="1">
      <c r="A532" s="72">
        <f>'CONSTRUCTION COST ESTIMATE'!B532</f>
        <v>603.10599999999999</v>
      </c>
      <c r="C532" s="69" t="s">
        <v>1311</v>
      </c>
      <c r="D532" s="69">
        <v>0</v>
      </c>
      <c r="F532" s="73" t="str">
        <f>'CONSTRUCTION COST ESTIMATE'!C532</f>
        <v>42 INCH REINFORCED CONCRETE PIPE (CLASS V)</v>
      </c>
      <c r="H532" s="74" t="str">
        <f t="shared" si="11"/>
        <v>603.1060</v>
      </c>
      <c r="J532" s="75">
        <f>'CONSTRUCTION COST ESTIMATE'!BA532</f>
        <v>0</v>
      </c>
      <c r="K532" s="69" t="s">
        <v>1304</v>
      </c>
      <c r="L532" s="69" t="str">
        <f>'CONSTRUCTION COST ESTIMATE'!BB532</f>
        <v>LF</v>
      </c>
      <c r="M532" s="69" t="s">
        <v>1312</v>
      </c>
      <c r="N532" s="76">
        <f>'CONSTRUCTION COST ESTIMATE'!BC532</f>
        <v>0</v>
      </c>
      <c r="O532" s="69" t="s">
        <v>1313</v>
      </c>
    </row>
    <row r="533" spans="1:15" hidden="1">
      <c r="A533" s="72">
        <f>'CONSTRUCTION COST ESTIMATE'!B533</f>
        <v>603.10699999999997</v>
      </c>
      <c r="C533" s="69" t="s">
        <v>1311</v>
      </c>
      <c r="D533" s="69">
        <v>0</v>
      </c>
      <c r="F533" s="73" t="str">
        <f>'CONSTRUCTION COST ESTIMATE'!C533</f>
        <v>45 INCH REINFORCED CONCRETE PIPE (CLASS III)</v>
      </c>
      <c r="H533" s="74" t="str">
        <f t="shared" si="11"/>
        <v>603.1070</v>
      </c>
      <c r="J533" s="75">
        <f>'CONSTRUCTION COST ESTIMATE'!BA533</f>
        <v>0</v>
      </c>
      <c r="K533" s="69" t="s">
        <v>1304</v>
      </c>
      <c r="L533" s="69" t="str">
        <f>'CONSTRUCTION COST ESTIMATE'!BB533</f>
        <v>LF</v>
      </c>
      <c r="M533" s="69" t="s">
        <v>1312</v>
      </c>
      <c r="N533" s="76">
        <f>'CONSTRUCTION COST ESTIMATE'!BC533</f>
        <v>0</v>
      </c>
      <c r="O533" s="69" t="s">
        <v>1313</v>
      </c>
    </row>
    <row r="534" spans="1:15" hidden="1">
      <c r="A534" s="72">
        <f>'CONSTRUCTION COST ESTIMATE'!B534</f>
        <v>603.10799999999995</v>
      </c>
      <c r="C534" s="69" t="s">
        <v>1311</v>
      </c>
      <c r="D534" s="69">
        <v>0</v>
      </c>
      <c r="F534" s="73" t="str">
        <f>'CONSTRUCTION COST ESTIMATE'!C534</f>
        <v>45 INCH REINFORCED CONCRETE PIPE (CLASS IV)</v>
      </c>
      <c r="H534" s="74" t="str">
        <f t="shared" si="11"/>
        <v>603.1080</v>
      </c>
      <c r="J534" s="75">
        <f>'CONSTRUCTION COST ESTIMATE'!BA534</f>
        <v>0</v>
      </c>
      <c r="K534" s="69" t="s">
        <v>1304</v>
      </c>
      <c r="L534" s="69" t="str">
        <f>'CONSTRUCTION COST ESTIMATE'!BB534</f>
        <v>LF</v>
      </c>
      <c r="M534" s="69" t="s">
        <v>1312</v>
      </c>
      <c r="N534" s="76">
        <f>'CONSTRUCTION COST ESTIMATE'!BC534</f>
        <v>0</v>
      </c>
      <c r="O534" s="69" t="s">
        <v>1313</v>
      </c>
    </row>
    <row r="535" spans="1:15" hidden="1">
      <c r="A535" s="72">
        <f>'CONSTRUCTION COST ESTIMATE'!B535</f>
        <v>603.10900000000004</v>
      </c>
      <c r="C535" s="69" t="s">
        <v>1311</v>
      </c>
      <c r="D535" s="69">
        <v>0</v>
      </c>
      <c r="F535" s="73" t="str">
        <f>'CONSTRUCTION COST ESTIMATE'!C535</f>
        <v>45 INCH REINFORCED CONCRETE PIPE (CLASS V)</v>
      </c>
      <c r="H535" s="74" t="str">
        <f t="shared" si="11"/>
        <v>603.1090</v>
      </c>
      <c r="J535" s="75">
        <f>'CONSTRUCTION COST ESTIMATE'!BA535</f>
        <v>0</v>
      </c>
      <c r="K535" s="69" t="s">
        <v>1304</v>
      </c>
      <c r="L535" s="69" t="str">
        <f>'CONSTRUCTION COST ESTIMATE'!BB535</f>
        <v>LF</v>
      </c>
      <c r="M535" s="69" t="s">
        <v>1312</v>
      </c>
      <c r="N535" s="76">
        <f>'CONSTRUCTION COST ESTIMATE'!BC535</f>
        <v>0</v>
      </c>
      <c r="O535" s="69" t="s">
        <v>1313</v>
      </c>
    </row>
    <row r="536" spans="1:15" hidden="1">
      <c r="A536" s="72">
        <f>'CONSTRUCTION COST ESTIMATE'!B536</f>
        <v>603.11</v>
      </c>
      <c r="C536" s="69" t="s">
        <v>1311</v>
      </c>
      <c r="D536" s="69">
        <v>0</v>
      </c>
      <c r="F536" s="73" t="str">
        <f>'CONSTRUCTION COST ESTIMATE'!C536</f>
        <v>48 INCH REINFORCED CONCRETE PIPE (CLASS III)</v>
      </c>
      <c r="H536" s="74" t="str">
        <f t="shared" ref="H536:H599" si="12">TEXT(A536,"#.0000")</f>
        <v>603.1100</v>
      </c>
      <c r="J536" s="75">
        <f>'CONSTRUCTION COST ESTIMATE'!BA536</f>
        <v>0</v>
      </c>
      <c r="K536" s="69" t="s">
        <v>1304</v>
      </c>
      <c r="L536" s="69" t="str">
        <f>'CONSTRUCTION COST ESTIMATE'!BB536</f>
        <v>LF</v>
      </c>
      <c r="M536" s="69" t="s">
        <v>1312</v>
      </c>
      <c r="N536" s="76">
        <f>'CONSTRUCTION COST ESTIMATE'!BC536</f>
        <v>0</v>
      </c>
      <c r="O536" s="69" t="s">
        <v>1313</v>
      </c>
    </row>
    <row r="537" spans="1:15" hidden="1">
      <c r="A537" s="72">
        <f>'CONSTRUCTION COST ESTIMATE'!B537</f>
        <v>603.11099999999999</v>
      </c>
      <c r="C537" s="69" t="s">
        <v>1311</v>
      </c>
      <c r="D537" s="69">
        <v>0</v>
      </c>
      <c r="F537" s="73" t="str">
        <f>'CONSTRUCTION COST ESTIMATE'!C537</f>
        <v>48 INCH REINFORCED CONCRETE PIPE (CLASS IV)</v>
      </c>
      <c r="H537" s="74" t="str">
        <f t="shared" si="12"/>
        <v>603.1110</v>
      </c>
      <c r="J537" s="75">
        <f>'CONSTRUCTION COST ESTIMATE'!BA537</f>
        <v>0</v>
      </c>
      <c r="K537" s="69" t="s">
        <v>1304</v>
      </c>
      <c r="L537" s="69" t="str">
        <f>'CONSTRUCTION COST ESTIMATE'!BB537</f>
        <v>LF</v>
      </c>
      <c r="M537" s="69" t="s">
        <v>1312</v>
      </c>
      <c r="N537" s="76">
        <f>'CONSTRUCTION COST ESTIMATE'!BC537</f>
        <v>0</v>
      </c>
      <c r="O537" s="69" t="s">
        <v>1313</v>
      </c>
    </row>
    <row r="538" spans="1:15" hidden="1">
      <c r="A538" s="72">
        <f>'CONSTRUCTION COST ESTIMATE'!B538</f>
        <v>603.11199999999997</v>
      </c>
      <c r="C538" s="69" t="s">
        <v>1311</v>
      </c>
      <c r="D538" s="69">
        <v>0</v>
      </c>
      <c r="F538" s="73" t="str">
        <f>'CONSTRUCTION COST ESTIMATE'!C538</f>
        <v>48 INCH REINFORCED CONCRETE PIPE (CLASS V)</v>
      </c>
      <c r="H538" s="74" t="str">
        <f t="shared" si="12"/>
        <v>603.1120</v>
      </c>
      <c r="J538" s="75">
        <f>'CONSTRUCTION COST ESTIMATE'!BA538</f>
        <v>0</v>
      </c>
      <c r="K538" s="69" t="s">
        <v>1304</v>
      </c>
      <c r="L538" s="69" t="str">
        <f>'CONSTRUCTION COST ESTIMATE'!BB538</f>
        <v>LF</v>
      </c>
      <c r="M538" s="69" t="s">
        <v>1312</v>
      </c>
      <c r="N538" s="76">
        <f>'CONSTRUCTION COST ESTIMATE'!BC538</f>
        <v>0</v>
      </c>
      <c r="O538" s="69" t="s">
        <v>1313</v>
      </c>
    </row>
    <row r="539" spans="1:15" hidden="1">
      <c r="A539" s="72">
        <f>'CONSTRUCTION COST ESTIMATE'!B539</f>
        <v>603.11300000000006</v>
      </c>
      <c r="C539" s="69" t="s">
        <v>1311</v>
      </c>
      <c r="D539" s="69">
        <v>0</v>
      </c>
      <c r="F539" s="73" t="str">
        <f>'CONSTRUCTION COST ESTIMATE'!C539</f>
        <v>53 INCH REINFORCED CONCRETE PIPE (CLASS III)</v>
      </c>
      <c r="H539" s="74" t="str">
        <f t="shared" si="12"/>
        <v>603.1130</v>
      </c>
      <c r="J539" s="75">
        <f>'CONSTRUCTION COST ESTIMATE'!BA539</f>
        <v>0</v>
      </c>
      <c r="K539" s="69" t="s">
        <v>1304</v>
      </c>
      <c r="L539" s="69" t="str">
        <f>'CONSTRUCTION COST ESTIMATE'!BB539</f>
        <v>LF</v>
      </c>
      <c r="M539" s="69" t="s">
        <v>1312</v>
      </c>
      <c r="N539" s="76">
        <f>'CONSTRUCTION COST ESTIMATE'!BC539</f>
        <v>0</v>
      </c>
      <c r="O539" s="69" t="s">
        <v>1313</v>
      </c>
    </row>
    <row r="540" spans="1:15" hidden="1">
      <c r="A540" s="72">
        <f>'CONSTRUCTION COST ESTIMATE'!B540</f>
        <v>603.11400000000003</v>
      </c>
      <c r="C540" s="69" t="s">
        <v>1311</v>
      </c>
      <c r="D540" s="69">
        <v>0</v>
      </c>
      <c r="F540" s="73" t="str">
        <f>'CONSTRUCTION COST ESTIMATE'!C540</f>
        <v>53 INCH REINFORCED CONCRETE PIPE (CLASS IV)</v>
      </c>
      <c r="H540" s="74" t="str">
        <f t="shared" si="12"/>
        <v>603.1140</v>
      </c>
      <c r="J540" s="75">
        <f>'CONSTRUCTION COST ESTIMATE'!BA540</f>
        <v>0</v>
      </c>
      <c r="K540" s="69" t="s">
        <v>1304</v>
      </c>
      <c r="L540" s="69" t="str">
        <f>'CONSTRUCTION COST ESTIMATE'!BB540</f>
        <v>LF</v>
      </c>
      <c r="M540" s="69" t="s">
        <v>1312</v>
      </c>
      <c r="N540" s="76">
        <f>'CONSTRUCTION COST ESTIMATE'!BC540</f>
        <v>0</v>
      </c>
      <c r="O540" s="69" t="s">
        <v>1313</v>
      </c>
    </row>
    <row r="541" spans="1:15" hidden="1">
      <c r="A541" s="72">
        <f>'CONSTRUCTION COST ESTIMATE'!B541</f>
        <v>603.11500000000001</v>
      </c>
      <c r="C541" s="69" t="s">
        <v>1311</v>
      </c>
      <c r="D541" s="69">
        <v>0</v>
      </c>
      <c r="F541" s="73" t="str">
        <f>'CONSTRUCTION COST ESTIMATE'!C541</f>
        <v>53 INCH REINFORCED CONCRETE PIPE (CLASS V)</v>
      </c>
      <c r="H541" s="74" t="str">
        <f t="shared" si="12"/>
        <v>603.1150</v>
      </c>
      <c r="J541" s="75">
        <f>'CONSTRUCTION COST ESTIMATE'!BA541</f>
        <v>0</v>
      </c>
      <c r="K541" s="69" t="s">
        <v>1304</v>
      </c>
      <c r="L541" s="69" t="str">
        <f>'CONSTRUCTION COST ESTIMATE'!BB541</f>
        <v>LF</v>
      </c>
      <c r="M541" s="69" t="s">
        <v>1312</v>
      </c>
      <c r="N541" s="76">
        <f>'CONSTRUCTION COST ESTIMATE'!BC541</f>
        <v>0</v>
      </c>
      <c r="O541" s="69" t="s">
        <v>1313</v>
      </c>
    </row>
    <row r="542" spans="1:15" hidden="1">
      <c r="A542" s="72">
        <f>'CONSTRUCTION COST ESTIMATE'!B542</f>
        <v>603.11599999999999</v>
      </c>
      <c r="C542" s="69" t="s">
        <v>1311</v>
      </c>
      <c r="D542" s="69">
        <v>0</v>
      </c>
      <c r="F542" s="73" t="str">
        <f>'CONSTRUCTION COST ESTIMATE'!C542</f>
        <v>54 INCH REINFORCED CONCRETE PIPE (CLASS III)</v>
      </c>
      <c r="H542" s="74" t="str">
        <f t="shared" si="12"/>
        <v>603.1160</v>
      </c>
      <c r="J542" s="75">
        <f>'CONSTRUCTION COST ESTIMATE'!BA542</f>
        <v>0</v>
      </c>
      <c r="K542" s="69" t="s">
        <v>1304</v>
      </c>
      <c r="L542" s="69" t="str">
        <f>'CONSTRUCTION COST ESTIMATE'!BB542</f>
        <v>LF</v>
      </c>
      <c r="M542" s="69" t="s">
        <v>1312</v>
      </c>
      <c r="N542" s="76">
        <f>'CONSTRUCTION COST ESTIMATE'!BC542</f>
        <v>0</v>
      </c>
      <c r="O542" s="69" t="s">
        <v>1313</v>
      </c>
    </row>
    <row r="543" spans="1:15" hidden="1">
      <c r="A543" s="72">
        <f>'CONSTRUCTION COST ESTIMATE'!B543</f>
        <v>603.11699999999996</v>
      </c>
      <c r="C543" s="69" t="s">
        <v>1311</v>
      </c>
      <c r="D543" s="69">
        <v>0</v>
      </c>
      <c r="F543" s="73" t="str">
        <f>'CONSTRUCTION COST ESTIMATE'!C543</f>
        <v>54 INCH REINFORCED CONCRETE PIPE (CLASS IV)</v>
      </c>
      <c r="H543" s="74" t="str">
        <f t="shared" si="12"/>
        <v>603.1170</v>
      </c>
      <c r="J543" s="75">
        <f>'CONSTRUCTION COST ESTIMATE'!BA543</f>
        <v>0</v>
      </c>
      <c r="K543" s="69" t="s">
        <v>1304</v>
      </c>
      <c r="L543" s="69" t="str">
        <f>'CONSTRUCTION COST ESTIMATE'!BB543</f>
        <v>LF</v>
      </c>
      <c r="M543" s="69" t="s">
        <v>1312</v>
      </c>
      <c r="N543" s="76">
        <f>'CONSTRUCTION COST ESTIMATE'!BC543</f>
        <v>0</v>
      </c>
      <c r="O543" s="69" t="s">
        <v>1313</v>
      </c>
    </row>
    <row r="544" spans="1:15" hidden="1">
      <c r="A544" s="72">
        <f>'CONSTRUCTION COST ESTIMATE'!B544</f>
        <v>603.11800000000005</v>
      </c>
      <c r="C544" s="69" t="s">
        <v>1311</v>
      </c>
      <c r="D544" s="69">
        <v>0</v>
      </c>
      <c r="F544" s="73" t="str">
        <f>'CONSTRUCTION COST ESTIMATE'!C544</f>
        <v>54 INCH REINFORCED CONCRETE PIPE (CLASS V)</v>
      </c>
      <c r="H544" s="74" t="str">
        <f t="shared" si="12"/>
        <v>603.1180</v>
      </c>
      <c r="J544" s="75">
        <f>'CONSTRUCTION COST ESTIMATE'!BA544</f>
        <v>0</v>
      </c>
      <c r="K544" s="69" t="s">
        <v>1304</v>
      </c>
      <c r="L544" s="69" t="str">
        <f>'CONSTRUCTION COST ESTIMATE'!BB544</f>
        <v>LF</v>
      </c>
      <c r="M544" s="69" t="s">
        <v>1312</v>
      </c>
      <c r="N544" s="76">
        <f>'CONSTRUCTION COST ESTIMATE'!BC544</f>
        <v>0</v>
      </c>
      <c r="O544" s="69" t="s">
        <v>1313</v>
      </c>
    </row>
    <row r="545" spans="1:15" hidden="1">
      <c r="A545" s="72">
        <f>'CONSTRUCTION COST ESTIMATE'!B545</f>
        <v>603.11900000000003</v>
      </c>
      <c r="C545" s="69" t="s">
        <v>1311</v>
      </c>
      <c r="D545" s="69">
        <v>0</v>
      </c>
      <c r="F545" s="73" t="str">
        <f>'CONSTRUCTION COST ESTIMATE'!C545</f>
        <v>60 INCH REINFORCED CONCRETE PIPE (CLASS III)</v>
      </c>
      <c r="H545" s="74" t="str">
        <f t="shared" si="12"/>
        <v>603.1190</v>
      </c>
      <c r="J545" s="75">
        <f>'CONSTRUCTION COST ESTIMATE'!BA545</f>
        <v>0</v>
      </c>
      <c r="K545" s="69" t="s">
        <v>1304</v>
      </c>
      <c r="L545" s="69" t="str">
        <f>'CONSTRUCTION COST ESTIMATE'!BB545</f>
        <v>LF</v>
      </c>
      <c r="M545" s="69" t="s">
        <v>1312</v>
      </c>
      <c r="N545" s="76">
        <f>'CONSTRUCTION COST ESTIMATE'!BC545</f>
        <v>0</v>
      </c>
      <c r="O545" s="69" t="s">
        <v>1313</v>
      </c>
    </row>
    <row r="546" spans="1:15" hidden="1">
      <c r="A546" s="72">
        <f>'CONSTRUCTION COST ESTIMATE'!B546</f>
        <v>603.12</v>
      </c>
      <c r="C546" s="69" t="s">
        <v>1311</v>
      </c>
      <c r="D546" s="69">
        <v>0</v>
      </c>
      <c r="F546" s="73" t="str">
        <f>'CONSTRUCTION COST ESTIMATE'!C546</f>
        <v>60 INCH REINFORCED CONCRETE PIPE (CLASS IV)</v>
      </c>
      <c r="H546" s="74" t="str">
        <f t="shared" si="12"/>
        <v>603.1200</v>
      </c>
      <c r="J546" s="75">
        <f>'CONSTRUCTION COST ESTIMATE'!BA546</f>
        <v>0</v>
      </c>
      <c r="K546" s="69" t="s">
        <v>1304</v>
      </c>
      <c r="L546" s="69" t="str">
        <f>'CONSTRUCTION COST ESTIMATE'!BB546</f>
        <v>LF</v>
      </c>
      <c r="M546" s="69" t="s">
        <v>1312</v>
      </c>
      <c r="N546" s="76">
        <f>'CONSTRUCTION COST ESTIMATE'!BC546</f>
        <v>0</v>
      </c>
      <c r="O546" s="69" t="s">
        <v>1313</v>
      </c>
    </row>
    <row r="547" spans="1:15" hidden="1">
      <c r="A547" s="72">
        <f>'CONSTRUCTION COST ESTIMATE'!B547</f>
        <v>603.12099999999998</v>
      </c>
      <c r="C547" s="69" t="s">
        <v>1311</v>
      </c>
      <c r="D547" s="69">
        <v>0</v>
      </c>
      <c r="F547" s="73" t="str">
        <f>'CONSTRUCTION COST ESTIMATE'!C547</f>
        <v>60 INCH REINFORCED CONCRETE PIPE (CLASS V)</v>
      </c>
      <c r="H547" s="74" t="str">
        <f t="shared" si="12"/>
        <v>603.1210</v>
      </c>
      <c r="J547" s="75">
        <f>'CONSTRUCTION COST ESTIMATE'!BA547</f>
        <v>0</v>
      </c>
      <c r="K547" s="69" t="s">
        <v>1304</v>
      </c>
      <c r="L547" s="69" t="str">
        <f>'CONSTRUCTION COST ESTIMATE'!BB547</f>
        <v>LF</v>
      </c>
      <c r="M547" s="69" t="s">
        <v>1312</v>
      </c>
      <c r="N547" s="76">
        <f>'CONSTRUCTION COST ESTIMATE'!BC547</f>
        <v>0</v>
      </c>
      <c r="O547" s="69" t="s">
        <v>1313</v>
      </c>
    </row>
    <row r="548" spans="1:15" hidden="1">
      <c r="A548" s="72">
        <f>'CONSTRUCTION COST ESTIMATE'!B548</f>
        <v>603.12199999999996</v>
      </c>
      <c r="C548" s="69" t="s">
        <v>1311</v>
      </c>
      <c r="D548" s="69">
        <v>0</v>
      </c>
      <c r="F548" s="73" t="str">
        <f>'CONSTRUCTION COST ESTIMATE'!C548</f>
        <v>66 INCH REINFORCED CONCRETE PIPE (CLASS III)</v>
      </c>
      <c r="H548" s="74" t="str">
        <f t="shared" si="12"/>
        <v>603.1220</v>
      </c>
      <c r="J548" s="75">
        <f>'CONSTRUCTION COST ESTIMATE'!BA548</f>
        <v>0</v>
      </c>
      <c r="K548" s="69" t="s">
        <v>1304</v>
      </c>
      <c r="L548" s="69" t="str">
        <f>'CONSTRUCTION COST ESTIMATE'!BB548</f>
        <v>LF</v>
      </c>
      <c r="M548" s="69" t="s">
        <v>1312</v>
      </c>
      <c r="N548" s="76">
        <f>'CONSTRUCTION COST ESTIMATE'!BC548</f>
        <v>0</v>
      </c>
      <c r="O548" s="69" t="s">
        <v>1313</v>
      </c>
    </row>
    <row r="549" spans="1:15" hidden="1">
      <c r="A549" s="72">
        <f>'CONSTRUCTION COST ESTIMATE'!B549</f>
        <v>603.12300000000005</v>
      </c>
      <c r="C549" s="69" t="s">
        <v>1311</v>
      </c>
      <c r="D549" s="69">
        <v>0</v>
      </c>
      <c r="F549" s="73" t="str">
        <f>'CONSTRUCTION COST ESTIMATE'!C549</f>
        <v>66 INCH REINFORCED CONCRETE PIPE (CLASS IV)</v>
      </c>
      <c r="H549" s="74" t="str">
        <f t="shared" si="12"/>
        <v>603.1230</v>
      </c>
      <c r="J549" s="75">
        <f>'CONSTRUCTION COST ESTIMATE'!BA549</f>
        <v>0</v>
      </c>
      <c r="K549" s="69" t="s">
        <v>1304</v>
      </c>
      <c r="L549" s="69" t="str">
        <f>'CONSTRUCTION COST ESTIMATE'!BB549</f>
        <v>LF</v>
      </c>
      <c r="M549" s="69" t="s">
        <v>1312</v>
      </c>
      <c r="N549" s="76">
        <f>'CONSTRUCTION COST ESTIMATE'!BC549</f>
        <v>0</v>
      </c>
      <c r="O549" s="69" t="s">
        <v>1313</v>
      </c>
    </row>
    <row r="550" spans="1:15" hidden="1">
      <c r="A550" s="72">
        <f>'CONSTRUCTION COST ESTIMATE'!B550</f>
        <v>603.12400000000002</v>
      </c>
      <c r="C550" s="69" t="s">
        <v>1311</v>
      </c>
      <c r="D550" s="69">
        <v>0</v>
      </c>
      <c r="F550" s="73" t="str">
        <f>'CONSTRUCTION COST ESTIMATE'!C550</f>
        <v>66 INCH REINFORCED CONCRETE PIPE (CLASS V)</v>
      </c>
      <c r="H550" s="74" t="str">
        <f t="shared" si="12"/>
        <v>603.1240</v>
      </c>
      <c r="J550" s="75">
        <f>'CONSTRUCTION COST ESTIMATE'!BA550</f>
        <v>0</v>
      </c>
      <c r="K550" s="69" t="s">
        <v>1304</v>
      </c>
      <c r="L550" s="69" t="str">
        <f>'CONSTRUCTION COST ESTIMATE'!BB550</f>
        <v>LF</v>
      </c>
      <c r="M550" s="69" t="s">
        <v>1312</v>
      </c>
      <c r="N550" s="76">
        <f>'CONSTRUCTION COST ESTIMATE'!BC550</f>
        <v>0</v>
      </c>
      <c r="O550" s="69" t="s">
        <v>1313</v>
      </c>
    </row>
    <row r="551" spans="1:15" hidden="1">
      <c r="A551" s="72">
        <f>'CONSTRUCTION COST ESTIMATE'!B551</f>
        <v>603.125</v>
      </c>
      <c r="C551" s="69" t="s">
        <v>1311</v>
      </c>
      <c r="D551" s="69">
        <v>0</v>
      </c>
      <c r="F551" s="73" t="str">
        <f>'CONSTRUCTION COST ESTIMATE'!C551</f>
        <v>72 INCH REINFORCED CONCRETE PIPE (CLASS III)</v>
      </c>
      <c r="H551" s="74" t="str">
        <f t="shared" si="12"/>
        <v>603.1250</v>
      </c>
      <c r="J551" s="75">
        <f>'CONSTRUCTION COST ESTIMATE'!BA551</f>
        <v>0</v>
      </c>
      <c r="K551" s="69" t="s">
        <v>1304</v>
      </c>
      <c r="L551" s="69" t="str">
        <f>'CONSTRUCTION COST ESTIMATE'!BB551</f>
        <v>LF</v>
      </c>
      <c r="M551" s="69" t="s">
        <v>1312</v>
      </c>
      <c r="N551" s="76">
        <f>'CONSTRUCTION COST ESTIMATE'!BC551</f>
        <v>0</v>
      </c>
      <c r="O551" s="69" t="s">
        <v>1313</v>
      </c>
    </row>
    <row r="552" spans="1:15" hidden="1">
      <c r="A552" s="72">
        <f>'CONSTRUCTION COST ESTIMATE'!B552</f>
        <v>603.12599999999998</v>
      </c>
      <c r="C552" s="69" t="s">
        <v>1311</v>
      </c>
      <c r="D552" s="69">
        <v>0</v>
      </c>
      <c r="F552" s="73" t="str">
        <f>'CONSTRUCTION COST ESTIMATE'!C552</f>
        <v>72 INCH REINFORCED CONCRETE PIPE (CLASS IV)</v>
      </c>
      <c r="H552" s="74" t="str">
        <f t="shared" si="12"/>
        <v>603.1260</v>
      </c>
      <c r="J552" s="75">
        <f>'CONSTRUCTION COST ESTIMATE'!BA552</f>
        <v>0</v>
      </c>
      <c r="K552" s="69" t="s">
        <v>1304</v>
      </c>
      <c r="L552" s="69" t="str">
        <f>'CONSTRUCTION COST ESTIMATE'!BB552</f>
        <v>LF</v>
      </c>
      <c r="M552" s="69" t="s">
        <v>1312</v>
      </c>
      <c r="N552" s="76">
        <f>'CONSTRUCTION COST ESTIMATE'!BC552</f>
        <v>0</v>
      </c>
      <c r="O552" s="69" t="s">
        <v>1313</v>
      </c>
    </row>
    <row r="553" spans="1:15" hidden="1">
      <c r="A553" s="72">
        <f>'CONSTRUCTION COST ESTIMATE'!B553</f>
        <v>603.12699999999995</v>
      </c>
      <c r="C553" s="69" t="s">
        <v>1311</v>
      </c>
      <c r="D553" s="69">
        <v>0</v>
      </c>
      <c r="F553" s="73" t="str">
        <f>'CONSTRUCTION COST ESTIMATE'!C553</f>
        <v>72 INCH REINFORCED CONCRETE PIPE (CLASS V)</v>
      </c>
      <c r="H553" s="74" t="str">
        <f t="shared" si="12"/>
        <v>603.1270</v>
      </c>
      <c r="J553" s="75">
        <f>'CONSTRUCTION COST ESTIMATE'!BA553</f>
        <v>0</v>
      </c>
      <c r="K553" s="69" t="s">
        <v>1304</v>
      </c>
      <c r="L553" s="69" t="str">
        <f>'CONSTRUCTION COST ESTIMATE'!BB553</f>
        <v>LF</v>
      </c>
      <c r="M553" s="69" t="s">
        <v>1312</v>
      </c>
      <c r="N553" s="76">
        <f>'CONSTRUCTION COST ESTIMATE'!BC553</f>
        <v>0</v>
      </c>
      <c r="O553" s="69" t="s">
        <v>1313</v>
      </c>
    </row>
    <row r="554" spans="1:15" hidden="1">
      <c r="A554" s="72">
        <f>'CONSTRUCTION COST ESTIMATE'!B554</f>
        <v>603.12800000000004</v>
      </c>
      <c r="C554" s="69" t="s">
        <v>1311</v>
      </c>
      <c r="D554" s="69">
        <v>0</v>
      </c>
      <c r="F554" s="73" t="str">
        <f>'CONSTRUCTION COST ESTIMATE'!C554</f>
        <v>78 INCH REINFORCED CONCRETE PIPE (CLASS III)</v>
      </c>
      <c r="H554" s="74" t="str">
        <f t="shared" si="12"/>
        <v>603.1280</v>
      </c>
      <c r="J554" s="75">
        <f>'CONSTRUCTION COST ESTIMATE'!BA554</f>
        <v>0</v>
      </c>
      <c r="K554" s="69" t="s">
        <v>1304</v>
      </c>
      <c r="L554" s="69" t="str">
        <f>'CONSTRUCTION COST ESTIMATE'!BB554</f>
        <v>LF</v>
      </c>
      <c r="M554" s="69" t="s">
        <v>1312</v>
      </c>
      <c r="N554" s="76">
        <f>'CONSTRUCTION COST ESTIMATE'!BC554</f>
        <v>0</v>
      </c>
      <c r="O554" s="69" t="s">
        <v>1313</v>
      </c>
    </row>
    <row r="555" spans="1:15" hidden="1">
      <c r="A555" s="72">
        <f>'CONSTRUCTION COST ESTIMATE'!B555</f>
        <v>603.12900000000002</v>
      </c>
      <c r="C555" s="69" t="s">
        <v>1311</v>
      </c>
      <c r="D555" s="69">
        <v>0</v>
      </c>
      <c r="F555" s="73" t="str">
        <f>'CONSTRUCTION COST ESTIMATE'!C555</f>
        <v>78 INCH REINFORCED CONCRETE PIPE (CLASS IV)</v>
      </c>
      <c r="H555" s="74" t="str">
        <f t="shared" si="12"/>
        <v>603.1290</v>
      </c>
      <c r="J555" s="75">
        <f>'CONSTRUCTION COST ESTIMATE'!BA555</f>
        <v>0</v>
      </c>
      <c r="K555" s="69" t="s">
        <v>1304</v>
      </c>
      <c r="L555" s="69" t="str">
        <f>'CONSTRUCTION COST ESTIMATE'!BB555</f>
        <v>LF</v>
      </c>
      <c r="M555" s="69" t="s">
        <v>1312</v>
      </c>
      <c r="N555" s="76">
        <f>'CONSTRUCTION COST ESTIMATE'!BC555</f>
        <v>0</v>
      </c>
      <c r="O555" s="69" t="s">
        <v>1313</v>
      </c>
    </row>
    <row r="556" spans="1:15" hidden="1">
      <c r="A556" s="72">
        <f>'CONSTRUCTION COST ESTIMATE'!B556</f>
        <v>603.13</v>
      </c>
      <c r="C556" s="69" t="s">
        <v>1311</v>
      </c>
      <c r="D556" s="69">
        <v>0</v>
      </c>
      <c r="F556" s="73" t="str">
        <f>'CONSTRUCTION COST ESTIMATE'!C556</f>
        <v>78 INCH REINFORCED CONCRETE PIPE (CLASS V)</v>
      </c>
      <c r="H556" s="74" t="str">
        <f t="shared" si="12"/>
        <v>603.1300</v>
      </c>
      <c r="J556" s="75">
        <f>'CONSTRUCTION COST ESTIMATE'!BA556</f>
        <v>0</v>
      </c>
      <c r="K556" s="69" t="s">
        <v>1304</v>
      </c>
      <c r="L556" s="69" t="str">
        <f>'CONSTRUCTION COST ESTIMATE'!BB556</f>
        <v>LF</v>
      </c>
      <c r="M556" s="69" t="s">
        <v>1312</v>
      </c>
      <c r="N556" s="76">
        <f>'CONSTRUCTION COST ESTIMATE'!BC556</f>
        <v>0</v>
      </c>
      <c r="O556" s="69" t="s">
        <v>1313</v>
      </c>
    </row>
    <row r="557" spans="1:15" hidden="1">
      <c r="A557" s="72">
        <f>'CONSTRUCTION COST ESTIMATE'!B557</f>
        <v>603.13099999999997</v>
      </c>
      <c r="C557" s="69" t="s">
        <v>1311</v>
      </c>
      <c r="D557" s="69">
        <v>0</v>
      </c>
      <c r="F557" s="73" t="str">
        <f>'CONSTRUCTION COST ESTIMATE'!C557</f>
        <v>84 INCH REINFORCED CONCRETE PIPE (CLASS III)</v>
      </c>
      <c r="H557" s="74" t="str">
        <f t="shared" si="12"/>
        <v>603.1310</v>
      </c>
      <c r="J557" s="75">
        <f>'CONSTRUCTION COST ESTIMATE'!BA557</f>
        <v>0</v>
      </c>
      <c r="K557" s="69" t="s">
        <v>1304</v>
      </c>
      <c r="L557" s="69" t="str">
        <f>'CONSTRUCTION COST ESTIMATE'!BB557</f>
        <v>LF</v>
      </c>
      <c r="M557" s="69" t="s">
        <v>1312</v>
      </c>
      <c r="N557" s="76">
        <f>'CONSTRUCTION COST ESTIMATE'!BC557</f>
        <v>0</v>
      </c>
      <c r="O557" s="69" t="s">
        <v>1313</v>
      </c>
    </row>
    <row r="558" spans="1:15" hidden="1">
      <c r="A558" s="72">
        <f>'CONSTRUCTION COST ESTIMATE'!B558</f>
        <v>603.13199999999995</v>
      </c>
      <c r="C558" s="69" t="s">
        <v>1311</v>
      </c>
      <c r="D558" s="69">
        <v>0</v>
      </c>
      <c r="F558" s="73" t="str">
        <f>'CONSTRUCTION COST ESTIMATE'!C558</f>
        <v>84 INCH REINFORCED CONCRETE PIPE (CLASS IV)</v>
      </c>
      <c r="H558" s="74" t="str">
        <f t="shared" si="12"/>
        <v>603.1320</v>
      </c>
      <c r="J558" s="75">
        <f>'CONSTRUCTION COST ESTIMATE'!BA558</f>
        <v>0</v>
      </c>
      <c r="K558" s="69" t="s">
        <v>1304</v>
      </c>
      <c r="L558" s="69" t="str">
        <f>'CONSTRUCTION COST ESTIMATE'!BB558</f>
        <v>LF</v>
      </c>
      <c r="M558" s="69" t="s">
        <v>1312</v>
      </c>
      <c r="N558" s="76">
        <f>'CONSTRUCTION COST ESTIMATE'!BC558</f>
        <v>0</v>
      </c>
      <c r="O558" s="69" t="s">
        <v>1313</v>
      </c>
    </row>
    <row r="559" spans="1:15" hidden="1">
      <c r="A559" s="72">
        <f>'CONSTRUCTION COST ESTIMATE'!B559</f>
        <v>603.13300000000004</v>
      </c>
      <c r="C559" s="69" t="s">
        <v>1311</v>
      </c>
      <c r="D559" s="69">
        <v>0</v>
      </c>
      <c r="F559" s="73" t="str">
        <f>'CONSTRUCTION COST ESTIMATE'!C559</f>
        <v>84 INCH REINFORCED CONCRETE PIPE (CLASS V)</v>
      </c>
      <c r="H559" s="74" t="str">
        <f t="shared" si="12"/>
        <v>603.1330</v>
      </c>
      <c r="J559" s="75">
        <f>'CONSTRUCTION COST ESTIMATE'!BA559</f>
        <v>0</v>
      </c>
      <c r="K559" s="69" t="s">
        <v>1304</v>
      </c>
      <c r="L559" s="69" t="str">
        <f>'CONSTRUCTION COST ESTIMATE'!BB559</f>
        <v>LF</v>
      </c>
      <c r="M559" s="69" t="s">
        <v>1312</v>
      </c>
      <c r="N559" s="76">
        <f>'CONSTRUCTION COST ESTIMATE'!BC559</f>
        <v>0</v>
      </c>
      <c r="O559" s="69" t="s">
        <v>1313</v>
      </c>
    </row>
    <row r="560" spans="1:15" hidden="1">
      <c r="A560" s="72">
        <f>'CONSTRUCTION COST ESTIMATE'!B560</f>
        <v>603.13400000000001</v>
      </c>
      <c r="C560" s="69" t="s">
        <v>1311</v>
      </c>
      <c r="D560" s="69">
        <v>0</v>
      </c>
      <c r="F560" s="73" t="str">
        <f>'CONSTRUCTION COST ESTIMATE'!C560</f>
        <v>90 INCH REINFORCED CONCRETE PIPE (CLASS III)</v>
      </c>
      <c r="H560" s="74" t="str">
        <f t="shared" si="12"/>
        <v>603.1340</v>
      </c>
      <c r="J560" s="75">
        <f>'CONSTRUCTION COST ESTIMATE'!BA560</f>
        <v>0</v>
      </c>
      <c r="K560" s="69" t="s">
        <v>1304</v>
      </c>
      <c r="L560" s="69" t="str">
        <f>'CONSTRUCTION COST ESTIMATE'!BB560</f>
        <v>LF</v>
      </c>
      <c r="M560" s="69" t="s">
        <v>1312</v>
      </c>
      <c r="N560" s="76">
        <f>'CONSTRUCTION COST ESTIMATE'!BC560</f>
        <v>0</v>
      </c>
      <c r="O560" s="69" t="s">
        <v>1313</v>
      </c>
    </row>
    <row r="561" spans="1:26" hidden="1">
      <c r="A561" s="72">
        <f>'CONSTRUCTION COST ESTIMATE'!B561</f>
        <v>603.13499999999999</v>
      </c>
      <c r="C561" s="69" t="s">
        <v>1311</v>
      </c>
      <c r="D561" s="69">
        <v>0</v>
      </c>
      <c r="F561" s="73" t="str">
        <f>'CONSTRUCTION COST ESTIMATE'!C561</f>
        <v>90 INCH REINFORCED CONCRETE PIPE (CLASS IV)</v>
      </c>
      <c r="H561" s="74" t="str">
        <f t="shared" si="12"/>
        <v>603.1350</v>
      </c>
      <c r="J561" s="75">
        <f>'CONSTRUCTION COST ESTIMATE'!BA561</f>
        <v>0</v>
      </c>
      <c r="K561" s="69" t="s">
        <v>1304</v>
      </c>
      <c r="L561" s="69" t="str">
        <f>'CONSTRUCTION COST ESTIMATE'!BB561</f>
        <v>LF</v>
      </c>
      <c r="M561" s="69" t="s">
        <v>1312</v>
      </c>
      <c r="N561" s="76">
        <f>'CONSTRUCTION COST ESTIMATE'!BC561</f>
        <v>0</v>
      </c>
      <c r="O561" s="69" t="s">
        <v>1313</v>
      </c>
    </row>
    <row r="562" spans="1:26" hidden="1">
      <c r="A562" s="72">
        <f>'CONSTRUCTION COST ESTIMATE'!B562</f>
        <v>603.13599999999997</v>
      </c>
      <c r="C562" s="69" t="s">
        <v>1311</v>
      </c>
      <c r="D562" s="69">
        <v>0</v>
      </c>
      <c r="F562" s="73" t="str">
        <f>'CONSTRUCTION COST ESTIMATE'!C562</f>
        <v>90 INCH REINFORCED CONCRETE PIPE (CLASS V)</v>
      </c>
      <c r="H562" s="74" t="str">
        <f t="shared" si="12"/>
        <v>603.1360</v>
      </c>
      <c r="J562" s="75">
        <f>'CONSTRUCTION COST ESTIMATE'!BA562</f>
        <v>0</v>
      </c>
      <c r="K562" s="69" t="s">
        <v>1304</v>
      </c>
      <c r="L562" s="69" t="str">
        <f>'CONSTRUCTION COST ESTIMATE'!BB562</f>
        <v>LF</v>
      </c>
      <c r="M562" s="69" t="s">
        <v>1312</v>
      </c>
      <c r="N562" s="76">
        <f>'CONSTRUCTION COST ESTIMATE'!BC562</f>
        <v>0</v>
      </c>
      <c r="O562" s="69" t="s">
        <v>1313</v>
      </c>
    </row>
    <row r="563" spans="1:26" hidden="1">
      <c r="A563" s="72">
        <f>'CONSTRUCTION COST ESTIMATE'!B563</f>
        <v>603.13699999999994</v>
      </c>
      <c r="C563" s="69" t="s">
        <v>1311</v>
      </c>
      <c r="D563" s="69">
        <v>0</v>
      </c>
      <c r="F563" s="73" t="str">
        <f>'CONSTRUCTION COST ESTIMATE'!C563</f>
        <v>96 INCH REINFORCED CONCRETE PIPE (CLASS III)</v>
      </c>
      <c r="H563" s="74" t="str">
        <f t="shared" si="12"/>
        <v>603.1370</v>
      </c>
      <c r="J563" s="75">
        <f>'CONSTRUCTION COST ESTIMATE'!BA563</f>
        <v>0</v>
      </c>
      <c r="K563" s="69" t="s">
        <v>1304</v>
      </c>
      <c r="L563" s="69" t="str">
        <f>'CONSTRUCTION COST ESTIMATE'!BB563</f>
        <v>LF</v>
      </c>
      <c r="M563" s="69" t="s">
        <v>1312</v>
      </c>
      <c r="N563" s="76">
        <f>'CONSTRUCTION COST ESTIMATE'!BC563</f>
        <v>0</v>
      </c>
      <c r="O563" s="69" t="s">
        <v>1313</v>
      </c>
    </row>
    <row r="564" spans="1:26" hidden="1">
      <c r="A564" s="72">
        <f>'CONSTRUCTION COST ESTIMATE'!B564</f>
        <v>603.13800000000003</v>
      </c>
      <c r="C564" s="69" t="s">
        <v>1311</v>
      </c>
      <c r="D564" s="69">
        <v>0</v>
      </c>
      <c r="F564" s="73" t="str">
        <f>'CONSTRUCTION COST ESTIMATE'!C564</f>
        <v>96 INCH REINFORCED CONCRETE PIPE (CLASS IV)</v>
      </c>
      <c r="H564" s="74" t="str">
        <f t="shared" si="12"/>
        <v>603.1380</v>
      </c>
      <c r="J564" s="75">
        <f>'CONSTRUCTION COST ESTIMATE'!BA564</f>
        <v>0</v>
      </c>
      <c r="K564" s="69" t="s">
        <v>1304</v>
      </c>
      <c r="L564" s="69" t="str">
        <f>'CONSTRUCTION COST ESTIMATE'!BB564</f>
        <v>LF</v>
      </c>
      <c r="M564" s="69" t="s">
        <v>1312</v>
      </c>
      <c r="N564" s="76">
        <f>'CONSTRUCTION COST ESTIMATE'!BC564</f>
        <v>0</v>
      </c>
      <c r="O564" s="69" t="s">
        <v>1313</v>
      </c>
    </row>
    <row r="565" spans="1:26" hidden="1">
      <c r="A565" s="72">
        <f>'CONSTRUCTION COST ESTIMATE'!B565</f>
        <v>603.13900000000001</v>
      </c>
      <c r="C565" s="69" t="s">
        <v>1311</v>
      </c>
      <c r="D565" s="69">
        <v>0</v>
      </c>
      <c r="F565" s="73" t="str">
        <f>'CONSTRUCTION COST ESTIMATE'!C565</f>
        <v>96 INCH REINFORCED CONCRETE PIPE (CLASS V)</v>
      </c>
      <c r="H565" s="74" t="str">
        <f t="shared" si="12"/>
        <v>603.1390</v>
      </c>
      <c r="J565" s="75">
        <f>'CONSTRUCTION COST ESTIMATE'!BA565</f>
        <v>0</v>
      </c>
      <c r="K565" s="69" t="s">
        <v>1304</v>
      </c>
      <c r="L565" s="69" t="str">
        <f>'CONSTRUCTION COST ESTIMATE'!BB565</f>
        <v>LF</v>
      </c>
      <c r="M565" s="69" t="s">
        <v>1312</v>
      </c>
      <c r="N565" s="76">
        <f>'CONSTRUCTION COST ESTIMATE'!BC565</f>
        <v>0</v>
      </c>
      <c r="O565" s="69" t="s">
        <v>1313</v>
      </c>
    </row>
    <row r="566" spans="1:26" hidden="1">
      <c r="A566" s="72">
        <f>'CONSTRUCTION COST ESTIMATE'!B566</f>
        <v>603.14</v>
      </c>
      <c r="C566" s="69" t="s">
        <v>1311</v>
      </c>
      <c r="D566" s="69">
        <v>0</v>
      </c>
      <c r="F566" s="73" t="str">
        <f>'CONSTRUCTION COST ESTIMATE'!C566</f>
        <v>18 INCH C900 STORM DRAIN</v>
      </c>
      <c r="H566" s="74" t="str">
        <f t="shared" si="12"/>
        <v>603.1400</v>
      </c>
      <c r="J566" s="75">
        <f>'CONSTRUCTION COST ESTIMATE'!BA566</f>
        <v>0</v>
      </c>
      <c r="K566" s="69" t="s">
        <v>1304</v>
      </c>
      <c r="L566" s="69" t="str">
        <f>'CONSTRUCTION COST ESTIMATE'!BB566</f>
        <v>LF</v>
      </c>
      <c r="M566" s="69" t="s">
        <v>1312</v>
      </c>
      <c r="N566" s="76">
        <f>'CONSTRUCTION COST ESTIMATE'!BC566</f>
        <v>0</v>
      </c>
      <c r="O566" s="69" t="s">
        <v>1313</v>
      </c>
    </row>
    <row r="567" spans="1:26" hidden="1">
      <c r="A567" s="72">
        <f>'CONSTRUCTION COST ESTIMATE'!B567</f>
        <v>603.14099999999996</v>
      </c>
      <c r="C567" s="69" t="s">
        <v>1311</v>
      </c>
      <c r="D567" s="69">
        <v>0</v>
      </c>
      <c r="F567" s="73" t="str">
        <f>'CONSTRUCTION COST ESTIMATE'!C567</f>
        <v>24 INCH C900 STORM DRAIN</v>
      </c>
      <c r="H567" s="74" t="str">
        <f t="shared" si="12"/>
        <v>603.1410</v>
      </c>
      <c r="J567" s="75">
        <f>'CONSTRUCTION COST ESTIMATE'!BA567</f>
        <v>0</v>
      </c>
      <c r="K567" s="69" t="s">
        <v>1304</v>
      </c>
      <c r="L567" s="69" t="str">
        <f>'CONSTRUCTION COST ESTIMATE'!BB567</f>
        <v>LF</v>
      </c>
      <c r="M567" s="69" t="s">
        <v>1312</v>
      </c>
      <c r="N567" s="76">
        <f>'CONSTRUCTION COST ESTIMATE'!BC567</f>
        <v>0</v>
      </c>
      <c r="O567" s="69" t="s">
        <v>1313</v>
      </c>
    </row>
    <row r="568" spans="1:26" hidden="1">
      <c r="A568" s="72">
        <f>'CONSTRUCTION COST ESTIMATE'!B568</f>
        <v>603.14200000000005</v>
      </c>
      <c r="C568" s="69" t="s">
        <v>1311</v>
      </c>
      <c r="D568" s="69">
        <v>0</v>
      </c>
      <c r="F568" s="73" t="str">
        <f>'CONSTRUCTION COST ESTIMATE'!C568</f>
        <v>36 INCH C900 STORM DRAIN</v>
      </c>
      <c r="H568" s="74" t="str">
        <f t="shared" si="12"/>
        <v>603.1420</v>
      </c>
      <c r="J568" s="75">
        <f>'CONSTRUCTION COST ESTIMATE'!BA568</f>
        <v>0</v>
      </c>
      <c r="K568" s="69" t="s">
        <v>1304</v>
      </c>
      <c r="L568" s="69" t="str">
        <f>'CONSTRUCTION COST ESTIMATE'!BB568</f>
        <v>LF</v>
      </c>
      <c r="M568" s="69" t="s">
        <v>1312</v>
      </c>
      <c r="N568" s="76">
        <f>'CONSTRUCTION COST ESTIMATE'!BC568</f>
        <v>0</v>
      </c>
      <c r="O568" s="69" t="s">
        <v>1313</v>
      </c>
    </row>
    <row r="569" spans="1:26" hidden="1">
      <c r="A569" s="72">
        <f>'CONSTRUCTION COST ESTIMATE'!B569</f>
        <v>605.00049999999999</v>
      </c>
      <c r="C569" s="69" t="s">
        <v>1311</v>
      </c>
      <c r="D569" s="69">
        <v>0</v>
      </c>
      <c r="F569" s="73" t="str">
        <f>'CONSTRUCTION COST ESTIMATE'!C569</f>
        <v>6 INCH PVC DRAIN PIPE</v>
      </c>
      <c r="H569" s="74" t="str">
        <f t="shared" si="12"/>
        <v>605.0005</v>
      </c>
      <c r="J569" s="75">
        <f>'CONSTRUCTION COST ESTIMATE'!BA569</f>
        <v>0</v>
      </c>
      <c r="K569" s="69" t="s">
        <v>1304</v>
      </c>
      <c r="L569" s="69" t="str">
        <f>'CONSTRUCTION COST ESTIMATE'!BB569</f>
        <v>LF</v>
      </c>
      <c r="M569" s="69" t="s">
        <v>1312</v>
      </c>
      <c r="N569" s="76">
        <f>'CONSTRUCTION COST ESTIMATE'!BC569</f>
        <v>0</v>
      </c>
      <c r="O569" s="69" t="s">
        <v>1313</v>
      </c>
    </row>
    <row r="570" spans="1:26" hidden="1">
      <c r="A570" s="72">
        <f>'CONSTRUCTION COST ESTIMATE'!B570</f>
        <v>605.00099999999998</v>
      </c>
      <c r="C570" s="69" t="s">
        <v>1311</v>
      </c>
      <c r="D570" s="69">
        <v>0</v>
      </c>
      <c r="F570" s="73" t="str">
        <f>'CONSTRUCTION COST ESTIMATE'!C570</f>
        <v>12 INCH PVC SOLID WALL S46 PIPE</v>
      </c>
      <c r="H570" s="74" t="str">
        <f t="shared" si="12"/>
        <v>605.0010</v>
      </c>
      <c r="J570" s="75">
        <f>'CONSTRUCTION COST ESTIMATE'!BA570</f>
        <v>0</v>
      </c>
      <c r="K570" s="69" t="s">
        <v>1304</v>
      </c>
      <c r="L570" s="69" t="str">
        <f>'CONSTRUCTION COST ESTIMATE'!BB570</f>
        <v>LF</v>
      </c>
      <c r="M570" s="69" t="s">
        <v>1312</v>
      </c>
      <c r="N570" s="76">
        <f>'CONSTRUCTION COST ESTIMATE'!BC570</f>
        <v>0</v>
      </c>
      <c r="O570" s="69" t="s">
        <v>1313</v>
      </c>
    </row>
    <row r="571" spans="1:26" hidden="1">
      <c r="A571" s="72">
        <f>'CONSTRUCTION COST ESTIMATE'!B571</f>
        <v>605.00199999999995</v>
      </c>
      <c r="C571" s="69" t="s">
        <v>1311</v>
      </c>
      <c r="D571" s="69">
        <v>0</v>
      </c>
      <c r="F571" s="73" t="str">
        <f>'CONSTRUCTION COST ESTIMATE'!C571</f>
        <v>18 INCH PVC C900</v>
      </c>
      <c r="H571" s="74" t="str">
        <f t="shared" si="12"/>
        <v>605.0020</v>
      </c>
      <c r="J571" s="75">
        <f>'CONSTRUCTION COST ESTIMATE'!BA571</f>
        <v>0</v>
      </c>
      <c r="K571" s="69" t="s">
        <v>1304</v>
      </c>
      <c r="L571" s="69" t="str">
        <f>'CONSTRUCTION COST ESTIMATE'!BB571</f>
        <v>LF</v>
      </c>
      <c r="M571" s="69" t="s">
        <v>1312</v>
      </c>
      <c r="N571" s="76">
        <f>'CONSTRUCTION COST ESTIMATE'!BC571</f>
        <v>0</v>
      </c>
      <c r="O571" s="69" t="s">
        <v>1313</v>
      </c>
    </row>
    <row r="572" spans="1:26" hidden="1">
      <c r="A572" s="72">
        <f>'CONSTRUCTION COST ESTIMATE'!B572</f>
        <v>605.00300000000004</v>
      </c>
      <c r="C572" s="69" t="s">
        <v>1311</v>
      </c>
      <c r="D572" s="69">
        <v>0</v>
      </c>
      <c r="F572" s="73" t="str">
        <f>'CONSTRUCTION COST ESTIMATE'!C572</f>
        <v>24 INCH PLASTIC PIPE</v>
      </c>
      <c r="H572" s="74" t="str">
        <f t="shared" si="12"/>
        <v>605.0030</v>
      </c>
      <c r="J572" s="75">
        <f>'CONSTRUCTION COST ESTIMATE'!BA572</f>
        <v>0</v>
      </c>
      <c r="K572" s="69" t="s">
        <v>1304</v>
      </c>
      <c r="L572" s="69" t="str">
        <f>'CONSTRUCTION COST ESTIMATE'!BB572</f>
        <v>LF</v>
      </c>
      <c r="M572" s="69" t="s">
        <v>1312</v>
      </c>
      <c r="N572" s="76">
        <f>'CONSTRUCTION COST ESTIMATE'!BC572</f>
        <v>0</v>
      </c>
      <c r="O572" s="69" t="s">
        <v>1313</v>
      </c>
    </row>
    <row r="573" spans="1:26" hidden="1">
      <c r="A573" s="72">
        <f>'CONSTRUCTION COST ESTIMATE'!B573</f>
        <v>605.00400000000002</v>
      </c>
      <c r="C573" s="69" t="s">
        <v>1311</v>
      </c>
      <c r="D573" s="69">
        <v>0</v>
      </c>
      <c r="F573" s="73" t="str">
        <f>'CONSTRUCTION COST ESTIMATE'!C573</f>
        <v>24 INCH PVC C900 PIPE</v>
      </c>
      <c r="H573" s="74" t="str">
        <f t="shared" si="12"/>
        <v>605.0040</v>
      </c>
      <c r="J573" s="75">
        <f>'CONSTRUCTION COST ESTIMATE'!BA573</f>
        <v>0</v>
      </c>
      <c r="K573" s="69" t="s">
        <v>1304</v>
      </c>
      <c r="L573" s="69" t="str">
        <f>'CONSTRUCTION COST ESTIMATE'!BB573</f>
        <v>LF</v>
      </c>
      <c r="M573" s="69" t="s">
        <v>1312</v>
      </c>
      <c r="N573" s="76">
        <f>'CONSTRUCTION COST ESTIMATE'!BC573</f>
        <v>0</v>
      </c>
      <c r="O573" s="69" t="s">
        <v>1313</v>
      </c>
    </row>
    <row r="574" spans="1:26" s="400" customFormat="1">
      <c r="A574" s="408"/>
      <c r="B574" s="395"/>
      <c r="C574" s="395" t="s">
        <v>1311</v>
      </c>
      <c r="D574" s="395">
        <v>0</v>
      </c>
      <c r="E574" s="395"/>
      <c r="F574" s="396" t="str">
        <f>'CONSTRUCTION COST ESTIMATE'!C574</f>
        <v>REINFORCED CONCRETE PIPE</v>
      </c>
      <c r="G574" s="395"/>
      <c r="H574" s="394" t="str">
        <f t="shared" si="12"/>
        <v>.0000</v>
      </c>
      <c r="I574" s="395"/>
      <c r="J574" s="397">
        <f>'CONSTRUCTION COST ESTIMATE'!BA574</f>
        <v>0</v>
      </c>
      <c r="K574" s="395" t="s">
        <v>1304</v>
      </c>
      <c r="L574" s="395">
        <f>'CONSTRUCTION COST ESTIMATE'!BB574</f>
        <v>0</v>
      </c>
      <c r="M574" s="395" t="s">
        <v>1312</v>
      </c>
      <c r="N574" s="398">
        <f>'CONSTRUCTION COST ESTIMATE'!BC574</f>
        <v>0</v>
      </c>
      <c r="O574" s="395" t="s">
        <v>1313</v>
      </c>
      <c r="S574" s="414"/>
      <c r="T574" s="414"/>
      <c r="U574" s="414"/>
      <c r="V574" s="414"/>
      <c r="W574" s="414"/>
      <c r="X574" s="414"/>
      <c r="Y574" s="414"/>
      <c r="Z574" s="414"/>
    </row>
    <row r="575" spans="1:26" hidden="1">
      <c r="A575" s="72">
        <f>'CONSTRUCTION COST ESTIMATE'!B575</f>
        <v>609.00049999999999</v>
      </c>
      <c r="C575" s="69" t="s">
        <v>1311</v>
      </c>
      <c r="D575" s="69">
        <v>0</v>
      </c>
      <c r="F575" s="73" t="str">
        <f>'CONSTRUCTION COST ESTIMATE'!C575</f>
        <v>CASTING</v>
      </c>
      <c r="H575" s="74" t="str">
        <f t="shared" si="12"/>
        <v>609.0005</v>
      </c>
      <c r="J575" s="75">
        <f>'CONSTRUCTION COST ESTIMATE'!BA575</f>
        <v>0</v>
      </c>
      <c r="K575" s="69" t="s">
        <v>1304</v>
      </c>
      <c r="L575" s="69" t="str">
        <f>'CONSTRUCTION COST ESTIMATE'!BB575</f>
        <v>LB</v>
      </c>
      <c r="M575" s="69" t="s">
        <v>1312</v>
      </c>
      <c r="N575" s="76">
        <f>'CONSTRUCTION COST ESTIMATE'!BC575</f>
        <v>0</v>
      </c>
      <c r="O575" s="69" t="s">
        <v>1313</v>
      </c>
    </row>
    <row r="576" spans="1:26" hidden="1">
      <c r="A576" s="72">
        <f>'CONSTRUCTION COST ESTIMATE'!B576</f>
        <v>609.00099999999998</v>
      </c>
      <c r="C576" s="69" t="s">
        <v>1311</v>
      </c>
      <c r="D576" s="69">
        <v>0</v>
      </c>
      <c r="F576" s="73" t="str">
        <f>'CONSTRUCTION COST ESTIMATE'!C576</f>
        <v>CONCRETE COLLAR (24 INCH)</v>
      </c>
      <c r="H576" s="74" t="str">
        <f t="shared" si="12"/>
        <v>609.0010</v>
      </c>
      <c r="J576" s="75">
        <f>'CONSTRUCTION COST ESTIMATE'!BA576</f>
        <v>0</v>
      </c>
      <c r="K576" s="69" t="s">
        <v>1304</v>
      </c>
      <c r="L576" s="69" t="str">
        <f>'CONSTRUCTION COST ESTIMATE'!BB576</f>
        <v>EA</v>
      </c>
      <c r="M576" s="69" t="s">
        <v>1312</v>
      </c>
      <c r="N576" s="76">
        <f>'CONSTRUCTION COST ESTIMATE'!BC576</f>
        <v>0</v>
      </c>
      <c r="O576" s="69" t="s">
        <v>1313</v>
      </c>
    </row>
    <row r="577" spans="1:15" hidden="1">
      <c r="A577" s="72">
        <f>'CONSTRUCTION COST ESTIMATE'!B577</f>
        <v>609.00199999999995</v>
      </c>
      <c r="C577" s="69" t="s">
        <v>1311</v>
      </c>
      <c r="D577" s="69">
        <v>0</v>
      </c>
      <c r="F577" s="73" t="str">
        <f>'CONSTRUCTION COST ESTIMATE'!C577</f>
        <v>CONCRETE COLLAR (36 INCH)</v>
      </c>
      <c r="H577" s="74" t="str">
        <f t="shared" si="12"/>
        <v>609.0020</v>
      </c>
      <c r="J577" s="75">
        <f>'CONSTRUCTION COST ESTIMATE'!BA577</f>
        <v>0</v>
      </c>
      <c r="K577" s="69" t="s">
        <v>1304</v>
      </c>
      <c r="L577" s="69" t="str">
        <f>'CONSTRUCTION COST ESTIMATE'!BB577</f>
        <v>EA</v>
      </c>
      <c r="M577" s="69" t="s">
        <v>1312</v>
      </c>
      <c r="N577" s="76">
        <f>'CONSTRUCTION COST ESTIMATE'!BC577</f>
        <v>0</v>
      </c>
      <c r="O577" s="69" t="s">
        <v>1313</v>
      </c>
    </row>
    <row r="578" spans="1:15" hidden="1">
      <c r="A578" s="72">
        <f>'CONSTRUCTION COST ESTIMATE'!B578</f>
        <v>609.00300000000004</v>
      </c>
      <c r="C578" s="69" t="s">
        <v>1311</v>
      </c>
      <c r="D578" s="69">
        <v>0</v>
      </c>
      <c r="F578" s="73" t="str">
        <f>'CONSTRUCTION COST ESTIMATE'!C578</f>
        <v>CONCRETE COLLAR (48 INCH)</v>
      </c>
      <c r="H578" s="74" t="str">
        <f t="shared" si="12"/>
        <v>609.0030</v>
      </c>
      <c r="J578" s="75">
        <f>'CONSTRUCTION COST ESTIMATE'!BA578</f>
        <v>0</v>
      </c>
      <c r="K578" s="69" t="s">
        <v>1304</v>
      </c>
      <c r="L578" s="69" t="str">
        <f>'CONSTRUCTION COST ESTIMATE'!BB578</f>
        <v>EA</v>
      </c>
      <c r="M578" s="69" t="s">
        <v>1312</v>
      </c>
      <c r="N578" s="76">
        <f>'CONSTRUCTION COST ESTIMATE'!BC578</f>
        <v>0</v>
      </c>
      <c r="O578" s="69" t="s">
        <v>1313</v>
      </c>
    </row>
    <row r="579" spans="1:15" ht="30" hidden="1">
      <c r="A579" s="72">
        <f>'CONSTRUCTION COST ESTIMATE'!B579</f>
        <v>609.00400000000002</v>
      </c>
      <c r="C579" s="69" t="s">
        <v>1311</v>
      </c>
      <c r="D579" s="69">
        <v>0</v>
      </c>
      <c r="F579" s="73" t="str">
        <f>'CONSTRUCTION COST ESTIMATE'!C579</f>
        <v>REINFORCED CONCRETE PIPE (RCP) CONNECTION TO EXISTING REINFORCED CONCRETE PIPE (RCP)</v>
      </c>
      <c r="H579" s="74" t="str">
        <f t="shared" si="12"/>
        <v>609.0040</v>
      </c>
      <c r="J579" s="75">
        <f>'CONSTRUCTION COST ESTIMATE'!BA579</f>
        <v>0</v>
      </c>
      <c r="K579" s="69" t="s">
        <v>1304</v>
      </c>
      <c r="L579" s="69" t="str">
        <f>'CONSTRUCTION COST ESTIMATE'!BB579</f>
        <v>EA</v>
      </c>
      <c r="M579" s="69" t="s">
        <v>1312</v>
      </c>
      <c r="N579" s="76">
        <f>'CONSTRUCTION COST ESTIMATE'!BC579</f>
        <v>0</v>
      </c>
      <c r="O579" s="69" t="s">
        <v>1313</v>
      </c>
    </row>
    <row r="580" spans="1:15" hidden="1">
      <c r="A580" s="72">
        <f>'CONSTRUCTION COST ESTIMATE'!B580</f>
        <v>609.005</v>
      </c>
      <c r="C580" s="69" t="s">
        <v>1311</v>
      </c>
      <c r="D580" s="69">
        <v>0</v>
      </c>
      <c r="F580" s="73" t="str">
        <f>'CONSTRUCTION COST ESTIMATE'!C580</f>
        <v>PRECAST CURB INLET</v>
      </c>
      <c r="H580" s="74" t="str">
        <f t="shared" si="12"/>
        <v>609.0050</v>
      </c>
      <c r="J580" s="75">
        <f>'CONSTRUCTION COST ESTIMATE'!BA580</f>
        <v>0</v>
      </c>
      <c r="K580" s="69" t="s">
        <v>1304</v>
      </c>
      <c r="L580" s="69" t="str">
        <f>'CONSTRUCTION COST ESTIMATE'!BB580</f>
        <v>EA</v>
      </c>
      <c r="M580" s="69" t="s">
        <v>1312</v>
      </c>
      <c r="N580" s="76">
        <f>'CONSTRUCTION COST ESTIMATE'!BC580</f>
        <v>0</v>
      </c>
      <c r="O580" s="69" t="s">
        <v>1313</v>
      </c>
    </row>
    <row r="581" spans="1:15" hidden="1">
      <c r="A581" s="72">
        <f>'CONSTRUCTION COST ESTIMATE'!B581</f>
        <v>609.01</v>
      </c>
      <c r="C581" s="69" t="s">
        <v>1311</v>
      </c>
      <c r="D581" s="69">
        <v>0</v>
      </c>
      <c r="F581" s="73" t="str">
        <f>'CONSTRUCTION COST ESTIMATE'!C581</f>
        <v>TYPE A DROP INLET</v>
      </c>
      <c r="H581" s="74" t="str">
        <f t="shared" si="12"/>
        <v>609.0100</v>
      </c>
      <c r="J581" s="75">
        <f>'CONSTRUCTION COST ESTIMATE'!BA581</f>
        <v>0</v>
      </c>
      <c r="K581" s="69" t="s">
        <v>1304</v>
      </c>
      <c r="L581" s="69" t="str">
        <f>'CONSTRUCTION COST ESTIMATE'!BB581</f>
        <v>EA</v>
      </c>
      <c r="M581" s="69" t="s">
        <v>1312</v>
      </c>
      <c r="N581" s="76">
        <f>'CONSTRUCTION COST ESTIMATE'!BC581</f>
        <v>0</v>
      </c>
      <c r="O581" s="69" t="s">
        <v>1313</v>
      </c>
    </row>
    <row r="582" spans="1:15" hidden="1">
      <c r="A582" s="72">
        <f>'CONSTRUCTION COST ESTIMATE'!B582</f>
        <v>609.01099999999997</v>
      </c>
      <c r="C582" s="69" t="s">
        <v>1311</v>
      </c>
      <c r="D582" s="69">
        <v>0</v>
      </c>
      <c r="F582" s="73" t="str">
        <f>'CONSTRUCTION COST ESTIMATE'!C582</f>
        <v>TYPE B DROP INLET</v>
      </c>
      <c r="H582" s="74" t="str">
        <f t="shared" si="12"/>
        <v>609.0110</v>
      </c>
      <c r="J582" s="75">
        <f>'CONSTRUCTION COST ESTIMATE'!BA582</f>
        <v>0</v>
      </c>
      <c r="K582" s="69" t="s">
        <v>1304</v>
      </c>
      <c r="L582" s="69" t="str">
        <f>'CONSTRUCTION COST ESTIMATE'!BB582</f>
        <v>EA</v>
      </c>
      <c r="M582" s="69" t="s">
        <v>1312</v>
      </c>
      <c r="N582" s="76">
        <f>'CONSTRUCTION COST ESTIMATE'!BC582</f>
        <v>0</v>
      </c>
      <c r="O582" s="69" t="s">
        <v>1313</v>
      </c>
    </row>
    <row r="583" spans="1:15" hidden="1">
      <c r="A583" s="72">
        <f>'CONSTRUCTION COST ESTIMATE'!B583</f>
        <v>609.01199999999994</v>
      </c>
      <c r="C583" s="69" t="s">
        <v>1311</v>
      </c>
      <c r="D583" s="69">
        <v>0</v>
      </c>
      <c r="F583" s="73" t="str">
        <f>'CONSTRUCTION COST ESTIMATE'!C583</f>
        <v>MODIFIED TYPE CD DROP INLET</v>
      </c>
      <c r="H583" s="74" t="str">
        <f t="shared" si="12"/>
        <v>609.0120</v>
      </c>
      <c r="J583" s="75">
        <f>'CONSTRUCTION COST ESTIMATE'!BA583</f>
        <v>0</v>
      </c>
      <c r="K583" s="69" t="s">
        <v>1304</v>
      </c>
      <c r="L583" s="69" t="str">
        <f>'CONSTRUCTION COST ESTIMATE'!BB583</f>
        <v>EA</v>
      </c>
      <c r="M583" s="69" t="s">
        <v>1312</v>
      </c>
      <c r="N583" s="76">
        <f>'CONSTRUCTION COST ESTIMATE'!BC583</f>
        <v>0</v>
      </c>
      <c r="O583" s="69" t="s">
        <v>1313</v>
      </c>
    </row>
    <row r="584" spans="1:15" hidden="1">
      <c r="A584" s="72">
        <f>'CONSTRUCTION COST ESTIMATE'!B584</f>
        <v>609.01300000000003</v>
      </c>
      <c r="C584" s="69" t="s">
        <v>1311</v>
      </c>
      <c r="D584" s="69">
        <v>0</v>
      </c>
      <c r="F584" s="73" t="str">
        <f>'CONSTRUCTION COST ESTIMATE'!C584</f>
        <v>TYPE CM DROP INLET (17.5 FOOT)</v>
      </c>
      <c r="H584" s="74" t="str">
        <f t="shared" si="12"/>
        <v>609.0130</v>
      </c>
      <c r="J584" s="75">
        <f>'CONSTRUCTION COST ESTIMATE'!BA584</f>
        <v>0</v>
      </c>
      <c r="K584" s="69" t="s">
        <v>1304</v>
      </c>
      <c r="L584" s="69" t="str">
        <f>'CONSTRUCTION COST ESTIMATE'!BB584</f>
        <v>EA</v>
      </c>
      <c r="M584" s="69" t="s">
        <v>1312</v>
      </c>
      <c r="N584" s="76">
        <f>'CONSTRUCTION COST ESTIMATE'!BC584</f>
        <v>0</v>
      </c>
      <c r="O584" s="69" t="s">
        <v>1313</v>
      </c>
    </row>
    <row r="585" spans="1:15" hidden="1">
      <c r="A585" s="72">
        <f>'CONSTRUCTION COST ESTIMATE'!B585</f>
        <v>609.01400000000001</v>
      </c>
      <c r="C585" s="69" t="s">
        <v>1311</v>
      </c>
      <c r="D585" s="69">
        <v>0</v>
      </c>
      <c r="F585" s="73" t="str">
        <f>'CONSTRUCTION COST ESTIMATE'!C585</f>
        <v>TYPE CM DROP INLET (20 FOOT)</v>
      </c>
      <c r="H585" s="74" t="str">
        <f t="shared" si="12"/>
        <v>609.0140</v>
      </c>
      <c r="J585" s="75">
        <f>'CONSTRUCTION COST ESTIMATE'!BA585</f>
        <v>0</v>
      </c>
      <c r="K585" s="69" t="s">
        <v>1304</v>
      </c>
      <c r="L585" s="69" t="str">
        <f>'CONSTRUCTION COST ESTIMATE'!BB585</f>
        <v>EA</v>
      </c>
      <c r="M585" s="69" t="s">
        <v>1312</v>
      </c>
      <c r="N585" s="76">
        <f>'CONSTRUCTION COST ESTIMATE'!BC585</f>
        <v>0</v>
      </c>
      <c r="O585" s="69" t="s">
        <v>1313</v>
      </c>
    </row>
    <row r="586" spans="1:15" hidden="1">
      <c r="A586" s="72">
        <f>'CONSTRUCTION COST ESTIMATE'!B586</f>
        <v>609.01499999999999</v>
      </c>
      <c r="C586" s="69" t="s">
        <v>1311</v>
      </c>
      <c r="D586" s="69">
        <v>0</v>
      </c>
      <c r="F586" s="73" t="str">
        <f>'CONSTRUCTION COST ESTIMATE'!C586</f>
        <v>TYPE CM2 DROP INLET (7.5 FOOT)</v>
      </c>
      <c r="H586" s="74" t="str">
        <f t="shared" si="12"/>
        <v>609.0150</v>
      </c>
      <c r="J586" s="75">
        <f>'CONSTRUCTION COST ESTIMATE'!BA586</f>
        <v>0</v>
      </c>
      <c r="K586" s="69" t="s">
        <v>1304</v>
      </c>
      <c r="L586" s="69" t="str">
        <f>'CONSTRUCTION COST ESTIMATE'!BB586</f>
        <v>EA</v>
      </c>
      <c r="M586" s="69" t="s">
        <v>1312</v>
      </c>
      <c r="N586" s="76">
        <f>'CONSTRUCTION COST ESTIMATE'!BC586</f>
        <v>0</v>
      </c>
      <c r="O586" s="69" t="s">
        <v>1313</v>
      </c>
    </row>
    <row r="587" spans="1:15" hidden="1">
      <c r="A587" s="72">
        <f>'CONSTRUCTION COST ESTIMATE'!B587</f>
        <v>609.01599999999996</v>
      </c>
      <c r="C587" s="69" t="s">
        <v>1311</v>
      </c>
      <c r="D587" s="69">
        <v>0</v>
      </c>
      <c r="F587" s="73" t="str">
        <f>'CONSTRUCTION COST ESTIMATE'!C587</f>
        <v>TYPE CM2 DROP INLET (30 FOOT)</v>
      </c>
      <c r="H587" s="74" t="str">
        <f t="shared" si="12"/>
        <v>609.0160</v>
      </c>
      <c r="J587" s="75">
        <f>'CONSTRUCTION COST ESTIMATE'!BA587</f>
        <v>0</v>
      </c>
      <c r="K587" s="69" t="s">
        <v>1304</v>
      </c>
      <c r="L587" s="69" t="str">
        <f>'CONSTRUCTION COST ESTIMATE'!BB587</f>
        <v>EA</v>
      </c>
      <c r="M587" s="69" t="s">
        <v>1312</v>
      </c>
      <c r="N587" s="76">
        <f>'CONSTRUCTION COST ESTIMATE'!BC587</f>
        <v>0</v>
      </c>
      <c r="O587" s="69" t="s">
        <v>1313</v>
      </c>
    </row>
    <row r="588" spans="1:15" hidden="1">
      <c r="A588" s="72">
        <f>'CONSTRUCTION COST ESTIMATE'!B588</f>
        <v>609.01700000000005</v>
      </c>
      <c r="C588" s="69" t="s">
        <v>1311</v>
      </c>
      <c r="D588" s="69">
        <v>0</v>
      </c>
      <c r="F588" s="73" t="str">
        <f>'CONSTRUCTION COST ESTIMATE'!C588</f>
        <v>DM FOOT DROP INLET (9.5 TYPE)</v>
      </c>
      <c r="H588" s="74" t="str">
        <f t="shared" si="12"/>
        <v>609.0170</v>
      </c>
      <c r="J588" s="75">
        <f>'CONSTRUCTION COST ESTIMATE'!BA588</f>
        <v>0</v>
      </c>
      <c r="K588" s="69" t="s">
        <v>1304</v>
      </c>
      <c r="L588" s="69" t="str">
        <f>'CONSTRUCTION COST ESTIMATE'!BB588</f>
        <v>EA</v>
      </c>
      <c r="M588" s="69" t="s">
        <v>1312</v>
      </c>
      <c r="N588" s="76">
        <f>'CONSTRUCTION COST ESTIMATE'!BC588</f>
        <v>0</v>
      </c>
      <c r="O588" s="69" t="s">
        <v>1313</v>
      </c>
    </row>
    <row r="589" spans="1:15" hidden="1">
      <c r="A589" s="72">
        <f>'CONSTRUCTION COST ESTIMATE'!B589</f>
        <v>609.01800000000003</v>
      </c>
      <c r="C589" s="69" t="s">
        <v>1311</v>
      </c>
      <c r="D589" s="69">
        <v>0</v>
      </c>
      <c r="F589" s="73" t="str">
        <f>'CONSTRUCTION COST ESTIMATE'!C589</f>
        <v>TYPE DM DROP INLET (10 FOOT)</v>
      </c>
      <c r="H589" s="74" t="str">
        <f t="shared" si="12"/>
        <v>609.0180</v>
      </c>
      <c r="J589" s="75">
        <f>'CONSTRUCTION COST ESTIMATE'!BA589</f>
        <v>0</v>
      </c>
      <c r="K589" s="69" t="s">
        <v>1304</v>
      </c>
      <c r="L589" s="69" t="str">
        <f>'CONSTRUCTION COST ESTIMATE'!BB589</f>
        <v>EA</v>
      </c>
      <c r="M589" s="69" t="s">
        <v>1312</v>
      </c>
      <c r="N589" s="76">
        <f>'CONSTRUCTION COST ESTIMATE'!BC589</f>
        <v>0</v>
      </c>
      <c r="O589" s="69" t="s">
        <v>1313</v>
      </c>
    </row>
    <row r="590" spans="1:15" hidden="1">
      <c r="A590" s="72">
        <f>'CONSTRUCTION COST ESTIMATE'!B590</f>
        <v>609.01900000000001</v>
      </c>
      <c r="C590" s="69" t="s">
        <v>1311</v>
      </c>
      <c r="D590" s="69">
        <v>0</v>
      </c>
      <c r="F590" s="73" t="str">
        <f>'CONSTRUCTION COST ESTIMATE'!C590</f>
        <v>TYPE DM DROP INLET (12 FOOT)</v>
      </c>
      <c r="H590" s="74" t="str">
        <f t="shared" si="12"/>
        <v>609.0190</v>
      </c>
      <c r="J590" s="75">
        <f>'CONSTRUCTION COST ESTIMATE'!BA590</f>
        <v>0</v>
      </c>
      <c r="K590" s="69" t="s">
        <v>1304</v>
      </c>
      <c r="L590" s="69" t="str">
        <f>'CONSTRUCTION COST ESTIMATE'!BB590</f>
        <v>EA</v>
      </c>
      <c r="M590" s="69" t="s">
        <v>1312</v>
      </c>
      <c r="N590" s="76">
        <f>'CONSTRUCTION COST ESTIMATE'!BC590</f>
        <v>0</v>
      </c>
      <c r="O590" s="69" t="s">
        <v>1313</v>
      </c>
    </row>
    <row r="591" spans="1:15" hidden="1">
      <c r="A591" s="72">
        <f>'CONSTRUCTION COST ESTIMATE'!B591</f>
        <v>609.02</v>
      </c>
      <c r="C591" s="69" t="s">
        <v>1311</v>
      </c>
      <c r="D591" s="69">
        <v>0</v>
      </c>
      <c r="F591" s="73" t="str">
        <f>'CONSTRUCTION COST ESTIMATE'!C591</f>
        <v>TYPE DM DROP INLET (12.5 FOOT)</v>
      </c>
      <c r="H591" s="74" t="str">
        <f t="shared" si="12"/>
        <v>609.0200</v>
      </c>
      <c r="J591" s="75">
        <f>'CONSTRUCTION COST ESTIMATE'!BA591</f>
        <v>0</v>
      </c>
      <c r="K591" s="69" t="s">
        <v>1304</v>
      </c>
      <c r="L591" s="69" t="str">
        <f>'CONSTRUCTION COST ESTIMATE'!BB591</f>
        <v>EA</v>
      </c>
      <c r="M591" s="69" t="s">
        <v>1312</v>
      </c>
      <c r="N591" s="76">
        <f>'CONSTRUCTION COST ESTIMATE'!BC591</f>
        <v>0</v>
      </c>
      <c r="O591" s="69" t="s">
        <v>1313</v>
      </c>
    </row>
    <row r="592" spans="1:15" hidden="1">
      <c r="A592" s="72">
        <f>'CONSTRUCTION COST ESTIMATE'!B592</f>
        <v>609.02099999999996</v>
      </c>
      <c r="C592" s="69" t="s">
        <v>1311</v>
      </c>
      <c r="D592" s="69">
        <v>0</v>
      </c>
      <c r="F592" s="73" t="str">
        <f>'CONSTRUCTION COST ESTIMATE'!C592</f>
        <v>TYPE DM DROP INLET (17 FOOT)</v>
      </c>
      <c r="H592" s="74" t="str">
        <f t="shared" si="12"/>
        <v>609.0210</v>
      </c>
      <c r="J592" s="75">
        <f>'CONSTRUCTION COST ESTIMATE'!BA592</f>
        <v>0</v>
      </c>
      <c r="K592" s="69" t="s">
        <v>1304</v>
      </c>
      <c r="L592" s="69" t="str">
        <f>'CONSTRUCTION COST ESTIMATE'!BB592</f>
        <v>EA</v>
      </c>
      <c r="M592" s="69" t="s">
        <v>1312</v>
      </c>
      <c r="N592" s="76">
        <f>'CONSTRUCTION COST ESTIMATE'!BC592</f>
        <v>0</v>
      </c>
      <c r="O592" s="69" t="s">
        <v>1313</v>
      </c>
    </row>
    <row r="593" spans="1:15" hidden="1">
      <c r="A593" s="72">
        <f>'CONSTRUCTION COST ESTIMATE'!B593</f>
        <v>609.02200000000005</v>
      </c>
      <c r="C593" s="69" t="s">
        <v>1311</v>
      </c>
      <c r="D593" s="69">
        <v>0</v>
      </c>
      <c r="F593" s="73" t="str">
        <f>'CONSTRUCTION COST ESTIMATE'!C593</f>
        <v>TYPE DM DROP INLET (17.5 FOOT)</v>
      </c>
      <c r="H593" s="74" t="str">
        <f t="shared" si="12"/>
        <v>609.0220</v>
      </c>
      <c r="J593" s="75">
        <f>'CONSTRUCTION COST ESTIMATE'!BA593</f>
        <v>0</v>
      </c>
      <c r="K593" s="69" t="s">
        <v>1304</v>
      </c>
      <c r="L593" s="69" t="str">
        <f>'CONSTRUCTION COST ESTIMATE'!BB593</f>
        <v>EA</v>
      </c>
      <c r="M593" s="69" t="s">
        <v>1312</v>
      </c>
      <c r="N593" s="76">
        <f>'CONSTRUCTION COST ESTIMATE'!BC593</f>
        <v>0</v>
      </c>
      <c r="O593" s="69" t="s">
        <v>1313</v>
      </c>
    </row>
    <row r="594" spans="1:15" hidden="1">
      <c r="A594" s="72">
        <f>'CONSTRUCTION COST ESTIMATE'!B594</f>
        <v>609.02300000000002</v>
      </c>
      <c r="C594" s="69" t="s">
        <v>1311</v>
      </c>
      <c r="D594" s="69">
        <v>0</v>
      </c>
      <c r="F594" s="73" t="str">
        <f>'CONSTRUCTION COST ESTIMATE'!C594</f>
        <v>TYPE DM DROP INLET (20 FOOT)</v>
      </c>
      <c r="H594" s="74" t="str">
        <f t="shared" si="12"/>
        <v>609.0230</v>
      </c>
      <c r="J594" s="75">
        <f>'CONSTRUCTION COST ESTIMATE'!BA594</f>
        <v>0</v>
      </c>
      <c r="K594" s="69" t="s">
        <v>1304</v>
      </c>
      <c r="L594" s="69" t="str">
        <f>'CONSTRUCTION COST ESTIMATE'!BB594</f>
        <v>EA</v>
      </c>
      <c r="M594" s="69" t="s">
        <v>1312</v>
      </c>
      <c r="N594" s="76">
        <f>'CONSTRUCTION COST ESTIMATE'!BC594</f>
        <v>0</v>
      </c>
      <c r="O594" s="69" t="s">
        <v>1313</v>
      </c>
    </row>
    <row r="595" spans="1:15" hidden="1">
      <c r="A595" s="72">
        <f>'CONSTRUCTION COST ESTIMATE'!B595</f>
        <v>609.024</v>
      </c>
      <c r="C595" s="69" t="s">
        <v>1311</v>
      </c>
      <c r="D595" s="69">
        <v>0</v>
      </c>
      <c r="F595" s="73" t="str">
        <f>'CONSTRUCTION COST ESTIMATE'!C595</f>
        <v>TYPE DM DROP INLET (22 FOOT)</v>
      </c>
      <c r="H595" s="74" t="str">
        <f t="shared" si="12"/>
        <v>609.0240</v>
      </c>
      <c r="J595" s="75">
        <f>'CONSTRUCTION COST ESTIMATE'!BA595</f>
        <v>0</v>
      </c>
      <c r="K595" s="69" t="s">
        <v>1304</v>
      </c>
      <c r="L595" s="69" t="str">
        <f>'CONSTRUCTION COST ESTIMATE'!BB595</f>
        <v>EA</v>
      </c>
      <c r="M595" s="69" t="s">
        <v>1312</v>
      </c>
      <c r="N595" s="76">
        <f>'CONSTRUCTION COST ESTIMATE'!BC595</f>
        <v>0</v>
      </c>
      <c r="O595" s="69" t="s">
        <v>1313</v>
      </c>
    </row>
    <row r="596" spans="1:15" hidden="1">
      <c r="A596" s="72">
        <f>'CONSTRUCTION COST ESTIMATE'!B596</f>
        <v>609.02499999999998</v>
      </c>
      <c r="C596" s="69" t="s">
        <v>1311</v>
      </c>
      <c r="D596" s="69">
        <v>0</v>
      </c>
      <c r="F596" s="73" t="str">
        <f>'CONSTRUCTION COST ESTIMATE'!C596</f>
        <v>TYPE DM2 DROP INLET (2.5 FOOT)</v>
      </c>
      <c r="H596" s="74" t="str">
        <f t="shared" si="12"/>
        <v>609.0250</v>
      </c>
      <c r="J596" s="75">
        <f>'CONSTRUCTION COST ESTIMATE'!BA596</f>
        <v>0</v>
      </c>
      <c r="K596" s="69" t="s">
        <v>1304</v>
      </c>
      <c r="L596" s="69" t="str">
        <f>'CONSTRUCTION COST ESTIMATE'!BB596</f>
        <v>EA</v>
      </c>
      <c r="M596" s="69" t="s">
        <v>1312</v>
      </c>
      <c r="N596" s="76">
        <f>'CONSTRUCTION COST ESTIMATE'!BC596</f>
        <v>0</v>
      </c>
      <c r="O596" s="69" t="s">
        <v>1313</v>
      </c>
    </row>
    <row r="597" spans="1:15" hidden="1">
      <c r="A597" s="72">
        <f>'CONSTRUCTION COST ESTIMATE'!B597</f>
        <v>609.02599999999995</v>
      </c>
      <c r="C597" s="69" t="s">
        <v>1311</v>
      </c>
      <c r="D597" s="69">
        <v>0</v>
      </c>
      <c r="F597" s="73" t="str">
        <f>'CONSTRUCTION COST ESTIMATE'!C597</f>
        <v>TYPE DM2 DROP INLET (5 FOOT)</v>
      </c>
      <c r="H597" s="74" t="str">
        <f t="shared" si="12"/>
        <v>609.0260</v>
      </c>
      <c r="J597" s="75">
        <f>'CONSTRUCTION COST ESTIMATE'!BA597</f>
        <v>0</v>
      </c>
      <c r="K597" s="69" t="s">
        <v>1304</v>
      </c>
      <c r="L597" s="69" t="str">
        <f>'CONSTRUCTION COST ESTIMATE'!BB597</f>
        <v>EA</v>
      </c>
      <c r="M597" s="69" t="s">
        <v>1312</v>
      </c>
      <c r="N597" s="76">
        <f>'CONSTRUCTION COST ESTIMATE'!BC597</f>
        <v>0</v>
      </c>
      <c r="O597" s="69" t="s">
        <v>1313</v>
      </c>
    </row>
    <row r="598" spans="1:15" hidden="1">
      <c r="A598" s="72">
        <f>'CONSTRUCTION COST ESTIMATE'!B598</f>
        <v>609.02700000000004</v>
      </c>
      <c r="C598" s="69" t="s">
        <v>1311</v>
      </c>
      <c r="D598" s="69">
        <v>0</v>
      </c>
      <c r="F598" s="73" t="str">
        <f>'CONSTRUCTION COST ESTIMATE'!C598</f>
        <v>TYPE DM2 DROP INLET (7.5 FOOT)</v>
      </c>
      <c r="H598" s="74" t="str">
        <f t="shared" si="12"/>
        <v>609.0270</v>
      </c>
      <c r="J598" s="75">
        <f>'CONSTRUCTION COST ESTIMATE'!BA598</f>
        <v>0</v>
      </c>
      <c r="K598" s="69" t="s">
        <v>1304</v>
      </c>
      <c r="L598" s="69" t="str">
        <f>'CONSTRUCTION COST ESTIMATE'!BB598</f>
        <v>EA</v>
      </c>
      <c r="M598" s="69" t="s">
        <v>1312</v>
      </c>
      <c r="N598" s="76">
        <f>'CONSTRUCTION COST ESTIMATE'!BC598</f>
        <v>0</v>
      </c>
      <c r="O598" s="69" t="s">
        <v>1313</v>
      </c>
    </row>
    <row r="599" spans="1:15" hidden="1">
      <c r="A599" s="72">
        <f>'CONSTRUCTION COST ESTIMATE'!B599</f>
        <v>609.02800000000002</v>
      </c>
      <c r="C599" s="69" t="s">
        <v>1311</v>
      </c>
      <c r="D599" s="69">
        <v>0</v>
      </c>
      <c r="F599" s="73" t="str">
        <f>'CONSTRUCTION COST ESTIMATE'!C599</f>
        <v>TYPE DM2 DROP INLET (10 FOOT)</v>
      </c>
      <c r="H599" s="74" t="str">
        <f t="shared" si="12"/>
        <v>609.0280</v>
      </c>
      <c r="J599" s="75">
        <f>'CONSTRUCTION COST ESTIMATE'!BA599</f>
        <v>0</v>
      </c>
      <c r="K599" s="69" t="s">
        <v>1304</v>
      </c>
      <c r="L599" s="69" t="str">
        <f>'CONSTRUCTION COST ESTIMATE'!BB599</f>
        <v>EA</v>
      </c>
      <c r="M599" s="69" t="s">
        <v>1312</v>
      </c>
      <c r="N599" s="76">
        <f>'CONSTRUCTION COST ESTIMATE'!BC599</f>
        <v>0</v>
      </c>
      <c r="O599" s="69" t="s">
        <v>1313</v>
      </c>
    </row>
    <row r="600" spans="1:15" hidden="1">
      <c r="A600" s="72">
        <f>'CONSTRUCTION COST ESTIMATE'!B600</f>
        <v>609.029</v>
      </c>
      <c r="C600" s="69" t="s">
        <v>1311</v>
      </c>
      <c r="D600" s="69">
        <v>0</v>
      </c>
      <c r="F600" s="73" t="str">
        <f>'CONSTRUCTION COST ESTIMATE'!C600</f>
        <v>TYPE DM2 DROP INLET (15 FOOT)</v>
      </c>
      <c r="H600" s="74" t="str">
        <f t="shared" ref="H600:H663" si="13">TEXT(A600,"#.0000")</f>
        <v>609.0290</v>
      </c>
      <c r="J600" s="75">
        <f>'CONSTRUCTION COST ESTIMATE'!BA600</f>
        <v>0</v>
      </c>
      <c r="K600" s="69" t="s">
        <v>1304</v>
      </c>
      <c r="L600" s="69" t="str">
        <f>'CONSTRUCTION COST ESTIMATE'!BB600</f>
        <v>EA</v>
      </c>
      <c r="M600" s="69" t="s">
        <v>1312</v>
      </c>
      <c r="N600" s="76">
        <f>'CONSTRUCTION COST ESTIMATE'!BC600</f>
        <v>0</v>
      </c>
      <c r="O600" s="69" t="s">
        <v>1313</v>
      </c>
    </row>
    <row r="601" spans="1:15" hidden="1">
      <c r="A601" s="72">
        <f>'CONSTRUCTION COST ESTIMATE'!B601</f>
        <v>609.03</v>
      </c>
      <c r="C601" s="69" t="s">
        <v>1311</v>
      </c>
      <c r="D601" s="69">
        <v>0</v>
      </c>
      <c r="F601" s="73" t="str">
        <f>'CONSTRUCTION COST ESTIMATE'!C601</f>
        <v>MODIFIED TYPE DM2 DROP INLET (16.5 FOOT)</v>
      </c>
      <c r="H601" s="74" t="str">
        <f t="shared" si="13"/>
        <v>609.0300</v>
      </c>
      <c r="J601" s="75">
        <f>'CONSTRUCTION COST ESTIMATE'!BA601</f>
        <v>0</v>
      </c>
      <c r="K601" s="69" t="s">
        <v>1304</v>
      </c>
      <c r="L601" s="69" t="str">
        <f>'CONSTRUCTION COST ESTIMATE'!BB601</f>
        <v>EA</v>
      </c>
      <c r="M601" s="69" t="s">
        <v>1312</v>
      </c>
      <c r="N601" s="76">
        <f>'CONSTRUCTION COST ESTIMATE'!BC601</f>
        <v>0</v>
      </c>
      <c r="O601" s="69" t="s">
        <v>1313</v>
      </c>
    </row>
    <row r="602" spans="1:15" hidden="1">
      <c r="A602" s="72">
        <f>'CONSTRUCTION COST ESTIMATE'!B602</f>
        <v>609.03099999999995</v>
      </c>
      <c r="C602" s="69" t="s">
        <v>1311</v>
      </c>
      <c r="D602" s="69">
        <v>0</v>
      </c>
      <c r="F602" s="73" t="str">
        <f>'CONSTRUCTION COST ESTIMATE'!C602</f>
        <v>TYPE DM2 DROP INLET (20 FOOT)</v>
      </c>
      <c r="H602" s="74" t="str">
        <f t="shared" si="13"/>
        <v>609.0310</v>
      </c>
      <c r="J602" s="75">
        <f>'CONSTRUCTION COST ESTIMATE'!BA602</f>
        <v>0</v>
      </c>
      <c r="K602" s="69" t="s">
        <v>1304</v>
      </c>
      <c r="L602" s="69" t="str">
        <f>'CONSTRUCTION COST ESTIMATE'!BB602</f>
        <v>EA</v>
      </c>
      <c r="M602" s="69" t="s">
        <v>1312</v>
      </c>
      <c r="N602" s="76">
        <f>'CONSTRUCTION COST ESTIMATE'!BC602</f>
        <v>0</v>
      </c>
      <c r="O602" s="69" t="s">
        <v>1313</v>
      </c>
    </row>
    <row r="603" spans="1:15" hidden="1">
      <c r="A603" s="72">
        <f>'CONSTRUCTION COST ESTIMATE'!B603</f>
        <v>609.03200000000004</v>
      </c>
      <c r="C603" s="69" t="s">
        <v>1311</v>
      </c>
      <c r="D603" s="69">
        <v>0</v>
      </c>
      <c r="F603" s="73" t="str">
        <f>'CONSTRUCTION COST ESTIMATE'!C603</f>
        <v>(NDOT) TYPE 2 DROP INLET WITH CONCRETE APRON</v>
      </c>
      <c r="H603" s="74" t="str">
        <f t="shared" si="13"/>
        <v>609.0320</v>
      </c>
      <c r="J603" s="75">
        <f>'CONSTRUCTION COST ESTIMATE'!BA603</f>
        <v>0</v>
      </c>
      <c r="K603" s="69" t="s">
        <v>1304</v>
      </c>
      <c r="L603" s="69" t="str">
        <f>'CONSTRUCTION COST ESTIMATE'!BB603</f>
        <v>EA</v>
      </c>
      <c r="M603" s="69" t="s">
        <v>1312</v>
      </c>
      <c r="N603" s="76">
        <f>'CONSTRUCTION COST ESTIMATE'!BC603</f>
        <v>0</v>
      </c>
      <c r="O603" s="69" t="s">
        <v>1313</v>
      </c>
    </row>
    <row r="604" spans="1:15" hidden="1">
      <c r="A604" s="72">
        <f>'CONSTRUCTION COST ESTIMATE'!B604</f>
        <v>609.03300000000002</v>
      </c>
      <c r="C604" s="69" t="s">
        <v>1311</v>
      </c>
      <c r="D604" s="69">
        <v>0</v>
      </c>
      <c r="F604" s="73" t="str">
        <f>'CONSTRUCTION COST ESTIMATE'!C604</f>
        <v>(NDOT) TYPE 2B DROP INLET (2 FOOT)</v>
      </c>
      <c r="H604" s="74" t="str">
        <f t="shared" si="13"/>
        <v>609.0330</v>
      </c>
      <c r="J604" s="75">
        <f>'CONSTRUCTION COST ESTIMATE'!BA604</f>
        <v>0</v>
      </c>
      <c r="K604" s="69" t="s">
        <v>1304</v>
      </c>
      <c r="L604" s="69" t="str">
        <f>'CONSTRUCTION COST ESTIMATE'!BB604</f>
        <v>EA</v>
      </c>
      <c r="M604" s="69" t="s">
        <v>1312</v>
      </c>
      <c r="N604" s="76">
        <f>'CONSTRUCTION COST ESTIMATE'!BC604</f>
        <v>0</v>
      </c>
      <c r="O604" s="69" t="s">
        <v>1313</v>
      </c>
    </row>
    <row r="605" spans="1:15" hidden="1">
      <c r="A605" s="72">
        <f>'CONSTRUCTION COST ESTIMATE'!B605</f>
        <v>609.03399999999999</v>
      </c>
      <c r="C605" s="69" t="s">
        <v>1311</v>
      </c>
      <c r="D605" s="69">
        <v>0</v>
      </c>
      <c r="F605" s="73" t="str">
        <f>'CONSTRUCTION COST ESTIMATE'!C605</f>
        <v>(NDOT) TYPE 2B DROP INLET WITH CONCRETE APRON</v>
      </c>
      <c r="H605" s="74" t="str">
        <f t="shared" si="13"/>
        <v>609.0340</v>
      </c>
      <c r="J605" s="75">
        <f>'CONSTRUCTION COST ESTIMATE'!BA605</f>
        <v>0</v>
      </c>
      <c r="K605" s="69" t="s">
        <v>1304</v>
      </c>
      <c r="L605" s="69" t="str">
        <f>'CONSTRUCTION COST ESTIMATE'!BB605</f>
        <v>EA</v>
      </c>
      <c r="M605" s="69" t="s">
        <v>1312</v>
      </c>
      <c r="N605" s="76">
        <f>'CONSTRUCTION COST ESTIMATE'!BC605</f>
        <v>0</v>
      </c>
      <c r="O605" s="69" t="s">
        <v>1313</v>
      </c>
    </row>
    <row r="606" spans="1:15" hidden="1">
      <c r="A606" s="72">
        <f>'CONSTRUCTION COST ESTIMATE'!B606</f>
        <v>609.03499999999997</v>
      </c>
      <c r="C606" s="69" t="s">
        <v>1311</v>
      </c>
      <c r="D606" s="69">
        <v>0</v>
      </c>
      <c r="F606" s="73" t="str">
        <f>'CONSTRUCTION COST ESTIMATE'!C606</f>
        <v>(NDOT) TYPE 8 DROP INLET</v>
      </c>
      <c r="H606" s="74" t="str">
        <f t="shared" si="13"/>
        <v>609.0350</v>
      </c>
      <c r="J606" s="75">
        <f>'CONSTRUCTION COST ESTIMATE'!BA606</f>
        <v>0</v>
      </c>
      <c r="K606" s="69" t="s">
        <v>1304</v>
      </c>
      <c r="L606" s="69" t="str">
        <f>'CONSTRUCTION COST ESTIMATE'!BB606</f>
        <v>EA</v>
      </c>
      <c r="M606" s="69" t="s">
        <v>1312</v>
      </c>
      <c r="N606" s="76">
        <f>'CONSTRUCTION COST ESTIMATE'!BC606</f>
        <v>0</v>
      </c>
      <c r="O606" s="69" t="s">
        <v>1313</v>
      </c>
    </row>
    <row r="607" spans="1:15" hidden="1">
      <c r="A607" s="72">
        <f>'CONSTRUCTION COST ESTIMATE'!B607</f>
        <v>609.03599999999994</v>
      </c>
      <c r="C607" s="69" t="s">
        <v>1311</v>
      </c>
      <c r="D607" s="69">
        <v>0</v>
      </c>
      <c r="F607" s="73" t="str">
        <f>'CONSTRUCTION COST ESTIMATE'!C607</f>
        <v>(NDOT) TYPE 11 DROP INLET</v>
      </c>
      <c r="H607" s="74" t="str">
        <f t="shared" si="13"/>
        <v>609.0360</v>
      </c>
      <c r="J607" s="75">
        <f>'CONSTRUCTION COST ESTIMATE'!BA607</f>
        <v>0</v>
      </c>
      <c r="K607" s="69" t="s">
        <v>1304</v>
      </c>
      <c r="L607" s="69" t="str">
        <f>'CONSTRUCTION COST ESTIMATE'!BB607</f>
        <v>EA</v>
      </c>
      <c r="M607" s="69" t="s">
        <v>1312</v>
      </c>
      <c r="N607" s="76">
        <f>'CONSTRUCTION COST ESTIMATE'!BC607</f>
        <v>0</v>
      </c>
      <c r="O607" s="69" t="s">
        <v>1313</v>
      </c>
    </row>
    <row r="608" spans="1:15" hidden="1">
      <c r="A608" s="72">
        <f>'CONSTRUCTION COST ESTIMATE'!B608</f>
        <v>609.03700000000003</v>
      </c>
      <c r="C608" s="69" t="s">
        <v>1311</v>
      </c>
      <c r="D608" s="69">
        <v>0</v>
      </c>
      <c r="F608" s="73" t="str">
        <f>'CONSTRUCTION COST ESTIMATE'!C608</f>
        <v>2.5 FOOT X 15 FOOT SPECIAL DROP INLET WITH CONCRETE APRON</v>
      </c>
      <c r="H608" s="74" t="str">
        <f t="shared" si="13"/>
        <v>609.0370</v>
      </c>
      <c r="J608" s="75">
        <f>'CONSTRUCTION COST ESTIMATE'!BA608</f>
        <v>0</v>
      </c>
      <c r="K608" s="69" t="s">
        <v>1304</v>
      </c>
      <c r="L608" s="69" t="str">
        <f>'CONSTRUCTION COST ESTIMATE'!BB608</f>
        <v>EA</v>
      </c>
      <c r="M608" s="69" t="s">
        <v>1312</v>
      </c>
      <c r="N608" s="76">
        <f>'CONSTRUCTION COST ESTIMATE'!BC608</f>
        <v>0</v>
      </c>
      <c r="O608" s="69" t="s">
        <v>1313</v>
      </c>
    </row>
    <row r="609" spans="1:15" hidden="1">
      <c r="A609" s="72">
        <f>'CONSTRUCTION COST ESTIMATE'!B609</f>
        <v>609.03800000000001</v>
      </c>
      <c r="C609" s="69" t="s">
        <v>1311</v>
      </c>
      <c r="D609" s="69">
        <v>0</v>
      </c>
      <c r="F609" s="73" t="str">
        <f>'CONSTRUCTION COST ESTIMATE'!C609</f>
        <v>3 FOOT X 14 FOOT SPECIAL DROP INLET WITH CONCRETE APRON</v>
      </c>
      <c r="H609" s="74" t="str">
        <f t="shared" si="13"/>
        <v>609.0380</v>
      </c>
      <c r="J609" s="75">
        <f>'CONSTRUCTION COST ESTIMATE'!BA609</f>
        <v>0</v>
      </c>
      <c r="K609" s="69" t="s">
        <v>1304</v>
      </c>
      <c r="L609" s="69" t="str">
        <f>'CONSTRUCTION COST ESTIMATE'!BB609</f>
        <v>EA</v>
      </c>
      <c r="M609" s="69" t="s">
        <v>1312</v>
      </c>
      <c r="N609" s="76">
        <f>'CONSTRUCTION COST ESTIMATE'!BC609</f>
        <v>0</v>
      </c>
      <c r="O609" s="69" t="s">
        <v>1313</v>
      </c>
    </row>
    <row r="610" spans="1:15" hidden="1">
      <c r="A610" s="72">
        <f>'CONSTRUCTION COST ESTIMATE'!B610</f>
        <v>609.03899999999999</v>
      </c>
      <c r="C610" s="69" t="s">
        <v>1311</v>
      </c>
      <c r="D610" s="69">
        <v>0</v>
      </c>
      <c r="F610" s="73" t="str">
        <f>'CONSTRUCTION COST ESTIMATE'!C610</f>
        <v>5 FOOT X 5 FOOT PRECAST DROP INLET</v>
      </c>
      <c r="H610" s="74" t="str">
        <f t="shared" si="13"/>
        <v>609.0390</v>
      </c>
      <c r="J610" s="75">
        <f>'CONSTRUCTION COST ESTIMATE'!BA610</f>
        <v>0</v>
      </c>
      <c r="K610" s="69" t="s">
        <v>1304</v>
      </c>
      <c r="L610" s="69" t="str">
        <f>'CONSTRUCTION COST ESTIMATE'!BB610</f>
        <v>EA</v>
      </c>
      <c r="M610" s="69" t="s">
        <v>1312</v>
      </c>
      <c r="N610" s="76">
        <f>'CONSTRUCTION COST ESTIMATE'!BC610</f>
        <v>0</v>
      </c>
      <c r="O610" s="69" t="s">
        <v>1313</v>
      </c>
    </row>
    <row r="611" spans="1:15" hidden="1">
      <c r="A611" s="72">
        <f>'CONSTRUCTION COST ESTIMATE'!B611</f>
        <v>609.04</v>
      </c>
      <c r="C611" s="69" t="s">
        <v>1311</v>
      </c>
      <c r="D611" s="69">
        <v>0</v>
      </c>
      <c r="F611" s="73" t="str">
        <f>'CONSTRUCTION COST ESTIMATE'!C611</f>
        <v>6 FOOT DROP INLET</v>
      </c>
      <c r="H611" s="74" t="str">
        <f t="shared" si="13"/>
        <v>609.0400</v>
      </c>
      <c r="J611" s="75">
        <f>'CONSTRUCTION COST ESTIMATE'!BA611</f>
        <v>0</v>
      </c>
      <c r="K611" s="69" t="s">
        <v>1304</v>
      </c>
      <c r="L611" s="69" t="str">
        <f>'CONSTRUCTION COST ESTIMATE'!BB611</f>
        <v>EA</v>
      </c>
      <c r="M611" s="69" t="s">
        <v>1312</v>
      </c>
      <c r="N611" s="76">
        <f>'CONSTRUCTION COST ESTIMATE'!BC611</f>
        <v>0</v>
      </c>
      <c r="O611" s="69" t="s">
        <v>1313</v>
      </c>
    </row>
    <row r="612" spans="1:15" hidden="1">
      <c r="A612" s="72">
        <f>'CONSTRUCTION COST ESTIMATE'!B612</f>
        <v>609.04100000000005</v>
      </c>
      <c r="C612" s="69" t="s">
        <v>1311</v>
      </c>
      <c r="D612" s="69">
        <v>0</v>
      </c>
      <c r="F612" s="73" t="str">
        <f>'CONSTRUCTION COST ESTIMATE'!C612</f>
        <v>6 FOOT SPECIAL DROP INLET</v>
      </c>
      <c r="H612" s="74" t="str">
        <f t="shared" si="13"/>
        <v>609.0410</v>
      </c>
      <c r="J612" s="75">
        <f>'CONSTRUCTION COST ESTIMATE'!BA612</f>
        <v>0</v>
      </c>
      <c r="K612" s="69" t="s">
        <v>1304</v>
      </c>
      <c r="L612" s="69" t="str">
        <f>'CONSTRUCTION COST ESTIMATE'!BB612</f>
        <v>EA</v>
      </c>
      <c r="M612" s="69" t="s">
        <v>1312</v>
      </c>
      <c r="N612" s="76">
        <f>'CONSTRUCTION COST ESTIMATE'!BC612</f>
        <v>0</v>
      </c>
      <c r="O612" s="69" t="s">
        <v>1313</v>
      </c>
    </row>
    <row r="613" spans="1:15" hidden="1">
      <c r="A613" s="72">
        <f>'CONSTRUCTION COST ESTIMATE'!B613</f>
        <v>609.04200000000003</v>
      </c>
      <c r="C613" s="69" t="s">
        <v>1311</v>
      </c>
      <c r="D613" s="69">
        <v>0</v>
      </c>
      <c r="F613" s="73" t="str">
        <f>'CONSTRUCTION COST ESTIMATE'!C613</f>
        <v>9 FOOT DROP INLET</v>
      </c>
      <c r="H613" s="74" t="str">
        <f t="shared" si="13"/>
        <v>609.0420</v>
      </c>
      <c r="J613" s="75">
        <f>'CONSTRUCTION COST ESTIMATE'!BA613</f>
        <v>0</v>
      </c>
      <c r="K613" s="69" t="s">
        <v>1304</v>
      </c>
      <c r="L613" s="69" t="str">
        <f>'CONSTRUCTION COST ESTIMATE'!BB613</f>
        <v>EA</v>
      </c>
      <c r="M613" s="69" t="s">
        <v>1312</v>
      </c>
      <c r="N613" s="76">
        <f>'CONSTRUCTION COST ESTIMATE'!BC613</f>
        <v>0</v>
      </c>
      <c r="O613" s="69" t="s">
        <v>1313</v>
      </c>
    </row>
    <row r="614" spans="1:15" hidden="1">
      <c r="A614" s="72">
        <f>'CONSTRUCTION COST ESTIMATE'!B614</f>
        <v>609.04300000000001</v>
      </c>
      <c r="C614" s="69" t="s">
        <v>1311</v>
      </c>
      <c r="D614" s="69">
        <v>0</v>
      </c>
      <c r="F614" s="73" t="str">
        <f>'CONSTRUCTION COST ESTIMATE'!C614</f>
        <v>20 INCH X 48 INCH DROP INLET</v>
      </c>
      <c r="H614" s="74" t="str">
        <f t="shared" si="13"/>
        <v>609.0430</v>
      </c>
      <c r="J614" s="75">
        <f>'CONSTRUCTION COST ESTIMATE'!BA614</f>
        <v>0</v>
      </c>
      <c r="K614" s="69" t="s">
        <v>1304</v>
      </c>
      <c r="L614" s="69" t="str">
        <f>'CONSTRUCTION COST ESTIMATE'!BB614</f>
        <v>EA</v>
      </c>
      <c r="M614" s="69" t="s">
        <v>1312</v>
      </c>
      <c r="N614" s="76">
        <f>'CONSTRUCTION COST ESTIMATE'!BC614</f>
        <v>0</v>
      </c>
      <c r="O614" s="69" t="s">
        <v>1313</v>
      </c>
    </row>
    <row r="615" spans="1:15" hidden="1">
      <c r="A615" s="72">
        <f>'CONSTRUCTION COST ESTIMATE'!B615</f>
        <v>609.04999999999995</v>
      </c>
      <c r="C615" s="69" t="s">
        <v>1311</v>
      </c>
      <c r="D615" s="69">
        <v>0</v>
      </c>
      <c r="F615" s="73" t="str">
        <f>'CONSTRUCTION COST ESTIMATE'!C615</f>
        <v>STORM DRAIN MANHOLE (30 INCH)</v>
      </c>
      <c r="H615" s="74" t="str">
        <f t="shared" si="13"/>
        <v>609.0500</v>
      </c>
      <c r="J615" s="75">
        <f>'CONSTRUCTION COST ESTIMATE'!BA615</f>
        <v>0</v>
      </c>
      <c r="K615" s="69" t="s">
        <v>1304</v>
      </c>
      <c r="L615" s="69" t="str">
        <f>'CONSTRUCTION COST ESTIMATE'!BB615</f>
        <v>EA</v>
      </c>
      <c r="M615" s="69" t="s">
        <v>1312</v>
      </c>
      <c r="N615" s="76">
        <f>'CONSTRUCTION COST ESTIMATE'!BC615</f>
        <v>0</v>
      </c>
      <c r="O615" s="69" t="s">
        <v>1313</v>
      </c>
    </row>
    <row r="616" spans="1:15" hidden="1">
      <c r="A616" s="72">
        <f>'CONSTRUCTION COST ESTIMATE'!B616</f>
        <v>609.05100000000004</v>
      </c>
      <c r="C616" s="69" t="s">
        <v>1311</v>
      </c>
      <c r="D616" s="69">
        <v>0</v>
      </c>
      <c r="F616" s="73" t="str">
        <f>'CONSTRUCTION COST ESTIMATE'!C616</f>
        <v>ACCESS MANHOLE WITH STEPS (36 INCH)</v>
      </c>
      <c r="H616" s="74" t="str">
        <f t="shared" si="13"/>
        <v>609.0510</v>
      </c>
      <c r="J616" s="75">
        <f>'CONSTRUCTION COST ESTIMATE'!BA616</f>
        <v>0</v>
      </c>
      <c r="K616" s="69" t="s">
        <v>1304</v>
      </c>
      <c r="L616" s="69" t="str">
        <f>'CONSTRUCTION COST ESTIMATE'!BB616</f>
        <v>EA</v>
      </c>
      <c r="M616" s="69" t="s">
        <v>1312</v>
      </c>
      <c r="N616" s="76">
        <f>'CONSTRUCTION COST ESTIMATE'!BC616</f>
        <v>0</v>
      </c>
      <c r="O616" s="69" t="s">
        <v>1313</v>
      </c>
    </row>
    <row r="617" spans="1:15" hidden="1">
      <c r="A617" s="72">
        <f>'CONSTRUCTION COST ESTIMATE'!B617</f>
        <v>609.05200000000002</v>
      </c>
      <c r="C617" s="69" t="s">
        <v>1311</v>
      </c>
      <c r="D617" s="69">
        <v>0</v>
      </c>
      <c r="F617" s="73" t="str">
        <f>'CONSTRUCTION COST ESTIMATE'!C617</f>
        <v>TYPE 1 MANHOLE RISER WITH 30 INCH RING AND COLLAR (48 INCH)</v>
      </c>
      <c r="H617" s="74" t="str">
        <f t="shared" si="13"/>
        <v>609.0520</v>
      </c>
      <c r="J617" s="75">
        <f>'CONSTRUCTION COST ESTIMATE'!BA617</f>
        <v>0</v>
      </c>
      <c r="K617" s="69" t="s">
        <v>1304</v>
      </c>
      <c r="L617" s="69" t="str">
        <f>'CONSTRUCTION COST ESTIMATE'!BB617</f>
        <v>EA</v>
      </c>
      <c r="M617" s="69" t="s">
        <v>1312</v>
      </c>
      <c r="N617" s="76">
        <f>'CONSTRUCTION COST ESTIMATE'!BC617</f>
        <v>0</v>
      </c>
      <c r="O617" s="69" t="s">
        <v>1313</v>
      </c>
    </row>
    <row r="618" spans="1:15" hidden="1">
      <c r="A618" s="72">
        <f>'CONSTRUCTION COST ESTIMATE'!B618</f>
        <v>609.053</v>
      </c>
      <c r="C618" s="69" t="s">
        <v>1311</v>
      </c>
      <c r="D618" s="69">
        <v>0</v>
      </c>
      <c r="F618" s="73" t="str">
        <f>'CONSTRUCTION COST ESTIMATE'!C618</f>
        <v>TYPE 1 STORM DRAIN MANHOLE (48 INCH)</v>
      </c>
      <c r="H618" s="74" t="str">
        <f t="shared" si="13"/>
        <v>609.0530</v>
      </c>
      <c r="J618" s="75">
        <f>'CONSTRUCTION COST ESTIMATE'!BA618</f>
        <v>0</v>
      </c>
      <c r="K618" s="69" t="s">
        <v>1304</v>
      </c>
      <c r="L618" s="69" t="str">
        <f>'CONSTRUCTION COST ESTIMATE'!BB618</f>
        <v>EA</v>
      </c>
      <c r="M618" s="69" t="s">
        <v>1312</v>
      </c>
      <c r="N618" s="76">
        <f>'CONSTRUCTION COST ESTIMATE'!BC618</f>
        <v>0</v>
      </c>
      <c r="O618" s="69" t="s">
        <v>1313</v>
      </c>
    </row>
    <row r="619" spans="1:15" hidden="1">
      <c r="A619" s="72">
        <f>'CONSTRUCTION COST ESTIMATE'!B619</f>
        <v>609.05399999999997</v>
      </c>
      <c r="C619" s="69" t="s">
        <v>1311</v>
      </c>
      <c r="D619" s="69">
        <v>0</v>
      </c>
      <c r="F619" s="73" t="str">
        <f>'CONSTRUCTION COST ESTIMATE'!C619</f>
        <v>TYPE 1A STORM DRAIN MANHOLE (48 INCH)</v>
      </c>
      <c r="H619" s="74" t="str">
        <f t="shared" si="13"/>
        <v>609.0540</v>
      </c>
      <c r="J619" s="75">
        <f>'CONSTRUCTION COST ESTIMATE'!BA619</f>
        <v>0</v>
      </c>
      <c r="K619" s="69" t="s">
        <v>1304</v>
      </c>
      <c r="L619" s="69" t="str">
        <f>'CONSTRUCTION COST ESTIMATE'!BB619</f>
        <v>EA</v>
      </c>
      <c r="M619" s="69" t="s">
        <v>1312</v>
      </c>
      <c r="N619" s="76">
        <f>'CONSTRUCTION COST ESTIMATE'!BC619</f>
        <v>0</v>
      </c>
      <c r="O619" s="69" t="s">
        <v>1313</v>
      </c>
    </row>
    <row r="620" spans="1:15" hidden="1">
      <c r="A620" s="72">
        <f>'CONSTRUCTION COST ESTIMATE'!B620</f>
        <v>609.05499999999995</v>
      </c>
      <c r="C620" s="69" t="s">
        <v>1311</v>
      </c>
      <c r="D620" s="69">
        <v>0</v>
      </c>
      <c r="F620" s="73" t="str">
        <f>'CONSTRUCTION COST ESTIMATE'!C620</f>
        <v>TYPE 2 STORM DRAIN MANHOLE (48 INCH)</v>
      </c>
      <c r="H620" s="74" t="str">
        <f t="shared" si="13"/>
        <v>609.0550</v>
      </c>
      <c r="J620" s="75">
        <f>'CONSTRUCTION COST ESTIMATE'!BA620</f>
        <v>0</v>
      </c>
      <c r="K620" s="69" t="s">
        <v>1304</v>
      </c>
      <c r="L620" s="69" t="str">
        <f>'CONSTRUCTION COST ESTIMATE'!BB620</f>
        <v>EA</v>
      </c>
      <c r="M620" s="69" t="s">
        <v>1312</v>
      </c>
      <c r="N620" s="76">
        <f>'CONSTRUCTION COST ESTIMATE'!BC620</f>
        <v>0</v>
      </c>
      <c r="O620" s="69" t="s">
        <v>1313</v>
      </c>
    </row>
    <row r="621" spans="1:15" hidden="1">
      <c r="A621" s="72">
        <f>'CONSTRUCTION COST ESTIMATE'!B621</f>
        <v>609.05600000000004</v>
      </c>
      <c r="C621" s="69" t="s">
        <v>1311</v>
      </c>
      <c r="D621" s="69">
        <v>0</v>
      </c>
      <c r="F621" s="73" t="str">
        <f>'CONSTRUCTION COST ESTIMATE'!C621</f>
        <v>ACCESS MANHOLE WITH STEPS (48 INCH)</v>
      </c>
      <c r="H621" s="74" t="str">
        <f t="shared" si="13"/>
        <v>609.0560</v>
      </c>
      <c r="J621" s="75">
        <f>'CONSTRUCTION COST ESTIMATE'!BA621</f>
        <v>0</v>
      </c>
      <c r="K621" s="69" t="s">
        <v>1304</v>
      </c>
      <c r="L621" s="69" t="str">
        <f>'CONSTRUCTION COST ESTIMATE'!BB621</f>
        <v>EA</v>
      </c>
      <c r="M621" s="69" t="s">
        <v>1312</v>
      </c>
      <c r="N621" s="76">
        <f>'CONSTRUCTION COST ESTIMATE'!BC621</f>
        <v>0</v>
      </c>
      <c r="O621" s="69" t="s">
        <v>1313</v>
      </c>
    </row>
    <row r="622" spans="1:15" hidden="1">
      <c r="A622" s="72">
        <f>'CONSTRUCTION COST ESTIMATE'!B622</f>
        <v>609.05700000000002</v>
      </c>
      <c r="C622" s="69" t="s">
        <v>1311</v>
      </c>
      <c r="D622" s="69">
        <v>0</v>
      </c>
      <c r="F622" s="73" t="str">
        <f>'CONSTRUCTION COST ESTIMATE'!C622</f>
        <v>MANHOLE RISER FOR REINFORCED CONCRETE BOX (RCB) (48 INCH)</v>
      </c>
      <c r="H622" s="74" t="str">
        <f t="shared" si="13"/>
        <v>609.0570</v>
      </c>
      <c r="J622" s="75">
        <f>'CONSTRUCTION COST ESTIMATE'!BA622</f>
        <v>0</v>
      </c>
      <c r="K622" s="69" t="s">
        <v>1304</v>
      </c>
      <c r="L622" s="69" t="str">
        <f>'CONSTRUCTION COST ESTIMATE'!BB622</f>
        <v>EA</v>
      </c>
      <c r="M622" s="69" t="s">
        <v>1312</v>
      </c>
      <c r="N622" s="76">
        <f>'CONSTRUCTION COST ESTIMATE'!BC622</f>
        <v>0</v>
      </c>
      <c r="O622" s="69" t="s">
        <v>1313</v>
      </c>
    </row>
    <row r="623" spans="1:15" hidden="1">
      <c r="A623" s="72">
        <f>'CONSTRUCTION COST ESTIMATE'!B623</f>
        <v>609.05799999999999</v>
      </c>
      <c r="C623" s="69" t="s">
        <v>1311</v>
      </c>
      <c r="D623" s="69">
        <v>0</v>
      </c>
      <c r="F623" s="73" t="str">
        <f>'CONSTRUCTION COST ESTIMATE'!C623</f>
        <v>TYPE 1 STORM DRAIN MANHOLE (60 INCH)</v>
      </c>
      <c r="H623" s="74" t="str">
        <f t="shared" si="13"/>
        <v>609.0580</v>
      </c>
      <c r="J623" s="75">
        <f>'CONSTRUCTION COST ESTIMATE'!BA623</f>
        <v>0</v>
      </c>
      <c r="K623" s="69" t="s">
        <v>1304</v>
      </c>
      <c r="L623" s="69" t="str">
        <f>'CONSTRUCTION COST ESTIMATE'!BB623</f>
        <v>EA</v>
      </c>
      <c r="M623" s="69" t="s">
        <v>1312</v>
      </c>
      <c r="N623" s="76">
        <f>'CONSTRUCTION COST ESTIMATE'!BC623</f>
        <v>0</v>
      </c>
      <c r="O623" s="69" t="s">
        <v>1313</v>
      </c>
    </row>
    <row r="624" spans="1:15" hidden="1">
      <c r="A624" s="72">
        <f>'CONSTRUCTION COST ESTIMATE'!B624</f>
        <v>609.05899999999997</v>
      </c>
      <c r="C624" s="69" t="s">
        <v>1311</v>
      </c>
      <c r="D624" s="69">
        <v>0</v>
      </c>
      <c r="F624" s="73" t="str">
        <f>'CONSTRUCTION COST ESTIMATE'!C624</f>
        <v>TYPE 1A STORM DRAIN MANHOLE (60 INCH)</v>
      </c>
      <c r="H624" s="74" t="str">
        <f t="shared" si="13"/>
        <v>609.0590</v>
      </c>
      <c r="J624" s="75">
        <f>'CONSTRUCTION COST ESTIMATE'!BA624</f>
        <v>0</v>
      </c>
      <c r="K624" s="69" t="s">
        <v>1304</v>
      </c>
      <c r="L624" s="69" t="str">
        <f>'CONSTRUCTION COST ESTIMATE'!BB624</f>
        <v>EA</v>
      </c>
      <c r="M624" s="69" t="s">
        <v>1312</v>
      </c>
      <c r="N624" s="76">
        <f>'CONSTRUCTION COST ESTIMATE'!BC624</f>
        <v>0</v>
      </c>
      <c r="O624" s="69" t="s">
        <v>1313</v>
      </c>
    </row>
    <row r="625" spans="1:15" hidden="1">
      <c r="A625" s="72">
        <f>'CONSTRUCTION COST ESTIMATE'!B625</f>
        <v>609.05999999999995</v>
      </c>
      <c r="C625" s="69" t="s">
        <v>1311</v>
      </c>
      <c r="D625" s="69">
        <v>0</v>
      </c>
      <c r="F625" s="73" t="str">
        <f>'CONSTRUCTION COST ESTIMATE'!C625</f>
        <v>TYPE 2 STORM DRAIN MANHOLE (60 INCH)</v>
      </c>
      <c r="H625" s="74" t="str">
        <f t="shared" si="13"/>
        <v>609.0600</v>
      </c>
      <c r="J625" s="75">
        <f>'CONSTRUCTION COST ESTIMATE'!BA625</f>
        <v>0</v>
      </c>
      <c r="K625" s="69" t="s">
        <v>1304</v>
      </c>
      <c r="L625" s="69" t="str">
        <f>'CONSTRUCTION COST ESTIMATE'!BB625</f>
        <v>EA</v>
      </c>
      <c r="M625" s="69" t="s">
        <v>1312</v>
      </c>
      <c r="N625" s="76">
        <f>'CONSTRUCTION COST ESTIMATE'!BC625</f>
        <v>0</v>
      </c>
      <c r="O625" s="69" t="s">
        <v>1313</v>
      </c>
    </row>
    <row r="626" spans="1:15" hidden="1">
      <c r="A626" s="72">
        <f>'CONSTRUCTION COST ESTIMATE'!B626</f>
        <v>609.06100000000004</v>
      </c>
      <c r="C626" s="69" t="s">
        <v>1311</v>
      </c>
      <c r="D626" s="69">
        <v>0</v>
      </c>
      <c r="F626" s="73" t="str">
        <f>'CONSTRUCTION COST ESTIMATE'!C626</f>
        <v>TYPE 3 STORM DRAIN MANHOLE (60 INCH)</v>
      </c>
      <c r="H626" s="74" t="str">
        <f t="shared" si="13"/>
        <v>609.0610</v>
      </c>
      <c r="J626" s="75">
        <f>'CONSTRUCTION COST ESTIMATE'!BA626</f>
        <v>0</v>
      </c>
      <c r="K626" s="69" t="s">
        <v>1304</v>
      </c>
      <c r="L626" s="69" t="str">
        <f>'CONSTRUCTION COST ESTIMATE'!BB626</f>
        <v>EA</v>
      </c>
      <c r="M626" s="69" t="s">
        <v>1312</v>
      </c>
      <c r="N626" s="76">
        <f>'CONSTRUCTION COST ESTIMATE'!BC626</f>
        <v>0</v>
      </c>
      <c r="O626" s="69" t="s">
        <v>1313</v>
      </c>
    </row>
    <row r="627" spans="1:15" hidden="1">
      <c r="A627" s="72">
        <f>'CONSTRUCTION COST ESTIMATE'!B627</f>
        <v>609.06200000000001</v>
      </c>
      <c r="C627" s="69" t="s">
        <v>1311</v>
      </c>
      <c r="D627" s="69">
        <v>0</v>
      </c>
      <c r="F627" s="73" t="str">
        <f>'CONSTRUCTION COST ESTIMATE'!C627</f>
        <v>TYPE 3A STORM DRAIN MANHOLE (60 INCH)</v>
      </c>
      <c r="H627" s="74" t="str">
        <f t="shared" si="13"/>
        <v>609.0620</v>
      </c>
      <c r="J627" s="75">
        <f>'CONSTRUCTION COST ESTIMATE'!BA627</f>
        <v>0</v>
      </c>
      <c r="K627" s="69" t="s">
        <v>1304</v>
      </c>
      <c r="L627" s="69" t="str">
        <f>'CONSTRUCTION COST ESTIMATE'!BB627</f>
        <v>EA</v>
      </c>
      <c r="M627" s="69" t="s">
        <v>1312</v>
      </c>
      <c r="N627" s="76">
        <f>'CONSTRUCTION COST ESTIMATE'!BC627</f>
        <v>0</v>
      </c>
      <c r="O627" s="69" t="s">
        <v>1313</v>
      </c>
    </row>
    <row r="628" spans="1:15" hidden="1">
      <c r="A628" s="72">
        <f>'CONSTRUCTION COST ESTIMATE'!B628</f>
        <v>609.06299999999999</v>
      </c>
      <c r="C628" s="69" t="s">
        <v>1311</v>
      </c>
      <c r="D628" s="69">
        <v>0</v>
      </c>
      <c r="F628" s="73" t="str">
        <f>'CONSTRUCTION COST ESTIMATE'!C628</f>
        <v>TYPE 4 STORM DRAIN MANHOLE (60 INCH)</v>
      </c>
      <c r="H628" s="74" t="str">
        <f t="shared" si="13"/>
        <v>609.0630</v>
      </c>
      <c r="J628" s="75">
        <f>'CONSTRUCTION COST ESTIMATE'!BA628</f>
        <v>0</v>
      </c>
      <c r="K628" s="69" t="s">
        <v>1304</v>
      </c>
      <c r="L628" s="69" t="str">
        <f>'CONSTRUCTION COST ESTIMATE'!BB628</f>
        <v>EA</v>
      </c>
      <c r="M628" s="69" t="s">
        <v>1312</v>
      </c>
      <c r="N628" s="76">
        <f>'CONSTRUCTION COST ESTIMATE'!BC628</f>
        <v>0</v>
      </c>
      <c r="O628" s="69" t="s">
        <v>1313</v>
      </c>
    </row>
    <row r="629" spans="1:15" hidden="1">
      <c r="A629" s="72">
        <f>'CONSTRUCTION COST ESTIMATE'!B629</f>
        <v>609.06399999999996</v>
      </c>
      <c r="C629" s="69" t="s">
        <v>1311</v>
      </c>
      <c r="D629" s="69">
        <v>0</v>
      </c>
      <c r="F629" s="73" t="str">
        <f>'CONSTRUCTION COST ESTIMATE'!C629</f>
        <v>TYPE 1 MANHOLE</v>
      </c>
      <c r="H629" s="74" t="str">
        <f t="shared" si="13"/>
        <v>609.0640</v>
      </c>
      <c r="J629" s="75">
        <f>'CONSTRUCTION COST ESTIMATE'!BA629</f>
        <v>0</v>
      </c>
      <c r="K629" s="69" t="s">
        <v>1304</v>
      </c>
      <c r="L629" s="69" t="str">
        <f>'CONSTRUCTION COST ESTIMATE'!BB629</f>
        <v>EA</v>
      </c>
      <c r="M629" s="69" t="s">
        <v>1312</v>
      </c>
      <c r="N629" s="76">
        <f>'CONSTRUCTION COST ESTIMATE'!BC629</f>
        <v>0</v>
      </c>
      <c r="O629" s="69" t="s">
        <v>1313</v>
      </c>
    </row>
    <row r="630" spans="1:15" hidden="1">
      <c r="A630" s="72">
        <f>'CONSTRUCTION COST ESTIMATE'!B630</f>
        <v>609.06500000000005</v>
      </c>
      <c r="C630" s="69" t="s">
        <v>1311</v>
      </c>
      <c r="D630" s="69">
        <v>0</v>
      </c>
      <c r="F630" s="73" t="str">
        <f>'CONSTRUCTION COST ESTIMATE'!C630</f>
        <v>TYPE 1 MANHOLE (MODIFIED)</v>
      </c>
      <c r="H630" s="74" t="str">
        <f t="shared" si="13"/>
        <v>609.0650</v>
      </c>
      <c r="J630" s="75">
        <f>'CONSTRUCTION COST ESTIMATE'!BA630</f>
        <v>0</v>
      </c>
      <c r="K630" s="69" t="s">
        <v>1304</v>
      </c>
      <c r="L630" s="69" t="str">
        <f>'CONSTRUCTION COST ESTIMATE'!BB630</f>
        <v>EA</v>
      </c>
      <c r="M630" s="69" t="s">
        <v>1312</v>
      </c>
      <c r="N630" s="76">
        <f>'CONSTRUCTION COST ESTIMATE'!BC630</f>
        <v>0</v>
      </c>
      <c r="O630" s="69" t="s">
        <v>1313</v>
      </c>
    </row>
    <row r="631" spans="1:15" hidden="1">
      <c r="A631" s="72">
        <f>'CONSTRUCTION COST ESTIMATE'!B631</f>
        <v>609.06600000000003</v>
      </c>
      <c r="C631" s="69" t="s">
        <v>1311</v>
      </c>
      <c r="D631" s="69">
        <v>0</v>
      </c>
      <c r="F631" s="73" t="str">
        <f>'CONSTRUCTION COST ESTIMATE'!C631</f>
        <v>TYPE 2 STORM DRAIN MANHOLE</v>
      </c>
      <c r="H631" s="74" t="str">
        <f t="shared" si="13"/>
        <v>609.0660</v>
      </c>
      <c r="J631" s="75">
        <f>'CONSTRUCTION COST ESTIMATE'!BA631</f>
        <v>0</v>
      </c>
      <c r="K631" s="69" t="s">
        <v>1304</v>
      </c>
      <c r="L631" s="69" t="str">
        <f>'CONSTRUCTION COST ESTIMATE'!BB631</f>
        <v>EA</v>
      </c>
      <c r="M631" s="69" t="s">
        <v>1312</v>
      </c>
      <c r="N631" s="76">
        <f>'CONSTRUCTION COST ESTIMATE'!BC631</f>
        <v>0</v>
      </c>
      <c r="O631" s="69" t="s">
        <v>1313</v>
      </c>
    </row>
    <row r="632" spans="1:15" hidden="1">
      <c r="A632" s="72">
        <f>'CONSTRUCTION COST ESTIMATE'!B632</f>
        <v>609.06700000000001</v>
      </c>
      <c r="C632" s="69" t="s">
        <v>1311</v>
      </c>
      <c r="D632" s="69">
        <v>0</v>
      </c>
      <c r="F632" s="73" t="str">
        <f>'CONSTRUCTION COST ESTIMATE'!C632</f>
        <v>TYPE 3 STORM DRAIN MANHOLE</v>
      </c>
      <c r="H632" s="74" t="str">
        <f t="shared" si="13"/>
        <v>609.0670</v>
      </c>
      <c r="J632" s="75">
        <f>'CONSTRUCTION COST ESTIMATE'!BA632</f>
        <v>0</v>
      </c>
      <c r="K632" s="69" t="s">
        <v>1304</v>
      </c>
      <c r="L632" s="69" t="str">
        <f>'CONSTRUCTION COST ESTIMATE'!BB632</f>
        <v>EA</v>
      </c>
      <c r="M632" s="69" t="s">
        <v>1312</v>
      </c>
      <c r="N632" s="76">
        <f>'CONSTRUCTION COST ESTIMATE'!BC632</f>
        <v>0</v>
      </c>
      <c r="O632" s="69" t="s">
        <v>1313</v>
      </c>
    </row>
    <row r="633" spans="1:15" hidden="1">
      <c r="A633" s="72">
        <f>'CONSTRUCTION COST ESTIMATE'!B633</f>
        <v>609.06799999999998</v>
      </c>
      <c r="C633" s="69" t="s">
        <v>1311</v>
      </c>
      <c r="D633" s="69">
        <v>0</v>
      </c>
      <c r="F633" s="73" t="str">
        <f>'CONSTRUCTION COST ESTIMATE'!C633</f>
        <v>TYPE 4 STORM DRAIN MANHOLE</v>
      </c>
      <c r="H633" s="74" t="str">
        <f t="shared" si="13"/>
        <v>609.0680</v>
      </c>
      <c r="J633" s="75">
        <f>'CONSTRUCTION COST ESTIMATE'!BA633</f>
        <v>0</v>
      </c>
      <c r="K633" s="69" t="s">
        <v>1304</v>
      </c>
      <c r="L633" s="69" t="str">
        <f>'CONSTRUCTION COST ESTIMATE'!BB633</f>
        <v>EA</v>
      </c>
      <c r="M633" s="69" t="s">
        <v>1312</v>
      </c>
      <c r="N633" s="76">
        <f>'CONSTRUCTION COST ESTIMATE'!BC633</f>
        <v>0</v>
      </c>
      <c r="O633" s="69" t="s">
        <v>1313</v>
      </c>
    </row>
    <row r="634" spans="1:15" hidden="1">
      <c r="A634" s="72">
        <f>'CONSTRUCTION COST ESTIMATE'!B634</f>
        <v>609.06899999999996</v>
      </c>
      <c r="C634" s="69" t="s">
        <v>1311</v>
      </c>
      <c r="D634" s="69">
        <v>0</v>
      </c>
      <c r="F634" s="73" t="str">
        <f>'CONSTRUCTION COST ESTIMATE'!C634</f>
        <v>ADJUST EXISTING STORM DRAIN MANHOLE TO FINISHED GRADE</v>
      </c>
      <c r="H634" s="74" t="str">
        <f t="shared" si="13"/>
        <v>609.0690</v>
      </c>
      <c r="J634" s="75">
        <f>'CONSTRUCTION COST ESTIMATE'!BA634</f>
        <v>0</v>
      </c>
      <c r="K634" s="69" t="s">
        <v>1304</v>
      </c>
      <c r="L634" s="69" t="str">
        <f>'CONSTRUCTION COST ESTIMATE'!BB634</f>
        <v>EA</v>
      </c>
      <c r="M634" s="69" t="s">
        <v>1312</v>
      </c>
      <c r="N634" s="76">
        <f>'CONSTRUCTION COST ESTIMATE'!BC634</f>
        <v>0</v>
      </c>
      <c r="O634" s="69" t="s">
        <v>1313</v>
      </c>
    </row>
    <row r="635" spans="1:15" hidden="1">
      <c r="A635" s="72">
        <f>'CONSTRUCTION COST ESTIMATE'!B635</f>
        <v>609.07000000000005</v>
      </c>
      <c r="C635" s="69" t="s">
        <v>1311</v>
      </c>
      <c r="D635" s="69">
        <v>0</v>
      </c>
      <c r="F635" s="73" t="str">
        <f>'CONSTRUCTION COST ESTIMATE'!C635</f>
        <v>ADJUST EXISTING MANHOLE COVER TO FINISHED GRADE</v>
      </c>
      <c r="H635" s="74" t="str">
        <f t="shared" si="13"/>
        <v>609.0700</v>
      </c>
      <c r="J635" s="75">
        <f>'CONSTRUCTION COST ESTIMATE'!BA635</f>
        <v>0</v>
      </c>
      <c r="K635" s="69" t="s">
        <v>1304</v>
      </c>
      <c r="L635" s="69" t="str">
        <f>'CONSTRUCTION COST ESTIMATE'!BB635</f>
        <v>EA</v>
      </c>
      <c r="M635" s="69" t="s">
        <v>1312</v>
      </c>
      <c r="N635" s="76">
        <f>'CONSTRUCTION COST ESTIMATE'!BC635</f>
        <v>0</v>
      </c>
      <c r="O635" s="69" t="s">
        <v>1313</v>
      </c>
    </row>
    <row r="636" spans="1:15" hidden="1">
      <c r="A636" s="72">
        <f>'CONSTRUCTION COST ESTIMATE'!B636</f>
        <v>609.07100000000003</v>
      </c>
      <c r="C636" s="69" t="s">
        <v>1311</v>
      </c>
      <c r="D636" s="69">
        <v>0</v>
      </c>
      <c r="F636" s="73" t="str">
        <f>'CONSTRUCTION COST ESTIMATE'!C636</f>
        <v>PRECAST MANHOLE TEE</v>
      </c>
      <c r="H636" s="74" t="str">
        <f t="shared" si="13"/>
        <v>609.0710</v>
      </c>
      <c r="J636" s="75">
        <f>'CONSTRUCTION COST ESTIMATE'!BA636</f>
        <v>0</v>
      </c>
      <c r="K636" s="69" t="s">
        <v>1304</v>
      </c>
      <c r="L636" s="69" t="str">
        <f>'CONSTRUCTION COST ESTIMATE'!BB636</f>
        <v>EA</v>
      </c>
      <c r="M636" s="69" t="s">
        <v>1312</v>
      </c>
      <c r="N636" s="76">
        <f>'CONSTRUCTION COST ESTIMATE'!BC636</f>
        <v>0</v>
      </c>
      <c r="O636" s="69" t="s">
        <v>1313</v>
      </c>
    </row>
    <row r="637" spans="1:15" hidden="1">
      <c r="A637" s="72">
        <f>'CONSTRUCTION COST ESTIMATE'!B637</f>
        <v>609.072</v>
      </c>
      <c r="C637" s="69" t="s">
        <v>1311</v>
      </c>
      <c r="D637" s="69">
        <v>0</v>
      </c>
      <c r="F637" s="73" t="str">
        <f>'CONSTRUCTION COST ESTIMATE'!C637</f>
        <v>REINFORCED CONCRETE BOX (RCB) MANHOLE</v>
      </c>
      <c r="H637" s="74" t="str">
        <f t="shared" si="13"/>
        <v>609.0720</v>
      </c>
      <c r="J637" s="75">
        <f>'CONSTRUCTION COST ESTIMATE'!BA637</f>
        <v>0</v>
      </c>
      <c r="K637" s="69" t="s">
        <v>1304</v>
      </c>
      <c r="L637" s="69" t="str">
        <f>'CONSTRUCTION COST ESTIMATE'!BB637</f>
        <v>EA</v>
      </c>
      <c r="M637" s="69" t="s">
        <v>1312</v>
      </c>
      <c r="N637" s="76">
        <f>'CONSTRUCTION COST ESTIMATE'!BC637</f>
        <v>0</v>
      </c>
      <c r="O637" s="69" t="s">
        <v>1313</v>
      </c>
    </row>
    <row r="638" spans="1:15" hidden="1">
      <c r="A638" s="72">
        <f>'CONSTRUCTION COST ESTIMATE'!B638</f>
        <v>609.07299999999998</v>
      </c>
      <c r="C638" s="69" t="s">
        <v>1311</v>
      </c>
      <c r="D638" s="69">
        <v>0</v>
      </c>
      <c r="F638" s="73" t="str">
        <f>'CONSTRUCTION COST ESTIMATE'!C638</f>
        <v>SHALLOW COVER FOR REINFORCED CONCRETE BOX (RCB) MANHOLE</v>
      </c>
      <c r="H638" s="74" t="str">
        <f t="shared" si="13"/>
        <v>609.0730</v>
      </c>
      <c r="J638" s="75">
        <f>'CONSTRUCTION COST ESTIMATE'!BA638</f>
        <v>0</v>
      </c>
      <c r="K638" s="69" t="s">
        <v>1304</v>
      </c>
      <c r="L638" s="69" t="str">
        <f>'CONSTRUCTION COST ESTIMATE'!BB638</f>
        <v>EA</v>
      </c>
      <c r="M638" s="69" t="s">
        <v>1312</v>
      </c>
      <c r="N638" s="76">
        <f>'CONSTRUCTION COST ESTIMATE'!BC638</f>
        <v>0</v>
      </c>
      <c r="O638" s="69" t="s">
        <v>1313</v>
      </c>
    </row>
    <row r="639" spans="1:15" hidden="1">
      <c r="A639" s="72">
        <f>'CONSTRUCTION COST ESTIMATE'!B639</f>
        <v>609.07399999999996</v>
      </c>
      <c r="C639" s="69" t="s">
        <v>1311</v>
      </c>
      <c r="D639" s="69">
        <v>0</v>
      </c>
      <c r="F639" s="73" t="str">
        <f>'CONSTRUCTION COST ESTIMATE'!C639</f>
        <v>STORM DRAIN MANHOLE COVER</v>
      </c>
      <c r="H639" s="74" t="str">
        <f t="shared" si="13"/>
        <v>609.0740</v>
      </c>
      <c r="J639" s="75">
        <f>'CONSTRUCTION COST ESTIMATE'!BA639</f>
        <v>0</v>
      </c>
      <c r="K639" s="69" t="s">
        <v>1304</v>
      </c>
      <c r="L639" s="69" t="str">
        <f>'CONSTRUCTION COST ESTIMATE'!BB639</f>
        <v>EA</v>
      </c>
      <c r="M639" s="69" t="s">
        <v>1312</v>
      </c>
      <c r="N639" s="76">
        <f>'CONSTRUCTION COST ESTIMATE'!BC639</f>
        <v>0</v>
      </c>
      <c r="O639" s="69" t="s">
        <v>1313</v>
      </c>
    </row>
    <row r="640" spans="1:15" hidden="1">
      <c r="A640" s="72">
        <f>'CONSTRUCTION COST ESTIMATE'!B640</f>
        <v>609.07500000000005</v>
      </c>
      <c r="C640" s="69" t="s">
        <v>1311</v>
      </c>
      <c r="D640" s="69">
        <v>0</v>
      </c>
      <c r="F640" s="73" t="str">
        <f>'CONSTRUCTION COST ESTIMATE'!C640</f>
        <v>24 INCH STORM DRAIN MANHOLE COVER</v>
      </c>
      <c r="H640" s="74" t="str">
        <f t="shared" si="13"/>
        <v>609.0750</v>
      </c>
      <c r="J640" s="75">
        <f>'CONSTRUCTION COST ESTIMATE'!BA640</f>
        <v>0</v>
      </c>
      <c r="K640" s="69" t="s">
        <v>1304</v>
      </c>
      <c r="L640" s="69" t="str">
        <f>'CONSTRUCTION COST ESTIMATE'!BB640</f>
        <v>EA</v>
      </c>
      <c r="M640" s="69" t="s">
        <v>1312</v>
      </c>
      <c r="N640" s="76">
        <f>'CONSTRUCTION COST ESTIMATE'!BC640</f>
        <v>0</v>
      </c>
      <c r="O640" s="69" t="s">
        <v>1313</v>
      </c>
    </row>
    <row r="641" spans="1:26" hidden="1">
      <c r="A641" s="72">
        <f>'CONSTRUCTION COST ESTIMATE'!B641</f>
        <v>609.08000000000004</v>
      </c>
      <c r="C641" s="69" t="s">
        <v>1311</v>
      </c>
      <c r="D641" s="69">
        <v>0</v>
      </c>
      <c r="F641" s="73" t="str">
        <f>'CONSTRUCTION COST ESTIMATE'!C641</f>
        <v>REINFORCED CONCRETE BOX (RCB) PLUG</v>
      </c>
      <c r="H641" s="74" t="str">
        <f t="shared" si="13"/>
        <v>609.0800</v>
      </c>
      <c r="J641" s="75">
        <f>'CONSTRUCTION COST ESTIMATE'!BA641</f>
        <v>0</v>
      </c>
      <c r="K641" s="69" t="s">
        <v>1304</v>
      </c>
      <c r="L641" s="69" t="str">
        <f>'CONSTRUCTION COST ESTIMATE'!BB641</f>
        <v>EA</v>
      </c>
      <c r="M641" s="69" t="s">
        <v>1312</v>
      </c>
      <c r="N641" s="76">
        <f>'CONSTRUCTION COST ESTIMATE'!BC641</f>
        <v>0</v>
      </c>
      <c r="O641" s="69" t="s">
        <v>1313</v>
      </c>
    </row>
    <row r="642" spans="1:26" hidden="1">
      <c r="A642" s="72">
        <f>'CONSTRUCTION COST ESTIMATE'!B642</f>
        <v>609.08100000000002</v>
      </c>
      <c r="C642" s="69" t="s">
        <v>1311</v>
      </c>
      <c r="D642" s="69">
        <v>0</v>
      </c>
      <c r="F642" s="73" t="str">
        <f>'CONSTRUCTION COST ESTIMATE'!C642</f>
        <v>STORM DRAIN PIPE PLUG</v>
      </c>
      <c r="H642" s="74" t="str">
        <f t="shared" si="13"/>
        <v>609.0810</v>
      </c>
      <c r="J642" s="75">
        <f>'CONSTRUCTION COST ESTIMATE'!BA642</f>
        <v>0</v>
      </c>
      <c r="K642" s="69" t="s">
        <v>1304</v>
      </c>
      <c r="L642" s="69" t="str">
        <f>'CONSTRUCTION COST ESTIMATE'!BB642</f>
        <v>EA</v>
      </c>
      <c r="M642" s="69" t="s">
        <v>1312</v>
      </c>
      <c r="N642" s="76">
        <f>'CONSTRUCTION COST ESTIMATE'!BC642</f>
        <v>0</v>
      </c>
      <c r="O642" s="69" t="s">
        <v>1313</v>
      </c>
    </row>
    <row r="643" spans="1:26" hidden="1">
      <c r="A643" s="72">
        <f>'CONSTRUCTION COST ESTIMATE'!B643</f>
        <v>609.08199999999999</v>
      </c>
      <c r="C643" s="69" t="s">
        <v>1311</v>
      </c>
      <c r="D643" s="69">
        <v>0</v>
      </c>
      <c r="F643" s="73" t="str">
        <f>'CONSTRUCTION COST ESTIMATE'!C643</f>
        <v>ADJUST PULL BOX COVERS</v>
      </c>
      <c r="H643" s="74" t="str">
        <f t="shared" si="13"/>
        <v>609.0820</v>
      </c>
      <c r="J643" s="75">
        <f>'CONSTRUCTION COST ESTIMATE'!BA643</f>
        <v>0</v>
      </c>
      <c r="K643" s="69" t="s">
        <v>1304</v>
      </c>
      <c r="L643" s="69" t="str">
        <f>'CONSTRUCTION COST ESTIMATE'!BB643</f>
        <v>EA</v>
      </c>
      <c r="M643" s="69" t="s">
        <v>1312</v>
      </c>
      <c r="N643" s="76">
        <f>'CONSTRUCTION COST ESTIMATE'!BC643</f>
        <v>0</v>
      </c>
      <c r="O643" s="69" t="s">
        <v>1313</v>
      </c>
    </row>
    <row r="644" spans="1:26" hidden="1">
      <c r="A644" s="72">
        <f>'CONSTRUCTION COST ESTIMATE'!B644</f>
        <v>609.08299999999997</v>
      </c>
      <c r="C644" s="69" t="s">
        <v>1311</v>
      </c>
      <c r="D644" s="69">
        <v>0</v>
      </c>
      <c r="F644" s="73" t="str">
        <f>'CONSTRUCTION COST ESTIMATE'!C644</f>
        <v>TRENCH DRAIN</v>
      </c>
      <c r="H644" s="74" t="str">
        <f t="shared" si="13"/>
        <v>609.0830</v>
      </c>
      <c r="J644" s="75">
        <f>'CONSTRUCTION COST ESTIMATE'!BA644</f>
        <v>0</v>
      </c>
      <c r="K644" s="69" t="s">
        <v>1304</v>
      </c>
      <c r="L644" s="69" t="str">
        <f>'CONSTRUCTION COST ESTIMATE'!BB644</f>
        <v>EA</v>
      </c>
      <c r="M644" s="69" t="s">
        <v>1312</v>
      </c>
      <c r="N644" s="76">
        <f>'CONSTRUCTION COST ESTIMATE'!BC644</f>
        <v>0</v>
      </c>
      <c r="O644" s="69" t="s">
        <v>1313</v>
      </c>
    </row>
    <row r="645" spans="1:26" hidden="1">
      <c r="A645" s="72">
        <f>'CONSTRUCTION COST ESTIMATE'!B645</f>
        <v>610.00049999999999</v>
      </c>
      <c r="C645" s="69" t="s">
        <v>1311</v>
      </c>
      <c r="D645" s="69">
        <v>0</v>
      </c>
      <c r="F645" s="73" t="str">
        <f>'CONSTRUCTION COST ESTIMATE'!C645</f>
        <v>GEOTEXTILE</v>
      </c>
      <c r="H645" s="74" t="str">
        <f t="shared" si="13"/>
        <v>610.0005</v>
      </c>
      <c r="J645" s="75">
        <f>'CONSTRUCTION COST ESTIMATE'!BA645</f>
        <v>0</v>
      </c>
      <c r="K645" s="69" t="s">
        <v>1304</v>
      </c>
      <c r="L645" s="69" t="str">
        <f>'CONSTRUCTION COST ESTIMATE'!BB645</f>
        <v>SY</v>
      </c>
      <c r="M645" s="69" t="s">
        <v>1312</v>
      </c>
      <c r="N645" s="76">
        <f>'CONSTRUCTION COST ESTIMATE'!BC645</f>
        <v>0</v>
      </c>
      <c r="O645" s="69" t="s">
        <v>1313</v>
      </c>
    </row>
    <row r="646" spans="1:26" hidden="1">
      <c r="A646" s="72">
        <f>'CONSTRUCTION COST ESTIMATE'!B646</f>
        <v>610.00099999999998</v>
      </c>
      <c r="C646" s="69" t="s">
        <v>1311</v>
      </c>
      <c r="D646" s="69">
        <v>0</v>
      </c>
      <c r="F646" s="73" t="str">
        <f>'CONSTRUCTION COST ESTIMATE'!C646</f>
        <v>GEOTEXTILE CLASS 1</v>
      </c>
      <c r="H646" s="74" t="str">
        <f t="shared" si="13"/>
        <v>610.0010</v>
      </c>
      <c r="J646" s="75">
        <f>'CONSTRUCTION COST ESTIMATE'!BA646</f>
        <v>0</v>
      </c>
      <c r="K646" s="69" t="s">
        <v>1304</v>
      </c>
      <c r="L646" s="69" t="str">
        <f>'CONSTRUCTION COST ESTIMATE'!BB646</f>
        <v>SY</v>
      </c>
      <c r="M646" s="69" t="s">
        <v>1312</v>
      </c>
      <c r="N646" s="76">
        <f>'CONSTRUCTION COST ESTIMATE'!BC646</f>
        <v>0</v>
      </c>
      <c r="O646" s="69" t="s">
        <v>1313</v>
      </c>
    </row>
    <row r="647" spans="1:26" hidden="1">
      <c r="A647" s="72">
        <f>'CONSTRUCTION COST ESTIMATE'!B647</f>
        <v>610.00199999999995</v>
      </c>
      <c r="C647" s="69" t="s">
        <v>1311</v>
      </c>
      <c r="D647" s="69">
        <v>0</v>
      </c>
      <c r="F647" s="73" t="str">
        <f>'CONSTRUCTION COST ESTIMATE'!C647</f>
        <v>RIPRAP</v>
      </c>
      <c r="H647" s="74" t="str">
        <f t="shared" si="13"/>
        <v>610.0020</v>
      </c>
      <c r="J647" s="75">
        <f>'CONSTRUCTION COST ESTIMATE'!BA647</f>
        <v>0</v>
      </c>
      <c r="K647" s="69" t="s">
        <v>1304</v>
      </c>
      <c r="L647" s="69" t="str">
        <f>'CONSTRUCTION COST ESTIMATE'!BB647</f>
        <v>CY</v>
      </c>
      <c r="M647" s="69" t="s">
        <v>1312</v>
      </c>
      <c r="N647" s="76">
        <f>'CONSTRUCTION COST ESTIMATE'!BC647</f>
        <v>0</v>
      </c>
      <c r="O647" s="69" t="s">
        <v>1313</v>
      </c>
    </row>
    <row r="648" spans="1:26" hidden="1">
      <c r="A648" s="72">
        <f>'CONSTRUCTION COST ESTIMATE'!B648</f>
        <v>610.00300000000004</v>
      </c>
      <c r="C648" s="69" t="s">
        <v>1311</v>
      </c>
      <c r="D648" s="69">
        <v>0</v>
      </c>
      <c r="F648" s="73" t="str">
        <f>'CONSTRUCTION COST ESTIMATE'!C648</f>
        <v>REPLACE SALVAGED RIPRAP</v>
      </c>
      <c r="H648" s="74" t="str">
        <f t="shared" si="13"/>
        <v>610.0030</v>
      </c>
      <c r="J648" s="75">
        <f>'CONSTRUCTION COST ESTIMATE'!BA648</f>
        <v>0</v>
      </c>
      <c r="K648" s="69" t="s">
        <v>1304</v>
      </c>
      <c r="L648" s="69" t="str">
        <f>'CONSTRUCTION COST ESTIMATE'!BB648</f>
        <v>CY</v>
      </c>
      <c r="M648" s="69" t="s">
        <v>1312</v>
      </c>
      <c r="N648" s="76">
        <f>'CONSTRUCTION COST ESTIMATE'!BC648</f>
        <v>0</v>
      </c>
      <c r="O648" s="69" t="s">
        <v>1313</v>
      </c>
    </row>
    <row r="649" spans="1:26" hidden="1">
      <c r="A649" s="72">
        <f>'CONSTRUCTION COST ESTIMATE'!B649</f>
        <v>610.00400000000002</v>
      </c>
      <c r="C649" s="69" t="s">
        <v>1311</v>
      </c>
      <c r="D649" s="69">
        <v>0</v>
      </c>
      <c r="F649" s="73" t="str">
        <f>'CONSTRUCTION COST ESTIMATE'!C649</f>
        <v>RIPRAP (CLASS 300)</v>
      </c>
      <c r="H649" s="74" t="str">
        <f t="shared" si="13"/>
        <v>610.0040</v>
      </c>
      <c r="J649" s="75">
        <f>'CONSTRUCTION COST ESTIMATE'!BA649</f>
        <v>0</v>
      </c>
      <c r="K649" s="69" t="s">
        <v>1304</v>
      </c>
      <c r="L649" s="69" t="str">
        <f>'CONSTRUCTION COST ESTIMATE'!BB649</f>
        <v>CY</v>
      </c>
      <c r="M649" s="69" t="s">
        <v>1312</v>
      </c>
      <c r="N649" s="76">
        <f>'CONSTRUCTION COST ESTIMATE'!BC649</f>
        <v>0</v>
      </c>
      <c r="O649" s="69" t="s">
        <v>1313</v>
      </c>
    </row>
    <row r="650" spans="1:26" hidden="1">
      <c r="A650" s="72">
        <f>'CONSTRUCTION COST ESTIMATE'!B650</f>
        <v>610.005</v>
      </c>
      <c r="C650" s="69" t="s">
        <v>1311</v>
      </c>
      <c r="D650" s="69">
        <v>0</v>
      </c>
      <c r="F650" s="73" t="str">
        <f>'CONSTRUCTION COST ESTIMATE'!C650</f>
        <v>RIPRAP (CLASS 550)</v>
      </c>
      <c r="H650" s="74" t="str">
        <f t="shared" si="13"/>
        <v>610.0050</v>
      </c>
      <c r="J650" s="75">
        <f>'CONSTRUCTION COST ESTIMATE'!BA650</f>
        <v>0</v>
      </c>
      <c r="K650" s="69" t="s">
        <v>1304</v>
      </c>
      <c r="L650" s="69" t="str">
        <f>'CONSTRUCTION COST ESTIMATE'!BB650</f>
        <v>CY</v>
      </c>
      <c r="M650" s="69" t="s">
        <v>1312</v>
      </c>
      <c r="N650" s="76">
        <f>'CONSTRUCTION COST ESTIMATE'!BC650</f>
        <v>0</v>
      </c>
      <c r="O650" s="69" t="s">
        <v>1313</v>
      </c>
    </row>
    <row r="651" spans="1:26" hidden="1">
      <c r="A651" s="72">
        <f>'CONSTRUCTION COST ESTIMATE'!B651</f>
        <v>610.00599999999997</v>
      </c>
      <c r="C651" s="69" t="s">
        <v>1311</v>
      </c>
      <c r="D651" s="69">
        <v>0</v>
      </c>
      <c r="F651" s="73" t="str">
        <f>'CONSTRUCTION COST ESTIMATE'!C651</f>
        <v>RIPRAP BEDDING (CLASS 300)</v>
      </c>
      <c r="H651" s="74" t="str">
        <f t="shared" si="13"/>
        <v>610.0060</v>
      </c>
      <c r="J651" s="75">
        <f>'CONSTRUCTION COST ESTIMATE'!BA651</f>
        <v>0</v>
      </c>
      <c r="K651" s="69" t="s">
        <v>1304</v>
      </c>
      <c r="L651" s="69" t="str">
        <f>'CONSTRUCTION COST ESTIMATE'!BB651</f>
        <v>CY</v>
      </c>
      <c r="M651" s="69" t="s">
        <v>1312</v>
      </c>
      <c r="N651" s="76">
        <f>'CONSTRUCTION COST ESTIMATE'!BC651</f>
        <v>0</v>
      </c>
      <c r="O651" s="69" t="s">
        <v>1313</v>
      </c>
    </row>
    <row r="652" spans="1:26" hidden="1">
      <c r="A652" s="72">
        <f>'CONSTRUCTION COST ESTIMATE'!B652</f>
        <v>610.00699999999995</v>
      </c>
      <c r="C652" s="69" t="s">
        <v>1311</v>
      </c>
      <c r="D652" s="69">
        <v>0</v>
      </c>
      <c r="F652" s="73" t="str">
        <f>'CONSTRUCTION COST ESTIMATE'!C652</f>
        <v>RIPRAP BEDDING (CLASS 550)</v>
      </c>
      <c r="H652" s="74" t="str">
        <f t="shared" si="13"/>
        <v>610.0070</v>
      </c>
      <c r="J652" s="75">
        <f>'CONSTRUCTION COST ESTIMATE'!BA652</f>
        <v>0</v>
      </c>
      <c r="K652" s="69" t="s">
        <v>1304</v>
      </c>
      <c r="L652" s="69" t="str">
        <f>'CONSTRUCTION COST ESTIMATE'!BB652</f>
        <v>CY</v>
      </c>
      <c r="M652" s="69" t="s">
        <v>1312</v>
      </c>
      <c r="N652" s="76">
        <f>'CONSTRUCTION COST ESTIMATE'!BC652</f>
        <v>0</v>
      </c>
      <c r="O652" s="69" t="s">
        <v>1313</v>
      </c>
    </row>
    <row r="653" spans="1:26" hidden="1">
      <c r="A653" s="72">
        <f>'CONSTRUCTION COST ESTIMATE'!B653</f>
        <v>610.00800000000004</v>
      </c>
      <c r="C653" s="69" t="s">
        <v>1311</v>
      </c>
      <c r="D653" s="69">
        <v>0</v>
      </c>
      <c r="F653" s="73" t="str">
        <f>'CONSTRUCTION COST ESTIMATE'!C653</f>
        <v>PARTIALLY GROUTED RIPRAP</v>
      </c>
      <c r="H653" s="74" t="str">
        <f t="shared" si="13"/>
        <v>610.0080</v>
      </c>
      <c r="J653" s="75">
        <f>'CONSTRUCTION COST ESTIMATE'!BA653</f>
        <v>0</v>
      </c>
      <c r="K653" s="69" t="s">
        <v>1304</v>
      </c>
      <c r="L653" s="69" t="str">
        <f>'CONSTRUCTION COST ESTIMATE'!BB653</f>
        <v>CY</v>
      </c>
      <c r="M653" s="69" t="s">
        <v>1312</v>
      </c>
      <c r="N653" s="76">
        <f>'CONSTRUCTION COST ESTIMATE'!BC653</f>
        <v>0</v>
      </c>
      <c r="O653" s="69" t="s">
        <v>1313</v>
      </c>
    </row>
    <row r="654" spans="1:26" hidden="1">
      <c r="A654" s="72">
        <f>'CONSTRUCTION COST ESTIMATE'!B654</f>
        <v>611.00099999999998</v>
      </c>
      <c r="C654" s="69" t="s">
        <v>1311</v>
      </c>
      <c r="D654" s="69">
        <v>0</v>
      </c>
      <c r="F654" s="73" t="str">
        <f>'CONSTRUCTION COST ESTIMATE'!C654</f>
        <v>6 INCH CONCRETE SLOPE PAVEMENT</v>
      </c>
      <c r="H654" s="74" t="str">
        <f t="shared" si="13"/>
        <v>611.0010</v>
      </c>
      <c r="J654" s="75">
        <f>'CONSTRUCTION COST ESTIMATE'!BA654</f>
        <v>0</v>
      </c>
      <c r="K654" s="69" t="s">
        <v>1304</v>
      </c>
      <c r="L654" s="69" t="str">
        <f>'CONSTRUCTION COST ESTIMATE'!BB654</f>
        <v>SY</v>
      </c>
      <c r="M654" s="69" t="s">
        <v>1312</v>
      </c>
      <c r="N654" s="76">
        <f>'CONSTRUCTION COST ESTIMATE'!BC654</f>
        <v>0</v>
      </c>
      <c r="O654" s="69" t="s">
        <v>1313</v>
      </c>
    </row>
    <row r="655" spans="1:26" s="400" customFormat="1">
      <c r="A655" s="408"/>
      <c r="B655" s="395"/>
      <c r="C655" s="395" t="s">
        <v>1311</v>
      </c>
      <c r="D655" s="395">
        <v>0</v>
      </c>
      <c r="E655" s="395"/>
      <c r="F655" s="396" t="str">
        <f>'CONSTRUCTION COST ESTIMATE'!C655</f>
        <v>CONCRETE CURB, WALK, GUTTERS, DRIVEWAYS, &amp; INTERSECTIONS</v>
      </c>
      <c r="G655" s="395"/>
      <c r="H655" s="394" t="str">
        <f t="shared" si="13"/>
        <v>.0000</v>
      </c>
      <c r="I655" s="395"/>
      <c r="J655" s="397">
        <f>'CONSTRUCTION COST ESTIMATE'!BA655</f>
        <v>0</v>
      </c>
      <c r="K655" s="395" t="s">
        <v>1304</v>
      </c>
      <c r="L655" s="395">
        <f>'CONSTRUCTION COST ESTIMATE'!BB655</f>
        <v>0</v>
      </c>
      <c r="M655" s="395" t="s">
        <v>1312</v>
      </c>
      <c r="N655" s="398">
        <f>'CONSTRUCTION COST ESTIMATE'!BC655</f>
        <v>0</v>
      </c>
      <c r="O655" s="395" t="s">
        <v>1313</v>
      </c>
      <c r="S655" s="414"/>
      <c r="T655" s="414"/>
      <c r="U655" s="414"/>
      <c r="V655" s="414"/>
      <c r="W655" s="414"/>
      <c r="X655" s="414"/>
      <c r="Y655" s="414"/>
      <c r="Z655" s="414"/>
    </row>
    <row r="656" spans="1:26" hidden="1">
      <c r="A656" s="72">
        <f>'CONSTRUCTION COST ESTIMATE'!B656</f>
        <v>613.00049999999999</v>
      </c>
      <c r="C656" s="69" t="s">
        <v>1311</v>
      </c>
      <c r="D656" s="69">
        <v>0</v>
      </c>
      <c r="F656" s="73" t="str">
        <f>'CONSTRUCTION COST ESTIMATE'!C656</f>
        <v>TYPE L CURB AND GUTTER</v>
      </c>
      <c r="H656" s="74" t="str">
        <f t="shared" si="13"/>
        <v>613.0005</v>
      </c>
      <c r="J656" s="75">
        <f>'CONSTRUCTION COST ESTIMATE'!BA656</f>
        <v>0</v>
      </c>
      <c r="K656" s="69" t="s">
        <v>1304</v>
      </c>
      <c r="L656" s="69" t="str">
        <f>'CONSTRUCTION COST ESTIMATE'!BB656</f>
        <v>LF</v>
      </c>
      <c r="M656" s="69" t="s">
        <v>1312</v>
      </c>
      <c r="N656" s="76">
        <f>'CONSTRUCTION COST ESTIMATE'!BC656</f>
        <v>0</v>
      </c>
      <c r="O656" s="69" t="s">
        <v>1313</v>
      </c>
    </row>
    <row r="657" spans="1:15" hidden="1">
      <c r="A657" s="72">
        <f>'CONSTRUCTION COST ESTIMATE'!B657</f>
        <v>613.00099999999998</v>
      </c>
      <c r="C657" s="69" t="s">
        <v>1311</v>
      </c>
      <c r="D657" s="69">
        <v>0</v>
      </c>
      <c r="F657" s="73" t="str">
        <f>'CONSTRUCTION COST ESTIMATE'!C657</f>
        <v>"L" TYPE CURB AND GUTTER (18 INCH)</v>
      </c>
      <c r="H657" s="74" t="str">
        <f t="shared" si="13"/>
        <v>613.0010</v>
      </c>
      <c r="J657" s="75">
        <f>'CONSTRUCTION COST ESTIMATE'!BA657</f>
        <v>0</v>
      </c>
      <c r="K657" s="69" t="s">
        <v>1304</v>
      </c>
      <c r="L657" s="69" t="str">
        <f>'CONSTRUCTION COST ESTIMATE'!BB657</f>
        <v>LF</v>
      </c>
      <c r="M657" s="69" t="s">
        <v>1312</v>
      </c>
      <c r="N657" s="76">
        <f>'CONSTRUCTION COST ESTIMATE'!BC657</f>
        <v>0</v>
      </c>
      <c r="O657" s="69" t="s">
        <v>1313</v>
      </c>
    </row>
    <row r="658" spans="1:15" hidden="1">
      <c r="A658" s="72">
        <f>'CONSTRUCTION COST ESTIMATE'!B658</f>
        <v>613.00199999999995</v>
      </c>
      <c r="C658" s="69" t="s">
        <v>1311</v>
      </c>
      <c r="D658" s="69">
        <v>0</v>
      </c>
      <c r="F658" s="73" t="str">
        <f>'CONSTRUCTION COST ESTIMATE'!C658</f>
        <v>"R" TYPE CURB AND GUTTER</v>
      </c>
      <c r="H658" s="74" t="str">
        <f t="shared" si="13"/>
        <v>613.0020</v>
      </c>
      <c r="J658" s="75">
        <f>'CONSTRUCTION COST ESTIMATE'!BA658</f>
        <v>0</v>
      </c>
      <c r="K658" s="69" t="s">
        <v>1304</v>
      </c>
      <c r="L658" s="69" t="str">
        <f>'CONSTRUCTION COST ESTIMATE'!BB658</f>
        <v>LF</v>
      </c>
      <c r="M658" s="69" t="s">
        <v>1312</v>
      </c>
      <c r="N658" s="76">
        <f>'CONSTRUCTION COST ESTIMATE'!BC658</f>
        <v>0</v>
      </c>
      <c r="O658" s="69" t="s">
        <v>1313</v>
      </c>
    </row>
    <row r="659" spans="1:15" hidden="1">
      <c r="A659" s="72">
        <f>'CONSTRUCTION COST ESTIMATE'!B659</f>
        <v>613.01</v>
      </c>
      <c r="C659" s="69" t="s">
        <v>1311</v>
      </c>
      <c r="D659" s="69">
        <v>0</v>
      </c>
      <c r="F659" s="73" t="str">
        <f>'CONSTRUCTION COST ESTIMATE'!C659</f>
        <v>ROLL CURB (30 INCH)</v>
      </c>
      <c r="H659" s="74" t="str">
        <f t="shared" si="13"/>
        <v>613.0100</v>
      </c>
      <c r="J659" s="75">
        <f>'CONSTRUCTION COST ESTIMATE'!BA659</f>
        <v>0</v>
      </c>
      <c r="K659" s="69" t="s">
        <v>1304</v>
      </c>
      <c r="L659" s="69" t="str">
        <f>'CONSTRUCTION COST ESTIMATE'!BB659</f>
        <v>LF</v>
      </c>
      <c r="M659" s="69" t="s">
        <v>1312</v>
      </c>
      <c r="N659" s="76">
        <f>'CONSTRUCTION COST ESTIMATE'!BC659</f>
        <v>0</v>
      </c>
      <c r="O659" s="69" t="s">
        <v>1313</v>
      </c>
    </row>
    <row r="660" spans="1:15" hidden="1">
      <c r="A660" s="72">
        <f>'CONSTRUCTION COST ESTIMATE'!B660</f>
        <v>613.01099999999997</v>
      </c>
      <c r="C660" s="69" t="s">
        <v>1311</v>
      </c>
      <c r="D660" s="69">
        <v>0</v>
      </c>
      <c r="F660" s="73" t="str">
        <f>'CONSTRUCTION COST ESTIMATE'!C660</f>
        <v>"A" TYPE ISLAND CURB</v>
      </c>
      <c r="H660" s="74" t="str">
        <f t="shared" si="13"/>
        <v>613.0110</v>
      </c>
      <c r="J660" s="75">
        <f>'CONSTRUCTION COST ESTIMATE'!BA660</f>
        <v>0</v>
      </c>
      <c r="K660" s="69" t="s">
        <v>1304</v>
      </c>
      <c r="L660" s="69" t="str">
        <f>'CONSTRUCTION COST ESTIMATE'!BB660</f>
        <v>LF</v>
      </c>
      <c r="M660" s="69" t="s">
        <v>1312</v>
      </c>
      <c r="N660" s="76">
        <f>'CONSTRUCTION COST ESTIMATE'!BC660</f>
        <v>0</v>
      </c>
      <c r="O660" s="69" t="s">
        <v>1313</v>
      </c>
    </row>
    <row r="661" spans="1:15" hidden="1">
      <c r="A661" s="72">
        <f>'CONSTRUCTION COST ESTIMATE'!B661</f>
        <v>613.01199999999994</v>
      </c>
      <c r="C661" s="69" t="s">
        <v>1311</v>
      </c>
      <c r="D661" s="69">
        <v>0</v>
      </c>
      <c r="F661" s="73" t="str">
        <f>'CONSTRUCTION COST ESTIMATE'!C661</f>
        <v>"L" TYPE  ISLAND CURB</v>
      </c>
      <c r="H661" s="74" t="str">
        <f t="shared" si="13"/>
        <v>613.0120</v>
      </c>
      <c r="J661" s="75">
        <f>'CONSTRUCTION COST ESTIMATE'!BA661</f>
        <v>0</v>
      </c>
      <c r="K661" s="69" t="s">
        <v>1304</v>
      </c>
      <c r="L661" s="69" t="str">
        <f>'CONSTRUCTION COST ESTIMATE'!BB661</f>
        <v>LF</v>
      </c>
      <c r="M661" s="69" t="s">
        <v>1312</v>
      </c>
      <c r="N661" s="76">
        <f>'CONSTRUCTION COST ESTIMATE'!BC661</f>
        <v>0</v>
      </c>
      <c r="O661" s="69" t="s">
        <v>1313</v>
      </c>
    </row>
    <row r="662" spans="1:15" hidden="1">
      <c r="A662" s="72">
        <f>'CONSTRUCTION COST ESTIMATE'!B662</f>
        <v>613.01300000000003</v>
      </c>
      <c r="C662" s="69" t="s">
        <v>1311</v>
      </c>
      <c r="D662" s="69">
        <v>0</v>
      </c>
      <c r="F662" s="73" t="str">
        <f>'CONSTRUCTION COST ESTIMATE'!C662</f>
        <v>TACK ON ISLAND CURB</v>
      </c>
      <c r="H662" s="74" t="str">
        <f t="shared" si="13"/>
        <v>613.0130</v>
      </c>
      <c r="J662" s="75">
        <f>'CONSTRUCTION COST ESTIMATE'!BA662</f>
        <v>0</v>
      </c>
      <c r="K662" s="69" t="s">
        <v>1304</v>
      </c>
      <c r="L662" s="69" t="str">
        <f>'CONSTRUCTION COST ESTIMATE'!BB662</f>
        <v>LF</v>
      </c>
      <c r="M662" s="69" t="s">
        <v>1312</v>
      </c>
      <c r="N662" s="76">
        <f>'CONSTRUCTION COST ESTIMATE'!BC662</f>
        <v>0</v>
      </c>
      <c r="O662" s="69" t="s">
        <v>1313</v>
      </c>
    </row>
    <row r="663" spans="1:15" hidden="1">
      <c r="A663" s="72">
        <f>'CONSTRUCTION COST ESTIMATE'!B663</f>
        <v>613.01400000000001</v>
      </c>
      <c r="C663" s="69" t="s">
        <v>1311</v>
      </c>
      <c r="D663" s="69">
        <v>0</v>
      </c>
      <c r="F663" s="73" t="str">
        <f>'CONSTRUCTION COST ESTIMATE'!C663</f>
        <v>NDOT CLASS A CONCRETE CURB (TYPE 2)</v>
      </c>
      <c r="H663" s="74" t="str">
        <f t="shared" si="13"/>
        <v>613.0140</v>
      </c>
      <c r="J663" s="75">
        <f>'CONSTRUCTION COST ESTIMATE'!BA663</f>
        <v>0</v>
      </c>
      <c r="K663" s="69" t="s">
        <v>1304</v>
      </c>
      <c r="L663" s="69" t="str">
        <f>'CONSTRUCTION COST ESTIMATE'!BB663</f>
        <v>LF</v>
      </c>
      <c r="M663" s="69" t="s">
        <v>1312</v>
      </c>
      <c r="N663" s="76">
        <f>'CONSTRUCTION COST ESTIMATE'!BC663</f>
        <v>0</v>
      </c>
      <c r="O663" s="69" t="s">
        <v>1313</v>
      </c>
    </row>
    <row r="664" spans="1:15" hidden="1">
      <c r="A664" s="72">
        <f>'CONSTRUCTION COST ESTIMATE'!B664</f>
        <v>613.01499999999999</v>
      </c>
      <c r="C664" s="69" t="s">
        <v>1311</v>
      </c>
      <c r="D664" s="69">
        <v>0</v>
      </c>
      <c r="F664" s="73" t="str">
        <f>'CONSTRUCTION COST ESTIMATE'!C664</f>
        <v>NDOT CLASS A CONCRETE CURB (TYPE 3)</v>
      </c>
      <c r="H664" s="74" t="str">
        <f t="shared" ref="H664:H727" si="14">TEXT(A664,"#.0000")</f>
        <v>613.0150</v>
      </c>
      <c r="J664" s="75">
        <f>'CONSTRUCTION COST ESTIMATE'!BA664</f>
        <v>0</v>
      </c>
      <c r="K664" s="69" t="s">
        <v>1304</v>
      </c>
      <c r="L664" s="69" t="str">
        <f>'CONSTRUCTION COST ESTIMATE'!BB664</f>
        <v>LF</v>
      </c>
      <c r="M664" s="69" t="s">
        <v>1312</v>
      </c>
      <c r="N664" s="76">
        <f>'CONSTRUCTION COST ESTIMATE'!BC664</f>
        <v>0</v>
      </c>
      <c r="O664" s="69" t="s">
        <v>1313</v>
      </c>
    </row>
    <row r="665" spans="1:15" hidden="1">
      <c r="A665" s="72">
        <f>'CONSTRUCTION COST ESTIMATE'!B665</f>
        <v>613.01599999999996</v>
      </c>
      <c r="C665" s="69" t="s">
        <v>1311</v>
      </c>
      <c r="D665" s="69">
        <v>0</v>
      </c>
      <c r="F665" s="73" t="str">
        <f>'CONSTRUCTION COST ESTIMATE'!C665</f>
        <v>NDOT CLASS A CURB AND GUTTER (TYPE 1)</v>
      </c>
      <c r="H665" s="74" t="str">
        <f t="shared" si="14"/>
        <v>613.0160</v>
      </c>
      <c r="J665" s="75">
        <f>'CONSTRUCTION COST ESTIMATE'!BA665</f>
        <v>0</v>
      </c>
      <c r="K665" s="69" t="s">
        <v>1304</v>
      </c>
      <c r="L665" s="69" t="str">
        <f>'CONSTRUCTION COST ESTIMATE'!BB665</f>
        <v>LF</v>
      </c>
      <c r="M665" s="69" t="s">
        <v>1312</v>
      </c>
      <c r="N665" s="76">
        <f>'CONSTRUCTION COST ESTIMATE'!BC665</f>
        <v>0</v>
      </c>
      <c r="O665" s="69" t="s">
        <v>1313</v>
      </c>
    </row>
    <row r="666" spans="1:15" hidden="1">
      <c r="A666" s="72">
        <f>'CONSTRUCTION COST ESTIMATE'!B666</f>
        <v>613.01700000000005</v>
      </c>
      <c r="C666" s="69" t="s">
        <v>1311</v>
      </c>
      <c r="D666" s="69">
        <v>0</v>
      </c>
      <c r="F666" s="73" t="str">
        <f>'CONSTRUCTION COST ESTIMATE'!C666</f>
        <v>NDOT CLASS A CURB AND GUTTER (TYPE 4)</v>
      </c>
      <c r="H666" s="74" t="str">
        <f t="shared" si="14"/>
        <v>613.0170</v>
      </c>
      <c r="J666" s="75">
        <f>'CONSTRUCTION COST ESTIMATE'!BA666</f>
        <v>0</v>
      </c>
      <c r="K666" s="69" t="s">
        <v>1304</v>
      </c>
      <c r="L666" s="69" t="str">
        <f>'CONSTRUCTION COST ESTIMATE'!BB666</f>
        <v>LF</v>
      </c>
      <c r="M666" s="69" t="s">
        <v>1312</v>
      </c>
      <c r="N666" s="76">
        <f>'CONSTRUCTION COST ESTIMATE'!BC666</f>
        <v>0</v>
      </c>
      <c r="O666" s="69" t="s">
        <v>1313</v>
      </c>
    </row>
    <row r="667" spans="1:15" hidden="1">
      <c r="A667" s="72">
        <f>'CONSTRUCTION COST ESTIMATE'!B667</f>
        <v>613.01800000000003</v>
      </c>
      <c r="C667" s="69" t="s">
        <v>1311</v>
      </c>
      <c r="D667" s="69">
        <v>0</v>
      </c>
      <c r="F667" s="73" t="str">
        <f>'CONSTRUCTION COST ESTIMATE'!C667</f>
        <v>NDOT CLASS A CURB AND GUTTER (TYPE 5)</v>
      </c>
      <c r="H667" s="74" t="str">
        <f t="shared" si="14"/>
        <v>613.0180</v>
      </c>
      <c r="J667" s="75">
        <f>'CONSTRUCTION COST ESTIMATE'!BA667</f>
        <v>0</v>
      </c>
      <c r="K667" s="69" t="s">
        <v>1304</v>
      </c>
      <c r="L667" s="69" t="str">
        <f>'CONSTRUCTION COST ESTIMATE'!BB667</f>
        <v>LF</v>
      </c>
      <c r="M667" s="69" t="s">
        <v>1312</v>
      </c>
      <c r="N667" s="76">
        <f>'CONSTRUCTION COST ESTIMATE'!BC667</f>
        <v>0</v>
      </c>
      <c r="O667" s="69" t="s">
        <v>1313</v>
      </c>
    </row>
    <row r="668" spans="1:15" hidden="1">
      <c r="A668" s="72">
        <f>'CONSTRUCTION COST ESTIMATE'!B668</f>
        <v>613.01900000000001</v>
      </c>
      <c r="C668" s="69" t="s">
        <v>1311</v>
      </c>
      <c r="D668" s="69">
        <v>0</v>
      </c>
      <c r="F668" s="73" t="str">
        <f>'CONSTRUCTION COST ESTIMATE'!C668</f>
        <v>CONCRETE MOW CURB</v>
      </c>
      <c r="H668" s="74" t="str">
        <f t="shared" si="14"/>
        <v>613.0190</v>
      </c>
      <c r="J668" s="75">
        <f>'CONSTRUCTION COST ESTIMATE'!BA668</f>
        <v>0</v>
      </c>
      <c r="K668" s="69" t="s">
        <v>1304</v>
      </c>
      <c r="L668" s="69" t="str">
        <f>'CONSTRUCTION COST ESTIMATE'!BB668</f>
        <v>LF</v>
      </c>
      <c r="M668" s="69" t="s">
        <v>1312</v>
      </c>
      <c r="N668" s="76">
        <f>'CONSTRUCTION COST ESTIMATE'!BC668</f>
        <v>0</v>
      </c>
      <c r="O668" s="69" t="s">
        <v>1313</v>
      </c>
    </row>
    <row r="669" spans="1:15" hidden="1">
      <c r="A669" s="72">
        <f>'CONSTRUCTION COST ESTIMATE'!B669</f>
        <v>613.02</v>
      </c>
      <c r="C669" s="69" t="s">
        <v>1311</v>
      </c>
      <c r="D669" s="69">
        <v>0</v>
      </c>
      <c r="F669" s="73" t="str">
        <f>'CONSTRUCTION COST ESTIMATE'!C669</f>
        <v>CONCRETE PERIMETER CURB</v>
      </c>
      <c r="H669" s="74" t="str">
        <f t="shared" si="14"/>
        <v>613.0200</v>
      </c>
      <c r="J669" s="75">
        <f>'CONSTRUCTION COST ESTIMATE'!BA669</f>
        <v>0</v>
      </c>
      <c r="K669" s="69" t="s">
        <v>1304</v>
      </c>
      <c r="L669" s="69" t="str">
        <f>'CONSTRUCTION COST ESTIMATE'!BB669</f>
        <v>LF</v>
      </c>
      <c r="M669" s="69" t="s">
        <v>1312</v>
      </c>
      <c r="N669" s="76">
        <f>'CONSTRUCTION COST ESTIMATE'!BC669</f>
        <v>0</v>
      </c>
      <c r="O669" s="69" t="s">
        <v>1313</v>
      </c>
    </row>
    <row r="670" spans="1:15" hidden="1">
      <c r="A670" s="72">
        <f>'CONSTRUCTION COST ESTIMATE'!B670</f>
        <v>613.03</v>
      </c>
      <c r="C670" s="69" t="s">
        <v>1311</v>
      </c>
      <c r="D670" s="69">
        <v>0</v>
      </c>
      <c r="F670" s="73" t="str">
        <f>'CONSTRUCTION COST ESTIMATE'!C670</f>
        <v>CONCRETE SIDEWALK (4 INCH)</v>
      </c>
      <c r="H670" s="74" t="str">
        <f t="shared" si="14"/>
        <v>613.0300</v>
      </c>
      <c r="J670" s="75">
        <f>'CONSTRUCTION COST ESTIMATE'!BA670</f>
        <v>0</v>
      </c>
      <c r="K670" s="69" t="s">
        <v>1304</v>
      </c>
      <c r="L670" s="69" t="str">
        <f>'CONSTRUCTION COST ESTIMATE'!BB670</f>
        <v>SF</v>
      </c>
      <c r="M670" s="69" t="s">
        <v>1312</v>
      </c>
      <c r="N670" s="76">
        <f>'CONSTRUCTION COST ESTIMATE'!BC670</f>
        <v>0</v>
      </c>
      <c r="O670" s="69" t="s">
        <v>1313</v>
      </c>
    </row>
    <row r="671" spans="1:15" hidden="1">
      <c r="A671" s="72">
        <f>'CONSTRUCTION COST ESTIMATE'!B671</f>
        <v>613.03099999999995</v>
      </c>
      <c r="C671" s="69" t="s">
        <v>1311</v>
      </c>
      <c r="D671" s="69">
        <v>0</v>
      </c>
      <c r="F671" s="73" t="str">
        <f>'CONSTRUCTION COST ESTIMATE'!C671</f>
        <v>CONCRETE SIDEWALK (5 INCH)</v>
      </c>
      <c r="H671" s="74" t="str">
        <f t="shared" si="14"/>
        <v>613.0310</v>
      </c>
      <c r="J671" s="75">
        <f>'CONSTRUCTION COST ESTIMATE'!BA671</f>
        <v>0</v>
      </c>
      <c r="K671" s="69" t="s">
        <v>1304</v>
      </c>
      <c r="L671" s="69" t="str">
        <f>'CONSTRUCTION COST ESTIMATE'!BB671</f>
        <v>SF</v>
      </c>
      <c r="M671" s="69" t="s">
        <v>1312</v>
      </c>
      <c r="N671" s="76">
        <f>'CONSTRUCTION COST ESTIMATE'!BC671</f>
        <v>0</v>
      </c>
      <c r="O671" s="69" t="s">
        <v>1313</v>
      </c>
    </row>
    <row r="672" spans="1:15" hidden="1">
      <c r="A672" s="72">
        <f>'CONSTRUCTION COST ESTIMATE'!B672</f>
        <v>613.03200000000004</v>
      </c>
      <c r="C672" s="69" t="s">
        <v>1311</v>
      </c>
      <c r="D672" s="69">
        <v>0</v>
      </c>
      <c r="F672" s="73" t="str">
        <f>'CONSTRUCTION COST ESTIMATE'!C672</f>
        <v>CONCRETE SIDEWALK (4 INCH STAMPED)</v>
      </c>
      <c r="H672" s="74" t="str">
        <f t="shared" si="14"/>
        <v>613.0320</v>
      </c>
      <c r="J672" s="75">
        <f>'CONSTRUCTION COST ESTIMATE'!BA672</f>
        <v>0</v>
      </c>
      <c r="K672" s="69" t="s">
        <v>1304</v>
      </c>
      <c r="L672" s="69" t="str">
        <f>'CONSTRUCTION COST ESTIMATE'!BB672</f>
        <v>SF</v>
      </c>
      <c r="M672" s="69" t="s">
        <v>1312</v>
      </c>
      <c r="N672" s="76">
        <f>'CONSTRUCTION COST ESTIMATE'!BC672</f>
        <v>0</v>
      </c>
      <c r="O672" s="69" t="s">
        <v>1313</v>
      </c>
    </row>
    <row r="673" spans="1:15" hidden="1">
      <c r="A673" s="72">
        <f>'CONSTRUCTION COST ESTIMATE'!B673</f>
        <v>613.03300000000002</v>
      </c>
      <c r="C673" s="69" t="s">
        <v>1311</v>
      </c>
      <c r="D673" s="69">
        <v>0</v>
      </c>
      <c r="F673" s="73" t="str">
        <f>'CONSTRUCTION COST ESTIMATE'!C673</f>
        <v>CONCRETE SIDEWALK (5 INCH STAMPED)</v>
      </c>
      <c r="H673" s="74" t="str">
        <f t="shared" si="14"/>
        <v>613.0330</v>
      </c>
      <c r="J673" s="75">
        <f>'CONSTRUCTION COST ESTIMATE'!BA673</f>
        <v>0</v>
      </c>
      <c r="K673" s="69" t="s">
        <v>1304</v>
      </c>
      <c r="L673" s="69" t="str">
        <f>'CONSTRUCTION COST ESTIMATE'!BB673</f>
        <v>SF</v>
      </c>
      <c r="M673" s="69" t="s">
        <v>1312</v>
      </c>
      <c r="N673" s="76">
        <f>'CONSTRUCTION COST ESTIMATE'!BC673</f>
        <v>0</v>
      </c>
      <c r="O673" s="69" t="s">
        <v>1313</v>
      </c>
    </row>
    <row r="674" spans="1:15" hidden="1">
      <c r="A674" s="72">
        <f>'CONSTRUCTION COST ESTIMATE'!B674</f>
        <v>613.03399999999999</v>
      </c>
      <c r="C674" s="69" t="s">
        <v>1311</v>
      </c>
      <c r="D674" s="69">
        <v>0</v>
      </c>
      <c r="F674" s="73" t="str">
        <f>'CONSTRUCTION COST ESTIMATE'!C674</f>
        <v>CONCRETE SIDEWALK (REINFORCED)</v>
      </c>
      <c r="H674" s="74" t="str">
        <f t="shared" si="14"/>
        <v>613.0340</v>
      </c>
      <c r="J674" s="75">
        <f>'CONSTRUCTION COST ESTIMATE'!BA674</f>
        <v>0</v>
      </c>
      <c r="K674" s="69" t="s">
        <v>1304</v>
      </c>
      <c r="L674" s="69" t="str">
        <f>'CONSTRUCTION COST ESTIMATE'!BB674</f>
        <v>SF</v>
      </c>
      <c r="M674" s="69" t="s">
        <v>1312</v>
      </c>
      <c r="N674" s="76">
        <f>'CONSTRUCTION COST ESTIMATE'!BC674</f>
        <v>0</v>
      </c>
      <c r="O674" s="69" t="s">
        <v>1313</v>
      </c>
    </row>
    <row r="675" spans="1:15" hidden="1">
      <c r="A675" s="72">
        <f>'CONSTRUCTION COST ESTIMATE'!B675</f>
        <v>613.03499999999997</v>
      </c>
      <c r="C675" s="69" t="s">
        <v>1311</v>
      </c>
      <c r="D675" s="69">
        <v>0</v>
      </c>
      <c r="F675" s="73" t="str">
        <f>'CONSTRUCTION COST ESTIMATE'!C675</f>
        <v>DECORATIVE SIDEWALK PANEL</v>
      </c>
      <c r="H675" s="74" t="str">
        <f t="shared" si="14"/>
        <v>613.0350</v>
      </c>
      <c r="J675" s="75">
        <f>'CONSTRUCTION COST ESTIMATE'!BA675</f>
        <v>0</v>
      </c>
      <c r="K675" s="69" t="s">
        <v>1304</v>
      </c>
      <c r="L675" s="69" t="str">
        <f>'CONSTRUCTION COST ESTIMATE'!BB675</f>
        <v>EA</v>
      </c>
      <c r="M675" s="69" t="s">
        <v>1312</v>
      </c>
      <c r="N675" s="76">
        <f>'CONSTRUCTION COST ESTIMATE'!BC675</f>
        <v>0</v>
      </c>
      <c r="O675" s="69" t="s">
        <v>1313</v>
      </c>
    </row>
    <row r="676" spans="1:15" hidden="1">
      <c r="A676" s="72">
        <f>'CONSTRUCTION COST ESTIMATE'!B676</f>
        <v>613.04</v>
      </c>
      <c r="C676" s="69" t="s">
        <v>1311</v>
      </c>
      <c r="D676" s="69">
        <v>0</v>
      </c>
      <c r="F676" s="73" t="str">
        <f>'CONSTRUCTION COST ESTIMATE'!C676</f>
        <v>CONCRETE SIDEWALK DRAIN</v>
      </c>
      <c r="H676" s="74" t="str">
        <f t="shared" si="14"/>
        <v>613.0400</v>
      </c>
      <c r="J676" s="75">
        <f>'CONSTRUCTION COST ESTIMATE'!BA676</f>
        <v>0</v>
      </c>
      <c r="K676" s="69" t="s">
        <v>1304</v>
      </c>
      <c r="L676" s="69" t="str">
        <f>'CONSTRUCTION COST ESTIMATE'!BB676</f>
        <v>EA</v>
      </c>
      <c r="M676" s="69" t="s">
        <v>1312</v>
      </c>
      <c r="N676" s="76">
        <f>'CONSTRUCTION COST ESTIMATE'!BC676</f>
        <v>0</v>
      </c>
      <c r="O676" s="69" t="s">
        <v>1313</v>
      </c>
    </row>
    <row r="677" spans="1:15" hidden="1">
      <c r="A677" s="72">
        <f>'CONSTRUCTION COST ESTIMATE'!B677</f>
        <v>613.04100000000005</v>
      </c>
      <c r="C677" s="69" t="s">
        <v>1311</v>
      </c>
      <c r="D677" s="69">
        <v>0</v>
      </c>
      <c r="F677" s="73" t="str">
        <f>'CONSTRUCTION COST ESTIMATE'!C677</f>
        <v>CONCRETE SIDEWALK DRAIN</v>
      </c>
      <c r="H677" s="74" t="str">
        <f t="shared" si="14"/>
        <v>613.0410</v>
      </c>
      <c r="J677" s="75">
        <f>'CONSTRUCTION COST ESTIMATE'!BA677</f>
        <v>0</v>
      </c>
      <c r="K677" s="69" t="s">
        <v>1304</v>
      </c>
      <c r="L677" s="69" t="str">
        <f>'CONSTRUCTION COST ESTIMATE'!BB677</f>
        <v>SF</v>
      </c>
      <c r="M677" s="69" t="s">
        <v>1312</v>
      </c>
      <c r="N677" s="76">
        <f>'CONSTRUCTION COST ESTIMATE'!BC677</f>
        <v>0</v>
      </c>
      <c r="O677" s="69" t="s">
        <v>1313</v>
      </c>
    </row>
    <row r="678" spans="1:15" hidden="1">
      <c r="A678" s="72">
        <f>'CONSTRUCTION COST ESTIMATE'!B678</f>
        <v>613.04200000000003</v>
      </c>
      <c r="C678" s="69" t="s">
        <v>1311</v>
      </c>
      <c r="D678" s="69">
        <v>0</v>
      </c>
      <c r="F678" s="73" t="str">
        <f>'CONSTRUCTION COST ESTIMATE'!C678</f>
        <v>SIDEWALK DRAIN</v>
      </c>
      <c r="H678" s="74" t="str">
        <f t="shared" si="14"/>
        <v>613.0420</v>
      </c>
      <c r="J678" s="75">
        <f>'CONSTRUCTION COST ESTIMATE'!BA678</f>
        <v>0</v>
      </c>
      <c r="K678" s="69" t="s">
        <v>1304</v>
      </c>
      <c r="L678" s="69" t="str">
        <f>'CONSTRUCTION COST ESTIMATE'!BB678</f>
        <v>EA</v>
      </c>
      <c r="M678" s="69" t="s">
        <v>1312</v>
      </c>
      <c r="N678" s="76">
        <f>'CONSTRUCTION COST ESTIMATE'!BC678</f>
        <v>0</v>
      </c>
      <c r="O678" s="69" t="s">
        <v>1313</v>
      </c>
    </row>
    <row r="679" spans="1:15" hidden="1">
      <c r="A679" s="72">
        <f>'CONSTRUCTION COST ESTIMATE'!B679</f>
        <v>613.04300000000001</v>
      </c>
      <c r="C679" s="69" t="s">
        <v>1311</v>
      </c>
      <c r="D679" s="69">
        <v>0</v>
      </c>
      <c r="F679" s="73" t="str">
        <f>'CONSTRUCTION COST ESTIMATE'!C679</f>
        <v>SIDEWALK ROOF DRAIN</v>
      </c>
      <c r="H679" s="74" t="str">
        <f t="shared" si="14"/>
        <v>613.0430</v>
      </c>
      <c r="J679" s="75">
        <f>'CONSTRUCTION COST ESTIMATE'!BA679</f>
        <v>0</v>
      </c>
      <c r="K679" s="69" t="s">
        <v>1304</v>
      </c>
      <c r="L679" s="69" t="str">
        <f>'CONSTRUCTION COST ESTIMATE'!BB679</f>
        <v>EA</v>
      </c>
      <c r="M679" s="69" t="s">
        <v>1312</v>
      </c>
      <c r="N679" s="76">
        <f>'CONSTRUCTION COST ESTIMATE'!BC679</f>
        <v>0</v>
      </c>
      <c r="O679" s="69" t="s">
        <v>1313</v>
      </c>
    </row>
    <row r="680" spans="1:15" hidden="1">
      <c r="A680" s="72">
        <f>'CONSTRUCTION COST ESTIMATE'!B680</f>
        <v>613.04999999999995</v>
      </c>
      <c r="C680" s="69" t="s">
        <v>1311</v>
      </c>
      <c r="D680" s="69">
        <v>0</v>
      </c>
      <c r="F680" s="73" t="str">
        <f>'CONSTRUCTION COST ESTIMATE'!C680</f>
        <v>SIDEWALK RAMP</v>
      </c>
      <c r="H680" s="74" t="str">
        <f t="shared" si="14"/>
        <v>613.0500</v>
      </c>
      <c r="J680" s="75">
        <f>'CONSTRUCTION COST ESTIMATE'!BA680</f>
        <v>0</v>
      </c>
      <c r="K680" s="69" t="s">
        <v>1304</v>
      </c>
      <c r="L680" s="69" t="str">
        <f>'CONSTRUCTION COST ESTIMATE'!BB680</f>
        <v>EA</v>
      </c>
      <c r="M680" s="69" t="s">
        <v>1312</v>
      </c>
      <c r="N680" s="76">
        <f>'CONSTRUCTION COST ESTIMATE'!BC680</f>
        <v>0</v>
      </c>
      <c r="O680" s="69" t="s">
        <v>1313</v>
      </c>
    </row>
    <row r="681" spans="1:15" hidden="1">
      <c r="A681" s="72">
        <f>'CONSTRUCTION COST ESTIMATE'!B681</f>
        <v>613.05100000000004</v>
      </c>
      <c r="C681" s="69" t="s">
        <v>1311</v>
      </c>
      <c r="D681" s="69">
        <v>0</v>
      </c>
      <c r="F681" s="73" t="str">
        <f>'CONSTRUCTION COST ESTIMATE'!C681</f>
        <v>SIDEWALK RAMP</v>
      </c>
      <c r="H681" s="74" t="str">
        <f t="shared" si="14"/>
        <v>613.0510</v>
      </c>
      <c r="J681" s="75">
        <f>'CONSTRUCTION COST ESTIMATE'!BA681</f>
        <v>0</v>
      </c>
      <c r="K681" s="69" t="s">
        <v>1304</v>
      </c>
      <c r="L681" s="69" t="str">
        <f>'CONSTRUCTION COST ESTIMATE'!BB681</f>
        <v>SF</v>
      </c>
      <c r="M681" s="69" t="s">
        <v>1312</v>
      </c>
      <c r="N681" s="76">
        <f>'CONSTRUCTION COST ESTIMATE'!BC681</f>
        <v>0</v>
      </c>
      <c r="O681" s="69" t="s">
        <v>1313</v>
      </c>
    </row>
    <row r="682" spans="1:15" hidden="1">
      <c r="A682" s="72">
        <f>'CONSTRUCTION COST ESTIMATE'!B682</f>
        <v>613.05200000000002</v>
      </c>
      <c r="C682" s="69" t="s">
        <v>1311</v>
      </c>
      <c r="D682" s="69">
        <v>0</v>
      </c>
      <c r="F682" s="73" t="str">
        <f>'CONSTRUCTION COST ESTIMATE'!C682</f>
        <v>SIDEWALK RAMP (CASE 1)</v>
      </c>
      <c r="H682" s="74" t="str">
        <f t="shared" si="14"/>
        <v>613.0520</v>
      </c>
      <c r="J682" s="75">
        <f>'CONSTRUCTION COST ESTIMATE'!BA682</f>
        <v>0</v>
      </c>
      <c r="K682" s="69" t="s">
        <v>1304</v>
      </c>
      <c r="L682" s="69" t="str">
        <f>'CONSTRUCTION COST ESTIMATE'!BB682</f>
        <v>EA</v>
      </c>
      <c r="M682" s="69" t="s">
        <v>1312</v>
      </c>
      <c r="N682" s="76">
        <f>'CONSTRUCTION COST ESTIMATE'!BC682</f>
        <v>0</v>
      </c>
      <c r="O682" s="69" t="s">
        <v>1313</v>
      </c>
    </row>
    <row r="683" spans="1:15" hidden="1">
      <c r="A683" s="72">
        <f>'CONSTRUCTION COST ESTIMATE'!B683</f>
        <v>613.053</v>
      </c>
      <c r="C683" s="69" t="s">
        <v>1311</v>
      </c>
      <c r="D683" s="69">
        <v>0</v>
      </c>
      <c r="F683" s="73" t="str">
        <f>'CONSTRUCTION COST ESTIMATE'!C683</f>
        <v>SIDEWALK RAMP (CASE 1)</v>
      </c>
      <c r="H683" s="74" t="str">
        <f t="shared" si="14"/>
        <v>613.0530</v>
      </c>
      <c r="J683" s="75">
        <f>'CONSTRUCTION COST ESTIMATE'!BA683</f>
        <v>0</v>
      </c>
      <c r="K683" s="69" t="s">
        <v>1304</v>
      </c>
      <c r="L683" s="69" t="str">
        <f>'CONSTRUCTION COST ESTIMATE'!BB683</f>
        <v>SF</v>
      </c>
      <c r="M683" s="69" t="s">
        <v>1312</v>
      </c>
      <c r="N683" s="76">
        <f>'CONSTRUCTION COST ESTIMATE'!BC683</f>
        <v>0</v>
      </c>
      <c r="O683" s="69" t="s">
        <v>1313</v>
      </c>
    </row>
    <row r="684" spans="1:15" hidden="1">
      <c r="A684" s="72">
        <f>'CONSTRUCTION COST ESTIMATE'!B684</f>
        <v>613.05399999999997</v>
      </c>
      <c r="C684" s="69" t="s">
        <v>1311</v>
      </c>
      <c r="D684" s="69">
        <v>0</v>
      </c>
      <c r="F684" s="73" t="str">
        <f>'CONSTRUCTION COST ESTIMATE'!C684</f>
        <v>SIDEWALK RAMP (CASE 2)</v>
      </c>
      <c r="H684" s="74" t="str">
        <f t="shared" si="14"/>
        <v>613.0540</v>
      </c>
      <c r="J684" s="75">
        <f>'CONSTRUCTION COST ESTIMATE'!BA684</f>
        <v>0</v>
      </c>
      <c r="K684" s="69" t="s">
        <v>1304</v>
      </c>
      <c r="L684" s="69" t="str">
        <f>'CONSTRUCTION COST ESTIMATE'!BB684</f>
        <v>EA</v>
      </c>
      <c r="M684" s="69" t="s">
        <v>1312</v>
      </c>
      <c r="N684" s="76">
        <f>'CONSTRUCTION COST ESTIMATE'!BC684</f>
        <v>0</v>
      </c>
      <c r="O684" s="69" t="s">
        <v>1313</v>
      </c>
    </row>
    <row r="685" spans="1:15" hidden="1">
      <c r="A685" s="72">
        <f>'CONSTRUCTION COST ESTIMATE'!B685</f>
        <v>613.05499999999995</v>
      </c>
      <c r="C685" s="69" t="s">
        <v>1311</v>
      </c>
      <c r="D685" s="69">
        <v>0</v>
      </c>
      <c r="F685" s="73" t="str">
        <f>'CONSTRUCTION COST ESTIMATE'!C685</f>
        <v>SIDEWALK RAMP (CASE 2)</v>
      </c>
      <c r="H685" s="74" t="str">
        <f t="shared" si="14"/>
        <v>613.0550</v>
      </c>
      <c r="J685" s="75">
        <f>'CONSTRUCTION COST ESTIMATE'!BA685</f>
        <v>0</v>
      </c>
      <c r="K685" s="69" t="s">
        <v>1304</v>
      </c>
      <c r="L685" s="69" t="str">
        <f>'CONSTRUCTION COST ESTIMATE'!BB685</f>
        <v>SF</v>
      </c>
      <c r="M685" s="69" t="s">
        <v>1312</v>
      </c>
      <c r="N685" s="76">
        <f>'CONSTRUCTION COST ESTIMATE'!BC685</f>
        <v>0</v>
      </c>
      <c r="O685" s="69" t="s">
        <v>1313</v>
      </c>
    </row>
    <row r="686" spans="1:15" hidden="1">
      <c r="A686" s="72">
        <f>'CONSTRUCTION COST ESTIMATE'!B686</f>
        <v>613.05600000000004</v>
      </c>
      <c r="C686" s="69" t="s">
        <v>1311</v>
      </c>
      <c r="D686" s="69">
        <v>0</v>
      </c>
      <c r="F686" s="73" t="str">
        <f>'CONSTRUCTION COST ESTIMATE'!C686</f>
        <v>SIDEWALK RAMP (CASE 3)</v>
      </c>
      <c r="H686" s="74" t="str">
        <f t="shared" si="14"/>
        <v>613.0560</v>
      </c>
      <c r="J686" s="75">
        <f>'CONSTRUCTION COST ESTIMATE'!BA686</f>
        <v>0</v>
      </c>
      <c r="K686" s="69" t="s">
        <v>1304</v>
      </c>
      <c r="L686" s="69" t="str">
        <f>'CONSTRUCTION COST ESTIMATE'!BB686</f>
        <v>EA</v>
      </c>
      <c r="M686" s="69" t="s">
        <v>1312</v>
      </c>
      <c r="N686" s="76">
        <f>'CONSTRUCTION COST ESTIMATE'!BC686</f>
        <v>0</v>
      </c>
      <c r="O686" s="69" t="s">
        <v>1313</v>
      </c>
    </row>
    <row r="687" spans="1:15" hidden="1">
      <c r="A687" s="72">
        <f>'CONSTRUCTION COST ESTIMATE'!B687</f>
        <v>613.05700000000002</v>
      </c>
      <c r="C687" s="69" t="s">
        <v>1311</v>
      </c>
      <c r="D687" s="69">
        <v>0</v>
      </c>
      <c r="F687" s="73" t="str">
        <f>'CONSTRUCTION COST ESTIMATE'!C687</f>
        <v>SIDEWALK RAMP (CASE 3)</v>
      </c>
      <c r="H687" s="74" t="str">
        <f t="shared" si="14"/>
        <v>613.0570</v>
      </c>
      <c r="J687" s="75">
        <f>'CONSTRUCTION COST ESTIMATE'!BA687</f>
        <v>0</v>
      </c>
      <c r="K687" s="69" t="s">
        <v>1304</v>
      </c>
      <c r="L687" s="69" t="str">
        <f>'CONSTRUCTION COST ESTIMATE'!BB687</f>
        <v>SF</v>
      </c>
      <c r="M687" s="69" t="s">
        <v>1312</v>
      </c>
      <c r="N687" s="76">
        <f>'CONSTRUCTION COST ESTIMATE'!BC687</f>
        <v>0</v>
      </c>
      <c r="O687" s="69" t="s">
        <v>1313</v>
      </c>
    </row>
    <row r="688" spans="1:15" hidden="1">
      <c r="A688" s="72">
        <f>'CONSTRUCTION COST ESTIMATE'!B688</f>
        <v>613.05799999999999</v>
      </c>
      <c r="C688" s="69" t="s">
        <v>1311</v>
      </c>
      <c r="D688" s="69">
        <v>0</v>
      </c>
      <c r="F688" s="73" t="str">
        <f>'CONSTRUCTION COST ESTIMATE'!C688</f>
        <v>DETECTABLE WARNING PANEL</v>
      </c>
      <c r="H688" s="74" t="str">
        <f t="shared" si="14"/>
        <v>613.0580</v>
      </c>
      <c r="J688" s="75">
        <f>'CONSTRUCTION COST ESTIMATE'!BA688</f>
        <v>0</v>
      </c>
      <c r="K688" s="69" t="s">
        <v>1304</v>
      </c>
      <c r="L688" s="69" t="str">
        <f>'CONSTRUCTION COST ESTIMATE'!BB688</f>
        <v>EA</v>
      </c>
      <c r="M688" s="69" t="s">
        <v>1312</v>
      </c>
      <c r="N688" s="76">
        <f>'CONSTRUCTION COST ESTIMATE'!BC688</f>
        <v>0</v>
      </c>
      <c r="O688" s="69" t="s">
        <v>1313</v>
      </c>
    </row>
    <row r="689" spans="1:15" hidden="1">
      <c r="A689" s="72">
        <f>'CONSTRUCTION COST ESTIMATE'!B689</f>
        <v>613.07000000000005</v>
      </c>
      <c r="C689" s="69" t="s">
        <v>1311</v>
      </c>
      <c r="D689" s="69">
        <v>0</v>
      </c>
      <c r="F689" s="73" t="str">
        <f>'CONSTRUCTION COST ESTIMATE'!C689</f>
        <v>CONCRETE CROSS GUTTER</v>
      </c>
      <c r="H689" s="74" t="str">
        <f t="shared" si="14"/>
        <v>613.0700</v>
      </c>
      <c r="J689" s="75">
        <f>'CONSTRUCTION COST ESTIMATE'!BA689</f>
        <v>0</v>
      </c>
      <c r="K689" s="69" t="s">
        <v>1304</v>
      </c>
      <c r="L689" s="69" t="str">
        <f>'CONSTRUCTION COST ESTIMATE'!BB689</f>
        <v>SF</v>
      </c>
      <c r="M689" s="69" t="s">
        <v>1312</v>
      </c>
      <c r="N689" s="76">
        <f>'CONSTRUCTION COST ESTIMATE'!BC689</f>
        <v>0</v>
      </c>
      <c r="O689" s="69" t="s">
        <v>1313</v>
      </c>
    </row>
    <row r="690" spans="1:15" hidden="1">
      <c r="A690" s="72">
        <f>'CONSTRUCTION COST ESTIMATE'!B690</f>
        <v>613.07100000000003</v>
      </c>
      <c r="C690" s="69" t="s">
        <v>1311</v>
      </c>
      <c r="D690" s="69">
        <v>0</v>
      </c>
      <c r="F690" s="73" t="str">
        <f>'CONSTRUCTION COST ESTIMATE'!C690</f>
        <v>CONCRETE CROSS GUTTER (6 FOOT)</v>
      </c>
      <c r="H690" s="74" t="str">
        <f t="shared" si="14"/>
        <v>613.0710</v>
      </c>
      <c r="J690" s="75">
        <f>'CONSTRUCTION COST ESTIMATE'!BA690</f>
        <v>0</v>
      </c>
      <c r="K690" s="69" t="s">
        <v>1304</v>
      </c>
      <c r="L690" s="69" t="str">
        <f>'CONSTRUCTION COST ESTIMATE'!BB690</f>
        <v>SF</v>
      </c>
      <c r="M690" s="69" t="s">
        <v>1312</v>
      </c>
      <c r="N690" s="76">
        <f>'CONSTRUCTION COST ESTIMATE'!BC690</f>
        <v>0</v>
      </c>
      <c r="O690" s="69" t="s">
        <v>1313</v>
      </c>
    </row>
    <row r="691" spans="1:15" hidden="1">
      <c r="A691" s="72">
        <f>'CONSTRUCTION COST ESTIMATE'!B691</f>
        <v>613.08000000000004</v>
      </c>
      <c r="C691" s="69" t="s">
        <v>1311</v>
      </c>
      <c r="D691" s="69">
        <v>0</v>
      </c>
      <c r="F691" s="73" t="str">
        <f>'CONSTRUCTION COST ESTIMATE'!C691</f>
        <v>RESIDENTIAL DRIVEWAY</v>
      </c>
      <c r="H691" s="74" t="str">
        <f t="shared" si="14"/>
        <v>613.0800</v>
      </c>
      <c r="J691" s="75">
        <f>'CONSTRUCTION COST ESTIMATE'!BA691</f>
        <v>0</v>
      </c>
      <c r="K691" s="69" t="s">
        <v>1304</v>
      </c>
      <c r="L691" s="69" t="str">
        <f>'CONSTRUCTION COST ESTIMATE'!BB691</f>
        <v>SF</v>
      </c>
      <c r="M691" s="69" t="s">
        <v>1312</v>
      </c>
      <c r="N691" s="76">
        <f>'CONSTRUCTION COST ESTIMATE'!BC691</f>
        <v>0</v>
      </c>
      <c r="O691" s="69" t="s">
        <v>1313</v>
      </c>
    </row>
    <row r="692" spans="1:15" hidden="1">
      <c r="A692" s="72">
        <f>'CONSTRUCTION COST ESTIMATE'!B692</f>
        <v>613.08100000000002</v>
      </c>
      <c r="C692" s="69" t="s">
        <v>1311</v>
      </c>
      <c r="D692" s="69">
        <v>0</v>
      </c>
      <c r="F692" s="73" t="str">
        <f>'CONSTRUCTION COST ESTIMATE'!C692</f>
        <v>ALLEY DRIVEWAY</v>
      </c>
      <c r="H692" s="74" t="str">
        <f t="shared" si="14"/>
        <v>613.0810</v>
      </c>
      <c r="J692" s="75">
        <f>'CONSTRUCTION COST ESTIMATE'!BA692</f>
        <v>0</v>
      </c>
      <c r="K692" s="69" t="s">
        <v>1304</v>
      </c>
      <c r="L692" s="69" t="str">
        <f>'CONSTRUCTION COST ESTIMATE'!BB692</f>
        <v>SF</v>
      </c>
      <c r="M692" s="69" t="s">
        <v>1312</v>
      </c>
      <c r="N692" s="76">
        <f>'CONSTRUCTION COST ESTIMATE'!BC692</f>
        <v>0</v>
      </c>
      <c r="O692" s="69" t="s">
        <v>1313</v>
      </c>
    </row>
    <row r="693" spans="1:15" hidden="1">
      <c r="A693" s="72">
        <f>'CONSTRUCTION COST ESTIMATE'!B693</f>
        <v>613.08199999999999</v>
      </c>
      <c r="C693" s="69" t="s">
        <v>1311</v>
      </c>
      <c r="D693" s="69">
        <v>0</v>
      </c>
      <c r="F693" s="73" t="str">
        <f>'CONSTRUCTION COST ESTIMATE'!C693</f>
        <v>ALLEY DRIVEWAY, DEPRESSED</v>
      </c>
      <c r="H693" s="74" t="str">
        <f t="shared" si="14"/>
        <v>613.0820</v>
      </c>
      <c r="J693" s="75">
        <f>'CONSTRUCTION COST ESTIMATE'!BA693</f>
        <v>0</v>
      </c>
      <c r="K693" s="69" t="s">
        <v>1304</v>
      </c>
      <c r="L693" s="69" t="str">
        <f>'CONSTRUCTION COST ESTIMATE'!BB693</f>
        <v>SF</v>
      </c>
      <c r="M693" s="69" t="s">
        <v>1312</v>
      </c>
      <c r="N693" s="76">
        <f>'CONSTRUCTION COST ESTIMATE'!BC693</f>
        <v>0</v>
      </c>
      <c r="O693" s="69" t="s">
        <v>1313</v>
      </c>
    </row>
    <row r="694" spans="1:15" hidden="1">
      <c r="A694" s="72">
        <f>'CONSTRUCTION COST ESTIMATE'!B694</f>
        <v>613.08299999999997</v>
      </c>
      <c r="C694" s="69" t="s">
        <v>1311</v>
      </c>
      <c r="D694" s="69">
        <v>0</v>
      </c>
      <c r="F694" s="73" t="str">
        <f>'CONSTRUCTION COST ESTIMATE'!C694</f>
        <v>ALLEY DRIVEWAY, DOWNTOWN CENTENNIAL</v>
      </c>
      <c r="H694" s="74" t="str">
        <f t="shared" si="14"/>
        <v>613.0830</v>
      </c>
      <c r="J694" s="75">
        <f>'CONSTRUCTION COST ESTIMATE'!BA694</f>
        <v>0</v>
      </c>
      <c r="K694" s="69" t="s">
        <v>1304</v>
      </c>
      <c r="L694" s="69" t="str">
        <f>'CONSTRUCTION COST ESTIMATE'!BB694</f>
        <v>SF</v>
      </c>
      <c r="M694" s="69" t="s">
        <v>1312</v>
      </c>
      <c r="N694" s="76">
        <f>'CONSTRUCTION COST ESTIMATE'!BC694</f>
        <v>0</v>
      </c>
      <c r="O694" s="69" t="s">
        <v>1313</v>
      </c>
    </row>
    <row r="695" spans="1:15" hidden="1">
      <c r="A695" s="72">
        <f>'CONSTRUCTION COST ESTIMATE'!B695</f>
        <v>613.08399999999995</v>
      </c>
      <c r="C695" s="69" t="s">
        <v>1311</v>
      </c>
      <c r="D695" s="69">
        <v>0</v>
      </c>
      <c r="F695" s="73" t="str">
        <f>'CONSTRUCTION COST ESTIMATE'!C695</f>
        <v>COMMERCIAL DRIVEWAY</v>
      </c>
      <c r="H695" s="74" t="str">
        <f t="shared" si="14"/>
        <v>613.0840</v>
      </c>
      <c r="J695" s="75">
        <f>'CONSTRUCTION COST ESTIMATE'!BA695</f>
        <v>0</v>
      </c>
      <c r="K695" s="69" t="s">
        <v>1304</v>
      </c>
      <c r="L695" s="69" t="str">
        <f>'CONSTRUCTION COST ESTIMATE'!BB695</f>
        <v>SF</v>
      </c>
      <c r="M695" s="69" t="s">
        <v>1312</v>
      </c>
      <c r="N695" s="76">
        <f>'CONSTRUCTION COST ESTIMATE'!BC695</f>
        <v>0</v>
      </c>
      <c r="O695" s="69" t="s">
        <v>1313</v>
      </c>
    </row>
    <row r="696" spans="1:15" hidden="1">
      <c r="A696" s="72">
        <f>'CONSTRUCTION COST ESTIMATE'!B696</f>
        <v>613.08500000000004</v>
      </c>
      <c r="C696" s="69" t="s">
        <v>1311</v>
      </c>
      <c r="D696" s="69">
        <v>0</v>
      </c>
      <c r="F696" s="73" t="str">
        <f>'CONSTRUCTION COST ESTIMATE'!C696</f>
        <v>DOWNTOWN CENTENNIAL CONCRETE COMMERCIAL DRIVEWAY</v>
      </c>
      <c r="H696" s="74" t="str">
        <f t="shared" si="14"/>
        <v>613.0850</v>
      </c>
      <c r="J696" s="75">
        <f>'CONSTRUCTION COST ESTIMATE'!BA696</f>
        <v>0</v>
      </c>
      <c r="K696" s="69" t="s">
        <v>1304</v>
      </c>
      <c r="L696" s="69" t="str">
        <f>'CONSTRUCTION COST ESTIMATE'!BB696</f>
        <v>SF</v>
      </c>
      <c r="M696" s="69" t="s">
        <v>1312</v>
      </c>
      <c r="N696" s="76">
        <f>'CONSTRUCTION COST ESTIMATE'!BC696</f>
        <v>0</v>
      </c>
      <c r="O696" s="69" t="s">
        <v>1313</v>
      </c>
    </row>
    <row r="697" spans="1:15" hidden="1">
      <c r="A697" s="72">
        <f>'CONSTRUCTION COST ESTIMATE'!B697</f>
        <v>613.08600000000001</v>
      </c>
      <c r="C697" s="69" t="s">
        <v>1311</v>
      </c>
      <c r="D697" s="69">
        <v>0</v>
      </c>
      <c r="F697" s="73" t="str">
        <f>'CONSTRUCTION COST ESTIMATE'!C697</f>
        <v>DEPRESSED ALLEY DRIVEWAY</v>
      </c>
      <c r="H697" s="74" t="str">
        <f t="shared" si="14"/>
        <v>613.0860</v>
      </c>
      <c r="J697" s="75">
        <f>'CONSTRUCTION COST ESTIMATE'!BA697</f>
        <v>0</v>
      </c>
      <c r="K697" s="69" t="s">
        <v>1304</v>
      </c>
      <c r="L697" s="69" t="str">
        <f>'CONSTRUCTION COST ESTIMATE'!BB697</f>
        <v>SF</v>
      </c>
      <c r="M697" s="69" t="s">
        <v>1312</v>
      </c>
      <c r="N697" s="76">
        <f>'CONSTRUCTION COST ESTIMATE'!BC697</f>
        <v>0</v>
      </c>
      <c r="O697" s="69" t="s">
        <v>1313</v>
      </c>
    </row>
    <row r="698" spans="1:15" hidden="1">
      <c r="A698" s="72">
        <f>'CONSTRUCTION COST ESTIMATE'!B698</f>
        <v>613.08699999999999</v>
      </c>
      <c r="C698" s="69" t="s">
        <v>1311</v>
      </c>
      <c r="D698" s="69">
        <v>0</v>
      </c>
      <c r="F698" s="73" t="str">
        <f>'CONSTRUCTION COST ESTIMATE'!C698</f>
        <v>DEPRESSED DRIVEWAY CURB</v>
      </c>
      <c r="H698" s="74" t="str">
        <f t="shared" si="14"/>
        <v>613.0870</v>
      </c>
      <c r="J698" s="75">
        <f>'CONSTRUCTION COST ESTIMATE'!BA698</f>
        <v>0</v>
      </c>
      <c r="K698" s="69" t="s">
        <v>1304</v>
      </c>
      <c r="L698" s="69" t="str">
        <f>'CONSTRUCTION COST ESTIMATE'!BB698</f>
        <v>LF</v>
      </c>
      <c r="M698" s="69" t="s">
        <v>1312</v>
      </c>
      <c r="N698" s="76">
        <f>'CONSTRUCTION COST ESTIMATE'!BC698</f>
        <v>0</v>
      </c>
      <c r="O698" s="69" t="s">
        <v>1313</v>
      </c>
    </row>
    <row r="699" spans="1:15" hidden="1">
      <c r="A699" s="72">
        <f>'CONSTRUCTION COST ESTIMATE'!B699</f>
        <v>613.08799999999997</v>
      </c>
      <c r="C699" s="69" t="s">
        <v>1311</v>
      </c>
      <c r="D699" s="69">
        <v>0</v>
      </c>
      <c r="F699" s="73" t="str">
        <f>'CONSTRUCTION COST ESTIMATE'!C699</f>
        <v>COMMERCIAL/INDUSTRIAL DRIVEWAY (OPTION A)</v>
      </c>
      <c r="H699" s="74" t="str">
        <f t="shared" si="14"/>
        <v>613.0880</v>
      </c>
      <c r="J699" s="75">
        <f>'CONSTRUCTION COST ESTIMATE'!BA699</f>
        <v>0</v>
      </c>
      <c r="K699" s="69" t="s">
        <v>1304</v>
      </c>
      <c r="L699" s="69" t="str">
        <f>'CONSTRUCTION COST ESTIMATE'!BB699</f>
        <v>EA</v>
      </c>
      <c r="M699" s="69" t="s">
        <v>1312</v>
      </c>
      <c r="N699" s="76">
        <f>'CONSTRUCTION COST ESTIMATE'!BC699</f>
        <v>0</v>
      </c>
      <c r="O699" s="69" t="s">
        <v>1313</v>
      </c>
    </row>
    <row r="700" spans="1:15" hidden="1">
      <c r="A700" s="72">
        <f>'CONSTRUCTION COST ESTIMATE'!B700</f>
        <v>613.08900000000006</v>
      </c>
      <c r="C700" s="69" t="s">
        <v>1311</v>
      </c>
      <c r="D700" s="69">
        <v>0</v>
      </c>
      <c r="F700" s="73" t="str">
        <f>'CONSTRUCTION COST ESTIMATE'!C700</f>
        <v>COMMERCIAL/INDUSTRIAL DRIVEWAY (OPTION A)</v>
      </c>
      <c r="H700" s="74" t="str">
        <f t="shared" si="14"/>
        <v>613.0890</v>
      </c>
      <c r="J700" s="75">
        <f>'CONSTRUCTION COST ESTIMATE'!BA700</f>
        <v>0</v>
      </c>
      <c r="K700" s="69" t="s">
        <v>1304</v>
      </c>
      <c r="L700" s="69" t="str">
        <f>'CONSTRUCTION COST ESTIMATE'!BB700</f>
        <v>SF</v>
      </c>
      <c r="M700" s="69" t="s">
        <v>1312</v>
      </c>
      <c r="N700" s="76">
        <f>'CONSTRUCTION COST ESTIMATE'!BC700</f>
        <v>0</v>
      </c>
      <c r="O700" s="69" t="s">
        <v>1313</v>
      </c>
    </row>
    <row r="701" spans="1:15" hidden="1">
      <c r="A701" s="72">
        <f>'CONSTRUCTION COST ESTIMATE'!B701</f>
        <v>613.09</v>
      </c>
      <c r="C701" s="69" t="s">
        <v>1311</v>
      </c>
      <c r="D701" s="69">
        <v>0</v>
      </c>
      <c r="F701" s="73" t="str">
        <f>'CONSTRUCTION COST ESTIMATE'!C701</f>
        <v>COMMERCIAL/INDUSTRIAL DRIVEWAY (OPTION B)</v>
      </c>
      <c r="H701" s="74" t="str">
        <f t="shared" si="14"/>
        <v>613.0900</v>
      </c>
      <c r="J701" s="75">
        <f>'CONSTRUCTION COST ESTIMATE'!BA701</f>
        <v>0</v>
      </c>
      <c r="K701" s="69" t="s">
        <v>1304</v>
      </c>
      <c r="L701" s="69" t="str">
        <f>'CONSTRUCTION COST ESTIMATE'!BB701</f>
        <v>EA</v>
      </c>
      <c r="M701" s="69" t="s">
        <v>1312</v>
      </c>
      <c r="N701" s="76">
        <f>'CONSTRUCTION COST ESTIMATE'!BC701</f>
        <v>0</v>
      </c>
      <c r="O701" s="69" t="s">
        <v>1313</v>
      </c>
    </row>
    <row r="702" spans="1:15" hidden="1">
      <c r="A702" s="72">
        <f>'CONSTRUCTION COST ESTIMATE'!B702</f>
        <v>613.09100000000001</v>
      </c>
      <c r="C702" s="69" t="s">
        <v>1311</v>
      </c>
      <c r="D702" s="69">
        <v>0</v>
      </c>
      <c r="F702" s="73" t="str">
        <f>'CONSTRUCTION COST ESTIMATE'!C702</f>
        <v>COMMERCIAL/INDUSTRIAL DRIVEWAY (OPTION B)</v>
      </c>
      <c r="H702" s="74" t="str">
        <f t="shared" si="14"/>
        <v>613.0910</v>
      </c>
      <c r="J702" s="75">
        <f>'CONSTRUCTION COST ESTIMATE'!BA702</f>
        <v>0</v>
      </c>
      <c r="K702" s="69" t="s">
        <v>1304</v>
      </c>
      <c r="L702" s="69" t="str">
        <f>'CONSTRUCTION COST ESTIMATE'!BB702</f>
        <v>SF</v>
      </c>
      <c r="M702" s="69" t="s">
        <v>1312</v>
      </c>
      <c r="N702" s="76">
        <f>'CONSTRUCTION COST ESTIMATE'!BC702</f>
        <v>0</v>
      </c>
      <c r="O702" s="69" t="s">
        <v>1313</v>
      </c>
    </row>
    <row r="703" spans="1:15" hidden="1">
      <c r="A703" s="72">
        <f>'CONSTRUCTION COST ESTIMATE'!B703</f>
        <v>613.1</v>
      </c>
      <c r="C703" s="69" t="s">
        <v>1311</v>
      </c>
      <c r="D703" s="69">
        <v>0</v>
      </c>
      <c r="F703" s="73" t="str">
        <f>'CONSTRUCTION COST ESTIMATE'!C703</f>
        <v>CONCRETE APRON</v>
      </c>
      <c r="H703" s="74" t="str">
        <f t="shared" si="14"/>
        <v>613.1000</v>
      </c>
      <c r="J703" s="75">
        <f>'CONSTRUCTION COST ESTIMATE'!BA703</f>
        <v>0</v>
      </c>
      <c r="K703" s="69" t="s">
        <v>1304</v>
      </c>
      <c r="L703" s="69" t="str">
        <f>'CONSTRUCTION COST ESTIMATE'!BB703</f>
        <v>EA</v>
      </c>
      <c r="M703" s="69" t="s">
        <v>1312</v>
      </c>
      <c r="N703" s="76">
        <f>'CONSTRUCTION COST ESTIMATE'!BC703</f>
        <v>0</v>
      </c>
      <c r="O703" s="69" t="s">
        <v>1313</v>
      </c>
    </row>
    <row r="704" spans="1:15" hidden="1">
      <c r="A704" s="72">
        <f>'CONSTRUCTION COST ESTIMATE'!B704</f>
        <v>613.101</v>
      </c>
      <c r="C704" s="69" t="s">
        <v>1311</v>
      </c>
      <c r="D704" s="69">
        <v>0</v>
      </c>
      <c r="F704" s="73" t="str">
        <f>'CONSTRUCTION COST ESTIMATE'!C704</f>
        <v>CONCRETE BUS TURNOUT</v>
      </c>
      <c r="H704" s="74" t="str">
        <f t="shared" si="14"/>
        <v>613.1010</v>
      </c>
      <c r="J704" s="75">
        <f>'CONSTRUCTION COST ESTIMATE'!BA704</f>
        <v>0</v>
      </c>
      <c r="K704" s="69" t="s">
        <v>1304</v>
      </c>
      <c r="L704" s="69" t="str">
        <f>'CONSTRUCTION COST ESTIMATE'!BB704</f>
        <v>SF</v>
      </c>
      <c r="M704" s="69" t="s">
        <v>1312</v>
      </c>
      <c r="N704" s="76">
        <f>'CONSTRUCTION COST ESTIMATE'!BC704</f>
        <v>0</v>
      </c>
      <c r="O704" s="69" t="s">
        <v>1313</v>
      </c>
    </row>
    <row r="705" spans="1:26" hidden="1">
      <c r="A705" s="72">
        <f>'CONSTRUCTION COST ESTIMATE'!B705</f>
        <v>613.10199999999998</v>
      </c>
      <c r="C705" s="69" t="s">
        <v>1311</v>
      </c>
      <c r="D705" s="69">
        <v>0</v>
      </c>
      <c r="F705" s="73" t="str">
        <f>'CONSTRUCTION COST ESTIMATE'!C705</f>
        <v>CONCRETE BUS TURNOUT SHELTER PAD</v>
      </c>
      <c r="H705" s="74" t="str">
        <f t="shared" si="14"/>
        <v>613.1020</v>
      </c>
      <c r="J705" s="75">
        <f>'CONSTRUCTION COST ESTIMATE'!BA705</f>
        <v>0</v>
      </c>
      <c r="K705" s="69" t="s">
        <v>1304</v>
      </c>
      <c r="L705" s="69" t="str">
        <f>'CONSTRUCTION COST ESTIMATE'!BB705</f>
        <v>SF</v>
      </c>
      <c r="M705" s="69" t="s">
        <v>1312</v>
      </c>
      <c r="N705" s="76">
        <f>'CONSTRUCTION COST ESTIMATE'!BC705</f>
        <v>0</v>
      </c>
      <c r="O705" s="69" t="s">
        <v>1313</v>
      </c>
    </row>
    <row r="706" spans="1:26" hidden="1">
      <c r="A706" s="72">
        <f>'CONSTRUCTION COST ESTIMATE'!B706</f>
        <v>613.10299999999995</v>
      </c>
      <c r="C706" s="69" t="s">
        <v>1311</v>
      </c>
      <c r="D706" s="69">
        <v>0</v>
      </c>
      <c r="F706" s="73" t="str">
        <f>'CONSTRUCTION COST ESTIMATE'!C706</f>
        <v>MEDIAN SURFACE</v>
      </c>
      <c r="H706" s="74" t="str">
        <f t="shared" si="14"/>
        <v>613.1030</v>
      </c>
      <c r="J706" s="75">
        <f>'CONSTRUCTION COST ESTIMATE'!BA706</f>
        <v>0</v>
      </c>
      <c r="K706" s="69" t="s">
        <v>1304</v>
      </c>
      <c r="L706" s="69" t="str">
        <f>'CONSTRUCTION COST ESTIMATE'!BB706</f>
        <v>SF</v>
      </c>
      <c r="M706" s="69" t="s">
        <v>1312</v>
      </c>
      <c r="N706" s="76">
        <f>'CONSTRUCTION COST ESTIMATE'!BC706</f>
        <v>0</v>
      </c>
      <c r="O706" s="69" t="s">
        <v>1313</v>
      </c>
    </row>
    <row r="707" spans="1:26" hidden="1">
      <c r="A707" s="72">
        <f>'CONSTRUCTION COST ESTIMATE'!B707</f>
        <v>613.10400000000004</v>
      </c>
      <c r="C707" s="69" t="s">
        <v>1311</v>
      </c>
      <c r="D707" s="69">
        <v>0</v>
      </c>
      <c r="F707" s="73" t="str">
        <f>'CONSTRUCTION COST ESTIMATE'!C707</f>
        <v>MISCELLANEOUS CONCRETE</v>
      </c>
      <c r="H707" s="74" t="str">
        <f t="shared" si="14"/>
        <v>613.1040</v>
      </c>
      <c r="J707" s="75">
        <f>'CONSTRUCTION COST ESTIMATE'!BA707</f>
        <v>0</v>
      </c>
      <c r="K707" s="69" t="s">
        <v>1304</v>
      </c>
      <c r="L707" s="69" t="str">
        <f>'CONSTRUCTION COST ESTIMATE'!BB707</f>
        <v>SF</v>
      </c>
      <c r="M707" s="69" t="s">
        <v>1312</v>
      </c>
      <c r="N707" s="76">
        <f>'CONSTRUCTION COST ESTIMATE'!BC707</f>
        <v>0</v>
      </c>
      <c r="O707" s="69" t="s">
        <v>1313</v>
      </c>
    </row>
    <row r="708" spans="1:26" hidden="1">
      <c r="A708" s="72">
        <f>'CONSTRUCTION COST ESTIMATE'!B708</f>
        <v>613.10500000000002</v>
      </c>
      <c r="C708" s="69" t="s">
        <v>1311</v>
      </c>
      <c r="D708" s="69">
        <v>0</v>
      </c>
      <c r="F708" s="73" t="str">
        <f>'CONSTRUCTION COST ESTIMATE'!C708</f>
        <v>CONCRETE PATHWAY/SURFACE</v>
      </c>
      <c r="H708" s="74" t="str">
        <f t="shared" si="14"/>
        <v>613.1050</v>
      </c>
      <c r="J708" s="75">
        <f>'CONSTRUCTION COST ESTIMATE'!BA708</f>
        <v>0</v>
      </c>
      <c r="K708" s="69" t="s">
        <v>1304</v>
      </c>
      <c r="L708" s="69" t="str">
        <f>'CONSTRUCTION COST ESTIMATE'!BB708</f>
        <v>SF</v>
      </c>
      <c r="M708" s="69" t="s">
        <v>1312</v>
      </c>
      <c r="N708" s="76">
        <f>'CONSTRUCTION COST ESTIMATE'!BC708</f>
        <v>0</v>
      </c>
      <c r="O708" s="69" t="s">
        <v>1313</v>
      </c>
    </row>
    <row r="709" spans="1:26" hidden="1">
      <c r="A709" s="72">
        <f>'CONSTRUCTION COST ESTIMATE'!B709</f>
        <v>613.10599999999999</v>
      </c>
      <c r="C709" s="69" t="s">
        <v>1311</v>
      </c>
      <c r="D709" s="69">
        <v>0</v>
      </c>
      <c r="F709" s="73" t="str">
        <f>'CONSTRUCTION COST ESTIMATE'!C709</f>
        <v>CONCRETE TRAIL (6 INCH)</v>
      </c>
      <c r="H709" s="74" t="str">
        <f t="shared" si="14"/>
        <v>613.1060</v>
      </c>
      <c r="J709" s="75">
        <f>'CONSTRUCTION COST ESTIMATE'!BA709</f>
        <v>0</v>
      </c>
      <c r="K709" s="69" t="s">
        <v>1304</v>
      </c>
      <c r="L709" s="69" t="str">
        <f>'CONSTRUCTION COST ESTIMATE'!BB709</f>
        <v>SF</v>
      </c>
      <c r="M709" s="69" t="s">
        <v>1312</v>
      </c>
      <c r="N709" s="76">
        <f>'CONSTRUCTION COST ESTIMATE'!BC709</f>
        <v>0</v>
      </c>
      <c r="O709" s="69" t="s">
        <v>1313</v>
      </c>
    </row>
    <row r="710" spans="1:26" hidden="1">
      <c r="A710" s="72">
        <f>'CONSTRUCTION COST ESTIMATE'!B710</f>
        <v>613.10699999999997</v>
      </c>
      <c r="C710" s="69" t="s">
        <v>1311</v>
      </c>
      <c r="D710" s="69">
        <v>0</v>
      </c>
      <c r="F710" s="73" t="str">
        <f>'CONSTRUCTION COST ESTIMATE'!C710</f>
        <v>DETECTABLE TACTILE WARNING STRIPS</v>
      </c>
      <c r="H710" s="74" t="str">
        <f t="shared" si="14"/>
        <v>613.1070</v>
      </c>
      <c r="J710" s="75">
        <f>'CONSTRUCTION COST ESTIMATE'!BA710</f>
        <v>0</v>
      </c>
      <c r="K710" s="69" t="s">
        <v>1304</v>
      </c>
      <c r="L710" s="69" t="str">
        <f>'CONSTRUCTION COST ESTIMATE'!BB710</f>
        <v>EA</v>
      </c>
      <c r="M710" s="69" t="s">
        <v>1312</v>
      </c>
      <c r="N710" s="76">
        <f>'CONSTRUCTION COST ESTIMATE'!BC710</f>
        <v>0</v>
      </c>
      <c r="O710" s="69" t="s">
        <v>1313</v>
      </c>
    </row>
    <row r="711" spans="1:26" hidden="1">
      <c r="A711" s="72">
        <f>'CONSTRUCTION COST ESTIMATE'!B711</f>
        <v>613.10799999999995</v>
      </c>
      <c r="C711" s="69" t="s">
        <v>1311</v>
      </c>
      <c r="D711" s="69">
        <v>0</v>
      </c>
      <c r="F711" s="73" t="str">
        <f>'CONSTRUCTION COST ESTIMATE'!C711</f>
        <v>BUMPER BLOCK</v>
      </c>
      <c r="H711" s="74" t="str">
        <f t="shared" si="14"/>
        <v>613.1080</v>
      </c>
      <c r="J711" s="75">
        <f>'CONSTRUCTION COST ESTIMATE'!BA711</f>
        <v>0</v>
      </c>
      <c r="K711" s="69" t="s">
        <v>1304</v>
      </c>
      <c r="L711" s="69" t="str">
        <f>'CONSTRUCTION COST ESTIMATE'!BB711</f>
        <v>EA</v>
      </c>
      <c r="M711" s="69" t="s">
        <v>1312</v>
      </c>
      <c r="N711" s="76">
        <f>'CONSTRUCTION COST ESTIMATE'!BC711</f>
        <v>0</v>
      </c>
      <c r="O711" s="69" t="s">
        <v>1313</v>
      </c>
    </row>
    <row r="712" spans="1:26" hidden="1">
      <c r="A712" s="72">
        <f>'CONSTRUCTION COST ESTIMATE'!B712</f>
        <v>613.10900000000004</v>
      </c>
      <c r="C712" s="69" t="s">
        <v>1311</v>
      </c>
      <c r="D712" s="69">
        <v>0</v>
      </c>
      <c r="F712" s="73" t="str">
        <f>'CONSTRUCTION COST ESTIMATE'!C712</f>
        <v>PRECAST BUMPER BLOCK</v>
      </c>
      <c r="H712" s="74" t="str">
        <f t="shared" si="14"/>
        <v>613.1090</v>
      </c>
      <c r="J712" s="75">
        <f>'CONSTRUCTION COST ESTIMATE'!BA712</f>
        <v>0</v>
      </c>
      <c r="K712" s="69" t="s">
        <v>1304</v>
      </c>
      <c r="L712" s="69" t="str">
        <f>'CONSTRUCTION COST ESTIMATE'!BB712</f>
        <v>EA</v>
      </c>
      <c r="M712" s="69" t="s">
        <v>1312</v>
      </c>
      <c r="N712" s="76">
        <f>'CONSTRUCTION COST ESTIMATE'!BC712</f>
        <v>0</v>
      </c>
      <c r="O712" s="69" t="s">
        <v>1313</v>
      </c>
    </row>
    <row r="713" spans="1:26" hidden="1">
      <c r="A713" s="72">
        <f>'CONSTRUCTION COST ESTIMATE'!B713</f>
        <v>613.11</v>
      </c>
      <c r="C713" s="69" t="s">
        <v>1311</v>
      </c>
      <c r="D713" s="69">
        <v>0</v>
      </c>
      <c r="F713" s="73" t="str">
        <f>'CONSTRUCTION COST ESTIMATE'!C713</f>
        <v>TYPE A CURB</v>
      </c>
      <c r="H713" s="74" t="str">
        <f t="shared" si="14"/>
        <v>613.1100</v>
      </c>
      <c r="J713" s="75">
        <f>'CONSTRUCTION COST ESTIMATE'!BA713</f>
        <v>0</v>
      </c>
      <c r="K713" s="69" t="s">
        <v>1304</v>
      </c>
      <c r="L713" s="69" t="str">
        <f>'CONSTRUCTION COST ESTIMATE'!BB713</f>
        <v>LF</v>
      </c>
      <c r="M713" s="69" t="s">
        <v>1312</v>
      </c>
      <c r="N713" s="76">
        <f>'CONSTRUCTION COST ESTIMATE'!BC713</f>
        <v>0</v>
      </c>
      <c r="O713" s="69" t="s">
        <v>1313</v>
      </c>
    </row>
    <row r="714" spans="1:26" s="400" customFormat="1">
      <c r="A714" s="408"/>
      <c r="B714" s="395"/>
      <c r="C714" s="395" t="s">
        <v>1311</v>
      </c>
      <c r="D714" s="395">
        <v>0</v>
      </c>
      <c r="E714" s="395"/>
      <c r="F714" s="396" t="str">
        <f>'CONSTRUCTION COST ESTIMATE'!C714</f>
        <v>PAINTING</v>
      </c>
      <c r="G714" s="395"/>
      <c r="H714" s="394" t="str">
        <f t="shared" si="14"/>
        <v>.0000</v>
      </c>
      <c r="I714" s="395"/>
      <c r="J714" s="397">
        <f>'CONSTRUCTION COST ESTIMATE'!BA714</f>
        <v>0</v>
      </c>
      <c r="K714" s="395" t="s">
        <v>1304</v>
      </c>
      <c r="L714" s="395">
        <f>'CONSTRUCTION COST ESTIMATE'!BB714</f>
        <v>0</v>
      </c>
      <c r="M714" s="395" t="s">
        <v>1312</v>
      </c>
      <c r="N714" s="398">
        <f>'CONSTRUCTION COST ESTIMATE'!BC714</f>
        <v>0</v>
      </c>
      <c r="O714" s="395" t="s">
        <v>1313</v>
      </c>
      <c r="S714" s="414"/>
      <c r="T714" s="414"/>
      <c r="U714" s="414"/>
      <c r="V714" s="414"/>
      <c r="W714" s="414"/>
      <c r="X714" s="414"/>
      <c r="Y714" s="414"/>
      <c r="Z714" s="414"/>
    </row>
    <row r="715" spans="1:26" hidden="1">
      <c r="A715" s="72">
        <f>'CONSTRUCTION COST ESTIMATE'!B715</f>
        <v>614.00049999999999</v>
      </c>
      <c r="C715" s="69" t="s">
        <v>1311</v>
      </c>
      <c r="D715" s="69">
        <v>0</v>
      </c>
      <c r="F715" s="73" t="str">
        <f>'CONSTRUCTION COST ESTIMATE'!C715</f>
        <v>PAINT FLOOD CONTROL CONCRETE VAULT</v>
      </c>
      <c r="H715" s="74" t="str">
        <f t="shared" si="14"/>
        <v>614.0005</v>
      </c>
      <c r="J715" s="75">
        <f>'CONSTRUCTION COST ESTIMATE'!BA715</f>
        <v>0</v>
      </c>
      <c r="K715" s="69" t="s">
        <v>1304</v>
      </c>
      <c r="L715" s="69" t="str">
        <f>'CONSTRUCTION COST ESTIMATE'!BB715</f>
        <v>LS</v>
      </c>
      <c r="M715" s="69" t="s">
        <v>1312</v>
      </c>
      <c r="N715" s="76">
        <f>'CONSTRUCTION COST ESTIMATE'!BC715</f>
        <v>0</v>
      </c>
      <c r="O715" s="69" t="s">
        <v>1313</v>
      </c>
    </row>
    <row r="716" spans="1:26" s="400" customFormat="1">
      <c r="A716" s="408"/>
      <c r="B716" s="395"/>
      <c r="C716" s="395" t="s">
        <v>1311</v>
      </c>
      <c r="D716" s="395">
        <v>0</v>
      </c>
      <c r="E716" s="395"/>
      <c r="F716" s="396" t="str">
        <f>'CONSTRUCTION COST ESTIMATE'!C716</f>
        <v>FENCING</v>
      </c>
      <c r="G716" s="395"/>
      <c r="H716" s="394" t="str">
        <f t="shared" si="14"/>
        <v>.0000</v>
      </c>
      <c r="I716" s="395"/>
      <c r="J716" s="397">
        <f>'CONSTRUCTION COST ESTIMATE'!BA716</f>
        <v>0</v>
      </c>
      <c r="K716" s="395" t="s">
        <v>1304</v>
      </c>
      <c r="L716" s="395">
        <f>'CONSTRUCTION COST ESTIMATE'!BB716</f>
        <v>0</v>
      </c>
      <c r="M716" s="395" t="s">
        <v>1312</v>
      </c>
      <c r="N716" s="398">
        <f>'CONSTRUCTION COST ESTIMATE'!BC716</f>
        <v>0</v>
      </c>
      <c r="O716" s="395" t="s">
        <v>1313</v>
      </c>
      <c r="S716" s="414"/>
      <c r="T716" s="414"/>
      <c r="U716" s="414"/>
      <c r="V716" s="414"/>
      <c r="W716" s="414"/>
      <c r="X716" s="414"/>
      <c r="Y716" s="414"/>
      <c r="Z716" s="414"/>
    </row>
    <row r="717" spans="1:26" hidden="1">
      <c r="A717" s="72">
        <f>'CONSTRUCTION COST ESTIMATE'!B717</f>
        <v>616.00049999999999</v>
      </c>
      <c r="C717" s="69" t="s">
        <v>1311</v>
      </c>
      <c r="D717" s="69">
        <v>0</v>
      </c>
      <c r="F717" s="73" t="str">
        <f>'CONSTRUCTION COST ESTIMATE'!C717</f>
        <v>PEDESTRIAN ACCESS GATE</v>
      </c>
      <c r="H717" s="74" t="str">
        <f t="shared" si="14"/>
        <v>616.0005</v>
      </c>
      <c r="J717" s="75">
        <f>'CONSTRUCTION COST ESTIMATE'!BA717</f>
        <v>0</v>
      </c>
      <c r="K717" s="69" t="s">
        <v>1304</v>
      </c>
      <c r="L717" s="69" t="str">
        <f>'CONSTRUCTION COST ESTIMATE'!BB717</f>
        <v>EA</v>
      </c>
      <c r="M717" s="69" t="s">
        <v>1312</v>
      </c>
      <c r="N717" s="76">
        <f>'CONSTRUCTION COST ESTIMATE'!BC717</f>
        <v>0</v>
      </c>
      <c r="O717" s="69" t="s">
        <v>1313</v>
      </c>
    </row>
    <row r="718" spans="1:26" hidden="1">
      <c r="A718" s="72">
        <f>'CONSTRUCTION COST ESTIMATE'!B718</f>
        <v>616.00099999999998</v>
      </c>
      <c r="C718" s="69" t="s">
        <v>1311</v>
      </c>
      <c r="D718" s="69">
        <v>0</v>
      </c>
      <c r="F718" s="73" t="str">
        <f>'CONSTRUCTION COST ESTIMATE'!C718</f>
        <v>PEDESTRIAN ACCESS GATE</v>
      </c>
      <c r="H718" s="74" t="str">
        <f t="shared" si="14"/>
        <v>616.0010</v>
      </c>
      <c r="J718" s="75">
        <f>'CONSTRUCTION COST ESTIMATE'!BA718</f>
        <v>0</v>
      </c>
      <c r="K718" s="69" t="s">
        <v>1304</v>
      </c>
      <c r="L718" s="69" t="str">
        <f>'CONSTRUCTION COST ESTIMATE'!BB718</f>
        <v>LS</v>
      </c>
      <c r="M718" s="69" t="s">
        <v>1312</v>
      </c>
      <c r="N718" s="76">
        <f>'CONSTRUCTION COST ESTIMATE'!BC718</f>
        <v>0</v>
      </c>
      <c r="O718" s="69" t="s">
        <v>1313</v>
      </c>
    </row>
    <row r="719" spans="1:26" hidden="1">
      <c r="A719" s="72">
        <f>'CONSTRUCTION COST ESTIMATE'!B719</f>
        <v>616.00199999999995</v>
      </c>
      <c r="C719" s="69" t="s">
        <v>1311</v>
      </c>
      <c r="D719" s="69">
        <v>0</v>
      </c>
      <c r="F719" s="73" t="str">
        <f>'CONSTRUCTION COST ESTIMATE'!C719</f>
        <v>MOTORIZED VEHICLE ACCESS GATE</v>
      </c>
      <c r="H719" s="74" t="str">
        <f t="shared" si="14"/>
        <v>616.0020</v>
      </c>
      <c r="J719" s="75">
        <f>'CONSTRUCTION COST ESTIMATE'!BA719</f>
        <v>0</v>
      </c>
      <c r="K719" s="69" t="s">
        <v>1304</v>
      </c>
      <c r="L719" s="69" t="str">
        <f>'CONSTRUCTION COST ESTIMATE'!BB719</f>
        <v>EA</v>
      </c>
      <c r="M719" s="69" t="s">
        <v>1312</v>
      </c>
      <c r="N719" s="76">
        <f>'CONSTRUCTION COST ESTIMATE'!BC719</f>
        <v>0</v>
      </c>
      <c r="O719" s="69" t="s">
        <v>1313</v>
      </c>
    </row>
    <row r="720" spans="1:26" hidden="1">
      <c r="A720" s="72">
        <f>'CONSTRUCTION COST ESTIMATE'!B720</f>
        <v>616.00300000000004</v>
      </c>
      <c r="C720" s="69" t="s">
        <v>1311</v>
      </c>
      <c r="D720" s="69">
        <v>0</v>
      </c>
      <c r="F720" s="73" t="str">
        <f>'CONSTRUCTION COST ESTIMATE'!C720</f>
        <v>MOTORIZED VEHICLE ACCESS GATE</v>
      </c>
      <c r="H720" s="74" t="str">
        <f t="shared" si="14"/>
        <v>616.0030</v>
      </c>
      <c r="J720" s="75">
        <f>'CONSTRUCTION COST ESTIMATE'!BA720</f>
        <v>0</v>
      </c>
      <c r="K720" s="69" t="s">
        <v>1304</v>
      </c>
      <c r="L720" s="69" t="str">
        <f>'CONSTRUCTION COST ESTIMATE'!BB720</f>
        <v>LS</v>
      </c>
      <c r="M720" s="69" t="s">
        <v>1312</v>
      </c>
      <c r="N720" s="76">
        <f>'CONSTRUCTION COST ESTIMATE'!BC720</f>
        <v>0</v>
      </c>
      <c r="O720" s="69" t="s">
        <v>1313</v>
      </c>
    </row>
    <row r="721" spans="1:15" hidden="1">
      <c r="A721" s="72">
        <f>'CONSTRUCTION COST ESTIMATE'!B721</f>
        <v>616.00400000000002</v>
      </c>
      <c r="C721" s="69" t="s">
        <v>1311</v>
      </c>
      <c r="D721" s="69">
        <v>0</v>
      </c>
      <c r="F721" s="73" t="str">
        <f>'CONSTRUCTION COST ESTIMATE'!C721</f>
        <v>PARKING LOT PEDESTRIAN ACCESS GATE</v>
      </c>
      <c r="H721" s="74" t="str">
        <f t="shared" si="14"/>
        <v>616.0040</v>
      </c>
      <c r="J721" s="75">
        <f>'CONSTRUCTION COST ESTIMATE'!BA721</f>
        <v>0</v>
      </c>
      <c r="K721" s="69" t="s">
        <v>1304</v>
      </c>
      <c r="L721" s="69" t="str">
        <f>'CONSTRUCTION COST ESTIMATE'!BB721</f>
        <v>EA</v>
      </c>
      <c r="M721" s="69" t="s">
        <v>1312</v>
      </c>
      <c r="N721" s="76">
        <f>'CONSTRUCTION COST ESTIMATE'!BC721</f>
        <v>0</v>
      </c>
      <c r="O721" s="69" t="s">
        <v>1313</v>
      </c>
    </row>
    <row r="722" spans="1:15" hidden="1">
      <c r="A722" s="72">
        <f>'CONSTRUCTION COST ESTIMATE'!B722</f>
        <v>616.005</v>
      </c>
      <c r="C722" s="69" t="s">
        <v>1311</v>
      </c>
      <c r="D722" s="69">
        <v>0</v>
      </c>
      <c r="F722" s="73" t="str">
        <f>'CONSTRUCTION COST ESTIMATE'!C722</f>
        <v>PARKING LOT PEDESTRIAN ACCESS GATE</v>
      </c>
      <c r="H722" s="74" t="str">
        <f t="shared" si="14"/>
        <v>616.0050</v>
      </c>
      <c r="J722" s="75">
        <f>'CONSTRUCTION COST ESTIMATE'!BA722</f>
        <v>0</v>
      </c>
      <c r="K722" s="69" t="s">
        <v>1304</v>
      </c>
      <c r="L722" s="69" t="str">
        <f>'CONSTRUCTION COST ESTIMATE'!BB722</f>
        <v>LS</v>
      </c>
      <c r="M722" s="69" t="s">
        <v>1312</v>
      </c>
      <c r="N722" s="76">
        <f>'CONSTRUCTION COST ESTIMATE'!BC722</f>
        <v>0</v>
      </c>
      <c r="O722" s="69" t="s">
        <v>1313</v>
      </c>
    </row>
    <row r="723" spans="1:15" hidden="1">
      <c r="A723" s="72">
        <f>'CONSTRUCTION COST ESTIMATE'!B723</f>
        <v>616.00599999999997</v>
      </c>
      <c r="C723" s="69" t="s">
        <v>1311</v>
      </c>
      <c r="D723" s="69">
        <v>0</v>
      </c>
      <c r="F723" s="73" t="str">
        <f>'CONSTRUCTION COST ESTIMATE'!C723</f>
        <v>POST AND CABLE FENCE</v>
      </c>
      <c r="H723" s="74" t="str">
        <f t="shared" si="14"/>
        <v>616.0060</v>
      </c>
      <c r="J723" s="75">
        <f>'CONSTRUCTION COST ESTIMATE'!BA723</f>
        <v>0</v>
      </c>
      <c r="K723" s="69" t="s">
        <v>1304</v>
      </c>
      <c r="L723" s="69" t="str">
        <f>'CONSTRUCTION COST ESTIMATE'!BB723</f>
        <v>LF</v>
      </c>
      <c r="M723" s="69" t="s">
        <v>1312</v>
      </c>
      <c r="N723" s="76">
        <f>'CONSTRUCTION COST ESTIMATE'!BC723</f>
        <v>0</v>
      </c>
      <c r="O723" s="69" t="s">
        <v>1313</v>
      </c>
    </row>
    <row r="724" spans="1:15" hidden="1">
      <c r="A724" s="72">
        <f>'CONSTRUCTION COST ESTIMATE'!B724</f>
        <v>616.00699999999995</v>
      </c>
      <c r="C724" s="69" t="s">
        <v>1311</v>
      </c>
      <c r="D724" s="69">
        <v>0</v>
      </c>
      <c r="F724" s="73" t="str">
        <f>'CONSTRUCTION COST ESTIMATE'!C724</f>
        <v>POST AND CABLE FENCE (2 FOOT)</v>
      </c>
      <c r="H724" s="74" t="str">
        <f t="shared" si="14"/>
        <v>616.0070</v>
      </c>
      <c r="J724" s="75">
        <f>'CONSTRUCTION COST ESTIMATE'!BA724</f>
        <v>0</v>
      </c>
      <c r="K724" s="69" t="s">
        <v>1304</v>
      </c>
      <c r="L724" s="69" t="str">
        <f>'CONSTRUCTION COST ESTIMATE'!BB724</f>
        <v>LF</v>
      </c>
      <c r="M724" s="69" t="s">
        <v>1312</v>
      </c>
      <c r="N724" s="76">
        <f>'CONSTRUCTION COST ESTIMATE'!BC724</f>
        <v>0</v>
      </c>
      <c r="O724" s="69" t="s">
        <v>1313</v>
      </c>
    </row>
    <row r="725" spans="1:15" hidden="1">
      <c r="A725" s="72">
        <f>'CONSTRUCTION COST ESTIMATE'!B725</f>
        <v>616.00800000000004</v>
      </c>
      <c r="C725" s="69" t="s">
        <v>1311</v>
      </c>
      <c r="D725" s="69">
        <v>0</v>
      </c>
      <c r="F725" s="73" t="str">
        <f>'CONSTRUCTION COST ESTIMATE'!C725</f>
        <v>POST AND CABLE FENCE (4.5 FOOT)</v>
      </c>
      <c r="H725" s="74" t="str">
        <f t="shared" si="14"/>
        <v>616.0080</v>
      </c>
      <c r="J725" s="75">
        <f>'CONSTRUCTION COST ESTIMATE'!BA725</f>
        <v>0</v>
      </c>
      <c r="K725" s="69" t="s">
        <v>1304</v>
      </c>
      <c r="L725" s="69" t="str">
        <f>'CONSTRUCTION COST ESTIMATE'!BB725</f>
        <v>LF</v>
      </c>
      <c r="M725" s="69" t="s">
        <v>1312</v>
      </c>
      <c r="N725" s="76">
        <f>'CONSTRUCTION COST ESTIMATE'!BC725</f>
        <v>0</v>
      </c>
      <c r="O725" s="69" t="s">
        <v>1313</v>
      </c>
    </row>
    <row r="726" spans="1:15" hidden="1">
      <c r="A726" s="72">
        <f>'CONSTRUCTION COST ESTIMATE'!B726</f>
        <v>616.00900000000001</v>
      </c>
      <c r="C726" s="69" t="s">
        <v>1311</v>
      </c>
      <c r="D726" s="69">
        <v>0</v>
      </c>
      <c r="F726" s="73" t="str">
        <f>'CONSTRUCTION COST ESTIMATE'!C726</f>
        <v>CHAIN LINK FENCE (4 FOOT)</v>
      </c>
      <c r="H726" s="74" t="str">
        <f t="shared" si="14"/>
        <v>616.0090</v>
      </c>
      <c r="J726" s="75">
        <f>'CONSTRUCTION COST ESTIMATE'!BA726</f>
        <v>0</v>
      </c>
      <c r="K726" s="69" t="s">
        <v>1304</v>
      </c>
      <c r="L726" s="69" t="str">
        <f>'CONSTRUCTION COST ESTIMATE'!BB726</f>
        <v>LF</v>
      </c>
      <c r="M726" s="69" t="s">
        <v>1312</v>
      </c>
      <c r="N726" s="76">
        <f>'CONSTRUCTION COST ESTIMATE'!BC726</f>
        <v>0</v>
      </c>
      <c r="O726" s="69" t="s">
        <v>1313</v>
      </c>
    </row>
    <row r="727" spans="1:15" hidden="1">
      <c r="A727" s="72">
        <f>'CONSTRUCTION COST ESTIMATE'!B727</f>
        <v>616.01</v>
      </c>
      <c r="C727" s="69" t="s">
        <v>1311</v>
      </c>
      <c r="D727" s="69">
        <v>0</v>
      </c>
      <c r="F727" s="73" t="str">
        <f>'CONSTRUCTION COST ESTIMATE'!C727</f>
        <v>CHAIN LINK FENCE (5 FOOT)</v>
      </c>
      <c r="H727" s="74" t="str">
        <f t="shared" si="14"/>
        <v>616.0100</v>
      </c>
      <c r="J727" s="75">
        <f>'CONSTRUCTION COST ESTIMATE'!BA727</f>
        <v>0</v>
      </c>
      <c r="K727" s="69" t="s">
        <v>1304</v>
      </c>
      <c r="L727" s="69" t="str">
        <f>'CONSTRUCTION COST ESTIMATE'!BB727</f>
        <v>LF</v>
      </c>
      <c r="M727" s="69" t="s">
        <v>1312</v>
      </c>
      <c r="N727" s="76">
        <f>'CONSTRUCTION COST ESTIMATE'!BC727</f>
        <v>0</v>
      </c>
      <c r="O727" s="69" t="s">
        <v>1313</v>
      </c>
    </row>
    <row r="728" spans="1:15" hidden="1">
      <c r="A728" s="72">
        <f>'CONSTRUCTION COST ESTIMATE'!B728</f>
        <v>616.01099999999997</v>
      </c>
      <c r="C728" s="69" t="s">
        <v>1311</v>
      </c>
      <c r="D728" s="69">
        <v>0</v>
      </c>
      <c r="F728" s="73" t="str">
        <f>'CONSTRUCTION COST ESTIMATE'!C728</f>
        <v>CHAIN LINK FENCE (6 FOOT)</v>
      </c>
      <c r="H728" s="74" t="str">
        <f t="shared" ref="H728:H791" si="15">TEXT(A728,"#.0000")</f>
        <v>616.0110</v>
      </c>
      <c r="J728" s="75">
        <f>'CONSTRUCTION COST ESTIMATE'!BA728</f>
        <v>0</v>
      </c>
      <c r="K728" s="69" t="s">
        <v>1304</v>
      </c>
      <c r="L728" s="69" t="str">
        <f>'CONSTRUCTION COST ESTIMATE'!BB728</f>
        <v>LF</v>
      </c>
      <c r="M728" s="69" t="s">
        <v>1312</v>
      </c>
      <c r="N728" s="76">
        <f>'CONSTRUCTION COST ESTIMATE'!BC728</f>
        <v>0</v>
      </c>
      <c r="O728" s="69" t="s">
        <v>1313</v>
      </c>
    </row>
    <row r="729" spans="1:15" hidden="1">
      <c r="A729" s="72">
        <f>'CONSTRUCTION COST ESTIMATE'!B729</f>
        <v>616.01199999999994</v>
      </c>
      <c r="C729" s="69" t="s">
        <v>1311</v>
      </c>
      <c r="D729" s="69">
        <v>0</v>
      </c>
      <c r="F729" s="73" t="str">
        <f>'CONSTRUCTION COST ESTIMATE'!C729</f>
        <v>EMERGENCY CRASH GATE</v>
      </c>
      <c r="H729" s="74" t="str">
        <f t="shared" si="15"/>
        <v>616.0120</v>
      </c>
      <c r="J729" s="75">
        <f>'CONSTRUCTION COST ESTIMATE'!BA729</f>
        <v>0</v>
      </c>
      <c r="K729" s="69" t="s">
        <v>1304</v>
      </c>
      <c r="L729" s="69" t="str">
        <f>'CONSTRUCTION COST ESTIMATE'!BB729</f>
        <v>EA</v>
      </c>
      <c r="M729" s="69" t="s">
        <v>1312</v>
      </c>
      <c r="N729" s="76">
        <f>'CONSTRUCTION COST ESTIMATE'!BC729</f>
        <v>0</v>
      </c>
      <c r="O729" s="69" t="s">
        <v>1313</v>
      </c>
    </row>
    <row r="730" spans="1:15" hidden="1">
      <c r="A730" s="72">
        <f>'CONSTRUCTION COST ESTIMATE'!B730</f>
        <v>616.01300000000003</v>
      </c>
      <c r="C730" s="69" t="s">
        <v>1311</v>
      </c>
      <c r="D730" s="69">
        <v>0</v>
      </c>
      <c r="F730" s="73" t="str">
        <f>'CONSTRUCTION COST ESTIMATE'!C730</f>
        <v>EMERGENCY CRASH GATE</v>
      </c>
      <c r="H730" s="74" t="str">
        <f t="shared" si="15"/>
        <v>616.0130</v>
      </c>
      <c r="J730" s="75">
        <f>'CONSTRUCTION COST ESTIMATE'!BA730</f>
        <v>0</v>
      </c>
      <c r="K730" s="69" t="s">
        <v>1304</v>
      </c>
      <c r="L730" s="69" t="str">
        <f>'CONSTRUCTION COST ESTIMATE'!BB730</f>
        <v>LS</v>
      </c>
      <c r="M730" s="69" t="s">
        <v>1312</v>
      </c>
      <c r="N730" s="76">
        <f>'CONSTRUCTION COST ESTIMATE'!BC730</f>
        <v>0</v>
      </c>
      <c r="O730" s="69" t="s">
        <v>1313</v>
      </c>
    </row>
    <row r="731" spans="1:15" hidden="1">
      <c r="A731" s="72">
        <f>'CONSTRUCTION COST ESTIMATE'!B731</f>
        <v>616.01400000000001</v>
      </c>
      <c r="C731" s="69" t="s">
        <v>1311</v>
      </c>
      <c r="D731" s="69">
        <v>0</v>
      </c>
      <c r="F731" s="73" t="str">
        <f>'CONSTRUCTION COST ESTIMATE'!C731</f>
        <v>RELOCATE FENCE</v>
      </c>
      <c r="H731" s="74" t="str">
        <f t="shared" si="15"/>
        <v>616.0140</v>
      </c>
      <c r="J731" s="75">
        <f>'CONSTRUCTION COST ESTIMATE'!BA731</f>
        <v>0</v>
      </c>
      <c r="K731" s="69" t="s">
        <v>1304</v>
      </c>
      <c r="L731" s="69" t="str">
        <f>'CONSTRUCTION COST ESTIMATE'!BB731</f>
        <v>LF</v>
      </c>
      <c r="M731" s="69" t="s">
        <v>1312</v>
      </c>
      <c r="N731" s="76">
        <f>'CONSTRUCTION COST ESTIMATE'!BC731</f>
        <v>0</v>
      </c>
      <c r="O731" s="69" t="s">
        <v>1313</v>
      </c>
    </row>
    <row r="732" spans="1:15" hidden="1">
      <c r="A732" s="72">
        <f>'CONSTRUCTION COST ESTIMATE'!B732</f>
        <v>616.01499999999999</v>
      </c>
      <c r="C732" s="69" t="s">
        <v>1311</v>
      </c>
      <c r="D732" s="69">
        <v>0</v>
      </c>
      <c r="F732" s="73" t="str">
        <f>'CONSTRUCTION COST ESTIMATE'!C732</f>
        <v>MANWAY GATE (3 FOOT)</v>
      </c>
      <c r="H732" s="74" t="str">
        <f t="shared" si="15"/>
        <v>616.0150</v>
      </c>
      <c r="J732" s="75">
        <f>'CONSTRUCTION COST ESTIMATE'!BA732</f>
        <v>0</v>
      </c>
      <c r="K732" s="69" t="s">
        <v>1304</v>
      </c>
      <c r="L732" s="69" t="str">
        <f>'CONSTRUCTION COST ESTIMATE'!BB732</f>
        <v>EA</v>
      </c>
      <c r="M732" s="69" t="s">
        <v>1312</v>
      </c>
      <c r="N732" s="76">
        <f>'CONSTRUCTION COST ESTIMATE'!BC732</f>
        <v>0</v>
      </c>
      <c r="O732" s="69" t="s">
        <v>1313</v>
      </c>
    </row>
    <row r="733" spans="1:15" hidden="1">
      <c r="A733" s="72">
        <f>'CONSTRUCTION COST ESTIMATE'!B733</f>
        <v>616.01599999999996</v>
      </c>
      <c r="C733" s="69" t="s">
        <v>1311</v>
      </c>
      <c r="D733" s="69">
        <v>0</v>
      </c>
      <c r="F733" s="73" t="str">
        <f>'CONSTRUCTION COST ESTIMATE'!C733</f>
        <v>MANWAY GATE (3 FOOT)</v>
      </c>
      <c r="H733" s="74" t="str">
        <f t="shared" si="15"/>
        <v>616.0160</v>
      </c>
      <c r="J733" s="75">
        <f>'CONSTRUCTION COST ESTIMATE'!BA733</f>
        <v>0</v>
      </c>
      <c r="K733" s="69" t="s">
        <v>1304</v>
      </c>
      <c r="L733" s="69" t="str">
        <f>'CONSTRUCTION COST ESTIMATE'!BB733</f>
        <v>LS</v>
      </c>
      <c r="M733" s="69" t="s">
        <v>1312</v>
      </c>
      <c r="N733" s="76">
        <f>'CONSTRUCTION COST ESTIMATE'!BC733</f>
        <v>0</v>
      </c>
      <c r="O733" s="69" t="s">
        <v>1313</v>
      </c>
    </row>
    <row r="734" spans="1:15" hidden="1">
      <c r="A734" s="72">
        <f>'CONSTRUCTION COST ESTIMATE'!B734</f>
        <v>616.01700000000005</v>
      </c>
      <c r="C734" s="69" t="s">
        <v>1311</v>
      </c>
      <c r="D734" s="69">
        <v>0</v>
      </c>
      <c r="F734" s="73" t="str">
        <f>'CONSTRUCTION COST ESTIMATE'!C734</f>
        <v>METAL GATE</v>
      </c>
      <c r="H734" s="74" t="str">
        <f t="shared" si="15"/>
        <v>616.0170</v>
      </c>
      <c r="J734" s="75">
        <f>'CONSTRUCTION COST ESTIMATE'!BA734</f>
        <v>0</v>
      </c>
      <c r="K734" s="69" t="s">
        <v>1304</v>
      </c>
      <c r="L734" s="69" t="str">
        <f>'CONSTRUCTION COST ESTIMATE'!BB734</f>
        <v>EA</v>
      </c>
      <c r="M734" s="69" t="s">
        <v>1312</v>
      </c>
      <c r="N734" s="76">
        <f>'CONSTRUCTION COST ESTIMATE'!BC734</f>
        <v>0</v>
      </c>
      <c r="O734" s="69" t="s">
        <v>1313</v>
      </c>
    </row>
    <row r="735" spans="1:15" hidden="1">
      <c r="A735" s="72">
        <f>'CONSTRUCTION COST ESTIMATE'!B735</f>
        <v>616.01800000000003</v>
      </c>
      <c r="C735" s="69" t="s">
        <v>1311</v>
      </c>
      <c r="D735" s="69">
        <v>0</v>
      </c>
      <c r="F735" s="73" t="str">
        <f>'CONSTRUCTION COST ESTIMATE'!C735</f>
        <v>METAL GATE</v>
      </c>
      <c r="H735" s="74" t="str">
        <f t="shared" si="15"/>
        <v>616.0180</v>
      </c>
      <c r="J735" s="75">
        <f>'CONSTRUCTION COST ESTIMATE'!BA735</f>
        <v>0</v>
      </c>
      <c r="K735" s="69" t="s">
        <v>1304</v>
      </c>
      <c r="L735" s="69" t="str">
        <f>'CONSTRUCTION COST ESTIMATE'!BB735</f>
        <v>LS</v>
      </c>
      <c r="M735" s="69" t="s">
        <v>1312</v>
      </c>
      <c r="N735" s="76">
        <f>'CONSTRUCTION COST ESTIMATE'!BC735</f>
        <v>0</v>
      </c>
      <c r="O735" s="69" t="s">
        <v>1313</v>
      </c>
    </row>
    <row r="736" spans="1:15" hidden="1">
      <c r="A736" s="72">
        <f>'CONSTRUCTION COST ESTIMATE'!B736</f>
        <v>616.01900000000001</v>
      </c>
      <c r="C736" s="69" t="s">
        <v>1311</v>
      </c>
      <c r="D736" s="69">
        <v>0</v>
      </c>
      <c r="F736" s="73" t="str">
        <f>'CONSTRUCTION COST ESTIMATE'!C736</f>
        <v>PEDESTRIAN FENCE</v>
      </c>
      <c r="H736" s="74" t="str">
        <f t="shared" si="15"/>
        <v>616.0190</v>
      </c>
      <c r="J736" s="75">
        <f>'CONSTRUCTION COST ESTIMATE'!BA736</f>
        <v>0</v>
      </c>
      <c r="K736" s="69" t="s">
        <v>1304</v>
      </c>
      <c r="L736" s="69" t="str">
        <f>'CONSTRUCTION COST ESTIMATE'!BB736</f>
        <v>LF</v>
      </c>
      <c r="M736" s="69" t="s">
        <v>1312</v>
      </c>
      <c r="N736" s="76">
        <f>'CONSTRUCTION COST ESTIMATE'!BC736</f>
        <v>0</v>
      </c>
      <c r="O736" s="69" t="s">
        <v>1313</v>
      </c>
    </row>
    <row r="737" spans="1:15" hidden="1">
      <c r="A737" s="72">
        <f>'CONSTRUCTION COST ESTIMATE'!B737</f>
        <v>616.02</v>
      </c>
      <c r="C737" s="69" t="s">
        <v>1311</v>
      </c>
      <c r="D737" s="69">
        <v>0</v>
      </c>
      <c r="F737" s="73" t="str">
        <f>'CONSTRUCTION COST ESTIMATE'!C737</f>
        <v>SWING GATE (5 FOOT)</v>
      </c>
      <c r="H737" s="74" t="str">
        <f t="shared" si="15"/>
        <v>616.0200</v>
      </c>
      <c r="J737" s="75">
        <f>'CONSTRUCTION COST ESTIMATE'!BA737</f>
        <v>0</v>
      </c>
      <c r="K737" s="69" t="s">
        <v>1304</v>
      </c>
      <c r="L737" s="69" t="str">
        <f>'CONSTRUCTION COST ESTIMATE'!BB737</f>
        <v>EA</v>
      </c>
      <c r="M737" s="69" t="s">
        <v>1312</v>
      </c>
      <c r="N737" s="76">
        <f>'CONSTRUCTION COST ESTIMATE'!BC737</f>
        <v>0</v>
      </c>
      <c r="O737" s="69" t="s">
        <v>1313</v>
      </c>
    </row>
    <row r="738" spans="1:15" hidden="1">
      <c r="A738" s="72">
        <f>'CONSTRUCTION COST ESTIMATE'!B738</f>
        <v>616.02099999999996</v>
      </c>
      <c r="C738" s="69" t="s">
        <v>1311</v>
      </c>
      <c r="D738" s="69">
        <v>0</v>
      </c>
      <c r="F738" s="73" t="str">
        <f>'CONSTRUCTION COST ESTIMATE'!C738</f>
        <v>SWING GATE (12 FOOT)</v>
      </c>
      <c r="H738" s="74" t="str">
        <f t="shared" si="15"/>
        <v>616.0210</v>
      </c>
      <c r="J738" s="75">
        <f>'CONSTRUCTION COST ESTIMATE'!BA738</f>
        <v>0</v>
      </c>
      <c r="K738" s="69" t="s">
        <v>1304</v>
      </c>
      <c r="L738" s="69" t="str">
        <f>'CONSTRUCTION COST ESTIMATE'!BB738</f>
        <v>EA</v>
      </c>
      <c r="M738" s="69" t="s">
        <v>1312</v>
      </c>
      <c r="N738" s="76">
        <f>'CONSTRUCTION COST ESTIMATE'!BC738</f>
        <v>0</v>
      </c>
      <c r="O738" s="69" t="s">
        <v>1313</v>
      </c>
    </row>
    <row r="739" spans="1:15" hidden="1">
      <c r="A739" s="72">
        <f>'CONSTRUCTION COST ESTIMATE'!B739</f>
        <v>616.02200000000005</v>
      </c>
      <c r="C739" s="69" t="s">
        <v>1311</v>
      </c>
      <c r="D739" s="69">
        <v>0</v>
      </c>
      <c r="F739" s="73" t="str">
        <f>'CONSTRUCTION COST ESTIMATE'!C739</f>
        <v>DOUBLE SWING CHAIN LINK GATE (16 FOOT)</v>
      </c>
      <c r="H739" s="74" t="str">
        <f t="shared" si="15"/>
        <v>616.0220</v>
      </c>
      <c r="J739" s="75">
        <f>'CONSTRUCTION COST ESTIMATE'!BA739</f>
        <v>0</v>
      </c>
      <c r="K739" s="69" t="s">
        <v>1304</v>
      </c>
      <c r="L739" s="69" t="str">
        <f>'CONSTRUCTION COST ESTIMATE'!BB739</f>
        <v>EA</v>
      </c>
      <c r="M739" s="69" t="s">
        <v>1312</v>
      </c>
      <c r="N739" s="76">
        <f>'CONSTRUCTION COST ESTIMATE'!BC739</f>
        <v>0</v>
      </c>
      <c r="O739" s="69" t="s">
        <v>1313</v>
      </c>
    </row>
    <row r="740" spans="1:15" hidden="1">
      <c r="A740" s="72">
        <f>'CONSTRUCTION COST ESTIMATE'!B740</f>
        <v>616.02300000000002</v>
      </c>
      <c r="C740" s="69" t="s">
        <v>1311</v>
      </c>
      <c r="D740" s="69">
        <v>0</v>
      </c>
      <c r="F740" s="73" t="str">
        <f>'CONSTRUCTION COST ESTIMATE'!C740</f>
        <v>DOUBLE SWING CHAIN LINK GATE (20 FOOT)</v>
      </c>
      <c r="H740" s="74" t="str">
        <f t="shared" si="15"/>
        <v>616.0230</v>
      </c>
      <c r="J740" s="75">
        <f>'CONSTRUCTION COST ESTIMATE'!BA740</f>
        <v>0</v>
      </c>
      <c r="K740" s="69" t="s">
        <v>1304</v>
      </c>
      <c r="L740" s="69" t="str">
        <f>'CONSTRUCTION COST ESTIMATE'!BB740</f>
        <v>EA</v>
      </c>
      <c r="M740" s="69" t="s">
        <v>1312</v>
      </c>
      <c r="N740" s="76">
        <f>'CONSTRUCTION COST ESTIMATE'!BC740</f>
        <v>0</v>
      </c>
      <c r="O740" s="69" t="s">
        <v>1313</v>
      </c>
    </row>
    <row r="741" spans="1:15" hidden="1">
      <c r="A741" s="72">
        <f>'CONSTRUCTION COST ESTIMATE'!B741</f>
        <v>616.024</v>
      </c>
      <c r="C741" s="69" t="s">
        <v>1311</v>
      </c>
      <c r="D741" s="69">
        <v>0</v>
      </c>
      <c r="F741" s="73" t="str">
        <f>'CONSTRUCTION COST ESTIMATE'!C741</f>
        <v>DOUBLE SWING CHAIN LINK GATE (22 FOOT)</v>
      </c>
      <c r="H741" s="74" t="str">
        <f t="shared" si="15"/>
        <v>616.0240</v>
      </c>
      <c r="J741" s="75">
        <f>'CONSTRUCTION COST ESTIMATE'!BA741</f>
        <v>0</v>
      </c>
      <c r="K741" s="69" t="s">
        <v>1304</v>
      </c>
      <c r="L741" s="69" t="str">
        <f>'CONSTRUCTION COST ESTIMATE'!BB741</f>
        <v>EA</v>
      </c>
      <c r="M741" s="69" t="s">
        <v>1312</v>
      </c>
      <c r="N741" s="76">
        <f>'CONSTRUCTION COST ESTIMATE'!BC741</f>
        <v>0</v>
      </c>
      <c r="O741" s="69" t="s">
        <v>1313</v>
      </c>
    </row>
    <row r="742" spans="1:15" hidden="1">
      <c r="A742" s="72">
        <f>'CONSTRUCTION COST ESTIMATE'!B742</f>
        <v>616.02499999999998</v>
      </c>
      <c r="C742" s="69" t="s">
        <v>1311</v>
      </c>
      <c r="D742" s="69">
        <v>0</v>
      </c>
      <c r="F742" s="73" t="str">
        <f>'CONSTRUCTION COST ESTIMATE'!C742</f>
        <v>WROUGHT IRON FENCE (6 FOOT)</v>
      </c>
      <c r="H742" s="74" t="str">
        <f t="shared" si="15"/>
        <v>616.0250</v>
      </c>
      <c r="J742" s="75">
        <f>'CONSTRUCTION COST ESTIMATE'!BA742</f>
        <v>0</v>
      </c>
      <c r="K742" s="69" t="s">
        <v>1304</v>
      </c>
      <c r="L742" s="69" t="str">
        <f>'CONSTRUCTION COST ESTIMATE'!BB742</f>
        <v>LF</v>
      </c>
      <c r="M742" s="69" t="s">
        <v>1312</v>
      </c>
      <c r="N742" s="76">
        <f>'CONSTRUCTION COST ESTIMATE'!BC742</f>
        <v>0</v>
      </c>
      <c r="O742" s="69" t="s">
        <v>1313</v>
      </c>
    </row>
    <row r="743" spans="1:15" hidden="1">
      <c r="A743" s="72">
        <f>'CONSTRUCTION COST ESTIMATE'!B743</f>
        <v>616.02599999999995</v>
      </c>
      <c r="C743" s="69" t="s">
        <v>1311</v>
      </c>
      <c r="D743" s="69">
        <v>0</v>
      </c>
      <c r="F743" s="73" t="str">
        <f>'CONSTRUCTION COST ESTIMATE'!C743</f>
        <v>WROUGHT IRON FENCE (10 FOOT)</v>
      </c>
      <c r="H743" s="74" t="str">
        <f t="shared" si="15"/>
        <v>616.0260</v>
      </c>
      <c r="J743" s="75">
        <f>'CONSTRUCTION COST ESTIMATE'!BA743</f>
        <v>0</v>
      </c>
      <c r="K743" s="69" t="s">
        <v>1304</v>
      </c>
      <c r="L743" s="69" t="str">
        <f>'CONSTRUCTION COST ESTIMATE'!BB743</f>
        <v>LF</v>
      </c>
      <c r="M743" s="69" t="s">
        <v>1312</v>
      </c>
      <c r="N743" s="76">
        <f>'CONSTRUCTION COST ESTIMATE'!BC743</f>
        <v>0</v>
      </c>
      <c r="O743" s="69" t="s">
        <v>1313</v>
      </c>
    </row>
    <row r="744" spans="1:15" hidden="1">
      <c r="A744" s="72">
        <f>'CONSTRUCTION COST ESTIMATE'!B744</f>
        <v>616.02700000000004</v>
      </c>
      <c r="C744" s="69" t="s">
        <v>1311</v>
      </c>
      <c r="D744" s="69">
        <v>0</v>
      </c>
      <c r="F744" s="73" t="str">
        <f>'CONSTRUCTION COST ESTIMATE'!C744</f>
        <v>WROUGHT IRON ACCESS GATE (16 FOOT)</v>
      </c>
      <c r="H744" s="74" t="str">
        <f t="shared" si="15"/>
        <v>616.0270</v>
      </c>
      <c r="J744" s="75">
        <f>'CONSTRUCTION COST ESTIMATE'!BA744</f>
        <v>0</v>
      </c>
      <c r="K744" s="69" t="s">
        <v>1304</v>
      </c>
      <c r="L744" s="69" t="str">
        <f>'CONSTRUCTION COST ESTIMATE'!BB744</f>
        <v>EA</v>
      </c>
      <c r="M744" s="69" t="s">
        <v>1312</v>
      </c>
      <c r="N744" s="76">
        <f>'CONSTRUCTION COST ESTIMATE'!BC744</f>
        <v>0</v>
      </c>
      <c r="O744" s="69" t="s">
        <v>1313</v>
      </c>
    </row>
    <row r="745" spans="1:15" hidden="1">
      <c r="A745" s="72">
        <f>'CONSTRUCTION COST ESTIMATE'!B745</f>
        <v>616.02800000000002</v>
      </c>
      <c r="C745" s="69" t="s">
        <v>1311</v>
      </c>
      <c r="D745" s="69">
        <v>0</v>
      </c>
      <c r="F745" s="73" t="str">
        <f>'CONSTRUCTION COST ESTIMATE'!C745</f>
        <v>WROUGHT IRON FENCE (CUSTOM)</v>
      </c>
      <c r="H745" s="74" t="str">
        <f t="shared" si="15"/>
        <v>616.0280</v>
      </c>
      <c r="J745" s="75">
        <f>'CONSTRUCTION COST ESTIMATE'!BA745</f>
        <v>0</v>
      </c>
      <c r="K745" s="69" t="s">
        <v>1304</v>
      </c>
      <c r="L745" s="69" t="str">
        <f>'CONSTRUCTION COST ESTIMATE'!BB745</f>
        <v>LF</v>
      </c>
      <c r="M745" s="69" t="s">
        <v>1312</v>
      </c>
      <c r="N745" s="76">
        <f>'CONSTRUCTION COST ESTIMATE'!BC745</f>
        <v>0</v>
      </c>
      <c r="O745" s="69" t="s">
        <v>1313</v>
      </c>
    </row>
    <row r="746" spans="1:15" hidden="1">
      <c r="A746" s="72">
        <f>'CONSTRUCTION COST ESTIMATE'!B746</f>
        <v>618.00049999999999</v>
      </c>
      <c r="C746" s="69" t="s">
        <v>1311</v>
      </c>
      <c r="D746" s="69">
        <v>0</v>
      </c>
      <c r="F746" s="73" t="str">
        <f>'CONSTRUCTION COST ESTIMATE'!C746</f>
        <v>GALVANIZED GUARDRAIL</v>
      </c>
      <c r="H746" s="74" t="str">
        <f t="shared" si="15"/>
        <v>618.0005</v>
      </c>
      <c r="J746" s="75">
        <f>'CONSTRUCTION COST ESTIMATE'!BA746</f>
        <v>0</v>
      </c>
      <c r="K746" s="69" t="s">
        <v>1304</v>
      </c>
      <c r="L746" s="69" t="str">
        <f>'CONSTRUCTION COST ESTIMATE'!BB746</f>
        <v>LF</v>
      </c>
      <c r="M746" s="69" t="s">
        <v>1312</v>
      </c>
      <c r="N746" s="76">
        <f>'CONSTRUCTION COST ESTIMATE'!BC746</f>
        <v>0</v>
      </c>
      <c r="O746" s="69" t="s">
        <v>1313</v>
      </c>
    </row>
    <row r="747" spans="1:15" hidden="1">
      <c r="A747" s="72">
        <f>'CONSTRUCTION COST ESTIMATE'!B747</f>
        <v>618.00099999999998</v>
      </c>
      <c r="C747" s="69" t="s">
        <v>1311</v>
      </c>
      <c r="D747" s="69">
        <v>0</v>
      </c>
      <c r="F747" s="73" t="str">
        <f>'CONSTRUCTION COST ESTIMATE'!C747</f>
        <v>GALVAINIZED GUARDRAIL (FLARED)</v>
      </c>
      <c r="H747" s="74" t="str">
        <f t="shared" si="15"/>
        <v>618.0010</v>
      </c>
      <c r="J747" s="75">
        <f>'CONSTRUCTION COST ESTIMATE'!BA747</f>
        <v>0</v>
      </c>
      <c r="K747" s="69" t="s">
        <v>1304</v>
      </c>
      <c r="L747" s="69" t="str">
        <f>'CONSTRUCTION COST ESTIMATE'!BB747</f>
        <v>EA</v>
      </c>
      <c r="M747" s="69" t="s">
        <v>1312</v>
      </c>
      <c r="N747" s="76">
        <f>'CONSTRUCTION COST ESTIMATE'!BC747</f>
        <v>0</v>
      </c>
      <c r="O747" s="69" t="s">
        <v>1313</v>
      </c>
    </row>
    <row r="748" spans="1:15" hidden="1">
      <c r="A748" s="72">
        <f>'CONSTRUCTION COST ESTIMATE'!B748</f>
        <v>618.00199999999995</v>
      </c>
      <c r="C748" s="69" t="s">
        <v>1311</v>
      </c>
      <c r="D748" s="69">
        <v>0</v>
      </c>
      <c r="F748" s="73" t="str">
        <f>'CONSTRUCTION COST ESTIMATE'!C748</f>
        <v>GALVAINIZED GUARDRAIL (TRIPLE CORRUGATION)</v>
      </c>
      <c r="H748" s="74" t="str">
        <f t="shared" si="15"/>
        <v>618.0020</v>
      </c>
      <c r="J748" s="75">
        <f>'CONSTRUCTION COST ESTIMATE'!BA748</f>
        <v>0</v>
      </c>
      <c r="K748" s="69" t="s">
        <v>1304</v>
      </c>
      <c r="L748" s="69" t="str">
        <f>'CONSTRUCTION COST ESTIMATE'!BB748</f>
        <v>LF</v>
      </c>
      <c r="M748" s="69" t="s">
        <v>1312</v>
      </c>
      <c r="N748" s="76">
        <f>'CONSTRUCTION COST ESTIMATE'!BC748</f>
        <v>0</v>
      </c>
      <c r="O748" s="69" t="s">
        <v>1313</v>
      </c>
    </row>
    <row r="749" spans="1:15" hidden="1">
      <c r="A749" s="72">
        <f>'CONSTRUCTION COST ESTIMATE'!B749</f>
        <v>619.00049999999999</v>
      </c>
      <c r="C749" s="69" t="s">
        <v>1311</v>
      </c>
      <c r="D749" s="69">
        <v>0</v>
      </c>
      <c r="F749" s="73" t="str">
        <f>'CONSTRUCTION COST ESTIMATE'!C749</f>
        <v>FLEXIBLE MARKER POST</v>
      </c>
      <c r="H749" s="74" t="str">
        <f t="shared" si="15"/>
        <v>619.0005</v>
      </c>
      <c r="J749" s="75">
        <f>'CONSTRUCTION COST ESTIMATE'!BA749</f>
        <v>0</v>
      </c>
      <c r="K749" s="69" t="s">
        <v>1304</v>
      </c>
      <c r="L749" s="69" t="str">
        <f>'CONSTRUCTION COST ESTIMATE'!BB749</f>
        <v>EA</v>
      </c>
      <c r="M749" s="69" t="s">
        <v>1312</v>
      </c>
      <c r="N749" s="76">
        <f>'CONSTRUCTION COST ESTIMATE'!BC749</f>
        <v>0</v>
      </c>
      <c r="O749" s="69" t="s">
        <v>1313</v>
      </c>
    </row>
    <row r="750" spans="1:15" hidden="1">
      <c r="A750" s="72">
        <f>'CONSTRUCTION COST ESTIMATE'!B750</f>
        <v>619.00099999999998</v>
      </c>
      <c r="C750" s="69" t="s">
        <v>1311</v>
      </c>
      <c r="D750" s="69">
        <v>0</v>
      </c>
      <c r="F750" s="73" t="str">
        <f>'CONSTRUCTION COST ESTIMATE'!C750</f>
        <v>K71 SELF RE-ERECTING MARKER POST</v>
      </c>
      <c r="H750" s="74" t="str">
        <f t="shared" si="15"/>
        <v>619.0010</v>
      </c>
      <c r="J750" s="75">
        <f>'CONSTRUCTION COST ESTIMATE'!BA750</f>
        <v>0</v>
      </c>
      <c r="K750" s="69" t="s">
        <v>1304</v>
      </c>
      <c r="L750" s="69" t="str">
        <f>'CONSTRUCTION COST ESTIMATE'!BB750</f>
        <v>EA</v>
      </c>
      <c r="M750" s="69" t="s">
        <v>1312</v>
      </c>
      <c r="N750" s="76">
        <f>'CONSTRUCTION COST ESTIMATE'!BC750</f>
        <v>0</v>
      </c>
      <c r="O750" s="69" t="s">
        <v>1313</v>
      </c>
    </row>
    <row r="751" spans="1:15" hidden="1">
      <c r="A751" s="72">
        <f>'CONSTRUCTION COST ESTIMATE'!B751</f>
        <v>619.00199999999995</v>
      </c>
      <c r="C751" s="69" t="s">
        <v>1311</v>
      </c>
      <c r="D751" s="69">
        <v>0</v>
      </c>
      <c r="F751" s="73" t="str">
        <f>'CONSTRUCTION COST ESTIMATE'!C751</f>
        <v>MARKER POST</v>
      </c>
      <c r="H751" s="74" t="str">
        <f t="shared" si="15"/>
        <v>619.0020</v>
      </c>
      <c r="J751" s="75">
        <f>'CONSTRUCTION COST ESTIMATE'!BA751</f>
        <v>0</v>
      </c>
      <c r="K751" s="69" t="s">
        <v>1304</v>
      </c>
      <c r="L751" s="69" t="str">
        <f>'CONSTRUCTION COST ESTIMATE'!BB751</f>
        <v>EA</v>
      </c>
      <c r="M751" s="69" t="s">
        <v>1312</v>
      </c>
      <c r="N751" s="76">
        <f>'CONSTRUCTION COST ESTIMATE'!BC751</f>
        <v>0</v>
      </c>
      <c r="O751" s="69" t="s">
        <v>1313</v>
      </c>
    </row>
    <row r="752" spans="1:15" hidden="1">
      <c r="A752" s="72">
        <f>'CONSTRUCTION COST ESTIMATE'!B752</f>
        <v>619.00300000000004</v>
      </c>
      <c r="C752" s="69" t="s">
        <v>1311</v>
      </c>
      <c r="D752" s="69">
        <v>0</v>
      </c>
      <c r="F752" s="73" t="str">
        <f>'CONSTRUCTION COST ESTIMATE'!C752</f>
        <v>PERMANENT OBJECT MARKER</v>
      </c>
      <c r="H752" s="74" t="str">
        <f t="shared" si="15"/>
        <v>619.0030</v>
      </c>
      <c r="J752" s="75">
        <f>'CONSTRUCTION COST ESTIMATE'!BA752</f>
        <v>0</v>
      </c>
      <c r="K752" s="69" t="s">
        <v>1304</v>
      </c>
      <c r="L752" s="69" t="str">
        <f>'CONSTRUCTION COST ESTIMATE'!BB752</f>
        <v>EA</v>
      </c>
      <c r="M752" s="69" t="s">
        <v>1312</v>
      </c>
      <c r="N752" s="76">
        <f>'CONSTRUCTION COST ESTIMATE'!BC752</f>
        <v>0</v>
      </c>
      <c r="O752" s="69" t="s">
        <v>1313</v>
      </c>
    </row>
    <row r="753" spans="1:26" s="400" customFormat="1">
      <c r="A753" s="408"/>
      <c r="B753" s="395"/>
      <c r="C753" s="395" t="s">
        <v>1311</v>
      </c>
      <c r="D753" s="395">
        <v>0</v>
      </c>
      <c r="E753" s="395"/>
      <c r="F753" s="396" t="str">
        <f>'CONSTRUCTION COST ESTIMATE'!C753</f>
        <v>CONSTRUCTION SURVEYING</v>
      </c>
      <c r="G753" s="395"/>
      <c r="H753" s="394" t="str">
        <f t="shared" si="15"/>
        <v>.0000</v>
      </c>
      <c r="I753" s="395"/>
      <c r="J753" s="397">
        <f>'CONSTRUCTION COST ESTIMATE'!BA753</f>
        <v>0</v>
      </c>
      <c r="K753" s="395" t="s">
        <v>1304</v>
      </c>
      <c r="L753" s="395">
        <f>'CONSTRUCTION COST ESTIMATE'!BB753</f>
        <v>0</v>
      </c>
      <c r="M753" s="395" t="s">
        <v>1312</v>
      </c>
      <c r="N753" s="398">
        <f>'CONSTRUCTION COST ESTIMATE'!BC753</f>
        <v>0</v>
      </c>
      <c r="O753" s="395" t="s">
        <v>1313</v>
      </c>
      <c r="S753" s="414"/>
      <c r="T753" s="414"/>
      <c r="U753" s="414"/>
      <c r="V753" s="414"/>
      <c r="W753" s="414"/>
      <c r="X753" s="414"/>
      <c r="Y753" s="414"/>
      <c r="Z753" s="414"/>
    </row>
    <row r="754" spans="1:26" hidden="1">
      <c r="A754" s="72">
        <f>'CONSTRUCTION COST ESTIMATE'!B754</f>
        <v>622.00049999999999</v>
      </c>
      <c r="C754" s="69" t="s">
        <v>1311</v>
      </c>
      <c r="D754" s="69">
        <v>0</v>
      </c>
      <c r="F754" s="73" t="str">
        <f>'CONSTRUCTION COST ESTIMATE'!C754</f>
        <v>CONSTRUCTION SURVEYING</v>
      </c>
      <c r="H754" s="74" t="str">
        <f t="shared" si="15"/>
        <v>622.0005</v>
      </c>
      <c r="J754" s="75">
        <f>'CONSTRUCTION COST ESTIMATE'!BA754</f>
        <v>0</v>
      </c>
      <c r="K754" s="69" t="s">
        <v>1304</v>
      </c>
      <c r="L754" s="69" t="str">
        <f>'CONSTRUCTION COST ESTIMATE'!BB754</f>
        <v>LS</v>
      </c>
      <c r="M754" s="69" t="s">
        <v>1312</v>
      </c>
      <c r="N754" s="76">
        <f>'CONSTRUCTION COST ESTIMATE'!BC754</f>
        <v>0</v>
      </c>
      <c r="O754" s="69" t="s">
        <v>1313</v>
      </c>
    </row>
    <row r="755" spans="1:26" hidden="1">
      <c r="A755" s="72">
        <f>'CONSTRUCTION COST ESTIMATE'!B755</f>
        <v>622.00099999999998</v>
      </c>
      <c r="C755" s="69" t="s">
        <v>1311</v>
      </c>
      <c r="D755" s="69">
        <v>0</v>
      </c>
      <c r="F755" s="73" t="str">
        <f>'CONSTRUCTION COST ESTIMATE'!C755</f>
        <v>CONSTRUCT TYPE I SURVEY MONUMENT</v>
      </c>
      <c r="H755" s="74" t="str">
        <f t="shared" ref="H755:H756" si="16">TEXT(A755,"#.0000")</f>
        <v>622.0010</v>
      </c>
      <c r="J755" s="75">
        <f>'CONSTRUCTION COST ESTIMATE'!BA755</f>
        <v>0</v>
      </c>
      <c r="K755" s="69" t="s">
        <v>1304</v>
      </c>
      <c r="L755" s="69" t="str">
        <f>'CONSTRUCTION COST ESTIMATE'!BB755</f>
        <v>EA</v>
      </c>
      <c r="M755" s="69" t="s">
        <v>1312</v>
      </c>
      <c r="N755" s="76">
        <f>'CONSTRUCTION COST ESTIMATE'!BC755</f>
        <v>0</v>
      </c>
      <c r="O755" s="69" t="s">
        <v>1313</v>
      </c>
    </row>
    <row r="756" spans="1:26" hidden="1">
      <c r="A756" s="72">
        <f>'CONSTRUCTION COST ESTIMATE'!B756</f>
        <v>622.00199999999995</v>
      </c>
      <c r="C756" s="69" t="s">
        <v>1311</v>
      </c>
      <c r="D756" s="69">
        <v>0</v>
      </c>
      <c r="F756" s="73" t="str">
        <f>'CONSTRUCTION COST ESTIMATE'!C756</f>
        <v>CONSTRUCT TYPE II-B SURVEY MONUMENT</v>
      </c>
      <c r="H756" s="74" t="str">
        <f t="shared" si="16"/>
        <v>622.0020</v>
      </c>
      <c r="J756" s="75">
        <f>'CONSTRUCTION COST ESTIMATE'!BA756</f>
        <v>0</v>
      </c>
      <c r="K756" s="69" t="s">
        <v>1304</v>
      </c>
      <c r="L756" s="69" t="str">
        <f>'CONSTRUCTION COST ESTIMATE'!BB756</f>
        <v>EA</v>
      </c>
      <c r="M756" s="69" t="s">
        <v>1312</v>
      </c>
      <c r="N756" s="76">
        <f>'CONSTRUCTION COST ESTIMATE'!BC756</f>
        <v>0</v>
      </c>
      <c r="O756" s="69" t="s">
        <v>1313</v>
      </c>
    </row>
    <row r="757" spans="1:26" s="400" customFormat="1">
      <c r="A757" s="408"/>
      <c r="B757" s="395"/>
      <c r="C757" s="395" t="s">
        <v>1311</v>
      </c>
      <c r="D757" s="395">
        <v>0</v>
      </c>
      <c r="E757" s="395"/>
      <c r="F757" s="396" t="str">
        <f>'CONSTRUCTION COST ESTIMATE'!C757</f>
        <v>TRAFFIC SIGNAL &amp; STREET LIGHT</v>
      </c>
      <c r="G757" s="395"/>
      <c r="H757" s="394" t="str">
        <f t="shared" si="15"/>
        <v>.0000</v>
      </c>
      <c r="I757" s="395"/>
      <c r="J757" s="397">
        <f>'CONSTRUCTION COST ESTIMATE'!BA757</f>
        <v>0</v>
      </c>
      <c r="K757" s="395" t="s">
        <v>1304</v>
      </c>
      <c r="L757" s="395">
        <f>'CONSTRUCTION COST ESTIMATE'!BB757</f>
        <v>0</v>
      </c>
      <c r="M757" s="395" t="s">
        <v>1312</v>
      </c>
      <c r="N757" s="398">
        <f>'CONSTRUCTION COST ESTIMATE'!BC757</f>
        <v>0</v>
      </c>
      <c r="O757" s="395" t="s">
        <v>1313</v>
      </c>
      <c r="S757" s="414"/>
      <c r="T757" s="414"/>
      <c r="U757" s="414"/>
      <c r="V757" s="414"/>
      <c r="W757" s="414"/>
      <c r="X757" s="414"/>
      <c r="Y757" s="414"/>
      <c r="Z757" s="414"/>
    </row>
    <row r="758" spans="1:26" hidden="1">
      <c r="A758" s="72">
        <f>'CONSTRUCTION COST ESTIMATE'!B758</f>
        <v>623.00049999999999</v>
      </c>
      <c r="C758" s="69" t="s">
        <v>1311</v>
      </c>
      <c r="D758" s="69">
        <v>0</v>
      </c>
      <c r="F758" s="73" t="str">
        <f>'CONSTRUCTION COST ESTIMATE'!C758</f>
        <v>1-1/4-INCH CONDUIT WITH 1-#8 AWG BARE TRACER WIRE AND PULL STRING</v>
      </c>
      <c r="H758" s="74" t="str">
        <f t="shared" si="15"/>
        <v>623.0005</v>
      </c>
      <c r="J758" s="75">
        <f>'CONSTRUCTION COST ESTIMATE'!BA758</f>
        <v>0</v>
      </c>
      <c r="K758" s="69" t="s">
        <v>1304</v>
      </c>
      <c r="L758" s="69" t="str">
        <f>'CONSTRUCTION COST ESTIMATE'!BB758</f>
        <v>LF</v>
      </c>
      <c r="M758" s="69" t="s">
        <v>1312</v>
      </c>
      <c r="N758" s="76">
        <f>'CONSTRUCTION COST ESTIMATE'!BC758</f>
        <v>0</v>
      </c>
      <c r="O758" s="69" t="s">
        <v>1313</v>
      </c>
    </row>
    <row r="759" spans="1:26" ht="30" hidden="1">
      <c r="A759" s="72">
        <f>'CONSTRUCTION COST ESTIMATE'!B759</f>
        <v>623.00099999999998</v>
      </c>
      <c r="C759" s="69" t="s">
        <v>1311</v>
      </c>
      <c r="D759" s="69">
        <v>0</v>
      </c>
      <c r="F759" s="73" t="str">
        <f>'CONSTRUCTION COST ESTIMATE'!C759</f>
        <v>1-1/4-INCH CONDUIT WITH 2-#4 THW AND 1-#8 THW STREETLIGHTING CONDUCTORS</v>
      </c>
      <c r="H759" s="74" t="str">
        <f t="shared" si="15"/>
        <v>623.0010</v>
      </c>
      <c r="J759" s="75">
        <f>'CONSTRUCTION COST ESTIMATE'!BA759</f>
        <v>0</v>
      </c>
      <c r="K759" s="69" t="s">
        <v>1304</v>
      </c>
      <c r="L759" s="69" t="str">
        <f>'CONSTRUCTION COST ESTIMATE'!BB759</f>
        <v>LF</v>
      </c>
      <c r="M759" s="69" t="s">
        <v>1312</v>
      </c>
      <c r="N759" s="76">
        <f>'CONSTRUCTION COST ESTIMATE'!BC759</f>
        <v>0</v>
      </c>
      <c r="O759" s="69" t="s">
        <v>1313</v>
      </c>
    </row>
    <row r="760" spans="1:26" hidden="1">
      <c r="A760" s="72">
        <f>'CONSTRUCTION COST ESTIMATE'!B760</f>
        <v>623.00199999999995</v>
      </c>
      <c r="C760" s="69" t="s">
        <v>1311</v>
      </c>
      <c r="D760" s="69">
        <v>0</v>
      </c>
      <c r="F760" s="73" t="str">
        <f>'CONSTRUCTION COST ESTIMATE'!C760</f>
        <v>1-1/4-INCH CONDUIT WITH (SPECIFY CONDUCTORS)</v>
      </c>
      <c r="H760" s="74" t="str">
        <f t="shared" si="15"/>
        <v>623.0020</v>
      </c>
      <c r="J760" s="75">
        <f>'CONSTRUCTION COST ESTIMATE'!BA760</f>
        <v>0</v>
      </c>
      <c r="K760" s="69" t="s">
        <v>1304</v>
      </c>
      <c r="L760" s="69" t="str">
        <f>'CONSTRUCTION COST ESTIMATE'!BB760</f>
        <v>LF</v>
      </c>
      <c r="M760" s="69" t="s">
        <v>1312</v>
      </c>
      <c r="N760" s="76">
        <f>'CONSTRUCTION COST ESTIMATE'!BC760</f>
        <v>0</v>
      </c>
      <c r="O760" s="69" t="s">
        <v>1313</v>
      </c>
    </row>
    <row r="761" spans="1:26" hidden="1">
      <c r="A761" s="72">
        <f>'CONSTRUCTION COST ESTIMATE'!B761</f>
        <v>623.00300000000004</v>
      </c>
      <c r="C761" s="69" t="s">
        <v>1311</v>
      </c>
      <c r="D761" s="69">
        <v>0</v>
      </c>
      <c r="F761" s="73" t="str">
        <f>'CONSTRUCTION COST ESTIMATE'!C761</f>
        <v>2 INCH CONDUIT WITH 1-#8 AWG BARE TRACER WIRE AND PULL STRING</v>
      </c>
      <c r="H761" s="74" t="str">
        <f t="shared" si="15"/>
        <v>623.0030</v>
      </c>
      <c r="J761" s="75">
        <f>'CONSTRUCTION COST ESTIMATE'!BA761</f>
        <v>0</v>
      </c>
      <c r="K761" s="69" t="s">
        <v>1304</v>
      </c>
      <c r="L761" s="69" t="str">
        <f>'CONSTRUCTION COST ESTIMATE'!BB761</f>
        <v>LF</v>
      </c>
      <c r="M761" s="69" t="s">
        <v>1312</v>
      </c>
      <c r="N761" s="76">
        <f>'CONSTRUCTION COST ESTIMATE'!BC761</f>
        <v>0</v>
      </c>
      <c r="O761" s="69" t="s">
        <v>1313</v>
      </c>
    </row>
    <row r="762" spans="1:26" ht="30" hidden="1">
      <c r="A762" s="72">
        <f>'CONSTRUCTION COST ESTIMATE'!B762</f>
        <v>623.00400000000002</v>
      </c>
      <c r="C762" s="69" t="s">
        <v>1311</v>
      </c>
      <c r="D762" s="69">
        <v>0</v>
      </c>
      <c r="F762" s="73" t="str">
        <f>'CONSTRUCTION COST ESTIMATE'!C762</f>
        <v>2 INCH PVC CONDUIT WITH 2-#4 THW AND 1-#8 THW STREETLIGHTING CONDUCTORS</v>
      </c>
      <c r="H762" s="74" t="str">
        <f t="shared" si="15"/>
        <v>623.0040</v>
      </c>
      <c r="J762" s="75">
        <f>'CONSTRUCTION COST ESTIMATE'!BA762</f>
        <v>0</v>
      </c>
      <c r="K762" s="69" t="s">
        <v>1304</v>
      </c>
      <c r="L762" s="69" t="str">
        <f>'CONSTRUCTION COST ESTIMATE'!BB762</f>
        <v>LF</v>
      </c>
      <c r="M762" s="69" t="s">
        <v>1312</v>
      </c>
      <c r="N762" s="76">
        <f>'CONSTRUCTION COST ESTIMATE'!BC762</f>
        <v>0</v>
      </c>
      <c r="O762" s="69" t="s">
        <v>1313</v>
      </c>
    </row>
    <row r="763" spans="1:26" ht="30" hidden="1">
      <c r="A763" s="72">
        <f>'CONSTRUCTION COST ESTIMATE'!B763</f>
        <v>623.005</v>
      </c>
      <c r="C763" s="69" t="s">
        <v>1311</v>
      </c>
      <c r="D763" s="69">
        <v>0</v>
      </c>
      <c r="F763" s="73" t="str">
        <f>'CONSTRUCTION COST ESTIMATE'!C763</f>
        <v>2-INCH PVC CONDUIT WITH 2-#6 THW AND 1-#8 THW RECEPTACLE CONDUCTORS</v>
      </c>
      <c r="H763" s="74" t="str">
        <f t="shared" si="15"/>
        <v>623.0050</v>
      </c>
      <c r="J763" s="75">
        <f>'CONSTRUCTION COST ESTIMATE'!BA763</f>
        <v>0</v>
      </c>
      <c r="K763" s="69" t="s">
        <v>1304</v>
      </c>
      <c r="L763" s="69" t="str">
        <f>'CONSTRUCTION COST ESTIMATE'!BB763</f>
        <v>LF</v>
      </c>
      <c r="M763" s="69" t="s">
        <v>1312</v>
      </c>
      <c r="N763" s="76">
        <f>'CONSTRUCTION COST ESTIMATE'!BC763</f>
        <v>0</v>
      </c>
      <c r="O763" s="69" t="s">
        <v>1313</v>
      </c>
    </row>
    <row r="764" spans="1:26" hidden="1">
      <c r="A764" s="72">
        <f>'CONSTRUCTION COST ESTIMATE'!B764</f>
        <v>623.00599999999997</v>
      </c>
      <c r="C764" s="69" t="s">
        <v>1311</v>
      </c>
      <c r="D764" s="69">
        <v>0</v>
      </c>
      <c r="F764" s="73" t="str">
        <f>'CONSTRUCTION COST ESTIMATE'!C764</f>
        <v>2 INCH PVC CONDUIT WITH (SPECIFY CONDUCTORS)</v>
      </c>
      <c r="H764" s="74" t="str">
        <f t="shared" si="15"/>
        <v>623.0060</v>
      </c>
      <c r="J764" s="75">
        <f>'CONSTRUCTION COST ESTIMATE'!BA764</f>
        <v>0</v>
      </c>
      <c r="K764" s="69" t="s">
        <v>1304</v>
      </c>
      <c r="L764" s="69" t="str">
        <f>'CONSTRUCTION COST ESTIMATE'!BB764</f>
        <v>LF</v>
      </c>
      <c r="M764" s="69" t="s">
        <v>1312</v>
      </c>
      <c r="N764" s="76">
        <f>'CONSTRUCTION COST ESTIMATE'!BC764</f>
        <v>0</v>
      </c>
      <c r="O764" s="69" t="s">
        <v>1313</v>
      </c>
    </row>
    <row r="765" spans="1:26" hidden="1">
      <c r="A765" s="72">
        <f>'CONSTRUCTION COST ESTIMATE'!B765</f>
        <v>623.00699999999995</v>
      </c>
      <c r="C765" s="69" t="s">
        <v>1311</v>
      </c>
      <c r="D765" s="69">
        <v>0</v>
      </c>
      <c r="F765" s="73" t="str">
        <f>'CONSTRUCTION COST ESTIMATE'!C765</f>
        <v>3 INCH CONDUIT WITH 1-#8 AWG BARE TRACER WIRE AND PULL STRING</v>
      </c>
      <c r="H765" s="74" t="str">
        <f t="shared" si="15"/>
        <v>623.0070</v>
      </c>
      <c r="J765" s="75">
        <f>'CONSTRUCTION COST ESTIMATE'!BA765</f>
        <v>0</v>
      </c>
      <c r="K765" s="69" t="s">
        <v>1304</v>
      </c>
      <c r="L765" s="69" t="str">
        <f>'CONSTRUCTION COST ESTIMATE'!BB765</f>
        <v>LF</v>
      </c>
      <c r="M765" s="69" t="s">
        <v>1312</v>
      </c>
      <c r="N765" s="76">
        <f>'CONSTRUCTION COST ESTIMATE'!BC765</f>
        <v>0</v>
      </c>
      <c r="O765" s="69" t="s">
        <v>1313</v>
      </c>
    </row>
    <row r="766" spans="1:26" hidden="1">
      <c r="A766" s="72">
        <f>'CONSTRUCTION COST ESTIMATE'!B766</f>
        <v>623.00800000000004</v>
      </c>
      <c r="C766" s="69" t="s">
        <v>1311</v>
      </c>
      <c r="D766" s="69">
        <v>0</v>
      </c>
      <c r="F766" s="73" t="str">
        <f>'CONSTRUCTION COST ESTIMATE'!C766</f>
        <v>3 INCH CONDUIT WITH (SPECIFY CONDUCTORS)</v>
      </c>
      <c r="H766" s="74" t="str">
        <f t="shared" si="15"/>
        <v>623.0080</v>
      </c>
      <c r="J766" s="75">
        <f>'CONSTRUCTION COST ESTIMATE'!BA766</f>
        <v>0</v>
      </c>
      <c r="K766" s="69" t="s">
        <v>1304</v>
      </c>
      <c r="L766" s="69" t="str">
        <f>'CONSTRUCTION COST ESTIMATE'!BB766</f>
        <v>LF</v>
      </c>
      <c r="M766" s="69" t="s">
        <v>1312</v>
      </c>
      <c r="N766" s="76">
        <f>'CONSTRUCTION COST ESTIMATE'!BC766</f>
        <v>0</v>
      </c>
      <c r="O766" s="69" t="s">
        <v>1313</v>
      </c>
    </row>
    <row r="767" spans="1:26" hidden="1">
      <c r="A767" s="72">
        <f>'CONSTRUCTION COST ESTIMATE'!B767</f>
        <v>623.01</v>
      </c>
      <c r="C767" s="69" t="s">
        <v>1311</v>
      </c>
      <c r="D767" s="69">
        <v>0</v>
      </c>
      <c r="F767" s="73" t="str">
        <f>'CONSTRUCTION COST ESTIMATE'!C767</f>
        <v>4 INCH CONDUIT WITH HERCULINE TRACEABLE PULL TAPE</v>
      </c>
      <c r="H767" s="74" t="str">
        <f t="shared" si="15"/>
        <v>623.0100</v>
      </c>
      <c r="J767" s="75">
        <f>'CONSTRUCTION COST ESTIMATE'!BA767</f>
        <v>0</v>
      </c>
      <c r="K767" s="69" t="s">
        <v>1304</v>
      </c>
      <c r="L767" s="69" t="str">
        <f>'CONSTRUCTION COST ESTIMATE'!BB767</f>
        <v>LF</v>
      </c>
      <c r="M767" s="69" t="s">
        <v>1312</v>
      </c>
      <c r="N767" s="76">
        <f>'CONSTRUCTION COST ESTIMATE'!BC767</f>
        <v>0</v>
      </c>
      <c r="O767" s="69" t="s">
        <v>1313</v>
      </c>
    </row>
    <row r="768" spans="1:26" hidden="1">
      <c r="A768" s="72">
        <f>'CONSTRUCTION COST ESTIMATE'!B768</f>
        <v>623.01099999999997</v>
      </c>
      <c r="C768" s="69" t="s">
        <v>1311</v>
      </c>
      <c r="D768" s="69">
        <v>0</v>
      </c>
      <c r="F768" s="73" t="str">
        <f>'CONSTRUCTION COST ESTIMATE'!C768</f>
        <v>4 INCH CONDUIT WITH 72-STRAND FIBER OPTIC CABLE</v>
      </c>
      <c r="H768" s="74" t="str">
        <f t="shared" si="15"/>
        <v>623.0110</v>
      </c>
      <c r="J768" s="75">
        <f>'CONSTRUCTION COST ESTIMATE'!BA768</f>
        <v>0</v>
      </c>
      <c r="K768" s="69" t="s">
        <v>1304</v>
      </c>
      <c r="L768" s="69" t="str">
        <f>'CONSTRUCTION COST ESTIMATE'!BB768</f>
        <v>LF</v>
      </c>
      <c r="M768" s="69" t="s">
        <v>1312</v>
      </c>
      <c r="N768" s="76">
        <f>'CONSTRUCTION COST ESTIMATE'!BC768</f>
        <v>0</v>
      </c>
      <c r="O768" s="69" t="s">
        <v>1313</v>
      </c>
    </row>
    <row r="769" spans="1:15" hidden="1">
      <c r="A769" s="72">
        <f>'CONSTRUCTION COST ESTIMATE'!B769</f>
        <v>623.01199999999994</v>
      </c>
      <c r="C769" s="69" t="s">
        <v>1311</v>
      </c>
      <c r="D769" s="69">
        <v>0</v>
      </c>
      <c r="F769" s="73" t="str">
        <f>'CONSTRUCTION COST ESTIMATE'!C769</f>
        <v>4 INCH CONDUIT WITH 144-STRAND FIBER OPTIC CABLE</v>
      </c>
      <c r="H769" s="74" t="str">
        <f t="shared" si="15"/>
        <v>623.0120</v>
      </c>
      <c r="J769" s="75">
        <f>'CONSTRUCTION COST ESTIMATE'!BA769</f>
        <v>0</v>
      </c>
      <c r="K769" s="69" t="s">
        <v>1304</v>
      </c>
      <c r="L769" s="69" t="str">
        <f>'CONSTRUCTION COST ESTIMATE'!BB769</f>
        <v>LF</v>
      </c>
      <c r="M769" s="69" t="s">
        <v>1312</v>
      </c>
      <c r="N769" s="76">
        <f>'CONSTRUCTION COST ESTIMATE'!BC769</f>
        <v>0</v>
      </c>
      <c r="O769" s="69" t="s">
        <v>1313</v>
      </c>
    </row>
    <row r="770" spans="1:15" ht="30" hidden="1">
      <c r="A770" s="72">
        <f>'CONSTRUCTION COST ESTIMATE'!B770</f>
        <v>623.01300000000003</v>
      </c>
      <c r="C770" s="69" t="s">
        <v>1311</v>
      </c>
      <c r="D770" s="69">
        <v>0</v>
      </c>
      <c r="F770" s="73" t="str">
        <f>'CONSTRUCTION COST ESTIMATE'!C770</f>
        <v>4 INCH CONDUIT WITH 6-PAIR, REA SPECIFICATION PE-39, NO. 22 AWG TWISTED WIRE PAIR CABLE</v>
      </c>
      <c r="H770" s="74" t="str">
        <f t="shared" si="15"/>
        <v>623.0130</v>
      </c>
      <c r="J770" s="75">
        <f>'CONSTRUCTION COST ESTIMATE'!BA770</f>
        <v>0</v>
      </c>
      <c r="K770" s="69" t="s">
        <v>1304</v>
      </c>
      <c r="L770" s="69" t="str">
        <f>'CONSTRUCTION COST ESTIMATE'!BB770</f>
        <v>LF</v>
      </c>
      <c r="M770" s="69" t="s">
        <v>1312</v>
      </c>
      <c r="N770" s="76">
        <f>'CONSTRUCTION COST ESTIMATE'!BC770</f>
        <v>0</v>
      </c>
      <c r="O770" s="69" t="s">
        <v>1313</v>
      </c>
    </row>
    <row r="771" spans="1:15" hidden="1">
      <c r="A771" s="72">
        <f>'CONSTRUCTION COST ESTIMATE'!B771</f>
        <v>623.01400000000001</v>
      </c>
      <c r="C771" s="69" t="s">
        <v>1311</v>
      </c>
      <c r="D771" s="69">
        <v>0</v>
      </c>
      <c r="F771" s="73" t="str">
        <f>'CONSTRUCTION COST ESTIMATE'!C771</f>
        <v>4 INCH CONDUIT WITH (SPECIFY CONDUCTORS)</v>
      </c>
      <c r="H771" s="74" t="str">
        <f t="shared" si="15"/>
        <v>623.0140</v>
      </c>
      <c r="J771" s="75">
        <f>'CONSTRUCTION COST ESTIMATE'!BA771</f>
        <v>0</v>
      </c>
      <c r="K771" s="69" t="s">
        <v>1304</v>
      </c>
      <c r="L771" s="69" t="str">
        <f>'CONSTRUCTION COST ESTIMATE'!BB771</f>
        <v>LF</v>
      </c>
      <c r="M771" s="69" t="s">
        <v>1312</v>
      </c>
      <c r="N771" s="76">
        <f>'CONSTRUCTION COST ESTIMATE'!BC771</f>
        <v>0</v>
      </c>
      <c r="O771" s="69" t="s">
        <v>1313</v>
      </c>
    </row>
    <row r="772" spans="1:15" hidden="1">
      <c r="A772" s="72">
        <f>'CONSTRUCTION COST ESTIMATE'!B772</f>
        <v>623.01499999999999</v>
      </c>
      <c r="C772" s="69" t="s">
        <v>1311</v>
      </c>
      <c r="D772" s="69">
        <v>0</v>
      </c>
      <c r="F772" s="73" t="str">
        <f>'CONSTRUCTION COST ESTIMATE'!C772</f>
        <v xml:space="preserve">NO. 1/0 AWG THW CONDUCTOR </v>
      </c>
      <c r="H772" s="74" t="str">
        <f t="shared" si="15"/>
        <v>623.0150</v>
      </c>
      <c r="J772" s="75">
        <f>'CONSTRUCTION COST ESTIMATE'!BA772</f>
        <v>0</v>
      </c>
      <c r="K772" s="69" t="s">
        <v>1304</v>
      </c>
      <c r="L772" s="69" t="str">
        <f>'CONSTRUCTION COST ESTIMATE'!BB772</f>
        <v>LF</v>
      </c>
      <c r="M772" s="69" t="s">
        <v>1312</v>
      </c>
      <c r="N772" s="76">
        <f>'CONSTRUCTION COST ESTIMATE'!BC772</f>
        <v>0</v>
      </c>
      <c r="O772" s="69" t="s">
        <v>1313</v>
      </c>
    </row>
    <row r="773" spans="1:15" hidden="1">
      <c r="A773" s="72">
        <f>'CONSTRUCTION COST ESTIMATE'!B773</f>
        <v>623.01599999999996</v>
      </c>
      <c r="C773" s="69" t="s">
        <v>1311</v>
      </c>
      <c r="D773" s="69">
        <v>0</v>
      </c>
      <c r="F773" s="73" t="str">
        <f>'CONSTRUCTION COST ESTIMATE'!C773</f>
        <v xml:space="preserve">NO. 4 AWG THW CONDUCTOR </v>
      </c>
      <c r="H773" s="74" t="str">
        <f t="shared" si="15"/>
        <v>623.0160</v>
      </c>
      <c r="J773" s="75">
        <f>'CONSTRUCTION COST ESTIMATE'!BA773</f>
        <v>0</v>
      </c>
      <c r="K773" s="69" t="s">
        <v>1304</v>
      </c>
      <c r="L773" s="69" t="str">
        <f>'CONSTRUCTION COST ESTIMATE'!BB773</f>
        <v>LF</v>
      </c>
      <c r="M773" s="69" t="s">
        <v>1312</v>
      </c>
      <c r="N773" s="76">
        <f>'CONSTRUCTION COST ESTIMATE'!BC773</f>
        <v>0</v>
      </c>
      <c r="O773" s="69" t="s">
        <v>1313</v>
      </c>
    </row>
    <row r="774" spans="1:15" hidden="1">
      <c r="A774" s="72">
        <f>'CONSTRUCTION COST ESTIMATE'!B774</f>
        <v>623.01700000000005</v>
      </c>
      <c r="C774" s="69" t="s">
        <v>1311</v>
      </c>
      <c r="D774" s="69">
        <v>0</v>
      </c>
      <c r="F774" s="73" t="str">
        <f>'CONSTRUCTION COST ESTIMATE'!C774</f>
        <v xml:space="preserve">NO. 8 AWG THW CONDUCTOR </v>
      </c>
      <c r="H774" s="74" t="str">
        <f t="shared" si="15"/>
        <v>623.0170</v>
      </c>
      <c r="J774" s="75">
        <f>'CONSTRUCTION COST ESTIMATE'!BA774</f>
        <v>0</v>
      </c>
      <c r="K774" s="69" t="s">
        <v>1304</v>
      </c>
      <c r="L774" s="69" t="str">
        <f>'CONSTRUCTION COST ESTIMATE'!BB774</f>
        <v>LF</v>
      </c>
      <c r="M774" s="69" t="s">
        <v>1312</v>
      </c>
      <c r="N774" s="76">
        <f>'CONSTRUCTION COST ESTIMATE'!BC774</f>
        <v>0</v>
      </c>
      <c r="O774" s="69" t="s">
        <v>1313</v>
      </c>
    </row>
    <row r="775" spans="1:15" hidden="1">
      <c r="A775" s="72">
        <f>'CONSTRUCTION COST ESTIMATE'!B775</f>
        <v>623.01800000000003</v>
      </c>
      <c r="C775" s="69" t="s">
        <v>1311</v>
      </c>
      <c r="D775" s="69">
        <v>0</v>
      </c>
      <c r="F775" s="73" t="str">
        <f>'CONSTRUCTION COST ESTIMATE'!C775</f>
        <v xml:space="preserve">NO. 10 AWG THW CONDUCTOR </v>
      </c>
      <c r="H775" s="74" t="str">
        <f t="shared" si="15"/>
        <v>623.0180</v>
      </c>
      <c r="J775" s="75">
        <f>'CONSTRUCTION COST ESTIMATE'!BA775</f>
        <v>0</v>
      </c>
      <c r="K775" s="69" t="s">
        <v>1304</v>
      </c>
      <c r="L775" s="69" t="str">
        <f>'CONSTRUCTION COST ESTIMATE'!BB775</f>
        <v>LF</v>
      </c>
      <c r="M775" s="69" t="s">
        <v>1312</v>
      </c>
      <c r="N775" s="76">
        <f>'CONSTRUCTION COST ESTIMATE'!BC775</f>
        <v>0</v>
      </c>
      <c r="O775" s="69" t="s">
        <v>1313</v>
      </c>
    </row>
    <row r="776" spans="1:15" hidden="1">
      <c r="A776" s="72">
        <f>'CONSTRUCTION COST ESTIMATE'!B776</f>
        <v>623.01900000000001</v>
      </c>
      <c r="C776" s="69" t="s">
        <v>1311</v>
      </c>
      <c r="D776" s="69">
        <v>0</v>
      </c>
      <c r="F776" s="73" t="str">
        <f>'CONSTRUCTION COST ESTIMATE'!C776</f>
        <v>(SPECIFY WIRE SIZE) THW CONDUCTOR</v>
      </c>
      <c r="H776" s="74" t="str">
        <f t="shared" si="15"/>
        <v>623.0190</v>
      </c>
      <c r="J776" s="75">
        <f>'CONSTRUCTION COST ESTIMATE'!BA776</f>
        <v>0</v>
      </c>
      <c r="K776" s="69" t="s">
        <v>1304</v>
      </c>
      <c r="L776" s="69" t="str">
        <f>'CONSTRUCTION COST ESTIMATE'!BB776</f>
        <v>LF</v>
      </c>
      <c r="M776" s="69" t="s">
        <v>1312</v>
      </c>
      <c r="N776" s="76">
        <f>'CONSTRUCTION COST ESTIMATE'!BC776</f>
        <v>0</v>
      </c>
      <c r="O776" s="69" t="s">
        <v>1313</v>
      </c>
    </row>
    <row r="777" spans="1:15" hidden="1">
      <c r="A777" s="72">
        <f>'CONSTRUCTION COST ESTIMATE'!B777</f>
        <v>623.02</v>
      </c>
      <c r="C777" s="69" t="s">
        <v>1311</v>
      </c>
      <c r="D777" s="69">
        <v>0</v>
      </c>
      <c r="F777" s="73" t="str">
        <f>'CONSTRUCTION COST ESTIMATE'!C777</f>
        <v>2-#4 AWG THW AND 1-#8 AWG THW STREETLIGHTING CONDUCTORS</v>
      </c>
      <c r="H777" s="74" t="str">
        <f t="shared" si="15"/>
        <v>623.0200</v>
      </c>
      <c r="J777" s="75">
        <f>'CONSTRUCTION COST ESTIMATE'!BA777</f>
        <v>0</v>
      </c>
      <c r="K777" s="69" t="s">
        <v>1304</v>
      </c>
      <c r="L777" s="69" t="str">
        <f>'CONSTRUCTION COST ESTIMATE'!BB777</f>
        <v>LF</v>
      </c>
      <c r="M777" s="69" t="s">
        <v>1312</v>
      </c>
      <c r="N777" s="76">
        <f>'CONSTRUCTION COST ESTIMATE'!BC777</f>
        <v>0</v>
      </c>
      <c r="O777" s="69" t="s">
        <v>1313</v>
      </c>
    </row>
    <row r="778" spans="1:15" hidden="1">
      <c r="A778" s="72">
        <f>'CONSTRUCTION COST ESTIMATE'!B778</f>
        <v>623.02099999999996</v>
      </c>
      <c r="C778" s="69" t="s">
        <v>1311</v>
      </c>
      <c r="D778" s="69">
        <v>0</v>
      </c>
      <c r="F778" s="73" t="str">
        <f>'CONSTRUCTION COST ESTIMATE'!C778</f>
        <v xml:space="preserve">1-#8 AWG THW CONDUCTOR </v>
      </c>
      <c r="H778" s="74" t="str">
        <f t="shared" si="15"/>
        <v>623.0210</v>
      </c>
      <c r="J778" s="75">
        <f>'CONSTRUCTION COST ESTIMATE'!BA778</f>
        <v>0</v>
      </c>
      <c r="K778" s="69" t="s">
        <v>1304</v>
      </c>
      <c r="L778" s="69" t="str">
        <f>'CONSTRUCTION COST ESTIMATE'!BB778</f>
        <v>LF</v>
      </c>
      <c r="M778" s="69" t="s">
        <v>1312</v>
      </c>
      <c r="N778" s="76">
        <f>'CONSTRUCTION COST ESTIMATE'!BC778</f>
        <v>0</v>
      </c>
      <c r="O778" s="69" t="s">
        <v>1313</v>
      </c>
    </row>
    <row r="779" spans="1:15" hidden="1">
      <c r="A779" s="72">
        <f>'CONSTRUCTION COST ESTIMATE'!B779</f>
        <v>623.02200000000005</v>
      </c>
      <c r="C779" s="69" t="s">
        <v>1311</v>
      </c>
      <c r="D779" s="69">
        <v>0</v>
      </c>
      <c r="F779" s="73" t="str">
        <f>'CONSTRUCTION COST ESTIMATE'!C779</f>
        <v xml:space="preserve">2-#8 AWG THW CONDUCTORS FOR RECEPTACLES </v>
      </c>
      <c r="H779" s="74" t="str">
        <f t="shared" si="15"/>
        <v>623.0220</v>
      </c>
      <c r="J779" s="75">
        <f>'CONSTRUCTION COST ESTIMATE'!BA779</f>
        <v>0</v>
      </c>
      <c r="K779" s="69" t="s">
        <v>1304</v>
      </c>
      <c r="L779" s="69" t="str">
        <f>'CONSTRUCTION COST ESTIMATE'!BB779</f>
        <v>LF</v>
      </c>
      <c r="M779" s="69" t="s">
        <v>1312</v>
      </c>
      <c r="N779" s="76">
        <f>'CONSTRUCTION COST ESTIMATE'!BC779</f>
        <v>0</v>
      </c>
      <c r="O779" s="69" t="s">
        <v>1313</v>
      </c>
    </row>
    <row r="780" spans="1:15" ht="30" hidden="1">
      <c r="A780" s="72">
        <f>'CONSTRUCTION COST ESTIMATE'!B780</f>
        <v>623.02499999999998</v>
      </c>
      <c r="C780" s="69" t="s">
        <v>1311</v>
      </c>
      <c r="D780" s="69">
        <v>0</v>
      </c>
      <c r="F780" s="73" t="str">
        <f>'CONSTRUCTION COST ESTIMATE'!C780</f>
        <v>INSTALL 6-PAIR, REA SPECIFICATION PE-39, NO. 22 AWG TWISTED WIRE PAIR CABLE</v>
      </c>
      <c r="H780" s="74" t="str">
        <f t="shared" si="15"/>
        <v>623.0250</v>
      </c>
      <c r="J780" s="75">
        <f>'CONSTRUCTION COST ESTIMATE'!BA780</f>
        <v>0</v>
      </c>
      <c r="K780" s="69" t="s">
        <v>1304</v>
      </c>
      <c r="L780" s="69" t="str">
        <f>'CONSTRUCTION COST ESTIMATE'!BB780</f>
        <v>LF</v>
      </c>
      <c r="M780" s="69" t="s">
        <v>1312</v>
      </c>
      <c r="N780" s="76">
        <f>'CONSTRUCTION COST ESTIMATE'!BC780</f>
        <v>0</v>
      </c>
      <c r="O780" s="69" t="s">
        <v>1313</v>
      </c>
    </row>
    <row r="781" spans="1:15" hidden="1">
      <c r="A781" s="72">
        <f>'CONSTRUCTION COST ESTIMATE'!B781</f>
        <v>623.03</v>
      </c>
      <c r="C781" s="69" t="s">
        <v>1311</v>
      </c>
      <c r="D781" s="69">
        <v>0</v>
      </c>
      <c r="F781" s="73" t="str">
        <f>'CONSTRUCTION COST ESTIMATE'!C781</f>
        <v>INSTALL NO. 3-1/2 PULL BOX WITH NON-CONDUCTIVE LID</v>
      </c>
      <c r="H781" s="74" t="str">
        <f t="shared" si="15"/>
        <v>623.0300</v>
      </c>
      <c r="J781" s="75">
        <f>'CONSTRUCTION COST ESTIMATE'!BA781</f>
        <v>0</v>
      </c>
      <c r="K781" s="69" t="s">
        <v>1304</v>
      </c>
      <c r="L781" s="69" t="str">
        <f>'CONSTRUCTION COST ESTIMATE'!BB781</f>
        <v>EA</v>
      </c>
      <c r="M781" s="69" t="s">
        <v>1312</v>
      </c>
      <c r="N781" s="76">
        <f>'CONSTRUCTION COST ESTIMATE'!BC781</f>
        <v>0</v>
      </c>
      <c r="O781" s="69" t="s">
        <v>1313</v>
      </c>
    </row>
    <row r="782" spans="1:15" hidden="1">
      <c r="A782" s="72">
        <f>'CONSTRUCTION COST ESTIMATE'!B782</f>
        <v>623.03099999999995</v>
      </c>
      <c r="C782" s="69" t="s">
        <v>1311</v>
      </c>
      <c r="D782" s="69">
        <v>0</v>
      </c>
      <c r="F782" s="73" t="str">
        <f>'CONSTRUCTION COST ESTIMATE'!C782</f>
        <v>INSTALL NO. 5 PULL BOX WITH NON-CONDUCTIVE LID</v>
      </c>
      <c r="H782" s="74" t="str">
        <f t="shared" si="15"/>
        <v>623.0310</v>
      </c>
      <c r="J782" s="75">
        <f>'CONSTRUCTION COST ESTIMATE'!BA782</f>
        <v>0</v>
      </c>
      <c r="K782" s="69" t="s">
        <v>1304</v>
      </c>
      <c r="L782" s="69" t="str">
        <f>'CONSTRUCTION COST ESTIMATE'!BB782</f>
        <v>EA</v>
      </c>
      <c r="M782" s="69" t="s">
        <v>1312</v>
      </c>
      <c r="N782" s="76">
        <f>'CONSTRUCTION COST ESTIMATE'!BC782</f>
        <v>0</v>
      </c>
      <c r="O782" s="69" t="s">
        <v>1313</v>
      </c>
    </row>
    <row r="783" spans="1:15" hidden="1">
      <c r="A783" s="72">
        <f>'CONSTRUCTION COST ESTIMATE'!B783</f>
        <v>623.03200000000004</v>
      </c>
      <c r="C783" s="69" t="s">
        <v>1311</v>
      </c>
      <c r="D783" s="69">
        <v>0</v>
      </c>
      <c r="F783" s="73" t="str">
        <f>'CONSTRUCTION COST ESTIMATE'!C783</f>
        <v>INSTALL NO. 7 PULL BOX WITH NON-CONDUCTIVE LID</v>
      </c>
      <c r="H783" s="74" t="str">
        <f t="shared" si="15"/>
        <v>623.0320</v>
      </c>
      <c r="J783" s="75">
        <f>'CONSTRUCTION COST ESTIMATE'!BA783</f>
        <v>0</v>
      </c>
      <c r="K783" s="69" t="s">
        <v>1304</v>
      </c>
      <c r="L783" s="69" t="str">
        <f>'CONSTRUCTION COST ESTIMATE'!BB783</f>
        <v>EA</v>
      </c>
      <c r="M783" s="69" t="s">
        <v>1312</v>
      </c>
      <c r="N783" s="76">
        <f>'CONSTRUCTION COST ESTIMATE'!BC783</f>
        <v>0</v>
      </c>
      <c r="O783" s="69" t="s">
        <v>1313</v>
      </c>
    </row>
    <row r="784" spans="1:15" hidden="1">
      <c r="A784" s="72">
        <f>'CONSTRUCTION COST ESTIMATE'!B784</f>
        <v>623.03300000000002</v>
      </c>
      <c r="C784" s="69" t="s">
        <v>1311</v>
      </c>
      <c r="D784" s="69">
        <v>0</v>
      </c>
      <c r="F784" s="73" t="str">
        <f>'CONSTRUCTION COST ESTIMATE'!C784</f>
        <v>INSTALL P30 PULL BOX WITH NON-CONDUCTIVE LID</v>
      </c>
      <c r="H784" s="74" t="str">
        <f t="shared" si="15"/>
        <v>623.0330</v>
      </c>
      <c r="J784" s="75">
        <f>'CONSTRUCTION COST ESTIMATE'!BA784</f>
        <v>0</v>
      </c>
      <c r="K784" s="69" t="s">
        <v>1304</v>
      </c>
      <c r="L784" s="69" t="str">
        <f>'CONSTRUCTION COST ESTIMATE'!BB784</f>
        <v>EA</v>
      </c>
      <c r="M784" s="69" t="s">
        <v>1312</v>
      </c>
      <c r="N784" s="76">
        <f>'CONSTRUCTION COST ESTIMATE'!BC784</f>
        <v>0</v>
      </c>
      <c r="O784" s="69" t="s">
        <v>1313</v>
      </c>
    </row>
    <row r="785" spans="1:15" hidden="1">
      <c r="A785" s="72">
        <f>'CONSTRUCTION COST ESTIMATE'!B785</f>
        <v>623.03399999999999</v>
      </c>
      <c r="C785" s="69" t="s">
        <v>1311</v>
      </c>
      <c r="D785" s="69">
        <v>0</v>
      </c>
      <c r="F785" s="73" t="str">
        <f>'CONSTRUCTION COST ESTIMATE'!C785</f>
        <v>INSTALL RS-1 PULL BOX WITH NON-CONDUCTIVE LID</v>
      </c>
      <c r="H785" s="74" t="str">
        <f t="shared" si="15"/>
        <v>623.0340</v>
      </c>
      <c r="J785" s="75">
        <f>'CONSTRUCTION COST ESTIMATE'!BA785</f>
        <v>0</v>
      </c>
      <c r="K785" s="69" t="s">
        <v>1304</v>
      </c>
      <c r="L785" s="69" t="str">
        <f>'CONSTRUCTION COST ESTIMATE'!BB785</f>
        <v>EA</v>
      </c>
      <c r="M785" s="69" t="s">
        <v>1312</v>
      </c>
      <c r="N785" s="76">
        <f>'CONSTRUCTION COST ESTIMATE'!BC785</f>
        <v>0</v>
      </c>
      <c r="O785" s="69" t="s">
        <v>1313</v>
      </c>
    </row>
    <row r="786" spans="1:15" hidden="1">
      <c r="A786" s="72">
        <f>'CONSTRUCTION COST ESTIMATE'!B786</f>
        <v>623.03499999999997</v>
      </c>
      <c r="C786" s="69" t="s">
        <v>1311</v>
      </c>
      <c r="D786" s="69">
        <v>0</v>
      </c>
      <c r="F786" s="73" t="str">
        <f>'CONSTRUCTION COST ESTIMATE'!C786</f>
        <v>INSTALL TYPE 100 VAULT</v>
      </c>
      <c r="H786" s="74" t="str">
        <f t="shared" si="15"/>
        <v>623.0350</v>
      </c>
      <c r="J786" s="75">
        <f>'CONSTRUCTION COST ESTIMATE'!BA786</f>
        <v>0</v>
      </c>
      <c r="K786" s="69" t="s">
        <v>1304</v>
      </c>
      <c r="L786" s="69" t="str">
        <f>'CONSTRUCTION COST ESTIMATE'!BB786</f>
        <v>EA</v>
      </c>
      <c r="M786" s="69" t="s">
        <v>1312</v>
      </c>
      <c r="N786" s="76">
        <f>'CONSTRUCTION COST ESTIMATE'!BC786</f>
        <v>0</v>
      </c>
      <c r="O786" s="69" t="s">
        <v>1313</v>
      </c>
    </row>
    <row r="787" spans="1:15" hidden="1">
      <c r="A787" s="72">
        <f>'CONSTRUCTION COST ESTIMATE'!B787</f>
        <v>623.03599999999994</v>
      </c>
      <c r="C787" s="69" t="s">
        <v>1311</v>
      </c>
      <c r="D787" s="69">
        <v>0</v>
      </c>
      <c r="F787" s="73" t="str">
        <f>'CONSTRUCTION COST ESTIMATE'!C787</f>
        <v>INSTALL TYPE 200 SPLICE VAULT</v>
      </c>
      <c r="H787" s="74" t="str">
        <f t="shared" si="15"/>
        <v>623.0360</v>
      </c>
      <c r="J787" s="75">
        <f>'CONSTRUCTION COST ESTIMATE'!BA787</f>
        <v>0</v>
      </c>
      <c r="K787" s="69" t="s">
        <v>1304</v>
      </c>
      <c r="L787" s="69" t="str">
        <f>'CONSTRUCTION COST ESTIMATE'!BB787</f>
        <v>EA</v>
      </c>
      <c r="M787" s="69" t="s">
        <v>1312</v>
      </c>
      <c r="N787" s="76">
        <f>'CONSTRUCTION COST ESTIMATE'!BC787</f>
        <v>0</v>
      </c>
      <c r="O787" s="69" t="s">
        <v>1313</v>
      </c>
    </row>
    <row r="788" spans="1:15" hidden="1">
      <c r="A788" s="72">
        <f>'CONSTRUCTION COST ESTIMATE'!B788</f>
        <v>623.03700000000003</v>
      </c>
      <c r="C788" s="69" t="s">
        <v>1311</v>
      </c>
      <c r="D788" s="69">
        <v>0</v>
      </c>
      <c r="F788" s="73" t="str">
        <f>'CONSTRUCTION COST ESTIMATE'!C788</f>
        <v>RETRO-FIT TYPE 200 SPLICE VAULT PULL BOX LID</v>
      </c>
      <c r="H788" s="74" t="str">
        <f t="shared" si="15"/>
        <v>623.0370</v>
      </c>
      <c r="J788" s="75">
        <f>'CONSTRUCTION COST ESTIMATE'!BA788</f>
        <v>0</v>
      </c>
      <c r="K788" s="69" t="s">
        <v>1304</v>
      </c>
      <c r="L788" s="69" t="str">
        <f>'CONSTRUCTION COST ESTIMATE'!BB788</f>
        <v>EA</v>
      </c>
      <c r="M788" s="69" t="s">
        <v>1312</v>
      </c>
      <c r="N788" s="76">
        <f>'CONSTRUCTION COST ESTIMATE'!BC788</f>
        <v>0</v>
      </c>
      <c r="O788" s="69" t="s">
        <v>1313</v>
      </c>
    </row>
    <row r="789" spans="1:15" ht="30" hidden="1">
      <c r="A789" s="72">
        <f>'CONSTRUCTION COST ESTIMATE'!B789</f>
        <v>623.04</v>
      </c>
      <c r="C789" s="69" t="s">
        <v>1311</v>
      </c>
      <c r="D789" s="69">
        <v>0</v>
      </c>
      <c r="F789" s="73" t="str">
        <f>'CONSTRUCTION COST ESTIMATE'!C789</f>
        <v>INSTALL 7 GAUGE STREETLIGHT POLE ASSEMBLY, X FOOT ARM, XX LUMEN LED LUMINAIRE</v>
      </c>
      <c r="H789" s="74" t="str">
        <f t="shared" si="15"/>
        <v>623.0400</v>
      </c>
      <c r="J789" s="75">
        <f>'CONSTRUCTION COST ESTIMATE'!BA789</f>
        <v>0</v>
      </c>
      <c r="K789" s="69" t="s">
        <v>1304</v>
      </c>
      <c r="L789" s="69" t="str">
        <f>'CONSTRUCTION COST ESTIMATE'!BB789</f>
        <v>EA</v>
      </c>
      <c r="M789" s="69" t="s">
        <v>1312</v>
      </c>
      <c r="N789" s="76">
        <f>'CONSTRUCTION COST ESTIMATE'!BC789</f>
        <v>0</v>
      </c>
      <c r="O789" s="69" t="s">
        <v>1313</v>
      </c>
    </row>
    <row r="790" spans="1:15" ht="30" hidden="1">
      <c r="A790" s="72">
        <f>'CONSTRUCTION COST ESTIMATE'!B790</f>
        <v>623.04010000000005</v>
      </c>
      <c r="C790" s="69" t="s">
        <v>1311</v>
      </c>
      <c r="D790" s="69">
        <v>0</v>
      </c>
      <c r="F790" s="73" t="str">
        <f>'CONSTRUCTION COST ESTIMATE'!C790</f>
        <v>INSTALL 7 GAUGE STREETLIGHT POLE ASSEMBLY, X FOOT ARM, XX LUMEN LED LUMINAIRE</v>
      </c>
      <c r="H790" s="74" t="str">
        <f t="shared" si="15"/>
        <v>623.0401</v>
      </c>
      <c r="J790" s="75">
        <f>'CONSTRUCTION COST ESTIMATE'!BA790</f>
        <v>0</v>
      </c>
      <c r="K790" s="69" t="s">
        <v>1304</v>
      </c>
      <c r="L790" s="69" t="str">
        <f>'CONSTRUCTION COST ESTIMATE'!BB790</f>
        <v>EA</v>
      </c>
      <c r="M790" s="69" t="s">
        <v>1312</v>
      </c>
      <c r="N790" s="76">
        <f>'CONSTRUCTION COST ESTIMATE'!BC790</f>
        <v>0</v>
      </c>
      <c r="O790" s="69" t="s">
        <v>1313</v>
      </c>
    </row>
    <row r="791" spans="1:15" ht="30" hidden="1">
      <c r="A791" s="72">
        <f>'CONSTRUCTION COST ESTIMATE'!B791</f>
        <v>623.04020000000003</v>
      </c>
      <c r="C791" s="69" t="s">
        <v>1311</v>
      </c>
      <c r="D791" s="69">
        <v>0</v>
      </c>
      <c r="F791" s="73" t="str">
        <f>'CONSTRUCTION COST ESTIMATE'!C791</f>
        <v>INSTALL 7 GAUGE STREETLIGHT POLE ASSEMBLY, X FOOT ARM, XX LUMEN LED LUMINAIRE</v>
      </c>
      <c r="H791" s="74" t="str">
        <f t="shared" si="15"/>
        <v>623.0402</v>
      </c>
      <c r="J791" s="75">
        <f>'CONSTRUCTION COST ESTIMATE'!BA791</f>
        <v>0</v>
      </c>
      <c r="K791" s="69" t="s">
        <v>1304</v>
      </c>
      <c r="L791" s="69" t="str">
        <f>'CONSTRUCTION COST ESTIMATE'!BB791</f>
        <v>EA</v>
      </c>
      <c r="M791" s="69" t="s">
        <v>1312</v>
      </c>
      <c r="N791" s="76">
        <f>'CONSTRUCTION COST ESTIMATE'!BC791</f>
        <v>0</v>
      </c>
      <c r="O791" s="69" t="s">
        <v>1313</v>
      </c>
    </row>
    <row r="792" spans="1:15" ht="30" hidden="1">
      <c r="A792" s="72">
        <f>'CONSTRUCTION COST ESTIMATE'!B792</f>
        <v>623.0403</v>
      </c>
      <c r="C792" s="69" t="s">
        <v>1311</v>
      </c>
      <c r="D792" s="69">
        <v>0</v>
      </c>
      <c r="F792" s="73" t="str">
        <f>'CONSTRUCTION COST ESTIMATE'!C792</f>
        <v>INSTALL 7 GAUGE STREETLIGHT POLE ASSEMBLY, X FOOT ARM, XX LUMEN LED LUMINAIRE</v>
      </c>
      <c r="H792" s="74" t="str">
        <f t="shared" ref="H792:H854" si="17">TEXT(A792,"#.0000")</f>
        <v>623.0403</v>
      </c>
      <c r="J792" s="75">
        <f>'CONSTRUCTION COST ESTIMATE'!BA792</f>
        <v>0</v>
      </c>
      <c r="K792" s="69" t="s">
        <v>1304</v>
      </c>
      <c r="L792" s="69" t="str">
        <f>'CONSTRUCTION COST ESTIMATE'!BB792</f>
        <v>EA</v>
      </c>
      <c r="M792" s="69" t="s">
        <v>1312</v>
      </c>
      <c r="N792" s="76">
        <f>'CONSTRUCTION COST ESTIMATE'!BC792</f>
        <v>0</v>
      </c>
      <c r="O792" s="69" t="s">
        <v>1313</v>
      </c>
    </row>
    <row r="793" spans="1:15" ht="30" hidden="1">
      <c r="A793" s="72">
        <f>'CONSTRUCTION COST ESTIMATE'!B793</f>
        <v>623.04039999999998</v>
      </c>
      <c r="C793" s="69" t="s">
        <v>1311</v>
      </c>
      <c r="D793" s="69">
        <v>0</v>
      </c>
      <c r="F793" s="73" t="str">
        <f>'CONSTRUCTION COST ESTIMATE'!C793</f>
        <v>INSTALL 7 GAUGE STREETLIGHT POLE ASSEMBLY, X FOOT ARM, XX LUMEN LED LUMINAIRE</v>
      </c>
      <c r="H793" s="74" t="str">
        <f t="shared" si="17"/>
        <v>623.0404</v>
      </c>
      <c r="J793" s="75">
        <f>'CONSTRUCTION COST ESTIMATE'!BA793</f>
        <v>0</v>
      </c>
      <c r="K793" s="69" t="s">
        <v>1304</v>
      </c>
      <c r="L793" s="69" t="str">
        <f>'CONSTRUCTION COST ESTIMATE'!BB793</f>
        <v>EA</v>
      </c>
      <c r="M793" s="69" t="s">
        <v>1312</v>
      </c>
      <c r="N793" s="76">
        <f>'CONSTRUCTION COST ESTIMATE'!BC793</f>
        <v>0</v>
      </c>
      <c r="O793" s="69" t="s">
        <v>1313</v>
      </c>
    </row>
    <row r="794" spans="1:15" ht="30" hidden="1">
      <c r="A794" s="72">
        <f>'CONSTRUCTION COST ESTIMATE'!B794</f>
        <v>623.04200000000003</v>
      </c>
      <c r="C794" s="69" t="s">
        <v>1311</v>
      </c>
      <c r="D794" s="69">
        <v>0</v>
      </c>
      <c r="F794" s="73" t="str">
        <f>'CONSTRUCTION COST ESTIMATE'!C794</f>
        <v>INSTALL 7 GAUGE DUAL-ARM (X FT/X FT) STREETLIGHT POLE ASSEMBLY, XX LUMEN LED LUMINAIRE</v>
      </c>
      <c r="H794" s="74" t="str">
        <f t="shared" si="17"/>
        <v>623.0420</v>
      </c>
      <c r="J794" s="75">
        <f>'CONSTRUCTION COST ESTIMATE'!BA794</f>
        <v>0</v>
      </c>
      <c r="K794" s="69" t="s">
        <v>1304</v>
      </c>
      <c r="L794" s="69" t="str">
        <f>'CONSTRUCTION COST ESTIMATE'!BB794</f>
        <v>EA</v>
      </c>
      <c r="M794" s="69" t="s">
        <v>1312</v>
      </c>
      <c r="N794" s="76">
        <f>'CONSTRUCTION COST ESTIMATE'!BC794</f>
        <v>0</v>
      </c>
      <c r="O794" s="69" t="s">
        <v>1313</v>
      </c>
    </row>
    <row r="795" spans="1:15" ht="30" hidden="1">
      <c r="A795" s="72">
        <f>'CONSTRUCTION COST ESTIMATE'!B795</f>
        <v>623.0421</v>
      </c>
      <c r="C795" s="69" t="s">
        <v>1311</v>
      </c>
      <c r="D795" s="69">
        <v>0</v>
      </c>
      <c r="F795" s="73" t="str">
        <f>'CONSTRUCTION COST ESTIMATE'!C795</f>
        <v>INSTALL 7 GAUGE DUAL-ARM (X FT/X FT) STREETLIGHT POLE ASSEMBLY, XX LUMEN LED LUMINAIRE</v>
      </c>
      <c r="H795" s="74" t="str">
        <f t="shared" si="17"/>
        <v>623.0421</v>
      </c>
      <c r="J795" s="75">
        <f>'CONSTRUCTION COST ESTIMATE'!BA795</f>
        <v>0</v>
      </c>
      <c r="K795" s="69" t="s">
        <v>1304</v>
      </c>
      <c r="L795" s="69" t="str">
        <f>'CONSTRUCTION COST ESTIMATE'!BB795</f>
        <v>EA</v>
      </c>
      <c r="M795" s="69" t="s">
        <v>1312</v>
      </c>
      <c r="N795" s="76">
        <f>'CONSTRUCTION COST ESTIMATE'!BC795</f>
        <v>0</v>
      </c>
      <c r="O795" s="69" t="s">
        <v>1313</v>
      </c>
    </row>
    <row r="796" spans="1:15" ht="30" hidden="1">
      <c r="A796" s="72">
        <f>'CONSTRUCTION COST ESTIMATE'!B796</f>
        <v>623.04219999999998</v>
      </c>
      <c r="C796" s="69" t="s">
        <v>1311</v>
      </c>
      <c r="D796" s="69">
        <v>0</v>
      </c>
      <c r="F796" s="73" t="str">
        <f>'CONSTRUCTION COST ESTIMATE'!C796</f>
        <v>INSTALL 7 GAUGE DUAL-ARM (X FT/X FT) STREETLIGHT POLE ASSEMBLY, XX LUMEN LED LUMINAIRE</v>
      </c>
      <c r="H796" s="74" t="str">
        <f t="shared" si="17"/>
        <v>623.0422</v>
      </c>
      <c r="J796" s="75">
        <f>'CONSTRUCTION COST ESTIMATE'!BA796</f>
        <v>0</v>
      </c>
      <c r="K796" s="69" t="s">
        <v>1304</v>
      </c>
      <c r="L796" s="69" t="str">
        <f>'CONSTRUCTION COST ESTIMATE'!BB796</f>
        <v>EA</v>
      </c>
      <c r="M796" s="69" t="s">
        <v>1312</v>
      </c>
      <c r="N796" s="76">
        <f>'CONSTRUCTION COST ESTIMATE'!BC796</f>
        <v>0</v>
      </c>
      <c r="O796" s="69" t="s">
        <v>1313</v>
      </c>
    </row>
    <row r="797" spans="1:15" ht="30" hidden="1">
      <c r="A797" s="72">
        <f>'CONSTRUCTION COST ESTIMATE'!B797</f>
        <v>623.04399999999998</v>
      </c>
      <c r="C797" s="69" t="s">
        <v>1311</v>
      </c>
      <c r="D797" s="69">
        <v>0</v>
      </c>
      <c r="F797" s="73" t="str">
        <f>'CONSTRUCTION COST ESTIMATE'!C797</f>
        <v>INSTALL 11 GAUGE STREETLIGHT POLE ASSEMBLY, 8 FOOT ARM, XX LUMEN LED LUMINAIRE</v>
      </c>
      <c r="H797" s="74" t="str">
        <f t="shared" si="17"/>
        <v>623.0440</v>
      </c>
      <c r="J797" s="75">
        <f>'CONSTRUCTION COST ESTIMATE'!BA797</f>
        <v>0</v>
      </c>
      <c r="K797" s="69" t="s">
        <v>1304</v>
      </c>
      <c r="L797" s="69" t="str">
        <f>'CONSTRUCTION COST ESTIMATE'!BB797</f>
        <v>EA</v>
      </c>
      <c r="M797" s="69" t="s">
        <v>1312</v>
      </c>
      <c r="N797" s="76">
        <f>'CONSTRUCTION COST ESTIMATE'!BC797</f>
        <v>0</v>
      </c>
      <c r="O797" s="69" t="s">
        <v>1313</v>
      </c>
    </row>
    <row r="798" spans="1:15" ht="30" hidden="1">
      <c r="A798" s="72">
        <f>'CONSTRUCTION COST ESTIMATE'!B798</f>
        <v>623.04499999999996</v>
      </c>
      <c r="C798" s="69" t="s">
        <v>1311</v>
      </c>
      <c r="D798" s="69">
        <v>0</v>
      </c>
      <c r="F798" s="73" t="str">
        <f>'CONSTRUCTION COST ESTIMATE'!C798</f>
        <v>INSTALL 11 GAUGE STREETLIGHT POLE ASSEMBLY, X FOOT ARM, XX LUMEN LED LUMINAIRE</v>
      </c>
      <c r="H798" s="74" t="str">
        <f t="shared" si="17"/>
        <v>623.0450</v>
      </c>
      <c r="J798" s="75">
        <f>'CONSTRUCTION COST ESTIMATE'!BA798</f>
        <v>0</v>
      </c>
      <c r="K798" s="69" t="s">
        <v>1304</v>
      </c>
      <c r="L798" s="69" t="str">
        <f>'CONSTRUCTION COST ESTIMATE'!BB798</f>
        <v>EA</v>
      </c>
      <c r="M798" s="69" t="s">
        <v>1312</v>
      </c>
      <c r="N798" s="76">
        <f>'CONSTRUCTION COST ESTIMATE'!BC798</f>
        <v>0</v>
      </c>
      <c r="O798" s="69" t="s">
        <v>1313</v>
      </c>
    </row>
    <row r="799" spans="1:15" ht="30" hidden="1">
      <c r="A799" s="72">
        <f>'CONSTRUCTION COST ESTIMATE'!B799</f>
        <v>623.04510000000005</v>
      </c>
      <c r="C799" s="69" t="s">
        <v>1311</v>
      </c>
      <c r="D799" s="69">
        <v>0</v>
      </c>
      <c r="F799" s="73" t="str">
        <f>'CONSTRUCTION COST ESTIMATE'!C799</f>
        <v>INSTALL 11 GAUGE STREETLIGHT POLE ASSEMBLY, X FOOT ARM, XX LUMEN LED LUMINAIRE</v>
      </c>
      <c r="H799" s="74" t="str">
        <f t="shared" si="17"/>
        <v>623.0451</v>
      </c>
      <c r="J799" s="75">
        <f>'CONSTRUCTION COST ESTIMATE'!BA799</f>
        <v>0</v>
      </c>
      <c r="K799" s="69" t="s">
        <v>1304</v>
      </c>
      <c r="L799" s="69" t="str">
        <f>'CONSTRUCTION COST ESTIMATE'!BB799</f>
        <v>EA</v>
      </c>
      <c r="M799" s="69" t="s">
        <v>1312</v>
      </c>
      <c r="N799" s="76">
        <f>'CONSTRUCTION COST ESTIMATE'!BC799</f>
        <v>0</v>
      </c>
      <c r="O799" s="69" t="s">
        <v>1313</v>
      </c>
    </row>
    <row r="800" spans="1:15" ht="30" hidden="1">
      <c r="A800" s="72">
        <f>'CONSTRUCTION COST ESTIMATE'!B800</f>
        <v>623.04600000000005</v>
      </c>
      <c r="C800" s="69" t="s">
        <v>1311</v>
      </c>
      <c r="D800" s="69">
        <v>0</v>
      </c>
      <c r="F800" s="73" t="str">
        <f>'CONSTRUCTION COST ESTIMATE'!C800</f>
        <v>INSTALL 11 GAUGE DUAL-ARM (X FT/X FT) STREETLIGHT POLE ASSEMBLY, XX LUMEN LED LUMINAIRE</v>
      </c>
      <c r="H800" s="74" t="str">
        <f t="shared" si="17"/>
        <v>623.0460</v>
      </c>
      <c r="J800" s="75">
        <f>'CONSTRUCTION COST ESTIMATE'!BA800</f>
        <v>0</v>
      </c>
      <c r="K800" s="69" t="s">
        <v>1304</v>
      </c>
      <c r="L800" s="69" t="str">
        <f>'CONSTRUCTION COST ESTIMATE'!BB800</f>
        <v>EA</v>
      </c>
      <c r="M800" s="69" t="s">
        <v>1312</v>
      </c>
      <c r="N800" s="76">
        <f>'CONSTRUCTION COST ESTIMATE'!BC800</f>
        <v>0</v>
      </c>
      <c r="O800" s="69" t="s">
        <v>1313</v>
      </c>
    </row>
    <row r="801" spans="1:15" ht="30" hidden="1">
      <c r="A801" s="72">
        <f>'CONSTRUCTION COST ESTIMATE'!B801</f>
        <v>623.04610000000002</v>
      </c>
      <c r="C801" s="69" t="s">
        <v>1311</v>
      </c>
      <c r="D801" s="69">
        <v>0</v>
      </c>
      <c r="F801" s="73" t="str">
        <f>'CONSTRUCTION COST ESTIMATE'!C801</f>
        <v>INSTALL 11 GAUGE DUAL-ARM (X FT/X FT) STREETLIGHT POLE ASSEMBLY, XX LUMEN LED LUMINAIRE</v>
      </c>
      <c r="H801" s="74" t="str">
        <f t="shared" si="17"/>
        <v>623.0461</v>
      </c>
      <c r="J801" s="75">
        <f>'CONSTRUCTION COST ESTIMATE'!BA801</f>
        <v>0</v>
      </c>
      <c r="K801" s="69" t="s">
        <v>1304</v>
      </c>
      <c r="L801" s="69" t="str">
        <f>'CONSTRUCTION COST ESTIMATE'!BB801</f>
        <v>EA</v>
      </c>
      <c r="M801" s="69" t="s">
        <v>1312</v>
      </c>
      <c r="N801" s="76">
        <f>'CONSTRUCTION COST ESTIMATE'!BC801</f>
        <v>0</v>
      </c>
      <c r="O801" s="69" t="s">
        <v>1313</v>
      </c>
    </row>
    <row r="802" spans="1:15" ht="30" hidden="1">
      <c r="A802" s="72">
        <f>'CONSTRUCTION COST ESTIMATE'!B802</f>
        <v>623.0462</v>
      </c>
      <c r="C802" s="69" t="s">
        <v>1311</v>
      </c>
      <c r="D802" s="69">
        <v>0</v>
      </c>
      <c r="F802" s="73" t="str">
        <f>'CONSTRUCTION COST ESTIMATE'!C802</f>
        <v>INSTALL 11 GAUGE DUAL-ARM (X FT/X FT) STREETLIGHT POLE ASSEMBLY, XX LUMEN LED LUMINAIRE</v>
      </c>
      <c r="H802" s="74" t="str">
        <f t="shared" si="17"/>
        <v>623.0462</v>
      </c>
      <c r="J802" s="75">
        <f>'CONSTRUCTION COST ESTIMATE'!BA802</f>
        <v>0</v>
      </c>
      <c r="K802" s="69" t="s">
        <v>1304</v>
      </c>
      <c r="L802" s="69" t="str">
        <f>'CONSTRUCTION COST ESTIMATE'!BB802</f>
        <v>EA</v>
      </c>
      <c r="M802" s="69" t="s">
        <v>1312</v>
      </c>
      <c r="N802" s="76">
        <f>'CONSTRUCTION COST ESTIMATE'!BC802</f>
        <v>0</v>
      </c>
      <c r="O802" s="69" t="s">
        <v>1313</v>
      </c>
    </row>
    <row r="803" spans="1:15" ht="30" hidden="1">
      <c r="A803" s="72">
        <f>'CONSTRUCTION COST ESTIMATE'!B803</f>
        <v>623.04700000000003</v>
      </c>
      <c r="C803" s="69" t="s">
        <v>1311</v>
      </c>
      <c r="D803" s="69">
        <v>0</v>
      </c>
      <c r="F803" s="73" t="str">
        <f>'CONSTRUCTION COST ESTIMATE'!C803</f>
        <v>INSTALL 21' CONCRETE STREETLIGHT ASSEMBLY, X FOOT ARM, XX LUMEN LED LUMINAIRE</v>
      </c>
      <c r="H803" s="74" t="str">
        <f t="shared" si="17"/>
        <v>623.0470</v>
      </c>
      <c r="J803" s="75">
        <f>'CONSTRUCTION COST ESTIMATE'!BA803</f>
        <v>0</v>
      </c>
      <c r="K803" s="69" t="s">
        <v>1304</v>
      </c>
      <c r="L803" s="69" t="str">
        <f>'CONSTRUCTION COST ESTIMATE'!BB803</f>
        <v>EA</v>
      </c>
      <c r="M803" s="69" t="s">
        <v>1312</v>
      </c>
      <c r="N803" s="76">
        <f>'CONSTRUCTION COST ESTIMATE'!BC803</f>
        <v>0</v>
      </c>
      <c r="O803" s="69" t="s">
        <v>1313</v>
      </c>
    </row>
    <row r="804" spans="1:15" ht="30" hidden="1">
      <c r="A804" s="72">
        <f>'CONSTRUCTION COST ESTIMATE'!B804</f>
        <v>623.0471</v>
      </c>
      <c r="C804" s="69" t="s">
        <v>1311</v>
      </c>
      <c r="D804" s="69">
        <v>0</v>
      </c>
      <c r="F804" s="73" t="str">
        <f>'CONSTRUCTION COST ESTIMATE'!C804</f>
        <v>INSTALL 21' CONCRETE STREETLIGHT ASSEMBLY, X FOOT ARM, XX LUMEN LED LUMINAIRE</v>
      </c>
      <c r="H804" s="74" t="str">
        <f t="shared" si="17"/>
        <v>623.0471</v>
      </c>
      <c r="J804" s="75">
        <f>'CONSTRUCTION COST ESTIMATE'!BA804</f>
        <v>0</v>
      </c>
      <c r="K804" s="69" t="s">
        <v>1304</v>
      </c>
      <c r="L804" s="69" t="str">
        <f>'CONSTRUCTION COST ESTIMATE'!BB804</f>
        <v>EA</v>
      </c>
      <c r="M804" s="69" t="s">
        <v>1312</v>
      </c>
      <c r="N804" s="76">
        <f>'CONSTRUCTION COST ESTIMATE'!BC804</f>
        <v>0</v>
      </c>
      <c r="O804" s="69" t="s">
        <v>1313</v>
      </c>
    </row>
    <row r="805" spans="1:15" ht="30" hidden="1">
      <c r="A805" s="72">
        <f>'CONSTRUCTION COST ESTIMATE'!B805</f>
        <v>623.048</v>
      </c>
      <c r="C805" s="69" t="s">
        <v>1311</v>
      </c>
      <c r="D805" s="69">
        <v>0</v>
      </c>
      <c r="F805" s="73" t="str">
        <f>'CONSTRUCTION COST ESTIMATE'!C805</f>
        <v>INSTALL 21' CONCRETE DUAL-ARM (X FT/X FT) STREETLIGHT ASSEMBLY, XX/XX LUMEN LED LUMINAIRE</v>
      </c>
      <c r="H805" s="74" t="str">
        <f t="shared" si="17"/>
        <v>623.0480</v>
      </c>
      <c r="J805" s="75">
        <f>'CONSTRUCTION COST ESTIMATE'!BA805</f>
        <v>0</v>
      </c>
      <c r="K805" s="69" t="s">
        <v>1304</v>
      </c>
      <c r="L805" s="69" t="str">
        <f>'CONSTRUCTION COST ESTIMATE'!BB805</f>
        <v>EA</v>
      </c>
      <c r="M805" s="69" t="s">
        <v>1312</v>
      </c>
      <c r="N805" s="76">
        <f>'CONSTRUCTION COST ESTIMATE'!BC805</f>
        <v>0</v>
      </c>
      <c r="O805" s="69" t="s">
        <v>1313</v>
      </c>
    </row>
    <row r="806" spans="1:15" ht="30" hidden="1">
      <c r="A806" s="72">
        <f>'CONSTRUCTION COST ESTIMATE'!B806</f>
        <v>623.04809999999998</v>
      </c>
      <c r="C806" s="69" t="s">
        <v>1311</v>
      </c>
      <c r="D806" s="69">
        <v>0</v>
      </c>
      <c r="F806" s="73" t="str">
        <f>'CONSTRUCTION COST ESTIMATE'!C806</f>
        <v>INSTALL 21' CONCRETE DUAL-ARM (X FT/X FT) STREETLIGHT ASSEMBLY, XX/XX LUMEN LED LUMINAIRE</v>
      </c>
      <c r="H806" s="74" t="str">
        <f t="shared" si="17"/>
        <v>623.0481</v>
      </c>
      <c r="J806" s="75">
        <f>'CONSTRUCTION COST ESTIMATE'!BA806</f>
        <v>0</v>
      </c>
      <c r="K806" s="69" t="s">
        <v>1304</v>
      </c>
      <c r="L806" s="69" t="str">
        <f>'CONSTRUCTION COST ESTIMATE'!BB806</f>
        <v>EA</v>
      </c>
      <c r="M806" s="69" t="s">
        <v>1312</v>
      </c>
      <c r="N806" s="76">
        <f>'CONSTRUCTION COST ESTIMATE'!BC806</f>
        <v>0</v>
      </c>
      <c r="O806" s="69" t="s">
        <v>1313</v>
      </c>
    </row>
    <row r="807" spans="1:15" ht="30" hidden="1">
      <c r="A807" s="72">
        <f>'CONSTRUCTION COST ESTIMATE'!B807</f>
        <v>623.04819999999995</v>
      </c>
      <c r="C807" s="69" t="s">
        <v>1311</v>
      </c>
      <c r="D807" s="69">
        <v>0</v>
      </c>
      <c r="F807" s="73" t="str">
        <f>'CONSTRUCTION COST ESTIMATE'!C807</f>
        <v>INSTALL 21' CONCRETE DUAL-ARM (X FT/X FT) STREETLIGHT ASSEMBLY, XX/XX LUMEN LED LUMINAIRE</v>
      </c>
      <c r="H807" s="74" t="str">
        <f t="shared" si="17"/>
        <v>623.0482</v>
      </c>
      <c r="J807" s="75">
        <f>'CONSTRUCTION COST ESTIMATE'!BA807</f>
        <v>0</v>
      </c>
      <c r="K807" s="69" t="s">
        <v>1304</v>
      </c>
      <c r="L807" s="69" t="str">
        <f>'CONSTRUCTION COST ESTIMATE'!BB807</f>
        <v>EA</v>
      </c>
      <c r="M807" s="69" t="s">
        <v>1312</v>
      </c>
      <c r="N807" s="76">
        <f>'CONSTRUCTION COST ESTIMATE'!BC807</f>
        <v>0</v>
      </c>
      <c r="O807" s="69" t="s">
        <v>1313</v>
      </c>
    </row>
    <row r="808" spans="1:15" ht="30" hidden="1">
      <c r="A808" s="72">
        <f>'CONSTRUCTION COST ESTIMATE'!B808</f>
        <v>623.04830000000004</v>
      </c>
      <c r="C808" s="69" t="s">
        <v>1311</v>
      </c>
      <c r="D808" s="69">
        <v>0</v>
      </c>
      <c r="F808" s="73" t="str">
        <f>'CONSTRUCTION COST ESTIMATE'!C808</f>
        <v>INSTALL 21' CONCRETE DUAL-ARM (X FT/X FT) STREETLIGHT ASSEMBLY, XX/XX LUMEN LED LUMINAIRE</v>
      </c>
      <c r="H808" s="74" t="str">
        <f t="shared" si="17"/>
        <v>623.0483</v>
      </c>
      <c r="J808" s="75">
        <f>'CONSTRUCTION COST ESTIMATE'!BA808</f>
        <v>0</v>
      </c>
      <c r="K808" s="69" t="s">
        <v>1304</v>
      </c>
      <c r="L808" s="69" t="str">
        <f>'CONSTRUCTION COST ESTIMATE'!BB808</f>
        <v>EA</v>
      </c>
      <c r="M808" s="69" t="s">
        <v>1312</v>
      </c>
      <c r="N808" s="76">
        <f>'CONSTRUCTION COST ESTIMATE'!BC808</f>
        <v>0</v>
      </c>
      <c r="O808" s="69" t="s">
        <v>1313</v>
      </c>
    </row>
    <row r="809" spans="1:15" ht="30" hidden="1">
      <c r="A809" s="72">
        <f>'CONSTRUCTION COST ESTIMATE'!B809</f>
        <v>623.04899999999998</v>
      </c>
      <c r="C809" s="69" t="s">
        <v>1311</v>
      </c>
      <c r="D809" s="69">
        <v>0</v>
      </c>
      <c r="F809" s="73" t="str">
        <f>'CONSTRUCTION COST ESTIMATE'!C809</f>
        <v>INSTALL 26' CONCRETE STREETLIGHT ASSEMBLY, X FOOT ARM, XX LUMEN LED LUMINAIRE</v>
      </c>
      <c r="H809" s="74" t="str">
        <f t="shared" si="17"/>
        <v>623.0490</v>
      </c>
      <c r="J809" s="75">
        <f>'CONSTRUCTION COST ESTIMATE'!BA809</f>
        <v>0</v>
      </c>
      <c r="K809" s="69" t="s">
        <v>1304</v>
      </c>
      <c r="L809" s="69" t="str">
        <f>'CONSTRUCTION COST ESTIMATE'!BB809</f>
        <v>EA</v>
      </c>
      <c r="M809" s="69" t="s">
        <v>1312</v>
      </c>
      <c r="N809" s="76">
        <f>'CONSTRUCTION COST ESTIMATE'!BC809</f>
        <v>0</v>
      </c>
      <c r="O809" s="69" t="s">
        <v>1313</v>
      </c>
    </row>
    <row r="810" spans="1:15" ht="30" hidden="1">
      <c r="A810" s="72">
        <f>'CONSTRUCTION COST ESTIMATE'!B810</f>
        <v>623.04909999999995</v>
      </c>
      <c r="C810" s="69" t="s">
        <v>1311</v>
      </c>
      <c r="D810" s="69">
        <v>0</v>
      </c>
      <c r="F810" s="73" t="str">
        <f>'CONSTRUCTION COST ESTIMATE'!C810</f>
        <v>INSTALL 26' CONCRETE STREETLIGHT ASSEMBLY, X FOOT ARM, XX LUMEN LED LUMINAIRE</v>
      </c>
      <c r="H810" s="74" t="str">
        <f t="shared" si="17"/>
        <v>623.0491</v>
      </c>
      <c r="J810" s="75">
        <f>'CONSTRUCTION COST ESTIMATE'!BA810</f>
        <v>0</v>
      </c>
      <c r="K810" s="69" t="s">
        <v>1304</v>
      </c>
      <c r="L810" s="69" t="str">
        <f>'CONSTRUCTION COST ESTIMATE'!BB810</f>
        <v>EA</v>
      </c>
      <c r="M810" s="69" t="s">
        <v>1312</v>
      </c>
      <c r="N810" s="76">
        <f>'CONSTRUCTION COST ESTIMATE'!BC810</f>
        <v>0</v>
      </c>
      <c r="O810" s="69" t="s">
        <v>1313</v>
      </c>
    </row>
    <row r="811" spans="1:15" ht="30" hidden="1">
      <c r="A811" s="72">
        <f>'CONSTRUCTION COST ESTIMATE'!B811</f>
        <v>623.04999999999995</v>
      </c>
      <c r="C811" s="69" t="s">
        <v>1311</v>
      </c>
      <c r="D811" s="69">
        <v>0</v>
      </c>
      <c r="F811" s="73" t="str">
        <f>'CONSTRUCTION COST ESTIMATE'!C811</f>
        <v>INSTALL 26' CONCRETE DUAL-ARM (X FT/XFT) STREETLIGHT ASSEMBLY, XX/XX LUMEN LED LUMINAIRE</v>
      </c>
      <c r="H811" s="74" t="str">
        <f t="shared" si="17"/>
        <v>623.0500</v>
      </c>
      <c r="J811" s="75">
        <f>'CONSTRUCTION COST ESTIMATE'!BA811</f>
        <v>0</v>
      </c>
      <c r="K811" s="69" t="s">
        <v>1304</v>
      </c>
      <c r="L811" s="69" t="str">
        <f>'CONSTRUCTION COST ESTIMATE'!BB811</f>
        <v>EA</v>
      </c>
      <c r="M811" s="69" t="s">
        <v>1312</v>
      </c>
      <c r="N811" s="76">
        <f>'CONSTRUCTION COST ESTIMATE'!BC811</f>
        <v>0</v>
      </c>
      <c r="O811" s="69" t="s">
        <v>1313</v>
      </c>
    </row>
    <row r="812" spans="1:15" ht="30" hidden="1">
      <c r="A812" s="72">
        <f>'CONSTRUCTION COST ESTIMATE'!B812</f>
        <v>623.05010000000004</v>
      </c>
      <c r="C812" s="69" t="s">
        <v>1311</v>
      </c>
      <c r="D812" s="69">
        <v>0</v>
      </c>
      <c r="F812" s="73" t="str">
        <f>'CONSTRUCTION COST ESTIMATE'!C812</f>
        <v>INSTALL 26' CONCRETE DUAL-ARM (X FT/XFT) STREETLIGHT ASSEMBLY, XX/XX LUMEN LED LUMINAIRE</v>
      </c>
      <c r="H812" s="74" t="str">
        <f t="shared" si="17"/>
        <v>623.0501</v>
      </c>
      <c r="J812" s="75">
        <f>'CONSTRUCTION COST ESTIMATE'!BA812</f>
        <v>0</v>
      </c>
      <c r="K812" s="69" t="s">
        <v>1304</v>
      </c>
      <c r="L812" s="69" t="str">
        <f>'CONSTRUCTION COST ESTIMATE'!BB812</f>
        <v>EA</v>
      </c>
      <c r="M812" s="69" t="s">
        <v>1312</v>
      </c>
      <c r="N812" s="76">
        <f>'CONSTRUCTION COST ESTIMATE'!BC812</f>
        <v>0</v>
      </c>
      <c r="O812" s="69" t="s">
        <v>1313</v>
      </c>
    </row>
    <row r="813" spans="1:15" ht="30" hidden="1">
      <c r="A813" s="72">
        <f>'CONSTRUCTION COST ESTIMATE'!B813</f>
        <v>623.05020000000002</v>
      </c>
      <c r="C813" s="69" t="s">
        <v>1311</v>
      </c>
      <c r="D813" s="69">
        <v>0</v>
      </c>
      <c r="F813" s="73" t="str">
        <f>'CONSTRUCTION COST ESTIMATE'!C813</f>
        <v>INSTALL 26' CONCRETE DUAL-ARM (X FT/XFT) STREETLIGHT ASSEMBLY, XX/XX LUMEN LED LUMINAIRE</v>
      </c>
      <c r="H813" s="74" t="str">
        <f t="shared" si="17"/>
        <v>623.0502</v>
      </c>
      <c r="J813" s="75">
        <f>'CONSTRUCTION COST ESTIMATE'!BA813</f>
        <v>0</v>
      </c>
      <c r="K813" s="69" t="s">
        <v>1304</v>
      </c>
      <c r="L813" s="69" t="str">
        <f>'CONSTRUCTION COST ESTIMATE'!BB813</f>
        <v>EA</v>
      </c>
      <c r="M813" s="69" t="s">
        <v>1312</v>
      </c>
      <c r="N813" s="76">
        <f>'CONSTRUCTION COST ESTIMATE'!BC813</f>
        <v>0</v>
      </c>
      <c r="O813" s="69" t="s">
        <v>1313</v>
      </c>
    </row>
    <row r="814" spans="1:15" ht="30" hidden="1">
      <c r="A814" s="72">
        <f>'CONSTRUCTION COST ESTIMATE'!B814</f>
        <v>623.05029999999999</v>
      </c>
      <c r="C814" s="69" t="s">
        <v>1311</v>
      </c>
      <c r="D814" s="69">
        <v>0</v>
      </c>
      <c r="F814" s="73" t="str">
        <f>'CONSTRUCTION COST ESTIMATE'!C814</f>
        <v>INSTALL 26' CONCRETE DUAL-ARM (X FT/XFT) STREETLIGHT ASSEMBLY, XX/XX LUMEN LED LUMINAIRE</v>
      </c>
      <c r="H814" s="74" t="str">
        <f t="shared" si="17"/>
        <v>623.0503</v>
      </c>
      <c r="J814" s="75">
        <f>'CONSTRUCTION COST ESTIMATE'!BA814</f>
        <v>0</v>
      </c>
      <c r="K814" s="69" t="s">
        <v>1304</v>
      </c>
      <c r="L814" s="69" t="str">
        <f>'CONSTRUCTION COST ESTIMATE'!BB814</f>
        <v>EA</v>
      </c>
      <c r="M814" s="69" t="s">
        <v>1312</v>
      </c>
      <c r="N814" s="76">
        <f>'CONSTRUCTION COST ESTIMATE'!BC814</f>
        <v>0</v>
      </c>
      <c r="O814" s="69" t="s">
        <v>1313</v>
      </c>
    </row>
    <row r="815" spans="1:15" hidden="1">
      <c r="A815" s="72">
        <f>'CONSTRUCTION COST ESTIMATE'!B815</f>
        <v>623.05100000000004</v>
      </c>
      <c r="C815" s="69" t="s">
        <v>1311</v>
      </c>
      <c r="D815" s="69">
        <v>0</v>
      </c>
      <c r="F815" s="73" t="str">
        <f>'CONSTRUCTION COST ESTIMATE'!C815</f>
        <v>REMOVE AND RELOCATE STREETLIGHT ASSEMBLY ON NEW FOUNDATION</v>
      </c>
      <c r="H815" s="74" t="str">
        <f t="shared" si="17"/>
        <v>623.0510</v>
      </c>
      <c r="J815" s="75">
        <f>'CONSTRUCTION COST ESTIMATE'!BA815</f>
        <v>0</v>
      </c>
      <c r="K815" s="69" t="s">
        <v>1304</v>
      </c>
      <c r="L815" s="69" t="str">
        <f>'CONSTRUCTION COST ESTIMATE'!BB815</f>
        <v>EA</v>
      </c>
      <c r="M815" s="69" t="s">
        <v>1312</v>
      </c>
      <c r="N815" s="76">
        <f>'CONSTRUCTION COST ESTIMATE'!BC815</f>
        <v>0</v>
      </c>
      <c r="O815" s="69" t="s">
        <v>1313</v>
      </c>
    </row>
    <row r="816" spans="1:15" ht="30" hidden="1">
      <c r="A816" s="72">
        <f>'CONSTRUCTION COST ESTIMATE'!B816</f>
        <v>623.05200000000002</v>
      </c>
      <c r="C816" s="69" t="s">
        <v>1311</v>
      </c>
      <c r="D816" s="69">
        <v>0</v>
      </c>
      <c r="F816" s="73" t="str">
        <f>'CONSTRUCTION COST ESTIMATE'!C816</f>
        <v>REMOVE AND RELOCATE STREETLIGHT ASSEMBLY ON EXISTING FOUNDATION</v>
      </c>
      <c r="H816" s="74" t="str">
        <f t="shared" si="17"/>
        <v>623.0520</v>
      </c>
      <c r="J816" s="75">
        <f>'CONSTRUCTION COST ESTIMATE'!BA816</f>
        <v>0</v>
      </c>
      <c r="K816" s="69" t="s">
        <v>1304</v>
      </c>
      <c r="L816" s="69" t="str">
        <f>'CONSTRUCTION COST ESTIMATE'!BB816</f>
        <v>EA</v>
      </c>
      <c r="M816" s="69" t="s">
        <v>1312</v>
      </c>
      <c r="N816" s="76">
        <f>'CONSTRUCTION COST ESTIMATE'!BC816</f>
        <v>0</v>
      </c>
      <c r="O816" s="69" t="s">
        <v>1313</v>
      </c>
    </row>
    <row r="817" spans="1:15" hidden="1">
      <c r="A817" s="72">
        <f>'CONSTRUCTION COST ESTIMATE'!B817</f>
        <v>623.06050000000005</v>
      </c>
      <c r="C817" s="69" t="s">
        <v>1311</v>
      </c>
      <c r="D817" s="69">
        <v>0</v>
      </c>
      <c r="F817" s="73" t="str">
        <f>'CONSTRUCTION COST ESTIMATE'!C817</f>
        <v>INSTALL PAD MOUNTED 200 AMP SERVICE PEDESTAL</v>
      </c>
      <c r="H817" s="74" t="str">
        <f t="shared" si="17"/>
        <v>623.0605</v>
      </c>
      <c r="J817" s="75">
        <f>'CONSTRUCTION COST ESTIMATE'!BA817</f>
        <v>0</v>
      </c>
      <c r="K817" s="69" t="s">
        <v>1304</v>
      </c>
      <c r="L817" s="69" t="str">
        <f>'CONSTRUCTION COST ESTIMATE'!BB817</f>
        <v>EA</v>
      </c>
      <c r="M817" s="69" t="s">
        <v>1312</v>
      </c>
      <c r="N817" s="76">
        <f>'CONSTRUCTION COST ESTIMATE'!BC817</f>
        <v>0</v>
      </c>
      <c r="O817" s="69" t="s">
        <v>1313</v>
      </c>
    </row>
    <row r="818" spans="1:15" hidden="1">
      <c r="A818" s="72">
        <f>'CONSTRUCTION COST ESTIMATE'!B818</f>
        <v>623.06100000000004</v>
      </c>
      <c r="C818" s="69" t="s">
        <v>1311</v>
      </c>
      <c r="D818" s="69">
        <v>0</v>
      </c>
      <c r="F818" s="73" t="str">
        <f>'CONSTRUCTION COST ESTIMATE'!C818</f>
        <v>INSTALL TRAFFIC LOOP DETECTOR (X FOOT BY X FOOT)</v>
      </c>
      <c r="H818" s="74" t="str">
        <f t="shared" si="17"/>
        <v>623.0610</v>
      </c>
      <c r="J818" s="75">
        <f>'CONSTRUCTION COST ESTIMATE'!BA818</f>
        <v>0</v>
      </c>
      <c r="K818" s="69" t="s">
        <v>1304</v>
      </c>
      <c r="L818" s="69" t="str">
        <f>'CONSTRUCTION COST ESTIMATE'!BB818</f>
        <v>EA</v>
      </c>
      <c r="M818" s="69" t="s">
        <v>1312</v>
      </c>
      <c r="N818" s="76">
        <f>'CONSTRUCTION COST ESTIMATE'!BC818</f>
        <v>0</v>
      </c>
      <c r="O818" s="69" t="s">
        <v>1313</v>
      </c>
    </row>
    <row r="819" spans="1:15" hidden="1">
      <c r="A819" s="72">
        <f>'CONSTRUCTION COST ESTIMATE'!B819</f>
        <v>623.06110000000001</v>
      </c>
      <c r="C819" s="69" t="s">
        <v>1311</v>
      </c>
      <c r="D819" s="69">
        <v>0</v>
      </c>
      <c r="F819" s="73" t="str">
        <f>'CONSTRUCTION COST ESTIMATE'!C819</f>
        <v>INSTALL TRAFFIC LOOP DETECTOR (X FOOT BY X FOOT)</v>
      </c>
      <c r="H819" s="74" t="str">
        <f t="shared" si="17"/>
        <v>623.0611</v>
      </c>
      <c r="J819" s="75">
        <f>'CONSTRUCTION COST ESTIMATE'!BA819</f>
        <v>0</v>
      </c>
      <c r="K819" s="69" t="s">
        <v>1304</v>
      </c>
      <c r="L819" s="69" t="str">
        <f>'CONSTRUCTION COST ESTIMATE'!BB819</f>
        <v>EA</v>
      </c>
      <c r="M819" s="69" t="s">
        <v>1312</v>
      </c>
      <c r="N819" s="76">
        <f>'CONSTRUCTION COST ESTIMATE'!BC819</f>
        <v>0</v>
      </c>
      <c r="O819" s="69" t="s">
        <v>1313</v>
      </c>
    </row>
    <row r="820" spans="1:15" hidden="1">
      <c r="A820" s="72">
        <f>'CONSTRUCTION COST ESTIMATE'!B820</f>
        <v>623.06119999999999</v>
      </c>
      <c r="C820" s="69" t="s">
        <v>1311</v>
      </c>
      <c r="D820" s="69">
        <v>0</v>
      </c>
      <c r="F820" s="73" t="str">
        <f>'CONSTRUCTION COST ESTIMATE'!C820</f>
        <v>INSTALL TRAFFIC LOOP DETECTOR (X FOOT BY X FOOT)</v>
      </c>
      <c r="H820" s="74" t="str">
        <f t="shared" si="17"/>
        <v>623.0612</v>
      </c>
      <c r="J820" s="75">
        <f>'CONSTRUCTION COST ESTIMATE'!BA820</f>
        <v>0</v>
      </c>
      <c r="K820" s="69" t="s">
        <v>1304</v>
      </c>
      <c r="L820" s="69" t="str">
        <f>'CONSTRUCTION COST ESTIMATE'!BB820</f>
        <v>EA</v>
      </c>
      <c r="M820" s="69" t="s">
        <v>1312</v>
      </c>
      <c r="N820" s="76">
        <f>'CONSTRUCTION COST ESTIMATE'!BC820</f>
        <v>0</v>
      </c>
      <c r="O820" s="69" t="s">
        <v>1313</v>
      </c>
    </row>
    <row r="821" spans="1:15" hidden="1">
      <c r="A821" s="72">
        <f>'CONSTRUCTION COST ESTIMATE'!B821</f>
        <v>623.06129999999996</v>
      </c>
      <c r="C821" s="69" t="s">
        <v>1311</v>
      </c>
      <c r="D821" s="69">
        <v>0</v>
      </c>
      <c r="F821" s="73" t="str">
        <f>'CONSTRUCTION COST ESTIMATE'!C821</f>
        <v>INSTALL TRAFFIC LOOP DETECTOR (X FOOT BY X FOOT)</v>
      </c>
      <c r="H821" s="74" t="str">
        <f t="shared" si="17"/>
        <v>623.0613</v>
      </c>
      <c r="J821" s="75">
        <f>'CONSTRUCTION COST ESTIMATE'!BA821</f>
        <v>0</v>
      </c>
      <c r="K821" s="69" t="s">
        <v>1304</v>
      </c>
      <c r="L821" s="69" t="str">
        <f>'CONSTRUCTION COST ESTIMATE'!BB821</f>
        <v>EA</v>
      </c>
      <c r="M821" s="69" t="s">
        <v>1312</v>
      </c>
      <c r="N821" s="76">
        <f>'CONSTRUCTION COST ESTIMATE'!BC821</f>
        <v>0</v>
      </c>
      <c r="O821" s="69" t="s">
        <v>1313</v>
      </c>
    </row>
    <row r="822" spans="1:15" hidden="1">
      <c r="A822" s="72">
        <f>'CONSTRUCTION COST ESTIMATE'!B822</f>
        <v>623.06200000000001</v>
      </c>
      <c r="C822" s="69" t="s">
        <v>1311</v>
      </c>
      <c r="D822" s="69">
        <v>0</v>
      </c>
      <c r="F822" s="73" t="str">
        <f>'CONSTRUCTION COST ESTIMATE'!C822</f>
        <v>TELECOM CABINET (POLE MOUNTED)</v>
      </c>
      <c r="H822" s="74" t="str">
        <f t="shared" ref="H822" si="18">TEXT(A822,"#.0000")</f>
        <v>623.0620</v>
      </c>
      <c r="J822" s="75">
        <f>'CONSTRUCTION COST ESTIMATE'!BA822</f>
        <v>0</v>
      </c>
      <c r="K822" s="69" t="s">
        <v>1304</v>
      </c>
      <c r="L822" s="69" t="str">
        <f>'CONSTRUCTION COST ESTIMATE'!BB822</f>
        <v>EA</v>
      </c>
      <c r="M822" s="69" t="s">
        <v>1312</v>
      </c>
      <c r="N822" s="76">
        <f>'CONSTRUCTION COST ESTIMATE'!BC822</f>
        <v>0</v>
      </c>
      <c r="O822" s="69" t="s">
        <v>1313</v>
      </c>
    </row>
    <row r="823" spans="1:15" hidden="1">
      <c r="A823" s="72">
        <f>'CONSTRUCTION COST ESTIMATE'!B823</f>
        <v>623.06209999999999</v>
      </c>
      <c r="C823" s="69" t="s">
        <v>1311</v>
      </c>
      <c r="D823" s="69">
        <v>0</v>
      </c>
      <c r="F823" s="73" t="str">
        <f>'CONSTRUCTION COST ESTIMATE'!C823</f>
        <v>TELECOM CABINET (GROUND MOUNTED)</v>
      </c>
      <c r="H823" s="74" t="str">
        <f t="shared" si="17"/>
        <v>623.0621</v>
      </c>
      <c r="J823" s="75">
        <f>'CONSTRUCTION COST ESTIMATE'!BA823</f>
        <v>0</v>
      </c>
      <c r="K823" s="69" t="s">
        <v>1304</v>
      </c>
      <c r="L823" s="69" t="str">
        <f>'CONSTRUCTION COST ESTIMATE'!BB823</f>
        <v>EA</v>
      </c>
      <c r="M823" s="69" t="s">
        <v>1312</v>
      </c>
      <c r="N823" s="76">
        <f>'CONSTRUCTION COST ESTIMATE'!BC823</f>
        <v>0</v>
      </c>
      <c r="O823" s="69" t="s">
        <v>1313</v>
      </c>
    </row>
    <row r="824" spans="1:15" hidden="1">
      <c r="A824" s="72">
        <f>'CONSTRUCTION COST ESTIMATE'!B824</f>
        <v>623.06299999999999</v>
      </c>
      <c r="C824" s="69" t="s">
        <v>1311</v>
      </c>
      <c r="D824" s="69">
        <v>0</v>
      </c>
      <c r="F824" s="73" t="str">
        <f>'CONSTRUCTION COST ESTIMATE'!C824</f>
        <v xml:space="preserve">CCTV CAMERA </v>
      </c>
      <c r="H824" s="74" t="str">
        <f t="shared" si="17"/>
        <v>623.0630</v>
      </c>
      <c r="J824" s="75">
        <f>'CONSTRUCTION COST ESTIMATE'!BA824</f>
        <v>0</v>
      </c>
      <c r="K824" s="69" t="s">
        <v>1304</v>
      </c>
      <c r="L824" s="69" t="str">
        <f>'CONSTRUCTION COST ESTIMATE'!BB824</f>
        <v>EA</v>
      </c>
      <c r="M824" s="69" t="s">
        <v>1312</v>
      </c>
      <c r="N824" s="76">
        <f>'CONSTRUCTION COST ESTIMATE'!BC824</f>
        <v>0</v>
      </c>
      <c r="O824" s="69" t="s">
        <v>1313</v>
      </c>
    </row>
    <row r="825" spans="1:15" hidden="1">
      <c r="A825" s="72">
        <f>'CONSTRUCTION COST ESTIMATE'!B825</f>
        <v>623.06399999999996</v>
      </c>
      <c r="C825" s="69" t="s">
        <v>1311</v>
      </c>
      <c r="D825" s="69">
        <v>0</v>
      </c>
      <c r="F825" s="73" t="str">
        <f>'CONSTRUCTION COST ESTIMATE'!C825</f>
        <v>TRAFFIC SIGNAL ASSEMBLY (SPECIFY TYPE)</v>
      </c>
      <c r="H825" s="74" t="str">
        <f t="shared" si="17"/>
        <v>623.0640</v>
      </c>
      <c r="J825" s="75">
        <f>'CONSTRUCTION COST ESTIMATE'!BA825</f>
        <v>0</v>
      </c>
      <c r="K825" s="69" t="s">
        <v>1304</v>
      </c>
      <c r="L825" s="69" t="str">
        <f>'CONSTRUCTION COST ESTIMATE'!BB825</f>
        <v>EA</v>
      </c>
      <c r="M825" s="69" t="s">
        <v>1312</v>
      </c>
      <c r="N825" s="76">
        <f>'CONSTRUCTION COST ESTIMATE'!BC825</f>
        <v>0</v>
      </c>
      <c r="O825" s="69" t="s">
        <v>1313</v>
      </c>
    </row>
    <row r="826" spans="1:15" hidden="1">
      <c r="A826" s="72">
        <f>'CONSTRUCTION COST ESTIMATE'!B826</f>
        <v>623.06410000000005</v>
      </c>
      <c r="C826" s="69" t="s">
        <v>1311</v>
      </c>
      <c r="D826" s="69">
        <v>0</v>
      </c>
      <c r="F826" s="73" t="str">
        <f>'CONSTRUCTION COST ESTIMATE'!C826</f>
        <v>TRAFFIC SIGNAL ASSEMBLY (SPECIFY TYPE)</v>
      </c>
      <c r="H826" s="74" t="str">
        <f t="shared" si="17"/>
        <v>623.0641</v>
      </c>
      <c r="J826" s="75">
        <f>'CONSTRUCTION COST ESTIMATE'!BA826</f>
        <v>0</v>
      </c>
      <c r="K826" s="69" t="s">
        <v>1304</v>
      </c>
      <c r="L826" s="69" t="str">
        <f>'CONSTRUCTION COST ESTIMATE'!BB826</f>
        <v>EA</v>
      </c>
      <c r="M826" s="69" t="s">
        <v>1312</v>
      </c>
      <c r="N826" s="76">
        <f>'CONSTRUCTION COST ESTIMATE'!BC826</f>
        <v>0</v>
      </c>
      <c r="O826" s="69" t="s">
        <v>1313</v>
      </c>
    </row>
    <row r="827" spans="1:15" hidden="1">
      <c r="A827" s="72">
        <f>'CONSTRUCTION COST ESTIMATE'!B827</f>
        <v>623.101</v>
      </c>
      <c r="C827" s="69" t="s">
        <v>1311</v>
      </c>
      <c r="D827" s="69">
        <v>0</v>
      </c>
      <c r="F827" s="73" t="str">
        <f>'CONSTRUCTION COST ESTIMATE'!C827</f>
        <v>TRAFFIC SIGNAL SYSTEM (SPECIFY LOCATION)</v>
      </c>
      <c r="H827" s="74" t="str">
        <f t="shared" si="17"/>
        <v>623.1010</v>
      </c>
      <c r="J827" s="75">
        <f>'CONSTRUCTION COST ESTIMATE'!BA827</f>
        <v>0</v>
      </c>
      <c r="K827" s="69" t="s">
        <v>1304</v>
      </c>
      <c r="L827" s="69" t="str">
        <f>'CONSTRUCTION COST ESTIMATE'!BB827</f>
        <v>LS</v>
      </c>
      <c r="M827" s="69" t="s">
        <v>1312</v>
      </c>
      <c r="N827" s="76">
        <f>'CONSTRUCTION COST ESTIMATE'!BC827</f>
        <v>0</v>
      </c>
      <c r="O827" s="69" t="s">
        <v>1313</v>
      </c>
    </row>
    <row r="828" spans="1:15" hidden="1">
      <c r="A828" s="72">
        <f>'CONSTRUCTION COST ESTIMATE'!B828</f>
        <v>623.10109999999997</v>
      </c>
      <c r="C828" s="69" t="s">
        <v>1311</v>
      </c>
      <c r="D828" s="69">
        <v>0</v>
      </c>
      <c r="F828" s="73" t="str">
        <f>'CONSTRUCTION COST ESTIMATE'!C828</f>
        <v>TRAFFIC SIGNAL SYSTEM (SPECIFY LOCATION)</v>
      </c>
      <c r="H828" s="74" t="str">
        <f t="shared" si="17"/>
        <v>623.1011</v>
      </c>
      <c r="J828" s="75">
        <f>'CONSTRUCTION COST ESTIMATE'!BA828</f>
        <v>0</v>
      </c>
      <c r="K828" s="69" t="s">
        <v>1304</v>
      </c>
      <c r="L828" s="69" t="str">
        <f>'CONSTRUCTION COST ESTIMATE'!BB828</f>
        <v>LS</v>
      </c>
      <c r="M828" s="69" t="s">
        <v>1312</v>
      </c>
      <c r="N828" s="76">
        <f>'CONSTRUCTION COST ESTIMATE'!BC828</f>
        <v>0</v>
      </c>
      <c r="O828" s="69" t="s">
        <v>1313</v>
      </c>
    </row>
    <row r="829" spans="1:15" hidden="1">
      <c r="A829" s="72">
        <f>'CONSTRUCTION COST ESTIMATE'!B829</f>
        <v>623.10299999999995</v>
      </c>
      <c r="C829" s="69" t="s">
        <v>1311</v>
      </c>
      <c r="D829" s="69">
        <v>0</v>
      </c>
      <c r="F829" s="73" t="str">
        <f>'CONSTRUCTION COST ESTIMATE'!C829</f>
        <v>TRAFFIC SIGNAL MODIFICATION (SPECIFY LOCATION)</v>
      </c>
      <c r="H829" s="74" t="str">
        <f t="shared" si="17"/>
        <v>623.1030</v>
      </c>
      <c r="J829" s="75">
        <f>'CONSTRUCTION COST ESTIMATE'!BA829</f>
        <v>0</v>
      </c>
      <c r="K829" s="69" t="s">
        <v>1304</v>
      </c>
      <c r="L829" s="69" t="str">
        <f>'CONSTRUCTION COST ESTIMATE'!BB829</f>
        <v>LS</v>
      </c>
      <c r="M829" s="69" t="s">
        <v>1312</v>
      </c>
      <c r="N829" s="76">
        <f>'CONSTRUCTION COST ESTIMATE'!BC829</f>
        <v>0</v>
      </c>
      <c r="O829" s="69" t="s">
        <v>1313</v>
      </c>
    </row>
    <row r="830" spans="1:15" hidden="1">
      <c r="A830" s="72">
        <f>'CONSTRUCTION COST ESTIMATE'!B830</f>
        <v>623.10310000000004</v>
      </c>
      <c r="C830" s="69" t="s">
        <v>1311</v>
      </c>
      <c r="D830" s="69">
        <v>0</v>
      </c>
      <c r="F830" s="73" t="str">
        <f>'CONSTRUCTION COST ESTIMATE'!C830</f>
        <v>TRAFFIC SIGNAL MODIFICATION (SPECIFY LOCATION)</v>
      </c>
      <c r="H830" s="74" t="str">
        <f t="shared" si="17"/>
        <v>623.1031</v>
      </c>
      <c r="J830" s="75">
        <f>'CONSTRUCTION COST ESTIMATE'!BA830</f>
        <v>0</v>
      </c>
      <c r="K830" s="69" t="s">
        <v>1304</v>
      </c>
      <c r="L830" s="69" t="str">
        <f>'CONSTRUCTION COST ESTIMATE'!BB830</f>
        <v>LS</v>
      </c>
      <c r="M830" s="69" t="s">
        <v>1312</v>
      </c>
      <c r="N830" s="76">
        <f>'CONSTRUCTION COST ESTIMATE'!BC830</f>
        <v>0</v>
      </c>
      <c r="O830" s="69" t="s">
        <v>1313</v>
      </c>
    </row>
    <row r="831" spans="1:15" hidden="1">
      <c r="A831" s="72">
        <f>'CONSTRUCTION COST ESTIMATE'!B831</f>
        <v>623.10500000000002</v>
      </c>
      <c r="C831" s="69" t="s">
        <v>1311</v>
      </c>
      <c r="D831" s="69">
        <v>0</v>
      </c>
      <c r="F831" s="73" t="str">
        <f>'CONSTRUCTION COST ESTIMATE'!C831</f>
        <v>TRAFFIC SIGNAL UNDERGROUNDS (SPECIFY LOCATION)</v>
      </c>
      <c r="H831" s="74" t="str">
        <f t="shared" si="17"/>
        <v>623.1050</v>
      </c>
      <c r="J831" s="75">
        <f>'CONSTRUCTION COST ESTIMATE'!BA831</f>
        <v>0</v>
      </c>
      <c r="K831" s="69" t="s">
        <v>1304</v>
      </c>
      <c r="L831" s="69" t="str">
        <f>'CONSTRUCTION COST ESTIMATE'!BB831</f>
        <v>LS</v>
      </c>
      <c r="M831" s="69" t="s">
        <v>1312</v>
      </c>
      <c r="N831" s="76">
        <f>'CONSTRUCTION COST ESTIMATE'!BC831</f>
        <v>0</v>
      </c>
      <c r="O831" s="69" t="s">
        <v>1313</v>
      </c>
    </row>
    <row r="832" spans="1:15" hidden="1">
      <c r="A832" s="72">
        <f>'CONSTRUCTION COST ESTIMATE'!B832</f>
        <v>623.10509999999999</v>
      </c>
      <c r="C832" s="69" t="s">
        <v>1311</v>
      </c>
      <c r="D832" s="69">
        <v>0</v>
      </c>
      <c r="F832" s="73" t="str">
        <f>'CONSTRUCTION COST ESTIMATE'!C832</f>
        <v>TRAFFIC SIGNAL UNDERGROUNDS (SPECIFY LOCATION)</v>
      </c>
      <c r="H832" s="74" t="str">
        <f t="shared" si="17"/>
        <v>623.1051</v>
      </c>
      <c r="J832" s="75">
        <f>'CONSTRUCTION COST ESTIMATE'!BA832</f>
        <v>0</v>
      </c>
      <c r="K832" s="69" t="s">
        <v>1304</v>
      </c>
      <c r="L832" s="69" t="str">
        <f>'CONSTRUCTION COST ESTIMATE'!BB832</f>
        <v>LS</v>
      </c>
      <c r="M832" s="69" t="s">
        <v>1312</v>
      </c>
      <c r="N832" s="76">
        <f>'CONSTRUCTION COST ESTIMATE'!BC832</f>
        <v>0</v>
      </c>
      <c r="O832" s="69" t="s">
        <v>1313</v>
      </c>
    </row>
    <row r="833" spans="1:26" hidden="1">
      <c r="A833" s="72">
        <f>'CONSTRUCTION COST ESTIMATE'!B833</f>
        <v>623.10699999999997</v>
      </c>
      <c r="C833" s="69" t="s">
        <v>1311</v>
      </c>
      <c r="D833" s="69">
        <v>0</v>
      </c>
      <c r="F833" s="73" t="str">
        <f>'CONSTRUCTION COST ESTIMATE'!C833</f>
        <v>TRAFFIC SIGNAL UNDERGROUND MODIFICATION (SPECIFY LOCATION)</v>
      </c>
      <c r="H833" s="74" t="str">
        <f t="shared" si="17"/>
        <v>623.1070</v>
      </c>
      <c r="J833" s="75">
        <f>'CONSTRUCTION COST ESTIMATE'!BA833</f>
        <v>0</v>
      </c>
      <c r="K833" s="69" t="s">
        <v>1304</v>
      </c>
      <c r="L833" s="69" t="str">
        <f>'CONSTRUCTION COST ESTIMATE'!BB833</f>
        <v>LS</v>
      </c>
      <c r="M833" s="69" t="s">
        <v>1312</v>
      </c>
      <c r="N833" s="76">
        <f>'CONSTRUCTION COST ESTIMATE'!BC833</f>
        <v>0</v>
      </c>
      <c r="O833" s="69" t="s">
        <v>1313</v>
      </c>
    </row>
    <row r="834" spans="1:26" hidden="1">
      <c r="A834" s="72">
        <f>'CONSTRUCTION COST ESTIMATE'!B834</f>
        <v>623.10900000000004</v>
      </c>
      <c r="C834" s="69" t="s">
        <v>1311</v>
      </c>
      <c r="D834" s="69">
        <v>0</v>
      </c>
      <c r="F834" s="73" t="str">
        <f>'CONSTRUCTION COST ESTIMATE'!C834</f>
        <v>TRAFFIC SIGNAL UNDERGROUND PER QUADRANT (SPECIFY LOCATION)</v>
      </c>
      <c r="H834" s="74" t="str">
        <f t="shared" si="17"/>
        <v>623.1090</v>
      </c>
      <c r="J834" s="75">
        <f>'CONSTRUCTION COST ESTIMATE'!BA834</f>
        <v>0</v>
      </c>
      <c r="K834" s="69" t="s">
        <v>1304</v>
      </c>
      <c r="L834" s="69" t="str">
        <f>'CONSTRUCTION COST ESTIMATE'!BB834</f>
        <v>LS</v>
      </c>
      <c r="M834" s="69" t="s">
        <v>1312</v>
      </c>
      <c r="N834" s="76">
        <f>'CONSTRUCTION COST ESTIMATE'!BC834</f>
        <v>0</v>
      </c>
      <c r="O834" s="69" t="s">
        <v>1313</v>
      </c>
    </row>
    <row r="835" spans="1:26" ht="30" hidden="1">
      <c r="A835" s="72">
        <f>'CONSTRUCTION COST ESTIMATE'!B835</f>
        <v>623.11</v>
      </c>
      <c r="C835" s="69" t="s">
        <v>1311</v>
      </c>
      <c r="D835" s="69">
        <v>0</v>
      </c>
      <c r="F835" s="73" t="str">
        <f>'CONSTRUCTION COST ESTIMATE'!C835</f>
        <v>TRAFFIC SIGNAL/COMMUNICATION INTERCONNECT EQUIPMENT AND CONDUIT PROTECTION (SPECIFY LOCATION)</v>
      </c>
      <c r="H835" s="74" t="str">
        <f t="shared" si="17"/>
        <v>623.1100</v>
      </c>
      <c r="J835" s="75">
        <f>'CONSTRUCTION COST ESTIMATE'!BA835</f>
        <v>0</v>
      </c>
      <c r="K835" s="69" t="s">
        <v>1304</v>
      </c>
      <c r="L835" s="69" t="str">
        <f>'CONSTRUCTION COST ESTIMATE'!BB835</f>
        <v>LS</v>
      </c>
      <c r="M835" s="69" t="s">
        <v>1312</v>
      </c>
      <c r="N835" s="76">
        <f>'CONSTRUCTION COST ESTIMATE'!BC835</f>
        <v>0</v>
      </c>
      <c r="O835" s="69" t="s">
        <v>1313</v>
      </c>
    </row>
    <row r="836" spans="1:26" hidden="1">
      <c r="A836" s="72">
        <f>'CONSTRUCTION COST ESTIMATE'!B836</f>
        <v>623.12199999999996</v>
      </c>
      <c r="C836" s="69" t="s">
        <v>1311</v>
      </c>
      <c r="D836" s="69">
        <v>0</v>
      </c>
      <c r="F836" s="73" t="str">
        <f>'CONSTRUCTION COST ESTIMATE'!C836</f>
        <v>PEDESTRIAN ACTIVATED FLASHING BEACON SYSTEM (SPECIFY LOCATION)</v>
      </c>
      <c r="H836" s="74" t="str">
        <f t="shared" si="17"/>
        <v>623.1220</v>
      </c>
      <c r="J836" s="75">
        <f>'CONSTRUCTION COST ESTIMATE'!BA836</f>
        <v>0</v>
      </c>
      <c r="K836" s="69" t="s">
        <v>1304</v>
      </c>
      <c r="L836" s="69" t="str">
        <f>'CONSTRUCTION COST ESTIMATE'!BB836</f>
        <v>LS</v>
      </c>
      <c r="M836" s="69" t="s">
        <v>1312</v>
      </c>
      <c r="N836" s="76">
        <f>'CONSTRUCTION COST ESTIMATE'!BC836</f>
        <v>0</v>
      </c>
      <c r="O836" s="69" t="s">
        <v>1313</v>
      </c>
    </row>
    <row r="837" spans="1:26" ht="30" hidden="1">
      <c r="A837" s="72">
        <f>'CONSTRUCTION COST ESTIMATE'!B837</f>
        <v>623.12599999999998</v>
      </c>
      <c r="C837" s="69" t="s">
        <v>1311</v>
      </c>
      <c r="D837" s="69">
        <v>0</v>
      </c>
      <c r="F837" s="73" t="str">
        <f>'CONSTRUCTION COST ESTIMATE'!C837</f>
        <v>PEDESTRIAN ACTIVATED RAPID RECTANGULAR FLASHING BEACON SYSTEM (SPECIFY LOCATION)</v>
      </c>
      <c r="H837" s="74" t="str">
        <f t="shared" si="17"/>
        <v>623.1260</v>
      </c>
      <c r="J837" s="75">
        <f>'CONSTRUCTION COST ESTIMATE'!BA837</f>
        <v>0</v>
      </c>
      <c r="K837" s="69" t="s">
        <v>1304</v>
      </c>
      <c r="L837" s="69" t="str">
        <f>'CONSTRUCTION COST ESTIMATE'!BB837</f>
        <v>LS</v>
      </c>
      <c r="M837" s="69" t="s">
        <v>1312</v>
      </c>
      <c r="N837" s="76">
        <f>'CONSTRUCTION COST ESTIMATE'!BC837</f>
        <v>0</v>
      </c>
      <c r="O837" s="69" t="s">
        <v>1313</v>
      </c>
    </row>
    <row r="838" spans="1:26" hidden="1">
      <c r="A838" s="72">
        <f>'CONSTRUCTION COST ESTIMATE'!B838</f>
        <v>623.12800000000004</v>
      </c>
      <c r="C838" s="69" t="s">
        <v>1311</v>
      </c>
      <c r="D838" s="69">
        <v>0</v>
      </c>
      <c r="F838" s="73" t="str">
        <f>'CONSTRUCTION COST ESTIMATE'!C838</f>
        <v>PEDESTRIAN HYBRID BEACON SYSTEM (SPECIFY LOCATION)</v>
      </c>
      <c r="H838" s="74" t="str">
        <f t="shared" si="17"/>
        <v>623.1280</v>
      </c>
      <c r="J838" s="75">
        <f>'CONSTRUCTION COST ESTIMATE'!BA838</f>
        <v>0</v>
      </c>
      <c r="K838" s="69" t="s">
        <v>1304</v>
      </c>
      <c r="L838" s="69" t="str">
        <f>'CONSTRUCTION COST ESTIMATE'!BB838</f>
        <v>LS</v>
      </c>
      <c r="M838" s="69" t="s">
        <v>1312</v>
      </c>
      <c r="N838" s="76">
        <f>'CONSTRUCTION COST ESTIMATE'!BC838</f>
        <v>0</v>
      </c>
      <c r="O838" s="69" t="s">
        <v>1313</v>
      </c>
    </row>
    <row r="839" spans="1:26" s="400" customFormat="1">
      <c r="A839" s="408"/>
      <c r="B839" s="395"/>
      <c r="C839" s="395" t="s">
        <v>1311</v>
      </c>
      <c r="D839" s="395">
        <v>0</v>
      </c>
      <c r="E839" s="395"/>
      <c r="F839" s="396" t="str">
        <f>'CONSTRUCTION COST ESTIMATE'!C839</f>
        <v>TRAFFIC CONTROL</v>
      </c>
      <c r="G839" s="395"/>
      <c r="H839" s="394" t="str">
        <f t="shared" si="17"/>
        <v>.0000</v>
      </c>
      <c r="I839" s="395"/>
      <c r="J839" s="397">
        <f>'CONSTRUCTION COST ESTIMATE'!BA839</f>
        <v>0</v>
      </c>
      <c r="K839" s="395" t="s">
        <v>1304</v>
      </c>
      <c r="L839" s="395">
        <f>'CONSTRUCTION COST ESTIMATE'!BB839</f>
        <v>0</v>
      </c>
      <c r="M839" s="395" t="s">
        <v>1312</v>
      </c>
      <c r="N839" s="398">
        <f>'CONSTRUCTION COST ESTIMATE'!BC839</f>
        <v>0</v>
      </c>
      <c r="O839" s="395" t="s">
        <v>1313</v>
      </c>
      <c r="S839" s="414"/>
      <c r="T839" s="414"/>
      <c r="U839" s="414"/>
      <c r="V839" s="414"/>
      <c r="W839" s="414"/>
      <c r="X839" s="414"/>
      <c r="Y839" s="414"/>
      <c r="Z839" s="414"/>
    </row>
    <row r="840" spans="1:26" hidden="1">
      <c r="A840" s="72">
        <f>'CONSTRUCTION COST ESTIMATE'!B840</f>
        <v>624.00099999999998</v>
      </c>
      <c r="C840" s="69" t="s">
        <v>1311</v>
      </c>
      <c r="D840" s="69">
        <v>0</v>
      </c>
      <c r="F840" s="73" t="str">
        <f>'CONSTRUCTION COST ESTIMATE'!C840</f>
        <v>TRAFFIC CONTROL AND MAINTENANCE</v>
      </c>
      <c r="H840" s="74" t="str">
        <f t="shared" si="17"/>
        <v>624.0010</v>
      </c>
      <c r="J840" s="75">
        <f>'CONSTRUCTION COST ESTIMATE'!BA840</f>
        <v>0</v>
      </c>
      <c r="K840" s="69" t="s">
        <v>1304</v>
      </c>
      <c r="L840" s="69" t="str">
        <f>'CONSTRUCTION COST ESTIMATE'!BB840</f>
        <v>LS</v>
      </c>
      <c r="M840" s="69" t="s">
        <v>1312</v>
      </c>
      <c r="N840" s="76">
        <f>'CONSTRUCTION COST ESTIMATE'!BC840</f>
        <v>0</v>
      </c>
      <c r="O840" s="69" t="s">
        <v>1313</v>
      </c>
    </row>
    <row r="841" spans="1:26" hidden="1">
      <c r="A841" s="72">
        <f>'CONSTRUCTION COST ESTIMATE'!B841</f>
        <v>626.00049999999999</v>
      </c>
      <c r="C841" s="69" t="s">
        <v>1311</v>
      </c>
      <c r="D841" s="69">
        <v>0</v>
      </c>
      <c r="F841" s="73" t="str">
        <f>'CONSTRUCTION COST ESTIMATE'!C841</f>
        <v>GRAFFITI REMOVAL</v>
      </c>
      <c r="H841" s="74" t="str">
        <f t="shared" si="17"/>
        <v>626.0005</v>
      </c>
      <c r="J841" s="75">
        <f>'CONSTRUCTION COST ESTIMATE'!BA841</f>
        <v>0</v>
      </c>
      <c r="K841" s="69" t="s">
        <v>1304</v>
      </c>
      <c r="L841" s="69" t="str">
        <f>'CONSTRUCTION COST ESTIMATE'!BB841</f>
        <v>LS</v>
      </c>
      <c r="M841" s="69" t="s">
        <v>1312</v>
      </c>
      <c r="N841" s="76">
        <f>'CONSTRUCTION COST ESTIMATE'!BC841</f>
        <v>0</v>
      </c>
      <c r="O841" s="69" t="s">
        <v>1313</v>
      </c>
    </row>
    <row r="842" spans="1:26" hidden="1">
      <c r="A842" s="72">
        <f>'CONSTRUCTION COST ESTIMATE'!B842</f>
        <v>626.00099999999998</v>
      </c>
      <c r="C842" s="69" t="s">
        <v>1311</v>
      </c>
      <c r="D842" s="69">
        <v>0</v>
      </c>
      <c r="F842" s="73" t="str">
        <f>'CONSTRUCTION COST ESTIMATE'!C842</f>
        <v>18 INCH STEEL CASING</v>
      </c>
      <c r="H842" s="74" t="str">
        <f t="shared" si="17"/>
        <v>626.0010</v>
      </c>
      <c r="J842" s="75">
        <f>'CONSTRUCTION COST ESTIMATE'!BA842</f>
        <v>0</v>
      </c>
      <c r="K842" s="69" t="s">
        <v>1304</v>
      </c>
      <c r="L842" s="69" t="str">
        <f>'CONSTRUCTION COST ESTIMATE'!BB842</f>
        <v>LF</v>
      </c>
      <c r="M842" s="69" t="s">
        <v>1312</v>
      </c>
      <c r="N842" s="76">
        <f>'CONSTRUCTION COST ESTIMATE'!BC842</f>
        <v>0</v>
      </c>
      <c r="O842" s="69" t="s">
        <v>1313</v>
      </c>
    </row>
    <row r="843" spans="1:26" s="400" customFormat="1">
      <c r="A843" s="408"/>
      <c r="B843" s="395"/>
      <c r="C843" s="395" t="s">
        <v>1311</v>
      </c>
      <c r="D843" s="395">
        <v>0</v>
      </c>
      <c r="E843" s="395"/>
      <c r="F843" s="396" t="str">
        <f>'CONSTRUCTION COST ESTIMATE'!C843</f>
        <v>PERMANENT SIGNS</v>
      </c>
      <c r="G843" s="395"/>
      <c r="H843" s="394" t="str">
        <f t="shared" si="17"/>
        <v>.0000</v>
      </c>
      <c r="I843" s="395"/>
      <c r="J843" s="397">
        <f>'CONSTRUCTION COST ESTIMATE'!BA843</f>
        <v>0</v>
      </c>
      <c r="K843" s="395" t="s">
        <v>1304</v>
      </c>
      <c r="L843" s="395">
        <f>'CONSTRUCTION COST ESTIMATE'!BB843</f>
        <v>0</v>
      </c>
      <c r="M843" s="395" t="s">
        <v>1312</v>
      </c>
      <c r="N843" s="398">
        <f>'CONSTRUCTION COST ESTIMATE'!BC843</f>
        <v>0</v>
      </c>
      <c r="O843" s="395" t="s">
        <v>1313</v>
      </c>
      <c r="S843" s="414"/>
      <c r="T843" s="414"/>
      <c r="U843" s="414"/>
      <c r="V843" s="414"/>
      <c r="W843" s="414"/>
      <c r="X843" s="414"/>
      <c r="Y843" s="414"/>
      <c r="Z843" s="414"/>
    </row>
    <row r="844" spans="1:26" hidden="1">
      <c r="A844" s="72">
        <f>'CONSTRUCTION COST ESTIMATE'!B844</f>
        <v>627.00049999999999</v>
      </c>
      <c r="C844" s="69" t="s">
        <v>1311</v>
      </c>
      <c r="D844" s="69">
        <v>0</v>
      </c>
      <c r="F844" s="73" t="str">
        <f>'CONSTRUCTION COST ESTIMATE'!C844</f>
        <v>INSTALL NEW SIGN (GROUND MOUNTED)</v>
      </c>
      <c r="H844" s="74" t="str">
        <f t="shared" si="17"/>
        <v>627.0005</v>
      </c>
      <c r="J844" s="75">
        <f>'CONSTRUCTION COST ESTIMATE'!BA844</f>
        <v>0</v>
      </c>
      <c r="K844" s="69" t="s">
        <v>1304</v>
      </c>
      <c r="L844" s="69" t="str">
        <f>'CONSTRUCTION COST ESTIMATE'!BB844</f>
        <v>EA</v>
      </c>
      <c r="M844" s="69" t="s">
        <v>1312</v>
      </c>
      <c r="N844" s="76">
        <f>'CONSTRUCTION COST ESTIMATE'!BC844</f>
        <v>0</v>
      </c>
      <c r="O844" s="69" t="s">
        <v>1313</v>
      </c>
    </row>
    <row r="845" spans="1:26" hidden="1">
      <c r="A845" s="72">
        <f>'CONSTRUCTION COST ESTIMATE'!B845</f>
        <v>627.00099999999998</v>
      </c>
      <c r="C845" s="69" t="s">
        <v>1311</v>
      </c>
      <c r="D845" s="69">
        <v>0</v>
      </c>
      <c r="F845" s="73" t="str">
        <f>'CONSTRUCTION COST ESTIMATE'!C845</f>
        <v>INSTALL NEW SIGN (POLE MOUNTED)</v>
      </c>
      <c r="H845" s="74" t="str">
        <f t="shared" si="17"/>
        <v>627.0010</v>
      </c>
      <c r="J845" s="75">
        <f>'CONSTRUCTION COST ESTIMATE'!BA845</f>
        <v>0</v>
      </c>
      <c r="K845" s="69" t="s">
        <v>1304</v>
      </c>
      <c r="L845" s="69" t="str">
        <f>'CONSTRUCTION COST ESTIMATE'!BB845</f>
        <v>EA</v>
      </c>
      <c r="M845" s="69" t="s">
        <v>1312</v>
      </c>
      <c r="N845" s="76">
        <f>'CONSTRUCTION COST ESTIMATE'!BC845</f>
        <v>0</v>
      </c>
      <c r="O845" s="69" t="s">
        <v>1313</v>
      </c>
    </row>
    <row r="846" spans="1:26" hidden="1">
      <c r="A846" s="72">
        <f>'CONSTRUCTION COST ESTIMATE'!B846</f>
        <v>627.00199999999995</v>
      </c>
      <c r="C846" s="69" t="s">
        <v>1311</v>
      </c>
      <c r="D846" s="69">
        <v>0</v>
      </c>
      <c r="F846" s="73" t="str">
        <f>'CONSTRUCTION COST ESTIMATE'!C846</f>
        <v>INSTALL NEW SIGN ON EXISTING POST</v>
      </c>
      <c r="H846" s="74" t="str">
        <f t="shared" si="17"/>
        <v>627.0020</v>
      </c>
      <c r="J846" s="75">
        <f>'CONSTRUCTION COST ESTIMATE'!BA846</f>
        <v>0</v>
      </c>
      <c r="K846" s="69" t="s">
        <v>1304</v>
      </c>
      <c r="L846" s="69" t="str">
        <f>'CONSTRUCTION COST ESTIMATE'!BB846</f>
        <v>EA</v>
      </c>
      <c r="M846" s="69" t="s">
        <v>1312</v>
      </c>
      <c r="N846" s="76">
        <f>'CONSTRUCTION COST ESTIMATE'!BC846</f>
        <v>0</v>
      </c>
      <c r="O846" s="69" t="s">
        <v>1313</v>
      </c>
    </row>
    <row r="847" spans="1:26" hidden="1">
      <c r="A847" s="72">
        <f>'CONSTRUCTION COST ESTIMATE'!B847</f>
        <v>627.00300000000004</v>
      </c>
      <c r="C847" s="69" t="s">
        <v>1311</v>
      </c>
      <c r="D847" s="69">
        <v>0</v>
      </c>
      <c r="F847" s="73" t="str">
        <f>'CONSTRUCTION COST ESTIMATE'!C847</f>
        <v>INSTALL NEW SIGN ON EXISTING POLE</v>
      </c>
      <c r="H847" s="74" t="str">
        <f t="shared" si="17"/>
        <v>627.0030</v>
      </c>
      <c r="J847" s="75">
        <f>'CONSTRUCTION COST ESTIMATE'!BA847</f>
        <v>0</v>
      </c>
      <c r="K847" s="69" t="s">
        <v>1304</v>
      </c>
      <c r="L847" s="69" t="str">
        <f>'CONSTRUCTION COST ESTIMATE'!BB847</f>
        <v>EA</v>
      </c>
      <c r="M847" s="69" t="s">
        <v>1312</v>
      </c>
      <c r="N847" s="76">
        <f>'CONSTRUCTION COST ESTIMATE'!BC847</f>
        <v>0</v>
      </c>
      <c r="O847" s="69" t="s">
        <v>1313</v>
      </c>
    </row>
    <row r="848" spans="1:26" hidden="1">
      <c r="A848" s="72">
        <f>'CONSTRUCTION COST ESTIMATE'!B848</f>
        <v>627.00400000000002</v>
      </c>
      <c r="C848" s="69" t="s">
        <v>1311</v>
      </c>
      <c r="D848" s="69">
        <v>0</v>
      </c>
      <c r="F848" s="73" t="str">
        <f>'CONSTRUCTION COST ESTIMATE'!C848</f>
        <v>RELOCATE GROUND MOUNTED SIGN</v>
      </c>
      <c r="H848" s="74" t="str">
        <f t="shared" si="17"/>
        <v>627.0040</v>
      </c>
      <c r="J848" s="75">
        <f>'CONSTRUCTION COST ESTIMATE'!BA848</f>
        <v>0</v>
      </c>
      <c r="K848" s="69" t="s">
        <v>1304</v>
      </c>
      <c r="L848" s="69" t="str">
        <f>'CONSTRUCTION COST ESTIMATE'!BB848</f>
        <v>EA</v>
      </c>
      <c r="M848" s="69" t="s">
        <v>1312</v>
      </c>
      <c r="N848" s="76">
        <f>'CONSTRUCTION COST ESTIMATE'!BC848</f>
        <v>0</v>
      </c>
      <c r="O848" s="69" t="s">
        <v>1313</v>
      </c>
    </row>
    <row r="849" spans="1:26" hidden="1">
      <c r="A849" s="72">
        <f>'CONSTRUCTION COST ESTIMATE'!B849</f>
        <v>627.005</v>
      </c>
      <c r="C849" s="69" t="s">
        <v>1311</v>
      </c>
      <c r="D849" s="69">
        <v>0</v>
      </c>
      <c r="F849" s="73" t="str">
        <f>'CONSTRUCTION COST ESTIMATE'!C849</f>
        <v>RELOCATE GROUND MOUNTED SIGN TO NEW POST</v>
      </c>
      <c r="H849" s="74" t="str">
        <f t="shared" si="17"/>
        <v>627.0050</v>
      </c>
      <c r="J849" s="75">
        <f>'CONSTRUCTION COST ESTIMATE'!BA849</f>
        <v>0</v>
      </c>
      <c r="K849" s="69" t="s">
        <v>1304</v>
      </c>
      <c r="L849" s="69" t="str">
        <f>'CONSTRUCTION COST ESTIMATE'!BB849</f>
        <v>EA</v>
      </c>
      <c r="M849" s="69" t="s">
        <v>1312</v>
      </c>
      <c r="N849" s="76">
        <f>'CONSTRUCTION COST ESTIMATE'!BC849</f>
        <v>0</v>
      </c>
      <c r="O849" s="69" t="s">
        <v>1313</v>
      </c>
    </row>
    <row r="850" spans="1:26" hidden="1">
      <c r="A850" s="72">
        <f>'CONSTRUCTION COST ESTIMATE'!B850</f>
        <v>627.00599999999997</v>
      </c>
      <c r="C850" s="69" t="s">
        <v>1311</v>
      </c>
      <c r="D850" s="69">
        <v>0</v>
      </c>
      <c r="F850" s="73" t="str">
        <f>'CONSTRUCTION COST ESTIMATE'!C850</f>
        <v>RELOCATE GROUND MOUNTED SIGN AND POST</v>
      </c>
      <c r="H850" s="74" t="str">
        <f t="shared" si="17"/>
        <v>627.0060</v>
      </c>
      <c r="J850" s="75">
        <f>'CONSTRUCTION COST ESTIMATE'!BA850</f>
        <v>0</v>
      </c>
      <c r="K850" s="69" t="s">
        <v>1304</v>
      </c>
      <c r="L850" s="69" t="str">
        <f>'CONSTRUCTION COST ESTIMATE'!BB850</f>
        <v>EA</v>
      </c>
      <c r="M850" s="69" t="s">
        <v>1312</v>
      </c>
      <c r="N850" s="76">
        <f>'CONSTRUCTION COST ESTIMATE'!BC850</f>
        <v>0</v>
      </c>
      <c r="O850" s="69" t="s">
        <v>1313</v>
      </c>
    </row>
    <row r="851" spans="1:26" hidden="1">
      <c r="A851" s="72">
        <f>'CONSTRUCTION COST ESTIMATE'!B851</f>
        <v>627.00699999999995</v>
      </c>
      <c r="C851" s="69" t="s">
        <v>1311</v>
      </c>
      <c r="D851" s="69">
        <v>0</v>
      </c>
      <c r="F851" s="73" t="str">
        <f>'CONSTRUCTION COST ESTIMATE'!C851</f>
        <v>RELOCATE POLE MOUNTED SIGN</v>
      </c>
      <c r="H851" s="74" t="str">
        <f t="shared" si="17"/>
        <v>627.0070</v>
      </c>
      <c r="J851" s="75">
        <f>'CONSTRUCTION COST ESTIMATE'!BA851</f>
        <v>0</v>
      </c>
      <c r="K851" s="69" t="s">
        <v>1304</v>
      </c>
      <c r="L851" s="69" t="str">
        <f>'CONSTRUCTION COST ESTIMATE'!BB851</f>
        <v>EA</v>
      </c>
      <c r="M851" s="69" t="s">
        <v>1312</v>
      </c>
      <c r="N851" s="76">
        <f>'CONSTRUCTION COST ESTIMATE'!BC851</f>
        <v>0</v>
      </c>
      <c r="O851" s="69" t="s">
        <v>1313</v>
      </c>
    </row>
    <row r="852" spans="1:26" hidden="1">
      <c r="A852" s="72">
        <f>'CONSTRUCTION COST ESTIMATE'!B852</f>
        <v>627.00800000000004</v>
      </c>
      <c r="C852" s="69" t="s">
        <v>1311</v>
      </c>
      <c r="D852" s="69">
        <v>0</v>
      </c>
      <c r="F852" s="73" t="str">
        <f>'CONSTRUCTION COST ESTIMATE'!C852</f>
        <v>REMOVE AND RESET SIGN (GROUND MOUNTED)</v>
      </c>
      <c r="H852" s="74" t="str">
        <f t="shared" si="17"/>
        <v>627.0080</v>
      </c>
      <c r="J852" s="75">
        <f>'CONSTRUCTION COST ESTIMATE'!BA852</f>
        <v>0</v>
      </c>
      <c r="K852" s="69" t="s">
        <v>1304</v>
      </c>
      <c r="L852" s="69" t="str">
        <f>'CONSTRUCTION COST ESTIMATE'!BB852</f>
        <v>EA</v>
      </c>
      <c r="M852" s="69" t="s">
        <v>1312</v>
      </c>
      <c r="N852" s="76">
        <f>'CONSTRUCTION COST ESTIMATE'!BC852</f>
        <v>0</v>
      </c>
      <c r="O852" s="69" t="s">
        <v>1313</v>
      </c>
    </row>
    <row r="853" spans="1:26" hidden="1">
      <c r="A853" s="72">
        <f>'CONSTRUCTION COST ESTIMATE'!B853</f>
        <v>627.00900000000001</v>
      </c>
      <c r="C853" s="69" t="s">
        <v>1311</v>
      </c>
      <c r="D853" s="69">
        <v>0</v>
      </c>
      <c r="F853" s="73" t="str">
        <f>'CONSTRUCTION COST ESTIMATE'!C853</f>
        <v>REMOVE AND RESET SIGN (POLE MOUNTED)</v>
      </c>
      <c r="H853" s="74" t="str">
        <f t="shared" si="17"/>
        <v>627.0090</v>
      </c>
      <c r="J853" s="75">
        <f>'CONSTRUCTION COST ESTIMATE'!BA853</f>
        <v>0</v>
      </c>
      <c r="K853" s="69" t="s">
        <v>1304</v>
      </c>
      <c r="L853" s="69" t="str">
        <f>'CONSTRUCTION COST ESTIMATE'!BB853</f>
        <v>EA</v>
      </c>
      <c r="M853" s="69" t="s">
        <v>1312</v>
      </c>
      <c r="N853" s="76">
        <f>'CONSTRUCTION COST ESTIMATE'!BC853</f>
        <v>0</v>
      </c>
      <c r="O853" s="69" t="s">
        <v>1313</v>
      </c>
    </row>
    <row r="854" spans="1:26" hidden="1">
      <c r="A854" s="72">
        <f>'CONSTRUCTION COST ESTIMATE'!B854</f>
        <v>627.01</v>
      </c>
      <c r="C854" s="69" t="s">
        <v>1311</v>
      </c>
      <c r="D854" s="69">
        <v>0</v>
      </c>
      <c r="F854" s="73" t="str">
        <f>'CONSTRUCTION COST ESTIMATE'!C854</f>
        <v>SIGN PANEL (SIZE X SIZE) OVERHEAD ON EXISTING SUPPORT</v>
      </c>
      <c r="H854" s="74" t="str">
        <f t="shared" si="17"/>
        <v>627.0100</v>
      </c>
      <c r="J854" s="75">
        <f>'CONSTRUCTION COST ESTIMATE'!BA854</f>
        <v>0</v>
      </c>
      <c r="K854" s="69" t="s">
        <v>1304</v>
      </c>
      <c r="L854" s="69" t="str">
        <f>'CONSTRUCTION COST ESTIMATE'!BB854</f>
        <v>EA</v>
      </c>
      <c r="M854" s="69" t="s">
        <v>1312</v>
      </c>
      <c r="N854" s="76">
        <f>'CONSTRUCTION COST ESTIMATE'!BC854</f>
        <v>0</v>
      </c>
      <c r="O854" s="69" t="s">
        <v>1313</v>
      </c>
    </row>
    <row r="855" spans="1:26" ht="30" hidden="1">
      <c r="A855" s="72">
        <f>'CONSTRUCTION COST ESTIMATE'!B855</f>
        <v>627.01099999999997</v>
      </c>
      <c r="C855" s="69" t="s">
        <v>1311</v>
      </c>
      <c r="D855" s="69">
        <v>0</v>
      </c>
      <c r="F855" s="73" t="str">
        <f>'CONSTRUCTION COST ESTIMATE'!C855</f>
        <v>OVERHEAD SIGN(S) (SIZE X SIZE) INSTALLED ON NEW TRAFFIC SIGNAL POLE WITH XX MAST ARM</v>
      </c>
      <c r="H855" s="74" t="str">
        <f t="shared" ref="H855:H918" si="19">TEXT(A855,"#.0000")</f>
        <v>627.0110</v>
      </c>
      <c r="J855" s="75">
        <f>'CONSTRUCTION COST ESTIMATE'!BA855</f>
        <v>0</v>
      </c>
      <c r="K855" s="69" t="s">
        <v>1304</v>
      </c>
      <c r="L855" s="69" t="str">
        <f>'CONSTRUCTION COST ESTIMATE'!BB855</f>
        <v>EA</v>
      </c>
      <c r="M855" s="69" t="s">
        <v>1312</v>
      </c>
      <c r="N855" s="76">
        <f>'CONSTRUCTION COST ESTIMATE'!BC855</f>
        <v>0</v>
      </c>
      <c r="O855" s="69" t="s">
        <v>1313</v>
      </c>
    </row>
    <row r="856" spans="1:26" s="400" customFormat="1">
      <c r="A856" s="408"/>
      <c r="B856" s="395"/>
      <c r="C856" s="395" t="s">
        <v>1311</v>
      </c>
      <c r="D856" s="395">
        <v>0</v>
      </c>
      <c r="E856" s="395"/>
      <c r="F856" s="396" t="str">
        <f>'CONSTRUCTION COST ESTIMATE'!C856</f>
        <v>TRAFFIC STRIPING, PVMT, &amp; CURB MARKINGS</v>
      </c>
      <c r="G856" s="395"/>
      <c r="H856" s="394" t="str">
        <f t="shared" si="19"/>
        <v>.0000</v>
      </c>
      <c r="I856" s="395"/>
      <c r="J856" s="397">
        <f>'CONSTRUCTION COST ESTIMATE'!BA856</f>
        <v>0</v>
      </c>
      <c r="K856" s="395" t="s">
        <v>1304</v>
      </c>
      <c r="L856" s="395">
        <f>'CONSTRUCTION COST ESTIMATE'!BB856</f>
        <v>0</v>
      </c>
      <c r="M856" s="395" t="s">
        <v>1312</v>
      </c>
      <c r="N856" s="398">
        <f>'CONSTRUCTION COST ESTIMATE'!BC856</f>
        <v>0</v>
      </c>
      <c r="O856" s="395" t="s">
        <v>1313</v>
      </c>
      <c r="S856" s="414"/>
      <c r="T856" s="414"/>
      <c r="U856" s="414"/>
      <c r="V856" s="414"/>
      <c r="W856" s="414"/>
      <c r="X856" s="414"/>
      <c r="Y856" s="414"/>
      <c r="Z856" s="414"/>
    </row>
    <row r="857" spans="1:26" hidden="1">
      <c r="A857" s="72">
        <f>'CONSTRUCTION COST ESTIMATE'!B857</f>
        <v>628.00099999999998</v>
      </c>
      <c r="C857" s="69" t="s">
        <v>1311</v>
      </c>
      <c r="D857" s="69">
        <v>0</v>
      </c>
      <c r="F857" s="73" t="str">
        <f>'CONSTRUCTION COST ESTIMATE'!C857</f>
        <v>4 INCH SOLID WHITE LINE (PAINT)</v>
      </c>
      <c r="H857" s="74" t="str">
        <f t="shared" si="19"/>
        <v>628.0010</v>
      </c>
      <c r="J857" s="75">
        <f>'CONSTRUCTION COST ESTIMATE'!BA857</f>
        <v>0</v>
      </c>
      <c r="K857" s="69" t="s">
        <v>1304</v>
      </c>
      <c r="L857" s="69" t="str">
        <f>'CONSTRUCTION COST ESTIMATE'!BB857</f>
        <v>LF</v>
      </c>
      <c r="M857" s="69" t="s">
        <v>1312</v>
      </c>
      <c r="N857" s="76">
        <f>'CONSTRUCTION COST ESTIMATE'!BC857</f>
        <v>0</v>
      </c>
      <c r="O857" s="69" t="s">
        <v>1313</v>
      </c>
    </row>
    <row r="858" spans="1:26" hidden="1">
      <c r="A858" s="72">
        <f>'CONSTRUCTION COST ESTIMATE'!B858</f>
        <v>628.00199999999995</v>
      </c>
      <c r="C858" s="69" t="s">
        <v>1311</v>
      </c>
      <c r="D858" s="69">
        <v>0</v>
      </c>
      <c r="F858" s="73" t="str">
        <f>'CONSTRUCTION COST ESTIMATE'!C858</f>
        <v>4 INCH SOLID WHITE LINE (POLYUREA)</v>
      </c>
      <c r="H858" s="74" t="str">
        <f t="shared" si="19"/>
        <v>628.0020</v>
      </c>
      <c r="J858" s="75">
        <f>'CONSTRUCTION COST ESTIMATE'!BA858</f>
        <v>0</v>
      </c>
      <c r="K858" s="69" t="s">
        <v>1304</v>
      </c>
      <c r="L858" s="69" t="str">
        <f>'CONSTRUCTION COST ESTIMATE'!BB858</f>
        <v>LF</v>
      </c>
      <c r="M858" s="69" t="s">
        <v>1312</v>
      </c>
      <c r="N858" s="76">
        <f>'CONSTRUCTION COST ESTIMATE'!BC858</f>
        <v>0</v>
      </c>
      <c r="O858" s="69" t="s">
        <v>1313</v>
      </c>
    </row>
    <row r="859" spans="1:26" hidden="1">
      <c r="A859" s="72">
        <f>'CONSTRUCTION COST ESTIMATE'!B859</f>
        <v>628.00300000000004</v>
      </c>
      <c r="C859" s="69" t="s">
        <v>1311</v>
      </c>
      <c r="D859" s="69">
        <v>0</v>
      </c>
      <c r="F859" s="73" t="str">
        <f>'CONSTRUCTION COST ESTIMATE'!C859</f>
        <v>4 INCH SOLID WHITE LINE (PAVEMENT MARKING TAPE)</v>
      </c>
      <c r="H859" s="74" t="str">
        <f t="shared" si="19"/>
        <v>628.0030</v>
      </c>
      <c r="J859" s="75">
        <f>'CONSTRUCTION COST ESTIMATE'!BA859</f>
        <v>0</v>
      </c>
      <c r="K859" s="69" t="s">
        <v>1304</v>
      </c>
      <c r="L859" s="69" t="str">
        <f>'CONSTRUCTION COST ESTIMATE'!BB859</f>
        <v>LF</v>
      </c>
      <c r="M859" s="69" t="s">
        <v>1312</v>
      </c>
      <c r="N859" s="76">
        <f>'CONSTRUCTION COST ESTIMATE'!BC859</f>
        <v>0</v>
      </c>
      <c r="O859" s="69" t="s">
        <v>1313</v>
      </c>
    </row>
    <row r="860" spans="1:26" hidden="1">
      <c r="A860" s="72">
        <f>'CONSTRUCTION COST ESTIMATE'!B860</f>
        <v>628.00400000000002</v>
      </c>
      <c r="C860" s="69" t="s">
        <v>1311</v>
      </c>
      <c r="D860" s="69">
        <v>0</v>
      </c>
      <c r="F860" s="73" t="str">
        <f>'CONSTRUCTION COST ESTIMATE'!C860</f>
        <v>4 INCH SOLID YELLOW LINE (PAINT)</v>
      </c>
      <c r="H860" s="74" t="str">
        <f t="shared" si="19"/>
        <v>628.0040</v>
      </c>
      <c r="J860" s="75">
        <f>'CONSTRUCTION COST ESTIMATE'!BA860</f>
        <v>0</v>
      </c>
      <c r="K860" s="69" t="s">
        <v>1304</v>
      </c>
      <c r="L860" s="69" t="str">
        <f>'CONSTRUCTION COST ESTIMATE'!BB860</f>
        <v>LF</v>
      </c>
      <c r="M860" s="69" t="s">
        <v>1312</v>
      </c>
      <c r="N860" s="76">
        <f>'CONSTRUCTION COST ESTIMATE'!BC860</f>
        <v>0</v>
      </c>
      <c r="O860" s="69" t="s">
        <v>1313</v>
      </c>
    </row>
    <row r="861" spans="1:26" hidden="1">
      <c r="A861" s="72">
        <f>'CONSTRUCTION COST ESTIMATE'!B861</f>
        <v>628.005</v>
      </c>
      <c r="C861" s="69" t="s">
        <v>1311</v>
      </c>
      <c r="D861" s="69">
        <v>0</v>
      </c>
      <c r="F861" s="73" t="str">
        <f>'CONSTRUCTION COST ESTIMATE'!C861</f>
        <v>4 INCH SOLID YELLOW LINE (POLYUREA)</v>
      </c>
      <c r="H861" s="74" t="str">
        <f t="shared" si="19"/>
        <v>628.0050</v>
      </c>
      <c r="J861" s="75">
        <f>'CONSTRUCTION COST ESTIMATE'!BA861</f>
        <v>0</v>
      </c>
      <c r="K861" s="69" t="s">
        <v>1304</v>
      </c>
      <c r="L861" s="69" t="str">
        <f>'CONSTRUCTION COST ESTIMATE'!BB861</f>
        <v>LF</v>
      </c>
      <c r="M861" s="69" t="s">
        <v>1312</v>
      </c>
      <c r="N861" s="76">
        <f>'CONSTRUCTION COST ESTIMATE'!BC861</f>
        <v>0</v>
      </c>
      <c r="O861" s="69" t="s">
        <v>1313</v>
      </c>
    </row>
    <row r="862" spans="1:26" hidden="1">
      <c r="A862" s="72">
        <f>'CONSTRUCTION COST ESTIMATE'!B862</f>
        <v>628.00599999999997</v>
      </c>
      <c r="C862" s="69" t="s">
        <v>1311</v>
      </c>
      <c r="D862" s="69">
        <v>0</v>
      </c>
      <c r="F862" s="73" t="str">
        <f>'CONSTRUCTION COST ESTIMATE'!C862</f>
        <v>4 INCH SOLID YELLOW LINE (PAVEMENT MARKING TAPE)</v>
      </c>
      <c r="H862" s="74" t="str">
        <f t="shared" si="19"/>
        <v>628.0060</v>
      </c>
      <c r="J862" s="75">
        <f>'CONSTRUCTION COST ESTIMATE'!BA862</f>
        <v>0</v>
      </c>
      <c r="K862" s="69" t="s">
        <v>1304</v>
      </c>
      <c r="L862" s="69" t="str">
        <f>'CONSTRUCTION COST ESTIMATE'!BB862</f>
        <v>LF</v>
      </c>
      <c r="M862" s="69" t="s">
        <v>1312</v>
      </c>
      <c r="N862" s="76">
        <f>'CONSTRUCTION COST ESTIMATE'!BC862</f>
        <v>0</v>
      </c>
      <c r="O862" s="69" t="s">
        <v>1313</v>
      </c>
    </row>
    <row r="863" spans="1:26" hidden="1">
      <c r="A863" s="72">
        <f>'CONSTRUCTION COST ESTIMATE'!B863</f>
        <v>628.00699999999995</v>
      </c>
      <c r="C863" s="69" t="s">
        <v>1311</v>
      </c>
      <c r="D863" s="69">
        <v>0</v>
      </c>
      <c r="F863" s="73" t="str">
        <f>'CONSTRUCTION COST ESTIMATE'!C863</f>
        <v>4 INCH DASHED WHITE LINE (PAINT)</v>
      </c>
      <c r="H863" s="74" t="str">
        <f t="shared" si="19"/>
        <v>628.0070</v>
      </c>
      <c r="J863" s="75">
        <f>'CONSTRUCTION COST ESTIMATE'!BA863</f>
        <v>0</v>
      </c>
      <c r="K863" s="69" t="s">
        <v>1304</v>
      </c>
      <c r="L863" s="69" t="str">
        <f>'CONSTRUCTION COST ESTIMATE'!BB863</f>
        <v>LF</v>
      </c>
      <c r="M863" s="69" t="s">
        <v>1312</v>
      </c>
      <c r="N863" s="76">
        <f>'CONSTRUCTION COST ESTIMATE'!BC863</f>
        <v>0</v>
      </c>
      <c r="O863" s="69" t="s">
        <v>1313</v>
      </c>
    </row>
    <row r="864" spans="1:26" hidden="1">
      <c r="A864" s="72">
        <f>'CONSTRUCTION COST ESTIMATE'!B864</f>
        <v>628.00800000000004</v>
      </c>
      <c r="C864" s="69" t="s">
        <v>1311</v>
      </c>
      <c r="D864" s="69">
        <v>0</v>
      </c>
      <c r="F864" s="73" t="str">
        <f>'CONSTRUCTION COST ESTIMATE'!C864</f>
        <v>4 INCH DASHED WHITE LINE (POLYUREA)</v>
      </c>
      <c r="H864" s="74" t="str">
        <f t="shared" si="19"/>
        <v>628.0080</v>
      </c>
      <c r="J864" s="75">
        <f>'CONSTRUCTION COST ESTIMATE'!BA864</f>
        <v>0</v>
      </c>
      <c r="K864" s="69" t="s">
        <v>1304</v>
      </c>
      <c r="L864" s="69" t="str">
        <f>'CONSTRUCTION COST ESTIMATE'!BB864</f>
        <v>LF</v>
      </c>
      <c r="M864" s="69" t="s">
        <v>1312</v>
      </c>
      <c r="N864" s="76">
        <f>'CONSTRUCTION COST ESTIMATE'!BC864</f>
        <v>0</v>
      </c>
      <c r="O864" s="69" t="s">
        <v>1313</v>
      </c>
    </row>
    <row r="865" spans="1:15" hidden="1">
      <c r="A865" s="72">
        <f>'CONSTRUCTION COST ESTIMATE'!B865</f>
        <v>628.00900000000001</v>
      </c>
      <c r="C865" s="69" t="s">
        <v>1311</v>
      </c>
      <c r="D865" s="69">
        <v>0</v>
      </c>
      <c r="F865" s="73" t="str">
        <f>'CONSTRUCTION COST ESTIMATE'!C865</f>
        <v>4 INCH DASHED WHITE LINE (PAVEMENT MARKING TAPE)</v>
      </c>
      <c r="H865" s="74" t="str">
        <f t="shared" si="19"/>
        <v>628.0090</v>
      </c>
      <c r="J865" s="75">
        <f>'CONSTRUCTION COST ESTIMATE'!BA865</f>
        <v>0</v>
      </c>
      <c r="K865" s="69" t="s">
        <v>1304</v>
      </c>
      <c r="L865" s="69" t="str">
        <f>'CONSTRUCTION COST ESTIMATE'!BB865</f>
        <v>LF</v>
      </c>
      <c r="M865" s="69" t="s">
        <v>1312</v>
      </c>
      <c r="N865" s="76">
        <f>'CONSTRUCTION COST ESTIMATE'!BC865</f>
        <v>0</v>
      </c>
      <c r="O865" s="69" t="s">
        <v>1313</v>
      </c>
    </row>
    <row r="866" spans="1:15" hidden="1">
      <c r="A866" s="72">
        <f>'CONSTRUCTION COST ESTIMATE'!B866</f>
        <v>628.01</v>
      </c>
      <c r="C866" s="69" t="s">
        <v>1311</v>
      </c>
      <c r="D866" s="69">
        <v>0</v>
      </c>
      <c r="F866" s="73" t="str">
        <f>'CONSTRUCTION COST ESTIMATE'!C866</f>
        <v>4 INCH DASHED YELLOW (PAINT)</v>
      </c>
      <c r="H866" s="74" t="str">
        <f t="shared" si="19"/>
        <v>628.0100</v>
      </c>
      <c r="J866" s="75">
        <f>'CONSTRUCTION COST ESTIMATE'!BA866</f>
        <v>0</v>
      </c>
      <c r="K866" s="69" t="s">
        <v>1304</v>
      </c>
      <c r="L866" s="69" t="str">
        <f>'CONSTRUCTION COST ESTIMATE'!BB866</f>
        <v>LF</v>
      </c>
      <c r="M866" s="69" t="s">
        <v>1312</v>
      </c>
      <c r="N866" s="76">
        <f>'CONSTRUCTION COST ESTIMATE'!BC866</f>
        <v>0</v>
      </c>
      <c r="O866" s="69" t="s">
        <v>1313</v>
      </c>
    </row>
    <row r="867" spans="1:15" hidden="1">
      <c r="A867" s="72">
        <f>'CONSTRUCTION COST ESTIMATE'!B867</f>
        <v>628.01099999999997</v>
      </c>
      <c r="C867" s="69" t="s">
        <v>1311</v>
      </c>
      <c r="D867" s="69">
        <v>0</v>
      </c>
      <c r="F867" s="73" t="str">
        <f>'CONSTRUCTION COST ESTIMATE'!C867</f>
        <v>4 INCH DASHED YELLOW (POLYUREA)</v>
      </c>
      <c r="H867" s="74" t="str">
        <f t="shared" si="19"/>
        <v>628.0110</v>
      </c>
      <c r="J867" s="75">
        <f>'CONSTRUCTION COST ESTIMATE'!BA867</f>
        <v>0</v>
      </c>
      <c r="K867" s="69" t="s">
        <v>1304</v>
      </c>
      <c r="L867" s="69" t="str">
        <f>'CONSTRUCTION COST ESTIMATE'!BB867</f>
        <v>LF</v>
      </c>
      <c r="M867" s="69" t="s">
        <v>1312</v>
      </c>
      <c r="N867" s="76">
        <f>'CONSTRUCTION COST ESTIMATE'!BC867</f>
        <v>0</v>
      </c>
      <c r="O867" s="69" t="s">
        <v>1313</v>
      </c>
    </row>
    <row r="868" spans="1:15" hidden="1">
      <c r="A868" s="72">
        <f>'CONSTRUCTION COST ESTIMATE'!B868</f>
        <v>628.01199999999994</v>
      </c>
      <c r="C868" s="69" t="s">
        <v>1311</v>
      </c>
      <c r="D868" s="69">
        <v>0</v>
      </c>
      <c r="F868" s="73" t="str">
        <f>'CONSTRUCTION COST ESTIMATE'!C868</f>
        <v>4 INCH DASHED YELLOW (PAVEMENT MARKING TAPE)</v>
      </c>
      <c r="H868" s="74" t="str">
        <f t="shared" si="19"/>
        <v>628.0120</v>
      </c>
      <c r="J868" s="75">
        <f>'CONSTRUCTION COST ESTIMATE'!BA868</f>
        <v>0</v>
      </c>
      <c r="K868" s="69" t="s">
        <v>1304</v>
      </c>
      <c r="L868" s="69" t="str">
        <f>'CONSTRUCTION COST ESTIMATE'!BB868</f>
        <v>LF</v>
      </c>
      <c r="M868" s="69" t="s">
        <v>1312</v>
      </c>
      <c r="N868" s="76">
        <f>'CONSTRUCTION COST ESTIMATE'!BC868</f>
        <v>0</v>
      </c>
      <c r="O868" s="69" t="s">
        <v>1313</v>
      </c>
    </row>
    <row r="869" spans="1:15" hidden="1">
      <c r="A869" s="72">
        <f>'CONSTRUCTION COST ESTIMATE'!B869</f>
        <v>628.01300000000003</v>
      </c>
      <c r="C869" s="69" t="s">
        <v>1311</v>
      </c>
      <c r="D869" s="69">
        <v>0</v>
      </c>
      <c r="F869" s="73" t="str">
        <f>'CONSTRUCTION COST ESTIMATE'!C869</f>
        <v>DOUBLE 4 INCH SOLID YELLOW LINE (PAINT)</v>
      </c>
      <c r="H869" s="74" t="str">
        <f t="shared" si="19"/>
        <v>628.0130</v>
      </c>
      <c r="J869" s="75">
        <f>'CONSTRUCTION COST ESTIMATE'!BA869</f>
        <v>0</v>
      </c>
      <c r="K869" s="69" t="s">
        <v>1304</v>
      </c>
      <c r="L869" s="69" t="str">
        <f>'CONSTRUCTION COST ESTIMATE'!BB869</f>
        <v>LF</v>
      </c>
      <c r="M869" s="69" t="s">
        <v>1312</v>
      </c>
      <c r="N869" s="76">
        <f>'CONSTRUCTION COST ESTIMATE'!BC869</f>
        <v>0</v>
      </c>
      <c r="O869" s="69" t="s">
        <v>1313</v>
      </c>
    </row>
    <row r="870" spans="1:15" hidden="1">
      <c r="A870" s="72">
        <f>'CONSTRUCTION COST ESTIMATE'!B870</f>
        <v>628.01400000000001</v>
      </c>
      <c r="C870" s="69" t="s">
        <v>1311</v>
      </c>
      <c r="D870" s="69">
        <v>0</v>
      </c>
      <c r="F870" s="73" t="str">
        <f>'CONSTRUCTION COST ESTIMATE'!C870</f>
        <v>DOUBLE 4 INCH SOLID YELLOW LINE (POLYUREA)</v>
      </c>
      <c r="H870" s="74" t="str">
        <f t="shared" si="19"/>
        <v>628.0140</v>
      </c>
      <c r="J870" s="75">
        <f>'CONSTRUCTION COST ESTIMATE'!BA870</f>
        <v>0</v>
      </c>
      <c r="K870" s="69" t="s">
        <v>1304</v>
      </c>
      <c r="L870" s="69" t="str">
        <f>'CONSTRUCTION COST ESTIMATE'!BB870</f>
        <v>LF</v>
      </c>
      <c r="M870" s="69" t="s">
        <v>1312</v>
      </c>
      <c r="N870" s="76">
        <f>'CONSTRUCTION COST ESTIMATE'!BC870</f>
        <v>0</v>
      </c>
      <c r="O870" s="69" t="s">
        <v>1313</v>
      </c>
    </row>
    <row r="871" spans="1:15" hidden="1">
      <c r="A871" s="72">
        <f>'CONSTRUCTION COST ESTIMATE'!B871</f>
        <v>628.01499999999999</v>
      </c>
      <c r="C871" s="69" t="s">
        <v>1311</v>
      </c>
      <c r="D871" s="69">
        <v>0</v>
      </c>
      <c r="F871" s="73" t="str">
        <f>'CONSTRUCTION COST ESTIMATE'!C871</f>
        <v>DOUBLE 4 INCH SOLID YELLOW LINE (PAVEMENT MARKING TAPE)</v>
      </c>
      <c r="H871" s="74" t="str">
        <f t="shared" si="19"/>
        <v>628.0150</v>
      </c>
      <c r="J871" s="75">
        <f>'CONSTRUCTION COST ESTIMATE'!BA871</f>
        <v>0</v>
      </c>
      <c r="K871" s="69" t="s">
        <v>1304</v>
      </c>
      <c r="L871" s="69" t="str">
        <f>'CONSTRUCTION COST ESTIMATE'!BB871</f>
        <v>LF</v>
      </c>
      <c r="M871" s="69" t="s">
        <v>1312</v>
      </c>
      <c r="N871" s="76">
        <f>'CONSTRUCTION COST ESTIMATE'!BC871</f>
        <v>0</v>
      </c>
      <c r="O871" s="69" t="s">
        <v>1313</v>
      </c>
    </row>
    <row r="872" spans="1:15" hidden="1">
      <c r="A872" s="72">
        <f>'CONSTRUCTION COST ESTIMATE'!B872</f>
        <v>628.01599999999996</v>
      </c>
      <c r="C872" s="69" t="s">
        <v>1311</v>
      </c>
      <c r="D872" s="69">
        <v>0</v>
      </c>
      <c r="F872" s="73" t="str">
        <f>'CONSTRUCTION COST ESTIMATE'!C872</f>
        <v>4 INCH SOLID YELLOW WITH 4 INCH DASHED YELLOW LINE (PAINT)</v>
      </c>
      <c r="H872" s="74" t="str">
        <f t="shared" si="19"/>
        <v>628.0160</v>
      </c>
      <c r="J872" s="75">
        <f>'CONSTRUCTION COST ESTIMATE'!BA872</f>
        <v>0</v>
      </c>
      <c r="K872" s="69" t="s">
        <v>1304</v>
      </c>
      <c r="L872" s="69" t="str">
        <f>'CONSTRUCTION COST ESTIMATE'!BB872</f>
        <v>LF</v>
      </c>
      <c r="M872" s="69" t="s">
        <v>1312</v>
      </c>
      <c r="N872" s="76">
        <f>'CONSTRUCTION COST ESTIMATE'!BC872</f>
        <v>0</v>
      </c>
      <c r="O872" s="69" t="s">
        <v>1313</v>
      </c>
    </row>
    <row r="873" spans="1:15" hidden="1">
      <c r="A873" s="72">
        <f>'CONSTRUCTION COST ESTIMATE'!B873</f>
        <v>628.01700000000005</v>
      </c>
      <c r="C873" s="69" t="s">
        <v>1311</v>
      </c>
      <c r="D873" s="69">
        <v>0</v>
      </c>
      <c r="F873" s="73" t="str">
        <f>'CONSTRUCTION COST ESTIMATE'!C873</f>
        <v>4 INCH SOLID YELLOW WITH 4 INCH DASHED YELLOW LINE (POLYUREA)</v>
      </c>
      <c r="H873" s="74" t="str">
        <f t="shared" si="19"/>
        <v>628.0170</v>
      </c>
      <c r="J873" s="75">
        <f>'CONSTRUCTION COST ESTIMATE'!BA873</f>
        <v>0</v>
      </c>
      <c r="K873" s="69" t="s">
        <v>1304</v>
      </c>
      <c r="L873" s="69" t="str">
        <f>'CONSTRUCTION COST ESTIMATE'!BB873</f>
        <v>LF</v>
      </c>
      <c r="M873" s="69" t="s">
        <v>1312</v>
      </c>
      <c r="N873" s="76">
        <f>'CONSTRUCTION COST ESTIMATE'!BC873</f>
        <v>0</v>
      </c>
      <c r="O873" s="69" t="s">
        <v>1313</v>
      </c>
    </row>
    <row r="874" spans="1:15" ht="30" hidden="1">
      <c r="A874" s="72">
        <f>'CONSTRUCTION COST ESTIMATE'!B874</f>
        <v>628.01800000000003</v>
      </c>
      <c r="C874" s="69" t="s">
        <v>1311</v>
      </c>
      <c r="D874" s="69">
        <v>0</v>
      </c>
      <c r="F874" s="73" t="str">
        <f>'CONSTRUCTION COST ESTIMATE'!C874</f>
        <v>4 INCH SOLID YELLOW WITH 4 INCH DASHED YELLOW LINE (PAVEMENT MARKING TAPE)</v>
      </c>
      <c r="H874" s="74" t="str">
        <f t="shared" si="19"/>
        <v>628.0180</v>
      </c>
      <c r="J874" s="75">
        <f>'CONSTRUCTION COST ESTIMATE'!BA874</f>
        <v>0</v>
      </c>
      <c r="K874" s="69" t="s">
        <v>1304</v>
      </c>
      <c r="L874" s="69" t="str">
        <f>'CONSTRUCTION COST ESTIMATE'!BB874</f>
        <v>LF</v>
      </c>
      <c r="M874" s="69" t="s">
        <v>1312</v>
      </c>
      <c r="N874" s="76">
        <f>'CONSTRUCTION COST ESTIMATE'!BC874</f>
        <v>0</v>
      </c>
      <c r="O874" s="69" t="s">
        <v>1313</v>
      </c>
    </row>
    <row r="875" spans="1:15" hidden="1">
      <c r="A875" s="72">
        <f>'CONSTRUCTION COST ESTIMATE'!B875</f>
        <v>628.01900000000001</v>
      </c>
      <c r="C875" s="69" t="s">
        <v>1311</v>
      </c>
      <c r="D875" s="69">
        <v>0</v>
      </c>
      <c r="F875" s="73" t="str">
        <f>'CONSTRUCTION COST ESTIMATE'!C875</f>
        <v>6 INCH SOLID WHITE LINE (PAINT)</v>
      </c>
      <c r="H875" s="74" t="str">
        <f t="shared" si="19"/>
        <v>628.0190</v>
      </c>
      <c r="J875" s="75">
        <f>'CONSTRUCTION COST ESTIMATE'!BA875</f>
        <v>0</v>
      </c>
      <c r="K875" s="69" t="s">
        <v>1304</v>
      </c>
      <c r="L875" s="69" t="str">
        <f>'CONSTRUCTION COST ESTIMATE'!BB875</f>
        <v>LF</v>
      </c>
      <c r="M875" s="69" t="s">
        <v>1312</v>
      </c>
      <c r="N875" s="76">
        <f>'CONSTRUCTION COST ESTIMATE'!BC875</f>
        <v>0</v>
      </c>
      <c r="O875" s="69" t="s">
        <v>1313</v>
      </c>
    </row>
    <row r="876" spans="1:15" hidden="1">
      <c r="A876" s="72">
        <f>'CONSTRUCTION COST ESTIMATE'!B876</f>
        <v>628.02</v>
      </c>
      <c r="C876" s="69" t="s">
        <v>1311</v>
      </c>
      <c r="D876" s="69">
        <v>0</v>
      </c>
      <c r="F876" s="73" t="str">
        <f>'CONSTRUCTION COST ESTIMATE'!C876</f>
        <v>6 INCH SOLID WHITE LINE (POLYUREA)</v>
      </c>
      <c r="H876" s="74" t="str">
        <f t="shared" si="19"/>
        <v>628.0200</v>
      </c>
      <c r="J876" s="75">
        <f>'CONSTRUCTION COST ESTIMATE'!BA876</f>
        <v>0</v>
      </c>
      <c r="K876" s="69" t="s">
        <v>1304</v>
      </c>
      <c r="L876" s="69" t="str">
        <f>'CONSTRUCTION COST ESTIMATE'!BB876</f>
        <v>LF</v>
      </c>
      <c r="M876" s="69" t="s">
        <v>1312</v>
      </c>
      <c r="N876" s="76">
        <f>'CONSTRUCTION COST ESTIMATE'!BC876</f>
        <v>0</v>
      </c>
      <c r="O876" s="69" t="s">
        <v>1313</v>
      </c>
    </row>
    <row r="877" spans="1:15" hidden="1">
      <c r="A877" s="72">
        <f>'CONSTRUCTION COST ESTIMATE'!B877</f>
        <v>628.02099999999996</v>
      </c>
      <c r="C877" s="69" t="s">
        <v>1311</v>
      </c>
      <c r="D877" s="69">
        <v>0</v>
      </c>
      <c r="F877" s="73" t="str">
        <f>'CONSTRUCTION COST ESTIMATE'!C877</f>
        <v>6 INCH SOLID WHITE LINE (PAVEMENT MARKING TAPE)</v>
      </c>
      <c r="H877" s="74" t="str">
        <f t="shared" si="19"/>
        <v>628.0210</v>
      </c>
      <c r="J877" s="75">
        <f>'CONSTRUCTION COST ESTIMATE'!BA877</f>
        <v>0</v>
      </c>
      <c r="K877" s="69" t="s">
        <v>1304</v>
      </c>
      <c r="L877" s="69" t="str">
        <f>'CONSTRUCTION COST ESTIMATE'!BB877</f>
        <v>LF</v>
      </c>
      <c r="M877" s="69" t="s">
        <v>1312</v>
      </c>
      <c r="N877" s="76">
        <f>'CONSTRUCTION COST ESTIMATE'!BC877</f>
        <v>0</v>
      </c>
      <c r="O877" s="69" t="s">
        <v>1313</v>
      </c>
    </row>
    <row r="878" spans="1:15" hidden="1">
      <c r="A878" s="72">
        <f>'CONSTRUCTION COST ESTIMATE'!B878</f>
        <v>628.02199999999903</v>
      </c>
      <c r="C878" s="69" t="s">
        <v>1311</v>
      </c>
      <c r="D878" s="69">
        <v>0</v>
      </c>
      <c r="F878" s="73" t="str">
        <f>'CONSTRUCTION COST ESTIMATE'!C878</f>
        <v>6 INCH DASHED WHITE LINE (PAINT)</v>
      </c>
      <c r="H878" s="74" t="str">
        <f t="shared" si="19"/>
        <v>628.0220</v>
      </c>
      <c r="J878" s="75">
        <f>'CONSTRUCTION COST ESTIMATE'!BA878</f>
        <v>0</v>
      </c>
      <c r="K878" s="69" t="s">
        <v>1304</v>
      </c>
      <c r="L878" s="69" t="str">
        <f>'CONSTRUCTION COST ESTIMATE'!BB878</f>
        <v>LF</v>
      </c>
      <c r="M878" s="69" t="s">
        <v>1312</v>
      </c>
      <c r="N878" s="76">
        <f>'CONSTRUCTION COST ESTIMATE'!BC878</f>
        <v>0</v>
      </c>
      <c r="O878" s="69" t="s">
        <v>1313</v>
      </c>
    </row>
    <row r="879" spans="1:15" hidden="1">
      <c r="A879" s="72">
        <f>'CONSTRUCTION COST ESTIMATE'!B879</f>
        <v>628.022999999999</v>
      </c>
      <c r="C879" s="69" t="s">
        <v>1311</v>
      </c>
      <c r="D879" s="69">
        <v>0</v>
      </c>
      <c r="F879" s="73" t="str">
        <f>'CONSTRUCTION COST ESTIMATE'!C879</f>
        <v>6 INCH DASHED WHITE LINE (POLYUREA)</v>
      </c>
      <c r="H879" s="74" t="str">
        <f t="shared" si="19"/>
        <v>628.0230</v>
      </c>
      <c r="J879" s="75">
        <f>'CONSTRUCTION COST ESTIMATE'!BA879</f>
        <v>0</v>
      </c>
      <c r="K879" s="69" t="s">
        <v>1304</v>
      </c>
      <c r="L879" s="69" t="str">
        <f>'CONSTRUCTION COST ESTIMATE'!BB879</f>
        <v>LF</v>
      </c>
      <c r="M879" s="69" t="s">
        <v>1312</v>
      </c>
      <c r="N879" s="76">
        <f>'CONSTRUCTION COST ESTIMATE'!BC879</f>
        <v>0</v>
      </c>
      <c r="O879" s="69" t="s">
        <v>1313</v>
      </c>
    </row>
    <row r="880" spans="1:15" hidden="1">
      <c r="A880" s="72">
        <f>'CONSTRUCTION COST ESTIMATE'!B880</f>
        <v>628.02399999999898</v>
      </c>
      <c r="C880" s="69" t="s">
        <v>1311</v>
      </c>
      <c r="D880" s="69">
        <v>0</v>
      </c>
      <c r="F880" s="73" t="str">
        <f>'CONSTRUCTION COST ESTIMATE'!C880</f>
        <v>6 INCH DASHED WHITE LINE (PAVEMENT MARKING TAPE)</v>
      </c>
      <c r="H880" s="74" t="str">
        <f t="shared" si="19"/>
        <v>628.0240</v>
      </c>
      <c r="J880" s="75">
        <f>'CONSTRUCTION COST ESTIMATE'!BA880</f>
        <v>0</v>
      </c>
      <c r="K880" s="69" t="s">
        <v>1304</v>
      </c>
      <c r="L880" s="69" t="str">
        <f>'CONSTRUCTION COST ESTIMATE'!BB880</f>
        <v>LF</v>
      </c>
      <c r="M880" s="69" t="s">
        <v>1312</v>
      </c>
      <c r="N880" s="76">
        <f>'CONSTRUCTION COST ESTIMATE'!BC880</f>
        <v>0</v>
      </c>
      <c r="O880" s="69" t="s">
        <v>1313</v>
      </c>
    </row>
    <row r="881" spans="1:15" hidden="1">
      <c r="A881" s="72">
        <f>'CONSTRUCTION COST ESTIMATE'!B881</f>
        <v>628.02499999999895</v>
      </c>
      <c r="C881" s="69" t="s">
        <v>1311</v>
      </c>
      <c r="D881" s="69">
        <v>0</v>
      </c>
      <c r="F881" s="73" t="str">
        <f>'CONSTRUCTION COST ESTIMATE'!C881</f>
        <v>6 INCH BY 2 FEET SKIP WHITE LINE (PAINT)</v>
      </c>
      <c r="H881" s="74" t="str">
        <f t="shared" si="19"/>
        <v>628.0250</v>
      </c>
      <c r="J881" s="75">
        <f>'CONSTRUCTION COST ESTIMATE'!BA881</f>
        <v>0</v>
      </c>
      <c r="K881" s="69" t="s">
        <v>1304</v>
      </c>
      <c r="L881" s="69" t="str">
        <f>'CONSTRUCTION COST ESTIMATE'!BB881</f>
        <v>LF</v>
      </c>
      <c r="M881" s="69" t="s">
        <v>1312</v>
      </c>
      <c r="N881" s="76">
        <f>'CONSTRUCTION COST ESTIMATE'!BC881</f>
        <v>0</v>
      </c>
      <c r="O881" s="69" t="s">
        <v>1313</v>
      </c>
    </row>
    <row r="882" spans="1:15" hidden="1">
      <c r="A882" s="72">
        <f>'CONSTRUCTION COST ESTIMATE'!B882</f>
        <v>628.02599999999904</v>
      </c>
      <c r="C882" s="69" t="s">
        <v>1311</v>
      </c>
      <c r="D882" s="69">
        <v>0</v>
      </c>
      <c r="F882" s="73" t="str">
        <f>'CONSTRUCTION COST ESTIMATE'!C882</f>
        <v>6 INCH BY 2 FEET SKIP WHITE LINE (POLYUREA)</v>
      </c>
      <c r="H882" s="74" t="str">
        <f t="shared" si="19"/>
        <v>628.0260</v>
      </c>
      <c r="J882" s="75">
        <f>'CONSTRUCTION COST ESTIMATE'!BA882</f>
        <v>0</v>
      </c>
      <c r="K882" s="69" t="s">
        <v>1304</v>
      </c>
      <c r="L882" s="69" t="str">
        <f>'CONSTRUCTION COST ESTIMATE'!BB882</f>
        <v>LF</v>
      </c>
      <c r="M882" s="69" t="s">
        <v>1312</v>
      </c>
      <c r="N882" s="76">
        <f>'CONSTRUCTION COST ESTIMATE'!BC882</f>
        <v>0</v>
      </c>
      <c r="O882" s="69" t="s">
        <v>1313</v>
      </c>
    </row>
    <row r="883" spans="1:15" hidden="1">
      <c r="A883" s="72">
        <f>'CONSTRUCTION COST ESTIMATE'!B883</f>
        <v>628.02699999999902</v>
      </c>
      <c r="C883" s="69" t="s">
        <v>1311</v>
      </c>
      <c r="D883" s="69">
        <v>0</v>
      </c>
      <c r="F883" s="73" t="str">
        <f>'CONSTRUCTION COST ESTIMATE'!C883</f>
        <v>6 INCH BY 2 FEET SKIP WHITE LINE (PAVEMENT MARKING TAPE)</v>
      </c>
      <c r="H883" s="74" t="str">
        <f t="shared" si="19"/>
        <v>628.0270</v>
      </c>
      <c r="J883" s="75">
        <f>'CONSTRUCTION COST ESTIMATE'!BA883</f>
        <v>0</v>
      </c>
      <c r="K883" s="69" t="s">
        <v>1304</v>
      </c>
      <c r="L883" s="69" t="str">
        <f>'CONSTRUCTION COST ESTIMATE'!BB883</f>
        <v>LF</v>
      </c>
      <c r="M883" s="69" t="s">
        <v>1312</v>
      </c>
      <c r="N883" s="76">
        <f>'CONSTRUCTION COST ESTIMATE'!BC883</f>
        <v>0</v>
      </c>
      <c r="O883" s="69" t="s">
        <v>1313</v>
      </c>
    </row>
    <row r="884" spans="1:15" hidden="1">
      <c r="A884" s="72">
        <f>'CONSTRUCTION COST ESTIMATE'!B884</f>
        <v>628.027999999999</v>
      </c>
      <c r="C884" s="69" t="s">
        <v>1311</v>
      </c>
      <c r="D884" s="69">
        <v>0</v>
      </c>
      <c r="F884" s="73" t="str">
        <f>'CONSTRUCTION COST ESTIMATE'!C884</f>
        <v>8 INCH SOLID WHITE LINE (PAINT)</v>
      </c>
      <c r="H884" s="74" t="str">
        <f t="shared" si="19"/>
        <v>628.0280</v>
      </c>
      <c r="J884" s="75">
        <f>'CONSTRUCTION COST ESTIMATE'!BA884</f>
        <v>0</v>
      </c>
      <c r="K884" s="69" t="s">
        <v>1304</v>
      </c>
      <c r="L884" s="69" t="str">
        <f>'CONSTRUCTION COST ESTIMATE'!BB884</f>
        <v>LF</v>
      </c>
      <c r="M884" s="69" t="s">
        <v>1312</v>
      </c>
      <c r="N884" s="76">
        <f>'CONSTRUCTION COST ESTIMATE'!BC884</f>
        <v>0</v>
      </c>
      <c r="O884" s="69" t="s">
        <v>1313</v>
      </c>
    </row>
    <row r="885" spans="1:15" hidden="1">
      <c r="A885" s="72">
        <f>'CONSTRUCTION COST ESTIMATE'!B885</f>
        <v>628.02899999999897</v>
      </c>
      <c r="C885" s="69" t="s">
        <v>1311</v>
      </c>
      <c r="D885" s="69">
        <v>0</v>
      </c>
      <c r="F885" s="73" t="str">
        <f>'CONSTRUCTION COST ESTIMATE'!C885</f>
        <v>8 INCH SOLID WHITE LINE (POLYUREA)</v>
      </c>
      <c r="H885" s="74" t="str">
        <f t="shared" si="19"/>
        <v>628.0290</v>
      </c>
      <c r="J885" s="75">
        <f>'CONSTRUCTION COST ESTIMATE'!BA885</f>
        <v>0</v>
      </c>
      <c r="K885" s="69" t="s">
        <v>1304</v>
      </c>
      <c r="L885" s="69" t="str">
        <f>'CONSTRUCTION COST ESTIMATE'!BB885</f>
        <v>LF</v>
      </c>
      <c r="M885" s="69" t="s">
        <v>1312</v>
      </c>
      <c r="N885" s="76">
        <f>'CONSTRUCTION COST ESTIMATE'!BC885</f>
        <v>0</v>
      </c>
      <c r="O885" s="69" t="s">
        <v>1313</v>
      </c>
    </row>
    <row r="886" spans="1:15" hidden="1">
      <c r="A886" s="72">
        <f>'CONSTRUCTION COST ESTIMATE'!B886</f>
        <v>628.02999999999895</v>
      </c>
      <c r="C886" s="69" t="s">
        <v>1311</v>
      </c>
      <c r="D886" s="69">
        <v>0</v>
      </c>
      <c r="F886" s="73" t="str">
        <f>'CONSTRUCTION COST ESTIMATE'!C886</f>
        <v>8 INCH SOLID WHITE LINE (PAVEMENT MARKING TAPE)</v>
      </c>
      <c r="H886" s="74" t="str">
        <f t="shared" si="19"/>
        <v>628.0300</v>
      </c>
      <c r="J886" s="75">
        <f>'CONSTRUCTION COST ESTIMATE'!BA886</f>
        <v>0</v>
      </c>
      <c r="K886" s="69" t="s">
        <v>1304</v>
      </c>
      <c r="L886" s="69" t="str">
        <f>'CONSTRUCTION COST ESTIMATE'!BB886</f>
        <v>LF</v>
      </c>
      <c r="M886" s="69" t="s">
        <v>1312</v>
      </c>
      <c r="N886" s="76">
        <f>'CONSTRUCTION COST ESTIMATE'!BC886</f>
        <v>0</v>
      </c>
      <c r="O886" s="69" t="s">
        <v>1313</v>
      </c>
    </row>
    <row r="887" spans="1:15" hidden="1">
      <c r="A887" s="72">
        <f>'CONSTRUCTION COST ESTIMATE'!B887</f>
        <v>628.03099999999904</v>
      </c>
      <c r="C887" s="69" t="s">
        <v>1311</v>
      </c>
      <c r="D887" s="69">
        <v>0</v>
      </c>
      <c r="F887" s="73" t="str">
        <f>'CONSTRUCTION COST ESTIMATE'!C887</f>
        <v>8 INCH DASHED WHITE LINE (PAINT)</v>
      </c>
      <c r="H887" s="74" t="str">
        <f t="shared" si="19"/>
        <v>628.0310</v>
      </c>
      <c r="J887" s="75">
        <f>'CONSTRUCTION COST ESTIMATE'!BA887</f>
        <v>0</v>
      </c>
      <c r="K887" s="69" t="s">
        <v>1304</v>
      </c>
      <c r="L887" s="69" t="str">
        <f>'CONSTRUCTION COST ESTIMATE'!BB887</f>
        <v>LF</v>
      </c>
      <c r="M887" s="69" t="s">
        <v>1312</v>
      </c>
      <c r="N887" s="76">
        <f>'CONSTRUCTION COST ESTIMATE'!BC887</f>
        <v>0</v>
      </c>
      <c r="O887" s="69" t="s">
        <v>1313</v>
      </c>
    </row>
    <row r="888" spans="1:15" hidden="1">
      <c r="A888" s="72">
        <f>'CONSTRUCTION COST ESTIMATE'!B888</f>
        <v>628.03199999999902</v>
      </c>
      <c r="C888" s="69" t="s">
        <v>1311</v>
      </c>
      <c r="D888" s="69">
        <v>0</v>
      </c>
      <c r="F888" s="73" t="str">
        <f>'CONSTRUCTION COST ESTIMATE'!C888</f>
        <v>8 INCH DASHED WHITE LINE (POLYUREA)</v>
      </c>
      <c r="H888" s="74" t="str">
        <f t="shared" si="19"/>
        <v>628.0320</v>
      </c>
      <c r="J888" s="75">
        <f>'CONSTRUCTION COST ESTIMATE'!BA888</f>
        <v>0</v>
      </c>
      <c r="K888" s="69" t="s">
        <v>1304</v>
      </c>
      <c r="L888" s="69" t="str">
        <f>'CONSTRUCTION COST ESTIMATE'!BB888</f>
        <v>LF</v>
      </c>
      <c r="M888" s="69" t="s">
        <v>1312</v>
      </c>
      <c r="N888" s="76">
        <f>'CONSTRUCTION COST ESTIMATE'!BC888</f>
        <v>0</v>
      </c>
      <c r="O888" s="69" t="s">
        <v>1313</v>
      </c>
    </row>
    <row r="889" spans="1:15" hidden="1">
      <c r="A889" s="72">
        <f>'CONSTRUCTION COST ESTIMATE'!B889</f>
        <v>628.03299999999899</v>
      </c>
      <c r="C889" s="69" t="s">
        <v>1311</v>
      </c>
      <c r="D889" s="69">
        <v>0</v>
      </c>
      <c r="F889" s="73" t="str">
        <f>'CONSTRUCTION COST ESTIMATE'!C889</f>
        <v>8 INCH DASHED WHITE LINE (PAVEMENT MARKING TAPE)</v>
      </c>
      <c r="H889" s="74" t="str">
        <f t="shared" si="19"/>
        <v>628.0330</v>
      </c>
      <c r="J889" s="75">
        <f>'CONSTRUCTION COST ESTIMATE'!BA889</f>
        <v>0</v>
      </c>
      <c r="K889" s="69" t="s">
        <v>1304</v>
      </c>
      <c r="L889" s="69" t="str">
        <f>'CONSTRUCTION COST ESTIMATE'!BB889</f>
        <v>LF</v>
      </c>
      <c r="M889" s="69" t="s">
        <v>1312</v>
      </c>
      <c r="N889" s="76">
        <f>'CONSTRUCTION COST ESTIMATE'!BC889</f>
        <v>0</v>
      </c>
      <c r="O889" s="69" t="s">
        <v>1313</v>
      </c>
    </row>
    <row r="890" spans="1:15" hidden="1">
      <c r="A890" s="72">
        <f>'CONSTRUCTION COST ESTIMATE'!B890</f>
        <v>628.03399999999897</v>
      </c>
      <c r="C890" s="69" t="s">
        <v>1311</v>
      </c>
      <c r="D890" s="69">
        <v>0</v>
      </c>
      <c r="F890" s="73" t="str">
        <f>'CONSTRUCTION COST ESTIMATE'!C890</f>
        <v>8 INCH BY 3 FEET SKIP WHITE LINE (PAINT)</v>
      </c>
      <c r="H890" s="74" t="str">
        <f t="shared" si="19"/>
        <v>628.0340</v>
      </c>
      <c r="J890" s="75">
        <f>'CONSTRUCTION COST ESTIMATE'!BA890</f>
        <v>0</v>
      </c>
      <c r="K890" s="69" t="s">
        <v>1304</v>
      </c>
      <c r="L890" s="69" t="str">
        <f>'CONSTRUCTION COST ESTIMATE'!BB890</f>
        <v>LF</v>
      </c>
      <c r="M890" s="69" t="s">
        <v>1312</v>
      </c>
      <c r="N890" s="76">
        <f>'CONSTRUCTION COST ESTIMATE'!BC890</f>
        <v>0</v>
      </c>
      <c r="O890" s="69" t="s">
        <v>1313</v>
      </c>
    </row>
    <row r="891" spans="1:15" hidden="1">
      <c r="A891" s="72">
        <f>'CONSTRUCTION COST ESTIMATE'!B891</f>
        <v>628.03499999999894</v>
      </c>
      <c r="C891" s="69" t="s">
        <v>1311</v>
      </c>
      <c r="D891" s="69">
        <v>0</v>
      </c>
      <c r="F891" s="73" t="str">
        <f>'CONSTRUCTION COST ESTIMATE'!C891</f>
        <v>8 INCH BY 3 FEET SKIP WHITE LINE (POLYUREA)</v>
      </c>
      <c r="H891" s="74" t="str">
        <f t="shared" si="19"/>
        <v>628.0350</v>
      </c>
      <c r="J891" s="75">
        <f>'CONSTRUCTION COST ESTIMATE'!BA891</f>
        <v>0</v>
      </c>
      <c r="K891" s="69" t="s">
        <v>1304</v>
      </c>
      <c r="L891" s="69" t="str">
        <f>'CONSTRUCTION COST ESTIMATE'!BB891</f>
        <v>LF</v>
      </c>
      <c r="M891" s="69" t="s">
        <v>1312</v>
      </c>
      <c r="N891" s="76">
        <f>'CONSTRUCTION COST ESTIMATE'!BC891</f>
        <v>0</v>
      </c>
      <c r="O891" s="69" t="s">
        <v>1313</v>
      </c>
    </row>
    <row r="892" spans="1:15" hidden="1">
      <c r="A892" s="72">
        <f>'CONSTRUCTION COST ESTIMATE'!B892</f>
        <v>628.03599999999904</v>
      </c>
      <c r="C892" s="69" t="s">
        <v>1311</v>
      </c>
      <c r="D892" s="69">
        <v>0</v>
      </c>
      <c r="F892" s="73" t="str">
        <f>'CONSTRUCTION COST ESTIMATE'!C892</f>
        <v>8 INCH BY 3 FEET SKIP WHITE LINE (PAVEMENT MARKING TAPE)</v>
      </c>
      <c r="H892" s="74" t="str">
        <f t="shared" si="19"/>
        <v>628.0360</v>
      </c>
      <c r="J892" s="75">
        <f>'CONSTRUCTION COST ESTIMATE'!BA892</f>
        <v>0</v>
      </c>
      <c r="K892" s="69" t="s">
        <v>1304</v>
      </c>
      <c r="L892" s="69" t="str">
        <f>'CONSTRUCTION COST ESTIMATE'!BB892</f>
        <v>LF</v>
      </c>
      <c r="M892" s="69" t="s">
        <v>1312</v>
      </c>
      <c r="N892" s="76">
        <f>'CONSTRUCTION COST ESTIMATE'!BC892</f>
        <v>0</v>
      </c>
      <c r="O892" s="69" t="s">
        <v>1313</v>
      </c>
    </row>
    <row r="893" spans="1:15" hidden="1">
      <c r="A893" s="72">
        <f>'CONSTRUCTION COST ESTIMATE'!B893</f>
        <v>628.03699999999901</v>
      </c>
      <c r="C893" s="69" t="s">
        <v>1311</v>
      </c>
      <c r="D893" s="69">
        <v>0</v>
      </c>
      <c r="F893" s="73" t="str">
        <f>'CONSTRUCTION COST ESTIMATE'!C893</f>
        <v>8 INCH SOLID YELLOW LINE (PAINT)</v>
      </c>
      <c r="H893" s="74" t="str">
        <f t="shared" si="19"/>
        <v>628.0370</v>
      </c>
      <c r="J893" s="75">
        <f>'CONSTRUCTION COST ESTIMATE'!BA893</f>
        <v>0</v>
      </c>
      <c r="K893" s="69" t="s">
        <v>1304</v>
      </c>
      <c r="L893" s="69" t="str">
        <f>'CONSTRUCTION COST ESTIMATE'!BB893</f>
        <v>LF</v>
      </c>
      <c r="M893" s="69" t="s">
        <v>1312</v>
      </c>
      <c r="N893" s="76">
        <f>'CONSTRUCTION COST ESTIMATE'!BC893</f>
        <v>0</v>
      </c>
      <c r="O893" s="69" t="s">
        <v>1313</v>
      </c>
    </row>
    <row r="894" spans="1:15" hidden="1">
      <c r="A894" s="72">
        <f>'CONSTRUCTION COST ESTIMATE'!B894</f>
        <v>628.03799999999899</v>
      </c>
      <c r="C894" s="69" t="s">
        <v>1311</v>
      </c>
      <c r="D894" s="69">
        <v>0</v>
      </c>
      <c r="F894" s="73" t="str">
        <f>'CONSTRUCTION COST ESTIMATE'!C894</f>
        <v>8 INCH SOLID YELLOW LINE (POLYUREA)</v>
      </c>
      <c r="H894" s="74" t="str">
        <f t="shared" si="19"/>
        <v>628.0380</v>
      </c>
      <c r="J894" s="75">
        <f>'CONSTRUCTION COST ESTIMATE'!BA894</f>
        <v>0</v>
      </c>
      <c r="K894" s="69" t="s">
        <v>1304</v>
      </c>
      <c r="L894" s="69" t="str">
        <f>'CONSTRUCTION COST ESTIMATE'!BB894</f>
        <v>LF</v>
      </c>
      <c r="M894" s="69" t="s">
        <v>1312</v>
      </c>
      <c r="N894" s="76">
        <f>'CONSTRUCTION COST ESTIMATE'!BC894</f>
        <v>0</v>
      </c>
      <c r="O894" s="69" t="s">
        <v>1313</v>
      </c>
    </row>
    <row r="895" spans="1:15" hidden="1">
      <c r="A895" s="72">
        <f>'CONSTRUCTION COST ESTIMATE'!B895</f>
        <v>628.03899999999896</v>
      </c>
      <c r="C895" s="69" t="s">
        <v>1311</v>
      </c>
      <c r="D895" s="69">
        <v>0</v>
      </c>
      <c r="F895" s="73" t="str">
        <f>'CONSTRUCTION COST ESTIMATE'!C895</f>
        <v>8 INCH SOLID YELLOW LINE (PAVEMENT MARKING TAPE)</v>
      </c>
      <c r="H895" s="74" t="str">
        <f t="shared" si="19"/>
        <v>628.0390</v>
      </c>
      <c r="J895" s="75">
        <f>'CONSTRUCTION COST ESTIMATE'!BA895</f>
        <v>0</v>
      </c>
      <c r="K895" s="69" t="s">
        <v>1304</v>
      </c>
      <c r="L895" s="69" t="str">
        <f>'CONSTRUCTION COST ESTIMATE'!BB895</f>
        <v>LF</v>
      </c>
      <c r="M895" s="69" t="s">
        <v>1312</v>
      </c>
      <c r="N895" s="76">
        <f>'CONSTRUCTION COST ESTIMATE'!BC895</f>
        <v>0</v>
      </c>
      <c r="O895" s="69" t="s">
        <v>1313</v>
      </c>
    </row>
    <row r="896" spans="1:15" hidden="1">
      <c r="A896" s="72">
        <f>'CONSTRUCTION COST ESTIMATE'!B896</f>
        <v>628.03999999999905</v>
      </c>
      <c r="C896" s="69" t="s">
        <v>1311</v>
      </c>
      <c r="D896" s="69">
        <v>0</v>
      </c>
      <c r="F896" s="73" t="str">
        <f>'CONSTRUCTION COST ESTIMATE'!C896</f>
        <v>8 INCH DASHED YELLOW LINE (PAINT)</v>
      </c>
      <c r="H896" s="74" t="str">
        <f t="shared" si="19"/>
        <v>628.0400</v>
      </c>
      <c r="J896" s="75">
        <f>'CONSTRUCTION COST ESTIMATE'!BA896</f>
        <v>0</v>
      </c>
      <c r="K896" s="69" t="s">
        <v>1304</v>
      </c>
      <c r="L896" s="69" t="str">
        <f>'CONSTRUCTION COST ESTIMATE'!BB896</f>
        <v>LF</v>
      </c>
      <c r="M896" s="69" t="s">
        <v>1312</v>
      </c>
      <c r="N896" s="76">
        <f>'CONSTRUCTION COST ESTIMATE'!BC896</f>
        <v>0</v>
      </c>
      <c r="O896" s="69" t="s">
        <v>1313</v>
      </c>
    </row>
    <row r="897" spans="1:15" hidden="1">
      <c r="A897" s="72">
        <f>'CONSTRUCTION COST ESTIMATE'!B897</f>
        <v>628.04099999999903</v>
      </c>
      <c r="C897" s="69" t="s">
        <v>1311</v>
      </c>
      <c r="D897" s="69">
        <v>0</v>
      </c>
      <c r="F897" s="73" t="str">
        <f>'CONSTRUCTION COST ESTIMATE'!C897</f>
        <v>8 INCH DASHED YELLOW LINE (POLYUREA)</v>
      </c>
      <c r="H897" s="74" t="str">
        <f t="shared" si="19"/>
        <v>628.0410</v>
      </c>
      <c r="J897" s="75">
        <f>'CONSTRUCTION COST ESTIMATE'!BA897</f>
        <v>0</v>
      </c>
      <c r="K897" s="69" t="s">
        <v>1304</v>
      </c>
      <c r="L897" s="69" t="str">
        <f>'CONSTRUCTION COST ESTIMATE'!BB897</f>
        <v>LF</v>
      </c>
      <c r="M897" s="69" t="s">
        <v>1312</v>
      </c>
      <c r="N897" s="76">
        <f>'CONSTRUCTION COST ESTIMATE'!BC897</f>
        <v>0</v>
      </c>
      <c r="O897" s="69" t="s">
        <v>1313</v>
      </c>
    </row>
    <row r="898" spans="1:15" hidden="1">
      <c r="A898" s="72">
        <f>'CONSTRUCTION COST ESTIMATE'!B898</f>
        <v>628.04199999999901</v>
      </c>
      <c r="C898" s="69" t="s">
        <v>1311</v>
      </c>
      <c r="D898" s="69">
        <v>0</v>
      </c>
      <c r="F898" s="73" t="str">
        <f>'CONSTRUCTION COST ESTIMATE'!C898</f>
        <v>8 INCH DASHED YELLOW LINE (PAVEMENT MARKING TAPE)</v>
      </c>
      <c r="H898" s="74" t="str">
        <f t="shared" si="19"/>
        <v>628.0420</v>
      </c>
      <c r="J898" s="75">
        <f>'CONSTRUCTION COST ESTIMATE'!BA898</f>
        <v>0</v>
      </c>
      <c r="K898" s="69" t="s">
        <v>1304</v>
      </c>
      <c r="L898" s="69" t="str">
        <f>'CONSTRUCTION COST ESTIMATE'!BB898</f>
        <v>LF</v>
      </c>
      <c r="M898" s="69" t="s">
        <v>1312</v>
      </c>
      <c r="N898" s="76">
        <f>'CONSTRUCTION COST ESTIMATE'!BC898</f>
        <v>0</v>
      </c>
      <c r="O898" s="69" t="s">
        <v>1313</v>
      </c>
    </row>
    <row r="899" spans="1:15" hidden="1">
      <c r="A899" s="72">
        <f>'CONSTRUCTION COST ESTIMATE'!B899</f>
        <v>628.04299999999898</v>
      </c>
      <c r="C899" s="69" t="s">
        <v>1311</v>
      </c>
      <c r="D899" s="69">
        <v>0</v>
      </c>
      <c r="F899" s="73" t="str">
        <f>'CONSTRUCTION COST ESTIMATE'!C899</f>
        <v>12 INCH  SOLID WHITE LINE (PAINT)</v>
      </c>
      <c r="H899" s="74" t="str">
        <f t="shared" si="19"/>
        <v>628.0430</v>
      </c>
      <c r="J899" s="75">
        <f>'CONSTRUCTION COST ESTIMATE'!BA899</f>
        <v>0</v>
      </c>
      <c r="K899" s="69" t="s">
        <v>1304</v>
      </c>
      <c r="L899" s="69" t="str">
        <f>'CONSTRUCTION COST ESTIMATE'!BB899</f>
        <v>LF</v>
      </c>
      <c r="M899" s="69" t="s">
        <v>1312</v>
      </c>
      <c r="N899" s="76">
        <f>'CONSTRUCTION COST ESTIMATE'!BC899</f>
        <v>0</v>
      </c>
      <c r="O899" s="69" t="s">
        <v>1313</v>
      </c>
    </row>
    <row r="900" spans="1:15" hidden="1">
      <c r="A900" s="72">
        <f>'CONSTRUCTION COST ESTIMATE'!B900</f>
        <v>628.04399999999896</v>
      </c>
      <c r="C900" s="69" t="s">
        <v>1311</v>
      </c>
      <c r="D900" s="69">
        <v>0</v>
      </c>
      <c r="F900" s="73" t="str">
        <f>'CONSTRUCTION COST ESTIMATE'!C900</f>
        <v>12 INCH  SOLID WHITE LINE (POLYUREA)</v>
      </c>
      <c r="H900" s="74" t="str">
        <f t="shared" si="19"/>
        <v>628.0440</v>
      </c>
      <c r="J900" s="75">
        <f>'CONSTRUCTION COST ESTIMATE'!BA900</f>
        <v>0</v>
      </c>
      <c r="K900" s="69" t="s">
        <v>1304</v>
      </c>
      <c r="L900" s="69" t="str">
        <f>'CONSTRUCTION COST ESTIMATE'!BB900</f>
        <v>LF</v>
      </c>
      <c r="M900" s="69" t="s">
        <v>1312</v>
      </c>
      <c r="N900" s="76">
        <f>'CONSTRUCTION COST ESTIMATE'!BC900</f>
        <v>0</v>
      </c>
      <c r="O900" s="69" t="s">
        <v>1313</v>
      </c>
    </row>
    <row r="901" spans="1:15" hidden="1">
      <c r="A901" s="72">
        <f>'CONSTRUCTION COST ESTIMATE'!B901</f>
        <v>628.04499999999905</v>
      </c>
      <c r="C901" s="69" t="s">
        <v>1311</v>
      </c>
      <c r="D901" s="69">
        <v>0</v>
      </c>
      <c r="F901" s="73" t="str">
        <f>'CONSTRUCTION COST ESTIMATE'!C901</f>
        <v>12 INCH  SOLID WHITE LINE (PAVEMENT MARKING TAPE)</v>
      </c>
      <c r="H901" s="74" t="str">
        <f t="shared" si="19"/>
        <v>628.0450</v>
      </c>
      <c r="J901" s="75">
        <f>'CONSTRUCTION COST ESTIMATE'!BA901</f>
        <v>0</v>
      </c>
      <c r="K901" s="69" t="s">
        <v>1304</v>
      </c>
      <c r="L901" s="69" t="str">
        <f>'CONSTRUCTION COST ESTIMATE'!BB901</f>
        <v>LF</v>
      </c>
      <c r="M901" s="69" t="s">
        <v>1312</v>
      </c>
      <c r="N901" s="76">
        <f>'CONSTRUCTION COST ESTIMATE'!BC901</f>
        <v>0</v>
      </c>
      <c r="O901" s="69" t="s">
        <v>1313</v>
      </c>
    </row>
    <row r="902" spans="1:15" hidden="1">
      <c r="A902" s="72">
        <f>'CONSTRUCTION COST ESTIMATE'!B902</f>
        <v>628.04599999999903</v>
      </c>
      <c r="C902" s="69" t="s">
        <v>1311</v>
      </c>
      <c r="D902" s="69">
        <v>0</v>
      </c>
      <c r="F902" s="73" t="str">
        <f>'CONSTRUCTION COST ESTIMATE'!C902</f>
        <v>12 INCH DASHED YELLOW LINE (PAINT)</v>
      </c>
      <c r="H902" s="74" t="str">
        <f t="shared" si="19"/>
        <v>628.0460</v>
      </c>
      <c r="J902" s="75">
        <f>'CONSTRUCTION COST ESTIMATE'!BA902</f>
        <v>0</v>
      </c>
      <c r="K902" s="69" t="s">
        <v>1304</v>
      </c>
      <c r="L902" s="69" t="str">
        <f>'CONSTRUCTION COST ESTIMATE'!BB902</f>
        <v>LF</v>
      </c>
      <c r="M902" s="69" t="s">
        <v>1312</v>
      </c>
      <c r="N902" s="76">
        <f>'CONSTRUCTION COST ESTIMATE'!BC902</f>
        <v>0</v>
      </c>
      <c r="O902" s="69" t="s">
        <v>1313</v>
      </c>
    </row>
    <row r="903" spans="1:15" hidden="1">
      <c r="A903" s="72">
        <f>'CONSTRUCTION COST ESTIMATE'!B903</f>
        <v>628.046999999999</v>
      </c>
      <c r="C903" s="69" t="s">
        <v>1311</v>
      </c>
      <c r="D903" s="69">
        <v>0</v>
      </c>
      <c r="F903" s="73" t="str">
        <f>'CONSTRUCTION COST ESTIMATE'!C903</f>
        <v>12 INCH DASHED YELLOW LINE (POLYUREA)</v>
      </c>
      <c r="H903" s="74" t="str">
        <f t="shared" si="19"/>
        <v>628.0470</v>
      </c>
      <c r="J903" s="75">
        <f>'CONSTRUCTION COST ESTIMATE'!BA903</f>
        <v>0</v>
      </c>
      <c r="K903" s="69" t="s">
        <v>1304</v>
      </c>
      <c r="L903" s="69" t="str">
        <f>'CONSTRUCTION COST ESTIMATE'!BB903</f>
        <v>LF</v>
      </c>
      <c r="M903" s="69" t="s">
        <v>1312</v>
      </c>
      <c r="N903" s="76">
        <f>'CONSTRUCTION COST ESTIMATE'!BC903</f>
        <v>0</v>
      </c>
      <c r="O903" s="69" t="s">
        <v>1313</v>
      </c>
    </row>
    <row r="904" spans="1:15" hidden="1">
      <c r="A904" s="72">
        <f>'CONSTRUCTION COST ESTIMATE'!B904</f>
        <v>628.04799999999898</v>
      </c>
      <c r="C904" s="69" t="s">
        <v>1311</v>
      </c>
      <c r="D904" s="69">
        <v>0</v>
      </c>
      <c r="F904" s="73" t="str">
        <f>'CONSTRUCTION COST ESTIMATE'!C904</f>
        <v>12 INCH DASHED YELLOW LINE (PAVEMENT MARKING TAPE)</v>
      </c>
      <c r="H904" s="74" t="str">
        <f t="shared" si="19"/>
        <v>628.0480</v>
      </c>
      <c r="J904" s="75">
        <f>'CONSTRUCTION COST ESTIMATE'!BA904</f>
        <v>0</v>
      </c>
      <c r="K904" s="69" t="s">
        <v>1304</v>
      </c>
      <c r="L904" s="69" t="str">
        <f>'CONSTRUCTION COST ESTIMATE'!BB904</f>
        <v>LF</v>
      </c>
      <c r="M904" s="69" t="s">
        <v>1312</v>
      </c>
      <c r="N904" s="76">
        <f>'CONSTRUCTION COST ESTIMATE'!BC904</f>
        <v>0</v>
      </c>
      <c r="O904" s="69" t="s">
        <v>1313</v>
      </c>
    </row>
    <row r="905" spans="1:15" hidden="1">
      <c r="A905" s="72">
        <f>'CONSTRUCTION COST ESTIMATE'!B905</f>
        <v>628.04899999999895</v>
      </c>
      <c r="C905" s="69" t="s">
        <v>1311</v>
      </c>
      <c r="D905" s="69">
        <v>0</v>
      </c>
      <c r="F905" s="73" t="str">
        <f>'CONSTRUCTION COST ESTIMATE'!C905</f>
        <v>24 INCH  SOLID WHITE LINE (PAINT)</v>
      </c>
      <c r="H905" s="74" t="str">
        <f t="shared" si="19"/>
        <v>628.0490</v>
      </c>
      <c r="J905" s="75">
        <f>'CONSTRUCTION COST ESTIMATE'!BA905</f>
        <v>0</v>
      </c>
      <c r="K905" s="69" t="s">
        <v>1304</v>
      </c>
      <c r="L905" s="69" t="str">
        <f>'CONSTRUCTION COST ESTIMATE'!BB905</f>
        <v>LF</v>
      </c>
      <c r="M905" s="69" t="s">
        <v>1312</v>
      </c>
      <c r="N905" s="76">
        <f>'CONSTRUCTION COST ESTIMATE'!BC905</f>
        <v>0</v>
      </c>
      <c r="O905" s="69" t="s">
        <v>1313</v>
      </c>
    </row>
    <row r="906" spans="1:15" hidden="1">
      <c r="A906" s="72">
        <f>'CONSTRUCTION COST ESTIMATE'!B906</f>
        <v>628.04999999999905</v>
      </c>
      <c r="C906" s="69" t="s">
        <v>1311</v>
      </c>
      <c r="D906" s="69">
        <v>0</v>
      </c>
      <c r="F906" s="73" t="str">
        <f>'CONSTRUCTION COST ESTIMATE'!C906</f>
        <v>24 INCH  SOLID WHITE LINE (POLYUREA)</v>
      </c>
      <c r="H906" s="74" t="str">
        <f t="shared" si="19"/>
        <v>628.0500</v>
      </c>
      <c r="J906" s="75">
        <f>'CONSTRUCTION COST ESTIMATE'!BA906</f>
        <v>0</v>
      </c>
      <c r="K906" s="69" t="s">
        <v>1304</v>
      </c>
      <c r="L906" s="69" t="str">
        <f>'CONSTRUCTION COST ESTIMATE'!BB906</f>
        <v>LF</v>
      </c>
      <c r="M906" s="69" t="s">
        <v>1312</v>
      </c>
      <c r="N906" s="76">
        <f>'CONSTRUCTION COST ESTIMATE'!BC906</f>
        <v>0</v>
      </c>
      <c r="O906" s="69" t="s">
        <v>1313</v>
      </c>
    </row>
    <row r="907" spans="1:15" hidden="1">
      <c r="A907" s="72">
        <f>'CONSTRUCTION COST ESTIMATE'!B907</f>
        <v>628.05099999999902</v>
      </c>
      <c r="C907" s="69" t="s">
        <v>1311</v>
      </c>
      <c r="D907" s="69">
        <v>0</v>
      </c>
      <c r="F907" s="73" t="str">
        <f>'CONSTRUCTION COST ESTIMATE'!C907</f>
        <v>24 INCH  SOLID WHITE LINE (PAVEMENT MARKING TAPE)</v>
      </c>
      <c r="H907" s="74" t="str">
        <f t="shared" si="19"/>
        <v>628.0510</v>
      </c>
      <c r="J907" s="75">
        <f>'CONSTRUCTION COST ESTIMATE'!BA907</f>
        <v>0</v>
      </c>
      <c r="K907" s="69" t="s">
        <v>1304</v>
      </c>
      <c r="L907" s="69" t="str">
        <f>'CONSTRUCTION COST ESTIMATE'!BB907</f>
        <v>LF</v>
      </c>
      <c r="M907" s="69" t="s">
        <v>1312</v>
      </c>
      <c r="N907" s="76">
        <f>'CONSTRUCTION COST ESTIMATE'!BC907</f>
        <v>0</v>
      </c>
      <c r="O907" s="69" t="s">
        <v>1313</v>
      </c>
    </row>
    <row r="908" spans="1:15" hidden="1">
      <c r="A908" s="72">
        <f>'CONSTRUCTION COST ESTIMATE'!B908</f>
        <v>628.051999999999</v>
      </c>
      <c r="C908" s="69" t="s">
        <v>1311</v>
      </c>
      <c r="D908" s="69">
        <v>0</v>
      </c>
      <c r="F908" s="73" t="str">
        <f>'CONSTRUCTION COST ESTIMATE'!C908</f>
        <v>24 INCH DASHED YELLOW LINE (PAINT)</v>
      </c>
      <c r="H908" s="74" t="str">
        <f t="shared" si="19"/>
        <v>628.0520</v>
      </c>
      <c r="J908" s="75">
        <f>'CONSTRUCTION COST ESTIMATE'!BA908</f>
        <v>0</v>
      </c>
      <c r="K908" s="69" t="s">
        <v>1304</v>
      </c>
      <c r="L908" s="69" t="str">
        <f>'CONSTRUCTION COST ESTIMATE'!BB908</f>
        <v>LF</v>
      </c>
      <c r="M908" s="69" t="s">
        <v>1312</v>
      </c>
      <c r="N908" s="76">
        <f>'CONSTRUCTION COST ESTIMATE'!BC908</f>
        <v>0</v>
      </c>
      <c r="O908" s="69" t="s">
        <v>1313</v>
      </c>
    </row>
    <row r="909" spans="1:15" hidden="1">
      <c r="A909" s="72">
        <f>'CONSTRUCTION COST ESTIMATE'!B909</f>
        <v>628.05299999999897</v>
      </c>
      <c r="C909" s="69" t="s">
        <v>1311</v>
      </c>
      <c r="D909" s="69">
        <v>0</v>
      </c>
      <c r="F909" s="73" t="str">
        <f>'CONSTRUCTION COST ESTIMATE'!C909</f>
        <v>24 INCH DASHED YELLOW LINE (POLYUREA)</v>
      </c>
      <c r="H909" s="74" t="str">
        <f t="shared" si="19"/>
        <v>628.0530</v>
      </c>
      <c r="J909" s="75">
        <f>'CONSTRUCTION COST ESTIMATE'!BA909</f>
        <v>0</v>
      </c>
      <c r="K909" s="69" t="s">
        <v>1304</v>
      </c>
      <c r="L909" s="69" t="str">
        <f>'CONSTRUCTION COST ESTIMATE'!BB909</f>
        <v>LF</v>
      </c>
      <c r="M909" s="69" t="s">
        <v>1312</v>
      </c>
      <c r="N909" s="76">
        <f>'CONSTRUCTION COST ESTIMATE'!BC909</f>
        <v>0</v>
      </c>
      <c r="O909" s="69" t="s">
        <v>1313</v>
      </c>
    </row>
    <row r="910" spans="1:15" hidden="1">
      <c r="A910" s="72">
        <f>'CONSTRUCTION COST ESTIMATE'!B910</f>
        <v>628.05399999999895</v>
      </c>
      <c r="C910" s="69" t="s">
        <v>1311</v>
      </c>
      <c r="D910" s="69">
        <v>0</v>
      </c>
      <c r="F910" s="73" t="str">
        <f>'CONSTRUCTION COST ESTIMATE'!C910</f>
        <v>24 INCH DASHED YELLOW LINE (PAVEMENT MARKING TAPE)</v>
      </c>
      <c r="H910" s="74" t="str">
        <f t="shared" si="19"/>
        <v>628.0540</v>
      </c>
      <c r="J910" s="75">
        <f>'CONSTRUCTION COST ESTIMATE'!BA910</f>
        <v>0</v>
      </c>
      <c r="K910" s="69" t="s">
        <v>1304</v>
      </c>
      <c r="L910" s="69" t="str">
        <f>'CONSTRUCTION COST ESTIMATE'!BB910</f>
        <v>LF</v>
      </c>
      <c r="M910" s="69" t="s">
        <v>1312</v>
      </c>
      <c r="N910" s="76">
        <f>'CONSTRUCTION COST ESTIMATE'!BC910</f>
        <v>0</v>
      </c>
      <c r="O910" s="69" t="s">
        <v>1313</v>
      </c>
    </row>
    <row r="911" spans="1:15" hidden="1">
      <c r="A911" s="72">
        <f>'CONSTRUCTION COST ESTIMATE'!B911</f>
        <v>628.05499999999904</v>
      </c>
      <c r="C911" s="69" t="s">
        <v>1311</v>
      </c>
      <c r="D911" s="69">
        <v>0</v>
      </c>
      <c r="F911" s="73" t="str">
        <f>'CONSTRUCTION COST ESTIMATE'!C911</f>
        <v>SOLID WHITE PAVEMENT MARKING (PAINT)</v>
      </c>
      <c r="H911" s="74" t="str">
        <f t="shared" si="19"/>
        <v>628.0550</v>
      </c>
      <c r="J911" s="75">
        <f>'CONSTRUCTION COST ESTIMATE'!BA911</f>
        <v>0</v>
      </c>
      <c r="K911" s="69" t="s">
        <v>1304</v>
      </c>
      <c r="L911" s="69" t="str">
        <f>'CONSTRUCTION COST ESTIMATE'!BB911</f>
        <v>SF</v>
      </c>
      <c r="M911" s="69" t="s">
        <v>1312</v>
      </c>
      <c r="N911" s="76">
        <f>'CONSTRUCTION COST ESTIMATE'!BC911</f>
        <v>0</v>
      </c>
      <c r="O911" s="69" t="s">
        <v>1313</v>
      </c>
    </row>
    <row r="912" spans="1:15" hidden="1">
      <c r="A912" s="72">
        <f>'CONSTRUCTION COST ESTIMATE'!B912</f>
        <v>628.05599999999902</v>
      </c>
      <c r="C912" s="69" t="s">
        <v>1311</v>
      </c>
      <c r="D912" s="69">
        <v>0</v>
      </c>
      <c r="F912" s="73" t="str">
        <f>'CONSTRUCTION COST ESTIMATE'!C912</f>
        <v>SOLID WHITE PAVEMENT MARKING (POLYUREA)</v>
      </c>
      <c r="H912" s="74" t="str">
        <f t="shared" si="19"/>
        <v>628.0560</v>
      </c>
      <c r="J912" s="75">
        <f>'CONSTRUCTION COST ESTIMATE'!BA912</f>
        <v>0</v>
      </c>
      <c r="K912" s="69" t="s">
        <v>1304</v>
      </c>
      <c r="L912" s="69" t="str">
        <f>'CONSTRUCTION COST ESTIMATE'!BB912</f>
        <v>SF</v>
      </c>
      <c r="M912" s="69" t="s">
        <v>1312</v>
      </c>
      <c r="N912" s="76">
        <f>'CONSTRUCTION COST ESTIMATE'!BC912</f>
        <v>0</v>
      </c>
      <c r="O912" s="69" t="s">
        <v>1313</v>
      </c>
    </row>
    <row r="913" spans="1:15" hidden="1">
      <c r="A913" s="72">
        <f>'CONSTRUCTION COST ESTIMATE'!B913</f>
        <v>628.05699999999899</v>
      </c>
      <c r="C913" s="69" t="s">
        <v>1311</v>
      </c>
      <c r="D913" s="69">
        <v>0</v>
      </c>
      <c r="F913" s="73" t="str">
        <f>'CONSTRUCTION COST ESTIMATE'!C913</f>
        <v>SOLID WHITE PAVEMENT MARKING (PAVEMENT MARKING TAPE)</v>
      </c>
      <c r="H913" s="74" t="str">
        <f t="shared" si="19"/>
        <v>628.0570</v>
      </c>
      <c r="J913" s="75">
        <f>'CONSTRUCTION COST ESTIMATE'!BA913</f>
        <v>0</v>
      </c>
      <c r="K913" s="69" t="s">
        <v>1304</v>
      </c>
      <c r="L913" s="69" t="str">
        <f>'CONSTRUCTION COST ESTIMATE'!BB913</f>
        <v>SF</v>
      </c>
      <c r="M913" s="69" t="s">
        <v>1312</v>
      </c>
      <c r="N913" s="76">
        <f>'CONSTRUCTION COST ESTIMATE'!BC913</f>
        <v>0</v>
      </c>
      <c r="O913" s="69" t="s">
        <v>1313</v>
      </c>
    </row>
    <row r="914" spans="1:15" hidden="1">
      <c r="A914" s="72">
        <f>'CONSTRUCTION COST ESTIMATE'!B914</f>
        <v>628.05799999999897</v>
      </c>
      <c r="C914" s="69" t="s">
        <v>1311</v>
      </c>
      <c r="D914" s="69">
        <v>0</v>
      </c>
      <c r="F914" s="73" t="str">
        <f>'CONSTRUCTION COST ESTIMATE'!C914</f>
        <v>SOLID YELLOW PAVEMENT MARKING (PAINT)</v>
      </c>
      <c r="H914" s="74" t="str">
        <f t="shared" si="19"/>
        <v>628.0580</v>
      </c>
      <c r="J914" s="75">
        <f>'CONSTRUCTION COST ESTIMATE'!BA914</f>
        <v>0</v>
      </c>
      <c r="K914" s="69" t="s">
        <v>1304</v>
      </c>
      <c r="L914" s="69" t="str">
        <f>'CONSTRUCTION COST ESTIMATE'!BB914</f>
        <v>SF</v>
      </c>
      <c r="M914" s="69" t="s">
        <v>1312</v>
      </c>
      <c r="N914" s="76">
        <f>'CONSTRUCTION COST ESTIMATE'!BC914</f>
        <v>0</v>
      </c>
      <c r="O914" s="69" t="s">
        <v>1313</v>
      </c>
    </row>
    <row r="915" spans="1:15" hidden="1">
      <c r="A915" s="72">
        <f>'CONSTRUCTION COST ESTIMATE'!B915</f>
        <v>628.05899999999895</v>
      </c>
      <c r="C915" s="69" t="s">
        <v>1311</v>
      </c>
      <c r="D915" s="69">
        <v>0</v>
      </c>
      <c r="F915" s="73" t="str">
        <f>'CONSTRUCTION COST ESTIMATE'!C915</f>
        <v>SOLID YELLOW PAVEMENT MARKING (POLYUREA)</v>
      </c>
      <c r="H915" s="74" t="str">
        <f t="shared" si="19"/>
        <v>628.0590</v>
      </c>
      <c r="J915" s="75">
        <f>'CONSTRUCTION COST ESTIMATE'!BA915</f>
        <v>0</v>
      </c>
      <c r="K915" s="69" t="s">
        <v>1304</v>
      </c>
      <c r="L915" s="69" t="str">
        <f>'CONSTRUCTION COST ESTIMATE'!BB915</f>
        <v>SF</v>
      </c>
      <c r="M915" s="69" t="s">
        <v>1312</v>
      </c>
      <c r="N915" s="76">
        <f>'CONSTRUCTION COST ESTIMATE'!BC915</f>
        <v>0</v>
      </c>
      <c r="O915" s="69" t="s">
        <v>1313</v>
      </c>
    </row>
    <row r="916" spans="1:15" hidden="1">
      <c r="A916" s="72">
        <f>'CONSTRUCTION COST ESTIMATE'!B916</f>
        <v>628.05999999999904</v>
      </c>
      <c r="C916" s="69" t="s">
        <v>1311</v>
      </c>
      <c r="D916" s="69">
        <v>0</v>
      </c>
      <c r="F916" s="73" t="str">
        <f>'CONSTRUCTION COST ESTIMATE'!C916</f>
        <v>SOLID YELLOW PAVEMENT MARKING (PAVEMENT MARKING TAPE)</v>
      </c>
      <c r="H916" s="74" t="str">
        <f t="shared" si="19"/>
        <v>628.0600</v>
      </c>
      <c r="J916" s="75">
        <f>'CONSTRUCTION COST ESTIMATE'!BA916</f>
        <v>0</v>
      </c>
      <c r="K916" s="69" t="s">
        <v>1304</v>
      </c>
      <c r="L916" s="69" t="str">
        <f>'CONSTRUCTION COST ESTIMATE'!BB916</f>
        <v>SF</v>
      </c>
      <c r="M916" s="69" t="s">
        <v>1312</v>
      </c>
      <c r="N916" s="76">
        <f>'CONSTRUCTION COST ESTIMATE'!BC916</f>
        <v>0</v>
      </c>
      <c r="O916" s="69" t="s">
        <v>1313</v>
      </c>
    </row>
    <row r="917" spans="1:15" hidden="1">
      <c r="A917" s="72">
        <f>'CONSTRUCTION COST ESTIMATE'!B917</f>
        <v>628.06099999999901</v>
      </c>
      <c r="C917" s="69" t="s">
        <v>1311</v>
      </c>
      <c r="D917" s="69">
        <v>0</v>
      </c>
      <c r="F917" s="73" t="str">
        <f>'CONSTRUCTION COST ESTIMATE'!C917</f>
        <v>12 INCH BY 18 INCH YIELD LINE MARKINGS (PAINT)</v>
      </c>
      <c r="H917" s="74" t="str">
        <f t="shared" si="19"/>
        <v>628.0610</v>
      </c>
      <c r="J917" s="75">
        <f>'CONSTRUCTION COST ESTIMATE'!BA917</f>
        <v>0</v>
      </c>
      <c r="K917" s="69" t="s">
        <v>1304</v>
      </c>
      <c r="L917" s="69" t="str">
        <f>'CONSTRUCTION COST ESTIMATE'!BB917</f>
        <v>SF</v>
      </c>
      <c r="M917" s="69" t="s">
        <v>1312</v>
      </c>
      <c r="N917" s="76">
        <f>'CONSTRUCTION COST ESTIMATE'!BC917</f>
        <v>0</v>
      </c>
      <c r="O917" s="69" t="s">
        <v>1313</v>
      </c>
    </row>
    <row r="918" spans="1:15" hidden="1">
      <c r="A918" s="72">
        <f>'CONSTRUCTION COST ESTIMATE'!B918</f>
        <v>628.06199999999899</v>
      </c>
      <c r="C918" s="69" t="s">
        <v>1311</v>
      </c>
      <c r="D918" s="69">
        <v>0</v>
      </c>
      <c r="F918" s="73" t="str">
        <f>'CONSTRUCTION COST ESTIMATE'!C918</f>
        <v>12 INCH BY 18 INCH YIELD LINE MARKINGS (PAVEMENT MARKING TAPE)</v>
      </c>
      <c r="H918" s="74" t="str">
        <f t="shared" si="19"/>
        <v>628.0620</v>
      </c>
      <c r="J918" s="75">
        <f>'CONSTRUCTION COST ESTIMATE'!BA918</f>
        <v>0</v>
      </c>
      <c r="K918" s="69" t="s">
        <v>1304</v>
      </c>
      <c r="L918" s="69" t="str">
        <f>'CONSTRUCTION COST ESTIMATE'!BB918</f>
        <v>SF</v>
      </c>
      <c r="M918" s="69" t="s">
        <v>1312</v>
      </c>
      <c r="N918" s="76">
        <f>'CONSTRUCTION COST ESTIMATE'!BC918</f>
        <v>0</v>
      </c>
      <c r="O918" s="69" t="s">
        <v>1313</v>
      </c>
    </row>
    <row r="919" spans="1:15" hidden="1">
      <c r="A919" s="72">
        <f>'CONSTRUCTION COST ESTIMATE'!B919</f>
        <v>628.06299999999896</v>
      </c>
      <c r="C919" s="69" t="s">
        <v>1311</v>
      </c>
      <c r="D919" s="69">
        <v>0</v>
      </c>
      <c r="F919" s="73" t="str">
        <f>'CONSTRUCTION COST ESTIMATE'!C919</f>
        <v>24 INCH BY 36 INCH YIELD LINE MARKINGS (PAINT)</v>
      </c>
      <c r="H919" s="74" t="str">
        <f t="shared" ref="H919:H982" si="20">TEXT(A919,"#.0000")</f>
        <v>628.0630</v>
      </c>
      <c r="J919" s="75">
        <f>'CONSTRUCTION COST ESTIMATE'!BA919</f>
        <v>0</v>
      </c>
      <c r="K919" s="69" t="s">
        <v>1304</v>
      </c>
      <c r="L919" s="69" t="str">
        <f>'CONSTRUCTION COST ESTIMATE'!BB919</f>
        <v>SF</v>
      </c>
      <c r="M919" s="69" t="s">
        <v>1312</v>
      </c>
      <c r="N919" s="76">
        <f>'CONSTRUCTION COST ESTIMATE'!BC919</f>
        <v>0</v>
      </c>
      <c r="O919" s="69" t="s">
        <v>1313</v>
      </c>
    </row>
    <row r="920" spans="1:15" hidden="1">
      <c r="A920" s="72">
        <f>'CONSTRUCTION COST ESTIMATE'!B920</f>
        <v>628.06399999999803</v>
      </c>
      <c r="C920" s="69" t="s">
        <v>1311</v>
      </c>
      <c r="D920" s="69">
        <v>0</v>
      </c>
      <c r="F920" s="73" t="str">
        <f>'CONSTRUCTION COST ESTIMATE'!C920</f>
        <v>24 INCH BY 36 INCH YIELD LINE MARKINGS (PAVEMENT MARKING TAPE)</v>
      </c>
      <c r="H920" s="74" t="str">
        <f t="shared" si="20"/>
        <v>628.0640</v>
      </c>
      <c r="J920" s="75">
        <f>'CONSTRUCTION COST ESTIMATE'!BA920</f>
        <v>0</v>
      </c>
      <c r="K920" s="69" t="s">
        <v>1304</v>
      </c>
      <c r="L920" s="69" t="str">
        <f>'CONSTRUCTION COST ESTIMATE'!BB920</f>
        <v>SF</v>
      </c>
      <c r="M920" s="69" t="s">
        <v>1312</v>
      </c>
      <c r="N920" s="76">
        <f>'CONSTRUCTION COST ESTIMATE'!BC920</f>
        <v>0</v>
      </c>
      <c r="O920" s="69" t="s">
        <v>1313</v>
      </c>
    </row>
    <row r="921" spans="1:15" hidden="1">
      <c r="A921" s="72">
        <f>'CONSTRUCTION COST ESTIMATE'!B921</f>
        <v>628.06499999999801</v>
      </c>
      <c r="C921" s="69" t="s">
        <v>1311</v>
      </c>
      <c r="D921" s="69">
        <v>0</v>
      </c>
      <c r="F921" s="73" t="str">
        <f>'CONSTRUCTION COST ESTIMATE'!C921</f>
        <v>PREFORMED THERMOPLASTIC GREEN BIKE LANE</v>
      </c>
      <c r="H921" s="74" t="str">
        <f t="shared" si="20"/>
        <v>628.0650</v>
      </c>
      <c r="J921" s="75">
        <f>'CONSTRUCTION COST ESTIMATE'!BA921</f>
        <v>0</v>
      </c>
      <c r="K921" s="69" t="s">
        <v>1304</v>
      </c>
      <c r="L921" s="69" t="str">
        <f>'CONSTRUCTION COST ESTIMATE'!BB921</f>
        <v>LF</v>
      </c>
      <c r="M921" s="69" t="s">
        <v>1312</v>
      </c>
      <c r="N921" s="76">
        <f>'CONSTRUCTION COST ESTIMATE'!BC921</f>
        <v>0</v>
      </c>
      <c r="O921" s="69" t="s">
        <v>1313</v>
      </c>
    </row>
    <row r="922" spans="1:15" hidden="1">
      <c r="A922" s="72">
        <f>'CONSTRUCTION COST ESTIMATE'!B922</f>
        <v>628.06599999999798</v>
      </c>
      <c r="C922" s="69" t="s">
        <v>1311</v>
      </c>
      <c r="D922" s="69">
        <v>0</v>
      </c>
      <c r="F922" s="73" t="str">
        <f>'CONSTRUCTION COST ESTIMATE'!C922</f>
        <v>PREFORMED THERMOPLASTIC GREEN BIKE LANE WITH LEGEND</v>
      </c>
      <c r="H922" s="74" t="str">
        <f t="shared" si="20"/>
        <v>628.0660</v>
      </c>
      <c r="J922" s="75">
        <f>'CONSTRUCTION COST ESTIMATE'!BA922</f>
        <v>0</v>
      </c>
      <c r="K922" s="69" t="s">
        <v>1304</v>
      </c>
      <c r="L922" s="69" t="str">
        <f>'CONSTRUCTION COST ESTIMATE'!BB922</f>
        <v>EA</v>
      </c>
      <c r="M922" s="69" t="s">
        <v>1312</v>
      </c>
      <c r="N922" s="76">
        <f>'CONSTRUCTION COST ESTIMATE'!BC922</f>
        <v>0</v>
      </c>
      <c r="O922" s="69" t="s">
        <v>1313</v>
      </c>
    </row>
    <row r="923" spans="1:15" hidden="1">
      <c r="A923" s="72">
        <f>'CONSTRUCTION COST ESTIMATE'!B923</f>
        <v>628.06699999999796</v>
      </c>
      <c r="C923" s="69" t="s">
        <v>1311</v>
      </c>
      <c r="D923" s="69">
        <v>0</v>
      </c>
      <c r="F923" s="73" t="str">
        <f>'CONSTRUCTION COST ESTIMATE'!C923</f>
        <v>THROUGH LANE-USE ARROW (PAINT)</v>
      </c>
      <c r="H923" s="74" t="str">
        <f t="shared" si="20"/>
        <v>628.0670</v>
      </c>
      <c r="J923" s="75">
        <f>'CONSTRUCTION COST ESTIMATE'!BA923</f>
        <v>0</v>
      </c>
      <c r="K923" s="69" t="s">
        <v>1304</v>
      </c>
      <c r="L923" s="69" t="str">
        <f>'CONSTRUCTION COST ESTIMATE'!BB923</f>
        <v>EA</v>
      </c>
      <c r="M923" s="69" t="s">
        <v>1312</v>
      </c>
      <c r="N923" s="76">
        <f>'CONSTRUCTION COST ESTIMATE'!BC923</f>
        <v>0</v>
      </c>
      <c r="O923" s="69" t="s">
        <v>1313</v>
      </c>
    </row>
    <row r="924" spans="1:15" hidden="1">
      <c r="A924" s="72">
        <f>'CONSTRUCTION COST ESTIMATE'!B924</f>
        <v>628.06799999999805</v>
      </c>
      <c r="C924" s="69" t="s">
        <v>1311</v>
      </c>
      <c r="D924" s="69">
        <v>0</v>
      </c>
      <c r="F924" s="73" t="str">
        <f>'CONSTRUCTION COST ESTIMATE'!C924</f>
        <v>THROUGH LANE-USE ARROW (PAVEMENT MARKING TAPE)</v>
      </c>
      <c r="H924" s="74" t="str">
        <f t="shared" si="20"/>
        <v>628.0680</v>
      </c>
      <c r="J924" s="75">
        <f>'CONSTRUCTION COST ESTIMATE'!BA924</f>
        <v>0</v>
      </c>
      <c r="K924" s="69" t="s">
        <v>1304</v>
      </c>
      <c r="L924" s="69" t="str">
        <f>'CONSTRUCTION COST ESTIMATE'!BB924</f>
        <v>EA</v>
      </c>
      <c r="M924" s="69" t="s">
        <v>1312</v>
      </c>
      <c r="N924" s="76">
        <f>'CONSTRUCTION COST ESTIMATE'!BC924</f>
        <v>0</v>
      </c>
      <c r="O924" s="69" t="s">
        <v>1313</v>
      </c>
    </row>
    <row r="925" spans="1:15" hidden="1">
      <c r="A925" s="72">
        <f>'CONSTRUCTION COST ESTIMATE'!B925</f>
        <v>628.06899999999803</v>
      </c>
      <c r="C925" s="69" t="s">
        <v>1311</v>
      </c>
      <c r="D925" s="69">
        <v>0</v>
      </c>
      <c r="F925" s="73" t="str">
        <f>'CONSTRUCTION COST ESTIMATE'!C925</f>
        <v>TURN LANE-USE ARROW (PAINT)</v>
      </c>
      <c r="H925" s="74" t="str">
        <f t="shared" si="20"/>
        <v>628.0690</v>
      </c>
      <c r="J925" s="75">
        <f>'CONSTRUCTION COST ESTIMATE'!BA925</f>
        <v>0</v>
      </c>
      <c r="K925" s="69" t="s">
        <v>1304</v>
      </c>
      <c r="L925" s="69" t="str">
        <f>'CONSTRUCTION COST ESTIMATE'!BB925</f>
        <v>EA</v>
      </c>
      <c r="M925" s="69" t="s">
        <v>1312</v>
      </c>
      <c r="N925" s="76">
        <f>'CONSTRUCTION COST ESTIMATE'!BC925</f>
        <v>0</v>
      </c>
      <c r="O925" s="69" t="s">
        <v>1313</v>
      </c>
    </row>
    <row r="926" spans="1:15" hidden="1">
      <c r="A926" s="72">
        <f>'CONSTRUCTION COST ESTIMATE'!B926</f>
        <v>628.069999999998</v>
      </c>
      <c r="C926" s="69" t="s">
        <v>1311</v>
      </c>
      <c r="D926" s="69">
        <v>0</v>
      </c>
      <c r="F926" s="73" t="str">
        <f>'CONSTRUCTION COST ESTIMATE'!C926</f>
        <v>TURN LANE-USE ARROW (PAVEMENT MARKING TAPE)</v>
      </c>
      <c r="H926" s="74" t="str">
        <f t="shared" si="20"/>
        <v>628.0700</v>
      </c>
      <c r="J926" s="75">
        <f>'CONSTRUCTION COST ESTIMATE'!BA926</f>
        <v>0</v>
      </c>
      <c r="K926" s="69" t="s">
        <v>1304</v>
      </c>
      <c r="L926" s="69" t="str">
        <f>'CONSTRUCTION COST ESTIMATE'!BB926</f>
        <v>EA</v>
      </c>
      <c r="M926" s="69" t="s">
        <v>1312</v>
      </c>
      <c r="N926" s="76">
        <f>'CONSTRUCTION COST ESTIMATE'!BC926</f>
        <v>0</v>
      </c>
      <c r="O926" s="69" t="s">
        <v>1313</v>
      </c>
    </row>
    <row r="927" spans="1:15" hidden="1">
      <c r="A927" s="72">
        <f>'CONSTRUCTION COST ESTIMATE'!B927</f>
        <v>628.07099999999798</v>
      </c>
      <c r="C927" s="69" t="s">
        <v>1311</v>
      </c>
      <c r="D927" s="69">
        <v>0</v>
      </c>
      <c r="F927" s="73" t="str">
        <f>'CONSTRUCTION COST ESTIMATE'!C927</f>
        <v>TURN AND THRU LANE-USE ARROW (PAINT)</v>
      </c>
      <c r="H927" s="74" t="str">
        <f t="shared" si="20"/>
        <v>628.0710</v>
      </c>
      <c r="J927" s="75">
        <f>'CONSTRUCTION COST ESTIMATE'!BA927</f>
        <v>0</v>
      </c>
      <c r="K927" s="69" t="s">
        <v>1304</v>
      </c>
      <c r="L927" s="69" t="str">
        <f>'CONSTRUCTION COST ESTIMATE'!BB927</f>
        <v>EA</v>
      </c>
      <c r="M927" s="69" t="s">
        <v>1312</v>
      </c>
      <c r="N927" s="76">
        <f>'CONSTRUCTION COST ESTIMATE'!BC927</f>
        <v>0</v>
      </c>
      <c r="O927" s="69" t="s">
        <v>1313</v>
      </c>
    </row>
    <row r="928" spans="1:15" hidden="1">
      <c r="A928" s="72">
        <f>'CONSTRUCTION COST ESTIMATE'!B928</f>
        <v>628.07199999999796</v>
      </c>
      <c r="C928" s="69" t="s">
        <v>1311</v>
      </c>
      <c r="D928" s="69">
        <v>0</v>
      </c>
      <c r="F928" s="73" t="str">
        <f>'CONSTRUCTION COST ESTIMATE'!C928</f>
        <v>TURN AND THRU LANE-USE (PAVEMENT MARKING TAPE)</v>
      </c>
      <c r="H928" s="74" t="str">
        <f t="shared" si="20"/>
        <v>628.0720</v>
      </c>
      <c r="J928" s="75">
        <f>'CONSTRUCTION COST ESTIMATE'!BA928</f>
        <v>0</v>
      </c>
      <c r="K928" s="69" t="s">
        <v>1304</v>
      </c>
      <c r="L928" s="69" t="str">
        <f>'CONSTRUCTION COST ESTIMATE'!BB928</f>
        <v>EA</v>
      </c>
      <c r="M928" s="69" t="s">
        <v>1312</v>
      </c>
      <c r="N928" s="76">
        <f>'CONSTRUCTION COST ESTIMATE'!BC928</f>
        <v>0</v>
      </c>
      <c r="O928" s="69" t="s">
        <v>1313</v>
      </c>
    </row>
    <row r="929" spans="1:15" hidden="1">
      <c r="A929" s="72">
        <f>'CONSTRUCTION COST ESTIMATE'!B929</f>
        <v>628.07299999999805</v>
      </c>
      <c r="C929" s="69" t="s">
        <v>1311</v>
      </c>
      <c r="D929" s="69">
        <v>0</v>
      </c>
      <c r="F929" s="73" t="str">
        <f>'CONSTRUCTION COST ESTIMATE'!C929</f>
        <v>LANE REDUCTION ARROW (PAINT)</v>
      </c>
      <c r="H929" s="74" t="str">
        <f t="shared" si="20"/>
        <v>628.0730</v>
      </c>
      <c r="J929" s="75">
        <f>'CONSTRUCTION COST ESTIMATE'!BA929</f>
        <v>0</v>
      </c>
      <c r="K929" s="69" t="s">
        <v>1304</v>
      </c>
      <c r="L929" s="69" t="str">
        <f>'CONSTRUCTION COST ESTIMATE'!BB929</f>
        <v>EA</v>
      </c>
      <c r="M929" s="69" t="s">
        <v>1312</v>
      </c>
      <c r="N929" s="76">
        <f>'CONSTRUCTION COST ESTIMATE'!BC929</f>
        <v>0</v>
      </c>
      <c r="O929" s="69" t="s">
        <v>1313</v>
      </c>
    </row>
    <row r="930" spans="1:15" hidden="1">
      <c r="A930" s="72">
        <f>'CONSTRUCTION COST ESTIMATE'!B930</f>
        <v>628.07399999999802</v>
      </c>
      <c r="C930" s="69" t="s">
        <v>1311</v>
      </c>
      <c r="D930" s="69">
        <v>0</v>
      </c>
      <c r="F930" s="73" t="str">
        <f>'CONSTRUCTION COST ESTIMATE'!C930</f>
        <v>LANE REDUCTION ARROW (PAVEMENT MARKING TAPE)</v>
      </c>
      <c r="H930" s="74" t="str">
        <f t="shared" si="20"/>
        <v>628.0740</v>
      </c>
      <c r="J930" s="75">
        <f>'CONSTRUCTION COST ESTIMATE'!BA930</f>
        <v>0</v>
      </c>
      <c r="K930" s="69" t="s">
        <v>1304</v>
      </c>
      <c r="L930" s="69" t="str">
        <f>'CONSTRUCTION COST ESTIMATE'!BB930</f>
        <v>EA</v>
      </c>
      <c r="M930" s="69" t="s">
        <v>1312</v>
      </c>
      <c r="N930" s="76">
        <f>'CONSTRUCTION COST ESTIMATE'!BC930</f>
        <v>0</v>
      </c>
      <c r="O930" s="69" t="s">
        <v>1313</v>
      </c>
    </row>
    <row r="931" spans="1:15" hidden="1">
      <c r="A931" s="72">
        <f>'CONSTRUCTION COST ESTIMATE'!B931</f>
        <v>628.074999999998</v>
      </c>
      <c r="C931" s="69" t="s">
        <v>1311</v>
      </c>
      <c r="D931" s="69">
        <v>0</v>
      </c>
      <c r="F931" s="73" t="str">
        <f>'CONSTRUCTION COST ESTIMATE'!C931</f>
        <v>SHARED LANE MARKING (PAINT)</v>
      </c>
      <c r="H931" s="74" t="str">
        <f t="shared" si="20"/>
        <v>628.0750</v>
      </c>
      <c r="J931" s="75">
        <f>'CONSTRUCTION COST ESTIMATE'!BA931</f>
        <v>0</v>
      </c>
      <c r="K931" s="69" t="s">
        <v>1304</v>
      </c>
      <c r="L931" s="69" t="str">
        <f>'CONSTRUCTION COST ESTIMATE'!BB931</f>
        <v>EA</v>
      </c>
      <c r="M931" s="69" t="s">
        <v>1312</v>
      </c>
      <c r="N931" s="76">
        <f>'CONSTRUCTION COST ESTIMATE'!BC931</f>
        <v>0</v>
      </c>
      <c r="O931" s="69" t="s">
        <v>1313</v>
      </c>
    </row>
    <row r="932" spans="1:15" hidden="1">
      <c r="A932" s="72">
        <f>'CONSTRUCTION COST ESTIMATE'!B932</f>
        <v>628.07599999999798</v>
      </c>
      <c r="C932" s="69" t="s">
        <v>1311</v>
      </c>
      <c r="D932" s="69">
        <v>0</v>
      </c>
      <c r="F932" s="73" t="str">
        <f>'CONSTRUCTION COST ESTIMATE'!C932</f>
        <v>SHARED LANE MARKING (PAVEMENT MARKING TAPE)</v>
      </c>
      <c r="H932" s="74" t="str">
        <f t="shared" si="20"/>
        <v>628.0760</v>
      </c>
      <c r="J932" s="75">
        <f>'CONSTRUCTION COST ESTIMATE'!BA932</f>
        <v>0</v>
      </c>
      <c r="K932" s="69" t="s">
        <v>1304</v>
      </c>
      <c r="L932" s="69" t="str">
        <f>'CONSTRUCTION COST ESTIMATE'!BB932</f>
        <v>EA</v>
      </c>
      <c r="M932" s="69" t="s">
        <v>1312</v>
      </c>
      <c r="N932" s="76">
        <f>'CONSTRUCTION COST ESTIMATE'!BC932</f>
        <v>0</v>
      </c>
      <c r="O932" s="69" t="s">
        <v>1313</v>
      </c>
    </row>
    <row r="933" spans="1:15" hidden="1">
      <c r="A933" s="72">
        <f>'CONSTRUCTION COST ESTIMATE'!B933</f>
        <v>628.07699999999795</v>
      </c>
      <c r="C933" s="69" t="s">
        <v>1311</v>
      </c>
      <c r="D933" s="69">
        <v>0</v>
      </c>
      <c r="F933" s="73" t="str">
        <f>'CONSTRUCTION COST ESTIMATE'!C933</f>
        <v>ROUNDABOUT ARROW (PAINT)</v>
      </c>
      <c r="H933" s="74" t="str">
        <f t="shared" si="20"/>
        <v>628.0770</v>
      </c>
      <c r="J933" s="75">
        <f>'CONSTRUCTION COST ESTIMATE'!BA933</f>
        <v>0</v>
      </c>
      <c r="K933" s="69" t="s">
        <v>1304</v>
      </c>
      <c r="L933" s="69" t="str">
        <f>'CONSTRUCTION COST ESTIMATE'!BB933</f>
        <v>EA</v>
      </c>
      <c r="M933" s="69" t="s">
        <v>1312</v>
      </c>
      <c r="N933" s="76">
        <f>'CONSTRUCTION COST ESTIMATE'!BC933</f>
        <v>0</v>
      </c>
      <c r="O933" s="69" t="s">
        <v>1313</v>
      </c>
    </row>
    <row r="934" spans="1:15" hidden="1">
      <c r="A934" s="72">
        <f>'CONSTRUCTION COST ESTIMATE'!B934</f>
        <v>628.07799999999804</v>
      </c>
      <c r="C934" s="69" t="s">
        <v>1311</v>
      </c>
      <c r="D934" s="69">
        <v>0</v>
      </c>
      <c r="F934" s="73" t="str">
        <f>'CONSTRUCTION COST ESTIMATE'!C934</f>
        <v>ROUNDABOUT ARROW (PAVEMENT MARKING TAPE)</v>
      </c>
      <c r="H934" s="74" t="str">
        <f t="shared" si="20"/>
        <v>628.0780</v>
      </c>
      <c r="J934" s="75">
        <f>'CONSTRUCTION COST ESTIMATE'!BA934</f>
        <v>0</v>
      </c>
      <c r="K934" s="69" t="s">
        <v>1304</v>
      </c>
      <c r="L934" s="69" t="str">
        <f>'CONSTRUCTION COST ESTIMATE'!BB934</f>
        <v>EA</v>
      </c>
      <c r="M934" s="69" t="s">
        <v>1312</v>
      </c>
      <c r="N934" s="76">
        <f>'CONSTRUCTION COST ESTIMATE'!BC934</f>
        <v>0</v>
      </c>
      <c r="O934" s="69" t="s">
        <v>1313</v>
      </c>
    </row>
    <row r="935" spans="1:15" hidden="1">
      <c r="A935" s="72">
        <f>'CONSTRUCTION COST ESTIMATE'!B935</f>
        <v>628.07899999999802</v>
      </c>
      <c r="C935" s="69" t="s">
        <v>1311</v>
      </c>
      <c r="D935" s="69">
        <v>0</v>
      </c>
      <c r="F935" s="73" t="str">
        <f>'CONSTRUCTION COST ESTIMATE'!C935</f>
        <v>BIKE LANE LEGEND AND ARROW (PAINT)</v>
      </c>
      <c r="H935" s="74" t="str">
        <f t="shared" si="20"/>
        <v>628.0790</v>
      </c>
      <c r="J935" s="75">
        <f>'CONSTRUCTION COST ESTIMATE'!BA935</f>
        <v>0</v>
      </c>
      <c r="K935" s="69" t="s">
        <v>1304</v>
      </c>
      <c r="L935" s="69" t="str">
        <f>'CONSTRUCTION COST ESTIMATE'!BB935</f>
        <v>EA</v>
      </c>
      <c r="M935" s="69" t="s">
        <v>1312</v>
      </c>
      <c r="N935" s="76">
        <f>'CONSTRUCTION COST ESTIMATE'!BC935</f>
        <v>0</v>
      </c>
      <c r="O935" s="69" t="s">
        <v>1313</v>
      </c>
    </row>
    <row r="936" spans="1:15" hidden="1">
      <c r="A936" s="72">
        <f>'CONSTRUCTION COST ESTIMATE'!B936</f>
        <v>628.07999999999799</v>
      </c>
      <c r="C936" s="69" t="s">
        <v>1311</v>
      </c>
      <c r="D936" s="69">
        <v>0</v>
      </c>
      <c r="F936" s="73" t="str">
        <f>'CONSTRUCTION COST ESTIMATE'!C936</f>
        <v>BIKE LANE LEGEND AND ARROW (PAVEMENT MARKING TAPE)</v>
      </c>
      <c r="H936" s="74" t="str">
        <f t="shared" si="20"/>
        <v>628.0800</v>
      </c>
      <c r="J936" s="75">
        <f>'CONSTRUCTION COST ESTIMATE'!BA936</f>
        <v>0</v>
      </c>
      <c r="K936" s="69" t="s">
        <v>1304</v>
      </c>
      <c r="L936" s="69" t="str">
        <f>'CONSTRUCTION COST ESTIMATE'!BB936</f>
        <v>EA</v>
      </c>
      <c r="M936" s="69" t="s">
        <v>1312</v>
      </c>
      <c r="N936" s="76">
        <f>'CONSTRUCTION COST ESTIMATE'!BC936</f>
        <v>0</v>
      </c>
      <c r="O936" s="69" t="s">
        <v>1313</v>
      </c>
    </row>
    <row r="937" spans="1:15" hidden="1">
      <c r="A937" s="72">
        <f>'CONSTRUCTION COST ESTIMATE'!B937</f>
        <v>628.08099999999797</v>
      </c>
      <c r="C937" s="69" t="s">
        <v>1311</v>
      </c>
      <c r="D937" s="69">
        <v>0</v>
      </c>
      <c r="F937" s="73" t="str">
        <f>'CONSTRUCTION COST ESTIMATE'!C937</f>
        <v>"ONLY" WORD MARKING (PAINT)</v>
      </c>
      <c r="H937" s="74" t="str">
        <f t="shared" si="20"/>
        <v>628.0810</v>
      </c>
      <c r="J937" s="75">
        <f>'CONSTRUCTION COST ESTIMATE'!BA937</f>
        <v>0</v>
      </c>
      <c r="K937" s="69" t="s">
        <v>1304</v>
      </c>
      <c r="L937" s="69" t="str">
        <f>'CONSTRUCTION COST ESTIMATE'!BB937</f>
        <v>EA</v>
      </c>
      <c r="M937" s="69" t="s">
        <v>1312</v>
      </c>
      <c r="N937" s="76">
        <f>'CONSTRUCTION COST ESTIMATE'!BC937</f>
        <v>0</v>
      </c>
      <c r="O937" s="69" t="s">
        <v>1313</v>
      </c>
    </row>
    <row r="938" spans="1:15" hidden="1">
      <c r="A938" s="72">
        <f>'CONSTRUCTION COST ESTIMATE'!B938</f>
        <v>628.08199999999795</v>
      </c>
      <c r="C938" s="69" t="s">
        <v>1311</v>
      </c>
      <c r="D938" s="69">
        <v>0</v>
      </c>
      <c r="F938" s="73" t="str">
        <f>'CONSTRUCTION COST ESTIMATE'!C938</f>
        <v>"ONLY" WORD (PAVEMENT MARKING TAPE)</v>
      </c>
      <c r="H938" s="74" t="str">
        <f t="shared" si="20"/>
        <v>628.0820</v>
      </c>
      <c r="J938" s="75">
        <f>'CONSTRUCTION COST ESTIMATE'!BA938</f>
        <v>0</v>
      </c>
      <c r="K938" s="69" t="s">
        <v>1304</v>
      </c>
      <c r="L938" s="69" t="str">
        <f>'CONSTRUCTION COST ESTIMATE'!BB938</f>
        <v>EA</v>
      </c>
      <c r="M938" s="69" t="s">
        <v>1312</v>
      </c>
      <c r="N938" s="76">
        <f>'CONSTRUCTION COST ESTIMATE'!BC938</f>
        <v>0</v>
      </c>
      <c r="O938" s="69" t="s">
        <v>1313</v>
      </c>
    </row>
    <row r="939" spans="1:15" hidden="1">
      <c r="A939" s="72">
        <f>'CONSTRUCTION COST ESTIMATE'!B939</f>
        <v>628.08299999999804</v>
      </c>
      <c r="C939" s="69" t="s">
        <v>1311</v>
      </c>
      <c r="D939" s="69">
        <v>0</v>
      </c>
      <c r="F939" s="73" t="str">
        <f>'CONSTRUCTION COST ESTIMATE'!C939</f>
        <v>"HUMP" WORD (PAINT)</v>
      </c>
      <c r="H939" s="74" t="str">
        <f t="shared" si="20"/>
        <v>628.0830</v>
      </c>
      <c r="J939" s="75">
        <f>'CONSTRUCTION COST ESTIMATE'!BA939</f>
        <v>0</v>
      </c>
      <c r="K939" s="69" t="s">
        <v>1304</v>
      </c>
      <c r="L939" s="69" t="str">
        <f>'CONSTRUCTION COST ESTIMATE'!BB939</f>
        <v>EA</v>
      </c>
      <c r="M939" s="69" t="s">
        <v>1312</v>
      </c>
      <c r="N939" s="76">
        <f>'CONSTRUCTION COST ESTIMATE'!BC939</f>
        <v>0</v>
      </c>
      <c r="O939" s="69" t="s">
        <v>1313</v>
      </c>
    </row>
    <row r="940" spans="1:15" hidden="1">
      <c r="A940" s="72">
        <f>'CONSTRUCTION COST ESTIMATE'!B940</f>
        <v>628.08399999999801</v>
      </c>
      <c r="C940" s="69" t="s">
        <v>1311</v>
      </c>
      <c r="D940" s="69">
        <v>0</v>
      </c>
      <c r="F940" s="73" t="str">
        <f>'CONSTRUCTION COST ESTIMATE'!C940</f>
        <v>"HUMP" WORD (PAVEMENT MARKING TAPE)</v>
      </c>
      <c r="H940" s="74" t="str">
        <f t="shared" si="20"/>
        <v>628.0840</v>
      </c>
      <c r="J940" s="75">
        <f>'CONSTRUCTION COST ESTIMATE'!BA940</f>
        <v>0</v>
      </c>
      <c r="K940" s="69" t="s">
        <v>1304</v>
      </c>
      <c r="L940" s="69" t="str">
        <f>'CONSTRUCTION COST ESTIMATE'!BB940</f>
        <v>EA</v>
      </c>
      <c r="M940" s="69" t="s">
        <v>1312</v>
      </c>
      <c r="N940" s="76">
        <f>'CONSTRUCTION COST ESTIMATE'!BC940</f>
        <v>0</v>
      </c>
      <c r="O940" s="69" t="s">
        <v>1313</v>
      </c>
    </row>
    <row r="941" spans="1:15" hidden="1">
      <c r="A941" s="72">
        <f>'CONSTRUCTION COST ESTIMATE'!B941</f>
        <v>628.08499999999799</v>
      </c>
      <c r="C941" s="69" t="s">
        <v>1311</v>
      </c>
      <c r="D941" s="69">
        <v>0</v>
      </c>
      <c r="F941" s="73" t="str">
        <f>'CONSTRUCTION COST ESTIMATE'!C941</f>
        <v>"XING" WORD (PAINT)</v>
      </c>
      <c r="H941" s="74" t="str">
        <f t="shared" si="20"/>
        <v>628.0850</v>
      </c>
      <c r="J941" s="75">
        <f>'CONSTRUCTION COST ESTIMATE'!BA941</f>
        <v>0</v>
      </c>
      <c r="K941" s="69" t="s">
        <v>1304</v>
      </c>
      <c r="L941" s="69" t="str">
        <f>'CONSTRUCTION COST ESTIMATE'!BB941</f>
        <v>EA</v>
      </c>
      <c r="M941" s="69" t="s">
        <v>1312</v>
      </c>
      <c r="N941" s="76">
        <f>'CONSTRUCTION COST ESTIMATE'!BC941</f>
        <v>0</v>
      </c>
      <c r="O941" s="69" t="s">
        <v>1313</v>
      </c>
    </row>
    <row r="942" spans="1:15" hidden="1">
      <c r="A942" s="72">
        <f>'CONSTRUCTION COST ESTIMATE'!B942</f>
        <v>628.08599999999797</v>
      </c>
      <c r="C942" s="69" t="s">
        <v>1311</v>
      </c>
      <c r="D942" s="69">
        <v>0</v>
      </c>
      <c r="F942" s="73" t="str">
        <f>'CONSTRUCTION COST ESTIMATE'!C942</f>
        <v>"XING" WORD (PAVEMENT MARKING TAPE)</v>
      </c>
      <c r="H942" s="74" t="str">
        <f t="shared" si="20"/>
        <v>628.0860</v>
      </c>
      <c r="J942" s="75">
        <f>'CONSTRUCTION COST ESTIMATE'!BA942</f>
        <v>0</v>
      </c>
      <c r="K942" s="69" t="s">
        <v>1304</v>
      </c>
      <c r="L942" s="69" t="str">
        <f>'CONSTRUCTION COST ESTIMATE'!BB942</f>
        <v>EA</v>
      </c>
      <c r="M942" s="69" t="s">
        <v>1312</v>
      </c>
      <c r="N942" s="76">
        <f>'CONSTRUCTION COST ESTIMATE'!BC942</f>
        <v>0</v>
      </c>
      <c r="O942" s="69" t="s">
        <v>1313</v>
      </c>
    </row>
    <row r="943" spans="1:15" hidden="1">
      <c r="A943" s="72">
        <f>'CONSTRUCTION COST ESTIMATE'!B943</f>
        <v>628.08699999999806</v>
      </c>
      <c r="C943" s="69" t="s">
        <v>1311</v>
      </c>
      <c r="D943" s="69">
        <v>0</v>
      </c>
      <c r="F943" s="73" t="str">
        <f>'CONSTRUCTION COST ESTIMATE'!C943</f>
        <v>"SCHOOL" WORD (PAINT)</v>
      </c>
      <c r="H943" s="74" t="str">
        <f t="shared" si="20"/>
        <v>628.0870</v>
      </c>
      <c r="J943" s="75">
        <f>'CONSTRUCTION COST ESTIMATE'!BA943</f>
        <v>0</v>
      </c>
      <c r="K943" s="69" t="s">
        <v>1304</v>
      </c>
      <c r="L943" s="69" t="str">
        <f>'CONSTRUCTION COST ESTIMATE'!BB943</f>
        <v>EA</v>
      </c>
      <c r="M943" s="69" t="s">
        <v>1312</v>
      </c>
      <c r="N943" s="76">
        <f>'CONSTRUCTION COST ESTIMATE'!BC943</f>
        <v>0</v>
      </c>
      <c r="O943" s="69" t="s">
        <v>1313</v>
      </c>
    </row>
    <row r="944" spans="1:15" hidden="1">
      <c r="A944" s="72">
        <f>'CONSTRUCTION COST ESTIMATE'!B944</f>
        <v>628.08799999999803</v>
      </c>
      <c r="C944" s="69" t="s">
        <v>1311</v>
      </c>
      <c r="D944" s="69">
        <v>0</v>
      </c>
      <c r="F944" s="73" t="str">
        <f>'CONSTRUCTION COST ESTIMATE'!C944</f>
        <v>"SCHOOL" WORD (PAVEMENT MARKING TAPE)</v>
      </c>
      <c r="H944" s="74" t="str">
        <f t="shared" si="20"/>
        <v>628.0880</v>
      </c>
      <c r="J944" s="75">
        <f>'CONSTRUCTION COST ESTIMATE'!BA944</f>
        <v>0</v>
      </c>
      <c r="K944" s="69" t="s">
        <v>1304</v>
      </c>
      <c r="L944" s="69" t="str">
        <f>'CONSTRUCTION COST ESTIMATE'!BB944</f>
        <v>EA</v>
      </c>
      <c r="M944" s="69" t="s">
        <v>1312</v>
      </c>
      <c r="N944" s="76">
        <f>'CONSTRUCTION COST ESTIMATE'!BC944</f>
        <v>0</v>
      </c>
      <c r="O944" s="69" t="s">
        <v>1313</v>
      </c>
    </row>
    <row r="945" spans="1:15" hidden="1">
      <c r="A945" s="72">
        <f>'CONSTRUCTION COST ESTIMATE'!B945</f>
        <v>628.08899999999801</v>
      </c>
      <c r="C945" s="69" t="s">
        <v>1311</v>
      </c>
      <c r="D945" s="69">
        <v>0</v>
      </c>
      <c r="F945" s="73" t="str">
        <f>'CONSTRUCTION COST ESTIMATE'!C945</f>
        <v>"STOP" WORD (PAINT)</v>
      </c>
      <c r="H945" s="74" t="str">
        <f t="shared" si="20"/>
        <v>628.0890</v>
      </c>
      <c r="J945" s="75">
        <f>'CONSTRUCTION COST ESTIMATE'!BA945</f>
        <v>0</v>
      </c>
      <c r="K945" s="69" t="s">
        <v>1304</v>
      </c>
      <c r="L945" s="69" t="str">
        <f>'CONSTRUCTION COST ESTIMATE'!BB945</f>
        <v>EA</v>
      </c>
      <c r="M945" s="69" t="s">
        <v>1312</v>
      </c>
      <c r="N945" s="76">
        <f>'CONSTRUCTION COST ESTIMATE'!BC945</f>
        <v>0</v>
      </c>
      <c r="O945" s="69" t="s">
        <v>1313</v>
      </c>
    </row>
    <row r="946" spans="1:15" hidden="1">
      <c r="A946" s="72">
        <f>'CONSTRUCTION COST ESTIMATE'!B946</f>
        <v>628.08999999999799</v>
      </c>
      <c r="C946" s="69" t="s">
        <v>1311</v>
      </c>
      <c r="D946" s="69">
        <v>0</v>
      </c>
      <c r="F946" s="73" t="str">
        <f>'CONSTRUCTION COST ESTIMATE'!C946</f>
        <v>"STOP" WORD (PAVEMENT MARKING TAPE)</v>
      </c>
      <c r="H946" s="74" t="str">
        <f t="shared" si="20"/>
        <v>628.0900</v>
      </c>
      <c r="J946" s="75">
        <f>'CONSTRUCTION COST ESTIMATE'!BA946</f>
        <v>0</v>
      </c>
      <c r="K946" s="69" t="s">
        <v>1304</v>
      </c>
      <c r="L946" s="69" t="str">
        <f>'CONSTRUCTION COST ESTIMATE'!BB946</f>
        <v>EA</v>
      </c>
      <c r="M946" s="69" t="s">
        <v>1312</v>
      </c>
      <c r="N946" s="76">
        <f>'CONSTRUCTION COST ESTIMATE'!BC946</f>
        <v>0</v>
      </c>
      <c r="O946" s="69" t="s">
        <v>1313</v>
      </c>
    </row>
    <row r="947" spans="1:15" hidden="1">
      <c r="A947" s="72">
        <f>'CONSTRUCTION COST ESTIMATE'!B947</f>
        <v>628.09099999999796</v>
      </c>
      <c r="C947" s="69" t="s">
        <v>1311</v>
      </c>
      <c r="D947" s="69">
        <v>0</v>
      </c>
      <c r="F947" s="73" t="str">
        <f>'CONSTRUCTION COST ESTIMATE'!C947</f>
        <v>"XX MPH" WORD (PAINT)</v>
      </c>
      <c r="H947" s="74" t="str">
        <f t="shared" si="20"/>
        <v>628.0910</v>
      </c>
      <c r="J947" s="75">
        <f>'CONSTRUCTION COST ESTIMATE'!BA947</f>
        <v>0</v>
      </c>
      <c r="K947" s="69" t="s">
        <v>1304</v>
      </c>
      <c r="L947" s="69" t="str">
        <f>'CONSTRUCTION COST ESTIMATE'!BB947</f>
        <v>EA</v>
      </c>
      <c r="M947" s="69" t="s">
        <v>1312</v>
      </c>
      <c r="N947" s="76">
        <f>'CONSTRUCTION COST ESTIMATE'!BC947</f>
        <v>0</v>
      </c>
      <c r="O947" s="69" t="s">
        <v>1313</v>
      </c>
    </row>
    <row r="948" spans="1:15" hidden="1">
      <c r="A948" s="72">
        <f>'CONSTRUCTION COST ESTIMATE'!B948</f>
        <v>628.09199999999805</v>
      </c>
      <c r="C948" s="69" t="s">
        <v>1311</v>
      </c>
      <c r="D948" s="69">
        <v>0</v>
      </c>
      <c r="F948" s="73" t="str">
        <f>'CONSTRUCTION COST ESTIMATE'!C948</f>
        <v>"XX MPH" WORD (PAVEMENT MARKING TAPE)</v>
      </c>
      <c r="H948" s="74" t="str">
        <f t="shared" si="20"/>
        <v>628.0920</v>
      </c>
      <c r="J948" s="75">
        <f>'CONSTRUCTION COST ESTIMATE'!BA948</f>
        <v>0</v>
      </c>
      <c r="K948" s="69" t="s">
        <v>1304</v>
      </c>
      <c r="L948" s="69" t="str">
        <f>'CONSTRUCTION COST ESTIMATE'!BB948</f>
        <v>EA</v>
      </c>
      <c r="M948" s="69" t="s">
        <v>1312</v>
      </c>
      <c r="N948" s="76">
        <f>'CONSTRUCTION COST ESTIMATE'!BC948</f>
        <v>0</v>
      </c>
      <c r="O948" s="69" t="s">
        <v>1313</v>
      </c>
    </row>
    <row r="949" spans="1:15" hidden="1">
      <c r="A949" s="72">
        <f>'CONSTRUCTION COST ESTIMATE'!B949</f>
        <v>628.09299999999803</v>
      </c>
      <c r="C949" s="69" t="s">
        <v>1311</v>
      </c>
      <c r="D949" s="69">
        <v>0</v>
      </c>
      <c r="F949" s="73" t="str">
        <f>'CONSTRUCTION COST ESTIMATE'!C949</f>
        <v>"YIELD" WORD (PAINT)</v>
      </c>
      <c r="H949" s="74" t="str">
        <f t="shared" si="20"/>
        <v>628.0930</v>
      </c>
      <c r="J949" s="75">
        <f>'CONSTRUCTION COST ESTIMATE'!BA949</f>
        <v>0</v>
      </c>
      <c r="K949" s="69" t="s">
        <v>1304</v>
      </c>
      <c r="L949" s="69" t="str">
        <f>'CONSTRUCTION COST ESTIMATE'!BB949</f>
        <v>EA</v>
      </c>
      <c r="M949" s="69" t="s">
        <v>1312</v>
      </c>
      <c r="N949" s="76">
        <f>'CONSTRUCTION COST ESTIMATE'!BC949</f>
        <v>0</v>
      </c>
      <c r="O949" s="69" t="s">
        <v>1313</v>
      </c>
    </row>
    <row r="950" spans="1:15" hidden="1">
      <c r="A950" s="72">
        <f>'CONSTRUCTION COST ESTIMATE'!B950</f>
        <v>628.093999999998</v>
      </c>
      <c r="C950" s="69" t="s">
        <v>1311</v>
      </c>
      <c r="D950" s="69">
        <v>0</v>
      </c>
      <c r="F950" s="73" t="str">
        <f>'CONSTRUCTION COST ESTIMATE'!C950</f>
        <v>"YIELD" WORD (PAVEMENT MARKING TAPE)</v>
      </c>
      <c r="H950" s="74" t="str">
        <f t="shared" si="20"/>
        <v>628.0940</v>
      </c>
      <c r="J950" s="75">
        <f>'CONSTRUCTION COST ESTIMATE'!BA950</f>
        <v>0</v>
      </c>
      <c r="K950" s="69" t="s">
        <v>1304</v>
      </c>
      <c r="L950" s="69" t="str">
        <f>'CONSTRUCTION COST ESTIMATE'!BB950</f>
        <v>EA</v>
      </c>
      <c r="M950" s="69" t="s">
        <v>1312</v>
      </c>
      <c r="N950" s="76">
        <f>'CONSTRUCTION COST ESTIMATE'!BC950</f>
        <v>0</v>
      </c>
      <c r="O950" s="69" t="s">
        <v>1313</v>
      </c>
    </row>
    <row r="951" spans="1:15" hidden="1">
      <c r="A951" s="72">
        <f>'CONSTRUCTION COST ESTIMATE'!B951</f>
        <v>628.09499999999798</v>
      </c>
      <c r="C951" s="69" t="s">
        <v>1311</v>
      </c>
      <c r="D951" s="69">
        <v>0</v>
      </c>
      <c r="F951" s="73" t="str">
        <f>'CONSTRUCTION COST ESTIMATE'!C951</f>
        <v>"BUSES" WORD (PAINT)</v>
      </c>
      <c r="H951" s="74" t="str">
        <f t="shared" si="20"/>
        <v>628.0950</v>
      </c>
      <c r="J951" s="75">
        <f>'CONSTRUCTION COST ESTIMATE'!BA951</f>
        <v>0</v>
      </c>
      <c r="K951" s="69" t="s">
        <v>1304</v>
      </c>
      <c r="L951" s="69" t="str">
        <f>'CONSTRUCTION COST ESTIMATE'!BB951</f>
        <v>EA</v>
      </c>
      <c r="M951" s="69" t="s">
        <v>1312</v>
      </c>
      <c r="N951" s="76">
        <f>'CONSTRUCTION COST ESTIMATE'!BC951</f>
        <v>0</v>
      </c>
      <c r="O951" s="69" t="s">
        <v>1313</v>
      </c>
    </row>
    <row r="952" spans="1:15" hidden="1">
      <c r="A952" s="72">
        <f>'CONSTRUCTION COST ESTIMATE'!B952</f>
        <v>628.09599999999796</v>
      </c>
      <c r="C952" s="69" t="s">
        <v>1311</v>
      </c>
      <c r="D952" s="69">
        <v>0</v>
      </c>
      <c r="F952" s="73" t="str">
        <f>'CONSTRUCTION COST ESTIMATE'!C952</f>
        <v>"BUSES" WORD (PAVEMENT MARKING TAPE)</v>
      </c>
      <c r="H952" s="74" t="str">
        <f t="shared" si="20"/>
        <v>628.0960</v>
      </c>
      <c r="J952" s="75">
        <f>'CONSTRUCTION COST ESTIMATE'!BA952</f>
        <v>0</v>
      </c>
      <c r="K952" s="69" t="s">
        <v>1304</v>
      </c>
      <c r="L952" s="69" t="str">
        <f>'CONSTRUCTION COST ESTIMATE'!BB952</f>
        <v>EA</v>
      </c>
      <c r="M952" s="69" t="s">
        <v>1312</v>
      </c>
      <c r="N952" s="76">
        <f>'CONSTRUCTION COST ESTIMATE'!BC952</f>
        <v>0</v>
      </c>
      <c r="O952" s="69" t="s">
        <v>1313</v>
      </c>
    </row>
    <row r="953" spans="1:15" hidden="1">
      <c r="A953" s="72">
        <f>'CONSTRUCTION COST ESTIMATE'!B953</f>
        <v>628.09699999999805</v>
      </c>
      <c r="C953" s="69" t="s">
        <v>1311</v>
      </c>
      <c r="D953" s="69">
        <v>0</v>
      </c>
      <c r="F953" s="73" t="str">
        <f>'CONSTRUCTION COST ESTIMATE'!C953</f>
        <v>ACCESSIBILITY PARKING SPACE MARKING SYMBOL (PAINT)</v>
      </c>
      <c r="H953" s="74" t="str">
        <f t="shared" si="20"/>
        <v>628.0970</v>
      </c>
      <c r="J953" s="75">
        <f>'CONSTRUCTION COST ESTIMATE'!BA953</f>
        <v>0</v>
      </c>
      <c r="K953" s="69" t="s">
        <v>1304</v>
      </c>
      <c r="L953" s="69" t="str">
        <f>'CONSTRUCTION COST ESTIMATE'!BB953</f>
        <v>EA</v>
      </c>
      <c r="M953" s="69" t="s">
        <v>1312</v>
      </c>
      <c r="N953" s="76">
        <f>'CONSTRUCTION COST ESTIMATE'!BC953</f>
        <v>0</v>
      </c>
      <c r="O953" s="69" t="s">
        <v>1313</v>
      </c>
    </row>
    <row r="954" spans="1:15" ht="30" hidden="1">
      <c r="A954" s="72">
        <f>'CONSTRUCTION COST ESTIMATE'!B954</f>
        <v>628.09799999999802</v>
      </c>
      <c r="C954" s="69" t="s">
        <v>1311</v>
      </c>
      <c r="D954" s="69">
        <v>0</v>
      </c>
      <c r="F954" s="73" t="str">
        <f>'CONSTRUCTION COST ESTIMATE'!C954</f>
        <v>ACCESSIBILITY PARKING SPACE MARKING SYMBOL (PAVEMENT MARKING TAPE)</v>
      </c>
      <c r="H954" s="74" t="str">
        <f t="shared" si="20"/>
        <v>628.0980</v>
      </c>
      <c r="J954" s="75">
        <f>'CONSTRUCTION COST ESTIMATE'!BA954</f>
        <v>0</v>
      </c>
      <c r="K954" s="69" t="s">
        <v>1304</v>
      </c>
      <c r="L954" s="69" t="str">
        <f>'CONSTRUCTION COST ESTIMATE'!BB954</f>
        <v>EA</v>
      </c>
      <c r="M954" s="69" t="s">
        <v>1312</v>
      </c>
      <c r="N954" s="76">
        <f>'CONSTRUCTION COST ESTIMATE'!BC954</f>
        <v>0</v>
      </c>
      <c r="O954" s="69" t="s">
        <v>1313</v>
      </c>
    </row>
    <row r="955" spans="1:15" hidden="1">
      <c r="A955" s="72">
        <f>'CONSTRUCTION COST ESTIMATE'!B955</f>
        <v>628.098999999998</v>
      </c>
      <c r="C955" s="69" t="s">
        <v>1311</v>
      </c>
      <c r="D955" s="69">
        <v>0</v>
      </c>
      <c r="F955" s="73" t="str">
        <f>'CONSTRUCTION COST ESTIMATE'!C955</f>
        <v>PAVEMENT LEGEND (PAINT)</v>
      </c>
      <c r="H955" s="74" t="str">
        <f t="shared" si="20"/>
        <v>628.0990</v>
      </c>
      <c r="J955" s="75">
        <f>'CONSTRUCTION COST ESTIMATE'!BA955</f>
        <v>0</v>
      </c>
      <c r="K955" s="69" t="s">
        <v>1304</v>
      </c>
      <c r="L955" s="69" t="str">
        <f>'CONSTRUCTION COST ESTIMATE'!BB955</f>
        <v>EA</v>
      </c>
      <c r="M955" s="69" t="s">
        <v>1312</v>
      </c>
      <c r="N955" s="76">
        <f>'CONSTRUCTION COST ESTIMATE'!BC955</f>
        <v>0</v>
      </c>
      <c r="O955" s="69" t="s">
        <v>1313</v>
      </c>
    </row>
    <row r="956" spans="1:15" hidden="1">
      <c r="A956" s="72">
        <f>'CONSTRUCTION COST ESTIMATE'!B956</f>
        <v>628.09999999999798</v>
      </c>
      <c r="C956" s="69" t="s">
        <v>1311</v>
      </c>
      <c r="D956" s="69">
        <v>0</v>
      </c>
      <c r="F956" s="73" t="str">
        <f>'CONSTRUCTION COST ESTIMATE'!C956</f>
        <v>PAVEMENT LEGEND (PAVEMENT MARKING TAPE)</v>
      </c>
      <c r="H956" s="74" t="str">
        <f t="shared" si="20"/>
        <v>628.1000</v>
      </c>
      <c r="J956" s="75">
        <f>'CONSTRUCTION COST ESTIMATE'!BA956</f>
        <v>0</v>
      </c>
      <c r="K956" s="69" t="s">
        <v>1304</v>
      </c>
      <c r="L956" s="69" t="str">
        <f>'CONSTRUCTION COST ESTIMATE'!BB956</f>
        <v>EA</v>
      </c>
      <c r="M956" s="69" t="s">
        <v>1312</v>
      </c>
      <c r="N956" s="76">
        <f>'CONSTRUCTION COST ESTIMATE'!BC956</f>
        <v>0</v>
      </c>
      <c r="O956" s="69" t="s">
        <v>1313</v>
      </c>
    </row>
    <row r="957" spans="1:15" hidden="1">
      <c r="A957" s="72">
        <f>'CONSTRUCTION COST ESTIMATE'!B957</f>
        <v>628.10099999999795</v>
      </c>
      <c r="C957" s="69" t="s">
        <v>1311</v>
      </c>
      <c r="D957" s="69">
        <v>0</v>
      </c>
      <c r="F957" s="73" t="str">
        <f>'CONSTRUCTION COST ESTIMATE'!C957</f>
        <v>TEMPORARY STRIPING</v>
      </c>
      <c r="H957" s="74" t="str">
        <f t="shared" si="20"/>
        <v>628.1010</v>
      </c>
      <c r="J957" s="75">
        <f>'CONSTRUCTION COST ESTIMATE'!BA957</f>
        <v>0</v>
      </c>
      <c r="K957" s="69" t="s">
        <v>1304</v>
      </c>
      <c r="L957" s="69" t="str">
        <f>'CONSTRUCTION COST ESTIMATE'!BB957</f>
        <v>LF</v>
      </c>
      <c r="M957" s="69" t="s">
        <v>1312</v>
      </c>
      <c r="N957" s="76">
        <f>'CONSTRUCTION COST ESTIMATE'!BC957</f>
        <v>0</v>
      </c>
      <c r="O957" s="69" t="s">
        <v>1313</v>
      </c>
    </row>
    <row r="958" spans="1:15" hidden="1">
      <c r="A958" s="72">
        <f>'CONSTRUCTION COST ESTIMATE'!B958</f>
        <v>628.10199999999804</v>
      </c>
      <c r="C958" s="69" t="s">
        <v>1311</v>
      </c>
      <c r="D958" s="69">
        <v>0</v>
      </c>
      <c r="F958" s="73" t="str">
        <f>'CONSTRUCTION COST ESTIMATE'!C958</f>
        <v>REFLECTIVE WHITE CURB PAINT</v>
      </c>
      <c r="H958" s="74" t="str">
        <f t="shared" si="20"/>
        <v>628.1020</v>
      </c>
      <c r="J958" s="75">
        <f>'CONSTRUCTION COST ESTIMATE'!BA958</f>
        <v>0</v>
      </c>
      <c r="K958" s="69" t="s">
        <v>1304</v>
      </c>
      <c r="L958" s="69" t="str">
        <f>'CONSTRUCTION COST ESTIMATE'!BB958</f>
        <v>SF</v>
      </c>
      <c r="M958" s="69" t="s">
        <v>1312</v>
      </c>
      <c r="N958" s="76">
        <f>'CONSTRUCTION COST ESTIMATE'!BC958</f>
        <v>0</v>
      </c>
      <c r="O958" s="69" t="s">
        <v>1313</v>
      </c>
    </row>
    <row r="959" spans="1:15" hidden="1">
      <c r="A959" s="72">
        <f>'CONSTRUCTION COST ESTIMATE'!B959</f>
        <v>628.10299999999802</v>
      </c>
      <c r="C959" s="69" t="s">
        <v>1311</v>
      </c>
      <c r="D959" s="69">
        <v>0</v>
      </c>
      <c r="F959" s="73" t="str">
        <f>'CONSTRUCTION COST ESTIMATE'!C959</f>
        <v>REFLECTIVE YELLOW CURB PAINT</v>
      </c>
      <c r="H959" s="74" t="str">
        <f t="shared" si="20"/>
        <v>628.1030</v>
      </c>
      <c r="J959" s="75">
        <f>'CONSTRUCTION COST ESTIMATE'!BA959</f>
        <v>0</v>
      </c>
      <c r="K959" s="69" t="s">
        <v>1304</v>
      </c>
      <c r="L959" s="69" t="str">
        <f>'CONSTRUCTION COST ESTIMATE'!BB959</f>
        <v>SF</v>
      </c>
      <c r="M959" s="69" t="s">
        <v>1312</v>
      </c>
      <c r="N959" s="76">
        <f>'CONSTRUCTION COST ESTIMATE'!BC959</f>
        <v>0</v>
      </c>
      <c r="O959" s="69" t="s">
        <v>1313</v>
      </c>
    </row>
    <row r="960" spans="1:15" hidden="1">
      <c r="A960" s="72">
        <f>'CONSTRUCTION COST ESTIMATE'!B960</f>
        <v>628.103999999998</v>
      </c>
      <c r="C960" s="69" t="s">
        <v>1311</v>
      </c>
      <c r="D960" s="69">
        <v>0</v>
      </c>
      <c r="F960" s="73" t="str">
        <f>'CONSTRUCTION COST ESTIMATE'!C960</f>
        <v>NON-REFLECTIVE CURB PAINT (SPECIFY COLOR)</v>
      </c>
      <c r="H960" s="74" t="str">
        <f t="shared" si="20"/>
        <v>628.1040</v>
      </c>
      <c r="J960" s="75">
        <f>'CONSTRUCTION COST ESTIMATE'!BA960</f>
        <v>0</v>
      </c>
      <c r="K960" s="69" t="s">
        <v>1304</v>
      </c>
      <c r="L960" s="69" t="str">
        <f>'CONSTRUCTION COST ESTIMATE'!BB960</f>
        <v>SF</v>
      </c>
      <c r="M960" s="69" t="s">
        <v>1312</v>
      </c>
      <c r="N960" s="76">
        <f>'CONSTRUCTION COST ESTIMATE'!BC960</f>
        <v>0</v>
      </c>
      <c r="O960" s="69" t="s">
        <v>1313</v>
      </c>
    </row>
    <row r="961" spans="1:26" hidden="1">
      <c r="A961" s="72">
        <f>'CONSTRUCTION COST ESTIMATE'!B961</f>
        <v>628.10499999999797</v>
      </c>
      <c r="C961" s="69" t="s">
        <v>1311</v>
      </c>
      <c r="D961" s="69">
        <v>0</v>
      </c>
      <c r="F961" s="73" t="str">
        <f>'CONSTRUCTION COST ESTIMATE'!C961</f>
        <v>REFLECTIVE WHITE MEDIAN PAINT</v>
      </c>
      <c r="H961" s="74" t="str">
        <f t="shared" si="20"/>
        <v>628.1050</v>
      </c>
      <c r="J961" s="75">
        <f>'CONSTRUCTION COST ESTIMATE'!BA961</f>
        <v>0</v>
      </c>
      <c r="K961" s="69" t="s">
        <v>1304</v>
      </c>
      <c r="L961" s="69" t="str">
        <f>'CONSTRUCTION COST ESTIMATE'!BB961</f>
        <v>SF</v>
      </c>
      <c r="M961" s="69" t="s">
        <v>1312</v>
      </c>
      <c r="N961" s="76">
        <f>'CONSTRUCTION COST ESTIMATE'!BC961</f>
        <v>0</v>
      </c>
      <c r="O961" s="69" t="s">
        <v>1313</v>
      </c>
    </row>
    <row r="962" spans="1:26" hidden="1">
      <c r="A962" s="72">
        <f>'CONSTRUCTION COST ESTIMATE'!B962</f>
        <v>628.10599999999704</v>
      </c>
      <c r="C962" s="69" t="s">
        <v>1311</v>
      </c>
      <c r="D962" s="69">
        <v>0</v>
      </c>
      <c r="F962" s="73" t="str">
        <f>'CONSTRUCTION COST ESTIMATE'!C962</f>
        <v>REFLECTIVE YELLOW MEDIAN PAINT</v>
      </c>
      <c r="H962" s="74" t="str">
        <f t="shared" si="20"/>
        <v>628.1060</v>
      </c>
      <c r="J962" s="75">
        <f>'CONSTRUCTION COST ESTIMATE'!BA962</f>
        <v>0</v>
      </c>
      <c r="K962" s="69" t="s">
        <v>1304</v>
      </c>
      <c r="L962" s="69" t="str">
        <f>'CONSTRUCTION COST ESTIMATE'!BB962</f>
        <v>SF</v>
      </c>
      <c r="M962" s="69" t="s">
        <v>1312</v>
      </c>
      <c r="N962" s="76">
        <f>'CONSTRUCTION COST ESTIMATE'!BC962</f>
        <v>0</v>
      </c>
      <c r="O962" s="69" t="s">
        <v>1313</v>
      </c>
    </row>
    <row r="963" spans="1:26" ht="30" hidden="1">
      <c r="A963" s="72">
        <f>'CONSTRUCTION COST ESTIMATE'!B963</f>
        <v>628.10699999999702</v>
      </c>
      <c r="C963" s="69" t="s">
        <v>1311</v>
      </c>
      <c r="D963" s="69">
        <v>0</v>
      </c>
      <c r="F963" s="73" t="str">
        <f>'CONSTRUCTION COST ESTIMATE'!C963</f>
        <v>REFLECTIVE WHITE MEDIAN NOSE PAINT WITH REFLECTIVE WHITE PAVEMENT MARKERS</v>
      </c>
      <c r="H963" s="74" t="str">
        <f t="shared" si="20"/>
        <v>628.1070</v>
      </c>
      <c r="J963" s="75">
        <f>'CONSTRUCTION COST ESTIMATE'!BA963</f>
        <v>0</v>
      </c>
      <c r="K963" s="69" t="s">
        <v>1304</v>
      </c>
      <c r="L963" s="69" t="str">
        <f>'CONSTRUCTION COST ESTIMATE'!BB963</f>
        <v>SF</v>
      </c>
      <c r="M963" s="69" t="s">
        <v>1312</v>
      </c>
      <c r="N963" s="76">
        <f>'CONSTRUCTION COST ESTIMATE'!BC963</f>
        <v>0</v>
      </c>
      <c r="O963" s="69" t="s">
        <v>1313</v>
      </c>
    </row>
    <row r="964" spans="1:26" ht="30" hidden="1">
      <c r="A964" s="72">
        <f>'CONSTRUCTION COST ESTIMATE'!B964</f>
        <v>628.10799999999699</v>
      </c>
      <c r="C964" s="69" t="s">
        <v>1311</v>
      </c>
      <c r="D964" s="69">
        <v>0</v>
      </c>
      <c r="F964" s="73" t="str">
        <f>'CONSTRUCTION COST ESTIMATE'!C964</f>
        <v>REFLECTIVE YELLOW MEDIAN NOSE PAINT WITH REFLECTIVE YELLOW PAVEMENT MARKERS</v>
      </c>
      <c r="H964" s="74" t="str">
        <f t="shared" si="20"/>
        <v>628.1080</v>
      </c>
      <c r="J964" s="75">
        <f>'CONSTRUCTION COST ESTIMATE'!BA964</f>
        <v>0</v>
      </c>
      <c r="K964" s="69" t="s">
        <v>1304</v>
      </c>
      <c r="L964" s="69" t="str">
        <f>'CONSTRUCTION COST ESTIMATE'!BB964</f>
        <v>SF</v>
      </c>
      <c r="M964" s="69" t="s">
        <v>1312</v>
      </c>
      <c r="N964" s="76">
        <f>'CONSTRUCTION COST ESTIMATE'!BC964</f>
        <v>0</v>
      </c>
      <c r="O964" s="69" t="s">
        <v>1313</v>
      </c>
    </row>
    <row r="965" spans="1:26" s="400" customFormat="1">
      <c r="A965" s="408"/>
      <c r="B965" s="395"/>
      <c r="C965" s="395" t="s">
        <v>1311</v>
      </c>
      <c r="D965" s="395">
        <v>0</v>
      </c>
      <c r="E965" s="395"/>
      <c r="F965" s="396" t="str">
        <f>'CONSTRUCTION COST ESTIMATE'!C965</f>
        <v>WATER DISTRIBUTION SYSTEMS</v>
      </c>
      <c r="G965" s="395"/>
      <c r="H965" s="394" t="str">
        <f t="shared" si="20"/>
        <v>.0000</v>
      </c>
      <c r="I965" s="395"/>
      <c r="J965" s="397">
        <f>'CONSTRUCTION COST ESTIMATE'!BA965</f>
        <v>0</v>
      </c>
      <c r="K965" s="395" t="s">
        <v>1304</v>
      </c>
      <c r="L965" s="395">
        <f>'CONSTRUCTION COST ESTIMATE'!BB965</f>
        <v>0</v>
      </c>
      <c r="M965" s="395" t="s">
        <v>1312</v>
      </c>
      <c r="N965" s="398">
        <f>'CONSTRUCTION COST ESTIMATE'!BC965</f>
        <v>0</v>
      </c>
      <c r="O965" s="395" t="s">
        <v>1313</v>
      </c>
      <c r="S965" s="414"/>
      <c r="T965" s="414"/>
      <c r="U965" s="414"/>
      <c r="V965" s="414"/>
      <c r="W965" s="414"/>
      <c r="X965" s="414"/>
      <c r="Y965" s="414"/>
      <c r="Z965" s="414"/>
    </row>
    <row r="966" spans="1:26" hidden="1">
      <c r="A966" s="72">
        <f>'CONSTRUCTION COST ESTIMATE'!B966</f>
        <v>629.00049999999999</v>
      </c>
      <c r="C966" s="69" t="s">
        <v>1311</v>
      </c>
      <c r="D966" s="69">
        <v>0</v>
      </c>
      <c r="F966" s="73" t="str">
        <f>'CONSTRUCTION COST ESTIMATE'!C966</f>
        <v>ADJUST AVAR</v>
      </c>
      <c r="H966" s="74" t="str">
        <f t="shared" si="20"/>
        <v>629.0005</v>
      </c>
      <c r="J966" s="75">
        <f>'CONSTRUCTION COST ESTIMATE'!BA966</f>
        <v>0</v>
      </c>
      <c r="K966" s="69" t="s">
        <v>1304</v>
      </c>
      <c r="L966" s="69" t="str">
        <f>'CONSTRUCTION COST ESTIMATE'!BB966</f>
        <v>EA</v>
      </c>
      <c r="M966" s="69" t="s">
        <v>1312</v>
      </c>
      <c r="N966" s="76">
        <f>'CONSTRUCTION COST ESTIMATE'!BC966</f>
        <v>0</v>
      </c>
      <c r="O966" s="69" t="s">
        <v>1313</v>
      </c>
    </row>
    <row r="967" spans="1:26" hidden="1">
      <c r="A967" s="72">
        <f>'CONSTRUCTION COST ESTIMATE'!B967</f>
        <v>629.00099999999998</v>
      </c>
      <c r="C967" s="69" t="s">
        <v>1311</v>
      </c>
      <c r="D967" s="69">
        <v>0</v>
      </c>
      <c r="F967" s="73" t="str">
        <f>'CONSTRUCTION COST ESTIMATE'!C967</f>
        <v>MANUAL BLOW OFF ASSEMBLY (2 INCH)</v>
      </c>
      <c r="H967" s="74" t="str">
        <f t="shared" si="20"/>
        <v>629.0010</v>
      </c>
      <c r="J967" s="75">
        <f>'CONSTRUCTION COST ESTIMATE'!BA967</f>
        <v>0</v>
      </c>
      <c r="K967" s="69" t="s">
        <v>1304</v>
      </c>
      <c r="L967" s="69" t="str">
        <f>'CONSTRUCTION COST ESTIMATE'!BB967</f>
        <v>EA</v>
      </c>
      <c r="M967" s="69" t="s">
        <v>1312</v>
      </c>
      <c r="N967" s="76">
        <f>'CONSTRUCTION COST ESTIMATE'!BC967</f>
        <v>0</v>
      </c>
      <c r="O967" s="69" t="s">
        <v>1313</v>
      </c>
    </row>
    <row r="968" spans="1:26" hidden="1">
      <c r="A968" s="72">
        <f>'CONSTRUCTION COST ESTIMATE'!B968</f>
        <v>629.00199999999995</v>
      </c>
      <c r="C968" s="69" t="s">
        <v>1311</v>
      </c>
      <c r="D968" s="69">
        <v>0</v>
      </c>
      <c r="F968" s="73" t="str">
        <f>'CONSTRUCTION COST ESTIMATE'!C968</f>
        <v>LOW POINT BLOW OFF DRAIN ASSEMBLY (6 INCH)</v>
      </c>
      <c r="H968" s="74" t="str">
        <f t="shared" si="20"/>
        <v>629.0020</v>
      </c>
      <c r="J968" s="75">
        <f>'CONSTRUCTION COST ESTIMATE'!BA968</f>
        <v>0</v>
      </c>
      <c r="K968" s="69" t="s">
        <v>1304</v>
      </c>
      <c r="L968" s="69" t="str">
        <f>'CONSTRUCTION COST ESTIMATE'!BB968</f>
        <v>EA</v>
      </c>
      <c r="M968" s="69" t="s">
        <v>1312</v>
      </c>
      <c r="N968" s="76">
        <f>'CONSTRUCTION COST ESTIMATE'!BC968</f>
        <v>0</v>
      </c>
      <c r="O968" s="69" t="s">
        <v>1313</v>
      </c>
    </row>
    <row r="969" spans="1:26" hidden="1">
      <c r="A969" s="72">
        <f>'CONSTRUCTION COST ESTIMATE'!B969</f>
        <v>629.00300000000004</v>
      </c>
      <c r="C969" s="69" t="s">
        <v>1311</v>
      </c>
      <c r="D969" s="69">
        <v>0</v>
      </c>
      <c r="F969" s="73" t="str">
        <f>'CONSTRUCTION COST ESTIMATE'!C969</f>
        <v>ADJUST BLOW OFF COVER TO GRADE</v>
      </c>
      <c r="H969" s="74" t="str">
        <f t="shared" si="20"/>
        <v>629.0030</v>
      </c>
      <c r="J969" s="75">
        <f>'CONSTRUCTION COST ESTIMATE'!BA969</f>
        <v>0</v>
      </c>
      <c r="K969" s="69" t="s">
        <v>1304</v>
      </c>
      <c r="L969" s="69" t="str">
        <f>'CONSTRUCTION COST ESTIMATE'!BB969</f>
        <v>EA</v>
      </c>
      <c r="M969" s="69" t="s">
        <v>1312</v>
      </c>
      <c r="N969" s="76">
        <f>'CONSTRUCTION COST ESTIMATE'!BC969</f>
        <v>0</v>
      </c>
      <c r="O969" s="69" t="s">
        <v>1313</v>
      </c>
    </row>
    <row r="970" spans="1:26" hidden="1">
      <c r="A970" s="72">
        <f>'CONSTRUCTION COST ESTIMATE'!B970</f>
        <v>629.00400000000002</v>
      </c>
      <c r="C970" s="69" t="s">
        <v>1311</v>
      </c>
      <c r="D970" s="69">
        <v>0</v>
      </c>
      <c r="F970" s="73" t="str">
        <f>'CONSTRUCTION COST ESTIMATE'!C970</f>
        <v>ADJUST BLOW OFF AND ASSEMBLY</v>
      </c>
      <c r="H970" s="74" t="str">
        <f t="shared" si="20"/>
        <v>629.0040</v>
      </c>
      <c r="J970" s="75">
        <f>'CONSTRUCTION COST ESTIMATE'!BA970</f>
        <v>0</v>
      </c>
      <c r="K970" s="69" t="s">
        <v>1304</v>
      </c>
      <c r="L970" s="69" t="str">
        <f>'CONSTRUCTION COST ESTIMATE'!BB970</f>
        <v>EA</v>
      </c>
      <c r="M970" s="69" t="s">
        <v>1312</v>
      </c>
      <c r="N970" s="76">
        <f>'CONSTRUCTION COST ESTIMATE'!BC970</f>
        <v>0</v>
      </c>
      <c r="O970" s="69" t="s">
        <v>1313</v>
      </c>
    </row>
    <row r="971" spans="1:26" hidden="1">
      <c r="A971" s="72">
        <f>'CONSTRUCTION COST ESTIMATE'!B971</f>
        <v>629.005</v>
      </c>
      <c r="C971" s="69" t="s">
        <v>1311</v>
      </c>
      <c r="D971" s="69">
        <v>0</v>
      </c>
      <c r="F971" s="73" t="str">
        <f>'CONSTRUCTION COST ESTIMATE'!C971</f>
        <v>ADJUST BLOW OFF AND RISER ASSEMBLY</v>
      </c>
      <c r="H971" s="74" t="str">
        <f t="shared" si="20"/>
        <v>629.0050</v>
      </c>
      <c r="J971" s="75">
        <f>'CONSTRUCTION COST ESTIMATE'!BA971</f>
        <v>0</v>
      </c>
      <c r="K971" s="69" t="s">
        <v>1304</v>
      </c>
      <c r="L971" s="69" t="str">
        <f>'CONSTRUCTION COST ESTIMATE'!BB971</f>
        <v>EA</v>
      </c>
      <c r="M971" s="69" t="s">
        <v>1312</v>
      </c>
      <c r="N971" s="76">
        <f>'CONSTRUCTION COST ESTIMATE'!BC971</f>
        <v>0</v>
      </c>
      <c r="O971" s="69" t="s">
        <v>1313</v>
      </c>
    </row>
    <row r="972" spans="1:26" hidden="1">
      <c r="A972" s="72">
        <f>'CONSTRUCTION COST ESTIMATE'!B972</f>
        <v>629.00599999999997</v>
      </c>
      <c r="C972" s="69" t="s">
        <v>1311</v>
      </c>
      <c r="D972" s="69">
        <v>0</v>
      </c>
      <c r="F972" s="73" t="str">
        <f>'CONSTRUCTION COST ESTIMATE'!C972</f>
        <v>RELOCATE 2 INCH BLOW OFF</v>
      </c>
      <c r="H972" s="74" t="str">
        <f t="shared" si="20"/>
        <v>629.0060</v>
      </c>
      <c r="J972" s="75">
        <f>'CONSTRUCTION COST ESTIMATE'!BA972</f>
        <v>0</v>
      </c>
      <c r="K972" s="69" t="s">
        <v>1304</v>
      </c>
      <c r="L972" s="69" t="str">
        <f>'CONSTRUCTION COST ESTIMATE'!BB972</f>
        <v>LS</v>
      </c>
      <c r="M972" s="69" t="s">
        <v>1312</v>
      </c>
      <c r="N972" s="76">
        <f>'CONSTRUCTION COST ESTIMATE'!BC972</f>
        <v>0</v>
      </c>
      <c r="O972" s="69" t="s">
        <v>1313</v>
      </c>
    </row>
    <row r="973" spans="1:26" hidden="1">
      <c r="A973" s="72">
        <f>'CONSTRUCTION COST ESTIMATE'!B973</f>
        <v>629.01</v>
      </c>
      <c r="C973" s="69" t="s">
        <v>1311</v>
      </c>
      <c r="D973" s="69">
        <v>0</v>
      </c>
      <c r="F973" s="73" t="str">
        <f>'CONSTRUCTION COST ESTIMATE'!C973</f>
        <v>INSTALL VEHICULAR PROTECTION BOLLARD</v>
      </c>
      <c r="H973" s="74" t="str">
        <f t="shared" si="20"/>
        <v>629.0100</v>
      </c>
      <c r="J973" s="75">
        <f>'CONSTRUCTION COST ESTIMATE'!BA973</f>
        <v>0</v>
      </c>
      <c r="K973" s="69" t="s">
        <v>1304</v>
      </c>
      <c r="L973" s="69" t="str">
        <f>'CONSTRUCTION COST ESTIMATE'!BB973</f>
        <v>EA</v>
      </c>
      <c r="M973" s="69" t="s">
        <v>1312</v>
      </c>
      <c r="N973" s="76">
        <f>'CONSTRUCTION COST ESTIMATE'!BC973</f>
        <v>0</v>
      </c>
      <c r="O973" s="69" t="s">
        <v>1313</v>
      </c>
    </row>
    <row r="974" spans="1:26" hidden="1">
      <c r="A974" s="72">
        <f>'CONSTRUCTION COST ESTIMATE'!B974</f>
        <v>629.01099999999997</v>
      </c>
      <c r="C974" s="69" t="s">
        <v>1311</v>
      </c>
      <c r="D974" s="69">
        <v>0</v>
      </c>
      <c r="F974" s="73" t="str">
        <f>'CONSTRUCTION COST ESTIMATE'!C974</f>
        <v>STEEL CASING (16 INCH)</v>
      </c>
      <c r="H974" s="74" t="str">
        <f t="shared" si="20"/>
        <v>629.0110</v>
      </c>
      <c r="J974" s="75">
        <f>'CONSTRUCTION COST ESTIMATE'!BA974</f>
        <v>0</v>
      </c>
      <c r="K974" s="69" t="s">
        <v>1304</v>
      </c>
      <c r="L974" s="69" t="str">
        <f>'CONSTRUCTION COST ESTIMATE'!BB974</f>
        <v>LF</v>
      </c>
      <c r="M974" s="69" t="s">
        <v>1312</v>
      </c>
      <c r="N974" s="76">
        <f>'CONSTRUCTION COST ESTIMATE'!BC974</f>
        <v>0</v>
      </c>
      <c r="O974" s="69" t="s">
        <v>1313</v>
      </c>
    </row>
    <row r="975" spans="1:26" hidden="1">
      <c r="A975" s="72">
        <f>'CONSTRUCTION COST ESTIMATE'!B975</f>
        <v>629.01199999999994</v>
      </c>
      <c r="C975" s="69" t="s">
        <v>1311</v>
      </c>
      <c r="D975" s="69">
        <v>0</v>
      </c>
      <c r="F975" s="73" t="str">
        <f>'CONSTRUCTION COST ESTIMATE'!C975</f>
        <v>STEEL CASING (20 INCH)</v>
      </c>
      <c r="H975" s="74" t="str">
        <f t="shared" si="20"/>
        <v>629.0120</v>
      </c>
      <c r="J975" s="75">
        <f>'CONSTRUCTION COST ESTIMATE'!BA975</f>
        <v>0</v>
      </c>
      <c r="K975" s="69" t="s">
        <v>1304</v>
      </c>
      <c r="L975" s="69" t="str">
        <f>'CONSTRUCTION COST ESTIMATE'!BB975</f>
        <v>LF</v>
      </c>
      <c r="M975" s="69" t="s">
        <v>1312</v>
      </c>
      <c r="N975" s="76">
        <f>'CONSTRUCTION COST ESTIMATE'!BC975</f>
        <v>0</v>
      </c>
      <c r="O975" s="69" t="s">
        <v>1313</v>
      </c>
    </row>
    <row r="976" spans="1:26" hidden="1">
      <c r="A976" s="72">
        <f>'CONSTRUCTION COST ESTIMATE'!B976</f>
        <v>629.01300000000003</v>
      </c>
      <c r="C976" s="69" t="s">
        <v>1311</v>
      </c>
      <c r="D976" s="69">
        <v>0</v>
      </c>
      <c r="F976" s="73" t="str">
        <f>'CONSTRUCTION COST ESTIMATE'!C976</f>
        <v>STEEL CASING (24 INCH)</v>
      </c>
      <c r="H976" s="74" t="str">
        <f t="shared" si="20"/>
        <v>629.0130</v>
      </c>
      <c r="J976" s="75">
        <f>'CONSTRUCTION COST ESTIMATE'!BA976</f>
        <v>0</v>
      </c>
      <c r="K976" s="69" t="s">
        <v>1304</v>
      </c>
      <c r="L976" s="69" t="str">
        <f>'CONSTRUCTION COST ESTIMATE'!BB976</f>
        <v>LF</v>
      </c>
      <c r="M976" s="69" t="s">
        <v>1312</v>
      </c>
      <c r="N976" s="76">
        <f>'CONSTRUCTION COST ESTIMATE'!BC976</f>
        <v>0</v>
      </c>
      <c r="O976" s="69" t="s">
        <v>1313</v>
      </c>
    </row>
    <row r="977" spans="1:15" hidden="1">
      <c r="A977" s="72">
        <f>'CONSTRUCTION COST ESTIMATE'!B977</f>
        <v>629.01400000000001</v>
      </c>
      <c r="C977" s="69" t="s">
        <v>1311</v>
      </c>
      <c r="D977" s="69">
        <v>0</v>
      </c>
      <c r="F977" s="73" t="str">
        <f>'CONSTRUCTION COST ESTIMATE'!C977</f>
        <v>JACK AND BORING</v>
      </c>
      <c r="H977" s="74" t="str">
        <f t="shared" si="20"/>
        <v>629.0140</v>
      </c>
      <c r="J977" s="75">
        <f>'CONSTRUCTION COST ESTIMATE'!BA977</f>
        <v>0</v>
      </c>
      <c r="K977" s="69" t="s">
        <v>1304</v>
      </c>
      <c r="L977" s="69" t="str">
        <f>'CONSTRUCTION COST ESTIMATE'!BB977</f>
        <v>LS</v>
      </c>
      <c r="M977" s="69" t="s">
        <v>1312</v>
      </c>
      <c r="N977" s="76">
        <f>'CONSTRUCTION COST ESTIMATE'!BC977</f>
        <v>0</v>
      </c>
      <c r="O977" s="69" t="s">
        <v>1313</v>
      </c>
    </row>
    <row r="978" spans="1:15" hidden="1">
      <c r="A978" s="72">
        <f>'CONSTRUCTION COST ESTIMATE'!B978</f>
        <v>629.01499999999999</v>
      </c>
      <c r="C978" s="69" t="s">
        <v>1311</v>
      </c>
      <c r="D978" s="69">
        <v>0</v>
      </c>
      <c r="F978" s="73" t="str">
        <f>'CONSTRUCTION COST ESTIMATE'!C978</f>
        <v>JACK AND BORING INCLUDING STEEL CASING</v>
      </c>
      <c r="H978" s="74" t="str">
        <f t="shared" si="20"/>
        <v>629.0150</v>
      </c>
      <c r="J978" s="75">
        <f>'CONSTRUCTION COST ESTIMATE'!BA978</f>
        <v>0</v>
      </c>
      <c r="K978" s="69" t="s">
        <v>1304</v>
      </c>
      <c r="L978" s="69" t="str">
        <f>'CONSTRUCTION COST ESTIMATE'!BB978</f>
        <v>LS</v>
      </c>
      <c r="M978" s="69" t="s">
        <v>1312</v>
      </c>
      <c r="N978" s="76">
        <f>'CONSTRUCTION COST ESTIMATE'!BC978</f>
        <v>0</v>
      </c>
      <c r="O978" s="69" t="s">
        <v>1313</v>
      </c>
    </row>
    <row r="979" spans="1:15" hidden="1">
      <c r="A979" s="72">
        <f>'CONSTRUCTION COST ESTIMATE'!B979</f>
        <v>629.02</v>
      </c>
      <c r="C979" s="69" t="s">
        <v>1311</v>
      </c>
      <c r="D979" s="69">
        <v>0</v>
      </c>
      <c r="F979" s="73" t="str">
        <f>'CONSTRUCTION COST ESTIMATE'!C979</f>
        <v>MISCELLANEOUS LVVWD REQUIRED FIELD ADJUSTMENT</v>
      </c>
      <c r="H979" s="74" t="str">
        <f t="shared" si="20"/>
        <v>629.0200</v>
      </c>
      <c r="J979" s="75">
        <f>'CONSTRUCTION COST ESTIMATE'!BA979</f>
        <v>0</v>
      </c>
      <c r="K979" s="69" t="s">
        <v>1304</v>
      </c>
      <c r="L979" s="69" t="str">
        <f>'CONSTRUCTION COST ESTIMATE'!BB979</f>
        <v>FA</v>
      </c>
      <c r="M979" s="69" t="s">
        <v>1312</v>
      </c>
      <c r="N979" s="76">
        <f>'CONSTRUCTION COST ESTIMATE'!BC979</f>
        <v>0</v>
      </c>
      <c r="O979" s="69" t="s">
        <v>1313</v>
      </c>
    </row>
    <row r="980" spans="1:15" hidden="1">
      <c r="A980" s="72">
        <f>'CONSTRUCTION COST ESTIMATE'!B980</f>
        <v>629.02099999999996</v>
      </c>
      <c r="C980" s="69" t="s">
        <v>1311</v>
      </c>
      <c r="D980" s="69">
        <v>0</v>
      </c>
      <c r="F980" s="73" t="str">
        <f>'CONSTRUCTION COST ESTIMATE'!C980</f>
        <v>FIRE HYDRANT LATERAL (6 INCH)</v>
      </c>
      <c r="H980" s="74" t="str">
        <f t="shared" si="20"/>
        <v>629.0210</v>
      </c>
      <c r="J980" s="75">
        <f>'CONSTRUCTION COST ESTIMATE'!BA980</f>
        <v>0</v>
      </c>
      <c r="K980" s="69" t="s">
        <v>1304</v>
      </c>
      <c r="L980" s="69" t="str">
        <f>'CONSTRUCTION COST ESTIMATE'!BB980</f>
        <v>LF</v>
      </c>
      <c r="M980" s="69" t="s">
        <v>1312</v>
      </c>
      <c r="N980" s="76">
        <f>'CONSTRUCTION COST ESTIMATE'!BC980</f>
        <v>0</v>
      </c>
      <c r="O980" s="69" t="s">
        <v>1313</v>
      </c>
    </row>
    <row r="981" spans="1:15" hidden="1">
      <c r="A981" s="72">
        <f>'CONSTRUCTION COST ESTIMATE'!B981</f>
        <v>629.02200000000005</v>
      </c>
      <c r="C981" s="69" t="s">
        <v>1311</v>
      </c>
      <c r="D981" s="69">
        <v>0</v>
      </c>
      <c r="F981" s="73" t="str">
        <f>'CONSTRUCTION COST ESTIMATE'!C981</f>
        <v>RELOCATE FIRE HYDRANT ASSEMBLY</v>
      </c>
      <c r="H981" s="74" t="str">
        <f t="shared" si="20"/>
        <v>629.0220</v>
      </c>
      <c r="J981" s="75">
        <f>'CONSTRUCTION COST ESTIMATE'!BA981</f>
        <v>0</v>
      </c>
      <c r="K981" s="69" t="s">
        <v>1304</v>
      </c>
      <c r="L981" s="69" t="str">
        <f>'CONSTRUCTION COST ESTIMATE'!BB981</f>
        <v>EA</v>
      </c>
      <c r="M981" s="69" t="s">
        <v>1312</v>
      </c>
      <c r="N981" s="76">
        <f>'CONSTRUCTION COST ESTIMATE'!BC981</f>
        <v>0</v>
      </c>
      <c r="O981" s="69" t="s">
        <v>1313</v>
      </c>
    </row>
    <row r="982" spans="1:15" hidden="1">
      <c r="A982" s="72">
        <f>'CONSTRUCTION COST ESTIMATE'!B982</f>
        <v>629.02300000000002</v>
      </c>
      <c r="C982" s="69" t="s">
        <v>1311</v>
      </c>
      <c r="D982" s="69">
        <v>0</v>
      </c>
      <c r="F982" s="73" t="str">
        <f>'CONSTRUCTION COST ESTIMATE'!C982</f>
        <v>REMOVE AND REPLACE FIRE HYRANT CONCRETE PAD</v>
      </c>
      <c r="H982" s="74" t="str">
        <f t="shared" si="20"/>
        <v>629.0230</v>
      </c>
      <c r="J982" s="75">
        <f>'CONSTRUCTION COST ESTIMATE'!BA982</f>
        <v>0</v>
      </c>
      <c r="K982" s="69" t="s">
        <v>1304</v>
      </c>
      <c r="L982" s="69" t="str">
        <f>'CONSTRUCTION COST ESTIMATE'!BB982</f>
        <v>EA</v>
      </c>
      <c r="M982" s="69" t="s">
        <v>1312</v>
      </c>
      <c r="N982" s="76">
        <f>'CONSTRUCTION COST ESTIMATE'!BC982</f>
        <v>0</v>
      </c>
      <c r="O982" s="69" t="s">
        <v>1313</v>
      </c>
    </row>
    <row r="983" spans="1:15" hidden="1">
      <c r="A983" s="72">
        <f>'CONSTRUCTION COST ESTIMATE'!B983</f>
        <v>629.024</v>
      </c>
      <c r="C983" s="69" t="s">
        <v>1311</v>
      </c>
      <c r="D983" s="69">
        <v>0</v>
      </c>
      <c r="F983" s="73" t="str">
        <f>'CONSTRUCTION COST ESTIMATE'!C983</f>
        <v>RELOCATE WATER SERVICE</v>
      </c>
      <c r="H983" s="74" t="str">
        <f t="shared" ref="H983:H1046" si="21">TEXT(A983,"#.0000")</f>
        <v>629.0240</v>
      </c>
      <c r="J983" s="75">
        <f>'CONSTRUCTION COST ESTIMATE'!BA983</f>
        <v>0</v>
      </c>
      <c r="K983" s="69" t="s">
        <v>1304</v>
      </c>
      <c r="L983" s="69" t="str">
        <f>'CONSTRUCTION COST ESTIMATE'!BB983</f>
        <v>LS</v>
      </c>
      <c r="M983" s="69" t="s">
        <v>1312</v>
      </c>
      <c r="N983" s="76">
        <f>'CONSTRUCTION COST ESTIMATE'!BC983</f>
        <v>0</v>
      </c>
      <c r="O983" s="69" t="s">
        <v>1313</v>
      </c>
    </row>
    <row r="984" spans="1:15" hidden="1">
      <c r="A984" s="72">
        <f>'CONSTRUCTION COST ESTIMATE'!B984</f>
        <v>629.02499999999998</v>
      </c>
      <c r="C984" s="69" t="s">
        <v>1311</v>
      </c>
      <c r="D984" s="69">
        <v>0</v>
      </c>
      <c r="F984" s="73" t="str">
        <f>'CONSTRUCTION COST ESTIMATE'!C984</f>
        <v>RELOCATE WATER SERVICE LATERAL</v>
      </c>
      <c r="H984" s="74" t="str">
        <f t="shared" si="21"/>
        <v>629.0250</v>
      </c>
      <c r="J984" s="75">
        <f>'CONSTRUCTION COST ESTIMATE'!BA984</f>
        <v>0</v>
      </c>
      <c r="K984" s="69" t="s">
        <v>1304</v>
      </c>
      <c r="L984" s="69" t="str">
        <f>'CONSTRUCTION COST ESTIMATE'!BB984</f>
        <v>EA</v>
      </c>
      <c r="M984" s="69" t="s">
        <v>1312</v>
      </c>
      <c r="N984" s="76">
        <f>'CONSTRUCTION COST ESTIMATE'!BC984</f>
        <v>0</v>
      </c>
      <c r="O984" s="69" t="s">
        <v>1313</v>
      </c>
    </row>
    <row r="985" spans="1:15" hidden="1">
      <c r="A985" s="72">
        <f>'CONSTRUCTION COST ESTIMATE'!B985</f>
        <v>629.02599999999995</v>
      </c>
      <c r="C985" s="69" t="s">
        <v>1311</v>
      </c>
      <c r="D985" s="69">
        <v>0</v>
      </c>
      <c r="F985" s="73" t="str">
        <f>'CONSTRUCTION COST ESTIMATE'!C985</f>
        <v>SERVICE LATERAL (1 INCH)</v>
      </c>
      <c r="H985" s="74" t="str">
        <f t="shared" si="21"/>
        <v>629.0260</v>
      </c>
      <c r="J985" s="75">
        <f>'CONSTRUCTION COST ESTIMATE'!BA985</f>
        <v>0</v>
      </c>
      <c r="K985" s="69" t="s">
        <v>1304</v>
      </c>
      <c r="L985" s="69" t="str">
        <f>'CONSTRUCTION COST ESTIMATE'!BB985</f>
        <v>LF</v>
      </c>
      <c r="M985" s="69" t="s">
        <v>1312</v>
      </c>
      <c r="N985" s="76">
        <f>'CONSTRUCTION COST ESTIMATE'!BC985</f>
        <v>0</v>
      </c>
      <c r="O985" s="69" t="s">
        <v>1313</v>
      </c>
    </row>
    <row r="986" spans="1:15" hidden="1">
      <c r="A986" s="72">
        <f>'CONSTRUCTION COST ESTIMATE'!B986</f>
        <v>629.02700000000004</v>
      </c>
      <c r="C986" s="69" t="s">
        <v>1311</v>
      </c>
      <c r="D986" s="69">
        <v>0</v>
      </c>
      <c r="F986" s="73" t="str">
        <f>'CONSTRUCTION COST ESTIMATE'!C986</f>
        <v>SERVICE LATERAL (2 INCH)</v>
      </c>
      <c r="H986" s="74" t="str">
        <f t="shared" si="21"/>
        <v>629.0270</v>
      </c>
      <c r="J986" s="75">
        <f>'CONSTRUCTION COST ESTIMATE'!BA986</f>
        <v>0</v>
      </c>
      <c r="K986" s="69" t="s">
        <v>1304</v>
      </c>
      <c r="L986" s="69" t="str">
        <f>'CONSTRUCTION COST ESTIMATE'!BB986</f>
        <v>LF</v>
      </c>
      <c r="M986" s="69" t="s">
        <v>1312</v>
      </c>
      <c r="N986" s="76">
        <f>'CONSTRUCTION COST ESTIMATE'!BC986</f>
        <v>0</v>
      </c>
      <c r="O986" s="69" t="s">
        <v>1313</v>
      </c>
    </row>
    <row r="987" spans="1:15" hidden="1">
      <c r="A987" s="72">
        <f>'CONSTRUCTION COST ESTIMATE'!B987</f>
        <v>629.02800000000002</v>
      </c>
      <c r="C987" s="69" t="s">
        <v>1311</v>
      </c>
      <c r="D987" s="69">
        <v>0</v>
      </c>
      <c r="F987" s="73" t="str">
        <f>'CONSTRUCTION COST ESTIMATE'!C987</f>
        <v>45 DEGREE WATER MAIN MODIFICATION</v>
      </c>
      <c r="H987" s="74" t="str">
        <f t="shared" si="21"/>
        <v>629.0280</v>
      </c>
      <c r="J987" s="75">
        <f>'CONSTRUCTION COST ESTIMATE'!BA987</f>
        <v>0</v>
      </c>
      <c r="K987" s="69" t="s">
        <v>1304</v>
      </c>
      <c r="L987" s="69" t="str">
        <f>'CONSTRUCTION COST ESTIMATE'!BB987</f>
        <v>EA</v>
      </c>
      <c r="M987" s="69" t="s">
        <v>1312</v>
      </c>
      <c r="N987" s="76">
        <f>'CONSTRUCTION COST ESTIMATE'!BC987</f>
        <v>0</v>
      </c>
      <c r="O987" s="69" t="s">
        <v>1313</v>
      </c>
    </row>
    <row r="988" spans="1:15" hidden="1">
      <c r="A988" s="72">
        <f>'CONSTRUCTION COST ESTIMATE'!B988</f>
        <v>629.029</v>
      </c>
      <c r="C988" s="69" t="s">
        <v>1311</v>
      </c>
      <c r="D988" s="69">
        <v>0</v>
      </c>
      <c r="F988" s="73" t="str">
        <f>'CONSTRUCTION COST ESTIMATE'!C988</f>
        <v>REPLACE WATER MAIN</v>
      </c>
      <c r="H988" s="74" t="str">
        <f t="shared" si="21"/>
        <v>629.0290</v>
      </c>
      <c r="J988" s="75">
        <f>'CONSTRUCTION COST ESTIMATE'!BA988</f>
        <v>0</v>
      </c>
      <c r="K988" s="69" t="s">
        <v>1304</v>
      </c>
      <c r="L988" s="69" t="str">
        <f>'CONSTRUCTION COST ESTIMATE'!BB988</f>
        <v>LS</v>
      </c>
      <c r="M988" s="69" t="s">
        <v>1312</v>
      </c>
      <c r="N988" s="76">
        <f>'CONSTRUCTION COST ESTIMATE'!BC988</f>
        <v>0</v>
      </c>
      <c r="O988" s="69" t="s">
        <v>1313</v>
      </c>
    </row>
    <row r="989" spans="1:15" hidden="1">
      <c r="A989" s="72">
        <f>'CONSTRUCTION COST ESTIMATE'!B989</f>
        <v>629.03</v>
      </c>
      <c r="C989" s="69" t="s">
        <v>1311</v>
      </c>
      <c r="D989" s="69">
        <v>0</v>
      </c>
      <c r="F989" s="73" t="str">
        <f>'CONSTRUCTION COST ESTIMATE'!C989</f>
        <v>ADJUST WATER ACCESS MANHOLE COVER</v>
      </c>
      <c r="H989" s="74" t="str">
        <f t="shared" si="21"/>
        <v>629.0300</v>
      </c>
      <c r="J989" s="75">
        <f>'CONSTRUCTION COST ESTIMATE'!BA989</f>
        <v>0</v>
      </c>
      <c r="K989" s="69" t="s">
        <v>1304</v>
      </c>
      <c r="L989" s="69" t="str">
        <f>'CONSTRUCTION COST ESTIMATE'!BB989</f>
        <v>EA</v>
      </c>
      <c r="M989" s="69" t="s">
        <v>1312</v>
      </c>
      <c r="N989" s="76">
        <f>'CONSTRUCTION COST ESTIMATE'!BC989</f>
        <v>0</v>
      </c>
      <c r="O989" s="69" t="s">
        <v>1313</v>
      </c>
    </row>
    <row r="990" spans="1:15" hidden="1">
      <c r="A990" s="72">
        <f>'CONSTRUCTION COST ESTIMATE'!B990</f>
        <v>629.03099999999995</v>
      </c>
      <c r="C990" s="69" t="s">
        <v>1311</v>
      </c>
      <c r="D990" s="69">
        <v>0</v>
      </c>
      <c r="F990" s="73" t="str">
        <f>'CONSTRUCTION COST ESTIMATE'!C990</f>
        <v>WATER METER (0.75 INCH)</v>
      </c>
      <c r="H990" s="74" t="str">
        <f t="shared" si="21"/>
        <v>629.0310</v>
      </c>
      <c r="J990" s="75">
        <f>'CONSTRUCTION COST ESTIMATE'!BA990</f>
        <v>0</v>
      </c>
      <c r="K990" s="69" t="s">
        <v>1304</v>
      </c>
      <c r="L990" s="69" t="str">
        <f>'CONSTRUCTION COST ESTIMATE'!BB990</f>
        <v>EA</v>
      </c>
      <c r="M990" s="69" t="s">
        <v>1312</v>
      </c>
      <c r="N990" s="76">
        <f>'CONSTRUCTION COST ESTIMATE'!BC990</f>
        <v>0</v>
      </c>
      <c r="O990" s="69" t="s">
        <v>1313</v>
      </c>
    </row>
    <row r="991" spans="1:15" hidden="1">
      <c r="A991" s="72">
        <f>'CONSTRUCTION COST ESTIMATE'!B991</f>
        <v>629.03200000000004</v>
      </c>
      <c r="C991" s="69" t="s">
        <v>1311</v>
      </c>
      <c r="D991" s="69">
        <v>0</v>
      </c>
      <c r="F991" s="73" t="str">
        <f>'CONSTRUCTION COST ESTIMATE'!C991</f>
        <v>WATER METER (1 INCH)</v>
      </c>
      <c r="H991" s="74" t="str">
        <f t="shared" si="21"/>
        <v>629.0320</v>
      </c>
      <c r="J991" s="75">
        <f>'CONSTRUCTION COST ESTIMATE'!BA991</f>
        <v>0</v>
      </c>
      <c r="K991" s="69" t="s">
        <v>1304</v>
      </c>
      <c r="L991" s="69" t="str">
        <f>'CONSTRUCTION COST ESTIMATE'!BB991</f>
        <v>EA</v>
      </c>
      <c r="M991" s="69" t="s">
        <v>1312</v>
      </c>
      <c r="N991" s="76">
        <f>'CONSTRUCTION COST ESTIMATE'!BC991</f>
        <v>0</v>
      </c>
      <c r="O991" s="69" t="s">
        <v>1313</v>
      </c>
    </row>
    <row r="992" spans="1:15" hidden="1">
      <c r="A992" s="72">
        <f>'CONSTRUCTION COST ESTIMATE'!B992</f>
        <v>629.03300000000002</v>
      </c>
      <c r="C992" s="69" t="s">
        <v>1311</v>
      </c>
      <c r="D992" s="69">
        <v>0</v>
      </c>
      <c r="F992" s="73" t="str">
        <f>'CONSTRUCTION COST ESTIMATE'!C992</f>
        <v>WATER METER AND METER BOX (1 INCH)</v>
      </c>
      <c r="H992" s="74" t="str">
        <f t="shared" si="21"/>
        <v>629.0330</v>
      </c>
      <c r="J992" s="75">
        <f>'CONSTRUCTION COST ESTIMATE'!BA992</f>
        <v>0</v>
      </c>
      <c r="K992" s="69" t="s">
        <v>1304</v>
      </c>
      <c r="L992" s="69" t="str">
        <f>'CONSTRUCTION COST ESTIMATE'!BB992</f>
        <v>EA</v>
      </c>
      <c r="M992" s="69" t="s">
        <v>1312</v>
      </c>
      <c r="N992" s="76">
        <f>'CONSTRUCTION COST ESTIMATE'!BC992</f>
        <v>0</v>
      </c>
      <c r="O992" s="69" t="s">
        <v>1313</v>
      </c>
    </row>
    <row r="993" spans="1:15" hidden="1">
      <c r="A993" s="72">
        <f>'CONSTRUCTION COST ESTIMATE'!B993</f>
        <v>629.03399999999999</v>
      </c>
      <c r="C993" s="69" t="s">
        <v>1311</v>
      </c>
      <c r="D993" s="69">
        <v>0</v>
      </c>
      <c r="F993" s="73" t="str">
        <f>'CONSTRUCTION COST ESTIMATE'!C993</f>
        <v>ABANDON EXISTING WATER METER</v>
      </c>
      <c r="H993" s="74" t="str">
        <f t="shared" si="21"/>
        <v>629.0340</v>
      </c>
      <c r="J993" s="75">
        <f>'CONSTRUCTION COST ESTIMATE'!BA993</f>
        <v>0</v>
      </c>
      <c r="K993" s="69" t="s">
        <v>1304</v>
      </c>
      <c r="L993" s="69" t="str">
        <f>'CONSTRUCTION COST ESTIMATE'!BB993</f>
        <v>EA</v>
      </c>
      <c r="M993" s="69" t="s">
        <v>1312</v>
      </c>
      <c r="N993" s="76">
        <f>'CONSTRUCTION COST ESTIMATE'!BC993</f>
        <v>0</v>
      </c>
      <c r="O993" s="69" t="s">
        <v>1313</v>
      </c>
    </row>
    <row r="994" spans="1:15" hidden="1">
      <c r="A994" s="72">
        <f>'CONSTRUCTION COST ESTIMATE'!B994</f>
        <v>629.03499999999997</v>
      </c>
      <c r="C994" s="69" t="s">
        <v>1311</v>
      </c>
      <c r="D994" s="69">
        <v>0</v>
      </c>
      <c r="F994" s="73" t="str">
        <f>'CONSTRUCTION COST ESTIMATE'!C994</f>
        <v>ADJUST RESIDENTIAL WATER METER</v>
      </c>
      <c r="H994" s="74" t="str">
        <f t="shared" si="21"/>
        <v>629.0350</v>
      </c>
      <c r="J994" s="75">
        <f>'CONSTRUCTION COST ESTIMATE'!BA994</f>
        <v>0</v>
      </c>
      <c r="K994" s="69" t="s">
        <v>1304</v>
      </c>
      <c r="L994" s="69" t="str">
        <f>'CONSTRUCTION COST ESTIMATE'!BB994</f>
        <v>EA</v>
      </c>
      <c r="M994" s="69" t="s">
        <v>1312</v>
      </c>
      <c r="N994" s="76">
        <f>'CONSTRUCTION COST ESTIMATE'!BC994</f>
        <v>0</v>
      </c>
      <c r="O994" s="69" t="s">
        <v>1313</v>
      </c>
    </row>
    <row r="995" spans="1:15" hidden="1">
      <c r="A995" s="72">
        <f>'CONSTRUCTION COST ESTIMATE'!B995</f>
        <v>629.03599999999994</v>
      </c>
      <c r="C995" s="69" t="s">
        <v>1311</v>
      </c>
      <c r="D995" s="69">
        <v>0</v>
      </c>
      <c r="F995" s="73" t="str">
        <f>'CONSTRUCTION COST ESTIMATE'!C995</f>
        <v>ADJUST WATER METER BOX</v>
      </c>
      <c r="H995" s="74" t="str">
        <f t="shared" si="21"/>
        <v>629.0360</v>
      </c>
      <c r="J995" s="75">
        <f>'CONSTRUCTION COST ESTIMATE'!BA995</f>
        <v>0</v>
      </c>
      <c r="K995" s="69" t="s">
        <v>1304</v>
      </c>
      <c r="L995" s="69" t="str">
        <f>'CONSTRUCTION COST ESTIMATE'!BB995</f>
        <v>EA</v>
      </c>
      <c r="M995" s="69" t="s">
        <v>1312</v>
      </c>
      <c r="N995" s="76">
        <f>'CONSTRUCTION COST ESTIMATE'!BC995</f>
        <v>0</v>
      </c>
      <c r="O995" s="69" t="s">
        <v>1313</v>
      </c>
    </row>
    <row r="996" spans="1:15" hidden="1">
      <c r="A996" s="72">
        <f>'CONSTRUCTION COST ESTIMATE'!B996</f>
        <v>629.03700000000003</v>
      </c>
      <c r="C996" s="69" t="s">
        <v>1311</v>
      </c>
      <c r="D996" s="69">
        <v>0</v>
      </c>
      <c r="F996" s="73" t="str">
        <f>'CONSTRUCTION COST ESTIMATE'!C996</f>
        <v>ADJUST WATER METER</v>
      </c>
      <c r="H996" s="74" t="str">
        <f t="shared" si="21"/>
        <v>629.0370</v>
      </c>
      <c r="J996" s="75">
        <f>'CONSTRUCTION COST ESTIMATE'!BA996</f>
        <v>0</v>
      </c>
      <c r="K996" s="69" t="s">
        <v>1304</v>
      </c>
      <c r="L996" s="69" t="str">
        <f>'CONSTRUCTION COST ESTIMATE'!BB996</f>
        <v>EA</v>
      </c>
      <c r="M996" s="69" t="s">
        <v>1312</v>
      </c>
      <c r="N996" s="76">
        <f>'CONSTRUCTION COST ESTIMATE'!BC996</f>
        <v>0</v>
      </c>
      <c r="O996" s="69" t="s">
        <v>1313</v>
      </c>
    </row>
    <row r="997" spans="1:15" hidden="1">
      <c r="A997" s="72">
        <f>'CONSTRUCTION COST ESTIMATE'!B997</f>
        <v>629.03800000000001</v>
      </c>
      <c r="C997" s="69" t="s">
        <v>1311</v>
      </c>
      <c r="D997" s="69">
        <v>0</v>
      </c>
      <c r="F997" s="73" t="str">
        <f>'CONSTRUCTION COST ESTIMATE'!C997</f>
        <v>RELOCATE WATER METER AND RPPA</v>
      </c>
      <c r="H997" s="74" t="str">
        <f t="shared" si="21"/>
        <v>629.0380</v>
      </c>
      <c r="J997" s="75">
        <f>'CONSTRUCTION COST ESTIMATE'!BA997</f>
        <v>0</v>
      </c>
      <c r="K997" s="69" t="s">
        <v>1304</v>
      </c>
      <c r="L997" s="69" t="str">
        <f>'CONSTRUCTION COST ESTIMATE'!BB997</f>
        <v>EA</v>
      </c>
      <c r="M997" s="69" t="s">
        <v>1312</v>
      </c>
      <c r="N997" s="76">
        <f>'CONSTRUCTION COST ESTIMATE'!BC997</f>
        <v>0</v>
      </c>
      <c r="O997" s="69" t="s">
        <v>1313</v>
      </c>
    </row>
    <row r="998" spans="1:15" hidden="1">
      <c r="A998" s="72">
        <f>'CONSTRUCTION COST ESTIMATE'!B998</f>
        <v>629.03899999999999</v>
      </c>
      <c r="C998" s="69" t="s">
        <v>1311</v>
      </c>
      <c r="D998" s="69">
        <v>0</v>
      </c>
      <c r="F998" s="73" t="str">
        <f>'CONSTRUCTION COST ESTIMATE'!C998</f>
        <v>RELOCATE WATER METER VAULT</v>
      </c>
      <c r="H998" s="74" t="str">
        <f t="shared" si="21"/>
        <v>629.0390</v>
      </c>
      <c r="J998" s="75">
        <f>'CONSTRUCTION COST ESTIMATE'!BA998</f>
        <v>0</v>
      </c>
      <c r="K998" s="69" t="s">
        <v>1304</v>
      </c>
      <c r="L998" s="69" t="str">
        <f>'CONSTRUCTION COST ESTIMATE'!BB998</f>
        <v>EA</v>
      </c>
      <c r="M998" s="69" t="s">
        <v>1312</v>
      </c>
      <c r="N998" s="76">
        <f>'CONSTRUCTION COST ESTIMATE'!BC998</f>
        <v>0</v>
      </c>
      <c r="O998" s="69" t="s">
        <v>1313</v>
      </c>
    </row>
    <row r="999" spans="1:15" hidden="1">
      <c r="A999" s="72">
        <f>'CONSTRUCTION COST ESTIMATE'!B999</f>
        <v>629.04</v>
      </c>
      <c r="C999" s="69" t="s">
        <v>1311</v>
      </c>
      <c r="D999" s="69">
        <v>0</v>
      </c>
      <c r="F999" s="73" t="str">
        <f>'CONSTRUCTION COST ESTIMATE'!C999</f>
        <v>REPLACE WATER METER BOX</v>
      </c>
      <c r="H999" s="74" t="str">
        <f t="shared" si="21"/>
        <v>629.0400</v>
      </c>
      <c r="J999" s="75">
        <f>'CONSTRUCTION COST ESTIMATE'!BA999</f>
        <v>0</v>
      </c>
      <c r="K999" s="69" t="s">
        <v>1304</v>
      </c>
      <c r="L999" s="69" t="str">
        <f>'CONSTRUCTION COST ESTIMATE'!BB999</f>
        <v>EA</v>
      </c>
      <c r="M999" s="69" t="s">
        <v>1312</v>
      </c>
      <c r="N999" s="76">
        <f>'CONSTRUCTION COST ESTIMATE'!BC999</f>
        <v>0</v>
      </c>
      <c r="O999" s="69" t="s">
        <v>1313</v>
      </c>
    </row>
    <row r="1000" spans="1:15" hidden="1">
      <c r="A1000" s="72">
        <f>'CONSTRUCTION COST ESTIMATE'!B1000</f>
        <v>629.04999999999995</v>
      </c>
      <c r="C1000" s="69" t="s">
        <v>1311</v>
      </c>
      <c r="D1000" s="69">
        <v>0</v>
      </c>
      <c r="F1000" s="73" t="str">
        <f>'CONSTRUCTION COST ESTIMATE'!C1000</f>
        <v>TIME RELATED OVERHEAD</v>
      </c>
      <c r="H1000" s="74" t="str">
        <f t="shared" si="21"/>
        <v>629.0500</v>
      </c>
      <c r="J1000" s="75">
        <f>'CONSTRUCTION COST ESTIMATE'!BA1000</f>
        <v>0</v>
      </c>
      <c r="K1000" s="69" t="s">
        <v>1304</v>
      </c>
      <c r="L1000" s="69" t="str">
        <f>'CONSTRUCTION COST ESTIMATE'!BB1000</f>
        <v>DAY</v>
      </c>
      <c r="M1000" s="69" t="s">
        <v>1312</v>
      </c>
      <c r="N1000" s="76">
        <f>'CONSTRUCTION COST ESTIMATE'!BC1000</f>
        <v>0</v>
      </c>
      <c r="O1000" s="69" t="s">
        <v>1313</v>
      </c>
    </row>
    <row r="1001" spans="1:15" hidden="1">
      <c r="A1001" s="72">
        <f>'CONSTRUCTION COST ESTIMATE'!B1001</f>
        <v>629.05100000000004</v>
      </c>
      <c r="C1001" s="69" t="s">
        <v>1311</v>
      </c>
      <c r="D1001" s="69">
        <v>0</v>
      </c>
      <c r="F1001" s="73" t="str">
        <f>'CONSTRUCTION COST ESTIMATE'!C1001</f>
        <v>INSTALL CONCRETE PAD</v>
      </c>
      <c r="H1001" s="74" t="str">
        <f t="shared" si="21"/>
        <v>629.0510</v>
      </c>
      <c r="J1001" s="75">
        <f>'CONSTRUCTION COST ESTIMATE'!BA1001</f>
        <v>0</v>
      </c>
      <c r="K1001" s="69" t="s">
        <v>1304</v>
      </c>
      <c r="L1001" s="69" t="str">
        <f>'CONSTRUCTION COST ESTIMATE'!BB1001</f>
        <v>EA</v>
      </c>
      <c r="M1001" s="69" t="s">
        <v>1312</v>
      </c>
      <c r="N1001" s="76">
        <f>'CONSTRUCTION COST ESTIMATE'!BC1001</f>
        <v>0</v>
      </c>
      <c r="O1001" s="69" t="s">
        <v>1313</v>
      </c>
    </row>
    <row r="1002" spans="1:15" hidden="1">
      <c r="A1002" s="72">
        <f>'CONSTRUCTION COST ESTIMATE'!B1002</f>
        <v>629.05200000000002</v>
      </c>
      <c r="C1002" s="69" t="s">
        <v>1311</v>
      </c>
      <c r="D1002" s="69">
        <v>0</v>
      </c>
      <c r="F1002" s="73" t="str">
        <f>'CONSTRUCTION COST ESTIMATE'!C1002</f>
        <v>BRASS PIPE (1 INCH)</v>
      </c>
      <c r="H1002" s="74" t="str">
        <f t="shared" si="21"/>
        <v>629.0520</v>
      </c>
      <c r="J1002" s="75">
        <f>'CONSTRUCTION COST ESTIMATE'!BA1002</f>
        <v>0</v>
      </c>
      <c r="K1002" s="69" t="s">
        <v>1304</v>
      </c>
      <c r="L1002" s="69" t="str">
        <f>'CONSTRUCTION COST ESTIMATE'!BB1002</f>
        <v>LF</v>
      </c>
      <c r="M1002" s="69" t="s">
        <v>1312</v>
      </c>
      <c r="N1002" s="76">
        <f>'CONSTRUCTION COST ESTIMATE'!BC1002</f>
        <v>0</v>
      </c>
      <c r="O1002" s="69" t="s">
        <v>1313</v>
      </c>
    </row>
    <row r="1003" spans="1:15" hidden="1">
      <c r="A1003" s="72">
        <f>'CONSTRUCTION COST ESTIMATE'!B1003</f>
        <v>629.053</v>
      </c>
      <c r="C1003" s="69" t="s">
        <v>1311</v>
      </c>
      <c r="D1003" s="69">
        <v>0</v>
      </c>
      <c r="F1003" s="73" t="str">
        <f>'CONSTRUCTION COST ESTIMATE'!C1003</f>
        <v>COPPER PIPE (1 INCH)</v>
      </c>
      <c r="H1003" s="74" t="str">
        <f t="shared" si="21"/>
        <v>629.0530</v>
      </c>
      <c r="J1003" s="75">
        <f>'CONSTRUCTION COST ESTIMATE'!BA1003</f>
        <v>0</v>
      </c>
      <c r="K1003" s="69" t="s">
        <v>1304</v>
      </c>
      <c r="L1003" s="69" t="str">
        <f>'CONSTRUCTION COST ESTIMATE'!BB1003</f>
        <v>LF</v>
      </c>
      <c r="M1003" s="69" t="s">
        <v>1312</v>
      </c>
      <c r="N1003" s="76">
        <f>'CONSTRUCTION COST ESTIMATE'!BC1003</f>
        <v>0</v>
      </c>
      <c r="O1003" s="69" t="s">
        <v>1313</v>
      </c>
    </row>
    <row r="1004" spans="1:15" hidden="1">
      <c r="A1004" s="72">
        <f>'CONSTRUCTION COST ESTIMATE'!B1004</f>
        <v>629.05399999999997</v>
      </c>
      <c r="C1004" s="69" t="s">
        <v>1311</v>
      </c>
      <c r="D1004" s="69">
        <v>0</v>
      </c>
      <c r="F1004" s="73" t="str">
        <f>'CONSTRUCTION COST ESTIMATE'!C1004</f>
        <v>DUCTILE IRON PIPE (6 INCH)</v>
      </c>
      <c r="H1004" s="74" t="str">
        <f t="shared" si="21"/>
        <v>629.0540</v>
      </c>
      <c r="J1004" s="75">
        <f>'CONSTRUCTION COST ESTIMATE'!BA1004</f>
        <v>0</v>
      </c>
      <c r="K1004" s="69" t="s">
        <v>1304</v>
      </c>
      <c r="L1004" s="69" t="str">
        <f>'CONSTRUCTION COST ESTIMATE'!BB1004</f>
        <v>LF</v>
      </c>
      <c r="M1004" s="69" t="s">
        <v>1312</v>
      </c>
      <c r="N1004" s="76">
        <f>'CONSTRUCTION COST ESTIMATE'!BC1004</f>
        <v>0</v>
      </c>
      <c r="O1004" s="69" t="s">
        <v>1313</v>
      </c>
    </row>
    <row r="1005" spans="1:15" hidden="1">
      <c r="A1005" s="72">
        <f>'CONSTRUCTION COST ESTIMATE'!B1005</f>
        <v>629.05499999999995</v>
      </c>
      <c r="C1005" s="69" t="s">
        <v>1311</v>
      </c>
      <c r="D1005" s="69">
        <v>0</v>
      </c>
      <c r="F1005" s="73" t="str">
        <f>'CONSTRUCTION COST ESTIMATE'!C1005</f>
        <v>DUCTILE IRON PIPE (8 INCH)</v>
      </c>
      <c r="H1005" s="74" t="str">
        <f t="shared" si="21"/>
        <v>629.0550</v>
      </c>
      <c r="J1005" s="75">
        <f>'CONSTRUCTION COST ESTIMATE'!BA1005</f>
        <v>0</v>
      </c>
      <c r="K1005" s="69" t="s">
        <v>1304</v>
      </c>
      <c r="L1005" s="69" t="str">
        <f>'CONSTRUCTION COST ESTIMATE'!BB1005</f>
        <v>LF</v>
      </c>
      <c r="M1005" s="69" t="s">
        <v>1312</v>
      </c>
      <c r="N1005" s="76">
        <f>'CONSTRUCTION COST ESTIMATE'!BC1005</f>
        <v>0</v>
      </c>
      <c r="O1005" s="69" t="s">
        <v>1313</v>
      </c>
    </row>
    <row r="1006" spans="1:15" hidden="1">
      <c r="A1006" s="72">
        <f>'CONSTRUCTION COST ESTIMATE'!B1006</f>
        <v>629.05600000000004</v>
      </c>
      <c r="C1006" s="69" t="s">
        <v>1311</v>
      </c>
      <c r="D1006" s="69">
        <v>0</v>
      </c>
      <c r="F1006" s="73" t="str">
        <f>'CONSTRUCTION COST ESTIMATE'!C1006</f>
        <v>DUCTILE IRON PIPE (10 INCH)</v>
      </c>
      <c r="H1006" s="74" t="str">
        <f t="shared" si="21"/>
        <v>629.0560</v>
      </c>
      <c r="J1006" s="75">
        <f>'CONSTRUCTION COST ESTIMATE'!BA1006</f>
        <v>0</v>
      </c>
      <c r="K1006" s="69" t="s">
        <v>1304</v>
      </c>
      <c r="L1006" s="69" t="str">
        <f>'CONSTRUCTION COST ESTIMATE'!BB1006</f>
        <v>LF</v>
      </c>
      <c r="M1006" s="69" t="s">
        <v>1312</v>
      </c>
      <c r="N1006" s="76">
        <f>'CONSTRUCTION COST ESTIMATE'!BC1006</f>
        <v>0</v>
      </c>
      <c r="O1006" s="69" t="s">
        <v>1313</v>
      </c>
    </row>
    <row r="1007" spans="1:15" hidden="1">
      <c r="A1007" s="72">
        <f>'CONSTRUCTION COST ESTIMATE'!B1007</f>
        <v>629.05700000000002</v>
      </c>
      <c r="C1007" s="69" t="s">
        <v>1311</v>
      </c>
      <c r="D1007" s="69">
        <v>0</v>
      </c>
      <c r="F1007" s="73" t="str">
        <f>'CONSTRUCTION COST ESTIMATE'!C1007</f>
        <v>DUCTILE IRON PIPE (12 INCH)</v>
      </c>
      <c r="H1007" s="74" t="str">
        <f t="shared" si="21"/>
        <v>629.0570</v>
      </c>
      <c r="J1007" s="75">
        <f>'CONSTRUCTION COST ESTIMATE'!BA1007</f>
        <v>0</v>
      </c>
      <c r="K1007" s="69" t="s">
        <v>1304</v>
      </c>
      <c r="L1007" s="69" t="str">
        <f>'CONSTRUCTION COST ESTIMATE'!BB1007</f>
        <v>LF</v>
      </c>
      <c r="M1007" s="69" t="s">
        <v>1312</v>
      </c>
      <c r="N1007" s="76">
        <f>'CONSTRUCTION COST ESTIMATE'!BC1007</f>
        <v>0</v>
      </c>
      <c r="O1007" s="69" t="s">
        <v>1313</v>
      </c>
    </row>
    <row r="1008" spans="1:15" hidden="1">
      <c r="A1008" s="72">
        <f>'CONSTRUCTION COST ESTIMATE'!B1008</f>
        <v>629.05799999999999</v>
      </c>
      <c r="C1008" s="69" t="s">
        <v>1311</v>
      </c>
      <c r="D1008" s="69">
        <v>0</v>
      </c>
      <c r="F1008" s="73" t="str">
        <f>'CONSTRUCTION COST ESTIMATE'!C1008</f>
        <v>PVC PIPE (6 INCH)</v>
      </c>
      <c r="H1008" s="74" t="str">
        <f t="shared" si="21"/>
        <v>629.0580</v>
      </c>
      <c r="J1008" s="75">
        <f>'CONSTRUCTION COST ESTIMATE'!BA1008</f>
        <v>0</v>
      </c>
      <c r="K1008" s="69" t="s">
        <v>1304</v>
      </c>
      <c r="L1008" s="69" t="str">
        <f>'CONSTRUCTION COST ESTIMATE'!BB1008</f>
        <v>LF</v>
      </c>
      <c r="M1008" s="69" t="s">
        <v>1312</v>
      </c>
      <c r="N1008" s="76">
        <f>'CONSTRUCTION COST ESTIMATE'!BC1008</f>
        <v>0</v>
      </c>
      <c r="O1008" s="69" t="s">
        <v>1313</v>
      </c>
    </row>
    <row r="1009" spans="1:15" hidden="1">
      <c r="A1009" s="72">
        <f>'CONSTRUCTION COST ESTIMATE'!B1009</f>
        <v>629.05899999999997</v>
      </c>
      <c r="C1009" s="69" t="s">
        <v>1311</v>
      </c>
      <c r="D1009" s="69">
        <v>0</v>
      </c>
      <c r="F1009" s="73" t="str">
        <f>'CONSTRUCTION COST ESTIMATE'!C1009</f>
        <v>C905 PVC PIPE (18 INCH)</v>
      </c>
      <c r="H1009" s="74" t="str">
        <f t="shared" si="21"/>
        <v>629.0590</v>
      </c>
      <c r="J1009" s="75">
        <f>'CONSTRUCTION COST ESTIMATE'!BA1009</f>
        <v>0</v>
      </c>
      <c r="K1009" s="69" t="s">
        <v>1304</v>
      </c>
      <c r="L1009" s="69" t="str">
        <f>'CONSTRUCTION COST ESTIMATE'!BB1009</f>
        <v>LF</v>
      </c>
      <c r="M1009" s="69" t="s">
        <v>1312</v>
      </c>
      <c r="N1009" s="76">
        <f>'CONSTRUCTION COST ESTIMATE'!BC1009</f>
        <v>0</v>
      </c>
      <c r="O1009" s="69" t="s">
        <v>1313</v>
      </c>
    </row>
    <row r="1010" spans="1:15" hidden="1">
      <c r="A1010" s="72">
        <f>'CONSTRUCTION COST ESTIMATE'!B1010</f>
        <v>629.05999999999995</v>
      </c>
      <c r="C1010" s="69" t="s">
        <v>1311</v>
      </c>
      <c r="D1010" s="69">
        <v>0</v>
      </c>
      <c r="F1010" s="73" t="str">
        <f>'CONSTRUCTION COST ESTIMATE'!C1010</f>
        <v>DUAL  RPDA (8 INCH)</v>
      </c>
      <c r="H1010" s="74" t="str">
        <f t="shared" si="21"/>
        <v>629.0600</v>
      </c>
      <c r="J1010" s="75">
        <f>'CONSTRUCTION COST ESTIMATE'!BA1010</f>
        <v>0</v>
      </c>
      <c r="K1010" s="69" t="s">
        <v>1304</v>
      </c>
      <c r="L1010" s="69" t="str">
        <f>'CONSTRUCTION COST ESTIMATE'!BB1010</f>
        <v>EA</v>
      </c>
      <c r="M1010" s="69" t="s">
        <v>1312</v>
      </c>
      <c r="N1010" s="76">
        <f>'CONSTRUCTION COST ESTIMATE'!BC1010</f>
        <v>0</v>
      </c>
      <c r="O1010" s="69" t="s">
        <v>1313</v>
      </c>
    </row>
    <row r="1011" spans="1:15" ht="30" hidden="1">
      <c r="A1011" s="72">
        <f>'CONSTRUCTION COST ESTIMATE'!B1011</f>
        <v>629.07000000000005</v>
      </c>
      <c r="C1011" s="69" t="s">
        <v>1311</v>
      </c>
      <c r="D1011" s="69">
        <v>0</v>
      </c>
      <c r="F1011" s="73" t="str">
        <f>'CONSTRUCTION COST ESTIMATE'!C1011</f>
        <v>REMOVE AND REPLACE REDUCED PRESSURE PRINCIPLE ASSEMBLY (RPPA) (1 INCH)</v>
      </c>
      <c r="H1011" s="74" t="str">
        <f t="shared" si="21"/>
        <v>629.0700</v>
      </c>
      <c r="J1011" s="75">
        <f>'CONSTRUCTION COST ESTIMATE'!BA1011</f>
        <v>0</v>
      </c>
      <c r="K1011" s="69" t="s">
        <v>1304</v>
      </c>
      <c r="L1011" s="69" t="str">
        <f>'CONSTRUCTION COST ESTIMATE'!BB1011</f>
        <v>EA</v>
      </c>
      <c r="M1011" s="69" t="s">
        <v>1312</v>
      </c>
      <c r="N1011" s="76">
        <f>'CONSTRUCTION COST ESTIMATE'!BC1011</f>
        <v>0</v>
      </c>
      <c r="O1011" s="69" t="s">
        <v>1313</v>
      </c>
    </row>
    <row r="1012" spans="1:15" hidden="1">
      <c r="A1012" s="72">
        <f>'CONSTRUCTION COST ESTIMATE'!B1012</f>
        <v>629.07100000000003</v>
      </c>
      <c r="C1012" s="69" t="s">
        <v>1311</v>
      </c>
      <c r="D1012" s="69">
        <v>0</v>
      </c>
      <c r="F1012" s="73" t="str">
        <f>'CONSTRUCTION COST ESTIMATE'!C1012</f>
        <v>REDUCED PRESSURE PRINCIPLE ASSEMBLY (RPPA) (1 INCH)</v>
      </c>
      <c r="H1012" s="74" t="str">
        <f t="shared" si="21"/>
        <v>629.0710</v>
      </c>
      <c r="J1012" s="75">
        <f>'CONSTRUCTION COST ESTIMATE'!BA1012</f>
        <v>0</v>
      </c>
      <c r="K1012" s="69" t="s">
        <v>1304</v>
      </c>
      <c r="L1012" s="69" t="str">
        <f>'CONSTRUCTION COST ESTIMATE'!BB1012</f>
        <v>EA</v>
      </c>
      <c r="M1012" s="69" t="s">
        <v>1312</v>
      </c>
      <c r="N1012" s="76">
        <f>'CONSTRUCTION COST ESTIMATE'!BC1012</f>
        <v>0</v>
      </c>
      <c r="O1012" s="69" t="s">
        <v>1313</v>
      </c>
    </row>
    <row r="1013" spans="1:15" ht="30" hidden="1">
      <c r="A1013" s="72">
        <f>'CONSTRUCTION COST ESTIMATE'!B1013</f>
        <v>629.072</v>
      </c>
      <c r="C1013" s="69" t="s">
        <v>1311</v>
      </c>
      <c r="D1013" s="69">
        <v>0</v>
      </c>
      <c r="F1013" s="73" t="str">
        <f>'CONSTRUCTION COST ESTIMATE'!C1013</f>
        <v>REMOVE AND REPLACE REDUCED PRESSURE PRINCIPLE ASSEMBLY (RPPA) (2 INCH)</v>
      </c>
      <c r="H1013" s="74" t="str">
        <f t="shared" si="21"/>
        <v>629.0720</v>
      </c>
      <c r="J1013" s="75">
        <f>'CONSTRUCTION COST ESTIMATE'!BA1013</f>
        <v>0</v>
      </c>
      <c r="K1013" s="69" t="s">
        <v>1304</v>
      </c>
      <c r="L1013" s="69" t="str">
        <f>'CONSTRUCTION COST ESTIMATE'!BB1013</f>
        <v>EA</v>
      </c>
      <c r="M1013" s="69" t="s">
        <v>1312</v>
      </c>
      <c r="N1013" s="76">
        <f>'CONSTRUCTION COST ESTIMATE'!BC1013</f>
        <v>0</v>
      </c>
      <c r="O1013" s="69" t="s">
        <v>1313</v>
      </c>
    </row>
    <row r="1014" spans="1:15" hidden="1">
      <c r="A1014" s="72">
        <f>'CONSTRUCTION COST ESTIMATE'!B1014</f>
        <v>629.07299999999998</v>
      </c>
      <c r="C1014" s="69" t="s">
        <v>1311</v>
      </c>
      <c r="D1014" s="69">
        <v>0</v>
      </c>
      <c r="F1014" s="73" t="str">
        <f>'CONSTRUCTION COST ESTIMATE'!C1014</f>
        <v>REDUCED PRESSURE PRINCIPLE ASSEMBLY (RPPA) (2 INCH)</v>
      </c>
      <c r="H1014" s="74" t="str">
        <f t="shared" si="21"/>
        <v>629.0730</v>
      </c>
      <c r="J1014" s="75">
        <f>'CONSTRUCTION COST ESTIMATE'!BA1014</f>
        <v>0</v>
      </c>
      <c r="K1014" s="69" t="s">
        <v>1304</v>
      </c>
      <c r="L1014" s="69" t="str">
        <f>'CONSTRUCTION COST ESTIMATE'!BB1014</f>
        <v>EA</v>
      </c>
      <c r="M1014" s="69" t="s">
        <v>1312</v>
      </c>
      <c r="N1014" s="76">
        <f>'CONSTRUCTION COST ESTIMATE'!BC1014</f>
        <v>0</v>
      </c>
      <c r="O1014" s="69" t="s">
        <v>1313</v>
      </c>
    </row>
    <row r="1015" spans="1:15" ht="30" hidden="1">
      <c r="A1015" s="72">
        <f>'CONSTRUCTION COST ESTIMATE'!B1015</f>
        <v>629.07399999999996</v>
      </c>
      <c r="C1015" s="69" t="s">
        <v>1311</v>
      </c>
      <c r="D1015" s="69">
        <v>0</v>
      </c>
      <c r="F1015" s="73" t="str">
        <f>'CONSTRUCTION COST ESTIMATE'!C1015</f>
        <v>REMOVE AND REPLACE REDUCED PRESSURE PRINCIPLE ASSEMBLY (RPPA) (3 INCH)</v>
      </c>
      <c r="H1015" s="74" t="str">
        <f t="shared" si="21"/>
        <v>629.0740</v>
      </c>
      <c r="J1015" s="75">
        <f>'CONSTRUCTION COST ESTIMATE'!BA1015</f>
        <v>0</v>
      </c>
      <c r="K1015" s="69" t="s">
        <v>1304</v>
      </c>
      <c r="L1015" s="69" t="str">
        <f>'CONSTRUCTION COST ESTIMATE'!BB1015</f>
        <v>EA</v>
      </c>
      <c r="M1015" s="69" t="s">
        <v>1312</v>
      </c>
      <c r="N1015" s="76">
        <f>'CONSTRUCTION COST ESTIMATE'!BC1015</f>
        <v>0</v>
      </c>
      <c r="O1015" s="69" t="s">
        <v>1313</v>
      </c>
    </row>
    <row r="1016" spans="1:15" hidden="1">
      <c r="A1016" s="72">
        <f>'CONSTRUCTION COST ESTIMATE'!B1016</f>
        <v>629.07500000000005</v>
      </c>
      <c r="C1016" s="69" t="s">
        <v>1311</v>
      </c>
      <c r="D1016" s="69">
        <v>0</v>
      </c>
      <c r="F1016" s="73" t="str">
        <f>'CONSTRUCTION COST ESTIMATE'!C1016</f>
        <v>REDUCED PRESSURE PRINCIPLE ASSEMBLY (RPPA) (3 INCH)</v>
      </c>
      <c r="H1016" s="74" t="str">
        <f t="shared" si="21"/>
        <v>629.0750</v>
      </c>
      <c r="J1016" s="75">
        <f>'CONSTRUCTION COST ESTIMATE'!BA1016</f>
        <v>0</v>
      </c>
      <c r="K1016" s="69" t="s">
        <v>1304</v>
      </c>
      <c r="L1016" s="69" t="str">
        <f>'CONSTRUCTION COST ESTIMATE'!BB1016</f>
        <v>EA</v>
      </c>
      <c r="M1016" s="69" t="s">
        <v>1312</v>
      </c>
      <c r="N1016" s="76">
        <f>'CONSTRUCTION COST ESTIMATE'!BC1016</f>
        <v>0</v>
      </c>
      <c r="O1016" s="69" t="s">
        <v>1313</v>
      </c>
    </row>
    <row r="1017" spans="1:15" ht="30" hidden="1">
      <c r="A1017" s="72">
        <f>'CONSTRUCTION COST ESTIMATE'!B1017</f>
        <v>629.07600000000002</v>
      </c>
      <c r="C1017" s="69" t="s">
        <v>1311</v>
      </c>
      <c r="D1017" s="69">
        <v>0</v>
      </c>
      <c r="F1017" s="73" t="str">
        <f>'CONSTRUCTION COST ESTIMATE'!C1017</f>
        <v>REMOVE AND REPLACE REDUCED PRESSURE PRINCIPLE ASSEMBLY (RPPA) (4 INCH)</v>
      </c>
      <c r="H1017" s="74" t="str">
        <f t="shared" si="21"/>
        <v>629.0760</v>
      </c>
      <c r="J1017" s="75">
        <f>'CONSTRUCTION COST ESTIMATE'!BA1017</f>
        <v>0</v>
      </c>
      <c r="K1017" s="69" t="s">
        <v>1304</v>
      </c>
      <c r="L1017" s="69" t="str">
        <f>'CONSTRUCTION COST ESTIMATE'!BB1017</f>
        <v>EA</v>
      </c>
      <c r="M1017" s="69" t="s">
        <v>1312</v>
      </c>
      <c r="N1017" s="76">
        <f>'CONSTRUCTION COST ESTIMATE'!BC1017</f>
        <v>0</v>
      </c>
      <c r="O1017" s="69" t="s">
        <v>1313</v>
      </c>
    </row>
    <row r="1018" spans="1:15" hidden="1">
      <c r="A1018" s="72">
        <f>'CONSTRUCTION COST ESTIMATE'!B1018</f>
        <v>629.077</v>
      </c>
      <c r="C1018" s="69" t="s">
        <v>1311</v>
      </c>
      <c r="D1018" s="69">
        <v>0</v>
      </c>
      <c r="F1018" s="73" t="str">
        <f>'CONSTRUCTION COST ESTIMATE'!C1018</f>
        <v>REDUCED PRESSURE PRINCIPLE ASSEMBLY (RPPA) (4 INCH)</v>
      </c>
      <c r="H1018" s="74" t="str">
        <f t="shared" si="21"/>
        <v>629.0770</v>
      </c>
      <c r="J1018" s="75">
        <f>'CONSTRUCTION COST ESTIMATE'!BA1018</f>
        <v>0</v>
      </c>
      <c r="K1018" s="69" t="s">
        <v>1304</v>
      </c>
      <c r="L1018" s="69" t="str">
        <f>'CONSTRUCTION COST ESTIMATE'!BB1018</f>
        <v>EA</v>
      </c>
      <c r="M1018" s="69" t="s">
        <v>1312</v>
      </c>
      <c r="N1018" s="76">
        <f>'CONSTRUCTION COST ESTIMATE'!BC1018</f>
        <v>0</v>
      </c>
      <c r="O1018" s="69" t="s">
        <v>1313</v>
      </c>
    </row>
    <row r="1019" spans="1:15" ht="30" hidden="1">
      <c r="A1019" s="72">
        <f>'CONSTRUCTION COST ESTIMATE'!B1019</f>
        <v>629.07799999999997</v>
      </c>
      <c r="C1019" s="69" t="s">
        <v>1311</v>
      </c>
      <c r="D1019" s="69">
        <v>0</v>
      </c>
      <c r="F1019" s="73" t="str">
        <f>'CONSTRUCTION COST ESTIMATE'!C1019</f>
        <v>REMOVE AND REPLACE REDUCED PRESSURE PRINCIPLE ASSEMBLY (RPPA) (6 INCH)</v>
      </c>
      <c r="H1019" s="74" t="str">
        <f t="shared" si="21"/>
        <v>629.0780</v>
      </c>
      <c r="J1019" s="75">
        <f>'CONSTRUCTION COST ESTIMATE'!BA1019</f>
        <v>0</v>
      </c>
      <c r="K1019" s="69" t="s">
        <v>1304</v>
      </c>
      <c r="L1019" s="69" t="str">
        <f>'CONSTRUCTION COST ESTIMATE'!BB1019</f>
        <v>EA</v>
      </c>
      <c r="M1019" s="69" t="s">
        <v>1312</v>
      </c>
      <c r="N1019" s="76">
        <f>'CONSTRUCTION COST ESTIMATE'!BC1019</f>
        <v>0</v>
      </c>
      <c r="O1019" s="69" t="s">
        <v>1313</v>
      </c>
    </row>
    <row r="1020" spans="1:15" hidden="1">
      <c r="A1020" s="72">
        <f>'CONSTRUCTION COST ESTIMATE'!B1020</f>
        <v>629.07899999999995</v>
      </c>
      <c r="C1020" s="69" t="s">
        <v>1311</v>
      </c>
      <c r="D1020" s="69">
        <v>0</v>
      </c>
      <c r="F1020" s="73" t="str">
        <f>'CONSTRUCTION COST ESTIMATE'!C1020</f>
        <v>REDUCED PRESSURE PRINCIPLE ASSEMBLY (RPPA) (6 INCH)</v>
      </c>
      <c r="H1020" s="74" t="str">
        <f t="shared" si="21"/>
        <v>629.0790</v>
      </c>
      <c r="J1020" s="75">
        <f>'CONSTRUCTION COST ESTIMATE'!BA1020</f>
        <v>0</v>
      </c>
      <c r="K1020" s="69" t="s">
        <v>1304</v>
      </c>
      <c r="L1020" s="69" t="str">
        <f>'CONSTRUCTION COST ESTIMATE'!BB1020</f>
        <v>EA</v>
      </c>
      <c r="M1020" s="69" t="s">
        <v>1312</v>
      </c>
      <c r="N1020" s="76">
        <f>'CONSTRUCTION COST ESTIMATE'!BC1020</f>
        <v>0</v>
      </c>
      <c r="O1020" s="69" t="s">
        <v>1313</v>
      </c>
    </row>
    <row r="1021" spans="1:15" ht="30" hidden="1">
      <c r="A1021" s="72">
        <f>'CONSTRUCTION COST ESTIMATE'!B1021</f>
        <v>629.08000000000004</v>
      </c>
      <c r="C1021" s="69" t="s">
        <v>1311</v>
      </c>
      <c r="D1021" s="69">
        <v>0</v>
      </c>
      <c r="F1021" s="73" t="str">
        <f>'CONSTRUCTION COST ESTIMATE'!C1021</f>
        <v>REMOVE AND REPLACE REDUCED PRESSURE PRINCIPLE ASSEMBLY (RPPA) (8 INCH)</v>
      </c>
      <c r="H1021" s="74" t="str">
        <f t="shared" si="21"/>
        <v>629.0800</v>
      </c>
      <c r="J1021" s="75">
        <f>'CONSTRUCTION COST ESTIMATE'!BA1021</f>
        <v>0</v>
      </c>
      <c r="K1021" s="69" t="s">
        <v>1304</v>
      </c>
      <c r="L1021" s="69" t="str">
        <f>'CONSTRUCTION COST ESTIMATE'!BB1021</f>
        <v>EA</v>
      </c>
      <c r="M1021" s="69" t="s">
        <v>1312</v>
      </c>
      <c r="N1021" s="76">
        <f>'CONSTRUCTION COST ESTIMATE'!BC1021</f>
        <v>0</v>
      </c>
      <c r="O1021" s="69" t="s">
        <v>1313</v>
      </c>
    </row>
    <row r="1022" spans="1:15" hidden="1">
      <c r="A1022" s="72">
        <f>'CONSTRUCTION COST ESTIMATE'!B1022</f>
        <v>629.08100000000002</v>
      </c>
      <c r="C1022" s="69" t="s">
        <v>1311</v>
      </c>
      <c r="D1022" s="69">
        <v>0</v>
      </c>
      <c r="F1022" s="73" t="str">
        <f>'CONSTRUCTION COST ESTIMATE'!C1022</f>
        <v>REDUCED PRESSURE PRINCIPLE ASSEMBLY (RPPA) (8 INCH)</v>
      </c>
      <c r="H1022" s="74" t="str">
        <f t="shared" si="21"/>
        <v>629.0810</v>
      </c>
      <c r="J1022" s="75">
        <f>'CONSTRUCTION COST ESTIMATE'!BA1022</f>
        <v>0</v>
      </c>
      <c r="K1022" s="69" t="s">
        <v>1304</v>
      </c>
      <c r="L1022" s="69" t="str">
        <f>'CONSTRUCTION COST ESTIMATE'!BB1022</f>
        <v>EA</v>
      </c>
      <c r="M1022" s="69" t="s">
        <v>1312</v>
      </c>
      <c r="N1022" s="76">
        <f>'CONSTRUCTION COST ESTIMATE'!BC1022</f>
        <v>0</v>
      </c>
      <c r="O1022" s="69" t="s">
        <v>1313</v>
      </c>
    </row>
    <row r="1023" spans="1:15" ht="30" hidden="1">
      <c r="A1023" s="72">
        <f>'CONSTRUCTION COST ESTIMATE'!B1023</f>
        <v>629.08199999999999</v>
      </c>
      <c r="C1023" s="69" t="s">
        <v>1311</v>
      </c>
      <c r="D1023" s="69">
        <v>0</v>
      </c>
      <c r="F1023" s="73" t="str">
        <f>'CONSTRUCTION COST ESTIMATE'!C1023</f>
        <v>REMOVE AND REPLACE REDUCED PRESSURE PRINCIPLE ASSEMBLY (RPPA) (10 INCH)</v>
      </c>
      <c r="H1023" s="74" t="str">
        <f t="shared" si="21"/>
        <v>629.0820</v>
      </c>
      <c r="J1023" s="75">
        <f>'CONSTRUCTION COST ESTIMATE'!BA1023</f>
        <v>0</v>
      </c>
      <c r="K1023" s="69" t="s">
        <v>1304</v>
      </c>
      <c r="L1023" s="69" t="str">
        <f>'CONSTRUCTION COST ESTIMATE'!BB1023</f>
        <v>EA</v>
      </c>
      <c r="M1023" s="69" t="s">
        <v>1312</v>
      </c>
      <c r="N1023" s="76">
        <f>'CONSTRUCTION COST ESTIMATE'!BC1023</f>
        <v>0</v>
      </c>
      <c r="O1023" s="69" t="s">
        <v>1313</v>
      </c>
    </row>
    <row r="1024" spans="1:15" hidden="1">
      <c r="A1024" s="72">
        <f>'CONSTRUCTION COST ESTIMATE'!B1024</f>
        <v>629.08299999999997</v>
      </c>
      <c r="C1024" s="69" t="s">
        <v>1311</v>
      </c>
      <c r="D1024" s="69">
        <v>0</v>
      </c>
      <c r="F1024" s="73" t="str">
        <f>'CONSTRUCTION COST ESTIMATE'!C1024</f>
        <v>REDUCED PRESSURE PRINCIPLE ASSEMBLY (RPPA) (10 INCH)</v>
      </c>
      <c r="H1024" s="74" t="str">
        <f t="shared" si="21"/>
        <v>629.0830</v>
      </c>
      <c r="J1024" s="75">
        <f>'CONSTRUCTION COST ESTIMATE'!BA1024</f>
        <v>0</v>
      </c>
      <c r="K1024" s="69" t="s">
        <v>1304</v>
      </c>
      <c r="L1024" s="69" t="str">
        <f>'CONSTRUCTION COST ESTIMATE'!BB1024</f>
        <v>EA</v>
      </c>
      <c r="M1024" s="69" t="s">
        <v>1312</v>
      </c>
      <c r="N1024" s="76">
        <f>'CONSTRUCTION COST ESTIMATE'!BC1024</f>
        <v>0</v>
      </c>
      <c r="O1024" s="69" t="s">
        <v>1313</v>
      </c>
    </row>
    <row r="1025" spans="1:15" hidden="1">
      <c r="A1025" s="72">
        <f>'CONSTRUCTION COST ESTIMATE'!B1025</f>
        <v>629.08399999999995</v>
      </c>
      <c r="C1025" s="69" t="s">
        <v>1311</v>
      </c>
      <c r="D1025" s="69">
        <v>0</v>
      </c>
      <c r="F1025" s="73" t="str">
        <f>'CONSTRUCTION COST ESTIMATE'!C1025</f>
        <v>RELOCATE EXISTING RPPA</v>
      </c>
      <c r="H1025" s="74" t="str">
        <f t="shared" si="21"/>
        <v>629.0840</v>
      </c>
      <c r="J1025" s="75">
        <f>'CONSTRUCTION COST ESTIMATE'!BA1025</f>
        <v>0</v>
      </c>
      <c r="K1025" s="69" t="s">
        <v>1304</v>
      </c>
      <c r="L1025" s="69" t="str">
        <f>'CONSTRUCTION COST ESTIMATE'!BB1025</f>
        <v>EA</v>
      </c>
      <c r="M1025" s="69" t="s">
        <v>1312</v>
      </c>
      <c r="N1025" s="76">
        <f>'CONSTRUCTION COST ESTIMATE'!BC1025</f>
        <v>0</v>
      </c>
      <c r="O1025" s="69" t="s">
        <v>1313</v>
      </c>
    </row>
    <row r="1026" spans="1:15" hidden="1">
      <c r="A1026" s="72">
        <f>'CONSTRUCTION COST ESTIMATE'!B1026</f>
        <v>629.09</v>
      </c>
      <c r="C1026" s="69" t="s">
        <v>1311</v>
      </c>
      <c r="D1026" s="69">
        <v>0</v>
      </c>
      <c r="F1026" s="73" t="str">
        <f>'CONSTRUCTION COST ESTIMATE'!C1026</f>
        <v>WATER MAIN (4 INCH)</v>
      </c>
      <c r="H1026" s="74" t="str">
        <f t="shared" si="21"/>
        <v>629.0900</v>
      </c>
      <c r="J1026" s="75">
        <f>'CONSTRUCTION COST ESTIMATE'!BA1026</f>
        <v>0</v>
      </c>
      <c r="K1026" s="69" t="s">
        <v>1304</v>
      </c>
      <c r="L1026" s="69" t="str">
        <f>'CONSTRUCTION COST ESTIMATE'!BB1026</f>
        <v>LF</v>
      </c>
      <c r="M1026" s="69" t="s">
        <v>1312</v>
      </c>
      <c r="N1026" s="76">
        <f>'CONSTRUCTION COST ESTIMATE'!BC1026</f>
        <v>0</v>
      </c>
      <c r="O1026" s="69" t="s">
        <v>1313</v>
      </c>
    </row>
    <row r="1027" spans="1:15" hidden="1">
      <c r="A1027" s="72">
        <f>'CONSTRUCTION COST ESTIMATE'!B1027</f>
        <v>629.09100000000001</v>
      </c>
      <c r="C1027" s="69" t="s">
        <v>1311</v>
      </c>
      <c r="D1027" s="69">
        <v>0</v>
      </c>
      <c r="F1027" s="73" t="str">
        <f>'CONSTRUCTION COST ESTIMATE'!C1027</f>
        <v>WATER MAIN (6 INCH)</v>
      </c>
      <c r="H1027" s="74" t="str">
        <f t="shared" si="21"/>
        <v>629.0910</v>
      </c>
      <c r="J1027" s="75">
        <f>'CONSTRUCTION COST ESTIMATE'!BA1027</f>
        <v>0</v>
      </c>
      <c r="K1027" s="69" t="s">
        <v>1304</v>
      </c>
      <c r="L1027" s="69" t="str">
        <f>'CONSTRUCTION COST ESTIMATE'!BB1027</f>
        <v>LF</v>
      </c>
      <c r="M1027" s="69" t="s">
        <v>1312</v>
      </c>
      <c r="N1027" s="76">
        <f>'CONSTRUCTION COST ESTIMATE'!BC1027</f>
        <v>0</v>
      </c>
      <c r="O1027" s="69" t="s">
        <v>1313</v>
      </c>
    </row>
    <row r="1028" spans="1:15" hidden="1">
      <c r="A1028" s="72">
        <f>'CONSTRUCTION COST ESTIMATE'!B1028</f>
        <v>629.09199999999998</v>
      </c>
      <c r="C1028" s="69" t="s">
        <v>1311</v>
      </c>
      <c r="D1028" s="69">
        <v>0</v>
      </c>
      <c r="F1028" s="73" t="str">
        <f>'CONSTRUCTION COST ESTIMATE'!C1028</f>
        <v>WATER MAIN (8 INCH)</v>
      </c>
      <c r="H1028" s="74" t="str">
        <f t="shared" si="21"/>
        <v>629.0920</v>
      </c>
      <c r="J1028" s="75">
        <f>'CONSTRUCTION COST ESTIMATE'!BA1028</f>
        <v>0</v>
      </c>
      <c r="K1028" s="69" t="s">
        <v>1304</v>
      </c>
      <c r="L1028" s="69" t="str">
        <f>'CONSTRUCTION COST ESTIMATE'!BB1028</f>
        <v>LF</v>
      </c>
      <c r="M1028" s="69" t="s">
        <v>1312</v>
      </c>
      <c r="N1028" s="76">
        <f>'CONSTRUCTION COST ESTIMATE'!BC1028</f>
        <v>0</v>
      </c>
      <c r="O1028" s="69" t="s">
        <v>1313</v>
      </c>
    </row>
    <row r="1029" spans="1:15" hidden="1">
      <c r="A1029" s="72">
        <f>'CONSTRUCTION COST ESTIMATE'!B1029</f>
        <v>629.09299999999996</v>
      </c>
      <c r="C1029" s="69" t="s">
        <v>1311</v>
      </c>
      <c r="D1029" s="69">
        <v>0</v>
      </c>
      <c r="F1029" s="73" t="str">
        <f>'CONSTRUCTION COST ESTIMATE'!C1029</f>
        <v>WATER MAIN (10 INCH)</v>
      </c>
      <c r="H1029" s="74" t="str">
        <f t="shared" si="21"/>
        <v>629.0930</v>
      </c>
      <c r="J1029" s="75">
        <f>'CONSTRUCTION COST ESTIMATE'!BA1029</f>
        <v>0</v>
      </c>
      <c r="K1029" s="69" t="s">
        <v>1304</v>
      </c>
      <c r="L1029" s="69" t="str">
        <f>'CONSTRUCTION COST ESTIMATE'!BB1029</f>
        <v>LF</v>
      </c>
      <c r="M1029" s="69" t="s">
        <v>1312</v>
      </c>
      <c r="N1029" s="76">
        <f>'CONSTRUCTION COST ESTIMATE'!BC1029</f>
        <v>0</v>
      </c>
      <c r="O1029" s="69" t="s">
        <v>1313</v>
      </c>
    </row>
    <row r="1030" spans="1:15" hidden="1">
      <c r="A1030" s="72">
        <f>'CONSTRUCTION COST ESTIMATE'!B1030</f>
        <v>629.09400000000005</v>
      </c>
      <c r="C1030" s="69" t="s">
        <v>1311</v>
      </c>
      <c r="D1030" s="69">
        <v>0</v>
      </c>
      <c r="F1030" s="73" t="str">
        <f>'CONSTRUCTION COST ESTIMATE'!C1030</f>
        <v>WATER MAIN (12 INCH)</v>
      </c>
      <c r="H1030" s="74" t="str">
        <f t="shared" si="21"/>
        <v>629.0940</v>
      </c>
      <c r="J1030" s="75">
        <f>'CONSTRUCTION COST ESTIMATE'!BA1030</f>
        <v>0</v>
      </c>
      <c r="K1030" s="69" t="s">
        <v>1304</v>
      </c>
      <c r="L1030" s="69" t="str">
        <f>'CONSTRUCTION COST ESTIMATE'!BB1030</f>
        <v>LF</v>
      </c>
      <c r="M1030" s="69" t="s">
        <v>1312</v>
      </c>
      <c r="N1030" s="76">
        <f>'CONSTRUCTION COST ESTIMATE'!BC1030</f>
        <v>0</v>
      </c>
      <c r="O1030" s="69" t="s">
        <v>1313</v>
      </c>
    </row>
    <row r="1031" spans="1:15" hidden="1">
      <c r="A1031" s="72">
        <f>'CONSTRUCTION COST ESTIMATE'!B1031</f>
        <v>629.09500000000003</v>
      </c>
      <c r="C1031" s="69" t="s">
        <v>1311</v>
      </c>
      <c r="D1031" s="69">
        <v>0</v>
      </c>
      <c r="F1031" s="73" t="str">
        <f>'CONSTRUCTION COST ESTIMATE'!C1031</f>
        <v>WATER MAIN (14 INCH)</v>
      </c>
      <c r="H1031" s="74" t="str">
        <f t="shared" si="21"/>
        <v>629.0950</v>
      </c>
      <c r="J1031" s="75">
        <f>'CONSTRUCTION COST ESTIMATE'!BA1031</f>
        <v>0</v>
      </c>
      <c r="K1031" s="69" t="s">
        <v>1304</v>
      </c>
      <c r="L1031" s="69" t="str">
        <f>'CONSTRUCTION COST ESTIMATE'!BB1031</f>
        <v>LF</v>
      </c>
      <c r="M1031" s="69" t="s">
        <v>1312</v>
      </c>
      <c r="N1031" s="76">
        <f>'CONSTRUCTION COST ESTIMATE'!BC1031</f>
        <v>0</v>
      </c>
      <c r="O1031" s="69" t="s">
        <v>1313</v>
      </c>
    </row>
    <row r="1032" spans="1:15" hidden="1">
      <c r="A1032" s="72">
        <f>'CONSTRUCTION COST ESTIMATE'!B1032</f>
        <v>629.096</v>
      </c>
      <c r="C1032" s="69" t="s">
        <v>1311</v>
      </c>
      <c r="D1032" s="69">
        <v>0</v>
      </c>
      <c r="F1032" s="73" t="str">
        <f>'CONSTRUCTION COST ESTIMATE'!C1032</f>
        <v>WATER MAIN (15 INCH)</v>
      </c>
      <c r="H1032" s="74" t="str">
        <f t="shared" si="21"/>
        <v>629.0960</v>
      </c>
      <c r="J1032" s="75">
        <f>'CONSTRUCTION COST ESTIMATE'!BA1032</f>
        <v>0</v>
      </c>
      <c r="K1032" s="69" t="s">
        <v>1304</v>
      </c>
      <c r="L1032" s="69" t="str">
        <f>'CONSTRUCTION COST ESTIMATE'!BB1032</f>
        <v>LF</v>
      </c>
      <c r="M1032" s="69" t="s">
        <v>1312</v>
      </c>
      <c r="N1032" s="76">
        <f>'CONSTRUCTION COST ESTIMATE'!BC1032</f>
        <v>0</v>
      </c>
      <c r="O1032" s="69" t="s">
        <v>1313</v>
      </c>
    </row>
    <row r="1033" spans="1:15" hidden="1">
      <c r="A1033" s="72">
        <f>'CONSTRUCTION COST ESTIMATE'!B1033</f>
        <v>629.09699999999998</v>
      </c>
      <c r="C1033" s="69" t="s">
        <v>1311</v>
      </c>
      <c r="D1033" s="69">
        <v>0</v>
      </c>
      <c r="F1033" s="73" t="str">
        <f>'CONSTRUCTION COST ESTIMATE'!C1033</f>
        <v>WATER MAIN (16 INCH)</v>
      </c>
      <c r="H1033" s="74" t="str">
        <f t="shared" si="21"/>
        <v>629.0970</v>
      </c>
      <c r="J1033" s="75">
        <f>'CONSTRUCTION COST ESTIMATE'!BA1033</f>
        <v>0</v>
      </c>
      <c r="K1033" s="69" t="s">
        <v>1304</v>
      </c>
      <c r="L1033" s="69" t="str">
        <f>'CONSTRUCTION COST ESTIMATE'!BB1033</f>
        <v>LF</v>
      </c>
      <c r="M1033" s="69" t="s">
        <v>1312</v>
      </c>
      <c r="N1033" s="76">
        <f>'CONSTRUCTION COST ESTIMATE'!BC1033</f>
        <v>0</v>
      </c>
      <c r="O1033" s="69" t="s">
        <v>1313</v>
      </c>
    </row>
    <row r="1034" spans="1:15" hidden="1">
      <c r="A1034" s="72">
        <f>'CONSTRUCTION COST ESTIMATE'!B1034</f>
        <v>629.09799999999996</v>
      </c>
      <c r="C1034" s="69" t="s">
        <v>1311</v>
      </c>
      <c r="D1034" s="69">
        <v>0</v>
      </c>
      <c r="F1034" s="73" t="str">
        <f>'CONSTRUCTION COST ESTIMATE'!C1034</f>
        <v>WATER MAIN (18 INCH)</v>
      </c>
      <c r="H1034" s="74" t="str">
        <f t="shared" si="21"/>
        <v>629.0980</v>
      </c>
      <c r="J1034" s="75">
        <f>'CONSTRUCTION COST ESTIMATE'!BA1034</f>
        <v>0</v>
      </c>
      <c r="K1034" s="69" t="s">
        <v>1304</v>
      </c>
      <c r="L1034" s="69" t="str">
        <f>'CONSTRUCTION COST ESTIMATE'!BB1034</f>
        <v>LF</v>
      </c>
      <c r="M1034" s="69" t="s">
        <v>1312</v>
      </c>
      <c r="N1034" s="76">
        <f>'CONSTRUCTION COST ESTIMATE'!BC1034</f>
        <v>0</v>
      </c>
      <c r="O1034" s="69" t="s">
        <v>1313</v>
      </c>
    </row>
    <row r="1035" spans="1:15" hidden="1">
      <c r="A1035" s="72">
        <f>'CONSTRUCTION COST ESTIMATE'!B1035</f>
        <v>629.09900000000005</v>
      </c>
      <c r="C1035" s="69" t="s">
        <v>1311</v>
      </c>
      <c r="D1035" s="69">
        <v>0</v>
      </c>
      <c r="F1035" s="73" t="str">
        <f>'CONSTRUCTION COST ESTIMATE'!C1035</f>
        <v>WATER MAIN (20 INCH)</v>
      </c>
      <c r="H1035" s="74" t="str">
        <f t="shared" si="21"/>
        <v>629.0990</v>
      </c>
      <c r="J1035" s="75">
        <f>'CONSTRUCTION COST ESTIMATE'!BA1035</f>
        <v>0</v>
      </c>
      <c r="K1035" s="69" t="s">
        <v>1304</v>
      </c>
      <c r="L1035" s="69" t="str">
        <f>'CONSTRUCTION COST ESTIMATE'!BB1035</f>
        <v>LF</v>
      </c>
      <c r="M1035" s="69" t="s">
        <v>1312</v>
      </c>
      <c r="N1035" s="76">
        <f>'CONSTRUCTION COST ESTIMATE'!BC1035</f>
        <v>0</v>
      </c>
      <c r="O1035" s="69" t="s">
        <v>1313</v>
      </c>
    </row>
    <row r="1036" spans="1:15" hidden="1">
      <c r="A1036" s="72">
        <f>'CONSTRUCTION COST ESTIMATE'!B1036</f>
        <v>629.1</v>
      </c>
      <c r="C1036" s="69" t="s">
        <v>1311</v>
      </c>
      <c r="D1036" s="69">
        <v>0</v>
      </c>
      <c r="F1036" s="73" t="str">
        <f>'CONSTRUCTION COST ESTIMATE'!C1036</f>
        <v>WATER MAIN (21 INCH)</v>
      </c>
      <c r="H1036" s="74" t="str">
        <f t="shared" si="21"/>
        <v>629.1000</v>
      </c>
      <c r="J1036" s="75">
        <f>'CONSTRUCTION COST ESTIMATE'!BA1036</f>
        <v>0</v>
      </c>
      <c r="K1036" s="69" t="s">
        <v>1304</v>
      </c>
      <c r="L1036" s="69" t="str">
        <f>'CONSTRUCTION COST ESTIMATE'!BB1036</f>
        <v>LF</v>
      </c>
      <c r="M1036" s="69" t="s">
        <v>1312</v>
      </c>
      <c r="N1036" s="76">
        <f>'CONSTRUCTION COST ESTIMATE'!BC1036</f>
        <v>0</v>
      </c>
      <c r="O1036" s="69" t="s">
        <v>1313</v>
      </c>
    </row>
    <row r="1037" spans="1:15" hidden="1">
      <c r="A1037" s="72">
        <f>'CONSTRUCTION COST ESTIMATE'!B1037</f>
        <v>629.101</v>
      </c>
      <c r="C1037" s="69" t="s">
        <v>1311</v>
      </c>
      <c r="D1037" s="69">
        <v>0</v>
      </c>
      <c r="F1037" s="73" t="str">
        <f>'CONSTRUCTION COST ESTIMATE'!C1037</f>
        <v>WATER MAIN (24 INCH)</v>
      </c>
      <c r="H1037" s="74" t="str">
        <f t="shared" si="21"/>
        <v>629.1010</v>
      </c>
      <c r="J1037" s="75">
        <f>'CONSTRUCTION COST ESTIMATE'!BA1037</f>
        <v>0</v>
      </c>
      <c r="K1037" s="69" t="s">
        <v>1304</v>
      </c>
      <c r="L1037" s="69" t="str">
        <f>'CONSTRUCTION COST ESTIMATE'!BB1037</f>
        <v>LF</v>
      </c>
      <c r="M1037" s="69" t="s">
        <v>1312</v>
      </c>
      <c r="N1037" s="76">
        <f>'CONSTRUCTION COST ESTIMATE'!BC1037</f>
        <v>0</v>
      </c>
      <c r="O1037" s="69" t="s">
        <v>1313</v>
      </c>
    </row>
    <row r="1038" spans="1:15" hidden="1">
      <c r="A1038" s="72">
        <f>'CONSTRUCTION COST ESTIMATE'!B1038</f>
        <v>629.10199999999998</v>
      </c>
      <c r="C1038" s="69" t="s">
        <v>1311</v>
      </c>
      <c r="D1038" s="69">
        <v>0</v>
      </c>
      <c r="F1038" s="73" t="str">
        <f>'CONSTRUCTION COST ESTIMATE'!C1038</f>
        <v>WATER MAIN (30 INCH)</v>
      </c>
      <c r="H1038" s="74" t="str">
        <f t="shared" si="21"/>
        <v>629.1020</v>
      </c>
      <c r="J1038" s="75">
        <f>'CONSTRUCTION COST ESTIMATE'!BA1038</f>
        <v>0</v>
      </c>
      <c r="K1038" s="69" t="s">
        <v>1304</v>
      </c>
      <c r="L1038" s="69" t="str">
        <f>'CONSTRUCTION COST ESTIMATE'!BB1038</f>
        <v>LF</v>
      </c>
      <c r="M1038" s="69" t="s">
        <v>1312</v>
      </c>
      <c r="N1038" s="76">
        <f>'CONSTRUCTION COST ESTIMATE'!BC1038</f>
        <v>0</v>
      </c>
      <c r="O1038" s="69" t="s">
        <v>1313</v>
      </c>
    </row>
    <row r="1039" spans="1:15" hidden="1">
      <c r="A1039" s="72">
        <f>'CONSTRUCTION COST ESTIMATE'!B1039</f>
        <v>629.10299999999995</v>
      </c>
      <c r="C1039" s="69" t="s">
        <v>1311</v>
      </c>
      <c r="D1039" s="69">
        <v>0</v>
      </c>
      <c r="F1039" s="73" t="str">
        <f>'CONSTRUCTION COST ESTIMATE'!C1039</f>
        <v>WATER MAIN (36 INCH)</v>
      </c>
      <c r="H1039" s="74" t="str">
        <f t="shared" si="21"/>
        <v>629.1030</v>
      </c>
      <c r="J1039" s="75">
        <f>'CONSTRUCTION COST ESTIMATE'!BA1039</f>
        <v>0</v>
      </c>
      <c r="K1039" s="69" t="s">
        <v>1304</v>
      </c>
      <c r="L1039" s="69" t="str">
        <f>'CONSTRUCTION COST ESTIMATE'!BB1039</f>
        <v>LF</v>
      </c>
      <c r="M1039" s="69" t="s">
        <v>1312</v>
      </c>
      <c r="N1039" s="76">
        <f>'CONSTRUCTION COST ESTIMATE'!BC1039</f>
        <v>0</v>
      </c>
      <c r="O1039" s="69" t="s">
        <v>1313</v>
      </c>
    </row>
    <row r="1040" spans="1:15" hidden="1">
      <c r="A1040" s="72">
        <f>'CONSTRUCTION COST ESTIMATE'!B1040</f>
        <v>629.10400000000004</v>
      </c>
      <c r="C1040" s="69" t="s">
        <v>1311</v>
      </c>
      <c r="D1040" s="69">
        <v>0</v>
      </c>
      <c r="F1040" s="73" t="str">
        <f>'CONSTRUCTION COST ESTIMATE'!C1040</f>
        <v>WATER MAIN (42 INCH)</v>
      </c>
      <c r="H1040" s="74" t="str">
        <f t="shared" si="21"/>
        <v>629.1040</v>
      </c>
      <c r="J1040" s="75">
        <f>'CONSTRUCTION COST ESTIMATE'!BA1040</f>
        <v>0</v>
      </c>
      <c r="K1040" s="69" t="s">
        <v>1304</v>
      </c>
      <c r="L1040" s="69" t="str">
        <f>'CONSTRUCTION COST ESTIMATE'!BB1040</f>
        <v>LF</v>
      </c>
      <c r="M1040" s="69" t="s">
        <v>1312</v>
      </c>
      <c r="N1040" s="76">
        <f>'CONSTRUCTION COST ESTIMATE'!BC1040</f>
        <v>0</v>
      </c>
      <c r="O1040" s="69" t="s">
        <v>1313</v>
      </c>
    </row>
    <row r="1041" spans="1:15" hidden="1">
      <c r="A1041" s="72">
        <f>'CONSTRUCTION COST ESTIMATE'!B1041</f>
        <v>629.10500000000002</v>
      </c>
      <c r="C1041" s="69" t="s">
        <v>1311</v>
      </c>
      <c r="D1041" s="69">
        <v>0</v>
      </c>
      <c r="F1041" s="73" t="str">
        <f>'CONSTRUCTION COST ESTIMATE'!C1041</f>
        <v>WATER MAIN (48 INCH)</v>
      </c>
      <c r="H1041" s="74" t="str">
        <f t="shared" si="21"/>
        <v>629.1050</v>
      </c>
      <c r="J1041" s="75">
        <f>'CONSTRUCTION COST ESTIMATE'!BA1041</f>
        <v>0</v>
      </c>
      <c r="K1041" s="69" t="s">
        <v>1304</v>
      </c>
      <c r="L1041" s="69" t="str">
        <f>'CONSTRUCTION COST ESTIMATE'!BB1041</f>
        <v>LF</v>
      </c>
      <c r="M1041" s="69" t="s">
        <v>1312</v>
      </c>
      <c r="N1041" s="76">
        <f>'CONSTRUCTION COST ESTIMATE'!BC1041</f>
        <v>0</v>
      </c>
      <c r="O1041" s="69" t="s">
        <v>1313</v>
      </c>
    </row>
    <row r="1042" spans="1:15" hidden="1">
      <c r="A1042" s="72">
        <f>'CONSTRUCTION COST ESTIMATE'!B1042</f>
        <v>629.10599999999999</v>
      </c>
      <c r="C1042" s="69" t="s">
        <v>1311</v>
      </c>
      <c r="D1042" s="69">
        <v>0</v>
      </c>
      <c r="F1042" s="73" t="str">
        <f>'CONSTRUCTION COST ESTIMATE'!C1042</f>
        <v>WATER MAIN (54 INCH)</v>
      </c>
      <c r="H1042" s="74" t="str">
        <f t="shared" si="21"/>
        <v>629.1060</v>
      </c>
      <c r="J1042" s="75">
        <f>'CONSTRUCTION COST ESTIMATE'!BA1042</f>
        <v>0</v>
      </c>
      <c r="K1042" s="69" t="s">
        <v>1304</v>
      </c>
      <c r="L1042" s="69" t="str">
        <f>'CONSTRUCTION COST ESTIMATE'!BB1042</f>
        <v>LF</v>
      </c>
      <c r="M1042" s="69" t="s">
        <v>1312</v>
      </c>
      <c r="N1042" s="76">
        <f>'CONSTRUCTION COST ESTIMATE'!BC1042</f>
        <v>0</v>
      </c>
      <c r="O1042" s="69" t="s">
        <v>1313</v>
      </c>
    </row>
    <row r="1043" spans="1:15" hidden="1">
      <c r="A1043" s="72">
        <f>'CONSTRUCTION COST ESTIMATE'!B1043</f>
        <v>629.10699999999997</v>
      </c>
      <c r="C1043" s="69" t="s">
        <v>1311</v>
      </c>
      <c r="D1043" s="69">
        <v>0</v>
      </c>
      <c r="F1043" s="73" t="str">
        <f>'CONSTRUCTION COST ESTIMATE'!C1043</f>
        <v>WATER MAIN (60 INCH)</v>
      </c>
      <c r="H1043" s="74" t="str">
        <f t="shared" si="21"/>
        <v>629.1070</v>
      </c>
      <c r="J1043" s="75">
        <f>'CONSTRUCTION COST ESTIMATE'!BA1043</f>
        <v>0</v>
      </c>
      <c r="K1043" s="69" t="s">
        <v>1304</v>
      </c>
      <c r="L1043" s="69" t="str">
        <f>'CONSTRUCTION COST ESTIMATE'!BB1043</f>
        <v>LF</v>
      </c>
      <c r="M1043" s="69" t="s">
        <v>1312</v>
      </c>
      <c r="N1043" s="76">
        <f>'CONSTRUCTION COST ESTIMATE'!BC1043</f>
        <v>0</v>
      </c>
      <c r="O1043" s="69" t="s">
        <v>1313</v>
      </c>
    </row>
    <row r="1044" spans="1:15" hidden="1">
      <c r="A1044" s="72">
        <f>'CONSTRUCTION COST ESTIMATE'!B1044</f>
        <v>629.10799999999995</v>
      </c>
      <c r="C1044" s="69" t="s">
        <v>1311</v>
      </c>
      <c r="D1044" s="69">
        <v>0</v>
      </c>
      <c r="F1044" s="73" t="str">
        <f>'CONSTRUCTION COST ESTIMATE'!C1044</f>
        <v>WATER MAIN (66 INCH)</v>
      </c>
      <c r="H1044" s="74" t="str">
        <f t="shared" si="21"/>
        <v>629.1080</v>
      </c>
      <c r="J1044" s="75">
        <f>'CONSTRUCTION COST ESTIMATE'!BA1044</f>
        <v>0</v>
      </c>
      <c r="K1044" s="69" t="s">
        <v>1304</v>
      </c>
      <c r="L1044" s="69" t="str">
        <f>'CONSTRUCTION COST ESTIMATE'!BB1044</f>
        <v>LF</v>
      </c>
      <c r="M1044" s="69" t="s">
        <v>1312</v>
      </c>
      <c r="N1044" s="76">
        <f>'CONSTRUCTION COST ESTIMATE'!BC1044</f>
        <v>0</v>
      </c>
      <c r="O1044" s="69" t="s">
        <v>1313</v>
      </c>
    </row>
    <row r="1045" spans="1:15" hidden="1">
      <c r="A1045" s="72">
        <f>'CONSTRUCTION COST ESTIMATE'!B1045</f>
        <v>629.10900000000004</v>
      </c>
      <c r="C1045" s="69" t="s">
        <v>1311</v>
      </c>
      <c r="D1045" s="69">
        <v>0</v>
      </c>
      <c r="F1045" s="73" t="str">
        <f>'CONSTRUCTION COST ESTIMATE'!C1045</f>
        <v>WATER MAIN (72 INCH)</v>
      </c>
      <c r="H1045" s="74" t="str">
        <f t="shared" si="21"/>
        <v>629.1090</v>
      </c>
      <c r="J1045" s="75">
        <f>'CONSTRUCTION COST ESTIMATE'!BA1045</f>
        <v>0</v>
      </c>
      <c r="K1045" s="69" t="s">
        <v>1304</v>
      </c>
      <c r="L1045" s="69" t="str">
        <f>'CONSTRUCTION COST ESTIMATE'!BB1045</f>
        <v>LF</v>
      </c>
      <c r="M1045" s="69" t="s">
        <v>1312</v>
      </c>
      <c r="N1045" s="76">
        <f>'CONSTRUCTION COST ESTIMATE'!BC1045</f>
        <v>0</v>
      </c>
      <c r="O1045" s="69" t="s">
        <v>1313</v>
      </c>
    </row>
    <row r="1046" spans="1:15" hidden="1">
      <c r="A1046" s="72">
        <f>'CONSTRUCTION COST ESTIMATE'!B1046</f>
        <v>629.11</v>
      </c>
      <c r="C1046" s="69" t="s">
        <v>1311</v>
      </c>
      <c r="D1046" s="69">
        <v>0</v>
      </c>
      <c r="F1046" s="73" t="str">
        <f>'CONSTRUCTION COST ESTIMATE'!C1046</f>
        <v>WATER MAIN (78 INCH)</v>
      </c>
      <c r="H1046" s="74" t="str">
        <f t="shared" si="21"/>
        <v>629.1100</v>
      </c>
      <c r="J1046" s="75">
        <f>'CONSTRUCTION COST ESTIMATE'!BA1046</f>
        <v>0</v>
      </c>
      <c r="K1046" s="69" t="s">
        <v>1304</v>
      </c>
      <c r="L1046" s="69" t="str">
        <f>'CONSTRUCTION COST ESTIMATE'!BB1046</f>
        <v>LF</v>
      </c>
      <c r="M1046" s="69" t="s">
        <v>1312</v>
      </c>
      <c r="N1046" s="76">
        <f>'CONSTRUCTION COST ESTIMATE'!BC1046</f>
        <v>0</v>
      </c>
      <c r="O1046" s="69" t="s">
        <v>1313</v>
      </c>
    </row>
    <row r="1047" spans="1:15" hidden="1">
      <c r="A1047" s="72">
        <f>'CONSTRUCTION COST ESTIMATE'!B1047</f>
        <v>629.11099999999999</v>
      </c>
      <c r="C1047" s="69" t="s">
        <v>1311</v>
      </c>
      <c r="D1047" s="69">
        <v>0</v>
      </c>
      <c r="F1047" s="73" t="str">
        <f>'CONSTRUCTION COST ESTIMATE'!C1047</f>
        <v>WATER MAIN (84 INCH)</v>
      </c>
      <c r="H1047" s="74" t="str">
        <f t="shared" ref="H1047:H1116" si="22">TEXT(A1047,"#.0000")</f>
        <v>629.1110</v>
      </c>
      <c r="J1047" s="75">
        <f>'CONSTRUCTION COST ESTIMATE'!BA1047</f>
        <v>0</v>
      </c>
      <c r="K1047" s="69" t="s">
        <v>1304</v>
      </c>
      <c r="L1047" s="69" t="str">
        <f>'CONSTRUCTION COST ESTIMATE'!BB1047</f>
        <v>LF</v>
      </c>
      <c r="M1047" s="69" t="s">
        <v>1312</v>
      </c>
      <c r="N1047" s="76">
        <f>'CONSTRUCTION COST ESTIMATE'!BC1047</f>
        <v>0</v>
      </c>
      <c r="O1047" s="69" t="s">
        <v>1313</v>
      </c>
    </row>
    <row r="1048" spans="1:15" hidden="1">
      <c r="A1048" s="72">
        <f>'CONSTRUCTION COST ESTIMATE'!B1048</f>
        <v>629.11199999999997</v>
      </c>
      <c r="C1048" s="69" t="s">
        <v>1311</v>
      </c>
      <c r="D1048" s="69">
        <v>0</v>
      </c>
      <c r="F1048" s="73" t="str">
        <f>'CONSTRUCTION COST ESTIMATE'!C1048</f>
        <v>WATER MAIN (90 INCH)</v>
      </c>
      <c r="H1048" s="74" t="str">
        <f t="shared" si="22"/>
        <v>629.1120</v>
      </c>
      <c r="J1048" s="75">
        <f>'CONSTRUCTION COST ESTIMATE'!BA1048</f>
        <v>0</v>
      </c>
      <c r="K1048" s="69" t="s">
        <v>1304</v>
      </c>
      <c r="L1048" s="69" t="str">
        <f>'CONSTRUCTION COST ESTIMATE'!BB1048</f>
        <v>LF</v>
      </c>
      <c r="M1048" s="69" t="s">
        <v>1312</v>
      </c>
      <c r="N1048" s="76">
        <f>'CONSTRUCTION COST ESTIMATE'!BC1048</f>
        <v>0</v>
      </c>
      <c r="O1048" s="69" t="s">
        <v>1313</v>
      </c>
    </row>
    <row r="1049" spans="1:15" hidden="1">
      <c r="A1049" s="72">
        <f>'CONSTRUCTION COST ESTIMATE'!B1049</f>
        <v>629.11300000000006</v>
      </c>
      <c r="C1049" s="69" t="s">
        <v>1311</v>
      </c>
      <c r="D1049" s="69">
        <v>0</v>
      </c>
      <c r="F1049" s="73" t="str">
        <f>'CONSTRUCTION COST ESTIMATE'!C1049</f>
        <v>WATER MAIN (96 INCH)</v>
      </c>
      <c r="H1049" s="74" t="str">
        <f t="shared" si="22"/>
        <v>629.1130</v>
      </c>
      <c r="J1049" s="75">
        <f>'CONSTRUCTION COST ESTIMATE'!BA1049</f>
        <v>0</v>
      </c>
      <c r="K1049" s="69" t="s">
        <v>1304</v>
      </c>
      <c r="L1049" s="69" t="str">
        <f>'CONSTRUCTION COST ESTIMATE'!BB1049</f>
        <v>LF</v>
      </c>
      <c r="M1049" s="69" t="s">
        <v>1312</v>
      </c>
      <c r="N1049" s="76">
        <f>'CONSTRUCTION COST ESTIMATE'!BC1049</f>
        <v>0</v>
      </c>
      <c r="O1049" s="69" t="s">
        <v>1313</v>
      </c>
    </row>
    <row r="1050" spans="1:15" hidden="1">
      <c r="A1050" s="72">
        <f>'CONSTRUCTION COST ESTIMATE'!B1050</f>
        <v>629.11400000000003</v>
      </c>
      <c r="C1050" s="69" t="s">
        <v>1311</v>
      </c>
      <c r="D1050" s="69">
        <v>0</v>
      </c>
      <c r="F1050" s="73" t="str">
        <f>'CONSTRUCTION COST ESTIMATE'!C1050</f>
        <v>DIP WATER MAIN (4 INCH)</v>
      </c>
      <c r="H1050" s="74" t="str">
        <f t="shared" si="22"/>
        <v>629.1140</v>
      </c>
      <c r="J1050" s="75">
        <f>'CONSTRUCTION COST ESTIMATE'!BA1050</f>
        <v>0</v>
      </c>
      <c r="K1050" s="69" t="s">
        <v>1304</v>
      </c>
      <c r="L1050" s="69" t="str">
        <f>'CONSTRUCTION COST ESTIMATE'!BB1050</f>
        <v>LF</v>
      </c>
      <c r="M1050" s="69" t="s">
        <v>1312</v>
      </c>
      <c r="N1050" s="76">
        <f>'CONSTRUCTION COST ESTIMATE'!BC1050</f>
        <v>0</v>
      </c>
      <c r="O1050" s="69" t="s">
        <v>1313</v>
      </c>
    </row>
    <row r="1051" spans="1:15" hidden="1">
      <c r="A1051" s="72">
        <f>'CONSTRUCTION COST ESTIMATE'!B1051</f>
        <v>629.11500000000001</v>
      </c>
      <c r="C1051" s="69" t="s">
        <v>1311</v>
      </c>
      <c r="D1051" s="69">
        <v>0</v>
      </c>
      <c r="F1051" s="73" t="str">
        <f>'CONSTRUCTION COST ESTIMATE'!C1051</f>
        <v>DIP WATER MAIN (6 INCH)</v>
      </c>
      <c r="H1051" s="74" t="str">
        <f t="shared" si="22"/>
        <v>629.1150</v>
      </c>
      <c r="J1051" s="75">
        <f>'CONSTRUCTION COST ESTIMATE'!BA1051</f>
        <v>0</v>
      </c>
      <c r="K1051" s="69" t="s">
        <v>1304</v>
      </c>
      <c r="L1051" s="69" t="str">
        <f>'CONSTRUCTION COST ESTIMATE'!BB1051</f>
        <v>LF</v>
      </c>
      <c r="M1051" s="69" t="s">
        <v>1312</v>
      </c>
      <c r="N1051" s="76">
        <f>'CONSTRUCTION COST ESTIMATE'!BC1051</f>
        <v>0</v>
      </c>
      <c r="O1051" s="69" t="s">
        <v>1313</v>
      </c>
    </row>
    <row r="1052" spans="1:15" hidden="1">
      <c r="A1052" s="72">
        <f>'CONSTRUCTION COST ESTIMATE'!B1052</f>
        <v>629.11599999999999</v>
      </c>
      <c r="C1052" s="69" t="s">
        <v>1311</v>
      </c>
      <c r="D1052" s="69">
        <v>0</v>
      </c>
      <c r="F1052" s="73" t="str">
        <f>'CONSTRUCTION COST ESTIMATE'!C1052</f>
        <v>DIP WATER MAIN (8 INCH)</v>
      </c>
      <c r="H1052" s="74" t="str">
        <f t="shared" si="22"/>
        <v>629.1160</v>
      </c>
      <c r="J1052" s="75">
        <f>'CONSTRUCTION COST ESTIMATE'!BA1052</f>
        <v>0</v>
      </c>
      <c r="K1052" s="69" t="s">
        <v>1304</v>
      </c>
      <c r="L1052" s="69" t="str">
        <f>'CONSTRUCTION COST ESTIMATE'!BB1052</f>
        <v>LF</v>
      </c>
      <c r="M1052" s="69" t="s">
        <v>1312</v>
      </c>
      <c r="N1052" s="76">
        <f>'CONSTRUCTION COST ESTIMATE'!BC1052</f>
        <v>0</v>
      </c>
      <c r="O1052" s="69" t="s">
        <v>1313</v>
      </c>
    </row>
    <row r="1053" spans="1:15" hidden="1">
      <c r="A1053" s="72">
        <f>'CONSTRUCTION COST ESTIMATE'!B1053</f>
        <v>629.11699999999996</v>
      </c>
      <c r="C1053" s="69" t="s">
        <v>1311</v>
      </c>
      <c r="D1053" s="69">
        <v>0</v>
      </c>
      <c r="F1053" s="73" t="str">
        <f>'CONSTRUCTION COST ESTIMATE'!C1053</f>
        <v>DIP WATER MAIN (10 INCH)</v>
      </c>
      <c r="H1053" s="74" t="str">
        <f t="shared" si="22"/>
        <v>629.1170</v>
      </c>
      <c r="J1053" s="75">
        <f>'CONSTRUCTION COST ESTIMATE'!BA1053</f>
        <v>0</v>
      </c>
      <c r="K1053" s="69" t="s">
        <v>1304</v>
      </c>
      <c r="L1053" s="69" t="str">
        <f>'CONSTRUCTION COST ESTIMATE'!BB1053</f>
        <v>LF</v>
      </c>
      <c r="M1053" s="69" t="s">
        <v>1312</v>
      </c>
      <c r="N1053" s="76">
        <f>'CONSTRUCTION COST ESTIMATE'!BC1053</f>
        <v>0</v>
      </c>
      <c r="O1053" s="69" t="s">
        <v>1313</v>
      </c>
    </row>
    <row r="1054" spans="1:15" hidden="1">
      <c r="A1054" s="72">
        <f>'CONSTRUCTION COST ESTIMATE'!B1054</f>
        <v>629.11800000000005</v>
      </c>
      <c r="C1054" s="69" t="s">
        <v>1311</v>
      </c>
      <c r="D1054" s="69">
        <v>0</v>
      </c>
      <c r="F1054" s="73" t="str">
        <f>'CONSTRUCTION COST ESTIMATE'!C1054</f>
        <v>DIP WATER MAIN (12 INCH)</v>
      </c>
      <c r="H1054" s="74" t="str">
        <f t="shared" si="22"/>
        <v>629.1180</v>
      </c>
      <c r="J1054" s="75">
        <f>'CONSTRUCTION COST ESTIMATE'!BA1054</f>
        <v>0</v>
      </c>
      <c r="K1054" s="69" t="s">
        <v>1304</v>
      </c>
      <c r="L1054" s="69" t="str">
        <f>'CONSTRUCTION COST ESTIMATE'!BB1054</f>
        <v>LF</v>
      </c>
      <c r="M1054" s="69" t="s">
        <v>1312</v>
      </c>
      <c r="N1054" s="76">
        <f>'CONSTRUCTION COST ESTIMATE'!BC1054</f>
        <v>0</v>
      </c>
      <c r="O1054" s="69" t="s">
        <v>1313</v>
      </c>
    </row>
    <row r="1055" spans="1:15" hidden="1">
      <c r="A1055" s="72">
        <f>'CONSTRUCTION COST ESTIMATE'!B1055</f>
        <v>629.11900000000003</v>
      </c>
      <c r="C1055" s="69" t="s">
        <v>1311</v>
      </c>
      <c r="D1055" s="69">
        <v>0</v>
      </c>
      <c r="F1055" s="73" t="str">
        <f>'CONSTRUCTION COST ESTIMATE'!C1055</f>
        <v>DIP WATER MAIN (14 INCH)</v>
      </c>
      <c r="H1055" s="74" t="str">
        <f t="shared" si="22"/>
        <v>629.1190</v>
      </c>
      <c r="J1055" s="75">
        <f>'CONSTRUCTION COST ESTIMATE'!BA1055</f>
        <v>0</v>
      </c>
      <c r="K1055" s="69" t="s">
        <v>1304</v>
      </c>
      <c r="L1055" s="69" t="str">
        <f>'CONSTRUCTION COST ESTIMATE'!BB1055</f>
        <v>LF</v>
      </c>
      <c r="M1055" s="69" t="s">
        <v>1312</v>
      </c>
      <c r="N1055" s="76">
        <f>'CONSTRUCTION COST ESTIMATE'!BC1055</f>
        <v>0</v>
      </c>
      <c r="O1055" s="69" t="s">
        <v>1313</v>
      </c>
    </row>
    <row r="1056" spans="1:15" hidden="1">
      <c r="A1056" s="72">
        <f>'CONSTRUCTION COST ESTIMATE'!B1056</f>
        <v>629.12</v>
      </c>
      <c r="C1056" s="69" t="s">
        <v>1311</v>
      </c>
      <c r="D1056" s="69">
        <v>0</v>
      </c>
      <c r="F1056" s="73" t="str">
        <f>'CONSTRUCTION COST ESTIMATE'!C1056</f>
        <v>DIP WATER MAIN (15 INCH)</v>
      </c>
      <c r="H1056" s="74" t="str">
        <f t="shared" si="22"/>
        <v>629.1200</v>
      </c>
      <c r="J1056" s="75">
        <f>'CONSTRUCTION COST ESTIMATE'!BA1056</f>
        <v>0</v>
      </c>
      <c r="K1056" s="69" t="s">
        <v>1304</v>
      </c>
      <c r="L1056" s="69" t="str">
        <f>'CONSTRUCTION COST ESTIMATE'!BB1056</f>
        <v>LF</v>
      </c>
      <c r="M1056" s="69" t="s">
        <v>1312</v>
      </c>
      <c r="N1056" s="76">
        <f>'CONSTRUCTION COST ESTIMATE'!BC1056</f>
        <v>0</v>
      </c>
      <c r="O1056" s="69" t="s">
        <v>1313</v>
      </c>
    </row>
    <row r="1057" spans="1:15" hidden="1">
      <c r="A1057" s="72">
        <f>'CONSTRUCTION COST ESTIMATE'!B1057</f>
        <v>629.12099999999998</v>
      </c>
      <c r="C1057" s="69" t="s">
        <v>1311</v>
      </c>
      <c r="D1057" s="69">
        <v>0</v>
      </c>
      <c r="F1057" s="73" t="str">
        <f>'CONSTRUCTION COST ESTIMATE'!C1057</f>
        <v>DIP WATER MAIN (16 INCH)</v>
      </c>
      <c r="H1057" s="74" t="str">
        <f t="shared" si="22"/>
        <v>629.1210</v>
      </c>
      <c r="J1057" s="75">
        <f>'CONSTRUCTION COST ESTIMATE'!BA1057</f>
        <v>0</v>
      </c>
      <c r="K1057" s="69" t="s">
        <v>1304</v>
      </c>
      <c r="L1057" s="69" t="str">
        <f>'CONSTRUCTION COST ESTIMATE'!BB1057</f>
        <v>LF</v>
      </c>
      <c r="M1057" s="69" t="s">
        <v>1312</v>
      </c>
      <c r="N1057" s="76">
        <f>'CONSTRUCTION COST ESTIMATE'!BC1057</f>
        <v>0</v>
      </c>
      <c r="O1057" s="69" t="s">
        <v>1313</v>
      </c>
    </row>
    <row r="1058" spans="1:15" hidden="1">
      <c r="A1058" s="72">
        <f>'CONSTRUCTION COST ESTIMATE'!B1058</f>
        <v>629.12199999999996</v>
      </c>
      <c r="C1058" s="69" t="s">
        <v>1311</v>
      </c>
      <c r="D1058" s="69">
        <v>0</v>
      </c>
      <c r="F1058" s="73" t="str">
        <f>'CONSTRUCTION COST ESTIMATE'!C1058</f>
        <v>DIP WATER MAIN (18 INCH)</v>
      </c>
      <c r="H1058" s="74" t="str">
        <f t="shared" si="22"/>
        <v>629.1220</v>
      </c>
      <c r="J1058" s="75">
        <f>'CONSTRUCTION COST ESTIMATE'!BA1058</f>
        <v>0</v>
      </c>
      <c r="K1058" s="69" t="s">
        <v>1304</v>
      </c>
      <c r="L1058" s="69" t="str">
        <f>'CONSTRUCTION COST ESTIMATE'!BB1058</f>
        <v>LF</v>
      </c>
      <c r="M1058" s="69" t="s">
        <v>1312</v>
      </c>
      <c r="N1058" s="76">
        <f>'CONSTRUCTION COST ESTIMATE'!BC1058</f>
        <v>0</v>
      </c>
      <c r="O1058" s="69" t="s">
        <v>1313</v>
      </c>
    </row>
    <row r="1059" spans="1:15" hidden="1">
      <c r="A1059" s="72">
        <f>'CONSTRUCTION COST ESTIMATE'!B1059</f>
        <v>629.12300000000005</v>
      </c>
      <c r="C1059" s="69" t="s">
        <v>1311</v>
      </c>
      <c r="D1059" s="69">
        <v>0</v>
      </c>
      <c r="F1059" s="73" t="str">
        <f>'CONSTRUCTION COST ESTIMATE'!C1059</f>
        <v>DIP WATER MAIN (20 INCH)</v>
      </c>
      <c r="H1059" s="74" t="str">
        <f t="shared" si="22"/>
        <v>629.1230</v>
      </c>
      <c r="J1059" s="75">
        <f>'CONSTRUCTION COST ESTIMATE'!BA1059</f>
        <v>0</v>
      </c>
      <c r="K1059" s="69" t="s">
        <v>1304</v>
      </c>
      <c r="L1059" s="69" t="str">
        <f>'CONSTRUCTION COST ESTIMATE'!BB1059</f>
        <v>LF</v>
      </c>
      <c r="M1059" s="69" t="s">
        <v>1312</v>
      </c>
      <c r="N1059" s="76">
        <f>'CONSTRUCTION COST ESTIMATE'!BC1059</f>
        <v>0</v>
      </c>
      <c r="O1059" s="69" t="s">
        <v>1313</v>
      </c>
    </row>
    <row r="1060" spans="1:15" hidden="1">
      <c r="A1060" s="72">
        <f>'CONSTRUCTION COST ESTIMATE'!B1060</f>
        <v>629.12400000000002</v>
      </c>
      <c r="C1060" s="69" t="s">
        <v>1311</v>
      </c>
      <c r="D1060" s="69">
        <v>0</v>
      </c>
      <c r="F1060" s="73" t="str">
        <f>'CONSTRUCTION COST ESTIMATE'!C1060</f>
        <v>DIP WATER MAIN (21 INCH)</v>
      </c>
      <c r="H1060" s="74" t="str">
        <f t="shared" si="22"/>
        <v>629.1240</v>
      </c>
      <c r="J1060" s="75">
        <f>'CONSTRUCTION COST ESTIMATE'!BA1060</f>
        <v>0</v>
      </c>
      <c r="K1060" s="69" t="s">
        <v>1304</v>
      </c>
      <c r="L1060" s="69" t="str">
        <f>'CONSTRUCTION COST ESTIMATE'!BB1060</f>
        <v>LF</v>
      </c>
      <c r="M1060" s="69" t="s">
        <v>1312</v>
      </c>
      <c r="N1060" s="76">
        <f>'CONSTRUCTION COST ESTIMATE'!BC1060</f>
        <v>0</v>
      </c>
      <c r="O1060" s="69" t="s">
        <v>1313</v>
      </c>
    </row>
    <row r="1061" spans="1:15" hidden="1">
      <c r="A1061" s="72">
        <f>'CONSTRUCTION COST ESTIMATE'!B1061</f>
        <v>629.125</v>
      </c>
      <c r="C1061" s="69" t="s">
        <v>1311</v>
      </c>
      <c r="D1061" s="69">
        <v>0</v>
      </c>
      <c r="F1061" s="73" t="str">
        <f>'CONSTRUCTION COST ESTIMATE'!C1061</f>
        <v>DIP WATER MAIN (24 INCH)</v>
      </c>
      <c r="H1061" s="74" t="str">
        <f t="shared" si="22"/>
        <v>629.1250</v>
      </c>
      <c r="J1061" s="75">
        <f>'CONSTRUCTION COST ESTIMATE'!BA1061</f>
        <v>0</v>
      </c>
      <c r="K1061" s="69" t="s">
        <v>1304</v>
      </c>
      <c r="L1061" s="69" t="str">
        <f>'CONSTRUCTION COST ESTIMATE'!BB1061</f>
        <v>LF</v>
      </c>
      <c r="M1061" s="69" t="s">
        <v>1312</v>
      </c>
      <c r="N1061" s="76">
        <f>'CONSTRUCTION COST ESTIMATE'!BC1061</f>
        <v>0</v>
      </c>
      <c r="O1061" s="69" t="s">
        <v>1313</v>
      </c>
    </row>
    <row r="1062" spans="1:15" hidden="1">
      <c r="A1062" s="72">
        <f>'CONSTRUCTION COST ESTIMATE'!B1062</f>
        <v>629.12599999999998</v>
      </c>
      <c r="C1062" s="69" t="s">
        <v>1311</v>
      </c>
      <c r="D1062" s="69">
        <v>0</v>
      </c>
      <c r="F1062" s="73" t="str">
        <f>'CONSTRUCTION COST ESTIMATE'!C1062</f>
        <v>DIP WATER MAIN (30 INCH)</v>
      </c>
      <c r="H1062" s="74" t="str">
        <f t="shared" si="22"/>
        <v>629.1260</v>
      </c>
      <c r="J1062" s="75">
        <f>'CONSTRUCTION COST ESTIMATE'!BA1062</f>
        <v>0</v>
      </c>
      <c r="K1062" s="69" t="s">
        <v>1304</v>
      </c>
      <c r="L1062" s="69" t="str">
        <f>'CONSTRUCTION COST ESTIMATE'!BB1062</f>
        <v>LF</v>
      </c>
      <c r="M1062" s="69" t="s">
        <v>1312</v>
      </c>
      <c r="N1062" s="76">
        <f>'CONSTRUCTION COST ESTIMATE'!BC1062</f>
        <v>0</v>
      </c>
      <c r="O1062" s="69" t="s">
        <v>1313</v>
      </c>
    </row>
    <row r="1063" spans="1:15" hidden="1">
      <c r="A1063" s="72">
        <f>'CONSTRUCTION COST ESTIMATE'!B1063</f>
        <v>629.12699999999995</v>
      </c>
      <c r="C1063" s="69" t="s">
        <v>1311</v>
      </c>
      <c r="D1063" s="69">
        <v>0</v>
      </c>
      <c r="F1063" s="73" t="str">
        <f>'CONSTRUCTION COST ESTIMATE'!C1063</f>
        <v>DIP WATER MAIN (36 INCH)</v>
      </c>
      <c r="H1063" s="74" t="str">
        <f t="shared" si="22"/>
        <v>629.1270</v>
      </c>
      <c r="J1063" s="75">
        <f>'CONSTRUCTION COST ESTIMATE'!BA1063</f>
        <v>0</v>
      </c>
      <c r="K1063" s="69" t="s">
        <v>1304</v>
      </c>
      <c r="L1063" s="69" t="str">
        <f>'CONSTRUCTION COST ESTIMATE'!BB1063</f>
        <v>LF</v>
      </c>
      <c r="M1063" s="69" t="s">
        <v>1312</v>
      </c>
      <c r="N1063" s="76">
        <f>'CONSTRUCTION COST ESTIMATE'!BC1063</f>
        <v>0</v>
      </c>
      <c r="O1063" s="69" t="s">
        <v>1313</v>
      </c>
    </row>
    <row r="1064" spans="1:15" hidden="1">
      <c r="A1064" s="72">
        <f>'CONSTRUCTION COST ESTIMATE'!B1064</f>
        <v>629.12800000000004</v>
      </c>
      <c r="C1064" s="69" t="s">
        <v>1311</v>
      </c>
      <c r="D1064" s="69">
        <v>0</v>
      </c>
      <c r="F1064" s="73" t="str">
        <f>'CONSTRUCTION COST ESTIMATE'!C1064</f>
        <v>DIP WATER MAIN (42 INCH)</v>
      </c>
      <c r="H1064" s="74" t="str">
        <f t="shared" si="22"/>
        <v>629.1280</v>
      </c>
      <c r="J1064" s="75">
        <f>'CONSTRUCTION COST ESTIMATE'!BA1064</f>
        <v>0</v>
      </c>
      <c r="K1064" s="69" t="s">
        <v>1304</v>
      </c>
      <c r="L1064" s="69" t="str">
        <f>'CONSTRUCTION COST ESTIMATE'!BB1064</f>
        <v>LF</v>
      </c>
      <c r="M1064" s="69" t="s">
        <v>1312</v>
      </c>
      <c r="N1064" s="76">
        <f>'CONSTRUCTION COST ESTIMATE'!BC1064</f>
        <v>0</v>
      </c>
      <c r="O1064" s="69" t="s">
        <v>1313</v>
      </c>
    </row>
    <row r="1065" spans="1:15" hidden="1">
      <c r="A1065" s="72">
        <f>'CONSTRUCTION COST ESTIMATE'!B1065</f>
        <v>629.12900000000002</v>
      </c>
      <c r="C1065" s="69" t="s">
        <v>1311</v>
      </c>
      <c r="D1065" s="69">
        <v>0</v>
      </c>
      <c r="F1065" s="73" t="str">
        <f>'CONSTRUCTION COST ESTIMATE'!C1065</f>
        <v>DIP WATER MAIN (48 INCH)</v>
      </c>
      <c r="H1065" s="74" t="str">
        <f t="shared" si="22"/>
        <v>629.1290</v>
      </c>
      <c r="J1065" s="75">
        <f>'CONSTRUCTION COST ESTIMATE'!BA1065</f>
        <v>0</v>
      </c>
      <c r="K1065" s="69" t="s">
        <v>1304</v>
      </c>
      <c r="L1065" s="69" t="str">
        <f>'CONSTRUCTION COST ESTIMATE'!BB1065</f>
        <v>LF</v>
      </c>
      <c r="M1065" s="69" t="s">
        <v>1312</v>
      </c>
      <c r="N1065" s="76">
        <f>'CONSTRUCTION COST ESTIMATE'!BC1065</f>
        <v>0</v>
      </c>
      <c r="O1065" s="69" t="s">
        <v>1313</v>
      </c>
    </row>
    <row r="1066" spans="1:15" hidden="1">
      <c r="A1066" s="72">
        <f>'CONSTRUCTION COST ESTIMATE'!B1066</f>
        <v>629.13</v>
      </c>
      <c r="C1066" s="69" t="s">
        <v>1311</v>
      </c>
      <c r="D1066" s="69">
        <v>0</v>
      </c>
      <c r="F1066" s="73" t="str">
        <f>'CONSTRUCTION COST ESTIMATE'!C1066</f>
        <v>DIP WATER MAIN (54 INCH)</v>
      </c>
      <c r="H1066" s="74" t="str">
        <f t="shared" si="22"/>
        <v>629.1300</v>
      </c>
      <c r="J1066" s="75">
        <f>'CONSTRUCTION COST ESTIMATE'!BA1066</f>
        <v>0</v>
      </c>
      <c r="K1066" s="69" t="s">
        <v>1304</v>
      </c>
      <c r="L1066" s="69" t="str">
        <f>'CONSTRUCTION COST ESTIMATE'!BB1066</f>
        <v>LF</v>
      </c>
      <c r="M1066" s="69" t="s">
        <v>1312</v>
      </c>
      <c r="N1066" s="76">
        <f>'CONSTRUCTION COST ESTIMATE'!BC1066</f>
        <v>0</v>
      </c>
      <c r="O1066" s="69" t="s">
        <v>1313</v>
      </c>
    </row>
    <row r="1067" spans="1:15" hidden="1">
      <c r="A1067" s="72">
        <f>'CONSTRUCTION COST ESTIMATE'!B1067</f>
        <v>629.13099999999997</v>
      </c>
      <c r="C1067" s="69" t="s">
        <v>1311</v>
      </c>
      <c r="D1067" s="69">
        <v>0</v>
      </c>
      <c r="F1067" s="73" t="str">
        <f>'CONSTRUCTION COST ESTIMATE'!C1067</f>
        <v>DIP WATER MAIN (60 INCH)</v>
      </c>
      <c r="H1067" s="74" t="str">
        <f t="shared" si="22"/>
        <v>629.1310</v>
      </c>
      <c r="J1067" s="75">
        <f>'CONSTRUCTION COST ESTIMATE'!BA1067</f>
        <v>0</v>
      </c>
      <c r="K1067" s="69" t="s">
        <v>1304</v>
      </c>
      <c r="L1067" s="69" t="str">
        <f>'CONSTRUCTION COST ESTIMATE'!BB1067</f>
        <v>LF</v>
      </c>
      <c r="M1067" s="69" t="s">
        <v>1312</v>
      </c>
      <c r="N1067" s="76">
        <f>'CONSTRUCTION COST ESTIMATE'!BC1067</f>
        <v>0</v>
      </c>
      <c r="O1067" s="69" t="s">
        <v>1313</v>
      </c>
    </row>
    <row r="1068" spans="1:15" hidden="1">
      <c r="A1068" s="72">
        <f>'CONSTRUCTION COST ESTIMATE'!B1068</f>
        <v>629.13199999999995</v>
      </c>
      <c r="C1068" s="69" t="s">
        <v>1311</v>
      </c>
      <c r="D1068" s="69">
        <v>0</v>
      </c>
      <c r="F1068" s="73" t="str">
        <f>'CONSTRUCTION COST ESTIMATE'!C1068</f>
        <v>DIP WATER MAIN (66 INCH)</v>
      </c>
      <c r="H1068" s="74" t="str">
        <f t="shared" si="22"/>
        <v>629.1320</v>
      </c>
      <c r="J1068" s="75">
        <f>'CONSTRUCTION COST ESTIMATE'!BA1068</f>
        <v>0</v>
      </c>
      <c r="K1068" s="69" t="s">
        <v>1304</v>
      </c>
      <c r="L1068" s="69" t="str">
        <f>'CONSTRUCTION COST ESTIMATE'!BB1068</f>
        <v>LF</v>
      </c>
      <c r="M1068" s="69" t="s">
        <v>1312</v>
      </c>
      <c r="N1068" s="76">
        <f>'CONSTRUCTION COST ESTIMATE'!BC1068</f>
        <v>0</v>
      </c>
      <c r="O1068" s="69" t="s">
        <v>1313</v>
      </c>
    </row>
    <row r="1069" spans="1:15" hidden="1">
      <c r="A1069" s="72">
        <f>'CONSTRUCTION COST ESTIMATE'!B1069</f>
        <v>629.13300000000004</v>
      </c>
      <c r="C1069" s="69" t="s">
        <v>1311</v>
      </c>
      <c r="D1069" s="69">
        <v>0</v>
      </c>
      <c r="F1069" s="73" t="str">
        <f>'CONSTRUCTION COST ESTIMATE'!C1069</f>
        <v>DIP WATER MAIN (72 INCH)</v>
      </c>
      <c r="H1069" s="74" t="str">
        <f t="shared" si="22"/>
        <v>629.1330</v>
      </c>
      <c r="J1069" s="75">
        <f>'CONSTRUCTION COST ESTIMATE'!BA1069</f>
        <v>0</v>
      </c>
      <c r="K1069" s="69" t="s">
        <v>1304</v>
      </c>
      <c r="L1069" s="69" t="str">
        <f>'CONSTRUCTION COST ESTIMATE'!BB1069</f>
        <v>LF</v>
      </c>
      <c r="M1069" s="69" t="s">
        <v>1312</v>
      </c>
      <c r="N1069" s="76">
        <f>'CONSTRUCTION COST ESTIMATE'!BC1069</f>
        <v>0</v>
      </c>
      <c r="O1069" s="69" t="s">
        <v>1313</v>
      </c>
    </row>
    <row r="1070" spans="1:15" hidden="1">
      <c r="A1070" s="72">
        <f>'CONSTRUCTION COST ESTIMATE'!B1070</f>
        <v>629.13400000000001</v>
      </c>
      <c r="C1070" s="69" t="s">
        <v>1311</v>
      </c>
      <c r="D1070" s="69">
        <v>0</v>
      </c>
      <c r="F1070" s="73" t="str">
        <f>'CONSTRUCTION COST ESTIMATE'!C1070</f>
        <v>DIP WATER MAIN (78 INCH)</v>
      </c>
      <c r="H1070" s="74" t="str">
        <f t="shared" si="22"/>
        <v>629.1340</v>
      </c>
      <c r="J1070" s="75">
        <f>'CONSTRUCTION COST ESTIMATE'!BA1070</f>
        <v>0</v>
      </c>
      <c r="K1070" s="69" t="s">
        <v>1304</v>
      </c>
      <c r="L1070" s="69" t="str">
        <f>'CONSTRUCTION COST ESTIMATE'!BB1070</f>
        <v>LF</v>
      </c>
      <c r="M1070" s="69" t="s">
        <v>1312</v>
      </c>
      <c r="N1070" s="76">
        <f>'CONSTRUCTION COST ESTIMATE'!BC1070</f>
        <v>0</v>
      </c>
      <c r="O1070" s="69" t="s">
        <v>1313</v>
      </c>
    </row>
    <row r="1071" spans="1:15" hidden="1">
      <c r="A1071" s="72">
        <f>'CONSTRUCTION COST ESTIMATE'!B1071</f>
        <v>629.13499999999999</v>
      </c>
      <c r="C1071" s="69" t="s">
        <v>1311</v>
      </c>
      <c r="D1071" s="69">
        <v>0</v>
      </c>
      <c r="F1071" s="73" t="str">
        <f>'CONSTRUCTION COST ESTIMATE'!C1071</f>
        <v>DIP WATER MAIN (84 INCH)</v>
      </c>
      <c r="H1071" s="74" t="str">
        <f t="shared" si="22"/>
        <v>629.1350</v>
      </c>
      <c r="J1071" s="75">
        <f>'CONSTRUCTION COST ESTIMATE'!BA1071</f>
        <v>0</v>
      </c>
      <c r="K1071" s="69" t="s">
        <v>1304</v>
      </c>
      <c r="L1071" s="69" t="str">
        <f>'CONSTRUCTION COST ESTIMATE'!BB1071</f>
        <v>LF</v>
      </c>
      <c r="M1071" s="69" t="s">
        <v>1312</v>
      </c>
      <c r="N1071" s="76">
        <f>'CONSTRUCTION COST ESTIMATE'!BC1071</f>
        <v>0</v>
      </c>
      <c r="O1071" s="69" t="s">
        <v>1313</v>
      </c>
    </row>
    <row r="1072" spans="1:15" hidden="1">
      <c r="A1072" s="72">
        <f>'CONSTRUCTION COST ESTIMATE'!B1072</f>
        <v>629.13599999999997</v>
      </c>
      <c r="C1072" s="69" t="s">
        <v>1311</v>
      </c>
      <c r="D1072" s="69">
        <v>0</v>
      </c>
      <c r="F1072" s="73" t="str">
        <f>'CONSTRUCTION COST ESTIMATE'!C1072</f>
        <v>DIP WATER MAIN (90 INCH)</v>
      </c>
      <c r="H1072" s="74" t="str">
        <f t="shared" si="22"/>
        <v>629.1360</v>
      </c>
      <c r="J1072" s="75">
        <f>'CONSTRUCTION COST ESTIMATE'!BA1072</f>
        <v>0</v>
      </c>
      <c r="K1072" s="69" t="s">
        <v>1304</v>
      </c>
      <c r="L1072" s="69" t="str">
        <f>'CONSTRUCTION COST ESTIMATE'!BB1072</f>
        <v>LF</v>
      </c>
      <c r="M1072" s="69" t="s">
        <v>1312</v>
      </c>
      <c r="N1072" s="76">
        <f>'CONSTRUCTION COST ESTIMATE'!BC1072</f>
        <v>0</v>
      </c>
      <c r="O1072" s="69" t="s">
        <v>1313</v>
      </c>
    </row>
    <row r="1073" spans="1:15" hidden="1">
      <c r="A1073" s="72">
        <f>'CONSTRUCTION COST ESTIMATE'!B1073</f>
        <v>629.13699999999994</v>
      </c>
      <c r="C1073" s="69" t="s">
        <v>1311</v>
      </c>
      <c r="D1073" s="69">
        <v>0</v>
      </c>
      <c r="F1073" s="73" t="str">
        <f>'CONSTRUCTION COST ESTIMATE'!C1073</f>
        <v>DIP WATER MAIN (96 INCH)</v>
      </c>
      <c r="H1073" s="74" t="str">
        <f t="shared" si="22"/>
        <v>629.1370</v>
      </c>
      <c r="J1073" s="75">
        <f>'CONSTRUCTION COST ESTIMATE'!BA1073</f>
        <v>0</v>
      </c>
      <c r="K1073" s="69" t="s">
        <v>1304</v>
      </c>
      <c r="L1073" s="69" t="str">
        <f>'CONSTRUCTION COST ESTIMATE'!BB1073</f>
        <v>LF</v>
      </c>
      <c r="M1073" s="69" t="s">
        <v>1312</v>
      </c>
      <c r="N1073" s="76">
        <f>'CONSTRUCTION COST ESTIMATE'!BC1073</f>
        <v>0</v>
      </c>
      <c r="O1073" s="69" t="s">
        <v>1313</v>
      </c>
    </row>
    <row r="1074" spans="1:15" hidden="1">
      <c r="A1074" s="72">
        <f>'CONSTRUCTION COST ESTIMATE'!B1074</f>
        <v>629.14</v>
      </c>
      <c r="C1074" s="69" t="s">
        <v>1311</v>
      </c>
      <c r="D1074" s="69">
        <v>0</v>
      </c>
      <c r="F1074" s="73" t="str">
        <f>'CONSTRUCTION COST ESTIMATE'!C1074</f>
        <v>ADJUST CATHODIC PROTECTION TEST STATION</v>
      </c>
      <c r="H1074" s="74" t="str">
        <f t="shared" si="22"/>
        <v>629.1400</v>
      </c>
      <c r="J1074" s="75">
        <f>'CONSTRUCTION COST ESTIMATE'!BA1074</f>
        <v>0</v>
      </c>
      <c r="K1074" s="69" t="s">
        <v>1304</v>
      </c>
      <c r="L1074" s="69" t="str">
        <f>'CONSTRUCTION COST ESTIMATE'!BB1074</f>
        <v>EA</v>
      </c>
      <c r="M1074" s="69" t="s">
        <v>1312</v>
      </c>
      <c r="N1074" s="76">
        <f>'CONSTRUCTION COST ESTIMATE'!BC1074</f>
        <v>0</v>
      </c>
      <c r="O1074" s="69" t="s">
        <v>1313</v>
      </c>
    </row>
    <row r="1075" spans="1:15" hidden="1">
      <c r="A1075" s="72">
        <f>'CONSTRUCTION COST ESTIMATE'!B1075</f>
        <v>629.14099999999996</v>
      </c>
      <c r="C1075" s="69" t="s">
        <v>1311</v>
      </c>
      <c r="D1075" s="69">
        <v>0</v>
      </c>
      <c r="F1075" s="73" t="str">
        <f>'CONSTRUCTION COST ESTIMATE'!C1075</f>
        <v>COMBINATION AIR VACUUM/RELEASE VALVE ASSEMBLY (2 INCH)</v>
      </c>
      <c r="H1075" s="74" t="str">
        <f t="shared" si="22"/>
        <v>629.1410</v>
      </c>
      <c r="J1075" s="75">
        <f>'CONSTRUCTION COST ESTIMATE'!BA1075</f>
        <v>0</v>
      </c>
      <c r="K1075" s="69" t="s">
        <v>1304</v>
      </c>
      <c r="L1075" s="69" t="str">
        <f>'CONSTRUCTION COST ESTIMATE'!BB1075</f>
        <v>EA</v>
      </c>
      <c r="M1075" s="69" t="s">
        <v>1312</v>
      </c>
      <c r="N1075" s="76">
        <f>'CONSTRUCTION COST ESTIMATE'!BC1075</f>
        <v>0</v>
      </c>
      <c r="O1075" s="69" t="s">
        <v>1313</v>
      </c>
    </row>
    <row r="1076" spans="1:15" hidden="1">
      <c r="A1076" s="72">
        <f>'CONSTRUCTION COST ESTIMATE'!B1076</f>
        <v>629.14200000000005</v>
      </c>
      <c r="C1076" s="69" t="s">
        <v>1311</v>
      </c>
      <c r="D1076" s="69">
        <v>0</v>
      </c>
      <c r="F1076" s="73" t="str">
        <f>'CONSTRUCTION COST ESTIMATE'!C1076</f>
        <v>COMBINATION AIR VACUUM/RELEASE VALVE ASSEMBLY (3 INCH)</v>
      </c>
      <c r="H1076" s="74" t="str">
        <f t="shared" si="22"/>
        <v>629.1420</v>
      </c>
      <c r="J1076" s="75">
        <f>'CONSTRUCTION COST ESTIMATE'!BA1076</f>
        <v>0</v>
      </c>
      <c r="K1076" s="69" t="s">
        <v>1304</v>
      </c>
      <c r="L1076" s="69" t="str">
        <f>'CONSTRUCTION COST ESTIMATE'!BB1076</f>
        <v>EA</v>
      </c>
      <c r="M1076" s="69" t="s">
        <v>1312</v>
      </c>
      <c r="N1076" s="76">
        <f>'CONSTRUCTION COST ESTIMATE'!BC1076</f>
        <v>0</v>
      </c>
      <c r="O1076" s="69" t="s">
        <v>1313</v>
      </c>
    </row>
    <row r="1077" spans="1:15" hidden="1">
      <c r="A1077" s="72">
        <f>'CONSTRUCTION COST ESTIMATE'!B1077</f>
        <v>629.14300000000003</v>
      </c>
      <c r="C1077" s="69" t="s">
        <v>1311</v>
      </c>
      <c r="D1077" s="69">
        <v>0</v>
      </c>
      <c r="F1077" s="73" t="str">
        <f>'CONSTRUCTION COST ESTIMATE'!C1077</f>
        <v>GATE VALVE (6 INCH)</v>
      </c>
      <c r="H1077" s="74" t="str">
        <f t="shared" si="22"/>
        <v>629.1430</v>
      </c>
      <c r="J1077" s="75">
        <f>'CONSTRUCTION COST ESTIMATE'!BA1077</f>
        <v>0</v>
      </c>
      <c r="K1077" s="69" t="s">
        <v>1304</v>
      </c>
      <c r="L1077" s="69" t="str">
        <f>'CONSTRUCTION COST ESTIMATE'!BB1077</f>
        <v>EA</v>
      </c>
      <c r="M1077" s="69" t="s">
        <v>1312</v>
      </c>
      <c r="N1077" s="76">
        <f>'CONSTRUCTION COST ESTIMATE'!BC1077</f>
        <v>0</v>
      </c>
      <c r="O1077" s="69" t="s">
        <v>1313</v>
      </c>
    </row>
    <row r="1078" spans="1:15" hidden="1">
      <c r="A1078" s="72">
        <f>'CONSTRUCTION COST ESTIMATE'!B1078</f>
        <v>629.14400000000001</v>
      </c>
      <c r="C1078" s="69" t="s">
        <v>1311</v>
      </c>
      <c r="D1078" s="69">
        <v>0</v>
      </c>
      <c r="F1078" s="73" t="str">
        <f>'CONSTRUCTION COST ESTIMATE'!C1078</f>
        <v>GATE VALVE (8 INCH)</v>
      </c>
      <c r="H1078" s="74" t="str">
        <f t="shared" si="22"/>
        <v>629.1440</v>
      </c>
      <c r="J1078" s="75">
        <f>'CONSTRUCTION COST ESTIMATE'!BA1078</f>
        <v>0</v>
      </c>
      <c r="K1078" s="69" t="s">
        <v>1304</v>
      </c>
      <c r="L1078" s="69" t="str">
        <f>'CONSTRUCTION COST ESTIMATE'!BB1078</f>
        <v>EA</v>
      </c>
      <c r="M1078" s="69" t="s">
        <v>1312</v>
      </c>
      <c r="N1078" s="76">
        <f>'CONSTRUCTION COST ESTIMATE'!BC1078</f>
        <v>0</v>
      </c>
      <c r="O1078" s="69" t="s">
        <v>1313</v>
      </c>
    </row>
    <row r="1079" spans="1:15" hidden="1">
      <c r="A1079" s="72">
        <f>'CONSTRUCTION COST ESTIMATE'!B1079</f>
        <v>629.14499999999998</v>
      </c>
      <c r="C1079" s="69" t="s">
        <v>1311</v>
      </c>
      <c r="D1079" s="69">
        <v>0</v>
      </c>
      <c r="F1079" s="73" t="str">
        <f>'CONSTRUCTION COST ESTIMATE'!C1079</f>
        <v>GATE VALVE (18 INCH)</v>
      </c>
      <c r="H1079" s="74" t="str">
        <f t="shared" si="22"/>
        <v>629.1450</v>
      </c>
      <c r="J1079" s="75">
        <f>'CONSTRUCTION COST ESTIMATE'!BA1079</f>
        <v>0</v>
      </c>
      <c r="K1079" s="69" t="s">
        <v>1304</v>
      </c>
      <c r="L1079" s="69" t="str">
        <f>'CONSTRUCTION COST ESTIMATE'!BB1079</f>
        <v>EA</v>
      </c>
      <c r="M1079" s="69" t="s">
        <v>1312</v>
      </c>
      <c r="N1079" s="76">
        <f>'CONSTRUCTION COST ESTIMATE'!BC1079</f>
        <v>0</v>
      </c>
      <c r="O1079" s="69" t="s">
        <v>1313</v>
      </c>
    </row>
    <row r="1080" spans="1:15" hidden="1">
      <c r="A1080" s="72">
        <f>'CONSTRUCTION COST ESTIMATE'!B1080</f>
        <v>629.14599999999996</v>
      </c>
      <c r="C1080" s="69" t="s">
        <v>1311</v>
      </c>
      <c r="D1080" s="69">
        <v>0</v>
      </c>
      <c r="F1080" s="73" t="str">
        <f>'CONSTRUCTION COST ESTIMATE'!C1080</f>
        <v>ABANDON WATER LINE</v>
      </c>
      <c r="H1080" s="74" t="str">
        <f t="shared" si="22"/>
        <v>629.1460</v>
      </c>
      <c r="J1080" s="75">
        <f>'CONSTRUCTION COST ESTIMATE'!BA1080</f>
        <v>0</v>
      </c>
      <c r="K1080" s="69" t="s">
        <v>1304</v>
      </c>
      <c r="L1080" s="69" t="str">
        <f>'CONSTRUCTION COST ESTIMATE'!BB1080</f>
        <v>EA</v>
      </c>
      <c r="M1080" s="69" t="s">
        <v>1312</v>
      </c>
      <c r="N1080" s="76">
        <f>'CONSTRUCTION COST ESTIMATE'!BC1080</f>
        <v>0</v>
      </c>
      <c r="O1080" s="69" t="s">
        <v>1313</v>
      </c>
    </row>
    <row r="1081" spans="1:15" hidden="1">
      <c r="A1081" s="72">
        <f>'CONSTRUCTION COST ESTIMATE'!B1081</f>
        <v>629.14700000000005</v>
      </c>
      <c r="C1081" s="69" t="s">
        <v>1311</v>
      </c>
      <c r="D1081" s="69">
        <v>0</v>
      </c>
      <c r="F1081" s="73" t="str">
        <f>'CONSTRUCTION COST ESTIMATE'!C1081</f>
        <v>ADJUST EXISTING WATER VALVE COVER TO FINISHED GRADE</v>
      </c>
      <c r="H1081" s="74" t="str">
        <f t="shared" si="22"/>
        <v>629.1470</v>
      </c>
      <c r="J1081" s="75">
        <f>'CONSTRUCTION COST ESTIMATE'!BA1081</f>
        <v>0</v>
      </c>
      <c r="K1081" s="69" t="s">
        <v>1304</v>
      </c>
      <c r="L1081" s="69" t="str">
        <f>'CONSTRUCTION COST ESTIMATE'!BB1081</f>
        <v>EA</v>
      </c>
      <c r="M1081" s="69" t="s">
        <v>1312</v>
      </c>
      <c r="N1081" s="76">
        <f>'CONSTRUCTION COST ESTIMATE'!BC1081</f>
        <v>0</v>
      </c>
      <c r="O1081" s="69" t="s">
        <v>1313</v>
      </c>
    </row>
    <row r="1082" spans="1:15" hidden="1">
      <c r="A1082" s="72">
        <f>'CONSTRUCTION COST ESTIMATE'!B1082</f>
        <v>629.15</v>
      </c>
      <c r="C1082" s="69" t="s">
        <v>1311</v>
      </c>
      <c r="D1082" s="69">
        <v>0</v>
      </c>
      <c r="F1082" s="73" t="str">
        <f>'CONSTRUCTION COST ESTIMATE'!C1082</f>
        <v>RELOCATE AIR VALVE ASSEMBLY</v>
      </c>
      <c r="H1082" s="74" t="str">
        <f t="shared" si="22"/>
        <v>629.1500</v>
      </c>
      <c r="J1082" s="75">
        <f>'CONSTRUCTION COST ESTIMATE'!BA1082</f>
        <v>0</v>
      </c>
      <c r="K1082" s="69" t="s">
        <v>1304</v>
      </c>
      <c r="L1082" s="69" t="str">
        <f>'CONSTRUCTION COST ESTIMATE'!BB1082</f>
        <v>EA</v>
      </c>
      <c r="M1082" s="69" t="s">
        <v>1312</v>
      </c>
      <c r="N1082" s="76">
        <f>'CONSTRUCTION COST ESTIMATE'!BC1082</f>
        <v>0</v>
      </c>
      <c r="O1082" s="69" t="s">
        <v>1313</v>
      </c>
    </row>
    <row r="1083" spans="1:15" hidden="1">
      <c r="A1083" s="72">
        <f>'CONSTRUCTION COST ESTIMATE'!B1083</f>
        <v>629.15099999999995</v>
      </c>
      <c r="C1083" s="69" t="s">
        <v>1311</v>
      </c>
      <c r="D1083" s="69">
        <v>0</v>
      </c>
      <c r="F1083" s="73" t="str">
        <f>'CONSTRUCTION COST ESTIMATE'!C1083</f>
        <v>TAPPING SLEEVE AND VALVE</v>
      </c>
      <c r="H1083" s="74" t="str">
        <f t="shared" si="22"/>
        <v>629.1510</v>
      </c>
      <c r="J1083" s="75">
        <f>'CONSTRUCTION COST ESTIMATE'!BA1083</f>
        <v>0</v>
      </c>
      <c r="K1083" s="69" t="s">
        <v>1304</v>
      </c>
      <c r="L1083" s="69" t="str">
        <f>'CONSTRUCTION COST ESTIMATE'!BB1083</f>
        <v>EA</v>
      </c>
      <c r="M1083" s="69" t="s">
        <v>1312</v>
      </c>
      <c r="N1083" s="76">
        <f>'CONSTRUCTION COST ESTIMATE'!BC1083</f>
        <v>0</v>
      </c>
      <c r="O1083" s="69" t="s">
        <v>1313</v>
      </c>
    </row>
    <row r="1084" spans="1:15" hidden="1">
      <c r="A1084" s="72">
        <f>'CONSTRUCTION COST ESTIMATE'!B1084</f>
        <v>629.15200000000004</v>
      </c>
      <c r="C1084" s="69" t="s">
        <v>1311</v>
      </c>
      <c r="D1084" s="69">
        <v>0</v>
      </c>
      <c r="F1084" s="73" t="str">
        <f>'CONSTRUCTION COST ESTIMATE'!C1084</f>
        <v>INSTALL WATER SERVICE</v>
      </c>
      <c r="H1084" s="74" t="str">
        <f t="shared" si="22"/>
        <v>629.1520</v>
      </c>
      <c r="J1084" s="75">
        <f>'CONSTRUCTION COST ESTIMATE'!BA1084</f>
        <v>0</v>
      </c>
      <c r="K1084" s="69" t="s">
        <v>1304</v>
      </c>
      <c r="L1084" s="69" t="str">
        <f>'CONSTRUCTION COST ESTIMATE'!BB1084</f>
        <v>LS</v>
      </c>
      <c r="M1084" s="69" t="s">
        <v>1312</v>
      </c>
      <c r="N1084" s="76">
        <f>'CONSTRUCTION COST ESTIMATE'!BC1084</f>
        <v>0</v>
      </c>
      <c r="O1084" s="69" t="s">
        <v>1313</v>
      </c>
    </row>
    <row r="1085" spans="1:15" hidden="1">
      <c r="A1085" s="72">
        <f>'CONSTRUCTION COST ESTIMATE'!B1085</f>
        <v>629.15300000000002</v>
      </c>
      <c r="C1085" s="69" t="s">
        <v>1311</v>
      </c>
      <c r="D1085" s="69">
        <v>0</v>
      </c>
      <c r="F1085" s="73" t="str">
        <f>'CONSTRUCTION COST ESTIMATE'!C1085</f>
        <v>RELOCATE 1 INCH WATER SERVICE</v>
      </c>
      <c r="H1085" s="74" t="str">
        <f t="shared" si="22"/>
        <v>629.1530</v>
      </c>
      <c r="J1085" s="75">
        <f>'CONSTRUCTION COST ESTIMATE'!BA1085</f>
        <v>0</v>
      </c>
      <c r="K1085" s="69" t="s">
        <v>1304</v>
      </c>
      <c r="L1085" s="69" t="str">
        <f>'CONSTRUCTION COST ESTIMATE'!BB1085</f>
        <v>LS</v>
      </c>
      <c r="M1085" s="69" t="s">
        <v>1312</v>
      </c>
      <c r="N1085" s="76">
        <f>'CONSTRUCTION COST ESTIMATE'!BC1085</f>
        <v>0</v>
      </c>
      <c r="O1085" s="69" t="s">
        <v>1313</v>
      </c>
    </row>
    <row r="1086" spans="1:15" hidden="1">
      <c r="A1086" s="72">
        <f>'CONSTRUCTION COST ESTIMATE'!B1086</f>
        <v>629.154</v>
      </c>
      <c r="C1086" s="69" t="s">
        <v>1311</v>
      </c>
      <c r="D1086" s="69">
        <v>0</v>
      </c>
      <c r="F1086" s="73" t="str">
        <f>'CONSTRUCTION COST ESTIMATE'!C1086</f>
        <v>1 INCH COPPER WATERLINE</v>
      </c>
      <c r="H1086" s="74" t="str">
        <f t="shared" si="22"/>
        <v>629.1540</v>
      </c>
      <c r="J1086" s="75">
        <f>'CONSTRUCTION COST ESTIMATE'!BA1086</f>
        <v>0</v>
      </c>
      <c r="K1086" s="69" t="s">
        <v>1304</v>
      </c>
      <c r="L1086" s="69" t="str">
        <f>'CONSTRUCTION COST ESTIMATE'!BB1086</f>
        <v>LF</v>
      </c>
      <c r="M1086" s="69" t="s">
        <v>1312</v>
      </c>
      <c r="N1086" s="76">
        <f>'CONSTRUCTION COST ESTIMATE'!BC1086</f>
        <v>0</v>
      </c>
      <c r="O1086" s="69" t="s">
        <v>1313</v>
      </c>
    </row>
    <row r="1087" spans="1:15" hidden="1">
      <c r="A1087" s="72">
        <f>'CONSTRUCTION COST ESTIMATE'!B1087</f>
        <v>629.15499999999997</v>
      </c>
      <c r="C1087" s="69" t="s">
        <v>1311</v>
      </c>
      <c r="D1087" s="69">
        <v>0</v>
      </c>
      <c r="F1087" s="73" t="str">
        <f>'CONSTRUCTION COST ESTIMATE'!C1087</f>
        <v>6 INCH DUCTILE IRON WATERLINE</v>
      </c>
      <c r="H1087" s="74" t="str">
        <f t="shared" si="22"/>
        <v>629.1550</v>
      </c>
      <c r="J1087" s="75">
        <f>'CONSTRUCTION COST ESTIMATE'!BA1087</f>
        <v>0</v>
      </c>
      <c r="K1087" s="69" t="s">
        <v>1304</v>
      </c>
      <c r="L1087" s="69" t="str">
        <f>'CONSTRUCTION COST ESTIMATE'!BB1087</f>
        <v>LF</v>
      </c>
      <c r="M1087" s="69" t="s">
        <v>1312</v>
      </c>
      <c r="N1087" s="76">
        <f>'CONSTRUCTION COST ESTIMATE'!BC1087</f>
        <v>0</v>
      </c>
      <c r="O1087" s="69" t="s">
        <v>1313</v>
      </c>
    </row>
    <row r="1088" spans="1:15" hidden="1">
      <c r="A1088" s="72">
        <f>'CONSTRUCTION COST ESTIMATE'!B1088</f>
        <v>629.15599999999995</v>
      </c>
      <c r="C1088" s="69" t="s">
        <v>1311</v>
      </c>
      <c r="D1088" s="69">
        <v>0</v>
      </c>
      <c r="F1088" s="73" t="str">
        <f>'CONSTRUCTION COST ESTIMATE'!C1088</f>
        <v>8 INCH DUCTILE IRON WATERLINE</v>
      </c>
      <c r="H1088" s="74" t="str">
        <f t="shared" si="22"/>
        <v>629.1560</v>
      </c>
      <c r="J1088" s="75">
        <f>'CONSTRUCTION COST ESTIMATE'!BA1088</f>
        <v>0</v>
      </c>
      <c r="K1088" s="69" t="s">
        <v>1304</v>
      </c>
      <c r="L1088" s="69" t="str">
        <f>'CONSTRUCTION COST ESTIMATE'!BB1088</f>
        <v>LF</v>
      </c>
      <c r="M1088" s="69" t="s">
        <v>1312</v>
      </c>
      <c r="N1088" s="76">
        <f>'CONSTRUCTION COST ESTIMATE'!BC1088</f>
        <v>0</v>
      </c>
      <c r="O1088" s="69" t="s">
        <v>1313</v>
      </c>
    </row>
    <row r="1089" spans="1:15" hidden="1">
      <c r="A1089" s="72">
        <f>'CONSTRUCTION COST ESTIMATE'!B1089</f>
        <v>629.15700000000004</v>
      </c>
      <c r="C1089" s="69" t="s">
        <v>1311</v>
      </c>
      <c r="D1089" s="69">
        <v>0</v>
      </c>
      <c r="F1089" s="73" t="str">
        <f>'CONSTRUCTION COST ESTIMATE'!C1089</f>
        <v>12 INCH DUCTILE IRON WATERLINE</v>
      </c>
      <c r="H1089" s="74" t="str">
        <f t="shared" si="22"/>
        <v>629.1570</v>
      </c>
      <c r="J1089" s="75">
        <f>'CONSTRUCTION COST ESTIMATE'!BA1089</f>
        <v>0</v>
      </c>
      <c r="K1089" s="69" t="s">
        <v>1304</v>
      </c>
      <c r="L1089" s="69" t="str">
        <f>'CONSTRUCTION COST ESTIMATE'!BB1089</f>
        <v>LF</v>
      </c>
      <c r="M1089" s="69" t="s">
        <v>1312</v>
      </c>
      <c r="N1089" s="76">
        <f>'CONSTRUCTION COST ESTIMATE'!BC1089</f>
        <v>0</v>
      </c>
      <c r="O1089" s="69" t="s">
        <v>1313</v>
      </c>
    </row>
    <row r="1090" spans="1:15" hidden="1">
      <c r="A1090" s="72">
        <f>'CONSTRUCTION COST ESTIMATE'!B1090</f>
        <v>629.15800000000002</v>
      </c>
      <c r="C1090" s="69" t="s">
        <v>1311</v>
      </c>
      <c r="D1090" s="69">
        <v>0</v>
      </c>
      <c r="F1090" s="73" t="str">
        <f>'CONSTRUCTION COST ESTIMATE'!C1090</f>
        <v>16 INCH DUCTILE IRON WATERLINE</v>
      </c>
      <c r="H1090" s="74" t="str">
        <f t="shared" si="22"/>
        <v>629.1580</v>
      </c>
      <c r="J1090" s="75">
        <f>'CONSTRUCTION COST ESTIMATE'!BA1090</f>
        <v>0</v>
      </c>
      <c r="K1090" s="69" t="s">
        <v>1304</v>
      </c>
      <c r="L1090" s="69" t="str">
        <f>'CONSTRUCTION COST ESTIMATE'!BB1090</f>
        <v>LF</v>
      </c>
      <c r="M1090" s="69" t="s">
        <v>1312</v>
      </c>
      <c r="N1090" s="76">
        <f>'CONSTRUCTION COST ESTIMATE'!BC1090</f>
        <v>0</v>
      </c>
      <c r="O1090" s="69" t="s">
        <v>1313</v>
      </c>
    </row>
    <row r="1091" spans="1:15" hidden="1">
      <c r="A1091" s="72">
        <f>'CONSTRUCTION COST ESTIMATE'!B1091</f>
        <v>629.15899999999999</v>
      </c>
      <c r="C1091" s="69" t="s">
        <v>1311</v>
      </c>
      <c r="D1091" s="69">
        <v>0</v>
      </c>
      <c r="F1091" s="73" t="str">
        <f>'CONSTRUCTION COST ESTIMATE'!C1091</f>
        <v>2 INCH PVC WATERLINE</v>
      </c>
      <c r="H1091" s="74" t="str">
        <f t="shared" si="22"/>
        <v>629.1590</v>
      </c>
      <c r="J1091" s="75">
        <f>'CONSTRUCTION COST ESTIMATE'!BA1091</f>
        <v>0</v>
      </c>
      <c r="K1091" s="69" t="s">
        <v>1304</v>
      </c>
      <c r="L1091" s="69" t="str">
        <f>'CONSTRUCTION COST ESTIMATE'!BB1091</f>
        <v>EA</v>
      </c>
      <c r="M1091" s="69" t="s">
        <v>1312</v>
      </c>
      <c r="N1091" s="76">
        <f>'CONSTRUCTION COST ESTIMATE'!BC1091</f>
        <v>0</v>
      </c>
      <c r="O1091" s="69" t="s">
        <v>1313</v>
      </c>
    </row>
    <row r="1092" spans="1:15" hidden="1">
      <c r="A1092" s="72">
        <f>'CONSTRUCTION COST ESTIMATE'!B1092</f>
        <v>629.16</v>
      </c>
      <c r="C1092" s="69" t="s">
        <v>1311</v>
      </c>
      <c r="D1092" s="69">
        <v>0</v>
      </c>
      <c r="F1092" s="73" t="str">
        <f>'CONSTRUCTION COST ESTIMATE'!C1092</f>
        <v>8 INCH PVC WATERLINE</v>
      </c>
      <c r="H1092" s="74" t="str">
        <f t="shared" si="22"/>
        <v>629.1600</v>
      </c>
      <c r="J1092" s="75">
        <f>'CONSTRUCTION COST ESTIMATE'!BA1092</f>
        <v>0</v>
      </c>
      <c r="K1092" s="69" t="s">
        <v>1304</v>
      </c>
      <c r="L1092" s="69" t="str">
        <f>'CONSTRUCTION COST ESTIMATE'!BB1092</f>
        <v>LF</v>
      </c>
      <c r="M1092" s="69" t="s">
        <v>1312</v>
      </c>
      <c r="N1092" s="76">
        <f>'CONSTRUCTION COST ESTIMATE'!BC1092</f>
        <v>0</v>
      </c>
      <c r="O1092" s="69" t="s">
        <v>1313</v>
      </c>
    </row>
    <row r="1093" spans="1:15" hidden="1">
      <c r="A1093" s="72">
        <f>'CONSTRUCTION COST ESTIMATE'!B1093</f>
        <v>629.16099999999994</v>
      </c>
      <c r="C1093" s="69" t="s">
        <v>1311</v>
      </c>
      <c r="D1093" s="69">
        <v>0</v>
      </c>
      <c r="F1093" s="73" t="str">
        <f>'CONSTRUCTION COST ESTIMATE'!C1093</f>
        <v>16 INCH STEEL WATERLINE CASING</v>
      </c>
      <c r="H1093" s="74" t="str">
        <f t="shared" si="22"/>
        <v>629.1610</v>
      </c>
      <c r="J1093" s="75">
        <f>'CONSTRUCTION COST ESTIMATE'!BA1093</f>
        <v>0</v>
      </c>
      <c r="K1093" s="69" t="s">
        <v>1304</v>
      </c>
      <c r="L1093" s="69" t="str">
        <f>'CONSTRUCTION COST ESTIMATE'!BB1093</f>
        <v>LF</v>
      </c>
      <c r="M1093" s="69" t="s">
        <v>1312</v>
      </c>
      <c r="N1093" s="76">
        <f>'CONSTRUCTION COST ESTIMATE'!BC1093</f>
        <v>0</v>
      </c>
      <c r="O1093" s="69" t="s">
        <v>1313</v>
      </c>
    </row>
    <row r="1094" spans="1:15" hidden="1">
      <c r="A1094" s="72">
        <f>'CONSTRUCTION COST ESTIMATE'!B1094</f>
        <v>629.16200000000003</v>
      </c>
      <c r="C1094" s="69" t="s">
        <v>1311</v>
      </c>
      <c r="D1094" s="69">
        <v>0</v>
      </c>
      <c r="F1094" s="73" t="str">
        <f>'CONSTRUCTION COST ESTIMATE'!C1094</f>
        <v>18 INCH STEEL WATERLINE CASING</v>
      </c>
      <c r="H1094" s="74" t="str">
        <f t="shared" si="22"/>
        <v>629.1620</v>
      </c>
      <c r="J1094" s="75">
        <f>'CONSTRUCTION COST ESTIMATE'!BA1094</f>
        <v>0</v>
      </c>
      <c r="K1094" s="69" t="s">
        <v>1304</v>
      </c>
      <c r="L1094" s="69" t="str">
        <f>'CONSTRUCTION COST ESTIMATE'!BB1094</f>
        <v>LF</v>
      </c>
      <c r="M1094" s="69" t="s">
        <v>1312</v>
      </c>
      <c r="N1094" s="76">
        <f>'CONSTRUCTION COST ESTIMATE'!BC1094</f>
        <v>0</v>
      </c>
      <c r="O1094" s="69" t="s">
        <v>1313</v>
      </c>
    </row>
    <row r="1095" spans="1:15" hidden="1">
      <c r="A1095" s="72">
        <f>'CONSTRUCTION COST ESTIMATE'!B1095</f>
        <v>629.16300000000001</v>
      </c>
      <c r="C1095" s="69" t="s">
        <v>1311</v>
      </c>
      <c r="D1095" s="69">
        <v>0</v>
      </c>
      <c r="F1095" s="73" t="str">
        <f>'CONSTRUCTION COST ESTIMATE'!C1095</f>
        <v>24 INCH STEEL WATERLINE CASING</v>
      </c>
      <c r="H1095" s="74" t="str">
        <f t="shared" si="22"/>
        <v>629.1630</v>
      </c>
      <c r="J1095" s="75">
        <f>'CONSTRUCTION COST ESTIMATE'!BA1095</f>
        <v>0</v>
      </c>
      <c r="K1095" s="69" t="s">
        <v>1304</v>
      </c>
      <c r="L1095" s="69" t="str">
        <f>'CONSTRUCTION COST ESTIMATE'!BB1095</f>
        <v>LF</v>
      </c>
      <c r="M1095" s="69" t="s">
        <v>1312</v>
      </c>
      <c r="N1095" s="76">
        <f>'CONSTRUCTION COST ESTIMATE'!BC1095</f>
        <v>0</v>
      </c>
      <c r="O1095" s="69" t="s">
        <v>1313</v>
      </c>
    </row>
    <row r="1096" spans="1:15" hidden="1">
      <c r="A1096" s="72">
        <f>'CONSTRUCTION COST ESTIMATE'!B1096</f>
        <v>629.16399999999999</v>
      </c>
      <c r="C1096" s="69" t="s">
        <v>1311</v>
      </c>
      <c r="D1096" s="69">
        <v>0</v>
      </c>
      <c r="F1096" s="73" t="str">
        <f>'CONSTRUCTION COST ESTIMATE'!C1096</f>
        <v>8 INCH WATERLINE AND APPURTENANCES</v>
      </c>
      <c r="H1096" s="74" t="str">
        <f t="shared" si="22"/>
        <v>629.1640</v>
      </c>
      <c r="J1096" s="75">
        <f>'CONSTRUCTION COST ESTIMATE'!BA1096</f>
        <v>0</v>
      </c>
      <c r="K1096" s="69" t="s">
        <v>1304</v>
      </c>
      <c r="L1096" s="69" t="str">
        <f>'CONSTRUCTION COST ESTIMATE'!BB1096</f>
        <v>LS</v>
      </c>
      <c r="M1096" s="69" t="s">
        <v>1312</v>
      </c>
      <c r="N1096" s="76">
        <f>'CONSTRUCTION COST ESTIMATE'!BC1096</f>
        <v>0</v>
      </c>
      <c r="O1096" s="69" t="s">
        <v>1313</v>
      </c>
    </row>
    <row r="1097" spans="1:15" hidden="1">
      <c r="A1097" s="72">
        <f>'CONSTRUCTION COST ESTIMATE'!B1097</f>
        <v>629.16499999999996</v>
      </c>
      <c r="C1097" s="69" t="s">
        <v>1311</v>
      </c>
      <c r="D1097" s="69">
        <v>0</v>
      </c>
      <c r="F1097" s="73" t="str">
        <f>'CONSTRUCTION COST ESTIMATE'!C1097</f>
        <v>8 INCH WATERLINE RELOCATION</v>
      </c>
      <c r="H1097" s="74" t="str">
        <f t="shared" si="22"/>
        <v>629.1650</v>
      </c>
      <c r="J1097" s="75">
        <f>'CONSTRUCTION COST ESTIMATE'!BA1097</f>
        <v>0</v>
      </c>
      <c r="K1097" s="69" t="s">
        <v>1304</v>
      </c>
      <c r="L1097" s="69" t="str">
        <f>'CONSTRUCTION COST ESTIMATE'!BB1097</f>
        <v>LS</v>
      </c>
      <c r="M1097" s="69" t="s">
        <v>1312</v>
      </c>
      <c r="N1097" s="76">
        <f>'CONSTRUCTION COST ESTIMATE'!BC1097</f>
        <v>0</v>
      </c>
      <c r="O1097" s="69" t="s">
        <v>1313</v>
      </c>
    </row>
    <row r="1098" spans="1:15" hidden="1">
      <c r="A1098" s="72">
        <f>'CONSTRUCTION COST ESTIMATE'!B1098</f>
        <v>629.16600000000005</v>
      </c>
      <c r="C1098" s="69" t="s">
        <v>1311</v>
      </c>
      <c r="D1098" s="69">
        <v>0</v>
      </c>
      <c r="F1098" s="73" t="str">
        <f>'CONSTRUCTION COST ESTIMATE'!C1098</f>
        <v>12 INCH WATERLINE APPURTENANCES</v>
      </c>
      <c r="H1098" s="74" t="str">
        <f t="shared" si="22"/>
        <v>629.1660</v>
      </c>
      <c r="J1098" s="75">
        <f>'CONSTRUCTION COST ESTIMATE'!BA1098</f>
        <v>0</v>
      </c>
      <c r="K1098" s="69" t="s">
        <v>1304</v>
      </c>
      <c r="L1098" s="69" t="str">
        <f>'CONSTRUCTION COST ESTIMATE'!BB1098</f>
        <v>LS</v>
      </c>
      <c r="M1098" s="69" t="s">
        <v>1312</v>
      </c>
      <c r="N1098" s="76">
        <f>'CONSTRUCTION COST ESTIMATE'!BC1098</f>
        <v>0</v>
      </c>
      <c r="O1098" s="69" t="s">
        <v>1313</v>
      </c>
    </row>
    <row r="1099" spans="1:15" hidden="1">
      <c r="A1099" s="72">
        <f>'CONSTRUCTION COST ESTIMATE'!B1099</f>
        <v>629.16700000000003</v>
      </c>
      <c r="C1099" s="69" t="s">
        <v>1311</v>
      </c>
      <c r="D1099" s="69">
        <v>0</v>
      </c>
      <c r="F1099" s="73" t="str">
        <f>'CONSTRUCTION COST ESTIMATE'!C1099</f>
        <v>CUT AND CAP EXISTING ACP WATER LINE</v>
      </c>
      <c r="H1099" s="74" t="str">
        <f t="shared" si="22"/>
        <v>629.1670</v>
      </c>
      <c r="J1099" s="75">
        <f>'CONSTRUCTION COST ESTIMATE'!BA1099</f>
        <v>0</v>
      </c>
      <c r="K1099" s="69" t="s">
        <v>1304</v>
      </c>
      <c r="L1099" s="69" t="str">
        <f>'CONSTRUCTION COST ESTIMATE'!BB1099</f>
        <v>LS</v>
      </c>
      <c r="M1099" s="69" t="s">
        <v>1312</v>
      </c>
      <c r="N1099" s="76">
        <f>'CONSTRUCTION COST ESTIMATE'!BC1099</f>
        <v>0</v>
      </c>
      <c r="O1099" s="69" t="s">
        <v>1313</v>
      </c>
    </row>
    <row r="1100" spans="1:15" hidden="1">
      <c r="A1100" s="72">
        <f>'CONSTRUCTION COST ESTIMATE'!B1100</f>
        <v>629.16800000000001</v>
      </c>
      <c r="C1100" s="69" t="s">
        <v>1311</v>
      </c>
      <c r="D1100" s="69">
        <v>0</v>
      </c>
      <c r="F1100" s="73" t="str">
        <f>'CONSTRUCTION COST ESTIMATE'!C1100</f>
        <v>EXISTING WATERLINE PROTECTION (20 INCH DIAMETER OR SMALLER)</v>
      </c>
      <c r="H1100" s="74" t="str">
        <f t="shared" si="22"/>
        <v>629.1680</v>
      </c>
      <c r="J1100" s="75">
        <f>'CONSTRUCTION COST ESTIMATE'!BA1100</f>
        <v>0</v>
      </c>
      <c r="K1100" s="69" t="s">
        <v>1304</v>
      </c>
      <c r="L1100" s="69" t="str">
        <f>'CONSTRUCTION COST ESTIMATE'!BB1100</f>
        <v>EA</v>
      </c>
      <c r="M1100" s="69" t="s">
        <v>1312</v>
      </c>
      <c r="N1100" s="76">
        <f>'CONSTRUCTION COST ESTIMATE'!BC1100</f>
        <v>0</v>
      </c>
      <c r="O1100" s="69" t="s">
        <v>1313</v>
      </c>
    </row>
    <row r="1101" spans="1:15" hidden="1">
      <c r="A1101" s="72">
        <f>'CONSTRUCTION COST ESTIMATE'!B1101</f>
        <v>629.16899999999998</v>
      </c>
      <c r="C1101" s="69" t="s">
        <v>1311</v>
      </c>
      <c r="D1101" s="69">
        <v>0</v>
      </c>
      <c r="F1101" s="73" t="str">
        <f>'CONSTRUCTION COST ESTIMATE'!C1101</f>
        <v>6 INCH X 6 INCH WET TAP ASSEMBLY</v>
      </c>
      <c r="H1101" s="74" t="str">
        <f t="shared" si="22"/>
        <v>629.1690</v>
      </c>
      <c r="J1101" s="75">
        <f>'CONSTRUCTION COST ESTIMATE'!BA1101</f>
        <v>0</v>
      </c>
      <c r="K1101" s="69" t="s">
        <v>1304</v>
      </c>
      <c r="L1101" s="69" t="str">
        <f>'CONSTRUCTION COST ESTIMATE'!BB1101</f>
        <v>EA</v>
      </c>
      <c r="M1101" s="69" t="s">
        <v>1312</v>
      </c>
      <c r="N1101" s="76">
        <f>'CONSTRUCTION COST ESTIMATE'!BC1101</f>
        <v>0</v>
      </c>
      <c r="O1101" s="69" t="s">
        <v>1313</v>
      </c>
    </row>
    <row r="1102" spans="1:15" hidden="1">
      <c r="A1102" s="72">
        <f>'CONSTRUCTION COST ESTIMATE'!B1102</f>
        <v>629.16999999999996</v>
      </c>
      <c r="C1102" s="69" t="s">
        <v>1311</v>
      </c>
      <c r="D1102" s="69">
        <v>0</v>
      </c>
      <c r="F1102" s="73" t="str">
        <f>'CONSTRUCTION COST ESTIMATE'!C1102</f>
        <v>8 INCH X 8 INCH WET TAP ASSEMBLY</v>
      </c>
      <c r="H1102" s="74" t="str">
        <f t="shared" si="22"/>
        <v>629.1700</v>
      </c>
      <c r="J1102" s="75">
        <f>'CONSTRUCTION COST ESTIMATE'!BA1102</f>
        <v>0</v>
      </c>
      <c r="K1102" s="69" t="s">
        <v>1304</v>
      </c>
      <c r="L1102" s="69" t="str">
        <f>'CONSTRUCTION COST ESTIMATE'!BB1102</f>
        <v>EA</v>
      </c>
      <c r="M1102" s="69" t="s">
        <v>1312</v>
      </c>
      <c r="N1102" s="76">
        <f>'CONSTRUCTION COST ESTIMATE'!BC1102</f>
        <v>0</v>
      </c>
      <c r="O1102" s="69" t="s">
        <v>1313</v>
      </c>
    </row>
    <row r="1103" spans="1:15" hidden="1">
      <c r="A1103" s="72">
        <f>'CONSTRUCTION COST ESTIMATE'!B1103</f>
        <v>629.17100000000005</v>
      </c>
      <c r="C1103" s="69" t="s">
        <v>1311</v>
      </c>
      <c r="D1103" s="69">
        <v>0</v>
      </c>
      <c r="F1103" s="73" t="str">
        <f>'CONSTRUCTION COST ESTIMATE'!C1103</f>
        <v>12 INCH X 6 INCH WET TAP ASSEMBLY</v>
      </c>
      <c r="H1103" s="74" t="str">
        <f t="shared" si="22"/>
        <v>629.1710</v>
      </c>
      <c r="J1103" s="75">
        <f>'CONSTRUCTION COST ESTIMATE'!BA1103</f>
        <v>0</v>
      </c>
      <c r="K1103" s="69" t="s">
        <v>1304</v>
      </c>
      <c r="L1103" s="69" t="str">
        <f>'CONSTRUCTION COST ESTIMATE'!BB1103</f>
        <v>EA</v>
      </c>
      <c r="M1103" s="69" t="s">
        <v>1312</v>
      </c>
      <c r="N1103" s="76">
        <f>'CONSTRUCTION COST ESTIMATE'!BC1103</f>
        <v>0</v>
      </c>
      <c r="O1103" s="69" t="s">
        <v>1313</v>
      </c>
    </row>
    <row r="1104" spans="1:15" hidden="1">
      <c r="A1104" s="72">
        <f>'CONSTRUCTION COST ESTIMATE'!B1104</f>
        <v>629.17200000000003</v>
      </c>
      <c r="C1104" s="69" t="s">
        <v>1311</v>
      </c>
      <c r="D1104" s="69">
        <v>0</v>
      </c>
      <c r="F1104" s="73" t="str">
        <f>'CONSTRUCTION COST ESTIMATE'!C1104</f>
        <v>12 INCH X 12 INCH WET TAP ASSEMBLY</v>
      </c>
      <c r="H1104" s="74" t="str">
        <f t="shared" si="22"/>
        <v>629.1720</v>
      </c>
      <c r="J1104" s="75">
        <f>'CONSTRUCTION COST ESTIMATE'!BA1104</f>
        <v>0</v>
      </c>
      <c r="K1104" s="69" t="s">
        <v>1304</v>
      </c>
      <c r="L1104" s="69" t="str">
        <f>'CONSTRUCTION COST ESTIMATE'!BB1104</f>
        <v>EA</v>
      </c>
      <c r="M1104" s="69" t="s">
        <v>1312</v>
      </c>
      <c r="N1104" s="76">
        <f>'CONSTRUCTION COST ESTIMATE'!BC1104</f>
        <v>0</v>
      </c>
      <c r="O1104" s="69" t="s">
        <v>1313</v>
      </c>
    </row>
    <row r="1105" spans="1:26" hidden="1">
      <c r="A1105" s="72">
        <f>'CONSTRUCTION COST ESTIMATE'!B1105</f>
        <v>629.173</v>
      </c>
      <c r="C1105" s="69" t="s">
        <v>1311</v>
      </c>
      <c r="D1105" s="69">
        <v>0</v>
      </c>
      <c r="F1105" s="73" t="str">
        <f>'CONSTRUCTION COST ESTIMATE'!C1105</f>
        <v>16 INCH X 16 INCH WET TAP ASSEMBLY</v>
      </c>
      <c r="H1105" s="74" t="str">
        <f t="shared" si="22"/>
        <v>629.1730</v>
      </c>
      <c r="J1105" s="75">
        <f>'CONSTRUCTION COST ESTIMATE'!BA1105</f>
        <v>0</v>
      </c>
      <c r="K1105" s="69" t="s">
        <v>1304</v>
      </c>
      <c r="L1105" s="69" t="str">
        <f>'CONSTRUCTION COST ESTIMATE'!BB1105</f>
        <v>EA</v>
      </c>
      <c r="M1105" s="69" t="s">
        <v>1312</v>
      </c>
      <c r="N1105" s="76">
        <f>'CONSTRUCTION COST ESTIMATE'!BC1105</f>
        <v>0</v>
      </c>
      <c r="O1105" s="69" t="s">
        <v>1313</v>
      </c>
    </row>
    <row r="1106" spans="1:26" hidden="1">
      <c r="A1106" s="72">
        <f>'CONSTRUCTION COST ESTIMATE'!B1106</f>
        <v>629.17399999999998</v>
      </c>
      <c r="C1106" s="69" t="s">
        <v>1311</v>
      </c>
      <c r="D1106" s="69">
        <v>0</v>
      </c>
      <c r="F1106" s="73" t="str">
        <f>'CONSTRUCTION COST ESTIMATE'!C1106</f>
        <v>REMOVE AND RELOCATE WATER METER</v>
      </c>
      <c r="H1106" s="74" t="str">
        <f t="shared" si="22"/>
        <v>629.1740</v>
      </c>
      <c r="J1106" s="75">
        <f>'CONSTRUCTION COST ESTIMATE'!BA1106</f>
        <v>0</v>
      </c>
      <c r="K1106" s="69" t="s">
        <v>1304</v>
      </c>
      <c r="L1106" s="69" t="str">
        <f>'CONSTRUCTION COST ESTIMATE'!BB1106</f>
        <v>EA</v>
      </c>
      <c r="M1106" s="69" t="s">
        <v>1312</v>
      </c>
      <c r="N1106" s="76">
        <f>'CONSTRUCTION COST ESTIMATE'!BC1106</f>
        <v>0</v>
      </c>
      <c r="O1106" s="69" t="s">
        <v>1313</v>
      </c>
    </row>
    <row r="1107" spans="1:26" hidden="1">
      <c r="A1107" s="72">
        <f>'CONSTRUCTION COST ESTIMATE'!B1107</f>
        <v>629.17999999999995</v>
      </c>
      <c r="C1107" s="69" t="s">
        <v>1311</v>
      </c>
      <c r="D1107" s="69">
        <v>0</v>
      </c>
      <c r="F1107" s="73" t="str">
        <f>'CONSTRUCTION COST ESTIMATE'!C1107</f>
        <v>ACP WATERLINE REPLACEMENT WITH (MATERIAL) PIPE (6 INCH)</v>
      </c>
      <c r="H1107" s="74" t="str">
        <f t="shared" ref="H1107:H1112" si="23">TEXT(A1107,"#.0000")</f>
        <v>629.1800</v>
      </c>
      <c r="J1107" s="75">
        <f>'CONSTRUCTION COST ESTIMATE'!BA1107</f>
        <v>0</v>
      </c>
      <c r="K1107" s="69" t="s">
        <v>1304</v>
      </c>
      <c r="L1107" s="69" t="str">
        <f>'CONSTRUCTION COST ESTIMATE'!BB1107</f>
        <v>LF</v>
      </c>
      <c r="M1107" s="69" t="s">
        <v>1312</v>
      </c>
      <c r="N1107" s="76">
        <f>'CONSTRUCTION COST ESTIMATE'!BC1107</f>
        <v>0</v>
      </c>
      <c r="O1107" s="69" t="s">
        <v>1313</v>
      </c>
    </row>
    <row r="1108" spans="1:26" hidden="1">
      <c r="A1108" s="72">
        <f>'CONSTRUCTION COST ESTIMATE'!B1108</f>
        <v>629.18100000000004</v>
      </c>
      <c r="C1108" s="69" t="s">
        <v>1311</v>
      </c>
      <c r="D1108" s="69">
        <v>0</v>
      </c>
      <c r="F1108" s="73" t="str">
        <f>'CONSTRUCTION COST ESTIMATE'!C1108</f>
        <v>ACP WATERLINE REPLACEMENT WITH (MATERIAL) PIPE (8 INCH)</v>
      </c>
      <c r="H1108" s="74" t="str">
        <f t="shared" si="23"/>
        <v>629.1810</v>
      </c>
      <c r="J1108" s="75">
        <f>'CONSTRUCTION COST ESTIMATE'!BA1108</f>
        <v>0</v>
      </c>
      <c r="K1108" s="69" t="s">
        <v>1304</v>
      </c>
      <c r="L1108" s="69" t="str">
        <f>'CONSTRUCTION COST ESTIMATE'!BB1108</f>
        <v>LF</v>
      </c>
      <c r="M1108" s="69" t="s">
        <v>1312</v>
      </c>
      <c r="N1108" s="76">
        <f>'CONSTRUCTION COST ESTIMATE'!BC1108</f>
        <v>0</v>
      </c>
      <c r="O1108" s="69" t="s">
        <v>1313</v>
      </c>
    </row>
    <row r="1109" spans="1:26" hidden="1">
      <c r="A1109" s="72">
        <f>'CONSTRUCTION COST ESTIMATE'!B1109</f>
        <v>629.18200000000002</v>
      </c>
      <c r="C1109" s="69" t="s">
        <v>1311</v>
      </c>
      <c r="D1109" s="69">
        <v>0</v>
      </c>
      <c r="F1109" s="73" t="str">
        <f>'CONSTRUCTION COST ESTIMATE'!C1109</f>
        <v>ACP WATERLINE REPLACEMENT WITH (MATERIAL) PIPE (10 INCH)</v>
      </c>
      <c r="H1109" s="74" t="str">
        <f t="shared" si="23"/>
        <v>629.1820</v>
      </c>
      <c r="J1109" s="75">
        <f>'CONSTRUCTION COST ESTIMATE'!BA1109</f>
        <v>0</v>
      </c>
      <c r="K1109" s="69" t="s">
        <v>1304</v>
      </c>
      <c r="L1109" s="69" t="str">
        <f>'CONSTRUCTION COST ESTIMATE'!BB1109</f>
        <v>LF</v>
      </c>
      <c r="M1109" s="69" t="s">
        <v>1312</v>
      </c>
      <c r="N1109" s="76">
        <f>'CONSTRUCTION COST ESTIMATE'!BC1109</f>
        <v>0</v>
      </c>
      <c r="O1109" s="69" t="s">
        <v>1313</v>
      </c>
    </row>
    <row r="1110" spans="1:26" hidden="1">
      <c r="A1110" s="72">
        <f>'CONSTRUCTION COST ESTIMATE'!B1110</f>
        <v>629.18299999999999</v>
      </c>
      <c r="C1110" s="69" t="s">
        <v>1311</v>
      </c>
      <c r="D1110" s="69">
        <v>0</v>
      </c>
      <c r="F1110" s="73" t="str">
        <f>'CONSTRUCTION COST ESTIMATE'!C1110</f>
        <v>ACP WATERLINE REPLACEMENT WITH (MATERIAL) PIPE (12 INCH)</v>
      </c>
      <c r="H1110" s="74" t="str">
        <f t="shared" si="23"/>
        <v>629.1830</v>
      </c>
      <c r="J1110" s="75">
        <f>'CONSTRUCTION COST ESTIMATE'!BA1110</f>
        <v>0</v>
      </c>
      <c r="K1110" s="69" t="s">
        <v>1304</v>
      </c>
      <c r="L1110" s="69" t="str">
        <f>'CONSTRUCTION COST ESTIMATE'!BB1110</f>
        <v>LF</v>
      </c>
      <c r="M1110" s="69" t="s">
        <v>1312</v>
      </c>
      <c r="N1110" s="76">
        <f>'CONSTRUCTION COST ESTIMATE'!BC1110</f>
        <v>0</v>
      </c>
      <c r="O1110" s="69" t="s">
        <v>1313</v>
      </c>
    </row>
    <row r="1111" spans="1:26" hidden="1">
      <c r="A1111" s="72">
        <f>'CONSTRUCTION COST ESTIMATE'!B1111</f>
        <v>629.18399999999997</v>
      </c>
      <c r="C1111" s="69" t="s">
        <v>1311</v>
      </c>
      <c r="D1111" s="69">
        <v>0</v>
      </c>
      <c r="F1111" s="73" t="str">
        <f>'CONSTRUCTION COST ESTIMATE'!C1111</f>
        <v>ACP WATERLINE REPLACEMENT WITH (MATERIAL) PIPE (16 INCH)</v>
      </c>
      <c r="H1111" s="74" t="str">
        <f t="shared" si="23"/>
        <v>629.1840</v>
      </c>
      <c r="J1111" s="75">
        <f>'CONSTRUCTION COST ESTIMATE'!BA1111</f>
        <v>0</v>
      </c>
      <c r="K1111" s="69" t="s">
        <v>1304</v>
      </c>
      <c r="L1111" s="69" t="str">
        <f>'CONSTRUCTION COST ESTIMATE'!BB1111</f>
        <v>LF</v>
      </c>
      <c r="M1111" s="69" t="s">
        <v>1312</v>
      </c>
      <c r="N1111" s="76">
        <f>'CONSTRUCTION COST ESTIMATE'!BC1111</f>
        <v>0</v>
      </c>
      <c r="O1111" s="69" t="s">
        <v>1313</v>
      </c>
    </row>
    <row r="1112" spans="1:26" hidden="1">
      <c r="A1112" s="72">
        <f>'CONSTRUCTION COST ESTIMATE'!B1112</f>
        <v>629.18499999999995</v>
      </c>
      <c r="C1112" s="69" t="s">
        <v>1311</v>
      </c>
      <c r="D1112" s="69">
        <v>0</v>
      </c>
      <c r="F1112" s="73" t="str">
        <f>'CONSTRUCTION COST ESTIMATE'!C1112</f>
        <v>ACP WATERLINE REPLACEMENT WITH (MATERIAL) PIPE (XX INCH)</v>
      </c>
      <c r="H1112" s="74" t="str">
        <f t="shared" si="23"/>
        <v>629.1850</v>
      </c>
      <c r="J1112" s="75">
        <f>'CONSTRUCTION COST ESTIMATE'!BA1112</f>
        <v>0</v>
      </c>
      <c r="K1112" s="69" t="s">
        <v>1304</v>
      </c>
      <c r="L1112" s="69" t="str">
        <f>'CONSTRUCTION COST ESTIMATE'!BB1112</f>
        <v>LF</v>
      </c>
      <c r="M1112" s="69" t="s">
        <v>1312</v>
      </c>
      <c r="N1112" s="76">
        <f>'CONSTRUCTION COST ESTIMATE'!BC1112</f>
        <v>0</v>
      </c>
      <c r="O1112" s="69" t="s">
        <v>1313</v>
      </c>
    </row>
    <row r="1113" spans="1:26" s="400" customFormat="1">
      <c r="A1113" s="408"/>
      <c r="B1113" s="395"/>
      <c r="C1113" s="395" t="s">
        <v>1311</v>
      </c>
      <c r="D1113" s="395">
        <v>0</v>
      </c>
      <c r="E1113" s="395"/>
      <c r="F1113" s="396" t="str">
        <f>'CONSTRUCTION COST ESTIMATE'!C1113</f>
        <v>SANITARY SEWERS</v>
      </c>
      <c r="G1113" s="395"/>
      <c r="H1113" s="394" t="str">
        <f t="shared" si="22"/>
        <v>.0000</v>
      </c>
      <c r="I1113" s="395"/>
      <c r="J1113" s="397">
        <f>'CONSTRUCTION COST ESTIMATE'!BA1113</f>
        <v>0</v>
      </c>
      <c r="K1113" s="395" t="s">
        <v>1304</v>
      </c>
      <c r="L1113" s="395">
        <f>'CONSTRUCTION COST ESTIMATE'!BB1113</f>
        <v>0</v>
      </c>
      <c r="M1113" s="395" t="s">
        <v>1312</v>
      </c>
      <c r="N1113" s="398">
        <f>'CONSTRUCTION COST ESTIMATE'!BC1113</f>
        <v>0</v>
      </c>
      <c r="O1113" s="395" t="s">
        <v>1313</v>
      </c>
      <c r="S1113" s="414"/>
      <c r="T1113" s="414"/>
      <c r="U1113" s="414"/>
      <c r="V1113" s="414"/>
      <c r="W1113" s="414"/>
      <c r="X1113" s="414"/>
      <c r="Y1113" s="414"/>
      <c r="Z1113" s="414"/>
    </row>
    <row r="1114" spans="1:26" hidden="1">
      <c r="A1114" s="72">
        <f>'CONSTRUCTION COST ESTIMATE'!B1114</f>
        <v>630.00049999999999</v>
      </c>
      <c r="C1114" s="69" t="s">
        <v>1311</v>
      </c>
      <c r="D1114" s="69">
        <v>0</v>
      </c>
      <c r="F1114" s="73" t="str">
        <f>'CONSTRUCTION COST ESTIMATE'!C1114</f>
        <v>PVC SANITARY SEWER PIPE (4 INCH)</v>
      </c>
      <c r="H1114" s="74" t="str">
        <f t="shared" si="22"/>
        <v>630.0005</v>
      </c>
      <c r="J1114" s="75">
        <f>'CONSTRUCTION COST ESTIMATE'!BA1114</f>
        <v>0</v>
      </c>
      <c r="K1114" s="69" t="s">
        <v>1304</v>
      </c>
      <c r="L1114" s="69" t="str">
        <f>'CONSTRUCTION COST ESTIMATE'!BB1114</f>
        <v>LF</v>
      </c>
      <c r="M1114" s="69" t="s">
        <v>1312</v>
      </c>
      <c r="N1114" s="76">
        <f>'CONSTRUCTION COST ESTIMATE'!BC1114</f>
        <v>0</v>
      </c>
      <c r="O1114" s="69" t="s">
        <v>1313</v>
      </c>
    </row>
    <row r="1115" spans="1:26" hidden="1">
      <c r="A1115" s="72">
        <f>'CONSTRUCTION COST ESTIMATE'!B1115</f>
        <v>630.00099999999998</v>
      </c>
      <c r="C1115" s="69" t="s">
        <v>1311</v>
      </c>
      <c r="D1115" s="69">
        <v>0</v>
      </c>
      <c r="F1115" s="73" t="str">
        <f>'CONSTRUCTION COST ESTIMATE'!C1115</f>
        <v>PVC SANITARY SEWER PIPE (6 INCH)</v>
      </c>
      <c r="H1115" s="74" t="str">
        <f t="shared" si="22"/>
        <v>630.0010</v>
      </c>
      <c r="J1115" s="75">
        <f>'CONSTRUCTION COST ESTIMATE'!BA1115</f>
        <v>0</v>
      </c>
      <c r="K1115" s="69" t="s">
        <v>1304</v>
      </c>
      <c r="L1115" s="69" t="str">
        <f>'CONSTRUCTION COST ESTIMATE'!BB1115</f>
        <v>LF</v>
      </c>
      <c r="M1115" s="69" t="s">
        <v>1312</v>
      </c>
      <c r="N1115" s="76">
        <f>'CONSTRUCTION COST ESTIMATE'!BC1115</f>
        <v>0</v>
      </c>
      <c r="O1115" s="69" t="s">
        <v>1313</v>
      </c>
    </row>
    <row r="1116" spans="1:26" hidden="1">
      <c r="A1116" s="72">
        <f>'CONSTRUCTION COST ESTIMATE'!B1116</f>
        <v>630.00199999999995</v>
      </c>
      <c r="C1116" s="69" t="s">
        <v>1311</v>
      </c>
      <c r="D1116" s="69">
        <v>0</v>
      </c>
      <c r="F1116" s="73" t="str">
        <f>'CONSTRUCTION COST ESTIMATE'!C1116</f>
        <v>PVC SANITARY SEWER PIPE (8 INCH)</v>
      </c>
      <c r="H1116" s="74" t="str">
        <f t="shared" si="22"/>
        <v>630.0020</v>
      </c>
      <c r="J1116" s="75">
        <f>'CONSTRUCTION COST ESTIMATE'!BA1116</f>
        <v>0</v>
      </c>
      <c r="K1116" s="69" t="s">
        <v>1304</v>
      </c>
      <c r="L1116" s="69" t="str">
        <f>'CONSTRUCTION COST ESTIMATE'!BB1116</f>
        <v>LF</v>
      </c>
      <c r="M1116" s="69" t="s">
        <v>1312</v>
      </c>
      <c r="N1116" s="76">
        <f>'CONSTRUCTION COST ESTIMATE'!BC1116</f>
        <v>0</v>
      </c>
      <c r="O1116" s="69" t="s">
        <v>1313</v>
      </c>
    </row>
    <row r="1117" spans="1:26" hidden="1">
      <c r="A1117" s="72">
        <f>'CONSTRUCTION COST ESTIMATE'!B1117</f>
        <v>630.00300000000004</v>
      </c>
      <c r="C1117" s="69" t="s">
        <v>1311</v>
      </c>
      <c r="D1117" s="69">
        <v>0</v>
      </c>
      <c r="F1117" s="73" t="str">
        <f>'CONSTRUCTION COST ESTIMATE'!C1117</f>
        <v>PVC SANITARY SEWER PIPE (10 INCH)</v>
      </c>
      <c r="H1117" s="74" t="str">
        <f t="shared" ref="H1117:H1180" si="24">TEXT(A1117,"#.0000")</f>
        <v>630.0030</v>
      </c>
      <c r="J1117" s="75">
        <f>'CONSTRUCTION COST ESTIMATE'!BA1117</f>
        <v>0</v>
      </c>
      <c r="K1117" s="69" t="s">
        <v>1304</v>
      </c>
      <c r="L1117" s="69" t="str">
        <f>'CONSTRUCTION COST ESTIMATE'!BB1117</f>
        <v>LF</v>
      </c>
      <c r="M1117" s="69" t="s">
        <v>1312</v>
      </c>
      <c r="N1117" s="76">
        <f>'CONSTRUCTION COST ESTIMATE'!BC1117</f>
        <v>0</v>
      </c>
      <c r="O1117" s="69" t="s">
        <v>1313</v>
      </c>
    </row>
    <row r="1118" spans="1:26" hidden="1">
      <c r="A1118" s="72">
        <f>'CONSTRUCTION COST ESTIMATE'!B1118</f>
        <v>630.00400000000002</v>
      </c>
      <c r="C1118" s="69" t="s">
        <v>1311</v>
      </c>
      <c r="D1118" s="69">
        <v>0</v>
      </c>
      <c r="F1118" s="73" t="str">
        <f>'CONSTRUCTION COST ESTIMATE'!C1118</f>
        <v>PVC SANITARY SEWER PIPE (12 INCH)</v>
      </c>
      <c r="H1118" s="74" t="str">
        <f t="shared" si="24"/>
        <v>630.0040</v>
      </c>
      <c r="J1118" s="75">
        <f>'CONSTRUCTION COST ESTIMATE'!BA1118</f>
        <v>0</v>
      </c>
      <c r="K1118" s="69" t="s">
        <v>1304</v>
      </c>
      <c r="L1118" s="69" t="str">
        <f>'CONSTRUCTION COST ESTIMATE'!BB1118</f>
        <v>LF</v>
      </c>
      <c r="M1118" s="69" t="s">
        <v>1312</v>
      </c>
      <c r="N1118" s="76">
        <f>'CONSTRUCTION COST ESTIMATE'!BC1118</f>
        <v>0</v>
      </c>
      <c r="O1118" s="69" t="s">
        <v>1313</v>
      </c>
    </row>
    <row r="1119" spans="1:26" hidden="1">
      <c r="A1119" s="72">
        <f>'CONSTRUCTION COST ESTIMATE'!B1119</f>
        <v>630.005</v>
      </c>
      <c r="C1119" s="69" t="s">
        <v>1311</v>
      </c>
      <c r="D1119" s="69">
        <v>0</v>
      </c>
      <c r="F1119" s="73" t="str">
        <f>'CONSTRUCTION COST ESTIMATE'!C1119</f>
        <v>PVC SANITARY SEWER PIPE (15 INCH)</v>
      </c>
      <c r="H1119" s="74" t="str">
        <f t="shared" si="24"/>
        <v>630.0050</v>
      </c>
      <c r="J1119" s="75">
        <f>'CONSTRUCTION COST ESTIMATE'!BA1119</f>
        <v>0</v>
      </c>
      <c r="K1119" s="69" t="s">
        <v>1304</v>
      </c>
      <c r="L1119" s="69" t="str">
        <f>'CONSTRUCTION COST ESTIMATE'!BB1119</f>
        <v>LF</v>
      </c>
      <c r="M1119" s="69" t="s">
        <v>1312</v>
      </c>
      <c r="N1119" s="76">
        <f>'CONSTRUCTION COST ESTIMATE'!BC1119</f>
        <v>0</v>
      </c>
      <c r="O1119" s="69" t="s">
        <v>1313</v>
      </c>
    </row>
    <row r="1120" spans="1:26" hidden="1">
      <c r="A1120" s="72">
        <f>'CONSTRUCTION COST ESTIMATE'!B1120</f>
        <v>630.00599999999997</v>
      </c>
      <c r="C1120" s="69" t="s">
        <v>1311</v>
      </c>
      <c r="D1120" s="69">
        <v>0</v>
      </c>
      <c r="F1120" s="73" t="str">
        <f>'CONSTRUCTION COST ESTIMATE'!C1120</f>
        <v>PVC SANITARY SEWER PIPE (18 INCH)</v>
      </c>
      <c r="H1120" s="74" t="str">
        <f t="shared" si="24"/>
        <v>630.0060</v>
      </c>
      <c r="J1120" s="75">
        <f>'CONSTRUCTION COST ESTIMATE'!BA1120</f>
        <v>0</v>
      </c>
      <c r="K1120" s="69" t="s">
        <v>1304</v>
      </c>
      <c r="L1120" s="69" t="str">
        <f>'CONSTRUCTION COST ESTIMATE'!BB1120</f>
        <v>LF</v>
      </c>
      <c r="M1120" s="69" t="s">
        <v>1312</v>
      </c>
      <c r="N1120" s="76">
        <f>'CONSTRUCTION COST ESTIMATE'!BC1120</f>
        <v>0</v>
      </c>
      <c r="O1120" s="69" t="s">
        <v>1313</v>
      </c>
    </row>
    <row r="1121" spans="1:15" hidden="1">
      <c r="A1121" s="72">
        <f>'CONSTRUCTION COST ESTIMATE'!B1121</f>
        <v>630.00699999999995</v>
      </c>
      <c r="C1121" s="69" t="s">
        <v>1311</v>
      </c>
      <c r="D1121" s="69">
        <v>0</v>
      </c>
      <c r="F1121" s="73" t="str">
        <f>'CONSTRUCTION COST ESTIMATE'!C1121</f>
        <v>PVC SANITARY SEWER PIPE (21 INCH)</v>
      </c>
      <c r="H1121" s="74" t="str">
        <f t="shared" si="24"/>
        <v>630.0070</v>
      </c>
      <c r="J1121" s="75">
        <f>'CONSTRUCTION COST ESTIMATE'!BA1121</f>
        <v>0</v>
      </c>
      <c r="K1121" s="69" t="s">
        <v>1304</v>
      </c>
      <c r="L1121" s="69" t="str">
        <f>'CONSTRUCTION COST ESTIMATE'!BB1121</f>
        <v>LF</v>
      </c>
      <c r="M1121" s="69" t="s">
        <v>1312</v>
      </c>
      <c r="N1121" s="76">
        <f>'CONSTRUCTION COST ESTIMATE'!BC1121</f>
        <v>0</v>
      </c>
      <c r="O1121" s="69" t="s">
        <v>1313</v>
      </c>
    </row>
    <row r="1122" spans="1:15" hidden="1">
      <c r="A1122" s="72">
        <f>'CONSTRUCTION COST ESTIMATE'!B1122</f>
        <v>630.00800000000004</v>
      </c>
      <c r="C1122" s="69" t="s">
        <v>1311</v>
      </c>
      <c r="D1122" s="69">
        <v>0</v>
      </c>
      <c r="F1122" s="73" t="str">
        <f>'CONSTRUCTION COST ESTIMATE'!C1122</f>
        <v>PVC SANITARY SEWER PIPE (24 INCH)</v>
      </c>
      <c r="H1122" s="74" t="str">
        <f t="shared" si="24"/>
        <v>630.0080</v>
      </c>
      <c r="J1122" s="75">
        <f>'CONSTRUCTION COST ESTIMATE'!BA1122</f>
        <v>0</v>
      </c>
      <c r="K1122" s="69" t="s">
        <v>1304</v>
      </c>
      <c r="L1122" s="69" t="str">
        <f>'CONSTRUCTION COST ESTIMATE'!BB1122</f>
        <v>LF</v>
      </c>
      <c r="M1122" s="69" t="s">
        <v>1312</v>
      </c>
      <c r="N1122" s="76">
        <f>'CONSTRUCTION COST ESTIMATE'!BC1122</f>
        <v>0</v>
      </c>
      <c r="O1122" s="69" t="s">
        <v>1313</v>
      </c>
    </row>
    <row r="1123" spans="1:15" hidden="1">
      <c r="A1123" s="72">
        <f>'CONSTRUCTION COST ESTIMATE'!B1123</f>
        <v>630.00900000000001</v>
      </c>
      <c r="C1123" s="69" t="s">
        <v>1311</v>
      </c>
      <c r="D1123" s="69">
        <v>0</v>
      </c>
      <c r="F1123" s="73" t="str">
        <f>'CONSTRUCTION COST ESTIMATE'!C1123</f>
        <v>PVC SANITARY SEWER PIPE (30 INCH)</v>
      </c>
      <c r="H1123" s="74" t="str">
        <f t="shared" si="24"/>
        <v>630.0090</v>
      </c>
      <c r="J1123" s="75">
        <f>'CONSTRUCTION COST ESTIMATE'!BA1123</f>
        <v>0</v>
      </c>
      <c r="K1123" s="69" t="s">
        <v>1304</v>
      </c>
      <c r="L1123" s="69" t="str">
        <f>'CONSTRUCTION COST ESTIMATE'!BB1123</f>
        <v>LF</v>
      </c>
      <c r="M1123" s="69" t="s">
        <v>1312</v>
      </c>
      <c r="N1123" s="76">
        <f>'CONSTRUCTION COST ESTIMATE'!BC1123</f>
        <v>0</v>
      </c>
      <c r="O1123" s="69" t="s">
        <v>1313</v>
      </c>
    </row>
    <row r="1124" spans="1:15" hidden="1">
      <c r="A1124" s="72">
        <f>'CONSTRUCTION COST ESTIMATE'!B1124</f>
        <v>630.01</v>
      </c>
      <c r="C1124" s="69" t="s">
        <v>1311</v>
      </c>
      <c r="D1124" s="69">
        <v>0</v>
      </c>
      <c r="F1124" s="73" t="str">
        <f>'CONSTRUCTION COST ESTIMATE'!C1124</f>
        <v>PVC SANITARY SEWER PIPE (36 INCH)</v>
      </c>
      <c r="H1124" s="74" t="str">
        <f t="shared" si="24"/>
        <v>630.0100</v>
      </c>
      <c r="J1124" s="75">
        <f>'CONSTRUCTION COST ESTIMATE'!BA1124</f>
        <v>0</v>
      </c>
      <c r="K1124" s="69" t="s">
        <v>1304</v>
      </c>
      <c r="L1124" s="69" t="str">
        <f>'CONSTRUCTION COST ESTIMATE'!BB1124</f>
        <v>LF</v>
      </c>
      <c r="M1124" s="69" t="s">
        <v>1312</v>
      </c>
      <c r="N1124" s="76">
        <f>'CONSTRUCTION COST ESTIMATE'!BC1124</f>
        <v>0</v>
      </c>
      <c r="O1124" s="69" t="s">
        <v>1313</v>
      </c>
    </row>
    <row r="1125" spans="1:15" hidden="1">
      <c r="A1125" s="72">
        <f>'CONSTRUCTION COST ESTIMATE'!B1125</f>
        <v>630.02</v>
      </c>
      <c r="C1125" s="69" t="s">
        <v>1311</v>
      </c>
      <c r="D1125" s="69">
        <v>0</v>
      </c>
      <c r="F1125" s="73" t="str">
        <f>'CONSTRUCTION COST ESTIMATE'!C1125</f>
        <v>4 TO 6 INCH C900 PVC SANITARY SEWER LATERAL</v>
      </c>
      <c r="H1125" s="74" t="str">
        <f t="shared" si="24"/>
        <v>630.0200</v>
      </c>
      <c r="J1125" s="75">
        <f>'CONSTRUCTION COST ESTIMATE'!BA1125</f>
        <v>0</v>
      </c>
      <c r="K1125" s="69" t="s">
        <v>1304</v>
      </c>
      <c r="L1125" s="69" t="str">
        <f>'CONSTRUCTION COST ESTIMATE'!BB1125</f>
        <v>LF</v>
      </c>
      <c r="M1125" s="69" t="s">
        <v>1312</v>
      </c>
      <c r="N1125" s="76">
        <f>'CONSTRUCTION COST ESTIMATE'!BC1125</f>
        <v>0</v>
      </c>
      <c r="O1125" s="69" t="s">
        <v>1313</v>
      </c>
    </row>
    <row r="1126" spans="1:15" hidden="1">
      <c r="A1126" s="72">
        <f>'CONSTRUCTION COST ESTIMATE'!B1126</f>
        <v>630.02099999999996</v>
      </c>
      <c r="C1126" s="69" t="s">
        <v>1311</v>
      </c>
      <c r="D1126" s="69">
        <v>0</v>
      </c>
      <c r="F1126" s="73" t="str">
        <f>'CONSTRUCTION COST ESTIMATE'!C1126</f>
        <v>PVC SDR 35 SANITARY SEWER LATERAL (4 INCH)</v>
      </c>
      <c r="H1126" s="74" t="str">
        <f t="shared" si="24"/>
        <v>630.0210</v>
      </c>
      <c r="J1126" s="75">
        <f>'CONSTRUCTION COST ESTIMATE'!BA1126</f>
        <v>0</v>
      </c>
      <c r="K1126" s="69" t="s">
        <v>1304</v>
      </c>
      <c r="L1126" s="69" t="str">
        <f>'CONSTRUCTION COST ESTIMATE'!BB1126</f>
        <v>LF</v>
      </c>
      <c r="M1126" s="69" t="s">
        <v>1312</v>
      </c>
      <c r="N1126" s="76">
        <f>'CONSTRUCTION COST ESTIMATE'!BC1126</f>
        <v>0</v>
      </c>
      <c r="O1126" s="69" t="s">
        <v>1313</v>
      </c>
    </row>
    <row r="1127" spans="1:15" hidden="1">
      <c r="A1127" s="72">
        <f>'CONSTRUCTION COST ESTIMATE'!B1127</f>
        <v>630.02200000000005</v>
      </c>
      <c r="C1127" s="69" t="s">
        <v>1311</v>
      </c>
      <c r="D1127" s="69">
        <v>0</v>
      </c>
      <c r="F1127" s="73" t="str">
        <f>'CONSTRUCTION COST ESTIMATE'!C1127</f>
        <v>PVC SDR 35 SANITARY SEWER LATERAL (6 INCH)</v>
      </c>
      <c r="H1127" s="74" t="str">
        <f t="shared" si="24"/>
        <v>630.0220</v>
      </c>
      <c r="J1127" s="75">
        <f>'CONSTRUCTION COST ESTIMATE'!BA1127</f>
        <v>0</v>
      </c>
      <c r="K1127" s="69" t="s">
        <v>1304</v>
      </c>
      <c r="L1127" s="69" t="str">
        <f>'CONSTRUCTION COST ESTIMATE'!BB1127</f>
        <v>LF</v>
      </c>
      <c r="M1127" s="69" t="s">
        <v>1312</v>
      </c>
      <c r="N1127" s="76">
        <f>'CONSTRUCTION COST ESTIMATE'!BC1127</f>
        <v>0</v>
      </c>
      <c r="O1127" s="69" t="s">
        <v>1313</v>
      </c>
    </row>
    <row r="1128" spans="1:15" hidden="1">
      <c r="A1128" s="72">
        <f>'CONSTRUCTION COST ESTIMATE'!B1128</f>
        <v>630.02300000000002</v>
      </c>
      <c r="C1128" s="69" t="s">
        <v>1311</v>
      </c>
      <c r="D1128" s="69">
        <v>0</v>
      </c>
      <c r="F1128" s="73" t="str">
        <f>'CONSTRUCTION COST ESTIMATE'!C1128</f>
        <v>PVC SDR 35 SANITARY SEWER LATERAL (8 INCH)</v>
      </c>
      <c r="H1128" s="74" t="str">
        <f t="shared" si="24"/>
        <v>630.0230</v>
      </c>
      <c r="J1128" s="75">
        <f>'CONSTRUCTION COST ESTIMATE'!BA1128</f>
        <v>0</v>
      </c>
      <c r="K1128" s="69" t="s">
        <v>1304</v>
      </c>
      <c r="L1128" s="69" t="str">
        <f>'CONSTRUCTION COST ESTIMATE'!BB1128</f>
        <v>LF</v>
      </c>
      <c r="M1128" s="69" t="s">
        <v>1312</v>
      </c>
      <c r="N1128" s="76">
        <f>'CONSTRUCTION COST ESTIMATE'!BC1128</f>
        <v>0</v>
      </c>
      <c r="O1128" s="69" t="s">
        <v>1313</v>
      </c>
    </row>
    <row r="1129" spans="1:15" hidden="1">
      <c r="A1129" s="72">
        <f>'CONSTRUCTION COST ESTIMATE'!B1129</f>
        <v>630.024</v>
      </c>
      <c r="C1129" s="69" t="s">
        <v>1311</v>
      </c>
      <c r="D1129" s="69">
        <v>0</v>
      </c>
      <c r="F1129" s="73" t="str">
        <f>'CONSTRUCTION COST ESTIMATE'!C1129</f>
        <v>PVC SDR 35 SANITARY SEWER LATERAL (10 INCH)</v>
      </c>
      <c r="H1129" s="74" t="str">
        <f t="shared" si="24"/>
        <v>630.0240</v>
      </c>
      <c r="J1129" s="75">
        <f>'CONSTRUCTION COST ESTIMATE'!BA1129</f>
        <v>0</v>
      </c>
      <c r="K1129" s="69" t="s">
        <v>1304</v>
      </c>
      <c r="L1129" s="69" t="str">
        <f>'CONSTRUCTION COST ESTIMATE'!BB1129</f>
        <v>LF</v>
      </c>
      <c r="M1129" s="69" t="s">
        <v>1312</v>
      </c>
      <c r="N1129" s="76">
        <f>'CONSTRUCTION COST ESTIMATE'!BC1129</f>
        <v>0</v>
      </c>
      <c r="O1129" s="69" t="s">
        <v>1313</v>
      </c>
    </row>
    <row r="1130" spans="1:15" hidden="1">
      <c r="A1130" s="72">
        <f>'CONSTRUCTION COST ESTIMATE'!B1130</f>
        <v>630.02499999999998</v>
      </c>
      <c r="C1130" s="69" t="s">
        <v>1311</v>
      </c>
      <c r="D1130" s="69">
        <v>0</v>
      </c>
      <c r="F1130" s="73" t="str">
        <f>'CONSTRUCTION COST ESTIMATE'!C1130</f>
        <v>PVC SDR 35 SANITARY SEWER LATERAL (12 INCH)</v>
      </c>
      <c r="H1130" s="74" t="str">
        <f t="shared" si="24"/>
        <v>630.0250</v>
      </c>
      <c r="J1130" s="75">
        <f>'CONSTRUCTION COST ESTIMATE'!BA1130</f>
        <v>0</v>
      </c>
      <c r="K1130" s="69" t="s">
        <v>1304</v>
      </c>
      <c r="L1130" s="69" t="str">
        <f>'CONSTRUCTION COST ESTIMATE'!BB1130</f>
        <v>LF</v>
      </c>
      <c r="M1130" s="69" t="s">
        <v>1312</v>
      </c>
      <c r="N1130" s="76">
        <f>'CONSTRUCTION COST ESTIMATE'!BC1130</f>
        <v>0</v>
      </c>
      <c r="O1130" s="69" t="s">
        <v>1313</v>
      </c>
    </row>
    <row r="1131" spans="1:15" hidden="1">
      <c r="A1131" s="72">
        <f>'CONSTRUCTION COST ESTIMATE'!B1131</f>
        <v>630.02599999999995</v>
      </c>
      <c r="C1131" s="69" t="s">
        <v>1311</v>
      </c>
      <c r="D1131" s="69">
        <v>0</v>
      </c>
      <c r="F1131" s="73" t="str">
        <f>'CONSTRUCTION COST ESTIMATE'!C1131</f>
        <v>PVC SDR 35 SANITARY SEWER LATERAL (15 INCH )</v>
      </c>
      <c r="H1131" s="74" t="str">
        <f t="shared" si="24"/>
        <v>630.0260</v>
      </c>
      <c r="J1131" s="75">
        <f>'CONSTRUCTION COST ESTIMATE'!BA1131</f>
        <v>0</v>
      </c>
      <c r="K1131" s="69" t="s">
        <v>1304</v>
      </c>
      <c r="L1131" s="69" t="str">
        <f>'CONSTRUCTION COST ESTIMATE'!BB1131</f>
        <v>LF</v>
      </c>
      <c r="M1131" s="69" t="s">
        <v>1312</v>
      </c>
      <c r="N1131" s="76">
        <f>'CONSTRUCTION COST ESTIMATE'!BC1131</f>
        <v>0</v>
      </c>
      <c r="O1131" s="69" t="s">
        <v>1313</v>
      </c>
    </row>
    <row r="1132" spans="1:15" hidden="1">
      <c r="A1132" s="72">
        <f>'CONSTRUCTION COST ESTIMATE'!B1132</f>
        <v>630.02700000000004</v>
      </c>
      <c r="C1132" s="69" t="s">
        <v>1311</v>
      </c>
      <c r="D1132" s="69">
        <v>0</v>
      </c>
      <c r="F1132" s="73" t="str">
        <f>'CONSTRUCTION COST ESTIMATE'!C1132</f>
        <v>PVC SDR 35 SANITARY SEWER LATERAL (18 INCH)</v>
      </c>
      <c r="H1132" s="74" t="str">
        <f t="shared" si="24"/>
        <v>630.0270</v>
      </c>
      <c r="J1132" s="75">
        <f>'CONSTRUCTION COST ESTIMATE'!BA1132</f>
        <v>0</v>
      </c>
      <c r="K1132" s="69" t="s">
        <v>1304</v>
      </c>
      <c r="L1132" s="69" t="str">
        <f>'CONSTRUCTION COST ESTIMATE'!BB1132</f>
        <v>LF</v>
      </c>
      <c r="M1132" s="69" t="s">
        <v>1312</v>
      </c>
      <c r="N1132" s="76">
        <f>'CONSTRUCTION COST ESTIMATE'!BC1132</f>
        <v>0</v>
      </c>
      <c r="O1132" s="69" t="s">
        <v>1313</v>
      </c>
    </row>
    <row r="1133" spans="1:15" hidden="1">
      <c r="A1133" s="72">
        <f>'CONSTRUCTION COST ESTIMATE'!B1133</f>
        <v>630.02800000000002</v>
      </c>
      <c r="C1133" s="69" t="s">
        <v>1311</v>
      </c>
      <c r="D1133" s="69">
        <v>0</v>
      </c>
      <c r="F1133" s="73" t="str">
        <f>'CONSTRUCTION COST ESTIMATE'!C1133</f>
        <v>PVC SDR 35 SANITARY SEWER LATERAL (21 INCH)</v>
      </c>
      <c r="H1133" s="74" t="str">
        <f t="shared" si="24"/>
        <v>630.0280</v>
      </c>
      <c r="J1133" s="75">
        <f>'CONSTRUCTION COST ESTIMATE'!BA1133</f>
        <v>0</v>
      </c>
      <c r="K1133" s="69" t="s">
        <v>1304</v>
      </c>
      <c r="L1133" s="69" t="str">
        <f>'CONSTRUCTION COST ESTIMATE'!BB1133</f>
        <v>LF</v>
      </c>
      <c r="M1133" s="69" t="s">
        <v>1312</v>
      </c>
      <c r="N1133" s="76">
        <f>'CONSTRUCTION COST ESTIMATE'!BC1133</f>
        <v>0</v>
      </c>
      <c r="O1133" s="69" t="s">
        <v>1313</v>
      </c>
    </row>
    <row r="1134" spans="1:15" hidden="1">
      <c r="A1134" s="72">
        <f>'CONSTRUCTION COST ESTIMATE'!B1134</f>
        <v>630.029</v>
      </c>
      <c r="C1134" s="69" t="s">
        <v>1311</v>
      </c>
      <c r="D1134" s="69">
        <v>0</v>
      </c>
      <c r="F1134" s="73" t="str">
        <f>'CONSTRUCTION COST ESTIMATE'!C1134</f>
        <v>PVC SDR 35 SANITARY SEWER LATERAL (24 INCH)</v>
      </c>
      <c r="H1134" s="74" t="str">
        <f t="shared" si="24"/>
        <v>630.0290</v>
      </c>
      <c r="J1134" s="75">
        <f>'CONSTRUCTION COST ESTIMATE'!BA1134</f>
        <v>0</v>
      </c>
      <c r="K1134" s="69" t="s">
        <v>1304</v>
      </c>
      <c r="L1134" s="69" t="str">
        <f>'CONSTRUCTION COST ESTIMATE'!BB1134</f>
        <v>LF</v>
      </c>
      <c r="M1134" s="69" t="s">
        <v>1312</v>
      </c>
      <c r="N1134" s="76">
        <f>'CONSTRUCTION COST ESTIMATE'!BC1134</f>
        <v>0</v>
      </c>
      <c r="O1134" s="69" t="s">
        <v>1313</v>
      </c>
    </row>
    <row r="1135" spans="1:15" hidden="1">
      <c r="A1135" s="72">
        <f>'CONSTRUCTION COST ESTIMATE'!B1135</f>
        <v>630.03</v>
      </c>
      <c r="C1135" s="69" t="s">
        <v>1311</v>
      </c>
      <c r="D1135" s="69">
        <v>0</v>
      </c>
      <c r="F1135" s="73" t="str">
        <f>'CONSTRUCTION COST ESTIMATE'!C1135</f>
        <v>PVC SDR 35 SANITARY SEWER LATERAL (30 INCH)</v>
      </c>
      <c r="H1135" s="74" t="str">
        <f t="shared" si="24"/>
        <v>630.0300</v>
      </c>
      <c r="J1135" s="75">
        <f>'CONSTRUCTION COST ESTIMATE'!BA1135</f>
        <v>0</v>
      </c>
      <c r="K1135" s="69" t="s">
        <v>1304</v>
      </c>
      <c r="L1135" s="69" t="str">
        <f>'CONSTRUCTION COST ESTIMATE'!BB1135</f>
        <v>LF</v>
      </c>
      <c r="M1135" s="69" t="s">
        <v>1312</v>
      </c>
      <c r="N1135" s="76">
        <f>'CONSTRUCTION COST ESTIMATE'!BC1135</f>
        <v>0</v>
      </c>
      <c r="O1135" s="69" t="s">
        <v>1313</v>
      </c>
    </row>
    <row r="1136" spans="1:15" hidden="1">
      <c r="A1136" s="72">
        <f>'CONSTRUCTION COST ESTIMATE'!B1136</f>
        <v>630.03099999999995</v>
      </c>
      <c r="C1136" s="69" t="s">
        <v>1311</v>
      </c>
      <c r="D1136" s="69">
        <v>0</v>
      </c>
      <c r="F1136" s="73" t="str">
        <f>'CONSTRUCTION COST ESTIMATE'!C1136</f>
        <v>PVC SDR 35 SANITARY SEWER LATERAL (36 INCH)</v>
      </c>
      <c r="H1136" s="74" t="str">
        <f t="shared" si="24"/>
        <v>630.0310</v>
      </c>
      <c r="J1136" s="75">
        <f>'CONSTRUCTION COST ESTIMATE'!BA1136</f>
        <v>0</v>
      </c>
      <c r="K1136" s="69" t="s">
        <v>1304</v>
      </c>
      <c r="L1136" s="69" t="str">
        <f>'CONSTRUCTION COST ESTIMATE'!BB1136</f>
        <v>LF</v>
      </c>
      <c r="M1136" s="69" t="s">
        <v>1312</v>
      </c>
      <c r="N1136" s="76">
        <f>'CONSTRUCTION COST ESTIMATE'!BC1136</f>
        <v>0</v>
      </c>
      <c r="O1136" s="69" t="s">
        <v>1313</v>
      </c>
    </row>
    <row r="1137" spans="1:15" hidden="1">
      <c r="A1137" s="72">
        <f>'CONSTRUCTION COST ESTIMATE'!B1137</f>
        <v>630.04</v>
      </c>
      <c r="C1137" s="69" t="s">
        <v>1311</v>
      </c>
      <c r="D1137" s="69">
        <v>0</v>
      </c>
      <c r="F1137" s="73" t="str">
        <f>'CONSTRUCTION COST ESTIMATE'!C1137</f>
        <v>PVC SDR 35 SANITARY SEWER PIPE (4 INCH)</v>
      </c>
      <c r="H1137" s="74" t="str">
        <f t="shared" si="24"/>
        <v>630.0400</v>
      </c>
      <c r="J1137" s="75">
        <f>'CONSTRUCTION COST ESTIMATE'!BA1137</f>
        <v>0</v>
      </c>
      <c r="K1137" s="69" t="s">
        <v>1304</v>
      </c>
      <c r="L1137" s="69" t="str">
        <f>'CONSTRUCTION COST ESTIMATE'!BB1137</f>
        <v>LF</v>
      </c>
      <c r="M1137" s="69" t="s">
        <v>1312</v>
      </c>
      <c r="N1137" s="76">
        <f>'CONSTRUCTION COST ESTIMATE'!BC1137</f>
        <v>0</v>
      </c>
      <c r="O1137" s="69" t="s">
        <v>1313</v>
      </c>
    </row>
    <row r="1138" spans="1:15" hidden="1">
      <c r="A1138" s="72">
        <f>'CONSTRUCTION COST ESTIMATE'!B1138</f>
        <v>630.04100000000005</v>
      </c>
      <c r="C1138" s="69" t="s">
        <v>1311</v>
      </c>
      <c r="D1138" s="69">
        <v>0</v>
      </c>
      <c r="F1138" s="73" t="str">
        <f>'CONSTRUCTION COST ESTIMATE'!C1138</f>
        <v>PVC SDR 35 SANITARY SEWER PIPE (6 INCH)</v>
      </c>
      <c r="H1138" s="74" t="str">
        <f t="shared" si="24"/>
        <v>630.0410</v>
      </c>
      <c r="J1138" s="75">
        <f>'CONSTRUCTION COST ESTIMATE'!BA1138</f>
        <v>0</v>
      </c>
      <c r="K1138" s="69" t="s">
        <v>1304</v>
      </c>
      <c r="L1138" s="69" t="str">
        <f>'CONSTRUCTION COST ESTIMATE'!BB1138</f>
        <v>LF</v>
      </c>
      <c r="M1138" s="69" t="s">
        <v>1312</v>
      </c>
      <c r="N1138" s="76">
        <f>'CONSTRUCTION COST ESTIMATE'!BC1138</f>
        <v>0</v>
      </c>
      <c r="O1138" s="69" t="s">
        <v>1313</v>
      </c>
    </row>
    <row r="1139" spans="1:15" hidden="1">
      <c r="A1139" s="72">
        <f>'CONSTRUCTION COST ESTIMATE'!B1139</f>
        <v>630.04200000000003</v>
      </c>
      <c r="C1139" s="69" t="s">
        <v>1311</v>
      </c>
      <c r="D1139" s="69">
        <v>0</v>
      </c>
      <c r="F1139" s="73" t="str">
        <f>'CONSTRUCTION COST ESTIMATE'!C1139</f>
        <v>PVC SDR 35 SANITARY SEWER PIPE (8 INCH)</v>
      </c>
      <c r="H1139" s="74" t="str">
        <f t="shared" si="24"/>
        <v>630.0420</v>
      </c>
      <c r="J1139" s="75">
        <f>'CONSTRUCTION COST ESTIMATE'!BA1139</f>
        <v>0</v>
      </c>
      <c r="K1139" s="69" t="s">
        <v>1304</v>
      </c>
      <c r="L1139" s="69" t="str">
        <f>'CONSTRUCTION COST ESTIMATE'!BB1139</f>
        <v>LF</v>
      </c>
      <c r="M1139" s="69" t="s">
        <v>1312</v>
      </c>
      <c r="N1139" s="76">
        <f>'CONSTRUCTION COST ESTIMATE'!BC1139</f>
        <v>0</v>
      </c>
      <c r="O1139" s="69" t="s">
        <v>1313</v>
      </c>
    </row>
    <row r="1140" spans="1:15" hidden="1">
      <c r="A1140" s="72">
        <f>'CONSTRUCTION COST ESTIMATE'!B1140</f>
        <v>630.04300000000001</v>
      </c>
      <c r="C1140" s="69" t="s">
        <v>1311</v>
      </c>
      <c r="D1140" s="69">
        <v>0</v>
      </c>
      <c r="F1140" s="73" t="str">
        <f>'CONSTRUCTION COST ESTIMATE'!C1140</f>
        <v>PVC SDR 35 SANITARY SEWER PIPE (10 INCH)</v>
      </c>
      <c r="H1140" s="74" t="str">
        <f t="shared" si="24"/>
        <v>630.0430</v>
      </c>
      <c r="J1140" s="75">
        <f>'CONSTRUCTION COST ESTIMATE'!BA1140</f>
        <v>0</v>
      </c>
      <c r="K1140" s="69" t="s">
        <v>1304</v>
      </c>
      <c r="L1140" s="69" t="str">
        <f>'CONSTRUCTION COST ESTIMATE'!BB1140</f>
        <v>LF</v>
      </c>
      <c r="M1140" s="69" t="s">
        <v>1312</v>
      </c>
      <c r="N1140" s="76">
        <f>'CONSTRUCTION COST ESTIMATE'!BC1140</f>
        <v>0</v>
      </c>
      <c r="O1140" s="69" t="s">
        <v>1313</v>
      </c>
    </row>
    <row r="1141" spans="1:15" hidden="1">
      <c r="A1141" s="72">
        <f>'CONSTRUCTION COST ESTIMATE'!B1141</f>
        <v>630.04399999999998</v>
      </c>
      <c r="C1141" s="69" t="s">
        <v>1311</v>
      </c>
      <c r="D1141" s="69">
        <v>0</v>
      </c>
      <c r="F1141" s="73" t="str">
        <f>'CONSTRUCTION COST ESTIMATE'!C1141</f>
        <v>PVC SDR 35 SANITARY SEWER PIPE (12 INCH)</v>
      </c>
      <c r="H1141" s="74" t="str">
        <f t="shared" si="24"/>
        <v>630.0440</v>
      </c>
      <c r="J1141" s="75">
        <f>'CONSTRUCTION COST ESTIMATE'!BA1141</f>
        <v>0</v>
      </c>
      <c r="K1141" s="69" t="s">
        <v>1304</v>
      </c>
      <c r="L1141" s="69" t="str">
        <f>'CONSTRUCTION COST ESTIMATE'!BB1141</f>
        <v>LF</v>
      </c>
      <c r="M1141" s="69" t="s">
        <v>1312</v>
      </c>
      <c r="N1141" s="76">
        <f>'CONSTRUCTION COST ESTIMATE'!BC1141</f>
        <v>0</v>
      </c>
      <c r="O1141" s="69" t="s">
        <v>1313</v>
      </c>
    </row>
    <row r="1142" spans="1:15" hidden="1">
      <c r="A1142" s="72">
        <f>'CONSTRUCTION COST ESTIMATE'!B1142</f>
        <v>630.04499999999996</v>
      </c>
      <c r="C1142" s="69" t="s">
        <v>1311</v>
      </c>
      <c r="D1142" s="69">
        <v>0</v>
      </c>
      <c r="F1142" s="73" t="str">
        <f>'CONSTRUCTION COST ESTIMATE'!C1142</f>
        <v>PVC SDR 35 SANITARY SEWER PIPE (15 INCH)</v>
      </c>
      <c r="H1142" s="74" t="str">
        <f t="shared" si="24"/>
        <v>630.0450</v>
      </c>
      <c r="J1142" s="75">
        <f>'CONSTRUCTION COST ESTIMATE'!BA1142</f>
        <v>0</v>
      </c>
      <c r="K1142" s="69" t="s">
        <v>1304</v>
      </c>
      <c r="L1142" s="69" t="str">
        <f>'CONSTRUCTION COST ESTIMATE'!BB1142</f>
        <v>LF</v>
      </c>
      <c r="M1142" s="69" t="s">
        <v>1312</v>
      </c>
      <c r="N1142" s="76">
        <f>'CONSTRUCTION COST ESTIMATE'!BC1142</f>
        <v>0</v>
      </c>
      <c r="O1142" s="69" t="s">
        <v>1313</v>
      </c>
    </row>
    <row r="1143" spans="1:15" hidden="1">
      <c r="A1143" s="72">
        <f>'CONSTRUCTION COST ESTIMATE'!B1143</f>
        <v>630.04600000000005</v>
      </c>
      <c r="C1143" s="69" t="s">
        <v>1311</v>
      </c>
      <c r="D1143" s="69">
        <v>0</v>
      </c>
      <c r="F1143" s="73" t="str">
        <f>'CONSTRUCTION COST ESTIMATE'!C1143</f>
        <v>PVC SDR 35 SANITARY SEWER PIPE (18 INCH)</v>
      </c>
      <c r="H1143" s="74" t="str">
        <f t="shared" si="24"/>
        <v>630.0460</v>
      </c>
      <c r="J1143" s="75">
        <f>'CONSTRUCTION COST ESTIMATE'!BA1143</f>
        <v>0</v>
      </c>
      <c r="K1143" s="69" t="s">
        <v>1304</v>
      </c>
      <c r="L1143" s="69" t="str">
        <f>'CONSTRUCTION COST ESTIMATE'!BB1143</f>
        <v>LF</v>
      </c>
      <c r="M1143" s="69" t="s">
        <v>1312</v>
      </c>
      <c r="N1143" s="76">
        <f>'CONSTRUCTION COST ESTIMATE'!BC1143</f>
        <v>0</v>
      </c>
      <c r="O1143" s="69" t="s">
        <v>1313</v>
      </c>
    </row>
    <row r="1144" spans="1:15" hidden="1">
      <c r="A1144" s="72">
        <f>'CONSTRUCTION COST ESTIMATE'!B1144</f>
        <v>630.04700000000003</v>
      </c>
      <c r="C1144" s="69" t="s">
        <v>1311</v>
      </c>
      <c r="D1144" s="69">
        <v>0</v>
      </c>
      <c r="F1144" s="73" t="str">
        <f>'CONSTRUCTION COST ESTIMATE'!C1144</f>
        <v>PVC SDR 35 SANITARY SEWER PIPE (21 INCH)</v>
      </c>
      <c r="H1144" s="74" t="str">
        <f t="shared" si="24"/>
        <v>630.0470</v>
      </c>
      <c r="J1144" s="75">
        <f>'CONSTRUCTION COST ESTIMATE'!BA1144</f>
        <v>0</v>
      </c>
      <c r="K1144" s="69" t="s">
        <v>1304</v>
      </c>
      <c r="L1144" s="69" t="str">
        <f>'CONSTRUCTION COST ESTIMATE'!BB1144</f>
        <v>LF</v>
      </c>
      <c r="M1144" s="69" t="s">
        <v>1312</v>
      </c>
      <c r="N1144" s="76">
        <f>'CONSTRUCTION COST ESTIMATE'!BC1144</f>
        <v>0</v>
      </c>
      <c r="O1144" s="69" t="s">
        <v>1313</v>
      </c>
    </row>
    <row r="1145" spans="1:15" hidden="1">
      <c r="A1145" s="72">
        <f>'CONSTRUCTION COST ESTIMATE'!B1145</f>
        <v>630.048</v>
      </c>
      <c r="C1145" s="69" t="s">
        <v>1311</v>
      </c>
      <c r="D1145" s="69">
        <v>0</v>
      </c>
      <c r="F1145" s="73" t="str">
        <f>'CONSTRUCTION COST ESTIMATE'!C1145</f>
        <v>PVC SDR 35 SANITARY SEWER PIPE (24 INCH)</v>
      </c>
      <c r="H1145" s="74" t="str">
        <f t="shared" si="24"/>
        <v>630.0480</v>
      </c>
      <c r="J1145" s="75">
        <f>'CONSTRUCTION COST ESTIMATE'!BA1145</f>
        <v>0</v>
      </c>
      <c r="K1145" s="69" t="s">
        <v>1304</v>
      </c>
      <c r="L1145" s="69" t="str">
        <f>'CONSTRUCTION COST ESTIMATE'!BB1145</f>
        <v>LF</v>
      </c>
      <c r="M1145" s="69" t="s">
        <v>1312</v>
      </c>
      <c r="N1145" s="76">
        <f>'CONSTRUCTION COST ESTIMATE'!BC1145</f>
        <v>0</v>
      </c>
      <c r="O1145" s="69" t="s">
        <v>1313</v>
      </c>
    </row>
    <row r="1146" spans="1:15" hidden="1">
      <c r="A1146" s="72">
        <f>'CONSTRUCTION COST ESTIMATE'!B1146</f>
        <v>630.04899999999998</v>
      </c>
      <c r="C1146" s="69" t="s">
        <v>1311</v>
      </c>
      <c r="D1146" s="69">
        <v>0</v>
      </c>
      <c r="F1146" s="73" t="str">
        <f>'CONSTRUCTION COST ESTIMATE'!C1146</f>
        <v>PVC SDR 35 SANITARY SEWER PIPE (30 INCH)</v>
      </c>
      <c r="H1146" s="74" t="str">
        <f t="shared" si="24"/>
        <v>630.0490</v>
      </c>
      <c r="J1146" s="75">
        <f>'CONSTRUCTION COST ESTIMATE'!BA1146</f>
        <v>0</v>
      </c>
      <c r="K1146" s="69" t="s">
        <v>1304</v>
      </c>
      <c r="L1146" s="69" t="str">
        <f>'CONSTRUCTION COST ESTIMATE'!BB1146</f>
        <v>LF</v>
      </c>
      <c r="M1146" s="69" t="s">
        <v>1312</v>
      </c>
      <c r="N1146" s="76">
        <f>'CONSTRUCTION COST ESTIMATE'!BC1146</f>
        <v>0</v>
      </c>
      <c r="O1146" s="69" t="s">
        <v>1313</v>
      </c>
    </row>
    <row r="1147" spans="1:15" hidden="1">
      <c r="A1147" s="72">
        <f>'CONSTRUCTION COST ESTIMATE'!B1147</f>
        <v>630.04999999999995</v>
      </c>
      <c r="C1147" s="69" t="s">
        <v>1311</v>
      </c>
      <c r="D1147" s="69">
        <v>0</v>
      </c>
      <c r="F1147" s="73" t="str">
        <f>'CONSTRUCTION COST ESTIMATE'!C1147</f>
        <v>PVC SDR 35 SANITARY SEWER PIPE (36 INCH)</v>
      </c>
      <c r="H1147" s="74" t="str">
        <f t="shared" si="24"/>
        <v>630.0500</v>
      </c>
      <c r="J1147" s="75">
        <f>'CONSTRUCTION COST ESTIMATE'!BA1147</f>
        <v>0</v>
      </c>
      <c r="K1147" s="69" t="s">
        <v>1304</v>
      </c>
      <c r="L1147" s="69" t="str">
        <f>'CONSTRUCTION COST ESTIMATE'!BB1147</f>
        <v>LF</v>
      </c>
      <c r="M1147" s="69" t="s">
        <v>1312</v>
      </c>
      <c r="N1147" s="76">
        <f>'CONSTRUCTION COST ESTIMATE'!BC1147</f>
        <v>0</v>
      </c>
      <c r="O1147" s="69" t="s">
        <v>1313</v>
      </c>
    </row>
    <row r="1148" spans="1:15" hidden="1">
      <c r="A1148" s="72">
        <f>'CONSTRUCTION COST ESTIMATE'!B1148</f>
        <v>630.05999999999995</v>
      </c>
      <c r="C1148" s="69" t="s">
        <v>1311</v>
      </c>
      <c r="D1148" s="69">
        <v>0</v>
      </c>
      <c r="F1148" s="73" t="str">
        <f>'CONSTRUCTION COST ESTIMATE'!C1148</f>
        <v>SANITARY SEWER PIPE ABANDONMENT (4 INCH)</v>
      </c>
      <c r="H1148" s="74" t="str">
        <f t="shared" si="24"/>
        <v>630.0600</v>
      </c>
      <c r="J1148" s="75">
        <f>'CONSTRUCTION COST ESTIMATE'!BA1148</f>
        <v>0</v>
      </c>
      <c r="K1148" s="69" t="s">
        <v>1304</v>
      </c>
      <c r="L1148" s="69" t="str">
        <f>'CONSTRUCTION COST ESTIMATE'!BB1148</f>
        <v>LF</v>
      </c>
      <c r="M1148" s="69" t="s">
        <v>1312</v>
      </c>
      <c r="N1148" s="76">
        <f>'CONSTRUCTION COST ESTIMATE'!BC1148</f>
        <v>0</v>
      </c>
      <c r="O1148" s="69" t="s">
        <v>1313</v>
      </c>
    </row>
    <row r="1149" spans="1:15" hidden="1">
      <c r="A1149" s="72">
        <f>'CONSTRUCTION COST ESTIMATE'!B1149</f>
        <v>630.06100000000004</v>
      </c>
      <c r="C1149" s="69" t="s">
        <v>1311</v>
      </c>
      <c r="D1149" s="69">
        <v>0</v>
      </c>
      <c r="F1149" s="73" t="str">
        <f>'CONSTRUCTION COST ESTIMATE'!C1149</f>
        <v>SANITARY SEWER PIPE ABANDONMENT (6 INCH)</v>
      </c>
      <c r="H1149" s="74" t="str">
        <f t="shared" si="24"/>
        <v>630.0610</v>
      </c>
      <c r="J1149" s="75">
        <f>'CONSTRUCTION COST ESTIMATE'!BA1149</f>
        <v>0</v>
      </c>
      <c r="K1149" s="69" t="s">
        <v>1304</v>
      </c>
      <c r="L1149" s="69" t="str">
        <f>'CONSTRUCTION COST ESTIMATE'!BB1149</f>
        <v>LF</v>
      </c>
      <c r="M1149" s="69" t="s">
        <v>1312</v>
      </c>
      <c r="N1149" s="76">
        <f>'CONSTRUCTION COST ESTIMATE'!BC1149</f>
        <v>0</v>
      </c>
      <c r="O1149" s="69" t="s">
        <v>1313</v>
      </c>
    </row>
    <row r="1150" spans="1:15" hidden="1">
      <c r="A1150" s="72">
        <f>'CONSTRUCTION COST ESTIMATE'!B1150</f>
        <v>630.06200000000001</v>
      </c>
      <c r="C1150" s="69" t="s">
        <v>1311</v>
      </c>
      <c r="D1150" s="69">
        <v>0</v>
      </c>
      <c r="F1150" s="73" t="str">
        <f>'CONSTRUCTION COST ESTIMATE'!C1150</f>
        <v>SANITARY SEWER PIPE ABANDONMENT (8 INCH)</v>
      </c>
      <c r="H1150" s="74" t="str">
        <f t="shared" si="24"/>
        <v>630.0620</v>
      </c>
      <c r="J1150" s="75">
        <f>'CONSTRUCTION COST ESTIMATE'!BA1150</f>
        <v>0</v>
      </c>
      <c r="K1150" s="69" t="s">
        <v>1304</v>
      </c>
      <c r="L1150" s="69" t="str">
        <f>'CONSTRUCTION COST ESTIMATE'!BB1150</f>
        <v>LF</v>
      </c>
      <c r="M1150" s="69" t="s">
        <v>1312</v>
      </c>
      <c r="N1150" s="76">
        <f>'CONSTRUCTION COST ESTIMATE'!BC1150</f>
        <v>0</v>
      </c>
      <c r="O1150" s="69" t="s">
        <v>1313</v>
      </c>
    </row>
    <row r="1151" spans="1:15" hidden="1">
      <c r="A1151" s="72">
        <f>'CONSTRUCTION COST ESTIMATE'!B1151</f>
        <v>630.06299999999999</v>
      </c>
      <c r="C1151" s="69" t="s">
        <v>1311</v>
      </c>
      <c r="D1151" s="69">
        <v>0</v>
      </c>
      <c r="F1151" s="73" t="str">
        <f>'CONSTRUCTION COST ESTIMATE'!C1151</f>
        <v>SANITARY SEWER PIPE ABANDONMENT (10 INCH)</v>
      </c>
      <c r="H1151" s="74" t="str">
        <f t="shared" si="24"/>
        <v>630.0630</v>
      </c>
      <c r="J1151" s="75">
        <f>'CONSTRUCTION COST ESTIMATE'!BA1151</f>
        <v>0</v>
      </c>
      <c r="K1151" s="69" t="s">
        <v>1304</v>
      </c>
      <c r="L1151" s="69" t="str">
        <f>'CONSTRUCTION COST ESTIMATE'!BB1151</f>
        <v>LF</v>
      </c>
      <c r="M1151" s="69" t="s">
        <v>1312</v>
      </c>
      <c r="N1151" s="76">
        <f>'CONSTRUCTION COST ESTIMATE'!BC1151</f>
        <v>0</v>
      </c>
      <c r="O1151" s="69" t="s">
        <v>1313</v>
      </c>
    </row>
    <row r="1152" spans="1:15" hidden="1">
      <c r="A1152" s="72">
        <f>'CONSTRUCTION COST ESTIMATE'!B1152</f>
        <v>630.06399999999996</v>
      </c>
      <c r="C1152" s="69" t="s">
        <v>1311</v>
      </c>
      <c r="D1152" s="69">
        <v>0</v>
      </c>
      <c r="F1152" s="73" t="str">
        <f>'CONSTRUCTION COST ESTIMATE'!C1152</f>
        <v>SANITARY SEWER PIPE ABANDONMENT (12 INCH)</v>
      </c>
      <c r="H1152" s="74" t="str">
        <f t="shared" si="24"/>
        <v>630.0640</v>
      </c>
      <c r="J1152" s="75">
        <f>'CONSTRUCTION COST ESTIMATE'!BA1152</f>
        <v>0</v>
      </c>
      <c r="K1152" s="69" t="s">
        <v>1304</v>
      </c>
      <c r="L1152" s="69" t="str">
        <f>'CONSTRUCTION COST ESTIMATE'!BB1152</f>
        <v>LF</v>
      </c>
      <c r="M1152" s="69" t="s">
        <v>1312</v>
      </c>
      <c r="N1152" s="76">
        <f>'CONSTRUCTION COST ESTIMATE'!BC1152</f>
        <v>0</v>
      </c>
      <c r="O1152" s="69" t="s">
        <v>1313</v>
      </c>
    </row>
    <row r="1153" spans="1:15" hidden="1">
      <c r="A1153" s="72">
        <f>'CONSTRUCTION COST ESTIMATE'!B1153</f>
        <v>630.06500000000005</v>
      </c>
      <c r="C1153" s="69" t="s">
        <v>1311</v>
      </c>
      <c r="D1153" s="69">
        <v>0</v>
      </c>
      <c r="F1153" s="73" t="str">
        <f>'CONSTRUCTION COST ESTIMATE'!C1153</f>
        <v>SANITARY SEWER PIPE ABANDONMENT (15 INCH)</v>
      </c>
      <c r="H1153" s="74" t="str">
        <f t="shared" si="24"/>
        <v>630.0650</v>
      </c>
      <c r="J1153" s="75">
        <f>'CONSTRUCTION COST ESTIMATE'!BA1153</f>
        <v>0</v>
      </c>
      <c r="K1153" s="69" t="s">
        <v>1304</v>
      </c>
      <c r="L1153" s="69" t="str">
        <f>'CONSTRUCTION COST ESTIMATE'!BB1153</f>
        <v>LF</v>
      </c>
      <c r="M1153" s="69" t="s">
        <v>1312</v>
      </c>
      <c r="N1153" s="76">
        <f>'CONSTRUCTION COST ESTIMATE'!BC1153</f>
        <v>0</v>
      </c>
      <c r="O1153" s="69" t="s">
        <v>1313</v>
      </c>
    </row>
    <row r="1154" spans="1:15" hidden="1">
      <c r="A1154" s="72">
        <f>'CONSTRUCTION COST ESTIMATE'!B1154</f>
        <v>630.06600000000003</v>
      </c>
      <c r="C1154" s="69" t="s">
        <v>1311</v>
      </c>
      <c r="D1154" s="69">
        <v>0</v>
      </c>
      <c r="F1154" s="73" t="str">
        <f>'CONSTRUCTION COST ESTIMATE'!C1154</f>
        <v>SANITARY SEWER PIPE ABANDONMENT (18 INCH)</v>
      </c>
      <c r="H1154" s="74" t="str">
        <f t="shared" si="24"/>
        <v>630.0660</v>
      </c>
      <c r="J1154" s="75">
        <f>'CONSTRUCTION COST ESTIMATE'!BA1154</f>
        <v>0</v>
      </c>
      <c r="K1154" s="69" t="s">
        <v>1304</v>
      </c>
      <c r="L1154" s="69" t="str">
        <f>'CONSTRUCTION COST ESTIMATE'!BB1154</f>
        <v>LF</v>
      </c>
      <c r="M1154" s="69" t="s">
        <v>1312</v>
      </c>
      <c r="N1154" s="76">
        <f>'CONSTRUCTION COST ESTIMATE'!BC1154</f>
        <v>0</v>
      </c>
      <c r="O1154" s="69" t="s">
        <v>1313</v>
      </c>
    </row>
    <row r="1155" spans="1:15" hidden="1">
      <c r="A1155" s="72">
        <f>'CONSTRUCTION COST ESTIMATE'!B1155</f>
        <v>630.06700000000001</v>
      </c>
      <c r="C1155" s="69" t="s">
        <v>1311</v>
      </c>
      <c r="D1155" s="69">
        <v>0</v>
      </c>
      <c r="F1155" s="73" t="str">
        <f>'CONSTRUCTION COST ESTIMATE'!C1155</f>
        <v>SANITARY SEWER PIPE ABANDONMENT (21 INCH)</v>
      </c>
      <c r="H1155" s="74" t="str">
        <f t="shared" si="24"/>
        <v>630.0670</v>
      </c>
      <c r="J1155" s="75">
        <f>'CONSTRUCTION COST ESTIMATE'!BA1155</f>
        <v>0</v>
      </c>
      <c r="K1155" s="69" t="s">
        <v>1304</v>
      </c>
      <c r="L1155" s="69" t="str">
        <f>'CONSTRUCTION COST ESTIMATE'!BB1155</f>
        <v>LF</v>
      </c>
      <c r="M1155" s="69" t="s">
        <v>1312</v>
      </c>
      <c r="N1155" s="76">
        <f>'CONSTRUCTION COST ESTIMATE'!BC1155</f>
        <v>0</v>
      </c>
      <c r="O1155" s="69" t="s">
        <v>1313</v>
      </c>
    </row>
    <row r="1156" spans="1:15" hidden="1">
      <c r="A1156" s="72">
        <f>'CONSTRUCTION COST ESTIMATE'!B1156</f>
        <v>630.06799999999998</v>
      </c>
      <c r="C1156" s="69" t="s">
        <v>1311</v>
      </c>
      <c r="D1156" s="69">
        <v>0</v>
      </c>
      <c r="F1156" s="73" t="str">
        <f>'CONSTRUCTION COST ESTIMATE'!C1156</f>
        <v>SANITARY SEWER PIPE ABANDONMENT (24 INCH)</v>
      </c>
      <c r="H1156" s="74" t="str">
        <f t="shared" si="24"/>
        <v>630.0680</v>
      </c>
      <c r="J1156" s="75">
        <f>'CONSTRUCTION COST ESTIMATE'!BA1156</f>
        <v>0</v>
      </c>
      <c r="K1156" s="69" t="s">
        <v>1304</v>
      </c>
      <c r="L1156" s="69" t="str">
        <f>'CONSTRUCTION COST ESTIMATE'!BB1156</f>
        <v>LF</v>
      </c>
      <c r="M1156" s="69" t="s">
        <v>1312</v>
      </c>
      <c r="N1156" s="76">
        <f>'CONSTRUCTION COST ESTIMATE'!BC1156</f>
        <v>0</v>
      </c>
      <c r="O1156" s="69" t="s">
        <v>1313</v>
      </c>
    </row>
    <row r="1157" spans="1:15" hidden="1">
      <c r="A1157" s="72">
        <f>'CONSTRUCTION COST ESTIMATE'!B1157</f>
        <v>630.06899999999996</v>
      </c>
      <c r="C1157" s="69" t="s">
        <v>1311</v>
      </c>
      <c r="D1157" s="69">
        <v>0</v>
      </c>
      <c r="F1157" s="73" t="str">
        <f>'CONSTRUCTION COST ESTIMATE'!C1157</f>
        <v>SANITARY SEWER PIPE ABANDONMENT (30 INCH)</v>
      </c>
      <c r="H1157" s="74" t="str">
        <f t="shared" si="24"/>
        <v>630.0690</v>
      </c>
      <c r="J1157" s="75">
        <f>'CONSTRUCTION COST ESTIMATE'!BA1157</f>
        <v>0</v>
      </c>
      <c r="K1157" s="69" t="s">
        <v>1304</v>
      </c>
      <c r="L1157" s="69" t="str">
        <f>'CONSTRUCTION COST ESTIMATE'!BB1157</f>
        <v>LF</v>
      </c>
      <c r="M1157" s="69" t="s">
        <v>1312</v>
      </c>
      <c r="N1157" s="76">
        <f>'CONSTRUCTION COST ESTIMATE'!BC1157</f>
        <v>0</v>
      </c>
      <c r="O1157" s="69" t="s">
        <v>1313</v>
      </c>
    </row>
    <row r="1158" spans="1:15" hidden="1">
      <c r="A1158" s="72">
        <f>'CONSTRUCTION COST ESTIMATE'!B1158</f>
        <v>630.07000000000005</v>
      </c>
      <c r="C1158" s="69" t="s">
        <v>1311</v>
      </c>
      <c r="D1158" s="69">
        <v>0</v>
      </c>
      <c r="F1158" s="73" t="str">
        <f>'CONSTRUCTION COST ESTIMATE'!C1158</f>
        <v>SANITARY SEWER PIPE ABANDONMENT (36 INCH)</v>
      </c>
      <c r="H1158" s="74" t="str">
        <f t="shared" si="24"/>
        <v>630.0700</v>
      </c>
      <c r="J1158" s="75">
        <f>'CONSTRUCTION COST ESTIMATE'!BA1158</f>
        <v>0</v>
      </c>
      <c r="K1158" s="69" t="s">
        <v>1304</v>
      </c>
      <c r="L1158" s="69" t="str">
        <f>'CONSTRUCTION COST ESTIMATE'!BB1158</f>
        <v>LF</v>
      </c>
      <c r="M1158" s="69" t="s">
        <v>1312</v>
      </c>
      <c r="N1158" s="76">
        <f>'CONSTRUCTION COST ESTIMATE'!BC1158</f>
        <v>0</v>
      </c>
      <c r="O1158" s="69" t="s">
        <v>1313</v>
      </c>
    </row>
    <row r="1159" spans="1:15" hidden="1">
      <c r="A1159" s="72">
        <f>'CONSTRUCTION COST ESTIMATE'!B1159</f>
        <v>630.08000000000004</v>
      </c>
      <c r="C1159" s="69" t="s">
        <v>1311</v>
      </c>
      <c r="D1159" s="69">
        <v>0</v>
      </c>
      <c r="F1159" s="73" t="str">
        <f>'CONSTRUCTION COST ESTIMATE'!C1159</f>
        <v>4 INCH C900 PVC SANITARY SEWER LATERAL</v>
      </c>
      <c r="H1159" s="74" t="str">
        <f t="shared" si="24"/>
        <v>630.0800</v>
      </c>
      <c r="J1159" s="75">
        <f>'CONSTRUCTION COST ESTIMATE'!BA1159</f>
        <v>0</v>
      </c>
      <c r="K1159" s="69" t="s">
        <v>1304</v>
      </c>
      <c r="L1159" s="69" t="str">
        <f>'CONSTRUCTION COST ESTIMATE'!BB1159</f>
        <v>LF</v>
      </c>
      <c r="M1159" s="69" t="s">
        <v>1312</v>
      </c>
      <c r="N1159" s="76">
        <f>'CONSTRUCTION COST ESTIMATE'!BC1159</f>
        <v>0</v>
      </c>
      <c r="O1159" s="69" t="s">
        <v>1313</v>
      </c>
    </row>
    <row r="1160" spans="1:15" hidden="1">
      <c r="A1160" s="72">
        <f>'CONSTRUCTION COST ESTIMATE'!B1160</f>
        <v>630.08100000000002</v>
      </c>
      <c r="C1160" s="69" t="s">
        <v>1311</v>
      </c>
      <c r="D1160" s="69">
        <v>0</v>
      </c>
      <c r="F1160" s="73" t="str">
        <f>'CONSTRUCTION COST ESTIMATE'!C1160</f>
        <v>C900 PVC SEWER LATERAL (6 INCH)</v>
      </c>
      <c r="H1160" s="74" t="str">
        <f t="shared" si="24"/>
        <v>630.0810</v>
      </c>
      <c r="J1160" s="75">
        <f>'CONSTRUCTION COST ESTIMATE'!BA1160</f>
        <v>0</v>
      </c>
      <c r="K1160" s="69" t="s">
        <v>1304</v>
      </c>
      <c r="L1160" s="69" t="str">
        <f>'CONSTRUCTION COST ESTIMATE'!BB1160</f>
        <v>LF</v>
      </c>
      <c r="M1160" s="69" t="s">
        <v>1312</v>
      </c>
      <c r="N1160" s="76">
        <f>'CONSTRUCTION COST ESTIMATE'!BC1160</f>
        <v>0</v>
      </c>
      <c r="O1160" s="69" t="s">
        <v>1313</v>
      </c>
    </row>
    <row r="1161" spans="1:15" hidden="1">
      <c r="A1161" s="72">
        <f>'CONSTRUCTION COST ESTIMATE'!B1161</f>
        <v>630.08199999999999</v>
      </c>
      <c r="C1161" s="69" t="s">
        <v>1311</v>
      </c>
      <c r="D1161" s="69">
        <v>0</v>
      </c>
      <c r="F1161" s="73" t="str">
        <f>'CONSTRUCTION COST ESTIMATE'!C1161</f>
        <v>C900 PVC SEWER LATERAL (8 INCH)</v>
      </c>
      <c r="H1161" s="74" t="str">
        <f t="shared" si="24"/>
        <v>630.0820</v>
      </c>
      <c r="J1161" s="75">
        <f>'CONSTRUCTION COST ESTIMATE'!BA1161</f>
        <v>0</v>
      </c>
      <c r="K1161" s="69" t="s">
        <v>1304</v>
      </c>
      <c r="L1161" s="69" t="str">
        <f>'CONSTRUCTION COST ESTIMATE'!BB1161</f>
        <v>LF</v>
      </c>
      <c r="M1161" s="69" t="s">
        <v>1312</v>
      </c>
      <c r="N1161" s="76">
        <f>'CONSTRUCTION COST ESTIMATE'!BC1161</f>
        <v>0</v>
      </c>
      <c r="O1161" s="69" t="s">
        <v>1313</v>
      </c>
    </row>
    <row r="1162" spans="1:15" hidden="1">
      <c r="A1162" s="72">
        <f>'CONSTRUCTION COST ESTIMATE'!B1162</f>
        <v>630.08299999999997</v>
      </c>
      <c r="C1162" s="69" t="s">
        <v>1311</v>
      </c>
      <c r="D1162" s="69">
        <v>0</v>
      </c>
      <c r="F1162" s="73" t="str">
        <f>'CONSTRUCTION COST ESTIMATE'!C1162</f>
        <v>C900 PVC SEWER LATERAL (10 INCH)</v>
      </c>
      <c r="H1162" s="74" t="str">
        <f t="shared" si="24"/>
        <v>630.0830</v>
      </c>
      <c r="J1162" s="75">
        <f>'CONSTRUCTION COST ESTIMATE'!BA1162</f>
        <v>0</v>
      </c>
      <c r="K1162" s="69" t="s">
        <v>1304</v>
      </c>
      <c r="L1162" s="69" t="str">
        <f>'CONSTRUCTION COST ESTIMATE'!BB1162</f>
        <v>LF</v>
      </c>
      <c r="M1162" s="69" t="s">
        <v>1312</v>
      </c>
      <c r="N1162" s="76">
        <f>'CONSTRUCTION COST ESTIMATE'!BC1162</f>
        <v>0</v>
      </c>
      <c r="O1162" s="69" t="s">
        <v>1313</v>
      </c>
    </row>
    <row r="1163" spans="1:15" hidden="1">
      <c r="A1163" s="72">
        <f>'CONSTRUCTION COST ESTIMATE'!B1163</f>
        <v>630.08399999999995</v>
      </c>
      <c r="C1163" s="69" t="s">
        <v>1311</v>
      </c>
      <c r="D1163" s="69">
        <v>0</v>
      </c>
      <c r="F1163" s="73" t="str">
        <f>'CONSTRUCTION COST ESTIMATE'!C1163</f>
        <v>C900 PVC SEWER LATERAL (12 INCH)</v>
      </c>
      <c r="H1163" s="74" t="str">
        <f t="shared" si="24"/>
        <v>630.0840</v>
      </c>
      <c r="J1163" s="75">
        <f>'CONSTRUCTION COST ESTIMATE'!BA1163</f>
        <v>0</v>
      </c>
      <c r="K1163" s="69" t="s">
        <v>1304</v>
      </c>
      <c r="L1163" s="69" t="str">
        <f>'CONSTRUCTION COST ESTIMATE'!BB1163</f>
        <v>LF</v>
      </c>
      <c r="M1163" s="69" t="s">
        <v>1312</v>
      </c>
      <c r="N1163" s="76">
        <f>'CONSTRUCTION COST ESTIMATE'!BC1163</f>
        <v>0</v>
      </c>
      <c r="O1163" s="69" t="s">
        <v>1313</v>
      </c>
    </row>
    <row r="1164" spans="1:15" hidden="1">
      <c r="A1164" s="72">
        <f>'CONSTRUCTION COST ESTIMATE'!B1164</f>
        <v>630.08500000000004</v>
      </c>
      <c r="C1164" s="69" t="s">
        <v>1311</v>
      </c>
      <c r="D1164" s="69">
        <v>0</v>
      </c>
      <c r="F1164" s="73" t="str">
        <f>'CONSTRUCTION COST ESTIMATE'!C1164</f>
        <v>C900 PVC SEWER LATERAL (15 INCH)</v>
      </c>
      <c r="H1164" s="74" t="str">
        <f t="shared" si="24"/>
        <v>630.0850</v>
      </c>
      <c r="J1164" s="75">
        <f>'CONSTRUCTION COST ESTIMATE'!BA1164</f>
        <v>0</v>
      </c>
      <c r="K1164" s="69" t="s">
        <v>1304</v>
      </c>
      <c r="L1164" s="69" t="str">
        <f>'CONSTRUCTION COST ESTIMATE'!BB1164</f>
        <v>LF</v>
      </c>
      <c r="M1164" s="69" t="s">
        <v>1312</v>
      </c>
      <c r="N1164" s="76">
        <f>'CONSTRUCTION COST ESTIMATE'!BC1164</f>
        <v>0</v>
      </c>
      <c r="O1164" s="69" t="s">
        <v>1313</v>
      </c>
    </row>
    <row r="1165" spans="1:15" hidden="1">
      <c r="A1165" s="72">
        <f>'CONSTRUCTION COST ESTIMATE'!B1165</f>
        <v>630.08600000000001</v>
      </c>
      <c r="C1165" s="69" t="s">
        <v>1311</v>
      </c>
      <c r="D1165" s="69">
        <v>0</v>
      </c>
      <c r="F1165" s="73" t="str">
        <f>'CONSTRUCTION COST ESTIMATE'!C1165</f>
        <v>C900 PVC SEWER LATERAL (18 INCH)</v>
      </c>
      <c r="H1165" s="74" t="str">
        <f t="shared" si="24"/>
        <v>630.0860</v>
      </c>
      <c r="J1165" s="75">
        <f>'CONSTRUCTION COST ESTIMATE'!BA1165</f>
        <v>0</v>
      </c>
      <c r="K1165" s="69" t="s">
        <v>1304</v>
      </c>
      <c r="L1165" s="69" t="str">
        <f>'CONSTRUCTION COST ESTIMATE'!BB1165</f>
        <v>LF</v>
      </c>
      <c r="M1165" s="69" t="s">
        <v>1312</v>
      </c>
      <c r="N1165" s="76">
        <f>'CONSTRUCTION COST ESTIMATE'!BC1165</f>
        <v>0</v>
      </c>
      <c r="O1165" s="69" t="s">
        <v>1313</v>
      </c>
    </row>
    <row r="1166" spans="1:15" hidden="1">
      <c r="A1166" s="72">
        <f>'CONSTRUCTION COST ESTIMATE'!B1166</f>
        <v>630.08699999999999</v>
      </c>
      <c r="C1166" s="69" t="s">
        <v>1311</v>
      </c>
      <c r="D1166" s="69">
        <v>0</v>
      </c>
      <c r="F1166" s="73" t="str">
        <f>'CONSTRUCTION COST ESTIMATE'!C1166</f>
        <v>C900 PVC SEWER LATERAL (21 INCH)</v>
      </c>
      <c r="H1166" s="74" t="str">
        <f t="shared" si="24"/>
        <v>630.0870</v>
      </c>
      <c r="J1166" s="75">
        <f>'CONSTRUCTION COST ESTIMATE'!BA1166</f>
        <v>0</v>
      </c>
      <c r="K1166" s="69" t="s">
        <v>1304</v>
      </c>
      <c r="L1166" s="69" t="str">
        <f>'CONSTRUCTION COST ESTIMATE'!BB1166</f>
        <v>LF</v>
      </c>
      <c r="M1166" s="69" t="s">
        <v>1312</v>
      </c>
      <c r="N1166" s="76">
        <f>'CONSTRUCTION COST ESTIMATE'!BC1166</f>
        <v>0</v>
      </c>
      <c r="O1166" s="69" t="s">
        <v>1313</v>
      </c>
    </row>
    <row r="1167" spans="1:15" hidden="1">
      <c r="A1167" s="72">
        <f>'CONSTRUCTION COST ESTIMATE'!B1167</f>
        <v>630.08799999999997</v>
      </c>
      <c r="C1167" s="69" t="s">
        <v>1311</v>
      </c>
      <c r="D1167" s="69">
        <v>0</v>
      </c>
      <c r="F1167" s="73" t="str">
        <f>'CONSTRUCTION COST ESTIMATE'!C1167</f>
        <v>C900 PVC SEWER LATERAL (24 INCH)</v>
      </c>
      <c r="H1167" s="74" t="str">
        <f t="shared" si="24"/>
        <v>630.0880</v>
      </c>
      <c r="J1167" s="75">
        <f>'CONSTRUCTION COST ESTIMATE'!BA1167</f>
        <v>0</v>
      </c>
      <c r="K1167" s="69" t="s">
        <v>1304</v>
      </c>
      <c r="L1167" s="69" t="str">
        <f>'CONSTRUCTION COST ESTIMATE'!BB1167</f>
        <v>LF</v>
      </c>
      <c r="M1167" s="69" t="s">
        <v>1312</v>
      </c>
      <c r="N1167" s="76">
        <f>'CONSTRUCTION COST ESTIMATE'!BC1167</f>
        <v>0</v>
      </c>
      <c r="O1167" s="69" t="s">
        <v>1313</v>
      </c>
    </row>
    <row r="1168" spans="1:15" hidden="1">
      <c r="A1168" s="72">
        <f>'CONSTRUCTION COST ESTIMATE'!B1168</f>
        <v>630.08900000000006</v>
      </c>
      <c r="C1168" s="69" t="s">
        <v>1311</v>
      </c>
      <c r="D1168" s="69">
        <v>0</v>
      </c>
      <c r="F1168" s="73" t="str">
        <f>'CONSTRUCTION COST ESTIMATE'!C1168</f>
        <v>C900 PVC SEWER LATERAL (30 INCH)</v>
      </c>
      <c r="H1168" s="74" t="str">
        <f t="shared" si="24"/>
        <v>630.0890</v>
      </c>
      <c r="J1168" s="75">
        <f>'CONSTRUCTION COST ESTIMATE'!BA1168</f>
        <v>0</v>
      </c>
      <c r="K1168" s="69" t="s">
        <v>1304</v>
      </c>
      <c r="L1168" s="69" t="str">
        <f>'CONSTRUCTION COST ESTIMATE'!BB1168</f>
        <v>LF</v>
      </c>
      <c r="M1168" s="69" t="s">
        <v>1312</v>
      </c>
      <c r="N1168" s="76">
        <f>'CONSTRUCTION COST ESTIMATE'!BC1168</f>
        <v>0</v>
      </c>
      <c r="O1168" s="69" t="s">
        <v>1313</v>
      </c>
    </row>
    <row r="1169" spans="1:15" hidden="1">
      <c r="A1169" s="72">
        <f>'CONSTRUCTION COST ESTIMATE'!B1169</f>
        <v>630.09</v>
      </c>
      <c r="C1169" s="69" t="s">
        <v>1311</v>
      </c>
      <c r="D1169" s="69">
        <v>0</v>
      </c>
      <c r="F1169" s="73" t="str">
        <f>'CONSTRUCTION COST ESTIMATE'!C1169</f>
        <v>C900 PVC SEWER LATERAL (36 INCH)</v>
      </c>
      <c r="H1169" s="74" t="str">
        <f t="shared" si="24"/>
        <v>630.0900</v>
      </c>
      <c r="J1169" s="75">
        <f>'CONSTRUCTION COST ESTIMATE'!BA1169</f>
        <v>0</v>
      </c>
      <c r="K1169" s="69" t="s">
        <v>1304</v>
      </c>
      <c r="L1169" s="69" t="str">
        <f>'CONSTRUCTION COST ESTIMATE'!BB1169</f>
        <v>LF</v>
      </c>
      <c r="M1169" s="69" t="s">
        <v>1312</v>
      </c>
      <c r="N1169" s="76">
        <f>'CONSTRUCTION COST ESTIMATE'!BC1169</f>
        <v>0</v>
      </c>
      <c r="O1169" s="69" t="s">
        <v>1313</v>
      </c>
    </row>
    <row r="1170" spans="1:15" hidden="1">
      <c r="A1170" s="72">
        <f>'CONSTRUCTION COST ESTIMATE'!B1170</f>
        <v>630.1</v>
      </c>
      <c r="C1170" s="69" t="s">
        <v>1311</v>
      </c>
      <c r="D1170" s="69">
        <v>0</v>
      </c>
      <c r="F1170" s="73" t="str">
        <f>'CONSTRUCTION COST ESTIMATE'!C1170</f>
        <v>SEWER CLEANOUT (4 INCH)</v>
      </c>
      <c r="H1170" s="74" t="str">
        <f t="shared" si="24"/>
        <v>630.1000</v>
      </c>
      <c r="J1170" s="75">
        <f>'CONSTRUCTION COST ESTIMATE'!BA1170</f>
        <v>0</v>
      </c>
      <c r="K1170" s="69" t="s">
        <v>1304</v>
      </c>
      <c r="L1170" s="69" t="str">
        <f>'CONSTRUCTION COST ESTIMATE'!BB1170</f>
        <v>EA</v>
      </c>
      <c r="M1170" s="69" t="s">
        <v>1312</v>
      </c>
      <c r="N1170" s="76">
        <f>'CONSTRUCTION COST ESTIMATE'!BC1170</f>
        <v>0</v>
      </c>
      <c r="O1170" s="69" t="s">
        <v>1313</v>
      </c>
    </row>
    <row r="1171" spans="1:15" hidden="1">
      <c r="A1171" s="72">
        <f>'CONSTRUCTION COST ESTIMATE'!B1171</f>
        <v>630.101</v>
      </c>
      <c r="C1171" s="69" t="s">
        <v>1311</v>
      </c>
      <c r="D1171" s="69">
        <v>0</v>
      </c>
      <c r="F1171" s="73" t="str">
        <f>'CONSTRUCTION COST ESTIMATE'!C1171</f>
        <v>SEWER CLEANOUT (6 INCH)</v>
      </c>
      <c r="H1171" s="74" t="str">
        <f t="shared" si="24"/>
        <v>630.1010</v>
      </c>
      <c r="J1171" s="75">
        <f>'CONSTRUCTION COST ESTIMATE'!BA1171</f>
        <v>0</v>
      </c>
      <c r="K1171" s="69" t="s">
        <v>1304</v>
      </c>
      <c r="L1171" s="69" t="str">
        <f>'CONSTRUCTION COST ESTIMATE'!BB1171</f>
        <v>EA</v>
      </c>
      <c r="M1171" s="69" t="s">
        <v>1312</v>
      </c>
      <c r="N1171" s="76">
        <f>'CONSTRUCTION COST ESTIMATE'!BC1171</f>
        <v>0</v>
      </c>
      <c r="O1171" s="69" t="s">
        <v>1313</v>
      </c>
    </row>
    <row r="1172" spans="1:15" hidden="1">
      <c r="A1172" s="72">
        <f>'CONSTRUCTION COST ESTIMATE'!B1172</f>
        <v>630.10199999999998</v>
      </c>
      <c r="C1172" s="69" t="s">
        <v>1311</v>
      </c>
      <c r="D1172" s="69">
        <v>0</v>
      </c>
      <c r="F1172" s="73" t="str">
        <f>'CONSTRUCTION COST ESTIMATE'!C1172</f>
        <v>SEWER CLEANOUT (8 INCH)</v>
      </c>
      <c r="H1172" s="74" t="str">
        <f t="shared" si="24"/>
        <v>630.1020</v>
      </c>
      <c r="J1172" s="75">
        <f>'CONSTRUCTION COST ESTIMATE'!BA1172</f>
        <v>0</v>
      </c>
      <c r="K1172" s="69" t="s">
        <v>1304</v>
      </c>
      <c r="L1172" s="69" t="str">
        <f>'CONSTRUCTION COST ESTIMATE'!BB1172</f>
        <v>EA</v>
      </c>
      <c r="M1172" s="69" t="s">
        <v>1312</v>
      </c>
      <c r="N1172" s="76">
        <f>'CONSTRUCTION COST ESTIMATE'!BC1172</f>
        <v>0</v>
      </c>
      <c r="O1172" s="69" t="s">
        <v>1313</v>
      </c>
    </row>
    <row r="1173" spans="1:15" hidden="1">
      <c r="A1173" s="72">
        <f>'CONSTRUCTION COST ESTIMATE'!B1173</f>
        <v>630.10299999999995</v>
      </c>
      <c r="C1173" s="69" t="s">
        <v>1311</v>
      </c>
      <c r="D1173" s="69">
        <v>0</v>
      </c>
      <c r="F1173" s="73" t="str">
        <f>'CONSTRUCTION COST ESTIMATE'!C1173</f>
        <v>SEWER CLEANOUT (10 INCH)</v>
      </c>
      <c r="H1173" s="74" t="str">
        <f t="shared" si="24"/>
        <v>630.1030</v>
      </c>
      <c r="J1173" s="75">
        <f>'CONSTRUCTION COST ESTIMATE'!BA1173</f>
        <v>0</v>
      </c>
      <c r="K1173" s="69" t="s">
        <v>1304</v>
      </c>
      <c r="L1173" s="69" t="str">
        <f>'CONSTRUCTION COST ESTIMATE'!BB1173</f>
        <v>EA</v>
      </c>
      <c r="M1173" s="69" t="s">
        <v>1312</v>
      </c>
      <c r="N1173" s="76">
        <f>'CONSTRUCTION COST ESTIMATE'!BC1173</f>
        <v>0</v>
      </c>
      <c r="O1173" s="69" t="s">
        <v>1313</v>
      </c>
    </row>
    <row r="1174" spans="1:15" hidden="1">
      <c r="A1174" s="72">
        <f>'CONSTRUCTION COST ESTIMATE'!B1174</f>
        <v>630.10400000000004</v>
      </c>
      <c r="C1174" s="69" t="s">
        <v>1311</v>
      </c>
      <c r="D1174" s="69">
        <v>0</v>
      </c>
      <c r="F1174" s="73" t="str">
        <f>'CONSTRUCTION COST ESTIMATE'!C1174</f>
        <v>SEWER CLEANOUT (12 INCH)</v>
      </c>
      <c r="H1174" s="74" t="str">
        <f t="shared" si="24"/>
        <v>630.1040</v>
      </c>
      <c r="J1174" s="75">
        <f>'CONSTRUCTION COST ESTIMATE'!BA1174</f>
        <v>0</v>
      </c>
      <c r="K1174" s="69" t="s">
        <v>1304</v>
      </c>
      <c r="L1174" s="69" t="str">
        <f>'CONSTRUCTION COST ESTIMATE'!BB1174</f>
        <v>EA</v>
      </c>
      <c r="M1174" s="69" t="s">
        <v>1312</v>
      </c>
      <c r="N1174" s="76">
        <f>'CONSTRUCTION COST ESTIMATE'!BC1174</f>
        <v>0</v>
      </c>
      <c r="O1174" s="69" t="s">
        <v>1313</v>
      </c>
    </row>
    <row r="1175" spans="1:15" hidden="1">
      <c r="A1175" s="72">
        <f>'CONSTRUCTION COST ESTIMATE'!B1175</f>
        <v>630.10500000000002</v>
      </c>
      <c r="C1175" s="69" t="s">
        <v>1311</v>
      </c>
      <c r="D1175" s="69">
        <v>0</v>
      </c>
      <c r="F1175" s="73" t="str">
        <f>'CONSTRUCTION COST ESTIMATE'!C1175</f>
        <v>SEWER CLEANOUT (15 INCH)</v>
      </c>
      <c r="H1175" s="74" t="str">
        <f t="shared" si="24"/>
        <v>630.1050</v>
      </c>
      <c r="J1175" s="75">
        <f>'CONSTRUCTION COST ESTIMATE'!BA1175</f>
        <v>0</v>
      </c>
      <c r="K1175" s="69" t="s">
        <v>1304</v>
      </c>
      <c r="L1175" s="69" t="str">
        <f>'CONSTRUCTION COST ESTIMATE'!BB1175</f>
        <v>EA</v>
      </c>
      <c r="M1175" s="69" t="s">
        <v>1312</v>
      </c>
      <c r="N1175" s="76">
        <f>'CONSTRUCTION COST ESTIMATE'!BC1175</f>
        <v>0</v>
      </c>
      <c r="O1175" s="69" t="s">
        <v>1313</v>
      </c>
    </row>
    <row r="1176" spans="1:15" hidden="1">
      <c r="A1176" s="72">
        <f>'CONSTRUCTION COST ESTIMATE'!B1176</f>
        <v>630.10599999999999</v>
      </c>
      <c r="C1176" s="69" t="s">
        <v>1311</v>
      </c>
      <c r="D1176" s="69">
        <v>0</v>
      </c>
      <c r="F1176" s="73" t="str">
        <f>'CONSTRUCTION COST ESTIMATE'!C1176</f>
        <v>SEWER CLEANOUT (18 INCH)</v>
      </c>
      <c r="H1176" s="74" t="str">
        <f t="shared" si="24"/>
        <v>630.1060</v>
      </c>
      <c r="J1176" s="75">
        <f>'CONSTRUCTION COST ESTIMATE'!BA1176</f>
        <v>0</v>
      </c>
      <c r="K1176" s="69" t="s">
        <v>1304</v>
      </c>
      <c r="L1176" s="69" t="str">
        <f>'CONSTRUCTION COST ESTIMATE'!BB1176</f>
        <v>EA</v>
      </c>
      <c r="M1176" s="69" t="s">
        <v>1312</v>
      </c>
      <c r="N1176" s="76">
        <f>'CONSTRUCTION COST ESTIMATE'!BC1176</f>
        <v>0</v>
      </c>
      <c r="O1176" s="69" t="s">
        <v>1313</v>
      </c>
    </row>
    <row r="1177" spans="1:15" hidden="1">
      <c r="A1177" s="72">
        <f>'CONSTRUCTION COST ESTIMATE'!B1177</f>
        <v>630.10699999999997</v>
      </c>
      <c r="C1177" s="69" t="s">
        <v>1311</v>
      </c>
      <c r="D1177" s="69">
        <v>0</v>
      </c>
      <c r="F1177" s="73" t="str">
        <f>'CONSTRUCTION COST ESTIMATE'!C1177</f>
        <v>SEWER CLEANOUT (21 INCH)</v>
      </c>
      <c r="H1177" s="74" t="str">
        <f t="shared" si="24"/>
        <v>630.1070</v>
      </c>
      <c r="J1177" s="75">
        <f>'CONSTRUCTION COST ESTIMATE'!BA1177</f>
        <v>0</v>
      </c>
      <c r="K1177" s="69" t="s">
        <v>1304</v>
      </c>
      <c r="L1177" s="69" t="str">
        <f>'CONSTRUCTION COST ESTIMATE'!BB1177</f>
        <v>EA</v>
      </c>
      <c r="M1177" s="69" t="s">
        <v>1312</v>
      </c>
      <c r="N1177" s="76">
        <f>'CONSTRUCTION COST ESTIMATE'!BC1177</f>
        <v>0</v>
      </c>
      <c r="O1177" s="69" t="s">
        <v>1313</v>
      </c>
    </row>
    <row r="1178" spans="1:15" hidden="1">
      <c r="A1178" s="72">
        <f>'CONSTRUCTION COST ESTIMATE'!B1178</f>
        <v>630.10799999999995</v>
      </c>
      <c r="C1178" s="69" t="s">
        <v>1311</v>
      </c>
      <c r="D1178" s="69">
        <v>0</v>
      </c>
      <c r="F1178" s="73" t="str">
        <f>'CONSTRUCTION COST ESTIMATE'!C1178</f>
        <v>SEWER CLEANOUT (24 INCH)</v>
      </c>
      <c r="H1178" s="74" t="str">
        <f t="shared" si="24"/>
        <v>630.1080</v>
      </c>
      <c r="J1178" s="75">
        <f>'CONSTRUCTION COST ESTIMATE'!BA1178</f>
        <v>0</v>
      </c>
      <c r="K1178" s="69" t="s">
        <v>1304</v>
      </c>
      <c r="L1178" s="69" t="str">
        <f>'CONSTRUCTION COST ESTIMATE'!BB1178</f>
        <v>EA</v>
      </c>
      <c r="M1178" s="69" t="s">
        <v>1312</v>
      </c>
      <c r="N1178" s="76">
        <f>'CONSTRUCTION COST ESTIMATE'!BC1178</f>
        <v>0</v>
      </c>
      <c r="O1178" s="69" t="s">
        <v>1313</v>
      </c>
    </row>
    <row r="1179" spans="1:15" hidden="1">
      <c r="A1179" s="72">
        <f>'CONSTRUCTION COST ESTIMATE'!B1179</f>
        <v>630.10900000000004</v>
      </c>
      <c r="C1179" s="69" t="s">
        <v>1311</v>
      </c>
      <c r="D1179" s="69">
        <v>0</v>
      </c>
      <c r="F1179" s="73" t="str">
        <f>'CONSTRUCTION COST ESTIMATE'!C1179</f>
        <v>SEWER CLEANOUT (30 INCH)</v>
      </c>
      <c r="H1179" s="74" t="str">
        <f t="shared" si="24"/>
        <v>630.1090</v>
      </c>
      <c r="J1179" s="75">
        <f>'CONSTRUCTION COST ESTIMATE'!BA1179</f>
        <v>0</v>
      </c>
      <c r="K1179" s="69" t="s">
        <v>1304</v>
      </c>
      <c r="L1179" s="69" t="str">
        <f>'CONSTRUCTION COST ESTIMATE'!BB1179</f>
        <v>EA</v>
      </c>
      <c r="M1179" s="69" t="s">
        <v>1312</v>
      </c>
      <c r="N1179" s="76">
        <f>'CONSTRUCTION COST ESTIMATE'!BC1179</f>
        <v>0</v>
      </c>
      <c r="O1179" s="69" t="s">
        <v>1313</v>
      </c>
    </row>
    <row r="1180" spans="1:15" hidden="1">
      <c r="A1180" s="72">
        <f>'CONSTRUCTION COST ESTIMATE'!B1180</f>
        <v>630.11</v>
      </c>
      <c r="C1180" s="69" t="s">
        <v>1311</v>
      </c>
      <c r="D1180" s="69">
        <v>0</v>
      </c>
      <c r="F1180" s="73" t="str">
        <f>'CONSTRUCTION COST ESTIMATE'!C1180</f>
        <v>SEWER CLEANOUT (36 INCH)</v>
      </c>
      <c r="H1180" s="74" t="str">
        <f t="shared" si="24"/>
        <v>630.1100</v>
      </c>
      <c r="J1180" s="75">
        <f>'CONSTRUCTION COST ESTIMATE'!BA1180</f>
        <v>0</v>
      </c>
      <c r="K1180" s="69" t="s">
        <v>1304</v>
      </c>
      <c r="L1180" s="69" t="str">
        <f>'CONSTRUCTION COST ESTIMATE'!BB1180</f>
        <v>EA</v>
      </c>
      <c r="M1180" s="69" t="s">
        <v>1312</v>
      </c>
      <c r="N1180" s="76">
        <f>'CONSTRUCTION COST ESTIMATE'!BC1180</f>
        <v>0</v>
      </c>
      <c r="O1180" s="69" t="s">
        <v>1313</v>
      </c>
    </row>
    <row r="1181" spans="1:15" hidden="1">
      <c r="A1181" s="72">
        <f>'CONSTRUCTION COST ESTIMATE'!B1181</f>
        <v>630.12</v>
      </c>
      <c r="C1181" s="69" t="s">
        <v>1311</v>
      </c>
      <c r="D1181" s="69">
        <v>0</v>
      </c>
      <c r="F1181" s="73" t="str">
        <f>'CONSTRUCTION COST ESTIMATE'!C1181</f>
        <v>C900 PVC UTILITY CROSSING (4 INCH)</v>
      </c>
      <c r="H1181" s="74" t="str">
        <f t="shared" ref="H1181:H1250" si="25">TEXT(A1181,"#.0000")</f>
        <v>630.1200</v>
      </c>
      <c r="J1181" s="75">
        <f>'CONSTRUCTION COST ESTIMATE'!BA1181</f>
        <v>0</v>
      </c>
      <c r="K1181" s="69" t="s">
        <v>1304</v>
      </c>
      <c r="L1181" s="69" t="str">
        <f>'CONSTRUCTION COST ESTIMATE'!BB1181</f>
        <v>LF</v>
      </c>
      <c r="M1181" s="69" t="s">
        <v>1312</v>
      </c>
      <c r="N1181" s="76">
        <f>'CONSTRUCTION COST ESTIMATE'!BC1181</f>
        <v>0</v>
      </c>
      <c r="O1181" s="69" t="s">
        <v>1313</v>
      </c>
    </row>
    <row r="1182" spans="1:15" hidden="1">
      <c r="A1182" s="72">
        <f>'CONSTRUCTION COST ESTIMATE'!B1182</f>
        <v>630.12099999999998</v>
      </c>
      <c r="C1182" s="69" t="s">
        <v>1311</v>
      </c>
      <c r="D1182" s="69">
        <v>0</v>
      </c>
      <c r="F1182" s="73" t="str">
        <f>'CONSTRUCTION COST ESTIMATE'!C1182</f>
        <v>C900 PVC UTILITY CROSSING (6 INCH)</v>
      </c>
      <c r="H1182" s="74" t="str">
        <f t="shared" si="25"/>
        <v>630.1210</v>
      </c>
      <c r="J1182" s="75">
        <f>'CONSTRUCTION COST ESTIMATE'!BA1182</f>
        <v>0</v>
      </c>
      <c r="K1182" s="69" t="s">
        <v>1304</v>
      </c>
      <c r="L1182" s="69" t="str">
        <f>'CONSTRUCTION COST ESTIMATE'!BB1182</f>
        <v>LF</v>
      </c>
      <c r="M1182" s="69" t="s">
        <v>1312</v>
      </c>
      <c r="N1182" s="76">
        <f>'CONSTRUCTION COST ESTIMATE'!BC1182</f>
        <v>0</v>
      </c>
      <c r="O1182" s="69" t="s">
        <v>1313</v>
      </c>
    </row>
    <row r="1183" spans="1:15" hidden="1">
      <c r="A1183" s="72">
        <f>'CONSTRUCTION COST ESTIMATE'!B1183</f>
        <v>630.12199999999996</v>
      </c>
      <c r="C1183" s="69" t="s">
        <v>1311</v>
      </c>
      <c r="D1183" s="69">
        <v>0</v>
      </c>
      <c r="F1183" s="73" t="str">
        <f>'CONSTRUCTION COST ESTIMATE'!C1183</f>
        <v>C900 PVC UTILITY CROSSING (8 INCH)</v>
      </c>
      <c r="H1183" s="74" t="str">
        <f t="shared" si="25"/>
        <v>630.1220</v>
      </c>
      <c r="J1183" s="75">
        <f>'CONSTRUCTION COST ESTIMATE'!BA1183</f>
        <v>0</v>
      </c>
      <c r="K1183" s="69" t="s">
        <v>1304</v>
      </c>
      <c r="L1183" s="69" t="str">
        <f>'CONSTRUCTION COST ESTIMATE'!BB1183</f>
        <v>LF</v>
      </c>
      <c r="M1183" s="69" t="s">
        <v>1312</v>
      </c>
      <c r="N1183" s="76">
        <f>'CONSTRUCTION COST ESTIMATE'!BC1183</f>
        <v>0</v>
      </c>
      <c r="O1183" s="69" t="s">
        <v>1313</v>
      </c>
    </row>
    <row r="1184" spans="1:15" hidden="1">
      <c r="A1184" s="72">
        <f>'CONSTRUCTION COST ESTIMATE'!B1184</f>
        <v>630.12300000000005</v>
      </c>
      <c r="C1184" s="69" t="s">
        <v>1311</v>
      </c>
      <c r="D1184" s="69">
        <v>0</v>
      </c>
      <c r="F1184" s="73" t="str">
        <f>'CONSTRUCTION COST ESTIMATE'!C1184</f>
        <v>C900 PVC UTILITY CROSSING (10 INCH)</v>
      </c>
      <c r="H1184" s="74" t="str">
        <f t="shared" si="25"/>
        <v>630.1230</v>
      </c>
      <c r="J1184" s="75">
        <f>'CONSTRUCTION COST ESTIMATE'!BA1184</f>
        <v>0</v>
      </c>
      <c r="K1184" s="69" t="s">
        <v>1304</v>
      </c>
      <c r="L1184" s="69" t="str">
        <f>'CONSTRUCTION COST ESTIMATE'!BB1184</f>
        <v>LF</v>
      </c>
      <c r="M1184" s="69" t="s">
        <v>1312</v>
      </c>
      <c r="N1184" s="76">
        <f>'CONSTRUCTION COST ESTIMATE'!BC1184</f>
        <v>0</v>
      </c>
      <c r="O1184" s="69" t="s">
        <v>1313</v>
      </c>
    </row>
    <row r="1185" spans="1:15" hidden="1">
      <c r="A1185" s="72">
        <f>'CONSTRUCTION COST ESTIMATE'!B1185</f>
        <v>630.12400000000002</v>
      </c>
      <c r="C1185" s="69" t="s">
        <v>1311</v>
      </c>
      <c r="D1185" s="69">
        <v>0</v>
      </c>
      <c r="F1185" s="73" t="str">
        <f>'CONSTRUCTION COST ESTIMATE'!C1185</f>
        <v>C900 PVC UTILITY CROSSING (12 INCH)</v>
      </c>
      <c r="H1185" s="74" t="str">
        <f t="shared" si="25"/>
        <v>630.1240</v>
      </c>
      <c r="J1185" s="75">
        <f>'CONSTRUCTION COST ESTIMATE'!BA1185</f>
        <v>0</v>
      </c>
      <c r="K1185" s="69" t="s">
        <v>1304</v>
      </c>
      <c r="L1185" s="69" t="str">
        <f>'CONSTRUCTION COST ESTIMATE'!BB1185</f>
        <v>LF</v>
      </c>
      <c r="M1185" s="69" t="s">
        <v>1312</v>
      </c>
      <c r="N1185" s="76">
        <f>'CONSTRUCTION COST ESTIMATE'!BC1185</f>
        <v>0</v>
      </c>
      <c r="O1185" s="69" t="s">
        <v>1313</v>
      </c>
    </row>
    <row r="1186" spans="1:15" hidden="1">
      <c r="A1186" s="72">
        <f>'CONSTRUCTION COST ESTIMATE'!B1186</f>
        <v>630.125</v>
      </c>
      <c r="C1186" s="69" t="s">
        <v>1311</v>
      </c>
      <c r="D1186" s="69">
        <v>0</v>
      </c>
      <c r="F1186" s="73" t="str">
        <f>'CONSTRUCTION COST ESTIMATE'!C1186</f>
        <v>C900 PVC UTILITY CROSSING (15 INCH)</v>
      </c>
      <c r="H1186" s="74" t="str">
        <f t="shared" si="25"/>
        <v>630.1250</v>
      </c>
      <c r="J1186" s="75">
        <f>'CONSTRUCTION COST ESTIMATE'!BA1186</f>
        <v>0</v>
      </c>
      <c r="K1186" s="69" t="s">
        <v>1304</v>
      </c>
      <c r="L1186" s="69" t="str">
        <f>'CONSTRUCTION COST ESTIMATE'!BB1186</f>
        <v>LF</v>
      </c>
      <c r="M1186" s="69" t="s">
        <v>1312</v>
      </c>
      <c r="N1186" s="76">
        <f>'CONSTRUCTION COST ESTIMATE'!BC1186</f>
        <v>0</v>
      </c>
      <c r="O1186" s="69" t="s">
        <v>1313</v>
      </c>
    </row>
    <row r="1187" spans="1:15" hidden="1">
      <c r="A1187" s="72">
        <f>'CONSTRUCTION COST ESTIMATE'!B1187</f>
        <v>630.12599999999998</v>
      </c>
      <c r="C1187" s="69" t="s">
        <v>1311</v>
      </c>
      <c r="D1187" s="69">
        <v>0</v>
      </c>
      <c r="F1187" s="73" t="str">
        <f>'CONSTRUCTION COST ESTIMATE'!C1187</f>
        <v>C900 PVC UTILITY CROSSING (18 INCH)</v>
      </c>
      <c r="H1187" s="74" t="str">
        <f t="shared" si="25"/>
        <v>630.1260</v>
      </c>
      <c r="J1187" s="75">
        <f>'CONSTRUCTION COST ESTIMATE'!BA1187</f>
        <v>0</v>
      </c>
      <c r="K1187" s="69" t="s">
        <v>1304</v>
      </c>
      <c r="L1187" s="69" t="str">
        <f>'CONSTRUCTION COST ESTIMATE'!BB1187</f>
        <v>LF</v>
      </c>
      <c r="M1187" s="69" t="s">
        <v>1312</v>
      </c>
      <c r="N1187" s="76">
        <f>'CONSTRUCTION COST ESTIMATE'!BC1187</f>
        <v>0</v>
      </c>
      <c r="O1187" s="69" t="s">
        <v>1313</v>
      </c>
    </row>
    <row r="1188" spans="1:15" hidden="1">
      <c r="A1188" s="72">
        <f>'CONSTRUCTION COST ESTIMATE'!B1188</f>
        <v>630.12699999999995</v>
      </c>
      <c r="C1188" s="69" t="s">
        <v>1311</v>
      </c>
      <c r="D1188" s="69">
        <v>0</v>
      </c>
      <c r="F1188" s="73" t="str">
        <f>'CONSTRUCTION COST ESTIMATE'!C1188</f>
        <v>C900 PVC UTILITY CROSSING (21 INCH)</v>
      </c>
      <c r="H1188" s="74" t="str">
        <f t="shared" si="25"/>
        <v>630.1270</v>
      </c>
      <c r="J1188" s="75">
        <f>'CONSTRUCTION COST ESTIMATE'!BA1188</f>
        <v>0</v>
      </c>
      <c r="K1188" s="69" t="s">
        <v>1304</v>
      </c>
      <c r="L1188" s="69" t="str">
        <f>'CONSTRUCTION COST ESTIMATE'!BB1188</f>
        <v>LF</v>
      </c>
      <c r="M1188" s="69" t="s">
        <v>1312</v>
      </c>
      <c r="N1188" s="76">
        <f>'CONSTRUCTION COST ESTIMATE'!BC1188</f>
        <v>0</v>
      </c>
      <c r="O1188" s="69" t="s">
        <v>1313</v>
      </c>
    </row>
    <row r="1189" spans="1:15" hidden="1">
      <c r="A1189" s="72">
        <f>'CONSTRUCTION COST ESTIMATE'!B1189</f>
        <v>630.12800000000004</v>
      </c>
      <c r="C1189" s="69" t="s">
        <v>1311</v>
      </c>
      <c r="D1189" s="69">
        <v>0</v>
      </c>
      <c r="F1189" s="73" t="str">
        <f>'CONSTRUCTION COST ESTIMATE'!C1189</f>
        <v>C900 PVC UTILITY CROSSING (24 INCH)</v>
      </c>
      <c r="H1189" s="74" t="str">
        <f t="shared" si="25"/>
        <v>630.1280</v>
      </c>
      <c r="J1189" s="75">
        <f>'CONSTRUCTION COST ESTIMATE'!BA1189</f>
        <v>0</v>
      </c>
      <c r="K1189" s="69" t="s">
        <v>1304</v>
      </c>
      <c r="L1189" s="69" t="str">
        <f>'CONSTRUCTION COST ESTIMATE'!BB1189</f>
        <v>LF</v>
      </c>
      <c r="M1189" s="69" t="s">
        <v>1312</v>
      </c>
      <c r="N1189" s="76">
        <f>'CONSTRUCTION COST ESTIMATE'!BC1189</f>
        <v>0</v>
      </c>
      <c r="O1189" s="69" t="s">
        <v>1313</v>
      </c>
    </row>
    <row r="1190" spans="1:15" hidden="1">
      <c r="A1190" s="72">
        <f>'CONSTRUCTION COST ESTIMATE'!B1190</f>
        <v>630.12900000000002</v>
      </c>
      <c r="C1190" s="69" t="s">
        <v>1311</v>
      </c>
      <c r="D1190" s="69">
        <v>0</v>
      </c>
      <c r="F1190" s="73" t="str">
        <f>'CONSTRUCTION COST ESTIMATE'!C1190</f>
        <v>C900 PVC UTILITY CROSSING (30 INCH)</v>
      </c>
      <c r="H1190" s="74" t="str">
        <f t="shared" si="25"/>
        <v>630.1290</v>
      </c>
      <c r="J1190" s="75">
        <f>'CONSTRUCTION COST ESTIMATE'!BA1190</f>
        <v>0</v>
      </c>
      <c r="K1190" s="69" t="s">
        <v>1304</v>
      </c>
      <c r="L1190" s="69" t="str">
        <f>'CONSTRUCTION COST ESTIMATE'!BB1190</f>
        <v>LF</v>
      </c>
      <c r="M1190" s="69" t="s">
        <v>1312</v>
      </c>
      <c r="N1190" s="76">
        <f>'CONSTRUCTION COST ESTIMATE'!BC1190</f>
        <v>0</v>
      </c>
      <c r="O1190" s="69" t="s">
        <v>1313</v>
      </c>
    </row>
    <row r="1191" spans="1:15" hidden="1">
      <c r="A1191" s="72">
        <f>'CONSTRUCTION COST ESTIMATE'!B1191</f>
        <v>630.13</v>
      </c>
      <c r="C1191" s="69" t="s">
        <v>1311</v>
      </c>
      <c r="D1191" s="69">
        <v>0</v>
      </c>
      <c r="F1191" s="73" t="str">
        <f>'CONSTRUCTION COST ESTIMATE'!C1191</f>
        <v>C900 PVC UTILITY CROSSING (36 INCH)</v>
      </c>
      <c r="H1191" s="74" t="str">
        <f t="shared" si="25"/>
        <v>630.1300</v>
      </c>
      <c r="J1191" s="75">
        <f>'CONSTRUCTION COST ESTIMATE'!BA1191</f>
        <v>0</v>
      </c>
      <c r="K1191" s="69" t="s">
        <v>1304</v>
      </c>
      <c r="L1191" s="69" t="str">
        <f>'CONSTRUCTION COST ESTIMATE'!BB1191</f>
        <v>LF</v>
      </c>
      <c r="M1191" s="69" t="s">
        <v>1312</v>
      </c>
      <c r="N1191" s="76">
        <f>'CONSTRUCTION COST ESTIMATE'!BC1191</f>
        <v>0</v>
      </c>
      <c r="O1191" s="69" t="s">
        <v>1313</v>
      </c>
    </row>
    <row r="1192" spans="1:15" hidden="1">
      <c r="A1192" s="72">
        <f>'CONSTRUCTION COST ESTIMATE'!B1192</f>
        <v>630.14</v>
      </c>
      <c r="C1192" s="69" t="s">
        <v>1311</v>
      </c>
      <c r="D1192" s="69">
        <v>0</v>
      </c>
      <c r="F1192" s="73" t="str">
        <f>'CONSTRUCTION COST ESTIMATE'!C1192</f>
        <v>SANITARY SEWER DROP MANHOLE (48 INCH)</v>
      </c>
      <c r="H1192" s="74" t="str">
        <f t="shared" si="25"/>
        <v>630.1400</v>
      </c>
      <c r="J1192" s="75">
        <f>'CONSTRUCTION COST ESTIMATE'!BA1192</f>
        <v>0</v>
      </c>
      <c r="K1192" s="69" t="s">
        <v>1304</v>
      </c>
      <c r="L1192" s="69" t="str">
        <f>'CONSTRUCTION COST ESTIMATE'!BB1192</f>
        <v>EA</v>
      </c>
      <c r="M1192" s="69" t="s">
        <v>1312</v>
      </c>
      <c r="N1192" s="76">
        <f>'CONSTRUCTION COST ESTIMATE'!BC1192</f>
        <v>0</v>
      </c>
      <c r="O1192" s="69" t="s">
        <v>1313</v>
      </c>
    </row>
    <row r="1193" spans="1:15" hidden="1">
      <c r="A1193" s="72">
        <f>'CONSTRUCTION COST ESTIMATE'!B1193</f>
        <v>630.14099999999996</v>
      </c>
      <c r="C1193" s="69" t="s">
        <v>1311</v>
      </c>
      <c r="D1193" s="69">
        <v>0</v>
      </c>
      <c r="F1193" s="73" t="str">
        <f>'CONSTRUCTION COST ESTIMATE'!C1193</f>
        <v>SANITARY SEWER DROP MANHOLE (60 INCH)</v>
      </c>
      <c r="H1193" s="74" t="str">
        <f t="shared" si="25"/>
        <v>630.1410</v>
      </c>
      <c r="J1193" s="75">
        <f>'CONSTRUCTION COST ESTIMATE'!BA1193</f>
        <v>0</v>
      </c>
      <c r="K1193" s="69" t="s">
        <v>1304</v>
      </c>
      <c r="L1193" s="69" t="str">
        <f>'CONSTRUCTION COST ESTIMATE'!BB1193</f>
        <v>EA</v>
      </c>
      <c r="M1193" s="69" t="s">
        <v>1312</v>
      </c>
      <c r="N1193" s="76">
        <f>'CONSTRUCTION COST ESTIMATE'!BC1193</f>
        <v>0</v>
      </c>
      <c r="O1193" s="69" t="s">
        <v>1313</v>
      </c>
    </row>
    <row r="1194" spans="1:15" hidden="1">
      <c r="A1194" s="72">
        <f>'CONSTRUCTION COST ESTIMATE'!B1194</f>
        <v>630.14200000000005</v>
      </c>
      <c r="C1194" s="69" t="s">
        <v>1311</v>
      </c>
      <c r="D1194" s="69">
        <v>0</v>
      </c>
      <c r="F1194" s="73" t="str">
        <f>'CONSTRUCTION COST ESTIMATE'!C1194</f>
        <v>SANITARY SEWER DROP MANHOLE (72 INCH)</v>
      </c>
      <c r="H1194" s="74" t="str">
        <f t="shared" si="25"/>
        <v>630.1420</v>
      </c>
      <c r="J1194" s="75">
        <f>'CONSTRUCTION COST ESTIMATE'!BA1194</f>
        <v>0</v>
      </c>
      <c r="K1194" s="69" t="s">
        <v>1304</v>
      </c>
      <c r="L1194" s="69" t="str">
        <f>'CONSTRUCTION COST ESTIMATE'!BB1194</f>
        <v>EA</v>
      </c>
      <c r="M1194" s="69" t="s">
        <v>1312</v>
      </c>
      <c r="N1194" s="76">
        <f>'CONSTRUCTION COST ESTIMATE'!BC1194</f>
        <v>0</v>
      </c>
      <c r="O1194" s="69" t="s">
        <v>1313</v>
      </c>
    </row>
    <row r="1195" spans="1:15" hidden="1">
      <c r="A1195" s="72">
        <f>'CONSTRUCTION COST ESTIMATE'!B1195</f>
        <v>630.14300000000003</v>
      </c>
      <c r="C1195" s="69" t="s">
        <v>1311</v>
      </c>
      <c r="D1195" s="69">
        <v>0</v>
      </c>
      <c r="F1195" s="73" t="str">
        <f>'CONSTRUCTION COST ESTIMATE'!C1195</f>
        <v>SANITARY SEWER MANHOLE (48 INCH)</v>
      </c>
      <c r="H1195" s="74" t="str">
        <f t="shared" si="25"/>
        <v>630.1430</v>
      </c>
      <c r="J1195" s="75">
        <f>'CONSTRUCTION COST ESTIMATE'!BA1195</f>
        <v>0</v>
      </c>
      <c r="K1195" s="69" t="s">
        <v>1304</v>
      </c>
      <c r="L1195" s="69" t="str">
        <f>'CONSTRUCTION COST ESTIMATE'!BB1195</f>
        <v>EA</v>
      </c>
      <c r="M1195" s="69" t="s">
        <v>1312</v>
      </c>
      <c r="N1195" s="76">
        <f>'CONSTRUCTION COST ESTIMATE'!BC1195</f>
        <v>0</v>
      </c>
      <c r="O1195" s="69" t="s">
        <v>1313</v>
      </c>
    </row>
    <row r="1196" spans="1:15" hidden="1">
      <c r="A1196" s="72">
        <f>'CONSTRUCTION COST ESTIMATE'!B1196</f>
        <v>630.14400000000001</v>
      </c>
      <c r="C1196" s="69" t="s">
        <v>1311</v>
      </c>
      <c r="D1196" s="69">
        <v>0</v>
      </c>
      <c r="F1196" s="73" t="str">
        <f>'CONSTRUCTION COST ESTIMATE'!C1196</f>
        <v>SANITARY SEWER MANHOLE (60 INCH)</v>
      </c>
      <c r="H1196" s="74" t="str">
        <f t="shared" si="25"/>
        <v>630.1440</v>
      </c>
      <c r="J1196" s="75">
        <f>'CONSTRUCTION COST ESTIMATE'!BA1196</f>
        <v>0</v>
      </c>
      <c r="K1196" s="69" t="s">
        <v>1304</v>
      </c>
      <c r="L1196" s="69" t="str">
        <f>'CONSTRUCTION COST ESTIMATE'!BB1196</f>
        <v>EA</v>
      </c>
      <c r="M1196" s="69" t="s">
        <v>1312</v>
      </c>
      <c r="N1196" s="76">
        <f>'CONSTRUCTION COST ESTIMATE'!BC1196</f>
        <v>0</v>
      </c>
      <c r="O1196" s="69" t="s">
        <v>1313</v>
      </c>
    </row>
    <row r="1197" spans="1:15" hidden="1">
      <c r="A1197" s="72">
        <f>'CONSTRUCTION COST ESTIMATE'!B1197</f>
        <v>630.14499999999998</v>
      </c>
      <c r="C1197" s="69" t="s">
        <v>1311</v>
      </c>
      <c r="D1197" s="69">
        <v>0</v>
      </c>
      <c r="F1197" s="73" t="str">
        <f>'CONSTRUCTION COST ESTIMATE'!C1197</f>
        <v>SANITARY SEWER MANHOLE (72 INCH)</v>
      </c>
      <c r="H1197" s="74" t="str">
        <f t="shared" si="25"/>
        <v>630.1450</v>
      </c>
      <c r="J1197" s="75">
        <f>'CONSTRUCTION COST ESTIMATE'!BA1197</f>
        <v>0</v>
      </c>
      <c r="K1197" s="69" t="s">
        <v>1304</v>
      </c>
      <c r="L1197" s="69" t="str">
        <f>'CONSTRUCTION COST ESTIMATE'!BB1197</f>
        <v>EA</v>
      </c>
      <c r="M1197" s="69" t="s">
        <v>1312</v>
      </c>
      <c r="N1197" s="76">
        <f>'CONSTRUCTION COST ESTIMATE'!BC1197</f>
        <v>0</v>
      </c>
      <c r="O1197" s="69" t="s">
        <v>1313</v>
      </c>
    </row>
    <row r="1198" spans="1:15" hidden="1">
      <c r="A1198" s="72">
        <f>'CONSTRUCTION COST ESTIMATE'!B1198</f>
        <v>630.14599999999996</v>
      </c>
      <c r="C1198" s="69" t="s">
        <v>1311</v>
      </c>
      <c r="D1198" s="69">
        <v>0</v>
      </c>
      <c r="F1198" s="73" t="str">
        <f>'CONSTRUCTION COST ESTIMATE'!C1198</f>
        <v>OFFSET SANITARY SEWER MANHOLE (84 INCH)</v>
      </c>
      <c r="H1198" s="74" t="str">
        <f t="shared" si="25"/>
        <v>630.1460</v>
      </c>
      <c r="J1198" s="75">
        <f>'CONSTRUCTION COST ESTIMATE'!BA1198</f>
        <v>0</v>
      </c>
      <c r="K1198" s="69" t="s">
        <v>1304</v>
      </c>
      <c r="L1198" s="69" t="str">
        <f>'CONSTRUCTION COST ESTIMATE'!BB1198</f>
        <v>EA</v>
      </c>
      <c r="M1198" s="69" t="s">
        <v>1312</v>
      </c>
      <c r="N1198" s="76">
        <f>'CONSTRUCTION COST ESTIMATE'!BC1198</f>
        <v>0</v>
      </c>
      <c r="O1198" s="69" t="s">
        <v>1313</v>
      </c>
    </row>
    <row r="1199" spans="1:15" hidden="1">
      <c r="A1199" s="72">
        <f>'CONSTRUCTION COST ESTIMATE'!B1199</f>
        <v>630.14700000000005</v>
      </c>
      <c r="C1199" s="69" t="s">
        <v>1311</v>
      </c>
      <c r="D1199" s="69">
        <v>0</v>
      </c>
      <c r="F1199" s="73" t="str">
        <f>'CONSTRUCTION COST ESTIMATE'!C1199</f>
        <v>SANITARY SEWER MANHOLE ABANDONMENT (48 INCH)</v>
      </c>
      <c r="H1199" s="74" t="str">
        <f t="shared" si="25"/>
        <v>630.1470</v>
      </c>
      <c r="J1199" s="75">
        <f>'CONSTRUCTION COST ESTIMATE'!BA1199</f>
        <v>0</v>
      </c>
      <c r="K1199" s="69" t="s">
        <v>1304</v>
      </c>
      <c r="L1199" s="69" t="str">
        <f>'CONSTRUCTION COST ESTIMATE'!BB1199</f>
        <v>EA</v>
      </c>
      <c r="M1199" s="69" t="s">
        <v>1312</v>
      </c>
      <c r="N1199" s="76">
        <f>'CONSTRUCTION COST ESTIMATE'!BC1199</f>
        <v>0</v>
      </c>
      <c r="O1199" s="69" t="s">
        <v>1313</v>
      </c>
    </row>
    <row r="1200" spans="1:15" hidden="1">
      <c r="A1200" s="72">
        <f>'CONSTRUCTION COST ESTIMATE'!B1200</f>
        <v>630.14800000000002</v>
      </c>
      <c r="C1200" s="69" t="s">
        <v>1311</v>
      </c>
      <c r="D1200" s="69">
        <v>0</v>
      </c>
      <c r="F1200" s="73" t="str">
        <f>'CONSTRUCTION COST ESTIMATE'!C1200</f>
        <v>SANITARY SEWER MANHOLE ABANDONMENT (60 INCH)</v>
      </c>
      <c r="H1200" s="74" t="str">
        <f t="shared" si="25"/>
        <v>630.1480</v>
      </c>
      <c r="J1200" s="75">
        <f>'CONSTRUCTION COST ESTIMATE'!BA1200</f>
        <v>0</v>
      </c>
      <c r="K1200" s="69" t="s">
        <v>1304</v>
      </c>
      <c r="L1200" s="69" t="str">
        <f>'CONSTRUCTION COST ESTIMATE'!BB1200</f>
        <v>EA</v>
      </c>
      <c r="M1200" s="69" t="s">
        <v>1312</v>
      </c>
      <c r="N1200" s="76">
        <f>'CONSTRUCTION COST ESTIMATE'!BC1200</f>
        <v>0</v>
      </c>
      <c r="O1200" s="69" t="s">
        <v>1313</v>
      </c>
    </row>
    <row r="1201" spans="1:15" hidden="1">
      <c r="A1201" s="72">
        <f>'CONSTRUCTION COST ESTIMATE'!B1201</f>
        <v>630.149</v>
      </c>
      <c r="C1201" s="69" t="s">
        <v>1311</v>
      </c>
      <c r="D1201" s="69">
        <v>0</v>
      </c>
      <c r="F1201" s="73" t="str">
        <f>'CONSTRUCTION COST ESTIMATE'!C1201</f>
        <v>SANITARY SEWER MANHOLE ABANDONMENT (72 INCH)</v>
      </c>
      <c r="H1201" s="74" t="str">
        <f t="shared" si="25"/>
        <v>630.1490</v>
      </c>
      <c r="J1201" s="75">
        <f>'CONSTRUCTION COST ESTIMATE'!BA1201</f>
        <v>0</v>
      </c>
      <c r="K1201" s="69" t="s">
        <v>1304</v>
      </c>
      <c r="L1201" s="69" t="str">
        <f>'CONSTRUCTION COST ESTIMATE'!BB1201</f>
        <v>EA</v>
      </c>
      <c r="M1201" s="69" t="s">
        <v>1312</v>
      </c>
      <c r="N1201" s="76">
        <f>'CONSTRUCTION COST ESTIMATE'!BC1201</f>
        <v>0</v>
      </c>
      <c r="O1201" s="69" t="s">
        <v>1313</v>
      </c>
    </row>
    <row r="1202" spans="1:15" hidden="1">
      <c r="A1202" s="72">
        <f>'CONSTRUCTION COST ESTIMATE'!B1202</f>
        <v>630.15</v>
      </c>
      <c r="C1202" s="69" t="s">
        <v>1311</v>
      </c>
      <c r="D1202" s="69">
        <v>0</v>
      </c>
      <c r="F1202" s="73" t="str">
        <f>'CONSTRUCTION COST ESTIMATE'!C1202</f>
        <v>84 INCH SANITARY SEWER MANHOLE ABANDONMENT</v>
      </c>
      <c r="H1202" s="74" t="str">
        <f t="shared" si="25"/>
        <v>630.1500</v>
      </c>
      <c r="J1202" s="75">
        <f>'CONSTRUCTION COST ESTIMATE'!BA1202</f>
        <v>0</v>
      </c>
      <c r="K1202" s="69" t="s">
        <v>1304</v>
      </c>
      <c r="L1202" s="69" t="str">
        <f>'CONSTRUCTION COST ESTIMATE'!BB1202</f>
        <v>EA</v>
      </c>
      <c r="M1202" s="69" t="s">
        <v>1312</v>
      </c>
      <c r="N1202" s="76">
        <f>'CONSTRUCTION COST ESTIMATE'!BC1202</f>
        <v>0</v>
      </c>
      <c r="O1202" s="69" t="s">
        <v>1313</v>
      </c>
    </row>
    <row r="1203" spans="1:15" hidden="1">
      <c r="A1203" s="72">
        <f>'CONSTRUCTION COST ESTIMATE'!B1203</f>
        <v>630.15099999999995</v>
      </c>
      <c r="C1203" s="69" t="s">
        <v>1311</v>
      </c>
      <c r="D1203" s="69">
        <v>0</v>
      </c>
      <c r="F1203" s="73" t="str">
        <f>'CONSTRUCTION COST ESTIMATE'!C1203</f>
        <v>ABANDON SANITARY SEWER MANHOLE</v>
      </c>
      <c r="H1203" s="74" t="str">
        <f t="shared" si="25"/>
        <v>630.1510</v>
      </c>
      <c r="J1203" s="75">
        <f>'CONSTRUCTION COST ESTIMATE'!BA1203</f>
        <v>0</v>
      </c>
      <c r="K1203" s="69" t="s">
        <v>1304</v>
      </c>
      <c r="L1203" s="69" t="str">
        <f>'CONSTRUCTION COST ESTIMATE'!BB1203</f>
        <v>EA</v>
      </c>
      <c r="M1203" s="69" t="s">
        <v>1312</v>
      </c>
      <c r="N1203" s="76">
        <f>'CONSTRUCTION COST ESTIMATE'!BC1203</f>
        <v>0</v>
      </c>
      <c r="O1203" s="69" t="s">
        <v>1313</v>
      </c>
    </row>
    <row r="1204" spans="1:15" hidden="1">
      <c r="A1204" s="72">
        <f>'CONSTRUCTION COST ESTIMATE'!B1204</f>
        <v>630.16</v>
      </c>
      <c r="C1204" s="69" t="s">
        <v>1311</v>
      </c>
      <c r="D1204" s="69">
        <v>0</v>
      </c>
      <c r="F1204" s="73" t="str">
        <f>'CONSTRUCTION COST ESTIMATE'!C1204</f>
        <v>STEEL CASING (48 INCH)</v>
      </c>
      <c r="H1204" s="74" t="str">
        <f t="shared" si="25"/>
        <v>630.1600</v>
      </c>
      <c r="J1204" s="75">
        <f>'CONSTRUCTION COST ESTIMATE'!BA1204</f>
        <v>0</v>
      </c>
      <c r="K1204" s="69" t="s">
        <v>1304</v>
      </c>
      <c r="L1204" s="69" t="str">
        <f>'CONSTRUCTION COST ESTIMATE'!BB1204</f>
        <v>LF</v>
      </c>
      <c r="M1204" s="69" t="s">
        <v>1312</v>
      </c>
      <c r="N1204" s="76">
        <f>'CONSTRUCTION COST ESTIMATE'!BC1204</f>
        <v>0</v>
      </c>
      <c r="O1204" s="69" t="s">
        <v>1313</v>
      </c>
    </row>
    <row r="1205" spans="1:15" hidden="1">
      <c r="A1205" s="72">
        <f>'CONSTRUCTION COST ESTIMATE'!B1205</f>
        <v>630.16099999999994</v>
      </c>
      <c r="C1205" s="69" t="s">
        <v>1311</v>
      </c>
      <c r="D1205" s="69">
        <v>0</v>
      </c>
      <c r="F1205" s="73" t="str">
        <f>'CONSTRUCTION COST ESTIMATE'!C1205</f>
        <v>STEEL CASING (60 INCH)</v>
      </c>
      <c r="H1205" s="74" t="str">
        <f t="shared" si="25"/>
        <v>630.1610</v>
      </c>
      <c r="J1205" s="75">
        <f>'CONSTRUCTION COST ESTIMATE'!BA1205</f>
        <v>0</v>
      </c>
      <c r="K1205" s="69" t="s">
        <v>1304</v>
      </c>
      <c r="L1205" s="69" t="str">
        <f>'CONSTRUCTION COST ESTIMATE'!BB1205</f>
        <v>LF</v>
      </c>
      <c r="M1205" s="69" t="s">
        <v>1312</v>
      </c>
      <c r="N1205" s="76">
        <f>'CONSTRUCTION COST ESTIMATE'!BC1205</f>
        <v>0</v>
      </c>
      <c r="O1205" s="69" t="s">
        <v>1313</v>
      </c>
    </row>
    <row r="1206" spans="1:15" hidden="1">
      <c r="A1206" s="72">
        <f>'CONSTRUCTION COST ESTIMATE'!B1206</f>
        <v>630.16200000000003</v>
      </c>
      <c r="C1206" s="69" t="s">
        <v>1311</v>
      </c>
      <c r="D1206" s="69">
        <v>0</v>
      </c>
      <c r="F1206" s="73" t="str">
        <f>'CONSTRUCTION COST ESTIMATE'!C1206</f>
        <v>STEEL CASING (72 INCH)</v>
      </c>
      <c r="H1206" s="74" t="str">
        <f t="shared" si="25"/>
        <v>630.1620</v>
      </c>
      <c r="J1206" s="75">
        <f>'CONSTRUCTION COST ESTIMATE'!BA1206</f>
        <v>0</v>
      </c>
      <c r="K1206" s="69" t="s">
        <v>1304</v>
      </c>
      <c r="L1206" s="69" t="str">
        <f>'CONSTRUCTION COST ESTIMATE'!BB1206</f>
        <v>LF</v>
      </c>
      <c r="M1206" s="69" t="s">
        <v>1312</v>
      </c>
      <c r="N1206" s="76">
        <f>'CONSTRUCTION COST ESTIMATE'!BC1206</f>
        <v>0</v>
      </c>
      <c r="O1206" s="69" t="s">
        <v>1313</v>
      </c>
    </row>
    <row r="1207" spans="1:15" hidden="1">
      <c r="A1207" s="72">
        <f>'CONSTRUCTION COST ESTIMATE'!B1207</f>
        <v>630.16300000000001</v>
      </c>
      <c r="C1207" s="69" t="s">
        <v>1311</v>
      </c>
      <c r="D1207" s="69">
        <v>0</v>
      </c>
      <c r="F1207" s="73" t="str">
        <f>'CONSTRUCTION COST ESTIMATE'!C1207</f>
        <v>STEEL CASING (84 INCH)</v>
      </c>
      <c r="H1207" s="74" t="str">
        <f t="shared" si="25"/>
        <v>630.1630</v>
      </c>
      <c r="J1207" s="75">
        <f>'CONSTRUCTION COST ESTIMATE'!BA1207</f>
        <v>0</v>
      </c>
      <c r="K1207" s="69" t="s">
        <v>1304</v>
      </c>
      <c r="L1207" s="69" t="str">
        <f>'CONSTRUCTION COST ESTIMATE'!BB1207</f>
        <v>LF</v>
      </c>
      <c r="M1207" s="69" t="s">
        <v>1312</v>
      </c>
      <c r="N1207" s="76">
        <f>'CONSTRUCTION COST ESTIMATE'!BC1207</f>
        <v>0</v>
      </c>
      <c r="O1207" s="69" t="s">
        <v>1313</v>
      </c>
    </row>
    <row r="1208" spans="1:15" hidden="1">
      <c r="A1208" s="72">
        <f>'CONSTRUCTION COST ESTIMATE'!B1208</f>
        <v>630.16999999999996</v>
      </c>
      <c r="C1208" s="69" t="s">
        <v>1311</v>
      </c>
      <c r="D1208" s="69">
        <v>0</v>
      </c>
      <c r="F1208" s="73" t="str">
        <f>'CONSTRUCTION COST ESTIMATE'!C1208</f>
        <v>CONSTRUCT 48 INCH ECCENTRIC SANITARY SEWER MANHOLE</v>
      </c>
      <c r="H1208" s="74" t="str">
        <f t="shared" si="25"/>
        <v>630.1700</v>
      </c>
      <c r="J1208" s="75">
        <f>'CONSTRUCTION COST ESTIMATE'!BA1208</f>
        <v>0</v>
      </c>
      <c r="K1208" s="69" t="s">
        <v>1304</v>
      </c>
      <c r="L1208" s="69" t="str">
        <f>'CONSTRUCTION COST ESTIMATE'!BB1208</f>
        <v>EA</v>
      </c>
      <c r="M1208" s="69" t="s">
        <v>1312</v>
      </c>
      <c r="N1208" s="76">
        <f>'CONSTRUCTION COST ESTIMATE'!BC1208</f>
        <v>0</v>
      </c>
      <c r="O1208" s="69" t="s">
        <v>1313</v>
      </c>
    </row>
    <row r="1209" spans="1:15" hidden="1">
      <c r="A1209" s="72">
        <f>'CONSTRUCTION COST ESTIMATE'!B1209</f>
        <v>630.17100000000005</v>
      </c>
      <c r="C1209" s="69" t="s">
        <v>1311</v>
      </c>
      <c r="D1209" s="69">
        <v>0</v>
      </c>
      <c r="F1209" s="73" t="str">
        <f>'CONSTRUCTION COST ESTIMATE'!C1209</f>
        <v>72 INCH LINED SANITARY SEWER MANHOLE</v>
      </c>
      <c r="H1209" s="74" t="str">
        <f t="shared" si="25"/>
        <v>630.1710</v>
      </c>
      <c r="J1209" s="75">
        <f>'CONSTRUCTION COST ESTIMATE'!BA1209</f>
        <v>0</v>
      </c>
      <c r="K1209" s="69" t="s">
        <v>1304</v>
      </c>
      <c r="L1209" s="69" t="str">
        <f>'CONSTRUCTION COST ESTIMATE'!BB1209</f>
        <v>EA</v>
      </c>
      <c r="M1209" s="69" t="s">
        <v>1312</v>
      </c>
      <c r="N1209" s="76">
        <f>'CONSTRUCTION COST ESTIMATE'!BC1209</f>
        <v>0</v>
      </c>
      <c r="O1209" s="69" t="s">
        <v>1313</v>
      </c>
    </row>
    <row r="1210" spans="1:15" hidden="1">
      <c r="A1210" s="72">
        <f>'CONSTRUCTION COST ESTIMATE'!B1210</f>
        <v>630.17200000000003</v>
      </c>
      <c r="C1210" s="69" t="s">
        <v>1311</v>
      </c>
      <c r="D1210" s="69">
        <v>0</v>
      </c>
      <c r="F1210" s="73" t="str">
        <f>'CONSTRUCTION COST ESTIMATE'!C1210</f>
        <v>ADJUST EXISTING SEWER MANHOLE TO GRADE</v>
      </c>
      <c r="H1210" s="74" t="str">
        <f t="shared" si="25"/>
        <v>630.1720</v>
      </c>
      <c r="J1210" s="75">
        <f>'CONSTRUCTION COST ESTIMATE'!BA1210</f>
        <v>0</v>
      </c>
      <c r="K1210" s="69" t="s">
        <v>1304</v>
      </c>
      <c r="L1210" s="69" t="str">
        <f>'CONSTRUCTION COST ESTIMATE'!BB1210</f>
        <v>EA</v>
      </c>
      <c r="M1210" s="69" t="s">
        <v>1312</v>
      </c>
      <c r="N1210" s="76">
        <f>'CONSTRUCTION COST ESTIMATE'!BC1210</f>
        <v>0</v>
      </c>
      <c r="O1210" s="69" t="s">
        <v>1313</v>
      </c>
    </row>
    <row r="1211" spans="1:15" hidden="1">
      <c r="A1211" s="72">
        <f>'CONSTRUCTION COST ESTIMATE'!B1211</f>
        <v>630.173</v>
      </c>
      <c r="C1211" s="69" t="s">
        <v>1311</v>
      </c>
      <c r="D1211" s="69">
        <v>0</v>
      </c>
      <c r="F1211" s="73" t="str">
        <f>'CONSTRUCTION COST ESTIMATE'!C1211</f>
        <v>ADJUST EXISTING SANITARY SEWER MANHOLE COVER</v>
      </c>
      <c r="H1211" s="74" t="str">
        <f t="shared" si="25"/>
        <v>630.1730</v>
      </c>
      <c r="J1211" s="75">
        <f>'CONSTRUCTION COST ESTIMATE'!BA1211</f>
        <v>0</v>
      </c>
      <c r="K1211" s="69" t="s">
        <v>1304</v>
      </c>
      <c r="L1211" s="69" t="str">
        <f>'CONSTRUCTION COST ESTIMATE'!BB1211</f>
        <v>EA</v>
      </c>
      <c r="M1211" s="69" t="s">
        <v>1312</v>
      </c>
      <c r="N1211" s="76">
        <f>'CONSTRUCTION COST ESTIMATE'!BC1211</f>
        <v>0</v>
      </c>
      <c r="O1211" s="69" t="s">
        <v>1313</v>
      </c>
    </row>
    <row r="1212" spans="1:15" hidden="1">
      <c r="A1212" s="72">
        <f>'CONSTRUCTION COST ESTIMATE'!B1212</f>
        <v>630.17399999999998</v>
      </c>
      <c r="C1212" s="69" t="s">
        <v>1311</v>
      </c>
      <c r="D1212" s="69">
        <v>0</v>
      </c>
      <c r="F1212" s="73" t="str">
        <f>'CONSTRUCTION COST ESTIMATE'!C1212</f>
        <v>ROTATE SEWER MANHOLE CONE SECTION</v>
      </c>
      <c r="H1212" s="74" t="str">
        <f t="shared" si="25"/>
        <v>630.1740</v>
      </c>
      <c r="J1212" s="75">
        <f>'CONSTRUCTION COST ESTIMATE'!BA1212</f>
        <v>0</v>
      </c>
      <c r="K1212" s="69" t="s">
        <v>1304</v>
      </c>
      <c r="L1212" s="69" t="str">
        <f>'CONSTRUCTION COST ESTIMATE'!BB1212</f>
        <v>EA</v>
      </c>
      <c r="M1212" s="69" t="s">
        <v>1312</v>
      </c>
      <c r="N1212" s="76">
        <f>'CONSTRUCTION COST ESTIMATE'!BC1212</f>
        <v>0</v>
      </c>
      <c r="O1212" s="69" t="s">
        <v>1313</v>
      </c>
    </row>
    <row r="1213" spans="1:15" hidden="1">
      <c r="A1213" s="72">
        <f>'CONSTRUCTION COST ESTIMATE'!B1213</f>
        <v>630.17499999999995</v>
      </c>
      <c r="C1213" s="69" t="s">
        <v>1311</v>
      </c>
      <c r="D1213" s="69">
        <v>0</v>
      </c>
      <c r="F1213" s="73" t="str">
        <f>'CONSTRUCTION COST ESTIMATE'!C1213</f>
        <v>ONSITE HIGH DROP MANHOLE MODIFICATION</v>
      </c>
      <c r="H1213" s="74" t="str">
        <f t="shared" si="25"/>
        <v>630.1750</v>
      </c>
      <c r="J1213" s="75">
        <f>'CONSTRUCTION COST ESTIMATE'!BA1213</f>
        <v>0</v>
      </c>
      <c r="K1213" s="69" t="s">
        <v>1304</v>
      </c>
      <c r="L1213" s="69" t="str">
        <f>'CONSTRUCTION COST ESTIMATE'!BB1213</f>
        <v>LS</v>
      </c>
      <c r="M1213" s="69" t="s">
        <v>1312</v>
      </c>
      <c r="N1213" s="76">
        <f>'CONSTRUCTION COST ESTIMATE'!BC1213</f>
        <v>0</v>
      </c>
      <c r="O1213" s="69" t="s">
        <v>1313</v>
      </c>
    </row>
    <row r="1214" spans="1:15" hidden="1">
      <c r="A1214" s="72">
        <f>'CONSTRUCTION COST ESTIMATE'!B1214</f>
        <v>630.17600000000004</v>
      </c>
      <c r="C1214" s="69" t="s">
        <v>1311</v>
      </c>
      <c r="D1214" s="69">
        <v>0</v>
      </c>
      <c r="F1214" s="73" t="str">
        <f>'CONSTRUCTION COST ESTIMATE'!C1214</f>
        <v>LOCKING MANHOLE FRAME AND COVER</v>
      </c>
      <c r="H1214" s="74" t="str">
        <f t="shared" si="25"/>
        <v>630.1760</v>
      </c>
      <c r="J1214" s="75">
        <f>'CONSTRUCTION COST ESTIMATE'!BA1214</f>
        <v>0</v>
      </c>
      <c r="K1214" s="69" t="s">
        <v>1304</v>
      </c>
      <c r="L1214" s="69" t="str">
        <f>'CONSTRUCTION COST ESTIMATE'!BB1214</f>
        <v>EA</v>
      </c>
      <c r="M1214" s="69" t="s">
        <v>1312</v>
      </c>
      <c r="N1214" s="76">
        <f>'CONSTRUCTION COST ESTIMATE'!BC1214</f>
        <v>0</v>
      </c>
      <c r="O1214" s="69" t="s">
        <v>1313</v>
      </c>
    </row>
    <row r="1215" spans="1:15" hidden="1">
      <c r="A1215" s="72">
        <f>'CONSTRUCTION COST ESTIMATE'!B1215</f>
        <v>630.17700000000002</v>
      </c>
      <c r="C1215" s="69" t="s">
        <v>1311</v>
      </c>
      <c r="D1215" s="69">
        <v>0</v>
      </c>
      <c r="F1215" s="73" t="str">
        <f>'CONSTRUCTION COST ESTIMATE'!C1215</f>
        <v>REGROUT SANITARY SEWER MANHOLE BASE</v>
      </c>
      <c r="H1215" s="74" t="str">
        <f t="shared" si="25"/>
        <v>630.1770</v>
      </c>
      <c r="J1215" s="75">
        <f>'CONSTRUCTION COST ESTIMATE'!BA1215</f>
        <v>0</v>
      </c>
      <c r="K1215" s="69" t="s">
        <v>1304</v>
      </c>
      <c r="L1215" s="69" t="str">
        <f>'CONSTRUCTION COST ESTIMATE'!BB1215</f>
        <v>EA</v>
      </c>
      <c r="M1215" s="69" t="s">
        <v>1312</v>
      </c>
      <c r="N1215" s="76">
        <f>'CONSTRUCTION COST ESTIMATE'!BC1215</f>
        <v>0</v>
      </c>
      <c r="O1215" s="69" t="s">
        <v>1313</v>
      </c>
    </row>
    <row r="1216" spans="1:15" hidden="1">
      <c r="A1216" s="72">
        <f>'CONSTRUCTION COST ESTIMATE'!B1216</f>
        <v>630.178</v>
      </c>
      <c r="C1216" s="69" t="s">
        <v>1311</v>
      </c>
      <c r="D1216" s="69">
        <v>0</v>
      </c>
      <c r="F1216" s="73" t="str">
        <f>'CONSTRUCTION COST ESTIMATE'!C1216</f>
        <v>SANITARY SEWER LATERAL RECONNECTION</v>
      </c>
      <c r="H1216" s="74" t="str">
        <f t="shared" si="25"/>
        <v>630.1780</v>
      </c>
      <c r="J1216" s="75">
        <f>'CONSTRUCTION COST ESTIMATE'!BA1216</f>
        <v>0</v>
      </c>
      <c r="K1216" s="69" t="s">
        <v>1304</v>
      </c>
      <c r="L1216" s="69" t="str">
        <f>'CONSTRUCTION COST ESTIMATE'!BB1216</f>
        <v>EA</v>
      </c>
      <c r="M1216" s="69" t="s">
        <v>1312</v>
      </c>
      <c r="N1216" s="76">
        <f>'CONSTRUCTION COST ESTIMATE'!BC1216</f>
        <v>0</v>
      </c>
      <c r="O1216" s="69" t="s">
        <v>1313</v>
      </c>
    </row>
    <row r="1217" spans="1:26" hidden="1">
      <c r="A1217" s="72">
        <f>'CONSTRUCTION COST ESTIMATE'!B1217</f>
        <v>630.17899999999997</v>
      </c>
      <c r="C1217" s="69" t="s">
        <v>1311</v>
      </c>
      <c r="D1217" s="69">
        <v>0</v>
      </c>
      <c r="F1217" s="73" t="str">
        <f>'CONSTRUCTION COST ESTIMATE'!C1217</f>
        <v>DIVERSION STRUCTURE</v>
      </c>
      <c r="H1217" s="74" t="str">
        <f t="shared" si="25"/>
        <v>630.1790</v>
      </c>
      <c r="J1217" s="75">
        <f>'CONSTRUCTION COST ESTIMATE'!BA1217</f>
        <v>0</v>
      </c>
      <c r="K1217" s="69" t="s">
        <v>1304</v>
      </c>
      <c r="L1217" s="69" t="str">
        <f>'CONSTRUCTION COST ESTIMATE'!BB1217</f>
        <v>LS</v>
      </c>
      <c r="M1217" s="69" t="s">
        <v>1312</v>
      </c>
      <c r="N1217" s="76">
        <f>'CONSTRUCTION COST ESTIMATE'!BC1217</f>
        <v>0</v>
      </c>
      <c r="O1217" s="69" t="s">
        <v>1313</v>
      </c>
    </row>
    <row r="1218" spans="1:26" hidden="1">
      <c r="A1218" s="72">
        <f>'CONSTRUCTION COST ESTIMATE'!B1218</f>
        <v>630.17999999999995</v>
      </c>
      <c r="C1218" s="69" t="s">
        <v>1311</v>
      </c>
      <c r="D1218" s="69">
        <v>0</v>
      </c>
      <c r="F1218" s="73" t="str">
        <f>'CONSTRUCTION COST ESTIMATE'!C1218</f>
        <v>DIVERSION STRUCTURE MODIFICATION</v>
      </c>
      <c r="H1218" s="74" t="str">
        <f t="shared" si="25"/>
        <v>630.1800</v>
      </c>
      <c r="J1218" s="75">
        <f>'CONSTRUCTION COST ESTIMATE'!BA1218</f>
        <v>0</v>
      </c>
      <c r="K1218" s="69" t="s">
        <v>1304</v>
      </c>
      <c r="L1218" s="69" t="str">
        <f>'CONSTRUCTION COST ESTIMATE'!BB1218</f>
        <v>LS</v>
      </c>
      <c r="M1218" s="69" t="s">
        <v>1312</v>
      </c>
      <c r="N1218" s="76">
        <f>'CONSTRUCTION COST ESTIMATE'!BC1218</f>
        <v>0</v>
      </c>
      <c r="O1218" s="69" t="s">
        <v>1313</v>
      </c>
    </row>
    <row r="1219" spans="1:26" hidden="1">
      <c r="A1219" s="72">
        <f>'CONSTRUCTION COST ESTIMATE'!B1219</f>
        <v>630.18100000000004</v>
      </c>
      <c r="C1219" s="69" t="s">
        <v>1311</v>
      </c>
      <c r="D1219" s="69">
        <v>0</v>
      </c>
      <c r="F1219" s="73" t="str">
        <f>'CONSTRUCTION COST ESTIMATE'!C1219</f>
        <v>MECHANICAL POINT REPAIR</v>
      </c>
      <c r="H1219" s="74" t="str">
        <f t="shared" si="25"/>
        <v>630.1810</v>
      </c>
      <c r="J1219" s="75">
        <f>'CONSTRUCTION COST ESTIMATE'!BA1219</f>
        <v>0</v>
      </c>
      <c r="K1219" s="69" t="s">
        <v>1304</v>
      </c>
      <c r="L1219" s="69" t="str">
        <f>'CONSTRUCTION COST ESTIMATE'!BB1219</f>
        <v>EA</v>
      </c>
      <c r="M1219" s="69" t="s">
        <v>1312</v>
      </c>
      <c r="N1219" s="76">
        <f>'CONSTRUCTION COST ESTIMATE'!BC1219</f>
        <v>0</v>
      </c>
      <c r="O1219" s="69" t="s">
        <v>1313</v>
      </c>
    </row>
    <row r="1220" spans="1:26" hidden="1">
      <c r="A1220" s="72">
        <f>'CONSTRUCTION COST ESTIMATE'!B1220</f>
        <v>630.19000000000005</v>
      </c>
      <c r="C1220" s="69" t="s">
        <v>1311</v>
      </c>
      <c r="D1220" s="69">
        <v>0</v>
      </c>
      <c r="F1220" s="73" t="str">
        <f>'CONSTRUCTION COST ESTIMATE'!C1220</f>
        <v>REPLACE SANITARY SEWER PIPE WITH PVC PIPE (6 INCH)</v>
      </c>
      <c r="H1220" s="74" t="str">
        <f t="shared" ref="H1220:H1224" si="26">TEXT(A1220,"#.0000")</f>
        <v>630.1900</v>
      </c>
      <c r="J1220" s="75">
        <f>'CONSTRUCTION COST ESTIMATE'!BA1220</f>
        <v>0</v>
      </c>
      <c r="K1220" s="69" t="s">
        <v>1304</v>
      </c>
      <c r="L1220" s="69" t="str">
        <f>'CONSTRUCTION COST ESTIMATE'!BB1220</f>
        <v>LF</v>
      </c>
      <c r="M1220" s="69" t="s">
        <v>1312</v>
      </c>
      <c r="N1220" s="76">
        <f>'CONSTRUCTION COST ESTIMATE'!BC1220</f>
        <v>0</v>
      </c>
      <c r="O1220" s="69" t="s">
        <v>1313</v>
      </c>
    </row>
    <row r="1221" spans="1:26" hidden="1">
      <c r="A1221" s="72">
        <f>'CONSTRUCTION COST ESTIMATE'!B1221</f>
        <v>630.19100000000003</v>
      </c>
      <c r="C1221" s="69" t="s">
        <v>1311</v>
      </c>
      <c r="D1221" s="69">
        <v>0</v>
      </c>
      <c r="F1221" s="73" t="str">
        <f>'CONSTRUCTION COST ESTIMATE'!C1221</f>
        <v>REPLACE SANITARY SEWER PIPE WITH PVC PIPE (8 INCH)</v>
      </c>
      <c r="H1221" s="74" t="str">
        <f t="shared" si="26"/>
        <v>630.1910</v>
      </c>
      <c r="J1221" s="75">
        <f>'CONSTRUCTION COST ESTIMATE'!BA1221</f>
        <v>0</v>
      </c>
      <c r="K1221" s="69" t="s">
        <v>1304</v>
      </c>
      <c r="L1221" s="69" t="str">
        <f>'CONSTRUCTION COST ESTIMATE'!BB1221</f>
        <v>LF</v>
      </c>
      <c r="M1221" s="69" t="s">
        <v>1312</v>
      </c>
      <c r="N1221" s="76">
        <f>'CONSTRUCTION COST ESTIMATE'!BC1221</f>
        <v>0</v>
      </c>
      <c r="O1221" s="69" t="s">
        <v>1313</v>
      </c>
    </row>
    <row r="1222" spans="1:26" hidden="1">
      <c r="A1222" s="72">
        <f>'CONSTRUCTION COST ESTIMATE'!B1222</f>
        <v>630.19200000000001</v>
      </c>
      <c r="C1222" s="69" t="s">
        <v>1311</v>
      </c>
      <c r="D1222" s="69">
        <v>0</v>
      </c>
      <c r="F1222" s="73" t="str">
        <f>'CONSTRUCTION COST ESTIMATE'!C1222</f>
        <v>REPLACE SANITARY SEWER PIPE WITH PVC PIPE (10 INCH)</v>
      </c>
      <c r="H1222" s="74" t="str">
        <f t="shared" si="26"/>
        <v>630.1920</v>
      </c>
      <c r="J1222" s="75">
        <f>'CONSTRUCTION COST ESTIMATE'!BA1222</f>
        <v>0</v>
      </c>
      <c r="K1222" s="69" t="s">
        <v>1304</v>
      </c>
      <c r="L1222" s="69" t="str">
        <f>'CONSTRUCTION COST ESTIMATE'!BB1222</f>
        <v>LF</v>
      </c>
      <c r="M1222" s="69" t="s">
        <v>1312</v>
      </c>
      <c r="N1222" s="76">
        <f>'CONSTRUCTION COST ESTIMATE'!BC1222</f>
        <v>0</v>
      </c>
      <c r="O1222" s="69" t="s">
        <v>1313</v>
      </c>
    </row>
    <row r="1223" spans="1:26" hidden="1">
      <c r="A1223" s="72">
        <f>'CONSTRUCTION COST ESTIMATE'!B1223</f>
        <v>630.19299999999998</v>
      </c>
      <c r="C1223" s="69" t="s">
        <v>1311</v>
      </c>
      <c r="D1223" s="69">
        <v>0</v>
      </c>
      <c r="F1223" s="73" t="str">
        <f>'CONSTRUCTION COST ESTIMATE'!C1223</f>
        <v>REPLACE SANITARY SEWER PIPE WITH PVC PIPE (12 INCH)</v>
      </c>
      <c r="H1223" s="74" t="str">
        <f t="shared" si="26"/>
        <v>630.1930</v>
      </c>
      <c r="J1223" s="75">
        <f>'CONSTRUCTION COST ESTIMATE'!BA1223</f>
        <v>0</v>
      </c>
      <c r="K1223" s="69" t="s">
        <v>1304</v>
      </c>
      <c r="L1223" s="69" t="str">
        <f>'CONSTRUCTION COST ESTIMATE'!BB1223</f>
        <v>LF</v>
      </c>
      <c r="M1223" s="69" t="s">
        <v>1312</v>
      </c>
      <c r="N1223" s="76">
        <f>'CONSTRUCTION COST ESTIMATE'!BC1223</f>
        <v>0</v>
      </c>
      <c r="O1223" s="69" t="s">
        <v>1313</v>
      </c>
    </row>
    <row r="1224" spans="1:26" hidden="1">
      <c r="A1224" s="72">
        <f>'CONSTRUCTION COST ESTIMATE'!B1224</f>
        <v>630.19399999999996</v>
      </c>
      <c r="C1224" s="69" t="s">
        <v>1311</v>
      </c>
      <c r="D1224" s="69">
        <v>0</v>
      </c>
      <c r="F1224" s="73" t="str">
        <f>'CONSTRUCTION COST ESTIMATE'!C1224</f>
        <v>REPLACE SANITARY SEWER PIPE WITH PVC PIPE (18 INCH)</v>
      </c>
      <c r="H1224" s="74" t="str">
        <f t="shared" si="26"/>
        <v>630.1940</v>
      </c>
      <c r="J1224" s="75">
        <f>'CONSTRUCTION COST ESTIMATE'!BA1224</f>
        <v>0</v>
      </c>
      <c r="K1224" s="69" t="s">
        <v>1304</v>
      </c>
      <c r="L1224" s="69" t="str">
        <f>'CONSTRUCTION COST ESTIMATE'!BB1224</f>
        <v>LF</v>
      </c>
      <c r="M1224" s="69" t="s">
        <v>1312</v>
      </c>
      <c r="N1224" s="76">
        <f>'CONSTRUCTION COST ESTIMATE'!BC1224</f>
        <v>0</v>
      </c>
      <c r="O1224" s="69" t="s">
        <v>1313</v>
      </c>
    </row>
    <row r="1225" spans="1:26" hidden="1">
      <c r="A1225" s="72">
        <f>'CONSTRUCTION COST ESTIMATE'!B1225</f>
        <v>630.19500000000005</v>
      </c>
      <c r="C1225" s="69" t="s">
        <v>1311</v>
      </c>
      <c r="D1225" s="69">
        <v>0</v>
      </c>
      <c r="F1225" s="73" t="str">
        <f>'CONSTRUCTION COST ESTIMATE'!C1225</f>
        <v>REPLACE SANITARY SEWER PIPE WITH PVC PIPE (XX INCH)</v>
      </c>
      <c r="H1225" s="74" t="str">
        <f t="shared" ref="H1225" si="27">TEXT(A1225,"#.0000")</f>
        <v>630.1950</v>
      </c>
      <c r="J1225" s="75">
        <f>'CONSTRUCTION COST ESTIMATE'!BA1225</f>
        <v>0</v>
      </c>
      <c r="K1225" s="69" t="s">
        <v>1304</v>
      </c>
      <c r="L1225" s="69" t="str">
        <f>'CONSTRUCTION COST ESTIMATE'!BB1225</f>
        <v>LF</v>
      </c>
      <c r="M1225" s="69" t="s">
        <v>1312</v>
      </c>
      <c r="N1225" s="76">
        <f>'CONSTRUCTION COST ESTIMATE'!BC1225</f>
        <v>0</v>
      </c>
      <c r="O1225" s="69" t="s">
        <v>1313</v>
      </c>
    </row>
    <row r="1226" spans="1:26" s="400" customFormat="1">
      <c r="A1226" s="408"/>
      <c r="B1226" s="395"/>
      <c r="C1226" s="395" t="s">
        <v>1311</v>
      </c>
      <c r="D1226" s="395">
        <v>0</v>
      </c>
      <c r="E1226" s="395"/>
      <c r="F1226" s="396" t="str">
        <f>'CONSTRUCTION COST ESTIMATE'!C1226</f>
        <v>TRAFFIC MARKINGS</v>
      </c>
      <c r="G1226" s="395"/>
      <c r="H1226" s="394" t="str">
        <f t="shared" si="25"/>
        <v>.0000</v>
      </c>
      <c r="I1226" s="395"/>
      <c r="J1226" s="397">
        <f>'CONSTRUCTION COST ESTIMATE'!BA1226</f>
        <v>0</v>
      </c>
      <c r="K1226" s="395" t="s">
        <v>1304</v>
      </c>
      <c r="L1226" s="395">
        <f>'CONSTRUCTION COST ESTIMATE'!BB1226</f>
        <v>0</v>
      </c>
      <c r="M1226" s="395" t="s">
        <v>1312</v>
      </c>
      <c r="N1226" s="398">
        <f>'CONSTRUCTION COST ESTIMATE'!BC1226</f>
        <v>0</v>
      </c>
      <c r="O1226" s="395" t="s">
        <v>1313</v>
      </c>
      <c r="S1226" s="414"/>
      <c r="T1226" s="414"/>
      <c r="U1226" s="414"/>
      <c r="V1226" s="414"/>
      <c r="W1226" s="414"/>
      <c r="X1226" s="414"/>
      <c r="Y1226" s="414"/>
      <c r="Z1226" s="414"/>
    </row>
    <row r="1227" spans="1:26" hidden="1">
      <c r="A1227" s="72">
        <f>'CONSTRUCTION COST ESTIMATE'!B1227</f>
        <v>631.00099999999998</v>
      </c>
      <c r="C1227" s="69" t="s">
        <v>1311</v>
      </c>
      <c r="D1227" s="69">
        <v>0</v>
      </c>
      <c r="F1227" s="73" t="str">
        <f>'CONSTRUCTION COST ESTIMATE'!C1227</f>
        <v>STREET NAME SIGN</v>
      </c>
      <c r="H1227" s="74" t="str">
        <f t="shared" si="25"/>
        <v>631.0010</v>
      </c>
      <c r="J1227" s="75">
        <f>'CONSTRUCTION COST ESTIMATE'!BA1227</f>
        <v>0</v>
      </c>
      <c r="K1227" s="69" t="s">
        <v>1304</v>
      </c>
      <c r="L1227" s="69" t="str">
        <f>'CONSTRUCTION COST ESTIMATE'!BB1227</f>
        <v>EA</v>
      </c>
      <c r="M1227" s="69" t="s">
        <v>1312</v>
      </c>
      <c r="N1227" s="76">
        <f>'CONSTRUCTION COST ESTIMATE'!BC1227</f>
        <v>0</v>
      </c>
      <c r="O1227" s="69" t="s">
        <v>1313</v>
      </c>
    </row>
    <row r="1228" spans="1:26" hidden="1">
      <c r="A1228" s="72">
        <f>'CONSTRUCTION COST ESTIMATE'!B1228</f>
        <v>633.00049999999999</v>
      </c>
      <c r="C1228" s="69" t="s">
        <v>1311</v>
      </c>
      <c r="D1228" s="69">
        <v>0</v>
      </c>
      <c r="F1228" s="73" t="str">
        <f>'CONSTRUCTION COST ESTIMATE'!C1228</f>
        <v>RAISED PAVEMENT MARKER (8 INCH )</v>
      </c>
      <c r="H1228" s="74" t="str">
        <f t="shared" si="25"/>
        <v>633.0005</v>
      </c>
      <c r="J1228" s="75">
        <f>'CONSTRUCTION COST ESTIMATE'!BA1228</f>
        <v>0</v>
      </c>
      <c r="K1228" s="69" t="s">
        <v>1304</v>
      </c>
      <c r="L1228" s="69" t="str">
        <f>'CONSTRUCTION COST ESTIMATE'!BB1228</f>
        <v>EA</v>
      </c>
      <c r="M1228" s="69" t="s">
        <v>1312</v>
      </c>
      <c r="N1228" s="76">
        <f>'CONSTRUCTION COST ESTIMATE'!BC1228</f>
        <v>0</v>
      </c>
      <c r="O1228" s="69" t="s">
        <v>1313</v>
      </c>
    </row>
    <row r="1229" spans="1:26" hidden="1">
      <c r="A1229" s="72">
        <f>'CONSTRUCTION COST ESTIMATE'!B1229</f>
        <v>633.00099999999998</v>
      </c>
      <c r="C1229" s="69" t="s">
        <v>1311</v>
      </c>
      <c r="D1229" s="69">
        <v>0</v>
      </c>
      <c r="F1229" s="73" t="str">
        <f>'CONSTRUCTION COST ESTIMATE'!C1229</f>
        <v>BLUE REFLECTIVE RAISED FIRE HYDRANT ID PAVEMENT MARKER</v>
      </c>
      <c r="H1229" s="74" t="str">
        <f t="shared" si="25"/>
        <v>633.0010</v>
      </c>
      <c r="J1229" s="75">
        <f>'CONSTRUCTION COST ESTIMATE'!BA1229</f>
        <v>0</v>
      </c>
      <c r="K1229" s="69" t="s">
        <v>1304</v>
      </c>
      <c r="L1229" s="69" t="str">
        <f>'CONSTRUCTION COST ESTIMATE'!BB1229</f>
        <v>EA</v>
      </c>
      <c r="M1229" s="69" t="s">
        <v>1312</v>
      </c>
      <c r="N1229" s="76">
        <f>'CONSTRUCTION COST ESTIMATE'!BC1229</f>
        <v>0</v>
      </c>
      <c r="O1229" s="69" t="s">
        <v>1313</v>
      </c>
    </row>
    <row r="1230" spans="1:26" hidden="1">
      <c r="A1230" s="72">
        <f>'CONSTRUCTION COST ESTIMATE'!B1230</f>
        <v>633.00199999999995</v>
      </c>
      <c r="C1230" s="69" t="s">
        <v>1311</v>
      </c>
      <c r="D1230" s="69">
        <v>0</v>
      </c>
      <c r="F1230" s="73" t="str">
        <f>'CONSTRUCTION COST ESTIMATE'!C1230</f>
        <v>NON REFLECTIVE PAVEMENT MARKER</v>
      </c>
      <c r="H1230" s="74" t="str">
        <f t="shared" si="25"/>
        <v>633.0020</v>
      </c>
      <c r="J1230" s="75">
        <f>'CONSTRUCTION COST ESTIMATE'!BA1230</f>
        <v>0</v>
      </c>
      <c r="K1230" s="69" t="s">
        <v>1304</v>
      </c>
      <c r="L1230" s="69" t="str">
        <f>'CONSTRUCTION COST ESTIMATE'!BB1230</f>
        <v>EA</v>
      </c>
      <c r="M1230" s="69" t="s">
        <v>1312</v>
      </c>
      <c r="N1230" s="76">
        <f>'CONSTRUCTION COST ESTIMATE'!BC1230</f>
        <v>0</v>
      </c>
      <c r="O1230" s="69" t="s">
        <v>1313</v>
      </c>
    </row>
    <row r="1231" spans="1:26" hidden="1">
      <c r="A1231" s="72">
        <f>'CONSTRUCTION COST ESTIMATE'!B1231</f>
        <v>633.00300000000004</v>
      </c>
      <c r="C1231" s="69" t="s">
        <v>1311</v>
      </c>
      <c r="D1231" s="69">
        <v>0</v>
      </c>
      <c r="F1231" s="73" t="str">
        <f>'CONSTRUCTION COST ESTIMATE'!C1231</f>
        <v>NON REFLECTIVE RAISED PAVEMENT MARKER</v>
      </c>
      <c r="H1231" s="74" t="str">
        <f t="shared" si="25"/>
        <v>633.0030</v>
      </c>
      <c r="J1231" s="75">
        <f>'CONSTRUCTION COST ESTIMATE'!BA1231</f>
        <v>0</v>
      </c>
      <c r="K1231" s="69" t="s">
        <v>1304</v>
      </c>
      <c r="L1231" s="69" t="str">
        <f>'CONSTRUCTION COST ESTIMATE'!BB1231</f>
        <v>EA</v>
      </c>
      <c r="M1231" s="69" t="s">
        <v>1312</v>
      </c>
      <c r="N1231" s="76">
        <f>'CONSTRUCTION COST ESTIMATE'!BC1231</f>
        <v>0</v>
      </c>
      <c r="O1231" s="69" t="s">
        <v>1313</v>
      </c>
    </row>
    <row r="1232" spans="1:26" hidden="1">
      <c r="A1232" s="72">
        <f>'CONSTRUCTION COST ESTIMATE'!B1232</f>
        <v>633.00400000000002</v>
      </c>
      <c r="C1232" s="69" t="s">
        <v>1311</v>
      </c>
      <c r="D1232" s="69">
        <v>0</v>
      </c>
      <c r="F1232" s="73" t="str">
        <f>'CONSTRUCTION COST ESTIMATE'!C1232</f>
        <v>REFLECTIVE PAVEMENT MARKER</v>
      </c>
      <c r="H1232" s="74" t="str">
        <f t="shared" si="25"/>
        <v>633.0040</v>
      </c>
      <c r="J1232" s="75">
        <f>'CONSTRUCTION COST ESTIMATE'!BA1232</f>
        <v>0</v>
      </c>
      <c r="K1232" s="69" t="s">
        <v>1304</v>
      </c>
      <c r="L1232" s="69" t="str">
        <f>'CONSTRUCTION COST ESTIMATE'!BB1232</f>
        <v>EA</v>
      </c>
      <c r="M1232" s="69" t="s">
        <v>1312</v>
      </c>
      <c r="N1232" s="76">
        <f>'CONSTRUCTION COST ESTIMATE'!BC1232</f>
        <v>0</v>
      </c>
      <c r="O1232" s="69" t="s">
        <v>1313</v>
      </c>
    </row>
    <row r="1233" spans="1:26" hidden="1">
      <c r="A1233" s="72">
        <f>'CONSTRUCTION COST ESTIMATE'!B1233</f>
        <v>633.005</v>
      </c>
      <c r="C1233" s="69" t="s">
        <v>1311</v>
      </c>
      <c r="D1233" s="69">
        <v>0</v>
      </c>
      <c r="F1233" s="73" t="str">
        <f>'CONSTRUCTION COST ESTIMATE'!C1233</f>
        <v>REFLECTIVE RAISED PAVEMENT MARKERS</v>
      </c>
      <c r="H1233" s="74" t="str">
        <f t="shared" si="25"/>
        <v>633.0050</v>
      </c>
      <c r="J1233" s="75">
        <f>'CONSTRUCTION COST ESTIMATE'!BA1233</f>
        <v>0</v>
      </c>
      <c r="K1233" s="69" t="s">
        <v>1304</v>
      </c>
      <c r="L1233" s="69" t="str">
        <f>'CONSTRUCTION COST ESTIMATE'!BB1233</f>
        <v>EA</v>
      </c>
      <c r="M1233" s="69" t="s">
        <v>1312</v>
      </c>
      <c r="N1233" s="76">
        <f>'CONSTRUCTION COST ESTIMATE'!BC1233</f>
        <v>0</v>
      </c>
      <c r="O1233" s="69" t="s">
        <v>1313</v>
      </c>
    </row>
    <row r="1234" spans="1:26" hidden="1">
      <c r="A1234" s="72">
        <f>'CONSTRUCTION COST ESTIMATE'!B1234</f>
        <v>633.00599999999997</v>
      </c>
      <c r="C1234" s="69" t="s">
        <v>1311</v>
      </c>
      <c r="D1234" s="69">
        <v>0</v>
      </c>
      <c r="F1234" s="73" t="str">
        <f>'CONSTRUCTION COST ESTIMATE'!C1234</f>
        <v>REFLECTIVE RAISED PAVEMENT MARKER TYPE C</v>
      </c>
      <c r="H1234" s="74" t="str">
        <f t="shared" si="25"/>
        <v>633.0060</v>
      </c>
      <c r="J1234" s="75">
        <f>'CONSTRUCTION COST ESTIMATE'!BA1234</f>
        <v>0</v>
      </c>
      <c r="K1234" s="69" t="s">
        <v>1304</v>
      </c>
      <c r="L1234" s="69" t="str">
        <f>'CONSTRUCTION COST ESTIMATE'!BB1234</f>
        <v>EA</v>
      </c>
      <c r="M1234" s="69" t="s">
        <v>1312</v>
      </c>
      <c r="N1234" s="76">
        <f>'CONSTRUCTION COST ESTIMATE'!BC1234</f>
        <v>0</v>
      </c>
      <c r="O1234" s="69" t="s">
        <v>1313</v>
      </c>
    </row>
    <row r="1235" spans="1:26" hidden="1">
      <c r="A1235" s="72">
        <f>'CONSTRUCTION COST ESTIMATE'!B1235</f>
        <v>633.00699999999995</v>
      </c>
      <c r="C1235" s="69" t="s">
        <v>1311</v>
      </c>
      <c r="D1235" s="69">
        <v>0</v>
      </c>
      <c r="F1235" s="73" t="str">
        <f>'CONSTRUCTION COST ESTIMATE'!C1235</f>
        <v>REFLECTIVE RAISED PAVEMENT MARKER TYPE E</v>
      </c>
      <c r="H1235" s="74" t="str">
        <f t="shared" si="25"/>
        <v>633.0070</v>
      </c>
      <c r="J1235" s="75">
        <f>'CONSTRUCTION COST ESTIMATE'!BA1235</f>
        <v>0</v>
      </c>
      <c r="K1235" s="69" t="s">
        <v>1304</v>
      </c>
      <c r="L1235" s="69" t="str">
        <f>'CONSTRUCTION COST ESTIMATE'!BB1235</f>
        <v>EA</v>
      </c>
      <c r="M1235" s="69" t="s">
        <v>1312</v>
      </c>
      <c r="N1235" s="76">
        <f>'CONSTRUCTION COST ESTIMATE'!BC1235</f>
        <v>0</v>
      </c>
      <c r="O1235" s="69" t="s">
        <v>1313</v>
      </c>
    </row>
    <row r="1236" spans="1:26" hidden="1">
      <c r="A1236" s="72">
        <f>'CONSTRUCTION COST ESTIMATE'!B1236</f>
        <v>633.00800000000004</v>
      </c>
      <c r="C1236" s="69" t="s">
        <v>1311</v>
      </c>
      <c r="D1236" s="69">
        <v>0</v>
      </c>
      <c r="F1236" s="73" t="str">
        <f>'CONSTRUCTION COST ESTIMATE'!C1236</f>
        <v>REFLECTIVE RAISED PAVEMENT MARKER TYPE F</v>
      </c>
      <c r="H1236" s="74" t="str">
        <f t="shared" si="25"/>
        <v>633.0080</v>
      </c>
      <c r="J1236" s="75">
        <f>'CONSTRUCTION COST ESTIMATE'!BA1236</f>
        <v>0</v>
      </c>
      <c r="K1236" s="69" t="s">
        <v>1304</v>
      </c>
      <c r="L1236" s="69" t="str">
        <f>'CONSTRUCTION COST ESTIMATE'!BB1236</f>
        <v>EA</v>
      </c>
      <c r="M1236" s="69" t="s">
        <v>1312</v>
      </c>
      <c r="N1236" s="76">
        <f>'CONSTRUCTION COST ESTIMATE'!BC1236</f>
        <v>0</v>
      </c>
      <c r="O1236" s="69" t="s">
        <v>1313</v>
      </c>
    </row>
    <row r="1237" spans="1:26" hidden="1">
      <c r="A1237" s="72">
        <f>'CONSTRUCTION COST ESTIMATE'!B1237</f>
        <v>633.00900000000001</v>
      </c>
      <c r="C1237" s="69" t="s">
        <v>1311</v>
      </c>
      <c r="D1237" s="69">
        <v>0</v>
      </c>
      <c r="F1237" s="73" t="str">
        <f>'CONSTRUCTION COST ESTIMATE'!C1237</f>
        <v>YELLOW REFLECTIVE RAISED MEDIAN MARKERS</v>
      </c>
      <c r="H1237" s="74" t="str">
        <f t="shared" si="25"/>
        <v>633.0090</v>
      </c>
      <c r="J1237" s="75">
        <f>'CONSTRUCTION COST ESTIMATE'!BA1237</f>
        <v>0</v>
      </c>
      <c r="K1237" s="69" t="s">
        <v>1304</v>
      </c>
      <c r="L1237" s="69" t="str">
        <f>'CONSTRUCTION COST ESTIMATE'!BB1237</f>
        <v>EA</v>
      </c>
      <c r="M1237" s="69" t="s">
        <v>1312</v>
      </c>
      <c r="N1237" s="76">
        <f>'CONSTRUCTION COST ESTIMATE'!BC1237</f>
        <v>0</v>
      </c>
      <c r="O1237" s="69" t="s">
        <v>1313</v>
      </c>
    </row>
    <row r="1238" spans="1:26" s="400" customFormat="1">
      <c r="A1238" s="408"/>
      <c r="B1238" s="395"/>
      <c r="C1238" s="395" t="s">
        <v>1311</v>
      </c>
      <c r="D1238" s="395">
        <v>0</v>
      </c>
      <c r="E1238" s="395"/>
      <c r="F1238" s="396" t="str">
        <f>'CONSTRUCTION COST ESTIMATE'!C1238</f>
        <v>WORK ZONE ITS</v>
      </c>
      <c r="G1238" s="395"/>
      <c r="H1238" s="394" t="str">
        <f t="shared" si="25"/>
        <v>.0000</v>
      </c>
      <c r="I1238" s="395"/>
      <c r="J1238" s="397">
        <f>'CONSTRUCTION COST ESTIMATE'!BA1238</f>
        <v>0</v>
      </c>
      <c r="K1238" s="395" t="s">
        <v>1304</v>
      </c>
      <c r="L1238" s="395">
        <f>'CONSTRUCTION COST ESTIMATE'!BB1238</f>
        <v>0</v>
      </c>
      <c r="M1238" s="395" t="s">
        <v>1312</v>
      </c>
      <c r="N1238" s="398">
        <f>'CONSTRUCTION COST ESTIMATE'!BC1238</f>
        <v>0</v>
      </c>
      <c r="O1238" s="395" t="s">
        <v>1313</v>
      </c>
      <c r="S1238" s="414"/>
      <c r="T1238" s="414"/>
      <c r="U1238" s="414"/>
      <c r="V1238" s="414"/>
      <c r="W1238" s="414"/>
      <c r="X1238" s="414"/>
      <c r="Y1238" s="414"/>
      <c r="Z1238" s="414"/>
    </row>
    <row r="1239" spans="1:26" hidden="1">
      <c r="A1239" s="72">
        <f>'CONSTRUCTION COST ESTIMATE'!B1239</f>
        <v>635.00099999999998</v>
      </c>
      <c r="C1239" s="69" t="s">
        <v>1311</v>
      </c>
      <c r="D1239" s="69">
        <v>0</v>
      </c>
      <c r="F1239" s="73" t="str">
        <f>'CONSTRUCTION COST ESTIMATE'!C1239</f>
        <v>VEHICULAR TRAFFIC DETECTION ZONE</v>
      </c>
      <c r="H1239" s="74" t="str">
        <f t="shared" si="25"/>
        <v>635.0010</v>
      </c>
      <c r="J1239" s="75">
        <f>'CONSTRUCTION COST ESTIMATE'!BA1239</f>
        <v>0</v>
      </c>
      <c r="K1239" s="69" t="s">
        <v>1304</v>
      </c>
      <c r="L1239" s="69" t="str">
        <f>'CONSTRUCTION COST ESTIMATE'!BB1239</f>
        <v>DAY</v>
      </c>
      <c r="M1239" s="69" t="s">
        <v>1312</v>
      </c>
      <c r="N1239" s="76">
        <f>'CONSTRUCTION COST ESTIMATE'!BC1239</f>
        <v>0</v>
      </c>
      <c r="O1239" s="69" t="s">
        <v>1313</v>
      </c>
    </row>
    <row r="1240" spans="1:26" hidden="1">
      <c r="A1240" s="72">
        <f>'CONSTRUCTION COST ESTIMATE'!B1240</f>
        <v>635.00199999999995</v>
      </c>
      <c r="C1240" s="69" t="s">
        <v>1311</v>
      </c>
      <c r="D1240" s="69">
        <v>0</v>
      </c>
      <c r="F1240" s="73" t="str">
        <f>'CONSTRUCTION COST ESTIMATE'!C1240</f>
        <v>PTZ CAMERA</v>
      </c>
      <c r="H1240" s="74" t="str">
        <f t="shared" si="25"/>
        <v>635.0020</v>
      </c>
      <c r="J1240" s="75">
        <f>'CONSTRUCTION COST ESTIMATE'!BA1240</f>
        <v>0</v>
      </c>
      <c r="K1240" s="69" t="s">
        <v>1304</v>
      </c>
      <c r="L1240" s="69" t="str">
        <f>'CONSTRUCTION COST ESTIMATE'!BB1240</f>
        <v>DAY</v>
      </c>
      <c r="M1240" s="69" t="s">
        <v>1312</v>
      </c>
      <c r="N1240" s="76">
        <f>'CONSTRUCTION COST ESTIMATE'!BC1240</f>
        <v>0</v>
      </c>
      <c r="O1240" s="69" t="s">
        <v>1313</v>
      </c>
    </row>
    <row r="1241" spans="1:26" hidden="1">
      <c r="A1241" s="72">
        <f>'CONSTRUCTION COST ESTIMATE'!B1241</f>
        <v>635.00300000000004</v>
      </c>
      <c r="C1241" s="69" t="s">
        <v>1311</v>
      </c>
      <c r="D1241" s="69">
        <v>0</v>
      </c>
      <c r="F1241" s="73" t="str">
        <f>'CONSTRUCTION COST ESTIMATE'!C1241</f>
        <v>GPS ARROW BOARD</v>
      </c>
      <c r="H1241" s="74" t="str">
        <f t="shared" si="25"/>
        <v>635.0030</v>
      </c>
      <c r="J1241" s="75">
        <f>'CONSTRUCTION COST ESTIMATE'!BA1241</f>
        <v>0</v>
      </c>
      <c r="K1241" s="69" t="s">
        <v>1304</v>
      </c>
      <c r="L1241" s="69" t="str">
        <f>'CONSTRUCTION COST ESTIMATE'!BB1241</f>
        <v>DAY</v>
      </c>
      <c r="M1241" s="69" t="s">
        <v>1312</v>
      </c>
      <c r="N1241" s="76">
        <f>'CONSTRUCTION COST ESTIMATE'!BC1241</f>
        <v>0</v>
      </c>
      <c r="O1241" s="69" t="s">
        <v>1313</v>
      </c>
    </row>
    <row r="1242" spans="1:26" hidden="1">
      <c r="A1242" s="72">
        <f>'CONSTRUCTION COST ESTIMATE'!B1242</f>
        <v>635.00400000000002</v>
      </c>
      <c r="C1242" s="69" t="s">
        <v>1311</v>
      </c>
      <c r="D1242" s="69">
        <v>0</v>
      </c>
      <c r="F1242" s="73" t="str">
        <f>'CONSTRUCTION COST ESTIMATE'!C1242</f>
        <v>GPS LOCATED TRAFFIC CONTROL DEVICE</v>
      </c>
      <c r="H1242" s="74" t="str">
        <f t="shared" si="25"/>
        <v>635.0040</v>
      </c>
      <c r="J1242" s="75">
        <f>'CONSTRUCTION COST ESTIMATE'!BA1242</f>
        <v>0</v>
      </c>
      <c r="K1242" s="69" t="s">
        <v>1304</v>
      </c>
      <c r="L1242" s="69" t="str">
        <f>'CONSTRUCTION COST ESTIMATE'!BB1242</f>
        <v>DAY</v>
      </c>
      <c r="M1242" s="69" t="s">
        <v>1312</v>
      </c>
      <c r="N1242" s="76">
        <f>'CONSTRUCTION COST ESTIMATE'!BC1242</f>
        <v>0</v>
      </c>
      <c r="O1242" s="69" t="s">
        <v>1313</v>
      </c>
    </row>
    <row r="1243" spans="1:26" hidden="1">
      <c r="A1243" s="72">
        <f>'CONSTRUCTION COST ESTIMATE'!B1243</f>
        <v>635.005</v>
      </c>
      <c r="C1243" s="69" t="s">
        <v>1311</v>
      </c>
      <c r="D1243" s="69">
        <v>0</v>
      </c>
      <c r="F1243" s="73" t="str">
        <f>'CONSTRUCTION COST ESTIMATE'!C1243</f>
        <v>TRAVEL TIME TRAFFIC ANALYTICS SYSTEM</v>
      </c>
      <c r="H1243" s="74" t="str">
        <f t="shared" si="25"/>
        <v>635.0050</v>
      </c>
      <c r="J1243" s="75">
        <f>'CONSTRUCTION COST ESTIMATE'!BA1243</f>
        <v>0</v>
      </c>
      <c r="K1243" s="69" t="s">
        <v>1304</v>
      </c>
      <c r="L1243" s="69" t="str">
        <f>'CONSTRUCTION COST ESTIMATE'!BB1243</f>
        <v>DAY</v>
      </c>
      <c r="M1243" s="69" t="s">
        <v>1312</v>
      </c>
      <c r="N1243" s="76">
        <f>'CONSTRUCTION COST ESTIMATE'!BC1243</f>
        <v>0</v>
      </c>
      <c r="O1243" s="69" t="s">
        <v>1313</v>
      </c>
    </row>
    <row r="1244" spans="1:26" hidden="1">
      <c r="A1244" s="72">
        <f>'CONSTRUCTION COST ESTIMATE'!B1244</f>
        <v>635.00599999999997</v>
      </c>
      <c r="C1244" s="69" t="s">
        <v>1311</v>
      </c>
      <c r="D1244" s="69">
        <v>0</v>
      </c>
      <c r="F1244" s="73" t="str">
        <f>'CONSTRUCTION COST ESTIMATE'!C1244</f>
        <v>SPEED FEEDBACK SIGN</v>
      </c>
      <c r="H1244" s="74" t="str">
        <f t="shared" si="25"/>
        <v>635.0060</v>
      </c>
      <c r="J1244" s="75">
        <f>'CONSTRUCTION COST ESTIMATE'!BA1244</f>
        <v>0</v>
      </c>
      <c r="K1244" s="69" t="s">
        <v>1304</v>
      </c>
      <c r="L1244" s="69" t="str">
        <f>'CONSTRUCTION COST ESTIMATE'!BB1244</f>
        <v>DAY</v>
      </c>
      <c r="M1244" s="69" t="s">
        <v>1312</v>
      </c>
      <c r="N1244" s="76">
        <f>'CONSTRUCTION COST ESTIMATE'!BC1244</f>
        <v>0</v>
      </c>
      <c r="O1244" s="69" t="s">
        <v>1313</v>
      </c>
    </row>
    <row r="1245" spans="1:26" hidden="1">
      <c r="A1245" s="72">
        <f>'CONSTRUCTION COST ESTIMATE'!B1245</f>
        <v>635.00699999999995</v>
      </c>
      <c r="C1245" s="69" t="s">
        <v>1311</v>
      </c>
      <c r="D1245" s="69">
        <v>0</v>
      </c>
      <c r="F1245" s="73" t="str">
        <f>'CONSTRUCTION COST ESTIMATE'!C1245</f>
        <v>WORK ZONE ITS CHANGEABLE MESSAGE SIGN</v>
      </c>
      <c r="H1245" s="74" t="str">
        <f t="shared" si="25"/>
        <v>635.0070</v>
      </c>
      <c r="J1245" s="75">
        <f>'CONSTRUCTION COST ESTIMATE'!BA1245</f>
        <v>0</v>
      </c>
      <c r="K1245" s="69" t="s">
        <v>1304</v>
      </c>
      <c r="L1245" s="69" t="str">
        <f>'CONSTRUCTION COST ESTIMATE'!BB1245</f>
        <v>DAY</v>
      </c>
      <c r="M1245" s="69" t="s">
        <v>1312</v>
      </c>
      <c r="N1245" s="76">
        <f>'CONSTRUCTION COST ESTIMATE'!BC1245</f>
        <v>0</v>
      </c>
      <c r="O1245" s="69" t="s">
        <v>1313</v>
      </c>
    </row>
    <row r="1246" spans="1:26" hidden="1">
      <c r="A1246" s="72">
        <f>'CONSTRUCTION COST ESTIMATE'!B1246</f>
        <v>635.00800000000004</v>
      </c>
      <c r="C1246" s="69" t="s">
        <v>1311</v>
      </c>
      <c r="D1246" s="69">
        <v>0</v>
      </c>
      <c r="F1246" s="73" t="str">
        <f>'CONSTRUCTION COST ESTIMATE'!C1246</f>
        <v>VEHICLE PRESENCE ALERT SYSTEM</v>
      </c>
      <c r="H1246" s="74" t="str">
        <f t="shared" si="25"/>
        <v>635.0080</v>
      </c>
      <c r="J1246" s="75">
        <f>'CONSTRUCTION COST ESTIMATE'!BA1246</f>
        <v>0</v>
      </c>
      <c r="K1246" s="69" t="s">
        <v>1304</v>
      </c>
      <c r="L1246" s="69" t="str">
        <f>'CONSTRUCTION COST ESTIMATE'!BB1246</f>
        <v>DAY</v>
      </c>
      <c r="M1246" s="69" t="s">
        <v>1312</v>
      </c>
      <c r="N1246" s="76">
        <f>'CONSTRUCTION COST ESTIMATE'!BC1246</f>
        <v>0</v>
      </c>
      <c r="O1246" s="69" t="s">
        <v>1313</v>
      </c>
    </row>
    <row r="1247" spans="1:26" s="400" customFormat="1">
      <c r="A1247" s="408"/>
      <c r="B1247" s="395"/>
      <c r="C1247" s="395" t="s">
        <v>1311</v>
      </c>
      <c r="D1247" s="395">
        <v>0</v>
      </c>
      <c r="E1247" s="395"/>
      <c r="F1247" s="396" t="str">
        <f>'CONSTRUCTION COST ESTIMATE'!C1247</f>
        <v>MARKED CROSS WALKS</v>
      </c>
      <c r="G1247" s="395"/>
      <c r="H1247" s="394" t="str">
        <f t="shared" si="25"/>
        <v>.0000</v>
      </c>
      <c r="I1247" s="395"/>
      <c r="J1247" s="397">
        <f>'CONSTRUCTION COST ESTIMATE'!BA1247</f>
        <v>0</v>
      </c>
      <c r="K1247" s="395" t="s">
        <v>1304</v>
      </c>
      <c r="L1247" s="395">
        <f>'CONSTRUCTION COST ESTIMATE'!BB1247</f>
        <v>0</v>
      </c>
      <c r="M1247" s="395" t="s">
        <v>1312</v>
      </c>
      <c r="N1247" s="398">
        <f>'CONSTRUCTION COST ESTIMATE'!BC1247</f>
        <v>0</v>
      </c>
      <c r="O1247" s="395" t="s">
        <v>1313</v>
      </c>
      <c r="S1247" s="414"/>
      <c r="T1247" s="414"/>
      <c r="U1247" s="414"/>
      <c r="V1247" s="414"/>
      <c r="W1247" s="414"/>
      <c r="X1247" s="414"/>
      <c r="Y1247" s="414"/>
      <c r="Z1247" s="414"/>
    </row>
    <row r="1248" spans="1:26" hidden="1">
      <c r="A1248" s="72">
        <f>'CONSTRUCTION COST ESTIMATE'!B1248</f>
        <v>636.00099999999998</v>
      </c>
      <c r="C1248" s="69" t="s">
        <v>1311</v>
      </c>
      <c r="D1248" s="69">
        <v>0</v>
      </c>
      <c r="F1248" s="73" t="str">
        <f>'CONSTRUCTION COST ESTIMATE'!C1248</f>
        <v>DECORATIVE CROSS WALK MARKINGS</v>
      </c>
      <c r="H1248" s="74" t="str">
        <f t="shared" si="25"/>
        <v>636.0010</v>
      </c>
      <c r="J1248" s="75">
        <f>'CONSTRUCTION COST ESTIMATE'!BA1248</f>
        <v>0</v>
      </c>
      <c r="K1248" s="69" t="s">
        <v>1304</v>
      </c>
      <c r="L1248" s="69" t="str">
        <f>'CONSTRUCTION COST ESTIMATE'!BB1248</f>
        <v>SF</v>
      </c>
      <c r="M1248" s="69" t="s">
        <v>1312</v>
      </c>
      <c r="N1248" s="76">
        <f>'CONSTRUCTION COST ESTIMATE'!BC1248</f>
        <v>0</v>
      </c>
      <c r="O1248" s="69" t="s">
        <v>1313</v>
      </c>
    </row>
    <row r="1249" spans="1:26" s="400" customFormat="1">
      <c r="A1249" s="408"/>
      <c r="B1249" s="395"/>
      <c r="C1249" s="395" t="s">
        <v>1311</v>
      </c>
      <c r="D1249" s="395">
        <v>0</v>
      </c>
      <c r="E1249" s="395"/>
      <c r="F1249" s="396" t="str">
        <f>'CONSTRUCTION COST ESTIMATE'!C1249</f>
        <v>POLLUTION CONTROL</v>
      </c>
      <c r="G1249" s="395"/>
      <c r="H1249" s="394" t="str">
        <f t="shared" si="25"/>
        <v>.0000</v>
      </c>
      <c r="I1249" s="395"/>
      <c r="J1249" s="397">
        <f>'CONSTRUCTION COST ESTIMATE'!BA1249</f>
        <v>0</v>
      </c>
      <c r="K1249" s="395" t="s">
        <v>1304</v>
      </c>
      <c r="L1249" s="395">
        <f>'CONSTRUCTION COST ESTIMATE'!BB1249</f>
        <v>0</v>
      </c>
      <c r="M1249" s="395" t="s">
        <v>1312</v>
      </c>
      <c r="N1249" s="398">
        <f>'CONSTRUCTION COST ESTIMATE'!BC1249</f>
        <v>0</v>
      </c>
      <c r="O1249" s="395" t="s">
        <v>1313</v>
      </c>
      <c r="S1249" s="414"/>
      <c r="T1249" s="414"/>
      <c r="U1249" s="414"/>
      <c r="V1249" s="414"/>
      <c r="W1249" s="414"/>
      <c r="X1249" s="414"/>
      <c r="Y1249" s="414"/>
      <c r="Z1249" s="414"/>
    </row>
    <row r="1250" spans="1:26" hidden="1">
      <c r="A1250" s="72">
        <f>'CONSTRUCTION COST ESTIMATE'!B1250</f>
        <v>637.00049999999999</v>
      </c>
      <c r="C1250" s="69" t="s">
        <v>1311</v>
      </c>
      <c r="D1250" s="69">
        <v>0</v>
      </c>
      <c r="F1250" s="73" t="str">
        <f>'CONSTRUCTION COST ESTIMATE'!C1250</f>
        <v>DUST CONTROL</v>
      </c>
      <c r="H1250" s="74" t="str">
        <f t="shared" si="25"/>
        <v>637.0005</v>
      </c>
      <c r="J1250" s="75">
        <f>'CONSTRUCTION COST ESTIMATE'!BA1250</f>
        <v>0</v>
      </c>
      <c r="K1250" s="69" t="s">
        <v>1304</v>
      </c>
      <c r="L1250" s="69" t="str">
        <f>'CONSTRUCTION COST ESTIMATE'!BB1250</f>
        <v>LS</v>
      </c>
      <c r="M1250" s="69" t="s">
        <v>1312</v>
      </c>
      <c r="N1250" s="76">
        <f>'CONSTRUCTION COST ESTIMATE'!BC1250</f>
        <v>0</v>
      </c>
      <c r="O1250" s="69" t="s">
        <v>1313</v>
      </c>
    </row>
    <row r="1251" spans="1:26" hidden="1">
      <c r="A1251" s="72">
        <f>'CONSTRUCTION COST ESTIMATE'!B1251</f>
        <v>637.00099999999998</v>
      </c>
      <c r="C1251" s="69" t="s">
        <v>1311</v>
      </c>
      <c r="D1251" s="69">
        <v>0</v>
      </c>
      <c r="F1251" s="73" t="str">
        <f>'CONSTRUCTION COST ESTIMATE'!C1251</f>
        <v>NPDES DISCHARGE PERMIT</v>
      </c>
      <c r="H1251" s="74" t="str">
        <f t="shared" ref="H1251:H1317" si="28">TEXT(A1251,"#.0000")</f>
        <v>637.0010</v>
      </c>
      <c r="J1251" s="75">
        <f>'CONSTRUCTION COST ESTIMATE'!BA1251</f>
        <v>0</v>
      </c>
      <c r="K1251" s="69" t="s">
        <v>1304</v>
      </c>
      <c r="L1251" s="69" t="str">
        <f>'CONSTRUCTION COST ESTIMATE'!BB1251</f>
        <v>LS</v>
      </c>
      <c r="M1251" s="69" t="s">
        <v>1312</v>
      </c>
      <c r="N1251" s="76">
        <f>'CONSTRUCTION COST ESTIMATE'!BC1251</f>
        <v>0</v>
      </c>
      <c r="O1251" s="69" t="s">
        <v>1313</v>
      </c>
    </row>
    <row r="1252" spans="1:26" hidden="1">
      <c r="A1252" s="72">
        <f>'CONSTRUCTION COST ESTIMATE'!B1252</f>
        <v>637.00300000000004</v>
      </c>
      <c r="C1252" s="69" t="s">
        <v>1311</v>
      </c>
      <c r="D1252" s="69">
        <v>0</v>
      </c>
      <c r="F1252" s="73" t="str">
        <f>'CONSTRUCTION COST ESTIMATE'!C1252</f>
        <v>POST CONSTRUCTION ROCK MULCH</v>
      </c>
      <c r="H1252" s="74" t="str">
        <f t="shared" si="28"/>
        <v>637.0030</v>
      </c>
      <c r="J1252" s="75">
        <f>'CONSTRUCTION COST ESTIMATE'!BA1252</f>
        <v>0</v>
      </c>
      <c r="K1252" s="69" t="s">
        <v>1304</v>
      </c>
      <c r="L1252" s="69" t="str">
        <f>'CONSTRUCTION COST ESTIMATE'!BB1252</f>
        <v>AC</v>
      </c>
      <c r="M1252" s="69" t="s">
        <v>1312</v>
      </c>
      <c r="N1252" s="76">
        <f>'CONSTRUCTION COST ESTIMATE'!BC1252</f>
        <v>0</v>
      </c>
      <c r="O1252" s="69" t="s">
        <v>1313</v>
      </c>
    </row>
    <row r="1253" spans="1:26" hidden="1">
      <c r="A1253" s="72">
        <f>'CONSTRUCTION COST ESTIMATE'!B1253</f>
        <v>637.00400000000002</v>
      </c>
      <c r="C1253" s="69" t="s">
        <v>1311</v>
      </c>
      <c r="D1253" s="69">
        <v>0</v>
      </c>
      <c r="F1253" s="73" t="str">
        <f>'CONSTRUCTION COST ESTIMATE'!C1253</f>
        <v>TEMPORARY POLLUTION CONTROL</v>
      </c>
      <c r="H1253" s="74" t="str">
        <f t="shared" si="28"/>
        <v>637.0040</v>
      </c>
      <c r="J1253" s="75">
        <f>'CONSTRUCTION COST ESTIMATE'!BA1253</f>
        <v>0</v>
      </c>
      <c r="K1253" s="69" t="s">
        <v>1304</v>
      </c>
      <c r="L1253" s="69" t="str">
        <f>'CONSTRUCTION COST ESTIMATE'!BB1253</f>
        <v>LS</v>
      </c>
      <c r="M1253" s="69" t="s">
        <v>1312</v>
      </c>
      <c r="N1253" s="76">
        <f>'CONSTRUCTION COST ESTIMATE'!BC1253</f>
        <v>0</v>
      </c>
      <c r="O1253" s="69" t="s">
        <v>1313</v>
      </c>
    </row>
    <row r="1254" spans="1:26" s="400" customFormat="1">
      <c r="A1254" s="408"/>
      <c r="B1254" s="395"/>
      <c r="C1254" s="395" t="s">
        <v>1311</v>
      </c>
      <c r="D1254" s="395">
        <v>0</v>
      </c>
      <c r="E1254" s="395"/>
      <c r="F1254" s="396" t="str">
        <f>'CONSTRUCTION COST ESTIMATE'!C1254</f>
        <v>OFFSITE IMPROVEMENTS</v>
      </c>
      <c r="G1254" s="395"/>
      <c r="H1254" s="394" t="str">
        <f t="shared" si="28"/>
        <v>.0000</v>
      </c>
      <c r="I1254" s="395"/>
      <c r="J1254" s="397">
        <f>'CONSTRUCTION COST ESTIMATE'!BA1254</f>
        <v>0</v>
      </c>
      <c r="K1254" s="395" t="s">
        <v>1304</v>
      </c>
      <c r="L1254" s="395">
        <f>'CONSTRUCTION COST ESTIMATE'!BB1254</f>
        <v>0</v>
      </c>
      <c r="M1254" s="395" t="s">
        <v>1312</v>
      </c>
      <c r="N1254" s="398">
        <f>'CONSTRUCTION COST ESTIMATE'!BC1254</f>
        <v>0</v>
      </c>
      <c r="O1254" s="395" t="s">
        <v>1313</v>
      </c>
      <c r="S1254" s="414"/>
      <c r="T1254" s="414"/>
      <c r="U1254" s="414"/>
      <c r="V1254" s="414"/>
      <c r="W1254" s="414"/>
      <c r="X1254" s="414"/>
      <c r="Y1254" s="414"/>
      <c r="Z1254" s="414"/>
    </row>
    <row r="1255" spans="1:26" hidden="1">
      <c r="A1255" s="72">
        <f>'CONSTRUCTION COST ESTIMATE'!B1255</f>
        <v>650.00049999999999</v>
      </c>
      <c r="C1255" s="69" t="s">
        <v>1311</v>
      </c>
      <c r="D1255" s="69">
        <v>0</v>
      </c>
      <c r="F1255" s="73" t="str">
        <f>'CONSTRUCTION COST ESTIMATE'!C1255</f>
        <v>WATERLINE MODIFICATION</v>
      </c>
      <c r="H1255" s="74" t="str">
        <f t="shared" si="28"/>
        <v>650.0005</v>
      </c>
      <c r="J1255" s="75">
        <f>'CONSTRUCTION COST ESTIMATE'!BA1255</f>
        <v>0</v>
      </c>
      <c r="K1255" s="69" t="s">
        <v>1304</v>
      </c>
      <c r="L1255" s="69" t="str">
        <f>'CONSTRUCTION COST ESTIMATE'!BB1255</f>
        <v>LS</v>
      </c>
      <c r="M1255" s="69" t="s">
        <v>1312</v>
      </c>
      <c r="N1255" s="76">
        <f>'CONSTRUCTION COST ESTIMATE'!BC1255</f>
        <v>0</v>
      </c>
      <c r="O1255" s="69" t="s">
        <v>1313</v>
      </c>
    </row>
    <row r="1256" spans="1:26" hidden="1">
      <c r="A1256" s="72">
        <f>'CONSTRUCTION COST ESTIMATE'!B1256</f>
        <v>650.00099999999998</v>
      </c>
      <c r="C1256" s="69" t="s">
        <v>1311</v>
      </c>
      <c r="D1256" s="69">
        <v>0</v>
      </c>
      <c r="F1256" s="73" t="str">
        <f>'CONSTRUCTION COST ESTIMATE'!C1256</f>
        <v>GAS LINE MODIFICATION</v>
      </c>
      <c r="H1256" s="74" t="str">
        <f t="shared" si="28"/>
        <v>650.0010</v>
      </c>
      <c r="J1256" s="75">
        <f>'CONSTRUCTION COST ESTIMATE'!BA1256</f>
        <v>0</v>
      </c>
      <c r="K1256" s="69" t="s">
        <v>1304</v>
      </c>
      <c r="L1256" s="69" t="str">
        <f>'CONSTRUCTION COST ESTIMATE'!BB1256</f>
        <v>LS</v>
      </c>
      <c r="M1256" s="69" t="s">
        <v>1312</v>
      </c>
      <c r="N1256" s="76">
        <f>'CONSTRUCTION COST ESTIMATE'!BC1256</f>
        <v>0</v>
      </c>
      <c r="O1256" s="69" t="s">
        <v>1313</v>
      </c>
    </row>
    <row r="1257" spans="1:26" hidden="1">
      <c r="A1257" s="72">
        <f>'CONSTRUCTION COST ESTIMATE'!B1257</f>
        <v>650.00199999999995</v>
      </c>
      <c r="C1257" s="69" t="s">
        <v>1311</v>
      </c>
      <c r="D1257" s="69">
        <v>0</v>
      </c>
      <c r="F1257" s="73" t="str">
        <f>'CONSTRUCTION COST ESTIMATE'!C1257</f>
        <v>ADJUST GAS VALVE BOX TO FINISH GRADE</v>
      </c>
      <c r="H1257" s="74" t="str">
        <f t="shared" si="28"/>
        <v>650.0020</v>
      </c>
      <c r="J1257" s="75">
        <f>'CONSTRUCTION COST ESTIMATE'!BA1257</f>
        <v>0</v>
      </c>
      <c r="K1257" s="69" t="s">
        <v>1304</v>
      </c>
      <c r="L1257" s="69" t="str">
        <f>'CONSTRUCTION COST ESTIMATE'!BB1257</f>
        <v>EA</v>
      </c>
      <c r="M1257" s="69" t="s">
        <v>1312</v>
      </c>
      <c r="N1257" s="76">
        <f>'CONSTRUCTION COST ESTIMATE'!BC1257</f>
        <v>0</v>
      </c>
      <c r="O1257" s="69" t="s">
        <v>1313</v>
      </c>
    </row>
    <row r="1258" spans="1:26" hidden="1">
      <c r="A1258" s="72">
        <f>'CONSTRUCTION COST ESTIMATE'!B1258</f>
        <v>650.00300000000004</v>
      </c>
      <c r="C1258" s="69" t="s">
        <v>1311</v>
      </c>
      <c r="D1258" s="69">
        <v>0</v>
      </c>
      <c r="F1258" s="73" t="str">
        <f>'CONSTRUCTION COST ESTIMATE'!C1258</f>
        <v>IMPROVEMENTS TO APN</v>
      </c>
      <c r="H1258" s="74" t="str">
        <f t="shared" si="28"/>
        <v>650.0030</v>
      </c>
      <c r="J1258" s="75">
        <f>'CONSTRUCTION COST ESTIMATE'!BA1258</f>
        <v>0</v>
      </c>
      <c r="K1258" s="69" t="s">
        <v>1304</v>
      </c>
      <c r="L1258" s="69" t="str">
        <f>'CONSTRUCTION COST ESTIMATE'!BB1258</f>
        <v>EA</v>
      </c>
      <c r="M1258" s="69" t="s">
        <v>1312</v>
      </c>
      <c r="N1258" s="76">
        <f>'CONSTRUCTION COST ESTIMATE'!BC1258</f>
        <v>0</v>
      </c>
      <c r="O1258" s="69" t="s">
        <v>1313</v>
      </c>
    </row>
    <row r="1259" spans="1:26" hidden="1">
      <c r="A1259" s="72">
        <f>'CONSTRUCTION COST ESTIMATE'!B1259</f>
        <v>650.00400000000002</v>
      </c>
      <c r="C1259" s="69" t="s">
        <v>1311</v>
      </c>
      <c r="D1259" s="69">
        <v>0</v>
      </c>
      <c r="F1259" s="73" t="str">
        <f>'CONSTRUCTION COST ESTIMATE'!C1259</f>
        <v>NV ENERGY TRANSMISSION POLE SUPPORT</v>
      </c>
      <c r="H1259" s="74" t="str">
        <f t="shared" si="28"/>
        <v>650.0040</v>
      </c>
      <c r="J1259" s="75">
        <f>'CONSTRUCTION COST ESTIMATE'!BA1259</f>
        <v>0</v>
      </c>
      <c r="K1259" s="69" t="s">
        <v>1304</v>
      </c>
      <c r="L1259" s="69" t="str">
        <f>'CONSTRUCTION COST ESTIMATE'!BB1259</f>
        <v>EA</v>
      </c>
      <c r="M1259" s="69" t="s">
        <v>1312</v>
      </c>
      <c r="N1259" s="76">
        <f>'CONSTRUCTION COST ESTIMATE'!BC1259</f>
        <v>0</v>
      </c>
      <c r="O1259" s="69" t="s">
        <v>1313</v>
      </c>
    </row>
    <row r="1260" spans="1:26" hidden="1">
      <c r="A1260" s="72">
        <f>'CONSTRUCTION COST ESTIMATE'!B1260</f>
        <v>650.005</v>
      </c>
      <c r="C1260" s="69" t="s">
        <v>1311</v>
      </c>
      <c r="D1260" s="69">
        <v>0</v>
      </c>
      <c r="F1260" s="73" t="str">
        <f>'CONSTRUCTION COST ESTIMATE'!C1260</f>
        <v>NV ENERGY FEES</v>
      </c>
      <c r="H1260" s="74" t="str">
        <f t="shared" si="28"/>
        <v>650.0050</v>
      </c>
      <c r="J1260" s="75">
        <f>'CONSTRUCTION COST ESTIMATE'!BA1260</f>
        <v>0</v>
      </c>
      <c r="K1260" s="69" t="s">
        <v>1304</v>
      </c>
      <c r="L1260" s="69" t="str">
        <f>'CONSTRUCTION COST ESTIMATE'!BB1260</f>
        <v>FA</v>
      </c>
      <c r="M1260" s="69" t="s">
        <v>1312</v>
      </c>
      <c r="N1260" s="76">
        <f>'CONSTRUCTION COST ESTIMATE'!BC1260</f>
        <v>0</v>
      </c>
      <c r="O1260" s="69" t="s">
        <v>1313</v>
      </c>
    </row>
    <row r="1261" spans="1:26" hidden="1">
      <c r="A1261" s="72">
        <f>'CONSTRUCTION COST ESTIMATE'!B1261</f>
        <v>650.00599999999997</v>
      </c>
      <c r="C1261" s="69" t="s">
        <v>1311</v>
      </c>
      <c r="D1261" s="69">
        <v>0</v>
      </c>
      <c r="F1261" s="73" t="str">
        <f>'CONSTRUCTION COST ESTIMATE'!C1261</f>
        <v>NV ENERGY POLE SUPPORT</v>
      </c>
      <c r="H1261" s="74" t="str">
        <f t="shared" si="28"/>
        <v>650.0060</v>
      </c>
      <c r="J1261" s="75">
        <f>'CONSTRUCTION COST ESTIMATE'!BA1261</f>
        <v>0</v>
      </c>
      <c r="K1261" s="69" t="s">
        <v>1304</v>
      </c>
      <c r="L1261" s="69" t="str">
        <f>'CONSTRUCTION COST ESTIMATE'!BB1261</f>
        <v>EA</v>
      </c>
      <c r="M1261" s="69" t="s">
        <v>1312</v>
      </c>
      <c r="N1261" s="76">
        <f>'CONSTRUCTION COST ESTIMATE'!BC1261</f>
        <v>0</v>
      </c>
      <c r="O1261" s="69" t="s">
        <v>1313</v>
      </c>
    </row>
    <row r="1262" spans="1:26" s="400" customFormat="1">
      <c r="A1262" s="408"/>
      <c r="B1262" s="395"/>
      <c r="C1262" s="395" t="s">
        <v>1311</v>
      </c>
      <c r="D1262" s="395">
        <v>0</v>
      </c>
      <c r="E1262" s="395"/>
      <c r="F1262" s="396" t="str">
        <f>'CONSTRUCTION COST ESTIMATE'!C1262</f>
        <v>UTILITY CONDUITS &amp; STRUCTURES</v>
      </c>
      <c r="G1262" s="395"/>
      <c r="H1262" s="394" t="str">
        <f t="shared" si="28"/>
        <v>.0000</v>
      </c>
      <c r="I1262" s="395"/>
      <c r="J1262" s="397">
        <f>'CONSTRUCTION COST ESTIMATE'!BA1262</f>
        <v>0</v>
      </c>
      <c r="K1262" s="395" t="s">
        <v>1304</v>
      </c>
      <c r="L1262" s="395">
        <f>'CONSTRUCTION COST ESTIMATE'!BB1262</f>
        <v>0</v>
      </c>
      <c r="M1262" s="395" t="s">
        <v>1312</v>
      </c>
      <c r="N1262" s="398">
        <f>'CONSTRUCTION COST ESTIMATE'!BC1262</f>
        <v>0</v>
      </c>
      <c r="O1262" s="395" t="s">
        <v>1313</v>
      </c>
      <c r="S1262" s="414"/>
      <c r="T1262" s="414"/>
      <c r="U1262" s="414"/>
      <c r="V1262" s="414"/>
      <c r="W1262" s="414"/>
      <c r="X1262" s="414"/>
      <c r="Y1262" s="414"/>
      <c r="Z1262" s="414"/>
    </row>
    <row r="1263" spans="1:26" hidden="1">
      <c r="A1263" s="72">
        <f>'CONSTRUCTION COST ESTIMATE'!B1263</f>
        <v>670.00049999999999</v>
      </c>
      <c r="C1263" s="69" t="s">
        <v>1311</v>
      </c>
      <c r="D1263" s="69">
        <v>0</v>
      </c>
      <c r="F1263" s="73" t="str">
        <f>'CONSTRUCTION COST ESTIMATE'!C1263</f>
        <v>ADJUST CENTURY LINK TELEPHONE MANHOLE TO GRADE</v>
      </c>
      <c r="H1263" s="74" t="str">
        <f t="shared" si="28"/>
        <v>670.0005</v>
      </c>
      <c r="J1263" s="75">
        <f>'CONSTRUCTION COST ESTIMATE'!BA1263</f>
        <v>0</v>
      </c>
      <c r="K1263" s="69" t="s">
        <v>1304</v>
      </c>
      <c r="L1263" s="69" t="str">
        <f>'CONSTRUCTION COST ESTIMATE'!BB1263</f>
        <v>EA</v>
      </c>
      <c r="M1263" s="69" t="s">
        <v>1312</v>
      </c>
      <c r="N1263" s="76">
        <f>'CONSTRUCTION COST ESTIMATE'!BC1263</f>
        <v>0</v>
      </c>
      <c r="O1263" s="69" t="s">
        <v>1313</v>
      </c>
    </row>
    <row r="1264" spans="1:26" hidden="1">
      <c r="A1264" s="72">
        <f>'CONSTRUCTION COST ESTIMATE'!B1264</f>
        <v>670.00099999999998</v>
      </c>
      <c r="C1264" s="69" t="s">
        <v>1311</v>
      </c>
      <c r="D1264" s="69">
        <v>0</v>
      </c>
      <c r="F1264" s="73" t="str">
        <f>'CONSTRUCTION COST ESTIMATE'!C1264</f>
        <v>NV ENERGY DISTRIBUTION SERVICES</v>
      </c>
      <c r="H1264" s="74" t="str">
        <f t="shared" si="28"/>
        <v>670.0010</v>
      </c>
      <c r="J1264" s="75">
        <f>'CONSTRUCTION COST ESTIMATE'!BA1264</f>
        <v>0</v>
      </c>
      <c r="K1264" s="69" t="s">
        <v>1304</v>
      </c>
      <c r="L1264" s="69" t="str">
        <f>'CONSTRUCTION COST ESTIMATE'!BB1264</f>
        <v>LS</v>
      </c>
      <c r="M1264" s="69" t="s">
        <v>1312</v>
      </c>
      <c r="N1264" s="76">
        <f>'CONSTRUCTION COST ESTIMATE'!BC1264</f>
        <v>0</v>
      </c>
      <c r="O1264" s="69" t="s">
        <v>1313</v>
      </c>
    </row>
    <row r="1265" spans="1:15" hidden="1">
      <c r="A1265" s="72">
        <f>'CONSTRUCTION COST ESTIMATE'!B1265</f>
        <v>670.00199999999995</v>
      </c>
      <c r="C1265" s="69" t="s">
        <v>1311</v>
      </c>
      <c r="D1265" s="69">
        <v>0</v>
      </c>
      <c r="F1265" s="73" t="str">
        <f>'CONSTRUCTION COST ESTIMATE'!C1265</f>
        <v>ADJUST UTILITY CONDUITS</v>
      </c>
      <c r="H1265" s="74" t="str">
        <f t="shared" si="28"/>
        <v>670.0020</v>
      </c>
      <c r="J1265" s="75">
        <f>'CONSTRUCTION COST ESTIMATE'!BA1265</f>
        <v>0</v>
      </c>
      <c r="K1265" s="69" t="s">
        <v>1304</v>
      </c>
      <c r="L1265" s="69" t="str">
        <f>'CONSTRUCTION COST ESTIMATE'!BB1265</f>
        <v>LF</v>
      </c>
      <c r="M1265" s="69" t="s">
        <v>1312</v>
      </c>
      <c r="N1265" s="76">
        <f>'CONSTRUCTION COST ESTIMATE'!BC1265</f>
        <v>0</v>
      </c>
      <c r="O1265" s="69" t="s">
        <v>1313</v>
      </c>
    </row>
    <row r="1266" spans="1:15" hidden="1">
      <c r="A1266" s="72">
        <f>'CONSTRUCTION COST ESTIMATE'!B1266</f>
        <v>670.00300000000004</v>
      </c>
      <c r="C1266" s="69" t="s">
        <v>1311</v>
      </c>
      <c r="D1266" s="69">
        <v>0</v>
      </c>
      <c r="F1266" s="73" t="str">
        <f>'CONSTRUCTION COST ESTIMATE'!C1266</f>
        <v>ADJUST UTILITY CONDUITS</v>
      </c>
      <c r="H1266" s="74" t="str">
        <f t="shared" si="28"/>
        <v>670.0030</v>
      </c>
      <c r="J1266" s="75">
        <f>'CONSTRUCTION COST ESTIMATE'!BA1266</f>
        <v>0</v>
      </c>
      <c r="K1266" s="69" t="s">
        <v>1304</v>
      </c>
      <c r="L1266" s="69" t="str">
        <f>'CONSTRUCTION COST ESTIMATE'!BB1266</f>
        <v>LS</v>
      </c>
      <c r="M1266" s="69" t="s">
        <v>1312</v>
      </c>
      <c r="N1266" s="76">
        <f>'CONSTRUCTION COST ESTIMATE'!BC1266</f>
        <v>0</v>
      </c>
      <c r="O1266" s="69" t="s">
        <v>1313</v>
      </c>
    </row>
    <row r="1267" spans="1:15" hidden="1">
      <c r="A1267" s="72">
        <f>'CONSTRUCTION COST ESTIMATE'!B1267</f>
        <v>670.00400000000002</v>
      </c>
      <c r="C1267" s="69" t="s">
        <v>1311</v>
      </c>
      <c r="D1267" s="69">
        <v>0</v>
      </c>
      <c r="F1267" s="73" t="str">
        <f>'CONSTRUCTION COST ESTIMATE'!C1267</f>
        <v>2 INCH CENTURY LINK CONDUIT</v>
      </c>
      <c r="H1267" s="74" t="str">
        <f t="shared" si="28"/>
        <v>670.0040</v>
      </c>
      <c r="J1267" s="75">
        <f>'CONSTRUCTION COST ESTIMATE'!BA1267</f>
        <v>0</v>
      </c>
      <c r="K1267" s="69" t="s">
        <v>1304</v>
      </c>
      <c r="L1267" s="69" t="str">
        <f>'CONSTRUCTION COST ESTIMATE'!BB1267</f>
        <v>LF</v>
      </c>
      <c r="M1267" s="69" t="s">
        <v>1312</v>
      </c>
      <c r="N1267" s="76">
        <f>'CONSTRUCTION COST ESTIMATE'!BC1267</f>
        <v>0</v>
      </c>
      <c r="O1267" s="69" t="s">
        <v>1313</v>
      </c>
    </row>
    <row r="1268" spans="1:15" hidden="1">
      <c r="A1268" s="72">
        <f>'CONSTRUCTION COST ESTIMATE'!B1268</f>
        <v>670.005</v>
      </c>
      <c r="C1268" s="69" t="s">
        <v>1311</v>
      </c>
      <c r="D1268" s="69">
        <v>0</v>
      </c>
      <c r="F1268" s="73" t="str">
        <f>'CONSTRUCTION COST ESTIMATE'!C1268</f>
        <v>4 INCH CENTURY LINK CONDUIT</v>
      </c>
      <c r="H1268" s="74" t="str">
        <f t="shared" si="28"/>
        <v>670.0050</v>
      </c>
      <c r="J1268" s="75">
        <f>'CONSTRUCTION COST ESTIMATE'!BA1268</f>
        <v>0</v>
      </c>
      <c r="K1268" s="69" t="s">
        <v>1304</v>
      </c>
      <c r="L1268" s="69" t="str">
        <f>'CONSTRUCTION COST ESTIMATE'!BB1268</f>
        <v>LF</v>
      </c>
      <c r="M1268" s="69" t="s">
        <v>1312</v>
      </c>
      <c r="N1268" s="76">
        <f>'CONSTRUCTION COST ESTIMATE'!BC1268</f>
        <v>0</v>
      </c>
      <c r="O1268" s="69" t="s">
        <v>1313</v>
      </c>
    </row>
    <row r="1269" spans="1:15" hidden="1">
      <c r="A1269" s="72">
        <f>'CONSTRUCTION COST ESTIMATE'!B1269</f>
        <v>670.00599999999997</v>
      </c>
      <c r="C1269" s="69" t="s">
        <v>1311</v>
      </c>
      <c r="D1269" s="69">
        <v>0</v>
      </c>
      <c r="F1269" s="73" t="str">
        <f>'CONSTRUCTION COST ESTIMATE'!C1269</f>
        <v>3 INCH COX COMMUNICATIONS CATV CONDUIT</v>
      </c>
      <c r="H1269" s="74" t="str">
        <f t="shared" si="28"/>
        <v>670.0060</v>
      </c>
      <c r="J1269" s="75">
        <f>'CONSTRUCTION COST ESTIMATE'!BA1269</f>
        <v>0</v>
      </c>
      <c r="K1269" s="69" t="s">
        <v>1304</v>
      </c>
      <c r="L1269" s="69" t="str">
        <f>'CONSTRUCTION COST ESTIMATE'!BB1269</f>
        <v>LF</v>
      </c>
      <c r="M1269" s="69" t="s">
        <v>1312</v>
      </c>
      <c r="N1269" s="76">
        <f>'CONSTRUCTION COST ESTIMATE'!BC1269</f>
        <v>0</v>
      </c>
      <c r="O1269" s="69" t="s">
        <v>1313</v>
      </c>
    </row>
    <row r="1270" spans="1:15" hidden="1">
      <c r="A1270" s="72">
        <f>'CONSTRUCTION COST ESTIMATE'!B1270</f>
        <v>670.00699999999995</v>
      </c>
      <c r="C1270" s="69" t="s">
        <v>1311</v>
      </c>
      <c r="D1270" s="69">
        <v>0</v>
      </c>
      <c r="F1270" s="73" t="str">
        <f>'CONSTRUCTION COST ESTIMATE'!C1270</f>
        <v>4 INCH NV ENERGY CONDUIT</v>
      </c>
      <c r="H1270" s="74" t="str">
        <f t="shared" si="28"/>
        <v>670.0070</v>
      </c>
      <c r="J1270" s="75">
        <f>'CONSTRUCTION COST ESTIMATE'!BA1270</f>
        <v>0</v>
      </c>
      <c r="K1270" s="69" t="s">
        <v>1304</v>
      </c>
      <c r="L1270" s="69" t="str">
        <f>'CONSTRUCTION COST ESTIMATE'!BB1270</f>
        <v>LF</v>
      </c>
      <c r="M1270" s="69" t="s">
        <v>1312</v>
      </c>
      <c r="N1270" s="76">
        <f>'CONSTRUCTION COST ESTIMATE'!BC1270</f>
        <v>0</v>
      </c>
      <c r="O1270" s="69" t="s">
        <v>1313</v>
      </c>
    </row>
    <row r="1271" spans="1:15" hidden="1">
      <c r="A1271" s="72">
        <f>'CONSTRUCTION COST ESTIMATE'!B1271</f>
        <v>670.00800000000004</v>
      </c>
      <c r="C1271" s="69" t="s">
        <v>1311</v>
      </c>
      <c r="D1271" s="69">
        <v>0</v>
      </c>
      <c r="F1271" s="73" t="str">
        <f>'CONSTRUCTION COST ESTIMATE'!C1271</f>
        <v>6 INCH NV ENERGY CONDUIT</v>
      </c>
      <c r="H1271" s="74" t="str">
        <f t="shared" si="28"/>
        <v>670.0080</v>
      </c>
      <c r="J1271" s="75">
        <f>'CONSTRUCTION COST ESTIMATE'!BA1271</f>
        <v>0</v>
      </c>
      <c r="K1271" s="69" t="s">
        <v>1304</v>
      </c>
      <c r="L1271" s="69" t="str">
        <f>'CONSTRUCTION COST ESTIMATE'!BB1271</f>
        <v>LF</v>
      </c>
      <c r="M1271" s="69" t="s">
        <v>1312</v>
      </c>
      <c r="N1271" s="76">
        <f>'CONSTRUCTION COST ESTIMATE'!BC1271</f>
        <v>0</v>
      </c>
      <c r="O1271" s="69" t="s">
        <v>1313</v>
      </c>
    </row>
    <row r="1272" spans="1:15" hidden="1">
      <c r="A1272" s="72">
        <f>'CONSTRUCTION COST ESTIMATE'!B1272</f>
        <v>670.00900000000001</v>
      </c>
      <c r="C1272" s="69" t="s">
        <v>1311</v>
      </c>
      <c r="D1272" s="69">
        <v>0</v>
      </c>
      <c r="F1272" s="73" t="str">
        <f>'CONSTRUCTION COST ESTIMATE'!C1272</f>
        <v>ZAYO CONDUIT</v>
      </c>
      <c r="H1272" s="74" t="str">
        <f t="shared" si="28"/>
        <v>670.0090</v>
      </c>
      <c r="J1272" s="75">
        <f>'CONSTRUCTION COST ESTIMATE'!BA1272</f>
        <v>0</v>
      </c>
      <c r="K1272" s="69" t="s">
        <v>1304</v>
      </c>
      <c r="L1272" s="69" t="str">
        <f>'CONSTRUCTION COST ESTIMATE'!BB1272</f>
        <v>LF</v>
      </c>
      <c r="M1272" s="69" t="s">
        <v>1312</v>
      </c>
      <c r="N1272" s="76">
        <f>'CONSTRUCTION COST ESTIMATE'!BC1272</f>
        <v>0</v>
      </c>
      <c r="O1272" s="69" t="s">
        <v>1313</v>
      </c>
    </row>
    <row r="1273" spans="1:15" hidden="1">
      <c r="A1273" s="72">
        <f>'CONSTRUCTION COST ESTIMATE'!B1273</f>
        <v>671.00049999999999</v>
      </c>
      <c r="C1273" s="69" t="s">
        <v>1311</v>
      </c>
      <c r="D1273" s="69">
        <v>0</v>
      </c>
      <c r="F1273" s="73" t="str">
        <f>'CONSTRUCTION COST ESTIMATE'!C1273</f>
        <v>30 INCH X 48 INCH X 36 INCH T-200 CATV VAULT</v>
      </c>
      <c r="H1273" s="74" t="str">
        <f t="shared" si="28"/>
        <v>671.0005</v>
      </c>
      <c r="J1273" s="75">
        <f>'CONSTRUCTION COST ESTIMATE'!BA1273</f>
        <v>0</v>
      </c>
      <c r="K1273" s="69" t="s">
        <v>1304</v>
      </c>
      <c r="L1273" s="69" t="str">
        <f>'CONSTRUCTION COST ESTIMATE'!BB1273</f>
        <v>EA</v>
      </c>
      <c r="M1273" s="69" t="s">
        <v>1312</v>
      </c>
      <c r="N1273" s="76">
        <f>'CONSTRUCTION COST ESTIMATE'!BC1273</f>
        <v>0</v>
      </c>
      <c r="O1273" s="69" t="s">
        <v>1313</v>
      </c>
    </row>
    <row r="1274" spans="1:15" hidden="1">
      <c r="A1274" s="72">
        <f>'CONSTRUCTION COST ESTIMATE'!B1274</f>
        <v>671.00099999999998</v>
      </c>
      <c r="C1274" s="69" t="s">
        <v>1311</v>
      </c>
      <c r="D1274" s="69">
        <v>0</v>
      </c>
      <c r="F1274" s="73" t="str">
        <f>'CONSTRUCTION COST ESTIMATE'!C1274</f>
        <v>3 FOOT X 5 FOOT X 4 FOOT CENTURY LINK PULL BOX</v>
      </c>
      <c r="H1274" s="74" t="str">
        <f t="shared" si="28"/>
        <v>671.0010</v>
      </c>
      <c r="J1274" s="75">
        <f>'CONSTRUCTION COST ESTIMATE'!BA1274</f>
        <v>0</v>
      </c>
      <c r="K1274" s="69" t="s">
        <v>1304</v>
      </c>
      <c r="L1274" s="69" t="str">
        <f>'CONSTRUCTION COST ESTIMATE'!BB1274</f>
        <v>EA</v>
      </c>
      <c r="M1274" s="69" t="s">
        <v>1312</v>
      </c>
      <c r="N1274" s="76">
        <f>'CONSTRUCTION COST ESTIMATE'!BC1274</f>
        <v>0</v>
      </c>
      <c r="O1274" s="69" t="s">
        <v>1313</v>
      </c>
    </row>
    <row r="1275" spans="1:15" hidden="1">
      <c r="A1275" s="72">
        <f>'CONSTRUCTION COST ESTIMATE'!B1275</f>
        <v>671.00199999999995</v>
      </c>
      <c r="C1275" s="69" t="s">
        <v>1311</v>
      </c>
      <c r="D1275" s="69">
        <v>0</v>
      </c>
      <c r="F1275" s="73" t="str">
        <f>'CONSTRUCTION COST ESTIMATE'!C1275</f>
        <v>24 INCH X 36 INCH X 24 INCH B 100 PULL BOX</v>
      </c>
      <c r="H1275" s="74" t="str">
        <f t="shared" si="28"/>
        <v>671.0020</v>
      </c>
      <c r="J1275" s="75">
        <f>'CONSTRUCTION COST ESTIMATE'!BA1275</f>
        <v>0</v>
      </c>
      <c r="K1275" s="69" t="s">
        <v>1304</v>
      </c>
      <c r="L1275" s="69" t="str">
        <f>'CONSTRUCTION COST ESTIMATE'!BB1275</f>
        <v>EA</v>
      </c>
      <c r="M1275" s="69" t="s">
        <v>1312</v>
      </c>
      <c r="N1275" s="76">
        <f>'CONSTRUCTION COST ESTIMATE'!BC1275</f>
        <v>0</v>
      </c>
      <c r="O1275" s="69" t="s">
        <v>1313</v>
      </c>
    </row>
    <row r="1276" spans="1:15" hidden="1">
      <c r="A1276" s="72">
        <f>'CONSTRUCTION COST ESTIMATE'!B1276</f>
        <v>671.00300000000004</v>
      </c>
      <c r="C1276" s="69" t="s">
        <v>1311</v>
      </c>
      <c r="D1276" s="69">
        <v>0</v>
      </c>
      <c r="F1276" s="73" t="str">
        <f>'CONSTRUCTION COST ESTIMATE'!C1276</f>
        <v>3 FOOT X 7 FOOT X 4 FOOT NV ENERGY PULL BOX</v>
      </c>
      <c r="H1276" s="74" t="str">
        <f t="shared" si="28"/>
        <v>671.0030</v>
      </c>
      <c r="J1276" s="75">
        <f>'CONSTRUCTION COST ESTIMATE'!BA1276</f>
        <v>0</v>
      </c>
      <c r="K1276" s="69" t="s">
        <v>1304</v>
      </c>
      <c r="L1276" s="69" t="str">
        <f>'CONSTRUCTION COST ESTIMATE'!BB1276</f>
        <v>EA</v>
      </c>
      <c r="M1276" s="69" t="s">
        <v>1312</v>
      </c>
      <c r="N1276" s="76">
        <f>'CONSTRUCTION COST ESTIMATE'!BC1276</f>
        <v>0</v>
      </c>
      <c r="O1276" s="69" t="s">
        <v>1313</v>
      </c>
    </row>
    <row r="1277" spans="1:15" hidden="1">
      <c r="A1277" s="72">
        <f>'CONSTRUCTION COST ESTIMATE'!B1277</f>
        <v>671.00400000000002</v>
      </c>
      <c r="C1277" s="69" t="s">
        <v>1311</v>
      </c>
      <c r="D1277" s="69">
        <v>0</v>
      </c>
      <c r="F1277" s="73" t="str">
        <f>'CONSTRUCTION COST ESTIMATE'!C1277</f>
        <v>5 FOOT X 6 FOOT X 7 FOOT NV ENERGY PULL BOX</v>
      </c>
      <c r="H1277" s="74" t="str">
        <f t="shared" si="28"/>
        <v>671.0040</v>
      </c>
      <c r="J1277" s="75">
        <f>'CONSTRUCTION COST ESTIMATE'!BA1277</f>
        <v>0</v>
      </c>
      <c r="K1277" s="69" t="s">
        <v>1304</v>
      </c>
      <c r="L1277" s="69" t="str">
        <f>'CONSTRUCTION COST ESTIMATE'!BB1277</f>
        <v>EA</v>
      </c>
      <c r="M1277" s="69" t="s">
        <v>1312</v>
      </c>
      <c r="N1277" s="76">
        <f>'CONSTRUCTION COST ESTIMATE'!BC1277</f>
        <v>0</v>
      </c>
      <c r="O1277" s="69" t="s">
        <v>1313</v>
      </c>
    </row>
    <row r="1278" spans="1:15" hidden="1">
      <c r="A1278" s="72">
        <f>'CONSTRUCTION COST ESTIMATE'!B1278</f>
        <v>671.005</v>
      </c>
      <c r="C1278" s="69" t="s">
        <v>1311</v>
      </c>
      <c r="D1278" s="69">
        <v>0</v>
      </c>
      <c r="F1278" s="73" t="str">
        <f>'CONSTRUCTION COST ESTIMATE'!C1278</f>
        <v>T-200 ZAYO PULL BOX</v>
      </c>
      <c r="H1278" s="74" t="str">
        <f t="shared" si="28"/>
        <v>671.0050</v>
      </c>
      <c r="J1278" s="75">
        <f>'CONSTRUCTION COST ESTIMATE'!BA1278</f>
        <v>0</v>
      </c>
      <c r="K1278" s="69" t="s">
        <v>1304</v>
      </c>
      <c r="L1278" s="69" t="str">
        <f>'CONSTRUCTION COST ESTIMATE'!BB1278</f>
        <v>EA</v>
      </c>
      <c r="M1278" s="69" t="s">
        <v>1312</v>
      </c>
      <c r="N1278" s="76">
        <f>'CONSTRUCTION COST ESTIMATE'!BC1278</f>
        <v>0</v>
      </c>
      <c r="O1278" s="69" t="s">
        <v>1313</v>
      </c>
    </row>
    <row r="1279" spans="1:15" hidden="1">
      <c r="A1279" s="72">
        <f>'CONSTRUCTION COST ESTIMATE'!B1279</f>
        <v>671.00599999999997</v>
      </c>
      <c r="C1279" s="69" t="s">
        <v>1311</v>
      </c>
      <c r="D1279" s="69">
        <v>0</v>
      </c>
      <c r="F1279" s="73" t="str">
        <f>'CONSTRUCTION COST ESTIMATE'!C1279</f>
        <v>ADJUST PULL BOX TO GRADE</v>
      </c>
      <c r="H1279" s="74" t="str">
        <f t="shared" si="28"/>
        <v>671.0060</v>
      </c>
      <c r="J1279" s="75">
        <f>'CONSTRUCTION COST ESTIMATE'!BA1279</f>
        <v>0</v>
      </c>
      <c r="K1279" s="69" t="s">
        <v>1304</v>
      </c>
      <c r="L1279" s="69" t="str">
        <f>'CONSTRUCTION COST ESTIMATE'!BB1279</f>
        <v>EA</v>
      </c>
      <c r="M1279" s="69" t="s">
        <v>1312</v>
      </c>
      <c r="N1279" s="76">
        <f>'CONSTRUCTION COST ESTIMATE'!BC1279</f>
        <v>0</v>
      </c>
      <c r="O1279" s="69" t="s">
        <v>1313</v>
      </c>
    </row>
    <row r="1280" spans="1:15" hidden="1">
      <c r="A1280" s="72">
        <f>'CONSTRUCTION COST ESTIMATE'!B1280</f>
        <v>671.00699999999995</v>
      </c>
      <c r="C1280" s="69" t="s">
        <v>1311</v>
      </c>
      <c r="D1280" s="69">
        <v>0</v>
      </c>
      <c r="F1280" s="73" t="str">
        <f>'CONSTRUCTION COST ESTIMATE'!C1280</f>
        <v>REMOVE NV ENERGY RS-37</v>
      </c>
      <c r="H1280" s="74" t="str">
        <f t="shared" si="28"/>
        <v>671.0070</v>
      </c>
      <c r="J1280" s="75">
        <f>'CONSTRUCTION COST ESTIMATE'!BA1280</f>
        <v>0</v>
      </c>
      <c r="K1280" s="69" t="s">
        <v>1304</v>
      </c>
      <c r="L1280" s="69" t="str">
        <f>'CONSTRUCTION COST ESTIMATE'!BB1280</f>
        <v>EA</v>
      </c>
      <c r="M1280" s="69" t="s">
        <v>1312</v>
      </c>
      <c r="N1280" s="76">
        <f>'CONSTRUCTION COST ESTIMATE'!BC1280</f>
        <v>0</v>
      </c>
      <c r="O1280" s="69" t="s">
        <v>1313</v>
      </c>
    </row>
    <row r="1281" spans="1:26" hidden="1">
      <c r="A1281" s="72">
        <f>'CONSTRUCTION COST ESTIMATE'!B1281</f>
        <v>671.00800000000004</v>
      </c>
      <c r="C1281" s="69" t="s">
        <v>1311</v>
      </c>
      <c r="D1281" s="69">
        <v>0</v>
      </c>
      <c r="F1281" s="73" t="str">
        <f>'CONSTRUCTION COST ESTIMATE'!C1281</f>
        <v>REMOVE NV ENERGY RS-46</v>
      </c>
      <c r="H1281" s="74" t="str">
        <f t="shared" si="28"/>
        <v>671.0080</v>
      </c>
      <c r="J1281" s="75">
        <f>'CONSTRUCTION COST ESTIMATE'!BA1281</f>
        <v>0</v>
      </c>
      <c r="K1281" s="69" t="s">
        <v>1304</v>
      </c>
      <c r="L1281" s="69" t="str">
        <f>'CONSTRUCTION COST ESTIMATE'!BB1281</f>
        <v>EA</v>
      </c>
      <c r="M1281" s="69" t="s">
        <v>1312</v>
      </c>
      <c r="N1281" s="76">
        <f>'CONSTRUCTION COST ESTIMATE'!BC1281</f>
        <v>0</v>
      </c>
      <c r="O1281" s="69" t="s">
        <v>1313</v>
      </c>
    </row>
    <row r="1282" spans="1:26" s="400" customFormat="1">
      <c r="A1282" s="408"/>
      <c r="B1282" s="395"/>
      <c r="C1282" s="395" t="s">
        <v>1311</v>
      </c>
      <c r="D1282" s="395">
        <v>0</v>
      </c>
      <c r="E1282" s="395"/>
      <c r="F1282" s="396" t="str">
        <f>'CONSTRUCTION COST ESTIMATE'!C1282</f>
        <v>TRAIL LIGHTING</v>
      </c>
      <c r="G1282" s="395"/>
      <c r="H1282" s="394" t="str">
        <f t="shared" si="28"/>
        <v>.0000</v>
      </c>
      <c r="I1282" s="395"/>
      <c r="J1282" s="397">
        <f>'CONSTRUCTION COST ESTIMATE'!BA1282</f>
        <v>0</v>
      </c>
      <c r="K1282" s="395" t="s">
        <v>1304</v>
      </c>
      <c r="L1282" s="395">
        <f>'CONSTRUCTION COST ESTIMATE'!BB1282</f>
        <v>0</v>
      </c>
      <c r="M1282" s="395" t="s">
        <v>1312</v>
      </c>
      <c r="N1282" s="398">
        <f>'CONSTRUCTION COST ESTIMATE'!BC1282</f>
        <v>0</v>
      </c>
      <c r="O1282" s="395" t="s">
        <v>1313</v>
      </c>
      <c r="S1282" s="414"/>
      <c r="T1282" s="414"/>
      <c r="U1282" s="414"/>
      <c r="V1282" s="414"/>
      <c r="W1282" s="414"/>
      <c r="X1282" s="414"/>
      <c r="Y1282" s="414"/>
      <c r="Z1282" s="414"/>
    </row>
    <row r="1283" spans="1:26" hidden="1">
      <c r="A1283" s="72">
        <f>'CONSTRUCTION COST ESTIMATE'!B1283</f>
        <v>672.00049999999999</v>
      </c>
      <c r="C1283" s="69" t="s">
        <v>1311</v>
      </c>
      <c r="D1283" s="69">
        <v>0</v>
      </c>
      <c r="F1283" s="73" t="str">
        <f>'CONSTRUCTION COST ESTIMATE'!C1283</f>
        <v>PVC CONDUIT (1.25 INCH)</v>
      </c>
      <c r="H1283" s="74" t="str">
        <f t="shared" si="28"/>
        <v>672.0005</v>
      </c>
      <c r="J1283" s="75">
        <f>'CONSTRUCTION COST ESTIMATE'!BA1283</f>
        <v>0</v>
      </c>
      <c r="K1283" s="69" t="s">
        <v>1304</v>
      </c>
      <c r="L1283" s="69" t="str">
        <f>'CONSTRUCTION COST ESTIMATE'!BB1283</f>
        <v>LF</v>
      </c>
      <c r="M1283" s="69" t="s">
        <v>1312</v>
      </c>
      <c r="N1283" s="76">
        <f>'CONSTRUCTION COST ESTIMATE'!BC1283</f>
        <v>0</v>
      </c>
      <c r="O1283" s="69" t="s">
        <v>1313</v>
      </c>
    </row>
    <row r="1284" spans="1:26" hidden="1">
      <c r="A1284" s="72">
        <f>'CONSTRUCTION COST ESTIMATE'!B1284</f>
        <v>672.00099999999998</v>
      </c>
      <c r="C1284" s="69" t="s">
        <v>1311</v>
      </c>
      <c r="D1284" s="69">
        <v>0</v>
      </c>
      <c r="F1284" s="73" t="str">
        <f>'CONSTRUCTION COST ESTIMATE'!C1284</f>
        <v>PVC CONDUIT (1.5 INCH)</v>
      </c>
      <c r="H1284" s="74" t="str">
        <f t="shared" si="28"/>
        <v>672.0010</v>
      </c>
      <c r="J1284" s="75">
        <f>'CONSTRUCTION COST ESTIMATE'!BA1284</f>
        <v>0</v>
      </c>
      <c r="K1284" s="69" t="s">
        <v>1304</v>
      </c>
      <c r="L1284" s="69" t="str">
        <f>'CONSTRUCTION COST ESTIMATE'!BB1284</f>
        <v>LF</v>
      </c>
      <c r="M1284" s="69" t="s">
        <v>1312</v>
      </c>
      <c r="N1284" s="76">
        <f>'CONSTRUCTION COST ESTIMATE'!BC1284</f>
        <v>0</v>
      </c>
      <c r="O1284" s="69" t="s">
        <v>1313</v>
      </c>
    </row>
    <row r="1285" spans="1:26" hidden="1">
      <c r="A1285" s="72">
        <f>'CONSTRUCTION COST ESTIMATE'!B1285</f>
        <v>672.00199999999995</v>
      </c>
      <c r="C1285" s="69" t="s">
        <v>1311</v>
      </c>
      <c r="D1285" s="69">
        <v>0</v>
      </c>
      <c r="F1285" s="73" t="str">
        <f>'CONSTRUCTION COST ESTIMATE'!C1285</f>
        <v>PVC CONDUIT (2 INCH)</v>
      </c>
      <c r="H1285" s="74" t="str">
        <f t="shared" si="28"/>
        <v>672.0020</v>
      </c>
      <c r="J1285" s="75">
        <f>'CONSTRUCTION COST ESTIMATE'!BA1285</f>
        <v>0</v>
      </c>
      <c r="K1285" s="69" t="s">
        <v>1304</v>
      </c>
      <c r="L1285" s="69" t="str">
        <f>'CONSTRUCTION COST ESTIMATE'!BB1285</f>
        <v>LF</v>
      </c>
      <c r="M1285" s="69" t="s">
        <v>1312</v>
      </c>
      <c r="N1285" s="76">
        <f>'CONSTRUCTION COST ESTIMATE'!BC1285</f>
        <v>0</v>
      </c>
      <c r="O1285" s="69" t="s">
        <v>1313</v>
      </c>
    </row>
    <row r="1286" spans="1:26" hidden="1">
      <c r="A1286" s="72">
        <f>'CONSTRUCTION COST ESTIMATE'!B1286</f>
        <v>672.00300000000004</v>
      </c>
      <c r="C1286" s="69" t="s">
        <v>1311</v>
      </c>
      <c r="D1286" s="69">
        <v>0</v>
      </c>
      <c r="F1286" s="73" t="str">
        <f>'CONSTRUCTION COST ESTIMATE'!C1286</f>
        <v>RMC CONDUIT (1 INCH)</v>
      </c>
      <c r="H1286" s="74" t="str">
        <f t="shared" si="28"/>
        <v>672.0030</v>
      </c>
      <c r="J1286" s="75">
        <f>'CONSTRUCTION COST ESTIMATE'!BA1286</f>
        <v>0</v>
      </c>
      <c r="K1286" s="69" t="s">
        <v>1304</v>
      </c>
      <c r="L1286" s="69" t="str">
        <f>'CONSTRUCTION COST ESTIMATE'!BB1286</f>
        <v>LF</v>
      </c>
      <c r="M1286" s="69" t="s">
        <v>1312</v>
      </c>
      <c r="N1286" s="76">
        <f>'CONSTRUCTION COST ESTIMATE'!BC1286</f>
        <v>0</v>
      </c>
      <c r="O1286" s="69" t="s">
        <v>1313</v>
      </c>
    </row>
    <row r="1287" spans="1:26" hidden="1">
      <c r="A1287" s="72">
        <f>'CONSTRUCTION COST ESTIMATE'!B1287</f>
        <v>672.00400000000002</v>
      </c>
      <c r="C1287" s="69" t="s">
        <v>1311</v>
      </c>
      <c r="D1287" s="69">
        <v>0</v>
      </c>
      <c r="F1287" s="73" t="str">
        <f>'CONSTRUCTION COST ESTIMATE'!C1287</f>
        <v>RMC CONDUIT (1.5 INCH)</v>
      </c>
      <c r="H1287" s="74" t="str">
        <f t="shared" si="28"/>
        <v>672.0040</v>
      </c>
      <c r="J1287" s="75">
        <f>'CONSTRUCTION COST ESTIMATE'!BA1287</f>
        <v>0</v>
      </c>
      <c r="K1287" s="69" t="s">
        <v>1304</v>
      </c>
      <c r="L1287" s="69" t="str">
        <f>'CONSTRUCTION COST ESTIMATE'!BB1287</f>
        <v>LF</v>
      </c>
      <c r="M1287" s="69" t="s">
        <v>1312</v>
      </c>
      <c r="N1287" s="76">
        <f>'CONSTRUCTION COST ESTIMATE'!BC1287</f>
        <v>0</v>
      </c>
      <c r="O1287" s="69" t="s">
        <v>1313</v>
      </c>
    </row>
    <row r="1288" spans="1:26" hidden="1">
      <c r="A1288" s="72">
        <f>'CONSTRUCTION COST ESTIMATE'!B1288</f>
        <v>672.005</v>
      </c>
      <c r="C1288" s="69" t="s">
        <v>1311</v>
      </c>
      <c r="D1288" s="69">
        <v>0</v>
      </c>
      <c r="F1288" s="73" t="str">
        <f>'CONSTRUCTION COST ESTIMATE'!C1288</f>
        <v>MODIFY EXISTING SERVICE PEDESTAL</v>
      </c>
      <c r="H1288" s="74" t="str">
        <f t="shared" si="28"/>
        <v>672.0050</v>
      </c>
      <c r="J1288" s="75">
        <f>'CONSTRUCTION COST ESTIMATE'!BA1288</f>
        <v>0</v>
      </c>
      <c r="K1288" s="69" t="s">
        <v>1304</v>
      </c>
      <c r="L1288" s="69" t="str">
        <f>'CONSTRUCTION COST ESTIMATE'!BB1288</f>
        <v>EA</v>
      </c>
      <c r="M1288" s="69" t="s">
        <v>1312</v>
      </c>
      <c r="N1288" s="76">
        <f>'CONSTRUCTION COST ESTIMATE'!BC1288</f>
        <v>0</v>
      </c>
      <c r="O1288" s="69" t="s">
        <v>1313</v>
      </c>
    </row>
    <row r="1289" spans="1:26" hidden="1">
      <c r="A1289" s="72">
        <f>'CONSTRUCTION COST ESTIMATE'!B1289</f>
        <v>672.00599999999997</v>
      </c>
      <c r="C1289" s="69" t="s">
        <v>1311</v>
      </c>
      <c r="D1289" s="69">
        <v>0</v>
      </c>
      <c r="F1289" s="73" t="str">
        <f>'CONSTRUCTION COST ESTIMATE'!C1289</f>
        <v>POLE AND LIGHT ASSEMBLY (11 FOOT)</v>
      </c>
      <c r="H1289" s="74" t="str">
        <f t="shared" si="28"/>
        <v>672.0060</v>
      </c>
      <c r="J1289" s="75">
        <f>'CONSTRUCTION COST ESTIMATE'!BA1289</f>
        <v>0</v>
      </c>
      <c r="K1289" s="69" t="s">
        <v>1304</v>
      </c>
      <c r="L1289" s="69" t="str">
        <f>'CONSTRUCTION COST ESTIMATE'!BB1289</f>
        <v>EA</v>
      </c>
      <c r="M1289" s="69" t="s">
        <v>1312</v>
      </c>
      <c r="N1289" s="76">
        <f>'CONSTRUCTION COST ESTIMATE'!BC1289</f>
        <v>0</v>
      </c>
      <c r="O1289" s="69" t="s">
        <v>1313</v>
      </c>
    </row>
    <row r="1290" spans="1:26" hidden="1">
      <c r="A1290" s="72">
        <f>'CONSTRUCTION COST ESTIMATE'!B1290</f>
        <v>672.00699999999995</v>
      </c>
      <c r="C1290" s="69" t="s">
        <v>1311</v>
      </c>
      <c r="D1290" s="69">
        <v>0</v>
      </c>
      <c r="F1290" s="73" t="str">
        <f>'CONSTRUCTION COST ESTIMATE'!C1290</f>
        <v>POLE AND LIGHT ASSEMBLY (14.5 FOOT)</v>
      </c>
      <c r="H1290" s="74" t="str">
        <f t="shared" si="28"/>
        <v>672.0070</v>
      </c>
      <c r="J1290" s="75">
        <f>'CONSTRUCTION COST ESTIMATE'!BA1290</f>
        <v>0</v>
      </c>
      <c r="K1290" s="69" t="s">
        <v>1304</v>
      </c>
      <c r="L1290" s="69" t="str">
        <f>'CONSTRUCTION COST ESTIMATE'!BB1290</f>
        <v>EA</v>
      </c>
      <c r="M1290" s="69" t="s">
        <v>1312</v>
      </c>
      <c r="N1290" s="76">
        <f>'CONSTRUCTION COST ESTIMATE'!BC1290</f>
        <v>0</v>
      </c>
      <c r="O1290" s="69" t="s">
        <v>1313</v>
      </c>
    </row>
    <row r="1291" spans="1:26" hidden="1">
      <c r="A1291" s="72">
        <f>'CONSTRUCTION COST ESTIMATE'!B1291</f>
        <v>672.00800000000004</v>
      </c>
      <c r="C1291" s="69" t="s">
        <v>1311</v>
      </c>
      <c r="D1291" s="69">
        <v>0</v>
      </c>
      <c r="F1291" s="73" t="str">
        <f>'CONSTRUCTION COST ESTIMATE'!C1291</f>
        <v>NO. 3 1/2 PULL BOX</v>
      </c>
      <c r="H1291" s="74" t="str">
        <f t="shared" si="28"/>
        <v>672.0080</v>
      </c>
      <c r="J1291" s="75">
        <f>'CONSTRUCTION COST ESTIMATE'!BA1291</f>
        <v>0</v>
      </c>
      <c r="K1291" s="69" t="s">
        <v>1304</v>
      </c>
      <c r="L1291" s="69" t="str">
        <f>'CONSTRUCTION COST ESTIMATE'!BB1291</f>
        <v>EA</v>
      </c>
      <c r="M1291" s="69" t="s">
        <v>1312</v>
      </c>
      <c r="N1291" s="76">
        <f>'CONSTRUCTION COST ESTIMATE'!BC1291</f>
        <v>0</v>
      </c>
      <c r="O1291" s="69" t="s">
        <v>1313</v>
      </c>
    </row>
    <row r="1292" spans="1:26" hidden="1">
      <c r="A1292" s="72">
        <f>'CONSTRUCTION COST ESTIMATE'!B1292</f>
        <v>672.00900000000001</v>
      </c>
      <c r="C1292" s="69" t="s">
        <v>1311</v>
      </c>
      <c r="D1292" s="69">
        <v>0</v>
      </c>
      <c r="F1292" s="73" t="str">
        <f>'CONSTRUCTION COST ESTIMATE'!C1292</f>
        <v>POLE AND BRIDGE LIGHT ASSEMBLY (14.5 FOOT)</v>
      </c>
      <c r="H1292" s="74" t="str">
        <f t="shared" si="28"/>
        <v>672.0090</v>
      </c>
      <c r="J1292" s="75">
        <f>'CONSTRUCTION COST ESTIMATE'!BA1292</f>
        <v>0</v>
      </c>
      <c r="K1292" s="69" t="s">
        <v>1304</v>
      </c>
      <c r="L1292" s="69" t="str">
        <f>'CONSTRUCTION COST ESTIMATE'!BB1292</f>
        <v>EA</v>
      </c>
      <c r="M1292" s="69" t="s">
        <v>1312</v>
      </c>
      <c r="N1292" s="76">
        <f>'CONSTRUCTION COST ESTIMATE'!BC1292</f>
        <v>0</v>
      </c>
      <c r="O1292" s="69" t="s">
        <v>1313</v>
      </c>
    </row>
    <row r="1293" spans="1:26" hidden="1">
      <c r="A1293" s="72">
        <f>'CONSTRUCTION COST ESTIMATE'!B1293</f>
        <v>672.01</v>
      </c>
      <c r="C1293" s="69" t="s">
        <v>1311</v>
      </c>
      <c r="D1293" s="69">
        <v>0</v>
      </c>
      <c r="F1293" s="73" t="str">
        <f>'CONSTRUCTION COST ESTIMATE'!C1293</f>
        <v>REMOVE, SALVAGE, AND RETURN LIGHT ASSEMBLY TO OWNER</v>
      </c>
      <c r="H1293" s="74" t="str">
        <f t="shared" si="28"/>
        <v>672.0100</v>
      </c>
      <c r="J1293" s="75">
        <f>'CONSTRUCTION COST ESTIMATE'!BA1293</f>
        <v>0</v>
      </c>
      <c r="K1293" s="69" t="s">
        <v>1304</v>
      </c>
      <c r="L1293" s="69" t="str">
        <f>'CONSTRUCTION COST ESTIMATE'!BB1293</f>
        <v>EA</v>
      </c>
      <c r="M1293" s="69" t="s">
        <v>1312</v>
      </c>
      <c r="N1293" s="76">
        <f>'CONSTRUCTION COST ESTIMATE'!BC1293</f>
        <v>0</v>
      </c>
      <c r="O1293" s="69" t="s">
        <v>1313</v>
      </c>
    </row>
    <row r="1294" spans="1:26" hidden="1">
      <c r="A1294" s="72">
        <f>'CONSTRUCTION COST ESTIMATE'!B1294</f>
        <v>672.01099999999997</v>
      </c>
      <c r="C1294" s="69" t="s">
        <v>1311</v>
      </c>
      <c r="D1294" s="69">
        <v>0</v>
      </c>
      <c r="F1294" s="73" t="str">
        <f>'CONSTRUCTION COST ESTIMATE'!C1294</f>
        <v>200 AMP SERVICE PEDESTAL</v>
      </c>
      <c r="H1294" s="74" t="str">
        <f t="shared" si="28"/>
        <v>672.0110</v>
      </c>
      <c r="J1294" s="75">
        <f>'CONSTRUCTION COST ESTIMATE'!BA1294</f>
        <v>0</v>
      </c>
      <c r="K1294" s="69" t="s">
        <v>1304</v>
      </c>
      <c r="L1294" s="69" t="str">
        <f>'CONSTRUCTION COST ESTIMATE'!BB1294</f>
        <v>EA</v>
      </c>
      <c r="M1294" s="69" t="s">
        <v>1312</v>
      </c>
      <c r="N1294" s="76">
        <f>'CONSTRUCTION COST ESTIMATE'!BC1294</f>
        <v>0</v>
      </c>
      <c r="O1294" s="69" t="s">
        <v>1313</v>
      </c>
    </row>
    <row r="1295" spans="1:26" hidden="1">
      <c r="A1295" s="72">
        <f>'CONSTRUCTION COST ESTIMATE'!B1295</f>
        <v>672.01199999999994</v>
      </c>
      <c r="C1295" s="69" t="s">
        <v>1311</v>
      </c>
      <c r="D1295" s="69">
        <v>0</v>
      </c>
      <c r="F1295" s="73" t="str">
        <f>'CONSTRUCTION COST ESTIMATE'!C1295</f>
        <v>FLOOD LEVEL CONTROL UNIT</v>
      </c>
      <c r="H1295" s="74" t="str">
        <f t="shared" si="28"/>
        <v>672.0120</v>
      </c>
      <c r="J1295" s="75">
        <f>'CONSTRUCTION COST ESTIMATE'!BA1295</f>
        <v>0</v>
      </c>
      <c r="K1295" s="69" t="s">
        <v>1304</v>
      </c>
      <c r="L1295" s="69" t="str">
        <f>'CONSTRUCTION COST ESTIMATE'!BB1295</f>
        <v>EA</v>
      </c>
      <c r="M1295" s="69" t="s">
        <v>1312</v>
      </c>
      <c r="N1295" s="76">
        <f>'CONSTRUCTION COST ESTIMATE'!BC1295</f>
        <v>0</v>
      </c>
      <c r="O1295" s="69" t="s">
        <v>1313</v>
      </c>
    </row>
    <row r="1296" spans="1:26" hidden="1">
      <c r="A1296" s="72">
        <f>'CONSTRUCTION COST ESTIMATE'!B1296</f>
        <v>672.01300000000003</v>
      </c>
      <c r="C1296" s="69" t="s">
        <v>1311</v>
      </c>
      <c r="D1296" s="69">
        <v>0</v>
      </c>
      <c r="F1296" s="73" t="str">
        <f>'CONSTRUCTION COST ESTIMATE'!C1296</f>
        <v xml:space="preserve">SOLAR POWERED TRAIL LIGHTING ASSEMBLY ON NEW FOUNDATION </v>
      </c>
      <c r="H1296" s="74" t="str">
        <f t="shared" si="28"/>
        <v>672.0130</v>
      </c>
      <c r="J1296" s="75">
        <f>'CONSTRUCTION COST ESTIMATE'!BA1296</f>
        <v>0</v>
      </c>
      <c r="K1296" s="69" t="s">
        <v>1304</v>
      </c>
      <c r="L1296" s="69" t="str">
        <f>'CONSTRUCTION COST ESTIMATE'!BB1296</f>
        <v xml:space="preserve">EA </v>
      </c>
      <c r="M1296" s="69" t="s">
        <v>1312</v>
      </c>
      <c r="N1296" s="76">
        <f>'CONSTRUCTION COST ESTIMATE'!BC1296</f>
        <v>0</v>
      </c>
      <c r="O1296" s="69" t="s">
        <v>1313</v>
      </c>
    </row>
    <row r="1297" spans="1:26" hidden="1">
      <c r="A1297" s="72">
        <f>'CONSTRUCTION COST ESTIMATE'!B1297</f>
        <v>672.01400000000001</v>
      </c>
      <c r="C1297" s="69" t="s">
        <v>1311</v>
      </c>
      <c r="D1297" s="69">
        <v>0</v>
      </c>
      <c r="F1297" s="73" t="str">
        <f>'CONSTRUCTION COST ESTIMATE'!C1297</f>
        <v xml:space="preserve">TRAIL LIGHTING ASSEMBLY ON NEW FOUNDATION </v>
      </c>
      <c r="H1297" s="74" t="str">
        <f t="shared" si="28"/>
        <v>672.0140</v>
      </c>
      <c r="J1297" s="75">
        <f>'CONSTRUCTION COST ESTIMATE'!BA1297</f>
        <v>0</v>
      </c>
      <c r="K1297" s="69" t="s">
        <v>1304</v>
      </c>
      <c r="L1297" s="69" t="str">
        <f>'CONSTRUCTION COST ESTIMATE'!BB1297</f>
        <v>EA</v>
      </c>
      <c r="M1297" s="69" t="s">
        <v>1312</v>
      </c>
      <c r="N1297" s="76">
        <f>'CONSTRUCTION COST ESTIMATE'!BC1297</f>
        <v>0</v>
      </c>
      <c r="O1297" s="69" t="s">
        <v>1313</v>
      </c>
    </row>
    <row r="1298" spans="1:26" s="400" customFormat="1">
      <c r="A1298" s="408"/>
      <c r="B1298" s="395"/>
      <c r="C1298" s="395" t="s">
        <v>1311</v>
      </c>
      <c r="D1298" s="395">
        <v>0</v>
      </c>
      <c r="E1298" s="395"/>
      <c r="F1298" s="396" t="str">
        <f>'CONSTRUCTION COST ESTIMATE'!C1298</f>
        <v>MITIGATION</v>
      </c>
      <c r="G1298" s="395"/>
      <c r="H1298" s="394" t="str">
        <f t="shared" si="28"/>
        <v>.0000</v>
      </c>
      <c r="I1298" s="395"/>
      <c r="J1298" s="397">
        <f>'CONSTRUCTION COST ESTIMATE'!BA1298</f>
        <v>0</v>
      </c>
      <c r="K1298" s="395" t="s">
        <v>1304</v>
      </c>
      <c r="L1298" s="395">
        <f>'CONSTRUCTION COST ESTIMATE'!BB1298</f>
        <v>0</v>
      </c>
      <c r="M1298" s="395" t="s">
        <v>1312</v>
      </c>
      <c r="N1298" s="398">
        <f>'CONSTRUCTION COST ESTIMATE'!BC1298</f>
        <v>0</v>
      </c>
      <c r="O1298" s="395" t="s">
        <v>1313</v>
      </c>
      <c r="S1298" s="414"/>
      <c r="T1298" s="414"/>
      <c r="U1298" s="414"/>
      <c r="V1298" s="414"/>
      <c r="W1298" s="414"/>
      <c r="X1298" s="414"/>
      <c r="Y1298" s="414"/>
      <c r="Z1298" s="414"/>
    </row>
    <row r="1299" spans="1:26" hidden="1">
      <c r="A1299" s="72">
        <f>'CONSTRUCTION COST ESTIMATE'!B1299</f>
        <v>675.00049999999999</v>
      </c>
      <c r="C1299" s="69" t="s">
        <v>1311</v>
      </c>
      <c r="D1299" s="69">
        <v>0</v>
      </c>
      <c r="F1299" s="73" t="str">
        <f>'CONSTRUCTION COST ESTIMATE'!C1299</f>
        <v>PALEONTOLOGICAL MITIGATION</v>
      </c>
      <c r="H1299" s="74" t="str">
        <f t="shared" si="28"/>
        <v>675.0005</v>
      </c>
      <c r="J1299" s="75">
        <f>'CONSTRUCTION COST ESTIMATE'!BA1299</f>
        <v>0</v>
      </c>
      <c r="K1299" s="69" t="s">
        <v>1304</v>
      </c>
      <c r="L1299" s="69" t="str">
        <f>'CONSTRUCTION COST ESTIMATE'!BB1299</f>
        <v>DAY</v>
      </c>
      <c r="M1299" s="69" t="s">
        <v>1312</v>
      </c>
      <c r="N1299" s="76">
        <f>'CONSTRUCTION COST ESTIMATE'!BC1299</f>
        <v>0</v>
      </c>
      <c r="O1299" s="69" t="s">
        <v>1313</v>
      </c>
    </row>
    <row r="1300" spans="1:26" hidden="1">
      <c r="A1300" s="72">
        <f>'CONSTRUCTION COST ESTIMATE'!B1300</f>
        <v>675.00099999999998</v>
      </c>
      <c r="C1300" s="69" t="s">
        <v>1311</v>
      </c>
      <c r="D1300" s="69">
        <v>0</v>
      </c>
      <c r="F1300" s="73" t="str">
        <f>'CONSTRUCTION COST ESTIMATE'!C1300</f>
        <v>BURROWING OWL MITIGATION</v>
      </c>
      <c r="H1300" s="74" t="str">
        <f t="shared" si="28"/>
        <v>675.0010</v>
      </c>
      <c r="J1300" s="75">
        <f>'CONSTRUCTION COST ESTIMATE'!BA1300</f>
        <v>0</v>
      </c>
      <c r="K1300" s="69" t="s">
        <v>1304</v>
      </c>
      <c r="L1300" s="69" t="str">
        <f>'CONSTRUCTION COST ESTIMATE'!BB1300</f>
        <v>DAY</v>
      </c>
      <c r="M1300" s="69" t="s">
        <v>1312</v>
      </c>
      <c r="N1300" s="76">
        <f>'CONSTRUCTION COST ESTIMATE'!BC1300</f>
        <v>0</v>
      </c>
      <c r="O1300" s="69" t="s">
        <v>1313</v>
      </c>
    </row>
    <row r="1301" spans="1:26" s="400" customFormat="1">
      <c r="A1301" s="408"/>
      <c r="B1301" s="395"/>
      <c r="C1301" s="395" t="s">
        <v>1311</v>
      </c>
      <c r="D1301" s="395">
        <v>0</v>
      </c>
      <c r="E1301" s="395"/>
      <c r="F1301" s="396" t="str">
        <f>'CONSTRUCTION COST ESTIMATE'!C1301</f>
        <v>FIBER OPTICS</v>
      </c>
      <c r="G1301" s="395"/>
      <c r="H1301" s="394" t="str">
        <f t="shared" si="28"/>
        <v>.0000</v>
      </c>
      <c r="I1301" s="395"/>
      <c r="J1301" s="397">
        <f>'CONSTRUCTION COST ESTIMATE'!BA1301</f>
        <v>0</v>
      </c>
      <c r="K1301" s="395" t="s">
        <v>1304</v>
      </c>
      <c r="L1301" s="395">
        <f>'CONSTRUCTION COST ESTIMATE'!BB1301</f>
        <v>0</v>
      </c>
      <c r="M1301" s="395" t="s">
        <v>1312</v>
      </c>
      <c r="N1301" s="398">
        <f>'CONSTRUCTION COST ESTIMATE'!BC1301</f>
        <v>0</v>
      </c>
      <c r="O1301" s="395" t="s">
        <v>1313</v>
      </c>
      <c r="S1301" s="414"/>
      <c r="T1301" s="414"/>
      <c r="U1301" s="414"/>
      <c r="V1301" s="414"/>
      <c r="W1301" s="414"/>
      <c r="X1301" s="414"/>
      <c r="Y1301" s="414"/>
      <c r="Z1301" s="414"/>
    </row>
    <row r="1302" spans="1:26" hidden="1">
      <c r="A1302" s="72">
        <f>'CONSTRUCTION COST ESTIMATE'!B1302</f>
        <v>680.00049999999999</v>
      </c>
      <c r="C1302" s="69" t="s">
        <v>1311</v>
      </c>
      <c r="D1302" s="69">
        <v>0</v>
      </c>
      <c r="F1302" s="73" t="str">
        <f>'CONSTRUCTION COST ESTIMATE'!C1302</f>
        <v>FIBER OPTIC CABLE (72 - STRAND)</v>
      </c>
      <c r="H1302" s="74" t="str">
        <f t="shared" si="28"/>
        <v>680.0005</v>
      </c>
      <c r="J1302" s="75">
        <f>'CONSTRUCTION COST ESTIMATE'!BA1302</f>
        <v>0</v>
      </c>
      <c r="K1302" s="69" t="s">
        <v>1304</v>
      </c>
      <c r="L1302" s="69" t="str">
        <f>'CONSTRUCTION COST ESTIMATE'!BB1302</f>
        <v>LF</v>
      </c>
      <c r="M1302" s="69" t="s">
        <v>1312</v>
      </c>
      <c r="N1302" s="76">
        <f>'CONSTRUCTION COST ESTIMATE'!BC1302</f>
        <v>0</v>
      </c>
      <c r="O1302" s="69" t="s">
        <v>1313</v>
      </c>
    </row>
    <row r="1303" spans="1:26" hidden="1">
      <c r="A1303" s="72">
        <f>'CONSTRUCTION COST ESTIMATE'!B1303</f>
        <v>680.00099999999998</v>
      </c>
      <c r="C1303" s="69" t="s">
        <v>1311</v>
      </c>
      <c r="D1303" s="69">
        <v>0</v>
      </c>
      <c r="F1303" s="73" t="str">
        <f>'CONSTRUCTION COST ESTIMATE'!C1303</f>
        <v>FIBER OPTIC CABLE (96-STRAND)</v>
      </c>
      <c r="H1303" s="74" t="str">
        <f t="shared" ref="H1303:H1305" si="29">TEXT(A1303,"#.0000")</f>
        <v>680.0010</v>
      </c>
      <c r="J1303" s="75">
        <f>'CONSTRUCTION COST ESTIMATE'!BA1303</f>
        <v>0</v>
      </c>
      <c r="K1303" s="69" t="s">
        <v>1304</v>
      </c>
      <c r="L1303" s="69" t="str">
        <f>'CONSTRUCTION COST ESTIMATE'!BB1303</f>
        <v>LF</v>
      </c>
      <c r="M1303" s="69" t="s">
        <v>1312</v>
      </c>
      <c r="N1303" s="76">
        <f>'CONSTRUCTION COST ESTIMATE'!BC1303</f>
        <v>0</v>
      </c>
      <c r="O1303" s="69" t="s">
        <v>1313</v>
      </c>
    </row>
    <row r="1304" spans="1:26" hidden="1">
      <c r="A1304" s="72">
        <f>'CONSTRUCTION COST ESTIMATE'!B1304</f>
        <v>680.00149999999996</v>
      </c>
      <c r="C1304" s="69" t="s">
        <v>1311</v>
      </c>
      <c r="D1304" s="69">
        <v>0</v>
      </c>
      <c r="F1304" s="73" t="str">
        <f>'CONSTRUCTION COST ESTIMATE'!C1304</f>
        <v>FIBER OPTIC CABLE (144-STRAND)</v>
      </c>
      <c r="H1304" s="74" t="str">
        <f t="shared" si="29"/>
        <v>680.0015</v>
      </c>
      <c r="J1304" s="75">
        <f>'CONSTRUCTION COST ESTIMATE'!BA1304</f>
        <v>0</v>
      </c>
      <c r="K1304" s="69" t="s">
        <v>1304</v>
      </c>
      <c r="L1304" s="69" t="str">
        <f>'CONSTRUCTION COST ESTIMATE'!BB1304</f>
        <v>LF</v>
      </c>
      <c r="M1304" s="69" t="s">
        <v>1312</v>
      </c>
      <c r="N1304" s="76">
        <f>'CONSTRUCTION COST ESTIMATE'!BC1304</f>
        <v>0</v>
      </c>
      <c r="O1304" s="69" t="s">
        <v>1313</v>
      </c>
    </row>
    <row r="1305" spans="1:26" hidden="1">
      <c r="A1305" s="72">
        <f>'CONSTRUCTION COST ESTIMATE'!B1305</f>
        <v>680.00199999999995</v>
      </c>
      <c r="C1305" s="69" t="s">
        <v>1311</v>
      </c>
      <c r="D1305" s="69">
        <v>0</v>
      </c>
      <c r="F1305" s="73" t="str">
        <f>'CONSTRUCTION COST ESTIMATE'!C1305</f>
        <v>FIBER OPTIC CABLE (XX-STRAND)</v>
      </c>
      <c r="H1305" s="74" t="str">
        <f t="shared" si="29"/>
        <v>680.0020</v>
      </c>
      <c r="J1305" s="75">
        <f>'CONSTRUCTION COST ESTIMATE'!BA1305</f>
        <v>0</v>
      </c>
      <c r="K1305" s="69" t="s">
        <v>1304</v>
      </c>
      <c r="L1305" s="69" t="str">
        <f>'CONSTRUCTION COST ESTIMATE'!BB1305</f>
        <v>LF</v>
      </c>
      <c r="M1305" s="69" t="s">
        <v>1312</v>
      </c>
      <c r="N1305" s="76">
        <f>'CONSTRUCTION COST ESTIMATE'!BC1305</f>
        <v>0</v>
      </c>
      <c r="O1305" s="69" t="s">
        <v>1313</v>
      </c>
    </row>
    <row r="1306" spans="1:26" hidden="1">
      <c r="A1306" s="72">
        <f>'CONSTRUCTION COST ESTIMATE'!B1306</f>
        <v>681.00049999999999</v>
      </c>
      <c r="C1306" s="69" t="s">
        <v>1311</v>
      </c>
      <c r="D1306" s="69">
        <v>0</v>
      </c>
      <c r="F1306" s="73" t="str">
        <f>'CONSTRUCTION COST ESTIMATE'!C1306</f>
        <v>UNDERGROUND SPLICE ENCLOSURE</v>
      </c>
      <c r="H1306" s="74" t="str">
        <f t="shared" si="28"/>
        <v>681.0005</v>
      </c>
      <c r="J1306" s="75">
        <f>'CONSTRUCTION COST ESTIMATE'!BA1306</f>
        <v>0</v>
      </c>
      <c r="K1306" s="69" t="s">
        <v>1304</v>
      </c>
      <c r="L1306" s="69" t="str">
        <f>'CONSTRUCTION COST ESTIMATE'!BB1306</f>
        <v>EA</v>
      </c>
      <c r="M1306" s="69" t="s">
        <v>1312</v>
      </c>
      <c r="N1306" s="76">
        <f>'CONSTRUCTION COST ESTIMATE'!BC1306</f>
        <v>0</v>
      </c>
      <c r="O1306" s="69" t="s">
        <v>1313</v>
      </c>
    </row>
    <row r="1307" spans="1:26" hidden="1">
      <c r="A1307" s="72">
        <f>'CONSTRUCTION COST ESTIMATE'!B1307</f>
        <v>681.00099999999998</v>
      </c>
      <c r="C1307" s="69" t="s">
        <v>1311</v>
      </c>
      <c r="D1307" s="69">
        <v>0</v>
      </c>
      <c r="F1307" s="73" t="str">
        <f>'CONSTRUCTION COST ESTIMATE'!C1307</f>
        <v>RE-PULL FIBER OBTIC CABLE</v>
      </c>
      <c r="H1307" s="74" t="str">
        <f t="shared" si="28"/>
        <v>681.0010</v>
      </c>
      <c r="J1307" s="75">
        <f>'CONSTRUCTION COST ESTIMATE'!BA1307</f>
        <v>0</v>
      </c>
      <c r="K1307" s="69" t="s">
        <v>1304</v>
      </c>
      <c r="L1307" s="69" t="str">
        <f>'CONSTRUCTION COST ESTIMATE'!BB1307</f>
        <v>LF</v>
      </c>
      <c r="M1307" s="69" t="s">
        <v>1312</v>
      </c>
      <c r="N1307" s="76">
        <f>'CONSTRUCTION COST ESTIMATE'!BC1307</f>
        <v>0</v>
      </c>
      <c r="O1307" s="69" t="s">
        <v>1313</v>
      </c>
    </row>
    <row r="1308" spans="1:26" hidden="1">
      <c r="A1308" s="72">
        <f>'CONSTRUCTION COST ESTIMATE'!B1308</f>
        <v>681.00199999999995</v>
      </c>
      <c r="C1308" s="69" t="s">
        <v>1311</v>
      </c>
      <c r="D1308" s="69">
        <v>0</v>
      </c>
      <c r="F1308" s="73" t="str">
        <f>'CONSTRUCTION COST ESTIMATE'!C1308</f>
        <v>COMMUNICATION DISTRIBUTION CABLE ASSEMBLY</v>
      </c>
      <c r="H1308" s="74" t="str">
        <f t="shared" si="28"/>
        <v>681.0020</v>
      </c>
      <c r="J1308" s="75">
        <f>'CONSTRUCTION COST ESTIMATE'!BA1308</f>
        <v>0</v>
      </c>
      <c r="K1308" s="69" t="s">
        <v>1304</v>
      </c>
      <c r="L1308" s="69" t="str">
        <f>'CONSTRUCTION COST ESTIMATE'!BB1308</f>
        <v>EA</v>
      </c>
      <c r="M1308" s="69" t="s">
        <v>1312</v>
      </c>
      <c r="N1308" s="76">
        <f>'CONSTRUCTION COST ESTIMATE'!BC1308</f>
        <v>0</v>
      </c>
      <c r="O1308" s="69" t="s">
        <v>1313</v>
      </c>
    </row>
    <row r="1309" spans="1:26" hidden="1">
      <c r="A1309" s="72">
        <f>'CONSTRUCTION COST ESTIMATE'!B1309</f>
        <v>681.00300000000004</v>
      </c>
      <c r="C1309" s="69" t="s">
        <v>1311</v>
      </c>
      <c r="D1309" s="69">
        <v>0</v>
      </c>
      <c r="F1309" s="73" t="str">
        <f>'CONSTRUCTION COST ESTIMATE'!C1309</f>
        <v>CLV ETHERNET SWITCH</v>
      </c>
      <c r="H1309" s="74" t="str">
        <f t="shared" si="28"/>
        <v>681.0030</v>
      </c>
      <c r="J1309" s="75">
        <f>'CONSTRUCTION COST ESTIMATE'!BA1309</f>
        <v>0</v>
      </c>
      <c r="K1309" s="69" t="s">
        <v>1304</v>
      </c>
      <c r="L1309" s="69" t="str">
        <f>'CONSTRUCTION COST ESTIMATE'!BB1309</f>
        <v>EA</v>
      </c>
      <c r="M1309" s="69" t="s">
        <v>1312</v>
      </c>
      <c r="N1309" s="76">
        <f>'CONSTRUCTION COST ESTIMATE'!BC1309</f>
        <v>0</v>
      </c>
      <c r="O1309" s="69" t="s">
        <v>1313</v>
      </c>
    </row>
    <row r="1310" spans="1:26" hidden="1">
      <c r="A1310" s="72">
        <f>'CONSTRUCTION COST ESTIMATE'!B1310</f>
        <v>682.00099999999998</v>
      </c>
      <c r="C1310" s="69" t="s">
        <v>1311</v>
      </c>
      <c r="D1310" s="69">
        <v>0</v>
      </c>
      <c r="F1310" s="73" t="str">
        <f>'CONSTRUCTION COST ESTIMATE'!C1310</f>
        <v>SHELF MOUNT FIBER OPTIC TRANSCEIVERS (OTR/SH) WITH CABLES</v>
      </c>
      <c r="H1310" s="74" t="str">
        <f t="shared" si="28"/>
        <v>682.0010</v>
      </c>
      <c r="J1310" s="75">
        <f>'CONSTRUCTION COST ESTIMATE'!BA1310</f>
        <v>0</v>
      </c>
      <c r="K1310" s="69" t="s">
        <v>1304</v>
      </c>
      <c r="L1310" s="69" t="str">
        <f>'CONSTRUCTION COST ESTIMATE'!BB1310</f>
        <v>EA</v>
      </c>
      <c r="M1310" s="69" t="s">
        <v>1312</v>
      </c>
      <c r="N1310" s="76">
        <f>'CONSTRUCTION COST ESTIMATE'!BC1310</f>
        <v>0</v>
      </c>
      <c r="O1310" s="69" t="s">
        <v>1313</v>
      </c>
    </row>
    <row r="1311" spans="1:26" hidden="1">
      <c r="A1311" s="72">
        <f>'CONSTRUCTION COST ESTIMATE'!B1311</f>
        <v>682.00199999999995</v>
      </c>
      <c r="C1311" s="69" t="s">
        <v>1311</v>
      </c>
      <c r="D1311" s="69">
        <v>0</v>
      </c>
      <c r="F1311" s="73" t="str">
        <f>'CONSTRUCTION COST ESTIMATE'!C1311</f>
        <v>RACK MOUNT FIBER OPTIC TRANSCEIVERS (OTR/SH) WITH CABLES</v>
      </c>
      <c r="H1311" s="74" t="str">
        <f t="shared" si="28"/>
        <v>682.0020</v>
      </c>
      <c r="J1311" s="75">
        <f>'CONSTRUCTION COST ESTIMATE'!BA1311</f>
        <v>0</v>
      </c>
      <c r="K1311" s="69" t="s">
        <v>1304</v>
      </c>
      <c r="L1311" s="69" t="str">
        <f>'CONSTRUCTION COST ESTIMATE'!BB1311</f>
        <v>EA</v>
      </c>
      <c r="M1311" s="69" t="s">
        <v>1312</v>
      </c>
      <c r="N1311" s="76">
        <f>'CONSTRUCTION COST ESTIMATE'!BC1311</f>
        <v>0</v>
      </c>
      <c r="O1311" s="69" t="s">
        <v>1313</v>
      </c>
    </row>
    <row r="1312" spans="1:26" hidden="1">
      <c r="A1312" s="72">
        <f>'CONSTRUCTION COST ESTIMATE'!B1312</f>
        <v>682.00300000000004</v>
      </c>
      <c r="C1312" s="69" t="s">
        <v>1311</v>
      </c>
      <c r="D1312" s="69">
        <v>0</v>
      </c>
      <c r="F1312" s="73" t="str">
        <f>'CONSTRUCTION COST ESTIMATE'!C1312</f>
        <v>19-INCH RACK MOUNTED FIBER OPTIC CARD CAGE</v>
      </c>
      <c r="H1312" s="74" t="str">
        <f t="shared" si="28"/>
        <v>682.0030</v>
      </c>
      <c r="J1312" s="75">
        <f>'CONSTRUCTION COST ESTIMATE'!BA1312</f>
        <v>0</v>
      </c>
      <c r="K1312" s="69" t="s">
        <v>1304</v>
      </c>
      <c r="L1312" s="69" t="str">
        <f>'CONSTRUCTION COST ESTIMATE'!BB1312</f>
        <v>EA</v>
      </c>
      <c r="M1312" s="69" t="s">
        <v>1312</v>
      </c>
      <c r="N1312" s="76">
        <f>'CONSTRUCTION COST ESTIMATE'!BC1312</f>
        <v>0</v>
      </c>
      <c r="O1312" s="69" t="s">
        <v>1313</v>
      </c>
    </row>
    <row r="1313" spans="1:26" hidden="1">
      <c r="A1313" s="72">
        <f>'CONSTRUCTION COST ESTIMATE'!B1313</f>
        <v>683.00099999999998</v>
      </c>
      <c r="C1313" s="69" t="s">
        <v>1311</v>
      </c>
      <c r="D1313" s="69">
        <v>0</v>
      </c>
      <c r="F1313" s="73" t="str">
        <f>'CONSTRUCTION COST ESTIMATE'!C1313</f>
        <v>SHELF MOUNTED VIDEO OPTICAL TRANSCEIVERS WITH CABLE</v>
      </c>
      <c r="H1313" s="74" t="str">
        <f t="shared" si="28"/>
        <v>683.0010</v>
      </c>
      <c r="J1313" s="75">
        <f>'CONSTRUCTION COST ESTIMATE'!BA1313</f>
        <v>0</v>
      </c>
      <c r="K1313" s="69" t="s">
        <v>1304</v>
      </c>
      <c r="L1313" s="69" t="str">
        <f>'CONSTRUCTION COST ESTIMATE'!BB1313</f>
        <v>EA</v>
      </c>
      <c r="M1313" s="69" t="s">
        <v>1312</v>
      </c>
      <c r="N1313" s="76">
        <f>'CONSTRUCTION COST ESTIMATE'!BC1313</f>
        <v>0</v>
      </c>
      <c r="O1313" s="69" t="s">
        <v>1313</v>
      </c>
    </row>
    <row r="1314" spans="1:26" hidden="1">
      <c r="A1314" s="72">
        <f>'CONSTRUCTION COST ESTIMATE'!B1314</f>
        <v>683.00199999999995</v>
      </c>
      <c r="C1314" s="69" t="s">
        <v>1311</v>
      </c>
      <c r="D1314" s="69">
        <v>0</v>
      </c>
      <c r="F1314" s="73" t="str">
        <f>'CONSTRUCTION COST ESTIMATE'!C1314</f>
        <v>RACK MOUNTED VIDEO OPTICAL TRANSCEIVERS WITH CABLE</v>
      </c>
      <c r="H1314" s="74" t="str">
        <f t="shared" si="28"/>
        <v>683.0020</v>
      </c>
      <c r="J1314" s="75">
        <f>'CONSTRUCTION COST ESTIMATE'!BA1314</f>
        <v>0</v>
      </c>
      <c r="K1314" s="69" t="s">
        <v>1304</v>
      </c>
      <c r="L1314" s="69" t="str">
        <f>'CONSTRUCTION COST ESTIMATE'!BB1314</f>
        <v>EA</v>
      </c>
      <c r="M1314" s="69" t="s">
        <v>1312</v>
      </c>
      <c r="N1314" s="76">
        <f>'CONSTRUCTION COST ESTIMATE'!BC1314</f>
        <v>0</v>
      </c>
      <c r="O1314" s="69" t="s">
        <v>1313</v>
      </c>
    </row>
    <row r="1315" spans="1:26" hidden="1">
      <c r="A1315" s="72">
        <f>'CONSTRUCTION COST ESTIMATE'!B1315</f>
        <v>683.00300000000004</v>
      </c>
      <c r="C1315" s="69" t="s">
        <v>1311</v>
      </c>
      <c r="D1315" s="69">
        <v>0</v>
      </c>
      <c r="F1315" s="73" t="str">
        <f>'CONSTRUCTION COST ESTIMATE'!C1315</f>
        <v>19-INCH RACK MOUNTED VIDEO OPTICAL CARD CAGE</v>
      </c>
      <c r="H1315" s="74" t="str">
        <f t="shared" si="28"/>
        <v>683.0030</v>
      </c>
      <c r="J1315" s="75">
        <f>'CONSTRUCTION COST ESTIMATE'!BA1315</f>
        <v>0</v>
      </c>
      <c r="K1315" s="69" t="s">
        <v>1304</v>
      </c>
      <c r="L1315" s="69" t="str">
        <f>'CONSTRUCTION COST ESTIMATE'!BB1315</f>
        <v>EA</v>
      </c>
      <c r="M1315" s="69" t="s">
        <v>1312</v>
      </c>
      <c r="N1315" s="76">
        <f>'CONSTRUCTION COST ESTIMATE'!BC1315</f>
        <v>0</v>
      </c>
      <c r="O1315" s="69" t="s">
        <v>1313</v>
      </c>
    </row>
    <row r="1316" spans="1:26" hidden="1">
      <c r="A1316" s="72">
        <f>'CONSTRUCTION COST ESTIMATE'!B1316</f>
        <v>684.00099999999998</v>
      </c>
      <c r="C1316" s="69" t="s">
        <v>1311</v>
      </c>
      <c r="D1316" s="69">
        <v>0</v>
      </c>
      <c r="F1316" s="73" t="str">
        <f>'CONSTRUCTION COST ESTIMATE'!C1316</f>
        <v>FIELD-HARDENED ETHERNET SWITCH</v>
      </c>
      <c r="H1316" s="74" t="str">
        <f t="shared" si="28"/>
        <v>684.0010</v>
      </c>
      <c r="J1316" s="75">
        <f>'CONSTRUCTION COST ESTIMATE'!BA1316</f>
        <v>0</v>
      </c>
      <c r="K1316" s="69" t="s">
        <v>1304</v>
      </c>
      <c r="L1316" s="69" t="str">
        <f>'CONSTRUCTION COST ESTIMATE'!BB1316</f>
        <v>EA</v>
      </c>
      <c r="M1316" s="69" t="s">
        <v>1312</v>
      </c>
      <c r="N1316" s="76">
        <f>'CONSTRUCTION COST ESTIMATE'!BC1316</f>
        <v>0</v>
      </c>
      <c r="O1316" s="69" t="s">
        <v>1313</v>
      </c>
    </row>
    <row r="1317" spans="1:26" hidden="1">
      <c r="A1317" s="72">
        <f>'CONSTRUCTION COST ESTIMATE'!B1317</f>
        <v>685.00099999999998</v>
      </c>
      <c r="C1317" s="69" t="s">
        <v>1311</v>
      </c>
      <c r="D1317" s="69">
        <v>0</v>
      </c>
      <c r="F1317" s="73" t="str">
        <f>'CONSTRUCTION COST ESTIMATE'!C1317</f>
        <v>VIDEO ENCODER</v>
      </c>
      <c r="H1317" s="74" t="str">
        <f t="shared" si="28"/>
        <v>685.0010</v>
      </c>
      <c r="J1317" s="75">
        <f>'CONSTRUCTION COST ESTIMATE'!BA1317</f>
        <v>0</v>
      </c>
      <c r="K1317" s="69" t="s">
        <v>1304</v>
      </c>
      <c r="L1317" s="69" t="str">
        <f>'CONSTRUCTION COST ESTIMATE'!BB1317</f>
        <v>EA</v>
      </c>
      <c r="M1317" s="69" t="s">
        <v>1312</v>
      </c>
      <c r="N1317" s="76">
        <f>'CONSTRUCTION COST ESTIMATE'!BC1317</f>
        <v>0</v>
      </c>
      <c r="O1317" s="69" t="s">
        <v>1313</v>
      </c>
    </row>
    <row r="1318" spans="1:26" hidden="1">
      <c r="A1318" s="72">
        <f>'CONSTRUCTION COST ESTIMATE'!B1318</f>
        <v>685.00199999999995</v>
      </c>
      <c r="C1318" s="69" t="s">
        <v>1311</v>
      </c>
      <c r="D1318" s="69">
        <v>0</v>
      </c>
      <c r="F1318" s="73" t="str">
        <f>'CONSTRUCTION COST ESTIMATE'!C1318</f>
        <v>VIDEO ENCODER EXTENDED 2-YEAR WARRANTY</v>
      </c>
      <c r="H1318" s="74" t="str">
        <f t="shared" ref="H1318:H1381" si="30">TEXT(A1318,"#.0000")</f>
        <v>685.0020</v>
      </c>
      <c r="J1318" s="75">
        <f>'CONSTRUCTION COST ESTIMATE'!BA1318</f>
        <v>0</v>
      </c>
      <c r="K1318" s="69" t="s">
        <v>1304</v>
      </c>
      <c r="L1318" s="69" t="str">
        <f>'CONSTRUCTION COST ESTIMATE'!BB1318</f>
        <v>LS</v>
      </c>
      <c r="M1318" s="69" t="s">
        <v>1312</v>
      </c>
      <c r="N1318" s="76">
        <f>'CONSTRUCTION COST ESTIMATE'!BC1318</f>
        <v>0</v>
      </c>
      <c r="O1318" s="69" t="s">
        <v>1313</v>
      </c>
    </row>
    <row r="1319" spans="1:26" hidden="1">
      <c r="A1319" s="72">
        <f>'CONSTRUCTION COST ESTIMATE'!B1319</f>
        <v>686.00099999999998</v>
      </c>
      <c r="C1319" s="69" t="s">
        <v>1311</v>
      </c>
      <c r="D1319" s="69">
        <v>0</v>
      </c>
      <c r="F1319" s="73" t="str">
        <f>'CONSTRUCTION COST ESTIMATE'!C1319</f>
        <v>VIDEO DECODER</v>
      </c>
      <c r="H1319" s="74" t="str">
        <f t="shared" si="30"/>
        <v>686.0010</v>
      </c>
      <c r="J1319" s="75">
        <f>'CONSTRUCTION COST ESTIMATE'!BA1319</f>
        <v>0</v>
      </c>
      <c r="K1319" s="69" t="s">
        <v>1304</v>
      </c>
      <c r="L1319" s="69" t="str">
        <f>'CONSTRUCTION COST ESTIMATE'!BB1319</f>
        <v>EA</v>
      </c>
      <c r="M1319" s="69" t="s">
        <v>1312</v>
      </c>
      <c r="N1319" s="76">
        <f>'CONSTRUCTION COST ESTIMATE'!BC1319</f>
        <v>0</v>
      </c>
      <c r="O1319" s="69" t="s">
        <v>1313</v>
      </c>
    </row>
    <row r="1320" spans="1:26" hidden="1">
      <c r="A1320" s="72">
        <f>'CONSTRUCTION COST ESTIMATE'!B1320</f>
        <v>686.00199999999995</v>
      </c>
      <c r="C1320" s="69" t="s">
        <v>1311</v>
      </c>
      <c r="D1320" s="69">
        <v>0</v>
      </c>
      <c r="F1320" s="73" t="str">
        <f>'CONSTRUCTION COST ESTIMATE'!C1320</f>
        <v>VIDEO DECODER EXTENDED 2-YEAR WARRANTY</v>
      </c>
      <c r="H1320" s="74" t="str">
        <f t="shared" si="30"/>
        <v>686.0020</v>
      </c>
      <c r="J1320" s="75">
        <f>'CONSTRUCTION COST ESTIMATE'!BA1320</f>
        <v>0</v>
      </c>
      <c r="K1320" s="69" t="s">
        <v>1304</v>
      </c>
      <c r="L1320" s="69" t="str">
        <f>'CONSTRUCTION COST ESTIMATE'!BB1320</f>
        <v>LS</v>
      </c>
      <c r="M1320" s="69" t="s">
        <v>1312</v>
      </c>
      <c r="N1320" s="76">
        <f>'CONSTRUCTION COST ESTIMATE'!BC1320</f>
        <v>0</v>
      </c>
      <c r="O1320" s="69" t="s">
        <v>1313</v>
      </c>
    </row>
    <row r="1321" spans="1:26" hidden="1">
      <c r="A1321" s="72">
        <f>'CONSTRUCTION COST ESTIMATE'!B1321</f>
        <v>687.00099999999998</v>
      </c>
      <c r="C1321" s="69" t="s">
        <v>1311</v>
      </c>
      <c r="D1321" s="69">
        <v>0</v>
      </c>
      <c r="F1321" s="73" t="str">
        <f>'CONSTRUCTION COST ESTIMATE'!C1321</f>
        <v>CCTV FIELD EQUIPMENT</v>
      </c>
      <c r="H1321" s="74" t="str">
        <f t="shared" si="30"/>
        <v>687.0010</v>
      </c>
      <c r="J1321" s="75">
        <f>'CONSTRUCTION COST ESTIMATE'!BA1321</f>
        <v>0</v>
      </c>
      <c r="K1321" s="69" t="s">
        <v>1304</v>
      </c>
      <c r="L1321" s="69" t="str">
        <f>'CONSTRUCTION COST ESTIMATE'!BB1321</f>
        <v>EA</v>
      </c>
      <c r="M1321" s="69" t="s">
        <v>1312</v>
      </c>
      <c r="N1321" s="76">
        <f>'CONSTRUCTION COST ESTIMATE'!BC1321</f>
        <v>0</v>
      </c>
      <c r="O1321" s="69" t="s">
        <v>1313</v>
      </c>
    </row>
    <row r="1322" spans="1:26" hidden="1">
      <c r="A1322" s="72">
        <f>'CONSTRUCTION COST ESTIMATE'!B1322</f>
        <v>688.00099999999998</v>
      </c>
      <c r="C1322" s="69" t="s">
        <v>1311</v>
      </c>
      <c r="D1322" s="69">
        <v>0</v>
      </c>
      <c r="F1322" s="73" t="str">
        <f>'CONSTRUCTION COST ESTIMATE'!C1322</f>
        <v>REMOTE DATA RADIO UNIT</v>
      </c>
      <c r="H1322" s="74" t="str">
        <f t="shared" si="30"/>
        <v>688.0010</v>
      </c>
      <c r="J1322" s="75">
        <f>'CONSTRUCTION COST ESTIMATE'!BA1322</f>
        <v>0</v>
      </c>
      <c r="K1322" s="69" t="s">
        <v>1304</v>
      </c>
      <c r="L1322" s="69" t="str">
        <f>'CONSTRUCTION COST ESTIMATE'!BB1322</f>
        <v>EA</v>
      </c>
      <c r="M1322" s="69" t="s">
        <v>1312</v>
      </c>
      <c r="N1322" s="76">
        <f>'CONSTRUCTION COST ESTIMATE'!BC1322</f>
        <v>0</v>
      </c>
      <c r="O1322" s="69" t="s">
        <v>1313</v>
      </c>
    </row>
    <row r="1323" spans="1:26" s="400" customFormat="1">
      <c r="A1323" s="408"/>
      <c r="B1323" s="395"/>
      <c r="C1323" s="395" t="s">
        <v>1311</v>
      </c>
      <c r="D1323" s="395">
        <v>0</v>
      </c>
      <c r="E1323" s="395"/>
      <c r="F1323" s="396" t="str">
        <f>'CONSTRUCTION COST ESTIMATE'!C1323</f>
        <v>CURED IN PLACE REHAB EXISTING SEWERS</v>
      </c>
      <c r="G1323" s="395"/>
      <c r="H1323" s="394" t="str">
        <f t="shared" si="30"/>
        <v>.0000</v>
      </c>
      <c r="I1323" s="395"/>
      <c r="J1323" s="397">
        <f>'CONSTRUCTION COST ESTIMATE'!BA1323</f>
        <v>0</v>
      </c>
      <c r="K1323" s="395" t="s">
        <v>1304</v>
      </c>
      <c r="L1323" s="395">
        <f>'CONSTRUCTION COST ESTIMATE'!BB1323</f>
        <v>0</v>
      </c>
      <c r="M1323" s="395" t="s">
        <v>1312</v>
      </c>
      <c r="N1323" s="398">
        <f>'CONSTRUCTION COST ESTIMATE'!BC1323</f>
        <v>0</v>
      </c>
      <c r="O1323" s="395" t="s">
        <v>1313</v>
      </c>
      <c r="S1323" s="414"/>
      <c r="T1323" s="414"/>
      <c r="U1323" s="414"/>
      <c r="V1323" s="414"/>
      <c r="W1323" s="414"/>
      <c r="X1323" s="414"/>
      <c r="Y1323" s="414"/>
      <c r="Z1323" s="414"/>
    </row>
    <row r="1324" spans="1:26" hidden="1">
      <c r="A1324" s="72">
        <f>'CONSTRUCTION COST ESTIMATE'!B1324</f>
        <v>690.00049999999999</v>
      </c>
      <c r="C1324" s="69" t="s">
        <v>1311</v>
      </c>
      <c r="D1324" s="69">
        <v>0</v>
      </c>
      <c r="F1324" s="73" t="str">
        <f>'CONSTRUCTION COST ESTIMATE'!C1324</f>
        <v>CURED IN PLACE PIPE (CIPP) LINER (12 INCH)</v>
      </c>
      <c r="H1324" s="74" t="str">
        <f t="shared" si="30"/>
        <v>690.0005</v>
      </c>
      <c r="J1324" s="75">
        <f>'CONSTRUCTION COST ESTIMATE'!BA1324</f>
        <v>0</v>
      </c>
      <c r="K1324" s="69" t="s">
        <v>1304</v>
      </c>
      <c r="L1324" s="69" t="str">
        <f>'CONSTRUCTION COST ESTIMATE'!BB1324</f>
        <v>LF</v>
      </c>
      <c r="M1324" s="69" t="s">
        <v>1312</v>
      </c>
      <c r="N1324" s="76">
        <f>'CONSTRUCTION COST ESTIMATE'!BC1324</f>
        <v>0</v>
      </c>
      <c r="O1324" s="69" t="s">
        <v>1313</v>
      </c>
    </row>
    <row r="1325" spans="1:26" hidden="1">
      <c r="A1325" s="72">
        <f>'CONSTRUCTION COST ESTIMATE'!B1325</f>
        <v>690.00099999999998</v>
      </c>
      <c r="C1325" s="69" t="s">
        <v>1311</v>
      </c>
      <c r="D1325" s="69">
        <v>0</v>
      </c>
      <c r="F1325" s="73" t="str">
        <f>'CONSTRUCTION COST ESTIMATE'!C1325</f>
        <v>CURED IN PLACE PIPE (CIPP) LINER (12 INCH)</v>
      </c>
      <c r="H1325" s="74" t="str">
        <f t="shared" si="30"/>
        <v>690.0010</v>
      </c>
      <c r="J1325" s="75">
        <f>'CONSTRUCTION COST ESTIMATE'!BA1325</f>
        <v>0</v>
      </c>
      <c r="K1325" s="69" t="s">
        <v>1304</v>
      </c>
      <c r="L1325" s="69" t="str">
        <f>'CONSTRUCTION COST ESTIMATE'!BB1325</f>
        <v>EA</v>
      </c>
      <c r="M1325" s="69" t="s">
        <v>1312</v>
      </c>
      <c r="N1325" s="76">
        <f>'CONSTRUCTION COST ESTIMATE'!BC1325</f>
        <v>0</v>
      </c>
      <c r="O1325" s="69" t="s">
        <v>1313</v>
      </c>
    </row>
    <row r="1326" spans="1:26" hidden="1">
      <c r="A1326" s="72">
        <f>'CONSTRUCTION COST ESTIMATE'!B1326</f>
        <v>690.00199999999995</v>
      </c>
      <c r="C1326" s="69" t="s">
        <v>1311</v>
      </c>
      <c r="D1326" s="69">
        <v>0</v>
      </c>
      <c r="F1326" s="73" t="str">
        <f>'CONSTRUCTION COST ESTIMATE'!C1326</f>
        <v>CURED IN PLACE PIPE (CIPP) LINER (15 INCH)</v>
      </c>
      <c r="H1326" s="74" t="str">
        <f t="shared" si="30"/>
        <v>690.0020</v>
      </c>
      <c r="J1326" s="75">
        <f>'CONSTRUCTION COST ESTIMATE'!BA1326</f>
        <v>0</v>
      </c>
      <c r="K1326" s="69" t="s">
        <v>1304</v>
      </c>
      <c r="L1326" s="69" t="str">
        <f>'CONSTRUCTION COST ESTIMATE'!BB1326</f>
        <v>LF</v>
      </c>
      <c r="M1326" s="69" t="s">
        <v>1312</v>
      </c>
      <c r="N1326" s="76">
        <f>'CONSTRUCTION COST ESTIMATE'!BC1326</f>
        <v>0</v>
      </c>
      <c r="O1326" s="69" t="s">
        <v>1313</v>
      </c>
    </row>
    <row r="1327" spans="1:26" hidden="1">
      <c r="A1327" s="72">
        <f>'CONSTRUCTION COST ESTIMATE'!B1327</f>
        <v>690.00300000000004</v>
      </c>
      <c r="C1327" s="69" t="s">
        <v>1311</v>
      </c>
      <c r="D1327" s="69">
        <v>0</v>
      </c>
      <c r="F1327" s="73" t="str">
        <f>'CONSTRUCTION COST ESTIMATE'!C1327</f>
        <v>CURED IN PLACE PIPE (CIPP) LINER (15 INCH)</v>
      </c>
      <c r="H1327" s="74" t="str">
        <f t="shared" si="30"/>
        <v>690.0030</v>
      </c>
      <c r="J1327" s="75">
        <f>'CONSTRUCTION COST ESTIMATE'!BA1327</f>
        <v>0</v>
      </c>
      <c r="K1327" s="69" t="s">
        <v>1304</v>
      </c>
      <c r="L1327" s="69" t="str">
        <f>'CONSTRUCTION COST ESTIMATE'!BB1327</f>
        <v>EA</v>
      </c>
      <c r="M1327" s="69" t="s">
        <v>1312</v>
      </c>
      <c r="N1327" s="76">
        <f>'CONSTRUCTION COST ESTIMATE'!BC1327</f>
        <v>0</v>
      </c>
      <c r="O1327" s="69" t="s">
        <v>1313</v>
      </c>
    </row>
    <row r="1328" spans="1:26" hidden="1">
      <c r="A1328" s="72">
        <f>'CONSTRUCTION COST ESTIMATE'!B1328</f>
        <v>690.00400000000002</v>
      </c>
      <c r="C1328" s="69" t="s">
        <v>1311</v>
      </c>
      <c r="D1328" s="69">
        <v>0</v>
      </c>
      <c r="F1328" s="73" t="str">
        <f>'CONSTRUCTION COST ESTIMATE'!C1328</f>
        <v>CURED IN PLACE PIPE (CIPP) LINER (18 INCH)</v>
      </c>
      <c r="H1328" s="74" t="str">
        <f t="shared" si="30"/>
        <v>690.0040</v>
      </c>
      <c r="J1328" s="75">
        <f>'CONSTRUCTION COST ESTIMATE'!BA1328</f>
        <v>0</v>
      </c>
      <c r="K1328" s="69" t="s">
        <v>1304</v>
      </c>
      <c r="L1328" s="69" t="str">
        <f>'CONSTRUCTION COST ESTIMATE'!BB1328</f>
        <v>LF</v>
      </c>
      <c r="M1328" s="69" t="s">
        <v>1312</v>
      </c>
      <c r="N1328" s="76">
        <f>'CONSTRUCTION COST ESTIMATE'!BC1328</f>
        <v>0</v>
      </c>
      <c r="O1328" s="69" t="s">
        <v>1313</v>
      </c>
    </row>
    <row r="1329" spans="1:15" hidden="1">
      <c r="A1329" s="72">
        <f>'CONSTRUCTION COST ESTIMATE'!B1329</f>
        <v>690.005</v>
      </c>
      <c r="C1329" s="69" t="s">
        <v>1311</v>
      </c>
      <c r="D1329" s="69">
        <v>0</v>
      </c>
      <c r="F1329" s="73" t="str">
        <f>'CONSTRUCTION COST ESTIMATE'!C1329</f>
        <v>CURED IN PLACE PIPE (CIPP) LINER (18 INCH)</v>
      </c>
      <c r="H1329" s="74" t="str">
        <f t="shared" si="30"/>
        <v>690.0050</v>
      </c>
      <c r="J1329" s="75">
        <f>'CONSTRUCTION COST ESTIMATE'!BA1329</f>
        <v>0</v>
      </c>
      <c r="K1329" s="69" t="s">
        <v>1304</v>
      </c>
      <c r="L1329" s="69" t="str">
        <f>'CONSTRUCTION COST ESTIMATE'!BB1329</f>
        <v>EA</v>
      </c>
      <c r="M1329" s="69" t="s">
        <v>1312</v>
      </c>
      <c r="N1329" s="76">
        <f>'CONSTRUCTION COST ESTIMATE'!BC1329</f>
        <v>0</v>
      </c>
      <c r="O1329" s="69" t="s">
        <v>1313</v>
      </c>
    </row>
    <row r="1330" spans="1:15" hidden="1">
      <c r="A1330" s="72">
        <f>'CONSTRUCTION COST ESTIMATE'!B1330</f>
        <v>690.00599999999997</v>
      </c>
      <c r="C1330" s="69" t="s">
        <v>1311</v>
      </c>
      <c r="D1330" s="69">
        <v>0</v>
      </c>
      <c r="F1330" s="73" t="str">
        <f>'CONSTRUCTION COST ESTIMATE'!C1330</f>
        <v>CURED IN PLACE PIPE (CIPP) LINER (21 INCH)</v>
      </c>
      <c r="H1330" s="74" t="str">
        <f t="shared" si="30"/>
        <v>690.0060</v>
      </c>
      <c r="J1330" s="75">
        <f>'CONSTRUCTION COST ESTIMATE'!BA1330</f>
        <v>0</v>
      </c>
      <c r="K1330" s="69" t="s">
        <v>1304</v>
      </c>
      <c r="L1330" s="69" t="str">
        <f>'CONSTRUCTION COST ESTIMATE'!BB1330</f>
        <v>LF</v>
      </c>
      <c r="M1330" s="69" t="s">
        <v>1312</v>
      </c>
      <c r="N1330" s="76">
        <f>'CONSTRUCTION COST ESTIMATE'!BC1330</f>
        <v>0</v>
      </c>
      <c r="O1330" s="69" t="s">
        <v>1313</v>
      </c>
    </row>
    <row r="1331" spans="1:15" hidden="1">
      <c r="A1331" s="72">
        <f>'CONSTRUCTION COST ESTIMATE'!B1331</f>
        <v>690.00699999999995</v>
      </c>
      <c r="C1331" s="69" t="s">
        <v>1311</v>
      </c>
      <c r="D1331" s="69">
        <v>0</v>
      </c>
      <c r="F1331" s="73" t="str">
        <f>'CONSTRUCTION COST ESTIMATE'!C1331</f>
        <v>CURED IN PLACE PIPE (CIPP) LINER (21 INCH)</v>
      </c>
      <c r="H1331" s="74" t="str">
        <f t="shared" si="30"/>
        <v>690.0070</v>
      </c>
      <c r="J1331" s="75">
        <f>'CONSTRUCTION COST ESTIMATE'!BA1331</f>
        <v>0</v>
      </c>
      <c r="K1331" s="69" t="s">
        <v>1304</v>
      </c>
      <c r="L1331" s="69" t="str">
        <f>'CONSTRUCTION COST ESTIMATE'!BB1331</f>
        <v>EA</v>
      </c>
      <c r="M1331" s="69" t="s">
        <v>1312</v>
      </c>
      <c r="N1331" s="76">
        <f>'CONSTRUCTION COST ESTIMATE'!BC1331</f>
        <v>0</v>
      </c>
      <c r="O1331" s="69" t="s">
        <v>1313</v>
      </c>
    </row>
    <row r="1332" spans="1:15" hidden="1">
      <c r="A1332" s="72">
        <f>'CONSTRUCTION COST ESTIMATE'!B1332</f>
        <v>690.00800000000004</v>
      </c>
      <c r="C1332" s="69" t="s">
        <v>1311</v>
      </c>
      <c r="D1332" s="69">
        <v>0</v>
      </c>
      <c r="F1332" s="73" t="str">
        <f>'CONSTRUCTION COST ESTIMATE'!C1332</f>
        <v>CURED IN PLACE PIPE (CIPP) LINER (24 INCH)</v>
      </c>
      <c r="H1332" s="74" t="str">
        <f t="shared" si="30"/>
        <v>690.0080</v>
      </c>
      <c r="J1332" s="75">
        <f>'CONSTRUCTION COST ESTIMATE'!BA1332</f>
        <v>0</v>
      </c>
      <c r="K1332" s="69" t="s">
        <v>1304</v>
      </c>
      <c r="L1332" s="69" t="str">
        <f>'CONSTRUCTION COST ESTIMATE'!BB1332</f>
        <v>LF</v>
      </c>
      <c r="M1332" s="69" t="s">
        <v>1312</v>
      </c>
      <c r="N1332" s="76">
        <f>'CONSTRUCTION COST ESTIMATE'!BC1332</f>
        <v>0</v>
      </c>
      <c r="O1332" s="69" t="s">
        <v>1313</v>
      </c>
    </row>
    <row r="1333" spans="1:15" hidden="1">
      <c r="A1333" s="72">
        <f>'CONSTRUCTION COST ESTIMATE'!B1333</f>
        <v>690.00900000000001</v>
      </c>
      <c r="C1333" s="69" t="s">
        <v>1311</v>
      </c>
      <c r="D1333" s="69">
        <v>0</v>
      </c>
      <c r="F1333" s="73" t="str">
        <f>'CONSTRUCTION COST ESTIMATE'!C1333</f>
        <v>CURED IN PLACE PIPE (CIPP) LINER (24 INCH)</v>
      </c>
      <c r="H1333" s="74" t="str">
        <f t="shared" si="30"/>
        <v>690.0090</v>
      </c>
      <c r="J1333" s="75">
        <f>'CONSTRUCTION COST ESTIMATE'!BA1333</f>
        <v>0</v>
      </c>
      <c r="K1333" s="69" t="s">
        <v>1304</v>
      </c>
      <c r="L1333" s="69" t="str">
        <f>'CONSTRUCTION COST ESTIMATE'!BB1333</f>
        <v>EA</v>
      </c>
      <c r="M1333" s="69" t="s">
        <v>1312</v>
      </c>
      <c r="N1333" s="76">
        <f>'CONSTRUCTION COST ESTIMATE'!BC1333</f>
        <v>0</v>
      </c>
      <c r="O1333" s="69" t="s">
        <v>1313</v>
      </c>
    </row>
    <row r="1334" spans="1:15" hidden="1">
      <c r="A1334" s="72">
        <f>'CONSTRUCTION COST ESTIMATE'!B1334</f>
        <v>690.01</v>
      </c>
      <c r="C1334" s="69" t="s">
        <v>1311</v>
      </c>
      <c r="D1334" s="69">
        <v>0</v>
      </c>
      <c r="F1334" s="73" t="str">
        <f>'CONSTRUCTION COST ESTIMATE'!C1334</f>
        <v>CURED IN PLACE PIPE (CIPP) LINER (27 INCH)</v>
      </c>
      <c r="H1334" s="74" t="str">
        <f t="shared" si="30"/>
        <v>690.0100</v>
      </c>
      <c r="J1334" s="75">
        <f>'CONSTRUCTION COST ESTIMATE'!BA1334</f>
        <v>0</v>
      </c>
      <c r="K1334" s="69" t="s">
        <v>1304</v>
      </c>
      <c r="L1334" s="69" t="str">
        <f>'CONSTRUCTION COST ESTIMATE'!BB1334</f>
        <v>LF</v>
      </c>
      <c r="M1334" s="69" t="s">
        <v>1312</v>
      </c>
      <c r="N1334" s="76">
        <f>'CONSTRUCTION COST ESTIMATE'!BC1334</f>
        <v>0</v>
      </c>
      <c r="O1334" s="69" t="s">
        <v>1313</v>
      </c>
    </row>
    <row r="1335" spans="1:15" hidden="1">
      <c r="A1335" s="72">
        <f>'CONSTRUCTION COST ESTIMATE'!B1335</f>
        <v>690.01099999999997</v>
      </c>
      <c r="C1335" s="69" t="s">
        <v>1311</v>
      </c>
      <c r="D1335" s="69">
        <v>0</v>
      </c>
      <c r="F1335" s="73" t="str">
        <f>'CONSTRUCTION COST ESTIMATE'!C1335</f>
        <v>CURED IN PLACE PIPE (CIPP) LINER (27 INCH)</v>
      </c>
      <c r="H1335" s="74" t="str">
        <f t="shared" si="30"/>
        <v>690.0110</v>
      </c>
      <c r="J1335" s="75">
        <f>'CONSTRUCTION COST ESTIMATE'!BA1335</f>
        <v>0</v>
      </c>
      <c r="K1335" s="69" t="s">
        <v>1304</v>
      </c>
      <c r="L1335" s="69" t="str">
        <f>'CONSTRUCTION COST ESTIMATE'!BB1335</f>
        <v>EA</v>
      </c>
      <c r="M1335" s="69" t="s">
        <v>1312</v>
      </c>
      <c r="N1335" s="76">
        <f>'CONSTRUCTION COST ESTIMATE'!BC1335</f>
        <v>0</v>
      </c>
      <c r="O1335" s="69" t="s">
        <v>1313</v>
      </c>
    </row>
    <row r="1336" spans="1:15" hidden="1">
      <c r="A1336" s="72">
        <f>'CONSTRUCTION COST ESTIMATE'!B1336</f>
        <v>690.01199999999994</v>
      </c>
      <c r="C1336" s="69" t="s">
        <v>1311</v>
      </c>
      <c r="D1336" s="69">
        <v>0</v>
      </c>
      <c r="F1336" s="73" t="str">
        <f>'CONSTRUCTION COST ESTIMATE'!C1336</f>
        <v>CURED IN PLACE PIPE (CIPP) LINER (30 INCH)</v>
      </c>
      <c r="H1336" s="74" t="str">
        <f t="shared" si="30"/>
        <v>690.0120</v>
      </c>
      <c r="J1336" s="75">
        <f>'CONSTRUCTION COST ESTIMATE'!BA1336</f>
        <v>0</v>
      </c>
      <c r="K1336" s="69" t="s">
        <v>1304</v>
      </c>
      <c r="L1336" s="69" t="str">
        <f>'CONSTRUCTION COST ESTIMATE'!BB1336</f>
        <v>LF</v>
      </c>
      <c r="M1336" s="69" t="s">
        <v>1312</v>
      </c>
      <c r="N1336" s="76">
        <f>'CONSTRUCTION COST ESTIMATE'!BC1336</f>
        <v>0</v>
      </c>
      <c r="O1336" s="69" t="s">
        <v>1313</v>
      </c>
    </row>
    <row r="1337" spans="1:15" hidden="1">
      <c r="A1337" s="72">
        <f>'CONSTRUCTION COST ESTIMATE'!B1337</f>
        <v>690.01300000000003</v>
      </c>
      <c r="C1337" s="69" t="s">
        <v>1311</v>
      </c>
      <c r="D1337" s="69">
        <v>0</v>
      </c>
      <c r="F1337" s="73" t="str">
        <f>'CONSTRUCTION COST ESTIMATE'!C1337</f>
        <v>CURED IN PLACE PIPE (CIPP) LINER (30 INCH)</v>
      </c>
      <c r="H1337" s="74" t="str">
        <f t="shared" si="30"/>
        <v>690.0130</v>
      </c>
      <c r="J1337" s="75">
        <f>'CONSTRUCTION COST ESTIMATE'!BA1337</f>
        <v>0</v>
      </c>
      <c r="K1337" s="69" t="s">
        <v>1304</v>
      </c>
      <c r="L1337" s="69" t="str">
        <f>'CONSTRUCTION COST ESTIMATE'!BB1337</f>
        <v>EA</v>
      </c>
      <c r="M1337" s="69" t="s">
        <v>1312</v>
      </c>
      <c r="N1337" s="76">
        <f>'CONSTRUCTION COST ESTIMATE'!BC1337</f>
        <v>0</v>
      </c>
      <c r="O1337" s="69" t="s">
        <v>1313</v>
      </c>
    </row>
    <row r="1338" spans="1:15" hidden="1">
      <c r="A1338" s="72">
        <f>'CONSTRUCTION COST ESTIMATE'!B1338</f>
        <v>690.01400000000001</v>
      </c>
      <c r="C1338" s="69" t="s">
        <v>1311</v>
      </c>
      <c r="D1338" s="69">
        <v>0</v>
      </c>
      <c r="F1338" s="73" t="str">
        <f>'CONSTRUCTION COST ESTIMATE'!C1338</f>
        <v>CURED IN PLACE PIPE (CIPP) LINER (33 INCH)</v>
      </c>
      <c r="H1338" s="74" t="str">
        <f t="shared" si="30"/>
        <v>690.0140</v>
      </c>
      <c r="J1338" s="75">
        <f>'CONSTRUCTION COST ESTIMATE'!BA1338</f>
        <v>0</v>
      </c>
      <c r="K1338" s="69" t="s">
        <v>1304</v>
      </c>
      <c r="L1338" s="69" t="str">
        <f>'CONSTRUCTION COST ESTIMATE'!BB1338</f>
        <v>LF</v>
      </c>
      <c r="M1338" s="69" t="s">
        <v>1312</v>
      </c>
      <c r="N1338" s="76">
        <f>'CONSTRUCTION COST ESTIMATE'!BC1338</f>
        <v>0</v>
      </c>
      <c r="O1338" s="69" t="s">
        <v>1313</v>
      </c>
    </row>
    <row r="1339" spans="1:15" hidden="1">
      <c r="A1339" s="72">
        <f>'CONSTRUCTION COST ESTIMATE'!B1339</f>
        <v>690.01499999999999</v>
      </c>
      <c r="C1339" s="69" t="s">
        <v>1311</v>
      </c>
      <c r="D1339" s="69">
        <v>0</v>
      </c>
      <c r="F1339" s="73" t="str">
        <f>'CONSTRUCTION COST ESTIMATE'!C1339</f>
        <v>CURED IN PLACE PIPE (CIPP) LINER (33 INCH)</v>
      </c>
      <c r="H1339" s="74" t="str">
        <f t="shared" si="30"/>
        <v>690.0150</v>
      </c>
      <c r="J1339" s="75">
        <f>'CONSTRUCTION COST ESTIMATE'!BA1339</f>
        <v>0</v>
      </c>
      <c r="K1339" s="69" t="s">
        <v>1304</v>
      </c>
      <c r="L1339" s="69" t="str">
        <f>'CONSTRUCTION COST ESTIMATE'!BB1339</f>
        <v>EA</v>
      </c>
      <c r="M1339" s="69" t="s">
        <v>1312</v>
      </c>
      <c r="N1339" s="76">
        <f>'CONSTRUCTION COST ESTIMATE'!BC1339</f>
        <v>0</v>
      </c>
      <c r="O1339" s="69" t="s">
        <v>1313</v>
      </c>
    </row>
    <row r="1340" spans="1:15" hidden="1">
      <c r="A1340" s="72">
        <f>'CONSTRUCTION COST ESTIMATE'!B1340</f>
        <v>690.01599999999996</v>
      </c>
      <c r="C1340" s="69" t="s">
        <v>1311</v>
      </c>
      <c r="D1340" s="69">
        <v>0</v>
      </c>
      <c r="F1340" s="73" t="str">
        <f>'CONSTRUCTION COST ESTIMATE'!C1340</f>
        <v>CURED IN PLACE PIPE (CIPP) LINER (36 INCH)</v>
      </c>
      <c r="H1340" s="74" t="str">
        <f t="shared" si="30"/>
        <v>690.0160</v>
      </c>
      <c r="J1340" s="75">
        <f>'CONSTRUCTION COST ESTIMATE'!BA1340</f>
        <v>0</v>
      </c>
      <c r="K1340" s="69" t="s">
        <v>1304</v>
      </c>
      <c r="L1340" s="69" t="str">
        <f>'CONSTRUCTION COST ESTIMATE'!BB1340</f>
        <v>LF</v>
      </c>
      <c r="M1340" s="69" t="s">
        <v>1312</v>
      </c>
      <c r="N1340" s="76">
        <f>'CONSTRUCTION COST ESTIMATE'!BC1340</f>
        <v>0</v>
      </c>
      <c r="O1340" s="69" t="s">
        <v>1313</v>
      </c>
    </row>
    <row r="1341" spans="1:15" hidden="1">
      <c r="A1341" s="72">
        <f>'CONSTRUCTION COST ESTIMATE'!B1341</f>
        <v>690.01700000000005</v>
      </c>
      <c r="C1341" s="69" t="s">
        <v>1311</v>
      </c>
      <c r="D1341" s="69">
        <v>0</v>
      </c>
      <c r="F1341" s="73" t="str">
        <f>'CONSTRUCTION COST ESTIMATE'!C1341</f>
        <v>CURED IN PLACE PIPE (CIPP) LINER (36 INCH)</v>
      </c>
      <c r="H1341" s="74" t="str">
        <f t="shared" si="30"/>
        <v>690.0170</v>
      </c>
      <c r="J1341" s="75">
        <f>'CONSTRUCTION COST ESTIMATE'!BA1341</f>
        <v>0</v>
      </c>
      <c r="K1341" s="69" t="s">
        <v>1304</v>
      </c>
      <c r="L1341" s="69" t="str">
        <f>'CONSTRUCTION COST ESTIMATE'!BB1341</f>
        <v>EA</v>
      </c>
      <c r="M1341" s="69" t="s">
        <v>1312</v>
      </c>
      <c r="N1341" s="76">
        <f>'CONSTRUCTION COST ESTIMATE'!BC1341</f>
        <v>0</v>
      </c>
      <c r="O1341" s="69" t="s">
        <v>1313</v>
      </c>
    </row>
    <row r="1342" spans="1:15" hidden="1">
      <c r="A1342" s="72">
        <f>'CONSTRUCTION COST ESTIMATE'!B1342</f>
        <v>690.01800000000003</v>
      </c>
      <c r="C1342" s="69" t="s">
        <v>1311</v>
      </c>
      <c r="D1342" s="69">
        <v>0</v>
      </c>
      <c r="F1342" s="73" t="str">
        <f>'CONSTRUCTION COST ESTIMATE'!C1342</f>
        <v>CURED IN PLACE PIPE (CIPP) LINER (39 INCH)</v>
      </c>
      <c r="H1342" s="74" t="str">
        <f t="shared" si="30"/>
        <v>690.0180</v>
      </c>
      <c r="J1342" s="75">
        <f>'CONSTRUCTION COST ESTIMATE'!BA1342</f>
        <v>0</v>
      </c>
      <c r="K1342" s="69" t="s">
        <v>1304</v>
      </c>
      <c r="L1342" s="69" t="str">
        <f>'CONSTRUCTION COST ESTIMATE'!BB1342</f>
        <v>LF</v>
      </c>
      <c r="M1342" s="69" t="s">
        <v>1312</v>
      </c>
      <c r="N1342" s="76">
        <f>'CONSTRUCTION COST ESTIMATE'!BC1342</f>
        <v>0</v>
      </c>
      <c r="O1342" s="69" t="s">
        <v>1313</v>
      </c>
    </row>
    <row r="1343" spans="1:15" hidden="1">
      <c r="A1343" s="72">
        <f>'CONSTRUCTION COST ESTIMATE'!B1343</f>
        <v>690.01900000000001</v>
      </c>
      <c r="C1343" s="69" t="s">
        <v>1311</v>
      </c>
      <c r="D1343" s="69">
        <v>0</v>
      </c>
      <c r="F1343" s="73" t="str">
        <f>'CONSTRUCTION COST ESTIMATE'!C1343</f>
        <v>CURED IN PLACE PIPE (CIPP) LINER (39 INCH)</v>
      </c>
      <c r="H1343" s="74" t="str">
        <f t="shared" si="30"/>
        <v>690.0190</v>
      </c>
      <c r="J1343" s="75">
        <f>'CONSTRUCTION COST ESTIMATE'!BA1343</f>
        <v>0</v>
      </c>
      <c r="K1343" s="69" t="s">
        <v>1304</v>
      </c>
      <c r="L1343" s="69" t="str">
        <f>'CONSTRUCTION COST ESTIMATE'!BB1343</f>
        <v>EA</v>
      </c>
      <c r="M1343" s="69" t="s">
        <v>1312</v>
      </c>
      <c r="N1343" s="76">
        <f>'CONSTRUCTION COST ESTIMATE'!BC1343</f>
        <v>0</v>
      </c>
      <c r="O1343" s="69" t="s">
        <v>1313</v>
      </c>
    </row>
    <row r="1344" spans="1:15" hidden="1">
      <c r="A1344" s="72">
        <f>'CONSTRUCTION COST ESTIMATE'!B1344</f>
        <v>690.02</v>
      </c>
      <c r="C1344" s="69" t="s">
        <v>1311</v>
      </c>
      <c r="D1344" s="69">
        <v>0</v>
      </c>
      <c r="F1344" s="73" t="str">
        <f>'CONSTRUCTION COST ESTIMATE'!C1344</f>
        <v>CURED IN PLACE PIPE (CIPP) LINER (42 INCH)</v>
      </c>
      <c r="H1344" s="74" t="str">
        <f t="shared" si="30"/>
        <v>690.0200</v>
      </c>
      <c r="J1344" s="75">
        <f>'CONSTRUCTION COST ESTIMATE'!BA1344</f>
        <v>0</v>
      </c>
      <c r="K1344" s="69" t="s">
        <v>1304</v>
      </c>
      <c r="L1344" s="69" t="str">
        <f>'CONSTRUCTION COST ESTIMATE'!BB1344</f>
        <v>LF</v>
      </c>
      <c r="M1344" s="69" t="s">
        <v>1312</v>
      </c>
      <c r="N1344" s="76">
        <f>'CONSTRUCTION COST ESTIMATE'!BC1344</f>
        <v>0</v>
      </c>
      <c r="O1344" s="69" t="s">
        <v>1313</v>
      </c>
    </row>
    <row r="1345" spans="1:15" hidden="1">
      <c r="A1345" s="72">
        <f>'CONSTRUCTION COST ESTIMATE'!B1345</f>
        <v>690.02099999999996</v>
      </c>
      <c r="C1345" s="69" t="s">
        <v>1311</v>
      </c>
      <c r="D1345" s="69">
        <v>0</v>
      </c>
      <c r="F1345" s="73" t="str">
        <f>'CONSTRUCTION COST ESTIMATE'!C1345</f>
        <v>CURED IN PLACE PIPE (CIPP) LINER (42 INCH)</v>
      </c>
      <c r="H1345" s="74" t="str">
        <f t="shared" si="30"/>
        <v>690.0210</v>
      </c>
      <c r="J1345" s="75">
        <f>'CONSTRUCTION COST ESTIMATE'!BA1345</f>
        <v>0</v>
      </c>
      <c r="K1345" s="69" t="s">
        <v>1304</v>
      </c>
      <c r="L1345" s="69" t="str">
        <f>'CONSTRUCTION COST ESTIMATE'!BB1345</f>
        <v>EA</v>
      </c>
      <c r="M1345" s="69" t="s">
        <v>1312</v>
      </c>
      <c r="N1345" s="76">
        <f>'CONSTRUCTION COST ESTIMATE'!BC1345</f>
        <v>0</v>
      </c>
      <c r="O1345" s="69" t="s">
        <v>1313</v>
      </c>
    </row>
    <row r="1346" spans="1:15" hidden="1">
      <c r="A1346" s="72">
        <f>'CONSTRUCTION COST ESTIMATE'!B1346</f>
        <v>690.02200000000005</v>
      </c>
      <c r="C1346" s="69" t="s">
        <v>1311</v>
      </c>
      <c r="D1346" s="69">
        <v>0</v>
      </c>
      <c r="F1346" s="73" t="str">
        <f>'CONSTRUCTION COST ESTIMATE'!C1346</f>
        <v>CURED IN PLACE PIPE (CIPP) LINER (48 INCH)</v>
      </c>
      <c r="H1346" s="74" t="str">
        <f t="shared" si="30"/>
        <v>690.0220</v>
      </c>
      <c r="J1346" s="75">
        <f>'CONSTRUCTION COST ESTIMATE'!BA1346</f>
        <v>0</v>
      </c>
      <c r="K1346" s="69" t="s">
        <v>1304</v>
      </c>
      <c r="L1346" s="69" t="str">
        <f>'CONSTRUCTION COST ESTIMATE'!BB1346</f>
        <v>LF</v>
      </c>
      <c r="M1346" s="69" t="s">
        <v>1312</v>
      </c>
      <c r="N1346" s="76">
        <f>'CONSTRUCTION COST ESTIMATE'!BC1346</f>
        <v>0</v>
      </c>
      <c r="O1346" s="69" t="s">
        <v>1313</v>
      </c>
    </row>
    <row r="1347" spans="1:15" hidden="1">
      <c r="A1347" s="72">
        <f>'CONSTRUCTION COST ESTIMATE'!B1347</f>
        <v>690.02300000000002</v>
      </c>
      <c r="C1347" s="69" t="s">
        <v>1311</v>
      </c>
      <c r="D1347" s="69">
        <v>0</v>
      </c>
      <c r="F1347" s="73" t="str">
        <f>'CONSTRUCTION COST ESTIMATE'!C1347</f>
        <v>CURED IN PLACE PIPE (CIPP) LINER (48 INCH)</v>
      </c>
      <c r="H1347" s="74" t="str">
        <f t="shared" si="30"/>
        <v>690.0230</v>
      </c>
      <c r="J1347" s="75">
        <f>'CONSTRUCTION COST ESTIMATE'!BA1347</f>
        <v>0</v>
      </c>
      <c r="K1347" s="69" t="s">
        <v>1304</v>
      </c>
      <c r="L1347" s="69" t="str">
        <f>'CONSTRUCTION COST ESTIMATE'!BB1347</f>
        <v>EA</v>
      </c>
      <c r="M1347" s="69" t="s">
        <v>1312</v>
      </c>
      <c r="N1347" s="76">
        <f>'CONSTRUCTION COST ESTIMATE'!BC1347</f>
        <v>0</v>
      </c>
      <c r="O1347" s="69" t="s">
        <v>1313</v>
      </c>
    </row>
    <row r="1348" spans="1:15" hidden="1">
      <c r="A1348" s="72">
        <f>'CONSTRUCTION COST ESTIMATE'!B1348</f>
        <v>690.024</v>
      </c>
      <c r="C1348" s="69" t="s">
        <v>1311</v>
      </c>
      <c r="D1348" s="69">
        <v>0</v>
      </c>
      <c r="F1348" s="73" t="str">
        <f>'CONSTRUCTION COST ESTIMATE'!C1348</f>
        <v>CURED IN PLACE PIPE (CIPP) LINER (54 INCH)</v>
      </c>
      <c r="H1348" s="74" t="str">
        <f t="shared" si="30"/>
        <v>690.0240</v>
      </c>
      <c r="J1348" s="75">
        <f>'CONSTRUCTION COST ESTIMATE'!BA1348</f>
        <v>0</v>
      </c>
      <c r="K1348" s="69" t="s">
        <v>1304</v>
      </c>
      <c r="L1348" s="69" t="str">
        <f>'CONSTRUCTION COST ESTIMATE'!BB1348</f>
        <v>LF</v>
      </c>
      <c r="M1348" s="69" t="s">
        <v>1312</v>
      </c>
      <c r="N1348" s="76">
        <f>'CONSTRUCTION COST ESTIMATE'!BC1348</f>
        <v>0</v>
      </c>
      <c r="O1348" s="69" t="s">
        <v>1313</v>
      </c>
    </row>
    <row r="1349" spans="1:15" hidden="1">
      <c r="A1349" s="72">
        <f>'CONSTRUCTION COST ESTIMATE'!B1349</f>
        <v>690.02499999999998</v>
      </c>
      <c r="C1349" s="69" t="s">
        <v>1311</v>
      </c>
      <c r="D1349" s="69">
        <v>0</v>
      </c>
      <c r="F1349" s="73" t="str">
        <f>'CONSTRUCTION COST ESTIMATE'!C1349</f>
        <v>CURED IN PLACE PIPE (CIPP) LINER (54 INCH)</v>
      </c>
      <c r="H1349" s="74" t="str">
        <f t="shared" si="30"/>
        <v>690.0250</v>
      </c>
      <c r="J1349" s="75">
        <f>'CONSTRUCTION COST ESTIMATE'!BA1349</f>
        <v>0</v>
      </c>
      <c r="K1349" s="69" t="s">
        <v>1304</v>
      </c>
      <c r="L1349" s="69" t="str">
        <f>'CONSTRUCTION COST ESTIMATE'!BB1349</f>
        <v>EA</v>
      </c>
      <c r="M1349" s="69" t="s">
        <v>1312</v>
      </c>
      <c r="N1349" s="76">
        <f>'CONSTRUCTION COST ESTIMATE'!BC1349</f>
        <v>0</v>
      </c>
      <c r="O1349" s="69" t="s">
        <v>1313</v>
      </c>
    </row>
    <row r="1350" spans="1:15" hidden="1">
      <c r="A1350" s="72">
        <f>'CONSTRUCTION COST ESTIMATE'!B1350</f>
        <v>690.02599999999995</v>
      </c>
      <c r="C1350" s="69" t="s">
        <v>1311</v>
      </c>
      <c r="D1350" s="69">
        <v>0</v>
      </c>
      <c r="F1350" s="73" t="str">
        <f>'CONSTRUCTION COST ESTIMATE'!C1350</f>
        <v>CURED IN PLACE PIPE (CIPP) LINER (60 INCH)</v>
      </c>
      <c r="H1350" s="74" t="str">
        <f t="shared" si="30"/>
        <v>690.0260</v>
      </c>
      <c r="J1350" s="75">
        <f>'CONSTRUCTION COST ESTIMATE'!BA1350</f>
        <v>0</v>
      </c>
      <c r="K1350" s="69" t="s">
        <v>1304</v>
      </c>
      <c r="L1350" s="69" t="str">
        <f>'CONSTRUCTION COST ESTIMATE'!BB1350</f>
        <v>LF</v>
      </c>
      <c r="M1350" s="69" t="s">
        <v>1312</v>
      </c>
      <c r="N1350" s="76">
        <f>'CONSTRUCTION COST ESTIMATE'!BC1350</f>
        <v>0</v>
      </c>
      <c r="O1350" s="69" t="s">
        <v>1313</v>
      </c>
    </row>
    <row r="1351" spans="1:15" hidden="1">
      <c r="A1351" s="72">
        <f>'CONSTRUCTION COST ESTIMATE'!B1351</f>
        <v>690.02700000000004</v>
      </c>
      <c r="C1351" s="69" t="s">
        <v>1311</v>
      </c>
      <c r="D1351" s="69">
        <v>0</v>
      </c>
      <c r="F1351" s="73" t="str">
        <f>'CONSTRUCTION COST ESTIMATE'!C1351</f>
        <v>CURED IN PLACE PIPE (CIPP) LINER (60 INCH)</v>
      </c>
      <c r="H1351" s="74" t="str">
        <f t="shared" si="30"/>
        <v>690.0270</v>
      </c>
      <c r="J1351" s="75">
        <f>'CONSTRUCTION COST ESTIMATE'!BA1351</f>
        <v>0</v>
      </c>
      <c r="K1351" s="69" t="s">
        <v>1304</v>
      </c>
      <c r="L1351" s="69" t="str">
        <f>'CONSTRUCTION COST ESTIMATE'!BB1351</f>
        <v>EA</v>
      </c>
      <c r="M1351" s="69" t="s">
        <v>1312</v>
      </c>
      <c r="N1351" s="76">
        <f>'CONSTRUCTION COST ESTIMATE'!BC1351</f>
        <v>0</v>
      </c>
      <c r="O1351" s="69" t="s">
        <v>1313</v>
      </c>
    </row>
    <row r="1352" spans="1:15" hidden="1">
      <c r="A1352" s="72">
        <f>'CONSTRUCTION COST ESTIMATE'!B1352</f>
        <v>690.02800000000002</v>
      </c>
      <c r="C1352" s="69" t="s">
        <v>1311</v>
      </c>
      <c r="D1352" s="69">
        <v>0</v>
      </c>
      <c r="F1352" s="73" t="str">
        <f>'CONSTRUCTION COST ESTIMATE'!C1352</f>
        <v>CURED IN PLACE PIPE (CIPP) LINER (66 INCH)</v>
      </c>
      <c r="H1352" s="74" t="str">
        <f t="shared" si="30"/>
        <v>690.0280</v>
      </c>
      <c r="J1352" s="75">
        <f>'CONSTRUCTION COST ESTIMATE'!BA1352</f>
        <v>0</v>
      </c>
      <c r="K1352" s="69" t="s">
        <v>1304</v>
      </c>
      <c r="L1352" s="69" t="str">
        <f>'CONSTRUCTION COST ESTIMATE'!BB1352</f>
        <v>LF</v>
      </c>
      <c r="M1352" s="69" t="s">
        <v>1312</v>
      </c>
      <c r="N1352" s="76">
        <f>'CONSTRUCTION COST ESTIMATE'!BC1352</f>
        <v>0</v>
      </c>
      <c r="O1352" s="69" t="s">
        <v>1313</v>
      </c>
    </row>
    <row r="1353" spans="1:15" hidden="1">
      <c r="A1353" s="72">
        <f>'CONSTRUCTION COST ESTIMATE'!B1353</f>
        <v>690.029</v>
      </c>
      <c r="C1353" s="69" t="s">
        <v>1311</v>
      </c>
      <c r="D1353" s="69">
        <v>0</v>
      </c>
      <c r="F1353" s="73" t="str">
        <f>'CONSTRUCTION COST ESTIMATE'!C1353</f>
        <v>CURED IN PLACE PIPE (CIPP) LINER (66 INCH)</v>
      </c>
      <c r="H1353" s="74" t="str">
        <f t="shared" si="30"/>
        <v>690.0290</v>
      </c>
      <c r="J1353" s="75">
        <f>'CONSTRUCTION COST ESTIMATE'!BA1353</f>
        <v>0</v>
      </c>
      <c r="K1353" s="69" t="s">
        <v>1304</v>
      </c>
      <c r="L1353" s="69" t="str">
        <f>'CONSTRUCTION COST ESTIMATE'!BB1353</f>
        <v>EA</v>
      </c>
      <c r="M1353" s="69" t="s">
        <v>1312</v>
      </c>
      <c r="N1353" s="76">
        <f>'CONSTRUCTION COST ESTIMATE'!BC1353</f>
        <v>0</v>
      </c>
      <c r="O1353" s="69" t="s">
        <v>1313</v>
      </c>
    </row>
    <row r="1354" spans="1:15" hidden="1">
      <c r="A1354" s="72">
        <f>'CONSTRUCTION COST ESTIMATE'!B1354</f>
        <v>690.03</v>
      </c>
      <c r="C1354" s="69" t="s">
        <v>1311</v>
      </c>
      <c r="D1354" s="69">
        <v>0</v>
      </c>
      <c r="F1354" s="73" t="str">
        <f>'CONSTRUCTION COST ESTIMATE'!C1354</f>
        <v>CURED IN PLACE PIPE (CIPP) LINER (72 INCH)</v>
      </c>
      <c r="H1354" s="74" t="str">
        <f t="shared" si="30"/>
        <v>690.0300</v>
      </c>
      <c r="J1354" s="75">
        <f>'CONSTRUCTION COST ESTIMATE'!BA1354</f>
        <v>0</v>
      </c>
      <c r="K1354" s="69" t="s">
        <v>1304</v>
      </c>
      <c r="L1354" s="69" t="str">
        <f>'CONSTRUCTION COST ESTIMATE'!BB1354</f>
        <v>LF</v>
      </c>
      <c r="M1354" s="69" t="s">
        <v>1312</v>
      </c>
      <c r="N1354" s="76">
        <f>'CONSTRUCTION COST ESTIMATE'!BC1354</f>
        <v>0</v>
      </c>
      <c r="O1354" s="69" t="s">
        <v>1313</v>
      </c>
    </row>
    <row r="1355" spans="1:15" hidden="1">
      <c r="A1355" s="72">
        <f>'CONSTRUCTION COST ESTIMATE'!B1355</f>
        <v>690.03099999999995</v>
      </c>
      <c r="C1355" s="69" t="s">
        <v>1311</v>
      </c>
      <c r="D1355" s="69">
        <v>0</v>
      </c>
      <c r="F1355" s="73" t="str">
        <f>'CONSTRUCTION COST ESTIMATE'!C1355</f>
        <v>CURED IN PLACE PIPE (CIPP) LINER (72 INCH)</v>
      </c>
      <c r="H1355" s="74" t="str">
        <f t="shared" si="30"/>
        <v>690.0310</v>
      </c>
      <c r="J1355" s="75">
        <f>'CONSTRUCTION COST ESTIMATE'!BA1355</f>
        <v>0</v>
      </c>
      <c r="K1355" s="69" t="s">
        <v>1304</v>
      </c>
      <c r="L1355" s="69" t="str">
        <f>'CONSTRUCTION COST ESTIMATE'!BB1355</f>
        <v>EA</v>
      </c>
      <c r="M1355" s="69" t="s">
        <v>1312</v>
      </c>
      <c r="N1355" s="76">
        <f>'CONSTRUCTION COST ESTIMATE'!BC1355</f>
        <v>0</v>
      </c>
      <c r="O1355" s="69" t="s">
        <v>1313</v>
      </c>
    </row>
    <row r="1356" spans="1:15" hidden="1">
      <c r="A1356" s="72">
        <f>'CONSTRUCTION COST ESTIMATE'!B1356</f>
        <v>690.03200000000004</v>
      </c>
      <c r="C1356" s="69" t="s">
        <v>1311</v>
      </c>
      <c r="D1356" s="69">
        <v>0</v>
      </c>
      <c r="F1356" s="73" t="str">
        <f>'CONSTRUCTION COST ESTIMATE'!C1356</f>
        <v>CURED IN PLACE PIPE (CIPP) LINER (78 INCH)</v>
      </c>
      <c r="H1356" s="74" t="str">
        <f t="shared" si="30"/>
        <v>690.0320</v>
      </c>
      <c r="J1356" s="75">
        <f>'CONSTRUCTION COST ESTIMATE'!BA1356</f>
        <v>0</v>
      </c>
      <c r="K1356" s="69" t="s">
        <v>1304</v>
      </c>
      <c r="L1356" s="69" t="str">
        <f>'CONSTRUCTION COST ESTIMATE'!BB1356</f>
        <v>LF</v>
      </c>
      <c r="M1356" s="69" t="s">
        <v>1312</v>
      </c>
      <c r="N1356" s="76">
        <f>'CONSTRUCTION COST ESTIMATE'!BC1356</f>
        <v>0</v>
      </c>
      <c r="O1356" s="69" t="s">
        <v>1313</v>
      </c>
    </row>
    <row r="1357" spans="1:15" hidden="1">
      <c r="A1357" s="72">
        <f>'CONSTRUCTION COST ESTIMATE'!B1357</f>
        <v>690.03300000000002</v>
      </c>
      <c r="C1357" s="69" t="s">
        <v>1311</v>
      </c>
      <c r="D1357" s="69">
        <v>0</v>
      </c>
      <c r="F1357" s="73" t="str">
        <f>'CONSTRUCTION COST ESTIMATE'!C1357</f>
        <v>CURED IN PLACE PIPE (CIPP) LINER (78 INCH)</v>
      </c>
      <c r="H1357" s="74" t="str">
        <f t="shared" si="30"/>
        <v>690.0330</v>
      </c>
      <c r="J1357" s="75">
        <f>'CONSTRUCTION COST ESTIMATE'!BA1357</f>
        <v>0</v>
      </c>
      <c r="K1357" s="69" t="s">
        <v>1304</v>
      </c>
      <c r="L1357" s="69" t="str">
        <f>'CONSTRUCTION COST ESTIMATE'!BB1357</f>
        <v>EA</v>
      </c>
      <c r="M1357" s="69" t="s">
        <v>1312</v>
      </c>
      <c r="N1357" s="76">
        <f>'CONSTRUCTION COST ESTIMATE'!BC1357</f>
        <v>0</v>
      </c>
      <c r="O1357" s="69" t="s">
        <v>1313</v>
      </c>
    </row>
    <row r="1358" spans="1:15" hidden="1">
      <c r="A1358" s="72">
        <f>'CONSTRUCTION COST ESTIMATE'!B1358</f>
        <v>690.03399999999999</v>
      </c>
      <c r="C1358" s="69" t="s">
        <v>1311</v>
      </c>
      <c r="D1358" s="69">
        <v>0</v>
      </c>
      <c r="F1358" s="73" t="str">
        <f>'CONSTRUCTION COST ESTIMATE'!C1358</f>
        <v>CURED IN PLACE PIPE (CIPP) LINER (84 INCH)</v>
      </c>
      <c r="H1358" s="74" t="str">
        <f t="shared" si="30"/>
        <v>690.0340</v>
      </c>
      <c r="J1358" s="75">
        <f>'CONSTRUCTION COST ESTIMATE'!BA1358</f>
        <v>0</v>
      </c>
      <c r="K1358" s="69" t="s">
        <v>1304</v>
      </c>
      <c r="L1358" s="69" t="str">
        <f>'CONSTRUCTION COST ESTIMATE'!BB1358</f>
        <v>LF</v>
      </c>
      <c r="M1358" s="69" t="s">
        <v>1312</v>
      </c>
      <c r="N1358" s="76">
        <f>'CONSTRUCTION COST ESTIMATE'!BC1358</f>
        <v>0</v>
      </c>
      <c r="O1358" s="69" t="s">
        <v>1313</v>
      </c>
    </row>
    <row r="1359" spans="1:15" hidden="1">
      <c r="A1359" s="72">
        <f>'CONSTRUCTION COST ESTIMATE'!B1359</f>
        <v>690.03499999999997</v>
      </c>
      <c r="C1359" s="69" t="s">
        <v>1311</v>
      </c>
      <c r="D1359" s="69">
        <v>0</v>
      </c>
      <c r="F1359" s="73" t="str">
        <f>'CONSTRUCTION COST ESTIMATE'!C1359</f>
        <v>CURED IN PLACE PIPE (CIPP) LINER (84 INCH)</v>
      </c>
      <c r="H1359" s="74" t="str">
        <f t="shared" si="30"/>
        <v>690.0350</v>
      </c>
      <c r="J1359" s="75">
        <f>'CONSTRUCTION COST ESTIMATE'!BA1359</f>
        <v>0</v>
      </c>
      <c r="K1359" s="69" t="s">
        <v>1304</v>
      </c>
      <c r="L1359" s="69" t="str">
        <f>'CONSTRUCTION COST ESTIMATE'!BB1359</f>
        <v>EA</v>
      </c>
      <c r="M1359" s="69" t="s">
        <v>1312</v>
      </c>
      <c r="N1359" s="76">
        <f>'CONSTRUCTION COST ESTIMATE'!BC1359</f>
        <v>0</v>
      </c>
      <c r="O1359" s="69" t="s">
        <v>1313</v>
      </c>
    </row>
    <row r="1360" spans="1:15" hidden="1">
      <c r="A1360" s="72">
        <f>'CONSTRUCTION COST ESTIMATE'!B1360</f>
        <v>690.03599999999994</v>
      </c>
      <c r="C1360" s="69" t="s">
        <v>1311</v>
      </c>
      <c r="D1360" s="69">
        <v>0</v>
      </c>
      <c r="F1360" s="73" t="str">
        <f>'CONSTRUCTION COST ESTIMATE'!C1360</f>
        <v>CURED IN PLACE PIPE (CIPP) LINER (90 INCH)</v>
      </c>
      <c r="H1360" s="74" t="str">
        <f t="shared" si="30"/>
        <v>690.0360</v>
      </c>
      <c r="J1360" s="75">
        <f>'CONSTRUCTION COST ESTIMATE'!BA1360</f>
        <v>0</v>
      </c>
      <c r="K1360" s="69" t="s">
        <v>1304</v>
      </c>
      <c r="L1360" s="69" t="str">
        <f>'CONSTRUCTION COST ESTIMATE'!BB1360</f>
        <v>LF</v>
      </c>
      <c r="M1360" s="69" t="s">
        <v>1312</v>
      </c>
      <c r="N1360" s="76">
        <f>'CONSTRUCTION COST ESTIMATE'!BC1360</f>
        <v>0</v>
      </c>
      <c r="O1360" s="69" t="s">
        <v>1313</v>
      </c>
    </row>
    <row r="1361" spans="1:15" hidden="1">
      <c r="A1361" s="72">
        <f>'CONSTRUCTION COST ESTIMATE'!B1361</f>
        <v>690.03700000000003</v>
      </c>
      <c r="C1361" s="69" t="s">
        <v>1311</v>
      </c>
      <c r="D1361" s="69">
        <v>0</v>
      </c>
      <c r="F1361" s="73" t="str">
        <f>'CONSTRUCTION COST ESTIMATE'!C1361</f>
        <v>CURED IN PLACE PIPE (CIPP) LINER (90 INCH)</v>
      </c>
      <c r="H1361" s="74" t="str">
        <f t="shared" si="30"/>
        <v>690.0370</v>
      </c>
      <c r="J1361" s="75">
        <f>'CONSTRUCTION COST ESTIMATE'!BA1361</f>
        <v>0</v>
      </c>
      <c r="K1361" s="69" t="s">
        <v>1304</v>
      </c>
      <c r="L1361" s="69" t="str">
        <f>'CONSTRUCTION COST ESTIMATE'!BB1361</f>
        <v>EA</v>
      </c>
      <c r="M1361" s="69" t="s">
        <v>1312</v>
      </c>
      <c r="N1361" s="76">
        <f>'CONSTRUCTION COST ESTIMATE'!BC1361</f>
        <v>0</v>
      </c>
      <c r="O1361" s="69" t="s">
        <v>1313</v>
      </c>
    </row>
    <row r="1362" spans="1:15" hidden="1">
      <c r="A1362" s="72">
        <f>'CONSTRUCTION COST ESTIMATE'!B1362</f>
        <v>690.03800000000001</v>
      </c>
      <c r="C1362" s="69" t="s">
        <v>1311</v>
      </c>
      <c r="D1362" s="69">
        <v>0</v>
      </c>
      <c r="F1362" s="73" t="str">
        <f>'CONSTRUCTION COST ESTIMATE'!C1362</f>
        <v>CURED IN PLACE PIPE (CIPP) LINER (96 INCH)</v>
      </c>
      <c r="H1362" s="74" t="str">
        <f t="shared" si="30"/>
        <v>690.0380</v>
      </c>
      <c r="J1362" s="75">
        <f>'CONSTRUCTION COST ESTIMATE'!BA1362</f>
        <v>0</v>
      </c>
      <c r="K1362" s="69" t="s">
        <v>1304</v>
      </c>
      <c r="L1362" s="69" t="str">
        <f>'CONSTRUCTION COST ESTIMATE'!BB1362</f>
        <v>LF</v>
      </c>
      <c r="M1362" s="69" t="s">
        <v>1312</v>
      </c>
      <c r="N1362" s="76">
        <f>'CONSTRUCTION COST ESTIMATE'!BC1362</f>
        <v>0</v>
      </c>
      <c r="O1362" s="69" t="s">
        <v>1313</v>
      </c>
    </row>
    <row r="1363" spans="1:15" hidden="1">
      <c r="A1363" s="72">
        <f>'CONSTRUCTION COST ESTIMATE'!B1363</f>
        <v>690.03899999999999</v>
      </c>
      <c r="C1363" s="69" t="s">
        <v>1311</v>
      </c>
      <c r="D1363" s="69">
        <v>0</v>
      </c>
      <c r="F1363" s="73" t="str">
        <f>'CONSTRUCTION COST ESTIMATE'!C1363</f>
        <v>CURED IN PLACE PIPE (CIPP) LINER (96 INCH)</v>
      </c>
      <c r="H1363" s="74" t="str">
        <f t="shared" si="30"/>
        <v>690.0390</v>
      </c>
      <c r="J1363" s="75">
        <f>'CONSTRUCTION COST ESTIMATE'!BA1363</f>
        <v>0</v>
      </c>
      <c r="K1363" s="69" t="s">
        <v>1304</v>
      </c>
      <c r="L1363" s="69" t="str">
        <f>'CONSTRUCTION COST ESTIMATE'!BB1363</f>
        <v>EA</v>
      </c>
      <c r="M1363" s="69" t="s">
        <v>1312</v>
      </c>
      <c r="N1363" s="76">
        <f>'CONSTRUCTION COST ESTIMATE'!BC1363</f>
        <v>0</v>
      </c>
      <c r="O1363" s="69" t="s">
        <v>1313</v>
      </c>
    </row>
    <row r="1364" spans="1:15" hidden="1">
      <c r="A1364" s="72">
        <f>'CONSTRUCTION COST ESTIMATE'!B1364</f>
        <v>690.04</v>
      </c>
      <c r="C1364" s="69" t="s">
        <v>1311</v>
      </c>
      <c r="D1364" s="69">
        <v>0</v>
      </c>
      <c r="F1364" s="73" t="str">
        <f>'CONSTRUCTION COST ESTIMATE'!C1364</f>
        <v>CURED IN PLACE SECTIONAL PIPE LINER (12 INCH)</v>
      </c>
      <c r="H1364" s="74" t="str">
        <f t="shared" si="30"/>
        <v>690.0400</v>
      </c>
      <c r="J1364" s="75">
        <f>'CONSTRUCTION COST ESTIMATE'!BA1364</f>
        <v>0</v>
      </c>
      <c r="K1364" s="69" t="s">
        <v>1304</v>
      </c>
      <c r="L1364" s="69" t="str">
        <f>'CONSTRUCTION COST ESTIMATE'!BB1364</f>
        <v>LF</v>
      </c>
      <c r="M1364" s="69" t="s">
        <v>1312</v>
      </c>
      <c r="N1364" s="76">
        <f>'CONSTRUCTION COST ESTIMATE'!BC1364</f>
        <v>0</v>
      </c>
      <c r="O1364" s="69" t="s">
        <v>1313</v>
      </c>
    </row>
    <row r="1365" spans="1:15" hidden="1">
      <c r="A1365" s="72">
        <f>'CONSTRUCTION COST ESTIMATE'!B1365</f>
        <v>690.04100000000005</v>
      </c>
      <c r="C1365" s="69" t="s">
        <v>1311</v>
      </c>
      <c r="D1365" s="69">
        <v>0</v>
      </c>
      <c r="F1365" s="73" t="str">
        <f>'CONSTRUCTION COST ESTIMATE'!C1365</f>
        <v>CURED IN PLACE SECTIONAL PIPE LINER (12 INCH)</v>
      </c>
      <c r="H1365" s="74" t="str">
        <f t="shared" si="30"/>
        <v>690.0410</v>
      </c>
      <c r="J1365" s="75">
        <f>'CONSTRUCTION COST ESTIMATE'!BA1365</f>
        <v>0</v>
      </c>
      <c r="K1365" s="69" t="s">
        <v>1304</v>
      </c>
      <c r="L1365" s="69" t="str">
        <f>'CONSTRUCTION COST ESTIMATE'!BB1365</f>
        <v>EA</v>
      </c>
      <c r="M1365" s="69" t="s">
        <v>1312</v>
      </c>
      <c r="N1365" s="76">
        <f>'CONSTRUCTION COST ESTIMATE'!BC1365</f>
        <v>0</v>
      </c>
      <c r="O1365" s="69" t="s">
        <v>1313</v>
      </c>
    </row>
    <row r="1366" spans="1:15" hidden="1">
      <c r="A1366" s="72">
        <f>'CONSTRUCTION COST ESTIMATE'!B1366</f>
        <v>690.04200000000003</v>
      </c>
      <c r="C1366" s="69" t="s">
        <v>1311</v>
      </c>
      <c r="D1366" s="69">
        <v>0</v>
      </c>
      <c r="F1366" s="73" t="str">
        <f>'CONSTRUCTION COST ESTIMATE'!C1366</f>
        <v>CURED IN PLACE SECTIONAL PIPE LINER (15 INCH)</v>
      </c>
      <c r="H1366" s="74" t="str">
        <f t="shared" si="30"/>
        <v>690.0420</v>
      </c>
      <c r="J1366" s="75">
        <f>'CONSTRUCTION COST ESTIMATE'!BA1366</f>
        <v>0</v>
      </c>
      <c r="K1366" s="69" t="s">
        <v>1304</v>
      </c>
      <c r="L1366" s="69" t="str">
        <f>'CONSTRUCTION COST ESTIMATE'!BB1366</f>
        <v>LF</v>
      </c>
      <c r="M1366" s="69" t="s">
        <v>1312</v>
      </c>
      <c r="N1366" s="76">
        <f>'CONSTRUCTION COST ESTIMATE'!BC1366</f>
        <v>0</v>
      </c>
      <c r="O1366" s="69" t="s">
        <v>1313</v>
      </c>
    </row>
    <row r="1367" spans="1:15" hidden="1">
      <c r="A1367" s="72">
        <f>'CONSTRUCTION COST ESTIMATE'!B1367</f>
        <v>690.04300000000001</v>
      </c>
      <c r="C1367" s="69" t="s">
        <v>1311</v>
      </c>
      <c r="D1367" s="69">
        <v>0</v>
      </c>
      <c r="F1367" s="73" t="str">
        <f>'CONSTRUCTION COST ESTIMATE'!C1367</f>
        <v>CURED IN PLACE SECTIONAL PIPE LINER (15 INCH)</v>
      </c>
      <c r="H1367" s="74" t="str">
        <f t="shared" si="30"/>
        <v>690.0430</v>
      </c>
      <c r="J1367" s="75">
        <f>'CONSTRUCTION COST ESTIMATE'!BA1367</f>
        <v>0</v>
      </c>
      <c r="K1367" s="69" t="s">
        <v>1304</v>
      </c>
      <c r="L1367" s="69" t="str">
        <f>'CONSTRUCTION COST ESTIMATE'!BB1367</f>
        <v>EA</v>
      </c>
      <c r="M1367" s="69" t="s">
        <v>1312</v>
      </c>
      <c r="N1367" s="76">
        <f>'CONSTRUCTION COST ESTIMATE'!BC1367</f>
        <v>0</v>
      </c>
      <c r="O1367" s="69" t="s">
        <v>1313</v>
      </c>
    </row>
    <row r="1368" spans="1:15" hidden="1">
      <c r="A1368" s="72">
        <f>'CONSTRUCTION COST ESTIMATE'!B1368</f>
        <v>690.04399999999998</v>
      </c>
      <c r="C1368" s="69" t="s">
        <v>1311</v>
      </c>
      <c r="D1368" s="69">
        <v>0</v>
      </c>
      <c r="F1368" s="73" t="str">
        <f>'CONSTRUCTION COST ESTIMATE'!C1368</f>
        <v>CURED IN PLACE SECTIONAL PIPE LINER (18 INCH)</v>
      </c>
      <c r="H1368" s="74" t="str">
        <f t="shared" si="30"/>
        <v>690.0440</v>
      </c>
      <c r="J1368" s="75">
        <f>'CONSTRUCTION COST ESTIMATE'!BA1368</f>
        <v>0</v>
      </c>
      <c r="K1368" s="69" t="s">
        <v>1304</v>
      </c>
      <c r="L1368" s="69" t="str">
        <f>'CONSTRUCTION COST ESTIMATE'!BB1368</f>
        <v>LF</v>
      </c>
      <c r="M1368" s="69" t="s">
        <v>1312</v>
      </c>
      <c r="N1368" s="76">
        <f>'CONSTRUCTION COST ESTIMATE'!BC1368</f>
        <v>0</v>
      </c>
      <c r="O1368" s="69" t="s">
        <v>1313</v>
      </c>
    </row>
    <row r="1369" spans="1:15" hidden="1">
      <c r="A1369" s="72">
        <f>'CONSTRUCTION COST ESTIMATE'!B1369</f>
        <v>690.04499999999996</v>
      </c>
      <c r="C1369" s="69" t="s">
        <v>1311</v>
      </c>
      <c r="D1369" s="69">
        <v>0</v>
      </c>
      <c r="F1369" s="73" t="str">
        <f>'CONSTRUCTION COST ESTIMATE'!C1369</f>
        <v>CURED IN PLACE SECTIONAL PIPE LINER (18 INCH)</v>
      </c>
      <c r="H1369" s="74" t="str">
        <f t="shared" si="30"/>
        <v>690.0450</v>
      </c>
      <c r="J1369" s="75">
        <f>'CONSTRUCTION COST ESTIMATE'!BA1369</f>
        <v>0</v>
      </c>
      <c r="K1369" s="69" t="s">
        <v>1304</v>
      </c>
      <c r="L1369" s="69" t="str">
        <f>'CONSTRUCTION COST ESTIMATE'!BB1369</f>
        <v>EA</v>
      </c>
      <c r="M1369" s="69" t="s">
        <v>1312</v>
      </c>
      <c r="N1369" s="76">
        <f>'CONSTRUCTION COST ESTIMATE'!BC1369</f>
        <v>0</v>
      </c>
      <c r="O1369" s="69" t="s">
        <v>1313</v>
      </c>
    </row>
    <row r="1370" spans="1:15" hidden="1">
      <c r="A1370" s="72">
        <f>'CONSTRUCTION COST ESTIMATE'!B1370</f>
        <v>690.04600000000005</v>
      </c>
      <c r="C1370" s="69" t="s">
        <v>1311</v>
      </c>
      <c r="D1370" s="69">
        <v>0</v>
      </c>
      <c r="F1370" s="73" t="str">
        <f>'CONSTRUCTION COST ESTIMATE'!C1370</f>
        <v>CURED IN PLACE SECTIONAL PIPE LINER (21 INCH)</v>
      </c>
      <c r="H1370" s="74" t="str">
        <f t="shared" si="30"/>
        <v>690.0460</v>
      </c>
      <c r="J1370" s="75">
        <f>'CONSTRUCTION COST ESTIMATE'!BA1370</f>
        <v>0</v>
      </c>
      <c r="K1370" s="69" t="s">
        <v>1304</v>
      </c>
      <c r="L1370" s="69" t="str">
        <f>'CONSTRUCTION COST ESTIMATE'!BB1370</f>
        <v>LF</v>
      </c>
      <c r="M1370" s="69" t="s">
        <v>1312</v>
      </c>
      <c r="N1370" s="76">
        <f>'CONSTRUCTION COST ESTIMATE'!BC1370</f>
        <v>0</v>
      </c>
      <c r="O1370" s="69" t="s">
        <v>1313</v>
      </c>
    </row>
    <row r="1371" spans="1:15" hidden="1">
      <c r="A1371" s="72">
        <f>'CONSTRUCTION COST ESTIMATE'!B1371</f>
        <v>690.04700000000003</v>
      </c>
      <c r="C1371" s="69" t="s">
        <v>1311</v>
      </c>
      <c r="D1371" s="69">
        <v>0</v>
      </c>
      <c r="F1371" s="73" t="str">
        <f>'CONSTRUCTION COST ESTIMATE'!C1371</f>
        <v>CURED IN PLACE SECTIONAL PIPE LINER (21 INCH)</v>
      </c>
      <c r="H1371" s="74" t="str">
        <f t="shared" si="30"/>
        <v>690.0470</v>
      </c>
      <c r="J1371" s="75">
        <f>'CONSTRUCTION COST ESTIMATE'!BA1371</f>
        <v>0</v>
      </c>
      <c r="K1371" s="69" t="s">
        <v>1304</v>
      </c>
      <c r="L1371" s="69" t="str">
        <f>'CONSTRUCTION COST ESTIMATE'!BB1371</f>
        <v>EA</v>
      </c>
      <c r="M1371" s="69" t="s">
        <v>1312</v>
      </c>
      <c r="N1371" s="76">
        <f>'CONSTRUCTION COST ESTIMATE'!BC1371</f>
        <v>0</v>
      </c>
      <c r="O1371" s="69" t="s">
        <v>1313</v>
      </c>
    </row>
    <row r="1372" spans="1:15" hidden="1">
      <c r="A1372" s="72">
        <f>'CONSTRUCTION COST ESTIMATE'!B1372</f>
        <v>690.048</v>
      </c>
      <c r="C1372" s="69" t="s">
        <v>1311</v>
      </c>
      <c r="D1372" s="69">
        <v>0</v>
      </c>
      <c r="F1372" s="73" t="str">
        <f>'CONSTRUCTION COST ESTIMATE'!C1372</f>
        <v>CURED IN PLACE SECTIONAL PIPE LINER (24 INCH)</v>
      </c>
      <c r="H1372" s="74" t="str">
        <f t="shared" si="30"/>
        <v>690.0480</v>
      </c>
      <c r="J1372" s="75">
        <f>'CONSTRUCTION COST ESTIMATE'!BA1372</f>
        <v>0</v>
      </c>
      <c r="K1372" s="69" t="s">
        <v>1304</v>
      </c>
      <c r="L1372" s="69" t="str">
        <f>'CONSTRUCTION COST ESTIMATE'!BB1372</f>
        <v>LF</v>
      </c>
      <c r="M1372" s="69" t="s">
        <v>1312</v>
      </c>
      <c r="N1372" s="76">
        <f>'CONSTRUCTION COST ESTIMATE'!BC1372</f>
        <v>0</v>
      </c>
      <c r="O1372" s="69" t="s">
        <v>1313</v>
      </c>
    </row>
    <row r="1373" spans="1:15" hidden="1">
      <c r="A1373" s="72">
        <f>'CONSTRUCTION COST ESTIMATE'!B1373</f>
        <v>690.04899999999998</v>
      </c>
      <c r="C1373" s="69" t="s">
        <v>1311</v>
      </c>
      <c r="D1373" s="69">
        <v>0</v>
      </c>
      <c r="F1373" s="73" t="str">
        <f>'CONSTRUCTION COST ESTIMATE'!C1373</f>
        <v>CURED IN PLACE SECTIONAL PIPE LINER (24 INCH)</v>
      </c>
      <c r="H1373" s="74" t="str">
        <f t="shared" si="30"/>
        <v>690.0490</v>
      </c>
      <c r="J1373" s="75">
        <f>'CONSTRUCTION COST ESTIMATE'!BA1373</f>
        <v>0</v>
      </c>
      <c r="K1373" s="69" t="s">
        <v>1304</v>
      </c>
      <c r="L1373" s="69" t="str">
        <f>'CONSTRUCTION COST ESTIMATE'!BB1373</f>
        <v>EA</v>
      </c>
      <c r="M1373" s="69" t="s">
        <v>1312</v>
      </c>
      <c r="N1373" s="76">
        <f>'CONSTRUCTION COST ESTIMATE'!BC1373</f>
        <v>0</v>
      </c>
      <c r="O1373" s="69" t="s">
        <v>1313</v>
      </c>
    </row>
    <row r="1374" spans="1:15" hidden="1">
      <c r="A1374" s="72">
        <f>'CONSTRUCTION COST ESTIMATE'!B1374</f>
        <v>690.05</v>
      </c>
      <c r="C1374" s="69" t="s">
        <v>1311</v>
      </c>
      <c r="D1374" s="69">
        <v>0</v>
      </c>
      <c r="F1374" s="73" t="str">
        <f>'CONSTRUCTION COST ESTIMATE'!C1374</f>
        <v>CURED IN PLACE SECTIONAL PIPE LINER (27 INCH)</v>
      </c>
      <c r="H1374" s="74" t="str">
        <f t="shared" si="30"/>
        <v>690.0500</v>
      </c>
      <c r="J1374" s="75">
        <f>'CONSTRUCTION COST ESTIMATE'!BA1374</f>
        <v>0</v>
      </c>
      <c r="K1374" s="69" t="s">
        <v>1304</v>
      </c>
      <c r="L1374" s="69" t="str">
        <f>'CONSTRUCTION COST ESTIMATE'!BB1374</f>
        <v>LF</v>
      </c>
      <c r="M1374" s="69" t="s">
        <v>1312</v>
      </c>
      <c r="N1374" s="76">
        <f>'CONSTRUCTION COST ESTIMATE'!BC1374</f>
        <v>0</v>
      </c>
      <c r="O1374" s="69" t="s">
        <v>1313</v>
      </c>
    </row>
    <row r="1375" spans="1:15" hidden="1">
      <c r="A1375" s="72">
        <f>'CONSTRUCTION COST ESTIMATE'!B1375</f>
        <v>690.05100000000004</v>
      </c>
      <c r="C1375" s="69" t="s">
        <v>1311</v>
      </c>
      <c r="D1375" s="69">
        <v>0</v>
      </c>
      <c r="F1375" s="73" t="str">
        <f>'CONSTRUCTION COST ESTIMATE'!C1375</f>
        <v>CURED IN PLACE SECTIONAL PIPE LINER (27 INCH)</v>
      </c>
      <c r="H1375" s="74" t="str">
        <f t="shared" si="30"/>
        <v>690.0510</v>
      </c>
      <c r="J1375" s="75">
        <f>'CONSTRUCTION COST ESTIMATE'!BA1375</f>
        <v>0</v>
      </c>
      <c r="K1375" s="69" t="s">
        <v>1304</v>
      </c>
      <c r="L1375" s="69" t="str">
        <f>'CONSTRUCTION COST ESTIMATE'!BB1375</f>
        <v>EA</v>
      </c>
      <c r="M1375" s="69" t="s">
        <v>1312</v>
      </c>
      <c r="N1375" s="76">
        <f>'CONSTRUCTION COST ESTIMATE'!BC1375</f>
        <v>0</v>
      </c>
      <c r="O1375" s="69" t="s">
        <v>1313</v>
      </c>
    </row>
    <row r="1376" spans="1:15" hidden="1">
      <c r="A1376" s="72">
        <f>'CONSTRUCTION COST ESTIMATE'!B1376</f>
        <v>690.05200000000002</v>
      </c>
      <c r="C1376" s="69" t="s">
        <v>1311</v>
      </c>
      <c r="D1376" s="69">
        <v>0</v>
      </c>
      <c r="F1376" s="73" t="str">
        <f>'CONSTRUCTION COST ESTIMATE'!C1376</f>
        <v>CURED IN PLACE SECTIONAL PIPE LINER (30 INCH)</v>
      </c>
      <c r="H1376" s="74" t="str">
        <f t="shared" si="30"/>
        <v>690.0520</v>
      </c>
      <c r="J1376" s="75">
        <f>'CONSTRUCTION COST ESTIMATE'!BA1376</f>
        <v>0</v>
      </c>
      <c r="K1376" s="69" t="s">
        <v>1304</v>
      </c>
      <c r="L1376" s="69" t="str">
        <f>'CONSTRUCTION COST ESTIMATE'!BB1376</f>
        <v>LF</v>
      </c>
      <c r="M1376" s="69" t="s">
        <v>1312</v>
      </c>
      <c r="N1376" s="76">
        <f>'CONSTRUCTION COST ESTIMATE'!BC1376</f>
        <v>0</v>
      </c>
      <c r="O1376" s="69" t="s">
        <v>1313</v>
      </c>
    </row>
    <row r="1377" spans="1:15" hidden="1">
      <c r="A1377" s="72">
        <f>'CONSTRUCTION COST ESTIMATE'!B1377</f>
        <v>690.053</v>
      </c>
      <c r="C1377" s="69" t="s">
        <v>1311</v>
      </c>
      <c r="D1377" s="69">
        <v>0</v>
      </c>
      <c r="F1377" s="73" t="str">
        <f>'CONSTRUCTION COST ESTIMATE'!C1377</f>
        <v>CURED IN PLACE SECTIONAL PIPE LINER (30 INCH)</v>
      </c>
      <c r="H1377" s="74" t="str">
        <f t="shared" si="30"/>
        <v>690.0530</v>
      </c>
      <c r="J1377" s="75">
        <f>'CONSTRUCTION COST ESTIMATE'!BA1377</f>
        <v>0</v>
      </c>
      <c r="K1377" s="69" t="s">
        <v>1304</v>
      </c>
      <c r="L1377" s="69" t="str">
        <f>'CONSTRUCTION COST ESTIMATE'!BB1377</f>
        <v>EA</v>
      </c>
      <c r="M1377" s="69" t="s">
        <v>1312</v>
      </c>
      <c r="N1377" s="76">
        <f>'CONSTRUCTION COST ESTIMATE'!BC1377</f>
        <v>0</v>
      </c>
      <c r="O1377" s="69" t="s">
        <v>1313</v>
      </c>
    </row>
    <row r="1378" spans="1:15" hidden="1">
      <c r="A1378" s="72">
        <f>'CONSTRUCTION COST ESTIMATE'!B1378</f>
        <v>690.05399999999997</v>
      </c>
      <c r="C1378" s="69" t="s">
        <v>1311</v>
      </c>
      <c r="D1378" s="69">
        <v>0</v>
      </c>
      <c r="F1378" s="73" t="str">
        <f>'CONSTRUCTION COST ESTIMATE'!C1378</f>
        <v>CURED IN PLACE SECTIONAL PIPE LINER (33 INCH)</v>
      </c>
      <c r="H1378" s="74" t="str">
        <f t="shared" si="30"/>
        <v>690.0540</v>
      </c>
      <c r="J1378" s="75">
        <f>'CONSTRUCTION COST ESTIMATE'!BA1378</f>
        <v>0</v>
      </c>
      <c r="K1378" s="69" t="s">
        <v>1304</v>
      </c>
      <c r="L1378" s="69" t="str">
        <f>'CONSTRUCTION COST ESTIMATE'!BB1378</f>
        <v>LF</v>
      </c>
      <c r="M1378" s="69" t="s">
        <v>1312</v>
      </c>
      <c r="N1378" s="76">
        <f>'CONSTRUCTION COST ESTIMATE'!BC1378</f>
        <v>0</v>
      </c>
      <c r="O1378" s="69" t="s">
        <v>1313</v>
      </c>
    </row>
    <row r="1379" spans="1:15" hidden="1">
      <c r="A1379" s="72">
        <f>'CONSTRUCTION COST ESTIMATE'!B1379</f>
        <v>690.05499999999995</v>
      </c>
      <c r="C1379" s="69" t="s">
        <v>1311</v>
      </c>
      <c r="D1379" s="69">
        <v>0</v>
      </c>
      <c r="F1379" s="73" t="str">
        <f>'CONSTRUCTION COST ESTIMATE'!C1379</f>
        <v>CURED IN PLACE SECTIONAL PIPE LINER (33 INCH)</v>
      </c>
      <c r="H1379" s="74" t="str">
        <f t="shared" si="30"/>
        <v>690.0550</v>
      </c>
      <c r="J1379" s="75">
        <f>'CONSTRUCTION COST ESTIMATE'!BA1379</f>
        <v>0</v>
      </c>
      <c r="K1379" s="69" t="s">
        <v>1304</v>
      </c>
      <c r="L1379" s="69" t="str">
        <f>'CONSTRUCTION COST ESTIMATE'!BB1379</f>
        <v>EA</v>
      </c>
      <c r="M1379" s="69" t="s">
        <v>1312</v>
      </c>
      <c r="N1379" s="76">
        <f>'CONSTRUCTION COST ESTIMATE'!BC1379</f>
        <v>0</v>
      </c>
      <c r="O1379" s="69" t="s">
        <v>1313</v>
      </c>
    </row>
    <row r="1380" spans="1:15" hidden="1">
      <c r="A1380" s="72">
        <f>'CONSTRUCTION COST ESTIMATE'!B1380</f>
        <v>690.05600000000004</v>
      </c>
      <c r="C1380" s="69" t="s">
        <v>1311</v>
      </c>
      <c r="D1380" s="69">
        <v>0</v>
      </c>
      <c r="F1380" s="73" t="str">
        <f>'CONSTRUCTION COST ESTIMATE'!C1380</f>
        <v>CURED IN PLACE SECTIONAL PIPE LINER (36 INCH)</v>
      </c>
      <c r="H1380" s="74" t="str">
        <f t="shared" si="30"/>
        <v>690.0560</v>
      </c>
      <c r="J1380" s="75">
        <f>'CONSTRUCTION COST ESTIMATE'!BA1380</f>
        <v>0</v>
      </c>
      <c r="K1380" s="69" t="s">
        <v>1304</v>
      </c>
      <c r="L1380" s="69" t="str">
        <f>'CONSTRUCTION COST ESTIMATE'!BB1380</f>
        <v>LF</v>
      </c>
      <c r="M1380" s="69" t="s">
        <v>1312</v>
      </c>
      <c r="N1380" s="76">
        <f>'CONSTRUCTION COST ESTIMATE'!BC1380</f>
        <v>0</v>
      </c>
      <c r="O1380" s="69" t="s">
        <v>1313</v>
      </c>
    </row>
    <row r="1381" spans="1:15" hidden="1">
      <c r="A1381" s="72">
        <f>'CONSTRUCTION COST ESTIMATE'!B1381</f>
        <v>690.05700000000002</v>
      </c>
      <c r="C1381" s="69" t="s">
        <v>1311</v>
      </c>
      <c r="D1381" s="69">
        <v>0</v>
      </c>
      <c r="F1381" s="73" t="str">
        <f>'CONSTRUCTION COST ESTIMATE'!C1381</f>
        <v>CURED IN PLACE SECTIONAL PIPE LINER (36 INCH)</v>
      </c>
      <c r="H1381" s="74" t="str">
        <f t="shared" si="30"/>
        <v>690.0570</v>
      </c>
      <c r="J1381" s="75">
        <f>'CONSTRUCTION COST ESTIMATE'!BA1381</f>
        <v>0</v>
      </c>
      <c r="K1381" s="69" t="s">
        <v>1304</v>
      </c>
      <c r="L1381" s="69" t="str">
        <f>'CONSTRUCTION COST ESTIMATE'!BB1381</f>
        <v>EA</v>
      </c>
      <c r="M1381" s="69" t="s">
        <v>1312</v>
      </c>
      <c r="N1381" s="76">
        <f>'CONSTRUCTION COST ESTIMATE'!BC1381</f>
        <v>0</v>
      </c>
      <c r="O1381" s="69" t="s">
        <v>1313</v>
      </c>
    </row>
    <row r="1382" spans="1:15" hidden="1">
      <c r="A1382" s="72">
        <f>'CONSTRUCTION COST ESTIMATE'!B1382</f>
        <v>690.05799999999999</v>
      </c>
      <c r="C1382" s="69" t="s">
        <v>1311</v>
      </c>
      <c r="D1382" s="69">
        <v>0</v>
      </c>
      <c r="F1382" s="73" t="str">
        <f>'CONSTRUCTION COST ESTIMATE'!C1382</f>
        <v>CURED IN PLACE SECTIONAL PIPE LINER (39 INCH)</v>
      </c>
      <c r="H1382" s="74" t="str">
        <f t="shared" ref="H1382:H1425" si="31">TEXT(A1382,"#.0000")</f>
        <v>690.0580</v>
      </c>
      <c r="J1382" s="75">
        <f>'CONSTRUCTION COST ESTIMATE'!BA1382</f>
        <v>0</v>
      </c>
      <c r="K1382" s="69" t="s">
        <v>1304</v>
      </c>
      <c r="L1382" s="69" t="str">
        <f>'CONSTRUCTION COST ESTIMATE'!BB1382</f>
        <v>LF</v>
      </c>
      <c r="M1382" s="69" t="s">
        <v>1312</v>
      </c>
      <c r="N1382" s="76">
        <f>'CONSTRUCTION COST ESTIMATE'!BC1382</f>
        <v>0</v>
      </c>
      <c r="O1382" s="69" t="s">
        <v>1313</v>
      </c>
    </row>
    <row r="1383" spans="1:15" hidden="1">
      <c r="A1383" s="72">
        <f>'CONSTRUCTION COST ESTIMATE'!B1383</f>
        <v>690.05899999999997</v>
      </c>
      <c r="C1383" s="69" t="s">
        <v>1311</v>
      </c>
      <c r="D1383" s="69">
        <v>0</v>
      </c>
      <c r="F1383" s="73" t="str">
        <f>'CONSTRUCTION COST ESTIMATE'!C1383</f>
        <v>CURED IN PLACE SECTIONAL PIPE LINER (39 INCH)</v>
      </c>
      <c r="H1383" s="74" t="str">
        <f t="shared" si="31"/>
        <v>690.0590</v>
      </c>
      <c r="J1383" s="75">
        <f>'CONSTRUCTION COST ESTIMATE'!BA1383</f>
        <v>0</v>
      </c>
      <c r="K1383" s="69" t="s">
        <v>1304</v>
      </c>
      <c r="L1383" s="69" t="str">
        <f>'CONSTRUCTION COST ESTIMATE'!BB1383</f>
        <v>EA</v>
      </c>
      <c r="M1383" s="69" t="s">
        <v>1312</v>
      </c>
      <c r="N1383" s="76">
        <f>'CONSTRUCTION COST ESTIMATE'!BC1383</f>
        <v>0</v>
      </c>
      <c r="O1383" s="69" t="s">
        <v>1313</v>
      </c>
    </row>
    <row r="1384" spans="1:15" hidden="1">
      <c r="A1384" s="72">
        <f>'CONSTRUCTION COST ESTIMATE'!B1384</f>
        <v>690.06</v>
      </c>
      <c r="C1384" s="69" t="s">
        <v>1311</v>
      </c>
      <c r="D1384" s="69">
        <v>0</v>
      </c>
      <c r="F1384" s="73" t="str">
        <f>'CONSTRUCTION COST ESTIMATE'!C1384</f>
        <v>CURED IN PLACE SECTIONAL PIPE LINER (42 INCH)</v>
      </c>
      <c r="H1384" s="74" t="str">
        <f t="shared" si="31"/>
        <v>690.0600</v>
      </c>
      <c r="J1384" s="75">
        <f>'CONSTRUCTION COST ESTIMATE'!BA1384</f>
        <v>0</v>
      </c>
      <c r="K1384" s="69" t="s">
        <v>1304</v>
      </c>
      <c r="L1384" s="69" t="str">
        <f>'CONSTRUCTION COST ESTIMATE'!BB1384</f>
        <v>LF</v>
      </c>
      <c r="M1384" s="69" t="s">
        <v>1312</v>
      </c>
      <c r="N1384" s="76">
        <f>'CONSTRUCTION COST ESTIMATE'!BC1384</f>
        <v>0</v>
      </c>
      <c r="O1384" s="69" t="s">
        <v>1313</v>
      </c>
    </row>
    <row r="1385" spans="1:15" hidden="1">
      <c r="A1385" s="72">
        <f>'CONSTRUCTION COST ESTIMATE'!B1385</f>
        <v>690.06100000000004</v>
      </c>
      <c r="C1385" s="69" t="s">
        <v>1311</v>
      </c>
      <c r="D1385" s="69">
        <v>0</v>
      </c>
      <c r="F1385" s="73" t="str">
        <f>'CONSTRUCTION COST ESTIMATE'!C1385</f>
        <v>CURED IN PLACE SECTIONAL PIPE LINER (42 INCH)</v>
      </c>
      <c r="H1385" s="74" t="str">
        <f t="shared" si="31"/>
        <v>690.0610</v>
      </c>
      <c r="J1385" s="75">
        <f>'CONSTRUCTION COST ESTIMATE'!BA1385</f>
        <v>0</v>
      </c>
      <c r="K1385" s="69" t="s">
        <v>1304</v>
      </c>
      <c r="L1385" s="69" t="str">
        <f>'CONSTRUCTION COST ESTIMATE'!BB1385</f>
        <v>EA</v>
      </c>
      <c r="M1385" s="69" t="s">
        <v>1312</v>
      </c>
      <c r="N1385" s="76">
        <f>'CONSTRUCTION COST ESTIMATE'!BC1385</f>
        <v>0</v>
      </c>
      <c r="O1385" s="69" t="s">
        <v>1313</v>
      </c>
    </row>
    <row r="1386" spans="1:15" hidden="1">
      <c r="A1386" s="72">
        <f>'CONSTRUCTION COST ESTIMATE'!B1386</f>
        <v>690.06200000000001</v>
      </c>
      <c r="C1386" s="69" t="s">
        <v>1311</v>
      </c>
      <c r="D1386" s="69">
        <v>0</v>
      </c>
      <c r="F1386" s="73" t="str">
        <f>'CONSTRUCTION COST ESTIMATE'!C1386</f>
        <v>CURED IN PLACE SECTIONAL PIPE LINER (48 INCH)</v>
      </c>
      <c r="H1386" s="74" t="str">
        <f t="shared" si="31"/>
        <v>690.0620</v>
      </c>
      <c r="J1386" s="75">
        <f>'CONSTRUCTION COST ESTIMATE'!BA1386</f>
        <v>0</v>
      </c>
      <c r="K1386" s="69" t="s">
        <v>1304</v>
      </c>
      <c r="L1386" s="69" t="str">
        <f>'CONSTRUCTION COST ESTIMATE'!BB1386</f>
        <v>LF</v>
      </c>
      <c r="M1386" s="69" t="s">
        <v>1312</v>
      </c>
      <c r="N1386" s="76">
        <f>'CONSTRUCTION COST ESTIMATE'!BC1386</f>
        <v>0</v>
      </c>
      <c r="O1386" s="69" t="s">
        <v>1313</v>
      </c>
    </row>
    <row r="1387" spans="1:15" hidden="1">
      <c r="A1387" s="72">
        <f>'CONSTRUCTION COST ESTIMATE'!B1387</f>
        <v>690.06299999999999</v>
      </c>
      <c r="C1387" s="69" t="s">
        <v>1311</v>
      </c>
      <c r="D1387" s="69">
        <v>0</v>
      </c>
      <c r="F1387" s="73" t="str">
        <f>'CONSTRUCTION COST ESTIMATE'!C1387</f>
        <v>CURED IN PLACE SECTIONAL PIPE LINER (48 INCH)</v>
      </c>
      <c r="H1387" s="74" t="str">
        <f t="shared" si="31"/>
        <v>690.0630</v>
      </c>
      <c r="J1387" s="75">
        <f>'CONSTRUCTION COST ESTIMATE'!BA1387</f>
        <v>0</v>
      </c>
      <c r="K1387" s="69" t="s">
        <v>1304</v>
      </c>
      <c r="L1387" s="69" t="str">
        <f>'CONSTRUCTION COST ESTIMATE'!BB1387</f>
        <v>EA</v>
      </c>
      <c r="M1387" s="69" t="s">
        <v>1312</v>
      </c>
      <c r="N1387" s="76">
        <f>'CONSTRUCTION COST ESTIMATE'!BC1387</f>
        <v>0</v>
      </c>
      <c r="O1387" s="69" t="s">
        <v>1313</v>
      </c>
    </row>
    <row r="1388" spans="1:15" hidden="1">
      <c r="A1388" s="72">
        <f>'CONSTRUCTION COST ESTIMATE'!B1388</f>
        <v>690.06399999999996</v>
      </c>
      <c r="C1388" s="69" t="s">
        <v>1311</v>
      </c>
      <c r="D1388" s="69">
        <v>0</v>
      </c>
      <c r="F1388" s="73" t="str">
        <f>'CONSTRUCTION COST ESTIMATE'!C1388</f>
        <v>CURED IN PLACE SECTIONAL PIPE LINER (54 INCH)</v>
      </c>
      <c r="H1388" s="74" t="str">
        <f t="shared" si="31"/>
        <v>690.0640</v>
      </c>
      <c r="J1388" s="75">
        <f>'CONSTRUCTION COST ESTIMATE'!BA1388</f>
        <v>0</v>
      </c>
      <c r="K1388" s="69" t="s">
        <v>1304</v>
      </c>
      <c r="L1388" s="69" t="str">
        <f>'CONSTRUCTION COST ESTIMATE'!BB1388</f>
        <v>LF</v>
      </c>
      <c r="M1388" s="69" t="s">
        <v>1312</v>
      </c>
      <c r="N1388" s="76">
        <f>'CONSTRUCTION COST ESTIMATE'!BC1388</f>
        <v>0</v>
      </c>
      <c r="O1388" s="69" t="s">
        <v>1313</v>
      </c>
    </row>
    <row r="1389" spans="1:15" hidden="1">
      <c r="A1389" s="72">
        <f>'CONSTRUCTION COST ESTIMATE'!B1389</f>
        <v>690.06500000000005</v>
      </c>
      <c r="C1389" s="69" t="s">
        <v>1311</v>
      </c>
      <c r="D1389" s="69">
        <v>0</v>
      </c>
      <c r="F1389" s="73" t="str">
        <f>'CONSTRUCTION COST ESTIMATE'!C1389</f>
        <v>CURED IN PLACE SECTIONAL PIPE LINER (54 INCH)</v>
      </c>
      <c r="H1389" s="74" t="str">
        <f t="shared" si="31"/>
        <v>690.0650</v>
      </c>
      <c r="J1389" s="75">
        <f>'CONSTRUCTION COST ESTIMATE'!BA1389</f>
        <v>0</v>
      </c>
      <c r="K1389" s="69" t="s">
        <v>1304</v>
      </c>
      <c r="L1389" s="69" t="str">
        <f>'CONSTRUCTION COST ESTIMATE'!BB1389</f>
        <v>EA</v>
      </c>
      <c r="M1389" s="69" t="s">
        <v>1312</v>
      </c>
      <c r="N1389" s="76">
        <f>'CONSTRUCTION COST ESTIMATE'!BC1389</f>
        <v>0</v>
      </c>
      <c r="O1389" s="69" t="s">
        <v>1313</v>
      </c>
    </row>
    <row r="1390" spans="1:15" hidden="1">
      <c r="A1390" s="72">
        <f>'CONSTRUCTION COST ESTIMATE'!B1390</f>
        <v>690.06600000000003</v>
      </c>
      <c r="C1390" s="69" t="s">
        <v>1311</v>
      </c>
      <c r="D1390" s="69">
        <v>0</v>
      </c>
      <c r="F1390" s="73" t="str">
        <f>'CONSTRUCTION COST ESTIMATE'!C1390</f>
        <v>CURED IN PLACE SECTIONAL PIPE LINER (60 INCH)</v>
      </c>
      <c r="H1390" s="74" t="str">
        <f t="shared" si="31"/>
        <v>690.0660</v>
      </c>
      <c r="J1390" s="75">
        <f>'CONSTRUCTION COST ESTIMATE'!BA1390</f>
        <v>0</v>
      </c>
      <c r="K1390" s="69" t="s">
        <v>1304</v>
      </c>
      <c r="L1390" s="69" t="str">
        <f>'CONSTRUCTION COST ESTIMATE'!BB1390</f>
        <v>LF</v>
      </c>
      <c r="M1390" s="69" t="s">
        <v>1312</v>
      </c>
      <c r="N1390" s="76">
        <f>'CONSTRUCTION COST ESTIMATE'!BC1390</f>
        <v>0</v>
      </c>
      <c r="O1390" s="69" t="s">
        <v>1313</v>
      </c>
    </row>
    <row r="1391" spans="1:15" hidden="1">
      <c r="A1391" s="72">
        <f>'CONSTRUCTION COST ESTIMATE'!B1391</f>
        <v>690.06700000000001</v>
      </c>
      <c r="C1391" s="69" t="s">
        <v>1311</v>
      </c>
      <c r="D1391" s="69">
        <v>0</v>
      </c>
      <c r="F1391" s="73" t="str">
        <f>'CONSTRUCTION COST ESTIMATE'!C1391</f>
        <v>CURED IN PLACE SECTIONAL PIPE LINER (60 INCH)</v>
      </c>
      <c r="H1391" s="74" t="str">
        <f t="shared" si="31"/>
        <v>690.0670</v>
      </c>
      <c r="J1391" s="75">
        <f>'CONSTRUCTION COST ESTIMATE'!BA1391</f>
        <v>0</v>
      </c>
      <c r="K1391" s="69" t="s">
        <v>1304</v>
      </c>
      <c r="L1391" s="69" t="str">
        <f>'CONSTRUCTION COST ESTIMATE'!BB1391</f>
        <v>EA</v>
      </c>
      <c r="M1391" s="69" t="s">
        <v>1312</v>
      </c>
      <c r="N1391" s="76">
        <f>'CONSTRUCTION COST ESTIMATE'!BC1391</f>
        <v>0</v>
      </c>
      <c r="O1391" s="69" t="s">
        <v>1313</v>
      </c>
    </row>
    <row r="1392" spans="1:15" hidden="1">
      <c r="A1392" s="72">
        <f>'CONSTRUCTION COST ESTIMATE'!B1392</f>
        <v>690.06799999999998</v>
      </c>
      <c r="C1392" s="69" t="s">
        <v>1311</v>
      </c>
      <c r="D1392" s="69">
        <v>0</v>
      </c>
      <c r="F1392" s="73" t="str">
        <f>'CONSTRUCTION COST ESTIMATE'!C1392</f>
        <v>CURED IN PLACE SECTIONAL PIPE LINER (66 INCH)</v>
      </c>
      <c r="H1392" s="74" t="str">
        <f t="shared" si="31"/>
        <v>690.0680</v>
      </c>
      <c r="J1392" s="75">
        <f>'CONSTRUCTION COST ESTIMATE'!BA1392</f>
        <v>0</v>
      </c>
      <c r="K1392" s="69" t="s">
        <v>1304</v>
      </c>
      <c r="L1392" s="69" t="str">
        <f>'CONSTRUCTION COST ESTIMATE'!BB1392</f>
        <v>LF</v>
      </c>
      <c r="M1392" s="69" t="s">
        <v>1312</v>
      </c>
      <c r="N1392" s="76">
        <f>'CONSTRUCTION COST ESTIMATE'!BC1392</f>
        <v>0</v>
      </c>
      <c r="O1392" s="69" t="s">
        <v>1313</v>
      </c>
    </row>
    <row r="1393" spans="1:15" hidden="1">
      <c r="A1393" s="72">
        <f>'CONSTRUCTION COST ESTIMATE'!B1393</f>
        <v>690.06899999999996</v>
      </c>
      <c r="C1393" s="69" t="s">
        <v>1311</v>
      </c>
      <c r="D1393" s="69">
        <v>0</v>
      </c>
      <c r="F1393" s="73" t="str">
        <f>'CONSTRUCTION COST ESTIMATE'!C1393</f>
        <v>CURED IN PLACE SECTIONAL PIPE LINER (66 INCH)</v>
      </c>
      <c r="H1393" s="74" t="str">
        <f t="shared" si="31"/>
        <v>690.0690</v>
      </c>
      <c r="J1393" s="75">
        <f>'CONSTRUCTION COST ESTIMATE'!BA1393</f>
        <v>0</v>
      </c>
      <c r="K1393" s="69" t="s">
        <v>1304</v>
      </c>
      <c r="L1393" s="69" t="str">
        <f>'CONSTRUCTION COST ESTIMATE'!BB1393</f>
        <v>EA</v>
      </c>
      <c r="M1393" s="69" t="s">
        <v>1312</v>
      </c>
      <c r="N1393" s="76">
        <f>'CONSTRUCTION COST ESTIMATE'!BC1393</f>
        <v>0</v>
      </c>
      <c r="O1393" s="69" t="s">
        <v>1313</v>
      </c>
    </row>
    <row r="1394" spans="1:15" hidden="1">
      <c r="A1394" s="72">
        <f>'CONSTRUCTION COST ESTIMATE'!B1394</f>
        <v>690.07</v>
      </c>
      <c r="C1394" s="69" t="s">
        <v>1311</v>
      </c>
      <c r="D1394" s="69">
        <v>0</v>
      </c>
      <c r="F1394" s="73" t="str">
        <f>'CONSTRUCTION COST ESTIMATE'!C1394</f>
        <v>CURED IN PLACE SECTIONAL PIPE LINER (72 INCH)</v>
      </c>
      <c r="H1394" s="74" t="str">
        <f t="shared" si="31"/>
        <v>690.0700</v>
      </c>
      <c r="J1394" s="75">
        <f>'CONSTRUCTION COST ESTIMATE'!BA1394</f>
        <v>0</v>
      </c>
      <c r="K1394" s="69" t="s">
        <v>1304</v>
      </c>
      <c r="L1394" s="69" t="str">
        <f>'CONSTRUCTION COST ESTIMATE'!BB1394</f>
        <v>LF</v>
      </c>
      <c r="M1394" s="69" t="s">
        <v>1312</v>
      </c>
      <c r="N1394" s="76">
        <f>'CONSTRUCTION COST ESTIMATE'!BC1394</f>
        <v>0</v>
      </c>
      <c r="O1394" s="69" t="s">
        <v>1313</v>
      </c>
    </row>
    <row r="1395" spans="1:15" hidden="1">
      <c r="A1395" s="72">
        <f>'CONSTRUCTION COST ESTIMATE'!B1395</f>
        <v>690.07100000000003</v>
      </c>
      <c r="C1395" s="69" t="s">
        <v>1311</v>
      </c>
      <c r="D1395" s="69">
        <v>0</v>
      </c>
      <c r="F1395" s="73" t="str">
        <f>'CONSTRUCTION COST ESTIMATE'!C1395</f>
        <v>CURED IN PLACE SECTIONAL PIPE LINER (72 INCH)</v>
      </c>
      <c r="H1395" s="74" t="str">
        <f t="shared" si="31"/>
        <v>690.0710</v>
      </c>
      <c r="J1395" s="75">
        <f>'CONSTRUCTION COST ESTIMATE'!BA1395</f>
        <v>0</v>
      </c>
      <c r="K1395" s="69" t="s">
        <v>1304</v>
      </c>
      <c r="L1395" s="69" t="str">
        <f>'CONSTRUCTION COST ESTIMATE'!BB1395</f>
        <v>EA</v>
      </c>
      <c r="M1395" s="69" t="s">
        <v>1312</v>
      </c>
      <c r="N1395" s="76">
        <f>'CONSTRUCTION COST ESTIMATE'!BC1395</f>
        <v>0</v>
      </c>
      <c r="O1395" s="69" t="s">
        <v>1313</v>
      </c>
    </row>
    <row r="1396" spans="1:15" hidden="1">
      <c r="A1396" s="72">
        <f>'CONSTRUCTION COST ESTIMATE'!B1396</f>
        <v>690.072</v>
      </c>
      <c r="C1396" s="69" t="s">
        <v>1311</v>
      </c>
      <c r="D1396" s="69">
        <v>0</v>
      </c>
      <c r="F1396" s="73" t="str">
        <f>'CONSTRUCTION COST ESTIMATE'!C1396</f>
        <v>CURED IN PLACE SECTIONAL PIPE LINER (78 INCH)</v>
      </c>
      <c r="H1396" s="74" t="str">
        <f t="shared" si="31"/>
        <v>690.0720</v>
      </c>
      <c r="J1396" s="75">
        <f>'CONSTRUCTION COST ESTIMATE'!BA1396</f>
        <v>0</v>
      </c>
      <c r="K1396" s="69" t="s">
        <v>1304</v>
      </c>
      <c r="L1396" s="69" t="str">
        <f>'CONSTRUCTION COST ESTIMATE'!BB1396</f>
        <v>LF</v>
      </c>
      <c r="M1396" s="69" t="s">
        <v>1312</v>
      </c>
      <c r="N1396" s="76">
        <f>'CONSTRUCTION COST ESTIMATE'!BC1396</f>
        <v>0</v>
      </c>
      <c r="O1396" s="69" t="s">
        <v>1313</v>
      </c>
    </row>
    <row r="1397" spans="1:15" hidden="1">
      <c r="A1397" s="72">
        <f>'CONSTRUCTION COST ESTIMATE'!B1397</f>
        <v>690.07299999999998</v>
      </c>
      <c r="C1397" s="69" t="s">
        <v>1311</v>
      </c>
      <c r="D1397" s="69">
        <v>0</v>
      </c>
      <c r="F1397" s="73" t="str">
        <f>'CONSTRUCTION COST ESTIMATE'!C1397</f>
        <v>CURED IN PLACE SECTIONAL PIPE LINER (78 INCH)</v>
      </c>
      <c r="H1397" s="74" t="str">
        <f t="shared" si="31"/>
        <v>690.0730</v>
      </c>
      <c r="J1397" s="75">
        <f>'CONSTRUCTION COST ESTIMATE'!BA1397</f>
        <v>0</v>
      </c>
      <c r="K1397" s="69" t="s">
        <v>1304</v>
      </c>
      <c r="L1397" s="69" t="str">
        <f>'CONSTRUCTION COST ESTIMATE'!BB1397</f>
        <v>EA</v>
      </c>
      <c r="M1397" s="69" t="s">
        <v>1312</v>
      </c>
      <c r="N1397" s="76">
        <f>'CONSTRUCTION COST ESTIMATE'!BC1397</f>
        <v>0</v>
      </c>
      <c r="O1397" s="69" t="s">
        <v>1313</v>
      </c>
    </row>
    <row r="1398" spans="1:15" hidden="1">
      <c r="A1398" s="72">
        <f>'CONSTRUCTION COST ESTIMATE'!B1398</f>
        <v>690.07399999999996</v>
      </c>
      <c r="C1398" s="69" t="s">
        <v>1311</v>
      </c>
      <c r="D1398" s="69">
        <v>0</v>
      </c>
      <c r="F1398" s="73" t="str">
        <f>'CONSTRUCTION COST ESTIMATE'!C1398</f>
        <v>CURED IN PLACE SECTIONAL PIPE LINER (84 INCH)</v>
      </c>
      <c r="H1398" s="74" t="str">
        <f t="shared" si="31"/>
        <v>690.0740</v>
      </c>
      <c r="J1398" s="75">
        <f>'CONSTRUCTION COST ESTIMATE'!BA1398</f>
        <v>0</v>
      </c>
      <c r="K1398" s="69" t="s">
        <v>1304</v>
      </c>
      <c r="L1398" s="69" t="str">
        <f>'CONSTRUCTION COST ESTIMATE'!BB1398</f>
        <v>LF</v>
      </c>
      <c r="M1398" s="69" t="s">
        <v>1312</v>
      </c>
      <c r="N1398" s="76">
        <f>'CONSTRUCTION COST ESTIMATE'!BC1398</f>
        <v>0</v>
      </c>
      <c r="O1398" s="69" t="s">
        <v>1313</v>
      </c>
    </row>
    <row r="1399" spans="1:15" hidden="1">
      <c r="A1399" s="72">
        <f>'CONSTRUCTION COST ESTIMATE'!B1399</f>
        <v>690.07500000000005</v>
      </c>
      <c r="C1399" s="69" t="s">
        <v>1311</v>
      </c>
      <c r="D1399" s="69">
        <v>0</v>
      </c>
      <c r="F1399" s="73" t="str">
        <f>'CONSTRUCTION COST ESTIMATE'!C1399</f>
        <v>CURED IN PLACE SECTIONAL PIPE LINER (84 INCH)</v>
      </c>
      <c r="H1399" s="74" t="str">
        <f t="shared" si="31"/>
        <v>690.0750</v>
      </c>
      <c r="J1399" s="75">
        <f>'CONSTRUCTION COST ESTIMATE'!BA1399</f>
        <v>0</v>
      </c>
      <c r="K1399" s="69" t="s">
        <v>1304</v>
      </c>
      <c r="L1399" s="69" t="str">
        <f>'CONSTRUCTION COST ESTIMATE'!BB1399</f>
        <v>EA</v>
      </c>
      <c r="M1399" s="69" t="s">
        <v>1312</v>
      </c>
      <c r="N1399" s="76">
        <f>'CONSTRUCTION COST ESTIMATE'!BC1399</f>
        <v>0</v>
      </c>
      <c r="O1399" s="69" t="s">
        <v>1313</v>
      </c>
    </row>
    <row r="1400" spans="1:15" hidden="1">
      <c r="A1400" s="72">
        <f>'CONSTRUCTION COST ESTIMATE'!B1400</f>
        <v>690.07600000000002</v>
      </c>
      <c r="C1400" s="69" t="s">
        <v>1311</v>
      </c>
      <c r="D1400" s="69">
        <v>0</v>
      </c>
      <c r="F1400" s="73" t="str">
        <f>'CONSTRUCTION COST ESTIMATE'!C1400</f>
        <v>CURED IN PLACE SECTIONAL PIPE LINER (90 INCH)</v>
      </c>
      <c r="H1400" s="74" t="str">
        <f t="shared" si="31"/>
        <v>690.0760</v>
      </c>
      <c r="J1400" s="75">
        <f>'CONSTRUCTION COST ESTIMATE'!BA1400</f>
        <v>0</v>
      </c>
      <c r="K1400" s="69" t="s">
        <v>1304</v>
      </c>
      <c r="L1400" s="69" t="str">
        <f>'CONSTRUCTION COST ESTIMATE'!BB1400</f>
        <v>LF</v>
      </c>
      <c r="M1400" s="69" t="s">
        <v>1312</v>
      </c>
      <c r="N1400" s="76">
        <f>'CONSTRUCTION COST ESTIMATE'!BC1400</f>
        <v>0</v>
      </c>
      <c r="O1400" s="69" t="s">
        <v>1313</v>
      </c>
    </row>
    <row r="1401" spans="1:15" hidden="1">
      <c r="A1401" s="72">
        <f>'CONSTRUCTION COST ESTIMATE'!B1401</f>
        <v>690.077</v>
      </c>
      <c r="C1401" s="69" t="s">
        <v>1311</v>
      </c>
      <c r="D1401" s="69">
        <v>0</v>
      </c>
      <c r="F1401" s="73" t="str">
        <f>'CONSTRUCTION COST ESTIMATE'!C1401</f>
        <v>CURED IN PLACE SECTIONAL PIPE LINER (90 INCH)</v>
      </c>
      <c r="H1401" s="74" t="str">
        <f t="shared" si="31"/>
        <v>690.0770</v>
      </c>
      <c r="J1401" s="75">
        <f>'CONSTRUCTION COST ESTIMATE'!BA1401</f>
        <v>0</v>
      </c>
      <c r="K1401" s="69" t="s">
        <v>1304</v>
      </c>
      <c r="L1401" s="69" t="str">
        <f>'CONSTRUCTION COST ESTIMATE'!BB1401</f>
        <v>EA</v>
      </c>
      <c r="M1401" s="69" t="s">
        <v>1312</v>
      </c>
      <c r="N1401" s="76">
        <f>'CONSTRUCTION COST ESTIMATE'!BC1401</f>
        <v>0</v>
      </c>
      <c r="O1401" s="69" t="s">
        <v>1313</v>
      </c>
    </row>
    <row r="1402" spans="1:15" hidden="1">
      <c r="A1402" s="72">
        <f>'CONSTRUCTION COST ESTIMATE'!B1402</f>
        <v>690.07799999999997</v>
      </c>
      <c r="C1402" s="69" t="s">
        <v>1311</v>
      </c>
      <c r="D1402" s="69">
        <v>0</v>
      </c>
      <c r="F1402" s="73" t="str">
        <f>'CONSTRUCTION COST ESTIMATE'!C1402</f>
        <v>CURED IN PLACE SECTIONAL PIPE LINER (96 INCH)</v>
      </c>
      <c r="H1402" s="74" t="str">
        <f t="shared" si="31"/>
        <v>690.0780</v>
      </c>
      <c r="J1402" s="75">
        <f>'CONSTRUCTION COST ESTIMATE'!BA1402</f>
        <v>0</v>
      </c>
      <c r="K1402" s="69" t="s">
        <v>1304</v>
      </c>
      <c r="L1402" s="69" t="str">
        <f>'CONSTRUCTION COST ESTIMATE'!BB1402</f>
        <v>LF</v>
      </c>
      <c r="M1402" s="69" t="s">
        <v>1312</v>
      </c>
      <c r="N1402" s="76">
        <f>'CONSTRUCTION COST ESTIMATE'!BC1402</f>
        <v>0</v>
      </c>
      <c r="O1402" s="69" t="s">
        <v>1313</v>
      </c>
    </row>
    <row r="1403" spans="1:15" hidden="1">
      <c r="A1403" s="72">
        <f>'CONSTRUCTION COST ESTIMATE'!B1403</f>
        <v>690.07899999999995</v>
      </c>
      <c r="C1403" s="69" t="s">
        <v>1311</v>
      </c>
      <c r="D1403" s="69">
        <v>0</v>
      </c>
      <c r="F1403" s="73" t="str">
        <f>'CONSTRUCTION COST ESTIMATE'!C1403</f>
        <v>CURED IN PLACE SECTIONAL PIPE LINER (96 INCH)</v>
      </c>
      <c r="H1403" s="74" t="str">
        <f t="shared" si="31"/>
        <v>690.0790</v>
      </c>
      <c r="J1403" s="75">
        <f>'CONSTRUCTION COST ESTIMATE'!BA1403</f>
        <v>0</v>
      </c>
      <c r="K1403" s="69" t="s">
        <v>1304</v>
      </c>
      <c r="L1403" s="69" t="str">
        <f>'CONSTRUCTION COST ESTIMATE'!BB1403</f>
        <v>EA</v>
      </c>
      <c r="M1403" s="69" t="s">
        <v>1312</v>
      </c>
      <c r="N1403" s="76">
        <f>'CONSTRUCTION COST ESTIMATE'!BC1403</f>
        <v>0</v>
      </c>
      <c r="O1403" s="69" t="s">
        <v>1313</v>
      </c>
    </row>
    <row r="1404" spans="1:15" hidden="1">
      <c r="A1404" s="72">
        <f>'CONSTRUCTION COST ESTIMATE'!B1404</f>
        <v>690.08</v>
      </c>
      <c r="C1404" s="69" t="s">
        <v>1311</v>
      </c>
      <c r="D1404" s="69">
        <v>0</v>
      </c>
      <c r="F1404" s="73" t="str">
        <f>'CONSTRUCTION COST ESTIMATE'!C1404</f>
        <v>CURED IN PLACE SPOT REPAIR (10 INCH)</v>
      </c>
      <c r="H1404" s="74" t="str">
        <f t="shared" si="31"/>
        <v>690.0800</v>
      </c>
      <c r="J1404" s="75">
        <f>'CONSTRUCTION COST ESTIMATE'!BA1404</f>
        <v>0</v>
      </c>
      <c r="K1404" s="69" t="s">
        <v>1304</v>
      </c>
      <c r="L1404" s="69" t="str">
        <f>'CONSTRUCTION COST ESTIMATE'!BB1404</f>
        <v>EA</v>
      </c>
      <c r="M1404" s="69" t="s">
        <v>1312</v>
      </c>
      <c r="N1404" s="76">
        <f>'CONSTRUCTION COST ESTIMATE'!BC1404</f>
        <v>0</v>
      </c>
      <c r="O1404" s="69" t="s">
        <v>1313</v>
      </c>
    </row>
    <row r="1405" spans="1:15" hidden="1">
      <c r="A1405" s="72">
        <f>'CONSTRUCTION COST ESTIMATE'!B1405</f>
        <v>690.08100000000002</v>
      </c>
      <c r="C1405" s="69" t="s">
        <v>1311</v>
      </c>
      <c r="D1405" s="69">
        <v>0</v>
      </c>
      <c r="F1405" s="73" t="str">
        <f>'CONSTRUCTION COST ESTIMATE'!C1405</f>
        <v>CURED IN PLACE SPOT REPAIR (15 INCH)</v>
      </c>
      <c r="H1405" s="74" t="str">
        <f t="shared" si="31"/>
        <v>690.0810</v>
      </c>
      <c r="J1405" s="75">
        <f>'CONSTRUCTION COST ESTIMATE'!BA1405</f>
        <v>0</v>
      </c>
      <c r="K1405" s="69" t="s">
        <v>1304</v>
      </c>
      <c r="L1405" s="69" t="str">
        <f>'CONSTRUCTION COST ESTIMATE'!BB1405</f>
        <v>EA</v>
      </c>
      <c r="M1405" s="69" t="s">
        <v>1312</v>
      </c>
      <c r="N1405" s="76">
        <f>'CONSTRUCTION COST ESTIMATE'!BC1405</f>
        <v>0</v>
      </c>
      <c r="O1405" s="69" t="s">
        <v>1313</v>
      </c>
    </row>
    <row r="1406" spans="1:15" hidden="1">
      <c r="A1406" s="72">
        <f>'CONSTRUCTION COST ESTIMATE'!B1406</f>
        <v>691.00049999999999</v>
      </c>
      <c r="C1406" s="69" t="s">
        <v>1311</v>
      </c>
      <c r="D1406" s="69">
        <v>0</v>
      </c>
      <c r="F1406" s="73" t="str">
        <f>'CONSTRUCTION COST ESTIMATE'!C1406</f>
        <v>COAT EXISTING 48 INCH MANHOLE &gt; 5 FEET DEPTH AND &lt; 10 FEET DEPTH</v>
      </c>
      <c r="H1406" s="74" t="str">
        <f t="shared" si="31"/>
        <v>691.0005</v>
      </c>
      <c r="J1406" s="75">
        <f>'CONSTRUCTION COST ESTIMATE'!BA1406</f>
        <v>0</v>
      </c>
      <c r="K1406" s="69" t="s">
        <v>1304</v>
      </c>
      <c r="L1406" s="69" t="str">
        <f>'CONSTRUCTION COST ESTIMATE'!BB1406</f>
        <v>EA</v>
      </c>
      <c r="M1406" s="69" t="s">
        <v>1312</v>
      </c>
      <c r="N1406" s="76">
        <f>'CONSTRUCTION COST ESTIMATE'!BC1406</f>
        <v>0</v>
      </c>
      <c r="O1406" s="69" t="s">
        <v>1313</v>
      </c>
    </row>
    <row r="1407" spans="1:15" hidden="1">
      <c r="A1407" s="72">
        <f>'CONSTRUCTION COST ESTIMATE'!B1407</f>
        <v>691.00099999999998</v>
      </c>
      <c r="C1407" s="69" t="s">
        <v>1311</v>
      </c>
      <c r="D1407" s="69">
        <v>0</v>
      </c>
      <c r="F1407" s="73" t="str">
        <f>'CONSTRUCTION COST ESTIMATE'!C1407</f>
        <v>COAT EXISTING 48 INCH MANHOLE &gt; 10 FEET DEPTH AND &lt; 15 FEET DEPTH</v>
      </c>
      <c r="H1407" s="74" t="str">
        <f t="shared" si="31"/>
        <v>691.0010</v>
      </c>
      <c r="J1407" s="75">
        <f>'CONSTRUCTION COST ESTIMATE'!BA1407</f>
        <v>0</v>
      </c>
      <c r="K1407" s="69" t="s">
        <v>1304</v>
      </c>
      <c r="L1407" s="69" t="str">
        <f>'CONSTRUCTION COST ESTIMATE'!BB1407</f>
        <v>EA</v>
      </c>
      <c r="M1407" s="69" t="s">
        <v>1312</v>
      </c>
      <c r="N1407" s="76">
        <f>'CONSTRUCTION COST ESTIMATE'!BC1407</f>
        <v>0</v>
      </c>
      <c r="O1407" s="69" t="s">
        <v>1313</v>
      </c>
    </row>
    <row r="1408" spans="1:15" hidden="1">
      <c r="A1408" s="72">
        <f>'CONSTRUCTION COST ESTIMATE'!B1408</f>
        <v>691.00199999999995</v>
      </c>
      <c r="C1408" s="69" t="s">
        <v>1311</v>
      </c>
      <c r="D1408" s="69">
        <v>0</v>
      </c>
      <c r="F1408" s="73" t="str">
        <f>'CONSTRUCTION COST ESTIMATE'!C1408</f>
        <v>COAT EXISTING 48 INCH MANHOLE &gt; 15 FEET DEPTH AND &lt; 20 FEET DEPTH</v>
      </c>
      <c r="H1408" s="74" t="str">
        <f t="shared" si="31"/>
        <v>691.0020</v>
      </c>
      <c r="J1408" s="75">
        <f>'CONSTRUCTION COST ESTIMATE'!BA1408</f>
        <v>0</v>
      </c>
      <c r="K1408" s="69" t="s">
        <v>1304</v>
      </c>
      <c r="L1408" s="69" t="str">
        <f>'CONSTRUCTION COST ESTIMATE'!BB1408</f>
        <v>EA</v>
      </c>
      <c r="M1408" s="69" t="s">
        <v>1312</v>
      </c>
      <c r="N1408" s="76">
        <f>'CONSTRUCTION COST ESTIMATE'!BC1408</f>
        <v>0</v>
      </c>
      <c r="O1408" s="69" t="s">
        <v>1313</v>
      </c>
    </row>
    <row r="1409" spans="1:15" hidden="1">
      <c r="A1409" s="72">
        <f>'CONSTRUCTION COST ESTIMATE'!B1409</f>
        <v>691.00300000000004</v>
      </c>
      <c r="C1409" s="69" t="s">
        <v>1311</v>
      </c>
      <c r="D1409" s="69">
        <v>0</v>
      </c>
      <c r="F1409" s="73" t="str">
        <f>'CONSTRUCTION COST ESTIMATE'!C1409</f>
        <v>COAT EXISTING 48 INCH MANHOLE &gt; 20 FEET DEPTH AND &lt; 25 FEET DEPTH</v>
      </c>
      <c r="H1409" s="74" t="str">
        <f t="shared" si="31"/>
        <v>691.0030</v>
      </c>
      <c r="J1409" s="75">
        <f>'CONSTRUCTION COST ESTIMATE'!BA1409</f>
        <v>0</v>
      </c>
      <c r="K1409" s="69" t="s">
        <v>1304</v>
      </c>
      <c r="L1409" s="69" t="str">
        <f>'CONSTRUCTION COST ESTIMATE'!BB1409</f>
        <v>EA</v>
      </c>
      <c r="M1409" s="69" t="s">
        <v>1312</v>
      </c>
      <c r="N1409" s="76">
        <f>'CONSTRUCTION COST ESTIMATE'!BC1409</f>
        <v>0</v>
      </c>
      <c r="O1409" s="69" t="s">
        <v>1313</v>
      </c>
    </row>
    <row r="1410" spans="1:15" hidden="1">
      <c r="A1410" s="72">
        <f>'CONSTRUCTION COST ESTIMATE'!B1410</f>
        <v>691.00400000000002</v>
      </c>
      <c r="C1410" s="69" t="s">
        <v>1311</v>
      </c>
      <c r="D1410" s="69">
        <v>0</v>
      </c>
      <c r="F1410" s="73" t="str">
        <f>'CONSTRUCTION COST ESTIMATE'!C1410</f>
        <v>COAT EXISTING 48 INCH MANHOLE</v>
      </c>
      <c r="H1410" s="74" t="str">
        <f t="shared" si="31"/>
        <v>691.0040</v>
      </c>
      <c r="J1410" s="75">
        <f>'CONSTRUCTION COST ESTIMATE'!BA1410</f>
        <v>0</v>
      </c>
      <c r="K1410" s="69" t="s">
        <v>1304</v>
      </c>
      <c r="L1410" s="69" t="str">
        <f>'CONSTRUCTION COST ESTIMATE'!BB1410</f>
        <v>EA</v>
      </c>
      <c r="M1410" s="69" t="s">
        <v>1312</v>
      </c>
      <c r="N1410" s="76">
        <f>'CONSTRUCTION COST ESTIMATE'!BC1410</f>
        <v>0</v>
      </c>
      <c r="O1410" s="69" t="s">
        <v>1313</v>
      </c>
    </row>
    <row r="1411" spans="1:15" hidden="1">
      <c r="A1411" s="72">
        <f>'CONSTRUCTION COST ESTIMATE'!B1411</f>
        <v>691.005</v>
      </c>
      <c r="C1411" s="69" t="s">
        <v>1311</v>
      </c>
      <c r="D1411" s="69">
        <v>0</v>
      </c>
      <c r="F1411" s="73" t="str">
        <f>'CONSTRUCTION COST ESTIMATE'!C1411</f>
        <v>COAT EXISTING 60 INCH MANHOLE &gt; 5 FEET DEPTH AND &lt; 10 FEET DEPTH</v>
      </c>
      <c r="H1411" s="74" t="str">
        <f t="shared" si="31"/>
        <v>691.0050</v>
      </c>
      <c r="J1411" s="75">
        <f>'CONSTRUCTION COST ESTIMATE'!BA1411</f>
        <v>0</v>
      </c>
      <c r="K1411" s="69" t="s">
        <v>1304</v>
      </c>
      <c r="L1411" s="69" t="str">
        <f>'CONSTRUCTION COST ESTIMATE'!BB1411</f>
        <v>EA</v>
      </c>
      <c r="M1411" s="69" t="s">
        <v>1312</v>
      </c>
      <c r="N1411" s="76">
        <f>'CONSTRUCTION COST ESTIMATE'!BC1411</f>
        <v>0</v>
      </c>
      <c r="O1411" s="69" t="s">
        <v>1313</v>
      </c>
    </row>
    <row r="1412" spans="1:15" hidden="1">
      <c r="A1412" s="72">
        <f>'CONSTRUCTION COST ESTIMATE'!B1412</f>
        <v>691.00599999999997</v>
      </c>
      <c r="C1412" s="69" t="s">
        <v>1311</v>
      </c>
      <c r="D1412" s="69">
        <v>0</v>
      </c>
      <c r="F1412" s="73" t="str">
        <f>'CONSTRUCTION COST ESTIMATE'!C1412</f>
        <v>COAT EXISTING 60 INCH MANHOLE &gt; 10 FEET DEPTH AND &lt; 15 FEET DEPTH</v>
      </c>
      <c r="H1412" s="74" t="str">
        <f t="shared" si="31"/>
        <v>691.0060</v>
      </c>
      <c r="J1412" s="75">
        <f>'CONSTRUCTION COST ESTIMATE'!BA1412</f>
        <v>0</v>
      </c>
      <c r="K1412" s="69" t="s">
        <v>1304</v>
      </c>
      <c r="L1412" s="69" t="str">
        <f>'CONSTRUCTION COST ESTIMATE'!BB1412</f>
        <v>EA</v>
      </c>
      <c r="M1412" s="69" t="s">
        <v>1312</v>
      </c>
      <c r="N1412" s="76">
        <f>'CONSTRUCTION COST ESTIMATE'!BC1412</f>
        <v>0</v>
      </c>
      <c r="O1412" s="69" t="s">
        <v>1313</v>
      </c>
    </row>
    <row r="1413" spans="1:15" hidden="1">
      <c r="A1413" s="72">
        <f>'CONSTRUCTION COST ESTIMATE'!B1413</f>
        <v>691.00699999999995</v>
      </c>
      <c r="C1413" s="69" t="s">
        <v>1311</v>
      </c>
      <c r="D1413" s="69">
        <v>0</v>
      </c>
      <c r="F1413" s="73" t="str">
        <f>'CONSTRUCTION COST ESTIMATE'!C1413</f>
        <v>COAT EXISTING 60 INCH MANHOLE &gt; 15 FEET DEPTH AND &lt; 20 FEET DEPTH</v>
      </c>
      <c r="H1413" s="74" t="str">
        <f t="shared" si="31"/>
        <v>691.0070</v>
      </c>
      <c r="J1413" s="75">
        <f>'CONSTRUCTION COST ESTIMATE'!BA1413</f>
        <v>0</v>
      </c>
      <c r="K1413" s="69" t="s">
        <v>1304</v>
      </c>
      <c r="L1413" s="69" t="str">
        <f>'CONSTRUCTION COST ESTIMATE'!BB1413</f>
        <v>EA</v>
      </c>
      <c r="M1413" s="69" t="s">
        <v>1312</v>
      </c>
      <c r="N1413" s="76">
        <f>'CONSTRUCTION COST ESTIMATE'!BC1413</f>
        <v>0</v>
      </c>
      <c r="O1413" s="69" t="s">
        <v>1313</v>
      </c>
    </row>
    <row r="1414" spans="1:15" hidden="1">
      <c r="A1414" s="72">
        <f>'CONSTRUCTION COST ESTIMATE'!B1414</f>
        <v>691.00800000000004</v>
      </c>
      <c r="C1414" s="69" t="s">
        <v>1311</v>
      </c>
      <c r="D1414" s="69">
        <v>0</v>
      </c>
      <c r="F1414" s="73" t="str">
        <f>'CONSTRUCTION COST ESTIMATE'!C1414</f>
        <v>COAT EXISTING 60 INCH MANHOLE &gt; 20 FEET DEPTH AND &lt; 25 FEET DEPTH</v>
      </c>
      <c r="H1414" s="74" t="str">
        <f t="shared" si="31"/>
        <v>691.0080</v>
      </c>
      <c r="J1414" s="75">
        <f>'CONSTRUCTION COST ESTIMATE'!BA1414</f>
        <v>0</v>
      </c>
      <c r="K1414" s="69" t="s">
        <v>1304</v>
      </c>
      <c r="L1414" s="69" t="str">
        <f>'CONSTRUCTION COST ESTIMATE'!BB1414</f>
        <v>EA</v>
      </c>
      <c r="M1414" s="69" t="s">
        <v>1312</v>
      </c>
      <c r="N1414" s="76">
        <f>'CONSTRUCTION COST ESTIMATE'!BC1414</f>
        <v>0</v>
      </c>
      <c r="O1414" s="69" t="s">
        <v>1313</v>
      </c>
    </row>
    <row r="1415" spans="1:15" hidden="1">
      <c r="A1415" s="72">
        <f>'CONSTRUCTION COST ESTIMATE'!B1415</f>
        <v>691.00900000000001</v>
      </c>
      <c r="C1415" s="69" t="s">
        <v>1311</v>
      </c>
      <c r="D1415" s="69">
        <v>0</v>
      </c>
      <c r="F1415" s="73" t="str">
        <f>'CONSTRUCTION COST ESTIMATE'!C1415</f>
        <v>COAT EXISTING 60 INCH MANHOLE</v>
      </c>
      <c r="H1415" s="74" t="str">
        <f t="shared" si="31"/>
        <v>691.0090</v>
      </c>
      <c r="J1415" s="75">
        <f>'CONSTRUCTION COST ESTIMATE'!BA1415</f>
        <v>0</v>
      </c>
      <c r="K1415" s="69" t="s">
        <v>1304</v>
      </c>
      <c r="L1415" s="69" t="str">
        <f>'CONSTRUCTION COST ESTIMATE'!BB1415</f>
        <v>EA</v>
      </c>
      <c r="M1415" s="69" t="s">
        <v>1312</v>
      </c>
      <c r="N1415" s="76">
        <f>'CONSTRUCTION COST ESTIMATE'!BC1415</f>
        <v>0</v>
      </c>
      <c r="O1415" s="69" t="s">
        <v>1313</v>
      </c>
    </row>
    <row r="1416" spans="1:15" hidden="1">
      <c r="A1416" s="72">
        <f>'CONSTRUCTION COST ESTIMATE'!B1416</f>
        <v>691.01</v>
      </c>
      <c r="C1416" s="69" t="s">
        <v>1311</v>
      </c>
      <c r="D1416" s="69">
        <v>0</v>
      </c>
      <c r="F1416" s="73" t="str">
        <f>'CONSTRUCTION COST ESTIMATE'!C1416</f>
        <v>COAT EXISTING 72 INCH MANHOLE &gt; 5 FEET DEPTH AND &lt; 10 FEET DEPTH</v>
      </c>
      <c r="H1416" s="74" t="str">
        <f t="shared" si="31"/>
        <v>691.0100</v>
      </c>
      <c r="J1416" s="75">
        <f>'CONSTRUCTION COST ESTIMATE'!BA1416</f>
        <v>0</v>
      </c>
      <c r="K1416" s="69" t="s">
        <v>1304</v>
      </c>
      <c r="L1416" s="69" t="str">
        <f>'CONSTRUCTION COST ESTIMATE'!BB1416</f>
        <v>EA</v>
      </c>
      <c r="M1416" s="69" t="s">
        <v>1312</v>
      </c>
      <c r="N1416" s="76">
        <f>'CONSTRUCTION COST ESTIMATE'!BC1416</f>
        <v>0</v>
      </c>
      <c r="O1416" s="69" t="s">
        <v>1313</v>
      </c>
    </row>
    <row r="1417" spans="1:15" hidden="1">
      <c r="A1417" s="72">
        <f>'CONSTRUCTION COST ESTIMATE'!B1417</f>
        <v>691.01099999999997</v>
      </c>
      <c r="C1417" s="69" t="s">
        <v>1311</v>
      </c>
      <c r="D1417" s="69">
        <v>0</v>
      </c>
      <c r="F1417" s="73" t="str">
        <f>'CONSTRUCTION COST ESTIMATE'!C1417</f>
        <v>COAT EXISTING 72 INCH MANHOLE &gt; 10 FEET DEPTH AND &lt; 15 FEET DEPTH</v>
      </c>
      <c r="H1417" s="74" t="str">
        <f t="shared" si="31"/>
        <v>691.0110</v>
      </c>
      <c r="J1417" s="75">
        <f>'CONSTRUCTION COST ESTIMATE'!BA1417</f>
        <v>0</v>
      </c>
      <c r="K1417" s="69" t="s">
        <v>1304</v>
      </c>
      <c r="L1417" s="69" t="str">
        <f>'CONSTRUCTION COST ESTIMATE'!BB1417</f>
        <v>EA</v>
      </c>
      <c r="M1417" s="69" t="s">
        <v>1312</v>
      </c>
      <c r="N1417" s="76">
        <f>'CONSTRUCTION COST ESTIMATE'!BC1417</f>
        <v>0</v>
      </c>
      <c r="O1417" s="69" t="s">
        <v>1313</v>
      </c>
    </row>
    <row r="1418" spans="1:15" hidden="1">
      <c r="A1418" s="72">
        <f>'CONSTRUCTION COST ESTIMATE'!B1418</f>
        <v>691.01199999999994</v>
      </c>
      <c r="C1418" s="69" t="s">
        <v>1311</v>
      </c>
      <c r="D1418" s="69">
        <v>0</v>
      </c>
      <c r="F1418" s="73" t="str">
        <f>'CONSTRUCTION COST ESTIMATE'!C1418</f>
        <v>COAT EXISTING 72 INCH MANHOLE &gt; 15 FEET DEPTH AND &lt; 20 FEET DEPTH</v>
      </c>
      <c r="H1418" s="74" t="str">
        <f t="shared" si="31"/>
        <v>691.0120</v>
      </c>
      <c r="J1418" s="75">
        <f>'CONSTRUCTION COST ESTIMATE'!BA1418</f>
        <v>0</v>
      </c>
      <c r="K1418" s="69" t="s">
        <v>1304</v>
      </c>
      <c r="L1418" s="69" t="str">
        <f>'CONSTRUCTION COST ESTIMATE'!BB1418</f>
        <v>EA</v>
      </c>
      <c r="M1418" s="69" t="s">
        <v>1312</v>
      </c>
      <c r="N1418" s="76">
        <f>'CONSTRUCTION COST ESTIMATE'!BC1418</f>
        <v>0</v>
      </c>
      <c r="O1418" s="69" t="s">
        <v>1313</v>
      </c>
    </row>
    <row r="1419" spans="1:15" hidden="1">
      <c r="A1419" s="72">
        <f>'CONSTRUCTION COST ESTIMATE'!B1419</f>
        <v>691.01300000000003</v>
      </c>
      <c r="C1419" s="69" t="s">
        <v>1311</v>
      </c>
      <c r="D1419" s="69">
        <v>0</v>
      </c>
      <c r="F1419" s="73" t="str">
        <f>'CONSTRUCTION COST ESTIMATE'!C1419</f>
        <v>COAT EXISTING 72 INCH MANHOLE &gt; 20 FEET DEPTH AND &lt; 25 FEET DEPTH</v>
      </c>
      <c r="H1419" s="74" t="str">
        <f t="shared" si="31"/>
        <v>691.0130</v>
      </c>
      <c r="J1419" s="75">
        <f>'CONSTRUCTION COST ESTIMATE'!BA1419</f>
        <v>0</v>
      </c>
      <c r="K1419" s="69" t="s">
        <v>1304</v>
      </c>
      <c r="L1419" s="69" t="str">
        <f>'CONSTRUCTION COST ESTIMATE'!BB1419</f>
        <v>EA</v>
      </c>
      <c r="M1419" s="69" t="s">
        <v>1312</v>
      </c>
      <c r="N1419" s="76">
        <f>'CONSTRUCTION COST ESTIMATE'!BC1419</f>
        <v>0</v>
      </c>
      <c r="O1419" s="69" t="s">
        <v>1313</v>
      </c>
    </row>
    <row r="1420" spans="1:15" hidden="1">
      <c r="A1420" s="72">
        <f>'CONSTRUCTION COST ESTIMATE'!B1420</f>
        <v>691.01400000000001</v>
      </c>
      <c r="C1420" s="69" t="s">
        <v>1311</v>
      </c>
      <c r="D1420" s="69">
        <v>0</v>
      </c>
      <c r="F1420" s="73" t="str">
        <f>'CONSTRUCTION COST ESTIMATE'!C1420</f>
        <v>COAT EXISTING 72 INCH MANHOLE</v>
      </c>
      <c r="H1420" s="74" t="str">
        <f t="shared" si="31"/>
        <v>691.0140</v>
      </c>
      <c r="J1420" s="75">
        <f>'CONSTRUCTION COST ESTIMATE'!BA1420</f>
        <v>0</v>
      </c>
      <c r="K1420" s="69" t="s">
        <v>1304</v>
      </c>
      <c r="L1420" s="69" t="str">
        <f>'CONSTRUCTION COST ESTIMATE'!BB1420</f>
        <v>EA</v>
      </c>
      <c r="M1420" s="69" t="s">
        <v>1312</v>
      </c>
      <c r="N1420" s="76">
        <f>'CONSTRUCTION COST ESTIMATE'!BC1420</f>
        <v>0</v>
      </c>
      <c r="O1420" s="69" t="s">
        <v>1313</v>
      </c>
    </row>
    <row r="1421" spans="1:15" hidden="1">
      <c r="A1421" s="72">
        <f>'CONSTRUCTION COST ESTIMATE'!B1421</f>
        <v>691.01499999999999</v>
      </c>
      <c r="C1421" s="69" t="s">
        <v>1311</v>
      </c>
      <c r="D1421" s="69">
        <v>0</v>
      </c>
      <c r="F1421" s="73" t="str">
        <f>'CONSTRUCTION COST ESTIMATE'!C1421</f>
        <v>COAT EXISTING 84 INCH MANHOLE &gt; 5 FEET DEPTH AND &lt; 10 FEET DEPTH</v>
      </c>
      <c r="H1421" s="74" t="str">
        <f t="shared" si="31"/>
        <v>691.0150</v>
      </c>
      <c r="J1421" s="75">
        <f>'CONSTRUCTION COST ESTIMATE'!BA1421</f>
        <v>0</v>
      </c>
      <c r="K1421" s="69" t="s">
        <v>1304</v>
      </c>
      <c r="L1421" s="69" t="str">
        <f>'CONSTRUCTION COST ESTIMATE'!BB1421</f>
        <v>EA</v>
      </c>
      <c r="M1421" s="69" t="s">
        <v>1312</v>
      </c>
      <c r="N1421" s="76">
        <f>'CONSTRUCTION COST ESTIMATE'!BC1421</f>
        <v>0</v>
      </c>
      <c r="O1421" s="69" t="s">
        <v>1313</v>
      </c>
    </row>
    <row r="1422" spans="1:15" hidden="1">
      <c r="A1422" s="72">
        <f>'CONSTRUCTION COST ESTIMATE'!B1422</f>
        <v>691.01599999999996</v>
      </c>
      <c r="C1422" s="69" t="s">
        <v>1311</v>
      </c>
      <c r="D1422" s="69">
        <v>0</v>
      </c>
      <c r="F1422" s="73" t="str">
        <f>'CONSTRUCTION COST ESTIMATE'!C1422</f>
        <v>COAT EXISTING 84 INCH MANHOLE &gt; 10 FEET DEPTH AND &lt; 15 FEET DEPTH</v>
      </c>
      <c r="H1422" s="74" t="str">
        <f t="shared" si="31"/>
        <v>691.0160</v>
      </c>
      <c r="J1422" s="75">
        <f>'CONSTRUCTION COST ESTIMATE'!BA1422</f>
        <v>0</v>
      </c>
      <c r="K1422" s="69" t="s">
        <v>1304</v>
      </c>
      <c r="L1422" s="69" t="str">
        <f>'CONSTRUCTION COST ESTIMATE'!BB1422</f>
        <v>EA</v>
      </c>
      <c r="M1422" s="69" t="s">
        <v>1312</v>
      </c>
      <c r="N1422" s="76">
        <f>'CONSTRUCTION COST ESTIMATE'!BC1422</f>
        <v>0</v>
      </c>
      <c r="O1422" s="69" t="s">
        <v>1313</v>
      </c>
    </row>
    <row r="1423" spans="1:15" hidden="1">
      <c r="A1423" s="72">
        <f>'CONSTRUCTION COST ESTIMATE'!B1423</f>
        <v>691.01700000000005</v>
      </c>
      <c r="C1423" s="69" t="s">
        <v>1311</v>
      </c>
      <c r="D1423" s="69">
        <v>0</v>
      </c>
      <c r="F1423" s="73" t="str">
        <f>'CONSTRUCTION COST ESTIMATE'!C1423</f>
        <v>COAT EXISTING 84 INCH MANHOLE &gt; 15 FEET DEPTH AND &lt; 20 FEET DEPTH</v>
      </c>
      <c r="H1423" s="74" t="str">
        <f t="shared" si="31"/>
        <v>691.0170</v>
      </c>
      <c r="J1423" s="75">
        <f>'CONSTRUCTION COST ESTIMATE'!BA1423</f>
        <v>0</v>
      </c>
      <c r="K1423" s="69" t="s">
        <v>1304</v>
      </c>
      <c r="L1423" s="69" t="str">
        <f>'CONSTRUCTION COST ESTIMATE'!BB1423</f>
        <v>EA</v>
      </c>
      <c r="M1423" s="69" t="s">
        <v>1312</v>
      </c>
      <c r="N1423" s="76">
        <f>'CONSTRUCTION COST ESTIMATE'!BC1423</f>
        <v>0</v>
      </c>
      <c r="O1423" s="69" t="s">
        <v>1313</v>
      </c>
    </row>
    <row r="1424" spans="1:15" hidden="1">
      <c r="A1424" s="72">
        <f>'CONSTRUCTION COST ESTIMATE'!B1424</f>
        <v>691.01800000000003</v>
      </c>
      <c r="C1424" s="69" t="s">
        <v>1311</v>
      </c>
      <c r="D1424" s="69">
        <v>0</v>
      </c>
      <c r="F1424" s="73" t="str">
        <f>'CONSTRUCTION COST ESTIMATE'!C1424</f>
        <v>COAT EXISTING 84 INCH MANHOLE &gt; 20 FEET DEPTH AND &lt; 25 FEET DEPTH</v>
      </c>
      <c r="H1424" s="74" t="str">
        <f t="shared" si="31"/>
        <v>691.0180</v>
      </c>
      <c r="J1424" s="75">
        <f>'CONSTRUCTION COST ESTIMATE'!BA1424</f>
        <v>0</v>
      </c>
      <c r="K1424" s="69" t="s">
        <v>1304</v>
      </c>
      <c r="L1424" s="69" t="str">
        <f>'CONSTRUCTION COST ESTIMATE'!BB1424</f>
        <v>EA</v>
      </c>
      <c r="M1424" s="69" t="s">
        <v>1312</v>
      </c>
      <c r="N1424" s="76">
        <f>'CONSTRUCTION COST ESTIMATE'!BC1424</f>
        <v>0</v>
      </c>
      <c r="O1424" s="69" t="s">
        <v>1313</v>
      </c>
    </row>
    <row r="1425" spans="1:26" hidden="1">
      <c r="A1425" s="72">
        <f>'CONSTRUCTION COST ESTIMATE'!B1425</f>
        <v>691.01900000000001</v>
      </c>
      <c r="C1425" s="69" t="s">
        <v>1311</v>
      </c>
      <c r="D1425" s="69">
        <v>0</v>
      </c>
      <c r="F1425" s="73" t="str">
        <f>'CONSTRUCTION COST ESTIMATE'!C1425</f>
        <v>COAT EXISTING 84 INCH MANHOLE</v>
      </c>
      <c r="H1425" s="74" t="str">
        <f t="shared" si="31"/>
        <v>691.0190</v>
      </c>
      <c r="J1425" s="75">
        <f>'CONSTRUCTION COST ESTIMATE'!BA1425</f>
        <v>0</v>
      </c>
      <c r="K1425" s="69" t="s">
        <v>1304</v>
      </c>
      <c r="L1425" s="69" t="str">
        <f>'CONSTRUCTION COST ESTIMATE'!BB1425</f>
        <v>EA</v>
      </c>
      <c r="M1425" s="69" t="s">
        <v>1312</v>
      </c>
      <c r="N1425" s="76">
        <f>'CONSTRUCTION COST ESTIMATE'!BC1425</f>
        <v>0</v>
      </c>
      <c r="O1425" s="69" t="s">
        <v>1313</v>
      </c>
    </row>
    <row r="1426" spans="1:26" hidden="1">
      <c r="A1426" s="72">
        <f>'CONSTRUCTION COST ESTIMATE'!B1426</f>
        <v>691.02</v>
      </c>
      <c r="C1426" s="69" t="s">
        <v>1311</v>
      </c>
      <c r="D1426" s="69">
        <v>0</v>
      </c>
      <c r="F1426" s="73" t="str">
        <f>'CONSTRUCTION COST ESTIMATE'!C1426</f>
        <v>COAT EXISTING 10 FOOT X 9 FOOT JUNCTION MANHOLE</v>
      </c>
      <c r="H1426" s="74" t="str">
        <f t="shared" ref="H1426:H1446" si="32">TEXT(A1426,"#.0000")</f>
        <v>691.0200</v>
      </c>
      <c r="J1426" s="75">
        <f>'CONSTRUCTION COST ESTIMATE'!BA1426</f>
        <v>0</v>
      </c>
      <c r="K1426" s="69" t="s">
        <v>1304</v>
      </c>
      <c r="L1426" s="69" t="str">
        <f>'CONSTRUCTION COST ESTIMATE'!BB1426</f>
        <v>EA</v>
      </c>
      <c r="M1426" s="69" t="s">
        <v>1312</v>
      </c>
      <c r="N1426" s="76">
        <f>'CONSTRUCTION COST ESTIMATE'!BC1426</f>
        <v>0</v>
      </c>
      <c r="O1426" s="69" t="s">
        <v>1313</v>
      </c>
    </row>
    <row r="1427" spans="1:26" hidden="1">
      <c r="A1427" s="72">
        <f>'CONSTRUCTION COST ESTIMATE'!B1427</f>
        <v>691.02099999999996</v>
      </c>
      <c r="C1427" s="69" t="s">
        <v>1311</v>
      </c>
      <c r="D1427" s="69">
        <v>0</v>
      </c>
      <c r="F1427" s="73" t="str">
        <f>'CONSTRUCTION COST ESTIMATE'!C1427</f>
        <v>COAT EXISTING MANHOLE</v>
      </c>
      <c r="H1427" s="74" t="str">
        <f t="shared" si="32"/>
        <v>691.0210</v>
      </c>
      <c r="J1427" s="75">
        <f>'CONSTRUCTION COST ESTIMATE'!BA1427</f>
        <v>0</v>
      </c>
      <c r="K1427" s="69" t="s">
        <v>1304</v>
      </c>
      <c r="L1427" s="69" t="str">
        <f>'CONSTRUCTION COST ESTIMATE'!BB1427</f>
        <v>EA</v>
      </c>
      <c r="M1427" s="69" t="s">
        <v>1312</v>
      </c>
      <c r="N1427" s="76">
        <f>'CONSTRUCTION COST ESTIMATE'!BC1427</f>
        <v>0</v>
      </c>
      <c r="O1427" s="69" t="s">
        <v>1313</v>
      </c>
    </row>
    <row r="1428" spans="1:26" ht="30" hidden="1">
      <c r="A1428" s="72">
        <f>'CONSTRUCTION COST ESTIMATE'!B1428</f>
        <v>691.02200000000005</v>
      </c>
      <c r="C1428" s="69" t="s">
        <v>1311</v>
      </c>
      <c r="D1428" s="69">
        <v>0</v>
      </c>
      <c r="F1428" s="73" t="str">
        <f>'CONSTRUCTION COST ESTIMATE'!C1428</f>
        <v>COATING EXISTING 60 INCH MANHOLE &gt; 25 FEET DEPTH AND &lt; 30 FEET DEPTH</v>
      </c>
      <c r="H1428" s="74" t="str">
        <f t="shared" si="32"/>
        <v>691.0220</v>
      </c>
      <c r="J1428" s="75">
        <f>'CONSTRUCTION COST ESTIMATE'!BA1428</f>
        <v>0</v>
      </c>
      <c r="K1428" s="69" t="s">
        <v>1304</v>
      </c>
      <c r="L1428" s="69" t="str">
        <f>'CONSTRUCTION COST ESTIMATE'!BB1428</f>
        <v>EA</v>
      </c>
      <c r="M1428" s="69" t="s">
        <v>1312</v>
      </c>
      <c r="N1428" s="76">
        <f>'CONSTRUCTION COST ESTIMATE'!BC1428</f>
        <v>0</v>
      </c>
      <c r="O1428" s="69" t="s">
        <v>1313</v>
      </c>
    </row>
    <row r="1429" spans="1:26" ht="30" hidden="1">
      <c r="A1429" s="72">
        <f>'CONSTRUCTION COST ESTIMATE'!B1429</f>
        <v>691.02300000000002</v>
      </c>
      <c r="C1429" s="69" t="s">
        <v>1311</v>
      </c>
      <c r="D1429" s="69">
        <v>0</v>
      </c>
      <c r="F1429" s="73" t="str">
        <f>'CONSTRUCTION COST ESTIMATE'!C1429</f>
        <v>COATING EXISTING 60 INCH MANHOLE &gt; 30 FEET DEPTH AND &lt; 35 FEET DEPTH</v>
      </c>
      <c r="H1429" s="74" t="str">
        <f t="shared" si="32"/>
        <v>691.0230</v>
      </c>
      <c r="J1429" s="75">
        <f>'CONSTRUCTION COST ESTIMATE'!BA1429</f>
        <v>0</v>
      </c>
      <c r="K1429" s="69" t="s">
        <v>1304</v>
      </c>
      <c r="L1429" s="69" t="str">
        <f>'CONSTRUCTION COST ESTIMATE'!BB1429</f>
        <v>EA</v>
      </c>
      <c r="M1429" s="69" t="s">
        <v>1312</v>
      </c>
      <c r="N1429" s="76">
        <f>'CONSTRUCTION COST ESTIMATE'!BC1429</f>
        <v>0</v>
      </c>
      <c r="O1429" s="69" t="s">
        <v>1313</v>
      </c>
    </row>
    <row r="1430" spans="1:26" hidden="1">
      <c r="A1430" s="72">
        <f>'CONSTRUCTION COST ESTIMATE'!B1430</f>
        <v>695</v>
      </c>
      <c r="C1430" s="69" t="s">
        <v>1311</v>
      </c>
      <c r="D1430" s="69">
        <v>0</v>
      </c>
      <c r="F1430" s="73" t="str">
        <f>'CONSTRUCTION COST ESTIMATE'!C1430</f>
        <v>DIVERSION OF SEWAGE FLOW</v>
      </c>
      <c r="H1430" s="74" t="str">
        <f t="shared" si="32"/>
        <v>695.0000</v>
      </c>
      <c r="J1430" s="75">
        <f>'CONSTRUCTION COST ESTIMATE'!BA1430</f>
        <v>0</v>
      </c>
      <c r="K1430" s="69" t="s">
        <v>1304</v>
      </c>
      <c r="L1430" s="69" t="str">
        <f>'CONSTRUCTION COST ESTIMATE'!BB1430</f>
        <v>LS</v>
      </c>
      <c r="M1430" s="69" t="s">
        <v>1312</v>
      </c>
      <c r="N1430" s="76">
        <f>'CONSTRUCTION COST ESTIMATE'!BC1430</f>
        <v>0</v>
      </c>
      <c r="O1430" s="69" t="s">
        <v>1313</v>
      </c>
    </row>
    <row r="1431" spans="1:26" hidden="1">
      <c r="A1431" s="72">
        <f>'CONSTRUCTION COST ESTIMATE'!B1431</f>
        <v>695.00099999999998</v>
      </c>
      <c r="C1431" s="69" t="s">
        <v>1311</v>
      </c>
      <c r="D1431" s="69">
        <v>0</v>
      </c>
      <c r="F1431" s="73" t="str">
        <f>'CONSTRUCTION COST ESTIMATE'!C1431</f>
        <v>DIVERSION OF SEWAGE</v>
      </c>
      <c r="H1431" s="74" t="str">
        <f t="shared" si="32"/>
        <v>695.0010</v>
      </c>
      <c r="J1431" s="75">
        <f>'CONSTRUCTION COST ESTIMATE'!BA1431</f>
        <v>0</v>
      </c>
      <c r="K1431" s="69" t="s">
        <v>1304</v>
      </c>
      <c r="L1431" s="69" t="str">
        <f>'CONSTRUCTION COST ESTIMATE'!BB1431</f>
        <v>LS</v>
      </c>
      <c r="M1431" s="69" t="s">
        <v>1312</v>
      </c>
      <c r="N1431" s="76">
        <f>'CONSTRUCTION COST ESTIMATE'!BC1431</f>
        <v>0</v>
      </c>
      <c r="O1431" s="69" t="s">
        <v>1313</v>
      </c>
    </row>
    <row r="1432" spans="1:26" hidden="1">
      <c r="A1432" s="72">
        <f>'CONSTRUCTION COST ESTIMATE'!B1432</f>
        <v>695.00199999999995</v>
      </c>
      <c r="C1432" s="69" t="s">
        <v>1311</v>
      </c>
      <c r="D1432" s="69">
        <v>0</v>
      </c>
      <c r="F1432" s="73" t="str">
        <f>'CONSTRUCTION COST ESTIMATE'!C1432</f>
        <v>SANITARY SEWER BYPASS</v>
      </c>
      <c r="H1432" s="74" t="str">
        <f t="shared" si="32"/>
        <v>695.0020</v>
      </c>
      <c r="J1432" s="75">
        <f>'CONSTRUCTION COST ESTIMATE'!BA1432</f>
        <v>0</v>
      </c>
      <c r="K1432" s="69" t="s">
        <v>1304</v>
      </c>
      <c r="L1432" s="69" t="str">
        <f>'CONSTRUCTION COST ESTIMATE'!BB1432</f>
        <v>LS</v>
      </c>
      <c r="M1432" s="69" t="s">
        <v>1312</v>
      </c>
      <c r="N1432" s="76">
        <f>'CONSTRUCTION COST ESTIMATE'!BC1432</f>
        <v>0</v>
      </c>
      <c r="O1432" s="69" t="s">
        <v>1313</v>
      </c>
    </row>
    <row r="1433" spans="1:26" s="400" customFormat="1">
      <c r="A1433" s="408"/>
      <c r="B1433" s="395"/>
      <c r="C1433" s="395" t="s">
        <v>1311</v>
      </c>
      <c r="D1433" s="395">
        <v>0</v>
      </c>
      <c r="E1433" s="395"/>
      <c r="F1433" s="396" t="str">
        <f>'CONSTRUCTION COST ESTIMATE'!C1433</f>
        <v>SITE FURNISHINGS</v>
      </c>
      <c r="G1433" s="395"/>
      <c r="H1433" s="394" t="str">
        <f t="shared" si="32"/>
        <v>.0000</v>
      </c>
      <c r="I1433" s="395"/>
      <c r="J1433" s="397">
        <f>'CONSTRUCTION COST ESTIMATE'!BA1433</f>
        <v>0</v>
      </c>
      <c r="K1433" s="395" t="s">
        <v>1304</v>
      </c>
      <c r="L1433" s="395">
        <f>'CONSTRUCTION COST ESTIMATE'!BB1433</f>
        <v>0</v>
      </c>
      <c r="M1433" s="395" t="s">
        <v>1312</v>
      </c>
      <c r="N1433" s="398">
        <f>'CONSTRUCTION COST ESTIMATE'!BC1433</f>
        <v>0</v>
      </c>
      <c r="O1433" s="395" t="s">
        <v>1313</v>
      </c>
      <c r="S1433" s="414"/>
      <c r="T1433" s="414"/>
      <c r="U1433" s="414"/>
      <c r="V1433" s="414"/>
      <c r="W1433" s="414"/>
      <c r="X1433" s="414"/>
      <c r="Y1433" s="414"/>
      <c r="Z1433" s="414"/>
    </row>
    <row r="1434" spans="1:26" hidden="1">
      <c r="A1434" s="72">
        <f>'CONSTRUCTION COST ESTIMATE'!B1434</f>
        <v>699.00049999999999</v>
      </c>
      <c r="C1434" s="69" t="s">
        <v>1311</v>
      </c>
      <c r="D1434" s="69">
        <v>0</v>
      </c>
      <c r="F1434" s="73" t="str">
        <f>'CONSTRUCTION COST ESTIMATE'!C1434</f>
        <v>BENCH</v>
      </c>
      <c r="H1434" s="74" t="str">
        <f t="shared" si="32"/>
        <v>699.0005</v>
      </c>
      <c r="J1434" s="75">
        <f>'CONSTRUCTION COST ESTIMATE'!BA1434</f>
        <v>0</v>
      </c>
      <c r="K1434" s="69" t="s">
        <v>1304</v>
      </c>
      <c r="L1434" s="69" t="str">
        <f>'CONSTRUCTION COST ESTIMATE'!BB1434</f>
        <v>EA</v>
      </c>
      <c r="M1434" s="69" t="s">
        <v>1312</v>
      </c>
      <c r="N1434" s="76">
        <f>'CONSTRUCTION COST ESTIMATE'!BC1434</f>
        <v>0</v>
      </c>
      <c r="O1434" s="69" t="s">
        <v>1313</v>
      </c>
    </row>
    <row r="1435" spans="1:26" hidden="1">
      <c r="A1435" s="72">
        <f>'CONSTRUCTION COST ESTIMATE'!B1435</f>
        <v>699.00099999999998</v>
      </c>
      <c r="C1435" s="69" t="s">
        <v>1311</v>
      </c>
      <c r="D1435" s="69">
        <v>0</v>
      </c>
      <c r="F1435" s="73" t="str">
        <f>'CONSTRUCTION COST ESTIMATE'!C1435</f>
        <v>CONCRETE PICNIC BENCH</v>
      </c>
      <c r="H1435" s="74" t="str">
        <f t="shared" si="32"/>
        <v>699.0010</v>
      </c>
      <c r="J1435" s="75">
        <f>'CONSTRUCTION COST ESTIMATE'!BA1435</f>
        <v>0</v>
      </c>
      <c r="K1435" s="69" t="s">
        <v>1304</v>
      </c>
      <c r="L1435" s="69" t="str">
        <f>'CONSTRUCTION COST ESTIMATE'!BB1435</f>
        <v>EA</v>
      </c>
      <c r="M1435" s="69" t="s">
        <v>1312</v>
      </c>
      <c r="N1435" s="76">
        <f>'CONSTRUCTION COST ESTIMATE'!BC1435</f>
        <v>0</v>
      </c>
      <c r="O1435" s="69" t="s">
        <v>1313</v>
      </c>
    </row>
    <row r="1436" spans="1:26" hidden="1">
      <c r="A1436" s="72">
        <f>'CONSTRUCTION COST ESTIMATE'!B1436</f>
        <v>699.00199999999995</v>
      </c>
      <c r="C1436" s="69" t="s">
        <v>1311</v>
      </c>
      <c r="D1436" s="69">
        <v>0</v>
      </c>
      <c r="F1436" s="73" t="str">
        <f>'CONSTRUCTION COST ESTIMATE'!C1436</f>
        <v>STREET BENCH</v>
      </c>
      <c r="H1436" s="74" t="str">
        <f t="shared" si="32"/>
        <v>699.0020</v>
      </c>
      <c r="J1436" s="75">
        <f>'CONSTRUCTION COST ESTIMATE'!BA1436</f>
        <v>0</v>
      </c>
      <c r="K1436" s="69" t="s">
        <v>1304</v>
      </c>
      <c r="L1436" s="69" t="str">
        <f>'CONSTRUCTION COST ESTIMATE'!BB1436</f>
        <v>EA</v>
      </c>
      <c r="M1436" s="69" t="s">
        <v>1312</v>
      </c>
      <c r="N1436" s="76">
        <f>'CONSTRUCTION COST ESTIMATE'!BC1436</f>
        <v>0</v>
      </c>
      <c r="O1436" s="69" t="s">
        <v>1313</v>
      </c>
    </row>
    <row r="1437" spans="1:26" hidden="1">
      <c r="A1437" s="72">
        <f>'CONSTRUCTION COST ESTIMATE'!B1437</f>
        <v>699.00300000000004</v>
      </c>
      <c r="C1437" s="69" t="s">
        <v>1311</v>
      </c>
      <c r="D1437" s="69">
        <v>0</v>
      </c>
      <c r="F1437" s="73" t="str">
        <f>'CONSTRUCTION COST ESTIMATE'!C1437</f>
        <v>BICYCLE RACK</v>
      </c>
      <c r="H1437" s="74" t="str">
        <f t="shared" si="32"/>
        <v>699.0030</v>
      </c>
      <c r="J1437" s="75">
        <f>'CONSTRUCTION COST ESTIMATE'!BA1437</f>
        <v>0</v>
      </c>
      <c r="K1437" s="69" t="s">
        <v>1304</v>
      </c>
      <c r="L1437" s="69" t="str">
        <f>'CONSTRUCTION COST ESTIMATE'!BB1437</f>
        <v>EA</v>
      </c>
      <c r="M1437" s="69" t="s">
        <v>1312</v>
      </c>
      <c r="N1437" s="76">
        <f>'CONSTRUCTION COST ESTIMATE'!BC1437</f>
        <v>0</v>
      </c>
      <c r="O1437" s="69" t="s">
        <v>1313</v>
      </c>
    </row>
    <row r="1438" spans="1:26" hidden="1">
      <c r="A1438" s="72">
        <f>'CONSTRUCTION COST ESTIMATE'!B1438</f>
        <v>699.00400000000002</v>
      </c>
      <c r="C1438" s="69" t="s">
        <v>1311</v>
      </c>
      <c r="D1438" s="69">
        <v>0</v>
      </c>
      <c r="F1438" s="73" t="str">
        <f>'CONSTRUCTION COST ESTIMATE'!C1438</f>
        <v>COLLAPSIBLE BOLLARD</v>
      </c>
      <c r="H1438" s="74" t="str">
        <f t="shared" si="32"/>
        <v>699.0040</v>
      </c>
      <c r="J1438" s="75">
        <f>'CONSTRUCTION COST ESTIMATE'!BA1438</f>
        <v>0</v>
      </c>
      <c r="K1438" s="69" t="s">
        <v>1304</v>
      </c>
      <c r="L1438" s="69" t="str">
        <f>'CONSTRUCTION COST ESTIMATE'!BB1438</f>
        <v>EA</v>
      </c>
      <c r="M1438" s="69" t="s">
        <v>1312</v>
      </c>
      <c r="N1438" s="76">
        <f>'CONSTRUCTION COST ESTIMATE'!BC1438</f>
        <v>0</v>
      </c>
      <c r="O1438" s="69" t="s">
        <v>1313</v>
      </c>
    </row>
    <row r="1439" spans="1:26" hidden="1">
      <c r="A1439" s="72">
        <f>'CONSTRUCTION COST ESTIMATE'!B1439</f>
        <v>699.005</v>
      </c>
      <c r="C1439" s="69" t="s">
        <v>1311</v>
      </c>
      <c r="D1439" s="69">
        <v>0</v>
      </c>
      <c r="F1439" s="73" t="str">
        <f>'CONSTRUCTION COST ESTIMATE'!C1439</f>
        <v>REMOVABLE BOLLARD</v>
      </c>
      <c r="H1439" s="74" t="str">
        <f t="shared" si="32"/>
        <v>699.0050</v>
      </c>
      <c r="J1439" s="75">
        <f>'CONSTRUCTION COST ESTIMATE'!BA1439</f>
        <v>0</v>
      </c>
      <c r="K1439" s="69" t="s">
        <v>1304</v>
      </c>
      <c r="L1439" s="69" t="str">
        <f>'CONSTRUCTION COST ESTIMATE'!BB1439</f>
        <v>EA</v>
      </c>
      <c r="M1439" s="69" t="s">
        <v>1312</v>
      </c>
      <c r="N1439" s="76">
        <f>'CONSTRUCTION COST ESTIMATE'!BC1439</f>
        <v>0</v>
      </c>
      <c r="O1439" s="69" t="s">
        <v>1313</v>
      </c>
    </row>
    <row r="1440" spans="1:26" hidden="1">
      <c r="A1440" s="72">
        <f>'CONSTRUCTION COST ESTIMATE'!B1440</f>
        <v>699.00599999999997</v>
      </c>
      <c r="C1440" s="69" t="s">
        <v>1311</v>
      </c>
      <c r="D1440" s="69">
        <v>0</v>
      </c>
      <c r="F1440" s="73" t="str">
        <f>'CONSTRUCTION COST ESTIMATE'!C1440</f>
        <v>BRONZE MEDALLION</v>
      </c>
      <c r="H1440" s="74" t="str">
        <f t="shared" si="32"/>
        <v>699.0060</v>
      </c>
      <c r="J1440" s="75">
        <f>'CONSTRUCTION COST ESTIMATE'!BA1440</f>
        <v>0</v>
      </c>
      <c r="K1440" s="69" t="s">
        <v>1304</v>
      </c>
      <c r="L1440" s="69" t="str">
        <f>'CONSTRUCTION COST ESTIMATE'!BB1440</f>
        <v>EA</v>
      </c>
      <c r="M1440" s="69" t="s">
        <v>1312</v>
      </c>
      <c r="N1440" s="76">
        <f>'CONSTRUCTION COST ESTIMATE'!BC1440</f>
        <v>0</v>
      </c>
      <c r="O1440" s="69" t="s">
        <v>1313</v>
      </c>
    </row>
    <row r="1441" spans="1:15" hidden="1">
      <c r="A1441" s="72">
        <f>'CONSTRUCTION COST ESTIMATE'!B1441</f>
        <v>699.00699999999995</v>
      </c>
      <c r="C1441" s="69" t="s">
        <v>1311</v>
      </c>
      <c r="D1441" s="69">
        <v>0</v>
      </c>
      <c r="F1441" s="73" t="str">
        <f>'CONSTRUCTION COST ESTIMATE'!C1441</f>
        <v>SNPLMA BRONZE MEDALLION</v>
      </c>
      <c r="H1441" s="74" t="str">
        <f t="shared" si="32"/>
        <v>699.0070</v>
      </c>
      <c r="J1441" s="75">
        <f>'CONSTRUCTION COST ESTIMATE'!BA1441</f>
        <v>0</v>
      </c>
      <c r="K1441" s="69" t="s">
        <v>1304</v>
      </c>
      <c r="L1441" s="69" t="str">
        <f>'CONSTRUCTION COST ESTIMATE'!BB1441</f>
        <v>EA</v>
      </c>
      <c r="M1441" s="69" t="s">
        <v>1312</v>
      </c>
      <c r="N1441" s="76">
        <f>'CONSTRUCTION COST ESTIMATE'!BC1441</f>
        <v>0</v>
      </c>
      <c r="O1441" s="69" t="s">
        <v>1313</v>
      </c>
    </row>
    <row r="1442" spans="1:15" hidden="1">
      <c r="A1442" s="72">
        <f>'CONSTRUCTION COST ESTIMATE'!B1442</f>
        <v>699.00800000000004</v>
      </c>
      <c r="C1442" s="69" t="s">
        <v>1311</v>
      </c>
      <c r="D1442" s="69">
        <v>0</v>
      </c>
      <c r="F1442" s="73" t="str">
        <f>'CONSTRUCTION COST ESTIMATE'!C1442</f>
        <v>PET WASTE STATION</v>
      </c>
      <c r="H1442" s="74" t="str">
        <f t="shared" si="32"/>
        <v>699.0080</v>
      </c>
      <c r="J1442" s="75">
        <f>'CONSTRUCTION COST ESTIMATE'!BA1442</f>
        <v>0</v>
      </c>
      <c r="K1442" s="69" t="s">
        <v>1304</v>
      </c>
      <c r="L1442" s="69" t="str">
        <f>'CONSTRUCTION COST ESTIMATE'!BB1442</f>
        <v>EA</v>
      </c>
      <c r="M1442" s="69" t="s">
        <v>1312</v>
      </c>
      <c r="N1442" s="76">
        <f>'CONSTRUCTION COST ESTIMATE'!BC1442</f>
        <v>0</v>
      </c>
      <c r="O1442" s="69" t="s">
        <v>1313</v>
      </c>
    </row>
    <row r="1443" spans="1:15" hidden="1">
      <c r="A1443" s="72">
        <f>'CONSTRUCTION COST ESTIMATE'!B1443</f>
        <v>699.00900000000001</v>
      </c>
      <c r="C1443" s="69" t="s">
        <v>1311</v>
      </c>
      <c r="D1443" s="69">
        <v>0</v>
      </c>
      <c r="F1443" s="73" t="str">
        <f>'CONSTRUCTION COST ESTIMATE'!C1443</f>
        <v>TRASH</v>
      </c>
      <c r="H1443" s="74" t="str">
        <f t="shared" si="32"/>
        <v>699.0090</v>
      </c>
      <c r="J1443" s="75">
        <f>'CONSTRUCTION COST ESTIMATE'!BA1443</f>
        <v>0</v>
      </c>
      <c r="K1443" s="69" t="s">
        <v>1304</v>
      </c>
      <c r="L1443" s="69" t="str">
        <f>'CONSTRUCTION COST ESTIMATE'!BB1443</f>
        <v>EA</v>
      </c>
      <c r="M1443" s="69" t="s">
        <v>1312</v>
      </c>
      <c r="N1443" s="76">
        <f>'CONSTRUCTION COST ESTIMATE'!BC1443</f>
        <v>0</v>
      </c>
      <c r="O1443" s="69" t="s">
        <v>1313</v>
      </c>
    </row>
    <row r="1444" spans="1:15" hidden="1">
      <c r="A1444" s="72">
        <f>'CONSTRUCTION COST ESTIMATE'!B1444</f>
        <v>699.01</v>
      </c>
      <c r="C1444" s="69" t="s">
        <v>1311</v>
      </c>
      <c r="D1444" s="69">
        <v>0</v>
      </c>
      <c r="F1444" s="73" t="str">
        <f>'CONSTRUCTION COST ESTIMATE'!C1444</f>
        <v>#12 SOLID CU WIRE</v>
      </c>
      <c r="H1444" s="74" t="str">
        <f t="shared" si="32"/>
        <v>699.0100</v>
      </c>
      <c r="J1444" s="75">
        <f>'CONSTRUCTION COST ESTIMATE'!BA1444</f>
        <v>0</v>
      </c>
      <c r="K1444" s="69" t="s">
        <v>1304</v>
      </c>
      <c r="L1444" s="69" t="str">
        <f>'CONSTRUCTION COST ESTIMATE'!BB1444</f>
        <v>LF</v>
      </c>
      <c r="M1444" s="69" t="s">
        <v>1312</v>
      </c>
      <c r="N1444" s="76">
        <f>'CONSTRUCTION COST ESTIMATE'!BC1444</f>
        <v>0</v>
      </c>
      <c r="O1444" s="69" t="s">
        <v>1313</v>
      </c>
    </row>
    <row r="1445" spans="1:15" hidden="1">
      <c r="A1445" s="72">
        <f>'CONSTRUCTION COST ESTIMATE'!B1445</f>
        <v>699.01099999999997</v>
      </c>
      <c r="C1445" s="69" t="s">
        <v>1311</v>
      </c>
      <c r="D1445" s="69">
        <v>0</v>
      </c>
      <c r="F1445" s="73" t="str">
        <f>'CONSTRUCTION COST ESTIMATE'!C1445</f>
        <v>1 INCH PVC CONDUIT</v>
      </c>
      <c r="H1445" s="74" t="str">
        <f t="shared" si="32"/>
        <v>699.0110</v>
      </c>
      <c r="J1445" s="75">
        <f>'CONSTRUCTION COST ESTIMATE'!BA1445</f>
        <v>0</v>
      </c>
      <c r="K1445" s="69" t="s">
        <v>1304</v>
      </c>
      <c r="L1445" s="69" t="str">
        <f>'CONSTRUCTION COST ESTIMATE'!BB1445</f>
        <v>LF</v>
      </c>
      <c r="M1445" s="69" t="s">
        <v>1312</v>
      </c>
      <c r="N1445" s="76">
        <f>'CONSTRUCTION COST ESTIMATE'!BC1445</f>
        <v>0</v>
      </c>
      <c r="O1445" s="69" t="s">
        <v>1313</v>
      </c>
    </row>
    <row r="1446" spans="1:15" hidden="1">
      <c r="A1446" s="72">
        <f>'CONSTRUCTION COST ESTIMATE'!B1446</f>
        <v>699.01199999999994</v>
      </c>
      <c r="C1446" s="69" t="s">
        <v>1311</v>
      </c>
      <c r="D1446" s="69">
        <v>0</v>
      </c>
      <c r="F1446" s="73" t="str">
        <f>'CONSTRUCTION COST ESTIMATE'!C1446</f>
        <v>1.5 INCH PVC CONDUIT</v>
      </c>
      <c r="H1446" s="74" t="str">
        <f t="shared" si="32"/>
        <v>699.0120</v>
      </c>
      <c r="J1446" s="75">
        <f>'CONSTRUCTION COST ESTIMATE'!BA1446</f>
        <v>0</v>
      </c>
      <c r="K1446" s="69" t="s">
        <v>1304</v>
      </c>
      <c r="L1446" s="69" t="str">
        <f>'CONSTRUCTION COST ESTIMATE'!BB1446</f>
        <v>LF</v>
      </c>
      <c r="M1446" s="69" t="s">
        <v>1312</v>
      </c>
      <c r="N1446" s="76">
        <f>'CONSTRUCTION COST ESTIMATE'!BC1446</f>
        <v>0</v>
      </c>
      <c r="O1446" s="69" t="s">
        <v>1313</v>
      </c>
    </row>
    <row r="1447" spans="1:15" hidden="1">
      <c r="A1447" s="72">
        <f>'CONSTRUCTION COST ESTIMATE'!B1447</f>
        <v>699.01300000000003</v>
      </c>
      <c r="C1447" s="69" t="s">
        <v>1311</v>
      </c>
      <c r="D1447" s="69">
        <v>0</v>
      </c>
      <c r="F1447" s="73" t="str">
        <f>'CONSTRUCTION COST ESTIMATE'!C1447</f>
        <v>12 FOOT X 12 FOOT SHADE STRUCTURE</v>
      </c>
      <c r="H1447" s="74" t="str">
        <f t="shared" ref="H1447:H1457" si="33">TEXT(A1447,"#.0000")</f>
        <v>699.0130</v>
      </c>
      <c r="J1447" s="75">
        <f>'CONSTRUCTION COST ESTIMATE'!BA1447</f>
        <v>0</v>
      </c>
      <c r="K1447" s="69" t="s">
        <v>1304</v>
      </c>
      <c r="L1447" s="69" t="str">
        <f>'CONSTRUCTION COST ESTIMATE'!BB1447</f>
        <v>EA</v>
      </c>
      <c r="M1447" s="69" t="s">
        <v>1312</v>
      </c>
      <c r="N1447" s="76">
        <f>'CONSTRUCTION COST ESTIMATE'!BC1447</f>
        <v>0</v>
      </c>
      <c r="O1447" s="69" t="s">
        <v>1313</v>
      </c>
    </row>
    <row r="1448" spans="1:15" hidden="1">
      <c r="A1448" s="72">
        <f>'CONSTRUCTION COST ESTIMATE'!B1448</f>
        <v>699.01400000000001</v>
      </c>
      <c r="C1448" s="69" t="s">
        <v>1311</v>
      </c>
      <c r="D1448" s="69">
        <v>0</v>
      </c>
      <c r="F1448" s="73" t="str">
        <f>'CONSTRUCTION COST ESTIMATE'!C1448</f>
        <v>200 AMP SERVICE PEDESTAL AND FOUNDATION</v>
      </c>
      <c r="H1448" s="74" t="str">
        <f t="shared" si="33"/>
        <v>699.0140</v>
      </c>
      <c r="J1448" s="75">
        <f>'CONSTRUCTION COST ESTIMATE'!BA1448</f>
        <v>0</v>
      </c>
      <c r="K1448" s="69" t="s">
        <v>1304</v>
      </c>
      <c r="L1448" s="69" t="str">
        <f>'CONSTRUCTION COST ESTIMATE'!BB1448</f>
        <v>EA</v>
      </c>
      <c r="M1448" s="69" t="s">
        <v>1312</v>
      </c>
      <c r="N1448" s="76">
        <f>'CONSTRUCTION COST ESTIMATE'!BC1448</f>
        <v>0</v>
      </c>
      <c r="O1448" s="69" t="s">
        <v>1313</v>
      </c>
    </row>
    <row r="1449" spans="1:15" hidden="1">
      <c r="A1449" s="72">
        <f>'CONSTRUCTION COST ESTIMATE'!B1449</f>
        <v>699.01499999999999</v>
      </c>
      <c r="C1449" s="69" t="s">
        <v>1311</v>
      </c>
      <c r="D1449" s="69">
        <v>0</v>
      </c>
      <c r="F1449" s="73" t="str">
        <f>'CONSTRUCTION COST ESTIMATE'!C1449</f>
        <v>SINGLE ARM PARKING LOT STANDARD AND LUMINARE</v>
      </c>
      <c r="H1449" s="74" t="str">
        <f t="shared" si="33"/>
        <v>699.0150</v>
      </c>
      <c r="J1449" s="75">
        <f>'CONSTRUCTION COST ESTIMATE'!BA1449</f>
        <v>0</v>
      </c>
      <c r="K1449" s="69" t="s">
        <v>1304</v>
      </c>
      <c r="L1449" s="69" t="str">
        <f>'CONSTRUCTION COST ESTIMATE'!BB1449</f>
        <v>EA</v>
      </c>
      <c r="M1449" s="69" t="s">
        <v>1312</v>
      </c>
      <c r="N1449" s="76">
        <f>'CONSTRUCTION COST ESTIMATE'!BC1449</f>
        <v>0</v>
      </c>
      <c r="O1449" s="69" t="s">
        <v>1313</v>
      </c>
    </row>
    <row r="1450" spans="1:15" hidden="1">
      <c r="A1450" s="72">
        <f>'CONSTRUCTION COST ESTIMATE'!B1450</f>
        <v>699.01599999999996</v>
      </c>
      <c r="C1450" s="69" t="s">
        <v>1311</v>
      </c>
      <c r="D1450" s="69">
        <v>0</v>
      </c>
      <c r="F1450" s="73" t="str">
        <f>'CONSTRUCTION COST ESTIMATE'!C1450</f>
        <v>DOUBLE ARM PARKING LOT STANDARD AND LUMINARES</v>
      </c>
      <c r="H1450" s="74" t="str">
        <f t="shared" si="33"/>
        <v>699.0160</v>
      </c>
      <c r="J1450" s="75">
        <f>'CONSTRUCTION COST ESTIMATE'!BA1450</f>
        <v>0</v>
      </c>
      <c r="K1450" s="69" t="s">
        <v>1304</v>
      </c>
      <c r="L1450" s="69" t="str">
        <f>'CONSTRUCTION COST ESTIMATE'!BB1450</f>
        <v>EA</v>
      </c>
      <c r="M1450" s="69" t="s">
        <v>1312</v>
      </c>
      <c r="N1450" s="76">
        <f>'CONSTRUCTION COST ESTIMATE'!BC1450</f>
        <v>0</v>
      </c>
      <c r="O1450" s="69" t="s">
        <v>1313</v>
      </c>
    </row>
    <row r="1451" spans="1:15" hidden="1">
      <c r="A1451" s="72">
        <f>'CONSTRUCTION COST ESTIMATE'!B1451</f>
        <v>699.01700000000005</v>
      </c>
      <c r="C1451" s="69" t="s">
        <v>1311</v>
      </c>
      <c r="D1451" s="69">
        <v>0</v>
      </c>
      <c r="F1451" s="73" t="str">
        <f>'CONSTRUCTION COST ESTIMATE'!C1451</f>
        <v>ELECTRICAL CABINET AND FOUNDATION</v>
      </c>
      <c r="H1451" s="74" t="str">
        <f t="shared" si="33"/>
        <v>699.0170</v>
      </c>
      <c r="J1451" s="75">
        <f>'CONSTRUCTION COST ESTIMATE'!BA1451</f>
        <v>0</v>
      </c>
      <c r="K1451" s="69" t="s">
        <v>1304</v>
      </c>
      <c r="L1451" s="69" t="str">
        <f>'CONSTRUCTION COST ESTIMATE'!BB1451</f>
        <v>EA</v>
      </c>
      <c r="M1451" s="69" t="s">
        <v>1312</v>
      </c>
      <c r="N1451" s="76">
        <f>'CONSTRUCTION COST ESTIMATE'!BC1451</f>
        <v>0</v>
      </c>
      <c r="O1451" s="69" t="s">
        <v>1313</v>
      </c>
    </row>
    <row r="1452" spans="1:15" hidden="1">
      <c r="A1452" s="72">
        <f>'CONSTRUCTION COST ESTIMATE'!B1452</f>
        <v>699.01800000000003</v>
      </c>
      <c r="C1452" s="69" t="s">
        <v>1311</v>
      </c>
      <c r="D1452" s="69">
        <v>0</v>
      </c>
      <c r="F1452" s="73" t="str">
        <f>'CONSTRUCTION COST ESTIMATE'!C1452</f>
        <v>JACK AND BORE 36 INCH STEEL PIPE</v>
      </c>
      <c r="H1452" s="74" t="str">
        <f t="shared" si="33"/>
        <v>699.0180</v>
      </c>
      <c r="J1452" s="75">
        <f>'CONSTRUCTION COST ESTIMATE'!BA1452</f>
        <v>0</v>
      </c>
      <c r="K1452" s="69" t="s">
        <v>1304</v>
      </c>
      <c r="L1452" s="69" t="str">
        <f>'CONSTRUCTION COST ESTIMATE'!BB1452</f>
        <v>LF</v>
      </c>
      <c r="M1452" s="69" t="s">
        <v>1312</v>
      </c>
      <c r="N1452" s="76">
        <f>'CONSTRUCTION COST ESTIMATE'!BC1452</f>
        <v>0</v>
      </c>
      <c r="O1452" s="69" t="s">
        <v>1313</v>
      </c>
    </row>
    <row r="1453" spans="1:15" hidden="1">
      <c r="A1453" s="72">
        <f>'CONSTRUCTION COST ESTIMATE'!B1453</f>
        <v>699.01900000000001</v>
      </c>
      <c r="C1453" s="69" t="s">
        <v>1311</v>
      </c>
      <c r="D1453" s="69">
        <v>0</v>
      </c>
      <c r="F1453" s="73" t="str">
        <f>'CONSTRUCTION COST ESTIMATE'!C1453</f>
        <v>MISCELLANEOUS EXISTING ADJACENT IMPROVEMENT MODIFICATIONS</v>
      </c>
      <c r="H1453" s="74" t="str">
        <f t="shared" si="33"/>
        <v>699.0190</v>
      </c>
      <c r="J1453" s="75">
        <f>'CONSTRUCTION COST ESTIMATE'!BA1453</f>
        <v>0</v>
      </c>
      <c r="K1453" s="69" t="s">
        <v>1304</v>
      </c>
      <c r="L1453" s="69" t="str">
        <f>'CONSTRUCTION COST ESTIMATE'!BB1453</f>
        <v>FA</v>
      </c>
      <c r="M1453" s="69" t="s">
        <v>1312</v>
      </c>
      <c r="N1453" s="76">
        <f>'CONSTRUCTION COST ESTIMATE'!BC1453</f>
        <v>0</v>
      </c>
      <c r="O1453" s="69" t="s">
        <v>1313</v>
      </c>
    </row>
    <row r="1454" spans="1:15" hidden="1">
      <c r="A1454" s="72">
        <f>'CONSTRUCTION COST ESTIMATE'!B1454</f>
        <v>699.02</v>
      </c>
      <c r="C1454" s="69" t="s">
        <v>1311</v>
      </c>
      <c r="D1454" s="69">
        <v>0</v>
      </c>
      <c r="F1454" s="73" t="str">
        <f>'CONSTRUCTION COST ESTIMATE'!C1454</f>
        <v>MONUMENT SIGNS</v>
      </c>
      <c r="H1454" s="74" t="str">
        <f t="shared" si="33"/>
        <v>699.0200</v>
      </c>
      <c r="J1454" s="75">
        <f>'CONSTRUCTION COST ESTIMATE'!BA1454</f>
        <v>0</v>
      </c>
      <c r="K1454" s="69" t="s">
        <v>1304</v>
      </c>
      <c r="L1454" s="69" t="str">
        <f>'CONSTRUCTION COST ESTIMATE'!BB1454</f>
        <v>EA</v>
      </c>
      <c r="M1454" s="69" t="s">
        <v>1312</v>
      </c>
      <c r="N1454" s="76">
        <f>'CONSTRUCTION COST ESTIMATE'!BC1454</f>
        <v>0</v>
      </c>
      <c r="O1454" s="69" t="s">
        <v>1313</v>
      </c>
    </row>
    <row r="1455" spans="1:15" hidden="1">
      <c r="A1455" s="72">
        <f>'CONSTRUCTION COST ESTIMATE'!B1455</f>
        <v>699.02099999999996</v>
      </c>
      <c r="C1455" s="69" t="s">
        <v>1311</v>
      </c>
      <c r="D1455" s="69">
        <v>0</v>
      </c>
      <c r="F1455" s="73" t="str">
        <f>'CONSTRUCTION COST ESTIMATE'!C1455</f>
        <v>NO. 3-1/2 PULL BOX</v>
      </c>
      <c r="H1455" s="74" t="str">
        <f t="shared" si="33"/>
        <v>699.0210</v>
      </c>
      <c r="J1455" s="75">
        <f>'CONSTRUCTION COST ESTIMATE'!BA1455</f>
        <v>0</v>
      </c>
      <c r="K1455" s="69" t="s">
        <v>1304</v>
      </c>
      <c r="L1455" s="69" t="str">
        <f>'CONSTRUCTION COST ESTIMATE'!BB1455</f>
        <v>EA</v>
      </c>
      <c r="M1455" s="69" t="s">
        <v>1312</v>
      </c>
      <c r="N1455" s="76">
        <f>'CONSTRUCTION COST ESTIMATE'!BC1455</f>
        <v>0</v>
      </c>
      <c r="O1455" s="69" t="s">
        <v>1313</v>
      </c>
    </row>
    <row r="1456" spans="1:15" hidden="1">
      <c r="A1456" s="72">
        <f>'CONSTRUCTION COST ESTIMATE'!B1456</f>
        <v>699.02200000000005</v>
      </c>
      <c r="C1456" s="69" t="s">
        <v>1311</v>
      </c>
      <c r="D1456" s="69">
        <v>0</v>
      </c>
      <c r="F1456" s="73" t="str">
        <f>'CONSTRUCTION COST ESTIMATE'!C1456</f>
        <v>RAILROAD TIE DIRECTIONAL SIGN</v>
      </c>
      <c r="H1456" s="74" t="str">
        <f t="shared" si="33"/>
        <v>699.0220</v>
      </c>
      <c r="J1456" s="75">
        <f>'CONSTRUCTION COST ESTIMATE'!BA1456</f>
        <v>0</v>
      </c>
      <c r="K1456" s="69" t="s">
        <v>1304</v>
      </c>
      <c r="L1456" s="69" t="str">
        <f>'CONSTRUCTION COST ESTIMATE'!BB1456</f>
        <v>EA</v>
      </c>
      <c r="M1456" s="69" t="s">
        <v>1312</v>
      </c>
      <c r="N1456" s="76">
        <f>'CONSTRUCTION COST ESTIMATE'!BC1456</f>
        <v>0</v>
      </c>
      <c r="O1456" s="69" t="s">
        <v>1313</v>
      </c>
    </row>
    <row r="1457" spans="1:15" hidden="1">
      <c r="A1457" s="72">
        <f>'CONSTRUCTION COST ESTIMATE'!B1457</f>
        <v>699.02300000000002</v>
      </c>
      <c r="C1457" s="69" t="s">
        <v>1311</v>
      </c>
      <c r="D1457" s="69">
        <v>0</v>
      </c>
      <c r="F1457" s="73" t="str">
        <f>'CONSTRUCTION COST ESTIMATE'!C1457</f>
        <v>SYNTHETIC TURF</v>
      </c>
      <c r="H1457" s="74" t="str">
        <f t="shared" si="33"/>
        <v>699.0230</v>
      </c>
      <c r="J1457" s="75">
        <f>'CONSTRUCTION COST ESTIMATE'!BA1457</f>
        <v>0</v>
      </c>
      <c r="K1457" s="69" t="s">
        <v>1304</v>
      </c>
      <c r="L1457" s="69" t="str">
        <f>'CONSTRUCTION COST ESTIMATE'!BB1457</f>
        <v>SF</v>
      </c>
      <c r="M1457" s="69" t="s">
        <v>1312</v>
      </c>
      <c r="N1457" s="76">
        <f>'CONSTRUCTION COST ESTIMATE'!BC1457</f>
        <v>0</v>
      </c>
      <c r="O1457" s="69" t="s">
        <v>1313</v>
      </c>
    </row>
    <row r="1459" spans="1:15">
      <c r="A1459" s="380"/>
    </row>
    <row r="1460" spans="1:15">
      <c r="A1460" s="255">
        <f>COUNT(A6:A1457)</f>
        <v>1420</v>
      </c>
    </row>
  </sheetData>
  <customSheetViews>
    <customSheetView guid="{1CF76A0A-16AD-4C35-9F05-B1226981ACC1}">
      <selection activeCell="F10" sqref="F10"/>
      <pageMargins left="0.7" right="0.7" top="0.75" bottom="0.75" header="0.3" footer="0.3"/>
      <pageSetup orientation="portrait" verticalDpi="0" r:id="rId1"/>
    </customSheetView>
    <customSheetView guid="{278BC841-009A-457C-80BE-E56C415EF71A}">
      <selection activeCell="A6" sqref="A6:XFD6"/>
      <pageMargins left="0.7" right="0.7" top="0.75" bottom="0.75" header="0.3" footer="0.3"/>
      <pageSetup orientation="portrait" verticalDpi="0" r:id="rId2"/>
    </customSheetView>
    <customSheetView guid="{27D65E28-1937-405D-9E45-620A72086D16}">
      <selection activeCell="A6" sqref="A6:XFD6"/>
      <pageMargins left="0.7" right="0.7" top="0.75" bottom="0.75" header="0.3" footer="0.3"/>
      <pageSetup orientation="portrait" verticalDpi="0" r:id="rId3"/>
    </customSheetView>
    <customSheetView guid="{9D7FB7D0-2FE3-4D80-9704-7D12107D2B58}">
      <selection activeCell="A6" sqref="A6:XFD6"/>
      <pageMargins left="0.7" right="0.7" top="0.75" bottom="0.75" header="0.3" footer="0.3"/>
      <pageSetup orientation="portrait" verticalDpi="0" r:id="rId4"/>
    </customSheetView>
    <customSheetView guid="{F67DCBEC-74ED-4958-AE1F-2F13B4531374}">
      <selection activeCell="A6" sqref="A6:XFD6"/>
      <pageMargins left="0.7" right="0.7" top="0.75" bottom="0.75" header="0.3" footer="0.3"/>
      <pageSetup orientation="portrait" verticalDpi="0" r:id="rId5"/>
    </customSheetView>
    <customSheetView guid="{B3DD5EE1-4C3E-4B34-8831-343795BF8503}">
      <selection activeCell="A6" sqref="A6:XFD6"/>
      <pageMargins left="0.7" right="0.7" top="0.75" bottom="0.75" header="0.3" footer="0.3"/>
      <pageSetup orientation="portrait" verticalDpi="0" r:id="rId6"/>
    </customSheetView>
    <customSheetView guid="{98646AEC-BFC2-40D4-B1F2-9C97172258A9}">
      <selection activeCell="A6" sqref="A6:XFD6"/>
      <pageMargins left="0.7" right="0.7" top="0.75" bottom="0.75" header="0.3" footer="0.3"/>
      <pageSetup orientation="portrait" verticalDpi="0" r:id="rId7"/>
    </customSheetView>
    <customSheetView guid="{BB391942-1FB3-41F5-9CBE-EC787F77B6B8}">
      <selection activeCell="A6" sqref="A6:XFD6"/>
      <pageMargins left="0.7" right="0.7" top="0.75" bottom="0.75" header="0.3" footer="0.3"/>
      <pageSetup orientation="portrait" verticalDpi="0" r:id="rId8"/>
    </customSheetView>
    <customSheetView guid="{5BA5ECE7-D8DE-4B42-A737-BC45BC65BD31}">
      <selection activeCell="A6" sqref="A6:XFD6"/>
      <pageMargins left="0.7" right="0.7" top="0.75" bottom="0.75" header="0.3" footer="0.3"/>
      <pageSetup orientation="portrait" verticalDpi="0" r:id="rId9"/>
    </customSheetView>
    <customSheetView guid="{B7C3B2E8-7FEE-4A10-B692-08D64A86AE04}">
      <selection activeCell="A6" sqref="A6:XFD6"/>
      <pageMargins left="0.7" right="0.7" top="0.75" bottom="0.75" header="0.3" footer="0.3"/>
      <pageSetup orientation="portrait" verticalDpi="0" r:id="rId10"/>
    </customSheetView>
    <customSheetView guid="{7BC85BCC-F4B2-4BA9-83CC-D3C00836D4E1}">
      <selection activeCell="A6" sqref="A6:XFD6"/>
      <pageMargins left="0.7" right="0.7" top="0.75" bottom="0.75" header="0.3" footer="0.3"/>
      <pageSetup orientation="portrait" verticalDpi="0" r:id="rId11"/>
    </customSheetView>
    <customSheetView guid="{5E458D96-3465-44DD-BEEB-23D5B1BB0A4C}">
      <selection activeCell="A6" sqref="A6:XFD6"/>
      <pageMargins left="0.7" right="0.7" top="0.75" bottom="0.75" header="0.3" footer="0.3"/>
      <pageSetup orientation="portrait" verticalDpi="0" r:id="rId12"/>
    </customSheetView>
    <customSheetView guid="{702D690B-DC4D-4484-B629-DDDCF53422C3}">
      <selection activeCell="A6" sqref="A6:XFD6"/>
      <pageMargins left="0.7" right="0.7" top="0.75" bottom="0.75" header="0.3" footer="0.3"/>
      <pageSetup orientation="portrait" verticalDpi="0" r:id="rId13"/>
    </customSheetView>
    <customSheetView guid="{61B6830F-A041-4B66-8C0B-F5CBD6E485C1}">
      <selection activeCell="A6" sqref="A6:XFD6"/>
      <pageMargins left="0.7" right="0.7" top="0.75" bottom="0.75" header="0.3" footer="0.3"/>
      <pageSetup orientation="portrait" verticalDpi="0" r:id="rId14"/>
    </customSheetView>
    <customSheetView guid="{B26042E3-9255-4F2C-B190-BB7774E65A20}">
      <selection activeCell="A6" sqref="A6:XFD6"/>
      <pageMargins left="0.7" right="0.7" top="0.75" bottom="0.75" header="0.3" footer="0.3"/>
      <pageSetup orientation="portrait" verticalDpi="0" r:id="rId15"/>
    </customSheetView>
    <customSheetView guid="{3625C264-40DB-470F-8A4A-4B5966370BB1}">
      <selection activeCell="A6" sqref="A6:XFD6"/>
      <pageMargins left="0.7" right="0.7" top="0.75" bottom="0.75" header="0.3" footer="0.3"/>
      <pageSetup orientation="portrait" verticalDpi="0" r:id="rId16"/>
    </customSheetView>
    <customSheetView guid="{F0BE8373-3F58-42B3-A085-B9BB3C3DC889}">
      <selection activeCell="A6" sqref="A6:XFD6"/>
      <pageMargins left="0.7" right="0.7" top="0.75" bottom="0.75" header="0.3" footer="0.3"/>
      <pageSetup orientation="portrait" verticalDpi="0" r:id="rId17"/>
    </customSheetView>
    <customSheetView guid="{42D4FBF7-0BF5-44C1-915B-0EF72A67D14D}">
      <selection activeCell="A6" sqref="A6:XFD6"/>
      <pageMargins left="0.7" right="0.7" top="0.75" bottom="0.75" header="0.3" footer="0.3"/>
      <pageSetup orientation="portrait" verticalDpi="0" r:id="rId18"/>
    </customSheetView>
    <customSheetView guid="{AFCDB6B2-BAA8-4AEA-B004-7CCCE9FCBD59}">
      <selection activeCell="A6" sqref="A6:XFD6"/>
      <pageMargins left="0.7" right="0.7" top="0.75" bottom="0.75" header="0.3" footer="0.3"/>
      <pageSetup orientation="portrait" verticalDpi="0" r:id="rId19"/>
    </customSheetView>
    <customSheetView guid="{A747D0B4-F12D-4FB2-9E3E-BD134EB5BFB0}">
      <selection activeCell="A6" sqref="A6:XFD6"/>
      <pageMargins left="0.7" right="0.7" top="0.75" bottom="0.75" header="0.3" footer="0.3"/>
      <pageSetup orientation="portrait" verticalDpi="0" r:id="rId20"/>
    </customSheetView>
    <customSheetView guid="{543E4C33-6846-4B21-B31C-8DA3E5202380}">
      <selection activeCell="A6" sqref="A6:XFD6"/>
      <pageMargins left="0.7" right="0.7" top="0.75" bottom="0.75" header="0.3" footer="0.3"/>
      <pageSetup orientation="portrait" verticalDpi="0" r:id="rId21"/>
    </customSheetView>
    <customSheetView guid="{F26FCCA8-AA21-4100-B361-552320CC1605}">
      <selection activeCell="A6" sqref="A6:XFD6"/>
      <pageMargins left="0.7" right="0.7" top="0.75" bottom="0.75" header="0.3" footer="0.3"/>
      <pageSetup orientation="portrait" verticalDpi="0" r:id="rId22"/>
    </customSheetView>
    <customSheetView guid="{6B8162DC-4BF6-4258-BE91-712674C5E408}">
      <selection activeCell="A6" sqref="A6:XFD6"/>
      <pageMargins left="0.7" right="0.7" top="0.75" bottom="0.75" header="0.3" footer="0.3"/>
      <pageSetup orientation="portrait" verticalDpi="0" r:id="rId23"/>
    </customSheetView>
    <customSheetView guid="{F04B5AD9-0BBC-4AFF-94A0-FEC8B0BA5185}">
      <selection activeCell="A6" sqref="A6:XFD6"/>
      <pageMargins left="0.7" right="0.7" top="0.75" bottom="0.75" header="0.3" footer="0.3"/>
      <pageSetup orientation="portrait" verticalDpi="0" r:id="rId24"/>
    </customSheetView>
    <customSheetView guid="{AAE9B859-FA1A-465F-A466-DE9F58B67B7B}">
      <selection activeCell="A6" sqref="A6:XFD6"/>
      <pageMargins left="0.7" right="0.7" top="0.75" bottom="0.75" header="0.3" footer="0.3"/>
      <pageSetup orientation="portrait" verticalDpi="0" r:id="rId25"/>
    </customSheetView>
    <customSheetView guid="{D5781ADF-513A-4BFD-A06E-479BE89ECF0E}">
      <selection activeCell="A6" sqref="A6:XFD6"/>
      <pageMargins left="0.7" right="0.7" top="0.75" bottom="0.75" header="0.3" footer="0.3"/>
      <pageSetup orientation="portrait" verticalDpi="0" r:id="rId26"/>
    </customSheetView>
    <customSheetView guid="{39AE9B85-1BA1-4D9C-A7D9-9969965259F1}">
      <selection activeCell="A6" sqref="A6:XFD6"/>
      <pageMargins left="0.7" right="0.7" top="0.75" bottom="0.75" header="0.3" footer="0.3"/>
      <pageSetup orientation="portrait" verticalDpi="0" r:id="rId27"/>
    </customSheetView>
    <customSheetView guid="{858C65F6-83B9-4CDB-922C-47E4FF0B76D6}">
      <selection activeCell="A6" sqref="A6:XFD6"/>
      <pageMargins left="0.7" right="0.7" top="0.75" bottom="0.75" header="0.3" footer="0.3"/>
      <pageSetup orientation="portrait" verticalDpi="0" r:id="rId28"/>
    </customSheetView>
    <customSheetView guid="{E49ABD47-7530-472D-8348-E4D114EBED2E}">
      <selection activeCell="A6" sqref="A6:XFD6"/>
      <pageMargins left="0.7" right="0.7" top="0.75" bottom="0.75" header="0.3" footer="0.3"/>
      <pageSetup orientation="portrait" verticalDpi="0" r:id="rId29"/>
    </customSheetView>
  </customSheetViews>
  <mergeCells count="1">
    <mergeCell ref="A1:A4"/>
  </mergeCells>
  <pageMargins left="0.7" right="0.7" top="0.75" bottom="0.75" header="0.3" footer="0.3"/>
  <pageSetup orientation="portrait" verticalDpi="0" r:id="rId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B95709F910BD41AB0946B47C4A0D3E" ma:contentTypeVersion="14" ma:contentTypeDescription="Create a new document." ma:contentTypeScope="" ma:versionID="273b7aeabef5a57303e70fc28ce23eda">
  <xsd:schema xmlns:xsd="http://www.w3.org/2001/XMLSchema" xmlns:xs="http://www.w3.org/2001/XMLSchema" xmlns:p="http://schemas.microsoft.com/office/2006/metadata/properties" xmlns:ns3="e5cec023-fc6d-4580-82e0-d4352631b486" xmlns:ns4="506de11d-28b9-446b-b5bf-13becf6c88d7" targetNamespace="http://schemas.microsoft.com/office/2006/metadata/properties" ma:root="true" ma:fieldsID="9109cfe762e08ea754be02c0a2e01ee9" ns3:_="" ns4:_="">
    <xsd:import namespace="e5cec023-fc6d-4580-82e0-d4352631b486"/>
    <xsd:import namespace="506de11d-28b9-446b-b5bf-13becf6c88d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_activity" minOccurs="0"/>
                <xsd:element ref="ns3:MediaLengthInSeconds"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cec023-fc6d-4580-82e0-d4352631b4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_activity" ma:index="18" nillable="true" ma:displayName="_activity" ma:hidden="true" ma:internalName="_activity">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6de11d-28b9-446b-b5bf-13becf6c88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5cec023-fc6d-4580-82e0-d4352631b486" xsi:nil="true"/>
  </documentManagement>
</p:properties>
</file>

<file path=customXml/itemProps1.xml><?xml version="1.0" encoding="utf-8"?>
<ds:datastoreItem xmlns:ds="http://schemas.openxmlformats.org/officeDocument/2006/customXml" ds:itemID="{6CC15BE4-AE86-40F8-B73D-9545BBDA64BE}">
  <ds:schemaRefs>
    <ds:schemaRef ds:uri="http://schemas.microsoft.com/sharepoint/v3/contenttype/forms"/>
  </ds:schemaRefs>
</ds:datastoreItem>
</file>

<file path=customXml/itemProps2.xml><?xml version="1.0" encoding="utf-8"?>
<ds:datastoreItem xmlns:ds="http://schemas.openxmlformats.org/officeDocument/2006/customXml" ds:itemID="{90131D87-C3B2-4DB1-9063-1D601D5BB9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cec023-fc6d-4580-82e0-d4352631b486"/>
    <ds:schemaRef ds:uri="506de11d-28b9-446b-b5bf-13becf6c88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8F27CC-E60E-4F14-A7A2-04821B91B381}">
  <ds:schemaRefs>
    <ds:schemaRef ds:uri="http://purl.org/dc/terms/"/>
    <ds:schemaRef ds:uri="http://schemas.openxmlformats.org/package/2006/metadata/core-properties"/>
    <ds:schemaRef ds:uri="506de11d-28b9-446b-b5bf-13becf6c88d7"/>
    <ds:schemaRef ds:uri="http://schemas.microsoft.com/office/2006/documentManagement/types"/>
    <ds:schemaRef ds:uri="http://purl.org/dc/elements/1.1/"/>
    <ds:schemaRef ds:uri="http://schemas.microsoft.com/office/2006/metadata/properties"/>
    <ds:schemaRef ds:uri="e5cec023-fc6d-4580-82e0-d4352631b486"/>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CCE Averages</vt:lpstr>
      <vt:lpstr>CONSTRUCTION COST ESTIMATE</vt:lpstr>
      <vt:lpstr>BID SCHEDULE</vt:lpstr>
      <vt:lpstr>Local Funding</vt:lpstr>
      <vt:lpstr>Federal Funding</vt:lpstr>
      <vt:lpstr>BID ABSTRACT</vt:lpstr>
      <vt:lpstr>Masterworks</vt:lpstr>
      <vt:lpstr>MW CCE Containers</vt:lpstr>
      <vt:lpstr>MW CCE no Containers</vt:lpstr>
      <vt:lpstr>MW Const Contract</vt:lpstr>
      <vt:lpstr>'BID ABSTRACT'!Print_Area</vt:lpstr>
      <vt:lpstr>'BID SCHEDULE'!Print_Area</vt:lpstr>
      <vt:lpstr>'CONSTRUCTION COST ESTIMATE'!Print_Area</vt:lpstr>
      <vt:lpstr>'Federal Funding'!Print_Area</vt:lpstr>
      <vt:lpstr>'Local Funding'!Print_Area</vt:lpstr>
      <vt:lpstr>'BID ABSTRACT'!Print_Titles</vt:lpstr>
      <vt:lpstr>'BID SCHEDULE'!Print_Titles</vt:lpstr>
      <vt:lpstr>'CONSTRUCTION COST ESTIMATE'!Print_Titles</vt:lpstr>
      <vt:lpstr>'Federal Funding'!Print_Titles</vt:lpstr>
      <vt:lpstr>'Local Funding'!Print_Titles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ABSTRACTFORM</dc:title>
  <dc:creator>General Services</dc:creator>
  <cp:keywords>ABSTRACT</cp:keywords>
  <cp:lastModifiedBy>Nicole Melton</cp:lastModifiedBy>
  <cp:lastPrinted>2023-08-30T23:44:59Z</cp:lastPrinted>
  <dcterms:created xsi:type="dcterms:W3CDTF">2000-11-06T18:08:30Z</dcterms:created>
  <dcterms:modified xsi:type="dcterms:W3CDTF">2023-11-29T16:35:55Z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0x0101007AB95709F910BD41AB0946B47C4A0D3E</vt:lpwstr>
  </property>
</Properties>
</file>